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L:\Alex_AlgoGators\"/>
    </mc:Choice>
  </mc:AlternateContent>
  <xr:revisionPtr revIDLastSave="0" documentId="8_{53348EE8-FF41-42E3-AA39-E6F83555B13D}" xr6:coauthVersionLast="47" xr6:coauthVersionMax="47" xr10:uidLastSave="{00000000-0000-0000-0000-000000000000}"/>
  <bookViews>
    <workbookView xWindow="39390" yWindow="1030" windowWidth="28110" windowHeight="19880" firstSheet="11" activeTab="13" xr2:uid="{75625FCA-B4A8-4A44-B4F1-237B6DACD4AA}"/>
  </bookViews>
  <sheets>
    <sheet name="Insights" sheetId="13" r:id="rId1"/>
    <sheet name="Trend Insights" sheetId="14" r:id="rId2"/>
    <sheet name="Prices_Daily" sheetId="1" r:id="rId3"/>
    <sheet name="Prices_Monthly" sheetId="2" r:id="rId4"/>
    <sheet name="rets_1M" sheetId="8" r:id="rId5"/>
    <sheet name="rets_3M" sheetId="3" r:id="rId6"/>
    <sheet name="rets_12M" sheetId="4" r:id="rId7"/>
    <sheet name="rets_weighted" sheetId="5" r:id="rId8"/>
    <sheet name="Trend_Sign" sheetId="6" r:id="rId9"/>
    <sheet name="Volatility_Rolling" sheetId="7" r:id="rId10"/>
    <sheet name="Trend_Weights" sheetId="9" r:id="rId11"/>
    <sheet name="Trend_Simulation" sheetId="10" r:id="rId12"/>
    <sheet name="Strategy_Simulation" sheetId="11" r:id="rId13"/>
    <sheet name="Summary" sheetId="12" r:id="rId14"/>
    <sheet name="Python Script" sheetId="15" r:id="rId15"/>
  </sheets>
  <definedNames>
    <definedName name="_ftn1" localSheetId="13">Summary!$I$5</definedName>
    <definedName name="_ftn2" localSheetId="13">Summary!$I$6</definedName>
    <definedName name="_ftn3" localSheetId="13">Summary!$I$7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2" l="1"/>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2"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2" i="12"/>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2" i="11"/>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7" i="9"/>
  <c r="G8" i="9"/>
  <c r="G9" i="9"/>
  <c r="G10" i="9"/>
  <c r="G11" i="9"/>
  <c r="G12" i="9"/>
  <c r="G13" i="9"/>
  <c r="G14" i="9"/>
  <c r="G15" i="9"/>
  <c r="G15" i="10" s="1"/>
  <c r="G16" i="9"/>
  <c r="G17" i="9"/>
  <c r="G18" i="9"/>
  <c r="G19" i="9"/>
  <c r="G19" i="10" s="1"/>
  <c r="G20" i="9"/>
  <c r="G20" i="10" s="1"/>
  <c r="G21" i="9"/>
  <c r="G21" i="10" s="1"/>
  <c r="G22" i="9"/>
  <c r="G22" i="10" s="1"/>
  <c r="G23" i="9"/>
  <c r="G23" i="10" s="1"/>
  <c r="G24" i="9"/>
  <c r="G24" i="10" s="1"/>
  <c r="G25" i="9"/>
  <c r="G25" i="10" s="1"/>
  <c r="G26" i="9"/>
  <c r="G26" i="10" s="1"/>
  <c r="G27" i="9"/>
  <c r="G27" i="10" s="1"/>
  <c r="G28" i="9"/>
  <c r="G29" i="9"/>
  <c r="G30" i="9"/>
  <c r="G31" i="9"/>
  <c r="G32" i="9"/>
  <c r="G33" i="9"/>
  <c r="G34" i="9"/>
  <c r="G35" i="9"/>
  <c r="G35" i="10" s="1"/>
  <c r="G36" i="9"/>
  <c r="G37" i="9"/>
  <c r="G38" i="9"/>
  <c r="G39" i="9"/>
  <c r="G39" i="10" s="1"/>
  <c r="G40" i="9"/>
  <c r="G40" i="10" s="1"/>
  <c r="G41" i="9"/>
  <c r="G41" i="10" s="1"/>
  <c r="G42" i="9"/>
  <c r="G42" i="10" s="1"/>
  <c r="G43" i="9"/>
  <c r="G43" i="10" s="1"/>
  <c r="G44" i="9"/>
  <c r="G44" i="10" s="1"/>
  <c r="G45" i="9"/>
  <c r="G45" i="10" s="1"/>
  <c r="G46" i="9"/>
  <c r="G46" i="10" s="1"/>
  <c r="G47" i="9"/>
  <c r="G47" i="10" s="1"/>
  <c r="G48" i="9"/>
  <c r="G49" i="9"/>
  <c r="G50" i="9"/>
  <c r="G51" i="9"/>
  <c r="G52" i="9"/>
  <c r="G53" i="9"/>
  <c r="G54" i="9"/>
  <c r="G55" i="9"/>
  <c r="G55" i="10" s="1"/>
  <c r="G56" i="9"/>
  <c r="G57" i="9"/>
  <c r="G58" i="9"/>
  <c r="G59" i="9"/>
  <c r="G59" i="10" s="1"/>
  <c r="G60" i="9"/>
  <c r="G60" i="10" s="1"/>
  <c r="G61" i="9"/>
  <c r="G61" i="10" s="1"/>
  <c r="G62" i="9"/>
  <c r="G62" i="10" s="1"/>
  <c r="G63" i="9"/>
  <c r="G63" i="10" s="1"/>
  <c r="G64" i="9"/>
  <c r="G64" i="10" s="1"/>
  <c r="G65" i="9"/>
  <c r="G65" i="10" s="1"/>
  <c r="G66" i="9"/>
  <c r="G66" i="10" s="1"/>
  <c r="G67" i="9"/>
  <c r="G67" i="10" s="1"/>
  <c r="G68" i="9"/>
  <c r="G69" i="9"/>
  <c r="G70" i="9"/>
  <c r="G71" i="9"/>
  <c r="G72" i="9"/>
  <c r="G73" i="9"/>
  <c r="G74" i="9"/>
  <c r="G75" i="9"/>
  <c r="G75" i="10" s="1"/>
  <c r="G76" i="9"/>
  <c r="G77" i="9"/>
  <c r="G78" i="9"/>
  <c r="G79" i="9"/>
  <c r="G79" i="10" s="1"/>
  <c r="G80" i="9"/>
  <c r="G80" i="10" s="1"/>
  <c r="G81" i="9"/>
  <c r="G81" i="10" s="1"/>
  <c r="G82" i="9"/>
  <c r="G82" i="10" s="1"/>
  <c r="G83" i="9"/>
  <c r="G83" i="10" s="1"/>
  <c r="G84" i="9"/>
  <c r="G84" i="10" s="1"/>
  <c r="G85" i="9"/>
  <c r="G85" i="10" s="1"/>
  <c r="G86" i="9"/>
  <c r="G86" i="10" s="1"/>
  <c r="G87" i="9"/>
  <c r="G87" i="10" s="1"/>
  <c r="G88" i="9"/>
  <c r="G89" i="9"/>
  <c r="G90" i="9"/>
  <c r="G91" i="9"/>
  <c r="G92" i="9"/>
  <c r="G93" i="9"/>
  <c r="G94" i="9"/>
  <c r="G95" i="9"/>
  <c r="G95" i="10" s="1"/>
  <c r="G96" i="9"/>
  <c r="G97" i="9"/>
  <c r="G98" i="9"/>
  <c r="G99" i="9"/>
  <c r="G99" i="10" s="1"/>
  <c r="G100" i="9"/>
  <c r="G100" i="10" s="1"/>
  <c r="G101" i="9"/>
  <c r="G101" i="10" s="1"/>
  <c r="G102" i="9"/>
  <c r="G102" i="10" s="1"/>
  <c r="G103" i="9"/>
  <c r="G103" i="10" s="1"/>
  <c r="G104" i="9"/>
  <c r="G104" i="10" s="1"/>
  <c r="G105" i="9"/>
  <c r="G105" i="10" s="1"/>
  <c r="G106" i="9"/>
  <c r="G106" i="10" s="1"/>
  <c r="G107" i="9"/>
  <c r="G107" i="10" s="1"/>
  <c r="G108" i="9"/>
  <c r="G109" i="9"/>
  <c r="G110" i="9"/>
  <c r="G111" i="9"/>
  <c r="G112" i="9"/>
  <c r="G113" i="9"/>
  <c r="G114" i="9"/>
  <c r="G115" i="9"/>
  <c r="G115" i="10" s="1"/>
  <c r="G116" i="9"/>
  <c r="G117" i="9"/>
  <c r="G118" i="9"/>
  <c r="G119" i="9"/>
  <c r="G119" i="10" s="1"/>
  <c r="G120" i="9"/>
  <c r="G120" i="10" s="1"/>
  <c r="G121" i="9"/>
  <c r="G121" i="10" s="1"/>
  <c r="G122" i="9"/>
  <c r="G122" i="10" s="1"/>
  <c r="G123" i="9"/>
  <c r="G123" i="10" s="1"/>
  <c r="G124" i="9"/>
  <c r="G124" i="10" s="1"/>
  <c r="G125" i="9"/>
  <c r="G125" i="10" s="1"/>
  <c r="G126" i="9"/>
  <c r="G126" i="10" s="1"/>
  <c r="G127" i="9"/>
  <c r="G127" i="10" s="1"/>
  <c r="G128" i="9"/>
  <c r="G129" i="9"/>
  <c r="G130" i="9"/>
  <c r="G131" i="9"/>
  <c r="G132" i="9"/>
  <c r="G133" i="9"/>
  <c r="G134" i="9"/>
  <c r="G135" i="9"/>
  <c r="G135" i="10" s="1"/>
  <c r="G136" i="9"/>
  <c r="G137" i="9"/>
  <c r="G138" i="9"/>
  <c r="G139" i="9"/>
  <c r="G139" i="10" s="1"/>
  <c r="G140" i="9"/>
  <c r="G140" i="10" s="1"/>
  <c r="G141" i="9"/>
  <c r="G141" i="10" s="1"/>
  <c r="G142" i="9"/>
  <c r="G142" i="10" s="1"/>
  <c r="G143" i="9"/>
  <c r="G143" i="10" s="1"/>
  <c r="G144" i="9"/>
  <c r="G144" i="10" s="1"/>
  <c r="G145" i="9"/>
  <c r="G145" i="10" s="1"/>
  <c r="G146" i="9"/>
  <c r="G146" i="10" s="1"/>
  <c r="G147" i="9"/>
  <c r="G147" i="10" s="1"/>
  <c r="G148" i="9"/>
  <c r="G149" i="9"/>
  <c r="G150" i="9"/>
  <c r="G151" i="9"/>
  <c r="G152" i="9"/>
  <c r="G153" i="9"/>
  <c r="G154" i="9"/>
  <c r="G155" i="9"/>
  <c r="G155" i="10" s="1"/>
  <c r="G156" i="9"/>
  <c r="G157" i="9"/>
  <c r="G158" i="9"/>
  <c r="G159" i="9"/>
  <c r="G159" i="10" s="1"/>
  <c r="G160" i="9"/>
  <c r="G160" i="10" s="1"/>
  <c r="G161" i="9"/>
  <c r="G161" i="10" s="1"/>
  <c r="G162" i="9"/>
  <c r="G162" i="10" s="1"/>
  <c r="G163" i="9"/>
  <c r="G163" i="10" s="1"/>
  <c r="G164" i="9"/>
  <c r="G164" i="10" s="1"/>
  <c r="G165" i="9"/>
  <c r="G165" i="10" s="1"/>
  <c r="G166" i="9"/>
  <c r="G166" i="10" s="1"/>
  <c r="G167" i="9"/>
  <c r="G167" i="10" s="1"/>
  <c r="G168" i="9"/>
  <c r="G169" i="9"/>
  <c r="G170" i="9"/>
  <c r="G171" i="9"/>
  <c r="G172" i="9"/>
  <c r="G173" i="9"/>
  <c r="G174" i="9"/>
  <c r="G175" i="9"/>
  <c r="G175" i="10" s="1"/>
  <c r="G176" i="9"/>
  <c r="G177" i="9"/>
  <c r="G178" i="9"/>
  <c r="G179" i="9"/>
  <c r="G179" i="10" s="1"/>
  <c r="G180" i="9"/>
  <c r="G180" i="10" s="1"/>
  <c r="G181" i="9"/>
  <c r="G181" i="10" s="1"/>
  <c r="G182" i="9"/>
  <c r="G182" i="10" s="1"/>
  <c r="G183" i="9"/>
  <c r="G183" i="10" s="1"/>
  <c r="G184" i="9"/>
  <c r="G184" i="10" s="1"/>
  <c r="G185" i="9"/>
  <c r="G185" i="10" s="1"/>
  <c r="G186" i="9"/>
  <c r="G186" i="10" s="1"/>
  <c r="G187" i="9"/>
  <c r="G187" i="10" s="1"/>
  <c r="G188" i="9"/>
  <c r="G189" i="9"/>
  <c r="G190" i="9"/>
  <c r="G191" i="9"/>
  <c r="G192" i="9"/>
  <c r="G193" i="9"/>
  <c r="G194" i="9"/>
  <c r="G195" i="9"/>
  <c r="G195" i="10" s="1"/>
  <c r="G196" i="9"/>
  <c r="G197" i="9"/>
  <c r="G198" i="9"/>
  <c r="G199" i="9"/>
  <c r="G199" i="10" s="1"/>
  <c r="G200" i="9"/>
  <c r="G200" i="10" s="1"/>
  <c r="G201" i="9"/>
  <c r="G201" i="10" s="1"/>
  <c r="G202" i="9"/>
  <c r="G202" i="10" s="1"/>
  <c r="G203" i="9"/>
  <c r="G203" i="10" s="1"/>
  <c r="G204" i="9"/>
  <c r="G204" i="10" s="1"/>
  <c r="G205" i="9"/>
  <c r="G205" i="10" s="1"/>
  <c r="G206" i="9"/>
  <c r="G206" i="10" s="1"/>
  <c r="G207" i="9"/>
  <c r="G207" i="10" s="1"/>
  <c r="G208" i="9"/>
  <c r="G209" i="9"/>
  <c r="G210" i="9"/>
  <c r="G211" i="9"/>
  <c r="G212" i="9"/>
  <c r="G213" i="9"/>
  <c r="G214" i="9"/>
  <c r="G215" i="9"/>
  <c r="G215" i="10" s="1"/>
  <c r="G216" i="9"/>
  <c r="G217" i="9"/>
  <c r="G218" i="9"/>
  <c r="G219" i="9"/>
  <c r="G219" i="10" s="1"/>
  <c r="G220" i="9"/>
  <c r="G220" i="10" s="1"/>
  <c r="G221" i="9"/>
  <c r="G221" i="10" s="1"/>
  <c r="G222" i="9"/>
  <c r="G222" i="10" s="1"/>
  <c r="G223" i="9"/>
  <c r="G223" i="10" s="1"/>
  <c r="G224" i="9"/>
  <c r="G224" i="10" s="1"/>
  <c r="G225" i="9"/>
  <c r="G225" i="10" s="1"/>
  <c r="G226" i="9"/>
  <c r="G226" i="10" s="1"/>
  <c r="G227" i="9"/>
  <c r="G227" i="10" s="1"/>
  <c r="G228" i="9"/>
  <c r="G229" i="9"/>
  <c r="G230" i="9"/>
  <c r="G231" i="9"/>
  <c r="G232" i="9"/>
  <c r="G233" i="9"/>
  <c r="G234" i="9"/>
  <c r="G235" i="9"/>
  <c r="G235" i="10" s="1"/>
  <c r="G236" i="9"/>
  <c r="G237" i="9"/>
  <c r="G238" i="9"/>
  <c r="G239" i="9"/>
  <c r="G239" i="10" s="1"/>
  <c r="G240" i="9"/>
  <c r="G240" i="10" s="1"/>
  <c r="G241" i="9"/>
  <c r="G241" i="10" s="1"/>
  <c r="G242" i="9"/>
  <c r="G242" i="10" s="1"/>
  <c r="G243" i="9"/>
  <c r="G243" i="10" s="1"/>
  <c r="G244" i="9"/>
  <c r="G244" i="10" s="1"/>
  <c r="G245" i="9"/>
  <c r="G245" i="10" s="1"/>
  <c r="G246" i="9"/>
  <c r="G246" i="10" s="1"/>
  <c r="G247" i="9"/>
  <c r="G247" i="10" s="1"/>
  <c r="G248" i="9"/>
  <c r="G249" i="9"/>
  <c r="G250" i="9"/>
  <c r="G251" i="9"/>
  <c r="G252" i="9"/>
  <c r="G253" i="9"/>
  <c r="G254" i="9"/>
  <c r="G255" i="9"/>
  <c r="G255" i="10" s="1"/>
  <c r="G256" i="9"/>
  <c r="G257" i="9"/>
  <c r="G258" i="9"/>
  <c r="G259" i="9"/>
  <c r="G259" i="10" s="1"/>
  <c r="G260" i="9"/>
  <c r="G260" i="10" s="1"/>
  <c r="G261" i="9"/>
  <c r="G261" i="10" s="1"/>
  <c r="G262" i="9"/>
  <c r="G262" i="10" s="1"/>
  <c r="G263" i="9"/>
  <c r="G263" i="10" s="1"/>
  <c r="G264" i="9"/>
  <c r="G264" i="10" s="1"/>
  <c r="G265" i="9"/>
  <c r="G265" i="10" s="1"/>
  <c r="G266" i="9"/>
  <c r="G266" i="10" s="1"/>
  <c r="G267" i="9"/>
  <c r="G267" i="10" s="1"/>
  <c r="G268" i="9"/>
  <c r="G269" i="9"/>
  <c r="G270" i="9"/>
  <c r="G271" i="9"/>
  <c r="G272" i="9"/>
  <c r="G273" i="9"/>
  <c r="G274" i="9"/>
  <c r="G275" i="9"/>
  <c r="G275" i="10" s="1"/>
  <c r="G276" i="9"/>
  <c r="G277" i="9"/>
  <c r="G278" i="9"/>
  <c r="G279" i="9"/>
  <c r="G279" i="10" s="1"/>
  <c r="G280" i="9"/>
  <c r="G280" i="10" s="1"/>
  <c r="G281" i="9"/>
  <c r="G281" i="10" s="1"/>
  <c r="G282" i="9"/>
  <c r="G282" i="10" s="1"/>
  <c r="G283" i="9"/>
  <c r="G283" i="10" s="1"/>
  <c r="G284" i="9"/>
  <c r="G284" i="10" s="1"/>
  <c r="G285" i="9"/>
  <c r="G285" i="10" s="1"/>
  <c r="G286" i="9"/>
  <c r="G286" i="10" s="1"/>
  <c r="G287" i="9"/>
  <c r="G287" i="10" s="1"/>
  <c r="G288" i="9"/>
  <c r="G289" i="9"/>
  <c r="G290" i="9"/>
  <c r="G291" i="9"/>
  <c r="G292" i="9"/>
  <c r="G293" i="9"/>
  <c r="G294" i="9"/>
  <c r="G295" i="9"/>
  <c r="G295" i="10" s="1"/>
  <c r="G296" i="9"/>
  <c r="G297" i="9"/>
  <c r="G298" i="9"/>
  <c r="G299" i="9"/>
  <c r="G299" i="10" s="1"/>
  <c r="G300" i="9"/>
  <c r="G300" i="10" s="1"/>
  <c r="G301" i="9"/>
  <c r="G301" i="10" s="1"/>
  <c r="G302" i="9"/>
  <c r="G302" i="10" s="1"/>
  <c r="G303" i="9"/>
  <c r="G303" i="10" s="1"/>
  <c r="G304" i="9"/>
  <c r="G304" i="10" s="1"/>
  <c r="G305" i="9"/>
  <c r="G305" i="10" s="1"/>
  <c r="G306" i="9"/>
  <c r="G306" i="10" s="1"/>
  <c r="G307" i="9"/>
  <c r="G307" i="10" s="1"/>
  <c r="G308" i="9"/>
  <c r="G309" i="9"/>
  <c r="G310" i="9"/>
  <c r="G311" i="9"/>
  <c r="G312" i="9"/>
  <c r="G313" i="9"/>
  <c r="G314" i="9"/>
  <c r="G315" i="9"/>
  <c r="G315" i="10" s="1"/>
  <c r="G316" i="9"/>
  <c r="G317" i="9"/>
  <c r="G318" i="9"/>
  <c r="G318" i="10" s="1"/>
  <c r="G319" i="9"/>
  <c r="G319" i="10" s="1"/>
  <c r="G320" i="9"/>
  <c r="G320" i="10" s="1"/>
  <c r="G321" i="9"/>
  <c r="G321" i="10" s="1"/>
  <c r="G322" i="9"/>
  <c r="G322" i="10" s="1"/>
  <c r="G323" i="9"/>
  <c r="G323" i="10" s="1"/>
  <c r="G324" i="9"/>
  <c r="G324" i="10" s="1"/>
  <c r="G325" i="9"/>
  <c r="G325" i="10" s="1"/>
  <c r="G326" i="9"/>
  <c r="G326" i="10" s="1"/>
  <c r="G327" i="9"/>
  <c r="G327" i="10" s="1"/>
  <c r="G328" i="9"/>
  <c r="G329" i="9"/>
  <c r="G330" i="9"/>
  <c r="G331" i="9"/>
  <c r="G332" i="9"/>
  <c r="G333" i="9"/>
  <c r="G334" i="9"/>
  <c r="G335" i="9"/>
  <c r="G335" i="10" s="1"/>
  <c r="G336" i="9"/>
  <c r="G337" i="9"/>
  <c r="G338" i="9"/>
  <c r="G339" i="9"/>
  <c r="G339" i="10" s="1"/>
  <c r="G340" i="9"/>
  <c r="G340" i="10" s="1"/>
  <c r="G341" i="9"/>
  <c r="G341" i="10" s="1"/>
  <c r="G342" i="9"/>
  <c r="G342" i="10" s="1"/>
  <c r="G343" i="9"/>
  <c r="G343" i="10" s="1"/>
  <c r="G344" i="9"/>
  <c r="G344" i="10" s="1"/>
  <c r="G345" i="9"/>
  <c r="G345" i="10" s="1"/>
  <c r="G346" i="9"/>
  <c r="G346" i="10" s="1"/>
  <c r="G347" i="9"/>
  <c r="G347" i="10" s="1"/>
  <c r="G348" i="9"/>
  <c r="G349" i="9"/>
  <c r="G350" i="9"/>
  <c r="G351" i="9"/>
  <c r="G352" i="9"/>
  <c r="G353" i="9"/>
  <c r="G354" i="9"/>
  <c r="G355" i="9"/>
  <c r="G355" i="10" s="1"/>
  <c r="G356" i="9"/>
  <c r="G357" i="9"/>
  <c r="G358" i="9"/>
  <c r="G358" i="10" s="1"/>
  <c r="G359" i="9"/>
  <c r="G359" i="10" s="1"/>
  <c r="G360" i="9"/>
  <c r="G360" i="10" s="1"/>
  <c r="G361" i="9"/>
  <c r="G361" i="10" s="1"/>
  <c r="G362" i="9"/>
  <c r="G362" i="10" s="1"/>
  <c r="G363" i="9"/>
  <c r="G363" i="10" s="1"/>
  <c r="G364" i="9"/>
  <c r="G364" i="10" s="1"/>
  <c r="G365" i="9"/>
  <c r="G365" i="10" s="1"/>
  <c r="G366" i="9"/>
  <c r="G366" i="10" s="1"/>
  <c r="G367" i="9"/>
  <c r="G367" i="10" s="1"/>
  <c r="G368" i="9"/>
  <c r="G369" i="9"/>
  <c r="G370" i="9"/>
  <c r="G371" i="9"/>
  <c r="G372" i="9"/>
  <c r="G373" i="9"/>
  <c r="G374" i="9"/>
  <c r="G375" i="9"/>
  <c r="G375" i="10" s="1"/>
  <c r="G376" i="9"/>
  <c r="G377" i="9"/>
  <c r="G378" i="9"/>
  <c r="G378" i="10" s="1"/>
  <c r="G379" i="9"/>
  <c r="G379" i="10" s="1"/>
  <c r="G380" i="9"/>
  <c r="G380" i="10" s="1"/>
  <c r="G381" i="9"/>
  <c r="G381" i="10" s="1"/>
  <c r="G382" i="9"/>
  <c r="G382" i="10" s="1"/>
  <c r="G383" i="9"/>
  <c r="G383" i="10" s="1"/>
  <c r="G384" i="9"/>
  <c r="G384" i="10" s="1"/>
  <c r="G385" i="9"/>
  <c r="G385" i="10" s="1"/>
  <c r="G386" i="9"/>
  <c r="G386" i="10" s="1"/>
  <c r="G387" i="9"/>
  <c r="G387" i="10" s="1"/>
  <c r="G388" i="9"/>
  <c r="G389" i="9"/>
  <c r="G390" i="9"/>
  <c r="G391" i="9"/>
  <c r="G392" i="9"/>
  <c r="G393" i="9"/>
  <c r="G394" i="9"/>
  <c r="G395" i="9"/>
  <c r="G395" i="10" s="1"/>
  <c r="G396" i="9"/>
  <c r="G397" i="9"/>
  <c r="G398" i="9"/>
  <c r="G398" i="10" s="1"/>
  <c r="G399" i="9"/>
  <c r="G399" i="10" s="1"/>
  <c r="G400" i="9"/>
  <c r="G400" i="10" s="1"/>
  <c r="G401" i="9"/>
  <c r="G401" i="10" s="1"/>
  <c r="G402" i="9"/>
  <c r="G402" i="10" s="1"/>
  <c r="G403" i="9"/>
  <c r="G403" i="10" s="1"/>
  <c r="G404" i="9"/>
  <c r="G404" i="10" s="1"/>
  <c r="G405" i="9"/>
  <c r="G405" i="10" s="1"/>
  <c r="G406" i="9"/>
  <c r="G406" i="10" s="1"/>
  <c r="G407" i="9"/>
  <c r="G407" i="10" s="1"/>
  <c r="G408" i="9"/>
  <c r="G7" i="9"/>
  <c r="G7" i="10" s="1"/>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7" i="9"/>
  <c r="G6" i="10"/>
  <c r="G8" i="10"/>
  <c r="G9" i="10"/>
  <c r="G10" i="10"/>
  <c r="G11" i="10"/>
  <c r="G12" i="10"/>
  <c r="G13" i="10"/>
  <c r="G14" i="10"/>
  <c r="G16" i="10"/>
  <c r="G17" i="10"/>
  <c r="G18" i="10"/>
  <c r="G28" i="10"/>
  <c r="G29" i="10"/>
  <c r="G30" i="10"/>
  <c r="G31" i="10"/>
  <c r="G32" i="10"/>
  <c r="G33" i="10"/>
  <c r="G34" i="10"/>
  <c r="G36" i="10"/>
  <c r="G37" i="10"/>
  <c r="G38" i="10"/>
  <c r="G48" i="10"/>
  <c r="G49" i="10"/>
  <c r="G50" i="10"/>
  <c r="G51" i="10"/>
  <c r="G52" i="10"/>
  <c r="G53" i="10"/>
  <c r="G54" i="10"/>
  <c r="G56" i="10"/>
  <c r="G57" i="10"/>
  <c r="G58" i="10"/>
  <c r="G68" i="10"/>
  <c r="G69" i="10"/>
  <c r="G70" i="10"/>
  <c r="G71" i="10"/>
  <c r="G72" i="10"/>
  <c r="G73" i="10"/>
  <c r="G74" i="10"/>
  <c r="G76" i="10"/>
  <c r="G77" i="10"/>
  <c r="G78" i="10"/>
  <c r="G88" i="10"/>
  <c r="G89" i="10"/>
  <c r="G90" i="10"/>
  <c r="G91" i="10"/>
  <c r="G92" i="10"/>
  <c r="G93" i="10"/>
  <c r="G94" i="10"/>
  <c r="G96" i="10"/>
  <c r="G97" i="10"/>
  <c r="G98" i="10"/>
  <c r="G108" i="10"/>
  <c r="G109" i="10"/>
  <c r="G110" i="10"/>
  <c r="G111" i="10"/>
  <c r="G112" i="10"/>
  <c r="G113" i="10"/>
  <c r="G114" i="10"/>
  <c r="G116" i="10"/>
  <c r="G117" i="10"/>
  <c r="G118" i="10"/>
  <c r="G128" i="10"/>
  <c r="G129" i="10"/>
  <c r="G130" i="10"/>
  <c r="G131" i="10"/>
  <c r="G132" i="10"/>
  <c r="G133" i="10"/>
  <c r="G134" i="10"/>
  <c r="G136" i="10"/>
  <c r="G137" i="10"/>
  <c r="G138" i="10"/>
  <c r="G148" i="10"/>
  <c r="G149" i="10"/>
  <c r="G150" i="10"/>
  <c r="G151" i="10"/>
  <c r="G152" i="10"/>
  <c r="G153" i="10"/>
  <c r="G154" i="10"/>
  <c r="G156" i="10"/>
  <c r="G157" i="10"/>
  <c r="G158" i="10"/>
  <c r="G168" i="10"/>
  <c r="G169" i="10"/>
  <c r="G170" i="10"/>
  <c r="G171" i="10"/>
  <c r="G172" i="10"/>
  <c r="G173" i="10"/>
  <c r="G174" i="10"/>
  <c r="G176" i="10"/>
  <c r="G177" i="10"/>
  <c r="G178" i="10"/>
  <c r="G188" i="10"/>
  <c r="G189" i="10"/>
  <c r="G190" i="10"/>
  <c r="G191" i="10"/>
  <c r="G192" i="10"/>
  <c r="G193" i="10"/>
  <c r="G194" i="10"/>
  <c r="G196" i="10"/>
  <c r="G197" i="10"/>
  <c r="G198" i="10"/>
  <c r="G208" i="10"/>
  <c r="G209" i="10"/>
  <c r="G210" i="10"/>
  <c r="G211" i="10"/>
  <c r="G212" i="10"/>
  <c r="G213" i="10"/>
  <c r="G214" i="10"/>
  <c r="G216" i="10"/>
  <c r="G217" i="10"/>
  <c r="G218" i="10"/>
  <c r="G228" i="10"/>
  <c r="G229" i="10"/>
  <c r="G230" i="10"/>
  <c r="G231" i="10"/>
  <c r="G232" i="10"/>
  <c r="G233" i="10"/>
  <c r="G234" i="10"/>
  <c r="G236" i="10"/>
  <c r="G237" i="10"/>
  <c r="G238" i="10"/>
  <c r="G248" i="10"/>
  <c r="G249" i="10"/>
  <c r="G250" i="10"/>
  <c r="G251" i="10"/>
  <c r="G252" i="10"/>
  <c r="G253" i="10"/>
  <c r="G254" i="10"/>
  <c r="G256" i="10"/>
  <c r="G257" i="10"/>
  <c r="G258" i="10"/>
  <c r="G268" i="10"/>
  <c r="G269" i="10"/>
  <c r="G270" i="10"/>
  <c r="G271" i="10"/>
  <c r="G272" i="10"/>
  <c r="G273" i="10"/>
  <c r="G274" i="10"/>
  <c r="G276" i="10"/>
  <c r="G277" i="10"/>
  <c r="G278" i="10"/>
  <c r="G288" i="10"/>
  <c r="G289" i="10"/>
  <c r="G290" i="10"/>
  <c r="G291" i="10"/>
  <c r="G292" i="10"/>
  <c r="G293" i="10"/>
  <c r="G294" i="10"/>
  <c r="G296" i="10"/>
  <c r="G297" i="10"/>
  <c r="G298" i="10"/>
  <c r="G308" i="10"/>
  <c r="G309" i="10"/>
  <c r="G310" i="10"/>
  <c r="G311" i="10"/>
  <c r="G312" i="10"/>
  <c r="G313" i="10"/>
  <c r="G314" i="10"/>
  <c r="G316" i="10"/>
  <c r="G317" i="10"/>
  <c r="G328" i="10"/>
  <c r="G329" i="10"/>
  <c r="G330" i="10"/>
  <c r="G331" i="10"/>
  <c r="G332" i="10"/>
  <c r="G333" i="10"/>
  <c r="G334" i="10"/>
  <c r="G336" i="10"/>
  <c r="G337" i="10"/>
  <c r="G338" i="10"/>
  <c r="G348" i="10"/>
  <c r="G349" i="10"/>
  <c r="G350" i="10"/>
  <c r="G351" i="10"/>
  <c r="G352" i="10"/>
  <c r="G353" i="10"/>
  <c r="G354" i="10"/>
  <c r="G356" i="10"/>
  <c r="G357" i="10"/>
  <c r="G368" i="10"/>
  <c r="G369" i="10"/>
  <c r="G370" i="10"/>
  <c r="G371" i="10"/>
  <c r="G372" i="10"/>
  <c r="G373" i="10"/>
  <c r="G374" i="10"/>
  <c r="G376" i="10"/>
  <c r="G377" i="10"/>
  <c r="G388" i="10"/>
  <c r="G389" i="10"/>
  <c r="G390" i="10"/>
  <c r="G391" i="10"/>
  <c r="G392" i="10"/>
  <c r="G393" i="10"/>
  <c r="G394" i="10"/>
  <c r="G396" i="10"/>
  <c r="G397" i="10"/>
  <c r="G5" i="10"/>
  <c r="T233" i="14"/>
  <c r="T234" i="14"/>
  <c r="T235" i="14"/>
  <c r="T236" i="14"/>
  <c r="T237" i="14"/>
  <c r="T238" i="14"/>
  <c r="T239" i="14"/>
  <c r="T240" i="14"/>
  <c r="T241" i="14"/>
  <c r="T242" i="14"/>
  <c r="T243" i="14"/>
  <c r="T244" i="14"/>
  <c r="T245" i="14"/>
  <c r="T246" i="14"/>
  <c r="T247" i="14"/>
  <c r="T248" i="14"/>
  <c r="T249" i="14"/>
  <c r="T250" i="14"/>
  <c r="T251" i="14"/>
  <c r="T252" i="14"/>
  <c r="T253" i="14"/>
  <c r="T254" i="14"/>
  <c r="T255" i="14"/>
  <c r="T256" i="14"/>
  <c r="T257" i="14"/>
  <c r="T258" i="14"/>
  <c r="T259" i="14"/>
  <c r="T260" i="14"/>
  <c r="T261" i="14"/>
  <c r="T262" i="14"/>
  <c r="T263" i="14"/>
  <c r="T264" i="14"/>
  <c r="T265" i="14"/>
  <c r="T266" i="14"/>
  <c r="T267" i="14"/>
  <c r="T268" i="14"/>
  <c r="T269" i="14"/>
  <c r="T270" i="14"/>
  <c r="T271" i="14"/>
  <c r="T272" i="14"/>
  <c r="T273" i="14"/>
  <c r="T274" i="14"/>
  <c r="T275" i="14"/>
  <c r="T276" i="14"/>
  <c r="T277" i="14"/>
  <c r="T278" i="14"/>
  <c r="T279" i="14"/>
  <c r="T280" i="14"/>
  <c r="T281" i="14"/>
  <c r="T282" i="14"/>
  <c r="T283" i="14"/>
  <c r="T284" i="14"/>
  <c r="T285" i="14"/>
  <c r="T286" i="14"/>
  <c r="T287" i="14"/>
  <c r="T288" i="14"/>
  <c r="T289" i="14"/>
  <c r="T290" i="14"/>
  <c r="T291" i="14"/>
  <c r="T292" i="14"/>
  <c r="T293" i="14"/>
  <c r="T294" i="14"/>
  <c r="T295" i="14"/>
  <c r="T296" i="14"/>
  <c r="T297" i="14"/>
  <c r="T298" i="14"/>
  <c r="T299" i="14"/>
  <c r="T300" i="14"/>
  <c r="T301" i="14"/>
  <c r="T302" i="14"/>
  <c r="T303" i="14"/>
  <c r="T304" i="14"/>
  <c r="T305" i="14"/>
  <c r="T306" i="14"/>
  <c r="T307" i="14"/>
  <c r="T308" i="14"/>
  <c r="T309" i="14"/>
  <c r="T310" i="14"/>
  <c r="T311" i="14"/>
  <c r="T312" i="14"/>
  <c r="T118" i="14"/>
  <c r="T119" i="14"/>
  <c r="T120" i="14"/>
  <c r="T121" i="14"/>
  <c r="T122" i="14"/>
  <c r="T123" i="14"/>
  <c r="T124" i="14"/>
  <c r="T125" i="14"/>
  <c r="T126" i="14"/>
  <c r="T127" i="14"/>
  <c r="T128" i="14"/>
  <c r="T129" i="14"/>
  <c r="T130" i="14"/>
  <c r="T131" i="14"/>
  <c r="T132" i="14"/>
  <c r="T133" i="14"/>
  <c r="T134" i="14"/>
  <c r="T135" i="14"/>
  <c r="T136" i="14"/>
  <c r="T137" i="14"/>
  <c r="T138" i="14"/>
  <c r="T139" i="14"/>
  <c r="T140" i="14"/>
  <c r="T141" i="14"/>
  <c r="T142" i="14"/>
  <c r="T143" i="14"/>
  <c r="T144" i="14"/>
  <c r="T145" i="14"/>
  <c r="T146" i="14"/>
  <c r="T147" i="14"/>
  <c r="T148" i="14"/>
  <c r="T149" i="14"/>
  <c r="T150" i="14"/>
  <c r="T151" i="14"/>
  <c r="T152" i="14"/>
  <c r="T153" i="14"/>
  <c r="T154" i="14"/>
  <c r="T155" i="14"/>
  <c r="T156" i="14"/>
  <c r="T157" i="14"/>
  <c r="T158" i="14"/>
  <c r="T159" i="14"/>
  <c r="T160" i="14"/>
  <c r="T161" i="14"/>
  <c r="T162" i="14"/>
  <c r="T163" i="14"/>
  <c r="T164" i="14"/>
  <c r="T165" i="14"/>
  <c r="T166" i="14"/>
  <c r="T167" i="14"/>
  <c r="T168" i="14"/>
  <c r="T169" i="14"/>
  <c r="T170" i="14"/>
  <c r="T171" i="14"/>
  <c r="T172" i="14"/>
  <c r="T173" i="14"/>
  <c r="T174" i="14"/>
  <c r="T175" i="14"/>
  <c r="T176" i="14"/>
  <c r="T177" i="14"/>
  <c r="T178" i="14"/>
  <c r="T179" i="14"/>
  <c r="T180" i="14"/>
  <c r="T181" i="14"/>
  <c r="T182" i="14"/>
  <c r="T183" i="14"/>
  <c r="T184" i="14"/>
  <c r="T185" i="14"/>
  <c r="T186" i="14"/>
  <c r="T187" i="14"/>
  <c r="T188" i="14"/>
  <c r="T189" i="14"/>
  <c r="T190" i="14"/>
  <c r="T191" i="14"/>
  <c r="T192" i="14"/>
  <c r="T193" i="14"/>
  <c r="T194" i="14"/>
  <c r="T195" i="14"/>
  <c r="T196" i="14"/>
  <c r="T197" i="14"/>
  <c r="T198" i="14"/>
  <c r="T199" i="14"/>
  <c r="T200" i="14"/>
  <c r="T201" i="14"/>
  <c r="T202" i="14"/>
  <c r="T203" i="14"/>
  <c r="T204" i="14"/>
  <c r="T205" i="14"/>
  <c r="T206" i="14"/>
  <c r="T207" i="14"/>
  <c r="T208" i="14"/>
  <c r="T209" i="14"/>
  <c r="T210" i="14"/>
  <c r="T211" i="14"/>
  <c r="T212" i="14"/>
  <c r="T213" i="14"/>
  <c r="T214" i="14"/>
  <c r="T215" i="14"/>
  <c r="T216" i="14"/>
  <c r="T217" i="14"/>
  <c r="T218" i="14"/>
  <c r="T219" i="14"/>
  <c r="T220" i="14"/>
  <c r="T221" i="14"/>
  <c r="T222" i="14"/>
  <c r="T223" i="14"/>
  <c r="T224" i="14"/>
  <c r="T225" i="14"/>
  <c r="T226" i="14"/>
  <c r="T227" i="14"/>
  <c r="T228" i="14"/>
  <c r="T229" i="14"/>
  <c r="T230" i="14"/>
  <c r="T231" i="14"/>
  <c r="T232" i="14"/>
  <c r="T3" i="14"/>
  <c r="T4" i="14"/>
  <c r="T5" i="14"/>
  <c r="T6" i="14"/>
  <c r="T7" i="14"/>
  <c r="T8" i="14"/>
  <c r="T9" i="14"/>
  <c r="T10" i="14"/>
  <c r="T11" i="14"/>
  <c r="T12" i="14"/>
  <c r="T13" i="14"/>
  <c r="T14" i="14"/>
  <c r="T15" i="14"/>
  <c r="T16" i="14"/>
  <c r="T17" i="14"/>
  <c r="T18" i="14"/>
  <c r="T19" i="14"/>
  <c r="T20" i="14"/>
  <c r="T21" i="14"/>
  <c r="T22" i="14"/>
  <c r="T23" i="14"/>
  <c r="T24" i="14"/>
  <c r="T25" i="14"/>
  <c r="T26" i="14"/>
  <c r="T27" i="14"/>
  <c r="T28" i="14"/>
  <c r="T29" i="14"/>
  <c r="T30" i="14"/>
  <c r="T31" i="14"/>
  <c r="T32" i="14"/>
  <c r="T33" i="14"/>
  <c r="T34" i="14"/>
  <c r="T35" i="14"/>
  <c r="T36" i="14"/>
  <c r="T37" i="14"/>
  <c r="T38" i="14"/>
  <c r="T39" i="14"/>
  <c r="T40" i="14"/>
  <c r="T41" i="14"/>
  <c r="T42" i="14"/>
  <c r="T43" i="14"/>
  <c r="T44" i="14"/>
  <c r="T45" i="14"/>
  <c r="T46" i="14"/>
  <c r="T47" i="14"/>
  <c r="T48" i="14"/>
  <c r="T49" i="14"/>
  <c r="T50" i="14"/>
  <c r="T51" i="14"/>
  <c r="T52" i="14"/>
  <c r="T53" i="14"/>
  <c r="T54" i="14"/>
  <c r="T55" i="14"/>
  <c r="T56" i="14"/>
  <c r="T57" i="14"/>
  <c r="T58" i="14"/>
  <c r="T59" i="14"/>
  <c r="T60" i="14"/>
  <c r="T61" i="14"/>
  <c r="T62" i="14"/>
  <c r="T63" i="14"/>
  <c r="T64" i="14"/>
  <c r="T65" i="14"/>
  <c r="T66" i="14"/>
  <c r="T67" i="14"/>
  <c r="T68" i="14"/>
  <c r="T69" i="14"/>
  <c r="T70" i="14"/>
  <c r="T71" i="14"/>
  <c r="T72" i="14"/>
  <c r="T73" i="14"/>
  <c r="T74" i="14"/>
  <c r="T75" i="14"/>
  <c r="T76" i="14"/>
  <c r="T77" i="14"/>
  <c r="T78" i="14"/>
  <c r="T79" i="14"/>
  <c r="T80" i="14"/>
  <c r="T81" i="14"/>
  <c r="T82" i="14"/>
  <c r="T83" i="14"/>
  <c r="T84" i="14"/>
  <c r="T85" i="14"/>
  <c r="T86" i="14"/>
  <c r="T87" i="14"/>
  <c r="T88" i="14"/>
  <c r="T89" i="14"/>
  <c r="T90" i="14"/>
  <c r="T91" i="14"/>
  <c r="T92" i="14"/>
  <c r="T93" i="14"/>
  <c r="T94" i="14"/>
  <c r="T95" i="14"/>
  <c r="T96" i="14"/>
  <c r="T97" i="14"/>
  <c r="T98" i="14"/>
  <c r="T99" i="14"/>
  <c r="T100" i="14"/>
  <c r="T101" i="14"/>
  <c r="T102" i="14"/>
  <c r="T103" i="14"/>
  <c r="T104" i="14"/>
  <c r="T105" i="14"/>
  <c r="T106" i="14"/>
  <c r="T107" i="14"/>
  <c r="T108" i="14"/>
  <c r="T109" i="14"/>
  <c r="T110" i="14"/>
  <c r="T111" i="14"/>
  <c r="T112" i="14"/>
  <c r="T113" i="14"/>
  <c r="T114" i="14"/>
  <c r="T115" i="14"/>
  <c r="T116" i="14"/>
  <c r="T117" i="14"/>
  <c r="N312" i="14"/>
  <c r="P312" i="14" s="1"/>
  <c r="N311" i="14"/>
  <c r="P311" i="14" s="1"/>
  <c r="P310" i="14"/>
  <c r="N310" i="14"/>
  <c r="N309" i="14"/>
  <c r="P309" i="14" s="1"/>
  <c r="N308" i="14"/>
  <c r="P308" i="14" s="1"/>
  <c r="N307" i="14"/>
  <c r="P307" i="14" s="1"/>
  <c r="N306" i="14"/>
  <c r="P306" i="14" s="1"/>
  <c r="P305" i="14"/>
  <c r="N305" i="14"/>
  <c r="N304" i="14"/>
  <c r="P304" i="14" s="1"/>
  <c r="N303" i="14"/>
  <c r="P303" i="14" s="1"/>
  <c r="N302" i="14"/>
  <c r="P302" i="14" s="1"/>
  <c r="N301" i="14"/>
  <c r="P301" i="14" s="1"/>
  <c r="N300" i="14"/>
  <c r="P300" i="14" s="1"/>
  <c r="N299" i="14"/>
  <c r="P299" i="14" s="1"/>
  <c r="N298" i="14"/>
  <c r="P298" i="14" s="1"/>
  <c r="N297" i="14"/>
  <c r="P297" i="14" s="1"/>
  <c r="N296" i="14"/>
  <c r="P296" i="14" s="1"/>
  <c r="N295" i="14"/>
  <c r="P295" i="14" s="1"/>
  <c r="P294" i="14"/>
  <c r="N294" i="14"/>
  <c r="N293" i="14"/>
  <c r="P293" i="14" s="1"/>
  <c r="N292" i="14"/>
  <c r="P292" i="14" s="1"/>
  <c r="N291" i="14"/>
  <c r="P291" i="14" s="1"/>
  <c r="N290" i="14"/>
  <c r="P290" i="14" s="1"/>
  <c r="P289" i="14"/>
  <c r="N289" i="14"/>
  <c r="N288" i="14"/>
  <c r="P288" i="14" s="1"/>
  <c r="N287" i="14"/>
  <c r="P287" i="14" s="1"/>
  <c r="N286" i="14"/>
  <c r="P286" i="14" s="1"/>
  <c r="N285" i="14"/>
  <c r="P285" i="14" s="1"/>
  <c r="N284" i="14"/>
  <c r="P284" i="14" s="1"/>
  <c r="N283" i="14"/>
  <c r="P283" i="14" s="1"/>
  <c r="N282" i="14"/>
  <c r="P282" i="14" s="1"/>
  <c r="N281" i="14"/>
  <c r="P281" i="14" s="1"/>
  <c r="N280" i="14"/>
  <c r="P280" i="14" s="1"/>
  <c r="N279" i="14"/>
  <c r="P279" i="14" s="1"/>
  <c r="P278" i="14"/>
  <c r="N278" i="14"/>
  <c r="N277" i="14"/>
  <c r="P277" i="14" s="1"/>
  <c r="N276" i="14"/>
  <c r="P276" i="14" s="1"/>
  <c r="N275" i="14"/>
  <c r="P275" i="14" s="1"/>
  <c r="N274" i="14"/>
  <c r="P274" i="14" s="1"/>
  <c r="P273" i="14"/>
  <c r="N273" i="14"/>
  <c r="N272" i="14"/>
  <c r="P272" i="14" s="1"/>
  <c r="N271" i="14"/>
  <c r="P271" i="14" s="1"/>
  <c r="N270" i="14"/>
  <c r="P270" i="14" s="1"/>
  <c r="N269" i="14"/>
  <c r="P269" i="14" s="1"/>
  <c r="N268" i="14"/>
  <c r="P268" i="14" s="1"/>
  <c r="N267" i="14"/>
  <c r="P267" i="14" s="1"/>
  <c r="N266" i="14"/>
  <c r="P266" i="14" s="1"/>
  <c r="N265" i="14"/>
  <c r="P265" i="14" s="1"/>
  <c r="N264" i="14"/>
  <c r="P264" i="14" s="1"/>
  <c r="N263" i="14"/>
  <c r="P263" i="14" s="1"/>
  <c r="P262" i="14"/>
  <c r="N262" i="14"/>
  <c r="N261" i="14"/>
  <c r="P261" i="14" s="1"/>
  <c r="N260" i="14"/>
  <c r="P260" i="14" s="1"/>
  <c r="N259" i="14"/>
  <c r="P259" i="14" s="1"/>
  <c r="N258" i="14"/>
  <c r="P258" i="14" s="1"/>
  <c r="P257" i="14"/>
  <c r="N257" i="14"/>
  <c r="N256" i="14"/>
  <c r="P256" i="14" s="1"/>
  <c r="N255" i="14"/>
  <c r="P255" i="14" s="1"/>
  <c r="N254" i="14"/>
  <c r="P254" i="14" s="1"/>
  <c r="N253" i="14"/>
  <c r="P253" i="14" s="1"/>
  <c r="N252" i="14"/>
  <c r="P252" i="14" s="1"/>
  <c r="N251" i="14"/>
  <c r="P251" i="14" s="1"/>
  <c r="N250" i="14"/>
  <c r="P250" i="14" s="1"/>
  <c r="N249" i="14"/>
  <c r="P249" i="14" s="1"/>
  <c r="N248" i="14"/>
  <c r="P248" i="14" s="1"/>
  <c r="N247" i="14"/>
  <c r="P247" i="14" s="1"/>
  <c r="P246" i="14"/>
  <c r="N246" i="14"/>
  <c r="N245" i="14"/>
  <c r="P245" i="14" s="1"/>
  <c r="N244" i="14"/>
  <c r="P244" i="14" s="1"/>
  <c r="N243" i="14"/>
  <c r="P243" i="14" s="1"/>
  <c r="N242" i="14"/>
  <c r="P242" i="14" s="1"/>
  <c r="P241" i="14"/>
  <c r="N241" i="14"/>
  <c r="N240" i="14"/>
  <c r="P240" i="14" s="1"/>
  <c r="N239" i="14"/>
  <c r="P239" i="14" s="1"/>
  <c r="P238" i="14"/>
  <c r="N238" i="14"/>
  <c r="P237" i="14"/>
  <c r="N237" i="14"/>
  <c r="N236" i="14"/>
  <c r="P236" i="14" s="1"/>
  <c r="N235" i="14"/>
  <c r="P235" i="14" s="1"/>
  <c r="N234" i="14"/>
  <c r="P234" i="14" s="1"/>
  <c r="P233" i="14"/>
  <c r="N233" i="14"/>
  <c r="N232" i="14"/>
  <c r="P232" i="14" s="1"/>
  <c r="N231" i="14"/>
  <c r="P231" i="14" s="1"/>
  <c r="N230" i="14"/>
  <c r="P230" i="14" s="1"/>
  <c r="N229" i="14"/>
  <c r="P229" i="14" s="1"/>
  <c r="N228" i="14"/>
  <c r="P228" i="14" s="1"/>
  <c r="N227" i="14"/>
  <c r="P227" i="14" s="1"/>
  <c r="P226" i="14"/>
  <c r="N226" i="14"/>
  <c r="N225" i="14"/>
  <c r="P225" i="14" s="1"/>
  <c r="N224" i="14"/>
  <c r="P224" i="14" s="1"/>
  <c r="N223" i="14"/>
  <c r="P223" i="14" s="1"/>
  <c r="P222" i="14"/>
  <c r="N222" i="14"/>
  <c r="P221" i="14"/>
  <c r="N221" i="14"/>
  <c r="N220" i="14"/>
  <c r="P220" i="14" s="1"/>
  <c r="N219" i="14"/>
  <c r="P219" i="14" s="1"/>
  <c r="N218" i="14"/>
  <c r="P218" i="14" s="1"/>
  <c r="P217" i="14"/>
  <c r="N217" i="14"/>
  <c r="N216" i="14"/>
  <c r="P216" i="14" s="1"/>
  <c r="N215" i="14"/>
  <c r="P215" i="14" s="1"/>
  <c r="N214" i="14"/>
  <c r="P214" i="14" s="1"/>
  <c r="N213" i="14"/>
  <c r="P213" i="14" s="1"/>
  <c r="N212" i="14"/>
  <c r="P212" i="14" s="1"/>
  <c r="N211" i="14"/>
  <c r="P211" i="14" s="1"/>
  <c r="P210" i="14"/>
  <c r="N210" i="14"/>
  <c r="N209" i="14"/>
  <c r="P209" i="14" s="1"/>
  <c r="N208" i="14"/>
  <c r="P208" i="14" s="1"/>
  <c r="N207" i="14"/>
  <c r="P207" i="14" s="1"/>
  <c r="N206" i="14"/>
  <c r="P206" i="14" s="1"/>
  <c r="N205" i="14"/>
  <c r="P205" i="14" s="1"/>
  <c r="N204" i="14"/>
  <c r="P204" i="14" s="1"/>
  <c r="N203" i="14"/>
  <c r="P203" i="14" s="1"/>
  <c r="N202" i="14"/>
  <c r="P202" i="14" s="1"/>
  <c r="N201" i="14"/>
  <c r="P201" i="14" s="1"/>
  <c r="N200" i="14"/>
  <c r="P200" i="14" s="1"/>
  <c r="N199" i="14"/>
  <c r="P199" i="14" s="1"/>
  <c r="N198" i="14"/>
  <c r="P198" i="14" s="1"/>
  <c r="N197" i="14"/>
  <c r="P197" i="14" s="1"/>
  <c r="N196" i="14"/>
  <c r="P196" i="14" s="1"/>
  <c r="N195" i="14"/>
  <c r="P195" i="14" s="1"/>
  <c r="N194" i="14"/>
  <c r="P194" i="14" s="1"/>
  <c r="N193" i="14"/>
  <c r="P193" i="14" s="1"/>
  <c r="N192" i="14"/>
  <c r="P192" i="14" s="1"/>
  <c r="N191" i="14"/>
  <c r="P191" i="14" s="1"/>
  <c r="P190" i="14"/>
  <c r="N190" i="14"/>
  <c r="N189" i="14"/>
  <c r="P189" i="14" s="1"/>
  <c r="N188" i="14"/>
  <c r="P188" i="14" s="1"/>
  <c r="N187" i="14"/>
  <c r="P187" i="14" s="1"/>
  <c r="N186" i="14"/>
  <c r="P186" i="14" s="1"/>
  <c r="N185" i="14"/>
  <c r="P185" i="14" s="1"/>
  <c r="N184" i="14"/>
  <c r="P184" i="14" s="1"/>
  <c r="N183" i="14"/>
  <c r="P183" i="14" s="1"/>
  <c r="N182" i="14"/>
  <c r="P182" i="14" s="1"/>
  <c r="N181" i="14"/>
  <c r="P181" i="14" s="1"/>
  <c r="N180" i="14"/>
  <c r="P180" i="14" s="1"/>
  <c r="N179" i="14"/>
  <c r="P179" i="14" s="1"/>
  <c r="P178" i="14"/>
  <c r="N178" i="14"/>
  <c r="N177" i="14"/>
  <c r="P177" i="14" s="1"/>
  <c r="N176" i="14"/>
  <c r="P176" i="14" s="1"/>
  <c r="N175" i="14"/>
  <c r="P175" i="14" s="1"/>
  <c r="N174" i="14"/>
  <c r="P174" i="14" s="1"/>
  <c r="P173" i="14"/>
  <c r="N173" i="14"/>
  <c r="N172" i="14"/>
  <c r="P172" i="14" s="1"/>
  <c r="N171" i="14"/>
  <c r="P171" i="14" s="1"/>
  <c r="P170" i="14"/>
  <c r="N170" i="14"/>
  <c r="P169" i="14"/>
  <c r="N169" i="14"/>
  <c r="N168" i="14"/>
  <c r="P168" i="14" s="1"/>
  <c r="N167" i="14"/>
  <c r="P167" i="14" s="1"/>
  <c r="N166" i="14"/>
  <c r="P166" i="14" s="1"/>
  <c r="N165" i="14"/>
  <c r="P165" i="14" s="1"/>
  <c r="N164" i="14"/>
  <c r="P164" i="14" s="1"/>
  <c r="N163" i="14"/>
  <c r="P163" i="14" s="1"/>
  <c r="N162" i="14"/>
  <c r="P162" i="14" s="1"/>
  <c r="N161" i="14"/>
  <c r="P161" i="14" s="1"/>
  <c r="N160" i="14"/>
  <c r="P160" i="14" s="1"/>
  <c r="N159" i="14"/>
  <c r="P159" i="14" s="1"/>
  <c r="P158" i="14"/>
  <c r="N158" i="14"/>
  <c r="N157" i="14"/>
  <c r="P157" i="14" s="1"/>
  <c r="N156" i="14"/>
  <c r="P156" i="14" s="1"/>
  <c r="N155" i="14"/>
  <c r="P155" i="14" s="1"/>
  <c r="N154" i="14"/>
  <c r="P154" i="14" s="1"/>
  <c r="P153" i="14"/>
  <c r="N153" i="14"/>
  <c r="N152" i="14"/>
  <c r="P152" i="14" s="1"/>
  <c r="N151" i="14"/>
  <c r="P151" i="14" s="1"/>
  <c r="P150" i="14"/>
  <c r="N150" i="14"/>
  <c r="P149" i="14"/>
  <c r="N149" i="14"/>
  <c r="N148" i="14"/>
  <c r="P148" i="14" s="1"/>
  <c r="N147" i="14"/>
  <c r="P147" i="14" s="1"/>
  <c r="N146" i="14"/>
  <c r="P146" i="14" s="1"/>
  <c r="N145" i="14"/>
  <c r="P145" i="14" s="1"/>
  <c r="N144" i="14"/>
  <c r="P144" i="14" s="1"/>
  <c r="N143" i="14"/>
  <c r="P143" i="14" s="1"/>
  <c r="N142" i="14"/>
  <c r="P142" i="14" s="1"/>
  <c r="N141" i="14"/>
  <c r="P141" i="14" s="1"/>
  <c r="N140" i="14"/>
  <c r="P140" i="14" s="1"/>
  <c r="N139" i="14"/>
  <c r="P139" i="14" s="1"/>
  <c r="P138" i="14"/>
  <c r="N138" i="14"/>
  <c r="N137" i="14"/>
  <c r="P137" i="14" s="1"/>
  <c r="N136" i="14"/>
  <c r="P136" i="14" s="1"/>
  <c r="N135" i="14"/>
  <c r="P135" i="14" s="1"/>
  <c r="N134" i="14"/>
  <c r="P134" i="14" s="1"/>
  <c r="P133" i="14"/>
  <c r="N133" i="14"/>
  <c r="N132" i="14"/>
  <c r="P132" i="14" s="1"/>
  <c r="N131" i="14"/>
  <c r="P131" i="14" s="1"/>
  <c r="P130" i="14"/>
  <c r="N130" i="14"/>
  <c r="P129" i="14"/>
  <c r="N129" i="14"/>
  <c r="N128" i="14"/>
  <c r="P128" i="14" s="1"/>
  <c r="N127" i="14"/>
  <c r="P127" i="14" s="1"/>
  <c r="N126" i="14"/>
  <c r="P126" i="14" s="1"/>
  <c r="N125" i="14"/>
  <c r="P125" i="14" s="1"/>
  <c r="N124" i="14"/>
  <c r="P124" i="14" s="1"/>
  <c r="N123" i="14"/>
  <c r="P123" i="14" s="1"/>
  <c r="N122" i="14"/>
  <c r="P122" i="14" s="1"/>
  <c r="N121" i="14"/>
  <c r="P121" i="14" s="1"/>
  <c r="N120" i="14"/>
  <c r="P120" i="14" s="1"/>
  <c r="N119" i="14"/>
  <c r="P119" i="14" s="1"/>
  <c r="P118" i="14"/>
  <c r="N118" i="14"/>
  <c r="N117" i="14"/>
  <c r="P117" i="14" s="1"/>
  <c r="N116" i="14"/>
  <c r="P116" i="14" s="1"/>
  <c r="N115" i="14"/>
  <c r="P115" i="14" s="1"/>
  <c r="N114" i="14"/>
  <c r="P114" i="14" s="1"/>
  <c r="P113" i="14"/>
  <c r="N113" i="14"/>
  <c r="N112" i="14"/>
  <c r="P112" i="14" s="1"/>
  <c r="N111" i="14"/>
  <c r="P111" i="14" s="1"/>
  <c r="P110" i="14"/>
  <c r="N110" i="14"/>
  <c r="P109" i="14"/>
  <c r="N109" i="14"/>
  <c r="N108" i="14"/>
  <c r="P108" i="14" s="1"/>
  <c r="N107" i="14"/>
  <c r="P107" i="14" s="1"/>
  <c r="N106" i="14"/>
  <c r="P106" i="14" s="1"/>
  <c r="N105" i="14"/>
  <c r="P105" i="14" s="1"/>
  <c r="N104" i="14"/>
  <c r="P104" i="14" s="1"/>
  <c r="N103" i="14"/>
  <c r="P103" i="14" s="1"/>
  <c r="N102" i="14"/>
  <c r="P102" i="14" s="1"/>
  <c r="N101" i="14"/>
  <c r="P101" i="14" s="1"/>
  <c r="N100" i="14"/>
  <c r="P100" i="14" s="1"/>
  <c r="N99" i="14"/>
  <c r="P99" i="14" s="1"/>
  <c r="P98" i="14"/>
  <c r="N98" i="14"/>
  <c r="N97" i="14"/>
  <c r="P97" i="14" s="1"/>
  <c r="N96" i="14"/>
  <c r="P96" i="14" s="1"/>
  <c r="N95" i="14"/>
  <c r="P95" i="14" s="1"/>
  <c r="N94" i="14"/>
  <c r="P94" i="14" s="1"/>
  <c r="P93" i="14"/>
  <c r="N93" i="14"/>
  <c r="N92" i="14"/>
  <c r="P92" i="14" s="1"/>
  <c r="N91" i="14"/>
  <c r="P91" i="14" s="1"/>
  <c r="P90" i="14"/>
  <c r="N90" i="14"/>
  <c r="P89" i="14"/>
  <c r="N89" i="14"/>
  <c r="N88" i="14"/>
  <c r="P88" i="14" s="1"/>
  <c r="N87" i="14"/>
  <c r="P87" i="14" s="1"/>
  <c r="N86" i="14"/>
  <c r="P86" i="14" s="1"/>
  <c r="N85" i="14"/>
  <c r="P85" i="14" s="1"/>
  <c r="N84" i="14"/>
  <c r="P84" i="14" s="1"/>
  <c r="N83" i="14"/>
  <c r="P83" i="14" s="1"/>
  <c r="N82" i="14"/>
  <c r="P82" i="14" s="1"/>
  <c r="N81" i="14"/>
  <c r="P81" i="14" s="1"/>
  <c r="N80" i="14"/>
  <c r="P80" i="14" s="1"/>
  <c r="N79" i="14"/>
  <c r="P79" i="14" s="1"/>
  <c r="P78" i="14"/>
  <c r="N78" i="14"/>
  <c r="N77" i="14"/>
  <c r="P77" i="14" s="1"/>
  <c r="N76" i="14"/>
  <c r="P76" i="14" s="1"/>
  <c r="N75" i="14"/>
  <c r="P75" i="14" s="1"/>
  <c r="N74" i="14"/>
  <c r="P74" i="14" s="1"/>
  <c r="P73" i="14"/>
  <c r="N73" i="14"/>
  <c r="N72" i="14"/>
  <c r="P72" i="14" s="1"/>
  <c r="N71" i="14"/>
  <c r="P71" i="14" s="1"/>
  <c r="P70" i="14"/>
  <c r="N70" i="14"/>
  <c r="P69" i="14"/>
  <c r="N69" i="14"/>
  <c r="N68" i="14"/>
  <c r="P68" i="14" s="1"/>
  <c r="N67" i="14"/>
  <c r="P67" i="14" s="1"/>
  <c r="N66" i="14"/>
  <c r="P66" i="14" s="1"/>
  <c r="N65" i="14"/>
  <c r="P65" i="14" s="1"/>
  <c r="N64" i="14"/>
  <c r="P64" i="14" s="1"/>
  <c r="N63" i="14"/>
  <c r="P63" i="14" s="1"/>
  <c r="N62" i="14"/>
  <c r="P62" i="14" s="1"/>
  <c r="N61" i="14"/>
  <c r="P61" i="14" s="1"/>
  <c r="N60" i="14"/>
  <c r="P60" i="14" s="1"/>
  <c r="N59" i="14"/>
  <c r="P59" i="14" s="1"/>
  <c r="P58" i="14"/>
  <c r="N58" i="14"/>
  <c r="N57" i="14"/>
  <c r="P57" i="14" s="1"/>
  <c r="N56" i="14"/>
  <c r="P56" i="14" s="1"/>
  <c r="N55" i="14"/>
  <c r="P55" i="14" s="1"/>
  <c r="N54" i="14"/>
  <c r="P54" i="14" s="1"/>
  <c r="P53" i="14"/>
  <c r="N53" i="14"/>
  <c r="N52" i="14"/>
  <c r="P52" i="14" s="1"/>
  <c r="N51" i="14"/>
  <c r="P51" i="14" s="1"/>
  <c r="P50" i="14"/>
  <c r="N50" i="14"/>
  <c r="P49" i="14"/>
  <c r="N49" i="14"/>
  <c r="N48" i="14"/>
  <c r="P48" i="14" s="1"/>
  <c r="N47" i="14"/>
  <c r="P47" i="14" s="1"/>
  <c r="N46" i="14"/>
  <c r="P46" i="14" s="1"/>
  <c r="N45" i="14"/>
  <c r="P45" i="14" s="1"/>
  <c r="N44" i="14"/>
  <c r="P44" i="14" s="1"/>
  <c r="N43" i="14"/>
  <c r="P43" i="14" s="1"/>
  <c r="N42" i="14"/>
  <c r="P42" i="14" s="1"/>
  <c r="N41" i="14"/>
  <c r="P41" i="14" s="1"/>
  <c r="N40" i="14"/>
  <c r="P40" i="14" s="1"/>
  <c r="N39" i="14"/>
  <c r="P39" i="14" s="1"/>
  <c r="P38" i="14"/>
  <c r="N38" i="14"/>
  <c r="N37" i="14"/>
  <c r="P37" i="14" s="1"/>
  <c r="N36" i="14"/>
  <c r="P36" i="14" s="1"/>
  <c r="N35" i="14"/>
  <c r="P35" i="14" s="1"/>
  <c r="N34" i="14"/>
  <c r="P34" i="14" s="1"/>
  <c r="P33" i="14"/>
  <c r="N33" i="14"/>
  <c r="N32" i="14"/>
  <c r="P32" i="14" s="1"/>
  <c r="N31" i="14"/>
  <c r="P31" i="14" s="1"/>
  <c r="P30" i="14"/>
  <c r="N30" i="14"/>
  <c r="P29" i="14"/>
  <c r="N29" i="14"/>
  <c r="N28" i="14"/>
  <c r="P28" i="14" s="1"/>
  <c r="N27" i="14"/>
  <c r="P27" i="14" s="1"/>
  <c r="N26" i="14"/>
  <c r="P26" i="14" s="1"/>
  <c r="N25" i="14"/>
  <c r="P25" i="14" s="1"/>
  <c r="N24" i="14"/>
  <c r="P24" i="14" s="1"/>
  <c r="N23" i="14"/>
  <c r="P23" i="14" s="1"/>
  <c r="N22" i="14"/>
  <c r="P22" i="14" s="1"/>
  <c r="N21" i="14"/>
  <c r="P21" i="14" s="1"/>
  <c r="N20" i="14"/>
  <c r="P20" i="14" s="1"/>
  <c r="N19" i="14"/>
  <c r="P19" i="14" s="1"/>
  <c r="P18" i="14"/>
  <c r="N18" i="14"/>
  <c r="N17" i="14"/>
  <c r="P17" i="14" s="1"/>
  <c r="N16" i="14"/>
  <c r="P16" i="14" s="1"/>
  <c r="N15" i="14"/>
  <c r="P15" i="14" s="1"/>
  <c r="N14" i="14"/>
  <c r="P14" i="14" s="1"/>
  <c r="P13" i="14"/>
  <c r="N13" i="14"/>
  <c r="N12" i="14"/>
  <c r="P12" i="14" s="1"/>
  <c r="N11" i="14"/>
  <c r="P11" i="14" s="1"/>
  <c r="P10" i="14"/>
  <c r="N10" i="14"/>
  <c r="P9" i="14"/>
  <c r="N9" i="14"/>
  <c r="N8" i="14"/>
  <c r="P8" i="14" s="1"/>
  <c r="N7" i="14"/>
  <c r="P7" i="14" s="1"/>
  <c r="N6" i="14"/>
  <c r="P6" i="14" s="1"/>
  <c r="N5" i="14"/>
  <c r="P5" i="14" s="1"/>
  <c r="P4" i="14"/>
  <c r="N4" i="14"/>
  <c r="P3" i="14"/>
  <c r="N3" i="14"/>
  <c r="J312" i="14"/>
  <c r="J311" i="14"/>
  <c r="J310" i="14"/>
  <c r="J309" i="14"/>
  <c r="J308" i="14"/>
  <c r="J307" i="14"/>
  <c r="J306" i="14"/>
  <c r="J305" i="14"/>
  <c r="J304" i="14"/>
  <c r="J303" i="14"/>
  <c r="J302" i="14"/>
  <c r="J301" i="14"/>
  <c r="J300" i="14"/>
  <c r="J299" i="14"/>
  <c r="J298" i="14"/>
  <c r="J297" i="14"/>
  <c r="J296" i="14"/>
  <c r="J295" i="14"/>
  <c r="J294" i="14"/>
  <c r="J293" i="14"/>
  <c r="J292" i="14"/>
  <c r="J291" i="14"/>
  <c r="J290" i="14"/>
  <c r="J289" i="14"/>
  <c r="J288" i="14"/>
  <c r="J287" i="14"/>
  <c r="J286" i="14"/>
  <c r="J285" i="14"/>
  <c r="J284" i="14"/>
  <c r="J283" i="14"/>
  <c r="J282" i="14"/>
  <c r="J281" i="14"/>
  <c r="J280" i="14"/>
  <c r="J279" i="14"/>
  <c r="J278" i="14"/>
  <c r="J277" i="14"/>
  <c r="J276" i="14"/>
  <c r="J275" i="14"/>
  <c r="J274" i="14"/>
  <c r="J273" i="14"/>
  <c r="J272" i="14"/>
  <c r="J271" i="14"/>
  <c r="J270" i="14"/>
  <c r="J269" i="14"/>
  <c r="J268" i="14"/>
  <c r="J267" i="14"/>
  <c r="J266" i="14"/>
  <c r="J265" i="14"/>
  <c r="J264" i="14"/>
  <c r="J263" i="14"/>
  <c r="J262" i="14"/>
  <c r="J261" i="14"/>
  <c r="J260" i="14"/>
  <c r="J259" i="14"/>
  <c r="J258" i="14"/>
  <c r="J257" i="14"/>
  <c r="J256" i="14"/>
  <c r="J255" i="14"/>
  <c r="J254" i="14"/>
  <c r="J253" i="14"/>
  <c r="J252" i="14"/>
  <c r="J251" i="14"/>
  <c r="J250" i="14"/>
  <c r="J249" i="14"/>
  <c r="J248" i="14"/>
  <c r="J247" i="14"/>
  <c r="J246" i="14"/>
  <c r="J245" i="14"/>
  <c r="J244" i="14"/>
  <c r="J243" i="14"/>
  <c r="J242" i="14"/>
  <c r="J241" i="14"/>
  <c r="J240" i="14"/>
  <c r="J239" i="14"/>
  <c r="J238" i="14"/>
  <c r="J237" i="14"/>
  <c r="J236" i="14"/>
  <c r="J235" i="14"/>
  <c r="J234" i="14"/>
  <c r="J233" i="14"/>
  <c r="J232" i="14"/>
  <c r="J231" i="14"/>
  <c r="J230" i="14"/>
  <c r="J229" i="14"/>
  <c r="J228" i="14"/>
  <c r="J227" i="14"/>
  <c r="J226" i="14"/>
  <c r="J225" i="14"/>
  <c r="J224" i="14"/>
  <c r="J223" i="14"/>
  <c r="J222" i="14"/>
  <c r="J221" i="14"/>
  <c r="J220" i="14"/>
  <c r="J219" i="14"/>
  <c r="J218" i="14"/>
  <c r="J217" i="14"/>
  <c r="J216" i="14"/>
  <c r="J215" i="14"/>
  <c r="J214" i="14"/>
  <c r="J213" i="14"/>
  <c r="J212" i="14"/>
  <c r="J211" i="14"/>
  <c r="J210" i="14"/>
  <c r="J209" i="14"/>
  <c r="J208" i="14"/>
  <c r="J207" i="14"/>
  <c r="J206" i="14"/>
  <c r="J205" i="14"/>
  <c r="J204" i="14"/>
  <c r="J203" i="14"/>
  <c r="J202" i="14"/>
  <c r="J201" i="14"/>
  <c r="J200" i="14"/>
  <c r="J199" i="14"/>
  <c r="J198" i="14"/>
  <c r="J197" i="14"/>
  <c r="J196" i="14"/>
  <c r="J195" i="14"/>
  <c r="J194" i="14"/>
  <c r="J193" i="14"/>
  <c r="J192" i="14"/>
  <c r="J191" i="14"/>
  <c r="J190" i="14"/>
  <c r="J189" i="14"/>
  <c r="J188" i="14"/>
  <c r="J187" i="14"/>
  <c r="J186" i="14"/>
  <c r="J185" i="14"/>
  <c r="J184" i="14"/>
  <c r="J183" i="14"/>
  <c r="J182" i="14"/>
  <c r="J181" i="14"/>
  <c r="J180" i="14"/>
  <c r="J179" i="14"/>
  <c r="J178" i="14"/>
  <c r="J177" i="14"/>
  <c r="J176" i="14"/>
  <c r="J175" i="14"/>
  <c r="J174" i="14"/>
  <c r="J173" i="14"/>
  <c r="J172" i="14"/>
  <c r="J171" i="14"/>
  <c r="J170" i="14"/>
  <c r="J169" i="14"/>
  <c r="J168" i="14"/>
  <c r="J167" i="14"/>
  <c r="J166" i="14"/>
  <c r="J165" i="14"/>
  <c r="J164" i="14"/>
  <c r="J163" i="14"/>
  <c r="J162" i="14"/>
  <c r="J161" i="14"/>
  <c r="J160" i="14"/>
  <c r="J159" i="14"/>
  <c r="J158" i="14"/>
  <c r="J157" i="14"/>
  <c r="J156" i="14"/>
  <c r="J155" i="14"/>
  <c r="J154" i="14"/>
  <c r="J153" i="14"/>
  <c r="J152" i="14"/>
  <c r="J151" i="14"/>
  <c r="J150" i="14"/>
  <c r="J149" i="14"/>
  <c r="J148" i="14"/>
  <c r="J147" i="14"/>
  <c r="J146" i="14"/>
  <c r="J145" i="14"/>
  <c r="J144" i="14"/>
  <c r="J143" i="14"/>
  <c r="J142" i="14"/>
  <c r="J141" i="14"/>
  <c r="J140" i="14"/>
  <c r="J139" i="14"/>
  <c r="J138" i="14"/>
  <c r="J137" i="14"/>
  <c r="J136" i="14"/>
  <c r="J135" i="14"/>
  <c r="J134" i="14"/>
  <c r="J133" i="14"/>
  <c r="J132" i="14"/>
  <c r="J131" i="14"/>
  <c r="J130" i="14"/>
  <c r="J129" i="14"/>
  <c r="J128" i="14"/>
  <c r="J127" i="14"/>
  <c r="J126" i="14"/>
  <c r="J125" i="14"/>
  <c r="J124" i="14"/>
  <c r="J123" i="14"/>
  <c r="J122" i="14"/>
  <c r="J121" i="14"/>
  <c r="J120" i="14"/>
  <c r="J119" i="14"/>
  <c r="J118" i="14"/>
  <c r="J117" i="14"/>
  <c r="J116" i="14"/>
  <c r="J115" i="14"/>
  <c r="J114" i="14"/>
  <c r="J113" i="14"/>
  <c r="J112" i="14"/>
  <c r="J111" i="14"/>
  <c r="J110" i="14"/>
  <c r="J109" i="14"/>
  <c r="J108" i="14"/>
  <c r="J107" i="14"/>
  <c r="J106" i="14"/>
  <c r="J105" i="14"/>
  <c r="J104" i="14"/>
  <c r="J103" i="14"/>
  <c r="J102" i="14"/>
  <c r="J101" i="14"/>
  <c r="J100" i="14"/>
  <c r="J99" i="14"/>
  <c r="J98" i="14"/>
  <c r="J97" i="14"/>
  <c r="J96" i="14"/>
  <c r="J95" i="14"/>
  <c r="J94" i="14"/>
  <c r="J93" i="14"/>
  <c r="J92" i="14"/>
  <c r="J91" i="14"/>
  <c r="J90" i="14"/>
  <c r="J89" i="14"/>
  <c r="J88" i="14"/>
  <c r="J87" i="14"/>
  <c r="J86" i="14"/>
  <c r="J85" i="14"/>
  <c r="J84" i="14"/>
  <c r="J83" i="14"/>
  <c r="J82" i="14"/>
  <c r="J81" i="14"/>
  <c r="J80" i="14"/>
  <c r="J79" i="14"/>
  <c r="J78" i="14"/>
  <c r="J77" i="14"/>
  <c r="J76" i="14"/>
  <c r="J75" i="14"/>
  <c r="J74" i="14"/>
  <c r="J73" i="14"/>
  <c r="J72" i="14"/>
  <c r="J71" i="14"/>
  <c r="J70" i="14"/>
  <c r="J69" i="14"/>
  <c r="J68" i="14"/>
  <c r="J67" i="14"/>
  <c r="J66" i="14"/>
  <c r="J65" i="14"/>
  <c r="J64" i="14"/>
  <c r="J63" i="14"/>
  <c r="J62" i="14"/>
  <c r="J61" i="14"/>
  <c r="J60" i="14"/>
  <c r="J59" i="14"/>
  <c r="J58" i="14"/>
  <c r="J57" i="14"/>
  <c r="J56" i="14"/>
  <c r="J55" i="14"/>
  <c r="J54" i="14"/>
  <c r="J53" i="14"/>
  <c r="J52" i="14"/>
  <c r="J51" i="14"/>
  <c r="J50" i="14"/>
  <c r="J49" i="14"/>
  <c r="J48" i="14"/>
  <c r="J47" i="14"/>
  <c r="J46" i="14"/>
  <c r="J45" i="14"/>
  <c r="J44" i="14"/>
  <c r="J43" i="14"/>
  <c r="J42" i="14"/>
  <c r="J41" i="14"/>
  <c r="J40" i="14"/>
  <c r="J39" i="14"/>
  <c r="J38" i="14"/>
  <c r="J37" i="14"/>
  <c r="J36" i="14"/>
  <c r="J35" i="14"/>
  <c r="J34" i="14"/>
  <c r="J33" i="14"/>
  <c r="J32" i="14"/>
  <c r="J31" i="14"/>
  <c r="J30" i="14"/>
  <c r="J29" i="14"/>
  <c r="J28" i="14"/>
  <c r="J27" i="14"/>
  <c r="J26" i="14"/>
  <c r="J25" i="14"/>
  <c r="J24" i="14"/>
  <c r="J23" i="14"/>
  <c r="J22" i="14"/>
  <c r="J21" i="14"/>
  <c r="J20" i="14"/>
  <c r="J19" i="14"/>
  <c r="J18" i="14"/>
  <c r="J17" i="14"/>
  <c r="J16" i="14"/>
  <c r="J15" i="14"/>
  <c r="J14" i="14"/>
  <c r="J13" i="14"/>
  <c r="J12" i="14"/>
  <c r="J11" i="14"/>
  <c r="J10" i="14"/>
  <c r="J9" i="14"/>
  <c r="J8" i="14"/>
  <c r="J7" i="14"/>
  <c r="J6" i="14"/>
  <c r="K5" i="14"/>
  <c r="K6" i="14" s="1"/>
  <c r="K7" i="14" s="1"/>
  <c r="K8" i="14" s="1"/>
  <c r="K9" i="14" s="1"/>
  <c r="K10" i="14" s="1"/>
  <c r="K11" i="14" s="1"/>
  <c r="K12" i="14" s="1"/>
  <c r="K13" i="14" s="1"/>
  <c r="K14" i="14" s="1"/>
  <c r="K15" i="14" s="1"/>
  <c r="K16" i="14" s="1"/>
  <c r="K17" i="14" s="1"/>
  <c r="K18" i="14" s="1"/>
  <c r="K19" i="14" s="1"/>
  <c r="K20" i="14" s="1"/>
  <c r="K21" i="14" s="1"/>
  <c r="K22" i="14" s="1"/>
  <c r="K23" i="14" s="1"/>
  <c r="K24" i="14" s="1"/>
  <c r="K25" i="14" s="1"/>
  <c r="K26" i="14" s="1"/>
  <c r="K27" i="14" s="1"/>
  <c r="K28" i="14" s="1"/>
  <c r="K29" i="14" s="1"/>
  <c r="K30" i="14" s="1"/>
  <c r="K31" i="14" s="1"/>
  <c r="K32" i="14" s="1"/>
  <c r="K33" i="14" s="1"/>
  <c r="K34" i="14" s="1"/>
  <c r="K35" i="14" s="1"/>
  <c r="K36" i="14" s="1"/>
  <c r="K37" i="14" s="1"/>
  <c r="K38" i="14" s="1"/>
  <c r="K39" i="14" s="1"/>
  <c r="K40" i="14" s="1"/>
  <c r="K41" i="14" s="1"/>
  <c r="K42" i="14" s="1"/>
  <c r="K43" i="14" s="1"/>
  <c r="K44" i="14" s="1"/>
  <c r="K45" i="14" s="1"/>
  <c r="K46" i="14" s="1"/>
  <c r="K47" i="14" s="1"/>
  <c r="K48" i="14" s="1"/>
  <c r="K49" i="14" s="1"/>
  <c r="K50" i="14" s="1"/>
  <c r="K51" i="14" s="1"/>
  <c r="K52" i="14" s="1"/>
  <c r="K53" i="14" s="1"/>
  <c r="K54" i="14" s="1"/>
  <c r="K55" i="14" s="1"/>
  <c r="K56" i="14" s="1"/>
  <c r="K57" i="14" s="1"/>
  <c r="K58" i="14" s="1"/>
  <c r="K59" i="14" s="1"/>
  <c r="K60" i="14" s="1"/>
  <c r="K61" i="14" s="1"/>
  <c r="K62" i="14" s="1"/>
  <c r="K63" i="14" s="1"/>
  <c r="K64" i="14" s="1"/>
  <c r="K65" i="14" s="1"/>
  <c r="K66" i="14" s="1"/>
  <c r="K67" i="14" s="1"/>
  <c r="K68" i="14" s="1"/>
  <c r="K69" i="14" s="1"/>
  <c r="K70" i="14" s="1"/>
  <c r="K71" i="14" s="1"/>
  <c r="K72" i="14" s="1"/>
  <c r="K73" i="14" s="1"/>
  <c r="K74" i="14" s="1"/>
  <c r="K75" i="14" s="1"/>
  <c r="K76" i="14" s="1"/>
  <c r="K77" i="14" s="1"/>
  <c r="K78" i="14" s="1"/>
  <c r="K79" i="14" s="1"/>
  <c r="K80" i="14" s="1"/>
  <c r="K81" i="14" s="1"/>
  <c r="K82" i="14" s="1"/>
  <c r="K83" i="14" s="1"/>
  <c r="K84" i="14" s="1"/>
  <c r="K85" i="14" s="1"/>
  <c r="K86" i="14" s="1"/>
  <c r="K87" i="14" s="1"/>
  <c r="K88" i="14" s="1"/>
  <c r="K89" i="14" s="1"/>
  <c r="K90" i="14" s="1"/>
  <c r="K91" i="14" s="1"/>
  <c r="K92" i="14" s="1"/>
  <c r="K93" i="14" s="1"/>
  <c r="K94" i="14" s="1"/>
  <c r="K95" i="14" s="1"/>
  <c r="K96" i="14" s="1"/>
  <c r="K97" i="14" s="1"/>
  <c r="K98" i="14" s="1"/>
  <c r="K99" i="14" s="1"/>
  <c r="K100" i="14" s="1"/>
  <c r="K101" i="14" s="1"/>
  <c r="K102" i="14" s="1"/>
  <c r="K103" i="14" s="1"/>
  <c r="K104" i="14" s="1"/>
  <c r="K105" i="14" s="1"/>
  <c r="K106" i="14" s="1"/>
  <c r="K107" i="14" s="1"/>
  <c r="K108" i="14" s="1"/>
  <c r="K109" i="14" s="1"/>
  <c r="K110" i="14" s="1"/>
  <c r="K111" i="14" s="1"/>
  <c r="K112" i="14" s="1"/>
  <c r="K113" i="14" s="1"/>
  <c r="K114" i="14" s="1"/>
  <c r="K115" i="14" s="1"/>
  <c r="K116" i="14" s="1"/>
  <c r="K117" i="14" s="1"/>
  <c r="K118" i="14" s="1"/>
  <c r="K119" i="14" s="1"/>
  <c r="K120" i="14" s="1"/>
  <c r="K121" i="14" s="1"/>
  <c r="K122" i="14" s="1"/>
  <c r="K123" i="14" s="1"/>
  <c r="K124" i="14" s="1"/>
  <c r="K125" i="14" s="1"/>
  <c r="K126" i="14" s="1"/>
  <c r="K127" i="14" s="1"/>
  <c r="K128" i="14" s="1"/>
  <c r="K129" i="14" s="1"/>
  <c r="K130" i="14" s="1"/>
  <c r="K131" i="14" s="1"/>
  <c r="K132" i="14" s="1"/>
  <c r="K133" i="14" s="1"/>
  <c r="K134" i="14" s="1"/>
  <c r="K135" i="14" s="1"/>
  <c r="K136" i="14" s="1"/>
  <c r="K137" i="14" s="1"/>
  <c r="K138" i="14" s="1"/>
  <c r="K139" i="14" s="1"/>
  <c r="K140" i="14" s="1"/>
  <c r="K141" i="14" s="1"/>
  <c r="K142" i="14" s="1"/>
  <c r="K143" i="14" s="1"/>
  <c r="K144" i="14" s="1"/>
  <c r="K145" i="14" s="1"/>
  <c r="K146" i="14" s="1"/>
  <c r="K147" i="14" s="1"/>
  <c r="K148" i="14" s="1"/>
  <c r="K149" i="14" s="1"/>
  <c r="K150" i="14" s="1"/>
  <c r="K151" i="14" s="1"/>
  <c r="K152" i="14" s="1"/>
  <c r="K153" i="14" s="1"/>
  <c r="K154" i="14" s="1"/>
  <c r="K155" i="14" s="1"/>
  <c r="K156" i="14" s="1"/>
  <c r="K157" i="14" s="1"/>
  <c r="K158" i="14" s="1"/>
  <c r="K159" i="14" s="1"/>
  <c r="K160" i="14" s="1"/>
  <c r="K161" i="14" s="1"/>
  <c r="K162" i="14" s="1"/>
  <c r="K163" i="14" s="1"/>
  <c r="K164" i="14" s="1"/>
  <c r="K165" i="14" s="1"/>
  <c r="K166" i="14" s="1"/>
  <c r="K167" i="14" s="1"/>
  <c r="K168" i="14" s="1"/>
  <c r="K169" i="14" s="1"/>
  <c r="K170" i="14" s="1"/>
  <c r="K171" i="14" s="1"/>
  <c r="K172" i="14" s="1"/>
  <c r="K173" i="14" s="1"/>
  <c r="K174" i="14" s="1"/>
  <c r="K175" i="14" s="1"/>
  <c r="K176" i="14" s="1"/>
  <c r="K177" i="14" s="1"/>
  <c r="K178" i="14" s="1"/>
  <c r="K179" i="14" s="1"/>
  <c r="K180" i="14" s="1"/>
  <c r="K181" i="14" s="1"/>
  <c r="K182" i="14" s="1"/>
  <c r="K183" i="14" s="1"/>
  <c r="K184" i="14" s="1"/>
  <c r="K185" i="14" s="1"/>
  <c r="K186" i="14" s="1"/>
  <c r="K187" i="14" s="1"/>
  <c r="K188" i="14" s="1"/>
  <c r="K189" i="14" s="1"/>
  <c r="K190" i="14" s="1"/>
  <c r="K191" i="14" s="1"/>
  <c r="K192" i="14" s="1"/>
  <c r="K193" i="14" s="1"/>
  <c r="K194" i="14" s="1"/>
  <c r="K195" i="14" s="1"/>
  <c r="K196" i="14" s="1"/>
  <c r="K197" i="14" s="1"/>
  <c r="K198" i="14" s="1"/>
  <c r="K199" i="14" s="1"/>
  <c r="K200" i="14" s="1"/>
  <c r="K201" i="14" s="1"/>
  <c r="K202" i="14" s="1"/>
  <c r="K203" i="14" s="1"/>
  <c r="K204" i="14" s="1"/>
  <c r="K205" i="14" s="1"/>
  <c r="K206" i="14" s="1"/>
  <c r="K207" i="14" s="1"/>
  <c r="K208" i="14" s="1"/>
  <c r="K209" i="14" s="1"/>
  <c r="K210" i="14" s="1"/>
  <c r="K211" i="14" s="1"/>
  <c r="K212" i="14" s="1"/>
  <c r="K213" i="14" s="1"/>
  <c r="K214" i="14" s="1"/>
  <c r="K215" i="14" s="1"/>
  <c r="K216" i="14" s="1"/>
  <c r="K217" i="14" s="1"/>
  <c r="K218" i="14" s="1"/>
  <c r="K219" i="14" s="1"/>
  <c r="K220" i="14" s="1"/>
  <c r="K221" i="14" s="1"/>
  <c r="K222" i="14" s="1"/>
  <c r="K223" i="14" s="1"/>
  <c r="K224" i="14" s="1"/>
  <c r="K225" i="14" s="1"/>
  <c r="K226" i="14" s="1"/>
  <c r="K227" i="14" s="1"/>
  <c r="K228" i="14" s="1"/>
  <c r="K229" i="14" s="1"/>
  <c r="K230" i="14" s="1"/>
  <c r="K231" i="14" s="1"/>
  <c r="K232" i="14" s="1"/>
  <c r="K233" i="14" s="1"/>
  <c r="K234" i="14" s="1"/>
  <c r="K235" i="14" s="1"/>
  <c r="K236" i="14" s="1"/>
  <c r="K237" i="14" s="1"/>
  <c r="K238" i="14" s="1"/>
  <c r="K239" i="14" s="1"/>
  <c r="K240" i="14" s="1"/>
  <c r="K241" i="14" s="1"/>
  <c r="K242" i="14" s="1"/>
  <c r="K243" i="14" s="1"/>
  <c r="K244" i="14" s="1"/>
  <c r="K245" i="14" s="1"/>
  <c r="K246" i="14" s="1"/>
  <c r="K247" i="14" s="1"/>
  <c r="K248" i="14" s="1"/>
  <c r="K249" i="14" s="1"/>
  <c r="K250" i="14" s="1"/>
  <c r="K251" i="14" s="1"/>
  <c r="K252" i="14" s="1"/>
  <c r="K253" i="14" s="1"/>
  <c r="K254" i="14" s="1"/>
  <c r="K255" i="14" s="1"/>
  <c r="K256" i="14" s="1"/>
  <c r="K257" i="14" s="1"/>
  <c r="K258" i="14" s="1"/>
  <c r="K259" i="14" s="1"/>
  <c r="K260" i="14" s="1"/>
  <c r="K261" i="14" s="1"/>
  <c r="K262" i="14" s="1"/>
  <c r="K263" i="14" s="1"/>
  <c r="K264" i="14" s="1"/>
  <c r="K265" i="14" s="1"/>
  <c r="K266" i="14" s="1"/>
  <c r="K267" i="14" s="1"/>
  <c r="K268" i="14" s="1"/>
  <c r="K269" i="14" s="1"/>
  <c r="K270" i="14" s="1"/>
  <c r="K271" i="14" s="1"/>
  <c r="K272" i="14" s="1"/>
  <c r="K273" i="14" s="1"/>
  <c r="K274" i="14" s="1"/>
  <c r="K275" i="14" s="1"/>
  <c r="K276" i="14" s="1"/>
  <c r="K277" i="14" s="1"/>
  <c r="K278" i="14" s="1"/>
  <c r="K279" i="14" s="1"/>
  <c r="K280" i="14" s="1"/>
  <c r="K281" i="14" s="1"/>
  <c r="K282" i="14" s="1"/>
  <c r="K283" i="14" s="1"/>
  <c r="K284" i="14" s="1"/>
  <c r="K285" i="14" s="1"/>
  <c r="K286" i="14" s="1"/>
  <c r="K287" i="14" s="1"/>
  <c r="K288" i="14" s="1"/>
  <c r="K289" i="14" s="1"/>
  <c r="K290" i="14" s="1"/>
  <c r="K291" i="14" s="1"/>
  <c r="K292" i="14" s="1"/>
  <c r="K293" i="14" s="1"/>
  <c r="K294" i="14" s="1"/>
  <c r="K295" i="14" s="1"/>
  <c r="K296" i="14" s="1"/>
  <c r="K297" i="14" s="1"/>
  <c r="K298" i="14" s="1"/>
  <c r="K299" i="14" s="1"/>
  <c r="K300" i="14" s="1"/>
  <c r="K301" i="14" s="1"/>
  <c r="K302" i="14" s="1"/>
  <c r="K303" i="14" s="1"/>
  <c r="K304" i="14" s="1"/>
  <c r="K305" i="14" s="1"/>
  <c r="K306" i="14" s="1"/>
  <c r="K307" i="14" s="1"/>
  <c r="K308" i="14" s="1"/>
  <c r="K309" i="14" s="1"/>
  <c r="K310" i="14" s="1"/>
  <c r="K311" i="14" s="1"/>
  <c r="K312" i="14" s="1"/>
  <c r="J5" i="14"/>
  <c r="K4" i="14"/>
  <c r="J4" i="14"/>
  <c r="K3" i="14"/>
  <c r="J3" i="14"/>
  <c r="B17" i="14"/>
  <c r="B15" i="14"/>
  <c r="B13" i="14"/>
  <c r="B12" i="14"/>
  <c r="B11" i="14"/>
  <c r="J312" i="13"/>
  <c r="J311" i="13"/>
  <c r="J310" i="13"/>
  <c r="J309" i="13"/>
  <c r="J308" i="13"/>
  <c r="J307" i="13"/>
  <c r="J306" i="13"/>
  <c r="J305" i="13"/>
  <c r="J304" i="13"/>
  <c r="J303" i="13"/>
  <c r="J302" i="13"/>
  <c r="J301" i="13"/>
  <c r="J300" i="13"/>
  <c r="J299" i="13"/>
  <c r="J298" i="13"/>
  <c r="J297" i="13"/>
  <c r="J296" i="13"/>
  <c r="J295" i="13"/>
  <c r="J294" i="13"/>
  <c r="J293" i="13"/>
  <c r="J292" i="13"/>
  <c r="J291" i="13"/>
  <c r="J290" i="13"/>
  <c r="J289" i="13"/>
  <c r="J288" i="13"/>
  <c r="J287" i="13"/>
  <c r="J286" i="13"/>
  <c r="J285" i="13"/>
  <c r="J284" i="13"/>
  <c r="J283" i="13"/>
  <c r="J282" i="13"/>
  <c r="J281" i="13"/>
  <c r="J280" i="13"/>
  <c r="J279" i="13"/>
  <c r="J278" i="13"/>
  <c r="J277" i="13"/>
  <c r="J276" i="13"/>
  <c r="J275" i="13"/>
  <c r="J274" i="13"/>
  <c r="J273" i="13"/>
  <c r="J272" i="13"/>
  <c r="J271" i="13"/>
  <c r="J270" i="13"/>
  <c r="J269" i="13"/>
  <c r="J268" i="13"/>
  <c r="J267" i="13"/>
  <c r="J266" i="13"/>
  <c r="J265" i="13"/>
  <c r="J264" i="13"/>
  <c r="J263" i="13"/>
  <c r="J262" i="13"/>
  <c r="J261" i="13"/>
  <c r="J260" i="13"/>
  <c r="J259" i="13"/>
  <c r="J258" i="13"/>
  <c r="J257" i="13"/>
  <c r="J256" i="13"/>
  <c r="J255" i="13"/>
  <c r="J254" i="13"/>
  <c r="J253" i="13"/>
  <c r="J252" i="13"/>
  <c r="J251" i="13"/>
  <c r="J250" i="13"/>
  <c r="J249" i="13"/>
  <c r="J248" i="13"/>
  <c r="J247" i="13"/>
  <c r="J246" i="13"/>
  <c r="J245" i="13"/>
  <c r="J244" i="13"/>
  <c r="J243" i="13"/>
  <c r="J242" i="13"/>
  <c r="J241" i="13"/>
  <c r="J240" i="13"/>
  <c r="J239" i="13"/>
  <c r="J238" i="13"/>
  <c r="J237" i="13"/>
  <c r="J236" i="13"/>
  <c r="J235" i="13"/>
  <c r="J234" i="13"/>
  <c r="J233" i="13"/>
  <c r="J232" i="13"/>
  <c r="J231" i="13"/>
  <c r="J230" i="13"/>
  <c r="J229" i="13"/>
  <c r="J228" i="13"/>
  <c r="J227" i="13"/>
  <c r="J226" i="13"/>
  <c r="J225" i="13"/>
  <c r="J224" i="13"/>
  <c r="J223" i="13"/>
  <c r="J222" i="13"/>
  <c r="J221" i="13"/>
  <c r="J220" i="13"/>
  <c r="J219" i="13"/>
  <c r="J218" i="13"/>
  <c r="J217" i="13"/>
  <c r="J216" i="13"/>
  <c r="J215" i="13"/>
  <c r="J214" i="13"/>
  <c r="J213" i="13"/>
  <c r="J212" i="13"/>
  <c r="J211" i="13"/>
  <c r="J210" i="13"/>
  <c r="J209" i="13"/>
  <c r="J208" i="13"/>
  <c r="J207" i="13"/>
  <c r="J206" i="13"/>
  <c r="J205" i="13"/>
  <c r="J204" i="13"/>
  <c r="J203" i="13"/>
  <c r="J202" i="13"/>
  <c r="J201" i="13"/>
  <c r="J200" i="13"/>
  <c r="J199" i="13"/>
  <c r="J198" i="13"/>
  <c r="J197" i="13"/>
  <c r="J196" i="13"/>
  <c r="J195" i="13"/>
  <c r="J194" i="13"/>
  <c r="J193" i="13"/>
  <c r="J192" i="13"/>
  <c r="J191" i="13"/>
  <c r="J190" i="13"/>
  <c r="J189" i="13"/>
  <c r="J188" i="13"/>
  <c r="J187" i="13"/>
  <c r="J186" i="13"/>
  <c r="J185" i="13"/>
  <c r="J184" i="13"/>
  <c r="J183" i="13"/>
  <c r="J182" i="13"/>
  <c r="J181" i="13"/>
  <c r="J180" i="13"/>
  <c r="J179" i="13"/>
  <c r="J178" i="13"/>
  <c r="J177" i="13"/>
  <c r="J176" i="13"/>
  <c r="J175" i="13"/>
  <c r="J174" i="13"/>
  <c r="J173" i="13"/>
  <c r="J172" i="13"/>
  <c r="J171" i="13"/>
  <c r="J170" i="13"/>
  <c r="J169" i="13"/>
  <c r="J168" i="13"/>
  <c r="J167" i="13"/>
  <c r="J166" i="13"/>
  <c r="J165" i="13"/>
  <c r="J164" i="13"/>
  <c r="J163" i="13"/>
  <c r="J162" i="13"/>
  <c r="J161" i="13"/>
  <c r="J160" i="13"/>
  <c r="J159" i="13"/>
  <c r="J158" i="13"/>
  <c r="J157" i="13"/>
  <c r="J156" i="13"/>
  <c r="J155" i="13"/>
  <c r="J154" i="13"/>
  <c r="J153" i="13"/>
  <c r="J152" i="13"/>
  <c r="J151" i="13"/>
  <c r="J150" i="13"/>
  <c r="J149" i="13"/>
  <c r="J148" i="13"/>
  <c r="J147" i="13"/>
  <c r="J146" i="13"/>
  <c r="J145" i="13"/>
  <c r="J144" i="13"/>
  <c r="J143" i="13"/>
  <c r="J142" i="13"/>
  <c r="J141" i="13"/>
  <c r="J140" i="13"/>
  <c r="J139" i="13"/>
  <c r="J138" i="13"/>
  <c r="J137" i="13"/>
  <c r="J136" i="13"/>
  <c r="J135" i="13"/>
  <c r="J134" i="13"/>
  <c r="J133" i="13"/>
  <c r="J132" i="13"/>
  <c r="J131" i="13"/>
  <c r="J130" i="13"/>
  <c r="J129" i="13"/>
  <c r="J128" i="13"/>
  <c r="J127" i="13"/>
  <c r="J126" i="13"/>
  <c r="J125" i="13"/>
  <c r="J124" i="13"/>
  <c r="J123" i="13"/>
  <c r="J122" i="13"/>
  <c r="J121" i="13"/>
  <c r="J120" i="13"/>
  <c r="J119" i="13"/>
  <c r="J118" i="13"/>
  <c r="J117" i="13"/>
  <c r="J116" i="13"/>
  <c r="J115" i="13"/>
  <c r="J114" i="13"/>
  <c r="J113" i="13"/>
  <c r="J112" i="13"/>
  <c r="J111" i="13"/>
  <c r="J110" i="13"/>
  <c r="J109" i="13"/>
  <c r="J108" i="13"/>
  <c r="J107" i="13"/>
  <c r="J106" i="13"/>
  <c r="J105" i="13"/>
  <c r="J104" i="13"/>
  <c r="J103" i="13"/>
  <c r="J102" i="13"/>
  <c r="J101" i="13"/>
  <c r="J100" i="13"/>
  <c r="J99" i="13"/>
  <c r="J98" i="13"/>
  <c r="J97" i="13"/>
  <c r="J96" i="13"/>
  <c r="J95" i="13"/>
  <c r="J94" i="13"/>
  <c r="J93" i="13"/>
  <c r="J92" i="13"/>
  <c r="J91" i="13"/>
  <c r="J90" i="13"/>
  <c r="J89" i="13"/>
  <c r="J88" i="13"/>
  <c r="J87" i="13"/>
  <c r="J86" i="13"/>
  <c r="J85" i="13"/>
  <c r="J84" i="13"/>
  <c r="J83" i="13"/>
  <c r="J82" i="13"/>
  <c r="J81" i="13"/>
  <c r="J80" i="13"/>
  <c r="J79" i="13"/>
  <c r="J78" i="13"/>
  <c r="J77" i="13"/>
  <c r="J76" i="13"/>
  <c r="J75" i="13"/>
  <c r="J74" i="13"/>
  <c r="J73" i="13"/>
  <c r="J72" i="13"/>
  <c r="J71" i="13"/>
  <c r="J70" i="13"/>
  <c r="J69" i="13"/>
  <c r="J68" i="13"/>
  <c r="J67" i="13"/>
  <c r="J66" i="13"/>
  <c r="J65" i="13"/>
  <c r="J64" i="13"/>
  <c r="J63" i="13"/>
  <c r="J62" i="13"/>
  <c r="J61" i="13"/>
  <c r="J60" i="13"/>
  <c r="J59" i="13"/>
  <c r="J58" i="13"/>
  <c r="J57" i="13"/>
  <c r="J56" i="13"/>
  <c r="J55" i="13"/>
  <c r="J54" i="13"/>
  <c r="J53" i="13"/>
  <c r="J52" i="13"/>
  <c r="J51" i="13"/>
  <c r="J50" i="13"/>
  <c r="J49" i="13"/>
  <c r="J48" i="13"/>
  <c r="J47" i="13"/>
  <c r="J46" i="13"/>
  <c r="J45" i="13"/>
  <c r="J44" i="13"/>
  <c r="J43" i="13"/>
  <c r="J42" i="13"/>
  <c r="J41" i="13"/>
  <c r="J40" i="13"/>
  <c r="J39" i="13"/>
  <c r="J38" i="13"/>
  <c r="J37" i="13"/>
  <c r="J36" i="13"/>
  <c r="J35" i="13"/>
  <c r="J34" i="13"/>
  <c r="J33" i="13"/>
  <c r="J32" i="13"/>
  <c r="J31" i="13"/>
  <c r="J30" i="13"/>
  <c r="J29" i="13"/>
  <c r="J28" i="13"/>
  <c r="J27" i="13"/>
  <c r="J26" i="13"/>
  <c r="J25" i="13"/>
  <c r="J24" i="13"/>
  <c r="J23" i="13"/>
  <c r="J22" i="13"/>
  <c r="J21" i="13"/>
  <c r="J20" i="13"/>
  <c r="J19" i="13"/>
  <c r="J18" i="13"/>
  <c r="J17" i="13"/>
  <c r="J16" i="13"/>
  <c r="J15" i="13"/>
  <c r="J14" i="13"/>
  <c r="J13" i="13"/>
  <c r="J12" i="13"/>
  <c r="J11" i="13"/>
  <c r="J10" i="13"/>
  <c r="J9" i="13"/>
  <c r="J8" i="13"/>
  <c r="J7" i="13"/>
  <c r="J6" i="13"/>
  <c r="K5" i="13"/>
  <c r="J5" i="13"/>
  <c r="N4" i="13"/>
  <c r="M4" i="13"/>
  <c r="K4" i="13"/>
  <c r="J4" i="13"/>
  <c r="N3" i="13"/>
  <c r="M3" i="13"/>
  <c r="K3" i="13"/>
  <c r="J3" i="13"/>
  <c r="B15" i="13"/>
  <c r="B13" i="13"/>
  <c r="B12" i="13"/>
  <c r="B11" i="13"/>
  <c r="N2" i="11"/>
  <c r="Z2" i="11" a="1"/>
  <c r="Z2" i="11" s="1"/>
  <c r="N1" i="11"/>
  <c r="J1" i="11"/>
  <c r="M341" i="8"/>
  <c r="M342" i="8"/>
  <c r="M344" i="8"/>
  <c r="M362" i="8"/>
  <c r="M363" i="8"/>
  <c r="M364" i="8"/>
  <c r="M365" i="8"/>
  <c r="M381" i="8"/>
  <c r="M382" i="8"/>
  <c r="M383" i="8"/>
  <c r="M384" i="8"/>
  <c r="M385" i="8"/>
  <c r="M391" i="8"/>
  <c r="M404" i="8"/>
  <c r="M420" i="8"/>
  <c r="M421" i="8"/>
  <c r="M422" i="8"/>
  <c r="M424" i="8"/>
  <c r="M440" i="8"/>
  <c r="M441" i="8"/>
  <c r="M444"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M434" i="8" s="1"/>
  <c r="K435" i="8"/>
  <c r="K436" i="8"/>
  <c r="K437" i="8"/>
  <c r="K438" i="8"/>
  <c r="K439" i="8"/>
  <c r="K440" i="8"/>
  <c r="K441" i="8"/>
  <c r="K442" i="8"/>
  <c r="K443" i="8"/>
  <c r="K444"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M343" i="8" s="1"/>
  <c r="L344" i="8"/>
  <c r="L345" i="8"/>
  <c r="M345" i="8" s="1"/>
  <c r="L346" i="8"/>
  <c r="L347" i="8"/>
  <c r="M347" i="8" s="1"/>
  <c r="L348" i="8"/>
  <c r="M348" i="8" s="1"/>
  <c r="L349" i="8"/>
  <c r="M349" i="8" s="1"/>
  <c r="L350" i="8"/>
  <c r="M350" i="8" s="1"/>
  <c r="L351" i="8"/>
  <c r="M351" i="8" s="1"/>
  <c r="L352" i="8"/>
  <c r="M352" i="8" s="1"/>
  <c r="L353" i="8"/>
  <c r="M353" i="8" s="1"/>
  <c r="L354" i="8"/>
  <c r="M354" i="8" s="1"/>
  <c r="L355" i="8"/>
  <c r="L356" i="8"/>
  <c r="L357" i="8"/>
  <c r="M357" i="8" s="1"/>
  <c r="L358" i="8"/>
  <c r="M358" i="8" s="1"/>
  <c r="L359" i="8"/>
  <c r="M359" i="8" s="1"/>
  <c r="L360" i="8"/>
  <c r="M360" i="8" s="1"/>
  <c r="L361" i="8"/>
  <c r="M361" i="8" s="1"/>
  <c r="L362" i="8"/>
  <c r="L363" i="8"/>
  <c r="L364" i="8"/>
  <c r="L365" i="8"/>
  <c r="L366" i="8"/>
  <c r="L367" i="8"/>
  <c r="M367" i="8" s="1"/>
  <c r="L368" i="8"/>
  <c r="M368" i="8" s="1"/>
  <c r="L369" i="8"/>
  <c r="M369" i="8" s="1"/>
  <c r="L370" i="8"/>
  <c r="M370" i="8" s="1"/>
  <c r="L371" i="8"/>
  <c r="M371" i="8" s="1"/>
  <c r="L372" i="8"/>
  <c r="M372" i="8" s="1"/>
  <c r="L373" i="8"/>
  <c r="M373" i="8" s="1"/>
  <c r="L374" i="8"/>
  <c r="M374" i="8" s="1"/>
  <c r="L375" i="8"/>
  <c r="L376" i="8"/>
  <c r="L377" i="8"/>
  <c r="M377" i="8" s="1"/>
  <c r="L378" i="8"/>
  <c r="M378" i="8" s="1"/>
  <c r="L379" i="8"/>
  <c r="M379" i="8" s="1"/>
  <c r="L380" i="8"/>
  <c r="M380" i="8" s="1"/>
  <c r="L381" i="8"/>
  <c r="L382" i="8"/>
  <c r="L383" i="8"/>
  <c r="L384" i="8"/>
  <c r="L385" i="8"/>
  <c r="L386" i="8"/>
  <c r="L387" i="8"/>
  <c r="M387" i="8" s="1"/>
  <c r="L388" i="8"/>
  <c r="M388" i="8" s="1"/>
  <c r="L389" i="8"/>
  <c r="M389" i="8" s="1"/>
  <c r="L390" i="8"/>
  <c r="M390" i="8" s="1"/>
  <c r="L391" i="8"/>
  <c r="L392" i="8"/>
  <c r="M392" i="8" s="1"/>
  <c r="L393" i="8"/>
  <c r="L394" i="8"/>
  <c r="M394" i="8" s="1"/>
  <c r="L395" i="8"/>
  <c r="L396" i="8"/>
  <c r="L397" i="8"/>
  <c r="M397" i="8" s="1"/>
  <c r="L398" i="8"/>
  <c r="M398" i="8" s="1"/>
  <c r="L399" i="8"/>
  <c r="M399" i="8" s="1"/>
  <c r="L400" i="8"/>
  <c r="M400" i="8" s="1"/>
  <c r="L401" i="8"/>
  <c r="M401" i="8" s="1"/>
  <c r="L402" i="8"/>
  <c r="M402" i="8" s="1"/>
  <c r="L403" i="8"/>
  <c r="M403" i="8" s="1"/>
  <c r="L404" i="8"/>
  <c r="L405" i="8"/>
  <c r="M405" i="8" s="1"/>
  <c r="L406" i="8"/>
  <c r="L407" i="8"/>
  <c r="L408" i="8"/>
  <c r="M408" i="8" s="1"/>
  <c r="L409" i="8"/>
  <c r="M409" i="8" s="1"/>
  <c r="L410" i="8"/>
  <c r="M410" i="8" s="1"/>
  <c r="L411" i="8"/>
  <c r="M411" i="8" s="1"/>
  <c r="L412" i="8"/>
  <c r="M412" i="8" s="1"/>
  <c r="L413" i="8"/>
  <c r="L414" i="8"/>
  <c r="M414" i="8" s="1"/>
  <c r="L415" i="8"/>
  <c r="L416" i="8"/>
  <c r="L417" i="8"/>
  <c r="M417" i="8" s="1"/>
  <c r="L418" i="8"/>
  <c r="M418" i="8" s="1"/>
  <c r="L419" i="8"/>
  <c r="M419" i="8" s="1"/>
  <c r="L420" i="8"/>
  <c r="L421" i="8"/>
  <c r="L422" i="8"/>
  <c r="L423" i="8"/>
  <c r="M423" i="8" s="1"/>
  <c r="L424" i="8"/>
  <c r="L425" i="8"/>
  <c r="M425" i="8" s="1"/>
  <c r="L426" i="8"/>
  <c r="L427" i="8"/>
  <c r="L428" i="8"/>
  <c r="M428" i="8" s="1"/>
  <c r="L429" i="8"/>
  <c r="M429" i="8" s="1"/>
  <c r="L430" i="8"/>
  <c r="M430" i="8" s="1"/>
  <c r="L431" i="8"/>
  <c r="M431" i="8" s="1"/>
  <c r="L432" i="8"/>
  <c r="M432" i="8" s="1"/>
  <c r="L433" i="8"/>
  <c r="L434" i="8"/>
  <c r="L435" i="8"/>
  <c r="L436" i="8"/>
  <c r="L437" i="8"/>
  <c r="M437" i="8" s="1"/>
  <c r="L438" i="8"/>
  <c r="M438" i="8" s="1"/>
  <c r="L439" i="8"/>
  <c r="M439" i="8" s="1"/>
  <c r="L440" i="8"/>
  <c r="L441" i="8"/>
  <c r="L442" i="8"/>
  <c r="M442" i="8" s="1"/>
  <c r="L443" i="8"/>
  <c r="M443" i="8" s="1"/>
  <c r="L444" i="8"/>
  <c r="L6" i="8"/>
  <c r="X44" i="12" l="1"/>
  <c r="X43" i="12" a="1"/>
  <c r="X43" i="12" s="1"/>
  <c r="X42" i="12" a="1"/>
  <c r="X42" i="12" s="1"/>
  <c r="B14" i="14"/>
  <c r="M5" i="13"/>
  <c r="N5" i="13"/>
  <c r="K6" i="13"/>
  <c r="M98" i="8"/>
  <c r="M191" i="8"/>
  <c r="M261" i="8"/>
  <c r="M31" i="8"/>
  <c r="M305" i="8"/>
  <c r="M323" i="8"/>
  <c r="M217" i="8"/>
  <c r="M38" i="8"/>
  <c r="M337" i="8"/>
  <c r="M257" i="8"/>
  <c r="M197" i="8"/>
  <c r="M303" i="8"/>
  <c r="M338" i="8"/>
  <c r="M138" i="8"/>
  <c r="M297" i="8"/>
  <c r="M294" i="8"/>
  <c r="M251" i="8"/>
  <c r="M356" i="8"/>
  <c r="M156" i="8"/>
  <c r="M435" i="8"/>
  <c r="M74" i="8"/>
  <c r="M196" i="8"/>
  <c r="M36" i="8"/>
  <c r="M355" i="8"/>
  <c r="M433" i="8"/>
  <c r="M413" i="8"/>
  <c r="M393" i="8"/>
  <c r="M253" i="8"/>
  <c r="M213" i="8"/>
  <c r="M173" i="8"/>
  <c r="M376" i="8"/>
  <c r="M292" i="8"/>
  <c r="M212" i="8"/>
  <c r="M172" i="8"/>
  <c r="M132" i="8"/>
  <c r="M52" i="8"/>
  <c r="M12" i="8"/>
  <c r="M77" i="8"/>
  <c r="M416" i="8"/>
  <c r="M231" i="8"/>
  <c r="M211" i="8"/>
  <c r="M51" i="8"/>
  <c r="M11" i="8"/>
  <c r="M395" i="8"/>
  <c r="M215" i="8"/>
  <c r="M95" i="8"/>
  <c r="M310" i="8"/>
  <c r="M250" i="8"/>
  <c r="M407" i="8"/>
  <c r="M426" i="8"/>
  <c r="M386" i="8"/>
  <c r="M366" i="8"/>
  <c r="M346" i="8"/>
  <c r="M306" i="8"/>
  <c r="M266" i="8"/>
  <c r="M225" i="8"/>
  <c r="M267" i="8"/>
  <c r="M107" i="8"/>
  <c r="M375" i="8"/>
  <c r="M269" i="8"/>
  <c r="M89" i="8"/>
  <c r="M228" i="8"/>
  <c r="M406" i="8"/>
  <c r="M335" i="8"/>
  <c r="M195" i="8"/>
  <c r="M289" i="8"/>
  <c r="M287" i="8"/>
  <c r="M187" i="8"/>
  <c r="M87" i="8"/>
  <c r="M202" i="8"/>
  <c r="M142" i="8"/>
  <c r="M122" i="8"/>
  <c r="M62" i="8"/>
  <c r="M42" i="8"/>
  <c r="M396" i="8"/>
  <c r="M169" i="8"/>
  <c r="M248" i="8"/>
  <c r="M88" i="8"/>
  <c r="M427" i="8"/>
  <c r="M221" i="8"/>
  <c r="M436" i="8"/>
  <c r="M76" i="8"/>
  <c r="M295" i="8"/>
  <c r="M135" i="8"/>
  <c r="M203" i="8"/>
  <c r="M200" i="8"/>
  <c r="M120" i="8"/>
  <c r="M100" i="8"/>
  <c r="M415" i="8"/>
  <c r="M275" i="8"/>
  <c r="M155" i="8"/>
  <c r="M15" i="8"/>
  <c r="M308" i="8"/>
  <c r="M188" i="8"/>
  <c r="M28" i="8"/>
  <c r="M67" i="8"/>
  <c r="M339" i="8"/>
  <c r="M299" i="8"/>
  <c r="M279" i="8"/>
  <c r="M259" i="8"/>
  <c r="M226" i="8"/>
  <c r="M186" i="8"/>
  <c r="M126" i="8"/>
  <c r="M106" i="8"/>
  <c r="M66" i="8"/>
  <c r="M26" i="8"/>
  <c r="K60" i="8"/>
  <c r="M60" i="8" s="1"/>
  <c r="K80" i="8"/>
  <c r="M80" i="8" s="1"/>
  <c r="K100" i="8"/>
  <c r="K120" i="8"/>
  <c r="K140" i="8"/>
  <c r="M140" i="8" s="1"/>
  <c r="K160" i="8"/>
  <c r="M160" i="8" s="1"/>
  <c r="K180" i="8"/>
  <c r="M180" i="8" s="1"/>
  <c r="K200" i="8"/>
  <c r="K220" i="8"/>
  <c r="M220" i="8" s="1"/>
  <c r="K240" i="8"/>
  <c r="M240" i="8" s="1"/>
  <c r="K260" i="8"/>
  <c r="M260" i="8" s="1"/>
  <c r="K280" i="8"/>
  <c r="M280" i="8" s="1"/>
  <c r="K300" i="8"/>
  <c r="M300" i="8" s="1"/>
  <c r="K320" i="8"/>
  <c r="M320" i="8" s="1"/>
  <c r="K340" i="8"/>
  <c r="M340" i="8" s="1"/>
  <c r="K27" i="8"/>
  <c r="M27" i="8" s="1"/>
  <c r="K47" i="8"/>
  <c r="M47" i="8" s="1"/>
  <c r="K81" i="8"/>
  <c r="M81" i="8" s="1"/>
  <c r="K101" i="8"/>
  <c r="M101" i="8" s="1"/>
  <c r="K121" i="8"/>
  <c r="M121" i="8" s="1"/>
  <c r="K141" i="8"/>
  <c r="M141" i="8" s="1"/>
  <c r="K161" i="8"/>
  <c r="M161" i="8" s="1"/>
  <c r="K181" i="8"/>
  <c r="M181" i="8" s="1"/>
  <c r="K201" i="8"/>
  <c r="M201" i="8" s="1"/>
  <c r="K221" i="8"/>
  <c r="K241" i="8"/>
  <c r="M241" i="8" s="1"/>
  <c r="K261" i="8"/>
  <c r="K281" i="8"/>
  <c r="M281" i="8" s="1"/>
  <c r="K301" i="8"/>
  <c r="M301" i="8" s="1"/>
  <c r="K321" i="8"/>
  <c r="M321" i="8" s="1"/>
  <c r="K8" i="8"/>
  <c r="M8" i="8" s="1"/>
  <c r="K28" i="8"/>
  <c r="K48" i="8"/>
  <c r="M48" i="8" s="1"/>
  <c r="K243" i="8"/>
  <c r="M243" i="8" s="1"/>
  <c r="K283" i="8"/>
  <c r="M283" i="8" s="1"/>
  <c r="K10" i="8"/>
  <c r="M10" i="8" s="1"/>
  <c r="K50" i="8"/>
  <c r="M50" i="8" s="1"/>
  <c r="K64" i="8"/>
  <c r="M64" i="8" s="1"/>
  <c r="K124" i="8"/>
  <c r="M124" i="8" s="1"/>
  <c r="K164" i="8"/>
  <c r="M164" i="8" s="1"/>
  <c r="K224" i="8"/>
  <c r="M224" i="8" s="1"/>
  <c r="K284" i="8"/>
  <c r="M284" i="8" s="1"/>
  <c r="K11" i="8"/>
  <c r="K51" i="8"/>
  <c r="K85" i="8"/>
  <c r="M85" i="8" s="1"/>
  <c r="K145" i="8"/>
  <c r="M145" i="8" s="1"/>
  <c r="K205" i="8"/>
  <c r="M205" i="8" s="1"/>
  <c r="K265" i="8"/>
  <c r="M265" i="8" s="1"/>
  <c r="K325" i="8"/>
  <c r="M325" i="8" s="1"/>
  <c r="K52" i="8"/>
  <c r="K86" i="8"/>
  <c r="M86" i="8" s="1"/>
  <c r="K146" i="8"/>
  <c r="M146" i="8" s="1"/>
  <c r="K206" i="8"/>
  <c r="M206" i="8" s="1"/>
  <c r="K266" i="8"/>
  <c r="K326" i="8"/>
  <c r="M326" i="8" s="1"/>
  <c r="K87" i="8"/>
  <c r="K167" i="8"/>
  <c r="M167" i="8" s="1"/>
  <c r="K227" i="8"/>
  <c r="M227" i="8" s="1"/>
  <c r="K34" i="8"/>
  <c r="M34" i="8" s="1"/>
  <c r="K88" i="8"/>
  <c r="K148" i="8"/>
  <c r="M148" i="8" s="1"/>
  <c r="K188" i="8"/>
  <c r="K248" i="8"/>
  <c r="K308" i="8"/>
  <c r="K35" i="8"/>
  <c r="M35" i="8" s="1"/>
  <c r="K89" i="8"/>
  <c r="K149" i="8"/>
  <c r="M149" i="8" s="1"/>
  <c r="K209" i="8"/>
  <c r="M209" i="8" s="1"/>
  <c r="K269" i="8"/>
  <c r="K329" i="8"/>
  <c r="M329" i="8" s="1"/>
  <c r="K99" i="8"/>
  <c r="M99" i="8" s="1"/>
  <c r="K259" i="8"/>
  <c r="K61" i="8"/>
  <c r="M61" i="8" s="1"/>
  <c r="K323" i="8"/>
  <c r="K104" i="8"/>
  <c r="M104" i="8" s="1"/>
  <c r="K204" i="8"/>
  <c r="M204" i="8" s="1"/>
  <c r="K264" i="8"/>
  <c r="M264" i="8" s="1"/>
  <c r="K324" i="8"/>
  <c r="M324" i="8" s="1"/>
  <c r="K105" i="8"/>
  <c r="M105" i="8" s="1"/>
  <c r="K185" i="8"/>
  <c r="M185" i="8" s="1"/>
  <c r="K245" i="8"/>
  <c r="M245" i="8" s="1"/>
  <c r="K305" i="8"/>
  <c r="K106" i="8"/>
  <c r="K166" i="8"/>
  <c r="M166" i="8" s="1"/>
  <c r="K226" i="8"/>
  <c r="K286" i="8"/>
  <c r="M286" i="8" s="1"/>
  <c r="K13" i="8"/>
  <c r="M13" i="8" s="1"/>
  <c r="K53" i="8"/>
  <c r="M53" i="8" s="1"/>
  <c r="K107" i="8"/>
  <c r="K187" i="8"/>
  <c r="K327" i="8"/>
  <c r="M327" i="8" s="1"/>
  <c r="K128" i="8"/>
  <c r="M128" i="8" s="1"/>
  <c r="K208" i="8"/>
  <c r="M208" i="8" s="1"/>
  <c r="K268" i="8"/>
  <c r="M268" i="8" s="1"/>
  <c r="K15" i="8"/>
  <c r="K55" i="8"/>
  <c r="M55" i="8" s="1"/>
  <c r="K109" i="8"/>
  <c r="M109" i="8" s="1"/>
  <c r="K189" i="8"/>
  <c r="M189" i="8" s="1"/>
  <c r="K249" i="8"/>
  <c r="M249" i="8" s="1"/>
  <c r="K309" i="8"/>
  <c r="M309" i="8" s="1"/>
  <c r="K45" i="8"/>
  <c r="M45" i="8" s="1"/>
  <c r="K159" i="8"/>
  <c r="M159" i="8" s="1"/>
  <c r="K339" i="8"/>
  <c r="K62" i="8"/>
  <c r="K82" i="8"/>
  <c r="M82" i="8" s="1"/>
  <c r="K102" i="8"/>
  <c r="M102" i="8" s="1"/>
  <c r="K122" i="8"/>
  <c r="K142" i="8"/>
  <c r="K162" i="8"/>
  <c r="M162" i="8" s="1"/>
  <c r="K182" i="8"/>
  <c r="M182" i="8" s="1"/>
  <c r="K202" i="8"/>
  <c r="K222" i="8"/>
  <c r="M222" i="8" s="1"/>
  <c r="K242" i="8"/>
  <c r="M242" i="8" s="1"/>
  <c r="K262" i="8"/>
  <c r="M262" i="8" s="1"/>
  <c r="K282" i="8"/>
  <c r="M282" i="8" s="1"/>
  <c r="K302" i="8"/>
  <c r="M302" i="8" s="1"/>
  <c r="K322" i="8"/>
  <c r="M322" i="8" s="1"/>
  <c r="K9" i="8"/>
  <c r="M9" i="8" s="1"/>
  <c r="K29" i="8"/>
  <c r="M29" i="8" s="1"/>
  <c r="K49" i="8"/>
  <c r="M49" i="8" s="1"/>
  <c r="K63" i="8"/>
  <c r="M63" i="8" s="1"/>
  <c r="K83" i="8"/>
  <c r="M83" i="8" s="1"/>
  <c r="K103" i="8"/>
  <c r="M103" i="8" s="1"/>
  <c r="K123" i="8"/>
  <c r="M123" i="8" s="1"/>
  <c r="K143" i="8"/>
  <c r="M143" i="8" s="1"/>
  <c r="K163" i="8"/>
  <c r="M163" i="8" s="1"/>
  <c r="K183" i="8"/>
  <c r="M183" i="8" s="1"/>
  <c r="K203" i="8"/>
  <c r="K223" i="8"/>
  <c r="M223" i="8" s="1"/>
  <c r="K263" i="8"/>
  <c r="M263" i="8" s="1"/>
  <c r="K303" i="8"/>
  <c r="K30" i="8"/>
  <c r="M30" i="8" s="1"/>
  <c r="K84" i="8"/>
  <c r="M84" i="8" s="1"/>
  <c r="K144" i="8"/>
  <c r="M144" i="8" s="1"/>
  <c r="K184" i="8"/>
  <c r="M184" i="8" s="1"/>
  <c r="K244" i="8"/>
  <c r="M244" i="8" s="1"/>
  <c r="K304" i="8"/>
  <c r="M304" i="8" s="1"/>
  <c r="K31" i="8"/>
  <c r="K65" i="8"/>
  <c r="M65" i="8" s="1"/>
  <c r="K125" i="8"/>
  <c r="M125" i="8" s="1"/>
  <c r="K165" i="8"/>
  <c r="M165" i="8" s="1"/>
  <c r="K225" i="8"/>
  <c r="K285" i="8"/>
  <c r="M285" i="8" s="1"/>
  <c r="K12" i="8"/>
  <c r="K32" i="8"/>
  <c r="M32" i="8" s="1"/>
  <c r="K66" i="8"/>
  <c r="K126" i="8"/>
  <c r="K186" i="8"/>
  <c r="K246" i="8"/>
  <c r="M246" i="8" s="1"/>
  <c r="K306" i="8"/>
  <c r="K33" i="8"/>
  <c r="M33" i="8" s="1"/>
  <c r="K67" i="8"/>
  <c r="K127" i="8"/>
  <c r="M127" i="8" s="1"/>
  <c r="K207" i="8"/>
  <c r="M207" i="8" s="1"/>
  <c r="K14" i="8"/>
  <c r="M14" i="8" s="1"/>
  <c r="K54" i="8"/>
  <c r="M54" i="8" s="1"/>
  <c r="K108" i="8"/>
  <c r="M108" i="8" s="1"/>
  <c r="K168" i="8"/>
  <c r="M168" i="8" s="1"/>
  <c r="K228" i="8"/>
  <c r="K288" i="8"/>
  <c r="M288" i="8" s="1"/>
  <c r="K328" i="8"/>
  <c r="M328" i="8" s="1"/>
  <c r="K129" i="8"/>
  <c r="M129" i="8" s="1"/>
  <c r="K169" i="8"/>
  <c r="K229" i="8"/>
  <c r="M229" i="8" s="1"/>
  <c r="K289" i="8"/>
  <c r="K36" i="8"/>
  <c r="K338" i="8"/>
  <c r="K219" i="8"/>
  <c r="M219" i="8" s="1"/>
  <c r="K307" i="8"/>
  <c r="M307" i="8" s="1"/>
  <c r="K199" i="8"/>
  <c r="M199" i="8" s="1"/>
  <c r="K267" i="8"/>
  <c r="K299" i="8"/>
  <c r="K287" i="8"/>
  <c r="K56" i="8"/>
  <c r="M56" i="8" s="1"/>
  <c r="K319" i="8"/>
  <c r="M319" i="8" s="1"/>
  <c r="K247" i="8"/>
  <c r="M247" i="8" s="1"/>
  <c r="K239" i="8"/>
  <c r="M239" i="8" s="1"/>
  <c r="K147" i="8"/>
  <c r="M147" i="8" s="1"/>
  <c r="K119" i="8"/>
  <c r="M119" i="8" s="1"/>
  <c r="K68" i="8"/>
  <c r="M68" i="8" s="1"/>
  <c r="K79" i="8"/>
  <c r="M79" i="8" s="1"/>
  <c r="K69" i="8"/>
  <c r="M69" i="8" s="1"/>
  <c r="K16" i="8"/>
  <c r="M16" i="8" s="1"/>
  <c r="K26" i="8"/>
  <c r="K70" i="8"/>
  <c r="M70" i="8" s="1"/>
  <c r="K90" i="8"/>
  <c r="M90" i="8" s="1"/>
  <c r="K110" i="8"/>
  <c r="M110" i="8" s="1"/>
  <c r="K130" i="8"/>
  <c r="M130" i="8" s="1"/>
  <c r="K150" i="8"/>
  <c r="M150" i="8" s="1"/>
  <c r="K170" i="8"/>
  <c r="M170" i="8" s="1"/>
  <c r="K190" i="8"/>
  <c r="M190" i="8" s="1"/>
  <c r="K210" i="8"/>
  <c r="M210" i="8" s="1"/>
  <c r="K230" i="8"/>
  <c r="M230" i="8" s="1"/>
  <c r="K250" i="8"/>
  <c r="K270" i="8"/>
  <c r="M270" i="8" s="1"/>
  <c r="K290" i="8"/>
  <c r="M290" i="8" s="1"/>
  <c r="K310" i="8"/>
  <c r="K330" i="8"/>
  <c r="M330" i="8" s="1"/>
  <c r="K17" i="8"/>
  <c r="M17" i="8" s="1"/>
  <c r="K37" i="8"/>
  <c r="M37" i="8" s="1"/>
  <c r="K57" i="8"/>
  <c r="M57" i="8" s="1"/>
  <c r="K92" i="8"/>
  <c r="M92" i="8" s="1"/>
  <c r="K132" i="8"/>
  <c r="K172" i="8"/>
  <c r="K212" i="8"/>
  <c r="K252" i="8"/>
  <c r="M252" i="8" s="1"/>
  <c r="K292" i="8"/>
  <c r="K332" i="8"/>
  <c r="M332" i="8" s="1"/>
  <c r="K59" i="8"/>
  <c r="M59" i="8" s="1"/>
  <c r="K93" i="8"/>
  <c r="M93" i="8" s="1"/>
  <c r="K133" i="8"/>
  <c r="M133" i="8" s="1"/>
  <c r="K173" i="8"/>
  <c r="K213" i="8"/>
  <c r="K253" i="8"/>
  <c r="K293" i="8"/>
  <c r="M293" i="8" s="1"/>
  <c r="K333" i="8"/>
  <c r="M333" i="8" s="1"/>
  <c r="K7" i="8"/>
  <c r="M7" i="8" s="1"/>
  <c r="K94" i="8"/>
  <c r="M94" i="8" s="1"/>
  <c r="K134" i="8"/>
  <c r="M134" i="8" s="1"/>
  <c r="K174" i="8"/>
  <c r="M174" i="8" s="1"/>
  <c r="K214" i="8"/>
  <c r="M214" i="8" s="1"/>
  <c r="K254" i="8"/>
  <c r="M254" i="8" s="1"/>
  <c r="K294" i="8"/>
  <c r="K334" i="8"/>
  <c r="M334" i="8" s="1"/>
  <c r="K95" i="8"/>
  <c r="K155" i="8"/>
  <c r="K195" i="8"/>
  <c r="K235" i="8"/>
  <c r="M235" i="8" s="1"/>
  <c r="K275" i="8"/>
  <c r="K315" i="8"/>
  <c r="M315" i="8" s="1"/>
  <c r="K22" i="8"/>
  <c r="M22" i="8" s="1"/>
  <c r="K42" i="8"/>
  <c r="K96" i="8"/>
  <c r="M96" i="8" s="1"/>
  <c r="K136" i="8"/>
  <c r="M136" i="8" s="1"/>
  <c r="K176" i="8"/>
  <c r="M176" i="8" s="1"/>
  <c r="K216" i="8"/>
  <c r="M216" i="8" s="1"/>
  <c r="K256" i="8"/>
  <c r="M256" i="8" s="1"/>
  <c r="K296" i="8"/>
  <c r="M296" i="8" s="1"/>
  <c r="K336" i="8"/>
  <c r="M336" i="8" s="1"/>
  <c r="K77" i="8"/>
  <c r="K117" i="8"/>
  <c r="M117" i="8" s="1"/>
  <c r="K157" i="8"/>
  <c r="M157" i="8" s="1"/>
  <c r="K217" i="8"/>
  <c r="K257" i="8"/>
  <c r="K297" i="8"/>
  <c r="K337" i="8"/>
  <c r="K78" i="8"/>
  <c r="M78" i="8" s="1"/>
  <c r="K118" i="8"/>
  <c r="M118" i="8" s="1"/>
  <c r="K178" i="8"/>
  <c r="M178" i="8" s="1"/>
  <c r="K218" i="8"/>
  <c r="M218" i="8" s="1"/>
  <c r="K258" i="8"/>
  <c r="M258" i="8" s="1"/>
  <c r="K298" i="8"/>
  <c r="M298" i="8" s="1"/>
  <c r="K25" i="8"/>
  <c r="M25" i="8" s="1"/>
  <c r="K139" i="8"/>
  <c r="M139" i="8" s="1"/>
  <c r="K279" i="8"/>
  <c r="K71" i="8"/>
  <c r="M71" i="8" s="1"/>
  <c r="K91" i="8"/>
  <c r="M91" i="8" s="1"/>
  <c r="K111" i="8"/>
  <c r="M111" i="8" s="1"/>
  <c r="K131" i="8"/>
  <c r="M131" i="8" s="1"/>
  <c r="K151" i="8"/>
  <c r="M151" i="8" s="1"/>
  <c r="K171" i="8"/>
  <c r="M171" i="8" s="1"/>
  <c r="K191" i="8"/>
  <c r="K211" i="8"/>
  <c r="K231" i="8"/>
  <c r="K251" i="8"/>
  <c r="K271" i="8"/>
  <c r="M271" i="8" s="1"/>
  <c r="K291" i="8"/>
  <c r="M291" i="8" s="1"/>
  <c r="K311" i="8"/>
  <c r="M311" i="8" s="1"/>
  <c r="K331" i="8"/>
  <c r="M331" i="8" s="1"/>
  <c r="K18" i="8"/>
  <c r="M18" i="8" s="1"/>
  <c r="K38" i="8"/>
  <c r="K58" i="8"/>
  <c r="M58" i="8" s="1"/>
  <c r="K72" i="8"/>
  <c r="M72" i="8" s="1"/>
  <c r="K112" i="8"/>
  <c r="M112" i="8" s="1"/>
  <c r="K152" i="8"/>
  <c r="M152" i="8" s="1"/>
  <c r="K192" i="8"/>
  <c r="M192" i="8" s="1"/>
  <c r="K232" i="8"/>
  <c r="M232" i="8" s="1"/>
  <c r="K272" i="8"/>
  <c r="M272" i="8" s="1"/>
  <c r="K312" i="8"/>
  <c r="M312" i="8" s="1"/>
  <c r="K19" i="8"/>
  <c r="M19" i="8" s="1"/>
  <c r="K39" i="8"/>
  <c r="M39" i="8" s="1"/>
  <c r="K73" i="8"/>
  <c r="M73" i="8" s="1"/>
  <c r="K113" i="8"/>
  <c r="M113" i="8" s="1"/>
  <c r="K153" i="8"/>
  <c r="M153" i="8" s="1"/>
  <c r="K193" i="8"/>
  <c r="M193" i="8" s="1"/>
  <c r="K233" i="8"/>
  <c r="M233" i="8" s="1"/>
  <c r="K273" i="8"/>
  <c r="M273" i="8" s="1"/>
  <c r="K313" i="8"/>
  <c r="M313" i="8" s="1"/>
  <c r="K20" i="8"/>
  <c r="M20" i="8" s="1"/>
  <c r="K40" i="8"/>
  <c r="M40" i="8" s="1"/>
  <c r="K74" i="8"/>
  <c r="K114" i="8"/>
  <c r="M114" i="8" s="1"/>
  <c r="K154" i="8"/>
  <c r="M154" i="8" s="1"/>
  <c r="K194" i="8"/>
  <c r="M194" i="8" s="1"/>
  <c r="K234" i="8"/>
  <c r="M234" i="8" s="1"/>
  <c r="K274" i="8"/>
  <c r="M274" i="8" s="1"/>
  <c r="K314" i="8"/>
  <c r="M314" i="8" s="1"/>
  <c r="K21" i="8"/>
  <c r="M21" i="8" s="1"/>
  <c r="K41" i="8"/>
  <c r="M41" i="8" s="1"/>
  <c r="K75" i="8"/>
  <c r="M75" i="8" s="1"/>
  <c r="K115" i="8"/>
  <c r="M115" i="8" s="1"/>
  <c r="K135" i="8"/>
  <c r="K175" i="8"/>
  <c r="M175" i="8" s="1"/>
  <c r="K215" i="8"/>
  <c r="K255" i="8"/>
  <c r="M255" i="8" s="1"/>
  <c r="K295" i="8"/>
  <c r="K335" i="8"/>
  <c r="K76" i="8"/>
  <c r="K116" i="8"/>
  <c r="M116" i="8" s="1"/>
  <c r="K156" i="8"/>
  <c r="K196" i="8"/>
  <c r="K236" i="8"/>
  <c r="M236" i="8" s="1"/>
  <c r="K276" i="8"/>
  <c r="M276" i="8" s="1"/>
  <c r="K316" i="8"/>
  <c r="M316" i="8" s="1"/>
  <c r="K23" i="8"/>
  <c r="M23" i="8" s="1"/>
  <c r="K43" i="8"/>
  <c r="M43" i="8" s="1"/>
  <c r="K97" i="8"/>
  <c r="M97" i="8" s="1"/>
  <c r="K137" i="8"/>
  <c r="M137" i="8" s="1"/>
  <c r="K177" i="8"/>
  <c r="M177" i="8" s="1"/>
  <c r="K197" i="8"/>
  <c r="K237" i="8"/>
  <c r="M237" i="8" s="1"/>
  <c r="K277" i="8"/>
  <c r="M277" i="8" s="1"/>
  <c r="K317" i="8"/>
  <c r="M317" i="8" s="1"/>
  <c r="K24" i="8"/>
  <c r="M24" i="8" s="1"/>
  <c r="K44" i="8"/>
  <c r="M44" i="8" s="1"/>
  <c r="K98" i="8"/>
  <c r="K138" i="8"/>
  <c r="K158" i="8"/>
  <c r="M158" i="8" s="1"/>
  <c r="K198" i="8"/>
  <c r="M198" i="8" s="1"/>
  <c r="K238" i="8"/>
  <c r="M238" i="8" s="1"/>
  <c r="K278" i="8"/>
  <c r="M278" i="8" s="1"/>
  <c r="K318" i="8"/>
  <c r="M318" i="8" s="1"/>
  <c r="K179" i="8"/>
  <c r="M179" i="8" s="1"/>
  <c r="K46" i="8"/>
  <c r="M46" i="8" s="1"/>
  <c r="K6" i="8"/>
  <c r="M6" i="8" s="1"/>
  <c r="M6" i="13" l="1"/>
  <c r="N6" i="13" s="1"/>
  <c r="K7" i="13"/>
  <c r="K8" i="13" l="1"/>
  <c r="M7" i="13"/>
  <c r="N7" i="13" s="1"/>
  <c r="K9" i="13" l="1"/>
  <c r="M8" i="13"/>
  <c r="N8" i="13" s="1"/>
  <c r="K10" i="13" l="1"/>
  <c r="M10" i="13"/>
  <c r="M9" i="13"/>
  <c r="N9" i="13" s="1"/>
  <c r="K11" i="13" l="1"/>
  <c r="N10" i="13"/>
  <c r="K12" i="13" l="1"/>
  <c r="M11" i="13"/>
  <c r="N11" i="13" s="1"/>
  <c r="M12" i="13" l="1"/>
  <c r="K13" i="13"/>
  <c r="N12" i="13"/>
  <c r="K14" i="13" l="1"/>
  <c r="M13" i="13"/>
  <c r="N13" i="13" s="1"/>
  <c r="K15" i="13" l="1"/>
  <c r="M14" i="13"/>
  <c r="N14" i="13" s="1"/>
  <c r="K16" i="13" l="1"/>
  <c r="M15" i="13"/>
  <c r="N15" i="13" s="1"/>
  <c r="K17" i="13" l="1"/>
  <c r="M16" i="13"/>
  <c r="N16" i="13" s="1"/>
  <c r="K18" i="13" l="1"/>
  <c r="M17" i="13"/>
  <c r="N17" i="13" s="1"/>
  <c r="K19" i="13" l="1"/>
  <c r="M18" i="13"/>
  <c r="N18" i="13" s="1"/>
  <c r="K20" i="13" l="1"/>
  <c r="M19" i="13"/>
  <c r="N19" i="13" s="1"/>
  <c r="K21" i="13" l="1"/>
  <c r="M20" i="13"/>
  <c r="N20" i="13" s="1"/>
  <c r="K22" i="13" l="1"/>
  <c r="M21" i="13"/>
  <c r="N21" i="13" s="1"/>
  <c r="K23" i="13" l="1"/>
  <c r="M22" i="13"/>
  <c r="N22" i="13" s="1"/>
  <c r="K24" i="13" l="1"/>
  <c r="M23" i="13"/>
  <c r="N23" i="13" s="1"/>
  <c r="K25" i="13" l="1"/>
  <c r="M24" i="13"/>
  <c r="N24" i="13" s="1"/>
  <c r="K26" i="13" l="1"/>
  <c r="M25" i="13"/>
  <c r="N25" i="13" s="1"/>
  <c r="K27" i="13" l="1"/>
  <c r="M26" i="13"/>
  <c r="N26" i="13" s="1"/>
  <c r="K28" i="13" l="1"/>
  <c r="M27" i="13"/>
  <c r="N27" i="13" s="1"/>
  <c r="K29" i="13" l="1"/>
  <c r="M28" i="13"/>
  <c r="N28" i="13" s="1"/>
  <c r="K30" i="13" l="1"/>
  <c r="M29" i="13"/>
  <c r="N29" i="13" s="1"/>
  <c r="K31" i="13" l="1"/>
  <c r="M30" i="13"/>
  <c r="N30" i="13" s="1"/>
  <c r="K32" i="13" l="1"/>
  <c r="M31" i="13"/>
  <c r="N31" i="13" s="1"/>
  <c r="K33" i="13" l="1"/>
  <c r="M32" i="13"/>
  <c r="N32" i="13" s="1"/>
  <c r="K34" i="13" l="1"/>
  <c r="M33" i="13"/>
  <c r="N33" i="13" s="1"/>
  <c r="K35" i="13" l="1"/>
  <c r="M34" i="13"/>
  <c r="N34" i="13" s="1"/>
  <c r="K36" i="13" l="1"/>
  <c r="M35" i="13"/>
  <c r="N35" i="13" s="1"/>
  <c r="K37" i="13" l="1"/>
  <c r="M36" i="13"/>
  <c r="N36" i="13" s="1"/>
  <c r="K38" i="13" l="1"/>
  <c r="M37" i="13"/>
  <c r="N37" i="13" s="1"/>
  <c r="K39" i="13" l="1"/>
  <c r="M38" i="13"/>
  <c r="N38" i="13" s="1"/>
  <c r="K40" i="13" l="1"/>
  <c r="M39" i="13"/>
  <c r="N39" i="13" s="1"/>
  <c r="K41" i="13" l="1"/>
  <c r="M40" i="13"/>
  <c r="N40" i="13" s="1"/>
  <c r="K42" i="13" l="1"/>
  <c r="M41" i="13"/>
  <c r="N41" i="13" s="1"/>
  <c r="K43" i="13" l="1"/>
  <c r="M42" i="13"/>
  <c r="N42" i="13" s="1"/>
  <c r="K44" i="13" l="1"/>
  <c r="M43" i="13"/>
  <c r="N43" i="13" s="1"/>
  <c r="K45" i="13" l="1"/>
  <c r="M44" i="13"/>
  <c r="N44" i="13" s="1"/>
  <c r="K46" i="13" l="1"/>
  <c r="M45" i="13"/>
  <c r="N45" i="13" s="1"/>
  <c r="K47" i="13" l="1"/>
  <c r="M46" i="13"/>
  <c r="N46" i="13" s="1"/>
  <c r="K48" i="13" l="1"/>
  <c r="M47" i="13"/>
  <c r="N47" i="13" s="1"/>
  <c r="K49" i="13" l="1"/>
  <c r="M48" i="13"/>
  <c r="N48" i="13" s="1"/>
  <c r="K50" i="13" l="1"/>
  <c r="M49" i="13"/>
  <c r="N49" i="13" s="1"/>
  <c r="K51" i="13" l="1"/>
  <c r="M50" i="13"/>
  <c r="N50" i="13" s="1"/>
  <c r="K52" i="13" l="1"/>
  <c r="M51" i="13"/>
  <c r="N51" i="13" s="1"/>
  <c r="K53" i="13" l="1"/>
  <c r="M52" i="13"/>
  <c r="N52" i="13" s="1"/>
  <c r="K54" i="13" l="1"/>
  <c r="M53" i="13"/>
  <c r="N53" i="13" s="1"/>
  <c r="K55" i="13" l="1"/>
  <c r="M54" i="13"/>
  <c r="N54" i="13" s="1"/>
  <c r="K56" i="13" l="1"/>
  <c r="M55" i="13"/>
  <c r="N55" i="13" s="1"/>
  <c r="K57" i="13" l="1"/>
  <c r="M56" i="13"/>
  <c r="N56" i="13" s="1"/>
  <c r="K58" i="13" l="1"/>
  <c r="M57" i="13"/>
  <c r="N57" i="13" s="1"/>
  <c r="K59" i="13" l="1"/>
  <c r="M58" i="13"/>
  <c r="N58" i="13" s="1"/>
  <c r="K60" i="13" l="1"/>
  <c r="M59" i="13"/>
  <c r="N59" i="13" s="1"/>
  <c r="K61" i="13" l="1"/>
  <c r="M60" i="13"/>
  <c r="N60" i="13" s="1"/>
  <c r="K62" i="13" l="1"/>
  <c r="M61" i="13"/>
  <c r="N61" i="13" s="1"/>
  <c r="K63" i="13" l="1"/>
  <c r="M62" i="13"/>
  <c r="N62" i="13" s="1"/>
  <c r="K64" i="13" l="1"/>
  <c r="M63" i="13"/>
  <c r="N63" i="13" s="1"/>
  <c r="K65" i="13" l="1"/>
  <c r="M64" i="13"/>
  <c r="N64" i="13" s="1"/>
  <c r="K66" i="13" l="1"/>
  <c r="M65" i="13"/>
  <c r="N65" i="13" s="1"/>
  <c r="K67" i="13" l="1"/>
  <c r="M66" i="13"/>
  <c r="N66" i="13" s="1"/>
  <c r="K68" i="13" l="1"/>
  <c r="M67" i="13"/>
  <c r="N67" i="13" s="1"/>
  <c r="K69" i="13" l="1"/>
  <c r="M68" i="13"/>
  <c r="N68" i="13" s="1"/>
  <c r="K70" i="13" l="1"/>
  <c r="M69" i="13"/>
  <c r="N69" i="13" s="1"/>
  <c r="K71" i="13" l="1"/>
  <c r="M70" i="13"/>
  <c r="N70" i="13" s="1"/>
  <c r="K72" i="13" l="1"/>
  <c r="M71" i="13"/>
  <c r="N71" i="13" s="1"/>
  <c r="K73" i="13" l="1"/>
  <c r="M72" i="13"/>
  <c r="N72" i="13" s="1"/>
  <c r="K74" i="13" l="1"/>
  <c r="M73" i="13"/>
  <c r="N73" i="13" s="1"/>
  <c r="K75" i="13" l="1"/>
  <c r="M74" i="13"/>
  <c r="N74" i="13" s="1"/>
  <c r="K76" i="13" l="1"/>
  <c r="M75" i="13"/>
  <c r="N75" i="13" s="1"/>
  <c r="K77" i="13" l="1"/>
  <c r="M76" i="13"/>
  <c r="N76" i="13" s="1"/>
  <c r="K78" i="13" l="1"/>
  <c r="M77" i="13"/>
  <c r="N77" i="13" s="1"/>
  <c r="K79" i="13" l="1"/>
  <c r="M78" i="13"/>
  <c r="N78" i="13" s="1"/>
  <c r="K80" i="13" l="1"/>
  <c r="M79" i="13"/>
  <c r="N79" i="13" s="1"/>
  <c r="K81" i="13" l="1"/>
  <c r="M80" i="13"/>
  <c r="N80" i="13" s="1"/>
  <c r="K82" i="13" l="1"/>
  <c r="M81" i="13"/>
  <c r="N81" i="13" s="1"/>
  <c r="K83" i="13" l="1"/>
  <c r="M82" i="13"/>
  <c r="N82" i="13" s="1"/>
  <c r="K84" i="13" l="1"/>
  <c r="M83" i="13"/>
  <c r="N83" i="13" s="1"/>
  <c r="K85" i="13" l="1"/>
  <c r="M84" i="13"/>
  <c r="N84" i="13" s="1"/>
  <c r="K86" i="13" l="1"/>
  <c r="M85" i="13"/>
  <c r="N85" i="13" s="1"/>
  <c r="K87" i="13" l="1"/>
  <c r="M86" i="13"/>
  <c r="N86" i="13" s="1"/>
  <c r="K88" i="13" l="1"/>
  <c r="M87" i="13"/>
  <c r="N87" i="13" s="1"/>
  <c r="K89" i="13" l="1"/>
  <c r="M88" i="13"/>
  <c r="N88" i="13" s="1"/>
  <c r="K90" i="13" l="1"/>
  <c r="M89" i="13"/>
  <c r="N89" i="13" s="1"/>
  <c r="K91" i="13" l="1"/>
  <c r="M90" i="13"/>
  <c r="N90" i="13" s="1"/>
  <c r="K92" i="13" l="1"/>
  <c r="M91" i="13"/>
  <c r="N91" i="13" s="1"/>
  <c r="K93" i="13" l="1"/>
  <c r="M92" i="13"/>
  <c r="N92" i="13" s="1"/>
  <c r="K94" i="13" l="1"/>
  <c r="M93" i="13"/>
  <c r="N93" i="13" s="1"/>
  <c r="K95" i="13" l="1"/>
  <c r="M94" i="13"/>
  <c r="N94" i="13" s="1"/>
  <c r="K96" i="13" l="1"/>
  <c r="M95" i="13"/>
  <c r="N95" i="13" s="1"/>
  <c r="K97" i="13" l="1"/>
  <c r="M96" i="13"/>
  <c r="N96" i="13" s="1"/>
  <c r="K98" i="13" l="1"/>
  <c r="M97" i="13"/>
  <c r="N97" i="13" s="1"/>
  <c r="K99" i="13" l="1"/>
  <c r="M98" i="13"/>
  <c r="N98" i="13" s="1"/>
  <c r="K100" i="13" l="1"/>
  <c r="M99" i="13"/>
  <c r="N99" i="13" s="1"/>
  <c r="K101" i="13" l="1"/>
  <c r="M100" i="13"/>
  <c r="N100" i="13" s="1"/>
  <c r="K102" i="13" l="1"/>
  <c r="M101" i="13"/>
  <c r="N101" i="13" s="1"/>
  <c r="K103" i="13" l="1"/>
  <c r="M102" i="13"/>
  <c r="N102" i="13" s="1"/>
  <c r="K104" i="13" l="1"/>
  <c r="M103" i="13"/>
  <c r="N103" i="13" s="1"/>
  <c r="K105" i="13" l="1"/>
  <c r="M104" i="13"/>
  <c r="N104" i="13" s="1"/>
  <c r="K106" i="13" l="1"/>
  <c r="M105" i="13"/>
  <c r="N105" i="13" s="1"/>
  <c r="K107" i="13" l="1"/>
  <c r="M106" i="13"/>
  <c r="N106" i="13" s="1"/>
  <c r="K108" i="13" l="1"/>
  <c r="M107" i="13"/>
  <c r="N107" i="13" s="1"/>
  <c r="K109" i="13" l="1"/>
  <c r="M108" i="13"/>
  <c r="N108" i="13" s="1"/>
  <c r="K110" i="13" l="1"/>
  <c r="M109" i="13"/>
  <c r="N109" i="13" s="1"/>
  <c r="K111" i="13" l="1"/>
  <c r="M110" i="13"/>
  <c r="N110" i="13" s="1"/>
  <c r="K112" i="13" l="1"/>
  <c r="M111" i="13"/>
  <c r="N111" i="13" s="1"/>
  <c r="K113" i="13" l="1"/>
  <c r="M112" i="13"/>
  <c r="N112" i="13" s="1"/>
  <c r="K114" i="13" l="1"/>
  <c r="M113" i="13"/>
  <c r="N113" i="13" s="1"/>
  <c r="K115" i="13" l="1"/>
  <c r="M114" i="13"/>
  <c r="N114" i="13" s="1"/>
  <c r="K116" i="13" l="1"/>
  <c r="M115" i="13"/>
  <c r="N115" i="13" s="1"/>
  <c r="K117" i="13" l="1"/>
  <c r="M116" i="13"/>
  <c r="N116" i="13" s="1"/>
  <c r="K118" i="13" l="1"/>
  <c r="M117" i="13"/>
  <c r="N117" i="13" s="1"/>
  <c r="K119" i="13" l="1"/>
  <c r="M118" i="13"/>
  <c r="N118" i="13" s="1"/>
  <c r="K120" i="13" l="1"/>
  <c r="M119" i="13"/>
  <c r="N119" i="13" s="1"/>
  <c r="K121" i="13" l="1"/>
  <c r="M120" i="13"/>
  <c r="N120" i="13" s="1"/>
  <c r="K122" i="13" l="1"/>
  <c r="M121" i="13"/>
  <c r="N121" i="13" s="1"/>
  <c r="K123" i="13" l="1"/>
  <c r="M122" i="13"/>
  <c r="N122" i="13" s="1"/>
  <c r="N123" i="13" l="1"/>
  <c r="K124" i="13"/>
  <c r="M123" i="13"/>
  <c r="K125" i="13" l="1"/>
  <c r="M124" i="13"/>
  <c r="N124" i="13" s="1"/>
  <c r="K126" i="13" l="1"/>
  <c r="M125" i="13"/>
  <c r="N125" i="13" s="1"/>
  <c r="K127" i="13" l="1"/>
  <c r="M126" i="13"/>
  <c r="N126" i="13" s="1"/>
  <c r="K128" i="13" l="1"/>
  <c r="M127" i="13"/>
  <c r="N127" i="13" s="1"/>
  <c r="K129" i="13" l="1"/>
  <c r="M128" i="13"/>
  <c r="N128" i="13" s="1"/>
  <c r="K130" i="13" l="1"/>
  <c r="M129" i="13"/>
  <c r="N129" i="13" s="1"/>
  <c r="K131" i="13" l="1"/>
  <c r="M130" i="13"/>
  <c r="N130" i="13" s="1"/>
  <c r="K132" i="13" l="1"/>
  <c r="M131" i="13"/>
  <c r="N131" i="13" s="1"/>
  <c r="K133" i="13" l="1"/>
  <c r="M132" i="13"/>
  <c r="N132" i="13" s="1"/>
  <c r="K134" i="13" l="1"/>
  <c r="M133" i="13"/>
  <c r="N133" i="13" s="1"/>
  <c r="K135" i="13" l="1"/>
  <c r="M134" i="13"/>
  <c r="N134" i="13" s="1"/>
  <c r="K136" i="13" l="1"/>
  <c r="M135" i="13"/>
  <c r="N135" i="13" s="1"/>
  <c r="K137" i="13" l="1"/>
  <c r="M136" i="13"/>
  <c r="N136" i="13" s="1"/>
  <c r="K138" i="13" l="1"/>
  <c r="M137" i="13"/>
  <c r="N137" i="13" s="1"/>
  <c r="K139" i="13" l="1"/>
  <c r="M138" i="13"/>
  <c r="N138" i="13" s="1"/>
  <c r="K140" i="13" l="1"/>
  <c r="M139" i="13"/>
  <c r="N139" i="13" s="1"/>
  <c r="K141" i="13" l="1"/>
  <c r="M140" i="13"/>
  <c r="N140" i="13" s="1"/>
  <c r="K142" i="13" l="1"/>
  <c r="M141" i="13"/>
  <c r="N141" i="13" s="1"/>
  <c r="K143" i="13" l="1"/>
  <c r="M142" i="13"/>
  <c r="N142" i="13" s="1"/>
  <c r="K144" i="13" l="1"/>
  <c r="M143" i="13"/>
  <c r="N143" i="13" s="1"/>
  <c r="K145" i="13" l="1"/>
  <c r="M144" i="13"/>
  <c r="N144" i="13" s="1"/>
  <c r="K146" i="13" l="1"/>
  <c r="M145" i="13"/>
  <c r="N145" i="13" s="1"/>
  <c r="K147" i="13" l="1"/>
  <c r="M146" i="13"/>
  <c r="N146" i="13" s="1"/>
  <c r="K148" i="13" l="1"/>
  <c r="M147" i="13"/>
  <c r="N147" i="13" s="1"/>
  <c r="K149" i="13" l="1"/>
  <c r="M148" i="13"/>
  <c r="N148" i="13" s="1"/>
  <c r="K150" i="13" l="1"/>
  <c r="M149" i="13"/>
  <c r="N149" i="13" s="1"/>
  <c r="K151" i="13" l="1"/>
  <c r="M150" i="13"/>
  <c r="N150" i="13" s="1"/>
  <c r="K152" i="13" l="1"/>
  <c r="M151" i="13"/>
  <c r="N151" i="13" s="1"/>
  <c r="K153" i="13" l="1"/>
  <c r="M152" i="13"/>
  <c r="N152" i="13" s="1"/>
  <c r="K154" i="13" l="1"/>
  <c r="M153" i="13"/>
  <c r="N153" i="13" s="1"/>
  <c r="K155" i="13" l="1"/>
  <c r="M154" i="13"/>
  <c r="N154" i="13" s="1"/>
  <c r="K156" i="13" l="1"/>
  <c r="M155" i="13"/>
  <c r="N155" i="13" s="1"/>
  <c r="K157" i="13" l="1"/>
  <c r="M156" i="13"/>
  <c r="N156" i="13" s="1"/>
  <c r="K158" i="13" l="1"/>
  <c r="M157" i="13"/>
  <c r="N157" i="13" s="1"/>
  <c r="K159" i="13" l="1"/>
  <c r="M158" i="13"/>
  <c r="N158" i="13" s="1"/>
  <c r="K160" i="13" l="1"/>
  <c r="M159" i="13"/>
  <c r="N159" i="13" s="1"/>
  <c r="K161" i="13" l="1"/>
  <c r="M160" i="13"/>
  <c r="N160" i="13" s="1"/>
  <c r="K162" i="13" l="1"/>
  <c r="M161" i="13"/>
  <c r="N161" i="13" s="1"/>
  <c r="K163" i="13" l="1"/>
  <c r="M162" i="13"/>
  <c r="N162" i="13" s="1"/>
  <c r="K164" i="13" l="1"/>
  <c r="M163" i="13"/>
  <c r="N163" i="13" s="1"/>
  <c r="K165" i="13" l="1"/>
  <c r="M164" i="13"/>
  <c r="N164" i="13" s="1"/>
  <c r="K166" i="13" l="1"/>
  <c r="M165" i="13"/>
  <c r="N165" i="13" s="1"/>
  <c r="K167" i="13" l="1"/>
  <c r="M166" i="13"/>
  <c r="N166" i="13" s="1"/>
  <c r="K168" i="13" l="1"/>
  <c r="M167" i="13"/>
  <c r="N167" i="13" s="1"/>
  <c r="K169" i="13" l="1"/>
  <c r="M168" i="13"/>
  <c r="N168" i="13" s="1"/>
  <c r="K170" i="13" l="1"/>
  <c r="M169" i="13"/>
  <c r="N169" i="13" s="1"/>
  <c r="K171" i="13" l="1"/>
  <c r="M170" i="13"/>
  <c r="N170" i="13" s="1"/>
  <c r="K172" i="13" l="1"/>
  <c r="M171" i="13"/>
  <c r="N171" i="13" s="1"/>
  <c r="K173" i="13" l="1"/>
  <c r="M172" i="13"/>
  <c r="N172" i="13" s="1"/>
  <c r="K174" i="13" l="1"/>
  <c r="M173" i="13"/>
  <c r="N173" i="13" s="1"/>
  <c r="K175" i="13" l="1"/>
  <c r="M174" i="13"/>
  <c r="N174" i="13" s="1"/>
  <c r="K176" i="13" l="1"/>
  <c r="M175" i="13"/>
  <c r="N175" i="13" s="1"/>
  <c r="K177" i="13" l="1"/>
  <c r="M176" i="13"/>
  <c r="N176" i="13" s="1"/>
  <c r="K178" i="13" l="1"/>
  <c r="M177" i="13"/>
  <c r="N177" i="13" s="1"/>
  <c r="K179" i="13" l="1"/>
  <c r="M178" i="13"/>
  <c r="N178" i="13" s="1"/>
  <c r="K180" i="13" l="1"/>
  <c r="M179" i="13"/>
  <c r="N179" i="13" s="1"/>
  <c r="K181" i="13" l="1"/>
  <c r="M180" i="13"/>
  <c r="N180" i="13" s="1"/>
  <c r="K182" i="13" l="1"/>
  <c r="M181" i="13"/>
  <c r="N181" i="13" s="1"/>
  <c r="K183" i="13" l="1"/>
  <c r="M182" i="13"/>
  <c r="N182" i="13" s="1"/>
  <c r="K184" i="13" l="1"/>
  <c r="M183" i="13"/>
  <c r="N183" i="13" s="1"/>
  <c r="K185" i="13" l="1"/>
  <c r="M184" i="13"/>
  <c r="N184" i="13" s="1"/>
  <c r="K186" i="13" l="1"/>
  <c r="M185" i="13"/>
  <c r="N185" i="13" s="1"/>
  <c r="K187" i="13" l="1"/>
  <c r="M186" i="13"/>
  <c r="N186" i="13" s="1"/>
  <c r="K188" i="13" l="1"/>
  <c r="M187" i="13"/>
  <c r="N187" i="13" s="1"/>
  <c r="K189" i="13" l="1"/>
  <c r="M188" i="13"/>
  <c r="N188" i="13" s="1"/>
  <c r="K190" i="13" l="1"/>
  <c r="M189" i="13"/>
  <c r="N189" i="13" s="1"/>
  <c r="K191" i="13" l="1"/>
  <c r="M190" i="13"/>
  <c r="N190" i="13" s="1"/>
  <c r="K192" i="13" l="1"/>
  <c r="M191" i="13"/>
  <c r="N191" i="13" s="1"/>
  <c r="K193" i="13" l="1"/>
  <c r="M192" i="13"/>
  <c r="N192" i="13" s="1"/>
  <c r="K194" i="13" l="1"/>
  <c r="M193" i="13"/>
  <c r="N193" i="13" s="1"/>
  <c r="K195" i="13" l="1"/>
  <c r="M194" i="13"/>
  <c r="N194" i="13" s="1"/>
  <c r="K196" i="13" l="1"/>
  <c r="M195" i="13"/>
  <c r="N195" i="13" s="1"/>
  <c r="K197" i="13" l="1"/>
  <c r="M196" i="13"/>
  <c r="N196" i="13" s="1"/>
  <c r="K198" i="13" l="1"/>
  <c r="M197" i="13"/>
  <c r="N197" i="13" s="1"/>
  <c r="K199" i="13" l="1"/>
  <c r="M198" i="13"/>
  <c r="N198" i="13" s="1"/>
  <c r="K200" i="13" l="1"/>
  <c r="M199" i="13"/>
  <c r="N199" i="13" s="1"/>
  <c r="K201" i="13" l="1"/>
  <c r="M200" i="13"/>
  <c r="N200" i="13" s="1"/>
  <c r="K202" i="13" l="1"/>
  <c r="M201" i="13"/>
  <c r="N201" i="13" s="1"/>
  <c r="K203" i="13" l="1"/>
  <c r="M202" i="13"/>
  <c r="N202" i="13" s="1"/>
  <c r="K204" i="13" l="1"/>
  <c r="M203" i="13"/>
  <c r="N203" i="13" s="1"/>
  <c r="K205" i="13" l="1"/>
  <c r="M204" i="13"/>
  <c r="N204" i="13" s="1"/>
  <c r="K206" i="13" l="1"/>
  <c r="M205" i="13"/>
  <c r="N205" i="13" s="1"/>
  <c r="K207" i="13" l="1"/>
  <c r="M206" i="13"/>
  <c r="N206" i="13" s="1"/>
  <c r="K208" i="13" l="1"/>
  <c r="M207" i="13"/>
  <c r="N207" i="13" s="1"/>
  <c r="K209" i="13" l="1"/>
  <c r="M208" i="13"/>
  <c r="N208" i="13" s="1"/>
  <c r="K210" i="13" l="1"/>
  <c r="M209" i="13"/>
  <c r="N209" i="13" s="1"/>
  <c r="K211" i="13" l="1"/>
  <c r="M210" i="13"/>
  <c r="N210" i="13" s="1"/>
  <c r="K212" i="13" l="1"/>
  <c r="M211" i="13"/>
  <c r="N211" i="13" s="1"/>
  <c r="K213" i="13" l="1"/>
  <c r="M212" i="13"/>
  <c r="N212" i="13" s="1"/>
  <c r="K214" i="13" l="1"/>
  <c r="M213" i="13"/>
  <c r="N213" i="13" s="1"/>
  <c r="K215" i="13" l="1"/>
  <c r="M214" i="13"/>
  <c r="N214" i="13" s="1"/>
  <c r="K216" i="13" l="1"/>
  <c r="M215" i="13"/>
  <c r="N215" i="13" s="1"/>
  <c r="K217" i="13" l="1"/>
  <c r="M216" i="13"/>
  <c r="N216" i="13" s="1"/>
  <c r="K218" i="13" l="1"/>
  <c r="M217" i="13"/>
  <c r="N217" i="13" s="1"/>
  <c r="K219" i="13" l="1"/>
  <c r="M218" i="13"/>
  <c r="N218" i="13" s="1"/>
  <c r="K220" i="13" l="1"/>
  <c r="M219" i="13"/>
  <c r="N219" i="13" s="1"/>
  <c r="K221" i="13" l="1"/>
  <c r="M220" i="13"/>
  <c r="N220" i="13" s="1"/>
  <c r="K222" i="13" l="1"/>
  <c r="M221" i="13"/>
  <c r="N221" i="13" s="1"/>
  <c r="K223" i="13" l="1"/>
  <c r="M222" i="13"/>
  <c r="N222" i="13" s="1"/>
  <c r="K224" i="13" l="1"/>
  <c r="M223" i="13"/>
  <c r="N223" i="13" s="1"/>
  <c r="K225" i="13" l="1"/>
  <c r="M224" i="13"/>
  <c r="N224" i="13" s="1"/>
  <c r="K226" i="13" l="1"/>
  <c r="M225" i="13"/>
  <c r="N225" i="13" s="1"/>
  <c r="K227" i="13" l="1"/>
  <c r="M226" i="13"/>
  <c r="N226" i="13" s="1"/>
  <c r="K228" i="13" l="1"/>
  <c r="M227" i="13"/>
  <c r="N227" i="13" s="1"/>
  <c r="K229" i="13" l="1"/>
  <c r="M228" i="13"/>
  <c r="N228" i="13" s="1"/>
  <c r="K230" i="13" l="1"/>
  <c r="M229" i="13"/>
  <c r="N229" i="13" s="1"/>
  <c r="K231" i="13" l="1"/>
  <c r="M230" i="13"/>
  <c r="N230" i="13" s="1"/>
  <c r="K232" i="13" l="1"/>
  <c r="M231" i="13"/>
  <c r="N231" i="13" s="1"/>
  <c r="K233" i="13" l="1"/>
  <c r="M232" i="13"/>
  <c r="N232" i="13" s="1"/>
  <c r="K234" i="13" l="1"/>
  <c r="M233" i="13"/>
  <c r="N233" i="13" s="1"/>
  <c r="K235" i="13" l="1"/>
  <c r="M234" i="13"/>
  <c r="N234" i="13" s="1"/>
  <c r="K236" i="13" l="1"/>
  <c r="M235" i="13"/>
  <c r="N235" i="13" s="1"/>
  <c r="K237" i="13" l="1"/>
  <c r="M236" i="13"/>
  <c r="N236" i="13" s="1"/>
  <c r="K238" i="13" l="1"/>
  <c r="M237" i="13"/>
  <c r="N237" i="13" s="1"/>
  <c r="K239" i="13" l="1"/>
  <c r="M238" i="13"/>
  <c r="N238" i="13" s="1"/>
  <c r="K240" i="13" l="1"/>
  <c r="M239" i="13"/>
  <c r="N239" i="13" s="1"/>
  <c r="K241" i="13" l="1"/>
  <c r="M240" i="13"/>
  <c r="N240" i="13" s="1"/>
  <c r="K242" i="13" l="1"/>
  <c r="M241" i="13"/>
  <c r="N241" i="13" s="1"/>
  <c r="K243" i="13" l="1"/>
  <c r="M242" i="13"/>
  <c r="N242" i="13" s="1"/>
  <c r="K244" i="13" l="1"/>
  <c r="M243" i="13"/>
  <c r="N243" i="13" s="1"/>
  <c r="K245" i="13" l="1"/>
  <c r="M244" i="13"/>
  <c r="N244" i="13" s="1"/>
  <c r="K246" i="13" l="1"/>
  <c r="M245" i="13"/>
  <c r="N245" i="13" s="1"/>
  <c r="K247" i="13" l="1"/>
  <c r="M246" i="13"/>
  <c r="N246" i="13" s="1"/>
  <c r="K248" i="13" l="1"/>
  <c r="M247" i="13"/>
  <c r="N247" i="13" s="1"/>
  <c r="K249" i="13" l="1"/>
  <c r="M248" i="13"/>
  <c r="N248" i="13" s="1"/>
  <c r="K250" i="13" l="1"/>
  <c r="M249" i="13"/>
  <c r="N249" i="13" s="1"/>
  <c r="K251" i="13" l="1"/>
  <c r="M250" i="13"/>
  <c r="N250" i="13" s="1"/>
  <c r="K252" i="13" l="1"/>
  <c r="M251" i="13"/>
  <c r="N251" i="13" s="1"/>
  <c r="K253" i="13" l="1"/>
  <c r="M252" i="13"/>
  <c r="N252" i="13" s="1"/>
  <c r="K254" i="13" l="1"/>
  <c r="M253" i="13"/>
  <c r="N253" i="13" s="1"/>
  <c r="K255" i="13" l="1"/>
  <c r="M254" i="13"/>
  <c r="N254" i="13" s="1"/>
  <c r="K256" i="13" l="1"/>
  <c r="M255" i="13"/>
  <c r="N255" i="13" s="1"/>
  <c r="K257" i="13" l="1"/>
  <c r="M256" i="13"/>
  <c r="N256" i="13" s="1"/>
  <c r="K258" i="13" l="1"/>
  <c r="M257" i="13"/>
  <c r="N257" i="13" s="1"/>
  <c r="K259" i="13" l="1"/>
  <c r="M258" i="13"/>
  <c r="N258" i="13" s="1"/>
  <c r="K260" i="13" l="1"/>
  <c r="M259" i="13"/>
  <c r="N259" i="13" s="1"/>
  <c r="K261" i="13" l="1"/>
  <c r="M260" i="13"/>
  <c r="N260" i="13" s="1"/>
  <c r="K262" i="13" l="1"/>
  <c r="M261" i="13"/>
  <c r="N261" i="13" s="1"/>
  <c r="K263" i="13" l="1"/>
  <c r="M262" i="13"/>
  <c r="N262" i="13" s="1"/>
  <c r="K264" i="13" l="1"/>
  <c r="M263" i="13"/>
  <c r="N263" i="13" s="1"/>
  <c r="K265" i="13" l="1"/>
  <c r="M264" i="13"/>
  <c r="N264" i="13" s="1"/>
  <c r="K266" i="13" l="1"/>
  <c r="M265" i="13"/>
  <c r="N265" i="13" s="1"/>
  <c r="K267" i="13" l="1"/>
  <c r="M266" i="13"/>
  <c r="N266" i="13" s="1"/>
  <c r="K268" i="13" l="1"/>
  <c r="M267" i="13"/>
  <c r="N267" i="13" s="1"/>
  <c r="K269" i="13" l="1"/>
  <c r="M268" i="13"/>
  <c r="N268" i="13" s="1"/>
  <c r="K270" i="13" l="1"/>
  <c r="M269" i="13"/>
  <c r="N269" i="13" s="1"/>
  <c r="K271" i="13" l="1"/>
  <c r="M270" i="13"/>
  <c r="N270" i="13" s="1"/>
  <c r="K272" i="13" l="1"/>
  <c r="M271" i="13"/>
  <c r="N271" i="13" s="1"/>
  <c r="K273" i="13" l="1"/>
  <c r="M272" i="13"/>
  <c r="N272" i="13" s="1"/>
  <c r="K274" i="13" l="1"/>
  <c r="M273" i="13"/>
  <c r="N273" i="13" s="1"/>
  <c r="K275" i="13" l="1"/>
  <c r="M274" i="13"/>
  <c r="N274" i="13" s="1"/>
  <c r="K276" i="13" l="1"/>
  <c r="M275" i="13"/>
  <c r="N275" i="13" s="1"/>
  <c r="K277" i="13" l="1"/>
  <c r="M276" i="13"/>
  <c r="N276" i="13" s="1"/>
  <c r="K278" i="13" l="1"/>
  <c r="M277" i="13"/>
  <c r="N277" i="13" s="1"/>
  <c r="K279" i="13" l="1"/>
  <c r="M278" i="13"/>
  <c r="N278" i="13" s="1"/>
  <c r="K280" i="13" l="1"/>
  <c r="M279" i="13"/>
  <c r="N279" i="13" s="1"/>
  <c r="K281" i="13" l="1"/>
  <c r="M280" i="13"/>
  <c r="N280" i="13" s="1"/>
  <c r="K282" i="13" l="1"/>
  <c r="M281" i="13"/>
  <c r="N281" i="13" s="1"/>
  <c r="K283" i="13" l="1"/>
  <c r="M282" i="13"/>
  <c r="N282" i="13" s="1"/>
  <c r="K284" i="13" l="1"/>
  <c r="M283" i="13"/>
  <c r="N283" i="13" s="1"/>
  <c r="K285" i="13" l="1"/>
  <c r="M284" i="13"/>
  <c r="N284" i="13" s="1"/>
  <c r="K286" i="13" l="1"/>
  <c r="M285" i="13"/>
  <c r="N285" i="13" s="1"/>
  <c r="K287" i="13" l="1"/>
  <c r="M286" i="13"/>
  <c r="N286" i="13" s="1"/>
  <c r="K288" i="13" l="1"/>
  <c r="M287" i="13"/>
  <c r="N287" i="13" s="1"/>
  <c r="K289" i="13" l="1"/>
  <c r="M288" i="13"/>
  <c r="N288" i="13" s="1"/>
  <c r="K290" i="13" l="1"/>
  <c r="M289" i="13"/>
  <c r="N289" i="13" s="1"/>
  <c r="K291" i="13" l="1"/>
  <c r="M290" i="13"/>
  <c r="N290" i="13" s="1"/>
  <c r="K292" i="13" l="1"/>
  <c r="M291" i="13"/>
  <c r="N291" i="13" s="1"/>
  <c r="K293" i="13" l="1"/>
  <c r="M292" i="13"/>
  <c r="N292" i="13" s="1"/>
  <c r="K294" i="13" l="1"/>
  <c r="M293" i="13"/>
  <c r="N293" i="13" s="1"/>
  <c r="K295" i="13" l="1"/>
  <c r="M294" i="13"/>
  <c r="N294" i="13" s="1"/>
  <c r="K296" i="13" l="1"/>
  <c r="M295" i="13"/>
  <c r="N295" i="13" s="1"/>
  <c r="K297" i="13" l="1"/>
  <c r="M296" i="13"/>
  <c r="N296" i="13" s="1"/>
  <c r="K298" i="13" l="1"/>
  <c r="M297" i="13"/>
  <c r="N297" i="13" s="1"/>
  <c r="K299" i="13" l="1"/>
  <c r="M298" i="13"/>
  <c r="N298" i="13" s="1"/>
  <c r="K300" i="13" l="1"/>
  <c r="M299" i="13"/>
  <c r="N299" i="13" s="1"/>
  <c r="K301" i="13" l="1"/>
  <c r="M300" i="13"/>
  <c r="N300" i="13" s="1"/>
  <c r="K302" i="13" l="1"/>
  <c r="M301" i="13"/>
  <c r="N301" i="13" s="1"/>
  <c r="K303" i="13" l="1"/>
  <c r="M302" i="13"/>
  <c r="N302" i="13" s="1"/>
  <c r="K304" i="13" l="1"/>
  <c r="M303" i="13"/>
  <c r="N303" i="13" s="1"/>
  <c r="K305" i="13" l="1"/>
  <c r="M304" i="13"/>
  <c r="N304" i="13" s="1"/>
  <c r="K306" i="13" l="1"/>
  <c r="M305" i="13"/>
  <c r="N305" i="13" s="1"/>
  <c r="K307" i="13" l="1"/>
  <c r="M306" i="13"/>
  <c r="N306" i="13" s="1"/>
  <c r="K308" i="13" l="1"/>
  <c r="M307" i="13"/>
  <c r="N307" i="13" s="1"/>
  <c r="K309" i="13" l="1"/>
  <c r="M308" i="13"/>
  <c r="N308" i="13" s="1"/>
  <c r="K310" i="13" l="1"/>
  <c r="M309" i="13"/>
  <c r="N309" i="13" s="1"/>
  <c r="K311" i="13" l="1"/>
  <c r="M310" i="13"/>
  <c r="N310" i="13" s="1"/>
  <c r="K312" i="13" l="1"/>
  <c r="M311" i="13"/>
  <c r="N311" i="13" s="1"/>
  <c r="M312" i="13" l="1"/>
  <c r="N312" i="13" s="1"/>
  <c r="B14" i="13" s="1"/>
  <c r="AC444" i="7" l="1"/>
  <c r="AC443" i="7" s="1"/>
  <c r="AC442" i="7" s="1"/>
  <c r="AC441" i="7" s="1"/>
  <c r="AC440" i="7" s="1"/>
  <c r="AC439" i="7" s="1"/>
  <c r="AC438" i="7" s="1"/>
  <c r="AC437" i="7" s="1"/>
  <c r="AC436" i="7" s="1"/>
  <c r="AC435" i="7" s="1"/>
  <c r="AC434" i="7" s="1"/>
  <c r="AC433" i="7" s="1"/>
  <c r="AC432" i="7" s="1"/>
  <c r="AC431" i="7" s="1"/>
  <c r="AC430" i="7" s="1"/>
  <c r="AC429" i="7" s="1"/>
  <c r="AC428" i="7" s="1"/>
  <c r="AC427" i="7" s="1"/>
  <c r="AC426" i="7" s="1"/>
  <c r="AC425" i="7" s="1"/>
  <c r="AC424" i="7" s="1"/>
  <c r="AC423" i="7" s="1"/>
  <c r="AC422" i="7" s="1"/>
  <c r="AC421" i="7" s="1"/>
  <c r="AC420" i="7" s="1"/>
  <c r="AC419" i="7" s="1"/>
  <c r="AC418" i="7" s="1"/>
  <c r="AC417" i="7" s="1"/>
  <c r="AC416" i="7" s="1"/>
  <c r="AC415" i="7" s="1"/>
  <c r="AC414" i="7" s="1"/>
  <c r="AC413" i="7" s="1"/>
  <c r="AC412" i="7" s="1"/>
  <c r="AC411" i="7" s="1"/>
  <c r="AC410" i="7" s="1"/>
  <c r="AC409" i="7" s="1"/>
  <c r="AC408" i="7" s="1"/>
  <c r="AC407" i="7" s="1"/>
  <c r="AC406" i="7" s="1"/>
  <c r="AC405" i="7" s="1"/>
  <c r="AC404" i="7" s="1"/>
  <c r="AC403" i="7" s="1"/>
  <c r="AC402" i="7" s="1"/>
  <c r="AC401" i="7" s="1"/>
  <c r="AC400" i="7" s="1"/>
  <c r="AC399" i="7" s="1"/>
  <c r="AC398" i="7" s="1"/>
  <c r="AC397" i="7" s="1"/>
  <c r="AC396" i="7" s="1"/>
  <c r="AC395" i="7" s="1"/>
  <c r="AC394" i="7" s="1"/>
  <c r="AC393" i="7" s="1"/>
  <c r="AC392" i="7" s="1"/>
  <c r="AC391" i="7" s="1"/>
  <c r="AC390" i="7" s="1"/>
  <c r="AC389" i="7" s="1"/>
  <c r="AC388" i="7" s="1"/>
  <c r="AC387" i="7" s="1"/>
  <c r="AC386" i="7" s="1"/>
  <c r="AC385" i="7" s="1"/>
  <c r="AC384" i="7" s="1"/>
  <c r="AC383" i="7" s="1"/>
  <c r="AC382" i="7" s="1"/>
  <c r="AC381" i="7" s="1"/>
  <c r="AC380" i="7" s="1"/>
  <c r="AC379" i="7" s="1"/>
  <c r="AC378" i="7" s="1"/>
  <c r="AC377" i="7" s="1"/>
  <c r="AC376" i="7" s="1"/>
  <c r="AC375" i="7" s="1"/>
  <c r="AC374" i="7" s="1"/>
  <c r="AC373" i="7" s="1"/>
  <c r="AC372" i="7" s="1"/>
  <c r="AC371" i="7" s="1"/>
  <c r="AC370" i="7" s="1"/>
  <c r="AC369" i="7" s="1"/>
  <c r="AC368" i="7" s="1"/>
  <c r="AC367" i="7" s="1"/>
  <c r="AC366" i="7" s="1"/>
  <c r="AC365" i="7" s="1"/>
  <c r="AC364" i="7" s="1"/>
  <c r="AC363" i="7" s="1"/>
  <c r="AC362" i="7" s="1"/>
  <c r="AC361" i="7" s="1"/>
  <c r="AC360" i="7" s="1"/>
  <c r="AC359" i="7" s="1"/>
  <c r="AC358" i="7" s="1"/>
  <c r="AC357" i="7" s="1"/>
  <c r="AC356" i="7" s="1"/>
  <c r="AC355" i="7" s="1"/>
  <c r="AC354" i="7" s="1"/>
  <c r="AC353" i="7" s="1"/>
  <c r="AC352" i="7" s="1"/>
  <c r="AC351" i="7" s="1"/>
  <c r="AC350" i="7" s="1"/>
  <c r="AC349" i="7" s="1"/>
  <c r="AC348" i="7" s="1"/>
  <c r="AC347" i="7" s="1"/>
  <c r="AC346" i="7" s="1"/>
  <c r="AC345" i="7" s="1"/>
  <c r="AC344" i="7" s="1"/>
  <c r="AC343" i="7" s="1"/>
  <c r="AC342" i="7" s="1"/>
  <c r="AC341" i="7" s="1"/>
  <c r="AC340" i="7" s="1"/>
  <c r="AC339" i="7" s="1"/>
  <c r="AC338" i="7" s="1"/>
  <c r="AC337" i="7" s="1"/>
  <c r="AC336" i="7" s="1"/>
  <c r="AC335" i="7" s="1"/>
  <c r="AC334" i="7" s="1"/>
  <c r="AC333" i="7" s="1"/>
  <c r="AC332" i="7" s="1"/>
  <c r="AC331" i="7" s="1"/>
  <c r="AC330" i="7" s="1"/>
  <c r="AC329" i="7" s="1"/>
  <c r="AC328" i="7" s="1"/>
  <c r="AC327" i="7" s="1"/>
  <c r="AC326" i="7" s="1"/>
  <c r="AC325" i="7" s="1"/>
  <c r="AC324" i="7" s="1"/>
  <c r="AC323" i="7" s="1"/>
  <c r="AC322" i="7" s="1"/>
  <c r="AC321" i="7" s="1"/>
  <c r="AC320" i="7" s="1"/>
  <c r="AC319" i="7" s="1"/>
  <c r="AC318" i="7" s="1"/>
  <c r="AC317" i="7" s="1"/>
  <c r="AC316" i="7" s="1"/>
  <c r="AC315" i="7" s="1"/>
  <c r="AC314" i="7" s="1"/>
  <c r="AC313" i="7" s="1"/>
  <c r="AC312" i="7" s="1"/>
  <c r="AC311" i="7" s="1"/>
  <c r="AC310" i="7" s="1"/>
  <c r="AC309" i="7" s="1"/>
  <c r="AC308" i="7" s="1"/>
  <c r="AC307" i="7" s="1"/>
  <c r="AC306" i="7" s="1"/>
  <c r="AC305" i="7" s="1"/>
  <c r="AC304" i="7" s="1"/>
  <c r="AC303" i="7" s="1"/>
  <c r="AC302" i="7" s="1"/>
  <c r="AC301" i="7" s="1"/>
  <c r="AC300" i="7" s="1"/>
  <c r="AC299" i="7" s="1"/>
  <c r="AC298" i="7" s="1"/>
  <c r="AC297" i="7" s="1"/>
  <c r="AC296" i="7" s="1"/>
  <c r="AC295" i="7" s="1"/>
  <c r="AC294" i="7" s="1"/>
  <c r="AC293" i="7" s="1"/>
  <c r="AC292" i="7" s="1"/>
  <c r="AC291" i="7" s="1"/>
  <c r="AC290" i="7" s="1"/>
  <c r="AC289" i="7" s="1"/>
  <c r="AC288" i="7" s="1"/>
  <c r="AC287" i="7" s="1"/>
  <c r="AC286" i="7" s="1"/>
  <c r="AC285" i="7" s="1"/>
  <c r="AC284" i="7" s="1"/>
  <c r="AC283" i="7" s="1"/>
  <c r="AC282" i="7" s="1"/>
  <c r="AC281" i="7" s="1"/>
  <c r="AC280" i="7" s="1"/>
  <c r="AC279" i="7" s="1"/>
  <c r="AC278" i="7" s="1"/>
  <c r="AC277" i="7" s="1"/>
  <c r="AC276" i="7" s="1"/>
  <c r="AC275" i="7" s="1"/>
  <c r="AC274" i="7" s="1"/>
  <c r="AC273" i="7" s="1"/>
  <c r="AC272" i="7" s="1"/>
  <c r="AC271" i="7" s="1"/>
  <c r="AC270" i="7" s="1"/>
  <c r="AC269" i="7" s="1"/>
  <c r="AC268" i="7" s="1"/>
  <c r="AC267" i="7" s="1"/>
  <c r="AC266" i="7" s="1"/>
  <c r="AC265" i="7" s="1"/>
  <c r="AC264" i="7" s="1"/>
  <c r="AC263" i="7" s="1"/>
  <c r="AC262" i="7" s="1"/>
  <c r="AC261" i="7" s="1"/>
  <c r="AC260" i="7" s="1"/>
  <c r="AC259" i="7" s="1"/>
  <c r="AC258" i="7" s="1"/>
  <c r="AC257" i="7" s="1"/>
  <c r="AC256" i="7" s="1"/>
  <c r="AC255" i="7" s="1"/>
  <c r="AC254" i="7" s="1"/>
  <c r="AC253" i="7" s="1"/>
  <c r="AC252" i="7" s="1"/>
  <c r="AC251" i="7" s="1"/>
  <c r="AC250" i="7" s="1"/>
  <c r="AC249" i="7" s="1"/>
  <c r="AC248" i="7" s="1"/>
  <c r="AC247" i="7" s="1"/>
  <c r="AC246" i="7" s="1"/>
  <c r="AC245" i="7" s="1"/>
  <c r="AC244" i="7" s="1"/>
  <c r="AC243" i="7" s="1"/>
  <c r="AC242" i="7" s="1"/>
  <c r="AC241" i="7" s="1"/>
  <c r="AC240" i="7" s="1"/>
  <c r="AC239" i="7" s="1"/>
  <c r="AC238" i="7" s="1"/>
  <c r="AC237" i="7" s="1"/>
  <c r="AC236" i="7" s="1"/>
  <c r="AC235" i="7" s="1"/>
  <c r="AC234" i="7" s="1"/>
  <c r="AC233" i="7" s="1"/>
  <c r="AC232" i="7" s="1"/>
  <c r="AC231" i="7" s="1"/>
  <c r="AC230" i="7" s="1"/>
  <c r="AC229" i="7" s="1"/>
  <c r="AC228" i="7" s="1"/>
  <c r="AC227" i="7" s="1"/>
  <c r="AC226" i="7" s="1"/>
  <c r="AC225" i="7" s="1"/>
  <c r="AC224" i="7" s="1"/>
  <c r="AC223" i="7" s="1"/>
  <c r="AC222" i="7" s="1"/>
  <c r="AC221" i="7" s="1"/>
  <c r="AC220" i="7" s="1"/>
  <c r="AC219" i="7" s="1"/>
  <c r="AC218" i="7" s="1"/>
  <c r="AC217" i="7" s="1"/>
  <c r="AC216" i="7" s="1"/>
  <c r="AC215" i="7" s="1"/>
  <c r="AC214" i="7" s="1"/>
  <c r="AC213" i="7" s="1"/>
  <c r="AC212" i="7" s="1"/>
  <c r="AC211" i="7" s="1"/>
  <c r="AC210" i="7" s="1"/>
  <c r="AC209" i="7" s="1"/>
  <c r="AC208" i="7" s="1"/>
  <c r="AC207" i="7" s="1"/>
  <c r="AC206" i="7" s="1"/>
  <c r="AC205" i="7" s="1"/>
  <c r="AC204" i="7" s="1"/>
  <c r="AC203" i="7" s="1"/>
  <c r="AC202" i="7" s="1"/>
  <c r="AC201" i="7" s="1"/>
  <c r="AC200" i="7" s="1"/>
  <c r="AC199" i="7" s="1"/>
  <c r="AC198" i="7" s="1"/>
  <c r="AC197" i="7" s="1"/>
  <c r="AC196" i="7" s="1"/>
  <c r="AC195" i="7" s="1"/>
  <c r="AC194" i="7" s="1"/>
  <c r="AC193" i="7" s="1"/>
  <c r="AC192" i="7" s="1"/>
  <c r="AC191" i="7" s="1"/>
  <c r="AC190" i="7" s="1"/>
  <c r="AC189" i="7" s="1"/>
  <c r="AC188" i="7" s="1"/>
  <c r="AC187" i="7" s="1"/>
  <c r="AC186" i="7" s="1"/>
  <c r="AC185" i="7" s="1"/>
  <c r="AC184" i="7" s="1"/>
  <c r="AC183" i="7" s="1"/>
  <c r="AC182" i="7" s="1"/>
  <c r="AC181" i="7" s="1"/>
  <c r="AC180" i="7" s="1"/>
  <c r="AC179" i="7" s="1"/>
  <c r="AC178" i="7" s="1"/>
  <c r="AC177" i="7" s="1"/>
  <c r="AC176" i="7" s="1"/>
  <c r="AC175" i="7" s="1"/>
  <c r="AC174" i="7" s="1"/>
  <c r="AC173" i="7" s="1"/>
  <c r="AC172" i="7" s="1"/>
  <c r="AC171" i="7" s="1"/>
  <c r="AC170" i="7" s="1"/>
  <c r="AC169" i="7" s="1"/>
  <c r="AC168" i="7" s="1"/>
  <c r="AC167" i="7" s="1"/>
  <c r="AC166" i="7" s="1"/>
  <c r="AC165" i="7" s="1"/>
  <c r="AC164" i="7" s="1"/>
  <c r="AC163" i="7" s="1"/>
  <c r="AC162" i="7" s="1"/>
  <c r="AC161" i="7" s="1"/>
  <c r="AC160" i="7" s="1"/>
  <c r="AC159" i="7" s="1"/>
  <c r="AC158" i="7" s="1"/>
  <c r="AC157" i="7" s="1"/>
  <c r="AC156" i="7" s="1"/>
  <c r="AC155" i="7" s="1"/>
  <c r="AC154" i="7" s="1"/>
  <c r="AC153" i="7" s="1"/>
  <c r="AC152" i="7" s="1"/>
  <c r="AC151" i="7" s="1"/>
  <c r="AC150" i="7" s="1"/>
  <c r="AC149" i="7" s="1"/>
  <c r="AC148" i="7" s="1"/>
  <c r="AC147" i="7" s="1"/>
  <c r="AC146" i="7" s="1"/>
  <c r="AC145" i="7" s="1"/>
  <c r="AC144" i="7" s="1"/>
  <c r="AC143" i="7" s="1"/>
  <c r="AC142" i="7" s="1"/>
  <c r="AC141" i="7" s="1"/>
  <c r="AC140" i="7" s="1"/>
  <c r="AC139" i="7" s="1"/>
  <c r="AC138" i="7" s="1"/>
  <c r="AC137" i="7" s="1"/>
  <c r="AC136" i="7" s="1"/>
  <c r="AC135" i="7" s="1"/>
  <c r="AC134" i="7" s="1"/>
  <c r="AC133" i="7" s="1"/>
  <c r="AC132" i="7" s="1"/>
  <c r="AC131" i="7" s="1"/>
  <c r="AC130" i="7" s="1"/>
  <c r="AC129" i="7" s="1"/>
  <c r="AC128" i="7" s="1"/>
  <c r="AC127" i="7" s="1"/>
  <c r="AC126" i="7" s="1"/>
  <c r="AC125" i="7" s="1"/>
  <c r="AC124" i="7" s="1"/>
  <c r="AC123" i="7" s="1"/>
  <c r="AC122" i="7" s="1"/>
  <c r="AC121" i="7" s="1"/>
  <c r="AC120" i="7" s="1"/>
  <c r="AC119" i="7" s="1"/>
  <c r="AC118" i="7" s="1"/>
  <c r="AC117" i="7" s="1"/>
  <c r="AC116" i="7" s="1"/>
  <c r="AC115" i="7" s="1"/>
  <c r="AC114" i="7" s="1"/>
  <c r="AC113" i="7" s="1"/>
  <c r="AC112" i="7" s="1"/>
  <c r="AC111" i="7" s="1"/>
  <c r="I228" i="7" l="1"/>
  <c r="S228" i="7" s="1"/>
  <c r="I116" i="7"/>
  <c r="I190" i="7"/>
  <c r="I300" i="7"/>
  <c r="I149" i="7"/>
  <c r="I169" i="7"/>
  <c r="I394" i="7"/>
  <c r="I354" i="7"/>
  <c r="I278" i="7"/>
  <c r="I150" i="7"/>
  <c r="I386" i="7"/>
  <c r="I211" i="7"/>
  <c r="I124" i="7"/>
  <c r="I123" i="7"/>
  <c r="I202" i="7"/>
  <c r="I291" i="7"/>
  <c r="I321" i="7"/>
  <c r="I407" i="7"/>
  <c r="I366" i="7"/>
  <c r="I182" i="7"/>
  <c r="I301" i="7"/>
  <c r="I338" i="7"/>
  <c r="I381" i="7"/>
  <c r="I429" i="7"/>
  <c r="I125" i="7"/>
  <c r="I198" i="7"/>
  <c r="I136" i="7"/>
  <c r="I346" i="7"/>
  <c r="I162" i="7"/>
  <c r="I281" i="7"/>
  <c r="I215" i="7"/>
  <c r="I350" i="7"/>
  <c r="I426" i="7"/>
  <c r="I378" i="7"/>
  <c r="I138" i="7"/>
  <c r="I311" i="7"/>
  <c r="I367" i="7"/>
  <c r="I326" i="7"/>
  <c r="I142" i="7"/>
  <c r="I410" i="7"/>
  <c r="I261" i="7"/>
  <c r="S261" i="7" s="1"/>
  <c r="I236" i="7"/>
  <c r="S236" i="7" s="1"/>
  <c r="I352" i="7"/>
  <c r="I430" i="7"/>
  <c r="I252" i="7"/>
  <c r="S252" i="7" s="1"/>
  <c r="I316" i="7"/>
  <c r="I437" i="7"/>
  <c r="I132" i="7"/>
  <c r="I418" i="7"/>
  <c r="I144" i="7"/>
  <c r="I256" i="7"/>
  <c r="S256" i="7" s="1"/>
  <c r="I259" i="7"/>
  <c r="S259" i="7" s="1"/>
  <c r="I431" i="7"/>
  <c r="I371" i="7"/>
  <c r="I159" i="7"/>
  <c r="I327" i="7"/>
  <c r="I425" i="7"/>
  <c r="I330" i="7"/>
  <c r="I318" i="7"/>
  <c r="I436" i="7"/>
  <c r="I140" i="7"/>
  <c r="I377" i="7"/>
  <c r="I376" i="7"/>
  <c r="I255" i="7"/>
  <c r="S255" i="7" s="1"/>
  <c r="I389" i="7"/>
  <c r="I428" i="7"/>
  <c r="I333" i="7"/>
  <c r="I191" i="7"/>
  <c r="I307" i="7"/>
  <c r="I286" i="7"/>
  <c r="I405" i="7"/>
  <c r="I424" i="7"/>
  <c r="I334" i="7"/>
  <c r="I112" i="7"/>
  <c r="I250" i="7"/>
  <c r="S250" i="7" s="1"/>
  <c r="I221" i="7"/>
  <c r="I400" i="7"/>
  <c r="I224" i="7"/>
  <c r="S224" i="7" s="1"/>
  <c r="I160" i="7"/>
  <c r="I115" i="7"/>
  <c r="I188" i="7"/>
  <c r="I340" i="7"/>
  <c r="I157" i="7"/>
  <c r="I234" i="7"/>
  <c r="S234" i="7" s="1"/>
  <c r="I406" i="7"/>
  <c r="I391" i="7"/>
  <c r="I336" i="7"/>
  <c r="I128" i="7"/>
  <c r="I433" i="7"/>
  <c r="I296" i="7"/>
  <c r="I380" i="7"/>
  <c r="I251" i="7"/>
  <c r="S251" i="7" s="1"/>
  <c r="I306" i="7"/>
  <c r="I353" i="7"/>
  <c r="I122" i="7"/>
  <c r="I241" i="7"/>
  <c r="S241" i="7" s="1"/>
  <c r="I397" i="7"/>
  <c r="I240" i="7"/>
  <c r="S240" i="7" s="1"/>
  <c r="I360" i="7"/>
  <c r="I158" i="7"/>
  <c r="I412" i="7"/>
  <c r="I369" i="7"/>
  <c r="I408" i="7"/>
  <c r="I351" i="7"/>
  <c r="I253" i="7"/>
  <c r="S253" i="7" s="1"/>
  <c r="I151" i="7"/>
  <c r="I287" i="7"/>
  <c r="I266" i="7"/>
  <c r="S266" i="7" s="1"/>
  <c r="I385" i="7"/>
  <c r="I404" i="7"/>
  <c r="I392" i="7"/>
  <c r="I383" i="7"/>
  <c r="I170" i="7"/>
  <c r="I201" i="7"/>
  <c r="I230" i="7"/>
  <c r="S230" i="7" s="1"/>
  <c r="I192" i="7"/>
  <c r="I152" i="7"/>
  <c r="I242" i="7"/>
  <c r="S242" i="7" s="1"/>
  <c r="I210" i="7"/>
  <c r="I337" i="7"/>
  <c r="I200" i="7"/>
  <c r="I233" i="7"/>
  <c r="S233" i="7" s="1"/>
  <c r="I312" i="7"/>
  <c r="I130" i="7"/>
  <c r="I131" i="7"/>
  <c r="I247" i="7"/>
  <c r="S247" i="7" s="1"/>
  <c r="I246" i="7"/>
  <c r="S246" i="7" s="1"/>
  <c r="I365" i="7"/>
  <c r="I384" i="7"/>
  <c r="I443" i="7"/>
  <c r="I181" i="7"/>
  <c r="I271" i="7"/>
  <c r="I205" i="7"/>
  <c r="I297" i="7"/>
  <c r="I204" i="7"/>
  <c r="I119" i="7"/>
  <c r="I262" i="7"/>
  <c r="S262" i="7" s="1"/>
  <c r="I395" i="7"/>
  <c r="I155" i="7"/>
  <c r="I168" i="7"/>
  <c r="I164" i="7"/>
  <c r="I398" i="7"/>
  <c r="I120" i="7"/>
  <c r="I148" i="7"/>
  <c r="I143" i="7"/>
  <c r="I420" i="7"/>
  <c r="I358" i="7"/>
  <c r="I298" i="7"/>
  <c r="I415" i="7"/>
  <c r="I414" i="7"/>
  <c r="I349" i="7"/>
  <c r="I388" i="7"/>
  <c r="I213" i="7"/>
  <c r="I258" i="7"/>
  <c r="S258" i="7" s="1"/>
  <c r="I219" i="7"/>
  <c r="I417" i="7"/>
  <c r="I339" i="7"/>
  <c r="I314" i="7"/>
  <c r="I232" i="7"/>
  <c r="S232" i="7" s="1"/>
  <c r="I329" i="7"/>
  <c r="I368" i="7"/>
  <c r="I427" i="7"/>
  <c r="I173" i="7"/>
  <c r="I111" i="7"/>
  <c r="I227" i="7"/>
  <c r="S227" i="7" s="1"/>
  <c r="I226" i="7"/>
  <c r="S226" i="7" s="1"/>
  <c r="I345" i="7"/>
  <c r="I364" i="7"/>
  <c r="I403" i="7"/>
  <c r="I442" i="7"/>
  <c r="I434" i="7"/>
  <c r="I161" i="7"/>
  <c r="I178" i="7"/>
  <c r="I223" i="7"/>
  <c r="S223" i="7" s="1"/>
  <c r="I208" i="7"/>
  <c r="I184" i="7"/>
  <c r="I361" i="7"/>
  <c r="I387" i="7"/>
  <c r="I220" i="7"/>
  <c r="I277" i="7"/>
  <c r="I348" i="7"/>
  <c r="I347" i="7"/>
  <c r="I133" i="7"/>
  <c r="I207" i="7"/>
  <c r="I206" i="7"/>
  <c r="I325" i="7"/>
  <c r="I344" i="7"/>
  <c r="I343" i="7"/>
  <c r="I422" i="7"/>
  <c r="I274" i="7"/>
  <c r="I444" i="7"/>
  <c r="I141" i="7"/>
  <c r="I212" i="7"/>
  <c r="I401" i="7"/>
  <c r="I183" i="7"/>
  <c r="I154" i="7"/>
  <c r="I180" i="7"/>
  <c r="I134" i="7"/>
  <c r="I153" i="7"/>
  <c r="I379" i="7"/>
  <c r="I187" i="7"/>
  <c r="I186" i="7"/>
  <c r="I305" i="7"/>
  <c r="I324" i="7"/>
  <c r="I323" i="7"/>
  <c r="I402" i="7"/>
  <c r="I114" i="7"/>
  <c r="I121" i="7"/>
  <c r="I139" i="7"/>
  <c r="I218" i="7"/>
  <c r="I290" i="7"/>
  <c r="I356" i="7"/>
  <c r="I174" i="7"/>
  <c r="I118" i="7"/>
  <c r="I238" i="7"/>
  <c r="S238" i="7" s="1"/>
  <c r="I355" i="7"/>
  <c r="I135" i="7"/>
  <c r="I167" i="7"/>
  <c r="I166" i="7"/>
  <c r="I285" i="7"/>
  <c r="I304" i="7"/>
  <c r="I303" i="7"/>
  <c r="I382" i="7"/>
  <c r="I413" i="7"/>
  <c r="I423" i="7"/>
  <c r="I399" i="7"/>
  <c r="I189" i="7"/>
  <c r="I185" i="7"/>
  <c r="I196" i="7"/>
  <c r="I341" i="7"/>
  <c r="I214" i="7"/>
  <c r="I280" i="7"/>
  <c r="I294" i="7"/>
  <c r="I217" i="7"/>
  <c r="I335" i="7"/>
  <c r="I260" i="7"/>
  <c r="S260" i="7" s="1"/>
  <c r="I309" i="7"/>
  <c r="I267" i="7"/>
  <c r="S267" i="7" s="1"/>
  <c r="I440" i="7"/>
  <c r="I373" i="7"/>
  <c r="I432" i="7"/>
  <c r="I396" i="7"/>
  <c r="I239" i="7"/>
  <c r="S239" i="7" s="1"/>
  <c r="I237" i="7"/>
  <c r="S237" i="7" s="1"/>
  <c r="I357" i="7"/>
  <c r="I137" i="7"/>
  <c r="I273" i="7"/>
  <c r="I331" i="7"/>
  <c r="I249" i="7"/>
  <c r="S249" i="7" s="1"/>
  <c r="I288" i="7"/>
  <c r="I372" i="7"/>
  <c r="I370" i="7"/>
  <c r="I127" i="7"/>
  <c r="I146" i="7"/>
  <c r="I265" i="7"/>
  <c r="S265" i="7" s="1"/>
  <c r="I284" i="7"/>
  <c r="I283" i="7"/>
  <c r="I362" i="7"/>
  <c r="I293" i="7"/>
  <c r="I363" i="7"/>
  <c r="I203" i="7"/>
  <c r="I416" i="7"/>
  <c r="I438" i="7"/>
  <c r="I129" i="7"/>
  <c r="I145" i="7"/>
  <c r="I222" i="7"/>
  <c r="S222" i="7" s="1"/>
  <c r="I177" i="7"/>
  <c r="I313" i="7"/>
  <c r="I409" i="7"/>
  <c r="I194" i="7"/>
  <c r="I197" i="7"/>
  <c r="I328" i="7"/>
  <c r="I317" i="7"/>
  <c r="I199" i="7"/>
  <c r="I269" i="7"/>
  <c r="I308" i="7"/>
  <c r="I147" i="7"/>
  <c r="I175" i="7"/>
  <c r="I375" i="7"/>
  <c r="I295" i="7"/>
  <c r="I439" i="7"/>
  <c r="I113" i="7"/>
  <c r="I231" i="7"/>
  <c r="S231" i="7" s="1"/>
  <c r="I229" i="7"/>
  <c r="S229" i="7" s="1"/>
  <c r="I268" i="7"/>
  <c r="I275" i="7"/>
  <c r="I332" i="7"/>
  <c r="I310" i="7"/>
  <c r="I126" i="7"/>
  <c r="I245" i="7"/>
  <c r="S245" i="7" s="1"/>
  <c r="I264" i="7"/>
  <c r="S264" i="7" s="1"/>
  <c r="I263" i="7"/>
  <c r="S263" i="7" s="1"/>
  <c r="I342" i="7"/>
  <c r="I193" i="7"/>
  <c r="I359" i="7"/>
  <c r="I302" i="7"/>
  <c r="I282" i="7"/>
  <c r="I276" i="7"/>
  <c r="I165" i="7"/>
  <c r="I374" i="7"/>
  <c r="I163" i="7"/>
  <c r="I319" i="7"/>
  <c r="I254" i="7"/>
  <c r="S254" i="7" s="1"/>
  <c r="I299" i="7"/>
  <c r="I195" i="7"/>
  <c r="I393" i="7"/>
  <c r="I176" i="7"/>
  <c r="I179" i="7"/>
  <c r="I156" i="7"/>
  <c r="I172" i="7"/>
  <c r="I117" i="7"/>
  <c r="I279" i="7"/>
  <c r="I289" i="7"/>
  <c r="I419" i="7"/>
  <c r="I411" i="7"/>
  <c r="I390" i="7"/>
  <c r="I320" i="7"/>
  <c r="I257" i="7"/>
  <c r="S257" i="7" s="1"/>
  <c r="I435" i="7"/>
  <c r="I216" i="7"/>
  <c r="I315" i="7"/>
  <c r="I292" i="7"/>
  <c r="I171" i="7"/>
  <c r="I209" i="7"/>
  <c r="I248" i="7"/>
  <c r="S248" i="7" s="1"/>
  <c r="I235" i="7"/>
  <c r="S235" i="7" s="1"/>
  <c r="I272" i="7"/>
  <c r="I270" i="7"/>
  <c r="I225" i="7"/>
  <c r="S225" i="7" s="1"/>
  <c r="I244" i="7"/>
  <c r="S244" i="7" s="1"/>
  <c r="I243" i="7"/>
  <c r="S243" i="7" s="1"/>
  <c r="I322" i="7"/>
  <c r="I441" i="7"/>
  <c r="I421" i="7"/>
  <c r="B6" i="10"/>
  <c r="C6" i="10"/>
  <c r="D6" i="10"/>
  <c r="E6" i="10"/>
  <c r="F6" i="10"/>
  <c r="H6" i="10"/>
  <c r="C5" i="10"/>
  <c r="D5" i="10"/>
  <c r="E5" i="10"/>
  <c r="F5" i="10"/>
  <c r="H5" i="10"/>
  <c r="R9039" i="1"/>
  <c r="Q9039" i="1"/>
  <c r="N9039" i="1"/>
  <c r="M9039" i="1"/>
  <c r="L9039" i="1"/>
  <c r="K9039" i="1"/>
  <c r="J9039" i="1"/>
  <c r="I9039" i="1"/>
  <c r="H9039" i="1"/>
  <c r="G9039" i="1"/>
  <c r="F9039" i="1"/>
  <c r="E9039" i="1"/>
  <c r="D9039" i="1"/>
  <c r="C9039" i="1"/>
  <c r="B9039" i="1"/>
  <c r="S157" i="7" l="1"/>
  <c r="S376" i="7"/>
  <c r="S404" i="7"/>
  <c r="S441" i="7"/>
  <c r="S171" i="7"/>
  <c r="S419" i="7"/>
  <c r="S332" i="7"/>
  <c r="S147" i="7"/>
  <c r="S313" i="7"/>
  <c r="S331" i="7"/>
  <c r="S401" i="7"/>
  <c r="S207" i="7"/>
  <c r="S208" i="7"/>
  <c r="S417" i="7"/>
  <c r="S358" i="7"/>
  <c r="S365" i="7"/>
  <c r="S385" i="7"/>
  <c r="S158" i="7"/>
  <c r="S296" i="7"/>
  <c r="S140" i="7"/>
  <c r="S426" i="7"/>
  <c r="S291" i="7"/>
  <c r="S169" i="7"/>
  <c r="S118" i="7"/>
  <c r="S371" i="7"/>
  <c r="S356" i="7"/>
  <c r="S282" i="7"/>
  <c r="S183" i="7"/>
  <c r="S302" i="7"/>
  <c r="S362" i="7"/>
  <c r="S285" i="7"/>
  <c r="S324" i="7"/>
  <c r="S210" i="7"/>
  <c r="S405" i="7"/>
  <c r="S125" i="7"/>
  <c r="S203" i="7"/>
  <c r="S126" i="7"/>
  <c r="S402" i="7"/>
  <c r="S364" i="7"/>
  <c r="S392" i="7"/>
  <c r="S340" i="7"/>
  <c r="S136" i="7"/>
  <c r="S303" i="7"/>
  <c r="S184" i="7"/>
  <c r="S209" i="7"/>
  <c r="S206" i="7"/>
  <c r="S339" i="7"/>
  <c r="S337" i="7"/>
  <c r="S380" i="7"/>
  <c r="S198" i="7"/>
  <c r="S275" i="7"/>
  <c r="S309" i="7"/>
  <c r="S322" i="7"/>
  <c r="S305" i="7"/>
  <c r="S115" i="7"/>
  <c r="S286" i="7"/>
  <c r="S350" i="7"/>
  <c r="S279" i="7"/>
  <c r="S299" i="7"/>
  <c r="S137" i="7"/>
  <c r="S167" i="7"/>
  <c r="S218" i="7"/>
  <c r="S141" i="7"/>
  <c r="S347" i="7"/>
  <c r="S178" i="7"/>
  <c r="S111" i="7"/>
  <c r="S204" i="7"/>
  <c r="S152" i="7"/>
  <c r="S287" i="7"/>
  <c r="S128" i="7"/>
  <c r="S160" i="7"/>
  <c r="S307" i="7"/>
  <c r="S318" i="7"/>
  <c r="S410" i="7"/>
  <c r="S215" i="7"/>
  <c r="S149" i="7"/>
  <c r="S320" i="7"/>
  <c r="S112" i="7"/>
  <c r="S114" i="7"/>
  <c r="S403" i="7"/>
  <c r="S154" i="7"/>
  <c r="S407" i="7"/>
  <c r="S293" i="7"/>
  <c r="S345" i="7"/>
  <c r="S352" i="7"/>
  <c r="S212" i="7"/>
  <c r="S283" i="7"/>
  <c r="S185" i="7"/>
  <c r="S290" i="7"/>
  <c r="S202" i="7"/>
  <c r="S268" i="7"/>
  <c r="S269" i="7"/>
  <c r="S284" i="7"/>
  <c r="S186" i="7"/>
  <c r="S143" i="7"/>
  <c r="S144" i="7"/>
  <c r="S429" i="7"/>
  <c r="S123" i="7"/>
  <c r="S176" i="7"/>
  <c r="S344" i="7"/>
  <c r="S159" i="7"/>
  <c r="S165" i="7"/>
  <c r="S174" i="7"/>
  <c r="S196" i="7"/>
  <c r="S377" i="7"/>
  <c r="S273" i="7"/>
  <c r="S315" i="7"/>
  <c r="S193" i="7"/>
  <c r="S199" i="7"/>
  <c r="S357" i="7"/>
  <c r="S335" i="7"/>
  <c r="S135" i="7"/>
  <c r="S444" i="7"/>
  <c r="S161" i="7"/>
  <c r="S173" i="7"/>
  <c r="S213" i="7"/>
  <c r="S148" i="7"/>
  <c r="S297" i="7"/>
  <c r="S131" i="7"/>
  <c r="S192" i="7"/>
  <c r="S151" i="7"/>
  <c r="S397" i="7"/>
  <c r="S336" i="7"/>
  <c r="S191" i="7"/>
  <c r="S418" i="7"/>
  <c r="S281" i="7"/>
  <c r="S381" i="7"/>
  <c r="S124" i="7"/>
  <c r="S300" i="7"/>
  <c r="S383" i="7"/>
  <c r="S200" i="7"/>
  <c r="S411" i="7"/>
  <c r="S384" i="7"/>
  <c r="S117" i="7"/>
  <c r="S145" i="7"/>
  <c r="S189" i="7"/>
  <c r="S187" i="7"/>
  <c r="S348" i="7"/>
  <c r="S142" i="7"/>
  <c r="S194" i="7"/>
  <c r="S306" i="7"/>
  <c r="S310" i="7"/>
  <c r="S424" i="7"/>
  <c r="S133" i="7"/>
  <c r="S277" i="7"/>
  <c r="S427" i="7"/>
  <c r="S120" i="7"/>
  <c r="S391" i="7"/>
  <c r="S400" i="7"/>
  <c r="S333" i="7"/>
  <c r="S330" i="7"/>
  <c r="S132" i="7"/>
  <c r="S338" i="7"/>
  <c r="S211" i="7"/>
  <c r="S155" i="7"/>
  <c r="S129" i="7"/>
  <c r="S388" i="7"/>
  <c r="S205" i="7"/>
  <c r="S130" i="7"/>
  <c r="S326" i="7"/>
  <c r="S190" i="7"/>
  <c r="S295" i="7"/>
  <c r="S390" i="7"/>
  <c r="S393" i="7"/>
  <c r="S276" i="7"/>
  <c r="S375" i="7"/>
  <c r="S288" i="7"/>
  <c r="S341" i="7"/>
  <c r="S298" i="7"/>
  <c r="S412" i="7"/>
  <c r="S334" i="7"/>
  <c r="S354" i="7"/>
  <c r="S325" i="7"/>
  <c r="S175" i="7"/>
  <c r="S395" i="7"/>
  <c r="S321" i="7"/>
  <c r="S360" i="7"/>
  <c r="S342" i="7"/>
  <c r="S217" i="7"/>
  <c r="S399" i="7"/>
  <c r="S379" i="7"/>
  <c r="S146" i="7"/>
  <c r="S270" i="7"/>
  <c r="S435" i="7"/>
  <c r="S156" i="7"/>
  <c r="S113" i="7"/>
  <c r="S328" i="7"/>
  <c r="S438" i="7"/>
  <c r="S127" i="7"/>
  <c r="S294" i="7"/>
  <c r="S423" i="7"/>
  <c r="S355" i="7"/>
  <c r="S121" i="7"/>
  <c r="S153" i="7"/>
  <c r="S220" i="7"/>
  <c r="S434" i="7"/>
  <c r="S398" i="7"/>
  <c r="S271" i="7"/>
  <c r="S312" i="7"/>
  <c r="S201" i="7"/>
  <c r="S351" i="7"/>
  <c r="S221" i="7"/>
  <c r="S425" i="7"/>
  <c r="S437" i="7"/>
  <c r="S367" i="7"/>
  <c r="S301" i="7"/>
  <c r="S386" i="7"/>
  <c r="S116" i="7"/>
  <c r="S372" i="7"/>
  <c r="S346" i="7"/>
  <c r="S314" i="7"/>
  <c r="S409" i="7"/>
  <c r="S430" i="7"/>
  <c r="S421" i="7"/>
  <c r="S431" i="7"/>
  <c r="S188" i="7"/>
  <c r="S308" i="7"/>
  <c r="S433" i="7"/>
  <c r="S139" i="7"/>
  <c r="S274" i="7"/>
  <c r="S163" i="7"/>
  <c r="S422" i="7"/>
  <c r="S368" i="7"/>
  <c r="S349" i="7"/>
  <c r="S122" i="7"/>
  <c r="S406" i="7"/>
  <c r="S428" i="7"/>
  <c r="S162" i="7"/>
  <c r="S432" i="7"/>
  <c r="S382" i="7"/>
  <c r="S180" i="7"/>
  <c r="S415" i="7"/>
  <c r="S168" i="7"/>
  <c r="S366" i="7"/>
  <c r="S369" i="7"/>
  <c r="S363" i="7"/>
  <c r="S443" i="7"/>
  <c r="S138" i="7"/>
  <c r="S195" i="7"/>
  <c r="S304" i="7"/>
  <c r="S378" i="7"/>
  <c r="S323" i="7"/>
  <c r="S292" i="7"/>
  <c r="S359" i="7"/>
  <c r="S166" i="7"/>
  <c r="S219" i="7"/>
  <c r="S119" i="7"/>
  <c r="S436" i="7"/>
  <c r="S216" i="7"/>
  <c r="S172" i="7"/>
  <c r="S319" i="7"/>
  <c r="S317" i="7"/>
  <c r="S272" i="7"/>
  <c r="S179" i="7"/>
  <c r="S374" i="7"/>
  <c r="S439" i="7"/>
  <c r="S197" i="7"/>
  <c r="S416" i="7"/>
  <c r="S396" i="7"/>
  <c r="S280" i="7"/>
  <c r="S413" i="7"/>
  <c r="S134" i="7"/>
  <c r="S343" i="7"/>
  <c r="S387" i="7"/>
  <c r="S442" i="7"/>
  <c r="S329" i="7"/>
  <c r="S414" i="7"/>
  <c r="S164" i="7"/>
  <c r="S181" i="7"/>
  <c r="S170" i="7"/>
  <c r="S353" i="7"/>
  <c r="S316" i="7"/>
  <c r="S311" i="7"/>
  <c r="S150" i="7"/>
  <c r="S214" i="7"/>
  <c r="S361" i="7"/>
  <c r="S278" i="7"/>
  <c r="S373" i="7"/>
  <c r="S440" i="7"/>
  <c r="S394" i="7"/>
  <c r="S289" i="7"/>
  <c r="S177" i="7"/>
  <c r="S420" i="7"/>
  <c r="S370" i="7"/>
  <c r="S408" i="7"/>
  <c r="S389" i="7"/>
  <c r="S327" i="7"/>
  <c r="S182" i="7"/>
  <c r="R9041" i="1"/>
  <c r="R9035" i="1"/>
  <c r="R9042" i="1"/>
  <c r="R9036" i="1"/>
  <c r="Q9041" i="1" l="1"/>
  <c r="Q9035" i="1"/>
  <c r="Q9042" i="1"/>
  <c r="Q9036" i="1"/>
  <c r="Q9031" i="1"/>
  <c r="R9037" i="1"/>
  <c r="R9043" i="1"/>
  <c r="Q9030" i="1" l="1"/>
  <c r="Q9032" i="1" s="1"/>
  <c r="Q9037" i="1"/>
  <c r="Q9043" i="1"/>
  <c r="O9035" i="1" l="1"/>
  <c r="O9036" i="1"/>
  <c r="N9041" i="1" l="1"/>
  <c r="N9035" i="1"/>
  <c r="N9042" i="1"/>
  <c r="N9030" i="1"/>
  <c r="N9036" i="1"/>
  <c r="N9031" i="1"/>
  <c r="O9037" i="1"/>
  <c r="M9041" i="1" l="1"/>
  <c r="M9035" i="1"/>
  <c r="M9042" i="1"/>
  <c r="M9030" i="1"/>
  <c r="M9036" i="1"/>
  <c r="M9031" i="1"/>
  <c r="N9037" i="1"/>
  <c r="N9032" i="1"/>
  <c r="N9043" i="1"/>
  <c r="M9043" i="1" l="1"/>
  <c r="L9041" i="1"/>
  <c r="L9035" i="1"/>
  <c r="L9042" i="1"/>
  <c r="L9036" i="1"/>
  <c r="L9031" i="1"/>
  <c r="M9032" i="1"/>
  <c r="M9037" i="1"/>
  <c r="K9041" i="1" l="1"/>
  <c r="K9035" i="1"/>
  <c r="K9042" i="1"/>
  <c r="K9036" i="1"/>
  <c r="K9031" i="1"/>
  <c r="L9030" i="1"/>
  <c r="L9032" i="1" s="1"/>
  <c r="L9037" i="1"/>
  <c r="L9043" i="1"/>
  <c r="J9041" i="1" l="1"/>
  <c r="J9035" i="1"/>
  <c r="J9042" i="1"/>
  <c r="J9036" i="1"/>
  <c r="J9031" i="1"/>
  <c r="K9030" i="1"/>
  <c r="K9032" i="1" s="1"/>
  <c r="K9037" i="1"/>
  <c r="K9043" i="1"/>
  <c r="I9041" i="1" l="1"/>
  <c r="I9035" i="1"/>
  <c r="I9042" i="1"/>
  <c r="I9036" i="1"/>
  <c r="I9031" i="1"/>
  <c r="J9030" i="1"/>
  <c r="J9032" i="1" s="1"/>
  <c r="J9037" i="1"/>
  <c r="J9043" i="1"/>
  <c r="H9041" i="1" l="1"/>
  <c r="H9036" i="1"/>
  <c r="H9035" i="1"/>
  <c r="H9042" i="1"/>
  <c r="H9031" i="1"/>
  <c r="I9030" i="1"/>
  <c r="I9032" i="1" s="1"/>
  <c r="I9037" i="1"/>
  <c r="I9043" i="1"/>
  <c r="G9041" i="1" l="1"/>
  <c r="G9036" i="1"/>
  <c r="G9035" i="1"/>
  <c r="G9042" i="1"/>
  <c r="G9031" i="1"/>
  <c r="H9037" i="1"/>
  <c r="H9043" i="1"/>
  <c r="H9030" i="1"/>
  <c r="H9032" i="1" s="1"/>
  <c r="F9041" i="1" l="1"/>
  <c r="F9036" i="1"/>
  <c r="F9042" i="1"/>
  <c r="F9035" i="1"/>
  <c r="F9031" i="1"/>
  <c r="G9030" i="1"/>
  <c r="G9032" i="1" s="1"/>
  <c r="G9037" i="1"/>
  <c r="G9043" i="1"/>
  <c r="E9036" i="1" l="1"/>
  <c r="E9041" i="1"/>
  <c r="E9042" i="1"/>
  <c r="E9035" i="1"/>
  <c r="E9031" i="1"/>
  <c r="F9037" i="1"/>
  <c r="F9030" i="1"/>
  <c r="F9032" i="1" s="1"/>
  <c r="F9043" i="1"/>
  <c r="D9036" i="1" l="1"/>
  <c r="D9030" i="1"/>
  <c r="D9035" i="1"/>
  <c r="D9042" i="1"/>
  <c r="D9041" i="1"/>
  <c r="D9031" i="1"/>
  <c r="E9037" i="1"/>
  <c r="E9030" i="1"/>
  <c r="E9032" i="1" s="1"/>
  <c r="E9043" i="1"/>
  <c r="C9042" i="1" l="1"/>
  <c r="C9036" i="1"/>
  <c r="C9035" i="1"/>
  <c r="C9041" i="1"/>
  <c r="C9031" i="1"/>
  <c r="D9032" i="1"/>
  <c r="D9037" i="1"/>
  <c r="D9043" i="1"/>
  <c r="B9042" i="1" l="1"/>
  <c r="B9030" i="1"/>
  <c r="B9036" i="1"/>
  <c r="B9035" i="1"/>
  <c r="B9041" i="1"/>
  <c r="B9031" i="1"/>
  <c r="C9043" i="1"/>
  <c r="C9037" i="1"/>
  <c r="C9030" i="1"/>
  <c r="C9032" i="1" s="1"/>
  <c r="B9043" i="1" l="1"/>
  <c r="B9037" i="1"/>
  <c r="B9032" i="1"/>
  <c r="G6" i="8" l="1"/>
  <c r="G23" i="4"/>
  <c r="G23" i="5" s="1"/>
  <c r="G43" i="4"/>
  <c r="G43" i="5" s="1"/>
  <c r="G63" i="4"/>
  <c r="G63" i="5" s="1"/>
  <c r="G83" i="4"/>
  <c r="G83" i="5" s="1"/>
  <c r="G103" i="4"/>
  <c r="G103" i="5" s="1"/>
  <c r="G24" i="4"/>
  <c r="G24" i="5" s="1"/>
  <c r="G45" i="4"/>
  <c r="G45" i="5" s="1"/>
  <c r="G66" i="4"/>
  <c r="G66" i="5" s="1"/>
  <c r="G87" i="4"/>
  <c r="G87" i="5" s="1"/>
  <c r="G108" i="4"/>
  <c r="G108" i="5" s="1"/>
  <c r="G128" i="4"/>
  <c r="G128" i="5" s="1"/>
  <c r="G148" i="4"/>
  <c r="G148" i="5" s="1"/>
  <c r="G168" i="4"/>
  <c r="G168" i="5" s="1"/>
  <c r="G188" i="4"/>
  <c r="G188" i="5" s="1"/>
  <c r="G208" i="4"/>
  <c r="G208" i="5" s="1"/>
  <c r="G228" i="4"/>
  <c r="G228" i="5" s="1"/>
  <c r="G248" i="4"/>
  <c r="G248" i="5" s="1"/>
  <c r="G268" i="4"/>
  <c r="G268" i="5" s="1"/>
  <c r="G288" i="4"/>
  <c r="G288" i="5" s="1"/>
  <c r="G308" i="4"/>
  <c r="G308" i="5" s="1"/>
  <c r="G328" i="4"/>
  <c r="G328" i="5" s="1"/>
  <c r="G348" i="4"/>
  <c r="G348" i="5" s="1"/>
  <c r="G368" i="4"/>
  <c r="G368" i="5" s="1"/>
  <c r="G388" i="4"/>
  <c r="G388" i="5" s="1"/>
  <c r="G408" i="4"/>
  <c r="G408" i="5" s="1"/>
  <c r="G428" i="4"/>
  <c r="G428" i="5" s="1"/>
  <c r="G20" i="3"/>
  <c r="G40" i="3"/>
  <c r="G60" i="3"/>
  <c r="G80" i="3"/>
  <c r="G100" i="3"/>
  <c r="G120" i="3"/>
  <c r="G140" i="3"/>
  <c r="G160" i="3"/>
  <c r="G25" i="4"/>
  <c r="G25" i="5" s="1"/>
  <c r="G46" i="4"/>
  <c r="G46" i="5" s="1"/>
  <c r="G67" i="4"/>
  <c r="G67" i="5" s="1"/>
  <c r="G88" i="4"/>
  <c r="G88" i="5" s="1"/>
  <c r="G109" i="4"/>
  <c r="G109" i="5" s="1"/>
  <c r="G129" i="4"/>
  <c r="G129" i="5" s="1"/>
  <c r="G149" i="4"/>
  <c r="G149" i="5" s="1"/>
  <c r="G169" i="4"/>
  <c r="G169" i="5" s="1"/>
  <c r="G189" i="4"/>
  <c r="G189" i="5" s="1"/>
  <c r="G209" i="4"/>
  <c r="G209" i="5" s="1"/>
  <c r="G229" i="4"/>
  <c r="G229" i="5" s="1"/>
  <c r="G249" i="4"/>
  <c r="G249" i="5" s="1"/>
  <c r="G269" i="4"/>
  <c r="G269" i="5" s="1"/>
  <c r="G289" i="4"/>
  <c r="G289" i="5" s="1"/>
  <c r="G309" i="4"/>
  <c r="G309" i="5" s="1"/>
  <c r="G329" i="4"/>
  <c r="G329" i="5" s="1"/>
  <c r="G349" i="4"/>
  <c r="G349" i="5" s="1"/>
  <c r="G369" i="4"/>
  <c r="G369" i="5" s="1"/>
  <c r="G389" i="4"/>
  <c r="G389" i="5" s="1"/>
  <c r="G409" i="4"/>
  <c r="G409" i="5" s="1"/>
  <c r="G429" i="4"/>
  <c r="G429" i="5" s="1"/>
  <c r="G21" i="3"/>
  <c r="G41" i="3"/>
  <c r="G61" i="3"/>
  <c r="G81" i="3"/>
  <c r="G101" i="3"/>
  <c r="G121" i="3"/>
  <c r="G141" i="3"/>
  <c r="G26" i="4"/>
  <c r="G26" i="5" s="1"/>
  <c r="G47" i="4"/>
  <c r="G47" i="5" s="1"/>
  <c r="G68" i="4"/>
  <c r="G68" i="5" s="1"/>
  <c r="G89" i="4"/>
  <c r="G89" i="5" s="1"/>
  <c r="G110" i="4"/>
  <c r="G110" i="5" s="1"/>
  <c r="G130" i="4"/>
  <c r="G130" i="5" s="1"/>
  <c r="G150" i="4"/>
  <c r="G150" i="5" s="1"/>
  <c r="G170" i="4"/>
  <c r="G170" i="5" s="1"/>
  <c r="G190" i="4"/>
  <c r="G190" i="5" s="1"/>
  <c r="G210" i="4"/>
  <c r="G210" i="5" s="1"/>
  <c r="G230" i="4"/>
  <c r="G230" i="5" s="1"/>
  <c r="G250" i="4"/>
  <c r="G250" i="5" s="1"/>
  <c r="G270" i="4"/>
  <c r="G270" i="5" s="1"/>
  <c r="G290" i="4"/>
  <c r="G290" i="5" s="1"/>
  <c r="G310" i="4"/>
  <c r="G310" i="5" s="1"/>
  <c r="G330" i="4"/>
  <c r="G330" i="5" s="1"/>
  <c r="G350" i="4"/>
  <c r="G350" i="5" s="1"/>
  <c r="G27" i="4"/>
  <c r="G27" i="5" s="1"/>
  <c r="G48" i="4"/>
  <c r="G48" i="5" s="1"/>
  <c r="G69" i="4"/>
  <c r="G69" i="5" s="1"/>
  <c r="G90" i="4"/>
  <c r="G90" i="5" s="1"/>
  <c r="G111" i="4"/>
  <c r="G111" i="5" s="1"/>
  <c r="G131" i="4"/>
  <c r="G131" i="5" s="1"/>
  <c r="G151" i="4"/>
  <c r="G151" i="5" s="1"/>
  <c r="G171" i="4"/>
  <c r="G171" i="5" s="1"/>
  <c r="G191" i="4"/>
  <c r="G191" i="5" s="1"/>
  <c r="G211" i="4"/>
  <c r="G211" i="5" s="1"/>
  <c r="G7" i="4"/>
  <c r="G7" i="5" s="1"/>
  <c r="G28" i="4"/>
  <c r="G28" i="5" s="1"/>
  <c r="G49" i="4"/>
  <c r="G49" i="5" s="1"/>
  <c r="G70" i="4"/>
  <c r="G70" i="5" s="1"/>
  <c r="G91" i="4"/>
  <c r="G91" i="5" s="1"/>
  <c r="G112" i="4"/>
  <c r="G112" i="5" s="1"/>
  <c r="G132" i="4"/>
  <c r="G132" i="5" s="1"/>
  <c r="G152" i="4"/>
  <c r="G152" i="5" s="1"/>
  <c r="G172" i="4"/>
  <c r="G172" i="5" s="1"/>
  <c r="G192" i="4"/>
  <c r="G192" i="5" s="1"/>
  <c r="G212" i="4"/>
  <c r="G212" i="5" s="1"/>
  <c r="G232" i="4"/>
  <c r="G232" i="5" s="1"/>
  <c r="G252" i="4"/>
  <c r="G252" i="5" s="1"/>
  <c r="G272" i="4"/>
  <c r="G272" i="5" s="1"/>
  <c r="G292" i="4"/>
  <c r="G292" i="5" s="1"/>
  <c r="G312" i="4"/>
  <c r="G312" i="5" s="1"/>
  <c r="G332" i="4"/>
  <c r="G332" i="5" s="1"/>
  <c r="G352" i="4"/>
  <c r="G352" i="5" s="1"/>
  <c r="G372" i="4"/>
  <c r="G372" i="5" s="1"/>
  <c r="G392" i="4"/>
  <c r="G392" i="5" s="1"/>
  <c r="G412" i="4"/>
  <c r="G412" i="5" s="1"/>
  <c r="G432" i="4"/>
  <c r="G432" i="5" s="1"/>
  <c r="G11" i="4"/>
  <c r="G11" i="5" s="1"/>
  <c r="G32" i="4"/>
  <c r="G32" i="5" s="1"/>
  <c r="G53" i="4"/>
  <c r="G53" i="5" s="1"/>
  <c r="G74" i="4"/>
  <c r="G74" i="5" s="1"/>
  <c r="G95" i="4"/>
  <c r="G95" i="5" s="1"/>
  <c r="G116" i="4"/>
  <c r="G116" i="5" s="1"/>
  <c r="G136" i="4"/>
  <c r="G136" i="5" s="1"/>
  <c r="G156" i="4"/>
  <c r="G156" i="5" s="1"/>
  <c r="G176" i="4"/>
  <c r="G176" i="5" s="1"/>
  <c r="G196" i="4"/>
  <c r="G196" i="5" s="1"/>
  <c r="G216" i="4"/>
  <c r="G216" i="5" s="1"/>
  <c r="G236" i="4"/>
  <c r="G236" i="5" s="1"/>
  <c r="G256" i="4"/>
  <c r="G256" i="5" s="1"/>
  <c r="G276" i="4"/>
  <c r="G276" i="5" s="1"/>
  <c r="G296" i="4"/>
  <c r="G296" i="5" s="1"/>
  <c r="G316" i="4"/>
  <c r="G316" i="5" s="1"/>
  <c r="G30" i="4"/>
  <c r="G30" i="5" s="1"/>
  <c r="G58" i="4"/>
  <c r="G58" i="5" s="1"/>
  <c r="G86" i="4"/>
  <c r="G86" i="5" s="1"/>
  <c r="G119" i="4"/>
  <c r="G119" i="5" s="1"/>
  <c r="G145" i="4"/>
  <c r="G145" i="5" s="1"/>
  <c r="G177" i="4"/>
  <c r="G177" i="5" s="1"/>
  <c r="G203" i="4"/>
  <c r="G203" i="5" s="1"/>
  <c r="G233" i="4"/>
  <c r="G233" i="5" s="1"/>
  <c r="G259" i="4"/>
  <c r="G259" i="5" s="1"/>
  <c r="G284" i="4"/>
  <c r="G284" i="5" s="1"/>
  <c r="G313" i="4"/>
  <c r="G313" i="5" s="1"/>
  <c r="G338" i="4"/>
  <c r="G338" i="5" s="1"/>
  <c r="G362" i="4"/>
  <c r="G362" i="5" s="1"/>
  <c r="G385" i="4"/>
  <c r="G385" i="5" s="1"/>
  <c r="G410" i="4"/>
  <c r="G410" i="5" s="1"/>
  <c r="G434" i="4"/>
  <c r="G434" i="5" s="1"/>
  <c r="G18" i="3"/>
  <c r="G42" i="3"/>
  <c r="G64" i="3"/>
  <c r="G86" i="3"/>
  <c r="G108" i="3"/>
  <c r="G130" i="3"/>
  <c r="G152" i="3"/>
  <c r="G31" i="4"/>
  <c r="G31" i="5" s="1"/>
  <c r="G59" i="4"/>
  <c r="G59" i="5" s="1"/>
  <c r="G92" i="4"/>
  <c r="G92" i="5" s="1"/>
  <c r="G120" i="4"/>
  <c r="G120" i="5" s="1"/>
  <c r="G146" i="4"/>
  <c r="G146" i="5" s="1"/>
  <c r="G178" i="4"/>
  <c r="G178" i="5" s="1"/>
  <c r="G204" i="4"/>
  <c r="G204" i="5" s="1"/>
  <c r="G234" i="4"/>
  <c r="G234" i="5" s="1"/>
  <c r="G260" i="4"/>
  <c r="G260" i="5" s="1"/>
  <c r="G285" i="4"/>
  <c r="G285" i="5" s="1"/>
  <c r="G314" i="4"/>
  <c r="G314" i="5" s="1"/>
  <c r="G339" i="4"/>
  <c r="G339" i="5" s="1"/>
  <c r="G363" i="4"/>
  <c r="G363" i="5" s="1"/>
  <c r="G386" i="4"/>
  <c r="G386" i="5" s="1"/>
  <c r="G411" i="4"/>
  <c r="G411" i="5" s="1"/>
  <c r="G435" i="4"/>
  <c r="G435" i="5" s="1"/>
  <c r="G19" i="3"/>
  <c r="G43" i="3"/>
  <c r="G65" i="3"/>
  <c r="G87" i="3"/>
  <c r="G109" i="3"/>
  <c r="G131" i="3"/>
  <c r="G153" i="3"/>
  <c r="G174" i="3"/>
  <c r="G194" i="3"/>
  <c r="G214" i="3"/>
  <c r="G234" i="3"/>
  <c r="G254" i="3"/>
  <c r="G274" i="3"/>
  <c r="G294" i="3"/>
  <c r="G314" i="3"/>
  <c r="G334" i="3"/>
  <c r="G354" i="3"/>
  <c r="G374" i="3"/>
  <c r="G394" i="3"/>
  <c r="G414" i="3"/>
  <c r="G434" i="3"/>
  <c r="G20" i="8"/>
  <c r="G40" i="8"/>
  <c r="G60" i="8"/>
  <c r="G80" i="8"/>
  <c r="G100" i="8"/>
  <c r="G120" i="8"/>
  <c r="G140" i="8"/>
  <c r="C7" i="12" s="1"/>
  <c r="G160" i="8"/>
  <c r="C27" i="12" s="1"/>
  <c r="G180" i="8"/>
  <c r="C47" i="12" s="1"/>
  <c r="G200" i="8"/>
  <c r="C67" i="12" s="1"/>
  <c r="G220" i="8"/>
  <c r="C87" i="12" s="1"/>
  <c r="G240" i="8"/>
  <c r="C107" i="12" s="1"/>
  <c r="G260" i="8"/>
  <c r="C127" i="12" s="1"/>
  <c r="G280" i="8"/>
  <c r="C147" i="12" s="1"/>
  <c r="G300" i="8"/>
  <c r="C167" i="12" s="1"/>
  <c r="G320" i="8"/>
  <c r="C187" i="12" s="1"/>
  <c r="G340" i="8"/>
  <c r="C207" i="12" s="1"/>
  <c r="G360" i="8"/>
  <c r="C227" i="12" s="1"/>
  <c r="G380" i="8"/>
  <c r="C247" i="12" s="1"/>
  <c r="G400" i="8"/>
  <c r="C267" i="12" s="1"/>
  <c r="G420" i="8"/>
  <c r="C287" i="12" s="1"/>
  <c r="G440" i="8"/>
  <c r="C307" i="12" s="1"/>
  <c r="G301" i="8"/>
  <c r="C168" i="12" s="1"/>
  <c r="G341" i="8"/>
  <c r="C208" i="12" s="1"/>
  <c r="G361" i="8"/>
  <c r="C228" i="12" s="1"/>
  <c r="G401" i="8"/>
  <c r="C268" i="12" s="1"/>
  <c r="G441" i="8"/>
  <c r="C308" i="12" s="1"/>
  <c r="G382" i="8"/>
  <c r="C249" i="12" s="1"/>
  <c r="G422" i="8"/>
  <c r="C289" i="12" s="1"/>
  <c r="G33" i="4"/>
  <c r="G33" i="5" s="1"/>
  <c r="G60" i="4"/>
  <c r="G60" i="5" s="1"/>
  <c r="G93" i="4"/>
  <c r="G93" i="5" s="1"/>
  <c r="G121" i="4"/>
  <c r="G121" i="5" s="1"/>
  <c r="G147" i="4"/>
  <c r="G147" i="5" s="1"/>
  <c r="G179" i="4"/>
  <c r="G179" i="5" s="1"/>
  <c r="G205" i="4"/>
  <c r="G205" i="5" s="1"/>
  <c r="G235" i="4"/>
  <c r="G235" i="5" s="1"/>
  <c r="G261" i="4"/>
  <c r="G261" i="5" s="1"/>
  <c r="G286" i="4"/>
  <c r="G286" i="5" s="1"/>
  <c r="G315" i="4"/>
  <c r="G315" i="5" s="1"/>
  <c r="G340" i="4"/>
  <c r="G340" i="5" s="1"/>
  <c r="G364" i="4"/>
  <c r="G364" i="5" s="1"/>
  <c r="G387" i="4"/>
  <c r="G387" i="5" s="1"/>
  <c r="G413" i="4"/>
  <c r="G413" i="5" s="1"/>
  <c r="G436" i="4"/>
  <c r="G436" i="5" s="1"/>
  <c r="G22" i="3"/>
  <c r="G44" i="3"/>
  <c r="G66" i="3"/>
  <c r="G88" i="3"/>
  <c r="G110" i="3"/>
  <c r="G132" i="3"/>
  <c r="G154" i="3"/>
  <c r="G175" i="3"/>
  <c r="G195" i="3"/>
  <c r="G215" i="3"/>
  <c r="G235" i="3"/>
  <c r="G255" i="3"/>
  <c r="G275" i="3"/>
  <c r="G295" i="3"/>
  <c r="G315" i="3"/>
  <c r="G335" i="3"/>
  <c r="G355" i="3"/>
  <c r="G375" i="3"/>
  <c r="G395" i="3"/>
  <c r="G415" i="3"/>
  <c r="G435" i="3"/>
  <c r="G21" i="8"/>
  <c r="G41" i="8"/>
  <c r="G61" i="8"/>
  <c r="G81" i="8"/>
  <c r="G101" i="8"/>
  <c r="G121" i="8"/>
  <c r="G141" i="8"/>
  <c r="C8" i="12" s="1"/>
  <c r="G161" i="8"/>
  <c r="C28" i="12" s="1"/>
  <c r="G181" i="8"/>
  <c r="C48" i="12" s="1"/>
  <c r="G201" i="8"/>
  <c r="C68" i="12" s="1"/>
  <c r="G221" i="8"/>
  <c r="C88" i="12" s="1"/>
  <c r="G241" i="8"/>
  <c r="C108" i="12" s="1"/>
  <c r="G261" i="8"/>
  <c r="C128" i="12" s="1"/>
  <c r="G281" i="8"/>
  <c r="C148" i="12" s="1"/>
  <c r="G321" i="8"/>
  <c r="C188" i="12" s="1"/>
  <c r="G381" i="8"/>
  <c r="C248" i="12" s="1"/>
  <c r="G421" i="8"/>
  <c r="C288" i="12" s="1"/>
  <c r="G442" i="8"/>
  <c r="C309" i="12" s="1"/>
  <c r="G34" i="4"/>
  <c r="G34" i="5" s="1"/>
  <c r="G61" i="4"/>
  <c r="G61" i="5" s="1"/>
  <c r="G94" i="4"/>
  <c r="G94" i="5" s="1"/>
  <c r="G122" i="4"/>
  <c r="G122" i="5" s="1"/>
  <c r="G153" i="4"/>
  <c r="G153" i="5" s="1"/>
  <c r="G180" i="4"/>
  <c r="G180" i="5" s="1"/>
  <c r="G206" i="4"/>
  <c r="G206" i="5" s="1"/>
  <c r="G237" i="4"/>
  <c r="G237" i="5" s="1"/>
  <c r="G262" i="4"/>
  <c r="G262" i="5" s="1"/>
  <c r="G287" i="4"/>
  <c r="G287" i="5" s="1"/>
  <c r="G317" i="4"/>
  <c r="G317" i="5" s="1"/>
  <c r="G341" i="4"/>
  <c r="G341" i="5" s="1"/>
  <c r="G365" i="4"/>
  <c r="G365" i="5" s="1"/>
  <c r="G390" i="4"/>
  <c r="G390" i="5" s="1"/>
  <c r="G414" i="4"/>
  <c r="G414" i="5" s="1"/>
  <c r="G437" i="4"/>
  <c r="G437" i="5" s="1"/>
  <c r="G23" i="3"/>
  <c r="G45" i="3"/>
  <c r="G67" i="3"/>
  <c r="G89" i="3"/>
  <c r="G111" i="3"/>
  <c r="G133" i="3"/>
  <c r="G155" i="3"/>
  <c r="G176" i="3"/>
  <c r="G196" i="3"/>
  <c r="G216" i="3"/>
  <c r="G236" i="3"/>
  <c r="G256" i="3"/>
  <c r="G276" i="3"/>
  <c r="G296" i="3"/>
  <c r="G316" i="3"/>
  <c r="G336" i="3"/>
  <c r="G356" i="3"/>
  <c r="G376" i="3"/>
  <c r="G396" i="3"/>
  <c r="G416" i="3"/>
  <c r="G436" i="3"/>
  <c r="G22" i="8"/>
  <c r="G42" i="8"/>
  <c r="G62" i="8"/>
  <c r="G82" i="8"/>
  <c r="G102" i="8"/>
  <c r="G122" i="8"/>
  <c r="G142" i="8"/>
  <c r="C9" i="12" s="1"/>
  <c r="G162" i="8"/>
  <c r="C29" i="12" s="1"/>
  <c r="G182" i="8"/>
  <c r="C49" i="12" s="1"/>
  <c r="G202" i="8"/>
  <c r="C69" i="12" s="1"/>
  <c r="G222" i="8"/>
  <c r="C89" i="12" s="1"/>
  <c r="G242" i="8"/>
  <c r="C109" i="12" s="1"/>
  <c r="G262" i="8"/>
  <c r="C129" i="12" s="1"/>
  <c r="G282" i="8"/>
  <c r="C149" i="12" s="1"/>
  <c r="G302" i="8"/>
  <c r="C169" i="12" s="1"/>
  <c r="G322" i="8"/>
  <c r="C189" i="12" s="1"/>
  <c r="G342" i="8"/>
  <c r="C209" i="12" s="1"/>
  <c r="G362" i="8"/>
  <c r="C229" i="12" s="1"/>
  <c r="G402" i="8"/>
  <c r="C269" i="12" s="1"/>
  <c r="G35" i="4"/>
  <c r="G35" i="5" s="1"/>
  <c r="G62" i="4"/>
  <c r="G62" i="5" s="1"/>
  <c r="G96" i="4"/>
  <c r="G96" i="5" s="1"/>
  <c r="G123" i="4"/>
  <c r="G123" i="5" s="1"/>
  <c r="G154" i="4"/>
  <c r="G154" i="5" s="1"/>
  <c r="G181" i="4"/>
  <c r="G181" i="5" s="1"/>
  <c r="G207" i="4"/>
  <c r="G207" i="5" s="1"/>
  <c r="G238" i="4"/>
  <c r="G238" i="5" s="1"/>
  <c r="G263" i="4"/>
  <c r="G263" i="5" s="1"/>
  <c r="G291" i="4"/>
  <c r="G291" i="5" s="1"/>
  <c r="G318" i="4"/>
  <c r="G318" i="5" s="1"/>
  <c r="G342" i="4"/>
  <c r="G342" i="5" s="1"/>
  <c r="G366" i="4"/>
  <c r="G366" i="5" s="1"/>
  <c r="G391" i="4"/>
  <c r="G391" i="5" s="1"/>
  <c r="G415" i="4"/>
  <c r="G415" i="5" s="1"/>
  <c r="G438" i="4"/>
  <c r="G438" i="5" s="1"/>
  <c r="G24" i="3"/>
  <c r="G46" i="3"/>
  <c r="G68" i="3"/>
  <c r="G90" i="3"/>
  <c r="G112" i="3"/>
  <c r="G134" i="3"/>
  <c r="G156" i="3"/>
  <c r="G177" i="3"/>
  <c r="G197" i="3"/>
  <c r="G217" i="3"/>
  <c r="G237" i="3"/>
  <c r="G257" i="3"/>
  <c r="G277" i="3"/>
  <c r="G297" i="3"/>
  <c r="G317" i="3"/>
  <c r="G337" i="3"/>
  <c r="G357" i="3"/>
  <c r="G377" i="3"/>
  <c r="G397" i="3"/>
  <c r="G417" i="3"/>
  <c r="G437" i="3"/>
  <c r="G23" i="8"/>
  <c r="G43" i="8"/>
  <c r="G63" i="8"/>
  <c r="G83" i="8"/>
  <c r="G103" i="8"/>
  <c r="G123" i="8"/>
  <c r="G143" i="8"/>
  <c r="C10" i="12" s="1"/>
  <c r="G163" i="8"/>
  <c r="C30" i="12" s="1"/>
  <c r="G183" i="8"/>
  <c r="C50" i="12" s="1"/>
  <c r="G203" i="8"/>
  <c r="C70" i="12" s="1"/>
  <c r="G223" i="8"/>
  <c r="C90" i="12" s="1"/>
  <c r="G243" i="8"/>
  <c r="C110" i="12" s="1"/>
  <c r="G263" i="8"/>
  <c r="C130" i="12" s="1"/>
  <c r="G283" i="8"/>
  <c r="C150" i="12" s="1"/>
  <c r="G303" i="8"/>
  <c r="C170" i="12" s="1"/>
  <c r="G323" i="8"/>
  <c r="C190" i="12" s="1"/>
  <c r="G343" i="8"/>
  <c r="C210" i="12" s="1"/>
  <c r="G363" i="8"/>
  <c r="C230" i="12" s="1"/>
  <c r="G383" i="8"/>
  <c r="C250" i="12" s="1"/>
  <c r="G403" i="8"/>
  <c r="C270" i="12" s="1"/>
  <c r="G423" i="8"/>
  <c r="C290" i="12" s="1"/>
  <c r="G443" i="8"/>
  <c r="C310" i="12" s="1"/>
  <c r="G9" i="4"/>
  <c r="G9" i="5" s="1"/>
  <c r="G37" i="4"/>
  <c r="G37" i="5" s="1"/>
  <c r="G65" i="4"/>
  <c r="G65" i="5" s="1"/>
  <c r="G98" i="4"/>
  <c r="G98" i="5" s="1"/>
  <c r="G125" i="4"/>
  <c r="G125" i="5" s="1"/>
  <c r="G157" i="4"/>
  <c r="G157" i="5" s="1"/>
  <c r="G183" i="4"/>
  <c r="G183" i="5" s="1"/>
  <c r="G214" i="4"/>
  <c r="G214" i="5" s="1"/>
  <c r="G240" i="4"/>
  <c r="G240" i="5" s="1"/>
  <c r="G265" i="4"/>
  <c r="G265" i="5" s="1"/>
  <c r="G294" i="4"/>
  <c r="G294" i="5" s="1"/>
  <c r="G320" i="4"/>
  <c r="G320" i="5" s="1"/>
  <c r="G344" i="4"/>
  <c r="G344" i="5" s="1"/>
  <c r="G370" i="4"/>
  <c r="G370" i="5" s="1"/>
  <c r="G394" i="4"/>
  <c r="G394" i="5" s="1"/>
  <c r="G417" i="4"/>
  <c r="G417" i="5" s="1"/>
  <c r="G440" i="4"/>
  <c r="G440" i="5" s="1"/>
  <c r="G10" i="4"/>
  <c r="G10" i="5" s="1"/>
  <c r="G38" i="4"/>
  <c r="G38" i="5" s="1"/>
  <c r="G71" i="4"/>
  <c r="G71" i="5" s="1"/>
  <c r="G99" i="4"/>
  <c r="G99" i="5" s="1"/>
  <c r="G126" i="4"/>
  <c r="G126" i="5" s="1"/>
  <c r="G158" i="4"/>
  <c r="G158" i="5" s="1"/>
  <c r="G184" i="4"/>
  <c r="G184" i="5" s="1"/>
  <c r="G215" i="4"/>
  <c r="G215" i="5" s="1"/>
  <c r="G241" i="4"/>
  <c r="G241" i="5" s="1"/>
  <c r="G266" i="4"/>
  <c r="G266" i="5" s="1"/>
  <c r="G295" i="4"/>
  <c r="G295" i="5" s="1"/>
  <c r="G321" i="4"/>
  <c r="G321" i="5" s="1"/>
  <c r="G345" i="4"/>
  <c r="G345" i="5" s="1"/>
  <c r="G371" i="4"/>
  <c r="G371" i="5" s="1"/>
  <c r="G395" i="4"/>
  <c r="G395" i="5" s="1"/>
  <c r="G418" i="4"/>
  <c r="G418" i="5" s="1"/>
  <c r="G441" i="4"/>
  <c r="G441" i="5" s="1"/>
  <c r="G27" i="3"/>
  <c r="G49" i="3"/>
  <c r="G71" i="3"/>
  <c r="G93" i="3"/>
  <c r="G115" i="3"/>
  <c r="G137" i="3"/>
  <c r="G159" i="3"/>
  <c r="G180" i="3"/>
  <c r="G200" i="3"/>
  <c r="G220" i="3"/>
  <c r="G240" i="3"/>
  <c r="G260" i="3"/>
  <c r="G280" i="3"/>
  <c r="G300" i="3"/>
  <c r="G320" i="3"/>
  <c r="G340" i="3"/>
  <c r="G360" i="3"/>
  <c r="G380" i="3"/>
  <c r="G400" i="3"/>
  <c r="G420" i="3"/>
  <c r="G440" i="3"/>
  <c r="G12" i="4"/>
  <c r="G12" i="5" s="1"/>
  <c r="G39" i="4"/>
  <c r="G39" i="5" s="1"/>
  <c r="G17" i="4"/>
  <c r="G17" i="5" s="1"/>
  <c r="G50" i="4"/>
  <c r="G50" i="5" s="1"/>
  <c r="G78" i="4"/>
  <c r="G78" i="5" s="1"/>
  <c r="G106" i="4"/>
  <c r="G106" i="5" s="1"/>
  <c r="G138" i="4"/>
  <c r="G138" i="5" s="1"/>
  <c r="G164" i="4"/>
  <c r="G164" i="5" s="1"/>
  <c r="G195" i="4"/>
  <c r="G195" i="5" s="1"/>
  <c r="G222" i="4"/>
  <c r="G222" i="5" s="1"/>
  <c r="G247" i="4"/>
  <c r="G247" i="5" s="1"/>
  <c r="G277" i="4"/>
  <c r="G277" i="5" s="1"/>
  <c r="G302" i="4"/>
  <c r="G302" i="5" s="1"/>
  <c r="G327" i="4"/>
  <c r="G327" i="5" s="1"/>
  <c r="G355" i="4"/>
  <c r="G355" i="5" s="1"/>
  <c r="G378" i="4"/>
  <c r="G378" i="5" s="1"/>
  <c r="G401" i="4"/>
  <c r="G401" i="5" s="1"/>
  <c r="G424" i="4"/>
  <c r="G424" i="5" s="1"/>
  <c r="G18" i="4"/>
  <c r="G18" i="5" s="1"/>
  <c r="G51" i="4"/>
  <c r="G51" i="5" s="1"/>
  <c r="G79" i="4"/>
  <c r="G79" i="5" s="1"/>
  <c r="G107" i="4"/>
  <c r="G107" i="5" s="1"/>
  <c r="G139" i="4"/>
  <c r="G139" i="5" s="1"/>
  <c r="G165" i="4"/>
  <c r="G165" i="5" s="1"/>
  <c r="G197" i="4"/>
  <c r="G197" i="5" s="1"/>
  <c r="G223" i="4"/>
  <c r="G223" i="5" s="1"/>
  <c r="G251" i="4"/>
  <c r="G251" i="5" s="1"/>
  <c r="G278" i="4"/>
  <c r="G278" i="5" s="1"/>
  <c r="G303" i="4"/>
  <c r="G303" i="5" s="1"/>
  <c r="G331" i="4"/>
  <c r="G331" i="5" s="1"/>
  <c r="G356" i="4"/>
  <c r="G356" i="5" s="1"/>
  <c r="G379" i="4"/>
  <c r="G379" i="5" s="1"/>
  <c r="G402" i="4"/>
  <c r="G402" i="5" s="1"/>
  <c r="G425" i="4"/>
  <c r="G425" i="5" s="1"/>
  <c r="G19" i="4"/>
  <c r="G19" i="5" s="1"/>
  <c r="G52" i="4"/>
  <c r="G52" i="5" s="1"/>
  <c r="G80" i="4"/>
  <c r="G80" i="5" s="1"/>
  <c r="G113" i="4"/>
  <c r="G113" i="5" s="1"/>
  <c r="G140" i="4"/>
  <c r="G140" i="5" s="1"/>
  <c r="G166" i="4"/>
  <c r="G166" i="5" s="1"/>
  <c r="G198" i="4"/>
  <c r="G198" i="5" s="1"/>
  <c r="G224" i="4"/>
  <c r="G224" i="5" s="1"/>
  <c r="G253" i="4"/>
  <c r="G253" i="5" s="1"/>
  <c r="G279" i="4"/>
  <c r="G279" i="5" s="1"/>
  <c r="G304" i="4"/>
  <c r="G304" i="5" s="1"/>
  <c r="G333" i="4"/>
  <c r="G333" i="5" s="1"/>
  <c r="G357" i="4"/>
  <c r="G357" i="5" s="1"/>
  <c r="G380" i="4"/>
  <c r="G380" i="5" s="1"/>
  <c r="G403" i="4"/>
  <c r="G403" i="5" s="1"/>
  <c r="G426" i="4"/>
  <c r="G426" i="5" s="1"/>
  <c r="G20" i="4"/>
  <c r="G20" i="5" s="1"/>
  <c r="G54" i="4"/>
  <c r="G54" i="5" s="1"/>
  <c r="G81" i="4"/>
  <c r="G81" i="5" s="1"/>
  <c r="G114" i="4"/>
  <c r="G114" i="5" s="1"/>
  <c r="G141" i="4"/>
  <c r="G141" i="5" s="1"/>
  <c r="G167" i="4"/>
  <c r="G167" i="5" s="1"/>
  <c r="G199" i="4"/>
  <c r="G199" i="5" s="1"/>
  <c r="G225" i="4"/>
  <c r="G225" i="5" s="1"/>
  <c r="G254" i="4"/>
  <c r="G254" i="5" s="1"/>
  <c r="G280" i="4"/>
  <c r="G280" i="5" s="1"/>
  <c r="G305" i="4"/>
  <c r="G305" i="5" s="1"/>
  <c r="G334" i="4"/>
  <c r="G334" i="5" s="1"/>
  <c r="G358" i="4"/>
  <c r="G358" i="5" s="1"/>
  <c r="G381" i="4"/>
  <c r="G381" i="5" s="1"/>
  <c r="G404" i="4"/>
  <c r="G404" i="5" s="1"/>
  <c r="G427" i="4"/>
  <c r="G427" i="5" s="1"/>
  <c r="G41" i="4"/>
  <c r="G41" i="5" s="1"/>
  <c r="G105" i="4"/>
  <c r="G105" i="5" s="1"/>
  <c r="G174" i="4"/>
  <c r="G174" i="5" s="1"/>
  <c r="G239" i="4"/>
  <c r="G239" i="5" s="1"/>
  <c r="G298" i="4"/>
  <c r="G298" i="5" s="1"/>
  <c r="G353" i="4"/>
  <c r="G353" i="5" s="1"/>
  <c r="G405" i="4"/>
  <c r="G405" i="5" s="1"/>
  <c r="G16" i="3"/>
  <c r="G52" i="3"/>
  <c r="G82" i="3"/>
  <c r="G116" i="3"/>
  <c r="G146" i="3"/>
  <c r="G173" i="3"/>
  <c r="G203" i="3"/>
  <c r="G228" i="3"/>
  <c r="G253" i="3"/>
  <c r="G283" i="3"/>
  <c r="G308" i="3"/>
  <c r="G333" i="3"/>
  <c r="G363" i="3"/>
  <c r="G388" i="3"/>
  <c r="G413" i="3"/>
  <c r="G443" i="3"/>
  <c r="G29" i="8"/>
  <c r="G53" i="8"/>
  <c r="G77" i="8"/>
  <c r="G105" i="8"/>
  <c r="G129" i="8"/>
  <c r="G153" i="8"/>
  <c r="C20" i="12" s="1"/>
  <c r="G177" i="8"/>
  <c r="C44" i="12" s="1"/>
  <c r="G205" i="8"/>
  <c r="C72" i="12" s="1"/>
  <c r="G229" i="8"/>
  <c r="C96" i="12" s="1"/>
  <c r="G253" i="8"/>
  <c r="C120" i="12" s="1"/>
  <c r="G277" i="8"/>
  <c r="C144" i="12" s="1"/>
  <c r="G305" i="8"/>
  <c r="C172" i="12" s="1"/>
  <c r="G329" i="8"/>
  <c r="C196" i="12" s="1"/>
  <c r="G353" i="8"/>
  <c r="C220" i="12" s="1"/>
  <c r="G377" i="8"/>
  <c r="C244" i="12" s="1"/>
  <c r="G405" i="8"/>
  <c r="C272" i="12" s="1"/>
  <c r="G429" i="8"/>
  <c r="C296" i="12" s="1"/>
  <c r="G338" i="3"/>
  <c r="G389" i="3"/>
  <c r="G444" i="3"/>
  <c r="G30" i="8"/>
  <c r="G54" i="8"/>
  <c r="G78" i="8"/>
  <c r="G106" i="8"/>
  <c r="G130" i="8"/>
  <c r="G154" i="8"/>
  <c r="C21" i="12" s="1"/>
  <c r="G206" i="8"/>
  <c r="C73" i="12" s="1"/>
  <c r="G230" i="8"/>
  <c r="C97" i="12" s="1"/>
  <c r="G254" i="8"/>
  <c r="C121" i="12" s="1"/>
  <c r="G306" i="8"/>
  <c r="C173" i="12" s="1"/>
  <c r="G330" i="8"/>
  <c r="C197" i="12" s="1"/>
  <c r="G378" i="8"/>
  <c r="C245" i="12" s="1"/>
  <c r="G406" i="8"/>
  <c r="C273" i="12" s="1"/>
  <c r="G430" i="8"/>
  <c r="C297" i="12" s="1"/>
  <c r="G25" i="3"/>
  <c r="G54" i="3"/>
  <c r="G84" i="3"/>
  <c r="G118" i="3"/>
  <c r="G148" i="3"/>
  <c r="G179" i="3"/>
  <c r="G230" i="3"/>
  <c r="G259" i="3"/>
  <c r="G285" i="3"/>
  <c r="G339" i="3"/>
  <c r="G365" i="3"/>
  <c r="G419" i="3"/>
  <c r="G42" i="4"/>
  <c r="G42" i="5" s="1"/>
  <c r="G115" i="4"/>
  <c r="G115" i="5" s="1"/>
  <c r="G175" i="4"/>
  <c r="G175" i="5" s="1"/>
  <c r="G242" i="4"/>
  <c r="G242" i="5" s="1"/>
  <c r="G299" i="4"/>
  <c r="G299" i="5" s="1"/>
  <c r="G354" i="4"/>
  <c r="G354" i="5" s="1"/>
  <c r="G406" i="4"/>
  <c r="G406" i="5" s="1"/>
  <c r="G17" i="3"/>
  <c r="G53" i="3"/>
  <c r="G83" i="3"/>
  <c r="G117" i="3"/>
  <c r="G147" i="3"/>
  <c r="G178" i="3"/>
  <c r="G204" i="3"/>
  <c r="G229" i="3"/>
  <c r="G258" i="3"/>
  <c r="G284" i="3"/>
  <c r="G309" i="3"/>
  <c r="G364" i="3"/>
  <c r="G418" i="3"/>
  <c r="G178" i="8"/>
  <c r="C45" i="12" s="1"/>
  <c r="G278" i="8"/>
  <c r="C145" i="12" s="1"/>
  <c r="G354" i="8"/>
  <c r="C221" i="12" s="1"/>
  <c r="G205" i="3"/>
  <c r="G310" i="3"/>
  <c r="G390" i="3"/>
  <c r="G44" i="4"/>
  <c r="G44" i="5" s="1"/>
  <c r="G117" i="4"/>
  <c r="G117" i="5" s="1"/>
  <c r="G182" i="4"/>
  <c r="G182" i="5" s="1"/>
  <c r="G243" i="4"/>
  <c r="G243" i="5" s="1"/>
  <c r="G300" i="4"/>
  <c r="G300" i="5" s="1"/>
  <c r="G359" i="4"/>
  <c r="G359" i="5" s="1"/>
  <c r="G407" i="4"/>
  <c r="G407" i="5" s="1"/>
  <c r="G55" i="4"/>
  <c r="G55" i="5" s="1"/>
  <c r="G118" i="4"/>
  <c r="G118" i="5" s="1"/>
  <c r="G185" i="4"/>
  <c r="G185" i="5" s="1"/>
  <c r="G244" i="4"/>
  <c r="G244" i="5" s="1"/>
  <c r="G301" i="4"/>
  <c r="G301" i="5" s="1"/>
  <c r="G360" i="4"/>
  <c r="G360" i="5" s="1"/>
  <c r="G416" i="4"/>
  <c r="G416" i="5" s="1"/>
  <c r="G26" i="3"/>
  <c r="G55" i="3"/>
  <c r="G85" i="3"/>
  <c r="G119" i="3"/>
  <c r="G149" i="3"/>
  <c r="G181" i="3"/>
  <c r="G206" i="3"/>
  <c r="G231" i="3"/>
  <c r="G261" i="3"/>
  <c r="G286" i="3"/>
  <c r="G311" i="3"/>
  <c r="G341" i="3"/>
  <c r="G366" i="3"/>
  <c r="G391" i="3"/>
  <c r="G421" i="3"/>
  <c r="G8" i="8"/>
  <c r="G32" i="8"/>
  <c r="G56" i="8"/>
  <c r="G84" i="8"/>
  <c r="G108" i="8"/>
  <c r="G132" i="8"/>
  <c r="G156" i="8"/>
  <c r="C23" i="12" s="1"/>
  <c r="G184" i="8"/>
  <c r="C51" i="12" s="1"/>
  <c r="G208" i="8"/>
  <c r="C75" i="12" s="1"/>
  <c r="G232" i="8"/>
  <c r="C99" i="12" s="1"/>
  <c r="G256" i="8"/>
  <c r="C123" i="12" s="1"/>
  <c r="G284" i="8"/>
  <c r="C151" i="12" s="1"/>
  <c r="G308" i="8"/>
  <c r="C175" i="12" s="1"/>
  <c r="G332" i="8"/>
  <c r="C199" i="12" s="1"/>
  <c r="G356" i="8"/>
  <c r="C223" i="12" s="1"/>
  <c r="G384" i="8"/>
  <c r="C251" i="12" s="1"/>
  <c r="G408" i="8"/>
  <c r="C275" i="12" s="1"/>
  <c r="G432" i="8"/>
  <c r="C299" i="12" s="1"/>
  <c r="G232" i="3"/>
  <c r="G287" i="3"/>
  <c r="G342" i="3"/>
  <c r="G367" i="3"/>
  <c r="G422" i="3"/>
  <c r="G9" i="8"/>
  <c r="G33" i="8"/>
  <c r="G85" i="8"/>
  <c r="G109" i="8"/>
  <c r="G133" i="8"/>
  <c r="G185" i="8"/>
  <c r="C52" i="12" s="1"/>
  <c r="G209" i="8"/>
  <c r="C76" i="12" s="1"/>
  <c r="G257" i="8"/>
  <c r="C124" i="12" s="1"/>
  <c r="G285" i="8"/>
  <c r="C152" i="12" s="1"/>
  <c r="G309" i="8"/>
  <c r="C176" i="12" s="1"/>
  <c r="G357" i="8"/>
  <c r="C224" i="12" s="1"/>
  <c r="G385" i="8"/>
  <c r="C252" i="12" s="1"/>
  <c r="G433" i="8"/>
  <c r="C300" i="12" s="1"/>
  <c r="G307" i="4"/>
  <c r="G307" i="5" s="1"/>
  <c r="G29" i="3"/>
  <c r="G57" i="3"/>
  <c r="G92" i="3"/>
  <c r="G151" i="3"/>
  <c r="G183" i="3"/>
  <c r="G233" i="3"/>
  <c r="G263" i="3"/>
  <c r="G343" i="3"/>
  <c r="G393" i="3"/>
  <c r="G423" i="3"/>
  <c r="G56" i="4"/>
  <c r="G56" i="5" s="1"/>
  <c r="G124" i="4"/>
  <c r="G124" i="5" s="1"/>
  <c r="G186" i="4"/>
  <c r="G186" i="5" s="1"/>
  <c r="G245" i="4"/>
  <c r="G245" i="5" s="1"/>
  <c r="G306" i="4"/>
  <c r="G306" i="5" s="1"/>
  <c r="G361" i="4"/>
  <c r="G361" i="5" s="1"/>
  <c r="G419" i="4"/>
  <c r="G419" i="5" s="1"/>
  <c r="G28" i="3"/>
  <c r="G56" i="3"/>
  <c r="G91" i="3"/>
  <c r="G122" i="3"/>
  <c r="G150" i="3"/>
  <c r="G182" i="3"/>
  <c r="G207" i="3"/>
  <c r="G262" i="3"/>
  <c r="G312" i="3"/>
  <c r="G392" i="3"/>
  <c r="G57" i="8"/>
  <c r="G157" i="8"/>
  <c r="C24" i="12" s="1"/>
  <c r="G233" i="8"/>
  <c r="C100" i="12" s="1"/>
  <c r="G333" i="8"/>
  <c r="C200" i="12" s="1"/>
  <c r="G409" i="8"/>
  <c r="C276" i="12" s="1"/>
  <c r="G420" i="4"/>
  <c r="G420" i="5" s="1"/>
  <c r="G313" i="3"/>
  <c r="G57" i="4"/>
  <c r="G57" i="5" s="1"/>
  <c r="G127" i="4"/>
  <c r="G127" i="5" s="1"/>
  <c r="G187" i="4"/>
  <c r="G187" i="5" s="1"/>
  <c r="G246" i="4"/>
  <c r="G246" i="5" s="1"/>
  <c r="G367" i="4"/>
  <c r="G367" i="5" s="1"/>
  <c r="G123" i="3"/>
  <c r="G208" i="3"/>
  <c r="G288" i="3"/>
  <c r="G368" i="3"/>
  <c r="G64" i="4"/>
  <c r="G64" i="5" s="1"/>
  <c r="G133" i="4"/>
  <c r="G133" i="5" s="1"/>
  <c r="G193" i="4"/>
  <c r="G193" i="5" s="1"/>
  <c r="G255" i="4"/>
  <c r="G255" i="5" s="1"/>
  <c r="G311" i="4"/>
  <c r="G311" i="5" s="1"/>
  <c r="G373" i="4"/>
  <c r="G373" i="5" s="1"/>
  <c r="G421" i="4"/>
  <c r="G421" i="5" s="1"/>
  <c r="G30" i="3"/>
  <c r="G58" i="3"/>
  <c r="G94" i="3"/>
  <c r="G124" i="3"/>
  <c r="G157" i="3"/>
  <c r="G184" i="3"/>
  <c r="G209" i="3"/>
  <c r="G238" i="3"/>
  <c r="G264" i="3"/>
  <c r="G289" i="3"/>
  <c r="G318" i="3"/>
  <c r="G344" i="3"/>
  <c r="G369" i="3"/>
  <c r="G398" i="3"/>
  <c r="G424" i="3"/>
  <c r="G72" i="4"/>
  <c r="G72" i="5" s="1"/>
  <c r="G134" i="4"/>
  <c r="G134" i="5" s="1"/>
  <c r="G194" i="4"/>
  <c r="G194" i="5" s="1"/>
  <c r="G257" i="4"/>
  <c r="G257" i="5" s="1"/>
  <c r="G319" i="4"/>
  <c r="G319" i="5" s="1"/>
  <c r="G374" i="4"/>
  <c r="G374" i="5" s="1"/>
  <c r="G422" i="4"/>
  <c r="G422" i="5" s="1"/>
  <c r="G31" i="3"/>
  <c r="G59" i="3"/>
  <c r="G95" i="3"/>
  <c r="G125" i="3"/>
  <c r="G158" i="3"/>
  <c r="G185" i="3"/>
  <c r="G210" i="3"/>
  <c r="G239" i="3"/>
  <c r="G265" i="3"/>
  <c r="G290" i="3"/>
  <c r="G319" i="3"/>
  <c r="G345" i="3"/>
  <c r="G370" i="3"/>
  <c r="G399" i="3"/>
  <c r="G425" i="3"/>
  <c r="G73" i="4"/>
  <c r="G73" i="5" s="1"/>
  <c r="G135" i="4"/>
  <c r="G135" i="5" s="1"/>
  <c r="G200" i="4"/>
  <c r="G200" i="5" s="1"/>
  <c r="G258" i="4"/>
  <c r="G258" i="5" s="1"/>
  <c r="G322" i="4"/>
  <c r="G322" i="5" s="1"/>
  <c r="G375" i="4"/>
  <c r="G375" i="5" s="1"/>
  <c r="G423" i="4"/>
  <c r="G423" i="5" s="1"/>
  <c r="G32" i="3"/>
  <c r="G62" i="3"/>
  <c r="G96" i="3"/>
  <c r="G126" i="3"/>
  <c r="G161" i="3"/>
  <c r="G186" i="3"/>
  <c r="G211" i="3"/>
  <c r="G241" i="3"/>
  <c r="G266" i="3"/>
  <c r="G291" i="3"/>
  <c r="G321" i="3"/>
  <c r="G346" i="3"/>
  <c r="G371" i="3"/>
  <c r="G401" i="3"/>
  <c r="G426" i="3"/>
  <c r="G13" i="8"/>
  <c r="G75" i="4"/>
  <c r="G75" i="5" s="1"/>
  <c r="G137" i="4"/>
  <c r="G137" i="5" s="1"/>
  <c r="G201" i="4"/>
  <c r="G201" i="5" s="1"/>
  <c r="G264" i="4"/>
  <c r="G264" i="5" s="1"/>
  <c r="G323" i="4"/>
  <c r="G323" i="5" s="1"/>
  <c r="G376" i="4"/>
  <c r="G376" i="5" s="1"/>
  <c r="G430" i="4"/>
  <c r="G430" i="5" s="1"/>
  <c r="G33" i="3"/>
  <c r="G63" i="3"/>
  <c r="G97" i="3"/>
  <c r="G127" i="3"/>
  <c r="G162" i="3"/>
  <c r="G187" i="3"/>
  <c r="G212" i="3"/>
  <c r="G242" i="3"/>
  <c r="G267" i="3"/>
  <c r="G15" i="4"/>
  <c r="G15" i="5" s="1"/>
  <c r="G84" i="4"/>
  <c r="G84" i="5" s="1"/>
  <c r="G155" i="4"/>
  <c r="G155" i="5" s="1"/>
  <c r="G218" i="4"/>
  <c r="G218" i="5" s="1"/>
  <c r="G274" i="4"/>
  <c r="G274" i="5" s="1"/>
  <c r="G335" i="4"/>
  <c r="G335" i="5" s="1"/>
  <c r="G384" i="4"/>
  <c r="G384" i="5" s="1"/>
  <c r="G442" i="4"/>
  <c r="G442" i="5" s="1"/>
  <c r="G9" i="3"/>
  <c r="G37" i="3"/>
  <c r="G73" i="3"/>
  <c r="G103" i="3"/>
  <c r="G136" i="3"/>
  <c r="G166" i="3"/>
  <c r="G191" i="3"/>
  <c r="G221" i="3"/>
  <c r="G246" i="3"/>
  <c r="G271" i="3"/>
  <c r="G301" i="3"/>
  <c r="G326" i="3"/>
  <c r="G351" i="3"/>
  <c r="G381" i="3"/>
  <c r="G406" i="3"/>
  <c r="G431" i="3"/>
  <c r="G16" i="4"/>
  <c r="G16" i="5" s="1"/>
  <c r="G85" i="4"/>
  <c r="G85" i="5" s="1"/>
  <c r="G159" i="4"/>
  <c r="G159" i="5" s="1"/>
  <c r="G219" i="4"/>
  <c r="G219" i="5" s="1"/>
  <c r="G275" i="4"/>
  <c r="G275" i="5" s="1"/>
  <c r="G336" i="4"/>
  <c r="G336" i="5" s="1"/>
  <c r="G393" i="4"/>
  <c r="G393" i="5" s="1"/>
  <c r="G443" i="4"/>
  <c r="G443" i="5" s="1"/>
  <c r="G10" i="3"/>
  <c r="G38" i="3"/>
  <c r="G74" i="3"/>
  <c r="G104" i="3"/>
  <c r="G138" i="3"/>
  <c r="G167" i="3"/>
  <c r="G192" i="3"/>
  <c r="G222" i="3"/>
  <c r="G247" i="3"/>
  <c r="G272" i="3"/>
  <c r="G302" i="3"/>
  <c r="G327" i="3"/>
  <c r="G352" i="3"/>
  <c r="G382" i="3"/>
  <c r="G407" i="3"/>
  <c r="G432" i="3"/>
  <c r="G21" i="4"/>
  <c r="G21" i="5" s="1"/>
  <c r="G97" i="4"/>
  <c r="G97" i="5" s="1"/>
  <c r="G160" i="4"/>
  <c r="G160" i="5" s="1"/>
  <c r="G220" i="4"/>
  <c r="G220" i="5" s="1"/>
  <c r="G281" i="4"/>
  <c r="G281" i="5" s="1"/>
  <c r="G337" i="4"/>
  <c r="G337" i="5" s="1"/>
  <c r="G396" i="4"/>
  <c r="G396" i="5" s="1"/>
  <c r="G444" i="4"/>
  <c r="G444" i="5" s="1"/>
  <c r="G11" i="3"/>
  <c r="G39" i="3"/>
  <c r="G75" i="3"/>
  <c r="G105" i="3"/>
  <c r="G139" i="3"/>
  <c r="G168" i="3"/>
  <c r="G193" i="3"/>
  <c r="G223" i="3"/>
  <c r="G248" i="3"/>
  <c r="G273" i="3"/>
  <c r="G303" i="3"/>
  <c r="G328" i="3"/>
  <c r="G353" i="3"/>
  <c r="G383" i="3"/>
  <c r="G408" i="3"/>
  <c r="G433" i="3"/>
  <c r="G22" i="4"/>
  <c r="G22" i="5" s="1"/>
  <c r="G100" i="4"/>
  <c r="G100" i="5" s="1"/>
  <c r="G161" i="4"/>
  <c r="G161" i="5" s="1"/>
  <c r="G221" i="4"/>
  <c r="G221" i="5" s="1"/>
  <c r="G282" i="4"/>
  <c r="G282" i="5" s="1"/>
  <c r="G343" i="4"/>
  <c r="G343" i="5" s="1"/>
  <c r="G397" i="4"/>
  <c r="G397" i="5" s="1"/>
  <c r="G12" i="3"/>
  <c r="G47" i="3"/>
  <c r="G76" i="3"/>
  <c r="G106" i="3"/>
  <c r="G142" i="3"/>
  <c r="G169" i="3"/>
  <c r="G143" i="4"/>
  <c r="G143" i="5" s="1"/>
  <c r="G346" i="4"/>
  <c r="G346" i="5" s="1"/>
  <c r="G13" i="3"/>
  <c r="G114" i="3"/>
  <c r="G213" i="3"/>
  <c r="G282" i="3"/>
  <c r="G350" i="3"/>
  <c r="G412" i="3"/>
  <c r="G16" i="8"/>
  <c r="G48" i="8"/>
  <c r="G76" i="8"/>
  <c r="G112" i="8"/>
  <c r="G144" i="8"/>
  <c r="C11" i="12" s="1"/>
  <c r="G172" i="8"/>
  <c r="C39" i="12" s="1"/>
  <c r="G204" i="8"/>
  <c r="C71" i="12" s="1"/>
  <c r="G236" i="8"/>
  <c r="C103" i="12" s="1"/>
  <c r="G268" i="8"/>
  <c r="C135" i="12" s="1"/>
  <c r="G296" i="8"/>
  <c r="C163" i="12" s="1"/>
  <c r="G328" i="8"/>
  <c r="C195" i="12" s="1"/>
  <c r="G364" i="8"/>
  <c r="C231" i="12" s="1"/>
  <c r="G392" i="8"/>
  <c r="C259" i="12" s="1"/>
  <c r="G424" i="8"/>
  <c r="C291" i="12" s="1"/>
  <c r="G119" i="8"/>
  <c r="G399" i="8"/>
  <c r="C266" i="12" s="1"/>
  <c r="G217" i="8"/>
  <c r="C84" i="12" s="1"/>
  <c r="G286" i="8"/>
  <c r="C153" i="12" s="1"/>
  <c r="G36" i="4"/>
  <c r="G36" i="5" s="1"/>
  <c r="G171" i="3"/>
  <c r="G251" i="8"/>
  <c r="C118" i="12" s="1"/>
  <c r="G40" i="4"/>
  <c r="G40" i="5" s="1"/>
  <c r="G251" i="3"/>
  <c r="G224" i="8"/>
  <c r="C91" i="12" s="1"/>
  <c r="G74" i="8"/>
  <c r="G390" i="8"/>
  <c r="C257" i="12" s="1"/>
  <c r="G295" i="8"/>
  <c r="C162" i="12" s="1"/>
  <c r="G144" i="4"/>
  <c r="G144" i="5" s="1"/>
  <c r="G347" i="4"/>
  <c r="G347" i="5" s="1"/>
  <c r="G14" i="3"/>
  <c r="G128" i="3"/>
  <c r="G218" i="3"/>
  <c r="G292" i="3"/>
  <c r="G358" i="3"/>
  <c r="G427" i="3"/>
  <c r="G17" i="8"/>
  <c r="G49" i="8"/>
  <c r="G79" i="8"/>
  <c r="G113" i="8"/>
  <c r="G145" i="8"/>
  <c r="C12" i="12" s="1"/>
  <c r="G173" i="8"/>
  <c r="C40" i="12" s="1"/>
  <c r="G207" i="8"/>
  <c r="C74" i="12" s="1"/>
  <c r="G237" i="8"/>
  <c r="C104" i="12" s="1"/>
  <c r="G269" i="8"/>
  <c r="C136" i="12" s="1"/>
  <c r="G297" i="8"/>
  <c r="C164" i="12" s="1"/>
  <c r="G331" i="8"/>
  <c r="C198" i="12" s="1"/>
  <c r="G365" i="8"/>
  <c r="C232" i="12" s="1"/>
  <c r="G393" i="8"/>
  <c r="C260" i="12" s="1"/>
  <c r="G425" i="8"/>
  <c r="C292" i="12" s="1"/>
  <c r="G115" i="8"/>
  <c r="G211" i="8"/>
  <c r="C78" i="12" s="1"/>
  <c r="G271" i="8"/>
  <c r="C138" i="12" s="1"/>
  <c r="G367" i="8"/>
  <c r="C234" i="12" s="1"/>
  <c r="G427" i="8"/>
  <c r="C294" i="12" s="1"/>
  <c r="G24" i="8"/>
  <c r="G52" i="8"/>
  <c r="G116" i="8"/>
  <c r="G176" i="8"/>
  <c r="C43" i="12" s="1"/>
  <c r="G304" i="8"/>
  <c r="C171" i="12" s="1"/>
  <c r="G396" i="8"/>
  <c r="C263" i="12" s="1"/>
  <c r="G55" i="8"/>
  <c r="G89" i="8"/>
  <c r="G179" i="8"/>
  <c r="C46" i="12" s="1"/>
  <c r="G307" i="8"/>
  <c r="C174" i="12" s="1"/>
  <c r="G397" i="8"/>
  <c r="C264" i="12" s="1"/>
  <c r="G58" i="8"/>
  <c r="G150" i="8"/>
  <c r="C17" i="12" s="1"/>
  <c r="G246" i="8"/>
  <c r="C113" i="12" s="1"/>
  <c r="G370" i="8"/>
  <c r="C237" i="12" s="1"/>
  <c r="G59" i="8"/>
  <c r="G215" i="8"/>
  <c r="C82" i="12" s="1"/>
  <c r="G435" i="8"/>
  <c r="C302" i="12" s="1"/>
  <c r="G13" i="4"/>
  <c r="G13" i="5" s="1"/>
  <c r="G152" i="8"/>
  <c r="C19" i="12" s="1"/>
  <c r="G312" i="8"/>
  <c r="C179" i="12" s="1"/>
  <c r="G436" i="8"/>
  <c r="C303" i="12" s="1"/>
  <c r="G431" i="4"/>
  <c r="G431" i="5" s="1"/>
  <c r="G322" i="3"/>
  <c r="G125" i="8"/>
  <c r="G249" i="8"/>
  <c r="C116" i="12" s="1"/>
  <c r="G407" i="8"/>
  <c r="C274" i="12" s="1"/>
  <c r="G410" i="8"/>
  <c r="C277" i="12" s="1"/>
  <c r="G72" i="3"/>
  <c r="G324" i="3"/>
  <c r="G95" i="8"/>
  <c r="G159" i="8"/>
  <c r="C26" i="12" s="1"/>
  <c r="G315" i="8"/>
  <c r="C182" i="12" s="1"/>
  <c r="G325" i="3"/>
  <c r="G192" i="8"/>
  <c r="C59" i="12" s="1"/>
  <c r="G412" i="8"/>
  <c r="C279" i="12" s="1"/>
  <c r="G234" i="8"/>
  <c r="C101" i="12" s="1"/>
  <c r="G171" i="8"/>
  <c r="C38" i="12" s="1"/>
  <c r="G391" i="8"/>
  <c r="C258" i="12" s="1"/>
  <c r="G162" i="4"/>
  <c r="G162" i="5" s="1"/>
  <c r="G351" i="4"/>
  <c r="G351" i="5" s="1"/>
  <c r="G15" i="3"/>
  <c r="G129" i="3"/>
  <c r="G219" i="3"/>
  <c r="G293" i="3"/>
  <c r="G359" i="3"/>
  <c r="G428" i="3"/>
  <c r="G18" i="8"/>
  <c r="G50" i="8"/>
  <c r="G86" i="8"/>
  <c r="G114" i="8"/>
  <c r="G146" i="8"/>
  <c r="C13" i="12" s="1"/>
  <c r="G174" i="8"/>
  <c r="C41" i="12" s="1"/>
  <c r="G210" i="8"/>
  <c r="C77" i="12" s="1"/>
  <c r="G238" i="8"/>
  <c r="C105" i="12" s="1"/>
  <c r="G270" i="8"/>
  <c r="C137" i="12" s="1"/>
  <c r="G298" i="8"/>
  <c r="C165" i="12" s="1"/>
  <c r="G334" i="8"/>
  <c r="C201" i="12" s="1"/>
  <c r="G366" i="8"/>
  <c r="C233" i="12" s="1"/>
  <c r="G394" i="8"/>
  <c r="C261" i="12" s="1"/>
  <c r="G426" i="8"/>
  <c r="C293" i="12" s="1"/>
  <c r="G51" i="8"/>
  <c r="G147" i="8"/>
  <c r="C14" i="12" s="1"/>
  <c r="G239" i="8"/>
  <c r="C106" i="12" s="1"/>
  <c r="G299" i="8"/>
  <c r="C166" i="12" s="1"/>
  <c r="G395" i="8"/>
  <c r="C262" i="12" s="1"/>
  <c r="G148" i="8"/>
  <c r="C15" i="12" s="1"/>
  <c r="G244" i="8"/>
  <c r="C111" i="12" s="1"/>
  <c r="G336" i="8"/>
  <c r="C203" i="12" s="1"/>
  <c r="G428" i="8"/>
  <c r="C295" i="12" s="1"/>
  <c r="G149" i="8"/>
  <c r="C16" i="12" s="1"/>
  <c r="G273" i="8"/>
  <c r="C140" i="12" s="1"/>
  <c r="G369" i="8"/>
  <c r="C236" i="12" s="1"/>
  <c r="G26" i="8"/>
  <c r="G90" i="8"/>
  <c r="G214" i="8"/>
  <c r="C81" i="12" s="1"/>
  <c r="G310" i="8"/>
  <c r="C177" i="12" s="1"/>
  <c r="G434" i="8"/>
  <c r="C301" i="12" s="1"/>
  <c r="G151" i="8"/>
  <c r="C18" i="12" s="1"/>
  <c r="G371" i="8"/>
  <c r="C238" i="12" s="1"/>
  <c r="G164" i="3"/>
  <c r="G379" i="3"/>
  <c r="G92" i="8"/>
  <c r="G188" i="8"/>
  <c r="C55" i="12" s="1"/>
  <c r="G344" i="8"/>
  <c r="C211" i="12" s="1"/>
  <c r="G165" i="3"/>
  <c r="G31" i="8"/>
  <c r="G93" i="8"/>
  <c r="G189" i="8"/>
  <c r="C56" i="12" s="1"/>
  <c r="G313" i="8"/>
  <c r="C180" i="12" s="1"/>
  <c r="G250" i="8"/>
  <c r="C117" i="12" s="1"/>
  <c r="G438" i="8"/>
  <c r="C305" i="12" s="1"/>
  <c r="G439" i="4"/>
  <c r="G439" i="5" s="1"/>
  <c r="G191" i="8"/>
  <c r="C58" i="12" s="1"/>
  <c r="G439" i="8"/>
  <c r="C306" i="12" s="1"/>
  <c r="G271" i="4"/>
  <c r="G271" i="5" s="1"/>
  <c r="G68" i="8"/>
  <c r="G288" i="8"/>
  <c r="C155" i="12" s="1"/>
  <c r="G198" i="8"/>
  <c r="C65" i="12" s="1"/>
  <c r="G202" i="3"/>
  <c r="G139" i="8"/>
  <c r="C6" i="12" s="1"/>
  <c r="G327" i="8"/>
  <c r="C194" i="12" s="1"/>
  <c r="G163" i="4"/>
  <c r="G163" i="5" s="1"/>
  <c r="G377" i="4"/>
  <c r="G377" i="5" s="1"/>
  <c r="G34" i="3"/>
  <c r="G135" i="3"/>
  <c r="G224" i="3"/>
  <c r="G298" i="3"/>
  <c r="G361" i="3"/>
  <c r="G429" i="3"/>
  <c r="G19" i="8"/>
  <c r="G87" i="8"/>
  <c r="G175" i="8"/>
  <c r="C42" i="12" s="1"/>
  <c r="G335" i="8"/>
  <c r="C202" i="12" s="1"/>
  <c r="G88" i="8"/>
  <c r="G212" i="8"/>
  <c r="C79" i="12" s="1"/>
  <c r="G368" i="8"/>
  <c r="C235" i="12" s="1"/>
  <c r="G25" i="8"/>
  <c r="G117" i="8"/>
  <c r="G245" i="8"/>
  <c r="C112" i="12" s="1"/>
  <c r="G186" i="8"/>
  <c r="C53" i="12" s="1"/>
  <c r="G398" i="8"/>
  <c r="C265" i="12" s="1"/>
  <c r="G339" i="8"/>
  <c r="C206" i="12" s="1"/>
  <c r="G51" i="3"/>
  <c r="G442" i="3"/>
  <c r="G64" i="8"/>
  <c r="G216" i="8"/>
  <c r="C83" i="12" s="1"/>
  <c r="G245" i="3"/>
  <c r="G437" i="8"/>
  <c r="C304" i="12" s="1"/>
  <c r="G267" i="4"/>
  <c r="G267" i="5" s="1"/>
  <c r="G347" i="8"/>
  <c r="C214" i="12" s="1"/>
  <c r="G164" i="8"/>
  <c r="C31" i="12" s="1"/>
  <c r="G142" i="4"/>
  <c r="G142" i="5" s="1"/>
  <c r="G349" i="3"/>
  <c r="G173" i="4"/>
  <c r="G173" i="5" s="1"/>
  <c r="G382" i="4"/>
  <c r="G382" i="5" s="1"/>
  <c r="G35" i="3"/>
  <c r="G143" i="3"/>
  <c r="G225" i="3"/>
  <c r="G299" i="3"/>
  <c r="G362" i="3"/>
  <c r="G430" i="3"/>
  <c r="G272" i="8"/>
  <c r="C139" i="12" s="1"/>
  <c r="G213" i="8"/>
  <c r="C80" i="12" s="1"/>
  <c r="G431" i="8"/>
  <c r="C298" i="12" s="1"/>
  <c r="G338" i="8"/>
  <c r="C205" i="12" s="1"/>
  <c r="G275" i="8"/>
  <c r="C142" i="12" s="1"/>
  <c r="G307" i="3"/>
  <c r="G276" i="8"/>
  <c r="C143" i="12" s="1"/>
  <c r="G227" i="4"/>
  <c r="G227" i="5" s="1"/>
  <c r="G155" i="8"/>
  <c r="C22" i="12" s="1"/>
  <c r="G345" i="8"/>
  <c r="C212" i="12" s="1"/>
  <c r="G127" i="8"/>
  <c r="G411" i="8"/>
  <c r="C278" i="12" s="1"/>
  <c r="G128" i="8"/>
  <c r="G444" i="8"/>
  <c r="C311" i="12" s="1"/>
  <c r="G294" i="8"/>
  <c r="C161" i="12" s="1"/>
  <c r="G202" i="4"/>
  <c r="G202" i="5" s="1"/>
  <c r="G383" i="4"/>
  <c r="G383" i="5" s="1"/>
  <c r="G36" i="3"/>
  <c r="G144" i="3"/>
  <c r="G226" i="3"/>
  <c r="G304" i="3"/>
  <c r="G372" i="3"/>
  <c r="G438" i="3"/>
  <c r="G337" i="8"/>
  <c r="C204" i="12" s="1"/>
  <c r="G118" i="8"/>
  <c r="G274" i="8"/>
  <c r="C141" i="12" s="1"/>
  <c r="G27" i="8"/>
  <c r="G187" i="8"/>
  <c r="C54" i="12" s="1"/>
  <c r="G244" i="3"/>
  <c r="G404" i="8"/>
  <c r="C271" i="12" s="1"/>
  <c r="G373" i="8"/>
  <c r="C240" i="12" s="1"/>
  <c r="G250" i="3"/>
  <c r="G67" i="8"/>
  <c r="G219" i="8"/>
  <c r="C86" i="12" s="1"/>
  <c r="G77" i="3"/>
  <c r="G387" i="3"/>
  <c r="G96" i="8"/>
  <c r="G376" i="8"/>
  <c r="C243" i="12" s="1"/>
  <c r="G14" i="8"/>
  <c r="G170" i="8"/>
  <c r="C37" i="12" s="1"/>
  <c r="G199" i="8"/>
  <c r="C66" i="12" s="1"/>
  <c r="G419" i="8"/>
  <c r="C286" i="12" s="1"/>
  <c r="G213" i="4"/>
  <c r="G213" i="5" s="1"/>
  <c r="G398" i="4"/>
  <c r="G398" i="5" s="1"/>
  <c r="G48" i="3"/>
  <c r="G145" i="3"/>
  <c r="G227" i="3"/>
  <c r="G305" i="3"/>
  <c r="G373" i="3"/>
  <c r="G439" i="3"/>
  <c r="G247" i="8"/>
  <c r="C114" i="12" s="1"/>
  <c r="G400" i="4"/>
  <c r="G400" i="5" s="1"/>
  <c r="G28" i="8"/>
  <c r="G248" i="8"/>
  <c r="C115" i="12" s="1"/>
  <c r="G65" i="8"/>
  <c r="G346" i="8"/>
  <c r="C213" i="12" s="1"/>
  <c r="G35" i="8"/>
  <c r="G287" i="8"/>
  <c r="C154" i="12" s="1"/>
  <c r="G348" i="8"/>
  <c r="C215" i="12" s="1"/>
  <c r="G8" i="4"/>
  <c r="G8" i="5" s="1"/>
  <c r="G217" i="4"/>
  <c r="G217" i="5" s="1"/>
  <c r="G399" i="4"/>
  <c r="G399" i="5" s="1"/>
  <c r="G50" i="3"/>
  <c r="G163" i="3"/>
  <c r="G243" i="3"/>
  <c r="G306" i="3"/>
  <c r="G378" i="3"/>
  <c r="G441" i="3"/>
  <c r="G91" i="8"/>
  <c r="G311" i="8"/>
  <c r="C178" i="12" s="1"/>
  <c r="G226" i="4"/>
  <c r="G226" i="5" s="1"/>
  <c r="G124" i="8"/>
  <c r="G372" i="8"/>
  <c r="C239" i="12" s="1"/>
  <c r="G14" i="4"/>
  <c r="G14" i="5" s="1"/>
  <c r="G69" i="3"/>
  <c r="G384" i="3"/>
  <c r="G279" i="8"/>
  <c r="C146" i="12" s="1"/>
  <c r="G374" i="8"/>
  <c r="C241" i="12" s="1"/>
  <c r="G375" i="8"/>
  <c r="C242" i="12" s="1"/>
  <c r="G316" i="8"/>
  <c r="C183" i="12" s="1"/>
  <c r="G46" i="8"/>
  <c r="G138" i="8"/>
  <c r="C5" i="12" s="1"/>
  <c r="G358" i="8"/>
  <c r="C225" i="12" s="1"/>
  <c r="G15" i="8"/>
  <c r="G267" i="8"/>
  <c r="C134" i="12" s="1"/>
  <c r="G29" i="4"/>
  <c r="G29" i="5" s="1"/>
  <c r="G231" i="4"/>
  <c r="G231" i="5" s="1"/>
  <c r="G433" i="4"/>
  <c r="G433" i="5" s="1"/>
  <c r="G70" i="3"/>
  <c r="G170" i="3"/>
  <c r="G249" i="3"/>
  <c r="G323" i="3"/>
  <c r="G385" i="3"/>
  <c r="G34" i="8"/>
  <c r="G66" i="8"/>
  <c r="G94" i="8"/>
  <c r="G126" i="8"/>
  <c r="G158" i="8"/>
  <c r="C25" i="12" s="1"/>
  <c r="G190" i="8"/>
  <c r="C57" i="12" s="1"/>
  <c r="G218" i="8"/>
  <c r="C85" i="12" s="1"/>
  <c r="G314" i="8"/>
  <c r="C181" i="12" s="1"/>
  <c r="G386" i="3"/>
  <c r="G172" i="3"/>
  <c r="G36" i="8"/>
  <c r="G252" i="8"/>
  <c r="C119" i="12" s="1"/>
  <c r="G326" i="4"/>
  <c r="G326" i="5" s="1"/>
  <c r="G411" i="3"/>
  <c r="G76" i="4"/>
  <c r="G76" i="5" s="1"/>
  <c r="G273" i="4"/>
  <c r="G273" i="5" s="1"/>
  <c r="G78" i="3"/>
  <c r="G188" i="3"/>
  <c r="G252" i="3"/>
  <c r="G329" i="3"/>
  <c r="G402" i="3"/>
  <c r="G37" i="8"/>
  <c r="G69" i="8"/>
  <c r="G97" i="8"/>
  <c r="G131" i="8"/>
  <c r="G165" i="8"/>
  <c r="C32" i="12" s="1"/>
  <c r="G193" i="8"/>
  <c r="C60" i="12" s="1"/>
  <c r="G225" i="8"/>
  <c r="C92" i="12" s="1"/>
  <c r="G255" i="8"/>
  <c r="C122" i="12" s="1"/>
  <c r="G289" i="8"/>
  <c r="C156" i="12" s="1"/>
  <c r="G317" i="8"/>
  <c r="C184" i="12" s="1"/>
  <c r="G349" i="8"/>
  <c r="C216" i="12" s="1"/>
  <c r="G379" i="8"/>
  <c r="C246" i="12" s="1"/>
  <c r="G413" i="8"/>
  <c r="C280" i="12" s="1"/>
  <c r="G417" i="8"/>
  <c r="C284" i="12" s="1"/>
  <c r="G77" i="4"/>
  <c r="G77" i="5" s="1"/>
  <c r="G283" i="4"/>
  <c r="G283" i="5" s="1"/>
  <c r="G79" i="3"/>
  <c r="G189" i="3"/>
  <c r="G268" i="3"/>
  <c r="G330" i="3"/>
  <c r="G403" i="3"/>
  <c r="G7" i="8"/>
  <c r="G38" i="8"/>
  <c r="G70" i="8"/>
  <c r="G98" i="8"/>
  <c r="G134" i="8"/>
  <c r="G166" i="8"/>
  <c r="C33" i="12" s="1"/>
  <c r="G194" i="8"/>
  <c r="C61" i="12" s="1"/>
  <c r="G226" i="8"/>
  <c r="C93" i="12" s="1"/>
  <c r="G258" i="8"/>
  <c r="C125" i="12" s="1"/>
  <c r="G290" i="8"/>
  <c r="C157" i="12" s="1"/>
  <c r="G318" i="8"/>
  <c r="C185" i="12" s="1"/>
  <c r="G350" i="8"/>
  <c r="C217" i="12" s="1"/>
  <c r="G386" i="8"/>
  <c r="C253" i="12" s="1"/>
  <c r="G414" i="8"/>
  <c r="C281" i="12" s="1"/>
  <c r="G266" i="8"/>
  <c r="C133" i="12" s="1"/>
  <c r="G113" i="3"/>
  <c r="G235" i="8"/>
  <c r="C102" i="12" s="1"/>
  <c r="G82" i="4"/>
  <c r="G82" i="5" s="1"/>
  <c r="G293" i="4"/>
  <c r="G293" i="5" s="1"/>
  <c r="G98" i="3"/>
  <c r="G190" i="3"/>
  <c r="G269" i="3"/>
  <c r="G331" i="3"/>
  <c r="G404" i="3"/>
  <c r="G10" i="8"/>
  <c r="G39" i="8"/>
  <c r="G71" i="8"/>
  <c r="G99" i="8"/>
  <c r="G135" i="8"/>
  <c r="C2" i="12" s="1"/>
  <c r="G167" i="8"/>
  <c r="C34" i="12" s="1"/>
  <c r="G195" i="8"/>
  <c r="C62" i="12" s="1"/>
  <c r="G227" i="8"/>
  <c r="C94" i="12" s="1"/>
  <c r="G259" i="8"/>
  <c r="C126" i="12" s="1"/>
  <c r="G291" i="8"/>
  <c r="C158" i="12" s="1"/>
  <c r="G319" i="8"/>
  <c r="C186" i="12" s="1"/>
  <c r="G351" i="8"/>
  <c r="C218" i="12" s="1"/>
  <c r="G387" i="8"/>
  <c r="C254" i="12" s="1"/>
  <c r="G415" i="8"/>
  <c r="C282" i="12" s="1"/>
  <c r="G416" i="8"/>
  <c r="C283" i="12" s="1"/>
  <c r="G348" i="3"/>
  <c r="G326" i="8"/>
  <c r="C193" i="12" s="1"/>
  <c r="G47" i="8"/>
  <c r="G101" i="4"/>
  <c r="G101" i="5" s="1"/>
  <c r="G297" i="4"/>
  <c r="G297" i="5" s="1"/>
  <c r="G99" i="3"/>
  <c r="G198" i="3"/>
  <c r="G270" i="3"/>
  <c r="G332" i="3"/>
  <c r="G405" i="3"/>
  <c r="G11" i="8"/>
  <c r="G44" i="8"/>
  <c r="G72" i="8"/>
  <c r="G104" i="8"/>
  <c r="G136" i="8"/>
  <c r="C3" i="12" s="1"/>
  <c r="G168" i="8"/>
  <c r="C35" i="12" s="1"/>
  <c r="G196" i="8"/>
  <c r="C63" i="12" s="1"/>
  <c r="G228" i="8"/>
  <c r="C95" i="12" s="1"/>
  <c r="G264" i="8"/>
  <c r="C131" i="12" s="1"/>
  <c r="G292" i="8"/>
  <c r="C159" i="12" s="1"/>
  <c r="G324" i="8"/>
  <c r="C191" i="12" s="1"/>
  <c r="G352" i="8"/>
  <c r="C219" i="12" s="1"/>
  <c r="G388" i="8"/>
  <c r="C255" i="12" s="1"/>
  <c r="G389" i="8"/>
  <c r="C256" i="12" s="1"/>
  <c r="G110" i="8"/>
  <c r="G359" i="8"/>
  <c r="C226" i="12" s="1"/>
  <c r="G102" i="4"/>
  <c r="G102" i="5" s="1"/>
  <c r="G324" i="4"/>
  <c r="G324" i="5" s="1"/>
  <c r="G102" i="3"/>
  <c r="G199" i="3"/>
  <c r="G278" i="3"/>
  <c r="G347" i="3"/>
  <c r="G409" i="3"/>
  <c r="G12" i="8"/>
  <c r="G45" i="8"/>
  <c r="G73" i="8"/>
  <c r="G107" i="8"/>
  <c r="G137" i="8"/>
  <c r="C4" i="12" s="1"/>
  <c r="G169" i="8"/>
  <c r="C36" i="12" s="1"/>
  <c r="G197" i="8"/>
  <c r="C64" i="12" s="1"/>
  <c r="G231" i="8"/>
  <c r="C98" i="12" s="1"/>
  <c r="G265" i="8"/>
  <c r="C132" i="12" s="1"/>
  <c r="G293" i="8"/>
  <c r="C160" i="12" s="1"/>
  <c r="G325" i="8"/>
  <c r="C192" i="12" s="1"/>
  <c r="G355" i="8"/>
  <c r="C222" i="12" s="1"/>
  <c r="G418" i="8"/>
  <c r="C285" i="12" s="1"/>
  <c r="G111" i="8"/>
  <c r="G104" i="4"/>
  <c r="G104" i="5" s="1"/>
  <c r="G325" i="4"/>
  <c r="G325" i="5" s="1"/>
  <c r="G107" i="3"/>
  <c r="G201" i="3"/>
  <c r="G279" i="3"/>
  <c r="G410" i="3"/>
  <c r="G281" i="3"/>
  <c r="G75" i="8"/>
  <c r="H21" i="4"/>
  <c r="H21" i="5" s="1"/>
  <c r="H41" i="4"/>
  <c r="H41" i="5" s="1"/>
  <c r="H61" i="4"/>
  <c r="H61" i="5" s="1"/>
  <c r="H81" i="4"/>
  <c r="H81" i="5" s="1"/>
  <c r="H101" i="4"/>
  <c r="H101" i="5" s="1"/>
  <c r="H121" i="4"/>
  <c r="H121" i="5" s="1"/>
  <c r="H141" i="4"/>
  <c r="H141" i="5" s="1"/>
  <c r="H161" i="4"/>
  <c r="H161" i="5" s="1"/>
  <c r="H181" i="4"/>
  <c r="H181" i="5" s="1"/>
  <c r="H201" i="4"/>
  <c r="H201" i="5" s="1"/>
  <c r="H221" i="4"/>
  <c r="H221" i="5" s="1"/>
  <c r="H241" i="4"/>
  <c r="H241" i="5" s="1"/>
  <c r="H261" i="4"/>
  <c r="H261" i="5" s="1"/>
  <c r="H281" i="4"/>
  <c r="H281" i="5" s="1"/>
  <c r="H301" i="4"/>
  <c r="H301" i="5" s="1"/>
  <c r="H321" i="4"/>
  <c r="H321" i="5" s="1"/>
  <c r="H341" i="4"/>
  <c r="H341" i="5" s="1"/>
  <c r="H361" i="4"/>
  <c r="H361" i="5" s="1"/>
  <c r="H381" i="4"/>
  <c r="H381" i="5" s="1"/>
  <c r="H401" i="4"/>
  <c r="H401" i="5" s="1"/>
  <c r="H421" i="4"/>
  <c r="H421" i="5" s="1"/>
  <c r="H441" i="4"/>
  <c r="H441" i="5" s="1"/>
  <c r="H23" i="4"/>
  <c r="H23" i="5" s="1"/>
  <c r="H43" i="4"/>
  <c r="H43" i="5" s="1"/>
  <c r="H63" i="4"/>
  <c r="H63" i="5" s="1"/>
  <c r="H83" i="4"/>
  <c r="H83" i="5" s="1"/>
  <c r="H103" i="4"/>
  <c r="H103" i="5" s="1"/>
  <c r="H123" i="4"/>
  <c r="H123" i="5" s="1"/>
  <c r="H143" i="4"/>
  <c r="H143" i="5" s="1"/>
  <c r="H163" i="4"/>
  <c r="H163" i="5" s="1"/>
  <c r="H183" i="4"/>
  <c r="H183" i="5" s="1"/>
  <c r="H203" i="4"/>
  <c r="H203" i="5" s="1"/>
  <c r="H223" i="4"/>
  <c r="H223" i="5" s="1"/>
  <c r="H243" i="4"/>
  <c r="H243" i="5" s="1"/>
  <c r="H263" i="4"/>
  <c r="H263" i="5" s="1"/>
  <c r="H283" i="4"/>
  <c r="H283" i="5" s="1"/>
  <c r="H303" i="4"/>
  <c r="H303" i="5" s="1"/>
  <c r="H323" i="4"/>
  <c r="H323" i="5" s="1"/>
  <c r="H343" i="4"/>
  <c r="H343" i="5" s="1"/>
  <c r="H363" i="4"/>
  <c r="H363" i="5" s="1"/>
  <c r="H22" i="4"/>
  <c r="H22" i="5" s="1"/>
  <c r="H45" i="4"/>
  <c r="H45" i="5" s="1"/>
  <c r="H67" i="4"/>
  <c r="H67" i="5" s="1"/>
  <c r="H89" i="4"/>
  <c r="H89" i="5" s="1"/>
  <c r="H111" i="4"/>
  <c r="H111" i="5" s="1"/>
  <c r="H133" i="4"/>
  <c r="H133" i="5" s="1"/>
  <c r="H155" i="4"/>
  <c r="H155" i="5" s="1"/>
  <c r="H177" i="4"/>
  <c r="H177" i="5" s="1"/>
  <c r="H199" i="4"/>
  <c r="H199" i="5" s="1"/>
  <c r="H222" i="4"/>
  <c r="H222" i="5" s="1"/>
  <c r="H245" i="4"/>
  <c r="H245" i="5" s="1"/>
  <c r="H267" i="4"/>
  <c r="H267" i="5" s="1"/>
  <c r="H289" i="4"/>
  <c r="H289" i="5" s="1"/>
  <c r="H311" i="4"/>
  <c r="H311" i="5" s="1"/>
  <c r="H333" i="4"/>
  <c r="H333" i="5" s="1"/>
  <c r="H355" i="4"/>
  <c r="H355" i="5" s="1"/>
  <c r="H377" i="4"/>
  <c r="H377" i="5" s="1"/>
  <c r="H398" i="4"/>
  <c r="H398" i="5" s="1"/>
  <c r="H419" i="4"/>
  <c r="H419" i="5" s="1"/>
  <c r="H440" i="4"/>
  <c r="H440" i="5" s="1"/>
  <c r="H16" i="3"/>
  <c r="H36" i="3"/>
  <c r="H56" i="3"/>
  <c r="H76" i="3"/>
  <c r="H96" i="3"/>
  <c r="H116" i="3"/>
  <c r="H136" i="3"/>
  <c r="H156" i="3"/>
  <c r="H176" i="3"/>
  <c r="H196" i="3"/>
  <c r="H216" i="3"/>
  <c r="H236" i="3"/>
  <c r="H256" i="3"/>
  <c r="H276" i="3"/>
  <c r="H296" i="3"/>
  <c r="H316" i="3"/>
  <c r="H336" i="3"/>
  <c r="H356" i="3"/>
  <c r="H376" i="3"/>
  <c r="H396" i="3"/>
  <c r="H416" i="3"/>
  <c r="H436" i="3"/>
  <c r="H24" i="4"/>
  <c r="H24" i="5" s="1"/>
  <c r="H46" i="4"/>
  <c r="H46" i="5" s="1"/>
  <c r="H68" i="4"/>
  <c r="H68" i="5" s="1"/>
  <c r="H90" i="4"/>
  <c r="H90" i="5" s="1"/>
  <c r="H112" i="4"/>
  <c r="H112" i="5" s="1"/>
  <c r="H134" i="4"/>
  <c r="H134" i="5" s="1"/>
  <c r="H156" i="4"/>
  <c r="H156" i="5" s="1"/>
  <c r="H178" i="4"/>
  <c r="H178" i="5" s="1"/>
  <c r="H200" i="4"/>
  <c r="H200" i="5" s="1"/>
  <c r="H224" i="4"/>
  <c r="H224" i="5" s="1"/>
  <c r="H246" i="4"/>
  <c r="H246" i="5" s="1"/>
  <c r="H268" i="4"/>
  <c r="H268" i="5" s="1"/>
  <c r="H290" i="4"/>
  <c r="H290" i="5" s="1"/>
  <c r="H312" i="4"/>
  <c r="H312" i="5" s="1"/>
  <c r="H334" i="4"/>
  <c r="H334" i="5" s="1"/>
  <c r="H356" i="4"/>
  <c r="H356" i="5" s="1"/>
  <c r="H378" i="4"/>
  <c r="H378" i="5" s="1"/>
  <c r="H399" i="4"/>
  <c r="H399" i="5" s="1"/>
  <c r="H420" i="4"/>
  <c r="H420" i="5" s="1"/>
  <c r="H442" i="4"/>
  <c r="H442" i="5" s="1"/>
  <c r="H17" i="3"/>
  <c r="H37" i="3"/>
  <c r="H57" i="3"/>
  <c r="H77" i="3"/>
  <c r="H97" i="3"/>
  <c r="H117" i="3"/>
  <c r="H137" i="3"/>
  <c r="H157" i="3"/>
  <c r="H177" i="3"/>
  <c r="H197" i="3"/>
  <c r="H217" i="3"/>
  <c r="H237" i="3"/>
  <c r="H257" i="3"/>
  <c r="H277" i="3"/>
  <c r="H297" i="3"/>
  <c r="H317" i="3"/>
  <c r="H337" i="3"/>
  <c r="H357" i="3"/>
  <c r="H377" i="3"/>
  <c r="H397" i="3"/>
  <c r="H417" i="3"/>
  <c r="H437" i="3"/>
  <c r="H25" i="4"/>
  <c r="H25" i="5" s="1"/>
  <c r="H47" i="4"/>
  <c r="H47" i="5" s="1"/>
  <c r="H69" i="4"/>
  <c r="H69" i="5" s="1"/>
  <c r="H91" i="4"/>
  <c r="H91" i="5" s="1"/>
  <c r="H113" i="4"/>
  <c r="H113" i="5" s="1"/>
  <c r="H135" i="4"/>
  <c r="H135" i="5" s="1"/>
  <c r="H157" i="4"/>
  <c r="H157" i="5" s="1"/>
  <c r="H179" i="4"/>
  <c r="H179" i="5" s="1"/>
  <c r="H202" i="4"/>
  <c r="H202" i="5" s="1"/>
  <c r="H225" i="4"/>
  <c r="H225" i="5" s="1"/>
  <c r="H247" i="4"/>
  <c r="H247" i="5" s="1"/>
  <c r="H269" i="4"/>
  <c r="H269" i="5" s="1"/>
  <c r="H291" i="4"/>
  <c r="H291" i="5" s="1"/>
  <c r="H313" i="4"/>
  <c r="H313" i="5" s="1"/>
  <c r="H335" i="4"/>
  <c r="H335" i="5" s="1"/>
  <c r="H357" i="4"/>
  <c r="H357" i="5" s="1"/>
  <c r="H379" i="4"/>
  <c r="H379" i="5" s="1"/>
  <c r="H400" i="4"/>
  <c r="H400" i="5" s="1"/>
  <c r="H422" i="4"/>
  <c r="H422" i="5" s="1"/>
  <c r="H443" i="4"/>
  <c r="H443" i="5" s="1"/>
  <c r="H26" i="4"/>
  <c r="H26" i="5" s="1"/>
  <c r="H48" i="4"/>
  <c r="H48" i="5" s="1"/>
  <c r="H70" i="4"/>
  <c r="H70" i="5" s="1"/>
  <c r="H92" i="4"/>
  <c r="H92" i="5" s="1"/>
  <c r="H114" i="4"/>
  <c r="H114" i="5" s="1"/>
  <c r="H136" i="4"/>
  <c r="H136" i="5" s="1"/>
  <c r="H158" i="4"/>
  <c r="H158" i="5" s="1"/>
  <c r="H180" i="4"/>
  <c r="H180" i="5" s="1"/>
  <c r="H204" i="4"/>
  <c r="H204" i="5" s="1"/>
  <c r="H226" i="4"/>
  <c r="H226" i="5" s="1"/>
  <c r="H248" i="4"/>
  <c r="H248" i="5" s="1"/>
  <c r="H270" i="4"/>
  <c r="H270" i="5" s="1"/>
  <c r="H292" i="4"/>
  <c r="H292" i="5" s="1"/>
  <c r="H314" i="4"/>
  <c r="H314" i="5" s="1"/>
  <c r="H336" i="4"/>
  <c r="H336" i="5" s="1"/>
  <c r="H358" i="4"/>
  <c r="H358" i="5" s="1"/>
  <c r="H380" i="4"/>
  <c r="H380" i="5" s="1"/>
  <c r="H402" i="4"/>
  <c r="H402" i="5" s="1"/>
  <c r="H423" i="4"/>
  <c r="H423" i="5" s="1"/>
  <c r="H444" i="4"/>
  <c r="H444" i="5" s="1"/>
  <c r="H27" i="4"/>
  <c r="H27" i="5" s="1"/>
  <c r="H49" i="4"/>
  <c r="H49" i="5" s="1"/>
  <c r="H71" i="4"/>
  <c r="H71" i="5" s="1"/>
  <c r="H93" i="4"/>
  <c r="H93" i="5" s="1"/>
  <c r="H115" i="4"/>
  <c r="H115" i="5" s="1"/>
  <c r="H137" i="4"/>
  <c r="H137" i="5" s="1"/>
  <c r="H159" i="4"/>
  <c r="H159" i="5" s="1"/>
  <c r="H182" i="4"/>
  <c r="H182" i="5" s="1"/>
  <c r="H205" i="4"/>
  <c r="H205" i="5" s="1"/>
  <c r="H227" i="4"/>
  <c r="H227" i="5" s="1"/>
  <c r="H249" i="4"/>
  <c r="H249" i="5" s="1"/>
  <c r="H271" i="4"/>
  <c r="H271" i="5" s="1"/>
  <c r="H293" i="4"/>
  <c r="H293" i="5" s="1"/>
  <c r="H315" i="4"/>
  <c r="H315" i="5" s="1"/>
  <c r="H337" i="4"/>
  <c r="H337" i="5" s="1"/>
  <c r="H359" i="4"/>
  <c r="H359" i="5" s="1"/>
  <c r="H382" i="4"/>
  <c r="H382" i="5" s="1"/>
  <c r="H403" i="4"/>
  <c r="H403" i="5" s="1"/>
  <c r="H424" i="4"/>
  <c r="H424" i="5" s="1"/>
  <c r="H20" i="3"/>
  <c r="H40" i="3"/>
  <c r="H60" i="3"/>
  <c r="H80" i="3"/>
  <c r="H100" i="3"/>
  <c r="H120" i="3"/>
  <c r="H140" i="3"/>
  <c r="H160" i="3"/>
  <c r="H180" i="3"/>
  <c r="H200" i="3"/>
  <c r="H220" i="3"/>
  <c r="H240" i="3"/>
  <c r="H260" i="3"/>
  <c r="H280" i="3"/>
  <c r="H300" i="3"/>
  <c r="H320" i="3"/>
  <c r="H340" i="3"/>
  <c r="H360" i="3"/>
  <c r="H380" i="3"/>
  <c r="H400" i="3"/>
  <c r="H420" i="3"/>
  <c r="H440" i="3"/>
  <c r="H7" i="4"/>
  <c r="H7" i="5" s="1"/>
  <c r="H29" i="4"/>
  <c r="H29" i="5" s="1"/>
  <c r="H51" i="4"/>
  <c r="H51" i="5" s="1"/>
  <c r="H73" i="4"/>
  <c r="H73" i="5" s="1"/>
  <c r="H95" i="4"/>
  <c r="H95" i="5" s="1"/>
  <c r="H117" i="4"/>
  <c r="H117" i="5" s="1"/>
  <c r="H139" i="4"/>
  <c r="H139" i="5" s="1"/>
  <c r="H162" i="4"/>
  <c r="H162" i="5" s="1"/>
  <c r="H185" i="4"/>
  <c r="H185" i="5" s="1"/>
  <c r="H207" i="4"/>
  <c r="H207" i="5" s="1"/>
  <c r="H229" i="4"/>
  <c r="H229" i="5" s="1"/>
  <c r="H251" i="4"/>
  <c r="H251" i="5" s="1"/>
  <c r="H273" i="4"/>
  <c r="H273" i="5" s="1"/>
  <c r="H295" i="4"/>
  <c r="H295" i="5" s="1"/>
  <c r="H317" i="4"/>
  <c r="H317" i="5" s="1"/>
  <c r="H339" i="4"/>
  <c r="H339" i="5" s="1"/>
  <c r="H362" i="4"/>
  <c r="H362" i="5" s="1"/>
  <c r="H384" i="4"/>
  <c r="H384" i="5" s="1"/>
  <c r="H8" i="4"/>
  <c r="H8" i="5" s="1"/>
  <c r="H30" i="4"/>
  <c r="H30" i="5" s="1"/>
  <c r="H52" i="4"/>
  <c r="H52" i="5" s="1"/>
  <c r="H74" i="4"/>
  <c r="H74" i="5" s="1"/>
  <c r="H96" i="4"/>
  <c r="H96" i="5" s="1"/>
  <c r="H118" i="4"/>
  <c r="H118" i="5" s="1"/>
  <c r="H140" i="4"/>
  <c r="H140" i="5" s="1"/>
  <c r="H164" i="4"/>
  <c r="H164" i="5" s="1"/>
  <c r="H186" i="4"/>
  <c r="H186" i="5" s="1"/>
  <c r="H208" i="4"/>
  <c r="H208" i="5" s="1"/>
  <c r="H230" i="4"/>
  <c r="H230" i="5" s="1"/>
  <c r="H252" i="4"/>
  <c r="H252" i="5" s="1"/>
  <c r="H274" i="4"/>
  <c r="H274" i="5" s="1"/>
  <c r="H296" i="4"/>
  <c r="H296" i="5" s="1"/>
  <c r="H318" i="4"/>
  <c r="H318" i="5" s="1"/>
  <c r="H9" i="4"/>
  <c r="H9" i="5" s="1"/>
  <c r="H31" i="4"/>
  <c r="H31" i="5" s="1"/>
  <c r="H53" i="4"/>
  <c r="H53" i="5" s="1"/>
  <c r="H75" i="4"/>
  <c r="H75" i="5" s="1"/>
  <c r="H97" i="4"/>
  <c r="H97" i="5" s="1"/>
  <c r="H119" i="4"/>
  <c r="H119" i="5" s="1"/>
  <c r="H142" i="4"/>
  <c r="H142" i="5" s="1"/>
  <c r="H165" i="4"/>
  <c r="H165" i="5" s="1"/>
  <c r="H187" i="4"/>
  <c r="H187" i="5" s="1"/>
  <c r="H209" i="4"/>
  <c r="H209" i="5" s="1"/>
  <c r="H231" i="4"/>
  <c r="H231" i="5" s="1"/>
  <c r="H253" i="4"/>
  <c r="H253" i="5" s="1"/>
  <c r="H275" i="4"/>
  <c r="H275" i="5" s="1"/>
  <c r="H297" i="4"/>
  <c r="H297" i="5" s="1"/>
  <c r="H319" i="4"/>
  <c r="H319" i="5" s="1"/>
  <c r="H342" i="4"/>
  <c r="H342" i="5" s="1"/>
  <c r="H365" i="4"/>
  <c r="H365" i="5" s="1"/>
  <c r="H386" i="4"/>
  <c r="H386" i="5" s="1"/>
  <c r="H407" i="4"/>
  <c r="H407" i="5" s="1"/>
  <c r="H428" i="4"/>
  <c r="H428" i="5" s="1"/>
  <c r="H14" i="4"/>
  <c r="H14" i="5" s="1"/>
  <c r="H36" i="4"/>
  <c r="H36" i="5" s="1"/>
  <c r="H58" i="4"/>
  <c r="H58" i="5" s="1"/>
  <c r="H80" i="4"/>
  <c r="H80" i="5" s="1"/>
  <c r="H104" i="4"/>
  <c r="H104" i="5" s="1"/>
  <c r="H126" i="4"/>
  <c r="H126" i="5" s="1"/>
  <c r="H148" i="4"/>
  <c r="H148" i="5" s="1"/>
  <c r="H170" i="4"/>
  <c r="H170" i="5" s="1"/>
  <c r="H192" i="4"/>
  <c r="H192" i="5" s="1"/>
  <c r="H214" i="4"/>
  <c r="H214" i="5" s="1"/>
  <c r="H236" i="4"/>
  <c r="H236" i="5" s="1"/>
  <c r="H258" i="4"/>
  <c r="H258" i="5" s="1"/>
  <c r="H280" i="4"/>
  <c r="H280" i="5" s="1"/>
  <c r="H304" i="4"/>
  <c r="H304" i="5" s="1"/>
  <c r="H326" i="4"/>
  <c r="H326" i="5" s="1"/>
  <c r="H348" i="4"/>
  <c r="H348" i="5" s="1"/>
  <c r="H370" i="4"/>
  <c r="H370" i="5" s="1"/>
  <c r="H391" i="4"/>
  <c r="H391" i="5" s="1"/>
  <c r="H412" i="4"/>
  <c r="H412" i="5" s="1"/>
  <c r="H433" i="4"/>
  <c r="H433" i="5" s="1"/>
  <c r="H15" i="4"/>
  <c r="H15" i="5" s="1"/>
  <c r="H37" i="4"/>
  <c r="H37" i="5" s="1"/>
  <c r="H59" i="4"/>
  <c r="H59" i="5" s="1"/>
  <c r="H82" i="4"/>
  <c r="H82" i="5" s="1"/>
  <c r="H105" i="4"/>
  <c r="H105" i="5" s="1"/>
  <c r="H127" i="4"/>
  <c r="H127" i="5" s="1"/>
  <c r="H149" i="4"/>
  <c r="H149" i="5" s="1"/>
  <c r="H171" i="4"/>
  <c r="H171" i="5" s="1"/>
  <c r="H193" i="4"/>
  <c r="H193" i="5" s="1"/>
  <c r="H215" i="4"/>
  <c r="H215" i="5" s="1"/>
  <c r="H237" i="4"/>
  <c r="H237" i="5" s="1"/>
  <c r="H259" i="4"/>
  <c r="H259" i="5" s="1"/>
  <c r="H282" i="4"/>
  <c r="H282" i="5" s="1"/>
  <c r="H305" i="4"/>
  <c r="H305" i="5" s="1"/>
  <c r="H327" i="4"/>
  <c r="H327" i="5" s="1"/>
  <c r="H349" i="4"/>
  <c r="H349" i="5" s="1"/>
  <c r="H371" i="4"/>
  <c r="H371" i="5" s="1"/>
  <c r="H16" i="4"/>
  <c r="H16" i="5" s="1"/>
  <c r="H38" i="4"/>
  <c r="H38" i="5" s="1"/>
  <c r="H60" i="4"/>
  <c r="H60" i="5" s="1"/>
  <c r="H84" i="4"/>
  <c r="H84" i="5" s="1"/>
  <c r="H106" i="4"/>
  <c r="H106" i="5" s="1"/>
  <c r="H128" i="4"/>
  <c r="H128" i="5" s="1"/>
  <c r="H150" i="4"/>
  <c r="H150" i="5" s="1"/>
  <c r="H172" i="4"/>
  <c r="H172" i="5" s="1"/>
  <c r="H194" i="4"/>
  <c r="H194" i="5" s="1"/>
  <c r="H216" i="4"/>
  <c r="H216" i="5" s="1"/>
  <c r="H238" i="4"/>
  <c r="H238" i="5" s="1"/>
  <c r="H260" i="4"/>
  <c r="H260" i="5" s="1"/>
  <c r="H284" i="4"/>
  <c r="H284" i="5" s="1"/>
  <c r="H306" i="4"/>
  <c r="H306" i="5" s="1"/>
  <c r="H328" i="4"/>
  <c r="H328" i="5" s="1"/>
  <c r="H350" i="4"/>
  <c r="H350" i="5" s="1"/>
  <c r="H372" i="4"/>
  <c r="H372" i="5" s="1"/>
  <c r="H17" i="4"/>
  <c r="H17" i="5" s="1"/>
  <c r="H39" i="4"/>
  <c r="H39" i="5" s="1"/>
  <c r="H62" i="4"/>
  <c r="H62" i="5" s="1"/>
  <c r="H85" i="4"/>
  <c r="H85" i="5" s="1"/>
  <c r="H107" i="4"/>
  <c r="H107" i="5" s="1"/>
  <c r="H129" i="4"/>
  <c r="H129" i="5" s="1"/>
  <c r="H151" i="4"/>
  <c r="H151" i="5" s="1"/>
  <c r="H173" i="4"/>
  <c r="H173" i="5" s="1"/>
  <c r="H195" i="4"/>
  <c r="H195" i="5" s="1"/>
  <c r="H217" i="4"/>
  <c r="H217" i="5" s="1"/>
  <c r="H239" i="4"/>
  <c r="H239" i="5" s="1"/>
  <c r="H262" i="4"/>
  <c r="H262" i="5" s="1"/>
  <c r="H285" i="4"/>
  <c r="H285" i="5" s="1"/>
  <c r="H307" i="4"/>
  <c r="H307" i="5" s="1"/>
  <c r="H329" i="4"/>
  <c r="H329" i="5" s="1"/>
  <c r="H351" i="4"/>
  <c r="H351" i="5" s="1"/>
  <c r="H373" i="4"/>
  <c r="H373" i="5" s="1"/>
  <c r="H40" i="4"/>
  <c r="H40" i="5" s="1"/>
  <c r="H64" i="4"/>
  <c r="H64" i="5" s="1"/>
  <c r="H86" i="4"/>
  <c r="H86" i="5" s="1"/>
  <c r="H108" i="4"/>
  <c r="H108" i="5" s="1"/>
  <c r="H130" i="4"/>
  <c r="H130" i="5" s="1"/>
  <c r="H152" i="4"/>
  <c r="H152" i="5" s="1"/>
  <c r="H174" i="4"/>
  <c r="H174" i="5" s="1"/>
  <c r="H196" i="4"/>
  <c r="H196" i="5" s="1"/>
  <c r="H218" i="4"/>
  <c r="H218" i="5" s="1"/>
  <c r="H240" i="4"/>
  <c r="H240" i="5" s="1"/>
  <c r="H264" i="4"/>
  <c r="H264" i="5" s="1"/>
  <c r="H65" i="4"/>
  <c r="H65" i="5" s="1"/>
  <c r="H125" i="4"/>
  <c r="H125" i="5" s="1"/>
  <c r="H190" i="4"/>
  <c r="H190" i="5" s="1"/>
  <c r="H255" i="4"/>
  <c r="H255" i="5" s="1"/>
  <c r="H310" i="4"/>
  <c r="H310" i="5" s="1"/>
  <c r="H366" i="4"/>
  <c r="H366" i="5" s="1"/>
  <c r="H405" i="4"/>
  <c r="H405" i="5" s="1"/>
  <c r="H435" i="4"/>
  <c r="H435" i="5" s="1"/>
  <c r="H31" i="3"/>
  <c r="H54" i="3"/>
  <c r="H79" i="3"/>
  <c r="H103" i="3"/>
  <c r="H126" i="3"/>
  <c r="H149" i="3"/>
  <c r="H172" i="3"/>
  <c r="H195" i="3"/>
  <c r="H221" i="3"/>
  <c r="H244" i="3"/>
  <c r="H267" i="3"/>
  <c r="H290" i="3"/>
  <c r="H313" i="3"/>
  <c r="H338" i="3"/>
  <c r="H362" i="3"/>
  <c r="H385" i="3"/>
  <c r="H408" i="3"/>
  <c r="H431" i="3"/>
  <c r="H66" i="4"/>
  <c r="H66" i="5" s="1"/>
  <c r="H131" i="4"/>
  <c r="H131" i="5" s="1"/>
  <c r="H191" i="4"/>
  <c r="H191" i="5" s="1"/>
  <c r="H256" i="4"/>
  <c r="H256" i="5" s="1"/>
  <c r="H316" i="4"/>
  <c r="H316" i="5" s="1"/>
  <c r="H367" i="4"/>
  <c r="H367" i="5" s="1"/>
  <c r="H406" i="4"/>
  <c r="H406" i="5" s="1"/>
  <c r="H436" i="4"/>
  <c r="H436" i="5" s="1"/>
  <c r="H32" i="3"/>
  <c r="H55" i="3"/>
  <c r="H81" i="3"/>
  <c r="H104" i="3"/>
  <c r="H127" i="3"/>
  <c r="H150" i="3"/>
  <c r="H173" i="3"/>
  <c r="H198" i="3"/>
  <c r="H222" i="3"/>
  <c r="H245" i="3"/>
  <c r="H268" i="3"/>
  <c r="H291" i="3"/>
  <c r="H314" i="3"/>
  <c r="H339" i="3"/>
  <c r="H363" i="3"/>
  <c r="H386" i="3"/>
  <c r="H409" i="3"/>
  <c r="H432" i="3"/>
  <c r="H18" i="8"/>
  <c r="H38" i="8"/>
  <c r="H58" i="8"/>
  <c r="Q21" i="10" s="1"/>
  <c r="H78" i="8"/>
  <c r="Q41" i="10" s="1"/>
  <c r="H98" i="8"/>
  <c r="Q61" i="10" s="1"/>
  <c r="H118" i="8"/>
  <c r="Q81" i="10" s="1"/>
  <c r="H138" i="8"/>
  <c r="Q101" i="10" s="1"/>
  <c r="H158" i="8"/>
  <c r="Q121" i="10" s="1"/>
  <c r="H178" i="8"/>
  <c r="Q141" i="10" s="1"/>
  <c r="H198" i="8"/>
  <c r="Q161" i="10" s="1"/>
  <c r="H218" i="8"/>
  <c r="Q181" i="10" s="1"/>
  <c r="H238" i="8"/>
  <c r="Q201" i="10" s="1"/>
  <c r="H258" i="8"/>
  <c r="Q221" i="10" s="1"/>
  <c r="H278" i="8"/>
  <c r="Q241" i="10" s="1"/>
  <c r="H298" i="8"/>
  <c r="Q261" i="10" s="1"/>
  <c r="H318" i="8"/>
  <c r="Q281" i="10" s="1"/>
  <c r="H338" i="8"/>
  <c r="Q301" i="10" s="1"/>
  <c r="H358" i="8"/>
  <c r="Q321" i="10" s="1"/>
  <c r="H378" i="8"/>
  <c r="Q341" i="10" s="1"/>
  <c r="H398" i="8"/>
  <c r="Q361" i="10" s="1"/>
  <c r="H418" i="8"/>
  <c r="Q381" i="10" s="1"/>
  <c r="H438" i="8"/>
  <c r="Q401" i="10" s="1"/>
  <c r="H10" i="4"/>
  <c r="H10" i="5" s="1"/>
  <c r="H72" i="4"/>
  <c r="H72" i="5" s="1"/>
  <c r="H132" i="4"/>
  <c r="H132" i="5" s="1"/>
  <c r="H197" i="4"/>
  <c r="H197" i="5" s="1"/>
  <c r="H257" i="4"/>
  <c r="H257" i="5" s="1"/>
  <c r="H320" i="4"/>
  <c r="H320" i="5" s="1"/>
  <c r="H368" i="4"/>
  <c r="H368" i="5" s="1"/>
  <c r="H408" i="4"/>
  <c r="H408" i="5" s="1"/>
  <c r="H437" i="4"/>
  <c r="H437" i="5" s="1"/>
  <c r="H10" i="3"/>
  <c r="H33" i="3"/>
  <c r="H58" i="3"/>
  <c r="H82" i="3"/>
  <c r="H105" i="3"/>
  <c r="H128" i="3"/>
  <c r="H151" i="3"/>
  <c r="H174" i="3"/>
  <c r="H199" i="3"/>
  <c r="H223" i="3"/>
  <c r="H246" i="3"/>
  <c r="H269" i="3"/>
  <c r="H292" i="3"/>
  <c r="H315" i="3"/>
  <c r="H341" i="3"/>
  <c r="H364" i="3"/>
  <c r="H387" i="3"/>
  <c r="H410" i="3"/>
  <c r="H433" i="3"/>
  <c r="H19" i="8"/>
  <c r="H39" i="8"/>
  <c r="H59" i="8"/>
  <c r="Q22" i="10" s="1"/>
  <c r="H79" i="8"/>
  <c r="Q42" i="10" s="1"/>
  <c r="H99" i="8"/>
  <c r="Q62" i="10" s="1"/>
  <c r="H119" i="8"/>
  <c r="Q82" i="10" s="1"/>
  <c r="H139" i="8"/>
  <c r="Q102" i="10" s="1"/>
  <c r="H159" i="8"/>
  <c r="Q122" i="10" s="1"/>
  <c r="H179" i="8"/>
  <c r="Q142" i="10" s="1"/>
  <c r="H199" i="8"/>
  <c r="Q162" i="10" s="1"/>
  <c r="H219" i="8"/>
  <c r="Q182" i="10" s="1"/>
  <c r="H239" i="8"/>
  <c r="Q202" i="10" s="1"/>
  <c r="H259" i="8"/>
  <c r="Q222" i="10" s="1"/>
  <c r="H279" i="8"/>
  <c r="Q242" i="10" s="1"/>
  <c r="H299" i="8"/>
  <c r="Q262" i="10" s="1"/>
  <c r="H319" i="8"/>
  <c r="Q282" i="10" s="1"/>
  <c r="H339" i="8"/>
  <c r="Q302" i="10" s="1"/>
  <c r="H359" i="8"/>
  <c r="Q322" i="10" s="1"/>
  <c r="H379" i="8"/>
  <c r="Q342" i="10" s="1"/>
  <c r="H399" i="8"/>
  <c r="Q362" i="10" s="1"/>
  <c r="H419" i="8"/>
  <c r="Q382" i="10" s="1"/>
  <c r="H439" i="8"/>
  <c r="Q402" i="10" s="1"/>
  <c r="H11" i="4"/>
  <c r="H11" i="5" s="1"/>
  <c r="H76" i="4"/>
  <c r="H76" i="5" s="1"/>
  <c r="H138" i="4"/>
  <c r="H138" i="5" s="1"/>
  <c r="H198" i="4"/>
  <c r="H198" i="5" s="1"/>
  <c r="H265" i="4"/>
  <c r="H265" i="5" s="1"/>
  <c r="H322" i="4"/>
  <c r="H322" i="5" s="1"/>
  <c r="H369" i="4"/>
  <c r="H369" i="5" s="1"/>
  <c r="H409" i="4"/>
  <c r="H409" i="5" s="1"/>
  <c r="H438" i="4"/>
  <c r="H438" i="5" s="1"/>
  <c r="H11" i="3"/>
  <c r="H34" i="3"/>
  <c r="H59" i="3"/>
  <c r="H83" i="3"/>
  <c r="H106" i="3"/>
  <c r="H129" i="3"/>
  <c r="H152" i="3"/>
  <c r="H175" i="3"/>
  <c r="H201" i="3"/>
  <c r="H224" i="3"/>
  <c r="H247" i="3"/>
  <c r="H270" i="3"/>
  <c r="H293" i="3"/>
  <c r="H318" i="3"/>
  <c r="H342" i="3"/>
  <c r="H365" i="3"/>
  <c r="H388" i="3"/>
  <c r="H411" i="3"/>
  <c r="H434" i="3"/>
  <c r="H20" i="8"/>
  <c r="H40" i="8"/>
  <c r="H60" i="8"/>
  <c r="Q23" i="10" s="1"/>
  <c r="H80" i="8"/>
  <c r="Q43" i="10" s="1"/>
  <c r="H100" i="8"/>
  <c r="Q63" i="10" s="1"/>
  <c r="H120" i="8"/>
  <c r="Q83" i="10" s="1"/>
  <c r="H140" i="8"/>
  <c r="Q103" i="10" s="1"/>
  <c r="H160" i="8"/>
  <c r="Q123" i="10" s="1"/>
  <c r="H180" i="8"/>
  <c r="Q143" i="10" s="1"/>
  <c r="H200" i="8"/>
  <c r="Q163" i="10" s="1"/>
  <c r="H220" i="8"/>
  <c r="Q183" i="10" s="1"/>
  <c r="H240" i="8"/>
  <c r="Q203" i="10" s="1"/>
  <c r="H260" i="8"/>
  <c r="Q223" i="10" s="1"/>
  <c r="H280" i="8"/>
  <c r="Q243" i="10" s="1"/>
  <c r="H300" i="8"/>
  <c r="Q263" i="10" s="1"/>
  <c r="H320" i="8"/>
  <c r="Q283" i="10" s="1"/>
  <c r="H340" i="8"/>
  <c r="Q303" i="10" s="1"/>
  <c r="H360" i="8"/>
  <c r="Q323" i="10" s="1"/>
  <c r="H380" i="8"/>
  <c r="Q343" i="10" s="1"/>
  <c r="H400" i="8"/>
  <c r="Q363" i="10" s="1"/>
  <c r="H420" i="8"/>
  <c r="Q383" i="10" s="1"/>
  <c r="H440" i="8"/>
  <c r="Q403" i="10" s="1"/>
  <c r="H12" i="4"/>
  <c r="H12" i="5" s="1"/>
  <c r="H77" i="4"/>
  <c r="H77" i="5" s="1"/>
  <c r="H144" i="4"/>
  <c r="H144" i="5" s="1"/>
  <c r="H206" i="4"/>
  <c r="H206" i="5" s="1"/>
  <c r="H266" i="4"/>
  <c r="H266" i="5" s="1"/>
  <c r="H324" i="4"/>
  <c r="H324" i="5" s="1"/>
  <c r="H374" i="4"/>
  <c r="H374" i="5" s="1"/>
  <c r="H410" i="4"/>
  <c r="H410" i="5" s="1"/>
  <c r="H439" i="4"/>
  <c r="H439" i="5" s="1"/>
  <c r="H12" i="3"/>
  <c r="H35" i="3"/>
  <c r="H61" i="3"/>
  <c r="H84" i="3"/>
  <c r="H107" i="3"/>
  <c r="H130" i="3"/>
  <c r="H153" i="3"/>
  <c r="H178" i="3"/>
  <c r="H202" i="3"/>
  <c r="H225" i="3"/>
  <c r="H248" i="3"/>
  <c r="H271" i="3"/>
  <c r="H294" i="3"/>
  <c r="H319" i="3"/>
  <c r="H343" i="3"/>
  <c r="H366" i="3"/>
  <c r="H389" i="3"/>
  <c r="H412" i="3"/>
  <c r="H435" i="3"/>
  <c r="H21" i="8"/>
  <c r="H41" i="8"/>
  <c r="H61" i="8"/>
  <c r="Q24" i="10" s="1"/>
  <c r="H81" i="8"/>
  <c r="Q44" i="10" s="1"/>
  <c r="H101" i="8"/>
  <c r="Q64" i="10" s="1"/>
  <c r="H121" i="8"/>
  <c r="Q84" i="10" s="1"/>
  <c r="H141" i="8"/>
  <c r="Q104" i="10" s="1"/>
  <c r="H161" i="8"/>
  <c r="Q124" i="10" s="1"/>
  <c r="H181" i="8"/>
  <c r="Q144" i="10" s="1"/>
  <c r="H201" i="8"/>
  <c r="Q164" i="10" s="1"/>
  <c r="H221" i="8"/>
  <c r="Q184" i="10" s="1"/>
  <c r="H241" i="8"/>
  <c r="Q204" i="10" s="1"/>
  <c r="H261" i="8"/>
  <c r="Q224" i="10" s="1"/>
  <c r="H281" i="8"/>
  <c r="Q244" i="10" s="1"/>
  <c r="H301" i="8"/>
  <c r="Q264" i="10" s="1"/>
  <c r="H321" i="8"/>
  <c r="Q284" i="10" s="1"/>
  <c r="H341" i="8"/>
  <c r="Q304" i="10" s="1"/>
  <c r="H361" i="8"/>
  <c r="Q324" i="10" s="1"/>
  <c r="H381" i="8"/>
  <c r="Q344" i="10" s="1"/>
  <c r="H401" i="8"/>
  <c r="Q364" i="10" s="1"/>
  <c r="H421" i="8"/>
  <c r="Q384" i="10" s="1"/>
  <c r="H441" i="8"/>
  <c r="Q404" i="10" s="1"/>
  <c r="H19" i="4"/>
  <c r="H19" i="5" s="1"/>
  <c r="H79" i="4"/>
  <c r="H79" i="5" s="1"/>
  <c r="H146" i="4"/>
  <c r="H146" i="5" s="1"/>
  <c r="H211" i="4"/>
  <c r="H211" i="5" s="1"/>
  <c r="H276" i="4"/>
  <c r="H276" i="5" s="1"/>
  <c r="H330" i="4"/>
  <c r="H330" i="5" s="1"/>
  <c r="H376" i="4"/>
  <c r="H376" i="5" s="1"/>
  <c r="H413" i="4"/>
  <c r="H413" i="5" s="1"/>
  <c r="H14" i="3"/>
  <c r="H39" i="3"/>
  <c r="H63" i="3"/>
  <c r="H86" i="3"/>
  <c r="H109" i="3"/>
  <c r="H132" i="3"/>
  <c r="H155" i="3"/>
  <c r="H181" i="3"/>
  <c r="H204" i="3"/>
  <c r="H227" i="3"/>
  <c r="H250" i="3"/>
  <c r="H273" i="3"/>
  <c r="H298" i="3"/>
  <c r="H322" i="3"/>
  <c r="H345" i="3"/>
  <c r="H368" i="3"/>
  <c r="H20" i="4"/>
  <c r="H20" i="5" s="1"/>
  <c r="H87" i="4"/>
  <c r="H87" i="5" s="1"/>
  <c r="H147" i="4"/>
  <c r="H147" i="5" s="1"/>
  <c r="H212" i="4"/>
  <c r="H212" i="5" s="1"/>
  <c r="H277" i="4"/>
  <c r="H277" i="5" s="1"/>
  <c r="H331" i="4"/>
  <c r="H331" i="5" s="1"/>
  <c r="H383" i="4"/>
  <c r="H383" i="5" s="1"/>
  <c r="H414" i="4"/>
  <c r="H414" i="5" s="1"/>
  <c r="H15" i="3"/>
  <c r="H41" i="3"/>
  <c r="H64" i="3"/>
  <c r="H87" i="3"/>
  <c r="H110" i="3"/>
  <c r="H133" i="3"/>
  <c r="H158" i="3"/>
  <c r="H182" i="3"/>
  <c r="H205" i="3"/>
  <c r="H228" i="3"/>
  <c r="H251" i="3"/>
  <c r="H274" i="3"/>
  <c r="H299" i="3"/>
  <c r="H323" i="3"/>
  <c r="H346" i="3"/>
  <c r="H369" i="3"/>
  <c r="H392" i="3"/>
  <c r="H415" i="3"/>
  <c r="H441" i="3"/>
  <c r="H28" i="4"/>
  <c r="H28" i="5" s="1"/>
  <c r="H88" i="4"/>
  <c r="H88" i="5" s="1"/>
  <c r="H153" i="4"/>
  <c r="H153" i="5" s="1"/>
  <c r="H213" i="4"/>
  <c r="H213" i="5" s="1"/>
  <c r="H278" i="4"/>
  <c r="H278" i="5" s="1"/>
  <c r="H332" i="4"/>
  <c r="H332" i="5" s="1"/>
  <c r="H385" i="4"/>
  <c r="H385" i="5" s="1"/>
  <c r="H415" i="4"/>
  <c r="H415" i="5" s="1"/>
  <c r="H42" i="4"/>
  <c r="H42" i="5" s="1"/>
  <c r="H102" i="4"/>
  <c r="H102" i="5" s="1"/>
  <c r="H168" i="4"/>
  <c r="H168" i="5" s="1"/>
  <c r="H233" i="4"/>
  <c r="H233" i="5" s="1"/>
  <c r="H294" i="4"/>
  <c r="H294" i="5" s="1"/>
  <c r="H346" i="4"/>
  <c r="H346" i="5" s="1"/>
  <c r="H392" i="4"/>
  <c r="H392" i="5" s="1"/>
  <c r="H426" i="4"/>
  <c r="H426" i="5" s="1"/>
  <c r="H24" i="3"/>
  <c r="H47" i="3"/>
  <c r="H70" i="3"/>
  <c r="H93" i="3"/>
  <c r="H118" i="3"/>
  <c r="H142" i="3"/>
  <c r="H165" i="3"/>
  <c r="H188" i="3"/>
  <c r="H211" i="3"/>
  <c r="H234" i="3"/>
  <c r="H259" i="3"/>
  <c r="H283" i="3"/>
  <c r="H306" i="3"/>
  <c r="H329" i="3"/>
  <c r="H352" i="3"/>
  <c r="H375" i="3"/>
  <c r="H401" i="3"/>
  <c r="H44" i="4"/>
  <c r="H44" i="5" s="1"/>
  <c r="H109" i="4"/>
  <c r="H109" i="5" s="1"/>
  <c r="H169" i="4"/>
  <c r="H169" i="5" s="1"/>
  <c r="H234" i="4"/>
  <c r="H234" i="5" s="1"/>
  <c r="H298" i="4"/>
  <c r="H298" i="5" s="1"/>
  <c r="H347" i="4"/>
  <c r="H347" i="5" s="1"/>
  <c r="H393" i="4"/>
  <c r="H393" i="5" s="1"/>
  <c r="H427" i="4"/>
  <c r="H427" i="5" s="1"/>
  <c r="H25" i="3"/>
  <c r="H48" i="3"/>
  <c r="H71" i="3"/>
  <c r="H94" i="3"/>
  <c r="H119" i="3"/>
  <c r="H143" i="3"/>
  <c r="H166" i="3"/>
  <c r="H189" i="3"/>
  <c r="H212" i="3"/>
  <c r="H235" i="3"/>
  <c r="H261" i="3"/>
  <c r="H284" i="3"/>
  <c r="H307" i="3"/>
  <c r="H330" i="3"/>
  <c r="H353" i="3"/>
  <c r="H378" i="3"/>
  <c r="H402" i="3"/>
  <c r="H425" i="3"/>
  <c r="H50" i="4"/>
  <c r="H50" i="5" s="1"/>
  <c r="H110" i="4"/>
  <c r="H110" i="5" s="1"/>
  <c r="H175" i="4"/>
  <c r="H175" i="5" s="1"/>
  <c r="H235" i="4"/>
  <c r="H235" i="5" s="1"/>
  <c r="H299" i="4"/>
  <c r="H299" i="5" s="1"/>
  <c r="H352" i="4"/>
  <c r="H352" i="5" s="1"/>
  <c r="H394" i="4"/>
  <c r="H394" i="5" s="1"/>
  <c r="H429" i="4"/>
  <c r="H429" i="5" s="1"/>
  <c r="H26" i="3"/>
  <c r="H49" i="3"/>
  <c r="H72" i="3"/>
  <c r="H95" i="3"/>
  <c r="H121" i="3"/>
  <c r="H144" i="3"/>
  <c r="H167" i="3"/>
  <c r="H190" i="3"/>
  <c r="H213" i="3"/>
  <c r="H238" i="3"/>
  <c r="H262" i="3"/>
  <c r="H285" i="3"/>
  <c r="H308" i="3"/>
  <c r="H331" i="3"/>
  <c r="H354" i="3"/>
  <c r="H379" i="3"/>
  <c r="H403" i="3"/>
  <c r="H426" i="3"/>
  <c r="H54" i="4"/>
  <c r="H54" i="5" s="1"/>
  <c r="H116" i="4"/>
  <c r="H116" i="5" s="1"/>
  <c r="H176" i="4"/>
  <c r="H176" i="5" s="1"/>
  <c r="H242" i="4"/>
  <c r="H242" i="5" s="1"/>
  <c r="H300" i="4"/>
  <c r="H300" i="5" s="1"/>
  <c r="H353" i="4"/>
  <c r="H353" i="5" s="1"/>
  <c r="H395" i="4"/>
  <c r="H395" i="5" s="1"/>
  <c r="H430" i="4"/>
  <c r="H430" i="5" s="1"/>
  <c r="H55" i="4"/>
  <c r="H55" i="5" s="1"/>
  <c r="H120" i="4"/>
  <c r="H120" i="5" s="1"/>
  <c r="H184" i="4"/>
  <c r="H184" i="5" s="1"/>
  <c r="H244" i="4"/>
  <c r="H244" i="5" s="1"/>
  <c r="H302" i="4"/>
  <c r="H302" i="5" s="1"/>
  <c r="H354" i="4"/>
  <c r="H354" i="5" s="1"/>
  <c r="H94" i="4"/>
  <c r="H94" i="5" s="1"/>
  <c r="H272" i="4"/>
  <c r="H272" i="5" s="1"/>
  <c r="H397" i="4"/>
  <c r="H397" i="5" s="1"/>
  <c r="H46" i="3"/>
  <c r="H92" i="3"/>
  <c r="H141" i="3"/>
  <c r="H187" i="3"/>
  <c r="H233" i="3"/>
  <c r="H282" i="3"/>
  <c r="H328" i="3"/>
  <c r="H374" i="3"/>
  <c r="H421" i="3"/>
  <c r="H15" i="8"/>
  <c r="H43" i="8"/>
  <c r="Q6" i="10" s="1"/>
  <c r="H67" i="8"/>
  <c r="Q30" i="10" s="1"/>
  <c r="H91" i="8"/>
  <c r="Q54" i="10" s="1"/>
  <c r="H115" i="8"/>
  <c r="Q78" i="10" s="1"/>
  <c r="H143" i="8"/>
  <c r="Q106" i="10" s="1"/>
  <c r="H167" i="8"/>
  <c r="Q130" i="10" s="1"/>
  <c r="H191" i="8"/>
  <c r="Q154" i="10" s="1"/>
  <c r="H215" i="8"/>
  <c r="Q178" i="10" s="1"/>
  <c r="H243" i="8"/>
  <c r="Q206" i="10" s="1"/>
  <c r="H267" i="8"/>
  <c r="Q230" i="10" s="1"/>
  <c r="H291" i="8"/>
  <c r="Q254" i="10" s="1"/>
  <c r="H315" i="8"/>
  <c r="Q278" i="10" s="1"/>
  <c r="H343" i="8"/>
  <c r="Q306" i="10" s="1"/>
  <c r="H367" i="8"/>
  <c r="Q330" i="10" s="1"/>
  <c r="H391" i="8"/>
  <c r="Q354" i="10" s="1"/>
  <c r="H415" i="8"/>
  <c r="Q378" i="10" s="1"/>
  <c r="H443" i="8"/>
  <c r="Q406" i="10" s="1"/>
  <c r="H44" i="8"/>
  <c r="Q7" i="10" s="1"/>
  <c r="H68" i="8"/>
  <c r="Q31" i="10" s="1"/>
  <c r="H116" i="8"/>
  <c r="Q79" i="10" s="1"/>
  <c r="H144" i="8"/>
  <c r="Q107" i="10" s="1"/>
  <c r="H192" i="8"/>
  <c r="Q155" i="10" s="1"/>
  <c r="H216" i="8"/>
  <c r="Q179" i="10" s="1"/>
  <c r="H244" i="8"/>
  <c r="Q207" i="10" s="1"/>
  <c r="H292" i="8"/>
  <c r="Q255" i="10" s="1"/>
  <c r="H316" i="8"/>
  <c r="Q279" i="10" s="1"/>
  <c r="H368" i="8"/>
  <c r="Q331" i="10" s="1"/>
  <c r="H392" i="8"/>
  <c r="Q355" i="10" s="1"/>
  <c r="H416" i="8"/>
  <c r="Q379" i="10" s="1"/>
  <c r="H423" i="3"/>
  <c r="H69" i="8"/>
  <c r="Q32" i="10" s="1"/>
  <c r="H98" i="4"/>
  <c r="H98" i="5" s="1"/>
  <c r="H279" i="4"/>
  <c r="H279" i="5" s="1"/>
  <c r="H404" i="4"/>
  <c r="H404" i="5" s="1"/>
  <c r="H50" i="3"/>
  <c r="H98" i="3"/>
  <c r="H145" i="3"/>
  <c r="H191" i="3"/>
  <c r="H239" i="3"/>
  <c r="H286" i="3"/>
  <c r="H332" i="3"/>
  <c r="H381" i="3"/>
  <c r="H422" i="3"/>
  <c r="H16" i="8"/>
  <c r="H92" i="8"/>
  <c r="Q55" i="10" s="1"/>
  <c r="H168" i="8"/>
  <c r="Q131" i="10" s="1"/>
  <c r="H268" i="8"/>
  <c r="Q231" i="10" s="1"/>
  <c r="H344" i="8"/>
  <c r="Q307" i="10" s="1"/>
  <c r="H444" i="8"/>
  <c r="Q407" i="10" s="1"/>
  <c r="H382" i="3"/>
  <c r="H17" i="8"/>
  <c r="H45" i="8"/>
  <c r="Q8" i="10" s="1"/>
  <c r="H99" i="4"/>
  <c r="H99" i="5" s="1"/>
  <c r="H286" i="4"/>
  <c r="H286" i="5" s="1"/>
  <c r="H411" i="4"/>
  <c r="H411" i="5" s="1"/>
  <c r="H51" i="3"/>
  <c r="H99" i="3"/>
  <c r="H146" i="3"/>
  <c r="H192" i="3"/>
  <c r="H241" i="3"/>
  <c r="H287" i="3"/>
  <c r="H333" i="3"/>
  <c r="H100" i="4"/>
  <c r="H100" i="5" s="1"/>
  <c r="H287" i="4"/>
  <c r="H287" i="5" s="1"/>
  <c r="H416" i="4"/>
  <c r="H416" i="5" s="1"/>
  <c r="H52" i="3"/>
  <c r="H101" i="3"/>
  <c r="H147" i="3"/>
  <c r="H193" i="3"/>
  <c r="H242" i="3"/>
  <c r="H288" i="3"/>
  <c r="H334" i="3"/>
  <c r="H383" i="3"/>
  <c r="H424" i="3"/>
  <c r="H22" i="8"/>
  <c r="H46" i="8"/>
  <c r="Q9" i="10" s="1"/>
  <c r="H70" i="8"/>
  <c r="Q33" i="10" s="1"/>
  <c r="H94" i="8"/>
  <c r="Q57" i="10" s="1"/>
  <c r="H122" i="8"/>
  <c r="Q85" i="10" s="1"/>
  <c r="H146" i="8"/>
  <c r="Q109" i="10" s="1"/>
  <c r="H170" i="8"/>
  <c r="Q133" i="10" s="1"/>
  <c r="H194" i="8"/>
  <c r="Q157" i="10" s="1"/>
  <c r="H222" i="8"/>
  <c r="Q185" i="10" s="1"/>
  <c r="H246" i="8"/>
  <c r="Q209" i="10" s="1"/>
  <c r="H270" i="8"/>
  <c r="Q233" i="10" s="1"/>
  <c r="H294" i="8"/>
  <c r="Q257" i="10" s="1"/>
  <c r="H322" i="8"/>
  <c r="Q285" i="10" s="1"/>
  <c r="H346" i="8"/>
  <c r="Q309" i="10" s="1"/>
  <c r="H370" i="8"/>
  <c r="Q333" i="10" s="1"/>
  <c r="H394" i="8"/>
  <c r="Q357" i="10" s="1"/>
  <c r="H422" i="8"/>
  <c r="Q385" i="10" s="1"/>
  <c r="H23" i="8"/>
  <c r="H47" i="8"/>
  <c r="Q10" i="10" s="1"/>
  <c r="H71" i="8"/>
  <c r="Q34" i="10" s="1"/>
  <c r="H95" i="8"/>
  <c r="Q58" i="10" s="1"/>
  <c r="H147" i="8"/>
  <c r="Q110" i="10" s="1"/>
  <c r="H171" i="8"/>
  <c r="Q134" i="10" s="1"/>
  <c r="H195" i="8"/>
  <c r="Q158" i="10" s="1"/>
  <c r="H247" i="8"/>
  <c r="Q210" i="10" s="1"/>
  <c r="H271" i="8"/>
  <c r="Q234" i="10" s="1"/>
  <c r="H323" i="8"/>
  <c r="Q286" i="10" s="1"/>
  <c r="H347" i="8"/>
  <c r="Q310" i="10" s="1"/>
  <c r="H371" i="8"/>
  <c r="Q334" i="10" s="1"/>
  <c r="H423" i="8"/>
  <c r="Q386" i="10" s="1"/>
  <c r="H62" i="3"/>
  <c r="H154" i="3"/>
  <c r="H203" i="3"/>
  <c r="H295" i="3"/>
  <c r="H344" i="3"/>
  <c r="H122" i="4"/>
  <c r="H122" i="5" s="1"/>
  <c r="H288" i="4"/>
  <c r="H288" i="5" s="1"/>
  <c r="H417" i="4"/>
  <c r="H417" i="5" s="1"/>
  <c r="H53" i="3"/>
  <c r="H102" i="3"/>
  <c r="H148" i="3"/>
  <c r="H194" i="3"/>
  <c r="H243" i="3"/>
  <c r="H289" i="3"/>
  <c r="H335" i="3"/>
  <c r="H384" i="3"/>
  <c r="H427" i="3"/>
  <c r="H123" i="8"/>
  <c r="Q86" i="10" s="1"/>
  <c r="H223" i="8"/>
  <c r="Q186" i="10" s="1"/>
  <c r="H295" i="8"/>
  <c r="Q258" i="10" s="1"/>
  <c r="H395" i="8"/>
  <c r="Q358" i="10" s="1"/>
  <c r="H428" i="3"/>
  <c r="H124" i="4"/>
  <c r="H124" i="5" s="1"/>
  <c r="H308" i="4"/>
  <c r="H308" i="5" s="1"/>
  <c r="H418" i="4"/>
  <c r="H418" i="5" s="1"/>
  <c r="H13" i="3"/>
  <c r="H108" i="3"/>
  <c r="H249" i="3"/>
  <c r="H390" i="3"/>
  <c r="H145" i="4"/>
  <c r="H145" i="5" s="1"/>
  <c r="H309" i="4"/>
  <c r="H309" i="5" s="1"/>
  <c r="H425" i="4"/>
  <c r="H425" i="5" s="1"/>
  <c r="H18" i="3"/>
  <c r="H65" i="3"/>
  <c r="H111" i="3"/>
  <c r="H159" i="3"/>
  <c r="H206" i="3"/>
  <c r="H252" i="3"/>
  <c r="H301" i="3"/>
  <c r="H347" i="3"/>
  <c r="H391" i="3"/>
  <c r="H429" i="3"/>
  <c r="H25" i="8"/>
  <c r="H49" i="8"/>
  <c r="Q12" i="10" s="1"/>
  <c r="H73" i="8"/>
  <c r="Q36" i="10" s="1"/>
  <c r="H97" i="8"/>
  <c r="Q60" i="10" s="1"/>
  <c r="H125" i="8"/>
  <c r="Q88" i="10" s="1"/>
  <c r="H149" i="8"/>
  <c r="Q112" i="10" s="1"/>
  <c r="H173" i="8"/>
  <c r="Q136" i="10" s="1"/>
  <c r="H154" i="4"/>
  <c r="H154" i="5" s="1"/>
  <c r="H325" i="4"/>
  <c r="H325" i="5" s="1"/>
  <c r="H431" i="4"/>
  <c r="H431" i="5" s="1"/>
  <c r="H19" i="3"/>
  <c r="H66" i="3"/>
  <c r="H112" i="3"/>
  <c r="H161" i="3"/>
  <c r="H207" i="3"/>
  <c r="H253" i="3"/>
  <c r="H302" i="3"/>
  <c r="H348" i="3"/>
  <c r="H393" i="3"/>
  <c r="H430" i="3"/>
  <c r="H160" i="4"/>
  <c r="H160" i="5" s="1"/>
  <c r="H338" i="4"/>
  <c r="H338" i="5" s="1"/>
  <c r="H432" i="4"/>
  <c r="H432" i="5" s="1"/>
  <c r="H21" i="3"/>
  <c r="H67" i="3"/>
  <c r="H113" i="3"/>
  <c r="H162" i="3"/>
  <c r="H208" i="3"/>
  <c r="H254" i="3"/>
  <c r="H303" i="3"/>
  <c r="H349" i="3"/>
  <c r="H394" i="3"/>
  <c r="H438" i="3"/>
  <c r="H27" i="8"/>
  <c r="H51" i="8"/>
  <c r="Q14" i="10" s="1"/>
  <c r="H75" i="8"/>
  <c r="Q38" i="10" s="1"/>
  <c r="H103" i="8"/>
  <c r="Q66" i="10" s="1"/>
  <c r="H127" i="8"/>
  <c r="Q90" i="10" s="1"/>
  <c r="H151" i="8"/>
  <c r="Q114" i="10" s="1"/>
  <c r="H175" i="8"/>
  <c r="Q138" i="10" s="1"/>
  <c r="H203" i="8"/>
  <c r="Q166" i="10" s="1"/>
  <c r="H227" i="8"/>
  <c r="Q190" i="10" s="1"/>
  <c r="H251" i="8"/>
  <c r="Q214" i="10" s="1"/>
  <c r="H275" i="8"/>
  <c r="Q238" i="10" s="1"/>
  <c r="H303" i="8"/>
  <c r="Q266" i="10" s="1"/>
  <c r="H327" i="8"/>
  <c r="Q290" i="10" s="1"/>
  <c r="H351" i="8"/>
  <c r="Q314" i="10" s="1"/>
  <c r="H375" i="8"/>
  <c r="Q338" i="10" s="1"/>
  <c r="H403" i="8"/>
  <c r="Q366" i="10" s="1"/>
  <c r="H427" i="8"/>
  <c r="Q390" i="10" s="1"/>
  <c r="H166" i="4"/>
  <c r="H166" i="5" s="1"/>
  <c r="H340" i="4"/>
  <c r="H340" i="5" s="1"/>
  <c r="H434" i="4"/>
  <c r="H434" i="5" s="1"/>
  <c r="H22" i="3"/>
  <c r="H68" i="3"/>
  <c r="H114" i="3"/>
  <c r="H163" i="3"/>
  <c r="H209" i="3"/>
  <c r="H255" i="3"/>
  <c r="H304" i="3"/>
  <c r="H350" i="3"/>
  <c r="H395" i="3"/>
  <c r="H439" i="3"/>
  <c r="H32" i="4"/>
  <c r="H32" i="5" s="1"/>
  <c r="H210" i="4"/>
  <c r="H210" i="5" s="1"/>
  <c r="H364" i="4"/>
  <c r="H364" i="5" s="1"/>
  <c r="H29" i="3"/>
  <c r="H75" i="3"/>
  <c r="H124" i="3"/>
  <c r="H170" i="3"/>
  <c r="H218" i="3"/>
  <c r="H265" i="3"/>
  <c r="H311" i="3"/>
  <c r="H359" i="3"/>
  <c r="H405" i="3"/>
  <c r="H33" i="4"/>
  <c r="H33" i="5" s="1"/>
  <c r="H219" i="4"/>
  <c r="H219" i="5" s="1"/>
  <c r="H375" i="4"/>
  <c r="H375" i="5" s="1"/>
  <c r="H30" i="3"/>
  <c r="H78" i="3"/>
  <c r="H125" i="3"/>
  <c r="H171" i="3"/>
  <c r="H219" i="3"/>
  <c r="H266" i="3"/>
  <c r="H312" i="3"/>
  <c r="H361" i="3"/>
  <c r="H406" i="3"/>
  <c r="H9" i="8"/>
  <c r="H34" i="4"/>
  <c r="H34" i="5" s="1"/>
  <c r="H220" i="4"/>
  <c r="H220" i="5" s="1"/>
  <c r="H387" i="4"/>
  <c r="H387" i="5" s="1"/>
  <c r="H38" i="3"/>
  <c r="H85" i="3"/>
  <c r="H131" i="3"/>
  <c r="H179" i="3"/>
  <c r="H226" i="3"/>
  <c r="H272" i="3"/>
  <c r="H321" i="3"/>
  <c r="H367" i="3"/>
  <c r="H407" i="3"/>
  <c r="H35" i="4"/>
  <c r="H35" i="5" s="1"/>
  <c r="H228" i="4"/>
  <c r="H228" i="5" s="1"/>
  <c r="H388" i="4"/>
  <c r="H388" i="5" s="1"/>
  <c r="H42" i="3"/>
  <c r="H88" i="3"/>
  <c r="H134" i="3"/>
  <c r="H183" i="3"/>
  <c r="H229" i="3"/>
  <c r="H275" i="3"/>
  <c r="H324" i="3"/>
  <c r="H370" i="3"/>
  <c r="H413" i="3"/>
  <c r="H254" i="4"/>
  <c r="H254" i="5" s="1"/>
  <c r="H139" i="3"/>
  <c r="H309" i="3"/>
  <c r="H37" i="8"/>
  <c r="H83" i="8"/>
  <c r="Q46" i="10" s="1"/>
  <c r="H113" i="8"/>
  <c r="Q76" i="10" s="1"/>
  <c r="H153" i="8"/>
  <c r="Q116" i="10" s="1"/>
  <c r="H187" i="8"/>
  <c r="Q150" i="10" s="1"/>
  <c r="H224" i="8"/>
  <c r="Q187" i="10" s="1"/>
  <c r="H254" i="8"/>
  <c r="Q217" i="10" s="1"/>
  <c r="H287" i="8"/>
  <c r="Q250" i="10" s="1"/>
  <c r="H324" i="8"/>
  <c r="Q287" i="10" s="1"/>
  <c r="H354" i="8"/>
  <c r="Q317" i="10" s="1"/>
  <c r="H387" i="8"/>
  <c r="Q350" i="10" s="1"/>
  <c r="H424" i="8"/>
  <c r="Q387" i="10" s="1"/>
  <c r="H433" i="8"/>
  <c r="Q396" i="10" s="1"/>
  <c r="H132" i="8"/>
  <c r="Q95" i="10" s="1"/>
  <c r="H305" i="8"/>
  <c r="Q268" i="10" s="1"/>
  <c r="H307" i="8"/>
  <c r="Q270" i="10" s="1"/>
  <c r="H29" i="8"/>
  <c r="H308" i="8"/>
  <c r="Q271" i="10" s="1"/>
  <c r="H305" i="3"/>
  <c r="H253" i="8"/>
  <c r="Q216" i="10" s="1"/>
  <c r="H344" i="4"/>
  <c r="H344" i="5" s="1"/>
  <c r="H164" i="3"/>
  <c r="H310" i="3"/>
  <c r="H42" i="8"/>
  <c r="H84" i="8"/>
  <c r="Q47" i="10" s="1"/>
  <c r="H114" i="8"/>
  <c r="Q77" i="10" s="1"/>
  <c r="H154" i="8"/>
  <c r="Q117" i="10" s="1"/>
  <c r="H188" i="8"/>
  <c r="Q151" i="10" s="1"/>
  <c r="H225" i="8"/>
  <c r="Q188" i="10" s="1"/>
  <c r="H255" i="8"/>
  <c r="Q218" i="10" s="1"/>
  <c r="H288" i="8"/>
  <c r="Q251" i="10" s="1"/>
  <c r="H325" i="8"/>
  <c r="Q288" i="10" s="1"/>
  <c r="H355" i="8"/>
  <c r="Q318" i="10" s="1"/>
  <c r="H388" i="8"/>
  <c r="Q351" i="10" s="1"/>
  <c r="H425" i="8"/>
  <c r="Q388" i="10" s="1"/>
  <c r="H87" i="8"/>
  <c r="Q50" i="10" s="1"/>
  <c r="H229" i="8"/>
  <c r="Q192" i="10" s="1"/>
  <c r="H362" i="8"/>
  <c r="Q325" i="10" s="1"/>
  <c r="H330" i="8"/>
  <c r="Q293" i="10" s="1"/>
  <c r="H231" i="8"/>
  <c r="Q194" i="10" s="1"/>
  <c r="H364" i="8"/>
  <c r="Q327" i="10" s="1"/>
  <c r="H371" i="3"/>
  <c r="H233" i="8"/>
  <c r="Q196" i="10" s="1"/>
  <c r="H404" i="8"/>
  <c r="Q367" i="10" s="1"/>
  <c r="H96" i="8"/>
  <c r="Q59" i="10" s="1"/>
  <c r="H205" i="8"/>
  <c r="Q168" i="10" s="1"/>
  <c r="H334" i="8"/>
  <c r="Q297" i="10" s="1"/>
  <c r="H13" i="4"/>
  <c r="H13" i="5" s="1"/>
  <c r="H172" i="8"/>
  <c r="Q135" i="10" s="1"/>
  <c r="H336" i="8"/>
  <c r="Q299" i="10" s="1"/>
  <c r="H56" i="4"/>
  <c r="H56" i="5" s="1"/>
  <c r="H399" i="3"/>
  <c r="H105" i="8"/>
  <c r="Q68" i="10" s="1"/>
  <c r="H237" i="8"/>
  <c r="Q200" i="10" s="1"/>
  <c r="H437" i="8"/>
  <c r="Q400" i="10" s="1"/>
  <c r="H77" i="8"/>
  <c r="Q40" i="10" s="1"/>
  <c r="H252" i="8"/>
  <c r="Q215" i="10" s="1"/>
  <c r="H414" i="8"/>
  <c r="Q377" i="10" s="1"/>
  <c r="H444" i="3"/>
  <c r="H112" i="8"/>
  <c r="Q75" i="10" s="1"/>
  <c r="H317" i="8"/>
  <c r="Q280" i="10" s="1"/>
  <c r="H345" i="4"/>
  <c r="H345" i="5" s="1"/>
  <c r="H168" i="3"/>
  <c r="H325" i="3"/>
  <c r="H48" i="8"/>
  <c r="Q11" i="10" s="1"/>
  <c r="H85" i="8"/>
  <c r="Q48" i="10" s="1"/>
  <c r="H117" i="8"/>
  <c r="Q80" i="10" s="1"/>
  <c r="H155" i="8"/>
  <c r="Q118" i="10" s="1"/>
  <c r="H189" i="8"/>
  <c r="Q152" i="10" s="1"/>
  <c r="H226" i="8"/>
  <c r="Q189" i="10" s="1"/>
  <c r="H256" i="8"/>
  <c r="Q219" i="10" s="1"/>
  <c r="H289" i="8"/>
  <c r="Q252" i="10" s="1"/>
  <c r="H326" i="8"/>
  <c r="Q289" i="10" s="1"/>
  <c r="H356" i="8"/>
  <c r="Q319" i="10" s="1"/>
  <c r="H389" i="8"/>
  <c r="Q352" i="10" s="1"/>
  <c r="H426" i="8"/>
  <c r="Q389" i="10" s="1"/>
  <c r="H193" i="8"/>
  <c r="Q156" i="10" s="1"/>
  <c r="H329" i="8"/>
  <c r="Q292" i="10" s="1"/>
  <c r="H429" i="8"/>
  <c r="Q392" i="10" s="1"/>
  <c r="H396" i="8"/>
  <c r="Q359" i="10" s="1"/>
  <c r="H197" i="8"/>
  <c r="Q160" i="10" s="1"/>
  <c r="H331" i="8"/>
  <c r="Q294" i="10" s="1"/>
  <c r="H214" i="3"/>
  <c r="H56" i="8"/>
  <c r="Q19" i="10" s="1"/>
  <c r="H204" i="8"/>
  <c r="Q167" i="10" s="1"/>
  <c r="H304" i="8"/>
  <c r="Q267" i="10" s="1"/>
  <c r="H69" i="3"/>
  <c r="H372" i="3"/>
  <c r="H24" i="8"/>
  <c r="H166" i="8"/>
  <c r="Q129" i="10" s="1"/>
  <c r="H269" i="8"/>
  <c r="Q232" i="10" s="1"/>
  <c r="H28" i="8"/>
  <c r="H134" i="8"/>
  <c r="Q97" i="10" s="1"/>
  <c r="H236" i="8"/>
  <c r="Q199" i="10" s="1"/>
  <c r="H436" i="8"/>
  <c r="Q399" i="10" s="1"/>
  <c r="H135" i="8"/>
  <c r="Q98" i="10" s="1"/>
  <c r="H208" i="8"/>
  <c r="Q171" i="10" s="1"/>
  <c r="H408" i="8"/>
  <c r="Q371" i="10" s="1"/>
  <c r="H217" i="8"/>
  <c r="Q180" i="10" s="1"/>
  <c r="H360" i="4"/>
  <c r="H360" i="5" s="1"/>
  <c r="H23" i="3"/>
  <c r="H169" i="3"/>
  <c r="H326" i="3"/>
  <c r="H8" i="8"/>
  <c r="H50" i="8"/>
  <c r="Q13" i="10" s="1"/>
  <c r="H86" i="8"/>
  <c r="Q49" i="10" s="1"/>
  <c r="H124" i="8"/>
  <c r="Q87" i="10" s="1"/>
  <c r="H156" i="8"/>
  <c r="Q119" i="10" s="1"/>
  <c r="H190" i="8"/>
  <c r="Q153" i="10" s="1"/>
  <c r="H228" i="8"/>
  <c r="Q191" i="10" s="1"/>
  <c r="H257" i="8"/>
  <c r="Q220" i="10" s="1"/>
  <c r="H290" i="8"/>
  <c r="Q253" i="10" s="1"/>
  <c r="H328" i="8"/>
  <c r="Q291" i="10" s="1"/>
  <c r="H357" i="8"/>
  <c r="Q320" i="10" s="1"/>
  <c r="H390" i="8"/>
  <c r="Q353" i="10" s="1"/>
  <c r="H428" i="8"/>
  <c r="Q391" i="10" s="1"/>
  <c r="H10" i="8"/>
  <c r="H157" i="8"/>
  <c r="Q120" i="10" s="1"/>
  <c r="H293" i="8"/>
  <c r="Q256" i="10" s="1"/>
  <c r="H129" i="8"/>
  <c r="Q92" i="10" s="1"/>
  <c r="H297" i="8"/>
  <c r="Q260" i="10" s="1"/>
  <c r="H165" i="8"/>
  <c r="Q128" i="10" s="1"/>
  <c r="H215" i="3"/>
  <c r="H405" i="8"/>
  <c r="Q368" i="10" s="1"/>
  <c r="H273" i="8"/>
  <c r="Q236" i="10" s="1"/>
  <c r="H111" i="8"/>
  <c r="Q74" i="10" s="1"/>
  <c r="H352" i="8"/>
  <c r="Q315" i="10" s="1"/>
  <c r="H36" i="8"/>
  <c r="H386" i="8"/>
  <c r="Q349" i="10" s="1"/>
  <c r="H389" i="4"/>
  <c r="H389" i="5" s="1"/>
  <c r="H27" i="3"/>
  <c r="H184" i="3"/>
  <c r="H327" i="3"/>
  <c r="H52" i="8"/>
  <c r="Q15" i="10" s="1"/>
  <c r="H126" i="8"/>
  <c r="Q89" i="10" s="1"/>
  <c r="H262" i="8"/>
  <c r="Q225" i="10" s="1"/>
  <c r="H393" i="8"/>
  <c r="Q356" i="10" s="1"/>
  <c r="H363" i="8"/>
  <c r="Q326" i="10" s="1"/>
  <c r="H397" i="8"/>
  <c r="Q360" i="10" s="1"/>
  <c r="H93" i="8"/>
  <c r="Q56" i="10" s="1"/>
  <c r="H333" i="8"/>
  <c r="Q296" i="10" s="1"/>
  <c r="H57" i="8"/>
  <c r="Q20" i="10" s="1"/>
  <c r="H234" i="8"/>
  <c r="Q197" i="10" s="1"/>
  <c r="H398" i="3"/>
  <c r="H232" i="3"/>
  <c r="H274" i="8"/>
  <c r="Q237" i="10" s="1"/>
  <c r="H138" i="3"/>
  <c r="H353" i="8"/>
  <c r="Q316" i="10" s="1"/>
  <c r="H390" i="4"/>
  <c r="H390" i="5" s="1"/>
  <c r="H28" i="3"/>
  <c r="H185" i="3"/>
  <c r="H351" i="3"/>
  <c r="H11" i="8"/>
  <c r="H53" i="8"/>
  <c r="Q16" i="10" s="1"/>
  <c r="H88" i="8"/>
  <c r="Q51" i="10" s="1"/>
  <c r="H128" i="8"/>
  <c r="Q91" i="10" s="1"/>
  <c r="H162" i="8"/>
  <c r="Q125" i="10" s="1"/>
  <c r="H196" i="8"/>
  <c r="Q159" i="10" s="1"/>
  <c r="H230" i="8"/>
  <c r="Q193" i="10" s="1"/>
  <c r="H263" i="8"/>
  <c r="Q226" i="10" s="1"/>
  <c r="H296" i="8"/>
  <c r="Q259" i="10" s="1"/>
  <c r="H430" i="8"/>
  <c r="Q393" i="10" s="1"/>
  <c r="H264" i="8"/>
  <c r="Q227" i="10" s="1"/>
  <c r="H45" i="3"/>
  <c r="H366" i="8"/>
  <c r="Q329" i="10" s="1"/>
  <c r="H434" i="8"/>
  <c r="Q397" i="10" s="1"/>
  <c r="H231" i="3"/>
  <c r="H63" i="8"/>
  <c r="Q26" i="10" s="1"/>
  <c r="H207" i="8"/>
  <c r="Q170" i="10" s="1"/>
  <c r="H64" i="8"/>
  <c r="Q27" i="10" s="1"/>
  <c r="H337" i="8"/>
  <c r="Q300" i="10" s="1"/>
  <c r="H250" i="4"/>
  <c r="H250" i="5" s="1"/>
  <c r="H186" i="8"/>
  <c r="Q149" i="10" s="1"/>
  <c r="H396" i="4"/>
  <c r="H396" i="5" s="1"/>
  <c r="H43" i="3"/>
  <c r="H186" i="3"/>
  <c r="H355" i="3"/>
  <c r="H12" i="8"/>
  <c r="H54" i="8"/>
  <c r="Q17" i="10" s="1"/>
  <c r="H89" i="8"/>
  <c r="Q52" i="10" s="1"/>
  <c r="H163" i="8"/>
  <c r="Q126" i="10" s="1"/>
  <c r="H431" i="8"/>
  <c r="Q394" i="10" s="1"/>
  <c r="H14" i="8"/>
  <c r="H74" i="3"/>
  <c r="H89" i="3"/>
  <c r="H314" i="8"/>
  <c r="Q277" i="10" s="1"/>
  <c r="H286" i="8"/>
  <c r="Q249" i="10" s="1"/>
  <c r="H44" i="3"/>
  <c r="H210" i="3"/>
  <c r="H358" i="3"/>
  <c r="H13" i="8"/>
  <c r="H55" i="8"/>
  <c r="Q18" i="10" s="1"/>
  <c r="H90" i="8"/>
  <c r="Q53" i="10" s="1"/>
  <c r="H130" i="8"/>
  <c r="Q93" i="10" s="1"/>
  <c r="H164" i="8"/>
  <c r="Q127" i="10" s="1"/>
  <c r="H202" i="8"/>
  <c r="Q165" i="10" s="1"/>
  <c r="H232" i="8"/>
  <c r="Q195" i="10" s="1"/>
  <c r="H265" i="8"/>
  <c r="Q228" i="10" s="1"/>
  <c r="H302" i="8"/>
  <c r="Q265" i="10" s="1"/>
  <c r="H332" i="8"/>
  <c r="Q295" i="10" s="1"/>
  <c r="H365" i="8"/>
  <c r="Q328" i="10" s="1"/>
  <c r="H402" i="8"/>
  <c r="Q365" i="10" s="1"/>
  <c r="H432" i="8"/>
  <c r="Q395" i="10" s="1"/>
  <c r="H131" i="8"/>
  <c r="Q94" i="10" s="1"/>
  <c r="H266" i="8"/>
  <c r="Q229" i="10" s="1"/>
  <c r="H369" i="8"/>
  <c r="Q332" i="10" s="1"/>
  <c r="H407" i="8"/>
  <c r="Q370" i="10" s="1"/>
  <c r="H374" i="8"/>
  <c r="Q337" i="10" s="1"/>
  <c r="H185" i="8"/>
  <c r="Q148" i="10" s="1"/>
  <c r="H73" i="3"/>
  <c r="H230" i="3"/>
  <c r="H373" i="3"/>
  <c r="H26" i="8"/>
  <c r="H62" i="8"/>
  <c r="Q25" i="10" s="1"/>
  <c r="H102" i="8"/>
  <c r="Q65" i="10" s="1"/>
  <c r="H133" i="8"/>
  <c r="Q96" i="10" s="1"/>
  <c r="H169" i="8"/>
  <c r="Q132" i="10" s="1"/>
  <c r="H206" i="8"/>
  <c r="Q169" i="10" s="1"/>
  <c r="H235" i="8"/>
  <c r="Q198" i="10" s="1"/>
  <c r="H272" i="8"/>
  <c r="Q235" i="10" s="1"/>
  <c r="H306" i="8"/>
  <c r="Q269" i="10" s="1"/>
  <c r="H335" i="8"/>
  <c r="Q298" i="10" s="1"/>
  <c r="H372" i="8"/>
  <c r="Q335" i="10" s="1"/>
  <c r="H406" i="8"/>
  <c r="Q369" i="10" s="1"/>
  <c r="H435" i="8"/>
  <c r="Q398" i="10" s="1"/>
  <c r="H104" i="8"/>
  <c r="Q67" i="10" s="1"/>
  <c r="H373" i="8"/>
  <c r="Q336" i="10" s="1"/>
  <c r="H174" i="8"/>
  <c r="Q137" i="10" s="1"/>
  <c r="H150" i="8"/>
  <c r="Q113" i="10" s="1"/>
  <c r="H385" i="8"/>
  <c r="Q348" i="10" s="1"/>
  <c r="H417" i="8"/>
  <c r="Q380" i="10" s="1"/>
  <c r="H57" i="4"/>
  <c r="H57" i="5" s="1"/>
  <c r="H90" i="3"/>
  <c r="H258" i="3"/>
  <c r="H404" i="3"/>
  <c r="H30" i="8"/>
  <c r="H65" i="8"/>
  <c r="Q28" i="10" s="1"/>
  <c r="H106" i="8"/>
  <c r="Q69" i="10" s="1"/>
  <c r="H136" i="8"/>
  <c r="Q99" i="10" s="1"/>
  <c r="H176" i="8"/>
  <c r="Q139" i="10" s="1"/>
  <c r="H209" i="8"/>
  <c r="Q172" i="10" s="1"/>
  <c r="H242" i="8"/>
  <c r="Q205" i="10" s="1"/>
  <c r="H276" i="8"/>
  <c r="Q239" i="10" s="1"/>
  <c r="H309" i="8"/>
  <c r="Q272" i="10" s="1"/>
  <c r="H342" i="8"/>
  <c r="Q305" i="10" s="1"/>
  <c r="H376" i="8"/>
  <c r="Q339" i="10" s="1"/>
  <c r="H409" i="8"/>
  <c r="Q372" i="10" s="1"/>
  <c r="H442" i="8"/>
  <c r="Q405" i="10" s="1"/>
  <c r="H214" i="8"/>
  <c r="Q177" i="10" s="1"/>
  <c r="H152" i="8"/>
  <c r="Q115" i="10" s="1"/>
  <c r="H78" i="4"/>
  <c r="H78" i="5" s="1"/>
  <c r="H91" i="3"/>
  <c r="H263" i="3"/>
  <c r="H414" i="3"/>
  <c r="H31" i="8"/>
  <c r="H66" i="8"/>
  <c r="Q29" i="10" s="1"/>
  <c r="H107" i="8"/>
  <c r="Q70" i="10" s="1"/>
  <c r="H137" i="8"/>
  <c r="Q100" i="10" s="1"/>
  <c r="H177" i="8"/>
  <c r="Q140" i="10" s="1"/>
  <c r="H210" i="8"/>
  <c r="Q173" i="10" s="1"/>
  <c r="H245" i="8"/>
  <c r="Q208" i="10" s="1"/>
  <c r="H277" i="8"/>
  <c r="Q240" i="10" s="1"/>
  <c r="H310" i="8"/>
  <c r="Q273" i="10" s="1"/>
  <c r="H345" i="8"/>
  <c r="Q308" i="10" s="1"/>
  <c r="H377" i="8"/>
  <c r="Q340" i="10" s="1"/>
  <c r="H410" i="8"/>
  <c r="Q373" i="10" s="1"/>
  <c r="H82" i="8"/>
  <c r="Q45" i="10" s="1"/>
  <c r="H167" i="4"/>
  <c r="H167" i="5" s="1"/>
  <c r="H115" i="3"/>
  <c r="H264" i="3"/>
  <c r="H418" i="3"/>
  <c r="H32" i="8"/>
  <c r="H72" i="8"/>
  <c r="Q35" i="10" s="1"/>
  <c r="H108" i="8"/>
  <c r="Q71" i="10" s="1"/>
  <c r="H142" i="8"/>
  <c r="Q105" i="10" s="1"/>
  <c r="H182" i="8"/>
  <c r="Q145" i="10" s="1"/>
  <c r="H211" i="8"/>
  <c r="Q174" i="10" s="1"/>
  <c r="H248" i="8"/>
  <c r="Q211" i="10" s="1"/>
  <c r="H282" i="8"/>
  <c r="Q245" i="10" s="1"/>
  <c r="H311" i="8"/>
  <c r="Q274" i="10" s="1"/>
  <c r="H348" i="8"/>
  <c r="Q311" i="10" s="1"/>
  <c r="H382" i="8"/>
  <c r="Q345" i="10" s="1"/>
  <c r="H411" i="8"/>
  <c r="Q374" i="10" s="1"/>
  <c r="H188" i="4"/>
  <c r="H188" i="5" s="1"/>
  <c r="H122" i="3"/>
  <c r="H278" i="3"/>
  <c r="H419" i="3"/>
  <c r="H33" i="8"/>
  <c r="H74" i="8"/>
  <c r="Q37" i="10" s="1"/>
  <c r="H109" i="8"/>
  <c r="Q72" i="10" s="1"/>
  <c r="H145" i="8"/>
  <c r="Q108" i="10" s="1"/>
  <c r="H183" i="8"/>
  <c r="Q146" i="10" s="1"/>
  <c r="H212" i="8"/>
  <c r="Q175" i="10" s="1"/>
  <c r="H249" i="8"/>
  <c r="Q212" i="10" s="1"/>
  <c r="H283" i="8"/>
  <c r="Q246" i="10" s="1"/>
  <c r="H312" i="8"/>
  <c r="Q275" i="10" s="1"/>
  <c r="H349" i="8"/>
  <c r="Q312" i="10" s="1"/>
  <c r="H383" i="8"/>
  <c r="Q346" i="10" s="1"/>
  <c r="H412" i="8"/>
  <c r="Q375" i="10" s="1"/>
  <c r="H35" i="8"/>
  <c r="H189" i="4"/>
  <c r="H189" i="5" s="1"/>
  <c r="H123" i="3"/>
  <c r="H279" i="3"/>
  <c r="H442" i="3"/>
  <c r="H34" i="8"/>
  <c r="H76" i="8"/>
  <c r="Q39" i="10" s="1"/>
  <c r="H110" i="8"/>
  <c r="Q73" i="10" s="1"/>
  <c r="H148" i="8"/>
  <c r="Q111" i="10" s="1"/>
  <c r="H184" i="8"/>
  <c r="Q147" i="10" s="1"/>
  <c r="H213" i="8"/>
  <c r="Q176" i="10" s="1"/>
  <c r="H250" i="8"/>
  <c r="Q213" i="10" s="1"/>
  <c r="H284" i="8"/>
  <c r="Q247" i="10" s="1"/>
  <c r="H313" i="8"/>
  <c r="Q276" i="10" s="1"/>
  <c r="H350" i="8"/>
  <c r="Q313" i="10" s="1"/>
  <c r="H384" i="8"/>
  <c r="Q347" i="10" s="1"/>
  <c r="H413" i="8"/>
  <c r="Q376" i="10" s="1"/>
  <c r="H232" i="4"/>
  <c r="H232" i="5" s="1"/>
  <c r="H135" i="3"/>
  <c r="H281" i="3"/>
  <c r="H443" i="3"/>
  <c r="H285" i="8"/>
  <c r="Q248" i="10" s="1"/>
  <c r="I6" i="8"/>
  <c r="I19" i="4"/>
  <c r="I39" i="4"/>
  <c r="I59" i="4"/>
  <c r="I79" i="4"/>
  <c r="I99" i="4"/>
  <c r="I119" i="4"/>
  <c r="I139" i="4"/>
  <c r="I159" i="4"/>
  <c r="I179" i="4"/>
  <c r="I199" i="4"/>
  <c r="I219" i="4"/>
  <c r="I239" i="4"/>
  <c r="I259" i="4"/>
  <c r="I279" i="4"/>
  <c r="I20" i="4"/>
  <c r="I40" i="4"/>
  <c r="I60" i="4"/>
  <c r="I80" i="4"/>
  <c r="I100" i="4"/>
  <c r="I120" i="4"/>
  <c r="I140" i="4"/>
  <c r="I160" i="4"/>
  <c r="I180" i="4"/>
  <c r="I200" i="4"/>
  <c r="I220" i="4"/>
  <c r="I240" i="4"/>
  <c r="I260" i="4"/>
  <c r="I280" i="4"/>
  <c r="I23" i="4"/>
  <c r="I43" i="4"/>
  <c r="I63" i="4"/>
  <c r="I83" i="4"/>
  <c r="I103" i="4"/>
  <c r="I123" i="4"/>
  <c r="I143" i="4"/>
  <c r="I163" i="4"/>
  <c r="I183" i="4"/>
  <c r="I203" i="4"/>
  <c r="I223" i="4"/>
  <c r="I243" i="4"/>
  <c r="I263" i="4"/>
  <c r="I283" i="4"/>
  <c r="I22" i="4"/>
  <c r="I46" i="4"/>
  <c r="I69" i="4"/>
  <c r="I92" i="4"/>
  <c r="I115" i="4"/>
  <c r="I138" i="4"/>
  <c r="I164" i="4"/>
  <c r="I187" i="4"/>
  <c r="I210" i="4"/>
  <c r="I233" i="4"/>
  <c r="I26" i="4"/>
  <c r="I49" i="4"/>
  <c r="I72" i="4"/>
  <c r="I95" i="4"/>
  <c r="I118" i="4"/>
  <c r="I144" i="4"/>
  <c r="I167" i="4"/>
  <c r="I190" i="4"/>
  <c r="I213" i="4"/>
  <c r="I236" i="4"/>
  <c r="I261" i="4"/>
  <c r="I285" i="4"/>
  <c r="I28" i="4"/>
  <c r="I53" i="4"/>
  <c r="I78" i="4"/>
  <c r="I106" i="4"/>
  <c r="I131" i="4"/>
  <c r="I156" i="4"/>
  <c r="I184" i="4"/>
  <c r="I7" i="4"/>
  <c r="I33" i="4"/>
  <c r="I61" i="4"/>
  <c r="I88" i="4"/>
  <c r="I114" i="4"/>
  <c r="I145" i="4"/>
  <c r="I171" i="4"/>
  <c r="I197" i="4"/>
  <c r="I225" i="4"/>
  <c r="I250" i="4"/>
  <c r="I274" i="4"/>
  <c r="I298" i="4"/>
  <c r="I318" i="4"/>
  <c r="I338" i="4"/>
  <c r="I358" i="4"/>
  <c r="I378" i="4"/>
  <c r="I398" i="4"/>
  <c r="I418" i="4"/>
  <c r="I8" i="4"/>
  <c r="I34" i="4"/>
  <c r="I62" i="4"/>
  <c r="I89" i="4"/>
  <c r="I116" i="4"/>
  <c r="I146" i="4"/>
  <c r="I172" i="4"/>
  <c r="I198" i="4"/>
  <c r="I226" i="4"/>
  <c r="I251" i="4"/>
  <c r="I275" i="4"/>
  <c r="I299" i="4"/>
  <c r="I319" i="4"/>
  <c r="I339" i="4"/>
  <c r="I359" i="4"/>
  <c r="I379" i="4"/>
  <c r="I399" i="4"/>
  <c r="I419" i="4"/>
  <c r="I439" i="4"/>
  <c r="I9" i="4"/>
  <c r="I35" i="4"/>
  <c r="I64" i="4"/>
  <c r="I90" i="4"/>
  <c r="I117" i="4"/>
  <c r="I147" i="4"/>
  <c r="I173" i="4"/>
  <c r="I201" i="4"/>
  <c r="I227" i="4"/>
  <c r="I252" i="4"/>
  <c r="I276" i="4"/>
  <c r="I10" i="4"/>
  <c r="I36" i="4"/>
  <c r="I65" i="4"/>
  <c r="I91" i="4"/>
  <c r="I121" i="4"/>
  <c r="I148" i="4"/>
  <c r="I174" i="4"/>
  <c r="I202" i="4"/>
  <c r="I228" i="4"/>
  <c r="I253" i="4"/>
  <c r="I277" i="4"/>
  <c r="I301" i="4"/>
  <c r="I321" i="4"/>
  <c r="I341" i="4"/>
  <c r="I361" i="4"/>
  <c r="I381" i="4"/>
  <c r="I401" i="4"/>
  <c r="I421" i="4"/>
  <c r="I441" i="4"/>
  <c r="I13" i="4"/>
  <c r="I41" i="4"/>
  <c r="I68" i="4"/>
  <c r="I96" i="4"/>
  <c r="I125" i="4"/>
  <c r="I151" i="4"/>
  <c r="I177" i="4"/>
  <c r="I206" i="4"/>
  <c r="I231" i="4"/>
  <c r="I256" i="4"/>
  <c r="I282" i="4"/>
  <c r="I304" i="4"/>
  <c r="I324" i="4"/>
  <c r="I344" i="4"/>
  <c r="I24" i="4"/>
  <c r="I51" i="4"/>
  <c r="I77" i="4"/>
  <c r="I107" i="4"/>
  <c r="I133" i="4"/>
  <c r="I161" i="4"/>
  <c r="I189" i="4"/>
  <c r="I215" i="4"/>
  <c r="I242" i="4"/>
  <c r="I267" i="4"/>
  <c r="I291" i="4"/>
  <c r="I311" i="4"/>
  <c r="I331" i="4"/>
  <c r="I351" i="4"/>
  <c r="I25" i="4"/>
  <c r="I52" i="4"/>
  <c r="I81" i="4"/>
  <c r="I108" i="4"/>
  <c r="I134" i="4"/>
  <c r="I162" i="4"/>
  <c r="I191" i="4"/>
  <c r="I216" i="4"/>
  <c r="I244" i="4"/>
  <c r="I268" i="4"/>
  <c r="I292" i="4"/>
  <c r="I312" i="4"/>
  <c r="I332" i="4"/>
  <c r="I352" i="4"/>
  <c r="I27" i="4"/>
  <c r="I54" i="4"/>
  <c r="I82" i="4"/>
  <c r="I109" i="4"/>
  <c r="I135" i="4"/>
  <c r="I165" i="4"/>
  <c r="I192" i="4"/>
  <c r="I217" i="4"/>
  <c r="I245" i="4"/>
  <c r="I269" i="4"/>
  <c r="I293" i="4"/>
  <c r="I313" i="4"/>
  <c r="I333" i="4"/>
  <c r="I353" i="4"/>
  <c r="I29" i="4"/>
  <c r="I55" i="4"/>
  <c r="I84" i="4"/>
  <c r="I45" i="4"/>
  <c r="I97" i="4"/>
  <c r="I141" i="4"/>
  <c r="I186" i="4"/>
  <c r="I232" i="4"/>
  <c r="I272" i="4"/>
  <c r="I308" i="4"/>
  <c r="I340" i="4"/>
  <c r="I368" i="4"/>
  <c r="I391" i="4"/>
  <c r="I414" i="4"/>
  <c r="I437" i="4"/>
  <c r="I12" i="3"/>
  <c r="I32" i="3"/>
  <c r="I52" i="3"/>
  <c r="I72" i="3"/>
  <c r="I92" i="3"/>
  <c r="I112" i="3"/>
  <c r="I132" i="3"/>
  <c r="I152" i="3"/>
  <c r="I172" i="3"/>
  <c r="I192" i="3"/>
  <c r="I212" i="3"/>
  <c r="I232" i="3"/>
  <c r="I252" i="3"/>
  <c r="I272" i="3"/>
  <c r="I292" i="3"/>
  <c r="I312" i="3"/>
  <c r="I332" i="3"/>
  <c r="I352" i="3"/>
  <c r="I372" i="3"/>
  <c r="I392" i="3"/>
  <c r="I412" i="3"/>
  <c r="I432" i="3"/>
  <c r="I47" i="4"/>
  <c r="I98" i="4"/>
  <c r="I142" i="4"/>
  <c r="I188" i="4"/>
  <c r="I234" i="4"/>
  <c r="I273" i="4"/>
  <c r="I309" i="4"/>
  <c r="I342" i="4"/>
  <c r="I369" i="4"/>
  <c r="I392" i="4"/>
  <c r="I415" i="4"/>
  <c r="I438" i="4"/>
  <c r="I13" i="3"/>
  <c r="I33" i="3"/>
  <c r="I53" i="3"/>
  <c r="I73" i="3"/>
  <c r="I93" i="3"/>
  <c r="I113" i="3"/>
  <c r="I133" i="3"/>
  <c r="I153" i="3"/>
  <c r="I173" i="3"/>
  <c r="I193" i="3"/>
  <c r="I213" i="3"/>
  <c r="I233" i="3"/>
  <c r="I253" i="3"/>
  <c r="I273" i="3"/>
  <c r="I293" i="3"/>
  <c r="I313" i="3"/>
  <c r="I333" i="3"/>
  <c r="I353" i="3"/>
  <c r="I373" i="3"/>
  <c r="I393" i="3"/>
  <c r="I413" i="3"/>
  <c r="I433" i="3"/>
  <c r="I48" i="4"/>
  <c r="I101" i="4"/>
  <c r="I149" i="4"/>
  <c r="I193" i="4"/>
  <c r="I235" i="4"/>
  <c r="I278" i="4"/>
  <c r="I310" i="4"/>
  <c r="I343" i="4"/>
  <c r="I370" i="4"/>
  <c r="I393" i="4"/>
  <c r="I416" i="4"/>
  <c r="I440" i="4"/>
  <c r="I50" i="4"/>
  <c r="I102" i="4"/>
  <c r="I150" i="4"/>
  <c r="I194" i="4"/>
  <c r="I237" i="4"/>
  <c r="I281" i="4"/>
  <c r="I314" i="4"/>
  <c r="I345" i="4"/>
  <c r="I371" i="4"/>
  <c r="I394" i="4"/>
  <c r="I417" i="4"/>
  <c r="I442" i="4"/>
  <c r="I56" i="4"/>
  <c r="I104" i="4"/>
  <c r="I152" i="4"/>
  <c r="I195" i="4"/>
  <c r="I238" i="4"/>
  <c r="I284" i="4"/>
  <c r="I315" i="4"/>
  <c r="I346" i="4"/>
  <c r="I372" i="4"/>
  <c r="I395" i="4"/>
  <c r="I420" i="4"/>
  <c r="I443" i="4"/>
  <c r="I16" i="3"/>
  <c r="I36" i="3"/>
  <c r="I56" i="3"/>
  <c r="I76" i="3"/>
  <c r="I96" i="3"/>
  <c r="I116" i="3"/>
  <c r="I136" i="3"/>
  <c r="I156" i="3"/>
  <c r="I176" i="3"/>
  <c r="I196" i="3"/>
  <c r="I216" i="3"/>
  <c r="I236" i="3"/>
  <c r="I256" i="3"/>
  <c r="I276" i="3"/>
  <c r="I296" i="3"/>
  <c r="I316" i="3"/>
  <c r="I336" i="3"/>
  <c r="I356" i="3"/>
  <c r="I376" i="3"/>
  <c r="I396" i="3"/>
  <c r="I416" i="3"/>
  <c r="I436" i="3"/>
  <c r="I12" i="4"/>
  <c r="I58" i="4"/>
  <c r="I110" i="4"/>
  <c r="I154" i="4"/>
  <c r="I204" i="4"/>
  <c r="I246" i="4"/>
  <c r="I287" i="4"/>
  <c r="I317" i="4"/>
  <c r="I348" i="4"/>
  <c r="I374" i="4"/>
  <c r="I397" i="4"/>
  <c r="I423" i="4"/>
  <c r="I14" i="4"/>
  <c r="I66" i="4"/>
  <c r="I111" i="4"/>
  <c r="I155" i="4"/>
  <c r="I205" i="4"/>
  <c r="I247" i="4"/>
  <c r="I288" i="4"/>
  <c r="I320" i="4"/>
  <c r="I349" i="4"/>
  <c r="I375" i="4"/>
  <c r="I400" i="4"/>
  <c r="I424" i="4"/>
  <c r="I15" i="4"/>
  <c r="I67" i="4"/>
  <c r="I112" i="4"/>
  <c r="I157" i="4"/>
  <c r="I207" i="4"/>
  <c r="I248" i="4"/>
  <c r="I289" i="4"/>
  <c r="I322" i="4"/>
  <c r="I350" i="4"/>
  <c r="I376" i="4"/>
  <c r="I402" i="4"/>
  <c r="I425" i="4"/>
  <c r="I30" i="4"/>
  <c r="I75" i="4"/>
  <c r="I127" i="4"/>
  <c r="I170" i="4"/>
  <c r="I214" i="4"/>
  <c r="I258" i="4"/>
  <c r="I297" i="4"/>
  <c r="I328" i="4"/>
  <c r="I360" i="4"/>
  <c r="I384" i="4"/>
  <c r="I407" i="4"/>
  <c r="I430" i="4"/>
  <c r="I31" i="4"/>
  <c r="I76" i="4"/>
  <c r="I128" i="4"/>
  <c r="I175" i="4"/>
  <c r="I218" i="4"/>
  <c r="I262" i="4"/>
  <c r="I300" i="4"/>
  <c r="I329" i="4"/>
  <c r="I362" i="4"/>
  <c r="I385" i="4"/>
  <c r="I408" i="4"/>
  <c r="I431" i="4"/>
  <c r="I32" i="4"/>
  <c r="I85" i="4"/>
  <c r="I129" i="4"/>
  <c r="I176" i="4"/>
  <c r="I221" i="4"/>
  <c r="I264" i="4"/>
  <c r="I302" i="4"/>
  <c r="I330" i="4"/>
  <c r="I363" i="4"/>
  <c r="I386" i="4"/>
  <c r="I409" i="4"/>
  <c r="I432" i="4"/>
  <c r="I37" i="4"/>
  <c r="I86" i="4"/>
  <c r="I130" i="4"/>
  <c r="I178" i="4"/>
  <c r="I222" i="4"/>
  <c r="I265" i="4"/>
  <c r="I303" i="4"/>
  <c r="I334" i="4"/>
  <c r="I364" i="4"/>
  <c r="I387" i="4"/>
  <c r="I410" i="4"/>
  <c r="I433" i="4"/>
  <c r="I38" i="4"/>
  <c r="I87" i="4"/>
  <c r="I132" i="4"/>
  <c r="I181" i="4"/>
  <c r="I224" i="4"/>
  <c r="I266" i="4"/>
  <c r="I305" i="4"/>
  <c r="I335" i="4"/>
  <c r="I365" i="4"/>
  <c r="I388" i="4"/>
  <c r="I411" i="4"/>
  <c r="I434" i="4"/>
  <c r="I18" i="4"/>
  <c r="I166" i="4"/>
  <c r="I290" i="4"/>
  <c r="I373" i="4"/>
  <c r="I436" i="4"/>
  <c r="I21" i="3"/>
  <c r="I44" i="3"/>
  <c r="I67" i="3"/>
  <c r="I90" i="3"/>
  <c r="I115" i="3"/>
  <c r="I139" i="3"/>
  <c r="I162" i="3"/>
  <c r="I185" i="3"/>
  <c r="I208" i="3"/>
  <c r="I231" i="3"/>
  <c r="I257" i="3"/>
  <c r="I280" i="3"/>
  <c r="I303" i="3"/>
  <c r="I326" i="3"/>
  <c r="I349" i="3"/>
  <c r="I374" i="3"/>
  <c r="I398" i="3"/>
  <c r="I421" i="3"/>
  <c r="I444" i="3"/>
  <c r="I21" i="4"/>
  <c r="I168" i="4"/>
  <c r="I294" i="4"/>
  <c r="I377" i="4"/>
  <c r="I444" i="4"/>
  <c r="I22" i="3"/>
  <c r="I45" i="3"/>
  <c r="I68" i="3"/>
  <c r="I91" i="3"/>
  <c r="I117" i="3"/>
  <c r="I140" i="3"/>
  <c r="I163" i="3"/>
  <c r="I186" i="3"/>
  <c r="I209" i="3"/>
  <c r="I234" i="3"/>
  <c r="I258" i="3"/>
  <c r="I281" i="3"/>
  <c r="I304" i="3"/>
  <c r="I327" i="3"/>
  <c r="I350" i="3"/>
  <c r="I375" i="3"/>
  <c r="I399" i="3"/>
  <c r="I422" i="3"/>
  <c r="I16" i="8"/>
  <c r="I36" i="8"/>
  <c r="I56" i="8"/>
  <c r="I76" i="8"/>
  <c r="I96" i="8"/>
  <c r="I116" i="8"/>
  <c r="I136" i="8"/>
  <c r="I156" i="8"/>
  <c r="I176" i="8"/>
  <c r="I196" i="8"/>
  <c r="I216" i="8"/>
  <c r="I236" i="8"/>
  <c r="I256" i="8"/>
  <c r="I276" i="8"/>
  <c r="I296" i="8"/>
  <c r="I316" i="8"/>
  <c r="I336" i="8"/>
  <c r="I356" i="8"/>
  <c r="I376" i="8"/>
  <c r="I396" i="8"/>
  <c r="I416" i="8"/>
  <c r="I436" i="8"/>
  <c r="I42" i="4"/>
  <c r="I169" i="4"/>
  <c r="I295" i="4"/>
  <c r="I380" i="4"/>
  <c r="I23" i="3"/>
  <c r="I46" i="3"/>
  <c r="I69" i="3"/>
  <c r="I94" i="3"/>
  <c r="I118" i="3"/>
  <c r="I141" i="3"/>
  <c r="I164" i="3"/>
  <c r="I187" i="3"/>
  <c r="I210" i="3"/>
  <c r="I235" i="3"/>
  <c r="I259" i="3"/>
  <c r="I282" i="3"/>
  <c r="I305" i="3"/>
  <c r="I328" i="3"/>
  <c r="I351" i="3"/>
  <c r="I377" i="3"/>
  <c r="I400" i="3"/>
  <c r="I423" i="3"/>
  <c r="I17" i="8"/>
  <c r="I37" i="8"/>
  <c r="I57" i="8"/>
  <c r="I77" i="8"/>
  <c r="I97" i="8"/>
  <c r="I117" i="8"/>
  <c r="I137" i="8"/>
  <c r="I157" i="8"/>
  <c r="I177" i="8"/>
  <c r="I197" i="8"/>
  <c r="I217" i="8"/>
  <c r="I237" i="8"/>
  <c r="I257" i="8"/>
  <c r="I277" i="8"/>
  <c r="I297" i="8"/>
  <c r="I317" i="8"/>
  <c r="I337" i="8"/>
  <c r="I357" i="8"/>
  <c r="I377" i="8"/>
  <c r="I397" i="8"/>
  <c r="I417" i="8"/>
  <c r="I437" i="8"/>
  <c r="I44" i="4"/>
  <c r="I182" i="4"/>
  <c r="I296" i="4"/>
  <c r="I382" i="4"/>
  <c r="I24" i="3"/>
  <c r="I47" i="3"/>
  <c r="I70" i="3"/>
  <c r="I95" i="3"/>
  <c r="I119" i="3"/>
  <c r="I142" i="3"/>
  <c r="I165" i="3"/>
  <c r="I188" i="3"/>
  <c r="I211" i="3"/>
  <c r="I237" i="3"/>
  <c r="I260" i="3"/>
  <c r="I283" i="3"/>
  <c r="I306" i="3"/>
  <c r="I329" i="3"/>
  <c r="I354" i="3"/>
  <c r="I378" i="3"/>
  <c r="I401" i="3"/>
  <c r="I424" i="3"/>
  <c r="I18" i="8"/>
  <c r="I38" i="8"/>
  <c r="I58" i="8"/>
  <c r="I78" i="8"/>
  <c r="I98" i="8"/>
  <c r="I118" i="8"/>
  <c r="I138" i="8"/>
  <c r="I158" i="8"/>
  <c r="I178" i="8"/>
  <c r="I198" i="8"/>
  <c r="I218" i="8"/>
  <c r="I238" i="8"/>
  <c r="I258" i="8"/>
  <c r="I278" i="8"/>
  <c r="I298" i="8"/>
  <c r="I318" i="8"/>
  <c r="I338" i="8"/>
  <c r="I358" i="8"/>
  <c r="I378" i="8"/>
  <c r="I398" i="8"/>
  <c r="I418" i="8"/>
  <c r="I438" i="8"/>
  <c r="I57" i="4"/>
  <c r="I185" i="4"/>
  <c r="I306" i="4"/>
  <c r="I383" i="4"/>
  <c r="I25" i="3"/>
  <c r="I48" i="3"/>
  <c r="I71" i="3"/>
  <c r="I97" i="3"/>
  <c r="I120" i="3"/>
  <c r="I143" i="3"/>
  <c r="I166" i="3"/>
  <c r="I189" i="3"/>
  <c r="I214" i="3"/>
  <c r="I238" i="3"/>
  <c r="I261" i="3"/>
  <c r="I284" i="3"/>
  <c r="I307" i="3"/>
  <c r="I330" i="3"/>
  <c r="I355" i="3"/>
  <c r="I379" i="3"/>
  <c r="I402" i="3"/>
  <c r="I425" i="3"/>
  <c r="I19" i="8"/>
  <c r="I39" i="8"/>
  <c r="I59" i="8"/>
  <c r="I79" i="8"/>
  <c r="I99" i="8"/>
  <c r="I119" i="8"/>
  <c r="I139" i="8"/>
  <c r="I159" i="8"/>
  <c r="I179" i="8"/>
  <c r="I199" i="8"/>
  <c r="I219" i="8"/>
  <c r="I239" i="8"/>
  <c r="I259" i="8"/>
  <c r="I279" i="8"/>
  <c r="I299" i="8"/>
  <c r="I319" i="8"/>
  <c r="I339" i="8"/>
  <c r="I359" i="8"/>
  <c r="I379" i="8"/>
  <c r="I399" i="8"/>
  <c r="I419" i="8"/>
  <c r="I439" i="8"/>
  <c r="I71" i="4"/>
  <c r="I208" i="4"/>
  <c r="I316" i="4"/>
  <c r="I390" i="4"/>
  <c r="I27" i="3"/>
  <c r="I50" i="3"/>
  <c r="I75" i="3"/>
  <c r="I99" i="3"/>
  <c r="I122" i="3"/>
  <c r="I145" i="3"/>
  <c r="I168" i="3"/>
  <c r="I191" i="3"/>
  <c r="I217" i="3"/>
  <c r="I240" i="3"/>
  <c r="I263" i="3"/>
  <c r="I286" i="3"/>
  <c r="I309" i="3"/>
  <c r="I334" i="3"/>
  <c r="I358" i="3"/>
  <c r="I381" i="3"/>
  <c r="I404" i="3"/>
  <c r="I427" i="3"/>
  <c r="I73" i="4"/>
  <c r="I209" i="4"/>
  <c r="I323" i="4"/>
  <c r="I396" i="4"/>
  <c r="I28" i="3"/>
  <c r="I51" i="3"/>
  <c r="I77" i="3"/>
  <c r="I100" i="3"/>
  <c r="I123" i="3"/>
  <c r="I146" i="3"/>
  <c r="I169" i="3"/>
  <c r="I194" i="3"/>
  <c r="I218" i="3"/>
  <c r="I241" i="3"/>
  <c r="I264" i="3"/>
  <c r="I287" i="3"/>
  <c r="I310" i="3"/>
  <c r="I335" i="3"/>
  <c r="I359" i="3"/>
  <c r="I382" i="3"/>
  <c r="I405" i="3"/>
  <c r="I428" i="3"/>
  <c r="I74" i="4"/>
  <c r="I211" i="4"/>
  <c r="I325" i="4"/>
  <c r="I403" i="4"/>
  <c r="I122" i="4"/>
  <c r="I249" i="4"/>
  <c r="I347" i="4"/>
  <c r="I413" i="4"/>
  <c r="I11" i="3"/>
  <c r="I37" i="3"/>
  <c r="I60" i="3"/>
  <c r="I83" i="3"/>
  <c r="I106" i="3"/>
  <c r="I129" i="3"/>
  <c r="I154" i="3"/>
  <c r="I178" i="3"/>
  <c r="I201" i="3"/>
  <c r="I224" i="3"/>
  <c r="I247" i="3"/>
  <c r="I270" i="3"/>
  <c r="I295" i="3"/>
  <c r="I319" i="3"/>
  <c r="I342" i="3"/>
  <c r="I365" i="3"/>
  <c r="I388" i="3"/>
  <c r="I411" i="3"/>
  <c r="I437" i="3"/>
  <c r="I124" i="4"/>
  <c r="I254" i="4"/>
  <c r="I354" i="4"/>
  <c r="I422" i="4"/>
  <c r="I14" i="3"/>
  <c r="I38" i="3"/>
  <c r="I61" i="3"/>
  <c r="I84" i="3"/>
  <c r="I107" i="3"/>
  <c r="I130" i="3"/>
  <c r="I155" i="3"/>
  <c r="I179" i="3"/>
  <c r="I202" i="3"/>
  <c r="I225" i="3"/>
  <c r="I248" i="3"/>
  <c r="I271" i="3"/>
  <c r="I297" i="3"/>
  <c r="I320" i="3"/>
  <c r="I343" i="3"/>
  <c r="I366" i="3"/>
  <c r="I389" i="3"/>
  <c r="I414" i="3"/>
  <c r="I438" i="3"/>
  <c r="I126" i="4"/>
  <c r="I255" i="4"/>
  <c r="I355" i="4"/>
  <c r="I426" i="4"/>
  <c r="I15" i="3"/>
  <c r="I39" i="3"/>
  <c r="I62" i="3"/>
  <c r="I85" i="3"/>
  <c r="I108" i="3"/>
  <c r="I131" i="3"/>
  <c r="I157" i="3"/>
  <c r="I180" i="3"/>
  <c r="I203" i="3"/>
  <c r="I226" i="3"/>
  <c r="I249" i="3"/>
  <c r="I274" i="3"/>
  <c r="I298" i="3"/>
  <c r="I321" i="3"/>
  <c r="I344" i="3"/>
  <c r="I367" i="3"/>
  <c r="I390" i="3"/>
  <c r="I415" i="3"/>
  <c r="I439" i="3"/>
  <c r="I136" i="4"/>
  <c r="I257" i="4"/>
  <c r="I356" i="4"/>
  <c r="I427" i="4"/>
  <c r="I17" i="3"/>
  <c r="I40" i="3"/>
  <c r="I63" i="3"/>
  <c r="I86" i="3"/>
  <c r="I109" i="3"/>
  <c r="I134" i="3"/>
  <c r="I158" i="3"/>
  <c r="I181" i="3"/>
  <c r="I204" i="3"/>
  <c r="I227" i="3"/>
  <c r="I250" i="3"/>
  <c r="I275" i="3"/>
  <c r="I299" i="3"/>
  <c r="I322" i="3"/>
  <c r="I345" i="3"/>
  <c r="I368" i="3"/>
  <c r="I391" i="3"/>
  <c r="I11" i="4"/>
  <c r="I137" i="4"/>
  <c r="I270" i="4"/>
  <c r="I357" i="4"/>
  <c r="I428" i="4"/>
  <c r="I327" i="4"/>
  <c r="I20" i="3"/>
  <c r="I78" i="3"/>
  <c r="I126" i="3"/>
  <c r="I177" i="3"/>
  <c r="I229" i="3"/>
  <c r="I285" i="3"/>
  <c r="I338" i="3"/>
  <c r="I386" i="3"/>
  <c r="I435" i="3"/>
  <c r="I29" i="8"/>
  <c r="I53" i="8"/>
  <c r="I81" i="8"/>
  <c r="I105" i="8"/>
  <c r="I129" i="8"/>
  <c r="I153" i="8"/>
  <c r="I181" i="8"/>
  <c r="I205" i="8"/>
  <c r="I229" i="8"/>
  <c r="I253" i="8"/>
  <c r="I281" i="8"/>
  <c r="I305" i="8"/>
  <c r="I329" i="8"/>
  <c r="I353" i="8"/>
  <c r="I381" i="8"/>
  <c r="I405" i="8"/>
  <c r="I429" i="8"/>
  <c r="I30" i="8"/>
  <c r="I54" i="8"/>
  <c r="I106" i="8"/>
  <c r="I130" i="8"/>
  <c r="I154" i="8"/>
  <c r="I182" i="8"/>
  <c r="I230" i="8"/>
  <c r="I254" i="8"/>
  <c r="I306" i="8"/>
  <c r="I330" i="8"/>
  <c r="I354" i="8"/>
  <c r="I406" i="8"/>
  <c r="I430" i="8"/>
  <c r="I7" i="8"/>
  <c r="I31" i="8"/>
  <c r="I55" i="8"/>
  <c r="I83" i="8"/>
  <c r="I131" i="8"/>
  <c r="I155" i="8"/>
  <c r="I183" i="8"/>
  <c r="I231" i="8"/>
  <c r="I255" i="8"/>
  <c r="I307" i="8"/>
  <c r="I331" i="8"/>
  <c r="I383" i="8"/>
  <c r="I407" i="8"/>
  <c r="I431" i="8"/>
  <c r="I336" i="4"/>
  <c r="I26" i="3"/>
  <c r="I79" i="3"/>
  <c r="I127" i="3"/>
  <c r="I182" i="3"/>
  <c r="I230" i="3"/>
  <c r="I288" i="3"/>
  <c r="I339" i="3"/>
  <c r="I387" i="3"/>
  <c r="I440" i="3"/>
  <c r="I82" i="8"/>
  <c r="I206" i="8"/>
  <c r="I282" i="8"/>
  <c r="I382" i="8"/>
  <c r="I107" i="8"/>
  <c r="I207" i="8"/>
  <c r="I283" i="8"/>
  <c r="I355" i="8"/>
  <c r="I16" i="4"/>
  <c r="I337" i="4"/>
  <c r="I29" i="3"/>
  <c r="I80" i="3"/>
  <c r="I128" i="3"/>
  <c r="I183" i="3"/>
  <c r="I239" i="3"/>
  <c r="I289" i="3"/>
  <c r="I340" i="3"/>
  <c r="I394" i="3"/>
  <c r="I441" i="3"/>
  <c r="I17" i="4"/>
  <c r="I366" i="4"/>
  <c r="I30" i="3"/>
  <c r="I81" i="3"/>
  <c r="I135" i="3"/>
  <c r="I184" i="3"/>
  <c r="I242" i="3"/>
  <c r="I290" i="3"/>
  <c r="I341" i="3"/>
  <c r="I395" i="3"/>
  <c r="I442" i="3"/>
  <c r="I8" i="8"/>
  <c r="I32" i="8"/>
  <c r="I60" i="8"/>
  <c r="I84" i="8"/>
  <c r="I108" i="8"/>
  <c r="I132" i="8"/>
  <c r="I160" i="8"/>
  <c r="I184" i="8"/>
  <c r="I208" i="8"/>
  <c r="I232" i="8"/>
  <c r="I260" i="8"/>
  <c r="I284" i="8"/>
  <c r="I308" i="8"/>
  <c r="I332" i="8"/>
  <c r="I360" i="8"/>
  <c r="I384" i="8"/>
  <c r="I408" i="8"/>
  <c r="I432" i="8"/>
  <c r="I9" i="8"/>
  <c r="I33" i="8"/>
  <c r="I61" i="8"/>
  <c r="I109" i="8"/>
  <c r="I133" i="8"/>
  <c r="I161" i="8"/>
  <c r="I185" i="8"/>
  <c r="I233" i="8"/>
  <c r="I261" i="8"/>
  <c r="I285" i="8"/>
  <c r="I333" i="8"/>
  <c r="I361" i="8"/>
  <c r="I385" i="8"/>
  <c r="I433" i="8"/>
  <c r="I138" i="3"/>
  <c r="I244" i="3"/>
  <c r="I347" i="3"/>
  <c r="I403" i="3"/>
  <c r="I62" i="8"/>
  <c r="I134" i="8"/>
  <c r="I162" i="8"/>
  <c r="I70" i="4"/>
  <c r="I367" i="4"/>
  <c r="I31" i="3"/>
  <c r="I82" i="3"/>
  <c r="I137" i="3"/>
  <c r="I190" i="3"/>
  <c r="I243" i="3"/>
  <c r="I291" i="3"/>
  <c r="I346" i="3"/>
  <c r="I397" i="3"/>
  <c r="I443" i="3"/>
  <c r="I85" i="8"/>
  <c r="I209" i="8"/>
  <c r="I309" i="8"/>
  <c r="I409" i="8"/>
  <c r="I10" i="8"/>
  <c r="I86" i="8"/>
  <c r="I186" i="8"/>
  <c r="I93" i="4"/>
  <c r="I389" i="4"/>
  <c r="I34" i="3"/>
  <c r="I87" i="3"/>
  <c r="I195" i="3"/>
  <c r="I294" i="3"/>
  <c r="I34" i="8"/>
  <c r="I110" i="8"/>
  <c r="I210" i="8"/>
  <c r="I94" i="4"/>
  <c r="I404" i="4"/>
  <c r="I35" i="3"/>
  <c r="I88" i="3"/>
  <c r="I144" i="3"/>
  <c r="I197" i="3"/>
  <c r="I245" i="3"/>
  <c r="I300" i="3"/>
  <c r="I348" i="3"/>
  <c r="I406" i="3"/>
  <c r="I11" i="8"/>
  <c r="I35" i="8"/>
  <c r="I63" i="8"/>
  <c r="I87" i="8"/>
  <c r="I111" i="8"/>
  <c r="I135" i="8"/>
  <c r="I163" i="8"/>
  <c r="I187" i="8"/>
  <c r="I211" i="8"/>
  <c r="I235" i="8"/>
  <c r="I263" i="8"/>
  <c r="I287" i="8"/>
  <c r="I311" i="8"/>
  <c r="I335" i="8"/>
  <c r="I363" i="8"/>
  <c r="I387" i="8"/>
  <c r="I411" i="8"/>
  <c r="I435" i="8"/>
  <c r="I105" i="4"/>
  <c r="I405" i="4"/>
  <c r="I41" i="3"/>
  <c r="I89" i="3"/>
  <c r="I147" i="3"/>
  <c r="I198" i="3"/>
  <c r="I246" i="3"/>
  <c r="I301" i="3"/>
  <c r="I357" i="3"/>
  <c r="I407" i="3"/>
  <c r="I113" i="4"/>
  <c r="I406" i="4"/>
  <c r="I42" i="3"/>
  <c r="I98" i="3"/>
  <c r="I148" i="3"/>
  <c r="I199" i="3"/>
  <c r="I251" i="3"/>
  <c r="I302" i="3"/>
  <c r="I360" i="3"/>
  <c r="I408" i="3"/>
  <c r="I13" i="8"/>
  <c r="I41" i="8"/>
  <c r="I65" i="8"/>
  <c r="I89" i="8"/>
  <c r="I113" i="8"/>
  <c r="I141" i="8"/>
  <c r="I165" i="8"/>
  <c r="I189" i="8"/>
  <c r="I213" i="8"/>
  <c r="I241" i="8"/>
  <c r="I265" i="8"/>
  <c r="I289" i="8"/>
  <c r="I313" i="8"/>
  <c r="I341" i="8"/>
  <c r="I365" i="8"/>
  <c r="I389" i="8"/>
  <c r="I413" i="8"/>
  <c r="I441" i="8"/>
  <c r="I153" i="4"/>
  <c r="I412" i="4"/>
  <c r="I43" i="3"/>
  <c r="I101" i="3"/>
  <c r="I149" i="3"/>
  <c r="I200" i="3"/>
  <c r="I254" i="3"/>
  <c r="I308" i="3"/>
  <c r="I361" i="3"/>
  <c r="I409" i="3"/>
  <c r="I229" i="4"/>
  <c r="I57" i="3"/>
  <c r="I105" i="3"/>
  <c r="I160" i="3"/>
  <c r="I215" i="3"/>
  <c r="I266" i="3"/>
  <c r="I317" i="3"/>
  <c r="I369" i="3"/>
  <c r="I419" i="3"/>
  <c r="I22" i="8"/>
  <c r="I46" i="8"/>
  <c r="I70" i="8"/>
  <c r="I94" i="8"/>
  <c r="I122" i="8"/>
  <c r="I146" i="8"/>
  <c r="I170" i="8"/>
  <c r="I194" i="8"/>
  <c r="I222" i="8"/>
  <c r="I246" i="8"/>
  <c r="I270" i="8"/>
  <c r="I294" i="8"/>
  <c r="I322" i="8"/>
  <c r="I346" i="8"/>
  <c r="I230" i="4"/>
  <c r="I58" i="3"/>
  <c r="I110" i="3"/>
  <c r="I161" i="3"/>
  <c r="I219" i="3"/>
  <c r="I267" i="3"/>
  <c r="I318" i="3"/>
  <c r="I370" i="3"/>
  <c r="I420" i="3"/>
  <c r="I23" i="8"/>
  <c r="I47" i="8"/>
  <c r="I71" i="8"/>
  <c r="I95" i="8"/>
  <c r="I123" i="8"/>
  <c r="I147" i="8"/>
  <c r="I171" i="8"/>
  <c r="I195" i="8"/>
  <c r="I223" i="8"/>
  <c r="I247" i="8"/>
  <c r="I271" i="8"/>
  <c r="I295" i="8"/>
  <c r="I323" i="8"/>
  <c r="I347" i="8"/>
  <c r="I371" i="8"/>
  <c r="I395" i="8"/>
  <c r="I423" i="8"/>
  <c r="I241" i="4"/>
  <c r="I59" i="3"/>
  <c r="I111" i="3"/>
  <c r="I167" i="3"/>
  <c r="I220" i="3"/>
  <c r="I268" i="3"/>
  <c r="I323" i="3"/>
  <c r="I371" i="3"/>
  <c r="I426" i="3"/>
  <c r="I24" i="8"/>
  <c r="I48" i="8"/>
  <c r="I72" i="8"/>
  <c r="I100" i="8"/>
  <c r="I124" i="8"/>
  <c r="I148" i="8"/>
  <c r="I172" i="8"/>
  <c r="I200" i="8"/>
  <c r="I224" i="8"/>
  <c r="I248" i="8"/>
  <c r="I272" i="8"/>
  <c r="I300" i="8"/>
  <c r="I324" i="8"/>
  <c r="I271" i="4"/>
  <c r="I9" i="3"/>
  <c r="I64" i="3"/>
  <c r="I114" i="3"/>
  <c r="I170" i="3"/>
  <c r="I221" i="3"/>
  <c r="I269" i="3"/>
  <c r="I324" i="3"/>
  <c r="I380" i="3"/>
  <c r="I429" i="3"/>
  <c r="I74" i="3"/>
  <c r="I262" i="3"/>
  <c r="I430" i="3"/>
  <c r="I43" i="8"/>
  <c r="I93" i="8"/>
  <c r="I150" i="8"/>
  <c r="I204" i="8"/>
  <c r="I262" i="8"/>
  <c r="I310" i="8"/>
  <c r="I352" i="8"/>
  <c r="I400" i="8"/>
  <c r="I443" i="8"/>
  <c r="I325" i="3"/>
  <c r="I120" i="8"/>
  <c r="I415" i="8"/>
  <c r="I429" i="4"/>
  <c r="I121" i="8"/>
  <c r="I69" i="8"/>
  <c r="I340" i="8"/>
  <c r="I40" i="8"/>
  <c r="I393" i="8"/>
  <c r="I304" i="8"/>
  <c r="I102" i="3"/>
  <c r="I265" i="3"/>
  <c r="I431" i="3"/>
  <c r="I44" i="8"/>
  <c r="I101" i="8"/>
  <c r="I151" i="8"/>
  <c r="I212" i="8"/>
  <c r="I264" i="8"/>
  <c r="I312" i="8"/>
  <c r="I362" i="8"/>
  <c r="I401" i="8"/>
  <c r="I444" i="8"/>
  <c r="I66" i="8"/>
  <c r="I227" i="8"/>
  <c r="I372" i="8"/>
  <c r="I228" i="8"/>
  <c r="I126" i="8"/>
  <c r="I375" i="8"/>
  <c r="I188" i="8"/>
  <c r="I202" i="8"/>
  <c r="I92" i="8"/>
  <c r="I442" i="8"/>
  <c r="I103" i="3"/>
  <c r="I277" i="3"/>
  <c r="I434" i="3"/>
  <c r="I45" i="8"/>
  <c r="I102" i="8"/>
  <c r="I152" i="8"/>
  <c r="I214" i="8"/>
  <c r="I266" i="8"/>
  <c r="I314" i="8"/>
  <c r="I364" i="8"/>
  <c r="I402" i="8"/>
  <c r="I404" i="8"/>
  <c r="I275" i="8"/>
  <c r="I174" i="8"/>
  <c r="I15" i="8"/>
  <c r="I127" i="8"/>
  <c r="I42" i="8"/>
  <c r="I158" i="4"/>
  <c r="I104" i="3"/>
  <c r="I278" i="3"/>
  <c r="I49" i="8"/>
  <c r="I103" i="8"/>
  <c r="I164" i="8"/>
  <c r="I215" i="8"/>
  <c r="I267" i="8"/>
  <c r="I315" i="8"/>
  <c r="I366" i="8"/>
  <c r="I403" i="8"/>
  <c r="I151" i="3"/>
  <c r="I328" i="8"/>
  <c r="I363" i="3"/>
  <c r="I342" i="8"/>
  <c r="I91" i="8"/>
  <c r="I196" i="4"/>
  <c r="I121" i="3"/>
  <c r="I279" i="3"/>
  <c r="I50" i="8"/>
  <c r="I104" i="8"/>
  <c r="I166" i="8"/>
  <c r="I220" i="8"/>
  <c r="I268" i="8"/>
  <c r="I320" i="8"/>
  <c r="I367" i="8"/>
  <c r="I326" i="4"/>
  <c r="I12" i="8"/>
  <c r="I422" i="8"/>
  <c r="I242" i="8"/>
  <c r="I440" i="8"/>
  <c r="I212" i="4"/>
  <c r="I124" i="3"/>
  <c r="I311" i="3"/>
  <c r="I51" i="8"/>
  <c r="I112" i="8"/>
  <c r="I167" i="8"/>
  <c r="I221" i="8"/>
  <c r="I269" i="8"/>
  <c r="I321" i="8"/>
  <c r="I368" i="8"/>
  <c r="I410" i="8"/>
  <c r="I327" i="8"/>
  <c r="I331" i="3"/>
  <c r="I67" i="8"/>
  <c r="I420" i="8"/>
  <c r="I240" i="8"/>
  <c r="I303" i="8"/>
  <c r="I149" i="8"/>
  <c r="I286" i="4"/>
  <c r="I125" i="3"/>
  <c r="I314" i="3"/>
  <c r="I52" i="8"/>
  <c r="I114" i="8"/>
  <c r="I168" i="8"/>
  <c r="I225" i="8"/>
  <c r="I273" i="8"/>
  <c r="I325" i="8"/>
  <c r="I369" i="8"/>
  <c r="I412" i="8"/>
  <c r="I159" i="3"/>
  <c r="I280" i="8"/>
  <c r="I288" i="8"/>
  <c r="I424" i="8"/>
  <c r="I307" i="4"/>
  <c r="I150" i="3"/>
  <c r="I315" i="3"/>
  <c r="I64" i="8"/>
  <c r="I115" i="8"/>
  <c r="I169" i="8"/>
  <c r="I226" i="8"/>
  <c r="I274" i="8"/>
  <c r="I326" i="8"/>
  <c r="I370" i="8"/>
  <c r="I414" i="8"/>
  <c r="I173" i="8"/>
  <c r="I373" i="8"/>
  <c r="I174" i="3"/>
  <c r="I180" i="8"/>
  <c r="I10" i="3"/>
  <c r="I73" i="8"/>
  <c r="I380" i="8"/>
  <c r="I251" i="8"/>
  <c r="I418" i="3"/>
  <c r="I394" i="8"/>
  <c r="I435" i="4"/>
  <c r="I171" i="3"/>
  <c r="I337" i="3"/>
  <c r="I14" i="8"/>
  <c r="I68" i="8"/>
  <c r="I125" i="8"/>
  <c r="I175" i="8"/>
  <c r="I234" i="8"/>
  <c r="I286" i="8"/>
  <c r="I334" i="8"/>
  <c r="I374" i="8"/>
  <c r="I421" i="8"/>
  <c r="I362" i="3"/>
  <c r="I175" i="3"/>
  <c r="I20" i="8"/>
  <c r="I290" i="8"/>
  <c r="I145" i="8"/>
  <c r="I18" i="3"/>
  <c r="I205" i="3"/>
  <c r="I364" i="3"/>
  <c r="I21" i="8"/>
  <c r="I74" i="8"/>
  <c r="I128" i="8"/>
  <c r="I190" i="8"/>
  <c r="I243" i="8"/>
  <c r="I291" i="8"/>
  <c r="I343" i="8"/>
  <c r="I386" i="8"/>
  <c r="I425" i="8"/>
  <c r="I255" i="3"/>
  <c r="I19" i="3"/>
  <c r="I206" i="3"/>
  <c r="I383" i="3"/>
  <c r="I25" i="8"/>
  <c r="I75" i="8"/>
  <c r="I140" i="8"/>
  <c r="I191" i="8"/>
  <c r="I244" i="8"/>
  <c r="I292" i="8"/>
  <c r="I344" i="8"/>
  <c r="I388" i="8"/>
  <c r="I426" i="8"/>
  <c r="I49" i="3"/>
  <c r="I207" i="3"/>
  <c r="I384" i="3"/>
  <c r="I26" i="8"/>
  <c r="I80" i="8"/>
  <c r="I142" i="8"/>
  <c r="I192" i="8"/>
  <c r="I245" i="8"/>
  <c r="I293" i="8"/>
  <c r="I345" i="8"/>
  <c r="I390" i="8"/>
  <c r="I427" i="8"/>
  <c r="I203" i="8"/>
  <c r="I54" i="3"/>
  <c r="I222" i="3"/>
  <c r="I385" i="3"/>
  <c r="I27" i="8"/>
  <c r="I88" i="8"/>
  <c r="I143" i="8"/>
  <c r="I193" i="8"/>
  <c r="I249" i="8"/>
  <c r="I301" i="8"/>
  <c r="I348" i="8"/>
  <c r="I391" i="8"/>
  <c r="I428" i="8"/>
  <c r="I66" i="3"/>
  <c r="I351" i="8"/>
  <c r="I55" i="3"/>
  <c r="I223" i="3"/>
  <c r="I410" i="3"/>
  <c r="I28" i="8"/>
  <c r="I90" i="8"/>
  <c r="I144" i="8"/>
  <c r="I201" i="8"/>
  <c r="I250" i="8"/>
  <c r="I302" i="8"/>
  <c r="I349" i="8"/>
  <c r="I392" i="8"/>
  <c r="I434" i="8"/>
  <c r="I350" i="8"/>
  <c r="I252" i="8"/>
  <c r="I65" i="3"/>
  <c r="I228" i="3"/>
  <c r="I417" i="3"/>
  <c r="W6" i="12" l="1"/>
  <c r="W4" i="12" a="1"/>
  <c r="W4" i="12" s="1"/>
  <c r="W42" i="12" a="1"/>
  <c r="W42" i="12" s="1"/>
  <c r="W44" i="12"/>
  <c r="G155" i="7"/>
  <c r="Q155" i="7" s="1"/>
  <c r="G126" i="7"/>
  <c r="Q126" i="7" s="1"/>
  <c r="G147" i="7"/>
  <c r="Q147" i="7" s="1"/>
  <c r="G128" i="7"/>
  <c r="Q128" i="7" s="1"/>
  <c r="G124" i="7"/>
  <c r="Q124" i="7" s="1"/>
  <c r="H6" i="8"/>
  <c r="G131" i="7"/>
  <c r="Q131" i="7" s="1"/>
  <c r="H9" i="3"/>
  <c r="H7" i="8"/>
  <c r="H18" i="4"/>
  <c r="H18" i="5" s="1"/>
  <c r="G146" i="7"/>
  <c r="Q146" i="7" s="1"/>
  <c r="G152" i="7"/>
  <c r="Q152" i="7" s="1"/>
  <c r="G141" i="7"/>
  <c r="Q141" i="7" s="1"/>
  <c r="G288" i="7"/>
  <c r="Q288" i="7" s="1"/>
  <c r="G121" i="7"/>
  <c r="Q121" i="7" s="1"/>
  <c r="G157" i="7"/>
  <c r="Q157" i="7" s="1"/>
  <c r="G123" i="7"/>
  <c r="Q123" i="7" s="1"/>
  <c r="G160" i="7"/>
  <c r="Q160" i="7" s="1"/>
  <c r="G129" i="7"/>
  <c r="Q129" i="7" s="1"/>
  <c r="G8" i="3"/>
  <c r="G118" i="7"/>
  <c r="Q118" i="7" s="1"/>
  <c r="G215" i="7"/>
  <c r="Q215" i="7" s="1"/>
  <c r="G125" i="7"/>
  <c r="Q125" i="7" s="1"/>
  <c r="G264" i="7"/>
  <c r="Q264" i="7" s="1"/>
  <c r="G127" i="7"/>
  <c r="Q127" i="7" s="1"/>
  <c r="G154" i="7"/>
  <c r="Q154" i="7" s="1"/>
  <c r="G120" i="7"/>
  <c r="Q120" i="7" s="1"/>
  <c r="G132" i="7"/>
  <c r="Q132" i="7" s="1"/>
  <c r="G151" i="7"/>
  <c r="Q151" i="7" s="1"/>
  <c r="G174" i="7"/>
  <c r="Q174" i="7" s="1"/>
  <c r="G242" i="7"/>
  <c r="Q242" i="7" s="1"/>
  <c r="G189" i="7"/>
  <c r="Q189" i="7" s="1"/>
  <c r="G135" i="7"/>
  <c r="Q135" i="7" s="1"/>
  <c r="G203" i="7"/>
  <c r="Q203" i="7" s="1"/>
  <c r="G148" i="7"/>
  <c r="Q148" i="7" s="1"/>
  <c r="G145" i="7"/>
  <c r="Q145" i="7" s="1"/>
  <c r="G156" i="7"/>
  <c r="Q156" i="7" s="1"/>
  <c r="G193" i="7"/>
  <c r="Q193" i="7" s="1"/>
  <c r="G182" i="7"/>
  <c r="Q182" i="7" s="1"/>
  <c r="G267" i="7"/>
  <c r="Q267" i="7" s="1"/>
  <c r="G137" i="7"/>
  <c r="Q137" i="7" s="1"/>
  <c r="G133" i="7"/>
  <c r="Q133" i="7" s="1"/>
  <c r="G208" i="7"/>
  <c r="Q208" i="7" s="1"/>
  <c r="G175" i="7"/>
  <c r="Q175" i="7" s="1"/>
  <c r="G214" i="7"/>
  <c r="Q214" i="7" s="1"/>
  <c r="G246" i="7"/>
  <c r="Q246" i="7" s="1"/>
  <c r="G112" i="7"/>
  <c r="Q112" i="7" s="1"/>
  <c r="G179" i="7"/>
  <c r="Q179" i="7" s="1"/>
  <c r="G272" i="7"/>
  <c r="Q272" i="7" s="1"/>
  <c r="G136" i="7"/>
  <c r="Q136" i="7" s="1"/>
  <c r="G181" i="7"/>
  <c r="Q181" i="7" s="1"/>
  <c r="G231" i="7"/>
  <c r="Q231" i="7" s="1"/>
  <c r="G158" i="7"/>
  <c r="Q158" i="7" s="1"/>
  <c r="G6" i="4"/>
  <c r="G6" i="5" s="1"/>
  <c r="G266" i="7"/>
  <c r="Q266" i="7" s="1"/>
  <c r="G162" i="7"/>
  <c r="Q162" i="7" s="1"/>
  <c r="G115" i="7"/>
  <c r="Q115" i="7" s="1"/>
  <c r="G119" i="7"/>
  <c r="Q119" i="7" s="1"/>
  <c r="G122" i="7"/>
  <c r="Q122" i="7" s="1"/>
  <c r="G134" i="7"/>
  <c r="Q134" i="7" s="1"/>
  <c r="G290" i="7" l="1"/>
  <c r="Q290" i="7" s="1"/>
  <c r="G406" i="7"/>
  <c r="Q406" i="7" s="1"/>
  <c r="G396" i="7"/>
  <c r="Q396" i="7" s="1"/>
  <c r="G153" i="7"/>
  <c r="Q153" i="7" s="1"/>
  <c r="G419" i="7"/>
  <c r="Q419" i="7" s="1"/>
  <c r="G354" i="7"/>
  <c r="Q354" i="7" s="1"/>
  <c r="G350" i="7"/>
  <c r="Q350" i="7" s="1"/>
  <c r="G400" i="7"/>
  <c r="Q400" i="7" s="1"/>
  <c r="G309" i="7"/>
  <c r="Q309" i="7" s="1"/>
  <c r="G319" i="7"/>
  <c r="Q319" i="7" s="1"/>
  <c r="G356" i="7"/>
  <c r="Q356" i="7" s="1"/>
  <c r="G402" i="7"/>
  <c r="Q402" i="7" s="1"/>
  <c r="G334" i="7"/>
  <c r="Q334" i="7" s="1"/>
  <c r="G439" i="7"/>
  <c r="Q439" i="7" s="1"/>
  <c r="G336" i="7"/>
  <c r="Q336" i="7" s="1"/>
  <c r="G391" i="7"/>
  <c r="Q391" i="7" s="1"/>
  <c r="G401" i="7"/>
  <c r="Q401" i="7" s="1"/>
  <c r="G403" i="7"/>
  <c r="Q403" i="7" s="1"/>
  <c r="G390" i="7"/>
  <c r="Q390" i="7" s="1"/>
  <c r="G395" i="7"/>
  <c r="Q395" i="7" s="1"/>
  <c r="G353" i="7"/>
  <c r="Q353" i="7" s="1"/>
  <c r="G410" i="7"/>
  <c r="Q410" i="7" s="1"/>
  <c r="G318" i="7"/>
  <c r="Q318" i="7" s="1"/>
  <c r="G311" i="7"/>
  <c r="Q311" i="7" s="1"/>
  <c r="G375" i="7"/>
  <c r="Q375" i="7" s="1"/>
  <c r="G199" i="7"/>
  <c r="Q199" i="7" s="1"/>
  <c r="G330" i="7"/>
  <c r="Q330" i="7" s="1"/>
  <c r="G418" i="7"/>
  <c r="Q418" i="7" s="1"/>
  <c r="G323" i="7"/>
  <c r="Q323" i="7" s="1"/>
  <c r="G116" i="7"/>
  <c r="Q116" i="7" s="1"/>
  <c r="G172" i="7"/>
  <c r="Q172" i="7" s="1"/>
  <c r="G399" i="7"/>
  <c r="Q399" i="7" s="1"/>
  <c r="G305" i="7"/>
  <c r="Q305" i="7" s="1"/>
  <c r="G434" i="7"/>
  <c r="Q434" i="7" s="1"/>
  <c r="G312" i="7"/>
  <c r="Q312" i="7" s="1"/>
  <c r="G340" i="7"/>
  <c r="Q340" i="7" s="1"/>
  <c r="G426" i="7"/>
  <c r="Q426" i="7" s="1"/>
  <c r="G253" i="7"/>
  <c r="Q253" i="7" s="1"/>
  <c r="G393" i="7"/>
  <c r="Q393" i="7" s="1"/>
  <c r="G289" i="7"/>
  <c r="Q289" i="7" s="1"/>
  <c r="G392" i="7"/>
  <c r="Q392" i="7" s="1"/>
  <c r="G176" i="7"/>
  <c r="Q176" i="7" s="1"/>
  <c r="G398" i="7"/>
  <c r="Q398" i="7" s="1"/>
  <c r="G263" i="7"/>
  <c r="Q263" i="7" s="1"/>
  <c r="G280" i="7"/>
  <c r="Q280" i="7" s="1"/>
  <c r="G194" i="7"/>
  <c r="Q194" i="7" s="1"/>
  <c r="G139" i="7"/>
  <c r="Q139" i="7" s="1"/>
  <c r="G438" i="7"/>
  <c r="Q438" i="7" s="1"/>
  <c r="G235" i="7"/>
  <c r="Q235" i="7" s="1"/>
  <c r="G226" i="7"/>
  <c r="Q226" i="7" s="1"/>
  <c r="G292" i="7"/>
  <c r="Q292" i="7" s="1"/>
  <c r="G436" i="7"/>
  <c r="Q436" i="7" s="1"/>
  <c r="G324" i="7"/>
  <c r="Q324" i="7" s="1"/>
  <c r="G271" i="7"/>
  <c r="Q271" i="7" s="1"/>
  <c r="G414" i="7"/>
  <c r="Q414" i="7" s="1"/>
  <c r="G327" i="7"/>
  <c r="Q327" i="7" s="1"/>
  <c r="G236" i="7"/>
  <c r="Q236" i="7" s="1"/>
  <c r="G186" i="7"/>
  <c r="Q186" i="7" s="1"/>
  <c r="G377" i="7"/>
  <c r="Q377" i="7" s="1"/>
  <c r="G303" i="7"/>
  <c r="Q303" i="7" s="1"/>
  <c r="G221" i="7"/>
  <c r="Q221" i="7" s="1"/>
  <c r="G163" i="7"/>
  <c r="Q163" i="7" s="1"/>
  <c r="G360" i="7"/>
  <c r="Q360" i="7" s="1"/>
  <c r="G259" i="7"/>
  <c r="Q259" i="7" s="1"/>
  <c r="G346" i="7"/>
  <c r="Q346" i="7" s="1"/>
  <c r="G169" i="7"/>
  <c r="Q169" i="7" s="1"/>
  <c r="G357" i="7"/>
  <c r="Q357" i="7" s="1"/>
  <c r="G285" i="7"/>
  <c r="Q285" i="7" s="1"/>
  <c r="G232" i="7"/>
  <c r="Q232" i="7" s="1"/>
  <c r="G191" i="7"/>
  <c r="Q191" i="7" s="1"/>
  <c r="G180" i="7"/>
  <c r="Q180" i="7" s="1"/>
  <c r="G416" i="7"/>
  <c r="Q416" i="7" s="1"/>
  <c r="G337" i="7"/>
  <c r="Q337" i="7" s="1"/>
  <c r="G192" i="7"/>
  <c r="Q192" i="7" s="1"/>
  <c r="G249" i="7"/>
  <c r="Q249" i="7" s="1"/>
  <c r="G275" i="7"/>
  <c r="Q275" i="7" s="1"/>
  <c r="G329" i="7"/>
  <c r="Q329" i="7" s="1"/>
  <c r="G428" i="7"/>
  <c r="Q428" i="7" s="1"/>
  <c r="G260" i="7"/>
  <c r="Q260" i="7" s="1"/>
  <c r="G355" i="7"/>
  <c r="Q355" i="7" s="1"/>
  <c r="G218" i="7"/>
  <c r="Q218" i="7" s="1"/>
  <c r="G244" i="7"/>
  <c r="Q244" i="7" s="1"/>
  <c r="G239" i="7"/>
  <c r="Q239" i="7" s="1"/>
  <c r="G138" i="7"/>
  <c r="Q138" i="7" s="1"/>
  <c r="G196" i="7"/>
  <c r="Q196" i="7" s="1"/>
  <c r="G437" i="7"/>
  <c r="Q437" i="7" s="1"/>
  <c r="G344" i="7"/>
  <c r="Q344" i="7" s="1"/>
  <c r="G233" i="7"/>
  <c r="Q233" i="7" s="1"/>
  <c r="G413" i="7"/>
  <c r="Q413" i="7" s="1"/>
  <c r="G338" i="7"/>
  <c r="Q338" i="7" s="1"/>
  <c r="G190" i="7"/>
  <c r="Q190" i="7" s="1"/>
  <c r="G210" i="7"/>
  <c r="Q210" i="7" s="1"/>
  <c r="G187" i="7"/>
  <c r="Q187" i="7" s="1"/>
  <c r="G255" i="7"/>
  <c r="Q255" i="7" s="1"/>
  <c r="G256" i="7"/>
  <c r="Q256" i="7" s="1"/>
  <c r="G257" i="7"/>
  <c r="Q257" i="7" s="1"/>
  <c r="G284" i="7"/>
  <c r="Q284" i="7" s="1"/>
  <c r="G382" i="7"/>
  <c r="Q382" i="7" s="1"/>
  <c r="G177" i="7"/>
  <c r="Q177" i="7" s="1"/>
  <c r="G423" i="7"/>
  <c r="Q423" i="7" s="1"/>
  <c r="G412" i="7"/>
  <c r="Q412" i="7" s="1"/>
  <c r="G178" i="7"/>
  <c r="Q178" i="7" s="1"/>
  <c r="G209" i="7"/>
  <c r="Q209" i="7" s="1"/>
  <c r="G293" i="7"/>
  <c r="Q293" i="7" s="1"/>
  <c r="G222" i="7"/>
  <c r="Q222" i="7" s="1"/>
  <c r="G297" i="7"/>
  <c r="Q297" i="7" s="1"/>
  <c r="G248" i="7"/>
  <c r="Q248" i="7" s="1"/>
  <c r="G212" i="7"/>
  <c r="Q212" i="7" s="1"/>
  <c r="G161" i="7"/>
  <c r="Q161" i="7" s="1"/>
  <c r="G386" i="7"/>
  <c r="Q386" i="7" s="1"/>
  <c r="G240" i="7"/>
  <c r="Q240" i="7" s="1"/>
  <c r="G361" i="7"/>
  <c r="Q361" i="7" s="1"/>
  <c r="G415" i="7"/>
  <c r="Q415" i="7" s="1"/>
  <c r="G429" i="7"/>
  <c r="Q429" i="7" s="1"/>
  <c r="G283" i="7"/>
  <c r="Q283" i="7" s="1"/>
  <c r="G217" i="7"/>
  <c r="Q217" i="7" s="1"/>
  <c r="G422" i="7"/>
  <c r="Q422" i="7" s="1"/>
  <c r="G367" i="7"/>
  <c r="Q367" i="7" s="1"/>
  <c r="G352" i="7"/>
  <c r="Q352" i="7" s="1"/>
  <c r="G223" i="7"/>
  <c r="Q223" i="7" s="1"/>
  <c r="G276" i="7"/>
  <c r="Q276" i="7" s="1"/>
  <c r="G322" i="7"/>
  <c r="Q322" i="7" s="1"/>
  <c r="G171" i="7"/>
  <c r="Q171" i="7" s="1"/>
  <c r="G173" i="7"/>
  <c r="Q173" i="7" s="1"/>
  <c r="G442" i="7"/>
  <c r="Q442" i="7" s="1"/>
  <c r="G370" i="7"/>
  <c r="Q370" i="7" s="1"/>
  <c r="G388" i="7"/>
  <c r="Q388" i="7" s="1"/>
  <c r="G286" i="7"/>
  <c r="Q286" i="7" s="1"/>
  <c r="G325" i="7"/>
  <c r="Q325" i="7" s="1"/>
  <c r="G321" i="7"/>
  <c r="Q321" i="7" s="1"/>
  <c r="G441" i="7"/>
  <c r="Q441" i="7" s="1"/>
  <c r="G376" i="7"/>
  <c r="Q376" i="7" s="1"/>
  <c r="G168" i="7"/>
  <c r="Q168" i="7" s="1"/>
  <c r="G302" i="7"/>
  <c r="Q302" i="7" s="1"/>
  <c r="G417" i="7"/>
  <c r="Q417" i="7" s="1"/>
  <c r="G270" i="7"/>
  <c r="Q270" i="7" s="1"/>
  <c r="G269" i="7"/>
  <c r="Q269" i="7" s="1"/>
  <c r="G331" i="7"/>
  <c r="Q331" i="7" s="1"/>
  <c r="G420" i="7"/>
  <c r="Q420" i="7" s="1"/>
  <c r="G224" i="7"/>
  <c r="Q224" i="7" s="1"/>
  <c r="G300" i="7"/>
  <c r="Q300" i="7" s="1"/>
  <c r="G225" i="7"/>
  <c r="Q225" i="7" s="1"/>
  <c r="G250" i="7"/>
  <c r="Q250" i="7" s="1"/>
  <c r="G241" i="7"/>
  <c r="Q241" i="7" s="1"/>
  <c r="G228" i="7"/>
  <c r="Q228" i="7" s="1"/>
  <c r="G243" i="7"/>
  <c r="Q243" i="7" s="1"/>
  <c r="G313" i="7"/>
  <c r="Q313" i="7" s="1"/>
  <c r="G371" i="7"/>
  <c r="Q371" i="7" s="1"/>
  <c r="G279" i="7"/>
  <c r="Q279" i="7" s="1"/>
  <c r="G404" i="7"/>
  <c r="Q404" i="7" s="1"/>
  <c r="G421" i="7"/>
  <c r="Q421" i="7" s="1"/>
  <c r="G205" i="7"/>
  <c r="Q205" i="7" s="1"/>
  <c r="G237" i="7"/>
  <c r="Q237" i="7" s="1"/>
  <c r="G281" i="7"/>
  <c r="Q281" i="7" s="1"/>
  <c r="G326" i="7"/>
  <c r="Q326" i="7" s="1"/>
  <c r="G273" i="7"/>
  <c r="Q273" i="7" s="1"/>
  <c r="G341" i="7"/>
  <c r="Q341" i="7" s="1"/>
  <c r="G170" i="7"/>
  <c r="Q170" i="7" s="1"/>
  <c r="G206" i="7"/>
  <c r="Q206" i="7" s="1"/>
  <c r="G443" i="7"/>
  <c r="Q443" i="7" s="1"/>
  <c r="G435" i="7"/>
  <c r="Q435" i="7" s="1"/>
  <c r="G433" i="7"/>
  <c r="Q433" i="7" s="1"/>
  <c r="G308" i="7"/>
  <c r="Q308" i="7" s="1"/>
  <c r="G407" i="7"/>
  <c r="Q407" i="7" s="1"/>
  <c r="G287" i="7"/>
  <c r="Q287" i="7" s="1"/>
  <c r="G277" i="7"/>
  <c r="Q277" i="7" s="1"/>
  <c r="G198" i="7"/>
  <c r="Q198" i="7" s="1"/>
  <c r="G291" i="7"/>
  <c r="Q291" i="7" s="1"/>
  <c r="G207" i="7"/>
  <c r="Q207" i="7" s="1"/>
  <c r="G274" i="7"/>
  <c r="Q274" i="7" s="1"/>
  <c r="G409" i="7"/>
  <c r="Q409" i="7" s="1"/>
  <c r="G299" i="7"/>
  <c r="Q299" i="7" s="1"/>
  <c r="G159" i="7"/>
  <c r="Q159" i="7" s="1"/>
  <c r="G261" i="7"/>
  <c r="Q261" i="7" s="1"/>
  <c r="G314" i="7"/>
  <c r="Q314" i="7" s="1"/>
  <c r="G258" i="7"/>
  <c r="Q258" i="7" s="1"/>
  <c r="G229" i="7"/>
  <c r="Q229" i="7" s="1"/>
  <c r="G365" i="7"/>
  <c r="Q365" i="7" s="1"/>
  <c r="G254" i="7"/>
  <c r="Q254" i="7" s="1"/>
  <c r="G238" i="7"/>
  <c r="Q238" i="7" s="1"/>
  <c r="G374" i="7"/>
  <c r="Q374" i="7" s="1"/>
  <c r="G328" i="7"/>
  <c r="Q328" i="7" s="1"/>
  <c r="G358" i="7"/>
  <c r="Q358" i="7" s="1"/>
  <c r="G310" i="7"/>
  <c r="Q310" i="7" s="1"/>
  <c r="G294" i="7"/>
  <c r="Q294" i="7" s="1"/>
  <c r="G379" i="7"/>
  <c r="Q379" i="7" s="1"/>
  <c r="G317" i="7"/>
  <c r="Q317" i="7" s="1"/>
  <c r="G230" i="7"/>
  <c r="Q230" i="7" s="1"/>
  <c r="G211" i="7"/>
  <c r="Q211" i="7" s="1"/>
  <c r="G349" i="7"/>
  <c r="Q349" i="7" s="1"/>
  <c r="G307" i="7"/>
  <c r="Q307" i="7" s="1"/>
  <c r="G117" i="7"/>
  <c r="Q117" i="7" s="1"/>
  <c r="G335" i="7"/>
  <c r="Q335" i="7" s="1"/>
  <c r="G440" i="7"/>
  <c r="Q440" i="7" s="1"/>
  <c r="G197" i="7"/>
  <c r="Q197" i="7" s="1"/>
  <c r="G227" i="7"/>
  <c r="Q227" i="7" s="1"/>
  <c r="G343" i="7"/>
  <c r="Q343" i="7" s="1"/>
  <c r="G332" i="7"/>
  <c r="Q332" i="7" s="1"/>
  <c r="G251" i="7"/>
  <c r="Q251" i="7" s="1"/>
  <c r="G252" i="7"/>
  <c r="Q252" i="7" s="1"/>
  <c r="G363" i="7"/>
  <c r="Q363" i="7" s="1"/>
  <c r="G306" i="7"/>
  <c r="Q306" i="7" s="1"/>
  <c r="G405" i="7"/>
  <c r="Q405" i="7" s="1"/>
  <c r="G188" i="7"/>
  <c r="Q188" i="7" s="1"/>
  <c r="G204" i="7"/>
  <c r="Q204" i="7" s="1"/>
  <c r="G385" i="7"/>
  <c r="Q385" i="7" s="1"/>
  <c r="G383" i="7"/>
  <c r="Q383" i="7" s="1"/>
  <c r="G216" i="7"/>
  <c r="Q216" i="7" s="1"/>
  <c r="G348" i="7"/>
  <c r="Q348" i="7" s="1"/>
  <c r="G381" i="7"/>
  <c r="Q381" i="7" s="1"/>
  <c r="G304" i="7"/>
  <c r="Q304" i="7" s="1"/>
  <c r="G362" i="7"/>
  <c r="Q362" i="7" s="1"/>
  <c r="G430" i="7"/>
  <c r="Q430" i="7" s="1"/>
  <c r="G278" i="7"/>
  <c r="Q278" i="7" s="1"/>
  <c r="G245" i="7"/>
  <c r="Q245" i="7" s="1"/>
  <c r="G298" i="7"/>
  <c r="Q298" i="7" s="1"/>
  <c r="G167" i="7"/>
  <c r="Q167" i="7" s="1"/>
  <c r="G431" i="7"/>
  <c r="Q431" i="7" s="1"/>
  <c r="G411" i="7"/>
  <c r="Q411" i="7" s="1"/>
  <c r="G364" i="7"/>
  <c r="Q364" i="7" s="1"/>
  <c r="G378" i="7"/>
  <c r="Q378" i="7" s="1"/>
  <c r="G424" i="7"/>
  <c r="Q424" i="7" s="1"/>
  <c r="G268" i="7"/>
  <c r="Q268" i="7" s="1"/>
  <c r="G432" i="7"/>
  <c r="Q432" i="7" s="1"/>
  <c r="G219" i="7"/>
  <c r="Q219" i="7" s="1"/>
  <c r="G183" i="7"/>
  <c r="Q183" i="7" s="1"/>
  <c r="G380" i="7"/>
  <c r="Q380" i="7" s="1"/>
  <c r="G347" i="7"/>
  <c r="Q347" i="7" s="1"/>
  <c r="G213" i="7"/>
  <c r="Q213" i="7" s="1"/>
  <c r="G316" i="7"/>
  <c r="Q316" i="7" s="1"/>
  <c r="G373" i="7"/>
  <c r="Q373" i="7" s="1"/>
  <c r="G247" i="7"/>
  <c r="Q247" i="7" s="1"/>
  <c r="G296" i="7"/>
  <c r="Q296" i="7" s="1"/>
  <c r="G339" i="7"/>
  <c r="Q339" i="7" s="1"/>
  <c r="G366" i="7"/>
  <c r="Q366" i="7" s="1"/>
  <c r="G384" i="7"/>
  <c r="Q384" i="7" s="1"/>
  <c r="G200" i="7"/>
  <c r="Q200" i="7" s="1"/>
  <c r="G114" i="7"/>
  <c r="Q114" i="7" s="1"/>
  <c r="G265" i="7"/>
  <c r="Q265" i="7" s="1"/>
  <c r="G427" i="7"/>
  <c r="Q427" i="7" s="1"/>
  <c r="G143" i="7"/>
  <c r="Q143" i="7" s="1"/>
  <c r="G387" i="7"/>
  <c r="Q387" i="7" s="1"/>
  <c r="G301" i="7"/>
  <c r="Q301" i="7" s="1"/>
  <c r="G184" i="7"/>
  <c r="Q184" i="7" s="1"/>
  <c r="G408" i="7"/>
  <c r="Q408" i="7" s="1"/>
  <c r="G166" i="7"/>
  <c r="Q166" i="7" s="1"/>
  <c r="G425" i="7"/>
  <c r="Q425" i="7" s="1"/>
  <c r="G165" i="7"/>
  <c r="Q165" i="7" s="1"/>
  <c r="G142" i="7"/>
  <c r="Q142" i="7" s="1"/>
  <c r="G372" i="7"/>
  <c r="Q372" i="7" s="1"/>
  <c r="G315" i="7"/>
  <c r="Q315" i="7" s="1"/>
  <c r="G351" i="7"/>
  <c r="Q351" i="7" s="1"/>
  <c r="G369" i="7"/>
  <c r="Q369" i="7" s="1"/>
  <c r="G140" i="7"/>
  <c r="Q140" i="7" s="1"/>
  <c r="G113" i="7"/>
  <c r="Q113" i="7" s="1"/>
  <c r="G397" i="7"/>
  <c r="Q397" i="7" s="1"/>
  <c r="G164" i="7"/>
  <c r="Q164" i="7" s="1"/>
  <c r="G149" i="7"/>
  <c r="Q149" i="7" s="1"/>
  <c r="G389" i="7"/>
  <c r="Q389" i="7" s="1"/>
  <c r="G234" i="7"/>
  <c r="Q234" i="7" s="1"/>
  <c r="G262" i="7"/>
  <c r="Q262" i="7" s="1"/>
  <c r="G150" i="7"/>
  <c r="Q150" i="7" s="1"/>
  <c r="G359" i="7"/>
  <c r="Q359" i="7" s="1"/>
  <c r="G342" i="7"/>
  <c r="Q342" i="7" s="1"/>
  <c r="G201" i="7"/>
  <c r="Q201" i="7" s="1"/>
  <c r="G220" i="7"/>
  <c r="Q220" i="7" s="1"/>
  <c r="G130" i="7"/>
  <c r="Q130" i="7" s="1"/>
  <c r="G282" i="7"/>
  <c r="Q282" i="7" s="1"/>
  <c r="G111" i="7"/>
  <c r="Q111" i="7" s="1"/>
  <c r="G185" i="7"/>
  <c r="Q185" i="7" s="1"/>
  <c r="G394" i="7"/>
  <c r="Q394" i="7" s="1"/>
  <c r="G295" i="7"/>
  <c r="Q295" i="7" s="1"/>
  <c r="G320" i="7"/>
  <c r="Q320" i="7" s="1"/>
  <c r="G202" i="7"/>
  <c r="Q202" i="7" s="1"/>
  <c r="G368" i="7"/>
  <c r="Q368" i="7" s="1"/>
  <c r="G345" i="7"/>
  <c r="Q345" i="7" s="1"/>
  <c r="G333" i="7"/>
  <c r="Q333" i="7" s="1"/>
  <c r="G444" i="7"/>
  <c r="Q444" i="7" s="1"/>
  <c r="G144" i="7"/>
  <c r="Q144" i="7" s="1"/>
  <c r="G195" i="7"/>
  <c r="Q195" i="7" s="1"/>
  <c r="H6" i="4"/>
  <c r="H6" i="5" s="1"/>
  <c r="E11" i="4"/>
  <c r="E11" i="5" s="1"/>
  <c r="E21" i="4"/>
  <c r="E21" i="5" s="1"/>
  <c r="E31" i="4"/>
  <c r="E31" i="5" s="1"/>
  <c r="E41" i="4"/>
  <c r="E41" i="5" s="1"/>
  <c r="E8" i="4"/>
  <c r="E8" i="5" s="1"/>
  <c r="E15" i="4"/>
  <c r="E15" i="5" s="1"/>
  <c r="E25" i="4"/>
  <c r="E25" i="5" s="1"/>
  <c r="E35" i="4"/>
  <c r="E35" i="5" s="1"/>
  <c r="E45" i="4"/>
  <c r="E45" i="5" s="1"/>
  <c r="E22" i="4"/>
  <c r="E22" i="5" s="1"/>
  <c r="E125" i="4"/>
  <c r="E125" i="5" s="1"/>
  <c r="E135" i="4"/>
  <c r="E135" i="5" s="1"/>
  <c r="E37" i="4"/>
  <c r="E37" i="5" s="1"/>
  <c r="E108" i="4"/>
  <c r="E108" i="5" s="1"/>
  <c r="E115" i="4"/>
  <c r="E115" i="5" s="1"/>
  <c r="E26" i="4"/>
  <c r="E26" i="5" s="1"/>
  <c r="E52" i="4"/>
  <c r="E52" i="5" s="1"/>
  <c r="E59" i="4"/>
  <c r="E59" i="5" s="1"/>
  <c r="E66" i="4"/>
  <c r="E66" i="5" s="1"/>
  <c r="E73" i="4"/>
  <c r="E73" i="5" s="1"/>
  <c r="E80" i="4"/>
  <c r="E80" i="5" s="1"/>
  <c r="E87" i="4"/>
  <c r="E87" i="5" s="1"/>
  <c r="E94" i="4"/>
  <c r="E94" i="5" s="1"/>
  <c r="E101" i="4"/>
  <c r="E101" i="5" s="1"/>
  <c r="E122" i="4"/>
  <c r="E122" i="5" s="1"/>
  <c r="E132" i="4"/>
  <c r="E132" i="5" s="1"/>
  <c r="E7" i="4"/>
  <c r="E7" i="5" s="1"/>
  <c r="E30" i="4"/>
  <c r="E30" i="5" s="1"/>
  <c r="E19" i="4"/>
  <c r="E19" i="5" s="1"/>
  <c r="E34" i="4"/>
  <c r="E34" i="5" s="1"/>
  <c r="E38" i="4"/>
  <c r="E38" i="5" s="1"/>
  <c r="E49" i="4"/>
  <c r="E49" i="5" s="1"/>
  <c r="E56" i="4"/>
  <c r="E56" i="5" s="1"/>
  <c r="E69" i="4"/>
  <c r="E69" i="5" s="1"/>
  <c r="E82" i="4"/>
  <c r="E82" i="5" s="1"/>
  <c r="E86" i="4"/>
  <c r="E86" i="5" s="1"/>
  <c r="E95" i="4"/>
  <c r="E95" i="5" s="1"/>
  <c r="E99" i="4"/>
  <c r="E99" i="5" s="1"/>
  <c r="E103" i="4"/>
  <c r="E103" i="5" s="1"/>
  <c r="E107" i="4"/>
  <c r="E107" i="5" s="1"/>
  <c r="E111" i="4"/>
  <c r="E111" i="5" s="1"/>
  <c r="E138" i="4"/>
  <c r="E138" i="5" s="1"/>
  <c r="E148" i="4"/>
  <c r="E148" i="5" s="1"/>
  <c r="E158" i="4"/>
  <c r="E158" i="5" s="1"/>
  <c r="E168" i="4"/>
  <c r="E168" i="5" s="1"/>
  <c r="E17" i="4"/>
  <c r="E17" i="5" s="1"/>
  <c r="E47" i="4"/>
  <c r="E47" i="5" s="1"/>
  <c r="E65" i="4"/>
  <c r="E65" i="5" s="1"/>
  <c r="E78" i="4"/>
  <c r="E78" i="5" s="1"/>
  <c r="E131" i="4"/>
  <c r="E131" i="5" s="1"/>
  <c r="E23" i="4"/>
  <c r="E23" i="5" s="1"/>
  <c r="E61" i="4"/>
  <c r="E61" i="5" s="1"/>
  <c r="E74" i="4"/>
  <c r="E74" i="5" s="1"/>
  <c r="E13" i="4"/>
  <c r="E13" i="5" s="1"/>
  <c r="E28" i="4"/>
  <c r="E28" i="5" s="1"/>
  <c r="E43" i="4"/>
  <c r="E43" i="5" s="1"/>
  <c r="E70" i="4"/>
  <c r="E70" i="5" s="1"/>
  <c r="E124" i="4"/>
  <c r="E124" i="5" s="1"/>
  <c r="E57" i="4"/>
  <c r="E57" i="5" s="1"/>
  <c r="E33" i="4"/>
  <c r="E33" i="5" s="1"/>
  <c r="E53" i="4"/>
  <c r="E53" i="5" s="1"/>
  <c r="E128" i="4"/>
  <c r="E128" i="5" s="1"/>
  <c r="E39" i="4"/>
  <c r="E39" i="5" s="1"/>
  <c r="E62" i="4"/>
  <c r="E62" i="5" s="1"/>
  <c r="E75" i="4"/>
  <c r="E75" i="5" s="1"/>
  <c r="E79" i="4"/>
  <c r="E79" i="5" s="1"/>
  <c r="E88" i="4"/>
  <c r="E88" i="5" s="1"/>
  <c r="E92" i="4"/>
  <c r="E92" i="5" s="1"/>
  <c r="E24" i="4"/>
  <c r="E24" i="5" s="1"/>
  <c r="E14" i="4"/>
  <c r="E14" i="5" s="1"/>
  <c r="E29" i="4"/>
  <c r="E29" i="5" s="1"/>
  <c r="E44" i="4"/>
  <c r="E44" i="5" s="1"/>
  <c r="E58" i="4"/>
  <c r="E58" i="5" s="1"/>
  <c r="E67" i="4"/>
  <c r="E67" i="5" s="1"/>
  <c r="E71" i="4"/>
  <c r="E71" i="5" s="1"/>
  <c r="E84" i="4"/>
  <c r="E84" i="5" s="1"/>
  <c r="E129" i="4"/>
  <c r="E129" i="5" s="1"/>
  <c r="E16" i="4"/>
  <c r="E16" i="5" s="1"/>
  <c r="E46" i="4"/>
  <c r="E46" i="5" s="1"/>
  <c r="E12" i="4"/>
  <c r="E12" i="5" s="1"/>
  <c r="E20" i="4"/>
  <c r="E20" i="5" s="1"/>
  <c r="E72" i="4"/>
  <c r="E72" i="5" s="1"/>
  <c r="E85" i="4"/>
  <c r="E85" i="5" s="1"/>
  <c r="E90" i="4"/>
  <c r="E90" i="5" s="1"/>
  <c r="E109" i="4"/>
  <c r="E109" i="5" s="1"/>
  <c r="E114" i="4"/>
  <c r="E114" i="5" s="1"/>
  <c r="E120" i="4"/>
  <c r="E120" i="5" s="1"/>
  <c r="E140" i="4"/>
  <c r="E140" i="5" s="1"/>
  <c r="E144" i="4"/>
  <c r="E144" i="5" s="1"/>
  <c r="E175" i="4"/>
  <c r="E175" i="5" s="1"/>
  <c r="E185" i="4"/>
  <c r="E185" i="5" s="1"/>
  <c r="E195" i="4"/>
  <c r="E195" i="5" s="1"/>
  <c r="E205" i="4"/>
  <c r="E205" i="5" s="1"/>
  <c r="E215" i="4"/>
  <c r="E215" i="5" s="1"/>
  <c r="E225" i="4"/>
  <c r="E225" i="5" s="1"/>
  <c r="E235" i="4"/>
  <c r="E235" i="5" s="1"/>
  <c r="E245" i="4"/>
  <c r="E245" i="5" s="1"/>
  <c r="E255" i="4"/>
  <c r="E255" i="5" s="1"/>
  <c r="E202" i="4"/>
  <c r="E202" i="5" s="1"/>
  <c r="E222" i="4"/>
  <c r="E222" i="5" s="1"/>
  <c r="E232" i="4"/>
  <c r="E232" i="5" s="1"/>
  <c r="E242" i="4"/>
  <c r="E242" i="5" s="1"/>
  <c r="E252" i="4"/>
  <c r="E252" i="5" s="1"/>
  <c r="E262" i="4"/>
  <c r="E262" i="5" s="1"/>
  <c r="E51" i="4"/>
  <c r="E51" i="5" s="1"/>
  <c r="E126" i="4"/>
  <c r="E126" i="5" s="1"/>
  <c r="E164" i="4"/>
  <c r="E164" i="5" s="1"/>
  <c r="E91" i="4"/>
  <c r="E91" i="5" s="1"/>
  <c r="E97" i="4"/>
  <c r="E97" i="5" s="1"/>
  <c r="E136" i="4"/>
  <c r="E136" i="5" s="1"/>
  <c r="E182" i="4"/>
  <c r="E182" i="5" s="1"/>
  <c r="E192" i="4"/>
  <c r="E192" i="5" s="1"/>
  <c r="E212" i="4"/>
  <c r="E212" i="5" s="1"/>
  <c r="E60" i="4"/>
  <c r="E60" i="5" s="1"/>
  <c r="E121" i="4"/>
  <c r="E121" i="5" s="1"/>
  <c r="E149" i="4"/>
  <c r="E149" i="5" s="1"/>
  <c r="E153" i="4"/>
  <c r="E153" i="5" s="1"/>
  <c r="E172" i="4"/>
  <c r="E172" i="5" s="1"/>
  <c r="E98" i="4"/>
  <c r="E98" i="5" s="1"/>
  <c r="E104" i="4"/>
  <c r="E104" i="5" s="1"/>
  <c r="E145" i="4"/>
  <c r="E145" i="5" s="1"/>
  <c r="E157" i="4"/>
  <c r="E157" i="5" s="1"/>
  <c r="E179" i="4"/>
  <c r="E179" i="5" s="1"/>
  <c r="E189" i="4"/>
  <c r="E189" i="5" s="1"/>
  <c r="E199" i="4"/>
  <c r="E199" i="5" s="1"/>
  <c r="E209" i="4"/>
  <c r="E209" i="5" s="1"/>
  <c r="E219" i="4"/>
  <c r="E219" i="5" s="1"/>
  <c r="E229" i="4"/>
  <c r="E229" i="5" s="1"/>
  <c r="E239" i="4"/>
  <c r="E239" i="5" s="1"/>
  <c r="E249" i="4"/>
  <c r="E249" i="5" s="1"/>
  <c r="E259" i="4"/>
  <c r="E259" i="5" s="1"/>
  <c r="E105" i="4"/>
  <c r="E105" i="5" s="1"/>
  <c r="E116" i="4"/>
  <c r="E116" i="5" s="1"/>
  <c r="E141" i="4"/>
  <c r="E141" i="5" s="1"/>
  <c r="E169" i="4"/>
  <c r="E169" i="5" s="1"/>
  <c r="E196" i="4"/>
  <c r="E196" i="5" s="1"/>
  <c r="E206" i="4"/>
  <c r="E206" i="5" s="1"/>
  <c r="E216" i="4"/>
  <c r="E216" i="5" s="1"/>
  <c r="E246" i="4"/>
  <c r="E246" i="5" s="1"/>
  <c r="E256" i="4"/>
  <c r="E256" i="5" s="1"/>
  <c r="E110" i="4"/>
  <c r="E110" i="5" s="1"/>
  <c r="E161" i="4"/>
  <c r="E161" i="5" s="1"/>
  <c r="E165" i="4"/>
  <c r="E165" i="5" s="1"/>
  <c r="E176" i="4"/>
  <c r="E176" i="5" s="1"/>
  <c r="E186" i="4"/>
  <c r="E186" i="5" s="1"/>
  <c r="E226" i="4"/>
  <c r="E226" i="5" s="1"/>
  <c r="E236" i="4"/>
  <c r="E236" i="5" s="1"/>
  <c r="E54" i="4"/>
  <c r="E54" i="5" s="1"/>
  <c r="E68" i="4"/>
  <c r="E68" i="5" s="1"/>
  <c r="E81" i="4"/>
  <c r="E81" i="5" s="1"/>
  <c r="E127" i="4"/>
  <c r="E127" i="5" s="1"/>
  <c r="E137" i="4"/>
  <c r="E137" i="5" s="1"/>
  <c r="E150" i="4"/>
  <c r="E150" i="5" s="1"/>
  <c r="E146" i="4"/>
  <c r="E146" i="5" s="1"/>
  <c r="E173" i="4"/>
  <c r="E173" i="5" s="1"/>
  <c r="E183" i="4"/>
  <c r="E183" i="5" s="1"/>
  <c r="E193" i="4"/>
  <c r="E193" i="5" s="1"/>
  <c r="E203" i="4"/>
  <c r="E203" i="5" s="1"/>
  <c r="E213" i="4"/>
  <c r="E213" i="5" s="1"/>
  <c r="E223" i="4"/>
  <c r="E223" i="5" s="1"/>
  <c r="E233" i="4"/>
  <c r="E233" i="5" s="1"/>
  <c r="E243" i="4"/>
  <c r="E243" i="5" s="1"/>
  <c r="E253" i="4"/>
  <c r="E253" i="5" s="1"/>
  <c r="E263" i="4"/>
  <c r="E263" i="5" s="1"/>
  <c r="E230" i="4"/>
  <c r="E230" i="5" s="1"/>
  <c r="E240" i="4"/>
  <c r="E240" i="5" s="1"/>
  <c r="E48" i="4"/>
  <c r="E48" i="5" s="1"/>
  <c r="E117" i="4"/>
  <c r="E117" i="5" s="1"/>
  <c r="E133" i="4"/>
  <c r="E133" i="5" s="1"/>
  <c r="E154" i="4"/>
  <c r="E154" i="5" s="1"/>
  <c r="E32" i="4"/>
  <c r="E32" i="5" s="1"/>
  <c r="E40" i="4"/>
  <c r="E40" i="5" s="1"/>
  <c r="E63" i="4"/>
  <c r="E63" i="5" s="1"/>
  <c r="E93" i="4"/>
  <c r="E93" i="5" s="1"/>
  <c r="E180" i="4"/>
  <c r="E180" i="5" s="1"/>
  <c r="E190" i="4"/>
  <c r="E190" i="5" s="1"/>
  <c r="E200" i="4"/>
  <c r="E200" i="5" s="1"/>
  <c r="E210" i="4"/>
  <c r="E210" i="5" s="1"/>
  <c r="E220" i="4"/>
  <c r="E220" i="5" s="1"/>
  <c r="E250" i="4"/>
  <c r="E250" i="5" s="1"/>
  <c r="E260" i="4"/>
  <c r="E260" i="5" s="1"/>
  <c r="E42" i="4"/>
  <c r="E42" i="5" s="1"/>
  <c r="E9" i="4"/>
  <c r="E9" i="5" s="1"/>
  <c r="E50" i="4"/>
  <c r="E50" i="5" s="1"/>
  <c r="E77" i="4"/>
  <c r="E77" i="5" s="1"/>
  <c r="E113" i="4"/>
  <c r="E113" i="5" s="1"/>
  <c r="E134" i="4"/>
  <c r="E134" i="5" s="1"/>
  <c r="E163" i="4"/>
  <c r="E163" i="5" s="1"/>
  <c r="E64" i="4"/>
  <c r="E64" i="5" s="1"/>
  <c r="E119" i="4"/>
  <c r="E119" i="5" s="1"/>
  <c r="E139" i="4"/>
  <c r="E139" i="5" s="1"/>
  <c r="E167" i="4"/>
  <c r="E167" i="5" s="1"/>
  <c r="E181" i="4"/>
  <c r="E181" i="5" s="1"/>
  <c r="E191" i="4"/>
  <c r="E191" i="5" s="1"/>
  <c r="E201" i="4"/>
  <c r="E201" i="5" s="1"/>
  <c r="E142" i="4"/>
  <c r="E142" i="5" s="1"/>
  <c r="E247" i="4"/>
  <c r="E247" i="5" s="1"/>
  <c r="E156" i="4"/>
  <c r="E156" i="5" s="1"/>
  <c r="E248" i="4"/>
  <c r="E248" i="5" s="1"/>
  <c r="E36" i="4"/>
  <c r="E36" i="5" s="1"/>
  <c r="E123" i="4"/>
  <c r="E123" i="5" s="1"/>
  <c r="E166" i="4"/>
  <c r="E166" i="5" s="1"/>
  <c r="E89" i="4"/>
  <c r="E89" i="5" s="1"/>
  <c r="E174" i="4"/>
  <c r="E174" i="5" s="1"/>
  <c r="E188" i="4"/>
  <c r="E188" i="5" s="1"/>
  <c r="E102" i="4"/>
  <c r="E102" i="5" s="1"/>
  <c r="E143" i="4"/>
  <c r="E143" i="5" s="1"/>
  <c r="E151" i="4"/>
  <c r="E151" i="5" s="1"/>
  <c r="E217" i="4"/>
  <c r="E217" i="5" s="1"/>
  <c r="E237" i="4"/>
  <c r="E237" i="5" s="1"/>
  <c r="E257" i="4"/>
  <c r="E257" i="5" s="1"/>
  <c r="E159" i="4"/>
  <c r="E159" i="5" s="1"/>
  <c r="E197" i="4"/>
  <c r="E197" i="5" s="1"/>
  <c r="E204" i="4"/>
  <c r="E204" i="5" s="1"/>
  <c r="E224" i="4"/>
  <c r="E224" i="5" s="1"/>
  <c r="E244" i="4"/>
  <c r="E244" i="5" s="1"/>
  <c r="E264" i="4"/>
  <c r="E264" i="5" s="1"/>
  <c r="E162" i="4"/>
  <c r="E162" i="5" s="1"/>
  <c r="E234" i="4"/>
  <c r="E234" i="5" s="1"/>
  <c r="E76" i="4"/>
  <c r="E76" i="5" s="1"/>
  <c r="E10" i="4"/>
  <c r="E10" i="5" s="1"/>
  <c r="E55" i="4"/>
  <c r="E55" i="5" s="1"/>
  <c r="E211" i="4"/>
  <c r="E211" i="5" s="1"/>
  <c r="E231" i="4"/>
  <c r="E231" i="5" s="1"/>
  <c r="E251" i="4"/>
  <c r="E251" i="5" s="1"/>
  <c r="E238" i="4"/>
  <c r="E238" i="5" s="1"/>
  <c r="E258" i="4"/>
  <c r="E258" i="5" s="1"/>
  <c r="E254" i="4"/>
  <c r="E254" i="5" s="1"/>
  <c r="E112" i="4"/>
  <c r="E112" i="5" s="1"/>
  <c r="E106" i="4"/>
  <c r="E106" i="5" s="1"/>
  <c r="E152" i="4"/>
  <c r="E152" i="5" s="1"/>
  <c r="E160" i="4"/>
  <c r="E160" i="5" s="1"/>
  <c r="E218" i="4"/>
  <c r="E218" i="5" s="1"/>
  <c r="E118" i="4"/>
  <c r="E118" i="5" s="1"/>
  <c r="E27" i="4"/>
  <c r="E27" i="5" s="1"/>
  <c r="E83" i="4"/>
  <c r="E83" i="5" s="1"/>
  <c r="E170" i="4"/>
  <c r="E170" i="5" s="1"/>
  <c r="E177" i="4"/>
  <c r="E177" i="5" s="1"/>
  <c r="E184" i="4"/>
  <c r="E184" i="5" s="1"/>
  <c r="E198" i="4"/>
  <c r="E198" i="5" s="1"/>
  <c r="E227" i="4"/>
  <c r="E227" i="5" s="1"/>
  <c r="E100" i="4"/>
  <c r="E100" i="5" s="1"/>
  <c r="E147" i="4"/>
  <c r="E147" i="5" s="1"/>
  <c r="E96" i="4"/>
  <c r="E96" i="5" s="1"/>
  <c r="E171" i="4"/>
  <c r="E171" i="5" s="1"/>
  <c r="E178" i="4"/>
  <c r="E178" i="5" s="1"/>
  <c r="E207" i="4"/>
  <c r="E207" i="5" s="1"/>
  <c r="E155" i="4"/>
  <c r="E155" i="5" s="1"/>
  <c r="E130" i="4"/>
  <c r="E130" i="5" s="1"/>
  <c r="E214" i="4"/>
  <c r="E214" i="5" s="1"/>
  <c r="E221" i="4"/>
  <c r="E221" i="5" s="1"/>
  <c r="E241" i="4"/>
  <c r="E241" i="5" s="1"/>
  <c r="E261" i="4"/>
  <c r="E261" i="5" s="1"/>
  <c r="E228" i="4"/>
  <c r="E228" i="5" s="1"/>
  <c r="E187" i="4"/>
  <c r="E187" i="5" s="1"/>
  <c r="E194" i="4"/>
  <c r="E194" i="5" s="1"/>
  <c r="E208" i="4"/>
  <c r="E208" i="5" s="1"/>
  <c r="C8" i="4"/>
  <c r="C8" i="5" s="1"/>
  <c r="C18" i="4"/>
  <c r="C18" i="5" s="1"/>
  <c r="C28" i="4"/>
  <c r="C28" i="5" s="1"/>
  <c r="C38" i="4"/>
  <c r="C38" i="5" s="1"/>
  <c r="C48" i="4"/>
  <c r="C48" i="5" s="1"/>
  <c r="C58" i="4"/>
  <c r="C58" i="5" s="1"/>
  <c r="C68" i="4"/>
  <c r="C68" i="5" s="1"/>
  <c r="C78" i="4"/>
  <c r="C78" i="5" s="1"/>
  <c r="C88" i="4"/>
  <c r="C88" i="5" s="1"/>
  <c r="C98" i="4"/>
  <c r="C98" i="5" s="1"/>
  <c r="C108" i="4"/>
  <c r="C108" i="5" s="1"/>
  <c r="C118" i="4"/>
  <c r="C118" i="5" s="1"/>
  <c r="C9" i="4"/>
  <c r="C9" i="5" s="1"/>
  <c r="C37" i="4"/>
  <c r="C37" i="5" s="1"/>
  <c r="C115" i="4"/>
  <c r="C115" i="5" s="1"/>
  <c r="C26" i="4"/>
  <c r="C26" i="5" s="1"/>
  <c r="C52" i="4"/>
  <c r="C52" i="5" s="1"/>
  <c r="C59" i="4"/>
  <c r="C59" i="5" s="1"/>
  <c r="C66" i="4"/>
  <c r="C66" i="5" s="1"/>
  <c r="C73" i="4"/>
  <c r="C73" i="5" s="1"/>
  <c r="C80" i="4"/>
  <c r="C80" i="5" s="1"/>
  <c r="C87" i="4"/>
  <c r="C87" i="5" s="1"/>
  <c r="C94" i="4"/>
  <c r="C94" i="5" s="1"/>
  <c r="C101" i="4"/>
  <c r="C101" i="5" s="1"/>
  <c r="C41" i="4"/>
  <c r="C41" i="5" s="1"/>
  <c r="C45" i="4"/>
  <c r="C45" i="5" s="1"/>
  <c r="C7" i="4"/>
  <c r="C7" i="5" s="1"/>
  <c r="C11" i="4"/>
  <c r="C11" i="5" s="1"/>
  <c r="C15" i="4"/>
  <c r="C15" i="5" s="1"/>
  <c r="C30" i="4"/>
  <c r="C30" i="5" s="1"/>
  <c r="C105" i="4"/>
  <c r="C105" i="5" s="1"/>
  <c r="C112" i="4"/>
  <c r="C112" i="5" s="1"/>
  <c r="C119" i="4"/>
  <c r="C119" i="5" s="1"/>
  <c r="C129" i="4"/>
  <c r="C129" i="5" s="1"/>
  <c r="C19" i="4"/>
  <c r="C19" i="5" s="1"/>
  <c r="C34" i="4"/>
  <c r="C34" i="5" s="1"/>
  <c r="C49" i="4"/>
  <c r="C49" i="5" s="1"/>
  <c r="C23" i="4"/>
  <c r="C23" i="5" s="1"/>
  <c r="C42" i="4"/>
  <c r="C42" i="5" s="1"/>
  <c r="C17" i="4"/>
  <c r="C17" i="5" s="1"/>
  <c r="C22" i="4"/>
  <c r="C22" i="5" s="1"/>
  <c r="C47" i="4"/>
  <c r="C47" i="5" s="1"/>
  <c r="C65" i="4"/>
  <c r="C65" i="5" s="1"/>
  <c r="C131" i="4"/>
  <c r="C131" i="5" s="1"/>
  <c r="C61" i="4"/>
  <c r="C61" i="5" s="1"/>
  <c r="C74" i="4"/>
  <c r="C74" i="5" s="1"/>
  <c r="C91" i="4"/>
  <c r="C91" i="5" s="1"/>
  <c r="C116" i="4"/>
  <c r="C116" i="5" s="1"/>
  <c r="C120" i="4"/>
  <c r="C120" i="5" s="1"/>
  <c r="C145" i="4"/>
  <c r="C145" i="5" s="1"/>
  <c r="C13" i="4"/>
  <c r="C13" i="5" s="1"/>
  <c r="C43" i="4"/>
  <c r="C43" i="5" s="1"/>
  <c r="C70" i="4"/>
  <c r="C70" i="5" s="1"/>
  <c r="C57" i="4"/>
  <c r="C57" i="5" s="1"/>
  <c r="C33" i="4"/>
  <c r="C33" i="5" s="1"/>
  <c r="C53" i="4"/>
  <c r="C53" i="5" s="1"/>
  <c r="C128" i="4"/>
  <c r="C128" i="5" s="1"/>
  <c r="C83" i="4"/>
  <c r="C83" i="5" s="1"/>
  <c r="C96" i="4"/>
  <c r="C96" i="5" s="1"/>
  <c r="C100" i="4"/>
  <c r="C100" i="5" s="1"/>
  <c r="C104" i="4"/>
  <c r="C104" i="5" s="1"/>
  <c r="C132" i="4"/>
  <c r="C132" i="5" s="1"/>
  <c r="C139" i="4"/>
  <c r="C139" i="5" s="1"/>
  <c r="C149" i="4"/>
  <c r="C149" i="5" s="1"/>
  <c r="C159" i="4"/>
  <c r="C159" i="5" s="1"/>
  <c r="C169" i="4"/>
  <c r="C169" i="5" s="1"/>
  <c r="C24" i="4"/>
  <c r="C24" i="5" s="1"/>
  <c r="C109" i="4"/>
  <c r="C109" i="5" s="1"/>
  <c r="C113" i="4"/>
  <c r="C113" i="5" s="1"/>
  <c r="C117" i="4"/>
  <c r="C117" i="5" s="1"/>
  <c r="C121" i="4"/>
  <c r="C121" i="5" s="1"/>
  <c r="C136" i="4"/>
  <c r="C136" i="5" s="1"/>
  <c r="C146" i="4"/>
  <c r="C146" i="5" s="1"/>
  <c r="C14" i="4"/>
  <c r="C14" i="5" s="1"/>
  <c r="C29" i="4"/>
  <c r="C29" i="5" s="1"/>
  <c r="C44" i="4"/>
  <c r="C44" i="5" s="1"/>
  <c r="C67" i="4"/>
  <c r="C67" i="5" s="1"/>
  <c r="C71" i="4"/>
  <c r="C71" i="5" s="1"/>
  <c r="C63" i="4"/>
  <c r="C63" i="5" s="1"/>
  <c r="C143" i="4"/>
  <c r="C143" i="5" s="1"/>
  <c r="C153" i="4"/>
  <c r="C153" i="5" s="1"/>
  <c r="C163" i="4"/>
  <c r="C163" i="5" s="1"/>
  <c r="C31" i="4"/>
  <c r="C31" i="5" s="1"/>
  <c r="C36" i="4"/>
  <c r="C36" i="5" s="1"/>
  <c r="C55" i="4"/>
  <c r="C55" i="5" s="1"/>
  <c r="C12" i="4"/>
  <c r="C12" i="5" s="1"/>
  <c r="C51" i="4"/>
  <c r="C51" i="5" s="1"/>
  <c r="C79" i="4"/>
  <c r="C79" i="5" s="1"/>
  <c r="C126" i="4"/>
  <c r="C126" i="5" s="1"/>
  <c r="C164" i="4"/>
  <c r="C164" i="5" s="1"/>
  <c r="C252" i="4"/>
  <c r="C252" i="5" s="1"/>
  <c r="C97" i="4"/>
  <c r="C97" i="5" s="1"/>
  <c r="C168" i="4"/>
  <c r="C168" i="5" s="1"/>
  <c r="C182" i="4"/>
  <c r="C182" i="5" s="1"/>
  <c r="C192" i="4"/>
  <c r="C192" i="5" s="1"/>
  <c r="C202" i="4"/>
  <c r="C202" i="5" s="1"/>
  <c r="C212" i="4"/>
  <c r="C212" i="5" s="1"/>
  <c r="C222" i="4"/>
  <c r="C222" i="5" s="1"/>
  <c r="C232" i="4"/>
  <c r="C232" i="5" s="1"/>
  <c r="C242" i="4"/>
  <c r="C242" i="5" s="1"/>
  <c r="C262" i="4"/>
  <c r="C262" i="5" s="1"/>
  <c r="C60" i="4"/>
  <c r="C60" i="5" s="1"/>
  <c r="C103" i="4"/>
  <c r="C103" i="5" s="1"/>
  <c r="C172" i="4"/>
  <c r="C172" i="5" s="1"/>
  <c r="C46" i="4"/>
  <c r="C46" i="5" s="1"/>
  <c r="C157" i="4"/>
  <c r="C157" i="5" s="1"/>
  <c r="C179" i="4"/>
  <c r="C179" i="5" s="1"/>
  <c r="C189" i="4"/>
  <c r="C189" i="5" s="1"/>
  <c r="C199" i="4"/>
  <c r="C199" i="5" s="1"/>
  <c r="C209" i="4"/>
  <c r="C209" i="5" s="1"/>
  <c r="C219" i="4"/>
  <c r="C219" i="5" s="1"/>
  <c r="C229" i="4"/>
  <c r="C229" i="5" s="1"/>
  <c r="C239" i="4"/>
  <c r="C239" i="5" s="1"/>
  <c r="C249" i="4"/>
  <c r="C249" i="5" s="1"/>
  <c r="C259" i="4"/>
  <c r="C259" i="5" s="1"/>
  <c r="C21" i="4"/>
  <c r="C21" i="5" s="1"/>
  <c r="C92" i="4"/>
  <c r="C92" i="5" s="1"/>
  <c r="C110" i="4"/>
  <c r="C110" i="5" s="1"/>
  <c r="C161" i="4"/>
  <c r="C161" i="5" s="1"/>
  <c r="C81" i="4"/>
  <c r="C81" i="5" s="1"/>
  <c r="C122" i="4"/>
  <c r="C122" i="5" s="1"/>
  <c r="C137" i="4"/>
  <c r="C137" i="5" s="1"/>
  <c r="C150" i="4"/>
  <c r="C150" i="5" s="1"/>
  <c r="C39" i="4"/>
  <c r="C39" i="5" s="1"/>
  <c r="C86" i="4"/>
  <c r="C86" i="5" s="1"/>
  <c r="C141" i="4"/>
  <c r="C141" i="5" s="1"/>
  <c r="C165" i="4"/>
  <c r="C165" i="5" s="1"/>
  <c r="C176" i="4"/>
  <c r="C176" i="5" s="1"/>
  <c r="C186" i="4"/>
  <c r="C186" i="5" s="1"/>
  <c r="C196" i="4"/>
  <c r="C196" i="5" s="1"/>
  <c r="C206" i="4"/>
  <c r="C206" i="5" s="1"/>
  <c r="C216" i="4"/>
  <c r="C216" i="5" s="1"/>
  <c r="C226" i="4"/>
  <c r="C226" i="5" s="1"/>
  <c r="C236" i="4"/>
  <c r="C236" i="5" s="1"/>
  <c r="C246" i="4"/>
  <c r="C246" i="5" s="1"/>
  <c r="C256" i="4"/>
  <c r="C256" i="5" s="1"/>
  <c r="C127" i="4"/>
  <c r="C127" i="5" s="1"/>
  <c r="C54" i="4"/>
  <c r="C54" i="5" s="1"/>
  <c r="C75" i="4"/>
  <c r="C75" i="5" s="1"/>
  <c r="C173" i="4"/>
  <c r="C173" i="5" s="1"/>
  <c r="C183" i="4"/>
  <c r="C183" i="5" s="1"/>
  <c r="C193" i="4"/>
  <c r="C193" i="5" s="1"/>
  <c r="C203" i="4"/>
  <c r="C203" i="5" s="1"/>
  <c r="C213" i="4"/>
  <c r="C213" i="5" s="1"/>
  <c r="C223" i="4"/>
  <c r="C223" i="5" s="1"/>
  <c r="C233" i="4"/>
  <c r="C233" i="5" s="1"/>
  <c r="C243" i="4"/>
  <c r="C243" i="5" s="1"/>
  <c r="C253" i="4"/>
  <c r="C253" i="5" s="1"/>
  <c r="C263" i="4"/>
  <c r="C263" i="5" s="1"/>
  <c r="C62" i="4"/>
  <c r="C62" i="5" s="1"/>
  <c r="C133" i="4"/>
  <c r="C133" i="5" s="1"/>
  <c r="C154" i="4"/>
  <c r="C154" i="5" s="1"/>
  <c r="C158" i="4"/>
  <c r="C158" i="5" s="1"/>
  <c r="C180" i="4"/>
  <c r="C180" i="5" s="1"/>
  <c r="C190" i="4"/>
  <c r="C190" i="5" s="1"/>
  <c r="C200" i="4"/>
  <c r="C200" i="5" s="1"/>
  <c r="C210" i="4"/>
  <c r="C210" i="5" s="1"/>
  <c r="C240" i="4"/>
  <c r="C240" i="5" s="1"/>
  <c r="C250" i="4"/>
  <c r="C250" i="5" s="1"/>
  <c r="C32" i="4"/>
  <c r="C32" i="5" s="1"/>
  <c r="C40" i="4"/>
  <c r="C40" i="5" s="1"/>
  <c r="C93" i="4"/>
  <c r="C93" i="5" s="1"/>
  <c r="C99" i="4"/>
  <c r="C99" i="5" s="1"/>
  <c r="C220" i="4"/>
  <c r="C220" i="5" s="1"/>
  <c r="C230" i="4"/>
  <c r="C230" i="5" s="1"/>
  <c r="C260" i="4"/>
  <c r="C260" i="5" s="1"/>
  <c r="C106" i="4"/>
  <c r="C106" i="5" s="1"/>
  <c r="C111" i="4"/>
  <c r="C111" i="5" s="1"/>
  <c r="C123" i="4"/>
  <c r="C123" i="5" s="1"/>
  <c r="C142" i="4"/>
  <c r="C142" i="5" s="1"/>
  <c r="C162" i="4"/>
  <c r="C162" i="5" s="1"/>
  <c r="C166" i="4"/>
  <c r="C166" i="5" s="1"/>
  <c r="C170" i="4"/>
  <c r="C170" i="5" s="1"/>
  <c r="C56" i="4"/>
  <c r="C56" i="5" s="1"/>
  <c r="C35" i="4"/>
  <c r="C35" i="5" s="1"/>
  <c r="C50" i="4"/>
  <c r="C50" i="5" s="1"/>
  <c r="C64" i="4"/>
  <c r="C64" i="5" s="1"/>
  <c r="C84" i="4"/>
  <c r="C84" i="5" s="1"/>
  <c r="C167" i="4"/>
  <c r="C167" i="5" s="1"/>
  <c r="C181" i="4"/>
  <c r="C181" i="5" s="1"/>
  <c r="C191" i="4"/>
  <c r="C191" i="5" s="1"/>
  <c r="C201" i="4"/>
  <c r="C201" i="5" s="1"/>
  <c r="C211" i="4"/>
  <c r="C211" i="5" s="1"/>
  <c r="C221" i="4"/>
  <c r="C221" i="5" s="1"/>
  <c r="C231" i="4"/>
  <c r="C231" i="5" s="1"/>
  <c r="C241" i="4"/>
  <c r="C241" i="5" s="1"/>
  <c r="C251" i="4"/>
  <c r="C251" i="5" s="1"/>
  <c r="C261" i="4"/>
  <c r="C261" i="5" s="1"/>
  <c r="C95" i="4"/>
  <c r="C95" i="5" s="1"/>
  <c r="C102" i="4"/>
  <c r="C102" i="5" s="1"/>
  <c r="C107" i="4"/>
  <c r="C107" i="5" s="1"/>
  <c r="C171" i="4"/>
  <c r="C171" i="5" s="1"/>
  <c r="C27" i="4"/>
  <c r="C27" i="5" s="1"/>
  <c r="C20" i="4"/>
  <c r="C20" i="5" s="1"/>
  <c r="C215" i="4"/>
  <c r="C215" i="5" s="1"/>
  <c r="C235" i="4"/>
  <c r="C235" i="5" s="1"/>
  <c r="C255" i="4"/>
  <c r="C255" i="5" s="1"/>
  <c r="C237" i="4"/>
  <c r="C237" i="5" s="1"/>
  <c r="C77" i="4"/>
  <c r="C77" i="5" s="1"/>
  <c r="C89" i="4"/>
  <c r="C89" i="5" s="1"/>
  <c r="C174" i="4"/>
  <c r="C174" i="5" s="1"/>
  <c r="C188" i="4"/>
  <c r="C188" i="5" s="1"/>
  <c r="C217" i="4"/>
  <c r="C217" i="5" s="1"/>
  <c r="C234" i="4"/>
  <c r="C234" i="5" s="1"/>
  <c r="C195" i="4"/>
  <c r="C195" i="5" s="1"/>
  <c r="C138" i="4"/>
  <c r="C138" i="5" s="1"/>
  <c r="C151" i="4"/>
  <c r="C151" i="5" s="1"/>
  <c r="C257" i="4"/>
  <c r="C257" i="5" s="1"/>
  <c r="C124" i="4"/>
  <c r="C124" i="5" s="1"/>
  <c r="C134" i="4"/>
  <c r="C134" i="5" s="1"/>
  <c r="C90" i="4"/>
  <c r="C90" i="5" s="1"/>
  <c r="C114" i="4"/>
  <c r="C114" i="5" s="1"/>
  <c r="C197" i="4"/>
  <c r="C197" i="5" s="1"/>
  <c r="C204" i="4"/>
  <c r="C204" i="5" s="1"/>
  <c r="C224" i="4"/>
  <c r="C224" i="5" s="1"/>
  <c r="C244" i="4"/>
  <c r="C244" i="5" s="1"/>
  <c r="C264" i="4"/>
  <c r="C264" i="5" s="1"/>
  <c r="C247" i="4"/>
  <c r="C247" i="5" s="1"/>
  <c r="C10" i="4"/>
  <c r="C10" i="5" s="1"/>
  <c r="C125" i="4"/>
  <c r="C125" i="5" s="1"/>
  <c r="C135" i="4"/>
  <c r="C135" i="5" s="1"/>
  <c r="C175" i="4"/>
  <c r="C175" i="5" s="1"/>
  <c r="C25" i="4"/>
  <c r="C25" i="5" s="1"/>
  <c r="C144" i="4"/>
  <c r="C144" i="5" s="1"/>
  <c r="C254" i="4"/>
  <c r="C254" i="5" s="1"/>
  <c r="C69" i="4"/>
  <c r="C69" i="5" s="1"/>
  <c r="C82" i="4"/>
  <c r="C82" i="5" s="1"/>
  <c r="C152" i="4"/>
  <c r="C152" i="5" s="1"/>
  <c r="C160" i="4"/>
  <c r="C160" i="5" s="1"/>
  <c r="C218" i="4"/>
  <c r="C218" i="5" s="1"/>
  <c r="C238" i="4"/>
  <c r="C238" i="5" s="1"/>
  <c r="C258" i="4"/>
  <c r="C258" i="5" s="1"/>
  <c r="C147" i="4"/>
  <c r="C147" i="5" s="1"/>
  <c r="C177" i="4"/>
  <c r="C177" i="5" s="1"/>
  <c r="C184" i="4"/>
  <c r="C184" i="5" s="1"/>
  <c r="C198" i="4"/>
  <c r="C198" i="5" s="1"/>
  <c r="C205" i="4"/>
  <c r="C205" i="5" s="1"/>
  <c r="C225" i="4"/>
  <c r="C225" i="5" s="1"/>
  <c r="C245" i="4"/>
  <c r="C245" i="5" s="1"/>
  <c r="C72" i="4"/>
  <c r="C72" i="5" s="1"/>
  <c r="C178" i="4"/>
  <c r="C178" i="5" s="1"/>
  <c r="C207" i="4"/>
  <c r="C207" i="5" s="1"/>
  <c r="C227" i="4"/>
  <c r="C227" i="5" s="1"/>
  <c r="C16" i="4"/>
  <c r="C16" i="5" s="1"/>
  <c r="C85" i="4"/>
  <c r="C85" i="5" s="1"/>
  <c r="C155" i="4"/>
  <c r="C155" i="5" s="1"/>
  <c r="C185" i="4"/>
  <c r="C185" i="5" s="1"/>
  <c r="C130" i="4"/>
  <c r="C130" i="5" s="1"/>
  <c r="C214" i="4"/>
  <c r="C214" i="5" s="1"/>
  <c r="C140" i="4"/>
  <c r="C140" i="5" s="1"/>
  <c r="C148" i="4"/>
  <c r="C148" i="5" s="1"/>
  <c r="C187" i="4"/>
  <c r="C187" i="5" s="1"/>
  <c r="C194" i="4"/>
  <c r="C194" i="5" s="1"/>
  <c r="C76" i="4"/>
  <c r="C76" i="5" s="1"/>
  <c r="C156" i="4"/>
  <c r="C156" i="5" s="1"/>
  <c r="C208" i="4"/>
  <c r="C208" i="5" s="1"/>
  <c r="C228" i="4"/>
  <c r="C228" i="5" s="1"/>
  <c r="C248" i="4"/>
  <c r="C248" i="5" s="1"/>
  <c r="B8" i="4"/>
  <c r="B8" i="5" s="1"/>
  <c r="B28" i="4"/>
  <c r="B28" i="5" s="1"/>
  <c r="B38" i="4"/>
  <c r="B38" i="5" s="1"/>
  <c r="B12" i="4"/>
  <c r="B12" i="5" s="1"/>
  <c r="B22" i="4"/>
  <c r="B22" i="5" s="1"/>
  <c r="B32" i="4"/>
  <c r="B32" i="5" s="1"/>
  <c r="B42" i="4"/>
  <c r="B42" i="5" s="1"/>
  <c r="B26" i="4"/>
  <c r="B26" i="5" s="1"/>
  <c r="B52" i="4"/>
  <c r="B52" i="5" s="1"/>
  <c r="B59" i="4"/>
  <c r="B59" i="5" s="1"/>
  <c r="B66" i="4"/>
  <c r="B66" i="5" s="1"/>
  <c r="B73" i="4"/>
  <c r="B73" i="5" s="1"/>
  <c r="B80" i="4"/>
  <c r="B80" i="5" s="1"/>
  <c r="B87" i="4"/>
  <c r="B87" i="5" s="1"/>
  <c r="B94" i="4"/>
  <c r="B94" i="5" s="1"/>
  <c r="B101" i="4"/>
  <c r="B101" i="5" s="1"/>
  <c r="B108" i="4"/>
  <c r="B108" i="5" s="1"/>
  <c r="B122" i="4"/>
  <c r="B122" i="5" s="1"/>
  <c r="B132" i="4"/>
  <c r="B132" i="5" s="1"/>
  <c r="B41" i="4"/>
  <c r="B41" i="5" s="1"/>
  <c r="B45" i="4"/>
  <c r="B45" i="5" s="1"/>
  <c r="B7" i="4"/>
  <c r="B7" i="5" s="1"/>
  <c r="B11" i="4"/>
  <c r="B11" i="5" s="1"/>
  <c r="B15" i="4"/>
  <c r="B15" i="5" s="1"/>
  <c r="B30" i="4"/>
  <c r="B30" i="5" s="1"/>
  <c r="B105" i="4"/>
  <c r="B105" i="5" s="1"/>
  <c r="B112" i="4"/>
  <c r="B112" i="5" s="1"/>
  <c r="B119" i="4"/>
  <c r="B119" i="5" s="1"/>
  <c r="B129" i="4"/>
  <c r="B129" i="5" s="1"/>
  <c r="B19" i="4"/>
  <c r="B19" i="5" s="1"/>
  <c r="B34" i="4"/>
  <c r="B34" i="5" s="1"/>
  <c r="B49" i="4"/>
  <c r="B49" i="5" s="1"/>
  <c r="B56" i="4"/>
  <c r="B56" i="5" s="1"/>
  <c r="B63" i="4"/>
  <c r="B63" i="5" s="1"/>
  <c r="B70" i="4"/>
  <c r="B70" i="5" s="1"/>
  <c r="B77" i="4"/>
  <c r="B77" i="5" s="1"/>
  <c r="B84" i="4"/>
  <c r="B84" i="5" s="1"/>
  <c r="B91" i="4"/>
  <c r="B91" i="5" s="1"/>
  <c r="B98" i="4"/>
  <c r="B98" i="5" s="1"/>
  <c r="B23" i="4"/>
  <c r="B23" i="5" s="1"/>
  <c r="B37" i="4"/>
  <c r="B37" i="5" s="1"/>
  <c r="B61" i="4"/>
  <c r="B61" i="5" s="1"/>
  <c r="B74" i="4"/>
  <c r="B74" i="5" s="1"/>
  <c r="B78" i="4"/>
  <c r="B78" i="5" s="1"/>
  <c r="B116" i="4"/>
  <c r="B116" i="5" s="1"/>
  <c r="B120" i="4"/>
  <c r="B120" i="5" s="1"/>
  <c r="B145" i="4"/>
  <c r="B145" i="5" s="1"/>
  <c r="B155" i="4"/>
  <c r="B155" i="5" s="1"/>
  <c r="B165" i="4"/>
  <c r="B165" i="5" s="1"/>
  <c r="B13" i="4"/>
  <c r="B13" i="5" s="1"/>
  <c r="B43" i="4"/>
  <c r="B43" i="5" s="1"/>
  <c r="B124" i="4"/>
  <c r="B124" i="5" s="1"/>
  <c r="B135" i="4"/>
  <c r="B135" i="5" s="1"/>
  <c r="B57" i="4"/>
  <c r="B57" i="5" s="1"/>
  <c r="B33" i="4"/>
  <c r="B33" i="5" s="1"/>
  <c r="B53" i="4"/>
  <c r="B53" i="5" s="1"/>
  <c r="B128" i="4"/>
  <c r="B128" i="5" s="1"/>
  <c r="B83" i="4"/>
  <c r="B83" i="5" s="1"/>
  <c r="B96" i="4"/>
  <c r="B96" i="5" s="1"/>
  <c r="B100" i="4"/>
  <c r="B100" i="5" s="1"/>
  <c r="B104" i="4"/>
  <c r="B104" i="5" s="1"/>
  <c r="B9" i="4"/>
  <c r="B9" i="5" s="1"/>
  <c r="B39" i="4"/>
  <c r="B39" i="5" s="1"/>
  <c r="B48" i="4"/>
  <c r="B48" i="5" s="1"/>
  <c r="B62" i="4"/>
  <c r="B62" i="5" s="1"/>
  <c r="B75" i="4"/>
  <c r="B75" i="5" s="1"/>
  <c r="B79" i="4"/>
  <c r="B79" i="5" s="1"/>
  <c r="B92" i="4"/>
  <c r="B92" i="5" s="1"/>
  <c r="B14" i="4"/>
  <c r="B14" i="5" s="1"/>
  <c r="B29" i="4"/>
  <c r="B29" i="5" s="1"/>
  <c r="B44" i="4"/>
  <c r="B44" i="5" s="1"/>
  <c r="B67" i="4"/>
  <c r="B67" i="5" s="1"/>
  <c r="B71" i="4"/>
  <c r="B71" i="5" s="1"/>
  <c r="B125" i="4"/>
  <c r="B125" i="5" s="1"/>
  <c r="B58" i="4"/>
  <c r="B58" i="5" s="1"/>
  <c r="B35" i="4"/>
  <c r="B35" i="5" s="1"/>
  <c r="B54" i="4"/>
  <c r="B54" i="5" s="1"/>
  <c r="B133" i="4"/>
  <c r="B133" i="5" s="1"/>
  <c r="B97" i="4"/>
  <c r="B97" i="5" s="1"/>
  <c r="B168" i="4"/>
  <c r="B168" i="5" s="1"/>
  <c r="B182" i="4"/>
  <c r="B182" i="5" s="1"/>
  <c r="B192" i="4"/>
  <c r="B192" i="5" s="1"/>
  <c r="B202" i="4"/>
  <c r="B202" i="5" s="1"/>
  <c r="B212" i="4"/>
  <c r="B212" i="5" s="1"/>
  <c r="B222" i="4"/>
  <c r="B222" i="5" s="1"/>
  <c r="B232" i="4"/>
  <c r="B232" i="5" s="1"/>
  <c r="B242" i="4"/>
  <c r="B242" i="5" s="1"/>
  <c r="B252" i="4"/>
  <c r="B252" i="5" s="1"/>
  <c r="B262" i="4"/>
  <c r="B262" i="5" s="1"/>
  <c r="B281" i="4"/>
  <c r="B281" i="5" s="1"/>
  <c r="B301" i="4"/>
  <c r="B301" i="5" s="1"/>
  <c r="B321" i="4"/>
  <c r="B321" i="5" s="1"/>
  <c r="B341" i="4"/>
  <c r="B341" i="5" s="1"/>
  <c r="B361" i="4"/>
  <c r="B361" i="5" s="1"/>
  <c r="B381" i="4"/>
  <c r="B381" i="5" s="1"/>
  <c r="B401" i="4"/>
  <c r="B401" i="5" s="1"/>
  <c r="B421" i="4"/>
  <c r="B421" i="5" s="1"/>
  <c r="B441" i="4"/>
  <c r="B441" i="5" s="1"/>
  <c r="B26" i="3"/>
  <c r="B46" i="3"/>
  <c r="B66" i="3"/>
  <c r="B86" i="3"/>
  <c r="B106" i="3"/>
  <c r="B126" i="3"/>
  <c r="B146" i="3"/>
  <c r="B166" i="3"/>
  <c r="B186" i="3"/>
  <c r="B206" i="3"/>
  <c r="B226" i="3"/>
  <c r="B246" i="3"/>
  <c r="B266" i="3"/>
  <c r="B286" i="3"/>
  <c r="B306" i="3"/>
  <c r="B326" i="3"/>
  <c r="B346" i="3"/>
  <c r="B366" i="3"/>
  <c r="B386" i="3"/>
  <c r="B406" i="3"/>
  <c r="B426" i="3"/>
  <c r="B8" i="3"/>
  <c r="B282" i="4"/>
  <c r="B282" i="5" s="1"/>
  <c r="B302" i="4"/>
  <c r="B302" i="5" s="1"/>
  <c r="B322" i="4"/>
  <c r="B322" i="5" s="1"/>
  <c r="B342" i="4"/>
  <c r="B342" i="5" s="1"/>
  <c r="B382" i="4"/>
  <c r="B382" i="5" s="1"/>
  <c r="B402" i="4"/>
  <c r="B402" i="5" s="1"/>
  <c r="B422" i="4"/>
  <c r="B422" i="5" s="1"/>
  <c r="B442" i="4"/>
  <c r="B442" i="5" s="1"/>
  <c r="B27" i="3"/>
  <c r="B47" i="3"/>
  <c r="B87" i="3"/>
  <c r="B107" i="3"/>
  <c r="B127" i="3"/>
  <c r="B147" i="3"/>
  <c r="B187" i="3"/>
  <c r="B207" i="3"/>
  <c r="B227" i="3"/>
  <c r="B267" i="3"/>
  <c r="B287" i="3"/>
  <c r="B307" i="3"/>
  <c r="B327" i="3"/>
  <c r="B347" i="3"/>
  <c r="B387" i="3"/>
  <c r="B407" i="3"/>
  <c r="B427" i="3"/>
  <c r="B219" i="4"/>
  <c r="B219" i="5" s="1"/>
  <c r="B239" i="4"/>
  <c r="B239" i="5" s="1"/>
  <c r="B259" i="4"/>
  <c r="B259" i="5" s="1"/>
  <c r="B283" i="4"/>
  <c r="B283" i="5" s="1"/>
  <c r="B303" i="4"/>
  <c r="B303" i="5" s="1"/>
  <c r="B343" i="4"/>
  <c r="B343" i="5" s="1"/>
  <c r="B363" i="4"/>
  <c r="B363" i="5" s="1"/>
  <c r="B383" i="4"/>
  <c r="B383" i="5" s="1"/>
  <c r="B423" i="4"/>
  <c r="B423" i="5" s="1"/>
  <c r="B443" i="4"/>
  <c r="B443" i="5" s="1"/>
  <c r="B28" i="3"/>
  <c r="B48" i="3"/>
  <c r="B68" i="3"/>
  <c r="B108" i="3"/>
  <c r="B128" i="3"/>
  <c r="B168" i="3"/>
  <c r="B188" i="3"/>
  <c r="B208" i="3"/>
  <c r="B248" i="3"/>
  <c r="B268" i="3"/>
  <c r="B288" i="3"/>
  <c r="B308" i="3"/>
  <c r="B348" i="3"/>
  <c r="B368" i="3"/>
  <c r="B388" i="3"/>
  <c r="B408" i="3"/>
  <c r="B428" i="3"/>
  <c r="B129" i="3"/>
  <c r="B169" i="3"/>
  <c r="B209" i="3"/>
  <c r="B249" i="3"/>
  <c r="B269" i="3"/>
  <c r="B289" i="3"/>
  <c r="B329" i="3"/>
  <c r="B369" i="3"/>
  <c r="B389" i="3"/>
  <c r="B409" i="3"/>
  <c r="B429" i="3"/>
  <c r="B413" i="3"/>
  <c r="B351" i="4"/>
  <c r="B351" i="5" s="1"/>
  <c r="B96" i="3"/>
  <c r="B156" i="3"/>
  <c r="B256" i="3"/>
  <c r="B60" i="4"/>
  <c r="B60" i="5" s="1"/>
  <c r="B103" i="4"/>
  <c r="B103" i="5" s="1"/>
  <c r="B136" i="4"/>
  <c r="B136" i="5" s="1"/>
  <c r="B172" i="4"/>
  <c r="B172" i="5" s="1"/>
  <c r="B362" i="4"/>
  <c r="B362" i="5" s="1"/>
  <c r="B67" i="3"/>
  <c r="B167" i="3"/>
  <c r="B247" i="3"/>
  <c r="B367" i="3"/>
  <c r="B403" i="4"/>
  <c r="B403" i="5" s="1"/>
  <c r="B148" i="3"/>
  <c r="B228" i="3"/>
  <c r="B328" i="3"/>
  <c r="B109" i="3"/>
  <c r="B189" i="3"/>
  <c r="B309" i="3"/>
  <c r="B411" i="4"/>
  <c r="B411" i="5" s="1"/>
  <c r="B46" i="4"/>
  <c r="B46" i="5" s="1"/>
  <c r="B121" i="4"/>
  <c r="B121" i="5" s="1"/>
  <c r="B131" i="4"/>
  <c r="B131" i="5" s="1"/>
  <c r="B149" i="4"/>
  <c r="B149" i="5" s="1"/>
  <c r="B153" i="4"/>
  <c r="B153" i="5" s="1"/>
  <c r="B157" i="4"/>
  <c r="B157" i="5" s="1"/>
  <c r="B179" i="4"/>
  <c r="B179" i="5" s="1"/>
  <c r="B189" i="4"/>
  <c r="B189" i="5" s="1"/>
  <c r="B199" i="4"/>
  <c r="B199" i="5" s="1"/>
  <c r="B209" i="4"/>
  <c r="B209" i="5" s="1"/>
  <c r="B229" i="4"/>
  <c r="B229" i="5" s="1"/>
  <c r="B249" i="4"/>
  <c r="B249" i="5" s="1"/>
  <c r="B323" i="4"/>
  <c r="B323" i="5" s="1"/>
  <c r="B88" i="3"/>
  <c r="B21" i="4"/>
  <c r="B21" i="5" s="1"/>
  <c r="B110" i="4"/>
  <c r="B110" i="5" s="1"/>
  <c r="B115" i="4"/>
  <c r="B115" i="5" s="1"/>
  <c r="B161" i="4"/>
  <c r="B161" i="5" s="1"/>
  <c r="B284" i="4"/>
  <c r="B284" i="5" s="1"/>
  <c r="B304" i="4"/>
  <c r="B304" i="5" s="1"/>
  <c r="B324" i="4"/>
  <c r="B324" i="5" s="1"/>
  <c r="B344" i="4"/>
  <c r="B344" i="5" s="1"/>
  <c r="B364" i="4"/>
  <c r="B364" i="5" s="1"/>
  <c r="B384" i="4"/>
  <c r="B384" i="5" s="1"/>
  <c r="B404" i="4"/>
  <c r="B404" i="5" s="1"/>
  <c r="B424" i="4"/>
  <c r="B424" i="5" s="1"/>
  <c r="B444" i="4"/>
  <c r="B444" i="5" s="1"/>
  <c r="B29" i="3"/>
  <c r="B49" i="3"/>
  <c r="B69" i="3"/>
  <c r="B89" i="3"/>
  <c r="B149" i="3"/>
  <c r="B229" i="3"/>
  <c r="B349" i="3"/>
  <c r="B311" i="4"/>
  <c r="B311" i="5" s="1"/>
  <c r="B176" i="3"/>
  <c r="B86" i="4"/>
  <c r="B86" i="5" s="1"/>
  <c r="B141" i="4"/>
  <c r="B141" i="5" s="1"/>
  <c r="B176" i="4"/>
  <c r="B176" i="5" s="1"/>
  <c r="B186" i="4"/>
  <c r="B186" i="5" s="1"/>
  <c r="B196" i="4"/>
  <c r="B196" i="5" s="1"/>
  <c r="B206" i="4"/>
  <c r="B206" i="5" s="1"/>
  <c r="B216" i="4"/>
  <c r="B216" i="5" s="1"/>
  <c r="B226" i="4"/>
  <c r="B226" i="5" s="1"/>
  <c r="B236" i="4"/>
  <c r="B236" i="5" s="1"/>
  <c r="B246" i="4"/>
  <c r="B246" i="5" s="1"/>
  <c r="B256" i="4"/>
  <c r="B256" i="5" s="1"/>
  <c r="B265" i="4"/>
  <c r="B265" i="5" s="1"/>
  <c r="B285" i="4"/>
  <c r="B285" i="5" s="1"/>
  <c r="B305" i="4"/>
  <c r="B305" i="5" s="1"/>
  <c r="B325" i="4"/>
  <c r="B325" i="5" s="1"/>
  <c r="B345" i="4"/>
  <c r="B345" i="5" s="1"/>
  <c r="B365" i="4"/>
  <c r="B365" i="5" s="1"/>
  <c r="B385" i="4"/>
  <c r="B385" i="5" s="1"/>
  <c r="B405" i="4"/>
  <c r="B405" i="5" s="1"/>
  <c r="B425" i="4"/>
  <c r="B425" i="5" s="1"/>
  <c r="B10" i="3"/>
  <c r="B30" i="3"/>
  <c r="B50" i="3"/>
  <c r="B70" i="3"/>
  <c r="B90" i="3"/>
  <c r="B110" i="3"/>
  <c r="B130" i="3"/>
  <c r="B150" i="3"/>
  <c r="B170" i="3"/>
  <c r="B190" i="3"/>
  <c r="B210" i="3"/>
  <c r="B230" i="3"/>
  <c r="B250" i="3"/>
  <c r="B270" i="3"/>
  <c r="B290" i="3"/>
  <c r="B310" i="3"/>
  <c r="B330" i="3"/>
  <c r="B350" i="3"/>
  <c r="B370" i="3"/>
  <c r="B390" i="3"/>
  <c r="B410" i="3"/>
  <c r="B430" i="3"/>
  <c r="B193" i="4"/>
  <c r="B193" i="5" s="1"/>
  <c r="B203" i="4"/>
  <c r="B203" i="5" s="1"/>
  <c r="B213" i="4"/>
  <c r="B213" i="5" s="1"/>
  <c r="B243" i="4"/>
  <c r="B243" i="5" s="1"/>
  <c r="B253" i="4"/>
  <c r="B253" i="5" s="1"/>
  <c r="B263" i="4"/>
  <c r="B263" i="5" s="1"/>
  <c r="B287" i="4"/>
  <c r="B287" i="5" s="1"/>
  <c r="B327" i="4"/>
  <c r="B327" i="5" s="1"/>
  <c r="B367" i="4"/>
  <c r="B367" i="5" s="1"/>
  <c r="B407" i="4"/>
  <c r="B407" i="5" s="1"/>
  <c r="B12" i="3"/>
  <c r="B52" i="3"/>
  <c r="B92" i="3"/>
  <c r="B132" i="3"/>
  <c r="B172" i="3"/>
  <c r="B212" i="3"/>
  <c r="B252" i="3"/>
  <c r="B292" i="3"/>
  <c r="B332" i="3"/>
  <c r="B372" i="3"/>
  <c r="B412" i="3"/>
  <c r="B113" i="3"/>
  <c r="B81" i="4"/>
  <c r="B81" i="5" s="1"/>
  <c r="B127" i="4"/>
  <c r="B127" i="5" s="1"/>
  <c r="B137" i="4"/>
  <c r="B137" i="5" s="1"/>
  <c r="B150" i="4"/>
  <c r="B150" i="5" s="1"/>
  <c r="B169" i="4"/>
  <c r="B169" i="5" s="1"/>
  <c r="B266" i="4"/>
  <c r="B266" i="5" s="1"/>
  <c r="B286" i="4"/>
  <c r="B286" i="5" s="1"/>
  <c r="B306" i="4"/>
  <c r="B306" i="5" s="1"/>
  <c r="B326" i="4"/>
  <c r="B326" i="5" s="1"/>
  <c r="B346" i="4"/>
  <c r="B346" i="5" s="1"/>
  <c r="B366" i="4"/>
  <c r="B366" i="5" s="1"/>
  <c r="B386" i="4"/>
  <c r="B386" i="5" s="1"/>
  <c r="B406" i="4"/>
  <c r="B406" i="5" s="1"/>
  <c r="B426" i="4"/>
  <c r="B426" i="5" s="1"/>
  <c r="B11" i="3"/>
  <c r="B31" i="3"/>
  <c r="B51" i="3"/>
  <c r="B71" i="3"/>
  <c r="B91" i="3"/>
  <c r="B111" i="3"/>
  <c r="B131" i="3"/>
  <c r="B151" i="3"/>
  <c r="B171" i="3"/>
  <c r="B191" i="3"/>
  <c r="B211" i="3"/>
  <c r="B231" i="3"/>
  <c r="B251" i="3"/>
  <c r="B271" i="3"/>
  <c r="B291" i="3"/>
  <c r="B311" i="3"/>
  <c r="B331" i="3"/>
  <c r="B351" i="3"/>
  <c r="B371" i="3"/>
  <c r="B391" i="3"/>
  <c r="B411" i="3"/>
  <c r="B431" i="3"/>
  <c r="B31" i="4"/>
  <c r="B31" i="5" s="1"/>
  <c r="B173" i="4"/>
  <c r="B173" i="5" s="1"/>
  <c r="B223" i="4"/>
  <c r="B223" i="5" s="1"/>
  <c r="B233" i="4"/>
  <c r="B233" i="5" s="1"/>
  <c r="B267" i="4"/>
  <c r="B267" i="5" s="1"/>
  <c r="B307" i="4"/>
  <c r="B307" i="5" s="1"/>
  <c r="B347" i="4"/>
  <c r="B347" i="5" s="1"/>
  <c r="B387" i="4"/>
  <c r="B387" i="5" s="1"/>
  <c r="B427" i="4"/>
  <c r="B427" i="5" s="1"/>
  <c r="B32" i="3"/>
  <c r="B72" i="3"/>
  <c r="B112" i="3"/>
  <c r="B152" i="3"/>
  <c r="B192" i="3"/>
  <c r="B232" i="3"/>
  <c r="B272" i="3"/>
  <c r="B312" i="3"/>
  <c r="B352" i="3"/>
  <c r="B392" i="3"/>
  <c r="B432" i="3"/>
  <c r="B133" i="3"/>
  <c r="B173" i="3"/>
  <c r="B193" i="3"/>
  <c r="B233" i="3"/>
  <c r="B253" i="3"/>
  <c r="B273" i="3"/>
  <c r="B313" i="3"/>
  <c r="B333" i="3"/>
  <c r="B353" i="3"/>
  <c r="B393" i="3"/>
  <c r="B433" i="3"/>
  <c r="B371" i="4"/>
  <c r="B371" i="5" s="1"/>
  <c r="B56" i="3"/>
  <c r="B216" i="3"/>
  <c r="B276" i="3"/>
  <c r="B68" i="4"/>
  <c r="B68" i="5" s="1"/>
  <c r="B183" i="4"/>
  <c r="B183" i="5" s="1"/>
  <c r="B47" i="4"/>
  <c r="B47" i="5" s="1"/>
  <c r="B146" i="4"/>
  <c r="B146" i="5" s="1"/>
  <c r="B154" i="4"/>
  <c r="B154" i="5" s="1"/>
  <c r="B268" i="4"/>
  <c r="B268" i="5" s="1"/>
  <c r="B288" i="4"/>
  <c r="B288" i="5" s="1"/>
  <c r="B308" i="4"/>
  <c r="B308" i="5" s="1"/>
  <c r="B328" i="4"/>
  <c r="B328" i="5" s="1"/>
  <c r="B348" i="4"/>
  <c r="B348" i="5" s="1"/>
  <c r="B368" i="4"/>
  <c r="B368" i="5" s="1"/>
  <c r="B388" i="4"/>
  <c r="B388" i="5" s="1"/>
  <c r="B408" i="4"/>
  <c r="B408" i="5" s="1"/>
  <c r="B428" i="4"/>
  <c r="B428" i="5" s="1"/>
  <c r="B13" i="3"/>
  <c r="B33" i="3"/>
  <c r="B53" i="3"/>
  <c r="B73" i="3"/>
  <c r="B93" i="3"/>
  <c r="B153" i="3"/>
  <c r="B213" i="3"/>
  <c r="B293" i="3"/>
  <c r="B373" i="3"/>
  <c r="B431" i="4"/>
  <c r="B431" i="5" s="1"/>
  <c r="B40" i="4"/>
  <c r="B40" i="5" s="1"/>
  <c r="B88" i="4"/>
  <c r="B88" i="5" s="1"/>
  <c r="B93" i="4"/>
  <c r="B93" i="5" s="1"/>
  <c r="B99" i="4"/>
  <c r="B99" i="5" s="1"/>
  <c r="B117" i="4"/>
  <c r="B117" i="5" s="1"/>
  <c r="B158" i="4"/>
  <c r="B158" i="5" s="1"/>
  <c r="B180" i="4"/>
  <c r="B180" i="5" s="1"/>
  <c r="B190" i="4"/>
  <c r="B190" i="5" s="1"/>
  <c r="B200" i="4"/>
  <c r="B200" i="5" s="1"/>
  <c r="B210" i="4"/>
  <c r="B210" i="5" s="1"/>
  <c r="B220" i="4"/>
  <c r="B220" i="5" s="1"/>
  <c r="B230" i="4"/>
  <c r="B230" i="5" s="1"/>
  <c r="B240" i="4"/>
  <c r="B240" i="5" s="1"/>
  <c r="B250" i="4"/>
  <c r="B250" i="5" s="1"/>
  <c r="B260" i="4"/>
  <c r="B260" i="5" s="1"/>
  <c r="B269" i="4"/>
  <c r="B269" i="5" s="1"/>
  <c r="B289" i="4"/>
  <c r="B289" i="5" s="1"/>
  <c r="B309" i="4"/>
  <c r="B309" i="5" s="1"/>
  <c r="B329" i="4"/>
  <c r="B329" i="5" s="1"/>
  <c r="B349" i="4"/>
  <c r="B349" i="5" s="1"/>
  <c r="B369" i="4"/>
  <c r="B369" i="5" s="1"/>
  <c r="B389" i="4"/>
  <c r="B389" i="5" s="1"/>
  <c r="B409" i="4"/>
  <c r="B409" i="5" s="1"/>
  <c r="B429" i="4"/>
  <c r="B429" i="5" s="1"/>
  <c r="B14" i="3"/>
  <c r="B34" i="3"/>
  <c r="B54" i="3"/>
  <c r="B74" i="3"/>
  <c r="B94" i="3"/>
  <c r="B114" i="3"/>
  <c r="B134" i="3"/>
  <c r="B154" i="3"/>
  <c r="B174" i="3"/>
  <c r="B194" i="3"/>
  <c r="B214" i="3"/>
  <c r="B234" i="3"/>
  <c r="B254" i="3"/>
  <c r="B274" i="3"/>
  <c r="B294" i="3"/>
  <c r="B314" i="3"/>
  <c r="B334" i="3"/>
  <c r="B354" i="3"/>
  <c r="B374" i="3"/>
  <c r="B394" i="3"/>
  <c r="B414" i="3"/>
  <c r="B434" i="3"/>
  <c r="B123" i="4"/>
  <c r="B123" i="5" s="1"/>
  <c r="B142" i="4"/>
  <c r="B142" i="5" s="1"/>
  <c r="B166" i="4"/>
  <c r="B166" i="5" s="1"/>
  <c r="B170" i="4"/>
  <c r="B170" i="5" s="1"/>
  <c r="B270" i="4"/>
  <c r="B270" i="5" s="1"/>
  <c r="B290" i="4"/>
  <c r="B290" i="5" s="1"/>
  <c r="B330" i="4"/>
  <c r="B330" i="5" s="1"/>
  <c r="B350" i="4"/>
  <c r="B350" i="5" s="1"/>
  <c r="B370" i="4"/>
  <c r="B370" i="5" s="1"/>
  <c r="B410" i="4"/>
  <c r="B410" i="5" s="1"/>
  <c r="B430" i="4"/>
  <c r="B430" i="5" s="1"/>
  <c r="B15" i="3"/>
  <c r="B35" i="3"/>
  <c r="B75" i="3"/>
  <c r="B95" i="3"/>
  <c r="B135" i="3"/>
  <c r="B155" i="3"/>
  <c r="B195" i="3"/>
  <c r="B215" i="3"/>
  <c r="B255" i="3"/>
  <c r="B275" i="3"/>
  <c r="B295" i="3"/>
  <c r="B335" i="3"/>
  <c r="B355" i="3"/>
  <c r="B375" i="3"/>
  <c r="B395" i="3"/>
  <c r="B435" i="3"/>
  <c r="B207" i="4"/>
  <c r="B207" i="5" s="1"/>
  <c r="B217" i="4"/>
  <c r="B217" i="5" s="1"/>
  <c r="B247" i="4"/>
  <c r="B247" i="5" s="1"/>
  <c r="B257" i="4"/>
  <c r="B257" i="5" s="1"/>
  <c r="B291" i="4"/>
  <c r="B291" i="5" s="1"/>
  <c r="B391" i="4"/>
  <c r="B391" i="5" s="1"/>
  <c r="B36" i="3"/>
  <c r="B76" i="3"/>
  <c r="B136" i="3"/>
  <c r="B236" i="3"/>
  <c r="B24" i="4"/>
  <c r="B24" i="5" s="1"/>
  <c r="B106" i="4"/>
  <c r="B106" i="5" s="1"/>
  <c r="B111" i="4"/>
  <c r="B111" i="5" s="1"/>
  <c r="B162" i="4"/>
  <c r="B162" i="5" s="1"/>
  <c r="B310" i="4"/>
  <c r="B310" i="5" s="1"/>
  <c r="B390" i="4"/>
  <c r="B390" i="5" s="1"/>
  <c r="B55" i="3"/>
  <c r="B115" i="3"/>
  <c r="B175" i="3"/>
  <c r="B235" i="3"/>
  <c r="B315" i="3"/>
  <c r="B415" i="3"/>
  <c r="B271" i="4"/>
  <c r="B271" i="5" s="1"/>
  <c r="B16" i="3"/>
  <c r="B196" i="3"/>
  <c r="B16" i="4"/>
  <c r="B16" i="5" s="1"/>
  <c r="B55" i="4"/>
  <c r="B55" i="5" s="1"/>
  <c r="B76" i="4"/>
  <c r="B76" i="5" s="1"/>
  <c r="B82" i="4"/>
  <c r="B82" i="5" s="1"/>
  <c r="B177" i="4"/>
  <c r="B177" i="5" s="1"/>
  <c r="B187" i="4"/>
  <c r="B187" i="5" s="1"/>
  <c r="B197" i="4"/>
  <c r="B197" i="5" s="1"/>
  <c r="B227" i="4"/>
  <c r="B227" i="5" s="1"/>
  <c r="B237" i="4"/>
  <c r="B237" i="5" s="1"/>
  <c r="B331" i="4"/>
  <c r="B331" i="5" s="1"/>
  <c r="B116" i="3"/>
  <c r="B50" i="4"/>
  <c r="B50" i="5" s="1"/>
  <c r="B17" i="4"/>
  <c r="B17" i="5" s="1"/>
  <c r="B95" i="4"/>
  <c r="B95" i="5" s="1"/>
  <c r="B102" i="4"/>
  <c r="B102" i="5" s="1"/>
  <c r="B107" i="4"/>
  <c r="B107" i="5" s="1"/>
  <c r="B139" i="4"/>
  <c r="B139" i="5" s="1"/>
  <c r="B171" i="4"/>
  <c r="B171" i="5" s="1"/>
  <c r="B27" i="4"/>
  <c r="B27" i="5" s="1"/>
  <c r="B130" i="4"/>
  <c r="B130" i="5" s="1"/>
  <c r="B178" i="4"/>
  <c r="B178" i="5" s="1"/>
  <c r="B188" i="4"/>
  <c r="B188" i="5" s="1"/>
  <c r="B198" i="4"/>
  <c r="B198" i="5" s="1"/>
  <c r="B10" i="4"/>
  <c r="B10" i="5" s="1"/>
  <c r="B36" i="4"/>
  <c r="B36" i="5" s="1"/>
  <c r="B64" i="4"/>
  <c r="B64" i="5" s="1"/>
  <c r="B89" i="4"/>
  <c r="B89" i="5" s="1"/>
  <c r="B174" i="4"/>
  <c r="B174" i="5" s="1"/>
  <c r="B280" i="4"/>
  <c r="B280" i="5" s="1"/>
  <c r="B333" i="4"/>
  <c r="B333" i="5" s="1"/>
  <c r="B375" i="4"/>
  <c r="B375" i="5" s="1"/>
  <c r="B417" i="4"/>
  <c r="B417" i="5" s="1"/>
  <c r="B24" i="3"/>
  <c r="B77" i="3"/>
  <c r="B119" i="3"/>
  <c r="B161" i="3"/>
  <c r="B203" i="3"/>
  <c r="B245" i="3"/>
  <c r="B297" i="3"/>
  <c r="B337" i="3"/>
  <c r="B377" i="3"/>
  <c r="B417" i="3"/>
  <c r="B162" i="3"/>
  <c r="B257" i="3"/>
  <c r="B338" i="3"/>
  <c r="B378" i="3"/>
  <c r="B294" i="4"/>
  <c r="B294" i="5" s="1"/>
  <c r="B378" i="4"/>
  <c r="B378" i="5" s="1"/>
  <c r="B420" i="4"/>
  <c r="B420" i="5" s="1"/>
  <c r="B38" i="3"/>
  <c r="B164" i="3"/>
  <c r="B217" i="3"/>
  <c r="B380" i="3"/>
  <c r="B420" i="3"/>
  <c r="B344" i="3"/>
  <c r="B356" i="4"/>
  <c r="B356" i="5" s="1"/>
  <c r="B359" i="3"/>
  <c r="B399" i="4"/>
  <c r="B399" i="5" s="1"/>
  <c r="B143" i="3"/>
  <c r="B316" i="4"/>
  <c r="B316" i="5" s="1"/>
  <c r="B102" i="3"/>
  <c r="B281" i="3"/>
  <c r="B441" i="3"/>
  <c r="B322" i="3"/>
  <c r="B364" i="3"/>
  <c r="B22" i="3"/>
  <c r="B325" i="3"/>
  <c r="B332" i="4"/>
  <c r="B332" i="5" s="1"/>
  <c r="B65" i="3"/>
  <c r="B336" i="3"/>
  <c r="B416" i="3"/>
  <c r="B113" i="4"/>
  <c r="B113" i="5" s="1"/>
  <c r="B181" i="4"/>
  <c r="B181" i="5" s="1"/>
  <c r="B195" i="4"/>
  <c r="B195" i="5" s="1"/>
  <c r="B292" i="4"/>
  <c r="B292" i="5" s="1"/>
  <c r="B334" i="4"/>
  <c r="B334" i="5" s="1"/>
  <c r="B376" i="4"/>
  <c r="B376" i="5" s="1"/>
  <c r="B418" i="4"/>
  <c r="B418" i="5" s="1"/>
  <c r="B25" i="3"/>
  <c r="B78" i="3"/>
  <c r="B120" i="3"/>
  <c r="B204" i="3"/>
  <c r="B298" i="3"/>
  <c r="B418" i="3"/>
  <c r="B336" i="4"/>
  <c r="B336" i="5" s="1"/>
  <c r="B122" i="3"/>
  <c r="B300" i="3"/>
  <c r="B221" i="3"/>
  <c r="B357" i="3"/>
  <c r="B118" i="4"/>
  <c r="B118" i="5" s="1"/>
  <c r="B313" i="4"/>
  <c r="B313" i="5" s="1"/>
  <c r="B183" i="3"/>
  <c r="B314" i="4"/>
  <c r="B314" i="5" s="1"/>
  <c r="B279" i="3"/>
  <c r="B198" i="3"/>
  <c r="B157" i="3"/>
  <c r="B443" i="3"/>
  <c r="B159" i="3"/>
  <c r="B215" i="4"/>
  <c r="B215" i="5" s="1"/>
  <c r="B374" i="4"/>
  <c r="B374" i="5" s="1"/>
  <c r="B296" i="3"/>
  <c r="B51" i="4"/>
  <c r="B51" i="5" s="1"/>
  <c r="B65" i="4"/>
  <c r="B65" i="5" s="1"/>
  <c r="B143" i="4"/>
  <c r="B143" i="5" s="1"/>
  <c r="B151" i="4"/>
  <c r="B151" i="5" s="1"/>
  <c r="B293" i="4"/>
  <c r="B293" i="5" s="1"/>
  <c r="B335" i="4"/>
  <c r="B335" i="5" s="1"/>
  <c r="B377" i="4"/>
  <c r="B377" i="5" s="1"/>
  <c r="B419" i="4"/>
  <c r="B419" i="5" s="1"/>
  <c r="B37" i="3"/>
  <c r="B79" i="3"/>
  <c r="B121" i="3"/>
  <c r="B163" i="3"/>
  <c r="B205" i="3"/>
  <c r="B258" i="3"/>
  <c r="B299" i="3"/>
  <c r="B339" i="3"/>
  <c r="B379" i="3"/>
  <c r="B419" i="3"/>
  <c r="B80" i="3"/>
  <c r="B340" i="3"/>
  <c r="B437" i="3"/>
  <c r="B439" i="4"/>
  <c r="B439" i="5" s="1"/>
  <c r="B319" i="3"/>
  <c r="B234" i="4"/>
  <c r="B234" i="5" s="1"/>
  <c r="B403" i="3"/>
  <c r="B20" i="4"/>
  <c r="B20" i="5" s="1"/>
  <c r="B134" i="4"/>
  <c r="B134" i="5" s="1"/>
  <c r="B259" i="3"/>
  <c r="B99" i="3"/>
  <c r="B401" i="3"/>
  <c r="B318" i="4"/>
  <c r="B318" i="5" s="1"/>
  <c r="B416" i="4"/>
  <c r="B416" i="5" s="1"/>
  <c r="B90" i="4"/>
  <c r="B90" i="5" s="1"/>
  <c r="B114" i="4"/>
  <c r="B114" i="5" s="1"/>
  <c r="B159" i="4"/>
  <c r="B159" i="5" s="1"/>
  <c r="B167" i="4"/>
  <c r="B167" i="5" s="1"/>
  <c r="B204" i="4"/>
  <c r="B204" i="5" s="1"/>
  <c r="B224" i="4"/>
  <c r="B224" i="5" s="1"/>
  <c r="B244" i="4"/>
  <c r="B244" i="5" s="1"/>
  <c r="B264" i="4"/>
  <c r="B264" i="5" s="1"/>
  <c r="B295" i="4"/>
  <c r="B295" i="5" s="1"/>
  <c r="B337" i="4"/>
  <c r="B337" i="5" s="1"/>
  <c r="B379" i="4"/>
  <c r="B379" i="5" s="1"/>
  <c r="B432" i="4"/>
  <c r="B432" i="5" s="1"/>
  <c r="B39" i="3"/>
  <c r="B81" i="3"/>
  <c r="B123" i="3"/>
  <c r="B165" i="3"/>
  <c r="B218" i="3"/>
  <c r="B260" i="3"/>
  <c r="B301" i="3"/>
  <c r="B341" i="3"/>
  <c r="B381" i="3"/>
  <c r="B421" i="3"/>
  <c r="B423" i="3"/>
  <c r="B42" i="3"/>
  <c r="B304" i="3"/>
  <c r="B58" i="3"/>
  <c r="B17" i="3"/>
  <c r="B238" i="3"/>
  <c r="B274" i="4"/>
  <c r="B274" i="5" s="1"/>
  <c r="B144" i="3"/>
  <c r="B145" i="3"/>
  <c r="B402" i="3"/>
  <c r="B261" i="4"/>
  <c r="B261" i="5" s="1"/>
  <c r="B104" i="3"/>
  <c r="B117" i="3"/>
  <c r="B405" i="3"/>
  <c r="B255" i="4"/>
  <c r="B255" i="5" s="1"/>
  <c r="B175" i="4"/>
  <c r="B175" i="5" s="1"/>
  <c r="B296" i="4"/>
  <c r="B296" i="5" s="1"/>
  <c r="B338" i="4"/>
  <c r="B338" i="5" s="1"/>
  <c r="B380" i="4"/>
  <c r="B380" i="5" s="1"/>
  <c r="B433" i="4"/>
  <c r="B433" i="5" s="1"/>
  <c r="B40" i="3"/>
  <c r="B82" i="3"/>
  <c r="B124" i="3"/>
  <c r="B177" i="3"/>
  <c r="B219" i="3"/>
  <c r="B261" i="3"/>
  <c r="B302" i="3"/>
  <c r="B342" i="3"/>
  <c r="B382" i="3"/>
  <c r="B422" i="3"/>
  <c r="B392" i="4"/>
  <c r="B392" i="5" s="1"/>
  <c r="B434" i="4"/>
  <c r="B434" i="5" s="1"/>
  <c r="B83" i="3"/>
  <c r="B125" i="3"/>
  <c r="B220" i="3"/>
  <c r="B262" i="3"/>
  <c r="B343" i="3"/>
  <c r="B383" i="3"/>
  <c r="B435" i="4"/>
  <c r="B435" i="5" s="1"/>
  <c r="B179" i="3"/>
  <c r="B263" i="3"/>
  <c r="B424" i="3"/>
  <c r="B397" i="4"/>
  <c r="B397" i="5" s="1"/>
  <c r="B141" i="3"/>
  <c r="B358" i="3"/>
  <c r="B100" i="3"/>
  <c r="B357" i="4"/>
  <c r="B357" i="5" s="1"/>
  <c r="B101" i="3"/>
  <c r="B400" i="3"/>
  <c r="B361" i="3"/>
  <c r="B282" i="3"/>
  <c r="B244" i="3"/>
  <c r="B25" i="4"/>
  <c r="B25" i="5" s="1"/>
  <c r="B144" i="4"/>
  <c r="B144" i="5" s="1"/>
  <c r="B211" i="4"/>
  <c r="B211" i="5" s="1"/>
  <c r="B231" i="4"/>
  <c r="B231" i="5" s="1"/>
  <c r="B251" i="4"/>
  <c r="B251" i="5" s="1"/>
  <c r="B297" i="4"/>
  <c r="B297" i="5" s="1"/>
  <c r="B339" i="4"/>
  <c r="B339" i="5" s="1"/>
  <c r="B41" i="3"/>
  <c r="B178" i="3"/>
  <c r="B303" i="3"/>
  <c r="B84" i="3"/>
  <c r="B384" i="3"/>
  <c r="B438" i="3"/>
  <c r="B184" i="3"/>
  <c r="B273" i="4"/>
  <c r="B273" i="5" s="1"/>
  <c r="B440" i="3"/>
  <c r="B321" i="3"/>
  <c r="B103" i="3"/>
  <c r="B241" i="3"/>
  <c r="B201" i="3"/>
  <c r="B202" i="3"/>
  <c r="B69" i="4"/>
  <c r="B69" i="5" s="1"/>
  <c r="B152" i="4"/>
  <c r="B152" i="5" s="1"/>
  <c r="B160" i="4"/>
  <c r="B160" i="5" s="1"/>
  <c r="B218" i="4"/>
  <c r="B218" i="5" s="1"/>
  <c r="B238" i="4"/>
  <c r="B238" i="5" s="1"/>
  <c r="B258" i="4"/>
  <c r="B258" i="5" s="1"/>
  <c r="B298" i="4"/>
  <c r="B298" i="5" s="1"/>
  <c r="B340" i="4"/>
  <c r="B340" i="5" s="1"/>
  <c r="B393" i="4"/>
  <c r="B393" i="5" s="1"/>
  <c r="B137" i="3"/>
  <c r="B138" i="4"/>
  <c r="B138" i="5" s="1"/>
  <c r="B278" i="3"/>
  <c r="B142" i="3"/>
  <c r="B315" i="4"/>
  <c r="B315" i="5" s="1"/>
  <c r="B280" i="3"/>
  <c r="B358" i="4"/>
  <c r="B358" i="5" s="1"/>
  <c r="B241" i="4"/>
  <c r="B241" i="5" s="1"/>
  <c r="B62" i="3"/>
  <c r="B199" i="3"/>
  <c r="B404" i="3"/>
  <c r="B126" i="4"/>
  <c r="B126" i="5" s="1"/>
  <c r="B184" i="4"/>
  <c r="B184" i="5" s="1"/>
  <c r="B299" i="4"/>
  <c r="B299" i="5" s="1"/>
  <c r="B352" i="4"/>
  <c r="B352" i="5" s="1"/>
  <c r="B394" i="4"/>
  <c r="B394" i="5" s="1"/>
  <c r="B436" i="4"/>
  <c r="B436" i="5" s="1"/>
  <c r="B43" i="3"/>
  <c r="B85" i="3"/>
  <c r="B138" i="3"/>
  <c r="B180" i="3"/>
  <c r="B222" i="3"/>
  <c r="B264" i="3"/>
  <c r="B305" i="3"/>
  <c r="B345" i="3"/>
  <c r="B385" i="3"/>
  <c r="B425" i="3"/>
  <c r="B300" i="4"/>
  <c r="B300" i="5" s="1"/>
  <c r="B353" i="4"/>
  <c r="B353" i="5" s="1"/>
  <c r="B395" i="4"/>
  <c r="B395" i="5" s="1"/>
  <c r="B44" i="3"/>
  <c r="B97" i="3"/>
  <c r="B139" i="3"/>
  <c r="B181" i="3"/>
  <c r="B265" i="3"/>
  <c r="B316" i="3"/>
  <c r="B356" i="3"/>
  <c r="B436" i="3"/>
  <c r="B224" i="3"/>
  <c r="B317" i="3"/>
  <c r="B147" i="4"/>
  <c r="B147" i="5" s="1"/>
  <c r="B355" i="4"/>
  <c r="B355" i="5" s="1"/>
  <c r="B225" i="3"/>
  <c r="B72" i="4"/>
  <c r="B72" i="5" s="1"/>
  <c r="B272" i="4"/>
  <c r="B272" i="5" s="1"/>
  <c r="B440" i="4"/>
  <c r="B440" i="5" s="1"/>
  <c r="B237" i="3"/>
  <c r="B59" i="3"/>
  <c r="B320" i="3"/>
  <c r="B254" i="4"/>
  <c r="B254" i="5" s="1"/>
  <c r="B275" i="4"/>
  <c r="B275" i="5" s="1"/>
  <c r="B240" i="3"/>
  <c r="B20" i="3"/>
  <c r="B283" i="3"/>
  <c r="B324" i="3"/>
  <c r="B64" i="3"/>
  <c r="B243" i="3"/>
  <c r="B191" i="4"/>
  <c r="B191" i="5" s="1"/>
  <c r="B205" i="4"/>
  <c r="B205" i="5" s="1"/>
  <c r="B225" i="4"/>
  <c r="B225" i="5" s="1"/>
  <c r="B245" i="4"/>
  <c r="B245" i="5" s="1"/>
  <c r="B437" i="4"/>
  <c r="B437" i="5" s="1"/>
  <c r="B223" i="3"/>
  <c r="B396" i="3"/>
  <c r="B397" i="3"/>
  <c r="B398" i="3"/>
  <c r="B398" i="4"/>
  <c r="B398" i="5" s="1"/>
  <c r="B439" i="3"/>
  <c r="B360" i="3"/>
  <c r="B18" i="3"/>
  <c r="B239" i="3"/>
  <c r="B412" i="4"/>
  <c r="B412" i="5" s="1"/>
  <c r="B413" i="4"/>
  <c r="B413" i="5" s="1"/>
  <c r="B444" i="3"/>
  <c r="B118" i="3"/>
  <c r="B312" i="4"/>
  <c r="B312" i="5" s="1"/>
  <c r="B354" i="4"/>
  <c r="B354" i="5" s="1"/>
  <c r="B396" i="4"/>
  <c r="B396" i="5" s="1"/>
  <c r="B438" i="4"/>
  <c r="B438" i="5" s="1"/>
  <c r="B45" i="3"/>
  <c r="B98" i="3"/>
  <c r="B140" i="3"/>
  <c r="B182" i="3"/>
  <c r="B277" i="3"/>
  <c r="B399" i="3"/>
  <c r="B60" i="3"/>
  <c r="B61" i="3"/>
  <c r="B362" i="3"/>
  <c r="B360" i="4"/>
  <c r="B360" i="5" s="1"/>
  <c r="B235" i="4"/>
  <c r="B235" i="5" s="1"/>
  <c r="B57" i="3"/>
  <c r="B318" i="3"/>
  <c r="B197" i="3"/>
  <c r="B359" i="4"/>
  <c r="B359" i="5" s="1"/>
  <c r="B365" i="3"/>
  <c r="B376" i="3"/>
  <c r="B85" i="4"/>
  <c r="B85" i="5" s="1"/>
  <c r="B185" i="4"/>
  <c r="B185" i="5" s="1"/>
  <c r="B185" i="3"/>
  <c r="B19" i="3"/>
  <c r="B442" i="3"/>
  <c r="B363" i="3"/>
  <c r="B214" i="4"/>
  <c r="B214" i="5" s="1"/>
  <c r="B400" i="4"/>
  <c r="B400" i="5" s="1"/>
  <c r="B23" i="3"/>
  <c r="B109" i="4"/>
  <c r="B109" i="5" s="1"/>
  <c r="B163" i="4"/>
  <c r="B163" i="5" s="1"/>
  <c r="B317" i="4"/>
  <c r="B317" i="5" s="1"/>
  <c r="B284" i="3"/>
  <c r="B284" i="6" s="1"/>
  <c r="B140" i="4"/>
  <c r="B140" i="5" s="1"/>
  <c r="B148" i="4"/>
  <c r="B148" i="5" s="1"/>
  <c r="B194" i="4"/>
  <c r="B194" i="5" s="1"/>
  <c r="B221" i="4"/>
  <c r="B221" i="5" s="1"/>
  <c r="B276" i="4"/>
  <c r="B276" i="5" s="1"/>
  <c r="B323" i="3"/>
  <c r="B156" i="4"/>
  <c r="B156" i="5" s="1"/>
  <c r="B201" i="4"/>
  <c r="B201" i="5" s="1"/>
  <c r="B208" i="4"/>
  <c r="B208" i="5" s="1"/>
  <c r="B228" i="4"/>
  <c r="B228" i="5" s="1"/>
  <c r="B248" i="4"/>
  <c r="B248" i="5" s="1"/>
  <c r="B277" i="4"/>
  <c r="B277" i="5" s="1"/>
  <c r="B319" i="4"/>
  <c r="B319" i="5" s="1"/>
  <c r="B372" i="4"/>
  <c r="B372" i="5" s="1"/>
  <c r="B414" i="4"/>
  <c r="B414" i="5" s="1"/>
  <c r="B21" i="3"/>
  <c r="B63" i="3"/>
  <c r="B105" i="3"/>
  <c r="B158" i="3"/>
  <c r="B200" i="3"/>
  <c r="B242" i="3"/>
  <c r="B285" i="3"/>
  <c r="B160" i="3"/>
  <c r="B164" i="4"/>
  <c r="B164" i="5" s="1"/>
  <c r="B278" i="4"/>
  <c r="B278" i="5" s="1"/>
  <c r="B320" i="4"/>
  <c r="B320" i="5" s="1"/>
  <c r="B373" i="4"/>
  <c r="B373" i="5" s="1"/>
  <c r="B415" i="4"/>
  <c r="B415" i="5" s="1"/>
  <c r="B279" i="4"/>
  <c r="B279" i="5" s="1"/>
  <c r="F11" i="4"/>
  <c r="F11" i="5" s="1"/>
  <c r="F21" i="4"/>
  <c r="F21" i="5" s="1"/>
  <c r="F31" i="4"/>
  <c r="F31" i="5" s="1"/>
  <c r="F41" i="4"/>
  <c r="F41" i="5" s="1"/>
  <c r="F51" i="4"/>
  <c r="F51" i="5" s="1"/>
  <c r="F61" i="4"/>
  <c r="F61" i="5" s="1"/>
  <c r="F71" i="4"/>
  <c r="F71" i="5" s="1"/>
  <c r="F81" i="4"/>
  <c r="F81" i="5" s="1"/>
  <c r="F91" i="4"/>
  <c r="F91" i="5" s="1"/>
  <c r="F101" i="4"/>
  <c r="F101" i="5" s="1"/>
  <c r="F111" i="4"/>
  <c r="F111" i="5" s="1"/>
  <c r="F14" i="4"/>
  <c r="F14" i="5" s="1"/>
  <c r="F33" i="4"/>
  <c r="F33" i="5" s="1"/>
  <c r="F48" i="4"/>
  <c r="F48" i="5" s="1"/>
  <c r="F55" i="4"/>
  <c r="F55" i="5" s="1"/>
  <c r="F62" i="4"/>
  <c r="F62" i="5" s="1"/>
  <c r="F69" i="4"/>
  <c r="F69" i="5" s="1"/>
  <c r="F76" i="4"/>
  <c r="F76" i="5" s="1"/>
  <c r="F83" i="4"/>
  <c r="F83" i="5" s="1"/>
  <c r="F90" i="4"/>
  <c r="F90" i="5" s="1"/>
  <c r="F97" i="4"/>
  <c r="F97" i="5" s="1"/>
  <c r="F104" i="4"/>
  <c r="F104" i="5" s="1"/>
  <c r="F22" i="4"/>
  <c r="F22" i="5" s="1"/>
  <c r="F37" i="4"/>
  <c r="F37" i="5" s="1"/>
  <c r="F108" i="4"/>
  <c r="F108" i="5" s="1"/>
  <c r="F115" i="4"/>
  <c r="F115" i="5" s="1"/>
  <c r="F26" i="4"/>
  <c r="F26" i="5" s="1"/>
  <c r="F45" i="4"/>
  <c r="F45" i="5" s="1"/>
  <c r="F52" i="4"/>
  <c r="F52" i="5" s="1"/>
  <c r="F59" i="4"/>
  <c r="F59" i="5" s="1"/>
  <c r="F66" i="4"/>
  <c r="F66" i="5" s="1"/>
  <c r="F73" i="4"/>
  <c r="F73" i="5" s="1"/>
  <c r="F80" i="4"/>
  <c r="F80" i="5" s="1"/>
  <c r="F87" i="4"/>
  <c r="F87" i="5" s="1"/>
  <c r="F94" i="4"/>
  <c r="F94" i="5" s="1"/>
  <c r="F122" i="4"/>
  <c r="F122" i="5" s="1"/>
  <c r="F15" i="4"/>
  <c r="F15" i="5" s="1"/>
  <c r="F7" i="4"/>
  <c r="F7" i="5" s="1"/>
  <c r="F30" i="4"/>
  <c r="F30" i="5" s="1"/>
  <c r="F27" i="4"/>
  <c r="F27" i="5" s="1"/>
  <c r="F32" i="4"/>
  <c r="F32" i="5" s="1"/>
  <c r="F127" i="4"/>
  <c r="F127" i="5" s="1"/>
  <c r="F82" i="4"/>
  <c r="F82" i="5" s="1"/>
  <c r="F86" i="4"/>
  <c r="F86" i="5" s="1"/>
  <c r="F95" i="4"/>
  <c r="F95" i="5" s="1"/>
  <c r="F99" i="4"/>
  <c r="F99" i="5" s="1"/>
  <c r="F103" i="4"/>
  <c r="F103" i="5" s="1"/>
  <c r="F107" i="4"/>
  <c r="F107" i="5" s="1"/>
  <c r="F138" i="4"/>
  <c r="F138" i="5" s="1"/>
  <c r="F8" i="4"/>
  <c r="F8" i="5" s="1"/>
  <c r="F17" i="4"/>
  <c r="F17" i="5" s="1"/>
  <c r="F38" i="4"/>
  <c r="F38" i="5" s="1"/>
  <c r="F47" i="4"/>
  <c r="F47" i="5" s="1"/>
  <c r="F65" i="4"/>
  <c r="F65" i="5" s="1"/>
  <c r="F78" i="4"/>
  <c r="F78" i="5" s="1"/>
  <c r="F23" i="4"/>
  <c r="F23" i="5" s="1"/>
  <c r="F74" i="4"/>
  <c r="F74" i="5" s="1"/>
  <c r="F112" i="4"/>
  <c r="F112" i="5" s="1"/>
  <c r="F116" i="4"/>
  <c r="F116" i="5" s="1"/>
  <c r="F120" i="4"/>
  <c r="F120" i="5" s="1"/>
  <c r="F13" i="4"/>
  <c r="F13" i="5" s="1"/>
  <c r="F28" i="4"/>
  <c r="F28" i="5" s="1"/>
  <c r="F43" i="4"/>
  <c r="F43" i="5" s="1"/>
  <c r="F70" i="4"/>
  <c r="F70" i="5" s="1"/>
  <c r="F124" i="4"/>
  <c r="F124" i="5" s="1"/>
  <c r="F57" i="4"/>
  <c r="F57" i="5" s="1"/>
  <c r="F142" i="4"/>
  <c r="F142" i="5" s="1"/>
  <c r="F152" i="4"/>
  <c r="F152" i="5" s="1"/>
  <c r="F162" i="4"/>
  <c r="F162" i="5" s="1"/>
  <c r="F172" i="4"/>
  <c r="F172" i="5" s="1"/>
  <c r="F9" i="4"/>
  <c r="F9" i="5" s="1"/>
  <c r="F19" i="4"/>
  <c r="F19" i="5" s="1"/>
  <c r="F34" i="4"/>
  <c r="F34" i="5" s="1"/>
  <c r="F96" i="4"/>
  <c r="F96" i="5" s="1"/>
  <c r="F100" i="4"/>
  <c r="F100" i="5" s="1"/>
  <c r="F139" i="4"/>
  <c r="F139" i="5" s="1"/>
  <c r="F149" i="4"/>
  <c r="F149" i="5" s="1"/>
  <c r="F39" i="4"/>
  <c r="F39" i="5" s="1"/>
  <c r="F49" i="4"/>
  <c r="F49" i="5" s="1"/>
  <c r="F75" i="4"/>
  <c r="F75" i="5" s="1"/>
  <c r="F79" i="4"/>
  <c r="F79" i="5" s="1"/>
  <c r="F24" i="4"/>
  <c r="F24" i="5" s="1"/>
  <c r="F105" i="4"/>
  <c r="F105" i="5" s="1"/>
  <c r="F109" i="4"/>
  <c r="F109" i="5" s="1"/>
  <c r="F113" i="4"/>
  <c r="F113" i="5" s="1"/>
  <c r="F117" i="4"/>
  <c r="F117" i="5" s="1"/>
  <c r="F121" i="4"/>
  <c r="F121" i="5" s="1"/>
  <c r="F125" i="4"/>
  <c r="F125" i="5" s="1"/>
  <c r="F136" i="4"/>
  <c r="F136" i="5" s="1"/>
  <c r="F146" i="4"/>
  <c r="F146" i="5" s="1"/>
  <c r="F156" i="4"/>
  <c r="F156" i="5" s="1"/>
  <c r="F166" i="4"/>
  <c r="F166" i="5" s="1"/>
  <c r="F16" i="4"/>
  <c r="F16" i="5" s="1"/>
  <c r="F10" i="4"/>
  <c r="F10" i="5" s="1"/>
  <c r="F36" i="4"/>
  <c r="F36" i="5" s="1"/>
  <c r="F160" i="4"/>
  <c r="F160" i="5" s="1"/>
  <c r="F245" i="4"/>
  <c r="F245" i="5" s="1"/>
  <c r="F255" i="4"/>
  <c r="F255" i="5" s="1"/>
  <c r="F20" i="4"/>
  <c r="F20" i="5" s="1"/>
  <c r="F72" i="4"/>
  <c r="F72" i="5" s="1"/>
  <c r="F85" i="4"/>
  <c r="F85" i="5" s="1"/>
  <c r="F114" i="4"/>
  <c r="F114" i="5" s="1"/>
  <c r="F140" i="4"/>
  <c r="F140" i="5" s="1"/>
  <c r="F144" i="4"/>
  <c r="F144" i="5" s="1"/>
  <c r="F175" i="4"/>
  <c r="F175" i="5" s="1"/>
  <c r="F185" i="4"/>
  <c r="F185" i="5" s="1"/>
  <c r="F195" i="4"/>
  <c r="F195" i="5" s="1"/>
  <c r="F205" i="4"/>
  <c r="F205" i="5" s="1"/>
  <c r="F215" i="4"/>
  <c r="F215" i="5" s="1"/>
  <c r="F225" i="4"/>
  <c r="F225" i="5" s="1"/>
  <c r="F235" i="4"/>
  <c r="F235" i="5" s="1"/>
  <c r="F29" i="4"/>
  <c r="F29" i="5" s="1"/>
  <c r="F126" i="4"/>
  <c r="F126" i="5" s="1"/>
  <c r="F164" i="4"/>
  <c r="F164" i="5" s="1"/>
  <c r="F168" i="4"/>
  <c r="F168" i="5" s="1"/>
  <c r="F12" i="4"/>
  <c r="F12" i="5" s="1"/>
  <c r="F67" i="4"/>
  <c r="F67" i="5" s="1"/>
  <c r="F131" i="4"/>
  <c r="F131" i="5" s="1"/>
  <c r="F182" i="4"/>
  <c r="F182" i="5" s="1"/>
  <c r="F192" i="4"/>
  <c r="F192" i="5" s="1"/>
  <c r="F202" i="4"/>
  <c r="F202" i="5" s="1"/>
  <c r="F212" i="4"/>
  <c r="F212" i="5" s="1"/>
  <c r="F222" i="4"/>
  <c r="F222" i="5" s="1"/>
  <c r="F232" i="4"/>
  <c r="F232" i="5" s="1"/>
  <c r="F242" i="4"/>
  <c r="F242" i="5" s="1"/>
  <c r="F252" i="4"/>
  <c r="F252" i="5" s="1"/>
  <c r="F262" i="4"/>
  <c r="F262" i="5" s="1"/>
  <c r="F46" i="4"/>
  <c r="F46" i="5" s="1"/>
  <c r="F53" i="4"/>
  <c r="F53" i="5" s="1"/>
  <c r="F60" i="4"/>
  <c r="F60" i="5" s="1"/>
  <c r="F153" i="4"/>
  <c r="F153" i="5" s="1"/>
  <c r="F92" i="4"/>
  <c r="F92" i="5" s="1"/>
  <c r="F98" i="4"/>
  <c r="F98" i="5" s="1"/>
  <c r="F132" i="4"/>
  <c r="F132" i="5" s="1"/>
  <c r="F145" i="4"/>
  <c r="F145" i="5" s="1"/>
  <c r="F157" i="4"/>
  <c r="F157" i="5" s="1"/>
  <c r="F179" i="4"/>
  <c r="F179" i="5" s="1"/>
  <c r="F189" i="4"/>
  <c r="F189" i="5" s="1"/>
  <c r="F199" i="4"/>
  <c r="F199" i="5" s="1"/>
  <c r="F209" i="4"/>
  <c r="F209" i="5" s="1"/>
  <c r="F219" i="4"/>
  <c r="F219" i="5" s="1"/>
  <c r="F229" i="4"/>
  <c r="F229" i="5" s="1"/>
  <c r="F239" i="4"/>
  <c r="F239" i="5" s="1"/>
  <c r="F249" i="4"/>
  <c r="F249" i="5" s="1"/>
  <c r="F259" i="4"/>
  <c r="F259" i="5" s="1"/>
  <c r="F161" i="4"/>
  <c r="F161" i="5" s="1"/>
  <c r="F110" i="4"/>
  <c r="F110" i="5" s="1"/>
  <c r="F141" i="4"/>
  <c r="F141" i="5" s="1"/>
  <c r="F165" i="4"/>
  <c r="F165" i="5" s="1"/>
  <c r="F169" i="4"/>
  <c r="F169" i="5" s="1"/>
  <c r="F176" i="4"/>
  <c r="F176" i="5" s="1"/>
  <c r="F186" i="4"/>
  <c r="F186" i="5" s="1"/>
  <c r="F196" i="4"/>
  <c r="F196" i="5" s="1"/>
  <c r="F206" i="4"/>
  <c r="F206" i="5" s="1"/>
  <c r="F216" i="4"/>
  <c r="F216" i="5" s="1"/>
  <c r="F226" i="4"/>
  <c r="F226" i="5" s="1"/>
  <c r="F236" i="4"/>
  <c r="F236" i="5" s="1"/>
  <c r="F246" i="4"/>
  <c r="F246" i="5" s="1"/>
  <c r="F256" i="4"/>
  <c r="F256" i="5" s="1"/>
  <c r="F54" i="4"/>
  <c r="F54" i="5" s="1"/>
  <c r="F68" i="4"/>
  <c r="F68" i="5" s="1"/>
  <c r="F137" i="4"/>
  <c r="F137" i="5" s="1"/>
  <c r="F150" i="4"/>
  <c r="F150" i="5" s="1"/>
  <c r="F193" i="4"/>
  <c r="F193" i="5" s="1"/>
  <c r="F203" i="4"/>
  <c r="F203" i="5" s="1"/>
  <c r="F213" i="4"/>
  <c r="F213" i="5" s="1"/>
  <c r="F223" i="4"/>
  <c r="F223" i="5" s="1"/>
  <c r="F233" i="4"/>
  <c r="F233" i="5" s="1"/>
  <c r="F253" i="4"/>
  <c r="F253" i="5" s="1"/>
  <c r="F263" i="4"/>
  <c r="F263" i="5" s="1"/>
  <c r="F88" i="4"/>
  <c r="F88" i="5" s="1"/>
  <c r="F173" i="4"/>
  <c r="F173" i="5" s="1"/>
  <c r="F183" i="4"/>
  <c r="F183" i="5" s="1"/>
  <c r="F243" i="4"/>
  <c r="F243" i="5" s="1"/>
  <c r="F128" i="4"/>
  <c r="F128" i="5" s="1"/>
  <c r="F133" i="4"/>
  <c r="F133" i="5" s="1"/>
  <c r="F154" i="4"/>
  <c r="F154" i="5" s="1"/>
  <c r="F158" i="4"/>
  <c r="F158" i="5" s="1"/>
  <c r="F25" i="4"/>
  <c r="F25" i="5" s="1"/>
  <c r="F56" i="4"/>
  <c r="F56" i="5" s="1"/>
  <c r="F35" i="4"/>
  <c r="F35" i="5" s="1"/>
  <c r="F42" i="4"/>
  <c r="F42" i="5" s="1"/>
  <c r="F89" i="4"/>
  <c r="F89" i="5" s="1"/>
  <c r="F143" i="4"/>
  <c r="F143" i="5" s="1"/>
  <c r="F155" i="4"/>
  <c r="F155" i="5" s="1"/>
  <c r="F159" i="4"/>
  <c r="F159" i="5" s="1"/>
  <c r="F174" i="4"/>
  <c r="F174" i="5" s="1"/>
  <c r="F184" i="4"/>
  <c r="F184" i="5" s="1"/>
  <c r="F194" i="4"/>
  <c r="F194" i="5" s="1"/>
  <c r="F204" i="4"/>
  <c r="F204" i="5" s="1"/>
  <c r="F214" i="4"/>
  <c r="F214" i="5" s="1"/>
  <c r="F224" i="4"/>
  <c r="F224" i="5" s="1"/>
  <c r="F234" i="4"/>
  <c r="F234" i="5" s="1"/>
  <c r="F244" i="4"/>
  <c r="F244" i="5" s="1"/>
  <c r="F254" i="4"/>
  <c r="F254" i="5" s="1"/>
  <c r="F50" i="4"/>
  <c r="F50" i="5" s="1"/>
  <c r="F77" i="4"/>
  <c r="F77" i="5" s="1"/>
  <c r="F84" i="4"/>
  <c r="F84" i="5" s="1"/>
  <c r="F134" i="4"/>
  <c r="F134" i="5" s="1"/>
  <c r="F163" i="4"/>
  <c r="F163" i="5" s="1"/>
  <c r="F58" i="4"/>
  <c r="F58" i="5" s="1"/>
  <c r="F64" i="4"/>
  <c r="F64" i="5" s="1"/>
  <c r="F208" i="4"/>
  <c r="F208" i="5" s="1"/>
  <c r="F228" i="4"/>
  <c r="F228" i="5" s="1"/>
  <c r="F248" i="4"/>
  <c r="F248" i="5" s="1"/>
  <c r="F188" i="4"/>
  <c r="F188" i="5" s="1"/>
  <c r="F210" i="4"/>
  <c r="F210" i="5" s="1"/>
  <c r="F170" i="4"/>
  <c r="F170" i="5" s="1"/>
  <c r="F260" i="4"/>
  <c r="F260" i="5" s="1"/>
  <c r="F230" i="4"/>
  <c r="F230" i="5" s="1"/>
  <c r="F250" i="4"/>
  <c r="F250" i="5" s="1"/>
  <c r="F44" i="4"/>
  <c r="F44" i="5" s="1"/>
  <c r="F123" i="4"/>
  <c r="F123" i="5" s="1"/>
  <c r="F181" i="4"/>
  <c r="F181" i="5" s="1"/>
  <c r="F102" i="4"/>
  <c r="F102" i="5" s="1"/>
  <c r="F151" i="4"/>
  <c r="F151" i="5" s="1"/>
  <c r="F167" i="4"/>
  <c r="F167" i="5" s="1"/>
  <c r="F217" i="4"/>
  <c r="F217" i="5" s="1"/>
  <c r="F237" i="4"/>
  <c r="F237" i="5" s="1"/>
  <c r="F257" i="4"/>
  <c r="F257" i="5" s="1"/>
  <c r="F247" i="4"/>
  <c r="F247" i="5" s="1"/>
  <c r="F40" i="4"/>
  <c r="F40" i="5" s="1"/>
  <c r="F190" i="4"/>
  <c r="F190" i="5" s="1"/>
  <c r="F177" i="4"/>
  <c r="F177" i="5" s="1"/>
  <c r="F135" i="4"/>
  <c r="F135" i="5" s="1"/>
  <c r="F197" i="4"/>
  <c r="F197" i="5" s="1"/>
  <c r="F264" i="4"/>
  <c r="F264" i="5" s="1"/>
  <c r="F211" i="4"/>
  <c r="F211" i="5" s="1"/>
  <c r="F231" i="4"/>
  <c r="F231" i="5" s="1"/>
  <c r="F251" i="4"/>
  <c r="F251" i="5" s="1"/>
  <c r="F93" i="4"/>
  <c r="F93" i="5" s="1"/>
  <c r="F198" i="4"/>
  <c r="F198" i="5" s="1"/>
  <c r="F106" i="4"/>
  <c r="F106" i="5" s="1"/>
  <c r="F191" i="4"/>
  <c r="F191" i="5" s="1"/>
  <c r="F218" i="4"/>
  <c r="F218" i="5" s="1"/>
  <c r="F238" i="4"/>
  <c r="F238" i="5" s="1"/>
  <c r="F258" i="4"/>
  <c r="F258" i="5" s="1"/>
  <c r="F118" i="4"/>
  <c r="F118" i="5" s="1"/>
  <c r="F129" i="4"/>
  <c r="F129" i="5" s="1"/>
  <c r="F220" i="4"/>
  <c r="F220" i="5" s="1"/>
  <c r="F240" i="4"/>
  <c r="F240" i="5" s="1"/>
  <c r="F187" i="4"/>
  <c r="F187" i="5" s="1"/>
  <c r="F147" i="4"/>
  <c r="F147" i="5" s="1"/>
  <c r="F200" i="4"/>
  <c r="F200" i="5" s="1"/>
  <c r="F119" i="4"/>
  <c r="F119" i="5" s="1"/>
  <c r="F171" i="4"/>
  <c r="F171" i="5" s="1"/>
  <c r="F178" i="4"/>
  <c r="F178" i="5" s="1"/>
  <c r="F207" i="4"/>
  <c r="F207" i="5" s="1"/>
  <c r="F227" i="4"/>
  <c r="F227" i="5" s="1"/>
  <c r="F63" i="4"/>
  <c r="F63" i="5" s="1"/>
  <c r="F130" i="4"/>
  <c r="F130" i="5" s="1"/>
  <c r="F148" i="4"/>
  <c r="F148" i="5" s="1"/>
  <c r="F180" i="4"/>
  <c r="F180" i="5" s="1"/>
  <c r="F201" i="4"/>
  <c r="F201" i="5" s="1"/>
  <c r="F221" i="4"/>
  <c r="F221" i="5" s="1"/>
  <c r="F241" i="4"/>
  <c r="F241" i="5" s="1"/>
  <c r="F261" i="4"/>
  <c r="F261" i="5" s="1"/>
  <c r="D10" i="4"/>
  <c r="D10" i="5" s="1"/>
  <c r="D30" i="4"/>
  <c r="D30" i="5" s="1"/>
  <c r="D13" i="4"/>
  <c r="D13" i="5" s="1"/>
  <c r="D16" i="4"/>
  <c r="D16" i="5" s="1"/>
  <c r="D36" i="4"/>
  <c r="D36" i="5" s="1"/>
  <c r="D56" i="4"/>
  <c r="D56" i="5" s="1"/>
  <c r="D76" i="4"/>
  <c r="D76" i="5" s="1"/>
  <c r="D96" i="4"/>
  <c r="D96" i="5" s="1"/>
  <c r="D116" i="4"/>
  <c r="D116" i="5" s="1"/>
  <c r="D136" i="4"/>
  <c r="D136" i="5" s="1"/>
  <c r="D156" i="4"/>
  <c r="D156" i="5" s="1"/>
  <c r="D176" i="4"/>
  <c r="D176" i="5" s="1"/>
  <c r="D196" i="4"/>
  <c r="D196" i="5" s="1"/>
  <c r="D216" i="4"/>
  <c r="D216" i="5" s="1"/>
  <c r="D236" i="4"/>
  <c r="D236" i="5" s="1"/>
  <c r="D256" i="4"/>
  <c r="D256" i="5" s="1"/>
  <c r="D39" i="4"/>
  <c r="D39" i="5" s="1"/>
  <c r="D59" i="4"/>
  <c r="D59" i="5" s="1"/>
  <c r="D79" i="4"/>
  <c r="D79" i="5" s="1"/>
  <c r="D99" i="4"/>
  <c r="D99" i="5" s="1"/>
  <c r="D119" i="4"/>
  <c r="D119" i="5" s="1"/>
  <c r="D139" i="4"/>
  <c r="D139" i="5" s="1"/>
  <c r="D159" i="4"/>
  <c r="D159" i="5" s="1"/>
  <c r="D179" i="4"/>
  <c r="D179" i="5" s="1"/>
  <c r="D199" i="4"/>
  <c r="D199" i="5" s="1"/>
  <c r="D219" i="4"/>
  <c r="D219" i="5" s="1"/>
  <c r="D239" i="4"/>
  <c r="D239" i="5" s="1"/>
  <c r="D259" i="4"/>
  <c r="D259" i="5" s="1"/>
  <c r="D42" i="4"/>
  <c r="D42" i="5" s="1"/>
  <c r="D62" i="4"/>
  <c r="D62" i="5" s="1"/>
  <c r="D82" i="4"/>
  <c r="D82" i="5" s="1"/>
  <c r="D102" i="4"/>
  <c r="D102" i="5" s="1"/>
  <c r="D122" i="4"/>
  <c r="D122" i="5" s="1"/>
  <c r="D142" i="4"/>
  <c r="D142" i="5" s="1"/>
  <c r="D162" i="4"/>
  <c r="D162" i="5" s="1"/>
  <c r="D182" i="4"/>
  <c r="D182" i="5" s="1"/>
  <c r="D202" i="4"/>
  <c r="D202" i="5" s="1"/>
  <c r="D222" i="4"/>
  <c r="D222" i="5" s="1"/>
  <c r="D242" i="4"/>
  <c r="D242" i="5" s="1"/>
  <c r="D262" i="4"/>
  <c r="D262" i="5" s="1"/>
  <c r="D25" i="4"/>
  <c r="D25" i="5" s="1"/>
  <c r="D45" i="4"/>
  <c r="D45" i="5" s="1"/>
  <c r="D65" i="4"/>
  <c r="D65" i="5" s="1"/>
  <c r="D85" i="4"/>
  <c r="D85" i="5" s="1"/>
  <c r="D105" i="4"/>
  <c r="D105" i="5" s="1"/>
  <c r="D125" i="4"/>
  <c r="D125" i="5" s="1"/>
  <c r="D145" i="4"/>
  <c r="D145" i="5" s="1"/>
  <c r="D165" i="4"/>
  <c r="D165" i="5" s="1"/>
  <c r="D185" i="4"/>
  <c r="D185" i="5" s="1"/>
  <c r="D205" i="4"/>
  <c r="D205" i="5" s="1"/>
  <c r="D225" i="4"/>
  <c r="D225" i="5" s="1"/>
  <c r="D245" i="4"/>
  <c r="D245" i="5" s="1"/>
  <c r="D48" i="4"/>
  <c r="D48" i="5" s="1"/>
  <c r="D68" i="4"/>
  <c r="D68" i="5" s="1"/>
  <c r="D88" i="4"/>
  <c r="D88" i="5" s="1"/>
  <c r="D108" i="4"/>
  <c r="D108" i="5" s="1"/>
  <c r="D128" i="4"/>
  <c r="D128" i="5" s="1"/>
  <c r="D148" i="4"/>
  <c r="D148" i="5" s="1"/>
  <c r="D168" i="4"/>
  <c r="D168" i="5" s="1"/>
  <c r="D188" i="4"/>
  <c r="D188" i="5" s="1"/>
  <c r="D208" i="4"/>
  <c r="D208" i="5" s="1"/>
  <c r="D228" i="4"/>
  <c r="D228" i="5" s="1"/>
  <c r="D248" i="4"/>
  <c r="D248" i="5" s="1"/>
  <c r="D51" i="4"/>
  <c r="D51" i="5" s="1"/>
  <c r="D71" i="4"/>
  <c r="D71" i="5" s="1"/>
  <c r="D91" i="4"/>
  <c r="D91" i="5" s="1"/>
  <c r="D111" i="4"/>
  <c r="D111" i="5" s="1"/>
  <c r="D131" i="4"/>
  <c r="D131" i="5" s="1"/>
  <c r="D151" i="4"/>
  <c r="D151" i="5" s="1"/>
  <c r="D171" i="4"/>
  <c r="D171" i="5" s="1"/>
  <c r="D191" i="4"/>
  <c r="D191" i="5" s="1"/>
  <c r="D211" i="4"/>
  <c r="D211" i="5" s="1"/>
  <c r="D19" i="4"/>
  <c r="D19" i="5" s="1"/>
  <c r="D22" i="4"/>
  <c r="D22" i="5" s="1"/>
  <c r="D8" i="4"/>
  <c r="D8" i="5" s="1"/>
  <c r="D28" i="4"/>
  <c r="D28" i="5" s="1"/>
  <c r="D11" i="4"/>
  <c r="D11" i="5" s="1"/>
  <c r="D31" i="4"/>
  <c r="D31" i="5" s="1"/>
  <c r="D20" i="4"/>
  <c r="D20" i="5" s="1"/>
  <c r="D23" i="4"/>
  <c r="D23" i="5" s="1"/>
  <c r="D9" i="4"/>
  <c r="D9" i="5" s="1"/>
  <c r="D29" i="4"/>
  <c r="D29" i="5" s="1"/>
  <c r="D12" i="4"/>
  <c r="D12" i="5" s="1"/>
  <c r="D32" i="4"/>
  <c r="D32" i="5" s="1"/>
  <c r="D15" i="4"/>
  <c r="D15" i="5" s="1"/>
  <c r="D21" i="4"/>
  <c r="D21" i="5" s="1"/>
  <c r="D24" i="4"/>
  <c r="D24" i="5" s="1"/>
  <c r="D7" i="4"/>
  <c r="D7" i="5" s="1"/>
  <c r="D27" i="4"/>
  <c r="D27" i="5" s="1"/>
  <c r="D95" i="4"/>
  <c r="D95" i="5" s="1"/>
  <c r="D98" i="4"/>
  <c r="D98" i="5" s="1"/>
  <c r="D101" i="4"/>
  <c r="D101" i="5" s="1"/>
  <c r="D104" i="4"/>
  <c r="D104" i="5" s="1"/>
  <c r="D107" i="4"/>
  <c r="D107" i="5" s="1"/>
  <c r="D110" i="4"/>
  <c r="D110" i="5" s="1"/>
  <c r="D113" i="4"/>
  <c r="D113" i="5" s="1"/>
  <c r="D253" i="4"/>
  <c r="D253" i="5" s="1"/>
  <c r="D189" i="4"/>
  <c r="D189" i="5" s="1"/>
  <c r="D261" i="4"/>
  <c r="D261" i="5" s="1"/>
  <c r="D220" i="4"/>
  <c r="D220" i="5" s="1"/>
  <c r="D250" i="4"/>
  <c r="D250" i="5" s="1"/>
  <c r="D26" i="4"/>
  <c r="D26" i="5" s="1"/>
  <c r="D134" i="4"/>
  <c r="D134" i="5" s="1"/>
  <c r="D137" i="4"/>
  <c r="D137" i="5" s="1"/>
  <c r="D140" i="4"/>
  <c r="D140" i="5" s="1"/>
  <c r="D143" i="4"/>
  <c r="D143" i="5" s="1"/>
  <c r="D146" i="4"/>
  <c r="D146" i="5" s="1"/>
  <c r="D149" i="4"/>
  <c r="D149" i="5" s="1"/>
  <c r="D152" i="4"/>
  <c r="D152" i="5" s="1"/>
  <c r="D158" i="4"/>
  <c r="D158" i="5" s="1"/>
  <c r="D164" i="4"/>
  <c r="D164" i="5" s="1"/>
  <c r="D170" i="4"/>
  <c r="D170" i="5" s="1"/>
  <c r="D173" i="4"/>
  <c r="D173" i="5" s="1"/>
  <c r="D233" i="4"/>
  <c r="D233" i="5" s="1"/>
  <c r="D177" i="4"/>
  <c r="D177" i="5" s="1"/>
  <c r="D192" i="4"/>
  <c r="D192" i="5" s="1"/>
  <c r="D255" i="4"/>
  <c r="D255" i="5" s="1"/>
  <c r="D217" i="4"/>
  <c r="D217" i="5" s="1"/>
  <c r="D247" i="4"/>
  <c r="D247" i="5" s="1"/>
  <c r="D155" i="4"/>
  <c r="D155" i="5" s="1"/>
  <c r="D161" i="4"/>
  <c r="D161" i="5" s="1"/>
  <c r="D167" i="4"/>
  <c r="D167" i="5" s="1"/>
  <c r="D237" i="4"/>
  <c r="D237" i="5" s="1"/>
  <c r="D194" i="4"/>
  <c r="D194" i="5" s="1"/>
  <c r="D197" i="4"/>
  <c r="D197" i="5" s="1"/>
  <c r="D200" i="4"/>
  <c r="D200" i="5" s="1"/>
  <c r="D203" i="4"/>
  <c r="D203" i="5" s="1"/>
  <c r="D206" i="4"/>
  <c r="D206" i="5" s="1"/>
  <c r="D209" i="4"/>
  <c r="D209" i="5" s="1"/>
  <c r="D212" i="4"/>
  <c r="D212" i="5" s="1"/>
  <c r="D186" i="4"/>
  <c r="D186" i="5" s="1"/>
  <c r="D234" i="4"/>
  <c r="D234" i="5" s="1"/>
  <c r="D223" i="4"/>
  <c r="D223" i="5" s="1"/>
  <c r="D244" i="4"/>
  <c r="D244" i="5" s="1"/>
  <c r="D33" i="4"/>
  <c r="D33" i="5" s="1"/>
  <c r="D215" i="4"/>
  <c r="D215" i="5" s="1"/>
  <c r="D218" i="4"/>
  <c r="D218" i="5" s="1"/>
  <c r="D221" i="4"/>
  <c r="D221" i="5" s="1"/>
  <c r="D224" i="4"/>
  <c r="D224" i="5" s="1"/>
  <c r="D227" i="4"/>
  <c r="D227" i="5" s="1"/>
  <c r="D230" i="4"/>
  <c r="D230" i="5" s="1"/>
  <c r="D174" i="4"/>
  <c r="D174" i="5" s="1"/>
  <c r="D54" i="4"/>
  <c r="D54" i="5" s="1"/>
  <c r="D57" i="4"/>
  <c r="D57" i="5" s="1"/>
  <c r="D60" i="4"/>
  <c r="D60" i="5" s="1"/>
  <c r="D63" i="4"/>
  <c r="D63" i="5" s="1"/>
  <c r="D66" i="4"/>
  <c r="D66" i="5" s="1"/>
  <c r="D69" i="4"/>
  <c r="D69" i="5" s="1"/>
  <c r="D72" i="4"/>
  <c r="D72" i="5" s="1"/>
  <c r="D17" i="4"/>
  <c r="D17" i="5" s="1"/>
  <c r="D75" i="4"/>
  <c r="D75" i="5" s="1"/>
  <c r="D78" i="4"/>
  <c r="D78" i="5" s="1"/>
  <c r="D81" i="4"/>
  <c r="D81" i="5" s="1"/>
  <c r="D84" i="4"/>
  <c r="D84" i="5" s="1"/>
  <c r="D87" i="4"/>
  <c r="D87" i="5" s="1"/>
  <c r="D90" i="4"/>
  <c r="D90" i="5" s="1"/>
  <c r="D93" i="4"/>
  <c r="D93" i="5" s="1"/>
  <c r="D251" i="4"/>
  <c r="D251" i="5" s="1"/>
  <c r="D135" i="4"/>
  <c r="D135" i="5" s="1"/>
  <c r="D141" i="4"/>
  <c r="D141" i="5" s="1"/>
  <c r="D147" i="4"/>
  <c r="D147" i="5" s="1"/>
  <c r="D153" i="4"/>
  <c r="D153" i="5" s="1"/>
  <c r="D180" i="4"/>
  <c r="D180" i="5" s="1"/>
  <c r="D264" i="4"/>
  <c r="D264" i="5" s="1"/>
  <c r="D235" i="4"/>
  <c r="D235" i="5" s="1"/>
  <c r="D14" i="4"/>
  <c r="D14" i="5" s="1"/>
  <c r="D114" i="4"/>
  <c r="D114" i="5" s="1"/>
  <c r="D117" i="4"/>
  <c r="D117" i="5" s="1"/>
  <c r="D120" i="4"/>
  <c r="D120" i="5" s="1"/>
  <c r="D123" i="4"/>
  <c r="D123" i="5" s="1"/>
  <c r="D126" i="4"/>
  <c r="D126" i="5" s="1"/>
  <c r="D129" i="4"/>
  <c r="D129" i="5" s="1"/>
  <c r="D132" i="4"/>
  <c r="D132" i="5" s="1"/>
  <c r="D254" i="4"/>
  <c r="D254" i="5" s="1"/>
  <c r="D257" i="4"/>
  <c r="D257" i="5" s="1"/>
  <c r="D260" i="4"/>
  <c r="D260" i="5" s="1"/>
  <c r="D263" i="4"/>
  <c r="D263" i="5" s="1"/>
  <c r="D138" i="4"/>
  <c r="D138" i="5" s="1"/>
  <c r="D144" i="4"/>
  <c r="D144" i="5" s="1"/>
  <c r="D150" i="4"/>
  <c r="D150" i="5" s="1"/>
  <c r="D183" i="4"/>
  <c r="D183" i="5" s="1"/>
  <c r="D226" i="4"/>
  <c r="D226" i="5" s="1"/>
  <c r="D195" i="4"/>
  <c r="D195" i="5" s="1"/>
  <c r="D198" i="4"/>
  <c r="D198" i="5" s="1"/>
  <c r="D201" i="4"/>
  <c r="D201" i="5" s="1"/>
  <c r="D204" i="4"/>
  <c r="D204" i="5" s="1"/>
  <c r="D207" i="4"/>
  <c r="D207" i="5" s="1"/>
  <c r="D210" i="4"/>
  <c r="D210" i="5" s="1"/>
  <c r="D213" i="4"/>
  <c r="D213" i="5" s="1"/>
  <c r="D240" i="4"/>
  <c r="D240" i="5" s="1"/>
  <c r="D246" i="4"/>
  <c r="D246" i="5" s="1"/>
  <c r="D238" i="4"/>
  <c r="D238" i="5" s="1"/>
  <c r="D34" i="4"/>
  <c r="D34" i="5" s="1"/>
  <c r="D37" i="4"/>
  <c r="D37" i="5" s="1"/>
  <c r="D40" i="4"/>
  <c r="D40" i="5" s="1"/>
  <c r="D43" i="4"/>
  <c r="D43" i="5" s="1"/>
  <c r="D46" i="4"/>
  <c r="D46" i="5" s="1"/>
  <c r="D49" i="4"/>
  <c r="D49" i="5" s="1"/>
  <c r="D52" i="4"/>
  <c r="D52" i="5" s="1"/>
  <c r="D231" i="4"/>
  <c r="D231" i="5" s="1"/>
  <c r="D55" i="4"/>
  <c r="D55" i="5" s="1"/>
  <c r="D58" i="4"/>
  <c r="D58" i="5" s="1"/>
  <c r="D61" i="4"/>
  <c r="D61" i="5" s="1"/>
  <c r="D64" i="4"/>
  <c r="D64" i="5" s="1"/>
  <c r="D67" i="4"/>
  <c r="D67" i="5" s="1"/>
  <c r="D70" i="4"/>
  <c r="D70" i="5" s="1"/>
  <c r="D73" i="4"/>
  <c r="D73" i="5" s="1"/>
  <c r="D243" i="4"/>
  <c r="D243" i="5" s="1"/>
  <c r="D249" i="4"/>
  <c r="D249" i="5" s="1"/>
  <c r="D258" i="4"/>
  <c r="D258" i="5" s="1"/>
  <c r="D214" i="4"/>
  <c r="D214" i="5" s="1"/>
  <c r="D229" i="4"/>
  <c r="D229" i="5" s="1"/>
  <c r="D241" i="4"/>
  <c r="D241" i="5" s="1"/>
  <c r="D94" i="4"/>
  <c r="D94" i="5" s="1"/>
  <c r="D97" i="4"/>
  <c r="D97" i="5" s="1"/>
  <c r="D100" i="4"/>
  <c r="D100" i="5" s="1"/>
  <c r="D103" i="4"/>
  <c r="D103" i="5" s="1"/>
  <c r="D106" i="4"/>
  <c r="D106" i="5" s="1"/>
  <c r="D109" i="4"/>
  <c r="D109" i="5" s="1"/>
  <c r="D112" i="4"/>
  <c r="D112" i="5" s="1"/>
  <c r="D252" i="4"/>
  <c r="D252" i="5" s="1"/>
  <c r="D115" i="4"/>
  <c r="D115" i="5" s="1"/>
  <c r="D118" i="4"/>
  <c r="D118" i="5" s="1"/>
  <c r="D121" i="4"/>
  <c r="D121" i="5" s="1"/>
  <c r="D124" i="4"/>
  <c r="D124" i="5" s="1"/>
  <c r="D127" i="4"/>
  <c r="D127" i="5" s="1"/>
  <c r="D130" i="4"/>
  <c r="D130" i="5" s="1"/>
  <c r="D133" i="4"/>
  <c r="D133" i="5" s="1"/>
  <c r="D154" i="4"/>
  <c r="D154" i="5" s="1"/>
  <c r="D157" i="4"/>
  <c r="D157" i="5" s="1"/>
  <c r="D160" i="4"/>
  <c r="D160" i="5" s="1"/>
  <c r="D163" i="4"/>
  <c r="D163" i="5" s="1"/>
  <c r="D166" i="4"/>
  <c r="D166" i="5" s="1"/>
  <c r="D169" i="4"/>
  <c r="D169" i="5" s="1"/>
  <c r="D172" i="4"/>
  <c r="D172" i="5" s="1"/>
  <c r="D175" i="4"/>
  <c r="D175" i="5" s="1"/>
  <c r="D178" i="4"/>
  <c r="D178" i="5" s="1"/>
  <c r="D181" i="4"/>
  <c r="D181" i="5" s="1"/>
  <c r="D184" i="4"/>
  <c r="D184" i="5" s="1"/>
  <c r="D187" i="4"/>
  <c r="D187" i="5" s="1"/>
  <c r="D190" i="4"/>
  <c r="D190" i="5" s="1"/>
  <c r="D193" i="4"/>
  <c r="D193" i="5" s="1"/>
  <c r="D35" i="4"/>
  <c r="D35" i="5" s="1"/>
  <c r="D38" i="4"/>
  <c r="D38" i="5" s="1"/>
  <c r="D41" i="4"/>
  <c r="D41" i="5" s="1"/>
  <c r="D44" i="4"/>
  <c r="D44" i="5" s="1"/>
  <c r="D47" i="4"/>
  <c r="D47" i="5" s="1"/>
  <c r="D50" i="4"/>
  <c r="D50" i="5" s="1"/>
  <c r="D53" i="4"/>
  <c r="D53" i="5" s="1"/>
  <c r="D232" i="4"/>
  <c r="D232" i="5" s="1"/>
  <c r="D74" i="4"/>
  <c r="D74" i="5" s="1"/>
  <c r="D77" i="4"/>
  <c r="D77" i="5" s="1"/>
  <c r="D80" i="4"/>
  <c r="D80" i="5" s="1"/>
  <c r="D83" i="4"/>
  <c r="D83" i="5" s="1"/>
  <c r="D86" i="4"/>
  <c r="D86" i="5" s="1"/>
  <c r="D89" i="4"/>
  <c r="D89" i="5" s="1"/>
  <c r="D92" i="4"/>
  <c r="D92" i="5" s="1"/>
  <c r="B26" i="8"/>
  <c r="B46" i="8"/>
  <c r="B66" i="8"/>
  <c r="B86" i="8"/>
  <c r="B106" i="8"/>
  <c r="B126" i="8"/>
  <c r="B146" i="8"/>
  <c r="B166" i="8"/>
  <c r="B186" i="8"/>
  <c r="B206" i="8"/>
  <c r="B226" i="8"/>
  <c r="B246" i="8"/>
  <c r="B266" i="8"/>
  <c r="B286" i="8"/>
  <c r="B306" i="8"/>
  <c r="B326" i="8"/>
  <c r="B346" i="8"/>
  <c r="B366" i="8"/>
  <c r="B386" i="8"/>
  <c r="B406" i="8"/>
  <c r="B426" i="8"/>
  <c r="B389" i="8"/>
  <c r="B152" i="8"/>
  <c r="B432" i="8"/>
  <c r="B198" i="8"/>
  <c r="B6" i="4"/>
  <c r="B6" i="5" s="1"/>
  <c r="B27" i="8"/>
  <c r="B47" i="8"/>
  <c r="B67" i="8"/>
  <c r="B87" i="8"/>
  <c r="B107" i="8"/>
  <c r="B127" i="8"/>
  <c r="B147" i="8"/>
  <c r="B167" i="8"/>
  <c r="B187" i="8"/>
  <c r="B207" i="8"/>
  <c r="B227" i="8"/>
  <c r="B247" i="8"/>
  <c r="B267" i="8"/>
  <c r="B287" i="8"/>
  <c r="B307" i="8"/>
  <c r="B327" i="8"/>
  <c r="B347" i="8"/>
  <c r="B367" i="8"/>
  <c r="B387" i="8"/>
  <c r="B407" i="8"/>
  <c r="B427" i="8"/>
  <c r="B349" i="8"/>
  <c r="B409" i="8"/>
  <c r="B310" i="8"/>
  <c r="B370" i="8"/>
  <c r="B410" i="8"/>
  <c r="B430" i="8"/>
  <c r="B311" i="8"/>
  <c r="B391" i="8"/>
  <c r="B431" i="8"/>
  <c r="B12" i="8"/>
  <c r="B32" i="8"/>
  <c r="B72" i="8"/>
  <c r="B92" i="8"/>
  <c r="B132" i="8"/>
  <c r="B172" i="8"/>
  <c r="B192" i="8"/>
  <c r="B232" i="8"/>
  <c r="B252" i="8"/>
  <c r="B312" i="8"/>
  <c r="B332" i="8"/>
  <c r="B372" i="8"/>
  <c r="B177" i="8"/>
  <c r="B337" i="8"/>
  <c r="B18" i="8"/>
  <c r="B118" i="8"/>
  <c r="B158" i="8"/>
  <c r="B218" i="8"/>
  <c r="B278" i="8"/>
  <c r="B358" i="8"/>
  <c r="B418" i="8"/>
  <c r="B145" i="8"/>
  <c r="B225" i="8"/>
  <c r="B345" i="8"/>
  <c r="B8" i="8"/>
  <c r="B28" i="8"/>
  <c r="B48" i="8"/>
  <c r="B68" i="8"/>
  <c r="B88" i="8"/>
  <c r="B108" i="8"/>
  <c r="B128" i="8"/>
  <c r="B148" i="8"/>
  <c r="B168" i="8"/>
  <c r="B188" i="8"/>
  <c r="B208" i="8"/>
  <c r="B228" i="8"/>
  <c r="B248" i="8"/>
  <c r="B268" i="8"/>
  <c r="B288" i="8"/>
  <c r="B308" i="8"/>
  <c r="B328" i="8"/>
  <c r="B348" i="8"/>
  <c r="B368" i="8"/>
  <c r="B388" i="8"/>
  <c r="B408" i="8"/>
  <c r="B428" i="8"/>
  <c r="B329" i="8"/>
  <c r="B350" i="8"/>
  <c r="B331" i="8"/>
  <c r="B52" i="8"/>
  <c r="B292" i="8"/>
  <c r="B352" i="8"/>
  <c r="B392" i="8"/>
  <c r="B357" i="8"/>
  <c r="B338" i="8"/>
  <c r="B425" i="8"/>
  <c r="B9" i="8"/>
  <c r="B29" i="8"/>
  <c r="B49" i="8"/>
  <c r="B69" i="8"/>
  <c r="B89" i="8"/>
  <c r="B109" i="8"/>
  <c r="B129" i="8"/>
  <c r="B149" i="8"/>
  <c r="B169" i="8"/>
  <c r="B189" i="8"/>
  <c r="B209" i="8"/>
  <c r="B229" i="8"/>
  <c r="B249" i="8"/>
  <c r="B269" i="8"/>
  <c r="B289" i="8"/>
  <c r="B309" i="8"/>
  <c r="B369" i="8"/>
  <c r="B429" i="8"/>
  <c r="B351" i="8"/>
  <c r="B212" i="8"/>
  <c r="B377" i="8"/>
  <c r="B305" i="8"/>
  <c r="B10" i="8"/>
  <c r="B30" i="8"/>
  <c r="B50" i="8"/>
  <c r="B70" i="8"/>
  <c r="B90" i="8"/>
  <c r="B110" i="8"/>
  <c r="B130" i="8"/>
  <c r="B150" i="8"/>
  <c r="B170" i="8"/>
  <c r="B190" i="8"/>
  <c r="B210" i="8"/>
  <c r="B230" i="8"/>
  <c r="B250" i="8"/>
  <c r="B270" i="8"/>
  <c r="B290" i="8"/>
  <c r="B330" i="8"/>
  <c r="B390" i="8"/>
  <c r="B411" i="8"/>
  <c r="B272" i="8"/>
  <c r="B58" i="8"/>
  <c r="B438" i="8"/>
  <c r="B11" i="8"/>
  <c r="B31" i="8"/>
  <c r="B51" i="8"/>
  <c r="B71" i="8"/>
  <c r="B91" i="8"/>
  <c r="B111" i="8"/>
  <c r="B131" i="8"/>
  <c r="B151" i="8"/>
  <c r="B171" i="8"/>
  <c r="B191" i="8"/>
  <c r="B211" i="8"/>
  <c r="B231" i="8"/>
  <c r="B251" i="8"/>
  <c r="B271" i="8"/>
  <c r="B291" i="8"/>
  <c r="B371" i="8"/>
  <c r="B112" i="8"/>
  <c r="B412" i="8"/>
  <c r="B138" i="8"/>
  <c r="B325" i="8"/>
  <c r="B13" i="8"/>
  <c r="B33" i="8"/>
  <c r="B53" i="8"/>
  <c r="B73" i="8"/>
  <c r="B93" i="8"/>
  <c r="B113" i="8"/>
  <c r="B133" i="8"/>
  <c r="B153" i="8"/>
  <c r="B173" i="8"/>
  <c r="B193" i="8"/>
  <c r="B213" i="8"/>
  <c r="B233" i="8"/>
  <c r="B253" i="8"/>
  <c r="B273" i="8"/>
  <c r="B293" i="8"/>
  <c r="B313" i="8"/>
  <c r="B333" i="8"/>
  <c r="B353" i="8"/>
  <c r="B373" i="8"/>
  <c r="B393" i="8"/>
  <c r="B413" i="8"/>
  <c r="B433" i="8"/>
  <c r="B194" i="8"/>
  <c r="B254" i="8"/>
  <c r="B274" i="8"/>
  <c r="B314" i="8"/>
  <c r="B334" i="8"/>
  <c r="B374" i="8"/>
  <c r="B394" i="8"/>
  <c r="B434" i="8"/>
  <c r="B15" i="8"/>
  <c r="B55" i="8"/>
  <c r="B75" i="8"/>
  <c r="B95" i="8"/>
  <c r="B115" i="8"/>
  <c r="B135" i="8"/>
  <c r="B155" i="8"/>
  <c r="B175" i="8"/>
  <c r="B215" i="8"/>
  <c r="B295" i="8"/>
  <c r="B335" i="8"/>
  <c r="B355" i="8"/>
  <c r="B395" i="8"/>
  <c r="B415" i="8"/>
  <c r="B37" i="8"/>
  <c r="B137" i="8"/>
  <c r="B197" i="8"/>
  <c r="B237" i="8"/>
  <c r="B277" i="8"/>
  <c r="B317" i="8"/>
  <c r="B437" i="8"/>
  <c r="B38" i="8"/>
  <c r="B178" i="8"/>
  <c r="B238" i="8"/>
  <c r="B298" i="8"/>
  <c r="B378" i="8"/>
  <c r="B85" i="8"/>
  <c r="B205" i="8"/>
  <c r="B285" i="8"/>
  <c r="B405" i="8"/>
  <c r="B14" i="8"/>
  <c r="B34" i="8"/>
  <c r="B54" i="8"/>
  <c r="B74" i="8"/>
  <c r="B94" i="8"/>
  <c r="B114" i="8"/>
  <c r="B134" i="8"/>
  <c r="B154" i="8"/>
  <c r="B174" i="8"/>
  <c r="B214" i="8"/>
  <c r="B234" i="8"/>
  <c r="B294" i="8"/>
  <c r="B354" i="8"/>
  <c r="B414" i="8"/>
  <c r="B35" i="8"/>
  <c r="B195" i="8"/>
  <c r="B235" i="8"/>
  <c r="B255" i="8"/>
  <c r="B275" i="8"/>
  <c r="B315" i="8"/>
  <c r="B375" i="8"/>
  <c r="B435" i="8"/>
  <c r="B97" i="8"/>
  <c r="B257" i="8"/>
  <c r="B417" i="8"/>
  <c r="B98" i="8"/>
  <c r="B318" i="8"/>
  <c r="B125" i="8"/>
  <c r="B265" i="8"/>
  <c r="B16" i="8"/>
  <c r="B36" i="8"/>
  <c r="B56" i="8"/>
  <c r="B76" i="8"/>
  <c r="B96" i="8"/>
  <c r="B116" i="8"/>
  <c r="B136" i="8"/>
  <c r="B156" i="8"/>
  <c r="B176" i="8"/>
  <c r="B196" i="8"/>
  <c r="B216" i="8"/>
  <c r="B236" i="8"/>
  <c r="B256" i="8"/>
  <c r="B276" i="8"/>
  <c r="B296" i="8"/>
  <c r="B316" i="8"/>
  <c r="B336" i="8"/>
  <c r="B356" i="8"/>
  <c r="B376" i="8"/>
  <c r="B396" i="8"/>
  <c r="B416" i="8"/>
  <c r="B436" i="8"/>
  <c r="B17" i="8"/>
  <c r="B57" i="8"/>
  <c r="B77" i="8"/>
  <c r="B117" i="8"/>
  <c r="B157" i="8"/>
  <c r="B217" i="8"/>
  <c r="B297" i="8"/>
  <c r="B397" i="8"/>
  <c r="B78" i="8"/>
  <c r="B258" i="8"/>
  <c r="B398" i="8"/>
  <c r="B185" i="8"/>
  <c r="B365" i="8"/>
  <c r="B19" i="8"/>
  <c r="B39" i="8"/>
  <c r="B59" i="8"/>
  <c r="B79" i="8"/>
  <c r="B99" i="8"/>
  <c r="B119" i="8"/>
  <c r="B139" i="8"/>
  <c r="B159" i="8"/>
  <c r="B179" i="8"/>
  <c r="B199" i="8"/>
  <c r="B219" i="8"/>
  <c r="B239" i="8"/>
  <c r="B259" i="8"/>
  <c r="B279" i="8"/>
  <c r="B299" i="8"/>
  <c r="B319" i="8"/>
  <c r="B339" i="8"/>
  <c r="B359" i="8"/>
  <c r="B379" i="8"/>
  <c r="B399" i="8"/>
  <c r="B419" i="8"/>
  <c r="B439" i="8"/>
  <c r="B124" i="8"/>
  <c r="B384" i="8"/>
  <c r="B45" i="8"/>
  <c r="B385" i="8"/>
  <c r="B20" i="8"/>
  <c r="B40" i="8"/>
  <c r="B60" i="8"/>
  <c r="B80" i="8"/>
  <c r="B100" i="8"/>
  <c r="B120" i="8"/>
  <c r="B140" i="8"/>
  <c r="B160" i="8"/>
  <c r="B180" i="8"/>
  <c r="B200" i="8"/>
  <c r="B220" i="8"/>
  <c r="B240" i="8"/>
  <c r="B260" i="8"/>
  <c r="B280" i="8"/>
  <c r="B300" i="8"/>
  <c r="B320" i="8"/>
  <c r="B340" i="8"/>
  <c r="B360" i="8"/>
  <c r="B380" i="8"/>
  <c r="B400" i="8"/>
  <c r="B420" i="8"/>
  <c r="B440" i="8"/>
  <c r="B44" i="8"/>
  <c r="B164" i="8"/>
  <c r="B244" i="8"/>
  <c r="B324" i="8"/>
  <c r="B424" i="8"/>
  <c r="B105" i="8"/>
  <c r="B21" i="8"/>
  <c r="B41" i="8"/>
  <c r="B61" i="8"/>
  <c r="B81" i="8"/>
  <c r="B101" i="8"/>
  <c r="B121" i="8"/>
  <c r="B141" i="8"/>
  <c r="B161" i="8"/>
  <c r="B181" i="8"/>
  <c r="B201" i="8"/>
  <c r="B221" i="8"/>
  <c r="B241" i="8"/>
  <c r="B261" i="8"/>
  <c r="B281" i="8"/>
  <c r="B301" i="8"/>
  <c r="B321" i="8"/>
  <c r="B341" i="8"/>
  <c r="B361" i="8"/>
  <c r="B381" i="8"/>
  <c r="B401" i="8"/>
  <c r="B421" i="8"/>
  <c r="B441" i="8"/>
  <c r="B64" i="8"/>
  <c r="B184" i="8"/>
  <c r="B264" i="8"/>
  <c r="B344" i="8"/>
  <c r="B444" i="8"/>
  <c r="B165" i="8"/>
  <c r="B22" i="8"/>
  <c r="B42" i="8"/>
  <c r="B62" i="8"/>
  <c r="B82" i="8"/>
  <c r="B102" i="8"/>
  <c r="B122" i="8"/>
  <c r="B142" i="8"/>
  <c r="B162" i="8"/>
  <c r="B182" i="8"/>
  <c r="B202" i="8"/>
  <c r="B222" i="8"/>
  <c r="B242" i="8"/>
  <c r="B262" i="8"/>
  <c r="B282" i="8"/>
  <c r="B302" i="8"/>
  <c r="B322" i="8"/>
  <c r="B342" i="8"/>
  <c r="B362" i="8"/>
  <c r="B382" i="8"/>
  <c r="B402" i="8"/>
  <c r="B422" i="8"/>
  <c r="B442" i="8"/>
  <c r="B84" i="8"/>
  <c r="B204" i="8"/>
  <c r="B284" i="8"/>
  <c r="B364" i="8"/>
  <c r="B25" i="8"/>
  <c r="B245" i="8"/>
  <c r="B23" i="8"/>
  <c r="B43" i="8"/>
  <c r="B63" i="8"/>
  <c r="B83" i="8"/>
  <c r="B103" i="8"/>
  <c r="B123" i="8"/>
  <c r="B143" i="8"/>
  <c r="B163" i="8"/>
  <c r="B183" i="8"/>
  <c r="B203" i="8"/>
  <c r="B223" i="8"/>
  <c r="B243" i="8"/>
  <c r="B263" i="8"/>
  <c r="B283" i="8"/>
  <c r="B303" i="8"/>
  <c r="B323" i="8"/>
  <c r="B343" i="8"/>
  <c r="B363" i="8"/>
  <c r="B383" i="8"/>
  <c r="B403" i="8"/>
  <c r="B423" i="8"/>
  <c r="B443" i="8"/>
  <c r="B24" i="8"/>
  <c r="B104" i="8"/>
  <c r="B144" i="8"/>
  <c r="B224" i="8"/>
  <c r="B304" i="8"/>
  <c r="B404" i="8"/>
  <c r="B65" i="8"/>
  <c r="E6" i="4"/>
  <c r="E6" i="5" s="1"/>
  <c r="F6" i="4"/>
  <c r="F6" i="5" s="1"/>
  <c r="C6" i="4"/>
  <c r="C6" i="5" s="1"/>
  <c r="D6" i="4"/>
  <c r="D6" i="5" s="1"/>
  <c r="B86" i="6" l="1"/>
  <c r="B50" i="10" s="1"/>
  <c r="S50" i="10" s="1"/>
  <c r="B329" i="6"/>
  <c r="B426" i="6"/>
  <c r="B406" i="6"/>
  <c r="B250" i="6"/>
  <c r="B326" i="6"/>
  <c r="B306" i="6"/>
  <c r="B286" i="6"/>
  <c r="B386" i="6"/>
  <c r="B247" i="6"/>
  <c r="B170" i="6"/>
  <c r="B366" i="6"/>
  <c r="B167" i="6"/>
  <c r="B346" i="6"/>
  <c r="B150" i="6"/>
  <c r="B360" i="6"/>
  <c r="B440" i="6"/>
  <c r="B76" i="6"/>
  <c r="B391" i="6"/>
  <c r="B209" i="6"/>
  <c r="B235" i="6"/>
  <c r="B367" i="6"/>
  <c r="B297" i="6"/>
  <c r="B355" i="6"/>
  <c r="B421" i="6"/>
  <c r="B384" i="6"/>
  <c r="B149" i="6"/>
  <c r="B27" i="6"/>
  <c r="B324" i="6"/>
  <c r="B201" i="6"/>
  <c r="B363" i="6"/>
  <c r="B404" i="6"/>
  <c r="B226" i="6"/>
  <c r="B266" i="6"/>
  <c r="B35" i="6"/>
  <c r="B259" i="6"/>
  <c r="B206" i="6"/>
  <c r="B289" i="6"/>
  <c r="B68" i="6"/>
  <c r="B32" i="10" s="1"/>
  <c r="S32" i="10" s="1"/>
  <c r="B268" i="6"/>
  <c r="B140" i="6"/>
  <c r="B414" i="6"/>
  <c r="B254" i="6"/>
  <c r="B199" i="6"/>
  <c r="B25" i="6"/>
  <c r="B227" i="6"/>
  <c r="B177" i="6"/>
  <c r="B430" i="6"/>
  <c r="B141" i="6"/>
  <c r="B310" i="6"/>
  <c r="B319" i="6"/>
  <c r="B257" i="6"/>
  <c r="B264" i="6"/>
  <c r="B108" i="6"/>
  <c r="B72" i="10" s="1"/>
  <c r="S72" i="10" s="1"/>
  <c r="B132" i="6"/>
  <c r="B332" i="6"/>
  <c r="B308" i="6"/>
  <c r="B145" i="6"/>
  <c r="B147" i="6"/>
  <c r="B180" i="6"/>
  <c r="B84" i="6"/>
  <c r="B48" i="10" s="1"/>
  <c r="S48" i="10" s="1"/>
  <c r="B269" i="6"/>
  <c r="B249" i="6"/>
  <c r="B178" i="6"/>
  <c r="B291" i="6"/>
  <c r="B138" i="6"/>
  <c r="B42" i="6"/>
  <c r="B58" i="6"/>
  <c r="B22" i="10" s="1"/>
  <c r="S22" i="10" s="1"/>
  <c r="B221" i="6"/>
  <c r="B255" i="6"/>
  <c r="B38" i="6"/>
  <c r="B253" i="6"/>
  <c r="B155" i="6"/>
  <c r="B272" i="6"/>
  <c r="B345" i="6"/>
  <c r="B437" i="6"/>
  <c r="B128" i="6"/>
  <c r="B133" i="6"/>
  <c r="B400" i="6"/>
  <c r="B148" i="6"/>
  <c r="B232" i="6"/>
  <c r="B88" i="6"/>
  <c r="B52" i="10" s="1"/>
  <c r="S52" i="10" s="1"/>
  <c r="B82" i="6"/>
  <c r="B46" i="10" s="1"/>
  <c r="S46" i="10" s="1"/>
  <c r="B192" i="6"/>
  <c r="B19" i="6"/>
  <c r="B285" i="6"/>
  <c r="B101" i="6"/>
  <c r="B65" i="10" s="1"/>
  <c r="S65" i="10" s="1"/>
  <c r="B370" i="6"/>
  <c r="B350" i="6"/>
  <c r="B246" i="6"/>
  <c r="B419" i="6"/>
  <c r="B54" i="6"/>
  <c r="B18" i="10" s="1"/>
  <c r="S18" i="10" s="1"/>
  <c r="B239" i="6"/>
  <c r="B186" i="6"/>
  <c r="B103" i="6"/>
  <c r="B67" i="10" s="1"/>
  <c r="S67" i="10" s="1"/>
  <c r="B228" i="6"/>
  <c r="B144" i="6"/>
  <c r="B110" i="6"/>
  <c r="B74" i="10" s="1"/>
  <c r="S74" i="10" s="1"/>
  <c r="B282" i="6"/>
  <c r="B273" i="6"/>
  <c r="B344" i="6"/>
  <c r="B240" i="6"/>
  <c r="B112" i="6"/>
  <c r="B383" i="6"/>
  <c r="B127" i="6"/>
  <c r="B341" i="6"/>
  <c r="B207" i="6"/>
  <c r="B194" i="6"/>
  <c r="B354" i="6"/>
  <c r="B243" i="6"/>
  <c r="B380" i="6"/>
  <c r="B195" i="6"/>
  <c r="B420" i="6"/>
  <c r="B251" i="6"/>
  <c r="B156" i="6"/>
  <c r="B394" i="6"/>
  <c r="B318" i="6"/>
  <c r="B121" i="6"/>
  <c r="B160" i="6"/>
  <c r="B79" i="6"/>
  <c r="B43" i="10" s="1"/>
  <c r="S43" i="10" s="1"/>
  <c r="B313" i="6"/>
  <c r="B263" i="6"/>
  <c r="B165" i="6"/>
  <c r="B275" i="6"/>
  <c r="B123" i="6"/>
  <c r="B242" i="6"/>
  <c r="B422" i="6"/>
  <c r="B409" i="6"/>
  <c r="B173" i="6"/>
  <c r="B429" i="6"/>
  <c r="B322" i="6"/>
  <c r="B315" i="6"/>
  <c r="B302" i="6"/>
  <c r="B204" i="6"/>
  <c r="B349" i="6"/>
  <c r="B431" i="6"/>
  <c r="B311" i="6"/>
  <c r="B21" i="6"/>
  <c r="B46" i="6"/>
  <c r="B10" i="10" s="1"/>
  <c r="S10" i="10" s="1"/>
  <c r="B168" i="6"/>
  <c r="B23" i="6"/>
  <c r="B305" i="6"/>
  <c r="B142" i="6"/>
  <c r="B26" i="6"/>
  <c r="B98" i="6"/>
  <c r="B62" i="10" s="1"/>
  <c r="S62" i="10" s="1"/>
  <c r="B214" i="6"/>
  <c r="B278" i="6"/>
  <c r="B83" i="6"/>
  <c r="B47" i="10" s="1"/>
  <c r="S47" i="10" s="1"/>
  <c r="B137" i="6"/>
  <c r="B279" i="6"/>
  <c r="B208" i="6"/>
  <c r="B191" i="6"/>
  <c r="B433" i="6"/>
  <c r="B119" i="6"/>
  <c r="B174" i="6"/>
  <c r="B189" i="6"/>
  <c r="B71" i="6"/>
  <c r="B35" i="10" s="1"/>
  <c r="S35" i="10" s="1"/>
  <c r="B135" i="6"/>
  <c r="B152" i="6"/>
  <c r="B423" i="6"/>
  <c r="B90" i="6"/>
  <c r="B54" i="10" s="1"/>
  <c r="S54" i="10" s="1"/>
  <c r="B256" i="6"/>
  <c r="B444" i="6"/>
  <c r="B321" i="6"/>
  <c r="B216" i="6"/>
  <c r="B338" i="6"/>
  <c r="B416" i="6"/>
  <c r="B163" i="6"/>
  <c r="B181" i="6"/>
  <c r="B270" i="6"/>
  <c r="B134" i="6"/>
  <c r="B220" i="6"/>
  <c r="B32" i="6"/>
  <c r="B190" i="6"/>
  <c r="B424" i="6"/>
  <c r="B136" i="6"/>
  <c r="B343" i="6"/>
  <c r="B301" i="6"/>
  <c r="B44" i="6"/>
  <c r="B8" i="10" s="1"/>
  <c r="S8" i="10" s="1"/>
  <c r="B34" i="6"/>
  <c r="B340" i="6"/>
  <c r="B118" i="6"/>
  <c r="B218" i="6"/>
  <c r="B211" i="6"/>
  <c r="B378" i="6"/>
  <c r="B28" i="6"/>
  <c r="B334" i="6"/>
  <c r="B40" i="6"/>
  <c r="B425" i="6"/>
  <c r="B182" i="6"/>
  <c r="B45" i="6"/>
  <c r="B9" i="10" s="1"/>
  <c r="S9" i="10" s="1"/>
  <c r="B277" i="6"/>
  <c r="B102" i="6"/>
  <c r="B66" i="10" s="1"/>
  <c r="S66" i="10" s="1"/>
  <c r="B371" i="6"/>
  <c r="B77" i="6"/>
  <c r="B41" i="10" s="1"/>
  <c r="S41" i="10" s="1"/>
  <c r="B172" i="6"/>
  <c r="B49" i="6"/>
  <c r="B13" i="10" s="1"/>
  <c r="S13" i="10" s="1"/>
  <c r="B316" i="6"/>
  <c r="B323" i="6"/>
  <c r="B365" i="6"/>
  <c r="B352" i="6"/>
  <c r="B296" i="6"/>
  <c r="B183" i="6"/>
  <c r="B417" i="6"/>
  <c r="B55" i="6"/>
  <c r="B19" i="10" s="1"/>
  <c r="S19" i="10" s="1"/>
  <c r="B169" i="6"/>
  <c r="B287" i="6"/>
  <c r="B153" i="6"/>
  <c r="B303" i="6"/>
  <c r="B281" i="6"/>
  <c r="B85" i="6"/>
  <c r="B49" i="10" s="1"/>
  <c r="S49" i="10" s="1"/>
  <c r="B356" i="6"/>
  <c r="B205" i="6"/>
  <c r="B67" i="6"/>
  <c r="B31" i="10" s="1"/>
  <c r="S31" i="10" s="1"/>
  <c r="B376" i="6"/>
  <c r="B276" i="6"/>
  <c r="B359" i="6"/>
  <c r="B299" i="6"/>
  <c r="B375" i="6"/>
  <c r="B390" i="6"/>
  <c r="B94" i="6"/>
  <c r="B58" i="10" s="1"/>
  <c r="S58" i="10" s="1"/>
  <c r="B60" i="6"/>
  <c r="B24" i="10" s="1"/>
  <c r="S24" i="10" s="1"/>
  <c r="B283" i="6"/>
  <c r="B262" i="6"/>
  <c r="B52" i="6"/>
  <c r="B16" i="10" s="1"/>
  <c r="S16" i="10" s="1"/>
  <c r="B413" i="6"/>
  <c r="B139" i="6"/>
  <c r="B184" i="6"/>
  <c r="B99" i="6"/>
  <c r="B63" i="10" s="1"/>
  <c r="S63" i="10" s="1"/>
  <c r="B333" i="6"/>
  <c r="B347" i="6"/>
  <c r="B171" i="6"/>
  <c r="B131" i="6"/>
  <c r="B348" i="6"/>
  <c r="B442" i="6"/>
  <c r="B126" i="6"/>
  <c r="B69" i="6"/>
  <c r="B33" i="10" s="1"/>
  <c r="S33" i="10" s="1"/>
  <c r="B125" i="6"/>
  <c r="B65" i="6"/>
  <c r="B29" i="10" s="1"/>
  <c r="S29" i="10" s="1"/>
  <c r="B368" i="6"/>
  <c r="B307" i="6"/>
  <c r="B292" i="6"/>
  <c r="B330" i="6"/>
  <c r="B53" i="6"/>
  <c r="B17" i="10" s="1"/>
  <c r="S17" i="10" s="1"/>
  <c r="B56" i="6"/>
  <c r="B20" i="10" s="1"/>
  <c r="S20" i="10" s="1"/>
  <c r="B312" i="6"/>
  <c r="B157" i="6"/>
  <c r="B66" i="6"/>
  <c r="B30" i="10" s="1"/>
  <c r="S30" i="10" s="1"/>
  <c r="B57" i="6"/>
  <c r="B21" i="10" s="1"/>
  <c r="S21" i="10" s="1"/>
  <c r="B267" i="6"/>
  <c r="B196" i="6"/>
  <c r="B120" i="6"/>
  <c r="B298" i="6"/>
  <c r="B339" i="6"/>
  <c r="B154" i="6"/>
  <c r="B124" i="6"/>
  <c r="B238" i="6"/>
  <c r="B17" i="6"/>
  <c r="B241" i="6"/>
  <c r="B392" i="6"/>
  <c r="B261" i="6"/>
  <c r="B403" i="6"/>
  <c r="B293" i="6"/>
  <c r="B187" i="6"/>
  <c r="B223" i="6"/>
  <c r="B91" i="6"/>
  <c r="B55" i="10" s="1"/>
  <c r="S55" i="10" s="1"/>
  <c r="B176" i="6"/>
  <c r="B185" i="6"/>
  <c r="B198" i="6"/>
  <c r="B415" i="6"/>
  <c r="B290" i="6"/>
  <c r="B72" i="6"/>
  <c r="B36" i="10" s="1"/>
  <c r="S36" i="10" s="1"/>
  <c r="B373" i="6"/>
  <c r="B327" i="6"/>
  <c r="B361" i="6"/>
  <c r="B432" i="6"/>
  <c r="B161" i="6"/>
  <c r="B80" i="6"/>
  <c r="B44" i="10" s="1"/>
  <c r="S44" i="10" s="1"/>
  <c r="B381" i="6"/>
  <c r="B95" i="6"/>
  <c r="B59" i="10" s="1"/>
  <c r="S59" i="10" s="1"/>
  <c r="B33" i="6"/>
  <c r="B107" i="6"/>
  <c r="B71" i="10" s="1"/>
  <c r="S71" i="10" s="1"/>
  <c r="B314" i="6"/>
  <c r="B87" i="6"/>
  <c r="B51" i="10" s="1"/>
  <c r="S51" i="10" s="1"/>
  <c r="B317" i="6"/>
  <c r="B234" i="6"/>
  <c r="B93" i="6"/>
  <c r="B57" i="10" s="1"/>
  <c r="S57" i="10" s="1"/>
  <c r="B389" i="6"/>
  <c r="B31" i="6"/>
  <c r="B357" i="6"/>
  <c r="B274" i="6"/>
  <c r="B295" i="6"/>
  <c r="B252" i="6"/>
  <c r="B405" i="6"/>
  <c r="B29" i="6"/>
  <c r="B397" i="6"/>
  <c r="B331" i="6"/>
  <c r="B92" i="6"/>
  <c r="B56" i="10" s="1"/>
  <c r="S56" i="10" s="1"/>
  <c r="B43" i="6"/>
  <c r="B7" i="10" s="1"/>
  <c r="S7" i="10" s="1"/>
  <c r="B130" i="6"/>
  <c r="B225" i="6"/>
  <c r="B438" i="6"/>
  <c r="B224" i="6"/>
  <c r="B129" i="6"/>
  <c r="B434" i="6"/>
  <c r="B20" i="6"/>
  <c r="B325" i="6"/>
  <c r="B89" i="6"/>
  <c r="B53" i="10" s="1"/>
  <c r="S53" i="10" s="1"/>
  <c r="B197" i="6"/>
  <c r="B117" i="6"/>
  <c r="B328" i="6"/>
  <c r="B111" i="6"/>
  <c r="B50" i="6"/>
  <c r="B14" i="10" s="1"/>
  <c r="S14" i="10" s="1"/>
  <c r="B309" i="6"/>
  <c r="B342" i="6"/>
  <c r="B212" i="6"/>
  <c r="B48" i="6"/>
  <c r="B12" i="10" s="1"/>
  <c r="S12" i="10" s="1"/>
  <c r="B78" i="6"/>
  <c r="B42" i="10" s="1"/>
  <c r="S42" i="10" s="1"/>
  <c r="B202" i="6"/>
  <c r="B39" i="6"/>
  <c r="B74" i="6"/>
  <c r="B38" i="10" s="1"/>
  <c r="S38" i="10" s="1"/>
  <c r="B179" i="6"/>
  <c r="B200" i="6"/>
  <c r="B353" i="6"/>
  <c r="B412" i="6"/>
  <c r="B151" i="6"/>
  <c r="B336" i="6"/>
  <c r="B364" i="6"/>
  <c r="B374" i="6"/>
  <c r="B288" i="6"/>
  <c r="B372" i="6"/>
  <c r="B387" i="6"/>
  <c r="B237" i="6"/>
  <c r="B358" i="6"/>
  <c r="B379" i="6"/>
  <c r="B143" i="6"/>
  <c r="B51" i="6"/>
  <c r="B15" i="10" s="1"/>
  <c r="S15" i="10" s="1"/>
  <c r="B115" i="6"/>
  <c r="B61" i="6"/>
  <c r="B25" i="10" s="1"/>
  <c r="S25" i="10" s="1"/>
  <c r="B258" i="6"/>
  <c r="B320" i="6"/>
  <c r="B64" i="6"/>
  <c r="B28" i="10" s="1"/>
  <c r="S28" i="10" s="1"/>
  <c r="B188" i="6"/>
  <c r="B47" i="6"/>
  <c r="B11" i="10" s="1"/>
  <c r="S11" i="10" s="1"/>
  <c r="B97" i="6"/>
  <c r="B61" i="10" s="1"/>
  <c r="S61" i="10" s="1"/>
  <c r="B418" i="6"/>
  <c r="B399" i="6"/>
  <c r="B245" i="6"/>
  <c r="B271" i="6"/>
  <c r="B410" i="6"/>
  <c r="B229" i="6"/>
  <c r="B401" i="6"/>
  <c r="B248" i="6"/>
  <c r="B393" i="6"/>
  <c r="B435" i="6"/>
  <c r="B210" i="6"/>
  <c r="B231" i="6"/>
  <c r="B164" i="6"/>
  <c r="B436" i="6"/>
  <c r="B377" i="6"/>
  <c r="B158" i="6"/>
  <c r="B213" i="6"/>
  <c r="B219" i="6"/>
  <c r="B428" i="6"/>
  <c r="B395" i="6"/>
  <c r="B244" i="6"/>
  <c r="B335" i="6"/>
  <c r="B300" i="6"/>
  <c r="B294" i="6"/>
  <c r="B106" i="6"/>
  <c r="B70" i="10" s="1"/>
  <c r="S70" i="10" s="1"/>
  <c r="B215" i="6"/>
  <c r="B233" i="6"/>
  <c r="B113" i="6"/>
  <c r="B203" i="6"/>
  <c r="B304" i="6"/>
  <c r="B411" i="6"/>
  <c r="B351" i="6"/>
  <c r="B382" i="6"/>
  <c r="B222" i="6"/>
  <c r="B62" i="6"/>
  <c r="B26" i="10" s="1"/>
  <c r="S26" i="10" s="1"/>
  <c r="B116" i="6"/>
  <c r="B30" i="6"/>
  <c r="B22" i="6"/>
  <c r="B109" i="6"/>
  <c r="B73" i="10" s="1"/>
  <c r="S73" i="10" s="1"/>
  <c r="B385" i="6"/>
  <c r="B280" i="6"/>
  <c r="B337" i="6"/>
  <c r="B162" i="6"/>
  <c r="B369" i="6"/>
  <c r="B37" i="6"/>
  <c r="B81" i="6"/>
  <c r="B45" i="10" s="1"/>
  <c r="S45" i="10" s="1"/>
  <c r="B402" i="6"/>
  <c r="B75" i="6"/>
  <c r="B39" i="10" s="1"/>
  <c r="S39" i="10" s="1"/>
  <c r="B105" i="6"/>
  <c r="B69" i="10" s="1"/>
  <c r="S69" i="10" s="1"/>
  <c r="E18" i="4"/>
  <c r="E18" i="5" s="1"/>
  <c r="B139" i="7"/>
  <c r="L139" i="7" s="1"/>
  <c r="B193" i="6"/>
  <c r="B211" i="7"/>
  <c r="L211" i="7" s="1"/>
  <c r="B182" i="7"/>
  <c r="L182" i="7" s="1"/>
  <c r="B398" i="6"/>
  <c r="B36" i="6"/>
  <c r="B132" i="7"/>
  <c r="L132" i="7" s="1"/>
  <c r="B210" i="7"/>
  <c r="L210" i="7" s="1"/>
  <c r="B136" i="7"/>
  <c r="L136" i="7" s="1"/>
  <c r="B138" i="7"/>
  <c r="L138" i="7" s="1"/>
  <c r="B131" i="7"/>
  <c r="L131" i="7" s="1"/>
  <c r="B439" i="6"/>
  <c r="B104" i="6"/>
  <c r="B68" i="10" s="1"/>
  <c r="S68" i="10" s="1"/>
  <c r="B18" i="4"/>
  <c r="B18" i="5" s="1"/>
  <c r="B177" i="7"/>
  <c r="L177" i="7" s="1"/>
  <c r="B213" i="7"/>
  <c r="L213" i="7" s="1"/>
  <c r="B183" i="7"/>
  <c r="L183" i="7" s="1"/>
  <c r="B201" i="7"/>
  <c r="L201" i="7" s="1"/>
  <c r="B146" i="6"/>
  <c r="B100" i="6"/>
  <c r="B64" i="10" s="1"/>
  <c r="S64" i="10" s="1"/>
  <c r="B41" i="6"/>
  <c r="B96" i="6"/>
  <c r="B60" i="10" s="1"/>
  <c r="S60" i="10" s="1"/>
  <c r="B130" i="7"/>
  <c r="L130" i="7" s="1"/>
  <c r="B203" i="7"/>
  <c r="L203" i="7" s="1"/>
  <c r="B214" i="7"/>
  <c r="L214" i="7" s="1"/>
  <c r="B111" i="7"/>
  <c r="L111" i="7" s="1"/>
  <c r="B194" i="7"/>
  <c r="L194" i="7" s="1"/>
  <c r="B137" i="7"/>
  <c r="L137" i="7" s="1"/>
  <c r="B174" i="7"/>
  <c r="L174" i="7" s="1"/>
  <c r="B143" i="7"/>
  <c r="L143" i="7" s="1"/>
  <c r="B161" i="7"/>
  <c r="L161" i="7" s="1"/>
  <c r="B441" i="6"/>
  <c r="B122" i="6"/>
  <c r="B180" i="7"/>
  <c r="L180" i="7" s="1"/>
  <c r="B197" i="7"/>
  <c r="L197" i="7" s="1"/>
  <c r="B199" i="7"/>
  <c r="L199" i="7" s="1"/>
  <c r="B115" i="7"/>
  <c r="L115" i="7" s="1"/>
  <c r="B112" i="7"/>
  <c r="L112" i="7" s="1"/>
  <c r="B212" i="7"/>
  <c r="L212" i="7" s="1"/>
  <c r="B157" i="7"/>
  <c r="L157" i="7" s="1"/>
  <c r="B163" i="7"/>
  <c r="L163" i="7" s="1"/>
  <c r="B181" i="7"/>
  <c r="L181" i="7" s="1"/>
  <c r="B117" i="7"/>
  <c r="L117" i="7" s="1"/>
  <c r="B154" i="7"/>
  <c r="L154" i="7" s="1"/>
  <c r="B123" i="7"/>
  <c r="L123" i="7" s="1"/>
  <c r="B141" i="7"/>
  <c r="L141" i="7" s="1"/>
  <c r="B202" i="7"/>
  <c r="L202" i="7" s="1"/>
  <c r="B208" i="7"/>
  <c r="L208" i="7" s="1"/>
  <c r="B206" i="7"/>
  <c r="L206" i="7" s="1"/>
  <c r="B121" i="7"/>
  <c r="L121" i="7" s="1"/>
  <c r="B209" i="7"/>
  <c r="L209" i="7" s="1"/>
  <c r="B189" i="7"/>
  <c r="L189" i="7" s="1"/>
  <c r="B188" i="7"/>
  <c r="L188" i="7" s="1"/>
  <c r="B159" i="6"/>
  <c r="B217" i="6"/>
  <c r="B260" i="6"/>
  <c r="B443" i="6"/>
  <c r="B70" i="6"/>
  <c r="B34" i="10" s="1"/>
  <c r="S34" i="10" s="1"/>
  <c r="B144" i="7"/>
  <c r="L144" i="7" s="1"/>
  <c r="B179" i="7"/>
  <c r="L179" i="7" s="1"/>
  <c r="B173" i="7"/>
  <c r="L173" i="7" s="1"/>
  <c r="I6" i="4"/>
  <c r="B119" i="7"/>
  <c r="L119" i="7" s="1"/>
  <c r="B134" i="7"/>
  <c r="L134" i="7" s="1"/>
  <c r="B186" i="7"/>
  <c r="L186" i="7" s="1"/>
  <c r="B159" i="7"/>
  <c r="L159" i="7" s="1"/>
  <c r="B169" i="7"/>
  <c r="L169" i="7" s="1"/>
  <c r="B168" i="7"/>
  <c r="L168" i="7" s="1"/>
  <c r="B166" i="7"/>
  <c r="L166" i="7" s="1"/>
  <c r="B185" i="7"/>
  <c r="L185" i="7" s="1"/>
  <c r="B207" i="7"/>
  <c r="L207" i="7" s="1"/>
  <c r="B396" i="6"/>
  <c r="B114" i="6"/>
  <c r="B63" i="6"/>
  <c r="B27" i="10" s="1"/>
  <c r="S27" i="10" s="1"/>
  <c r="B116" i="7"/>
  <c r="L116" i="7" s="1"/>
  <c r="B124" i="7"/>
  <c r="L124" i="7" s="1"/>
  <c r="B193" i="7"/>
  <c r="L193" i="7" s="1"/>
  <c r="B114" i="7"/>
  <c r="L114" i="7" s="1"/>
  <c r="B160" i="7"/>
  <c r="L160" i="7" s="1"/>
  <c r="B205" i="7"/>
  <c r="L205" i="7" s="1"/>
  <c r="B187" i="7"/>
  <c r="L187" i="7" s="1"/>
  <c r="B407" i="6"/>
  <c r="B265" i="6"/>
  <c r="B362" i="6"/>
  <c r="B230" i="6"/>
  <c r="B73" i="6"/>
  <c r="B37" i="10" s="1"/>
  <c r="S37" i="10" s="1"/>
  <c r="B118" i="7"/>
  <c r="L118" i="7" s="1"/>
  <c r="B140" i="7"/>
  <c r="L140" i="7" s="1"/>
  <c r="B195" i="7"/>
  <c r="L195" i="7" s="1"/>
  <c r="B156" i="7"/>
  <c r="L156" i="7" s="1"/>
  <c r="B125" i="7"/>
  <c r="L125" i="7" s="1"/>
  <c r="B164" i="7"/>
  <c r="L164" i="7" s="1"/>
  <c r="B9" i="3"/>
  <c r="B24" i="6"/>
  <c r="B175" i="6"/>
  <c r="B427" i="6"/>
  <c r="B236" i="6"/>
  <c r="B59" i="6"/>
  <c r="B23" i="10" s="1"/>
  <c r="S23" i="10" s="1"/>
  <c r="B166" i="6"/>
  <c r="B198" i="7"/>
  <c r="L198" i="7" s="1"/>
  <c r="B178" i="7"/>
  <c r="L178" i="7" s="1"/>
  <c r="B158" i="7"/>
  <c r="L158" i="7" s="1"/>
  <c r="B113" i="7"/>
  <c r="L113" i="7" s="1"/>
  <c r="B200" i="7"/>
  <c r="L200" i="7" s="1"/>
  <c r="B196" i="7"/>
  <c r="L196" i="7" s="1"/>
  <c r="B133" i="7"/>
  <c r="L133" i="7" s="1"/>
  <c r="B149" i="7"/>
  <c r="L149" i="7" s="1"/>
  <c r="B172" i="7"/>
  <c r="L172" i="7" s="1"/>
  <c r="B148" i="7"/>
  <c r="L148" i="7" s="1"/>
  <c r="B146" i="7"/>
  <c r="L146" i="7" s="1"/>
  <c r="B165" i="7"/>
  <c r="L165" i="7" s="1"/>
  <c r="B204" i="7"/>
  <c r="L204" i="7" s="1"/>
  <c r="B167" i="7"/>
  <c r="L167" i="7" s="1"/>
  <c r="B176" i="7"/>
  <c r="L176" i="7" s="1"/>
  <c r="B129" i="7"/>
  <c r="L129" i="7" s="1"/>
  <c r="B128" i="7"/>
  <c r="L128" i="7" s="1"/>
  <c r="B126" i="7"/>
  <c r="L126" i="7" s="1"/>
  <c r="B145" i="7"/>
  <c r="L145" i="7" s="1"/>
  <c r="B184" i="7"/>
  <c r="L184" i="7" s="1"/>
  <c r="B127" i="7"/>
  <c r="L127" i="7" s="1"/>
  <c r="B388" i="6"/>
  <c r="B175" i="7"/>
  <c r="L175" i="7" s="1"/>
  <c r="B191" i="7"/>
  <c r="L191" i="7" s="1"/>
  <c r="B120" i="7"/>
  <c r="L120" i="7" s="1"/>
  <c r="B190" i="7"/>
  <c r="L190" i="7" s="1"/>
  <c r="B147" i="7"/>
  <c r="L147" i="7" s="1"/>
  <c r="B153" i="7"/>
  <c r="L153" i="7" s="1"/>
  <c r="B162" i="7"/>
  <c r="L162" i="7" s="1"/>
  <c r="B408" i="6"/>
  <c r="B155" i="7"/>
  <c r="L155" i="7" s="1"/>
  <c r="B192" i="7"/>
  <c r="L192" i="7" s="1"/>
  <c r="B171" i="7"/>
  <c r="L171" i="7" s="1"/>
  <c r="B170" i="7"/>
  <c r="L170" i="7" s="1"/>
  <c r="B142" i="7"/>
  <c r="L142" i="7" s="1"/>
  <c r="B135" i="7"/>
  <c r="L135" i="7" s="1"/>
  <c r="B152" i="7"/>
  <c r="L152" i="7" s="1"/>
  <c r="B151" i="7"/>
  <c r="L151" i="7" s="1"/>
  <c r="B150" i="7"/>
  <c r="L150" i="7" s="1"/>
  <c r="B122" i="7"/>
  <c r="L122" i="7" s="1"/>
  <c r="F18" i="4"/>
  <c r="F18" i="5" s="1"/>
  <c r="B449" i="8"/>
  <c r="B448" i="8"/>
  <c r="B453" i="8" s="1"/>
  <c r="D18" i="4"/>
  <c r="D18" i="5" s="1"/>
  <c r="B419" i="7"/>
  <c r="L419" i="7" s="1"/>
  <c r="B318" i="7"/>
  <c r="L318" i="7" s="1"/>
  <c r="B236" i="7"/>
  <c r="L236" i="7" s="1"/>
  <c r="B439" i="7"/>
  <c r="L439" i="7" s="1"/>
  <c r="B293" i="7"/>
  <c r="L293" i="7" s="1"/>
  <c r="B370" i="7"/>
  <c r="L370" i="7" s="1"/>
  <c r="B412" i="7"/>
  <c r="L412" i="7" s="1"/>
  <c r="B227" i="7"/>
  <c r="L227" i="7" s="1"/>
  <c r="B278" i="7"/>
  <c r="L278" i="7" s="1"/>
  <c r="B437" i="7"/>
  <c r="L437" i="7" s="1"/>
  <c r="B411" i="7"/>
  <c r="L411" i="7" s="1"/>
  <c r="B272" i="7"/>
  <c r="L272" i="7" s="1"/>
  <c r="B379" i="7"/>
  <c r="L379" i="7" s="1"/>
  <c r="B315" i="7"/>
  <c r="L315" i="7" s="1"/>
  <c r="B400" i="7"/>
  <c r="L400" i="7" s="1"/>
  <c r="B292" i="7"/>
  <c r="L292" i="7" s="1"/>
  <c r="B289" i="7"/>
  <c r="L289" i="7" s="1"/>
  <c r="B238" i="7"/>
  <c r="L238" i="7" s="1"/>
  <c r="B397" i="7"/>
  <c r="L397" i="7" s="1"/>
  <c r="B434" i="7"/>
  <c r="L434" i="7" s="1"/>
  <c r="B331" i="7"/>
  <c r="L331" i="7" s="1"/>
  <c r="B382" i="7"/>
  <c r="L382" i="7" s="1"/>
  <c r="B390" i="7"/>
  <c r="L390" i="7" s="1"/>
  <c r="B363" i="7"/>
  <c r="L363" i="7" s="1"/>
  <c r="B262" i="7"/>
  <c r="L262" i="7" s="1"/>
  <c r="B381" i="7"/>
  <c r="L381" i="7" s="1"/>
  <c r="B393" i="7"/>
  <c r="L393" i="7" s="1"/>
  <c r="B361" i="7"/>
  <c r="L361" i="7" s="1"/>
  <c r="B410" i="7"/>
  <c r="L410" i="7" s="1"/>
  <c r="B343" i="7"/>
  <c r="L343" i="7" s="1"/>
  <c r="B242" i="7"/>
  <c r="L242" i="7" s="1"/>
  <c r="B259" i="7"/>
  <c r="L259" i="7" s="1"/>
  <c r="B317" i="7"/>
  <c r="L317" i="7" s="1"/>
  <c r="B394" i="7"/>
  <c r="L394" i="7" s="1"/>
  <c r="B215" i="7"/>
  <c r="L215" i="7" s="1"/>
  <c r="B408" i="7"/>
  <c r="L408" i="7" s="1"/>
  <c r="B340" i="7"/>
  <c r="L340" i="7" s="1"/>
  <c r="B303" i="7"/>
  <c r="L303" i="7" s="1"/>
  <c r="B253" i="7"/>
  <c r="L253" i="7" s="1"/>
  <c r="B346" i="7"/>
  <c r="L346" i="7" s="1"/>
  <c r="B321" i="7"/>
  <c r="L321" i="7" s="1"/>
  <c r="B283" i="7"/>
  <c r="L283" i="7" s="1"/>
  <c r="B301" i="7"/>
  <c r="L301" i="7" s="1"/>
  <c r="B395" i="7"/>
  <c r="L395" i="7" s="1"/>
  <c r="B357" i="7"/>
  <c r="L357" i="7" s="1"/>
  <c r="B320" i="7"/>
  <c r="L320" i="7" s="1"/>
  <c r="B416" i="7"/>
  <c r="L416" i="7" s="1"/>
  <c r="B294" i="7"/>
  <c r="L294" i="7" s="1"/>
  <c r="B252" i="7"/>
  <c r="L252" i="7" s="1"/>
  <c r="B270" i="7"/>
  <c r="L270" i="7" s="1"/>
  <c r="B290" i="7"/>
  <c r="L290" i="7" s="1"/>
  <c r="B307" i="7"/>
  <c r="L307" i="7" s="1"/>
  <c r="B237" i="7"/>
  <c r="L237" i="7" s="1"/>
  <c r="B396" i="7"/>
  <c r="L396" i="7" s="1"/>
  <c r="B359" i="7"/>
  <c r="L359" i="7" s="1"/>
  <c r="B230" i="7"/>
  <c r="L230" i="7" s="1"/>
  <c r="B348" i="7"/>
  <c r="L348" i="7" s="1"/>
  <c r="B425" i="7"/>
  <c r="L425" i="7" s="1"/>
  <c r="B243" i="7"/>
  <c r="L243" i="7" s="1"/>
  <c r="B405" i="7"/>
  <c r="L405" i="7" s="1"/>
  <c r="B261" i="7"/>
  <c r="L261" i="7" s="1"/>
  <c r="B275" i="7"/>
  <c r="L275" i="7" s="1"/>
  <c r="B297" i="7"/>
  <c r="L297" i="7" s="1"/>
  <c r="B310" i="7"/>
  <c r="L310" i="7" s="1"/>
  <c r="B436" i="7"/>
  <c r="L436" i="7" s="1"/>
  <c r="B257" i="7"/>
  <c r="L257" i="7" s="1"/>
  <c r="B274" i="7"/>
  <c r="L274" i="7" s="1"/>
  <c r="B413" i="7"/>
  <c r="L413" i="7" s="1"/>
  <c r="B406" i="7"/>
  <c r="L406" i="7" s="1"/>
  <c r="B386" i="7"/>
  <c r="L386" i="7" s="1"/>
  <c r="B373" i="7"/>
  <c r="L373" i="7" s="1"/>
  <c r="B433" i="7"/>
  <c r="L433" i="7" s="1"/>
  <c r="B432" i="7"/>
  <c r="L432" i="7" s="1"/>
  <c r="B388" i="7"/>
  <c r="L388" i="7" s="1"/>
  <c r="B234" i="7"/>
  <c r="L234" i="7" s="1"/>
  <c r="B273" i="7"/>
  <c r="L273" i="7" s="1"/>
  <c r="B334" i="7"/>
  <c r="L334" i="7" s="1"/>
  <c r="B332" i="7"/>
  <c r="L332" i="7" s="1"/>
  <c r="B356" i="7"/>
  <c r="L356" i="7" s="1"/>
  <c r="B336" i="7"/>
  <c r="L336" i="7" s="1"/>
  <c r="B389" i="7"/>
  <c r="L389" i="7" s="1"/>
  <c r="B288" i="7"/>
  <c r="L288" i="7" s="1"/>
  <c r="B286" i="7"/>
  <c r="L286" i="7" s="1"/>
  <c r="B305" i="7"/>
  <c r="L305" i="7" s="1"/>
  <c r="B271" i="7"/>
  <c r="L271" i="7" s="1"/>
  <c r="B398" i="7"/>
  <c r="L398" i="7" s="1"/>
  <c r="B329" i="7"/>
  <c r="L329" i="7" s="1"/>
  <c r="B268" i="7"/>
  <c r="L268" i="7" s="1"/>
  <c r="B266" i="7"/>
  <c r="L266" i="7" s="1"/>
  <c r="B285" i="7"/>
  <c r="L285" i="7" s="1"/>
  <c r="B324" i="7"/>
  <c r="L324" i="7" s="1"/>
  <c r="B244" i="7"/>
  <c r="L244" i="7" s="1"/>
  <c r="B339" i="7"/>
  <c r="L339" i="7" s="1"/>
  <c r="B255" i="7"/>
  <c r="L255" i="7" s="1"/>
  <c r="B374" i="7"/>
  <c r="L374" i="7" s="1"/>
  <c r="B277" i="7"/>
  <c r="L277" i="7" s="1"/>
  <c r="B240" i="7"/>
  <c r="L240" i="7" s="1"/>
  <c r="B418" i="7"/>
  <c r="L418" i="7" s="1"/>
  <c r="B399" i="7"/>
  <c r="L399" i="7" s="1"/>
  <c r="B378" i="7"/>
  <c r="L378" i="7" s="1"/>
  <c r="B319" i="7"/>
  <c r="L319" i="7" s="1"/>
  <c r="B296" i="7"/>
  <c r="L296" i="7" s="1"/>
  <c r="B409" i="7"/>
  <c r="L409" i="7" s="1"/>
  <c r="B219" i="7"/>
  <c r="L219" i="7" s="1"/>
  <c r="B231" i="7"/>
  <c r="L231" i="7" s="1"/>
  <c r="B314" i="7"/>
  <c r="L314" i="7" s="1"/>
  <c r="B280" i="7"/>
  <c r="L280" i="7" s="1"/>
  <c r="B358" i="7"/>
  <c r="L358" i="7" s="1"/>
  <c r="B435" i="7"/>
  <c r="L435" i="7" s="1"/>
  <c r="B249" i="7"/>
  <c r="L249" i="7" s="1"/>
  <c r="B228" i="7"/>
  <c r="L228" i="7" s="1"/>
  <c r="B226" i="7"/>
  <c r="L226" i="7" s="1"/>
  <c r="B245" i="7"/>
  <c r="L245" i="7" s="1"/>
  <c r="B284" i="7"/>
  <c r="L284" i="7" s="1"/>
  <c r="B366" i="7"/>
  <c r="L366" i="7" s="1"/>
  <c r="B287" i="7"/>
  <c r="L287" i="7" s="1"/>
  <c r="B422" i="7"/>
  <c r="L422" i="7" s="1"/>
  <c r="B233" i="7"/>
  <c r="L233" i="7" s="1"/>
  <c r="B364" i="7"/>
  <c r="L364" i="7" s="1"/>
  <c r="B291" i="7"/>
  <c r="L291" i="7" s="1"/>
  <c r="B337" i="7"/>
  <c r="L337" i="7" s="1"/>
  <c r="B250" i="7"/>
  <c r="L250" i="7" s="1"/>
  <c r="B438" i="7"/>
  <c r="L438" i="7" s="1"/>
  <c r="B316" i="7"/>
  <c r="L316" i="7" s="1"/>
  <c r="B239" i="7"/>
  <c r="L239" i="7" s="1"/>
  <c r="B276" i="7"/>
  <c r="L276" i="7" s="1"/>
  <c r="B420" i="7"/>
  <c r="L420" i="7" s="1"/>
  <c r="B352" i="7"/>
  <c r="L352" i="7" s="1"/>
  <c r="B338" i="7"/>
  <c r="L338" i="7" s="1"/>
  <c r="B256" i="7"/>
  <c r="L256" i="7" s="1"/>
  <c r="B415" i="7"/>
  <c r="L415" i="7" s="1"/>
  <c r="B235" i="7"/>
  <c r="L235" i="7" s="1"/>
  <c r="B354" i="7"/>
  <c r="L354" i="7" s="1"/>
  <c r="B251" i="7"/>
  <c r="L251" i="7" s="1"/>
  <c r="B350" i="7"/>
  <c r="L350" i="7" s="1"/>
  <c r="B440" i="7"/>
  <c r="L440" i="7" s="1"/>
  <c r="B330" i="7"/>
  <c r="L330" i="7" s="1"/>
  <c r="B428" i="7"/>
  <c r="L428" i="7" s="1"/>
  <c r="B360" i="7"/>
  <c r="L360" i="7" s="1"/>
  <c r="B323" i="7"/>
  <c r="L323" i="7" s="1"/>
  <c r="B313" i="7"/>
  <c r="L313" i="7" s="1"/>
  <c r="B426" i="7"/>
  <c r="L426" i="7" s="1"/>
  <c r="B222" i="7"/>
  <c r="L222" i="7" s="1"/>
  <c r="B341" i="7"/>
  <c r="L341" i="7" s="1"/>
  <c r="B368" i="7"/>
  <c r="L368" i="7" s="1"/>
  <c r="B247" i="7"/>
  <c r="L247" i="7" s="1"/>
  <c r="B263" i="7"/>
  <c r="L263" i="7" s="1"/>
  <c r="B281" i="7"/>
  <c r="L281" i="7" s="1"/>
  <c r="B217" i="7"/>
  <c r="L217" i="7" s="1"/>
  <c r="B376" i="7"/>
  <c r="L376" i="7" s="1"/>
  <c r="B279" i="7"/>
  <c r="L279" i="7" s="1"/>
  <c r="B254" i="7"/>
  <c r="L254" i="7" s="1"/>
  <c r="B333" i="7"/>
  <c r="L333" i="7" s="1"/>
  <c r="B328" i="7"/>
  <c r="L328" i="7" s="1"/>
  <c r="B326" i="7"/>
  <c r="L326" i="7" s="1"/>
  <c r="B365" i="7"/>
  <c r="L365" i="7" s="1"/>
  <c r="B392" i="7"/>
  <c r="L392" i="7" s="1"/>
  <c r="B223" i="7"/>
  <c r="L223" i="7" s="1"/>
  <c r="B372" i="7"/>
  <c r="L372" i="7" s="1"/>
  <c r="B345" i="7"/>
  <c r="L345" i="7" s="1"/>
  <c r="B241" i="7"/>
  <c r="L241" i="7" s="1"/>
  <c r="B308" i="7"/>
  <c r="L308" i="7" s="1"/>
  <c r="B306" i="7"/>
  <c r="L306" i="7" s="1"/>
  <c r="B325" i="7"/>
  <c r="L325" i="7" s="1"/>
  <c r="B404" i="7"/>
  <c r="L404" i="7" s="1"/>
  <c r="B427" i="7"/>
  <c r="L427" i="7" s="1"/>
  <c r="B444" i="7"/>
  <c r="L444" i="7" s="1"/>
  <c r="B221" i="7"/>
  <c r="L221" i="7" s="1"/>
  <c r="B344" i="7"/>
  <c r="L344" i="7" s="1"/>
  <c r="B387" i="7"/>
  <c r="L387" i="7" s="1"/>
  <c r="B407" i="7"/>
  <c r="L407" i="7" s="1"/>
  <c r="B384" i="7"/>
  <c r="L384" i="7" s="1"/>
  <c r="B327" i="7"/>
  <c r="L327" i="7" s="1"/>
  <c r="B367" i="7"/>
  <c r="L367" i="7" s="1"/>
  <c r="B269" i="7"/>
  <c r="L269" i="7" s="1"/>
  <c r="B248" i="7"/>
  <c r="L248" i="7" s="1"/>
  <c r="B246" i="7"/>
  <c r="L246" i="7" s="1"/>
  <c r="B265" i="7"/>
  <c r="L265" i="7" s="1"/>
  <c r="B304" i="7"/>
  <c r="L304" i="7" s="1"/>
  <c r="B347" i="7"/>
  <c r="L347" i="7" s="1"/>
  <c r="B442" i="7"/>
  <c r="L442" i="7" s="1"/>
  <c r="B431" i="7"/>
  <c r="L431" i="7" s="1"/>
  <c r="B300" i="7"/>
  <c r="L300" i="7" s="1"/>
  <c r="B312" i="7"/>
  <c r="L312" i="7" s="1"/>
  <c r="B429" i="7"/>
  <c r="L429" i="7" s="1"/>
  <c r="B225" i="7"/>
  <c r="L225" i="7" s="1"/>
  <c r="B264" i="7"/>
  <c r="L264" i="7" s="1"/>
  <c r="B385" i="7"/>
  <c r="L385" i="7" s="1"/>
  <c r="B267" i="7"/>
  <c r="L267" i="7" s="1"/>
  <c r="B402" i="7"/>
  <c r="L402" i="7" s="1"/>
  <c r="B298" i="7"/>
  <c r="L298" i="7" s="1"/>
  <c r="B216" i="7"/>
  <c r="L216" i="7" s="1"/>
  <c r="B375" i="7"/>
  <c r="L375" i="7" s="1"/>
  <c r="B391" i="7"/>
  <c r="L391" i="7" s="1"/>
  <c r="B353" i="7"/>
  <c r="L353" i="7" s="1"/>
  <c r="B232" i="7"/>
  <c r="L232" i="7" s="1"/>
  <c r="B369" i="7"/>
  <c r="L369" i="7" s="1"/>
  <c r="B224" i="7"/>
  <c r="L224" i="7" s="1"/>
  <c r="B362" i="7"/>
  <c r="L362" i="7" s="1"/>
  <c r="B424" i="7"/>
  <c r="L424" i="7" s="1"/>
  <c r="B349" i="7"/>
  <c r="L349" i="7" s="1"/>
  <c r="B443" i="7"/>
  <c r="L443" i="7" s="1"/>
  <c r="B355" i="7"/>
  <c r="L355" i="7" s="1"/>
  <c r="B371" i="7"/>
  <c r="L371" i="7" s="1"/>
  <c r="B342" i="7"/>
  <c r="L342" i="7" s="1"/>
  <c r="B258" i="7"/>
  <c r="L258" i="7" s="1"/>
  <c r="B417" i="7"/>
  <c r="L417" i="7" s="1"/>
  <c r="B335" i="7"/>
  <c r="L335" i="7" s="1"/>
  <c r="B351" i="7"/>
  <c r="L351" i="7" s="1"/>
  <c r="B309" i="7"/>
  <c r="L309" i="7" s="1"/>
  <c r="B423" i="7"/>
  <c r="L423" i="7" s="1"/>
  <c r="B380" i="7"/>
  <c r="L380" i="7" s="1"/>
  <c r="B322" i="7"/>
  <c r="L322" i="7" s="1"/>
  <c r="B441" i="7"/>
  <c r="L441" i="7" s="1"/>
  <c r="B403" i="7"/>
  <c r="L403" i="7" s="1"/>
  <c r="B260" i="7"/>
  <c r="L260" i="7" s="1"/>
  <c r="B302" i="7"/>
  <c r="L302" i="7" s="1"/>
  <c r="B421" i="7"/>
  <c r="L421" i="7" s="1"/>
  <c r="B218" i="7"/>
  <c r="L218" i="7" s="1"/>
  <c r="B377" i="7"/>
  <c r="L377" i="7" s="1"/>
  <c r="B299" i="7"/>
  <c r="L299" i="7" s="1"/>
  <c r="B295" i="7"/>
  <c r="L295" i="7" s="1"/>
  <c r="B414" i="7"/>
  <c r="L414" i="7" s="1"/>
  <c r="B220" i="7"/>
  <c r="L220" i="7" s="1"/>
  <c r="B311" i="7"/>
  <c r="L311" i="7" s="1"/>
  <c r="B430" i="7"/>
  <c r="L430" i="7" s="1"/>
  <c r="B229" i="7"/>
  <c r="L229" i="7" s="1"/>
  <c r="B383" i="7"/>
  <c r="L383" i="7" s="1"/>
  <c r="B282" i="7"/>
  <c r="L282" i="7" s="1"/>
  <c r="B401" i="7"/>
  <c r="L401" i="7" s="1"/>
  <c r="B6" i="8"/>
  <c r="B7" i="8"/>
  <c r="B18" i="6" l="1"/>
  <c r="B40" i="10"/>
  <c r="S40" i="10" s="1"/>
  <c r="B452" i="8"/>
  <c r="B454" i="8" s="1"/>
  <c r="B450" i="8"/>
  <c r="B5" i="10" l="1"/>
  <c r="C47" i="8" l="1"/>
  <c r="C57" i="8"/>
  <c r="C67" i="8"/>
  <c r="C77" i="8"/>
  <c r="C87" i="8"/>
  <c r="C97" i="8"/>
  <c r="C107" i="8"/>
  <c r="C117" i="8"/>
  <c r="C127" i="8"/>
  <c r="C137" i="8"/>
  <c r="C147" i="8"/>
  <c r="C157" i="8"/>
  <c r="C167" i="8"/>
  <c r="C177" i="8"/>
  <c r="C187" i="8"/>
  <c r="C197" i="8"/>
  <c r="C207" i="8"/>
  <c r="C217" i="8"/>
  <c r="C227" i="8"/>
  <c r="C237" i="8"/>
  <c r="C247" i="8"/>
  <c r="C10" i="8"/>
  <c r="C20" i="8"/>
  <c r="C30" i="8"/>
  <c r="C40" i="8"/>
  <c r="C54" i="8"/>
  <c r="C64" i="8"/>
  <c r="C74" i="8"/>
  <c r="C84" i="8"/>
  <c r="C94" i="8"/>
  <c r="C104" i="8"/>
  <c r="C114" i="8"/>
  <c r="C124" i="8"/>
  <c r="C134" i="8"/>
  <c r="C144" i="8"/>
  <c r="C154" i="8"/>
  <c r="C164" i="8"/>
  <c r="C174" i="8"/>
  <c r="C184" i="8"/>
  <c r="C194" i="8"/>
  <c r="C204" i="8"/>
  <c r="C214" i="8"/>
  <c r="C224" i="8"/>
  <c r="C234" i="8"/>
  <c r="C244" i="8"/>
  <c r="C17" i="8"/>
  <c r="C27" i="8"/>
  <c r="C37" i="8"/>
  <c r="C51" i="8"/>
  <c r="C61" i="8"/>
  <c r="C71" i="8"/>
  <c r="C81" i="8"/>
  <c r="C91" i="8"/>
  <c r="C101" i="8"/>
  <c r="C111" i="8"/>
  <c r="C121" i="8"/>
  <c r="C131" i="8"/>
  <c r="C141" i="8"/>
  <c r="C151" i="8"/>
  <c r="C161" i="8"/>
  <c r="C171" i="8"/>
  <c r="C181" i="8"/>
  <c r="C191" i="8"/>
  <c r="C201" i="8"/>
  <c r="C211" i="8"/>
  <c r="C221" i="8"/>
  <c r="C231" i="8"/>
  <c r="C241" i="8"/>
  <c r="C251" i="8"/>
  <c r="C14" i="8"/>
  <c r="C24" i="8"/>
  <c r="C34" i="8"/>
  <c r="C44" i="8"/>
  <c r="C48" i="8"/>
  <c r="C58" i="8"/>
  <c r="C68" i="8"/>
  <c r="C78" i="8"/>
  <c r="C88" i="8"/>
  <c r="C98" i="8"/>
  <c r="C108" i="8"/>
  <c r="C118" i="8"/>
  <c r="C128" i="8"/>
  <c r="C138" i="8"/>
  <c r="C148" i="8"/>
  <c r="C158" i="8"/>
  <c r="C168" i="8"/>
  <c r="C178" i="8"/>
  <c r="C188" i="8"/>
  <c r="C52" i="8"/>
  <c r="C62" i="8"/>
  <c r="C72" i="8"/>
  <c r="C82" i="8"/>
  <c r="C92" i="8"/>
  <c r="C102" i="8"/>
  <c r="C112" i="8"/>
  <c r="C122" i="8"/>
  <c r="C132" i="8"/>
  <c r="C142" i="8"/>
  <c r="C152" i="8"/>
  <c r="C162" i="8"/>
  <c r="C172" i="8"/>
  <c r="C182" i="8"/>
  <c r="C192" i="8"/>
  <c r="C202" i="8"/>
  <c r="C212" i="8"/>
  <c r="C222" i="8"/>
  <c r="C232" i="8"/>
  <c r="C56" i="8"/>
  <c r="C66" i="8"/>
  <c r="C76" i="8"/>
  <c r="C86" i="8"/>
  <c r="C96" i="8"/>
  <c r="C106" i="8"/>
  <c r="C116" i="8"/>
  <c r="C126" i="8"/>
  <c r="C136" i="8"/>
  <c r="C146" i="8"/>
  <c r="C156" i="8"/>
  <c r="C166" i="8"/>
  <c r="C176" i="8"/>
  <c r="C186" i="8"/>
  <c r="C196" i="8"/>
  <c r="C53" i="8"/>
  <c r="C63" i="8"/>
  <c r="C73" i="8"/>
  <c r="C83" i="8"/>
  <c r="C93" i="8"/>
  <c r="C103" i="8"/>
  <c r="C113" i="8"/>
  <c r="C123" i="8"/>
  <c r="C133" i="8"/>
  <c r="C50" i="8"/>
  <c r="C60" i="8"/>
  <c r="C70" i="8"/>
  <c r="C80" i="8"/>
  <c r="C90" i="8"/>
  <c r="C100" i="8"/>
  <c r="C110" i="8"/>
  <c r="C120" i="8"/>
  <c r="C75" i="8"/>
  <c r="C115" i="8"/>
  <c r="C23" i="8"/>
  <c r="C28" i="8"/>
  <c r="C32" i="8"/>
  <c r="C36" i="8"/>
  <c r="C41" i="8"/>
  <c r="C199" i="8"/>
  <c r="C243" i="8"/>
  <c r="C239" i="8"/>
  <c r="C193" i="8"/>
  <c r="C206" i="8"/>
  <c r="C235" i="8"/>
  <c r="C19" i="8"/>
  <c r="C185" i="8"/>
  <c r="C139" i="8"/>
  <c r="C200" i="8"/>
  <c r="C15" i="8"/>
  <c r="C45" i="8"/>
  <c r="C49" i="8"/>
  <c r="C89" i="8"/>
  <c r="C149" i="8"/>
  <c r="C219" i="8"/>
  <c r="C253" i="8"/>
  <c r="C249" i="8"/>
  <c r="C11" i="8"/>
  <c r="C129" i="8"/>
  <c r="C140" i="8"/>
  <c r="C159" i="8"/>
  <c r="C213" i="8"/>
  <c r="C225" i="8"/>
  <c r="C230" i="8"/>
  <c r="C65" i="8"/>
  <c r="C105" i="8"/>
  <c r="C130" i="8"/>
  <c r="C150" i="8"/>
  <c r="C169" i="8"/>
  <c r="C195" i="8"/>
  <c r="C240" i="8"/>
  <c r="C245" i="8"/>
  <c r="C29" i="8"/>
  <c r="C33" i="8"/>
  <c r="C170" i="8"/>
  <c r="C25" i="8"/>
  <c r="C215" i="8"/>
  <c r="C12" i="8"/>
  <c r="C160" i="8"/>
  <c r="C179" i="8"/>
  <c r="C208" i="8"/>
  <c r="C236" i="8"/>
  <c r="C223" i="8"/>
  <c r="C229" i="8"/>
  <c r="C79" i="8"/>
  <c r="C119" i="8"/>
  <c r="C180" i="8"/>
  <c r="C220" i="8"/>
  <c r="C16" i="8"/>
  <c r="C38" i="8"/>
  <c r="C42" i="8"/>
  <c r="C46" i="8"/>
  <c r="C226" i="8"/>
  <c r="C21" i="8"/>
  <c r="C242" i="8"/>
  <c r="C218" i="8"/>
  <c r="C55" i="8"/>
  <c r="C95" i="8"/>
  <c r="C143" i="8"/>
  <c r="C189" i="8"/>
  <c r="C209" i="8"/>
  <c r="C250" i="8"/>
  <c r="C8" i="8"/>
  <c r="C246" i="8"/>
  <c r="C163" i="8"/>
  <c r="C248" i="8"/>
  <c r="C153" i="8"/>
  <c r="C203" i="8"/>
  <c r="C69" i="8"/>
  <c r="C109" i="8"/>
  <c r="C135" i="8"/>
  <c r="C145" i="8"/>
  <c r="C173" i="8"/>
  <c r="C26" i="8"/>
  <c r="C155" i="8"/>
  <c r="C183" i="8"/>
  <c r="C190" i="8"/>
  <c r="C198" i="8"/>
  <c r="C216" i="8"/>
  <c r="C238" i="8"/>
  <c r="C22" i="8"/>
  <c r="C31" i="8"/>
  <c r="C35" i="8"/>
  <c r="C39" i="8"/>
  <c r="C43" i="8"/>
  <c r="C252" i="8"/>
  <c r="C59" i="8"/>
  <c r="C85" i="8"/>
  <c r="C125" i="8"/>
  <c r="C165" i="8"/>
  <c r="C210" i="8"/>
  <c r="C228" i="8"/>
  <c r="C233" i="8"/>
  <c r="C13" i="8"/>
  <c r="C18" i="8"/>
  <c r="C99" i="8"/>
  <c r="C175" i="8"/>
  <c r="C205" i="8"/>
  <c r="C9" i="8"/>
  <c r="C270" i="4"/>
  <c r="C270" i="5" s="1"/>
  <c r="C280" i="4"/>
  <c r="C280" i="5" s="1"/>
  <c r="C290" i="4"/>
  <c r="C290" i="5" s="1"/>
  <c r="C300" i="4"/>
  <c r="C300" i="5" s="1"/>
  <c r="C310" i="4"/>
  <c r="C310" i="5" s="1"/>
  <c r="C320" i="4"/>
  <c r="C320" i="5" s="1"/>
  <c r="C330" i="4"/>
  <c r="C330" i="5" s="1"/>
  <c r="C267" i="4"/>
  <c r="C267" i="5" s="1"/>
  <c r="C267" i="6" s="1"/>
  <c r="C277" i="4"/>
  <c r="C277" i="5" s="1"/>
  <c r="C287" i="4"/>
  <c r="C287" i="5" s="1"/>
  <c r="C297" i="4"/>
  <c r="C297" i="5" s="1"/>
  <c r="C307" i="4"/>
  <c r="C307" i="5" s="1"/>
  <c r="C317" i="4"/>
  <c r="C317" i="5" s="1"/>
  <c r="C327" i="4"/>
  <c r="C327" i="5" s="1"/>
  <c r="C274" i="4"/>
  <c r="C274" i="5" s="1"/>
  <c r="C284" i="4"/>
  <c r="C284" i="5" s="1"/>
  <c r="C294" i="4"/>
  <c r="C294" i="5" s="1"/>
  <c r="C304" i="4"/>
  <c r="C304" i="5" s="1"/>
  <c r="C314" i="4"/>
  <c r="C314" i="5" s="1"/>
  <c r="C324" i="4"/>
  <c r="C324" i="5" s="1"/>
  <c r="C334" i="4"/>
  <c r="C334" i="5" s="1"/>
  <c r="C271" i="4"/>
  <c r="C271" i="5" s="1"/>
  <c r="C281" i="4"/>
  <c r="C281" i="5" s="1"/>
  <c r="C291" i="4"/>
  <c r="C291" i="5" s="1"/>
  <c r="C268" i="4"/>
  <c r="C268" i="5" s="1"/>
  <c r="C278" i="4"/>
  <c r="C278" i="5" s="1"/>
  <c r="C288" i="4"/>
  <c r="C288" i="5" s="1"/>
  <c r="C298" i="4"/>
  <c r="C298" i="5" s="1"/>
  <c r="C308" i="4"/>
  <c r="C308" i="5" s="1"/>
  <c r="C269" i="4"/>
  <c r="C269" i="5" s="1"/>
  <c r="C266" i="4"/>
  <c r="C266" i="5" s="1"/>
  <c r="C276" i="4"/>
  <c r="C276" i="5" s="1"/>
  <c r="C286" i="4"/>
  <c r="C286" i="5" s="1"/>
  <c r="C296" i="4"/>
  <c r="C296" i="5" s="1"/>
  <c r="C332" i="4"/>
  <c r="C332" i="5" s="1"/>
  <c r="C336" i="4"/>
  <c r="C336" i="5" s="1"/>
  <c r="C343" i="4"/>
  <c r="C343" i="5" s="1"/>
  <c r="C353" i="4"/>
  <c r="C353" i="5" s="1"/>
  <c r="C363" i="4"/>
  <c r="C363" i="5" s="1"/>
  <c r="C285" i="4"/>
  <c r="C285" i="5" s="1"/>
  <c r="C302" i="4"/>
  <c r="C302" i="5" s="1"/>
  <c r="C312" i="4"/>
  <c r="C312" i="5" s="1"/>
  <c r="C316" i="4"/>
  <c r="C316" i="5" s="1"/>
  <c r="C340" i="4"/>
  <c r="C340" i="5" s="1"/>
  <c r="C350" i="4"/>
  <c r="C350" i="5" s="1"/>
  <c r="C360" i="4"/>
  <c r="C360" i="5" s="1"/>
  <c r="C370" i="4"/>
  <c r="C370" i="5" s="1"/>
  <c r="C380" i="4"/>
  <c r="C380" i="5" s="1"/>
  <c r="C380" i="6" s="1"/>
  <c r="C390" i="4"/>
  <c r="C390" i="5" s="1"/>
  <c r="C400" i="4"/>
  <c r="C400" i="5" s="1"/>
  <c r="C410" i="4"/>
  <c r="C410" i="5" s="1"/>
  <c r="C420" i="4"/>
  <c r="C420" i="5" s="1"/>
  <c r="C430" i="4"/>
  <c r="C430" i="5" s="1"/>
  <c r="C440" i="4"/>
  <c r="C440" i="5" s="1"/>
  <c r="C14" i="3"/>
  <c r="C24" i="3"/>
  <c r="C24" i="6" s="1"/>
  <c r="C34" i="3"/>
  <c r="C34" i="6" s="1"/>
  <c r="C44" i="3"/>
  <c r="C44" i="6" s="1"/>
  <c r="C8" i="10" s="1"/>
  <c r="C54" i="3"/>
  <c r="C54" i="6" s="1"/>
  <c r="C18" i="10" s="1"/>
  <c r="C64" i="3"/>
  <c r="C64" i="6" s="1"/>
  <c r="C28" i="10" s="1"/>
  <c r="C74" i="3"/>
  <c r="C74" i="6" s="1"/>
  <c r="C38" i="10" s="1"/>
  <c r="C84" i="3"/>
  <c r="C84" i="6" s="1"/>
  <c r="C48" i="10" s="1"/>
  <c r="C292" i="4"/>
  <c r="C292" i="5" s="1"/>
  <c r="C333" i="4"/>
  <c r="C333" i="5" s="1"/>
  <c r="C305" i="4"/>
  <c r="C305" i="5" s="1"/>
  <c r="C345" i="4"/>
  <c r="C345" i="5" s="1"/>
  <c r="C355" i="4"/>
  <c r="C355" i="5" s="1"/>
  <c r="C365" i="4"/>
  <c r="C365" i="5" s="1"/>
  <c r="C375" i="4"/>
  <c r="C375" i="5" s="1"/>
  <c r="C275" i="4"/>
  <c r="C275" i="5" s="1"/>
  <c r="C282" i="4"/>
  <c r="C282" i="5" s="1"/>
  <c r="C331" i="4"/>
  <c r="C331" i="5" s="1"/>
  <c r="C289" i="4"/>
  <c r="C289" i="5" s="1"/>
  <c r="C315" i="4"/>
  <c r="C315" i="5" s="1"/>
  <c r="C319" i="4"/>
  <c r="C319" i="5" s="1"/>
  <c r="C323" i="4"/>
  <c r="C323" i="5" s="1"/>
  <c r="C339" i="4"/>
  <c r="C339" i="5" s="1"/>
  <c r="C349" i="4"/>
  <c r="C349" i="5" s="1"/>
  <c r="C359" i="4"/>
  <c r="C359" i="5" s="1"/>
  <c r="C369" i="4"/>
  <c r="C369" i="5" s="1"/>
  <c r="C379" i="4"/>
  <c r="C379" i="5" s="1"/>
  <c r="C389" i="4"/>
  <c r="C389" i="5" s="1"/>
  <c r="C283" i="4"/>
  <c r="C283" i="5" s="1"/>
  <c r="C311" i="4"/>
  <c r="C311" i="5" s="1"/>
  <c r="C301" i="4"/>
  <c r="C301" i="5" s="1"/>
  <c r="C306" i="4"/>
  <c r="C306" i="5" s="1"/>
  <c r="C328" i="4"/>
  <c r="C328" i="5" s="1"/>
  <c r="C346" i="4"/>
  <c r="C346" i="5" s="1"/>
  <c r="C356" i="4"/>
  <c r="C356" i="5" s="1"/>
  <c r="C366" i="4"/>
  <c r="C366" i="5" s="1"/>
  <c r="C376" i="4"/>
  <c r="C376" i="5" s="1"/>
  <c r="C386" i="4"/>
  <c r="C386" i="5" s="1"/>
  <c r="C279" i="4"/>
  <c r="C279" i="5" s="1"/>
  <c r="C293" i="4"/>
  <c r="C293" i="5" s="1"/>
  <c r="C318" i="4"/>
  <c r="C318" i="5" s="1"/>
  <c r="C338" i="4"/>
  <c r="C338" i="5" s="1"/>
  <c r="C364" i="4"/>
  <c r="C364" i="5" s="1"/>
  <c r="C371" i="4"/>
  <c r="C371" i="5" s="1"/>
  <c r="C414" i="4"/>
  <c r="C414" i="5" s="1"/>
  <c r="C425" i="4"/>
  <c r="C425" i="5" s="1"/>
  <c r="C436" i="4"/>
  <c r="C436" i="5" s="1"/>
  <c r="C15" i="3"/>
  <c r="C26" i="3"/>
  <c r="C26" i="6" s="1"/>
  <c r="C51" i="3"/>
  <c r="C51" i="6" s="1"/>
  <c r="C15" i="10" s="1"/>
  <c r="C58" i="3"/>
  <c r="C58" i="6" s="1"/>
  <c r="C22" i="10" s="1"/>
  <c r="C65" i="3"/>
  <c r="C65" i="6" s="1"/>
  <c r="C29" i="10" s="1"/>
  <c r="C72" i="3"/>
  <c r="C72" i="6" s="1"/>
  <c r="C36" i="10" s="1"/>
  <c r="C79" i="3"/>
  <c r="C79" i="6" s="1"/>
  <c r="C43" i="10" s="1"/>
  <c r="C86" i="3"/>
  <c r="C86" i="6" s="1"/>
  <c r="C50" i="10" s="1"/>
  <c r="C37" i="3"/>
  <c r="C37" i="6" s="1"/>
  <c r="C93" i="3"/>
  <c r="C93" i="6" s="1"/>
  <c r="C57" i="10" s="1"/>
  <c r="C103" i="3"/>
  <c r="C103" i="6" s="1"/>
  <c r="C67" i="10" s="1"/>
  <c r="C113" i="3"/>
  <c r="C113" i="6" s="1"/>
  <c r="C123" i="3"/>
  <c r="C123" i="6" s="1"/>
  <c r="C133" i="3"/>
  <c r="C133" i="6" s="1"/>
  <c r="C143" i="3"/>
  <c r="C143" i="6" s="1"/>
  <c r="C153" i="3"/>
  <c r="C153" i="6" s="1"/>
  <c r="C163" i="3"/>
  <c r="C163" i="6" s="1"/>
  <c r="C173" i="3"/>
  <c r="C173" i="6" s="1"/>
  <c r="C183" i="3"/>
  <c r="C183" i="6" s="1"/>
  <c r="C295" i="4"/>
  <c r="C295" i="5" s="1"/>
  <c r="C378" i="4"/>
  <c r="C378" i="5" s="1"/>
  <c r="C399" i="4"/>
  <c r="C399" i="5" s="1"/>
  <c r="C403" i="4"/>
  <c r="C403" i="5" s="1"/>
  <c r="C407" i="4"/>
  <c r="C407" i="5" s="1"/>
  <c r="C418" i="4"/>
  <c r="C418" i="5" s="1"/>
  <c r="C429" i="4"/>
  <c r="C429" i="5" s="1"/>
  <c r="C444" i="4"/>
  <c r="C444" i="5" s="1"/>
  <c r="C19" i="3"/>
  <c r="C19" i="6" s="1"/>
  <c r="C30" i="3"/>
  <c r="C30" i="6" s="1"/>
  <c r="C309" i="4"/>
  <c r="C309" i="5" s="1"/>
  <c r="C321" i="4"/>
  <c r="C321" i="5" s="1"/>
  <c r="C357" i="4"/>
  <c r="C357" i="5" s="1"/>
  <c r="C41" i="3"/>
  <c r="C41" i="6" s="1"/>
  <c r="C48" i="3"/>
  <c r="C48" i="6" s="1"/>
  <c r="C12" i="10" s="1"/>
  <c r="C55" i="3"/>
  <c r="C55" i="6" s="1"/>
  <c r="C19" i="10" s="1"/>
  <c r="C62" i="3"/>
  <c r="C62" i="6" s="1"/>
  <c r="C26" i="10" s="1"/>
  <c r="C69" i="3"/>
  <c r="C69" i="6" s="1"/>
  <c r="C33" i="10" s="1"/>
  <c r="C76" i="3"/>
  <c r="C76" i="6" s="1"/>
  <c r="C40" i="10" s="1"/>
  <c r="C83" i="3"/>
  <c r="C83" i="6" s="1"/>
  <c r="C47" i="10" s="1"/>
  <c r="C90" i="3"/>
  <c r="C90" i="6" s="1"/>
  <c r="C54" i="10" s="1"/>
  <c r="C100" i="3"/>
  <c r="C100" i="6" s="1"/>
  <c r="C64" i="10" s="1"/>
  <c r="C110" i="3"/>
  <c r="C110" i="6" s="1"/>
  <c r="C74" i="10" s="1"/>
  <c r="C120" i="3"/>
  <c r="C120" i="6" s="1"/>
  <c r="C130" i="3"/>
  <c r="C130" i="6" s="1"/>
  <c r="C140" i="3"/>
  <c r="C140" i="6" s="1"/>
  <c r="C150" i="3"/>
  <c r="C150" i="6" s="1"/>
  <c r="C160" i="3"/>
  <c r="C160" i="6" s="1"/>
  <c r="C170" i="3"/>
  <c r="C170" i="6" s="1"/>
  <c r="C180" i="3"/>
  <c r="C180" i="6" s="1"/>
  <c r="C190" i="3"/>
  <c r="C190" i="6" s="1"/>
  <c r="C348" i="4"/>
  <c r="C348" i="5" s="1"/>
  <c r="C372" i="4"/>
  <c r="C372" i="5" s="1"/>
  <c r="C411" i="4"/>
  <c r="C411" i="5" s="1"/>
  <c r="C422" i="4"/>
  <c r="C422" i="5" s="1"/>
  <c r="C433" i="4"/>
  <c r="C433" i="5" s="1"/>
  <c r="C437" i="4"/>
  <c r="C437" i="5" s="1"/>
  <c r="C341" i="4"/>
  <c r="C341" i="5" s="1"/>
  <c r="C391" i="4"/>
  <c r="C391" i="5" s="1"/>
  <c r="C404" i="4"/>
  <c r="C404" i="5" s="1"/>
  <c r="C415" i="4"/>
  <c r="C415" i="5" s="1"/>
  <c r="C426" i="4"/>
  <c r="C426" i="5" s="1"/>
  <c r="C441" i="4"/>
  <c r="C441" i="5" s="1"/>
  <c r="C272" i="4"/>
  <c r="C272" i="5" s="1"/>
  <c r="C303" i="4"/>
  <c r="C303" i="5" s="1"/>
  <c r="C368" i="4"/>
  <c r="C368" i="5" s="1"/>
  <c r="C397" i="4"/>
  <c r="C397" i="5" s="1"/>
  <c r="C335" i="4"/>
  <c r="C335" i="5" s="1"/>
  <c r="C352" i="4"/>
  <c r="C352" i="5" s="1"/>
  <c r="C361" i="4"/>
  <c r="C361" i="5" s="1"/>
  <c r="C409" i="4"/>
  <c r="C409" i="5" s="1"/>
  <c r="C424" i="4"/>
  <c r="C424" i="5" s="1"/>
  <c r="C337" i="4"/>
  <c r="C337" i="5" s="1"/>
  <c r="C382" i="4"/>
  <c r="C382" i="5" s="1"/>
  <c r="C388" i="4"/>
  <c r="C388" i="5" s="1"/>
  <c r="C273" i="4"/>
  <c r="C273" i="5" s="1"/>
  <c r="C326" i="4"/>
  <c r="C326" i="5" s="1"/>
  <c r="C354" i="4"/>
  <c r="C354" i="5" s="1"/>
  <c r="C383" i="4"/>
  <c r="C383" i="5" s="1"/>
  <c r="C393" i="4"/>
  <c r="C393" i="5" s="1"/>
  <c r="C413" i="4"/>
  <c r="C413" i="5" s="1"/>
  <c r="C377" i="4"/>
  <c r="C377" i="5" s="1"/>
  <c r="C402" i="4"/>
  <c r="C402" i="5" s="1"/>
  <c r="C362" i="4"/>
  <c r="C362" i="5" s="1"/>
  <c r="C398" i="4"/>
  <c r="C398" i="5" s="1"/>
  <c r="C406" i="4"/>
  <c r="C406" i="5" s="1"/>
  <c r="C329" i="4"/>
  <c r="C329" i="5" s="1"/>
  <c r="C347" i="4"/>
  <c r="C347" i="5" s="1"/>
  <c r="C384" i="4"/>
  <c r="C384" i="5" s="1"/>
  <c r="C394" i="4"/>
  <c r="C394" i="5" s="1"/>
  <c r="C358" i="4"/>
  <c r="C358" i="5" s="1"/>
  <c r="C381" i="4"/>
  <c r="C381" i="5" s="1"/>
  <c r="C428" i="4"/>
  <c r="C428" i="5" s="1"/>
  <c r="C46" i="3"/>
  <c r="C46" i="6" s="1"/>
  <c r="C10" i="10" s="1"/>
  <c r="C98" i="3"/>
  <c r="C98" i="6" s="1"/>
  <c r="C62" i="10" s="1"/>
  <c r="C145" i="3"/>
  <c r="C145" i="6" s="1"/>
  <c r="C157" i="3"/>
  <c r="C157" i="6" s="1"/>
  <c r="C192" i="3"/>
  <c r="C192" i="6" s="1"/>
  <c r="C435" i="4"/>
  <c r="C435" i="5" s="1"/>
  <c r="C42" i="3"/>
  <c r="C42" i="6" s="1"/>
  <c r="C68" i="3"/>
  <c r="C68" i="6" s="1"/>
  <c r="C32" i="10" s="1"/>
  <c r="C77" i="3"/>
  <c r="C77" i="6" s="1"/>
  <c r="C41" i="10" s="1"/>
  <c r="C102" i="3"/>
  <c r="C102" i="6" s="1"/>
  <c r="C66" i="10" s="1"/>
  <c r="C114" i="3"/>
  <c r="C114" i="6" s="1"/>
  <c r="C149" i="3"/>
  <c r="C149" i="6" s="1"/>
  <c r="C161" i="3"/>
  <c r="C161" i="6" s="1"/>
  <c r="C199" i="3"/>
  <c r="C199" i="6" s="1"/>
  <c r="C209" i="3"/>
  <c r="C209" i="6" s="1"/>
  <c r="C219" i="3"/>
  <c r="C219" i="6" s="1"/>
  <c r="C229" i="3"/>
  <c r="C229" i="6" s="1"/>
  <c r="C239" i="3"/>
  <c r="C239" i="6" s="1"/>
  <c r="C249" i="3"/>
  <c r="C249" i="6" s="1"/>
  <c r="C259" i="3"/>
  <c r="C259" i="6" s="1"/>
  <c r="C269" i="3"/>
  <c r="C279" i="3"/>
  <c r="C289" i="3"/>
  <c r="C412" i="4"/>
  <c r="C412" i="5" s="1"/>
  <c r="C421" i="4"/>
  <c r="C421" i="5" s="1"/>
  <c r="C10" i="3"/>
  <c r="C33" i="3"/>
  <c r="C33" i="6" s="1"/>
  <c r="C38" i="3"/>
  <c r="C38" i="6" s="1"/>
  <c r="C73" i="3"/>
  <c r="C73" i="6" s="1"/>
  <c r="C37" i="10" s="1"/>
  <c r="C106" i="3"/>
  <c r="C106" i="6" s="1"/>
  <c r="C70" i="10" s="1"/>
  <c r="C118" i="3"/>
  <c r="C118" i="6" s="1"/>
  <c r="C165" i="3"/>
  <c r="C165" i="6" s="1"/>
  <c r="C177" i="3"/>
  <c r="C177" i="6" s="1"/>
  <c r="C385" i="4"/>
  <c r="C385" i="5" s="1"/>
  <c r="C122" i="3"/>
  <c r="C122" i="6" s="1"/>
  <c r="C134" i="3"/>
  <c r="C134" i="6" s="1"/>
  <c r="C169" i="3"/>
  <c r="C169" i="6" s="1"/>
  <c r="C181" i="3"/>
  <c r="C181" i="6" s="1"/>
  <c r="C196" i="3"/>
  <c r="C196" i="6" s="1"/>
  <c r="C206" i="3"/>
  <c r="C206" i="6" s="1"/>
  <c r="C216" i="3"/>
  <c r="C216" i="6" s="1"/>
  <c r="C299" i="4"/>
  <c r="C299" i="5" s="1"/>
  <c r="C20" i="3"/>
  <c r="C20" i="6" s="1"/>
  <c r="C29" i="3"/>
  <c r="C29" i="6" s="1"/>
  <c r="C60" i="3"/>
  <c r="C60" i="6" s="1"/>
  <c r="C24" i="10" s="1"/>
  <c r="C126" i="3"/>
  <c r="C126" i="6" s="1"/>
  <c r="C138" i="3"/>
  <c r="C138" i="6" s="1"/>
  <c r="C367" i="4"/>
  <c r="C367" i="5" s="1"/>
  <c r="C387" i="4"/>
  <c r="C387" i="5" s="1"/>
  <c r="C401" i="4"/>
  <c r="C401" i="5" s="1"/>
  <c r="C11" i="3"/>
  <c r="C16" i="3"/>
  <c r="C25" i="3"/>
  <c r="C25" i="6" s="1"/>
  <c r="C47" i="3"/>
  <c r="C47" i="6" s="1"/>
  <c r="C11" i="10" s="1"/>
  <c r="C52" i="3"/>
  <c r="C52" i="6" s="1"/>
  <c r="C16" i="10" s="1"/>
  <c r="C78" i="3"/>
  <c r="C78" i="6" s="1"/>
  <c r="C42" i="10" s="1"/>
  <c r="C87" i="3"/>
  <c r="C87" i="6" s="1"/>
  <c r="C51" i="10" s="1"/>
  <c r="C99" i="3"/>
  <c r="C99" i="6" s="1"/>
  <c r="C63" i="10" s="1"/>
  <c r="C111" i="3"/>
  <c r="C111" i="6" s="1"/>
  <c r="C423" i="4"/>
  <c r="C423" i="5" s="1"/>
  <c r="C43" i="3"/>
  <c r="C43" i="6" s="1"/>
  <c r="C7" i="10" s="1"/>
  <c r="C115" i="3"/>
  <c r="C115" i="6" s="1"/>
  <c r="C127" i="3"/>
  <c r="C127" i="6" s="1"/>
  <c r="C162" i="3"/>
  <c r="C162" i="6" s="1"/>
  <c r="C174" i="3"/>
  <c r="C174" i="6" s="1"/>
  <c r="C392" i="4"/>
  <c r="C392" i="5" s="1"/>
  <c r="C49" i="3"/>
  <c r="C49" i="6" s="1"/>
  <c r="C13" i="10" s="1"/>
  <c r="C75" i="3"/>
  <c r="C75" i="6" s="1"/>
  <c r="C39" i="10" s="1"/>
  <c r="C265" i="4"/>
  <c r="C265" i="5" s="1"/>
  <c r="C408" i="4"/>
  <c r="C408" i="5" s="1"/>
  <c r="C13" i="3"/>
  <c r="C22" i="3"/>
  <c r="C22" i="6" s="1"/>
  <c r="C27" i="3"/>
  <c r="C27" i="6" s="1"/>
  <c r="C40" i="3"/>
  <c r="C40" i="6" s="1"/>
  <c r="C45" i="3"/>
  <c r="C45" i="6" s="1"/>
  <c r="C9" i="10" s="1"/>
  <c r="C71" i="3"/>
  <c r="C71" i="6" s="1"/>
  <c r="C35" i="10" s="1"/>
  <c r="C80" i="3"/>
  <c r="C80" i="6" s="1"/>
  <c r="C44" i="10" s="1"/>
  <c r="C97" i="3"/>
  <c r="C97" i="6" s="1"/>
  <c r="C61" i="10" s="1"/>
  <c r="C322" i="4"/>
  <c r="C322" i="5" s="1"/>
  <c r="C351" i="4"/>
  <c r="C351" i="5" s="1"/>
  <c r="C18" i="3"/>
  <c r="C18" i="6" s="1"/>
  <c r="C23" i="3"/>
  <c r="C23" i="6" s="1"/>
  <c r="C32" i="3"/>
  <c r="C32" i="6" s="1"/>
  <c r="C67" i="3"/>
  <c r="C67" i="6" s="1"/>
  <c r="C31" i="10" s="1"/>
  <c r="C396" i="4"/>
  <c r="C396" i="5" s="1"/>
  <c r="C427" i="4"/>
  <c r="C427" i="5" s="1"/>
  <c r="C63" i="3"/>
  <c r="C63" i="6" s="1"/>
  <c r="C27" i="10" s="1"/>
  <c r="C89" i="3"/>
  <c r="C89" i="6" s="1"/>
  <c r="C53" i="10" s="1"/>
  <c r="C109" i="3"/>
  <c r="C109" i="6" s="1"/>
  <c r="C73" i="10" s="1"/>
  <c r="C28" i="3"/>
  <c r="C28" i="6" s="1"/>
  <c r="C59" i="3"/>
  <c r="C59" i="6" s="1"/>
  <c r="C23" i="10" s="1"/>
  <c r="C85" i="3"/>
  <c r="C85" i="6" s="1"/>
  <c r="C49" i="10" s="1"/>
  <c r="C325" i="4"/>
  <c r="C325" i="5" s="1"/>
  <c r="C50" i="3"/>
  <c r="C50" i="6" s="1"/>
  <c r="C14" i="10" s="1"/>
  <c r="C81" i="3"/>
  <c r="C81" i="6" s="1"/>
  <c r="C45" i="10" s="1"/>
  <c r="C94" i="3"/>
  <c r="C94" i="6" s="1"/>
  <c r="C58" i="10" s="1"/>
  <c r="C342" i="4"/>
  <c r="C342" i="5" s="1"/>
  <c r="C121" i="3"/>
  <c r="C121" i="6" s="1"/>
  <c r="C151" i="3"/>
  <c r="C151" i="6" s="1"/>
  <c r="C188" i="3"/>
  <c r="C188" i="6" s="1"/>
  <c r="C210" i="3"/>
  <c r="C210" i="6" s="1"/>
  <c r="C214" i="3"/>
  <c r="C214" i="6" s="1"/>
  <c r="C218" i="3"/>
  <c r="C218" i="6" s="1"/>
  <c r="C222" i="3"/>
  <c r="C222" i="6" s="1"/>
  <c r="C234" i="3"/>
  <c r="C234" i="6" s="1"/>
  <c r="C246" i="3"/>
  <c r="C246" i="6" s="1"/>
  <c r="C281" i="3"/>
  <c r="C431" i="4"/>
  <c r="C431" i="5" s="1"/>
  <c r="C12" i="3"/>
  <c r="C36" i="3"/>
  <c r="C36" i="6" s="1"/>
  <c r="C108" i="3"/>
  <c r="C108" i="6" s="1"/>
  <c r="C72" i="10" s="1"/>
  <c r="C156" i="3"/>
  <c r="C156" i="6" s="1"/>
  <c r="C238" i="3"/>
  <c r="C238" i="6" s="1"/>
  <c r="C250" i="3"/>
  <c r="C250" i="6" s="1"/>
  <c r="C285" i="3"/>
  <c r="C293" i="3"/>
  <c r="C303" i="3"/>
  <c r="C313" i="3"/>
  <c r="C323" i="3"/>
  <c r="C333" i="3"/>
  <c r="C343" i="3"/>
  <c r="C353" i="3"/>
  <c r="C363" i="3"/>
  <c r="C373" i="3"/>
  <c r="C383" i="3"/>
  <c r="C393" i="3"/>
  <c r="C403" i="3"/>
  <c r="C413" i="3"/>
  <c r="C413" i="6" s="1"/>
  <c r="C423" i="3"/>
  <c r="C433" i="3"/>
  <c r="C443" i="3"/>
  <c r="C261" i="8"/>
  <c r="C281" i="8"/>
  <c r="C301" i="8"/>
  <c r="C321" i="8"/>
  <c r="L284" i="10" s="1"/>
  <c r="C341" i="8"/>
  <c r="C361" i="8"/>
  <c r="C381" i="8"/>
  <c r="C401" i="8"/>
  <c r="C344" i="4"/>
  <c r="C344" i="5" s="1"/>
  <c r="C128" i="3"/>
  <c r="C128" i="6" s="1"/>
  <c r="C189" i="3"/>
  <c r="C189" i="6" s="1"/>
  <c r="C242" i="3"/>
  <c r="C242" i="6" s="1"/>
  <c r="C254" i="3"/>
  <c r="C254" i="6" s="1"/>
  <c r="C266" i="3"/>
  <c r="C405" i="4"/>
  <c r="C405" i="5" s="1"/>
  <c r="C39" i="3"/>
  <c r="C39" i="6" s="1"/>
  <c r="C88" i="3"/>
  <c r="C88" i="6" s="1"/>
  <c r="C52" i="10" s="1"/>
  <c r="C116" i="3"/>
  <c r="C116" i="6" s="1"/>
  <c r="C146" i="3"/>
  <c r="C146" i="6" s="1"/>
  <c r="C168" i="3"/>
  <c r="C168" i="6" s="1"/>
  <c r="C223" i="3"/>
  <c r="C223" i="6" s="1"/>
  <c r="C258" i="3"/>
  <c r="C258" i="6" s="1"/>
  <c r="C270" i="3"/>
  <c r="C300" i="3"/>
  <c r="C310" i="3"/>
  <c r="C320" i="3"/>
  <c r="C330" i="3"/>
  <c r="C340" i="3"/>
  <c r="C350" i="3"/>
  <c r="C360" i="3"/>
  <c r="C370" i="3"/>
  <c r="C380" i="3"/>
  <c r="C390" i="3"/>
  <c r="C400" i="3"/>
  <c r="C410" i="3"/>
  <c r="C420" i="3"/>
  <c r="C430" i="3"/>
  <c r="C440" i="3"/>
  <c r="C432" i="4"/>
  <c r="C432" i="5" s="1"/>
  <c r="C135" i="3"/>
  <c r="C135" i="6" s="1"/>
  <c r="C184" i="3"/>
  <c r="C184" i="6" s="1"/>
  <c r="C194" i="3"/>
  <c r="C194" i="6" s="1"/>
  <c r="C198" i="3"/>
  <c r="C198" i="6" s="1"/>
  <c r="C202" i="3"/>
  <c r="C202" i="6" s="1"/>
  <c r="C227" i="3"/>
  <c r="C227" i="6" s="1"/>
  <c r="C262" i="3"/>
  <c r="C262" i="6" s="1"/>
  <c r="C274" i="3"/>
  <c r="C286" i="3"/>
  <c r="C91" i="3"/>
  <c r="C91" i="6" s="1"/>
  <c r="C55" i="10" s="1"/>
  <c r="C117" i="3"/>
  <c r="C117" i="6" s="1"/>
  <c r="C152" i="3"/>
  <c r="C152" i="6" s="1"/>
  <c r="C185" i="3"/>
  <c r="C185" i="6" s="1"/>
  <c r="C203" i="3"/>
  <c r="C203" i="6" s="1"/>
  <c r="C207" i="3"/>
  <c r="C207" i="6" s="1"/>
  <c r="C211" i="3"/>
  <c r="C211" i="6" s="1"/>
  <c r="C215" i="3"/>
  <c r="C215" i="6" s="1"/>
  <c r="C235" i="3"/>
  <c r="C235" i="6" s="1"/>
  <c r="C247" i="3"/>
  <c r="C247" i="6" s="1"/>
  <c r="C282" i="3"/>
  <c r="C66" i="3"/>
  <c r="C66" i="6" s="1"/>
  <c r="C30" i="10" s="1"/>
  <c r="C101" i="3"/>
  <c r="C101" i="6" s="1"/>
  <c r="C65" i="10" s="1"/>
  <c r="C141" i="3"/>
  <c r="C141" i="6" s="1"/>
  <c r="C251" i="3"/>
  <c r="C251" i="6" s="1"/>
  <c r="C263" i="3"/>
  <c r="C263" i="6" s="1"/>
  <c r="C294" i="3"/>
  <c r="C304" i="3"/>
  <c r="C314" i="3"/>
  <c r="C324" i="3"/>
  <c r="C334" i="3"/>
  <c r="C344" i="3"/>
  <c r="C354" i="3"/>
  <c r="C364" i="3"/>
  <c r="C374" i="3"/>
  <c r="C384" i="3"/>
  <c r="C394" i="3"/>
  <c r="C373" i="4"/>
  <c r="C373" i="5" s="1"/>
  <c r="C438" i="4"/>
  <c r="C438" i="5" s="1"/>
  <c r="C53" i="3"/>
  <c r="C53" i="6" s="1"/>
  <c r="C17" i="10" s="1"/>
  <c r="C124" i="3"/>
  <c r="C124" i="6" s="1"/>
  <c r="C129" i="3"/>
  <c r="C129" i="6" s="1"/>
  <c r="C142" i="3"/>
  <c r="C142" i="6" s="1"/>
  <c r="C164" i="3"/>
  <c r="C164" i="6" s="1"/>
  <c r="C220" i="3"/>
  <c r="C220" i="6" s="1"/>
  <c r="C255" i="3"/>
  <c r="C255" i="6" s="1"/>
  <c r="C267" i="3"/>
  <c r="C417" i="4"/>
  <c r="C417" i="5" s="1"/>
  <c r="C56" i="3"/>
  <c r="C56" i="6" s="1"/>
  <c r="C20" i="10" s="1"/>
  <c r="C92" i="3"/>
  <c r="C92" i="6" s="1"/>
  <c r="C56" i="10" s="1"/>
  <c r="C131" i="3"/>
  <c r="C131" i="6" s="1"/>
  <c r="C136" i="3"/>
  <c r="C136" i="6" s="1"/>
  <c r="C154" i="3"/>
  <c r="C154" i="6" s="1"/>
  <c r="C159" i="3"/>
  <c r="C159" i="6" s="1"/>
  <c r="C195" i="3"/>
  <c r="C195" i="6" s="1"/>
  <c r="C228" i="3"/>
  <c r="C228" i="6" s="1"/>
  <c r="C240" i="3"/>
  <c r="C240" i="6" s="1"/>
  <c r="C275" i="3"/>
  <c r="C287" i="3"/>
  <c r="C442" i="4"/>
  <c r="C442" i="5" s="1"/>
  <c r="C70" i="3"/>
  <c r="C70" i="6" s="1"/>
  <c r="C34" i="10" s="1"/>
  <c r="C95" i="3"/>
  <c r="C95" i="6" s="1"/>
  <c r="C59" i="10" s="1"/>
  <c r="C137" i="3"/>
  <c r="C137" i="6" s="1"/>
  <c r="C171" i="3"/>
  <c r="C171" i="6" s="1"/>
  <c r="C252" i="3"/>
  <c r="C252" i="6" s="1"/>
  <c r="C264" i="3"/>
  <c r="C276" i="3"/>
  <c r="C295" i="3"/>
  <c r="C305" i="3"/>
  <c r="C315" i="3"/>
  <c r="C325" i="3"/>
  <c r="C335" i="3"/>
  <c r="C57" i="3"/>
  <c r="C57" i="6" s="1"/>
  <c r="C21" i="10" s="1"/>
  <c r="C125" i="3"/>
  <c r="C125" i="6" s="1"/>
  <c r="C166" i="3"/>
  <c r="C166" i="6" s="1"/>
  <c r="C187" i="3"/>
  <c r="C187" i="6" s="1"/>
  <c r="C213" i="3"/>
  <c r="C213" i="6" s="1"/>
  <c r="C217" i="3"/>
  <c r="C217" i="6" s="1"/>
  <c r="C221" i="3"/>
  <c r="C221" i="6" s="1"/>
  <c r="C233" i="3"/>
  <c r="C233" i="6" s="1"/>
  <c r="C268" i="3"/>
  <c r="C280" i="3"/>
  <c r="C313" i="4"/>
  <c r="C313" i="5" s="1"/>
  <c r="C21" i="3"/>
  <c r="C21" i="6" s="1"/>
  <c r="C155" i="3"/>
  <c r="C155" i="6" s="1"/>
  <c r="C176" i="3"/>
  <c r="C176" i="6" s="1"/>
  <c r="C182" i="3"/>
  <c r="C182" i="6" s="1"/>
  <c r="C225" i="3"/>
  <c r="C225" i="6" s="1"/>
  <c r="C237" i="3"/>
  <c r="C237" i="6" s="1"/>
  <c r="C272" i="3"/>
  <c r="C284" i="3"/>
  <c r="C302" i="3"/>
  <c r="C312" i="3"/>
  <c r="C322" i="3"/>
  <c r="C332" i="3"/>
  <c r="C342" i="3"/>
  <c r="C352" i="3"/>
  <c r="C362" i="3"/>
  <c r="C372" i="3"/>
  <c r="C105" i="3"/>
  <c r="C105" i="6" s="1"/>
  <c r="C69" i="10" s="1"/>
  <c r="C132" i="3"/>
  <c r="C132" i="6" s="1"/>
  <c r="C144" i="3"/>
  <c r="C144" i="6" s="1"/>
  <c r="C241" i="3"/>
  <c r="C241" i="6" s="1"/>
  <c r="C253" i="3"/>
  <c r="C253" i="6" s="1"/>
  <c r="C288" i="3"/>
  <c r="C395" i="4"/>
  <c r="C395" i="5" s="1"/>
  <c r="C443" i="4"/>
  <c r="C443" i="5" s="1"/>
  <c r="C35" i="3"/>
  <c r="C35" i="6" s="1"/>
  <c r="C96" i="3"/>
  <c r="C96" i="6" s="1"/>
  <c r="C60" i="10" s="1"/>
  <c r="C107" i="3"/>
  <c r="C107" i="6" s="1"/>
  <c r="C71" i="10" s="1"/>
  <c r="C167" i="3"/>
  <c r="C167" i="6" s="1"/>
  <c r="C245" i="3"/>
  <c r="C245" i="6" s="1"/>
  <c r="C257" i="3"/>
  <c r="C257" i="6" s="1"/>
  <c r="C292" i="3"/>
  <c r="C299" i="3"/>
  <c r="C309" i="3"/>
  <c r="C319" i="3"/>
  <c r="C319" i="6" s="1"/>
  <c r="C329" i="3"/>
  <c r="C339" i="3"/>
  <c r="C349" i="3"/>
  <c r="C359" i="3"/>
  <c r="C139" i="3"/>
  <c r="C139" i="6" s="1"/>
  <c r="C197" i="3"/>
  <c r="C197" i="6" s="1"/>
  <c r="C201" i="3"/>
  <c r="C201" i="6" s="1"/>
  <c r="C205" i="3"/>
  <c r="C205" i="6" s="1"/>
  <c r="C226" i="3"/>
  <c r="C226" i="6" s="1"/>
  <c r="C261" i="3"/>
  <c r="C261" i="6" s="1"/>
  <c r="C273" i="3"/>
  <c r="C61" i="3"/>
  <c r="C61" i="6" s="1"/>
  <c r="C25" i="10" s="1"/>
  <c r="C172" i="3"/>
  <c r="C172" i="6" s="1"/>
  <c r="C178" i="3"/>
  <c r="C178" i="6" s="1"/>
  <c r="C193" i="3"/>
  <c r="C193" i="6" s="1"/>
  <c r="C230" i="3"/>
  <c r="C230" i="6" s="1"/>
  <c r="C265" i="3"/>
  <c r="C277" i="3"/>
  <c r="C296" i="3"/>
  <c r="C306" i="3"/>
  <c r="C316" i="3"/>
  <c r="C326" i="3"/>
  <c r="C336" i="3"/>
  <c r="C346" i="3"/>
  <c r="C356" i="3"/>
  <c r="C321" i="3"/>
  <c r="C368" i="3"/>
  <c r="C386" i="3"/>
  <c r="C397" i="3"/>
  <c r="C406" i="3"/>
  <c r="C411" i="3"/>
  <c r="C270" i="8"/>
  <c r="C291" i="8"/>
  <c r="C312" i="8"/>
  <c r="C333" i="8"/>
  <c r="C354" i="8"/>
  <c r="C375" i="8"/>
  <c r="C396" i="8"/>
  <c r="C417" i="8"/>
  <c r="C437" i="8"/>
  <c r="C31" i="3"/>
  <c r="C31" i="6" s="1"/>
  <c r="C186" i="3"/>
  <c r="C186" i="6" s="1"/>
  <c r="C348" i="3"/>
  <c r="C387" i="3"/>
  <c r="C402" i="3"/>
  <c r="C407" i="3"/>
  <c r="C271" i="8"/>
  <c r="C292" i="8"/>
  <c r="C313" i="8"/>
  <c r="C334" i="8"/>
  <c r="C355" i="8"/>
  <c r="C376" i="8"/>
  <c r="C397" i="8"/>
  <c r="C418" i="8"/>
  <c r="C208" i="3"/>
  <c r="C208" i="6" s="1"/>
  <c r="C248" i="3"/>
  <c r="C248" i="6" s="1"/>
  <c r="C375" i="3"/>
  <c r="C392" i="3"/>
  <c r="C231" i="3"/>
  <c r="C231" i="6" s="1"/>
  <c r="C290" i="3"/>
  <c r="C307" i="3"/>
  <c r="C337" i="3"/>
  <c r="C429" i="3"/>
  <c r="C434" i="3"/>
  <c r="C438" i="3"/>
  <c r="C442" i="3"/>
  <c r="C374" i="4"/>
  <c r="C374" i="5" s="1"/>
  <c r="C271" i="3"/>
  <c r="C382" i="3"/>
  <c r="C398" i="3"/>
  <c r="C425" i="3"/>
  <c r="C104" i="3"/>
  <c r="C104" i="6" s="1"/>
  <c r="C68" i="10" s="1"/>
  <c r="C191" i="3"/>
  <c r="C191" i="6" s="1"/>
  <c r="C232" i="3"/>
  <c r="C232" i="6" s="1"/>
  <c r="C291" i="3"/>
  <c r="C308" i="3"/>
  <c r="C338" i="3"/>
  <c r="C361" i="3"/>
  <c r="C369" i="3"/>
  <c r="C388" i="3"/>
  <c r="C416" i="3"/>
  <c r="C421" i="3"/>
  <c r="C212" i="3"/>
  <c r="C212" i="6" s="1"/>
  <c r="C351" i="3"/>
  <c r="C412" i="3"/>
  <c r="C417" i="3"/>
  <c r="C376" i="3"/>
  <c r="C408" i="3"/>
  <c r="C256" i="8"/>
  <c r="C277" i="8"/>
  <c r="C298" i="8"/>
  <c r="C319" i="8"/>
  <c r="C340" i="8"/>
  <c r="C362" i="8"/>
  <c r="C383" i="8"/>
  <c r="C404" i="8"/>
  <c r="C424" i="8"/>
  <c r="C444" i="8"/>
  <c r="C257" i="8"/>
  <c r="C278" i="8"/>
  <c r="C320" i="8"/>
  <c r="C342" i="8"/>
  <c r="C384" i="8"/>
  <c r="C405" i="8"/>
  <c r="C279" i="8"/>
  <c r="C343" i="8"/>
  <c r="C385" i="8"/>
  <c r="C426" i="8"/>
  <c r="C323" i="8"/>
  <c r="C386" i="8"/>
  <c r="C416" i="4"/>
  <c r="C416" i="5" s="1"/>
  <c r="C236" i="3"/>
  <c r="C236" i="6" s="1"/>
  <c r="C311" i="3"/>
  <c r="C327" i="3"/>
  <c r="C377" i="3"/>
  <c r="C404" i="3"/>
  <c r="C299" i="8"/>
  <c r="C363" i="8"/>
  <c r="C425" i="8"/>
  <c r="C258" i="8"/>
  <c r="C300" i="8"/>
  <c r="C364" i="8"/>
  <c r="C302" i="8"/>
  <c r="C407" i="8"/>
  <c r="C419" i="4"/>
  <c r="C419" i="5" s="1"/>
  <c r="C256" i="3"/>
  <c r="C256" i="6" s="1"/>
  <c r="C341" i="3"/>
  <c r="C371" i="3"/>
  <c r="C435" i="3"/>
  <c r="C439" i="3"/>
  <c r="C322" i="8"/>
  <c r="C406" i="8"/>
  <c r="C280" i="8"/>
  <c r="C365" i="8"/>
  <c r="C434" i="4"/>
  <c r="C434" i="5" s="1"/>
  <c r="C112" i="3"/>
  <c r="C112" i="6" s="1"/>
  <c r="C328" i="3"/>
  <c r="C378" i="3"/>
  <c r="C399" i="3"/>
  <c r="C426" i="3"/>
  <c r="C431" i="3"/>
  <c r="C259" i="8"/>
  <c r="C344" i="8"/>
  <c r="C427" i="8"/>
  <c r="C119" i="3"/>
  <c r="C119" i="6" s="1"/>
  <c r="C148" i="3"/>
  <c r="C148" i="6" s="1"/>
  <c r="C298" i="3"/>
  <c r="C395" i="3"/>
  <c r="C409" i="3"/>
  <c r="C414" i="3"/>
  <c r="C439" i="4"/>
  <c r="C439" i="5" s="1"/>
  <c r="C200" i="3"/>
  <c r="C200" i="6" s="1"/>
  <c r="C260" i="3"/>
  <c r="C260" i="6" s="1"/>
  <c r="C331" i="3"/>
  <c r="C385" i="3"/>
  <c r="C405" i="3"/>
  <c r="C179" i="3"/>
  <c r="C179" i="6" s="1"/>
  <c r="C243" i="3"/>
  <c r="C243" i="6" s="1"/>
  <c r="C317" i="3"/>
  <c r="C355" i="3"/>
  <c r="C365" i="3"/>
  <c r="C379" i="3"/>
  <c r="C401" i="3"/>
  <c r="C436" i="3"/>
  <c r="C224" i="3"/>
  <c r="C224" i="6" s="1"/>
  <c r="C283" i="3"/>
  <c r="C301" i="3"/>
  <c r="C391" i="3"/>
  <c r="C432" i="3"/>
  <c r="C244" i="3"/>
  <c r="C244" i="6" s="1"/>
  <c r="C318" i="3"/>
  <c r="C318" i="6" s="1"/>
  <c r="C345" i="3"/>
  <c r="C357" i="3"/>
  <c r="C366" i="3"/>
  <c r="C428" i="3"/>
  <c r="C437" i="3"/>
  <c r="C441" i="3"/>
  <c r="C8" i="3"/>
  <c r="C285" i="8"/>
  <c r="C314" i="8"/>
  <c r="C346" i="8"/>
  <c r="C373" i="8"/>
  <c r="C403" i="8"/>
  <c r="C433" i="8"/>
  <c r="C434" i="8"/>
  <c r="C288" i="8"/>
  <c r="C378" i="8"/>
  <c r="C411" i="8"/>
  <c r="C351" i="8"/>
  <c r="C352" i="8"/>
  <c r="C266" i="8"/>
  <c r="C415" i="8"/>
  <c r="C328" i="8"/>
  <c r="C158" i="3"/>
  <c r="C158" i="6" s="1"/>
  <c r="C297" i="8"/>
  <c r="C358" i="8"/>
  <c r="C278" i="3"/>
  <c r="C359" i="8"/>
  <c r="C304" i="8"/>
  <c r="C424" i="3"/>
  <c r="C254" i="8"/>
  <c r="C286" i="8"/>
  <c r="C315" i="8"/>
  <c r="C347" i="8"/>
  <c r="C374" i="8"/>
  <c r="C408" i="8"/>
  <c r="C349" i="8"/>
  <c r="C436" i="8"/>
  <c r="C318" i="8"/>
  <c r="C438" i="8"/>
  <c r="C290" i="8"/>
  <c r="L253" i="10" s="1"/>
  <c r="C412" i="8"/>
  <c r="C382" i="8"/>
  <c r="C442" i="8"/>
  <c r="C296" i="8"/>
  <c r="C347" i="3"/>
  <c r="C268" i="8"/>
  <c r="C390" i="8"/>
  <c r="C331" i="8"/>
  <c r="C82" i="3"/>
  <c r="C82" i="6" s="1"/>
  <c r="C46" i="10" s="1"/>
  <c r="C255" i="8"/>
  <c r="C287" i="8"/>
  <c r="C316" i="8"/>
  <c r="C348" i="8"/>
  <c r="C377" i="8"/>
  <c r="C409" i="8"/>
  <c r="C435" i="8"/>
  <c r="C317" i="8"/>
  <c r="C410" i="8"/>
  <c r="C262" i="8"/>
  <c r="C350" i="8"/>
  <c r="C324" i="8"/>
  <c r="C439" i="8"/>
  <c r="C293" i="8"/>
  <c r="C413" i="8"/>
  <c r="C388" i="8"/>
  <c r="C357" i="8"/>
  <c r="C419" i="8"/>
  <c r="C389" i="3"/>
  <c r="C303" i="8"/>
  <c r="C175" i="3"/>
  <c r="C175" i="6" s="1"/>
  <c r="C421" i="8"/>
  <c r="C427" i="3"/>
  <c r="C260" i="8"/>
  <c r="C289" i="8"/>
  <c r="C263" i="8"/>
  <c r="C381" i="3"/>
  <c r="C325" i="8"/>
  <c r="C327" i="8"/>
  <c r="C329" i="8"/>
  <c r="C379" i="8"/>
  <c r="C391" i="8"/>
  <c r="C380" i="8"/>
  <c r="C264" i="8"/>
  <c r="C440" i="8"/>
  <c r="C356" i="8"/>
  <c r="C443" i="8"/>
  <c r="C392" i="8"/>
  <c r="C389" i="8"/>
  <c r="C360" i="8"/>
  <c r="C147" i="3"/>
  <c r="C147" i="6" s="1"/>
  <c r="C265" i="8"/>
  <c r="C294" i="8"/>
  <c r="C326" i="8"/>
  <c r="C353" i="8"/>
  <c r="C387" i="8"/>
  <c r="C414" i="8"/>
  <c r="C441" i="8"/>
  <c r="C295" i="8"/>
  <c r="C267" i="8"/>
  <c r="C416" i="8"/>
  <c r="C273" i="8"/>
  <c r="C305" i="8"/>
  <c r="C332" i="8"/>
  <c r="C366" i="8"/>
  <c r="C393" i="8"/>
  <c r="C422" i="8"/>
  <c r="C399" i="8"/>
  <c r="C311" i="8"/>
  <c r="C358" i="3"/>
  <c r="C415" i="3"/>
  <c r="C274" i="8"/>
  <c r="C306" i="8"/>
  <c r="C335" i="8"/>
  <c r="C367" i="8"/>
  <c r="C394" i="8"/>
  <c r="C423" i="8"/>
  <c r="C395" i="8"/>
  <c r="C284" i="8"/>
  <c r="C297" i="3"/>
  <c r="C275" i="8"/>
  <c r="C307" i="8"/>
  <c r="C336" i="8"/>
  <c r="C368" i="8"/>
  <c r="C428" i="8"/>
  <c r="C345" i="8"/>
  <c r="C269" i="8"/>
  <c r="C418" i="3"/>
  <c r="C276" i="8"/>
  <c r="C308" i="8"/>
  <c r="C337" i="8"/>
  <c r="C369" i="8"/>
  <c r="C398" i="8"/>
  <c r="C429" i="8"/>
  <c r="C309" i="8"/>
  <c r="C370" i="8"/>
  <c r="C432" i="8"/>
  <c r="C204" i="3"/>
  <c r="C204" i="6" s="1"/>
  <c r="C367" i="3"/>
  <c r="C419" i="3"/>
  <c r="C282" i="8"/>
  <c r="C338" i="8"/>
  <c r="C430" i="8"/>
  <c r="C402" i="8"/>
  <c r="C420" i="8"/>
  <c r="C396" i="3"/>
  <c r="C283" i="8"/>
  <c r="C310" i="8"/>
  <c r="C339" i="8"/>
  <c r="C371" i="8"/>
  <c r="C400" i="8"/>
  <c r="C431" i="8"/>
  <c r="C372" i="8"/>
  <c r="C330" i="8"/>
  <c r="C272" i="8"/>
  <c r="C17" i="3"/>
  <c r="C17" i="6" s="1"/>
  <c r="C422" i="3"/>
  <c r="C444" i="3"/>
  <c r="D234" i="8"/>
  <c r="D47" i="8"/>
  <c r="L10" i="10" s="1"/>
  <c r="D57" i="8"/>
  <c r="L20" i="10" s="1"/>
  <c r="D67" i="8"/>
  <c r="L30" i="10" s="1"/>
  <c r="D77" i="8"/>
  <c r="D87" i="8"/>
  <c r="D97" i="8"/>
  <c r="D107" i="8"/>
  <c r="D117" i="8"/>
  <c r="D127" i="8"/>
  <c r="D137" i="8"/>
  <c r="D147" i="8"/>
  <c r="D157" i="8"/>
  <c r="D167" i="8"/>
  <c r="D177" i="8"/>
  <c r="D187" i="8"/>
  <c r="D197" i="8"/>
  <c r="D207" i="8"/>
  <c r="D217" i="8"/>
  <c r="D227" i="8"/>
  <c r="D237" i="8"/>
  <c r="D247" i="8"/>
  <c r="D10" i="8"/>
  <c r="D20" i="8"/>
  <c r="D30" i="8"/>
  <c r="D40" i="8"/>
  <c r="D204" i="8"/>
  <c r="D194" i="8"/>
  <c r="D214" i="8"/>
  <c r="D54" i="8"/>
  <c r="D64" i="8"/>
  <c r="D74" i="8"/>
  <c r="L37" i="10" s="1"/>
  <c r="D84" i="8"/>
  <c r="D94" i="8"/>
  <c r="D104" i="8"/>
  <c r="D114" i="8"/>
  <c r="D124" i="8"/>
  <c r="D134" i="8"/>
  <c r="D144" i="8"/>
  <c r="D154" i="8"/>
  <c r="D164" i="8"/>
  <c r="D174" i="8"/>
  <c r="D184" i="8"/>
  <c r="D224" i="8"/>
  <c r="D191" i="8"/>
  <c r="D201" i="8"/>
  <c r="D211" i="8"/>
  <c r="D51" i="8"/>
  <c r="D61" i="8"/>
  <c r="D71" i="8"/>
  <c r="D81" i="8"/>
  <c r="D91" i="8"/>
  <c r="D101" i="8"/>
  <c r="D111" i="8"/>
  <c r="D121" i="8"/>
  <c r="D131" i="8"/>
  <c r="D141" i="8"/>
  <c r="D151" i="8"/>
  <c r="D161" i="8"/>
  <c r="D171" i="8"/>
  <c r="D181" i="8"/>
  <c r="D48" i="8"/>
  <c r="L11" i="10" s="1"/>
  <c r="D58" i="8"/>
  <c r="L21" i="10" s="1"/>
  <c r="D68" i="8"/>
  <c r="L31" i="10" s="1"/>
  <c r="D78" i="8"/>
  <c r="D88" i="8"/>
  <c r="D98" i="8"/>
  <c r="D108" i="8"/>
  <c r="D118" i="8"/>
  <c r="D128" i="8"/>
  <c r="D138" i="8"/>
  <c r="D148" i="8"/>
  <c r="D158" i="8"/>
  <c r="D168" i="8"/>
  <c r="D178" i="8"/>
  <c r="D188" i="8"/>
  <c r="D198" i="8"/>
  <c r="D208" i="8"/>
  <c r="D218" i="8"/>
  <c r="D228" i="8"/>
  <c r="D238" i="8"/>
  <c r="D248" i="8"/>
  <c r="D11" i="8"/>
  <c r="D21" i="8"/>
  <c r="D49" i="8"/>
  <c r="D59" i="8"/>
  <c r="L22" i="10" s="1"/>
  <c r="D69" i="8"/>
  <c r="D79" i="8"/>
  <c r="D89" i="8"/>
  <c r="D99" i="8"/>
  <c r="D109" i="8"/>
  <c r="D119" i="8"/>
  <c r="D129" i="8"/>
  <c r="D139" i="8"/>
  <c r="D149" i="8"/>
  <c r="D159" i="8"/>
  <c r="D169" i="8"/>
  <c r="D179" i="8"/>
  <c r="D56" i="8"/>
  <c r="L19" i="10" s="1"/>
  <c r="D66" i="8"/>
  <c r="D76" i="8"/>
  <c r="D86" i="8"/>
  <c r="D96" i="8"/>
  <c r="D106" i="8"/>
  <c r="D116" i="8"/>
  <c r="D126" i="8"/>
  <c r="D136" i="8"/>
  <c r="D146" i="8"/>
  <c r="D156" i="8"/>
  <c r="D166" i="8"/>
  <c r="D176" i="8"/>
  <c r="D186" i="8"/>
  <c r="D196" i="8"/>
  <c r="D206" i="8"/>
  <c r="D216" i="8"/>
  <c r="D226" i="8"/>
  <c r="D53" i="8"/>
  <c r="L16" i="10" s="1"/>
  <c r="D63" i="8"/>
  <c r="L26" i="10" s="1"/>
  <c r="D73" i="8"/>
  <c r="L36" i="10" s="1"/>
  <c r="D83" i="8"/>
  <c r="D93" i="8"/>
  <c r="D103" i="8"/>
  <c r="D113" i="8"/>
  <c r="D123" i="8"/>
  <c r="D133" i="8"/>
  <c r="D143" i="8"/>
  <c r="D153" i="8"/>
  <c r="D163" i="8"/>
  <c r="D173" i="8"/>
  <c r="D212" i="8"/>
  <c r="D229" i="8"/>
  <c r="D239" i="8"/>
  <c r="D244" i="8"/>
  <c r="D100" i="8"/>
  <c r="D199" i="8"/>
  <c r="D75" i="8"/>
  <c r="D115" i="8"/>
  <c r="D23" i="8"/>
  <c r="D28" i="8"/>
  <c r="D32" i="8"/>
  <c r="D36" i="8"/>
  <c r="D62" i="8"/>
  <c r="D102" i="8"/>
  <c r="D193" i="8"/>
  <c r="D235" i="8"/>
  <c r="D19" i="8"/>
  <c r="D14" i="8"/>
  <c r="D60" i="8"/>
  <c r="D200" i="8"/>
  <c r="D15" i="8"/>
  <c r="D24" i="8"/>
  <c r="D41" i="8"/>
  <c r="D45" i="8"/>
  <c r="D50" i="8"/>
  <c r="D90" i="8"/>
  <c r="D219" i="8"/>
  <c r="D253" i="8"/>
  <c r="D37" i="8"/>
  <c r="D243" i="8"/>
  <c r="D140" i="8"/>
  <c r="D213" i="8"/>
  <c r="D225" i="8"/>
  <c r="D230" i="8"/>
  <c r="D249" i="8"/>
  <c r="D245" i="8"/>
  <c r="D92" i="8"/>
  <c r="D33" i="8"/>
  <c r="D38" i="8"/>
  <c r="D65" i="8"/>
  <c r="D105" i="8"/>
  <c r="D130" i="8"/>
  <c r="D150" i="8"/>
  <c r="D195" i="8"/>
  <c r="D231" i="8"/>
  <c r="D240" i="8"/>
  <c r="D46" i="8"/>
  <c r="D52" i="8"/>
  <c r="D160" i="8"/>
  <c r="D202" i="8"/>
  <c r="D236" i="8"/>
  <c r="D29" i="8"/>
  <c r="D16" i="8"/>
  <c r="D34" i="8"/>
  <c r="D203" i="8"/>
  <c r="D17" i="8"/>
  <c r="D142" i="8"/>
  <c r="D170" i="8"/>
  <c r="D241" i="8"/>
  <c r="D25" i="8"/>
  <c r="D80" i="8"/>
  <c r="D120" i="8"/>
  <c r="D132" i="8"/>
  <c r="D152" i="8"/>
  <c r="D180" i="8"/>
  <c r="D220" i="8"/>
  <c r="D42" i="8"/>
  <c r="D192" i="8"/>
  <c r="D162" i="8"/>
  <c r="D215" i="8"/>
  <c r="D221" i="8"/>
  <c r="D232" i="8"/>
  <c r="D12" i="8"/>
  <c r="D82" i="8"/>
  <c r="D122" i="8"/>
  <c r="D55" i="8"/>
  <c r="L18" i="10" s="1"/>
  <c r="D95" i="8"/>
  <c r="D172" i="8"/>
  <c r="D189" i="8"/>
  <c r="D209" i="8"/>
  <c r="D250" i="8"/>
  <c r="D8" i="8"/>
  <c r="D182" i="8"/>
  <c r="D246" i="8"/>
  <c r="D252" i="8"/>
  <c r="D185" i="8"/>
  <c r="D223" i="8"/>
  <c r="D242" i="8"/>
  <c r="D251" i="8"/>
  <c r="D27" i="8"/>
  <c r="D44" i="8"/>
  <c r="D70" i="8"/>
  <c r="L33" i="10" s="1"/>
  <c r="D110" i="8"/>
  <c r="D135" i="8"/>
  <c r="D145" i="8"/>
  <c r="D222" i="8"/>
  <c r="D26" i="8"/>
  <c r="D155" i="8"/>
  <c r="D183" i="8"/>
  <c r="D190" i="8"/>
  <c r="D22" i="8"/>
  <c r="D31" i="8"/>
  <c r="D35" i="8"/>
  <c r="D39" i="8"/>
  <c r="D43" i="8"/>
  <c r="D85" i="8"/>
  <c r="D125" i="8"/>
  <c r="D165" i="8"/>
  <c r="D210" i="8"/>
  <c r="D233" i="8"/>
  <c r="D13" i="8"/>
  <c r="D18" i="8"/>
  <c r="D9" i="8"/>
  <c r="D72" i="8"/>
  <c r="D112" i="8"/>
  <c r="D175" i="8"/>
  <c r="D205" i="8"/>
  <c r="D270" i="4"/>
  <c r="D270" i="5" s="1"/>
  <c r="D280" i="4"/>
  <c r="D280" i="5" s="1"/>
  <c r="D290" i="4"/>
  <c r="D290" i="5" s="1"/>
  <c r="D300" i="4"/>
  <c r="D300" i="5" s="1"/>
  <c r="D310" i="4"/>
  <c r="D310" i="5" s="1"/>
  <c r="D320" i="4"/>
  <c r="D320" i="5" s="1"/>
  <c r="D330" i="4"/>
  <c r="D330" i="5" s="1"/>
  <c r="D267" i="4"/>
  <c r="D267" i="5" s="1"/>
  <c r="D277" i="4"/>
  <c r="D277" i="5" s="1"/>
  <c r="D271" i="4"/>
  <c r="D271" i="5" s="1"/>
  <c r="D281" i="4"/>
  <c r="D281" i="5" s="1"/>
  <c r="D291" i="4"/>
  <c r="D291" i="5" s="1"/>
  <c r="D301" i="4"/>
  <c r="D301" i="5" s="1"/>
  <c r="D268" i="4"/>
  <c r="D268" i="5" s="1"/>
  <c r="D278" i="4"/>
  <c r="D278" i="5" s="1"/>
  <c r="D288" i="4"/>
  <c r="D288" i="5" s="1"/>
  <c r="D298" i="4"/>
  <c r="D298" i="5" s="1"/>
  <c r="D308" i="4"/>
  <c r="D308" i="5" s="1"/>
  <c r="D269" i="4"/>
  <c r="D269" i="5" s="1"/>
  <c r="D266" i="4"/>
  <c r="D266" i="5" s="1"/>
  <c r="D276" i="4"/>
  <c r="D276" i="5" s="1"/>
  <c r="D306" i="4"/>
  <c r="D306" i="5" s="1"/>
  <c r="D324" i="4"/>
  <c r="D324" i="5" s="1"/>
  <c r="D328" i="4"/>
  <c r="D328" i="5" s="1"/>
  <c r="D346" i="4"/>
  <c r="D346" i="5" s="1"/>
  <c r="D356" i="4"/>
  <c r="D356" i="5" s="1"/>
  <c r="D366" i="4"/>
  <c r="D366" i="5" s="1"/>
  <c r="D376" i="4"/>
  <c r="D376" i="5" s="1"/>
  <c r="D284" i="4"/>
  <c r="D284" i="5" s="1"/>
  <c r="D296" i="4"/>
  <c r="D296" i="5" s="1"/>
  <c r="D332" i="4"/>
  <c r="D332" i="5" s="1"/>
  <c r="D336" i="4"/>
  <c r="D336" i="5" s="1"/>
  <c r="D343" i="4"/>
  <c r="D343" i="5" s="1"/>
  <c r="D353" i="4"/>
  <c r="D353" i="5" s="1"/>
  <c r="D363" i="4"/>
  <c r="D363" i="5" s="1"/>
  <c r="D285" i="4"/>
  <c r="D285" i="5" s="1"/>
  <c r="D302" i="4"/>
  <c r="D302" i="5" s="1"/>
  <c r="D307" i="4"/>
  <c r="D307" i="5" s="1"/>
  <c r="D297" i="4"/>
  <c r="D297" i="5" s="1"/>
  <c r="D312" i="4"/>
  <c r="D312" i="5" s="1"/>
  <c r="D316" i="4"/>
  <c r="D316" i="5" s="1"/>
  <c r="D340" i="4"/>
  <c r="D340" i="5" s="1"/>
  <c r="D350" i="4"/>
  <c r="D350" i="5" s="1"/>
  <c r="D360" i="4"/>
  <c r="D360" i="5" s="1"/>
  <c r="D370" i="4"/>
  <c r="D370" i="5" s="1"/>
  <c r="D380" i="4"/>
  <c r="D380" i="5" s="1"/>
  <c r="D390" i="4"/>
  <c r="D390" i="5" s="1"/>
  <c r="D400" i="4"/>
  <c r="D400" i="5" s="1"/>
  <c r="D410" i="4"/>
  <c r="D410" i="5" s="1"/>
  <c r="D420" i="4"/>
  <c r="D420" i="5" s="1"/>
  <c r="D430" i="4"/>
  <c r="D430" i="5" s="1"/>
  <c r="D440" i="4"/>
  <c r="D440" i="5" s="1"/>
  <c r="D14" i="3"/>
  <c r="D24" i="3"/>
  <c r="D321" i="4"/>
  <c r="D321" i="5" s="1"/>
  <c r="D325" i="4"/>
  <c r="D325" i="5" s="1"/>
  <c r="D329" i="4"/>
  <c r="D329" i="5" s="1"/>
  <c r="D337" i="4"/>
  <c r="D337" i="5" s="1"/>
  <c r="D347" i="4"/>
  <c r="D347" i="5" s="1"/>
  <c r="D357" i="4"/>
  <c r="D357" i="5" s="1"/>
  <c r="D367" i="4"/>
  <c r="D367" i="5" s="1"/>
  <c r="D377" i="4"/>
  <c r="D377" i="5" s="1"/>
  <c r="D387" i="4"/>
  <c r="D387" i="5" s="1"/>
  <c r="D397" i="4"/>
  <c r="D397" i="5" s="1"/>
  <c r="D274" i="4"/>
  <c r="D274" i="5" s="1"/>
  <c r="D294" i="4"/>
  <c r="D294" i="5" s="1"/>
  <c r="D305" i="4"/>
  <c r="D305" i="5" s="1"/>
  <c r="D345" i="4"/>
  <c r="D345" i="5" s="1"/>
  <c r="D355" i="4"/>
  <c r="D355" i="5" s="1"/>
  <c r="D365" i="4"/>
  <c r="D365" i="5" s="1"/>
  <c r="D375" i="4"/>
  <c r="D375" i="5" s="1"/>
  <c r="D385" i="4"/>
  <c r="D385" i="5" s="1"/>
  <c r="D395" i="4"/>
  <c r="D395" i="5" s="1"/>
  <c r="D265" i="4"/>
  <c r="D265" i="5" s="1"/>
  <c r="D295" i="4"/>
  <c r="D295" i="5" s="1"/>
  <c r="D335" i="4"/>
  <c r="D335" i="5" s="1"/>
  <c r="D342" i="4"/>
  <c r="D342" i="5" s="1"/>
  <c r="D352" i="4"/>
  <c r="D352" i="5" s="1"/>
  <c r="D362" i="4"/>
  <c r="D362" i="5" s="1"/>
  <c r="D372" i="4"/>
  <c r="D372" i="5" s="1"/>
  <c r="D382" i="4"/>
  <c r="D382" i="5" s="1"/>
  <c r="D392" i="4"/>
  <c r="D392" i="5" s="1"/>
  <c r="D402" i="4"/>
  <c r="D402" i="5" s="1"/>
  <c r="D289" i="4"/>
  <c r="D289" i="5" s="1"/>
  <c r="D315" i="4"/>
  <c r="D315" i="5" s="1"/>
  <c r="D319" i="4"/>
  <c r="D319" i="5" s="1"/>
  <c r="D323" i="4"/>
  <c r="D323" i="5" s="1"/>
  <c r="D339" i="4"/>
  <c r="D339" i="5" s="1"/>
  <c r="D349" i="4"/>
  <c r="D349" i="5" s="1"/>
  <c r="D359" i="4"/>
  <c r="D359" i="5" s="1"/>
  <c r="D369" i="4"/>
  <c r="D369" i="5" s="1"/>
  <c r="D379" i="4"/>
  <c r="D379" i="5" s="1"/>
  <c r="D283" i="4"/>
  <c r="D283" i="5" s="1"/>
  <c r="D311" i="4"/>
  <c r="D311" i="5" s="1"/>
  <c r="D384" i="4"/>
  <c r="D384" i="5" s="1"/>
  <c r="D394" i="4"/>
  <c r="D394" i="5" s="1"/>
  <c r="D279" i="4"/>
  <c r="D279" i="5" s="1"/>
  <c r="D293" i="4"/>
  <c r="D293" i="5" s="1"/>
  <c r="D318" i="4"/>
  <c r="D318" i="5" s="1"/>
  <c r="D338" i="4"/>
  <c r="D338" i="5" s="1"/>
  <c r="D364" i="4"/>
  <c r="D364" i="5" s="1"/>
  <c r="D371" i="4"/>
  <c r="D371" i="5" s="1"/>
  <c r="D414" i="4"/>
  <c r="D414" i="5" s="1"/>
  <c r="D425" i="4"/>
  <c r="D425" i="5" s="1"/>
  <c r="D436" i="4"/>
  <c r="D436" i="5" s="1"/>
  <c r="D15" i="3"/>
  <c r="D26" i="3"/>
  <c r="D44" i="3"/>
  <c r="D51" i="3"/>
  <c r="D58" i="3"/>
  <c r="D65" i="3"/>
  <c r="D72" i="3"/>
  <c r="D79" i="3"/>
  <c r="D86" i="3"/>
  <c r="D37" i="3"/>
  <c r="D93" i="3"/>
  <c r="D103" i="3"/>
  <c r="D113" i="3"/>
  <c r="D123" i="3"/>
  <c r="D133" i="3"/>
  <c r="D143" i="3"/>
  <c r="D153" i="3"/>
  <c r="D163" i="3"/>
  <c r="D173" i="3"/>
  <c r="D183" i="3"/>
  <c r="D378" i="4"/>
  <c r="D378" i="5" s="1"/>
  <c r="D399" i="4"/>
  <c r="D399" i="5" s="1"/>
  <c r="D403" i="4"/>
  <c r="D403" i="5" s="1"/>
  <c r="D407" i="4"/>
  <c r="D407" i="5" s="1"/>
  <c r="D418" i="4"/>
  <c r="D418" i="5" s="1"/>
  <c r="D429" i="4"/>
  <c r="D429" i="5" s="1"/>
  <c r="D444" i="4"/>
  <c r="D444" i="5" s="1"/>
  <c r="D19" i="3"/>
  <c r="D30" i="3"/>
  <c r="D309" i="4"/>
  <c r="D309" i="5" s="1"/>
  <c r="D282" i="4"/>
  <c r="D282" i="5" s="1"/>
  <c r="D331" i="4"/>
  <c r="D331" i="5" s="1"/>
  <c r="D373" i="4"/>
  <c r="D373" i="5" s="1"/>
  <c r="D341" i="4"/>
  <c r="D341" i="5" s="1"/>
  <c r="D386" i="4"/>
  <c r="D386" i="5" s="1"/>
  <c r="D391" i="4"/>
  <c r="D391" i="5" s="1"/>
  <c r="D404" i="4"/>
  <c r="D404" i="5" s="1"/>
  <c r="D415" i="4"/>
  <c r="D415" i="5" s="1"/>
  <c r="D426" i="4"/>
  <c r="D426" i="5" s="1"/>
  <c r="D314" i="4"/>
  <c r="D314" i="5" s="1"/>
  <c r="D344" i="4"/>
  <c r="D344" i="5" s="1"/>
  <c r="D401" i="4"/>
  <c r="D401" i="5" s="1"/>
  <c r="D405" i="4"/>
  <c r="D405" i="5" s="1"/>
  <c r="D416" i="4"/>
  <c r="D416" i="5" s="1"/>
  <c r="D431" i="4"/>
  <c r="D431" i="5" s="1"/>
  <c r="D272" i="4"/>
  <c r="D272" i="5" s="1"/>
  <c r="D303" i="4"/>
  <c r="D303" i="5" s="1"/>
  <c r="D368" i="4"/>
  <c r="D368" i="5" s="1"/>
  <c r="D361" i="4"/>
  <c r="D361" i="5" s="1"/>
  <c r="D409" i="4"/>
  <c r="D409" i="5" s="1"/>
  <c r="D424" i="4"/>
  <c r="D424" i="5" s="1"/>
  <c r="D435" i="4"/>
  <c r="D435" i="5" s="1"/>
  <c r="D292" i="4"/>
  <c r="D292" i="5" s="1"/>
  <c r="D304" i="4"/>
  <c r="D304" i="5" s="1"/>
  <c r="D317" i="4"/>
  <c r="D317" i="5" s="1"/>
  <c r="D388" i="4"/>
  <c r="D388" i="5" s="1"/>
  <c r="D273" i="4"/>
  <c r="D273" i="5" s="1"/>
  <c r="D326" i="4"/>
  <c r="D326" i="5" s="1"/>
  <c r="D354" i="4"/>
  <c r="D354" i="5" s="1"/>
  <c r="D383" i="4"/>
  <c r="D383" i="5" s="1"/>
  <c r="D393" i="4"/>
  <c r="D393" i="5" s="1"/>
  <c r="D413" i="4"/>
  <c r="D413" i="5" s="1"/>
  <c r="D417" i="4"/>
  <c r="D417" i="5" s="1"/>
  <c r="D275" i="4"/>
  <c r="D275" i="5" s="1"/>
  <c r="D327" i="4"/>
  <c r="D327" i="5" s="1"/>
  <c r="D389" i="4"/>
  <c r="D389" i="5" s="1"/>
  <c r="D398" i="4"/>
  <c r="D398" i="5" s="1"/>
  <c r="D406" i="4"/>
  <c r="D406" i="5" s="1"/>
  <c r="D441" i="4"/>
  <c r="D441" i="5" s="1"/>
  <c r="D50" i="3"/>
  <c r="D55" i="3"/>
  <c r="D81" i="3"/>
  <c r="D90" i="3"/>
  <c r="D94" i="3"/>
  <c r="D129" i="3"/>
  <c r="D141" i="3"/>
  <c r="D176" i="3"/>
  <c r="D188" i="3"/>
  <c r="D202" i="3"/>
  <c r="D212" i="3"/>
  <c r="D222" i="3"/>
  <c r="D232" i="3"/>
  <c r="D242" i="3"/>
  <c r="D252" i="3"/>
  <c r="D262" i="3"/>
  <c r="D272" i="3"/>
  <c r="D282" i="3"/>
  <c r="D292" i="3"/>
  <c r="D358" i="4"/>
  <c r="D358" i="5" s="1"/>
  <c r="D381" i="4"/>
  <c r="D381" i="5" s="1"/>
  <c r="D428" i="4"/>
  <c r="D428" i="5" s="1"/>
  <c r="D46" i="3"/>
  <c r="D98" i="3"/>
  <c r="D110" i="3"/>
  <c r="D145" i="3"/>
  <c r="D157" i="3"/>
  <c r="D192" i="3"/>
  <c r="D287" i="4"/>
  <c r="D287" i="5" s="1"/>
  <c r="D333" i="4"/>
  <c r="D333" i="5" s="1"/>
  <c r="D42" i="3"/>
  <c r="D68" i="3"/>
  <c r="D77" i="3"/>
  <c r="D102" i="3"/>
  <c r="D114" i="3"/>
  <c r="D149" i="3"/>
  <c r="D161" i="3"/>
  <c r="D199" i="3"/>
  <c r="D209" i="3"/>
  <c r="D219" i="3"/>
  <c r="D229" i="3"/>
  <c r="D239" i="3"/>
  <c r="D249" i="3"/>
  <c r="D259" i="3"/>
  <c r="D269" i="3"/>
  <c r="D279" i="3"/>
  <c r="D289" i="3"/>
  <c r="D412" i="4"/>
  <c r="D412" i="5" s="1"/>
  <c r="D421" i="4"/>
  <c r="D421" i="5" s="1"/>
  <c r="D10" i="3"/>
  <c r="D33" i="3"/>
  <c r="D38" i="3"/>
  <c r="D64" i="3"/>
  <c r="D73" i="3"/>
  <c r="D106" i="3"/>
  <c r="D118" i="3"/>
  <c r="D130" i="3"/>
  <c r="D165" i="3"/>
  <c r="D177" i="3"/>
  <c r="D422" i="4"/>
  <c r="D422" i="5" s="1"/>
  <c r="D34" i="3"/>
  <c r="D69" i="3"/>
  <c r="D122" i="3"/>
  <c r="D134" i="3"/>
  <c r="D437" i="4"/>
  <c r="D437" i="5" s="1"/>
  <c r="D442" i="4"/>
  <c r="D442" i="5" s="1"/>
  <c r="D56" i="3"/>
  <c r="D82" i="3"/>
  <c r="D91" i="3"/>
  <c r="D95" i="3"/>
  <c r="D107" i="3"/>
  <c r="D11" i="3"/>
  <c r="D16" i="3"/>
  <c r="D25" i="3"/>
  <c r="D47" i="3"/>
  <c r="D52" i="3"/>
  <c r="D78" i="3"/>
  <c r="D87" i="3"/>
  <c r="D99" i="3"/>
  <c r="D111" i="3"/>
  <c r="D146" i="3"/>
  <c r="D158" i="3"/>
  <c r="D170" i="3"/>
  <c r="D313" i="4"/>
  <c r="D313" i="5" s="1"/>
  <c r="D348" i="4"/>
  <c r="D348" i="5" s="1"/>
  <c r="D374" i="4"/>
  <c r="D374" i="5" s="1"/>
  <c r="D432" i="4"/>
  <c r="D432" i="5" s="1"/>
  <c r="D17" i="3"/>
  <c r="D53" i="3"/>
  <c r="D84" i="3"/>
  <c r="D433" i="4"/>
  <c r="D433" i="5" s="1"/>
  <c r="D49" i="3"/>
  <c r="D75" i="3"/>
  <c r="D419" i="4"/>
  <c r="D419" i="5" s="1"/>
  <c r="D434" i="4"/>
  <c r="D434" i="5" s="1"/>
  <c r="D439" i="4"/>
  <c r="D439" i="5" s="1"/>
  <c r="D36" i="3"/>
  <c r="D41" i="3"/>
  <c r="D76" i="3"/>
  <c r="D101" i="3"/>
  <c r="D322" i="4"/>
  <c r="D322" i="5" s="1"/>
  <c r="D351" i="4"/>
  <c r="D351" i="5" s="1"/>
  <c r="D18" i="3"/>
  <c r="D23" i="3"/>
  <c r="D32" i="3"/>
  <c r="D67" i="3"/>
  <c r="D105" i="3"/>
  <c r="D396" i="4"/>
  <c r="D396" i="5" s="1"/>
  <c r="D427" i="4"/>
  <c r="D427" i="5" s="1"/>
  <c r="D54" i="3"/>
  <c r="D63" i="3"/>
  <c r="D89" i="3"/>
  <c r="D109" i="3"/>
  <c r="D286" i="4"/>
  <c r="D286" i="5" s="1"/>
  <c r="D411" i="4"/>
  <c r="D411" i="5" s="1"/>
  <c r="D28" i="3"/>
  <c r="D59" i="3"/>
  <c r="D85" i="3"/>
  <c r="D22" i="3"/>
  <c r="D61" i="3"/>
  <c r="D162" i="3"/>
  <c r="D172" i="3"/>
  <c r="D178" i="3"/>
  <c r="D193" i="3"/>
  <c r="D230" i="3"/>
  <c r="D265" i="3"/>
  <c r="D277" i="3"/>
  <c r="D296" i="3"/>
  <c r="D306" i="3"/>
  <c r="D316" i="3"/>
  <c r="D326" i="3"/>
  <c r="D336" i="3"/>
  <c r="D346" i="3"/>
  <c r="D356" i="3"/>
  <c r="D366" i="3"/>
  <c r="D376" i="3"/>
  <c r="D386" i="3"/>
  <c r="D396" i="3"/>
  <c r="D406" i="3"/>
  <c r="D416" i="3"/>
  <c r="D426" i="3"/>
  <c r="D436" i="3"/>
  <c r="D121" i="3"/>
  <c r="D151" i="3"/>
  <c r="D206" i="3"/>
  <c r="D210" i="3"/>
  <c r="D214" i="3"/>
  <c r="D218" i="3"/>
  <c r="D234" i="3"/>
  <c r="D246" i="3"/>
  <c r="D281" i="3"/>
  <c r="D272" i="8"/>
  <c r="D292" i="8"/>
  <c r="D312" i="8"/>
  <c r="D332" i="8"/>
  <c r="D352" i="8"/>
  <c r="D372" i="8"/>
  <c r="D392" i="8"/>
  <c r="D412" i="8"/>
  <c r="D432" i="8"/>
  <c r="D12" i="3"/>
  <c r="D62" i="3"/>
  <c r="D108" i="3"/>
  <c r="D140" i="3"/>
  <c r="D156" i="3"/>
  <c r="D238" i="3"/>
  <c r="D250" i="3"/>
  <c r="D285" i="3"/>
  <c r="D293" i="3"/>
  <c r="D303" i="3"/>
  <c r="D313" i="3"/>
  <c r="D323" i="3"/>
  <c r="D333" i="3"/>
  <c r="D343" i="3"/>
  <c r="D353" i="3"/>
  <c r="D363" i="3"/>
  <c r="D373" i="3"/>
  <c r="D383" i="3"/>
  <c r="D393" i="3"/>
  <c r="D403" i="3"/>
  <c r="D413" i="3"/>
  <c r="D423" i="3"/>
  <c r="D433" i="3"/>
  <c r="D443" i="3"/>
  <c r="D100" i="3"/>
  <c r="D128" i="3"/>
  <c r="D189" i="3"/>
  <c r="D254" i="3"/>
  <c r="D266" i="3"/>
  <c r="D408" i="4"/>
  <c r="D408" i="5" s="1"/>
  <c r="D39" i="3"/>
  <c r="D88" i="3"/>
  <c r="D116" i="3"/>
  <c r="D168" i="3"/>
  <c r="D174" i="3"/>
  <c r="D223" i="3"/>
  <c r="D258" i="3"/>
  <c r="D270" i="3"/>
  <c r="D300" i="3"/>
  <c r="D310" i="3"/>
  <c r="D320" i="3"/>
  <c r="D330" i="3"/>
  <c r="D340" i="3"/>
  <c r="D350" i="3"/>
  <c r="D360" i="3"/>
  <c r="D370" i="3"/>
  <c r="D380" i="3"/>
  <c r="D390" i="3"/>
  <c r="D400" i="3"/>
  <c r="D410" i="3"/>
  <c r="D420" i="3"/>
  <c r="D430" i="3"/>
  <c r="D13" i="3"/>
  <c r="D147" i="3"/>
  <c r="D169" i="3"/>
  <c r="D179" i="3"/>
  <c r="D190" i="3"/>
  <c r="D231" i="3"/>
  <c r="D243" i="3"/>
  <c r="D278" i="3"/>
  <c r="D290" i="3"/>
  <c r="D297" i="3"/>
  <c r="D307" i="3"/>
  <c r="D317" i="3"/>
  <c r="D327" i="3"/>
  <c r="D337" i="3"/>
  <c r="D347" i="3"/>
  <c r="D357" i="3"/>
  <c r="D367" i="3"/>
  <c r="D377" i="3"/>
  <c r="D27" i="3"/>
  <c r="D117" i="3"/>
  <c r="D152" i="3"/>
  <c r="D185" i="3"/>
  <c r="D203" i="3"/>
  <c r="D207" i="3"/>
  <c r="D211" i="3"/>
  <c r="D215" i="3"/>
  <c r="D235" i="3"/>
  <c r="D247" i="3"/>
  <c r="D29" i="3"/>
  <c r="D40" i="3"/>
  <c r="D66" i="3"/>
  <c r="D251" i="3"/>
  <c r="D263" i="3"/>
  <c r="D294" i="3"/>
  <c r="D304" i="3"/>
  <c r="D314" i="3"/>
  <c r="D324" i="3"/>
  <c r="D334" i="3"/>
  <c r="D344" i="3"/>
  <c r="D354" i="3"/>
  <c r="D364" i="3"/>
  <c r="D374" i="3"/>
  <c r="D384" i="3"/>
  <c r="D394" i="3"/>
  <c r="D299" i="4"/>
  <c r="D299" i="5" s="1"/>
  <c r="D43" i="3"/>
  <c r="D175" i="3"/>
  <c r="D224" i="3"/>
  <c r="D236" i="3"/>
  <c r="D271" i="3"/>
  <c r="D283" i="3"/>
  <c r="D301" i="3"/>
  <c r="D311" i="3"/>
  <c r="D321" i="3"/>
  <c r="D331" i="3"/>
  <c r="D341" i="3"/>
  <c r="D351" i="3"/>
  <c r="D361" i="3"/>
  <c r="D371" i="3"/>
  <c r="D381" i="3"/>
  <c r="D423" i="4"/>
  <c r="D423" i="5" s="1"/>
  <c r="D83" i="3"/>
  <c r="D112" i="3"/>
  <c r="D196" i="3"/>
  <c r="D200" i="3"/>
  <c r="D204" i="3"/>
  <c r="D208" i="3"/>
  <c r="D248" i="3"/>
  <c r="D260" i="3"/>
  <c r="D20" i="3"/>
  <c r="D70" i="3"/>
  <c r="D137" i="3"/>
  <c r="D160" i="3"/>
  <c r="D171" i="3"/>
  <c r="D264" i="3"/>
  <c r="D276" i="3"/>
  <c r="D295" i="3"/>
  <c r="D305" i="3"/>
  <c r="D315" i="3"/>
  <c r="D45" i="3"/>
  <c r="D57" i="3"/>
  <c r="D120" i="3"/>
  <c r="D125" i="3"/>
  <c r="D138" i="3"/>
  <c r="D166" i="3"/>
  <c r="D187" i="3"/>
  <c r="D213" i="3"/>
  <c r="D217" i="3"/>
  <c r="D221" i="3"/>
  <c r="D233" i="3"/>
  <c r="D268" i="3"/>
  <c r="D280" i="3"/>
  <c r="D21" i="3"/>
  <c r="D126" i="3"/>
  <c r="D150" i="3"/>
  <c r="D155" i="3"/>
  <c r="D182" i="3"/>
  <c r="D225" i="3"/>
  <c r="D237" i="3"/>
  <c r="D284" i="3"/>
  <c r="D302" i="3"/>
  <c r="D312" i="3"/>
  <c r="D322" i="3"/>
  <c r="D332" i="3"/>
  <c r="D342" i="3"/>
  <c r="D352" i="3"/>
  <c r="D362" i="3"/>
  <c r="D334" i="4"/>
  <c r="D334" i="5" s="1"/>
  <c r="D48" i="3"/>
  <c r="D60" i="3"/>
  <c r="D71" i="3"/>
  <c r="D127" i="3"/>
  <c r="D132" i="3"/>
  <c r="D144" i="3"/>
  <c r="D241" i="3"/>
  <c r="D253" i="3"/>
  <c r="D288" i="3"/>
  <c r="D443" i="4"/>
  <c r="D443" i="5" s="1"/>
  <c r="D35" i="3"/>
  <c r="D96" i="3"/>
  <c r="D115" i="3"/>
  <c r="D167" i="3"/>
  <c r="D245" i="3"/>
  <c r="D257" i="3"/>
  <c r="D299" i="3"/>
  <c r="D309" i="3"/>
  <c r="D319" i="3"/>
  <c r="D329" i="3"/>
  <c r="D339" i="3"/>
  <c r="D349" i="3"/>
  <c r="D359" i="3"/>
  <c r="D74" i="3"/>
  <c r="D97" i="3"/>
  <c r="D139" i="3"/>
  <c r="D197" i="3"/>
  <c r="D201" i="3"/>
  <c r="D205" i="3"/>
  <c r="D226" i="3"/>
  <c r="D261" i="3"/>
  <c r="D273" i="3"/>
  <c r="D267" i="3"/>
  <c r="D358" i="3"/>
  <c r="D415" i="3"/>
  <c r="D271" i="8"/>
  <c r="D293" i="8"/>
  <c r="D314" i="8"/>
  <c r="D335" i="8"/>
  <c r="D356" i="8"/>
  <c r="D377" i="8"/>
  <c r="D398" i="8"/>
  <c r="D419" i="8"/>
  <c r="D440" i="8"/>
  <c r="D92" i="3"/>
  <c r="D131" i="3"/>
  <c r="D159" i="3"/>
  <c r="D228" i="3"/>
  <c r="D287" i="3"/>
  <c r="D368" i="3"/>
  <c r="D397" i="3"/>
  <c r="D411" i="3"/>
  <c r="D273" i="8"/>
  <c r="D294" i="8"/>
  <c r="D315" i="8"/>
  <c r="L278" i="10" s="1"/>
  <c r="D336" i="8"/>
  <c r="D357" i="8"/>
  <c r="D378" i="8"/>
  <c r="D399" i="8"/>
  <c r="D420" i="8"/>
  <c r="D441" i="8"/>
  <c r="D31" i="3"/>
  <c r="D186" i="3"/>
  <c r="D335" i="3"/>
  <c r="D348" i="3"/>
  <c r="D387" i="3"/>
  <c r="D402" i="3"/>
  <c r="D407" i="3"/>
  <c r="D135" i="3"/>
  <c r="D375" i="3"/>
  <c r="D392" i="3"/>
  <c r="D164" i="3"/>
  <c r="D429" i="3"/>
  <c r="D434" i="3"/>
  <c r="D438" i="3"/>
  <c r="D442" i="3"/>
  <c r="D255" i="8"/>
  <c r="D276" i="8"/>
  <c r="D297" i="8"/>
  <c r="M260" i="10" s="1"/>
  <c r="D318" i="8"/>
  <c r="D339" i="8"/>
  <c r="D360" i="8"/>
  <c r="D381" i="8"/>
  <c r="D402" i="8"/>
  <c r="D423" i="8"/>
  <c r="D136" i="3"/>
  <c r="D382" i="3"/>
  <c r="D398" i="3"/>
  <c r="D425" i="3"/>
  <c r="D256" i="8"/>
  <c r="D104" i="3"/>
  <c r="D191" i="3"/>
  <c r="D291" i="3"/>
  <c r="D308" i="3"/>
  <c r="D338" i="3"/>
  <c r="D369" i="3"/>
  <c r="D388" i="3"/>
  <c r="D421" i="3"/>
  <c r="D194" i="3"/>
  <c r="D274" i="3"/>
  <c r="D325" i="3"/>
  <c r="D412" i="3"/>
  <c r="D417" i="3"/>
  <c r="D258" i="8"/>
  <c r="D279" i="8"/>
  <c r="D300" i="8"/>
  <c r="D321" i="8"/>
  <c r="D342" i="8"/>
  <c r="D363" i="8"/>
  <c r="D384" i="8"/>
  <c r="D405" i="8"/>
  <c r="D426" i="8"/>
  <c r="D280" i="8"/>
  <c r="D322" i="8"/>
  <c r="D343" i="8"/>
  <c r="D385" i="8"/>
  <c r="D406" i="8"/>
  <c r="D260" i="8"/>
  <c r="D281" i="8"/>
  <c r="D344" i="8"/>
  <c r="D365" i="8"/>
  <c r="D428" i="8"/>
  <c r="D303" i="8"/>
  <c r="D387" i="8"/>
  <c r="D429" i="8"/>
  <c r="D142" i="3"/>
  <c r="D216" i="3"/>
  <c r="D255" i="3"/>
  <c r="D408" i="3"/>
  <c r="D259" i="8"/>
  <c r="D301" i="8"/>
  <c r="D364" i="8"/>
  <c r="D427" i="8"/>
  <c r="D302" i="8"/>
  <c r="D386" i="8"/>
  <c r="D261" i="8"/>
  <c r="D324" i="8"/>
  <c r="D408" i="8"/>
  <c r="L371" i="10" s="1"/>
  <c r="D195" i="3"/>
  <c r="D275" i="3"/>
  <c r="D404" i="3"/>
  <c r="D323" i="8"/>
  <c r="D407" i="8"/>
  <c r="D345" i="8"/>
  <c r="D256" i="3"/>
  <c r="D435" i="3"/>
  <c r="D439" i="3"/>
  <c r="D282" i="8"/>
  <c r="D366" i="8"/>
  <c r="D240" i="3"/>
  <c r="D418" i="3"/>
  <c r="D119" i="3"/>
  <c r="D148" i="3"/>
  <c r="D298" i="3"/>
  <c r="D372" i="3"/>
  <c r="D395" i="3"/>
  <c r="D409" i="3"/>
  <c r="D414" i="3"/>
  <c r="D385" i="3"/>
  <c r="D405" i="3"/>
  <c r="D124" i="3"/>
  <c r="D180" i="3"/>
  <c r="D355" i="3"/>
  <c r="D365" i="3"/>
  <c r="D379" i="3"/>
  <c r="D401" i="3"/>
  <c r="D80" i="3"/>
  <c r="D154" i="3"/>
  <c r="D181" i="3"/>
  <c r="D391" i="3"/>
  <c r="D432" i="3"/>
  <c r="D220" i="3"/>
  <c r="D422" i="3"/>
  <c r="D444" i="3"/>
  <c r="D285" i="8"/>
  <c r="D316" i="8"/>
  <c r="D349" i="8"/>
  <c r="D380" i="8"/>
  <c r="D414" i="8"/>
  <c r="D444" i="8"/>
  <c r="D353" i="8"/>
  <c r="D325" i="8"/>
  <c r="D418" i="8"/>
  <c r="D262" i="8"/>
  <c r="D390" i="8"/>
  <c r="D291" i="8"/>
  <c r="D391" i="8"/>
  <c r="D265" i="8"/>
  <c r="D361" i="8"/>
  <c r="D362" i="8"/>
  <c r="D267" i="8"/>
  <c r="D331" i="8"/>
  <c r="D397" i="8"/>
  <c r="D389" i="3"/>
  <c r="D269" i="8"/>
  <c r="D318" i="3"/>
  <c r="D8" i="3"/>
  <c r="D286" i="8"/>
  <c r="D317" i="8"/>
  <c r="D350" i="8"/>
  <c r="D382" i="8"/>
  <c r="D415" i="8"/>
  <c r="D254" i="8"/>
  <c r="D320" i="8"/>
  <c r="D417" i="8"/>
  <c r="D389" i="8"/>
  <c r="D290" i="8"/>
  <c r="D422" i="8"/>
  <c r="D394" i="8"/>
  <c r="D330" i="8"/>
  <c r="D227" i="3"/>
  <c r="D424" i="3"/>
  <c r="D287" i="8"/>
  <c r="D319" i="8"/>
  <c r="D351" i="8"/>
  <c r="D383" i="8"/>
  <c r="D416" i="8"/>
  <c r="D288" i="8"/>
  <c r="L251" i="10" s="1"/>
  <c r="D388" i="8"/>
  <c r="D257" i="8"/>
  <c r="D354" i="8"/>
  <c r="D355" i="8"/>
  <c r="D358" i="8"/>
  <c r="D329" i="8"/>
  <c r="D425" i="8"/>
  <c r="D395" i="8"/>
  <c r="D299" i="8"/>
  <c r="L262" i="10" s="1"/>
  <c r="D431" i="8"/>
  <c r="D304" i="8"/>
  <c r="D434" i="8"/>
  <c r="D328" i="3"/>
  <c r="D378" i="3"/>
  <c r="D289" i="8"/>
  <c r="D263" i="8"/>
  <c r="D298" i="8"/>
  <c r="D333" i="8"/>
  <c r="D305" i="8"/>
  <c r="D427" i="3"/>
  <c r="D421" i="8"/>
  <c r="D334" i="8"/>
  <c r="D244" i="3"/>
  <c r="D428" i="3"/>
  <c r="D326" i="8"/>
  <c r="D327" i="8"/>
  <c r="D430" i="8"/>
  <c r="D396" i="8"/>
  <c r="D433" i="8"/>
  <c r="D345" i="3"/>
  <c r="D266" i="8"/>
  <c r="D431" i="3"/>
  <c r="D264" i="8"/>
  <c r="D295" i="8"/>
  <c r="D328" i="8"/>
  <c r="D359" i="8"/>
  <c r="D393" i="8"/>
  <c r="D424" i="8"/>
  <c r="D296" i="8"/>
  <c r="D367" i="8"/>
  <c r="D368" i="8"/>
  <c r="D437" i="3"/>
  <c r="D270" i="8"/>
  <c r="D306" i="8"/>
  <c r="D337" i="8"/>
  <c r="D370" i="8"/>
  <c r="D401" i="8"/>
  <c r="L364" i="10" s="1"/>
  <c r="D435" i="8"/>
  <c r="D184" i="3"/>
  <c r="D286" i="3"/>
  <c r="D274" i="8"/>
  <c r="D307" i="8"/>
  <c r="D338" i="8"/>
  <c r="D371" i="8"/>
  <c r="D403" i="8"/>
  <c r="D436" i="8"/>
  <c r="D268" i="8"/>
  <c r="M231" i="10" s="1"/>
  <c r="D198" i="3"/>
  <c r="D275" i="8"/>
  <c r="D308" i="8"/>
  <c r="D340" i="8"/>
  <c r="D373" i="8"/>
  <c r="D404" i="8"/>
  <c r="D437" i="8"/>
  <c r="D400" i="8"/>
  <c r="D440" i="3"/>
  <c r="D277" i="8"/>
  <c r="D309" i="8"/>
  <c r="D341" i="8"/>
  <c r="D374" i="8"/>
  <c r="D409" i="8"/>
  <c r="D438" i="8"/>
  <c r="D413" i="8"/>
  <c r="D441" i="3"/>
  <c r="D278" i="8"/>
  <c r="D310" i="8"/>
  <c r="D346" i="8"/>
  <c r="D375" i="8"/>
  <c r="D410" i="8"/>
  <c r="D439" i="8"/>
  <c r="D369" i="8"/>
  <c r="D438" i="4"/>
  <c r="D438" i="5" s="1"/>
  <c r="D419" i="3"/>
  <c r="D283" i="8"/>
  <c r="D311" i="8"/>
  <c r="D347" i="8"/>
  <c r="D376" i="8"/>
  <c r="D411" i="8"/>
  <c r="D442" i="8"/>
  <c r="D399" i="3"/>
  <c r="D284" i="8"/>
  <c r="D313" i="8"/>
  <c r="D348" i="8"/>
  <c r="D379" i="8"/>
  <c r="D443" i="8"/>
  <c r="E50" i="8"/>
  <c r="E60" i="8"/>
  <c r="E70" i="8"/>
  <c r="E80" i="8"/>
  <c r="E90" i="8"/>
  <c r="E100" i="8"/>
  <c r="E110" i="8"/>
  <c r="E120" i="8"/>
  <c r="E130" i="8"/>
  <c r="E140" i="8"/>
  <c r="E150" i="8"/>
  <c r="E160" i="8"/>
  <c r="E170" i="8"/>
  <c r="E180" i="8"/>
  <c r="E190" i="8"/>
  <c r="E200" i="8"/>
  <c r="E210" i="8"/>
  <c r="E220" i="8"/>
  <c r="E230" i="8"/>
  <c r="E240" i="8"/>
  <c r="E250" i="8"/>
  <c r="E13" i="8"/>
  <c r="E23" i="8"/>
  <c r="E33" i="8"/>
  <c r="E43" i="8"/>
  <c r="E47" i="8"/>
  <c r="E57" i="8"/>
  <c r="E67" i="8"/>
  <c r="E77" i="8"/>
  <c r="E87" i="8"/>
  <c r="E97" i="8"/>
  <c r="E107" i="8"/>
  <c r="E117" i="8"/>
  <c r="E127" i="8"/>
  <c r="E137" i="8"/>
  <c r="E147" i="8"/>
  <c r="E157" i="8"/>
  <c r="E167" i="8"/>
  <c r="E177" i="8"/>
  <c r="E187" i="8"/>
  <c r="E197" i="8"/>
  <c r="E207" i="8"/>
  <c r="E217" i="8"/>
  <c r="E227" i="8"/>
  <c r="E237" i="8"/>
  <c r="E247" i="8"/>
  <c r="E10" i="8"/>
  <c r="E20" i="8"/>
  <c r="E30" i="8"/>
  <c r="E40" i="8"/>
  <c r="E54" i="8"/>
  <c r="E64" i="8"/>
  <c r="E74" i="8"/>
  <c r="E84" i="8"/>
  <c r="E94" i="8"/>
  <c r="E104" i="8"/>
  <c r="E114" i="8"/>
  <c r="E124" i="8"/>
  <c r="E134" i="8"/>
  <c r="E144" i="8"/>
  <c r="E154" i="8"/>
  <c r="E164" i="8"/>
  <c r="E174" i="8"/>
  <c r="E184" i="8"/>
  <c r="E194" i="8"/>
  <c r="E204" i="8"/>
  <c r="E214" i="8"/>
  <c r="E224" i="8"/>
  <c r="E234" i="8"/>
  <c r="E244" i="8"/>
  <c r="E17" i="8"/>
  <c r="E27" i="8"/>
  <c r="E37" i="8"/>
  <c r="E51" i="8"/>
  <c r="E61" i="8"/>
  <c r="E71" i="8"/>
  <c r="E81" i="8"/>
  <c r="E91" i="8"/>
  <c r="E101" i="8"/>
  <c r="E111" i="8"/>
  <c r="E121" i="8"/>
  <c r="E131" i="8"/>
  <c r="E141" i="8"/>
  <c r="E151" i="8"/>
  <c r="E161" i="8"/>
  <c r="E171" i="8"/>
  <c r="E181" i="8"/>
  <c r="E191" i="8"/>
  <c r="E55" i="8"/>
  <c r="E65" i="8"/>
  <c r="E75" i="8"/>
  <c r="E85" i="8"/>
  <c r="E95" i="8"/>
  <c r="E105" i="8"/>
  <c r="E115" i="8"/>
  <c r="E125" i="8"/>
  <c r="E135" i="8"/>
  <c r="E145" i="8"/>
  <c r="E155" i="8"/>
  <c r="E165" i="8"/>
  <c r="E175" i="8"/>
  <c r="E185" i="8"/>
  <c r="E195" i="8"/>
  <c r="E205" i="8"/>
  <c r="E215" i="8"/>
  <c r="E225" i="8"/>
  <c r="E235" i="8"/>
  <c r="E49" i="8"/>
  <c r="E59" i="8"/>
  <c r="E69" i="8"/>
  <c r="E79" i="8"/>
  <c r="E89" i="8"/>
  <c r="E99" i="8"/>
  <c r="E109" i="8"/>
  <c r="E119" i="8"/>
  <c r="E129" i="8"/>
  <c r="E139" i="8"/>
  <c r="E149" i="8"/>
  <c r="E159" i="8"/>
  <c r="E169" i="8"/>
  <c r="E179" i="8"/>
  <c r="E189" i="8"/>
  <c r="E199" i="8"/>
  <c r="E56" i="8"/>
  <c r="E66" i="8"/>
  <c r="E76" i="8"/>
  <c r="E86" i="8"/>
  <c r="E96" i="8"/>
  <c r="E106" i="8"/>
  <c r="E116" i="8"/>
  <c r="E126" i="8"/>
  <c r="E136" i="8"/>
  <c r="E53" i="8"/>
  <c r="E63" i="8"/>
  <c r="E73" i="8"/>
  <c r="E83" i="8"/>
  <c r="E93" i="8"/>
  <c r="E103" i="8"/>
  <c r="E113" i="8"/>
  <c r="E123" i="8"/>
  <c r="E48" i="8"/>
  <c r="E88" i="8"/>
  <c r="E148" i="8"/>
  <c r="E176" i="8"/>
  <c r="E218" i="8"/>
  <c r="E223" i="8"/>
  <c r="E243" i="8"/>
  <c r="E248" i="8"/>
  <c r="E32" i="8"/>
  <c r="E156" i="8"/>
  <c r="E128" i="8"/>
  <c r="E158" i="8"/>
  <c r="E212" i="8"/>
  <c r="E229" i="8"/>
  <c r="E239" i="8"/>
  <c r="E168" i="8"/>
  <c r="E206" i="8"/>
  <c r="E28" i="8"/>
  <c r="E36" i="8"/>
  <c r="E192" i="8"/>
  <c r="E62" i="8"/>
  <c r="E102" i="8"/>
  <c r="E178" i="8"/>
  <c r="E186" i="8"/>
  <c r="E193" i="8"/>
  <c r="E19" i="8"/>
  <c r="E15" i="8"/>
  <c r="E24" i="8"/>
  <c r="E41" i="8"/>
  <c r="E209" i="8"/>
  <c r="E14" i="8"/>
  <c r="E201" i="8"/>
  <c r="E45" i="8"/>
  <c r="E78" i="8"/>
  <c r="E118" i="8"/>
  <c r="E219" i="8"/>
  <c r="E253" i="8"/>
  <c r="E11" i="8"/>
  <c r="E188" i="8"/>
  <c r="E208" i="8"/>
  <c r="E231" i="8"/>
  <c r="E245" i="8"/>
  <c r="E25" i="8"/>
  <c r="E153" i="8"/>
  <c r="E8" i="8"/>
  <c r="E166" i="8"/>
  <c r="E213" i="8"/>
  <c r="E249" i="8"/>
  <c r="E172" i="8"/>
  <c r="E241" i="8"/>
  <c r="E112" i="8"/>
  <c r="E9" i="8"/>
  <c r="E52" i="8"/>
  <c r="E92" i="8"/>
  <c r="E202" i="8"/>
  <c r="E236" i="8"/>
  <c r="E29" i="8"/>
  <c r="E142" i="8"/>
  <c r="E44" i="8"/>
  <c r="E252" i="8"/>
  <c r="E68" i="8"/>
  <c r="E108" i="8"/>
  <c r="E132" i="8"/>
  <c r="E152" i="8"/>
  <c r="E196" i="8"/>
  <c r="E226" i="8"/>
  <c r="E16" i="8"/>
  <c r="E21" i="8"/>
  <c r="E34" i="8"/>
  <c r="E38" i="8"/>
  <c r="E42" i="8"/>
  <c r="E46" i="8"/>
  <c r="E133" i="8"/>
  <c r="E143" i="8"/>
  <c r="E162" i="8"/>
  <c r="E221" i="8"/>
  <c r="E232" i="8"/>
  <c r="E12" i="8"/>
  <c r="E82" i="8"/>
  <c r="E122" i="8"/>
  <c r="E163" i="8"/>
  <c r="E182" i="8"/>
  <c r="E203" i="8"/>
  <c r="E246" i="8"/>
  <c r="E173" i="8"/>
  <c r="E242" i="8"/>
  <c r="E251" i="8"/>
  <c r="E233" i="8"/>
  <c r="E58" i="8"/>
  <c r="E98" i="8"/>
  <c r="E198" i="8"/>
  <c r="E216" i="8"/>
  <c r="E222" i="8"/>
  <c r="E238" i="8"/>
  <c r="E26" i="8"/>
  <c r="E138" i="8"/>
  <c r="E183" i="8"/>
  <c r="E228" i="8"/>
  <c r="E22" i="8"/>
  <c r="E31" i="8"/>
  <c r="E35" i="8"/>
  <c r="E39" i="8"/>
  <c r="E18" i="8"/>
  <c r="E72" i="8"/>
  <c r="E146" i="8"/>
  <c r="E211" i="8"/>
  <c r="E273" i="4"/>
  <c r="E273" i="5" s="1"/>
  <c r="E283" i="4"/>
  <c r="E283" i="5" s="1"/>
  <c r="E293" i="4"/>
  <c r="E293" i="5" s="1"/>
  <c r="E303" i="4"/>
  <c r="E303" i="5" s="1"/>
  <c r="E313" i="4"/>
  <c r="E313" i="5" s="1"/>
  <c r="E323" i="4"/>
  <c r="E323" i="5" s="1"/>
  <c r="E333" i="4"/>
  <c r="E333" i="5" s="1"/>
  <c r="E270" i="4"/>
  <c r="E270" i="5" s="1"/>
  <c r="E280" i="4"/>
  <c r="E280" i="5" s="1"/>
  <c r="E290" i="4"/>
  <c r="E290" i="5" s="1"/>
  <c r="E300" i="4"/>
  <c r="E300" i="5" s="1"/>
  <c r="E310" i="4"/>
  <c r="E310" i="5" s="1"/>
  <c r="E320" i="4"/>
  <c r="E320" i="5" s="1"/>
  <c r="E267" i="4"/>
  <c r="E267" i="5" s="1"/>
  <c r="E277" i="4"/>
  <c r="E277" i="5" s="1"/>
  <c r="E287" i="4"/>
  <c r="E287" i="5" s="1"/>
  <c r="E297" i="4"/>
  <c r="E297" i="5" s="1"/>
  <c r="E307" i="4"/>
  <c r="E307" i="5" s="1"/>
  <c r="E317" i="4"/>
  <c r="E317" i="5" s="1"/>
  <c r="E327" i="4"/>
  <c r="E327" i="5" s="1"/>
  <c r="E274" i="4"/>
  <c r="E274" i="5" s="1"/>
  <c r="E284" i="4"/>
  <c r="E284" i="5" s="1"/>
  <c r="E294" i="4"/>
  <c r="E294" i="5" s="1"/>
  <c r="E271" i="4"/>
  <c r="E271" i="5" s="1"/>
  <c r="E281" i="4"/>
  <c r="E281" i="5" s="1"/>
  <c r="E291" i="4"/>
  <c r="E291" i="5" s="1"/>
  <c r="E301" i="4"/>
  <c r="E301" i="5" s="1"/>
  <c r="E311" i="4"/>
  <c r="E311" i="5" s="1"/>
  <c r="E269" i="4"/>
  <c r="E269" i="5" s="1"/>
  <c r="E279" i="4"/>
  <c r="E279" i="5" s="1"/>
  <c r="E289" i="4"/>
  <c r="E289" i="5" s="1"/>
  <c r="E266" i="4"/>
  <c r="E266" i="5" s="1"/>
  <c r="E268" i="4"/>
  <c r="E268" i="5" s="1"/>
  <c r="E276" i="4"/>
  <c r="E276" i="5" s="1"/>
  <c r="E306" i="4"/>
  <c r="E306" i="5" s="1"/>
  <c r="E324" i="4"/>
  <c r="E324" i="5" s="1"/>
  <c r="E328" i="4"/>
  <c r="E328" i="5" s="1"/>
  <c r="E346" i="4"/>
  <c r="E346" i="5" s="1"/>
  <c r="E356" i="4"/>
  <c r="E356" i="5" s="1"/>
  <c r="E296" i="4"/>
  <c r="E296" i="5" s="1"/>
  <c r="E332" i="4"/>
  <c r="E332" i="5" s="1"/>
  <c r="E278" i="4"/>
  <c r="E278" i="5" s="1"/>
  <c r="E336" i="4"/>
  <c r="E336" i="5" s="1"/>
  <c r="E343" i="4"/>
  <c r="E343" i="5" s="1"/>
  <c r="E353" i="4"/>
  <c r="E353" i="5" s="1"/>
  <c r="E363" i="4"/>
  <c r="E363" i="5" s="1"/>
  <c r="E373" i="4"/>
  <c r="E373" i="5" s="1"/>
  <c r="E383" i="4"/>
  <c r="E383" i="5" s="1"/>
  <c r="E393" i="4"/>
  <c r="E393" i="5" s="1"/>
  <c r="E403" i="4"/>
  <c r="E403" i="5" s="1"/>
  <c r="E413" i="4"/>
  <c r="E413" i="5" s="1"/>
  <c r="E423" i="4"/>
  <c r="E423" i="5" s="1"/>
  <c r="E433" i="4"/>
  <c r="E433" i="5" s="1"/>
  <c r="E443" i="4"/>
  <c r="E443" i="5" s="1"/>
  <c r="E17" i="3"/>
  <c r="E27" i="3"/>
  <c r="E37" i="3"/>
  <c r="E47" i="3"/>
  <c r="E57" i="3"/>
  <c r="E67" i="3"/>
  <c r="E77" i="3"/>
  <c r="E87" i="3"/>
  <c r="E285" i="4"/>
  <c r="E285" i="5" s="1"/>
  <c r="E302" i="4"/>
  <c r="E302" i="5" s="1"/>
  <c r="E308" i="4"/>
  <c r="E308" i="5" s="1"/>
  <c r="E288" i="4"/>
  <c r="E288" i="5" s="1"/>
  <c r="E299" i="4"/>
  <c r="E299" i="5" s="1"/>
  <c r="E314" i="4"/>
  <c r="E314" i="5" s="1"/>
  <c r="E318" i="4"/>
  <c r="E318" i="5" s="1"/>
  <c r="E322" i="4"/>
  <c r="E322" i="5" s="1"/>
  <c r="E326" i="4"/>
  <c r="E326" i="5" s="1"/>
  <c r="E338" i="4"/>
  <c r="E338" i="5" s="1"/>
  <c r="E348" i="4"/>
  <c r="E348" i="5" s="1"/>
  <c r="E358" i="4"/>
  <c r="E358" i="5" s="1"/>
  <c r="E368" i="4"/>
  <c r="E368" i="5" s="1"/>
  <c r="E378" i="4"/>
  <c r="E378" i="5" s="1"/>
  <c r="E275" i="4"/>
  <c r="E275" i="5" s="1"/>
  <c r="E282" i="4"/>
  <c r="E282" i="5" s="1"/>
  <c r="E331" i="4"/>
  <c r="E331" i="5" s="1"/>
  <c r="E265" i="4"/>
  <c r="E265" i="5" s="1"/>
  <c r="E295" i="4"/>
  <c r="E295" i="5" s="1"/>
  <c r="E335" i="4"/>
  <c r="E335" i="5" s="1"/>
  <c r="E342" i="4"/>
  <c r="E342" i="5" s="1"/>
  <c r="E352" i="4"/>
  <c r="E352" i="5" s="1"/>
  <c r="E362" i="4"/>
  <c r="E362" i="5" s="1"/>
  <c r="E372" i="4"/>
  <c r="E372" i="5" s="1"/>
  <c r="E382" i="4"/>
  <c r="E382" i="5" s="1"/>
  <c r="E315" i="4"/>
  <c r="E315" i="5" s="1"/>
  <c r="E319" i="4"/>
  <c r="E319" i="5" s="1"/>
  <c r="E339" i="4"/>
  <c r="E339" i="5" s="1"/>
  <c r="E349" i="4"/>
  <c r="E349" i="5" s="1"/>
  <c r="E359" i="4"/>
  <c r="E359" i="5" s="1"/>
  <c r="E369" i="4"/>
  <c r="E369" i="5" s="1"/>
  <c r="E379" i="4"/>
  <c r="E379" i="5" s="1"/>
  <c r="E389" i="4"/>
  <c r="E389" i="5" s="1"/>
  <c r="E329" i="4"/>
  <c r="E329" i="5" s="1"/>
  <c r="E347" i="4"/>
  <c r="E347" i="5" s="1"/>
  <c r="E398" i="4"/>
  <c r="E398" i="5" s="1"/>
  <c r="E406" i="4"/>
  <c r="E406" i="5" s="1"/>
  <c r="E410" i="4"/>
  <c r="E410" i="5" s="1"/>
  <c r="E421" i="4"/>
  <c r="E421" i="5" s="1"/>
  <c r="E432" i="4"/>
  <c r="E432" i="5" s="1"/>
  <c r="E11" i="3"/>
  <c r="E22" i="3"/>
  <c r="E33" i="3"/>
  <c r="E40" i="3"/>
  <c r="E384" i="4"/>
  <c r="E384" i="5" s="1"/>
  <c r="E394" i="4"/>
  <c r="E394" i="5" s="1"/>
  <c r="E96" i="3"/>
  <c r="E96" i="6" s="1"/>
  <c r="E60" i="10" s="1"/>
  <c r="E106" i="3"/>
  <c r="E116" i="3"/>
  <c r="E126" i="3"/>
  <c r="E136" i="3"/>
  <c r="E146" i="3"/>
  <c r="E156" i="3"/>
  <c r="E166" i="3"/>
  <c r="E176" i="3"/>
  <c r="E186" i="3"/>
  <c r="E355" i="4"/>
  <c r="E355" i="5" s="1"/>
  <c r="E364" i="4"/>
  <c r="E364" i="5" s="1"/>
  <c r="E371" i="4"/>
  <c r="E371" i="5" s="1"/>
  <c r="E414" i="4"/>
  <c r="E414" i="5" s="1"/>
  <c r="E425" i="4"/>
  <c r="E425" i="5" s="1"/>
  <c r="E436" i="4"/>
  <c r="E436" i="5" s="1"/>
  <c r="E440" i="4"/>
  <c r="E440" i="5" s="1"/>
  <c r="E15" i="3"/>
  <c r="E26" i="3"/>
  <c r="E44" i="3"/>
  <c r="E51" i="3"/>
  <c r="E58" i="3"/>
  <c r="E65" i="3"/>
  <c r="E72" i="3"/>
  <c r="E79" i="3"/>
  <c r="E86" i="3"/>
  <c r="E340" i="4"/>
  <c r="E340" i="5" s="1"/>
  <c r="E390" i="4"/>
  <c r="E390" i="5" s="1"/>
  <c r="E93" i="3"/>
  <c r="E103" i="3"/>
  <c r="E113" i="3"/>
  <c r="E123" i="3"/>
  <c r="E133" i="3"/>
  <c r="E133" i="6" s="1"/>
  <c r="E143" i="3"/>
  <c r="E153" i="3"/>
  <c r="E163" i="3"/>
  <c r="E173" i="3"/>
  <c r="E183" i="3"/>
  <c r="E193" i="3"/>
  <c r="E298" i="4"/>
  <c r="E298" i="5" s="1"/>
  <c r="E321" i="4"/>
  <c r="E321" i="5" s="1"/>
  <c r="E330" i="4"/>
  <c r="E330" i="5" s="1"/>
  <c r="E357" i="4"/>
  <c r="E357" i="5" s="1"/>
  <c r="E399" i="4"/>
  <c r="E399" i="5" s="1"/>
  <c r="E407" i="4"/>
  <c r="E407" i="5" s="1"/>
  <c r="E418" i="4"/>
  <c r="E418" i="5" s="1"/>
  <c r="E429" i="4"/>
  <c r="E429" i="5" s="1"/>
  <c r="E444" i="4"/>
  <c r="E444" i="5" s="1"/>
  <c r="E365" i="4"/>
  <c r="E365" i="5" s="1"/>
  <c r="E385" i="4"/>
  <c r="E385" i="5" s="1"/>
  <c r="E395" i="4"/>
  <c r="E395" i="5" s="1"/>
  <c r="E411" i="4"/>
  <c r="E411" i="5" s="1"/>
  <c r="E422" i="4"/>
  <c r="E422" i="5" s="1"/>
  <c r="E437" i="4"/>
  <c r="E437" i="5" s="1"/>
  <c r="E312" i="4"/>
  <c r="E312" i="5" s="1"/>
  <c r="E350" i="4"/>
  <c r="E350" i="5" s="1"/>
  <c r="E366" i="4"/>
  <c r="E366" i="5" s="1"/>
  <c r="E380" i="4"/>
  <c r="E380" i="5" s="1"/>
  <c r="E344" i="4"/>
  <c r="E344" i="5" s="1"/>
  <c r="E375" i="4"/>
  <c r="E375" i="5" s="1"/>
  <c r="E397" i="4"/>
  <c r="E397" i="5" s="1"/>
  <c r="E401" i="4"/>
  <c r="E401" i="5" s="1"/>
  <c r="E405" i="4"/>
  <c r="E405" i="5" s="1"/>
  <c r="E416" i="4"/>
  <c r="E416" i="5" s="1"/>
  <c r="E420" i="4"/>
  <c r="E420" i="5" s="1"/>
  <c r="E431" i="4"/>
  <c r="E431" i="5" s="1"/>
  <c r="E272" i="4"/>
  <c r="E272" i="5" s="1"/>
  <c r="E316" i="4"/>
  <c r="E316" i="5" s="1"/>
  <c r="E376" i="4"/>
  <c r="E376" i="5" s="1"/>
  <c r="E337" i="4"/>
  <c r="E337" i="5" s="1"/>
  <c r="E361" i="4"/>
  <c r="E361" i="5" s="1"/>
  <c r="E409" i="4"/>
  <c r="E409" i="5" s="1"/>
  <c r="E292" i="4"/>
  <c r="E292" i="5" s="1"/>
  <c r="E304" i="4"/>
  <c r="E304" i="5" s="1"/>
  <c r="E370" i="4"/>
  <c r="E370" i="5" s="1"/>
  <c r="E388" i="4"/>
  <c r="E388" i="5" s="1"/>
  <c r="E305" i="4"/>
  <c r="E305" i="5" s="1"/>
  <c r="E345" i="4"/>
  <c r="E345" i="5" s="1"/>
  <c r="E354" i="4"/>
  <c r="E354" i="5" s="1"/>
  <c r="E377" i="4"/>
  <c r="E377" i="5" s="1"/>
  <c r="E402" i="4"/>
  <c r="E402" i="5" s="1"/>
  <c r="E286" i="4"/>
  <c r="E286" i="5" s="1"/>
  <c r="E325" i="4"/>
  <c r="E325" i="5" s="1"/>
  <c r="E14" i="3"/>
  <c r="E19" i="3"/>
  <c r="E28" i="3"/>
  <c r="E59" i="3"/>
  <c r="E85" i="3"/>
  <c r="E125" i="3"/>
  <c r="E137" i="3"/>
  <c r="E172" i="3"/>
  <c r="E184" i="3"/>
  <c r="E441" i="4"/>
  <c r="E441" i="5" s="1"/>
  <c r="E50" i="3"/>
  <c r="E55" i="3"/>
  <c r="E81" i="3"/>
  <c r="E90" i="3"/>
  <c r="E94" i="3"/>
  <c r="E129" i="3"/>
  <c r="E141" i="3"/>
  <c r="E188" i="3"/>
  <c r="E202" i="3"/>
  <c r="E212" i="3"/>
  <c r="E222" i="3"/>
  <c r="E232" i="3"/>
  <c r="E242" i="3"/>
  <c r="E252" i="3"/>
  <c r="E262" i="3"/>
  <c r="E272" i="3"/>
  <c r="E282" i="3"/>
  <c r="E292" i="3"/>
  <c r="E381" i="4"/>
  <c r="E381" i="5" s="1"/>
  <c r="E400" i="4"/>
  <c r="E400" i="5" s="1"/>
  <c r="E428" i="4"/>
  <c r="E428" i="5" s="1"/>
  <c r="E435" i="4"/>
  <c r="E435" i="5" s="1"/>
  <c r="E24" i="3"/>
  <c r="E46" i="3"/>
  <c r="E98" i="3"/>
  <c r="E110" i="3"/>
  <c r="E145" i="3"/>
  <c r="E157" i="3"/>
  <c r="E192" i="3"/>
  <c r="E360" i="4"/>
  <c r="E360" i="5" s="1"/>
  <c r="E42" i="3"/>
  <c r="E68" i="3"/>
  <c r="E102" i="3"/>
  <c r="E114" i="3"/>
  <c r="E149" i="3"/>
  <c r="E161" i="3"/>
  <c r="E199" i="3"/>
  <c r="E209" i="3"/>
  <c r="E219" i="3"/>
  <c r="E386" i="4"/>
  <c r="E386" i="5" s="1"/>
  <c r="E412" i="4"/>
  <c r="E412" i="5" s="1"/>
  <c r="E10" i="3"/>
  <c r="E38" i="3"/>
  <c r="E64" i="3"/>
  <c r="E73" i="3"/>
  <c r="E118" i="3"/>
  <c r="E130" i="3"/>
  <c r="E165" i="3"/>
  <c r="E334" i="4"/>
  <c r="E334" i="5" s="1"/>
  <c r="E20" i="3"/>
  <c r="E29" i="3"/>
  <c r="E60" i="3"/>
  <c r="E138" i="3"/>
  <c r="E367" i="4"/>
  <c r="E367" i="5" s="1"/>
  <c r="E387" i="4"/>
  <c r="E387" i="5" s="1"/>
  <c r="E415" i="4"/>
  <c r="E415" i="5" s="1"/>
  <c r="E442" i="4"/>
  <c r="E442" i="5" s="1"/>
  <c r="E56" i="3"/>
  <c r="E82" i="3"/>
  <c r="E91" i="3"/>
  <c r="E91" i="6" s="1"/>
  <c r="E95" i="3"/>
  <c r="E107" i="3"/>
  <c r="E142" i="3"/>
  <c r="E154" i="3"/>
  <c r="E417" i="4"/>
  <c r="E417" i="5" s="1"/>
  <c r="E62" i="3"/>
  <c r="E88" i="3"/>
  <c r="E92" i="3"/>
  <c r="E374" i="4"/>
  <c r="E374" i="5" s="1"/>
  <c r="E392" i="4"/>
  <c r="E392" i="5" s="1"/>
  <c r="E53" i="3"/>
  <c r="E84" i="3"/>
  <c r="E408" i="4"/>
  <c r="E408" i="5" s="1"/>
  <c r="E13" i="3"/>
  <c r="E45" i="3"/>
  <c r="E71" i="3"/>
  <c r="E80" i="3"/>
  <c r="E97" i="3"/>
  <c r="E419" i="4"/>
  <c r="E419" i="5" s="1"/>
  <c r="E434" i="4"/>
  <c r="E434" i="5" s="1"/>
  <c r="E439" i="4"/>
  <c r="E439" i="5" s="1"/>
  <c r="E36" i="3"/>
  <c r="E41" i="3"/>
  <c r="E76" i="3"/>
  <c r="E101" i="3"/>
  <c r="E351" i="4"/>
  <c r="E351" i="5" s="1"/>
  <c r="E18" i="3"/>
  <c r="E23" i="3"/>
  <c r="E32" i="3"/>
  <c r="E105" i="3"/>
  <c r="E396" i="4"/>
  <c r="E396" i="5" s="1"/>
  <c r="E427" i="4"/>
  <c r="E427" i="5" s="1"/>
  <c r="E54" i="3"/>
  <c r="E63" i="3"/>
  <c r="E89" i="3"/>
  <c r="E109" i="3"/>
  <c r="E74" i="3"/>
  <c r="E139" i="3"/>
  <c r="E197" i="3"/>
  <c r="E201" i="3"/>
  <c r="E201" i="6" s="1"/>
  <c r="E205" i="3"/>
  <c r="E226" i="3"/>
  <c r="E261" i="3"/>
  <c r="E273" i="3"/>
  <c r="E61" i="3"/>
  <c r="E99" i="3"/>
  <c r="E162" i="3"/>
  <c r="E178" i="3"/>
  <c r="E230" i="3"/>
  <c r="E265" i="3"/>
  <c r="E277" i="3"/>
  <c r="E289" i="3"/>
  <c r="E296" i="3"/>
  <c r="E306" i="3"/>
  <c r="E316" i="3"/>
  <c r="E326" i="3"/>
  <c r="E336" i="3"/>
  <c r="E346" i="3"/>
  <c r="E356" i="3"/>
  <c r="E366" i="3"/>
  <c r="E376" i="3"/>
  <c r="E386" i="3"/>
  <c r="E396" i="3"/>
  <c r="E406" i="3"/>
  <c r="E416" i="3"/>
  <c r="E426" i="3"/>
  <c r="E436" i="3"/>
  <c r="E263" i="8"/>
  <c r="E283" i="8"/>
  <c r="E303" i="8"/>
  <c r="E323" i="8"/>
  <c r="E343" i="8"/>
  <c r="E363" i="8"/>
  <c r="E383" i="8"/>
  <c r="E403" i="8"/>
  <c r="E423" i="8"/>
  <c r="E443" i="8"/>
  <c r="E25" i="3"/>
  <c r="E25" i="6" s="1"/>
  <c r="E49" i="3"/>
  <c r="E121" i="3"/>
  <c r="E121" i="6" s="1"/>
  <c r="E134" i="3"/>
  <c r="E151" i="3"/>
  <c r="E206" i="3"/>
  <c r="E210" i="3"/>
  <c r="E214" i="3"/>
  <c r="E218" i="3"/>
  <c r="E234" i="3"/>
  <c r="E246" i="3"/>
  <c r="E281" i="3"/>
  <c r="E12" i="3"/>
  <c r="E108" i="3"/>
  <c r="E122" i="3"/>
  <c r="E140" i="3"/>
  <c r="E238" i="3"/>
  <c r="E250" i="3"/>
  <c r="E285" i="3"/>
  <c r="E293" i="3"/>
  <c r="E303" i="3"/>
  <c r="E313" i="3"/>
  <c r="E323" i="3"/>
  <c r="E333" i="3"/>
  <c r="E343" i="3"/>
  <c r="E353" i="3"/>
  <c r="E363" i="3"/>
  <c r="E373" i="3"/>
  <c r="E383" i="3"/>
  <c r="E393" i="3"/>
  <c r="E403" i="3"/>
  <c r="E413" i="3"/>
  <c r="E423" i="3"/>
  <c r="E433" i="3"/>
  <c r="E443" i="3"/>
  <c r="E52" i="3"/>
  <c r="E75" i="3"/>
  <c r="E100" i="3"/>
  <c r="E128" i="3"/>
  <c r="E189" i="3"/>
  <c r="E254" i="3"/>
  <c r="E266" i="3"/>
  <c r="E78" i="3"/>
  <c r="E78" i="6" s="1"/>
  <c r="E135" i="3"/>
  <c r="E158" i="3"/>
  <c r="E194" i="3"/>
  <c r="E198" i="3"/>
  <c r="E227" i="3"/>
  <c r="E239" i="3"/>
  <c r="E274" i="3"/>
  <c r="E286" i="3"/>
  <c r="E147" i="3"/>
  <c r="E169" i="3"/>
  <c r="E179" i="3"/>
  <c r="E190" i="3"/>
  <c r="E231" i="3"/>
  <c r="E243" i="3"/>
  <c r="E278" i="3"/>
  <c r="E290" i="3"/>
  <c r="E297" i="3"/>
  <c r="E307" i="3"/>
  <c r="E317" i="3"/>
  <c r="E327" i="3"/>
  <c r="E337" i="3"/>
  <c r="E347" i="3"/>
  <c r="E357" i="3"/>
  <c r="E367" i="3"/>
  <c r="E377" i="3"/>
  <c r="E387" i="3"/>
  <c r="E397" i="3"/>
  <c r="E16" i="3"/>
  <c r="E111" i="3"/>
  <c r="E117" i="3"/>
  <c r="E152" i="3"/>
  <c r="E185" i="3"/>
  <c r="E203" i="3"/>
  <c r="E207" i="3"/>
  <c r="E211" i="3"/>
  <c r="E215" i="3"/>
  <c r="E235" i="3"/>
  <c r="E247" i="3"/>
  <c r="E259" i="3"/>
  <c r="E438" i="4"/>
  <c r="E438" i="5" s="1"/>
  <c r="E124" i="3"/>
  <c r="E164" i="3"/>
  <c r="E180" i="3"/>
  <c r="E216" i="3"/>
  <c r="E220" i="3"/>
  <c r="E255" i="3"/>
  <c r="E267" i="3"/>
  <c r="E279" i="3"/>
  <c r="E31" i="3"/>
  <c r="E104" i="3"/>
  <c r="E119" i="3"/>
  <c r="E148" i="3"/>
  <c r="E191" i="3"/>
  <c r="E244" i="3"/>
  <c r="E256" i="3"/>
  <c r="E291" i="3"/>
  <c r="E298" i="3"/>
  <c r="E308" i="3"/>
  <c r="E318" i="3"/>
  <c r="E328" i="3"/>
  <c r="E338" i="3"/>
  <c r="E391" i="4"/>
  <c r="E391" i="5" s="1"/>
  <c r="E83" i="3"/>
  <c r="E112" i="3"/>
  <c r="E196" i="3"/>
  <c r="E200" i="3"/>
  <c r="E204" i="3"/>
  <c r="E208" i="3"/>
  <c r="E248" i="3"/>
  <c r="E260" i="3"/>
  <c r="E424" i="4"/>
  <c r="E424" i="5" s="1"/>
  <c r="E34" i="3"/>
  <c r="E70" i="3"/>
  <c r="E160" i="3"/>
  <c r="E171" i="3"/>
  <c r="E229" i="3"/>
  <c r="E264" i="3"/>
  <c r="E276" i="3"/>
  <c r="E295" i="3"/>
  <c r="E305" i="3"/>
  <c r="E315" i="3"/>
  <c r="E325" i="3"/>
  <c r="E335" i="3"/>
  <c r="E345" i="3"/>
  <c r="E355" i="3"/>
  <c r="E365" i="3"/>
  <c r="E375" i="3"/>
  <c r="E120" i="3"/>
  <c r="E177" i="3"/>
  <c r="E187" i="3"/>
  <c r="E213" i="3"/>
  <c r="E217" i="3"/>
  <c r="E221" i="3"/>
  <c r="E233" i="3"/>
  <c r="E268" i="3"/>
  <c r="E280" i="3"/>
  <c r="E21" i="3"/>
  <c r="E150" i="3"/>
  <c r="E155" i="3"/>
  <c r="E182" i="3"/>
  <c r="E225" i="3"/>
  <c r="E237" i="3"/>
  <c r="E249" i="3"/>
  <c r="E284" i="3"/>
  <c r="E302" i="3"/>
  <c r="E312" i="3"/>
  <c r="E322" i="3"/>
  <c r="E332" i="3"/>
  <c r="E342" i="3"/>
  <c r="E352" i="3"/>
  <c r="E362" i="3"/>
  <c r="E341" i="4"/>
  <c r="E341" i="5" s="1"/>
  <c r="E426" i="4"/>
  <c r="E426" i="5" s="1"/>
  <c r="E48" i="3"/>
  <c r="E127" i="3"/>
  <c r="E132" i="3"/>
  <c r="E144" i="3"/>
  <c r="E241" i="3"/>
  <c r="E253" i="3"/>
  <c r="E288" i="3"/>
  <c r="E404" i="4"/>
  <c r="E404" i="5" s="1"/>
  <c r="E430" i="4"/>
  <c r="E430" i="5" s="1"/>
  <c r="E35" i="3"/>
  <c r="E115" i="3"/>
  <c r="E167" i="3"/>
  <c r="E245" i="3"/>
  <c r="E257" i="3"/>
  <c r="E269" i="3"/>
  <c r="E299" i="3"/>
  <c r="E309" i="3"/>
  <c r="E319" i="3"/>
  <c r="E329" i="3"/>
  <c r="E339" i="3"/>
  <c r="E349" i="3"/>
  <c r="E30" i="3"/>
  <c r="E304" i="3"/>
  <c r="E381" i="3"/>
  <c r="E419" i="3"/>
  <c r="E424" i="3"/>
  <c r="E273" i="8"/>
  <c r="E294" i="8"/>
  <c r="E315" i="8"/>
  <c r="E336" i="8"/>
  <c r="E357" i="8"/>
  <c r="E378" i="8"/>
  <c r="E399" i="8"/>
  <c r="E420" i="8"/>
  <c r="E441" i="8"/>
  <c r="E321" i="3"/>
  <c r="E358" i="3"/>
  <c r="E415" i="3"/>
  <c r="E420" i="3"/>
  <c r="E274" i="8"/>
  <c r="E295" i="8"/>
  <c r="E316" i="8"/>
  <c r="E337" i="8"/>
  <c r="E358" i="8"/>
  <c r="E379" i="8"/>
  <c r="E400" i="8"/>
  <c r="E421" i="8"/>
  <c r="E442" i="8"/>
  <c r="E309" i="4"/>
  <c r="E309" i="5" s="1"/>
  <c r="E131" i="3"/>
  <c r="E159" i="3"/>
  <c r="E228" i="3"/>
  <c r="E287" i="3"/>
  <c r="E368" i="3"/>
  <c r="E411" i="3"/>
  <c r="E254" i="8"/>
  <c r="E275" i="8"/>
  <c r="E296" i="8"/>
  <c r="E317" i="8"/>
  <c r="E338" i="8"/>
  <c r="E39" i="3"/>
  <c r="E270" i="3"/>
  <c r="E348" i="3"/>
  <c r="E359" i="3"/>
  <c r="E402" i="3"/>
  <c r="E407" i="3"/>
  <c r="E255" i="8"/>
  <c r="E276" i="8"/>
  <c r="E297" i="8"/>
  <c r="E318" i="8"/>
  <c r="E339" i="8"/>
  <c r="E251" i="3"/>
  <c r="E324" i="3"/>
  <c r="E360" i="3"/>
  <c r="E392" i="3"/>
  <c r="E256" i="8"/>
  <c r="E277" i="8"/>
  <c r="E298" i="8"/>
  <c r="E319" i="8"/>
  <c r="E340" i="8"/>
  <c r="E361" i="8"/>
  <c r="E382" i="8"/>
  <c r="E404" i="8"/>
  <c r="E425" i="8"/>
  <c r="E43" i="3"/>
  <c r="E271" i="3"/>
  <c r="E350" i="3"/>
  <c r="E429" i="3"/>
  <c r="E434" i="3"/>
  <c r="E438" i="3"/>
  <c r="E442" i="3"/>
  <c r="E257" i="8"/>
  <c r="E278" i="8"/>
  <c r="E299" i="8"/>
  <c r="E320" i="8"/>
  <c r="E341" i="8"/>
  <c r="E362" i="8"/>
  <c r="E384" i="8"/>
  <c r="E405" i="8"/>
  <c r="E426" i="8"/>
  <c r="E361" i="3"/>
  <c r="E382" i="3"/>
  <c r="E398" i="3"/>
  <c r="E425" i="3"/>
  <c r="E430" i="3"/>
  <c r="E168" i="3"/>
  <c r="E310" i="3"/>
  <c r="E351" i="3"/>
  <c r="E369" i="3"/>
  <c r="E388" i="3"/>
  <c r="E421" i="3"/>
  <c r="E259" i="8"/>
  <c r="E280" i="8"/>
  <c r="E301" i="8"/>
  <c r="E322" i="8"/>
  <c r="E344" i="8"/>
  <c r="E365" i="8"/>
  <c r="E386" i="8"/>
  <c r="E407" i="8"/>
  <c r="E428" i="8"/>
  <c r="E260" i="8"/>
  <c r="E302" i="8"/>
  <c r="E345" i="8"/>
  <c r="E366" i="8"/>
  <c r="E408" i="8"/>
  <c r="E429" i="8"/>
  <c r="E261" i="8"/>
  <c r="E304" i="8"/>
  <c r="E346" i="8"/>
  <c r="E388" i="8"/>
  <c r="E170" i="3"/>
  <c r="E294" i="3"/>
  <c r="E340" i="3"/>
  <c r="E370" i="3"/>
  <c r="E412" i="3"/>
  <c r="E417" i="3"/>
  <c r="E281" i="8"/>
  <c r="E324" i="8"/>
  <c r="E387" i="8"/>
  <c r="E282" i="8"/>
  <c r="E367" i="8"/>
  <c r="E430" i="8"/>
  <c r="E236" i="3"/>
  <c r="E311" i="3"/>
  <c r="E394" i="3"/>
  <c r="E408" i="3"/>
  <c r="E325" i="8"/>
  <c r="E409" i="8"/>
  <c r="E195" i="3"/>
  <c r="E275" i="3"/>
  <c r="E341" i="3"/>
  <c r="E371" i="3"/>
  <c r="E384" i="3"/>
  <c r="E404" i="3"/>
  <c r="E262" i="8"/>
  <c r="E284" i="8"/>
  <c r="E305" i="8"/>
  <c r="E326" i="8"/>
  <c r="E347" i="8"/>
  <c r="E368" i="8"/>
  <c r="E389" i="8"/>
  <c r="E410" i="8"/>
  <c r="E431" i="8"/>
  <c r="E69" i="3"/>
  <c r="E175" i="3"/>
  <c r="E330" i="3"/>
  <c r="E389" i="3"/>
  <c r="E400" i="3"/>
  <c r="E422" i="3"/>
  <c r="E427" i="3"/>
  <c r="E440" i="3"/>
  <c r="E444" i="3"/>
  <c r="E240" i="3"/>
  <c r="E344" i="3"/>
  <c r="E390" i="3"/>
  <c r="E418" i="3"/>
  <c r="E223" i="3"/>
  <c r="E300" i="3"/>
  <c r="E331" i="3"/>
  <c r="E372" i="3"/>
  <c r="E395" i="3"/>
  <c r="E409" i="3"/>
  <c r="E414" i="3"/>
  <c r="E263" i="3"/>
  <c r="E385" i="3"/>
  <c r="E405" i="3"/>
  <c r="E410" i="3"/>
  <c r="E224" i="3"/>
  <c r="E283" i="3"/>
  <c r="E301" i="3"/>
  <c r="E379" i="3"/>
  <c r="E401" i="3"/>
  <c r="E270" i="8"/>
  <c r="E291" i="8"/>
  <c r="E314" i="3"/>
  <c r="E399" i="3"/>
  <c r="E289" i="8"/>
  <c r="E332" i="8"/>
  <c r="E372" i="8"/>
  <c r="E406" i="8"/>
  <c r="E439" i="8"/>
  <c r="E375" i="8"/>
  <c r="E300" i="8"/>
  <c r="E376" i="8"/>
  <c r="E348" i="8"/>
  <c r="E428" i="3"/>
  <c r="E349" i="8"/>
  <c r="E265" i="8"/>
  <c r="E390" i="8"/>
  <c r="E66" i="3"/>
  <c r="E290" i="8"/>
  <c r="E333" i="8"/>
  <c r="E373" i="8"/>
  <c r="E411" i="8"/>
  <c r="E440" i="8"/>
  <c r="E293" i="8"/>
  <c r="E414" i="8"/>
  <c r="E377" i="8"/>
  <c r="E380" i="8"/>
  <c r="E431" i="3"/>
  <c r="E422" i="8"/>
  <c r="E320" i="3"/>
  <c r="E374" i="3"/>
  <c r="E8" i="3"/>
  <c r="E292" i="8"/>
  <c r="E334" i="8"/>
  <c r="E374" i="8"/>
  <c r="E412" i="8"/>
  <c r="E444" i="8"/>
  <c r="E335" i="8"/>
  <c r="E415" i="8"/>
  <c r="E416" i="8"/>
  <c r="E351" i="8"/>
  <c r="E432" i="3"/>
  <c r="E310" i="8"/>
  <c r="E419" i="8"/>
  <c r="E353" i="8"/>
  <c r="E312" i="8"/>
  <c r="E313" i="8"/>
  <c r="E413" i="8"/>
  <c r="E385" i="8"/>
  <c r="E391" i="8"/>
  <c r="E378" i="3"/>
  <c r="E342" i="8"/>
  <c r="E258" i="8"/>
  <c r="E309" i="8"/>
  <c r="E266" i="8"/>
  <c r="E311" i="8"/>
  <c r="E380" i="3"/>
  <c r="E306" i="8"/>
  <c r="E334" i="3"/>
  <c r="E307" i="8"/>
  <c r="E418" i="8"/>
  <c r="E352" i="8"/>
  <c r="E174" i="3"/>
  <c r="E435" i="3"/>
  <c r="E269" i="8"/>
  <c r="E258" i="3"/>
  <c r="E264" i="8"/>
  <c r="E308" i="8"/>
  <c r="E350" i="8"/>
  <c r="E381" i="8"/>
  <c r="E417" i="8"/>
  <c r="E267" i="8"/>
  <c r="E354" i="3"/>
  <c r="E355" i="8"/>
  <c r="E181" i="3"/>
  <c r="E391" i="3"/>
  <c r="E271" i="8"/>
  <c r="E314" i="8"/>
  <c r="E356" i="8"/>
  <c r="E394" i="8"/>
  <c r="E432" i="8"/>
  <c r="E427" i="8"/>
  <c r="E437" i="3"/>
  <c r="E272" i="8"/>
  <c r="E321" i="8"/>
  <c r="E359" i="8"/>
  <c r="E395" i="8"/>
  <c r="E433" i="8"/>
  <c r="E439" i="3"/>
  <c r="E279" i="8"/>
  <c r="E327" i="8"/>
  <c r="E360" i="8"/>
  <c r="E396" i="8"/>
  <c r="E434" i="8"/>
  <c r="E364" i="3"/>
  <c r="E285" i="8"/>
  <c r="E328" i="8"/>
  <c r="E364" i="8"/>
  <c r="E397" i="8"/>
  <c r="E435" i="8"/>
  <c r="E424" i="8"/>
  <c r="E286" i="8"/>
  <c r="E329" i="8"/>
  <c r="E369" i="8"/>
  <c r="E398" i="8"/>
  <c r="E436" i="8"/>
  <c r="E354" i="8"/>
  <c r="E441" i="3"/>
  <c r="E287" i="8"/>
  <c r="E330" i="8"/>
  <c r="E370" i="8"/>
  <c r="E401" i="8"/>
  <c r="E437" i="8"/>
  <c r="E268" i="8"/>
  <c r="E288" i="8"/>
  <c r="E331" i="8"/>
  <c r="E371" i="8"/>
  <c r="E402" i="8"/>
  <c r="E438" i="8"/>
  <c r="E392" i="8"/>
  <c r="E393" i="8"/>
  <c r="P37" i="10"/>
  <c r="P284" i="10"/>
  <c r="G264" i="6"/>
  <c r="P294" i="10"/>
  <c r="H8" i="3"/>
  <c r="P226" i="10"/>
  <c r="P332" i="10"/>
  <c r="P267" i="10"/>
  <c r="P289" i="10"/>
  <c r="P382" i="10"/>
  <c r="P285" i="10"/>
  <c r="I8" i="3"/>
  <c r="F207" i="8"/>
  <c r="N75" i="11" s="1"/>
  <c r="F50" i="8"/>
  <c r="F60" i="8"/>
  <c r="F70" i="8"/>
  <c r="F80" i="8"/>
  <c r="F90" i="8"/>
  <c r="F100" i="8"/>
  <c r="F110" i="8"/>
  <c r="F120" i="8"/>
  <c r="F130" i="8"/>
  <c r="F140" i="8"/>
  <c r="F150" i="8"/>
  <c r="F160" i="8"/>
  <c r="N28" i="11" s="1"/>
  <c r="F170" i="8"/>
  <c r="N38" i="11" s="1"/>
  <c r="F180" i="8"/>
  <c r="N48" i="11" s="1"/>
  <c r="F190" i="8"/>
  <c r="N58" i="11" s="1"/>
  <c r="F200" i="8"/>
  <c r="N68" i="11" s="1"/>
  <c r="F210" i="8"/>
  <c r="N78" i="11" s="1"/>
  <c r="F220" i="8"/>
  <c r="N88" i="11" s="1"/>
  <c r="F230" i="8"/>
  <c r="N98" i="11" s="1"/>
  <c r="F240" i="8"/>
  <c r="N108" i="11" s="1"/>
  <c r="F250" i="8"/>
  <c r="N118" i="11" s="1"/>
  <c r="F13" i="8"/>
  <c r="F23" i="8"/>
  <c r="F33" i="8"/>
  <c r="F43" i="8"/>
  <c r="F227" i="8"/>
  <c r="N95" i="11" s="1"/>
  <c r="F47" i="8"/>
  <c r="F57" i="8"/>
  <c r="F67" i="8"/>
  <c r="F77" i="8"/>
  <c r="F87" i="8"/>
  <c r="F97" i="8"/>
  <c r="F107" i="8"/>
  <c r="F117" i="8"/>
  <c r="F127" i="8"/>
  <c r="F137" i="8"/>
  <c r="F147" i="8"/>
  <c r="F157" i="8"/>
  <c r="F167" i="8"/>
  <c r="N35" i="11" s="1"/>
  <c r="F177" i="8"/>
  <c r="N45" i="11" s="1"/>
  <c r="F187" i="8"/>
  <c r="N55" i="11" s="1"/>
  <c r="F197" i="8"/>
  <c r="N65" i="11" s="1"/>
  <c r="F217" i="8"/>
  <c r="N85" i="11" s="1"/>
  <c r="F174" i="8"/>
  <c r="N42" i="11" s="1"/>
  <c r="F184" i="8"/>
  <c r="N52" i="11" s="1"/>
  <c r="F194" i="8"/>
  <c r="N62" i="11" s="1"/>
  <c r="F214" i="8"/>
  <c r="N82" i="11" s="1"/>
  <c r="F54" i="8"/>
  <c r="F64" i="8"/>
  <c r="F74" i="8"/>
  <c r="F84" i="8"/>
  <c r="F94" i="8"/>
  <c r="F104" i="8"/>
  <c r="F114" i="8"/>
  <c r="F124" i="8"/>
  <c r="F134" i="8"/>
  <c r="F144" i="8"/>
  <c r="F154" i="8"/>
  <c r="F164" i="8"/>
  <c r="N32" i="11" s="1"/>
  <c r="F204" i="8"/>
  <c r="N72" i="11" s="1"/>
  <c r="F51" i="8"/>
  <c r="F61" i="8"/>
  <c r="F71" i="8"/>
  <c r="F81" i="8"/>
  <c r="F91" i="8"/>
  <c r="F101" i="8"/>
  <c r="F111" i="8"/>
  <c r="F121" i="8"/>
  <c r="F131" i="8"/>
  <c r="F141" i="8"/>
  <c r="F151" i="8"/>
  <c r="F161" i="8"/>
  <c r="N29" i="11" s="1"/>
  <c r="F171" i="8"/>
  <c r="N39" i="11" s="1"/>
  <c r="F181" i="8"/>
  <c r="N49" i="11" s="1"/>
  <c r="F191" i="8"/>
  <c r="N59" i="11" s="1"/>
  <c r="F201" i="8"/>
  <c r="N69" i="11" s="1"/>
  <c r="F211" i="8"/>
  <c r="N79" i="11" s="1"/>
  <c r="F221" i="8"/>
  <c r="N89" i="11" s="1"/>
  <c r="F231" i="8"/>
  <c r="N99" i="11" s="1"/>
  <c r="F241" i="8"/>
  <c r="N109" i="11" s="1"/>
  <c r="F251" i="8"/>
  <c r="N119" i="11" s="1"/>
  <c r="F14" i="8"/>
  <c r="F24" i="8"/>
  <c r="F52" i="8"/>
  <c r="F62" i="8"/>
  <c r="F72" i="8"/>
  <c r="F82" i="8"/>
  <c r="F92" i="8"/>
  <c r="F102" i="8"/>
  <c r="F112" i="8"/>
  <c r="F122" i="8"/>
  <c r="F132" i="8"/>
  <c r="F142" i="8"/>
  <c r="F152" i="8"/>
  <c r="F162" i="8"/>
  <c r="N30" i="11" s="1"/>
  <c r="F172" i="8"/>
  <c r="N40" i="11" s="1"/>
  <c r="F182" i="8"/>
  <c r="N50" i="11" s="1"/>
  <c r="F49" i="8"/>
  <c r="F59" i="8"/>
  <c r="F69" i="8"/>
  <c r="F79" i="8"/>
  <c r="F89" i="8"/>
  <c r="F99" i="8"/>
  <c r="F109" i="8"/>
  <c r="F119" i="8"/>
  <c r="F129" i="8"/>
  <c r="F139" i="8"/>
  <c r="F149" i="8"/>
  <c r="F159" i="8"/>
  <c r="F169" i="8"/>
  <c r="N37" i="11" s="1"/>
  <c r="F179" i="8"/>
  <c r="N47" i="11" s="1"/>
  <c r="F189" i="8"/>
  <c r="N57" i="11" s="1"/>
  <c r="F199" i="8"/>
  <c r="N67" i="11" s="1"/>
  <c r="F209" i="8"/>
  <c r="N77" i="11" s="1"/>
  <c r="F219" i="8"/>
  <c r="N87" i="11" s="1"/>
  <c r="F229" i="8"/>
  <c r="N97" i="11" s="1"/>
  <c r="F56" i="8"/>
  <c r="F66" i="8"/>
  <c r="F76" i="8"/>
  <c r="F86" i="8"/>
  <c r="F96" i="8"/>
  <c r="F106" i="8"/>
  <c r="F116" i="8"/>
  <c r="F126" i="8"/>
  <c r="F136" i="8"/>
  <c r="F146" i="8"/>
  <c r="F156" i="8"/>
  <c r="F166" i="8"/>
  <c r="N34" i="11" s="1"/>
  <c r="F176" i="8"/>
  <c r="N44" i="11" s="1"/>
  <c r="F138" i="8"/>
  <c r="F185" i="8"/>
  <c r="N53" i="11" s="1"/>
  <c r="F192" i="8"/>
  <c r="N60" i="11" s="1"/>
  <c r="F252" i="8"/>
  <c r="N120" i="11" s="1"/>
  <c r="F40" i="8"/>
  <c r="F48" i="8"/>
  <c r="F88" i="8"/>
  <c r="F148" i="8"/>
  <c r="F218" i="8"/>
  <c r="N86" i="11" s="1"/>
  <c r="F223" i="8"/>
  <c r="N91" i="11" s="1"/>
  <c r="F243" i="8"/>
  <c r="N111" i="11" s="1"/>
  <c r="F248" i="8"/>
  <c r="N116" i="11" s="1"/>
  <c r="F75" i="8"/>
  <c r="F115" i="8"/>
  <c r="F128" i="8"/>
  <c r="F158" i="8"/>
  <c r="F212" i="8"/>
  <c r="N80" i="11" s="1"/>
  <c r="F224" i="8"/>
  <c r="N92" i="11" s="1"/>
  <c r="F239" i="8"/>
  <c r="N107" i="11" s="1"/>
  <c r="F10" i="8"/>
  <c r="F234" i="8"/>
  <c r="N102" i="11" s="1"/>
  <c r="F168" i="8"/>
  <c r="N36" i="11" s="1"/>
  <c r="F206" i="8"/>
  <c r="N74" i="11" s="1"/>
  <c r="F235" i="8"/>
  <c r="N103" i="11" s="1"/>
  <c r="F244" i="8"/>
  <c r="N112" i="11" s="1"/>
  <c r="F28" i="8"/>
  <c r="F32" i="8"/>
  <c r="F36" i="8"/>
  <c r="F63" i="8"/>
  <c r="F103" i="8"/>
  <c r="F178" i="8"/>
  <c r="N46" i="11" s="1"/>
  <c r="F186" i="8"/>
  <c r="N54" i="11" s="1"/>
  <c r="F193" i="8"/>
  <c r="N61" i="11" s="1"/>
  <c r="F19" i="8"/>
  <c r="F232" i="8"/>
  <c r="N100" i="11" s="1"/>
  <c r="F15" i="8"/>
  <c r="F37" i="8"/>
  <c r="F41" i="8"/>
  <c r="F45" i="8"/>
  <c r="F11" i="8"/>
  <c r="F195" i="8"/>
  <c r="N63" i="11" s="1"/>
  <c r="F213" i="8"/>
  <c r="N81" i="11" s="1"/>
  <c r="F175" i="8"/>
  <c r="N43" i="11" s="1"/>
  <c r="F78" i="8"/>
  <c r="F118" i="8"/>
  <c r="F225" i="8"/>
  <c r="N93" i="11" s="1"/>
  <c r="F253" i="8"/>
  <c r="N121" i="11" s="1"/>
  <c r="F20" i="8"/>
  <c r="F9" i="8"/>
  <c r="F65" i="8"/>
  <c r="F105" i="8"/>
  <c r="F249" i="8"/>
  <c r="N117" i="11" s="1"/>
  <c r="F237" i="8"/>
  <c r="N105" i="11" s="1"/>
  <c r="F30" i="8"/>
  <c r="F205" i="8"/>
  <c r="N73" i="11" s="1"/>
  <c r="F27" i="8"/>
  <c r="F73" i="8"/>
  <c r="F188" i="8"/>
  <c r="N56" i="11" s="1"/>
  <c r="F208" i="8"/>
  <c r="N76" i="11" s="1"/>
  <c r="F245" i="8"/>
  <c r="N113" i="11" s="1"/>
  <c r="F53" i="8"/>
  <c r="F93" i="8"/>
  <c r="F202" i="8"/>
  <c r="N70" i="11" s="1"/>
  <c r="F236" i="8"/>
  <c r="N104" i="11" s="1"/>
  <c r="F29" i="8"/>
  <c r="F95" i="8"/>
  <c r="F12" i="8"/>
  <c r="F233" i="8"/>
  <c r="N101" i="11" s="1"/>
  <c r="F18" i="8"/>
  <c r="F25" i="8"/>
  <c r="F16" i="8"/>
  <c r="F34" i="8"/>
  <c r="F42" i="8"/>
  <c r="F55" i="8"/>
  <c r="F133" i="8"/>
  <c r="F68" i="8"/>
  <c r="F108" i="8"/>
  <c r="F196" i="8"/>
  <c r="N64" i="11" s="1"/>
  <c r="F215" i="8"/>
  <c r="N83" i="11" s="1"/>
  <c r="F226" i="8"/>
  <c r="N94" i="11" s="1"/>
  <c r="F21" i="8"/>
  <c r="F38" i="8"/>
  <c r="F46" i="8"/>
  <c r="F143" i="8"/>
  <c r="F113" i="8"/>
  <c r="F44" i="8"/>
  <c r="F153" i="8"/>
  <c r="F8" i="8"/>
  <c r="F17" i="8"/>
  <c r="F83" i="8"/>
  <c r="F123" i="8"/>
  <c r="F163" i="8"/>
  <c r="N31" i="11" s="1"/>
  <c r="F203" i="8"/>
  <c r="N71" i="11" s="1"/>
  <c r="F246" i="8"/>
  <c r="N114" i="11" s="1"/>
  <c r="F31" i="8"/>
  <c r="F135" i="8"/>
  <c r="F145" i="8"/>
  <c r="F173" i="8"/>
  <c r="N41" i="11" s="1"/>
  <c r="F242" i="8"/>
  <c r="N110" i="11" s="1"/>
  <c r="F228" i="8"/>
  <c r="N96" i="11" s="1"/>
  <c r="F247" i="8"/>
  <c r="N115" i="11" s="1"/>
  <c r="F22" i="8"/>
  <c r="F39" i="8"/>
  <c r="F58" i="8"/>
  <c r="F98" i="8"/>
  <c r="F155" i="8"/>
  <c r="F198" i="8"/>
  <c r="N66" i="11" s="1"/>
  <c r="F216" i="8"/>
  <c r="N84" i="11" s="1"/>
  <c r="F222" i="8"/>
  <c r="N90" i="11" s="1"/>
  <c r="F238" i="8"/>
  <c r="N106" i="11" s="1"/>
  <c r="F26" i="8"/>
  <c r="F35" i="8"/>
  <c r="F85" i="8"/>
  <c r="F125" i="8"/>
  <c r="F165" i="8"/>
  <c r="N33" i="11" s="1"/>
  <c r="F183" i="8"/>
  <c r="N51" i="11" s="1"/>
  <c r="F273" i="4"/>
  <c r="F273" i="5" s="1"/>
  <c r="F283" i="4"/>
  <c r="F283" i="5" s="1"/>
  <c r="F293" i="4"/>
  <c r="F293" i="5" s="1"/>
  <c r="F303" i="4"/>
  <c r="F303" i="5" s="1"/>
  <c r="F313" i="4"/>
  <c r="F313" i="5" s="1"/>
  <c r="F323" i="4"/>
  <c r="F323" i="5" s="1"/>
  <c r="F333" i="4"/>
  <c r="F333" i="5" s="1"/>
  <c r="F270" i="4"/>
  <c r="F270" i="5" s="1"/>
  <c r="F280" i="4"/>
  <c r="F280" i="5" s="1"/>
  <c r="F274" i="4"/>
  <c r="F274" i="5" s="1"/>
  <c r="F284" i="4"/>
  <c r="F284" i="5" s="1"/>
  <c r="F294" i="4"/>
  <c r="F294" i="5" s="1"/>
  <c r="F304" i="4"/>
  <c r="F304" i="5" s="1"/>
  <c r="F271" i="4"/>
  <c r="F271" i="5" s="1"/>
  <c r="F281" i="4"/>
  <c r="F281" i="5" s="1"/>
  <c r="F291" i="4"/>
  <c r="F291" i="5" s="1"/>
  <c r="F301" i="4"/>
  <c r="F301" i="5" s="1"/>
  <c r="F265" i="4"/>
  <c r="F265" i="5" s="1"/>
  <c r="F272" i="4"/>
  <c r="F272" i="5" s="1"/>
  <c r="F269" i="4"/>
  <c r="F269" i="5" s="1"/>
  <c r="F279" i="4"/>
  <c r="F279" i="5" s="1"/>
  <c r="F311" i="4"/>
  <c r="F311" i="5" s="1"/>
  <c r="F315" i="4"/>
  <c r="F315" i="5" s="1"/>
  <c r="F319" i="4"/>
  <c r="F319" i="5" s="1"/>
  <c r="F339" i="4"/>
  <c r="F339" i="5" s="1"/>
  <c r="F349" i="4"/>
  <c r="F349" i="5" s="1"/>
  <c r="F359" i="4"/>
  <c r="F359" i="5" s="1"/>
  <c r="F369" i="4"/>
  <c r="F369" i="5" s="1"/>
  <c r="F379" i="4"/>
  <c r="F379" i="5" s="1"/>
  <c r="F268" i="4"/>
  <c r="F268" i="5" s="1"/>
  <c r="F276" i="4"/>
  <c r="F276" i="5" s="1"/>
  <c r="F277" i="4"/>
  <c r="F277" i="5" s="1"/>
  <c r="F290" i="4"/>
  <c r="F290" i="5" s="1"/>
  <c r="F306" i="4"/>
  <c r="F306" i="5" s="1"/>
  <c r="F324" i="4"/>
  <c r="F324" i="5" s="1"/>
  <c r="F328" i="4"/>
  <c r="F328" i="5" s="1"/>
  <c r="F346" i="4"/>
  <c r="F346" i="5" s="1"/>
  <c r="F356" i="4"/>
  <c r="F356" i="5" s="1"/>
  <c r="F366" i="4"/>
  <c r="F366" i="5" s="1"/>
  <c r="F296" i="4"/>
  <c r="F296" i="5" s="1"/>
  <c r="F320" i="4"/>
  <c r="F320" i="5" s="1"/>
  <c r="F332" i="4"/>
  <c r="F332" i="5" s="1"/>
  <c r="F278" i="4"/>
  <c r="F278" i="5" s="1"/>
  <c r="F307" i="4"/>
  <c r="F307" i="5" s="1"/>
  <c r="F336" i="4"/>
  <c r="F336" i="5" s="1"/>
  <c r="F343" i="4"/>
  <c r="F343" i="5" s="1"/>
  <c r="F353" i="4"/>
  <c r="F353" i="5" s="1"/>
  <c r="F363" i="4"/>
  <c r="F363" i="5" s="1"/>
  <c r="F373" i="4"/>
  <c r="F373" i="5" s="1"/>
  <c r="F383" i="4"/>
  <c r="F383" i="5" s="1"/>
  <c r="F393" i="4"/>
  <c r="F393" i="5" s="1"/>
  <c r="F403" i="4"/>
  <c r="F403" i="5" s="1"/>
  <c r="F413" i="4"/>
  <c r="F413" i="5" s="1"/>
  <c r="F423" i="4"/>
  <c r="F423" i="5" s="1"/>
  <c r="F433" i="4"/>
  <c r="F433" i="5" s="1"/>
  <c r="F443" i="4"/>
  <c r="F443" i="5" s="1"/>
  <c r="F17" i="3"/>
  <c r="F17" i="6" s="1"/>
  <c r="F27" i="3"/>
  <c r="F27" i="6" s="1"/>
  <c r="F312" i="4"/>
  <c r="F312" i="5" s="1"/>
  <c r="F316" i="4"/>
  <c r="F316" i="5" s="1"/>
  <c r="F340" i="4"/>
  <c r="F340" i="5" s="1"/>
  <c r="F350" i="4"/>
  <c r="F350" i="5" s="1"/>
  <c r="F360" i="4"/>
  <c r="F360" i="5" s="1"/>
  <c r="F370" i="4"/>
  <c r="F370" i="5" s="1"/>
  <c r="F380" i="4"/>
  <c r="F380" i="5" s="1"/>
  <c r="F390" i="4"/>
  <c r="F390" i="5" s="1"/>
  <c r="F309" i="4"/>
  <c r="F309" i="5" s="1"/>
  <c r="F288" i="4"/>
  <c r="F288" i="5" s="1"/>
  <c r="F299" i="4"/>
  <c r="F299" i="5" s="1"/>
  <c r="F314" i="4"/>
  <c r="F314" i="5" s="1"/>
  <c r="F318" i="4"/>
  <c r="F318" i="5" s="1"/>
  <c r="F322" i="4"/>
  <c r="F322" i="5" s="1"/>
  <c r="F326" i="4"/>
  <c r="F326" i="5" s="1"/>
  <c r="F338" i="4"/>
  <c r="F338" i="5" s="1"/>
  <c r="F348" i="4"/>
  <c r="F348" i="5" s="1"/>
  <c r="F358" i="4"/>
  <c r="F358" i="5" s="1"/>
  <c r="F368" i="4"/>
  <c r="F368" i="5" s="1"/>
  <c r="F378" i="4"/>
  <c r="F378" i="5" s="1"/>
  <c r="F388" i="4"/>
  <c r="F388" i="5" s="1"/>
  <c r="F398" i="4"/>
  <c r="F398" i="5" s="1"/>
  <c r="F305" i="4"/>
  <c r="F305" i="5" s="1"/>
  <c r="F310" i="4"/>
  <c r="F310" i="5" s="1"/>
  <c r="F327" i="4"/>
  <c r="F327" i="5" s="1"/>
  <c r="F345" i="4"/>
  <c r="F345" i="5" s="1"/>
  <c r="F355" i="4"/>
  <c r="F355" i="5" s="1"/>
  <c r="F365" i="4"/>
  <c r="F365" i="5" s="1"/>
  <c r="F375" i="4"/>
  <c r="F375" i="5" s="1"/>
  <c r="F385" i="4"/>
  <c r="F385" i="5" s="1"/>
  <c r="F395" i="4"/>
  <c r="F395" i="5" s="1"/>
  <c r="F275" i="4"/>
  <c r="F275" i="5" s="1"/>
  <c r="F282" i="4"/>
  <c r="F282" i="5" s="1"/>
  <c r="F300" i="4"/>
  <c r="F300" i="5" s="1"/>
  <c r="F331" i="4"/>
  <c r="F331" i="5" s="1"/>
  <c r="F266" i="4"/>
  <c r="F266" i="5" s="1"/>
  <c r="F295" i="4"/>
  <c r="F295" i="5" s="1"/>
  <c r="F335" i="4"/>
  <c r="F335" i="5" s="1"/>
  <c r="F342" i="4"/>
  <c r="F342" i="5" s="1"/>
  <c r="F352" i="4"/>
  <c r="F352" i="5" s="1"/>
  <c r="F362" i="4"/>
  <c r="F362" i="5" s="1"/>
  <c r="F372" i="4"/>
  <c r="F372" i="5" s="1"/>
  <c r="F382" i="4"/>
  <c r="F382" i="5" s="1"/>
  <c r="F267" i="4"/>
  <c r="F267" i="5" s="1"/>
  <c r="F289" i="4"/>
  <c r="F289" i="5" s="1"/>
  <c r="F308" i="4"/>
  <c r="F308" i="5" s="1"/>
  <c r="F389" i="4"/>
  <c r="F389" i="5" s="1"/>
  <c r="F47" i="3"/>
  <c r="F47" i="6" s="1"/>
  <c r="F11" i="10" s="1"/>
  <c r="F54" i="3"/>
  <c r="F54" i="6" s="1"/>
  <c r="F18" i="10" s="1"/>
  <c r="F61" i="3"/>
  <c r="F61" i="6" s="1"/>
  <c r="F25" i="10" s="1"/>
  <c r="F68" i="3"/>
  <c r="F68" i="6" s="1"/>
  <c r="F32" i="10" s="1"/>
  <c r="F75" i="3"/>
  <c r="F75" i="6" s="1"/>
  <c r="F39" i="10" s="1"/>
  <c r="F82" i="3"/>
  <c r="F82" i="6" s="1"/>
  <c r="F46" i="10" s="1"/>
  <c r="F89" i="3"/>
  <c r="F89" i="6" s="1"/>
  <c r="F53" i="10" s="1"/>
  <c r="F329" i="4"/>
  <c r="F329" i="5" s="1"/>
  <c r="F347" i="4"/>
  <c r="F347" i="5" s="1"/>
  <c r="F406" i="4"/>
  <c r="F406" i="5" s="1"/>
  <c r="F410" i="4"/>
  <c r="F410" i="5" s="1"/>
  <c r="F421" i="4"/>
  <c r="F421" i="5" s="1"/>
  <c r="F432" i="4"/>
  <c r="F432" i="5" s="1"/>
  <c r="F11" i="3"/>
  <c r="F22" i="3"/>
  <c r="F22" i="6" s="1"/>
  <c r="F33" i="3"/>
  <c r="F33" i="6" s="1"/>
  <c r="F40" i="3"/>
  <c r="F40" i="6" s="1"/>
  <c r="F384" i="4"/>
  <c r="F384" i="5" s="1"/>
  <c r="F394" i="4"/>
  <c r="F394" i="5" s="1"/>
  <c r="F96" i="3"/>
  <c r="F96" i="6" s="1"/>
  <c r="F60" i="10" s="1"/>
  <c r="F106" i="3"/>
  <c r="F106" i="6" s="1"/>
  <c r="F70" i="10" s="1"/>
  <c r="F116" i="3"/>
  <c r="F116" i="6" s="1"/>
  <c r="F126" i="3"/>
  <c r="F126" i="6" s="1"/>
  <c r="F136" i="3"/>
  <c r="F136" i="6" s="1"/>
  <c r="F146" i="3"/>
  <c r="F146" i="6" s="1"/>
  <c r="F156" i="3"/>
  <c r="F156" i="6" s="1"/>
  <c r="F166" i="3"/>
  <c r="F166" i="6" s="1"/>
  <c r="F176" i="3"/>
  <c r="F176" i="6" s="1"/>
  <c r="F186" i="3"/>
  <c r="F186" i="6" s="1"/>
  <c r="F297" i="4"/>
  <c r="F297" i="5" s="1"/>
  <c r="F364" i="4"/>
  <c r="F364" i="5" s="1"/>
  <c r="F371" i="4"/>
  <c r="F371" i="5" s="1"/>
  <c r="F414" i="4"/>
  <c r="F414" i="5" s="1"/>
  <c r="F425" i="4"/>
  <c r="F425" i="5" s="1"/>
  <c r="F436" i="4"/>
  <c r="F436" i="5" s="1"/>
  <c r="F440" i="4"/>
  <c r="F440" i="5" s="1"/>
  <c r="F15" i="3"/>
  <c r="F26" i="3"/>
  <c r="F26" i="6" s="1"/>
  <c r="F37" i="3"/>
  <c r="F37" i="6" s="1"/>
  <c r="F44" i="3"/>
  <c r="F44" i="6" s="1"/>
  <c r="F8" i="10" s="1"/>
  <c r="F51" i="3"/>
  <c r="F51" i="6" s="1"/>
  <c r="F15" i="10" s="1"/>
  <c r="F58" i="3"/>
  <c r="F58" i="6" s="1"/>
  <c r="F22" i="10" s="1"/>
  <c r="F65" i="3"/>
  <c r="F65" i="6" s="1"/>
  <c r="F29" i="10" s="1"/>
  <c r="F72" i="3"/>
  <c r="F72" i="6" s="1"/>
  <c r="F36" i="10" s="1"/>
  <c r="F79" i="3"/>
  <c r="F79" i="6" s="1"/>
  <c r="F43" i="10" s="1"/>
  <c r="F86" i="3"/>
  <c r="F86" i="6" s="1"/>
  <c r="F50" i="10" s="1"/>
  <c r="F285" i="4"/>
  <c r="F285" i="5" s="1"/>
  <c r="F411" i="4"/>
  <c r="F411" i="5" s="1"/>
  <c r="F422" i="4"/>
  <c r="F422" i="5" s="1"/>
  <c r="F437" i="4"/>
  <c r="F437" i="5" s="1"/>
  <c r="F287" i="4"/>
  <c r="F287" i="5" s="1"/>
  <c r="F325" i="4"/>
  <c r="F325" i="5" s="1"/>
  <c r="F334" i="4"/>
  <c r="F334" i="5" s="1"/>
  <c r="F351" i="4"/>
  <c r="F351" i="5" s="1"/>
  <c r="F381" i="4"/>
  <c r="F381" i="5" s="1"/>
  <c r="F392" i="4"/>
  <c r="F392" i="5" s="1"/>
  <c r="F412" i="4"/>
  <c r="F412" i="5" s="1"/>
  <c r="F427" i="4"/>
  <c r="F427" i="5" s="1"/>
  <c r="F344" i="4"/>
  <c r="F344" i="5" s="1"/>
  <c r="F397" i="4"/>
  <c r="F397" i="5" s="1"/>
  <c r="F401" i="4"/>
  <c r="F401" i="5" s="1"/>
  <c r="F405" i="4"/>
  <c r="F405" i="5" s="1"/>
  <c r="F416" i="4"/>
  <c r="F416" i="5" s="1"/>
  <c r="F420" i="4"/>
  <c r="F420" i="5" s="1"/>
  <c r="F431" i="4"/>
  <c r="F431" i="5" s="1"/>
  <c r="F376" i="4"/>
  <c r="F376" i="5" s="1"/>
  <c r="F317" i="4"/>
  <c r="F317" i="5" s="1"/>
  <c r="F337" i="4"/>
  <c r="F337" i="5" s="1"/>
  <c r="F361" i="4"/>
  <c r="F361" i="5" s="1"/>
  <c r="F409" i="4"/>
  <c r="F409" i="5" s="1"/>
  <c r="F292" i="4"/>
  <c r="F292" i="5" s="1"/>
  <c r="F354" i="4"/>
  <c r="F354" i="5" s="1"/>
  <c r="F377" i="4"/>
  <c r="F377" i="5" s="1"/>
  <c r="F402" i="4"/>
  <c r="F402" i="5" s="1"/>
  <c r="F417" i="4"/>
  <c r="F417" i="5" s="1"/>
  <c r="F396" i="4"/>
  <c r="F396" i="5" s="1"/>
  <c r="F63" i="3"/>
  <c r="F63" i="6" s="1"/>
  <c r="F27" i="10" s="1"/>
  <c r="F109" i="3"/>
  <c r="F109" i="6" s="1"/>
  <c r="F73" i="10" s="1"/>
  <c r="F121" i="3"/>
  <c r="F121" i="6" s="1"/>
  <c r="F133" i="3"/>
  <c r="F133" i="6" s="1"/>
  <c r="F168" i="3"/>
  <c r="F168" i="6" s="1"/>
  <c r="F180" i="3"/>
  <c r="F180" i="6" s="1"/>
  <c r="F195" i="3"/>
  <c r="F195" i="6" s="1"/>
  <c r="F205" i="3"/>
  <c r="F205" i="6" s="1"/>
  <c r="F215" i="3"/>
  <c r="F215" i="6" s="1"/>
  <c r="F225" i="3"/>
  <c r="F225" i="6" s="1"/>
  <c r="F235" i="3"/>
  <c r="F235" i="6" s="1"/>
  <c r="F245" i="3"/>
  <c r="F245" i="6" s="1"/>
  <c r="F255" i="3"/>
  <c r="F255" i="6" s="1"/>
  <c r="F265" i="3"/>
  <c r="F275" i="3"/>
  <c r="F285" i="3"/>
  <c r="F286" i="4"/>
  <c r="F286" i="5" s="1"/>
  <c r="F330" i="4"/>
  <c r="F330" i="5" s="1"/>
  <c r="F399" i="4"/>
  <c r="F399" i="5" s="1"/>
  <c r="F14" i="3"/>
  <c r="F19" i="3"/>
  <c r="F19" i="6" s="1"/>
  <c r="F28" i="3"/>
  <c r="F28" i="6" s="1"/>
  <c r="F59" i="3"/>
  <c r="F59" i="6" s="1"/>
  <c r="F23" i="10" s="1"/>
  <c r="F85" i="3"/>
  <c r="F85" i="6" s="1"/>
  <c r="F49" i="10" s="1"/>
  <c r="F125" i="3"/>
  <c r="F125" i="6" s="1"/>
  <c r="F137" i="3"/>
  <c r="F137" i="6" s="1"/>
  <c r="F172" i="3"/>
  <c r="F172" i="6" s="1"/>
  <c r="F184" i="3"/>
  <c r="F184" i="6" s="1"/>
  <c r="F441" i="4"/>
  <c r="F441" i="5" s="1"/>
  <c r="F50" i="3"/>
  <c r="F50" i="6" s="1"/>
  <c r="F14" i="10" s="1"/>
  <c r="F55" i="3"/>
  <c r="F55" i="6" s="1"/>
  <c r="F19" i="10" s="1"/>
  <c r="F81" i="3"/>
  <c r="F81" i="6" s="1"/>
  <c r="F45" i="10" s="1"/>
  <c r="F90" i="3"/>
  <c r="F90" i="6" s="1"/>
  <c r="F54" i="10" s="1"/>
  <c r="F94" i="3"/>
  <c r="F94" i="6" s="1"/>
  <c r="F58" i="10" s="1"/>
  <c r="F129" i="3"/>
  <c r="F129" i="6" s="1"/>
  <c r="F141" i="3"/>
  <c r="F141" i="6" s="1"/>
  <c r="F153" i="3"/>
  <c r="F153" i="6" s="1"/>
  <c r="F188" i="3"/>
  <c r="F188" i="6" s="1"/>
  <c r="F202" i="3"/>
  <c r="F202" i="6" s="1"/>
  <c r="F212" i="3"/>
  <c r="F212" i="6" s="1"/>
  <c r="F222" i="3"/>
  <c r="F222" i="6" s="1"/>
  <c r="F232" i="3"/>
  <c r="F232" i="6" s="1"/>
  <c r="F242" i="3"/>
  <c r="F242" i="6" s="1"/>
  <c r="F252" i="3"/>
  <c r="F252" i="6" s="1"/>
  <c r="F262" i="3"/>
  <c r="F262" i="6" s="1"/>
  <c r="F272" i="3"/>
  <c r="F282" i="3"/>
  <c r="F298" i="4"/>
  <c r="F298" i="5" s="1"/>
  <c r="F400" i="4"/>
  <c r="F400" i="5" s="1"/>
  <c r="F428" i="4"/>
  <c r="F428" i="5" s="1"/>
  <c r="F435" i="4"/>
  <c r="F435" i="5" s="1"/>
  <c r="F24" i="3"/>
  <c r="F24" i="6" s="1"/>
  <c r="F46" i="3"/>
  <c r="F46" i="6" s="1"/>
  <c r="F10" i="10" s="1"/>
  <c r="F77" i="3"/>
  <c r="F77" i="6" s="1"/>
  <c r="F41" i="10" s="1"/>
  <c r="F98" i="3"/>
  <c r="F98" i="6" s="1"/>
  <c r="F62" i="10" s="1"/>
  <c r="F110" i="3"/>
  <c r="F110" i="6" s="1"/>
  <c r="F74" i="10" s="1"/>
  <c r="F145" i="3"/>
  <c r="F145" i="6" s="1"/>
  <c r="F157" i="3"/>
  <c r="F157" i="6" s="1"/>
  <c r="F192" i="3"/>
  <c r="F192" i="6" s="1"/>
  <c r="F429" i="4"/>
  <c r="F429" i="5" s="1"/>
  <c r="F42" i="3"/>
  <c r="F42" i="6" s="1"/>
  <c r="F102" i="3"/>
  <c r="F102" i="6" s="1"/>
  <c r="F66" i="10" s="1"/>
  <c r="F114" i="3"/>
  <c r="F114" i="6" s="1"/>
  <c r="F149" i="3"/>
  <c r="F149" i="6" s="1"/>
  <c r="F161" i="3"/>
  <c r="F161" i="6" s="1"/>
  <c r="F430" i="4"/>
  <c r="F430" i="5" s="1"/>
  <c r="F34" i="3"/>
  <c r="F34" i="6" s="1"/>
  <c r="F69" i="3"/>
  <c r="F69" i="6" s="1"/>
  <c r="F33" i="10" s="1"/>
  <c r="F122" i="3"/>
  <c r="F122" i="6" s="1"/>
  <c r="F134" i="3"/>
  <c r="F134" i="6" s="1"/>
  <c r="F302" i="4"/>
  <c r="F302" i="5" s="1"/>
  <c r="F20" i="3"/>
  <c r="F20" i="6" s="1"/>
  <c r="F29" i="3"/>
  <c r="F29" i="6" s="1"/>
  <c r="F60" i="3"/>
  <c r="F60" i="6" s="1"/>
  <c r="F24" i="10" s="1"/>
  <c r="F103" i="3"/>
  <c r="F103" i="6" s="1"/>
  <c r="F67" i="10" s="1"/>
  <c r="F138" i="3"/>
  <c r="F138" i="6" s="1"/>
  <c r="F150" i="3"/>
  <c r="F150" i="6" s="1"/>
  <c r="F185" i="3"/>
  <c r="F185" i="6" s="1"/>
  <c r="F407" i="4"/>
  <c r="F407" i="5" s="1"/>
  <c r="F444" i="4"/>
  <c r="F444" i="5" s="1"/>
  <c r="F31" i="3"/>
  <c r="F31" i="6" s="1"/>
  <c r="F57" i="3"/>
  <c r="F57" i="6" s="1"/>
  <c r="F21" i="10" s="1"/>
  <c r="F66" i="3"/>
  <c r="F66" i="6" s="1"/>
  <c r="F30" i="10" s="1"/>
  <c r="F104" i="3"/>
  <c r="F104" i="6" s="1"/>
  <c r="F68" i="10" s="1"/>
  <c r="F418" i="4"/>
  <c r="F418" i="5" s="1"/>
  <c r="F62" i="3"/>
  <c r="F62" i="6" s="1"/>
  <c r="F26" i="10" s="1"/>
  <c r="F88" i="3"/>
  <c r="F88" i="6" s="1"/>
  <c r="F52" i="10" s="1"/>
  <c r="F92" i="3"/>
  <c r="F92" i="6" s="1"/>
  <c r="F56" i="10" s="1"/>
  <c r="F426" i="4"/>
  <c r="F426" i="5" s="1"/>
  <c r="F49" i="3"/>
  <c r="F49" i="6" s="1"/>
  <c r="F13" i="10" s="1"/>
  <c r="F93" i="3"/>
  <c r="F93" i="6" s="1"/>
  <c r="F57" i="10" s="1"/>
  <c r="F408" i="4"/>
  <c r="F408" i="5" s="1"/>
  <c r="F13" i="3"/>
  <c r="F45" i="3"/>
  <c r="F45" i="6" s="1"/>
  <c r="F9" i="10" s="1"/>
  <c r="F71" i="3"/>
  <c r="F71" i="6" s="1"/>
  <c r="F35" i="10" s="1"/>
  <c r="F80" i="3"/>
  <c r="F80" i="6" s="1"/>
  <c r="F44" i="10" s="1"/>
  <c r="F97" i="3"/>
  <c r="F97" i="6" s="1"/>
  <c r="F61" i="10" s="1"/>
  <c r="F419" i="4"/>
  <c r="F419" i="5" s="1"/>
  <c r="F434" i="4"/>
  <c r="F434" i="5" s="1"/>
  <c r="F439" i="4"/>
  <c r="F439" i="5" s="1"/>
  <c r="F36" i="3"/>
  <c r="F36" i="6" s="1"/>
  <c r="F41" i="3"/>
  <c r="F41" i="6" s="1"/>
  <c r="F67" i="3"/>
  <c r="F67" i="6" s="1"/>
  <c r="F31" i="10" s="1"/>
  <c r="F76" i="3"/>
  <c r="F76" i="6" s="1"/>
  <c r="F40" i="10" s="1"/>
  <c r="F101" i="3"/>
  <c r="F101" i="6" s="1"/>
  <c r="F65" i="10" s="1"/>
  <c r="F113" i="3"/>
  <c r="F113" i="6" s="1"/>
  <c r="F357" i="4"/>
  <c r="F357" i="5" s="1"/>
  <c r="F18" i="3"/>
  <c r="F18" i="6" s="1"/>
  <c r="F23" i="3"/>
  <c r="F23" i="6" s="1"/>
  <c r="F32" i="3"/>
  <c r="F32" i="6" s="1"/>
  <c r="F105" i="3"/>
  <c r="F105" i="6" s="1"/>
  <c r="F69" i="10" s="1"/>
  <c r="F404" i="4"/>
  <c r="F404" i="5" s="1"/>
  <c r="F10" i="3"/>
  <c r="F35" i="3"/>
  <c r="F35" i="6" s="1"/>
  <c r="F87" i="3"/>
  <c r="F87" i="6" s="1"/>
  <c r="F51" i="10" s="1"/>
  <c r="F115" i="3"/>
  <c r="F115" i="6" s="1"/>
  <c r="F167" i="3"/>
  <c r="F167" i="6" s="1"/>
  <c r="F257" i="3"/>
  <c r="F257" i="6" s="1"/>
  <c r="F269" i="3"/>
  <c r="F299" i="3"/>
  <c r="F309" i="3"/>
  <c r="F319" i="3"/>
  <c r="F329" i="3"/>
  <c r="F339" i="3"/>
  <c r="F349" i="3"/>
  <c r="F359" i="3"/>
  <c r="F369" i="3"/>
  <c r="F379" i="3"/>
  <c r="F389" i="3"/>
  <c r="F399" i="3"/>
  <c r="F409" i="3"/>
  <c r="F419" i="3"/>
  <c r="F429" i="3"/>
  <c r="F439" i="3"/>
  <c r="F261" i="8"/>
  <c r="N129" i="11" s="1"/>
  <c r="F281" i="8"/>
  <c r="N149" i="11" s="1"/>
  <c r="F74" i="3"/>
  <c r="F74" i="6" s="1"/>
  <c r="F38" i="10" s="1"/>
  <c r="F139" i="3"/>
  <c r="F139" i="6" s="1"/>
  <c r="F173" i="3"/>
  <c r="F173" i="6" s="1"/>
  <c r="F183" i="3"/>
  <c r="F183" i="6" s="1"/>
  <c r="F193" i="3"/>
  <c r="F193" i="6" s="1"/>
  <c r="F197" i="3"/>
  <c r="F197" i="6" s="1"/>
  <c r="F201" i="3"/>
  <c r="F201" i="6" s="1"/>
  <c r="F226" i="3"/>
  <c r="F226" i="6" s="1"/>
  <c r="F261" i="3"/>
  <c r="F261" i="6" s="1"/>
  <c r="F273" i="3"/>
  <c r="F268" i="8"/>
  <c r="N136" i="11" s="1"/>
  <c r="F288" i="8"/>
  <c r="N156" i="11" s="1"/>
  <c r="F308" i="8"/>
  <c r="N176" i="11" s="1"/>
  <c r="F328" i="8"/>
  <c r="N196" i="11" s="1"/>
  <c r="F348" i="8"/>
  <c r="N216" i="11" s="1"/>
  <c r="F368" i="8"/>
  <c r="N236" i="11" s="1"/>
  <c r="F388" i="8"/>
  <c r="N256" i="11" s="1"/>
  <c r="F408" i="8"/>
  <c r="N276" i="11" s="1"/>
  <c r="F428" i="8"/>
  <c r="F38" i="3"/>
  <c r="F38" i="6" s="1"/>
  <c r="F99" i="3"/>
  <c r="F99" i="6" s="1"/>
  <c r="F63" i="10" s="1"/>
  <c r="F162" i="3"/>
  <c r="F162" i="6" s="1"/>
  <c r="F178" i="3"/>
  <c r="F178" i="6" s="1"/>
  <c r="F230" i="3"/>
  <c r="F230" i="6" s="1"/>
  <c r="F277" i="3"/>
  <c r="F289" i="3"/>
  <c r="F296" i="3"/>
  <c r="F306" i="3"/>
  <c r="F316" i="3"/>
  <c r="F326" i="3"/>
  <c r="F336" i="3"/>
  <c r="F346" i="3"/>
  <c r="F356" i="3"/>
  <c r="F366" i="3"/>
  <c r="F376" i="3"/>
  <c r="F386" i="3"/>
  <c r="F396" i="3"/>
  <c r="F406" i="3"/>
  <c r="F416" i="3"/>
  <c r="F426" i="3"/>
  <c r="F436" i="3"/>
  <c r="F255" i="8"/>
  <c r="N123" i="11" s="1"/>
  <c r="F275" i="8"/>
  <c r="N143" i="11" s="1"/>
  <c r="F295" i="8"/>
  <c r="N163" i="11" s="1"/>
  <c r="F315" i="8"/>
  <c r="N183" i="11" s="1"/>
  <c r="F335" i="8"/>
  <c r="N203" i="11" s="1"/>
  <c r="F25" i="3"/>
  <c r="F25" i="6" s="1"/>
  <c r="F151" i="3"/>
  <c r="F151" i="6" s="1"/>
  <c r="F206" i="3"/>
  <c r="F206" i="6" s="1"/>
  <c r="F210" i="3"/>
  <c r="F210" i="6" s="1"/>
  <c r="F214" i="3"/>
  <c r="F214" i="6" s="1"/>
  <c r="F218" i="3"/>
  <c r="F218" i="6" s="1"/>
  <c r="F234" i="3"/>
  <c r="F234" i="6" s="1"/>
  <c r="F246" i="3"/>
  <c r="F246" i="6" s="1"/>
  <c r="F281" i="3"/>
  <c r="F262" i="8"/>
  <c r="N130" i="11" s="1"/>
  <c r="F12" i="3"/>
  <c r="F64" i="3"/>
  <c r="F64" i="6" s="1"/>
  <c r="F28" i="10" s="1"/>
  <c r="F108" i="3"/>
  <c r="F108" i="6" s="1"/>
  <c r="F72" i="10" s="1"/>
  <c r="F140" i="3"/>
  <c r="F140" i="6" s="1"/>
  <c r="F238" i="3"/>
  <c r="F238" i="6" s="1"/>
  <c r="F250" i="3"/>
  <c r="F250" i="6" s="1"/>
  <c r="F293" i="3"/>
  <c r="F303" i="3"/>
  <c r="F313" i="3"/>
  <c r="F323" i="3"/>
  <c r="F333" i="3"/>
  <c r="F343" i="3"/>
  <c r="F353" i="3"/>
  <c r="F363" i="3"/>
  <c r="F373" i="3"/>
  <c r="F383" i="3"/>
  <c r="F393" i="3"/>
  <c r="F403" i="3"/>
  <c r="F413" i="3"/>
  <c r="F423" i="3"/>
  <c r="F433" i="3"/>
  <c r="F415" i="4"/>
  <c r="F415" i="5" s="1"/>
  <c r="F39" i="3"/>
  <c r="F39" i="6" s="1"/>
  <c r="F174" i="3"/>
  <c r="F174" i="6" s="1"/>
  <c r="F223" i="3"/>
  <c r="F223" i="6" s="1"/>
  <c r="F258" i="3"/>
  <c r="F258" i="6" s="1"/>
  <c r="F270" i="3"/>
  <c r="F300" i="3"/>
  <c r="F310" i="3"/>
  <c r="F320" i="3"/>
  <c r="F330" i="3"/>
  <c r="F340" i="3"/>
  <c r="F350" i="3"/>
  <c r="F360" i="3"/>
  <c r="F370" i="3"/>
  <c r="F380" i="3"/>
  <c r="F78" i="3"/>
  <c r="F78" i="6" s="1"/>
  <c r="F42" i="10" s="1"/>
  <c r="F91" i="3"/>
  <c r="F91" i="6" s="1"/>
  <c r="F55" i="10" s="1"/>
  <c r="F135" i="3"/>
  <c r="F135" i="6" s="1"/>
  <c r="F158" i="3"/>
  <c r="F158" i="6" s="1"/>
  <c r="F194" i="3"/>
  <c r="F194" i="6" s="1"/>
  <c r="F198" i="3"/>
  <c r="F198" i="6" s="1"/>
  <c r="F227" i="3"/>
  <c r="F227" i="6" s="1"/>
  <c r="F239" i="3"/>
  <c r="F239" i="6" s="1"/>
  <c r="F274" i="3"/>
  <c r="F286" i="3"/>
  <c r="F147" i="3"/>
  <c r="F147" i="6" s="1"/>
  <c r="F169" i="3"/>
  <c r="F169" i="6" s="1"/>
  <c r="F179" i="3"/>
  <c r="F179" i="6" s="1"/>
  <c r="F190" i="3"/>
  <c r="F190" i="6" s="1"/>
  <c r="F231" i="3"/>
  <c r="F231" i="6" s="1"/>
  <c r="F243" i="3"/>
  <c r="F243" i="6" s="1"/>
  <c r="F278" i="3"/>
  <c r="F290" i="3"/>
  <c r="F297" i="3"/>
  <c r="F307" i="3"/>
  <c r="F317" i="3"/>
  <c r="F327" i="3"/>
  <c r="F337" i="3"/>
  <c r="F347" i="3"/>
  <c r="F357" i="3"/>
  <c r="F367" i="3"/>
  <c r="F377" i="3"/>
  <c r="F387" i="3"/>
  <c r="F397" i="3"/>
  <c r="F374" i="4"/>
  <c r="F374" i="5" s="1"/>
  <c r="F30" i="3"/>
  <c r="F30" i="6" s="1"/>
  <c r="F118" i="3"/>
  <c r="F118" i="6" s="1"/>
  <c r="F142" i="3"/>
  <c r="F142" i="6" s="1"/>
  <c r="F170" i="3"/>
  <c r="F170" i="6" s="1"/>
  <c r="F251" i="3"/>
  <c r="F251" i="6" s="1"/>
  <c r="F263" i="3"/>
  <c r="F263" i="6" s="1"/>
  <c r="F294" i="3"/>
  <c r="F304" i="3"/>
  <c r="F314" i="3"/>
  <c r="F324" i="3"/>
  <c r="F334" i="3"/>
  <c r="F344" i="3"/>
  <c r="F354" i="3"/>
  <c r="F364" i="3"/>
  <c r="F374" i="3"/>
  <c r="F131" i="3"/>
  <c r="F131" i="6" s="1"/>
  <c r="F143" i="3"/>
  <c r="F143" i="6" s="1"/>
  <c r="F159" i="3"/>
  <c r="F159" i="6" s="1"/>
  <c r="F181" i="3"/>
  <c r="F181" i="6" s="1"/>
  <c r="F228" i="3"/>
  <c r="F228" i="6" s="1"/>
  <c r="F240" i="3"/>
  <c r="F240" i="6" s="1"/>
  <c r="F287" i="3"/>
  <c r="F442" i="4"/>
  <c r="F442" i="5" s="1"/>
  <c r="F95" i="3"/>
  <c r="F95" i="6" s="1"/>
  <c r="F59" i="10" s="1"/>
  <c r="F119" i="3"/>
  <c r="F119" i="6" s="1"/>
  <c r="F148" i="3"/>
  <c r="F148" i="6" s="1"/>
  <c r="F191" i="3"/>
  <c r="F191" i="6" s="1"/>
  <c r="F244" i="3"/>
  <c r="F244" i="6" s="1"/>
  <c r="F256" i="3"/>
  <c r="F256" i="6" s="1"/>
  <c r="F291" i="3"/>
  <c r="F298" i="3"/>
  <c r="F308" i="3"/>
  <c r="F318" i="3"/>
  <c r="F391" i="4"/>
  <c r="F391" i="5" s="1"/>
  <c r="F83" i="3"/>
  <c r="F83" i="6" s="1"/>
  <c r="F47" i="10" s="1"/>
  <c r="F112" i="3"/>
  <c r="F112" i="6" s="1"/>
  <c r="F196" i="3"/>
  <c r="F196" i="6" s="1"/>
  <c r="F200" i="3"/>
  <c r="F200" i="6" s="1"/>
  <c r="F204" i="3"/>
  <c r="F204" i="6" s="1"/>
  <c r="F208" i="3"/>
  <c r="F208" i="6" s="1"/>
  <c r="F248" i="3"/>
  <c r="F248" i="6" s="1"/>
  <c r="F260" i="3"/>
  <c r="F260" i="6" s="1"/>
  <c r="F321" i="4"/>
  <c r="F321" i="5" s="1"/>
  <c r="F424" i="4"/>
  <c r="F424" i="5" s="1"/>
  <c r="F70" i="3"/>
  <c r="F70" i="6" s="1"/>
  <c r="F34" i="10" s="1"/>
  <c r="F160" i="3"/>
  <c r="F160" i="6" s="1"/>
  <c r="F171" i="3"/>
  <c r="F171" i="6" s="1"/>
  <c r="F229" i="3"/>
  <c r="F229" i="6" s="1"/>
  <c r="F264" i="3"/>
  <c r="F276" i="3"/>
  <c r="F295" i="3"/>
  <c r="F305" i="3"/>
  <c r="F315" i="3"/>
  <c r="F325" i="3"/>
  <c r="F335" i="3"/>
  <c r="F345" i="3"/>
  <c r="F355" i="3"/>
  <c r="F365" i="3"/>
  <c r="F120" i="3"/>
  <c r="F120" i="6" s="1"/>
  <c r="F177" i="3"/>
  <c r="F177" i="6" s="1"/>
  <c r="F187" i="3"/>
  <c r="F187" i="6" s="1"/>
  <c r="F209" i="3"/>
  <c r="F209" i="6" s="1"/>
  <c r="F213" i="3"/>
  <c r="F213" i="6" s="1"/>
  <c r="F217" i="3"/>
  <c r="F217" i="6" s="1"/>
  <c r="F221" i="3"/>
  <c r="F221" i="6" s="1"/>
  <c r="F233" i="3"/>
  <c r="F233" i="6" s="1"/>
  <c r="F268" i="3"/>
  <c r="F280" i="3"/>
  <c r="F21" i="3"/>
  <c r="F21" i="6" s="1"/>
  <c r="F73" i="3"/>
  <c r="F73" i="6" s="1"/>
  <c r="F37" i="10" s="1"/>
  <c r="F84" i="3"/>
  <c r="F84" i="6" s="1"/>
  <c r="F48" i="10" s="1"/>
  <c r="F107" i="3"/>
  <c r="F107" i="6" s="1"/>
  <c r="F71" i="10" s="1"/>
  <c r="F155" i="3"/>
  <c r="F155" i="6" s="1"/>
  <c r="F182" i="3"/>
  <c r="F182" i="6" s="1"/>
  <c r="F237" i="3"/>
  <c r="F237" i="6" s="1"/>
  <c r="F249" i="3"/>
  <c r="F249" i="6" s="1"/>
  <c r="F284" i="3"/>
  <c r="F292" i="3"/>
  <c r="F302" i="3"/>
  <c r="F312" i="3"/>
  <c r="F322" i="3"/>
  <c r="F332" i="3"/>
  <c r="F342" i="3"/>
  <c r="F352" i="3"/>
  <c r="F362" i="3"/>
  <c r="F341" i="4"/>
  <c r="F341" i="5" s="1"/>
  <c r="F48" i="3"/>
  <c r="F48" i="6" s="1"/>
  <c r="F12" i="10" s="1"/>
  <c r="F127" i="3"/>
  <c r="F127" i="6" s="1"/>
  <c r="F132" i="3"/>
  <c r="F132" i="6" s="1"/>
  <c r="F144" i="3"/>
  <c r="F144" i="6" s="1"/>
  <c r="F241" i="3"/>
  <c r="F241" i="6" s="1"/>
  <c r="F253" i="3"/>
  <c r="F253" i="6" s="1"/>
  <c r="F288" i="3"/>
  <c r="F130" i="3"/>
  <c r="F130" i="6" s="1"/>
  <c r="F207" i="3"/>
  <c r="F207" i="6" s="1"/>
  <c r="F247" i="3"/>
  <c r="F247" i="6" s="1"/>
  <c r="F428" i="3"/>
  <c r="F437" i="3"/>
  <c r="F441" i="3"/>
  <c r="F8" i="3"/>
  <c r="F286" i="8"/>
  <c r="N154" i="11" s="1"/>
  <c r="F302" i="8"/>
  <c r="N170" i="11" s="1"/>
  <c r="F324" i="8"/>
  <c r="N192" i="11" s="1"/>
  <c r="F346" i="8"/>
  <c r="N214" i="11" s="1"/>
  <c r="F353" i="8"/>
  <c r="N221" i="11" s="1"/>
  <c r="F360" i="8"/>
  <c r="N228" i="11" s="1"/>
  <c r="F367" i="8"/>
  <c r="N235" i="11" s="1"/>
  <c r="F374" i="8"/>
  <c r="N242" i="11" s="1"/>
  <c r="F381" i="8"/>
  <c r="N249" i="11" s="1"/>
  <c r="F267" i="3"/>
  <c r="F381" i="3"/>
  <c r="F424" i="3"/>
  <c r="F294" i="8"/>
  <c r="N162" i="11" s="1"/>
  <c r="F317" i="8"/>
  <c r="N185" i="11" s="1"/>
  <c r="F339" i="8"/>
  <c r="N207" i="11" s="1"/>
  <c r="F321" i="3"/>
  <c r="F358" i="3"/>
  <c r="F415" i="3"/>
  <c r="F420" i="3"/>
  <c r="F263" i="8"/>
  <c r="N131" i="11" s="1"/>
  <c r="F271" i="8"/>
  <c r="N139" i="11" s="1"/>
  <c r="F279" i="8"/>
  <c r="N147" i="11" s="1"/>
  <c r="F310" i="8"/>
  <c r="N178" i="11" s="1"/>
  <c r="F332" i="8"/>
  <c r="N200" i="11" s="1"/>
  <c r="F375" i="8"/>
  <c r="N243" i="11" s="1"/>
  <c r="F382" i="8"/>
  <c r="N250" i="11" s="1"/>
  <c r="F389" i="8"/>
  <c r="N257" i="11" s="1"/>
  <c r="F396" i="8"/>
  <c r="N264" i="11" s="1"/>
  <c r="F403" i="8"/>
  <c r="N271" i="11" s="1"/>
  <c r="F410" i="8"/>
  <c r="N278" i="11" s="1"/>
  <c r="F417" i="8"/>
  <c r="N285" i="11" s="1"/>
  <c r="F424" i="8"/>
  <c r="F431" i="8"/>
  <c r="F438" i="8"/>
  <c r="F367" i="4"/>
  <c r="F367" i="5" s="1"/>
  <c r="F100" i="3"/>
  <c r="F100" i="6" s="1"/>
  <c r="F64" i="10" s="1"/>
  <c r="F163" i="3"/>
  <c r="F163" i="6" s="1"/>
  <c r="F189" i="3"/>
  <c r="F189" i="6" s="1"/>
  <c r="F368" i="3"/>
  <c r="F411" i="3"/>
  <c r="F254" i="8"/>
  <c r="N122" i="11" s="1"/>
  <c r="F287" i="8"/>
  <c r="N155" i="11" s="1"/>
  <c r="F303" i="8"/>
  <c r="N171" i="11" s="1"/>
  <c r="F325" i="8"/>
  <c r="N193" i="11" s="1"/>
  <c r="F347" i="8"/>
  <c r="N215" i="11" s="1"/>
  <c r="F354" i="8"/>
  <c r="N222" i="11" s="1"/>
  <c r="F361" i="8"/>
  <c r="N229" i="11" s="1"/>
  <c r="F211" i="3"/>
  <c r="F211" i="6" s="1"/>
  <c r="F348" i="3"/>
  <c r="F375" i="3"/>
  <c r="F402" i="3"/>
  <c r="F407" i="3"/>
  <c r="F296" i="8"/>
  <c r="N164" i="11" s="1"/>
  <c r="F318" i="8"/>
  <c r="N186" i="11" s="1"/>
  <c r="F340" i="8"/>
  <c r="N208" i="11" s="1"/>
  <c r="F386" i="4"/>
  <c r="F386" i="5" s="1"/>
  <c r="F164" i="3"/>
  <c r="F164" i="6" s="1"/>
  <c r="F392" i="3"/>
  <c r="F256" i="8"/>
  <c r="N124" i="11" s="1"/>
  <c r="F264" i="8"/>
  <c r="N132" i="11" s="1"/>
  <c r="F272" i="8"/>
  <c r="N140" i="11" s="1"/>
  <c r="F280" i="8"/>
  <c r="N148" i="11" s="1"/>
  <c r="F311" i="8"/>
  <c r="N179" i="11" s="1"/>
  <c r="F333" i="8"/>
  <c r="N201" i="11" s="1"/>
  <c r="F355" i="8"/>
  <c r="N223" i="11" s="1"/>
  <c r="F362" i="8"/>
  <c r="N230" i="11" s="1"/>
  <c r="F369" i="8"/>
  <c r="N237" i="11" s="1"/>
  <c r="F376" i="8"/>
  <c r="N244" i="11" s="1"/>
  <c r="F383" i="8"/>
  <c r="N251" i="11" s="1"/>
  <c r="F390" i="8"/>
  <c r="N258" i="11" s="1"/>
  <c r="F397" i="8"/>
  <c r="N265" i="11" s="1"/>
  <c r="F404" i="8"/>
  <c r="N272" i="11" s="1"/>
  <c r="F411" i="8"/>
  <c r="N279" i="11" s="1"/>
  <c r="F418" i="8"/>
  <c r="N286" i="11" s="1"/>
  <c r="F425" i="8"/>
  <c r="F432" i="8"/>
  <c r="F439" i="8"/>
  <c r="F387" i="4"/>
  <c r="F387" i="5" s="1"/>
  <c r="F43" i="3"/>
  <c r="F43" i="6" s="1"/>
  <c r="F7" i="10" s="1"/>
  <c r="F165" i="3"/>
  <c r="F165" i="6" s="1"/>
  <c r="F271" i="3"/>
  <c r="F434" i="3"/>
  <c r="F438" i="3"/>
  <c r="F442" i="3"/>
  <c r="F289" i="8"/>
  <c r="N157" i="11" s="1"/>
  <c r="F304" i="8"/>
  <c r="N172" i="11" s="1"/>
  <c r="F326" i="8"/>
  <c r="N194" i="11" s="1"/>
  <c r="F52" i="3"/>
  <c r="F52" i="6" s="1"/>
  <c r="F16" i="10" s="1"/>
  <c r="F254" i="3"/>
  <c r="F254" i="6" s="1"/>
  <c r="F338" i="3"/>
  <c r="F361" i="3"/>
  <c r="F382" i="3"/>
  <c r="F398" i="3"/>
  <c r="F425" i="3"/>
  <c r="F430" i="3"/>
  <c r="F297" i="8"/>
  <c r="N165" i="11" s="1"/>
  <c r="F319" i="8"/>
  <c r="N187" i="11" s="1"/>
  <c r="F341" i="8"/>
  <c r="N209" i="11" s="1"/>
  <c r="F433" i="8"/>
  <c r="F53" i="3"/>
  <c r="F53" i="6" s="1"/>
  <c r="F17" i="10" s="1"/>
  <c r="F111" i="3"/>
  <c r="F111" i="6" s="1"/>
  <c r="F351" i="3"/>
  <c r="F388" i="3"/>
  <c r="F421" i="3"/>
  <c r="F443" i="3"/>
  <c r="F257" i="8"/>
  <c r="N125" i="11" s="1"/>
  <c r="F265" i="8"/>
  <c r="N133" i="11" s="1"/>
  <c r="F273" i="8"/>
  <c r="N141" i="11" s="1"/>
  <c r="F282" i="8"/>
  <c r="N150" i="11" s="1"/>
  <c r="F312" i="8"/>
  <c r="N180" i="11" s="1"/>
  <c r="F334" i="8"/>
  <c r="N202" i="11" s="1"/>
  <c r="F342" i="8"/>
  <c r="N210" i="11" s="1"/>
  <c r="F349" i="8"/>
  <c r="N217" i="11" s="1"/>
  <c r="F356" i="8"/>
  <c r="N224" i="11" s="1"/>
  <c r="F363" i="8"/>
  <c r="N231" i="11" s="1"/>
  <c r="F370" i="8"/>
  <c r="N238" i="11" s="1"/>
  <c r="F377" i="8"/>
  <c r="N245" i="11" s="1"/>
  <c r="F384" i="8"/>
  <c r="N252" i="11" s="1"/>
  <c r="F391" i="8"/>
  <c r="N259" i="11" s="1"/>
  <c r="F398" i="8"/>
  <c r="N266" i="11" s="1"/>
  <c r="F405" i="8"/>
  <c r="N273" i="11" s="1"/>
  <c r="F412" i="8"/>
  <c r="N280" i="11" s="1"/>
  <c r="F419" i="8"/>
  <c r="N287" i="11" s="1"/>
  <c r="F426" i="8"/>
  <c r="F440" i="8"/>
  <c r="F56" i="3"/>
  <c r="F56" i="6" s="1"/>
  <c r="F20" i="10" s="1"/>
  <c r="F216" i="3"/>
  <c r="F216" i="6" s="1"/>
  <c r="F412" i="3"/>
  <c r="F417" i="3"/>
  <c r="F290" i="8"/>
  <c r="N158" i="11" s="1"/>
  <c r="F305" i="8"/>
  <c r="N173" i="11" s="1"/>
  <c r="F327" i="8"/>
  <c r="N195" i="11" s="1"/>
  <c r="F236" i="3"/>
  <c r="F236" i="6" s="1"/>
  <c r="F311" i="3"/>
  <c r="F394" i="3"/>
  <c r="F408" i="3"/>
  <c r="F298" i="8"/>
  <c r="N166" i="11" s="1"/>
  <c r="F320" i="8"/>
  <c r="N188" i="11" s="1"/>
  <c r="F438" i="4"/>
  <c r="F438" i="5" s="1"/>
  <c r="F220" i="3"/>
  <c r="F220" i="6" s="1"/>
  <c r="F279" i="3"/>
  <c r="F378" i="3"/>
  <c r="F431" i="3"/>
  <c r="F276" i="8"/>
  <c r="N144" i="11" s="1"/>
  <c r="F299" i="8"/>
  <c r="N167" i="11" s="1"/>
  <c r="F321" i="8"/>
  <c r="N189" i="11" s="1"/>
  <c r="F329" i="8"/>
  <c r="N197" i="11" s="1"/>
  <c r="F175" i="3"/>
  <c r="F175" i="6" s="1"/>
  <c r="F400" i="3"/>
  <c r="F422" i="3"/>
  <c r="F427" i="3"/>
  <c r="F440" i="3"/>
  <c r="F444" i="3"/>
  <c r="F259" i="8"/>
  <c r="N127" i="11" s="1"/>
  <c r="F267" i="8"/>
  <c r="N135" i="11" s="1"/>
  <c r="F284" i="8"/>
  <c r="N152" i="11" s="1"/>
  <c r="F314" i="8"/>
  <c r="N182" i="11" s="1"/>
  <c r="F322" i="8"/>
  <c r="N190" i="11" s="1"/>
  <c r="F344" i="8"/>
  <c r="N212" i="11" s="1"/>
  <c r="F351" i="8"/>
  <c r="N219" i="11" s="1"/>
  <c r="F358" i="8"/>
  <c r="N226" i="11" s="1"/>
  <c r="F365" i="8"/>
  <c r="N233" i="11" s="1"/>
  <c r="F372" i="8"/>
  <c r="N240" i="11" s="1"/>
  <c r="F379" i="8"/>
  <c r="N247" i="11" s="1"/>
  <c r="F386" i="8"/>
  <c r="N254" i="11" s="1"/>
  <c r="F393" i="8"/>
  <c r="N261" i="11" s="1"/>
  <c r="F400" i="8"/>
  <c r="N268" i="11" s="1"/>
  <c r="F407" i="8"/>
  <c r="N275" i="11" s="1"/>
  <c r="F414" i="8"/>
  <c r="N282" i="11" s="1"/>
  <c r="F123" i="3"/>
  <c r="F123" i="6" s="1"/>
  <c r="F390" i="3"/>
  <c r="F418" i="3"/>
  <c r="F292" i="8"/>
  <c r="N160" i="11" s="1"/>
  <c r="F307" i="8"/>
  <c r="N175" i="11" s="1"/>
  <c r="F337" i="8"/>
  <c r="N205" i="11" s="1"/>
  <c r="F16" i="3"/>
  <c r="F152" i="3"/>
  <c r="F152" i="6" s="1"/>
  <c r="F203" i="3"/>
  <c r="F203" i="6" s="1"/>
  <c r="F331" i="3"/>
  <c r="F372" i="3"/>
  <c r="F395" i="3"/>
  <c r="F414" i="3"/>
  <c r="F269" i="8"/>
  <c r="N137" i="11" s="1"/>
  <c r="F277" i="8"/>
  <c r="N145" i="11" s="1"/>
  <c r="F300" i="8"/>
  <c r="N168" i="11" s="1"/>
  <c r="F330" i="8"/>
  <c r="N198" i="11" s="1"/>
  <c r="F415" i="8"/>
  <c r="N283" i="11" s="1"/>
  <c r="F422" i="8"/>
  <c r="F124" i="3"/>
  <c r="F124" i="6" s="1"/>
  <c r="F385" i="3"/>
  <c r="F405" i="3"/>
  <c r="F410" i="3"/>
  <c r="F260" i="8"/>
  <c r="N128" i="11" s="1"/>
  <c r="F285" i="8"/>
  <c r="N153" i="11" s="1"/>
  <c r="F323" i="8"/>
  <c r="N191" i="11" s="1"/>
  <c r="F345" i="8"/>
  <c r="N213" i="11" s="1"/>
  <c r="F352" i="8"/>
  <c r="N220" i="11" s="1"/>
  <c r="F359" i="8"/>
  <c r="N227" i="11" s="1"/>
  <c r="F366" i="8"/>
  <c r="N234" i="11" s="1"/>
  <c r="F373" i="8"/>
  <c r="N241" i="11" s="1"/>
  <c r="F380" i="8"/>
  <c r="N248" i="11" s="1"/>
  <c r="F387" i="8"/>
  <c r="N255" i="11" s="1"/>
  <c r="F394" i="8"/>
  <c r="N262" i="11" s="1"/>
  <c r="F401" i="8"/>
  <c r="N269" i="11" s="1"/>
  <c r="F291" i="8"/>
  <c r="N159" i="11" s="1"/>
  <c r="F423" i="8"/>
  <c r="F442" i="8"/>
  <c r="F336" i="8"/>
  <c r="N204" i="11" s="1"/>
  <c r="F128" i="3"/>
  <c r="F128" i="6" s="1"/>
  <c r="F301" i="8"/>
  <c r="N169" i="11" s="1"/>
  <c r="F270" i="8"/>
  <c r="N138" i="11" s="1"/>
  <c r="F224" i="3"/>
  <c r="F224" i="6" s="1"/>
  <c r="F401" i="3"/>
  <c r="F293" i="8"/>
  <c r="N161" i="11" s="1"/>
  <c r="F350" i="8"/>
  <c r="N218" i="11" s="1"/>
  <c r="F331" i="8"/>
  <c r="N199" i="11" s="1"/>
  <c r="F402" i="8"/>
  <c r="N270" i="11" s="1"/>
  <c r="F427" i="8"/>
  <c r="F429" i="8"/>
  <c r="F306" i="8"/>
  <c r="N174" i="11" s="1"/>
  <c r="F430" i="8"/>
  <c r="F154" i="3"/>
  <c r="F154" i="6" s="1"/>
  <c r="F309" i="8"/>
  <c r="N177" i="11" s="1"/>
  <c r="F404" i="3"/>
  <c r="F258" i="8"/>
  <c r="N126" i="11" s="1"/>
  <c r="F371" i="8"/>
  <c r="N239" i="11" s="1"/>
  <c r="F443" i="8"/>
  <c r="F406" i="8"/>
  <c r="N274" i="11" s="1"/>
  <c r="F444" i="8"/>
  <c r="F432" i="3"/>
  <c r="F274" i="8"/>
  <c r="N142" i="11" s="1"/>
  <c r="F117" i="3"/>
  <c r="F117" i="6" s="1"/>
  <c r="F328" i="3"/>
  <c r="F338" i="8"/>
  <c r="N206" i="11" s="1"/>
  <c r="F266" i="3"/>
  <c r="F434" i="8"/>
  <c r="F385" i="8"/>
  <c r="N253" i="11" s="1"/>
  <c r="F435" i="8"/>
  <c r="F435" i="3"/>
  <c r="F341" i="3"/>
  <c r="F384" i="3"/>
  <c r="F266" i="8"/>
  <c r="N134" i="11" s="1"/>
  <c r="F343" i="8"/>
  <c r="N211" i="11" s="1"/>
  <c r="F378" i="8"/>
  <c r="N246" i="11" s="1"/>
  <c r="F409" i="8"/>
  <c r="N277" i="11" s="1"/>
  <c r="F259" i="3"/>
  <c r="F259" i="6" s="1"/>
  <c r="F413" i="8"/>
  <c r="N281" i="11" s="1"/>
  <c r="F283" i="3"/>
  <c r="F316" i="8"/>
  <c r="N184" i="11" s="1"/>
  <c r="F416" i="8"/>
  <c r="N284" i="11" s="1"/>
  <c r="F391" i="3"/>
  <c r="F278" i="8"/>
  <c r="N146" i="11" s="1"/>
  <c r="F436" i="8"/>
  <c r="F283" i="8"/>
  <c r="N151" i="11" s="1"/>
  <c r="F357" i="8"/>
  <c r="N225" i="11" s="1"/>
  <c r="F392" i="8"/>
  <c r="N260" i="11" s="1"/>
  <c r="F420" i="8"/>
  <c r="N288" i="11" s="1"/>
  <c r="F313" i="8"/>
  <c r="N181" i="11" s="1"/>
  <c r="F199" i="3"/>
  <c r="F199" i="6" s="1"/>
  <c r="F437" i="8"/>
  <c r="F301" i="3"/>
  <c r="F395" i="8"/>
  <c r="N263" i="11" s="1"/>
  <c r="F421" i="8"/>
  <c r="F441" i="8"/>
  <c r="F219" i="3"/>
  <c r="F219" i="6" s="1"/>
  <c r="F371" i="3"/>
  <c r="F364" i="8"/>
  <c r="N232" i="11" s="1"/>
  <c r="F399" i="8"/>
  <c r="N267" i="11" s="1"/>
  <c r="K380" i="10"/>
  <c r="K379" i="10"/>
  <c r="K255" i="10"/>
  <c r="K240" i="10"/>
  <c r="K315" i="10"/>
  <c r="K399" i="10"/>
  <c r="K275" i="10"/>
  <c r="K285" i="10"/>
  <c r="K308" i="10"/>
  <c r="K391" i="10"/>
  <c r="K381" i="10"/>
  <c r="K281" i="10"/>
  <c r="K261" i="10"/>
  <c r="K241" i="10"/>
  <c r="K231" i="10"/>
  <c r="K338" i="10"/>
  <c r="K400" i="10"/>
  <c r="K388" i="10"/>
  <c r="K248" i="10"/>
  <c r="K318" i="10"/>
  <c r="L351" i="10"/>
  <c r="K238" i="10"/>
  <c r="K258" i="10"/>
  <c r="K358" i="10"/>
  <c r="K228" i="10"/>
  <c r="K406" i="10"/>
  <c r="K286" i="10"/>
  <c r="K356" i="10"/>
  <c r="K256" i="10"/>
  <c r="K384" i="10"/>
  <c r="K344" i="10"/>
  <c r="K324" i="10"/>
  <c r="K314" i="10"/>
  <c r="K304" i="10"/>
  <c r="K294" i="10"/>
  <c r="K284" i="10"/>
  <c r="K274" i="10"/>
  <c r="K264" i="10"/>
  <c r="K246" i="10"/>
  <c r="K394" i="10"/>
  <c r="K346" i="10"/>
  <c r="K276" i="10"/>
  <c r="K404" i="10"/>
  <c r="K374" i="10"/>
  <c r="K403" i="10"/>
  <c r="K383" i="10"/>
  <c r="K373" i="10"/>
  <c r="K313" i="10"/>
  <c r="K283" i="10"/>
  <c r="K253" i="10"/>
  <c r="K233" i="10"/>
  <c r="K223" i="10"/>
  <c r="K326" i="10"/>
  <c r="L352" i="10"/>
  <c r="K336" i="10"/>
  <c r="K366" i="10"/>
  <c r="K401" i="10"/>
  <c r="K376" i="10"/>
  <c r="K296" i="10"/>
  <c r="K387" i="10"/>
  <c r="K367" i="10"/>
  <c r="K327" i="10"/>
  <c r="K317" i="10"/>
  <c r="K297" i="10"/>
  <c r="K267" i="10"/>
  <c r="K247" i="10"/>
  <c r="K237" i="10"/>
  <c r="K227" i="10"/>
  <c r="M315" i="10"/>
  <c r="K216" i="10"/>
  <c r="C353" i="6"/>
  <c r="C364" i="6"/>
  <c r="C339" i="6"/>
  <c r="C332" i="6"/>
  <c r="D6" i="8"/>
  <c r="C6" i="8"/>
  <c r="N309" i="11" l="1"/>
  <c r="N289" i="11"/>
  <c r="N305" i="11"/>
  <c r="N304" i="11"/>
  <c r="N303" i="11"/>
  <c r="N302" i="11"/>
  <c r="N312" i="11"/>
  <c r="N311" i="11"/>
  <c r="N298" i="11"/>
  <c r="N297" i="11"/>
  <c r="N295" i="11"/>
  <c r="N310" i="11"/>
  <c r="N291" i="11"/>
  <c r="N290" i="11"/>
  <c r="N308" i="11"/>
  <c r="N294" i="11"/>
  <c r="N301" i="11"/>
  <c r="N307" i="11"/>
  <c r="N300" i="11"/>
  <c r="N293" i="11"/>
  <c r="N306" i="11"/>
  <c r="N299" i="11"/>
  <c r="N292" i="11"/>
  <c r="N296" i="11"/>
  <c r="O88" i="10"/>
  <c r="O48" i="10"/>
  <c r="O118" i="10"/>
  <c r="B22" i="12"/>
  <c r="N23" i="11"/>
  <c r="O61" i="10"/>
  <c r="O21" i="10"/>
  <c r="O108" i="10"/>
  <c r="N13" i="11"/>
  <c r="B12" i="12"/>
  <c r="O98" i="10"/>
  <c r="B2" i="12"/>
  <c r="N3" i="11"/>
  <c r="O86" i="10"/>
  <c r="O46" i="10"/>
  <c r="O116" i="10"/>
  <c r="N21" i="11"/>
  <c r="B20" i="12"/>
  <c r="O7" i="10"/>
  <c r="O76" i="10"/>
  <c r="O106" i="10"/>
  <c r="B10" i="12"/>
  <c r="N11" i="11"/>
  <c r="O9" i="10"/>
  <c r="O71" i="10"/>
  <c r="O31" i="10"/>
  <c r="O96" i="10"/>
  <c r="O18" i="10"/>
  <c r="O5" i="10"/>
  <c r="O58" i="10"/>
  <c r="O56" i="10"/>
  <c r="O16" i="10"/>
  <c r="O36" i="10"/>
  <c r="O68" i="10"/>
  <c r="O28" i="10"/>
  <c r="O81" i="10"/>
  <c r="O41" i="10"/>
  <c r="O8" i="10"/>
  <c r="O66" i="10"/>
  <c r="O26" i="10"/>
  <c r="O121" i="10"/>
  <c r="N26" i="11"/>
  <c r="B25" i="12"/>
  <c r="O91" i="10"/>
  <c r="O78" i="10"/>
  <c r="O38" i="10"/>
  <c r="O111" i="10"/>
  <c r="B15" i="12"/>
  <c r="N16" i="11"/>
  <c r="O51" i="10"/>
  <c r="O11" i="10"/>
  <c r="O101" i="10"/>
  <c r="N6" i="11"/>
  <c r="B5" i="12"/>
  <c r="O119" i="10"/>
  <c r="N24" i="11"/>
  <c r="B23" i="12"/>
  <c r="O109" i="10"/>
  <c r="B13" i="12"/>
  <c r="N14" i="11"/>
  <c r="O99" i="10"/>
  <c r="N4" i="11"/>
  <c r="B3" i="12"/>
  <c r="O89" i="10"/>
  <c r="O79" i="10"/>
  <c r="O69" i="10"/>
  <c r="O59" i="10"/>
  <c r="O49" i="10"/>
  <c r="O39" i="10"/>
  <c r="O29" i="10"/>
  <c r="O19" i="10"/>
  <c r="N27" i="11"/>
  <c r="B26" i="12"/>
  <c r="O112" i="10"/>
  <c r="B16" i="12"/>
  <c r="N17" i="11"/>
  <c r="O102" i="10"/>
  <c r="N7" i="11"/>
  <c r="B6" i="12"/>
  <c r="O92" i="10"/>
  <c r="O82" i="10"/>
  <c r="O72" i="10"/>
  <c r="O62" i="10"/>
  <c r="O52" i="10"/>
  <c r="O42" i="10"/>
  <c r="O32" i="10"/>
  <c r="O22" i="10"/>
  <c r="O12" i="10"/>
  <c r="O115" i="10"/>
  <c r="N20" i="11"/>
  <c r="B19" i="12"/>
  <c r="O105" i="10"/>
  <c r="N10" i="11"/>
  <c r="B9" i="12"/>
  <c r="O95" i="10"/>
  <c r="O85" i="10"/>
  <c r="O75" i="10"/>
  <c r="O65" i="10"/>
  <c r="O55" i="10"/>
  <c r="O45" i="10"/>
  <c r="O35" i="10"/>
  <c r="O25" i="10"/>
  <c r="O15" i="10"/>
  <c r="O114" i="10"/>
  <c r="B18" i="12"/>
  <c r="N19" i="11"/>
  <c r="O104" i="10"/>
  <c r="B8" i="12"/>
  <c r="N9" i="11"/>
  <c r="O94" i="10"/>
  <c r="O84" i="10"/>
  <c r="O74" i="10"/>
  <c r="O64" i="10"/>
  <c r="O54" i="10"/>
  <c r="O44" i="10"/>
  <c r="O34" i="10"/>
  <c r="O24" i="10"/>
  <c r="O14" i="10"/>
  <c r="O117" i="10"/>
  <c r="B21" i="12"/>
  <c r="N22" i="11"/>
  <c r="O107" i="10"/>
  <c r="B11" i="12"/>
  <c r="N12" i="11"/>
  <c r="O97" i="10"/>
  <c r="O87" i="10"/>
  <c r="O77" i="10"/>
  <c r="O67" i="10"/>
  <c r="O57" i="10"/>
  <c r="O47" i="10"/>
  <c r="O37" i="10"/>
  <c r="O27" i="10"/>
  <c r="O17" i="10"/>
  <c r="O120" i="10"/>
  <c r="N25" i="11"/>
  <c r="B24" i="12"/>
  <c r="O110" i="10"/>
  <c r="B14" i="12"/>
  <c r="N15" i="11"/>
  <c r="O100" i="10"/>
  <c r="N5" i="11"/>
  <c r="B4" i="12"/>
  <c r="O90" i="10"/>
  <c r="O80" i="10"/>
  <c r="O70" i="10"/>
  <c r="O60" i="10"/>
  <c r="O50" i="10"/>
  <c r="O40" i="10"/>
  <c r="O30" i="10"/>
  <c r="O20" i="10"/>
  <c r="O10" i="10"/>
  <c r="O6" i="10"/>
  <c r="O113" i="10"/>
  <c r="N18" i="11"/>
  <c r="B17" i="12"/>
  <c r="O103" i="10"/>
  <c r="B7" i="12"/>
  <c r="N8" i="11"/>
  <c r="O93" i="10"/>
  <c r="O83" i="10"/>
  <c r="O73" i="10"/>
  <c r="O63" i="10"/>
  <c r="O53" i="10"/>
  <c r="O43" i="10"/>
  <c r="O33" i="10"/>
  <c r="O23" i="10"/>
  <c r="O13" i="10"/>
  <c r="O232" i="10"/>
  <c r="B136" i="12"/>
  <c r="O249" i="10"/>
  <c r="B153" i="12"/>
  <c r="O238" i="10"/>
  <c r="B142" i="12"/>
  <c r="O377" i="10"/>
  <c r="B281" i="12"/>
  <c r="O357" i="10"/>
  <c r="B261" i="12"/>
  <c r="O278" i="10"/>
  <c r="B182" i="12"/>
  <c r="O336" i="10"/>
  <c r="B240" i="12"/>
  <c r="O329" i="10"/>
  <c r="B233" i="12"/>
  <c r="O285" i="10"/>
  <c r="B189" i="12"/>
  <c r="O279" i="10"/>
  <c r="B183" i="12"/>
  <c r="O245" i="10"/>
  <c r="B149" i="12"/>
  <c r="O198" i="10"/>
  <c r="B102" i="12"/>
  <c r="O134" i="10"/>
  <c r="B38" i="12"/>
  <c r="O369" i="10"/>
  <c r="B273" i="12"/>
  <c r="O299" i="10"/>
  <c r="B203" i="12"/>
  <c r="O385" i="10"/>
  <c r="B289" i="12"/>
  <c r="O370" i="10"/>
  <c r="B274" i="12"/>
  <c r="O236" i="10"/>
  <c r="B140" i="12"/>
  <c r="O359" i="10"/>
  <c r="B263" i="12"/>
  <c r="O337" i="10"/>
  <c r="B241" i="12"/>
  <c r="O165" i="10"/>
  <c r="B69" i="12"/>
  <c r="O138" i="10"/>
  <c r="B42" i="12"/>
  <c r="O169" i="10"/>
  <c r="B73" i="12"/>
  <c r="O155" i="10"/>
  <c r="B59" i="12"/>
  <c r="O152" i="10"/>
  <c r="B56" i="12"/>
  <c r="O124" i="10"/>
  <c r="B28" i="12"/>
  <c r="O123" i="10"/>
  <c r="B27" i="12"/>
  <c r="O407" i="10"/>
  <c r="B311" i="12"/>
  <c r="O366" i="10"/>
  <c r="B270" i="12"/>
  <c r="O344" i="10"/>
  <c r="B248" i="12"/>
  <c r="O231" i="10"/>
  <c r="B135" i="12"/>
  <c r="O199" i="10"/>
  <c r="B103" i="12"/>
  <c r="O362" i="10"/>
  <c r="B266" i="12"/>
  <c r="O339" i="10"/>
  <c r="B243" i="12"/>
  <c r="O327" i="10"/>
  <c r="B231" i="12"/>
  <c r="O376" i="10"/>
  <c r="B280" i="12"/>
  <c r="O406" i="10"/>
  <c r="B310" i="12"/>
  <c r="O405" i="10"/>
  <c r="B309" i="12"/>
  <c r="O378" i="10"/>
  <c r="B282" i="12"/>
  <c r="O363" i="10"/>
  <c r="B267" i="12"/>
  <c r="O292" i="10"/>
  <c r="B196" i="12"/>
  <c r="O228" i="10"/>
  <c r="B132" i="12"/>
  <c r="O289" i="10"/>
  <c r="B193" i="12"/>
  <c r="O332" i="10"/>
  <c r="B236" i="12"/>
  <c r="O324" i="10"/>
  <c r="B228" i="12"/>
  <c r="O352" i="10"/>
  <c r="B256" i="12"/>
  <c r="O330" i="10"/>
  <c r="B234" i="12"/>
  <c r="O176" i="10"/>
  <c r="B80" i="12"/>
  <c r="O131" i="10"/>
  <c r="B35" i="12"/>
  <c r="O148" i="10"/>
  <c r="B52" i="12"/>
  <c r="O142" i="10"/>
  <c r="B46" i="12"/>
  <c r="L339" i="10"/>
  <c r="O306" i="10"/>
  <c r="B210" i="12"/>
  <c r="O368" i="10"/>
  <c r="B272" i="12"/>
  <c r="O219" i="10"/>
  <c r="B123" i="12"/>
  <c r="O322" i="10"/>
  <c r="B226" i="12"/>
  <c r="O346" i="10"/>
  <c r="B250" i="12"/>
  <c r="O215" i="10"/>
  <c r="B119" i="12"/>
  <c r="O162" i="10"/>
  <c r="B66" i="12"/>
  <c r="O334" i="10"/>
  <c r="B238" i="12"/>
  <c r="O386" i="10"/>
  <c r="B290" i="12"/>
  <c r="O356" i="10"/>
  <c r="B260" i="12"/>
  <c r="O284" i="10"/>
  <c r="B188" i="12"/>
  <c r="O220" i="10"/>
  <c r="B124" i="12"/>
  <c r="O325" i="10"/>
  <c r="B229" i="12"/>
  <c r="O323" i="10"/>
  <c r="B227" i="12"/>
  <c r="O210" i="10"/>
  <c r="B114" i="12"/>
  <c r="O158" i="10"/>
  <c r="B62" i="12"/>
  <c r="O197" i="10"/>
  <c r="B101" i="12"/>
  <c r="O132" i="10"/>
  <c r="B36" i="12"/>
  <c r="O177" i="10"/>
  <c r="B81" i="12"/>
  <c r="O400" i="10"/>
  <c r="B304" i="12"/>
  <c r="O293" i="10"/>
  <c r="B197" i="12"/>
  <c r="O317" i="10"/>
  <c r="B221" i="12"/>
  <c r="O372" i="10"/>
  <c r="B276" i="12"/>
  <c r="O254" i="10"/>
  <c r="B158" i="12"/>
  <c r="O263" i="10"/>
  <c r="B167" i="12"/>
  <c r="O349" i="10"/>
  <c r="B253" i="12"/>
  <c r="O403" i="10"/>
  <c r="B307" i="12"/>
  <c r="O318" i="10"/>
  <c r="B222" i="12"/>
  <c r="O191" i="10"/>
  <c r="B95" i="12"/>
  <c r="O189" i="10"/>
  <c r="B93" i="12"/>
  <c r="O208" i="10"/>
  <c r="B112" i="12"/>
  <c r="O139" i="10"/>
  <c r="B43" i="12"/>
  <c r="O122" i="10"/>
  <c r="O159" i="10"/>
  <c r="B63" i="12"/>
  <c r="O133" i="10"/>
  <c r="B37" i="12"/>
  <c r="O267" i="10"/>
  <c r="B171" i="12"/>
  <c r="O345" i="10"/>
  <c r="B249" i="12"/>
  <c r="O221" i="10"/>
  <c r="B125" i="12"/>
  <c r="O262" i="10"/>
  <c r="B166" i="12"/>
  <c r="O252" i="10"/>
  <c r="B156" i="12"/>
  <c r="O310" i="10"/>
  <c r="B214" i="12"/>
  <c r="O338" i="10"/>
  <c r="B242" i="12"/>
  <c r="O316" i="10"/>
  <c r="B220" i="12"/>
  <c r="O404" i="10"/>
  <c r="B308" i="12"/>
  <c r="O341" i="10"/>
  <c r="B245" i="12"/>
  <c r="O364" i="10"/>
  <c r="B268" i="12"/>
  <c r="O240" i="10"/>
  <c r="B144" i="12"/>
  <c r="O342" i="10"/>
  <c r="B246" i="12"/>
  <c r="O239" i="10"/>
  <c r="B143" i="12"/>
  <c r="O389" i="10"/>
  <c r="B293" i="12"/>
  <c r="O296" i="10"/>
  <c r="B200" i="12"/>
  <c r="O288" i="10"/>
  <c r="B192" i="12"/>
  <c r="O295" i="10"/>
  <c r="B199" i="12"/>
  <c r="O309" i="10"/>
  <c r="B213" i="12"/>
  <c r="O298" i="10"/>
  <c r="B202" i="12"/>
  <c r="O205" i="10"/>
  <c r="B109" i="12"/>
  <c r="O178" i="10"/>
  <c r="B82" i="12"/>
  <c r="O171" i="10"/>
  <c r="B75" i="12"/>
  <c r="O202" i="10"/>
  <c r="B106" i="12"/>
  <c r="O129" i="10"/>
  <c r="B33" i="12"/>
  <c r="O384" i="10"/>
  <c r="B288" i="12"/>
  <c r="O287" i="10"/>
  <c r="B191" i="12"/>
  <c r="O335" i="10"/>
  <c r="B239" i="12"/>
  <c r="O274" i="10"/>
  <c r="B178" i="12"/>
  <c r="O273" i="10"/>
  <c r="B177" i="12"/>
  <c r="O358" i="10"/>
  <c r="B262" i="12"/>
  <c r="O229" i="10"/>
  <c r="B133" i="12"/>
  <c r="O350" i="10"/>
  <c r="B254" i="12"/>
  <c r="O328" i="10"/>
  <c r="B232" i="12"/>
  <c r="O375" i="10"/>
  <c r="B279" i="12"/>
  <c r="O243" i="10"/>
  <c r="B147" i="12"/>
  <c r="O250" i="10"/>
  <c r="B154" i="12"/>
  <c r="O242" i="10"/>
  <c r="B146" i="12"/>
  <c r="O265" i="10"/>
  <c r="B169" i="12"/>
  <c r="O258" i="10"/>
  <c r="B162" i="12"/>
  <c r="O175" i="10"/>
  <c r="B79" i="12"/>
  <c r="O157" i="10"/>
  <c r="B61" i="12"/>
  <c r="O190" i="10"/>
  <c r="B94" i="12"/>
  <c r="O146" i="10"/>
  <c r="B50" i="12"/>
  <c r="O136" i="10"/>
  <c r="B40" i="12"/>
  <c r="O343" i="10"/>
  <c r="B247" i="12"/>
  <c r="O218" i="10"/>
  <c r="B122" i="12"/>
  <c r="O128" i="10"/>
  <c r="B32" i="12"/>
  <c r="O168" i="10"/>
  <c r="B72" i="12"/>
  <c r="O195" i="10"/>
  <c r="B99" i="12"/>
  <c r="O137" i="10"/>
  <c r="B41" i="12"/>
  <c r="O151" i="10"/>
  <c r="B55" i="12"/>
  <c r="O321" i="10"/>
  <c r="B225" i="12"/>
  <c r="O147" i="10"/>
  <c r="B51" i="12"/>
  <c r="O209" i="10"/>
  <c r="B113" i="12"/>
  <c r="O180" i="10"/>
  <c r="B84" i="12"/>
  <c r="O269" i="10"/>
  <c r="B173" i="12"/>
  <c r="O307" i="10"/>
  <c r="B211" i="12"/>
  <c r="O166" i="10"/>
  <c r="B70" i="12"/>
  <c r="O156" i="10"/>
  <c r="B60" i="12"/>
  <c r="O391" i="10"/>
  <c r="B295" i="12"/>
  <c r="O126" i="10"/>
  <c r="B30" i="12"/>
  <c r="O212" i="10"/>
  <c r="B116" i="12"/>
  <c r="O149" i="10"/>
  <c r="B53" i="12"/>
  <c r="O211" i="10"/>
  <c r="B115" i="12"/>
  <c r="O214" i="10"/>
  <c r="B118" i="12"/>
  <c r="O150" i="10"/>
  <c r="B54" i="12"/>
  <c r="O213" i="10"/>
  <c r="B117" i="12"/>
  <c r="O382" i="10"/>
  <c r="B286" i="12"/>
  <c r="O266" i="10"/>
  <c r="B170" i="12"/>
  <c r="O187" i="10"/>
  <c r="B91" i="12"/>
  <c r="O235" i="10"/>
  <c r="B139" i="12"/>
  <c r="O227" i="10"/>
  <c r="B131" i="12"/>
  <c r="O354" i="10"/>
  <c r="B258" i="12"/>
  <c r="O383" i="10"/>
  <c r="B287" i="12"/>
  <c r="O348" i="10"/>
  <c r="B252" i="12"/>
  <c r="O315" i="10"/>
  <c r="B219" i="12"/>
  <c r="O261" i="10"/>
  <c r="B165" i="12"/>
  <c r="O402" i="10"/>
  <c r="B306" i="12"/>
  <c r="O397" i="10"/>
  <c r="B301" i="12"/>
  <c r="O308" i="10"/>
  <c r="B212" i="12"/>
  <c r="O247" i="10"/>
  <c r="B151" i="12"/>
  <c r="O371" i="10"/>
  <c r="B275" i="12"/>
  <c r="O141" i="10"/>
  <c r="B45" i="12"/>
  <c r="O206" i="10"/>
  <c r="B110" i="12"/>
  <c r="O204" i="10"/>
  <c r="B108" i="12"/>
  <c r="O167" i="10"/>
  <c r="B71" i="12"/>
  <c r="O140" i="10"/>
  <c r="B44" i="12"/>
  <c r="O203" i="10"/>
  <c r="B107" i="12"/>
  <c r="O170" i="10"/>
  <c r="B74" i="12"/>
  <c r="O320" i="10"/>
  <c r="B224" i="12"/>
  <c r="O313" i="10"/>
  <c r="B217" i="12"/>
  <c r="O286" i="10"/>
  <c r="B190" i="12"/>
  <c r="O300" i="10"/>
  <c r="B204" i="12"/>
  <c r="O230" i="10"/>
  <c r="B134" i="12"/>
  <c r="O326" i="10"/>
  <c r="B230" i="12"/>
  <c r="O388" i="10"/>
  <c r="B292" i="12"/>
  <c r="O303" i="10"/>
  <c r="B207" i="12"/>
  <c r="O302" i="10"/>
  <c r="B206" i="12"/>
  <c r="O351" i="10"/>
  <c r="B255" i="12"/>
  <c r="O201" i="10"/>
  <c r="B105" i="12"/>
  <c r="O186" i="10"/>
  <c r="B90" i="12"/>
  <c r="O194" i="10"/>
  <c r="B98" i="12"/>
  <c r="O127" i="10"/>
  <c r="B31" i="12"/>
  <c r="O130" i="10"/>
  <c r="B34" i="12"/>
  <c r="O193" i="10"/>
  <c r="B97" i="12"/>
  <c r="O272" i="10"/>
  <c r="B176" i="12"/>
  <c r="O393" i="10"/>
  <c r="B297" i="12"/>
  <c r="O217" i="10"/>
  <c r="B121" i="12"/>
  <c r="O392" i="10"/>
  <c r="B296" i="12"/>
  <c r="O396" i="10"/>
  <c r="B300" i="12"/>
  <c r="O276" i="10"/>
  <c r="B180" i="12"/>
  <c r="O283" i="10"/>
  <c r="B187" i="12"/>
  <c r="O160" i="10"/>
  <c r="B64" i="12"/>
  <c r="O260" i="10"/>
  <c r="B164" i="12"/>
  <c r="O395" i="10"/>
  <c r="B299" i="12"/>
  <c r="O225" i="10"/>
  <c r="B129" i="12"/>
  <c r="O331" i="10"/>
  <c r="B235" i="12"/>
  <c r="O185" i="10"/>
  <c r="B89" i="12"/>
  <c r="O181" i="10"/>
  <c r="B85" i="12"/>
  <c r="O184" i="10"/>
  <c r="B88" i="12"/>
  <c r="O183" i="10"/>
  <c r="B87" i="12"/>
  <c r="O234" i="10"/>
  <c r="B138" i="12"/>
  <c r="O361" i="10"/>
  <c r="B265" i="12"/>
  <c r="O200" i="10"/>
  <c r="B104" i="12"/>
  <c r="O365" i="10"/>
  <c r="B269" i="12"/>
  <c r="O224" i="10"/>
  <c r="B128" i="12"/>
  <c r="O355" i="10"/>
  <c r="B259" i="12"/>
  <c r="O294" i="10"/>
  <c r="B198" i="12"/>
  <c r="O333" i="10"/>
  <c r="B237" i="12"/>
  <c r="O246" i="10"/>
  <c r="B150" i="12"/>
  <c r="O301" i="10"/>
  <c r="B205" i="12"/>
  <c r="O256" i="10"/>
  <c r="B160" i="12"/>
  <c r="O248" i="10"/>
  <c r="B152" i="12"/>
  <c r="O270" i="10"/>
  <c r="B174" i="12"/>
  <c r="O222" i="10"/>
  <c r="B126" i="12"/>
  <c r="O319" i="10"/>
  <c r="B223" i="12"/>
  <c r="O381" i="10"/>
  <c r="B285" i="12"/>
  <c r="O281" i="10"/>
  <c r="B185" i="12"/>
  <c r="O401" i="10"/>
  <c r="B305" i="12"/>
  <c r="O280" i="10"/>
  <c r="B184" i="12"/>
  <c r="O399" i="10"/>
  <c r="B303" i="12"/>
  <c r="O223" i="10"/>
  <c r="B127" i="12"/>
  <c r="O255" i="10"/>
  <c r="B159" i="12"/>
  <c r="O312" i="10"/>
  <c r="B216" i="12"/>
  <c r="O374" i="10"/>
  <c r="B278" i="12"/>
  <c r="O259" i="10"/>
  <c r="B163" i="12"/>
  <c r="O394" i="10"/>
  <c r="B298" i="12"/>
  <c r="O257" i="10"/>
  <c r="B161" i="12"/>
  <c r="O311" i="10"/>
  <c r="B215" i="12"/>
  <c r="O179" i="10"/>
  <c r="B83" i="12"/>
  <c r="O196" i="10"/>
  <c r="B100" i="12"/>
  <c r="O145" i="10"/>
  <c r="B49" i="12"/>
  <c r="O174" i="10"/>
  <c r="B78" i="12"/>
  <c r="O173" i="10"/>
  <c r="B77" i="12"/>
  <c r="O241" i="10"/>
  <c r="B145" i="12"/>
  <c r="O367" i="10"/>
  <c r="B271" i="12"/>
  <c r="O291" i="10"/>
  <c r="B195" i="12"/>
  <c r="O161" i="10"/>
  <c r="B65" i="12"/>
  <c r="O216" i="10"/>
  <c r="B120" i="12"/>
  <c r="O192" i="10"/>
  <c r="B96" i="12"/>
  <c r="O135" i="10"/>
  <c r="B39" i="12"/>
  <c r="O164" i="10"/>
  <c r="B68" i="12"/>
  <c r="O163" i="10"/>
  <c r="B67" i="12"/>
  <c r="O314" i="10"/>
  <c r="B218" i="12"/>
  <c r="O226" i="10"/>
  <c r="B130" i="12"/>
  <c r="O398" i="10"/>
  <c r="B302" i="12"/>
  <c r="O347" i="10"/>
  <c r="B251" i="12"/>
  <c r="O277" i="10"/>
  <c r="B181" i="12"/>
  <c r="O340" i="10"/>
  <c r="B244" i="12"/>
  <c r="O282" i="10"/>
  <c r="B186" i="12"/>
  <c r="O290" i="10"/>
  <c r="B194" i="12"/>
  <c r="O387" i="10"/>
  <c r="B291" i="12"/>
  <c r="O237" i="10"/>
  <c r="B141" i="12"/>
  <c r="O233" i="10"/>
  <c r="B137" i="12"/>
  <c r="O268" i="10"/>
  <c r="B172" i="12"/>
  <c r="O297" i="10"/>
  <c r="B201" i="12"/>
  <c r="O360" i="10"/>
  <c r="B264" i="12"/>
  <c r="O380" i="10"/>
  <c r="B284" i="12"/>
  <c r="O271" i="10"/>
  <c r="B175" i="12"/>
  <c r="O188" i="10"/>
  <c r="B92" i="12"/>
  <c r="O182" i="10"/>
  <c r="B86" i="12"/>
  <c r="O125" i="10"/>
  <c r="B29" i="12"/>
  <c r="O154" i="10"/>
  <c r="B58" i="12"/>
  <c r="O153" i="10"/>
  <c r="B57" i="12"/>
  <c r="O390" i="10"/>
  <c r="B294" i="12"/>
  <c r="O304" i="10"/>
  <c r="B208" i="12"/>
  <c r="O244" i="10"/>
  <c r="B148" i="12"/>
  <c r="O305" i="10"/>
  <c r="B209" i="12"/>
  <c r="O379" i="10"/>
  <c r="B283" i="12"/>
  <c r="O264" i="10"/>
  <c r="B168" i="12"/>
  <c r="O253" i="10"/>
  <c r="B157" i="12"/>
  <c r="O275" i="10"/>
  <c r="B179" i="12"/>
  <c r="O353" i="10"/>
  <c r="B257" i="12"/>
  <c r="O373" i="10"/>
  <c r="B277" i="12"/>
  <c r="O251" i="10"/>
  <c r="B155" i="12"/>
  <c r="O207" i="10"/>
  <c r="B111" i="12"/>
  <c r="O172" i="10"/>
  <c r="B76" i="12"/>
  <c r="O144" i="10"/>
  <c r="B48" i="12"/>
  <c r="O143" i="10"/>
  <c r="B47" i="12"/>
  <c r="L353" i="10"/>
  <c r="L407" i="10"/>
  <c r="L317" i="10"/>
  <c r="L313" i="10"/>
  <c r="L292" i="10"/>
  <c r="L297" i="10"/>
  <c r="L248" i="10"/>
  <c r="L344" i="10"/>
  <c r="L249" i="10"/>
  <c r="L332" i="10"/>
  <c r="L384" i="10"/>
  <c r="L330" i="10"/>
  <c r="L338" i="10"/>
  <c r="L387" i="10"/>
  <c r="L265" i="10"/>
  <c r="L257" i="10"/>
  <c r="L385" i="10"/>
  <c r="M251" i="10"/>
  <c r="L307" i="10"/>
  <c r="L250" i="10"/>
  <c r="M224" i="10"/>
  <c r="E42" i="10"/>
  <c r="E55" i="10"/>
  <c r="L281" i="10"/>
  <c r="L326" i="10"/>
  <c r="H256" i="6"/>
  <c r="G256" i="6"/>
  <c r="H261" i="6"/>
  <c r="G261" i="6"/>
  <c r="H100" i="6"/>
  <c r="H64" i="10" s="1"/>
  <c r="G100" i="6"/>
  <c r="H186" i="6"/>
  <c r="G186" i="6"/>
  <c r="H243" i="6"/>
  <c r="G243" i="6"/>
  <c r="G103" i="6"/>
  <c r="H177" i="6"/>
  <c r="G177" i="6"/>
  <c r="H244" i="6"/>
  <c r="G244" i="6"/>
  <c r="G207" i="6"/>
  <c r="H219" i="6"/>
  <c r="G219" i="6"/>
  <c r="H226" i="6"/>
  <c r="G226" i="6"/>
  <c r="H101" i="6"/>
  <c r="G101" i="6"/>
  <c r="H35" i="6"/>
  <c r="G35" i="6"/>
  <c r="H245" i="6"/>
  <c r="G245" i="6"/>
  <c r="H176" i="6"/>
  <c r="G176" i="6"/>
  <c r="H109" i="6"/>
  <c r="G109" i="6"/>
  <c r="E240" i="6"/>
  <c r="E200" i="6"/>
  <c r="E255" i="6"/>
  <c r="E239" i="6"/>
  <c r="E218" i="6"/>
  <c r="E62" i="6"/>
  <c r="E110" i="6"/>
  <c r="E129" i="6"/>
  <c r="E193" i="6"/>
  <c r="E26" i="6"/>
  <c r="H187" i="6"/>
  <c r="G187" i="6"/>
  <c r="H254" i="6"/>
  <c r="G254" i="6"/>
  <c r="H113" i="6"/>
  <c r="G113" i="6"/>
  <c r="H24" i="6"/>
  <c r="G24" i="6"/>
  <c r="H255" i="6"/>
  <c r="G255" i="6"/>
  <c r="H119" i="6"/>
  <c r="G119" i="6"/>
  <c r="G42" i="6"/>
  <c r="H161" i="6"/>
  <c r="G161" i="6"/>
  <c r="G191" i="6"/>
  <c r="H203" i="6"/>
  <c r="G203" i="6"/>
  <c r="H163" i="6"/>
  <c r="G163" i="6"/>
  <c r="H201" i="6"/>
  <c r="G201" i="6"/>
  <c r="H76" i="6"/>
  <c r="G76" i="6"/>
  <c r="H181" i="6"/>
  <c r="G181" i="6"/>
  <c r="H212" i="6"/>
  <c r="G212" i="6"/>
  <c r="G235" i="6"/>
  <c r="H166" i="6"/>
  <c r="G166" i="6"/>
  <c r="H99" i="6"/>
  <c r="G99" i="6"/>
  <c r="E251" i="6"/>
  <c r="E196" i="6"/>
  <c r="E227" i="6"/>
  <c r="E214" i="6"/>
  <c r="E61" i="6"/>
  <c r="E101" i="6"/>
  <c r="E98" i="6"/>
  <c r="E40" i="6"/>
  <c r="H263" i="6"/>
  <c r="G263" i="6"/>
  <c r="H262" i="6"/>
  <c r="G262" i="6"/>
  <c r="H150" i="6"/>
  <c r="G150" i="6"/>
  <c r="H148" i="6"/>
  <c r="G148" i="6"/>
  <c r="H199" i="6"/>
  <c r="G199" i="6"/>
  <c r="G128" i="6"/>
  <c r="H197" i="6"/>
  <c r="G197" i="6"/>
  <c r="H67" i="6"/>
  <c r="H31" i="10" s="1"/>
  <c r="G67" i="6"/>
  <c r="H134" i="6"/>
  <c r="G134" i="6"/>
  <c r="H202" i="6"/>
  <c r="G202" i="6"/>
  <c r="H225" i="6"/>
  <c r="G225" i="6"/>
  <c r="H156" i="6"/>
  <c r="G156" i="6"/>
  <c r="H89" i="6"/>
  <c r="H53" i="10" s="1"/>
  <c r="G89" i="6"/>
  <c r="G250" i="6"/>
  <c r="G120" i="6"/>
  <c r="H95" i="6"/>
  <c r="G95" i="6"/>
  <c r="H111" i="6"/>
  <c r="G111" i="6"/>
  <c r="G123" i="6"/>
  <c r="H193" i="6"/>
  <c r="G193" i="6"/>
  <c r="H41" i="6"/>
  <c r="G41" i="6"/>
  <c r="H122" i="6"/>
  <c r="G122" i="6"/>
  <c r="H188" i="6"/>
  <c r="G188" i="6"/>
  <c r="H215" i="6"/>
  <c r="G215" i="6"/>
  <c r="H146" i="6"/>
  <c r="G146" i="6"/>
  <c r="H82" i="6"/>
  <c r="H46" i="10" s="1"/>
  <c r="G82" i="6"/>
  <c r="G211" i="6"/>
  <c r="H220" i="6"/>
  <c r="G220" i="6"/>
  <c r="H92" i="6"/>
  <c r="G92" i="6"/>
  <c r="H252" i="6"/>
  <c r="G252" i="6"/>
  <c r="G79" i="6"/>
  <c r="G52" i="6"/>
  <c r="H183" i="6"/>
  <c r="G183" i="6"/>
  <c r="G36" i="6"/>
  <c r="H69" i="6"/>
  <c r="G69" i="6"/>
  <c r="H153" i="6"/>
  <c r="G153" i="6"/>
  <c r="G205" i="6"/>
  <c r="H136" i="6"/>
  <c r="G136" i="6"/>
  <c r="H75" i="6"/>
  <c r="G75" i="6"/>
  <c r="E195" i="6"/>
  <c r="E237" i="6"/>
  <c r="E164" i="6"/>
  <c r="E151" i="6"/>
  <c r="E226" i="6"/>
  <c r="E36" i="6"/>
  <c r="G190" i="6"/>
  <c r="H216" i="6"/>
  <c r="G216" i="6"/>
  <c r="G229" i="6"/>
  <c r="H240" i="6"/>
  <c r="G240" i="6"/>
  <c r="G26" i="6"/>
  <c r="H173" i="6"/>
  <c r="G173" i="6"/>
  <c r="G97" i="6"/>
  <c r="H34" i="6"/>
  <c r="G34" i="6"/>
  <c r="H141" i="6"/>
  <c r="G141" i="6"/>
  <c r="H195" i="6"/>
  <c r="G195" i="6"/>
  <c r="H126" i="6"/>
  <c r="G126" i="6"/>
  <c r="G68" i="6"/>
  <c r="H228" i="6"/>
  <c r="G228" i="6"/>
  <c r="H239" i="6"/>
  <c r="G239" i="6"/>
  <c r="H71" i="6"/>
  <c r="G71" i="6"/>
  <c r="H116" i="6"/>
  <c r="G116" i="6"/>
  <c r="H118" i="6"/>
  <c r="G118" i="6"/>
  <c r="H249" i="6"/>
  <c r="G249" i="6"/>
  <c r="H96" i="6"/>
  <c r="H60" i="10" s="1"/>
  <c r="G96" i="6"/>
  <c r="H168" i="6"/>
  <c r="G168" i="6"/>
  <c r="H133" i="6"/>
  <c r="G133" i="6"/>
  <c r="H65" i="6"/>
  <c r="H29" i="10" s="1"/>
  <c r="G65" i="6"/>
  <c r="H237" i="6"/>
  <c r="G237" i="6"/>
  <c r="H114" i="6"/>
  <c r="G114" i="6"/>
  <c r="G104" i="6"/>
  <c r="H194" i="6"/>
  <c r="G194" i="6"/>
  <c r="H214" i="6"/>
  <c r="G214" i="6"/>
  <c r="H222" i="6"/>
  <c r="G222" i="6"/>
  <c r="H93" i="6"/>
  <c r="H57" i="10" s="1"/>
  <c r="G93" i="6"/>
  <c r="H64" i="6"/>
  <c r="G64" i="6"/>
  <c r="H55" i="6"/>
  <c r="H19" i="10" s="1"/>
  <c r="G55" i="6"/>
  <c r="H121" i="6"/>
  <c r="G121" i="6"/>
  <c r="H33" i="6"/>
  <c r="G33" i="6"/>
  <c r="H29" i="6"/>
  <c r="G29" i="6"/>
  <c r="H246" i="6"/>
  <c r="G246" i="6"/>
  <c r="G90" i="6"/>
  <c r="H182" i="6"/>
  <c r="G182" i="6"/>
  <c r="H260" i="6"/>
  <c r="G260" i="6"/>
  <c r="G44" i="6"/>
  <c r="H158" i="6"/>
  <c r="G158" i="6"/>
  <c r="H210" i="6"/>
  <c r="G210" i="6"/>
  <c r="G167" i="6"/>
  <c r="H49" i="6"/>
  <c r="H13" i="10" s="1"/>
  <c r="G49" i="6"/>
  <c r="H38" i="6"/>
  <c r="G38" i="6"/>
  <c r="H184" i="6"/>
  <c r="G184" i="6"/>
  <c r="H63" i="6"/>
  <c r="G63" i="6"/>
  <c r="H22" i="6"/>
  <c r="G22" i="6"/>
  <c r="H18" i="6"/>
  <c r="G18" i="6"/>
  <c r="H130" i="6"/>
  <c r="G130" i="6"/>
  <c r="H45" i="6"/>
  <c r="G45" i="6"/>
  <c r="H257" i="6"/>
  <c r="G257" i="6"/>
  <c r="H155" i="6"/>
  <c r="G155" i="6"/>
  <c r="H248" i="6"/>
  <c r="G248" i="6"/>
  <c r="G236" i="6"/>
  <c r="H135" i="6"/>
  <c r="G135" i="6"/>
  <c r="G206" i="6"/>
  <c r="H115" i="6"/>
  <c r="G115" i="6"/>
  <c r="H84" i="6"/>
  <c r="G84" i="6"/>
  <c r="G157" i="6"/>
  <c r="H172" i="6"/>
  <c r="G172" i="6"/>
  <c r="H164" i="6"/>
  <c r="G164" i="6"/>
  <c r="H80" i="6"/>
  <c r="H44" i="10" s="1"/>
  <c r="G80" i="6"/>
  <c r="H94" i="6"/>
  <c r="G94" i="6"/>
  <c r="H234" i="6"/>
  <c r="G234" i="6"/>
  <c r="G160" i="6"/>
  <c r="H107" i="6"/>
  <c r="H71" i="10" s="1"/>
  <c r="G107" i="6"/>
  <c r="G208" i="6"/>
  <c r="H224" i="6"/>
  <c r="G224" i="6"/>
  <c r="H102" i="6"/>
  <c r="H66" i="10" s="1"/>
  <c r="G102" i="6"/>
  <c r="H151" i="6"/>
  <c r="G151" i="6"/>
  <c r="H87" i="6"/>
  <c r="H51" i="10" s="1"/>
  <c r="G87" i="6"/>
  <c r="H58" i="6"/>
  <c r="H22" i="10" s="1"/>
  <c r="G58" i="6"/>
  <c r="G145" i="6"/>
  <c r="H137" i="6"/>
  <c r="G137" i="6"/>
  <c r="H152" i="6"/>
  <c r="G152" i="6"/>
  <c r="H189" i="6"/>
  <c r="G189" i="6"/>
  <c r="H70" i="6"/>
  <c r="H34" i="10" s="1"/>
  <c r="G70" i="6"/>
  <c r="H74" i="6"/>
  <c r="H38" i="10" s="1"/>
  <c r="G74" i="6"/>
  <c r="H171" i="6"/>
  <c r="G171" i="6"/>
  <c r="H142" i="6"/>
  <c r="G142" i="6"/>
  <c r="H140" i="6"/>
  <c r="G140" i="6"/>
  <c r="H21" i="6"/>
  <c r="G21" i="6"/>
  <c r="H204" i="6"/>
  <c r="G204" i="6"/>
  <c r="H175" i="6"/>
  <c r="G175" i="6"/>
  <c r="H91" i="6"/>
  <c r="H55" i="10" s="1"/>
  <c r="G91" i="6"/>
  <c r="H25" i="6"/>
  <c r="G25" i="6"/>
  <c r="H253" i="6"/>
  <c r="G253" i="6"/>
  <c r="H53" i="6"/>
  <c r="H17" i="10" s="1"/>
  <c r="G53" i="6"/>
  <c r="G110" i="6"/>
  <c r="H125" i="6"/>
  <c r="G125" i="6"/>
  <c r="H117" i="6"/>
  <c r="G117" i="6"/>
  <c r="H179" i="6"/>
  <c r="G179" i="6"/>
  <c r="H60" i="6"/>
  <c r="H24" i="10" s="1"/>
  <c r="G60" i="6"/>
  <c r="G192" i="6"/>
  <c r="H180" i="6"/>
  <c r="G180" i="6"/>
  <c r="H170" i="6"/>
  <c r="G170" i="6"/>
  <c r="H227" i="6"/>
  <c r="G227" i="6"/>
  <c r="G54" i="6"/>
  <c r="G131" i="6"/>
  <c r="H73" i="6"/>
  <c r="H37" i="10" s="1"/>
  <c r="G73" i="6"/>
  <c r="G108" i="6"/>
  <c r="G233" i="6"/>
  <c r="H200" i="6"/>
  <c r="G200" i="6"/>
  <c r="H165" i="6"/>
  <c r="G165" i="6"/>
  <c r="H78" i="6"/>
  <c r="G78" i="6"/>
  <c r="H242" i="6"/>
  <c r="G242" i="6"/>
  <c r="H241" i="6"/>
  <c r="G241" i="6"/>
  <c r="H27" i="6"/>
  <c r="G27" i="6"/>
  <c r="H98" i="6"/>
  <c r="G98" i="6"/>
  <c r="H85" i="6"/>
  <c r="H49" i="10" s="1"/>
  <c r="G85" i="6"/>
  <c r="H105" i="6"/>
  <c r="H69" i="10" s="1"/>
  <c r="G105" i="6"/>
  <c r="H169" i="6"/>
  <c r="G169" i="6"/>
  <c r="H50" i="6"/>
  <c r="H14" i="10" s="1"/>
  <c r="G50" i="6"/>
  <c r="H143" i="6"/>
  <c r="G143" i="6"/>
  <c r="H106" i="6"/>
  <c r="G106" i="6"/>
  <c r="G198" i="6"/>
  <c r="H81" i="6"/>
  <c r="H45" i="10" s="1"/>
  <c r="G81" i="6"/>
  <c r="H124" i="6"/>
  <c r="G124" i="6"/>
  <c r="G221" i="6"/>
  <c r="H196" i="6"/>
  <c r="G196" i="6"/>
  <c r="H154" i="6"/>
  <c r="G154" i="6"/>
  <c r="H258" i="6"/>
  <c r="G258" i="6"/>
  <c r="H230" i="6"/>
  <c r="G230" i="6"/>
  <c r="H144" i="6"/>
  <c r="G144" i="6"/>
  <c r="H66" i="6"/>
  <c r="G66" i="6"/>
  <c r="H86" i="6"/>
  <c r="H50" i="10" s="1"/>
  <c r="G86" i="6"/>
  <c r="H59" i="6"/>
  <c r="H23" i="10" s="1"/>
  <c r="G59" i="6"/>
  <c r="H72" i="6"/>
  <c r="H36" i="10" s="1"/>
  <c r="G72" i="6"/>
  <c r="H159" i="6"/>
  <c r="G159" i="6"/>
  <c r="H40" i="6"/>
  <c r="G40" i="6"/>
  <c r="H147" i="6"/>
  <c r="G147" i="6"/>
  <c r="G232" i="6"/>
  <c r="H217" i="6"/>
  <c r="G217" i="6"/>
  <c r="H138" i="6"/>
  <c r="G138" i="6"/>
  <c r="H43" i="6"/>
  <c r="G43" i="6"/>
  <c r="H223" i="6"/>
  <c r="G223" i="6"/>
  <c r="H178" i="6"/>
  <c r="G178" i="6"/>
  <c r="H132" i="6"/>
  <c r="G132" i="6"/>
  <c r="G57" i="6"/>
  <c r="H77" i="6"/>
  <c r="H41" i="10" s="1"/>
  <c r="G77" i="6"/>
  <c r="H28" i="6"/>
  <c r="G28" i="6"/>
  <c r="H37" i="6"/>
  <c r="G37" i="6"/>
  <c r="H149" i="6"/>
  <c r="G149" i="6"/>
  <c r="H30" i="6"/>
  <c r="G30" i="6"/>
  <c r="H56" i="6"/>
  <c r="H20" i="10" s="1"/>
  <c r="G56" i="6"/>
  <c r="G61" i="6"/>
  <c r="G185" i="6"/>
  <c r="G218" i="6"/>
  <c r="G47" i="6"/>
  <c r="G238" i="6"/>
  <c r="H251" i="6"/>
  <c r="G251" i="6"/>
  <c r="H213" i="6"/>
  <c r="G213" i="6"/>
  <c r="H112" i="6"/>
  <c r="G112" i="6"/>
  <c r="H259" i="6"/>
  <c r="G259" i="6"/>
  <c r="H174" i="6"/>
  <c r="G174" i="6"/>
  <c r="H162" i="6"/>
  <c r="G162" i="6"/>
  <c r="H127" i="6"/>
  <c r="G127" i="6"/>
  <c r="H31" i="6"/>
  <c r="G31" i="6"/>
  <c r="H51" i="6"/>
  <c r="H15" i="10" s="1"/>
  <c r="G51" i="6"/>
  <c r="H19" i="6"/>
  <c r="G19" i="6"/>
  <c r="H32" i="6"/>
  <c r="G32" i="6"/>
  <c r="H139" i="6"/>
  <c r="G139" i="6"/>
  <c r="H20" i="6"/>
  <c r="G20" i="6"/>
  <c r="H88" i="6"/>
  <c r="G88" i="6"/>
  <c r="H231" i="6"/>
  <c r="G231" i="6"/>
  <c r="H209" i="6"/>
  <c r="G209" i="6"/>
  <c r="H83" i="6"/>
  <c r="G83" i="6"/>
  <c r="H247" i="6"/>
  <c r="G247" i="6"/>
  <c r="H39" i="6"/>
  <c r="G39" i="6"/>
  <c r="H62" i="6"/>
  <c r="G62" i="6"/>
  <c r="H48" i="6"/>
  <c r="G48" i="6"/>
  <c r="G17" i="6"/>
  <c r="H46" i="6"/>
  <c r="G46" i="6"/>
  <c r="H23" i="6"/>
  <c r="G23" i="6"/>
  <c r="H129" i="6"/>
  <c r="G129" i="6"/>
  <c r="E174" i="6"/>
  <c r="E246" i="6"/>
  <c r="E178" i="6"/>
  <c r="E23" i="6"/>
  <c r="E92" i="6"/>
  <c r="E51" i="6"/>
  <c r="E120" i="6"/>
  <c r="E157" i="6"/>
  <c r="E188" i="6"/>
  <c r="D255" i="6"/>
  <c r="D201" i="6"/>
  <c r="D253" i="6"/>
  <c r="E257" i="6"/>
  <c r="E204" i="6"/>
  <c r="E234" i="6"/>
  <c r="E162" i="6"/>
  <c r="E18" i="6"/>
  <c r="E88" i="6"/>
  <c r="E130" i="6"/>
  <c r="E145" i="6"/>
  <c r="E141" i="6"/>
  <c r="E44" i="6"/>
  <c r="D216" i="6"/>
  <c r="D159" i="6"/>
  <c r="D197" i="6"/>
  <c r="D214" i="6"/>
  <c r="D157" i="6"/>
  <c r="D141" i="6"/>
  <c r="E245" i="6"/>
  <c r="E99" i="6"/>
  <c r="E118" i="6"/>
  <c r="D142" i="6"/>
  <c r="D139" i="6"/>
  <c r="D145" i="6"/>
  <c r="D129" i="6"/>
  <c r="D133" i="6"/>
  <c r="E228" i="6"/>
  <c r="E73" i="6"/>
  <c r="E94" i="6"/>
  <c r="E183" i="6"/>
  <c r="D92" i="6"/>
  <c r="D56" i="10" s="1"/>
  <c r="D110" i="6"/>
  <c r="E220" i="6"/>
  <c r="E170" i="6"/>
  <c r="E159" i="6"/>
  <c r="E115" i="6"/>
  <c r="E112" i="6"/>
  <c r="E216" i="6"/>
  <c r="E198" i="6"/>
  <c r="E210" i="6"/>
  <c r="E76" i="6"/>
  <c r="E154" i="6"/>
  <c r="E64" i="6"/>
  <c r="E46" i="6"/>
  <c r="E90" i="6"/>
  <c r="E173" i="6"/>
  <c r="E33" i="6"/>
  <c r="D251" i="6"/>
  <c r="D151" i="6"/>
  <c r="D193" i="6"/>
  <c r="D23" i="6"/>
  <c r="D134" i="6"/>
  <c r="D98" i="6"/>
  <c r="D90" i="6"/>
  <c r="E167" i="6"/>
  <c r="E66" i="6"/>
  <c r="E131" i="6"/>
  <c r="E35" i="6"/>
  <c r="E249" i="6"/>
  <c r="E83" i="6"/>
  <c r="E180" i="6"/>
  <c r="E194" i="6"/>
  <c r="E206" i="6"/>
  <c r="E261" i="6"/>
  <c r="E41" i="6"/>
  <c r="E142" i="6"/>
  <c r="E38" i="6"/>
  <c r="E24" i="6"/>
  <c r="E81" i="6"/>
  <c r="E163" i="6"/>
  <c r="E22" i="6"/>
  <c r="D121" i="6"/>
  <c r="D178" i="6"/>
  <c r="D18" i="6"/>
  <c r="D249" i="6"/>
  <c r="D46" i="6"/>
  <c r="D81" i="6"/>
  <c r="D45" i="10" s="1"/>
  <c r="E107" i="6"/>
  <c r="E55" i="6"/>
  <c r="E153" i="6"/>
  <c r="D180" i="6"/>
  <c r="D40" i="6"/>
  <c r="D62" i="6"/>
  <c r="D172" i="6"/>
  <c r="D239" i="6"/>
  <c r="E158" i="6"/>
  <c r="E224" i="6"/>
  <c r="E225" i="6"/>
  <c r="E124" i="6"/>
  <c r="E135" i="6"/>
  <c r="E134" i="6"/>
  <c r="E205" i="6"/>
  <c r="E95" i="6"/>
  <c r="E50" i="6"/>
  <c r="E143" i="6"/>
  <c r="E87" i="6"/>
  <c r="D244" i="6"/>
  <c r="D48" i="6"/>
  <c r="D12" i="10" s="1"/>
  <c r="D29" i="6"/>
  <c r="D162" i="6"/>
  <c r="D229" i="6"/>
  <c r="D50" i="6"/>
  <c r="E168" i="6"/>
  <c r="E253" i="6"/>
  <c r="E155" i="6"/>
  <c r="E259" i="6"/>
  <c r="E49" i="6"/>
  <c r="E197" i="6"/>
  <c r="E82" i="6"/>
  <c r="E219" i="6"/>
  <c r="E184" i="6"/>
  <c r="E123" i="6"/>
  <c r="E67" i="6"/>
  <c r="D195" i="6"/>
  <c r="D213" i="6"/>
  <c r="D22" i="6"/>
  <c r="D99" i="6"/>
  <c r="D177" i="6"/>
  <c r="E181" i="6"/>
  <c r="D61" i="6"/>
  <c r="E175" i="6"/>
  <c r="E43" i="6"/>
  <c r="E241" i="6"/>
  <c r="E150" i="6"/>
  <c r="E247" i="6"/>
  <c r="E254" i="6"/>
  <c r="E139" i="6"/>
  <c r="E97" i="6"/>
  <c r="E56" i="6"/>
  <c r="E209" i="6"/>
  <c r="E172" i="6"/>
  <c r="E113" i="6"/>
  <c r="E57" i="6"/>
  <c r="D204" i="6"/>
  <c r="D43" i="6"/>
  <c r="D7" i="10" s="1"/>
  <c r="D215" i="6"/>
  <c r="D41" i="6"/>
  <c r="D87" i="6"/>
  <c r="D72" i="6"/>
  <c r="E263" i="6"/>
  <c r="E69" i="6"/>
  <c r="E144" i="6"/>
  <c r="E21" i="6"/>
  <c r="E235" i="6"/>
  <c r="E189" i="6"/>
  <c r="E74" i="6"/>
  <c r="E80" i="6"/>
  <c r="E199" i="6"/>
  <c r="E137" i="6"/>
  <c r="E103" i="6"/>
  <c r="E186" i="6"/>
  <c r="E47" i="6"/>
  <c r="D200" i="6"/>
  <c r="D36" i="6"/>
  <c r="D78" i="6"/>
  <c r="D130" i="6"/>
  <c r="E236" i="6"/>
  <c r="E132" i="6"/>
  <c r="E229" i="6"/>
  <c r="E215" i="6"/>
  <c r="E128" i="6"/>
  <c r="E109" i="6"/>
  <c r="E71" i="6"/>
  <c r="E161" i="6"/>
  <c r="E125" i="6"/>
  <c r="E93" i="6"/>
  <c r="E176" i="6"/>
  <c r="E37" i="6"/>
  <c r="D198" i="6"/>
  <c r="D257" i="6"/>
  <c r="D196" i="6"/>
  <c r="D223" i="6"/>
  <c r="D118" i="6"/>
  <c r="D149" i="6"/>
  <c r="D262" i="6"/>
  <c r="E30" i="6"/>
  <c r="E127" i="6"/>
  <c r="E171" i="6"/>
  <c r="E256" i="6"/>
  <c r="E211" i="6"/>
  <c r="E100" i="6"/>
  <c r="E250" i="6"/>
  <c r="E89" i="6"/>
  <c r="E45" i="6"/>
  <c r="E149" i="6"/>
  <c r="E262" i="6"/>
  <c r="E85" i="6"/>
  <c r="E166" i="6"/>
  <c r="E27" i="6"/>
  <c r="D245" i="6"/>
  <c r="D125" i="6"/>
  <c r="D112" i="6"/>
  <c r="D174" i="6"/>
  <c r="D47" i="6"/>
  <c r="D106" i="6"/>
  <c r="D70" i="10" s="1"/>
  <c r="D114" i="6"/>
  <c r="D252" i="6"/>
  <c r="D51" i="6"/>
  <c r="D217" i="6"/>
  <c r="E39" i="6"/>
  <c r="E48" i="6"/>
  <c r="E233" i="6"/>
  <c r="E160" i="6"/>
  <c r="E244" i="6"/>
  <c r="E207" i="6"/>
  <c r="E243" i="6"/>
  <c r="E75" i="6"/>
  <c r="E238" i="6"/>
  <c r="E63" i="6"/>
  <c r="E114" i="6"/>
  <c r="E252" i="6"/>
  <c r="E59" i="6"/>
  <c r="E156" i="6"/>
  <c r="E17" i="6"/>
  <c r="D167" i="6"/>
  <c r="D120" i="6"/>
  <c r="D83" i="6"/>
  <c r="D168" i="6"/>
  <c r="D25" i="6"/>
  <c r="D73" i="6"/>
  <c r="D102" i="6"/>
  <c r="D66" i="10" s="1"/>
  <c r="D242" i="6"/>
  <c r="D44" i="6"/>
  <c r="D8" i="10" s="1"/>
  <c r="D224" i="6"/>
  <c r="D219" i="6"/>
  <c r="E221" i="6"/>
  <c r="E70" i="6"/>
  <c r="E191" i="6"/>
  <c r="E203" i="6"/>
  <c r="E231" i="6"/>
  <c r="E52" i="6"/>
  <c r="E140" i="6"/>
  <c r="E54" i="6"/>
  <c r="E138" i="6"/>
  <c r="E102" i="6"/>
  <c r="E242" i="6"/>
  <c r="E28" i="6"/>
  <c r="E86" i="6"/>
  <c r="E146" i="6"/>
  <c r="D115" i="6"/>
  <c r="D57" i="6"/>
  <c r="D116" i="6"/>
  <c r="D109" i="6"/>
  <c r="D73" i="10" s="1"/>
  <c r="D64" i="6"/>
  <c r="D77" i="6"/>
  <c r="D26" i="6"/>
  <c r="D111" i="6"/>
  <c r="E217" i="6"/>
  <c r="E34" i="6"/>
  <c r="E148" i="6"/>
  <c r="E185" i="6"/>
  <c r="E190" i="6"/>
  <c r="E122" i="6"/>
  <c r="E84" i="6"/>
  <c r="E60" i="6"/>
  <c r="E68" i="6"/>
  <c r="E232" i="6"/>
  <c r="E19" i="6"/>
  <c r="E79" i="6"/>
  <c r="E136" i="6"/>
  <c r="D220" i="6"/>
  <c r="D119" i="6"/>
  <c r="D164" i="6"/>
  <c r="D96" i="6"/>
  <c r="D45" i="6"/>
  <c r="D88" i="6"/>
  <c r="D89" i="6"/>
  <c r="D38" i="6"/>
  <c r="E77" i="6"/>
  <c r="D101" i="6"/>
  <c r="D24" i="6"/>
  <c r="E258" i="6"/>
  <c r="E213" i="6"/>
  <c r="E119" i="6"/>
  <c r="E152" i="6"/>
  <c r="E179" i="6"/>
  <c r="E108" i="6"/>
  <c r="E53" i="6"/>
  <c r="E29" i="6"/>
  <c r="E42" i="6"/>
  <c r="E222" i="6"/>
  <c r="E72" i="6"/>
  <c r="E126" i="6"/>
  <c r="D227" i="6"/>
  <c r="D261" i="6"/>
  <c r="D35" i="6"/>
  <c r="D237" i="6"/>
  <c r="D27" i="6"/>
  <c r="D39" i="6"/>
  <c r="D107" i="6"/>
  <c r="D42" i="6"/>
  <c r="D183" i="6"/>
  <c r="E223" i="6"/>
  <c r="E187" i="6"/>
  <c r="E260" i="6"/>
  <c r="E104" i="6"/>
  <c r="E117" i="6"/>
  <c r="E169" i="6"/>
  <c r="E105" i="6"/>
  <c r="E20" i="6"/>
  <c r="E212" i="6"/>
  <c r="E65" i="6"/>
  <c r="E116" i="6"/>
  <c r="D240" i="6"/>
  <c r="D226" i="6"/>
  <c r="D225" i="6"/>
  <c r="D246" i="6"/>
  <c r="D54" i="6"/>
  <c r="D18" i="10" s="1"/>
  <c r="D95" i="6"/>
  <c r="D202" i="6"/>
  <c r="D173" i="6"/>
  <c r="E182" i="6"/>
  <c r="E177" i="6"/>
  <c r="E248" i="6"/>
  <c r="E31" i="6"/>
  <c r="E111" i="6"/>
  <c r="E147" i="6"/>
  <c r="E230" i="6"/>
  <c r="E32" i="6"/>
  <c r="E192" i="6"/>
  <c r="E202" i="6"/>
  <c r="E58" i="6"/>
  <c r="E106" i="6"/>
  <c r="D181" i="6"/>
  <c r="D135" i="6"/>
  <c r="D205" i="6"/>
  <c r="D182" i="6"/>
  <c r="D234" i="6"/>
  <c r="D91" i="6"/>
  <c r="D188" i="6"/>
  <c r="D163" i="6"/>
  <c r="E208" i="6"/>
  <c r="E165" i="6"/>
  <c r="D154" i="6"/>
  <c r="D228" i="6"/>
  <c r="D218" i="6"/>
  <c r="D82" i="6"/>
  <c r="D176" i="6"/>
  <c r="D153" i="6"/>
  <c r="K355" i="10"/>
  <c r="K322" i="10"/>
  <c r="K232" i="10"/>
  <c r="K385" i="10"/>
  <c r="K262" i="10"/>
  <c r="K329" i="10"/>
  <c r="K259" i="10"/>
  <c r="K260" i="10"/>
  <c r="K38" i="10"/>
  <c r="K382" i="10"/>
  <c r="K359" i="10"/>
  <c r="K365" i="10"/>
  <c r="K331" i="10"/>
  <c r="K295" i="10"/>
  <c r="K405" i="10"/>
  <c r="K328" i="10"/>
  <c r="K325" i="10"/>
  <c r="K9" i="10"/>
  <c r="K12" i="10"/>
  <c r="K362" i="10"/>
  <c r="K407" i="10"/>
  <c r="K393" i="10"/>
  <c r="K299" i="10"/>
  <c r="K268" i="10"/>
  <c r="K343" i="10"/>
  <c r="K402" i="10"/>
  <c r="K345" i="10"/>
  <c r="K291" i="10"/>
  <c r="K243" i="10"/>
  <c r="K303" i="10"/>
  <c r="K360" i="10"/>
  <c r="K254" i="10"/>
  <c r="K364" i="10"/>
  <c r="K5" i="10"/>
  <c r="S5" i="10" s="1"/>
  <c r="K8" i="10"/>
  <c r="K353" i="10"/>
  <c r="K301" i="10"/>
  <c r="K270" i="10"/>
  <c r="K236" i="10"/>
  <c r="K354" i="10"/>
  <c r="K287" i="10"/>
  <c r="K375" i="10"/>
  <c r="K378" i="10"/>
  <c r="K369" i="10"/>
  <c r="K282" i="10"/>
  <c r="K339" i="10"/>
  <c r="K31" i="10"/>
  <c r="K229" i="10"/>
  <c r="K32" i="10"/>
  <c r="K230" i="10"/>
  <c r="K292" i="10"/>
  <c r="K225" i="10"/>
  <c r="K349" i="10"/>
  <c r="K21" i="10"/>
  <c r="K245" i="10"/>
  <c r="K342" i="10"/>
  <c r="K290" i="10"/>
  <c r="K219" i="10"/>
  <c r="K22" i="10"/>
  <c r="K33" i="10"/>
  <c r="K11" i="10"/>
  <c r="K220" i="10"/>
  <c r="K239" i="10"/>
  <c r="K350" i="10"/>
  <c r="K371" i="10"/>
  <c r="K306" i="10"/>
  <c r="K224" i="10"/>
  <c r="K35" i="10"/>
  <c r="K34" i="10"/>
  <c r="K235" i="10"/>
  <c r="K272" i="10"/>
  <c r="K330" i="10"/>
  <c r="K316" i="10"/>
  <c r="K252" i="10"/>
  <c r="K340" i="10"/>
  <c r="K337" i="10"/>
  <c r="K397" i="10"/>
  <c r="K242" i="10"/>
  <c r="K25" i="10"/>
  <c r="K24" i="10"/>
  <c r="K302" i="10"/>
  <c r="K280" i="10"/>
  <c r="K389" i="10"/>
  <c r="K386" i="10"/>
  <c r="K312" i="10"/>
  <c r="K333" i="10"/>
  <c r="K226" i="10"/>
  <c r="M297" i="10"/>
  <c r="K293" i="10"/>
  <c r="K392" i="10"/>
  <c r="K298" i="10"/>
  <c r="K289" i="10"/>
  <c r="K311" i="10"/>
  <c r="K310" i="10"/>
  <c r="K396" i="10"/>
  <c r="K390" i="10"/>
  <c r="K370" i="10"/>
  <c r="K368" i="10"/>
  <c r="K29" i="10"/>
  <c r="K15" i="10"/>
  <c r="K14" i="10"/>
  <c r="K352" i="10"/>
  <c r="K288" i="10"/>
  <c r="K377" i="10"/>
  <c r="K341" i="10"/>
  <c r="K28" i="10"/>
  <c r="K13" i="10"/>
  <c r="K357" i="10"/>
  <c r="K372" i="10"/>
  <c r="K251" i="10"/>
  <c r="K335" i="10"/>
  <c r="K361" i="10"/>
  <c r="K269" i="10"/>
  <c r="K257" i="10"/>
  <c r="K279" i="10"/>
  <c r="K278" i="10"/>
  <c r="K307" i="10"/>
  <c r="K265" i="10"/>
  <c r="K347" i="10"/>
  <c r="K19" i="10"/>
  <c r="K37" i="10"/>
  <c r="K348" i="10"/>
  <c r="K6" i="10"/>
  <c r="S6" i="10" s="1"/>
  <c r="K332" i="10"/>
  <c r="K250" i="10"/>
  <c r="K249" i="10"/>
  <c r="K222" i="10"/>
  <c r="K305" i="10"/>
  <c r="K27" i="10"/>
  <c r="K398" i="10"/>
  <c r="K244" i="10"/>
  <c r="K363" i="10"/>
  <c r="K300" i="10"/>
  <c r="K218" i="10"/>
  <c r="K217" i="10"/>
  <c r="K309" i="10"/>
  <c r="K263" i="10"/>
  <c r="K17" i="10"/>
  <c r="K23" i="10"/>
  <c r="K7" i="10"/>
  <c r="K395" i="10"/>
  <c r="K234" i="10"/>
  <c r="K334" i="10"/>
  <c r="K271" i="10"/>
  <c r="K323" i="10"/>
  <c r="K266" i="10"/>
  <c r="K277" i="10"/>
  <c r="K221" i="10"/>
  <c r="K36" i="10"/>
  <c r="K18" i="10"/>
  <c r="K26" i="10"/>
  <c r="K16" i="10"/>
  <c r="K30" i="10"/>
  <c r="K20" i="10"/>
  <c r="K273" i="10"/>
  <c r="K320" i="10"/>
  <c r="K319" i="10"/>
  <c r="K351" i="10"/>
  <c r="K321" i="10"/>
  <c r="K10" i="10"/>
  <c r="C410" i="6"/>
  <c r="C426" i="6"/>
  <c r="M216" i="10"/>
  <c r="M343" i="10"/>
  <c r="M276" i="10"/>
  <c r="M246" i="10"/>
  <c r="M332" i="10"/>
  <c r="M247" i="10"/>
  <c r="M235" i="10"/>
  <c r="M304" i="10"/>
  <c r="M219" i="10"/>
  <c r="M375" i="10"/>
  <c r="M291" i="10"/>
  <c r="M334" i="10"/>
  <c r="M372" i="10"/>
  <c r="M257" i="10"/>
  <c r="M397" i="10"/>
  <c r="M272" i="10"/>
  <c r="C422" i="6"/>
  <c r="H151" i="7"/>
  <c r="R151" i="7" s="1"/>
  <c r="H141" i="7"/>
  <c r="R141" i="7" s="1"/>
  <c r="H177" i="7"/>
  <c r="R177" i="7" s="1"/>
  <c r="H119" i="7"/>
  <c r="R119" i="7" s="1"/>
  <c r="H131" i="7"/>
  <c r="R131" i="7" s="1"/>
  <c r="H153" i="7"/>
  <c r="R153" i="7" s="1"/>
  <c r="H150" i="7"/>
  <c r="R150" i="7" s="1"/>
  <c r="H121" i="7"/>
  <c r="R121" i="7" s="1"/>
  <c r="H157" i="7"/>
  <c r="R157" i="7" s="1"/>
  <c r="H143" i="7"/>
  <c r="R143" i="7" s="1"/>
  <c r="H142" i="7"/>
  <c r="R142" i="7" s="1"/>
  <c r="H111" i="7"/>
  <c r="R111" i="7" s="1"/>
  <c r="H147" i="7"/>
  <c r="R147" i="7" s="1"/>
  <c r="H132" i="7"/>
  <c r="R132" i="7" s="1"/>
  <c r="H137" i="7"/>
  <c r="R137" i="7" s="1"/>
  <c r="H127" i="7"/>
  <c r="R127" i="7" s="1"/>
  <c r="H113" i="7"/>
  <c r="R113" i="7" s="1"/>
  <c r="H112" i="7"/>
  <c r="R112" i="7" s="1"/>
  <c r="H123" i="7"/>
  <c r="R123" i="7" s="1"/>
  <c r="H122" i="7"/>
  <c r="R122" i="7" s="1"/>
  <c r="H146" i="7"/>
  <c r="R146" i="7" s="1"/>
  <c r="H140" i="7"/>
  <c r="R140" i="7" s="1"/>
  <c r="H117" i="7"/>
  <c r="R117" i="7" s="1"/>
  <c r="H155" i="7"/>
  <c r="R155" i="7" s="1"/>
  <c r="H154" i="7"/>
  <c r="R154" i="7" s="1"/>
  <c r="H145" i="7"/>
  <c r="R145" i="7" s="1"/>
  <c r="M336" i="10"/>
  <c r="H134" i="7"/>
  <c r="R134" i="7" s="1"/>
  <c r="H125" i="7"/>
  <c r="R125" i="7" s="1"/>
  <c r="H124" i="7"/>
  <c r="R124" i="7" s="1"/>
  <c r="H115" i="7"/>
  <c r="R115" i="7" s="1"/>
  <c r="H206" i="7"/>
  <c r="R206" i="7" s="1"/>
  <c r="M395" i="10"/>
  <c r="H126" i="7"/>
  <c r="R126" i="7" s="1"/>
  <c r="H135" i="7"/>
  <c r="R135" i="7" s="1"/>
  <c r="H120" i="7"/>
  <c r="R120" i="7" s="1"/>
  <c r="H114" i="7"/>
  <c r="R114" i="7" s="1"/>
  <c r="M267" i="10"/>
  <c r="M278" i="10"/>
  <c r="H156" i="7"/>
  <c r="R156" i="7" s="1"/>
  <c r="H148" i="7"/>
  <c r="R148" i="7" s="1"/>
  <c r="M228" i="10"/>
  <c r="H116" i="7"/>
  <c r="R116" i="7" s="1"/>
  <c r="H138" i="7"/>
  <c r="R138" i="7" s="1"/>
  <c r="H144" i="7"/>
  <c r="R144" i="7" s="1"/>
  <c r="M248" i="10"/>
  <c r="M239" i="10"/>
  <c r="H128" i="7"/>
  <c r="R128" i="7" s="1"/>
  <c r="M294" i="10"/>
  <c r="H130" i="7"/>
  <c r="R130" i="7" s="1"/>
  <c r="H118" i="7"/>
  <c r="R118" i="7" s="1"/>
  <c r="M314" i="10"/>
  <c r="M243" i="10"/>
  <c r="H136" i="7"/>
  <c r="R136" i="7" s="1"/>
  <c r="H149" i="7"/>
  <c r="R149" i="7" s="1"/>
  <c r="H139" i="7"/>
  <c r="R139" i="7" s="1"/>
  <c r="H129" i="7"/>
  <c r="R129" i="7" s="1"/>
  <c r="H162" i="7"/>
  <c r="R162" i="7" s="1"/>
  <c r="H170" i="7"/>
  <c r="R170" i="7" s="1"/>
  <c r="H174" i="7"/>
  <c r="R174" i="7" s="1"/>
  <c r="H181" i="7"/>
  <c r="R181" i="7" s="1"/>
  <c r="H185" i="7"/>
  <c r="R185" i="7" s="1"/>
  <c r="H175" i="7"/>
  <c r="R175" i="7" s="1"/>
  <c r="H196" i="7"/>
  <c r="R196" i="7" s="1"/>
  <c r="H200" i="7"/>
  <c r="R200" i="7" s="1"/>
  <c r="H165" i="7"/>
  <c r="R165" i="7" s="1"/>
  <c r="H164" i="7"/>
  <c r="R164" i="7" s="1"/>
  <c r="H208" i="7"/>
  <c r="R208" i="7" s="1"/>
  <c r="H194" i="7"/>
  <c r="R194" i="7" s="1"/>
  <c r="H198" i="7"/>
  <c r="R198" i="7" s="1"/>
  <c r="H180" i="7"/>
  <c r="R180" i="7" s="1"/>
  <c r="H188" i="7"/>
  <c r="R188" i="7" s="1"/>
  <c r="H210" i="7"/>
  <c r="R210" i="7" s="1"/>
  <c r="H178" i="7"/>
  <c r="R178" i="7" s="1"/>
  <c r="H214" i="7"/>
  <c r="R214" i="7" s="1"/>
  <c r="H211" i="7"/>
  <c r="R211" i="7" s="1"/>
  <c r="H168" i="7"/>
  <c r="R168" i="7" s="1"/>
  <c r="H195" i="7"/>
  <c r="R195" i="7" s="1"/>
  <c r="H166" i="7"/>
  <c r="R166" i="7" s="1"/>
  <c r="H209" i="7"/>
  <c r="R209" i="7" s="1"/>
  <c r="H186" i="7"/>
  <c r="R186" i="7" s="1"/>
  <c r="H199" i="7"/>
  <c r="R199" i="7" s="1"/>
  <c r="H163" i="7"/>
  <c r="R163" i="7" s="1"/>
  <c r="H190" i="7"/>
  <c r="R190" i="7" s="1"/>
  <c r="H189" i="7"/>
  <c r="R189" i="7" s="1"/>
  <c r="H171" i="7"/>
  <c r="R171" i="7" s="1"/>
  <c r="H191" i="7"/>
  <c r="R191" i="7" s="1"/>
  <c r="H179" i="7"/>
  <c r="R179" i="7" s="1"/>
  <c r="M220" i="10"/>
  <c r="H160" i="7"/>
  <c r="R160" i="7" s="1"/>
  <c r="H204" i="7"/>
  <c r="R204" i="7" s="1"/>
  <c r="H213" i="7"/>
  <c r="R213" i="7" s="1"/>
  <c r="H169" i="7"/>
  <c r="R169" i="7" s="1"/>
  <c r="H212" i="7"/>
  <c r="R212" i="7" s="1"/>
  <c r="H176" i="7"/>
  <c r="R176" i="7" s="1"/>
  <c r="H184" i="7"/>
  <c r="R184" i="7" s="1"/>
  <c r="H201" i="7"/>
  <c r="R201" i="7" s="1"/>
  <c r="H203" i="7"/>
  <c r="R203" i="7" s="1"/>
  <c r="H159" i="7"/>
  <c r="R159" i="7" s="1"/>
  <c r="H202" i="7"/>
  <c r="R202" i="7" s="1"/>
  <c r="H207" i="7"/>
  <c r="R207" i="7" s="1"/>
  <c r="H193" i="7"/>
  <c r="R193" i="7" s="1"/>
  <c r="H192" i="7"/>
  <c r="R192" i="7" s="1"/>
  <c r="H197" i="7"/>
  <c r="R197" i="7" s="1"/>
  <c r="H183" i="7"/>
  <c r="R183" i="7" s="1"/>
  <c r="H182" i="7"/>
  <c r="R182" i="7" s="1"/>
  <c r="H187" i="7"/>
  <c r="R187" i="7" s="1"/>
  <c r="H173" i="7"/>
  <c r="R173" i="7" s="1"/>
  <c r="H172" i="7"/>
  <c r="R172" i="7" s="1"/>
  <c r="M337" i="10"/>
  <c r="M288" i="10"/>
  <c r="M218" i="10"/>
  <c r="M384" i="10"/>
  <c r="M236" i="10"/>
  <c r="M318" i="10"/>
  <c r="M400" i="10"/>
  <c r="M342" i="10"/>
  <c r="M255" i="10"/>
  <c r="M328" i="10"/>
  <c r="M284" i="10"/>
  <c r="M312" i="10"/>
  <c r="C323" i="6"/>
  <c r="C371" i="6"/>
  <c r="C336" i="6"/>
  <c r="C349" i="6"/>
  <c r="C284" i="6"/>
  <c r="M234" i="10"/>
  <c r="M407" i="10"/>
  <c r="M320" i="10"/>
  <c r="M355" i="10"/>
  <c r="M341" i="10"/>
  <c r="D197" i="7"/>
  <c r="N197" i="7" s="1"/>
  <c r="C412" i="6"/>
  <c r="M398" i="10"/>
  <c r="M296" i="10"/>
  <c r="M357" i="10"/>
  <c r="M379" i="10"/>
  <c r="M270" i="10"/>
  <c r="M222" i="10"/>
  <c r="D210" i="7"/>
  <c r="N210" i="7" s="1"/>
  <c r="D168" i="7"/>
  <c r="N168" i="7" s="1"/>
  <c r="E284" i="6"/>
  <c r="D147" i="7"/>
  <c r="N147" i="7" s="1"/>
  <c r="D180" i="7"/>
  <c r="N180" i="7" s="1"/>
  <c r="D141" i="7"/>
  <c r="N141" i="7" s="1"/>
  <c r="D170" i="7"/>
  <c r="N170" i="7" s="1"/>
  <c r="D117" i="7"/>
  <c r="N117" i="7" s="1"/>
  <c r="D148" i="7"/>
  <c r="N148" i="7" s="1"/>
  <c r="D131" i="7"/>
  <c r="N131" i="7" s="1"/>
  <c r="D145" i="7"/>
  <c r="N145" i="7" s="1"/>
  <c r="D121" i="7"/>
  <c r="N121" i="7" s="1"/>
  <c r="D209" i="7"/>
  <c r="N209" i="7" s="1"/>
  <c r="D128" i="7"/>
  <c r="N128" i="7" s="1"/>
  <c r="D111" i="7"/>
  <c r="N111" i="7" s="1"/>
  <c r="D118" i="7"/>
  <c r="N118" i="7" s="1"/>
  <c r="D196" i="7"/>
  <c r="N196" i="7" s="1"/>
  <c r="D179" i="7"/>
  <c r="N179" i="7" s="1"/>
  <c r="D214" i="7"/>
  <c r="N214" i="7" s="1"/>
  <c r="D186" i="7"/>
  <c r="N186" i="7" s="1"/>
  <c r="D169" i="7"/>
  <c r="N169" i="7" s="1"/>
  <c r="D200" i="7"/>
  <c r="N200" i="7" s="1"/>
  <c r="D204" i="7"/>
  <c r="N204" i="7" s="1"/>
  <c r="D176" i="7"/>
  <c r="N176" i="7" s="1"/>
  <c r="D159" i="7"/>
  <c r="N159" i="7" s="1"/>
  <c r="D160" i="7"/>
  <c r="N160" i="7" s="1"/>
  <c r="D166" i="7"/>
  <c r="N166" i="7" s="1"/>
  <c r="D149" i="7"/>
  <c r="N149" i="7" s="1"/>
  <c r="D120" i="7"/>
  <c r="N120" i="7" s="1"/>
  <c r="D125" i="7"/>
  <c r="N125" i="7" s="1"/>
  <c r="D213" i="7"/>
  <c r="N213" i="7" s="1"/>
  <c r="D156" i="7"/>
  <c r="N156" i="7" s="1"/>
  <c r="D139" i="7"/>
  <c r="N139" i="7" s="1"/>
  <c r="D212" i="7"/>
  <c r="N212" i="7" s="1"/>
  <c r="D135" i="7"/>
  <c r="N135" i="7" s="1"/>
  <c r="D174" i="7"/>
  <c r="N174" i="7" s="1"/>
  <c r="D203" i="7"/>
  <c r="N203" i="7" s="1"/>
  <c r="D146" i="7"/>
  <c r="N146" i="7" s="1"/>
  <c r="D129" i="7"/>
  <c r="N129" i="7" s="1"/>
  <c r="D202" i="7"/>
  <c r="N202" i="7" s="1"/>
  <c r="C214" i="7"/>
  <c r="M214" i="7" s="1"/>
  <c r="D302" i="6"/>
  <c r="D187" i="7"/>
  <c r="N187" i="7" s="1"/>
  <c r="D164" i="7"/>
  <c r="N164" i="7" s="1"/>
  <c r="D136" i="7"/>
  <c r="N136" i="7" s="1"/>
  <c r="D119" i="7"/>
  <c r="N119" i="7" s="1"/>
  <c r="D192" i="7"/>
  <c r="N192" i="7" s="1"/>
  <c r="D167" i="7"/>
  <c r="N167" i="7" s="1"/>
  <c r="D185" i="7"/>
  <c r="N185" i="7" s="1"/>
  <c r="D154" i="7"/>
  <c r="N154" i="7" s="1"/>
  <c r="D126" i="7"/>
  <c r="N126" i="7" s="1"/>
  <c r="D182" i="7"/>
  <c r="N182" i="7" s="1"/>
  <c r="D155" i="7"/>
  <c r="N155" i="7" s="1"/>
  <c r="D165" i="7"/>
  <c r="N165" i="7" s="1"/>
  <c r="D211" i="7"/>
  <c r="N211" i="7" s="1"/>
  <c r="D144" i="7"/>
  <c r="N144" i="7" s="1"/>
  <c r="D116" i="7"/>
  <c r="N116" i="7" s="1"/>
  <c r="D172" i="7"/>
  <c r="N172" i="7" s="1"/>
  <c r="D115" i="7"/>
  <c r="N115" i="7" s="1"/>
  <c r="D140" i="7"/>
  <c r="N140" i="7" s="1"/>
  <c r="D201" i="7"/>
  <c r="N201" i="7" s="1"/>
  <c r="D162" i="7"/>
  <c r="N162" i="7" s="1"/>
  <c r="D208" i="7"/>
  <c r="N208" i="7" s="1"/>
  <c r="D191" i="7"/>
  <c r="N191" i="7" s="1"/>
  <c r="D124" i="7"/>
  <c r="N124" i="7" s="1"/>
  <c r="D198" i="7"/>
  <c r="N198" i="7" s="1"/>
  <c r="D181" i="7"/>
  <c r="N181" i="7" s="1"/>
  <c r="D114" i="7"/>
  <c r="N114" i="7" s="1"/>
  <c r="D143" i="7"/>
  <c r="N143" i="7" s="1"/>
  <c r="D142" i="7"/>
  <c r="N142" i="7" s="1"/>
  <c r="D171" i="7"/>
  <c r="N171" i="7" s="1"/>
  <c r="D133" i="7"/>
  <c r="N133" i="7" s="1"/>
  <c r="D132" i="7"/>
  <c r="N132" i="7" s="1"/>
  <c r="C269" i="6"/>
  <c r="D130" i="7"/>
  <c r="N130" i="7" s="1"/>
  <c r="D127" i="7"/>
  <c r="N127" i="7" s="1"/>
  <c r="D178" i="7"/>
  <c r="N178" i="7" s="1"/>
  <c r="D161" i="7"/>
  <c r="N161" i="7" s="1"/>
  <c r="C366" i="6"/>
  <c r="F210" i="7"/>
  <c r="B78" i="11" s="1"/>
  <c r="F167" i="7"/>
  <c r="B35" i="11" s="1"/>
  <c r="F196" i="7"/>
  <c r="B64" i="11" s="1"/>
  <c r="F129" i="7"/>
  <c r="F132" i="7"/>
  <c r="F195" i="7"/>
  <c r="B63" i="11" s="1"/>
  <c r="M9" i="10"/>
  <c r="M121" i="10"/>
  <c r="E193" i="7"/>
  <c r="M99" i="10"/>
  <c r="E171" i="7"/>
  <c r="M52" i="10"/>
  <c r="E124" i="7"/>
  <c r="M48" i="10"/>
  <c r="E120" i="7"/>
  <c r="M27" i="10"/>
  <c r="M70" i="10"/>
  <c r="E142" i="7"/>
  <c r="M123" i="10"/>
  <c r="E195" i="7"/>
  <c r="M353" i="10"/>
  <c r="L79" i="10"/>
  <c r="D151" i="7"/>
  <c r="N151" i="7" s="1"/>
  <c r="L41" i="10"/>
  <c r="D113" i="7"/>
  <c r="N113" i="7" s="1"/>
  <c r="L40" i="10"/>
  <c r="D112" i="7"/>
  <c r="N112" i="7" s="1"/>
  <c r="L393" i="10"/>
  <c r="K98" i="10"/>
  <c r="C170" i="7"/>
  <c r="M170" i="7" s="1"/>
  <c r="K73" i="10"/>
  <c r="C145" i="7"/>
  <c r="M145" i="7" s="1"/>
  <c r="K119" i="10"/>
  <c r="C191" i="7"/>
  <c r="M191" i="7" s="1"/>
  <c r="K105" i="10"/>
  <c r="C177" i="7"/>
  <c r="M177" i="7" s="1"/>
  <c r="K51" i="10"/>
  <c r="C123" i="7"/>
  <c r="M123" i="7" s="1"/>
  <c r="K104" i="10"/>
  <c r="C176" i="7"/>
  <c r="M176" i="7" s="1"/>
  <c r="K137" i="10"/>
  <c r="C209" i="7"/>
  <c r="M209" i="7" s="1"/>
  <c r="F128" i="7"/>
  <c r="F203" i="7"/>
  <c r="B71" i="11" s="1"/>
  <c r="F214" i="7"/>
  <c r="B82" i="11" s="1"/>
  <c r="N85" i="10"/>
  <c r="F157" i="7"/>
  <c r="B25" i="11" s="1"/>
  <c r="F186" i="7"/>
  <c r="B54" i="11" s="1"/>
  <c r="F119" i="7"/>
  <c r="F122" i="7"/>
  <c r="F185" i="7"/>
  <c r="B53" i="11" s="1"/>
  <c r="P95" i="10"/>
  <c r="H167" i="7"/>
  <c r="R167" i="7" s="1"/>
  <c r="P80" i="10"/>
  <c r="H152" i="7"/>
  <c r="R152" i="7" s="1"/>
  <c r="P133" i="10"/>
  <c r="H205" i="7"/>
  <c r="R205" i="7" s="1"/>
  <c r="M401" i="10"/>
  <c r="M360" i="10"/>
  <c r="M319" i="10"/>
  <c r="M378" i="10"/>
  <c r="M253" i="10"/>
  <c r="M302" i="10"/>
  <c r="M5" i="10"/>
  <c r="M75" i="10"/>
  <c r="E147" i="7"/>
  <c r="M91" i="10"/>
  <c r="E163" i="7"/>
  <c r="E161" i="7"/>
  <c r="M42" i="10"/>
  <c r="E114" i="7"/>
  <c r="M38" i="10"/>
  <c r="M17" i="10"/>
  <c r="M60" i="10"/>
  <c r="E132" i="7"/>
  <c r="M113" i="10"/>
  <c r="E185" i="7"/>
  <c r="L85" i="10"/>
  <c r="D157" i="7"/>
  <c r="N157" i="7" s="1"/>
  <c r="D158" i="7"/>
  <c r="N158" i="7" s="1"/>
  <c r="L378" i="10"/>
  <c r="L233" i="10"/>
  <c r="K128" i="10"/>
  <c r="C200" i="7"/>
  <c r="M200" i="7" s="1"/>
  <c r="K72" i="10"/>
  <c r="C144" i="7"/>
  <c r="M144" i="7" s="1"/>
  <c r="K63" i="10"/>
  <c r="C135" i="7"/>
  <c r="M135" i="7" s="1"/>
  <c r="K109" i="10"/>
  <c r="C181" i="7"/>
  <c r="M181" i="7" s="1"/>
  <c r="K95" i="10"/>
  <c r="C167" i="7"/>
  <c r="M167" i="7" s="1"/>
  <c r="K41" i="10"/>
  <c r="C113" i="7"/>
  <c r="M113" i="7" s="1"/>
  <c r="K94" i="10"/>
  <c r="C166" i="7"/>
  <c r="M166" i="7" s="1"/>
  <c r="K127" i="10"/>
  <c r="C199" i="7"/>
  <c r="M199" i="7" s="1"/>
  <c r="F173" i="7"/>
  <c r="B41" i="11" s="1"/>
  <c r="F204" i="7"/>
  <c r="B72" i="11" s="1"/>
  <c r="F147" i="7"/>
  <c r="B15" i="11" s="1"/>
  <c r="F176" i="7"/>
  <c r="B44" i="11" s="1"/>
  <c r="F112" i="7"/>
  <c r="F175" i="7"/>
  <c r="B43" i="11" s="1"/>
  <c r="P89" i="10"/>
  <c r="H161" i="7"/>
  <c r="R161" i="7" s="1"/>
  <c r="M365" i="10"/>
  <c r="M327" i="10"/>
  <c r="M277" i="10"/>
  <c r="M269" i="10"/>
  <c r="M298" i="10"/>
  <c r="M351" i="10"/>
  <c r="M281" i="10"/>
  <c r="M299" i="10"/>
  <c r="M61" i="10"/>
  <c r="E133" i="7"/>
  <c r="M119" i="10"/>
  <c r="E191" i="7"/>
  <c r="E151" i="7"/>
  <c r="M32" i="10"/>
  <c r="M28" i="10"/>
  <c r="E122" i="7"/>
  <c r="M103" i="10"/>
  <c r="E175" i="7"/>
  <c r="M217" i="10"/>
  <c r="L65" i="10"/>
  <c r="D137" i="7"/>
  <c r="N137" i="7" s="1"/>
  <c r="L318" i="10"/>
  <c r="K88" i="10"/>
  <c r="C160" i="7"/>
  <c r="M160" i="7" s="1"/>
  <c r="K132" i="10"/>
  <c r="C204" i="7"/>
  <c r="M204" i="7" s="1"/>
  <c r="K53" i="10"/>
  <c r="C125" i="7"/>
  <c r="M125" i="7" s="1"/>
  <c r="K99" i="10"/>
  <c r="C171" i="7"/>
  <c r="M171" i="7" s="1"/>
  <c r="K85" i="10"/>
  <c r="C157" i="7"/>
  <c r="M157" i="7" s="1"/>
  <c r="K84" i="10"/>
  <c r="C156" i="7"/>
  <c r="M156" i="7" s="1"/>
  <c r="K117" i="10"/>
  <c r="C189" i="7"/>
  <c r="M189" i="7" s="1"/>
  <c r="P61" i="10"/>
  <c r="H133" i="7"/>
  <c r="R133" i="7" s="1"/>
  <c r="M309" i="10"/>
  <c r="M21" i="10"/>
  <c r="M135" i="10"/>
  <c r="E207" i="7"/>
  <c r="E141" i="7"/>
  <c r="E112" i="7"/>
  <c r="E165" i="7"/>
  <c r="L66" i="10"/>
  <c r="D138" i="7"/>
  <c r="N138" i="7" s="1"/>
  <c r="L304" i="10"/>
  <c r="K48" i="10"/>
  <c r="C120" i="7"/>
  <c r="M120" i="7" s="1"/>
  <c r="K113" i="10"/>
  <c r="C185" i="7"/>
  <c r="M185" i="7" s="1"/>
  <c r="K102" i="10"/>
  <c r="C174" i="7"/>
  <c r="M174" i="7" s="1"/>
  <c r="K43" i="10"/>
  <c r="C115" i="7"/>
  <c r="M115" i="7" s="1"/>
  <c r="K89" i="10"/>
  <c r="C161" i="7"/>
  <c r="M161" i="7" s="1"/>
  <c r="K75" i="10"/>
  <c r="C147" i="7"/>
  <c r="M147" i="7" s="1"/>
  <c r="K74" i="10"/>
  <c r="C146" i="7"/>
  <c r="M146" i="7" s="1"/>
  <c r="K107" i="10"/>
  <c r="C179" i="7"/>
  <c r="M179" i="7" s="1"/>
  <c r="N377" i="10"/>
  <c r="N139" i="10"/>
  <c r="F211" i="7"/>
  <c r="B79" i="11" s="1"/>
  <c r="N122" i="10"/>
  <c r="F194" i="7"/>
  <c r="B62" i="11" s="1"/>
  <c r="N65" i="10"/>
  <c r="F137" i="7"/>
  <c r="B5" i="11" s="1"/>
  <c r="N94" i="10"/>
  <c r="F166" i="7"/>
  <c r="B34" i="11" s="1"/>
  <c r="N27" i="10"/>
  <c r="N30" i="10"/>
  <c r="N93" i="10"/>
  <c r="F165" i="7"/>
  <c r="B33" i="11" s="1"/>
  <c r="N404" i="10"/>
  <c r="N389" i="10"/>
  <c r="N296" i="10"/>
  <c r="P295" i="10"/>
  <c r="N298" i="10"/>
  <c r="N129" i="10"/>
  <c r="F201" i="7"/>
  <c r="B69" i="11" s="1"/>
  <c r="N112" i="10"/>
  <c r="F184" i="7"/>
  <c r="B52" i="11" s="1"/>
  <c r="F127" i="7"/>
  <c r="N84" i="10"/>
  <c r="F156" i="7"/>
  <c r="B24" i="11" s="1"/>
  <c r="N17" i="10"/>
  <c r="N20" i="10"/>
  <c r="N83" i="10"/>
  <c r="F155" i="7"/>
  <c r="B23" i="11" s="1"/>
  <c r="M405" i="10"/>
  <c r="M59" i="10"/>
  <c r="E131" i="7"/>
  <c r="M83" i="10"/>
  <c r="E155" i="7"/>
  <c r="L127" i="10"/>
  <c r="D199" i="7"/>
  <c r="N199" i="7" s="1"/>
  <c r="K116" i="10"/>
  <c r="C188" i="7"/>
  <c r="M188" i="7" s="1"/>
  <c r="K93" i="10"/>
  <c r="C165" i="7"/>
  <c r="M165" i="7" s="1"/>
  <c r="K79" i="10"/>
  <c r="C151" i="7"/>
  <c r="M151" i="7" s="1"/>
  <c r="K65" i="10"/>
  <c r="C137" i="7"/>
  <c r="M137" i="7" s="1"/>
  <c r="K64" i="10"/>
  <c r="C136" i="7"/>
  <c r="M136" i="7" s="1"/>
  <c r="K97" i="10"/>
  <c r="C169" i="7"/>
  <c r="M169" i="7" s="1"/>
  <c r="K140" i="10"/>
  <c r="C212" i="7"/>
  <c r="M212" i="7" s="1"/>
  <c r="N278" i="10"/>
  <c r="N136" i="10"/>
  <c r="F208" i="7"/>
  <c r="B76" i="11" s="1"/>
  <c r="N119" i="10"/>
  <c r="F191" i="7"/>
  <c r="B59" i="11" s="1"/>
  <c r="F174" i="7"/>
  <c r="B42" i="11" s="1"/>
  <c r="N45" i="10"/>
  <c r="F117" i="7"/>
  <c r="F146" i="7"/>
  <c r="B14" i="11" s="1"/>
  <c r="N10" i="10"/>
  <c r="N73" i="10"/>
  <c r="F145" i="7"/>
  <c r="B13" i="11" s="1"/>
  <c r="P251" i="10"/>
  <c r="M229" i="10"/>
  <c r="P224" i="10"/>
  <c r="M49" i="10"/>
  <c r="E121" i="7"/>
  <c r="M20" i="10"/>
  <c r="M73" i="10"/>
  <c r="E145" i="7"/>
  <c r="L103" i="10"/>
  <c r="D175" i="7"/>
  <c r="N175" i="7" s="1"/>
  <c r="L134" i="10"/>
  <c r="D206" i="7"/>
  <c r="N206" i="7" s="1"/>
  <c r="L117" i="10"/>
  <c r="D189" i="7"/>
  <c r="N189" i="7" s="1"/>
  <c r="L358" i="10"/>
  <c r="L404" i="10"/>
  <c r="K82" i="10"/>
  <c r="C154" i="7"/>
  <c r="M154" i="7" s="1"/>
  <c r="K68" i="10"/>
  <c r="C140" i="7"/>
  <c r="M140" i="7" s="1"/>
  <c r="K69" i="10"/>
  <c r="C141" i="7"/>
  <c r="M141" i="7" s="1"/>
  <c r="K55" i="10"/>
  <c r="C127" i="7"/>
  <c r="M127" i="7" s="1"/>
  <c r="K54" i="10"/>
  <c r="C126" i="7"/>
  <c r="M126" i="7" s="1"/>
  <c r="K87" i="10"/>
  <c r="C159" i="7"/>
  <c r="M159" i="7" s="1"/>
  <c r="K130" i="10"/>
  <c r="C202" i="7"/>
  <c r="M202" i="7" s="1"/>
  <c r="N229" i="10"/>
  <c r="N375" i="10"/>
  <c r="N258" i="10"/>
  <c r="F180" i="7"/>
  <c r="B48" i="11" s="1"/>
  <c r="N71" i="10"/>
  <c r="F143" i="7"/>
  <c r="B11" i="11" s="1"/>
  <c r="N109" i="10"/>
  <c r="F181" i="7"/>
  <c r="B49" i="11" s="1"/>
  <c r="F164" i="7"/>
  <c r="B32" i="11" s="1"/>
  <c r="F136" i="7"/>
  <c r="B4" i="11" s="1"/>
  <c r="F135" i="7"/>
  <c r="B3" i="11" s="1"/>
  <c r="M129" i="10"/>
  <c r="E201" i="7"/>
  <c r="M39" i="10"/>
  <c r="E111" i="7"/>
  <c r="M134" i="10"/>
  <c r="E206" i="7"/>
  <c r="M10" i="10"/>
  <c r="M63" i="10"/>
  <c r="E135" i="7"/>
  <c r="K126" i="10"/>
  <c r="C198" i="7"/>
  <c r="M198" i="7" s="1"/>
  <c r="K42" i="10"/>
  <c r="C114" i="7"/>
  <c r="M114" i="7" s="1"/>
  <c r="K59" i="10"/>
  <c r="C131" i="7"/>
  <c r="M131" i="7" s="1"/>
  <c r="K45" i="10"/>
  <c r="C117" i="7"/>
  <c r="M117" i="7" s="1"/>
  <c r="K44" i="10"/>
  <c r="C116" i="7"/>
  <c r="M116" i="7" s="1"/>
  <c r="K77" i="10"/>
  <c r="C149" i="7"/>
  <c r="M149" i="7" s="1"/>
  <c r="K120" i="10"/>
  <c r="C192" i="7"/>
  <c r="M192" i="7" s="1"/>
  <c r="N344" i="10"/>
  <c r="N228" i="10"/>
  <c r="N235" i="10"/>
  <c r="F170" i="7"/>
  <c r="B38" i="11" s="1"/>
  <c r="F193" i="7"/>
  <c r="B61" i="11" s="1"/>
  <c r="N82" i="10"/>
  <c r="F154" i="7"/>
  <c r="B22" i="11" s="1"/>
  <c r="N54" i="10"/>
  <c r="F126" i="7"/>
  <c r="N6" i="10"/>
  <c r="M359" i="10"/>
  <c r="M311" i="10"/>
  <c r="M371" i="10"/>
  <c r="M109" i="10"/>
  <c r="E181" i="7"/>
  <c r="M136" i="10"/>
  <c r="E208" i="7"/>
  <c r="M29" i="10"/>
  <c r="M124" i="10"/>
  <c r="E196" i="7"/>
  <c r="M6" i="10"/>
  <c r="M53" i="10"/>
  <c r="E125" i="7"/>
  <c r="L123" i="10"/>
  <c r="D195" i="7"/>
  <c r="N195" i="7" s="1"/>
  <c r="K96" i="10"/>
  <c r="C168" i="7"/>
  <c r="M168" i="7" s="1"/>
  <c r="K49" i="10"/>
  <c r="C121" i="7"/>
  <c r="M121" i="7" s="1"/>
  <c r="K67" i="10"/>
  <c r="C139" i="7"/>
  <c r="M139" i="7" s="1"/>
  <c r="K110" i="10"/>
  <c r="C182" i="7"/>
  <c r="M182" i="7" s="1"/>
  <c r="N324" i="10"/>
  <c r="N384" i="10"/>
  <c r="N335" i="10"/>
  <c r="N287" i="10"/>
  <c r="F171" i="7"/>
  <c r="B39" i="11" s="1"/>
  <c r="N53" i="10"/>
  <c r="F125" i="7"/>
  <c r="N314" i="10"/>
  <c r="N227" i="10"/>
  <c r="F200" i="7"/>
  <c r="B68" i="11" s="1"/>
  <c r="F168" i="7"/>
  <c r="B36" i="11" s="1"/>
  <c r="F163" i="7"/>
  <c r="B31" i="11" s="1"/>
  <c r="F161" i="7"/>
  <c r="B29" i="11" s="1"/>
  <c r="N72" i="10"/>
  <c r="F144" i="7"/>
  <c r="B12" i="11" s="1"/>
  <c r="N44" i="10"/>
  <c r="F116" i="7"/>
  <c r="F209" i="7"/>
  <c r="B77" i="11" s="1"/>
  <c r="N43" i="10"/>
  <c r="F115" i="7"/>
  <c r="M323" i="10"/>
  <c r="M406" i="10"/>
  <c r="M35" i="10"/>
  <c r="M115" i="10"/>
  <c r="E187" i="7"/>
  <c r="M116" i="10"/>
  <c r="E188" i="7"/>
  <c r="M139" i="10"/>
  <c r="E211" i="7"/>
  <c r="M19" i="10"/>
  <c r="M114" i="10"/>
  <c r="E186" i="7"/>
  <c r="M43" i="10"/>
  <c r="E115" i="7"/>
  <c r="L78" i="10"/>
  <c r="D150" i="7"/>
  <c r="N150" i="7" s="1"/>
  <c r="K86" i="10"/>
  <c r="C158" i="7"/>
  <c r="M158" i="7" s="1"/>
  <c r="K39" i="10"/>
  <c r="C111" i="7"/>
  <c r="M111" i="7" s="1"/>
  <c r="K57" i="10"/>
  <c r="C129" i="7"/>
  <c r="M129" i="7" s="1"/>
  <c r="K100" i="10"/>
  <c r="C172" i="7"/>
  <c r="M172" i="7" s="1"/>
  <c r="N219" i="10"/>
  <c r="F160" i="7"/>
  <c r="B28" i="11" s="1"/>
  <c r="F150" i="7"/>
  <c r="B18" i="11" s="1"/>
  <c r="F151" i="7"/>
  <c r="B19" i="11" s="1"/>
  <c r="N62" i="10"/>
  <c r="F134" i="7"/>
  <c r="B2" i="11" s="1"/>
  <c r="F2" i="11" s="1"/>
  <c r="N34" i="10"/>
  <c r="M394" i="10"/>
  <c r="M95" i="10"/>
  <c r="E167" i="7"/>
  <c r="M141" i="10"/>
  <c r="E213" i="7"/>
  <c r="M111" i="10"/>
  <c r="E183" i="7"/>
  <c r="M104" i="10"/>
  <c r="E176" i="7"/>
  <c r="M137" i="10"/>
  <c r="E209" i="7"/>
  <c r="M33" i="10"/>
  <c r="L122" i="10"/>
  <c r="D194" i="7"/>
  <c r="N194" i="7" s="1"/>
  <c r="K76" i="10"/>
  <c r="C148" i="7"/>
  <c r="M148" i="7" s="1"/>
  <c r="K47" i="10"/>
  <c r="C119" i="7"/>
  <c r="M119" i="7" s="1"/>
  <c r="K90" i="10"/>
  <c r="C162" i="7"/>
  <c r="M162" i="7" s="1"/>
  <c r="N232" i="10"/>
  <c r="F120" i="7"/>
  <c r="F141" i="7"/>
  <c r="B9" i="11" s="1"/>
  <c r="F124" i="7"/>
  <c r="N24" i="10"/>
  <c r="M293" i="10"/>
  <c r="M354" i="10"/>
  <c r="M338" i="10"/>
  <c r="M373" i="10"/>
  <c r="M265" i="10"/>
  <c r="M345" i="10"/>
  <c r="M279" i="10"/>
  <c r="M366" i="10"/>
  <c r="M71" i="10"/>
  <c r="E143" i="7"/>
  <c r="M65" i="10"/>
  <c r="E137" i="7"/>
  <c r="E123" i="7"/>
  <c r="M94" i="10"/>
  <c r="E166" i="7"/>
  <c r="M127" i="10"/>
  <c r="E199" i="7"/>
  <c r="M23" i="10"/>
  <c r="L112" i="10"/>
  <c r="D184" i="7"/>
  <c r="N184" i="7" s="1"/>
  <c r="K122" i="10"/>
  <c r="C194" i="7"/>
  <c r="M194" i="7" s="1"/>
  <c r="K66" i="10"/>
  <c r="C138" i="7"/>
  <c r="M138" i="7" s="1"/>
  <c r="K80" i="10"/>
  <c r="C152" i="7"/>
  <c r="M152" i="7" s="1"/>
  <c r="N263" i="10"/>
  <c r="N23" i="10"/>
  <c r="N348" i="10"/>
  <c r="N315" i="10"/>
  <c r="P340" i="10"/>
  <c r="N126" i="10"/>
  <c r="F198" i="7"/>
  <c r="B66" i="11" s="1"/>
  <c r="F131" i="7"/>
  <c r="F114" i="7"/>
  <c r="N14" i="10"/>
  <c r="H158" i="7"/>
  <c r="R158" i="7" s="1"/>
  <c r="M250" i="10"/>
  <c r="M313" i="10"/>
  <c r="M348" i="10"/>
  <c r="M385" i="10"/>
  <c r="M402" i="10"/>
  <c r="M352" i="10"/>
  <c r="M330" i="10"/>
  <c r="M223" i="10"/>
  <c r="M324" i="10"/>
  <c r="M258" i="10"/>
  <c r="M346" i="10"/>
  <c r="M126" i="10"/>
  <c r="E198" i="7"/>
  <c r="M25" i="10"/>
  <c r="M11" i="10"/>
  <c r="E214" i="7"/>
  <c r="E210" i="7"/>
  <c r="M84" i="10"/>
  <c r="E156" i="7"/>
  <c r="M117" i="10"/>
  <c r="E189" i="7"/>
  <c r="M13" i="10"/>
  <c r="K103" i="10"/>
  <c r="C175" i="7"/>
  <c r="M175" i="7" s="1"/>
  <c r="K56" i="10"/>
  <c r="C128" i="7"/>
  <c r="M128" i="7" s="1"/>
  <c r="K141" i="10"/>
  <c r="C213" i="7"/>
  <c r="M213" i="7" s="1"/>
  <c r="K70" i="10"/>
  <c r="C142" i="7"/>
  <c r="M142" i="7" s="1"/>
  <c r="P266" i="10"/>
  <c r="N397" i="10"/>
  <c r="M396" i="10"/>
  <c r="M271" i="10"/>
  <c r="M376" i="10"/>
  <c r="M369" i="10"/>
  <c r="M331" i="10"/>
  <c r="M245" i="10"/>
  <c r="M391" i="10"/>
  <c r="M389" i="10"/>
  <c r="M303" i="10"/>
  <c r="M301" i="10"/>
  <c r="M237" i="10"/>
  <c r="M326" i="10"/>
  <c r="E157" i="7"/>
  <c r="E158" i="7"/>
  <c r="M132" i="10"/>
  <c r="E204" i="7"/>
  <c r="M128" i="10"/>
  <c r="E200" i="7"/>
  <c r="M74" i="10"/>
  <c r="E146" i="7"/>
  <c r="M107" i="10"/>
  <c r="E179" i="7"/>
  <c r="L121" i="10"/>
  <c r="D193" i="7"/>
  <c r="N193" i="7" s="1"/>
  <c r="K106" i="10"/>
  <c r="C178" i="7"/>
  <c r="M178" i="7" s="1"/>
  <c r="K123" i="10"/>
  <c r="C195" i="7"/>
  <c r="M195" i="7" s="1"/>
  <c r="K92" i="10"/>
  <c r="C164" i="7"/>
  <c r="M164" i="7" s="1"/>
  <c r="K46" i="10"/>
  <c r="C118" i="7"/>
  <c r="M118" i="7" s="1"/>
  <c r="K131" i="10"/>
  <c r="C203" i="7"/>
  <c r="M203" i="7" s="1"/>
  <c r="K60" i="10"/>
  <c r="C132" i="7"/>
  <c r="M132" i="7" s="1"/>
  <c r="N305" i="10"/>
  <c r="N385" i="10"/>
  <c r="N337" i="10"/>
  <c r="N68" i="10"/>
  <c r="F140" i="7"/>
  <c r="B8" i="11" s="1"/>
  <c r="N140" i="10"/>
  <c r="F212" i="7"/>
  <c r="B80" i="11" s="1"/>
  <c r="N230" i="10"/>
  <c r="N303" i="10"/>
  <c r="F118" i="7"/>
  <c r="F138" i="7"/>
  <c r="B6" i="11" s="1"/>
  <c r="F199" i="7"/>
  <c r="B67" i="11" s="1"/>
  <c r="N130" i="10"/>
  <c r="F202" i="7"/>
  <c r="B70" i="11" s="1"/>
  <c r="M317" i="10"/>
  <c r="M358" i="10"/>
  <c r="M227" i="10"/>
  <c r="M335" i="10"/>
  <c r="M368" i="10"/>
  <c r="M282" i="10"/>
  <c r="M280" i="10"/>
  <c r="M306" i="10"/>
  <c r="M45" i="10"/>
  <c r="E117" i="7"/>
  <c r="M7" i="10"/>
  <c r="M76" i="10"/>
  <c r="E148" i="7"/>
  <c r="M122" i="10"/>
  <c r="E194" i="7"/>
  <c r="M118" i="10"/>
  <c r="E190" i="7"/>
  <c r="M64" i="10"/>
  <c r="E136" i="7"/>
  <c r="M97" i="10"/>
  <c r="E169" i="7"/>
  <c r="M140" i="10"/>
  <c r="E212" i="7"/>
  <c r="L111" i="10"/>
  <c r="D183" i="7"/>
  <c r="N183" i="7" s="1"/>
  <c r="K58" i="10"/>
  <c r="C130" i="7"/>
  <c r="M130" i="7" s="1"/>
  <c r="K121" i="10"/>
  <c r="C193" i="7"/>
  <c r="M193" i="7" s="1"/>
  <c r="K50" i="10"/>
  <c r="C122" i="7"/>
  <c r="M122" i="7" s="1"/>
  <c r="N267" i="10"/>
  <c r="N323" i="10"/>
  <c r="N306" i="10"/>
  <c r="N357" i="10"/>
  <c r="N273" i="10"/>
  <c r="N285" i="10"/>
  <c r="N247" i="10"/>
  <c r="F158" i="7"/>
  <c r="B26" i="11" s="1"/>
  <c r="N141" i="10"/>
  <c r="F213" i="7"/>
  <c r="B81" i="11" s="1"/>
  <c r="F121" i="7"/>
  <c r="N326" i="10"/>
  <c r="F111" i="7"/>
  <c r="N245" i="10"/>
  <c r="N301" i="10"/>
  <c r="P256" i="10"/>
  <c r="N248" i="10"/>
  <c r="N270" i="10"/>
  <c r="N222" i="10"/>
  <c r="N280" i="10"/>
  <c r="N331" i="10"/>
  <c r="F189" i="7"/>
  <c r="B57" i="11" s="1"/>
  <c r="F192" i="7"/>
  <c r="B60" i="11" s="1"/>
  <c r="M399" i="10"/>
  <c r="M322" i="10"/>
  <c r="M275" i="10"/>
  <c r="M340" i="10"/>
  <c r="M295" i="10"/>
  <c r="M347" i="10"/>
  <c r="M261" i="10"/>
  <c r="M286" i="10"/>
  <c r="E177" i="7"/>
  <c r="M66" i="10"/>
  <c r="E138" i="7"/>
  <c r="M112" i="10"/>
  <c r="E184" i="7"/>
  <c r="E180" i="7"/>
  <c r="M54" i="10"/>
  <c r="E126" i="7"/>
  <c r="M87" i="10"/>
  <c r="E159" i="7"/>
  <c r="M130" i="10"/>
  <c r="E202" i="7"/>
  <c r="L101" i="10"/>
  <c r="D173" i="7"/>
  <c r="N173" i="7" s="1"/>
  <c r="K138" i="10"/>
  <c r="C210" i="7"/>
  <c r="M210" i="7" s="1"/>
  <c r="K111" i="10"/>
  <c r="C183" i="7"/>
  <c r="M183" i="7" s="1"/>
  <c r="K40" i="10"/>
  <c r="C112" i="7"/>
  <c r="M112" i="7" s="1"/>
  <c r="N399" i="10"/>
  <c r="N394" i="10"/>
  <c r="N257" i="10"/>
  <c r="N311" i="10"/>
  <c r="N111" i="10"/>
  <c r="F183" i="7"/>
  <c r="B51" i="11" s="1"/>
  <c r="F179" i="7"/>
  <c r="B47" i="11" s="1"/>
  <c r="F182" i="7"/>
  <c r="B50" i="11" s="1"/>
  <c r="M232" i="10"/>
  <c r="M316" i="10"/>
  <c r="M377" i="10"/>
  <c r="M244" i="10"/>
  <c r="P238" i="10"/>
  <c r="M56" i="10"/>
  <c r="E128" i="7"/>
  <c r="M102" i="10"/>
  <c r="E174" i="7"/>
  <c r="M98" i="10"/>
  <c r="E170" i="7"/>
  <c r="M44" i="10"/>
  <c r="E116" i="7"/>
  <c r="M77" i="10"/>
  <c r="E149" i="7"/>
  <c r="M120" i="10"/>
  <c r="E192" i="7"/>
  <c r="L62" i="10"/>
  <c r="D134" i="7"/>
  <c r="N134" i="7" s="1"/>
  <c r="L91" i="10"/>
  <c r="D163" i="7"/>
  <c r="N163" i="7" s="1"/>
  <c r="K62" i="10"/>
  <c r="C134" i="7"/>
  <c r="M134" i="7" s="1"/>
  <c r="K101" i="10"/>
  <c r="C173" i="7"/>
  <c r="M173" i="7" s="1"/>
  <c r="F188" i="7"/>
  <c r="B56" i="11" s="1"/>
  <c r="F123" i="7"/>
  <c r="F207" i="7"/>
  <c r="B75" i="11" s="1"/>
  <c r="F169" i="7"/>
  <c r="B37" i="11" s="1"/>
  <c r="N100" i="10"/>
  <c r="F172" i="7"/>
  <c r="B40" i="11" s="1"/>
  <c r="M101" i="10"/>
  <c r="E173" i="7"/>
  <c r="M131" i="10"/>
  <c r="E203" i="7"/>
  <c r="M46" i="10"/>
  <c r="E118" i="7"/>
  <c r="M92" i="10"/>
  <c r="E164" i="7"/>
  <c r="E160" i="7"/>
  <c r="M34" i="10"/>
  <c r="M67" i="10"/>
  <c r="E139" i="7"/>
  <c r="M110" i="10"/>
  <c r="E182" i="7"/>
  <c r="L81" i="10"/>
  <c r="D153" i="7"/>
  <c r="N153" i="7" s="1"/>
  <c r="L80" i="10"/>
  <c r="D152" i="7"/>
  <c r="N152" i="7" s="1"/>
  <c r="K118" i="10"/>
  <c r="C190" i="7"/>
  <c r="M190" i="7" s="1"/>
  <c r="K133" i="10"/>
  <c r="C205" i="7"/>
  <c r="M205" i="7" s="1"/>
  <c r="K91" i="10"/>
  <c r="C163" i="7"/>
  <c r="M163" i="7" s="1"/>
  <c r="N237" i="10"/>
  <c r="F190" i="7"/>
  <c r="B58" i="11" s="1"/>
  <c r="F130" i="7"/>
  <c r="F197" i="7"/>
  <c r="B65" i="11" s="1"/>
  <c r="F159" i="7"/>
  <c r="B27" i="11" s="1"/>
  <c r="N90" i="10"/>
  <c r="F162" i="7"/>
  <c r="B30" i="11" s="1"/>
  <c r="E197" i="7"/>
  <c r="M81" i="10"/>
  <c r="E153" i="7"/>
  <c r="M36" i="10"/>
  <c r="E154" i="7"/>
  <c r="E150" i="7"/>
  <c r="M24" i="10"/>
  <c r="E129" i="7"/>
  <c r="E172" i="7"/>
  <c r="K112" i="10"/>
  <c r="C184" i="7"/>
  <c r="M184" i="7" s="1"/>
  <c r="K78" i="10"/>
  <c r="C150" i="7"/>
  <c r="M150" i="7" s="1"/>
  <c r="K135" i="10"/>
  <c r="C207" i="7"/>
  <c r="M207" i="7" s="1"/>
  <c r="K81" i="10"/>
  <c r="C153" i="7"/>
  <c r="M153" i="7" s="1"/>
  <c r="K134" i="10"/>
  <c r="C206" i="7"/>
  <c r="M206" i="7" s="1"/>
  <c r="N264" i="10"/>
  <c r="N275" i="10"/>
  <c r="F133" i="7"/>
  <c r="N76" i="10"/>
  <c r="F148" i="7"/>
  <c r="B16" i="11" s="1"/>
  <c r="N81" i="10"/>
  <c r="F153" i="7"/>
  <c r="B21" i="11" s="1"/>
  <c r="F187" i="7"/>
  <c r="B55" i="11" s="1"/>
  <c r="F149" i="7"/>
  <c r="B17" i="11" s="1"/>
  <c r="N80" i="10"/>
  <c r="F152" i="7"/>
  <c r="B20" i="11" s="1"/>
  <c r="P249" i="10"/>
  <c r="P390" i="10"/>
  <c r="M374" i="10"/>
  <c r="M254" i="10"/>
  <c r="P264" i="10"/>
  <c r="M262" i="10"/>
  <c r="E178" i="7"/>
  <c r="E127" i="7"/>
  <c r="E113" i="7"/>
  <c r="E144" i="7"/>
  <c r="E140" i="7"/>
  <c r="M14" i="10"/>
  <c r="E119" i="7"/>
  <c r="M90" i="10"/>
  <c r="E162" i="7"/>
  <c r="L118" i="10"/>
  <c r="D190" i="7"/>
  <c r="N190" i="7" s="1"/>
  <c r="L135" i="10"/>
  <c r="D207" i="7"/>
  <c r="N207" i="7" s="1"/>
  <c r="L133" i="10"/>
  <c r="D205" i="7"/>
  <c r="N205" i="7" s="1"/>
  <c r="L116" i="10"/>
  <c r="D188" i="7"/>
  <c r="N188" i="7" s="1"/>
  <c r="L383" i="10"/>
  <c r="L391" i="10"/>
  <c r="L403" i="10"/>
  <c r="C385" i="6"/>
  <c r="K136" i="10"/>
  <c r="C208" i="7"/>
  <c r="M208" i="7" s="1"/>
  <c r="K52" i="10"/>
  <c r="C124" i="7"/>
  <c r="M124" i="7" s="1"/>
  <c r="K139" i="10"/>
  <c r="C211" i="7"/>
  <c r="M211" i="7" s="1"/>
  <c r="K125" i="10"/>
  <c r="C197" i="7"/>
  <c r="M197" i="7" s="1"/>
  <c r="K71" i="10"/>
  <c r="C143" i="7"/>
  <c r="M143" i="7" s="1"/>
  <c r="K124" i="10"/>
  <c r="C196" i="7"/>
  <c r="M196" i="7" s="1"/>
  <c r="N21" i="10"/>
  <c r="F178" i="7"/>
  <c r="B46" i="11" s="1"/>
  <c r="F113" i="7"/>
  <c r="F177" i="7"/>
  <c r="B45" i="11" s="1"/>
  <c r="N134" i="10"/>
  <c r="F206" i="7"/>
  <c r="B74" i="11" s="1"/>
  <c r="N67" i="10"/>
  <c r="F139" i="7"/>
  <c r="B7" i="11" s="1"/>
  <c r="F142" i="7"/>
  <c r="B10" i="11" s="1"/>
  <c r="F205" i="7"/>
  <c r="B73" i="11" s="1"/>
  <c r="M362" i="10"/>
  <c r="E168" i="7"/>
  <c r="M15" i="10"/>
  <c r="M16" i="10"/>
  <c r="M62" i="10"/>
  <c r="E134" i="7"/>
  <c r="E130" i="7"/>
  <c r="M37" i="10"/>
  <c r="M80" i="10"/>
  <c r="E152" i="7"/>
  <c r="M133" i="10"/>
  <c r="E205" i="7"/>
  <c r="L105" i="10"/>
  <c r="D177" i="7"/>
  <c r="N177" i="7" s="1"/>
  <c r="L51" i="10"/>
  <c r="D123" i="7"/>
  <c r="N123" i="7" s="1"/>
  <c r="L50" i="10"/>
  <c r="D122" i="7"/>
  <c r="N122" i="7" s="1"/>
  <c r="K108" i="10"/>
  <c r="C180" i="7"/>
  <c r="M180" i="7" s="1"/>
  <c r="K83" i="10"/>
  <c r="C155" i="7"/>
  <c r="M155" i="7" s="1"/>
  <c r="K129" i="10"/>
  <c r="C201" i="7"/>
  <c r="M201" i="7" s="1"/>
  <c r="K115" i="10"/>
  <c r="C187" i="7"/>
  <c r="M187" i="7" s="1"/>
  <c r="K61" i="10"/>
  <c r="C133" i="7"/>
  <c r="M133" i="7" s="1"/>
  <c r="K114" i="10"/>
  <c r="C186" i="7"/>
  <c r="M186" i="7" s="1"/>
  <c r="G294" i="6"/>
  <c r="C382" i="6"/>
  <c r="P81" i="10"/>
  <c r="L308" i="10"/>
  <c r="P403" i="10"/>
  <c r="P273" i="10"/>
  <c r="P78" i="10"/>
  <c r="L321" i="10"/>
  <c r="C273" i="6"/>
  <c r="L367" i="10"/>
  <c r="L319" i="10"/>
  <c r="L320" i="10"/>
  <c r="L231" i="10"/>
  <c r="L356" i="10"/>
  <c r="L232" i="10"/>
  <c r="L273" i="10"/>
  <c r="L322" i="10"/>
  <c r="L406" i="10"/>
  <c r="C411" i="6"/>
  <c r="N405" i="10"/>
  <c r="N133" i="10"/>
  <c r="C425" i="6"/>
  <c r="N262" i="10"/>
  <c r="N115" i="10"/>
  <c r="C302" i="6"/>
  <c r="C334" i="6"/>
  <c r="L96" i="10"/>
  <c r="N47" i="10"/>
  <c r="L283" i="10"/>
  <c r="L363" i="10"/>
  <c r="L300" i="10"/>
  <c r="C295" i="6"/>
  <c r="L246" i="10"/>
  <c r="N8" i="10"/>
  <c r="L56" i="10"/>
  <c r="P271" i="10"/>
  <c r="L336" i="10"/>
  <c r="N92" i="10"/>
  <c r="N64" i="10"/>
  <c r="L217" i="10"/>
  <c r="G307" i="6"/>
  <c r="L218" i="10"/>
  <c r="L309" i="10"/>
  <c r="L141" i="10"/>
  <c r="N120" i="10"/>
  <c r="P56" i="10"/>
  <c r="L27" i="10"/>
  <c r="N255" i="10"/>
  <c r="L70" i="10"/>
  <c r="C279" i="6"/>
  <c r="P244" i="10"/>
  <c r="P240" i="10"/>
  <c r="C329" i="6"/>
  <c r="F449" i="8"/>
  <c r="F448" i="8"/>
  <c r="F452" i="8" s="1"/>
  <c r="E449" i="8"/>
  <c r="E448" i="8"/>
  <c r="E452" i="8" s="1"/>
  <c r="D364" i="6"/>
  <c r="C293" i="6"/>
  <c r="C296" i="6"/>
  <c r="C337" i="6"/>
  <c r="C372" i="6"/>
  <c r="H449" i="8"/>
  <c r="H448" i="8"/>
  <c r="H453" i="8" s="1"/>
  <c r="L242" i="10"/>
  <c r="E308" i="6"/>
  <c r="L350" i="10"/>
  <c r="G285" i="6"/>
  <c r="E303" i="6"/>
  <c r="G414" i="6"/>
  <c r="G299" i="6"/>
  <c r="L288" i="10"/>
  <c r="C384" i="6"/>
  <c r="C375" i="6"/>
  <c r="N309" i="10"/>
  <c r="C395" i="6"/>
  <c r="C347" i="6"/>
  <c r="C335" i="6"/>
  <c r="C444" i="6"/>
  <c r="C448" i="8"/>
  <c r="C452" i="8" s="1"/>
  <c r="C449" i="8"/>
  <c r="I448" i="8"/>
  <c r="I453" i="8" s="1"/>
  <c r="I449" i="8"/>
  <c r="N402" i="10"/>
  <c r="D449" i="8"/>
  <c r="D448" i="8"/>
  <c r="D452" i="8" s="1"/>
  <c r="N261" i="10"/>
  <c r="D246" i="7"/>
  <c r="N246" i="7" s="1"/>
  <c r="P381" i="10"/>
  <c r="N382" i="10"/>
  <c r="N274" i="10"/>
  <c r="N35" i="10"/>
  <c r="L280" i="10"/>
  <c r="L260" i="10"/>
  <c r="L107" i="10"/>
  <c r="C298" i="6"/>
  <c r="C376" i="6"/>
  <c r="N98" i="10"/>
  <c r="N31" i="10"/>
  <c r="N25" i="10"/>
  <c r="L341" i="10"/>
  <c r="L97" i="10"/>
  <c r="N400" i="10"/>
  <c r="N336" i="10"/>
  <c r="N361" i="10"/>
  <c r="L259" i="10"/>
  <c r="L128" i="10"/>
  <c r="C356" i="6"/>
  <c r="N137" i="10"/>
  <c r="N307" i="10"/>
  <c r="N354" i="10"/>
  <c r="N396" i="10"/>
  <c r="G420" i="6"/>
  <c r="F252" i="7"/>
  <c r="B120" i="11" s="1"/>
  <c r="N33" i="10"/>
  <c r="L88" i="10"/>
  <c r="L94" i="10"/>
  <c r="C346" i="6"/>
  <c r="H237" i="7"/>
  <c r="R237" i="7" s="1"/>
  <c r="L261" i="10"/>
  <c r="L314" i="10"/>
  <c r="L349" i="10"/>
  <c r="L48" i="10"/>
  <c r="L53" i="10"/>
  <c r="L84" i="10"/>
  <c r="L140" i="10"/>
  <c r="C429" i="6"/>
  <c r="G416" i="6"/>
  <c r="N391" i="10"/>
  <c r="N59" i="10"/>
  <c r="L399" i="10"/>
  <c r="L285" i="10"/>
  <c r="L102" i="10"/>
  <c r="L74" i="10"/>
  <c r="P228" i="10"/>
  <c r="L64" i="10"/>
  <c r="C365" i="6"/>
  <c r="P234" i="10"/>
  <c r="N108" i="10"/>
  <c r="N321" i="10"/>
  <c r="N217" i="10"/>
  <c r="N313" i="10"/>
  <c r="N66" i="10"/>
  <c r="P220" i="10"/>
  <c r="L342" i="10"/>
  <c r="L389" i="10"/>
  <c r="L95" i="10"/>
  <c r="L113" i="10"/>
  <c r="C358" i="6"/>
  <c r="N395" i="10"/>
  <c r="N86" i="10"/>
  <c r="L230" i="10"/>
  <c r="L264" i="10"/>
  <c r="L93" i="10"/>
  <c r="L72" i="10"/>
  <c r="N69" i="10"/>
  <c r="N300" i="10"/>
  <c r="N246" i="10"/>
  <c r="N374" i="10"/>
  <c r="P369" i="10"/>
  <c r="L347" i="10"/>
  <c r="L43" i="10"/>
  <c r="N383" i="10"/>
  <c r="G358" i="6"/>
  <c r="N49" i="10"/>
  <c r="N286" i="10"/>
  <c r="N127" i="10"/>
  <c r="N381" i="10"/>
  <c r="N29" i="10"/>
  <c r="N117" i="10"/>
  <c r="N367" i="10"/>
  <c r="N116" i="10"/>
  <c r="N135" i="10"/>
  <c r="F340" i="6"/>
  <c r="N398" i="10"/>
  <c r="N46" i="10"/>
  <c r="N39" i="10"/>
  <c r="N118" i="10"/>
  <c r="N7" i="10"/>
  <c r="N11" i="10"/>
  <c r="F215" i="7"/>
  <c r="B83" i="11" s="1"/>
  <c r="H277" i="7"/>
  <c r="R277" i="7" s="1"/>
  <c r="H246" i="7"/>
  <c r="R246" i="7" s="1"/>
  <c r="H256" i="7"/>
  <c r="R256" i="7" s="1"/>
  <c r="H274" i="7"/>
  <c r="R274" i="7" s="1"/>
  <c r="H235" i="7"/>
  <c r="R235" i="7" s="1"/>
  <c r="H288" i="7"/>
  <c r="R288" i="7" s="1"/>
  <c r="M201" i="10"/>
  <c r="E273" i="7"/>
  <c r="E264" i="7"/>
  <c r="E215" i="7"/>
  <c r="L167" i="10"/>
  <c r="D239" i="7"/>
  <c r="N239" i="7" s="1"/>
  <c r="K196" i="10"/>
  <c r="C268" i="7"/>
  <c r="M268" i="7" s="1"/>
  <c r="K189" i="10"/>
  <c r="C261" i="7"/>
  <c r="M261" i="7" s="1"/>
  <c r="K157" i="10"/>
  <c r="C229" i="7"/>
  <c r="M229" i="7" s="1"/>
  <c r="K200" i="10"/>
  <c r="C272" i="7"/>
  <c r="M272" i="7" s="1"/>
  <c r="N156" i="10"/>
  <c r="F228" i="7"/>
  <c r="B96" i="11" s="1"/>
  <c r="N199" i="10"/>
  <c r="F271" i="7"/>
  <c r="B139" i="11" s="1"/>
  <c r="F270" i="7"/>
  <c r="B138" i="11" s="1"/>
  <c r="F287" i="7"/>
  <c r="B155" i="11" s="1"/>
  <c r="N162" i="10"/>
  <c r="F234" i="7"/>
  <c r="B102" i="11" s="1"/>
  <c r="H226" i="7"/>
  <c r="R226" i="7" s="1"/>
  <c r="H224" i="7"/>
  <c r="R224" i="7" s="1"/>
  <c r="H260" i="7"/>
  <c r="R260" i="7" s="1"/>
  <c r="H259" i="7"/>
  <c r="R259" i="7" s="1"/>
  <c r="H225" i="7"/>
  <c r="R225" i="7" s="1"/>
  <c r="H278" i="7"/>
  <c r="R278" i="7" s="1"/>
  <c r="E257" i="7"/>
  <c r="M175" i="10"/>
  <c r="E247" i="7"/>
  <c r="D240" i="7"/>
  <c r="N240" i="7" s="1"/>
  <c r="L164" i="10"/>
  <c r="D236" i="7"/>
  <c r="N236" i="7" s="1"/>
  <c r="C344" i="6"/>
  <c r="D333" i="6"/>
  <c r="C428" i="6"/>
  <c r="C357" i="6"/>
  <c r="C289" i="6"/>
  <c r="C430" i="6"/>
  <c r="C286" i="6"/>
  <c r="C317" i="6"/>
  <c r="K191" i="10"/>
  <c r="C263" i="7"/>
  <c r="M263" i="7" s="1"/>
  <c r="K208" i="10"/>
  <c r="C280" i="7"/>
  <c r="M280" i="7" s="1"/>
  <c r="K147" i="10"/>
  <c r="C219" i="7"/>
  <c r="M219" i="7" s="1"/>
  <c r="K190" i="10"/>
  <c r="C262" i="7"/>
  <c r="M262" i="7" s="1"/>
  <c r="F279" i="7"/>
  <c r="B147" i="11" s="1"/>
  <c r="F237" i="7"/>
  <c r="B105" i="11" s="1"/>
  <c r="F241" i="7"/>
  <c r="B109" i="11" s="1"/>
  <c r="F227" i="7"/>
  <c r="B95" i="11" s="1"/>
  <c r="N152" i="10"/>
  <c r="F224" i="7"/>
  <c r="B92" i="11" s="1"/>
  <c r="H250" i="7"/>
  <c r="R250" i="7" s="1"/>
  <c r="H247" i="7"/>
  <c r="R247" i="7" s="1"/>
  <c r="H215" i="7"/>
  <c r="R215" i="7" s="1"/>
  <c r="H268" i="7"/>
  <c r="R268" i="7" s="1"/>
  <c r="M179" i="10"/>
  <c r="E251" i="7"/>
  <c r="M164" i="10"/>
  <c r="E236" i="7"/>
  <c r="L185" i="10"/>
  <c r="D257" i="7"/>
  <c r="N257" i="7" s="1"/>
  <c r="L208" i="10"/>
  <c r="D280" i="7"/>
  <c r="N280" i="7" s="1"/>
  <c r="L198" i="10"/>
  <c r="D270" i="7"/>
  <c r="N270" i="7" s="1"/>
  <c r="L154" i="10"/>
  <c r="D226" i="7"/>
  <c r="N226" i="7" s="1"/>
  <c r="C315" i="6"/>
  <c r="C322" i="6"/>
  <c r="C386" i="6"/>
  <c r="C276" i="6"/>
  <c r="K173" i="10"/>
  <c r="C245" i="7"/>
  <c r="M245" i="7" s="1"/>
  <c r="K203" i="10"/>
  <c r="C275" i="7"/>
  <c r="M275" i="7" s="1"/>
  <c r="K180" i="10"/>
  <c r="C252" i="7"/>
  <c r="M252" i="7" s="1"/>
  <c r="P168" i="10"/>
  <c r="H240" i="7"/>
  <c r="R240" i="7" s="1"/>
  <c r="H284" i="7"/>
  <c r="R284" i="7" s="1"/>
  <c r="P186" i="10"/>
  <c r="H258" i="7"/>
  <c r="R258" i="7" s="1"/>
  <c r="M161" i="10"/>
  <c r="E233" i="7"/>
  <c r="D238" i="7"/>
  <c r="N238" i="7" s="1"/>
  <c r="L212" i="10"/>
  <c r="D284" i="7"/>
  <c r="N284" i="7" s="1"/>
  <c r="D228" i="7"/>
  <c r="N228" i="7" s="1"/>
  <c r="L187" i="10"/>
  <c r="D259" i="7"/>
  <c r="N259" i="7" s="1"/>
  <c r="D274" i="6"/>
  <c r="K158" i="10"/>
  <c r="C230" i="7"/>
  <c r="M230" i="7" s="1"/>
  <c r="K170" i="10"/>
  <c r="C242" i="7"/>
  <c r="M242" i="7" s="1"/>
  <c r="F244" i="7"/>
  <c r="B112" i="11" s="1"/>
  <c r="F248" i="7"/>
  <c r="B116" i="11" s="1"/>
  <c r="F282" i="7"/>
  <c r="B150" i="11" s="1"/>
  <c r="N158" i="10"/>
  <c r="F230" i="7"/>
  <c r="B98" i="11" s="1"/>
  <c r="F269" i="7"/>
  <c r="B137" i="11" s="1"/>
  <c r="G411" i="6"/>
  <c r="P344" i="10"/>
  <c r="H266" i="7"/>
  <c r="R266" i="7" s="1"/>
  <c r="H248" i="7"/>
  <c r="R248" i="7" s="1"/>
  <c r="M204" i="10"/>
  <c r="E276" i="7"/>
  <c r="M172" i="10"/>
  <c r="E244" i="7"/>
  <c r="M207" i="10"/>
  <c r="E279" i="7"/>
  <c r="E342" i="6"/>
  <c r="D265" i="7"/>
  <c r="N265" i="7" s="1"/>
  <c r="D219" i="7"/>
  <c r="N219" i="7" s="1"/>
  <c r="K163" i="10"/>
  <c r="C235" i="7"/>
  <c r="M235" i="7" s="1"/>
  <c r="K160" i="10"/>
  <c r="C232" i="7"/>
  <c r="M232" i="7" s="1"/>
  <c r="N191" i="10"/>
  <c r="F263" i="7"/>
  <c r="B131" i="11" s="1"/>
  <c r="N189" i="10"/>
  <c r="F261" i="7"/>
  <c r="B129" i="11" s="1"/>
  <c r="N208" i="10"/>
  <c r="F280" i="7"/>
  <c r="B148" i="11" s="1"/>
  <c r="P279" i="10"/>
  <c r="P321" i="10"/>
  <c r="H286" i="7"/>
  <c r="R286" i="7" s="1"/>
  <c r="H249" i="7"/>
  <c r="R249" i="7" s="1"/>
  <c r="P39" i="10"/>
  <c r="H238" i="7"/>
  <c r="R238" i="7" s="1"/>
  <c r="M197" i="10"/>
  <c r="E269" i="7"/>
  <c r="D260" i="7"/>
  <c r="N260" i="7" s="1"/>
  <c r="D283" i="7"/>
  <c r="N283" i="7" s="1"/>
  <c r="L210" i="10"/>
  <c r="D282" i="7"/>
  <c r="N282" i="7" s="1"/>
  <c r="K166" i="10"/>
  <c r="C238" i="7"/>
  <c r="M238" i="7" s="1"/>
  <c r="K183" i="10"/>
  <c r="C255" i="7"/>
  <c r="M255" i="7" s="1"/>
  <c r="K150" i="10"/>
  <c r="C222" i="7"/>
  <c r="M222" i="7" s="1"/>
  <c r="F387" i="6"/>
  <c r="N205" i="10"/>
  <c r="F277" i="7"/>
  <c r="B145" i="11" s="1"/>
  <c r="N178" i="10"/>
  <c r="F250" i="7"/>
  <c r="B118" i="11" s="1"/>
  <c r="N171" i="10"/>
  <c r="F243" i="7"/>
  <c r="B111" i="11" s="1"/>
  <c r="N202" i="10"/>
  <c r="F274" i="7"/>
  <c r="B142" i="11" s="1"/>
  <c r="P314" i="10"/>
  <c r="P241" i="10"/>
  <c r="H281" i="7"/>
  <c r="R281" i="7" s="1"/>
  <c r="H261" i="7"/>
  <c r="R261" i="7" s="1"/>
  <c r="H230" i="7"/>
  <c r="R230" i="7" s="1"/>
  <c r="H228" i="7"/>
  <c r="R228" i="7" s="1"/>
  <c r="M196" i="10"/>
  <c r="E268" i="7"/>
  <c r="E284" i="7"/>
  <c r="M211" i="10"/>
  <c r="E283" i="7"/>
  <c r="E226" i="7"/>
  <c r="E259" i="7"/>
  <c r="L195" i="10"/>
  <c r="D267" i="7"/>
  <c r="N267" i="7" s="1"/>
  <c r="L176" i="10"/>
  <c r="D248" i="7"/>
  <c r="N248" i="7" s="1"/>
  <c r="L201" i="10"/>
  <c r="D273" i="7"/>
  <c r="N273" i="7" s="1"/>
  <c r="L144" i="10"/>
  <c r="D216" i="7"/>
  <c r="N216" i="7" s="1"/>
  <c r="D272" i="7"/>
  <c r="N272" i="7" s="1"/>
  <c r="L197" i="10"/>
  <c r="D269" i="7"/>
  <c r="N269" i="7" s="1"/>
  <c r="K143" i="10"/>
  <c r="C215" i="7"/>
  <c r="M215" i="7" s="1"/>
  <c r="K148" i="10"/>
  <c r="C220" i="7"/>
  <c r="M220" i="7" s="1"/>
  <c r="F220" i="7"/>
  <c r="B88" i="11" s="1"/>
  <c r="G313" i="6"/>
  <c r="N159" i="10"/>
  <c r="F231" i="7"/>
  <c r="B99" i="11" s="1"/>
  <c r="N151" i="10"/>
  <c r="F223" i="7"/>
  <c r="B91" i="11" s="1"/>
  <c r="N187" i="10"/>
  <c r="F259" i="7"/>
  <c r="B127" i="11" s="1"/>
  <c r="N177" i="10"/>
  <c r="F249" i="7"/>
  <c r="B117" i="11" s="1"/>
  <c r="H239" i="7"/>
  <c r="R239" i="7" s="1"/>
  <c r="H231" i="7"/>
  <c r="R231" i="7" s="1"/>
  <c r="H236" i="7"/>
  <c r="R236" i="7" s="1"/>
  <c r="H218" i="7"/>
  <c r="R218" i="7" s="1"/>
  <c r="M214" i="10"/>
  <c r="E286" i="7"/>
  <c r="M176" i="10"/>
  <c r="E248" i="7"/>
  <c r="M206" i="10"/>
  <c r="E278" i="7"/>
  <c r="E270" i="7"/>
  <c r="M144" i="10"/>
  <c r="E216" i="7"/>
  <c r="M177" i="10"/>
  <c r="E249" i="7"/>
  <c r="D256" i="7"/>
  <c r="N256" i="7" s="1"/>
  <c r="D271" i="7"/>
  <c r="N271" i="7" s="1"/>
  <c r="D263" i="7"/>
  <c r="N263" i="7" s="1"/>
  <c r="D262" i="7"/>
  <c r="N262" i="7" s="1"/>
  <c r="K215" i="10"/>
  <c r="C287" i="7"/>
  <c r="M287" i="7" s="1"/>
  <c r="K211" i="10"/>
  <c r="C283" i="7"/>
  <c r="M283" i="7" s="1"/>
  <c r="N175" i="10"/>
  <c r="F247" i="7"/>
  <c r="B115" i="11" s="1"/>
  <c r="H283" i="7"/>
  <c r="R283" i="7" s="1"/>
  <c r="M174" i="10"/>
  <c r="E246" i="7"/>
  <c r="M205" i="10"/>
  <c r="E277" i="7"/>
  <c r="M189" i="10"/>
  <c r="E261" i="7"/>
  <c r="M186" i="10"/>
  <c r="E258" i="7"/>
  <c r="E260" i="7"/>
  <c r="M167" i="10"/>
  <c r="E239" i="7"/>
  <c r="M210" i="10"/>
  <c r="E282" i="7"/>
  <c r="D268" i="7"/>
  <c r="N268" i="7" s="1"/>
  <c r="L178" i="10"/>
  <c r="D250" i="7"/>
  <c r="N250" i="7" s="1"/>
  <c r="L165" i="10"/>
  <c r="D237" i="7"/>
  <c r="N237" i="7" s="1"/>
  <c r="L206" i="10"/>
  <c r="D278" i="7"/>
  <c r="N278" i="7" s="1"/>
  <c r="L181" i="10"/>
  <c r="D253" i="7"/>
  <c r="N253" i="7" s="1"/>
  <c r="D252" i="7"/>
  <c r="N252" i="7" s="1"/>
  <c r="K198" i="10"/>
  <c r="C270" i="7"/>
  <c r="M270" i="7" s="1"/>
  <c r="N144" i="10"/>
  <c r="F216" i="7"/>
  <c r="B84" i="11" s="1"/>
  <c r="P242" i="10"/>
  <c r="N157" i="10"/>
  <c r="F229" i="7"/>
  <c r="B97" i="11" s="1"/>
  <c r="N190" i="10"/>
  <c r="F262" i="7"/>
  <c r="B130" i="11" s="1"/>
  <c r="H221" i="7"/>
  <c r="R221" i="7" s="1"/>
  <c r="N146" i="10"/>
  <c r="F218" i="7"/>
  <c r="B86" i="11" s="1"/>
  <c r="N147" i="10"/>
  <c r="F219" i="7"/>
  <c r="B87" i="11" s="1"/>
  <c r="H264" i="7"/>
  <c r="R264" i="7" s="1"/>
  <c r="M159" i="10"/>
  <c r="E231" i="7"/>
  <c r="E228" i="7"/>
  <c r="M181" i="10"/>
  <c r="E253" i="7"/>
  <c r="M178" i="10"/>
  <c r="E250" i="7"/>
  <c r="M157" i="10"/>
  <c r="E229" i="7"/>
  <c r="M200" i="10"/>
  <c r="E272" i="7"/>
  <c r="L355" i="10"/>
  <c r="D245" i="7"/>
  <c r="N245" i="7" s="1"/>
  <c r="D286" i="7"/>
  <c r="N286" i="7" s="1"/>
  <c r="L142" i="10"/>
  <c r="L171" i="10"/>
  <c r="D243" i="7"/>
  <c r="N243" i="7" s="1"/>
  <c r="L170" i="10"/>
  <c r="D242" i="7"/>
  <c r="N242" i="7" s="1"/>
  <c r="K209" i="10"/>
  <c r="C281" i="7"/>
  <c r="M281" i="7" s="1"/>
  <c r="K192" i="10"/>
  <c r="C264" i="7"/>
  <c r="M264" i="7" s="1"/>
  <c r="K193" i="10"/>
  <c r="C265" i="7"/>
  <c r="M265" i="7" s="1"/>
  <c r="K169" i="10"/>
  <c r="C241" i="7"/>
  <c r="M241" i="7" s="1"/>
  <c r="F240" i="7"/>
  <c r="B108" i="11" s="1"/>
  <c r="N195" i="10"/>
  <c r="F267" i="7"/>
  <c r="B135" i="11" s="1"/>
  <c r="H276" i="7"/>
  <c r="R276" i="7" s="1"/>
  <c r="H287" i="7"/>
  <c r="R287" i="7" s="1"/>
  <c r="H282" i="7"/>
  <c r="R282" i="7" s="1"/>
  <c r="M209" i="10"/>
  <c r="E281" i="7"/>
  <c r="M149" i="10"/>
  <c r="E221" i="7"/>
  <c r="E240" i="7"/>
  <c r="M147" i="10"/>
  <c r="E219" i="7"/>
  <c r="M190" i="10"/>
  <c r="E262" i="7"/>
  <c r="L205" i="10"/>
  <c r="D277" i="7"/>
  <c r="N277" i="7" s="1"/>
  <c r="L155" i="10"/>
  <c r="D227" i="7"/>
  <c r="N227" i="7" s="1"/>
  <c r="L216" i="10"/>
  <c r="D288" i="7"/>
  <c r="N288" i="7" s="1"/>
  <c r="D233" i="7"/>
  <c r="N233" i="7" s="1"/>
  <c r="L160" i="10"/>
  <c r="D232" i="7"/>
  <c r="N232" i="7" s="1"/>
  <c r="C340" i="6"/>
  <c r="K186" i="10"/>
  <c r="C258" i="7"/>
  <c r="M258" i="7" s="1"/>
  <c r="K188" i="10"/>
  <c r="C260" i="7"/>
  <c r="M260" i="7" s="1"/>
  <c r="K156" i="10"/>
  <c r="C228" i="7"/>
  <c r="M228" i="7" s="1"/>
  <c r="H271" i="7"/>
  <c r="R271" i="7" s="1"/>
  <c r="H220" i="7"/>
  <c r="R220" i="7" s="1"/>
  <c r="H229" i="7"/>
  <c r="R229" i="7" s="1"/>
  <c r="H272" i="7"/>
  <c r="R272" i="7" s="1"/>
  <c r="E238" i="7"/>
  <c r="M162" i="10"/>
  <c r="E234" i="7"/>
  <c r="M158" i="10"/>
  <c r="E230" i="7"/>
  <c r="M180" i="10"/>
  <c r="E252" i="7"/>
  <c r="L296" i="10"/>
  <c r="L346" i="10"/>
  <c r="L186" i="10"/>
  <c r="D258" i="7"/>
  <c r="N258" i="7" s="1"/>
  <c r="L182" i="10"/>
  <c r="D254" i="7"/>
  <c r="N254" i="7" s="1"/>
  <c r="D261" i="7"/>
  <c r="N261" i="7" s="1"/>
  <c r="L151" i="10"/>
  <c r="D223" i="7"/>
  <c r="N223" i="7" s="1"/>
  <c r="L150" i="10"/>
  <c r="D222" i="7"/>
  <c r="N222" i="7" s="1"/>
  <c r="C408" i="6"/>
  <c r="C292" i="6"/>
  <c r="K213" i="10"/>
  <c r="C285" i="7"/>
  <c r="M285" i="7" s="1"/>
  <c r="K199" i="10"/>
  <c r="C271" i="7"/>
  <c r="M271" i="7" s="1"/>
  <c r="K176" i="10"/>
  <c r="C248" i="7"/>
  <c r="M248" i="7" s="1"/>
  <c r="K202" i="10"/>
  <c r="C274" i="7"/>
  <c r="M274" i="7" s="1"/>
  <c r="K214" i="10"/>
  <c r="C286" i="7"/>
  <c r="M286" i="7" s="1"/>
  <c r="M145" i="10"/>
  <c r="E217" i="7"/>
  <c r="E280" i="7"/>
  <c r="M152" i="10"/>
  <c r="E224" i="7"/>
  <c r="M148" i="10"/>
  <c r="E220" i="7"/>
  <c r="M170" i="10"/>
  <c r="E242" i="7"/>
  <c r="D338" i="6"/>
  <c r="L148" i="10"/>
  <c r="D220" i="7"/>
  <c r="N220" i="7" s="1"/>
  <c r="L183" i="10"/>
  <c r="D255" i="7"/>
  <c r="N255" i="7" s="1"/>
  <c r="D275" i="7"/>
  <c r="N275" i="7" s="1"/>
  <c r="L162" i="10"/>
  <c r="D234" i="7"/>
  <c r="N234" i="7" s="1"/>
  <c r="D251" i="7"/>
  <c r="N251" i="7" s="1"/>
  <c r="C440" i="6"/>
  <c r="K172" i="10"/>
  <c r="C244" i="7"/>
  <c r="M244" i="7" s="1"/>
  <c r="K171" i="10"/>
  <c r="C243" i="7"/>
  <c r="M243" i="7" s="1"/>
  <c r="K206" i="10"/>
  <c r="C278" i="7"/>
  <c r="M278" i="7" s="1"/>
  <c r="K151" i="10"/>
  <c r="C223" i="7"/>
  <c r="M223" i="7" s="1"/>
  <c r="K204" i="10"/>
  <c r="C276" i="7"/>
  <c r="M276" i="7" s="1"/>
  <c r="H257" i="7"/>
  <c r="R257" i="7" s="1"/>
  <c r="P144" i="10"/>
  <c r="H216" i="7"/>
  <c r="R216" i="7" s="1"/>
  <c r="H280" i="7"/>
  <c r="R280" i="7" s="1"/>
  <c r="H253" i="7"/>
  <c r="R253" i="7" s="1"/>
  <c r="H252" i="7"/>
  <c r="R252" i="7" s="1"/>
  <c r="M194" i="10"/>
  <c r="E266" i="7"/>
  <c r="M142" i="10"/>
  <c r="M160" i="10"/>
  <c r="E232" i="7"/>
  <c r="M213" i="10"/>
  <c r="E285" i="7"/>
  <c r="D287" i="7"/>
  <c r="N287" i="7" s="1"/>
  <c r="L143" i="10"/>
  <c r="D215" i="7"/>
  <c r="N215" i="7" s="1"/>
  <c r="L194" i="10"/>
  <c r="D266" i="7"/>
  <c r="N266" i="7" s="1"/>
  <c r="D241" i="7"/>
  <c r="N241" i="7" s="1"/>
  <c r="K201" i="10"/>
  <c r="C273" i="7"/>
  <c r="M273" i="7" s="1"/>
  <c r="K152" i="10"/>
  <c r="C224" i="7"/>
  <c r="M224" i="7" s="1"/>
  <c r="K142" i="10"/>
  <c r="K162" i="10"/>
  <c r="C234" i="7"/>
  <c r="M234" i="7" s="1"/>
  <c r="K195" i="10"/>
  <c r="C267" i="7"/>
  <c r="M267" i="7" s="1"/>
  <c r="K194" i="10"/>
  <c r="C266" i="7"/>
  <c r="M266" i="7" s="1"/>
  <c r="H243" i="7"/>
  <c r="R243" i="7" s="1"/>
  <c r="H242" i="7"/>
  <c r="R242" i="7" s="1"/>
  <c r="M215" i="10"/>
  <c r="E287" i="7"/>
  <c r="M171" i="10"/>
  <c r="E243" i="7"/>
  <c r="M155" i="10"/>
  <c r="E227" i="7"/>
  <c r="M150" i="10"/>
  <c r="E222" i="7"/>
  <c r="M203" i="10"/>
  <c r="E275" i="7"/>
  <c r="D281" i="7"/>
  <c r="N281" i="7" s="1"/>
  <c r="L158" i="10"/>
  <c r="D230" i="7"/>
  <c r="N230" i="7" s="1"/>
  <c r="L207" i="10"/>
  <c r="D279" i="7"/>
  <c r="N279" i="7" s="1"/>
  <c r="L159" i="10"/>
  <c r="D231" i="7"/>
  <c r="N231" i="7" s="1"/>
  <c r="K179" i="10"/>
  <c r="C251" i="7"/>
  <c r="M251" i="7" s="1"/>
  <c r="K185" i="10"/>
  <c r="C257" i="7"/>
  <c r="M257" i="7" s="1"/>
  <c r="K184" i="10"/>
  <c r="C256" i="7"/>
  <c r="M256" i="7" s="1"/>
  <c r="H263" i="7"/>
  <c r="R263" i="7" s="1"/>
  <c r="F278" i="7"/>
  <c r="B146" i="11" s="1"/>
  <c r="F276" i="7"/>
  <c r="B144" i="11" s="1"/>
  <c r="F275" i="7"/>
  <c r="B143" i="11" s="1"/>
  <c r="N201" i="10"/>
  <c r="F273" i="7"/>
  <c r="B141" i="11" s="1"/>
  <c r="N186" i="10"/>
  <c r="F258" i="7"/>
  <c r="B126" i="11" s="1"/>
  <c r="N194" i="10"/>
  <c r="F266" i="7"/>
  <c r="B134" i="11" s="1"/>
  <c r="N193" i="10"/>
  <c r="F265" i="7"/>
  <c r="B133" i="11" s="1"/>
  <c r="H267" i="7"/>
  <c r="R267" i="7" s="1"/>
  <c r="H279" i="7"/>
  <c r="R279" i="7" s="1"/>
  <c r="H233" i="7"/>
  <c r="R233" i="7" s="1"/>
  <c r="H232" i="7"/>
  <c r="R232" i="7" s="1"/>
  <c r="H285" i="7"/>
  <c r="R285" i="7" s="1"/>
  <c r="M151" i="10"/>
  <c r="E223" i="7"/>
  <c r="M193" i="10"/>
  <c r="E265" i="7"/>
  <c r="L145" i="10"/>
  <c r="D217" i="7"/>
  <c r="N217" i="7" s="1"/>
  <c r="L202" i="10"/>
  <c r="D274" i="7"/>
  <c r="N274" i="7" s="1"/>
  <c r="L149" i="10"/>
  <c r="D221" i="7"/>
  <c r="N221" i="7" s="1"/>
  <c r="C405" i="6"/>
  <c r="K168" i="10"/>
  <c r="C240" i="7"/>
  <c r="M240" i="7" s="1"/>
  <c r="K161" i="10"/>
  <c r="C233" i="7"/>
  <c r="M233" i="7" s="1"/>
  <c r="K175" i="10"/>
  <c r="C247" i="7"/>
  <c r="M247" i="7" s="1"/>
  <c r="K174" i="10"/>
  <c r="C246" i="7"/>
  <c r="M246" i="7" s="1"/>
  <c r="K207" i="10"/>
  <c r="C279" i="7"/>
  <c r="M279" i="7" s="1"/>
  <c r="H262" i="7"/>
  <c r="R262" i="7" s="1"/>
  <c r="F222" i="7"/>
  <c r="B90" i="11" s="1"/>
  <c r="F257" i="7"/>
  <c r="B125" i="11" s="1"/>
  <c r="F253" i="7"/>
  <c r="B121" i="11" s="1"/>
  <c r="N184" i="10"/>
  <c r="F256" i="7"/>
  <c r="B124" i="11" s="1"/>
  <c r="N183" i="10"/>
  <c r="F255" i="7"/>
  <c r="B123" i="11" s="1"/>
  <c r="H244" i="7"/>
  <c r="R244" i="7" s="1"/>
  <c r="H254" i="7"/>
  <c r="R254" i="7" s="1"/>
  <c r="H270" i="7"/>
  <c r="R270" i="7" s="1"/>
  <c r="H269" i="7"/>
  <c r="R269" i="7" s="1"/>
  <c r="H223" i="7"/>
  <c r="R223" i="7" s="1"/>
  <c r="H222" i="7"/>
  <c r="R222" i="7" s="1"/>
  <c r="H275" i="7"/>
  <c r="R275" i="7" s="1"/>
  <c r="M191" i="10"/>
  <c r="E263" i="7"/>
  <c r="M183" i="10"/>
  <c r="E255" i="7"/>
  <c r="L376" i="10"/>
  <c r="D264" i="7"/>
  <c r="N264" i="7" s="1"/>
  <c r="K153" i="10"/>
  <c r="C225" i="7"/>
  <c r="M225" i="7" s="1"/>
  <c r="K178" i="10"/>
  <c r="C250" i="7"/>
  <c r="M250" i="7" s="1"/>
  <c r="K212" i="10"/>
  <c r="C284" i="7"/>
  <c r="M284" i="7" s="1"/>
  <c r="K165" i="10"/>
  <c r="C237" i="7"/>
  <c r="M237" i="7" s="1"/>
  <c r="K164" i="10"/>
  <c r="C236" i="7"/>
  <c r="M236" i="7" s="1"/>
  <c r="K197" i="10"/>
  <c r="C269" i="7"/>
  <c r="M269" i="7" s="1"/>
  <c r="N166" i="10"/>
  <c r="F238" i="7"/>
  <c r="B106" i="11" s="1"/>
  <c r="N200" i="10"/>
  <c r="F272" i="7"/>
  <c r="B140" i="11" s="1"/>
  <c r="N160" i="10"/>
  <c r="F232" i="7"/>
  <c r="B100" i="11" s="1"/>
  <c r="F283" i="7"/>
  <c r="B151" i="11" s="1"/>
  <c r="F251" i="7"/>
  <c r="B119" i="11" s="1"/>
  <c r="F268" i="7"/>
  <c r="B136" i="11" s="1"/>
  <c r="F217" i="7"/>
  <c r="B85" i="11" s="1"/>
  <c r="N174" i="10"/>
  <c r="F246" i="7"/>
  <c r="B114" i="11" s="1"/>
  <c r="F245" i="7"/>
  <c r="B113" i="11" s="1"/>
  <c r="P169" i="10"/>
  <c r="H241" i="7"/>
  <c r="R241" i="7" s="1"/>
  <c r="H234" i="7"/>
  <c r="R234" i="7" s="1"/>
  <c r="H227" i="7"/>
  <c r="R227" i="7" s="1"/>
  <c r="H265" i="7"/>
  <c r="R265" i="7" s="1"/>
  <c r="M146" i="10"/>
  <c r="E218" i="7"/>
  <c r="M195" i="10"/>
  <c r="E267" i="7"/>
  <c r="E288" i="7"/>
  <c r="M169" i="10"/>
  <c r="E241" i="7"/>
  <c r="M173" i="10"/>
  <c r="E245" i="7"/>
  <c r="D285" i="7"/>
  <c r="N285" i="7" s="1"/>
  <c r="D247" i="7"/>
  <c r="N247" i="7" s="1"/>
  <c r="K146" i="10"/>
  <c r="C218" i="7"/>
  <c r="M218" i="7" s="1"/>
  <c r="K181" i="10"/>
  <c r="C253" i="7"/>
  <c r="M253" i="7" s="1"/>
  <c r="C288" i="7"/>
  <c r="M288" i="7" s="1"/>
  <c r="K155" i="10"/>
  <c r="C227" i="7"/>
  <c r="M227" i="7" s="1"/>
  <c r="K154" i="10"/>
  <c r="C226" i="7"/>
  <c r="M226" i="7" s="1"/>
  <c r="K187" i="10"/>
  <c r="C259" i="7"/>
  <c r="M259" i="7" s="1"/>
  <c r="N212" i="10"/>
  <c r="F284" i="7"/>
  <c r="B152" i="11" s="1"/>
  <c r="N214" i="10"/>
  <c r="F286" i="7"/>
  <c r="B154" i="11" s="1"/>
  <c r="F285" i="7"/>
  <c r="B153" i="11" s="1"/>
  <c r="N167" i="10"/>
  <c r="F239" i="7"/>
  <c r="B107" i="11" s="1"/>
  <c r="F242" i="7"/>
  <c r="B110" i="11" s="1"/>
  <c r="F233" i="7"/>
  <c r="B101" i="11" s="1"/>
  <c r="F288" i="7"/>
  <c r="B156" i="11" s="1"/>
  <c r="N192" i="10"/>
  <c r="F264" i="7"/>
  <c r="B132" i="11" s="1"/>
  <c r="F236" i="7"/>
  <c r="B104" i="11" s="1"/>
  <c r="N163" i="10"/>
  <c r="F235" i="7"/>
  <c r="B103" i="11" s="1"/>
  <c r="H273" i="7"/>
  <c r="R273" i="7" s="1"/>
  <c r="H217" i="7"/>
  <c r="R217" i="7" s="1"/>
  <c r="H255" i="7"/>
  <c r="R255" i="7" s="1"/>
  <c r="M184" i="10"/>
  <c r="E256" i="7"/>
  <c r="M199" i="10"/>
  <c r="E271" i="7"/>
  <c r="M182" i="10"/>
  <c r="E254" i="7"/>
  <c r="M163" i="10"/>
  <c r="E235" i="7"/>
  <c r="L153" i="10"/>
  <c r="D225" i="7"/>
  <c r="N225" i="7" s="1"/>
  <c r="L172" i="10"/>
  <c r="D244" i="7"/>
  <c r="N244" i="7" s="1"/>
  <c r="D235" i="7"/>
  <c r="N235" i="7" s="1"/>
  <c r="L177" i="10"/>
  <c r="D249" i="7"/>
  <c r="N249" i="7" s="1"/>
  <c r="K205" i="10"/>
  <c r="C277" i="7"/>
  <c r="M277" i="7" s="1"/>
  <c r="K182" i="10"/>
  <c r="C254" i="7"/>
  <c r="M254" i="7" s="1"/>
  <c r="K159" i="10"/>
  <c r="C231" i="7"/>
  <c r="M231" i="7" s="1"/>
  <c r="K145" i="10"/>
  <c r="C217" i="7"/>
  <c r="M217" i="7" s="1"/>
  <c r="K144" i="10"/>
  <c r="C216" i="7"/>
  <c r="M216" i="7" s="1"/>
  <c r="K177" i="10"/>
  <c r="C249" i="7"/>
  <c r="M249" i="7" s="1"/>
  <c r="N209" i="10"/>
  <c r="F281" i="7"/>
  <c r="B149" i="11" s="1"/>
  <c r="H219" i="7"/>
  <c r="R219" i="7" s="1"/>
  <c r="F221" i="7"/>
  <c r="B89" i="11" s="1"/>
  <c r="P297" i="10"/>
  <c r="N188" i="10"/>
  <c r="F260" i="7"/>
  <c r="B128" i="11" s="1"/>
  <c r="F254" i="7"/>
  <c r="B122" i="11" s="1"/>
  <c r="F226" i="7"/>
  <c r="B94" i="11" s="1"/>
  <c r="N153" i="10"/>
  <c r="F225" i="7"/>
  <c r="B93" i="11" s="1"/>
  <c r="H251" i="7"/>
  <c r="R251" i="7" s="1"/>
  <c r="H245" i="7"/>
  <c r="R245" i="7" s="1"/>
  <c r="M165" i="10"/>
  <c r="E237" i="7"/>
  <c r="E274" i="7"/>
  <c r="M153" i="10"/>
  <c r="E225" i="7"/>
  <c r="L146" i="10"/>
  <c r="D218" i="7"/>
  <c r="N218" i="7" s="1"/>
  <c r="D224" i="7"/>
  <c r="N224" i="7" s="1"/>
  <c r="L204" i="10"/>
  <c r="D276" i="7"/>
  <c r="N276" i="7" s="1"/>
  <c r="D229" i="7"/>
  <c r="N229" i="7" s="1"/>
  <c r="K149" i="10"/>
  <c r="C221" i="7"/>
  <c r="M221" i="7" s="1"/>
  <c r="K167" i="10"/>
  <c r="C239" i="7"/>
  <c r="M239" i="7" s="1"/>
  <c r="K210" i="10"/>
  <c r="C282" i="7"/>
  <c r="M282" i="7" s="1"/>
  <c r="D426" i="6"/>
  <c r="D428" i="6"/>
  <c r="D320" i="6"/>
  <c r="D409" i="6"/>
  <c r="G407" i="6"/>
  <c r="E299" i="6"/>
  <c r="G386" i="6"/>
  <c r="D442" i="6"/>
  <c r="G422" i="6"/>
  <c r="G424" i="6"/>
  <c r="G401" i="6"/>
  <c r="E269" i="6"/>
  <c r="G352" i="6"/>
  <c r="G425" i="6"/>
  <c r="E372" i="6"/>
  <c r="G403" i="6"/>
  <c r="C327" i="6"/>
  <c r="C331" i="6"/>
  <c r="C272" i="6"/>
  <c r="L272" i="10"/>
  <c r="P334" i="10"/>
  <c r="C363" i="6"/>
  <c r="C314" i="6"/>
  <c r="P131" i="10"/>
  <c r="P38" i="10"/>
  <c r="P75" i="10"/>
  <c r="P60" i="10"/>
  <c r="P113" i="10"/>
  <c r="P166" i="10"/>
  <c r="N343" i="10"/>
  <c r="N249" i="10"/>
  <c r="N238" i="10"/>
  <c r="N36" i="10"/>
  <c r="L35" i="10"/>
  <c r="L45" i="10"/>
  <c r="L193" i="10"/>
  <c r="L59" i="10"/>
  <c r="N218" i="10"/>
  <c r="P124" i="10"/>
  <c r="L316" i="10"/>
  <c r="L340" i="10"/>
  <c r="L49" i="10"/>
  <c r="N55" i="10"/>
  <c r="L398" i="10"/>
  <c r="N393" i="10"/>
  <c r="P351" i="10"/>
  <c r="N392" i="10"/>
  <c r="N128" i="10"/>
  <c r="N96" i="10"/>
  <c r="N168" i="10"/>
  <c r="N15" i="10"/>
  <c r="P329" i="10"/>
  <c r="N283" i="10"/>
  <c r="N18" i="10"/>
  <c r="N78" i="10"/>
  <c r="N180" i="10"/>
  <c r="L184" i="10"/>
  <c r="L46" i="10"/>
  <c r="P70" i="10"/>
  <c r="N355" i="10"/>
  <c r="N312" i="10"/>
  <c r="P406" i="10"/>
  <c r="P114" i="10"/>
  <c r="L226" i="10"/>
  <c r="L67" i="10"/>
  <c r="C427" i="6"/>
  <c r="L224" i="10"/>
  <c r="N22" i="10"/>
  <c r="L77" i="10"/>
  <c r="L293" i="10"/>
  <c r="N387" i="10"/>
  <c r="N196" i="10"/>
  <c r="N19" i="10"/>
  <c r="N145" i="10"/>
  <c r="N107" i="10"/>
  <c r="N110" i="10"/>
  <c r="N173" i="10"/>
  <c r="P217" i="10"/>
  <c r="L241" i="10"/>
  <c r="L366" i="10"/>
  <c r="L252" i="10"/>
  <c r="L390" i="10"/>
  <c r="L255" i="10"/>
  <c r="L6" i="10"/>
  <c r="L13" i="10"/>
  <c r="L63" i="10"/>
  <c r="L169" i="10"/>
  <c r="L131" i="10"/>
  <c r="L57" i="10"/>
  <c r="N225" i="10"/>
  <c r="N12" i="10"/>
  <c r="N97" i="10"/>
  <c r="P339" i="10"/>
  <c r="P9" i="10"/>
  <c r="L235" i="10"/>
  <c r="L209" i="10"/>
  <c r="L92" i="10"/>
  <c r="L120" i="10"/>
  <c r="C307" i="6"/>
  <c r="C275" i="6"/>
  <c r="L306" i="10"/>
  <c r="N268" i="10"/>
  <c r="N271" i="10"/>
  <c r="N182" i="10"/>
  <c r="N206" i="10"/>
  <c r="N216" i="10"/>
  <c r="N373" i="10"/>
  <c r="N251" i="10"/>
  <c r="N346" i="10"/>
  <c r="P378" i="10"/>
  <c r="L192" i="10"/>
  <c r="L44" i="10"/>
  <c r="L100" i="10"/>
  <c r="P123" i="10"/>
  <c r="N185" i="10"/>
  <c r="N181" i="10"/>
  <c r="L333" i="10"/>
  <c r="N87" i="10"/>
  <c r="N77" i="10"/>
  <c r="P385" i="10"/>
  <c r="N369" i="10"/>
  <c r="P299" i="10"/>
  <c r="N106" i="10"/>
  <c r="N41" i="10"/>
  <c r="N198" i="10"/>
  <c r="N105" i="10"/>
  <c r="L229" i="10"/>
  <c r="L324" i="10"/>
  <c r="L213" i="10"/>
  <c r="L175" i="10"/>
  <c r="L34" i="10"/>
  <c r="L17" i="10"/>
  <c r="L90" i="10"/>
  <c r="N58" i="10"/>
  <c r="N154" i="10"/>
  <c r="L311" i="10"/>
  <c r="L110" i="10"/>
  <c r="P346" i="10"/>
  <c r="P323" i="10"/>
  <c r="L337" i="10"/>
  <c r="N292" i="10"/>
  <c r="N165" i="10"/>
  <c r="N138" i="10"/>
  <c r="N155" i="10"/>
  <c r="N124" i="10"/>
  <c r="N371" i="10"/>
  <c r="N380" i="10"/>
  <c r="N125" i="10"/>
  <c r="L368" i="10"/>
  <c r="N279" i="10"/>
  <c r="L397" i="10"/>
  <c r="N386" i="10"/>
  <c r="L109" i="10"/>
  <c r="N308" i="10"/>
  <c r="N388" i="10"/>
  <c r="N170" i="10"/>
  <c r="N223" i="10"/>
  <c r="N259" i="10"/>
  <c r="N26" i="10"/>
  <c r="N51" i="10"/>
  <c r="P330" i="10"/>
  <c r="N379" i="10"/>
  <c r="P386" i="10"/>
  <c r="P265" i="10"/>
  <c r="N142" i="10"/>
  <c r="N114" i="10"/>
  <c r="N403" i="10"/>
  <c r="N318" i="10"/>
  <c r="N338" i="10"/>
  <c r="N16" i="10"/>
  <c r="N132" i="10"/>
  <c r="N104" i="10"/>
  <c r="N40" i="10"/>
  <c r="L374" i="10"/>
  <c r="L99" i="10"/>
  <c r="L174" i="10"/>
  <c r="L60" i="10"/>
  <c r="L211" i="10"/>
  <c r="L395" i="10"/>
  <c r="L215" i="10"/>
  <c r="L130" i="10"/>
  <c r="L82" i="10"/>
  <c r="L54" i="10"/>
  <c r="L276" i="10"/>
  <c r="L401" i="10"/>
  <c r="L222" i="10"/>
  <c r="L219" i="10"/>
  <c r="L377" i="10"/>
  <c r="L372" i="10"/>
  <c r="L237" i="10"/>
  <c r="L357" i="10"/>
  <c r="L329" i="10"/>
  <c r="L68" i="10"/>
  <c r="L28" i="10"/>
  <c r="L12" i="10"/>
  <c r="L244" i="10"/>
  <c r="L152" i="10"/>
  <c r="L126" i="10"/>
  <c r="L42" i="10"/>
  <c r="P232" i="10"/>
  <c r="P328" i="10"/>
  <c r="P316" i="10"/>
  <c r="P218" i="10"/>
  <c r="P98" i="10"/>
  <c r="P212" i="10"/>
  <c r="P102" i="10"/>
  <c r="P59" i="10"/>
  <c r="L240" i="10"/>
  <c r="L388" i="10"/>
  <c r="L380" i="10"/>
  <c r="L392" i="10"/>
  <c r="L386" i="10"/>
  <c r="L168" i="10"/>
  <c r="L58" i="10"/>
  <c r="L55" i="10"/>
  <c r="L106" i="10"/>
  <c r="L89" i="10"/>
  <c r="P348" i="10"/>
  <c r="P368" i="10"/>
  <c r="P252" i="10"/>
  <c r="P235" i="10"/>
  <c r="P324" i="10"/>
  <c r="P194" i="10"/>
  <c r="P49" i="10"/>
  <c r="P85" i="10"/>
  <c r="P71" i="10"/>
  <c r="P176" i="10"/>
  <c r="L310" i="10"/>
  <c r="L290" i="10"/>
  <c r="L225" i="10"/>
  <c r="L221" i="10"/>
  <c r="L138" i="10"/>
  <c r="P358" i="10"/>
  <c r="P350" i="10"/>
  <c r="N102" i="10"/>
  <c r="N74" i="10"/>
  <c r="P397" i="10"/>
  <c r="P227" i="10"/>
  <c r="P304" i="10"/>
  <c r="P214" i="10"/>
  <c r="P109" i="10"/>
  <c r="L274" i="10"/>
  <c r="L289" i="10"/>
  <c r="L370" i="10"/>
  <c r="L266" i="10"/>
  <c r="L382" i="10"/>
  <c r="L75" i="10"/>
  <c r="L166" i="10"/>
  <c r="L156" i="10"/>
  <c r="L86" i="10"/>
  <c r="L69" i="10"/>
  <c r="N243" i="10"/>
  <c r="N368" i="10"/>
  <c r="N63" i="10"/>
  <c r="L400" i="10"/>
  <c r="L269" i="10"/>
  <c r="L286" i="10"/>
  <c r="L323" i="10"/>
  <c r="L76" i="10"/>
  <c r="L302" i="10"/>
  <c r="L188" i="10"/>
  <c r="L25" i="10"/>
  <c r="L220" i="10"/>
  <c r="L39" i="10"/>
  <c r="N390" i="10"/>
  <c r="N88" i="10"/>
  <c r="L362" i="10"/>
  <c r="L7" i="10"/>
  <c r="L199" i="10"/>
  <c r="L29" i="10"/>
  <c r="L271" i="10"/>
  <c r="L223" i="10"/>
  <c r="L239" i="10"/>
  <c r="L277" i="10"/>
  <c r="P317" i="10"/>
  <c r="N149" i="10"/>
  <c r="N211" i="10"/>
  <c r="N150" i="10"/>
  <c r="N213" i="10"/>
  <c r="N13" i="10"/>
  <c r="L373" i="10"/>
  <c r="L238" i="10"/>
  <c r="L379" i="10"/>
  <c r="L312" i="10"/>
  <c r="L335" i="10"/>
  <c r="L214" i="10"/>
  <c r="N203" i="10"/>
  <c r="P327" i="10"/>
  <c r="P236" i="10"/>
  <c r="P165" i="10"/>
  <c r="P142" i="10"/>
  <c r="L279" i="10"/>
  <c r="L348" i="10"/>
  <c r="L234" i="10"/>
  <c r="L315" i="10"/>
  <c r="L15" i="10"/>
  <c r="L132" i="10"/>
  <c r="L161" i="10"/>
  <c r="L87" i="10"/>
  <c r="P343" i="10"/>
  <c r="L179" i="10"/>
  <c r="L334" i="10"/>
  <c r="L258" i="10"/>
  <c r="L294" i="10"/>
  <c r="L327" i="10"/>
  <c r="L47" i="10"/>
  <c r="P155" i="10"/>
  <c r="N231" i="10"/>
  <c r="L247" i="10"/>
  <c r="L267" i="10"/>
  <c r="N215" i="10"/>
  <c r="N169" i="10"/>
  <c r="L245" i="10"/>
  <c r="L305" i="10"/>
  <c r="L163" i="10"/>
  <c r="L24" i="10"/>
  <c r="N143" i="10"/>
  <c r="P352" i="10"/>
  <c r="N236" i="10"/>
  <c r="N406" i="10"/>
  <c r="N176" i="10"/>
  <c r="N148" i="10"/>
  <c r="L23" i="10"/>
  <c r="L14" i="10"/>
  <c r="N366" i="10"/>
  <c r="P325" i="10"/>
  <c r="L298" i="10"/>
  <c r="N376" i="10"/>
  <c r="N95" i="10"/>
  <c r="N57" i="10"/>
  <c r="Q5" i="10"/>
  <c r="N293" i="10"/>
  <c r="N356" i="10"/>
  <c r="N220" i="10"/>
  <c r="N345" i="10"/>
  <c r="N56" i="10"/>
  <c r="N131" i="10"/>
  <c r="N349" i="10"/>
  <c r="N310" i="10"/>
  <c r="N210" i="10"/>
  <c r="N197" i="10"/>
  <c r="N101" i="10"/>
  <c r="N37" i="10"/>
  <c r="L359" i="10"/>
  <c r="L263" i="10"/>
  <c r="L32" i="10"/>
  <c r="P177" i="10"/>
  <c r="L108" i="10"/>
  <c r="P305" i="10"/>
  <c r="N234" i="10"/>
  <c r="P398" i="10"/>
  <c r="P376" i="10"/>
  <c r="P307" i="10"/>
  <c r="P269" i="10"/>
  <c r="P326" i="10"/>
  <c r="P396" i="10"/>
  <c r="P219" i="10"/>
  <c r="P233" i="10"/>
  <c r="P291" i="10"/>
  <c r="P209" i="10"/>
  <c r="P189" i="10"/>
  <c r="P158" i="10"/>
  <c r="P29" i="10"/>
  <c r="P65" i="10"/>
  <c r="P51" i="10"/>
  <c r="P50" i="10"/>
  <c r="P103" i="10"/>
  <c r="P156" i="10"/>
  <c r="M274" i="10"/>
  <c r="M69" i="10"/>
  <c r="M22" i="10"/>
  <c r="M18" i="10"/>
  <c r="M40" i="10"/>
  <c r="M93" i="10"/>
  <c r="L361" i="10"/>
  <c r="L98" i="10"/>
  <c r="L147" i="10"/>
  <c r="M50" i="10"/>
  <c r="N269" i="10"/>
  <c r="N99" i="10"/>
  <c r="P367" i="10"/>
  <c r="P395" i="10"/>
  <c r="P254" i="10"/>
  <c r="P312" i="10"/>
  <c r="P375" i="10"/>
  <c r="P167" i="10"/>
  <c r="P159" i="10"/>
  <c r="P164" i="10"/>
  <c r="P128" i="10"/>
  <c r="P19" i="10"/>
  <c r="P55" i="10"/>
  <c r="P41" i="10"/>
  <c r="P40" i="10"/>
  <c r="P93" i="10"/>
  <c r="P146" i="10"/>
  <c r="M212" i="10"/>
  <c r="M12" i="10"/>
  <c r="M154" i="10"/>
  <c r="M187" i="10"/>
  <c r="M30" i="10"/>
  <c r="L345" i="10"/>
  <c r="L328" i="10"/>
  <c r="L73" i="10"/>
  <c r="L137" i="10"/>
  <c r="P17" i="10"/>
  <c r="N91" i="10"/>
  <c r="N89" i="10"/>
  <c r="P315" i="10"/>
  <c r="P261" i="10"/>
  <c r="P308" i="10"/>
  <c r="P354" i="10"/>
  <c r="P74" i="10"/>
  <c r="P68" i="10"/>
  <c r="P149" i="10"/>
  <c r="P211" i="10"/>
  <c r="P92" i="10"/>
  <c r="P45" i="10"/>
  <c r="P31" i="10"/>
  <c r="P30" i="10"/>
  <c r="P83" i="10"/>
  <c r="P136" i="10"/>
  <c r="M392" i="10"/>
  <c r="M198" i="10"/>
  <c r="L200" i="10"/>
  <c r="P287" i="10"/>
  <c r="N79" i="10"/>
  <c r="P247" i="10"/>
  <c r="P333" i="10"/>
  <c r="P34" i="10"/>
  <c r="P28" i="10"/>
  <c r="P122" i="10"/>
  <c r="P192" i="10"/>
  <c r="P82" i="10"/>
  <c r="P35" i="10"/>
  <c r="P21" i="10"/>
  <c r="P20" i="10"/>
  <c r="P73" i="10"/>
  <c r="P126" i="10"/>
  <c r="M188" i="10"/>
  <c r="L303" i="10"/>
  <c r="L375" i="10"/>
  <c r="L191" i="10"/>
  <c r="L190" i="10"/>
  <c r="M79" i="10"/>
  <c r="N121" i="10"/>
  <c r="N365" i="10"/>
  <c r="N277" i="10"/>
  <c r="N48" i="10"/>
  <c r="N5" i="10"/>
  <c r="N38" i="10"/>
  <c r="N52" i="10"/>
  <c r="P402" i="10"/>
  <c r="P230" i="10"/>
  <c r="P204" i="10"/>
  <c r="P54" i="10"/>
  <c r="P215" i="10"/>
  <c r="P72" i="10"/>
  <c r="P25" i="10"/>
  <c r="P11" i="10"/>
  <c r="P210" i="10"/>
  <c r="P10" i="10"/>
  <c r="P63" i="10"/>
  <c r="P116" i="10"/>
  <c r="M388" i="10"/>
  <c r="M156" i="10"/>
  <c r="L402" i="10"/>
  <c r="L343" i="10"/>
  <c r="L196" i="10"/>
  <c r="L124" i="10"/>
  <c r="L180" i="10"/>
  <c r="L365" i="10"/>
  <c r="L381" i="10"/>
  <c r="M363" i="10"/>
  <c r="N260" i="10"/>
  <c r="N42" i="10"/>
  <c r="P362" i="10"/>
  <c r="P222" i="10"/>
  <c r="P401" i="10"/>
  <c r="P199" i="10"/>
  <c r="P138" i="10"/>
  <c r="P14" i="10"/>
  <c r="P148" i="10"/>
  <c r="P62" i="10"/>
  <c r="P15" i="10"/>
  <c r="P157" i="10"/>
  <c r="P200" i="10"/>
  <c r="P6" i="10"/>
  <c r="P53" i="10"/>
  <c r="P106" i="10"/>
  <c r="M386" i="10"/>
  <c r="M168" i="10"/>
  <c r="L268" i="10"/>
  <c r="L287" i="10"/>
  <c r="L369" i="10"/>
  <c r="L256" i="10"/>
  <c r="L173" i="10"/>
  <c r="L125" i="10"/>
  <c r="L114" i="10"/>
  <c r="N302" i="10"/>
  <c r="N351" i="10"/>
  <c r="N32" i="10"/>
  <c r="N204" i="10"/>
  <c r="P322" i="10"/>
  <c r="P374" i="10"/>
  <c r="P276" i="10"/>
  <c r="P259" i="10"/>
  <c r="P394" i="10"/>
  <c r="P302" i="10"/>
  <c r="P48" i="10"/>
  <c r="P139" i="10"/>
  <c r="P52" i="10"/>
  <c r="P191" i="10"/>
  <c r="P147" i="10"/>
  <c r="P190" i="10"/>
  <c r="P43" i="10"/>
  <c r="P96" i="10"/>
  <c r="M242" i="10"/>
  <c r="M344" i="10"/>
  <c r="M393" i="10"/>
  <c r="M166" i="10"/>
  <c r="L299" i="10"/>
  <c r="L104" i="10"/>
  <c r="P286" i="10"/>
  <c r="P298" i="10"/>
  <c r="P360" i="10"/>
  <c r="P387" i="10"/>
  <c r="P280" i="10"/>
  <c r="P257" i="10"/>
  <c r="P185" i="10"/>
  <c r="P94" i="10"/>
  <c r="P208" i="10"/>
  <c r="P7" i="10"/>
  <c r="P42" i="10"/>
  <c r="P181" i="10"/>
  <c r="P137" i="10"/>
  <c r="P180" i="10"/>
  <c r="P33" i="10"/>
  <c r="P86" i="10"/>
  <c r="M208" i="10"/>
  <c r="M51" i="10"/>
  <c r="L295" i="10"/>
  <c r="L5" i="10"/>
  <c r="L9" i="10"/>
  <c r="L38" i="10"/>
  <c r="L189" i="10"/>
  <c r="N319" i="10"/>
  <c r="P248" i="10"/>
  <c r="P290" i="10"/>
  <c r="P353" i="10"/>
  <c r="P380" i="10"/>
  <c r="P258" i="10"/>
  <c r="P407" i="10"/>
  <c r="P237" i="10"/>
  <c r="P84" i="10"/>
  <c r="P32" i="10"/>
  <c r="P171" i="10"/>
  <c r="P127" i="10"/>
  <c r="P170" i="10"/>
  <c r="P23" i="10"/>
  <c r="P76" i="10"/>
  <c r="M31" i="10"/>
  <c r="M138" i="10"/>
  <c r="L282" i="10"/>
  <c r="L275" i="10"/>
  <c r="L203" i="10"/>
  <c r="P272" i="10"/>
  <c r="M221" i="10"/>
  <c r="N281" i="10"/>
  <c r="P383" i="10"/>
  <c r="P301" i="10"/>
  <c r="P399" i="10"/>
  <c r="P268" i="10"/>
  <c r="P373" i="10"/>
  <c r="P400" i="10"/>
  <c r="P118" i="10"/>
  <c r="P195" i="10"/>
  <c r="P44" i="10"/>
  <c r="P207" i="10"/>
  <c r="P22" i="10"/>
  <c r="P161" i="10"/>
  <c r="P117" i="10"/>
  <c r="P160" i="10"/>
  <c r="P213" i="10"/>
  <c r="P13" i="10"/>
  <c r="P66" i="10"/>
  <c r="M310" i="10"/>
  <c r="M370" i="10"/>
  <c r="M85" i="10"/>
  <c r="M86" i="10"/>
  <c r="L291" i="10"/>
  <c r="L360" i="10"/>
  <c r="L243" i="10"/>
  <c r="L236" i="10"/>
  <c r="P355" i="10"/>
  <c r="P391" i="10"/>
  <c r="P392" i="10"/>
  <c r="P377" i="10"/>
  <c r="P253" i="10"/>
  <c r="P366" i="10"/>
  <c r="P393" i="10"/>
  <c r="P99" i="10"/>
  <c r="P172" i="10"/>
  <c r="P119" i="10"/>
  <c r="P182" i="10"/>
  <c r="P198" i="10"/>
  <c r="P197" i="10"/>
  <c r="P12" i="10"/>
  <c r="P151" i="10"/>
  <c r="P107" i="10"/>
  <c r="P150" i="10"/>
  <c r="P203" i="10"/>
  <c r="M289" i="10"/>
  <c r="L115" i="10"/>
  <c r="L8" i="10"/>
  <c r="N320" i="10"/>
  <c r="P320" i="10"/>
  <c r="P336" i="10"/>
  <c r="P370" i="10"/>
  <c r="P389" i="10"/>
  <c r="P359" i="10"/>
  <c r="P58" i="10"/>
  <c r="P88" i="10"/>
  <c r="P132" i="10"/>
  <c r="P162" i="10"/>
  <c r="P141" i="10"/>
  <c r="P97" i="10"/>
  <c r="P140" i="10"/>
  <c r="P193" i="10"/>
  <c r="P46" i="10"/>
  <c r="M266" i="10"/>
  <c r="M105" i="10"/>
  <c r="M108" i="10"/>
  <c r="L301" i="10"/>
  <c r="L227" i="10"/>
  <c r="N164" i="10"/>
  <c r="N172" i="10"/>
  <c r="P379" i="10"/>
  <c r="P201" i="10"/>
  <c r="P18" i="10"/>
  <c r="P104" i="10"/>
  <c r="P112" i="10"/>
  <c r="P129" i="10"/>
  <c r="P145" i="10"/>
  <c r="P87" i="10"/>
  <c r="P130" i="10"/>
  <c r="P183" i="10"/>
  <c r="P36" i="10"/>
  <c r="M382" i="10"/>
  <c r="L270" i="10"/>
  <c r="L325" i="10"/>
  <c r="L83" i="10"/>
  <c r="L139" i="10"/>
  <c r="P309" i="10"/>
  <c r="N401" i="10"/>
  <c r="N161" i="10"/>
  <c r="P243" i="10"/>
  <c r="N70" i="10"/>
  <c r="P292" i="10"/>
  <c r="P345" i="10"/>
  <c r="P179" i="10"/>
  <c r="P5" i="10"/>
  <c r="P64" i="10"/>
  <c r="P135" i="10"/>
  <c r="P121" i="10"/>
  <c r="P77" i="10"/>
  <c r="P120" i="10"/>
  <c r="P173" i="10"/>
  <c r="P26" i="10"/>
  <c r="M273" i="10"/>
  <c r="M403" i="10"/>
  <c r="M225" i="10"/>
  <c r="M404" i="10"/>
  <c r="M88" i="10"/>
  <c r="L129" i="10"/>
  <c r="P306" i="10"/>
  <c r="N28" i="10"/>
  <c r="N291" i="10"/>
  <c r="P277" i="10"/>
  <c r="N353" i="10"/>
  <c r="P300" i="10"/>
  <c r="N407" i="10"/>
  <c r="N61" i="10"/>
  <c r="N207" i="10"/>
  <c r="P263" i="10"/>
  <c r="N378" i="10"/>
  <c r="N9" i="10"/>
  <c r="N60" i="10"/>
  <c r="N123" i="10"/>
  <c r="P283" i="10"/>
  <c r="P405" i="10"/>
  <c r="P293" i="10"/>
  <c r="P349" i="10"/>
  <c r="P262" i="10"/>
  <c r="P347" i="10"/>
  <c r="P288" i="10"/>
  <c r="P337" i="10"/>
  <c r="P365" i="10"/>
  <c r="P404" i="10"/>
  <c r="P205" i="10"/>
  <c r="P174" i="10"/>
  <c r="P184" i="10"/>
  <c r="P202" i="10"/>
  <c r="P24" i="10"/>
  <c r="P125" i="10"/>
  <c r="P111" i="10"/>
  <c r="P67" i="10"/>
  <c r="P110" i="10"/>
  <c r="P163" i="10"/>
  <c r="P216" i="10"/>
  <c r="P16" i="10"/>
  <c r="M249" i="10"/>
  <c r="M390" i="10"/>
  <c r="M264" i="10"/>
  <c r="M383" i="10"/>
  <c r="M125" i="10"/>
  <c r="M202" i="10"/>
  <c r="M82" i="10"/>
  <c r="M78" i="10"/>
  <c r="M57" i="10"/>
  <c r="M100" i="10"/>
  <c r="L394" i="10"/>
  <c r="L228" i="10"/>
  <c r="L136" i="10"/>
  <c r="L119" i="10"/>
  <c r="L52" i="10"/>
  <c r="P27" i="10"/>
  <c r="M89" i="10"/>
  <c r="P384" i="10"/>
  <c r="P231" i="10"/>
  <c r="N334" i="10"/>
  <c r="N50" i="10"/>
  <c r="N113" i="10"/>
  <c r="P388" i="10"/>
  <c r="P239" i="10"/>
  <c r="P319" i="10"/>
  <c r="P331" i="10"/>
  <c r="P154" i="10"/>
  <c r="P152" i="10"/>
  <c r="P188" i="10"/>
  <c r="P187" i="10"/>
  <c r="P79" i="10"/>
  <c r="P115" i="10"/>
  <c r="P101" i="10"/>
  <c r="P57" i="10"/>
  <c r="P100" i="10"/>
  <c r="P153" i="10"/>
  <c r="P206" i="10"/>
  <c r="M356" i="10"/>
  <c r="M387" i="10"/>
  <c r="M381" i="10"/>
  <c r="M233" i="10"/>
  <c r="M241" i="10"/>
  <c r="M106" i="10"/>
  <c r="M55" i="10"/>
  <c r="M41" i="10"/>
  <c r="M192" i="10"/>
  <c r="M26" i="10"/>
  <c r="M72" i="10"/>
  <c r="M68" i="10"/>
  <c r="M47" i="10"/>
  <c r="M143" i="10"/>
  <c r="L405" i="10"/>
  <c r="L396" i="10"/>
  <c r="L354" i="10"/>
  <c r="L71" i="10"/>
  <c r="L157" i="10"/>
  <c r="L331" i="10"/>
  <c r="N179" i="10"/>
  <c r="P225" i="10"/>
  <c r="N75" i="10"/>
  <c r="N103" i="10"/>
  <c r="P221" i="10"/>
  <c r="P335" i="10"/>
  <c r="P274" i="10"/>
  <c r="P250" i="10"/>
  <c r="P364" i="10"/>
  <c r="P108" i="10"/>
  <c r="P178" i="10"/>
  <c r="P134" i="10"/>
  <c r="P8" i="10"/>
  <c r="P175" i="10"/>
  <c r="P69" i="10"/>
  <c r="P105" i="10"/>
  <c r="P91" i="10"/>
  <c r="P47" i="10"/>
  <c r="P90" i="10"/>
  <c r="P143" i="10"/>
  <c r="P196" i="10"/>
  <c r="M185" i="10"/>
  <c r="M96" i="10"/>
  <c r="M8" i="10"/>
  <c r="M58" i="10"/>
  <c r="L254" i="10"/>
  <c r="L61" i="10"/>
  <c r="G392" i="6"/>
  <c r="G363" i="6"/>
  <c r="G284" i="6"/>
  <c r="G439" i="6"/>
  <c r="G276" i="6"/>
  <c r="E340" i="6"/>
  <c r="D384" i="6"/>
  <c r="G300" i="6"/>
  <c r="G390" i="6"/>
  <c r="G312" i="6"/>
  <c r="E372" i="7"/>
  <c r="C417" i="6"/>
  <c r="C351" i="6"/>
  <c r="E418" i="6"/>
  <c r="C423" i="6"/>
  <c r="G298" i="6"/>
  <c r="E422" i="7"/>
  <c r="E318" i="7"/>
  <c r="E324" i="7"/>
  <c r="G400" i="6"/>
  <c r="G309" i="6"/>
  <c r="G270" i="6"/>
  <c r="E393" i="6"/>
  <c r="F370" i="6"/>
  <c r="G353" i="6"/>
  <c r="E350" i="6"/>
  <c r="M350" i="10"/>
  <c r="G372" i="6"/>
  <c r="D395" i="6"/>
  <c r="C280" i="6"/>
  <c r="G408" i="6"/>
  <c r="G268" i="6"/>
  <c r="C436" i="6"/>
  <c r="C432" i="6"/>
  <c r="C402" i="6"/>
  <c r="C300" i="6"/>
  <c r="C415" i="6"/>
  <c r="D371" i="6"/>
  <c r="C352" i="6"/>
  <c r="D324" i="6"/>
  <c r="F305" i="6"/>
  <c r="G334" i="6"/>
  <c r="F330" i="6"/>
  <c r="G342" i="6"/>
  <c r="G303" i="6"/>
  <c r="F428" i="6"/>
  <c r="F410" i="6"/>
  <c r="F443" i="6"/>
  <c r="G354" i="6"/>
  <c r="G374" i="6"/>
  <c r="G376" i="6"/>
  <c r="G419" i="6"/>
  <c r="E311" i="6"/>
  <c r="E264" i="6"/>
  <c r="C381" i="6"/>
  <c r="C406" i="6"/>
  <c r="C306" i="6"/>
  <c r="C278" i="6"/>
  <c r="C330" i="6"/>
  <c r="F367" i="6"/>
  <c r="F439" i="6"/>
  <c r="G433" i="6"/>
  <c r="E304" i="6"/>
  <c r="D386" i="6"/>
  <c r="C321" i="6"/>
  <c r="C313" i="6"/>
  <c r="G430" i="6"/>
  <c r="G333" i="6"/>
  <c r="E268" i="6"/>
  <c r="E387" i="6"/>
  <c r="D394" i="6"/>
  <c r="D363" i="6"/>
  <c r="D439" i="6"/>
  <c r="D327" i="6"/>
  <c r="C438" i="6"/>
  <c r="C443" i="6"/>
  <c r="C362" i="6"/>
  <c r="G440" i="6"/>
  <c r="G318" i="6"/>
  <c r="G389" i="6"/>
  <c r="D438" i="6"/>
  <c r="D407" i="6"/>
  <c r="G384" i="6"/>
  <c r="G375" i="6"/>
  <c r="D298" i="6"/>
  <c r="D312" i="6"/>
  <c r="C401" i="6"/>
  <c r="F308" i="6"/>
  <c r="G344" i="6"/>
  <c r="G421" i="6"/>
  <c r="G361" i="6"/>
  <c r="G272" i="6"/>
  <c r="D273" i="6"/>
  <c r="C431" i="6"/>
  <c r="C373" i="6"/>
  <c r="C424" i="6"/>
  <c r="C392" i="6"/>
  <c r="C383" i="6"/>
  <c r="C359" i="6"/>
  <c r="E314" i="6"/>
  <c r="G377" i="6"/>
  <c r="G292" i="6"/>
  <c r="G423" i="6"/>
  <c r="E316" i="6"/>
  <c r="D332" i="6"/>
  <c r="C419" i="6"/>
  <c r="C311" i="6"/>
  <c r="C333" i="6"/>
  <c r="C291" i="6"/>
  <c r="C310" i="6"/>
  <c r="D353" i="6"/>
  <c r="C433" i="6"/>
  <c r="G274" i="6"/>
  <c r="G316" i="6"/>
  <c r="G379" i="6"/>
  <c r="G339" i="6"/>
  <c r="D390" i="6"/>
  <c r="G406" i="6"/>
  <c r="G396" i="6"/>
  <c r="G304" i="6"/>
  <c r="G391" i="6"/>
  <c r="G378" i="6"/>
  <c r="G343" i="6"/>
  <c r="G350" i="6"/>
  <c r="G444" i="6"/>
  <c r="D375" i="6"/>
  <c r="C350" i="6"/>
  <c r="G395" i="6"/>
  <c r="E306" i="6"/>
  <c r="D416" i="6"/>
  <c r="D296" i="6"/>
  <c r="C434" i="6"/>
  <c r="C441" i="6"/>
  <c r="C399" i="6"/>
  <c r="G373" i="6"/>
  <c r="G266" i="6"/>
  <c r="D284" i="6"/>
  <c r="C265" i="6"/>
  <c r="C378" i="6"/>
  <c r="C389" i="6"/>
  <c r="C312" i="6"/>
  <c r="C290" i="6"/>
  <c r="G438" i="6"/>
  <c r="G380" i="6"/>
  <c r="G337" i="6"/>
  <c r="G310" i="6"/>
  <c r="C416" i="6"/>
  <c r="C420" i="6"/>
  <c r="C393" i="6"/>
  <c r="C404" i="6"/>
  <c r="G283" i="6"/>
  <c r="G319" i="6"/>
  <c r="D380" i="6"/>
  <c r="F442" i="6"/>
  <c r="F434" i="6"/>
  <c r="G286" i="6"/>
  <c r="D430" i="6"/>
  <c r="C316" i="6"/>
  <c r="C403" i="6"/>
  <c r="C369" i="6"/>
  <c r="C285" i="6"/>
  <c r="C324" i="6"/>
  <c r="C270" i="6"/>
  <c r="G381" i="6"/>
  <c r="G282" i="6"/>
  <c r="G322" i="6"/>
  <c r="G317" i="6"/>
  <c r="E325" i="6"/>
  <c r="E349" i="6"/>
  <c r="E310" i="6"/>
  <c r="D313" i="6"/>
  <c r="D436" i="6"/>
  <c r="D356" i="6"/>
  <c r="C414" i="6"/>
  <c r="G412" i="6"/>
  <c r="F363" i="6"/>
  <c r="G297" i="6"/>
  <c r="G362" i="6"/>
  <c r="G302" i="6"/>
  <c r="G311" i="6"/>
  <c r="E279" i="6"/>
  <c r="E286" i="6"/>
  <c r="E402" i="6"/>
  <c r="E321" i="6"/>
  <c r="E318" i="6"/>
  <c r="D408" i="6"/>
  <c r="D425" i="6"/>
  <c r="D288" i="6"/>
  <c r="D295" i="6"/>
  <c r="D400" i="6"/>
  <c r="D293" i="6"/>
  <c r="D287" i="6"/>
  <c r="C437" i="6"/>
  <c r="C294" i="6"/>
  <c r="F337" i="6"/>
  <c r="F381" i="6"/>
  <c r="F276" i="6"/>
  <c r="F283" i="6"/>
  <c r="G308" i="6"/>
  <c r="E431" i="6"/>
  <c r="F379" i="6"/>
  <c r="F267" i="6"/>
  <c r="M252" i="10"/>
  <c r="F414" i="6"/>
  <c r="F303" i="6"/>
  <c r="F312" i="6"/>
  <c r="F304" i="6"/>
  <c r="F377" i="6"/>
  <c r="F292" i="6"/>
  <c r="F364" i="6"/>
  <c r="G295" i="6"/>
  <c r="G332" i="6"/>
  <c r="G306" i="6"/>
  <c r="E346" i="6"/>
  <c r="D383" i="6"/>
  <c r="C360" i="6"/>
  <c r="F331" i="6"/>
  <c r="F408" i="6"/>
  <c r="F386" i="6"/>
  <c r="F265" i="6"/>
  <c r="F409" i="6"/>
  <c r="F324" i="6"/>
  <c r="F281" i="6"/>
  <c r="G441" i="6"/>
  <c r="G409" i="6"/>
  <c r="E272" i="6"/>
  <c r="C283" i="6"/>
  <c r="F422" i="6"/>
  <c r="E289" i="6"/>
  <c r="F417" i="6"/>
  <c r="F326" i="6"/>
  <c r="H436" i="7"/>
  <c r="R436" i="7" s="1"/>
  <c r="F294" i="6"/>
  <c r="F316" i="6"/>
  <c r="G351" i="6"/>
  <c r="D397" i="6"/>
  <c r="G281" i="6"/>
  <c r="G402" i="6"/>
  <c r="G399" i="6"/>
  <c r="D328" i="6"/>
  <c r="H393" i="7"/>
  <c r="R393" i="7" s="1"/>
  <c r="F426" i="6"/>
  <c r="F342" i="6"/>
  <c r="F368" i="6"/>
  <c r="G357" i="6"/>
  <c r="D396" i="6"/>
  <c r="D385" i="6"/>
  <c r="C341" i="6"/>
  <c r="C325" i="6"/>
  <c r="F406" i="6"/>
  <c r="F295" i="6"/>
  <c r="H323" i="7"/>
  <c r="R323" i="7" s="1"/>
  <c r="G404" i="6"/>
  <c r="G288" i="6"/>
  <c r="G291" i="6"/>
  <c r="G324" i="6"/>
  <c r="E402" i="7"/>
  <c r="E415" i="6"/>
  <c r="E347" i="6"/>
  <c r="E275" i="6"/>
  <c r="E307" i="6"/>
  <c r="D440" i="6"/>
  <c r="D336" i="6"/>
  <c r="C303" i="6"/>
  <c r="F423" i="6"/>
  <c r="G341" i="6"/>
  <c r="G393" i="6"/>
  <c r="E444" i="6"/>
  <c r="E336" i="7"/>
  <c r="F311" i="6"/>
  <c r="F425" i="6"/>
  <c r="F288" i="6"/>
  <c r="F318" i="6"/>
  <c r="F300" i="6"/>
  <c r="G427" i="6"/>
  <c r="F366" i="6"/>
  <c r="G382" i="6"/>
  <c r="D323" i="6"/>
  <c r="D267" i="6"/>
  <c r="C326" i="6"/>
  <c r="H377" i="7"/>
  <c r="R377" i="7" s="1"/>
  <c r="E355" i="7"/>
  <c r="G371" i="6"/>
  <c r="E351" i="6"/>
  <c r="M283" i="10"/>
  <c r="F286" i="6"/>
  <c r="H437" i="7"/>
  <c r="R437" i="7" s="1"/>
  <c r="F345" i="7"/>
  <c r="B213" i="11" s="1"/>
  <c r="F376" i="7"/>
  <c r="B244" i="11" s="1"/>
  <c r="F285" i="6"/>
  <c r="F354" i="6"/>
  <c r="F371" i="6"/>
  <c r="H398" i="7"/>
  <c r="R398" i="7" s="1"/>
  <c r="H350" i="7"/>
  <c r="R350" i="7" s="1"/>
  <c r="H367" i="7"/>
  <c r="R367" i="7" s="1"/>
  <c r="F335" i="6"/>
  <c r="G413" i="6"/>
  <c r="H299" i="7"/>
  <c r="R299" i="7" s="1"/>
  <c r="H340" i="7"/>
  <c r="R340" i="7" s="1"/>
  <c r="H349" i="7"/>
  <c r="R349" i="7" s="1"/>
  <c r="H356" i="7"/>
  <c r="R356" i="7" s="1"/>
  <c r="G323" i="6"/>
  <c r="G348" i="6"/>
  <c r="E420" i="7"/>
  <c r="E408" i="7"/>
  <c r="E401" i="7"/>
  <c r="E382" i="7"/>
  <c r="D427" i="6"/>
  <c r="D414" i="6"/>
  <c r="D421" i="6"/>
  <c r="C374" i="6"/>
  <c r="C418" i="6"/>
  <c r="C345" i="6"/>
  <c r="H425" i="7"/>
  <c r="R425" i="7" s="1"/>
  <c r="H376" i="7"/>
  <c r="R376" i="7" s="1"/>
  <c r="H310" i="7"/>
  <c r="R310" i="7" s="1"/>
  <c r="E441" i="7"/>
  <c r="E311" i="7"/>
  <c r="E437" i="7"/>
  <c r="E363" i="7"/>
  <c r="E290" i="6"/>
  <c r="E365" i="6"/>
  <c r="D429" i="6"/>
  <c r="D369" i="6"/>
  <c r="D291" i="6"/>
  <c r="C442" i="6"/>
  <c r="C398" i="6"/>
  <c r="C305" i="6"/>
  <c r="C268" i="6"/>
  <c r="C320" i="6"/>
  <c r="F430" i="6"/>
  <c r="F413" i="6"/>
  <c r="D344" i="6"/>
  <c r="D432" i="6"/>
  <c r="D392" i="6"/>
  <c r="G359" i="6"/>
  <c r="G365" i="6"/>
  <c r="F364" i="7"/>
  <c r="B232" i="11" s="1"/>
  <c r="F404" i="6"/>
  <c r="F384" i="6"/>
  <c r="F327" i="6"/>
  <c r="F278" i="6"/>
  <c r="F388" i="6"/>
  <c r="E398" i="6"/>
  <c r="E282" i="6"/>
  <c r="D272" i="6"/>
  <c r="D358" i="6"/>
  <c r="F361" i="6"/>
  <c r="F402" i="6"/>
  <c r="F334" i="6"/>
  <c r="F393" i="6"/>
  <c r="F274" i="6"/>
  <c r="E362" i="6"/>
  <c r="D424" i="6"/>
  <c r="F391" i="6"/>
  <c r="F6" i="8"/>
  <c r="P270" i="10"/>
  <c r="F358" i="7"/>
  <c r="B226" i="11" s="1"/>
  <c r="N340" i="10"/>
  <c r="F409" i="7"/>
  <c r="B277" i="11" s="1"/>
  <c r="N224" i="10"/>
  <c r="E378" i="7"/>
  <c r="H357" i="7"/>
  <c r="R357" i="7" s="1"/>
  <c r="E314" i="7"/>
  <c r="H312" i="7"/>
  <c r="R312" i="7" s="1"/>
  <c r="F413" i="7"/>
  <c r="B281" i="11" s="1"/>
  <c r="F436" i="7"/>
  <c r="F312" i="7"/>
  <c r="B180" i="11" s="1"/>
  <c r="F414" i="7"/>
  <c r="B282" i="11" s="1"/>
  <c r="N342" i="10"/>
  <c r="F310" i="7"/>
  <c r="B178" i="11" s="1"/>
  <c r="F421" i="6"/>
  <c r="F368" i="7"/>
  <c r="B236" i="11" s="1"/>
  <c r="F342" i="7"/>
  <c r="B210" i="11" s="1"/>
  <c r="E418" i="7"/>
  <c r="E415" i="7"/>
  <c r="E424" i="7"/>
  <c r="E423" i="7"/>
  <c r="E414" i="7"/>
  <c r="E427" i="7"/>
  <c r="E412" i="7"/>
  <c r="E413" i="7"/>
  <c r="H341" i="7"/>
  <c r="R341" i="7" s="1"/>
  <c r="H353" i="7"/>
  <c r="R353" i="7" s="1"/>
  <c r="E434" i="7"/>
  <c r="E365" i="7"/>
  <c r="F304" i="7"/>
  <c r="B172" i="11" s="1"/>
  <c r="E373" i="7"/>
  <c r="E375" i="7"/>
  <c r="E374" i="7"/>
  <c r="N294" i="10"/>
  <c r="E440" i="7"/>
  <c r="E387" i="7"/>
  <c r="H301" i="7"/>
  <c r="R301" i="7" s="1"/>
  <c r="P229" i="10"/>
  <c r="H297" i="7"/>
  <c r="R297" i="7" s="1"/>
  <c r="H300" i="7"/>
  <c r="R300" i="7" s="1"/>
  <c r="H329" i="7"/>
  <c r="R329" i="7" s="1"/>
  <c r="M263" i="10"/>
  <c r="E296" i="7"/>
  <c r="E406" i="7"/>
  <c r="M333" i="10"/>
  <c r="E291" i="7"/>
  <c r="E335" i="7"/>
  <c r="H439" i="7"/>
  <c r="R439" i="7" s="1"/>
  <c r="P260" i="10"/>
  <c r="E407" i="7"/>
  <c r="E313" i="7"/>
  <c r="H335" i="7"/>
  <c r="R335" i="7" s="1"/>
  <c r="F297" i="7"/>
  <c r="B165" i="11" s="1"/>
  <c r="E316" i="7"/>
  <c r="H423" i="7"/>
  <c r="R423" i="7" s="1"/>
  <c r="H351" i="7"/>
  <c r="R351" i="7" s="1"/>
  <c r="H332" i="7"/>
  <c r="R332" i="7" s="1"/>
  <c r="M300" i="10"/>
  <c r="F316" i="7"/>
  <c r="B184" i="11" s="1"/>
  <c r="N244" i="10"/>
  <c r="H413" i="7"/>
  <c r="R413" i="7" s="1"/>
  <c r="P341" i="10"/>
  <c r="H409" i="7"/>
  <c r="R409" i="7" s="1"/>
  <c r="H406" i="7"/>
  <c r="R406" i="7" s="1"/>
  <c r="H360" i="7"/>
  <c r="R360" i="7" s="1"/>
  <c r="H364" i="7"/>
  <c r="R364" i="7" s="1"/>
  <c r="H361" i="7"/>
  <c r="R361" i="7" s="1"/>
  <c r="H403" i="7"/>
  <c r="R403" i="7" s="1"/>
  <c r="H392" i="7"/>
  <c r="R392" i="7" s="1"/>
  <c r="H402" i="7"/>
  <c r="R402" i="7" s="1"/>
  <c r="E429" i="7"/>
  <c r="E293" i="7"/>
  <c r="E304" i="7"/>
  <c r="E388" i="7"/>
  <c r="E389" i="7"/>
  <c r="E392" i="7"/>
  <c r="E390" i="7"/>
  <c r="C368" i="6"/>
  <c r="H426" i="7"/>
  <c r="R426" i="7" s="1"/>
  <c r="H418" i="7"/>
  <c r="R418" i="7" s="1"/>
  <c r="P357" i="10"/>
  <c r="H427" i="7"/>
  <c r="R427" i="7" s="1"/>
  <c r="H417" i="7"/>
  <c r="R417" i="7" s="1"/>
  <c r="E405" i="7"/>
  <c r="E443" i="7"/>
  <c r="E442" i="7"/>
  <c r="C407" i="6"/>
  <c r="C301" i="6"/>
  <c r="E344" i="7"/>
  <c r="E353" i="7"/>
  <c r="M290" i="10"/>
  <c r="E333" i="7"/>
  <c r="E326" i="7"/>
  <c r="E306" i="7"/>
  <c r="D299" i="6"/>
  <c r="E356" i="7"/>
  <c r="H359" i="7"/>
  <c r="R359" i="7" s="1"/>
  <c r="E299" i="7"/>
  <c r="E404" i="7"/>
  <c r="E308" i="7"/>
  <c r="H373" i="7"/>
  <c r="R373" i="7" s="1"/>
  <c r="N276" i="10"/>
  <c r="F352" i="7"/>
  <c r="B220" i="11" s="1"/>
  <c r="N282" i="10"/>
  <c r="H343" i="7"/>
  <c r="R343" i="7" s="1"/>
  <c r="H346" i="7"/>
  <c r="R346" i="7" s="1"/>
  <c r="H385" i="7"/>
  <c r="R385" i="7" s="1"/>
  <c r="P313" i="10"/>
  <c r="H384" i="7"/>
  <c r="R384" i="7" s="1"/>
  <c r="E338" i="7"/>
  <c r="H395" i="7"/>
  <c r="R395" i="7" s="1"/>
  <c r="E376" i="7"/>
  <c r="E334" i="7"/>
  <c r="E317" i="7"/>
  <c r="E358" i="7"/>
  <c r="F305" i="7"/>
  <c r="B173" i="11" s="1"/>
  <c r="F301" i="7"/>
  <c r="B169" i="11" s="1"/>
  <c r="F369" i="7"/>
  <c r="B237" i="11" s="1"/>
  <c r="N360" i="10"/>
  <c r="F432" i="7"/>
  <c r="F419" i="7"/>
  <c r="B287" i="11" s="1"/>
  <c r="N347" i="10"/>
  <c r="F417" i="7"/>
  <c r="B285" i="11" s="1"/>
  <c r="H327" i="7"/>
  <c r="R327" i="7" s="1"/>
  <c r="P255" i="10"/>
  <c r="H326" i="7"/>
  <c r="R326" i="7" s="1"/>
  <c r="H325" i="7"/>
  <c r="R325" i="7" s="1"/>
  <c r="H371" i="7"/>
  <c r="R371" i="7" s="1"/>
  <c r="H314" i="7"/>
  <c r="R314" i="7" s="1"/>
  <c r="E399" i="7"/>
  <c r="E384" i="7"/>
  <c r="H389" i="7"/>
  <c r="R389" i="7" s="1"/>
  <c r="M364" i="10"/>
  <c r="M305" i="10"/>
  <c r="N341" i="10"/>
  <c r="F394" i="7"/>
  <c r="B262" i="11" s="1"/>
  <c r="F390" i="7"/>
  <c r="B258" i="11" s="1"/>
  <c r="N322" i="10"/>
  <c r="F393" i="7"/>
  <c r="B261" i="11" s="1"/>
  <c r="F358" i="6"/>
  <c r="E409" i="7"/>
  <c r="E411" i="7"/>
  <c r="M339" i="10"/>
  <c r="F319" i="7"/>
  <c r="B187" i="11" s="1"/>
  <c r="E367" i="7"/>
  <c r="E432" i="7"/>
  <c r="H328" i="7"/>
  <c r="R328" i="7" s="1"/>
  <c r="E354" i="7"/>
  <c r="E419" i="7"/>
  <c r="H411" i="7"/>
  <c r="R411" i="7" s="1"/>
  <c r="E368" i="7"/>
  <c r="E383" i="7"/>
  <c r="E305" i="7"/>
  <c r="F294" i="7"/>
  <c r="B162" i="11" s="1"/>
  <c r="M321" i="10"/>
  <c r="H293" i="7"/>
  <c r="R293" i="7" s="1"/>
  <c r="H420" i="7"/>
  <c r="R420" i="7" s="1"/>
  <c r="H298" i="7"/>
  <c r="R298" i="7" s="1"/>
  <c r="E417" i="7"/>
  <c r="M367" i="10"/>
  <c r="M308" i="10"/>
  <c r="E410" i="7"/>
  <c r="H388" i="7"/>
  <c r="R388" i="7" s="1"/>
  <c r="E398" i="7"/>
  <c r="M329" i="10"/>
  <c r="E396" i="7"/>
  <c r="H342" i="7"/>
  <c r="R342" i="7" s="1"/>
  <c r="F423" i="7"/>
  <c r="N333" i="10"/>
  <c r="F395" i="7"/>
  <c r="B263" i="11" s="1"/>
  <c r="H433" i="7"/>
  <c r="R433" i="7" s="1"/>
  <c r="H431" i="7"/>
  <c r="R431" i="7" s="1"/>
  <c r="H430" i="7"/>
  <c r="R430" i="7" s="1"/>
  <c r="H434" i="7"/>
  <c r="R434" i="7" s="1"/>
  <c r="E439" i="7"/>
  <c r="F291" i="7"/>
  <c r="B159" i="11" s="1"/>
  <c r="H291" i="7"/>
  <c r="R291" i="7" s="1"/>
  <c r="E403" i="7"/>
  <c r="E325" i="7"/>
  <c r="P275" i="10"/>
  <c r="H354" i="7"/>
  <c r="R354" i="7" s="1"/>
  <c r="P282" i="10"/>
  <c r="M230" i="10"/>
  <c r="E297" i="7"/>
  <c r="H307" i="7"/>
  <c r="R307" i="7" s="1"/>
  <c r="P245" i="10"/>
  <c r="H316" i="7"/>
  <c r="R316" i="7" s="1"/>
  <c r="H422" i="7"/>
  <c r="R422" i="7" s="1"/>
  <c r="P278" i="10"/>
  <c r="E400" i="7"/>
  <c r="H347" i="7"/>
  <c r="R347" i="7" s="1"/>
  <c r="E430" i="7"/>
  <c r="H421" i="7"/>
  <c r="R421" i="7" s="1"/>
  <c r="M380" i="10"/>
  <c r="H374" i="7"/>
  <c r="R374" i="7" s="1"/>
  <c r="H372" i="7"/>
  <c r="R372" i="7" s="1"/>
  <c r="H370" i="7"/>
  <c r="R370" i="7" s="1"/>
  <c r="P303" i="10"/>
  <c r="E394" i="7"/>
  <c r="E395" i="7"/>
  <c r="E444" i="7"/>
  <c r="H324" i="7"/>
  <c r="R324" i="7" s="1"/>
  <c r="E302" i="7"/>
  <c r="H358" i="7"/>
  <c r="R358" i="7" s="1"/>
  <c r="E345" i="7"/>
  <c r="E347" i="7"/>
  <c r="E369" i="7"/>
  <c r="H408" i="7"/>
  <c r="R408" i="7" s="1"/>
  <c r="F365" i="7"/>
  <c r="B233" i="11" s="1"/>
  <c r="F427" i="6"/>
  <c r="F378" i="7"/>
  <c r="B246" i="11" s="1"/>
  <c r="F344" i="7"/>
  <c r="B212" i="11" s="1"/>
  <c r="F429" i="7"/>
  <c r="F407" i="7"/>
  <c r="B275" i="11" s="1"/>
  <c r="F338" i="7"/>
  <c r="B206" i="11" s="1"/>
  <c r="F332" i="6"/>
  <c r="F430" i="7"/>
  <c r="F422" i="7"/>
  <c r="F400" i="7"/>
  <c r="B268" i="11" s="1"/>
  <c r="F315" i="7"/>
  <c r="B183" i="11" s="1"/>
  <c r="F320" i="7"/>
  <c r="B188" i="11" s="1"/>
  <c r="F314" i="7"/>
  <c r="B182" i="11" s="1"/>
  <c r="F337" i="7"/>
  <c r="B205" i="11" s="1"/>
  <c r="F330" i="7"/>
  <c r="B198" i="11" s="1"/>
  <c r="F419" i="6"/>
  <c r="F401" i="7"/>
  <c r="B269" i="11" s="1"/>
  <c r="F438" i="6"/>
  <c r="F441" i="6"/>
  <c r="F352" i="6"/>
  <c r="H345" i="7"/>
  <c r="R345" i="7" s="1"/>
  <c r="H331" i="7"/>
  <c r="R331" i="7" s="1"/>
  <c r="F328" i="7"/>
  <c r="B196" i="11" s="1"/>
  <c r="F396" i="7"/>
  <c r="B264" i="11" s="1"/>
  <c r="F327" i="7"/>
  <c r="B195" i="11" s="1"/>
  <c r="F302" i="6"/>
  <c r="F435" i="6"/>
  <c r="F317" i="6"/>
  <c r="F277" i="6"/>
  <c r="H319" i="7"/>
  <c r="R319" i="7" s="1"/>
  <c r="G278" i="6"/>
  <c r="H292" i="7"/>
  <c r="R292" i="7" s="1"/>
  <c r="D389" i="6"/>
  <c r="D417" i="6"/>
  <c r="D403" i="6"/>
  <c r="C387" i="6"/>
  <c r="C271" i="6"/>
  <c r="F303" i="7"/>
  <c r="B171" i="11" s="1"/>
  <c r="F424" i="7"/>
  <c r="F313" i="7"/>
  <c r="B181" i="11" s="1"/>
  <c r="F362" i="7"/>
  <c r="B230" i="11" s="1"/>
  <c r="F375" i="7"/>
  <c r="B243" i="11" s="1"/>
  <c r="F382" i="6"/>
  <c r="F438" i="7"/>
  <c r="F363" i="7"/>
  <c r="B231" i="11" s="1"/>
  <c r="F376" i="6"/>
  <c r="H369" i="7"/>
  <c r="R369" i="7" s="1"/>
  <c r="E350" i="7"/>
  <c r="D401" i="6"/>
  <c r="H438" i="7"/>
  <c r="R438" i="7" s="1"/>
  <c r="H322" i="7"/>
  <c r="R322" i="7" s="1"/>
  <c r="E391" i="7"/>
  <c r="E360" i="7"/>
  <c r="E359" i="7"/>
  <c r="E421" i="7"/>
  <c r="E332" i="7"/>
  <c r="E329" i="7"/>
  <c r="E359" i="6"/>
  <c r="D319" i="6"/>
  <c r="D330" i="6"/>
  <c r="N226" i="10"/>
  <c r="E431" i="7"/>
  <c r="F325" i="7"/>
  <c r="B193" i="11" s="1"/>
  <c r="F291" i="6"/>
  <c r="F373" i="6"/>
  <c r="F264" i="6"/>
  <c r="E428" i="7"/>
  <c r="E303" i="7"/>
  <c r="E370" i="7"/>
  <c r="E436" i="7"/>
  <c r="E323" i="7"/>
  <c r="E339" i="7"/>
  <c r="E397" i="7"/>
  <c r="E312" i="7"/>
  <c r="E307" i="7"/>
  <c r="E337" i="7"/>
  <c r="D418" i="6"/>
  <c r="D420" i="6"/>
  <c r="N295" i="10"/>
  <c r="F348" i="6"/>
  <c r="F415" i="7"/>
  <c r="B283" i="11" s="1"/>
  <c r="F297" i="6"/>
  <c r="F302" i="7"/>
  <c r="B170" i="11" s="1"/>
  <c r="F357" i="6"/>
  <c r="F416" i="6"/>
  <c r="F280" i="6"/>
  <c r="H318" i="7"/>
  <c r="R318" i="7" s="1"/>
  <c r="H435" i="7"/>
  <c r="R435" i="7" s="1"/>
  <c r="H386" i="7"/>
  <c r="R386" i="7" s="1"/>
  <c r="H419" i="7"/>
  <c r="R419" i="7" s="1"/>
  <c r="G267" i="6"/>
  <c r="G405" i="6"/>
  <c r="G315" i="6"/>
  <c r="E327" i="7"/>
  <c r="E379" i="7"/>
  <c r="E374" i="6"/>
  <c r="E339" i="6"/>
  <c r="E322" i="6"/>
  <c r="E426" i="7"/>
  <c r="F425" i="7"/>
  <c r="F440" i="7"/>
  <c r="F371" i="7"/>
  <c r="B239" i="11" s="1"/>
  <c r="F442" i="7"/>
  <c r="F412" i="6"/>
  <c r="F411" i="7"/>
  <c r="B279" i="11" s="1"/>
  <c r="F431" i="7"/>
  <c r="F408" i="7"/>
  <c r="B276" i="11" s="1"/>
  <c r="F290" i="6"/>
  <c r="F273" i="6"/>
  <c r="F405" i="6"/>
  <c r="F375" i="6"/>
  <c r="F353" i="6"/>
  <c r="F270" i="6"/>
  <c r="H443" i="7"/>
  <c r="R443" i="7" s="1"/>
  <c r="H428" i="7"/>
  <c r="R428" i="7" s="1"/>
  <c r="H339" i="7"/>
  <c r="R339" i="7" s="1"/>
  <c r="H432" i="7"/>
  <c r="R432" i="7" s="1"/>
  <c r="H390" i="7"/>
  <c r="R390" i="7" s="1"/>
  <c r="H375" i="7"/>
  <c r="R375" i="7" s="1"/>
  <c r="H416" i="7"/>
  <c r="R416" i="7" s="1"/>
  <c r="H444" i="7"/>
  <c r="R444" i="7" s="1"/>
  <c r="E362" i="7"/>
  <c r="E315" i="7"/>
  <c r="E294" i="7"/>
  <c r="E412" i="6"/>
  <c r="E357" i="7"/>
  <c r="E352" i="7"/>
  <c r="E411" i="6"/>
  <c r="E298" i="7"/>
  <c r="F399" i="7"/>
  <c r="B267" i="11" s="1"/>
  <c r="F435" i="7"/>
  <c r="F299" i="7"/>
  <c r="B167" i="11" s="1"/>
  <c r="F350" i="7"/>
  <c r="B218" i="11" s="1"/>
  <c r="F404" i="7"/>
  <c r="B272" i="11" s="1"/>
  <c r="F380" i="7"/>
  <c r="B248" i="11" s="1"/>
  <c r="F412" i="7"/>
  <c r="B280" i="11" s="1"/>
  <c r="F402" i="7"/>
  <c r="B270" i="11" s="1"/>
  <c r="F268" i="6"/>
  <c r="H383" i="7"/>
  <c r="R383" i="7" s="1"/>
  <c r="H410" i="7"/>
  <c r="R410" i="7" s="1"/>
  <c r="E6" i="8"/>
  <c r="F300" i="7"/>
  <c r="B168" i="11" s="1"/>
  <c r="N242" i="10"/>
  <c r="N329" i="10"/>
  <c r="N256" i="10"/>
  <c r="F405" i="7"/>
  <c r="B273" i="11" s="1"/>
  <c r="F355" i="7"/>
  <c r="B223" i="11" s="1"/>
  <c r="F339" i="7"/>
  <c r="B207" i="11" s="1"/>
  <c r="F397" i="7"/>
  <c r="B265" i="11" s="1"/>
  <c r="F389" i="7"/>
  <c r="B257" i="11" s="1"/>
  <c r="F391" i="7"/>
  <c r="B259" i="11" s="1"/>
  <c r="F397" i="6"/>
  <c r="F389" i="6"/>
  <c r="F355" i="6"/>
  <c r="F380" i="6"/>
  <c r="F339" i="6"/>
  <c r="F323" i="6"/>
  <c r="H333" i="7"/>
  <c r="R333" i="7" s="1"/>
  <c r="H407" i="7"/>
  <c r="R407" i="7" s="1"/>
  <c r="H308" i="7"/>
  <c r="R308" i="7" s="1"/>
  <c r="H368" i="7"/>
  <c r="R368" i="7" s="1"/>
  <c r="H336" i="7"/>
  <c r="R336" i="7" s="1"/>
  <c r="H401" i="7"/>
  <c r="R401" i="7" s="1"/>
  <c r="H429" i="7"/>
  <c r="R429" i="7" s="1"/>
  <c r="G329" i="6"/>
  <c r="F421" i="7"/>
  <c r="F444" i="7"/>
  <c r="F290" i="7"/>
  <c r="B158" i="11" s="1"/>
  <c r="F326" i="7"/>
  <c r="B194" i="11" s="1"/>
  <c r="F317" i="7"/>
  <c r="B185" i="11" s="1"/>
  <c r="F381" i="7"/>
  <c r="B249" i="11" s="1"/>
  <c r="F410" i="7"/>
  <c r="B278" i="11" s="1"/>
  <c r="F385" i="7"/>
  <c r="B253" i="11" s="1"/>
  <c r="F362" i="6"/>
  <c r="F333" i="6"/>
  <c r="F296" i="6"/>
  <c r="F329" i="6"/>
  <c r="F394" i="6"/>
  <c r="F319" i="6"/>
  <c r="F313" i="6"/>
  <c r="F329" i="7"/>
  <c r="B197" i="11" s="1"/>
  <c r="F306" i="7"/>
  <c r="B174" i="11" s="1"/>
  <c r="N240" i="10"/>
  <c r="F406" i="7"/>
  <c r="B274" i="11" s="1"/>
  <c r="F439" i="7"/>
  <c r="N289" i="10"/>
  <c r="H315" i="7"/>
  <c r="R315" i="7" s="1"/>
  <c r="F382" i="7"/>
  <c r="B250" i="11" s="1"/>
  <c r="H296" i="7"/>
  <c r="R296" i="7" s="1"/>
  <c r="H313" i="7"/>
  <c r="R313" i="7" s="1"/>
  <c r="H424" i="7"/>
  <c r="R424" i="7" s="1"/>
  <c r="H290" i="7"/>
  <c r="R290" i="7" s="1"/>
  <c r="F357" i="7"/>
  <c r="B225" i="11" s="1"/>
  <c r="H365" i="7"/>
  <c r="R365" i="7" s="1"/>
  <c r="N352" i="10"/>
  <c r="E348" i="7"/>
  <c r="P361" i="10"/>
  <c r="H338" i="7"/>
  <c r="R338" i="7" s="1"/>
  <c r="F333" i="7"/>
  <c r="B201" i="11" s="1"/>
  <c r="H294" i="7"/>
  <c r="R294" i="7" s="1"/>
  <c r="F361" i="7"/>
  <c r="B229" i="11" s="1"/>
  <c r="N250" i="10"/>
  <c r="F418" i="7"/>
  <c r="B286" i="11" s="1"/>
  <c r="F379" i="7"/>
  <c r="B247" i="11" s="1"/>
  <c r="F347" i="7"/>
  <c r="B215" i="11" s="1"/>
  <c r="F354" i="7"/>
  <c r="B222" i="11" s="1"/>
  <c r="F348" i="7"/>
  <c r="B216" i="11" s="1"/>
  <c r="F322" i="7"/>
  <c r="B190" i="11" s="1"/>
  <c r="F9" i="3"/>
  <c r="F336" i="7"/>
  <c r="B204" i="11" s="1"/>
  <c r="F443" i="7"/>
  <c r="F351" i="7"/>
  <c r="B219" i="11" s="1"/>
  <c r="F437" i="7"/>
  <c r="N362" i="10"/>
  <c r="F441" i="7"/>
  <c r="N330" i="10"/>
  <c r="F7" i="8"/>
  <c r="F383" i="7"/>
  <c r="B251" i="11" s="1"/>
  <c r="N372" i="10"/>
  <c r="N221" i="10"/>
  <c r="F367" i="7"/>
  <c r="B235" i="11" s="1"/>
  <c r="F293" i="7"/>
  <c r="B161" i="11" s="1"/>
  <c r="H362" i="7"/>
  <c r="R362" i="7" s="1"/>
  <c r="E435" i="7"/>
  <c r="N284" i="10"/>
  <c r="N358" i="10"/>
  <c r="P318" i="10"/>
  <c r="H317" i="7"/>
  <c r="R317" i="7" s="1"/>
  <c r="F384" i="7"/>
  <c r="B252" i="11" s="1"/>
  <c r="E300" i="7"/>
  <c r="H404" i="7"/>
  <c r="R404" i="7" s="1"/>
  <c r="H311" i="7"/>
  <c r="R311" i="7" s="1"/>
  <c r="F392" i="7"/>
  <c r="B260" i="11" s="1"/>
  <c r="N233" i="10"/>
  <c r="H399" i="7"/>
  <c r="R399" i="7" s="1"/>
  <c r="E385" i="7"/>
  <c r="F307" i="7"/>
  <c r="B175" i="11" s="1"/>
  <c r="H440" i="7"/>
  <c r="R440" i="7" s="1"/>
  <c r="E290" i="7"/>
  <c r="M259" i="10"/>
  <c r="F308" i="7"/>
  <c r="B176" i="11" s="1"/>
  <c r="H441" i="7"/>
  <c r="R441" i="7" s="1"/>
  <c r="H348" i="7"/>
  <c r="R348" i="7" s="1"/>
  <c r="E393" i="7"/>
  <c r="H415" i="7"/>
  <c r="R415" i="7" s="1"/>
  <c r="C281" i="6"/>
  <c r="F298" i="7"/>
  <c r="B166" i="11" s="1"/>
  <c r="F427" i="7"/>
  <c r="F434" i="7"/>
  <c r="F335" i="7"/>
  <c r="B203" i="11" s="1"/>
  <c r="F366" i="7"/>
  <c r="B234" i="11" s="1"/>
  <c r="F331" i="7"/>
  <c r="B199" i="11" s="1"/>
  <c r="F311" i="7"/>
  <c r="B179" i="11" s="1"/>
  <c r="N297" i="10"/>
  <c r="H289" i="7"/>
  <c r="R289" i="7" s="1"/>
  <c r="F356" i="7"/>
  <c r="B224" i="11" s="1"/>
  <c r="E416" i="7"/>
  <c r="E386" i="7"/>
  <c r="H396" i="7"/>
  <c r="R396" i="7" s="1"/>
  <c r="E301" i="7"/>
  <c r="H363" i="7"/>
  <c r="R363" i="7" s="1"/>
  <c r="E438" i="7"/>
  <c r="E319" i="7"/>
  <c r="F386" i="7"/>
  <c r="B254" i="11" s="1"/>
  <c r="N252" i="10"/>
  <c r="H344" i="7"/>
  <c r="R344" i="7" s="1"/>
  <c r="P372" i="10"/>
  <c r="H366" i="7"/>
  <c r="R366" i="7" s="1"/>
  <c r="F433" i="7"/>
  <c r="M238" i="10"/>
  <c r="H394" i="7"/>
  <c r="R394" i="7" s="1"/>
  <c r="E331" i="7"/>
  <c r="N350" i="10"/>
  <c r="E9" i="3"/>
  <c r="F377" i="7"/>
  <c r="B245" i="11" s="1"/>
  <c r="F332" i="7"/>
  <c r="B200" i="11" s="1"/>
  <c r="E320" i="7"/>
  <c r="F353" i="7"/>
  <c r="B221" i="11" s="1"/>
  <c r="F289" i="7"/>
  <c r="B157" i="11" s="1"/>
  <c r="F416" i="7"/>
  <c r="B284" i="11" s="1"/>
  <c r="M292" i="10"/>
  <c r="H381" i="7"/>
  <c r="R381" i="7" s="1"/>
  <c r="E364" i="7"/>
  <c r="H334" i="7"/>
  <c r="R334" i="7" s="1"/>
  <c r="E351" i="7"/>
  <c r="N316" i="10"/>
  <c r="M240" i="10"/>
  <c r="P356" i="10"/>
  <c r="M361" i="10"/>
  <c r="P223" i="10"/>
  <c r="N290" i="10"/>
  <c r="C7" i="8"/>
  <c r="F428" i="7"/>
  <c r="N239" i="10"/>
  <c r="M285" i="10"/>
  <c r="N325" i="10"/>
  <c r="N288" i="10"/>
  <c r="H380" i="7"/>
  <c r="R380" i="7" s="1"/>
  <c r="F403" i="7"/>
  <c r="B271" i="11" s="1"/>
  <c r="E381" i="7"/>
  <c r="H330" i="7"/>
  <c r="R330" i="7" s="1"/>
  <c r="F360" i="7"/>
  <c r="B228" i="11" s="1"/>
  <c r="F373" i="7"/>
  <c r="B241" i="11" s="1"/>
  <c r="F309" i="7"/>
  <c r="B177" i="11" s="1"/>
  <c r="H305" i="7"/>
  <c r="R305" i="7" s="1"/>
  <c r="P371" i="10"/>
  <c r="N265" i="10"/>
  <c r="M287" i="10"/>
  <c r="H397" i="7"/>
  <c r="R397" i="7" s="1"/>
  <c r="E340" i="7"/>
  <c r="N339" i="10"/>
  <c r="F292" i="7"/>
  <c r="B160" i="11" s="1"/>
  <c r="H391" i="7"/>
  <c r="R391" i="7" s="1"/>
  <c r="E322" i="7"/>
  <c r="P246" i="10"/>
  <c r="F340" i="7"/>
  <c r="B208" i="11" s="1"/>
  <c r="H352" i="7"/>
  <c r="R352" i="7" s="1"/>
  <c r="E425" i="7"/>
  <c r="N241" i="10"/>
  <c r="H320" i="7"/>
  <c r="R320" i="7" s="1"/>
  <c r="F387" i="7"/>
  <c r="B255" i="11" s="1"/>
  <c r="E309" i="7"/>
  <c r="E330" i="7"/>
  <c r="H321" i="7"/>
  <c r="R321" i="7" s="1"/>
  <c r="F388" i="7"/>
  <c r="B256" i="11" s="1"/>
  <c r="F295" i="7"/>
  <c r="B163" i="11" s="1"/>
  <c r="E433" i="7"/>
  <c r="H295" i="7"/>
  <c r="R295" i="7" s="1"/>
  <c r="F349" i="7"/>
  <c r="B217" i="11" s="1"/>
  <c r="F374" i="7"/>
  <c r="B242" i="11" s="1"/>
  <c r="N359" i="10"/>
  <c r="F318" i="7"/>
  <c r="B186" i="11" s="1"/>
  <c r="H412" i="7"/>
  <c r="R412" i="7" s="1"/>
  <c r="H387" i="7"/>
  <c r="R387" i="7" s="1"/>
  <c r="F370" i="7"/>
  <c r="B238" i="11" s="1"/>
  <c r="E366" i="7"/>
  <c r="H379" i="7"/>
  <c r="R379" i="7" s="1"/>
  <c r="H306" i="7"/>
  <c r="R306" i="7" s="1"/>
  <c r="F321" i="7"/>
  <c r="B189" i="11" s="1"/>
  <c r="E289" i="7"/>
  <c r="E310" i="7"/>
  <c r="M268" i="10"/>
  <c r="H442" i="7"/>
  <c r="R442" i="7" s="1"/>
  <c r="N364" i="10"/>
  <c r="P310" i="10"/>
  <c r="F343" i="7"/>
  <c r="B211" i="11" s="1"/>
  <c r="E321" i="7"/>
  <c r="N332" i="10"/>
  <c r="N328" i="10"/>
  <c r="F341" i="7"/>
  <c r="B209" i="11" s="1"/>
  <c r="E371" i="7"/>
  <c r="P296" i="10"/>
  <c r="N363" i="10"/>
  <c r="P363" i="10"/>
  <c r="H382" i="7"/>
  <c r="R382" i="7" s="1"/>
  <c r="E295" i="7"/>
  <c r="N304" i="10"/>
  <c r="M256" i="10"/>
  <c r="M325" i="10"/>
  <c r="P311" i="10"/>
  <c r="M226" i="10"/>
  <c r="N299" i="10"/>
  <c r="P338" i="10"/>
  <c r="M307" i="10"/>
  <c r="M349" i="10"/>
  <c r="H337" i="7"/>
  <c r="R337" i="7" s="1"/>
  <c r="P281" i="10"/>
  <c r="F372" i="7"/>
  <c r="B240" i="11" s="1"/>
  <c r="F398" i="7"/>
  <c r="B266" i="11" s="1"/>
  <c r="E342" i="7"/>
  <c r="F426" i="7"/>
  <c r="N253" i="10"/>
  <c r="F359" i="7"/>
  <c r="B227" i="11" s="1"/>
  <c r="F346" i="7"/>
  <c r="B214" i="11" s="1"/>
  <c r="F334" i="7"/>
  <c r="B202" i="11" s="1"/>
  <c r="P342" i="10"/>
  <c r="G280" i="6"/>
  <c r="E7" i="8"/>
  <c r="D7" i="8"/>
  <c r="N327" i="10"/>
  <c r="H302" i="7"/>
  <c r="R302" i="7" s="1"/>
  <c r="E361" i="7"/>
  <c r="F324" i="7"/>
  <c r="B192" i="11" s="1"/>
  <c r="E292" i="7"/>
  <c r="H355" i="7"/>
  <c r="R355" i="7" s="1"/>
  <c r="F296" i="7"/>
  <c r="B164" i="11" s="1"/>
  <c r="H303" i="7"/>
  <c r="R303" i="7" s="1"/>
  <c r="H304" i="7"/>
  <c r="R304" i="7" s="1"/>
  <c r="H378" i="7"/>
  <c r="R378" i="7" s="1"/>
  <c r="E341" i="7"/>
  <c r="F420" i="7"/>
  <c r="B288" i="11" s="1"/>
  <c r="E377" i="7"/>
  <c r="N317" i="10"/>
  <c r="H309" i="7"/>
  <c r="R309" i="7" s="1"/>
  <c r="E328" i="7"/>
  <c r="N272" i="10"/>
  <c r="N254" i="10"/>
  <c r="N266" i="10"/>
  <c r="E343" i="7"/>
  <c r="H414" i="7"/>
  <c r="R414" i="7" s="1"/>
  <c r="N370" i="10"/>
  <c r="C9" i="3"/>
  <c r="F323" i="7"/>
  <c r="B191" i="11" s="1"/>
  <c r="H405" i="7"/>
  <c r="R405" i="7" s="1"/>
  <c r="E380" i="7"/>
  <c r="E346" i="7"/>
  <c r="H400" i="7"/>
  <c r="R400" i="7" s="1"/>
  <c r="E349" i="7"/>
  <c r="D9" i="3"/>
  <c r="C287" i="6"/>
  <c r="C297" i="6"/>
  <c r="C400" i="6"/>
  <c r="F289" i="6"/>
  <c r="D310" i="6"/>
  <c r="D283" i="6"/>
  <c r="C409" i="6"/>
  <c r="D307" i="6"/>
  <c r="D377" i="6"/>
  <c r="C370" i="6"/>
  <c r="C308" i="6"/>
  <c r="D370" i="6"/>
  <c r="C282" i="6"/>
  <c r="C274" i="6"/>
  <c r="C304" i="6"/>
  <c r="D355" i="6"/>
  <c r="C421" i="6"/>
  <c r="C394" i="6"/>
  <c r="C266" i="6"/>
  <c r="C264" i="6"/>
  <c r="C397" i="6"/>
  <c r="C342" i="6"/>
  <c r="C361" i="6"/>
  <c r="D264" i="6"/>
  <c r="C377" i="6"/>
  <c r="C277" i="6"/>
  <c r="C439" i="6"/>
  <c r="C299" i="6"/>
  <c r="C343" i="6"/>
  <c r="C355" i="6"/>
  <c r="C388" i="6"/>
  <c r="C391" i="6"/>
  <c r="C354" i="6"/>
  <c r="C309" i="6"/>
  <c r="C288" i="6"/>
  <c r="D300" i="6"/>
  <c r="C396" i="6"/>
  <c r="C390" i="6"/>
  <c r="C379" i="6"/>
  <c r="C338" i="6"/>
  <c r="D367" i="6"/>
  <c r="C367" i="6"/>
  <c r="C328" i="6"/>
  <c r="F47" i="12" l="1"/>
  <c r="F48" i="12"/>
  <c r="F76" i="12"/>
  <c r="F111" i="12"/>
  <c r="F155" i="12"/>
  <c r="F277" i="12"/>
  <c r="F257" i="12"/>
  <c r="F179" i="12"/>
  <c r="F157" i="12"/>
  <c r="F168" i="12"/>
  <c r="F283" i="12"/>
  <c r="F209" i="12"/>
  <c r="F148" i="12"/>
  <c r="F208" i="12"/>
  <c r="F294" i="12"/>
  <c r="F57" i="12"/>
  <c r="F58" i="12"/>
  <c r="F29" i="12"/>
  <c r="F86" i="12"/>
  <c r="F92" i="12"/>
  <c r="F175" i="12"/>
  <c r="F284" i="12"/>
  <c r="F264" i="12"/>
  <c r="F201" i="12"/>
  <c r="F172" i="12"/>
  <c r="F137" i="12"/>
  <c r="F141" i="12"/>
  <c r="F291" i="12"/>
  <c r="F194" i="12"/>
  <c r="F186" i="12"/>
  <c r="F244" i="12"/>
  <c r="F181" i="12"/>
  <c r="F251" i="12"/>
  <c r="F302" i="12"/>
  <c r="F130" i="12"/>
  <c r="F218" i="12"/>
  <c r="F67" i="12"/>
  <c r="F68" i="12"/>
  <c r="F39" i="12"/>
  <c r="F96" i="12"/>
  <c r="F120" i="12"/>
  <c r="F65" i="12"/>
  <c r="F195" i="12"/>
  <c r="F271" i="12"/>
  <c r="F145" i="12"/>
  <c r="F77" i="12"/>
  <c r="F78" i="12"/>
  <c r="F49" i="12"/>
  <c r="F100" i="12"/>
  <c r="F83" i="12"/>
  <c r="F215" i="12"/>
  <c r="F161" i="12"/>
  <c r="F298" i="12"/>
  <c r="F163" i="12"/>
  <c r="F278" i="12"/>
  <c r="F216" i="12"/>
  <c r="F159" i="12"/>
  <c r="F127" i="12"/>
  <c r="F303" i="12"/>
  <c r="F184" i="12"/>
  <c r="F305" i="12"/>
  <c r="F185" i="12"/>
  <c r="F285" i="12"/>
  <c r="F223" i="12"/>
  <c r="F126" i="12"/>
  <c r="F174" i="12"/>
  <c r="F152" i="12"/>
  <c r="F160" i="12"/>
  <c r="F205" i="12"/>
  <c r="F150" i="12"/>
  <c r="F237" i="12"/>
  <c r="F198" i="12"/>
  <c r="F259" i="12"/>
  <c r="F128" i="12"/>
  <c r="F269" i="12"/>
  <c r="F104" i="12"/>
  <c r="F265" i="12"/>
  <c r="F138" i="12"/>
  <c r="F87" i="12"/>
  <c r="F88" i="12"/>
  <c r="F85" i="12"/>
  <c r="F89" i="12"/>
  <c r="F235" i="12"/>
  <c r="F129" i="12"/>
  <c r="F299" i="12"/>
  <c r="F164" i="12"/>
  <c r="F64" i="12"/>
  <c r="F187" i="12"/>
  <c r="F180" i="12"/>
  <c r="F300" i="12"/>
  <c r="F296" i="12"/>
  <c r="F121" i="12"/>
  <c r="F297" i="12"/>
  <c r="F176" i="12"/>
  <c r="F97" i="12"/>
  <c r="F34" i="12"/>
  <c r="F31" i="12"/>
  <c r="F98" i="12"/>
  <c r="F90" i="12"/>
  <c r="F105" i="12"/>
  <c r="F255" i="12"/>
  <c r="F206" i="12"/>
  <c r="F207" i="12"/>
  <c r="F292" i="12"/>
  <c r="F230" i="12"/>
  <c r="F134" i="12"/>
  <c r="F204" i="12"/>
  <c r="F190" i="12"/>
  <c r="F217" i="12"/>
  <c r="F224" i="12"/>
  <c r="F74" i="12"/>
  <c r="F107" i="12"/>
  <c r="F44" i="12"/>
  <c r="F71" i="12"/>
  <c r="F108" i="12"/>
  <c r="F110" i="12"/>
  <c r="F45" i="12"/>
  <c r="F275" i="12"/>
  <c r="F151" i="12"/>
  <c r="F212" i="12"/>
  <c r="F301" i="12"/>
  <c r="F306" i="12"/>
  <c r="F165" i="12"/>
  <c r="F219" i="12"/>
  <c r="F252" i="12"/>
  <c r="F287" i="12"/>
  <c r="F258" i="12"/>
  <c r="F131" i="12"/>
  <c r="F139" i="12"/>
  <c r="F91" i="12"/>
  <c r="F170" i="12"/>
  <c r="F286" i="12"/>
  <c r="F117" i="12"/>
  <c r="F54" i="12"/>
  <c r="F118" i="12"/>
  <c r="F115" i="12"/>
  <c r="F53" i="12"/>
  <c r="F116" i="12"/>
  <c r="F30" i="12"/>
  <c r="F295" i="12"/>
  <c r="F60" i="12"/>
  <c r="F70" i="12"/>
  <c r="F211" i="12"/>
  <c r="F173" i="12"/>
  <c r="F84" i="12"/>
  <c r="F113" i="12"/>
  <c r="F51" i="12"/>
  <c r="F225" i="12"/>
  <c r="F55" i="12"/>
  <c r="F41" i="12"/>
  <c r="F99" i="12"/>
  <c r="F72" i="12"/>
  <c r="F32" i="12"/>
  <c r="F122" i="12"/>
  <c r="F247" i="12"/>
  <c r="F40" i="12"/>
  <c r="F50" i="12"/>
  <c r="F94" i="12"/>
  <c r="F61" i="12"/>
  <c r="F79" i="12"/>
  <c r="F162" i="12"/>
  <c r="F169" i="12"/>
  <c r="F146" i="12"/>
  <c r="F154" i="12"/>
  <c r="F147" i="12"/>
  <c r="F279" i="12"/>
  <c r="F232" i="12"/>
  <c r="F254" i="12"/>
  <c r="F133" i="12"/>
  <c r="F262" i="12"/>
  <c r="F177" i="12"/>
  <c r="F178" i="12"/>
  <c r="F239" i="12"/>
  <c r="F191" i="12"/>
  <c r="F288" i="12"/>
  <c r="F33" i="12"/>
  <c r="F106" i="12"/>
  <c r="F75" i="12"/>
  <c r="F82" i="12"/>
  <c r="F109" i="12"/>
  <c r="F202" i="12"/>
  <c r="F213" i="12"/>
  <c r="F199" i="12"/>
  <c r="F192" i="12"/>
  <c r="F200" i="12"/>
  <c r="F293" i="12"/>
  <c r="F143" i="12"/>
  <c r="F246" i="12"/>
  <c r="F144" i="12"/>
  <c r="F268" i="12"/>
  <c r="F245" i="12"/>
  <c r="F308" i="12"/>
  <c r="F220" i="12"/>
  <c r="F242" i="12"/>
  <c r="F214" i="12"/>
  <c r="F156" i="12"/>
  <c r="F166" i="12"/>
  <c r="F125" i="12"/>
  <c r="F249" i="12"/>
  <c r="F171" i="12"/>
  <c r="F37" i="12"/>
  <c r="F63" i="12"/>
  <c r="F43" i="12"/>
  <c r="F112" i="12"/>
  <c r="F93" i="12"/>
  <c r="F95" i="12"/>
  <c r="F222" i="12"/>
  <c r="F307" i="12"/>
  <c r="F253" i="12"/>
  <c r="F167" i="12"/>
  <c r="F158" i="12"/>
  <c r="F276" i="12"/>
  <c r="F221" i="12"/>
  <c r="F197" i="12"/>
  <c r="F304" i="12"/>
  <c r="F81" i="12"/>
  <c r="F36" i="12"/>
  <c r="F101" i="12"/>
  <c r="F62" i="12"/>
  <c r="F114" i="12"/>
  <c r="F227" i="12"/>
  <c r="F229" i="12"/>
  <c r="F124" i="12"/>
  <c r="F188" i="12"/>
  <c r="F260" i="12"/>
  <c r="F290" i="12"/>
  <c r="F238" i="12"/>
  <c r="F66" i="12"/>
  <c r="F119" i="12"/>
  <c r="F250" i="12"/>
  <c r="F226" i="12"/>
  <c r="F123" i="12"/>
  <c r="F272" i="12"/>
  <c r="F210" i="12"/>
  <c r="F46" i="12"/>
  <c r="F52" i="12"/>
  <c r="F35" i="12"/>
  <c r="F80" i="12"/>
  <c r="F234" i="12"/>
  <c r="F256" i="12"/>
  <c r="F228" i="12"/>
  <c r="F236" i="12"/>
  <c r="F193" i="12"/>
  <c r="F132" i="12"/>
  <c r="F196" i="12"/>
  <c r="F267" i="12"/>
  <c r="F282" i="12"/>
  <c r="F309" i="12"/>
  <c r="F310" i="12"/>
  <c r="F280" i="12"/>
  <c r="F231" i="12"/>
  <c r="F243" i="12"/>
  <c r="F266" i="12"/>
  <c r="F103" i="12"/>
  <c r="F135" i="12"/>
  <c r="F248" i="12"/>
  <c r="F270" i="12"/>
  <c r="F311" i="12"/>
  <c r="F27" i="12"/>
  <c r="F28" i="12"/>
  <c r="F56" i="12"/>
  <c r="F59" i="12"/>
  <c r="F73" i="12"/>
  <c r="F42" i="12"/>
  <c r="F69" i="12"/>
  <c r="F241" i="12"/>
  <c r="F263" i="12"/>
  <c r="F140" i="12"/>
  <c r="F274" i="12"/>
  <c r="F289" i="12"/>
  <c r="F203" i="12"/>
  <c r="F273" i="12"/>
  <c r="F38" i="12"/>
  <c r="F102" i="12"/>
  <c r="F149" i="12"/>
  <c r="F183" i="12"/>
  <c r="F189" i="12"/>
  <c r="F233" i="12"/>
  <c r="F240" i="12"/>
  <c r="F182" i="12"/>
  <c r="F261" i="12"/>
  <c r="F281" i="12"/>
  <c r="F142" i="12"/>
  <c r="F153" i="12"/>
  <c r="F136" i="12"/>
  <c r="F7" i="12"/>
  <c r="G7" i="12" s="1"/>
  <c r="F17" i="12"/>
  <c r="G17" i="12" s="1"/>
  <c r="F4" i="12"/>
  <c r="G4" i="12" s="1"/>
  <c r="F14" i="12"/>
  <c r="G14" i="12" s="1"/>
  <c r="F24" i="12"/>
  <c r="G24" i="12" s="1"/>
  <c r="F11" i="12"/>
  <c r="G11" i="12" s="1"/>
  <c r="F21" i="12"/>
  <c r="G21" i="12" s="1"/>
  <c r="F8" i="12"/>
  <c r="G8" i="12" s="1"/>
  <c r="F18" i="12"/>
  <c r="G18" i="12" s="1"/>
  <c r="F9" i="12"/>
  <c r="G9" i="12" s="1"/>
  <c r="F19" i="12"/>
  <c r="G19" i="12" s="1"/>
  <c r="F6" i="12"/>
  <c r="G6" i="12" s="1"/>
  <c r="F16" i="12"/>
  <c r="G16" i="12" s="1"/>
  <c r="F26" i="12"/>
  <c r="G26" i="12" s="1"/>
  <c r="F3" i="12"/>
  <c r="G3" i="12" s="1"/>
  <c r="F13" i="12"/>
  <c r="G13" i="12" s="1"/>
  <c r="F23" i="12"/>
  <c r="G23" i="12" s="1"/>
  <c r="F5" i="12"/>
  <c r="G5" i="12" s="1"/>
  <c r="F15" i="12"/>
  <c r="G15" i="12" s="1"/>
  <c r="F25" i="12"/>
  <c r="G25" i="12" s="1"/>
  <c r="F10" i="12"/>
  <c r="G10" i="12" s="1"/>
  <c r="F20" i="12"/>
  <c r="G20" i="12" s="1"/>
  <c r="F2" i="12"/>
  <c r="G2" i="12" s="1"/>
  <c r="O49" i="12"/>
  <c r="O50" i="12"/>
  <c r="V6" i="12"/>
  <c r="F12" i="12"/>
  <c r="G12" i="12" s="1"/>
  <c r="F22" i="12"/>
  <c r="G22" i="12" s="1"/>
  <c r="V42" i="12" a="1"/>
  <c r="V42" i="12" s="1"/>
  <c r="V4" i="12" a="1"/>
  <c r="V4" i="12" s="1"/>
  <c r="V44" i="12"/>
  <c r="B294" i="11"/>
  <c r="B296" i="11"/>
  <c r="B301" i="11"/>
  <c r="B302" i="11"/>
  <c r="B295" i="11"/>
  <c r="B309" i="11"/>
  <c r="B305" i="11"/>
  <c r="B311" i="11"/>
  <c r="B307" i="11"/>
  <c r="B312" i="11"/>
  <c r="B289" i="11"/>
  <c r="B303" i="11"/>
  <c r="B299" i="11"/>
  <c r="B310" i="11"/>
  <c r="B308" i="11"/>
  <c r="B293" i="11"/>
  <c r="B306" i="11"/>
  <c r="B292" i="11"/>
  <c r="B290" i="11"/>
  <c r="B298" i="11"/>
  <c r="B297" i="11"/>
  <c r="B291" i="11"/>
  <c r="B300" i="11"/>
  <c r="B304" i="11"/>
  <c r="O11" i="12"/>
  <c r="O10" i="12"/>
  <c r="P189" i="7"/>
  <c r="P152" i="7"/>
  <c r="P207" i="7"/>
  <c r="P150" i="7"/>
  <c r="P163" i="7"/>
  <c r="P193" i="7"/>
  <c r="P196" i="7"/>
  <c r="P124" i="7"/>
  <c r="P229" i="7"/>
  <c r="P238" i="7"/>
  <c r="P259" i="7"/>
  <c r="P227" i="7"/>
  <c r="P215" i="7"/>
  <c r="P213" i="7"/>
  <c r="P199" i="7"/>
  <c r="P131" i="7"/>
  <c r="P141" i="7"/>
  <c r="P173" i="7"/>
  <c r="P214" i="7"/>
  <c r="P243" i="7"/>
  <c r="P178" i="7"/>
  <c r="P267" i="7"/>
  <c r="P250" i="7"/>
  <c r="P241" i="7"/>
  <c r="P205" i="7"/>
  <c r="P197" i="7"/>
  <c r="P170" i="7"/>
  <c r="P208" i="7"/>
  <c r="P127" i="7"/>
  <c r="P137" i="7"/>
  <c r="P167" i="7"/>
  <c r="P216" i="7"/>
  <c r="P223" i="7"/>
  <c r="P237" i="7"/>
  <c r="P149" i="7"/>
  <c r="P123" i="7"/>
  <c r="P171" i="7"/>
  <c r="P145" i="7"/>
  <c r="P121" i="7"/>
  <c r="P225" i="7"/>
  <c r="P265" i="7"/>
  <c r="P240" i="7"/>
  <c r="P277" i="7"/>
  <c r="P279" i="7"/>
  <c r="P142" i="7"/>
  <c r="P158" i="7"/>
  <c r="P140" i="7"/>
  <c r="P160" i="7"/>
  <c r="P168" i="7"/>
  <c r="P143" i="7"/>
  <c r="P184" i="7"/>
  <c r="P203" i="7"/>
  <c r="P114" i="7"/>
  <c r="P235" i="7"/>
  <c r="P231" i="7"/>
  <c r="P280" i="7"/>
  <c r="P194" i="7"/>
  <c r="P249" i="7"/>
  <c r="P204" i="7"/>
  <c r="P226" i="7"/>
  <c r="P266" i="7"/>
  <c r="P139" i="7"/>
  <c r="P187" i="7"/>
  <c r="P188" i="7"/>
  <c r="P182" i="7"/>
  <c r="P138" i="7"/>
  <c r="P198" i="7"/>
  <c r="P115" i="7"/>
  <c r="P200" i="7"/>
  <c r="P130" i="7"/>
  <c r="P120" i="7"/>
  <c r="P180" i="7"/>
  <c r="P201" i="7"/>
  <c r="P128" i="7"/>
  <c r="P210" i="7"/>
  <c r="P272" i="7"/>
  <c r="P181" i="7"/>
  <c r="P156" i="7"/>
  <c r="P236" i="7"/>
  <c r="P260" i="7"/>
  <c r="P264" i="7"/>
  <c r="P258" i="7"/>
  <c r="P220" i="7"/>
  <c r="P252" i="7"/>
  <c r="P179" i="7"/>
  <c r="P111" i="7"/>
  <c r="P211" i="7"/>
  <c r="P255" i="7"/>
  <c r="P263" i="7"/>
  <c r="P269" i="7"/>
  <c r="P206" i="7"/>
  <c r="P118" i="7"/>
  <c r="P209" i="7"/>
  <c r="P146" i="7"/>
  <c r="P159" i="7"/>
  <c r="P254" i="7"/>
  <c r="P261" i="7"/>
  <c r="P288" i="7"/>
  <c r="P245" i="7"/>
  <c r="P273" i="7"/>
  <c r="P230" i="7"/>
  <c r="P153" i="7"/>
  <c r="P190" i="7"/>
  <c r="P135" i="7"/>
  <c r="P175" i="7"/>
  <c r="P185" i="7"/>
  <c r="P166" i="7"/>
  <c r="P221" i="7"/>
  <c r="P233" i="7"/>
  <c r="P246" i="7"/>
  <c r="P256" i="7"/>
  <c r="P116" i="7"/>
  <c r="P117" i="7"/>
  <c r="P242" i="7"/>
  <c r="P275" i="7"/>
  <c r="P247" i="7"/>
  <c r="P282" i="7"/>
  <c r="P177" i="7"/>
  <c r="P155" i="7"/>
  <c r="P165" i="7"/>
  <c r="P112" i="7"/>
  <c r="P122" i="7"/>
  <c r="P228" i="7"/>
  <c r="P281" i="7"/>
  <c r="P239" i="7"/>
  <c r="P217" i="7"/>
  <c r="P253" i="7"/>
  <c r="P276" i="7"/>
  <c r="P219" i="7"/>
  <c r="P248" i="7"/>
  <c r="P234" i="7"/>
  <c r="P148" i="7"/>
  <c r="P183" i="7"/>
  <c r="P268" i="7"/>
  <c r="P257" i="7"/>
  <c r="P278" i="7"/>
  <c r="P244" i="7"/>
  <c r="P172" i="7"/>
  <c r="P126" i="7"/>
  <c r="P136" i="7"/>
  <c r="P174" i="7"/>
  <c r="P119" i="7"/>
  <c r="P195" i="7"/>
  <c r="P285" i="7"/>
  <c r="P251" i="7"/>
  <c r="P222" i="7"/>
  <c r="P218" i="7"/>
  <c r="P287" i="7"/>
  <c r="P134" i="7"/>
  <c r="P144" i="7"/>
  <c r="P176" i="7"/>
  <c r="P286" i="7"/>
  <c r="P283" i="7"/>
  <c r="P270" i="7"/>
  <c r="P133" i="7"/>
  <c r="P162" i="7"/>
  <c r="P191" i="7"/>
  <c r="P186" i="7"/>
  <c r="P132" i="7"/>
  <c r="P232" i="7"/>
  <c r="P271" i="7"/>
  <c r="P113" i="7"/>
  <c r="P169" i="7"/>
  <c r="P192" i="7"/>
  <c r="P154" i="7"/>
  <c r="P164" i="7"/>
  <c r="P147" i="7"/>
  <c r="P224" i="7"/>
  <c r="P284" i="7"/>
  <c r="P262" i="7"/>
  <c r="P274" i="7"/>
  <c r="P202" i="7"/>
  <c r="P212" i="7"/>
  <c r="P151" i="7"/>
  <c r="P161" i="7"/>
  <c r="P125" i="7"/>
  <c r="P157" i="7"/>
  <c r="P129" i="7"/>
  <c r="D435" i="6"/>
  <c r="E17" i="10"/>
  <c r="D36" i="10"/>
  <c r="E37" i="10"/>
  <c r="H52" i="10"/>
  <c r="H63" i="10"/>
  <c r="D59" i="10"/>
  <c r="E72" i="10"/>
  <c r="D9" i="10"/>
  <c r="E66" i="10"/>
  <c r="E64" i="10"/>
  <c r="H62" i="10"/>
  <c r="H56" i="10"/>
  <c r="D60" i="10"/>
  <c r="D47" i="10"/>
  <c r="D15" i="10"/>
  <c r="E57" i="10"/>
  <c r="E7" i="10"/>
  <c r="D10" i="10"/>
  <c r="E18" i="10"/>
  <c r="D51" i="10"/>
  <c r="H10" i="10"/>
  <c r="H59" i="10"/>
  <c r="H73" i="10"/>
  <c r="D41" i="10"/>
  <c r="E11" i="10"/>
  <c r="E31" i="10"/>
  <c r="D74" i="10"/>
  <c r="H58" i="10"/>
  <c r="H28" i="10"/>
  <c r="D71" i="10"/>
  <c r="E16" i="10"/>
  <c r="E35" i="10"/>
  <c r="D25" i="10"/>
  <c r="E47" i="10"/>
  <c r="H39" i="10"/>
  <c r="E70" i="10"/>
  <c r="D28" i="10"/>
  <c r="D11" i="10"/>
  <c r="E73" i="10"/>
  <c r="E67" i="10"/>
  <c r="H12" i="10"/>
  <c r="D46" i="10"/>
  <c r="E22" i="10"/>
  <c r="E23" i="10"/>
  <c r="E54" i="10"/>
  <c r="H9" i="10"/>
  <c r="D65" i="10"/>
  <c r="E43" i="10"/>
  <c r="E46" i="10"/>
  <c r="E10" i="10"/>
  <c r="H26" i="10"/>
  <c r="E41" i="10"/>
  <c r="E34" i="10"/>
  <c r="E44" i="10"/>
  <c r="D26" i="10"/>
  <c r="E30" i="10"/>
  <c r="E28" i="10"/>
  <c r="H70" i="10"/>
  <c r="H42" i="10"/>
  <c r="H40" i="10"/>
  <c r="E29" i="10"/>
  <c r="E38" i="10"/>
  <c r="E13" i="10"/>
  <c r="E51" i="10"/>
  <c r="E32" i="10"/>
  <c r="E27" i="10"/>
  <c r="E21" i="10"/>
  <c r="E40" i="10"/>
  <c r="H30" i="10"/>
  <c r="H65" i="10"/>
  <c r="E24" i="10"/>
  <c r="E14" i="10"/>
  <c r="E15" i="10"/>
  <c r="H7" i="10"/>
  <c r="H33" i="10"/>
  <c r="E62" i="10"/>
  <c r="E69" i="10"/>
  <c r="E48" i="10"/>
  <c r="E39" i="10"/>
  <c r="E59" i="10"/>
  <c r="D54" i="10"/>
  <c r="E56" i="10"/>
  <c r="H48" i="10"/>
  <c r="E65" i="10"/>
  <c r="D21" i="10"/>
  <c r="D63" i="10"/>
  <c r="D62" i="10"/>
  <c r="H47" i="10"/>
  <c r="H35" i="10"/>
  <c r="E25" i="10"/>
  <c r="E36" i="10"/>
  <c r="E49" i="10"/>
  <c r="D42" i="10"/>
  <c r="E20" i="10"/>
  <c r="E8" i="10"/>
  <c r="H27" i="10"/>
  <c r="E74" i="10"/>
  <c r="D53" i="10"/>
  <c r="E33" i="10"/>
  <c r="E61" i="10"/>
  <c r="E45" i="10"/>
  <c r="E26" i="10"/>
  <c r="E68" i="10"/>
  <c r="D37" i="10"/>
  <c r="D14" i="10"/>
  <c r="E63" i="10"/>
  <c r="D52" i="10"/>
  <c r="E50" i="10"/>
  <c r="E9" i="10"/>
  <c r="E19" i="10"/>
  <c r="D55" i="10"/>
  <c r="E12" i="10"/>
  <c r="E53" i="10"/>
  <c r="E71" i="10"/>
  <c r="E58" i="10"/>
  <c r="E52" i="10"/>
  <c r="D351" i="6"/>
  <c r="E357" i="6"/>
  <c r="E329" i="6"/>
  <c r="H279" i="6"/>
  <c r="G279" i="6"/>
  <c r="H269" i="6"/>
  <c r="G269" i="6"/>
  <c r="E383" i="6"/>
  <c r="D304" i="6"/>
  <c r="E288" i="6"/>
  <c r="E419" i="6"/>
  <c r="D49" i="6"/>
  <c r="D155" i="6"/>
  <c r="H238" i="6"/>
  <c r="H207" i="6"/>
  <c r="H349" i="6"/>
  <c r="G349" i="6"/>
  <c r="H275" i="6"/>
  <c r="G275" i="6"/>
  <c r="E405" i="6"/>
  <c r="E368" i="6"/>
  <c r="E377" i="6"/>
  <c r="E333" i="6"/>
  <c r="D342" i="6"/>
  <c r="E416" i="6"/>
  <c r="D413" i="6"/>
  <c r="D85" i="6"/>
  <c r="D49" i="10" s="1"/>
  <c r="D34" i="6"/>
  <c r="D69" i="6"/>
  <c r="D33" i="10" s="1"/>
  <c r="D230" i="6"/>
  <c r="D256" i="6"/>
  <c r="D171" i="6"/>
  <c r="H336" i="6"/>
  <c r="G336" i="6"/>
  <c r="D278" i="6"/>
  <c r="D388" i="6"/>
  <c r="E345" i="6"/>
  <c r="E355" i="6"/>
  <c r="H221" i="6"/>
  <c r="H90" i="6"/>
  <c r="H54" i="10" s="1"/>
  <c r="H328" i="6"/>
  <c r="G328" i="6"/>
  <c r="H443" i="6"/>
  <c r="G443" i="6"/>
  <c r="D286" i="6"/>
  <c r="E274" i="6"/>
  <c r="D410" i="6"/>
  <c r="D433" i="6"/>
  <c r="D308" i="6"/>
  <c r="D406" i="6"/>
  <c r="E281" i="6"/>
  <c r="E301" i="6"/>
  <c r="D52" i="6"/>
  <c r="D16" i="10" s="1"/>
  <c r="D59" i="6"/>
  <c r="D23" i="10" s="1"/>
  <c r="D231" i="6"/>
  <c r="D146" i="6"/>
  <c r="D158" i="6"/>
  <c r="D108" i="6"/>
  <c r="D72" i="10" s="1"/>
  <c r="D206" i="6"/>
  <c r="D126" i="6"/>
  <c r="H47" i="6"/>
  <c r="H11" i="10" s="1"/>
  <c r="H232" i="6"/>
  <c r="H97" i="6"/>
  <c r="H61" i="10" s="1"/>
  <c r="H52" i="6"/>
  <c r="H16" i="10" s="1"/>
  <c r="H128" i="6"/>
  <c r="H305" i="6"/>
  <c r="G305" i="6"/>
  <c r="H418" i="6"/>
  <c r="G418" i="6"/>
  <c r="H338" i="6"/>
  <c r="G338" i="6"/>
  <c r="H347" i="6"/>
  <c r="G347" i="6"/>
  <c r="H426" i="6"/>
  <c r="G426" i="6"/>
  <c r="H325" i="6"/>
  <c r="G325" i="6"/>
  <c r="H314" i="6"/>
  <c r="G314" i="6"/>
  <c r="H356" i="6"/>
  <c r="G356" i="6"/>
  <c r="E287" i="6"/>
  <c r="E370" i="6"/>
  <c r="E277" i="6"/>
  <c r="D334" i="6"/>
  <c r="D368" i="6"/>
  <c r="E302" i="6"/>
  <c r="E425" i="6"/>
  <c r="D84" i="6"/>
  <c r="D48" i="10" s="1"/>
  <c r="D76" i="6"/>
  <c r="D40" i="10" s="1"/>
  <c r="D56" i="6"/>
  <c r="E404" i="6"/>
  <c r="D393" i="6"/>
  <c r="E291" i="6"/>
  <c r="D297" i="6"/>
  <c r="E283" i="6"/>
  <c r="E434" i="6"/>
  <c r="E422" i="6"/>
  <c r="D28" i="6"/>
  <c r="D258" i="6"/>
  <c r="D103" i="6"/>
  <c r="D66" i="6"/>
  <c r="D156" i="6"/>
  <c r="D144" i="6"/>
  <c r="H218" i="6"/>
  <c r="H79" i="6"/>
  <c r="H43" i="10" s="1"/>
  <c r="H367" i="6"/>
  <c r="G367" i="6"/>
  <c r="H330" i="6"/>
  <c r="G330" i="6"/>
  <c r="H388" i="6"/>
  <c r="G388" i="6"/>
  <c r="H431" i="6"/>
  <c r="G431" i="6"/>
  <c r="D349" i="6"/>
  <c r="H410" i="6"/>
  <c r="G410" i="6"/>
  <c r="E395" i="6"/>
  <c r="E436" i="6"/>
  <c r="H383" i="6"/>
  <c r="G383" i="6"/>
  <c r="D322" i="6"/>
  <c r="D422" i="6"/>
  <c r="D276" i="6"/>
  <c r="D321" i="6"/>
  <c r="E363" i="6"/>
  <c r="D117" i="6"/>
  <c r="D75" i="6"/>
  <c r="D39" i="10" s="1"/>
  <c r="D30" i="6"/>
  <c r="D105" i="6"/>
  <c r="D80" i="6"/>
  <c r="H192" i="6"/>
  <c r="H191" i="6"/>
  <c r="H103" i="6"/>
  <c r="H67" i="10" s="1"/>
  <c r="E435" i="6"/>
  <c r="E354" i="6"/>
  <c r="D190" i="6"/>
  <c r="D70" i="6"/>
  <c r="D140" i="6"/>
  <c r="D100" i="6"/>
  <c r="H185" i="6"/>
  <c r="H208" i="6"/>
  <c r="H26" i="6"/>
  <c r="D314" i="6"/>
  <c r="E388" i="6"/>
  <c r="H436" i="6"/>
  <c r="G436" i="6"/>
  <c r="E292" i="6"/>
  <c r="D290" i="6"/>
  <c r="E380" i="6"/>
  <c r="D340" i="6"/>
  <c r="D329" i="6"/>
  <c r="D317" i="6"/>
  <c r="E423" i="6"/>
  <c r="D243" i="6"/>
  <c r="D184" i="6"/>
  <c r="H233" i="6"/>
  <c r="H346" i="6"/>
  <c r="G346" i="6"/>
  <c r="H296" i="6"/>
  <c r="G296" i="6"/>
  <c r="H331" i="6"/>
  <c r="G331" i="6"/>
  <c r="E360" i="6"/>
  <c r="D379" i="6"/>
  <c r="H293" i="6"/>
  <c r="G293" i="6"/>
  <c r="D346" i="6"/>
  <c r="E373" i="6"/>
  <c r="D309" i="6"/>
  <c r="E335" i="6"/>
  <c r="E334" i="6"/>
  <c r="D179" i="6"/>
  <c r="D211" i="6"/>
  <c r="D71" i="6"/>
  <c r="D35" i="10" s="1"/>
  <c r="D263" i="6"/>
  <c r="D131" i="6"/>
  <c r="H61" i="6"/>
  <c r="H25" i="10" s="1"/>
  <c r="H57" i="6"/>
  <c r="H21" i="10" s="1"/>
  <c r="H157" i="6"/>
  <c r="H287" i="6"/>
  <c r="G287" i="6"/>
  <c r="D376" i="6"/>
  <c r="E285" i="6"/>
  <c r="D282" i="6"/>
  <c r="E270" i="6"/>
  <c r="D337" i="6"/>
  <c r="H432" i="6"/>
  <c r="G432" i="6"/>
  <c r="E438" i="6"/>
  <c r="D316" i="6"/>
  <c r="D192" i="6"/>
  <c r="D212" i="6"/>
  <c r="D104" i="6"/>
  <c r="D68" i="10" s="1"/>
  <c r="D247" i="6"/>
  <c r="D235" i="6"/>
  <c r="D236" i="6"/>
  <c r="D250" i="6"/>
  <c r="H198" i="6"/>
  <c r="H108" i="6"/>
  <c r="H72" i="10" s="1"/>
  <c r="H167" i="6"/>
  <c r="H42" i="6"/>
  <c r="H335" i="6"/>
  <c r="G335" i="6"/>
  <c r="H434" i="6"/>
  <c r="G434" i="6"/>
  <c r="E317" i="6"/>
  <c r="E390" i="6"/>
  <c r="E367" i="6"/>
  <c r="E443" i="6"/>
  <c r="E280" i="6"/>
  <c r="H289" i="6"/>
  <c r="G289" i="6"/>
  <c r="D354" i="6"/>
  <c r="E331" i="6"/>
  <c r="D423" i="6"/>
  <c r="H368" i="6"/>
  <c r="G368" i="6"/>
  <c r="D382" i="6"/>
  <c r="D277" i="6"/>
  <c r="D147" i="6"/>
  <c r="D169" i="6"/>
  <c r="D207" i="6"/>
  <c r="D187" i="6"/>
  <c r="D20" i="6"/>
  <c r="D186" i="6"/>
  <c r="D113" i="6"/>
  <c r="D137" i="6"/>
  <c r="D160" i="6"/>
  <c r="D136" i="6"/>
  <c r="H160" i="6"/>
  <c r="H104" i="6"/>
  <c r="H68" i="10" s="1"/>
  <c r="H229" i="6"/>
  <c r="H123" i="6"/>
  <c r="H397" i="6"/>
  <c r="G397" i="6"/>
  <c r="E337" i="6"/>
  <c r="E295" i="6"/>
  <c r="E313" i="6"/>
  <c r="E366" i="6"/>
  <c r="D175" i="6"/>
  <c r="D260" i="6"/>
  <c r="D189" i="6"/>
  <c r="H17" i="6"/>
  <c r="H235" i="6"/>
  <c r="H271" i="6"/>
  <c r="G271" i="6"/>
  <c r="E364" i="6"/>
  <c r="E309" i="6"/>
  <c r="D343" i="6"/>
  <c r="E433" i="6"/>
  <c r="D315" i="6"/>
  <c r="D339" i="6"/>
  <c r="D365" i="6"/>
  <c r="E426" i="6"/>
  <c r="D318" i="6"/>
  <c r="E348" i="6"/>
  <c r="D372" i="6"/>
  <c r="H415" i="6"/>
  <c r="G415" i="6"/>
  <c r="D391" i="6"/>
  <c r="E265" i="6"/>
  <c r="D53" i="6"/>
  <c r="D17" i="10" s="1"/>
  <c r="D222" i="6"/>
  <c r="D152" i="6"/>
  <c r="D185" i="6"/>
  <c r="D203" i="6"/>
  <c r="D65" i="6"/>
  <c r="D166" i="6"/>
  <c r="D199" i="6"/>
  <c r="D86" i="6"/>
  <c r="D233" i="6"/>
  <c r="D122" i="6"/>
  <c r="D127" i="6"/>
  <c r="D123" i="6"/>
  <c r="D21" i="6"/>
  <c r="D67" i="6"/>
  <c r="H68" i="6"/>
  <c r="H32" i="10" s="1"/>
  <c r="H205" i="6"/>
  <c r="H211" i="6"/>
  <c r="H435" i="6"/>
  <c r="G435" i="6"/>
  <c r="H385" i="6"/>
  <c r="G385" i="6"/>
  <c r="H360" i="6"/>
  <c r="G360" i="6"/>
  <c r="H437" i="6"/>
  <c r="G437" i="6"/>
  <c r="D444" i="6"/>
  <c r="H428" i="6"/>
  <c r="G428" i="6"/>
  <c r="D405" i="6"/>
  <c r="E293" i="6"/>
  <c r="E389" i="6"/>
  <c r="D412" i="6"/>
  <c r="E439" i="6"/>
  <c r="D292" i="6"/>
  <c r="E421" i="6"/>
  <c r="D17" i="6"/>
  <c r="D33" i="6"/>
  <c r="D191" i="6"/>
  <c r="D79" i="6"/>
  <c r="D43" i="10" s="1"/>
  <c r="D208" i="6"/>
  <c r="D221" i="6"/>
  <c r="E427" i="6"/>
  <c r="H429" i="6"/>
  <c r="G429" i="6"/>
  <c r="E381" i="6"/>
  <c r="D366" i="6"/>
  <c r="H369" i="6"/>
  <c r="G369" i="6"/>
  <c r="H321" i="6"/>
  <c r="G321" i="6"/>
  <c r="H366" i="6"/>
  <c r="G366" i="6"/>
  <c r="E298" i="6"/>
  <c r="E361" i="6"/>
  <c r="D285" i="6"/>
  <c r="E300" i="6"/>
  <c r="H290" i="6"/>
  <c r="G290" i="6"/>
  <c r="D331" i="6"/>
  <c r="D335" i="6"/>
  <c r="D68" i="6"/>
  <c r="D248" i="6"/>
  <c r="D58" i="6"/>
  <c r="D138" i="6"/>
  <c r="D161" i="6"/>
  <c r="D165" i="6"/>
  <c r="D37" i="6"/>
  <c r="D93" i="6"/>
  <c r="D60" i="6"/>
  <c r="D170" i="6"/>
  <c r="D74" i="6"/>
  <c r="D94" i="6"/>
  <c r="D132" i="6"/>
  <c r="D210" i="6"/>
  <c r="H131" i="6"/>
  <c r="H145" i="6"/>
  <c r="H206" i="6"/>
  <c r="H190" i="6"/>
  <c r="H370" i="6"/>
  <c r="G370" i="6"/>
  <c r="E276" i="6"/>
  <c r="E278" i="6"/>
  <c r="D357" i="6"/>
  <c r="E391" i="6"/>
  <c r="D19" i="6"/>
  <c r="D150" i="6"/>
  <c r="H44" i="6"/>
  <c r="H8" i="10" s="1"/>
  <c r="H327" i="6"/>
  <c r="G327" i="6"/>
  <c r="H387" i="6"/>
  <c r="G387" i="6"/>
  <c r="D269" i="6"/>
  <c r="E406" i="6"/>
  <c r="E330" i="6"/>
  <c r="D55" i="6"/>
  <c r="D19" i="10" s="1"/>
  <c r="D31" i="6"/>
  <c r="D259" i="6"/>
  <c r="D97" i="6"/>
  <c r="D61" i="10" s="1"/>
  <c r="D238" i="6"/>
  <c r="H120" i="6"/>
  <c r="H355" i="6"/>
  <c r="G355" i="6"/>
  <c r="D411" i="6"/>
  <c r="E376" i="6"/>
  <c r="H301" i="6"/>
  <c r="G301" i="6"/>
  <c r="E297" i="6"/>
  <c r="D266" i="6"/>
  <c r="E413" i="6"/>
  <c r="E320" i="6"/>
  <c r="E338" i="6"/>
  <c r="E409" i="6"/>
  <c r="D437" i="6"/>
  <c r="H265" i="6"/>
  <c r="G265" i="6"/>
  <c r="D289" i="6"/>
  <c r="E430" i="6"/>
  <c r="D347" i="6"/>
  <c r="D311" i="6"/>
  <c r="D361" i="6"/>
  <c r="D254" i="6"/>
  <c r="D63" i="6"/>
  <c r="D27" i="10" s="1"/>
  <c r="D209" i="6"/>
  <c r="D194" i="6"/>
  <c r="D124" i="6"/>
  <c r="D143" i="6"/>
  <c r="D241" i="6"/>
  <c r="H54" i="6"/>
  <c r="H18" i="10" s="1"/>
  <c r="H345" i="6"/>
  <c r="G345" i="6"/>
  <c r="H417" i="6"/>
  <c r="G417" i="6"/>
  <c r="H320" i="6"/>
  <c r="G320" i="6"/>
  <c r="H364" i="6"/>
  <c r="G364" i="6"/>
  <c r="H398" i="6"/>
  <c r="G398" i="6"/>
  <c r="E399" i="6"/>
  <c r="H340" i="6"/>
  <c r="G340" i="6"/>
  <c r="H394" i="6"/>
  <c r="G394" i="6"/>
  <c r="H277" i="6"/>
  <c r="G277" i="6"/>
  <c r="H273" i="6"/>
  <c r="G273" i="6"/>
  <c r="H442" i="6"/>
  <c r="G442" i="6"/>
  <c r="E315" i="6"/>
  <c r="E341" i="6"/>
  <c r="H326" i="6"/>
  <c r="G326" i="6"/>
  <c r="D279" i="6"/>
  <c r="D362" i="6"/>
  <c r="E382" i="6"/>
  <c r="E371" i="6"/>
  <c r="E267" i="6"/>
  <c r="D232" i="6"/>
  <c r="D148" i="6"/>
  <c r="D32" i="6"/>
  <c r="D128" i="6"/>
  <c r="H110" i="6"/>
  <c r="H74" i="10" s="1"/>
  <c r="H236" i="6"/>
  <c r="H36" i="6"/>
  <c r="H250" i="6"/>
  <c r="I452" i="8"/>
  <c r="I454" i="8" s="1"/>
  <c r="D348" i="6"/>
  <c r="C435" i="6"/>
  <c r="H452" i="8"/>
  <c r="H454" i="8" s="1"/>
  <c r="E294" i="6"/>
  <c r="H420" i="6"/>
  <c r="F453" i="8"/>
  <c r="F454" i="8" s="1"/>
  <c r="E453" i="8"/>
  <c r="E454" i="8" s="1"/>
  <c r="C453" i="8"/>
  <c r="C454" i="8" s="1"/>
  <c r="E384" i="6"/>
  <c r="D453" i="8"/>
  <c r="D454" i="8" s="1"/>
  <c r="O129" i="7"/>
  <c r="O116" i="7"/>
  <c r="O212" i="7"/>
  <c r="O117" i="7"/>
  <c r="O146" i="7"/>
  <c r="O125" i="7"/>
  <c r="O122" i="7"/>
  <c r="O235" i="7"/>
  <c r="O265" i="7"/>
  <c r="O222" i="7"/>
  <c r="Y222" i="7" s="1"/>
  <c r="O234" i="7"/>
  <c r="Y234" i="7" s="1"/>
  <c r="O250" i="7"/>
  <c r="O282" i="7"/>
  <c r="Y282" i="7" s="1"/>
  <c r="O178" i="7"/>
  <c r="Y178" i="7" s="1"/>
  <c r="O184" i="7"/>
  <c r="Y184" i="7" s="1"/>
  <c r="O198" i="7"/>
  <c r="Y198" i="7" s="1"/>
  <c r="O123" i="7"/>
  <c r="O205" i="7"/>
  <c r="O173" i="7"/>
  <c r="O176" i="7"/>
  <c r="Y176" i="7" s="1"/>
  <c r="O211" i="7"/>
  <c r="Y211" i="7" s="1"/>
  <c r="O121" i="7"/>
  <c r="O165" i="7"/>
  <c r="O120" i="7"/>
  <c r="O254" i="7"/>
  <c r="O223" i="7"/>
  <c r="Y223" i="7" s="1"/>
  <c r="O227" i="7"/>
  <c r="Y227" i="7" s="1"/>
  <c r="O238" i="7"/>
  <c r="O253" i="7"/>
  <c r="O239" i="7"/>
  <c r="O182" i="7"/>
  <c r="Y182" i="7" s="1"/>
  <c r="O170" i="7"/>
  <c r="Y170" i="7" s="1"/>
  <c r="O169" i="7"/>
  <c r="O200" i="7"/>
  <c r="O137" i="7"/>
  <c r="O225" i="7"/>
  <c r="O245" i="7"/>
  <c r="O242" i="7"/>
  <c r="Y242" i="7" s="1"/>
  <c r="O279" i="7"/>
  <c r="O150" i="7"/>
  <c r="O138" i="7"/>
  <c r="O135" i="7"/>
  <c r="O112" i="7"/>
  <c r="O271" i="7"/>
  <c r="O243" i="7"/>
  <c r="O262" i="7"/>
  <c r="O228" i="7"/>
  <c r="O260" i="7"/>
  <c r="Y260" i="7" s="1"/>
  <c r="O247" i="7"/>
  <c r="O152" i="7"/>
  <c r="O183" i="7"/>
  <c r="Y183" i="7" s="1"/>
  <c r="O188" i="7"/>
  <c r="Y188" i="7" s="1"/>
  <c r="O196" i="7"/>
  <c r="O124" i="7"/>
  <c r="E305" i="6"/>
  <c r="O274" i="7"/>
  <c r="Y274" i="7" s="1"/>
  <c r="O241" i="7"/>
  <c r="O220" i="7"/>
  <c r="O231" i="7"/>
  <c r="O258" i="7"/>
  <c r="Y258" i="7" s="1"/>
  <c r="O244" i="7"/>
  <c r="Y244" i="7" s="1"/>
  <c r="O162" i="7"/>
  <c r="Y162" i="7" s="1"/>
  <c r="O154" i="7"/>
  <c r="O139" i="7"/>
  <c r="O174" i="7"/>
  <c r="Y174" i="7" s="1"/>
  <c r="O136" i="7"/>
  <c r="O204" i="7"/>
  <c r="O143" i="7"/>
  <c r="O141" i="7"/>
  <c r="O151" i="7"/>
  <c r="O114" i="7"/>
  <c r="O237" i="7"/>
  <c r="O256" i="7"/>
  <c r="O287" i="7"/>
  <c r="O219" i="7"/>
  <c r="O257" i="7"/>
  <c r="O177" i="7"/>
  <c r="O189" i="7"/>
  <c r="Y189" i="7" s="1"/>
  <c r="O288" i="7"/>
  <c r="O224" i="7"/>
  <c r="Y224" i="7" s="1"/>
  <c r="O261" i="7"/>
  <c r="O276" i="7"/>
  <c r="Y276" i="7" s="1"/>
  <c r="O213" i="7"/>
  <c r="Y213" i="7" s="1"/>
  <c r="O187" i="7"/>
  <c r="O207" i="7"/>
  <c r="O191" i="7"/>
  <c r="O171" i="7"/>
  <c r="Y171" i="7" s="1"/>
  <c r="O267" i="7"/>
  <c r="O240" i="7"/>
  <c r="Y240" i="7" s="1"/>
  <c r="O249" i="7"/>
  <c r="O236" i="7"/>
  <c r="O119" i="7"/>
  <c r="O128" i="7"/>
  <c r="O190" i="7"/>
  <c r="O206" i="7"/>
  <c r="Y206" i="7" s="1"/>
  <c r="O161" i="7"/>
  <c r="O285" i="7"/>
  <c r="Y285" i="7" s="1"/>
  <c r="O280" i="7"/>
  <c r="Y280" i="7" s="1"/>
  <c r="O221" i="7"/>
  <c r="O277" i="7"/>
  <c r="O130" i="7"/>
  <c r="O153" i="7"/>
  <c r="O202" i="7"/>
  <c r="O156" i="7"/>
  <c r="O208" i="7"/>
  <c r="Y208" i="7" s="1"/>
  <c r="O155" i="7"/>
  <c r="O218" i="7"/>
  <c r="O217" i="7"/>
  <c r="O216" i="7"/>
  <c r="O269" i="7"/>
  <c r="Y269" i="7" s="1"/>
  <c r="O251" i="7"/>
  <c r="O160" i="7"/>
  <c r="Y160" i="7" s="1"/>
  <c r="O158" i="7"/>
  <c r="Y158" i="7" s="1"/>
  <c r="Y157" i="7" s="1"/>
  <c r="Y156" i="7" s="1"/>
  <c r="Y155" i="7" s="1"/>
  <c r="Y154" i="7" s="1"/>
  <c r="Y153" i="7" s="1"/>
  <c r="Y152" i="7" s="1"/>
  <c r="Y151" i="7" s="1"/>
  <c r="Y150" i="7" s="1"/>
  <c r="Y149" i="7" s="1"/>
  <c r="Y148" i="7" s="1"/>
  <c r="Y147" i="7" s="1"/>
  <c r="Y146" i="7" s="1"/>
  <c r="Y145" i="7" s="1"/>
  <c r="Y144" i="7" s="1"/>
  <c r="Y143" i="7" s="1"/>
  <c r="Y142" i="7" s="1"/>
  <c r="Y141" i="7" s="1"/>
  <c r="Y140" i="7" s="1"/>
  <c r="Y139" i="7" s="1"/>
  <c r="Y138" i="7" s="1"/>
  <c r="Y137" i="7" s="1"/>
  <c r="Y136" i="7" s="1"/>
  <c r="Y135" i="7" s="1"/>
  <c r="Y134" i="7" s="1"/>
  <c r="Y133" i="7" s="1"/>
  <c r="Y132" i="7" s="1"/>
  <c r="Y131" i="7" s="1"/>
  <c r="Y130" i="7" s="1"/>
  <c r="Y129" i="7" s="1"/>
  <c r="Y128" i="7" s="1"/>
  <c r="Y127" i="7" s="1"/>
  <c r="Y126" i="7" s="1"/>
  <c r="Y125" i="7" s="1"/>
  <c r="Y124" i="7" s="1"/>
  <c r="Y123" i="7" s="1"/>
  <c r="Y122" i="7" s="1"/>
  <c r="Y121" i="7" s="1"/>
  <c r="Y120" i="7" s="1"/>
  <c r="Y119" i="7" s="1"/>
  <c r="Y118" i="7" s="1"/>
  <c r="Y117" i="7" s="1"/>
  <c r="Y116" i="7" s="1"/>
  <c r="Y115" i="7" s="1"/>
  <c r="Y114" i="7" s="1"/>
  <c r="Y113" i="7" s="1"/>
  <c r="Y112" i="7" s="1"/>
  <c r="Y111" i="7" s="1"/>
  <c r="O167" i="7"/>
  <c r="O133" i="7"/>
  <c r="O163" i="7"/>
  <c r="Y163" i="7" s="1"/>
  <c r="O193" i="7"/>
  <c r="Y193" i="7" s="1"/>
  <c r="O232" i="7"/>
  <c r="Y232" i="7" s="1"/>
  <c r="O281" i="7"/>
  <c r="Y281" i="7" s="1"/>
  <c r="O246" i="7"/>
  <c r="Y246" i="7" s="1"/>
  <c r="O215" i="7"/>
  <c r="Y215" i="7" s="1"/>
  <c r="O134" i="7"/>
  <c r="O194" i="7"/>
  <c r="Y194" i="7" s="1"/>
  <c r="O111" i="7"/>
  <c r="O270" i="7"/>
  <c r="O259" i="7"/>
  <c r="Y259" i="7" s="1"/>
  <c r="O264" i="7"/>
  <c r="Y264" i="7" s="1"/>
  <c r="O140" i="7"/>
  <c r="O197" i="7"/>
  <c r="Y197" i="7" s="1"/>
  <c r="O164" i="7"/>
  <c r="O159" i="7"/>
  <c r="O157" i="7"/>
  <c r="O210" i="7"/>
  <c r="O181" i="7"/>
  <c r="Y181" i="7" s="1"/>
  <c r="O131" i="7"/>
  <c r="O278" i="7"/>
  <c r="Y278" i="7" s="1"/>
  <c r="O226" i="7"/>
  <c r="Y226" i="7" s="1"/>
  <c r="O273" i="7"/>
  <c r="Y273" i="7" s="1"/>
  <c r="O192" i="7"/>
  <c r="Y192" i="7" s="1"/>
  <c r="O115" i="7"/>
  <c r="O147" i="7"/>
  <c r="O195" i="7"/>
  <c r="O266" i="7"/>
  <c r="O283" i="7"/>
  <c r="O144" i="7"/>
  <c r="O148" i="7"/>
  <c r="O214" i="7"/>
  <c r="O199" i="7"/>
  <c r="O201" i="7"/>
  <c r="Y201" i="7" s="1"/>
  <c r="O255" i="7"/>
  <c r="Y255" i="7" s="1"/>
  <c r="O248" i="7"/>
  <c r="O233" i="7"/>
  <c r="Y233" i="7" s="1"/>
  <c r="O118" i="7"/>
  <c r="O126" i="7"/>
  <c r="O185" i="7"/>
  <c r="Y185" i="7" s="1"/>
  <c r="O252" i="7"/>
  <c r="Y252" i="7" s="1"/>
  <c r="O272" i="7"/>
  <c r="Y272" i="7" s="1"/>
  <c r="O284" i="7"/>
  <c r="Y284" i="7" s="1"/>
  <c r="O113" i="7"/>
  <c r="O149" i="7"/>
  <c r="O179" i="7"/>
  <c r="O186" i="7"/>
  <c r="O145" i="7"/>
  <c r="O175" i="7"/>
  <c r="O142" i="7"/>
  <c r="O263" i="7"/>
  <c r="Y263" i="7" s="1"/>
  <c r="O286" i="7"/>
  <c r="Y286" i="7" s="1"/>
  <c r="O268" i="7"/>
  <c r="Y268" i="7" s="1"/>
  <c r="O172" i="7"/>
  <c r="O166" i="7"/>
  <c r="Y166" i="7" s="1"/>
  <c r="O275" i="7"/>
  <c r="O230" i="7"/>
  <c r="O229" i="7"/>
  <c r="O168" i="7"/>
  <c r="Y168" i="7" s="1"/>
  <c r="O127" i="7"/>
  <c r="O203" i="7"/>
  <c r="Y203" i="7" s="1"/>
  <c r="O180" i="7"/>
  <c r="Y180" i="7" s="1"/>
  <c r="O209" i="7"/>
  <c r="Y209" i="7" s="1"/>
  <c r="O132" i="7"/>
  <c r="D305" i="6"/>
  <c r="C348" i="6"/>
  <c r="H386" i="6"/>
  <c r="F407" i="6"/>
  <c r="D373" i="6"/>
  <c r="F437" i="6"/>
  <c r="H379" i="6"/>
  <c r="H310" i="6"/>
  <c r="F345" i="6"/>
  <c r="H329" i="6"/>
  <c r="F383" i="6"/>
  <c r="F440" i="6"/>
  <c r="F392" i="6"/>
  <c r="H282" i="6"/>
  <c r="F372" i="6"/>
  <c r="F336" i="6"/>
  <c r="F424" i="6"/>
  <c r="F344" i="6"/>
  <c r="F420" i="6"/>
  <c r="H266" i="6"/>
  <c r="F411" i="6"/>
  <c r="H409" i="6"/>
  <c r="F284" i="6"/>
  <c r="F298" i="6"/>
  <c r="D387" i="6"/>
  <c r="F271" i="6"/>
  <c r="F418" i="6"/>
  <c r="F293" i="6"/>
  <c r="F400" i="6"/>
  <c r="F343" i="6"/>
  <c r="F356" i="6"/>
  <c r="F299" i="6"/>
  <c r="F399" i="6"/>
  <c r="F432" i="6"/>
  <c r="D374" i="6"/>
  <c r="H315" i="6"/>
  <c r="H307" i="6"/>
  <c r="D431" i="6"/>
  <c r="F301" i="6"/>
  <c r="F401" i="6"/>
  <c r="F350" i="6"/>
  <c r="D402" i="6"/>
  <c r="D419" i="6"/>
  <c r="H407" i="6"/>
  <c r="F390" i="6"/>
  <c r="F429" i="6"/>
  <c r="F396" i="6"/>
  <c r="F378" i="6"/>
  <c r="F360" i="6"/>
  <c r="E319" i="6"/>
  <c r="E396" i="6"/>
  <c r="H444" i="6"/>
  <c r="H316" i="6"/>
  <c r="H292" i="6"/>
  <c r="D441" i="6"/>
  <c r="H376" i="6"/>
  <c r="E394" i="6"/>
  <c r="E323" i="6"/>
  <c r="D270" i="6"/>
  <c r="E400" i="6"/>
  <c r="F322" i="6"/>
  <c r="F282" i="6"/>
  <c r="H399" i="6"/>
  <c r="H286" i="6"/>
  <c r="E424" i="6"/>
  <c r="H373" i="6"/>
  <c r="H350" i="6"/>
  <c r="H274" i="6"/>
  <c r="H377" i="6"/>
  <c r="H272" i="6"/>
  <c r="H333" i="6"/>
  <c r="H374" i="6"/>
  <c r="H298" i="6"/>
  <c r="E352" i="6"/>
  <c r="E312" i="6"/>
  <c r="H393" i="6"/>
  <c r="F359" i="6"/>
  <c r="H343" i="6"/>
  <c r="H361" i="6"/>
  <c r="H389" i="6"/>
  <c r="H430" i="6"/>
  <c r="H354" i="6"/>
  <c r="H372" i="6"/>
  <c r="D381" i="6"/>
  <c r="F349" i="6"/>
  <c r="H299" i="6"/>
  <c r="D326" i="6"/>
  <c r="F315" i="6"/>
  <c r="H371" i="6"/>
  <c r="E328" i="6"/>
  <c r="F287" i="6"/>
  <c r="H337" i="6"/>
  <c r="H421" i="6"/>
  <c r="H318" i="6"/>
  <c r="F321" i="6"/>
  <c r="H300" i="6"/>
  <c r="H414" i="6"/>
  <c r="H348" i="6"/>
  <c r="H427" i="6"/>
  <c r="H402" i="6"/>
  <c r="F415" i="6"/>
  <c r="H308" i="6"/>
  <c r="H317" i="6"/>
  <c r="H380" i="6"/>
  <c r="H344" i="6"/>
  <c r="H440" i="6"/>
  <c r="E375" i="6"/>
  <c r="F310" i="6"/>
  <c r="H425" i="6"/>
  <c r="D306" i="6"/>
  <c r="H323" i="6"/>
  <c r="H341" i="6"/>
  <c r="D301" i="6"/>
  <c r="H281" i="6"/>
  <c r="F272" i="6"/>
  <c r="H322" i="6"/>
  <c r="H438" i="6"/>
  <c r="F433" i="6"/>
  <c r="E271" i="6"/>
  <c r="E358" i="6"/>
  <c r="H352" i="6"/>
  <c r="F395" i="6"/>
  <c r="D303" i="6"/>
  <c r="E326" i="6"/>
  <c r="H381" i="6"/>
  <c r="H378" i="6"/>
  <c r="H401" i="6"/>
  <c r="F266" i="6"/>
  <c r="H285" i="6"/>
  <c r="E403" i="6"/>
  <c r="D398" i="6"/>
  <c r="H351" i="6"/>
  <c r="H412" i="6"/>
  <c r="D275" i="6"/>
  <c r="H391" i="6"/>
  <c r="D415" i="6"/>
  <c r="H411" i="6"/>
  <c r="E432" i="6"/>
  <c r="H304" i="6"/>
  <c r="H309" i="6"/>
  <c r="D280" i="6"/>
  <c r="D268" i="6"/>
  <c r="F338" i="6"/>
  <c r="H365" i="6"/>
  <c r="H413" i="6"/>
  <c r="H324" i="6"/>
  <c r="H357" i="6"/>
  <c r="H441" i="6"/>
  <c r="F346" i="6"/>
  <c r="E332" i="6"/>
  <c r="F347" i="6"/>
  <c r="H319" i="6"/>
  <c r="E429" i="6"/>
  <c r="F398" i="6"/>
  <c r="F369" i="6"/>
  <c r="H353" i="6"/>
  <c r="H400" i="6"/>
  <c r="H276" i="6"/>
  <c r="E428" i="6"/>
  <c r="F351" i="6"/>
  <c r="H291" i="6"/>
  <c r="F325" i="6"/>
  <c r="H283" i="6"/>
  <c r="H396" i="6"/>
  <c r="D352" i="6"/>
  <c r="H303" i="6"/>
  <c r="H312" i="6"/>
  <c r="H424" i="6"/>
  <c r="E344" i="6"/>
  <c r="E401" i="6"/>
  <c r="F341" i="6"/>
  <c r="H288" i="6"/>
  <c r="E385" i="6"/>
  <c r="E437" i="6"/>
  <c r="D345" i="6"/>
  <c r="H395" i="6"/>
  <c r="E296" i="6"/>
  <c r="F385" i="6"/>
  <c r="E353" i="6"/>
  <c r="H439" i="6"/>
  <c r="H422" i="6"/>
  <c r="D265" i="6"/>
  <c r="E440" i="6"/>
  <c r="H313" i="6"/>
  <c r="F374" i="6"/>
  <c r="E369" i="6"/>
  <c r="F444" i="6"/>
  <c r="H404" i="6"/>
  <c r="E442" i="6"/>
  <c r="F279" i="6"/>
  <c r="H311" i="6"/>
  <c r="E336" i="6"/>
  <c r="H342" i="6"/>
  <c r="D434" i="6"/>
  <c r="D404" i="6"/>
  <c r="F314" i="6"/>
  <c r="H284" i="6"/>
  <c r="E441" i="6"/>
  <c r="H294" i="6"/>
  <c r="F328" i="6"/>
  <c r="F306" i="6"/>
  <c r="D360" i="6"/>
  <c r="H406" i="6"/>
  <c r="D359" i="6"/>
  <c r="H375" i="6"/>
  <c r="E324" i="6"/>
  <c r="E414" i="6"/>
  <c r="H363" i="6"/>
  <c r="E410" i="6"/>
  <c r="E273" i="6"/>
  <c r="F309" i="6"/>
  <c r="F269" i="6"/>
  <c r="D443" i="6"/>
  <c r="H405" i="6"/>
  <c r="H306" i="6"/>
  <c r="H302" i="6"/>
  <c r="D281" i="6"/>
  <c r="E397" i="6"/>
  <c r="H392" i="6"/>
  <c r="E356" i="6"/>
  <c r="H280" i="6"/>
  <c r="F365" i="6"/>
  <c r="H359" i="6"/>
  <c r="H382" i="6"/>
  <c r="F320" i="6"/>
  <c r="H264" i="6"/>
  <c r="H362" i="6"/>
  <c r="D294" i="6"/>
  <c r="F307" i="6"/>
  <c r="H384" i="6"/>
  <c r="H433" i="6"/>
  <c r="H268" i="6"/>
  <c r="H390" i="6"/>
  <c r="H416" i="6"/>
  <c r="H270" i="6"/>
  <c r="H267" i="6"/>
  <c r="D378" i="6"/>
  <c r="H278" i="6"/>
  <c r="F436" i="6"/>
  <c r="F403" i="6"/>
  <c r="F275" i="6"/>
  <c r="F431" i="6"/>
  <c r="E392" i="6"/>
  <c r="H332" i="6"/>
  <c r="H297" i="6"/>
  <c r="E266" i="6"/>
  <c r="E379" i="6"/>
  <c r="H423" i="6"/>
  <c r="H408" i="6"/>
  <c r="D341" i="6"/>
  <c r="E407" i="6"/>
  <c r="E386" i="6"/>
  <c r="H358" i="6"/>
  <c r="E327" i="6"/>
  <c r="H295" i="6"/>
  <c r="E408" i="6"/>
  <c r="E378" i="6"/>
  <c r="H339" i="6"/>
  <c r="D271" i="6"/>
  <c r="H419" i="6"/>
  <c r="H334" i="6"/>
  <c r="D399" i="6"/>
  <c r="E420" i="6"/>
  <c r="E343" i="6"/>
  <c r="H403" i="6"/>
  <c r="D350" i="6"/>
  <c r="E417" i="6"/>
  <c r="D325" i="6"/>
  <c r="E450" i="8"/>
  <c r="D450" i="8"/>
  <c r="C450" i="8"/>
  <c r="H450" i="8"/>
  <c r="F450" i="8"/>
  <c r="I450" i="8"/>
  <c r="Y277" i="7" l="1"/>
  <c r="Y231" i="7"/>
  <c r="Y220" i="7"/>
  <c r="Y210" i="7"/>
  <c r="Y250" i="7"/>
  <c r="Y228" i="7"/>
  <c r="Y275" i="7"/>
  <c r="Y207" i="7"/>
  <c r="Y190" i="7"/>
  <c r="Y159" i="7"/>
  <c r="Y187" i="7"/>
  <c r="J2" i="12"/>
  <c r="Y186" i="7"/>
  <c r="Y288" i="7"/>
  <c r="Y173" i="7"/>
  <c r="Y245" i="7"/>
  <c r="Y249" i="7"/>
  <c r="Y199" i="7"/>
  <c r="Y230" i="7"/>
  <c r="Y167" i="7"/>
  <c r="Y257" i="7"/>
  <c r="Y225" i="7"/>
  <c r="Y217" i="7"/>
  <c r="Y283" i="7"/>
  <c r="Y202" i="7"/>
  <c r="Y195" i="7"/>
  <c r="Y262" i="7"/>
  <c r="Y229" i="7"/>
  <c r="Y241" i="7"/>
  <c r="Y161" i="7"/>
  <c r="Y164" i="7"/>
  <c r="Y236" i="7"/>
  <c r="Y237" i="7"/>
  <c r="Y214" i="7"/>
  <c r="Y205" i="7"/>
  <c r="Y172" i="7"/>
  <c r="Y218" i="7"/>
  <c r="Y287" i="7"/>
  <c r="Y248" i="7"/>
  <c r="Y175" i="7"/>
  <c r="Y191" i="7"/>
  <c r="Y238" i="7"/>
  <c r="Y266" i="7"/>
  <c r="Y254" i="7"/>
  <c r="Y279" i="7"/>
  <c r="Y219" i="7"/>
  <c r="Y235" i="7"/>
  <c r="Y261" i="7"/>
  <c r="Y165" i="7"/>
  <c r="Y256" i="7"/>
  <c r="Y247" i="7"/>
  <c r="Y239" i="7"/>
  <c r="Y204" i="7"/>
  <c r="Y243" i="7"/>
  <c r="Y271" i="7"/>
  <c r="Y221" i="7"/>
  <c r="Y177" i="7"/>
  <c r="Y200" i="7"/>
  <c r="Y251" i="7"/>
  <c r="Y196" i="7"/>
  <c r="Y169" i="7"/>
  <c r="Y216" i="7"/>
  <c r="Y267" i="7"/>
  <c r="Y253" i="7"/>
  <c r="Y265" i="7"/>
  <c r="Y270" i="7"/>
  <c r="Y179" i="7"/>
  <c r="Y212" i="7"/>
  <c r="AB179" i="7"/>
  <c r="V168" i="7"/>
  <c r="AA276" i="7"/>
  <c r="Z145" i="14" s="1"/>
  <c r="AA166" i="7"/>
  <c r="X241" i="7"/>
  <c r="W191" i="7"/>
  <c r="C155" i="10" s="1"/>
  <c r="V60" i="14" s="1"/>
  <c r="V230" i="7"/>
  <c r="Z281" i="7"/>
  <c r="AA199" i="7"/>
  <c r="Z68" i="14" s="1"/>
  <c r="V241" i="7"/>
  <c r="X281" i="7"/>
  <c r="V229" i="7"/>
  <c r="X274" i="7"/>
  <c r="X166" i="7"/>
  <c r="V179" i="7"/>
  <c r="AA272" i="7"/>
  <c r="AB252" i="7"/>
  <c r="AB214" i="7"/>
  <c r="W193" i="7"/>
  <c r="W208" i="7"/>
  <c r="C172" i="10" s="1"/>
  <c r="V77" i="14" s="1"/>
  <c r="W234" i="7"/>
  <c r="AA283" i="7"/>
  <c r="Z152" i="14" s="1"/>
  <c r="V159" i="7"/>
  <c r="V267" i="7"/>
  <c r="X231" i="7"/>
  <c r="W211" i="7"/>
  <c r="AB223" i="7"/>
  <c r="W215" i="7"/>
  <c r="AB202" i="7"/>
  <c r="Z171" i="7"/>
  <c r="AA251" i="7"/>
  <c r="Z120" i="14" s="1"/>
  <c r="X223" i="7"/>
  <c r="AB271" i="7"/>
  <c r="W206" i="7"/>
  <c r="C170" i="10" s="1"/>
  <c r="V75" i="14" s="1"/>
  <c r="X207" i="7"/>
  <c r="W216" i="7"/>
  <c r="AB225" i="7"/>
  <c r="AB187" i="7"/>
  <c r="AA168" i="7"/>
  <c r="V276" i="7"/>
  <c r="W166" i="7"/>
  <c r="Z276" i="7"/>
  <c r="AA230" i="7"/>
  <c r="W199" i="7"/>
  <c r="AA241" i="7"/>
  <c r="Z288" i="7"/>
  <c r="X160" i="7"/>
  <c r="W229" i="7"/>
  <c r="Z256" i="7"/>
  <c r="W179" i="7"/>
  <c r="V272" i="7"/>
  <c r="Z258" i="7"/>
  <c r="V173" i="7"/>
  <c r="AB211" i="7"/>
  <c r="AB246" i="7"/>
  <c r="Z266" i="7"/>
  <c r="AA200" i="7"/>
  <c r="V283" i="7"/>
  <c r="W159" i="7"/>
  <c r="AA267" i="7"/>
  <c r="AB288" i="7"/>
  <c r="AA269" i="7"/>
  <c r="Z163" i="7"/>
  <c r="V251" i="7"/>
  <c r="B215" i="10" s="1"/>
  <c r="X173" i="7"/>
  <c r="AB232" i="7"/>
  <c r="V278" i="7"/>
  <c r="B242" i="10" s="1"/>
  <c r="X204" i="7"/>
  <c r="X177" i="7"/>
  <c r="AA196" i="7"/>
  <c r="Z65" i="14" s="1"/>
  <c r="V263" i="7"/>
  <c r="W168" i="7"/>
  <c r="W276" i="7"/>
  <c r="Z181" i="7"/>
  <c r="Z257" i="7"/>
  <c r="W230" i="7"/>
  <c r="Z176" i="7"/>
  <c r="W241" i="7"/>
  <c r="X244" i="7"/>
  <c r="X240" i="7"/>
  <c r="V250" i="7"/>
  <c r="Z210" i="7"/>
  <c r="Z211" i="7"/>
  <c r="W272" i="7"/>
  <c r="C236" i="10" s="1"/>
  <c r="V141" i="14" s="1"/>
  <c r="X221" i="7"/>
  <c r="X179" i="7"/>
  <c r="AA173" i="7"/>
  <c r="Z264" i="7"/>
  <c r="AB176" i="7"/>
  <c r="Z228" i="7"/>
  <c r="AB244" i="7"/>
  <c r="V200" i="7"/>
  <c r="W283" i="7"/>
  <c r="Z209" i="7"/>
  <c r="W267" i="7"/>
  <c r="C231" i="10" s="1"/>
  <c r="V136" i="14" s="1"/>
  <c r="AB269" i="7"/>
  <c r="Z287" i="7"/>
  <c r="V269" i="7"/>
  <c r="V260" i="7"/>
  <c r="B224" i="10" s="1"/>
  <c r="AA213" i="7"/>
  <c r="Z82" i="14" s="1"/>
  <c r="W251" i="7"/>
  <c r="AA259" i="7"/>
  <c r="X201" i="7"/>
  <c r="AA278" i="7"/>
  <c r="AB260" i="7"/>
  <c r="X176" i="7"/>
  <c r="V196" i="7"/>
  <c r="AA263" i="7"/>
  <c r="X184" i="7"/>
  <c r="X266" i="7"/>
  <c r="AA158" i="7"/>
  <c r="AA157" i="7" s="1"/>
  <c r="AA156" i="7" s="1"/>
  <c r="AA155" i="7" s="1"/>
  <c r="AA154" i="7" s="1"/>
  <c r="AA153" i="7" s="1"/>
  <c r="AA152" i="7" s="1"/>
  <c r="AA151" i="7" s="1"/>
  <c r="AA150" i="7" s="1"/>
  <c r="AA149" i="7" s="1"/>
  <c r="AA148" i="7" s="1"/>
  <c r="AA147" i="7" s="1"/>
  <c r="AA146" i="7" s="1"/>
  <c r="AA145" i="7" s="1"/>
  <c r="AA144" i="7" s="1"/>
  <c r="AA143" i="7" s="1"/>
  <c r="AA142" i="7" s="1"/>
  <c r="AA141" i="7" s="1"/>
  <c r="AA140" i="7" s="1"/>
  <c r="AA139" i="7" s="1"/>
  <c r="AA138" i="7" s="1"/>
  <c r="AA137" i="7" s="1"/>
  <c r="AA136" i="7" s="1"/>
  <c r="AA135" i="7" s="1"/>
  <c r="AA134" i="7" s="1"/>
  <c r="AA133" i="7" s="1"/>
  <c r="AA132" i="7" s="1"/>
  <c r="AA131" i="7" s="1"/>
  <c r="AA130" i="7" s="1"/>
  <c r="AA129" i="7" s="1"/>
  <c r="AA128" i="7" s="1"/>
  <c r="AA127" i="7" s="1"/>
  <c r="AA126" i="7" s="1"/>
  <c r="AA125" i="7" s="1"/>
  <c r="AA124" i="7" s="1"/>
  <c r="AA123" i="7" s="1"/>
  <c r="AA122" i="7" s="1"/>
  <c r="AA121" i="7" s="1"/>
  <c r="AA120" i="7" s="1"/>
  <c r="AA119" i="7" s="1"/>
  <c r="AA118" i="7" s="1"/>
  <c r="AA117" i="7" s="1"/>
  <c r="AA116" i="7" s="1"/>
  <c r="AA115" i="7" s="1"/>
  <c r="AA114" i="7" s="1"/>
  <c r="AA113" i="7" s="1"/>
  <c r="AA112" i="7" s="1"/>
  <c r="AA111" i="7" s="1"/>
  <c r="Z268" i="7"/>
  <c r="Z250" i="7"/>
  <c r="F214" i="10" s="1"/>
  <c r="Y119" i="14" s="1"/>
  <c r="Z193" i="7"/>
  <c r="X227" i="7"/>
  <c r="V177" i="7"/>
  <c r="B141" i="10" s="1"/>
  <c r="AA252" i="7"/>
  <c r="AA250" i="7"/>
  <c r="Z214" i="7"/>
  <c r="V188" i="7"/>
  <c r="X236" i="7"/>
  <c r="Z255" i="7"/>
  <c r="W173" i="7"/>
  <c r="Z260" i="7"/>
  <c r="X210" i="7"/>
  <c r="Z241" i="7"/>
  <c r="V237" i="7"/>
  <c r="B201" i="10" s="1"/>
  <c r="W200" i="7"/>
  <c r="Z262" i="7"/>
  <c r="AB162" i="7"/>
  <c r="AA175" i="7"/>
  <c r="Z44" i="14" s="1"/>
  <c r="Z265" i="7"/>
  <c r="X187" i="7"/>
  <c r="AB234" i="7"/>
  <c r="X164" i="7"/>
  <c r="AB250" i="7"/>
  <c r="W269" i="7"/>
  <c r="AA260" i="7"/>
  <c r="X214" i="7"/>
  <c r="V213" i="7"/>
  <c r="B177" i="10" s="1"/>
  <c r="AB233" i="7"/>
  <c r="V259" i="7"/>
  <c r="W278" i="7"/>
  <c r="X162" i="7"/>
  <c r="X228" i="7"/>
  <c r="X212" i="7"/>
  <c r="W196" i="7"/>
  <c r="C160" i="10" s="1"/>
  <c r="V65" i="14" s="1"/>
  <c r="W263" i="7"/>
  <c r="V195" i="7"/>
  <c r="Z278" i="7"/>
  <c r="V158" i="7"/>
  <c r="V157" i="7" s="1"/>
  <c r="V156" i="7" s="1"/>
  <c r="V155" i="7" s="1"/>
  <c r="V154" i="7" s="1"/>
  <c r="V153" i="7" s="1"/>
  <c r="V152" i="7" s="1"/>
  <c r="V151" i="7" s="1"/>
  <c r="V150" i="7" s="1"/>
  <c r="V149" i="7" s="1"/>
  <c r="V148" i="7" s="1"/>
  <c r="V147" i="7" s="1"/>
  <c r="V146" i="7" s="1"/>
  <c r="V145" i="7" s="1"/>
  <c r="V144" i="7" s="1"/>
  <c r="V143" i="7" s="1"/>
  <c r="V142" i="7" s="1"/>
  <c r="V141" i="7" s="1"/>
  <c r="V140" i="7" s="1"/>
  <c r="V139" i="7" s="1"/>
  <c r="V138" i="7" s="1"/>
  <c r="V137" i="7" s="1"/>
  <c r="V136" i="7" s="1"/>
  <c r="V135" i="7" s="1"/>
  <c r="V134" i="7" s="1"/>
  <c r="V133" i="7" s="1"/>
  <c r="V132" i="7" s="1"/>
  <c r="V131" i="7" s="1"/>
  <c r="V130" i="7" s="1"/>
  <c r="V129" i="7" s="1"/>
  <c r="V128" i="7" s="1"/>
  <c r="V127" i="7" s="1"/>
  <c r="V126" i="7" s="1"/>
  <c r="V125" i="7" s="1"/>
  <c r="V124" i="7" s="1"/>
  <c r="V123" i="7" s="1"/>
  <c r="V122" i="7" s="1"/>
  <c r="V121" i="7" s="1"/>
  <c r="V120" i="7" s="1"/>
  <c r="V119" i="7" s="1"/>
  <c r="V118" i="7" s="1"/>
  <c r="V117" i="7" s="1"/>
  <c r="V116" i="7" s="1"/>
  <c r="V115" i="7" s="1"/>
  <c r="V114" i="7" s="1"/>
  <c r="V113" i="7" s="1"/>
  <c r="V112" i="7" s="1"/>
  <c r="V111" i="7" s="1"/>
  <c r="X224" i="7"/>
  <c r="V194" i="7"/>
  <c r="X267" i="7"/>
  <c r="Z198" i="7"/>
  <c r="X220" i="7"/>
  <c r="AA177" i="7"/>
  <c r="V252" i="7"/>
  <c r="B216" i="10" s="1"/>
  <c r="W250" i="7"/>
  <c r="AA188" i="7"/>
  <c r="Z57" i="14" s="1"/>
  <c r="Z279" i="7"/>
  <c r="V284" i="7"/>
  <c r="B248" i="10" s="1"/>
  <c r="AA214" i="7"/>
  <c r="Z169" i="7"/>
  <c r="X209" i="7"/>
  <c r="X280" i="7"/>
  <c r="AA237" i="7"/>
  <c r="Z106" i="14" s="1"/>
  <c r="Z180" i="7"/>
  <c r="X245" i="7"/>
  <c r="AB195" i="7"/>
  <c r="V175" i="7"/>
  <c r="B139" i="10" s="1"/>
  <c r="V240" i="7"/>
  <c r="AA227" i="7"/>
  <c r="X172" i="7"/>
  <c r="X226" i="7"/>
  <c r="AB227" i="7"/>
  <c r="W260" i="7"/>
  <c r="C224" i="10" s="1"/>
  <c r="V129" i="14" s="1"/>
  <c r="W213" i="7"/>
  <c r="V247" i="7"/>
  <c r="W259" i="7"/>
  <c r="AA174" i="7"/>
  <c r="Z43" i="14" s="1"/>
  <c r="X287" i="7"/>
  <c r="V222" i="7"/>
  <c r="X239" i="7"/>
  <c r="X259" i="7"/>
  <c r="AA195" i="7"/>
  <c r="Z222" i="7"/>
  <c r="W158" i="7"/>
  <c r="W157" i="7" s="1"/>
  <c r="W156" i="7" s="1"/>
  <c r="W155" i="7" s="1"/>
  <c r="W154" i="7" s="1"/>
  <c r="W153" i="7" s="1"/>
  <c r="W152" i="7" s="1"/>
  <c r="W151" i="7" s="1"/>
  <c r="W150" i="7" s="1"/>
  <c r="W149" i="7" s="1"/>
  <c r="W148" i="7" s="1"/>
  <c r="W147" i="7" s="1"/>
  <c r="W146" i="7" s="1"/>
  <c r="W145" i="7" s="1"/>
  <c r="W144" i="7" s="1"/>
  <c r="W143" i="7" s="1"/>
  <c r="W142" i="7" s="1"/>
  <c r="W141" i="7" s="1"/>
  <c r="W140" i="7" s="1"/>
  <c r="W139" i="7" s="1"/>
  <c r="W138" i="7" s="1"/>
  <c r="W137" i="7" s="1"/>
  <c r="W136" i="7" s="1"/>
  <c r="W135" i="7" s="1"/>
  <c r="W134" i="7" s="1"/>
  <c r="W133" i="7" s="1"/>
  <c r="W132" i="7" s="1"/>
  <c r="W131" i="7" s="1"/>
  <c r="W130" i="7" s="1"/>
  <c r="W129" i="7" s="1"/>
  <c r="W128" i="7" s="1"/>
  <c r="W127" i="7" s="1"/>
  <c r="W126" i="7" s="1"/>
  <c r="W125" i="7" s="1"/>
  <c r="W124" i="7" s="1"/>
  <c r="W123" i="7" s="1"/>
  <c r="W122" i="7" s="1"/>
  <c r="W121" i="7" s="1"/>
  <c r="W120" i="7" s="1"/>
  <c r="W119" i="7" s="1"/>
  <c r="W118" i="7" s="1"/>
  <c r="W117" i="7" s="1"/>
  <c r="W116" i="7" s="1"/>
  <c r="W115" i="7" s="1"/>
  <c r="W114" i="7" s="1"/>
  <c r="W113" i="7" s="1"/>
  <c r="W112" i="7" s="1"/>
  <c r="W111" i="7" s="1"/>
  <c r="AA194" i="7"/>
  <c r="X256" i="7"/>
  <c r="X183" i="7"/>
  <c r="AB216" i="7"/>
  <c r="W177" i="7"/>
  <c r="W252" i="7"/>
  <c r="Z246" i="7"/>
  <c r="X262" i="7"/>
  <c r="X158" i="7"/>
  <c r="W188" i="7"/>
  <c r="X257" i="7"/>
  <c r="AA284" i="7"/>
  <c r="V214" i="7"/>
  <c r="B178" i="10" s="1"/>
  <c r="V201" i="7"/>
  <c r="B165" i="10" s="1"/>
  <c r="AB155" i="14"/>
  <c r="AA232" i="7"/>
  <c r="W237" i="7"/>
  <c r="Z182" i="7"/>
  <c r="AB282" i="7"/>
  <c r="AB201" i="7"/>
  <c r="W175" i="7"/>
  <c r="AA240" i="7"/>
  <c r="Z175" i="7"/>
  <c r="V227" i="7"/>
  <c r="B191" i="10" s="1"/>
  <c r="Z186" i="7"/>
  <c r="AB230" i="7"/>
  <c r="AB217" i="7"/>
  <c r="AA207" i="7"/>
  <c r="AB279" i="7"/>
  <c r="AB161" i="7"/>
  <c r="AB185" i="7"/>
  <c r="V197" i="7"/>
  <c r="B161" i="10" s="1"/>
  <c r="AA247" i="7"/>
  <c r="Z252" i="7"/>
  <c r="V174" i="7"/>
  <c r="V257" i="7"/>
  <c r="B221" i="10" s="1"/>
  <c r="Z196" i="7"/>
  <c r="AA222" i="7"/>
  <c r="AB91" i="14" s="1"/>
  <c r="X208" i="7"/>
  <c r="AB259" i="7"/>
  <c r="Z231" i="7"/>
  <c r="X185" i="7"/>
  <c r="W195" i="7"/>
  <c r="X264" i="7"/>
  <c r="AA190" i="7"/>
  <c r="W194" i="7"/>
  <c r="AA270" i="7"/>
  <c r="X163" i="7"/>
  <c r="AA273" i="7"/>
  <c r="AA242" i="7"/>
  <c r="Z111" i="14" s="1"/>
  <c r="X247" i="7"/>
  <c r="X288" i="7"/>
  <c r="Z160" i="7"/>
  <c r="AA182" i="7"/>
  <c r="AB240" i="7"/>
  <c r="W284" i="7"/>
  <c r="C248" i="10" s="1"/>
  <c r="V153" i="14" s="1"/>
  <c r="W214" i="7"/>
  <c r="C178" i="10" s="1"/>
  <c r="V83" i="14" s="1"/>
  <c r="AA201" i="7"/>
  <c r="V232" i="7"/>
  <c r="B196" i="10" s="1"/>
  <c r="V184" i="7"/>
  <c r="X251" i="7"/>
  <c r="X197" i="7"/>
  <c r="AB274" i="7"/>
  <c r="W240" i="7"/>
  <c r="Z172" i="7"/>
  <c r="W227" i="7"/>
  <c r="C191" i="10" s="1"/>
  <c r="V96" i="14" s="1"/>
  <c r="AA160" i="7"/>
  <c r="Z29" i="14" s="1"/>
  <c r="Z247" i="7"/>
  <c r="V254" i="7"/>
  <c r="V207" i="7"/>
  <c r="B171" i="10" s="1"/>
  <c r="AB222" i="7"/>
  <c r="Z201" i="7"/>
  <c r="AB199" i="7"/>
  <c r="AA197" i="7"/>
  <c r="W247" i="7"/>
  <c r="AB226" i="7"/>
  <c r="W174" i="7"/>
  <c r="AA257" i="7"/>
  <c r="Z126" i="14" s="1"/>
  <c r="V167" i="7"/>
  <c r="B131" i="10" s="1"/>
  <c r="W222" i="7"/>
  <c r="V170" i="7"/>
  <c r="AB229" i="7"/>
  <c r="AB164" i="7"/>
  <c r="V264" i="7"/>
  <c r="B228" i="10" s="1"/>
  <c r="X178" i="7"/>
  <c r="Z202" i="7"/>
  <c r="Z251" i="7"/>
  <c r="V190" i="7"/>
  <c r="V164" i="7"/>
  <c r="B128" i="10" s="1"/>
  <c r="V270" i="7"/>
  <c r="V205" i="7"/>
  <c r="B169" i="10" s="1"/>
  <c r="V273" i="7"/>
  <c r="C237" i="10" s="1"/>
  <c r="V142" i="14" s="1"/>
  <c r="AA189" i="7"/>
  <c r="V242" i="7"/>
  <c r="B206" i="10" s="1"/>
  <c r="Z233" i="7"/>
  <c r="AA163" i="7"/>
  <c r="Z32" i="14" s="1"/>
  <c r="V182" i="7"/>
  <c r="Z248" i="7"/>
  <c r="W201" i="7"/>
  <c r="W232" i="7"/>
  <c r="AA253" i="7"/>
  <c r="AA184" i="7"/>
  <c r="X279" i="7"/>
  <c r="Z271" i="7"/>
  <c r="AB270" i="7"/>
  <c r="H234" i="10" s="1"/>
  <c r="AA139" i="14" s="1"/>
  <c r="AB273" i="7"/>
  <c r="V160" i="7"/>
  <c r="X237" i="7"/>
  <c r="AA254" i="7"/>
  <c r="W207" i="7"/>
  <c r="C171" i="10" s="1"/>
  <c r="V76" i="14" s="1"/>
  <c r="V226" i="7"/>
  <c r="AA162" i="7"/>
  <c r="Z31" i="14" s="1"/>
  <c r="AB207" i="7"/>
  <c r="W197" i="7"/>
  <c r="AB275" i="7"/>
  <c r="AB268" i="7"/>
  <c r="AA169" i="7"/>
  <c r="W257" i="7"/>
  <c r="AA167" i="7"/>
  <c r="X252" i="7"/>
  <c r="AA170" i="7"/>
  <c r="Z39" i="14" s="1"/>
  <c r="AA223" i="7"/>
  <c r="Z92" i="14" s="1"/>
  <c r="AB191" i="7"/>
  <c r="AA264" i="7"/>
  <c r="Z203" i="7"/>
  <c r="Z213" i="7"/>
  <c r="Z285" i="7"/>
  <c r="W190" i="7"/>
  <c r="AA164" i="7"/>
  <c r="Z33" i="14" s="1"/>
  <c r="W270" i="7"/>
  <c r="AA205" i="7"/>
  <c r="Z74" i="14" s="1"/>
  <c r="W273" i="7"/>
  <c r="V189" i="7"/>
  <c r="W242" i="7"/>
  <c r="Z221" i="7"/>
  <c r="V163" i="7"/>
  <c r="B127" i="10" s="1"/>
  <c r="W182" i="7"/>
  <c r="V235" i="7"/>
  <c r="V218" i="7"/>
  <c r="B182" i="10" s="1"/>
  <c r="AB277" i="7"/>
  <c r="X165" i="7"/>
  <c r="X260" i="7"/>
  <c r="V253" i="7"/>
  <c r="W184" i="7"/>
  <c r="AB254" i="7"/>
  <c r="X270" i="7"/>
  <c r="AA236" i="7"/>
  <c r="Z225" i="7"/>
  <c r="W160" i="7"/>
  <c r="Z218" i="7"/>
  <c r="W254" i="7"/>
  <c r="V186" i="7"/>
  <c r="B150" i="10" s="1"/>
  <c r="AA226" i="7"/>
  <c r="Z95" i="14" s="1"/>
  <c r="V162" i="7"/>
  <c r="B126" i="10" s="1"/>
  <c r="X186" i="7"/>
  <c r="Z205" i="7"/>
  <c r="Z238" i="7"/>
  <c r="Z280" i="7"/>
  <c r="V169" i="7"/>
  <c r="B133" i="10" s="1"/>
  <c r="AB285" i="7"/>
  <c r="W167" i="7"/>
  <c r="AA281" i="7"/>
  <c r="W170" i="7"/>
  <c r="V223" i="7"/>
  <c r="B187" i="10" s="1"/>
  <c r="AB182" i="7"/>
  <c r="W264" i="7"/>
  <c r="X205" i="7"/>
  <c r="V249" i="7"/>
  <c r="X246" i="7"/>
  <c r="F210" i="10" s="1"/>
  <c r="Y115" i="14" s="1"/>
  <c r="W164" i="7"/>
  <c r="C128" i="10" s="1"/>
  <c r="V33" i="14" s="1"/>
  <c r="V285" i="7"/>
  <c r="W205" i="7"/>
  <c r="X285" i="7"/>
  <c r="W189" i="7"/>
  <c r="C153" i="10" s="1"/>
  <c r="V58" i="14" s="1"/>
  <c r="X219" i="7"/>
  <c r="X229" i="7"/>
  <c r="W163" i="7"/>
  <c r="AA235" i="7"/>
  <c r="Z104" i="14" s="1"/>
  <c r="AA218" i="7"/>
  <c r="AB205" i="7"/>
  <c r="Z237" i="7"/>
  <c r="X216" i="7"/>
  <c r="W253" i="7"/>
  <c r="V187" i="7"/>
  <c r="AA288" i="7"/>
  <c r="Z269" i="7"/>
  <c r="V236" i="7"/>
  <c r="X175" i="7"/>
  <c r="X254" i="7"/>
  <c r="AB251" i="7"/>
  <c r="AA186" i="7"/>
  <c r="W226" i="7"/>
  <c r="C190" i="10" s="1"/>
  <c r="V95" i="14" s="1"/>
  <c r="W162" i="7"/>
  <c r="Z234" i="7"/>
  <c r="AA231" i="7"/>
  <c r="AB177" i="7"/>
  <c r="V255" i="7"/>
  <c r="W169" i="7"/>
  <c r="C133" i="10" s="1"/>
  <c r="V38" i="14" s="1"/>
  <c r="AA246" i="7"/>
  <c r="Z204" i="7"/>
  <c r="V281" i="7"/>
  <c r="B245" i="10" s="1"/>
  <c r="AA171" i="7"/>
  <c r="W223" i="7"/>
  <c r="AB272" i="7"/>
  <c r="Z177" i="7"/>
  <c r="AA249" i="7"/>
  <c r="Z118" i="14" s="1"/>
  <c r="AB194" i="7"/>
  <c r="V280" i="7"/>
  <c r="AB198" i="7"/>
  <c r="Z207" i="7"/>
  <c r="AA285" i="7"/>
  <c r="Z154" i="14" s="1"/>
  <c r="AB180" i="7"/>
  <c r="V180" i="7"/>
  <c r="B144" i="10" s="1"/>
  <c r="Z242" i="7"/>
  <c r="Z243" i="7"/>
  <c r="W235" i="7"/>
  <c r="C199" i="10" s="1"/>
  <c r="V104" i="14" s="1"/>
  <c r="W218" i="7"/>
  <c r="C182" i="10" s="1"/>
  <c r="V87" i="14" s="1"/>
  <c r="Z208" i="7"/>
  <c r="AB284" i="7"/>
  <c r="V176" i="7"/>
  <c r="AB231" i="7"/>
  <c r="H195" i="10" s="1"/>
  <c r="AA100" i="14" s="1"/>
  <c r="Z236" i="7"/>
  <c r="AA187" i="7"/>
  <c r="Z56" i="14" s="1"/>
  <c r="V288" i="7"/>
  <c r="AB281" i="7"/>
  <c r="W236" i="7"/>
  <c r="C200" i="10" s="1"/>
  <c r="V105" i="14" s="1"/>
  <c r="AB235" i="7"/>
  <c r="AA202" i="7"/>
  <c r="AB71" i="14" s="1"/>
  <c r="V244" i="7"/>
  <c r="W186" i="7"/>
  <c r="Z189" i="7"/>
  <c r="Z167" i="7"/>
  <c r="AB215" i="7"/>
  <c r="V231" i="7"/>
  <c r="B195" i="10" s="1"/>
  <c r="AB175" i="7"/>
  <c r="AA255" i="7"/>
  <c r="X189" i="7"/>
  <c r="V246" i="7"/>
  <c r="B210" i="10" s="1"/>
  <c r="Z184" i="7"/>
  <c r="W281" i="7"/>
  <c r="E245" i="10" s="1"/>
  <c r="X150" i="14" s="1"/>
  <c r="V171" i="7"/>
  <c r="X215" i="7"/>
  <c r="X159" i="7"/>
  <c r="AB263" i="7"/>
  <c r="V268" i="7"/>
  <c r="B232" i="10" s="1"/>
  <c r="W249" i="7"/>
  <c r="AB173" i="7"/>
  <c r="AA280" i="7"/>
  <c r="AB160" i="7"/>
  <c r="W285" i="7"/>
  <c r="C249" i="10" s="1"/>
  <c r="V154" i="14" s="1"/>
  <c r="AB204" i="7"/>
  <c r="AA180" i="7"/>
  <c r="X225" i="7"/>
  <c r="Z190" i="7"/>
  <c r="X199" i="7"/>
  <c r="X248" i="7"/>
  <c r="AB76" i="14"/>
  <c r="Z274" i="7"/>
  <c r="X235" i="7"/>
  <c r="Z282" i="7"/>
  <c r="AA176" i="7"/>
  <c r="X268" i="7"/>
  <c r="X249" i="7"/>
  <c r="AB168" i="7"/>
  <c r="W187" i="7"/>
  <c r="W288" i="7"/>
  <c r="X171" i="7"/>
  <c r="AB218" i="7"/>
  <c r="AB241" i="7"/>
  <c r="Z270" i="7"/>
  <c r="V202" i="7"/>
  <c r="AA244" i="7"/>
  <c r="Z187" i="7"/>
  <c r="Z173" i="7"/>
  <c r="X238" i="7"/>
  <c r="W231" i="7"/>
  <c r="AB163" i="7"/>
  <c r="W255" i="7"/>
  <c r="C219" i="10" s="1"/>
  <c r="V124" i="14" s="1"/>
  <c r="X193" i="7"/>
  <c r="W246" i="7"/>
  <c r="Z191" i="7"/>
  <c r="AB220" i="7"/>
  <c r="W171" i="7"/>
  <c r="C135" i="10" s="1"/>
  <c r="V40" i="14" s="1"/>
  <c r="V256" i="7"/>
  <c r="B220" i="10" s="1"/>
  <c r="AB262" i="7"/>
  <c r="V161" i="7"/>
  <c r="AA268" i="7"/>
  <c r="X218" i="7"/>
  <c r="X170" i="7"/>
  <c r="W280" i="7"/>
  <c r="AB172" i="7"/>
  <c r="X188" i="7"/>
  <c r="Z275" i="7"/>
  <c r="W180" i="7"/>
  <c r="C144" i="10" s="1"/>
  <c r="V49" i="14" s="1"/>
  <c r="AB219" i="7"/>
  <c r="V262" i="7"/>
  <c r="B226" i="10" s="1"/>
  <c r="Z164" i="7"/>
  <c r="X263" i="7"/>
  <c r="AB178" i="7"/>
  <c r="AA203" i="7"/>
  <c r="Z72" i="14" s="1"/>
  <c r="X273" i="7"/>
  <c r="V221" i="7"/>
  <c r="Z168" i="7"/>
  <c r="AB99" i="14"/>
  <c r="W176" i="7"/>
  <c r="C140" i="10" s="1"/>
  <c r="V45" i="14" s="1"/>
  <c r="AB287" i="7"/>
  <c r="Z254" i="7"/>
  <c r="AB184" i="7"/>
  <c r="AB256" i="7"/>
  <c r="Z226" i="7"/>
  <c r="V209" i="7"/>
  <c r="B173" i="10" s="1"/>
  <c r="Z235" i="7"/>
  <c r="Z224" i="7"/>
  <c r="W202" i="7"/>
  <c r="W244" i="7"/>
  <c r="AB266" i="7"/>
  <c r="AB247" i="7"/>
  <c r="V204" i="7"/>
  <c r="B168" i="10" s="1"/>
  <c r="AB248" i="7"/>
  <c r="AB193" i="7"/>
  <c r="V220" i="7"/>
  <c r="B184" i="10" s="1"/>
  <c r="Z199" i="7"/>
  <c r="Z272" i="7"/>
  <c r="Z161" i="7"/>
  <c r="X222" i="7"/>
  <c r="Z166" i="7"/>
  <c r="AA256" i="7"/>
  <c r="X167" i="7"/>
  <c r="Z283" i="7"/>
  <c r="AA161" i="7"/>
  <c r="W268" i="7"/>
  <c r="AB249" i="7"/>
  <c r="AB237" i="7"/>
  <c r="X217" i="7"/>
  <c r="V219" i="7"/>
  <c r="B183" i="10" s="1"/>
  <c r="X276" i="7"/>
  <c r="B240" i="10" s="1"/>
  <c r="AA262" i="7"/>
  <c r="Z131" i="14" s="1"/>
  <c r="AA192" i="7"/>
  <c r="Z61" i="14" s="1"/>
  <c r="Z216" i="7"/>
  <c r="AB212" i="7"/>
  <c r="V203" i="7"/>
  <c r="AA221" i="7"/>
  <c r="Z90" i="14" s="1"/>
  <c r="V172" i="7"/>
  <c r="B136" i="10" s="1"/>
  <c r="AB239" i="7"/>
  <c r="Z165" i="7"/>
  <c r="X232" i="7"/>
  <c r="AA239" i="7"/>
  <c r="X168" i="7"/>
  <c r="Z227" i="7"/>
  <c r="AA209" i="7"/>
  <c r="X250" i="7"/>
  <c r="AA277" i="7"/>
  <c r="Z146" i="14" s="1"/>
  <c r="Z263" i="7"/>
  <c r="V198" i="7"/>
  <c r="B162" i="10" s="1"/>
  <c r="V266" i="7"/>
  <c r="B230" i="10" s="1"/>
  <c r="Z261" i="7"/>
  <c r="X243" i="7"/>
  <c r="AA204" i="7"/>
  <c r="AB283" i="7"/>
  <c r="X169" i="7"/>
  <c r="AA220" i="7"/>
  <c r="Z158" i="7"/>
  <c r="Z157" i="7" s="1"/>
  <c r="Z156" i="7" s="1"/>
  <c r="Z155" i="7" s="1"/>
  <c r="Z154" i="7" s="1"/>
  <c r="Z153" i="7" s="1"/>
  <c r="Z152" i="7" s="1"/>
  <c r="Z151" i="7" s="1"/>
  <c r="Z150" i="7" s="1"/>
  <c r="Z149" i="7" s="1"/>
  <c r="Z148" i="7" s="1"/>
  <c r="Z147" i="7" s="1"/>
  <c r="Z146" i="7" s="1"/>
  <c r="Z145" i="7" s="1"/>
  <c r="Z144" i="7" s="1"/>
  <c r="Z143" i="7" s="1"/>
  <c r="Z142" i="7" s="1"/>
  <c r="Z141" i="7" s="1"/>
  <c r="Z140" i="7" s="1"/>
  <c r="Z139" i="7" s="1"/>
  <c r="Z138" i="7" s="1"/>
  <c r="Z137" i="7" s="1"/>
  <c r="Z136" i="7" s="1"/>
  <c r="Z135" i="7" s="1"/>
  <c r="Z134" i="7" s="1"/>
  <c r="Z133" i="7" s="1"/>
  <c r="Z132" i="7" s="1"/>
  <c r="Z131" i="7" s="1"/>
  <c r="Z130" i="7" s="1"/>
  <c r="Z129" i="7" s="1"/>
  <c r="Z128" i="7" s="1"/>
  <c r="Z127" i="7" s="1"/>
  <c r="Z126" i="7" s="1"/>
  <c r="Z125" i="7" s="1"/>
  <c r="Z124" i="7" s="1"/>
  <c r="Z123" i="7" s="1"/>
  <c r="Z122" i="7" s="1"/>
  <c r="Z121" i="7" s="1"/>
  <c r="Z120" i="7" s="1"/>
  <c r="Z119" i="7" s="1"/>
  <c r="Z118" i="7" s="1"/>
  <c r="Z117" i="7" s="1"/>
  <c r="Z116" i="7" s="1"/>
  <c r="Z115" i="7" s="1"/>
  <c r="Z114" i="7" s="1"/>
  <c r="Z113" i="7" s="1"/>
  <c r="Z112" i="7" s="1"/>
  <c r="Z111" i="7" s="1"/>
  <c r="AA217" i="7"/>
  <c r="AA210" i="7"/>
  <c r="Z284" i="7"/>
  <c r="AA212" i="7"/>
  <c r="W256" i="7"/>
  <c r="X191" i="7"/>
  <c r="Z286" i="7"/>
  <c r="W161" i="7"/>
  <c r="C125" i="10" s="1"/>
  <c r="V30" i="14" s="1"/>
  <c r="AB278" i="7"/>
  <c r="Z223" i="7"/>
  <c r="F187" i="10" s="1"/>
  <c r="Y92" i="14" s="1"/>
  <c r="AB144" i="14"/>
  <c r="V261" i="7"/>
  <c r="Z253" i="7"/>
  <c r="AA219" i="7"/>
  <c r="Z88" i="14" s="1"/>
  <c r="W262" i="7"/>
  <c r="C226" i="10" s="1"/>
  <c r="V131" i="14" s="1"/>
  <c r="AB74" i="14"/>
  <c r="V192" i="7"/>
  <c r="B156" i="10" s="1"/>
  <c r="Z240" i="7"/>
  <c r="Z249" i="7"/>
  <c r="W203" i="7"/>
  <c r="C167" i="10" s="1"/>
  <c r="V72" i="14" s="1"/>
  <c r="Z267" i="7"/>
  <c r="W221" i="7"/>
  <c r="AA172" i="7"/>
  <c r="Z41" i="14" s="1"/>
  <c r="V287" i="7"/>
  <c r="V165" i="7"/>
  <c r="B129" i="10" s="1"/>
  <c r="V274" i="7"/>
  <c r="B238" i="10" s="1"/>
  <c r="V239" i="7"/>
  <c r="AB141" i="14"/>
  <c r="AB258" i="7"/>
  <c r="W209" i="7"/>
  <c r="E173" i="10" s="1"/>
  <c r="X78" i="14" s="1"/>
  <c r="AB221" i="7"/>
  <c r="V277" i="7"/>
  <c r="B241" i="10" s="1"/>
  <c r="X282" i="7"/>
  <c r="AA198" i="7"/>
  <c r="AA266" i="7"/>
  <c r="Z135" i="14" s="1"/>
  <c r="AA238" i="7"/>
  <c r="Z107" i="14" s="1"/>
  <c r="X261" i="7"/>
  <c r="W204" i="7"/>
  <c r="X278" i="7"/>
  <c r="X213" i="7"/>
  <c r="W220" i="7"/>
  <c r="C184" i="10" s="1"/>
  <c r="V89" i="14" s="1"/>
  <c r="Z192" i="7"/>
  <c r="V217" i="7"/>
  <c r="V210" i="7"/>
  <c r="B174" i="10" s="1"/>
  <c r="V212" i="7"/>
  <c r="V279" i="7"/>
  <c r="Z174" i="7"/>
  <c r="V245" i="7"/>
  <c r="V265" i="7"/>
  <c r="AA261" i="7"/>
  <c r="Z130" i="14" s="1"/>
  <c r="V225" i="7"/>
  <c r="B189" i="10" s="1"/>
  <c r="X203" i="7"/>
  <c r="B167" i="10" s="1"/>
  <c r="W219" i="7"/>
  <c r="Z244" i="7"/>
  <c r="W192" i="7"/>
  <c r="V271" i="7"/>
  <c r="B235" i="10" s="1"/>
  <c r="AB210" i="7"/>
  <c r="AB253" i="7"/>
  <c r="X196" i="7"/>
  <c r="Z212" i="7"/>
  <c r="X233" i="7"/>
  <c r="F197" i="10" s="1"/>
  <c r="Y102" i="14" s="1"/>
  <c r="W172" i="7"/>
  <c r="C136" i="10" s="1"/>
  <c r="V41" i="14" s="1"/>
  <c r="AA287" i="7"/>
  <c r="AA165" i="7"/>
  <c r="AA274" i="7"/>
  <c r="W239" i="7"/>
  <c r="Z230" i="7"/>
  <c r="Z194" i="7"/>
  <c r="X286" i="7"/>
  <c r="W277" i="7"/>
  <c r="C241" i="10" s="1"/>
  <c r="V146" i="14" s="1"/>
  <c r="AB170" i="7"/>
  <c r="AB261" i="7"/>
  <c r="W198" i="7"/>
  <c r="W266" i="7"/>
  <c r="C230" i="10" s="1"/>
  <c r="V135" i="14" s="1"/>
  <c r="V238" i="7"/>
  <c r="B202" i="10" s="1"/>
  <c r="AB49" i="14"/>
  <c r="AB243" i="7"/>
  <c r="V185" i="7"/>
  <c r="B149" i="10" s="1"/>
  <c r="Z219" i="7"/>
  <c r="X192" i="7"/>
  <c r="AB264" i="7"/>
  <c r="AB196" i="7"/>
  <c r="X190" i="7"/>
  <c r="W217" i="7"/>
  <c r="AB200" i="7"/>
  <c r="W210" i="7"/>
  <c r="W212" i="7"/>
  <c r="AA279" i="7"/>
  <c r="AA183" i="7"/>
  <c r="AA245" i="7"/>
  <c r="AA265" i="7"/>
  <c r="Z134" i="14" s="1"/>
  <c r="X174" i="7"/>
  <c r="W261" i="7"/>
  <c r="AA225" i="7"/>
  <c r="Z94" i="14" s="1"/>
  <c r="X182" i="7"/>
  <c r="X265" i="7"/>
  <c r="X255" i="7"/>
  <c r="AB206" i="7"/>
  <c r="Z200" i="7"/>
  <c r="AA271" i="7"/>
  <c r="AB169" i="7"/>
  <c r="Z245" i="7"/>
  <c r="X202" i="7"/>
  <c r="Z179" i="7"/>
  <c r="AA248" i="7"/>
  <c r="X194" i="7"/>
  <c r="W287" i="7"/>
  <c r="C251" i="10" s="1"/>
  <c r="V156" i="14" s="1"/>
  <c r="W165" i="7"/>
  <c r="C129" i="10" s="1"/>
  <c r="V34" i="14" s="1"/>
  <c r="W274" i="7"/>
  <c r="C238" i="10" s="1"/>
  <c r="V143" i="14" s="1"/>
  <c r="X258" i="7"/>
  <c r="V282" i="7"/>
  <c r="B246" i="10" s="1"/>
  <c r="AB166" i="7"/>
  <c r="X269" i="7"/>
  <c r="AB174" i="7"/>
  <c r="AB267" i="7"/>
  <c r="W238" i="7"/>
  <c r="C202" i="10" s="1"/>
  <c r="V107" i="14" s="1"/>
  <c r="AB265" i="7"/>
  <c r="AA185" i="7"/>
  <c r="AA243" i="7"/>
  <c r="X242" i="7"/>
  <c r="AB190" i="7"/>
  <c r="AB224" i="7"/>
  <c r="AB189" i="7"/>
  <c r="Z183" i="7"/>
  <c r="X195" i="7"/>
  <c r="W279" i="7"/>
  <c r="C243" i="10" s="1"/>
  <c r="V148" i="14" s="1"/>
  <c r="V183" i="7"/>
  <c r="W245" i="7"/>
  <c r="C209" i="10" s="1"/>
  <c r="V114" i="14" s="1"/>
  <c r="X161" i="7"/>
  <c r="W265" i="7"/>
  <c r="C229" i="10" s="1"/>
  <c r="V134" i="14" s="1"/>
  <c r="X198" i="7"/>
  <c r="AA275" i="7"/>
  <c r="W225" i="7"/>
  <c r="X181" i="7"/>
  <c r="AB238" i="7"/>
  <c r="AA224" i="7"/>
  <c r="AB188" i="7"/>
  <c r="Z159" i="7"/>
  <c r="W271" i="7"/>
  <c r="E235" i="10" s="1"/>
  <c r="X140" i="14" s="1"/>
  <c r="V248" i="7"/>
  <c r="AB158" i="7"/>
  <c r="Z229" i="7"/>
  <c r="Z162" i="7"/>
  <c r="X234" i="7"/>
  <c r="X283" i="7"/>
  <c r="AA286" i="7"/>
  <c r="AA282" i="7"/>
  <c r="AB203" i="7"/>
  <c r="AA258" i="7"/>
  <c r="Z127" i="14" s="1"/>
  <c r="AB209" i="7"/>
  <c r="Z188" i="7"/>
  <c r="V233" i="7"/>
  <c r="B197" i="10" s="1"/>
  <c r="AB228" i="7"/>
  <c r="AB255" i="7"/>
  <c r="W185" i="7"/>
  <c r="C149" i="10" s="1"/>
  <c r="V54" i="14" s="1"/>
  <c r="V243" i="7"/>
  <c r="B207" i="10" s="1"/>
  <c r="V181" i="7"/>
  <c r="B145" i="10" s="1"/>
  <c r="AA228" i="7"/>
  <c r="Z97" i="14" s="1"/>
  <c r="AB192" i="7"/>
  <c r="X284" i="7"/>
  <c r="AB197" i="7"/>
  <c r="AB165" i="7"/>
  <c r="AA178" i="7"/>
  <c r="Z47" i="14" s="1"/>
  <c r="Z232" i="7"/>
  <c r="W183" i="7"/>
  <c r="C147" i="10" s="1"/>
  <c r="V52" i="14" s="1"/>
  <c r="AB286" i="7"/>
  <c r="Z185" i="7"/>
  <c r="X277" i="7"/>
  <c r="V191" i="7"/>
  <c r="B155" i="10" s="1"/>
  <c r="V275" i="7"/>
  <c r="Z217" i="7"/>
  <c r="AB167" i="7"/>
  <c r="Z259" i="7"/>
  <c r="V224" i="7"/>
  <c r="B188" i="10" s="1"/>
  <c r="AB213" i="7"/>
  <c r="Z206" i="7"/>
  <c r="AB280" i="7"/>
  <c r="Z195" i="7"/>
  <c r="Z178" i="7"/>
  <c r="W248" i="7"/>
  <c r="AA193" i="7"/>
  <c r="Z62" i="14" s="1"/>
  <c r="AB276" i="7"/>
  <c r="V208" i="7"/>
  <c r="B172" i="10" s="1"/>
  <c r="AA234" i="7"/>
  <c r="AB103" i="14" s="1"/>
  <c r="X211" i="7"/>
  <c r="X272" i="7"/>
  <c r="V286" i="7"/>
  <c r="W282" i="7"/>
  <c r="V258" i="7"/>
  <c r="B222" i="10" s="1"/>
  <c r="AB159" i="7"/>
  <c r="AA211" i="7"/>
  <c r="AA233" i="7"/>
  <c r="V215" i="7"/>
  <c r="AB181" i="7"/>
  <c r="AB245" i="7"/>
  <c r="W243" i="7"/>
  <c r="AA181" i="7"/>
  <c r="Z50" i="14" s="1"/>
  <c r="V228" i="7"/>
  <c r="Z220" i="7"/>
  <c r="V206" i="7"/>
  <c r="AB171" i="7"/>
  <c r="V178" i="7"/>
  <c r="B142" i="10" s="1"/>
  <c r="V216" i="7"/>
  <c r="B180" i="10" s="1"/>
  <c r="AB208" i="7"/>
  <c r="Z170" i="7"/>
  <c r="Z277" i="7"/>
  <c r="V166" i="7"/>
  <c r="B130" i="10" s="1"/>
  <c r="AB257" i="7"/>
  <c r="AA191" i="7"/>
  <c r="W275" i="7"/>
  <c r="Z239" i="7"/>
  <c r="V199" i="7"/>
  <c r="B163" i="10" s="1"/>
  <c r="X271" i="7"/>
  <c r="W224" i="7"/>
  <c r="AA229" i="7"/>
  <c r="Z98" i="14" s="1"/>
  <c r="Z273" i="7"/>
  <c r="AA179" i="7"/>
  <c r="Z215" i="7"/>
  <c r="X275" i="7"/>
  <c r="V193" i="7"/>
  <c r="X230" i="7"/>
  <c r="AA208" i="7"/>
  <c r="V234" i="7"/>
  <c r="B198" i="10" s="1"/>
  <c r="AB236" i="7"/>
  <c r="AA159" i="7"/>
  <c r="W286" i="7"/>
  <c r="E250" i="10" s="1"/>
  <c r="X155" i="14" s="1"/>
  <c r="W258" i="7"/>
  <c r="C222" i="10" s="1"/>
  <c r="V127" i="14" s="1"/>
  <c r="V211" i="7"/>
  <c r="B175" i="10" s="1"/>
  <c r="W233" i="7"/>
  <c r="AA215" i="7"/>
  <c r="AB186" i="7"/>
  <c r="X206" i="7"/>
  <c r="AB242" i="7"/>
  <c r="W181" i="7"/>
  <c r="C145" i="10" s="1"/>
  <c r="V50" i="14" s="1"/>
  <c r="W228" i="7"/>
  <c r="X200" i="7"/>
  <c r="B164" i="10" s="1"/>
  <c r="X253" i="7"/>
  <c r="X180" i="7"/>
  <c r="AA206" i="7"/>
  <c r="AB183" i="7"/>
  <c r="W178" i="7"/>
  <c r="C142" i="10" s="1"/>
  <c r="V47" i="14" s="1"/>
  <c r="AA216" i="7"/>
  <c r="Z197" i="7"/>
  <c r="H252" i="10"/>
  <c r="AA157" i="14" s="1"/>
  <c r="B134" i="10"/>
  <c r="D34" i="10"/>
  <c r="D30" i="10"/>
  <c r="D58" i="10"/>
  <c r="D67" i="10"/>
  <c r="D13" i="10"/>
  <c r="D38" i="10"/>
  <c r="D24" i="10"/>
  <c r="D57" i="10"/>
  <c r="D31" i="10"/>
  <c r="D44" i="10"/>
  <c r="D69" i="10"/>
  <c r="D22" i="10"/>
  <c r="D50" i="10"/>
  <c r="D20" i="10"/>
  <c r="D32" i="10"/>
  <c r="D29" i="10"/>
  <c r="B218" i="10"/>
  <c r="D64" i="10"/>
  <c r="Z110" i="14"/>
  <c r="Z114" i="14"/>
  <c r="C246" i="10"/>
  <c r="V151" i="14" s="1"/>
  <c r="AB46" i="14"/>
  <c r="C204" i="10"/>
  <c r="V109" i="14" s="1"/>
  <c r="C116" i="10"/>
  <c r="V21" i="14" s="1"/>
  <c r="B185" i="10"/>
  <c r="C94" i="10"/>
  <c r="C214" i="10"/>
  <c r="V119" i="14" s="1"/>
  <c r="B223" i="10"/>
  <c r="B211" i="10"/>
  <c r="C141" i="10"/>
  <c r="V46" i="14" s="1"/>
  <c r="H192" i="10"/>
  <c r="AA97" i="14" s="1"/>
  <c r="B143" i="10"/>
  <c r="C233" i="10"/>
  <c r="V138" i="14" s="1"/>
  <c r="B193" i="10"/>
  <c r="E247" i="10"/>
  <c r="X152" i="14" s="1"/>
  <c r="C242" i="10"/>
  <c r="V147" i="14" s="1"/>
  <c r="C175" i="10"/>
  <c r="V80" i="14" s="1"/>
  <c r="Z37" i="14"/>
  <c r="Z36" i="14"/>
  <c r="C96" i="10"/>
  <c r="B123" i="10"/>
  <c r="B231" i="10"/>
  <c r="Z112" i="14"/>
  <c r="C121" i="10"/>
  <c r="V26" i="14" s="1"/>
  <c r="C221" i="10"/>
  <c r="V126" i="14" s="1"/>
  <c r="E134" i="10"/>
  <c r="X39" i="14" s="1"/>
  <c r="C99" i="10"/>
  <c r="V4" i="14" s="1"/>
  <c r="C102" i="10"/>
  <c r="V7" i="14" s="1"/>
  <c r="B208" i="10"/>
  <c r="C158" i="10"/>
  <c r="V63" i="14" s="1"/>
  <c r="C110" i="10"/>
  <c r="V15" i="14" s="1"/>
  <c r="Z150" i="14"/>
  <c r="C247" i="10"/>
  <c r="V152" i="14" s="1"/>
  <c r="Z121" i="14"/>
  <c r="C111" i="10"/>
  <c r="V16" i="14" s="1"/>
  <c r="AB140" i="14"/>
  <c r="C216" i="10"/>
  <c r="V121" i="14" s="1"/>
  <c r="C165" i="10"/>
  <c r="V70" i="14" s="1"/>
  <c r="B190" i="10"/>
  <c r="C169" i="10"/>
  <c r="V74" i="14" s="1"/>
  <c r="C90" i="10"/>
  <c r="C78" i="10"/>
  <c r="B160" i="10"/>
  <c r="C223" i="10"/>
  <c r="V128" i="14" s="1"/>
  <c r="Z143" i="14"/>
  <c r="Z9" i="14"/>
  <c r="D166" i="10"/>
  <c r="W71" i="14" s="1"/>
  <c r="B214" i="10"/>
  <c r="AB96" i="14"/>
  <c r="C177" i="10"/>
  <c r="V82" i="14" s="1"/>
  <c r="Z122" i="14"/>
  <c r="Z140" i="14"/>
  <c r="C104" i="10"/>
  <c r="V9" i="14" s="1"/>
  <c r="E159" i="10"/>
  <c r="X64" i="14" s="1"/>
  <c r="C163" i="10"/>
  <c r="V68" i="14" s="1"/>
  <c r="B239" i="10"/>
  <c r="C124" i="10"/>
  <c r="V29" i="14" s="1"/>
  <c r="E236" i="10"/>
  <c r="X141" i="14" s="1"/>
  <c r="E161" i="10"/>
  <c r="X66" i="14" s="1"/>
  <c r="Z23" i="14"/>
  <c r="Z59" i="14"/>
  <c r="E157" i="10"/>
  <c r="X62" i="14" s="1"/>
  <c r="C118" i="10"/>
  <c r="V23" i="14" s="1"/>
  <c r="B194" i="10" l="1"/>
  <c r="B199" i="10"/>
  <c r="B219" i="10"/>
  <c r="B146" i="10"/>
  <c r="F173" i="10"/>
  <c r="Y78" i="14" s="1"/>
  <c r="E208" i="10"/>
  <c r="X113" i="14" s="1"/>
  <c r="F150" i="10"/>
  <c r="Y55" i="14" s="1"/>
  <c r="B138" i="10"/>
  <c r="B186" i="10"/>
  <c r="U91" i="14" s="1"/>
  <c r="F240" i="10"/>
  <c r="Y145" i="14" s="1"/>
  <c r="B132" i="10"/>
  <c r="U37" i="14" s="1"/>
  <c r="B153" i="10"/>
  <c r="U58" i="14" s="1"/>
  <c r="E130" i="10"/>
  <c r="X35" i="14" s="1"/>
  <c r="B152" i="10"/>
  <c r="U57" i="14" s="1"/>
  <c r="B229" i="10"/>
  <c r="B166" i="10"/>
  <c r="U71" i="14" s="1"/>
  <c r="B249" i="10"/>
  <c r="U154" i="14" s="1"/>
  <c r="B233" i="10"/>
  <c r="B247" i="10"/>
  <c r="U152" i="14" s="1"/>
  <c r="B250" i="10"/>
  <c r="U155" i="14" s="1"/>
  <c r="B147" i="10"/>
  <c r="B203" i="10"/>
  <c r="B243" i="10"/>
  <c r="B244" i="10"/>
  <c r="B213" i="10"/>
  <c r="B154" i="10"/>
  <c r="B176" i="10"/>
  <c r="C220" i="10"/>
  <c r="V125" i="14" s="1"/>
  <c r="B200" i="10"/>
  <c r="B124" i="10"/>
  <c r="U29" i="14" s="1"/>
  <c r="B251" i="10"/>
  <c r="U156" i="14" s="1"/>
  <c r="B125" i="10"/>
  <c r="U30" i="14" s="1"/>
  <c r="E252" i="10"/>
  <c r="X157" i="14" s="1"/>
  <c r="F177" i="10"/>
  <c r="Y82" i="14" s="1"/>
  <c r="E239" i="10"/>
  <c r="X144" i="14" s="1"/>
  <c r="B181" i="10"/>
  <c r="E151" i="10"/>
  <c r="X56" i="14" s="1"/>
  <c r="B158" i="10"/>
  <c r="B137" i="10"/>
  <c r="U42" i="14" s="1"/>
  <c r="B252" i="10"/>
  <c r="U157" i="14" s="1"/>
  <c r="B151" i="10"/>
  <c r="B204" i="10"/>
  <c r="B217" i="10"/>
  <c r="B227" i="10"/>
  <c r="B236" i="10"/>
  <c r="U141" i="14" s="1"/>
  <c r="B157" i="10"/>
  <c r="B170" i="10"/>
  <c r="U75" i="14" s="1"/>
  <c r="B212" i="10"/>
  <c r="U117" i="14" s="1"/>
  <c r="F176" i="10"/>
  <c r="Y81" i="14" s="1"/>
  <c r="C143" i="10"/>
  <c r="V48" i="14" s="1"/>
  <c r="B205" i="10"/>
  <c r="U110" i="14" s="1"/>
  <c r="F142" i="10"/>
  <c r="Y47" i="14" s="1"/>
  <c r="B135" i="10"/>
  <c r="B159" i="10"/>
  <c r="U64" i="14" s="1"/>
  <c r="F220" i="10"/>
  <c r="Y125" i="14" s="1"/>
  <c r="B192" i="10"/>
  <c r="U97" i="14" s="1"/>
  <c r="B140" i="10"/>
  <c r="U45" i="14" s="1"/>
  <c r="B148" i="10"/>
  <c r="U53" i="14" s="1"/>
  <c r="F245" i="10"/>
  <c r="Y150" i="14" s="1"/>
  <c r="U144" i="14"/>
  <c r="U119" i="14"/>
  <c r="U65" i="14"/>
  <c r="U95" i="14"/>
  <c r="U113" i="14"/>
  <c r="U69" i="14"/>
  <c r="U136" i="14"/>
  <c r="U28" i="14"/>
  <c r="U98" i="14"/>
  <c r="U145" i="14"/>
  <c r="U48" i="14"/>
  <c r="U116" i="14"/>
  <c r="U128" i="14"/>
  <c r="U72" i="14"/>
  <c r="U90" i="14"/>
  <c r="U123" i="14"/>
  <c r="U39" i="14"/>
  <c r="U80" i="14"/>
  <c r="U103" i="14"/>
  <c r="U68" i="14"/>
  <c r="U35" i="14"/>
  <c r="U85" i="14"/>
  <c r="U47" i="14"/>
  <c r="U127" i="14"/>
  <c r="U77" i="14"/>
  <c r="U93" i="14"/>
  <c r="U60" i="14"/>
  <c r="U50" i="14"/>
  <c r="U112" i="14"/>
  <c r="U102" i="14"/>
  <c r="U52" i="14"/>
  <c r="U151" i="14"/>
  <c r="U54" i="14"/>
  <c r="U107" i="14"/>
  <c r="U140" i="14"/>
  <c r="U94" i="14"/>
  <c r="U134" i="14"/>
  <c r="U148" i="14"/>
  <c r="U79" i="14"/>
  <c r="U146" i="14"/>
  <c r="U108" i="14"/>
  <c r="U143" i="14"/>
  <c r="U34" i="14"/>
  <c r="U61" i="14"/>
  <c r="U135" i="14"/>
  <c r="U67" i="14"/>
  <c r="U41" i="14"/>
  <c r="U88" i="14"/>
  <c r="U89" i="14"/>
  <c r="U73" i="14"/>
  <c r="U78" i="14"/>
  <c r="U131" i="14"/>
  <c r="U125" i="14"/>
  <c r="U137" i="14"/>
  <c r="U115" i="14"/>
  <c r="U100" i="14"/>
  <c r="U49" i="14"/>
  <c r="U149" i="14"/>
  <c r="U150" i="14"/>
  <c r="U124" i="14"/>
  <c r="U105" i="14"/>
  <c r="U56" i="14"/>
  <c r="U118" i="14"/>
  <c r="U92" i="14"/>
  <c r="U38" i="14"/>
  <c r="U31" i="14"/>
  <c r="U55" i="14"/>
  <c r="U122" i="14"/>
  <c r="U87" i="14"/>
  <c r="U104" i="14"/>
  <c r="U32" i="14"/>
  <c r="U51" i="14"/>
  <c r="U111" i="14"/>
  <c r="U74" i="14"/>
  <c r="U33" i="14"/>
  <c r="U59" i="14"/>
  <c r="U133" i="14"/>
  <c r="U36" i="14"/>
  <c r="U76" i="14"/>
  <c r="U101" i="14"/>
  <c r="U126" i="14"/>
  <c r="U66" i="14"/>
  <c r="U96" i="14"/>
  <c r="U70" i="14"/>
  <c r="U83" i="14"/>
  <c r="U109" i="14"/>
  <c r="U44" i="14"/>
  <c r="U153" i="14"/>
  <c r="U121" i="14"/>
  <c r="U82" i="14"/>
  <c r="U106" i="14"/>
  <c r="U46" i="14"/>
  <c r="U129" i="14"/>
  <c r="U138" i="14"/>
  <c r="U132" i="14"/>
  <c r="U147" i="14"/>
  <c r="U120" i="14"/>
  <c r="U99" i="14"/>
  <c r="C252" i="10"/>
  <c r="V157" i="14" s="1"/>
  <c r="C240" i="10"/>
  <c r="V145" i="14" s="1"/>
  <c r="C107" i="10"/>
  <c r="V12" i="14" s="1"/>
  <c r="E131" i="10"/>
  <c r="X36" i="14" s="1"/>
  <c r="AB102" i="14"/>
  <c r="C208" i="10"/>
  <c r="V113" i="14" s="1"/>
  <c r="H179" i="10"/>
  <c r="AA84" i="14" s="1"/>
  <c r="D234" i="10"/>
  <c r="W139" i="14" s="1"/>
  <c r="AB86" i="14"/>
  <c r="F250" i="10"/>
  <c r="Y155" i="14" s="1"/>
  <c r="H199" i="10"/>
  <c r="AA104" i="14" s="1"/>
  <c r="F131" i="10"/>
  <c r="Y36" i="14" s="1"/>
  <c r="AB138" i="14"/>
  <c r="AB80" i="14"/>
  <c r="F206" i="10"/>
  <c r="Y111" i="14" s="1"/>
  <c r="F144" i="10"/>
  <c r="Y49" i="14" s="1"/>
  <c r="F200" i="10"/>
  <c r="Y105" i="14" s="1"/>
  <c r="F165" i="10"/>
  <c r="Y70" i="14" s="1"/>
  <c r="F136" i="10"/>
  <c r="Y41" i="14" s="1"/>
  <c r="C123" i="10"/>
  <c r="V28" i="14" s="1"/>
  <c r="H203" i="10"/>
  <c r="AA108" i="14" s="1"/>
  <c r="D179" i="10"/>
  <c r="W84" i="14" s="1"/>
  <c r="AB52" i="14"/>
  <c r="E220" i="10"/>
  <c r="X125" i="14" s="1"/>
  <c r="H191" i="10"/>
  <c r="AA96" i="14" s="1"/>
  <c r="E211" i="10"/>
  <c r="X116" i="14" s="1"/>
  <c r="AB129" i="14"/>
  <c r="H178" i="10"/>
  <c r="AA83" i="14" s="1"/>
  <c r="F141" i="10"/>
  <c r="Y46" i="14" s="1"/>
  <c r="F132" i="10"/>
  <c r="Y37" i="14" s="1"/>
  <c r="F201" i="10"/>
  <c r="Y106" i="14" s="1"/>
  <c r="F227" i="10"/>
  <c r="Y132" i="14" s="1"/>
  <c r="F129" i="10"/>
  <c r="Y34" i="14" s="1"/>
  <c r="B122" i="10"/>
  <c r="F216" i="10"/>
  <c r="Y121" i="14" s="1"/>
  <c r="D209" i="10"/>
  <c r="W114" i="14" s="1"/>
  <c r="B234" i="10"/>
  <c r="F152" i="10"/>
  <c r="Y57" i="14" s="1"/>
  <c r="F251" i="10"/>
  <c r="Y156" i="14" s="1"/>
  <c r="AB73" i="14"/>
  <c r="H184" i="10"/>
  <c r="AA89" i="14" s="1"/>
  <c r="H182" i="10"/>
  <c r="AA87" i="14" s="1"/>
  <c r="F153" i="10"/>
  <c r="Y58" i="14" s="1"/>
  <c r="F229" i="10"/>
  <c r="Y134" i="14" s="1"/>
  <c r="D225" i="10"/>
  <c r="W130" i="14" s="1"/>
  <c r="F134" i="10"/>
  <c r="Y39" i="14" s="1"/>
  <c r="H169" i="10"/>
  <c r="AA74" i="14" s="1"/>
  <c r="AB84" i="14"/>
  <c r="H236" i="10"/>
  <c r="AA141" i="14" s="1"/>
  <c r="C211" i="10"/>
  <c r="V116" i="14" s="1"/>
  <c r="C109" i="10"/>
  <c r="V14" i="14" s="1"/>
  <c r="Z34" i="14"/>
  <c r="D226" i="10"/>
  <c r="W131" i="14" s="1"/>
  <c r="C75" i="10"/>
  <c r="AB30" i="14"/>
  <c r="F218" i="10"/>
  <c r="Y123" i="14" s="1"/>
  <c r="F128" i="10"/>
  <c r="Y33" i="14" s="1"/>
  <c r="H247" i="10"/>
  <c r="AA152" i="14" s="1"/>
  <c r="F203" i="10"/>
  <c r="Y108" i="14" s="1"/>
  <c r="F191" i="10"/>
  <c r="Y96" i="14" s="1"/>
  <c r="Z91" i="14"/>
  <c r="F164" i="10"/>
  <c r="Y69" i="14" s="1"/>
  <c r="F137" i="10"/>
  <c r="Y42" i="14" s="1"/>
  <c r="F202" i="10"/>
  <c r="Y107" i="14" s="1"/>
  <c r="D249" i="10"/>
  <c r="W154" i="14" s="1"/>
  <c r="D201" i="10"/>
  <c r="W106" i="14" s="1"/>
  <c r="F163" i="10"/>
  <c r="Y68" i="14" s="1"/>
  <c r="Z129" i="14"/>
  <c r="D143" i="10"/>
  <c r="W48" i="14" s="1"/>
  <c r="C117" i="10"/>
  <c r="V22" i="14" s="1"/>
  <c r="C88" i="10"/>
  <c r="B179" i="10"/>
  <c r="H163" i="10"/>
  <c r="AA68" i="14" s="1"/>
  <c r="D175" i="10"/>
  <c r="W80" i="14" s="1"/>
  <c r="B209" i="10"/>
  <c r="E243" i="10"/>
  <c r="X148" i="14" s="1"/>
  <c r="Z80" i="14"/>
  <c r="C85" i="10"/>
  <c r="F159" i="10"/>
  <c r="Y64" i="14" s="1"/>
  <c r="Z20" i="14"/>
  <c r="Z24" i="14"/>
  <c r="B225" i="10"/>
  <c r="B237" i="10"/>
  <c r="D153" i="10"/>
  <c r="W58" i="14" s="1"/>
  <c r="C119" i="10"/>
  <c r="V24" i="14" s="1"/>
  <c r="Z4" i="14"/>
  <c r="C82" i="10"/>
  <c r="F235" i="10"/>
  <c r="Y140" i="14" s="1"/>
  <c r="F237" i="10"/>
  <c r="Y142" i="14" s="1"/>
  <c r="F155" i="10"/>
  <c r="Y60" i="14" s="1"/>
  <c r="D144" i="10"/>
  <c r="W49" i="14" s="1"/>
  <c r="Z103" i="14"/>
  <c r="F190" i="10"/>
  <c r="Y95" i="14" s="1"/>
  <c r="F184" i="10"/>
  <c r="Y89" i="14" s="1"/>
  <c r="AB97" i="14"/>
  <c r="D168" i="10"/>
  <c r="W73" i="14" s="1"/>
  <c r="H228" i="10"/>
  <c r="AA133" i="14" s="1"/>
  <c r="D212" i="10"/>
  <c r="W117" i="14" s="1"/>
  <c r="Z66" i="14"/>
  <c r="H231" i="10"/>
  <c r="AA136" i="14" s="1"/>
  <c r="C113" i="10"/>
  <c r="V18" i="14" s="1"/>
  <c r="F158" i="10"/>
  <c r="Y63" i="14" s="1"/>
  <c r="F167" i="10"/>
  <c r="Y72" i="14" s="1"/>
  <c r="D232" i="10"/>
  <c r="W137" i="14" s="1"/>
  <c r="D217" i="10"/>
  <c r="W122" i="14" s="1"/>
  <c r="AB123" i="14"/>
  <c r="F172" i="10"/>
  <c r="Y77" i="14" s="1"/>
  <c r="C152" i="10"/>
  <c r="V57" i="14" s="1"/>
  <c r="D194" i="10"/>
  <c r="W99" i="14" s="1"/>
  <c r="AB58" i="14"/>
  <c r="AB128" i="14"/>
  <c r="E155" i="10"/>
  <c r="X60" i="14" s="1"/>
  <c r="H143" i="10"/>
  <c r="AA48" i="14" s="1"/>
  <c r="AB107" i="14"/>
  <c r="AB55" i="14"/>
  <c r="H167" i="10"/>
  <c r="AA72" i="14" s="1"/>
  <c r="E198" i="10"/>
  <c r="X103" i="14" s="1"/>
  <c r="H246" i="10"/>
  <c r="AA151" i="14" s="1"/>
  <c r="AB133" i="14"/>
  <c r="E172" i="10"/>
  <c r="X77" i="14" s="1"/>
  <c r="AB118" i="14"/>
  <c r="C234" i="10"/>
  <c r="V139" i="14" s="1"/>
  <c r="C77" i="10"/>
  <c r="D154" i="10"/>
  <c r="W59" i="14" s="1"/>
  <c r="H157" i="10"/>
  <c r="AA62" i="14" s="1"/>
  <c r="D233" i="10"/>
  <c r="W138" i="14" s="1"/>
  <c r="H239" i="10"/>
  <c r="AA144" i="14" s="1"/>
  <c r="AB39" i="14"/>
  <c r="F243" i="10"/>
  <c r="Y148" i="14" s="1"/>
  <c r="H211" i="10"/>
  <c r="AA116" i="14" s="1"/>
  <c r="C92" i="10"/>
  <c r="D210" i="10"/>
  <c r="W115" i="14" s="1"/>
  <c r="D140" i="10"/>
  <c r="W45" i="14" s="1"/>
  <c r="E227" i="10"/>
  <c r="X132" i="14" s="1"/>
  <c r="H232" i="10"/>
  <c r="AA137" i="14" s="1"/>
  <c r="H127" i="10"/>
  <c r="AA32" i="14" s="1"/>
  <c r="D127" i="10"/>
  <c r="W32" i="14" s="1"/>
  <c r="H172" i="10"/>
  <c r="AA77" i="14" s="1"/>
  <c r="E221" i="10"/>
  <c r="X126" i="14" s="1"/>
  <c r="H220" i="10"/>
  <c r="AA125" i="14" s="1"/>
  <c r="D174" i="10"/>
  <c r="W79" i="14" s="1"/>
  <c r="D213" i="10"/>
  <c r="W118" i="14" s="1"/>
  <c r="AB38" i="14"/>
  <c r="Z22" i="14"/>
  <c r="C84" i="10"/>
  <c r="H196" i="10"/>
  <c r="AA101" i="14" s="1"/>
  <c r="D195" i="10"/>
  <c r="W100" i="14" s="1"/>
  <c r="E199" i="10"/>
  <c r="X104" i="14" s="1"/>
  <c r="D246" i="10"/>
  <c r="W151" i="14" s="1"/>
  <c r="E177" i="10"/>
  <c r="X82" i="14" s="1"/>
  <c r="H156" i="10"/>
  <c r="AA61" i="14" s="1"/>
  <c r="D125" i="10"/>
  <c r="W30" i="14" s="1"/>
  <c r="AB105" i="14"/>
  <c r="Z7" i="14"/>
  <c r="C179" i="10"/>
  <c r="V84" i="14" s="1"/>
  <c r="C79" i="10"/>
  <c r="AB47" i="14"/>
  <c r="Z26" i="14"/>
  <c r="D185" i="10"/>
  <c r="W90" i="14" s="1"/>
  <c r="D223" i="10"/>
  <c r="W128" i="14" s="1"/>
  <c r="AB114" i="14"/>
  <c r="H147" i="10"/>
  <c r="AA52" i="14" s="1"/>
  <c r="H197" i="10"/>
  <c r="AA102" i="14" s="1"/>
  <c r="E139" i="10"/>
  <c r="X44" i="14" s="1"/>
  <c r="AB63" i="14"/>
  <c r="AB147" i="14"/>
  <c r="F122" i="10"/>
  <c r="Y27" i="14" s="1"/>
  <c r="X157" i="7"/>
  <c r="D121" i="10" s="1"/>
  <c r="W26" i="14" s="1"/>
  <c r="AB157" i="7"/>
  <c r="AB156" i="7" s="1"/>
  <c r="AB155" i="7" s="1"/>
  <c r="AB154" i="7" s="1"/>
  <c r="AB153" i="7" s="1"/>
  <c r="AB152" i="7" s="1"/>
  <c r="H116" i="10" s="1"/>
  <c r="AA21" i="14" s="1"/>
  <c r="AB154" i="14"/>
  <c r="F160" i="10"/>
  <c r="Y65" i="14" s="1"/>
  <c r="F179" i="10"/>
  <c r="Y84" i="14" s="1"/>
  <c r="F188" i="10"/>
  <c r="Y93" i="14" s="1"/>
  <c r="F146" i="10"/>
  <c r="Y51" i="14" s="1"/>
  <c r="E147" i="10"/>
  <c r="X52" i="14" s="1"/>
  <c r="AB43" i="14"/>
  <c r="Z12" i="14"/>
  <c r="AB157" i="14"/>
  <c r="D138" i="10"/>
  <c r="W43" i="14" s="1"/>
  <c r="H141" i="10"/>
  <c r="AA46" i="14" s="1"/>
  <c r="F135" i="10"/>
  <c r="Y40" i="14" s="1"/>
  <c r="F169" i="10"/>
  <c r="Y74" i="14" s="1"/>
  <c r="F186" i="10"/>
  <c r="Y91" i="14" s="1"/>
  <c r="F230" i="10"/>
  <c r="Y135" i="14" s="1"/>
  <c r="F127" i="10"/>
  <c r="Y32" i="14" s="1"/>
  <c r="E158" i="10"/>
  <c r="X63" i="14" s="1"/>
  <c r="F157" i="10"/>
  <c r="Y62" i="14" s="1"/>
  <c r="H134" i="10"/>
  <c r="AA39" i="14" s="1"/>
  <c r="E122" i="10"/>
  <c r="X27" i="14" s="1"/>
  <c r="F154" i="10"/>
  <c r="Y59" i="14" s="1"/>
  <c r="E187" i="10"/>
  <c r="X92" i="14" s="1"/>
  <c r="H218" i="10"/>
  <c r="AA123" i="14" s="1"/>
  <c r="AB106" i="14"/>
  <c r="E219" i="10"/>
  <c r="X124" i="14" s="1"/>
  <c r="F178" i="10"/>
  <c r="Y83" i="14" s="1"/>
  <c r="F199" i="10"/>
  <c r="Y104" i="14" s="1"/>
  <c r="F180" i="10"/>
  <c r="Y85" i="14" s="1"/>
  <c r="F233" i="10"/>
  <c r="Y138" i="14" s="1"/>
  <c r="E145" i="10"/>
  <c r="X50" i="14" s="1"/>
  <c r="F213" i="10"/>
  <c r="Y118" i="14" s="1"/>
  <c r="F143" i="10"/>
  <c r="Y48" i="14" s="1"/>
  <c r="E193" i="10"/>
  <c r="X98" i="14" s="1"/>
  <c r="E231" i="10"/>
  <c r="X136" i="14" s="1"/>
  <c r="E141" i="10"/>
  <c r="X46" i="14" s="1"/>
  <c r="E190" i="10"/>
  <c r="X95" i="14" s="1"/>
  <c r="AB32" i="14"/>
  <c r="Z142" i="14"/>
  <c r="D150" i="10"/>
  <c r="W55" i="14" s="1"/>
  <c r="D137" i="10"/>
  <c r="W42" i="14" s="1"/>
  <c r="E200" i="10"/>
  <c r="X105" i="14" s="1"/>
  <c r="AB90" i="14"/>
  <c r="F183" i="10"/>
  <c r="Y88" i="14" s="1"/>
  <c r="F125" i="10"/>
  <c r="Y30" i="14" s="1"/>
  <c r="D242" i="10"/>
  <c r="W147" i="14" s="1"/>
  <c r="D126" i="10"/>
  <c r="W31" i="14" s="1"/>
  <c r="D228" i="10"/>
  <c r="W133" i="14" s="1"/>
  <c r="F239" i="10"/>
  <c r="Y144" i="14" s="1"/>
  <c r="AB148" i="14"/>
  <c r="H136" i="10"/>
  <c r="AA41" i="14" s="1"/>
  <c r="AB69" i="14"/>
  <c r="D156" i="10"/>
  <c r="W61" i="14" s="1"/>
  <c r="H155" i="10"/>
  <c r="AA60" i="14" s="1"/>
  <c r="D192" i="10"/>
  <c r="W97" i="14" s="1"/>
  <c r="AB135" i="14"/>
  <c r="F166" i="10"/>
  <c r="Y71" i="14" s="1"/>
  <c r="AB143" i="14"/>
  <c r="F171" i="10"/>
  <c r="Y76" i="14" s="1"/>
  <c r="D218" i="10"/>
  <c r="W123" i="14" s="1"/>
  <c r="H212" i="10"/>
  <c r="AA117" i="14" s="1"/>
  <c r="F168" i="10"/>
  <c r="Y73" i="14" s="1"/>
  <c r="F244" i="10"/>
  <c r="Y149" i="14" s="1"/>
  <c r="Z8" i="14"/>
  <c r="AB115" i="14"/>
  <c r="AB42" i="14"/>
  <c r="AB124" i="14"/>
  <c r="AB78" i="14"/>
  <c r="F217" i="10"/>
  <c r="Y122" i="14" s="1"/>
  <c r="D207" i="10"/>
  <c r="W112" i="14" s="1"/>
  <c r="H227" i="10"/>
  <c r="AA132" i="14" s="1"/>
  <c r="H153" i="10"/>
  <c r="AA58" i="14" s="1"/>
  <c r="E205" i="10"/>
  <c r="X110" i="14" s="1"/>
  <c r="F223" i="10"/>
  <c r="Y128" i="14" s="1"/>
  <c r="D180" i="10"/>
  <c r="W85" i="14" s="1"/>
  <c r="H198" i="10"/>
  <c r="AA103" i="14" s="1"/>
  <c r="Z17" i="14"/>
  <c r="D238" i="10"/>
  <c r="W143" i="14" s="1"/>
  <c r="F238" i="10"/>
  <c r="Y143" i="14" s="1"/>
  <c r="F182" i="10"/>
  <c r="Y87" i="14" s="1"/>
  <c r="F215" i="10"/>
  <c r="Y120" i="14" s="1"/>
  <c r="F234" i="10"/>
  <c r="Y139" i="14" s="1"/>
  <c r="Z83" i="14"/>
  <c r="E202" i="10"/>
  <c r="X107" i="14" s="1"/>
  <c r="Z5" i="14"/>
  <c r="F209" i="10"/>
  <c r="Y114" i="14" s="1"/>
  <c r="F222" i="10"/>
  <c r="Y127" i="14" s="1"/>
  <c r="F140" i="10"/>
  <c r="Y45" i="14" s="1"/>
  <c r="H140" i="10"/>
  <c r="AA45" i="14" s="1"/>
  <c r="AB29" i="14"/>
  <c r="E222" i="10"/>
  <c r="X127" i="14" s="1"/>
  <c r="F207" i="10"/>
  <c r="Y112" i="14" s="1"/>
  <c r="E123" i="10"/>
  <c r="X28" i="14" s="1"/>
  <c r="D189" i="10"/>
  <c r="W94" i="14" s="1"/>
  <c r="F174" i="10"/>
  <c r="Y79" i="14" s="1"/>
  <c r="F242" i="10"/>
  <c r="Y147" i="14" s="1"/>
  <c r="AB142" i="14"/>
  <c r="D245" i="10"/>
  <c r="W150" i="14" s="1"/>
  <c r="H152" i="10"/>
  <c r="AA57" i="14" s="1"/>
  <c r="D241" i="10"/>
  <c r="W146" i="14" s="1"/>
  <c r="F226" i="10"/>
  <c r="Y131" i="14" s="1"/>
  <c r="D164" i="10"/>
  <c r="W69" i="14" s="1"/>
  <c r="F228" i="10"/>
  <c r="Y133" i="14" s="1"/>
  <c r="F149" i="10"/>
  <c r="Y54" i="14" s="1"/>
  <c r="Z16" i="14"/>
  <c r="D197" i="10"/>
  <c r="W102" i="14" s="1"/>
  <c r="F139" i="10"/>
  <c r="Y44" i="14" s="1"/>
  <c r="F161" i="10"/>
  <c r="Y66" i="14" s="1"/>
  <c r="D131" i="10"/>
  <c r="W36" i="14" s="1"/>
  <c r="AB110" i="14"/>
  <c r="H205" i="10"/>
  <c r="AA110" i="14" s="1"/>
  <c r="F249" i="10"/>
  <c r="Y154" i="14" s="1"/>
  <c r="F175" i="10"/>
  <c r="Y80" i="14" s="1"/>
  <c r="D169" i="10"/>
  <c r="W74" i="14" s="1"/>
  <c r="D170" i="10"/>
  <c r="W75" i="14" s="1"/>
  <c r="D183" i="10"/>
  <c r="W88" i="14" s="1"/>
  <c r="H251" i="10"/>
  <c r="AA156" i="14" s="1"/>
  <c r="AB51" i="14"/>
  <c r="AB100" i="14"/>
  <c r="H154" i="10"/>
  <c r="AA59" i="14" s="1"/>
  <c r="AB60" i="14"/>
  <c r="AB130" i="14"/>
  <c r="D152" i="10"/>
  <c r="W57" i="14" s="1"/>
  <c r="H162" i="10"/>
  <c r="AA67" i="14" s="1"/>
  <c r="H248" i="10"/>
  <c r="AA153" i="14" s="1"/>
  <c r="F170" i="10"/>
  <c r="Y75" i="14" s="1"/>
  <c r="D240" i="10"/>
  <c r="W145" i="14" s="1"/>
  <c r="D176" i="10"/>
  <c r="W81" i="14" s="1"/>
  <c r="D132" i="10"/>
  <c r="W37" i="14" s="1"/>
  <c r="F185" i="10"/>
  <c r="Y90" i="14" s="1"/>
  <c r="E224" i="10"/>
  <c r="X129" i="14" s="1"/>
  <c r="AB117" i="14"/>
  <c r="D149" i="10"/>
  <c r="W54" i="14" s="1"/>
  <c r="F130" i="10"/>
  <c r="Y35" i="14" s="1"/>
  <c r="AB108" i="14"/>
  <c r="AB54" i="14"/>
  <c r="AB67" i="14"/>
  <c r="H135" i="10"/>
  <c r="AA40" i="14" s="1"/>
  <c r="H151" i="10"/>
  <c r="AA56" i="14" s="1"/>
  <c r="D181" i="10"/>
  <c r="W86" i="14" s="1"/>
  <c r="H176" i="10"/>
  <c r="AA81" i="14" s="1"/>
  <c r="AB145" i="14"/>
  <c r="F248" i="10"/>
  <c r="Y153" i="14" s="1"/>
  <c r="E133" i="10"/>
  <c r="X38" i="14" s="1"/>
  <c r="F195" i="10"/>
  <c r="Y100" i="14" s="1"/>
  <c r="AB48" i="14"/>
  <c r="F247" i="10"/>
  <c r="Y152" i="14" s="1"/>
  <c r="AB37" i="14"/>
  <c r="H210" i="10"/>
  <c r="AA115" i="14" s="1"/>
  <c r="D196" i="10"/>
  <c r="W101" i="14" s="1"/>
  <c r="F198" i="10"/>
  <c r="Y103" i="14" s="1"/>
  <c r="D148" i="10"/>
  <c r="W53" i="14" s="1"/>
  <c r="F205" i="10"/>
  <c r="Y110" i="14" s="1"/>
  <c r="D146" i="10"/>
  <c r="W51" i="14" s="1"/>
  <c r="D165" i="10"/>
  <c r="W70" i="14" s="1"/>
  <c r="AB34" i="14"/>
  <c r="F196" i="10"/>
  <c r="Y101" i="14" s="1"/>
  <c r="D206" i="10"/>
  <c r="W111" i="14" s="1"/>
  <c r="F148" i="10"/>
  <c r="Y53" i="14" s="1"/>
  <c r="H207" i="10"/>
  <c r="AA112" i="14" s="1"/>
  <c r="F232" i="10"/>
  <c r="Y137" i="14" s="1"/>
  <c r="E128" i="10"/>
  <c r="X33" i="14" s="1"/>
  <c r="H202" i="10"/>
  <c r="AA107" i="14" s="1"/>
  <c r="F133" i="10"/>
  <c r="Y38" i="14" s="1"/>
  <c r="AB28" i="14"/>
  <c r="H122" i="10"/>
  <c r="AA27" i="14" s="1"/>
  <c r="F236" i="10"/>
  <c r="Y141" i="14" s="1"/>
  <c r="AB95" i="14"/>
  <c r="D214" i="10"/>
  <c r="W119" i="14" s="1"/>
  <c r="H149" i="10"/>
  <c r="AA54" i="14" s="1"/>
  <c r="F193" i="10"/>
  <c r="Y98" i="14" s="1"/>
  <c r="D203" i="10"/>
  <c r="W108" i="14" s="1"/>
  <c r="F246" i="10"/>
  <c r="Y151" i="14" s="1"/>
  <c r="F192" i="10"/>
  <c r="Y97" i="14" s="1"/>
  <c r="E230" i="10"/>
  <c r="X135" i="14" s="1"/>
  <c r="AB35" i="14"/>
  <c r="H238" i="10"/>
  <c r="AA143" i="14" s="1"/>
  <c r="Z109" i="14"/>
  <c r="AB137" i="14"/>
  <c r="AB87" i="14"/>
  <c r="E197" i="10"/>
  <c r="X102" i="14" s="1"/>
  <c r="E170" i="10"/>
  <c r="X75" i="14" s="1"/>
  <c r="Z13" i="14"/>
  <c r="D231" i="10"/>
  <c r="W136" i="14" s="1"/>
  <c r="Z147" i="14"/>
  <c r="H164" i="10"/>
  <c r="AA69" i="14" s="1"/>
  <c r="Z138" i="14"/>
  <c r="AB81" i="14"/>
  <c r="H177" i="10"/>
  <c r="AA82" i="14" s="1"/>
  <c r="C168" i="10"/>
  <c r="V73" i="14" s="1"/>
  <c r="Z133" i="14"/>
  <c r="H209" i="10"/>
  <c r="AA114" i="14" s="1"/>
  <c r="AB62" i="14"/>
  <c r="D142" i="10"/>
  <c r="W47" i="14" s="1"/>
  <c r="AB150" i="14"/>
  <c r="D129" i="10"/>
  <c r="W34" i="14" s="1"/>
  <c r="Z55" i="14"/>
  <c r="E169" i="10"/>
  <c r="X74" i="14" s="1"/>
  <c r="E127" i="10"/>
  <c r="X32" i="14" s="1"/>
  <c r="Z35" i="14"/>
  <c r="C207" i="10"/>
  <c r="V112" i="14" s="1"/>
  <c r="C210" i="10"/>
  <c r="V115" i="14" s="1"/>
  <c r="Z52" i="14"/>
  <c r="D200" i="10"/>
  <c r="W105" i="14" s="1"/>
  <c r="C100" i="10"/>
  <c r="V5" i="14" s="1"/>
  <c r="D251" i="10"/>
  <c r="W156" i="14" s="1"/>
  <c r="C203" i="10"/>
  <c r="V108" i="14" s="1"/>
  <c r="H183" i="10"/>
  <c r="AA88" i="14" s="1"/>
  <c r="D204" i="10"/>
  <c r="W109" i="14" s="1"/>
  <c r="H219" i="10"/>
  <c r="AA124" i="14" s="1"/>
  <c r="E251" i="10"/>
  <c r="X156" i="14" s="1"/>
  <c r="H146" i="10"/>
  <c r="AA51" i="14" s="1"/>
  <c r="E217" i="10"/>
  <c r="X122" i="14" s="1"/>
  <c r="F252" i="10"/>
  <c r="Y157" i="14" s="1"/>
  <c r="H161" i="10"/>
  <c r="AA66" i="14" s="1"/>
  <c r="H130" i="10"/>
  <c r="AA35" i="14" s="1"/>
  <c r="D171" i="10"/>
  <c r="W76" i="14" s="1"/>
  <c r="H128" i="10"/>
  <c r="AA33" i="14" s="1"/>
  <c r="C244" i="10"/>
  <c r="V149" i="14" s="1"/>
  <c r="D186" i="10"/>
  <c r="W91" i="14" s="1"/>
  <c r="Z30" i="14"/>
  <c r="H193" i="10"/>
  <c r="AA98" i="14" s="1"/>
  <c r="H124" i="10"/>
  <c r="AA29" i="14" s="1"/>
  <c r="D136" i="10"/>
  <c r="W41" i="14" s="1"/>
  <c r="AB111" i="14"/>
  <c r="D216" i="10"/>
  <c r="W121" i="14" s="1"/>
  <c r="Z25" i="14"/>
  <c r="Z58" i="14"/>
  <c r="H137" i="10"/>
  <c r="AA42" i="14" s="1"/>
  <c r="Z156" i="14"/>
  <c r="Z85" i="14"/>
  <c r="H148" i="10"/>
  <c r="AA53" i="14" s="1"/>
  <c r="C225" i="10"/>
  <c r="V130" i="14" s="1"/>
  <c r="C250" i="10"/>
  <c r="V155" i="14" s="1"/>
  <c r="H126" i="10"/>
  <c r="AA31" i="14" s="1"/>
  <c r="AB59" i="14"/>
  <c r="E240" i="10"/>
  <c r="X145" i="14" s="1"/>
  <c r="Z137" i="14"/>
  <c r="AB122" i="14"/>
  <c r="E180" i="10"/>
  <c r="X85" i="14" s="1"/>
  <c r="E164" i="10"/>
  <c r="X69" i="14" s="1"/>
  <c r="E189" i="10"/>
  <c r="X94" i="14" s="1"/>
  <c r="E209" i="10"/>
  <c r="X114" i="14" s="1"/>
  <c r="E174" i="10"/>
  <c r="X79" i="14" s="1"/>
  <c r="AB113" i="14"/>
  <c r="C212" i="10"/>
  <c r="V117" i="14" s="1"/>
  <c r="Z125" i="14"/>
  <c r="D237" i="10"/>
  <c r="W142" i="14" s="1"/>
  <c r="C157" i="10"/>
  <c r="V62" i="14" s="1"/>
  <c r="AB109" i="14"/>
  <c r="AB65" i="14"/>
  <c r="AB93" i="14"/>
  <c r="E129" i="10"/>
  <c r="X34" i="14" s="1"/>
  <c r="E218" i="10"/>
  <c r="X123" i="14" s="1"/>
  <c r="E226" i="10"/>
  <c r="X131" i="14" s="1"/>
  <c r="E192" i="10"/>
  <c r="X97" i="14" s="1"/>
  <c r="C186" i="10"/>
  <c r="V91" i="14" s="1"/>
  <c r="C192" i="10"/>
  <c r="V97" i="14" s="1"/>
  <c r="C173" i="10"/>
  <c r="V78" i="14" s="1"/>
  <c r="H215" i="10"/>
  <c r="AA120" i="14" s="1"/>
  <c r="C183" i="10"/>
  <c r="V88" i="14" s="1"/>
  <c r="Z3" i="14"/>
  <c r="Z96" i="14"/>
  <c r="Z155" i="14"/>
  <c r="C101" i="10"/>
  <c r="V6" i="14" s="1"/>
  <c r="D191" i="10"/>
  <c r="W96" i="14" s="1"/>
  <c r="H249" i="10"/>
  <c r="AA154" i="14" s="1"/>
  <c r="D202" i="10"/>
  <c r="W107" i="14" s="1"/>
  <c r="AB94" i="14"/>
  <c r="Z139" i="14"/>
  <c r="C138" i="10"/>
  <c r="V43" i="14" s="1"/>
  <c r="D235" i="10"/>
  <c r="W140" i="14" s="1"/>
  <c r="C195" i="10"/>
  <c r="V100" i="14" s="1"/>
  <c r="C198" i="10"/>
  <c r="V103" i="14" s="1"/>
  <c r="AB66" i="14"/>
  <c r="D167" i="10"/>
  <c r="W72" i="14" s="1"/>
  <c r="H171" i="10"/>
  <c r="AA76" i="14" s="1"/>
  <c r="Z19" i="14"/>
  <c r="E160" i="10"/>
  <c r="X65" i="14" s="1"/>
  <c r="H166" i="10"/>
  <c r="AA71" i="14" s="1"/>
  <c r="AB146" i="14"/>
  <c r="E138" i="10"/>
  <c r="X43" i="14" s="1"/>
  <c r="C130" i="10"/>
  <c r="V35" i="14" s="1"/>
  <c r="AB127" i="14"/>
  <c r="C188" i="10"/>
  <c r="V93" i="14" s="1"/>
  <c r="AB50" i="14"/>
  <c r="Z116" i="14"/>
  <c r="H240" i="10"/>
  <c r="AA145" i="14" s="1"/>
  <c r="Z136" i="14"/>
  <c r="H123" i="10"/>
  <c r="AA28" i="14" s="1"/>
  <c r="H186" i="10"/>
  <c r="AA91" i="14" s="1"/>
  <c r="C218" i="10"/>
  <c r="V123" i="14" s="1"/>
  <c r="H250" i="10"/>
  <c r="AA155" i="14" s="1"/>
  <c r="C228" i="10"/>
  <c r="V133" i="14" s="1"/>
  <c r="C201" i="10"/>
  <c r="V106" i="14" s="1"/>
  <c r="D124" i="10"/>
  <c r="W29" i="14" s="1"/>
  <c r="Z45" i="14"/>
  <c r="AB116" i="14"/>
  <c r="D134" i="10"/>
  <c r="W39" i="14" s="1"/>
  <c r="D184" i="10"/>
  <c r="W89" i="14" s="1"/>
  <c r="C108" i="10"/>
  <c r="V13" i="14" s="1"/>
  <c r="C120" i="10"/>
  <c r="V25" i="14" s="1"/>
  <c r="E166" i="10"/>
  <c r="X71" i="14" s="1"/>
  <c r="C95" i="10"/>
  <c r="C80" i="10"/>
  <c r="E186" i="10"/>
  <c r="X91" i="14" s="1"/>
  <c r="E195" i="10"/>
  <c r="X100" i="14" s="1"/>
  <c r="E125" i="10"/>
  <c r="X30" i="14" s="1"/>
  <c r="E232" i="10"/>
  <c r="X137" i="14" s="1"/>
  <c r="AB125" i="14"/>
  <c r="H214" i="10"/>
  <c r="AA119" i="14" s="1"/>
  <c r="D229" i="10"/>
  <c r="W134" i="14" s="1"/>
  <c r="Z63" i="14"/>
  <c r="AB24" i="14"/>
  <c r="D163" i="10"/>
  <c r="W68" i="14" s="1"/>
  <c r="Z105" i="14"/>
  <c r="C206" i="10"/>
  <c r="V111" i="14" s="1"/>
  <c r="C112" i="10"/>
  <c r="V17" i="14" s="1"/>
  <c r="E234" i="10"/>
  <c r="X139" i="14" s="1"/>
  <c r="C197" i="10"/>
  <c r="V102" i="14" s="1"/>
  <c r="E212" i="10"/>
  <c r="X117" i="14" s="1"/>
  <c r="E228" i="10"/>
  <c r="X133" i="14" s="1"/>
  <c r="C166" i="10"/>
  <c r="V71" i="14" s="1"/>
  <c r="AB152" i="14"/>
  <c r="D133" i="10"/>
  <c r="W38" i="14" s="1"/>
  <c r="Z86" i="14"/>
  <c r="H217" i="10"/>
  <c r="AA122" i="14" s="1"/>
  <c r="Z53" i="14"/>
  <c r="C146" i="10"/>
  <c r="V51" i="14" s="1"/>
  <c r="D208" i="10"/>
  <c r="W113" i="14" s="1"/>
  <c r="AB112" i="14"/>
  <c r="E171" i="10"/>
  <c r="X76" i="14" s="1"/>
  <c r="E165" i="10"/>
  <c r="X70" i="14" s="1"/>
  <c r="D128" i="10"/>
  <c r="W33" i="14" s="1"/>
  <c r="Z132" i="14"/>
  <c r="AB56" i="14"/>
  <c r="AB25" i="14"/>
  <c r="H158" i="10"/>
  <c r="AA63" i="14" s="1"/>
  <c r="Z99" i="14"/>
  <c r="C239" i="10"/>
  <c r="V144" i="14" s="1"/>
  <c r="H159" i="10"/>
  <c r="AA64" i="14" s="1"/>
  <c r="Z18" i="14"/>
  <c r="Z46" i="14"/>
  <c r="E242" i="10"/>
  <c r="X147" i="14" s="1"/>
  <c r="E238" i="10"/>
  <c r="X143" i="14" s="1"/>
  <c r="E207" i="10"/>
  <c r="X112" i="14" s="1"/>
  <c r="Z157" i="14"/>
  <c r="E142" i="10"/>
  <c r="X47" i="14" s="1"/>
  <c r="E196" i="10"/>
  <c r="X101" i="14" s="1"/>
  <c r="E149" i="10"/>
  <c r="X54" i="14" s="1"/>
  <c r="E163" i="10"/>
  <c r="X68" i="14" s="1"/>
  <c r="E168" i="10"/>
  <c r="X73" i="14" s="1"/>
  <c r="H235" i="10"/>
  <c r="AA140" i="14" s="1"/>
  <c r="Z42" i="14"/>
  <c r="AB104" i="14"/>
  <c r="AB153" i="14"/>
  <c r="C205" i="10"/>
  <c r="V110" i="14" s="1"/>
  <c r="C122" i="10"/>
  <c r="V27" i="14" s="1"/>
  <c r="E246" i="10"/>
  <c r="X151" i="14" s="1"/>
  <c r="C98" i="10"/>
  <c r="V3" i="14" s="1"/>
  <c r="AB41" i="14"/>
  <c r="H165" i="10"/>
  <c r="AA70" i="14" s="1"/>
  <c r="Z28" i="14"/>
  <c r="AB119" i="14"/>
  <c r="C115" i="10"/>
  <c r="V20" i="14" s="1"/>
  <c r="Z153" i="14"/>
  <c r="H181" i="10"/>
  <c r="AA86" i="14" s="1"/>
  <c r="E175" i="10"/>
  <c r="X80" i="14" s="1"/>
  <c r="E233" i="10"/>
  <c r="X138" i="14" s="1"/>
  <c r="E214" i="10"/>
  <c r="X119" i="14" s="1"/>
  <c r="E140" i="10"/>
  <c r="X45" i="14" s="1"/>
  <c r="H208" i="10"/>
  <c r="AA113" i="14" s="1"/>
  <c r="Z119" i="14"/>
  <c r="AB83" i="14"/>
  <c r="AB72" i="14"/>
  <c r="AB57" i="14"/>
  <c r="D222" i="10"/>
  <c r="W127" i="14" s="1"/>
  <c r="C227" i="10"/>
  <c r="V132" i="14" s="1"/>
  <c r="AB92" i="14"/>
  <c r="D182" i="10"/>
  <c r="W87" i="14" s="1"/>
  <c r="H142" i="10"/>
  <c r="AA47" i="14" s="1"/>
  <c r="Z102" i="14"/>
  <c r="E146" i="10"/>
  <c r="X51" i="14" s="1"/>
  <c r="E137" i="10"/>
  <c r="X42" i="14" s="1"/>
  <c r="C161" i="10"/>
  <c r="V66" i="14" s="1"/>
  <c r="H204" i="10"/>
  <c r="AA109" i="14" s="1"/>
  <c r="C164" i="10"/>
  <c r="V69" i="14" s="1"/>
  <c r="Z77" i="14"/>
  <c r="H244" i="10"/>
  <c r="AA149" i="14" s="1"/>
  <c r="Z6" i="14"/>
  <c r="Z123" i="14"/>
  <c r="Z60" i="14"/>
  <c r="C81" i="10"/>
  <c r="C127" i="10"/>
  <c r="V32" i="14" s="1"/>
  <c r="H223" i="10"/>
  <c r="AA128" i="14" s="1"/>
  <c r="AB82" i="14"/>
  <c r="Z100" i="14"/>
  <c r="D244" i="10"/>
  <c r="W149" i="14" s="1"/>
  <c r="E241" i="10"/>
  <c r="X146" i="14" s="1"/>
  <c r="E237" i="10"/>
  <c r="X142" i="14" s="1"/>
  <c r="D162" i="10"/>
  <c r="W67" i="14" s="1"/>
  <c r="E183" i="10"/>
  <c r="X88" i="14" s="1"/>
  <c r="E143" i="10"/>
  <c r="X48" i="14" s="1"/>
  <c r="E126" i="10"/>
  <c r="X31" i="14" s="1"/>
  <c r="E201" i="10"/>
  <c r="X106" i="14" s="1"/>
  <c r="E225" i="10"/>
  <c r="X130" i="14" s="1"/>
  <c r="H230" i="10"/>
  <c r="AA135" i="14" s="1"/>
  <c r="D135" i="10"/>
  <c r="W40" i="14" s="1"/>
  <c r="C196" i="10"/>
  <c r="V101" i="14" s="1"/>
  <c r="AB120" i="14"/>
  <c r="C132" i="10"/>
  <c r="V37" i="14" s="1"/>
  <c r="D147" i="10"/>
  <c r="W52" i="14" s="1"/>
  <c r="H242" i="10"/>
  <c r="AA147" i="14" s="1"/>
  <c r="H225" i="10"/>
  <c r="AA130" i="14" s="1"/>
  <c r="AB23" i="14"/>
  <c r="AB33" i="14"/>
  <c r="E249" i="10"/>
  <c r="X154" i="14" s="1"/>
  <c r="D178" i="10"/>
  <c r="W83" i="14" s="1"/>
  <c r="D188" i="10"/>
  <c r="W93" i="14" s="1"/>
  <c r="H138" i="10"/>
  <c r="AA43" i="14" s="1"/>
  <c r="E213" i="10"/>
  <c r="X118" i="14" s="1"/>
  <c r="E135" i="10"/>
  <c r="X40" i="14" s="1"/>
  <c r="E191" i="10"/>
  <c r="X96" i="14" s="1"/>
  <c r="E179" i="10"/>
  <c r="X84" i="14" s="1"/>
  <c r="D252" i="10"/>
  <c r="W157" i="14" s="1"/>
  <c r="E188" i="10"/>
  <c r="X93" i="14" s="1"/>
  <c r="E204" i="10"/>
  <c r="X109" i="14" s="1"/>
  <c r="AB132" i="14"/>
  <c r="AB139" i="14"/>
  <c r="C154" i="10"/>
  <c r="V59" i="14" s="1"/>
  <c r="H132" i="10"/>
  <c r="AA37" i="14" s="1"/>
  <c r="H131" i="10"/>
  <c r="AA36" i="14" s="1"/>
  <c r="AB61" i="14"/>
  <c r="D173" i="10"/>
  <c r="W78" i="14" s="1"/>
  <c r="Z10" i="14"/>
  <c r="Z124" i="14"/>
  <c r="C245" i="10"/>
  <c r="V150" i="14" s="1"/>
  <c r="D227" i="10"/>
  <c r="W132" i="14" s="1"/>
  <c r="AB89" i="14"/>
  <c r="D220" i="10"/>
  <c r="W125" i="14" s="1"/>
  <c r="AB134" i="14"/>
  <c r="H213" i="10"/>
  <c r="AA118" i="14" s="1"/>
  <c r="C134" i="10"/>
  <c r="V39" i="14" s="1"/>
  <c r="Z11" i="14"/>
  <c r="D215" i="10"/>
  <c r="W120" i="14" s="1"/>
  <c r="D230" i="10"/>
  <c r="W135" i="14" s="1"/>
  <c r="H185" i="10"/>
  <c r="AA90" i="14" s="1"/>
  <c r="Z40" i="14"/>
  <c r="C103" i="10"/>
  <c r="V8" i="14" s="1"/>
  <c r="C151" i="10"/>
  <c r="V56" i="14" s="1"/>
  <c r="Z14" i="14"/>
  <c r="C176" i="10"/>
  <c r="V81" i="14" s="1"/>
  <c r="AB149" i="14"/>
  <c r="D177" i="10"/>
  <c r="W82" i="14" s="1"/>
  <c r="AB101" i="14"/>
  <c r="E229" i="10"/>
  <c r="X134" i="14" s="1"/>
  <c r="E178" i="10"/>
  <c r="X83" i="14" s="1"/>
  <c r="H133" i="10"/>
  <c r="AA38" i="14" s="1"/>
  <c r="E181" i="10"/>
  <c r="X86" i="14" s="1"/>
  <c r="C89" i="10"/>
  <c r="E162" i="10"/>
  <c r="X67" i="14" s="1"/>
  <c r="E121" i="10"/>
  <c r="X26" i="14" s="1"/>
  <c r="E185" i="10"/>
  <c r="X90" i="14" s="1"/>
  <c r="Z108" i="14"/>
  <c r="H160" i="10"/>
  <c r="AA65" i="14" s="1"/>
  <c r="C83" i="10"/>
  <c r="AB85" i="14"/>
  <c r="D187" i="10"/>
  <c r="W92" i="14" s="1"/>
  <c r="H221" i="10"/>
  <c r="AA126" i="14" s="1"/>
  <c r="AB98" i="14"/>
  <c r="C215" i="10"/>
  <c r="V120" i="14" s="1"/>
  <c r="AB68" i="14"/>
  <c r="H229" i="10"/>
  <c r="AA134" i="14" s="1"/>
  <c r="H201" i="10"/>
  <c r="AA106" i="14" s="1"/>
  <c r="H188" i="10"/>
  <c r="AA93" i="14" s="1"/>
  <c r="H233" i="10"/>
  <c r="AA138" i="14" s="1"/>
  <c r="Z75" i="14"/>
  <c r="C213" i="10"/>
  <c r="V118" i="14" s="1"/>
  <c r="D219" i="10"/>
  <c r="W124" i="14" s="1"/>
  <c r="C97" i="10"/>
  <c r="AB70" i="14"/>
  <c r="C181" i="10"/>
  <c r="V86" i="14" s="1"/>
  <c r="AB31" i="14"/>
  <c r="AB75" i="14"/>
  <c r="Z15" i="14"/>
  <c r="C185" i="10"/>
  <c r="V90" i="14" s="1"/>
  <c r="C159" i="10"/>
  <c r="V64" i="14" s="1"/>
  <c r="H190" i="10"/>
  <c r="AA95" i="14" s="1"/>
  <c r="AB121" i="14"/>
  <c r="C150" i="10"/>
  <c r="V55" i="14" s="1"/>
  <c r="C148" i="10"/>
  <c r="V53" i="14" s="1"/>
  <c r="E148" i="10"/>
  <c r="X53" i="14" s="1"/>
  <c r="C105" i="10"/>
  <c r="V10" i="14" s="1"/>
  <c r="E144" i="10"/>
  <c r="X49" i="14" s="1"/>
  <c r="E156" i="10"/>
  <c r="X61" i="14" s="1"/>
  <c r="C91" i="10"/>
  <c r="E182" i="10"/>
  <c r="X87" i="14" s="1"/>
  <c r="Z49" i="14"/>
  <c r="C194" i="10"/>
  <c r="V99" i="14" s="1"/>
  <c r="C189" i="10"/>
  <c r="V94" i="14" s="1"/>
  <c r="H144" i="10"/>
  <c r="AA49" i="14" s="1"/>
  <c r="D130" i="10"/>
  <c r="W35" i="14" s="1"/>
  <c r="D224" i="10"/>
  <c r="W129" i="14" s="1"/>
  <c r="C174" i="10"/>
  <c r="V79" i="14" s="1"/>
  <c r="Z148" i="14"/>
  <c r="C217" i="10"/>
  <c r="V122" i="14" s="1"/>
  <c r="AB79" i="14"/>
  <c r="C156" i="10"/>
  <c r="V61" i="14" s="1"/>
  <c r="AB53" i="14"/>
  <c r="Z89" i="14"/>
  <c r="E216" i="10"/>
  <c r="X121" i="14" s="1"/>
  <c r="C137" i="10"/>
  <c r="V42" i="14" s="1"/>
  <c r="D250" i="10"/>
  <c r="W155" i="14" s="1"/>
  <c r="E136" i="10"/>
  <c r="X41" i="14" s="1"/>
  <c r="E150" i="10"/>
  <c r="X55" i="14" s="1"/>
  <c r="E152" i="10"/>
  <c r="X57" i="14" s="1"/>
  <c r="C76" i="10"/>
  <c r="E132" i="10"/>
  <c r="X37" i="14" s="1"/>
  <c r="E176" i="10"/>
  <c r="X81" i="14" s="1"/>
  <c r="C86" i="10"/>
  <c r="AB40" i="14"/>
  <c r="D236" i="10"/>
  <c r="W141" i="14" s="1"/>
  <c r="H189" i="10"/>
  <c r="AA94" i="14" s="1"/>
  <c r="Z149" i="14"/>
  <c r="C106" i="10"/>
  <c r="V11" i="14" s="1"/>
  <c r="Z87" i="14"/>
  <c r="AB45" i="14"/>
  <c r="Z141" i="14"/>
  <c r="AB36" i="14"/>
  <c r="AB131" i="14"/>
  <c r="D122" i="10"/>
  <c r="W27" i="14" s="1"/>
  <c r="D123" i="10"/>
  <c r="W28" i="14" s="1"/>
  <c r="Z38" i="14"/>
  <c r="C232" i="10"/>
  <c r="V137" i="14" s="1"/>
  <c r="D199" i="10"/>
  <c r="W104" i="14" s="1"/>
  <c r="AB156" i="14"/>
  <c r="AB27" i="14"/>
  <c r="C139" i="10"/>
  <c r="V44" i="14" s="1"/>
  <c r="H224" i="10"/>
  <c r="AA129" i="14" s="1"/>
  <c r="D205" i="10"/>
  <c r="W110" i="14" s="1"/>
  <c r="Z144" i="14"/>
  <c r="C87" i="10"/>
  <c r="E184" i="10"/>
  <c r="X89" i="14" s="1"/>
  <c r="E124" i="10"/>
  <c r="X29" i="14" s="1"/>
  <c r="E153" i="10"/>
  <c r="X58" i="14" s="1"/>
  <c r="E154" i="10"/>
  <c r="X59" i="14" s="1"/>
  <c r="E203" i="10"/>
  <c r="X108" i="14" s="1"/>
  <c r="E167" i="10"/>
  <c r="X72" i="14" s="1"/>
  <c r="AB136" i="14"/>
  <c r="C126" i="10"/>
  <c r="V31" i="14" s="1"/>
  <c r="Z117" i="14"/>
  <c r="Z79" i="14"/>
  <c r="C187" i="10"/>
  <c r="V92" i="14" s="1"/>
  <c r="C235" i="10"/>
  <c r="V140" i="14" s="1"/>
  <c r="D247" i="10"/>
  <c r="W152" i="14" s="1"/>
  <c r="AB77" i="14"/>
  <c r="Z51" i="14"/>
  <c r="AB44" i="14"/>
  <c r="D141" i="10"/>
  <c r="W46" i="14" s="1"/>
  <c r="AC46" i="14" s="1"/>
  <c r="C162" i="10"/>
  <c r="V67" i="14" s="1"/>
  <c r="C180" i="10"/>
  <c r="V85" i="14" s="1"/>
  <c r="D160" i="10"/>
  <c r="W65" i="14" s="1"/>
  <c r="H125" i="10"/>
  <c r="AA30" i="14" s="1"/>
  <c r="D211" i="10"/>
  <c r="W116" i="14" s="1"/>
  <c r="D190" i="10"/>
  <c r="W95" i="14" s="1"/>
  <c r="Z84" i="14"/>
  <c r="Z67" i="14"/>
  <c r="H173" i="10"/>
  <c r="AA78" i="14" s="1"/>
  <c r="H175" i="10"/>
  <c r="AA80" i="14" s="1"/>
  <c r="H129" i="10"/>
  <c r="AA34" i="14" s="1"/>
  <c r="Z101" i="14"/>
  <c r="C193" i="10"/>
  <c r="V98" i="14" s="1"/>
  <c r="D248" i="10"/>
  <c r="W153" i="14" s="1"/>
  <c r="C131" i="10"/>
  <c r="V36" i="14" s="1"/>
  <c r="Z54" i="14"/>
  <c r="AB151" i="14"/>
  <c r="AB64" i="14"/>
  <c r="AB126" i="14"/>
  <c r="D151" i="10"/>
  <c r="W56" i="14" s="1"/>
  <c r="H194" i="10"/>
  <c r="AA99" i="14" s="1"/>
  <c r="C114" i="10"/>
  <c r="V19" i="14" s="1"/>
  <c r="E244" i="10"/>
  <c r="X149" i="14" s="1"/>
  <c r="AB88" i="14"/>
  <c r="E223" i="10"/>
  <c r="X128" i="14" s="1"/>
  <c r="E194" i="10"/>
  <c r="X99" i="14" s="1"/>
  <c r="E215" i="10"/>
  <c r="X120" i="14" s="1"/>
  <c r="E210" i="10"/>
  <c r="X115" i="14" s="1"/>
  <c r="E248" i="10"/>
  <c r="X153" i="14" s="1"/>
  <c r="E206" i="10"/>
  <c r="X111" i="14" s="1"/>
  <c r="H222" i="10"/>
  <c r="AA127" i="14" s="1"/>
  <c r="F138" i="10"/>
  <c r="Y43" i="14" s="1"/>
  <c r="H237" i="10"/>
  <c r="AA142" i="14" s="1"/>
  <c r="F124" i="10"/>
  <c r="Y29" i="14" s="1"/>
  <c r="Z128" i="14"/>
  <c r="Z93" i="14"/>
  <c r="H145" i="10"/>
  <c r="AA50" i="14" s="1"/>
  <c r="H139" i="10"/>
  <c r="AA44" i="14" s="1"/>
  <c r="Z73" i="14"/>
  <c r="F204" i="10"/>
  <c r="Y109" i="14" s="1"/>
  <c r="D243" i="10"/>
  <c r="W148" i="14" s="1"/>
  <c r="H243" i="10"/>
  <c r="AA148" i="14" s="1"/>
  <c r="H150" i="10"/>
  <c r="AA55" i="14" s="1"/>
  <c r="F225" i="10"/>
  <c r="Y130" i="14" s="1"/>
  <c r="H180" i="10"/>
  <c r="AA85" i="14" s="1"/>
  <c r="F181" i="10"/>
  <c r="Y86" i="14" s="1"/>
  <c r="Z21" i="14"/>
  <c r="D155" i="10"/>
  <c r="W60" i="14" s="1"/>
  <c r="F221" i="10"/>
  <c r="Y126" i="14" s="1"/>
  <c r="Z81" i="14"/>
  <c r="H245" i="10"/>
  <c r="AA150" i="14" s="1"/>
  <c r="D198" i="10"/>
  <c r="W103" i="14" s="1"/>
  <c r="D145" i="10"/>
  <c r="W50" i="14" s="1"/>
  <c r="Z70" i="14"/>
  <c r="F208" i="10"/>
  <c r="Y113" i="14" s="1"/>
  <c r="H206" i="10"/>
  <c r="AA111" i="14" s="1"/>
  <c r="F189" i="10"/>
  <c r="Y94" i="14" s="1"/>
  <c r="C93" i="10"/>
  <c r="D159" i="10"/>
  <c r="W64" i="14" s="1"/>
  <c r="F145" i="10"/>
  <c r="Y50" i="14" s="1"/>
  <c r="H187" i="10"/>
  <c r="AA92" i="14" s="1"/>
  <c r="Z69" i="14"/>
  <c r="D239" i="10"/>
  <c r="W144" i="14" s="1"/>
  <c r="H216" i="10"/>
  <c r="AA121" i="14" s="1"/>
  <c r="F211" i="10"/>
  <c r="Y116" i="14" s="1"/>
  <c r="F162" i="10"/>
  <c r="Y67" i="14" s="1"/>
  <c r="D157" i="10"/>
  <c r="W62" i="14" s="1"/>
  <c r="F147" i="10"/>
  <c r="Y52" i="14" s="1"/>
  <c r="H170" i="10"/>
  <c r="AA75" i="14" s="1"/>
  <c r="D158" i="10"/>
  <c r="W63" i="14" s="1"/>
  <c r="Z64" i="14"/>
  <c r="Z27" i="14"/>
  <c r="H241" i="10"/>
  <c r="AA146" i="14" s="1"/>
  <c r="H200" i="10"/>
  <c r="AA105" i="14" s="1"/>
  <c r="F151" i="10"/>
  <c r="Y56" i="14" s="1"/>
  <c r="F241" i="10"/>
  <c r="Y146" i="14" s="1"/>
  <c r="F156" i="10"/>
  <c r="Y61" i="14" s="1"/>
  <c r="Z151" i="14"/>
  <c r="H226" i="10"/>
  <c r="AA131" i="14" s="1"/>
  <c r="F194" i="10"/>
  <c r="Y99" i="14" s="1"/>
  <c r="F212" i="10"/>
  <c r="Y117" i="14" s="1"/>
  <c r="Z115" i="14"/>
  <c r="D221" i="10"/>
  <c r="W126" i="14" s="1"/>
  <c r="Z48" i="14"/>
  <c r="D161" i="10"/>
  <c r="W66" i="14" s="1"/>
  <c r="H168" i="10"/>
  <c r="AA73" i="14" s="1"/>
  <c r="F224" i="10"/>
  <c r="Y129" i="14" s="1"/>
  <c r="Z76" i="14"/>
  <c r="F123" i="10"/>
  <c r="Y28" i="14" s="1"/>
  <c r="F219" i="10"/>
  <c r="Y124" i="14" s="1"/>
  <c r="Z78" i="14"/>
  <c r="F231" i="10"/>
  <c r="Y136" i="14" s="1"/>
  <c r="H174" i="10"/>
  <c r="AA79" i="14" s="1"/>
  <c r="Z113" i="14"/>
  <c r="F126" i="10"/>
  <c r="Y31" i="14" s="1"/>
  <c r="Z71" i="14"/>
  <c r="D193" i="10"/>
  <c r="W98" i="14" s="1"/>
  <c r="D172" i="10"/>
  <c r="W77" i="14" s="1"/>
  <c r="D139" i="10"/>
  <c r="W44" i="14" s="1"/>
  <c r="F81" i="14" l="1"/>
  <c r="F82" i="14"/>
  <c r="F58" i="14"/>
  <c r="S158" i="10"/>
  <c r="AC82" i="14"/>
  <c r="AC83" i="14"/>
  <c r="S181" i="10"/>
  <c r="AD86" i="14" s="1"/>
  <c r="AF86" i="14" s="1"/>
  <c r="S166" i="10"/>
  <c r="AD71" i="14" s="1"/>
  <c r="AF71" i="14" s="1"/>
  <c r="AC132" i="14"/>
  <c r="AC102" i="14"/>
  <c r="AC64" i="14"/>
  <c r="AC34" i="14"/>
  <c r="S135" i="10"/>
  <c r="AD40" i="14" s="1"/>
  <c r="AF40" i="14" s="1"/>
  <c r="AC152" i="14"/>
  <c r="S125" i="10"/>
  <c r="AD30" i="14" s="1"/>
  <c r="AF30" i="14" s="1"/>
  <c r="S251" i="10"/>
  <c r="AD156" i="14" s="1"/>
  <c r="AF156" i="14" s="1"/>
  <c r="AC135" i="14"/>
  <c r="S186" i="10"/>
  <c r="AD91" i="14" s="1"/>
  <c r="AF91" i="14" s="1"/>
  <c r="S138" i="10"/>
  <c r="AD43" i="14" s="1"/>
  <c r="AF43" i="14" s="1"/>
  <c r="S176" i="10"/>
  <c r="AD81" i="14" s="1"/>
  <c r="AF81" i="14" s="1"/>
  <c r="AC94" i="14"/>
  <c r="S157" i="10"/>
  <c r="AD62" i="14" s="1"/>
  <c r="AF62" i="14" s="1"/>
  <c r="S154" i="10"/>
  <c r="AD59" i="14" s="1"/>
  <c r="AF59" i="14" s="1"/>
  <c r="AC141" i="14"/>
  <c r="S227" i="10"/>
  <c r="AD132" i="14" s="1"/>
  <c r="AD131" i="12"/>
  <c r="AD63" i="14"/>
  <c r="AF63" i="14" s="1"/>
  <c r="AD62" i="12"/>
  <c r="AC153" i="14"/>
  <c r="AC101" i="14"/>
  <c r="AC29" i="14"/>
  <c r="AC100" i="14"/>
  <c r="S241" i="10"/>
  <c r="AC151" i="14"/>
  <c r="AC127" i="14"/>
  <c r="AC136" i="14"/>
  <c r="AC45" i="14"/>
  <c r="E58" i="14"/>
  <c r="S248" i="10"/>
  <c r="S196" i="10"/>
  <c r="S124" i="10"/>
  <c r="S213" i="10"/>
  <c r="S195" i="10"/>
  <c r="S184" i="10"/>
  <c r="AC146" i="14"/>
  <c r="S246" i="10"/>
  <c r="S222" i="10"/>
  <c r="S134" i="10"/>
  <c r="S231" i="10"/>
  <c r="AC28" i="14"/>
  <c r="AC88" i="14"/>
  <c r="E59" i="14"/>
  <c r="S233" i="10"/>
  <c r="AC44" i="14"/>
  <c r="AC53" i="14"/>
  <c r="AC58" i="14"/>
  <c r="AC154" i="14"/>
  <c r="AC115" i="14"/>
  <c r="U86" i="14"/>
  <c r="AC86" i="14" s="1"/>
  <c r="AC52" i="14"/>
  <c r="AC97" i="14"/>
  <c r="S218" i="10"/>
  <c r="AC69" i="14"/>
  <c r="D58" i="14"/>
  <c r="S139" i="10"/>
  <c r="S148" i="10"/>
  <c r="S153" i="10"/>
  <c r="S249" i="10"/>
  <c r="S210" i="10"/>
  <c r="S183" i="10"/>
  <c r="S147" i="10"/>
  <c r="S192" i="10"/>
  <c r="AC123" i="14"/>
  <c r="S164" i="10"/>
  <c r="AC66" i="14"/>
  <c r="AC103" i="14"/>
  <c r="AC105" i="14"/>
  <c r="AC37" i="14"/>
  <c r="AC129" i="14"/>
  <c r="AC109" i="14"/>
  <c r="AC76" i="14"/>
  <c r="AC32" i="14"/>
  <c r="AC56" i="14"/>
  <c r="U40" i="14"/>
  <c r="AC40" i="14" s="1"/>
  <c r="AC41" i="14"/>
  <c r="AC117" i="14"/>
  <c r="AC75" i="14"/>
  <c r="AC90" i="14"/>
  <c r="AC113" i="14"/>
  <c r="S132" i="10"/>
  <c r="S224" i="10"/>
  <c r="S204" i="10"/>
  <c r="S171" i="10"/>
  <c r="S127" i="10"/>
  <c r="S151" i="10"/>
  <c r="S136" i="10"/>
  <c r="S174" i="10"/>
  <c r="S212" i="10"/>
  <c r="S170" i="10"/>
  <c r="S185" i="10"/>
  <c r="S208" i="10"/>
  <c r="AC42" i="14"/>
  <c r="F60" i="14"/>
  <c r="AC91" i="14"/>
  <c r="AC36" i="14"/>
  <c r="AC104" i="14"/>
  <c r="S232" i="10"/>
  <c r="AC67" i="14"/>
  <c r="U81" i="14"/>
  <c r="AC81" i="14" s="1"/>
  <c r="AC47" i="14"/>
  <c r="AC72" i="14"/>
  <c r="AC95" i="14"/>
  <c r="AC43" i="14"/>
  <c r="AC99" i="14"/>
  <c r="S194" i="10"/>
  <c r="S141" i="10"/>
  <c r="S131" i="10"/>
  <c r="S199" i="10"/>
  <c r="S200" i="10"/>
  <c r="AC137" i="14"/>
  <c r="S162" i="10"/>
  <c r="S197" i="10"/>
  <c r="S142" i="10"/>
  <c r="S167" i="10"/>
  <c r="S190" i="10"/>
  <c r="D60" i="14"/>
  <c r="B121" i="10"/>
  <c r="U26" i="14" s="1"/>
  <c r="AC26" i="14" s="1"/>
  <c r="S205" i="10"/>
  <c r="AC57" i="14"/>
  <c r="AC133" i="14"/>
  <c r="AC87" i="14"/>
  <c r="AC124" i="14"/>
  <c r="AC71" i="14"/>
  <c r="S230" i="10"/>
  <c r="AC148" i="14"/>
  <c r="AC112" i="14"/>
  <c r="C82" i="14"/>
  <c r="AC128" i="14"/>
  <c r="AC74" i="14"/>
  <c r="AC110" i="14"/>
  <c r="S152" i="10"/>
  <c r="S178" i="10"/>
  <c r="S228" i="10"/>
  <c r="S182" i="10"/>
  <c r="S219" i="10"/>
  <c r="S243" i="10"/>
  <c r="S207" i="10"/>
  <c r="S180" i="10"/>
  <c r="S223" i="10"/>
  <c r="S160" i="10"/>
  <c r="AC54" i="14"/>
  <c r="D82" i="14"/>
  <c r="AC138" i="14"/>
  <c r="S236" i="10"/>
  <c r="AC70" i="14"/>
  <c r="AC122" i="14"/>
  <c r="S220" i="10"/>
  <c r="S156" i="10"/>
  <c r="AC134" i="14"/>
  <c r="S145" i="10"/>
  <c r="AC35" i="14"/>
  <c r="AC116" i="14"/>
  <c r="S214" i="10"/>
  <c r="D81" i="14"/>
  <c r="S201" i="10"/>
  <c r="S165" i="10"/>
  <c r="S217" i="10"/>
  <c r="S245" i="10"/>
  <c r="AC125" i="14"/>
  <c r="AC61" i="14"/>
  <c r="S229" i="10"/>
  <c r="AC50" i="14"/>
  <c r="S130" i="10"/>
  <c r="S211" i="10"/>
  <c r="AC119" i="14"/>
  <c r="AC59" i="14"/>
  <c r="S137" i="10"/>
  <c r="S191" i="10"/>
  <c r="AC33" i="14"/>
  <c r="AC55" i="14"/>
  <c r="AC149" i="14"/>
  <c r="AC60" i="14"/>
  <c r="S239" i="10"/>
  <c r="AC68" i="14"/>
  <c r="S177" i="10"/>
  <c r="AC96" i="14"/>
  <c r="S128" i="10"/>
  <c r="S150" i="10"/>
  <c r="S244" i="10"/>
  <c r="AC156" i="14"/>
  <c r="S189" i="10"/>
  <c r="S155" i="10"/>
  <c r="S163" i="10"/>
  <c r="S143" i="10"/>
  <c r="AC144" i="14"/>
  <c r="AC155" i="14"/>
  <c r="AC118" i="14"/>
  <c r="AC106" i="14"/>
  <c r="S159" i="10"/>
  <c r="AC31" i="14"/>
  <c r="AC49" i="14"/>
  <c r="AC131" i="14"/>
  <c r="AC140" i="14"/>
  <c r="AC93" i="14"/>
  <c r="U62" i="14"/>
  <c r="AC62" i="14" s="1"/>
  <c r="AC145" i="14"/>
  <c r="AC79" i="14"/>
  <c r="S247" i="10"/>
  <c r="S161" i="10"/>
  <c r="S169" i="10"/>
  <c r="S126" i="10"/>
  <c r="S144" i="10"/>
  <c r="S226" i="10"/>
  <c r="S129" i="10"/>
  <c r="S235" i="10"/>
  <c r="S188" i="10"/>
  <c r="S240" i="10"/>
  <c r="AC120" i="14"/>
  <c r="U63" i="14"/>
  <c r="AC63" i="14" s="1"/>
  <c r="U43" i="14"/>
  <c r="S206" i="10"/>
  <c r="AC38" i="14"/>
  <c r="S140" i="10"/>
  <c r="S173" i="10"/>
  <c r="S238" i="10"/>
  <c r="AC107" i="14"/>
  <c r="AC77" i="14"/>
  <c r="AC98" i="14"/>
  <c r="D59" i="14"/>
  <c r="S215" i="10"/>
  <c r="AC111" i="14"/>
  <c r="S133" i="10"/>
  <c r="AC78" i="14"/>
  <c r="AC143" i="14"/>
  <c r="S202" i="10"/>
  <c r="S172" i="10"/>
  <c r="S198" i="10"/>
  <c r="S193" i="10"/>
  <c r="AC39" i="14"/>
  <c r="AC65" i="14"/>
  <c r="AC85" i="14"/>
  <c r="E82" i="14"/>
  <c r="F59" i="14"/>
  <c r="AC147" i="14"/>
  <c r="S216" i="10"/>
  <c r="AC126" i="14"/>
  <c r="AC51" i="14"/>
  <c r="AC92" i="14"/>
  <c r="S252" i="10"/>
  <c r="AC73" i="14"/>
  <c r="AC80" i="14"/>
  <c r="S242" i="10"/>
  <c r="AC121" i="14"/>
  <c r="S221" i="10"/>
  <c r="S146" i="10"/>
  <c r="S187" i="10"/>
  <c r="AC157" i="14"/>
  <c r="S168" i="10"/>
  <c r="S203" i="10"/>
  <c r="S149" i="10"/>
  <c r="S250" i="10"/>
  <c r="S175" i="10"/>
  <c r="S123" i="10"/>
  <c r="AC48" i="14"/>
  <c r="E81" i="14"/>
  <c r="U142" i="14"/>
  <c r="AC142" i="14" s="1"/>
  <c r="S237" i="10"/>
  <c r="U130" i="14"/>
  <c r="AC130" i="14" s="1"/>
  <c r="S225" i="10"/>
  <c r="S209" i="10"/>
  <c r="U114" i="14"/>
  <c r="S179" i="10"/>
  <c r="U84" i="14"/>
  <c r="AC84" i="14" s="1"/>
  <c r="AC108" i="14"/>
  <c r="E60" i="14"/>
  <c r="S234" i="10"/>
  <c r="U139" i="14"/>
  <c r="AC139" i="14" s="1"/>
  <c r="S122" i="10"/>
  <c r="U27" i="14"/>
  <c r="AC27" i="14" s="1"/>
  <c r="AC150" i="14"/>
  <c r="AC30" i="14"/>
  <c r="AC89" i="14"/>
  <c r="C59" i="14"/>
  <c r="H120" i="10"/>
  <c r="AA25" i="14" s="1"/>
  <c r="H117" i="10"/>
  <c r="AA22" i="14" s="1"/>
  <c r="H121" i="10"/>
  <c r="AA26" i="14" s="1"/>
  <c r="H118" i="10"/>
  <c r="AA23" i="14" s="1"/>
  <c r="H119" i="10"/>
  <c r="AA24" i="14" s="1"/>
  <c r="AB22" i="14"/>
  <c r="AB151" i="7"/>
  <c r="H115" i="10" s="1"/>
  <c r="AA20" i="14" s="1"/>
  <c r="AB21" i="14"/>
  <c r="AB26" i="14"/>
  <c r="X156" i="7"/>
  <c r="B120" i="10" s="1"/>
  <c r="U25" i="14" s="1"/>
  <c r="F121" i="10"/>
  <c r="Y26" i="14" s="1"/>
  <c r="AE43" i="14" l="1"/>
  <c r="AD42" i="12"/>
  <c r="AD85" i="12"/>
  <c r="AD29" i="12"/>
  <c r="AD155" i="12"/>
  <c r="AE63" i="14"/>
  <c r="AD39" i="12"/>
  <c r="AE156" i="14"/>
  <c r="AF132" i="14"/>
  <c r="AE132" i="14"/>
  <c r="AD58" i="12"/>
  <c r="AE59" i="14"/>
  <c r="AD61" i="12"/>
  <c r="C60" i="14"/>
  <c r="AD80" i="12"/>
  <c r="AE71" i="14"/>
  <c r="AE81" i="14"/>
  <c r="AE62" i="14"/>
  <c r="AD70" i="12"/>
  <c r="AE91" i="14"/>
  <c r="AE40" i="14"/>
  <c r="C58" i="14"/>
  <c r="AD90" i="12"/>
  <c r="C81" i="14"/>
  <c r="AD41" i="14"/>
  <c r="AF41" i="14" s="1"/>
  <c r="AD40" i="12"/>
  <c r="AD56" i="14"/>
  <c r="AF56" i="14" s="1"/>
  <c r="AD55" i="12"/>
  <c r="AD139" i="14"/>
  <c r="AF139" i="14" s="1"/>
  <c r="AD138" i="12"/>
  <c r="AD73" i="14"/>
  <c r="AF73" i="14" s="1"/>
  <c r="AD72" i="12"/>
  <c r="AD45" i="14"/>
  <c r="AF45" i="14" s="1"/>
  <c r="AD44" i="12"/>
  <c r="AD33" i="14"/>
  <c r="AF33" i="14" s="1"/>
  <c r="AD32" i="12"/>
  <c r="AD65" i="14"/>
  <c r="AF65" i="14" s="1"/>
  <c r="AD64" i="12"/>
  <c r="AD32" i="14"/>
  <c r="AF32" i="14" s="1"/>
  <c r="AD31" i="12"/>
  <c r="AD69" i="14"/>
  <c r="AF69" i="14" s="1"/>
  <c r="AD68" i="12"/>
  <c r="AD150" i="14"/>
  <c r="AF150" i="14" s="1"/>
  <c r="AD149" i="12"/>
  <c r="AD128" i="14"/>
  <c r="AF128" i="14" s="1"/>
  <c r="AD127" i="12"/>
  <c r="AD76" i="14"/>
  <c r="AF76" i="14" s="1"/>
  <c r="AD75" i="12"/>
  <c r="AD138" i="14"/>
  <c r="AF138" i="14" s="1"/>
  <c r="AD137" i="12"/>
  <c r="AD109" i="14"/>
  <c r="AF109" i="14" s="1"/>
  <c r="AD108" i="12"/>
  <c r="AD97" i="14"/>
  <c r="AF97" i="14" s="1"/>
  <c r="AD96" i="12"/>
  <c r="AD51" i="14"/>
  <c r="AF51" i="14" s="1"/>
  <c r="AD50" i="12"/>
  <c r="AD98" i="14"/>
  <c r="AF98" i="14" s="1"/>
  <c r="AD97" i="12"/>
  <c r="AD70" i="14"/>
  <c r="AF70" i="14" s="1"/>
  <c r="AD69" i="12"/>
  <c r="AD112" i="14"/>
  <c r="AF112" i="14" s="1"/>
  <c r="AD111" i="12"/>
  <c r="AD129" i="14"/>
  <c r="AF129" i="14" s="1"/>
  <c r="AD128" i="12"/>
  <c r="AD52" i="14"/>
  <c r="AF52" i="14" s="1"/>
  <c r="AD51" i="12"/>
  <c r="AD146" i="14"/>
  <c r="AF146" i="14" s="1"/>
  <c r="AD145" i="12"/>
  <c r="AD114" i="14"/>
  <c r="AF114" i="14" s="1"/>
  <c r="AD113" i="12"/>
  <c r="AD126" i="14"/>
  <c r="AF126" i="14" s="1"/>
  <c r="AD125" i="12"/>
  <c r="AD103" i="14"/>
  <c r="AF103" i="14" s="1"/>
  <c r="AD102" i="12"/>
  <c r="AD106" i="14"/>
  <c r="AF106" i="14" s="1"/>
  <c r="AD105" i="12"/>
  <c r="AD148" i="14"/>
  <c r="AF148" i="14" s="1"/>
  <c r="AD147" i="12"/>
  <c r="AD37" i="14"/>
  <c r="AF37" i="14" s="1"/>
  <c r="AD36" i="12"/>
  <c r="AD88" i="14"/>
  <c r="AF88" i="14" s="1"/>
  <c r="AD87" i="12"/>
  <c r="AE86" i="14"/>
  <c r="AD134" i="14"/>
  <c r="AF134" i="14" s="1"/>
  <c r="AD133" i="12"/>
  <c r="AE30" i="14"/>
  <c r="AD130" i="14"/>
  <c r="AF130" i="14" s="1"/>
  <c r="AD129" i="12"/>
  <c r="AE121" i="14"/>
  <c r="AD77" i="14"/>
  <c r="AF77" i="14" s="1"/>
  <c r="AD76" i="12"/>
  <c r="AD144" i="14"/>
  <c r="AF144" i="14" s="1"/>
  <c r="AD143" i="12"/>
  <c r="AD124" i="14"/>
  <c r="AF124" i="14" s="1"/>
  <c r="AD123" i="12"/>
  <c r="AC114" i="14"/>
  <c r="AD115" i="14"/>
  <c r="AF115" i="14" s="1"/>
  <c r="AD114" i="12"/>
  <c r="AD154" i="14"/>
  <c r="AF154" i="14" s="1"/>
  <c r="AD153" i="12"/>
  <c r="AD136" i="14"/>
  <c r="AF136" i="14" s="1"/>
  <c r="AD135" i="12"/>
  <c r="AD142" i="14"/>
  <c r="AF142" i="14" s="1"/>
  <c r="AD141" i="12"/>
  <c r="AD145" i="14"/>
  <c r="AF145" i="14" s="1"/>
  <c r="AD144" i="12"/>
  <c r="AD64" i="14"/>
  <c r="AD63" i="12"/>
  <c r="AD119" i="14"/>
  <c r="AF119" i="14" s="1"/>
  <c r="AD118" i="12"/>
  <c r="AD133" i="14"/>
  <c r="AF133" i="14" s="1"/>
  <c r="AD132" i="12"/>
  <c r="AD72" i="14"/>
  <c r="AF72" i="14" s="1"/>
  <c r="AD71" i="12"/>
  <c r="AD58" i="14"/>
  <c r="AF58" i="14" s="1"/>
  <c r="AD57" i="12"/>
  <c r="AD39" i="14"/>
  <c r="AF39" i="14" s="1"/>
  <c r="AD38" i="12"/>
  <c r="AD54" i="14"/>
  <c r="AF54" i="14" s="1"/>
  <c r="AD53" i="12"/>
  <c r="AD111" i="14"/>
  <c r="AF111" i="14" s="1"/>
  <c r="AD110" i="12"/>
  <c r="AD93" i="14"/>
  <c r="AF93" i="14" s="1"/>
  <c r="AD92" i="12"/>
  <c r="AD83" i="14"/>
  <c r="AD82" i="12"/>
  <c r="AD47" i="14"/>
  <c r="AF47" i="14" s="1"/>
  <c r="AD46" i="12"/>
  <c r="AD53" i="14"/>
  <c r="AF53" i="14" s="1"/>
  <c r="AD52" i="12"/>
  <c r="AD127" i="14"/>
  <c r="AF127" i="14" s="1"/>
  <c r="AD126" i="12"/>
  <c r="AD92" i="14"/>
  <c r="AF92" i="14" s="1"/>
  <c r="AD91" i="12"/>
  <c r="AD147" i="14"/>
  <c r="AF147" i="14" s="1"/>
  <c r="AD146" i="12"/>
  <c r="S121" i="10"/>
  <c r="AD38" i="14"/>
  <c r="AF38" i="14" s="1"/>
  <c r="AD37" i="12"/>
  <c r="AD140" i="14"/>
  <c r="AF140" i="14" s="1"/>
  <c r="AD139" i="12"/>
  <c r="AD57" i="14"/>
  <c r="AF57" i="14" s="1"/>
  <c r="AD56" i="12"/>
  <c r="AD102" i="14"/>
  <c r="AD101" i="12"/>
  <c r="AD44" i="14"/>
  <c r="AF44" i="14" s="1"/>
  <c r="AD43" i="12"/>
  <c r="AD151" i="14"/>
  <c r="AF151" i="14" s="1"/>
  <c r="AD150" i="12"/>
  <c r="AD149" i="14"/>
  <c r="AF149" i="14" s="1"/>
  <c r="AD148" i="12"/>
  <c r="AD108" i="14"/>
  <c r="AF108" i="14" s="1"/>
  <c r="AD107" i="12"/>
  <c r="AD85" i="14"/>
  <c r="AF85" i="14" s="1"/>
  <c r="AD84" i="12"/>
  <c r="AD137" i="14"/>
  <c r="AF137" i="14" s="1"/>
  <c r="AD136" i="12"/>
  <c r="AE33" i="14"/>
  <c r="AD67" i="14"/>
  <c r="AF67" i="14" s="1"/>
  <c r="AD66" i="12"/>
  <c r="AD78" i="14"/>
  <c r="AF78" i="14" s="1"/>
  <c r="AD77" i="12"/>
  <c r="AD82" i="14"/>
  <c r="AD81" i="12"/>
  <c r="AD120" i="14"/>
  <c r="AF120" i="14" s="1"/>
  <c r="AD119" i="12"/>
  <c r="AD131" i="14"/>
  <c r="AF131" i="14" s="1"/>
  <c r="AD130" i="12"/>
  <c r="AD96" i="14"/>
  <c r="AF96" i="14" s="1"/>
  <c r="AD95" i="12"/>
  <c r="AD89" i="14"/>
  <c r="AF89" i="14" s="1"/>
  <c r="AD88" i="12"/>
  <c r="AD143" i="14"/>
  <c r="AF143" i="14" s="1"/>
  <c r="AD142" i="12"/>
  <c r="AD55" i="14"/>
  <c r="AF55" i="14" s="1"/>
  <c r="AD54" i="12"/>
  <c r="AD107" i="14"/>
  <c r="AF107" i="14" s="1"/>
  <c r="AD106" i="12"/>
  <c r="AE31" i="14"/>
  <c r="AD157" i="14"/>
  <c r="AF157" i="14" s="1"/>
  <c r="AD156" i="12"/>
  <c r="AD61" i="14"/>
  <c r="AF61" i="14" s="1"/>
  <c r="AD60" i="12"/>
  <c r="AD105" i="14"/>
  <c r="AF105" i="14" s="1"/>
  <c r="AD104" i="12"/>
  <c r="AD123" i="14"/>
  <c r="AF123" i="14" s="1"/>
  <c r="AD122" i="12"/>
  <c r="AD100" i="14"/>
  <c r="AF100" i="14" s="1"/>
  <c r="AD99" i="12"/>
  <c r="AD49" i="14"/>
  <c r="AF49" i="14" s="1"/>
  <c r="AD48" i="12"/>
  <c r="AD31" i="14"/>
  <c r="AF31" i="14" s="1"/>
  <c r="AD30" i="12"/>
  <c r="AD104" i="14"/>
  <c r="AF104" i="14" s="1"/>
  <c r="AD103" i="12"/>
  <c r="AD113" i="14"/>
  <c r="AF113" i="14" s="1"/>
  <c r="AD112" i="12"/>
  <c r="AE76" i="14"/>
  <c r="AD118" i="14"/>
  <c r="AF118" i="14" s="1"/>
  <c r="AD117" i="12"/>
  <c r="AD95" i="14"/>
  <c r="AF95" i="14" s="1"/>
  <c r="AD94" i="12"/>
  <c r="AD50" i="14"/>
  <c r="AF50" i="14" s="1"/>
  <c r="AD49" i="12"/>
  <c r="AD42" i="14"/>
  <c r="AF42" i="14" s="1"/>
  <c r="AD41" i="12"/>
  <c r="AD68" i="14"/>
  <c r="AF68" i="14" s="1"/>
  <c r="AD67" i="12"/>
  <c r="AD90" i="14"/>
  <c r="AF90" i="14" s="1"/>
  <c r="AD89" i="12"/>
  <c r="AD29" i="14"/>
  <c r="AF29" i="14" s="1"/>
  <c r="AD28" i="12"/>
  <c r="AE139" i="14"/>
  <c r="AD110" i="14"/>
  <c r="AF110" i="14" s="1"/>
  <c r="AD109" i="12"/>
  <c r="AD34" i="14"/>
  <c r="AD33" i="12"/>
  <c r="AD125" i="14"/>
  <c r="AF125" i="14" s="1"/>
  <c r="AD124" i="12"/>
  <c r="AD74" i="14"/>
  <c r="AF74" i="14" s="1"/>
  <c r="AD73" i="12"/>
  <c r="AD36" i="14"/>
  <c r="AF36" i="14" s="1"/>
  <c r="AD35" i="12"/>
  <c r="AD28" i="14"/>
  <c r="AF28" i="14" s="1"/>
  <c r="AD27" i="12"/>
  <c r="AD66" i="14"/>
  <c r="AF66" i="14" s="1"/>
  <c r="AD65" i="12"/>
  <c r="AD60" i="14"/>
  <c r="AF60" i="14" s="1"/>
  <c r="AD59" i="12"/>
  <c r="AD116" i="14"/>
  <c r="AF116" i="14" s="1"/>
  <c r="AD115" i="12"/>
  <c r="AD46" i="14"/>
  <c r="AD45" i="12"/>
  <c r="AD75" i="14"/>
  <c r="AF75" i="14" s="1"/>
  <c r="AD74" i="12"/>
  <c r="AD101" i="14"/>
  <c r="AF101" i="14" s="1"/>
  <c r="AD100" i="12"/>
  <c r="AD84" i="14"/>
  <c r="AF84" i="14" s="1"/>
  <c r="AD83" i="12"/>
  <c r="AD48" i="14"/>
  <c r="AF48" i="14" s="1"/>
  <c r="AD47" i="12"/>
  <c r="AD27" i="14"/>
  <c r="AF27" i="14" s="1"/>
  <c r="AD26" i="12"/>
  <c r="AD80" i="14"/>
  <c r="AF80" i="14" s="1"/>
  <c r="AD79" i="12"/>
  <c r="AD121" i="14"/>
  <c r="AF121" i="14" s="1"/>
  <c r="AD120" i="12"/>
  <c r="AD152" i="14"/>
  <c r="AD151" i="12"/>
  <c r="AD94" i="14"/>
  <c r="AD93" i="12"/>
  <c r="AD35" i="14"/>
  <c r="AF35" i="14" s="1"/>
  <c r="AD34" i="12"/>
  <c r="AD141" i="14"/>
  <c r="AD140" i="12"/>
  <c r="AD135" i="14"/>
  <c r="AD134" i="12"/>
  <c r="AD99" i="14"/>
  <c r="AF99" i="14" s="1"/>
  <c r="AD98" i="12"/>
  <c r="AD117" i="14"/>
  <c r="AF117" i="14" s="1"/>
  <c r="AD116" i="12"/>
  <c r="AD153" i="14"/>
  <c r="AF153" i="14" s="1"/>
  <c r="AD152" i="12"/>
  <c r="AD122" i="14"/>
  <c r="AF122" i="14" s="1"/>
  <c r="AD121" i="12"/>
  <c r="AD87" i="14"/>
  <c r="AF87" i="14" s="1"/>
  <c r="AD86" i="12"/>
  <c r="AD155" i="14"/>
  <c r="AF155" i="14" s="1"/>
  <c r="AD154" i="12"/>
  <c r="AE107" i="14"/>
  <c r="AE138" i="14"/>
  <c r="AD79" i="14"/>
  <c r="AF79" i="14" s="1"/>
  <c r="AD78" i="12"/>
  <c r="P50" i="12"/>
  <c r="P53" i="12" s="1"/>
  <c r="E120" i="10"/>
  <c r="X25" i="14" s="1"/>
  <c r="D120" i="10"/>
  <c r="W25" i="14" s="1"/>
  <c r="AB150" i="7"/>
  <c r="H114" i="10" s="1"/>
  <c r="AA19" i="14" s="1"/>
  <c r="AB20" i="14"/>
  <c r="T157" i="10"/>
  <c r="X155" i="7"/>
  <c r="B119" i="10" s="1"/>
  <c r="F120" i="10"/>
  <c r="Y25" i="14" s="1"/>
  <c r="Z5" i="12"/>
  <c r="AE153" i="14" l="1"/>
  <c r="AE147" i="14"/>
  <c r="AE88" i="14"/>
  <c r="AE128" i="14"/>
  <c r="AE112" i="14"/>
  <c r="AE70" i="14"/>
  <c r="AE54" i="14"/>
  <c r="AE148" i="14"/>
  <c r="AE37" i="14"/>
  <c r="AE87" i="14"/>
  <c r="AE149" i="14"/>
  <c r="AE127" i="14"/>
  <c r="AE35" i="14"/>
  <c r="AE110" i="14"/>
  <c r="AE55" i="14"/>
  <c r="AE99" i="14"/>
  <c r="AE78" i="14"/>
  <c r="AE111" i="14"/>
  <c r="AE151" i="14"/>
  <c r="AE74" i="14"/>
  <c r="AE103" i="14"/>
  <c r="AE134" i="14"/>
  <c r="AE65" i="14"/>
  <c r="AE157" i="14"/>
  <c r="AE44" i="14"/>
  <c r="AE48" i="14"/>
  <c r="AE69" i="14"/>
  <c r="AE155" i="14"/>
  <c r="AE49" i="14"/>
  <c r="AE106" i="14"/>
  <c r="AE56" i="14"/>
  <c r="AE32" i="14"/>
  <c r="AE137" i="14"/>
  <c r="AE93" i="14"/>
  <c r="AE47" i="14"/>
  <c r="AE97" i="14"/>
  <c r="AE61" i="14"/>
  <c r="AE101" i="14"/>
  <c r="AE89" i="14"/>
  <c r="AE108" i="14"/>
  <c r="AE144" i="14"/>
  <c r="AC25" i="14"/>
  <c r="AE41" i="14"/>
  <c r="AE117" i="14"/>
  <c r="AE75" i="14"/>
  <c r="AE146" i="14"/>
  <c r="AE36" i="14"/>
  <c r="AE104" i="14"/>
  <c r="AE96" i="14"/>
  <c r="AE85" i="14"/>
  <c r="AE115" i="14"/>
  <c r="AE38" i="14"/>
  <c r="AE84" i="14"/>
  <c r="AF102" i="14"/>
  <c r="AE102" i="14"/>
  <c r="AE29" i="14"/>
  <c r="AE136" i="14"/>
  <c r="AF34" i="14"/>
  <c r="AE34" i="14"/>
  <c r="AE118" i="14"/>
  <c r="AF83" i="14"/>
  <c r="AE83" i="14"/>
  <c r="AE28" i="14"/>
  <c r="AE100" i="14"/>
  <c r="AF152" i="14"/>
  <c r="AE152" i="14"/>
  <c r="AD5" i="14"/>
  <c r="AF5" i="14" s="1"/>
  <c r="AD4" i="12"/>
  <c r="AE150" i="14"/>
  <c r="AE66" i="14"/>
  <c r="AE113" i="14"/>
  <c r="AE77" i="14"/>
  <c r="AD7" i="14"/>
  <c r="AF7" i="14" s="1"/>
  <c r="AD6" i="12"/>
  <c r="AE109" i="14"/>
  <c r="AE42" i="14"/>
  <c r="AE154" i="14"/>
  <c r="AE105" i="14"/>
  <c r="AE80" i="14"/>
  <c r="AE114" i="14"/>
  <c r="AE123" i="14"/>
  <c r="AE95" i="14"/>
  <c r="AE79" i="14"/>
  <c r="AE122" i="14"/>
  <c r="AD26" i="14"/>
  <c r="AD25" i="12"/>
  <c r="AE60" i="14"/>
  <c r="AE133" i="14"/>
  <c r="AE58" i="14"/>
  <c r="AE116" i="14"/>
  <c r="AE98" i="14"/>
  <c r="AE53" i="14"/>
  <c r="AE126" i="14"/>
  <c r="S120" i="10"/>
  <c r="AE52" i="14"/>
  <c r="AE142" i="14"/>
  <c r="AE130" i="14"/>
  <c r="AE72" i="14"/>
  <c r="AE45" i="14"/>
  <c r="AE129" i="14"/>
  <c r="AE73" i="14"/>
  <c r="AF64" i="14"/>
  <c r="AE64" i="14"/>
  <c r="AE39" i="14"/>
  <c r="AE57" i="14"/>
  <c r="AE125" i="14"/>
  <c r="P49" i="12"/>
  <c r="P52" i="12" s="1"/>
  <c r="P54" i="12" s="1"/>
  <c r="U24" i="14"/>
  <c r="AE67" i="14"/>
  <c r="AE119" i="14"/>
  <c r="AD8" i="14"/>
  <c r="AF8" i="14" s="1"/>
  <c r="AD7" i="12"/>
  <c r="AE51" i="14"/>
  <c r="AF82" i="14"/>
  <c r="AE82" i="14"/>
  <c r="AE131" i="14"/>
  <c r="AF94" i="14"/>
  <c r="B82" i="14" s="1"/>
  <c r="AE94" i="14"/>
  <c r="AE92" i="14"/>
  <c r="AE143" i="14"/>
  <c r="AE120" i="14"/>
  <c r="AE68" i="14"/>
  <c r="AE124" i="14"/>
  <c r="AE50" i="14"/>
  <c r="AF135" i="14"/>
  <c r="AE135" i="14"/>
  <c r="AE27" i="14"/>
  <c r="AF141" i="14"/>
  <c r="AE141" i="14"/>
  <c r="AF46" i="14"/>
  <c r="AE46" i="14"/>
  <c r="AE90" i="14"/>
  <c r="AE140" i="14"/>
  <c r="AE145" i="14"/>
  <c r="L3" i="14"/>
  <c r="C12" i="14"/>
  <c r="C16" i="14"/>
  <c r="A20" i="14" s="1"/>
  <c r="C15" i="14"/>
  <c r="Y42" i="12" a="1"/>
  <c r="Y42" i="12" s="1"/>
  <c r="Y44" i="12"/>
  <c r="AD3" i="12"/>
  <c r="C17" i="14"/>
  <c r="Z43" i="12"/>
  <c r="W5" i="12" a="1"/>
  <c r="W5" i="12" s="1"/>
  <c r="V5" i="12" a="1"/>
  <c r="V5" i="12" s="1"/>
  <c r="V43" i="12" s="1"/>
  <c r="T156" i="10"/>
  <c r="E119" i="10"/>
  <c r="X24" i="14" s="1"/>
  <c r="D119" i="10"/>
  <c r="W24" i="14" s="1"/>
  <c r="AB149" i="7"/>
  <c r="H113" i="10" s="1"/>
  <c r="AA18" i="14" s="1"/>
  <c r="AB19" i="14"/>
  <c r="X154" i="7"/>
  <c r="B118" i="10" s="1"/>
  <c r="F119" i="10"/>
  <c r="Y24" i="14" s="1"/>
  <c r="P440" i="7"/>
  <c r="C435" i="7"/>
  <c r="M435" i="7" s="1"/>
  <c r="D426" i="7"/>
  <c r="N426" i="7" s="1"/>
  <c r="D443" i="7"/>
  <c r="N443" i="7" s="1"/>
  <c r="P437" i="7"/>
  <c r="C432" i="7"/>
  <c r="M432" i="7" s="1"/>
  <c r="D423" i="7"/>
  <c r="N423" i="7" s="1"/>
  <c r="D440" i="7"/>
  <c r="N440" i="7" s="1"/>
  <c r="P434" i="7"/>
  <c r="C429" i="7"/>
  <c r="M429" i="7" s="1"/>
  <c r="D437" i="7"/>
  <c r="N437" i="7" s="1"/>
  <c r="P431" i="7"/>
  <c r="C426" i="7"/>
  <c r="M426" i="7" s="1"/>
  <c r="D439" i="7"/>
  <c r="N439" i="7" s="1"/>
  <c r="P433" i="7"/>
  <c r="C428" i="7"/>
  <c r="M428" i="7" s="1"/>
  <c r="D436" i="7"/>
  <c r="N436" i="7" s="1"/>
  <c r="P430" i="7"/>
  <c r="C425" i="7"/>
  <c r="M425" i="7" s="1"/>
  <c r="C442" i="7"/>
  <c r="M442" i="7" s="1"/>
  <c r="D433" i="7"/>
  <c r="N433" i="7" s="1"/>
  <c r="P427" i="7"/>
  <c r="C422" i="7"/>
  <c r="M422" i="7" s="1"/>
  <c r="P444" i="7"/>
  <c r="C439" i="7"/>
  <c r="M439" i="7" s="1"/>
  <c r="D430" i="7"/>
  <c r="N430" i="7" s="1"/>
  <c r="P424" i="7"/>
  <c r="P441" i="7"/>
  <c r="C436" i="7"/>
  <c r="M436" i="7" s="1"/>
  <c r="D427" i="7"/>
  <c r="N427" i="7" s="1"/>
  <c r="P421" i="7"/>
  <c r="D444" i="7"/>
  <c r="N444" i="7" s="1"/>
  <c r="P438" i="7"/>
  <c r="C433" i="7"/>
  <c r="M433" i="7" s="1"/>
  <c r="D424" i="7"/>
  <c r="N424" i="7" s="1"/>
  <c r="D441" i="7"/>
  <c r="N441" i="7" s="1"/>
  <c r="P435" i="7"/>
  <c r="C430" i="7"/>
  <c r="M430" i="7" s="1"/>
  <c r="D421" i="7"/>
  <c r="N421" i="7" s="1"/>
  <c r="D438" i="7"/>
  <c r="N438" i="7" s="1"/>
  <c r="P432" i="7"/>
  <c r="C427" i="7"/>
  <c r="M427" i="7" s="1"/>
  <c r="C444" i="7"/>
  <c r="M444" i="7" s="1"/>
  <c r="D435" i="7"/>
  <c r="N435" i="7" s="1"/>
  <c r="P429" i="7"/>
  <c r="C424" i="7"/>
  <c r="M424" i="7" s="1"/>
  <c r="C421" i="7"/>
  <c r="M421" i="7" s="1"/>
  <c r="C441" i="7"/>
  <c r="M441" i="7" s="1"/>
  <c r="D432" i="7"/>
  <c r="N432" i="7" s="1"/>
  <c r="P426" i="7"/>
  <c r="P443" i="7"/>
  <c r="C438" i="7"/>
  <c r="M438" i="7" s="1"/>
  <c r="D429" i="7"/>
  <c r="N429" i="7" s="1"/>
  <c r="P423" i="7"/>
  <c r="C443" i="7"/>
  <c r="M443" i="7" s="1"/>
  <c r="D434" i="7"/>
  <c r="N434" i="7" s="1"/>
  <c r="P428" i="7"/>
  <c r="C423" i="7"/>
  <c r="M423" i="7" s="1"/>
  <c r="C440" i="7"/>
  <c r="M440" i="7" s="1"/>
  <c r="D431" i="7"/>
  <c r="N431" i="7" s="1"/>
  <c r="P425" i="7"/>
  <c r="P442" i="7"/>
  <c r="C437" i="7"/>
  <c r="M437" i="7" s="1"/>
  <c r="D428" i="7"/>
  <c r="N428" i="7" s="1"/>
  <c r="P422" i="7"/>
  <c r="P439" i="7"/>
  <c r="C434" i="7"/>
  <c r="M434" i="7" s="1"/>
  <c r="D425" i="7"/>
  <c r="N425" i="7" s="1"/>
  <c r="D442" i="7"/>
  <c r="N442" i="7" s="1"/>
  <c r="P436" i="7"/>
  <c r="C431" i="7"/>
  <c r="M431" i="7" s="1"/>
  <c r="D422" i="7"/>
  <c r="N422" i="7" s="1"/>
  <c r="P419" i="7"/>
  <c r="C416" i="7"/>
  <c r="M416" i="7" s="1"/>
  <c r="C411" i="7"/>
  <c r="M411" i="7" s="1"/>
  <c r="C419" i="7"/>
  <c r="M419" i="7" s="1"/>
  <c r="D410" i="7"/>
  <c r="N410" i="7" s="1"/>
  <c r="P404" i="7"/>
  <c r="C399" i="7"/>
  <c r="M399" i="7" s="1"/>
  <c r="D390" i="7"/>
  <c r="N390" i="7" s="1"/>
  <c r="P384" i="7"/>
  <c r="C379" i="7"/>
  <c r="M379" i="7" s="1"/>
  <c r="D407" i="7"/>
  <c r="N407" i="7" s="1"/>
  <c r="D401" i="7"/>
  <c r="N401" i="7" s="1"/>
  <c r="P401" i="7"/>
  <c r="C396" i="7"/>
  <c r="M396" i="7" s="1"/>
  <c r="C394" i="7"/>
  <c r="M394" i="7" s="1"/>
  <c r="C390" i="7"/>
  <c r="M390" i="7" s="1"/>
  <c r="D387" i="7"/>
  <c r="N387" i="7" s="1"/>
  <c r="P381" i="7"/>
  <c r="C376" i="7"/>
  <c r="M376" i="7" s="1"/>
  <c r="C374" i="7"/>
  <c r="M374" i="7" s="1"/>
  <c r="D367" i="7"/>
  <c r="N367" i="7" s="1"/>
  <c r="D365" i="7"/>
  <c r="N365" i="7" s="1"/>
  <c r="P361" i="7"/>
  <c r="P359" i="7"/>
  <c r="C356" i="7"/>
  <c r="M356" i="7" s="1"/>
  <c r="C354" i="7"/>
  <c r="M354" i="7" s="1"/>
  <c r="P338" i="7"/>
  <c r="P337" i="7"/>
  <c r="D414" i="7"/>
  <c r="N414" i="7" s="1"/>
  <c r="P408" i="7"/>
  <c r="C403" i="7"/>
  <c r="M403" i="7" s="1"/>
  <c r="D394" i="7"/>
  <c r="N394" i="7" s="1"/>
  <c r="P388" i="7"/>
  <c r="C383" i="7"/>
  <c r="M383" i="7" s="1"/>
  <c r="D374" i="7"/>
  <c r="N374" i="7" s="1"/>
  <c r="P368" i="7"/>
  <c r="C363" i="7"/>
  <c r="M363" i="7" s="1"/>
  <c r="D354" i="7"/>
  <c r="N354" i="7" s="1"/>
  <c r="P348" i="7"/>
  <c r="C343" i="7"/>
  <c r="M343" i="7" s="1"/>
  <c r="D334" i="7"/>
  <c r="N334" i="7" s="1"/>
  <c r="P328" i="7"/>
  <c r="C323" i="7"/>
  <c r="M323" i="7" s="1"/>
  <c r="D314" i="7"/>
  <c r="N314" i="7" s="1"/>
  <c r="P308" i="7"/>
  <c r="C303" i="7"/>
  <c r="M303" i="7" s="1"/>
  <c r="D294" i="7"/>
  <c r="N294" i="7" s="1"/>
  <c r="P385" i="7"/>
  <c r="C420" i="7"/>
  <c r="M420" i="7" s="1"/>
  <c r="D411" i="7"/>
  <c r="N411" i="7" s="1"/>
  <c r="P405" i="7"/>
  <c r="C400" i="7"/>
  <c r="M400" i="7" s="1"/>
  <c r="D391" i="7"/>
  <c r="N391" i="7" s="1"/>
  <c r="C417" i="7"/>
  <c r="M417" i="7" s="1"/>
  <c r="D408" i="7"/>
  <c r="N408" i="7" s="1"/>
  <c r="P402" i="7"/>
  <c r="C397" i="7"/>
  <c r="M397" i="7" s="1"/>
  <c r="D388" i="7"/>
  <c r="N388" i="7" s="1"/>
  <c r="P382" i="7"/>
  <c r="C377" i="7"/>
  <c r="M377" i="7" s="1"/>
  <c r="D368" i="7"/>
  <c r="N368" i="7" s="1"/>
  <c r="P362" i="7"/>
  <c r="C357" i="7"/>
  <c r="M357" i="7" s="1"/>
  <c r="D348" i="7"/>
  <c r="N348" i="7" s="1"/>
  <c r="P342" i="7"/>
  <c r="C337" i="7"/>
  <c r="M337" i="7" s="1"/>
  <c r="D328" i="7"/>
  <c r="N328" i="7" s="1"/>
  <c r="P322" i="7"/>
  <c r="C317" i="7"/>
  <c r="M317" i="7" s="1"/>
  <c r="D308" i="7"/>
  <c r="N308" i="7" s="1"/>
  <c r="P302" i="7"/>
  <c r="C297" i="7"/>
  <c r="M297" i="7" s="1"/>
  <c r="D417" i="7"/>
  <c r="N417" i="7" s="1"/>
  <c r="C380" i="7"/>
  <c r="M380" i="7" s="1"/>
  <c r="D371" i="7"/>
  <c r="N371" i="7" s="1"/>
  <c r="P365" i="7"/>
  <c r="C360" i="7"/>
  <c r="M360" i="7" s="1"/>
  <c r="D416" i="7"/>
  <c r="N416" i="7" s="1"/>
  <c r="P410" i="7"/>
  <c r="C405" i="7"/>
  <c r="M405" i="7" s="1"/>
  <c r="D413" i="7"/>
  <c r="N413" i="7" s="1"/>
  <c r="P407" i="7"/>
  <c r="P406" i="7"/>
  <c r="P339" i="7"/>
  <c r="D370" i="7"/>
  <c r="N370" i="7" s="1"/>
  <c r="P364" i="7"/>
  <c r="C359" i="7"/>
  <c r="M359" i="7" s="1"/>
  <c r="D350" i="7"/>
  <c r="N350" i="7" s="1"/>
  <c r="D347" i="7"/>
  <c r="N347" i="7" s="1"/>
  <c r="P341" i="7"/>
  <c r="C336" i="7"/>
  <c r="M336" i="7" s="1"/>
  <c r="D327" i="7"/>
  <c r="N327" i="7" s="1"/>
  <c r="P416" i="7"/>
  <c r="P415" i="7"/>
  <c r="P413" i="7"/>
  <c r="C410" i="7"/>
  <c r="M410" i="7" s="1"/>
  <c r="D402" i="7"/>
  <c r="N402" i="7" s="1"/>
  <c r="D398" i="7"/>
  <c r="N398" i="7" s="1"/>
  <c r="P396" i="7"/>
  <c r="P395" i="7"/>
  <c r="C391" i="7"/>
  <c r="M391" i="7" s="1"/>
  <c r="D381" i="7"/>
  <c r="N381" i="7" s="1"/>
  <c r="D382" i="7"/>
  <c r="N382" i="7" s="1"/>
  <c r="P376" i="7"/>
  <c r="C371" i="7"/>
  <c r="M371" i="7" s="1"/>
  <c r="C370" i="7"/>
  <c r="M370" i="7" s="1"/>
  <c r="P353" i="7"/>
  <c r="C347" i="7"/>
  <c r="M347" i="7" s="1"/>
  <c r="D299" i="7"/>
  <c r="N299" i="7" s="1"/>
  <c r="C333" i="7"/>
  <c r="M333" i="7" s="1"/>
  <c r="P418" i="7"/>
  <c r="C413" i="7"/>
  <c r="M413" i="7" s="1"/>
  <c r="D404" i="7"/>
  <c r="N404" i="7" s="1"/>
  <c r="P398" i="7"/>
  <c r="C393" i="7"/>
  <c r="M393" i="7" s="1"/>
  <c r="D384" i="7"/>
  <c r="N384" i="7" s="1"/>
  <c r="P378" i="7"/>
  <c r="C373" i="7"/>
  <c r="M373" i="7" s="1"/>
  <c r="D364" i="7"/>
  <c r="N364" i="7" s="1"/>
  <c r="P358" i="7"/>
  <c r="D344" i="7"/>
  <c r="N344" i="7" s="1"/>
  <c r="D324" i="7"/>
  <c r="N324" i="7" s="1"/>
  <c r="P318" i="7"/>
  <c r="C313" i="7"/>
  <c r="M313" i="7" s="1"/>
  <c r="D304" i="7"/>
  <c r="N304" i="7" s="1"/>
  <c r="P298" i="7"/>
  <c r="C293" i="7"/>
  <c r="M293" i="7" s="1"/>
  <c r="C368" i="7"/>
  <c r="M368" i="7" s="1"/>
  <c r="P417" i="7"/>
  <c r="C412" i="7"/>
  <c r="M412" i="7" s="1"/>
  <c r="D403" i="7"/>
  <c r="N403" i="7" s="1"/>
  <c r="P397" i="7"/>
  <c r="C392" i="7"/>
  <c r="M392" i="7" s="1"/>
  <c r="D383" i="7"/>
  <c r="N383" i="7" s="1"/>
  <c r="P377" i="7"/>
  <c r="C372" i="7"/>
  <c r="M372" i="7" s="1"/>
  <c r="D363" i="7"/>
  <c r="N363" i="7" s="1"/>
  <c r="P357" i="7"/>
  <c r="C352" i="7"/>
  <c r="M352" i="7" s="1"/>
  <c r="D343" i="7"/>
  <c r="N343" i="7" s="1"/>
  <c r="P336" i="7"/>
  <c r="P332" i="7"/>
  <c r="C332" i="7"/>
  <c r="M332" i="7" s="1"/>
  <c r="D323" i="7"/>
  <c r="N323" i="7" s="1"/>
  <c r="D321" i="7"/>
  <c r="N321" i="7" s="1"/>
  <c r="P317" i="7"/>
  <c r="P312" i="7"/>
  <c r="C312" i="7"/>
  <c r="M312" i="7" s="1"/>
  <c r="D303" i="7"/>
  <c r="N303" i="7" s="1"/>
  <c r="P297" i="7"/>
  <c r="C292" i="7"/>
  <c r="M292" i="7" s="1"/>
  <c r="C353" i="7"/>
  <c r="M353" i="7" s="1"/>
  <c r="P321" i="7"/>
  <c r="C296" i="7"/>
  <c r="M296" i="7" s="1"/>
  <c r="C345" i="7"/>
  <c r="M345" i="7" s="1"/>
  <c r="P344" i="7"/>
  <c r="D316" i="7"/>
  <c r="N316" i="7" s="1"/>
  <c r="D396" i="7"/>
  <c r="N396" i="7" s="1"/>
  <c r="P390" i="7"/>
  <c r="C385" i="7"/>
  <c r="M385" i="7" s="1"/>
  <c r="D376" i="7"/>
  <c r="N376" i="7" s="1"/>
  <c r="P370" i="7"/>
  <c r="C365" i="7"/>
  <c r="M365" i="7" s="1"/>
  <c r="D356" i="7"/>
  <c r="N356" i="7" s="1"/>
  <c r="P350" i="7"/>
  <c r="D336" i="7"/>
  <c r="N336" i="7" s="1"/>
  <c r="P330" i="7"/>
  <c r="C325" i="7"/>
  <c r="M325" i="7" s="1"/>
  <c r="P310" i="7"/>
  <c r="D296" i="7"/>
  <c r="N296" i="7" s="1"/>
  <c r="P290" i="7"/>
  <c r="D307" i="7"/>
  <c r="N307" i="7" s="1"/>
  <c r="C402" i="7"/>
  <c r="M402" i="7" s="1"/>
  <c r="C401" i="7"/>
  <c r="M401" i="7" s="1"/>
  <c r="D393" i="7"/>
  <c r="N393" i="7" s="1"/>
  <c r="P387" i="7"/>
  <c r="C382" i="7"/>
  <c r="M382" i="7" s="1"/>
  <c r="C381" i="7"/>
  <c r="M381" i="7" s="1"/>
  <c r="D373" i="7"/>
  <c r="N373" i="7" s="1"/>
  <c r="P367" i="7"/>
  <c r="C362" i="7"/>
  <c r="M362" i="7" s="1"/>
  <c r="C361" i="7"/>
  <c r="M361" i="7" s="1"/>
  <c r="D353" i="7"/>
  <c r="N353" i="7" s="1"/>
  <c r="P347" i="7"/>
  <c r="C342" i="7"/>
  <c r="M342" i="7" s="1"/>
  <c r="D333" i="7"/>
  <c r="N333" i="7" s="1"/>
  <c r="P327" i="7"/>
  <c r="C321" i="7"/>
  <c r="M321" i="7" s="1"/>
  <c r="C322" i="7"/>
  <c r="M322" i="7" s="1"/>
  <c r="D313" i="7"/>
  <c r="N313" i="7" s="1"/>
  <c r="D312" i="7"/>
  <c r="N312" i="7" s="1"/>
  <c r="D311" i="7"/>
  <c r="N311" i="7" s="1"/>
  <c r="P307" i="7"/>
  <c r="C302" i="7"/>
  <c r="M302" i="7" s="1"/>
  <c r="C301" i="7"/>
  <c r="M301" i="7" s="1"/>
  <c r="D293" i="7"/>
  <c r="N293" i="7" s="1"/>
  <c r="D332" i="7"/>
  <c r="N332" i="7" s="1"/>
  <c r="C339" i="7"/>
  <c r="M339" i="7" s="1"/>
  <c r="D330" i="7"/>
  <c r="N330" i="7" s="1"/>
  <c r="P324" i="7"/>
  <c r="C319" i="7"/>
  <c r="M319" i="7" s="1"/>
  <c r="D310" i="7"/>
  <c r="N310" i="7" s="1"/>
  <c r="P304" i="7"/>
  <c r="C299" i="7"/>
  <c r="M299" i="7" s="1"/>
  <c r="D290" i="7"/>
  <c r="N290" i="7" s="1"/>
  <c r="C305" i="7"/>
  <c r="M305" i="7" s="1"/>
  <c r="C316" i="7"/>
  <c r="M316" i="7" s="1"/>
  <c r="P301" i="7"/>
  <c r="P299" i="7"/>
  <c r="C300" i="7"/>
  <c r="M300" i="7" s="1"/>
  <c r="C348" i="7"/>
  <c r="M348" i="7" s="1"/>
  <c r="D331" i="7"/>
  <c r="N331" i="7" s="1"/>
  <c r="C320" i="7"/>
  <c r="M320" i="7" s="1"/>
  <c r="D420" i="7"/>
  <c r="N420" i="7" s="1"/>
  <c r="P414" i="7"/>
  <c r="C409" i="7"/>
  <c r="M409" i="7" s="1"/>
  <c r="D400" i="7"/>
  <c r="N400" i="7" s="1"/>
  <c r="P394" i="7"/>
  <c r="C389" i="7"/>
  <c r="M389" i="7" s="1"/>
  <c r="D380" i="7"/>
  <c r="N380" i="7" s="1"/>
  <c r="P374" i="7"/>
  <c r="C369" i="7"/>
  <c r="M369" i="7" s="1"/>
  <c r="D360" i="7"/>
  <c r="N360" i="7" s="1"/>
  <c r="P354" i="7"/>
  <c r="C349" i="7"/>
  <c r="M349" i="7" s="1"/>
  <c r="D340" i="7"/>
  <c r="N340" i="7" s="1"/>
  <c r="P334" i="7"/>
  <c r="C329" i="7"/>
  <c r="M329" i="7" s="1"/>
  <c r="D320" i="7"/>
  <c r="N320" i="7" s="1"/>
  <c r="P314" i="7"/>
  <c r="C309" i="7"/>
  <c r="M309" i="7" s="1"/>
  <c r="D300" i="7"/>
  <c r="N300" i="7" s="1"/>
  <c r="D419" i="7"/>
  <c r="N419" i="7" s="1"/>
  <c r="D342" i="7"/>
  <c r="N342" i="7" s="1"/>
  <c r="P316" i="7"/>
  <c r="P411" i="7"/>
  <c r="C406" i="7"/>
  <c r="M406" i="7" s="1"/>
  <c r="D397" i="7"/>
  <c r="N397" i="7" s="1"/>
  <c r="P391" i="7"/>
  <c r="C386" i="7"/>
  <c r="M386" i="7" s="1"/>
  <c r="D377" i="7"/>
  <c r="N377" i="7" s="1"/>
  <c r="P371" i="7"/>
  <c r="C366" i="7"/>
  <c r="M366" i="7" s="1"/>
  <c r="D357" i="7"/>
  <c r="N357" i="7" s="1"/>
  <c r="D305" i="7"/>
  <c r="N305" i="7" s="1"/>
  <c r="D351" i="7"/>
  <c r="N351" i="7" s="1"/>
  <c r="P345" i="7"/>
  <c r="C340" i="7"/>
  <c r="M340" i="7" s="1"/>
  <c r="P325" i="7"/>
  <c r="P305" i="7"/>
  <c r="D291" i="7"/>
  <c r="N291" i="7" s="1"/>
  <c r="D362" i="7"/>
  <c r="N362" i="7" s="1"/>
  <c r="D339" i="7"/>
  <c r="N339" i="7" s="1"/>
  <c r="C414" i="7"/>
  <c r="M414" i="7" s="1"/>
  <c r="P399" i="7"/>
  <c r="D385" i="7"/>
  <c r="N385" i="7" s="1"/>
  <c r="P379" i="7"/>
  <c r="D345" i="7"/>
  <c r="N345" i="7" s="1"/>
  <c r="C334" i="7"/>
  <c r="M334" i="7" s="1"/>
  <c r="D325" i="7"/>
  <c r="N325" i="7" s="1"/>
  <c r="P319" i="7"/>
  <c r="C314" i="7"/>
  <c r="M314" i="7" s="1"/>
  <c r="C294" i="7"/>
  <c r="M294" i="7" s="1"/>
  <c r="C291" i="7"/>
  <c r="M291" i="7" s="1"/>
  <c r="P356" i="7"/>
  <c r="C351" i="7"/>
  <c r="M351" i="7" s="1"/>
  <c r="C331" i="7"/>
  <c r="M331" i="7" s="1"/>
  <c r="D322" i="7"/>
  <c r="N322" i="7" s="1"/>
  <c r="C311" i="7"/>
  <c r="M311" i="7" s="1"/>
  <c r="C310" i="7"/>
  <c r="M310" i="7" s="1"/>
  <c r="D302" i="7"/>
  <c r="N302" i="7" s="1"/>
  <c r="D301" i="7"/>
  <c r="N301" i="7" s="1"/>
  <c r="P296" i="7"/>
  <c r="P295" i="7"/>
  <c r="D405" i="7"/>
  <c r="N405" i="7" s="1"/>
  <c r="P373" i="7"/>
  <c r="P352" i="7"/>
  <c r="D338" i="7"/>
  <c r="N338" i="7" s="1"/>
  <c r="C408" i="7"/>
  <c r="M408" i="7" s="1"/>
  <c r="D399" i="7"/>
  <c r="N399" i="7" s="1"/>
  <c r="P393" i="7"/>
  <c r="C388" i="7"/>
  <c r="M388" i="7" s="1"/>
  <c r="D379" i="7"/>
  <c r="N379" i="7" s="1"/>
  <c r="D378" i="7"/>
  <c r="N378" i="7" s="1"/>
  <c r="D359" i="7"/>
  <c r="N359" i="7" s="1"/>
  <c r="D358" i="7"/>
  <c r="N358" i="7" s="1"/>
  <c r="P333" i="7"/>
  <c r="C328" i="7"/>
  <c r="M328" i="7" s="1"/>
  <c r="D319" i="7"/>
  <c r="N319" i="7" s="1"/>
  <c r="P313" i="7"/>
  <c r="C308" i="7"/>
  <c r="M308" i="7" s="1"/>
  <c r="P293" i="7"/>
  <c r="D418" i="7"/>
  <c r="N418" i="7" s="1"/>
  <c r="C350" i="7"/>
  <c r="M350" i="7" s="1"/>
  <c r="P315" i="7"/>
  <c r="P420" i="7"/>
  <c r="C415" i="7"/>
  <c r="M415" i="7" s="1"/>
  <c r="D406" i="7"/>
  <c r="N406" i="7" s="1"/>
  <c r="P400" i="7"/>
  <c r="C395" i="7"/>
  <c r="M395" i="7" s="1"/>
  <c r="D386" i="7"/>
  <c r="N386" i="7" s="1"/>
  <c r="P380" i="7"/>
  <c r="C375" i="7"/>
  <c r="M375" i="7" s="1"/>
  <c r="D366" i="7"/>
  <c r="N366" i="7" s="1"/>
  <c r="P360" i="7"/>
  <c r="C355" i="7"/>
  <c r="M355" i="7" s="1"/>
  <c r="D346" i="7"/>
  <c r="N346" i="7" s="1"/>
  <c r="P340" i="7"/>
  <c r="C335" i="7"/>
  <c r="M335" i="7" s="1"/>
  <c r="D326" i="7"/>
  <c r="N326" i="7" s="1"/>
  <c r="P320" i="7"/>
  <c r="C315" i="7"/>
  <c r="M315" i="7" s="1"/>
  <c r="D306" i="7"/>
  <c r="N306" i="7" s="1"/>
  <c r="P300" i="7"/>
  <c r="C295" i="7"/>
  <c r="M295" i="7" s="1"/>
  <c r="P294" i="7"/>
  <c r="C289" i="7"/>
  <c r="M289" i="7" s="1"/>
  <c r="P351" i="7"/>
  <c r="C346" i="7"/>
  <c r="M346" i="7" s="1"/>
  <c r="D337" i="7"/>
  <c r="N337" i="7" s="1"/>
  <c r="P331" i="7"/>
  <c r="C326" i="7"/>
  <c r="M326" i="7" s="1"/>
  <c r="D317" i="7"/>
  <c r="N317" i="7" s="1"/>
  <c r="P311" i="7"/>
  <c r="C306" i="7"/>
  <c r="M306" i="7" s="1"/>
  <c r="D297" i="7"/>
  <c r="N297" i="7" s="1"/>
  <c r="P291" i="7"/>
  <c r="P375" i="7"/>
  <c r="P355" i="7"/>
  <c r="C290" i="7"/>
  <c r="M290" i="7" s="1"/>
  <c r="D352" i="7"/>
  <c r="N352" i="7" s="1"/>
  <c r="P346" i="7"/>
  <c r="P292" i="7"/>
  <c r="P412" i="7"/>
  <c r="P372" i="7"/>
  <c r="C327" i="7"/>
  <c r="M327" i="7" s="1"/>
  <c r="C307" i="7"/>
  <c r="M307" i="7" s="1"/>
  <c r="D298" i="7"/>
  <c r="N298" i="7" s="1"/>
  <c r="D372" i="7"/>
  <c r="N372" i="7" s="1"/>
  <c r="C367" i="7"/>
  <c r="M367" i="7" s="1"/>
  <c r="D341" i="7"/>
  <c r="N341" i="7" s="1"/>
  <c r="D292" i="7"/>
  <c r="N292" i="7" s="1"/>
  <c r="D415" i="7"/>
  <c r="N415" i="7" s="1"/>
  <c r="P409" i="7"/>
  <c r="C404" i="7"/>
  <c r="M404" i="7" s="1"/>
  <c r="D395" i="7"/>
  <c r="N395" i="7" s="1"/>
  <c r="P389" i="7"/>
  <c r="C384" i="7"/>
  <c r="M384" i="7" s="1"/>
  <c r="D375" i="7"/>
  <c r="N375" i="7" s="1"/>
  <c r="P369" i="7"/>
  <c r="C364" i="7"/>
  <c r="M364" i="7" s="1"/>
  <c r="D355" i="7"/>
  <c r="N355" i="7" s="1"/>
  <c r="P349" i="7"/>
  <c r="C344" i="7"/>
  <c r="M344" i="7" s="1"/>
  <c r="D335" i="7"/>
  <c r="N335" i="7" s="1"/>
  <c r="P329" i="7"/>
  <c r="C324" i="7"/>
  <c r="M324" i="7" s="1"/>
  <c r="D315" i="7"/>
  <c r="N315" i="7" s="1"/>
  <c r="P309" i="7"/>
  <c r="C304" i="7"/>
  <c r="M304" i="7" s="1"/>
  <c r="D295" i="7"/>
  <c r="N295" i="7" s="1"/>
  <c r="P289" i="7"/>
  <c r="P392" i="7"/>
  <c r="P366" i="7"/>
  <c r="C330" i="7"/>
  <c r="M330" i="7" s="1"/>
  <c r="D412" i="7"/>
  <c r="N412" i="7" s="1"/>
  <c r="D392" i="7"/>
  <c r="N392" i="7" s="1"/>
  <c r="P326" i="7"/>
  <c r="P306" i="7"/>
  <c r="C387" i="7"/>
  <c r="M387" i="7" s="1"/>
  <c r="C341" i="7"/>
  <c r="M341" i="7" s="1"/>
  <c r="P335" i="7"/>
  <c r="C418" i="7"/>
  <c r="M418" i="7" s="1"/>
  <c r="D409" i="7"/>
  <c r="N409" i="7" s="1"/>
  <c r="P403" i="7"/>
  <c r="C398" i="7"/>
  <c r="M398" i="7" s="1"/>
  <c r="D389" i="7"/>
  <c r="N389" i="7" s="1"/>
  <c r="P383" i="7"/>
  <c r="C378" i="7"/>
  <c r="M378" i="7" s="1"/>
  <c r="D369" i="7"/>
  <c r="N369" i="7" s="1"/>
  <c r="P363" i="7"/>
  <c r="C358" i="7"/>
  <c r="M358" i="7" s="1"/>
  <c r="D349" i="7"/>
  <c r="N349" i="7" s="1"/>
  <c r="P343" i="7"/>
  <c r="C338" i="7"/>
  <c r="M338" i="7" s="1"/>
  <c r="D329" i="7"/>
  <c r="N329" i="7" s="1"/>
  <c r="P323" i="7"/>
  <c r="C318" i="7"/>
  <c r="M318" i="7" s="1"/>
  <c r="D309" i="7"/>
  <c r="N309" i="7" s="1"/>
  <c r="P303" i="7"/>
  <c r="C298" i="7"/>
  <c r="M298" i="7" s="1"/>
  <c r="D289" i="7"/>
  <c r="N289" i="7" s="1"/>
  <c r="P386" i="7"/>
  <c r="D361" i="7"/>
  <c r="N361" i="7" s="1"/>
  <c r="D318" i="7"/>
  <c r="N318" i="7" s="1"/>
  <c r="C407" i="7"/>
  <c r="M407" i="7" s="1"/>
  <c r="B60" i="14" l="1"/>
  <c r="B59" i="14"/>
  <c r="B81" i="14"/>
  <c r="B58" i="14"/>
  <c r="AD6" i="14"/>
  <c r="AF6" i="14" s="1"/>
  <c r="AD5" i="12"/>
  <c r="AF26" i="14"/>
  <c r="AE26" i="14"/>
  <c r="AD2" i="12"/>
  <c r="AC24" i="14"/>
  <c r="U23" i="14"/>
  <c r="AD25" i="14"/>
  <c r="AD24" i="12"/>
  <c r="S119" i="10"/>
  <c r="AD4" i="14"/>
  <c r="AF4" i="14" s="1"/>
  <c r="M3" i="14"/>
  <c r="AD3" i="14"/>
  <c r="AF3" i="14" s="1"/>
  <c r="L4" i="14"/>
  <c r="O3" i="14"/>
  <c r="Q3" i="14" s="1"/>
  <c r="W7" i="12"/>
  <c r="W45" i="12" s="1"/>
  <c r="W43" i="12"/>
  <c r="T155" i="10"/>
  <c r="E118" i="10"/>
  <c r="X23" i="14" s="1"/>
  <c r="D118" i="10"/>
  <c r="W23" i="14" s="1"/>
  <c r="AB148" i="7"/>
  <c r="H112" i="10" s="1"/>
  <c r="AA17" i="14" s="1"/>
  <c r="AB18" i="14"/>
  <c r="X153" i="7"/>
  <c r="B117" i="10" s="1"/>
  <c r="F118" i="10"/>
  <c r="Y23" i="14" s="1"/>
  <c r="G197" i="12"/>
  <c r="F47" i="11"/>
  <c r="G132" i="12"/>
  <c r="F154" i="11"/>
  <c r="F51" i="11"/>
  <c r="F17" i="11"/>
  <c r="O294" i="7"/>
  <c r="Y294" i="7" s="1"/>
  <c r="F162" i="11"/>
  <c r="O343" i="7"/>
  <c r="Y343" i="7" s="1"/>
  <c r="F134" i="11"/>
  <c r="O392" i="7"/>
  <c r="Y392" i="7" s="1"/>
  <c r="F260" i="11"/>
  <c r="F83" i="11"/>
  <c r="F61" i="11"/>
  <c r="O336" i="7"/>
  <c r="Y336" i="7" s="1"/>
  <c r="F204" i="11"/>
  <c r="O339" i="7"/>
  <c r="Y339" i="7" s="1"/>
  <c r="F207" i="11"/>
  <c r="O402" i="7"/>
  <c r="Y402" i="7" s="1"/>
  <c r="F270" i="11"/>
  <c r="O414" i="7"/>
  <c r="Y414" i="7" s="1"/>
  <c r="F282" i="11"/>
  <c r="F152" i="11"/>
  <c r="O324" i="7"/>
  <c r="Y324" i="7" s="1"/>
  <c r="F192" i="11"/>
  <c r="F156" i="11"/>
  <c r="O390" i="7"/>
  <c r="Y390" i="7" s="1"/>
  <c r="F258" i="11"/>
  <c r="O333" i="7"/>
  <c r="Y333" i="7" s="1"/>
  <c r="F201" i="11"/>
  <c r="F68" i="11"/>
  <c r="O360" i="7"/>
  <c r="Y360" i="7" s="1"/>
  <c r="F228" i="11"/>
  <c r="F69" i="11"/>
  <c r="O387" i="7"/>
  <c r="Y387" i="7" s="1"/>
  <c r="F255" i="11"/>
  <c r="G34" i="12"/>
  <c r="G194" i="12"/>
  <c r="G83" i="12"/>
  <c r="G32" i="12"/>
  <c r="G232" i="12"/>
  <c r="G95" i="12"/>
  <c r="G258" i="12"/>
  <c r="G79" i="12"/>
  <c r="G125" i="12"/>
  <c r="G101" i="12"/>
  <c r="G204" i="12"/>
  <c r="G147" i="12"/>
  <c r="F289" i="11"/>
  <c r="O421" i="7"/>
  <c r="Y421" i="7" s="1"/>
  <c r="G36" i="12"/>
  <c r="G28" i="12"/>
  <c r="G266" i="12"/>
  <c r="G269" i="12"/>
  <c r="F14" i="11"/>
  <c r="F20" i="11"/>
  <c r="O317" i="7"/>
  <c r="Y317" i="7" s="1"/>
  <c r="F185" i="11"/>
  <c r="F148" i="11"/>
  <c r="G183" i="12"/>
  <c r="F12" i="11"/>
  <c r="F26" i="11"/>
  <c r="O403" i="7"/>
  <c r="Y403" i="7" s="1"/>
  <c r="F19" i="11"/>
  <c r="O386" i="7"/>
  <c r="Y386" i="7" s="1"/>
  <c r="F254" i="11"/>
  <c r="F79" i="11"/>
  <c r="F30" i="11"/>
  <c r="O326" i="7"/>
  <c r="Y326" i="7" s="1"/>
  <c r="F194" i="11"/>
  <c r="F60" i="11"/>
  <c r="F140" i="11"/>
  <c r="O315" i="7"/>
  <c r="Y315" i="7" s="1"/>
  <c r="F183" i="11"/>
  <c r="F62" i="11"/>
  <c r="O416" i="7"/>
  <c r="W416" i="7" s="1"/>
  <c r="F284" i="11"/>
  <c r="F28" i="11"/>
  <c r="F112" i="11"/>
  <c r="F93" i="11"/>
  <c r="O290" i="7"/>
  <c r="Y290" i="7" s="1"/>
  <c r="O321" i="7"/>
  <c r="Y321" i="7" s="1"/>
  <c r="F189" i="11"/>
  <c r="O365" i="7"/>
  <c r="Y365" i="7" s="1"/>
  <c r="F233" i="11"/>
  <c r="G71" i="12"/>
  <c r="G251" i="12"/>
  <c r="G137" i="12"/>
  <c r="G86" i="12"/>
  <c r="G89" i="12"/>
  <c r="G118" i="12"/>
  <c r="G82" i="12"/>
  <c r="G281" i="12"/>
  <c r="G236" i="12"/>
  <c r="G276" i="12"/>
  <c r="F298" i="11"/>
  <c r="O430" i="7"/>
  <c r="Y430" i="7" s="1"/>
  <c r="G208" i="12"/>
  <c r="O440" i="7"/>
  <c r="Y440" i="7" s="1"/>
  <c r="F308" i="11"/>
  <c r="F8" i="11"/>
  <c r="O384" i="7"/>
  <c r="Y384" i="7" s="1"/>
  <c r="F252" i="11"/>
  <c r="F59" i="11"/>
  <c r="F130" i="11"/>
  <c r="F31" i="11"/>
  <c r="F131" i="11"/>
  <c r="O323" i="7"/>
  <c r="Y323" i="7" s="1"/>
  <c r="F191" i="11"/>
  <c r="F63" i="11"/>
  <c r="F52" i="11"/>
  <c r="F58" i="11"/>
  <c r="F73" i="11"/>
  <c r="F95" i="11"/>
  <c r="F155" i="11"/>
  <c r="O420" i="7"/>
  <c r="Y420" i="7" s="1"/>
  <c r="F288" i="11"/>
  <c r="G160" i="12"/>
  <c r="G103" i="12"/>
  <c r="G309" i="12"/>
  <c r="G292" i="12"/>
  <c r="G293" i="12"/>
  <c r="G302" i="12"/>
  <c r="G295" i="12"/>
  <c r="G298" i="12"/>
  <c r="G296" i="12"/>
  <c r="G288" i="12"/>
  <c r="G307" i="12"/>
  <c r="G297" i="12"/>
  <c r="G289" i="12"/>
  <c r="G291" i="12"/>
  <c r="G306" i="12"/>
  <c r="G308" i="12"/>
  <c r="G311" i="12"/>
  <c r="G294" i="12"/>
  <c r="G310" i="12"/>
  <c r="G301" i="12"/>
  <c r="G299" i="12"/>
  <c r="G304" i="12"/>
  <c r="G305" i="12"/>
  <c r="G303" i="12"/>
  <c r="G300" i="12"/>
  <c r="G290" i="12"/>
  <c r="G52" i="12"/>
  <c r="G115" i="12"/>
  <c r="G53" i="12"/>
  <c r="G99" i="12"/>
  <c r="G221" i="12"/>
  <c r="G224" i="12"/>
  <c r="G167" i="12"/>
  <c r="G50" i="12"/>
  <c r="G253" i="12"/>
  <c r="G56" i="12"/>
  <c r="F98" i="11"/>
  <c r="O443" i="7"/>
  <c r="Y443" i="7" s="1"/>
  <c r="F311" i="11"/>
  <c r="O332" i="7"/>
  <c r="Y332" i="7" s="1"/>
  <c r="F200" i="11"/>
  <c r="F137" i="11"/>
  <c r="F41" i="11"/>
  <c r="F142" i="11"/>
  <c r="F45" i="11"/>
  <c r="F29" i="11"/>
  <c r="F86" i="11"/>
  <c r="F141" i="11"/>
  <c r="O340" i="7"/>
  <c r="Y340" i="7" s="1"/>
  <c r="F208" i="11"/>
  <c r="F129" i="11"/>
  <c r="O361" i="7"/>
  <c r="Y361" i="7" s="1"/>
  <c r="F229" i="11"/>
  <c r="F153" i="11"/>
  <c r="O388" i="7"/>
  <c r="Y388" i="7" s="1"/>
  <c r="F256" i="11"/>
  <c r="O351" i="7"/>
  <c r="Y351" i="7" s="1"/>
  <c r="F219" i="11"/>
  <c r="G91" i="12"/>
  <c r="G54" i="12"/>
  <c r="G214" i="12"/>
  <c r="O442" i="7"/>
  <c r="W442" i="7" s="1"/>
  <c r="F310" i="11"/>
  <c r="G157" i="12"/>
  <c r="O431" i="7"/>
  <c r="Y431" i="7" s="1"/>
  <c r="F299" i="11"/>
  <c r="G106" i="12"/>
  <c r="G109" i="12"/>
  <c r="G138" i="12"/>
  <c r="G102" i="12"/>
  <c r="G121" i="12"/>
  <c r="G170" i="12"/>
  <c r="F292" i="11"/>
  <c r="O424" i="7"/>
  <c r="Y424" i="7" s="1"/>
  <c r="G262" i="12"/>
  <c r="G48" i="12"/>
  <c r="G228" i="12"/>
  <c r="G272" i="12"/>
  <c r="O345" i="7"/>
  <c r="Y345" i="7" s="1"/>
  <c r="F213" i="11"/>
  <c r="G133" i="12"/>
  <c r="F42" i="11"/>
  <c r="F25" i="11"/>
  <c r="O383" i="7"/>
  <c r="Y383" i="7" s="1"/>
  <c r="F251" i="11"/>
  <c r="O316" i="7"/>
  <c r="Y316" i="7" s="1"/>
  <c r="F184" i="11"/>
  <c r="O337" i="7"/>
  <c r="Y337" i="7" s="1"/>
  <c r="F205" i="11"/>
  <c r="O327" i="7"/>
  <c r="Y327" i="7" s="1"/>
  <c r="F195" i="11"/>
  <c r="O373" i="7"/>
  <c r="Y373" i="7" s="1"/>
  <c r="F241" i="11"/>
  <c r="O320" i="7"/>
  <c r="Y320" i="7" s="1"/>
  <c r="F188" i="11"/>
  <c r="F119" i="11"/>
  <c r="G123" i="12"/>
  <c r="G72" i="12"/>
  <c r="G135" i="12"/>
  <c r="G73" i="12"/>
  <c r="G119" i="12"/>
  <c r="G44" i="12"/>
  <c r="G244" i="12"/>
  <c r="G27" i="12"/>
  <c r="G187" i="12"/>
  <c r="O435" i="7"/>
  <c r="Y435" i="7" s="1"/>
  <c r="F303" i="11"/>
  <c r="G76" i="12"/>
  <c r="G239" i="12"/>
  <c r="O366" i="7"/>
  <c r="Y366" i="7" s="1"/>
  <c r="F234" i="11"/>
  <c r="O309" i="7"/>
  <c r="Y309" i="7" s="1"/>
  <c r="F177" i="11"/>
  <c r="F97" i="11"/>
  <c r="F34" i="11"/>
  <c r="F57" i="11"/>
  <c r="F21" i="11"/>
  <c r="F38" i="11"/>
  <c r="F96" i="11"/>
  <c r="F55" i="11"/>
  <c r="O369" i="7"/>
  <c r="Y369" i="7" s="1"/>
  <c r="F237" i="11"/>
  <c r="F24" i="11"/>
  <c r="F117" i="11"/>
  <c r="O404" i="7"/>
  <c r="Y404" i="7" s="1"/>
  <c r="F272" i="11"/>
  <c r="G274" i="12"/>
  <c r="G177" i="12"/>
  <c r="G180" i="12"/>
  <c r="G263" i="12"/>
  <c r="G126" i="12"/>
  <c r="G129" i="12"/>
  <c r="G158" i="12"/>
  <c r="G122" i="12"/>
  <c r="G241" i="12"/>
  <c r="G70" i="12"/>
  <c r="G256" i="12"/>
  <c r="G248" i="12"/>
  <c r="O306" i="7"/>
  <c r="Y306" i="7" s="1"/>
  <c r="F174" i="11"/>
  <c r="F92" i="11"/>
  <c r="O350" i="7"/>
  <c r="Y350" i="7" s="1"/>
  <c r="F218" i="11"/>
  <c r="F3" i="11"/>
  <c r="F11" i="11"/>
  <c r="O334" i="7"/>
  <c r="Y334" i="7" s="1"/>
  <c r="F202" i="11"/>
  <c r="F125" i="11"/>
  <c r="F144" i="11"/>
  <c r="F56" i="11"/>
  <c r="F110" i="11"/>
  <c r="F114" i="11"/>
  <c r="F40" i="11"/>
  <c r="O372" i="7"/>
  <c r="Y372" i="7" s="1"/>
  <c r="F240" i="11"/>
  <c r="O335" i="7"/>
  <c r="Y335" i="7" s="1"/>
  <c r="F203" i="11"/>
  <c r="O298" i="7"/>
  <c r="Y298" i="7" s="1"/>
  <c r="F166" i="11"/>
  <c r="F46" i="11"/>
  <c r="F16" i="11"/>
  <c r="O394" i="7"/>
  <c r="Y394" i="7" s="1"/>
  <c r="F262" i="11"/>
  <c r="O397" i="7"/>
  <c r="Y397" i="7" s="1"/>
  <c r="F265" i="11"/>
  <c r="F53" i="11"/>
  <c r="O370" i="7"/>
  <c r="Y370" i="7" s="1"/>
  <c r="F238" i="11"/>
  <c r="F90" i="11"/>
  <c r="O344" i="7"/>
  <c r="Y344" i="7" s="1"/>
  <c r="F212" i="11"/>
  <c r="F67" i="11"/>
  <c r="O411" i="7"/>
  <c r="Y411" i="7" s="1"/>
  <c r="F279" i="11"/>
  <c r="G111" i="12"/>
  <c r="G74" i="12"/>
  <c r="G234" i="12"/>
  <c r="G143" i="12"/>
  <c r="G92" i="12"/>
  <c r="G155" i="12"/>
  <c r="G93" i="12"/>
  <c r="G139" i="12"/>
  <c r="G141" i="12"/>
  <c r="G64" i="12"/>
  <c r="G284" i="12"/>
  <c r="G207" i="12"/>
  <c r="G267" i="12"/>
  <c r="G190" i="12"/>
  <c r="G96" i="12"/>
  <c r="G279" i="12"/>
  <c r="G68" i="12"/>
  <c r="G149" i="12"/>
  <c r="G178" i="12"/>
  <c r="G142" i="12"/>
  <c r="G47" i="12"/>
  <c r="F126" i="11"/>
  <c r="F301" i="11"/>
  <c r="O433" i="7"/>
  <c r="Y433" i="7" s="1"/>
  <c r="F33" i="11"/>
  <c r="F150" i="11"/>
  <c r="F116" i="11"/>
  <c r="G40" i="12"/>
  <c r="G146" i="12"/>
  <c r="F91" i="11"/>
  <c r="F6" i="11"/>
  <c r="F111" i="11"/>
  <c r="O358" i="7"/>
  <c r="Y358" i="7" s="1"/>
  <c r="F226" i="11"/>
  <c r="O322" i="7"/>
  <c r="Y322" i="7" s="1"/>
  <c r="F190" i="11"/>
  <c r="F32" i="11"/>
  <c r="F118" i="11"/>
  <c r="O313" i="7"/>
  <c r="Y313" i="7" s="1"/>
  <c r="F181" i="11"/>
  <c r="O300" i="7"/>
  <c r="Y300" i="7" s="1"/>
  <c r="F168" i="11"/>
  <c r="O400" i="7"/>
  <c r="Y400" i="7" s="1"/>
  <c r="F268" i="11"/>
  <c r="O301" i="7"/>
  <c r="Y301" i="7" s="1"/>
  <c r="F169" i="11"/>
  <c r="O401" i="7"/>
  <c r="Y401" i="7" s="1"/>
  <c r="F269" i="11"/>
  <c r="O331" i="7"/>
  <c r="Y331" i="7" s="1"/>
  <c r="F199" i="11"/>
  <c r="O362" i="7"/>
  <c r="Y362" i="7" s="1"/>
  <c r="F230" i="11"/>
  <c r="O382" i="7"/>
  <c r="Y382" i="7" s="1"/>
  <c r="F250" i="11"/>
  <c r="G131" i="12"/>
  <c r="G163" i="12"/>
  <c r="G112" i="12"/>
  <c r="G175" i="12"/>
  <c r="G113" i="12"/>
  <c r="G84" i="12"/>
  <c r="G116" i="12"/>
  <c r="G145" i="12"/>
  <c r="G88" i="12"/>
  <c r="G252" i="12"/>
  <c r="F39" i="11"/>
  <c r="O422" i="7"/>
  <c r="Y422" i="7" s="1"/>
  <c r="F290" i="11"/>
  <c r="G200" i="12"/>
  <c r="F23" i="11"/>
  <c r="O312" i="7"/>
  <c r="Y312" i="7" s="1"/>
  <c r="F180" i="11"/>
  <c r="O318" i="7"/>
  <c r="Y318" i="7" s="1"/>
  <c r="F186" i="11"/>
  <c r="F122" i="11"/>
  <c r="O303" i="7"/>
  <c r="Y303" i="7" s="1"/>
  <c r="F171" i="11"/>
  <c r="F9" i="11"/>
  <c r="O304" i="7"/>
  <c r="Y304" i="7" s="1"/>
  <c r="F172" i="11"/>
  <c r="F35" i="11"/>
  <c r="O349" i="7"/>
  <c r="Y349" i="7" s="1"/>
  <c r="F217" i="11"/>
  <c r="F143" i="11"/>
  <c r="O299" i="7"/>
  <c r="Y299" i="7" s="1"/>
  <c r="F167" i="11"/>
  <c r="O368" i="7"/>
  <c r="Y368" i="7" s="1"/>
  <c r="F236" i="11"/>
  <c r="O405" i="7"/>
  <c r="Y405" i="7" s="1"/>
  <c r="F273" i="11"/>
  <c r="O308" i="7"/>
  <c r="F176" i="11"/>
  <c r="O364" i="7"/>
  <c r="Y364" i="7" s="1"/>
  <c r="F232" i="11"/>
  <c r="G94" i="12"/>
  <c r="G254" i="12"/>
  <c r="G37" i="12"/>
  <c r="G217" i="12"/>
  <c r="G60" i="12"/>
  <c r="G220" i="12"/>
  <c r="G166" i="12"/>
  <c r="G169" i="12"/>
  <c r="G198" i="12"/>
  <c r="G159" i="12"/>
  <c r="G162" i="12"/>
  <c r="G161" i="12"/>
  <c r="G67" i="12"/>
  <c r="G227" i="12"/>
  <c r="G90" i="12"/>
  <c r="G210" i="12"/>
  <c r="F306" i="11"/>
  <c r="O438" i="7"/>
  <c r="Y438" i="7" s="1"/>
  <c r="G265" i="12"/>
  <c r="F4" i="11"/>
  <c r="G286" i="12"/>
  <c r="O314" i="7"/>
  <c r="AA314" i="7" s="1"/>
  <c r="F182" i="11"/>
  <c r="F105" i="11"/>
  <c r="O363" i="7"/>
  <c r="Y363" i="7" s="1"/>
  <c r="F231" i="11"/>
  <c r="O396" i="7"/>
  <c r="Y396" i="7" s="1"/>
  <c r="F264" i="11"/>
  <c r="F106" i="11"/>
  <c r="F44" i="11"/>
  <c r="O348" i="7"/>
  <c r="Y348" i="7" s="1"/>
  <c r="F216" i="11"/>
  <c r="F132" i="11"/>
  <c r="F121" i="11"/>
  <c r="O341" i="7"/>
  <c r="Y341" i="7" s="1"/>
  <c r="F209" i="11"/>
  <c r="O311" i="7"/>
  <c r="Y311" i="7" s="1"/>
  <c r="F179" i="11"/>
  <c r="O391" i="7"/>
  <c r="Y391" i="7" s="1"/>
  <c r="F259" i="11"/>
  <c r="G151" i="12"/>
  <c r="G114" i="12"/>
  <c r="G237" i="12"/>
  <c r="G277" i="12"/>
  <c r="G80" i="12"/>
  <c r="G240" i="12"/>
  <c r="G280" i="12"/>
  <c r="G186" i="12"/>
  <c r="G189" i="12"/>
  <c r="G218" i="12"/>
  <c r="G179" i="12"/>
  <c r="G182" i="12"/>
  <c r="G45" i="12"/>
  <c r="O429" i="7"/>
  <c r="Y429" i="7" s="1"/>
  <c r="F297" i="11"/>
  <c r="G270" i="12"/>
  <c r="G259" i="12"/>
  <c r="F70" i="11"/>
  <c r="F77" i="11"/>
  <c r="F94" i="11"/>
  <c r="F124" i="11"/>
  <c r="F107" i="11"/>
  <c r="O374" i="7"/>
  <c r="Y374" i="7" s="1"/>
  <c r="F242" i="11"/>
  <c r="O377" i="7"/>
  <c r="Y377" i="7" s="1"/>
  <c r="F245" i="11"/>
  <c r="O353" i="7"/>
  <c r="Y353" i="7" s="1"/>
  <c r="F221" i="11"/>
  <c r="F43" i="11"/>
  <c r="G57" i="12"/>
  <c r="G203" i="12"/>
  <c r="G152" i="12"/>
  <c r="G215" i="12"/>
  <c r="F15" i="11"/>
  <c r="G153" i="12"/>
  <c r="G41" i="12"/>
  <c r="G124" i="12"/>
  <c r="G87" i="12"/>
  <c r="G247" i="12"/>
  <c r="G110" i="12"/>
  <c r="G230" i="12"/>
  <c r="G156" i="12"/>
  <c r="G222" i="12"/>
  <c r="G185" i="12"/>
  <c r="G128" i="12"/>
  <c r="G275" i="12"/>
  <c r="F99" i="11"/>
  <c r="F133" i="11"/>
  <c r="F66" i="11"/>
  <c r="F113" i="11"/>
  <c r="G202" i="12"/>
  <c r="F71" i="11"/>
  <c r="O406" i="7"/>
  <c r="Y406" i="7" s="1"/>
  <c r="F274" i="11"/>
  <c r="F100" i="11"/>
  <c r="O412" i="7"/>
  <c r="Y412" i="7" s="1"/>
  <c r="F280" i="11"/>
  <c r="F27" i="11"/>
  <c r="F146" i="11"/>
  <c r="O319" i="7"/>
  <c r="Y319" i="7" s="1"/>
  <c r="F187" i="11"/>
  <c r="F72" i="11"/>
  <c r="F13" i="11"/>
  <c r="O375" i="7"/>
  <c r="Y375" i="7" s="1"/>
  <c r="F243" i="11"/>
  <c r="O398" i="7"/>
  <c r="Y398" i="7" s="1"/>
  <c r="F266" i="11"/>
  <c r="O415" i="7"/>
  <c r="Y415" i="7" s="1"/>
  <c r="F283" i="11"/>
  <c r="O413" i="7"/>
  <c r="Y413" i="7" s="1"/>
  <c r="F281" i="11"/>
  <c r="O325" i="7"/>
  <c r="Y325" i="7" s="1"/>
  <c r="F193" i="11"/>
  <c r="O289" i="7"/>
  <c r="Y289" i="7" s="1"/>
  <c r="F157" i="11"/>
  <c r="G171" i="12"/>
  <c r="G206" i="12"/>
  <c r="G209" i="12"/>
  <c r="G38" i="12"/>
  <c r="G238" i="12"/>
  <c r="G199" i="12"/>
  <c r="G261" i="12"/>
  <c r="O432" i="7"/>
  <c r="Y432" i="7" s="1"/>
  <c r="F300" i="11"/>
  <c r="F123" i="11"/>
  <c r="F295" i="11"/>
  <c r="O427" i="7"/>
  <c r="G165" i="12"/>
  <c r="F37" i="11"/>
  <c r="O378" i="7"/>
  <c r="Y378" i="7" s="1"/>
  <c r="F246" i="11"/>
  <c r="O407" i="7"/>
  <c r="Y407" i="7" s="1"/>
  <c r="F275" i="11"/>
  <c r="F307" i="11"/>
  <c r="O439" i="7"/>
  <c r="Y439" i="7" s="1"/>
  <c r="G134" i="12"/>
  <c r="O425" i="7"/>
  <c r="Y425" i="7" s="1"/>
  <c r="F293" i="11"/>
  <c r="G100" i="12"/>
  <c r="G223" i="12"/>
  <c r="G172" i="12"/>
  <c r="G35" i="12"/>
  <c r="G235" i="12"/>
  <c r="G278" i="12"/>
  <c r="G173" i="12"/>
  <c r="G65" i="12"/>
  <c r="G181" i="12"/>
  <c r="G144" i="12"/>
  <c r="G107" i="12"/>
  <c r="G176" i="12"/>
  <c r="G242" i="12"/>
  <c r="G282" i="12"/>
  <c r="G205" i="12"/>
  <c r="G148" i="12"/>
  <c r="O356" i="7"/>
  <c r="Y356" i="7" s="1"/>
  <c r="F224" i="11"/>
  <c r="F138" i="11"/>
  <c r="O355" i="7"/>
  <c r="Y355" i="7" s="1"/>
  <c r="F223" i="11"/>
  <c r="G104" i="12"/>
  <c r="G136" i="12"/>
  <c r="O330" i="7"/>
  <c r="Y330" i="7" s="1"/>
  <c r="F198" i="11"/>
  <c r="O395" i="7"/>
  <c r="Y395" i="7" s="1"/>
  <c r="F263" i="11"/>
  <c r="F103" i="11"/>
  <c r="O346" i="7"/>
  <c r="Y346" i="7" s="1"/>
  <c r="F214" i="11"/>
  <c r="O292" i="7"/>
  <c r="Y292" i="7" s="1"/>
  <c r="F160" i="11"/>
  <c r="O352" i="7"/>
  <c r="F220" i="11"/>
  <c r="F102" i="11"/>
  <c r="F84" i="11"/>
  <c r="O342" i="7"/>
  <c r="Y342" i="7" s="1"/>
  <c r="F210" i="11"/>
  <c r="F36" i="11"/>
  <c r="F48" i="11"/>
  <c r="F49" i="11"/>
  <c r="F89" i="11"/>
  <c r="O328" i="7"/>
  <c r="Y328" i="7" s="1"/>
  <c r="F196" i="11"/>
  <c r="O310" i="7"/>
  <c r="Y310" i="7" s="1"/>
  <c r="F178" i="11"/>
  <c r="F127" i="11"/>
  <c r="F108" i="11"/>
  <c r="O380" i="7"/>
  <c r="F248" i="11"/>
  <c r="F149" i="11"/>
  <c r="O379" i="7"/>
  <c r="Y379" i="7" s="1"/>
  <c r="F247" i="11"/>
  <c r="O418" i="7"/>
  <c r="Y418" i="7" s="1"/>
  <c r="F286" i="11"/>
  <c r="O410" i="7"/>
  <c r="Y410" i="7" s="1"/>
  <c r="F278" i="11"/>
  <c r="O385" i="7"/>
  <c r="Y385" i="7" s="1"/>
  <c r="F253" i="11"/>
  <c r="G191" i="12"/>
  <c r="G77" i="12"/>
  <c r="G43" i="12"/>
  <c r="G226" i="12"/>
  <c r="G29" i="12"/>
  <c r="G229" i="12"/>
  <c r="O423" i="7"/>
  <c r="Y423" i="7" s="1"/>
  <c r="F291" i="11"/>
  <c r="G58" i="12"/>
  <c r="G39" i="12"/>
  <c r="G219" i="12"/>
  <c r="G61" i="12"/>
  <c r="G264" i="12"/>
  <c r="G287" i="12"/>
  <c r="G250" i="12"/>
  <c r="O399" i="7"/>
  <c r="Y399" i="7" s="1"/>
  <c r="F267" i="11"/>
  <c r="O419" i="7"/>
  <c r="Y419" i="7" s="1"/>
  <c r="F287" i="11"/>
  <c r="O291" i="7"/>
  <c r="Y291" i="7" s="1"/>
  <c r="F159" i="11"/>
  <c r="O329" i="7"/>
  <c r="Y329" i="7" s="1"/>
  <c r="F197" i="11"/>
  <c r="F85" i="11"/>
  <c r="F151" i="11"/>
  <c r="F87" i="11"/>
  <c r="O302" i="7"/>
  <c r="Y302" i="7" s="1"/>
  <c r="F170" i="11"/>
  <c r="F115" i="11"/>
  <c r="O347" i="7"/>
  <c r="Y347" i="7" s="1"/>
  <c r="F215" i="11"/>
  <c r="O381" i="7"/>
  <c r="Y381" i="7" s="1"/>
  <c r="F249" i="11"/>
  <c r="O338" i="7"/>
  <c r="Y338" i="7" s="1"/>
  <c r="F206" i="11"/>
  <c r="O409" i="7"/>
  <c r="Y409" i="7" s="1"/>
  <c r="F277" i="11"/>
  <c r="G31" i="12"/>
  <c r="G271" i="12"/>
  <c r="G154" i="12"/>
  <c r="G257" i="12"/>
  <c r="G120" i="12"/>
  <c r="G243" i="12"/>
  <c r="G283" i="12"/>
  <c r="G192" i="12"/>
  <c r="G55" i="12"/>
  <c r="G193" i="12"/>
  <c r="G42" i="12"/>
  <c r="G85" i="12"/>
  <c r="G164" i="12"/>
  <c r="F309" i="11"/>
  <c r="O441" i="7"/>
  <c r="Y441" i="7" s="1"/>
  <c r="G225" i="12"/>
  <c r="F304" i="11"/>
  <c r="O436" i="7"/>
  <c r="Y436" i="7" s="1"/>
  <c r="F76" i="11"/>
  <c r="O297" i="7"/>
  <c r="Y297" i="7" s="1"/>
  <c r="F165" i="11"/>
  <c r="O293" i="7"/>
  <c r="X293" i="7" s="1"/>
  <c r="F161" i="11"/>
  <c r="O371" i="7"/>
  <c r="Y371" i="7" s="1"/>
  <c r="F239" i="11"/>
  <c r="O389" i="7"/>
  <c r="Y389" i="7" s="1"/>
  <c r="F257" i="11"/>
  <c r="G211" i="12"/>
  <c r="G97" i="12"/>
  <c r="O428" i="7"/>
  <c r="Y428" i="7" s="1"/>
  <c r="F296" i="11"/>
  <c r="G46" i="12"/>
  <c r="G246" i="12"/>
  <c r="G49" i="12"/>
  <c r="G249" i="12"/>
  <c r="G255" i="12"/>
  <c r="G78" i="12"/>
  <c r="F75" i="11"/>
  <c r="G81" i="12"/>
  <c r="G127" i="12"/>
  <c r="G130" i="12"/>
  <c r="G196" i="12"/>
  <c r="G168" i="12"/>
  <c r="F82" i="11"/>
  <c r="F81" i="11"/>
  <c r="O296" i="7"/>
  <c r="Y296" i="7" s="1"/>
  <c r="F164" i="11"/>
  <c r="O376" i="7"/>
  <c r="Y376" i="7" s="1"/>
  <c r="F244" i="11"/>
  <c r="F136" i="11"/>
  <c r="O393" i="7"/>
  <c r="Y393" i="7" s="1"/>
  <c r="F261" i="11"/>
  <c r="F88" i="11"/>
  <c r="O367" i="7"/>
  <c r="Y367" i="7" s="1"/>
  <c r="F235" i="11"/>
  <c r="O408" i="7"/>
  <c r="Y408" i="7" s="1"/>
  <c r="F276" i="11"/>
  <c r="G174" i="12"/>
  <c r="G260" i="12"/>
  <c r="G63" i="12"/>
  <c r="G212" i="12"/>
  <c r="G75" i="12"/>
  <c r="G213" i="12"/>
  <c r="G59" i="12"/>
  <c r="G105" i="12"/>
  <c r="G184" i="12"/>
  <c r="G273" i="12"/>
  <c r="G245" i="12"/>
  <c r="G285" i="12"/>
  <c r="G268" i="12"/>
  <c r="F50" i="11"/>
  <c r="O434" i="7"/>
  <c r="Y434" i="7" s="1"/>
  <c r="F302" i="11"/>
  <c r="O437" i="7"/>
  <c r="Y437" i="7" s="1"/>
  <c r="F305" i="11"/>
  <c r="F109" i="11"/>
  <c r="F135" i="11"/>
  <c r="O307" i="7"/>
  <c r="AB307" i="7" s="1"/>
  <c r="F175" i="11"/>
  <c r="F128" i="11"/>
  <c r="G195" i="12"/>
  <c r="G108" i="12"/>
  <c r="F147" i="11"/>
  <c r="F10" i="11"/>
  <c r="F78" i="11"/>
  <c r="F104" i="11"/>
  <c r="O295" i="7"/>
  <c r="Y295" i="7" s="1"/>
  <c r="F163" i="11"/>
  <c r="F74" i="11"/>
  <c r="F80" i="11"/>
  <c r="O354" i="7"/>
  <c r="Y354" i="7" s="1"/>
  <c r="F222" i="11"/>
  <c r="F65" i="11"/>
  <c r="F145" i="11"/>
  <c r="F7" i="11"/>
  <c r="F18" i="11"/>
  <c r="O357" i="7"/>
  <c r="Y357" i="7" s="1"/>
  <c r="F225" i="11"/>
  <c r="O417" i="7"/>
  <c r="Y417" i="7" s="1"/>
  <c r="F285" i="11"/>
  <c r="F64" i="11"/>
  <c r="O359" i="7"/>
  <c r="Y359" i="7" s="1"/>
  <c r="F227" i="11"/>
  <c r="F139" i="11"/>
  <c r="O305" i="7"/>
  <c r="Y305" i="7" s="1"/>
  <c r="F173" i="11"/>
  <c r="G51" i="12"/>
  <c r="G231" i="12"/>
  <c r="G117" i="12"/>
  <c r="G140" i="12"/>
  <c r="G66" i="12"/>
  <c r="G69" i="12"/>
  <c r="G98" i="12"/>
  <c r="O426" i="7"/>
  <c r="Y426" i="7" s="1"/>
  <c r="F294" i="11"/>
  <c r="G33" i="12"/>
  <c r="G62" i="12"/>
  <c r="G201" i="12"/>
  <c r="G30" i="12"/>
  <c r="G150" i="12"/>
  <c r="G233" i="12"/>
  <c r="G216" i="12"/>
  <c r="F312" i="11"/>
  <c r="O444" i="7"/>
  <c r="X444" i="7" s="1"/>
  <c r="G188" i="12"/>
  <c r="F158" i="11"/>
  <c r="F101" i="11"/>
  <c r="F22" i="11"/>
  <c r="F211" i="11"/>
  <c r="F271" i="11"/>
  <c r="F120" i="11"/>
  <c r="F5" i="11"/>
  <c r="F54" i="11"/>
  <c r="AD24" i="14" l="1"/>
  <c r="AF24" i="14" s="1"/>
  <c r="AD23" i="12"/>
  <c r="AC23" i="14"/>
  <c r="AE24" i="14"/>
  <c r="AF25" i="14"/>
  <c r="AE25" i="14"/>
  <c r="S118" i="10"/>
  <c r="U22" i="14"/>
  <c r="O4" i="14"/>
  <c r="L5" i="14"/>
  <c r="Q4" i="14"/>
  <c r="R3" i="14"/>
  <c r="M4" i="14"/>
  <c r="P44" i="12"/>
  <c r="O44" i="12"/>
  <c r="O40" i="12"/>
  <c r="O42" i="12"/>
  <c r="P43" i="12"/>
  <c r="O43" i="12"/>
  <c r="P41" i="12"/>
  <c r="O41" i="12"/>
  <c r="O4" i="12"/>
  <c r="O3" i="12"/>
  <c r="O6" i="12"/>
  <c r="O5" i="12"/>
  <c r="O2" i="12"/>
  <c r="T154" i="10"/>
  <c r="E117" i="10"/>
  <c r="X22" i="14" s="1"/>
  <c r="D117" i="10"/>
  <c r="W22" i="14" s="1"/>
  <c r="AB147" i="7"/>
  <c r="H111" i="10" s="1"/>
  <c r="AA16" i="14" s="1"/>
  <c r="AB17" i="14"/>
  <c r="X152" i="7"/>
  <c r="B116" i="10" s="1"/>
  <c r="F117" i="10"/>
  <c r="Y22" i="14" s="1"/>
  <c r="AB387" i="7"/>
  <c r="AB336" i="7"/>
  <c r="X290" i="7"/>
  <c r="V414" i="7"/>
  <c r="AA414" i="7"/>
  <c r="AB416" i="7"/>
  <c r="Z290" i="7"/>
  <c r="V364" i="7"/>
  <c r="B328" i="10" s="1"/>
  <c r="X394" i="7"/>
  <c r="AB414" i="7"/>
  <c r="AB283" i="14"/>
  <c r="W414" i="7"/>
  <c r="C378" i="10" s="1"/>
  <c r="V283" i="14" s="1"/>
  <c r="Z414" i="7"/>
  <c r="AB421" i="7"/>
  <c r="AA421" i="7"/>
  <c r="W421" i="7"/>
  <c r="W394" i="7"/>
  <c r="X414" i="7"/>
  <c r="AA360" i="7"/>
  <c r="AA366" i="7"/>
  <c r="W366" i="7"/>
  <c r="X416" i="7"/>
  <c r="Z336" i="7"/>
  <c r="V290" i="7"/>
  <c r="B254" i="10" s="1"/>
  <c r="AA336" i="7"/>
  <c r="V320" i="7"/>
  <c r="B284" i="10" s="1"/>
  <c r="X364" i="7"/>
  <c r="W336" i="7"/>
  <c r="AA320" i="7"/>
  <c r="Z431" i="7"/>
  <c r="Z360" i="7"/>
  <c r="Z386" i="7"/>
  <c r="X336" i="7"/>
  <c r="AB317" i="7"/>
  <c r="AB309" i="7"/>
  <c r="AB386" i="7"/>
  <c r="X387" i="7"/>
  <c r="X320" i="7"/>
  <c r="V386" i="7"/>
  <c r="Z306" i="7"/>
  <c r="V309" i="7"/>
  <c r="AA386" i="7"/>
  <c r="X309" i="7"/>
  <c r="Z320" i="7"/>
  <c r="W386" i="7"/>
  <c r="C350" i="10" s="1"/>
  <c r="V255" i="14" s="1"/>
  <c r="AA387" i="7"/>
  <c r="Z256" i="14" s="1"/>
  <c r="AB400" i="7"/>
  <c r="Z366" i="7"/>
  <c r="V387" i="7"/>
  <c r="W387" i="7"/>
  <c r="V400" i="7"/>
  <c r="X366" i="7"/>
  <c r="AA400" i="7"/>
  <c r="Z313" i="7"/>
  <c r="AB315" i="7"/>
  <c r="Z403" i="7"/>
  <c r="AA416" i="7"/>
  <c r="AB290" i="7"/>
  <c r="Z387" i="7"/>
  <c r="V416" i="7"/>
  <c r="V324" i="7"/>
  <c r="AB360" i="7"/>
  <c r="X360" i="7"/>
  <c r="Z416" i="7"/>
  <c r="W290" i="7"/>
  <c r="AB392" i="7"/>
  <c r="W360" i="7"/>
  <c r="AA340" i="7"/>
  <c r="AB320" i="7"/>
  <c r="AA431" i="7"/>
  <c r="V340" i="7"/>
  <c r="W431" i="7"/>
  <c r="W340" i="7"/>
  <c r="V311" i="7"/>
  <c r="AA441" i="7"/>
  <c r="AB379" i="7"/>
  <c r="X296" i="7"/>
  <c r="AB444" i="7"/>
  <c r="W341" i="7"/>
  <c r="AA297" i="7"/>
  <c r="V373" i="7"/>
  <c r="W381" i="7"/>
  <c r="X418" i="7"/>
  <c r="B382" i="10" s="1"/>
  <c r="V383" i="7"/>
  <c r="AB401" i="7"/>
  <c r="W350" i="7"/>
  <c r="X316" i="7"/>
  <c r="V409" i="7"/>
  <c r="W378" i="7"/>
  <c r="X432" i="7"/>
  <c r="Z443" i="7"/>
  <c r="V438" i="7"/>
  <c r="V405" i="7"/>
  <c r="X399" i="7"/>
  <c r="Z362" i="7"/>
  <c r="AB358" i="7"/>
  <c r="W365" i="7"/>
  <c r="W327" i="7"/>
  <c r="Z419" i="7"/>
  <c r="V319" i="7"/>
  <c r="AA332" i="7"/>
  <c r="Z383" i="7"/>
  <c r="AB375" i="7"/>
  <c r="W398" i="7"/>
  <c r="Z376" i="7"/>
  <c r="X436" i="7"/>
  <c r="AB404" i="7"/>
  <c r="W321" i="7"/>
  <c r="V346" i="7"/>
  <c r="AB305" i="7"/>
  <c r="X329" i="7"/>
  <c r="X346" i="7"/>
  <c r="V347" i="7"/>
  <c r="Y307" i="7"/>
  <c r="V317" i="7"/>
  <c r="W311" i="7"/>
  <c r="V441" i="7"/>
  <c r="B405" i="10" s="1"/>
  <c r="X313" i="7"/>
  <c r="Z369" i="7"/>
  <c r="V336" i="7"/>
  <c r="W309" i="7"/>
  <c r="W297" i="7"/>
  <c r="AA315" i="7"/>
  <c r="Z184" i="14" s="1"/>
  <c r="W373" i="7"/>
  <c r="X306" i="7"/>
  <c r="F270" i="10" s="1"/>
  <c r="Y175" i="14" s="1"/>
  <c r="W383" i="7"/>
  <c r="V401" i="7"/>
  <c r="Z300" i="7"/>
  <c r="Z357" i="7"/>
  <c r="AA409" i="7"/>
  <c r="X374" i="7"/>
  <c r="X440" i="7"/>
  <c r="X442" i="7"/>
  <c r="AB431" i="7"/>
  <c r="W438" i="7"/>
  <c r="AA405" i="7"/>
  <c r="AB395" i="7"/>
  <c r="X381" i="7"/>
  <c r="V358" i="7"/>
  <c r="AB382" i="7"/>
  <c r="X367" i="7"/>
  <c r="AA319" i="7"/>
  <c r="AB369" i="7"/>
  <c r="V332" i="7"/>
  <c r="Z390" i="7"/>
  <c r="AA375" i="7"/>
  <c r="X332" i="7"/>
  <c r="Z435" i="7"/>
  <c r="AB342" i="7"/>
  <c r="AB329" i="7"/>
  <c r="AA346" i="7"/>
  <c r="AB303" i="7"/>
  <c r="Z301" i="7"/>
  <c r="AB440" i="7"/>
  <c r="V293" i="7"/>
  <c r="B257" i="10" s="1"/>
  <c r="Z291" i="7"/>
  <c r="W347" i="7"/>
  <c r="AA317" i="7"/>
  <c r="X319" i="7"/>
  <c r="W441" i="7"/>
  <c r="AA379" i="7"/>
  <c r="AB300" i="7"/>
  <c r="Z303" i="7"/>
  <c r="AA444" i="7"/>
  <c r="X291" i="7"/>
  <c r="B255" i="10" s="1"/>
  <c r="AB298" i="7"/>
  <c r="V315" i="7"/>
  <c r="X330" i="7"/>
  <c r="AB334" i="7"/>
  <c r="AA392" i="7"/>
  <c r="Z292" i="7"/>
  <c r="AA401" i="7"/>
  <c r="Z412" i="7"/>
  <c r="X315" i="7"/>
  <c r="W409" i="7"/>
  <c r="X408" i="7"/>
  <c r="AB372" i="7"/>
  <c r="Z441" i="7"/>
  <c r="X422" i="7"/>
  <c r="W405" i="7"/>
  <c r="Z332" i="7"/>
  <c r="AA358" i="7"/>
  <c r="AB366" i="7"/>
  <c r="X334" i="7"/>
  <c r="W319" i="7"/>
  <c r="V369" i="7"/>
  <c r="B333" i="10" s="1"/>
  <c r="W332" i="7"/>
  <c r="C296" i="10" s="1"/>
  <c r="V201" i="14" s="1"/>
  <c r="X439" i="7"/>
  <c r="V375" i="7"/>
  <c r="AA307" i="7"/>
  <c r="X396" i="7"/>
  <c r="AB313" i="7"/>
  <c r="Z428" i="7"/>
  <c r="V342" i="7"/>
  <c r="V404" i="7"/>
  <c r="W346" i="7"/>
  <c r="V303" i="7"/>
  <c r="B267" i="10" s="1"/>
  <c r="AA305" i="7"/>
  <c r="AA440" i="7"/>
  <c r="AA293" i="7"/>
  <c r="Z389" i="7"/>
  <c r="AB368" i="7"/>
  <c r="W317" i="7"/>
  <c r="Z420" i="7"/>
  <c r="V379" i="7"/>
  <c r="X405" i="7"/>
  <c r="V444" i="7"/>
  <c r="Z418" i="7"/>
  <c r="X302" i="7"/>
  <c r="AA298" i="7"/>
  <c r="AB413" i="7"/>
  <c r="W315" i="7"/>
  <c r="X327" i="7"/>
  <c r="V334" i="7"/>
  <c r="V392" i="7"/>
  <c r="Z349" i="7"/>
  <c r="AB417" i="7"/>
  <c r="W401" i="7"/>
  <c r="AB432" i="7"/>
  <c r="X388" i="7"/>
  <c r="X371" i="7"/>
  <c r="V372" i="7"/>
  <c r="Z395" i="7"/>
  <c r="V395" i="7"/>
  <c r="B359" i="10" s="1"/>
  <c r="W358" i="7"/>
  <c r="V382" i="7"/>
  <c r="B346" i="10" s="1"/>
  <c r="X368" i="7"/>
  <c r="Z374" i="7"/>
  <c r="AA369" i="7"/>
  <c r="Z238" i="14" s="1"/>
  <c r="Z304" i="7"/>
  <c r="W375" i="7"/>
  <c r="V307" i="7"/>
  <c r="Z309" i="7"/>
  <c r="V313" i="7"/>
  <c r="X410" i="7"/>
  <c r="AA342" i="7"/>
  <c r="AA404" i="7"/>
  <c r="AA329" i="7"/>
  <c r="Z430" i="7"/>
  <c r="AA303" i="7"/>
  <c r="V305" i="7"/>
  <c r="AB407" i="7"/>
  <c r="V440" i="7"/>
  <c r="B404" i="10" s="1"/>
  <c r="W293" i="7"/>
  <c r="X392" i="7"/>
  <c r="Y308" i="7"/>
  <c r="X347" i="7"/>
  <c r="AB335" i="7"/>
  <c r="Z379" i="7"/>
  <c r="W379" i="7"/>
  <c r="C343" i="10" s="1"/>
  <c r="V248" i="14" s="1"/>
  <c r="AA300" i="7"/>
  <c r="Z365" i="7"/>
  <c r="W444" i="7"/>
  <c r="X403" i="7"/>
  <c r="AB308" i="7"/>
  <c r="V298" i="7"/>
  <c r="AA413" i="7"/>
  <c r="Z346" i="7"/>
  <c r="Z293" i="7"/>
  <c r="AA334" i="7"/>
  <c r="W392" i="7"/>
  <c r="AB418" i="7"/>
  <c r="AA417" i="7"/>
  <c r="AB344" i="7"/>
  <c r="X423" i="7"/>
  <c r="Z413" i="7"/>
  <c r="AA372" i="7"/>
  <c r="AB390" i="7"/>
  <c r="V360" i="7"/>
  <c r="V431" i="7"/>
  <c r="AB374" i="7"/>
  <c r="Z358" i="7"/>
  <c r="AA395" i="7"/>
  <c r="AB361" i="7"/>
  <c r="AB443" i="7"/>
  <c r="V366" i="7"/>
  <c r="B330" i="10" s="1"/>
  <c r="AA382" i="7"/>
  <c r="X413" i="7"/>
  <c r="X377" i="7"/>
  <c r="W369" i="7"/>
  <c r="Z392" i="7"/>
  <c r="W307" i="7"/>
  <c r="C271" i="10" s="1"/>
  <c r="V176" i="14" s="1"/>
  <c r="AB428" i="7"/>
  <c r="AA313" i="7"/>
  <c r="W342" i="7"/>
  <c r="E306" i="10" s="1"/>
  <c r="X211" i="14" s="1"/>
  <c r="W404" i="7"/>
  <c r="C368" i="10" s="1"/>
  <c r="V273" i="14" s="1"/>
  <c r="V329" i="7"/>
  <c r="AB430" i="7"/>
  <c r="W303" i="7"/>
  <c r="W305" i="7"/>
  <c r="AA407" i="7"/>
  <c r="W440" i="7"/>
  <c r="C404" i="10" s="1"/>
  <c r="V309" i="14" s="1"/>
  <c r="Z312" i="7"/>
  <c r="Z323" i="7"/>
  <c r="AA368" i="7"/>
  <c r="X299" i="7"/>
  <c r="B263" i="10" s="1"/>
  <c r="V335" i="7"/>
  <c r="Z408" i="7"/>
  <c r="V300" i="7"/>
  <c r="X384" i="7"/>
  <c r="AB161" i="14"/>
  <c r="W298" i="7"/>
  <c r="V413" i="7"/>
  <c r="B377" i="10" s="1"/>
  <c r="Z335" i="7"/>
  <c r="X355" i="7"/>
  <c r="W334" i="7"/>
  <c r="Z321" i="7"/>
  <c r="V417" i="7"/>
  <c r="AB302" i="7"/>
  <c r="AA344" i="7"/>
  <c r="V432" i="7"/>
  <c r="Z424" i="7"/>
  <c r="W372" i="7"/>
  <c r="E336" i="10" s="1"/>
  <c r="X241" i="14" s="1"/>
  <c r="V390" i="7"/>
  <c r="V374" i="7"/>
  <c r="X343" i="7"/>
  <c r="W395" i="7"/>
  <c r="V361" i="7"/>
  <c r="W382" i="7"/>
  <c r="Z319" i="7"/>
  <c r="AB294" i="7"/>
  <c r="X356" i="7"/>
  <c r="Z396" i="7"/>
  <c r="W313" i="7"/>
  <c r="C277" i="10" s="1"/>
  <c r="V182" i="14" s="1"/>
  <c r="AB356" i="7"/>
  <c r="AB330" i="7"/>
  <c r="W329" i="7"/>
  <c r="X340" i="7"/>
  <c r="V407" i="7"/>
  <c r="AB399" i="7"/>
  <c r="Z330" i="7"/>
  <c r="V368" i="7"/>
  <c r="B332" i="10" s="1"/>
  <c r="Z417" i="7"/>
  <c r="AA335" i="7"/>
  <c r="Z351" i="7"/>
  <c r="X411" i="7"/>
  <c r="W300" i="7"/>
  <c r="Z329" i="7"/>
  <c r="AB437" i="7"/>
  <c r="AB292" i="7"/>
  <c r="AA308" i="7"/>
  <c r="X443" i="7"/>
  <c r="D407" i="10" s="1"/>
  <c r="W312" i="14" s="1"/>
  <c r="W413" i="7"/>
  <c r="X289" i="7"/>
  <c r="X335" i="7"/>
  <c r="Z437" i="7"/>
  <c r="AB402" i="7"/>
  <c r="AA418" i="7"/>
  <c r="W417" i="7"/>
  <c r="V302" i="7"/>
  <c r="B266" i="10" s="1"/>
  <c r="V344" i="7"/>
  <c r="AA432" i="7"/>
  <c r="AB393" i="7"/>
  <c r="AB289" i="7"/>
  <c r="AA390" i="7"/>
  <c r="AA374" i="7"/>
  <c r="AB385" i="7"/>
  <c r="X337" i="7"/>
  <c r="B301" i="10" s="1"/>
  <c r="AA361" i="7"/>
  <c r="AA443" i="7"/>
  <c r="X379" i="7"/>
  <c r="X389" i="7"/>
  <c r="AB391" i="7"/>
  <c r="Z393" i="7"/>
  <c r="AB314" i="7"/>
  <c r="AA294" i="7"/>
  <c r="X378" i="7"/>
  <c r="Z391" i="7"/>
  <c r="V428" i="7"/>
  <c r="X323" i="7"/>
  <c r="V356" i="7"/>
  <c r="Z326" i="7"/>
  <c r="AA430" i="7"/>
  <c r="AB337" i="7"/>
  <c r="X351" i="7"/>
  <c r="W407" i="7"/>
  <c r="E371" i="10" s="1"/>
  <c r="X276" i="14" s="1"/>
  <c r="Z327" i="7"/>
  <c r="AB442" i="7"/>
  <c r="W368" i="7"/>
  <c r="X303" i="7"/>
  <c r="W335" i="7"/>
  <c r="X372" i="7"/>
  <c r="X308" i="7"/>
  <c r="Z314" i="7"/>
  <c r="X400" i="7"/>
  <c r="B364" i="10" s="1"/>
  <c r="V437" i="7"/>
  <c r="AA292" i="7"/>
  <c r="V308" i="7"/>
  <c r="Z444" i="7"/>
  <c r="Z397" i="7"/>
  <c r="Z372" i="7"/>
  <c r="Z368" i="7"/>
  <c r="V418" i="7"/>
  <c r="AB380" i="7"/>
  <c r="AA302" i="7"/>
  <c r="W344" i="7"/>
  <c r="W432" i="7"/>
  <c r="AA393" i="7"/>
  <c r="W390" i="7"/>
  <c r="AB429" i="7"/>
  <c r="AB376" i="7"/>
  <c r="W374" i="7"/>
  <c r="W361" i="7"/>
  <c r="C325" i="10" s="1"/>
  <c r="V230" i="14" s="1"/>
  <c r="V443" i="7"/>
  <c r="B407" i="10" s="1"/>
  <c r="X415" i="7"/>
  <c r="B379" i="10" s="1"/>
  <c r="X338" i="7"/>
  <c r="V391" i="7"/>
  <c r="X386" i="7"/>
  <c r="V314" i="7"/>
  <c r="V294" i="7"/>
  <c r="Z343" i="7"/>
  <c r="Z433" i="7"/>
  <c r="AA428" i="7"/>
  <c r="AA356" i="7"/>
  <c r="AB349" i="7"/>
  <c r="V330" i="7"/>
  <c r="B294" i="10" s="1"/>
  <c r="AB363" i="7"/>
  <c r="V430" i="7"/>
  <c r="AA337" i="7"/>
  <c r="AB351" i="7"/>
  <c r="AB406" i="7"/>
  <c r="V399" i="7"/>
  <c r="B363" i="10" s="1"/>
  <c r="AA442" i="7"/>
  <c r="Y352" i="7"/>
  <c r="Y416" i="7"/>
  <c r="C380" i="10" s="1"/>
  <c r="V285" i="14" s="1"/>
  <c r="Z440" i="7"/>
  <c r="Z310" i="7"/>
  <c r="Z355" i="7"/>
  <c r="AB435" i="7"/>
  <c r="Z341" i="7"/>
  <c r="Z305" i="7"/>
  <c r="X398" i="7"/>
  <c r="AA437" i="7"/>
  <c r="V292" i="7"/>
  <c r="W308" i="7"/>
  <c r="X435" i="7"/>
  <c r="AB353" i="7"/>
  <c r="X318" i="7"/>
  <c r="B282" i="10" s="1"/>
  <c r="Z344" i="7"/>
  <c r="AB439" i="7"/>
  <c r="V402" i="7"/>
  <c r="B366" i="10" s="1"/>
  <c r="W418" i="7"/>
  <c r="W302" i="7"/>
  <c r="X409" i="7"/>
  <c r="V421" i="7"/>
  <c r="B385" i="10" s="1"/>
  <c r="V393" i="7"/>
  <c r="AA289" i="7"/>
  <c r="Z158" i="14" s="1"/>
  <c r="AA376" i="7"/>
  <c r="AB343" i="7"/>
  <c r="V385" i="7"/>
  <c r="AB367" i="7"/>
  <c r="Z371" i="7"/>
  <c r="W443" i="7"/>
  <c r="Z347" i="7"/>
  <c r="AA391" i="7"/>
  <c r="Z331" i="7"/>
  <c r="W294" i="7"/>
  <c r="Z407" i="7"/>
  <c r="Z340" i="7"/>
  <c r="X353" i="7"/>
  <c r="W428" i="7"/>
  <c r="AB299" i="7"/>
  <c r="W356" i="7"/>
  <c r="V349" i="7"/>
  <c r="AA330" i="7"/>
  <c r="W430" i="7"/>
  <c r="E394" i="10" s="1"/>
  <c r="X299" i="14" s="1"/>
  <c r="V337" i="7"/>
  <c r="AA399" i="7"/>
  <c r="AB316" i="7"/>
  <c r="V442" i="7"/>
  <c r="AB312" i="7"/>
  <c r="Y380" i="7"/>
  <c r="Y314" i="7"/>
  <c r="Z183" i="14" s="1"/>
  <c r="X433" i="7"/>
  <c r="AB322" i="7"/>
  <c r="X375" i="7"/>
  <c r="AB333" i="7"/>
  <c r="W437" i="7"/>
  <c r="W292" i="7"/>
  <c r="X428" i="7"/>
  <c r="AB410" i="7"/>
  <c r="X385" i="7"/>
  <c r="V439" i="7"/>
  <c r="B403" i="10" s="1"/>
  <c r="AA402" i="7"/>
  <c r="V380" i="7"/>
  <c r="B344" i="10" s="1"/>
  <c r="X420" i="7"/>
  <c r="Z377" i="7"/>
  <c r="AB396" i="7"/>
  <c r="W393" i="7"/>
  <c r="C357" i="10" s="1"/>
  <c r="V262" i="14" s="1"/>
  <c r="V289" i="7"/>
  <c r="AB352" i="7"/>
  <c r="AA429" i="7"/>
  <c r="V376" i="7"/>
  <c r="B340" i="10" s="1"/>
  <c r="AA385" i="7"/>
  <c r="V367" i="7"/>
  <c r="B331" i="10" s="1"/>
  <c r="AB388" i="7"/>
  <c r="Z361" i="7"/>
  <c r="AB291" i="7"/>
  <c r="AB408" i="7"/>
  <c r="W391" i="7"/>
  <c r="C355" i="10" s="1"/>
  <c r="V260" i="14" s="1"/>
  <c r="X341" i="7"/>
  <c r="W314" i="7"/>
  <c r="C278" i="10" s="1"/>
  <c r="V183" i="14" s="1"/>
  <c r="X317" i="7"/>
  <c r="D281" i="10" s="1"/>
  <c r="W186" i="14" s="1"/>
  <c r="X310" i="7"/>
  <c r="Z375" i="7"/>
  <c r="Z244" i="14" s="1"/>
  <c r="X357" i="7"/>
  <c r="X441" i="7"/>
  <c r="V299" i="7"/>
  <c r="Z308" i="7"/>
  <c r="AA349" i="7"/>
  <c r="W330" i="7"/>
  <c r="V363" i="7"/>
  <c r="W337" i="7"/>
  <c r="V351" i="7"/>
  <c r="AA406" i="7"/>
  <c r="W399" i="7"/>
  <c r="D363" i="10" s="1"/>
  <c r="W268" i="14" s="1"/>
  <c r="V316" i="7"/>
  <c r="AA312" i="7"/>
  <c r="Z432" i="7"/>
  <c r="AA435" i="7"/>
  <c r="AB310" i="7"/>
  <c r="AB389" i="7"/>
  <c r="X407" i="7"/>
  <c r="B371" i="10" s="1"/>
  <c r="X352" i="7"/>
  <c r="X401" i="7"/>
  <c r="AA353" i="7"/>
  <c r="Z352" i="7"/>
  <c r="AA439" i="7"/>
  <c r="W402" i="7"/>
  <c r="C366" i="10" s="1"/>
  <c r="V271" i="14" s="1"/>
  <c r="X430" i="7"/>
  <c r="AA380" i="7"/>
  <c r="X342" i="7"/>
  <c r="X393" i="7"/>
  <c r="B357" i="10" s="1"/>
  <c r="V396" i="7"/>
  <c r="B360" i="10" s="1"/>
  <c r="W289" i="7"/>
  <c r="V429" i="7"/>
  <c r="W376" i="7"/>
  <c r="V343" i="7"/>
  <c r="B307" i="10" s="1"/>
  <c r="W385" i="7"/>
  <c r="AA367" i="7"/>
  <c r="V408" i="7"/>
  <c r="B372" i="10" s="1"/>
  <c r="X344" i="7"/>
  <c r="B308" i="10" s="1"/>
  <c r="X295" i="7"/>
  <c r="Z380" i="7"/>
  <c r="D344" i="10" s="1"/>
  <c r="W249" i="14" s="1"/>
  <c r="X349" i="7"/>
  <c r="Z289" i="7"/>
  <c r="Z409" i="7"/>
  <c r="X434" i="7"/>
  <c r="AA299" i="7"/>
  <c r="Z342" i="7"/>
  <c r="W349" i="7"/>
  <c r="AB338" i="7"/>
  <c r="AA363" i="7"/>
  <c r="AB423" i="7"/>
  <c r="Z364" i="7"/>
  <c r="AA351" i="7"/>
  <c r="V406" i="7"/>
  <c r="Z338" i="7"/>
  <c r="AA316" i="7"/>
  <c r="X438" i="7"/>
  <c r="V312" i="7"/>
  <c r="Y293" i="7"/>
  <c r="C257" i="10" s="1"/>
  <c r="V162" i="14" s="1"/>
  <c r="Z425" i="7"/>
  <c r="AA322" i="7"/>
  <c r="E286" i="10" s="1"/>
  <c r="X191" i="14" s="1"/>
  <c r="V435" i="7"/>
  <c r="B399" i="10" s="1"/>
  <c r="AA333" i="7"/>
  <c r="AA310" i="7"/>
  <c r="V389" i="7"/>
  <c r="AB403" i="7"/>
  <c r="X312" i="7"/>
  <c r="V353" i="7"/>
  <c r="V410" i="7"/>
  <c r="W439" i="7"/>
  <c r="Z307" i="7"/>
  <c r="AB424" i="7"/>
  <c r="W380" i="7"/>
  <c r="AA396" i="7"/>
  <c r="AB434" i="7"/>
  <c r="AB345" i="7"/>
  <c r="V352" i="7"/>
  <c r="W429" i="7"/>
  <c r="Z348" i="7"/>
  <c r="AA343" i="7"/>
  <c r="Z367" i="7"/>
  <c r="W367" i="7"/>
  <c r="V388" i="7"/>
  <c r="B352" i="10" s="1"/>
  <c r="AB357" i="7"/>
  <c r="V291" i="7"/>
  <c r="AA408" i="7"/>
  <c r="Z363" i="7"/>
  <c r="X292" i="7"/>
  <c r="Z354" i="7"/>
  <c r="AB318" i="7"/>
  <c r="W299" i="7"/>
  <c r="X370" i="7"/>
  <c r="X305" i="7"/>
  <c r="W363" i="7"/>
  <c r="AA423" i="7"/>
  <c r="W351" i="7"/>
  <c r="W406" i="7"/>
  <c r="X294" i="7"/>
  <c r="W316" i="7"/>
  <c r="E280" i="10" s="1"/>
  <c r="X185" i="14" s="1"/>
  <c r="X431" i="7"/>
  <c r="W312" i="7"/>
  <c r="Z384" i="7"/>
  <c r="V322" i="7"/>
  <c r="W435" i="7"/>
  <c r="V333" i="7"/>
  <c r="V310" i="7"/>
  <c r="AA389" i="7"/>
  <c r="Z258" i="14" s="1"/>
  <c r="AB364" i="7"/>
  <c r="H328" i="10" s="1"/>
  <c r="AA233" i="14" s="1"/>
  <c r="W353" i="7"/>
  <c r="C317" i="10" s="1"/>
  <c r="V222" i="14" s="1"/>
  <c r="AA410" i="7"/>
  <c r="Z279" i="14" s="1"/>
  <c r="AB324" i="7"/>
  <c r="Z429" i="7"/>
  <c r="H393" i="10" s="1"/>
  <c r="AA298" i="14" s="1"/>
  <c r="Z415" i="7"/>
  <c r="Z399" i="7"/>
  <c r="W396" i="7"/>
  <c r="V345" i="7"/>
  <c r="AB339" i="7"/>
  <c r="AA352" i="7"/>
  <c r="X427" i="7"/>
  <c r="Z382" i="7"/>
  <c r="W343" i="7"/>
  <c r="Z324" i="7"/>
  <c r="AB304" i="7"/>
  <c r="AA388" i="7"/>
  <c r="AB257" i="14" s="1"/>
  <c r="V357" i="7"/>
  <c r="AA291" i="7"/>
  <c r="W408" i="7"/>
  <c r="X376" i="7"/>
  <c r="X424" i="7"/>
  <c r="AB411" i="7"/>
  <c r="AA318" i="7"/>
  <c r="AB340" i="7"/>
  <c r="AB419" i="7"/>
  <c r="Z311" i="7"/>
  <c r="Z356" i="7"/>
  <c r="AA338" i="7"/>
  <c r="AB415" i="7"/>
  <c r="V423" i="7"/>
  <c r="AB370" i="7"/>
  <c r="X358" i="7"/>
  <c r="B322" i="10" s="1"/>
  <c r="Z394" i="7"/>
  <c r="X328" i="7"/>
  <c r="Z334" i="7"/>
  <c r="H298" i="10" s="1"/>
  <c r="AA203" i="14" s="1"/>
  <c r="X390" i="7"/>
  <c r="W322" i="7"/>
  <c r="Z427" i="7"/>
  <c r="W333" i="7"/>
  <c r="W310" i="7"/>
  <c r="W389" i="7"/>
  <c r="V403" i="7"/>
  <c r="B367" i="10" s="1"/>
  <c r="AB348" i="7"/>
  <c r="AA364" i="7"/>
  <c r="X307" i="7"/>
  <c r="W410" i="7"/>
  <c r="AA324" i="7"/>
  <c r="Z193" i="14" s="1"/>
  <c r="Z422" i="7"/>
  <c r="AA424" i="7"/>
  <c r="Z398" i="7"/>
  <c r="X383" i="7"/>
  <c r="B347" i="10" s="1"/>
  <c r="V434" i="7"/>
  <c r="B398" i="10" s="1"/>
  <c r="AA345" i="7"/>
  <c r="V339" i="7"/>
  <c r="B303" i="10" s="1"/>
  <c r="W352" i="7"/>
  <c r="Z426" i="7"/>
  <c r="Z410" i="7"/>
  <c r="X380" i="7"/>
  <c r="W388" i="7"/>
  <c r="C352" i="10" s="1"/>
  <c r="V257" i="14" s="1"/>
  <c r="AA357" i="7"/>
  <c r="W291" i="7"/>
  <c r="C255" i="10" s="1"/>
  <c r="V160" i="14" s="1"/>
  <c r="AB362" i="7"/>
  <c r="AB433" i="7"/>
  <c r="AB323" i="7"/>
  <c r="V411" i="7"/>
  <c r="B375" i="10" s="1"/>
  <c r="V318" i="7"/>
  <c r="V419" i="7"/>
  <c r="AB371" i="7"/>
  <c r="X359" i="7"/>
  <c r="V338" i="7"/>
  <c r="W423" i="7"/>
  <c r="E387" i="10" s="1"/>
  <c r="X292" i="14" s="1"/>
  <c r="V370" i="7"/>
  <c r="X373" i="7"/>
  <c r="Z345" i="7"/>
  <c r="Z337" i="7"/>
  <c r="AB325" i="7"/>
  <c r="Y442" i="7"/>
  <c r="Z299" i="7"/>
  <c r="AB427" i="7"/>
  <c r="X426" i="7"/>
  <c r="AA403" i="7"/>
  <c r="V348" i="7"/>
  <c r="X311" i="7"/>
  <c r="Z401" i="7"/>
  <c r="V424" i="7"/>
  <c r="B388" i="10" s="1"/>
  <c r="AB295" i="7"/>
  <c r="Z295" i="7"/>
  <c r="AA434" i="7"/>
  <c r="W345" i="7"/>
  <c r="C309" i="10" s="1"/>
  <c r="V214" i="14" s="1"/>
  <c r="AA339" i="7"/>
  <c r="Z434" i="7"/>
  <c r="Z436" i="7"/>
  <c r="AB377" i="7"/>
  <c r="V304" i="7"/>
  <c r="W357" i="7"/>
  <c r="AB426" i="7"/>
  <c r="AA433" i="7"/>
  <c r="AB328" i="7"/>
  <c r="AA411" i="7"/>
  <c r="Z280" i="14" s="1"/>
  <c r="W318" i="7"/>
  <c r="C282" i="10" s="1"/>
  <c r="V187" i="14" s="1"/>
  <c r="AA419" i="7"/>
  <c r="AB384" i="7"/>
  <c r="AA371" i="7"/>
  <c r="W338" i="7"/>
  <c r="AA415" i="7"/>
  <c r="Z404" i="7"/>
  <c r="AA370" i="7"/>
  <c r="AB355" i="7"/>
  <c r="AB359" i="7"/>
  <c r="Z385" i="7"/>
  <c r="V325" i="7"/>
  <c r="AB420" i="7"/>
  <c r="AB412" i="7"/>
  <c r="X326" i="7"/>
  <c r="AB422" i="7"/>
  <c r="W403" i="7"/>
  <c r="AA348" i="7"/>
  <c r="W364" i="7"/>
  <c r="X331" i="7"/>
  <c r="Z373" i="7"/>
  <c r="W324" i="7"/>
  <c r="C288" i="10" s="1"/>
  <c r="V193" i="14" s="1"/>
  <c r="Z388" i="7"/>
  <c r="W424" i="7"/>
  <c r="AB296" i="7"/>
  <c r="AA295" i="7"/>
  <c r="X361" i="7"/>
  <c r="W434" i="7"/>
  <c r="W339" i="7"/>
  <c r="Z381" i="7"/>
  <c r="AA377" i="7"/>
  <c r="AA304" i="7"/>
  <c r="AB326" i="7"/>
  <c r="Z318" i="7"/>
  <c r="F282" i="10" s="1"/>
  <c r="Y187" i="14" s="1"/>
  <c r="X322" i="7"/>
  <c r="V426" i="7"/>
  <c r="B390" i="10" s="1"/>
  <c r="AA362" i="7"/>
  <c r="V433" i="7"/>
  <c r="AA323" i="7"/>
  <c r="V328" i="7"/>
  <c r="W411" i="7"/>
  <c r="E375" i="10" s="1"/>
  <c r="X280" i="14" s="1"/>
  <c r="W419" i="7"/>
  <c r="V384" i="7"/>
  <c r="B348" i="10" s="1"/>
  <c r="V371" i="7"/>
  <c r="B335" i="10" s="1"/>
  <c r="AB306" i="7"/>
  <c r="X412" i="7"/>
  <c r="V415" i="7"/>
  <c r="AB354" i="7"/>
  <c r="W370" i="7"/>
  <c r="V355" i="7"/>
  <c r="AB425" i="7"/>
  <c r="AA359" i="7"/>
  <c r="AB331" i="7"/>
  <c r="Z322" i="7"/>
  <c r="AA325" i="7"/>
  <c r="Y427" i="7"/>
  <c r="V420" i="7"/>
  <c r="Z325" i="7"/>
  <c r="AA427" i="7"/>
  <c r="AA412" i="7"/>
  <c r="Z405" i="7"/>
  <c r="W348" i="7"/>
  <c r="W400" i="7"/>
  <c r="E364" i="10" s="1"/>
  <c r="X269" i="14" s="1"/>
  <c r="X300" i="7"/>
  <c r="B264" i="10" s="1"/>
  <c r="X363" i="7"/>
  <c r="AB381" i="7"/>
  <c r="X391" i="7"/>
  <c r="W320" i="7"/>
  <c r="Z439" i="7"/>
  <c r="AA296" i="7"/>
  <c r="Z165" i="14" s="1"/>
  <c r="V295" i="7"/>
  <c r="Z316" i="7"/>
  <c r="AB394" i="7"/>
  <c r="AB301" i="7"/>
  <c r="AB378" i="7"/>
  <c r="AB436" i="7"/>
  <c r="X354" i="7"/>
  <c r="V377" i="7"/>
  <c r="W304" i="7"/>
  <c r="V326" i="7"/>
  <c r="AB365" i="7"/>
  <c r="AB327" i="7"/>
  <c r="AA426" i="7"/>
  <c r="AB295" i="14" s="1"/>
  <c r="V362" i="7"/>
  <c r="W433" i="7"/>
  <c r="C397" i="10" s="1"/>
  <c r="V302" i="14" s="1"/>
  <c r="V323" i="7"/>
  <c r="B287" i="10" s="1"/>
  <c r="AA328" i="7"/>
  <c r="Z406" i="7"/>
  <c r="AB397" i="7"/>
  <c r="Z359" i="7"/>
  <c r="AA384" i="7"/>
  <c r="W371" i="7"/>
  <c r="C335" i="10" s="1"/>
  <c r="V240" i="14" s="1"/>
  <c r="AB321" i="7"/>
  <c r="W415" i="7"/>
  <c r="C379" i="10" s="1"/>
  <c r="V284" i="14" s="1"/>
  <c r="Z298" i="7"/>
  <c r="AA355" i="7"/>
  <c r="V425" i="7"/>
  <c r="V359" i="7"/>
  <c r="AA331" i="7"/>
  <c r="X350" i="7"/>
  <c r="W325" i="7"/>
  <c r="AA420" i="7"/>
  <c r="Z315" i="7"/>
  <c r="V427" i="7"/>
  <c r="V412" i="7"/>
  <c r="V422" i="7"/>
  <c r="B386" i="10" s="1"/>
  <c r="Z302" i="7"/>
  <c r="AB341" i="7"/>
  <c r="AB297" i="7"/>
  <c r="X362" i="7"/>
  <c r="AB373" i="7"/>
  <c r="X417" i="7"/>
  <c r="X419" i="7"/>
  <c r="V296" i="7"/>
  <c r="B260" i="10" s="1"/>
  <c r="AB350" i="7"/>
  <c r="W295" i="7"/>
  <c r="Z402" i="7"/>
  <c r="V301" i="7"/>
  <c r="AA436" i="7"/>
  <c r="X397" i="7"/>
  <c r="AB438" i="7"/>
  <c r="W377" i="7"/>
  <c r="X369" i="7"/>
  <c r="AA326" i="7"/>
  <c r="W426" i="7"/>
  <c r="W362" i="7"/>
  <c r="Z328" i="7"/>
  <c r="W323" i="7"/>
  <c r="W328" i="7"/>
  <c r="X382" i="7"/>
  <c r="AA397" i="7"/>
  <c r="AB398" i="7"/>
  <c r="X314" i="7"/>
  <c r="W384" i="7"/>
  <c r="X304" i="7"/>
  <c r="V306" i="7"/>
  <c r="B270" i="10" s="1"/>
  <c r="X406" i="7"/>
  <c r="V354" i="7"/>
  <c r="B318" i="10" s="1"/>
  <c r="Z317" i="7"/>
  <c r="Z186" i="14" s="1"/>
  <c r="W355" i="7"/>
  <c r="AA425" i="7"/>
  <c r="W359" i="7"/>
  <c r="V331" i="7"/>
  <c r="B295" i="10" s="1"/>
  <c r="W420" i="7"/>
  <c r="AB311" i="7"/>
  <c r="W427" i="7"/>
  <c r="W412" i="7"/>
  <c r="AA422" i="7"/>
  <c r="AA341" i="7"/>
  <c r="X301" i="7"/>
  <c r="V381" i="7"/>
  <c r="B345" i="10" s="1"/>
  <c r="X339" i="7"/>
  <c r="AB383" i="7"/>
  <c r="W296" i="7"/>
  <c r="AA350" i="7"/>
  <c r="X425" i="7"/>
  <c r="V394" i="7"/>
  <c r="B358" i="10" s="1"/>
  <c r="AA301" i="7"/>
  <c r="V378" i="7"/>
  <c r="V436" i="7"/>
  <c r="X437" i="7"/>
  <c r="AB405" i="7"/>
  <c r="Z423" i="7"/>
  <c r="W326" i="7"/>
  <c r="C290" i="10" s="1"/>
  <c r="V195" i="14" s="1"/>
  <c r="AA365" i="7"/>
  <c r="V327" i="7"/>
  <c r="C291" i="10" s="1"/>
  <c r="V196" i="14" s="1"/>
  <c r="Z438" i="7"/>
  <c r="AB319" i="7"/>
  <c r="X324" i="7"/>
  <c r="Z294" i="7"/>
  <c r="V397" i="7"/>
  <c r="B361" i="10" s="1"/>
  <c r="AA398" i="7"/>
  <c r="X348" i="7"/>
  <c r="Z378" i="7"/>
  <c r="X321" i="7"/>
  <c r="AA306" i="7"/>
  <c r="AA321" i="7"/>
  <c r="AA354" i="7"/>
  <c r="AB223" i="14" s="1"/>
  <c r="X297" i="7"/>
  <c r="W425" i="7"/>
  <c r="Z353" i="7"/>
  <c r="W331" i="7"/>
  <c r="C295" i="10" s="1"/>
  <c r="V200" i="14" s="1"/>
  <c r="AB347" i="7"/>
  <c r="X298" i="7"/>
  <c r="Y444" i="7"/>
  <c r="AA311" i="7"/>
  <c r="AB441" i="7"/>
  <c r="Z442" i="7"/>
  <c r="Z297" i="7"/>
  <c r="AA290" i="7"/>
  <c r="W422" i="7"/>
  <c r="E386" i="10" s="1"/>
  <c r="X291" i="14" s="1"/>
  <c r="AA309" i="7"/>
  <c r="E273" i="10" s="1"/>
  <c r="X178" i="14" s="1"/>
  <c r="V341" i="7"/>
  <c r="B305" i="10" s="1"/>
  <c r="V297" i="7"/>
  <c r="C261" i="10" s="1"/>
  <c r="V166" i="14" s="1"/>
  <c r="AA373" i="7"/>
  <c r="AA381" i="7"/>
  <c r="X404" i="7"/>
  <c r="F368" i="10" s="1"/>
  <c r="Y273" i="14" s="1"/>
  <c r="Z296" i="7"/>
  <c r="AA383" i="7"/>
  <c r="Z252" i="14" s="1"/>
  <c r="V350" i="7"/>
  <c r="B314" i="10" s="1"/>
  <c r="Z411" i="7"/>
  <c r="AB409" i="7"/>
  <c r="AA394" i="7"/>
  <c r="W301" i="7"/>
  <c r="AA378" i="7"/>
  <c r="W436" i="7"/>
  <c r="Z421" i="7"/>
  <c r="AA438" i="7"/>
  <c r="X325" i="7"/>
  <c r="B289" i="10" s="1"/>
  <c r="X365" i="7"/>
  <c r="V365" i="7"/>
  <c r="B329" i="10" s="1"/>
  <c r="AA327" i="7"/>
  <c r="X429" i="7"/>
  <c r="Z370" i="7"/>
  <c r="AB332" i="7"/>
  <c r="X402" i="7"/>
  <c r="W397" i="7"/>
  <c r="C361" i="10" s="1"/>
  <c r="V266" i="14" s="1"/>
  <c r="V398" i="7"/>
  <c r="Z339" i="7"/>
  <c r="X345" i="7"/>
  <c r="Z350" i="7"/>
  <c r="W306" i="7"/>
  <c r="V321" i="7"/>
  <c r="AB346" i="7"/>
  <c r="W354" i="7"/>
  <c r="X333" i="7"/>
  <c r="X395" i="7"/>
  <c r="E359" i="10" s="1"/>
  <c r="X264" i="14" s="1"/>
  <c r="X421" i="7"/>
  <c r="AB293" i="7"/>
  <c r="Z333" i="7"/>
  <c r="AA347" i="7"/>
  <c r="Z400" i="7"/>
  <c r="C351" i="10"/>
  <c r="V256" i="14" s="1"/>
  <c r="C373" i="10"/>
  <c r="V278" i="14" s="1"/>
  <c r="H394" i="10"/>
  <c r="AA299" i="14" s="1"/>
  <c r="Z264" i="14"/>
  <c r="H333" i="10"/>
  <c r="AA238" i="14" s="1"/>
  <c r="Z237" i="14"/>
  <c r="Z293" i="14"/>
  <c r="B401" i="10"/>
  <c r="B279" i="10"/>
  <c r="C406" i="10"/>
  <c r="V311" i="14" s="1"/>
  <c r="B296" i="10"/>
  <c r="B378" i="10"/>
  <c r="B275" i="10"/>
  <c r="B368" i="10"/>
  <c r="B310" i="10"/>
  <c r="B256" i="10"/>
  <c r="B370" i="10"/>
  <c r="B280" i="10"/>
  <c r="B338" i="10"/>
  <c r="B311" i="10"/>
  <c r="B277" i="10"/>
  <c r="B315" i="10"/>
  <c r="B339" i="10"/>
  <c r="B342" i="10"/>
  <c r="B341" i="10"/>
  <c r="B343" i="10"/>
  <c r="B286" i="10"/>
  <c r="B355" i="10"/>
  <c r="B350" i="10"/>
  <c r="B306" i="10"/>
  <c r="B273" i="10"/>
  <c r="B394" i="10"/>
  <c r="B369" i="10"/>
  <c r="B325" i="10"/>
  <c r="B351" i="10"/>
  <c r="B293" i="10"/>
  <c r="B276" i="10"/>
  <c r="B392" i="10"/>
  <c r="B334" i="10"/>
  <c r="B304" i="10"/>
  <c r="C394" i="10"/>
  <c r="V299" i="14" s="1"/>
  <c r="B396" i="10"/>
  <c r="B269" i="10"/>
  <c r="C375" i="10"/>
  <c r="V280" i="14" s="1"/>
  <c r="C285" i="10"/>
  <c r="V190" i="14" s="1"/>
  <c r="F264" i="10"/>
  <c r="Y169" i="14" s="1"/>
  <c r="C389" i="10"/>
  <c r="V294" i="14" s="1"/>
  <c r="C274" i="10"/>
  <c r="V179" i="14" s="1"/>
  <c r="F288" i="10"/>
  <c r="Y193" i="14" s="1"/>
  <c r="F277" i="10"/>
  <c r="Y182" i="14" s="1"/>
  <c r="C346" i="10"/>
  <c r="V251" i="14" s="1"/>
  <c r="C287" i="10"/>
  <c r="V192" i="14" s="1"/>
  <c r="C260" i="10"/>
  <c r="V165" i="14" s="1"/>
  <c r="D308" i="10"/>
  <c r="W213" i="14" s="1"/>
  <c r="C338" i="10"/>
  <c r="V243" i="14" s="1"/>
  <c r="D330" i="10"/>
  <c r="W235" i="14" s="1"/>
  <c r="D388" i="10"/>
  <c r="W293" i="14" s="1"/>
  <c r="C393" i="10"/>
  <c r="V298" i="14" s="1"/>
  <c r="C304" i="10"/>
  <c r="V209" i="14" s="1"/>
  <c r="C311" i="10"/>
  <c r="V216" i="14" s="1"/>
  <c r="C322" i="10"/>
  <c r="V227" i="14" s="1"/>
  <c r="C266" i="10"/>
  <c r="V171" i="14" s="1"/>
  <c r="C395" i="10"/>
  <c r="V300" i="14" s="1"/>
  <c r="C332" i="10"/>
  <c r="V237" i="14" s="1"/>
  <c r="C347" i="10"/>
  <c r="V252" i="14" s="1"/>
  <c r="C399" i="10"/>
  <c r="V304" i="14" s="1"/>
  <c r="C372" i="10"/>
  <c r="V277" i="14" s="1"/>
  <c r="C262" i="10"/>
  <c r="V167" i="14" s="1"/>
  <c r="C324" i="10"/>
  <c r="V229" i="14" s="1"/>
  <c r="C329" i="10"/>
  <c r="V234" i="14" s="1"/>
  <c r="E320" i="10"/>
  <c r="X225" i="14" s="1"/>
  <c r="E397" i="10"/>
  <c r="X302" i="14" s="1"/>
  <c r="E303" i="10"/>
  <c r="X208" i="14" s="1"/>
  <c r="E340" i="10"/>
  <c r="X245" i="14" s="1"/>
  <c r="E369" i="10"/>
  <c r="X274" i="14" s="1"/>
  <c r="E346" i="10"/>
  <c r="X251" i="14" s="1"/>
  <c r="E338" i="10"/>
  <c r="X243" i="14" s="1"/>
  <c r="E305" i="10"/>
  <c r="X210" i="14" s="1"/>
  <c r="E321" i="10"/>
  <c r="X226" i="14" s="1"/>
  <c r="E296" i="10"/>
  <c r="X201" i="14" s="1"/>
  <c r="V7" i="12"/>
  <c r="V45" i="12" s="1"/>
  <c r="S117" i="10" l="1"/>
  <c r="AD22" i="14" s="1"/>
  <c r="AF22" i="14" s="1"/>
  <c r="B336" i="10"/>
  <c r="B259" i="10"/>
  <c r="B302" i="10"/>
  <c r="B337" i="10"/>
  <c r="B288" i="10"/>
  <c r="AD23" i="14"/>
  <c r="AF23" i="14" s="1"/>
  <c r="AD22" i="12"/>
  <c r="B319" i="10"/>
  <c r="E370" i="10"/>
  <c r="X275" i="14" s="1"/>
  <c r="B316" i="10"/>
  <c r="B300" i="10"/>
  <c r="U205" i="14" s="1"/>
  <c r="B283" i="10"/>
  <c r="B309" i="10"/>
  <c r="U214" i="14" s="1"/>
  <c r="E354" i="10"/>
  <c r="X259" i="14" s="1"/>
  <c r="D283" i="10"/>
  <c r="W188" i="14" s="1"/>
  <c r="U21" i="14"/>
  <c r="B383" i="10"/>
  <c r="U288" i="14" s="1"/>
  <c r="E378" i="10"/>
  <c r="X283" i="14" s="1"/>
  <c r="F291" i="10"/>
  <c r="Y196" i="14" s="1"/>
  <c r="B299" i="10"/>
  <c r="B393" i="10"/>
  <c r="B262" i="10"/>
  <c r="AC22" i="14"/>
  <c r="B356" i="10"/>
  <c r="B285" i="10"/>
  <c r="B391" i="10"/>
  <c r="U296" i="14" s="1"/>
  <c r="B326" i="10"/>
  <c r="U231" i="14" s="1"/>
  <c r="B298" i="10"/>
  <c r="U203" i="14" s="1"/>
  <c r="B327" i="10"/>
  <c r="B402" i="10"/>
  <c r="B317" i="10"/>
  <c r="U222" i="14" s="1"/>
  <c r="E294" i="10"/>
  <c r="X199" i="14" s="1"/>
  <c r="B320" i="10"/>
  <c r="U225" i="14" s="1"/>
  <c r="F256" i="10"/>
  <c r="Y161" i="14" s="1"/>
  <c r="E270" i="10"/>
  <c r="X175" i="14" s="1"/>
  <c r="B400" i="10"/>
  <c r="U305" i="14" s="1"/>
  <c r="B290" i="10"/>
  <c r="U195" i="14" s="1"/>
  <c r="B292" i="10"/>
  <c r="F327" i="10"/>
  <c r="Y232" i="14" s="1"/>
  <c r="B253" i="10"/>
  <c r="B406" i="10"/>
  <c r="U311" i="14" s="1"/>
  <c r="B349" i="10"/>
  <c r="B258" i="10"/>
  <c r="U163" i="14" s="1"/>
  <c r="B395" i="10"/>
  <c r="C391" i="10"/>
  <c r="V296" i="14" s="1"/>
  <c r="B312" i="10"/>
  <c r="E389" i="10"/>
  <c r="X294" i="14" s="1"/>
  <c r="E319" i="10"/>
  <c r="X224" i="14" s="1"/>
  <c r="B274" i="10"/>
  <c r="U179" i="14" s="1"/>
  <c r="E267" i="10"/>
  <c r="X172" i="14" s="1"/>
  <c r="B324" i="10"/>
  <c r="U229" i="14" s="1"/>
  <c r="B313" i="10"/>
  <c r="U218" i="14" s="1"/>
  <c r="B265" i="10"/>
  <c r="U170" i="14" s="1"/>
  <c r="B323" i="10"/>
  <c r="B397" i="10"/>
  <c r="B321" i="10"/>
  <c r="U226" i="14" s="1"/>
  <c r="B297" i="10"/>
  <c r="U202" i="14" s="1"/>
  <c r="B353" i="10"/>
  <c r="B381" i="10"/>
  <c r="B373" i="10"/>
  <c r="F370" i="10"/>
  <c r="Y275" i="14" s="1"/>
  <c r="B389" i="10"/>
  <c r="U294" i="14" s="1"/>
  <c r="B384" i="10"/>
  <c r="E367" i="10"/>
  <c r="X272" i="14" s="1"/>
  <c r="F405" i="10"/>
  <c r="Y310" i="14" s="1"/>
  <c r="D296" i="10"/>
  <c r="W201" i="14" s="1"/>
  <c r="B365" i="10"/>
  <c r="U174" i="14"/>
  <c r="U213" i="14"/>
  <c r="U301" i="14"/>
  <c r="U287" i="14"/>
  <c r="U209" i="14"/>
  <c r="U239" i="14"/>
  <c r="U297" i="14"/>
  <c r="U181" i="14"/>
  <c r="U198" i="14"/>
  <c r="U206" i="14"/>
  <c r="U256" i="14"/>
  <c r="U194" i="14"/>
  <c r="U230" i="14"/>
  <c r="U252" i="14"/>
  <c r="U274" i="14"/>
  <c r="U299" i="14"/>
  <c r="U178" i="14"/>
  <c r="U211" i="14"/>
  <c r="U255" i="14"/>
  <c r="U260" i="14"/>
  <c r="U191" i="14"/>
  <c r="U169" i="14"/>
  <c r="U248" i="14"/>
  <c r="U187" i="14"/>
  <c r="U246" i="14"/>
  <c r="U247" i="14"/>
  <c r="U269" i="14"/>
  <c r="U244" i="14"/>
  <c r="U276" i="14"/>
  <c r="U160" i="14"/>
  <c r="U168" i="14"/>
  <c r="U227" i="14"/>
  <c r="U220" i="14"/>
  <c r="U182" i="14"/>
  <c r="U216" i="14"/>
  <c r="U243" i="14"/>
  <c r="U185" i="14"/>
  <c r="U284" i="14"/>
  <c r="U275" i="14"/>
  <c r="U161" i="14"/>
  <c r="U215" i="14"/>
  <c r="U273" i="14"/>
  <c r="U262" i="14"/>
  <c r="U180" i="14"/>
  <c r="U283" i="14"/>
  <c r="U201" i="14"/>
  <c r="U184" i="14"/>
  <c r="U306" i="14"/>
  <c r="U190" i="14"/>
  <c r="U234" i="14"/>
  <c r="U219" i="14"/>
  <c r="U210" i="14"/>
  <c r="U266" i="14"/>
  <c r="U263" i="14"/>
  <c r="U250" i="14"/>
  <c r="U200" i="14"/>
  <c r="U223" i="14"/>
  <c r="U175" i="14"/>
  <c r="U165" i="14"/>
  <c r="U291" i="14"/>
  <c r="U192" i="14"/>
  <c r="U164" i="14"/>
  <c r="U240" i="14"/>
  <c r="U253" i="14"/>
  <c r="U197" i="14"/>
  <c r="U302" i="14"/>
  <c r="U295" i="14"/>
  <c r="U293" i="14"/>
  <c r="U207" i="14"/>
  <c r="U280" i="14"/>
  <c r="U208" i="14"/>
  <c r="U303" i="14"/>
  <c r="U272" i="14"/>
  <c r="U257" i="14"/>
  <c r="U221" i="14"/>
  <c r="U258" i="14"/>
  <c r="U304" i="14"/>
  <c r="U277" i="14"/>
  <c r="U212" i="14"/>
  <c r="U298" i="14"/>
  <c r="U265" i="14"/>
  <c r="U232" i="14"/>
  <c r="U236" i="14"/>
  <c r="U245" i="14"/>
  <c r="U158" i="14"/>
  <c r="U249" i="14"/>
  <c r="U308" i="14"/>
  <c r="U254" i="14"/>
  <c r="U290" i="14"/>
  <c r="U271" i="14"/>
  <c r="U268" i="14"/>
  <c r="U199" i="14"/>
  <c r="U312" i="14"/>
  <c r="U171" i="14"/>
  <c r="U237" i="14"/>
  <c r="U286" i="14"/>
  <c r="U282" i="14"/>
  <c r="U204" i="14"/>
  <c r="U235" i="14"/>
  <c r="U300" i="14"/>
  <c r="U167" i="14"/>
  <c r="U309" i="14"/>
  <c r="U251" i="14"/>
  <c r="U264" i="14"/>
  <c r="U241" i="14"/>
  <c r="U261" i="14"/>
  <c r="U172" i="14"/>
  <c r="U238" i="14"/>
  <c r="U162" i="14"/>
  <c r="U270" i="14"/>
  <c r="U310" i="14"/>
  <c r="U307" i="14"/>
  <c r="U278" i="14"/>
  <c r="U242" i="14"/>
  <c r="U193" i="14"/>
  <c r="U189" i="14"/>
  <c r="U159" i="14"/>
  <c r="U233" i="14"/>
  <c r="M5" i="14"/>
  <c r="R4" i="14"/>
  <c r="O5" i="14"/>
  <c r="Q5" i="14" s="1"/>
  <c r="L6" i="14"/>
  <c r="F335" i="10"/>
  <c r="Y240" i="14" s="1"/>
  <c r="B261" i="10"/>
  <c r="F268" i="10"/>
  <c r="Y173" i="14" s="1"/>
  <c r="D271" i="10"/>
  <c r="W176" i="14" s="1"/>
  <c r="H406" i="10"/>
  <c r="AA311" i="14" s="1"/>
  <c r="C370" i="10"/>
  <c r="V275" i="14" s="1"/>
  <c r="C374" i="10"/>
  <c r="V279" i="14" s="1"/>
  <c r="H269" i="10"/>
  <c r="AA174" i="14" s="1"/>
  <c r="B291" i="10"/>
  <c r="AB196" i="14"/>
  <c r="Z300" i="14"/>
  <c r="D293" i="10"/>
  <c r="W198" i="14" s="1"/>
  <c r="C281" i="10"/>
  <c r="V186" i="14" s="1"/>
  <c r="Z248" i="14"/>
  <c r="C267" i="10"/>
  <c r="V172" i="14" s="1"/>
  <c r="AB232" i="14"/>
  <c r="H402" i="10"/>
  <c r="AA307" i="14" s="1"/>
  <c r="C268" i="10"/>
  <c r="V173" i="14" s="1"/>
  <c r="F262" i="10"/>
  <c r="Y167" i="14" s="1"/>
  <c r="C353" i="10"/>
  <c r="V258" i="14" s="1"/>
  <c r="D341" i="10"/>
  <c r="W246" i="14" s="1"/>
  <c r="C364" i="10"/>
  <c r="V269" i="14" s="1"/>
  <c r="D382" i="10"/>
  <c r="W287" i="14" s="1"/>
  <c r="AB299" i="14"/>
  <c r="H399" i="10"/>
  <c r="AA304" i="14" s="1"/>
  <c r="T153" i="10"/>
  <c r="S22" i="11"/>
  <c r="F290" i="10"/>
  <c r="Y195" i="14" s="1"/>
  <c r="C272" i="10"/>
  <c r="V177" i="14" s="1"/>
  <c r="C387" i="10"/>
  <c r="V292" i="14" s="1"/>
  <c r="Z233" i="14"/>
  <c r="F310" i="10"/>
  <c r="Y215" i="14" s="1"/>
  <c r="D380" i="10"/>
  <c r="W285" i="14" s="1"/>
  <c r="D362" i="10"/>
  <c r="W267" i="14" s="1"/>
  <c r="C344" i="10"/>
  <c r="V249" i="14" s="1"/>
  <c r="C294" i="10"/>
  <c r="V199" i="14" s="1"/>
  <c r="C354" i="10"/>
  <c r="V259" i="14" s="1"/>
  <c r="F393" i="10"/>
  <c r="Y298" i="14" s="1"/>
  <c r="Z284" i="14"/>
  <c r="H257" i="10"/>
  <c r="AA162" i="14" s="1"/>
  <c r="AB281" i="14"/>
  <c r="AB158" i="14"/>
  <c r="F352" i="10"/>
  <c r="Y257" i="14" s="1"/>
  <c r="H350" i="10"/>
  <c r="AA255" i="14" s="1"/>
  <c r="F259" i="10"/>
  <c r="Y164" i="14" s="1"/>
  <c r="F367" i="10"/>
  <c r="Y272" i="14" s="1"/>
  <c r="C319" i="10"/>
  <c r="V224" i="14" s="1"/>
  <c r="H280" i="10"/>
  <c r="AA185" i="14" s="1"/>
  <c r="H266" i="10"/>
  <c r="AA171" i="14" s="1"/>
  <c r="C303" i="10"/>
  <c r="V208" i="14" s="1"/>
  <c r="B380" i="10"/>
  <c r="D278" i="10"/>
  <c r="W183" i="14" s="1"/>
  <c r="F280" i="10"/>
  <c r="Y185" i="14" s="1"/>
  <c r="D312" i="10"/>
  <c r="W217" i="14" s="1"/>
  <c r="F350" i="10"/>
  <c r="Y255" i="14" s="1"/>
  <c r="F298" i="10"/>
  <c r="Y203" i="14" s="1"/>
  <c r="D376" i="10"/>
  <c r="W281" i="14" s="1"/>
  <c r="E344" i="10"/>
  <c r="X249" i="14" s="1"/>
  <c r="H304" i="10"/>
  <c r="AA209" i="14" s="1"/>
  <c r="Z219" i="14"/>
  <c r="F361" i="10"/>
  <c r="Y266" i="14" s="1"/>
  <c r="H370" i="10"/>
  <c r="AA275" i="14" s="1"/>
  <c r="F375" i="10"/>
  <c r="Y280" i="14" s="1"/>
  <c r="F300" i="10"/>
  <c r="Y205" i="14" s="1"/>
  <c r="C306" i="10"/>
  <c r="V211" i="14" s="1"/>
  <c r="B281" i="10"/>
  <c r="F309" i="10"/>
  <c r="Y214" i="14" s="1"/>
  <c r="F322" i="10"/>
  <c r="Y227" i="14" s="1"/>
  <c r="B278" i="10"/>
  <c r="C386" i="10"/>
  <c r="V291" i="14" s="1"/>
  <c r="B271" i="10"/>
  <c r="B268" i="10"/>
  <c r="B387" i="10"/>
  <c r="B272" i="10"/>
  <c r="E116" i="10"/>
  <c r="X21" i="14" s="1"/>
  <c r="D116" i="10"/>
  <c r="W21" i="14" s="1"/>
  <c r="F346" i="10"/>
  <c r="Y251" i="14" s="1"/>
  <c r="H324" i="10"/>
  <c r="AA229" i="14" s="1"/>
  <c r="H372" i="10"/>
  <c r="AA277" i="14" s="1"/>
  <c r="AB188" i="14"/>
  <c r="AB216" i="14"/>
  <c r="D287" i="10"/>
  <c r="W192" i="14" s="1"/>
  <c r="F383" i="10"/>
  <c r="Y288" i="14" s="1"/>
  <c r="C367" i="10"/>
  <c r="V272" i="14" s="1"/>
  <c r="C360" i="10"/>
  <c r="V265" i="14" s="1"/>
  <c r="C280" i="10"/>
  <c r="V185" i="14" s="1"/>
  <c r="Z306" i="14"/>
  <c r="D299" i="10"/>
  <c r="W204" i="14" s="1"/>
  <c r="E257" i="10"/>
  <c r="X162" i="14" s="1"/>
  <c r="F293" i="10"/>
  <c r="Y198" i="14" s="1"/>
  <c r="F363" i="10"/>
  <c r="Y268" i="14" s="1"/>
  <c r="AB300" i="14"/>
  <c r="H309" i="10"/>
  <c r="AA214" i="14" s="1"/>
  <c r="B362" i="10"/>
  <c r="AB202" i="14"/>
  <c r="D256" i="10"/>
  <c r="W161" i="14" s="1"/>
  <c r="AB245" i="14"/>
  <c r="C359" i="10"/>
  <c r="V264" i="14" s="1"/>
  <c r="Z160" i="14"/>
  <c r="D385" i="10"/>
  <c r="W290" i="14" s="1"/>
  <c r="AB303" i="14"/>
  <c r="B376" i="10"/>
  <c r="F306" i="10"/>
  <c r="Y211" i="14" s="1"/>
  <c r="F253" i="10"/>
  <c r="Y158" i="14" s="1"/>
  <c r="C292" i="10"/>
  <c r="V197" i="14" s="1"/>
  <c r="D334" i="10"/>
  <c r="W239" i="14" s="1"/>
  <c r="AB292" i="14"/>
  <c r="C331" i="10"/>
  <c r="V236" i="14" s="1"/>
  <c r="AB199" i="14"/>
  <c r="AB297" i="14"/>
  <c r="D269" i="10"/>
  <c r="W174" i="14" s="1"/>
  <c r="C339" i="10"/>
  <c r="V244" i="14" s="1"/>
  <c r="C310" i="10"/>
  <c r="V215" i="14" s="1"/>
  <c r="H407" i="10"/>
  <c r="AA312" i="14" s="1"/>
  <c r="B374" i="10"/>
  <c r="C349" i="10"/>
  <c r="V254" i="14" s="1"/>
  <c r="B354" i="10"/>
  <c r="C305" i="10"/>
  <c r="V210" i="14" s="1"/>
  <c r="D295" i="10"/>
  <c r="W200" i="14" s="1"/>
  <c r="C316" i="10"/>
  <c r="V221" i="14" s="1"/>
  <c r="F313" i="10"/>
  <c r="Y218" i="14" s="1"/>
  <c r="AB254" i="14"/>
  <c r="C330" i="10"/>
  <c r="V235" i="14" s="1"/>
  <c r="H310" i="10"/>
  <c r="AA215" i="14" s="1"/>
  <c r="H274" i="10"/>
  <c r="AA179" i="14" s="1"/>
  <c r="E285" i="10"/>
  <c r="X190" i="14" s="1"/>
  <c r="D397" i="10"/>
  <c r="W302" i="14" s="1"/>
  <c r="AB288" i="14"/>
  <c r="D340" i="10"/>
  <c r="W245" i="14" s="1"/>
  <c r="D333" i="10"/>
  <c r="W238" i="14" s="1"/>
  <c r="D300" i="10"/>
  <c r="W205" i="14" s="1"/>
  <c r="D373" i="10"/>
  <c r="W278" i="14" s="1"/>
  <c r="AB214" i="14"/>
  <c r="E266" i="10"/>
  <c r="X171" i="14" s="1"/>
  <c r="E314" i="10"/>
  <c r="X219" i="14" s="1"/>
  <c r="E304" i="10"/>
  <c r="X209" i="14" s="1"/>
  <c r="AB222" i="14"/>
  <c r="H353" i="10"/>
  <c r="AA258" i="14" s="1"/>
  <c r="H302" i="10"/>
  <c r="AA207" i="14" s="1"/>
  <c r="D263" i="10"/>
  <c r="W168" i="14" s="1"/>
  <c r="H329" i="10"/>
  <c r="AA234" i="14" s="1"/>
  <c r="D284" i="10"/>
  <c r="W189" i="14" s="1"/>
  <c r="E261" i="10"/>
  <c r="X166" i="14" s="1"/>
  <c r="E258" i="10"/>
  <c r="X163" i="14" s="1"/>
  <c r="H336" i="10"/>
  <c r="AA241" i="14" s="1"/>
  <c r="H290" i="10"/>
  <c r="AA195" i="14" s="1"/>
  <c r="AB169" i="14"/>
  <c r="H347" i="10"/>
  <c r="AA252" i="14" s="1"/>
  <c r="E324" i="10"/>
  <c r="X229" i="14" s="1"/>
  <c r="AB205" i="14"/>
  <c r="AB263" i="14"/>
  <c r="D270" i="10"/>
  <c r="W175" i="14" s="1"/>
  <c r="H361" i="10"/>
  <c r="AA266" i="14" s="1"/>
  <c r="D377" i="10"/>
  <c r="W282" i="14" s="1"/>
  <c r="H263" i="10"/>
  <c r="AA168" i="14" s="1"/>
  <c r="D268" i="10"/>
  <c r="W173" i="14" s="1"/>
  <c r="Z179" i="14"/>
  <c r="C341" i="10"/>
  <c r="V246" i="14" s="1"/>
  <c r="E272" i="10"/>
  <c r="X177" i="14" s="1"/>
  <c r="AB206" i="14"/>
  <c r="D266" i="10"/>
  <c r="W171" i="14" s="1"/>
  <c r="D365" i="10"/>
  <c r="W270" i="14" s="1"/>
  <c r="D378" i="10"/>
  <c r="W283" i="14" s="1"/>
  <c r="D323" i="10"/>
  <c r="W228" i="14" s="1"/>
  <c r="H400" i="10"/>
  <c r="AA305" i="14" s="1"/>
  <c r="H335" i="10"/>
  <c r="AA240" i="14" s="1"/>
  <c r="E381" i="10"/>
  <c r="X286" i="14" s="1"/>
  <c r="H405" i="10"/>
  <c r="AA310" i="14" s="1"/>
  <c r="H345" i="10"/>
  <c r="AA250" i="14" s="1"/>
  <c r="H381" i="10"/>
  <c r="AA286" i="14" s="1"/>
  <c r="C263" i="10"/>
  <c r="V168" i="14" s="1"/>
  <c r="E355" i="10"/>
  <c r="X260" i="14" s="1"/>
  <c r="AB167" i="14"/>
  <c r="D354" i="10"/>
  <c r="W259" i="14" s="1"/>
  <c r="H255" i="10"/>
  <c r="AA160" i="14" s="1"/>
  <c r="E337" i="10"/>
  <c r="X242" i="14" s="1"/>
  <c r="AB212" i="14"/>
  <c r="Z307" i="14"/>
  <c r="E384" i="10"/>
  <c r="X289" i="14" s="1"/>
  <c r="H259" i="10"/>
  <c r="AA164" i="14" s="1"/>
  <c r="D399" i="10"/>
  <c r="W304" i="14" s="1"/>
  <c r="H359" i="10"/>
  <c r="AA264" i="14" s="1"/>
  <c r="AB146" i="7"/>
  <c r="H110" i="10" s="1"/>
  <c r="AA15" i="14" s="1"/>
  <c r="AB16" i="14"/>
  <c r="T152" i="10"/>
  <c r="X151" i="7"/>
  <c r="B115" i="10" s="1"/>
  <c r="F116" i="10"/>
  <c r="Y21" i="14" s="1"/>
  <c r="D309" i="10"/>
  <c r="W214" i="14" s="1"/>
  <c r="Z285" i="14"/>
  <c r="AB215" i="14"/>
  <c r="Z223" i="14"/>
  <c r="AB190" i="14"/>
  <c r="AB298" i="14"/>
  <c r="AB273" i="14"/>
  <c r="H283" i="10"/>
  <c r="AA188" i="14" s="1"/>
  <c r="AB302" i="14"/>
  <c r="Z226" i="14"/>
  <c r="AB174" i="14"/>
  <c r="AB306" i="14"/>
  <c r="H382" i="10"/>
  <c r="AA287" i="14" s="1"/>
  <c r="Z263" i="14"/>
  <c r="AB229" i="14"/>
  <c r="Z199" i="14"/>
  <c r="Z297" i="14"/>
  <c r="D288" i="10"/>
  <c r="W193" i="14" s="1"/>
  <c r="E308" i="10"/>
  <c r="X213" i="14" s="1"/>
  <c r="Z210" i="14"/>
  <c r="AB231" i="14"/>
  <c r="H306" i="10"/>
  <c r="AA211" i="14" s="1"/>
  <c r="Z228" i="14"/>
  <c r="H312" i="10"/>
  <c r="AA217" i="14" s="1"/>
  <c r="Z274" i="14"/>
  <c r="AB187" i="14"/>
  <c r="AB258" i="14"/>
  <c r="AB244" i="14"/>
  <c r="AB179" i="14"/>
  <c r="AB166" i="14"/>
  <c r="AB219" i="14"/>
  <c r="Z267" i="14"/>
  <c r="H303" i="10"/>
  <c r="AA208" i="14" s="1"/>
  <c r="AB243" i="14"/>
  <c r="AB280" i="14"/>
  <c r="D374" i="10"/>
  <c r="W279" i="14" s="1"/>
  <c r="D346" i="10"/>
  <c r="W251" i="14" s="1"/>
  <c r="D381" i="10"/>
  <c r="W286" i="14" s="1"/>
  <c r="E307" i="10"/>
  <c r="X212" i="14" s="1"/>
  <c r="F279" i="10"/>
  <c r="Y184" i="14" s="1"/>
  <c r="AB237" i="14"/>
  <c r="AB247" i="14"/>
  <c r="AB186" i="14"/>
  <c r="AB241" i="14"/>
  <c r="AB203" i="14"/>
  <c r="AB279" i="14"/>
  <c r="Z189" i="14"/>
  <c r="D396" i="10"/>
  <c r="W301" i="14" s="1"/>
  <c r="E254" i="10"/>
  <c r="X159" i="14" s="1"/>
  <c r="F395" i="10"/>
  <c r="Y300" i="14" s="1"/>
  <c r="D327" i="10"/>
  <c r="W232" i="14" s="1"/>
  <c r="H326" i="10"/>
  <c r="AA231" i="14" s="1"/>
  <c r="Z240" i="14"/>
  <c r="H285" i="10"/>
  <c r="AA190" i="14" s="1"/>
  <c r="Z205" i="14"/>
  <c r="Z214" i="14"/>
  <c r="H261" i="10"/>
  <c r="AA166" i="14" s="1"/>
  <c r="H342" i="10"/>
  <c r="AA247" i="14" s="1"/>
  <c r="D307" i="10"/>
  <c r="W212" i="14" s="1"/>
  <c r="D292" i="10"/>
  <c r="W197" i="14" s="1"/>
  <c r="H341" i="10"/>
  <c r="AA246" i="14" s="1"/>
  <c r="Z234" i="14"/>
  <c r="D356" i="10"/>
  <c r="W261" i="14" s="1"/>
  <c r="E311" i="10"/>
  <c r="X216" i="14" s="1"/>
  <c r="F328" i="10"/>
  <c r="Y233" i="14" s="1"/>
  <c r="E332" i="10"/>
  <c r="X237" i="14" s="1"/>
  <c r="D255" i="10"/>
  <c r="W160" i="14" s="1"/>
  <c r="D305" i="10"/>
  <c r="W210" i="14" s="1"/>
  <c r="D345" i="10"/>
  <c r="W250" i="14" s="1"/>
  <c r="D302" i="10"/>
  <c r="W207" i="14" s="1"/>
  <c r="H366" i="10"/>
  <c r="AA271" i="14" s="1"/>
  <c r="Z277" i="14"/>
  <c r="Z224" i="14"/>
  <c r="AB184" i="14"/>
  <c r="AB294" i="14"/>
  <c r="Z266" i="14"/>
  <c r="Z255" i="14"/>
  <c r="D339" i="10"/>
  <c r="W244" i="14" s="1"/>
  <c r="E283" i="10"/>
  <c r="X188" i="14" s="1"/>
  <c r="Z290" i="14"/>
  <c r="Z260" i="14"/>
  <c r="Z289" i="14"/>
  <c r="Z168" i="14"/>
  <c r="H265" i="10"/>
  <c r="AA170" i="14" s="1"/>
  <c r="Z221" i="14"/>
  <c r="AB182" i="14"/>
  <c r="H334" i="10"/>
  <c r="AA239" i="14" s="1"/>
  <c r="H299" i="10"/>
  <c r="AA204" i="14" s="1"/>
  <c r="Z269" i="14"/>
  <c r="AB230" i="14"/>
  <c r="AB256" i="14"/>
  <c r="D338" i="10"/>
  <c r="W243" i="14" s="1"/>
  <c r="D254" i="10"/>
  <c r="W159" i="14" s="1"/>
  <c r="AB301" i="14"/>
  <c r="E312" i="10"/>
  <c r="X217" i="14" s="1"/>
  <c r="E297" i="10"/>
  <c r="X202" i="14" s="1"/>
  <c r="D353" i="10"/>
  <c r="W258" i="14" s="1"/>
  <c r="E275" i="10"/>
  <c r="X180" i="14" s="1"/>
  <c r="Z167" i="14"/>
  <c r="Z278" i="14"/>
  <c r="H337" i="10"/>
  <c r="AA242" i="14" s="1"/>
  <c r="Z296" i="14"/>
  <c r="H403" i="10"/>
  <c r="AA308" i="14" s="1"/>
  <c r="Z173" i="14"/>
  <c r="H317" i="10"/>
  <c r="AA222" i="14" s="1"/>
  <c r="Z213" i="14"/>
  <c r="AB176" i="14"/>
  <c r="Z212" i="14"/>
  <c r="Z192" i="14"/>
  <c r="Z175" i="14"/>
  <c r="H295" i="10"/>
  <c r="AA200" i="14" s="1"/>
  <c r="Z265" i="14"/>
  <c r="AB234" i="14"/>
  <c r="H351" i="10"/>
  <c r="AA256" i="14" s="1"/>
  <c r="F329" i="10"/>
  <c r="Y234" i="14" s="1"/>
  <c r="E366" i="10"/>
  <c r="X271" i="14" s="1"/>
  <c r="D379" i="10"/>
  <c r="W284" i="14" s="1"/>
  <c r="E391" i="10"/>
  <c r="X296" i="14" s="1"/>
  <c r="AB183" i="14"/>
  <c r="Z163" i="14"/>
  <c r="Z181" i="14"/>
  <c r="AB165" i="14"/>
  <c r="Z272" i="14"/>
  <c r="AB272" i="14"/>
  <c r="H344" i="10"/>
  <c r="AA249" i="14" s="1"/>
  <c r="Z259" i="14"/>
  <c r="AB236" i="14"/>
  <c r="H390" i="10"/>
  <c r="AA295" i="14" s="1"/>
  <c r="H277" i="10"/>
  <c r="AA182" i="14" s="1"/>
  <c r="Z197" i="14"/>
  <c r="AB189" i="14"/>
  <c r="Z303" i="14"/>
  <c r="Z196" i="14"/>
  <c r="Z202" i="14"/>
  <c r="D319" i="10"/>
  <c r="W224" i="14" s="1"/>
  <c r="F397" i="10"/>
  <c r="Y302" i="14" s="1"/>
  <c r="AB246" i="14"/>
  <c r="F343" i="10"/>
  <c r="Y248" i="14" s="1"/>
  <c r="Z227" i="14"/>
  <c r="AB181" i="14"/>
  <c r="AB296" i="14"/>
  <c r="Z159" i="14"/>
  <c r="B74" i="14" s="1"/>
  <c r="AB193" i="14"/>
  <c r="Z180" i="14"/>
  <c r="AB269" i="14"/>
  <c r="H378" i="10"/>
  <c r="AA283" i="14" s="1"/>
  <c r="Z298" i="14"/>
  <c r="E382" i="10"/>
  <c r="X287" i="14" s="1"/>
  <c r="D390" i="10"/>
  <c r="W295" i="14" s="1"/>
  <c r="H273" i="10"/>
  <c r="AA178" i="14" s="1"/>
  <c r="D395" i="10"/>
  <c r="W300" i="14" s="1"/>
  <c r="D298" i="10"/>
  <c r="W203" i="14" s="1"/>
  <c r="F289" i="10"/>
  <c r="Y194" i="14" s="1"/>
  <c r="H327" i="10"/>
  <c r="AA232" i="14" s="1"/>
  <c r="E372" i="10"/>
  <c r="X277" i="14" s="1"/>
  <c r="D400" i="10"/>
  <c r="W305" i="14" s="1"/>
  <c r="D294" i="10"/>
  <c r="W199" i="14" s="1"/>
  <c r="H289" i="10"/>
  <c r="AA194" i="14" s="1"/>
  <c r="H319" i="10"/>
  <c r="AA224" i="14" s="1"/>
  <c r="AB248" i="14"/>
  <c r="AB268" i="14"/>
  <c r="Z216" i="14"/>
  <c r="AB213" i="14"/>
  <c r="H271" i="10"/>
  <c r="AA176" i="14" s="1"/>
  <c r="Z254" i="14"/>
  <c r="AB175" i="14"/>
  <c r="Z291" i="14"/>
  <c r="F284" i="10"/>
  <c r="Y189" i="14" s="1"/>
  <c r="D286" i="10"/>
  <c r="W191" i="14" s="1"/>
  <c r="D279" i="10"/>
  <c r="W184" i="14" s="1"/>
  <c r="E392" i="10"/>
  <c r="X297" i="14" s="1"/>
  <c r="Z209" i="14"/>
  <c r="D264" i="10"/>
  <c r="W169" i="14" s="1"/>
  <c r="D394" i="10"/>
  <c r="W299" i="14" s="1"/>
  <c r="D398" i="10"/>
  <c r="W303" i="14" s="1"/>
  <c r="E349" i="10"/>
  <c r="X254" i="14" s="1"/>
  <c r="D276" i="10"/>
  <c r="W181" i="14" s="1"/>
  <c r="F263" i="10"/>
  <c r="Y168" i="14" s="1"/>
  <c r="H286" i="10"/>
  <c r="AA191" i="14" s="1"/>
  <c r="H272" i="10"/>
  <c r="AA177" i="14" s="1"/>
  <c r="F401" i="10"/>
  <c r="Y306" i="14" s="1"/>
  <c r="F260" i="10"/>
  <c r="Y165" i="14" s="1"/>
  <c r="F360" i="10"/>
  <c r="Y265" i="14" s="1"/>
  <c r="E388" i="10"/>
  <c r="X293" i="14" s="1"/>
  <c r="E390" i="10"/>
  <c r="X295" i="14" s="1"/>
  <c r="D337" i="10"/>
  <c r="W242" i="14" s="1"/>
  <c r="Z164" i="14"/>
  <c r="Z257" i="14"/>
  <c r="Z292" i="14"/>
  <c r="AB289" i="14"/>
  <c r="D372" i="10"/>
  <c r="W277" i="14" s="1"/>
  <c r="F286" i="10"/>
  <c r="Y191" i="14" s="1"/>
  <c r="F347" i="10"/>
  <c r="Y252" i="14" s="1"/>
  <c r="E271" i="10"/>
  <c r="X176" i="14" s="1"/>
  <c r="E317" i="10"/>
  <c r="X222" i="14" s="1"/>
  <c r="D386" i="10"/>
  <c r="W291" i="14" s="1"/>
  <c r="E402" i="10"/>
  <c r="X307" i="14" s="1"/>
  <c r="E357" i="10"/>
  <c r="X262" i="14" s="1"/>
  <c r="E376" i="10"/>
  <c r="X281" i="14" s="1"/>
  <c r="D369" i="10"/>
  <c r="W274" i="14" s="1"/>
  <c r="D253" i="10"/>
  <c r="W158" i="14" s="1"/>
  <c r="H313" i="10"/>
  <c r="AA218" i="14" s="1"/>
  <c r="AB261" i="14"/>
  <c r="H315" i="10"/>
  <c r="AA220" i="14" s="1"/>
  <c r="Z309" i="14"/>
  <c r="AB159" i="14"/>
  <c r="Z235" i="14"/>
  <c r="AB180" i="14"/>
  <c r="Z195" i="14"/>
  <c r="F287" i="10"/>
  <c r="Y192" i="14" s="1"/>
  <c r="Z215" i="14"/>
  <c r="D262" i="10"/>
  <c r="W167" i="14" s="1"/>
  <c r="D303" i="10"/>
  <c r="W208" i="14" s="1"/>
  <c r="F358" i="10"/>
  <c r="Y263" i="14" s="1"/>
  <c r="E330" i="10"/>
  <c r="X235" i="14" s="1"/>
  <c r="F379" i="10"/>
  <c r="Y284" i="14" s="1"/>
  <c r="E318" i="10"/>
  <c r="X223" i="14" s="1"/>
  <c r="AB293" i="14"/>
  <c r="F324" i="10"/>
  <c r="Y229" i="14" s="1"/>
  <c r="Z261" i="14"/>
  <c r="AB228" i="14"/>
  <c r="F281" i="10"/>
  <c r="Y186" i="14" s="1"/>
  <c r="E265" i="10"/>
  <c r="X170" i="14" s="1"/>
  <c r="E399" i="10"/>
  <c r="X304" i="14" s="1"/>
  <c r="D297" i="10"/>
  <c r="W202" i="14" s="1"/>
  <c r="H267" i="10"/>
  <c r="AA172" i="14" s="1"/>
  <c r="Z161" i="14"/>
  <c r="AB163" i="14"/>
  <c r="H320" i="10"/>
  <c r="AA225" i="14" s="1"/>
  <c r="Z304" i="14"/>
  <c r="AB259" i="14"/>
  <c r="Z185" i="14"/>
  <c r="D320" i="10"/>
  <c r="W225" i="14" s="1"/>
  <c r="F255" i="10"/>
  <c r="Y160" i="14" s="1"/>
  <c r="Z187" i="14"/>
  <c r="F373" i="10"/>
  <c r="Y278" i="14" s="1"/>
  <c r="C318" i="10"/>
  <c r="V223" i="14" s="1"/>
  <c r="F312" i="10"/>
  <c r="Y217" i="14" s="1"/>
  <c r="AB284" i="14"/>
  <c r="Z275" i="14"/>
  <c r="Z294" i="14"/>
  <c r="Z204" i="14"/>
  <c r="Z230" i="14"/>
  <c r="H294" i="10"/>
  <c r="AA199" i="14" s="1"/>
  <c r="AB195" i="14"/>
  <c r="D357" i="10"/>
  <c r="W262" i="14" s="1"/>
  <c r="D285" i="10"/>
  <c r="W190" i="14" s="1"/>
  <c r="F311" i="10"/>
  <c r="Y216" i="14" s="1"/>
  <c r="C348" i="10"/>
  <c r="V253" i="14" s="1"/>
  <c r="D322" i="10"/>
  <c r="W227" i="14" s="1"/>
  <c r="C321" i="10"/>
  <c r="V226" i="14" s="1"/>
  <c r="D343" i="10"/>
  <c r="W248" i="14" s="1"/>
  <c r="F371" i="10"/>
  <c r="Y276" i="14" s="1"/>
  <c r="F344" i="10"/>
  <c r="Y249" i="14" s="1"/>
  <c r="F315" i="10"/>
  <c r="Y220" i="14" s="1"/>
  <c r="F342" i="10"/>
  <c r="Y247" i="14" s="1"/>
  <c r="H380" i="10"/>
  <c r="AA285" i="14" s="1"/>
  <c r="Z177" i="14"/>
  <c r="H318" i="10"/>
  <c r="AA223" i="14" s="1"/>
  <c r="AB308" i="14"/>
  <c r="H282" i="10"/>
  <c r="AA187" i="14" s="1"/>
  <c r="Z236" i="14"/>
  <c r="H321" i="10"/>
  <c r="AA226" i="14" s="1"/>
  <c r="AB311" i="14"/>
  <c r="C273" i="10"/>
  <c r="V178" i="14" s="1"/>
  <c r="C342" i="10"/>
  <c r="V247" i="14" s="1"/>
  <c r="C279" i="10"/>
  <c r="V184" i="14" s="1"/>
  <c r="C253" i="10"/>
  <c r="V158" i="14" s="1"/>
  <c r="F366" i="10"/>
  <c r="Y271" i="14" s="1"/>
  <c r="D360" i="10"/>
  <c r="W265" i="14" s="1"/>
  <c r="C383" i="10"/>
  <c r="V288" i="14" s="1"/>
  <c r="F362" i="10"/>
  <c r="Y267" i="14" s="1"/>
  <c r="AB171" i="14"/>
  <c r="Z232" i="14"/>
  <c r="AB210" i="14"/>
  <c r="Z170" i="14"/>
  <c r="Z188" i="14"/>
  <c r="AB170" i="14"/>
  <c r="AB275" i="14"/>
  <c r="Z295" i="14"/>
  <c r="H279" i="10"/>
  <c r="AA184" i="14" s="1"/>
  <c r="H389" i="10"/>
  <c r="AA294" i="14" s="1"/>
  <c r="AB204" i="14"/>
  <c r="Z283" i="14"/>
  <c r="AB267" i="14"/>
  <c r="AB208" i="14"/>
  <c r="AB168" i="14"/>
  <c r="C381" i="10"/>
  <c r="V286" i="14" s="1"/>
  <c r="C363" i="10"/>
  <c r="V268" i="14" s="1"/>
  <c r="D364" i="10"/>
  <c r="W269" i="14" s="1"/>
  <c r="C315" i="10"/>
  <c r="V220" i="14" s="1"/>
  <c r="F384" i="10"/>
  <c r="Y289" i="14" s="1"/>
  <c r="H291" i="10"/>
  <c r="AA196" i="14" s="1"/>
  <c r="F317" i="10"/>
  <c r="Y222" i="14" s="1"/>
  <c r="F337" i="10"/>
  <c r="Y242" i="14" s="1"/>
  <c r="C301" i="10"/>
  <c r="V206" i="14" s="1"/>
  <c r="F316" i="10"/>
  <c r="Y221" i="14" s="1"/>
  <c r="F303" i="10"/>
  <c r="Y208" i="14" s="1"/>
  <c r="F334" i="10"/>
  <c r="Y239" i="14" s="1"/>
  <c r="C401" i="10"/>
  <c r="V306" i="14" s="1"/>
  <c r="Z242" i="14"/>
  <c r="AB209" i="14"/>
  <c r="AB233" i="14"/>
  <c r="H323" i="10"/>
  <c r="AA228" i="14" s="1"/>
  <c r="AB217" i="14"/>
  <c r="AB238" i="14"/>
  <c r="H268" i="10"/>
  <c r="AA173" i="14" s="1"/>
  <c r="AB173" i="14"/>
  <c r="Z176" i="14"/>
  <c r="AB264" i="14"/>
  <c r="Z182" i="14"/>
  <c r="Z239" i="14"/>
  <c r="Z200" i="14"/>
  <c r="AB252" i="14"/>
  <c r="H325" i="10"/>
  <c r="AA230" i="14" s="1"/>
  <c r="H395" i="10"/>
  <c r="AA300" i="14" s="1"/>
  <c r="Z271" i="14"/>
  <c r="D282" i="10"/>
  <c r="W187" i="14" s="1"/>
  <c r="D349" i="10"/>
  <c r="W254" i="14" s="1"/>
  <c r="C333" i="10"/>
  <c r="V238" i="14" s="1"/>
  <c r="F399" i="10"/>
  <c r="Y304" i="14" s="1"/>
  <c r="F387" i="10"/>
  <c r="Y292" i="14" s="1"/>
  <c r="E339" i="10"/>
  <c r="X244" i="14" s="1"/>
  <c r="F394" i="10"/>
  <c r="Y299" i="14" s="1"/>
  <c r="F389" i="10"/>
  <c r="Y294" i="14" s="1"/>
  <c r="C314" i="10"/>
  <c r="V219" i="14" s="1"/>
  <c r="C258" i="10"/>
  <c r="V163" i="14" s="1"/>
  <c r="H278" i="10"/>
  <c r="AA183" i="14" s="1"/>
  <c r="AB285" i="14"/>
  <c r="AB177" i="14"/>
  <c r="H343" i="10"/>
  <c r="AA248" i="14" s="1"/>
  <c r="H260" i="10"/>
  <c r="AA165" i="14" s="1"/>
  <c r="H379" i="10"/>
  <c r="AA284" i="14" s="1"/>
  <c r="Z249" i="14"/>
  <c r="AB249" i="14"/>
  <c r="H374" i="10"/>
  <c r="AA279" i="14" s="1"/>
  <c r="Z207" i="14"/>
  <c r="H331" i="10"/>
  <c r="AA236" i="14" s="1"/>
  <c r="AB226" i="14"/>
  <c r="Z169" i="14"/>
  <c r="H284" i="10"/>
  <c r="AA189" i="14" s="1"/>
  <c r="H358" i="10"/>
  <c r="AA263" i="14" s="1"/>
  <c r="Z250" i="14"/>
  <c r="H300" i="10"/>
  <c r="AA205" i="14" s="1"/>
  <c r="Z299" i="14"/>
  <c r="C302" i="10"/>
  <c r="V207" i="14" s="1"/>
  <c r="C286" i="10"/>
  <c r="V191" i="14" s="1"/>
  <c r="D383" i="10"/>
  <c r="W288" i="14" s="1"/>
  <c r="D335" i="10"/>
  <c r="W240" i="14" s="1"/>
  <c r="H305" i="10"/>
  <c r="AA210" i="14" s="1"/>
  <c r="F369" i="10"/>
  <c r="Y274" i="14" s="1"/>
  <c r="AB239" i="14"/>
  <c r="D406" i="10"/>
  <c r="W311" i="14" s="1"/>
  <c r="AB178" i="14"/>
  <c r="H391" i="10"/>
  <c r="AA296" i="14" s="1"/>
  <c r="Z282" i="14"/>
  <c r="AB207" i="14"/>
  <c r="Z253" i="14"/>
  <c r="AB200" i="14"/>
  <c r="H360" i="10"/>
  <c r="AA265" i="14" s="1"/>
  <c r="H398" i="10"/>
  <c r="AA303" i="14" s="1"/>
  <c r="H297" i="10"/>
  <c r="AA202" i="14" s="1"/>
  <c r="D267" i="10"/>
  <c r="W172" i="14" s="1"/>
  <c r="D389" i="10"/>
  <c r="W294" i="14" s="1"/>
  <c r="D318" i="10"/>
  <c r="W223" i="14" s="1"/>
  <c r="E274" i="10"/>
  <c r="X179" i="14" s="1"/>
  <c r="E360" i="10"/>
  <c r="X265" i="14" s="1"/>
  <c r="E341" i="10"/>
  <c r="X246" i="14" s="1"/>
  <c r="C284" i="10"/>
  <c r="V189" i="14" s="1"/>
  <c r="F356" i="10"/>
  <c r="Y261" i="14" s="1"/>
  <c r="F302" i="10"/>
  <c r="Y207" i="14" s="1"/>
  <c r="D257" i="10"/>
  <c r="W162" i="14" s="1"/>
  <c r="C336" i="10"/>
  <c r="V241" i="14" s="1"/>
  <c r="F292" i="10"/>
  <c r="Y197" i="14" s="1"/>
  <c r="D402" i="10"/>
  <c r="W307" i="14" s="1"/>
  <c r="Z172" i="14"/>
  <c r="Z162" i="14"/>
  <c r="H262" i="10"/>
  <c r="AA167" i="14" s="1"/>
  <c r="H388" i="10"/>
  <c r="AA293" i="14" s="1"/>
  <c r="H253" i="10"/>
  <c r="AA158" i="14" s="1"/>
  <c r="Z220" i="14"/>
  <c r="H363" i="10"/>
  <c r="AA268" i="14" s="1"/>
  <c r="H311" i="10"/>
  <c r="AA216" i="14" s="1"/>
  <c r="H367" i="10"/>
  <c r="AA272" i="14" s="1"/>
  <c r="Z286" i="14"/>
  <c r="H354" i="10"/>
  <c r="AA259" i="14" s="1"/>
  <c r="AB251" i="14"/>
  <c r="AB221" i="14"/>
  <c r="H307" i="10"/>
  <c r="AA212" i="14" s="1"/>
  <c r="Z288" i="14"/>
  <c r="AB197" i="14"/>
  <c r="H264" i="10"/>
  <c r="AA169" i="14" s="1"/>
  <c r="H364" i="10"/>
  <c r="AA269" i="14" s="1"/>
  <c r="Z171" i="14"/>
  <c r="H384" i="10"/>
  <c r="AA289" i="14" s="1"/>
  <c r="D367" i="10"/>
  <c r="W272" i="14" s="1"/>
  <c r="F314" i="10"/>
  <c r="Y219" i="14" s="1"/>
  <c r="C371" i="10"/>
  <c r="V276" i="14" s="1"/>
  <c r="C385" i="10"/>
  <c r="V290" i="14" s="1"/>
  <c r="F275" i="10"/>
  <c r="Y180" i="14" s="1"/>
  <c r="F304" i="10"/>
  <c r="Y209" i="14" s="1"/>
  <c r="E331" i="10"/>
  <c r="X236" i="14" s="1"/>
  <c r="D311" i="10"/>
  <c r="W216" i="14" s="1"/>
  <c r="H392" i="10"/>
  <c r="AA297" i="14" s="1"/>
  <c r="F391" i="10"/>
  <c r="Y296" i="14" s="1"/>
  <c r="F266" i="10"/>
  <c r="Y171" i="14" s="1"/>
  <c r="Z270" i="14"/>
  <c r="C356" i="10"/>
  <c r="V261" i="14" s="1"/>
  <c r="C259" i="10"/>
  <c r="V164" i="14" s="1"/>
  <c r="AB194" i="14"/>
  <c r="AB191" i="14"/>
  <c r="AB290" i="14"/>
  <c r="Z305" i="14"/>
  <c r="AB277" i="14"/>
  <c r="AB240" i="14"/>
  <c r="Z222" i="14"/>
  <c r="H288" i="10"/>
  <c r="AA193" i="14" s="1"/>
  <c r="Z262" i="14"/>
  <c r="Z276" i="14"/>
  <c r="AB192" i="14"/>
  <c r="Z206" i="14"/>
  <c r="H386" i="10"/>
  <c r="AA291" i="14" s="1"/>
  <c r="AB265" i="14"/>
  <c r="C407" i="10"/>
  <c r="V312" i="14" s="1"/>
  <c r="D370" i="10"/>
  <c r="W275" i="14" s="1"/>
  <c r="E353" i="10"/>
  <c r="X258" i="14" s="1"/>
  <c r="F285" i="10"/>
  <c r="Y190" i="14" s="1"/>
  <c r="F377" i="10"/>
  <c r="Y282" i="14" s="1"/>
  <c r="C298" i="10"/>
  <c r="V203" i="14" s="1"/>
  <c r="D355" i="10"/>
  <c r="W260" i="14" s="1"/>
  <c r="C320" i="10"/>
  <c r="V225" i="14" s="1"/>
  <c r="H373" i="10"/>
  <c r="AA278" i="14" s="1"/>
  <c r="E352" i="10"/>
  <c r="X257" i="14" s="1"/>
  <c r="E253" i="10"/>
  <c r="X158" i="14" s="1"/>
  <c r="D361" i="10"/>
  <c r="W266" i="14" s="1"/>
  <c r="F351" i="10"/>
  <c r="Y256" i="14" s="1"/>
  <c r="D291" i="10"/>
  <c r="W196" i="14" s="1"/>
  <c r="F372" i="10"/>
  <c r="Y277" i="14" s="1"/>
  <c r="C362" i="10"/>
  <c r="V267" i="14" s="1"/>
  <c r="F338" i="10"/>
  <c r="Y243" i="14" s="1"/>
  <c r="F406" i="10"/>
  <c r="Y311" i="14" s="1"/>
  <c r="F407" i="10"/>
  <c r="Y312" i="14" s="1"/>
  <c r="F278" i="10"/>
  <c r="Y183" i="14" s="1"/>
  <c r="Z312" i="14"/>
  <c r="AB198" i="14"/>
  <c r="H365" i="10"/>
  <c r="AA270" i="14" s="1"/>
  <c r="AB278" i="14"/>
  <c r="H322" i="10"/>
  <c r="AA227" i="14" s="1"/>
  <c r="H276" i="10"/>
  <c r="AA181" i="14" s="1"/>
  <c r="AB225" i="14"/>
  <c r="AB220" i="14"/>
  <c r="H377" i="10"/>
  <c r="AA282" i="14" s="1"/>
  <c r="H308" i="10"/>
  <c r="AA213" i="14" s="1"/>
  <c r="H346" i="10"/>
  <c r="AA251" i="14" s="1"/>
  <c r="Z245" i="14"/>
  <c r="H348" i="10"/>
  <c r="AA253" i="14" s="1"/>
  <c r="H270" i="10"/>
  <c r="AA175" i="14" s="1"/>
  <c r="Z281" i="14"/>
  <c r="AB271" i="14"/>
  <c r="C369" i="10"/>
  <c r="V274" i="14" s="1"/>
  <c r="F274" i="10"/>
  <c r="Y179" i="14" s="1"/>
  <c r="D261" i="10"/>
  <c r="W166" i="14" s="1"/>
  <c r="F325" i="10"/>
  <c r="Y230" i="14" s="1"/>
  <c r="F345" i="10"/>
  <c r="Y250" i="14" s="1"/>
  <c r="Z211" i="14"/>
  <c r="Z301" i="14"/>
  <c r="Z273" i="14"/>
  <c r="Z268" i="14"/>
  <c r="Z201" i="14"/>
  <c r="H296" i="10"/>
  <c r="AA201" i="14" s="1"/>
  <c r="H357" i="10"/>
  <c r="AA262" i="14" s="1"/>
  <c r="H371" i="10"/>
  <c r="AA276" i="14" s="1"/>
  <c r="AB255" i="14"/>
  <c r="Z243" i="14"/>
  <c r="H292" i="10"/>
  <c r="AA197" i="14" s="1"/>
  <c r="H275" i="10"/>
  <c r="AA180" i="14" s="1"/>
  <c r="Z178" i="14"/>
  <c r="C264" i="10"/>
  <c r="V169" i="14" s="1"/>
  <c r="C334" i="10"/>
  <c r="V239" i="14" s="1"/>
  <c r="Z198" i="14"/>
  <c r="C400" i="10"/>
  <c r="V305" i="14" s="1"/>
  <c r="E379" i="10"/>
  <c r="X284" i="14" s="1"/>
  <c r="F403" i="10"/>
  <c r="Y308" i="14" s="1"/>
  <c r="D329" i="10"/>
  <c r="W234" i="14" s="1"/>
  <c r="C376" i="10"/>
  <c r="V281" i="14" s="1"/>
  <c r="C402" i="10"/>
  <c r="V307" i="14" s="1"/>
  <c r="H356" i="10"/>
  <c r="AA261" i="14" s="1"/>
  <c r="AB260" i="14"/>
  <c r="AB224" i="14"/>
  <c r="H368" i="10"/>
  <c r="AA273" i="14" s="1"/>
  <c r="H404" i="10"/>
  <c r="AA309" i="14" s="1"/>
  <c r="H254" i="10"/>
  <c r="AA159" i="14" s="1"/>
  <c r="Z287" i="14"/>
  <c r="Z310" i="14"/>
  <c r="H330" i="10"/>
  <c r="AA235" i="14" s="1"/>
  <c r="H349" i="10"/>
  <c r="AA254" i="14" s="1"/>
  <c r="AB185" i="14"/>
  <c r="AB291" i="14"/>
  <c r="C276" i="10"/>
  <c r="V181" i="14" s="1"/>
  <c r="D258" i="10"/>
  <c r="W163" i="14" s="1"/>
  <c r="D306" i="10"/>
  <c r="W211" i="14" s="1"/>
  <c r="C313" i="10"/>
  <c r="V218" i="14" s="1"/>
  <c r="F297" i="10"/>
  <c r="Y202" i="14" s="1"/>
  <c r="D277" i="10"/>
  <c r="W182" i="14" s="1"/>
  <c r="C358" i="10"/>
  <c r="V263" i="14" s="1"/>
  <c r="D274" i="10"/>
  <c r="W179" i="14" s="1"/>
  <c r="H316" i="10"/>
  <c r="AA221" i="14" s="1"/>
  <c r="F359" i="10"/>
  <c r="Y264" i="14" s="1"/>
  <c r="E255" i="10"/>
  <c r="X160" i="14" s="1"/>
  <c r="F271" i="10"/>
  <c r="Y176" i="14" s="1"/>
  <c r="E351" i="10"/>
  <c r="X256" i="14" s="1"/>
  <c r="E289" i="10"/>
  <c r="X194" i="14" s="1"/>
  <c r="E279" i="10"/>
  <c r="X184" i="14" s="1"/>
  <c r="E256" i="10"/>
  <c r="X161" i="14" s="1"/>
  <c r="E326" i="10"/>
  <c r="X231" i="14" s="1"/>
  <c r="E276" i="10"/>
  <c r="X181" i="14" s="1"/>
  <c r="C403" i="10"/>
  <c r="V308" i="14" s="1"/>
  <c r="C256" i="10"/>
  <c r="V161" i="14" s="1"/>
  <c r="C377" i="10"/>
  <c r="V282" i="14" s="1"/>
  <c r="E264" i="10"/>
  <c r="X169" i="14" s="1"/>
  <c r="E350" i="10"/>
  <c r="X255" i="14" s="1"/>
  <c r="E262" i="10"/>
  <c r="X167" i="14" s="1"/>
  <c r="D316" i="10"/>
  <c r="W221" i="14" s="1"/>
  <c r="F299" i="10"/>
  <c r="Y204" i="14" s="1"/>
  <c r="F257" i="10"/>
  <c r="Y162" i="14" s="1"/>
  <c r="C312" i="10"/>
  <c r="V217" i="14" s="1"/>
  <c r="D275" i="10"/>
  <c r="W180" i="14" s="1"/>
  <c r="D375" i="10"/>
  <c r="W280" i="14" s="1"/>
  <c r="D347" i="10"/>
  <c r="W252" i="14" s="1"/>
  <c r="F273" i="10"/>
  <c r="Y178" i="14" s="1"/>
  <c r="C283" i="10"/>
  <c r="V188" i="14" s="1"/>
  <c r="C392" i="10"/>
  <c r="V297" i="14" s="1"/>
  <c r="AB312" i="14"/>
  <c r="AB172" i="14"/>
  <c r="Z190" i="14"/>
  <c r="H256" i="10"/>
  <c r="AA161" i="14" s="1"/>
  <c r="AB270" i="14"/>
  <c r="AB305" i="14"/>
  <c r="H352" i="10"/>
  <c r="AA257" i="14" s="1"/>
  <c r="H387" i="10"/>
  <c r="AA292" i="14" s="1"/>
  <c r="H369" i="10"/>
  <c r="AA274" i="14" s="1"/>
  <c r="AB274" i="14"/>
  <c r="AB201" i="14"/>
  <c r="Z174" i="14"/>
  <c r="AB304" i="14"/>
  <c r="AB282" i="14"/>
  <c r="AB286" i="14"/>
  <c r="AB262" i="14"/>
  <c r="Z229" i="14"/>
  <c r="H340" i="10"/>
  <c r="AA245" i="14" s="1"/>
  <c r="AB253" i="14"/>
  <c r="Z218" i="14"/>
  <c r="Z194" i="14"/>
  <c r="H376" i="10"/>
  <c r="AA281" i="14" s="1"/>
  <c r="F330" i="10"/>
  <c r="Y235" i="14" s="1"/>
  <c r="C327" i="10"/>
  <c r="V232" i="14" s="1"/>
  <c r="C398" i="10"/>
  <c r="V303" i="14" s="1"/>
  <c r="D301" i="10"/>
  <c r="W206" i="14" s="1"/>
  <c r="C345" i="10"/>
  <c r="V250" i="14" s="1"/>
  <c r="C289" i="10"/>
  <c r="V194" i="14" s="1"/>
  <c r="C337" i="10"/>
  <c r="V242" i="14" s="1"/>
  <c r="C390" i="10"/>
  <c r="V295" i="14" s="1"/>
  <c r="H362" i="10"/>
  <c r="AA267" i="14" s="1"/>
  <c r="C328" i="10"/>
  <c r="V233" i="14" s="1"/>
  <c r="F272" i="10"/>
  <c r="Y177" i="14" s="1"/>
  <c r="F365" i="10"/>
  <c r="Y270" i="14" s="1"/>
  <c r="F294" i="10"/>
  <c r="Y199" i="14" s="1"/>
  <c r="D404" i="10"/>
  <c r="W309" i="14" s="1"/>
  <c r="E348" i="10"/>
  <c r="X253" i="14" s="1"/>
  <c r="C340" i="10"/>
  <c r="V245" i="14" s="1"/>
  <c r="F396" i="10"/>
  <c r="Y301" i="14" s="1"/>
  <c r="H293" i="10"/>
  <c r="AA198" i="14" s="1"/>
  <c r="H355" i="10"/>
  <c r="AA260" i="14" s="1"/>
  <c r="D391" i="10"/>
  <c r="W296" i="14" s="1"/>
  <c r="C365" i="10"/>
  <c r="V270" i="14" s="1"/>
  <c r="F382" i="10"/>
  <c r="Y287" i="14" s="1"/>
  <c r="E406" i="10"/>
  <c r="X311" i="14" s="1"/>
  <c r="F386" i="10"/>
  <c r="Y291" i="14" s="1"/>
  <c r="C382" i="10"/>
  <c r="V287" i="14" s="1"/>
  <c r="F318" i="10"/>
  <c r="Y223" i="14" s="1"/>
  <c r="E333" i="10"/>
  <c r="X238" i="14" s="1"/>
  <c r="E290" i="10"/>
  <c r="X195" i="14" s="1"/>
  <c r="F261" i="10"/>
  <c r="Y166" i="14" s="1"/>
  <c r="C265" i="10"/>
  <c r="V170" i="14" s="1"/>
  <c r="C297" i="10"/>
  <c r="V202" i="14" s="1"/>
  <c r="C254" i="10"/>
  <c r="V159" i="14" s="1"/>
  <c r="C384" i="10"/>
  <c r="V289" i="14" s="1"/>
  <c r="F305" i="10"/>
  <c r="Y210" i="14" s="1"/>
  <c r="F349" i="10"/>
  <c r="Y254" i="14" s="1"/>
  <c r="C396" i="10"/>
  <c r="V301" i="14" s="1"/>
  <c r="D328" i="10"/>
  <c r="W233" i="14" s="1"/>
  <c r="D324" i="10"/>
  <c r="W229" i="14" s="1"/>
  <c r="F320" i="10"/>
  <c r="Y225" i="14" s="1"/>
  <c r="C307" i="10"/>
  <c r="V212" i="14" s="1"/>
  <c r="Z231" i="14"/>
  <c r="AB211" i="14"/>
  <c r="AB162" i="14"/>
  <c r="Z217" i="14"/>
  <c r="H396" i="10"/>
  <c r="AA301" i="14" s="1"/>
  <c r="Z241" i="14"/>
  <c r="Z203" i="14"/>
  <c r="Z225" i="14"/>
  <c r="Z302" i="14"/>
  <c r="H397" i="10"/>
  <c r="AA302" i="14" s="1"/>
  <c r="H339" i="10"/>
  <c r="AA244" i="14" s="1"/>
  <c r="Z311" i="14"/>
  <c r="H401" i="10"/>
  <c r="AA306" i="14" s="1"/>
  <c r="AB287" i="14"/>
  <c r="H314" i="10"/>
  <c r="AA219" i="14" s="1"/>
  <c r="AB276" i="14"/>
  <c r="Z208" i="14"/>
  <c r="H338" i="10"/>
  <c r="AA243" i="14" s="1"/>
  <c r="H383" i="10"/>
  <c r="AA288" i="14" s="1"/>
  <c r="H301" i="10"/>
  <c r="AA206" i="14" s="1"/>
  <c r="Z191" i="14"/>
  <c r="F332" i="10"/>
  <c r="Y237" i="14" s="1"/>
  <c r="D265" i="10"/>
  <c r="W170" i="14" s="1"/>
  <c r="C405" i="10"/>
  <c r="V310" i="14" s="1"/>
  <c r="F353" i="10"/>
  <c r="Y258" i="14" s="1"/>
  <c r="D368" i="10"/>
  <c r="W273" i="14" s="1"/>
  <c r="F321" i="10"/>
  <c r="Y226" i="14" s="1"/>
  <c r="D280" i="10"/>
  <c r="W185" i="14" s="1"/>
  <c r="C323" i="10"/>
  <c r="V228" i="14" s="1"/>
  <c r="AB266" i="14"/>
  <c r="C76" i="14" s="1"/>
  <c r="H385" i="10"/>
  <c r="AA290" i="14" s="1"/>
  <c r="Z251" i="14"/>
  <c r="H287" i="10"/>
  <c r="AA192" i="14" s="1"/>
  <c r="AB242" i="14"/>
  <c r="F385" i="10"/>
  <c r="Y290" i="14" s="1"/>
  <c r="C275" i="10"/>
  <c r="V180" i="14" s="1"/>
  <c r="E323" i="10"/>
  <c r="X228" i="14" s="1"/>
  <c r="F254" i="10"/>
  <c r="Y159" i="14" s="1"/>
  <c r="C388" i="10"/>
  <c r="V293" i="14" s="1"/>
  <c r="F376" i="10"/>
  <c r="Y281" i="14" s="1"/>
  <c r="E327" i="10"/>
  <c r="X232" i="14" s="1"/>
  <c r="F392" i="10"/>
  <c r="Y297" i="14" s="1"/>
  <c r="D359" i="10"/>
  <c r="W264" i="14" s="1"/>
  <c r="F388" i="10"/>
  <c r="Y293" i="14" s="1"/>
  <c r="F319" i="10"/>
  <c r="Y224" i="14" s="1"/>
  <c r="C299" i="10"/>
  <c r="V204" i="14" s="1"/>
  <c r="C293" i="10"/>
  <c r="V198" i="14" s="1"/>
  <c r="C269" i="10"/>
  <c r="V174" i="14" s="1"/>
  <c r="F398" i="10"/>
  <c r="Y303" i="14" s="1"/>
  <c r="AB250" i="14"/>
  <c r="AB307" i="14"/>
  <c r="H332" i="10"/>
  <c r="AA237" i="14" s="1"/>
  <c r="H281" i="10"/>
  <c r="AA186" i="14" s="1"/>
  <c r="Z308" i="14"/>
  <c r="AB164" i="14"/>
  <c r="AB227" i="14"/>
  <c r="H258" i="10"/>
  <c r="AA163" i="14" s="1"/>
  <c r="Z246" i="14"/>
  <c r="AB160" i="14"/>
  <c r="AB309" i="14"/>
  <c r="Z166" i="14"/>
  <c r="AB310" i="14"/>
  <c r="AB235" i="14"/>
  <c r="Z247" i="14"/>
  <c r="H375" i="10"/>
  <c r="AA280" i="14" s="1"/>
  <c r="AB218" i="14"/>
  <c r="D317" i="10"/>
  <c r="W222" i="14" s="1"/>
  <c r="C326" i="10"/>
  <c r="V231" i="14" s="1"/>
  <c r="D366" i="10"/>
  <c r="W271" i="14" s="1"/>
  <c r="F339" i="10"/>
  <c r="Y244" i="14" s="1"/>
  <c r="D403" i="10"/>
  <c r="W308" i="14" s="1"/>
  <c r="D336" i="10"/>
  <c r="W241" i="14" s="1"/>
  <c r="F402" i="10"/>
  <c r="Y307" i="14" s="1"/>
  <c r="F307" i="10"/>
  <c r="Y212" i="14" s="1"/>
  <c r="F374" i="10"/>
  <c r="Y279" i="14" s="1"/>
  <c r="F308" i="10"/>
  <c r="Y213" i="14" s="1"/>
  <c r="E335" i="10"/>
  <c r="X240" i="14" s="1"/>
  <c r="E385" i="10"/>
  <c r="X290" i="14" s="1"/>
  <c r="E347" i="10"/>
  <c r="X252" i="14" s="1"/>
  <c r="F355" i="10"/>
  <c r="Y260" i="14" s="1"/>
  <c r="F381" i="10"/>
  <c r="Y286" i="14" s="1"/>
  <c r="D273" i="10"/>
  <c r="W178" i="14" s="1"/>
  <c r="F340" i="10"/>
  <c r="Y245" i="14" s="1"/>
  <c r="D387" i="10"/>
  <c r="W292" i="14" s="1"/>
  <c r="E291" i="10"/>
  <c r="X196" i="14" s="1"/>
  <c r="E365" i="10"/>
  <c r="X270" i="14" s="1"/>
  <c r="E393" i="10"/>
  <c r="X298" i="14" s="1"/>
  <c r="D325" i="10"/>
  <c r="W230" i="14" s="1"/>
  <c r="E398" i="10"/>
  <c r="X303" i="14" s="1"/>
  <c r="E358" i="10"/>
  <c r="X263" i="14" s="1"/>
  <c r="C308" i="10"/>
  <c r="V213" i="14" s="1"/>
  <c r="C300" i="10"/>
  <c r="V205" i="14" s="1"/>
  <c r="F378" i="10"/>
  <c r="Y283" i="14" s="1"/>
  <c r="D392" i="10"/>
  <c r="W297" i="14" s="1"/>
  <c r="D310" i="10"/>
  <c r="W215" i="14" s="1"/>
  <c r="E328" i="10"/>
  <c r="X233" i="14" s="1"/>
  <c r="F258" i="10"/>
  <c r="Y163" i="14" s="1"/>
  <c r="E334" i="10"/>
  <c r="X239" i="14" s="1"/>
  <c r="E383" i="10"/>
  <c r="X288" i="14" s="1"/>
  <c r="E377" i="10"/>
  <c r="X282" i="14" s="1"/>
  <c r="E295" i="10"/>
  <c r="X200" i="14" s="1"/>
  <c r="E342" i="10"/>
  <c r="X247" i="14" s="1"/>
  <c r="E362" i="10"/>
  <c r="X267" i="14" s="1"/>
  <c r="E374" i="10"/>
  <c r="X279" i="14" s="1"/>
  <c r="E345" i="10"/>
  <c r="X250" i="14" s="1"/>
  <c r="E299" i="10"/>
  <c r="X204" i="14" s="1"/>
  <c r="E259" i="10"/>
  <c r="X164" i="14" s="1"/>
  <c r="E396" i="10"/>
  <c r="X301" i="14" s="1"/>
  <c r="E282" i="10"/>
  <c r="X187" i="14" s="1"/>
  <c r="D326" i="10"/>
  <c r="W231" i="14" s="1"/>
  <c r="D314" i="10"/>
  <c r="W219" i="14" s="1"/>
  <c r="D290" i="10"/>
  <c r="W195" i="14" s="1"/>
  <c r="D321" i="10"/>
  <c r="W226" i="14" s="1"/>
  <c r="F267" i="10"/>
  <c r="Y172" i="14" s="1"/>
  <c r="F333" i="10"/>
  <c r="Y238" i="14" s="1"/>
  <c r="E407" i="10"/>
  <c r="X312" i="14" s="1"/>
  <c r="E403" i="10"/>
  <c r="X308" i="14" s="1"/>
  <c r="E263" i="10"/>
  <c r="X168" i="14" s="1"/>
  <c r="D358" i="10"/>
  <c r="W263" i="14" s="1"/>
  <c r="F301" i="10"/>
  <c r="Y206" i="14" s="1"/>
  <c r="F331" i="10"/>
  <c r="Y236" i="14" s="1"/>
  <c r="D405" i="10"/>
  <c r="W310" i="14" s="1"/>
  <c r="F276" i="10"/>
  <c r="Y181" i="14" s="1"/>
  <c r="F269" i="10"/>
  <c r="Y174" i="14" s="1"/>
  <c r="E400" i="10"/>
  <c r="X305" i="14" s="1"/>
  <c r="D272" i="10"/>
  <c r="W177" i="14" s="1"/>
  <c r="D260" i="10"/>
  <c r="W165" i="14" s="1"/>
  <c r="E401" i="10"/>
  <c r="X306" i="14" s="1"/>
  <c r="E373" i="10"/>
  <c r="X278" i="14" s="1"/>
  <c r="E292" i="10"/>
  <c r="X197" i="14" s="1"/>
  <c r="E325" i="10"/>
  <c r="X230" i="14" s="1"/>
  <c r="D304" i="10"/>
  <c r="W209" i="14" s="1"/>
  <c r="D371" i="10"/>
  <c r="W276" i="14" s="1"/>
  <c r="E260" i="10"/>
  <c r="X165" i="14" s="1"/>
  <c r="E298" i="10"/>
  <c r="X203" i="14" s="1"/>
  <c r="E269" i="10"/>
  <c r="X174" i="14" s="1"/>
  <c r="E380" i="10"/>
  <c r="X285" i="14" s="1"/>
  <c r="C270" i="10"/>
  <c r="V175" i="14" s="1"/>
  <c r="E313" i="10"/>
  <c r="X218" i="14" s="1"/>
  <c r="E361" i="10"/>
  <c r="X266" i="14" s="1"/>
  <c r="E278" i="10"/>
  <c r="X183" i="14" s="1"/>
  <c r="E300" i="10"/>
  <c r="X205" i="14" s="1"/>
  <c r="F323" i="10"/>
  <c r="Y228" i="14" s="1"/>
  <c r="D315" i="10"/>
  <c r="W220" i="14" s="1"/>
  <c r="E302" i="10"/>
  <c r="X207" i="14" s="1"/>
  <c r="E395" i="10"/>
  <c r="X300" i="14" s="1"/>
  <c r="F296" i="10"/>
  <c r="Y201" i="14" s="1"/>
  <c r="D342" i="10"/>
  <c r="W247" i="14" s="1"/>
  <c r="F341" i="10"/>
  <c r="Y246" i="14" s="1"/>
  <c r="F404" i="10"/>
  <c r="Y309" i="14" s="1"/>
  <c r="E315" i="10"/>
  <c r="X220" i="14" s="1"/>
  <c r="E363" i="10"/>
  <c r="X268" i="14" s="1"/>
  <c r="D259" i="10"/>
  <c r="W164" i="14" s="1"/>
  <c r="D313" i="10"/>
  <c r="W218" i="14" s="1"/>
  <c r="F364" i="10"/>
  <c r="Y269" i="14" s="1"/>
  <c r="F380" i="10"/>
  <c r="Y285" i="14" s="1"/>
  <c r="E310" i="10"/>
  <c r="X215" i="14" s="1"/>
  <c r="E404" i="10"/>
  <c r="X309" i="14" s="1"/>
  <c r="E343" i="10"/>
  <c r="X248" i="14" s="1"/>
  <c r="D401" i="10"/>
  <c r="W306" i="14" s="1"/>
  <c r="D289" i="10"/>
  <c r="W194" i="14" s="1"/>
  <c r="D331" i="10"/>
  <c r="W236" i="14" s="1"/>
  <c r="F295" i="10"/>
  <c r="Y200" i="14" s="1"/>
  <c r="F357" i="10"/>
  <c r="Y262" i="14" s="1"/>
  <c r="F326" i="10"/>
  <c r="Y231" i="14" s="1"/>
  <c r="F348" i="10"/>
  <c r="Y253" i="14" s="1"/>
  <c r="D348" i="10"/>
  <c r="W253" i="14" s="1"/>
  <c r="E288" i="10"/>
  <c r="X193" i="14" s="1"/>
  <c r="F336" i="10"/>
  <c r="Y241" i="14" s="1"/>
  <c r="F400" i="10"/>
  <c r="Y305" i="14" s="1"/>
  <c r="F283" i="10"/>
  <c r="Y188" i="14" s="1"/>
  <c r="D332" i="10"/>
  <c r="W237" i="14" s="1"/>
  <c r="F265" i="10"/>
  <c r="Y170" i="14" s="1"/>
  <c r="E356" i="10"/>
  <c r="X261" i="14" s="1"/>
  <c r="E287" i="10"/>
  <c r="X192" i="14" s="1"/>
  <c r="E284" i="10"/>
  <c r="X189" i="14" s="1"/>
  <c r="E309" i="10"/>
  <c r="X214" i="14" s="1"/>
  <c r="E322" i="10"/>
  <c r="X227" i="14" s="1"/>
  <c r="E368" i="10"/>
  <c r="X273" i="14" s="1"/>
  <c r="D384" i="10"/>
  <c r="W289" i="14" s="1"/>
  <c r="D352" i="10"/>
  <c r="W257" i="14" s="1"/>
  <c r="D351" i="10"/>
  <c r="W256" i="14" s="1"/>
  <c r="E405" i="10"/>
  <c r="X310" i="14" s="1"/>
  <c r="E316" i="10"/>
  <c r="X221" i="14" s="1"/>
  <c r="E281" i="10"/>
  <c r="X186" i="14" s="1"/>
  <c r="F354" i="10"/>
  <c r="Y259" i="14" s="1"/>
  <c r="D350" i="10"/>
  <c r="W255" i="14" s="1"/>
  <c r="E293" i="10"/>
  <c r="X198" i="14" s="1"/>
  <c r="E277" i="10"/>
  <c r="X182" i="14" s="1"/>
  <c r="E301" i="10"/>
  <c r="X206" i="14" s="1"/>
  <c r="E329" i="10"/>
  <c r="X234" i="14" s="1"/>
  <c r="E268" i="10"/>
  <c r="X173" i="14" s="1"/>
  <c r="F390" i="10"/>
  <c r="Y295" i="14" s="1"/>
  <c r="D393" i="10"/>
  <c r="W298" i="14" s="1"/>
  <c r="S66" i="11"/>
  <c r="S116" i="11"/>
  <c r="S59" i="11"/>
  <c r="S33" i="11"/>
  <c r="S145" i="11"/>
  <c r="S71" i="11"/>
  <c r="S119" i="11"/>
  <c r="S74" i="11"/>
  <c r="S46" i="11"/>
  <c r="S153" i="11"/>
  <c r="S104" i="11"/>
  <c r="S44" i="11"/>
  <c r="S86" i="11"/>
  <c r="S146" i="11"/>
  <c r="S97" i="11"/>
  <c r="S73" i="11"/>
  <c r="S45" i="11"/>
  <c r="S111" i="11"/>
  <c r="S137" i="11"/>
  <c r="S140" i="11"/>
  <c r="S118" i="11"/>
  <c r="S106" i="11"/>
  <c r="S75" i="11"/>
  <c r="S101" i="11"/>
  <c r="S112" i="11"/>
  <c r="S130" i="11"/>
  <c r="S92" i="11"/>
  <c r="S67" i="11"/>
  <c r="S124" i="11"/>
  <c r="S30" i="11"/>
  <c r="S96" i="11"/>
  <c r="S89" i="11"/>
  <c r="S91" i="11"/>
  <c r="S95" i="11"/>
  <c r="S65" i="11"/>
  <c r="S156" i="11"/>
  <c r="S63" i="11"/>
  <c r="S32" i="11"/>
  <c r="S103" i="11"/>
  <c r="S147" i="11"/>
  <c r="S135" i="11"/>
  <c r="S123" i="11"/>
  <c r="S113" i="11"/>
  <c r="S57" i="11"/>
  <c r="S72" i="11"/>
  <c r="S26" i="11"/>
  <c r="O6" i="14" l="1"/>
  <c r="F63" i="14"/>
  <c r="C75" i="14"/>
  <c r="F61" i="14"/>
  <c r="F83" i="14"/>
  <c r="C74" i="14"/>
  <c r="AD21" i="12"/>
  <c r="S323" i="10"/>
  <c r="AD228" i="14" s="1"/>
  <c r="AF228" i="14" s="1"/>
  <c r="AC247" i="14"/>
  <c r="C70" i="14"/>
  <c r="AC170" i="14"/>
  <c r="AC214" i="14"/>
  <c r="S283" i="10"/>
  <c r="AD188" i="14" s="1"/>
  <c r="AF188" i="14" s="1"/>
  <c r="AC178" i="14"/>
  <c r="S402" i="10"/>
  <c r="AD307" i="14" s="1"/>
  <c r="AF307" i="14" s="1"/>
  <c r="AC273" i="14"/>
  <c r="AC293" i="14"/>
  <c r="AC203" i="14"/>
  <c r="S319" i="10"/>
  <c r="AD223" i="12" s="1"/>
  <c r="AC287" i="14"/>
  <c r="AC231" i="14"/>
  <c r="S312" i="10"/>
  <c r="AD217" i="14" s="1"/>
  <c r="AF217" i="14" s="1"/>
  <c r="AC296" i="14"/>
  <c r="S384" i="10"/>
  <c r="AD289" i="14" s="1"/>
  <c r="AF289" i="14" s="1"/>
  <c r="AE22" i="14"/>
  <c r="AC294" i="14"/>
  <c r="S349" i="10"/>
  <c r="AD254" i="14" s="1"/>
  <c r="AF254" i="14" s="1"/>
  <c r="AC311" i="14"/>
  <c r="U217" i="14"/>
  <c r="AD227" i="12"/>
  <c r="AD187" i="12"/>
  <c r="AD224" i="14"/>
  <c r="AF224" i="14" s="1"/>
  <c r="E84" i="14"/>
  <c r="S300" i="10"/>
  <c r="AC309" i="14"/>
  <c r="S320" i="10"/>
  <c r="AC308" i="14"/>
  <c r="S399" i="10"/>
  <c r="AC303" i="14"/>
  <c r="S391" i="10"/>
  <c r="S361" i="10"/>
  <c r="S357" i="10"/>
  <c r="AC220" i="14"/>
  <c r="AC248" i="14"/>
  <c r="AC230" i="14"/>
  <c r="S396" i="10"/>
  <c r="AC21" i="14"/>
  <c r="AC205" i="14"/>
  <c r="S404" i="10"/>
  <c r="AC225" i="14"/>
  <c r="S403" i="10"/>
  <c r="AC304" i="14"/>
  <c r="S398" i="10"/>
  <c r="S348" i="10"/>
  <c r="AC262" i="14"/>
  <c r="S315" i="10"/>
  <c r="S343" i="10"/>
  <c r="S325" i="10"/>
  <c r="AC301" i="14"/>
  <c r="S116" i="10"/>
  <c r="D63" i="14"/>
  <c r="S365" i="10"/>
  <c r="AC167" i="14"/>
  <c r="AC312" i="14"/>
  <c r="AC249" i="14"/>
  <c r="S353" i="10"/>
  <c r="AC208" i="14"/>
  <c r="AC240" i="14"/>
  <c r="AC291" i="14"/>
  <c r="AC210" i="14"/>
  <c r="AC227" i="14"/>
  <c r="AC169" i="14"/>
  <c r="AC194" i="14"/>
  <c r="AC213" i="14"/>
  <c r="AC158" i="14"/>
  <c r="D83" i="14"/>
  <c r="D61" i="14"/>
  <c r="AC198" i="14"/>
  <c r="S328" i="10"/>
  <c r="S262" i="10"/>
  <c r="S407" i="10"/>
  <c r="S344" i="10"/>
  <c r="AC258" i="14"/>
  <c r="S303" i="10"/>
  <c r="S335" i="10"/>
  <c r="S386" i="10"/>
  <c r="S305" i="10"/>
  <c r="S368" i="10"/>
  <c r="S322" i="10"/>
  <c r="S264" i="10"/>
  <c r="S289" i="10"/>
  <c r="S308" i="10"/>
  <c r="AC159" i="14"/>
  <c r="AC162" i="14"/>
  <c r="AC163" i="14"/>
  <c r="AC222" i="14"/>
  <c r="AC280" i="14"/>
  <c r="U224" i="14"/>
  <c r="AC224" i="14" s="1"/>
  <c r="S260" i="10"/>
  <c r="AC219" i="14"/>
  <c r="AC168" i="14"/>
  <c r="AC191" i="14"/>
  <c r="AC256" i="14"/>
  <c r="S269" i="10"/>
  <c r="E85" i="14"/>
  <c r="F84" i="14"/>
  <c r="S254" i="10"/>
  <c r="S257" i="10"/>
  <c r="S324" i="10"/>
  <c r="S258" i="10"/>
  <c r="S253" i="10"/>
  <c r="S317" i="10"/>
  <c r="S375" i="10"/>
  <c r="AC165" i="14"/>
  <c r="S314" i="10"/>
  <c r="S310" i="10"/>
  <c r="S263" i="10"/>
  <c r="S286" i="10"/>
  <c r="S351" i="10"/>
  <c r="AC174" i="14"/>
  <c r="AC172" i="14"/>
  <c r="U20" i="14"/>
  <c r="AC189" i="14"/>
  <c r="S333" i="10"/>
  <c r="AC300" i="14"/>
  <c r="AC199" i="14"/>
  <c r="S340" i="10"/>
  <c r="AC221" i="14"/>
  <c r="AC288" i="14"/>
  <c r="U289" i="14"/>
  <c r="AC289" i="14" s="1"/>
  <c r="S265" i="10"/>
  <c r="AC161" i="14"/>
  <c r="AC160" i="14"/>
  <c r="AC206" i="14"/>
  <c r="C71" i="14"/>
  <c r="S284" i="10"/>
  <c r="S395" i="10"/>
  <c r="S294" i="10"/>
  <c r="AC245" i="14"/>
  <c r="S316" i="10"/>
  <c r="S383" i="10"/>
  <c r="S329" i="10"/>
  <c r="S256" i="10"/>
  <c r="S255" i="10"/>
  <c r="S355" i="10"/>
  <c r="S301" i="10"/>
  <c r="E61" i="14"/>
  <c r="E83" i="14"/>
  <c r="AC193" i="14"/>
  <c r="S330" i="10"/>
  <c r="AC268" i="14"/>
  <c r="S331" i="10"/>
  <c r="S352" i="10"/>
  <c r="AC207" i="14"/>
  <c r="AC164" i="14"/>
  <c r="AC190" i="14"/>
  <c r="AC275" i="14"/>
  <c r="S371" i="10"/>
  <c r="S350" i="10"/>
  <c r="AC310" i="14"/>
  <c r="S288" i="10"/>
  <c r="S267" i="10"/>
  <c r="AC235" i="14"/>
  <c r="S363" i="10"/>
  <c r="AC236" i="14"/>
  <c r="AC257" i="14"/>
  <c r="S302" i="10"/>
  <c r="S259" i="10"/>
  <c r="S270" i="10"/>
  <c r="S285" i="10"/>
  <c r="S370" i="10"/>
  <c r="AC276" i="14"/>
  <c r="AC255" i="14"/>
  <c r="S293" i="10"/>
  <c r="E62" i="14"/>
  <c r="S337" i="10"/>
  <c r="S298" i="10"/>
  <c r="AC204" i="14"/>
  <c r="S366" i="10"/>
  <c r="AC202" i="14"/>
  <c r="AC217" i="14"/>
  <c r="AC223" i="14"/>
  <c r="S401" i="10"/>
  <c r="AC284" i="14"/>
  <c r="AC244" i="14"/>
  <c r="S306" i="10"/>
  <c r="S276" i="10"/>
  <c r="F62" i="14"/>
  <c r="C73" i="14"/>
  <c r="AC242" i="14"/>
  <c r="S299" i="10"/>
  <c r="AC271" i="14"/>
  <c r="S327" i="10"/>
  <c r="S297" i="10"/>
  <c r="S290" i="10"/>
  <c r="S318" i="10"/>
  <c r="AC306" i="14"/>
  <c r="S379" i="10"/>
  <c r="S339" i="10"/>
  <c r="AC211" i="14"/>
  <c r="AC181" i="14"/>
  <c r="D85" i="14"/>
  <c r="S373" i="10"/>
  <c r="AC261" i="14"/>
  <c r="AC282" i="14"/>
  <c r="AC265" i="14"/>
  <c r="AC179" i="14"/>
  <c r="S388" i="10"/>
  <c r="S326" i="10"/>
  <c r="AC200" i="14"/>
  <c r="AC184" i="14"/>
  <c r="S280" i="10"/>
  <c r="AC269" i="14"/>
  <c r="S273" i="10"/>
  <c r="S392" i="10"/>
  <c r="AC215" i="14"/>
  <c r="AC278" i="14"/>
  <c r="S356" i="10"/>
  <c r="S377" i="10"/>
  <c r="S385" i="10"/>
  <c r="S360" i="10"/>
  <c r="S274" i="10"/>
  <c r="S295" i="10"/>
  <c r="S279" i="10"/>
  <c r="S364" i="10"/>
  <c r="AC297" i="14"/>
  <c r="C72" i="14"/>
  <c r="AC253" i="14"/>
  <c r="AC307" i="14"/>
  <c r="F85" i="14"/>
  <c r="AC241" i="14"/>
  <c r="S381" i="10"/>
  <c r="AC254" i="14"/>
  <c r="S393" i="10"/>
  <c r="S309" i="10"/>
  <c r="S390" i="10"/>
  <c r="S345" i="10"/>
  <c r="S296" i="10"/>
  <c r="S338" i="10"/>
  <c r="S394" i="10"/>
  <c r="AC239" i="14"/>
  <c r="AC218" i="14"/>
  <c r="AC270" i="14"/>
  <c r="B70" i="14"/>
  <c r="AC195" i="14"/>
  <c r="AC175" i="14"/>
  <c r="S336" i="10"/>
  <c r="AC286" i="14"/>
  <c r="AC298" i="14"/>
  <c r="AC295" i="14"/>
  <c r="S287" i="10"/>
  <c r="AC201" i="14"/>
  <c r="AC243" i="14"/>
  <c r="S342" i="10"/>
  <c r="AC299" i="14"/>
  <c r="S334" i="10"/>
  <c r="AC232" i="14"/>
  <c r="AC192" i="14"/>
  <c r="U188" i="14"/>
  <c r="AC188" i="14" s="1"/>
  <c r="S359" i="10"/>
  <c r="AC237" i="14"/>
  <c r="S313" i="10"/>
  <c r="AC226" i="14"/>
  <c r="AC302" i="14"/>
  <c r="S389" i="10"/>
  <c r="S358" i="10"/>
  <c r="AC283" i="14"/>
  <c r="AC216" i="14"/>
  <c r="AC246" i="14"/>
  <c r="S369" i="10"/>
  <c r="AC209" i="14"/>
  <c r="AC233" i="14"/>
  <c r="AC238" i="14"/>
  <c r="AC212" i="14"/>
  <c r="AC264" i="14"/>
  <c r="S332" i="10"/>
  <c r="S307" i="10"/>
  <c r="S321" i="10"/>
  <c r="S397" i="10"/>
  <c r="AC263" i="14"/>
  <c r="S378" i="10"/>
  <c r="S311" i="10"/>
  <c r="S341" i="10"/>
  <c r="AC274" i="14"/>
  <c r="S304" i="10"/>
  <c r="AE23" i="14"/>
  <c r="E63" i="14"/>
  <c r="D62" i="14"/>
  <c r="AC250" i="14"/>
  <c r="L7" i="14"/>
  <c r="Q6" i="14"/>
  <c r="AC251" i="14"/>
  <c r="S266" i="10"/>
  <c r="S406" i="10"/>
  <c r="AC277" i="14"/>
  <c r="AC272" i="14"/>
  <c r="AC197" i="14"/>
  <c r="U228" i="14"/>
  <c r="AC228" i="14" s="1"/>
  <c r="AC305" i="14"/>
  <c r="AC180" i="14"/>
  <c r="AC182" i="14"/>
  <c r="AC187" i="14"/>
  <c r="AC252" i="14"/>
  <c r="D84" i="14"/>
  <c r="S405" i="10"/>
  <c r="S346" i="10"/>
  <c r="AC171" i="14"/>
  <c r="S372" i="10"/>
  <c r="S367" i="10"/>
  <c r="S292" i="10"/>
  <c r="S400" i="10"/>
  <c r="S275" i="10"/>
  <c r="S277" i="10"/>
  <c r="S282" i="10"/>
  <c r="S347" i="10"/>
  <c r="S382" i="10"/>
  <c r="E64" i="14"/>
  <c r="E86" i="14"/>
  <c r="AC290" i="14"/>
  <c r="E87" i="14"/>
  <c r="E65" i="14"/>
  <c r="F87" i="14"/>
  <c r="F65" i="14"/>
  <c r="F64" i="14"/>
  <c r="F86" i="14"/>
  <c r="D86" i="14"/>
  <c r="D64" i="14"/>
  <c r="U259" i="14"/>
  <c r="AC259" i="14" s="1"/>
  <c r="S354" i="10"/>
  <c r="S374" i="10"/>
  <c r="U279" i="14"/>
  <c r="AC279" i="14" s="1"/>
  <c r="U281" i="14"/>
  <c r="AC281" i="14" s="1"/>
  <c r="S376" i="10"/>
  <c r="D65" i="14"/>
  <c r="D87" i="14"/>
  <c r="S362" i="10"/>
  <c r="U267" i="14"/>
  <c r="C86" i="14" s="1"/>
  <c r="S272" i="10"/>
  <c r="U177" i="14"/>
  <c r="AC177" i="14" s="1"/>
  <c r="S387" i="10"/>
  <c r="U292" i="14"/>
  <c r="AC292" i="14" s="1"/>
  <c r="S268" i="10"/>
  <c r="U173" i="14"/>
  <c r="AC173" i="14" s="1"/>
  <c r="S271" i="10"/>
  <c r="U176" i="14"/>
  <c r="AC176" i="14" s="1"/>
  <c r="S278" i="10"/>
  <c r="U183" i="14"/>
  <c r="AC183" i="14" s="1"/>
  <c r="U186" i="14"/>
  <c r="AC186" i="14" s="1"/>
  <c r="S281" i="10"/>
  <c r="S380" i="10"/>
  <c r="U285" i="14"/>
  <c r="AC285" i="14" s="1"/>
  <c r="U196" i="14"/>
  <c r="AC196" i="14" s="1"/>
  <c r="S291" i="10"/>
  <c r="U166" i="14"/>
  <c r="AC166" i="14" s="1"/>
  <c r="S261" i="10"/>
  <c r="M6" i="14"/>
  <c r="R5" i="14"/>
  <c r="C85" i="14"/>
  <c r="AC229" i="14"/>
  <c r="AC266" i="14"/>
  <c r="AC234" i="14"/>
  <c r="C62" i="14"/>
  <c r="AC185" i="14"/>
  <c r="AC260" i="14"/>
  <c r="E115" i="10"/>
  <c r="X20" i="14" s="1"/>
  <c r="D115" i="10"/>
  <c r="W20" i="14" s="1"/>
  <c r="AB145" i="7"/>
  <c r="H109" i="10" s="1"/>
  <c r="AA14" i="14" s="1"/>
  <c r="AB15" i="14"/>
  <c r="X150" i="7"/>
  <c r="B114" i="10" s="1"/>
  <c r="F115" i="10"/>
  <c r="Y20" i="14" s="1"/>
  <c r="S157" i="11"/>
  <c r="S27" i="11"/>
  <c r="T158" i="10"/>
  <c r="T195" i="10"/>
  <c r="T219" i="10"/>
  <c r="T242" i="10"/>
  <c r="T221" i="10"/>
  <c r="T175" i="10"/>
  <c r="T189" i="10"/>
  <c r="T162" i="10"/>
  <c r="T249" i="10"/>
  <c r="T226" i="10"/>
  <c r="T236" i="10"/>
  <c r="T234" i="10"/>
  <c r="T225" i="10"/>
  <c r="T160" i="10"/>
  <c r="T187" i="10"/>
  <c r="T233" i="10"/>
  <c r="T227" i="10"/>
  <c r="T176" i="10"/>
  <c r="S41" i="11"/>
  <c r="T171" i="10"/>
  <c r="S126" i="11"/>
  <c r="T248" i="10"/>
  <c r="S42" i="11"/>
  <c r="T172" i="10"/>
  <c r="S134" i="11"/>
  <c r="S28" i="11"/>
  <c r="T170" i="10"/>
  <c r="S40" i="11"/>
  <c r="S150" i="11"/>
  <c r="S69" i="11"/>
  <c r="T199" i="10"/>
  <c r="S43" i="11"/>
  <c r="T173" i="10"/>
  <c r="T207" i="10"/>
  <c r="S77" i="11"/>
  <c r="T197" i="10"/>
  <c r="S81" i="11"/>
  <c r="T211" i="10"/>
  <c r="T205" i="10"/>
  <c r="S138" i="11"/>
  <c r="S117" i="11"/>
  <c r="T247" i="10"/>
  <c r="S129" i="11"/>
  <c r="T163" i="10"/>
  <c r="S121" i="11"/>
  <c r="T251" i="10"/>
  <c r="S131" i="11"/>
  <c r="T246" i="10"/>
  <c r="S127" i="11"/>
  <c r="S93" i="11"/>
  <c r="T223" i="10"/>
  <c r="S79" i="11"/>
  <c r="T209" i="10"/>
  <c r="S35" i="11"/>
  <c r="T165" i="10"/>
  <c r="S51" i="11"/>
  <c r="T181" i="10"/>
  <c r="T220" i="10"/>
  <c r="S90" i="11"/>
  <c r="S99" i="11"/>
  <c r="T229" i="10"/>
  <c r="T243" i="10"/>
  <c r="S102" i="11"/>
  <c r="T232" i="10"/>
  <c r="T201" i="10"/>
  <c r="S24" i="11"/>
  <c r="S25" i="11"/>
  <c r="S68" i="11"/>
  <c r="T198" i="10"/>
  <c r="T196" i="10"/>
  <c r="S37" i="11"/>
  <c r="T167" i="10"/>
  <c r="S110" i="11"/>
  <c r="T240" i="10"/>
  <c r="S31" i="11"/>
  <c r="T161" i="10"/>
  <c r="T215" i="10"/>
  <c r="S85" i="11"/>
  <c r="S36" i="11"/>
  <c r="T166" i="10"/>
  <c r="S76" i="11"/>
  <c r="T206" i="10"/>
  <c r="T204" i="10"/>
  <c r="S109" i="11"/>
  <c r="T239" i="10"/>
  <c r="S48" i="11"/>
  <c r="T178" i="10"/>
  <c r="S141" i="11"/>
  <c r="T174" i="10"/>
  <c r="S100" i="11"/>
  <c r="T230" i="10"/>
  <c r="T182" i="10"/>
  <c r="S52" i="11"/>
  <c r="T222" i="10"/>
  <c r="S125" i="11"/>
  <c r="S60" i="11"/>
  <c r="T190" i="10"/>
  <c r="S88" i="11"/>
  <c r="T218" i="10"/>
  <c r="S83" i="11"/>
  <c r="T213" i="10"/>
  <c r="S61" i="11"/>
  <c r="T191" i="10"/>
  <c r="S34" i="11"/>
  <c r="T164" i="10"/>
  <c r="S94" i="11"/>
  <c r="T224" i="10"/>
  <c r="S155" i="11"/>
  <c r="S98" i="11"/>
  <c r="T228" i="10"/>
  <c r="S142" i="11"/>
  <c r="T203" i="10"/>
  <c r="S49" i="11"/>
  <c r="T179" i="10"/>
  <c r="T202" i="10"/>
  <c r="S152" i="11"/>
  <c r="S128" i="11"/>
  <c r="S136" i="11"/>
  <c r="S84" i="11"/>
  <c r="T214" i="10"/>
  <c r="S120" i="11"/>
  <c r="T250" i="10"/>
  <c r="S108" i="11"/>
  <c r="T238" i="10"/>
  <c r="S154" i="11"/>
  <c r="S143" i="11"/>
  <c r="S139" i="11"/>
  <c r="S70" i="11"/>
  <c r="T200" i="10"/>
  <c r="S149" i="11"/>
  <c r="T183" i="10"/>
  <c r="S53" i="11"/>
  <c r="S23" i="11"/>
  <c r="S133" i="11"/>
  <c r="S64" i="11"/>
  <c r="T194" i="10"/>
  <c r="S39" i="11"/>
  <c r="T169" i="10"/>
  <c r="S151" i="11"/>
  <c r="S47" i="11"/>
  <c r="T177" i="10"/>
  <c r="S78" i="11"/>
  <c r="T208" i="10"/>
  <c r="S50" i="11"/>
  <c r="T180" i="10"/>
  <c r="S80" i="11"/>
  <c r="T210" i="10"/>
  <c r="S55" i="11"/>
  <c r="T185" i="10"/>
  <c r="T193" i="10"/>
  <c r="T231" i="10"/>
  <c r="S114" i="11"/>
  <c r="T244" i="10"/>
  <c r="S87" i="11"/>
  <c r="T217" i="10"/>
  <c r="S56" i="11"/>
  <c r="T186" i="10"/>
  <c r="S58" i="11"/>
  <c r="T188" i="10"/>
  <c r="S115" i="11"/>
  <c r="T245" i="10"/>
  <c r="S38" i="11"/>
  <c r="T168" i="10"/>
  <c r="T216" i="10"/>
  <c r="T237" i="10"/>
  <c r="S107" i="11"/>
  <c r="S144" i="11"/>
  <c r="S122" i="11"/>
  <c r="S105" i="11"/>
  <c r="T235" i="10"/>
  <c r="T192" i="10"/>
  <c r="S62" i="11"/>
  <c r="S29" i="11"/>
  <c r="T159" i="10"/>
  <c r="S132" i="11"/>
  <c r="T241" i="10"/>
  <c r="T184" i="10"/>
  <c r="S54" i="11"/>
  <c r="S148" i="11"/>
  <c r="T212" i="10"/>
  <c r="S82" i="11"/>
  <c r="AE224" i="14" l="1"/>
  <c r="O7" i="14"/>
  <c r="AE228" i="14"/>
  <c r="C84" i="14"/>
  <c r="AD253" i="12"/>
  <c r="AD288" i="12"/>
  <c r="AE307" i="14"/>
  <c r="AD306" i="12"/>
  <c r="C64" i="14"/>
  <c r="AD216" i="12"/>
  <c r="AC20" i="14"/>
  <c r="AE217" i="14"/>
  <c r="AE188" i="14"/>
  <c r="AD264" i="14"/>
  <c r="AF264" i="14" s="1"/>
  <c r="AD263" i="12"/>
  <c r="AD302" i="14"/>
  <c r="AF302" i="14" s="1"/>
  <c r="AD301" i="12"/>
  <c r="AD291" i="14"/>
  <c r="AF291" i="14" s="1"/>
  <c r="AD290" i="12"/>
  <c r="AD226" i="14"/>
  <c r="AF226" i="14" s="1"/>
  <c r="AD225" i="12"/>
  <c r="AD201" i="14"/>
  <c r="AF201" i="14" s="1"/>
  <c r="AD200" i="12"/>
  <c r="AD261" i="14"/>
  <c r="AF261" i="14" s="1"/>
  <c r="AD260" i="12"/>
  <c r="AD244" i="14"/>
  <c r="AF244" i="14" s="1"/>
  <c r="AD243" i="12"/>
  <c r="AD271" i="14"/>
  <c r="AF271" i="14" s="1"/>
  <c r="AD270" i="12"/>
  <c r="AD221" i="14"/>
  <c r="AF221" i="14" s="1"/>
  <c r="AD220" i="12"/>
  <c r="S115" i="10"/>
  <c r="Q41" i="12" s="1"/>
  <c r="AD240" i="14"/>
  <c r="AF240" i="14" s="1"/>
  <c r="AD239" i="12"/>
  <c r="AD258" i="14"/>
  <c r="AF258" i="14" s="1"/>
  <c r="AD257" i="12"/>
  <c r="AD301" i="14"/>
  <c r="AF301" i="14" s="1"/>
  <c r="AD300" i="12"/>
  <c r="AD267" i="14"/>
  <c r="AF267" i="14" s="1"/>
  <c r="AD266" i="12"/>
  <c r="AD287" i="14"/>
  <c r="AD286" i="12"/>
  <c r="AD212" i="14"/>
  <c r="AF212" i="14" s="1"/>
  <c r="AD211" i="12"/>
  <c r="AD250" i="14"/>
  <c r="AF250" i="14" s="1"/>
  <c r="AD249" i="12"/>
  <c r="AD284" i="14"/>
  <c r="AF284" i="14" s="1"/>
  <c r="AD283" i="12"/>
  <c r="AD255" i="14"/>
  <c r="AF255" i="14" s="1"/>
  <c r="AD254" i="12"/>
  <c r="AD208" i="14"/>
  <c r="AF208" i="14" s="1"/>
  <c r="AD207" i="12"/>
  <c r="AD172" i="14"/>
  <c r="AF172" i="14" s="1"/>
  <c r="AD171" i="12"/>
  <c r="AD177" i="14"/>
  <c r="AF177" i="14" s="1"/>
  <c r="AD176" i="12"/>
  <c r="AD174" i="14"/>
  <c r="AF174" i="14" s="1"/>
  <c r="AD173" i="12"/>
  <c r="AD166" i="14"/>
  <c r="AF166" i="14" s="1"/>
  <c r="AD165" i="12"/>
  <c r="AD252" i="14"/>
  <c r="AF252" i="14" s="1"/>
  <c r="AD251" i="12"/>
  <c r="AD237" i="14"/>
  <c r="AF237" i="14" s="1"/>
  <c r="AD236" i="12"/>
  <c r="AD239" i="14"/>
  <c r="AF239" i="14" s="1"/>
  <c r="AD238" i="12"/>
  <c r="AD295" i="14"/>
  <c r="AF295" i="14" s="1"/>
  <c r="AD294" i="12"/>
  <c r="AC267" i="14"/>
  <c r="AD203" i="14"/>
  <c r="AD202" i="12"/>
  <c r="AD276" i="14"/>
  <c r="AF276" i="14" s="1"/>
  <c r="AD275" i="12"/>
  <c r="AD199" i="14"/>
  <c r="AF199" i="14" s="1"/>
  <c r="AD198" i="12"/>
  <c r="AD306" i="14"/>
  <c r="AF306" i="14" s="1"/>
  <c r="AD305" i="12"/>
  <c r="AD290" i="14"/>
  <c r="AF290" i="14" s="1"/>
  <c r="AD289" i="12"/>
  <c r="AD193" i="14"/>
  <c r="AF193" i="14" s="1"/>
  <c r="AD192" i="12"/>
  <c r="AD187" i="14"/>
  <c r="AF187" i="14" s="1"/>
  <c r="AD186" i="12"/>
  <c r="AD311" i="14"/>
  <c r="AD310" i="12"/>
  <c r="AD214" i="14"/>
  <c r="AD213" i="12"/>
  <c r="AE215" i="14"/>
  <c r="AD223" i="14"/>
  <c r="AF223" i="14" s="1"/>
  <c r="AD222" i="12"/>
  <c r="AD242" i="14"/>
  <c r="AF242" i="14" s="1"/>
  <c r="AD241" i="12"/>
  <c r="AD300" i="14"/>
  <c r="AF300" i="14" s="1"/>
  <c r="AD299" i="12"/>
  <c r="AD256" i="14"/>
  <c r="AF256" i="14" s="1"/>
  <c r="AD255" i="12"/>
  <c r="AD249" i="14"/>
  <c r="AF249" i="14" s="1"/>
  <c r="AD248" i="12"/>
  <c r="AD218" i="14"/>
  <c r="AF218" i="14" s="1"/>
  <c r="AD217" i="12"/>
  <c r="AD179" i="14"/>
  <c r="AF179" i="14" s="1"/>
  <c r="AD178" i="12"/>
  <c r="AD227" i="14"/>
  <c r="AF227" i="14" s="1"/>
  <c r="AD226" i="12"/>
  <c r="AD161" i="14"/>
  <c r="AF161" i="14" s="1"/>
  <c r="AD160" i="12"/>
  <c r="AD282" i="14"/>
  <c r="AF282" i="14" s="1"/>
  <c r="AD281" i="12"/>
  <c r="AD196" i="14"/>
  <c r="AF196" i="14" s="1"/>
  <c r="AD195" i="12"/>
  <c r="AD182" i="14"/>
  <c r="AF182" i="14" s="1"/>
  <c r="AD181" i="12"/>
  <c r="AD247" i="14"/>
  <c r="AD246" i="12"/>
  <c r="AD298" i="14"/>
  <c r="AF298" i="14" s="1"/>
  <c r="AD297" i="12"/>
  <c r="AD297" i="14"/>
  <c r="AF297" i="14" s="1"/>
  <c r="AD296" i="12"/>
  <c r="AD195" i="14"/>
  <c r="AF195" i="14" s="1"/>
  <c r="AD194" i="12"/>
  <c r="C63" i="14"/>
  <c r="AD191" i="14"/>
  <c r="AF191" i="14" s="1"/>
  <c r="AD190" i="12"/>
  <c r="AD165" i="14"/>
  <c r="AF165" i="14" s="1"/>
  <c r="AD164" i="12"/>
  <c r="AD312" i="14"/>
  <c r="AF312" i="14" s="1"/>
  <c r="AD311" i="12"/>
  <c r="AD270" i="14"/>
  <c r="AF270" i="14" s="1"/>
  <c r="AD269" i="12"/>
  <c r="AD262" i="14"/>
  <c r="AF262" i="14" s="1"/>
  <c r="AD261" i="12"/>
  <c r="AD243" i="14"/>
  <c r="AF243" i="14" s="1"/>
  <c r="AD242" i="12"/>
  <c r="AD171" i="14"/>
  <c r="AF171" i="14" s="1"/>
  <c r="AD170" i="12"/>
  <c r="AD180" i="14"/>
  <c r="AF180" i="14" s="1"/>
  <c r="AD179" i="12"/>
  <c r="AE254" i="14"/>
  <c r="AD178" i="14"/>
  <c r="AD177" i="12"/>
  <c r="AD202" i="14"/>
  <c r="AF202" i="14" s="1"/>
  <c r="AD201" i="12"/>
  <c r="AD189" i="14"/>
  <c r="AF189" i="14" s="1"/>
  <c r="AD188" i="12"/>
  <c r="AD168" i="14"/>
  <c r="AF168" i="14" s="1"/>
  <c r="AD167" i="12"/>
  <c r="AD167" i="14"/>
  <c r="AF167" i="14" s="1"/>
  <c r="AD166" i="12"/>
  <c r="AD266" i="14"/>
  <c r="AF266" i="14" s="1"/>
  <c r="AD265" i="12"/>
  <c r="AD281" i="14"/>
  <c r="AF281" i="14" s="1"/>
  <c r="AD280" i="12"/>
  <c r="AD305" i="14"/>
  <c r="AF305" i="14" s="1"/>
  <c r="AD304" i="12"/>
  <c r="AD286" i="14"/>
  <c r="AF286" i="14" s="1"/>
  <c r="AD285" i="12"/>
  <c r="AD232" i="14"/>
  <c r="AF232" i="14" s="1"/>
  <c r="AD231" i="12"/>
  <c r="AD198" i="14"/>
  <c r="AF198" i="14" s="1"/>
  <c r="AD197" i="12"/>
  <c r="AD215" i="14"/>
  <c r="AF215" i="14" s="1"/>
  <c r="AD214" i="12"/>
  <c r="AD233" i="14"/>
  <c r="AF233" i="14" s="1"/>
  <c r="AD232" i="12"/>
  <c r="AD21" i="14"/>
  <c r="AF21" i="14" s="1"/>
  <c r="AD20" i="12"/>
  <c r="AD296" i="14"/>
  <c r="AD295" i="12"/>
  <c r="AD309" i="14"/>
  <c r="AF309" i="14" s="1"/>
  <c r="AD308" i="12"/>
  <c r="AD299" i="14"/>
  <c r="AF299" i="14" s="1"/>
  <c r="AD298" i="12"/>
  <c r="AD234" i="14"/>
  <c r="AF234" i="14" s="1"/>
  <c r="AD233" i="12"/>
  <c r="AD288" i="14"/>
  <c r="AF288" i="14" s="1"/>
  <c r="AD287" i="12"/>
  <c r="C69" i="14"/>
  <c r="AD285" i="14"/>
  <c r="AF285" i="14" s="1"/>
  <c r="AD284" i="12"/>
  <c r="AD279" i="14"/>
  <c r="AF279" i="14" s="1"/>
  <c r="AD278" i="12"/>
  <c r="AD197" i="14"/>
  <c r="AF197" i="14" s="1"/>
  <c r="AD196" i="12"/>
  <c r="L8" i="14"/>
  <c r="Q7" i="14"/>
  <c r="AD192" i="14"/>
  <c r="AF192" i="14" s="1"/>
  <c r="AD191" i="12"/>
  <c r="AD185" i="14"/>
  <c r="AF185" i="14" s="1"/>
  <c r="AD184" i="12"/>
  <c r="AE271" i="14"/>
  <c r="AE255" i="14"/>
  <c r="AD257" i="14"/>
  <c r="AF257" i="14" s="1"/>
  <c r="AD256" i="12"/>
  <c r="AD219" i="14"/>
  <c r="AF219" i="14" s="1"/>
  <c r="AD218" i="12"/>
  <c r="AD210" i="14"/>
  <c r="AF210" i="14" s="1"/>
  <c r="AD209" i="12"/>
  <c r="AD186" i="14"/>
  <c r="AF186" i="14" s="1"/>
  <c r="AD185" i="12"/>
  <c r="AD259" i="14"/>
  <c r="AF259" i="14" s="1"/>
  <c r="AD258" i="12"/>
  <c r="AD272" i="14"/>
  <c r="AF272" i="14" s="1"/>
  <c r="AD271" i="12"/>
  <c r="AD274" i="14"/>
  <c r="AF274" i="14" s="1"/>
  <c r="AD273" i="12"/>
  <c r="AD204" i="14"/>
  <c r="AF204" i="14" s="1"/>
  <c r="AD203" i="12"/>
  <c r="AD236" i="14"/>
  <c r="AF236" i="14" s="1"/>
  <c r="AD235" i="12"/>
  <c r="C83" i="14"/>
  <c r="AD230" i="14"/>
  <c r="AF230" i="14" s="1"/>
  <c r="AD229" i="12"/>
  <c r="AD304" i="14"/>
  <c r="AD303" i="12"/>
  <c r="AD160" i="14"/>
  <c r="AF160" i="14" s="1"/>
  <c r="AD159" i="12"/>
  <c r="AD283" i="14"/>
  <c r="AF283" i="14" s="1"/>
  <c r="AD282" i="12"/>
  <c r="AD275" i="14"/>
  <c r="AD274" i="12"/>
  <c r="AD280" i="14"/>
  <c r="AF280" i="14" s="1"/>
  <c r="AD279" i="12"/>
  <c r="C61" i="14"/>
  <c r="AD248" i="14"/>
  <c r="AF248" i="14" s="1"/>
  <c r="AD247" i="12"/>
  <c r="AD273" i="14"/>
  <c r="AD272" i="12"/>
  <c r="AD231" i="14"/>
  <c r="AD230" i="12"/>
  <c r="AD190" i="14"/>
  <c r="AF190" i="14" s="1"/>
  <c r="AD189" i="12"/>
  <c r="AD235" i="14"/>
  <c r="AF235" i="14" s="1"/>
  <c r="AD234" i="12"/>
  <c r="AD170" i="14"/>
  <c r="AD169" i="12"/>
  <c r="AD222" i="14"/>
  <c r="AF222" i="14" s="1"/>
  <c r="AD221" i="12"/>
  <c r="AD220" i="14"/>
  <c r="AF220" i="14" s="1"/>
  <c r="AD219" i="12"/>
  <c r="AD225" i="14"/>
  <c r="AF225" i="14" s="1"/>
  <c r="AD224" i="12"/>
  <c r="AD268" i="14"/>
  <c r="AF268" i="14" s="1"/>
  <c r="AD267" i="12"/>
  <c r="AD183" i="14"/>
  <c r="AF183" i="14" s="1"/>
  <c r="AD182" i="12"/>
  <c r="AD251" i="14"/>
  <c r="AF251" i="14" s="1"/>
  <c r="AD250" i="12"/>
  <c r="AE283" i="14"/>
  <c r="AD241" i="14"/>
  <c r="AF241" i="14" s="1"/>
  <c r="AD240" i="12"/>
  <c r="AD293" i="14"/>
  <c r="AD292" i="12"/>
  <c r="AD175" i="14"/>
  <c r="AF175" i="14" s="1"/>
  <c r="AD174" i="12"/>
  <c r="AE289" i="14"/>
  <c r="AD158" i="14"/>
  <c r="AF158" i="14" s="1"/>
  <c r="AD157" i="12"/>
  <c r="AD310" i="14"/>
  <c r="AF310" i="14" s="1"/>
  <c r="AD309" i="12"/>
  <c r="AD263" i="14"/>
  <c r="AF263" i="14" s="1"/>
  <c r="AD262" i="12"/>
  <c r="AE179" i="14"/>
  <c r="AD181" i="14"/>
  <c r="AF181" i="14" s="1"/>
  <c r="AD180" i="12"/>
  <c r="AD164" i="14"/>
  <c r="AF164" i="14" s="1"/>
  <c r="AD163" i="12"/>
  <c r="AD163" i="14"/>
  <c r="AF163" i="14" s="1"/>
  <c r="AD162" i="12"/>
  <c r="AD253" i="14"/>
  <c r="AF253" i="14" s="1"/>
  <c r="AD252" i="12"/>
  <c r="AD205" i="14"/>
  <c r="AF205" i="14" s="1"/>
  <c r="AD204" i="12"/>
  <c r="AD278" i="14"/>
  <c r="AF278" i="14" s="1"/>
  <c r="AD277" i="12"/>
  <c r="AD265" i="14"/>
  <c r="AF265" i="14" s="1"/>
  <c r="AD264" i="12"/>
  <c r="AD209" i="14"/>
  <c r="AF209" i="14" s="1"/>
  <c r="AD208" i="12"/>
  <c r="AD294" i="14"/>
  <c r="AD293" i="12"/>
  <c r="AD269" i="14"/>
  <c r="AF269" i="14" s="1"/>
  <c r="AD268" i="12"/>
  <c r="AD211" i="14"/>
  <c r="AF211" i="14" s="1"/>
  <c r="AD210" i="12"/>
  <c r="AD207" i="14"/>
  <c r="AF207" i="14" s="1"/>
  <c r="AD206" i="12"/>
  <c r="AE221" i="14"/>
  <c r="AD229" i="14"/>
  <c r="AF229" i="14" s="1"/>
  <c r="AD228" i="12"/>
  <c r="AD213" i="14"/>
  <c r="AF213" i="14" s="1"/>
  <c r="AD212" i="12"/>
  <c r="AD303" i="14"/>
  <c r="AF303" i="14" s="1"/>
  <c r="AD302" i="12"/>
  <c r="AD216" i="14"/>
  <c r="AF216" i="14" s="1"/>
  <c r="AD215" i="12"/>
  <c r="AD292" i="14"/>
  <c r="AF292" i="14" s="1"/>
  <c r="AD291" i="12"/>
  <c r="AD238" i="14"/>
  <c r="AF238" i="14" s="1"/>
  <c r="AD237" i="12"/>
  <c r="U19" i="14"/>
  <c r="AD277" i="14"/>
  <c r="AF277" i="14" s="1"/>
  <c r="AD276" i="12"/>
  <c r="C87" i="14"/>
  <c r="C65" i="14"/>
  <c r="AD176" i="14"/>
  <c r="AF176" i="14" s="1"/>
  <c r="AD175" i="12"/>
  <c r="AE302" i="14"/>
  <c r="AD184" i="14"/>
  <c r="AF184" i="14" s="1"/>
  <c r="AD183" i="12"/>
  <c r="AE282" i="14"/>
  <c r="AD206" i="14"/>
  <c r="AF206" i="14" s="1"/>
  <c r="AD205" i="12"/>
  <c r="AD245" i="14"/>
  <c r="AF245" i="14" s="1"/>
  <c r="AD244" i="12"/>
  <c r="AD162" i="14"/>
  <c r="AF162" i="14" s="1"/>
  <c r="AD161" i="12"/>
  <c r="AD194" i="14"/>
  <c r="AF194" i="14" s="1"/>
  <c r="AD193" i="12"/>
  <c r="AD173" i="14"/>
  <c r="AF173" i="14" s="1"/>
  <c r="AD172" i="12"/>
  <c r="AD246" i="14"/>
  <c r="AF246" i="14" s="1"/>
  <c r="AD245" i="12"/>
  <c r="AD200" i="14"/>
  <c r="AF200" i="14" s="1"/>
  <c r="AD199" i="12"/>
  <c r="AE261" i="14"/>
  <c r="AD260" i="14"/>
  <c r="AF260" i="14" s="1"/>
  <c r="AD259" i="12"/>
  <c r="AD159" i="14"/>
  <c r="AF159" i="14" s="1"/>
  <c r="AD158" i="12"/>
  <c r="AD169" i="14"/>
  <c r="AF169" i="14" s="1"/>
  <c r="AD168" i="12"/>
  <c r="AE227" i="14"/>
  <c r="AD308" i="14"/>
  <c r="AF308" i="14" s="1"/>
  <c r="AD307" i="12"/>
  <c r="M7" i="14"/>
  <c r="R6" i="14"/>
  <c r="S287" i="11"/>
  <c r="S281" i="11"/>
  <c r="S167" i="11"/>
  <c r="S232" i="11"/>
  <c r="S186" i="11"/>
  <c r="S263" i="11"/>
  <c r="S158" i="11"/>
  <c r="S226" i="11"/>
  <c r="S291" i="11"/>
  <c r="S165" i="11"/>
  <c r="S278" i="11"/>
  <c r="S222" i="11"/>
  <c r="S236" i="11"/>
  <c r="S238" i="11"/>
  <c r="S233" i="11"/>
  <c r="S286" i="11"/>
  <c r="S288" i="11"/>
  <c r="S293" i="11"/>
  <c r="S231" i="11"/>
  <c r="S237" i="11"/>
  <c r="S259" i="11"/>
  <c r="S187" i="11"/>
  <c r="S160" i="11"/>
  <c r="S170" i="11"/>
  <c r="S163" i="11"/>
  <c r="S220" i="11"/>
  <c r="S223" i="11"/>
  <c r="S261" i="11"/>
  <c r="S201" i="11"/>
  <c r="S276" i="11"/>
  <c r="S172" i="11"/>
  <c r="S209" i="11"/>
  <c r="S191" i="11"/>
  <c r="S260" i="11"/>
  <c r="S206" i="11"/>
  <c r="S280" i="11"/>
  <c r="S216" i="11"/>
  <c r="S169" i="11"/>
  <c r="S221" i="11"/>
  <c r="S253" i="11"/>
  <c r="S208" i="11"/>
  <c r="S266" i="11"/>
  <c r="S215" i="11"/>
  <c r="S185" i="11"/>
  <c r="S308" i="11"/>
  <c r="S246" i="11"/>
  <c r="S303" i="11"/>
  <c r="S295" i="11"/>
  <c r="S289" i="11"/>
  <c r="S205" i="11"/>
  <c r="S248" i="11"/>
  <c r="S197" i="11"/>
  <c r="S192" i="11"/>
  <c r="S173" i="11"/>
  <c r="S264" i="11"/>
  <c r="S188" i="11"/>
  <c r="S243" i="11"/>
  <c r="S230" i="11"/>
  <c r="S306" i="11"/>
  <c r="S210" i="11"/>
  <c r="S219" i="11"/>
  <c r="S224" i="11"/>
  <c r="S183" i="11"/>
  <c r="S301" i="11"/>
  <c r="S296" i="11"/>
  <c r="S241" i="11"/>
  <c r="S174" i="11"/>
  <c r="S225" i="11"/>
  <c r="S299" i="11"/>
  <c r="S256" i="11"/>
  <c r="S267" i="11"/>
  <c r="S312" i="11"/>
  <c r="S307" i="11"/>
  <c r="S269" i="11"/>
  <c r="S162" i="11"/>
  <c r="S235" i="11"/>
  <c r="S272" i="11"/>
  <c r="S245" i="11"/>
  <c r="S180" i="11"/>
  <c r="S171" i="11"/>
  <c r="S239" i="11"/>
  <c r="S234" i="11"/>
  <c r="S179" i="11"/>
  <c r="S240" i="11"/>
  <c r="S297" i="11"/>
  <c r="S211" i="11"/>
  <c r="S249" i="11"/>
  <c r="S181" i="11"/>
  <c r="S189" i="11"/>
  <c r="S285" i="11"/>
  <c r="S194" i="11"/>
  <c r="S311" i="11"/>
  <c r="S283" i="11"/>
  <c r="S190" i="11"/>
  <c r="S270" i="11"/>
  <c r="S279" i="11"/>
  <c r="S282" i="11"/>
  <c r="S228" i="11"/>
  <c r="S202" i="11"/>
  <c r="S164" i="11"/>
  <c r="S251" i="11"/>
  <c r="S304" i="11"/>
  <c r="S168" i="11"/>
  <c r="S310" i="11"/>
  <c r="S271" i="11"/>
  <c r="S213" i="11"/>
  <c r="S203" i="11"/>
  <c r="S258" i="11"/>
  <c r="S166" i="11"/>
  <c r="S212" i="11"/>
  <c r="S204" i="11"/>
  <c r="S200" i="11"/>
  <c r="S227" i="11"/>
  <c r="S257" i="11"/>
  <c r="S290" i="11"/>
  <c r="S294" i="11"/>
  <c r="S176" i="11"/>
  <c r="S292" i="11"/>
  <c r="S262" i="11"/>
  <c r="S252" i="11"/>
  <c r="S193" i="11"/>
  <c r="S218" i="11"/>
  <c r="S161" i="11"/>
  <c r="T151" i="10"/>
  <c r="S21" i="11"/>
  <c r="S184" i="11"/>
  <c r="S265" i="11"/>
  <c r="S214" i="11"/>
  <c r="S274" i="11"/>
  <c r="S247" i="11"/>
  <c r="S300" i="11"/>
  <c r="S309" i="11"/>
  <c r="S242" i="11"/>
  <c r="S273" i="11"/>
  <c r="S250" i="11"/>
  <c r="S268" i="11"/>
  <c r="S298" i="11"/>
  <c r="S284" i="11"/>
  <c r="S198" i="11"/>
  <c r="S177" i="11"/>
  <c r="E114" i="10"/>
  <c r="X19" i="14" s="1"/>
  <c r="D114" i="10"/>
  <c r="W19" i="14" s="1"/>
  <c r="AB144" i="7"/>
  <c r="H108" i="10" s="1"/>
  <c r="AA13" i="14" s="1"/>
  <c r="AB14" i="14"/>
  <c r="S199" i="11"/>
  <c r="G63" i="11"/>
  <c r="X149" i="7"/>
  <c r="B113" i="10" s="1"/>
  <c r="F114" i="10"/>
  <c r="Y19" i="14" s="1"/>
  <c r="T267" i="10"/>
  <c r="T252" i="10"/>
  <c r="S175" i="11"/>
  <c r="S244" i="11"/>
  <c r="S196" i="11"/>
  <c r="S229" i="11"/>
  <c r="S195" i="11"/>
  <c r="S217" i="11"/>
  <c r="S255" i="11"/>
  <c r="S254" i="11"/>
  <c r="S275" i="11"/>
  <c r="S182" i="11"/>
  <c r="S277" i="11"/>
  <c r="S207" i="11"/>
  <c r="S178" i="11"/>
  <c r="G156" i="11"/>
  <c r="K156" i="11" s="1"/>
  <c r="G86" i="11"/>
  <c r="G138" i="11"/>
  <c r="G90" i="11"/>
  <c r="G133" i="11"/>
  <c r="K133" i="11" s="1"/>
  <c r="G83" i="11"/>
  <c r="K83" i="11" s="1"/>
  <c r="G112" i="11"/>
  <c r="K112" i="11" s="1"/>
  <c r="G92" i="11"/>
  <c r="K92" i="11" s="1"/>
  <c r="G70" i="11"/>
  <c r="K70" i="11" s="1"/>
  <c r="G68" i="11"/>
  <c r="K68" i="11" s="1"/>
  <c r="G65" i="11"/>
  <c r="K65" i="11" s="1"/>
  <c r="G67" i="11"/>
  <c r="G103" i="11"/>
  <c r="G151" i="11"/>
  <c r="G127" i="11"/>
  <c r="K127" i="11" s="1"/>
  <c r="G94" i="11"/>
  <c r="K94" i="11" s="1"/>
  <c r="G96" i="11"/>
  <c r="K96" i="11" s="1"/>
  <c r="G93" i="11"/>
  <c r="K93" i="11" s="1"/>
  <c r="G85" i="11"/>
  <c r="K85" i="11" s="1"/>
  <c r="G107" i="11"/>
  <c r="K107" i="11" s="1"/>
  <c r="G118" i="11"/>
  <c r="K118" i="11" s="1"/>
  <c r="G114" i="11"/>
  <c r="K114" i="11" s="1"/>
  <c r="G130" i="11"/>
  <c r="G80" i="11"/>
  <c r="G115" i="11"/>
  <c r="K115" i="11" s="1"/>
  <c r="G75" i="11"/>
  <c r="K75" i="11" s="1"/>
  <c r="G98" i="11"/>
  <c r="K98" i="11" s="1"/>
  <c r="G150" i="11"/>
  <c r="K150" i="11" s="1"/>
  <c r="G152" i="11"/>
  <c r="K152" i="11" s="1"/>
  <c r="G139" i="11"/>
  <c r="K139" i="11" s="1"/>
  <c r="G117" i="11"/>
  <c r="G113" i="11"/>
  <c r="G143" i="11"/>
  <c r="G145" i="11"/>
  <c r="K145" i="11" s="1"/>
  <c r="G78" i="11"/>
  <c r="K78" i="11" s="1"/>
  <c r="G64" i="11"/>
  <c r="K64" i="11" s="1"/>
  <c r="G120" i="11"/>
  <c r="K120" i="11" s="1"/>
  <c r="G140" i="11"/>
  <c r="K140" i="11" s="1"/>
  <c r="G148" i="11"/>
  <c r="K148" i="11" s="1"/>
  <c r="G128" i="11"/>
  <c r="K128" i="11" s="1"/>
  <c r="G137" i="11"/>
  <c r="G73" i="11"/>
  <c r="G66" i="11"/>
  <c r="G97" i="11"/>
  <c r="K97" i="11" s="1"/>
  <c r="G126" i="11"/>
  <c r="K126" i="11" s="1"/>
  <c r="G77" i="11"/>
  <c r="K77" i="11" s="1"/>
  <c r="G91" i="11"/>
  <c r="K91" i="11" s="1"/>
  <c r="G87" i="11"/>
  <c r="K87" i="11" s="1"/>
  <c r="G144" i="11"/>
  <c r="K144" i="11" s="1"/>
  <c r="G84" i="11"/>
  <c r="K84" i="11" s="1"/>
  <c r="G110" i="11"/>
  <c r="G104" i="11"/>
  <c r="G153" i="11"/>
  <c r="K153" i="11" s="1"/>
  <c r="G141" i="11"/>
  <c r="K141" i="11" s="1"/>
  <c r="G82" i="11"/>
  <c r="K82" i="11" s="1"/>
  <c r="G72" i="11"/>
  <c r="K72" i="11" s="1"/>
  <c r="G76" i="11"/>
  <c r="K76" i="11" s="1"/>
  <c r="G105" i="11"/>
  <c r="K105" i="11" s="1"/>
  <c r="G69" i="11"/>
  <c r="K69" i="11" s="1"/>
  <c r="G124" i="11"/>
  <c r="G149" i="11"/>
  <c r="G74" i="11"/>
  <c r="G108" i="11"/>
  <c r="K108" i="11" s="1"/>
  <c r="G106" i="11"/>
  <c r="K106" i="11" s="1"/>
  <c r="G116" i="11"/>
  <c r="K116" i="11" s="1"/>
  <c r="G129" i="11"/>
  <c r="K129" i="11" s="1"/>
  <c r="G100" i="11"/>
  <c r="K100" i="11" s="1"/>
  <c r="G88" i="11"/>
  <c r="K88" i="11" s="1"/>
  <c r="G122" i="11"/>
  <c r="K122" i="11" s="1"/>
  <c r="G131" i="11"/>
  <c r="J131" i="11" s="1"/>
  <c r="G146" i="11"/>
  <c r="G125" i="11"/>
  <c r="G142" i="11"/>
  <c r="K142" i="11" s="1"/>
  <c r="G95" i="11"/>
  <c r="K95" i="11" s="1"/>
  <c r="G132" i="11"/>
  <c r="K132" i="11" s="1"/>
  <c r="G62" i="11"/>
  <c r="K62" i="11" s="1"/>
  <c r="G121" i="11"/>
  <c r="K121" i="11" s="1"/>
  <c r="G79" i="11"/>
  <c r="K79" i="11" s="1"/>
  <c r="G102" i="11"/>
  <c r="K102" i="11" s="1"/>
  <c r="G123" i="11"/>
  <c r="K123" i="11" s="1"/>
  <c r="G135" i="11"/>
  <c r="G134" i="11"/>
  <c r="G89" i="11"/>
  <c r="K89" i="11" s="1"/>
  <c r="G147" i="11"/>
  <c r="K147" i="11" s="1"/>
  <c r="G109" i="11"/>
  <c r="K109" i="11" s="1"/>
  <c r="G81" i="11"/>
  <c r="K81" i="11" s="1"/>
  <c r="G155" i="11"/>
  <c r="K155" i="11" s="1"/>
  <c r="G111" i="11"/>
  <c r="K111" i="11" s="1"/>
  <c r="G136" i="11"/>
  <c r="K136" i="11" s="1"/>
  <c r="G99" i="11"/>
  <c r="G119" i="11"/>
  <c r="G71" i="11"/>
  <c r="G101" i="11"/>
  <c r="K101" i="11" s="1"/>
  <c r="G154" i="11"/>
  <c r="K154" i="11" s="1"/>
  <c r="T253" i="10"/>
  <c r="AE193" i="14" l="1"/>
  <c r="AE199" i="14"/>
  <c r="AE250" i="14"/>
  <c r="AE308" i="14"/>
  <c r="AE169" i="14"/>
  <c r="AE175" i="14"/>
  <c r="AE160" i="14"/>
  <c r="AE284" i="14"/>
  <c r="AE295" i="14"/>
  <c r="B63" i="14"/>
  <c r="AE197" i="14"/>
  <c r="O8" i="14"/>
  <c r="Q8" i="14" s="1"/>
  <c r="AE233" i="14"/>
  <c r="AE174" i="14"/>
  <c r="AE309" i="14"/>
  <c r="AE268" i="14"/>
  <c r="AE249" i="14"/>
  <c r="AE257" i="14"/>
  <c r="AE306" i="14"/>
  <c r="AE242" i="14"/>
  <c r="AE245" i="14"/>
  <c r="AE236" i="14"/>
  <c r="AE194" i="14"/>
  <c r="AE298" i="14"/>
  <c r="AE274" i="14"/>
  <c r="AE252" i="14"/>
  <c r="AE269" i="14"/>
  <c r="AE240" i="14"/>
  <c r="AE251" i="14"/>
  <c r="AE165" i="14"/>
  <c r="AE164" i="14"/>
  <c r="AE225" i="14"/>
  <c r="AE267" i="14"/>
  <c r="AE191" i="14"/>
  <c r="AE172" i="14"/>
  <c r="AE173" i="14"/>
  <c r="AE279" i="14"/>
  <c r="AE266" i="14"/>
  <c r="AE185" i="14"/>
  <c r="AE209" i="14"/>
  <c r="AE256" i="14"/>
  <c r="AE204" i="14"/>
  <c r="B62" i="14"/>
  <c r="AE166" i="14"/>
  <c r="AE291" i="14"/>
  <c r="AE277" i="14"/>
  <c r="AE305" i="14"/>
  <c r="AE208" i="14"/>
  <c r="AE288" i="14"/>
  <c r="AE211" i="14"/>
  <c r="AE278" i="14"/>
  <c r="AE265" i="14"/>
  <c r="AE248" i="14"/>
  <c r="AE312" i="14"/>
  <c r="AE253" i="14"/>
  <c r="AE207" i="14"/>
  <c r="AE237" i="14"/>
  <c r="AE195" i="14"/>
  <c r="AE198" i="14"/>
  <c r="AE222" i="14"/>
  <c r="AE272" i="14"/>
  <c r="AF273" i="14"/>
  <c r="B64" i="14" s="1"/>
  <c r="AE273" i="14"/>
  <c r="AF311" i="14"/>
  <c r="AE311" i="14"/>
  <c r="AE304" i="14"/>
  <c r="AF304" i="14"/>
  <c r="AE158" i="14"/>
  <c r="AE167" i="14"/>
  <c r="AE244" i="14"/>
  <c r="AE163" i="14"/>
  <c r="AF203" i="14"/>
  <c r="AE203" i="14"/>
  <c r="AE177" i="14"/>
  <c r="AE218" i="14"/>
  <c r="AE201" i="14"/>
  <c r="AE230" i="14"/>
  <c r="AF287" i="14"/>
  <c r="AE287" i="14"/>
  <c r="AC19" i="14"/>
  <c r="AF294" i="14"/>
  <c r="AE294" i="14"/>
  <c r="AE303" i="14"/>
  <c r="AE182" i="14"/>
  <c r="AF247" i="14"/>
  <c r="AE247" i="14"/>
  <c r="AE219" i="14"/>
  <c r="AE270" i="14"/>
  <c r="AF293" i="14"/>
  <c r="AE293" i="14"/>
  <c r="AE301" i="14"/>
  <c r="AE292" i="14"/>
  <c r="AE212" i="14"/>
  <c r="AE192" i="14"/>
  <c r="AE226" i="14"/>
  <c r="AE297" i="14"/>
  <c r="AF170" i="14"/>
  <c r="B61" i="14" s="1"/>
  <c r="AE170" i="14"/>
  <c r="AE161" i="14"/>
  <c r="B87" i="14"/>
  <c r="AE187" i="14"/>
  <c r="AF275" i="14"/>
  <c r="AE275" i="14"/>
  <c r="AE300" i="14"/>
  <c r="AE206" i="14"/>
  <c r="AE21" i="14"/>
  <c r="AE260" i="14"/>
  <c r="AF178" i="14"/>
  <c r="AE178" i="14"/>
  <c r="AE200" i="14"/>
  <c r="AE184" i="14"/>
  <c r="AE243" i="14"/>
  <c r="AF231" i="14"/>
  <c r="B85" i="14" s="1"/>
  <c r="AE231" i="14"/>
  <c r="AE280" i="14"/>
  <c r="AE238" i="14"/>
  <c r="AE259" i="14"/>
  <c r="AE186" i="14"/>
  <c r="AE246" i="14"/>
  <c r="AE202" i="14"/>
  <c r="AD20" i="14"/>
  <c r="AD19" i="12"/>
  <c r="AE181" i="14"/>
  <c r="AE176" i="14"/>
  <c r="AE223" i="14"/>
  <c r="AE210" i="14"/>
  <c r="AE286" i="14"/>
  <c r="AE235" i="14"/>
  <c r="AE205" i="14"/>
  <c r="AE263" i="14"/>
  <c r="AE258" i="14"/>
  <c r="AE276" i="14"/>
  <c r="AE285" i="14"/>
  <c r="AF214" i="14"/>
  <c r="B84" i="14" s="1"/>
  <c r="AE214" i="14"/>
  <c r="AE168" i="14"/>
  <c r="AE213" i="14"/>
  <c r="AE262" i="14"/>
  <c r="AE171" i="14"/>
  <c r="AE189" i="14"/>
  <c r="AE290" i="14"/>
  <c r="AE281" i="14"/>
  <c r="AE190" i="14"/>
  <c r="AE299" i="14"/>
  <c r="AE310" i="14"/>
  <c r="AE239" i="14"/>
  <c r="U18" i="14"/>
  <c r="AE220" i="14"/>
  <c r="AE216" i="14"/>
  <c r="AE159" i="14"/>
  <c r="AE162" i="14"/>
  <c r="AE183" i="14"/>
  <c r="AE241" i="14"/>
  <c r="AE196" i="14"/>
  <c r="AE264" i="14"/>
  <c r="AE229" i="14"/>
  <c r="AF296" i="14"/>
  <c r="AE296" i="14"/>
  <c r="S114" i="10"/>
  <c r="AE234" i="14"/>
  <c r="AE232" i="14"/>
  <c r="AE180" i="14"/>
  <c r="M8" i="14"/>
  <c r="R7" i="14"/>
  <c r="S19" i="11"/>
  <c r="T150" i="10"/>
  <c r="S20" i="11"/>
  <c r="E113" i="10"/>
  <c r="X18" i="14" s="1"/>
  <c r="D113" i="10"/>
  <c r="W18" i="14" s="1"/>
  <c r="AB143" i="7"/>
  <c r="H107" i="10" s="1"/>
  <c r="AA12" i="14" s="1"/>
  <c r="AB13" i="14"/>
  <c r="K63" i="11"/>
  <c r="J63" i="11"/>
  <c r="G157" i="11"/>
  <c r="X148" i="7"/>
  <c r="B112" i="10" s="1"/>
  <c r="F113" i="10"/>
  <c r="Y18" i="14" s="1"/>
  <c r="S305" i="11"/>
  <c r="J112" i="11"/>
  <c r="J68" i="11"/>
  <c r="J148" i="11"/>
  <c r="J75" i="11"/>
  <c r="J92" i="11"/>
  <c r="J122" i="11"/>
  <c r="J155" i="11"/>
  <c r="J83" i="11"/>
  <c r="J150" i="11"/>
  <c r="J98" i="11"/>
  <c r="J88" i="11"/>
  <c r="J70" i="11"/>
  <c r="J152" i="11"/>
  <c r="J87" i="11"/>
  <c r="J140" i="11"/>
  <c r="J129" i="11"/>
  <c r="T261" i="10"/>
  <c r="J126" i="11"/>
  <c r="J65" i="11"/>
  <c r="J128" i="11"/>
  <c r="J115" i="11"/>
  <c r="J89" i="11"/>
  <c r="K73" i="11"/>
  <c r="J73" i="11"/>
  <c r="K125" i="11"/>
  <c r="J125" i="11"/>
  <c r="J103" i="11"/>
  <c r="K103" i="11"/>
  <c r="J116" i="11"/>
  <c r="J136" i="11"/>
  <c r="J120" i="11"/>
  <c r="J132" i="11"/>
  <c r="J94" i="11"/>
  <c r="J153" i="11"/>
  <c r="K131" i="11"/>
  <c r="J96" i="11"/>
  <c r="J111" i="11"/>
  <c r="J147" i="11"/>
  <c r="J109" i="11"/>
  <c r="J100" i="11"/>
  <c r="J97" i="11"/>
  <c r="J78" i="11"/>
  <c r="J64" i="11"/>
  <c r="J105" i="11"/>
  <c r="K149" i="11"/>
  <c r="J149" i="11"/>
  <c r="K130" i="11"/>
  <c r="J130" i="11"/>
  <c r="K86" i="11"/>
  <c r="J86" i="11"/>
  <c r="R87" i="11" s="1"/>
  <c r="D86" i="12" s="1"/>
  <c r="K119" i="11"/>
  <c r="J119" i="11"/>
  <c r="K80" i="11"/>
  <c r="J80" i="11"/>
  <c r="K124" i="11"/>
  <c r="J124" i="11"/>
  <c r="R125" i="11" s="1"/>
  <c r="D124" i="12" s="1"/>
  <c r="J138" i="11"/>
  <c r="K138" i="11"/>
  <c r="J99" i="11"/>
  <c r="K99" i="11"/>
  <c r="K71" i="11"/>
  <c r="J71" i="11"/>
  <c r="K104" i="11"/>
  <c r="J104" i="11"/>
  <c r="K143" i="11"/>
  <c r="J143" i="11"/>
  <c r="K113" i="11"/>
  <c r="J113" i="11"/>
  <c r="K134" i="11"/>
  <c r="J134" i="11"/>
  <c r="R135" i="11" s="1"/>
  <c r="D134" i="12" s="1"/>
  <c r="K74" i="11"/>
  <c r="J74" i="11"/>
  <c r="K90" i="11"/>
  <c r="J90" i="11"/>
  <c r="J146" i="11"/>
  <c r="K146" i="11"/>
  <c r="K110" i="11"/>
  <c r="J110" i="11"/>
  <c r="K151" i="11"/>
  <c r="J151" i="11"/>
  <c r="K67" i="11"/>
  <c r="J67" i="11"/>
  <c r="K135" i="11"/>
  <c r="J135" i="11"/>
  <c r="K66" i="11"/>
  <c r="J66" i="11"/>
  <c r="K137" i="11"/>
  <c r="J137" i="11"/>
  <c r="J117" i="11"/>
  <c r="K117" i="11"/>
  <c r="J102" i="11"/>
  <c r="J69" i="11"/>
  <c r="J114" i="11"/>
  <c r="J139" i="11"/>
  <c r="S302" i="11"/>
  <c r="J85" i="11"/>
  <c r="J123" i="11"/>
  <c r="J84" i="11"/>
  <c r="J127" i="11"/>
  <c r="J106" i="11"/>
  <c r="J79" i="11"/>
  <c r="J133" i="11"/>
  <c r="J154" i="11"/>
  <c r="J81" i="11"/>
  <c r="J141" i="11"/>
  <c r="S159" i="11"/>
  <c r="J121" i="11"/>
  <c r="J91" i="11"/>
  <c r="J72" i="11"/>
  <c r="J108" i="11"/>
  <c r="J142" i="11"/>
  <c r="J107" i="11"/>
  <c r="J77" i="11"/>
  <c r="J156" i="11"/>
  <c r="J118" i="11"/>
  <c r="J144" i="11"/>
  <c r="J93" i="11"/>
  <c r="J145" i="11"/>
  <c r="J95" i="11"/>
  <c r="J82" i="11"/>
  <c r="J101" i="11"/>
  <c r="J76" i="11"/>
  <c r="G61" i="11"/>
  <c r="G172" i="11"/>
  <c r="K172" i="11" s="1"/>
  <c r="G158" i="11"/>
  <c r="K158" i="11" s="1"/>
  <c r="J62" i="11"/>
  <c r="T260" i="10"/>
  <c r="T276" i="10"/>
  <c r="T269" i="10"/>
  <c r="T263" i="10"/>
  <c r="T275" i="10"/>
  <c r="T258" i="10"/>
  <c r="T264" i="10"/>
  <c r="T265" i="10"/>
  <c r="T257" i="10"/>
  <c r="T259" i="10"/>
  <c r="T262" i="10"/>
  <c r="T254" i="10"/>
  <c r="T363" i="10"/>
  <c r="T285" i="10"/>
  <c r="T273" i="10"/>
  <c r="T360" i="10"/>
  <c r="T286" i="10"/>
  <c r="T289" i="10"/>
  <c r="T270" i="10"/>
  <c r="T266" i="10"/>
  <c r="T256" i="10"/>
  <c r="T255" i="10"/>
  <c r="T362" i="10"/>
  <c r="T274" i="10"/>
  <c r="T368" i="10"/>
  <c r="T268" i="10"/>
  <c r="T366" i="10"/>
  <c r="T271" i="10"/>
  <c r="T356" i="10"/>
  <c r="T281" i="10"/>
  <c r="T288" i="10"/>
  <c r="T278" i="10"/>
  <c r="T283" i="10"/>
  <c r="T284" i="10"/>
  <c r="T279" i="10"/>
  <c r="T282" i="10"/>
  <c r="T280" i="10"/>
  <c r="T272" i="10"/>
  <c r="T344" i="10"/>
  <c r="T326" i="10"/>
  <c r="T364" i="10"/>
  <c r="T361" i="10"/>
  <c r="T287" i="10"/>
  <c r="T277" i="10"/>
  <c r="T365" i="10"/>
  <c r="T369" i="10"/>
  <c r="T381" i="10"/>
  <c r="T321" i="10"/>
  <c r="T367" i="10"/>
  <c r="T359" i="10"/>
  <c r="T308" i="10"/>
  <c r="T300" i="10"/>
  <c r="T290" i="10"/>
  <c r="T312" i="10"/>
  <c r="T309" i="10"/>
  <c r="T310" i="10"/>
  <c r="T314" i="10"/>
  <c r="T322" i="10"/>
  <c r="T355" i="10"/>
  <c r="T313" i="10"/>
  <c r="T401" i="10"/>
  <c r="T372" i="10"/>
  <c r="T352" i="10"/>
  <c r="T382" i="10"/>
  <c r="T297" i="10"/>
  <c r="T338" i="10"/>
  <c r="T330" i="10"/>
  <c r="T388" i="10"/>
  <c r="T296" i="10"/>
  <c r="T337" i="10"/>
  <c r="T340" i="10"/>
  <c r="T370" i="10"/>
  <c r="T373" i="10"/>
  <c r="T291" i="10"/>
  <c r="T319" i="10"/>
  <c r="T347" i="10"/>
  <c r="T379" i="10"/>
  <c r="T383" i="10"/>
  <c r="T304" i="10"/>
  <c r="T327" i="10"/>
  <c r="T343" i="10"/>
  <c r="T358" i="10"/>
  <c r="T293" i="10"/>
  <c r="T324" i="10"/>
  <c r="T336" i="10"/>
  <c r="T377" i="10"/>
  <c r="T292" i="10"/>
  <c r="T346" i="10"/>
  <c r="T342" i="10"/>
  <c r="T357" i="10"/>
  <c r="T307" i="10"/>
  <c r="T328" i="10"/>
  <c r="T334" i="10"/>
  <c r="T380" i="10"/>
  <c r="T402" i="10"/>
  <c r="T318" i="10"/>
  <c r="T311" i="10"/>
  <c r="T341" i="10"/>
  <c r="T389" i="10"/>
  <c r="T351" i="10"/>
  <c r="T298" i="10"/>
  <c r="T331" i="10"/>
  <c r="T335" i="10"/>
  <c r="T348" i="10"/>
  <c r="T349" i="10"/>
  <c r="T400" i="10"/>
  <c r="T384" i="10"/>
  <c r="T354" i="10"/>
  <c r="T303" i="10"/>
  <c r="T329" i="10"/>
  <c r="T317" i="10"/>
  <c r="T406" i="10"/>
  <c r="T390" i="10"/>
  <c r="T371" i="10"/>
  <c r="T306" i="10"/>
  <c r="T345" i="10"/>
  <c r="T316" i="10"/>
  <c r="T398" i="10"/>
  <c r="T396" i="10"/>
  <c r="T386" i="10"/>
  <c r="T391" i="10"/>
  <c r="T394" i="10"/>
  <c r="T392" i="10"/>
  <c r="T387" i="10"/>
  <c r="T397" i="10"/>
  <c r="T294" i="10"/>
  <c r="T405" i="10"/>
  <c r="T295" i="10"/>
  <c r="T399" i="10"/>
  <c r="T376" i="10"/>
  <c r="T403" i="10"/>
  <c r="T378" i="10"/>
  <c r="T385" i="10"/>
  <c r="T305" i="10"/>
  <c r="T325" i="10"/>
  <c r="T339" i="10"/>
  <c r="T323" i="10"/>
  <c r="T301" i="10"/>
  <c r="T404" i="10"/>
  <c r="T353" i="10"/>
  <c r="T302" i="10"/>
  <c r="T332" i="10"/>
  <c r="T320" i="10"/>
  <c r="T395" i="10"/>
  <c r="T374" i="10"/>
  <c r="T315" i="10"/>
  <c r="T375" i="10"/>
  <c r="T350" i="10"/>
  <c r="T299" i="10"/>
  <c r="T333" i="10"/>
  <c r="T393" i="10"/>
  <c r="B65" i="14" l="1"/>
  <c r="B83" i="14"/>
  <c r="B86" i="14"/>
  <c r="R75" i="11"/>
  <c r="D74" i="12" s="1"/>
  <c r="R120" i="11"/>
  <c r="D119" i="12" s="1"/>
  <c r="R136" i="11"/>
  <c r="D135" i="12" s="1"/>
  <c r="R105" i="11"/>
  <c r="D104" i="12" s="1"/>
  <c r="R68" i="11"/>
  <c r="D67" i="12" s="1"/>
  <c r="R72" i="11"/>
  <c r="D71" i="12" s="1"/>
  <c r="S113" i="10"/>
  <c r="AC18" i="14"/>
  <c r="AD19" i="14"/>
  <c r="AF19" i="14" s="1"/>
  <c r="AD18" i="12"/>
  <c r="AF20" i="14"/>
  <c r="AE20" i="14"/>
  <c r="U17" i="14"/>
  <c r="R8" i="14"/>
  <c r="R64" i="11"/>
  <c r="D63" i="12" s="1"/>
  <c r="R91" i="11"/>
  <c r="D90" i="12" s="1"/>
  <c r="R81" i="11"/>
  <c r="D80" i="12" s="1"/>
  <c r="R152" i="11"/>
  <c r="D151" i="12" s="1"/>
  <c r="R111" i="11"/>
  <c r="D110" i="12" s="1"/>
  <c r="R74" i="11"/>
  <c r="D73" i="12" s="1"/>
  <c r="R138" i="11"/>
  <c r="D137" i="12" s="1"/>
  <c r="R114" i="11"/>
  <c r="D113" i="12" s="1"/>
  <c r="R131" i="11"/>
  <c r="D130" i="12" s="1"/>
  <c r="R67" i="11"/>
  <c r="D66" i="12" s="1"/>
  <c r="R144" i="11"/>
  <c r="D143" i="12" s="1"/>
  <c r="R150" i="11"/>
  <c r="D149" i="12" s="1"/>
  <c r="R126" i="11"/>
  <c r="D125" i="12" s="1"/>
  <c r="R147" i="11"/>
  <c r="D146" i="12" s="1"/>
  <c r="R118" i="11"/>
  <c r="D117" i="12" s="1"/>
  <c r="R139" i="11"/>
  <c r="D138" i="12" s="1"/>
  <c r="R104" i="11"/>
  <c r="D103" i="12" s="1"/>
  <c r="R100" i="11"/>
  <c r="D99" i="12" s="1"/>
  <c r="R132" i="11"/>
  <c r="D131" i="12" s="1"/>
  <c r="R63" i="11"/>
  <c r="D62" i="12" s="1"/>
  <c r="R77" i="11"/>
  <c r="D76" i="12" s="1"/>
  <c r="R102" i="11"/>
  <c r="D101" i="12" s="1"/>
  <c r="R83" i="11"/>
  <c r="D82" i="12" s="1"/>
  <c r="R96" i="11"/>
  <c r="D95" i="12" s="1"/>
  <c r="R146" i="11"/>
  <c r="D145" i="12" s="1"/>
  <c r="R94" i="11"/>
  <c r="D93" i="12" s="1"/>
  <c r="R145" i="11"/>
  <c r="D144" i="12" s="1"/>
  <c r="AB144" i="12" s="1"/>
  <c r="R119" i="11"/>
  <c r="D118" i="12" s="1"/>
  <c r="R157" i="11"/>
  <c r="D156" i="12" s="1"/>
  <c r="R78" i="11"/>
  <c r="D77" i="12" s="1"/>
  <c r="R108" i="11"/>
  <c r="D107" i="12" s="1"/>
  <c r="R143" i="11"/>
  <c r="D142" i="12" s="1"/>
  <c r="R109" i="11"/>
  <c r="D108" i="12" s="1"/>
  <c r="R73" i="11"/>
  <c r="D72" i="12" s="1"/>
  <c r="R92" i="11"/>
  <c r="D91" i="12" s="1"/>
  <c r="R122" i="11"/>
  <c r="D121" i="12" s="1"/>
  <c r="R142" i="11"/>
  <c r="D141" i="12" s="1"/>
  <c r="R82" i="11"/>
  <c r="D81" i="12" s="1"/>
  <c r="R155" i="11"/>
  <c r="D154" i="12" s="1"/>
  <c r="R134" i="11"/>
  <c r="D133" i="12" s="1"/>
  <c r="R80" i="11"/>
  <c r="D79" i="12" s="1"/>
  <c r="R107" i="11"/>
  <c r="D106" i="12" s="1"/>
  <c r="R128" i="11"/>
  <c r="D127" i="12" s="1"/>
  <c r="R85" i="11"/>
  <c r="D84" i="12" s="1"/>
  <c r="R124" i="11"/>
  <c r="D123" i="12" s="1"/>
  <c r="R86" i="11"/>
  <c r="D85" i="12" s="1"/>
  <c r="R140" i="11"/>
  <c r="D139" i="12" s="1"/>
  <c r="R115" i="11"/>
  <c r="D114" i="12" s="1"/>
  <c r="R70" i="11"/>
  <c r="D69" i="12" s="1"/>
  <c r="R103" i="11"/>
  <c r="D102" i="12" s="1"/>
  <c r="R106" i="11"/>
  <c r="D105" i="12" s="1"/>
  <c r="R65" i="11"/>
  <c r="D64" i="12" s="1"/>
  <c r="R79" i="11"/>
  <c r="D78" i="12" s="1"/>
  <c r="R98" i="11"/>
  <c r="D97" i="12" s="1"/>
  <c r="R101" i="11"/>
  <c r="D100" i="12" s="1"/>
  <c r="R110" i="11"/>
  <c r="D109" i="12" s="1"/>
  <c r="R148" i="11"/>
  <c r="D147" i="12" s="1"/>
  <c r="R112" i="11"/>
  <c r="D111" i="12" s="1"/>
  <c r="R97" i="11"/>
  <c r="D96" i="12" s="1"/>
  <c r="R154" i="11"/>
  <c r="D153" i="12" s="1"/>
  <c r="R95" i="11"/>
  <c r="D94" i="12" s="1"/>
  <c r="R133" i="11"/>
  <c r="D132" i="12" s="1"/>
  <c r="R121" i="11"/>
  <c r="D120" i="12" s="1"/>
  <c r="R137" i="11"/>
  <c r="D136" i="12" s="1"/>
  <c r="R117" i="11"/>
  <c r="D116" i="12" s="1"/>
  <c r="R90" i="11"/>
  <c r="D89" i="12" s="1"/>
  <c r="R116" i="11"/>
  <c r="D115" i="12" s="1"/>
  <c r="R129" i="11"/>
  <c r="D128" i="12" s="1"/>
  <c r="R66" i="11"/>
  <c r="D65" i="12" s="1"/>
  <c r="R127" i="11"/>
  <c r="D126" i="12" s="1"/>
  <c r="R130" i="11"/>
  <c r="D129" i="12" s="1"/>
  <c r="R141" i="11"/>
  <c r="D140" i="12" s="1"/>
  <c r="R88" i="11"/>
  <c r="D87" i="12" s="1"/>
  <c r="R153" i="11"/>
  <c r="D152" i="12" s="1"/>
  <c r="R71" i="11"/>
  <c r="D70" i="12" s="1"/>
  <c r="R89" i="11"/>
  <c r="D88" i="12" s="1"/>
  <c r="R99" i="11"/>
  <c r="D98" i="12" s="1"/>
  <c r="R151" i="11"/>
  <c r="D150" i="12" s="1"/>
  <c r="R84" i="11"/>
  <c r="D83" i="12" s="1"/>
  <c r="R156" i="11"/>
  <c r="D155" i="12" s="1"/>
  <c r="R123" i="11"/>
  <c r="D122" i="12" s="1"/>
  <c r="R93" i="11"/>
  <c r="D92" i="12" s="1"/>
  <c r="R76" i="11"/>
  <c r="D75" i="12" s="1"/>
  <c r="R149" i="11"/>
  <c r="D148" i="12" s="1"/>
  <c r="R69" i="11"/>
  <c r="D68" i="12" s="1"/>
  <c r="R113" i="11"/>
  <c r="D112" i="12" s="1"/>
  <c r="T149" i="10"/>
  <c r="G303" i="11"/>
  <c r="G307" i="11"/>
  <c r="G295" i="11"/>
  <c r="G304" i="11"/>
  <c r="G293" i="11"/>
  <c r="G310" i="11"/>
  <c r="G289" i="11"/>
  <c r="G305" i="11"/>
  <c r="G302" i="11"/>
  <c r="J302" i="11" s="1"/>
  <c r="G298" i="11"/>
  <c r="G300" i="11"/>
  <c r="G292" i="11"/>
  <c r="G311" i="11"/>
  <c r="G308" i="11"/>
  <c r="G297" i="11"/>
  <c r="G299" i="11"/>
  <c r="G290" i="11"/>
  <c r="G296" i="11"/>
  <c r="G306" i="11"/>
  <c r="G291" i="11"/>
  <c r="G309" i="11"/>
  <c r="G301" i="11"/>
  <c r="G294" i="11"/>
  <c r="S18" i="11"/>
  <c r="E112" i="10"/>
  <c r="X17" i="14" s="1"/>
  <c r="D112" i="10"/>
  <c r="W17" i="14" s="1"/>
  <c r="AB142" i="7"/>
  <c r="H106" i="10" s="1"/>
  <c r="AA11" i="14" s="1"/>
  <c r="AB12" i="14"/>
  <c r="K157" i="11"/>
  <c r="J157" i="11"/>
  <c r="G166" i="11"/>
  <c r="X147" i="7"/>
  <c r="B111" i="10" s="1"/>
  <c r="F112" i="10"/>
  <c r="Y17" i="14" s="1"/>
  <c r="J172" i="11"/>
  <c r="K61" i="11"/>
  <c r="J61" i="11"/>
  <c r="Y3" i="11"/>
  <c r="Y2" i="11" a="1"/>
  <c r="Y2" i="11" s="1"/>
  <c r="J158" i="11"/>
  <c r="G255" i="11"/>
  <c r="K255" i="11" s="1"/>
  <c r="G200" i="11"/>
  <c r="K200" i="11" s="1"/>
  <c r="G259" i="11"/>
  <c r="G251" i="11"/>
  <c r="G226" i="11"/>
  <c r="K226" i="11" s="1"/>
  <c r="G176" i="11"/>
  <c r="K176" i="11" s="1"/>
  <c r="G170" i="11"/>
  <c r="G262" i="11"/>
  <c r="K262" i="11" s="1"/>
  <c r="G280" i="11"/>
  <c r="K280" i="11" s="1"/>
  <c r="G197" i="11"/>
  <c r="G235" i="11"/>
  <c r="G286" i="11"/>
  <c r="G271" i="11"/>
  <c r="K271" i="11" s="1"/>
  <c r="G169" i="11"/>
  <c r="G245" i="11"/>
  <c r="K245" i="11" s="1"/>
  <c r="G193" i="11"/>
  <c r="K193" i="11" s="1"/>
  <c r="G220" i="11"/>
  <c r="K220" i="11" s="1"/>
  <c r="G199" i="11"/>
  <c r="K199" i="11" s="1"/>
  <c r="G282" i="11"/>
  <c r="K282" i="11" s="1"/>
  <c r="G243" i="11"/>
  <c r="G274" i="11"/>
  <c r="G173" i="11"/>
  <c r="K173" i="11" s="1"/>
  <c r="G163" i="11"/>
  <c r="K163" i="11" s="1"/>
  <c r="G279" i="11"/>
  <c r="K279" i="11" s="1"/>
  <c r="G254" i="11"/>
  <c r="K254" i="11" s="1"/>
  <c r="G241" i="11"/>
  <c r="K241" i="11" s="1"/>
  <c r="G202" i="11"/>
  <c r="G270" i="11"/>
  <c r="K270" i="11" s="1"/>
  <c r="G273" i="11"/>
  <c r="G180" i="11"/>
  <c r="K180" i="11" s="1"/>
  <c r="G264" i="11"/>
  <c r="K264" i="11" s="1"/>
  <c r="G208" i="11"/>
  <c r="K208" i="11" s="1"/>
  <c r="G253" i="11"/>
  <c r="K253" i="11" s="1"/>
  <c r="G229" i="11"/>
  <c r="G287" i="11"/>
  <c r="G182" i="11"/>
  <c r="K182" i="11" s="1"/>
  <c r="G179" i="11"/>
  <c r="K179" i="11" s="1"/>
  <c r="G168" i="11"/>
  <c r="K168" i="11" s="1"/>
  <c r="G247" i="11"/>
  <c r="K247" i="11" s="1"/>
  <c r="G225" i="11"/>
  <c r="K225" i="11" s="1"/>
  <c r="G240" i="11"/>
  <c r="G198" i="11"/>
  <c r="K198" i="11" s="1"/>
  <c r="G257" i="11"/>
  <c r="K257" i="11" s="1"/>
  <c r="G192" i="11"/>
  <c r="G267" i="11"/>
  <c r="K267" i="11" s="1"/>
  <c r="G237" i="11"/>
  <c r="K237" i="11" s="1"/>
  <c r="G236" i="11"/>
  <c r="G263" i="11"/>
  <c r="K263" i="11" s="1"/>
  <c r="G277" i="11"/>
  <c r="K277" i="11" s="1"/>
  <c r="G266" i="11"/>
  <c r="K266" i="11" s="1"/>
  <c r="G160" i="11"/>
  <c r="K160" i="11" s="1"/>
  <c r="G174" i="11"/>
  <c r="G238" i="11"/>
  <c r="G207" i="11"/>
  <c r="K207" i="11" s="1"/>
  <c r="G203" i="11"/>
  <c r="K203" i="11" s="1"/>
  <c r="G248" i="11"/>
  <c r="K248" i="11" s="1"/>
  <c r="G269" i="11"/>
  <c r="K269" i="11" s="1"/>
  <c r="G161" i="11"/>
  <c r="G181" i="11"/>
  <c r="G222" i="11"/>
  <c r="G167" i="11"/>
  <c r="K167" i="11" s="1"/>
  <c r="G162" i="11"/>
  <c r="G258" i="11"/>
  <c r="K258" i="11" s="1"/>
  <c r="G256" i="11"/>
  <c r="G232" i="11"/>
  <c r="K232" i="11" s="1"/>
  <c r="G218" i="11"/>
  <c r="K218" i="11" s="1"/>
  <c r="G231" i="11"/>
  <c r="K231" i="11" s="1"/>
  <c r="G171" i="11"/>
  <c r="K171" i="11" s="1"/>
  <c r="G209" i="11"/>
  <c r="K209" i="11" s="1"/>
  <c r="G260" i="11"/>
  <c r="K260" i="11" s="1"/>
  <c r="G249" i="11"/>
  <c r="G175" i="11"/>
  <c r="K175" i="11" s="1"/>
  <c r="G201" i="11"/>
  <c r="G206" i="11"/>
  <c r="K206" i="11" s="1"/>
  <c r="G246" i="11"/>
  <c r="G288" i="11"/>
  <c r="K288" i="11" s="1"/>
  <c r="G227" i="11"/>
  <c r="G177" i="11"/>
  <c r="K177" i="11" s="1"/>
  <c r="G194" i="11"/>
  <c r="K194" i="11" s="1"/>
  <c r="G228" i="11"/>
  <c r="K228" i="11" s="1"/>
  <c r="G221" i="11"/>
  <c r="K221" i="11" s="1"/>
  <c r="G216" i="11"/>
  <c r="K216" i="11" s="1"/>
  <c r="G284" i="11"/>
  <c r="K284" i="11" s="1"/>
  <c r="G219" i="11"/>
  <c r="G185" i="11"/>
  <c r="K185" i="11" s="1"/>
  <c r="G191" i="11"/>
  <c r="G244" i="11"/>
  <c r="K244" i="11" s="1"/>
  <c r="G250" i="11"/>
  <c r="K250" i="11" s="1"/>
  <c r="G223" i="11"/>
  <c r="K223" i="11" s="1"/>
  <c r="G252" i="11"/>
  <c r="K252" i="11" s="1"/>
  <c r="G215" i="11"/>
  <c r="K215" i="11" s="1"/>
  <c r="G187" i="11"/>
  <c r="K187" i="11" s="1"/>
  <c r="G265" i="11"/>
  <c r="K265" i="11" s="1"/>
  <c r="G165" i="11"/>
  <c r="K165" i="11" s="1"/>
  <c r="G230" i="11"/>
  <c r="K230" i="11" s="1"/>
  <c r="G211" i="11"/>
  <c r="K211" i="11" s="1"/>
  <c r="G224" i="11"/>
  <c r="K224" i="11" s="1"/>
  <c r="G214" i="11"/>
  <c r="K214" i="11" s="1"/>
  <c r="G184" i="11"/>
  <c r="K184" i="11" s="1"/>
  <c r="G178" i="11"/>
  <c r="K178" i="11" s="1"/>
  <c r="G60" i="11"/>
  <c r="G212" i="11"/>
  <c r="K212" i="11" s="1"/>
  <c r="G213" i="11"/>
  <c r="G234" i="11"/>
  <c r="K234" i="11" s="1"/>
  <c r="G210" i="11"/>
  <c r="K210" i="11" s="1"/>
  <c r="G276" i="11"/>
  <c r="K276" i="11" s="1"/>
  <c r="G285" i="11"/>
  <c r="K285" i="11" s="1"/>
  <c r="G196" i="11"/>
  <c r="K196" i="11" s="1"/>
  <c r="G217" i="11"/>
  <c r="K217" i="11" s="1"/>
  <c r="G190" i="11"/>
  <c r="K190" i="11" s="1"/>
  <c r="G204" i="11"/>
  <c r="K204" i="11" s="1"/>
  <c r="G261" i="11"/>
  <c r="K261" i="11" s="1"/>
  <c r="G239" i="11"/>
  <c r="K239" i="11" s="1"/>
  <c r="G278" i="11"/>
  <c r="K278" i="11" s="1"/>
  <c r="G195" i="11"/>
  <c r="G188" i="11"/>
  <c r="G268" i="11"/>
  <c r="K268" i="11" s="1"/>
  <c r="G281" i="11"/>
  <c r="K281" i="11" s="1"/>
  <c r="G242" i="11"/>
  <c r="G186" i="11"/>
  <c r="K186" i="11" s="1"/>
  <c r="G164" i="11"/>
  <c r="G272" i="11"/>
  <c r="G189" i="11"/>
  <c r="K189" i="11" s="1"/>
  <c r="G283" i="11"/>
  <c r="G233" i="11"/>
  <c r="K233" i="11" s="1"/>
  <c r="G275" i="11"/>
  <c r="G205" i="11"/>
  <c r="G183" i="11"/>
  <c r="G159" i="11"/>
  <c r="K159" i="11" s="1"/>
  <c r="AE19" i="14" l="1"/>
  <c r="R158" i="11"/>
  <c r="D157" i="12" s="1"/>
  <c r="AC17" i="14"/>
  <c r="U16" i="14"/>
  <c r="S112" i="10"/>
  <c r="AD18" i="14"/>
  <c r="AF18" i="14" s="1"/>
  <c r="AD17" i="12"/>
  <c r="AC144" i="12"/>
  <c r="AB112" i="12"/>
  <c r="AB75" i="12"/>
  <c r="AC83" i="12"/>
  <c r="AC98" i="12"/>
  <c r="AC88" i="12"/>
  <c r="AB87" i="12"/>
  <c r="AB65" i="12"/>
  <c r="AC115" i="12"/>
  <c r="AC89" i="12"/>
  <c r="AB96" i="12"/>
  <c r="AC147" i="12"/>
  <c r="AC109" i="12"/>
  <c r="AB69" i="12"/>
  <c r="AB139" i="12"/>
  <c r="AC85" i="12"/>
  <c r="AC154" i="12"/>
  <c r="AB141" i="12"/>
  <c r="AC121" i="12"/>
  <c r="AC156" i="12"/>
  <c r="AC93" i="12"/>
  <c r="AC131" i="12"/>
  <c r="R62" i="11"/>
  <c r="D61" i="12" s="1"/>
  <c r="AB111" i="12"/>
  <c r="AC111" i="12"/>
  <c r="AC133" i="12"/>
  <c r="AB133" i="12"/>
  <c r="AC101" i="12"/>
  <c r="AB101" i="12"/>
  <c r="AB153" i="12"/>
  <c r="AC153" i="12"/>
  <c r="AC152" i="12"/>
  <c r="AB152" i="12"/>
  <c r="AC106" i="12"/>
  <c r="AB106" i="12"/>
  <c r="AB126" i="12"/>
  <c r="AC126" i="12"/>
  <c r="AC100" i="12"/>
  <c r="AB100" i="12"/>
  <c r="AB128" i="12"/>
  <c r="AC128" i="12"/>
  <c r="AB70" i="12"/>
  <c r="AC70" i="12"/>
  <c r="AB118" i="12"/>
  <c r="AC118" i="12"/>
  <c r="AB79" i="12"/>
  <c r="AC79" i="12"/>
  <c r="AC68" i="12"/>
  <c r="AB68" i="12"/>
  <c r="AB95" i="12"/>
  <c r="AC95" i="12"/>
  <c r="AB78" i="12"/>
  <c r="AC78" i="12"/>
  <c r="AC84" i="12"/>
  <c r="AB84" i="12"/>
  <c r="AC140" i="12"/>
  <c r="AB140" i="12"/>
  <c r="AB145" i="12"/>
  <c r="AC145" i="12"/>
  <c r="AB81" i="12"/>
  <c r="AC81" i="12"/>
  <c r="AC64" i="12"/>
  <c r="AB64" i="12"/>
  <c r="AC123" i="12"/>
  <c r="AB123" i="12"/>
  <c r="AB127" i="12"/>
  <c r="AC127" i="12"/>
  <c r="AB129" i="12"/>
  <c r="AC129" i="12"/>
  <c r="AB148" i="12"/>
  <c r="AC148" i="12"/>
  <c r="AB97" i="12"/>
  <c r="AC97" i="12"/>
  <c r="AC82" i="12"/>
  <c r="AB82" i="12"/>
  <c r="AB92" i="12"/>
  <c r="AC92" i="12"/>
  <c r="AC76" i="12"/>
  <c r="AB76" i="12"/>
  <c r="AB122" i="12"/>
  <c r="AC122" i="12"/>
  <c r="AB105" i="12"/>
  <c r="AC105" i="12"/>
  <c r="AC62" i="12"/>
  <c r="AB62" i="12"/>
  <c r="AB155" i="12"/>
  <c r="AC155" i="12"/>
  <c r="AB102" i="12"/>
  <c r="AC102" i="12"/>
  <c r="AB91" i="12"/>
  <c r="AC91" i="12"/>
  <c r="AB116" i="12"/>
  <c r="AC116" i="12"/>
  <c r="AB72" i="12"/>
  <c r="AC72" i="12"/>
  <c r="AC150" i="12"/>
  <c r="AB150" i="12"/>
  <c r="AC136" i="12"/>
  <c r="AB136" i="12"/>
  <c r="AB114" i="12"/>
  <c r="AC114" i="12"/>
  <c r="AC108" i="12"/>
  <c r="AB108" i="12"/>
  <c r="AB120" i="12"/>
  <c r="AC120" i="12"/>
  <c r="AB142" i="12"/>
  <c r="AC142" i="12"/>
  <c r="AB132" i="12"/>
  <c r="AC132" i="12"/>
  <c r="AB107" i="12"/>
  <c r="AC107" i="12"/>
  <c r="AC94" i="12"/>
  <c r="AB94" i="12"/>
  <c r="AC77" i="12"/>
  <c r="AB77" i="12"/>
  <c r="R159" i="11"/>
  <c r="D158" i="12" s="1"/>
  <c r="R173" i="11"/>
  <c r="D172" i="12" s="1"/>
  <c r="AC138" i="12"/>
  <c r="AB138" i="12"/>
  <c r="AB130" i="12"/>
  <c r="AC130" i="12"/>
  <c r="AC110" i="12"/>
  <c r="AB110" i="12"/>
  <c r="AB73" i="12"/>
  <c r="AC73" i="12"/>
  <c r="AB104" i="12"/>
  <c r="AC104" i="12"/>
  <c r="AC143" i="12"/>
  <c r="AB143" i="12"/>
  <c r="AB66" i="12"/>
  <c r="AC66" i="12"/>
  <c r="AC135" i="12"/>
  <c r="AB135" i="12"/>
  <c r="AC149" i="12"/>
  <c r="AB149" i="12"/>
  <c r="AC134" i="12"/>
  <c r="AB134" i="12"/>
  <c r="AB117" i="12"/>
  <c r="AC117" i="12"/>
  <c r="AC80" i="12"/>
  <c r="AB80" i="12"/>
  <c r="AC71" i="12"/>
  <c r="AB71" i="12"/>
  <c r="AB67" i="12"/>
  <c r="AC67" i="12"/>
  <c r="AC124" i="12"/>
  <c r="AB124" i="12"/>
  <c r="AC90" i="12"/>
  <c r="AB90" i="12"/>
  <c r="AB99" i="12"/>
  <c r="AC99" i="12"/>
  <c r="AB151" i="12"/>
  <c r="AC151" i="12"/>
  <c r="AB119" i="12"/>
  <c r="AC119" i="12"/>
  <c r="AC86" i="12"/>
  <c r="AB86" i="12"/>
  <c r="AB146" i="12"/>
  <c r="AC146" i="12"/>
  <c r="AB113" i="12"/>
  <c r="AC113" i="12"/>
  <c r="AC137" i="12"/>
  <c r="AB137" i="12"/>
  <c r="AC103" i="12"/>
  <c r="AB103" i="12"/>
  <c r="AB125" i="12"/>
  <c r="AC125" i="12"/>
  <c r="AC74" i="12"/>
  <c r="AB74" i="12"/>
  <c r="AC63" i="12"/>
  <c r="AB63" i="12"/>
  <c r="T148" i="10"/>
  <c r="E111" i="10"/>
  <c r="X16" i="14" s="1"/>
  <c r="D111" i="10"/>
  <c r="W16" i="14" s="1"/>
  <c r="AB141" i="7"/>
  <c r="H105" i="10" s="1"/>
  <c r="AA10" i="14" s="1"/>
  <c r="AB11" i="14"/>
  <c r="K166" i="11"/>
  <c r="J166" i="11"/>
  <c r="X146" i="7"/>
  <c r="B110" i="10" s="1"/>
  <c r="F111" i="10"/>
  <c r="Y16" i="14" s="1"/>
  <c r="J176" i="11"/>
  <c r="J182" i="11"/>
  <c r="J173" i="11"/>
  <c r="J167" i="11"/>
  <c r="J226" i="11"/>
  <c r="J254" i="11"/>
  <c r="J247" i="11"/>
  <c r="J160" i="11"/>
  <c r="J163" i="11"/>
  <c r="J266" i="11"/>
  <c r="Y4" i="11"/>
  <c r="J279" i="11"/>
  <c r="J211" i="11"/>
  <c r="J179" i="11"/>
  <c r="J193" i="11"/>
  <c r="J244" i="11"/>
  <c r="J212" i="11"/>
  <c r="J252" i="11"/>
  <c r="J255" i="11"/>
  <c r="J200" i="11"/>
  <c r="J175" i="11"/>
  <c r="J273" i="11"/>
  <c r="K273" i="11"/>
  <c r="J265" i="11"/>
  <c r="J223" i="11"/>
  <c r="J250" i="11"/>
  <c r="J234" i="11"/>
  <c r="J260" i="11"/>
  <c r="J196" i="11"/>
  <c r="J271" i="11"/>
  <c r="J209" i="11"/>
  <c r="J190" i="11"/>
  <c r="J230" i="11"/>
  <c r="J264" i="11"/>
  <c r="J268" i="11"/>
  <c r="J258" i="11"/>
  <c r="J220" i="11"/>
  <c r="J199" i="11"/>
  <c r="K222" i="11"/>
  <c r="J222" i="11"/>
  <c r="K287" i="11"/>
  <c r="J287" i="11"/>
  <c r="J235" i="11"/>
  <c r="K235" i="11"/>
  <c r="J261" i="11"/>
  <c r="J232" i="11"/>
  <c r="J277" i="11"/>
  <c r="J276" i="11"/>
  <c r="J241" i="11"/>
  <c r="J263" i="11"/>
  <c r="J281" i="11"/>
  <c r="J187" i="11"/>
  <c r="J186" i="11"/>
  <c r="J225" i="11"/>
  <c r="K192" i="11"/>
  <c r="J192" i="11"/>
  <c r="K251" i="11"/>
  <c r="J251" i="11"/>
  <c r="K243" i="11"/>
  <c r="J243" i="11"/>
  <c r="K259" i="11"/>
  <c r="J259" i="11"/>
  <c r="J205" i="11"/>
  <c r="K205" i="11"/>
  <c r="K275" i="11"/>
  <c r="J275" i="11"/>
  <c r="K286" i="11"/>
  <c r="J286" i="11"/>
  <c r="J197" i="11"/>
  <c r="K197" i="11"/>
  <c r="K202" i="11"/>
  <c r="J202" i="11"/>
  <c r="K238" i="11"/>
  <c r="J238" i="11"/>
  <c r="J283" i="11"/>
  <c r="K283" i="11"/>
  <c r="J246" i="11"/>
  <c r="K246" i="11"/>
  <c r="K310" i="11"/>
  <c r="J310" i="11"/>
  <c r="K300" i="11"/>
  <c r="J300" i="11"/>
  <c r="K301" i="11"/>
  <c r="J301" i="11"/>
  <c r="R302" i="11" s="1"/>
  <c r="K296" i="11"/>
  <c r="J296" i="11"/>
  <c r="K295" i="11"/>
  <c r="J295" i="11"/>
  <c r="K293" i="11"/>
  <c r="J293" i="11"/>
  <c r="K294" i="11"/>
  <c r="J294" i="11"/>
  <c r="J208" i="11"/>
  <c r="J262" i="11"/>
  <c r="K309" i="11"/>
  <c r="J309" i="11"/>
  <c r="K304" i="11"/>
  <c r="J304" i="11"/>
  <c r="J282" i="11"/>
  <c r="K290" i="11"/>
  <c r="J290" i="11"/>
  <c r="R291" i="11" s="1"/>
  <c r="K307" i="11"/>
  <c r="J307" i="11"/>
  <c r="K308" i="11"/>
  <c r="J308" i="11"/>
  <c r="J206" i="11"/>
  <c r="K297" i="11"/>
  <c r="J297" i="11"/>
  <c r="J207" i="11"/>
  <c r="J204" i="11"/>
  <c r="J278" i="11"/>
  <c r="J185" i="11"/>
  <c r="K291" i="11"/>
  <c r="J291" i="11"/>
  <c r="J284" i="11"/>
  <c r="K311" i="11"/>
  <c r="J311" i="11"/>
  <c r="J245" i="11"/>
  <c r="J178" i="11"/>
  <c r="J288" i="11"/>
  <c r="J239" i="11"/>
  <c r="J203" i="11"/>
  <c r="J159" i="11"/>
  <c r="J237" i="11"/>
  <c r="K306" i="11"/>
  <c r="J306" i="11"/>
  <c r="K164" i="11"/>
  <c r="J164" i="11"/>
  <c r="K298" i="11"/>
  <c r="J298" i="11"/>
  <c r="K60" i="11"/>
  <c r="J60" i="11"/>
  <c r="R61" i="11" s="1"/>
  <c r="D60" i="12" s="1"/>
  <c r="J216" i="11"/>
  <c r="J177" i="11"/>
  <c r="J231" i="11"/>
  <c r="J210" i="11"/>
  <c r="J248" i="11"/>
  <c r="J285" i="11"/>
  <c r="J217" i="11"/>
  <c r="J267" i="11"/>
  <c r="J168" i="11"/>
  <c r="K305" i="11"/>
  <c r="J305" i="11"/>
  <c r="J184" i="11"/>
  <c r="J269" i="11"/>
  <c r="J171" i="11"/>
  <c r="K289" i="11"/>
  <c r="J289" i="11"/>
  <c r="J233" i="11"/>
  <c r="J270" i="11"/>
  <c r="J221" i="11"/>
  <c r="J194" i="11"/>
  <c r="J198" i="11"/>
  <c r="J228" i="11"/>
  <c r="J224" i="11"/>
  <c r="J215" i="11"/>
  <c r="J189" i="11"/>
  <c r="J165" i="11"/>
  <c r="J214" i="11"/>
  <c r="J280" i="11"/>
  <c r="J180" i="11"/>
  <c r="J257" i="11"/>
  <c r="J253" i="11"/>
  <c r="J218" i="11"/>
  <c r="K299" i="11"/>
  <c r="J299" i="11"/>
  <c r="K292" i="11"/>
  <c r="J292" i="11"/>
  <c r="J272" i="11"/>
  <c r="K272" i="11"/>
  <c r="J236" i="11"/>
  <c r="K236" i="11"/>
  <c r="J181" i="11"/>
  <c r="K181" i="11"/>
  <c r="J161" i="11"/>
  <c r="K161" i="11"/>
  <c r="J170" i="11"/>
  <c r="K170" i="11"/>
  <c r="J274" i="11"/>
  <c r="K274" i="11"/>
  <c r="J201" i="11"/>
  <c r="K201" i="11"/>
  <c r="J213" i="11"/>
  <c r="K213" i="11"/>
  <c r="J219" i="11"/>
  <c r="K219" i="11"/>
  <c r="J188" i="11"/>
  <c r="K188" i="11"/>
  <c r="J195" i="11"/>
  <c r="K195" i="11"/>
  <c r="J242" i="11"/>
  <c r="K242" i="11"/>
  <c r="J249" i="11"/>
  <c r="K249" i="11"/>
  <c r="J191" i="11"/>
  <c r="K191" i="11"/>
  <c r="J162" i="11"/>
  <c r="K162" i="11"/>
  <c r="J229" i="11"/>
  <c r="K229" i="11"/>
  <c r="J183" i="11"/>
  <c r="K183" i="11"/>
  <c r="J240" i="11"/>
  <c r="K240" i="11"/>
  <c r="J227" i="11"/>
  <c r="K227" i="11"/>
  <c r="J169" i="11"/>
  <c r="K169" i="11"/>
  <c r="J256" i="11"/>
  <c r="K256" i="11"/>
  <c r="J174" i="11"/>
  <c r="K174" i="11"/>
  <c r="K302" i="11"/>
  <c r="J303" i="11"/>
  <c r="K303" i="11"/>
  <c r="G59" i="11"/>
  <c r="R276" i="11" l="1"/>
  <c r="D275" i="12" s="1"/>
  <c r="R295" i="11"/>
  <c r="AC75" i="12"/>
  <c r="AB131" i="12"/>
  <c r="AB83" i="12"/>
  <c r="U15" i="14"/>
  <c r="AD17" i="14"/>
  <c r="AF17" i="14" s="1"/>
  <c r="AD16" i="12"/>
  <c r="AC112" i="12"/>
  <c r="S111" i="10"/>
  <c r="AE18" i="14"/>
  <c r="AC16" i="14"/>
  <c r="R293" i="11"/>
  <c r="D292" i="12" s="1"/>
  <c r="R290" i="11"/>
  <c r="D289" i="12" s="1"/>
  <c r="R298" i="11"/>
  <c r="D297" i="12" s="1"/>
  <c r="AE17" i="14"/>
  <c r="R312" i="11"/>
  <c r="D311" i="12" s="1"/>
  <c r="R307" i="11"/>
  <c r="D306" i="12" s="1"/>
  <c r="R297" i="11"/>
  <c r="D296" i="12" s="1"/>
  <c r="R287" i="11"/>
  <c r="D286" i="12" s="1"/>
  <c r="R310" i="11"/>
  <c r="D309" i="12" s="1"/>
  <c r="R252" i="11"/>
  <c r="D251" i="12" s="1"/>
  <c r="R193" i="11"/>
  <c r="D192" i="12" s="1"/>
  <c r="D290" i="12"/>
  <c r="D294" i="12"/>
  <c r="D301" i="12"/>
  <c r="AC69" i="12"/>
  <c r="AC65" i="12"/>
  <c r="AC139" i="12"/>
  <c r="AC87" i="12"/>
  <c r="AB147" i="12"/>
  <c r="AB109" i="12"/>
  <c r="AB88" i="12"/>
  <c r="AB156" i="12"/>
  <c r="AB115" i="12"/>
  <c r="AB121" i="12"/>
  <c r="AB154" i="12"/>
  <c r="AB93" i="12"/>
  <c r="AB85" i="12"/>
  <c r="AB98" i="12"/>
  <c r="AC96" i="12"/>
  <c r="AB89" i="12"/>
  <c r="AC141" i="12"/>
  <c r="AC172" i="12"/>
  <c r="R239" i="11"/>
  <c r="D238" i="12" s="1"/>
  <c r="R167" i="11"/>
  <c r="D166" i="12" s="1"/>
  <c r="R292" i="11"/>
  <c r="R294" i="11"/>
  <c r="R203" i="11"/>
  <c r="D202" i="12" s="1"/>
  <c r="R300" i="11"/>
  <c r="R306" i="11"/>
  <c r="R305" i="11"/>
  <c r="R301" i="11"/>
  <c r="R260" i="11"/>
  <c r="D259" i="12" s="1"/>
  <c r="R288" i="11"/>
  <c r="D287" i="12" s="1"/>
  <c r="R311" i="11"/>
  <c r="R244" i="11"/>
  <c r="D243" i="12" s="1"/>
  <c r="R223" i="11"/>
  <c r="D222" i="12" s="1"/>
  <c r="R308" i="11"/>
  <c r="R192" i="11"/>
  <c r="D191" i="12" s="1"/>
  <c r="R162" i="11"/>
  <c r="D161" i="12" s="1"/>
  <c r="R198" i="11"/>
  <c r="D197" i="12" s="1"/>
  <c r="R309" i="11"/>
  <c r="AB158" i="12"/>
  <c r="AC158" i="12"/>
  <c r="R220" i="11"/>
  <c r="D219" i="12" s="1"/>
  <c r="R165" i="11"/>
  <c r="D164" i="12" s="1"/>
  <c r="R296" i="11"/>
  <c r="R196" i="11"/>
  <c r="D195" i="12" s="1"/>
  <c r="R247" i="11"/>
  <c r="D246" i="12" s="1"/>
  <c r="R243" i="11"/>
  <c r="D242" i="12" s="1"/>
  <c r="R273" i="11"/>
  <c r="D272" i="12" s="1"/>
  <c r="R250" i="11"/>
  <c r="D249" i="12" s="1"/>
  <c r="R175" i="11"/>
  <c r="D174" i="12" s="1"/>
  <c r="R299" i="11"/>
  <c r="R241" i="11"/>
  <c r="D240" i="12" s="1"/>
  <c r="R230" i="11"/>
  <c r="D229" i="12" s="1"/>
  <c r="R182" i="11"/>
  <c r="D181" i="12" s="1"/>
  <c r="R237" i="11"/>
  <c r="D236" i="12" s="1"/>
  <c r="R284" i="11"/>
  <c r="D283" i="12" s="1"/>
  <c r="R206" i="11"/>
  <c r="D205" i="12" s="1"/>
  <c r="R236" i="11"/>
  <c r="D235" i="12" s="1"/>
  <c r="R304" i="11"/>
  <c r="R170" i="11"/>
  <c r="D169" i="12" s="1"/>
  <c r="R214" i="11"/>
  <c r="D213" i="12" s="1"/>
  <c r="R202" i="11"/>
  <c r="D201" i="12" s="1"/>
  <c r="R303" i="11"/>
  <c r="R257" i="11"/>
  <c r="D256" i="12" s="1"/>
  <c r="R189" i="11"/>
  <c r="D188" i="12" s="1"/>
  <c r="R228" i="11"/>
  <c r="D227" i="12" s="1"/>
  <c r="R184" i="11"/>
  <c r="D183" i="12" s="1"/>
  <c r="R275" i="11"/>
  <c r="D274" i="12" s="1"/>
  <c r="R163" i="11"/>
  <c r="D162" i="12" s="1"/>
  <c r="R171" i="11"/>
  <c r="D170" i="12" s="1"/>
  <c r="R274" i="11"/>
  <c r="D273" i="12" s="1"/>
  <c r="R219" i="11"/>
  <c r="D218" i="12" s="1"/>
  <c r="R254" i="11"/>
  <c r="D253" i="12" s="1"/>
  <c r="R258" i="11"/>
  <c r="D257" i="12" s="1"/>
  <c r="R181" i="11"/>
  <c r="D180" i="12" s="1"/>
  <c r="R281" i="11"/>
  <c r="D280" i="12" s="1"/>
  <c r="AC280" i="12" s="1"/>
  <c r="R215" i="11"/>
  <c r="D214" i="12" s="1"/>
  <c r="R166" i="11"/>
  <c r="D165" i="12" s="1"/>
  <c r="R190" i="11"/>
  <c r="D189" i="12" s="1"/>
  <c r="R216" i="11"/>
  <c r="D215" i="12" s="1"/>
  <c r="R225" i="11"/>
  <c r="D224" i="12" s="1"/>
  <c r="R229" i="11"/>
  <c r="D228" i="12" s="1"/>
  <c r="R199" i="11"/>
  <c r="D198" i="12" s="1"/>
  <c r="R195" i="11"/>
  <c r="D194" i="12" s="1"/>
  <c r="R222" i="11"/>
  <c r="D221" i="12" s="1"/>
  <c r="R271" i="11"/>
  <c r="D270" i="12" s="1"/>
  <c r="R234" i="11"/>
  <c r="D233" i="12" s="1"/>
  <c r="R172" i="11"/>
  <c r="D171" i="12" s="1"/>
  <c r="R270" i="11"/>
  <c r="D269" i="12" s="1"/>
  <c r="R185" i="11"/>
  <c r="D184" i="12" s="1"/>
  <c r="R169" i="11"/>
  <c r="D168" i="12" s="1"/>
  <c r="R268" i="11"/>
  <c r="D267" i="12" s="1"/>
  <c r="R218" i="11"/>
  <c r="D217" i="12" s="1"/>
  <c r="R286" i="11"/>
  <c r="D285" i="12" s="1"/>
  <c r="R249" i="11"/>
  <c r="D248" i="12" s="1"/>
  <c r="R211" i="11"/>
  <c r="D210" i="12" s="1"/>
  <c r="R232" i="11"/>
  <c r="D231" i="12" s="1"/>
  <c r="R178" i="11"/>
  <c r="D177" i="12" s="1"/>
  <c r="R217" i="11"/>
  <c r="D216" i="12" s="1"/>
  <c r="R238" i="11"/>
  <c r="D237" i="12" s="1"/>
  <c r="R160" i="11"/>
  <c r="D159" i="12" s="1"/>
  <c r="R204" i="11"/>
  <c r="D203" i="12" s="1"/>
  <c r="R240" i="11"/>
  <c r="D239" i="12" s="1"/>
  <c r="R289" i="11"/>
  <c r="R179" i="11"/>
  <c r="D178" i="12" s="1"/>
  <c r="R246" i="11"/>
  <c r="D245" i="12" s="1"/>
  <c r="R285" i="11"/>
  <c r="D284" i="12" s="1"/>
  <c r="R186" i="11"/>
  <c r="D185" i="12" s="1"/>
  <c r="R279" i="11"/>
  <c r="D278" i="12" s="1"/>
  <c r="R205" i="11"/>
  <c r="D204" i="12" s="1"/>
  <c r="R208" i="11"/>
  <c r="D207" i="12" s="1"/>
  <c r="R207" i="11"/>
  <c r="D206" i="12" s="1"/>
  <c r="R283" i="11"/>
  <c r="D282" i="12" s="1"/>
  <c r="R263" i="11"/>
  <c r="D262" i="12" s="1"/>
  <c r="R209" i="11"/>
  <c r="D208" i="12" s="1"/>
  <c r="R226" i="11"/>
  <c r="D225" i="12" s="1"/>
  <c r="AB225" i="12" s="1"/>
  <c r="R187" i="11"/>
  <c r="D186" i="12" s="1"/>
  <c r="R188" i="11"/>
  <c r="D187" i="12" s="1"/>
  <c r="R282" i="11"/>
  <c r="D281" i="12" s="1"/>
  <c r="R264" i="11"/>
  <c r="D263" i="12" s="1"/>
  <c r="R242" i="11"/>
  <c r="D241" i="12" s="1"/>
  <c r="R277" i="11"/>
  <c r="D276" i="12" s="1"/>
  <c r="R278" i="11"/>
  <c r="D277" i="12" s="1"/>
  <c r="R233" i="11"/>
  <c r="D232" i="12" s="1"/>
  <c r="R262" i="11"/>
  <c r="D261" i="12" s="1"/>
  <c r="R200" i="11"/>
  <c r="D199" i="12" s="1"/>
  <c r="AB199" i="12" s="1"/>
  <c r="R221" i="11"/>
  <c r="D220" i="12" s="1"/>
  <c r="R259" i="11"/>
  <c r="D258" i="12" s="1"/>
  <c r="R269" i="11"/>
  <c r="D268" i="12" s="1"/>
  <c r="R265" i="11"/>
  <c r="D264" i="12" s="1"/>
  <c r="R231" i="11"/>
  <c r="D230" i="12" s="1"/>
  <c r="R191" i="11"/>
  <c r="D190" i="12" s="1"/>
  <c r="R210" i="11"/>
  <c r="D209" i="12" s="1"/>
  <c r="R272" i="11"/>
  <c r="D271" i="12" s="1"/>
  <c r="R197" i="11"/>
  <c r="D196" i="12" s="1"/>
  <c r="R261" i="11"/>
  <c r="D260" i="12" s="1"/>
  <c r="R235" i="11"/>
  <c r="D234" i="12" s="1"/>
  <c r="R251" i="11"/>
  <c r="D250" i="12" s="1"/>
  <c r="R224" i="11"/>
  <c r="D223" i="12" s="1"/>
  <c r="R266" i="11"/>
  <c r="D265" i="12" s="1"/>
  <c r="R176" i="11"/>
  <c r="D175" i="12" s="1"/>
  <c r="R201" i="11"/>
  <c r="D200" i="12" s="1"/>
  <c r="R256" i="11"/>
  <c r="D255" i="12" s="1"/>
  <c r="R253" i="11"/>
  <c r="D252" i="12" s="1"/>
  <c r="R213" i="11"/>
  <c r="D212" i="12" s="1"/>
  <c r="R245" i="11"/>
  <c r="D244" i="12" s="1"/>
  <c r="R194" i="11"/>
  <c r="D193" i="12" s="1"/>
  <c r="R180" i="11"/>
  <c r="D179" i="12" s="1"/>
  <c r="R212" i="11"/>
  <c r="D211" i="12" s="1"/>
  <c r="R280" i="11"/>
  <c r="D279" i="12" s="1"/>
  <c r="R267" i="11"/>
  <c r="D266" i="12" s="1"/>
  <c r="R164" i="11"/>
  <c r="D163" i="12" s="1"/>
  <c r="R161" i="11"/>
  <c r="D160" i="12" s="1"/>
  <c r="R248" i="11"/>
  <c r="D247" i="12" s="1"/>
  <c r="R255" i="11"/>
  <c r="D254" i="12" s="1"/>
  <c r="R227" i="11"/>
  <c r="D226" i="12" s="1"/>
  <c r="R168" i="11"/>
  <c r="D167" i="12" s="1"/>
  <c r="R174" i="11"/>
  <c r="D173" i="12" s="1"/>
  <c r="R183" i="11"/>
  <c r="D182" i="12" s="1"/>
  <c r="R177" i="11"/>
  <c r="D176" i="12" s="1"/>
  <c r="AC61" i="12"/>
  <c r="AB61" i="12"/>
  <c r="AB157" i="12"/>
  <c r="AC157" i="12"/>
  <c r="T147" i="10"/>
  <c r="S17" i="11"/>
  <c r="E110" i="10"/>
  <c r="X15" i="14" s="1"/>
  <c r="D110" i="10"/>
  <c r="W15" i="14" s="1"/>
  <c r="AB140" i="7"/>
  <c r="H104" i="10" s="1"/>
  <c r="AA9" i="14" s="1"/>
  <c r="AB10" i="14"/>
  <c r="X145" i="7"/>
  <c r="B109" i="10" s="1"/>
  <c r="F110" i="10"/>
  <c r="Y15" i="14" s="1"/>
  <c r="K59" i="11"/>
  <c r="J59" i="11"/>
  <c r="G58" i="11"/>
  <c r="AB172" i="12" l="1"/>
  <c r="AD16" i="14"/>
  <c r="AF16" i="14" s="1"/>
  <c r="AD15" i="12"/>
  <c r="S110" i="10"/>
  <c r="AC15" i="14"/>
  <c r="U14" i="14"/>
  <c r="AE16" i="14"/>
  <c r="R60" i="11"/>
  <c r="D59" i="12" s="1"/>
  <c r="AC301" i="12"/>
  <c r="AB301" i="12"/>
  <c r="AB296" i="12"/>
  <c r="AC296" i="12"/>
  <c r="AB294" i="12"/>
  <c r="AC294" i="12"/>
  <c r="AB290" i="12"/>
  <c r="AC290" i="12"/>
  <c r="AC297" i="12"/>
  <c r="AB297" i="12"/>
  <c r="AC311" i="12"/>
  <c r="AB311" i="12"/>
  <c r="AB306" i="12"/>
  <c r="AC306" i="12"/>
  <c r="AB289" i="12"/>
  <c r="AC289" i="12"/>
  <c r="AB292" i="12"/>
  <c r="AC292" i="12"/>
  <c r="AB309" i="12"/>
  <c r="AC309" i="12"/>
  <c r="D288" i="12"/>
  <c r="D302" i="12"/>
  <c r="D303" i="12"/>
  <c r="D298" i="12"/>
  <c r="D295" i="12"/>
  <c r="D308" i="12"/>
  <c r="D307" i="12"/>
  <c r="D310" i="12"/>
  <c r="D300" i="12"/>
  <c r="D304" i="12"/>
  <c r="D305" i="12"/>
  <c r="D299" i="12"/>
  <c r="D293" i="12"/>
  <c r="D291" i="12"/>
  <c r="AC199" i="12"/>
  <c r="AB280" i="12"/>
  <c r="AC225" i="12"/>
  <c r="AC182" i="12"/>
  <c r="AB226" i="12"/>
  <c r="AB254" i="12"/>
  <c r="AB211" i="12"/>
  <c r="AC244" i="12"/>
  <c r="AB212" i="12"/>
  <c r="AB223" i="12"/>
  <c r="AC260" i="12"/>
  <c r="AB196" i="12"/>
  <c r="AB190" i="12"/>
  <c r="AB268" i="12"/>
  <c r="AB261" i="12"/>
  <c r="AC281" i="12"/>
  <c r="AB208" i="12"/>
  <c r="AC278" i="12"/>
  <c r="AB245" i="12"/>
  <c r="AC178" i="12"/>
  <c r="AC216" i="12"/>
  <c r="AB210" i="12"/>
  <c r="AC248" i="12"/>
  <c r="AC269" i="12"/>
  <c r="AB270" i="12"/>
  <c r="AC221" i="12"/>
  <c r="AC189" i="12"/>
  <c r="AB185" i="12"/>
  <c r="AC185" i="12"/>
  <c r="AB284" i="12"/>
  <c r="AC284" i="12"/>
  <c r="AB168" i="12"/>
  <c r="AC168" i="12"/>
  <c r="AB253" i="12"/>
  <c r="AC253" i="12"/>
  <c r="AB217" i="12"/>
  <c r="AC217" i="12"/>
  <c r="AC241" i="12"/>
  <c r="AB241" i="12"/>
  <c r="AC257" i="12"/>
  <c r="AB257" i="12"/>
  <c r="AC171" i="12"/>
  <c r="AB171" i="12"/>
  <c r="AB239" i="12"/>
  <c r="AC239" i="12"/>
  <c r="AB230" i="12"/>
  <c r="AC230" i="12"/>
  <c r="AB173" i="12"/>
  <c r="AC173" i="12"/>
  <c r="AB231" i="12"/>
  <c r="AC231" i="12"/>
  <c r="AB228" i="12"/>
  <c r="AC228" i="12"/>
  <c r="AB234" i="12"/>
  <c r="AC234" i="12"/>
  <c r="AB184" i="12"/>
  <c r="AC184" i="12"/>
  <c r="AC271" i="12"/>
  <c r="AB271" i="12"/>
  <c r="AC203" i="12"/>
  <c r="AB203" i="12"/>
  <c r="AB194" i="12"/>
  <c r="AC194" i="12"/>
  <c r="AC220" i="12"/>
  <c r="AB220" i="12"/>
  <c r="AC232" i="12"/>
  <c r="AB232" i="12"/>
  <c r="AC160" i="12"/>
  <c r="AB160" i="12"/>
  <c r="AB276" i="12"/>
  <c r="AC276" i="12"/>
  <c r="AB180" i="12"/>
  <c r="AC180" i="12"/>
  <c r="AC263" i="12"/>
  <c r="AB263" i="12"/>
  <c r="AC218" i="12"/>
  <c r="AB218" i="12"/>
  <c r="AC233" i="12"/>
  <c r="AB233" i="12"/>
  <c r="AB186" i="12"/>
  <c r="AC186" i="12"/>
  <c r="AB176" i="12"/>
  <c r="AC176" i="12"/>
  <c r="AC252" i="12"/>
  <c r="AB252" i="12"/>
  <c r="AB198" i="12"/>
  <c r="AC198" i="12"/>
  <c r="AB258" i="12"/>
  <c r="AC258" i="12"/>
  <c r="AC167" i="12"/>
  <c r="AB167" i="12"/>
  <c r="AB224" i="12"/>
  <c r="AC224" i="12"/>
  <c r="AC175" i="12"/>
  <c r="AB175" i="12"/>
  <c r="AC204" i="12"/>
  <c r="AB204" i="12"/>
  <c r="AC247" i="12"/>
  <c r="AB247" i="12"/>
  <c r="AC214" i="12"/>
  <c r="AB214" i="12"/>
  <c r="AB267" i="12"/>
  <c r="AC267" i="12"/>
  <c r="AC279" i="12"/>
  <c r="AB279" i="12"/>
  <c r="AB179" i="12"/>
  <c r="AC179" i="12"/>
  <c r="AB187" i="12"/>
  <c r="AC187" i="12"/>
  <c r="AC193" i="12"/>
  <c r="AB193" i="12"/>
  <c r="AC159" i="12"/>
  <c r="AB159" i="12"/>
  <c r="AB237" i="12"/>
  <c r="AC237" i="12"/>
  <c r="AC262" i="12"/>
  <c r="AB262" i="12"/>
  <c r="AB255" i="12"/>
  <c r="AC255" i="12"/>
  <c r="AB200" i="12"/>
  <c r="AC200" i="12"/>
  <c r="AC207" i="12"/>
  <c r="AB207" i="12"/>
  <c r="AC265" i="12"/>
  <c r="AB265" i="12"/>
  <c r="AC250" i="12"/>
  <c r="AB250" i="12"/>
  <c r="AC277" i="12"/>
  <c r="AB277" i="12"/>
  <c r="AC163" i="12"/>
  <c r="AB163" i="12"/>
  <c r="AB266" i="12"/>
  <c r="AC266" i="12"/>
  <c r="AC209" i="12"/>
  <c r="AB209" i="12"/>
  <c r="AB264" i="12"/>
  <c r="AC264" i="12"/>
  <c r="AB177" i="12"/>
  <c r="AC177" i="12"/>
  <c r="AB282" i="12"/>
  <c r="AC282" i="12"/>
  <c r="AC206" i="12"/>
  <c r="AB206" i="12"/>
  <c r="AC215" i="12"/>
  <c r="AB215" i="12"/>
  <c r="AB285" i="12"/>
  <c r="AC285" i="12"/>
  <c r="AB165" i="12"/>
  <c r="AC165" i="12"/>
  <c r="AB219" i="12"/>
  <c r="AC219" i="12"/>
  <c r="AC227" i="12"/>
  <c r="AB227" i="12"/>
  <c r="AC272" i="12"/>
  <c r="AB272" i="12"/>
  <c r="AB195" i="12"/>
  <c r="AC195" i="12"/>
  <c r="AB256" i="12"/>
  <c r="AC256" i="12"/>
  <c r="AB181" i="12"/>
  <c r="AC181" i="12"/>
  <c r="AC242" i="12"/>
  <c r="AB242" i="12"/>
  <c r="AB174" i="12"/>
  <c r="AC174" i="12"/>
  <c r="AC161" i="12"/>
  <c r="AB161" i="12"/>
  <c r="AB249" i="12"/>
  <c r="AC249" i="12"/>
  <c r="AC274" i="12"/>
  <c r="AB274" i="12"/>
  <c r="AB162" i="12"/>
  <c r="AC162" i="12"/>
  <c r="AB188" i="12"/>
  <c r="AC188" i="12"/>
  <c r="AB169" i="12"/>
  <c r="AC169" i="12"/>
  <c r="AB259" i="12"/>
  <c r="AC259" i="12"/>
  <c r="AB191" i="12"/>
  <c r="AC191" i="12"/>
  <c r="AC205" i="12"/>
  <c r="AB205" i="12"/>
  <c r="AB164" i="12"/>
  <c r="AC164" i="12"/>
  <c r="AC222" i="12"/>
  <c r="AB222" i="12"/>
  <c r="AC201" i="12"/>
  <c r="AB201" i="12"/>
  <c r="AC183" i="12"/>
  <c r="AB183" i="12"/>
  <c r="AB286" i="12"/>
  <c r="AC286" i="12"/>
  <c r="AB197" i="12"/>
  <c r="AC197" i="12"/>
  <c r="AB213" i="12"/>
  <c r="AC213" i="12"/>
  <c r="AC240" i="12"/>
  <c r="AB240" i="12"/>
  <c r="AB238" i="12"/>
  <c r="AC238" i="12"/>
  <c r="AC60" i="12"/>
  <c r="AB60" i="12"/>
  <c r="AB192" i="12"/>
  <c r="AC192" i="12"/>
  <c r="AB236" i="12"/>
  <c r="AC236" i="12"/>
  <c r="AB243" i="12"/>
  <c r="AC243" i="12"/>
  <c r="AC275" i="12"/>
  <c r="AB275" i="12"/>
  <c r="AB251" i="12"/>
  <c r="AC251" i="12"/>
  <c r="AC246" i="12"/>
  <c r="AB246" i="12"/>
  <c r="AB283" i="12"/>
  <c r="AC283" i="12"/>
  <c r="AC229" i="12"/>
  <c r="AB229" i="12"/>
  <c r="AB273" i="12"/>
  <c r="AC273" i="12"/>
  <c r="AC287" i="12"/>
  <c r="AB287" i="12"/>
  <c r="AB235" i="12"/>
  <c r="AC235" i="12"/>
  <c r="AC170" i="12"/>
  <c r="AB170" i="12"/>
  <c r="AC202" i="12"/>
  <c r="AB202" i="12"/>
  <c r="AC166" i="12"/>
  <c r="AB166" i="12"/>
  <c r="T146" i="10"/>
  <c r="S16" i="11"/>
  <c r="E109" i="10"/>
  <c r="X14" i="14" s="1"/>
  <c r="D109" i="10"/>
  <c r="W14" i="14" s="1"/>
  <c r="AB139" i="7"/>
  <c r="H103" i="10" s="1"/>
  <c r="AA8" i="14" s="1"/>
  <c r="AB9" i="14"/>
  <c r="X144" i="7"/>
  <c r="B108" i="10" s="1"/>
  <c r="F109" i="10"/>
  <c r="Y14" i="14" s="1"/>
  <c r="K58" i="11"/>
  <c r="J58" i="11"/>
  <c r="G57" i="11"/>
  <c r="S109" i="10" l="1"/>
  <c r="AC14" i="14"/>
  <c r="AD15" i="14"/>
  <c r="AF15" i="14" s="1"/>
  <c r="AD14" i="12"/>
  <c r="U13" i="14"/>
  <c r="AC268" i="12"/>
  <c r="AC291" i="12"/>
  <c r="AB291" i="12"/>
  <c r="AC293" i="12"/>
  <c r="AB293" i="12"/>
  <c r="AB299" i="12"/>
  <c r="AC299" i="12"/>
  <c r="AB305" i="12"/>
  <c r="AC305" i="12"/>
  <c r="AB304" i="12"/>
  <c r="AC304" i="12"/>
  <c r="AB300" i="12"/>
  <c r="AC300" i="12"/>
  <c r="AB310" i="12"/>
  <c r="AC310" i="12"/>
  <c r="AB307" i="12"/>
  <c r="AC307" i="12"/>
  <c r="AC308" i="12"/>
  <c r="AB308" i="12"/>
  <c r="AB295" i="12"/>
  <c r="AC295" i="12"/>
  <c r="AC298" i="12"/>
  <c r="AB298" i="12"/>
  <c r="AC303" i="12"/>
  <c r="AB303" i="12"/>
  <c r="AB302" i="12"/>
  <c r="AC302" i="12"/>
  <c r="AB288" i="12"/>
  <c r="AC288" i="12"/>
  <c r="AB281" i="12"/>
  <c r="AB221" i="12"/>
  <c r="AB244" i="12"/>
  <c r="AC270" i="12"/>
  <c r="AB248" i="12"/>
  <c r="AC226" i="12"/>
  <c r="AC190" i="12"/>
  <c r="AC212" i="12"/>
  <c r="AC261" i="12"/>
  <c r="AB269" i="12"/>
  <c r="AB189" i="12"/>
  <c r="AB182" i="12"/>
  <c r="AB260" i="12"/>
  <c r="AC245" i="12"/>
  <c r="AC208" i="12"/>
  <c r="AC223" i="12"/>
  <c r="AC254" i="12"/>
  <c r="AC210" i="12"/>
  <c r="AB178" i="12"/>
  <c r="AC196" i="12"/>
  <c r="AB278" i="12"/>
  <c r="AC211" i="12"/>
  <c r="AB216" i="12"/>
  <c r="R59" i="11"/>
  <c r="D58" i="12" s="1"/>
  <c r="AB59" i="12"/>
  <c r="AC59" i="12"/>
  <c r="T145" i="10"/>
  <c r="S15" i="11"/>
  <c r="E108" i="10"/>
  <c r="X13" i="14" s="1"/>
  <c r="D108" i="10"/>
  <c r="W13" i="14" s="1"/>
  <c r="AB138" i="7"/>
  <c r="H102" i="10" s="1"/>
  <c r="AA7" i="14" s="1"/>
  <c r="AB8" i="14"/>
  <c r="X143" i="7"/>
  <c r="B107" i="10" s="1"/>
  <c r="F108" i="10"/>
  <c r="Y13" i="14" s="1"/>
  <c r="K57" i="11"/>
  <c r="J57" i="11"/>
  <c r="R58" i="11" s="1"/>
  <c r="D57" i="12" s="1"/>
  <c r="G56" i="11"/>
  <c r="AE15" i="14" l="1"/>
  <c r="U12" i="14"/>
  <c r="S108" i="10"/>
  <c r="D17" i="14" s="1"/>
  <c r="AC13" i="14"/>
  <c r="AD14" i="14"/>
  <c r="AF14" i="14" s="1"/>
  <c r="AD13" i="12"/>
  <c r="AB58" i="12"/>
  <c r="AC58" i="12"/>
  <c r="T144" i="10"/>
  <c r="S14" i="11"/>
  <c r="E107" i="10"/>
  <c r="X12" i="14" s="1"/>
  <c r="D107" i="10"/>
  <c r="W12" i="14" s="1"/>
  <c r="AB137" i="7"/>
  <c r="H101" i="10" s="1"/>
  <c r="AA6" i="14" s="1"/>
  <c r="AB7" i="14"/>
  <c r="X142" i="7"/>
  <c r="B106" i="10" s="1"/>
  <c r="F107" i="10"/>
  <c r="Y12" i="14" s="1"/>
  <c r="K56" i="11"/>
  <c r="J56" i="11"/>
  <c r="G55" i="11"/>
  <c r="AE14" i="14" l="1"/>
  <c r="U11" i="14"/>
  <c r="AD13" i="14"/>
  <c r="AF13" i="14" s="1"/>
  <c r="AD12" i="12"/>
  <c r="AE13" i="14"/>
  <c r="AC12" i="14"/>
  <c r="S107" i="10"/>
  <c r="Q43" i="12" s="1"/>
  <c r="R57" i="11"/>
  <c r="D56" i="12" s="1"/>
  <c r="AB57" i="12"/>
  <c r="AC57" i="12"/>
  <c r="T143" i="10"/>
  <c r="S13" i="11"/>
  <c r="E106" i="10"/>
  <c r="X11" i="14" s="1"/>
  <c r="D106" i="10"/>
  <c r="W11" i="14" s="1"/>
  <c r="AB136" i="7"/>
  <c r="H100" i="10" s="1"/>
  <c r="AA5" i="14" s="1"/>
  <c r="AB6" i="14"/>
  <c r="X141" i="7"/>
  <c r="B105" i="10" s="1"/>
  <c r="F106" i="10"/>
  <c r="Y11" i="14" s="1"/>
  <c r="K55" i="11"/>
  <c r="J55" i="11"/>
  <c r="G54" i="11"/>
  <c r="U10" i="14" l="1"/>
  <c r="AC11" i="14"/>
  <c r="AD12" i="14"/>
  <c r="AF12" i="14" s="1"/>
  <c r="AD11" i="12"/>
  <c r="S106" i="10"/>
  <c r="R56" i="11"/>
  <c r="D55" i="12" s="1"/>
  <c r="AB56" i="12"/>
  <c r="AC56" i="12"/>
  <c r="T142" i="10"/>
  <c r="S12" i="11"/>
  <c r="E105" i="10"/>
  <c r="X10" i="14" s="1"/>
  <c r="D105" i="10"/>
  <c r="W10" i="14" s="1"/>
  <c r="AB135" i="7"/>
  <c r="H99" i="10" s="1"/>
  <c r="AA4" i="14" s="1"/>
  <c r="AB5" i="14"/>
  <c r="X140" i="7"/>
  <c r="B104" i="10" s="1"/>
  <c r="F105" i="10"/>
  <c r="Y10" i="14" s="1"/>
  <c r="K54" i="11"/>
  <c r="J54" i="11"/>
  <c r="G53" i="11"/>
  <c r="D15" i="14" l="1"/>
  <c r="A22" i="14" s="1"/>
  <c r="Q50" i="12"/>
  <c r="Q53" i="12" s="1"/>
  <c r="X53" i="12" s="1"/>
  <c r="Q44" i="12"/>
  <c r="R55" i="11"/>
  <c r="D54" i="12" s="1"/>
  <c r="U9" i="14"/>
  <c r="AC10" i="14"/>
  <c r="AD11" i="14"/>
  <c r="AF11" i="14" s="1"/>
  <c r="AD10" i="12"/>
  <c r="AE11" i="14"/>
  <c r="AE12" i="14"/>
  <c r="S105" i="10"/>
  <c r="AB55" i="12"/>
  <c r="AC55" i="12"/>
  <c r="T141" i="10"/>
  <c r="S11" i="11"/>
  <c r="E104" i="10"/>
  <c r="X9" i="14" s="1"/>
  <c r="D104" i="10"/>
  <c r="W9" i="14" s="1"/>
  <c r="AB134" i="7"/>
  <c r="H98" i="10" s="1"/>
  <c r="AA3" i="14" s="1"/>
  <c r="AB4" i="14"/>
  <c r="X139" i="7"/>
  <c r="B103" i="10" s="1"/>
  <c r="F104" i="10"/>
  <c r="Y9" i="14" s="1"/>
  <c r="K53" i="11"/>
  <c r="J53" i="11"/>
  <c r="G52" i="11"/>
  <c r="U8" i="14" l="1"/>
  <c r="P42" i="12"/>
  <c r="AC9" i="14"/>
  <c r="S104" i="10"/>
  <c r="F80" i="14"/>
  <c r="F57" i="14"/>
  <c r="B75" i="14"/>
  <c r="R54" i="11"/>
  <c r="D53" i="12" s="1"/>
  <c r="AC54" i="12"/>
  <c r="AB54" i="12"/>
  <c r="T140" i="10"/>
  <c r="S10" i="11"/>
  <c r="E103" i="10"/>
  <c r="X8" i="14" s="1"/>
  <c r="D103" i="10"/>
  <c r="W8" i="14" s="1"/>
  <c r="AB133" i="7"/>
  <c r="H97" i="10" s="1"/>
  <c r="AB3" i="14"/>
  <c r="B76" i="14" s="1"/>
  <c r="X138" i="7"/>
  <c r="B102" i="10" s="1"/>
  <c r="F103" i="10"/>
  <c r="Y8" i="14" s="1"/>
  <c r="J52" i="11"/>
  <c r="K52" i="11"/>
  <c r="G51" i="11"/>
  <c r="AC8" i="14" l="1"/>
  <c r="AE8" i="14" s="1"/>
  <c r="U7" i="14"/>
  <c r="C11" i="14" a="1"/>
  <c r="C11" i="14" s="1"/>
  <c r="Y43" i="12" a="1"/>
  <c r="Y43" i="12" s="1"/>
  <c r="P40" i="12"/>
  <c r="L9" i="14"/>
  <c r="AD10" i="14"/>
  <c r="AD9" i="12"/>
  <c r="Q42" i="12"/>
  <c r="S103" i="10"/>
  <c r="T138" i="10" s="1"/>
  <c r="D76" i="14"/>
  <c r="R53" i="11"/>
  <c r="D52" i="12" s="1"/>
  <c r="AB53" i="12"/>
  <c r="AC53" i="12"/>
  <c r="T139" i="10"/>
  <c r="S9" i="11"/>
  <c r="E102" i="10"/>
  <c r="X7" i="14" s="1"/>
  <c r="D102" i="10"/>
  <c r="W7" i="14" s="1"/>
  <c r="AB132" i="7"/>
  <c r="H96" i="10" s="1"/>
  <c r="X137" i="7"/>
  <c r="B101" i="10" s="1"/>
  <c r="F102" i="10"/>
  <c r="Y7" i="14" s="1"/>
  <c r="K51" i="11"/>
  <c r="J51" i="11"/>
  <c r="G50" i="11"/>
  <c r="O9" i="14" l="1"/>
  <c r="Q9" i="14" s="1"/>
  <c r="D16" i="14"/>
  <c r="Q49" i="12"/>
  <c r="Q52" i="12" s="1"/>
  <c r="X47" i="12"/>
  <c r="D12" i="14"/>
  <c r="X48" i="12"/>
  <c r="AF10" i="14"/>
  <c r="AE10" i="14"/>
  <c r="L10" i="14"/>
  <c r="U6" i="14"/>
  <c r="C13" i="14"/>
  <c r="S102" i="10"/>
  <c r="T137" i="10" s="1"/>
  <c r="R52" i="11"/>
  <c r="D51" i="12" s="1"/>
  <c r="AC7" i="14"/>
  <c r="AE7" i="14" s="1"/>
  <c r="AD9" i="14"/>
  <c r="AD8" i="12"/>
  <c r="X46" i="12" s="1"/>
  <c r="X49" i="12"/>
  <c r="Q40" i="12"/>
  <c r="M9" i="14"/>
  <c r="AB52" i="12"/>
  <c r="AC52" i="12"/>
  <c r="S8" i="11"/>
  <c r="E101" i="10"/>
  <c r="X6" i="14" s="1"/>
  <c r="D101" i="10"/>
  <c r="W6" i="14" s="1"/>
  <c r="AB131" i="7"/>
  <c r="H95" i="10" s="1"/>
  <c r="X136" i="7"/>
  <c r="B100" i="10" s="1"/>
  <c r="F101" i="10"/>
  <c r="Y6" i="14" s="1"/>
  <c r="K50" i="11"/>
  <c r="J50" i="11"/>
  <c r="R51" i="11" s="1"/>
  <c r="D50" i="12" s="1"/>
  <c r="G49" i="11"/>
  <c r="X52" i="12" l="1"/>
  <c r="X54" i="12" s="1"/>
  <c r="Q54" i="12"/>
  <c r="O10" i="14"/>
  <c r="Q10" i="14" s="1"/>
  <c r="U5" i="14"/>
  <c r="AF9" i="14"/>
  <c r="AE9" i="14"/>
  <c r="S101" i="10"/>
  <c r="T136" i="10" s="1"/>
  <c r="M10" i="14"/>
  <c r="R9" i="14"/>
  <c r="AC6" i="14"/>
  <c r="AE6" i="14" s="1"/>
  <c r="X51" i="12"/>
  <c r="D11" i="14"/>
  <c r="L11" i="14"/>
  <c r="AB51" i="12"/>
  <c r="AC51" i="12"/>
  <c r="S7" i="11"/>
  <c r="E100" i="10"/>
  <c r="X5" i="14" s="1"/>
  <c r="D100" i="10"/>
  <c r="W5" i="14" s="1"/>
  <c r="AB130" i="7"/>
  <c r="H94" i="10" s="1"/>
  <c r="X135" i="7"/>
  <c r="B99" i="10" s="1"/>
  <c r="F100" i="10"/>
  <c r="Y5" i="14" s="1"/>
  <c r="K49" i="11"/>
  <c r="J49" i="11"/>
  <c r="G48" i="11"/>
  <c r="B57" i="14" l="1"/>
  <c r="B80" i="14"/>
  <c r="O11" i="14"/>
  <c r="M11" i="14"/>
  <c r="R10" i="14"/>
  <c r="U4" i="14"/>
  <c r="AC5" i="14"/>
  <c r="AE5" i="14" s="1"/>
  <c r="L12" i="14"/>
  <c r="O12" i="14" s="1"/>
  <c r="Q11" i="14"/>
  <c r="S100" i="10"/>
  <c r="T135" i="10" s="1"/>
  <c r="R50" i="11"/>
  <c r="D49" i="12" s="1"/>
  <c r="AC50" i="12"/>
  <c r="AB50" i="12"/>
  <c r="S6" i="11"/>
  <c r="E99" i="10"/>
  <c r="X4" i="14" s="1"/>
  <c r="D99" i="10"/>
  <c r="W4" i="14" s="1"/>
  <c r="AB129" i="7"/>
  <c r="H93" i="10" s="1"/>
  <c r="X134" i="7"/>
  <c r="B98" i="10" s="1"/>
  <c r="F99" i="10"/>
  <c r="Y4" i="14" s="1"/>
  <c r="K48" i="11"/>
  <c r="J48" i="11"/>
  <c r="G47" i="11"/>
  <c r="R49" i="11" l="1"/>
  <c r="D48" i="12" s="1"/>
  <c r="U3" i="14"/>
  <c r="L13" i="14"/>
  <c r="O13" i="14" s="1"/>
  <c r="Q12" i="14"/>
  <c r="AC4" i="14"/>
  <c r="AE4" i="14" s="1"/>
  <c r="S99" i="10"/>
  <c r="T134" i="10" s="1"/>
  <c r="R11" i="14"/>
  <c r="M12" i="14"/>
  <c r="AC49" i="12"/>
  <c r="AB49" i="12"/>
  <c r="S5" i="11"/>
  <c r="E98" i="10"/>
  <c r="X3" i="14" s="1"/>
  <c r="B72" i="14" s="1"/>
  <c r="D98" i="10"/>
  <c r="W3" i="14" s="1"/>
  <c r="AB128" i="7"/>
  <c r="H92" i="10" s="1"/>
  <c r="X133" i="7"/>
  <c r="B97" i="10" s="1"/>
  <c r="F98" i="10"/>
  <c r="Y3" i="14" s="1"/>
  <c r="K47" i="11"/>
  <c r="J47" i="11"/>
  <c r="G46" i="11"/>
  <c r="M13" i="14" l="1"/>
  <c r="R12" i="14"/>
  <c r="S98" i="10"/>
  <c r="L14" i="14"/>
  <c r="O14" i="14" s="1"/>
  <c r="Q13" i="14"/>
  <c r="B69" i="14"/>
  <c r="C80" i="14"/>
  <c r="C57" i="14"/>
  <c r="AC3" i="14"/>
  <c r="AE3" i="14" s="1"/>
  <c r="E80" i="14"/>
  <c r="E57" i="14"/>
  <c r="B73" i="14"/>
  <c r="D80" i="14"/>
  <c r="D57" i="14"/>
  <c r="B71" i="14"/>
  <c r="D71" i="14" s="1"/>
  <c r="R48" i="11"/>
  <c r="D47" i="12" s="1"/>
  <c r="AC48" i="12"/>
  <c r="AB48" i="12"/>
  <c r="S4" i="11"/>
  <c r="E97" i="10"/>
  <c r="D97" i="10"/>
  <c r="AB127" i="7"/>
  <c r="H91" i="10" s="1"/>
  <c r="X132" i="7"/>
  <c r="B96" i="10" s="1"/>
  <c r="F97" i="10"/>
  <c r="K46" i="11"/>
  <c r="J46" i="11"/>
  <c r="G45" i="11"/>
  <c r="D74" i="14" l="1"/>
  <c r="D75" i="14"/>
  <c r="S97" i="10"/>
  <c r="R2" i="11" s="1"/>
  <c r="D73" i="14"/>
  <c r="L15" i="14"/>
  <c r="O15" i="14" s="1"/>
  <c r="Q14" i="14"/>
  <c r="D69" i="14"/>
  <c r="D70" i="14"/>
  <c r="T133" i="10"/>
  <c r="T132" i="10" s="1"/>
  <c r="T131" i="10" s="1"/>
  <c r="T130" i="10" s="1"/>
  <c r="T129" i="10" s="1"/>
  <c r="T128" i="10" s="1"/>
  <c r="T127" i="10" s="1"/>
  <c r="T126" i="10" s="1"/>
  <c r="T125" i="10" s="1"/>
  <c r="W6" i="10"/>
  <c r="W5" i="10" a="1"/>
  <c r="W5" i="10" s="1"/>
  <c r="W7" i="10" s="1"/>
  <c r="S409" i="10"/>
  <c r="M14" i="14"/>
  <c r="R13" i="14"/>
  <c r="D72" i="14"/>
  <c r="R47" i="11"/>
  <c r="D46" i="12" s="1"/>
  <c r="AC47" i="12"/>
  <c r="AB47" i="12"/>
  <c r="E96" i="10"/>
  <c r="D96" i="10"/>
  <c r="AB126" i="7"/>
  <c r="H90" i="10" s="1"/>
  <c r="X131" i="7"/>
  <c r="B95" i="10" s="1"/>
  <c r="F96" i="10"/>
  <c r="S96" i="10" s="1"/>
  <c r="K45" i="11"/>
  <c r="J45" i="11"/>
  <c r="G44" i="11"/>
  <c r="S2" i="11" l="1"/>
  <c r="M15" i="14"/>
  <c r="R14" i="14"/>
  <c r="L16" i="14"/>
  <c r="O16" i="14" s="1"/>
  <c r="Q15" i="14"/>
  <c r="R46" i="11"/>
  <c r="D45" i="12" s="1"/>
  <c r="S3" i="11"/>
  <c r="AC46" i="12"/>
  <c r="AB46" i="12"/>
  <c r="E95" i="10"/>
  <c r="D95" i="10"/>
  <c r="AB125" i="7"/>
  <c r="H89" i="10" s="1"/>
  <c r="X130" i="7"/>
  <c r="B94" i="10" s="1"/>
  <c r="F95" i="10"/>
  <c r="K44" i="11"/>
  <c r="J44" i="11"/>
  <c r="R45" i="11" s="1"/>
  <c r="D44" i="12" s="1"/>
  <c r="G43" i="11"/>
  <c r="S95" i="10" l="1"/>
  <c r="L17" i="14"/>
  <c r="O17" i="14" s="1"/>
  <c r="Q16" i="14"/>
  <c r="M16" i="14"/>
  <c r="R15" i="14"/>
  <c r="AC45" i="12"/>
  <c r="AB45" i="12"/>
  <c r="E94" i="10"/>
  <c r="D94" i="10"/>
  <c r="AB124" i="7"/>
  <c r="H88" i="10" s="1"/>
  <c r="X129" i="7"/>
  <c r="B93" i="10" s="1"/>
  <c r="F94" i="10"/>
  <c r="K43" i="11"/>
  <c r="J43" i="11"/>
  <c r="G42" i="11"/>
  <c r="S94" i="10" l="1"/>
  <c r="R16" i="14"/>
  <c r="M17" i="14"/>
  <c r="L18" i="14"/>
  <c r="O18" i="14" s="1"/>
  <c r="Q17" i="14"/>
  <c r="R44" i="11"/>
  <c r="D43" i="12" s="1"/>
  <c r="AB44" i="12"/>
  <c r="AC44" i="12"/>
  <c r="E93" i="10"/>
  <c r="D93" i="10"/>
  <c r="AB123" i="7"/>
  <c r="H87" i="10" s="1"/>
  <c r="X128" i="7"/>
  <c r="B92" i="10" s="1"/>
  <c r="F93" i="10"/>
  <c r="K42" i="11"/>
  <c r="J42" i="11"/>
  <c r="G41" i="11"/>
  <c r="R43" i="11" l="1"/>
  <c r="D42" i="12" s="1"/>
  <c r="S93" i="10"/>
  <c r="L19" i="14"/>
  <c r="O19" i="14" s="1"/>
  <c r="Q18" i="14"/>
  <c r="M18" i="14"/>
  <c r="R17" i="14"/>
  <c r="AC43" i="12"/>
  <c r="AB43" i="12"/>
  <c r="E92" i="10"/>
  <c r="D92" i="10"/>
  <c r="AB122" i="7"/>
  <c r="H86" i="10" s="1"/>
  <c r="X127" i="7"/>
  <c r="B91" i="10" s="1"/>
  <c r="F92" i="10"/>
  <c r="K41" i="11"/>
  <c r="J41" i="11"/>
  <c r="G40" i="11"/>
  <c r="S92" i="10" l="1"/>
  <c r="R42" i="11"/>
  <c r="D41" i="12" s="1"/>
  <c r="M19" i="14"/>
  <c r="R18" i="14"/>
  <c r="L20" i="14"/>
  <c r="O20" i="14" s="1"/>
  <c r="Q19" i="14"/>
  <c r="AC42" i="12"/>
  <c r="AB42" i="12"/>
  <c r="E91" i="10"/>
  <c r="D91" i="10"/>
  <c r="AB121" i="7"/>
  <c r="H85" i="10" s="1"/>
  <c r="X126" i="7"/>
  <c r="B90" i="10" s="1"/>
  <c r="F91" i="10"/>
  <c r="K40" i="11"/>
  <c r="J40" i="11"/>
  <c r="R41" i="11" s="1"/>
  <c r="D40" i="12" s="1"/>
  <c r="G39" i="11"/>
  <c r="S91" i="10" l="1"/>
  <c r="L21" i="14"/>
  <c r="O21" i="14" s="1"/>
  <c r="Q20" i="14"/>
  <c r="R19" i="14"/>
  <c r="M20" i="14"/>
  <c r="AC41" i="12"/>
  <c r="AB41" i="12"/>
  <c r="E90" i="10"/>
  <c r="D90" i="10"/>
  <c r="AB120" i="7"/>
  <c r="H84" i="10" s="1"/>
  <c r="X125" i="7"/>
  <c r="B89" i="10" s="1"/>
  <c r="S89" i="10" s="1"/>
  <c r="F90" i="10"/>
  <c r="K39" i="11"/>
  <c r="J39" i="11"/>
  <c r="R40" i="11" s="1"/>
  <c r="D39" i="12" s="1"/>
  <c r="G38" i="11"/>
  <c r="S90" i="10" l="1"/>
  <c r="R20" i="14"/>
  <c r="M21" i="14"/>
  <c r="L22" i="14"/>
  <c r="O22" i="14" s="1"/>
  <c r="Q21" i="14"/>
  <c r="AC40" i="12"/>
  <c r="AB40" i="12"/>
  <c r="E89" i="10"/>
  <c r="D89" i="10"/>
  <c r="AB119" i="7"/>
  <c r="H83" i="10" s="1"/>
  <c r="X124" i="7"/>
  <c r="B88" i="10" s="1"/>
  <c r="S88" i="10" s="1"/>
  <c r="F89" i="10"/>
  <c r="J38" i="11"/>
  <c r="K38" i="11"/>
  <c r="G37" i="11"/>
  <c r="L23" i="14" l="1"/>
  <c r="O23" i="14" s="1"/>
  <c r="Q22" i="14"/>
  <c r="M22" i="14"/>
  <c r="R21" i="14"/>
  <c r="X45" i="12"/>
  <c r="D13" i="14" s="1"/>
  <c r="R39" i="11"/>
  <c r="D38" i="12" s="1"/>
  <c r="AB39" i="12"/>
  <c r="AC39" i="12"/>
  <c r="E88" i="10"/>
  <c r="D88" i="10"/>
  <c r="AB118" i="7"/>
  <c r="H82" i="10" s="1"/>
  <c r="X123" i="7"/>
  <c r="B87" i="10" s="1"/>
  <c r="S87" i="10" s="1"/>
  <c r="F88" i="10"/>
  <c r="K37" i="11"/>
  <c r="J37" i="11"/>
  <c r="R38" i="11" s="1"/>
  <c r="D37" i="12" s="1"/>
  <c r="G36" i="11"/>
  <c r="R22" i="14" l="1"/>
  <c r="M23" i="14"/>
  <c r="L24" i="14"/>
  <c r="O24" i="14" s="1"/>
  <c r="Q23" i="14"/>
  <c r="AB38" i="12"/>
  <c r="AC38" i="12"/>
  <c r="E87" i="10"/>
  <c r="D87" i="10"/>
  <c r="AB117" i="7"/>
  <c r="H81" i="10" s="1"/>
  <c r="G35" i="11"/>
  <c r="X122" i="7"/>
  <c r="B86" i="10" s="1"/>
  <c r="S86" i="10" s="1"/>
  <c r="F87" i="10"/>
  <c r="K36" i="11"/>
  <c r="J36" i="11"/>
  <c r="R37" i="11" s="1"/>
  <c r="D36" i="12" s="1"/>
  <c r="L25" i="14" l="1"/>
  <c r="O25" i="14" s="1"/>
  <c r="Q24" i="14"/>
  <c r="R23" i="14"/>
  <c r="M24" i="14"/>
  <c r="AB37" i="12"/>
  <c r="AC37" i="12"/>
  <c r="E86" i="10"/>
  <c r="D86" i="10"/>
  <c r="AB116" i="7"/>
  <c r="H80" i="10" s="1"/>
  <c r="X121" i="7"/>
  <c r="B85" i="10" s="1"/>
  <c r="S85" i="10" s="1"/>
  <c r="F86" i="10"/>
  <c r="K35" i="11"/>
  <c r="J35" i="11"/>
  <c r="R36" i="11" s="1"/>
  <c r="D35" i="12" s="1"/>
  <c r="G34" i="11"/>
  <c r="M25" i="14" l="1"/>
  <c r="R24" i="14"/>
  <c r="L26" i="14"/>
  <c r="O26" i="14" s="1"/>
  <c r="Q25" i="14"/>
  <c r="AB36" i="12"/>
  <c r="AC36" i="12"/>
  <c r="E85" i="10"/>
  <c r="D85" i="10"/>
  <c r="AB115" i="7"/>
  <c r="H79" i="10" s="1"/>
  <c r="X120" i="7"/>
  <c r="B84" i="10" s="1"/>
  <c r="S84" i="10" s="1"/>
  <c r="F85" i="10"/>
  <c r="K34" i="11"/>
  <c r="J34" i="11"/>
  <c r="G33" i="11"/>
  <c r="L27" i="14" l="1"/>
  <c r="O27" i="14" s="1"/>
  <c r="Q26" i="14"/>
  <c r="M26" i="14"/>
  <c r="R25" i="14"/>
  <c r="R35" i="11"/>
  <c r="D34" i="12" s="1"/>
  <c r="AB35" i="12"/>
  <c r="AC35" i="12"/>
  <c r="E84" i="10"/>
  <c r="D84" i="10"/>
  <c r="AB114" i="7"/>
  <c r="H78" i="10" s="1"/>
  <c r="X119" i="7"/>
  <c r="B83" i="10" s="1"/>
  <c r="S83" i="10" s="1"/>
  <c r="F84" i="10"/>
  <c r="K33" i="11"/>
  <c r="J33" i="11"/>
  <c r="G32" i="11"/>
  <c r="R34" i="11" l="1"/>
  <c r="D33" i="12" s="1"/>
  <c r="M27" i="14"/>
  <c r="R26" i="14"/>
  <c r="L28" i="14"/>
  <c r="O28" i="14" s="1"/>
  <c r="Q27" i="14"/>
  <c r="AB34" i="12"/>
  <c r="AC34" i="12"/>
  <c r="E83" i="10"/>
  <c r="D83" i="10"/>
  <c r="AB113" i="7"/>
  <c r="H77" i="10" s="1"/>
  <c r="X118" i="7"/>
  <c r="B82" i="10" s="1"/>
  <c r="S82" i="10" s="1"/>
  <c r="F83" i="10"/>
  <c r="K32" i="11"/>
  <c r="J32" i="11"/>
  <c r="G31" i="11"/>
  <c r="M28" i="14" l="1"/>
  <c r="R27" i="14"/>
  <c r="L29" i="14"/>
  <c r="O29" i="14" s="1"/>
  <c r="Q28" i="14"/>
  <c r="R33" i="11"/>
  <c r="D32" i="12" s="1"/>
  <c r="AB33" i="12"/>
  <c r="AC33" i="12"/>
  <c r="E82" i="10"/>
  <c r="D82" i="10"/>
  <c r="AB112" i="7"/>
  <c r="H76" i="10" s="1"/>
  <c r="X117" i="7"/>
  <c r="B81" i="10" s="1"/>
  <c r="S81" i="10" s="1"/>
  <c r="F82" i="10"/>
  <c r="K31" i="11"/>
  <c r="J31" i="11"/>
  <c r="R32" i="11" s="1"/>
  <c r="D31" i="12" s="1"/>
  <c r="T124" i="10"/>
  <c r="G30" i="11"/>
  <c r="L30" i="14" l="1"/>
  <c r="O30" i="14" s="1"/>
  <c r="Q29" i="14"/>
  <c r="M29" i="14"/>
  <c r="R28" i="14"/>
  <c r="AB32" i="12"/>
  <c r="AC32" i="12"/>
  <c r="E81" i="10"/>
  <c r="D81" i="10"/>
  <c r="AB111" i="7"/>
  <c r="X116" i="7"/>
  <c r="B80" i="10" s="1"/>
  <c r="S80" i="10" s="1"/>
  <c r="F81" i="10"/>
  <c r="K30" i="11"/>
  <c r="J30" i="11"/>
  <c r="T123" i="10"/>
  <c r="G29" i="11"/>
  <c r="R29" i="14" l="1"/>
  <c r="M30" i="14"/>
  <c r="L31" i="14"/>
  <c r="O31" i="14" s="1"/>
  <c r="Q30" i="14"/>
  <c r="R31" i="11"/>
  <c r="D30" i="12" s="1"/>
  <c r="AC31" i="12"/>
  <c r="AB31" i="12"/>
  <c r="E80" i="10"/>
  <c r="D80" i="10"/>
  <c r="H75" i="10"/>
  <c r="X115" i="7"/>
  <c r="B79" i="10" s="1"/>
  <c r="S79" i="10" s="1"/>
  <c r="F80" i="10"/>
  <c r="K29" i="11"/>
  <c r="J29" i="11"/>
  <c r="T122" i="10"/>
  <c r="G28" i="11"/>
  <c r="M31" i="14" l="1"/>
  <c r="R30" i="14"/>
  <c r="L32" i="14"/>
  <c r="O32" i="14" s="1"/>
  <c r="Q31" i="14"/>
  <c r="R30" i="11"/>
  <c r="D29" i="12" s="1"/>
  <c r="AC30" i="12"/>
  <c r="AB30" i="12"/>
  <c r="E79" i="10"/>
  <c r="D79" i="10"/>
  <c r="X114" i="7"/>
  <c r="B78" i="10" s="1"/>
  <c r="S78" i="10" s="1"/>
  <c r="F79" i="10"/>
  <c r="K28" i="11"/>
  <c r="J28" i="11"/>
  <c r="R29" i="11" s="1"/>
  <c r="D28" i="12" s="1"/>
  <c r="T121" i="10"/>
  <c r="G27" i="11"/>
  <c r="L33" i="14" l="1"/>
  <c r="O33" i="14" s="1"/>
  <c r="Q32" i="14"/>
  <c r="M32" i="14"/>
  <c r="R31" i="14"/>
  <c r="AC29" i="12"/>
  <c r="AB29" i="12"/>
  <c r="E78" i="10"/>
  <c r="D78" i="10"/>
  <c r="X113" i="7"/>
  <c r="B77" i="10" s="1"/>
  <c r="S77" i="10" s="1"/>
  <c r="F78" i="10"/>
  <c r="K27" i="11"/>
  <c r="J27" i="11"/>
  <c r="R28" i="11" s="1"/>
  <c r="D27" i="12" s="1"/>
  <c r="T120" i="10"/>
  <c r="G26" i="11"/>
  <c r="M33" i="14" l="1"/>
  <c r="R32" i="14"/>
  <c r="L34" i="14"/>
  <c r="O34" i="14" s="1"/>
  <c r="Q33" i="14"/>
  <c r="AC28" i="12"/>
  <c r="AB28" i="12"/>
  <c r="E77" i="10"/>
  <c r="D77" i="10"/>
  <c r="X112" i="7"/>
  <c r="B76" i="10" s="1"/>
  <c r="S76" i="10" s="1"/>
  <c r="F77" i="10"/>
  <c r="K26" i="11"/>
  <c r="J26" i="11"/>
  <c r="T119" i="10"/>
  <c r="G25" i="11"/>
  <c r="R27" i="11" l="1"/>
  <c r="D26" i="12" s="1"/>
  <c r="L35" i="14"/>
  <c r="O35" i="14" s="1"/>
  <c r="Q34" i="14"/>
  <c r="R33" i="14"/>
  <c r="M34" i="14"/>
  <c r="AB27" i="12"/>
  <c r="AC27" i="12"/>
  <c r="E76" i="10"/>
  <c r="D76" i="10"/>
  <c r="X111" i="7"/>
  <c r="F76" i="10"/>
  <c r="K25" i="11"/>
  <c r="J25" i="11"/>
  <c r="T118" i="10"/>
  <c r="G24" i="11"/>
  <c r="D75" i="10" l="1"/>
  <c r="B75" i="10"/>
  <c r="S75" i="10" s="1"/>
  <c r="R34" i="14"/>
  <c r="M35" i="14"/>
  <c r="L36" i="14"/>
  <c r="O36" i="14" s="1"/>
  <c r="Q35" i="14"/>
  <c r="R26" i="11"/>
  <c r="D25" i="12" s="1"/>
  <c r="AC26" i="12"/>
  <c r="AB26" i="12"/>
  <c r="F75" i="10"/>
  <c r="E75" i="10"/>
  <c r="K24" i="11"/>
  <c r="J24" i="11"/>
  <c r="R25" i="11" s="1"/>
  <c r="D24" i="12" s="1"/>
  <c r="T117" i="10"/>
  <c r="G23" i="11"/>
  <c r="M36" i="14" l="1"/>
  <c r="R35" i="14"/>
  <c r="L37" i="14"/>
  <c r="O37" i="14" s="1"/>
  <c r="Q36" i="14"/>
  <c r="AC25" i="12"/>
  <c r="AB25" i="12"/>
  <c r="K23" i="11"/>
  <c r="J23" i="11"/>
  <c r="T116" i="10"/>
  <c r="G22" i="11"/>
  <c r="T407" i="10"/>
  <c r="L38" i="14" l="1"/>
  <c r="O38" i="14" s="1"/>
  <c r="Q37" i="14"/>
  <c r="M37" i="14"/>
  <c r="R36" i="14"/>
  <c r="R24" i="11"/>
  <c r="D23" i="12" s="1"/>
  <c r="AB24" i="12"/>
  <c r="AC24" i="12"/>
  <c r="G312" i="11"/>
  <c r="J22" i="11"/>
  <c r="K22" i="11"/>
  <c r="T115" i="10"/>
  <c r="G21" i="11"/>
  <c r="M38" i="14" l="1"/>
  <c r="R37" i="14"/>
  <c r="L39" i="14"/>
  <c r="O39" i="14" s="1"/>
  <c r="Q38" i="14"/>
  <c r="R23" i="11"/>
  <c r="D22" i="12" s="1"/>
  <c r="AB23" i="12"/>
  <c r="AC23" i="12"/>
  <c r="K21" i="11"/>
  <c r="J21" i="11"/>
  <c r="K312" i="11"/>
  <c r="J312" i="11"/>
  <c r="T114" i="10"/>
  <c r="G20" i="11"/>
  <c r="L40" i="14" l="1"/>
  <c r="O40" i="14" s="1"/>
  <c r="Q39" i="14"/>
  <c r="M39" i="14"/>
  <c r="R38" i="14"/>
  <c r="R22" i="11"/>
  <c r="D21" i="12" s="1"/>
  <c r="AC22" i="12"/>
  <c r="AB22" i="12"/>
  <c r="K20" i="11"/>
  <c r="J20" i="11"/>
  <c r="T113" i="10"/>
  <c r="G19" i="11"/>
  <c r="R21" i="11" l="1"/>
  <c r="D20" i="12" s="1"/>
  <c r="R39" i="14"/>
  <c r="M40" i="14"/>
  <c r="L41" i="14"/>
  <c r="O41" i="14" s="1"/>
  <c r="Q40" i="14"/>
  <c r="AB21" i="12"/>
  <c r="AC21" i="12"/>
  <c r="K19" i="11"/>
  <c r="J19" i="11"/>
  <c r="R20" i="11" s="1"/>
  <c r="D19" i="12" s="1"/>
  <c r="T112" i="10"/>
  <c r="G18" i="11"/>
  <c r="L42" i="14" l="1"/>
  <c r="O42" i="14" s="1"/>
  <c r="Q41" i="14"/>
  <c r="M41" i="14"/>
  <c r="R40" i="14"/>
  <c r="AB20" i="12"/>
  <c r="AC20" i="12"/>
  <c r="K18" i="11"/>
  <c r="J18" i="11"/>
  <c r="R19" i="11" s="1"/>
  <c r="D18" i="12" s="1"/>
  <c r="T111" i="10"/>
  <c r="G17" i="11"/>
  <c r="M42" i="14" l="1"/>
  <c r="R41" i="14"/>
  <c r="L43" i="14"/>
  <c r="O43" i="14" s="1"/>
  <c r="Q42" i="14"/>
  <c r="AC19" i="12"/>
  <c r="AB19" i="12"/>
  <c r="K17" i="11"/>
  <c r="J17" i="11"/>
  <c r="R18" i="11" s="1"/>
  <c r="D17" i="12" s="1"/>
  <c r="T110" i="10"/>
  <c r="G16" i="11"/>
  <c r="L44" i="14" l="1"/>
  <c r="O44" i="14" s="1"/>
  <c r="Q43" i="14"/>
  <c r="M43" i="14"/>
  <c r="R42" i="14"/>
  <c r="AC18" i="12"/>
  <c r="AB18" i="12"/>
  <c r="K16" i="11"/>
  <c r="J16" i="11"/>
  <c r="R17" i="11" s="1"/>
  <c r="D16" i="12" s="1"/>
  <c r="T109" i="10"/>
  <c r="G15" i="11"/>
  <c r="M44" i="14" l="1"/>
  <c r="R43" i="14"/>
  <c r="L45" i="14"/>
  <c r="O45" i="14" s="1"/>
  <c r="Q44" i="14"/>
  <c r="AB17" i="12"/>
  <c r="AC17" i="12"/>
  <c r="K15" i="11"/>
  <c r="J15" i="11"/>
  <c r="T108" i="10"/>
  <c r="G14" i="11"/>
  <c r="L46" i="14" l="1"/>
  <c r="O46" i="14" s="1"/>
  <c r="Q45" i="14"/>
  <c r="R16" i="11"/>
  <c r="D15" i="12" s="1"/>
  <c r="R44" i="14"/>
  <c r="M45" i="14"/>
  <c r="AC16" i="12"/>
  <c r="AB16" i="12"/>
  <c r="K14" i="11"/>
  <c r="J14" i="11"/>
  <c r="T107" i="10"/>
  <c r="G13" i="11"/>
  <c r="R15" i="11" l="1"/>
  <c r="D14" i="12" s="1"/>
  <c r="M46" i="14"/>
  <c r="R45" i="14"/>
  <c r="L47" i="14"/>
  <c r="O47" i="14" s="1"/>
  <c r="Q46" i="14"/>
  <c r="AB15" i="12"/>
  <c r="AC15" i="12"/>
  <c r="K13" i="11"/>
  <c r="J13" i="11"/>
  <c r="T106" i="10"/>
  <c r="G12" i="11"/>
  <c r="R14" i="11" l="1"/>
  <c r="D13" i="12" s="1"/>
  <c r="L48" i="14"/>
  <c r="O48" i="14" s="1"/>
  <c r="Q47" i="14"/>
  <c r="M47" i="14"/>
  <c r="R46" i="14"/>
  <c r="AB14" i="12"/>
  <c r="AC14" i="12"/>
  <c r="K12" i="11"/>
  <c r="J12" i="11"/>
  <c r="R13" i="11" s="1"/>
  <c r="D12" i="12" s="1"/>
  <c r="T105" i="10"/>
  <c r="G11" i="11"/>
  <c r="M48" i="14" l="1"/>
  <c r="R47" i="14"/>
  <c r="L49" i="14"/>
  <c r="O49" i="14" s="1"/>
  <c r="Q48" i="14"/>
  <c r="AB13" i="12"/>
  <c r="AC13" i="12"/>
  <c r="K11" i="11"/>
  <c r="J11" i="11"/>
  <c r="T104" i="10"/>
  <c r="G10" i="11"/>
  <c r="L50" i="14" l="1"/>
  <c r="O50" i="14" s="1"/>
  <c r="Q49" i="14"/>
  <c r="R48" i="14"/>
  <c r="M49" i="14"/>
  <c r="R12" i="11"/>
  <c r="D11" i="12" s="1"/>
  <c r="AC12" i="12"/>
  <c r="AB12" i="12"/>
  <c r="K10" i="11"/>
  <c r="J10" i="11"/>
  <c r="T103" i="10"/>
  <c r="G9" i="11"/>
  <c r="R49" i="14" l="1"/>
  <c r="M50" i="14"/>
  <c r="L51" i="14"/>
  <c r="O51" i="14" s="1"/>
  <c r="Q50" i="14"/>
  <c r="R11" i="11"/>
  <c r="D10" i="12" s="1"/>
  <c r="AC11" i="12"/>
  <c r="AB11" i="12"/>
  <c r="K9" i="11"/>
  <c r="J9" i="11"/>
  <c r="R10" i="11" s="1"/>
  <c r="D9" i="12" s="1"/>
  <c r="T102" i="10"/>
  <c r="G8" i="11"/>
  <c r="L52" i="14" l="1"/>
  <c r="O52" i="14" s="1"/>
  <c r="Q51" i="14"/>
  <c r="R50" i="14"/>
  <c r="M51" i="14"/>
  <c r="Q4" i="12"/>
  <c r="P4" i="12"/>
  <c r="AC10" i="12"/>
  <c r="AB10" i="12"/>
  <c r="K8" i="11"/>
  <c r="J8" i="11"/>
  <c r="T101" i="10"/>
  <c r="G7" i="11"/>
  <c r="R9" i="11" l="1"/>
  <c r="D8" i="12" s="1"/>
  <c r="R51" i="14"/>
  <c r="M52" i="14"/>
  <c r="L53" i="14"/>
  <c r="O53" i="14" s="1"/>
  <c r="Q52" i="14"/>
  <c r="P2" i="12"/>
  <c r="AB9" i="12"/>
  <c r="AC9" i="12"/>
  <c r="K7" i="11"/>
  <c r="J7" i="11"/>
  <c r="T100" i="10"/>
  <c r="G6" i="11"/>
  <c r="M53" i="14" l="1"/>
  <c r="R52" i="14"/>
  <c r="L54" i="14"/>
  <c r="O54" i="14" s="1"/>
  <c r="Q53" i="14"/>
  <c r="R8" i="11"/>
  <c r="D7" i="12" s="1"/>
  <c r="AB8" i="12"/>
  <c r="AC8" i="12"/>
  <c r="K6" i="11"/>
  <c r="J6" i="11"/>
  <c r="T99" i="10"/>
  <c r="G5" i="11"/>
  <c r="L55" i="14" l="1"/>
  <c r="O55" i="14" s="1"/>
  <c r="Q54" i="14"/>
  <c r="M54" i="14"/>
  <c r="R53" i="14"/>
  <c r="R7" i="11"/>
  <c r="D6" i="12" s="1"/>
  <c r="AB7" i="12"/>
  <c r="AC7" i="12"/>
  <c r="K5" i="11"/>
  <c r="J5" i="11"/>
  <c r="T98" i="10"/>
  <c r="G4" i="11"/>
  <c r="M55" i="14" l="1"/>
  <c r="R54" i="14"/>
  <c r="L56" i="14"/>
  <c r="O56" i="14" s="1"/>
  <c r="Q55" i="14"/>
  <c r="R6" i="11"/>
  <c r="D5" i="12" s="1"/>
  <c r="AB6" i="12"/>
  <c r="AC6" i="12"/>
  <c r="K4" i="11"/>
  <c r="J4" i="11"/>
  <c r="T97" i="10"/>
  <c r="G2" i="11" s="1"/>
  <c r="G3" i="11"/>
  <c r="L57" i="14" l="1"/>
  <c r="O57" i="14" s="1"/>
  <c r="Q56" i="14"/>
  <c r="M56" i="14"/>
  <c r="R55" i="14"/>
  <c r="R5" i="11"/>
  <c r="D4" i="12" s="1"/>
  <c r="K2" i="11"/>
  <c r="J2" i="11"/>
  <c r="P3" i="12"/>
  <c r="Q10" i="12"/>
  <c r="P10" i="12"/>
  <c r="AB5" i="12"/>
  <c r="AC5" i="12"/>
  <c r="K3" i="11"/>
  <c r="J3" i="11"/>
  <c r="R4" i="11" s="1"/>
  <c r="T96" i="10"/>
  <c r="M57" i="14" l="1"/>
  <c r="R56" i="14"/>
  <c r="L58" i="14"/>
  <c r="O58" i="14" s="1"/>
  <c r="Q57" i="14"/>
  <c r="R3" i="11"/>
  <c r="Q2" i="12"/>
  <c r="Q3" i="12"/>
  <c r="D3" i="12"/>
  <c r="X2" i="11" a="1"/>
  <c r="X2" i="11" s="1"/>
  <c r="X4" i="11" s="1"/>
  <c r="X3" i="11"/>
  <c r="AB4" i="12"/>
  <c r="AC4" i="12"/>
  <c r="K314" i="11"/>
  <c r="J314" i="11"/>
  <c r="T95" i="10"/>
  <c r="L59" i="14" l="1"/>
  <c r="O59" i="14" s="1"/>
  <c r="Q58" i="14"/>
  <c r="M58" i="14"/>
  <c r="R57" i="14"/>
  <c r="AB3" i="12"/>
  <c r="AC3" i="12"/>
  <c r="T94" i="10"/>
  <c r="M59" i="14" l="1"/>
  <c r="R58" i="14"/>
  <c r="L60" i="14"/>
  <c r="O60" i="14" s="1"/>
  <c r="Q59" i="14"/>
  <c r="D2" i="12"/>
  <c r="T93" i="10"/>
  <c r="L61" i="14" l="1"/>
  <c r="O61" i="14" s="1"/>
  <c r="Q60" i="14"/>
  <c r="R59" i="14"/>
  <c r="M60" i="14"/>
  <c r="Y6" i="12"/>
  <c r="P5" i="12"/>
  <c r="Y4" i="12" a="1"/>
  <c r="Y4" i="12" s="1"/>
  <c r="Y5" i="12" a="1"/>
  <c r="Y5" i="12" s="1"/>
  <c r="P6" i="12"/>
  <c r="P11" i="12"/>
  <c r="T92" i="10"/>
  <c r="M61" i="14" l="1"/>
  <c r="R60" i="14"/>
  <c r="L62" i="14"/>
  <c r="O62" i="14" s="1"/>
  <c r="Q61" i="14"/>
  <c r="C15" i="13"/>
  <c r="L3" i="13"/>
  <c r="C17" i="13"/>
  <c r="D17" i="13" s="1"/>
  <c r="C16" i="13"/>
  <c r="D16" i="13" s="1"/>
  <c r="X9" i="12"/>
  <c r="Q5" i="12"/>
  <c r="X15" i="12"/>
  <c r="X10" i="12"/>
  <c r="X6" i="12"/>
  <c r="C12" i="13" s="1"/>
  <c r="D12" i="13" s="1"/>
  <c r="X4" i="12" a="1"/>
  <c r="X4" i="12" s="1"/>
  <c r="X5" i="12" a="1"/>
  <c r="X5" i="12" s="1"/>
  <c r="C11" i="13" s="1"/>
  <c r="Q6" i="12"/>
  <c r="Y7" i="12"/>
  <c r="Q11" i="12"/>
  <c r="AC2" i="12"/>
  <c r="X11" i="12" s="1"/>
  <c r="AB2" i="12"/>
  <c r="T91" i="10"/>
  <c r="L63" i="14" l="1"/>
  <c r="O63" i="14" s="1"/>
  <c r="Q62" i="14"/>
  <c r="R61" i="14"/>
  <c r="M62" i="14"/>
  <c r="A20" i="13"/>
  <c r="D11" i="13"/>
  <c r="L4" i="13"/>
  <c r="O3" i="13"/>
  <c r="A24" i="13"/>
  <c r="D15" i="13"/>
  <c r="X8" i="12"/>
  <c r="X7" i="12"/>
  <c r="C13" i="13" s="1"/>
  <c r="D13" i="13" s="1"/>
  <c r="T90" i="10"/>
  <c r="R62" i="14" l="1"/>
  <c r="M63" i="14"/>
  <c r="L64" i="14"/>
  <c r="O64" i="14" s="1"/>
  <c r="Q63" i="14"/>
  <c r="O4" i="13"/>
  <c r="L5" i="13"/>
  <c r="T89" i="10"/>
  <c r="R63" i="14" l="1"/>
  <c r="M64" i="14"/>
  <c r="L65" i="14"/>
  <c r="O65" i="14" s="1"/>
  <c r="Q64" i="14"/>
  <c r="L6" i="13"/>
  <c r="O5" i="13"/>
  <c r="T88" i="10"/>
  <c r="R64" i="14" l="1"/>
  <c r="M65" i="14"/>
  <c r="L66" i="14"/>
  <c r="O66" i="14" s="1"/>
  <c r="Q65" i="14"/>
  <c r="L7" i="13"/>
  <c r="O6" i="13"/>
  <c r="T87" i="10"/>
  <c r="M66" i="14" l="1"/>
  <c r="R65" i="14"/>
  <c r="L67" i="14"/>
  <c r="O67" i="14" s="1"/>
  <c r="Q66" i="14"/>
  <c r="O7" i="13"/>
  <c r="L8" i="13"/>
  <c r="T86" i="10"/>
  <c r="L68" i="14" l="1"/>
  <c r="O68" i="14" s="1"/>
  <c r="Q67" i="14"/>
  <c r="M67" i="14"/>
  <c r="R66" i="14"/>
  <c r="O8" i="13"/>
  <c r="L9" i="13"/>
  <c r="T85" i="10"/>
  <c r="R67" i="14" l="1"/>
  <c r="M68" i="14"/>
  <c r="L69" i="14"/>
  <c r="O69" i="14" s="1"/>
  <c r="Q68" i="14"/>
  <c r="O9" i="13"/>
  <c r="L10" i="13"/>
  <c r="Q14" i="12"/>
  <c r="X13" i="12" s="1"/>
  <c r="P14" i="12"/>
  <c r="T84" i="10"/>
  <c r="M69" i="14" l="1"/>
  <c r="R68" i="14"/>
  <c r="L70" i="14"/>
  <c r="O70" i="14" s="1"/>
  <c r="Q69" i="14"/>
  <c r="L11" i="13"/>
  <c r="O10" i="13"/>
  <c r="T83" i="10"/>
  <c r="L71" i="14" l="1"/>
  <c r="O71" i="14" s="1"/>
  <c r="Q70" i="14"/>
  <c r="M70" i="14"/>
  <c r="R69" i="14"/>
  <c r="L12" i="13"/>
  <c r="O11" i="13"/>
  <c r="T82" i="10"/>
  <c r="M71" i="14" l="1"/>
  <c r="R70" i="14"/>
  <c r="L72" i="14"/>
  <c r="O72" i="14" s="1"/>
  <c r="Q71" i="14"/>
  <c r="O12" i="13"/>
  <c r="L13" i="13"/>
  <c r="Q13" i="12"/>
  <c r="P13" i="12"/>
  <c r="P15" i="12" s="1"/>
  <c r="T81" i="10"/>
  <c r="L73" i="14" l="1"/>
  <c r="O73" i="14" s="1"/>
  <c r="Q72" i="14"/>
  <c r="M72" i="14"/>
  <c r="R71" i="14"/>
  <c r="L14" i="13"/>
  <c r="O13" i="13"/>
  <c r="X12" i="12"/>
  <c r="X14" i="12" s="1"/>
  <c r="Q15" i="12"/>
  <c r="T80" i="10"/>
  <c r="M73" i="14" l="1"/>
  <c r="R72" i="14"/>
  <c r="L74" i="14"/>
  <c r="O74" i="14" s="1"/>
  <c r="Q73" i="14"/>
  <c r="L15" i="13"/>
  <c r="O14" i="13"/>
  <c r="T79" i="10"/>
  <c r="L75" i="14" l="1"/>
  <c r="O75" i="14" s="1"/>
  <c r="Q74" i="14"/>
  <c r="R73" i="14"/>
  <c r="M74" i="14"/>
  <c r="O15" i="13"/>
  <c r="L16" i="13"/>
  <c r="T78" i="10"/>
  <c r="M75" i="14" l="1"/>
  <c r="R74" i="14"/>
  <c r="L76" i="14"/>
  <c r="O76" i="14" s="1"/>
  <c r="Q75" i="14"/>
  <c r="O16" i="13"/>
  <c r="L17" i="13"/>
  <c r="T77" i="10"/>
  <c r="L77" i="14" l="1"/>
  <c r="O77" i="14" s="1"/>
  <c r="Q76" i="14"/>
  <c r="M76" i="14"/>
  <c r="R75" i="14"/>
  <c r="O17" i="13"/>
  <c r="L18" i="13"/>
  <c r="T76" i="10"/>
  <c r="M77" i="14" l="1"/>
  <c r="R76" i="14"/>
  <c r="L78" i="14"/>
  <c r="O78" i="14" s="1"/>
  <c r="Q77" i="14"/>
  <c r="L19" i="13"/>
  <c r="O18" i="13"/>
  <c r="T75" i="10"/>
  <c r="L79" i="14" l="1"/>
  <c r="O79" i="14" s="1"/>
  <c r="Q78" i="14"/>
  <c r="M78" i="14"/>
  <c r="R77" i="14"/>
  <c r="O19" i="13"/>
  <c r="L20" i="13"/>
  <c r="T74" i="10"/>
  <c r="M79" i="14" l="1"/>
  <c r="R78" i="14"/>
  <c r="L80" i="14"/>
  <c r="O80" i="14" s="1"/>
  <c r="Q79" i="14"/>
  <c r="O20" i="13"/>
  <c r="L21" i="13"/>
  <c r="T73" i="10"/>
  <c r="L81" i="14" l="1"/>
  <c r="O81" i="14" s="1"/>
  <c r="Q80" i="14"/>
  <c r="R79" i="14"/>
  <c r="M80" i="14"/>
  <c r="L22" i="13"/>
  <c r="O21" i="13"/>
  <c r="T72" i="10"/>
  <c r="M81" i="14" l="1"/>
  <c r="R80" i="14"/>
  <c r="L82" i="14"/>
  <c r="O82" i="14" s="1"/>
  <c r="Q81" i="14"/>
  <c r="L23" i="13"/>
  <c r="O22" i="13"/>
  <c r="T71" i="10"/>
  <c r="L83" i="14" l="1"/>
  <c r="O83" i="14" s="1"/>
  <c r="Q82" i="14"/>
  <c r="M82" i="14"/>
  <c r="R81" i="14"/>
  <c r="L24" i="13"/>
  <c r="O23" i="13"/>
  <c r="T70" i="10"/>
  <c r="M83" i="14" l="1"/>
  <c r="R82" i="14"/>
  <c r="L84" i="14"/>
  <c r="O84" i="14" s="1"/>
  <c r="Q83" i="14"/>
  <c r="O24" i="13"/>
  <c r="L25" i="13"/>
  <c r="T69" i="10"/>
  <c r="L85" i="14" l="1"/>
  <c r="O85" i="14" s="1"/>
  <c r="Q84" i="14"/>
  <c r="M84" i="14"/>
  <c r="R83" i="14"/>
  <c r="L26" i="13"/>
  <c r="O25" i="13"/>
  <c r="T68" i="10"/>
  <c r="M85" i="14" l="1"/>
  <c r="R84" i="14"/>
  <c r="L86" i="14"/>
  <c r="O86" i="14" s="1"/>
  <c r="Q85" i="14"/>
  <c r="O26" i="13"/>
  <c r="L27" i="13"/>
  <c r="T67" i="10"/>
  <c r="L87" i="14" l="1"/>
  <c r="O87" i="14" s="1"/>
  <c r="Q86" i="14"/>
  <c r="M86" i="14"/>
  <c r="R85" i="14"/>
  <c r="L28" i="13"/>
  <c r="O27" i="13"/>
  <c r="T66" i="10"/>
  <c r="M87" i="14" l="1"/>
  <c r="R86" i="14"/>
  <c r="L88" i="14"/>
  <c r="O88" i="14" s="1"/>
  <c r="Q87" i="14"/>
  <c r="L29" i="13"/>
  <c r="O28" i="13"/>
  <c r="T65" i="10"/>
  <c r="L89" i="14" l="1"/>
  <c r="O89" i="14" s="1"/>
  <c r="Q88" i="14"/>
  <c r="M88" i="14"/>
  <c r="R87" i="14"/>
  <c r="O29" i="13"/>
  <c r="L30" i="13"/>
  <c r="T64" i="10"/>
  <c r="M89" i="14" l="1"/>
  <c r="R88" i="14"/>
  <c r="L90" i="14"/>
  <c r="O90" i="14" s="1"/>
  <c r="Q89" i="14"/>
  <c r="O30" i="13"/>
  <c r="L31" i="13"/>
  <c r="T63" i="10"/>
  <c r="L91" i="14" l="1"/>
  <c r="O91" i="14" s="1"/>
  <c r="Q90" i="14"/>
  <c r="M90" i="14"/>
  <c r="R89" i="14"/>
  <c r="O31" i="13"/>
  <c r="L32" i="13"/>
  <c r="T62" i="10"/>
  <c r="M91" i="14" l="1"/>
  <c r="R90" i="14"/>
  <c r="L92" i="14"/>
  <c r="O92" i="14" s="1"/>
  <c r="Q91" i="14"/>
  <c r="O32" i="13"/>
  <c r="L33" i="13"/>
  <c r="T61" i="10"/>
  <c r="L93" i="14" l="1"/>
  <c r="O93" i="14" s="1"/>
  <c r="Q92" i="14"/>
  <c r="M92" i="14"/>
  <c r="R91" i="14"/>
  <c r="L34" i="13"/>
  <c r="O33" i="13"/>
  <c r="T60" i="10"/>
  <c r="M93" i="14" l="1"/>
  <c r="R92" i="14"/>
  <c r="L94" i="14"/>
  <c r="O94" i="14" s="1"/>
  <c r="Q93" i="14"/>
  <c r="O34" i="13"/>
  <c r="L35" i="13"/>
  <c r="T59" i="10"/>
  <c r="L95" i="14" l="1"/>
  <c r="O95" i="14" s="1"/>
  <c r="Q94" i="14"/>
  <c r="M94" i="14"/>
  <c r="R93" i="14"/>
  <c r="O35" i="13"/>
  <c r="L36" i="13"/>
  <c r="T58" i="10"/>
  <c r="M95" i="14" l="1"/>
  <c r="R94" i="14"/>
  <c r="L96" i="14"/>
  <c r="O96" i="14" s="1"/>
  <c r="Q95" i="14"/>
  <c r="L37" i="13"/>
  <c r="O36" i="13"/>
  <c r="T57" i="10"/>
  <c r="L97" i="14" l="1"/>
  <c r="O97" i="14" s="1"/>
  <c r="Q96" i="14"/>
  <c r="M96" i="14"/>
  <c r="R95" i="14"/>
  <c r="O37" i="13"/>
  <c r="L38" i="13"/>
  <c r="T56" i="10"/>
  <c r="M97" i="14" l="1"/>
  <c r="R96" i="14"/>
  <c r="L98" i="14"/>
  <c r="O98" i="14" s="1"/>
  <c r="Q97" i="14"/>
  <c r="L39" i="13"/>
  <c r="O38" i="13"/>
  <c r="T55" i="10"/>
  <c r="L99" i="14" l="1"/>
  <c r="O99" i="14" s="1"/>
  <c r="Q98" i="14"/>
  <c r="M98" i="14"/>
  <c r="R97" i="14"/>
  <c r="O39" i="13"/>
  <c r="L40" i="13"/>
  <c r="T54" i="10"/>
  <c r="R98" i="14" l="1"/>
  <c r="M99" i="14"/>
  <c r="L100" i="14"/>
  <c r="O100" i="14" s="1"/>
  <c r="Q99" i="14"/>
  <c r="L41" i="13"/>
  <c r="O40" i="13"/>
  <c r="T53" i="10"/>
  <c r="L101" i="14" l="1"/>
  <c r="O101" i="14" s="1"/>
  <c r="Q100" i="14"/>
  <c r="R99" i="14"/>
  <c r="M100" i="14"/>
  <c r="L42" i="13"/>
  <c r="O41" i="13"/>
  <c r="T52" i="10"/>
  <c r="M101" i="14" l="1"/>
  <c r="R100" i="14"/>
  <c r="L102" i="14"/>
  <c r="O102" i="14" s="1"/>
  <c r="Q101" i="14"/>
  <c r="O42" i="13"/>
  <c r="L43" i="13"/>
  <c r="T51" i="10"/>
  <c r="L103" i="14" l="1"/>
  <c r="O103" i="14" s="1"/>
  <c r="Q102" i="14"/>
  <c r="R101" i="14"/>
  <c r="M102" i="14"/>
  <c r="O43" i="13"/>
  <c r="L44" i="13"/>
  <c r="T50" i="10"/>
  <c r="M103" i="14" l="1"/>
  <c r="R102" i="14"/>
  <c r="L104" i="14"/>
  <c r="O104" i="14" s="1"/>
  <c r="Q103" i="14"/>
  <c r="O44" i="13"/>
  <c r="L45" i="13"/>
  <c r="T49" i="10"/>
  <c r="L105" i="14" l="1"/>
  <c r="O105" i="14" s="1"/>
  <c r="Q104" i="14"/>
  <c r="R103" i="14"/>
  <c r="M104" i="14"/>
  <c r="L46" i="13"/>
  <c r="O45" i="13"/>
  <c r="T48" i="10"/>
  <c r="M105" i="14" l="1"/>
  <c r="R104" i="14"/>
  <c r="L106" i="14"/>
  <c r="O106" i="14" s="1"/>
  <c r="Q105" i="14"/>
  <c r="L47" i="13"/>
  <c r="O46" i="13"/>
  <c r="T47" i="10"/>
  <c r="L107" i="14" l="1"/>
  <c r="O107" i="14" s="1"/>
  <c r="Q106" i="14"/>
  <c r="M106" i="14"/>
  <c r="R105" i="14"/>
  <c r="L48" i="13"/>
  <c r="O47" i="13"/>
  <c r="T46" i="10"/>
  <c r="R106" i="14" l="1"/>
  <c r="M107" i="14"/>
  <c r="L108" i="14"/>
  <c r="O108" i="14" s="1"/>
  <c r="Q107" i="14"/>
  <c r="O48" i="13"/>
  <c r="L49" i="13"/>
  <c r="T45" i="10"/>
  <c r="R107" i="14" l="1"/>
  <c r="M108" i="14"/>
  <c r="L109" i="14"/>
  <c r="O109" i="14" s="1"/>
  <c r="Q108" i="14"/>
  <c r="O49" i="13"/>
  <c r="L50" i="13"/>
  <c r="T44" i="10"/>
  <c r="M109" i="14" l="1"/>
  <c r="R108" i="14"/>
  <c r="L110" i="14"/>
  <c r="O110" i="14" s="1"/>
  <c r="Q109" i="14"/>
  <c r="O50" i="13"/>
  <c r="L51" i="13"/>
  <c r="T43" i="10"/>
  <c r="L111" i="14" l="1"/>
  <c r="O111" i="14" s="1"/>
  <c r="Q110" i="14"/>
  <c r="R109" i="14"/>
  <c r="M110" i="14"/>
  <c r="O51" i="13"/>
  <c r="L52" i="13"/>
  <c r="T42" i="10"/>
  <c r="M111" i="14" l="1"/>
  <c r="R110" i="14"/>
  <c r="L112" i="14"/>
  <c r="O112" i="14" s="1"/>
  <c r="Q111" i="14"/>
  <c r="O52" i="13"/>
  <c r="L53" i="13"/>
  <c r="T41" i="10"/>
  <c r="L113" i="14" l="1"/>
  <c r="O113" i="14" s="1"/>
  <c r="Q112" i="14"/>
  <c r="M112" i="14"/>
  <c r="R111" i="14"/>
  <c r="O53" i="13"/>
  <c r="L54" i="13"/>
  <c r="T40" i="10"/>
  <c r="M113" i="14" l="1"/>
  <c r="R112" i="14"/>
  <c r="L114" i="14"/>
  <c r="O114" i="14" s="1"/>
  <c r="Q113" i="14"/>
  <c r="L55" i="13"/>
  <c r="O54" i="13"/>
  <c r="T39" i="10"/>
  <c r="L115" i="14" l="1"/>
  <c r="O115" i="14" s="1"/>
  <c r="Q114" i="14"/>
  <c r="M114" i="14"/>
  <c r="R113" i="14"/>
  <c r="L56" i="13"/>
  <c r="O55" i="13"/>
  <c r="T38" i="10"/>
  <c r="M115" i="14" l="1"/>
  <c r="R114" i="14"/>
  <c r="L116" i="14"/>
  <c r="O116" i="14" s="1"/>
  <c r="Q115" i="14"/>
  <c r="O56" i="13"/>
  <c r="L57" i="13"/>
  <c r="T37" i="10"/>
  <c r="L117" i="14" l="1"/>
  <c r="O117" i="14" s="1"/>
  <c r="Q116" i="14"/>
  <c r="M116" i="14"/>
  <c r="R115" i="14"/>
  <c r="O57" i="13"/>
  <c r="L58" i="13"/>
  <c r="T36" i="10"/>
  <c r="M117" i="14" l="1"/>
  <c r="R116" i="14"/>
  <c r="L118" i="14"/>
  <c r="O118" i="14" s="1"/>
  <c r="Q117" i="14"/>
  <c r="O58" i="13"/>
  <c r="L59" i="13"/>
  <c r="T35" i="10"/>
  <c r="L119" i="14" l="1"/>
  <c r="O119" i="14" s="1"/>
  <c r="Q118" i="14"/>
  <c r="M118" i="14"/>
  <c r="R117" i="14"/>
  <c r="O59" i="13"/>
  <c r="L60" i="13"/>
  <c r="T34" i="10"/>
  <c r="M119" i="14" l="1"/>
  <c r="R118" i="14"/>
  <c r="L120" i="14"/>
  <c r="O120" i="14" s="1"/>
  <c r="Q119" i="14"/>
  <c r="L61" i="13"/>
  <c r="O60" i="13"/>
  <c r="T33" i="10"/>
  <c r="L121" i="14" l="1"/>
  <c r="O121" i="14" s="1"/>
  <c r="Q120" i="14"/>
  <c r="M120" i="14"/>
  <c r="R119" i="14"/>
  <c r="L62" i="13"/>
  <c r="O61" i="13"/>
  <c r="T32" i="10"/>
  <c r="M121" i="14" l="1"/>
  <c r="R120" i="14"/>
  <c r="L122" i="14"/>
  <c r="O122" i="14" s="1"/>
  <c r="Q121" i="14"/>
  <c r="O62" i="13"/>
  <c r="L63" i="13"/>
  <c r="T31" i="10"/>
  <c r="L123" i="14" l="1"/>
  <c r="O123" i="14" s="1"/>
  <c r="Q122" i="14"/>
  <c r="M122" i="14"/>
  <c r="R121" i="14"/>
  <c r="O63" i="13"/>
  <c r="L64" i="13"/>
  <c r="T30" i="10"/>
  <c r="R122" i="14" l="1"/>
  <c r="M123" i="14"/>
  <c r="L124" i="14"/>
  <c r="O124" i="14" s="1"/>
  <c r="Q123" i="14"/>
  <c r="L65" i="13"/>
  <c r="O64" i="13"/>
  <c r="T29" i="10"/>
  <c r="L125" i="14" l="1"/>
  <c r="O125" i="14" s="1"/>
  <c r="Q124" i="14"/>
  <c r="R123" i="14"/>
  <c r="M124" i="14"/>
  <c r="L66" i="13"/>
  <c r="O65" i="13"/>
  <c r="T28" i="10"/>
  <c r="M125" i="14" l="1"/>
  <c r="R124" i="14"/>
  <c r="L126" i="14"/>
  <c r="O126" i="14" s="1"/>
  <c r="Q125" i="14"/>
  <c r="L67" i="13"/>
  <c r="O66" i="13"/>
  <c r="T27" i="10"/>
  <c r="L127" i="14" l="1"/>
  <c r="O127" i="14" s="1"/>
  <c r="Q126" i="14"/>
  <c r="R125" i="14"/>
  <c r="M126" i="14"/>
  <c r="O67" i="13"/>
  <c r="L68" i="13"/>
  <c r="T26" i="10"/>
  <c r="M127" i="14" l="1"/>
  <c r="R126" i="14"/>
  <c r="L128" i="14"/>
  <c r="O128" i="14" s="1"/>
  <c r="Q127" i="14"/>
  <c r="L69" i="13"/>
  <c r="O68" i="13"/>
  <c r="T25" i="10"/>
  <c r="L129" i="14" l="1"/>
  <c r="O129" i="14" s="1"/>
  <c r="Q128" i="14"/>
  <c r="M128" i="14"/>
  <c r="R127" i="14"/>
  <c r="O69" i="13"/>
  <c r="L70" i="13"/>
  <c r="T24" i="10"/>
  <c r="R128" i="14" l="1"/>
  <c r="M129" i="14"/>
  <c r="L130" i="14"/>
  <c r="O130" i="14" s="1"/>
  <c r="Q129" i="14"/>
  <c r="L71" i="13"/>
  <c r="O70" i="13"/>
  <c r="T23" i="10"/>
  <c r="M130" i="14" l="1"/>
  <c r="R129" i="14"/>
  <c r="L131" i="14"/>
  <c r="O131" i="14" s="1"/>
  <c r="Q130" i="14"/>
  <c r="L72" i="13"/>
  <c r="O71" i="13"/>
  <c r="T22" i="10"/>
  <c r="L132" i="14" l="1"/>
  <c r="O132" i="14" s="1"/>
  <c r="Q131" i="14"/>
  <c r="M131" i="14"/>
  <c r="R130" i="14"/>
  <c r="O72" i="13"/>
  <c r="L73" i="13"/>
  <c r="T21" i="10"/>
  <c r="M132" i="14" l="1"/>
  <c r="R131" i="14"/>
  <c r="L133" i="14"/>
  <c r="O133" i="14" s="1"/>
  <c r="Q132" i="14"/>
  <c r="O73" i="13"/>
  <c r="L74" i="13"/>
  <c r="T20" i="10"/>
  <c r="L134" i="14" l="1"/>
  <c r="O134" i="14" s="1"/>
  <c r="Q133" i="14"/>
  <c r="M133" i="14"/>
  <c r="R132" i="14"/>
  <c r="O74" i="13"/>
  <c r="L75" i="13"/>
  <c r="T19" i="10"/>
  <c r="M134" i="14" l="1"/>
  <c r="R133" i="14"/>
  <c r="L135" i="14"/>
  <c r="O135" i="14" s="1"/>
  <c r="Q134" i="14"/>
  <c r="O75" i="13"/>
  <c r="L76" i="13"/>
  <c r="T18" i="10"/>
  <c r="L136" i="14" l="1"/>
  <c r="O136" i="14" s="1"/>
  <c r="Q135" i="14"/>
  <c r="M135" i="14"/>
  <c r="R134" i="14"/>
  <c r="O76" i="13"/>
  <c r="L77" i="13"/>
  <c r="T17" i="10"/>
  <c r="R135" i="14" l="1"/>
  <c r="M136" i="14"/>
  <c r="L137" i="14"/>
  <c r="O137" i="14" s="1"/>
  <c r="Q136" i="14"/>
  <c r="O77" i="13"/>
  <c r="L78" i="13"/>
  <c r="T16" i="10"/>
  <c r="M137" i="14" l="1"/>
  <c r="R136" i="14"/>
  <c r="L138" i="14"/>
  <c r="O138" i="14" s="1"/>
  <c r="Q137" i="14"/>
  <c r="O78" i="13"/>
  <c r="L79" i="13"/>
  <c r="T15" i="10"/>
  <c r="L139" i="14" l="1"/>
  <c r="O139" i="14" s="1"/>
  <c r="Q138" i="14"/>
  <c r="M138" i="14"/>
  <c r="R137" i="14"/>
  <c r="O79" i="13"/>
  <c r="L80" i="13"/>
  <c r="T14" i="10"/>
  <c r="M139" i="14" l="1"/>
  <c r="R138" i="14"/>
  <c r="L140" i="14"/>
  <c r="O140" i="14" s="1"/>
  <c r="Q139" i="14"/>
  <c r="L81" i="13"/>
  <c r="O80" i="13"/>
  <c r="T13" i="10"/>
  <c r="L141" i="14" l="1"/>
  <c r="O141" i="14" s="1"/>
  <c r="Q140" i="14"/>
  <c r="M140" i="14"/>
  <c r="R139" i="14"/>
  <c r="L82" i="13"/>
  <c r="O81" i="13"/>
  <c r="T12" i="10"/>
  <c r="M141" i="14" l="1"/>
  <c r="R140" i="14"/>
  <c r="L142" i="14"/>
  <c r="O142" i="14" s="1"/>
  <c r="Q141" i="14"/>
  <c r="L83" i="13"/>
  <c r="O82" i="13"/>
  <c r="T11" i="10"/>
  <c r="L143" i="14" l="1"/>
  <c r="O143" i="14" s="1"/>
  <c r="Q142" i="14"/>
  <c r="M142" i="14"/>
  <c r="R141" i="14"/>
  <c r="O83" i="13"/>
  <c r="L84" i="13"/>
  <c r="T10" i="10"/>
  <c r="M143" i="14" l="1"/>
  <c r="R142" i="14"/>
  <c r="L144" i="14"/>
  <c r="O144" i="14" s="1"/>
  <c r="Q143" i="14"/>
  <c r="L85" i="13"/>
  <c r="O84" i="13"/>
  <c r="T9" i="10"/>
  <c r="L145" i="14" l="1"/>
  <c r="O145" i="14" s="1"/>
  <c r="Q144" i="14"/>
  <c r="M144" i="14"/>
  <c r="R143" i="14"/>
  <c r="L86" i="13"/>
  <c r="O85" i="13"/>
  <c r="T8" i="10"/>
  <c r="M145" i="14" l="1"/>
  <c r="R144" i="14"/>
  <c r="L146" i="14"/>
  <c r="O146" i="14" s="1"/>
  <c r="Q145" i="14"/>
  <c r="L87" i="13"/>
  <c r="O86" i="13"/>
  <c r="T7" i="10"/>
  <c r="L147" i="14" l="1"/>
  <c r="O147" i="14" s="1"/>
  <c r="Q146" i="14"/>
  <c r="M146" i="14"/>
  <c r="R145" i="14"/>
  <c r="L88" i="13"/>
  <c r="O87" i="13"/>
  <c r="T6" i="10"/>
  <c r="M147" i="14" l="1"/>
  <c r="R146" i="14"/>
  <c r="L148" i="14"/>
  <c r="O148" i="14" s="1"/>
  <c r="Q147" i="14"/>
  <c r="L89" i="13"/>
  <c r="O88" i="13"/>
  <c r="T5" i="10"/>
  <c r="L149" i="14" l="1"/>
  <c r="O149" i="14" s="1"/>
  <c r="Q148" i="14"/>
  <c r="M148" i="14"/>
  <c r="R147" i="14"/>
  <c r="O89" i="13"/>
  <c r="L90" i="13"/>
  <c r="AA3" i="12" a="1"/>
  <c r="AA3" i="12" s="1"/>
  <c r="AA2" i="12" a="1"/>
  <c r="AA2" i="12" s="1"/>
  <c r="M149" i="14" l="1"/>
  <c r="R148" i="14"/>
  <c r="L150" i="14"/>
  <c r="O150" i="14" s="1"/>
  <c r="Q149" i="14"/>
  <c r="O90" i="13"/>
  <c r="L91" i="13"/>
  <c r="AA4" i="12"/>
  <c r="L151" i="14" l="1"/>
  <c r="O151" i="14" s="1"/>
  <c r="Q150" i="14"/>
  <c r="M150" i="14"/>
  <c r="R149" i="14"/>
  <c r="O91" i="13"/>
  <c r="L92" i="13"/>
  <c r="M151" i="14" l="1"/>
  <c r="R150" i="14"/>
  <c r="L152" i="14"/>
  <c r="O152" i="14" s="1"/>
  <c r="Q151" i="14"/>
  <c r="L93" i="13"/>
  <c r="O92" i="13"/>
  <c r="L153" i="14" l="1"/>
  <c r="O153" i="14" s="1"/>
  <c r="Q152" i="14"/>
  <c r="M152" i="14"/>
  <c r="R151" i="14"/>
  <c r="L94" i="13"/>
  <c r="O93" i="13"/>
  <c r="M153" i="14" l="1"/>
  <c r="R152" i="14"/>
  <c r="L154" i="14"/>
  <c r="O154" i="14" s="1"/>
  <c r="Q153" i="14"/>
  <c r="L95" i="13"/>
  <c r="O94" i="13"/>
  <c r="L155" i="14" l="1"/>
  <c r="O155" i="14" s="1"/>
  <c r="Q154" i="14"/>
  <c r="M154" i="14"/>
  <c r="R153" i="14"/>
  <c r="L96" i="13"/>
  <c r="O95" i="13"/>
  <c r="M155" i="14" l="1"/>
  <c r="R154" i="14"/>
  <c r="L156" i="14"/>
  <c r="O156" i="14" s="1"/>
  <c r="Q155" i="14"/>
  <c r="O96" i="13"/>
  <c r="L97" i="13"/>
  <c r="L157" i="14" l="1"/>
  <c r="O157" i="14" s="1"/>
  <c r="Q156" i="14"/>
  <c r="M156" i="14"/>
  <c r="R155" i="14"/>
  <c r="L98" i="13"/>
  <c r="O97" i="13"/>
  <c r="R156" i="14" l="1"/>
  <c r="M157" i="14"/>
  <c r="L158" i="14"/>
  <c r="O158" i="14" s="1"/>
  <c r="Q157" i="14"/>
  <c r="L99" i="13"/>
  <c r="O98" i="13"/>
  <c r="L159" i="14" l="1"/>
  <c r="O159" i="14" s="1"/>
  <c r="Q158" i="14"/>
  <c r="M158" i="14"/>
  <c r="R157" i="14"/>
  <c r="L100" i="13"/>
  <c r="O99" i="13"/>
  <c r="R158" i="14" l="1"/>
  <c r="M159" i="14"/>
  <c r="L160" i="14"/>
  <c r="O160" i="14" s="1"/>
  <c r="Q159" i="14"/>
  <c r="O100" i="13"/>
  <c r="L101" i="13"/>
  <c r="L161" i="14" l="1"/>
  <c r="O161" i="14" s="1"/>
  <c r="Q160" i="14"/>
  <c r="M160" i="14"/>
  <c r="R159" i="14"/>
  <c r="O101" i="13"/>
  <c r="L102" i="13"/>
  <c r="R160" i="14" l="1"/>
  <c r="M161" i="14"/>
  <c r="L162" i="14"/>
  <c r="O162" i="14" s="1"/>
  <c r="Q161" i="14"/>
  <c r="O102" i="13"/>
  <c r="L103" i="13"/>
  <c r="R161" i="14" l="1"/>
  <c r="M162" i="14"/>
  <c r="L163" i="14"/>
  <c r="O163" i="14" s="1"/>
  <c r="Q162" i="14"/>
  <c r="O103" i="13"/>
  <c r="L104" i="13"/>
  <c r="L164" i="14" l="1"/>
  <c r="O164" i="14" s="1"/>
  <c r="Q163" i="14"/>
  <c r="M163" i="14"/>
  <c r="R162" i="14"/>
  <c r="L105" i="13"/>
  <c r="O104" i="13"/>
  <c r="M164" i="14" l="1"/>
  <c r="R163" i="14"/>
  <c r="L165" i="14"/>
  <c r="O165" i="14" s="1"/>
  <c r="Q164" i="14"/>
  <c r="O105" i="13"/>
  <c r="L106" i="13"/>
  <c r="L166" i="14" l="1"/>
  <c r="O166" i="14" s="1"/>
  <c r="Q165" i="14"/>
  <c r="M165" i="14"/>
  <c r="R164" i="14"/>
  <c r="L107" i="13"/>
  <c r="O106" i="13"/>
  <c r="R165" i="14" l="1"/>
  <c r="M166" i="14"/>
  <c r="L167" i="14"/>
  <c r="O167" i="14" s="1"/>
  <c r="Q166" i="14"/>
  <c r="L108" i="13"/>
  <c r="O107" i="13"/>
  <c r="M167" i="14" l="1"/>
  <c r="R166" i="14"/>
  <c r="L168" i="14"/>
  <c r="O168" i="14" s="1"/>
  <c r="Q167" i="14"/>
  <c r="O108" i="13"/>
  <c r="L109" i="13"/>
  <c r="L169" i="14" l="1"/>
  <c r="O169" i="14" s="1"/>
  <c r="Q168" i="14"/>
  <c r="M168" i="14"/>
  <c r="R167" i="14"/>
  <c r="L110" i="13"/>
  <c r="O109" i="13"/>
  <c r="R168" i="14" l="1"/>
  <c r="M169" i="14"/>
  <c r="L170" i="14"/>
  <c r="O170" i="14" s="1"/>
  <c r="Q169" i="14"/>
  <c r="L111" i="13"/>
  <c r="O110" i="13"/>
  <c r="M170" i="14" l="1"/>
  <c r="R169" i="14"/>
  <c r="L171" i="14"/>
  <c r="O171" i="14" s="1"/>
  <c r="Q170" i="14"/>
  <c r="O111" i="13"/>
  <c r="L112" i="13"/>
  <c r="L172" i="14" l="1"/>
  <c r="O172" i="14" s="1"/>
  <c r="Q171" i="14"/>
  <c r="R170" i="14"/>
  <c r="M171" i="14"/>
  <c r="O112" i="13"/>
  <c r="L113" i="13"/>
  <c r="M172" i="14" l="1"/>
  <c r="R171" i="14"/>
  <c r="L173" i="14"/>
  <c r="O173" i="14" s="1"/>
  <c r="Q172" i="14"/>
  <c r="O113" i="13"/>
  <c r="L114" i="13"/>
  <c r="L174" i="14" l="1"/>
  <c r="O174" i="14" s="1"/>
  <c r="Q173" i="14"/>
  <c r="R172" i="14"/>
  <c r="M173" i="14"/>
  <c r="O114" i="13"/>
  <c r="L115" i="13"/>
  <c r="M174" i="14" l="1"/>
  <c r="R173" i="14"/>
  <c r="L175" i="14"/>
  <c r="O175" i="14" s="1"/>
  <c r="Q174" i="14"/>
  <c r="L116" i="13"/>
  <c r="O115" i="13"/>
  <c r="L176" i="14" l="1"/>
  <c r="O176" i="14" s="1"/>
  <c r="Q175" i="14"/>
  <c r="M175" i="14"/>
  <c r="R174" i="14"/>
  <c r="L117" i="13"/>
  <c r="O116" i="13"/>
  <c r="M176" i="14" l="1"/>
  <c r="R175" i="14"/>
  <c r="L177" i="14"/>
  <c r="O177" i="14" s="1"/>
  <c r="Q176" i="14"/>
  <c r="L118" i="13"/>
  <c r="O117" i="13"/>
  <c r="L178" i="14" l="1"/>
  <c r="O178" i="14" s="1"/>
  <c r="Q177" i="14"/>
  <c r="M177" i="14"/>
  <c r="R176" i="14"/>
  <c r="O118" i="13"/>
  <c r="L119" i="13"/>
  <c r="M178" i="14" l="1"/>
  <c r="R177" i="14"/>
  <c r="L179" i="14"/>
  <c r="O179" i="14" s="1"/>
  <c r="Q178" i="14"/>
  <c r="O119" i="13"/>
  <c r="L120" i="13"/>
  <c r="L180" i="14" l="1"/>
  <c r="O180" i="14" s="1"/>
  <c r="Q179" i="14"/>
  <c r="M179" i="14"/>
  <c r="R178" i="14"/>
  <c r="L121" i="13"/>
  <c r="O120" i="13"/>
  <c r="M180" i="14" l="1"/>
  <c r="R179" i="14"/>
  <c r="L181" i="14"/>
  <c r="O181" i="14" s="1"/>
  <c r="Q180" i="14"/>
  <c r="O121" i="13"/>
  <c r="L122" i="13"/>
  <c r="L182" i="14" l="1"/>
  <c r="O182" i="14" s="1"/>
  <c r="Q181" i="14"/>
  <c r="M181" i="14"/>
  <c r="R180" i="14"/>
  <c r="L123" i="13"/>
  <c r="O122" i="13"/>
  <c r="M182" i="14" l="1"/>
  <c r="R181" i="14"/>
  <c r="L183" i="14"/>
  <c r="O183" i="14" s="1"/>
  <c r="Q182" i="14"/>
  <c r="O123" i="13"/>
  <c r="L124" i="13"/>
  <c r="L184" i="14" l="1"/>
  <c r="O184" i="14" s="1"/>
  <c r="Q183" i="14"/>
  <c r="M183" i="14"/>
  <c r="R182" i="14"/>
  <c r="O124" i="13"/>
  <c r="L125" i="13"/>
  <c r="R183" i="14" l="1"/>
  <c r="M184" i="14"/>
  <c r="L185" i="14"/>
  <c r="O185" i="14" s="1"/>
  <c r="Q184" i="14"/>
  <c r="L126" i="13"/>
  <c r="O125" i="13"/>
  <c r="M185" i="14" l="1"/>
  <c r="R184" i="14"/>
  <c r="L186" i="14"/>
  <c r="O186" i="14" s="1"/>
  <c r="Q185" i="14"/>
  <c r="O126" i="13"/>
  <c r="L127" i="13"/>
  <c r="L187" i="14" l="1"/>
  <c r="O187" i="14" s="1"/>
  <c r="Q186" i="14"/>
  <c r="M186" i="14"/>
  <c r="R185" i="14"/>
  <c r="L128" i="13"/>
  <c r="O127" i="13"/>
  <c r="M187" i="14" l="1"/>
  <c r="R186" i="14"/>
  <c r="L188" i="14"/>
  <c r="O188" i="14" s="1"/>
  <c r="Q187" i="14"/>
  <c r="L129" i="13"/>
  <c r="O128" i="13"/>
  <c r="L189" i="14" l="1"/>
  <c r="O189" i="14" s="1"/>
  <c r="Q188" i="14"/>
  <c r="M188" i="14"/>
  <c r="R187" i="14"/>
  <c r="O129" i="13"/>
  <c r="L130" i="13"/>
  <c r="R188" i="14" l="1"/>
  <c r="M189" i="14"/>
  <c r="L190" i="14"/>
  <c r="O190" i="14" s="1"/>
  <c r="Q189" i="14"/>
  <c r="O130" i="13"/>
  <c r="L131" i="13"/>
  <c r="R189" i="14" l="1"/>
  <c r="M190" i="14"/>
  <c r="L191" i="14"/>
  <c r="O191" i="14" s="1"/>
  <c r="Q190" i="14"/>
  <c r="L132" i="13"/>
  <c r="O131" i="13"/>
  <c r="L192" i="14" l="1"/>
  <c r="O192" i="14" s="1"/>
  <c r="Q191" i="14"/>
  <c r="M191" i="14"/>
  <c r="R190" i="14"/>
  <c r="L133" i="13"/>
  <c r="O132" i="13"/>
  <c r="R191" i="14" l="1"/>
  <c r="M192" i="14"/>
  <c r="L193" i="14"/>
  <c r="O193" i="14" s="1"/>
  <c r="Q192" i="14"/>
  <c r="O133" i="13"/>
  <c r="L134" i="13"/>
  <c r="M193" i="14" l="1"/>
  <c r="R192" i="14"/>
  <c r="L194" i="14"/>
  <c r="O194" i="14" s="1"/>
  <c r="Q193" i="14"/>
  <c r="O134" i="13"/>
  <c r="L135" i="13"/>
  <c r="L195" i="14" l="1"/>
  <c r="O195" i="14" s="1"/>
  <c r="Q194" i="14"/>
  <c r="R193" i="14"/>
  <c r="M194" i="14"/>
  <c r="L136" i="13"/>
  <c r="O135" i="13"/>
  <c r="M195" i="14" l="1"/>
  <c r="R194" i="14"/>
  <c r="L196" i="14"/>
  <c r="O196" i="14" s="1"/>
  <c r="Q195" i="14"/>
  <c r="O136" i="13"/>
  <c r="L137" i="13"/>
  <c r="L197" i="14" l="1"/>
  <c r="O197" i="14" s="1"/>
  <c r="Q196" i="14"/>
  <c r="M196" i="14"/>
  <c r="R195" i="14"/>
  <c r="L138" i="13"/>
  <c r="O137" i="13"/>
  <c r="M197" i="14" l="1"/>
  <c r="R196" i="14"/>
  <c r="L198" i="14"/>
  <c r="O198" i="14" s="1"/>
  <c r="Q197" i="14"/>
  <c r="L139" i="13"/>
  <c r="O138" i="13"/>
  <c r="L199" i="14" l="1"/>
  <c r="O199" i="14" s="1"/>
  <c r="Q198" i="14"/>
  <c r="M198" i="14"/>
  <c r="R197" i="14"/>
  <c r="O139" i="13"/>
  <c r="L140" i="13"/>
  <c r="M199" i="14" l="1"/>
  <c r="R198" i="14"/>
  <c r="L200" i="14"/>
  <c r="O200" i="14" s="1"/>
  <c r="Q199" i="14"/>
  <c r="O140" i="13"/>
  <c r="L141" i="13"/>
  <c r="L201" i="14" l="1"/>
  <c r="O201" i="14" s="1"/>
  <c r="Q200" i="14"/>
  <c r="R199" i="14"/>
  <c r="M200" i="14"/>
  <c r="L142" i="13"/>
  <c r="O141" i="13"/>
  <c r="M201" i="14" l="1"/>
  <c r="R200" i="14"/>
  <c r="L202" i="14"/>
  <c r="O202" i="14" s="1"/>
  <c r="Q201" i="14"/>
  <c r="O142" i="13"/>
  <c r="L143" i="13"/>
  <c r="L203" i="14" l="1"/>
  <c r="O203" i="14" s="1"/>
  <c r="Q202" i="14"/>
  <c r="M202" i="14"/>
  <c r="R201" i="14"/>
  <c r="L144" i="13"/>
  <c r="O143" i="13"/>
  <c r="M203" i="14" l="1"/>
  <c r="R202" i="14"/>
  <c r="L204" i="14"/>
  <c r="O204" i="14" s="1"/>
  <c r="Q203" i="14"/>
  <c r="O144" i="13"/>
  <c r="L145" i="13"/>
  <c r="L205" i="14" l="1"/>
  <c r="O205" i="14" s="1"/>
  <c r="Q204" i="14"/>
  <c r="M204" i="14"/>
  <c r="R203" i="14"/>
  <c r="O145" i="13"/>
  <c r="L146" i="13"/>
  <c r="M205" i="14" l="1"/>
  <c r="R204" i="14"/>
  <c r="L206" i="14"/>
  <c r="O206" i="14" s="1"/>
  <c r="Q205" i="14"/>
  <c r="L147" i="13"/>
  <c r="O146" i="13"/>
  <c r="L207" i="14" l="1"/>
  <c r="O207" i="14" s="1"/>
  <c r="Q206" i="14"/>
  <c r="M206" i="14"/>
  <c r="R205" i="14"/>
  <c r="L148" i="13"/>
  <c r="O147" i="13"/>
  <c r="M207" i="14" l="1"/>
  <c r="R206" i="14"/>
  <c r="L208" i="14"/>
  <c r="O208" i="14" s="1"/>
  <c r="Q207" i="14"/>
  <c r="O148" i="13"/>
  <c r="L149" i="13"/>
  <c r="L209" i="14" l="1"/>
  <c r="O209" i="14" s="1"/>
  <c r="Q208" i="14"/>
  <c r="R207" i="14"/>
  <c r="M208" i="14"/>
  <c r="O149" i="13"/>
  <c r="L150" i="13"/>
  <c r="M209" i="14" l="1"/>
  <c r="R208" i="14"/>
  <c r="L210" i="14"/>
  <c r="O210" i="14" s="1"/>
  <c r="Q209" i="14"/>
  <c r="L151" i="13"/>
  <c r="O150" i="13"/>
  <c r="L211" i="14" l="1"/>
  <c r="O211" i="14" s="1"/>
  <c r="Q210" i="14"/>
  <c r="M210" i="14"/>
  <c r="R209" i="14"/>
  <c r="L152" i="13"/>
  <c r="O151" i="13"/>
  <c r="M211" i="14" l="1"/>
  <c r="R210" i="14"/>
  <c r="L212" i="14"/>
  <c r="O212" i="14" s="1"/>
  <c r="Q211" i="14"/>
  <c r="L153" i="13"/>
  <c r="O152" i="13"/>
  <c r="L213" i="14" l="1"/>
  <c r="O213" i="14" s="1"/>
  <c r="Q212" i="14"/>
  <c r="M212" i="14"/>
  <c r="R211" i="14"/>
  <c r="L154" i="13"/>
  <c r="O153" i="13"/>
  <c r="M213" i="14" l="1"/>
  <c r="R212" i="14"/>
  <c r="L214" i="14"/>
  <c r="O214" i="14" s="1"/>
  <c r="Q213" i="14"/>
  <c r="L155" i="13"/>
  <c r="O154" i="13"/>
  <c r="L215" i="14" l="1"/>
  <c r="O215" i="14" s="1"/>
  <c r="Q214" i="14"/>
  <c r="M214" i="14"/>
  <c r="R213" i="14"/>
  <c r="O155" i="13"/>
  <c r="L156" i="13"/>
  <c r="R214" i="14" l="1"/>
  <c r="M215" i="14"/>
  <c r="L216" i="14"/>
  <c r="O216" i="14" s="1"/>
  <c r="Q215" i="14"/>
  <c r="L157" i="13"/>
  <c r="O156" i="13"/>
  <c r="M216" i="14" l="1"/>
  <c r="R215" i="14"/>
  <c r="L217" i="14"/>
  <c r="O217" i="14" s="1"/>
  <c r="Q216" i="14"/>
  <c r="L158" i="13"/>
  <c r="O157" i="13"/>
  <c r="L218" i="14" l="1"/>
  <c r="O218" i="14" s="1"/>
  <c r="Q217" i="14"/>
  <c r="R216" i="14"/>
  <c r="M217" i="14"/>
  <c r="O158" i="13"/>
  <c r="L159" i="13"/>
  <c r="M218" i="14" l="1"/>
  <c r="R217" i="14"/>
  <c r="L219" i="14"/>
  <c r="O219" i="14" s="1"/>
  <c r="Q218" i="14"/>
  <c r="L160" i="13"/>
  <c r="O159" i="13"/>
  <c r="L220" i="14" l="1"/>
  <c r="O220" i="14" s="1"/>
  <c r="Q219" i="14"/>
  <c r="M219" i="14"/>
  <c r="R218" i="14"/>
  <c r="L161" i="13"/>
  <c r="O160" i="13"/>
  <c r="M220" i="14" l="1"/>
  <c r="R219" i="14"/>
  <c r="L221" i="14"/>
  <c r="O221" i="14" s="1"/>
  <c r="Q220" i="14"/>
  <c r="O161" i="13"/>
  <c r="L162" i="13"/>
  <c r="L222" i="14" l="1"/>
  <c r="O222" i="14" s="1"/>
  <c r="Q221" i="14"/>
  <c r="M221" i="14"/>
  <c r="R220" i="14"/>
  <c r="O162" i="13"/>
  <c r="L163" i="13"/>
  <c r="M222" i="14" l="1"/>
  <c r="R221" i="14"/>
  <c r="L223" i="14"/>
  <c r="O223" i="14" s="1"/>
  <c r="Q222" i="14"/>
  <c r="O163" i="13"/>
  <c r="L164" i="13"/>
  <c r="L224" i="14" l="1"/>
  <c r="O224" i="14" s="1"/>
  <c r="Q223" i="14"/>
  <c r="M223" i="14"/>
  <c r="R222" i="14"/>
  <c r="L165" i="13"/>
  <c r="O164" i="13"/>
  <c r="M224" i="14" l="1"/>
  <c r="R223" i="14"/>
  <c r="L225" i="14"/>
  <c r="O225" i="14" s="1"/>
  <c r="Q224" i="14"/>
  <c r="O165" i="13"/>
  <c r="L166" i="13"/>
  <c r="L226" i="14" l="1"/>
  <c r="O226" i="14" s="1"/>
  <c r="Q225" i="14"/>
  <c r="M225" i="14"/>
  <c r="R224" i="14"/>
  <c r="O166" i="13"/>
  <c r="L167" i="13"/>
  <c r="M226" i="14" l="1"/>
  <c r="R225" i="14"/>
  <c r="L227" i="14"/>
  <c r="O227" i="14" s="1"/>
  <c r="Q226" i="14"/>
  <c r="O167" i="13"/>
  <c r="L168" i="13"/>
  <c r="L228" i="14" l="1"/>
  <c r="O228" i="14" s="1"/>
  <c r="Q227" i="14"/>
  <c r="M227" i="14"/>
  <c r="R226" i="14"/>
  <c r="O168" i="13"/>
  <c r="L169" i="13"/>
  <c r="M228" i="14" l="1"/>
  <c r="R227" i="14"/>
  <c r="L229" i="14"/>
  <c r="O229" i="14" s="1"/>
  <c r="Q228" i="14"/>
  <c r="L170" i="13"/>
  <c r="O169" i="13"/>
  <c r="L230" i="14" l="1"/>
  <c r="O230" i="14" s="1"/>
  <c r="Q229" i="14"/>
  <c r="M229" i="14"/>
  <c r="R228" i="14"/>
  <c r="L171" i="13"/>
  <c r="O170" i="13"/>
  <c r="R229" i="14" l="1"/>
  <c r="M230" i="14"/>
  <c r="L231" i="14"/>
  <c r="O231" i="14" s="1"/>
  <c r="Q230" i="14"/>
  <c r="L172" i="13"/>
  <c r="O171" i="13"/>
  <c r="M231" i="14" l="1"/>
  <c r="R230" i="14"/>
  <c r="L232" i="14"/>
  <c r="O232" i="14" s="1"/>
  <c r="Q231" i="14"/>
  <c r="O172" i="13"/>
  <c r="L173" i="13"/>
  <c r="L233" i="14" l="1"/>
  <c r="O233" i="14" s="1"/>
  <c r="Q232" i="14"/>
  <c r="M232" i="14"/>
  <c r="R231" i="14"/>
  <c r="L174" i="13"/>
  <c r="O173" i="13"/>
  <c r="M233" i="14" l="1"/>
  <c r="R232" i="14"/>
  <c r="L234" i="14"/>
  <c r="O234" i="14" s="1"/>
  <c r="Q233" i="14"/>
  <c r="O174" i="13"/>
  <c r="L175" i="13"/>
  <c r="L235" i="14" l="1"/>
  <c r="O235" i="14" s="1"/>
  <c r="Q234" i="14"/>
  <c r="M234" i="14"/>
  <c r="R233" i="14"/>
  <c r="L176" i="13"/>
  <c r="O175" i="13"/>
  <c r="M235" i="14" l="1"/>
  <c r="R234" i="14"/>
  <c r="L236" i="14"/>
  <c r="O236" i="14" s="1"/>
  <c r="Q235" i="14"/>
  <c r="L177" i="13"/>
  <c r="O176" i="13"/>
  <c r="L237" i="14" l="1"/>
  <c r="O237" i="14" s="1"/>
  <c r="Q236" i="14"/>
  <c r="M236" i="14"/>
  <c r="R235" i="14"/>
  <c r="L178" i="13"/>
  <c r="O177" i="13"/>
  <c r="M237" i="14" l="1"/>
  <c r="R236" i="14"/>
  <c r="L238" i="14"/>
  <c r="O238" i="14" s="1"/>
  <c r="Q237" i="14"/>
  <c r="O178" i="13"/>
  <c r="L179" i="13"/>
  <c r="L239" i="14" l="1"/>
  <c r="O239" i="14" s="1"/>
  <c r="Q238" i="14"/>
  <c r="R237" i="14"/>
  <c r="M238" i="14"/>
  <c r="L180" i="13"/>
  <c r="O179" i="13"/>
  <c r="R238" i="14" l="1"/>
  <c r="M239" i="14"/>
  <c r="L240" i="14"/>
  <c r="O240" i="14" s="1"/>
  <c r="Q239" i="14"/>
  <c r="L181" i="13"/>
  <c r="O180" i="13"/>
  <c r="L241" i="14" l="1"/>
  <c r="O241" i="14" s="1"/>
  <c r="Q240" i="14"/>
  <c r="M240" i="14"/>
  <c r="R239" i="14"/>
  <c r="O181" i="13"/>
  <c r="L182" i="13"/>
  <c r="M241" i="14" l="1"/>
  <c r="R240" i="14"/>
  <c r="L242" i="14"/>
  <c r="O242" i="14" s="1"/>
  <c r="Q241" i="14"/>
  <c r="O182" i="13"/>
  <c r="L183" i="13"/>
  <c r="L243" i="14" l="1"/>
  <c r="O243" i="14" s="1"/>
  <c r="Q242" i="14"/>
  <c r="M242" i="14"/>
  <c r="R241" i="14"/>
  <c r="L184" i="13"/>
  <c r="O183" i="13"/>
  <c r="M243" i="14" l="1"/>
  <c r="R242" i="14"/>
  <c r="L244" i="14"/>
  <c r="O244" i="14" s="1"/>
  <c r="Q243" i="14"/>
  <c r="O184" i="13"/>
  <c r="L185" i="13"/>
  <c r="L245" i="14" l="1"/>
  <c r="O245" i="14" s="1"/>
  <c r="Q244" i="14"/>
  <c r="M244" i="14"/>
  <c r="R243" i="14"/>
  <c r="L186" i="13"/>
  <c r="O185" i="13"/>
  <c r="M245" i="14" l="1"/>
  <c r="R244" i="14"/>
  <c r="L246" i="14"/>
  <c r="O246" i="14" s="1"/>
  <c r="Q245" i="14"/>
  <c r="L187" i="13"/>
  <c r="O186" i="13"/>
  <c r="L247" i="14" l="1"/>
  <c r="O247" i="14" s="1"/>
  <c r="Q246" i="14"/>
  <c r="M246" i="14"/>
  <c r="R245" i="14"/>
  <c r="L188" i="13"/>
  <c r="O187" i="13"/>
  <c r="M247" i="14" l="1"/>
  <c r="R246" i="14"/>
  <c r="L248" i="14"/>
  <c r="O248" i="14" s="1"/>
  <c r="Q247" i="14"/>
  <c r="L189" i="13"/>
  <c r="O188" i="13"/>
  <c r="L249" i="14" l="1"/>
  <c r="O249" i="14" s="1"/>
  <c r="Q248" i="14"/>
  <c r="M248" i="14"/>
  <c r="R247" i="14"/>
  <c r="O189" i="13"/>
  <c r="L190" i="13"/>
  <c r="R248" i="14" l="1"/>
  <c r="M249" i="14"/>
  <c r="L250" i="14"/>
  <c r="O250" i="14" s="1"/>
  <c r="Q249" i="14"/>
  <c r="L191" i="13"/>
  <c r="O190" i="13"/>
  <c r="R249" i="14" l="1"/>
  <c r="M250" i="14"/>
  <c r="L251" i="14"/>
  <c r="O251" i="14" s="1"/>
  <c r="Q250" i="14"/>
  <c r="O191" i="13"/>
  <c r="L192" i="13"/>
  <c r="M251" i="14" l="1"/>
  <c r="R250" i="14"/>
  <c r="L252" i="14"/>
  <c r="O252" i="14" s="1"/>
  <c r="Q251" i="14"/>
  <c r="O192" i="13"/>
  <c r="L193" i="13"/>
  <c r="L253" i="14" l="1"/>
  <c r="O253" i="14" s="1"/>
  <c r="Q252" i="14"/>
  <c r="M252" i="14"/>
  <c r="R251" i="14"/>
  <c r="L194" i="13"/>
  <c r="O193" i="13"/>
  <c r="M253" i="14" l="1"/>
  <c r="R252" i="14"/>
  <c r="L254" i="14"/>
  <c r="O254" i="14" s="1"/>
  <c r="Q253" i="14"/>
  <c r="L195" i="13"/>
  <c r="O194" i="13"/>
  <c r="L255" i="14" l="1"/>
  <c r="O255" i="14" s="1"/>
  <c r="Q254" i="14"/>
  <c r="M254" i="14"/>
  <c r="R253" i="14"/>
  <c r="O195" i="13"/>
  <c r="L196" i="13"/>
  <c r="M255" i="14" l="1"/>
  <c r="R254" i="14"/>
  <c r="L256" i="14"/>
  <c r="O256" i="14" s="1"/>
  <c r="Q255" i="14"/>
  <c r="O196" i="13"/>
  <c r="L197" i="13"/>
  <c r="L257" i="14" l="1"/>
  <c r="O257" i="14" s="1"/>
  <c r="Q256" i="14"/>
  <c r="M256" i="14"/>
  <c r="R255" i="14"/>
  <c r="L198" i="13"/>
  <c r="O197" i="13"/>
  <c r="M257" i="14" l="1"/>
  <c r="R256" i="14"/>
  <c r="L258" i="14"/>
  <c r="O258" i="14" s="1"/>
  <c r="Q257" i="14"/>
  <c r="L199" i="13"/>
  <c r="O198" i="13"/>
  <c r="L259" i="14" l="1"/>
  <c r="O259" i="14" s="1"/>
  <c r="Q258" i="14"/>
  <c r="M258" i="14"/>
  <c r="R257" i="14"/>
  <c r="L200" i="13"/>
  <c r="O199" i="13"/>
  <c r="M259" i="14" l="1"/>
  <c r="R258" i="14"/>
  <c r="L260" i="14"/>
  <c r="O260" i="14" s="1"/>
  <c r="Q259" i="14"/>
  <c r="O200" i="13"/>
  <c r="L201" i="13"/>
  <c r="L261" i="14" l="1"/>
  <c r="O261" i="14" s="1"/>
  <c r="Q260" i="14"/>
  <c r="R259" i="14"/>
  <c r="M260" i="14"/>
  <c r="L202" i="13"/>
  <c r="O201" i="13"/>
  <c r="M261" i="14" l="1"/>
  <c r="R260" i="14"/>
  <c r="L262" i="14"/>
  <c r="O262" i="14" s="1"/>
  <c r="Q261" i="14"/>
  <c r="O202" i="13"/>
  <c r="L203" i="13"/>
  <c r="L263" i="14" l="1"/>
  <c r="O263" i="14" s="1"/>
  <c r="Q262" i="14"/>
  <c r="M262" i="14"/>
  <c r="R261" i="14"/>
  <c r="O203" i="13"/>
  <c r="L204" i="13"/>
  <c r="M263" i="14" l="1"/>
  <c r="R262" i="14"/>
  <c r="L264" i="14"/>
  <c r="O264" i="14" s="1"/>
  <c r="Q263" i="14"/>
  <c r="L205" i="13"/>
  <c r="O204" i="13"/>
  <c r="L265" i="14" l="1"/>
  <c r="O265" i="14" s="1"/>
  <c r="Q264" i="14"/>
  <c r="M264" i="14"/>
  <c r="R263" i="14"/>
  <c r="L206" i="13"/>
  <c r="O205" i="13"/>
  <c r="R264" i="14" l="1"/>
  <c r="M265" i="14"/>
  <c r="L266" i="14"/>
  <c r="O266" i="14" s="1"/>
  <c r="Q265" i="14"/>
  <c r="L207" i="13"/>
  <c r="O206" i="13"/>
  <c r="M266" i="14" l="1"/>
  <c r="R265" i="14"/>
  <c r="L267" i="14"/>
  <c r="O267" i="14" s="1"/>
  <c r="Q266" i="14"/>
  <c r="O207" i="13"/>
  <c r="L208" i="13"/>
  <c r="L268" i="14" l="1"/>
  <c r="O268" i="14" s="1"/>
  <c r="Q267" i="14"/>
  <c r="M267" i="14"/>
  <c r="R266" i="14"/>
  <c r="L209" i="13"/>
  <c r="O208" i="13"/>
  <c r="R267" i="14" l="1"/>
  <c r="M268" i="14"/>
  <c r="L269" i="14"/>
  <c r="O269" i="14" s="1"/>
  <c r="Q268" i="14"/>
  <c r="L210" i="13"/>
  <c r="O209" i="13"/>
  <c r="M269" i="14" l="1"/>
  <c r="R268" i="14"/>
  <c r="L270" i="14"/>
  <c r="O270" i="14" s="1"/>
  <c r="Q269" i="14"/>
  <c r="L211" i="13"/>
  <c r="O210" i="13"/>
  <c r="L271" i="14" l="1"/>
  <c r="O271" i="14" s="1"/>
  <c r="Q270" i="14"/>
  <c r="R269" i="14"/>
  <c r="M270" i="14"/>
  <c r="O211" i="13"/>
  <c r="L212" i="13"/>
  <c r="M271" i="14" l="1"/>
  <c r="R270" i="14"/>
  <c r="L272" i="14"/>
  <c r="O272" i="14" s="1"/>
  <c r="Q271" i="14"/>
  <c r="O212" i="13"/>
  <c r="L213" i="13"/>
  <c r="L273" i="14" l="1"/>
  <c r="O273" i="14" s="1"/>
  <c r="Q272" i="14"/>
  <c r="M272" i="14"/>
  <c r="R271" i="14"/>
  <c r="L214" i="13"/>
  <c r="O213" i="13"/>
  <c r="M273" i="14" l="1"/>
  <c r="R272" i="14"/>
  <c r="L274" i="14"/>
  <c r="O274" i="14" s="1"/>
  <c r="Q273" i="14"/>
  <c r="O214" i="13"/>
  <c r="L215" i="13"/>
  <c r="L275" i="14" l="1"/>
  <c r="O275" i="14" s="1"/>
  <c r="Q274" i="14"/>
  <c r="M274" i="14"/>
  <c r="R273" i="14"/>
  <c r="O215" i="13"/>
  <c r="L216" i="13"/>
  <c r="R274" i="14" l="1"/>
  <c r="M275" i="14"/>
  <c r="L276" i="14"/>
  <c r="O276" i="14" s="1"/>
  <c r="Q275" i="14"/>
  <c r="L217" i="13"/>
  <c r="O216" i="13"/>
  <c r="M276" i="14" l="1"/>
  <c r="R275" i="14"/>
  <c r="L277" i="14"/>
  <c r="O277" i="14" s="1"/>
  <c r="Q276" i="14"/>
  <c r="L218" i="13"/>
  <c r="O217" i="13"/>
  <c r="L278" i="14" l="1"/>
  <c r="O278" i="14" s="1"/>
  <c r="Q277" i="14"/>
  <c r="M277" i="14"/>
  <c r="R276" i="14"/>
  <c r="L219" i="13"/>
  <c r="O218" i="13"/>
  <c r="M278" i="14" l="1"/>
  <c r="R277" i="14"/>
  <c r="L279" i="14"/>
  <c r="O279" i="14" s="1"/>
  <c r="Q278" i="14"/>
  <c r="L220" i="13"/>
  <c r="O219" i="13"/>
  <c r="L280" i="14" l="1"/>
  <c r="O280" i="14" s="1"/>
  <c r="Q279" i="14"/>
  <c r="M279" i="14"/>
  <c r="R278" i="14"/>
  <c r="L221" i="13"/>
  <c r="O220" i="13"/>
  <c r="R279" i="14" l="1"/>
  <c r="M280" i="14"/>
  <c r="L281" i="14"/>
  <c r="O281" i="14" s="1"/>
  <c r="Q280" i="14"/>
  <c r="L222" i="13"/>
  <c r="O221" i="13"/>
  <c r="M281" i="14" l="1"/>
  <c r="R280" i="14"/>
  <c r="L282" i="14"/>
  <c r="O282" i="14" s="1"/>
  <c r="Q281" i="14"/>
  <c r="O222" i="13"/>
  <c r="L223" i="13"/>
  <c r="L283" i="14" l="1"/>
  <c r="O283" i="14" s="1"/>
  <c r="Q282" i="14"/>
  <c r="M282" i="14"/>
  <c r="R281" i="14"/>
  <c r="O223" i="13"/>
  <c r="L224" i="13"/>
  <c r="M283" i="14" l="1"/>
  <c r="R282" i="14"/>
  <c r="L284" i="14"/>
  <c r="O284" i="14" s="1"/>
  <c r="Q283" i="14"/>
  <c r="O224" i="13"/>
  <c r="L225" i="13"/>
  <c r="L285" i="14" l="1"/>
  <c r="O285" i="14" s="1"/>
  <c r="Q284" i="14"/>
  <c r="R283" i="14"/>
  <c r="M284" i="14"/>
  <c r="L226" i="13"/>
  <c r="O225" i="13"/>
  <c r="M285" i="14" l="1"/>
  <c r="R284" i="14"/>
  <c r="L286" i="14"/>
  <c r="O286" i="14" s="1"/>
  <c r="Q285" i="14"/>
  <c r="L227" i="13"/>
  <c r="O226" i="13"/>
  <c r="L287" i="14" l="1"/>
  <c r="O287" i="14" s="1"/>
  <c r="Q286" i="14"/>
  <c r="M286" i="14"/>
  <c r="R285" i="14"/>
  <c r="O227" i="13"/>
  <c r="L228" i="13"/>
  <c r="M287" i="14" l="1"/>
  <c r="R286" i="14"/>
  <c r="L288" i="14"/>
  <c r="O288" i="14" s="1"/>
  <c r="Q287" i="14"/>
  <c r="L229" i="13"/>
  <c r="O228" i="13"/>
  <c r="L289" i="14" l="1"/>
  <c r="O289" i="14" s="1"/>
  <c r="Q288" i="14"/>
  <c r="M288" i="14"/>
  <c r="R287" i="14"/>
  <c r="L230" i="13"/>
  <c r="O229" i="13"/>
  <c r="M289" i="14" l="1"/>
  <c r="R288" i="14"/>
  <c r="L290" i="14"/>
  <c r="O290" i="14" s="1"/>
  <c r="Q289" i="14"/>
  <c r="O230" i="13"/>
  <c r="L231" i="13"/>
  <c r="L291" i="14" l="1"/>
  <c r="O291" i="14" s="1"/>
  <c r="Q290" i="14"/>
  <c r="M290" i="14"/>
  <c r="R289" i="14"/>
  <c r="L232" i="13"/>
  <c r="O231" i="13"/>
  <c r="M291" i="14" l="1"/>
  <c r="R290" i="14"/>
  <c r="L292" i="14"/>
  <c r="O292" i="14" s="1"/>
  <c r="Q291" i="14"/>
  <c r="O232" i="13"/>
  <c r="L233" i="13"/>
  <c r="L293" i="14" l="1"/>
  <c r="O293" i="14" s="1"/>
  <c r="Q292" i="14"/>
  <c r="R291" i="14"/>
  <c r="M292" i="14"/>
  <c r="L234" i="13"/>
  <c r="O233" i="13"/>
  <c r="M293" i="14" l="1"/>
  <c r="R292" i="14"/>
  <c r="L294" i="14"/>
  <c r="O294" i="14" s="1"/>
  <c r="Q293" i="14"/>
  <c r="L235" i="13"/>
  <c r="O234" i="13"/>
  <c r="L295" i="14" l="1"/>
  <c r="O295" i="14" s="1"/>
  <c r="Q294" i="14"/>
  <c r="M294" i="14"/>
  <c r="R293" i="14"/>
  <c r="O235" i="13"/>
  <c r="L236" i="13"/>
  <c r="M295" i="14" l="1"/>
  <c r="R294" i="14"/>
  <c r="L296" i="14"/>
  <c r="O296" i="14" s="1"/>
  <c r="Q295" i="14"/>
  <c r="O236" i="13"/>
  <c r="L237" i="13"/>
  <c r="L297" i="14" l="1"/>
  <c r="O297" i="14" s="1"/>
  <c r="Q296" i="14"/>
  <c r="M296" i="14"/>
  <c r="R295" i="14"/>
  <c r="O237" i="13"/>
  <c r="L238" i="13"/>
  <c r="R296" i="14" l="1"/>
  <c r="M297" i="14"/>
  <c r="L298" i="14"/>
  <c r="O298" i="14" s="1"/>
  <c r="Q297" i="14"/>
  <c r="L239" i="13"/>
  <c r="O238" i="13"/>
  <c r="M298" i="14" l="1"/>
  <c r="R297" i="14"/>
  <c r="L299" i="14"/>
  <c r="O299" i="14" s="1"/>
  <c r="Q298" i="14"/>
  <c r="L240" i="13"/>
  <c r="O239" i="13"/>
  <c r="L300" i="14" l="1"/>
  <c r="O300" i="14" s="1"/>
  <c r="Q299" i="14"/>
  <c r="R298" i="14"/>
  <c r="M299" i="14"/>
  <c r="L241" i="13"/>
  <c r="O240" i="13"/>
  <c r="M300" i="14" l="1"/>
  <c r="R299" i="14"/>
  <c r="L301" i="14"/>
  <c r="O301" i="14" s="1"/>
  <c r="Q300" i="14"/>
  <c r="L242" i="13"/>
  <c r="O241" i="13"/>
  <c r="L302" i="14" l="1"/>
  <c r="O302" i="14" s="1"/>
  <c r="Q301" i="14"/>
  <c r="M301" i="14"/>
  <c r="R300" i="14"/>
  <c r="O242" i="13"/>
  <c r="L243" i="13"/>
  <c r="M302" i="14" l="1"/>
  <c r="R301" i="14"/>
  <c r="L303" i="14"/>
  <c r="O303" i="14" s="1"/>
  <c r="Q302" i="14"/>
  <c r="O243" i="13"/>
  <c r="L244" i="13"/>
  <c r="L304" i="14" l="1"/>
  <c r="O304" i="14" s="1"/>
  <c r="Q303" i="14"/>
  <c r="M303" i="14"/>
  <c r="R302" i="14"/>
  <c r="L245" i="13"/>
  <c r="O244" i="13"/>
  <c r="M304" i="14" l="1"/>
  <c r="R303" i="14"/>
  <c r="L305" i="14"/>
  <c r="O305" i="14" s="1"/>
  <c r="Q304" i="14"/>
  <c r="O245" i="13"/>
  <c r="L246" i="13"/>
  <c r="L306" i="14" l="1"/>
  <c r="O306" i="14" s="1"/>
  <c r="Q305" i="14"/>
  <c r="R304" i="14"/>
  <c r="M305" i="14"/>
  <c r="O246" i="13"/>
  <c r="L247" i="13"/>
  <c r="M306" i="14" l="1"/>
  <c r="R305" i="14"/>
  <c r="L307" i="14"/>
  <c r="O307" i="14" s="1"/>
  <c r="Q306" i="14"/>
  <c r="O247" i="13"/>
  <c r="L248" i="13"/>
  <c r="L308" i="14" l="1"/>
  <c r="O308" i="14" s="1"/>
  <c r="Q307" i="14"/>
  <c r="R306" i="14"/>
  <c r="M307" i="14"/>
  <c r="L249" i="13"/>
  <c r="O248" i="13"/>
  <c r="M308" i="14" l="1"/>
  <c r="R307" i="14"/>
  <c r="L309" i="14"/>
  <c r="O309" i="14" s="1"/>
  <c r="Q308" i="14"/>
  <c r="L250" i="13"/>
  <c r="O249" i="13"/>
  <c r="L310" i="14" l="1"/>
  <c r="O310" i="14" s="1"/>
  <c r="Q309" i="14"/>
  <c r="M309" i="14"/>
  <c r="R308" i="14"/>
  <c r="L251" i="13"/>
  <c r="O250" i="13"/>
  <c r="R309" i="14" l="1"/>
  <c r="M310" i="14"/>
  <c r="L311" i="14"/>
  <c r="O311" i="14" s="1"/>
  <c r="Q310" i="14"/>
  <c r="O251" i="13"/>
  <c r="L252" i="13"/>
  <c r="L312" i="14" l="1"/>
  <c r="O312" i="14" s="1"/>
  <c r="Q312" i="14" s="1"/>
  <c r="C14" i="14" s="1"/>
  <c r="A5" i="14" s="1"/>
  <c r="Q311" i="14"/>
  <c r="M311" i="14"/>
  <c r="R310" i="14"/>
  <c r="O252" i="13"/>
  <c r="L253" i="13"/>
  <c r="R311" i="14" l="1"/>
  <c r="M312" i="14"/>
  <c r="R312" i="14" s="1"/>
  <c r="D14" i="14" s="1"/>
  <c r="A24" i="14" s="1"/>
  <c r="O253" i="13"/>
  <c r="L254" i="13"/>
  <c r="L255" i="13" l="1"/>
  <c r="O254" i="13"/>
  <c r="L256" i="13" l="1"/>
  <c r="O255" i="13"/>
  <c r="L257" i="13" l="1"/>
  <c r="O256" i="13"/>
  <c r="O257" i="13" l="1"/>
  <c r="L258" i="13"/>
  <c r="O258" i="13" l="1"/>
  <c r="L259" i="13"/>
  <c r="L260" i="13" l="1"/>
  <c r="O259" i="13"/>
  <c r="L261" i="13" l="1"/>
  <c r="O260" i="13"/>
  <c r="L262" i="13" l="1"/>
  <c r="O261" i="13"/>
  <c r="O262" i="13" l="1"/>
  <c r="L263" i="13"/>
  <c r="O263" i="13" l="1"/>
  <c r="L264" i="13"/>
  <c r="L265" i="13" l="1"/>
  <c r="O264" i="13"/>
  <c r="L266" i="13" l="1"/>
  <c r="O265" i="13"/>
  <c r="L267" i="13" l="1"/>
  <c r="O266" i="13"/>
  <c r="L268" i="13" l="1"/>
  <c r="O267" i="13"/>
  <c r="L269" i="13" l="1"/>
  <c r="O268" i="13"/>
  <c r="O269" i="13" l="1"/>
  <c r="L270" i="13"/>
  <c r="L271" i="13" l="1"/>
  <c r="O270" i="13"/>
  <c r="L272" i="13" l="1"/>
  <c r="O271" i="13"/>
  <c r="L273" i="13" l="1"/>
  <c r="O272" i="13"/>
  <c r="L274" i="13" l="1"/>
  <c r="O273" i="13"/>
  <c r="L275" i="13" l="1"/>
  <c r="O274" i="13"/>
  <c r="L276" i="13" l="1"/>
  <c r="O275" i="13"/>
  <c r="O276" i="13" l="1"/>
  <c r="L277" i="13"/>
  <c r="L278" i="13" l="1"/>
  <c r="O277" i="13"/>
  <c r="O278" i="13" l="1"/>
  <c r="L279" i="13"/>
  <c r="L280" i="13" l="1"/>
  <c r="O279" i="13"/>
  <c r="O280" i="13" l="1"/>
  <c r="L281" i="13"/>
  <c r="O281" i="13" l="1"/>
  <c r="L282" i="13"/>
  <c r="O282" i="13" l="1"/>
  <c r="L283" i="13"/>
  <c r="L284" i="13" l="1"/>
  <c r="O283" i="13"/>
  <c r="O284" i="13" l="1"/>
  <c r="L285" i="13"/>
  <c r="L286" i="13" l="1"/>
  <c r="O285" i="13"/>
  <c r="L287" i="13" l="1"/>
  <c r="O286" i="13"/>
  <c r="O287" i="13" l="1"/>
  <c r="L288" i="13"/>
  <c r="L289" i="13" l="1"/>
  <c r="O288" i="13"/>
  <c r="O289" i="13" l="1"/>
  <c r="L290" i="13"/>
  <c r="O290" i="13" l="1"/>
  <c r="L291" i="13"/>
  <c r="O291" i="13" l="1"/>
  <c r="L292" i="13"/>
  <c r="O292" i="13" l="1"/>
  <c r="L293" i="13"/>
  <c r="L294" i="13" l="1"/>
  <c r="O293" i="13"/>
  <c r="O294" i="13" l="1"/>
  <c r="L295" i="13"/>
  <c r="L296" i="13" l="1"/>
  <c r="O295" i="13"/>
  <c r="L297" i="13" l="1"/>
  <c r="O296" i="13"/>
  <c r="O297" i="13" l="1"/>
  <c r="L298" i="13"/>
  <c r="O298" i="13" l="1"/>
  <c r="L299" i="13"/>
  <c r="O299" i="13" l="1"/>
  <c r="L300" i="13"/>
  <c r="O300" i="13" l="1"/>
  <c r="L301" i="13"/>
  <c r="L302" i="13" l="1"/>
  <c r="O301" i="13"/>
  <c r="O302" i="13" l="1"/>
  <c r="L303" i="13"/>
  <c r="L304" i="13" l="1"/>
  <c r="O303" i="13"/>
  <c r="O304" i="13" l="1"/>
  <c r="L305" i="13"/>
  <c r="O305" i="13" l="1"/>
  <c r="L306" i="13"/>
  <c r="L307" i="13" l="1"/>
  <c r="O306" i="13"/>
  <c r="L308" i="13" l="1"/>
  <c r="O307" i="13"/>
  <c r="O308" i="13" l="1"/>
  <c r="L309" i="13"/>
  <c r="O309" i="13" l="1"/>
  <c r="L310" i="13"/>
  <c r="L311" i="13" l="1"/>
  <c r="O310" i="13"/>
  <c r="L312" i="13" l="1"/>
  <c r="O312" i="13" s="1"/>
  <c r="O311" i="13"/>
  <c r="C14" i="13" l="1"/>
  <c r="D14" i="13" l="1"/>
  <c r="A22" i="13" s="1"/>
  <c r="A5"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<sst xmlns="http://schemas.openxmlformats.org/spreadsheetml/2006/main" count="31588" uniqueCount="415">
  <si>
    <t>date</t>
  </si>
  <si>
    <t>cm_CL_ROR</t>
  </si>
  <si>
    <t>cm_GC_ROR</t>
  </si>
  <si>
    <t>ge_US_SC_ROR</t>
  </si>
  <si>
    <t>ge_NQ_ROR</t>
  </si>
  <si>
    <t>ge_EM_ROR</t>
  </si>
  <si>
    <t>IV</t>
  </si>
  <si>
    <t>IV Proportional</t>
  </si>
  <si>
    <t>Weights</t>
  </si>
  <si>
    <t>Returns</t>
  </si>
  <si>
    <t>Portfolio Return</t>
  </si>
  <si>
    <t>Return</t>
  </si>
  <si>
    <t>Risk</t>
  </si>
  <si>
    <t>Sharpe Ratio</t>
  </si>
  <si>
    <t>Portfolio Rolling Vol</t>
  </si>
  <si>
    <t>Trend Volatility</t>
  </si>
  <si>
    <t>Trend</t>
  </si>
  <si>
    <t>Sharpe ratio</t>
  </si>
  <si>
    <t>Strategy Return IV</t>
  </si>
  <si>
    <t>Strategy Return EW</t>
  </si>
  <si>
    <t>Percentile</t>
  </si>
  <si>
    <t>Quintile</t>
  </si>
  <si>
    <t>Strategy Return</t>
  </si>
  <si>
    <t>Q1</t>
  </si>
  <si>
    <t>Q2</t>
  </si>
  <si>
    <t>Q3</t>
  </si>
  <si>
    <t>Q4</t>
  </si>
  <si>
    <t>Q5</t>
  </si>
  <si>
    <t>Strat Unlevered</t>
  </si>
  <si>
    <t>Strat Levered</t>
  </si>
  <si>
    <t>Sharpe</t>
  </si>
  <si>
    <t>Upside Capture</t>
  </si>
  <si>
    <t>Downside Capture</t>
  </si>
  <si>
    <t>Capture Differential</t>
  </si>
  <si>
    <t>Cash (h15t3m index)</t>
  </si>
  <si>
    <t>Cash Rtn</t>
  </si>
  <si>
    <t xml:space="preserve">adjustment made in order to make the trend signal not too sensitive to the s/t (3 month) part of the signal, </t>
  </si>
  <si>
    <t xml:space="preserve">as the 3 month data is also included in the 12 month window. </t>
  </si>
  <si>
    <t>Hit Ratio</t>
  </si>
  <si>
    <t>Information Ratio</t>
  </si>
  <si>
    <t>Tracking Error</t>
  </si>
  <si>
    <t>Nasdaq 100</t>
  </si>
  <si>
    <t>SPGCBRP INDEX</t>
  </si>
  <si>
    <t>SPGCHUP INDEX</t>
  </si>
  <si>
    <t>GSCI Rbob Gas</t>
  </si>
  <si>
    <t>GSCI Gasoil</t>
  </si>
  <si>
    <t>SPGCGOP INDEX</t>
  </si>
  <si>
    <t>GSCI Brent Crude Oil</t>
  </si>
  <si>
    <t>GSCI Copper</t>
  </si>
  <si>
    <t>SPGCICP INDEX</t>
  </si>
  <si>
    <t>GSCI Gold</t>
  </si>
  <si>
    <t>SPGCGCP INDEX</t>
  </si>
  <si>
    <t>GSCI Soybean</t>
  </si>
  <si>
    <t>SPGCSOP INDEX</t>
  </si>
  <si>
    <t>GSCI Cocoa</t>
  </si>
  <si>
    <t>SPGCCCP INDEX</t>
  </si>
  <si>
    <t>SPXFP INDEX</t>
  </si>
  <si>
    <t>Nasdaq 100 Futures Excess Rtn Index</t>
  </si>
  <si>
    <t>NDXNQER INDEX</t>
  </si>
  <si>
    <t>S&amp;P 500 Futures Excess Rtn Index</t>
  </si>
  <si>
    <t>Russell 2000 Futures Excess Rtn Index</t>
  </si>
  <si>
    <t>RTYFPE INDEX</t>
  </si>
  <si>
    <t>MSCI EM Excess Rtn Index</t>
  </si>
  <si>
    <t>MXEFERUS INDEX</t>
  </si>
  <si>
    <t>Start Date</t>
  </si>
  <si>
    <t>Total Return</t>
  </si>
  <si>
    <t>Annualized Risk</t>
  </si>
  <si>
    <t>Correlation to US Bonds</t>
  </si>
  <si>
    <t>Correlation to S&amp;P 500</t>
  </si>
  <si>
    <t>Nasdaq Return</t>
  </si>
  <si>
    <t>SP500 Return</t>
  </si>
  <si>
    <t>S&amp;P 500</t>
  </si>
  <si>
    <t>Strat -Nasdaq</t>
  </si>
  <si>
    <t>Strat -S&amp;P 500</t>
  </si>
  <si>
    <t>Commodity</t>
  </si>
  <si>
    <t>Japan Gov't Bond</t>
  </si>
  <si>
    <t>Bonds</t>
  </si>
  <si>
    <t>Currency/Alternative</t>
  </si>
  <si>
    <t>Equity</t>
  </si>
  <si>
    <t>SGIXBTY INDEX</t>
  </si>
  <si>
    <t>US 10Y Gov't Bond FUTURES INDEX</t>
  </si>
  <si>
    <t>Inverse Vol</t>
  </si>
  <si>
    <t>Inverse Vol Proportional</t>
  </si>
  <si>
    <t>Annualized Return</t>
  </si>
  <si>
    <t>DXY CURNCY</t>
  </si>
  <si>
    <t>Long USD Currency</t>
  </si>
  <si>
    <t>SGIXBJB INDEX</t>
  </si>
  <si>
    <t>SGIXBRX INDEX</t>
  </si>
  <si>
    <t>SGIXFJPU INDEX</t>
  </si>
  <si>
    <t>SGI FX Forwards JPY/USD in USD</t>
  </si>
  <si>
    <t>SGIXFEUU INDEX</t>
  </si>
  <si>
    <t>SGI FX Forwards EUR/USD in USD</t>
  </si>
  <si>
    <t>US 10Y Gov't Bond</t>
  </si>
  <si>
    <t>German 10y Gov't Bond FUTURES INDEX</t>
  </si>
  <si>
    <t>(VLOOKUP($A6,rets_12M!$A:$I,COLUMN(B$4),FALSE)/12)*2+(VLOOKUP($A6,rets_3M!$A:$I,COLUMN(B$4),FALSE)/3)</t>
  </si>
  <si>
    <t>FRSICNEE INDEX</t>
  </si>
  <si>
    <t>China Eqty Fut Index</t>
  </si>
  <si>
    <t>End Date</t>
  </si>
  <si>
    <t>Strat Rtn</t>
  </si>
  <si>
    <t>After testing combined trend signals, simple 12 month trend signal was best</t>
  </si>
  <si>
    <t>Benchmark</t>
  </si>
  <si>
    <t>60/40 Balanced</t>
  </si>
  <si>
    <t>sbwgl  INDEX</t>
  </si>
  <si>
    <t>nddlwi INDEX</t>
  </si>
  <si>
    <t>global bond bench</t>
  </si>
  <si>
    <t>equity bench</t>
  </si>
  <si>
    <t>S&amp;P 500 Up</t>
  </si>
  <si>
    <t>S&amp;P 500 Down</t>
  </si>
  <si>
    <t>#N/A N/A</t>
  </si>
  <si>
    <t>Bond Return</t>
  </si>
  <si>
    <t>Trend Levered</t>
  </si>
  <si>
    <t>Trend Rtn</t>
  </si>
  <si>
    <t>Trend Unlevered</t>
  </si>
  <si>
    <t>Trend Return</t>
  </si>
  <si>
    <t>Qintile</t>
  </si>
  <si>
    <t>Trend -S&amp;P 500</t>
  </si>
  <si>
    <t>Oct 2000 - July 2026</t>
  </si>
  <si>
    <t>Tracking Error to S&amp;P 500</t>
  </si>
  <si>
    <t>Strategy Insights | S&amp;P 500 Comparison</t>
  </si>
  <si>
    <t>October 31, 2000–July 31, 2026 | 310 matched monthly observations</t>
  </si>
  <si>
    <t>STORY IN BRIEF</t>
  </si>
  <si>
    <t>PERFORMANCE AND RISK SCORECARD</t>
  </si>
  <si>
    <t>Metric</t>
  </si>
  <si>
    <t>Leveraged Strategy</t>
  </si>
  <si>
    <t>Strategy Advantage</t>
  </si>
  <si>
    <t>Annualized return</t>
  </si>
  <si>
    <t>Annualized volatility</t>
  </si>
  <si>
    <t>Maximum drawdown</t>
  </si>
  <si>
    <t>Average return in S&amp;P down months</t>
  </si>
  <si>
    <t>Positive in S&amp;P down months</t>
  </si>
  <si>
    <t>Correlation with S&amp;P 500</t>
  </si>
  <si>
    <t>THREE MOST IMPORTANT TAKEAWAYS</t>
  </si>
  <si>
    <t>DATA QUALITY AND INTERPRETATION</t>
  </si>
  <si>
    <t>The confirmed period contains 310 matched monthly observations in the core price, return, trend, and strategy series. One existing formula error remains in Summary!J2 because its RANK formula evaluates the text value in Summary!G2 against Nasdaq returns; that field is not used in this analysis. Earlier-history source errors fall outside the selected window, but the leveraged result assumes 3.9x exposure and the workbook does not visibly model transaction costs, financing slippage, or capacity constraints.</t>
  </si>
  <si>
    <t>QUESTIONS FOR DEEPER ANALYSIS</t>
  </si>
  <si>
    <t>1. Which market regimes matter most: recessions, inflation shocks, rapid rate hikes, or equity crashes?
2. Should the 3.9x leverage assumption be stress-tested at lower caps such as 2x and 3x?
3. Would you like attribution by trend, volatility weighting, and underlying asset sleeve?
4. Should the existing formula errors and pre-2000 missing-history issues be repaired in the source model?</t>
  </si>
  <si>
    <t>Date</t>
  </si>
  <si>
    <t>S&amp;P 500 Growth</t>
  </si>
  <si>
    <t>Leveraged Strategy Growth</t>
  </si>
  <si>
    <t>S&amp;P Peak</t>
  </si>
  <si>
    <t>S&amp;P Drawdown</t>
  </si>
  <si>
    <t>Strategy Drawdown</t>
  </si>
  <si>
    <t>Trend Return Insights | S&amp;P 500 Benchmark</t>
  </si>
  <si>
    <t>Trend Levered Return</t>
  </si>
  <si>
    <t>Average return when S&amp;P ≤ -5%</t>
  </si>
  <si>
    <t>All 310 observations in Summary!B2:B311, Summary!H2:H311, and Summary!I2:I311 are numeric and complete. The existing #VALUE! in Summary!J2 is an unrelated percentile formula and is excluded. Trend Levered Return uses approximately 4.31x exposure; the workbook does not visibly deduct financing costs, trading costs, slippage, or capacity effects, so reported leveraged results are best treated as gross backtest outcomes.</t>
  </si>
  <si>
    <t>1. How do trend results change with 2x, 3x, and volatility-capped leverage?
2. Which regimes contributed most: equity crashes, inflation shocks, or rate-hike cycles?
3. Which underlying asset sleeves generated the trend gains and drawdown periods?
4. How robust are results after financing costs, turnover, slippage, and signal delays?</t>
  </si>
  <si>
    <t>Trend Peak</t>
  </si>
  <si>
    <t>S&amp;P DD</t>
  </si>
  <si>
    <t>Trend DD</t>
  </si>
  <si>
    <t>Trend Levered DD</t>
  </si>
  <si>
    <t>Japan Gov’t Bond</t>
  </si>
  <si>
    <t>US 10Y Gov’t Bond</t>
  </si>
  <si>
    <t>JPY/USD</t>
  </si>
  <si>
    <t>EUR/USD</t>
  </si>
  <si>
    <t>Sleeve Sum</t>
  </si>
  <si>
    <t>Difference</t>
  </si>
  <si>
    <t>Log Growth</t>
  </si>
  <si>
    <t>Event Start</t>
  </si>
  <si>
    <t>Event End</t>
  </si>
  <si>
    <t>Macro Start</t>
  </si>
  <si>
    <t>Macro End</t>
  </si>
  <si>
    <t>REGIME AND SLEEVE ATTRIBUTION</t>
  </si>
  <si>
    <t>The strongest cumulative regimes were the post-2000 easing period and the 2009–2015 zero-rate/QE phase, when bond, equity-trend, and JPY sleeves contributed broadly. The GFC was especially favorable because short equity trends and long US duration produced positive contributions. The maximum drawdown from October 2022 through January 2024 was different: Japan bonds, EUR/USD, gold, and gasoil detracted together, overwhelming gains from JPY/USD, Nasdaq, and US 10Y trends.</t>
  </si>
  <si>
    <t>MAJOR MARKET EVENT ATTRIBUTION</t>
  </si>
  <si>
    <t>Regime</t>
  </si>
  <si>
    <t>Levered Trend Return</t>
  </si>
  <si>
    <t>Commodities</t>
  </si>
  <si>
    <t>Equities</t>
  </si>
  <si>
    <t>FX</t>
  </si>
  <si>
    <t>Top Driver</t>
  </si>
  <si>
    <t>Top Detractor</t>
  </si>
  <si>
    <t>Dot-com Bust / 2001 Recession</t>
  </si>
  <si>
    <t>Credit Expansion</t>
  </si>
  <si>
    <t>Global Financial Crisis</t>
  </si>
  <si>
    <t>Post-GFC / Euro Stress</t>
  </si>
  <si>
    <t>Low-Vol Expansion</t>
  </si>
  <si>
    <t>COVID Shock</t>
  </si>
  <si>
    <t>Reopening &amp; Inflation Surge</t>
  </si>
  <si>
    <t>Rapid Tightening</t>
  </si>
  <si>
    <t>Easing / Late Cycle</t>
  </si>
  <si>
    <t>Japan Bonds</t>
  </si>
  <si>
    <t>Gasoil</t>
  </si>
  <si>
    <t>Gold</t>
  </si>
  <si>
    <t>US 10Y</t>
  </si>
  <si>
    <t>UNDERLYING SLEEVE CONTRIBUTIONS</t>
  </si>
  <si>
    <t>Sleeve</t>
  </si>
  <si>
    <t>Full Period</t>
  </si>
  <si>
    <t>2022–24 Drawdown</t>
  </si>
  <si>
    <t>Full-Period Rank</t>
  </si>
  <si>
    <t>INFLATION AND RATE REGIME ATTRIBUTION</t>
  </si>
  <si>
    <t>Macro Regime</t>
  </si>
  <si>
    <t>Largest Positive Sleeve</t>
  </si>
  <si>
    <t>Post-2000 Easing</t>
  </si>
  <si>
    <t>2004–07 Hiking Cycle</t>
  </si>
  <si>
    <t>GFC Easing / ZIRP Transition</t>
  </si>
  <si>
    <t>ZIRP / QE Low Inflation</t>
  </si>
  <si>
    <t>Gradual Tightening</t>
  </si>
  <si>
    <t>Pre-COVID Easing + Pandemic ZIRP</t>
  </si>
  <si>
    <t>Inflation Surge + Rapid Hiking</t>
  </si>
  <si>
    <t>Disinflation + Easing</t>
  </si>
  <si>
    <t>REGIME SOURCES AND LIMITATIONS</t>
  </si>
  <si>
    <t>Event dates use the NBER US business-cycle chronology; rate phases use the Federal Reserve effective federal funds rate series on FRED; the inflation split recognizes the BLS June 2022 CPI release. Sources: https://www.nber.org/research/data/us-business-cycle-expansions-and-contractions | https://fred.stlouisfed.org/series/FEDFUNDS | https://www.bls.gov/news.release/archives/cpi_07132022.pdf. Contributions are additive monthly return contributions and reconcile to levered trend monthly returns; regime returns are compounded and therefore differ from summed contributions.</t>
  </si>
  <si>
    <t>Strategy Rtn Lev 3.85X</t>
  </si>
  <si>
    <t>Trend Rtn Lev 4.23x</t>
  </si>
  <si>
    <t>Python Trend Strategy Replication</t>
  </si>
  <si>
    <t>Copy column B from row 5 downward into trend_summary.py; install pandas, numpy, and openpyxl.</t>
  </si>
  <si>
    <t>Line</t>
  </si>
  <si>
    <t>Python code</t>
  </si>
  <si>
    <t>"""Reproduce trend-related Summary outputs from Prices_Monthly.</t>
  </si>
  <si>
    <t>Run:</t>
  </si>
  <si>
    <t xml:space="preserve">  python trend_summary.py workbook.xlsx --output-dir trend_results</t>
  </si>
  <si>
    <t>"""</t>
  </si>
  <si>
    <t>from __future__ import annotations</t>
  </si>
  <si>
    <t>import argparse, json</t>
  </si>
  <si>
    <t>from dataclasses import asdict, dataclass</t>
  </si>
  <si>
    <t>from pathlib import Path</t>
  </si>
  <si>
    <t>import numpy as np</t>
  </si>
  <si>
    <t>import pandas as pd</t>
  </si>
  <si>
    <t>from openpyxl import load_workbook</t>
  </si>
  <si>
    <t>ASSETS = [</t>
  </si>
  <si>
    <t xml:space="preserve">    "GSCI Gasoil", "GSCI Gold", "Japan Gov't Bond",</t>
  </si>
  <si>
    <t xml:space="preserve">    "US 10Y Gov't Bond FUTURES INDEX",</t>
  </si>
  <si>
    <t xml:space="preserve">    "S&amp;P 500 Futures Excess Rtn Index",</t>
  </si>
  <si>
    <t xml:space="preserve">    "Nasdaq 100 Futures Excess Rtn Index",</t>
  </si>
  <si>
    <t xml:space="preserve">    "SGI FX Forwards JPY/USD in USD",</t>
  </si>
  <si>
    <t>]</t>
  </si>
  <si>
    <t>SP500, NASDAQ, USBOND = ASSETS[4], ASSETS[5], ASSETS[3]</t>
  </si>
  <si>
    <t>@dataclass(frozen=True)</t>
  </si>
  <si>
    <t>class Config:</t>
  </si>
  <si>
    <t xml:space="preserve">    workbook: str</t>
  </si>
  <si>
    <t xml:space="preserve">    sheet: str = "Prices_Monthly"</t>
  </si>
  <si>
    <t xml:space="preserve">    start_date: str = "2000-10-31"</t>
  </si>
  <si>
    <t xml:space="preserve">    end_date: str = "2026-07-31"</t>
  </si>
  <si>
    <t xml:space="preserve">    signal_lookback: int = 12</t>
  </si>
  <si>
    <t xml:space="preserve">    vol_lookback: int = 36</t>
  </si>
  <si>
    <t xml:space="preserve">    annualization: int = 12</t>
  </si>
  <si>
    <t xml:space="preserve">    leverage: float = 4.22  # Current Summary formula; header rounds to 4.23x.</t>
  </si>
  <si>
    <t xml:space="preserve">    annual_cash_return: float = 0.0190923064311557</t>
  </si>
  <si>
    <t xml:space="preserve">    annual_cost: float = 0.0</t>
  </si>
  <si>
    <t xml:space="preserve">    missing_policy: str = "available"  # available or strict</t>
  </si>
  <si>
    <t xml:space="preserve">    output_dir: str = "trend_results"</t>
  </si>
  <si>
    <t>def load_prices(cfg):</t>
  </si>
  <si>
    <t xml:space="preserve">    raw = pd.read_excel(cfg.workbook, sheet_name=cfg.sheet, header=None)</t>
  </si>
  <si>
    <t xml:space="preserve">    names = raw.iloc[1].astype("string").str.strip()</t>
  </si>
  <si>
    <t xml:space="preserve">    tickers = raw.iloc[2].astype("string").str.strip()</t>
  </si>
  <si>
    <t xml:space="preserve">    meta = pd.DataFrame({"excel_column": range(1, raw.shape[1]+1),</t>
  </si>
  <si>
    <t xml:space="preserve">                         "display_name": names, "ticker": tickers})</t>
  </si>
  <si>
    <t xml:space="preserve">    data = raw.iloc[3:].copy()</t>
  </si>
  <si>
    <t xml:space="preserve">    data.columns = ["date" if i == 0 else names.iloc[i] for i in range(raw.shape[1])]</t>
  </si>
  <si>
    <t xml:space="preserve">    data["date"] = pd.to_datetime(data["date"], errors="coerce")</t>
  </si>
  <si>
    <t xml:space="preserve">    data = data.dropna(subset=["date"]).set_index("date").sort_index()</t>
  </si>
  <si>
    <t xml:space="preserve">    data = data.loc[~data.index.duplicated(keep="last")]</t>
  </si>
  <si>
    <t xml:space="preserve">    missing = [x for x in ASSETS if x not in data.columns]</t>
  </si>
  <si>
    <t xml:space="preserve">    if missing: raise KeyError(f"Missing Prices_Monthly series: {missing}")</t>
  </si>
  <si>
    <t xml:space="preserve">    prices = data[ASSETS].apply(pd.to_numeric, errors="coerce")</t>
  </si>
  <si>
    <t xml:space="preserve">    if cfg.missing_policy == "strict" and prices.loc[cfg.start_date:cfg.end_date].isna().any().any():</t>
  </si>
  <si>
    <t xml:space="preserve">        raise ValueError("Missing values in requested period.")</t>
  </si>
  <si>
    <t xml:space="preserve">    return prices, meta</t>
  </si>
  <si>
    <t>def build_strategy(prices, cfg):</t>
  </si>
  <si>
    <t xml:space="preserve">    returns = prices.pct_change(fill_method=None)</t>
  </si>
  <si>
    <t xml:space="preserve">    trailing = prices.div(prices.shift(cfg.signal_lookback)).sub(1)</t>
  </si>
  <si>
    <t xml:space="preserve">    signal = np.sign(trailing)</t>
  </si>
  <si>
    <t xml:space="preserve">    vol = returns.rolling(cfg.vol_lookback, min_periods=cfg.vol_lookback).std(ddof=1)</t>
  </si>
  <si>
    <t xml:space="preserve">    vol *= np.sqrt(cfg.annualization)</t>
  </si>
  <si>
    <t xml:space="preserve">    inv = 1 / vol</t>
  </si>
  <si>
    <t xml:space="preserve">    proportional = inv.div(inv.sum(axis=1), axis=0)</t>
  </si>
  <si>
    <t xml:space="preserve">    # The workbook carries the first allocation with complete volatility</t>
  </si>
  <si>
    <t xml:space="preserve">    # histories backward over the initial partial-history period.</t>
  </si>
  <si>
    <t xml:space="preserve">    complete = inv.notna().all(axis=1)</t>
  </si>
  <si>
    <t xml:space="preserve">    proportional = proportional.where(complete).bfill()</t>
  </si>
  <si>
    <t xml:space="preserve">    signed_weights = signal * proportional</t>
  </si>
  <si>
    <t xml:space="preserve">    applied_weights = signed_weights.shift(1)  # prevents look-ahead</t>
  </si>
  <si>
    <t xml:space="preserve">    valid = returns.notna() &amp; applied_weights.notna()</t>
  </si>
  <si>
    <t xml:space="preserve">    if cfg.missing_policy == "strict":</t>
  </si>
  <si>
    <t xml:space="preserve">        trend = (applied_weights * returns).sum(axis=1).where(valid.all(axis=1))</t>
  </si>
  <si>
    <t xml:space="preserve">    else:</t>
  </si>
  <si>
    <t xml:space="preserve">        trend = (applied_weights.where(valid) * returns.where(valid)).sum(axis=1, min_count=1)</t>
  </si>
  <si>
    <t xml:space="preserve">    monthly_cost = (1 + cfg.annual_cost) ** (1/cfg.annualization) - 1</t>
  </si>
  <si>
    <t xml:space="preserve">    levered = trend * cfg.leverage - monthly_cost</t>
  </si>
  <si>
    <t xml:space="preserve">    contributions = applied_weights.mul(returns).mul(cfg.leverage)</t>
  </si>
  <si>
    <t xml:space="preserve">    trend.name, levered.name = "Trend Return", "Trend Levered Return"</t>
  </si>
  <si>
    <t xml:space="preserve">    return locals()</t>
  </si>
  <si>
    <t>def period(x, cfg): return x.loc[cfg.start_date:cfg.end_date].dropna()</t>
  </si>
  <si>
    <t>def ann_return(r, cfg): return np.prod(1+r)**(cfg.annualization/r.count())-1+cfg.annual_cash_return</t>
  </si>
  <si>
    <t>def ann_risk(r, cfg): return r.std(ddof=1)*np.sqrt(cfg.annualization)</t>
  </si>
  <si>
    <t>def drawdown(r):</t>
  </si>
  <si>
    <t xml:space="preserve">    wealth=(1+r).cumprod(); peak=wealth.cummax()</t>
  </si>
  <si>
    <t xml:space="preserve">    return pd.DataFrame({"Return":r,"Wealth":wealth,"Peak":peak,"Drawdown":wealth/peak-1})</t>
  </si>
  <si>
    <t>def capture(strategy, benchmark, up, cfg):</t>
  </si>
  <si>
    <t xml:space="preserve">    z=pd.concat([strategy, benchmark], axis=1).dropna()</t>
  </si>
  <si>
    <t xml:space="preserve">    mask=z.iloc[:,1].gt(0) if up else z.iloc[:,1].lt(0)</t>
  </si>
  <si>
    <t xml:space="preserve">    return (z.loc[mask].iloc[:,0].mean()*12)/(z.loc[mask].iloc[:,1].mean()*12)</t>
  </si>
  <si>
    <t>def performance_summary(model, cfg):</t>
  </si>
  <si>
    <t xml:space="preserve">    source={"S&amp;P 500":period(model["returns"][SP500],cfg),</t>
  </si>
  <si>
    <t xml:space="preserve">            "Nasdaq 100":period(model["returns"][NASDAQ],cfg),</t>
  </si>
  <si>
    <t xml:space="preserve">            "Trend Levered":period(model["levered"],cfg),</t>
  </si>
  <si>
    <t xml:space="preserve">            "Trend Return":period(model["trend"],cfg)}</t>
  </si>
  <si>
    <t xml:space="preserve">    out={}</t>
  </si>
  <si>
    <t xml:space="preserve">    for name,r in source.items():</t>
  </si>
  <si>
    <t xml:space="preserve">        risk=ann_risk(r,cfg); ar=ann_return(r,cfg)</t>
  </si>
  <si>
    <t xml:space="preserve">        dd=drawdown(r)["Drawdown"]</t>
  </si>
  <si>
    <t xml:space="preserve">        out[name]={"Start Date":r.index.min(),"End Date":r.index.max(),</t>
  </si>
  <si>
    <t xml:space="preserve">                   "Total Return":np.prod(1+r),"Annualized Return":ar,</t>
  </si>
  <si>
    <t xml:space="preserve">                   "Annualized Risk":risk,</t>
  </si>
  <si>
    <t xml:space="preserve">                   "Sharpe":(ar-cfg.annual_cash_return)/risk,</t>
  </si>
  <si>
    <t xml:space="preserve">                   "Maximum Drawdown":dd.min(),</t>
  </si>
  <si>
    <t xml:space="preserve">                   "Hit Ratio":(r&gt;0).sum()/311}  # exact workbook denominator</t>
  </si>
  <si>
    <t xml:space="preserve">    lev,sp=source["Trend Levered"],source["S&amp;P 500"]</t>
  </si>
  <si>
    <t xml:space="preserve">    active=lev-sp.reindex(lev.index); bond=period(model["returns"][USBOND],cfg).reindex(lev.index)</t>
  </si>
  <si>
    <t xml:space="preserve">    out["Trend Levered"].update({</t>
  </si>
  <si>
    <t xml:space="preserve">        "Tracking Error to S&amp;P 500":ann_risk(active,cfg),</t>
  </si>
  <si>
    <t xml:space="preserve">        "Correlation to S&amp;P 500":lev.corr(sp),</t>
  </si>
  <si>
    <t xml:space="preserve">        "Correlation to US Bonds":lev.corr(bond),</t>
  </si>
  <si>
    <t xml:space="preserve">        "Information Ratio":(out["Trend Levered"]["Annualized Return"]-out["S&amp;P 500"]["Annualized Return"])/ann_risk(active,cfg),</t>
  </si>
  <si>
    <t xml:space="preserve">        "Upside Capture":capture(lev,sp,True,cfg),</t>
  </si>
  <si>
    <t xml:space="preserve">        "Downside Capture":capture(lev,sp,False,cfg)})</t>
  </si>
  <si>
    <t xml:space="preserve">    out["Trend Levered"]["Capture Differential"]=out["Trend Levered"]["Upside Capture"]-out["Trend Levered"]["Downside Capture"]</t>
  </si>
  <si>
    <t xml:space="preserve">    return pd.DataFrame(out)</t>
  </si>
  <si>
    <t>def quintiles(sp, trend, levered):</t>
  </si>
  <si>
    <t xml:space="preserve">    rank=sp.rank(method="min",ascending=False); pct=rank/sp.count()</t>
  </si>
  <si>
    <t xml:space="preserve">    q=pd.cut(pct,[0,.2,.4,.6,.8,1],labels=["Q1","Q2","Q3","Q4","Q5"],include_lowest=True)</t>
  </si>
  <si>
    <t xml:space="preserve">    z=pd.concat([sp.rename("S&amp;P 500"),trend,levered,q.rename("Quintile")],axis=1).dropna()</t>
  </si>
  <si>
    <t xml:space="preserve">    return z.groupby("Quintile",observed=False).mean(numeric_only=True)*12, pd.DataFrame({"Percentile":pct,"Quintile":q})</t>
  </si>
  <si>
    <t>EVENTS=[</t>
  </si>
  <si>
    <t xml:space="preserve"> ("Dot-com Bust / 2001 Recession","2000-10-31","2002-12-31"),</t>
  </si>
  <si>
    <t xml:space="preserve"> ("Credit Expansion","2003-01-31","2007-11-30"),</t>
  </si>
  <si>
    <t xml:space="preserve"> ("Global Financial Crisis","2007-12-31","2009-06-30"),</t>
  </si>
  <si>
    <t xml:space="preserve"> ("Post-GFC / Euro Stress","2009-07-31","2012-12-31"),</t>
  </si>
  <si>
    <t xml:space="preserve"> ("Low-Vol Expansion","2013-01-31","2019-12-31"),</t>
  </si>
  <si>
    <t xml:space="preserve"> ("COVID Shock","2020-01-31","2020-04-30"),</t>
  </si>
  <si>
    <t xml:space="preserve"> ("Reopening &amp; Inflation Surge","2020-05-31","2022-02-28"),</t>
  </si>
  <si>
    <t xml:space="preserve"> ("Rapid Tightening","2022-03-31","2024-08-31"),</t>
  </si>
  <si>
    <t xml:space="preserve"> ("Easing / Late Cycle","2024-09-30","2026-07-31")]</t>
  </si>
  <si>
    <t>MACRO=[</t>
  </si>
  <si>
    <t xml:space="preserve"> ("Post-2000 Easing","2000-10-31","2004-06-30"),</t>
  </si>
  <si>
    <t xml:space="preserve"> ("2004-07 Hiking Cycle","2004-07-31","2007-07-31"),</t>
  </si>
  <si>
    <t xml:space="preserve"> ("GFC Easing / ZIRP Transition","2007-08-31","2008-12-31"),</t>
  </si>
  <si>
    <t xml:space="preserve"> ("ZIRP / QE Low Inflation","2009-01-31","2015-11-30"),</t>
  </si>
  <si>
    <t xml:space="preserve"> ("Gradual Tightening","2015-12-31","2019-07-31"),</t>
  </si>
  <si>
    <t xml:space="preserve"> ("Pre-COVID Easing + Pandemic ZIRP","2019-08-31","2022-02-28"),</t>
  </si>
  <si>
    <t xml:space="preserve"> ("Inflation Surge + Rapid Hiking","2022-03-31","2024-08-31"),</t>
  </si>
  <si>
    <t xml:space="preserve"> ("Disinflation + Easing","2024-09-30","2026-07-31")]</t>
  </si>
  <si>
    <t>def regime_table(levered, contrib, regimes):</t>
  </si>
  <si>
    <t xml:space="preserve">    rows=[]</t>
  </si>
  <si>
    <t xml:space="preserve">    for label,start,end in regimes:</t>
  </si>
  <si>
    <t xml:space="preserve">        r=levered.loc[start:end].dropna(); c=contrib.loc[start:end].sum()</t>
  </si>
  <si>
    <t xml:space="preserve">        rows.append({"Regime":label,"Start":start,"End":end,"Months":r.count(),</t>
  </si>
  <si>
    <t xml:space="preserve">                     "Levered Trend Return":np.prod(1+r)-1,</t>
  </si>
  <si>
    <t xml:space="preserve">                     **{f"{k} Contribution":v for k,v in c.items()}})</t>
  </si>
  <si>
    <t xml:space="preserve">    return pd.DataFrame(rows).set_index("Regime")</t>
  </si>
  <si>
    <t>def build_outputs(cfg):</t>
  </si>
  <si>
    <t xml:space="preserve">    prices,meta=load_prices(cfg); m=build_strategy(prices,cfg)</t>
  </si>
  <si>
    <t xml:space="preserve">    sp=period(m["returns"][SP500],cfg); tr=period(m["trend"],cfg); lv=period(m["levered"],cfg)</t>
  </si>
  <si>
    <t xml:space="preserve">    qsum,qrows=quintiles(sp,tr,lv)</t>
  </si>
  <si>
    <t xml:space="preserve">    monthly=pd.concat([sp.rename("SP500 Return"),period(m["returns"][NASDAQ],cfg).rename("Nasdaq Return"),tr,lv,qrows],axis=1)</t>
  </si>
  <si>
    <t xml:space="preserve">    return {</t>
  </si>
  <si>
    <t xml:space="preserve">      "Monthly Summary":monthly, "Performance Summary":performance_summary(m,cfg),</t>
  </si>
  <si>
    <t xml:space="preserve">      "Quintile Summary":qsum, "Event Attribution":regime_table(lv,m["contributions"],EVENTS),</t>
  </si>
  <si>
    <t xml:space="preserve">      "Macro Attribution":regime_table(lv,m["contributions"],MACRO),</t>
  </si>
  <si>
    <t xml:space="preserve">      "Sleeve Contributions":m["contributions"].loc[cfg.start_date:cfg.end_date],</t>
  </si>
  <si>
    <t xml:space="preserve">      "Drawdowns":pd.concat([drawdown(tr).add_prefix("Trend "),drawdown(lv).add_prefix("Levered ")],axis=1),</t>
  </si>
  <si>
    <t xml:space="preserve">      "Weights":m["applied_weights"].loc[cfg.start_date:cfg.end_date], "Metadata":meta}</t>
  </si>
  <si>
    <t>def validate_against_workbook(outputs,cfg,monthly_tol=1e-8,summary_tol=5e-4):</t>
  </si>
  <si>
    <t xml:space="preserve">    """Compare Python results with cached Excel values without recalculating Excel."""</t>
  </si>
  <si>
    <t xml:space="preserve">    wb=load_workbook(cfg.workbook,data_only=True,read_only=True)</t>
  </si>
  <si>
    <t xml:space="preserve">    ws=wb["Summary"]</t>
  </si>
  <si>
    <t xml:space="preserve">    py=outputs["Monthly Summary"]</t>
  </si>
  <si>
    <t xml:space="preserve">    checks=[]</t>
  </si>
  <si>
    <t xml:space="preserve">    for row in range(2,312):</t>
  </si>
  <si>
    <t xml:space="preserve">        date=pd.Timestamp(ws.cell(row,1).value)</t>
  </si>
  <si>
    <t xml:space="preserve">        if date not in py.index: continue</t>
  </si>
  <si>
    <t xml:space="preserve">        for cell,col in ((f"H{row}","Trend Return"),(f"I{row}","Trend Levered Return")):</t>
  </si>
  <si>
    <t xml:space="preserve">            excel=ws[cell].value; python=float(py.loc[date,col])</t>
  </si>
  <si>
    <t xml:space="preserve">            diff=np.nan if not isinstance(excel,(int,float)) else python-float(excel)</t>
  </si>
  <si>
    <t xml:space="preserve">            checks.append({"Item":cell,"Excel":excel,"Python":python,"Difference":diff,</t>
  </si>
  <si>
    <t xml:space="preserve">                           "Tolerance":monthly_tol,"Pass":isinstance(excel,(int,float)) and abs(diff)&lt;=monthly_tol})</t>
  </si>
  <si>
    <t xml:space="preserve">    ps=outputs["Performance Summary"]</t>
  </si>
  <si>
    <t xml:space="preserve">    mapping={</t>
  </si>
  <si>
    <t xml:space="preserve">      "X42":("Trend Levered","Total Return"),"X43":("Trend Levered","Annualized Return"),</t>
  </si>
  <si>
    <t xml:space="preserve">      "X44":("Trend Levered","Annualized Risk"),"X45":("Trend Levered","Sharpe"),</t>
  </si>
  <si>
    <t xml:space="preserve">      "X46":("Trend Levered","Tracking Error to S&amp;P 500"),</t>
  </si>
  <si>
    <t xml:space="preserve">      "X47":("Trend Levered","Correlation to S&amp;P 500"),</t>
  </si>
  <si>
    <t xml:space="preserve">      "X48":("Trend Levered","Correlation to US Bonds"),"X49":("Trend Levered","Hit Ratio"),</t>
  </si>
  <si>
    <t xml:space="preserve">      "X51":("Trend Levered","Information Ratio"),"X52":("Trend Levered","Upside Capture"),</t>
  </si>
  <si>
    <t xml:space="preserve">      "X53":("Trend Levered","Downside Capture"),"X54":("Trend Levered","Capture Differential"),</t>
  </si>
  <si>
    <t xml:space="preserve">      "Y42":("Trend Return","Total Return"),"Y43":("Trend Return","Annualized Return"),</t>
  </si>
  <si>
    <t xml:space="preserve">      "Y44":("Trend Return","Annualized Risk")}</t>
  </si>
  <si>
    <t xml:space="preserve">    for cell,(series,metric) in mapping.items():</t>
  </si>
  <si>
    <t xml:space="preserve">        excel=ws[cell].value; python=float(ps.loc[metric,series])</t>
  </si>
  <si>
    <t xml:space="preserve">        diff=np.nan if not isinstance(excel,(int,float)) else python-float(excel)</t>
  </si>
  <si>
    <t xml:space="preserve">        checks.append({"Item":cell,"Excel":excel,"Python":python,"Difference":diff,</t>
  </si>
  <si>
    <t xml:space="preserve">                       "Tolerance":summary_tol,"Pass":isinstance(excel,(int,float)) and abs(diff)&lt;=summary_tol})</t>
  </si>
  <si>
    <t xml:space="preserve">    return pd.DataFrame(checks)</t>
  </si>
  <si>
    <t>def export(outputs,cfg):</t>
  </si>
  <si>
    <t xml:space="preserve">    out=Path(cfg.output_dir); out.mkdir(parents=True,exist_ok=True)</t>
  </si>
  <si>
    <t xml:space="preserve">    with pd.ExcelWriter(out/"trend_summary_python.xlsx",engine="openpyxl") as w:</t>
  </si>
  <si>
    <t xml:space="preserve">        for name,df in outputs.items(): df.to_excel(w,sheet_name=name[:31])</t>
  </si>
  <si>
    <t xml:space="preserve">    for name,df in outputs.items(): df.to_csv(out/f"{name.lower().replace(' ','_')}.csv")</t>
  </si>
  <si>
    <t xml:space="preserve">    (out/"configuration.json").write_text(json.dumps(asdict(cfg),indent=2))</t>
  </si>
  <si>
    <t>def main():</t>
  </si>
  <si>
    <t xml:space="preserve">    p=argparse.ArgumentParser(); p.add_argument("workbook"); p.add_argument("--output-dir",default="trend_results")</t>
  </si>
  <si>
    <t xml:space="preserve">    p.add_argument("--start-date",default="2000-10-31");p.add_argument("--end-date",default="2026-07-31")</t>
  </si>
  <si>
    <t xml:space="preserve">    p.add_argument("--leverage",type=float,default=4.22);p.add_argument("--signal-lookback",type=int,default=12)</t>
  </si>
  <si>
    <t xml:space="preserve">    p.add_argument("--vol-lookback",type=int,default=36);p.add_argument("--cash-return",type=float,default=.0190923064311557)</t>
  </si>
  <si>
    <t xml:space="preserve">    p.add_argument("--annual-cost",type=float,default=0);p.add_argument("--missing-policy",choices=["available","strict"],default="available")</t>
  </si>
  <si>
    <t xml:space="preserve">    a=p.parse_args(); cfg=Config(a.workbook,start_date=a.start_date,end_date=a.end_date,leverage=a.leverage,</t>
  </si>
  <si>
    <t xml:space="preserve">      signal_lookback=a.signal_lookback,vol_lookback=a.vol_lookback,annual_cash_return=a.cash_return,</t>
  </si>
  <si>
    <t xml:space="preserve">      annual_cost=a.annual_cost,missing_policy=a.missing_policy,output_dir=a.output_dir)</t>
  </si>
  <si>
    <t xml:space="preserve">    o=build_outputs(cfg)</t>
  </si>
  <si>
    <t xml:space="preserve">    o["Parity Check"]=validate_against_workbook(o,cfg)</t>
  </si>
  <si>
    <t xml:space="preserve">    export(o,cfg)</t>
  </si>
  <si>
    <t xml:space="preserve">    print(o["Performance Summary"].round(6))</t>
  </si>
  <si>
    <t>if __name__=="__main__": main()</t>
  </si>
  <si>
    <t xml:space="preserve">    print("\\nParity:",o["Parity Check"]["Pass"].value_counts(dropna=False).to_dict())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</si>
</sst>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yyyy\-mm\-dd\ hh:mm:ss"/>
    <numFmt numFmtId="165" formatCode="0.0%"/>
    <numFmt numFmtId="166" formatCode="0.0000"/>
    <numFmt numFmtId="167" formatCode="0.000"/>
    <numFmt numFmtId="182" formatCode="0.0000%"/>
    <numFmt numFmtId="184" formatCode="mmm\ yyyy"/>
    <numFmt numFmtId="185" formatCode="0.00\x"/>
  </numFmts>
  <fonts count="18"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font>
    <font>
      <sz val="11"/>
      <name val="Calibri"/>
      <family val="2"/>
    </font>
    <font>
      <strike/>
      <sz val="11"/>
      <color theme="1"/>
      <name val="Calibri"/>
      <family val="2"/>
      <scheme val="minor"/>
    </font>
    <font>
      <sz val="8"/>
      <name val="Calibri"/>
      <family val="2"/>
      <scheme val="minor"/>
    </font>
    <font>
      <b/>
      <sz val="11"/>
      <color rgb="FFFFFFFF"/>
      <name val="Calibri"/>
      <family val="2"/>
      <scheme val="minor"/>
    </font>
    <font>
      <b/>
      <sz val="20"/>
      <color rgb="FFFFFFFF"/>
      <name val="Calibri"/>
      <family val="2"/>
      <scheme val="minor"/>
    </font>
    <font>
      <i/>
      <sz val="11"/>
      <color rgb="FF666666"/>
      <name val="Calibri"/>
      <family val="2"/>
      <scheme val="minor"/>
    </font>
    <font>
      <b/>
      <sz val="12"/>
      <color rgb="FFFFFFFF"/>
      <name val="Calibri"/>
      <family val="2"/>
      <scheme val="minor"/>
    </font>
    <font>
      <b/>
      <sz val="11"/>
      <color rgb="FF17365D"/>
      <name val="Calibri"/>
      <family val="2"/>
      <scheme val="minor"/>
    </font>
    <font>
      <b/>
      <sz val="11"/>
      <color rgb="FF203864"/>
      <name val="Calibri"/>
      <family val="2"/>
      <scheme val="minor"/>
    </font>
    <font>
      <sz val="11"/>
      <color rgb="FF7F6000"/>
      <name val="Calibri"/>
      <family val="2"/>
      <scheme val="minor"/>
    </font>
    <font>
      <sz val="11"/>
      <color rgb="FF404040"/>
      <name val="Calibri"/>
      <family val="2"/>
      <scheme val="minor"/>
    </font>
    <font>
      <b/>
      <sz val="18"/>
      <color rgb="FFFFFFFF"/>
      <name val="Calibri"/>
      <family val="2"/>
      <scheme val="minor"/>
    </font>
    <font>
      <sz val="9"/>
      <color theme="1"/>
      <name val="Consolas"/>
      <family val="3"/>
    </font>
    <font>
      <sz val="9"/>
      <color rgb="FF777777"/>
      <name val="Consolas"/>
      <family val="3"/>
    </font>
  </fonts>
  <fills count="16">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0000"/>
        <bgColor indexed="64"/>
      </patternFill>
    </fill>
    <fill>
      <patternFill patternType="solid">
        <fgColor theme="5"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17365D"/>
        <bgColor indexed="64"/>
      </patternFill>
    </fill>
    <fill>
      <patternFill patternType="solid">
        <fgColor rgb="FF2F75B5"/>
        <bgColor indexed="64"/>
      </patternFill>
    </fill>
    <fill>
      <patternFill patternType="solid">
        <fgColor rgb="FFD9EAF7"/>
        <bgColor indexed="64"/>
      </patternFill>
    </fill>
    <fill>
      <patternFill patternType="solid">
        <fgColor rgb="FFFFF2CC"/>
        <bgColor indexed="64"/>
      </patternFill>
    </fill>
    <fill>
      <patternFill patternType="solid">
        <fgColor rgb="FFF2F2F2"/>
        <bgColor indexed="64"/>
      </patternFill>
    </fill>
    <fill>
      <patternFill patternType="solid">
        <fgColor rgb="FFEAF2F8"/>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top/>
      <bottom style="thin">
        <color rgb="FFB4C6E7"/>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76">
    <xf numFmtId="0" fontId="0" fillId="0" borderId="0" xfId="0"/>
    <xf numFmtId="0" fontId="3" fillId="0" borderId="1" xfId="0" applyFont="1" applyBorder="1" applyAlignment="1">
      <alignment horizontal="center" vertical="top"/>
    </xf>
    <xf numFmtId="164" fontId="3" fillId="0" borderId="1" xfId="0" applyNumberFormat="1" applyFont="1" applyBorder="1" applyAlignment="1">
      <alignment horizontal="center" vertical="top"/>
    </xf>
    <xf numFmtId="10" fontId="0" fillId="0" borderId="0" xfId="2" applyNumberFormat="1" applyFont="1"/>
    <xf numFmtId="0" fontId="3" fillId="0" borderId="2" xfId="0" applyFont="1" applyBorder="1" applyAlignment="1">
      <alignment horizontal="center" vertical="top"/>
    </xf>
    <xf numFmtId="14" fontId="3" fillId="0" borderId="1" xfId="0" applyNumberFormat="1" applyFont="1" applyBorder="1" applyAlignment="1">
      <alignment horizontal="center" vertical="top"/>
    </xf>
    <xf numFmtId="0" fontId="3" fillId="0" borderId="3" xfId="0" applyFont="1" applyBorder="1" applyAlignment="1">
      <alignment horizontal="center" vertical="top"/>
    </xf>
    <xf numFmtId="10" fontId="0" fillId="0" borderId="0" xfId="0" applyNumberFormat="1"/>
    <xf numFmtId="43" fontId="0" fillId="0" borderId="0" xfId="1" applyFont="1"/>
    <xf numFmtId="0" fontId="2" fillId="0" borderId="0" xfId="0" applyFont="1"/>
    <xf numFmtId="10" fontId="0" fillId="2" borderId="0" xfId="2" applyNumberFormat="1" applyFont="1" applyFill="1"/>
    <xf numFmtId="0" fontId="3" fillId="0" borderId="0" xfId="0" applyFont="1" applyAlignment="1">
      <alignment horizontal="center" vertical="top"/>
    </xf>
    <xf numFmtId="10" fontId="4" fillId="0" borderId="0" xfId="2" applyNumberFormat="1" applyFont="1" applyBorder="1" applyAlignment="1">
      <alignment horizontal="center" vertical="top"/>
    </xf>
    <xf numFmtId="0" fontId="2" fillId="3" borderId="1" xfId="0" applyFont="1" applyFill="1" applyBorder="1" applyAlignment="1">
      <alignment horizontal="center"/>
    </xf>
    <xf numFmtId="0" fontId="2" fillId="3" borderId="1" xfId="0" applyFont="1" applyFill="1" applyBorder="1"/>
    <xf numFmtId="0" fontId="0" fillId="3" borderId="1" xfId="0" applyFill="1" applyBorder="1" applyAlignment="1">
      <alignment horizontal="center"/>
    </xf>
    <xf numFmtId="10" fontId="0" fillId="4" borderId="1" xfId="2" applyNumberFormat="1" applyFont="1" applyFill="1" applyBorder="1" applyAlignment="1">
      <alignment horizontal="center"/>
    </xf>
    <xf numFmtId="10" fontId="0" fillId="4" borderId="1" xfId="0" applyNumberFormat="1" applyFill="1" applyBorder="1"/>
    <xf numFmtId="10" fontId="0" fillId="5" borderId="1" xfId="2" applyNumberFormat="1" applyFont="1" applyFill="1" applyBorder="1" applyAlignment="1">
      <alignment horizontal="center"/>
    </xf>
    <xf numFmtId="0" fontId="0" fillId="5" borderId="1" xfId="0" applyFill="1" applyBorder="1"/>
    <xf numFmtId="43" fontId="0" fillId="4" borderId="1" xfId="1" applyFont="1" applyFill="1" applyBorder="1" applyAlignment="1">
      <alignment horizontal="center"/>
    </xf>
    <xf numFmtId="0" fontId="0" fillId="4" borderId="1" xfId="0" applyFill="1" applyBorder="1"/>
    <xf numFmtId="43" fontId="0" fillId="5" borderId="1" xfId="1" applyFont="1" applyFill="1" applyBorder="1" applyAlignment="1">
      <alignment horizontal="center"/>
    </xf>
    <xf numFmtId="2" fontId="0" fillId="5" borderId="1" xfId="0" applyNumberFormat="1" applyFill="1" applyBorder="1" applyAlignment="1">
      <alignment horizontal="center"/>
    </xf>
    <xf numFmtId="0" fontId="0" fillId="4" borderId="1" xfId="0" applyFill="1" applyBorder="1" applyAlignment="1">
      <alignment horizontal="center"/>
    </xf>
    <xf numFmtId="165" fontId="0" fillId="4" borderId="1" xfId="2" applyNumberFormat="1" applyFont="1" applyFill="1" applyBorder="1" applyAlignment="1">
      <alignment horizontal="center"/>
    </xf>
    <xf numFmtId="0" fontId="0" fillId="5" borderId="1" xfId="0" applyFill="1" applyBorder="1" applyAlignment="1">
      <alignment horizontal="center"/>
    </xf>
    <xf numFmtId="10" fontId="0" fillId="5" borderId="1" xfId="0" applyNumberFormat="1" applyFill="1" applyBorder="1" applyAlignment="1">
      <alignment horizontal="center"/>
    </xf>
    <xf numFmtId="10" fontId="0" fillId="4" borderId="1" xfId="0" applyNumberFormat="1" applyFill="1" applyBorder="1" applyAlignment="1">
      <alignment horizontal="center"/>
    </xf>
    <xf numFmtId="2" fontId="0" fillId="4" borderId="1" xfId="1" applyNumberFormat="1" applyFont="1" applyFill="1" applyBorder="1" applyAlignment="1">
      <alignment horizontal="center"/>
    </xf>
    <xf numFmtId="164" fontId="3" fillId="0" borderId="0" xfId="0" applyNumberFormat="1" applyFont="1" applyAlignment="1">
      <alignment horizontal="center" vertical="top"/>
    </xf>
    <xf numFmtId="166" fontId="3" fillId="0" borderId="0" xfId="0" applyNumberFormat="1" applyFont="1" applyAlignment="1">
      <alignment horizontal="center" vertical="top"/>
    </xf>
    <xf numFmtId="166" fontId="0" fillId="0" borderId="0" xfId="0" applyNumberFormat="1"/>
    <xf numFmtId="165" fontId="0" fillId="0" borderId="0" xfId="2" applyNumberFormat="1" applyFont="1"/>
    <xf numFmtId="167" fontId="0" fillId="0" borderId="0" xfId="0" applyNumberFormat="1"/>
    <xf numFmtId="0" fontId="0" fillId="6" borderId="0" xfId="0" applyFill="1"/>
    <xf numFmtId="0" fontId="0" fillId="7" borderId="0" xfId="0" applyFill="1"/>
    <xf numFmtId="0" fontId="0" fillId="8" borderId="0" xfId="0" applyFill="1"/>
    <xf numFmtId="0" fontId="0" fillId="9" borderId="0" xfId="0" applyFill="1"/>
    <xf numFmtId="2" fontId="0" fillId="0" borderId="0" xfId="0" applyNumberFormat="1"/>
    <xf numFmtId="14" fontId="3" fillId="0" borderId="0" xfId="0" applyNumberFormat="1" applyFont="1" applyAlignment="1">
      <alignment horizontal="center" vertical="top"/>
    </xf>
    <xf numFmtId="0" fontId="0" fillId="0" borderId="0" xfId="2" applyNumberFormat="1" applyFont="1"/>
    <xf numFmtId="14" fontId="0" fillId="4" borderId="1" xfId="2" applyNumberFormat="1" applyFont="1" applyFill="1" applyBorder="1" applyAlignment="1">
      <alignment horizontal="center"/>
    </xf>
    <xf numFmtId="0" fontId="5" fillId="0" borderId="0" xfId="0" applyFont="1"/>
    <xf numFmtId="0" fontId="5" fillId="0" borderId="0" xfId="0" quotePrefix="1" applyFont="1"/>
    <xf numFmtId="2" fontId="0" fillId="4" borderId="1" xfId="2" applyNumberFormat="1" applyFont="1" applyFill="1" applyBorder="1" applyAlignment="1">
      <alignment horizontal="center"/>
    </xf>
    <xf numFmtId="165" fontId="0" fillId="5" borderId="1" xfId="2" applyNumberFormat="1" applyFont="1" applyFill="1" applyBorder="1" applyAlignment="1">
      <alignment horizontal="center"/>
    </xf>
    <xf numFmtId="165" fontId="0" fillId="0" borderId="0" xfId="0" applyNumberFormat="1"/>
    <xf numFmtId="184" fontId="0" fillId="0" borderId="0" xfId="0" applyNumberFormat="1"/>
    <xf numFmtId="185" fontId="0" fillId="0" borderId="0" xfId="0" applyNumberFormat="1"/>
    <xf numFmtId="0" fontId="8" fillId="10" borderId="0" xfId="0" applyFont="1" applyFill="1"/>
    <xf numFmtId="0" fontId="9" fillId="0" borderId="0" xfId="0" applyFont="1"/>
    <xf numFmtId="0" fontId="10" fillId="11" borderId="0" xfId="0" applyFont="1" applyFill="1"/>
    <xf numFmtId="0" fontId="11" fillId="12" borderId="0" xfId="0" applyFont="1" applyFill="1" applyAlignment="1">
      <alignment horizontal="center"/>
    </xf>
    <xf numFmtId="165" fontId="0" fillId="0" borderId="0" xfId="0" applyNumberFormat="1" applyAlignment="1">
      <alignment horizontal="right"/>
    </xf>
    <xf numFmtId="2" fontId="0" fillId="0" borderId="0" xfId="0" applyNumberFormat="1" applyAlignment="1">
      <alignment horizontal="right"/>
    </xf>
    <xf numFmtId="0" fontId="11" fillId="12" borderId="0" xfId="0" applyFont="1" applyFill="1" applyBorder="1" applyAlignment="1">
      <alignment horizontal="center"/>
    </xf>
    <xf numFmtId="0" fontId="2" fillId="0" borderId="0" xfId="0" applyFont="1" applyBorder="1"/>
    <xf numFmtId="165" fontId="0" fillId="0" borderId="0" xfId="0" applyNumberFormat="1" applyBorder="1" applyAlignment="1">
      <alignment horizontal="right"/>
    </xf>
    <xf numFmtId="2" fontId="0" fillId="0" borderId="0" xfId="0" applyNumberFormat="1" applyBorder="1" applyAlignment="1">
      <alignment horizontal="right"/>
    </xf>
    <xf numFmtId="0" fontId="2" fillId="0" borderId="4" xfId="0" applyFont="1" applyBorder="1"/>
    <xf numFmtId="2" fontId="0" fillId="0" borderId="4" xfId="0" applyNumberFormat="1" applyBorder="1" applyAlignment="1">
      <alignment horizontal="right"/>
    </xf>
    <xf numFmtId="0" fontId="0" fillId="0" borderId="0" xfId="0" applyAlignment="1">
      <alignment vertical="top" wrapText="1"/>
    </xf>
    <xf numFmtId="0" fontId="12" fillId="0" borderId="0" xfId="0" applyFont="1" applyAlignment="1">
      <alignment vertical="top" wrapText="1"/>
    </xf>
    <xf numFmtId="0" fontId="0" fillId="13" borderId="0" xfId="0" applyFill="1" applyAlignment="1">
      <alignment vertical="top" wrapText="1"/>
    </xf>
    <xf numFmtId="0" fontId="13" fillId="13" borderId="0" xfId="0" applyFont="1" applyFill="1" applyAlignment="1">
      <alignment vertical="top" wrapText="1"/>
    </xf>
    <xf numFmtId="0" fontId="14" fillId="14" borderId="0" xfId="0" applyFont="1" applyFill="1" applyAlignment="1">
      <alignment vertical="top" wrapText="1"/>
    </xf>
    <xf numFmtId="182" fontId="0" fillId="0" borderId="0" xfId="0" applyNumberFormat="1"/>
    <xf numFmtId="1" fontId="0" fillId="0" borderId="0" xfId="0" applyNumberFormat="1"/>
    <xf numFmtId="0" fontId="0" fillId="15" borderId="0" xfId="0" applyFill="1" applyAlignment="1">
      <alignment vertical="top" wrapText="1"/>
    </xf>
    <xf numFmtId="0" fontId="0" fillId="0" borderId="0" xfId="0" applyAlignment="1">
      <alignment wrapText="1"/>
    </xf>
    <xf numFmtId="0" fontId="15" fillId="10" borderId="0" xfId="0" applyFont="1" applyFill="1"/>
    <xf numFmtId="0" fontId="16" fillId="0" borderId="0" xfId="0" applyFont="1" applyAlignment="1">
      <alignment vertical="top" wrapText="1"/>
    </xf>
    <xf numFmtId="0" fontId="17" fillId="0" borderId="0" xfId="0" applyFont="1" applyAlignment="1">
      <alignment horizontal="right"/>
    </xf>
    <xf numFmtId="0" fontId="7" fillId="11" borderId="0" xfId="0" applyFont="1" applyFill="1" applyAlignment="1">
      <alignment horizontal="left"/>
    </xf>
    <xf numFmtId="0" fontId="9" fillId="0" borderId="0" xfId="0" applyFont="1" applyAlignment="1">
      <alignment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Across Quintiles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186742095485074E-2"/>
          <c:y val="0.12674279185161508"/>
          <c:w val="0.8935649179310754"/>
          <c:h val="0.75078090348099336"/>
        </c:manualLayout>
      </c:layout>
      <c:barChart>
        <c:barDir val="col"/>
        <c:grouping val="clustered"/>
        <c:varyColors val="0"/>
        <c:ser>
          <c:idx val="0"/>
          <c:order val="0"/>
          <c:tx>
            <c:strRef>
              <c:f>Summary!$O$1</c:f>
              <c:strCache>
                <c:ptCount val="1"/>
                <c:pt idx="0">
                  <c:v>S&amp;P 500</c:v>
                </c:pt>
              </c:strCache>
            </c:strRef>
          </c:tx>
          <c:spPr>
            <a:solidFill>
              <a:schemeClr val="accent2">
                <a:lumMod val="60000"/>
                <a:lumOff val="40000"/>
              </a:schemeClr>
            </a:solidFill>
            <a:ln>
              <a:noFill/>
            </a:ln>
            <a:effectLst/>
          </c:spPr>
          <c:invertIfNegative val="0"/>
          <c:cat>
            <c:strRef>
              <c:f>Summary!$N$2:$N$6</c:f>
              <c:strCache>
                <c:ptCount val="5"/>
                <c:pt idx="0">
                  <c:v>Q1</c:v>
                </c:pt>
                <c:pt idx="1">
                  <c:v>Q2</c:v>
                </c:pt>
                <c:pt idx="2">
                  <c:v>Q3</c:v>
                </c:pt>
                <c:pt idx="3">
                  <c:v>Q4</c:v>
                </c:pt>
                <c:pt idx="4">
                  <c:v>Q5</c:v>
                </c:pt>
              </c:strCache>
            </c:strRef>
          </c:cat>
          <c:val>
            <c:numRef>
              <c:f>Summary!$O$2:$O$6</c:f>
              <c:numCache>
                <c:formatCode>0.00%</c:formatCode>
                <c:ptCount val="5"/>
                <c:pt idx="0">
                  <c:v>0.74625746286146932</c:v>
                </c:pt>
                <c:pt idx="1">
                  <c:v>0.32689294629082916</c:v>
                </c:pt>
                <c:pt idx="2">
                  <c:v>0.1255403485912181</c:v>
                </c:pt>
                <c:pt idx="3">
                  <c:v>-0.12401225282208383</c:v>
                </c:pt>
                <c:pt idx="4">
                  <c:v>-0.72740895332826971</c:v>
                </c:pt>
              </c:numCache>
            </c:numRef>
          </c:val>
          <c:extLst>
            <c:ext xmlns:c16="http://schemas.microsoft.com/office/drawing/2014/chart" uri="{C3380CC4-5D6E-409C-BE32-E72D297353CC}">
              <c16:uniqueId val="{00000000-273F-4663-86B5-64A9B526E5D3}"/>
            </c:ext>
          </c:extLst>
        </c:ser>
        <c:ser>
          <c:idx val="2"/>
          <c:order val="2"/>
          <c:tx>
            <c:strRef>
              <c:f>Summary!$Q$1</c:f>
              <c:strCache>
                <c:ptCount val="1"/>
                <c:pt idx="0">
                  <c:v>Strat Levered</c:v>
                </c:pt>
              </c:strCache>
            </c:strRef>
          </c:tx>
          <c:spPr>
            <a:solidFill>
              <a:schemeClr val="accent3"/>
            </a:solidFill>
            <a:ln>
              <a:noFill/>
            </a:ln>
            <a:effectLst/>
          </c:spPr>
          <c:invertIfNegative val="0"/>
          <c:cat>
            <c:strRef>
              <c:f>Summary!$N$2:$N$6</c:f>
              <c:strCache>
                <c:ptCount val="5"/>
                <c:pt idx="0">
                  <c:v>Q1</c:v>
                </c:pt>
                <c:pt idx="1">
                  <c:v>Q2</c:v>
                </c:pt>
                <c:pt idx="2">
                  <c:v>Q3</c:v>
                </c:pt>
                <c:pt idx="3">
                  <c:v>Q4</c:v>
                </c:pt>
                <c:pt idx="4">
                  <c:v>Q5</c:v>
                </c:pt>
              </c:strCache>
            </c:strRef>
          </c:cat>
          <c:val>
            <c:numRef>
              <c:f>Summary!$Q$2:$Q$6</c:f>
              <c:numCache>
                <c:formatCode>0.00%</c:formatCode>
                <c:ptCount val="5"/>
                <c:pt idx="0">
                  <c:v>0.60987668103097636</c:v>
                </c:pt>
                <c:pt idx="1">
                  <c:v>0.36081412703923271</c:v>
                </c:pt>
                <c:pt idx="2">
                  <c:v>0.21024326133055549</c:v>
                </c:pt>
                <c:pt idx="3">
                  <c:v>-5.0241079858651991E-2</c:v>
                </c:pt>
                <c:pt idx="4">
                  <c:v>-0.35137248560674134</c:v>
                </c:pt>
              </c:numCache>
            </c:numRef>
          </c:val>
          <c:extLst>
            <c:ext xmlns:c16="http://schemas.microsoft.com/office/drawing/2014/chart" uri="{C3380CC4-5D6E-409C-BE32-E72D297353CC}">
              <c16:uniqueId val="{00000002-273F-4663-86B5-64A9B526E5D3}"/>
            </c:ext>
          </c:extLst>
        </c:ser>
        <c:dLbls>
          <c:showLegendKey val="0"/>
          <c:showVal val="0"/>
          <c:showCatName val="0"/>
          <c:showSerName val="0"/>
          <c:showPercent val="0"/>
          <c:showBubbleSize val="0"/>
        </c:dLbls>
        <c:gapWidth val="219"/>
        <c:overlap val="-27"/>
        <c:axId val="120795903"/>
        <c:axId val="120800223"/>
        <c:extLst>
          <c:ext xmlns:c15="http://schemas.microsoft.com/office/drawing/2012/chart" uri="{02D57815-91ED-43cb-92C2-25804820EDAC}">
            <c15:filteredBarSeries>
              <c15:ser>
                <c:idx val="1"/>
                <c:order val="1"/>
                <c:tx>
                  <c:strRef>
                    <c:extLst>
                      <c:ext uri="{02D57815-91ED-43cb-92C2-25804820EDAC}">
                        <c15:formulaRef>
                          <c15:sqref>Summary!$P$1</c15:sqref>
                        </c15:formulaRef>
                      </c:ext>
                    </c:extLst>
                    <c:strCache>
                      <c:ptCount val="1"/>
                      <c:pt idx="0">
                        <c:v>Strat Unlevered</c:v>
                      </c:pt>
                    </c:strCache>
                  </c:strRef>
                </c:tx>
                <c:spPr>
                  <a:solidFill>
                    <a:schemeClr val="accent2"/>
                  </a:solidFill>
                  <a:ln>
                    <a:noFill/>
                  </a:ln>
                  <a:effectLst/>
                </c:spPr>
                <c:invertIfNegative val="0"/>
                <c:cat>
                  <c:strRef>
                    <c:extLst>
                      <c:ext uri="{02D57815-91ED-43cb-92C2-25804820EDAC}">
                        <c15:formulaRef>
                          <c15:sqref>Summary!$N$2:$N$6</c15:sqref>
                        </c15:formulaRef>
                      </c:ext>
                    </c:extLst>
                    <c:strCache>
                      <c:ptCount val="5"/>
                      <c:pt idx="0">
                        <c:v>Q1</c:v>
                      </c:pt>
                      <c:pt idx="1">
                        <c:v>Q2</c:v>
                      </c:pt>
                      <c:pt idx="2">
                        <c:v>Q3</c:v>
                      </c:pt>
                      <c:pt idx="3">
                        <c:v>Q4</c:v>
                      </c:pt>
                      <c:pt idx="4">
                        <c:v>Q5</c:v>
                      </c:pt>
                    </c:strCache>
                  </c:strRef>
                </c:cat>
                <c:val>
                  <c:numRef>
                    <c:extLst>
                      <c:ext uri="{02D57815-91ED-43cb-92C2-25804820EDAC}">
                        <c15:formulaRef>
                          <c15:sqref>Summary!$P$2:$P$6</c15:sqref>
                        </c15:formulaRef>
                      </c:ext>
                    </c:extLst>
                    <c:numCache>
                      <c:formatCode>0.00%</c:formatCode>
                      <c:ptCount val="5"/>
                      <c:pt idx="0">
                        <c:v>0.15840952754051335</c:v>
                      </c:pt>
                      <c:pt idx="1">
                        <c:v>9.3717955075125342E-2</c:v>
                      </c:pt>
                      <c:pt idx="2">
                        <c:v>5.4608639306637799E-2</c:v>
                      </c:pt>
                      <c:pt idx="3">
                        <c:v>-1.3049631132117399E-2</c:v>
                      </c:pt>
                      <c:pt idx="4">
                        <c:v>-9.1265580677075672E-2</c:v>
                      </c:pt>
                    </c:numCache>
                  </c:numRef>
                </c:val>
                <c:extLst>
                  <c:ext xmlns:c16="http://schemas.microsoft.com/office/drawing/2014/chart" uri="{C3380CC4-5D6E-409C-BE32-E72D297353CC}">
                    <c16:uniqueId val="{00000001-273F-4663-86B5-64A9B526E5D3}"/>
                  </c:ext>
                </c:extLst>
              </c15:ser>
            </c15:filteredBarSeries>
          </c:ext>
        </c:extLst>
      </c:barChart>
      <c:catAx>
        <c:axId val="12079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0223"/>
        <c:crosses val="autoZero"/>
        <c:auto val="1"/>
        <c:lblAlgn val="ctr"/>
        <c:lblOffset val="100"/>
        <c:noMultiLvlLbl val="0"/>
      </c:catAx>
      <c:valAx>
        <c:axId val="1208002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5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Across Quintiles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186742095485074E-2"/>
          <c:y val="0.12674279185161508"/>
          <c:w val="0.8935649179310754"/>
          <c:h val="0.75078090348099336"/>
        </c:manualLayout>
      </c:layout>
      <c:barChart>
        <c:barDir val="col"/>
        <c:grouping val="clustered"/>
        <c:varyColors val="0"/>
        <c:ser>
          <c:idx val="0"/>
          <c:order val="0"/>
          <c:tx>
            <c:strRef>
              <c:f>Summary!$O$1</c:f>
              <c:strCache>
                <c:ptCount val="1"/>
                <c:pt idx="0">
                  <c:v>S&amp;P 500</c:v>
                </c:pt>
              </c:strCache>
            </c:strRef>
          </c:tx>
          <c:spPr>
            <a:solidFill>
              <a:schemeClr val="accent2">
                <a:lumMod val="60000"/>
                <a:lumOff val="40000"/>
              </a:schemeClr>
            </a:solidFill>
            <a:ln>
              <a:noFill/>
            </a:ln>
            <a:effectLst/>
          </c:spPr>
          <c:invertIfNegative val="0"/>
          <c:cat>
            <c:strRef>
              <c:f>Summary!$N$2:$N$6</c:f>
              <c:strCache>
                <c:ptCount val="5"/>
                <c:pt idx="0">
                  <c:v>Q1</c:v>
                </c:pt>
                <c:pt idx="1">
                  <c:v>Q2</c:v>
                </c:pt>
                <c:pt idx="2">
                  <c:v>Q3</c:v>
                </c:pt>
                <c:pt idx="3">
                  <c:v>Q4</c:v>
                </c:pt>
                <c:pt idx="4">
                  <c:v>Q5</c:v>
                </c:pt>
              </c:strCache>
            </c:strRef>
          </c:cat>
          <c:val>
            <c:numRef>
              <c:f>Summary!$O$2:$O$6</c:f>
              <c:numCache>
                <c:formatCode>0.00%</c:formatCode>
                <c:ptCount val="5"/>
                <c:pt idx="0">
                  <c:v>0.74625746286146932</c:v>
                </c:pt>
                <c:pt idx="1">
                  <c:v>0.32689294629082916</c:v>
                </c:pt>
                <c:pt idx="2">
                  <c:v>0.1255403485912181</c:v>
                </c:pt>
                <c:pt idx="3">
                  <c:v>-0.12401225282208383</c:v>
                </c:pt>
                <c:pt idx="4">
                  <c:v>-0.72740895332826971</c:v>
                </c:pt>
              </c:numCache>
            </c:numRef>
          </c:val>
          <c:extLst>
            <c:ext xmlns:c16="http://schemas.microsoft.com/office/drawing/2014/chart" uri="{C3380CC4-5D6E-409C-BE32-E72D297353CC}">
              <c16:uniqueId val="{00000000-8550-49B4-8CE2-6278CC260F0E}"/>
            </c:ext>
          </c:extLst>
        </c:ser>
        <c:ser>
          <c:idx val="2"/>
          <c:order val="2"/>
          <c:tx>
            <c:strRef>
              <c:f>Summary!$Q$1</c:f>
              <c:strCache>
                <c:ptCount val="1"/>
                <c:pt idx="0">
                  <c:v>Strat Levered</c:v>
                </c:pt>
              </c:strCache>
            </c:strRef>
          </c:tx>
          <c:spPr>
            <a:solidFill>
              <a:schemeClr val="accent3"/>
            </a:solidFill>
            <a:ln>
              <a:noFill/>
            </a:ln>
            <a:effectLst/>
          </c:spPr>
          <c:invertIfNegative val="0"/>
          <c:cat>
            <c:strRef>
              <c:f>Summary!$N$2:$N$6</c:f>
              <c:strCache>
                <c:ptCount val="5"/>
                <c:pt idx="0">
                  <c:v>Q1</c:v>
                </c:pt>
                <c:pt idx="1">
                  <c:v>Q2</c:v>
                </c:pt>
                <c:pt idx="2">
                  <c:v>Q3</c:v>
                </c:pt>
                <c:pt idx="3">
                  <c:v>Q4</c:v>
                </c:pt>
                <c:pt idx="4">
                  <c:v>Q5</c:v>
                </c:pt>
              </c:strCache>
            </c:strRef>
          </c:cat>
          <c:val>
            <c:numRef>
              <c:f>Summary!$Q$2:$Q$6</c:f>
              <c:numCache>
                <c:formatCode>0.00%</c:formatCode>
                <c:ptCount val="5"/>
                <c:pt idx="0">
                  <c:v>0.60987668103097636</c:v>
                </c:pt>
                <c:pt idx="1">
                  <c:v>0.36081412703923271</c:v>
                </c:pt>
                <c:pt idx="2">
                  <c:v>0.21024326133055549</c:v>
                </c:pt>
                <c:pt idx="3">
                  <c:v>-5.0241079858651991E-2</c:v>
                </c:pt>
                <c:pt idx="4">
                  <c:v>-0.35137248560674134</c:v>
                </c:pt>
              </c:numCache>
            </c:numRef>
          </c:val>
          <c:extLst>
            <c:ext xmlns:c16="http://schemas.microsoft.com/office/drawing/2014/chart" uri="{C3380CC4-5D6E-409C-BE32-E72D297353CC}">
              <c16:uniqueId val="{00000001-8550-49B4-8CE2-6278CC260F0E}"/>
            </c:ext>
          </c:extLst>
        </c:ser>
        <c:dLbls>
          <c:showLegendKey val="0"/>
          <c:showVal val="0"/>
          <c:showCatName val="0"/>
          <c:showSerName val="0"/>
          <c:showPercent val="0"/>
          <c:showBubbleSize val="0"/>
        </c:dLbls>
        <c:gapWidth val="219"/>
        <c:overlap val="-27"/>
        <c:axId val="120795903"/>
        <c:axId val="120800223"/>
        <c:extLst>
          <c:ext xmlns:c15="http://schemas.microsoft.com/office/drawing/2012/chart" uri="{02D57815-91ED-43cb-92C2-25804820EDAC}">
            <c15:filteredBarSeries>
              <c15:ser>
                <c:idx val="1"/>
                <c:order val="1"/>
                <c:tx>
                  <c:strRef>
                    <c:extLst>
                      <c:ext uri="{02D57815-91ED-43cb-92C2-25804820EDAC}">
                        <c15:formulaRef>
                          <c15:sqref>Summary!$P$1</c15:sqref>
                        </c15:formulaRef>
                      </c:ext>
                    </c:extLst>
                    <c:strCache>
                      <c:ptCount val="1"/>
                      <c:pt idx="0">
                        <c:v>Strat Unlevered</c:v>
                      </c:pt>
                    </c:strCache>
                  </c:strRef>
                </c:tx>
                <c:spPr>
                  <a:solidFill>
                    <a:schemeClr val="accent2"/>
                  </a:solidFill>
                  <a:ln>
                    <a:noFill/>
                  </a:ln>
                  <a:effectLst/>
                </c:spPr>
                <c:invertIfNegative val="0"/>
                <c:cat>
                  <c:strRef>
                    <c:extLst>
                      <c:ext uri="{02D57815-91ED-43cb-92C2-25804820EDAC}">
                        <c15:formulaRef>
                          <c15:sqref>Summary!$N$2:$N$6</c15:sqref>
                        </c15:formulaRef>
                      </c:ext>
                    </c:extLst>
                    <c:strCache>
                      <c:ptCount val="5"/>
                      <c:pt idx="0">
                        <c:v>Q1</c:v>
                      </c:pt>
                      <c:pt idx="1">
                        <c:v>Q2</c:v>
                      </c:pt>
                      <c:pt idx="2">
                        <c:v>Q3</c:v>
                      </c:pt>
                      <c:pt idx="3">
                        <c:v>Q4</c:v>
                      </c:pt>
                      <c:pt idx="4">
                        <c:v>Q5</c:v>
                      </c:pt>
                    </c:strCache>
                  </c:strRef>
                </c:cat>
                <c:val>
                  <c:numRef>
                    <c:extLst>
                      <c:ext uri="{02D57815-91ED-43cb-92C2-25804820EDAC}">
                        <c15:formulaRef>
                          <c15:sqref>Summary!$P$2:$P$6</c15:sqref>
                        </c15:formulaRef>
                      </c:ext>
                    </c:extLst>
                    <c:numCache>
                      <c:formatCode>0.00%</c:formatCode>
                      <c:ptCount val="5"/>
                      <c:pt idx="0">
                        <c:v>0.15840952754051335</c:v>
                      </c:pt>
                      <c:pt idx="1">
                        <c:v>9.3717955075125342E-2</c:v>
                      </c:pt>
                      <c:pt idx="2">
                        <c:v>5.4608639306637799E-2</c:v>
                      </c:pt>
                      <c:pt idx="3">
                        <c:v>-1.3049631132117399E-2</c:v>
                      </c:pt>
                      <c:pt idx="4">
                        <c:v>-9.1265580677075672E-2</c:v>
                      </c:pt>
                    </c:numCache>
                  </c:numRef>
                </c:val>
                <c:extLst>
                  <c:ext xmlns:c16="http://schemas.microsoft.com/office/drawing/2014/chart" uri="{C3380CC4-5D6E-409C-BE32-E72D297353CC}">
                    <c16:uniqueId val="{00000002-8550-49B4-8CE2-6278CC260F0E}"/>
                  </c:ext>
                </c:extLst>
              </c15:ser>
            </c15:filteredBarSeries>
          </c:ext>
        </c:extLst>
      </c:barChart>
      <c:catAx>
        <c:axId val="12079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0223"/>
        <c:crosses val="autoZero"/>
        <c:auto val="1"/>
        <c:lblAlgn val="ctr"/>
        <c:lblOffset val="100"/>
        <c:noMultiLvlLbl val="0"/>
      </c:catAx>
      <c:valAx>
        <c:axId val="1208002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5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28575</xdr:colOff>
      <xdr:row>15</xdr:row>
      <xdr:rowOff>142876</xdr:rowOff>
    </xdr:from>
    <xdr:to>
      <xdr:col>22</xdr:col>
      <xdr:colOff>762000</xdr:colOff>
      <xdr:row>35</xdr:row>
      <xdr:rowOff>76200</xdr:rowOff>
    </xdr:to>
    <xdr:graphicFrame macro="">
      <xdr:nvGraphicFramePr>
        <xdr:cNvPr id="2" name="Chart 1">
          <a:extLst>
            <a:ext uri="{FF2B5EF4-FFF2-40B4-BE49-F238E27FC236}">
              <a16:creationId xmlns:a16="http://schemas.microsoft.com/office/drawing/2014/main" id="{C0652C0D-959B-292E-14C6-0AD92C413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56</xdr:row>
      <xdr:rowOff>0</xdr:rowOff>
    </xdr:from>
    <xdr:to>
      <xdr:col>22</xdr:col>
      <xdr:colOff>708025</xdr:colOff>
      <xdr:row>75</xdr:row>
      <xdr:rowOff>117474</xdr:rowOff>
    </xdr:to>
    <xdr:graphicFrame macro="">
      <xdr:nvGraphicFramePr>
        <xdr:cNvPr id="3" name="Chart 2">
          <a:extLst>
            <a:ext uri="{FF2B5EF4-FFF2-40B4-BE49-F238E27FC236}">
              <a16:creationId xmlns:a16="http://schemas.microsoft.com/office/drawing/2014/main" id="{691DBE7C-7259-4A1F-954A-CB62B73D2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5D5E-E1B5-47F4-927F-02CE6FB03A75}">
  <dimension ref="A1:O312"/>
  <sheetViews>
    <sheetView workbookViewId="0">
      <selection activeCell="D12" sqref="D12"/>
    </sheetView>
  </sheetViews>
  <sheetFormatPr defaultRowHeight="14.5" x14ac:dyDescent="0.35"/>
  <cols>
    <col min="1" max="1" width="30.90625" customWidth="1"/>
    <col min="2" max="4" width="17.26953125" customWidth="1"/>
    <col min="5" max="8" width="14.90625" customWidth="1"/>
    <col min="10" max="15" width="13.6328125" customWidth="1"/>
  </cols>
  <sheetData>
    <row r="1" spans="1:15" ht="48" customHeight="1" x14ac:dyDescent="0.6">
      <c r="A1" s="50" t="s">
        <v>118</v>
      </c>
      <c r="B1" s="50"/>
      <c r="C1" s="50"/>
      <c r="D1" s="50"/>
      <c r="E1" s="50"/>
      <c r="F1" s="50"/>
      <c r="G1" s="50"/>
      <c r="H1" s="50"/>
    </row>
    <row r="2" spans="1:15" x14ac:dyDescent="0.35">
      <c r="A2" s="51" t="s">
        <v>119</v>
      </c>
      <c r="B2" s="51"/>
      <c r="C2" s="51"/>
      <c r="D2" s="51"/>
      <c r="E2" s="51"/>
      <c r="F2" s="51"/>
      <c r="G2" s="51"/>
      <c r="H2" s="51"/>
      <c r="J2" t="s">
        <v>136</v>
      </c>
      <c r="K2" t="s">
        <v>137</v>
      </c>
      <c r="L2" t="s">
        <v>138</v>
      </c>
      <c r="M2" t="s">
        <v>139</v>
      </c>
      <c r="N2" t="s">
        <v>140</v>
      </c>
      <c r="O2" t="s">
        <v>141</v>
      </c>
    </row>
    <row r="3" spans="1:15" x14ac:dyDescent="0.35">
      <c r="J3" s="48">
        <f>Summary!A2</f>
        <v>36830</v>
      </c>
      <c r="K3" s="49">
        <f>1+Summary!B2</f>
        <v>0.99069492651945945</v>
      </c>
      <c r="L3" s="49">
        <f>1+Summary!E2</f>
        <v>1.0130587457538334</v>
      </c>
      <c r="M3" s="49">
        <f>K3</f>
        <v>0.99069492651945945</v>
      </c>
      <c r="N3" s="47">
        <f>K3/M3-1</f>
        <v>0</v>
      </c>
      <c r="O3" s="47">
        <f>L3/MAX($L$3:L3)-1</f>
        <v>0</v>
      </c>
    </row>
    <row r="4" spans="1:15" ht="15.5" x14ac:dyDescent="0.35">
      <c r="A4" s="52" t="s">
        <v>120</v>
      </c>
      <c r="B4" s="52"/>
      <c r="C4" s="52"/>
      <c r="D4" s="52"/>
      <c r="E4" s="52"/>
      <c r="F4" s="52"/>
      <c r="G4" s="52"/>
      <c r="H4" s="52"/>
      <c r="J4" s="48">
        <f>Summary!A3</f>
        <v>36860</v>
      </c>
      <c r="K4" s="49">
        <f>K3*(1+Summary!B3)</f>
        <v>0.90901705930138099</v>
      </c>
      <c r="L4" s="49">
        <f>L3*(1+Summary!E3)</f>
        <v>0.99637417645923843</v>
      </c>
      <c r="M4" s="49">
        <f>MAX($K$3:K4)</f>
        <v>0.99069492651945945</v>
      </c>
      <c r="N4" s="47">
        <f>K4/M4-1</f>
        <v>-8.244502422661204E-2</v>
      </c>
      <c r="O4" s="47">
        <f>L4/MAX($L$3:L4)-1</f>
        <v>-1.6469498303555596E-2</v>
      </c>
    </row>
    <row r="5" spans="1:15" x14ac:dyDescent="0.35">
      <c r="A5" s="62" t="str">
        <f>"The leveraged strategy generated "&amp;TEXT(C11,"0.0%")&amp;" annualized versus "&amp;TEXT(B11,"0.0%")&amp;" for the S&amp;P 500 while running slightly lower volatility. Its maximum drawdown was "&amp;TEXT(C14,"0.0%")&amp;" versus "&amp;TEXT(B14,"0.0%")&amp;", and it lost less on average in the 118 months when the S&amp;P 500 declined. The advantage is economically meaningful, but it depends on a 3.9x leverage assumption and should be stress-tested for costs and implementation constraints."</f>
        <v>The leveraged strategy generated 17.4% annualized versus 7.8% for the S&amp;P 500 while running slightly lower volatility. Its maximum drawdown was -30.0% versus -56.1%, and it lost less on average in the 118 months when the S&amp;P 500 declined. The advantage is economically meaningful, but it depends on a 3.9x leverage assumption and should be stress-tested for costs and implementation constraints.</v>
      </c>
      <c r="B5" s="62"/>
      <c r="C5" s="62"/>
      <c r="D5" s="62"/>
      <c r="E5" s="62"/>
      <c r="F5" s="62"/>
      <c r="G5" s="62"/>
      <c r="H5" s="62"/>
      <c r="J5" s="48">
        <f>Summary!A4</f>
        <v>36891</v>
      </c>
      <c r="K5" s="49">
        <f>K4*(1+Summary!B4)</f>
        <v>0.90488147108780737</v>
      </c>
      <c r="L5" s="49">
        <f>L4*(1+Summary!E4)</f>
        <v>1.0044362308220571</v>
      </c>
      <c r="M5" s="49">
        <f>MAX($K$3:K5)</f>
        <v>0.99069492651945945</v>
      </c>
      <c r="N5" s="47">
        <f t="shared" ref="N5:N68" si="0">K5/M5-1</f>
        <v>-8.6619455833022774E-2</v>
      </c>
      <c r="O5" s="47">
        <f>L5/MAX($L$3:L5)-1</f>
        <v>-8.511367152119198E-3</v>
      </c>
    </row>
    <row r="6" spans="1:15" x14ac:dyDescent="0.35">
      <c r="A6" s="62"/>
      <c r="B6" s="62"/>
      <c r="C6" s="62"/>
      <c r="D6" s="62"/>
      <c r="E6" s="62"/>
      <c r="F6" s="62"/>
      <c r="G6" s="62"/>
      <c r="H6" s="62"/>
      <c r="J6" s="48">
        <f>Summary!A5</f>
        <v>36922</v>
      </c>
      <c r="K6" s="49">
        <f>K5*(1+Summary!B5)</f>
        <v>0.93065504763311424</v>
      </c>
      <c r="L6" s="49">
        <f>L5*(1+Summary!E5)</f>
        <v>1.0394594601773248</v>
      </c>
      <c r="M6" s="49">
        <f>MAX($K$3:K6)</f>
        <v>0.99069492651945945</v>
      </c>
      <c r="N6" s="47">
        <f t="shared" si="0"/>
        <v>-6.0603801714498751E-2</v>
      </c>
      <c r="O6" s="47">
        <f>L6/MAX($L$3:L6)-1</f>
        <v>0</v>
      </c>
    </row>
    <row r="7" spans="1:15" x14ac:dyDescent="0.35">
      <c r="A7" s="62"/>
      <c r="B7" s="62"/>
      <c r="C7" s="62"/>
      <c r="D7" s="62"/>
      <c r="E7" s="62"/>
      <c r="F7" s="62"/>
      <c r="G7" s="62"/>
      <c r="H7" s="62"/>
      <c r="J7" s="48">
        <f>Summary!A6</f>
        <v>36950</v>
      </c>
      <c r="K7" s="49">
        <f>K6*(1+Summary!B6)</f>
        <v>0.84188760062033829</v>
      </c>
      <c r="L7" s="49">
        <f>L6*(1+Summary!E6)</f>
        <v>1.0440064955625377</v>
      </c>
      <c r="M7" s="49">
        <f>MAX($K$3:K7)</f>
        <v>0.99069492651945945</v>
      </c>
      <c r="N7" s="47">
        <f t="shared" si="0"/>
        <v>-0.1502049944092434</v>
      </c>
      <c r="O7" s="47">
        <f>L7/MAX($L$3:L7)-1</f>
        <v>0</v>
      </c>
    </row>
    <row r="8" spans="1:15" x14ac:dyDescent="0.35">
      <c r="J8" s="48">
        <f>Summary!A7</f>
        <v>36981</v>
      </c>
      <c r="K8" s="49">
        <f>K7*(1+Summary!B7)</f>
        <v>0.78428476478842046</v>
      </c>
      <c r="L8" s="49">
        <f>L7*(1+Summary!E7)</f>
        <v>1.0713475929863021</v>
      </c>
      <c r="M8" s="49">
        <f>MAX($K$3:K8)</f>
        <v>0.99069492651945945</v>
      </c>
      <c r="N8" s="47">
        <f t="shared" si="0"/>
        <v>-0.20834886321282142</v>
      </c>
      <c r="O8" s="47">
        <f>L8/MAX($L$3:L8)-1</f>
        <v>0</v>
      </c>
    </row>
    <row r="9" spans="1:15" ht="15.5" x14ac:dyDescent="0.35">
      <c r="A9" s="52" t="s">
        <v>121</v>
      </c>
      <c r="B9" s="52"/>
      <c r="C9" s="52"/>
      <c r="D9" s="52"/>
      <c r="E9" s="52"/>
      <c r="F9" s="52"/>
      <c r="G9" s="52"/>
      <c r="H9" s="52"/>
      <c r="J9" s="48">
        <f>Summary!A8</f>
        <v>37011</v>
      </c>
      <c r="K9" s="49">
        <f>K8*(1+Summary!B8)</f>
        <v>0.84129680230411352</v>
      </c>
      <c r="L9" s="49">
        <f>L8*(1+Summary!E8)</f>
        <v>1.0821365740162876</v>
      </c>
      <c r="M9" s="49">
        <f>MAX($K$3:K9)</f>
        <v>0.99069492651945945</v>
      </c>
      <c r="N9" s="47">
        <f t="shared" si="0"/>
        <v>-0.15080134178158766</v>
      </c>
      <c r="O9" s="47">
        <f>L9/MAX($L$3:L9)-1</f>
        <v>0</v>
      </c>
    </row>
    <row r="10" spans="1:15" x14ac:dyDescent="0.35">
      <c r="A10" s="56" t="s">
        <v>122</v>
      </c>
      <c r="B10" s="56" t="s">
        <v>71</v>
      </c>
      <c r="C10" s="56" t="s">
        <v>123</v>
      </c>
      <c r="D10" s="56" t="s">
        <v>124</v>
      </c>
      <c r="J10" s="48">
        <f>Summary!A9</f>
        <v>37042</v>
      </c>
      <c r="K10" s="49">
        <f>K9*(1+Summary!B9)</f>
        <v>0.84343844620042829</v>
      </c>
      <c r="L10" s="49">
        <f>L9*(1+Summary!E9)</f>
        <v>1.0821152129755631</v>
      </c>
      <c r="M10" s="49">
        <f>MAX($K$3:K10)</f>
        <v>0.99069492651945945</v>
      </c>
      <c r="N10" s="47">
        <f t="shared" si="0"/>
        <v>-0.1486395825568394</v>
      </c>
      <c r="O10" s="47">
        <f>L10/MAX($L$3:L10)-1</f>
        <v>-1.9739690199305215E-5</v>
      </c>
    </row>
    <row r="11" spans="1:15" x14ac:dyDescent="0.35">
      <c r="A11" s="57" t="s">
        <v>125</v>
      </c>
      <c r="B11" s="58">
        <f>Summary!V5</f>
        <v>7.8300905477441729E-2</v>
      </c>
      <c r="C11" s="58">
        <f>Summary!X5</f>
        <v>0.17377247132133444</v>
      </c>
      <c r="D11" s="58">
        <f>C11-B11</f>
        <v>9.5471565843892714E-2</v>
      </c>
      <c r="J11" s="48">
        <f>Summary!A10</f>
        <v>37072</v>
      </c>
      <c r="K11" s="49">
        <f>K10*(1+Summary!B10)</f>
        <v>0.81965881397238016</v>
      </c>
      <c r="L11" s="49">
        <f>L10*(1+Summary!E10)</f>
        <v>1.0830719696759752</v>
      </c>
      <c r="M11" s="49">
        <f>MAX($K$3:K11)</f>
        <v>0.99069492651945945</v>
      </c>
      <c r="N11" s="47">
        <f t="shared" si="0"/>
        <v>-0.17264256429370117</v>
      </c>
      <c r="O11" s="47">
        <f>L11/MAX($L$3:L11)-1</f>
        <v>0</v>
      </c>
    </row>
    <row r="12" spans="1:15" x14ac:dyDescent="0.35">
      <c r="A12" s="57" t="s">
        <v>126</v>
      </c>
      <c r="B12" s="58">
        <f>Summary!V6</f>
        <v>0.15286590169542774</v>
      </c>
      <c r="C12" s="58">
        <f>Summary!X6</f>
        <v>0.15020708724307325</v>
      </c>
      <c r="D12" s="58">
        <f>C12-B12</f>
        <v>-2.6588144523544965E-3</v>
      </c>
      <c r="J12" s="48">
        <f>Summary!A11</f>
        <v>37103</v>
      </c>
      <c r="K12" s="49">
        <f>K11*(1+Summary!B11)</f>
        <v>0.80872904512222155</v>
      </c>
      <c r="L12" s="49">
        <f>L11*(1+Summary!E11)</f>
        <v>1.1009856627429946</v>
      </c>
      <c r="M12" s="49">
        <f>MAX($K$3:K12)</f>
        <v>0.99069492651945945</v>
      </c>
      <c r="N12" s="47">
        <f t="shared" si="0"/>
        <v>-0.18367499068207216</v>
      </c>
      <c r="O12" s="47">
        <f>L12/MAX($L$3:L12)-1</f>
        <v>0</v>
      </c>
    </row>
    <row r="13" spans="1:15" x14ac:dyDescent="0.35">
      <c r="A13" s="57" t="s">
        <v>17</v>
      </c>
      <c r="B13" s="59">
        <f>Summary!V7</f>
        <v>0.38732378110230326</v>
      </c>
      <c r="C13" s="59">
        <f>Summary!X7</f>
        <v>1.0297794047485054</v>
      </c>
      <c r="D13" s="59">
        <f>C13-B13</f>
        <v>0.64245562364620212</v>
      </c>
      <c r="J13" s="48">
        <f>Summary!A12</f>
        <v>37134</v>
      </c>
      <c r="K13" s="49">
        <f>K12*(1+Summary!B12)</f>
        <v>0.7553356472934053</v>
      </c>
      <c r="L13" s="49">
        <f>L12*(1+Summary!E12)</f>
        <v>1.066005228175491</v>
      </c>
      <c r="M13" s="49">
        <f>MAX($K$3:K13)</f>
        <v>0.99069492651945945</v>
      </c>
      <c r="N13" s="47">
        <f t="shared" si="0"/>
        <v>-0.23756988445769656</v>
      </c>
      <c r="O13" s="47">
        <f>L13/MAX($L$3:L13)-1</f>
        <v>-3.1771925603784279E-2</v>
      </c>
    </row>
    <row r="14" spans="1:15" x14ac:dyDescent="0.35">
      <c r="A14" s="57" t="s">
        <v>127</v>
      </c>
      <c r="B14" s="58">
        <f>MIN(N3:N312)</f>
        <v>-0.56071561684681348</v>
      </c>
      <c r="C14" s="58">
        <f>MIN(O3:O312)</f>
        <v>-0.30022448109713373</v>
      </c>
      <c r="D14" s="58">
        <f>C14-B14</f>
        <v>0.26049113574967975</v>
      </c>
      <c r="J14" s="48">
        <f>Summary!A13</f>
        <v>37164</v>
      </c>
      <c r="K14" s="49">
        <f>K13*(1+Summary!B13)</f>
        <v>0.67683332102503513</v>
      </c>
      <c r="L14" s="49">
        <f>L13*(1+Summary!E13)</f>
        <v>1.0324824435753344</v>
      </c>
      <c r="M14" s="49">
        <f>MAX($K$3:K14)</f>
        <v>0.99069492651945945</v>
      </c>
      <c r="N14" s="47">
        <f t="shared" si="0"/>
        <v>-0.31680954155795749</v>
      </c>
      <c r="O14" s="47">
        <f>L14/MAX($L$3:L14)-1</f>
        <v>-6.2219901208333095E-2</v>
      </c>
    </row>
    <row r="15" spans="1:15" x14ac:dyDescent="0.35">
      <c r="A15" s="57" t="s">
        <v>128</v>
      </c>
      <c r="B15" s="58">
        <f>AVERAGEIF(Summary!B2:B311,"&lt;0",Summary!B2:B311)</f>
        <v>-3.732858220612157E-2</v>
      </c>
      <c r="C15" s="58">
        <f>AVERAGEIF(Summary!B2:B311,"&lt;0",Summary!E2:E311)</f>
        <v>-1.7394787813162907E-2</v>
      </c>
      <c r="D15" s="58">
        <f>C15-B15</f>
        <v>1.9933794392958663E-2</v>
      </c>
      <c r="J15" s="48">
        <f>Summary!A14</f>
        <v>37195</v>
      </c>
      <c r="K15" s="49">
        <f>K14*(1+Summary!B14)</f>
        <v>0.68783693966472204</v>
      </c>
      <c r="L15" s="49">
        <f>L14*(1+Summary!E14)</f>
        <v>1.062607277275736</v>
      </c>
      <c r="M15" s="49">
        <f>MAX($K$3:K15)</f>
        <v>0.99069492651945945</v>
      </c>
      <c r="N15" s="47">
        <f t="shared" si="0"/>
        <v>-0.30570257174804316</v>
      </c>
      <c r="O15" s="47">
        <f>L15/MAX($L$3:L15)-1</f>
        <v>-3.4858206392663349E-2</v>
      </c>
    </row>
    <row r="16" spans="1:15" x14ac:dyDescent="0.35">
      <c r="A16" s="57" t="s">
        <v>129</v>
      </c>
      <c r="B16" s="58">
        <v>0</v>
      </c>
      <c r="C16" s="58">
        <f>COUNTIFS(Summary!B2:B311,"&lt;0",Summary!E2:E311,"&gt;0")/COUNTIF(Summary!B2:B311,"&lt;0")</f>
        <v>0.33050847457627119</v>
      </c>
      <c r="D16" s="58">
        <f>C16-B16</f>
        <v>0.33050847457627119</v>
      </c>
      <c r="J16" s="48">
        <f>Summary!A15</f>
        <v>37225</v>
      </c>
      <c r="K16" s="49">
        <f>K15*(1+Summary!B15)</f>
        <v>0.73923639317627943</v>
      </c>
      <c r="L16" s="49">
        <f>L15*(1+Summary!E15)</f>
        <v>1.0686097513877661</v>
      </c>
      <c r="M16" s="49">
        <f>MAX($K$3:K16)</f>
        <v>0.99069492651945945</v>
      </c>
      <c r="N16" s="47">
        <f t="shared" si="0"/>
        <v>-0.25382035035408135</v>
      </c>
      <c r="O16" s="47">
        <f>L16/MAX($L$3:L16)-1</f>
        <v>-2.9406296967180445E-2</v>
      </c>
    </row>
    <row r="17" spans="1:15" x14ac:dyDescent="0.35">
      <c r="A17" s="60" t="s">
        <v>130</v>
      </c>
      <c r="B17" s="61">
        <v>1</v>
      </c>
      <c r="C17" s="61">
        <f>CORREL(Summary!B2:B311,Summary!E2:E311)</f>
        <v>0.65003735367725024</v>
      </c>
      <c r="D17" s="61">
        <f>C17-B17</f>
        <v>-0.34996264632274976</v>
      </c>
      <c r="J17" s="48">
        <f>Summary!A16</f>
        <v>37256</v>
      </c>
      <c r="K17" s="49">
        <f>K16*(1+Summary!B16)</f>
        <v>0.7443320286537185</v>
      </c>
      <c r="L17" s="49">
        <f>L16*(1+Summary!E16)</f>
        <v>1.0820575976163893</v>
      </c>
      <c r="M17" s="49">
        <f>MAX($K$3:K17)</f>
        <v>0.99069492651945945</v>
      </c>
      <c r="N17" s="47">
        <f t="shared" si="0"/>
        <v>-0.24867685426761077</v>
      </c>
      <c r="O17" s="47">
        <f>L17/MAX($L$3:L17)-1</f>
        <v>-1.7191926986086181E-2</v>
      </c>
    </row>
    <row r="18" spans="1:15" x14ac:dyDescent="0.35">
      <c r="J18" s="48">
        <f>Summary!A17</f>
        <v>37287</v>
      </c>
      <c r="K18" s="49">
        <f>K17*(1+Summary!B17)</f>
        <v>0.73222066317111012</v>
      </c>
      <c r="L18" s="49">
        <f>L17*(1+Summary!E17)</f>
        <v>1.0724800053034085</v>
      </c>
      <c r="M18" s="49">
        <f>MAX($K$3:K18)</f>
        <v>0.99069492651945945</v>
      </c>
      <c r="N18" s="47">
        <f t="shared" si="0"/>
        <v>-0.26090197540067073</v>
      </c>
      <c r="O18" s="47">
        <f>L18/MAX($L$3:L18)-1</f>
        <v>-2.58910341925499E-2</v>
      </c>
    </row>
    <row r="19" spans="1:15" ht="15.5" x14ac:dyDescent="0.35">
      <c r="A19" s="52" t="s">
        <v>131</v>
      </c>
      <c r="B19" s="52"/>
      <c r="C19" s="52"/>
      <c r="D19" s="52"/>
      <c r="E19" s="52"/>
      <c r="F19" s="52"/>
      <c r="G19" s="52"/>
      <c r="H19" s="52"/>
      <c r="J19" s="48">
        <f>Summary!A18</f>
        <v>37315</v>
      </c>
      <c r="K19" s="49">
        <f>K18*(1+Summary!B18)</f>
        <v>0.71700760652832152</v>
      </c>
      <c r="L19" s="49">
        <f>L18*(1+Summary!E18)</f>
        <v>1.1014784588817332</v>
      </c>
      <c r="M19" s="49">
        <f>MAX($K$3:K19)</f>
        <v>0.99069492651945945</v>
      </c>
      <c r="N19" s="47">
        <f t="shared" si="0"/>
        <v>-0.2762579202385389</v>
      </c>
      <c r="O19" s="47">
        <f>L19/MAX($L$3:L19)-1</f>
        <v>0</v>
      </c>
    </row>
    <row r="20" spans="1:15" x14ac:dyDescent="0.35">
      <c r="A20" s="63" t="str">
        <f>"1  |  Return efficiency — The leveraged strategy delivered "&amp;TEXT(C11,"0.0%")&amp;" annualized return at "&amp;TEXT(C12,"0.0%")&amp;" volatility, compared with "&amp;TEXT(B11,"0.0%")&amp;" return and "&amp;TEXT(B12,"0.0%")&amp;" volatility for the S&amp;P 500; its Sharpe ratio was "&amp;TEXT(C13,"0.00")&amp;" versus "&amp;TEXT(B13,"0.00")&amp;"."</f>
        <v>1  |  Return efficiency — The leveraged strategy delivered 17.4% annualized return at 15.0% volatility, compared with 7.8% return and 15.3% volatility for the S&amp;P 500; its Sharpe ratio was 1.03 versus 0.39.</v>
      </c>
      <c r="B20" s="63"/>
      <c r="C20" s="63"/>
      <c r="D20" s="63"/>
      <c r="E20" s="63"/>
      <c r="F20" s="63"/>
      <c r="G20" s="63"/>
      <c r="H20" s="63"/>
      <c r="J20" s="48">
        <f>Summary!A19</f>
        <v>37346</v>
      </c>
      <c r="K20" s="49">
        <f>K19*(1+Summary!B19)</f>
        <v>0.74263348349457214</v>
      </c>
      <c r="L20" s="49">
        <f>L19*(1+Summary!E19)</f>
        <v>1.09106939175891</v>
      </c>
      <c r="M20" s="49">
        <f>MAX($K$3:K20)</f>
        <v>0.99069492651945945</v>
      </c>
      <c r="N20" s="47">
        <f t="shared" si="0"/>
        <v>-0.25039135296310089</v>
      </c>
      <c r="O20" s="47">
        <f>L20/MAX($L$3:L20)-1</f>
        <v>-9.4500868708689012E-3</v>
      </c>
    </row>
    <row r="21" spans="1:15" x14ac:dyDescent="0.35">
      <c r="A21" s="63"/>
      <c r="B21" s="63"/>
      <c r="C21" s="63"/>
      <c r="D21" s="63"/>
      <c r="E21" s="63"/>
      <c r="F21" s="63"/>
      <c r="G21" s="63"/>
      <c r="H21" s="63"/>
      <c r="J21" s="48">
        <f>Summary!A20</f>
        <v>37376</v>
      </c>
      <c r="K21" s="49">
        <f>K20*(1+Summary!B20)</f>
        <v>0.69610811609186929</v>
      </c>
      <c r="L21" s="49">
        <f>L20*(1+Summary!E20)</f>
        <v>1.0860984088782974</v>
      </c>
      <c r="M21" s="49">
        <f>MAX($K$3:K21)</f>
        <v>0.99069492651945945</v>
      </c>
      <c r="N21" s="47">
        <f t="shared" si="0"/>
        <v>-0.29735370853522158</v>
      </c>
      <c r="O21" s="47">
        <f>L21/MAX($L$3:L21)-1</f>
        <v>-1.3963096490375526E-2</v>
      </c>
    </row>
    <row r="22" spans="1:15" x14ac:dyDescent="0.35">
      <c r="A22" s="63" t="str">
        <f>"2  |  Drawdown control — Maximum drawdown improved from "&amp;TEXT(B14,"0.0%")&amp;" for the S&amp;P 500 to "&amp;TEXT(C14,"0.0%")&amp;" for the leveraged strategy, a "&amp;TEXT(D14,"0.0%")&amp;" reduction in drawdown depth."</f>
        <v>2  |  Drawdown control — Maximum drawdown improved from -56.1% for the S&amp;P 500 to -30.0% for the leveraged strategy, a 26.0% reduction in drawdown depth.</v>
      </c>
      <c r="B22" s="63"/>
      <c r="C22" s="63"/>
      <c r="D22" s="63"/>
      <c r="E22" s="63"/>
      <c r="F22" s="63"/>
      <c r="G22" s="63"/>
      <c r="H22" s="63"/>
      <c r="J22" s="48">
        <f>Summary!A21</f>
        <v>37407</v>
      </c>
      <c r="K22" s="49">
        <f>K21*(1+Summary!B21)</f>
        <v>0.68983088398198078</v>
      </c>
      <c r="L22" s="49">
        <f>L21*(1+Summary!E21)</f>
        <v>1.1168027971395367</v>
      </c>
      <c r="M22" s="49">
        <f>MAX($K$3:K22)</f>
        <v>0.99069492651945945</v>
      </c>
      <c r="N22" s="47">
        <f t="shared" si="0"/>
        <v>-0.3036898993663808</v>
      </c>
      <c r="O22" s="47">
        <f>L22/MAX($L$3:L22)-1</f>
        <v>0</v>
      </c>
    </row>
    <row r="23" spans="1:15" x14ac:dyDescent="0.35">
      <c r="A23" s="63"/>
      <c r="B23" s="63"/>
      <c r="C23" s="63"/>
      <c r="D23" s="63"/>
      <c r="E23" s="63"/>
      <c r="F23" s="63"/>
      <c r="G23" s="63"/>
      <c r="H23" s="63"/>
      <c r="J23" s="48">
        <f>Summary!A22</f>
        <v>37437</v>
      </c>
      <c r="K23" s="49">
        <f>K22*(1+Summary!B22)</f>
        <v>0.63909607857617623</v>
      </c>
      <c r="L23" s="49">
        <f>L22*(1+Summary!E22)</f>
        <v>1.0749342230988772</v>
      </c>
      <c r="M23" s="49">
        <f>MAX($K$3:K23)</f>
        <v>0.99069492651945945</v>
      </c>
      <c r="N23" s="47">
        <f t="shared" si="0"/>
        <v>-0.35490122996645534</v>
      </c>
      <c r="O23" s="47">
        <f>L23/MAX($L$3:L23)-1</f>
        <v>-3.7489675122499122E-2</v>
      </c>
    </row>
    <row r="24" spans="1:15" x14ac:dyDescent="0.35">
      <c r="A24" s="63" t="str">
        <f>"3  |  Down-market resilience — Across "&amp;COUNTIF(Summary!B2:B311,"&lt;0")&amp;" negative S&amp;P months, the index averaged "&amp;TEXT(B15,"0.0%")&amp;" while the leveraged strategy averaged "&amp;TEXT(C15,"0.0%")&amp;" and produced a positive return in "&amp;TEXT(C16,"0.0%")&amp;" of those months."</f>
        <v>3  |  Down-market resilience — Across 118 negative S&amp;P months, the index averaged -3.7% while the leveraged strategy averaged -1.7% and produced a positive return in 33.1% of those months.</v>
      </c>
      <c r="B24" s="63"/>
      <c r="C24" s="63"/>
      <c r="D24" s="63"/>
      <c r="E24" s="63"/>
      <c r="F24" s="63"/>
      <c r="G24" s="63"/>
      <c r="H24" s="63"/>
      <c r="J24" s="48">
        <f>Summary!A23</f>
        <v>37468</v>
      </c>
      <c r="K24" s="49">
        <f>K23*(1+Summary!B23)</f>
        <v>0.58843512295989975</v>
      </c>
      <c r="L24" s="49">
        <f>L23*(1+Summary!E23)</f>
        <v>1.0463350018620285</v>
      </c>
      <c r="M24" s="49">
        <f>MAX($K$3:K24)</f>
        <v>0.99069492651945945</v>
      </c>
      <c r="N24" s="47">
        <f t="shared" si="0"/>
        <v>-0.40603801714498677</v>
      </c>
      <c r="O24" s="47">
        <f>L24/MAX($L$3:L24)-1</f>
        <v>-6.3097796189261923E-2</v>
      </c>
    </row>
    <row r="25" spans="1:15" x14ac:dyDescent="0.35">
      <c r="A25" s="63"/>
      <c r="B25" s="63"/>
      <c r="C25" s="63"/>
      <c r="D25" s="63"/>
      <c r="E25" s="63"/>
      <c r="F25" s="63"/>
      <c r="G25" s="63"/>
      <c r="H25" s="63"/>
      <c r="J25" s="48">
        <f>Summary!A24</f>
        <v>37499</v>
      </c>
      <c r="K25" s="49">
        <f>K24*(1+Summary!B24)</f>
        <v>0.59131526475149554</v>
      </c>
      <c r="L25" s="49">
        <f>L24*(1+Summary!E24)</f>
        <v>1.0894680795603773</v>
      </c>
      <c r="M25" s="49">
        <f>MAX($K$3:K25)</f>
        <v>0.99069492651945945</v>
      </c>
      <c r="N25" s="47">
        <f t="shared" si="0"/>
        <v>-0.40313082370480802</v>
      </c>
      <c r="O25" s="47">
        <f>L25/MAX($L$3:L25)-1</f>
        <v>-2.4475867762125736E-2</v>
      </c>
    </row>
    <row r="26" spans="1:15" x14ac:dyDescent="0.35">
      <c r="J26" s="48">
        <f>Summary!A25</f>
        <v>37529</v>
      </c>
      <c r="K26" s="49">
        <f>K25*(1+Summary!B25)</f>
        <v>0.52595820101912727</v>
      </c>
      <c r="L26" s="49">
        <f>L25*(1+Summary!E25)</f>
        <v>1.0827966278245242</v>
      </c>
      <c r="M26" s="49">
        <f>MAX($K$3:K26)</f>
        <v>0.99069492651945945</v>
      </c>
      <c r="N26" s="47">
        <f t="shared" si="0"/>
        <v>-0.46910175177040614</v>
      </c>
      <c r="O26" s="47">
        <f>L26/MAX($L$3:L26)-1</f>
        <v>-3.0449573910552807E-2</v>
      </c>
    </row>
    <row r="27" spans="1:15" x14ac:dyDescent="0.35">
      <c r="J27" s="48">
        <f>Summary!A26</f>
        <v>37560</v>
      </c>
      <c r="K27" s="49">
        <f>K26*(1+Summary!B26)</f>
        <v>0.57144967136843672</v>
      </c>
      <c r="L27" s="49">
        <f>L26*(1+Summary!E26)</f>
        <v>1.1008863261851884</v>
      </c>
      <c r="M27" s="49">
        <f>MAX($K$3:K27)</f>
        <v>0.99069492651945945</v>
      </c>
      <c r="N27" s="47">
        <f t="shared" si="0"/>
        <v>-0.42318300409988807</v>
      </c>
      <c r="O27" s="47">
        <f>L27/MAX($L$3:L27)-1</f>
        <v>-1.4251818669433036E-2</v>
      </c>
    </row>
    <row r="28" spans="1:15" x14ac:dyDescent="0.35">
      <c r="J28" s="48">
        <f>Summary!A27</f>
        <v>37590</v>
      </c>
      <c r="K28" s="49">
        <f>K27*(1+Summary!B27)</f>
        <v>0.60409127833985687</v>
      </c>
      <c r="L28" s="49">
        <f>L27*(1+Summary!E27)</f>
        <v>1.1067903539521839</v>
      </c>
      <c r="M28" s="49">
        <f>MAX($K$3:K28)</f>
        <v>0.99069492651945945</v>
      </c>
      <c r="N28" s="47">
        <f t="shared" si="0"/>
        <v>-0.39023481177786046</v>
      </c>
      <c r="O28" s="47">
        <f>L28/MAX($L$3:L28)-1</f>
        <v>-8.9652740958363619E-3</v>
      </c>
    </row>
    <row r="29" spans="1:15" x14ac:dyDescent="0.35">
      <c r="J29" s="48">
        <f>Summary!A28</f>
        <v>37621</v>
      </c>
      <c r="K29" s="49">
        <f>K28*(1+Summary!B28)</f>
        <v>0.56790488147108797</v>
      </c>
      <c r="L29" s="49">
        <f>L28*(1+Summary!E28)</f>
        <v>1.1565422855670482</v>
      </c>
      <c r="M29" s="49">
        <f>MAX($K$3:K29)</f>
        <v>0.99069492651945945</v>
      </c>
      <c r="N29" s="47">
        <f t="shared" si="0"/>
        <v>-0.42676108833395443</v>
      </c>
      <c r="O29" s="47">
        <f>L29/MAX($L$3:L29)-1</f>
        <v>0</v>
      </c>
    </row>
    <row r="30" spans="1:15" x14ac:dyDescent="0.35">
      <c r="J30" s="48">
        <f>Summary!A29</f>
        <v>37652</v>
      </c>
      <c r="K30" s="49">
        <f>K29*(1+Summary!B29)</f>
        <v>0.55224872609113074</v>
      </c>
      <c r="L30" s="49">
        <f>L29*(1+Summary!E29)</f>
        <v>1.1729639685700959</v>
      </c>
      <c r="M30" s="49">
        <f>MAX($K$3:K30)</f>
        <v>0.99069492651945945</v>
      </c>
      <c r="N30" s="47">
        <f t="shared" si="0"/>
        <v>-0.44256429370108075</v>
      </c>
      <c r="O30" s="47">
        <f>L30/MAX($L$3:L30)-1</f>
        <v>0</v>
      </c>
    </row>
    <row r="31" spans="1:15" x14ac:dyDescent="0.35">
      <c r="J31" s="48">
        <f>Summary!A30</f>
        <v>37680</v>
      </c>
      <c r="K31" s="49">
        <f>K30*(1+Summary!B30)</f>
        <v>0.54338675134775871</v>
      </c>
      <c r="L31" s="49">
        <f>L30*(1+Summary!E30)</f>
        <v>1.1960297589599365</v>
      </c>
      <c r="M31" s="49">
        <f>MAX($K$3:K31)</f>
        <v>0.99069492651945945</v>
      </c>
      <c r="N31" s="47">
        <f t="shared" si="0"/>
        <v>-0.4515095042862467</v>
      </c>
      <c r="O31" s="47">
        <f>L31/MAX($L$3:L31)-1</f>
        <v>0</v>
      </c>
    </row>
    <row r="32" spans="1:15" x14ac:dyDescent="0.35">
      <c r="J32" s="48">
        <f>Summary!A31</f>
        <v>37711</v>
      </c>
      <c r="K32" s="49">
        <f>K31*(1+Summary!B31)</f>
        <v>0.54803928808802904</v>
      </c>
      <c r="L32" s="49">
        <f>L31*(1+Summary!E31)</f>
        <v>1.1648006811457645</v>
      </c>
      <c r="M32" s="49">
        <f>MAX($K$3:K32)</f>
        <v>0.99069492651945945</v>
      </c>
      <c r="N32" s="47">
        <f t="shared" si="0"/>
        <v>-0.4468132687290346</v>
      </c>
      <c r="O32" s="47">
        <f>L32/MAX($L$3:L32)-1</f>
        <v>-2.6110619389043133E-2</v>
      </c>
    </row>
    <row r="33" spans="1:15" x14ac:dyDescent="0.35">
      <c r="J33" s="48">
        <f>Summary!A32</f>
        <v>37741</v>
      </c>
      <c r="K33" s="49">
        <f>K32*(1+Summary!B32)</f>
        <v>0.59271841075252962</v>
      </c>
      <c r="L33" s="49">
        <f>L32*(1+Summary!E32)</f>
        <v>1.2017544660565418</v>
      </c>
      <c r="M33" s="49">
        <f>MAX($K$3:K33)</f>
        <v>0.99069492651945945</v>
      </c>
      <c r="N33" s="47">
        <f t="shared" si="0"/>
        <v>-0.40171449869548992</v>
      </c>
      <c r="O33" s="47">
        <f>L33/MAX($L$3:L33)-1</f>
        <v>0</v>
      </c>
    </row>
    <row r="34" spans="1:15" x14ac:dyDescent="0.35">
      <c r="J34" s="48">
        <f>Summary!A33</f>
        <v>37772</v>
      </c>
      <c r="K34" s="49">
        <f>K33*(1+Summary!B33)</f>
        <v>0.62329222361716297</v>
      </c>
      <c r="L34" s="49">
        <f>L33*(1+Summary!E33)</f>
        <v>1.2956675818748431</v>
      </c>
      <c r="M34" s="49">
        <f>MAX($K$3:K34)</f>
        <v>0.99069492651945945</v>
      </c>
      <c r="N34" s="47">
        <f t="shared" si="0"/>
        <v>-0.37085352217666767</v>
      </c>
      <c r="O34" s="47">
        <f>L34/MAX($L$3:L34)-1</f>
        <v>0</v>
      </c>
    </row>
    <row r="35" spans="1:15" x14ac:dyDescent="0.35">
      <c r="J35" s="48">
        <f>Summary!A34</f>
        <v>37802</v>
      </c>
      <c r="K35" s="49">
        <f>K34*(1+Summary!B34)</f>
        <v>0.63052950299091659</v>
      </c>
      <c r="L35" s="49">
        <f>L34*(1+Summary!E34)</f>
        <v>1.2429523514910525</v>
      </c>
      <c r="M35" s="49">
        <f>MAX($K$3:K35)</f>
        <v>0.99069492651945945</v>
      </c>
      <c r="N35" s="47">
        <f t="shared" si="0"/>
        <v>-0.36354826686544905</v>
      </c>
      <c r="O35" s="47">
        <f>L35/MAX($L$3:L35)-1</f>
        <v>-4.0685767801268202E-2</v>
      </c>
    </row>
    <row r="36" spans="1:15" x14ac:dyDescent="0.35">
      <c r="J36" s="48">
        <f>Summary!A35</f>
        <v>37833</v>
      </c>
      <c r="K36" s="49">
        <f>K35*(1+Summary!B35)</f>
        <v>0.64094232331437884</v>
      </c>
      <c r="L36" s="49">
        <f>L35*(1+Summary!E35)</f>
        <v>1.234535129541364</v>
      </c>
      <c r="M36" s="49">
        <f>MAX($K$3:K36)</f>
        <v>0.99069492651945945</v>
      </c>
      <c r="N36" s="47">
        <f t="shared" si="0"/>
        <v>-0.35303764442787899</v>
      </c>
      <c r="O36" s="47">
        <f>L36/MAX($L$3:L36)-1</f>
        <v>-4.7182204130645777E-2</v>
      </c>
    </row>
    <row r="37" spans="1:15" x14ac:dyDescent="0.35">
      <c r="J37" s="48">
        <f>Summary!A36</f>
        <v>37864</v>
      </c>
      <c r="K37" s="49">
        <f>K36*(1+Summary!B36)</f>
        <v>0.65290598921793097</v>
      </c>
      <c r="L37" s="49">
        <f>L36*(1+Summary!E36)</f>
        <v>1.2201950117356173</v>
      </c>
      <c r="M37" s="49">
        <f>MAX($K$3:K37)</f>
        <v>0.99069492651945945</v>
      </c>
      <c r="N37" s="47">
        <f t="shared" si="0"/>
        <v>-0.34096161013790516</v>
      </c>
      <c r="O37" s="47">
        <f>L37/MAX($L$3:L37)-1</f>
        <v>-5.8249948671260543E-2</v>
      </c>
    </row>
    <row r="38" spans="1:15" ht="15.5" x14ac:dyDescent="0.35">
      <c r="A38" s="52" t="s">
        <v>132</v>
      </c>
      <c r="B38" s="52"/>
      <c r="C38" s="52"/>
      <c r="D38" s="52"/>
      <c r="E38" s="52"/>
      <c r="F38" s="52"/>
      <c r="G38" s="52"/>
      <c r="H38" s="52"/>
      <c r="J38" s="48">
        <f>Summary!A37</f>
        <v>37894</v>
      </c>
      <c r="K38" s="49">
        <f>K37*(1+Summary!B37)</f>
        <v>0.64493021194889621</v>
      </c>
      <c r="L38" s="49">
        <f>L37*(1+Summary!E37)</f>
        <v>1.2457210264280891</v>
      </c>
      <c r="M38" s="49">
        <f>MAX($K$3:K38)</f>
        <v>0.99069492651945945</v>
      </c>
      <c r="N38" s="47">
        <f t="shared" si="0"/>
        <v>-0.34901229966455438</v>
      </c>
      <c r="O38" s="47">
        <f>L38/MAX($L$3:L38)-1</f>
        <v>-3.8548896449566827E-2</v>
      </c>
    </row>
    <row r="39" spans="1:15" x14ac:dyDescent="0.35">
      <c r="A39" s="65" t="s">
        <v>133</v>
      </c>
      <c r="B39" s="65"/>
      <c r="C39" s="65"/>
      <c r="D39" s="65"/>
      <c r="E39" s="65"/>
      <c r="F39" s="65"/>
      <c r="G39" s="65"/>
      <c r="H39" s="65"/>
      <c r="J39" s="48">
        <f>Summary!A38</f>
        <v>37925</v>
      </c>
      <c r="K39" s="49">
        <f>K38*(1+Summary!B38)</f>
        <v>0.68096890923860898</v>
      </c>
      <c r="L39" s="49">
        <f>L38*(1+Summary!E38)</f>
        <v>1.3222875422863296</v>
      </c>
      <c r="M39" s="49">
        <f>MAX($K$3:K39)</f>
        <v>0.99069492651945945</v>
      </c>
      <c r="N39" s="47">
        <f t="shared" si="0"/>
        <v>-0.31263510995154653</v>
      </c>
      <c r="O39" s="47">
        <f>L39/MAX($L$3:L39)-1</f>
        <v>0</v>
      </c>
    </row>
    <row r="40" spans="1:15" x14ac:dyDescent="0.35">
      <c r="A40" s="65"/>
      <c r="B40" s="65"/>
      <c r="C40" s="65"/>
      <c r="D40" s="65"/>
      <c r="E40" s="65"/>
      <c r="F40" s="65"/>
      <c r="G40" s="65"/>
      <c r="H40" s="65"/>
      <c r="J40" s="48">
        <f>Summary!A39</f>
        <v>37955</v>
      </c>
      <c r="K40" s="49">
        <f>K39*(1+Summary!B39)</f>
        <v>0.68628609408463215</v>
      </c>
      <c r="L40" s="49">
        <f>L39*(1+Summary!E39)</f>
        <v>1.3358061507685781</v>
      </c>
      <c r="M40" s="49">
        <f>MAX($K$3:K40)</f>
        <v>0.99069492651945945</v>
      </c>
      <c r="N40" s="47">
        <f t="shared" si="0"/>
        <v>-0.30726798360044694</v>
      </c>
      <c r="O40" s="47">
        <f>L40/MAX($L$3:L40)-1</f>
        <v>0</v>
      </c>
    </row>
    <row r="41" spans="1:15" x14ac:dyDescent="0.35">
      <c r="A41" s="65"/>
      <c r="B41" s="65"/>
      <c r="C41" s="65"/>
      <c r="D41" s="65"/>
      <c r="E41" s="65"/>
      <c r="F41" s="65"/>
      <c r="G41" s="65"/>
      <c r="H41" s="65"/>
      <c r="J41" s="48">
        <f>Summary!A40</f>
        <v>37986</v>
      </c>
      <c r="K41" s="49">
        <f>K40*(1+Summary!B40)</f>
        <v>0.72151244368953582</v>
      </c>
      <c r="L41" s="49">
        <f>L40*(1+Summary!E40)</f>
        <v>1.4635907767539282</v>
      </c>
      <c r="M41" s="49">
        <f>MAX($K$3:K41)</f>
        <v>0.99069492651945945</v>
      </c>
      <c r="N41" s="47">
        <f t="shared" si="0"/>
        <v>-0.2717107715244127</v>
      </c>
      <c r="O41" s="47">
        <f>L41/MAX($L$3:L41)-1</f>
        <v>0</v>
      </c>
    </row>
    <row r="42" spans="1:15" x14ac:dyDescent="0.35">
      <c r="J42" s="48">
        <f>Summary!A41</f>
        <v>38017</v>
      </c>
      <c r="K42" s="49">
        <f>K41*(1+Summary!B41)</f>
        <v>0.73421460748836898</v>
      </c>
      <c r="L42" s="49">
        <f>L41*(1+Summary!E41)</f>
        <v>1.4666078609265927</v>
      </c>
      <c r="M42" s="49">
        <f>MAX($K$3:K42)</f>
        <v>0.99069492651945945</v>
      </c>
      <c r="N42" s="47">
        <f t="shared" si="0"/>
        <v>-0.25888930301900825</v>
      </c>
      <c r="O42" s="47">
        <f>L42/MAX($L$3:L42)-1</f>
        <v>0</v>
      </c>
    </row>
    <row r="43" spans="1:15" ht="15.5" x14ac:dyDescent="0.35">
      <c r="A43" s="52" t="s">
        <v>134</v>
      </c>
      <c r="B43" s="52"/>
      <c r="C43" s="52"/>
      <c r="D43" s="52"/>
      <c r="E43" s="52"/>
      <c r="F43" s="52"/>
      <c r="G43" s="52"/>
      <c r="H43" s="52"/>
      <c r="J43" s="48">
        <f>Summary!A42</f>
        <v>38046</v>
      </c>
      <c r="K43" s="49">
        <f>K42*(1+Summary!B42)</f>
        <v>0.74366738054796577</v>
      </c>
      <c r="L43" s="49">
        <f>L42*(1+Summary!E42)</f>
        <v>1.4684882918453985</v>
      </c>
      <c r="M43" s="49">
        <f>MAX($K$3:K43)</f>
        <v>0.99069492651945945</v>
      </c>
      <c r="N43" s="47">
        <f t="shared" si="0"/>
        <v>-0.24934774506149804</v>
      </c>
      <c r="O43" s="47">
        <f>L43/MAX($L$3:L43)-1</f>
        <v>0</v>
      </c>
    </row>
    <row r="44" spans="1:15" x14ac:dyDescent="0.35">
      <c r="A44" s="66" t="s">
        <v>135</v>
      </c>
      <c r="B44" s="66"/>
      <c r="C44" s="66"/>
      <c r="D44" s="66"/>
      <c r="E44" s="66"/>
      <c r="F44" s="66"/>
      <c r="G44" s="66"/>
      <c r="H44" s="66"/>
      <c r="J44" s="48">
        <f>Summary!A43</f>
        <v>38077</v>
      </c>
      <c r="K44" s="49">
        <f>K43*(1+Summary!B43)</f>
        <v>0.73177756443394171</v>
      </c>
      <c r="L44" s="49">
        <f>L43*(1+Summary!E43)</f>
        <v>1.549887998151251</v>
      </c>
      <c r="M44" s="49">
        <f>MAX($K$3:K44)</f>
        <v>0.99069492651945945</v>
      </c>
      <c r="N44" s="47">
        <f t="shared" si="0"/>
        <v>-0.26134923592992887</v>
      </c>
      <c r="O44" s="47">
        <f>L44/MAX($L$3:L44)-1</f>
        <v>0</v>
      </c>
    </row>
    <row r="45" spans="1:15" x14ac:dyDescent="0.35">
      <c r="A45" s="66"/>
      <c r="B45" s="66"/>
      <c r="C45" s="66"/>
      <c r="D45" s="66"/>
      <c r="E45" s="66"/>
      <c r="F45" s="66"/>
      <c r="G45" s="66"/>
      <c r="H45" s="66"/>
      <c r="J45" s="48">
        <f>Summary!A44</f>
        <v>38107</v>
      </c>
      <c r="K45" s="49">
        <f>K44*(1+Summary!B44)</f>
        <v>0.71944464958274901</v>
      </c>
      <c r="L45" s="49">
        <f>L44*(1+Summary!E44)</f>
        <v>1.4260423614176712</v>
      </c>
      <c r="M45" s="49">
        <f>MAX($K$3:K45)</f>
        <v>0.99069492651945945</v>
      </c>
      <c r="N45" s="47">
        <f t="shared" si="0"/>
        <v>-0.27379798732761806</v>
      </c>
      <c r="O45" s="47">
        <f>L45/MAX($L$3:L45)-1</f>
        <v>-7.9906184757418841E-2</v>
      </c>
    </row>
    <row r="46" spans="1:15" x14ac:dyDescent="0.35">
      <c r="A46" s="66"/>
      <c r="B46" s="66"/>
      <c r="C46" s="66"/>
      <c r="D46" s="66"/>
      <c r="E46" s="66"/>
      <c r="F46" s="66"/>
      <c r="G46" s="66"/>
      <c r="H46" s="66"/>
      <c r="J46" s="48">
        <f>Summary!A45</f>
        <v>38138</v>
      </c>
      <c r="K46" s="49">
        <f>K45*(1+Summary!B45)</f>
        <v>0.72867587327376138</v>
      </c>
      <c r="L46" s="49">
        <f>L45*(1+Summary!E45)</f>
        <v>1.4564239442106139</v>
      </c>
      <c r="M46" s="49">
        <f>MAX($K$3:K46)</f>
        <v>0.99069492651945945</v>
      </c>
      <c r="N46" s="47">
        <f t="shared" si="0"/>
        <v>-0.26448005963473709</v>
      </c>
      <c r="O46" s="47">
        <f>L46/MAX($L$3:L46)-1</f>
        <v>-6.0303747143099051E-2</v>
      </c>
    </row>
    <row r="47" spans="1:15" x14ac:dyDescent="0.35">
      <c r="A47" s="66"/>
      <c r="B47" s="66"/>
      <c r="C47" s="66"/>
      <c r="D47" s="66"/>
      <c r="E47" s="66"/>
      <c r="F47" s="66"/>
      <c r="G47" s="66"/>
      <c r="H47" s="66"/>
      <c r="J47" s="48">
        <f>Summary!A46</f>
        <v>38168</v>
      </c>
      <c r="K47" s="49">
        <f>K46*(1+Summary!B46)</f>
        <v>0.74204268517834737</v>
      </c>
      <c r="L47" s="49">
        <f>L46*(1+Summary!E46)</f>
        <v>1.5184400337697468</v>
      </c>
      <c r="M47" s="49">
        <f>MAX($K$3:K47)</f>
        <v>0.99069492651945945</v>
      </c>
      <c r="N47" s="47">
        <f t="shared" si="0"/>
        <v>-0.25098770033544526</v>
      </c>
      <c r="O47" s="47">
        <f>L47/MAX($L$3:L47)-1</f>
        <v>-2.0290475453075496E-2</v>
      </c>
    </row>
    <row r="48" spans="1:15" x14ac:dyDescent="0.35">
      <c r="J48" s="48">
        <f>Summary!A47</f>
        <v>38199</v>
      </c>
      <c r="K48" s="49">
        <f>K47*(1+Summary!B47)</f>
        <v>0.71634295842256857</v>
      </c>
      <c r="L48" s="49">
        <f>L47*(1+Summary!E47)</f>
        <v>1.4597964767096681</v>
      </c>
      <c r="M48" s="49">
        <f>MAX($K$3:K48)</f>
        <v>0.99069492651945945</v>
      </c>
      <c r="N48" s="47">
        <f t="shared" si="0"/>
        <v>-0.27692881103242639</v>
      </c>
      <c r="O48" s="47">
        <f>L48/MAX($L$3:L48)-1</f>
        <v>-5.8127762489319612E-2</v>
      </c>
    </row>
    <row r="49" spans="10:15" x14ac:dyDescent="0.35">
      <c r="J49" s="48">
        <f>Summary!A48</f>
        <v>38230</v>
      </c>
      <c r="K49" s="49">
        <f>K48*(1+Summary!B48)</f>
        <v>0.71826305295029924</v>
      </c>
      <c r="L49" s="49">
        <f>L48*(1+Summary!E48)</f>
        <v>1.4612179235699323</v>
      </c>
      <c r="M49" s="49">
        <f>MAX($K$3:K49)</f>
        <v>0.99069492651945945</v>
      </c>
      <c r="N49" s="47">
        <f t="shared" si="0"/>
        <v>-0.27499068207230704</v>
      </c>
      <c r="O49" s="47">
        <f>L49/MAX($L$3:L49)-1</f>
        <v>-5.7210633727783455E-2</v>
      </c>
    </row>
    <row r="50" spans="10:15" x14ac:dyDescent="0.35">
      <c r="J50" s="48">
        <f>Summary!A49</f>
        <v>38260</v>
      </c>
      <c r="K50" s="49">
        <f>K49*(1+Summary!B49)</f>
        <v>0.72498338379735627</v>
      </c>
      <c r="L50" s="49">
        <f>L49*(1+Summary!E49)</f>
        <v>1.5530174332642066</v>
      </c>
      <c r="M50" s="49">
        <f>MAX($K$3:K50)</f>
        <v>0.99069492651945945</v>
      </c>
      <c r="N50" s="47">
        <f t="shared" si="0"/>
        <v>-0.26820723071188957</v>
      </c>
      <c r="O50" s="47">
        <f>L50/MAX($L$3:L50)-1</f>
        <v>0</v>
      </c>
    </row>
    <row r="51" spans="10:15" x14ac:dyDescent="0.35">
      <c r="J51" s="48">
        <f>Summary!A50</f>
        <v>38291</v>
      </c>
      <c r="K51" s="49">
        <f>K50*(1+Summary!B50)</f>
        <v>0.73487925559412171</v>
      </c>
      <c r="L51" s="49">
        <f>L50*(1+Summary!E50)</f>
        <v>1.6433329589211068</v>
      </c>
      <c r="M51" s="49">
        <f>MAX($K$3:K51)</f>
        <v>0.99069492651945945</v>
      </c>
      <c r="N51" s="47">
        <f t="shared" si="0"/>
        <v>-0.25821841222512099</v>
      </c>
      <c r="O51" s="47">
        <f>L51/MAX($L$3:L51)-1</f>
        <v>0</v>
      </c>
    </row>
    <row r="52" spans="10:15" x14ac:dyDescent="0.35">
      <c r="J52" s="48">
        <f>Summary!A51</f>
        <v>38321</v>
      </c>
      <c r="K52" s="49">
        <f>K51*(1+Summary!B51)</f>
        <v>0.76331142456244017</v>
      </c>
      <c r="L52" s="49">
        <f>L51*(1+Summary!E51)</f>
        <v>1.7625913796451405</v>
      </c>
      <c r="M52" s="49">
        <f>MAX($K$3:K52)</f>
        <v>0.99069492651945945</v>
      </c>
      <c r="N52" s="47">
        <f t="shared" si="0"/>
        <v>-0.22951919493104722</v>
      </c>
      <c r="O52" s="47">
        <f>L52/MAX($L$3:L52)-1</f>
        <v>0</v>
      </c>
    </row>
    <row r="53" spans="10:15" x14ac:dyDescent="0.35">
      <c r="J53" s="48">
        <f>Summary!A52</f>
        <v>38352</v>
      </c>
      <c r="K53" s="49">
        <f>K52*(1+Summary!B52)</f>
        <v>0.78782955468576932</v>
      </c>
      <c r="L53" s="49">
        <f>L52*(1+Summary!E52)</f>
        <v>1.8036648831845208</v>
      </c>
      <c r="M53" s="49">
        <f>MAX($K$3:K53)</f>
        <v>0.99069492651945945</v>
      </c>
      <c r="N53" s="47">
        <f t="shared" si="0"/>
        <v>-0.20477077897875495</v>
      </c>
      <c r="O53" s="47">
        <f>L53/MAX($L$3:L53)-1</f>
        <v>0</v>
      </c>
    </row>
    <row r="54" spans="10:15" x14ac:dyDescent="0.35">
      <c r="J54" s="48">
        <f>Summary!A53</f>
        <v>38383</v>
      </c>
      <c r="K54" s="49">
        <f>K53*(1+Summary!B53)</f>
        <v>0.76707776382837323</v>
      </c>
      <c r="L54" s="49">
        <f>L53*(1+Summary!E53)</f>
        <v>1.745460486423053</v>
      </c>
      <c r="M54" s="49">
        <f>MAX($K$3:K54)</f>
        <v>0.99069492651945945</v>
      </c>
      <c r="N54" s="47">
        <f t="shared" si="0"/>
        <v>-0.22571748043235174</v>
      </c>
      <c r="O54" s="47">
        <f>L54/MAX($L$3:L54)-1</f>
        <v>-3.2270072619423162E-2</v>
      </c>
    </row>
    <row r="55" spans="10:15" x14ac:dyDescent="0.35">
      <c r="J55" s="48">
        <f>Summary!A54</f>
        <v>38411</v>
      </c>
      <c r="K55" s="49">
        <f>K54*(1+Summary!B54)</f>
        <v>0.78147847278635252</v>
      </c>
      <c r="L55" s="49">
        <f>L54*(1+Summary!E54)</f>
        <v>1.7855242580616701</v>
      </c>
      <c r="M55" s="49">
        <f>MAX($K$3:K55)</f>
        <v>0.99069492651945945</v>
      </c>
      <c r="N55" s="47">
        <f t="shared" si="0"/>
        <v>-0.2111815132314574</v>
      </c>
      <c r="O55" s="47">
        <f>L55/MAX($L$3:L55)-1</f>
        <v>-1.0057647233682299E-2</v>
      </c>
    </row>
    <row r="56" spans="10:15" x14ac:dyDescent="0.35">
      <c r="J56" s="48">
        <f>Summary!A55</f>
        <v>38442</v>
      </c>
      <c r="K56" s="49">
        <f>K55*(1+Summary!B55)</f>
        <v>0.76567461782733925</v>
      </c>
      <c r="L56" s="49">
        <f>L55*(1+Summary!E55)</f>
        <v>1.7619802999162903</v>
      </c>
      <c r="M56" s="49">
        <f>MAX($K$3:K56)</f>
        <v>0.99069492651945945</v>
      </c>
      <c r="N56" s="47">
        <f t="shared" si="0"/>
        <v>-0.22713380544166972</v>
      </c>
      <c r="O56" s="47">
        <f>L56/MAX($L$3:L56)-1</f>
        <v>-2.3111046656645429E-2</v>
      </c>
    </row>
    <row r="57" spans="10:15" x14ac:dyDescent="0.35">
      <c r="J57" s="48">
        <f>Summary!A56</f>
        <v>38472</v>
      </c>
      <c r="K57" s="49">
        <f>K56*(1+Summary!B56)</f>
        <v>0.74913226497304486</v>
      </c>
      <c r="L57" s="49">
        <f>L56*(1+Summary!E56)</f>
        <v>1.6682826843470779</v>
      </c>
      <c r="M57" s="49">
        <f>MAX($K$3:K57)</f>
        <v>0.99069492651945945</v>
      </c>
      <c r="N57" s="47">
        <f t="shared" si="0"/>
        <v>-0.24383153186731266</v>
      </c>
      <c r="O57" s="47">
        <f>L57/MAX($L$3:L57)-1</f>
        <v>-7.5059508060285718E-2</v>
      </c>
    </row>
    <row r="58" spans="10:15" x14ac:dyDescent="0.35">
      <c r="J58" s="48">
        <f>Summary!A57</f>
        <v>38503</v>
      </c>
      <c r="K58" s="49">
        <f>K57*(1+Summary!B57)</f>
        <v>0.77099180267336243</v>
      </c>
      <c r="L58" s="49">
        <f>L57*(1+Summary!E57)</f>
        <v>1.6645209168246204</v>
      </c>
      <c r="M58" s="49">
        <f>MAX($K$3:K58)</f>
        <v>0.99069492651945945</v>
      </c>
      <c r="N58" s="47">
        <f t="shared" si="0"/>
        <v>-0.22176667909057024</v>
      </c>
      <c r="O58" s="47">
        <f>L58/MAX($L$3:L58)-1</f>
        <v>-7.7145132478395939E-2</v>
      </c>
    </row>
    <row r="59" spans="10:15" x14ac:dyDescent="0.35">
      <c r="J59" s="48">
        <f>Summary!A58</f>
        <v>38533</v>
      </c>
      <c r="K59" s="49">
        <f>K58*(1+Summary!B58)</f>
        <v>0.76988405583044084</v>
      </c>
      <c r="L59" s="49">
        <f>L58*(1+Summary!E58)</f>
        <v>1.6919333003642767</v>
      </c>
      <c r="M59" s="49">
        <f>MAX($K$3:K59)</f>
        <v>0.99069492651945945</v>
      </c>
      <c r="N59" s="47">
        <f t="shared" si="0"/>
        <v>-0.2228848304137161</v>
      </c>
      <c r="O59" s="47">
        <f>L59/MAX($L$3:L59)-1</f>
        <v>-6.1946974663593113E-2</v>
      </c>
    </row>
    <row r="60" spans="10:15" x14ac:dyDescent="0.35">
      <c r="J60" s="48">
        <f>Summary!A59</f>
        <v>38564</v>
      </c>
      <c r="K60" s="49">
        <f>K59*(1+Summary!B59)</f>
        <v>0.79646998006055669</v>
      </c>
      <c r="L60" s="49">
        <f>L59*(1+Summary!E59)</f>
        <v>1.7053029614859423</v>
      </c>
      <c r="M60" s="49">
        <f>MAX($K$3:K60)</f>
        <v>0.99069492651945945</v>
      </c>
      <c r="N60" s="47">
        <f t="shared" si="0"/>
        <v>-0.19604919865821857</v>
      </c>
      <c r="O60" s="47">
        <f>L60/MAX($L$3:L60)-1</f>
        <v>-5.4534477338668563E-2</v>
      </c>
    </row>
    <row r="61" spans="10:15" x14ac:dyDescent="0.35">
      <c r="J61" s="48">
        <f>Summary!A60</f>
        <v>38595</v>
      </c>
      <c r="K61" s="49">
        <f>K60*(1+Summary!B60)</f>
        <v>0.78664795805331944</v>
      </c>
      <c r="L61" s="49">
        <f>L60*(1+Summary!E60)</f>
        <v>1.7178722486352098</v>
      </c>
      <c r="M61" s="49">
        <f>MAX($K$3:K61)</f>
        <v>0.99069492651945945</v>
      </c>
      <c r="N61" s="47">
        <f t="shared" si="0"/>
        <v>-0.20596347372344403</v>
      </c>
      <c r="O61" s="47">
        <f>L61/MAX($L$3:L61)-1</f>
        <v>-4.7565728727742895E-2</v>
      </c>
    </row>
    <row r="62" spans="10:15" x14ac:dyDescent="0.35">
      <c r="J62" s="48">
        <f>Summary!A61</f>
        <v>38625</v>
      </c>
      <c r="K62" s="49">
        <f>K61*(1+Summary!B61)</f>
        <v>0.79070969647736489</v>
      </c>
      <c r="L62" s="49">
        <f>L61*(1+Summary!E61)</f>
        <v>1.7397801666318309</v>
      </c>
      <c r="M62" s="49">
        <f>MAX($K$3:K62)</f>
        <v>0.99069492651945945</v>
      </c>
      <c r="N62" s="47">
        <f t="shared" si="0"/>
        <v>-0.20186358553857642</v>
      </c>
      <c r="O62" s="47">
        <f>L62/MAX($L$3:L62)-1</f>
        <v>-3.541939367356095E-2</v>
      </c>
    </row>
    <row r="63" spans="10:15" x14ac:dyDescent="0.35">
      <c r="J63" s="48">
        <f>Summary!A62</f>
        <v>38656</v>
      </c>
      <c r="K63" s="49">
        <f>K62*(1+Summary!B62)</f>
        <v>0.77497969130787958</v>
      </c>
      <c r="L63" s="49">
        <f>L62*(1+Summary!E62)</f>
        <v>1.6890880530610735</v>
      </c>
      <c r="M63" s="49">
        <f>MAX($K$3:K63)</f>
        <v>0.99069492651945945</v>
      </c>
      <c r="N63" s="47">
        <f t="shared" si="0"/>
        <v>-0.21774133432724585</v>
      </c>
      <c r="O63" s="47">
        <f>L63/MAX($L$3:L63)-1</f>
        <v>-6.3524455785352041E-2</v>
      </c>
    </row>
    <row r="64" spans="10:15" x14ac:dyDescent="0.35">
      <c r="J64" s="48">
        <f>Summary!A63</f>
        <v>38686</v>
      </c>
      <c r="K64" s="49">
        <f>K63*(1+Summary!B63)</f>
        <v>0.8014179159589393</v>
      </c>
      <c r="L64" s="49">
        <f>L63*(1+Summary!E63)</f>
        <v>1.8279857806387543</v>
      </c>
      <c r="M64" s="49">
        <f>MAX($K$3:K64)</f>
        <v>0.99069492651945945</v>
      </c>
      <c r="N64" s="47">
        <f t="shared" si="0"/>
        <v>-0.19105478941483434</v>
      </c>
      <c r="O64" s="47">
        <f>L64/MAX($L$3:L64)-1</f>
        <v>0</v>
      </c>
    </row>
    <row r="65" spans="10:15" x14ac:dyDescent="0.35">
      <c r="J65" s="48">
        <f>Summary!A64</f>
        <v>38717</v>
      </c>
      <c r="K65" s="49">
        <f>K64*(1+Summary!B64)</f>
        <v>0.79861162395687157</v>
      </c>
      <c r="L65" s="49">
        <f>L64*(1+Summary!E64)</f>
        <v>1.8068758756255265</v>
      </c>
      <c r="M65" s="49">
        <f>MAX($K$3:K65)</f>
        <v>0.99069492651945945</v>
      </c>
      <c r="N65" s="47">
        <f t="shared" si="0"/>
        <v>-0.1938874394334702</v>
      </c>
      <c r="O65" s="47">
        <f>L65/MAX($L$3:L65)-1</f>
        <v>-1.1548177910799318E-2</v>
      </c>
    </row>
    <row r="66" spans="10:15" x14ac:dyDescent="0.35">
      <c r="J66" s="48">
        <f>Summary!A65</f>
        <v>38748</v>
      </c>
      <c r="K66" s="49">
        <f>K65*(1+Summary!B65)</f>
        <v>0.81692637175984029</v>
      </c>
      <c r="L66" s="49">
        <f>L65*(1+Summary!E65)</f>
        <v>1.9049132327000673</v>
      </c>
      <c r="M66" s="49">
        <f>MAX($K$3:K66)</f>
        <v>0.99069492651945945</v>
      </c>
      <c r="N66" s="47">
        <f t="shared" si="0"/>
        <v>-0.17540067089079414</v>
      </c>
      <c r="O66" s="47">
        <f>L66/MAX($L$3:L66)-1</f>
        <v>0</v>
      </c>
    </row>
    <row r="67" spans="10:15" x14ac:dyDescent="0.35">
      <c r="J67" s="48">
        <f>Summary!A66</f>
        <v>38776</v>
      </c>
      <c r="K67" s="49">
        <f>K66*(1+Summary!B66)</f>
        <v>0.81626172365408733</v>
      </c>
      <c r="L67" s="49">
        <f>L66*(1+Summary!E66)</f>
        <v>1.8791171467788959</v>
      </c>
      <c r="M67" s="49">
        <f>MAX($K$3:K67)</f>
        <v>0.99069492651945945</v>
      </c>
      <c r="N67" s="47">
        <f t="shared" si="0"/>
        <v>-0.17607156168468163</v>
      </c>
      <c r="O67" s="47">
        <f>L67/MAX($L$3:L67)-1</f>
        <v>-1.3541869245460303E-2</v>
      </c>
    </row>
    <row r="68" spans="10:15" x14ac:dyDescent="0.35">
      <c r="J68" s="48">
        <f>Summary!A67</f>
        <v>38807</v>
      </c>
      <c r="K68" s="49">
        <f>K67*(1+Summary!B67)</f>
        <v>0.82305590429067244</v>
      </c>
      <c r="L68" s="49">
        <f>L67*(1+Summary!E67)</f>
        <v>1.982267280316057</v>
      </c>
      <c r="M68" s="49">
        <f>MAX($K$3:K68)</f>
        <v>0.99069492651945945</v>
      </c>
      <c r="N68" s="47">
        <f t="shared" si="0"/>
        <v>-0.16921356690272116</v>
      </c>
      <c r="O68" s="47">
        <f>L68/MAX($L$3:L68)-1</f>
        <v>0</v>
      </c>
    </row>
    <row r="69" spans="10:15" x14ac:dyDescent="0.35">
      <c r="J69" s="48">
        <f>Summary!A68</f>
        <v>38837</v>
      </c>
      <c r="K69" s="49">
        <f>K68*(1+Summary!B68)</f>
        <v>0.83110553134923537</v>
      </c>
      <c r="L69" s="49">
        <f>L68*(1+Summary!E68)</f>
        <v>2.0408095164588924</v>
      </c>
      <c r="M69" s="49">
        <f>MAX($K$3:K69)</f>
        <v>0.99069492651945945</v>
      </c>
      <c r="N69" s="47">
        <f t="shared" ref="N69:N132" si="1">K69/M69-1</f>
        <v>-0.16108833395452882</v>
      </c>
      <c r="O69" s="47">
        <f>L69/MAX($L$3:L69)-1</f>
        <v>0</v>
      </c>
    </row>
    <row r="70" spans="10:15" x14ac:dyDescent="0.35">
      <c r="J70" s="48">
        <f>Summary!A69</f>
        <v>38868</v>
      </c>
      <c r="K70" s="49">
        <f>K69*(1+Summary!B69)</f>
        <v>0.80333801048666975</v>
      </c>
      <c r="L70" s="49">
        <f>L69*(1+Summary!E69)</f>
        <v>1.8653225045501676</v>
      </c>
      <c r="M70" s="49">
        <f>MAX($K$3:K70)</f>
        <v>0.99069492651945945</v>
      </c>
      <c r="N70" s="47">
        <f t="shared" si="1"/>
        <v>-0.18911666045471531</v>
      </c>
      <c r="O70" s="47">
        <f>L70/MAX($L$3:L70)-1</f>
        <v>-8.5988922774733467E-2</v>
      </c>
    </row>
    <row r="71" spans="10:15" x14ac:dyDescent="0.35">
      <c r="J71" s="48">
        <f>Summary!A70</f>
        <v>38898</v>
      </c>
      <c r="K71" s="49">
        <f>K70*(1+Summary!B70)</f>
        <v>0.80134406616941112</v>
      </c>
      <c r="L71" s="49">
        <f>L70*(1+Summary!E70)</f>
        <v>1.8705955850332068</v>
      </c>
      <c r="M71" s="49">
        <f>MAX($K$3:K71)</f>
        <v>0.99069492651945945</v>
      </c>
      <c r="N71" s="47">
        <f t="shared" si="1"/>
        <v>-0.19112933283637756</v>
      </c>
      <c r="O71" s="47">
        <f>L71/MAX($L$3:L71)-1</f>
        <v>-8.3405104716010925E-2</v>
      </c>
    </row>
    <row r="72" spans="10:15" x14ac:dyDescent="0.35">
      <c r="J72" s="48">
        <f>Summary!A71</f>
        <v>38929</v>
      </c>
      <c r="K72" s="49">
        <f>K71*(1+Summary!B71)</f>
        <v>0.80274721217044498</v>
      </c>
      <c r="L72" s="49">
        <f>L71*(1+Summary!E71)</f>
        <v>1.8525182461870626</v>
      </c>
      <c r="M72" s="49">
        <f>MAX($K$3:K72)</f>
        <v>0.99069492651945945</v>
      </c>
      <c r="N72" s="47">
        <f t="shared" si="1"/>
        <v>-0.18971300782705958</v>
      </c>
      <c r="O72" s="47">
        <f>L72/MAX($L$3:L72)-1</f>
        <v>-9.2263030308944782E-2</v>
      </c>
    </row>
    <row r="73" spans="10:15" x14ac:dyDescent="0.35">
      <c r="J73" s="48">
        <f>Summary!A72</f>
        <v>38960</v>
      </c>
      <c r="K73" s="49">
        <f>K72*(1+Summary!B72)</f>
        <v>0.81759101986559302</v>
      </c>
      <c r="L73" s="49">
        <f>L72*(1+Summary!E72)</f>
        <v>1.8487049715983763</v>
      </c>
      <c r="M73" s="49">
        <f>MAX($K$3:K73)</f>
        <v>0.99069492651945945</v>
      </c>
      <c r="N73" s="47">
        <f t="shared" si="1"/>
        <v>-0.17472978009690687</v>
      </c>
      <c r="O73" s="47">
        <f>L73/MAX($L$3:L73)-1</f>
        <v>-9.4131541092500437E-2</v>
      </c>
    </row>
    <row r="74" spans="10:15" x14ac:dyDescent="0.35">
      <c r="J74" s="48">
        <f>Summary!A73</f>
        <v>38990</v>
      </c>
      <c r="K74" s="49">
        <f>K73*(1+Summary!B73)</f>
        <v>0.83538881914186502</v>
      </c>
      <c r="L74" s="49">
        <f>L73*(1+Summary!E73)</f>
        <v>1.903413713189773</v>
      </c>
      <c r="M74" s="49">
        <f>MAX($K$3:K74)</f>
        <v>0.99069492651945945</v>
      </c>
      <c r="N74" s="47">
        <f t="shared" si="1"/>
        <v>-0.15676481550503218</v>
      </c>
      <c r="O74" s="47">
        <f>L74/MAX($L$3:L74)-1</f>
        <v>-6.7324168258251493E-2</v>
      </c>
    </row>
    <row r="75" spans="10:15" x14ac:dyDescent="0.35">
      <c r="J75" s="48">
        <f>Summary!A74</f>
        <v>39021</v>
      </c>
      <c r="K75" s="49">
        <f>K74*(1+Summary!B74)</f>
        <v>0.85887305221180077</v>
      </c>
      <c r="L75" s="49">
        <f>L74*(1+Summary!E74)</f>
        <v>1.9751952218101292</v>
      </c>
      <c r="M75" s="49">
        <f>MAX($K$3:K75)</f>
        <v>0.99069492651945945</v>
      </c>
      <c r="N75" s="47">
        <f t="shared" si="1"/>
        <v>-0.13306000745434265</v>
      </c>
      <c r="O75" s="47">
        <f>L75/MAX($L$3:L75)-1</f>
        <v>-3.2151111664068366E-2</v>
      </c>
    </row>
    <row r="76" spans="10:15" x14ac:dyDescent="0.35">
      <c r="J76" s="48">
        <f>Summary!A75</f>
        <v>39051</v>
      </c>
      <c r="K76" s="49">
        <f>K75*(1+Summary!B75)</f>
        <v>0.87113211727346518</v>
      </c>
      <c r="L76" s="49">
        <f>L75*(1+Summary!E75)</f>
        <v>2.0522813841858665</v>
      </c>
      <c r="M76" s="49">
        <f>MAX($K$3:K76)</f>
        <v>0.99069492651945945</v>
      </c>
      <c r="N76" s="47">
        <f t="shared" si="1"/>
        <v>-0.12068579947819669</v>
      </c>
      <c r="O76" s="47">
        <f>L76/MAX($L$3:L76)-1</f>
        <v>0</v>
      </c>
    </row>
    <row r="77" spans="10:15" x14ac:dyDescent="0.35">
      <c r="J77" s="48">
        <f>Summary!A76</f>
        <v>39082</v>
      </c>
      <c r="K77" s="49">
        <f>K76*(1+Summary!B76)</f>
        <v>0.87932944391108425</v>
      </c>
      <c r="L77" s="49">
        <f>L76*(1+Summary!E76)</f>
        <v>2.0818010269073906</v>
      </c>
      <c r="M77" s="49">
        <f>MAX($K$3:K77)</f>
        <v>0.99069492651945945</v>
      </c>
      <c r="N77" s="47">
        <f t="shared" si="1"/>
        <v>-0.11241147968691823</v>
      </c>
      <c r="O77" s="47">
        <f>L77/MAX($L$3:L77)-1</f>
        <v>0</v>
      </c>
    </row>
    <row r="78" spans="10:15" x14ac:dyDescent="0.35">
      <c r="J78" s="48">
        <f>Summary!A77</f>
        <v>39113</v>
      </c>
      <c r="K78" s="49">
        <f>K77*(1+Summary!B77)</f>
        <v>0.88826526844398446</v>
      </c>
      <c r="L78" s="49">
        <f>L77*(1+Summary!E77)</f>
        <v>2.1607046255002671</v>
      </c>
      <c r="M78" s="49">
        <f>MAX($K$3:K78)</f>
        <v>0.99069492651945945</v>
      </c>
      <c r="N78" s="47">
        <f t="shared" si="1"/>
        <v>-0.10339172568020927</v>
      </c>
      <c r="O78" s="47">
        <f>L78/MAX($L$3:L78)-1</f>
        <v>0</v>
      </c>
    </row>
    <row r="79" spans="10:15" x14ac:dyDescent="0.35">
      <c r="J79" s="48">
        <f>Summary!A78</f>
        <v>39141</v>
      </c>
      <c r="K79" s="49">
        <f>K78*(1+Summary!B78)</f>
        <v>0.86729192821800416</v>
      </c>
      <c r="L79" s="49">
        <f>L78*(1+Summary!E78)</f>
        <v>2.0437859927458648</v>
      </c>
      <c r="M79" s="49">
        <f>MAX($K$3:K79)</f>
        <v>0.99069492651945945</v>
      </c>
      <c r="N79" s="47">
        <f t="shared" si="1"/>
        <v>-0.12456205739843507</v>
      </c>
      <c r="O79" s="47">
        <f>L79/MAX($L$3:L79)-1</f>
        <v>-5.4111344685686569E-2</v>
      </c>
    </row>
    <row r="80" spans="10:15" x14ac:dyDescent="0.35">
      <c r="J80" s="48">
        <f>Summary!A79</f>
        <v>39172</v>
      </c>
      <c r="K80" s="49">
        <f>K79*(1+Summary!B79)</f>
        <v>0.87327376116978039</v>
      </c>
      <c r="L80" s="49">
        <f>L79*(1+Summary!E79)</f>
        <v>2.0450454157441404</v>
      </c>
      <c r="M80" s="49">
        <f>MAX($K$3:K80)</f>
        <v>0.99069492651945945</v>
      </c>
      <c r="N80" s="47">
        <f t="shared" si="1"/>
        <v>-0.11852404025344798</v>
      </c>
      <c r="O80" s="47">
        <f>L80/MAX($L$3:L80)-1</f>
        <v>-5.3528468625991921E-2</v>
      </c>
    </row>
    <row r="81" spans="10:15" x14ac:dyDescent="0.35">
      <c r="J81" s="48">
        <f>Summary!A80</f>
        <v>39202</v>
      </c>
      <c r="K81" s="49">
        <f>K80*(1+Summary!B80)</f>
        <v>0.90820471161657168</v>
      </c>
      <c r="L81" s="49">
        <f>L80*(1+Summary!E80)</f>
        <v>2.1817835632586373</v>
      </c>
      <c r="M81" s="49">
        <f>MAX($K$3:K81)</f>
        <v>0.99069492651945945</v>
      </c>
      <c r="N81" s="47">
        <f t="shared" si="1"/>
        <v>-8.3265001863585764E-2</v>
      </c>
      <c r="O81" s="47">
        <f>L81/MAX($L$3:L81)-1</f>
        <v>0</v>
      </c>
    </row>
    <row r="82" spans="10:15" x14ac:dyDescent="0.35">
      <c r="J82" s="48">
        <f>Summary!A81</f>
        <v>39233</v>
      </c>
      <c r="K82" s="49">
        <f>K81*(1+Summary!B81)</f>
        <v>0.93530758437338435</v>
      </c>
      <c r="L82" s="49">
        <f>L81*(1+Summary!E81)</f>
        <v>2.2845643560285902</v>
      </c>
      <c r="M82" s="49">
        <f>MAX($K$3:K82)</f>
        <v>0.99069492651945945</v>
      </c>
      <c r="N82" s="47">
        <f t="shared" si="1"/>
        <v>-5.590756615728687E-2</v>
      </c>
      <c r="O82" s="47">
        <f>L82/MAX($L$3:L82)-1</f>
        <v>0</v>
      </c>
    </row>
    <row r="83" spans="10:15" x14ac:dyDescent="0.35">
      <c r="J83" s="48">
        <f>Summary!A82</f>
        <v>39263</v>
      </c>
      <c r="K83" s="49">
        <f>K82*(1+Summary!B82)</f>
        <v>0.91581123993796598</v>
      </c>
      <c r="L83" s="49">
        <f>L82*(1+Summary!E82)</f>
        <v>2.2050417663087054</v>
      </c>
      <c r="M83" s="49">
        <f>MAX($K$3:K83)</f>
        <v>0.99069492651945945</v>
      </c>
      <c r="N83" s="47">
        <f t="shared" si="1"/>
        <v>-7.5587029444651788E-2</v>
      </c>
      <c r="O83" s="47">
        <f>L83/MAX($L$3:L83)-1</f>
        <v>-3.4808645031179641E-2</v>
      </c>
    </row>
    <row r="84" spans="10:15" x14ac:dyDescent="0.35">
      <c r="J84" s="48">
        <f>Summary!A83</f>
        <v>39294</v>
      </c>
      <c r="K84" s="49">
        <f>K83*(1+Summary!B83)</f>
        <v>0.88353888191418639</v>
      </c>
      <c r="L84" s="49">
        <f>L83*(1+Summary!E83)</f>
        <v>2.0840312118119182</v>
      </c>
      <c r="M84" s="49">
        <f>MAX($K$3:K84)</f>
        <v>0.99069492651945945</v>
      </c>
      <c r="N84" s="47">
        <f t="shared" si="1"/>
        <v>-0.10816250465896404</v>
      </c>
      <c r="O84" s="47">
        <f>L84/MAX($L$3:L84)-1</f>
        <v>-8.7777410904401942E-2</v>
      </c>
    </row>
    <row r="85" spans="10:15" x14ac:dyDescent="0.35">
      <c r="J85" s="48">
        <f>Summary!A84</f>
        <v>39325</v>
      </c>
      <c r="K85" s="49">
        <f>K84*(1+Summary!B84)</f>
        <v>0.89240085665755831</v>
      </c>
      <c r="L85" s="49">
        <f>L84*(1+Summary!E84)</f>
        <v>2.1663543548724431</v>
      </c>
      <c r="M85" s="49">
        <f>MAX($K$3:K85)</f>
        <v>0.99069492651945945</v>
      </c>
      <c r="N85" s="47">
        <f t="shared" si="1"/>
        <v>-9.9217294073798201E-2</v>
      </c>
      <c r="O85" s="47">
        <f>L85/MAX($L$3:L85)-1</f>
        <v>-5.1742907064189381E-2</v>
      </c>
    </row>
    <row r="86" spans="10:15" x14ac:dyDescent="0.35">
      <c r="J86" s="48">
        <f>Summary!A85</f>
        <v>39355</v>
      </c>
      <c r="K86" s="49">
        <f>K85*(1+Summary!B85)</f>
        <v>0.92134997415257347</v>
      </c>
      <c r="L86" s="49">
        <f>L85*(1+Summary!E85)</f>
        <v>2.3079532040720907</v>
      </c>
      <c r="M86" s="49">
        <f>MAX($K$3:K86)</f>
        <v>0.99069492651945945</v>
      </c>
      <c r="N86" s="47">
        <f t="shared" si="1"/>
        <v>-6.9996272828923067E-2</v>
      </c>
      <c r="O86" s="47">
        <f>L86/MAX($L$3:L86)-1</f>
        <v>0</v>
      </c>
    </row>
    <row r="87" spans="10:15" x14ac:dyDescent="0.35">
      <c r="J87" s="48">
        <f>Summary!A86</f>
        <v>39386</v>
      </c>
      <c r="K87" s="49">
        <f>K86*(1+Summary!B86)</f>
        <v>0.931467395317923</v>
      </c>
      <c r="L87" s="49">
        <f>L86*(1+Summary!E86)</f>
        <v>2.4518814054061768</v>
      </c>
      <c r="M87" s="49">
        <f>MAX($K$3:K87)</f>
        <v>0.99069492651945945</v>
      </c>
      <c r="N87" s="47">
        <f t="shared" si="1"/>
        <v>-5.9783824077525582E-2</v>
      </c>
      <c r="O87" s="47">
        <f>L87/MAX($L$3:L87)-1</f>
        <v>0</v>
      </c>
    </row>
    <row r="88" spans="10:15" x14ac:dyDescent="0.35">
      <c r="J88" s="48">
        <f>Summary!A87</f>
        <v>39416</v>
      </c>
      <c r="K88" s="49">
        <f>K87*(1+Summary!B87)</f>
        <v>0.88885606676020945</v>
      </c>
      <c r="L88" s="49">
        <f>L87*(1+Summary!E87)</f>
        <v>2.289655407393036</v>
      </c>
      <c r="M88" s="49">
        <f>MAX($K$3:K88)</f>
        <v>0.99069492651945945</v>
      </c>
      <c r="N88" s="47">
        <f t="shared" si="1"/>
        <v>-0.10279537830786467</v>
      </c>
      <c r="O88" s="47">
        <f>L88/MAX($L$3:L88)-1</f>
        <v>-6.6163884458459998E-2</v>
      </c>
    </row>
    <row r="89" spans="10:15" x14ac:dyDescent="0.35">
      <c r="J89" s="48">
        <f>Summary!A88</f>
        <v>39447</v>
      </c>
      <c r="K89" s="49">
        <f>K88*(1+Summary!B88)</f>
        <v>0.87866479580533174</v>
      </c>
      <c r="L89" s="49">
        <f>L88*(1+Summary!E88)</f>
        <v>2.3034268069115056</v>
      </c>
      <c r="M89" s="49">
        <f>MAX($K$3:K89)</f>
        <v>0.99069492651945945</v>
      </c>
      <c r="N89" s="47">
        <f t="shared" si="1"/>
        <v>-0.11308237048080527</v>
      </c>
      <c r="O89" s="47">
        <f>L89/MAX($L$3:L89)-1</f>
        <v>-6.054721821673037E-2</v>
      </c>
    </row>
    <row r="90" spans="10:15" x14ac:dyDescent="0.35">
      <c r="J90" s="48">
        <f>Summary!A89</f>
        <v>39478</v>
      </c>
      <c r="K90" s="49">
        <f>K89*(1+Summary!B89)</f>
        <v>0.82054501144671721</v>
      </c>
      <c r="L90" s="49">
        <f>L89*(1+Summary!E89)</f>
        <v>2.2713756671281669</v>
      </c>
      <c r="M90" s="49">
        <f>MAX($K$3:K90)</f>
        <v>0.99069492651945945</v>
      </c>
      <c r="N90" s="47">
        <f t="shared" si="1"/>
        <v>-0.17174804323518467</v>
      </c>
      <c r="O90" s="47">
        <f>L90/MAX($L$3:L90)-1</f>
        <v>-7.3619277783995241E-2</v>
      </c>
    </row>
    <row r="91" spans="10:15" x14ac:dyDescent="0.35">
      <c r="J91" s="48">
        <f>Summary!A90</f>
        <v>39507</v>
      </c>
      <c r="K91" s="49">
        <f>K90*(1+Summary!B90)</f>
        <v>0.79181744332028636</v>
      </c>
      <c r="L91" s="49">
        <f>L90*(1+Summary!E90)</f>
        <v>2.346934808855571</v>
      </c>
      <c r="M91" s="49">
        <f>MAX($K$3:K91)</f>
        <v>0.99069492651945945</v>
      </c>
      <c r="N91" s="47">
        <f t="shared" si="1"/>
        <v>-0.20074543421543067</v>
      </c>
      <c r="O91" s="47">
        <f>L91/MAX($L$3:L91)-1</f>
        <v>-4.28024766284405E-2</v>
      </c>
    </row>
    <row r="92" spans="10:15" x14ac:dyDescent="0.35">
      <c r="J92" s="48">
        <f>Summary!A91</f>
        <v>39538</v>
      </c>
      <c r="K92" s="49">
        <f>K91*(1+Summary!B91)</f>
        <v>0.78635255889520705</v>
      </c>
      <c r="L92" s="49">
        <f>L91*(1+Summary!E91)</f>
        <v>2.4158732556226079</v>
      </c>
      <c r="M92" s="49">
        <f>MAX($K$3:K92)</f>
        <v>0.99069492651945945</v>
      </c>
      <c r="N92" s="47">
        <f t="shared" si="1"/>
        <v>-0.20626164740961617</v>
      </c>
      <c r="O92" s="47">
        <f>L92/MAX($L$3:L92)-1</f>
        <v>-1.4685926368287694E-2</v>
      </c>
    </row>
    <row r="93" spans="10:15" x14ac:dyDescent="0.35">
      <c r="J93" s="48">
        <f>Summary!A92</f>
        <v>39568</v>
      </c>
      <c r="K93" s="49">
        <f>K92*(1+Summary!B92)</f>
        <v>0.82312975408020073</v>
      </c>
      <c r="L93" s="49">
        <f>L92*(1+Summary!E92)</f>
        <v>2.3131226796368276</v>
      </c>
      <c r="M93" s="49">
        <f>MAX($K$3:K93)</f>
        <v>0.99069492651945945</v>
      </c>
      <c r="N93" s="47">
        <f t="shared" si="1"/>
        <v>-0.16913902348117793</v>
      </c>
      <c r="O93" s="47">
        <f>L93/MAX($L$3:L93)-1</f>
        <v>-5.6592755858174359E-2</v>
      </c>
    </row>
    <row r="94" spans="10:15" x14ac:dyDescent="0.35">
      <c r="J94" s="48">
        <f>Summary!A93</f>
        <v>39599</v>
      </c>
      <c r="K94" s="49">
        <f>K93*(1+Summary!B93)</f>
        <v>0.83177017945498832</v>
      </c>
      <c r="L94" s="49">
        <f>L93*(1+Summary!E93)</f>
        <v>2.2948839928314757</v>
      </c>
      <c r="M94" s="49">
        <f>MAX($K$3:K94)</f>
        <v>0.99069492651945945</v>
      </c>
      <c r="N94" s="47">
        <f t="shared" si="1"/>
        <v>-0.16041744316064133</v>
      </c>
      <c r="O94" s="47">
        <f>L94/MAX($L$3:L94)-1</f>
        <v>-6.4031405527419039E-2</v>
      </c>
    </row>
    <row r="95" spans="10:15" x14ac:dyDescent="0.35">
      <c r="J95" s="48">
        <f>Summary!A94</f>
        <v>39629</v>
      </c>
      <c r="K95" s="49">
        <f>K94*(1+Summary!B94)</f>
        <v>0.75954508529650666</v>
      </c>
      <c r="L95" s="49">
        <f>L94*(1+Summary!E94)</f>
        <v>2.1533359831152326</v>
      </c>
      <c r="M95" s="49">
        <f>MAX($K$3:K95)</f>
        <v>0.99069492651945945</v>
      </c>
      <c r="N95" s="47">
        <f t="shared" si="1"/>
        <v>-0.23332090942974315</v>
      </c>
      <c r="O95" s="47">
        <f>L95/MAX($L$3:L95)-1</f>
        <v>-0.12176177103536845</v>
      </c>
    </row>
    <row r="96" spans="10:15" x14ac:dyDescent="0.35">
      <c r="J96" s="48">
        <f>Summary!A95</f>
        <v>39660</v>
      </c>
      <c r="K96" s="49">
        <f>K95*(1+Summary!B95)</f>
        <v>0.75127390886935952</v>
      </c>
      <c r="L96" s="49">
        <f>L95*(1+Summary!E95)</f>
        <v>2.1054750017529287</v>
      </c>
      <c r="M96" s="49">
        <f>MAX($K$3:K96)</f>
        <v>0.99069492651945945</v>
      </c>
      <c r="N96" s="47">
        <f t="shared" si="1"/>
        <v>-0.24166977264256451</v>
      </c>
      <c r="O96" s="47">
        <f>L96/MAX($L$3:L96)-1</f>
        <v>-0.14128187557907712</v>
      </c>
    </row>
    <row r="97" spans="10:15" x14ac:dyDescent="0.35">
      <c r="J97" s="48">
        <f>Summary!A96</f>
        <v>39691</v>
      </c>
      <c r="K97" s="49">
        <f>K96*(1+Summary!B96)</f>
        <v>0.76043128277084382</v>
      </c>
      <c r="L97" s="49">
        <f>L96*(1+Summary!E96)</f>
        <v>2.1074865239420304</v>
      </c>
      <c r="M97" s="49">
        <f>MAX($K$3:K97)</f>
        <v>0.99069492651945945</v>
      </c>
      <c r="N97" s="47">
        <f t="shared" si="1"/>
        <v>-0.23242638837122653</v>
      </c>
      <c r="O97" s="47">
        <f>L97/MAX($L$3:L97)-1</f>
        <v>-0.14046147611576432</v>
      </c>
    </row>
    <row r="98" spans="10:15" x14ac:dyDescent="0.35">
      <c r="J98" s="48">
        <f>Summary!A97</f>
        <v>39721</v>
      </c>
      <c r="K98" s="49">
        <f>K97*(1+Summary!B97)</f>
        <v>0.69241562661546385</v>
      </c>
      <c r="L98" s="49">
        <f>L97*(1+Summary!E97)</f>
        <v>2.0063353885793416</v>
      </c>
      <c r="M98" s="49">
        <f>MAX($K$3:K98)</f>
        <v>0.99069492651945945</v>
      </c>
      <c r="N98" s="47">
        <f t="shared" si="1"/>
        <v>-0.30108087961237451</v>
      </c>
      <c r="O98" s="47">
        <f>L98/MAX($L$3:L98)-1</f>
        <v>-0.18171597363740621</v>
      </c>
    </row>
    <row r="99" spans="10:15" x14ac:dyDescent="0.35">
      <c r="J99" s="48">
        <f>Summary!A98</f>
        <v>39752</v>
      </c>
      <c r="K99" s="49">
        <f>K98*(1+Summary!B98)</f>
        <v>0.57292666715899832</v>
      </c>
      <c r="L99" s="49">
        <f>L98*(1+Summary!E98)</f>
        <v>1.7204056918246338</v>
      </c>
      <c r="M99" s="49">
        <f>MAX($K$3:K99)</f>
        <v>0.99069492651945945</v>
      </c>
      <c r="N99" s="47">
        <f t="shared" si="1"/>
        <v>-0.42169213566902752</v>
      </c>
      <c r="O99" s="47">
        <f>L99/MAX($L$3:L99)-1</f>
        <v>-0.29833242014426364</v>
      </c>
    </row>
    <row r="100" spans="10:15" x14ac:dyDescent="0.35">
      <c r="J100" s="48">
        <f>Summary!A99</f>
        <v>39782</v>
      </c>
      <c r="K100" s="49">
        <f>K99*(1+Summary!B99)</f>
        <v>0.53031533860128477</v>
      </c>
      <c r="L100" s="49">
        <f>L99*(1+Summary!E99)</f>
        <v>1.8346109198926139</v>
      </c>
      <c r="M100" s="49">
        <f>MAX($K$3:K100)</f>
        <v>0.99069492651945945</v>
      </c>
      <c r="N100" s="47">
        <f t="shared" si="1"/>
        <v>-0.46470368989936661</v>
      </c>
      <c r="O100" s="47">
        <f>L100/MAX($L$3:L100)-1</f>
        <v>-0.25175381001403141</v>
      </c>
    </row>
    <row r="101" spans="10:15" x14ac:dyDescent="0.35">
      <c r="J101" s="48">
        <f>Summary!A100</f>
        <v>39813</v>
      </c>
      <c r="K101" s="49">
        <f>K100*(1+Summary!B100)</f>
        <v>0.53341702976146499</v>
      </c>
      <c r="L101" s="49">
        <f>L100*(1+Summary!E100)</f>
        <v>2.0026842233330564</v>
      </c>
      <c r="M101" s="49">
        <f>MAX($K$3:K101)</f>
        <v>0.99069492651945945</v>
      </c>
      <c r="N101" s="47">
        <f t="shared" si="1"/>
        <v>-0.46157286619455851</v>
      </c>
      <c r="O101" s="47">
        <f>L101/MAX($L$3:L101)-1</f>
        <v>-0.18320510163447601</v>
      </c>
    </row>
    <row r="102" spans="10:15" x14ac:dyDescent="0.35">
      <c r="J102" s="48">
        <f>Summary!A101</f>
        <v>39844</v>
      </c>
      <c r="K102" s="49">
        <f>K101*(1+Summary!B101)</f>
        <v>0.48748246067498691</v>
      </c>
      <c r="L102" s="49">
        <f>L101*(1+Summary!E101)</f>
        <v>1.8638708273229958</v>
      </c>
      <c r="M102" s="49">
        <f>MAX($K$3:K102)</f>
        <v>0.99069492651945945</v>
      </c>
      <c r="N102" s="47">
        <f t="shared" si="1"/>
        <v>-0.50793887439433494</v>
      </c>
      <c r="O102" s="47">
        <f>L102/MAX($L$3:L102)-1</f>
        <v>-0.23982015475408835</v>
      </c>
    </row>
    <row r="103" spans="10:15" x14ac:dyDescent="0.35">
      <c r="J103" s="48">
        <f>Summary!A102</f>
        <v>39872</v>
      </c>
      <c r="K103" s="49">
        <f>K102*(1+Summary!B102)</f>
        <v>0.43519680968909219</v>
      </c>
      <c r="L103" s="49">
        <f>L102*(1+Summary!E102)</f>
        <v>1.7157665827563964</v>
      </c>
      <c r="M103" s="49">
        <f>MAX($K$3:K103)</f>
        <v>0.99069492651945945</v>
      </c>
      <c r="N103" s="47">
        <f t="shared" si="1"/>
        <v>-0.56071561684681348</v>
      </c>
      <c r="O103" s="47">
        <f>L103/MAX($L$3:L103)-1</f>
        <v>-0.30022448109713373</v>
      </c>
    </row>
    <row r="104" spans="10:15" x14ac:dyDescent="0.35">
      <c r="J104" s="48">
        <f>Summary!A103</f>
        <v>39903</v>
      </c>
      <c r="K104" s="49">
        <f>K103*(1+Summary!B103)</f>
        <v>0.47308175171700739</v>
      </c>
      <c r="L104" s="49">
        <f>L103*(1+Summary!E103)</f>
        <v>1.7684494754341009</v>
      </c>
      <c r="M104" s="49">
        <f>MAX($K$3:K104)</f>
        <v>0.99069492651945945</v>
      </c>
      <c r="N104" s="47">
        <f t="shared" si="1"/>
        <v>-0.52247484159522939</v>
      </c>
      <c r="O104" s="47">
        <f>L104/MAX($L$3:L104)-1</f>
        <v>-0.27873775969146397</v>
      </c>
    </row>
    <row r="105" spans="10:15" x14ac:dyDescent="0.35">
      <c r="J105" s="48">
        <f>Summary!A104</f>
        <v>39933</v>
      </c>
      <c r="K105" s="49">
        <f>K104*(1+Summary!B104)</f>
        <v>0.51783472417103593</v>
      </c>
      <c r="L105" s="49">
        <f>L104*(1+Summary!E104)</f>
        <v>1.8269333576412039</v>
      </c>
      <c r="M105" s="49">
        <f>MAX($K$3:K105)</f>
        <v>0.99069492651945945</v>
      </c>
      <c r="N105" s="47">
        <f t="shared" si="1"/>
        <v>-0.47730152814014182</v>
      </c>
      <c r="O105" s="47">
        <f>L105/MAX($L$3:L105)-1</f>
        <v>-0.25488510430684741</v>
      </c>
    </row>
    <row r="106" spans="10:15" x14ac:dyDescent="0.35">
      <c r="J106" s="48">
        <f>Summary!A105</f>
        <v>39964</v>
      </c>
      <c r="K106" s="49">
        <f>K105*(1+Summary!B105)</f>
        <v>0.54641459271841042</v>
      </c>
      <c r="L106" s="49">
        <f>L105*(1+Summary!E105)</f>
        <v>1.859391666399389</v>
      </c>
      <c r="M106" s="49">
        <f>MAX($K$3:K106)</f>
        <v>0.99069492651945945</v>
      </c>
      <c r="N106" s="47">
        <f t="shared" si="1"/>
        <v>-0.44845322400298204</v>
      </c>
      <c r="O106" s="47">
        <f>L106/MAX($L$3:L106)-1</f>
        <v>-0.2416469808451589</v>
      </c>
    </row>
    <row r="107" spans="10:15" x14ac:dyDescent="0.35">
      <c r="J107" s="48">
        <f>Summary!A106</f>
        <v>39994</v>
      </c>
      <c r="K107" s="49">
        <f>K106*(1+Summary!B106)</f>
        <v>0.54722694040321951</v>
      </c>
      <c r="L107" s="49">
        <f>L106*(1+Summary!E106)</f>
        <v>1.8485356798845438</v>
      </c>
      <c r="M107" s="49">
        <f>MAX($K$3:K107)</f>
        <v>0.99069492651945945</v>
      </c>
      <c r="N107" s="47">
        <f t="shared" si="1"/>
        <v>-0.44763324636600854</v>
      </c>
      <c r="O107" s="47">
        <f>L107/MAX($L$3:L107)-1</f>
        <v>-0.24607459569264245</v>
      </c>
    </row>
    <row r="108" spans="10:15" x14ac:dyDescent="0.35">
      <c r="J108" s="48">
        <f>Summary!A107</f>
        <v>40025</v>
      </c>
      <c r="K108" s="49">
        <f>K107*(1+Summary!B107)</f>
        <v>0.58850897274942726</v>
      </c>
      <c r="L108" s="49">
        <f>L107*(1+Summary!E107)</f>
        <v>1.9046852604569844</v>
      </c>
      <c r="M108" s="49">
        <f>MAX($K$3:K108)</f>
        <v>0.99069492651945945</v>
      </c>
      <c r="N108" s="47">
        <f t="shared" si="1"/>
        <v>-0.40596347372344432</v>
      </c>
      <c r="O108" s="47">
        <f>L108/MAX($L$3:L108)-1</f>
        <v>-0.22317398539043298</v>
      </c>
    </row>
    <row r="109" spans="10:15" x14ac:dyDescent="0.35">
      <c r="J109" s="48">
        <f>Summary!A108</f>
        <v>40056</v>
      </c>
      <c r="K109" s="49">
        <f>K108*(1+Summary!B108)</f>
        <v>0.60955616276493585</v>
      </c>
      <c r="L109" s="49">
        <f>L108*(1+Summary!E108)</f>
        <v>1.9866201884004304</v>
      </c>
      <c r="M109" s="49">
        <f>MAX($K$3:K109)</f>
        <v>0.99069492651945945</v>
      </c>
      <c r="N109" s="47">
        <f t="shared" si="1"/>
        <v>-0.3847185985836753</v>
      </c>
      <c r="O109" s="47">
        <f>L109/MAX($L$3:L109)-1</f>
        <v>-0.18975681938771083</v>
      </c>
    </row>
    <row r="110" spans="10:15" x14ac:dyDescent="0.35">
      <c r="J110" s="48">
        <f>Summary!A109</f>
        <v>40086</v>
      </c>
      <c r="K110" s="49">
        <f>K109*(1+Summary!B109)</f>
        <v>0.63200649878147808</v>
      </c>
      <c r="L110" s="49">
        <f>L109*(1+Summary!E109)</f>
        <v>2.0934066721268638</v>
      </c>
      <c r="M110" s="49">
        <f>MAX($K$3:K110)</f>
        <v>0.99069492651945945</v>
      </c>
      <c r="N110" s="47">
        <f t="shared" si="1"/>
        <v>-0.36205739843458862</v>
      </c>
      <c r="O110" s="47">
        <f>L110/MAX($L$3:L110)-1</f>
        <v>-0.14620394464793796</v>
      </c>
    </row>
    <row r="111" spans="10:15" x14ac:dyDescent="0.35">
      <c r="J111" s="48">
        <f>Summary!A110</f>
        <v>40117</v>
      </c>
      <c r="K111" s="49">
        <f>K110*(1+Summary!B110)</f>
        <v>0.62004283287792583</v>
      </c>
      <c r="L111" s="49">
        <f>L110*(1+Summary!E110)</f>
        <v>2.0110266429456001</v>
      </c>
      <c r="M111" s="49">
        <f>MAX($K$3:K111)</f>
        <v>0.99069492651945945</v>
      </c>
      <c r="N111" s="47">
        <f t="shared" si="1"/>
        <v>-0.37413343272456256</v>
      </c>
      <c r="O111" s="47">
        <f>L111/MAX($L$3:L111)-1</f>
        <v>-0.17980264522114808</v>
      </c>
    </row>
    <row r="112" spans="10:15" x14ac:dyDescent="0.35">
      <c r="J112" s="48">
        <f>Summary!A111</f>
        <v>40147</v>
      </c>
      <c r="K112" s="49">
        <f>K111*(1+Summary!B111)</f>
        <v>0.65704157743150382</v>
      </c>
      <c r="L112" s="49">
        <f>L111*(1+Summary!E111)</f>
        <v>2.3202398560677184</v>
      </c>
      <c r="M112" s="49">
        <f>MAX($K$3:K112)</f>
        <v>0.99069492651945945</v>
      </c>
      <c r="N112" s="47">
        <f t="shared" si="1"/>
        <v>-0.33678717853149509</v>
      </c>
      <c r="O112" s="47">
        <f>L112/MAX($L$3:L112)-1</f>
        <v>-5.3690014960838139E-2</v>
      </c>
    </row>
    <row r="113" spans="10:15" x14ac:dyDescent="0.35">
      <c r="J113" s="48">
        <f>Summary!A112</f>
        <v>40178</v>
      </c>
      <c r="K113" s="49">
        <f>K112*(1+Summary!B112)</f>
        <v>0.66952219186175266</v>
      </c>
      <c r="L113" s="49">
        <f>L112*(1+Summary!E112)</f>
        <v>2.2392390276058673</v>
      </c>
      <c r="M113" s="49">
        <f>MAX($K$3:K113)</f>
        <v>0.99069492651945945</v>
      </c>
      <c r="N113" s="47">
        <f t="shared" si="1"/>
        <v>-0.32418934029071989</v>
      </c>
      <c r="O113" s="47">
        <f>L113/MAX($L$3:L113)-1</f>
        <v>-8.6726208425681683E-2</v>
      </c>
    </row>
    <row r="114" spans="10:15" x14ac:dyDescent="0.35">
      <c r="J114" s="48">
        <f>Summary!A113</f>
        <v>40209</v>
      </c>
      <c r="K114" s="49">
        <f>K113*(1+Summary!B113)</f>
        <v>0.64529946089653589</v>
      </c>
      <c r="L114" s="49">
        <f>L113*(1+Summary!E113)</f>
        <v>2.0415654003381403</v>
      </c>
      <c r="M114" s="49">
        <f>MAX($K$3:K114)</f>
        <v>0.99069492651945945</v>
      </c>
      <c r="N114" s="47">
        <f t="shared" si="1"/>
        <v>-0.34863958255683991</v>
      </c>
      <c r="O114" s="47">
        <f>L114/MAX($L$3:L114)-1</f>
        <v>-0.16734741091609362</v>
      </c>
    </row>
    <row r="115" spans="10:15" x14ac:dyDescent="0.35">
      <c r="J115" s="48">
        <f>Summary!A114</f>
        <v>40237</v>
      </c>
      <c r="K115" s="49">
        <f>K114*(1+Summary!B114)</f>
        <v>0.66516505427959471</v>
      </c>
      <c r="L115" s="49">
        <f>L114*(1+Summary!E114)</f>
        <v>2.1502504761632273</v>
      </c>
      <c r="M115" s="49">
        <f>MAX($K$3:K115)</f>
        <v>0.99069492651945945</v>
      </c>
      <c r="N115" s="47">
        <f t="shared" si="1"/>
        <v>-0.32858740216175986</v>
      </c>
      <c r="O115" s="47">
        <f>L115/MAX($L$3:L115)-1</f>
        <v>-0.1230201952581722</v>
      </c>
    </row>
    <row r="116" spans="10:15" x14ac:dyDescent="0.35">
      <c r="J116" s="48">
        <f>Summary!A115</f>
        <v>40268</v>
      </c>
      <c r="K116" s="49">
        <f>K115*(1+Summary!B115)</f>
        <v>0.70533933978288099</v>
      </c>
      <c r="L116" s="49">
        <f>L115*(1+Summary!E115)</f>
        <v>2.2643041648121254</v>
      </c>
      <c r="M116" s="49">
        <f>MAX($K$3:K116)</f>
        <v>0.99069492651945945</v>
      </c>
      <c r="N116" s="47">
        <f t="shared" si="1"/>
        <v>-0.28803578084234127</v>
      </c>
      <c r="O116" s="47">
        <f>L116/MAX($L$3:L116)-1</f>
        <v>-7.6503390490445633E-2</v>
      </c>
    </row>
    <row r="117" spans="10:15" x14ac:dyDescent="0.35">
      <c r="J117" s="48">
        <f>Summary!A116</f>
        <v>40298</v>
      </c>
      <c r="K117" s="49">
        <f>K116*(1+Summary!B116)</f>
        <v>0.7163429584225679</v>
      </c>
      <c r="L117" s="49">
        <f>L116*(1+Summary!E116)</f>
        <v>2.3660753162994208</v>
      </c>
      <c r="M117" s="49">
        <f>MAX($K$3:K117)</f>
        <v>0.99069492651945945</v>
      </c>
      <c r="N117" s="47">
        <f t="shared" si="1"/>
        <v>-0.27692881103242706</v>
      </c>
      <c r="O117" s="47">
        <f>L117/MAX($L$3:L117)-1</f>
        <v>-3.499601934969665E-2</v>
      </c>
    </row>
    <row r="118" spans="10:15" x14ac:dyDescent="0.35">
      <c r="J118" s="48">
        <f>Summary!A117</f>
        <v>40329</v>
      </c>
      <c r="K118" s="49">
        <f>K117*(1+Summary!B117)</f>
        <v>0.65888782216970632</v>
      </c>
      <c r="L118" s="49">
        <f>L117*(1+Summary!E117)</f>
        <v>2.1878300063375944</v>
      </c>
      <c r="M118" s="49">
        <f>MAX($K$3:K118)</f>
        <v>0.99069492651945945</v>
      </c>
      <c r="N118" s="47">
        <f t="shared" si="1"/>
        <v>-0.33492359299291885</v>
      </c>
      <c r="O118" s="47">
        <f>L118/MAX($L$3:L118)-1</f>
        <v>-0.10769338128931238</v>
      </c>
    </row>
    <row r="119" spans="10:15" x14ac:dyDescent="0.35">
      <c r="J119" s="48">
        <f>Summary!A118</f>
        <v>40359</v>
      </c>
      <c r="K119" s="49">
        <f>K118*(1+Summary!B118)</f>
        <v>0.62373532235433082</v>
      </c>
      <c r="L119" s="49">
        <f>L118*(1+Summary!E118)</f>
        <v>2.141461184116578</v>
      </c>
      <c r="M119" s="49">
        <f>MAX($K$3:K119)</f>
        <v>0.99069492651945945</v>
      </c>
      <c r="N119" s="47">
        <f t="shared" si="1"/>
        <v>-0.37040626164741008</v>
      </c>
      <c r="O119" s="47">
        <f>L119/MAX($L$3:L119)-1</f>
        <v>-0.12660490862451601</v>
      </c>
    </row>
    <row r="120" spans="10:15" x14ac:dyDescent="0.35">
      <c r="J120" s="48">
        <f>Summary!A119</f>
        <v>40390</v>
      </c>
      <c r="K120" s="49">
        <f>K119*(1+Summary!B119)</f>
        <v>0.66738054796543789</v>
      </c>
      <c r="L120" s="49">
        <f>L119*(1+Summary!E119)</f>
        <v>2.3320833049844012</v>
      </c>
      <c r="M120" s="49">
        <f>MAX($K$3:K120)</f>
        <v>0.99069492651945945</v>
      </c>
      <c r="N120" s="47">
        <f t="shared" si="1"/>
        <v>-0.32635109951546815</v>
      </c>
      <c r="O120" s="47">
        <f>L120/MAX($L$3:L120)-1</f>
        <v>-4.8859663504781103E-2</v>
      </c>
    </row>
    <row r="121" spans="10:15" x14ac:dyDescent="0.35">
      <c r="J121" s="48">
        <f>Summary!A120</f>
        <v>40421</v>
      </c>
      <c r="K121" s="49">
        <f>K120*(1+Summary!B120)</f>
        <v>0.63695443467986079</v>
      </c>
      <c r="L121" s="49">
        <f>L120*(1+Summary!E120)</f>
        <v>2.3068535206569369</v>
      </c>
      <c r="M121" s="49">
        <f>MAX($K$3:K121)</f>
        <v>0.99069492651945945</v>
      </c>
      <c r="N121" s="47">
        <f t="shared" si="1"/>
        <v>-0.35706298919120427</v>
      </c>
      <c r="O121" s="47">
        <f>L121/MAX($L$3:L121)-1</f>
        <v>-5.9149632779736616E-2</v>
      </c>
    </row>
    <row r="122" spans="10:15" x14ac:dyDescent="0.35">
      <c r="J122" s="48">
        <f>Summary!A121</f>
        <v>40451</v>
      </c>
      <c r="K122" s="49">
        <f>K121*(1+Summary!B121)</f>
        <v>0.69374492282696953</v>
      </c>
      <c r="L122" s="49">
        <f>L121*(1+Summary!E121)</f>
        <v>2.6363589106297205</v>
      </c>
      <c r="M122" s="49">
        <f>MAX($K$3:K122)</f>
        <v>0.99069492651945945</v>
      </c>
      <c r="N122" s="47">
        <f t="shared" si="1"/>
        <v>-0.29973909802459975</v>
      </c>
      <c r="O122" s="47">
        <f>L122/MAX($L$3:L122)-1</f>
        <v>0</v>
      </c>
    </row>
    <row r="123" spans="10:15" x14ac:dyDescent="0.35">
      <c r="J123" s="48">
        <f>Summary!A122</f>
        <v>40482</v>
      </c>
      <c r="K123" s="49">
        <f>K122*(1+Summary!B122)</f>
        <v>0.71996159810944493</v>
      </c>
      <c r="L123" s="49">
        <f>L122*(1+Summary!E122)</f>
        <v>2.8181307382968601</v>
      </c>
      <c r="M123" s="49">
        <f>MAX($K$3:K123)</f>
        <v>0.99069492651945945</v>
      </c>
      <c r="N123" s="47">
        <f t="shared" si="1"/>
        <v>-0.27327618337681747</v>
      </c>
      <c r="O123" s="47">
        <f>L123/MAX($L$3:L123)-1</f>
        <v>0</v>
      </c>
    </row>
    <row r="124" spans="10:15" x14ac:dyDescent="0.35">
      <c r="J124" s="48">
        <f>Summary!A123</f>
        <v>40512</v>
      </c>
      <c r="K124" s="49">
        <f>K123*(1+Summary!B123)</f>
        <v>0.7198138985303888</v>
      </c>
      <c r="L124" s="49">
        <f>L123*(1+Summary!E123)</f>
        <v>2.7182104796253999</v>
      </c>
      <c r="M124" s="49">
        <f>MAX($K$3:K124)</f>
        <v>0.99069492651945945</v>
      </c>
      <c r="N124" s="47">
        <f t="shared" si="1"/>
        <v>-0.27342527021990348</v>
      </c>
      <c r="O124" s="47">
        <f>L124/MAX($L$3:L124)-1</f>
        <v>-3.5456218305843112E-2</v>
      </c>
    </row>
    <row r="125" spans="10:15" x14ac:dyDescent="0.35">
      <c r="J125" s="48">
        <f>Summary!A124</f>
        <v>40543</v>
      </c>
      <c r="K125" s="49">
        <f>K124*(1+Summary!B124)</f>
        <v>0.76774241193412551</v>
      </c>
      <c r="L125" s="49">
        <f>L124*(1+Summary!E124)</f>
        <v>2.9507229435592048</v>
      </c>
      <c r="M125" s="49">
        <f>MAX($K$3:K125)</f>
        <v>0.99069492651945945</v>
      </c>
      <c r="N125" s="47">
        <f t="shared" si="1"/>
        <v>-0.22504658963846491</v>
      </c>
      <c r="O125" s="47">
        <f>L125/MAX($L$3:L125)-1</f>
        <v>0</v>
      </c>
    </row>
    <row r="126" spans="10:15" x14ac:dyDescent="0.35">
      <c r="J126" s="48">
        <f>Summary!A125</f>
        <v>40574</v>
      </c>
      <c r="K126" s="49">
        <f>K125*(1+Summary!B125)</f>
        <v>0.78576176057898195</v>
      </c>
      <c r="L126" s="49">
        <f>L125*(1+Summary!E125)</f>
        <v>3.0040643320053739</v>
      </c>
      <c r="M126" s="49">
        <f>MAX($K$3:K126)</f>
        <v>0.99069492651945945</v>
      </c>
      <c r="N126" s="47">
        <f t="shared" si="1"/>
        <v>-0.20685799478196087</v>
      </c>
      <c r="O126" s="47">
        <f>L126/MAX($L$3:L126)-1</f>
        <v>0</v>
      </c>
    </row>
    <row r="127" spans="10:15" x14ac:dyDescent="0.35">
      <c r="J127" s="48">
        <f>Summary!A126</f>
        <v>40602</v>
      </c>
      <c r="K127" s="49">
        <f>K126*(1+Summary!B126)</f>
        <v>0.81249538438815394</v>
      </c>
      <c r="L127" s="49">
        <f>L126*(1+Summary!E126)</f>
        <v>3.1778237423695517</v>
      </c>
      <c r="M127" s="49">
        <f>MAX($K$3:K127)</f>
        <v>0.99069492651945945</v>
      </c>
      <c r="N127" s="47">
        <f t="shared" si="1"/>
        <v>-0.17987327618337745</v>
      </c>
      <c r="O127" s="47">
        <f>L127/MAX($L$3:L127)-1</f>
        <v>0</v>
      </c>
    </row>
    <row r="128" spans="10:15" x14ac:dyDescent="0.35">
      <c r="J128" s="48">
        <f>Summary!A127</f>
        <v>40633</v>
      </c>
      <c r="K128" s="49">
        <f>K127*(1+Summary!B127)</f>
        <v>0.8123476848090978</v>
      </c>
      <c r="L128" s="49">
        <f>L127*(1+Summary!E127)</f>
        <v>3.2225907231708133</v>
      </c>
      <c r="M128" s="49">
        <f>MAX($K$3:K128)</f>
        <v>0.99069492651945945</v>
      </c>
      <c r="N128" s="47">
        <f t="shared" si="1"/>
        <v>-0.18002236302646346</v>
      </c>
      <c r="O128" s="47">
        <f>L128/MAX($L$3:L128)-1</f>
        <v>0</v>
      </c>
    </row>
    <row r="129" spans="10:15" x14ac:dyDescent="0.35">
      <c r="J129" s="48">
        <f>Summary!A128</f>
        <v>40663</v>
      </c>
      <c r="K129" s="49">
        <f>K128*(1+Summary!B128)</f>
        <v>0.83620116682667411</v>
      </c>
      <c r="L129" s="49">
        <f>L128*(1+Summary!E128)</f>
        <v>3.4766092802386144</v>
      </c>
      <c r="M129" s="49">
        <f>MAX($K$3:K129)</f>
        <v>0.99069492651945945</v>
      </c>
      <c r="N129" s="47">
        <f t="shared" si="1"/>
        <v>-0.15594483786805857</v>
      </c>
      <c r="O129" s="47">
        <f>L129/MAX($L$3:L129)-1</f>
        <v>0</v>
      </c>
    </row>
    <row r="130" spans="10:15" x14ac:dyDescent="0.35">
      <c r="J130" s="48">
        <f>Summary!A129</f>
        <v>40694</v>
      </c>
      <c r="K130" s="49">
        <f>K129*(1+Summary!B129)</f>
        <v>0.826526844398493</v>
      </c>
      <c r="L130" s="49">
        <f>L129*(1+Summary!E129)</f>
        <v>3.4641694830930225</v>
      </c>
      <c r="M130" s="49">
        <f>MAX($K$3:K130)</f>
        <v>0.99069492651945945</v>
      </c>
      <c r="N130" s="47">
        <f t="shared" si="1"/>
        <v>-0.16571002609019803</v>
      </c>
      <c r="O130" s="47">
        <f>L130/MAX($L$3:L130)-1</f>
        <v>-3.5781406948145467E-3</v>
      </c>
    </row>
    <row r="131" spans="10:15" x14ac:dyDescent="0.35">
      <c r="J131" s="48">
        <f>Summary!A130</f>
        <v>40724</v>
      </c>
      <c r="K131" s="49">
        <f>K130*(1+Summary!B130)</f>
        <v>0.81249538438815405</v>
      </c>
      <c r="L131" s="49">
        <f>L130*(1+Summary!E130)</f>
        <v>3.3949203716713772</v>
      </c>
      <c r="M131" s="49">
        <f>MAX($K$3:K131)</f>
        <v>0.99069492651945945</v>
      </c>
      <c r="N131" s="47">
        <f t="shared" si="1"/>
        <v>-0.17987327618337734</v>
      </c>
      <c r="O131" s="47">
        <f>L131/MAX($L$3:L131)-1</f>
        <v>-2.3496718205167633E-2</v>
      </c>
    </row>
    <row r="132" spans="10:15" x14ac:dyDescent="0.35">
      <c r="J132" s="48">
        <f>Summary!A131</f>
        <v>40755</v>
      </c>
      <c r="K132" s="49">
        <f>K131*(1+Summary!B131)</f>
        <v>0.79587918174433159</v>
      </c>
      <c r="L132" s="49">
        <f>L131*(1+Summary!E131)</f>
        <v>3.5482054513182684</v>
      </c>
      <c r="M132" s="49">
        <f>MAX($K$3:K132)</f>
        <v>0.99069492651945945</v>
      </c>
      <c r="N132" s="47">
        <f t="shared" si="1"/>
        <v>-0.19664554603056328</v>
      </c>
      <c r="O132" s="47">
        <f>L132/MAX($L$3:L132)-1</f>
        <v>0</v>
      </c>
    </row>
    <row r="133" spans="10:15" x14ac:dyDescent="0.35">
      <c r="J133" s="48">
        <f>Summary!A132</f>
        <v>40786</v>
      </c>
      <c r="K133" s="49">
        <f>K132*(1+Summary!B132)</f>
        <v>0.75216010634369646</v>
      </c>
      <c r="L133" s="49">
        <f>L132*(1+Summary!E132)</f>
        <v>3.5176641895184977</v>
      </c>
      <c r="M133" s="49">
        <f>MAX($K$3:K133)</f>
        <v>0.99069492651945945</v>
      </c>
      <c r="N133" s="47">
        <f t="shared" ref="N133:N196" si="2">K133/M133-1</f>
        <v>-0.24077525158404822</v>
      </c>
      <c r="O133" s="47">
        <f>L133/MAX($L$3:L133)-1</f>
        <v>-8.6075234985121263E-3</v>
      </c>
    </row>
    <row r="134" spans="10:15" x14ac:dyDescent="0.35">
      <c r="J134" s="48">
        <f>Summary!A133</f>
        <v>40816</v>
      </c>
      <c r="K134" s="49">
        <f>K133*(1+Summary!B133)</f>
        <v>0.69891440809393657</v>
      </c>
      <c r="L134" s="49">
        <f>L133*(1+Summary!E133)</f>
        <v>3.1630105446360282</v>
      </c>
      <c r="M134" s="49">
        <f>MAX($K$3:K134)</f>
        <v>0.99069492651945945</v>
      </c>
      <c r="N134" s="47">
        <f t="shared" si="2"/>
        <v>-0.29452105851658628</v>
      </c>
      <c r="O134" s="47">
        <f>L134/MAX($L$3:L134)-1</f>
        <v>-0.1085604855657748</v>
      </c>
    </row>
    <row r="135" spans="10:15" x14ac:dyDescent="0.35">
      <c r="J135" s="48">
        <f>Summary!A134</f>
        <v>40847</v>
      </c>
      <c r="K135" s="49">
        <f>K134*(1+Summary!B134)</f>
        <v>0.77542279004504799</v>
      </c>
      <c r="L135" s="49">
        <f>L134*(1+Summary!E134)</f>
        <v>3.5692132765713023</v>
      </c>
      <c r="M135" s="49">
        <f>MAX($K$3:K135)</f>
        <v>0.99069492651945945</v>
      </c>
      <c r="N135" s="47">
        <f t="shared" si="2"/>
        <v>-0.21729407379798771</v>
      </c>
      <c r="O135" s="47">
        <f>L135/MAX($L$3:L135)-1</f>
        <v>0</v>
      </c>
    </row>
    <row r="136" spans="10:15" x14ac:dyDescent="0.35">
      <c r="J136" s="48">
        <f>Summary!A135</f>
        <v>40877</v>
      </c>
      <c r="K136" s="49">
        <f>K135*(1+Summary!B135)</f>
        <v>0.77342884572778936</v>
      </c>
      <c r="L136" s="49">
        <f>L135*(1+Summary!E135)</f>
        <v>3.5705924372972806</v>
      </c>
      <c r="M136" s="49">
        <f>MAX($K$3:K136)</f>
        <v>0.99069492651945945</v>
      </c>
      <c r="N136" s="47">
        <f t="shared" si="2"/>
        <v>-0.21930674617964996</v>
      </c>
      <c r="O136" s="47">
        <f>L136/MAX($L$3:L136)-1</f>
        <v>0</v>
      </c>
    </row>
    <row r="137" spans="10:15" x14ac:dyDescent="0.35">
      <c r="J137" s="48">
        <f>Summary!A136</f>
        <v>40908</v>
      </c>
      <c r="K137" s="49">
        <f>K136*(1+Summary!B136)</f>
        <v>0.78103537404918366</v>
      </c>
      <c r="L137" s="49">
        <f>L136*(1+Summary!E136)</f>
        <v>3.5926063601923643</v>
      </c>
      <c r="M137" s="49">
        <f>MAX($K$3:K137)</f>
        <v>0.99069492651945945</v>
      </c>
      <c r="N137" s="47">
        <f t="shared" si="2"/>
        <v>-0.21162877376071598</v>
      </c>
      <c r="O137" s="47">
        <f>L137/MAX($L$3:L137)-1</f>
        <v>0</v>
      </c>
    </row>
    <row r="138" spans="10:15" x14ac:dyDescent="0.35">
      <c r="J138" s="48">
        <f>Summary!A137</f>
        <v>40939</v>
      </c>
      <c r="K138" s="49">
        <f>K137*(1+Summary!B137)</f>
        <v>0.81581862491691859</v>
      </c>
      <c r="L138" s="49">
        <f>L137*(1+Summary!E137)</f>
        <v>3.9194892880130681</v>
      </c>
      <c r="M138" s="49">
        <f>MAX($K$3:K138)</f>
        <v>0.99069492651945945</v>
      </c>
      <c r="N138" s="47">
        <f t="shared" si="2"/>
        <v>-0.17651882221394</v>
      </c>
      <c r="O138" s="47">
        <f>L138/MAX($L$3:L138)-1</f>
        <v>0</v>
      </c>
    </row>
    <row r="139" spans="10:15" x14ac:dyDescent="0.35">
      <c r="J139" s="48">
        <f>Summary!A138</f>
        <v>40968</v>
      </c>
      <c r="K139" s="49">
        <f>K138*(1+Summary!B138)</f>
        <v>0.8508972749427659</v>
      </c>
      <c r="L139" s="49">
        <f>L138*(1+Summary!E138)</f>
        <v>4.0568353066432676</v>
      </c>
      <c r="M139" s="49">
        <f>MAX($K$3:K139)</f>
        <v>0.99069492651945945</v>
      </c>
      <c r="N139" s="47">
        <f t="shared" si="2"/>
        <v>-0.14111069698099199</v>
      </c>
      <c r="O139" s="47">
        <f>L139/MAX($L$3:L139)-1</f>
        <v>0</v>
      </c>
    </row>
    <row r="140" spans="10:15" x14ac:dyDescent="0.35">
      <c r="J140" s="48">
        <f>Summary!A139</f>
        <v>40999</v>
      </c>
      <c r="K140" s="49">
        <f>K139*(1+Summary!B139)</f>
        <v>0.87873864559485948</v>
      </c>
      <c r="L140" s="49">
        <f>L139*(1+Summary!E139)</f>
        <v>4.1505112801318385</v>
      </c>
      <c r="M140" s="49">
        <f>MAX($K$3:K140)</f>
        <v>0.99069492651945945</v>
      </c>
      <c r="N140" s="47">
        <f t="shared" si="2"/>
        <v>-0.1130078270592626</v>
      </c>
      <c r="O140" s="47">
        <f>L140/MAX($L$3:L140)-1</f>
        <v>0</v>
      </c>
    </row>
    <row r="141" spans="10:15" x14ac:dyDescent="0.35">
      <c r="J141" s="48">
        <f>Summary!A140</f>
        <v>41029</v>
      </c>
      <c r="K141" s="49">
        <f>K140*(1+Summary!B140)</f>
        <v>0.87260911306402722</v>
      </c>
      <c r="L141" s="49">
        <f>L140*(1+Summary!E140)</f>
        <v>4.2461253157010077</v>
      </c>
      <c r="M141" s="49">
        <f>MAX($K$3:K141)</f>
        <v>0.99069492651945945</v>
      </c>
      <c r="N141" s="47">
        <f t="shared" si="2"/>
        <v>-0.11919493104733569</v>
      </c>
      <c r="O141" s="47">
        <f>L141/MAX($L$3:L141)-1</f>
        <v>0</v>
      </c>
    </row>
    <row r="142" spans="10:15" x14ac:dyDescent="0.35">
      <c r="J142" s="48">
        <f>Summary!A141</f>
        <v>41060</v>
      </c>
      <c r="K142" s="49">
        <f>K141*(1+Summary!B141)</f>
        <v>0.81988036334096392</v>
      </c>
      <c r="L142" s="49">
        <f>L141*(1+Summary!E141)</f>
        <v>4.0674994063234085</v>
      </c>
      <c r="M142" s="49">
        <f>MAX($K$3:K142)</f>
        <v>0.99069492651945945</v>
      </c>
      <c r="N142" s="47">
        <f t="shared" si="2"/>
        <v>-0.17241893402907249</v>
      </c>
      <c r="O142" s="47">
        <f>L142/MAX($L$3:L142)-1</f>
        <v>-4.2067978709222187E-2</v>
      </c>
    </row>
    <row r="143" spans="10:15" x14ac:dyDescent="0.35">
      <c r="J143" s="48">
        <f>Summary!A142</f>
        <v>41090</v>
      </c>
      <c r="K143" s="49">
        <f>K142*(1+Summary!B142)</f>
        <v>0.8537774167343618</v>
      </c>
      <c r="L143" s="49">
        <f>L142*(1+Summary!E142)</f>
        <v>4.19697536993709</v>
      </c>
      <c r="M143" s="49">
        <f>MAX($K$3:K143)</f>
        <v>0.99069492651945945</v>
      </c>
      <c r="N143" s="47">
        <f t="shared" si="2"/>
        <v>-0.13820350354081301</v>
      </c>
      <c r="O143" s="47">
        <f>L143/MAX($L$3:L143)-1</f>
        <v>-1.1575246161995012E-2</v>
      </c>
    </row>
    <row r="144" spans="10:15" x14ac:dyDescent="0.35">
      <c r="J144" s="48">
        <f>Summary!A143</f>
        <v>41121</v>
      </c>
      <c r="K144" s="49">
        <f>K143*(1+Summary!B143)</f>
        <v>0.86515028432168917</v>
      </c>
      <c r="L144" s="49">
        <f>L143*(1+Summary!E143)</f>
        <v>4.2780336679235091</v>
      </c>
      <c r="M144" s="49">
        <f>MAX($K$3:K144)</f>
        <v>0.99069492651945945</v>
      </c>
      <c r="N144" s="47">
        <f t="shared" si="2"/>
        <v>-0.12672381662318355</v>
      </c>
      <c r="O144" s="47">
        <f>L144/MAX($L$3:L144)-1</f>
        <v>0</v>
      </c>
    </row>
    <row r="145" spans="10:15" x14ac:dyDescent="0.35">
      <c r="J145" s="48">
        <f>Summary!A144</f>
        <v>41152</v>
      </c>
      <c r="K145" s="49">
        <f>K144*(1+Summary!B144)</f>
        <v>0.88427737980946697</v>
      </c>
      <c r="L145" s="49">
        <f>L144*(1+Summary!E144)</f>
        <v>4.3245225137402583</v>
      </c>
      <c r="M145" s="49">
        <f>MAX($K$3:K145)</f>
        <v>0.99069492651945945</v>
      </c>
      <c r="N145" s="47">
        <f t="shared" si="2"/>
        <v>-0.10741707044353399</v>
      </c>
      <c r="O145" s="47">
        <f>L145/MAX($L$3:L145)-1</f>
        <v>0</v>
      </c>
    </row>
    <row r="146" spans="10:15" x14ac:dyDescent="0.35">
      <c r="J146" s="48">
        <f>Summary!A145</f>
        <v>41182</v>
      </c>
      <c r="K146" s="49">
        <f>K145*(1+Summary!B145)</f>
        <v>0.90687541540506555</v>
      </c>
      <c r="L146" s="49">
        <f>L145*(1+Summary!E145)</f>
        <v>4.4008012943346779</v>
      </c>
      <c r="M146" s="49">
        <f>MAX($K$3:K146)</f>
        <v>0.99069492651945945</v>
      </c>
      <c r="N146" s="47">
        <f t="shared" si="2"/>
        <v>-8.4606783451360967E-2</v>
      </c>
      <c r="O146" s="47">
        <f>L146/MAX($L$3:L146)-1</f>
        <v>0</v>
      </c>
    </row>
    <row r="147" spans="10:15" x14ac:dyDescent="0.35">
      <c r="J147" s="48">
        <f>Summary!A146</f>
        <v>41213</v>
      </c>
      <c r="K147" s="49">
        <f>K146*(1+Summary!B146)</f>
        <v>0.88952071486596218</v>
      </c>
      <c r="L147" s="49">
        <f>L146*(1+Summary!E146)</f>
        <v>4.2817109843142056</v>
      </c>
      <c r="M147" s="49">
        <f>MAX($K$3:K147)</f>
        <v>0.99069492651945945</v>
      </c>
      <c r="N147" s="47">
        <f t="shared" si="2"/>
        <v>-0.1021244875139774</v>
      </c>
      <c r="O147" s="47">
        <f>L147/MAX($L$3:L147)-1</f>
        <v>-2.7061051398476477E-2</v>
      </c>
    </row>
    <row r="148" spans="10:15" x14ac:dyDescent="0.35">
      <c r="J148" s="48">
        <f>Summary!A147</f>
        <v>41243</v>
      </c>
      <c r="K148" s="49">
        <f>K147*(1+Summary!B147)</f>
        <v>0.89439480097481672</v>
      </c>
      <c r="L148" s="49">
        <f>L147*(1+Summary!E147)</f>
        <v>4.4062425799652223</v>
      </c>
      <c r="M148" s="49">
        <f>MAX($K$3:K148)</f>
        <v>0.99069492651945945</v>
      </c>
      <c r="N148" s="47">
        <f t="shared" si="2"/>
        <v>-9.7204621692136173E-2</v>
      </c>
      <c r="O148" s="47">
        <f>L148/MAX($L$3:L148)-1</f>
        <v>0</v>
      </c>
    </row>
    <row r="149" spans="10:15" x14ac:dyDescent="0.35">
      <c r="J149" s="48">
        <f>Summary!A148</f>
        <v>41274</v>
      </c>
      <c r="K149" s="49">
        <f>K148*(1+Summary!B148)</f>
        <v>0.90155823055904238</v>
      </c>
      <c r="L149" s="49">
        <f>L148*(1+Summary!E148)</f>
        <v>4.4408240913304251</v>
      </c>
      <c r="M149" s="49">
        <f>MAX($K$3:K149)</f>
        <v>0.99069492651945945</v>
      </c>
      <c r="N149" s="47">
        <f t="shared" si="2"/>
        <v>-8.997390980246045E-2</v>
      </c>
      <c r="O149" s="47">
        <f>L149/MAX($L$3:L149)-1</f>
        <v>0</v>
      </c>
    </row>
    <row r="150" spans="10:15" x14ac:dyDescent="0.35">
      <c r="J150" s="48">
        <f>Summary!A149</f>
        <v>41305</v>
      </c>
      <c r="K150" s="49">
        <f>K149*(1+Summary!B149)</f>
        <v>0.94808359796174524</v>
      </c>
      <c r="L150" s="49">
        <f>L149*(1+Summary!E149)</f>
        <v>4.766614248606599</v>
      </c>
      <c r="M150" s="49">
        <f>MAX($K$3:K150)</f>
        <v>0.99069492651945945</v>
      </c>
      <c r="N150" s="47">
        <f t="shared" si="2"/>
        <v>-4.3011554230339755E-2</v>
      </c>
      <c r="O150" s="47">
        <f>L150/MAX($L$3:L150)-1</f>
        <v>0</v>
      </c>
    </row>
    <row r="151" spans="10:15" x14ac:dyDescent="0.35">
      <c r="J151" s="48">
        <f>Summary!A150</f>
        <v>41333</v>
      </c>
      <c r="K151" s="49">
        <f>K150*(1+Summary!B150)</f>
        <v>0.96078576176057839</v>
      </c>
      <c r="L151" s="49">
        <f>L150*(1+Summary!E150)</f>
        <v>4.924120187775797</v>
      </c>
      <c r="M151" s="49">
        <f>MAX($K$3:K151)</f>
        <v>0.99069492651945945</v>
      </c>
      <c r="N151" s="47">
        <f t="shared" si="2"/>
        <v>-3.0190085724935423E-2</v>
      </c>
      <c r="O151" s="47">
        <f>L151/MAX($L$3:L151)-1</f>
        <v>0</v>
      </c>
    </row>
    <row r="152" spans="10:15" x14ac:dyDescent="0.35">
      <c r="J152" s="48">
        <f>Summary!A151</f>
        <v>41364</v>
      </c>
      <c r="K152" s="49">
        <f>K151*(1+Summary!B151)</f>
        <v>0.99542131304925718</v>
      </c>
      <c r="L152" s="49">
        <f>L151*(1+Summary!E151)</f>
        <v>5.1753357769283275</v>
      </c>
      <c r="M152" s="49">
        <f>MAX($K$3:K152)</f>
        <v>0.99542131304925718</v>
      </c>
      <c r="N152" s="47">
        <f t="shared" si="2"/>
        <v>0</v>
      </c>
      <c r="O152" s="47">
        <f>L152/MAX($L$3:L152)-1</f>
        <v>0</v>
      </c>
    </row>
    <row r="153" spans="10:15" x14ac:dyDescent="0.35">
      <c r="J153" s="48">
        <f>Summary!A152</f>
        <v>41394</v>
      </c>
      <c r="K153" s="49">
        <f>K152*(1+Summary!B152)</f>
        <v>1.0141791595893948</v>
      </c>
      <c r="L153" s="49">
        <f>L152*(1+Summary!E152)</f>
        <v>5.4303904346224083</v>
      </c>
      <c r="M153" s="49">
        <f>MAX($K$3:K153)</f>
        <v>1.0141791595893948</v>
      </c>
      <c r="N153" s="47">
        <f t="shared" si="2"/>
        <v>0</v>
      </c>
      <c r="O153" s="47">
        <f>L153/MAX($L$3:L153)-1</f>
        <v>0</v>
      </c>
    </row>
    <row r="154" spans="10:15" x14ac:dyDescent="0.35">
      <c r="J154" s="48">
        <f>Summary!A153</f>
        <v>41425</v>
      </c>
      <c r="K154" s="49">
        <f>K153*(1+Summary!B153)</f>
        <v>1.0375895428698023</v>
      </c>
      <c r="L154" s="49">
        <f>L153*(1+Summary!E153)</f>
        <v>5.4610972477902315</v>
      </c>
      <c r="M154" s="49">
        <f>MAX($K$3:K154)</f>
        <v>1.0375895428698023</v>
      </c>
      <c r="N154" s="47">
        <f t="shared" si="2"/>
        <v>0</v>
      </c>
      <c r="O154" s="47">
        <f>L154/MAX($L$3:L154)-1</f>
        <v>0</v>
      </c>
    </row>
    <row r="155" spans="10:15" x14ac:dyDescent="0.35">
      <c r="J155" s="48">
        <f>Summary!A154</f>
        <v>41455</v>
      </c>
      <c r="K155" s="49">
        <f>K154*(1+Summary!B154)</f>
        <v>1.0222287866479574</v>
      </c>
      <c r="L155" s="49">
        <f>L154*(1+Summary!E154)</f>
        <v>5.5015609530236045</v>
      </c>
      <c r="M155" s="49">
        <f>MAX($K$3:K155)</f>
        <v>1.0375895428698023</v>
      </c>
      <c r="N155" s="47">
        <f t="shared" si="2"/>
        <v>-1.4804270462633662E-2</v>
      </c>
      <c r="O155" s="47">
        <f>L155/MAX($L$3:L155)-1</f>
        <v>0</v>
      </c>
    </row>
    <row r="156" spans="10:15" x14ac:dyDescent="0.35">
      <c r="J156" s="48">
        <f>Summary!A155</f>
        <v>41486</v>
      </c>
      <c r="K156" s="49">
        <f>K155*(1+Summary!B155)</f>
        <v>1.0742190384757397</v>
      </c>
      <c r="L156" s="49">
        <f>L155*(1+Summary!E155)</f>
        <v>5.8377565363322406</v>
      </c>
      <c r="M156" s="49">
        <f>MAX($K$3:K156)</f>
        <v>1.0742190384757397</v>
      </c>
      <c r="N156" s="47">
        <f t="shared" si="2"/>
        <v>0</v>
      </c>
      <c r="O156" s="47">
        <f>L156/MAX($L$3:L156)-1</f>
        <v>0</v>
      </c>
    </row>
    <row r="157" spans="10:15" x14ac:dyDescent="0.35">
      <c r="J157" s="48">
        <f>Summary!A156</f>
        <v>41517</v>
      </c>
      <c r="K157" s="49">
        <f>K156*(1+Summary!B156)</f>
        <v>1.0426851783472411</v>
      </c>
      <c r="L157" s="49">
        <f>L156*(1+Summary!E156)</f>
        <v>5.7464202742380506</v>
      </c>
      <c r="M157" s="49">
        <f>MAX($K$3:K157)</f>
        <v>1.0742190384757397</v>
      </c>
      <c r="N157" s="47">
        <f t="shared" si="2"/>
        <v>-2.9355149181905738E-2</v>
      </c>
      <c r="O157" s="47">
        <f>L157/MAX($L$3:L157)-1</f>
        <v>-1.5645781307552564E-2</v>
      </c>
    </row>
    <row r="158" spans="10:15" x14ac:dyDescent="0.35">
      <c r="J158" s="48">
        <f>Summary!A157</f>
        <v>41547</v>
      </c>
      <c r="K158" s="49">
        <f>K157*(1+Summary!B157)</f>
        <v>1.0743667380547959</v>
      </c>
      <c r="L158" s="49">
        <f>L157*(1+Summary!E157)</f>
        <v>6.0358405639411101</v>
      </c>
      <c r="M158" s="49">
        <f>MAX($K$3:K158)</f>
        <v>1.0743667380547959</v>
      </c>
      <c r="N158" s="47">
        <f t="shared" si="2"/>
        <v>0</v>
      </c>
      <c r="O158" s="47">
        <f>L158/MAX($L$3:L158)-1</f>
        <v>0</v>
      </c>
    </row>
    <row r="159" spans="10:15" x14ac:dyDescent="0.35">
      <c r="J159" s="48">
        <f>Summary!A158</f>
        <v>41578</v>
      </c>
      <c r="K159" s="49">
        <f>K158*(1+Summary!B158)</f>
        <v>1.1236245476700386</v>
      </c>
      <c r="L159" s="49">
        <f>L158*(1+Summary!E158)</f>
        <v>6.3762083152895448</v>
      </c>
      <c r="M159" s="49">
        <f>MAX($K$3:K159)</f>
        <v>1.1236245476700386</v>
      </c>
      <c r="N159" s="47">
        <f t="shared" si="2"/>
        <v>0</v>
      </c>
      <c r="O159" s="47">
        <f>L159/MAX($L$3:L159)-1</f>
        <v>0</v>
      </c>
    </row>
    <row r="160" spans="10:15" x14ac:dyDescent="0.35">
      <c r="J160" s="48">
        <f>Summary!A159</f>
        <v>41608</v>
      </c>
      <c r="K160" s="49">
        <f>K159*(1+Summary!B159)</f>
        <v>1.1575954508529644</v>
      </c>
      <c r="L160" s="49">
        <f>L159*(1+Summary!E159)</f>
        <v>6.7465987158414444</v>
      </c>
      <c r="M160" s="49">
        <f>MAX($K$3:K160)</f>
        <v>1.1575954508529644</v>
      </c>
      <c r="N160" s="47">
        <f t="shared" si="2"/>
        <v>0</v>
      </c>
      <c r="O160" s="47">
        <f>L160/MAX($L$3:L160)-1</f>
        <v>0</v>
      </c>
    </row>
    <row r="161" spans="10:15" x14ac:dyDescent="0.35">
      <c r="J161" s="48">
        <f>Summary!A160</f>
        <v>41639</v>
      </c>
      <c r="K161" s="49">
        <f>K160*(1+Summary!B160)</f>
        <v>1.185510671294586</v>
      </c>
      <c r="L161" s="49">
        <f>L160*(1+Summary!E160)</f>
        <v>6.9993596441013652</v>
      </c>
      <c r="M161" s="49">
        <f>MAX($K$3:K161)</f>
        <v>1.185510671294586</v>
      </c>
      <c r="N161" s="47">
        <f t="shared" si="2"/>
        <v>0</v>
      </c>
      <c r="O161" s="47">
        <f>L161/MAX($L$3:L161)-1</f>
        <v>0</v>
      </c>
    </row>
    <row r="162" spans="10:15" x14ac:dyDescent="0.35">
      <c r="J162" s="48">
        <f>Summary!A161</f>
        <v>41670</v>
      </c>
      <c r="K162" s="49">
        <f>K161*(1+Summary!B161)</f>
        <v>1.1440070895797938</v>
      </c>
      <c r="L162" s="49">
        <f>L161*(1+Summary!E161)</f>
        <v>6.6458506224417206</v>
      </c>
      <c r="M162" s="49">
        <f>MAX($K$3:K162)</f>
        <v>1.185510671294586</v>
      </c>
      <c r="N162" s="47">
        <f t="shared" si="2"/>
        <v>-3.5009032579580213E-2</v>
      </c>
      <c r="O162" s="47">
        <f>L162/MAX($L$3:L162)-1</f>
        <v>-5.0505909059489484E-2</v>
      </c>
    </row>
    <row r="163" spans="10:15" x14ac:dyDescent="0.35">
      <c r="J163" s="48">
        <f>Summary!A162</f>
        <v>41698</v>
      </c>
      <c r="K163" s="49">
        <f>K162*(1+Summary!B162)</f>
        <v>1.1961450409866321</v>
      </c>
      <c r="L163" s="49">
        <f>L162*(1+Summary!E162)</f>
        <v>6.9427353687425715</v>
      </c>
      <c r="M163" s="49">
        <f>MAX($K$3:K163)</f>
        <v>1.1961450409866321</v>
      </c>
      <c r="N163" s="47">
        <f t="shared" si="2"/>
        <v>0</v>
      </c>
      <c r="O163" s="47">
        <f>L163/MAX($L$3:L163)-1</f>
        <v>-8.0899222554613459E-3</v>
      </c>
    </row>
    <row r="164" spans="10:15" x14ac:dyDescent="0.35">
      <c r="J164" s="48">
        <f>Summary!A163</f>
        <v>41729</v>
      </c>
      <c r="K164" s="49">
        <f>K163*(1+Summary!B163)</f>
        <v>1.2052285650985883</v>
      </c>
      <c r="L164" s="49">
        <f>L163*(1+Summary!E163)</f>
        <v>7.0389746914971907</v>
      </c>
      <c r="M164" s="49">
        <f>MAX($K$3:K164)</f>
        <v>1.2052285650985883</v>
      </c>
      <c r="N164" s="47">
        <f t="shared" si="2"/>
        <v>0</v>
      </c>
      <c r="O164" s="47">
        <f>L164/MAX($L$3:L164)-1</f>
        <v>0</v>
      </c>
    </row>
    <row r="165" spans="10:15" x14ac:dyDescent="0.35">
      <c r="J165" s="48">
        <f>Summary!A164</f>
        <v>41759</v>
      </c>
      <c r="K165" s="49">
        <f>K164*(1+Summary!B164)</f>
        <v>1.2139428402629042</v>
      </c>
      <c r="L165" s="49">
        <f>L164*(1+Summary!E164)</f>
        <v>7.038175601940357</v>
      </c>
      <c r="M165" s="49">
        <f>MAX($K$3:K165)</f>
        <v>1.2139428402629042</v>
      </c>
      <c r="N165" s="47">
        <f t="shared" si="2"/>
        <v>0</v>
      </c>
      <c r="O165" s="47">
        <f>L165/MAX($L$3:L165)-1</f>
        <v>-1.1352357294291959E-4</v>
      </c>
    </row>
    <row r="166" spans="10:15" x14ac:dyDescent="0.35">
      <c r="J166" s="48">
        <f>Summary!A165</f>
        <v>41790</v>
      </c>
      <c r="K166" s="49">
        <f>K165*(1+Summary!B165)</f>
        <v>1.2420796100731102</v>
      </c>
      <c r="L166" s="49">
        <f>L165*(1+Summary!E165)</f>
        <v>7.2481060386658731</v>
      </c>
      <c r="M166" s="49">
        <f>MAX($K$3:K166)</f>
        <v>1.2420796100731102</v>
      </c>
      <c r="N166" s="47">
        <f t="shared" si="2"/>
        <v>0</v>
      </c>
      <c r="O166" s="47">
        <f>L166/MAX($L$3:L166)-1</f>
        <v>0</v>
      </c>
    </row>
    <row r="167" spans="10:15" x14ac:dyDescent="0.35">
      <c r="J167" s="48">
        <f>Summary!A166</f>
        <v>41820</v>
      </c>
      <c r="K167" s="49">
        <f>K166*(1+Summary!B166)</f>
        <v>1.2670408389336079</v>
      </c>
      <c r="L167" s="49">
        <f>L166*(1+Summary!E166)</f>
        <v>7.4024208063443124</v>
      </c>
      <c r="M167" s="49">
        <f>MAX($K$3:K167)</f>
        <v>1.2670408389336079</v>
      </c>
      <c r="N167" s="47">
        <f t="shared" si="2"/>
        <v>0</v>
      </c>
      <c r="O167" s="47">
        <f>L167/MAX($L$3:L167)-1</f>
        <v>0</v>
      </c>
    </row>
    <row r="168" spans="10:15" x14ac:dyDescent="0.35">
      <c r="J168" s="48">
        <f>Summary!A167</f>
        <v>41851</v>
      </c>
      <c r="K168" s="49">
        <f>K167*(1+Summary!B167)</f>
        <v>1.2490214902887515</v>
      </c>
      <c r="L168" s="49">
        <f>L167*(1+Summary!E167)</f>
        <v>7.2939202940050967</v>
      </c>
      <c r="M168" s="49">
        <f>MAX($K$3:K168)</f>
        <v>1.2670408389336079</v>
      </c>
      <c r="N168" s="47">
        <f t="shared" si="2"/>
        <v>-1.4221600512910215E-2</v>
      </c>
      <c r="O168" s="47">
        <f>L168/MAX($L$3:L168)-1</f>
        <v>-1.4657436422180203E-2</v>
      </c>
    </row>
    <row r="169" spans="10:15" x14ac:dyDescent="0.35">
      <c r="J169" s="48">
        <f>Summary!A168</f>
        <v>41882</v>
      </c>
      <c r="K169" s="49">
        <f>K168*(1+Summary!B168)</f>
        <v>1.2987962484306907</v>
      </c>
      <c r="L169" s="49">
        <f>L168*(1+Summary!E168)</f>
        <v>7.7513283270673412</v>
      </c>
      <c r="M169" s="49">
        <f>MAX($K$3:K169)</f>
        <v>1.2987962484306907</v>
      </c>
      <c r="N169" s="47">
        <f t="shared" si="2"/>
        <v>0</v>
      </c>
      <c r="O169" s="47">
        <f>L169/MAX($L$3:L169)-1</f>
        <v>0</v>
      </c>
    </row>
    <row r="170" spans="10:15" x14ac:dyDescent="0.35">
      <c r="J170" s="48">
        <f>Summary!A169</f>
        <v>41912</v>
      </c>
      <c r="K170" s="49">
        <f>K169*(1+Summary!B169)</f>
        <v>1.2806292002067781</v>
      </c>
      <c r="L170" s="49">
        <f>L169*(1+Summary!E169)</f>
        <v>7.8879592243990935</v>
      </c>
      <c r="M170" s="49">
        <f>MAX($K$3:K170)</f>
        <v>1.2987962484306907</v>
      </c>
      <c r="N170" s="47">
        <f t="shared" si="2"/>
        <v>-1.3987604480582339E-2</v>
      </c>
      <c r="O170" s="47">
        <f>L170/MAX($L$3:L170)-1</f>
        <v>0</v>
      </c>
    </row>
    <row r="171" spans="10:15" x14ac:dyDescent="0.35">
      <c r="J171" s="48">
        <f>Summary!A170</f>
        <v>41943</v>
      </c>
      <c r="K171" s="49">
        <f>K170*(1+Summary!B170)</f>
        <v>1.3106122147551866</v>
      </c>
      <c r="L171" s="49">
        <f>L170*(1+Summary!E170)</f>
        <v>8.4129349626839129</v>
      </c>
      <c r="M171" s="49">
        <f>MAX($K$3:K171)</f>
        <v>1.3106122147551866</v>
      </c>
      <c r="N171" s="47">
        <f t="shared" si="2"/>
        <v>0</v>
      </c>
      <c r="O171" s="47">
        <f>L171/MAX($L$3:L171)-1</f>
        <v>0</v>
      </c>
    </row>
    <row r="172" spans="10:15" x14ac:dyDescent="0.35">
      <c r="J172" s="48">
        <f>Summary!A171</f>
        <v>41973</v>
      </c>
      <c r="K172" s="49">
        <f>K171*(1+Summary!B171)</f>
        <v>1.3462816630972589</v>
      </c>
      <c r="L172" s="49">
        <f>L171*(1+Summary!E171)</f>
        <v>9.082528419090389</v>
      </c>
      <c r="M172" s="49">
        <f>MAX($K$3:K172)</f>
        <v>1.3462816630972589</v>
      </c>
      <c r="N172" s="47">
        <f t="shared" si="2"/>
        <v>0</v>
      </c>
      <c r="O172" s="47">
        <f>L172/MAX($L$3:L172)-1</f>
        <v>0</v>
      </c>
    </row>
    <row r="173" spans="10:15" x14ac:dyDescent="0.35">
      <c r="J173" s="48">
        <f>Summary!A172</f>
        <v>42004</v>
      </c>
      <c r="K173" s="49">
        <f>K172*(1+Summary!B172)</f>
        <v>1.3418506757255728</v>
      </c>
      <c r="L173" s="49">
        <f>L172*(1+Summary!E172)</f>
        <v>9.3958501261315472</v>
      </c>
      <c r="M173" s="49">
        <f>MAX($K$3:K173)</f>
        <v>1.3462816630972589</v>
      </c>
      <c r="N173" s="47">
        <f t="shared" si="2"/>
        <v>-3.291278113000673E-3</v>
      </c>
      <c r="O173" s="47">
        <f>L173/MAX($L$3:L173)-1</f>
        <v>0</v>
      </c>
    </row>
    <row r="174" spans="10:15" x14ac:dyDescent="0.35">
      <c r="J174" s="48">
        <f>Summary!A173</f>
        <v>42035</v>
      </c>
      <c r="K174" s="49">
        <f>K173*(1+Summary!B173)</f>
        <v>1.2999778450631403</v>
      </c>
      <c r="L174" s="49">
        <f>L173*(1+Summary!E173)</f>
        <v>9.1956349604676699</v>
      </c>
      <c r="M174" s="49">
        <f>MAX($K$3:K174)</f>
        <v>1.3462816630972589</v>
      </c>
      <c r="N174" s="47">
        <f t="shared" si="2"/>
        <v>-3.4393856280855784E-2</v>
      </c>
      <c r="O174" s="47">
        <f>L174/MAX($L$3:L174)-1</f>
        <v>-2.1308893072596313E-2</v>
      </c>
    </row>
    <row r="175" spans="10:15" x14ac:dyDescent="0.35">
      <c r="J175" s="48">
        <f>Summary!A174</f>
        <v>42063</v>
      </c>
      <c r="K175" s="49">
        <f>K174*(1+Summary!B174)</f>
        <v>1.3747138320655772</v>
      </c>
      <c r="L175" s="49">
        <f>L174*(1+Summary!E174)</f>
        <v>9.4774575975615338</v>
      </c>
      <c r="M175" s="49">
        <f>MAX($K$3:K175)</f>
        <v>1.3747138320655772</v>
      </c>
      <c r="N175" s="47">
        <f t="shared" si="2"/>
        <v>0</v>
      </c>
      <c r="O175" s="47">
        <f>L175/MAX($L$3:L175)-1</f>
        <v>0</v>
      </c>
    </row>
    <row r="176" spans="10:15" x14ac:dyDescent="0.35">
      <c r="J176" s="48">
        <f>Summary!A175</f>
        <v>42094</v>
      </c>
      <c r="K176" s="49">
        <f>K175*(1+Summary!B175)</f>
        <v>1.3521896462595067</v>
      </c>
      <c r="L176" s="49">
        <f>L175*(1+Summary!E175)</f>
        <v>9.4192113470050902</v>
      </c>
      <c r="M176" s="49">
        <f>MAX($K$3:K176)</f>
        <v>1.3747138320655772</v>
      </c>
      <c r="N176" s="47">
        <f t="shared" si="2"/>
        <v>-1.638463604619933E-2</v>
      </c>
      <c r="O176" s="47">
        <f>L176/MAX($L$3:L176)-1</f>
        <v>-6.1457674652567462E-3</v>
      </c>
    </row>
    <row r="177" spans="10:15" x14ac:dyDescent="0.35">
      <c r="J177" s="48">
        <f>Summary!A176</f>
        <v>42124</v>
      </c>
      <c r="K177" s="49">
        <f>K176*(1+Summary!B176)</f>
        <v>1.3641533121630589</v>
      </c>
      <c r="L177" s="49">
        <f>L176*(1+Summary!E176)</f>
        <v>9.4459265333864728</v>
      </c>
      <c r="M177" s="49">
        <f>MAX($K$3:K177)</f>
        <v>1.3747138320655772</v>
      </c>
      <c r="N177" s="47">
        <f t="shared" si="2"/>
        <v>-7.6819769003492189E-3</v>
      </c>
      <c r="O177" s="47">
        <f>L177/MAX($L$3:L177)-1</f>
        <v>-3.3269538639955076E-3</v>
      </c>
    </row>
    <row r="178" spans="10:15" x14ac:dyDescent="0.35">
      <c r="J178" s="48">
        <f>Summary!A177</f>
        <v>42155</v>
      </c>
      <c r="K178" s="49">
        <f>K177*(1+Summary!B177)</f>
        <v>1.381877261649803</v>
      </c>
      <c r="L178" s="49">
        <f>L177*(1+Summary!E177)</f>
        <v>9.6962034319933359</v>
      </c>
      <c r="M178" s="49">
        <f>MAX($K$3:K178)</f>
        <v>1.381877261649803</v>
      </c>
      <c r="N178" s="47">
        <f t="shared" si="2"/>
        <v>0</v>
      </c>
      <c r="O178" s="47">
        <f>L178/MAX($L$3:L178)-1</f>
        <v>0</v>
      </c>
    </row>
    <row r="179" spans="10:15" x14ac:dyDescent="0.35">
      <c r="J179" s="48">
        <f>Summary!A178</f>
        <v>42185</v>
      </c>
      <c r="K179" s="49">
        <f>K178*(1+Summary!B178)</f>
        <v>1.3532235433129003</v>
      </c>
      <c r="L179" s="49">
        <f>L178*(1+Summary!E178)</f>
        <v>9.3434566330938971</v>
      </c>
      <c r="M179" s="49">
        <f>MAX($K$3:K179)</f>
        <v>1.381877261649803</v>
      </c>
      <c r="N179" s="47">
        <f t="shared" si="2"/>
        <v>-2.0735356990166709E-2</v>
      </c>
      <c r="O179" s="47">
        <f>L179/MAX($L$3:L179)-1</f>
        <v>-3.6379888414420525E-2</v>
      </c>
    </row>
    <row r="180" spans="10:15" x14ac:dyDescent="0.35">
      <c r="J180" s="48">
        <f>Summary!A179</f>
        <v>42216</v>
      </c>
      <c r="K180" s="49">
        <f>K179*(1+Summary!B179)</f>
        <v>1.3822465105974433</v>
      </c>
      <c r="L180" s="49">
        <f>L179*(1+Summary!E179)</f>
        <v>10.018024746942679</v>
      </c>
      <c r="M180" s="49">
        <f>MAX($K$3:K180)</f>
        <v>1.3822465105974433</v>
      </c>
      <c r="N180" s="47">
        <f t="shared" si="2"/>
        <v>0</v>
      </c>
      <c r="O180" s="47">
        <f>L180/MAX($L$3:L180)-1</f>
        <v>0</v>
      </c>
    </row>
    <row r="181" spans="10:15" x14ac:dyDescent="0.35">
      <c r="J181" s="48">
        <f>Summary!A180</f>
        <v>42247</v>
      </c>
      <c r="K181" s="49">
        <f>K180*(1+Summary!B180)</f>
        <v>1.2970977032715443</v>
      </c>
      <c r="L181" s="49">
        <f>L180*(1+Summary!E180)</f>
        <v>9.1195370017215449</v>
      </c>
      <c r="M181" s="49">
        <f>MAX($K$3:K181)</f>
        <v>1.3822465105974433</v>
      </c>
      <c r="N181" s="47">
        <f t="shared" si="2"/>
        <v>-6.1601752417588251E-2</v>
      </c>
      <c r="O181" s="47">
        <f>L181/MAX($L$3:L181)-1</f>
        <v>-8.9687115765544112E-2</v>
      </c>
    </row>
    <row r="182" spans="10:15" x14ac:dyDescent="0.35">
      <c r="J182" s="48">
        <f>Summary!A181</f>
        <v>42277</v>
      </c>
      <c r="K182" s="49">
        <f>K181*(1+Summary!B181)</f>
        <v>1.2637175984048434</v>
      </c>
      <c r="L182" s="49">
        <f>L181*(1+Summary!E181)</f>
        <v>9.1058127277361507</v>
      </c>
      <c r="M182" s="49">
        <f>MAX($K$3:K182)</f>
        <v>1.3822465105974433</v>
      </c>
      <c r="N182" s="47">
        <f t="shared" si="2"/>
        <v>-8.5750921622054666E-2</v>
      </c>
      <c r="O182" s="47">
        <f>L182/MAX($L$3:L182)-1</f>
        <v>-9.1057073849305392E-2</v>
      </c>
    </row>
    <row r="183" spans="10:15" x14ac:dyDescent="0.35">
      <c r="J183" s="48">
        <f>Summary!A182</f>
        <v>42308</v>
      </c>
      <c r="K183" s="49">
        <f>K182*(1+Summary!B182)</f>
        <v>1.3729414371169031</v>
      </c>
      <c r="L183" s="49">
        <f>L182*(1+Summary!E182)</f>
        <v>9.753109412842738</v>
      </c>
      <c r="M183" s="49">
        <f>MAX($K$3:K183)</f>
        <v>1.3822465105974433</v>
      </c>
      <c r="N183" s="47">
        <f t="shared" si="2"/>
        <v>-6.7318480525723201E-3</v>
      </c>
      <c r="O183" s="47">
        <f>L183/MAX($L$3:L183)-1</f>
        <v>-2.6443869005293497E-2</v>
      </c>
    </row>
    <row r="184" spans="10:15" x14ac:dyDescent="0.35">
      <c r="J184" s="48">
        <f>Summary!A183</f>
        <v>42338</v>
      </c>
      <c r="K184" s="49">
        <f>K183*(1+Summary!B183)</f>
        <v>1.3769293257514204</v>
      </c>
      <c r="L184" s="49">
        <f>L183*(1+Summary!E183)</f>
        <v>10.008068274171961</v>
      </c>
      <c r="M184" s="49">
        <f>MAX($K$3:K184)</f>
        <v>1.3822465105974433</v>
      </c>
      <c r="N184" s="47">
        <f t="shared" si="2"/>
        <v>-3.8467703157555322E-3</v>
      </c>
      <c r="O184" s="47">
        <f>L184/MAX($L$3:L184)-1</f>
        <v>-9.9385587700373534E-4</v>
      </c>
    </row>
    <row r="185" spans="10:15" x14ac:dyDescent="0.35">
      <c r="J185" s="48">
        <f>Summary!A184</f>
        <v>42369</v>
      </c>
      <c r="K185" s="49">
        <f>K184*(1+Summary!B184)</f>
        <v>1.3533712428919564</v>
      </c>
      <c r="L185" s="49">
        <f>L184*(1+Summary!E184)</f>
        <v>9.9796656428053545</v>
      </c>
      <c r="M185" s="49">
        <f>MAX($K$3:K185)</f>
        <v>1.3822465105974433</v>
      </c>
      <c r="N185" s="47">
        <f t="shared" si="2"/>
        <v>-2.0890099909173343E-2</v>
      </c>
      <c r="O185" s="47">
        <f>L185/MAX($L$3:L185)-1</f>
        <v>-3.829008722406213E-3</v>
      </c>
    </row>
    <row r="186" spans="10:15" x14ac:dyDescent="0.35">
      <c r="J186" s="48">
        <f>Summary!A185</f>
        <v>42400</v>
      </c>
      <c r="K186" s="49">
        <f>K185*(1+Summary!B185)</f>
        <v>1.2832139428402616</v>
      </c>
      <c r="L186" s="49">
        <f>L185*(1+Summary!E185)</f>
        <v>9.6759980132131052</v>
      </c>
      <c r="M186" s="49">
        <f>MAX($K$3:K186)</f>
        <v>1.3822465105974433</v>
      </c>
      <c r="N186" s="47">
        <f t="shared" si="2"/>
        <v>-7.1646097130950381E-2</v>
      </c>
      <c r="O186" s="47">
        <f>L186/MAX($L$3:L186)-1</f>
        <v>-3.4141134841372156E-2</v>
      </c>
    </row>
    <row r="187" spans="10:15" x14ac:dyDescent="0.35">
      <c r="J187" s="48">
        <f>Summary!A186</f>
        <v>42429</v>
      </c>
      <c r="K187" s="49">
        <f>K186*(1+Summary!B186)</f>
        <v>1.2828446938926212</v>
      </c>
      <c r="L187" s="49">
        <f>L186*(1+Summary!E186)</f>
        <v>9.4354397250880542</v>
      </c>
      <c r="M187" s="49">
        <f>MAX($K$3:K187)</f>
        <v>1.3822465105974433</v>
      </c>
      <c r="N187" s="47">
        <f t="shared" si="2"/>
        <v>-7.1913233958433298E-2</v>
      </c>
      <c r="O187" s="47">
        <f>L187/MAX($L$3:L187)-1</f>
        <v>-5.8153681645917166E-2</v>
      </c>
    </row>
    <row r="188" spans="10:15" x14ac:dyDescent="0.35">
      <c r="J188" s="48">
        <f>Summary!A187</f>
        <v>42460</v>
      </c>
      <c r="K188" s="49">
        <f>K187*(1+Summary!B187)</f>
        <v>1.3704305442729474</v>
      </c>
      <c r="L188" s="49">
        <f>L187*(1+Summary!E187)</f>
        <v>9.5193737770407356</v>
      </c>
      <c r="M188" s="49">
        <f>MAX($K$3:K188)</f>
        <v>1.3822465105974433</v>
      </c>
      <c r="N188" s="47">
        <f t="shared" si="2"/>
        <v>-8.5483784794571083E-3</v>
      </c>
      <c r="O188" s="47">
        <f>L188/MAX($L$3:L188)-1</f>
        <v>-4.9775378130716086E-2</v>
      </c>
    </row>
    <row r="189" spans="10:15" x14ac:dyDescent="0.35">
      <c r="J189" s="48">
        <f>Summary!A188</f>
        <v>42490</v>
      </c>
      <c r="K189" s="49">
        <f>K188*(1+Summary!B188)</f>
        <v>1.3754523299608583</v>
      </c>
      <c r="L189" s="49">
        <f>L188*(1+Summary!E188)</f>
        <v>9.5902057753199514</v>
      </c>
      <c r="M189" s="49">
        <f>MAX($K$3:K189)</f>
        <v>1.3822465105974433</v>
      </c>
      <c r="N189" s="47">
        <f t="shared" si="2"/>
        <v>-4.915317625687754E-3</v>
      </c>
      <c r="O189" s="47">
        <f>L189/MAX($L$3:L189)-1</f>
        <v>-4.2704922619929642E-2</v>
      </c>
    </row>
    <row r="190" spans="10:15" x14ac:dyDescent="0.35">
      <c r="J190" s="48">
        <f>Summary!A189</f>
        <v>42521</v>
      </c>
      <c r="K190" s="49">
        <f>K189*(1+Summary!B189)</f>
        <v>1.3994535115574906</v>
      </c>
      <c r="L190" s="49">
        <f>L189*(1+Summary!E189)</f>
        <v>9.4514351154319769</v>
      </c>
      <c r="M190" s="49">
        <f>MAX($K$3:K190)</f>
        <v>1.3994535115574906</v>
      </c>
      <c r="N190" s="47">
        <f t="shared" si="2"/>
        <v>0</v>
      </c>
      <c r="O190" s="47">
        <f>L190/MAX($L$3:L190)-1</f>
        <v>-5.65570205527407E-2</v>
      </c>
    </row>
    <row r="191" spans="10:15" x14ac:dyDescent="0.35">
      <c r="J191" s="48">
        <f>Summary!A190</f>
        <v>42551</v>
      </c>
      <c r="K191" s="49">
        <f>K190*(1+Summary!B190)</f>
        <v>1.4023336533490864</v>
      </c>
      <c r="L191" s="49">
        <f>L190*(1+Summary!E190)</f>
        <v>9.9872298730220699</v>
      </c>
      <c r="M191" s="49">
        <f>MAX($K$3:K191)</f>
        <v>1.4023336533490864</v>
      </c>
      <c r="N191" s="47">
        <f t="shared" si="2"/>
        <v>0</v>
      </c>
      <c r="O191" s="47">
        <f>L191/MAX($L$3:L191)-1</f>
        <v>-3.0739466809569516E-3</v>
      </c>
    </row>
    <row r="192" spans="10:15" x14ac:dyDescent="0.35">
      <c r="J192" s="48">
        <f>Summary!A191</f>
        <v>42582</v>
      </c>
      <c r="K192" s="49">
        <f>K191*(1+Summary!B191)</f>
        <v>1.4546931541245092</v>
      </c>
      <c r="L192" s="49">
        <f>L191*(1+Summary!E191)</f>
        <v>10.590843152826549</v>
      </c>
      <c r="M192" s="49">
        <f>MAX($K$3:K192)</f>
        <v>1.4546931541245092</v>
      </c>
      <c r="N192" s="47">
        <f t="shared" si="2"/>
        <v>0</v>
      </c>
      <c r="O192" s="47">
        <f>L192/MAX($L$3:L192)-1</f>
        <v>0</v>
      </c>
    </row>
    <row r="193" spans="10:15" x14ac:dyDescent="0.35">
      <c r="J193" s="48">
        <f>Summary!A192</f>
        <v>42613</v>
      </c>
      <c r="K193" s="49">
        <f>K192*(1+Summary!B192)</f>
        <v>1.4555055018093181</v>
      </c>
      <c r="L193" s="49">
        <f>L192*(1+Summary!E192)</f>
        <v>10.273879384232915</v>
      </c>
      <c r="M193" s="49">
        <f>MAX($K$3:K193)</f>
        <v>1.4555055018093181</v>
      </c>
      <c r="N193" s="47">
        <f t="shared" si="2"/>
        <v>0</v>
      </c>
      <c r="O193" s="47">
        <f>L193/MAX($L$3:L193)-1</f>
        <v>-2.9928095810675903E-2</v>
      </c>
    </row>
    <row r="194" spans="10:15" x14ac:dyDescent="0.35">
      <c r="J194" s="48">
        <f>Summary!A193</f>
        <v>42643</v>
      </c>
      <c r="K194" s="49">
        <f>K193*(1+Summary!B193)</f>
        <v>1.453954656229228</v>
      </c>
      <c r="L194" s="49">
        <f>L193*(1+Summary!E193)</f>
        <v>10.396159709935858</v>
      </c>
      <c r="M194" s="49">
        <f>MAX($K$3:K194)</f>
        <v>1.4555055018093181</v>
      </c>
      <c r="N194" s="47">
        <f t="shared" si="2"/>
        <v>-1.0655030696635759E-3</v>
      </c>
      <c r="O194" s="47">
        <f>L194/MAX($L$3:L194)-1</f>
        <v>-1.8382242101161905E-2</v>
      </c>
    </row>
    <row r="195" spans="10:15" x14ac:dyDescent="0.35">
      <c r="J195" s="48">
        <f>Summary!A194</f>
        <v>42674</v>
      </c>
      <c r="K195" s="49">
        <f>K194*(1+Summary!B194)</f>
        <v>1.4268517834724155</v>
      </c>
      <c r="L195" s="49">
        <f>L194*(1+Summary!E194)</f>
        <v>9.9005825712391644</v>
      </c>
      <c r="M195" s="49">
        <f>MAX($K$3:K195)</f>
        <v>1.4555055018093181</v>
      </c>
      <c r="N195" s="47">
        <f t="shared" si="2"/>
        <v>-1.9686437668070433E-2</v>
      </c>
      <c r="O195" s="47">
        <f>L195/MAX($L$3:L195)-1</f>
        <v>-6.5175224637630813E-2</v>
      </c>
    </row>
    <row r="196" spans="10:15" x14ac:dyDescent="0.35">
      <c r="J196" s="48">
        <f>Summary!A195</f>
        <v>42704</v>
      </c>
      <c r="K196" s="49">
        <f>K195*(1+Summary!B195)</f>
        <v>1.4798020825640628</v>
      </c>
      <c r="L196" s="49">
        <f>L195*(1+Summary!E195)</f>
        <v>9.6730345339663444</v>
      </c>
      <c r="M196" s="49">
        <f>MAX($K$3:K196)</f>
        <v>1.4798020825640628</v>
      </c>
      <c r="N196" s="47">
        <f t="shared" si="2"/>
        <v>0</v>
      </c>
      <c r="O196" s="47">
        <f>L196/MAX($L$3:L196)-1</f>
        <v>-8.6660580807039422E-2</v>
      </c>
    </row>
    <row r="197" spans="10:15" x14ac:dyDescent="0.35">
      <c r="J197" s="48">
        <f>Summary!A196</f>
        <v>42735</v>
      </c>
      <c r="K197" s="49">
        <f>K196*(1+Summary!B196)</f>
        <v>1.5086035004800216</v>
      </c>
      <c r="L197" s="49">
        <f>L196*(1+Summary!E196)</f>
        <v>9.7249911559828934</v>
      </c>
      <c r="M197" s="49">
        <f>MAX($K$3:K197)</f>
        <v>1.5086035004800216</v>
      </c>
      <c r="N197" s="47">
        <f t="shared" ref="N197:N260" si="3">K197/M197-1</f>
        <v>0</v>
      </c>
      <c r="O197" s="47">
        <f>L197/MAX($L$3:L197)-1</f>
        <v>-8.1754774794542406E-2</v>
      </c>
    </row>
    <row r="198" spans="10:15" x14ac:dyDescent="0.35">
      <c r="J198" s="48">
        <f>Summary!A197</f>
        <v>42766</v>
      </c>
      <c r="K198" s="49">
        <f>K197*(1+Summary!B197)</f>
        <v>1.5344509268148565</v>
      </c>
      <c r="L198" s="49">
        <f>L197*(1+Summary!E197)</f>
        <v>10.093458563118611</v>
      </c>
      <c r="M198" s="49">
        <f>MAX($K$3:K198)</f>
        <v>1.5344509268148565</v>
      </c>
      <c r="N198" s="47">
        <f t="shared" si="3"/>
        <v>0</v>
      </c>
      <c r="O198" s="47">
        <f>L198/MAX($L$3:L198)-1</f>
        <v>-4.696364420949739E-2</v>
      </c>
    </row>
    <row r="199" spans="10:15" x14ac:dyDescent="0.35">
      <c r="J199" s="48">
        <f>Summary!A198</f>
        <v>42794</v>
      </c>
      <c r="K199" s="49">
        <f>K198*(1+Summary!B198)</f>
        <v>1.593973857174505</v>
      </c>
      <c r="L199" s="49">
        <f>L198*(1+Summary!E198)</f>
        <v>10.699035119141064</v>
      </c>
      <c r="M199" s="49">
        <f>MAX($K$3:K199)</f>
        <v>1.593973857174505</v>
      </c>
      <c r="N199" s="47">
        <f t="shared" si="3"/>
        <v>0</v>
      </c>
      <c r="O199" s="47">
        <f>L199/MAX($L$3:L199)-1</f>
        <v>0</v>
      </c>
    </row>
    <row r="200" spans="10:15" x14ac:dyDescent="0.35">
      <c r="J200" s="48">
        <f>Summary!A199</f>
        <v>42825</v>
      </c>
      <c r="K200" s="49">
        <f>K199*(1+Summary!B199)</f>
        <v>1.5937523078059208</v>
      </c>
      <c r="L200" s="49">
        <f>L199*(1+Summary!E199)</f>
        <v>10.66809384956823</v>
      </c>
      <c r="M200" s="49">
        <f>MAX($K$3:K200)</f>
        <v>1.593973857174505</v>
      </c>
      <c r="N200" s="47">
        <f t="shared" si="3"/>
        <v>-1.3899184581167567E-4</v>
      </c>
      <c r="O200" s="47">
        <f>L200/MAX($L$3:L200)-1</f>
        <v>-2.8919682222070531E-3</v>
      </c>
    </row>
    <row r="201" spans="10:15" x14ac:dyDescent="0.35">
      <c r="J201" s="48">
        <f>Summary!A200</f>
        <v>42855</v>
      </c>
      <c r="K201" s="49">
        <f>K200*(1+Summary!B200)</f>
        <v>1.6081530167639002</v>
      </c>
      <c r="L201" s="49">
        <f>L200*(1+Summary!E200)</f>
        <v>10.640725658936743</v>
      </c>
      <c r="M201" s="49">
        <f>MAX($K$3:K201)</f>
        <v>1.6081530167639002</v>
      </c>
      <c r="N201" s="47">
        <f t="shared" si="3"/>
        <v>0</v>
      </c>
      <c r="O201" s="47">
        <f>L201/MAX($L$3:L201)-1</f>
        <v>-5.4499737177235996E-3</v>
      </c>
    </row>
    <row r="202" spans="10:15" x14ac:dyDescent="0.35">
      <c r="J202" s="48">
        <f>Summary!A201</f>
        <v>42886</v>
      </c>
      <c r="K202" s="49">
        <f>K201*(1+Summary!B201)</f>
        <v>1.6287571080422401</v>
      </c>
      <c r="L202" s="49">
        <f>L201*(1+Summary!E201)</f>
        <v>10.78169332595604</v>
      </c>
      <c r="M202" s="49">
        <f>MAX($K$3:K202)</f>
        <v>1.6287571080422401</v>
      </c>
      <c r="N202" s="47">
        <f t="shared" si="3"/>
        <v>0</v>
      </c>
      <c r="O202" s="47">
        <f>L202/MAX($L$3:L202)-1</f>
        <v>0</v>
      </c>
    </row>
    <row r="203" spans="10:15" x14ac:dyDescent="0.35">
      <c r="J203" s="48">
        <f>Summary!A202</f>
        <v>42916</v>
      </c>
      <c r="K203" s="49">
        <f>K202*(1+Summary!B202)</f>
        <v>1.6370282844693871</v>
      </c>
      <c r="L203" s="49">
        <f>L202*(1+Summary!E202)</f>
        <v>10.903392430637302</v>
      </c>
      <c r="M203" s="49">
        <f>MAX($K$3:K203)</f>
        <v>1.6370282844693871</v>
      </c>
      <c r="N203" s="47">
        <f t="shared" si="3"/>
        <v>0</v>
      </c>
      <c r="O203" s="47">
        <f>L203/MAX($L$3:L203)-1</f>
        <v>0</v>
      </c>
    </row>
    <row r="204" spans="10:15" x14ac:dyDescent="0.35">
      <c r="J204" s="48">
        <f>Summary!A203</f>
        <v>42947</v>
      </c>
      <c r="K204" s="49">
        <f>K203*(1+Summary!B203)</f>
        <v>1.66878369396647</v>
      </c>
      <c r="L204" s="49">
        <f>L203*(1+Summary!E203)</f>
        <v>11.035998010586249</v>
      </c>
      <c r="M204" s="49">
        <f>MAX($K$3:K204)</f>
        <v>1.66878369396647</v>
      </c>
      <c r="N204" s="47">
        <f t="shared" si="3"/>
        <v>0</v>
      </c>
      <c r="O204" s="47">
        <f>L204/MAX($L$3:L204)-1</f>
        <v>0</v>
      </c>
    </row>
    <row r="205" spans="10:15" x14ac:dyDescent="0.35">
      <c r="J205" s="48">
        <f>Summary!A204</f>
        <v>42978</v>
      </c>
      <c r="K205" s="49">
        <f>K204*(1+Summary!B204)</f>
        <v>1.6701129901779759</v>
      </c>
      <c r="L205" s="49">
        <f>L204*(1+Summary!E204)</f>
        <v>10.856379760265277</v>
      </c>
      <c r="M205" s="49">
        <f>MAX($K$3:K205)</f>
        <v>1.6701129901779759</v>
      </c>
      <c r="N205" s="47">
        <f t="shared" si="3"/>
        <v>0</v>
      </c>
      <c r="O205" s="47">
        <f>L205/MAX($L$3:L205)-1</f>
        <v>-1.6275668965205825E-2</v>
      </c>
    </row>
    <row r="206" spans="10:15" x14ac:dyDescent="0.35">
      <c r="J206" s="48">
        <f>Summary!A205</f>
        <v>43008</v>
      </c>
      <c r="K206" s="49">
        <f>K205*(1+Summary!B205)</f>
        <v>1.7023114984122272</v>
      </c>
      <c r="L206" s="49">
        <f>L205*(1+Summary!E205)</f>
        <v>11.269619586798546</v>
      </c>
      <c r="M206" s="49">
        <f>MAX($K$3:K206)</f>
        <v>1.7023114984122272</v>
      </c>
      <c r="N206" s="47">
        <f t="shared" si="3"/>
        <v>0</v>
      </c>
      <c r="O206" s="47">
        <f>L206/MAX($L$3:L206)-1</f>
        <v>0</v>
      </c>
    </row>
    <row r="207" spans="10:15" x14ac:dyDescent="0.35">
      <c r="J207" s="48">
        <f>Summary!A206</f>
        <v>43039</v>
      </c>
      <c r="K207" s="49">
        <f>K206*(1+Summary!B206)</f>
        <v>1.7406395391773108</v>
      </c>
      <c r="L207" s="49">
        <f>L206*(1+Summary!E206)</f>
        <v>11.712375831308236</v>
      </c>
      <c r="M207" s="49">
        <f>MAX($K$3:K207)</f>
        <v>1.7406395391773108</v>
      </c>
      <c r="N207" s="47">
        <f t="shared" si="3"/>
        <v>0</v>
      </c>
      <c r="O207" s="47">
        <f>L207/MAX($L$3:L207)-1</f>
        <v>0</v>
      </c>
    </row>
    <row r="208" spans="10:15" x14ac:dyDescent="0.35">
      <c r="J208" s="48">
        <f>Summary!A207</f>
        <v>43069</v>
      </c>
      <c r="K208" s="49">
        <f>K207*(1+Summary!B207)</f>
        <v>1.7915220441621718</v>
      </c>
      <c r="L208" s="49">
        <f>L207*(1+Summary!E207)</f>
        <v>12.083728153163928</v>
      </c>
      <c r="M208" s="49">
        <f>MAX($K$3:K208)</f>
        <v>1.7915220441621718</v>
      </c>
      <c r="N208" s="47">
        <f t="shared" si="3"/>
        <v>0</v>
      </c>
      <c r="O208" s="47">
        <f>L208/MAX($L$3:L208)-1</f>
        <v>0</v>
      </c>
    </row>
    <row r="209" spans="10:15" x14ac:dyDescent="0.35">
      <c r="J209" s="48">
        <f>Summary!A208</f>
        <v>43100</v>
      </c>
      <c r="K209" s="49">
        <f>K208*(1+Summary!B208)</f>
        <v>1.8085074957536345</v>
      </c>
      <c r="L209" s="49">
        <f>L208*(1+Summary!E208)</f>
        <v>12.291388396167473</v>
      </c>
      <c r="M209" s="49">
        <f>MAX($K$3:K209)</f>
        <v>1.8085074957536345</v>
      </c>
      <c r="N209" s="47">
        <f t="shared" si="3"/>
        <v>0</v>
      </c>
      <c r="O209" s="47">
        <f>L209/MAX($L$3:L209)-1</f>
        <v>0</v>
      </c>
    </row>
    <row r="210" spans="10:15" x14ac:dyDescent="0.35">
      <c r="J210" s="48">
        <f>Summary!A209</f>
        <v>43131</v>
      </c>
      <c r="K210" s="49">
        <f>K209*(1+Summary!B209)</f>
        <v>1.9096817074071311</v>
      </c>
      <c r="L210" s="49">
        <f>L209*(1+Summary!E209)</f>
        <v>13.155565547568907</v>
      </c>
      <c r="M210" s="49">
        <f>MAX($K$3:K210)</f>
        <v>1.9096817074071311</v>
      </c>
      <c r="N210" s="47">
        <f t="shared" si="3"/>
        <v>0</v>
      </c>
      <c r="O210" s="47">
        <f>L210/MAX($L$3:L210)-1</f>
        <v>0</v>
      </c>
    </row>
    <row r="211" spans="10:15" x14ac:dyDescent="0.35">
      <c r="J211" s="48">
        <f>Summary!A210</f>
        <v>43159</v>
      </c>
      <c r="K211" s="49">
        <f>K210*(1+Summary!B210)</f>
        <v>1.8345026216675255</v>
      </c>
      <c r="L211" s="49">
        <f>L210*(1+Summary!E210)</f>
        <v>12.689926259739011</v>
      </c>
      <c r="M211" s="49">
        <f>MAX($K$3:K211)</f>
        <v>1.9096817074071311</v>
      </c>
      <c r="N211" s="47">
        <f t="shared" si="3"/>
        <v>-3.9367338257473183E-2</v>
      </c>
      <c r="O211" s="47">
        <f>L211/MAX($L$3:L211)-1</f>
        <v>-3.5394851414498496E-2</v>
      </c>
    </row>
    <row r="212" spans="10:15" x14ac:dyDescent="0.35">
      <c r="J212" s="48">
        <f>Summary!A211</f>
        <v>43190</v>
      </c>
      <c r="K212" s="49">
        <f>K211*(1+Summary!B211)</f>
        <v>1.7831031681559681</v>
      </c>
      <c r="L212" s="49">
        <f>L211*(1+Summary!E211)</f>
        <v>12.249192322309202</v>
      </c>
      <c r="M212" s="49">
        <f>MAX($K$3:K212)</f>
        <v>1.9096817074071311</v>
      </c>
      <c r="N212" s="47">
        <f t="shared" si="3"/>
        <v>-6.6282532193820298E-2</v>
      </c>
      <c r="O212" s="47">
        <f>L212/MAX($L$3:L212)-1</f>
        <v>-6.8896561077695262E-2</v>
      </c>
    </row>
    <row r="213" spans="10:15" x14ac:dyDescent="0.35">
      <c r="J213" s="48">
        <f>Summary!A212</f>
        <v>43220</v>
      </c>
      <c r="K213" s="49">
        <f>K212*(1+Summary!B212)</f>
        <v>1.785835610368508</v>
      </c>
      <c r="L213" s="49">
        <f>L212*(1+Summary!E212)</f>
        <v>12.312070673944513</v>
      </c>
      <c r="M213" s="49">
        <f>MAX($K$3:K213)</f>
        <v>1.9096817074071311</v>
      </c>
      <c r="N213" s="47">
        <f t="shared" si="3"/>
        <v>-6.4851695734560399E-2</v>
      </c>
      <c r="O213" s="47">
        <f>L213/MAX($L$3:L213)-1</f>
        <v>-6.4116960276197954E-2</v>
      </c>
    </row>
    <row r="214" spans="10:15" x14ac:dyDescent="0.35">
      <c r="J214" s="48">
        <f>Summary!A213</f>
        <v>43251</v>
      </c>
      <c r="K214" s="49">
        <f>K213*(1+Summary!B213)</f>
        <v>1.8252713979765134</v>
      </c>
      <c r="L214" s="49">
        <f>L213*(1+Summary!E213)</f>
        <v>12.721269908854239</v>
      </c>
      <c r="M214" s="49">
        <f>MAX($K$3:K214)</f>
        <v>1.9096817074071311</v>
      </c>
      <c r="N214" s="47">
        <f t="shared" si="3"/>
        <v>-4.4201245214431917E-2</v>
      </c>
      <c r="O214" s="47">
        <f>L214/MAX($L$3:L214)-1</f>
        <v>-3.3012312328520421E-2</v>
      </c>
    </row>
    <row r="215" spans="10:15" x14ac:dyDescent="0.35">
      <c r="J215" s="48">
        <f>Summary!A214</f>
        <v>43281</v>
      </c>
      <c r="K215" s="49">
        <f>K214*(1+Summary!B214)</f>
        <v>1.8336164241931885</v>
      </c>
      <c r="L215" s="49">
        <f>L214*(1+Summary!E214)</f>
        <v>12.790094956289979</v>
      </c>
      <c r="M215" s="49">
        <f>MAX($K$3:K215)</f>
        <v>1.9096817074071311</v>
      </c>
      <c r="N215" s="47">
        <f t="shared" si="3"/>
        <v>-3.9831393325341136E-2</v>
      </c>
      <c r="O215" s="47">
        <f>L215/MAX($L$3:L215)-1</f>
        <v>-2.7780682628765097E-2</v>
      </c>
    </row>
    <row r="216" spans="10:15" x14ac:dyDescent="0.35">
      <c r="J216" s="48">
        <f>Summary!A215</f>
        <v>43312</v>
      </c>
      <c r="K216" s="49">
        <f>K215*(1+Summary!B215)</f>
        <v>1.8979395908721635</v>
      </c>
      <c r="L216" s="49">
        <f>L215*(1+Summary!E215)</f>
        <v>13.374634847264744</v>
      </c>
      <c r="M216" s="49">
        <f>MAX($K$3:K216)</f>
        <v>1.9096817074071311</v>
      </c>
      <c r="N216" s="47">
        <f t="shared" si="3"/>
        <v>-6.1487296492516164E-3</v>
      </c>
      <c r="O216" s="47">
        <f>L216/MAX($L$3:L216)-1</f>
        <v>0</v>
      </c>
    </row>
    <row r="217" spans="10:15" x14ac:dyDescent="0.35">
      <c r="J217" s="48">
        <f>Summary!A216</f>
        <v>43343</v>
      </c>
      <c r="K217" s="49">
        <f>K216*(1+Summary!B216)</f>
        <v>1.955247027545969</v>
      </c>
      <c r="L217" s="49">
        <f>L216*(1+Summary!E216)</f>
        <v>13.905308056190517</v>
      </c>
      <c r="M217" s="49">
        <f>MAX($K$3:K217)</f>
        <v>1.955247027545969</v>
      </c>
      <c r="N217" s="47">
        <f t="shared" si="3"/>
        <v>0</v>
      </c>
      <c r="O217" s="47">
        <f>L217/MAX($L$3:L217)-1</f>
        <v>0</v>
      </c>
    </row>
    <row r="218" spans="10:15" x14ac:dyDescent="0.35">
      <c r="J218" s="48">
        <f>Summary!A217</f>
        <v>43373</v>
      </c>
      <c r="K218" s="49">
        <f>K217*(1+Summary!B217)</f>
        <v>1.9631489550254755</v>
      </c>
      <c r="L218" s="49">
        <f>L217*(1+Summary!E217)</f>
        <v>14.176691306517025</v>
      </c>
      <c r="M218" s="49">
        <f>MAX($K$3:K218)</f>
        <v>1.9631489550254755</v>
      </c>
      <c r="N218" s="47">
        <f t="shared" si="3"/>
        <v>0</v>
      </c>
      <c r="O218" s="47">
        <f>L218/MAX($L$3:L218)-1</f>
        <v>0</v>
      </c>
    </row>
    <row r="219" spans="10:15" x14ac:dyDescent="0.35">
      <c r="J219" s="48">
        <f>Summary!A218</f>
        <v>43404</v>
      </c>
      <c r="K219" s="49">
        <f>K218*(1+Summary!B218)</f>
        <v>1.8232774536592546</v>
      </c>
      <c r="L219" s="49">
        <f>L218*(1+Summary!E218)</f>
        <v>12.916228901255412</v>
      </c>
      <c r="M219" s="49">
        <f>MAX($K$3:K219)</f>
        <v>1.9631489550254755</v>
      </c>
      <c r="N219" s="47">
        <f t="shared" si="3"/>
        <v>-7.1248542301470819E-2</v>
      </c>
      <c r="O219" s="47">
        <f>L219/MAX($L$3:L219)-1</f>
        <v>-8.8910901564328904E-2</v>
      </c>
    </row>
    <row r="220" spans="10:15" x14ac:dyDescent="0.35">
      <c r="J220" s="48">
        <f>Summary!A219</f>
        <v>43434</v>
      </c>
      <c r="K220" s="49">
        <f>K219*(1+Summary!B219)</f>
        <v>1.8550328631563378</v>
      </c>
      <c r="L220" s="49">
        <f>L219*(1+Summary!E219)</f>
        <v>12.92646885891374</v>
      </c>
      <c r="M220" s="49">
        <f>MAX($K$3:K220)</f>
        <v>1.9631489550254755</v>
      </c>
      <c r="N220" s="47">
        <f t="shared" si="3"/>
        <v>-5.5072790881390166E-2</v>
      </c>
      <c r="O220" s="47">
        <f>L220/MAX($L$3:L220)-1</f>
        <v>-8.8188592145514111E-2</v>
      </c>
    </row>
    <row r="221" spans="10:15" x14ac:dyDescent="0.35">
      <c r="J221" s="48">
        <f>Summary!A220</f>
        <v>43465</v>
      </c>
      <c r="K221" s="49">
        <f>K220*(1+Summary!B220)</f>
        <v>1.6825936046082248</v>
      </c>
      <c r="L221" s="49">
        <f>L220*(1+Summary!E220)</f>
        <v>11.315360715561456</v>
      </c>
      <c r="M221" s="49">
        <f>MAX($K$3:K221)</f>
        <v>1.9631489550254755</v>
      </c>
      <c r="N221" s="47">
        <f t="shared" si="3"/>
        <v>-0.14291088289508314</v>
      </c>
      <c r="O221" s="47">
        <f>L221/MAX($L$3:L221)-1</f>
        <v>-0.20183345528869745</v>
      </c>
    </row>
    <row r="222" spans="10:15" x14ac:dyDescent="0.35">
      <c r="J222" s="48">
        <f>Summary!A221</f>
        <v>43496</v>
      </c>
      <c r="K222" s="49">
        <f>K221*(1+Summary!B221)</f>
        <v>1.8164094232331414</v>
      </c>
      <c r="L222" s="49">
        <f>L221*(1+Summary!E221)</f>
        <v>11.441376581404864</v>
      </c>
      <c r="M222" s="49">
        <f>MAX($K$3:K222)</f>
        <v>1.9631489550254755</v>
      </c>
      <c r="N222" s="47">
        <f t="shared" si="3"/>
        <v>-7.4747018771395224E-2</v>
      </c>
      <c r="O222" s="47">
        <f>L222/MAX($L$3:L222)-1</f>
        <v>-0.19294450771138238</v>
      </c>
    </row>
    <row r="223" spans="10:15" x14ac:dyDescent="0.35">
      <c r="J223" s="48">
        <f>Summary!A222</f>
        <v>43524</v>
      </c>
      <c r="K223" s="49">
        <f>K222*(1+Summary!B222)</f>
        <v>1.870319769588654</v>
      </c>
      <c r="L223" s="49">
        <f>L222*(1+Summary!E222)</f>
        <v>11.562246747925455</v>
      </c>
      <c r="M223" s="49">
        <f>MAX($K$3:K223)</f>
        <v>1.9631489550254755</v>
      </c>
      <c r="N223" s="47">
        <f t="shared" si="3"/>
        <v>-4.7285859383816797E-2</v>
      </c>
      <c r="O223" s="47">
        <f>L223/MAX($L$3:L223)-1</f>
        <v>-0.18441852912390844</v>
      </c>
    </row>
    <row r="224" spans="10:15" x14ac:dyDescent="0.35">
      <c r="J224" s="48">
        <f>Summary!A223</f>
        <v>43555</v>
      </c>
      <c r="K224" s="49">
        <f>K223*(1+Summary!B223)</f>
        <v>1.9024444280333777</v>
      </c>
      <c r="L224" s="49">
        <f>L223*(1+Summary!E223)</f>
        <v>12.015440311845177</v>
      </c>
      <c r="M224" s="49">
        <f>MAX($K$3:K224)</f>
        <v>1.9631489550254755</v>
      </c>
      <c r="N224" s="47">
        <f t="shared" si="3"/>
        <v>-3.0922017830944504E-2</v>
      </c>
      <c r="O224" s="47">
        <f>L224/MAX($L$3:L224)-1</f>
        <v>-0.15245101610404121</v>
      </c>
    </row>
    <row r="225" spans="10:15" x14ac:dyDescent="0.35">
      <c r="J225" s="48">
        <f>Summary!A224</f>
        <v>43585</v>
      </c>
      <c r="K225" s="49">
        <f>K224*(1+Summary!B224)</f>
        <v>1.9767373162986461</v>
      </c>
      <c r="L225" s="49">
        <f>L224*(1+Summary!E224)</f>
        <v>12.556593468994091</v>
      </c>
      <c r="M225" s="49">
        <f>MAX($K$3:K225)</f>
        <v>1.9767373162986461</v>
      </c>
      <c r="N225" s="47">
        <f t="shared" si="3"/>
        <v>0</v>
      </c>
      <c r="O225" s="47">
        <f>L225/MAX($L$3:L225)-1</f>
        <v>-0.11427898107495471</v>
      </c>
    </row>
    <row r="226" spans="10:15" x14ac:dyDescent="0.35">
      <c r="J226" s="48">
        <f>Summary!A225</f>
        <v>43616</v>
      </c>
      <c r="K226" s="49">
        <f>K225*(1+Summary!B225)</f>
        <v>1.8452846909386285</v>
      </c>
      <c r="L226" s="49">
        <f>L225*(1+Summary!E225)</f>
        <v>11.779872795015525</v>
      </c>
      <c r="M226" s="49">
        <f>MAX($K$3:K226)</f>
        <v>1.9767373162986461</v>
      </c>
      <c r="N226" s="47">
        <f t="shared" si="3"/>
        <v>-6.6499794523106837E-2</v>
      </c>
      <c r="O226" s="47">
        <f>L226/MAX($L$3:L226)-1</f>
        <v>-0.16906755318849909</v>
      </c>
    </row>
    <row r="227" spans="10:15" x14ac:dyDescent="0.35">
      <c r="J227" s="48">
        <f>Summary!A226</f>
        <v>43646</v>
      </c>
      <c r="K227" s="49">
        <f>K226*(1+Summary!B226)</f>
        <v>1.9709770327154541</v>
      </c>
      <c r="L227" s="49">
        <f>L226*(1+Summary!E226)</f>
        <v>12.560023375835771</v>
      </c>
      <c r="M227" s="49">
        <f>MAX($K$3:K227)</f>
        <v>1.9767373162986461</v>
      </c>
      <c r="N227" s="47">
        <f t="shared" si="3"/>
        <v>-2.9140359397766824E-3</v>
      </c>
      <c r="O227" s="47">
        <f>L227/MAX($L$3:L227)-1</f>
        <v>-0.1140370412056636</v>
      </c>
    </row>
    <row r="228" spans="10:15" x14ac:dyDescent="0.35">
      <c r="J228" s="48">
        <f>Summary!A227</f>
        <v>43677</v>
      </c>
      <c r="K228" s="49">
        <f>K227*(1+Summary!B227)</f>
        <v>1.9963813603131204</v>
      </c>
      <c r="L228" s="49">
        <f>L227*(1+Summary!E227)</f>
        <v>12.688139913043591</v>
      </c>
      <c r="M228" s="49">
        <f>MAX($K$3:K228)</f>
        <v>1.9963813603131204</v>
      </c>
      <c r="N228" s="47">
        <f t="shared" si="3"/>
        <v>0</v>
      </c>
      <c r="O228" s="47">
        <f>L228/MAX($L$3:L228)-1</f>
        <v>-0.10499991579764079</v>
      </c>
    </row>
    <row r="229" spans="10:15" x14ac:dyDescent="0.35">
      <c r="J229" s="48">
        <f>Summary!A228</f>
        <v>43708</v>
      </c>
      <c r="K229" s="49">
        <f>K228*(1+Summary!B228)</f>
        <v>1.9579056199689806</v>
      </c>
      <c r="L229" s="49">
        <f>L228*(1+Summary!E228)</f>
        <v>13.166371818607583</v>
      </c>
      <c r="M229" s="49">
        <f>MAX($K$3:K229)</f>
        <v>1.9963813603131204</v>
      </c>
      <c r="N229" s="47">
        <f t="shared" si="3"/>
        <v>-1.9272740724299853E-2</v>
      </c>
      <c r="O229" s="47">
        <f>L229/MAX($L$3:L229)-1</f>
        <v>-7.126624020126604E-2</v>
      </c>
    </row>
    <row r="230" spans="10:15" x14ac:dyDescent="0.35">
      <c r="J230" s="48">
        <f>Summary!A229</f>
        <v>43738</v>
      </c>
      <c r="K230" s="49">
        <f>K229*(1+Summary!B229)</f>
        <v>1.9925411712576595</v>
      </c>
      <c r="L230" s="49">
        <f>L229*(1+Summary!E229)</f>
        <v>13.001093192507748</v>
      </c>
      <c r="M230" s="49">
        <f>MAX($K$3:K230)</f>
        <v>1.9963813603131204</v>
      </c>
      <c r="N230" s="47">
        <f t="shared" si="3"/>
        <v>-1.9235748899492089E-3</v>
      </c>
      <c r="O230" s="47">
        <f>L230/MAX($L$3:L230)-1</f>
        <v>-8.2924716959087319E-2</v>
      </c>
    </row>
    <row r="231" spans="10:15" x14ac:dyDescent="0.35">
      <c r="J231" s="48">
        <f>Summary!A230</f>
        <v>43769</v>
      </c>
      <c r="K231" s="49">
        <f>K230*(1+Summary!B230)</f>
        <v>2.0308692120227434</v>
      </c>
      <c r="L231" s="49">
        <f>L230*(1+Summary!E230)</f>
        <v>13.233718312196439</v>
      </c>
      <c r="M231" s="49">
        <f>MAX($K$3:K231)</f>
        <v>2.0308692120227434</v>
      </c>
      <c r="N231" s="47">
        <f t="shared" si="3"/>
        <v>0</v>
      </c>
      <c r="O231" s="47">
        <f>L231/MAX($L$3:L231)-1</f>
        <v>-6.6515731628232655E-2</v>
      </c>
    </row>
    <row r="232" spans="10:15" x14ac:dyDescent="0.35">
      <c r="J232" s="48">
        <f>Summary!A231</f>
        <v>43799</v>
      </c>
      <c r="K232" s="49">
        <f>K231*(1+Summary!B231)</f>
        <v>2.1030943061812248</v>
      </c>
      <c r="L232" s="49">
        <f>L231*(1+Summary!E231)</f>
        <v>13.385518387539129</v>
      </c>
      <c r="M232" s="49">
        <f>MAX($K$3:K232)</f>
        <v>2.1030943061812248</v>
      </c>
      <c r="N232" s="47">
        <f t="shared" si="3"/>
        <v>0</v>
      </c>
      <c r="O232" s="47">
        <f>L232/MAX($L$3:L232)-1</f>
        <v>-5.5808009208340059E-2</v>
      </c>
    </row>
    <row r="233" spans="10:15" x14ac:dyDescent="0.35">
      <c r="J233" s="48">
        <f>Summary!A232</f>
        <v>43830</v>
      </c>
      <c r="K233" s="49">
        <f>K232*(1+Summary!B232)</f>
        <v>2.1592939960121091</v>
      </c>
      <c r="L233" s="49">
        <f>L232*(1+Summary!E232)</f>
        <v>13.732169013881045</v>
      </c>
      <c r="M233" s="49">
        <f>MAX($K$3:K233)</f>
        <v>2.1592939960121091</v>
      </c>
      <c r="N233" s="47">
        <f t="shared" si="3"/>
        <v>0</v>
      </c>
      <c r="O233" s="47">
        <f>L233/MAX($L$3:L233)-1</f>
        <v>-3.135585610385927E-2</v>
      </c>
    </row>
    <row r="234" spans="10:15" x14ac:dyDescent="0.35">
      <c r="J234" s="48">
        <f>Summary!A233</f>
        <v>43861</v>
      </c>
      <c r="K234" s="49">
        <f>K233*(1+Summary!B233)</f>
        <v>2.154567609482311</v>
      </c>
      <c r="L234" s="49">
        <f>L233*(1+Summary!E233)</f>
        <v>13.733598986431387</v>
      </c>
      <c r="M234" s="49">
        <f>MAX($K$3:K234)</f>
        <v>2.1592939960121091</v>
      </c>
      <c r="N234" s="47">
        <f t="shared" si="3"/>
        <v>-2.1888573480624007E-3</v>
      </c>
      <c r="O234" s="47">
        <f>L234/MAX($L$3:L234)-1</f>
        <v>-3.125498824129358E-2</v>
      </c>
    </row>
    <row r="235" spans="10:15" x14ac:dyDescent="0.35">
      <c r="J235" s="48">
        <f>Summary!A234</f>
        <v>43890</v>
      </c>
      <c r="K235" s="49">
        <f>K234*(1+Summary!B234)</f>
        <v>1.9721586293479045</v>
      </c>
      <c r="L235" s="49">
        <f>L234*(1+Summary!E234)</f>
        <v>13.14446749087289</v>
      </c>
      <c r="M235" s="49">
        <f>MAX($K$3:K235)</f>
        <v>2.1592939960121091</v>
      </c>
      <c r="N235" s="47">
        <f t="shared" si="3"/>
        <v>-8.6665070624850293E-2</v>
      </c>
      <c r="O235" s="47">
        <f>L235/MAX($L$3:L235)-1</f>
        <v>-7.2811334699064978E-2</v>
      </c>
    </row>
    <row r="236" spans="10:15" x14ac:dyDescent="0.35">
      <c r="J236" s="48">
        <f>Summary!A235</f>
        <v>43921</v>
      </c>
      <c r="K236" s="49">
        <f>K235*(1+Summary!B235)</f>
        <v>1.7250572335868826</v>
      </c>
      <c r="L236" s="49">
        <f>L235*(1+Summary!E235)</f>
        <v>12.190760379699785</v>
      </c>
      <c r="M236" s="49">
        <f>MAX($K$3:K236)</f>
        <v>2.1592939960121091</v>
      </c>
      <c r="N236" s="47">
        <f t="shared" si="3"/>
        <v>-0.20110126885324398</v>
      </c>
      <c r="O236" s="47">
        <f>L236/MAX($L$3:L236)-1</f>
        <v>-0.14008423290590433</v>
      </c>
    </row>
    <row r="237" spans="10:15" x14ac:dyDescent="0.35">
      <c r="J237" s="48">
        <f>Summary!A236</f>
        <v>43951</v>
      </c>
      <c r="K237" s="49">
        <f>K236*(1+Summary!B236)</f>
        <v>1.9483789971198562</v>
      </c>
      <c r="L237" s="49">
        <f>L236*(1+Summary!E236)</f>
        <v>13.374056337117405</v>
      </c>
      <c r="M237" s="49">
        <f>MAX($K$3:K237)</f>
        <v>2.1592939960121091</v>
      </c>
      <c r="N237" s="47">
        <f t="shared" si="3"/>
        <v>-9.7677759157289934E-2</v>
      </c>
      <c r="O237" s="47">
        <f>L237/MAX($L$3:L237)-1</f>
        <v>-5.6616522998610308E-2</v>
      </c>
    </row>
    <row r="238" spans="10:15" x14ac:dyDescent="0.35">
      <c r="J238" s="48">
        <f>Summary!A237</f>
        <v>43982</v>
      </c>
      <c r="K238" s="49">
        <f>K237*(1+Summary!B237)</f>
        <v>2.0420205302414867</v>
      </c>
      <c r="L238" s="49">
        <f>L237*(1+Summary!E237)</f>
        <v>13.746587330510218</v>
      </c>
      <c r="M238" s="49">
        <f>MAX($K$3:K238)</f>
        <v>2.1592939960121091</v>
      </c>
      <c r="N238" s="47">
        <f t="shared" si="3"/>
        <v>-5.4311022948801302E-2</v>
      </c>
      <c r="O238" s="47">
        <f>L238/MAX($L$3:L238)-1</f>
        <v>-3.0338812259323777E-2</v>
      </c>
    </row>
    <row r="239" spans="10:15" x14ac:dyDescent="0.35">
      <c r="J239" s="48">
        <f>Summary!A238</f>
        <v>44012</v>
      </c>
      <c r="K239" s="49">
        <f>K238*(1+Summary!B238)</f>
        <v>2.0819732663761887</v>
      </c>
      <c r="L239" s="49">
        <f>L238*(1+Summary!E238)</f>
        <v>13.997347070064126</v>
      </c>
      <c r="M239" s="49">
        <f>MAX($K$3:K239)</f>
        <v>2.1592939960121091</v>
      </c>
      <c r="N239" s="47">
        <f t="shared" si="3"/>
        <v>-3.5808338178460297E-2</v>
      </c>
      <c r="O239" s="47">
        <f>L239/MAX($L$3:L239)-1</f>
        <v>-1.2650641293885934E-2</v>
      </c>
    </row>
    <row r="240" spans="10:15" x14ac:dyDescent="0.35">
      <c r="J240" s="48">
        <f>Summary!A239</f>
        <v>44043</v>
      </c>
      <c r="K240" s="49">
        <f>K239*(1+Summary!B239)</f>
        <v>2.1987297836201147</v>
      </c>
      <c r="L240" s="49">
        <f>L239*(1+Summary!E239)</f>
        <v>14.739247633717657</v>
      </c>
      <c r="M240" s="49">
        <f>MAX($K$3:K240)</f>
        <v>2.1987297836201147</v>
      </c>
      <c r="N240" s="47">
        <f t="shared" si="3"/>
        <v>0</v>
      </c>
      <c r="O240" s="47">
        <f>L240/MAX($L$3:L240)-1</f>
        <v>0</v>
      </c>
    </row>
    <row r="241" spans="10:15" x14ac:dyDescent="0.35">
      <c r="J241" s="48">
        <f>Summary!A240</f>
        <v>44074</v>
      </c>
      <c r="K241" s="49">
        <f>K240*(1+Summary!B240)</f>
        <v>2.3573591315264726</v>
      </c>
      <c r="L241" s="49">
        <f>L240*(1+Summary!E240)</f>
        <v>15.740768449966996</v>
      </c>
      <c r="M241" s="49">
        <f>MAX($K$3:K241)</f>
        <v>2.3573591315264726</v>
      </c>
      <c r="N241" s="47">
        <f t="shared" si="3"/>
        <v>0</v>
      </c>
      <c r="O241" s="47">
        <f>L241/MAX($L$3:L241)-1</f>
        <v>0</v>
      </c>
    </row>
    <row r="242" spans="10:15" x14ac:dyDescent="0.35">
      <c r="J242" s="48">
        <f>Summary!A241</f>
        <v>44104</v>
      </c>
      <c r="K242" s="49">
        <f>K241*(1+Summary!B241)</f>
        <v>2.2654899933535164</v>
      </c>
      <c r="L242" s="49">
        <f>L241*(1+Summary!E241)</f>
        <v>15.15219750666871</v>
      </c>
      <c r="M242" s="49">
        <f>MAX($K$3:K242)</f>
        <v>2.3573591315264726</v>
      </c>
      <c r="N242" s="47">
        <f t="shared" si="3"/>
        <v>-3.8971210175119841E-2</v>
      </c>
      <c r="O242" s="47">
        <f>L242/MAX($L$3:L242)-1</f>
        <v>-3.7391499987379562E-2</v>
      </c>
    </row>
    <row r="243" spans="10:15" x14ac:dyDescent="0.35">
      <c r="J243" s="48">
        <f>Summary!A242</f>
        <v>44135</v>
      </c>
      <c r="K243" s="49">
        <f>K242*(1+Summary!B242)</f>
        <v>2.2064840115205646</v>
      </c>
      <c r="L243" s="49">
        <f>L242*(1+Summary!E242)</f>
        <v>14.94210693765047</v>
      </c>
      <c r="M243" s="49">
        <f>MAX($K$3:K243)</f>
        <v>2.3573591315264726</v>
      </c>
      <c r="N243" s="47">
        <f t="shared" si="3"/>
        <v>-6.4001754331004745E-2</v>
      </c>
      <c r="O243" s="47">
        <f>L243/MAX($L$3:L243)-1</f>
        <v>-5.0738406759182175E-2</v>
      </c>
    </row>
    <row r="244" spans="10:15" x14ac:dyDescent="0.35">
      <c r="J244" s="48">
        <f>Summary!A243</f>
        <v>44165</v>
      </c>
      <c r="K244" s="49">
        <f>K243*(1+Summary!B243)</f>
        <v>2.4487851709622603</v>
      </c>
      <c r="L244" s="49">
        <f>L243*(1+Summary!E243)</f>
        <v>15.664536739761976</v>
      </c>
      <c r="M244" s="49">
        <f>MAX($K$3:K244)</f>
        <v>2.4487851709622603</v>
      </c>
      <c r="N244" s="47">
        <f t="shared" si="3"/>
        <v>0</v>
      </c>
      <c r="O244" s="47">
        <f>L244/MAX($L$3:L244)-1</f>
        <v>-4.8429471818562941E-3</v>
      </c>
    </row>
    <row r="245" spans="10:15" x14ac:dyDescent="0.35">
      <c r="J245" s="48">
        <f>Summary!A244</f>
        <v>44196</v>
      </c>
      <c r="K245" s="49">
        <f>K244*(1+Summary!B244)</f>
        <v>2.5390296137655981</v>
      </c>
      <c r="L245" s="49">
        <f>L244*(1+Summary!E244)</f>
        <v>16.293081846896772</v>
      </c>
      <c r="M245" s="49">
        <f>MAX($K$3:K245)</f>
        <v>2.5390296137655981</v>
      </c>
      <c r="N245" s="47">
        <f t="shared" si="3"/>
        <v>0</v>
      </c>
      <c r="O245" s="47">
        <f>L245/MAX($L$3:L245)-1</f>
        <v>0</v>
      </c>
    </row>
    <row r="246" spans="10:15" x14ac:dyDescent="0.35">
      <c r="J246" s="48">
        <f>Summary!A245</f>
        <v>44227</v>
      </c>
      <c r="K246" s="49">
        <f>K245*(1+Summary!B245)</f>
        <v>2.5095635477438862</v>
      </c>
      <c r="L246" s="49">
        <f>L245*(1+Summary!E245)</f>
        <v>15.859079966720095</v>
      </c>
      <c r="M246" s="49">
        <f>MAX($K$3:K246)</f>
        <v>2.5390296137655981</v>
      </c>
      <c r="N246" s="47">
        <f t="shared" si="3"/>
        <v>-1.1605247084145343E-2</v>
      </c>
      <c r="O246" s="47">
        <f>L246/MAX($L$3:L246)-1</f>
        <v>-2.6637187749679048E-2</v>
      </c>
    </row>
    <row r="247" spans="10:15" x14ac:dyDescent="0.35">
      <c r="J247" s="48">
        <f>Summary!A246</f>
        <v>44255</v>
      </c>
      <c r="K247" s="49">
        <f>K246*(1+Summary!B246)</f>
        <v>2.579942397164166</v>
      </c>
      <c r="L247" s="49">
        <f>L246*(1+Summary!E246)</f>
        <v>15.560174675457681</v>
      </c>
      <c r="M247" s="49">
        <f>MAX($K$3:K247)</f>
        <v>2.579942397164166</v>
      </c>
      <c r="N247" s="47">
        <f t="shared" si="3"/>
        <v>0</v>
      </c>
      <c r="O247" s="47">
        <f>L247/MAX($L$3:L247)-1</f>
        <v>-4.4982722012084086E-2</v>
      </c>
    </row>
    <row r="248" spans="10:15" x14ac:dyDescent="0.35">
      <c r="J248" s="48">
        <f>Summary!A247</f>
        <v>44286</v>
      </c>
      <c r="K248" s="49">
        <f>K247*(1+Summary!B247)</f>
        <v>2.6936710730374394</v>
      </c>
      <c r="L248" s="49">
        <f>L247*(1+Summary!E247)</f>
        <v>15.44324097410315</v>
      </c>
      <c r="M248" s="49">
        <f>MAX($K$3:K248)</f>
        <v>2.6936710730374394</v>
      </c>
      <c r="N248" s="47">
        <f t="shared" si="3"/>
        <v>0</v>
      </c>
      <c r="O248" s="47">
        <f>L248/MAX($L$3:L248)-1</f>
        <v>-5.2159614784939246E-2</v>
      </c>
    </row>
    <row r="249" spans="10:15" x14ac:dyDescent="0.35">
      <c r="J249" s="48">
        <f>Summary!A248</f>
        <v>44316</v>
      </c>
      <c r="K249" s="49">
        <f>K248*(1+Summary!B248)</f>
        <v>2.8342072225094133</v>
      </c>
      <c r="L249" s="49">
        <f>L248*(1+Summary!E248)</f>
        <v>16.012155849661081</v>
      </c>
      <c r="M249" s="49">
        <f>MAX($K$3:K249)</f>
        <v>2.8342072225094133</v>
      </c>
      <c r="N249" s="47">
        <f t="shared" si="3"/>
        <v>0</v>
      </c>
      <c r="O249" s="47">
        <f>L249/MAX($L$3:L249)-1</f>
        <v>-1.7242041737438263E-2</v>
      </c>
    </row>
    <row r="250" spans="10:15" x14ac:dyDescent="0.35">
      <c r="J250" s="48">
        <f>Summary!A249</f>
        <v>44347</v>
      </c>
      <c r="K250" s="49">
        <f>K249*(1+Summary!B249)</f>
        <v>2.8531866184181354</v>
      </c>
      <c r="L250" s="49">
        <f>L249*(1+Summary!E249)</f>
        <v>16.350322038929377</v>
      </c>
      <c r="M250" s="49">
        <f>MAX($K$3:K250)</f>
        <v>2.8531866184181354</v>
      </c>
      <c r="N250" s="47">
        <f t="shared" si="3"/>
        <v>0</v>
      </c>
      <c r="O250" s="47">
        <f>L250/MAX($L$3:L250)-1</f>
        <v>0</v>
      </c>
    </row>
    <row r="251" spans="10:15" x14ac:dyDescent="0.35">
      <c r="J251" s="48">
        <f>Summary!A250</f>
        <v>44377</v>
      </c>
      <c r="K251" s="49">
        <f>K250*(1+Summary!B250)</f>
        <v>2.9179528838342788</v>
      </c>
      <c r="L251" s="49">
        <f>L250*(1+Summary!E250)</f>
        <v>16.504118245807671</v>
      </c>
      <c r="M251" s="49">
        <f>MAX($K$3:K251)</f>
        <v>2.9179528838342788</v>
      </c>
      <c r="N251" s="47">
        <f t="shared" si="3"/>
        <v>0</v>
      </c>
      <c r="O251" s="47">
        <f>L251/MAX($L$3:L251)-1</f>
        <v>0</v>
      </c>
    </row>
    <row r="252" spans="10:15" x14ac:dyDescent="0.35">
      <c r="J252" s="48">
        <f>Summary!A251</f>
        <v>44408</v>
      </c>
      <c r="K252" s="49">
        <f>K251*(1+Summary!B251)</f>
        <v>2.9866331880954116</v>
      </c>
      <c r="L252" s="49">
        <f>L251*(1+Summary!E251)</f>
        <v>16.613915416119156</v>
      </c>
      <c r="M252" s="49">
        <f>MAX($K$3:K252)</f>
        <v>2.9866331880954116</v>
      </c>
      <c r="N252" s="47">
        <f t="shared" si="3"/>
        <v>0</v>
      </c>
      <c r="O252" s="47">
        <f>L252/MAX($L$3:L252)-1</f>
        <v>0</v>
      </c>
    </row>
    <row r="253" spans="10:15" x14ac:dyDescent="0.35">
      <c r="J253" s="48">
        <f>Summary!A252</f>
        <v>44439</v>
      </c>
      <c r="K253" s="49">
        <f>K252*(1+Summary!B252)</f>
        <v>3.0757698840558283</v>
      </c>
      <c r="L253" s="49">
        <f>L252*(1+Summary!E252)</f>
        <v>16.999839286089678</v>
      </c>
      <c r="M253" s="49">
        <f>MAX($K$3:K253)</f>
        <v>3.0757698840558283</v>
      </c>
      <c r="N253" s="47">
        <f t="shared" si="3"/>
        <v>0</v>
      </c>
      <c r="O253" s="47">
        <f>L253/MAX($L$3:L253)-1</f>
        <v>0</v>
      </c>
    </row>
    <row r="254" spans="10:15" x14ac:dyDescent="0.35">
      <c r="J254" s="48">
        <f>Summary!A253</f>
        <v>44469</v>
      </c>
      <c r="K254" s="49">
        <f>K253*(1+Summary!B253)</f>
        <v>2.9302857986854716</v>
      </c>
      <c r="L254" s="49">
        <f>L253*(1+Summary!E253)</f>
        <v>16.810564436797769</v>
      </c>
      <c r="M254" s="49">
        <f>MAX($K$3:K254)</f>
        <v>3.0757698840558283</v>
      </c>
      <c r="N254" s="47">
        <f t="shared" si="3"/>
        <v>-4.7300055223414739E-2</v>
      </c>
      <c r="O254" s="47">
        <f>L254/MAX($L$3:L254)-1</f>
        <v>-1.1133919921630375E-2</v>
      </c>
    </row>
    <row r="255" spans="10:15" x14ac:dyDescent="0.35">
      <c r="J255" s="48">
        <f>Summary!A254</f>
        <v>44500</v>
      </c>
      <c r="K255" s="49">
        <f>K254*(1+Summary!B254)</f>
        <v>3.1343327671516112</v>
      </c>
      <c r="L255" s="49">
        <f>L254*(1+Summary!E254)</f>
        <v>17.987401260087086</v>
      </c>
      <c r="M255" s="49">
        <f>MAX($K$3:K255)</f>
        <v>3.1343327671516112</v>
      </c>
      <c r="N255" s="47">
        <f t="shared" si="3"/>
        <v>0</v>
      </c>
      <c r="O255" s="47">
        <f>L255/MAX($L$3:L255)-1</f>
        <v>0</v>
      </c>
    </row>
    <row r="256" spans="10:15" x14ac:dyDescent="0.35">
      <c r="J256" s="48">
        <f>Summary!A255</f>
        <v>44530</v>
      </c>
      <c r="K256" s="49">
        <f>K255*(1+Summary!B255)</f>
        <v>3.1133594269256308</v>
      </c>
      <c r="L256" s="49">
        <f>L255*(1+Summary!E255)</f>
        <v>17.55716171642305</v>
      </c>
      <c r="M256" s="49">
        <f>MAX($K$3:K256)</f>
        <v>3.1343327671516112</v>
      </c>
      <c r="N256" s="47">
        <f t="shared" si="3"/>
        <v>-6.6914848499128876E-3</v>
      </c>
      <c r="O256" s="47">
        <f>L256/MAX($L$3:L256)-1</f>
        <v>-2.3918938452699767E-2</v>
      </c>
    </row>
    <row r="257" spans="10:15" x14ac:dyDescent="0.35">
      <c r="J257" s="48">
        <f>Summary!A256</f>
        <v>44561</v>
      </c>
      <c r="K257" s="49">
        <f>K256*(1+Summary!B256)</f>
        <v>3.249612288604975</v>
      </c>
      <c r="L257" s="49">
        <f>L256*(1+Summary!E256)</f>
        <v>18.225305049410981</v>
      </c>
      <c r="M257" s="49">
        <f>MAX($K$3:K257)</f>
        <v>3.249612288604975</v>
      </c>
      <c r="N257" s="47">
        <f t="shared" si="3"/>
        <v>0</v>
      </c>
      <c r="O257" s="47">
        <f>L257/MAX($L$3:L257)-1</f>
        <v>0</v>
      </c>
    </row>
    <row r="258" spans="10:15" x14ac:dyDescent="0.35">
      <c r="J258" s="48">
        <f>Summary!A257</f>
        <v>44592</v>
      </c>
      <c r="K258" s="49">
        <f>K257*(1+Summary!B257)</f>
        <v>3.0759914334244125</v>
      </c>
      <c r="L258" s="49">
        <f>L257*(1+Summary!E257)</f>
        <v>17.755296089721408</v>
      </c>
      <c r="M258" s="49">
        <f>MAX($K$3:K258)</f>
        <v>3.249612288604975</v>
      </c>
      <c r="N258" s="47">
        <f t="shared" si="3"/>
        <v>-5.342817535168054E-2</v>
      </c>
      <c r="O258" s="47">
        <f>L258/MAX($L$3:L258)-1</f>
        <v>-2.5788811677792012E-2</v>
      </c>
    </row>
    <row r="259" spans="10:15" x14ac:dyDescent="0.35">
      <c r="J259" s="48">
        <f>Summary!A258</f>
        <v>44620</v>
      </c>
      <c r="K259" s="49">
        <f>K258*(1+Summary!B258)</f>
        <v>2.9829406986190068</v>
      </c>
      <c r="L259" s="49">
        <f>L258*(1+Summary!E258)</f>
        <v>17.377197083882521</v>
      </c>
      <c r="M259" s="49">
        <f>MAX($K$3:K259)</f>
        <v>3.249612288604975</v>
      </c>
      <c r="N259" s="47">
        <f t="shared" si="3"/>
        <v>-8.2062586641819868E-2</v>
      </c>
      <c r="O259" s="47">
        <f>L259/MAX($L$3:L259)-1</f>
        <v>-4.6534637594769279E-2</v>
      </c>
    </row>
    <row r="260" spans="10:15" x14ac:dyDescent="0.35">
      <c r="J260" s="48">
        <f>Summary!A259</f>
        <v>44651</v>
      </c>
      <c r="K260" s="49">
        <f>K259*(1+Summary!B259)</f>
        <v>3.1007311129163257</v>
      </c>
      <c r="L260" s="49">
        <f>L259*(1+Summary!E259)</f>
        <v>18.986927607423631</v>
      </c>
      <c r="M260" s="49">
        <f>MAX($K$3:K260)</f>
        <v>3.249612288604975</v>
      </c>
      <c r="N260" s="47">
        <f t="shared" si="3"/>
        <v>-4.5815058064222924E-2</v>
      </c>
      <c r="O260" s="47">
        <f>L260/MAX($L$3:L260)-1</f>
        <v>0</v>
      </c>
    </row>
    <row r="261" spans="10:15" x14ac:dyDescent="0.35">
      <c r="J261" s="48">
        <f>Summary!A260</f>
        <v>44681</v>
      </c>
      <c r="K261" s="49">
        <f>K260*(1+Summary!B260)</f>
        <v>2.8247544494498169</v>
      </c>
      <c r="L261" s="49">
        <f>L260*(1+Summary!E260)</f>
        <v>18.79114292438819</v>
      </c>
      <c r="M261" s="49">
        <f>MAX($K$3:K261)</f>
        <v>3.249612288604975</v>
      </c>
      <c r="N261" s="47">
        <f t="shared" ref="N261:N312" si="4">K261/M261-1</f>
        <v>-0.13074108583505673</v>
      </c>
      <c r="O261" s="47">
        <f>L261/MAX($L$3:L261)-1</f>
        <v>-1.0311551562396604E-2</v>
      </c>
    </row>
    <row r="262" spans="10:15" x14ac:dyDescent="0.35">
      <c r="J262" s="48">
        <f>Summary!A261</f>
        <v>44712</v>
      </c>
      <c r="K262" s="49">
        <f>K261*(1+Summary!B261)</f>
        <v>2.8273391920833006</v>
      </c>
      <c r="L262" s="49">
        <f>L261*(1+Summary!E261)</f>
        <v>18.572658944474316</v>
      </c>
      <c r="M262" s="49">
        <f>MAX($K$3:K262)</f>
        <v>3.249612288604975</v>
      </c>
      <c r="N262" s="47">
        <f t="shared" si="4"/>
        <v>-0.12994568552144159</v>
      </c>
      <c r="O262" s="47">
        <f>L262/MAX($L$3:L262)-1</f>
        <v>-2.1818625504599343E-2</v>
      </c>
    </row>
    <row r="263" spans="10:15" x14ac:dyDescent="0.35">
      <c r="J263" s="48">
        <f>Summary!A262</f>
        <v>44742</v>
      </c>
      <c r="K263" s="49">
        <f>K262*(1+Summary!B262)</f>
        <v>2.5924230115944153</v>
      </c>
      <c r="L263" s="49">
        <f>L262*(1+Summary!E262)</f>
        <v>19.130353359324396</v>
      </c>
      <c r="M263" s="49">
        <f>MAX($K$3:K263)</f>
        <v>3.249612288604975</v>
      </c>
      <c r="N263" s="47">
        <f t="shared" si="4"/>
        <v>-0.2022362111674203</v>
      </c>
      <c r="O263" s="47">
        <f>L263/MAX($L$3:L263)-1</f>
        <v>0</v>
      </c>
    </row>
    <row r="264" spans="10:15" x14ac:dyDescent="0.35">
      <c r="J264" s="48">
        <f>Summary!A263</f>
        <v>44773</v>
      </c>
      <c r="K264" s="49">
        <f>K263*(1+Summary!B263)</f>
        <v>2.8277822908204695</v>
      </c>
      <c r="L264" s="49">
        <f>L263*(1+Summary!E263)</f>
        <v>18.445408783450276</v>
      </c>
      <c r="M264" s="49">
        <f>MAX($K$3:K264)</f>
        <v>3.249612288604975</v>
      </c>
      <c r="N264" s="47">
        <f t="shared" si="4"/>
        <v>-0.12980933118196469</v>
      </c>
      <c r="O264" s="47">
        <f>L264/MAX($L$3:L264)-1</f>
        <v>-3.5804073401512371E-2</v>
      </c>
    </row>
    <row r="265" spans="10:15" x14ac:dyDescent="0.35">
      <c r="J265" s="48">
        <f>Summary!A264</f>
        <v>44804</v>
      </c>
      <c r="K265" s="49">
        <f>K264*(1+Summary!B264)</f>
        <v>2.7066686359943857</v>
      </c>
      <c r="L265" s="49">
        <f>L264*(1+Summary!E264)</f>
        <v>19.299666738463188</v>
      </c>
      <c r="M265" s="49">
        <f>MAX($K$3:K265)</f>
        <v>3.249612288604975</v>
      </c>
      <c r="N265" s="47">
        <f t="shared" si="4"/>
        <v>-0.16707951730563819</v>
      </c>
      <c r="O265" s="47">
        <f>L265/MAX($L$3:L265)-1</f>
        <v>0</v>
      </c>
    </row>
    <row r="266" spans="10:15" x14ac:dyDescent="0.35">
      <c r="J266" s="48">
        <f>Summary!A265</f>
        <v>44834</v>
      </c>
      <c r="K266" s="49">
        <f>K265*(1+Summary!B265)</f>
        <v>2.4528469093863068</v>
      </c>
      <c r="L266" s="49">
        <f>L265*(1+Summary!E265)</f>
        <v>19.816728700627838</v>
      </c>
      <c r="M266" s="49">
        <f>MAX($K$3:K266)</f>
        <v>3.249612288604975</v>
      </c>
      <c r="N266" s="47">
        <f t="shared" si="4"/>
        <v>-0.24518782810262929</v>
      </c>
      <c r="O266" s="47">
        <f>L266/MAX($L$3:L266)-1</f>
        <v>0</v>
      </c>
    </row>
    <row r="267" spans="10:15" x14ac:dyDescent="0.35">
      <c r="J267" s="48">
        <f>Summary!A266</f>
        <v>44865</v>
      </c>
      <c r="K267" s="49">
        <f>K266*(1+Summary!B266)</f>
        <v>2.6445609630012541</v>
      </c>
      <c r="L267" s="49">
        <f>L266*(1+Summary!E266)</f>
        <v>20.878671992069762</v>
      </c>
      <c r="M267" s="49">
        <f>MAX($K$3:K267)</f>
        <v>3.249612288604975</v>
      </c>
      <c r="N267" s="47">
        <f t="shared" si="4"/>
        <v>-0.18619185055564369</v>
      </c>
      <c r="O267" s="47">
        <f>L267/MAX($L$3:L267)-1</f>
        <v>0</v>
      </c>
    </row>
    <row r="268" spans="10:15" x14ac:dyDescent="0.35">
      <c r="J268" s="48">
        <f>Summary!A267</f>
        <v>44895</v>
      </c>
      <c r="K268" s="49">
        <f>K267*(1+Summary!B267)</f>
        <v>2.7795583782586206</v>
      </c>
      <c r="L268" s="49">
        <f>L267*(1+Summary!E267)</f>
        <v>19.962575664418122</v>
      </c>
      <c r="M268" s="49">
        <f>MAX($K$3:K268)</f>
        <v>3.249612288604975</v>
      </c>
      <c r="N268" s="47">
        <f t="shared" si="4"/>
        <v>-0.14464922846169559</v>
      </c>
      <c r="O268" s="47">
        <f>L268/MAX($L$3:L268)-1</f>
        <v>-4.387713586379427E-2</v>
      </c>
    </row>
    <row r="269" spans="10:15" x14ac:dyDescent="0.35">
      <c r="J269" s="48">
        <f>Summary!A268</f>
        <v>44926</v>
      </c>
      <c r="K269" s="49">
        <f>K268*(1+Summary!B268)</f>
        <v>2.6083745661324853</v>
      </c>
      <c r="L269" s="49">
        <f>L268*(1+Summary!E268)</f>
        <v>19.813002276423347</v>
      </c>
      <c r="M269" s="49">
        <f>MAX($K$3:K269)</f>
        <v>3.249612288604975</v>
      </c>
      <c r="N269" s="47">
        <f t="shared" si="4"/>
        <v>-0.19732745494625337</v>
      </c>
      <c r="O269" s="47">
        <f>L269/MAX($L$3:L269)-1</f>
        <v>-5.1041067940105656E-2</v>
      </c>
    </row>
    <row r="270" spans="10:15" x14ac:dyDescent="0.35">
      <c r="J270" s="48">
        <f>Summary!A269</f>
        <v>44957</v>
      </c>
      <c r="K270" s="49">
        <f>K269*(1+Summary!B269)</f>
        <v>2.7630898751938542</v>
      </c>
      <c r="L270" s="49">
        <f>L269*(1+Summary!E269)</f>
        <v>19.17205244401114</v>
      </c>
      <c r="M270" s="49">
        <f>MAX($K$3:K270)</f>
        <v>3.249612288604975</v>
      </c>
      <c r="N270" s="47">
        <f t="shared" si="4"/>
        <v>-0.14971706474558533</v>
      </c>
      <c r="O270" s="47">
        <f>L270/MAX($L$3:L270)-1</f>
        <v>-8.1739851495671645E-2</v>
      </c>
    </row>
    <row r="271" spans="10:15" x14ac:dyDescent="0.35">
      <c r="J271" s="48">
        <f>Summary!A270</f>
        <v>44985</v>
      </c>
      <c r="K271" s="49">
        <f>K270*(1+Summary!B270)</f>
        <v>2.6856952957684062</v>
      </c>
      <c r="L271" s="49">
        <f>L270*(1+Summary!E270)</f>
        <v>19.322799786296795</v>
      </c>
      <c r="M271" s="49">
        <f>MAX($K$3:K271)</f>
        <v>3.249612288604975</v>
      </c>
      <c r="N271" s="47">
        <f t="shared" si="4"/>
        <v>-0.17353362270754236</v>
      </c>
      <c r="O271" s="47">
        <f>L271/MAX($L$3:L271)-1</f>
        <v>-7.451969197868169E-2</v>
      </c>
    </row>
    <row r="272" spans="10:15" x14ac:dyDescent="0.35">
      <c r="J272" s="48">
        <f>Summary!A271</f>
        <v>45016</v>
      </c>
      <c r="K272" s="49">
        <f>K271*(1+Summary!B271)</f>
        <v>2.7704010043571365</v>
      </c>
      <c r="L272" s="49">
        <f>L271*(1+Summary!E271)</f>
        <v>17.821192951883948</v>
      </c>
      <c r="M272" s="49">
        <f>MAX($K$3:K272)</f>
        <v>3.249612288604975</v>
      </c>
      <c r="N272" s="47">
        <f t="shared" si="4"/>
        <v>-0.14746721814421715</v>
      </c>
      <c r="O272" s="47">
        <f>L272/MAX($L$3:L272)-1</f>
        <v>-0.14644030239792649</v>
      </c>
    </row>
    <row r="273" spans="10:15" x14ac:dyDescent="0.35">
      <c r="J273" s="48">
        <f>Summary!A272</f>
        <v>45046</v>
      </c>
      <c r="K273" s="49">
        <f>K272*(1+Summary!B272)</f>
        <v>2.8043719075400628</v>
      </c>
      <c r="L273" s="49">
        <f>L272*(1+Summary!E272)</f>
        <v>17.934287036397581</v>
      </c>
      <c r="M273" s="49">
        <f>MAX($K$3:K273)</f>
        <v>3.249612288604975</v>
      </c>
      <c r="N273" s="47">
        <f t="shared" si="4"/>
        <v>-0.13701338545099151</v>
      </c>
      <c r="O273" s="47">
        <f>L273/MAX($L$3:L273)-1</f>
        <v>-0.14102357452574243</v>
      </c>
    </row>
    <row r="274" spans="10:15" x14ac:dyDescent="0.35">
      <c r="J274" s="48">
        <f>Summary!A273</f>
        <v>45077</v>
      </c>
      <c r="K274" s="49">
        <f>K273*(1+Summary!B273)</f>
        <v>2.8057012037515685</v>
      </c>
      <c r="L274" s="49">
        <f>L273*(1+Summary!E273)</f>
        <v>18.582028064991086</v>
      </c>
      <c r="M274" s="49">
        <f>MAX($K$3:K274)</f>
        <v>3.249612288604975</v>
      </c>
      <c r="N274" s="47">
        <f t="shared" si="4"/>
        <v>-0.13660432243256104</v>
      </c>
      <c r="O274" s="47">
        <f>L274/MAX($L$3:L274)-1</f>
        <v>-0.10999952142315372</v>
      </c>
    </row>
    <row r="275" spans="10:15" x14ac:dyDescent="0.35">
      <c r="J275" s="48">
        <f>Summary!A274</f>
        <v>45107</v>
      </c>
      <c r="K275" s="49">
        <f>K274*(1+Summary!B274)</f>
        <v>2.9746695221918609</v>
      </c>
      <c r="L275" s="49">
        <f>L274*(1+Summary!E274)</f>
        <v>19.661560447794276</v>
      </c>
      <c r="M275" s="49">
        <f>MAX($K$3:K275)</f>
        <v>3.249612288604975</v>
      </c>
      <c r="N275" s="47">
        <f t="shared" si="4"/>
        <v>-8.4607867645387413E-2</v>
      </c>
      <c r="O275" s="47">
        <f>L275/MAX($L$3:L275)-1</f>
        <v>-5.8294490412885258E-2</v>
      </c>
    </row>
    <row r="276" spans="10:15" x14ac:dyDescent="0.35">
      <c r="J276" s="48">
        <f>Summary!A275</f>
        <v>45138</v>
      </c>
      <c r="K276" s="49">
        <f>K275*(1+Summary!B275)</f>
        <v>3.0583413337271983</v>
      </c>
      <c r="L276" s="49">
        <f>L275*(1+Summary!E275)</f>
        <v>19.554002308210308</v>
      </c>
      <c r="M276" s="49">
        <f>MAX($K$3:K276)</f>
        <v>3.249612288604975</v>
      </c>
      <c r="N276" s="47">
        <f t="shared" si="4"/>
        <v>-5.8859623207508038E-2</v>
      </c>
      <c r="O276" s="47">
        <f>L276/MAX($L$3:L276)-1</f>
        <v>-6.3446069958980056E-2</v>
      </c>
    </row>
    <row r="277" spans="10:15" x14ac:dyDescent="0.35">
      <c r="J277" s="48">
        <f>Summary!A276</f>
        <v>45169</v>
      </c>
      <c r="K277" s="49">
        <f>K276*(1+Summary!B276)</f>
        <v>2.9930581197843584</v>
      </c>
      <c r="L277" s="49">
        <f>L276*(1+Summary!E276)</f>
        <v>19.22906430927916</v>
      </c>
      <c r="M277" s="49">
        <f>MAX($K$3:K277)</f>
        <v>3.249612288604975</v>
      </c>
      <c r="N277" s="47">
        <f t="shared" si="4"/>
        <v>-7.8949162557097718E-2</v>
      </c>
      <c r="O277" s="47">
        <f>L277/MAX($L$3:L277)-1</f>
        <v>-7.9009224505139253E-2</v>
      </c>
    </row>
    <row r="278" spans="10:15" x14ac:dyDescent="0.35">
      <c r="J278" s="48">
        <f>Summary!A277</f>
        <v>45199</v>
      </c>
      <c r="K278" s="49">
        <f>K277*(1+Summary!B277)</f>
        <v>2.835388819141865</v>
      </c>
      <c r="L278" s="49">
        <f>L277*(1+Summary!E277)</f>
        <v>18.376076701179983</v>
      </c>
      <c r="M278" s="49">
        <f>MAX($K$3:K278)</f>
        <v>3.249612288604975</v>
      </c>
      <c r="N278" s="47">
        <f t="shared" si="4"/>
        <v>-0.12746858168761166</v>
      </c>
      <c r="O278" s="47">
        <f>L278/MAX($L$3:L278)-1</f>
        <v>-0.11986371986878896</v>
      </c>
    </row>
    <row r="279" spans="10:15" x14ac:dyDescent="0.35">
      <c r="J279" s="48">
        <f>Summary!A278</f>
        <v>45230</v>
      </c>
      <c r="K279" s="49">
        <f>K278*(1+Summary!B278)</f>
        <v>2.7610959308765963</v>
      </c>
      <c r="L279" s="49">
        <f>L278*(1+Summary!E278)</f>
        <v>18.097569828176059</v>
      </c>
      <c r="M279" s="49">
        <f>MAX($K$3:K279)</f>
        <v>3.249612288604975</v>
      </c>
      <c r="N279" s="47">
        <f t="shared" si="4"/>
        <v>-0.15033065927323097</v>
      </c>
      <c r="O279" s="47">
        <f>L279/MAX($L$3:L279)-1</f>
        <v>-0.13320302004600837</v>
      </c>
    </row>
    <row r="280" spans="10:15" x14ac:dyDescent="0.35">
      <c r="J280" s="48">
        <f>Summary!A279</f>
        <v>45260</v>
      </c>
      <c r="K280" s="49">
        <f>K279*(1+Summary!B279)</f>
        <v>3.0000738497895276</v>
      </c>
      <c r="L280" s="49">
        <f>L279*(1+Summary!E279)</f>
        <v>18.786062985182173</v>
      </c>
      <c r="M280" s="49">
        <f>MAX($K$3:K280)</f>
        <v>3.249612288604975</v>
      </c>
      <c r="N280" s="47">
        <f t="shared" si="4"/>
        <v>-7.6790218848714287E-2</v>
      </c>
      <c r="O280" s="47">
        <f>L280/MAX($L$3:L280)-1</f>
        <v>-0.10022711251378502</v>
      </c>
    </row>
    <row r="281" spans="10:15" x14ac:dyDescent="0.35">
      <c r="J281" s="48">
        <f>Summary!A280</f>
        <v>45291</v>
      </c>
      <c r="K281" s="49">
        <f>K280*(1+Summary!B280)</f>
        <v>3.1236983974595667</v>
      </c>
      <c r="L281" s="49">
        <f>L280*(1+Summary!E280)</f>
        <v>19.187455350845877</v>
      </c>
      <c r="M281" s="49">
        <f>MAX($K$3:K281)</f>
        <v>3.249612288604975</v>
      </c>
      <c r="N281" s="47">
        <f t="shared" si="4"/>
        <v>-3.8747358134672116E-2</v>
      </c>
      <c r="O281" s="47">
        <f>L281/MAX($L$3:L281)-1</f>
        <v>-8.1002117465433177E-2</v>
      </c>
    </row>
    <row r="282" spans="10:15" x14ac:dyDescent="0.35">
      <c r="J282" s="48">
        <f>Summary!A281</f>
        <v>45322</v>
      </c>
      <c r="K282" s="49">
        <f>K281*(1+Summary!B281)</f>
        <v>3.1564877040100425</v>
      </c>
      <c r="L282" s="49">
        <f>L281*(1+Summary!E281)</f>
        <v>19.290630055712615</v>
      </c>
      <c r="M282" s="49">
        <f>MAX($K$3:K282)</f>
        <v>3.249612288604975</v>
      </c>
      <c r="N282" s="47">
        <f t="shared" si="4"/>
        <v>-2.8657137013385015E-2</v>
      </c>
      <c r="O282" s="47">
        <f>L282/MAX($L$3:L282)-1</f>
        <v>-7.6060485885324769E-2</v>
      </c>
    </row>
    <row r="283" spans="10:15" x14ac:dyDescent="0.35">
      <c r="J283" s="48">
        <f>Summary!A282</f>
        <v>45351</v>
      </c>
      <c r="K283" s="49">
        <f>K282*(1+Summary!B282)</f>
        <v>3.3076582231740628</v>
      </c>
      <c r="L283" s="49">
        <f>L282*(1+Summary!E282)</f>
        <v>20.699560120640466</v>
      </c>
      <c r="M283" s="49">
        <f>MAX($K$3:K283)</f>
        <v>3.3076582231740628</v>
      </c>
      <c r="N283" s="47">
        <f t="shared" si="4"/>
        <v>0</v>
      </c>
      <c r="O283" s="47">
        <f>L283/MAX($L$3:L283)-1</f>
        <v>-8.5787003836894637E-3</v>
      </c>
    </row>
    <row r="284" spans="10:15" x14ac:dyDescent="0.35">
      <c r="J284" s="48">
        <f>Summary!A283</f>
        <v>45382</v>
      </c>
      <c r="K284" s="49">
        <f>K283*(1+Summary!B283)</f>
        <v>3.3982719149250418</v>
      </c>
      <c r="L284" s="49">
        <f>L283*(1+Summary!E283)</f>
        <v>21.846330179862711</v>
      </c>
      <c r="M284" s="49">
        <f>MAX($K$3:K284)</f>
        <v>3.3982719149250418</v>
      </c>
      <c r="N284" s="47">
        <f t="shared" si="4"/>
        <v>0</v>
      </c>
      <c r="O284" s="47">
        <f>L284/MAX($L$3:L284)-1</f>
        <v>0</v>
      </c>
    </row>
    <row r="285" spans="10:15" x14ac:dyDescent="0.35">
      <c r="J285" s="48">
        <f>Summary!A284</f>
        <v>45412</v>
      </c>
      <c r="K285" s="49">
        <f>K284*(1+Summary!B284)</f>
        <v>3.243630455653201</v>
      </c>
      <c r="L285" s="49">
        <f>L284*(1+Summary!E284)</f>
        <v>21.252820592782545</v>
      </c>
      <c r="M285" s="49">
        <f>MAX($K$3:K285)</f>
        <v>3.3982719149250418</v>
      </c>
      <c r="N285" s="47">
        <f t="shared" si="4"/>
        <v>-4.5505910987482578E-2</v>
      </c>
      <c r="O285" s="47">
        <f>L285/MAX($L$3:L285)-1</f>
        <v>-2.7167473081004978E-2</v>
      </c>
    </row>
    <row r="286" spans="10:15" x14ac:dyDescent="0.35">
      <c r="J286" s="48">
        <f>Summary!A285</f>
        <v>45443</v>
      </c>
      <c r="K286" s="49">
        <f>K285*(1+Summary!B285)</f>
        <v>3.3899268887083664</v>
      </c>
      <c r="L286" s="49">
        <f>L285*(1+Summary!E285)</f>
        <v>22.514079442271935</v>
      </c>
      <c r="M286" s="49">
        <f>MAX($K$3:K286)</f>
        <v>3.3982719149250418</v>
      </c>
      <c r="N286" s="47">
        <f t="shared" si="4"/>
        <v>-2.455667593880384E-3</v>
      </c>
      <c r="O286" s="47">
        <f>L286/MAX($L$3:L286)-1</f>
        <v>0</v>
      </c>
    </row>
    <row r="287" spans="10:15" x14ac:dyDescent="0.35">
      <c r="J287" s="48">
        <f>Summary!A286</f>
        <v>45473</v>
      </c>
      <c r="K287" s="49">
        <f>K286*(1+Summary!B286)</f>
        <v>3.4928734953105383</v>
      </c>
      <c r="L287" s="49">
        <f>L286*(1+Summary!E286)</f>
        <v>23.495578591930716</v>
      </c>
      <c r="M287" s="49">
        <f>MAX($K$3:K287)</f>
        <v>3.4928734953105383</v>
      </c>
      <c r="N287" s="47">
        <f t="shared" si="4"/>
        <v>0</v>
      </c>
      <c r="O287" s="47">
        <f>L287/MAX($L$3:L287)-1</f>
        <v>0</v>
      </c>
    </row>
    <row r="288" spans="10:15" x14ac:dyDescent="0.35">
      <c r="J288" s="48">
        <f>Summary!A287</f>
        <v>45504</v>
      </c>
      <c r="K288" s="49">
        <f>K287*(1+Summary!B287)</f>
        <v>3.5159146296433055</v>
      </c>
      <c r="L288" s="49">
        <f>L287*(1+Summary!E287)</f>
        <v>22.942864430105541</v>
      </c>
      <c r="M288" s="49">
        <f>MAX($K$3:K288)</f>
        <v>3.5159146296433055</v>
      </c>
      <c r="N288" s="47">
        <f t="shared" si="4"/>
        <v>0</v>
      </c>
      <c r="O288" s="47">
        <f>L288/MAX($L$3:L288)-1</f>
        <v>-2.352417752397884E-2</v>
      </c>
    </row>
    <row r="289" spans="10:15" x14ac:dyDescent="0.35">
      <c r="J289" s="48">
        <f>Summary!A288</f>
        <v>45535</v>
      </c>
      <c r="K289" s="49">
        <f>K288*(1+Summary!B288)</f>
        <v>3.5811239937966182</v>
      </c>
      <c r="L289" s="49">
        <f>L288*(1+Summary!E288)</f>
        <v>22.571375463689492</v>
      </c>
      <c r="M289" s="49">
        <f>MAX($K$3:K289)</f>
        <v>3.5811239937966182</v>
      </c>
      <c r="N289" s="47">
        <f t="shared" si="4"/>
        <v>0</v>
      </c>
      <c r="O289" s="47">
        <f>L289/MAX($L$3:L289)-1</f>
        <v>-3.9335193412033287E-2</v>
      </c>
    </row>
    <row r="290" spans="10:15" x14ac:dyDescent="0.35">
      <c r="J290" s="48">
        <f>Summary!A289</f>
        <v>45565</v>
      </c>
      <c r="K290" s="49">
        <f>K289*(1+Summary!B289)</f>
        <v>3.6384314304704235</v>
      </c>
      <c r="L290" s="49">
        <f>L289*(1+Summary!E289)</f>
        <v>23.580249961373585</v>
      </c>
      <c r="M290" s="49">
        <f>MAX($K$3:K290)</f>
        <v>3.6384314304704235</v>
      </c>
      <c r="N290" s="47">
        <f t="shared" si="4"/>
        <v>0</v>
      </c>
      <c r="O290" s="47">
        <f>L290/MAX($L$3:L290)-1</f>
        <v>0</v>
      </c>
    </row>
    <row r="291" spans="10:15" x14ac:dyDescent="0.35">
      <c r="J291" s="48">
        <f>Summary!A290</f>
        <v>45596</v>
      </c>
      <c r="K291" s="49">
        <f>K290*(1+Summary!B290)</f>
        <v>3.5910198655933829</v>
      </c>
      <c r="L291" s="49">
        <f>L290*(1+Summary!E290)</f>
        <v>23.396636141168592</v>
      </c>
      <c r="M291" s="49">
        <f>MAX($K$3:K291)</f>
        <v>3.6384314304704235</v>
      </c>
      <c r="N291" s="47">
        <f t="shared" si="4"/>
        <v>-1.3030770479824705E-2</v>
      </c>
      <c r="O291" s="47">
        <f>L291/MAX($L$3:L291)-1</f>
        <v>-7.786763096479854E-3</v>
      </c>
    </row>
    <row r="292" spans="10:15" x14ac:dyDescent="0.35">
      <c r="J292" s="48">
        <f>Summary!A291</f>
        <v>45626</v>
      </c>
      <c r="K292" s="49">
        <f>K291*(1+Summary!B291)</f>
        <v>3.786943357211431</v>
      </c>
      <c r="L292" s="49">
        <f>L291*(1+Summary!E291)</f>
        <v>24.287837208749277</v>
      </c>
      <c r="M292" s="49">
        <f>MAX($K$3:K292)</f>
        <v>3.786943357211431</v>
      </c>
      <c r="N292" s="47">
        <f t="shared" si="4"/>
        <v>0</v>
      </c>
      <c r="O292" s="47">
        <f>L292/MAX($L$3:L292)-1</f>
        <v>0</v>
      </c>
    </row>
    <row r="293" spans="10:15" x14ac:dyDescent="0.35">
      <c r="J293" s="48">
        <f>Summary!A292</f>
        <v>45657</v>
      </c>
      <c r="K293" s="49">
        <f>K292*(1+Summary!B292)</f>
        <v>3.6718853851266515</v>
      </c>
      <c r="L293" s="49">
        <f>L292*(1+Summary!E292)</f>
        <v>24.110177544613066</v>
      </c>
      <c r="M293" s="49">
        <f>MAX($K$3:K293)</f>
        <v>3.786943357211431</v>
      </c>
      <c r="N293" s="47">
        <f t="shared" si="4"/>
        <v>-3.0382807777062704E-2</v>
      </c>
      <c r="O293" s="47">
        <f>L293/MAX($L$3:L293)-1</f>
        <v>-7.3147585192234743E-3</v>
      </c>
    </row>
    <row r="294" spans="10:15" x14ac:dyDescent="0.35">
      <c r="J294" s="48">
        <f>Summary!A293</f>
        <v>45688</v>
      </c>
      <c r="K294" s="49">
        <f>K293*(1+Summary!B293)</f>
        <v>3.7532678531866184</v>
      </c>
      <c r="L294" s="49">
        <f>L293*(1+Summary!E293)</f>
        <v>25.421362545420124</v>
      </c>
      <c r="M294" s="49">
        <f>MAX($K$3:K294)</f>
        <v>3.786943357211431</v>
      </c>
      <c r="N294" s="47">
        <f t="shared" si="4"/>
        <v>-8.8925291054815503E-3</v>
      </c>
      <c r="O294" s="47">
        <f>L294/MAX($L$3:L294)-1</f>
        <v>0</v>
      </c>
    </row>
    <row r="295" spans="10:15" x14ac:dyDescent="0.35">
      <c r="J295" s="48">
        <f>Summary!A294</f>
        <v>45716</v>
      </c>
      <c r="K295" s="49">
        <f>K294*(1+Summary!B294)</f>
        <v>3.6888708367181149</v>
      </c>
      <c r="L295" s="49">
        <f>L294*(1+Summary!E294)</f>
        <v>24.719408584452271</v>
      </c>
      <c r="M295" s="49">
        <f>MAX($K$3:K295)</f>
        <v>3.786943357211431</v>
      </c>
      <c r="N295" s="47">
        <f t="shared" si="4"/>
        <v>-2.589754090368368E-2</v>
      </c>
      <c r="O295" s="47">
        <f>L295/MAX($L$3:L295)-1</f>
        <v>-2.761275913962824E-2</v>
      </c>
    </row>
    <row r="296" spans="10:15" x14ac:dyDescent="0.35">
      <c r="J296" s="48">
        <f>Summary!A295</f>
        <v>45747</v>
      </c>
      <c r="K296" s="49">
        <f>K295*(1+Summary!B295)</f>
        <v>3.4650321246584443</v>
      </c>
      <c r="L296" s="49">
        <f>L295*(1+Summary!E295)</f>
        <v>23.680177199225739</v>
      </c>
      <c r="M296" s="49">
        <f>MAX($K$3:K296)</f>
        <v>3.786943357211431</v>
      </c>
      <c r="N296" s="47">
        <f t="shared" si="4"/>
        <v>-8.5005557830690859E-2</v>
      </c>
      <c r="O296" s="47">
        <f>L296/MAX($L$3:L296)-1</f>
        <v>-6.8492998480448208E-2</v>
      </c>
    </row>
    <row r="297" spans="10:15" x14ac:dyDescent="0.35">
      <c r="J297" s="48">
        <f>Summary!A296</f>
        <v>45777</v>
      </c>
      <c r="K297" s="49">
        <f>K296*(1+Summary!B296)</f>
        <v>3.4244147404179892</v>
      </c>
      <c r="L297" s="49">
        <f>L296*(1+Summary!E296)</f>
        <v>23.164296840977535</v>
      </c>
      <c r="M297" s="49">
        <f>MAX($K$3:K297)</f>
        <v>3.786943357211431</v>
      </c>
      <c r="N297" s="47">
        <f t="shared" si="4"/>
        <v>-9.5731196006162311E-2</v>
      </c>
      <c r="O297" s="47">
        <f>L297/MAX($L$3:L297)-1</f>
        <v>-8.8786181323283087E-2</v>
      </c>
    </row>
    <row r="298" spans="10:15" x14ac:dyDescent="0.35">
      <c r="J298" s="48">
        <f>Summary!A297</f>
        <v>45808</v>
      </c>
      <c r="K298" s="49">
        <f>K297*(1+Summary!B297)</f>
        <v>3.6260985156192302</v>
      </c>
      <c r="L298" s="49">
        <f>L297*(1+Summary!E297)</f>
        <v>24.934993443987462</v>
      </c>
      <c r="M298" s="49">
        <f>MAX($K$3:K298)</f>
        <v>3.786943357211431</v>
      </c>
      <c r="N298" s="47">
        <f t="shared" si="4"/>
        <v>-4.2473527174866743E-2</v>
      </c>
      <c r="O298" s="47">
        <f>L298/MAX($L$3:L298)-1</f>
        <v>-1.9132298694205296E-2</v>
      </c>
    </row>
    <row r="299" spans="10:15" x14ac:dyDescent="0.35">
      <c r="J299" s="48">
        <f>Summary!A298</f>
        <v>45838</v>
      </c>
      <c r="K299" s="49">
        <f>K298*(1+Summary!B298)</f>
        <v>3.799497821431209</v>
      </c>
      <c r="L299" s="49">
        <f>L298*(1+Summary!E298)</f>
        <v>25.981087419680104</v>
      </c>
      <c r="M299" s="49">
        <f>MAX($K$3:K299)</f>
        <v>3.799497821431209</v>
      </c>
      <c r="N299" s="47">
        <f t="shared" si="4"/>
        <v>0</v>
      </c>
      <c r="O299" s="47">
        <f>L299/MAX($L$3:L299)-1</f>
        <v>0</v>
      </c>
    </row>
    <row r="300" spans="10:15" x14ac:dyDescent="0.35">
      <c r="J300" s="48">
        <f>Summary!A299</f>
        <v>45869</v>
      </c>
      <c r="K300" s="49">
        <f>K299*(1+Summary!B299)</f>
        <v>3.8726829628535562</v>
      </c>
      <c r="L300" s="49">
        <f>L299*(1+Summary!E299)</f>
        <v>25.990531065544172</v>
      </c>
      <c r="M300" s="49">
        <f>MAX($K$3:K300)</f>
        <v>3.8726829628535562</v>
      </c>
      <c r="N300" s="47">
        <f t="shared" si="4"/>
        <v>0</v>
      </c>
      <c r="O300" s="47">
        <f>L300/MAX($L$3:L300)-1</f>
        <v>0</v>
      </c>
    </row>
    <row r="301" spans="10:15" x14ac:dyDescent="0.35">
      <c r="J301" s="48">
        <f>Summary!A300</f>
        <v>45900</v>
      </c>
      <c r="K301" s="49">
        <f>K300*(1+Summary!B300)</f>
        <v>3.9325751421608452</v>
      </c>
      <c r="L301" s="49">
        <f>L300*(1+Summary!E300)</f>
        <v>26.424845761157815</v>
      </c>
      <c r="M301" s="49">
        <f>MAX($K$3:K301)</f>
        <v>3.9325751421608452</v>
      </c>
      <c r="N301" s="47">
        <f t="shared" si="4"/>
        <v>0</v>
      </c>
      <c r="O301" s="47">
        <f>L301/MAX($L$3:L301)-1</f>
        <v>0</v>
      </c>
    </row>
    <row r="302" spans="10:15" x14ac:dyDescent="0.35">
      <c r="J302" s="48">
        <f>Summary!A301</f>
        <v>45930</v>
      </c>
      <c r="K302" s="49">
        <f>K301*(1+Summary!B301)</f>
        <v>4.059227531201536</v>
      </c>
      <c r="L302" s="49">
        <f>L301*(1+Summary!E301)</f>
        <v>28.730122354101237</v>
      </c>
      <c r="M302" s="49">
        <f>MAX($K$3:K302)</f>
        <v>4.059227531201536</v>
      </c>
      <c r="N302" s="47">
        <f t="shared" si="4"/>
        <v>0</v>
      </c>
      <c r="O302" s="47">
        <f>L302/MAX($L$3:L302)-1</f>
        <v>0</v>
      </c>
    </row>
    <row r="303" spans="10:15" x14ac:dyDescent="0.35">
      <c r="J303" s="48">
        <f>Summary!A302</f>
        <v>45961</v>
      </c>
      <c r="K303" s="49">
        <f>K302*(1+Summary!B302)</f>
        <v>4.1406838490510314</v>
      </c>
      <c r="L303" s="49">
        <f>L302*(1+Summary!E302)</f>
        <v>30.292201937481675</v>
      </c>
      <c r="M303" s="49">
        <f>MAX($K$3:K303)</f>
        <v>4.1406838490510314</v>
      </c>
      <c r="N303" s="47">
        <f t="shared" si="4"/>
        <v>0</v>
      </c>
      <c r="O303" s="47">
        <f>L303/MAX($L$3:L303)-1</f>
        <v>0</v>
      </c>
    </row>
    <row r="304" spans="10:15" x14ac:dyDescent="0.35">
      <c r="J304" s="48">
        <f>Summary!A303</f>
        <v>45991</v>
      </c>
      <c r="K304" s="49">
        <f>K303*(1+Summary!B303)</f>
        <v>4.1319695738867148</v>
      </c>
      <c r="L304" s="49">
        <f>L303*(1+Summary!E303)</f>
        <v>31.034180520997413</v>
      </c>
      <c r="M304" s="49">
        <f>MAX($K$3:K304)</f>
        <v>4.1406838490510314</v>
      </c>
      <c r="N304" s="47">
        <f t="shared" si="4"/>
        <v>-2.1045497511995581E-3</v>
      </c>
      <c r="O304" s="47">
        <f>L304/MAX($L$3:L304)-1</f>
        <v>0</v>
      </c>
    </row>
    <row r="305" spans="10:15" x14ac:dyDescent="0.35">
      <c r="J305" s="48">
        <f>Summary!A304</f>
        <v>46022</v>
      </c>
      <c r="K305" s="49">
        <f>K304*(1+Summary!B304)</f>
        <v>4.1157964699800615</v>
      </c>
      <c r="L305" s="49">
        <f>L304*(1+Summary!E304)</f>
        <v>31.137467335702631</v>
      </c>
      <c r="M305" s="49">
        <f>MAX($K$3:K305)</f>
        <v>4.1406838490510314</v>
      </c>
      <c r="N305" s="47">
        <f t="shared" si="4"/>
        <v>-6.0104514080865368E-3</v>
      </c>
      <c r="O305" s="47">
        <f>L305/MAX($L$3:L305)-1</f>
        <v>0</v>
      </c>
    </row>
    <row r="306" spans="10:15" x14ac:dyDescent="0.35">
      <c r="J306" s="48">
        <f>Summary!A305</f>
        <v>46053</v>
      </c>
      <c r="K306" s="49">
        <f>K305*(1+Summary!B305)</f>
        <v>4.1595155453806969</v>
      </c>
      <c r="L306" s="49">
        <f>L305*(1+Summary!E305)</f>
        <v>33.008806293018502</v>
      </c>
      <c r="M306" s="49">
        <f>MAX($K$3:K306)</f>
        <v>4.1595155453806969</v>
      </c>
      <c r="N306" s="47">
        <f t="shared" si="4"/>
        <v>0</v>
      </c>
      <c r="O306" s="47">
        <f>L306/MAX($L$3:L306)-1</f>
        <v>0</v>
      </c>
    </row>
    <row r="307" spans="10:15" x14ac:dyDescent="0.35">
      <c r="J307" s="48">
        <f>Summary!A306</f>
        <v>46081</v>
      </c>
      <c r="K307" s="49">
        <f>K306*(1+Summary!B306)</f>
        <v>4.1137286758732747</v>
      </c>
      <c r="L307" s="49">
        <f>L306*(1+Summary!E306)</f>
        <v>33.589059534059352</v>
      </c>
      <c r="M307" s="49">
        <f>MAX($K$3:K307)</f>
        <v>4.1595155453806969</v>
      </c>
      <c r="N307" s="47">
        <f t="shared" si="4"/>
        <v>-1.1007740927491017E-2</v>
      </c>
      <c r="O307" s="47">
        <f>L307/MAX($L$3:L307)-1</f>
        <v>0</v>
      </c>
    </row>
    <row r="308" spans="10:15" x14ac:dyDescent="0.35">
      <c r="J308" s="48">
        <f>Summary!A307</f>
        <v>46112</v>
      </c>
      <c r="K308" s="49">
        <f>K307*(1+Summary!B307)</f>
        <v>3.8944686507643467</v>
      </c>
      <c r="L308" s="49">
        <f>L307*(1+Summary!E307)</f>
        <v>33.96193231568315</v>
      </c>
      <c r="M308" s="49">
        <f>MAX($K$3:K308)</f>
        <v>4.1595155453806969</v>
      </c>
      <c r="N308" s="47">
        <f t="shared" si="4"/>
        <v>-6.3720616433491917E-2</v>
      </c>
      <c r="O308" s="47">
        <f>L308/MAX($L$3:L308)-1</f>
        <v>0</v>
      </c>
    </row>
    <row r="309" spans="10:15" x14ac:dyDescent="0.35">
      <c r="J309" s="48">
        <f>Summary!A308</f>
        <v>46142</v>
      </c>
      <c r="K309" s="49">
        <f>K308*(1+Summary!B308)</f>
        <v>4.2934052137951415</v>
      </c>
      <c r="L309" s="49">
        <f>L308*(1+Summary!E308)</f>
        <v>39.21931947309362</v>
      </c>
      <c r="M309" s="49">
        <f>MAX($K$3:K309)</f>
        <v>4.2934052137951415</v>
      </c>
      <c r="N309" s="47">
        <f t="shared" si="4"/>
        <v>0</v>
      </c>
      <c r="O309" s="47">
        <f>L309/MAX($L$3:L309)-1</f>
        <v>0</v>
      </c>
    </row>
    <row r="310" spans="10:15" x14ac:dyDescent="0.35">
      <c r="J310" s="48">
        <f>Summary!A309</f>
        <v>46173</v>
      </c>
      <c r="K310" s="49">
        <f>K309*(1+Summary!B309)</f>
        <v>4.5020308692120228</v>
      </c>
      <c r="L310" s="49">
        <f>L309*(1+Summary!E309)</f>
        <v>41.942909244231153</v>
      </c>
      <c r="M310" s="49">
        <f>MAX($K$3:K310)</f>
        <v>4.5020308692120228</v>
      </c>
      <c r="N310" s="47">
        <f t="shared" si="4"/>
        <v>0</v>
      </c>
      <c r="O310" s="47">
        <f>L310/MAX($L$3:L310)-1</f>
        <v>0</v>
      </c>
    </row>
    <row r="311" spans="10:15" x14ac:dyDescent="0.35">
      <c r="J311" s="48">
        <f>Summary!A310</f>
        <v>46203</v>
      </c>
      <c r="K311" s="49">
        <f>K310*(1+Summary!B310)</f>
        <v>4.4363784063215421</v>
      </c>
      <c r="L311" s="49">
        <f>L310*(1+Summary!E310)</f>
        <v>40.225042279838334</v>
      </c>
      <c r="M311" s="49">
        <f>MAX($K$3:K311)</f>
        <v>4.5020308692120228</v>
      </c>
      <c r="N311" s="47">
        <f t="shared" si="4"/>
        <v>-1.4582854893212094E-2</v>
      </c>
      <c r="O311" s="47">
        <f>L311/MAX($L$3:L311)-1</f>
        <v>-4.0957267756267846E-2</v>
      </c>
    </row>
    <row r="312" spans="10:15" x14ac:dyDescent="0.35">
      <c r="J312" s="48">
        <f>Summary!A311</f>
        <v>46234</v>
      </c>
      <c r="K312" s="49">
        <f>K311*(1+Summary!B311)</f>
        <v>4.4193191049405502</v>
      </c>
      <c r="L312" s="49">
        <f>L311*(1+Summary!E311)</f>
        <v>41.076559467209279</v>
      </c>
      <c r="M312" s="49">
        <f>MAX($K$3:K312)</f>
        <v>4.5020308692120228</v>
      </c>
      <c r="N312" s="47">
        <f t="shared" si="4"/>
        <v>-1.8372100652865875E-2</v>
      </c>
      <c r="O312" s="47">
        <f>L312/MAX($L$3:L312)-1</f>
        <v>-2.0655452676808128E-2</v>
      </c>
    </row>
  </sheetData>
  <mergeCells count="13">
    <mergeCell ref="A44:H47"/>
    <mergeCell ref="A20:H21"/>
    <mergeCell ref="A22:H23"/>
    <mergeCell ref="A24:H25"/>
    <mergeCell ref="A38:H38"/>
    <mergeCell ref="A39:H41"/>
    <mergeCell ref="A43:H43"/>
    <mergeCell ref="A1:H1"/>
    <mergeCell ref="A2:H2"/>
    <mergeCell ref="A4:H4"/>
    <mergeCell ref="A5:H7"/>
    <mergeCell ref="A9:H9"/>
    <mergeCell ref="A19: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69C81-B625-4DD8-B131-C6EB49D9579D}">
  <dimension ref="A1:AI312"/>
  <sheetViews>
    <sheetView topLeftCell="A100" workbookViewId="0">
      <selection activeCell="E84" sqref="E84"/>
    </sheetView>
  </sheetViews>
  <sheetFormatPr defaultRowHeight="14.5" x14ac:dyDescent="0.35"/>
  <cols>
    <col min="1" max="1" width="33.6328125" customWidth="1"/>
    <col min="2" max="4" width="19.08984375" customWidth="1"/>
    <col min="5" max="6" width="12.7265625" customWidth="1"/>
    <col min="7" max="7" width="21.6328125" customWidth="1"/>
    <col min="8" max="8" width="3.54296875" customWidth="1"/>
    <col min="10" max="13" width="14.1796875" customWidth="1"/>
  </cols>
  <sheetData>
    <row r="1" spans="1:35" ht="48" customHeight="1" x14ac:dyDescent="0.6">
      <c r="A1" s="50" t="s">
        <v>142</v>
      </c>
      <c r="B1" s="50"/>
      <c r="C1" s="50"/>
      <c r="D1" s="50"/>
      <c r="E1" s="50"/>
      <c r="F1" s="50"/>
      <c r="G1" s="50"/>
      <c r="H1" s="50"/>
    </row>
    <row r="2" spans="1:35" x14ac:dyDescent="0.35">
      <c r="A2" s="51" t="s">
        <v>119</v>
      </c>
      <c r="B2" s="51"/>
      <c r="C2" s="51"/>
      <c r="D2" s="51"/>
      <c r="E2" s="51"/>
      <c r="F2" s="51"/>
      <c r="G2" s="51"/>
      <c r="H2" s="51"/>
      <c r="J2" t="s">
        <v>136</v>
      </c>
      <c r="K2" t="s">
        <v>71</v>
      </c>
      <c r="L2" t="s">
        <v>113</v>
      </c>
      <c r="M2" t="s">
        <v>143</v>
      </c>
      <c r="N2" t="s">
        <v>139</v>
      </c>
      <c r="O2" t="s">
        <v>147</v>
      </c>
      <c r="P2" t="s">
        <v>148</v>
      </c>
      <c r="Q2" t="s">
        <v>149</v>
      </c>
      <c r="R2" t="s">
        <v>150</v>
      </c>
      <c r="T2" t="s">
        <v>136</v>
      </c>
      <c r="U2" t="s">
        <v>45</v>
      </c>
      <c r="V2" t="s">
        <v>50</v>
      </c>
      <c r="W2" t="s">
        <v>151</v>
      </c>
      <c r="X2" t="s">
        <v>152</v>
      </c>
      <c r="Y2" t="s">
        <v>71</v>
      </c>
      <c r="Z2" t="s">
        <v>41</v>
      </c>
      <c r="AA2" t="s">
        <v>153</v>
      </c>
      <c r="AB2" t="s">
        <v>154</v>
      </c>
      <c r="AC2" t="s">
        <v>155</v>
      </c>
      <c r="AD2" t="s">
        <v>143</v>
      </c>
      <c r="AE2" t="s">
        <v>156</v>
      </c>
      <c r="AF2" t="s">
        <v>157</v>
      </c>
      <c r="AH2" t="s">
        <v>158</v>
      </c>
      <c r="AI2" t="s">
        <v>159</v>
      </c>
    </row>
    <row r="3" spans="1:35" x14ac:dyDescent="0.35">
      <c r="J3" s="48">
        <f>Summary!A2</f>
        <v>36830</v>
      </c>
      <c r="K3" s="49">
        <f>1+Summary!B2</f>
        <v>0.99069492651945945</v>
      </c>
      <c r="L3" s="49">
        <f>1+Summary!H2</f>
        <v>1.0064456295623783</v>
      </c>
      <c r="M3" s="49">
        <f>1+Summary!I2</f>
        <v>1.0272005567532363</v>
      </c>
      <c r="N3">
        <f>K3</f>
        <v>0.99069492651945945</v>
      </c>
      <c r="O3">
        <f>L3</f>
        <v>1.0064456295623783</v>
      </c>
      <c r="P3" s="47">
        <f>K3/N3-1</f>
        <v>0</v>
      </c>
      <c r="Q3" s="47">
        <f>L3/O3-1</f>
        <v>0</v>
      </c>
      <c r="R3" s="47">
        <f>M3/MAX($M$3:M3)-1</f>
        <v>0</v>
      </c>
      <c r="T3" s="48">
        <f>Summary!A2</f>
        <v>36830</v>
      </c>
      <c r="U3" s="67">
        <f>Trend_Simulation!B98*Trend_Simulation!K98*4.31</f>
        <v>-2.1680540888748771E-3</v>
      </c>
      <c r="V3" s="67">
        <f>Trend_Simulation!C98*Trend_Simulation!L98*4.31</f>
        <v>1.9020215322163244E-2</v>
      </c>
      <c r="W3" s="67">
        <f>Trend_Simulation!D98*Trend_Simulation!M98*4.31</f>
        <v>1.2197079468988891E-2</v>
      </c>
      <c r="X3" s="67">
        <f>Trend_Simulation!E98*Trend_Simulation!N98*4.31</f>
        <v>4.4703057938265791E-3</v>
      </c>
      <c r="Y3" s="67">
        <f>Trend_Simulation!F98*Trend_Simulation!O98*4.31</f>
        <v>-2.8215033706165188E-3</v>
      </c>
      <c r="Z3" s="67">
        <f>Trend_Simulation!G98*Trend_Simulation!P98*4.31</f>
        <v>-1.0853795471069936E-2</v>
      </c>
      <c r="AA3" s="67">
        <f>Trend_Simulation!H98*Trend_Simulation!Q98*4.31</f>
        <v>7.9364157594330638E-3</v>
      </c>
      <c r="AB3" s="67" t="e">
        <f>Trend_Simulation!#REF!*Trend_Simulation!#REF!*4.31</f>
        <v>#REF!</v>
      </c>
      <c r="AC3" s="67" t="e">
        <f>SUM(U3:AB3)</f>
        <v>#REF!</v>
      </c>
      <c r="AD3" s="67">
        <f>Summary!I2</f>
        <v>2.7200556753236401E-2</v>
      </c>
      <c r="AE3" s="67" t="e">
        <f>AC3-AD3</f>
        <v>#REF!</v>
      </c>
      <c r="AF3">
        <f>LN(1+AD3)</f>
        <v>2.683719596396214E-2</v>
      </c>
      <c r="AH3">
        <v>36830</v>
      </c>
      <c r="AI3">
        <v>37621</v>
      </c>
    </row>
    <row r="4" spans="1:35" ht="15.5" x14ac:dyDescent="0.35">
      <c r="A4" s="52" t="s">
        <v>120</v>
      </c>
      <c r="B4" s="52"/>
      <c r="C4" s="52"/>
      <c r="D4" s="52"/>
      <c r="E4" s="52"/>
      <c r="F4" s="52"/>
      <c r="G4" s="52"/>
      <c r="H4" s="52"/>
      <c r="J4" s="48">
        <f>Summary!A3</f>
        <v>36860</v>
      </c>
      <c r="K4" s="49">
        <f>K3*(1+Summary!B3)</f>
        <v>0.90901705930138099</v>
      </c>
      <c r="L4" s="49">
        <f>L3*(1+Summary!H3)</f>
        <v>1.0212136470146742</v>
      </c>
      <c r="M4" s="49">
        <f>M3*(1+Summary!I3)</f>
        <v>1.0908067750933226</v>
      </c>
      <c r="N4">
        <f>MAX($K$3:K4)</f>
        <v>0.99069492651945945</v>
      </c>
      <c r="O4">
        <f>MAX($L$3:L4)</f>
        <v>1.0212136470146742</v>
      </c>
      <c r="P4" s="47">
        <f>K4/N4-1</f>
        <v>-8.244502422661204E-2</v>
      </c>
      <c r="Q4" s="47">
        <f>L4/O4-1</f>
        <v>0</v>
      </c>
      <c r="R4" s="47">
        <f>M4/MAX($M$3:M4)-1</f>
        <v>0</v>
      </c>
      <c r="T4" s="48">
        <f>Summary!A3</f>
        <v>36860</v>
      </c>
      <c r="U4" s="67">
        <f>Trend_Simulation!B99*Trend_Simulation!K99*4.31</f>
        <v>1.5564116070186172E-2</v>
      </c>
      <c r="V4" s="67">
        <f>Trend_Simulation!C99*Trend_Simulation!L99*4.31</f>
        <v>-7.9689132964847059E-3</v>
      </c>
      <c r="W4" s="67">
        <f>Trend_Simulation!D99*Trend_Simulation!M99*4.31</f>
        <v>2.8755084040989337E-2</v>
      </c>
      <c r="X4" s="67">
        <f>Trend_Simulation!E99*Trend_Simulation!N99*4.31</f>
        <v>2.0263530525053381E-2</v>
      </c>
      <c r="Y4" s="67">
        <f>Trend_Simulation!F99*Trend_Simulation!O99*4.31</f>
        <v>2.4999148500268818E-2</v>
      </c>
      <c r="Z4" s="67">
        <f>Trend_Simulation!G99*Trend_Simulation!P99*4.31</f>
        <v>-2.8568299933768734E-2</v>
      </c>
      <c r="AA4" s="67">
        <f>Trend_Simulation!H99*Trend_Simulation!Q99*4.31</f>
        <v>1.0197851473528979E-2</v>
      </c>
      <c r="AB4" s="67" t="e">
        <f>Trend_Simulation!#REF!*Trend_Simulation!#REF!*4.31</f>
        <v>#REF!</v>
      </c>
      <c r="AC4" s="67" t="e">
        <f>SUM(U4:AB4)</f>
        <v>#REF!</v>
      </c>
      <c r="AD4" s="67">
        <f>Summary!I3</f>
        <v>6.1921907968130643E-2</v>
      </c>
      <c r="AE4" s="67" t="e">
        <f>AC4-AD4</f>
        <v>#REF!</v>
      </c>
      <c r="AF4">
        <f>LN(1+AD4)</f>
        <v>6.0080387129370111E-2</v>
      </c>
      <c r="AH4">
        <v>37652</v>
      </c>
      <c r="AI4">
        <v>39416</v>
      </c>
    </row>
    <row r="5" spans="1:35" x14ac:dyDescent="0.35">
      <c r="A5" s="62" t="str">
        <f>"Unlevered trend produced "&amp;TEXT(C11,"0.0%")&amp;" annualized with only "&amp;TEXT(C12,"0.0%")&amp;" volatility and a "&amp;TEXT(C14,"0.0%")&amp;" maximum drawdown. At approximately 4.3x leverage, trend delivered "&amp;TEXT(D11,"0.0%")&amp;" annualized at volatility similar to the S&amp;P 500, while retaining negative equity correlation and a shallower drawdown. The strongest evidence is crisis resilience: leveraged trend averaged "&amp;TEXT(D15,"0.0%")&amp;" in negative S&amp;P months and "&amp;TEXT(D17,"0.0%")&amp;" when the S&amp;P fell at least 5%."</f>
        <v>Unlevered trend produced 5.6% annualized with only 3.6% volatility and a -5.9% maximum drawdown. At approximately 4.3x leverage, trend delivered 17.1% annualized at volatility similar to the S&amp;P 500, while retaining negative equity correlation and a shallower drawdown. The strongest evidence is crisis resilience: leveraged trend averaged 1.5% in negative S&amp;P months and 3.6% when the S&amp;P fell at least 5%.</v>
      </c>
      <c r="B5" s="62"/>
      <c r="C5" s="62"/>
      <c r="D5" s="62"/>
      <c r="E5" s="62"/>
      <c r="F5" s="62"/>
      <c r="G5" s="62"/>
      <c r="H5" s="62"/>
      <c r="J5" s="48">
        <f>Summary!A4</f>
        <v>36891</v>
      </c>
      <c r="K5" s="49">
        <f>K4*(1+Summary!B4)</f>
        <v>0.90488147108780737</v>
      </c>
      <c r="L5" s="49">
        <f>L4*(1+Summary!H4)</f>
        <v>1.0249373715614962</v>
      </c>
      <c r="M5" s="49">
        <f>M4*(1+Summary!I4)</f>
        <v>1.1075917700640263</v>
      </c>
      <c r="N5">
        <f>MAX($K$3:K5)</f>
        <v>0.99069492651945945</v>
      </c>
      <c r="O5">
        <f>MAX($L$3:L5)</f>
        <v>1.0249373715614962</v>
      </c>
      <c r="P5" s="47">
        <f t="shared" ref="P5:P68" si="0">K5/N5-1</f>
        <v>-8.6619455833022774E-2</v>
      </c>
      <c r="Q5" s="47">
        <f t="shared" ref="Q5:Q68" si="1">L5/O5-1</f>
        <v>0</v>
      </c>
      <c r="R5" s="47">
        <f>M5/MAX($M$3:M5)-1</f>
        <v>0</v>
      </c>
      <c r="T5" s="48">
        <f>Summary!A4</f>
        <v>36891</v>
      </c>
      <c r="U5" s="67">
        <f>Trend_Simulation!B100*Trend_Simulation!K100*4.31</f>
        <v>-2.8700111406824491E-2</v>
      </c>
      <c r="V5" s="67">
        <f>Trend_Simulation!C100*Trend_Simulation!L100*4.31</f>
        <v>-5.5194018953797224E-4</v>
      </c>
      <c r="W5" s="67">
        <f>Trend_Simulation!D100*Trend_Simulation!M100*4.31</f>
        <v>-1.8099216972609024E-4</v>
      </c>
      <c r="X5" s="67">
        <f>Trend_Simulation!E100*Trend_Simulation!N100*4.31</f>
        <v>1.6416673915631532E-2</v>
      </c>
      <c r="Y5" s="67">
        <f>Trend_Simulation!F100*Trend_Simulation!O100*4.31</f>
        <v>1.3795137123340222E-3</v>
      </c>
      <c r="Z5" s="67">
        <f>Trend_Simulation!G100*Trend_Simulation!P100*4.31</f>
        <v>9.4796628394482399E-3</v>
      </c>
      <c r="AA5" s="67">
        <f>Trend_Simulation!H100*Trend_Simulation!Q100*4.31</f>
        <v>1.7873055345485445E-2</v>
      </c>
      <c r="AB5" s="67" t="e">
        <f>Trend_Simulation!#REF!*Trend_Simulation!#REF!*4.31</f>
        <v>#REF!</v>
      </c>
      <c r="AC5" s="67" t="e">
        <f>SUM(U5:AB5)</f>
        <v>#REF!</v>
      </c>
      <c r="AD5" s="67">
        <f>Summary!I4</f>
        <v>1.5387688593397007E-2</v>
      </c>
      <c r="AE5" s="67" t="e">
        <f>AC5-AD5</f>
        <v>#REF!</v>
      </c>
      <c r="AF5">
        <f>LN(1+AD5)</f>
        <v>1.5270498771220359E-2</v>
      </c>
      <c r="AH5">
        <v>39447</v>
      </c>
      <c r="AI5">
        <v>39994</v>
      </c>
    </row>
    <row r="6" spans="1:35" x14ac:dyDescent="0.35">
      <c r="A6" s="62"/>
      <c r="B6" s="62"/>
      <c r="C6" s="62"/>
      <c r="D6" s="62"/>
      <c r="E6" s="62"/>
      <c r="F6" s="62"/>
      <c r="G6" s="62"/>
      <c r="H6" s="62"/>
      <c r="J6" s="48">
        <f>Summary!A5</f>
        <v>36922</v>
      </c>
      <c r="K6" s="49">
        <f>K5*(1+Summary!B5)</f>
        <v>0.93065504763311424</v>
      </c>
      <c r="L6" s="49">
        <f>L5*(1+Summary!H5)</f>
        <v>1.0295975740060139</v>
      </c>
      <c r="M6" s="49">
        <f>M5*(1+Summary!I5)</f>
        <v>1.1288437611751507</v>
      </c>
      <c r="N6">
        <f>MAX($K$3:K6)</f>
        <v>0.99069492651945945</v>
      </c>
      <c r="O6">
        <f>MAX($L$3:L6)</f>
        <v>1.0295975740060139</v>
      </c>
      <c r="P6" s="47">
        <f t="shared" si="0"/>
        <v>-6.0603801714498751E-2</v>
      </c>
      <c r="Q6" s="47">
        <f t="shared" si="1"/>
        <v>0</v>
      </c>
      <c r="R6" s="47">
        <f>M6/MAX($M$3:M6)-1</f>
        <v>0</v>
      </c>
      <c r="T6" s="48">
        <f>Summary!A5</f>
        <v>36922</v>
      </c>
      <c r="U6" s="67">
        <f>Trend_Simulation!B101*Trend_Simulation!K101*4.31</f>
        <v>-1.588462576241859E-2</v>
      </c>
      <c r="V6" s="67">
        <f>Trend_Simulation!C101*Trend_Simulation!L101*4.31</f>
        <v>1.4507764509941295E-2</v>
      </c>
      <c r="W6" s="67">
        <f>Trend_Simulation!D101*Trend_Simulation!M101*4.31</f>
        <v>2.7039364121548799E-2</v>
      </c>
      <c r="X6" s="67">
        <f>Trend_Simulation!E101*Trend_Simulation!N101*4.31</f>
        <v>3.1707391605875252E-3</v>
      </c>
      <c r="Y6" s="67">
        <f>Trend_Simulation!F101*Trend_Simulation!O101*4.31</f>
        <v>-8.6366189701452632E-3</v>
      </c>
      <c r="Z6" s="67">
        <f>Trend_Simulation!G101*Trend_Simulation!P101*4.31</f>
        <v>-1.2194474783447644E-2</v>
      </c>
      <c r="AA6" s="67">
        <f>Trend_Simulation!H101*Trend_Simulation!Q101*4.31</f>
        <v>1.1594632066981707E-2</v>
      </c>
      <c r="AB6" s="67" t="e">
        <f>Trend_Simulation!#REF!*Trend_Simulation!#REF!*4.31</f>
        <v>#REF!</v>
      </c>
      <c r="AC6" s="67" t="e">
        <f>SUM(U6:AB6)</f>
        <v>#REF!</v>
      </c>
      <c r="AD6" s="67">
        <f>Summary!I5</f>
        <v>1.9187566832404145E-2</v>
      </c>
      <c r="AE6" s="67" t="e">
        <f>AC6-AD6</f>
        <v>#REF!</v>
      </c>
      <c r="AF6">
        <f>LN(1+AD6)</f>
        <v>1.9005806813555993E-2</v>
      </c>
      <c r="AH6">
        <v>40025</v>
      </c>
      <c r="AI6">
        <v>41274</v>
      </c>
    </row>
    <row r="7" spans="1:35" x14ac:dyDescent="0.35">
      <c r="A7" s="62"/>
      <c r="B7" s="62"/>
      <c r="C7" s="62"/>
      <c r="D7" s="62"/>
      <c r="E7" s="62"/>
      <c r="F7" s="62"/>
      <c r="G7" s="62"/>
      <c r="H7" s="62"/>
      <c r="J7" s="48">
        <f>Summary!A6</f>
        <v>36950</v>
      </c>
      <c r="K7" s="49">
        <f>K6*(1+Summary!B6)</f>
        <v>0.84188760062033829</v>
      </c>
      <c r="L7" s="49">
        <f>L6*(1+Summary!H6)</f>
        <v>1.0537791505211291</v>
      </c>
      <c r="M7" s="49">
        <f>M6*(1+Summary!I6)</f>
        <v>1.2407265771789293</v>
      </c>
      <c r="N7">
        <f>MAX($K$3:K7)</f>
        <v>0.99069492651945945</v>
      </c>
      <c r="O7">
        <f>MAX($L$3:L7)</f>
        <v>1.0537791505211291</v>
      </c>
      <c r="P7" s="47">
        <f t="shared" si="0"/>
        <v>-0.1502049944092434</v>
      </c>
      <c r="Q7" s="47">
        <f t="shared" si="1"/>
        <v>0</v>
      </c>
      <c r="R7" s="47">
        <f>M7/MAX($M$3:M7)-1</f>
        <v>0</v>
      </c>
      <c r="T7" s="48">
        <f>Summary!A6</f>
        <v>36950</v>
      </c>
      <c r="U7" s="67">
        <f>Trend_Simulation!B102*Trend_Simulation!K102*4.31</f>
        <v>4.748955102172105E-3</v>
      </c>
      <c r="V7" s="67">
        <f>Trend_Simulation!C102*Trend_Simulation!L102*4.31</f>
        <v>3.746522139687558E-4</v>
      </c>
      <c r="W7" s="67">
        <f>Trend_Simulation!D102*Trend_Simulation!M102*4.31</f>
        <v>1.857952140571336E-2</v>
      </c>
      <c r="X7" s="67">
        <f>Trend_Simulation!E102*Trend_Simulation!N102*4.31</f>
        <v>9.4718755088453264E-3</v>
      </c>
      <c r="Y7" s="67">
        <f>Trend_Simulation!F102*Trend_Simulation!O102*4.31</f>
        <v>2.8921829316652364E-2</v>
      </c>
      <c r="Z7" s="67">
        <f>Trend_Simulation!G102*Trend_Simulation!P102*4.31</f>
        <v>3.2730728121339314E-2</v>
      </c>
      <c r="AA7" s="67">
        <f>Trend_Simulation!H102*Trend_Simulation!Q102*4.31</f>
        <v>6.398973252745156E-3</v>
      </c>
      <c r="AB7" s="67" t="e">
        <f>Trend_Simulation!#REF!*Trend_Simulation!#REF!*4.31</f>
        <v>#REF!</v>
      </c>
      <c r="AC7" s="67" t="e">
        <f>SUM(U7:AB7)</f>
        <v>#REF!</v>
      </c>
      <c r="AD7" s="67">
        <f>Summary!I6</f>
        <v>9.9112755769944674E-2</v>
      </c>
      <c r="AE7" s="67" t="e">
        <f>AC7-AD7</f>
        <v>#REF!</v>
      </c>
      <c r="AF7">
        <f>LN(1+AD7)</f>
        <v>9.450326867539964E-2</v>
      </c>
      <c r="AH7">
        <v>41305</v>
      </c>
      <c r="AI7">
        <v>43830</v>
      </c>
    </row>
    <row r="8" spans="1:35" x14ac:dyDescent="0.35">
      <c r="J8" s="48">
        <f>Summary!A7</f>
        <v>36981</v>
      </c>
      <c r="K8" s="49">
        <f>K7*(1+Summary!B7)</f>
        <v>0.78428476478842046</v>
      </c>
      <c r="L8" s="49">
        <f>L7*(1+Summary!H7)</f>
        <v>1.0786905319278906</v>
      </c>
      <c r="M8" s="49">
        <f>M7*(1+Summary!I7)</f>
        <v>1.3645026632162838</v>
      </c>
      <c r="N8">
        <f>MAX($K$3:K8)</f>
        <v>0.99069492651945945</v>
      </c>
      <c r="O8">
        <f>MAX($L$3:L8)</f>
        <v>1.0786905319278906</v>
      </c>
      <c r="P8" s="47">
        <f t="shared" si="0"/>
        <v>-0.20834886321282142</v>
      </c>
      <c r="Q8" s="47">
        <f t="shared" si="1"/>
        <v>0</v>
      </c>
      <c r="R8" s="47">
        <f>M8/MAX($M$3:M8)-1</f>
        <v>0</v>
      </c>
      <c r="T8" s="48">
        <f>Summary!A7</f>
        <v>36981</v>
      </c>
      <c r="U8" s="67">
        <f>Trend_Simulation!B103*Trend_Simulation!K103*4.31</f>
        <v>-6.9272914591875148E-3</v>
      </c>
      <c r="V8" s="67">
        <f>Trend_Simulation!C103*Trend_Simulation!L103*4.31</f>
        <v>1.9275151867627113E-2</v>
      </c>
      <c r="W8" s="67">
        <f>Trend_Simulation!D103*Trend_Simulation!M103*4.31</f>
        <v>9.5452264992600191E-3</v>
      </c>
      <c r="X8" s="67">
        <f>Trend_Simulation!E103*Trend_Simulation!N103*4.31</f>
        <v>2.3190012009305571E-3</v>
      </c>
      <c r="Y8" s="67">
        <f>Trend_Simulation!F103*Trend_Simulation!O103*4.31</f>
        <v>2.0746771213021691E-2</v>
      </c>
      <c r="Z8" s="67">
        <f>Trend_Simulation!G103*Trend_Simulation!P103*4.31</f>
        <v>2.199303813275862E-2</v>
      </c>
      <c r="AA8" s="67">
        <f>Trend_Simulation!H103*Trend_Simulation!Q103*4.31</f>
        <v>3.4936675507053545E-2</v>
      </c>
      <c r="AB8" s="67" t="e">
        <f>Trend_Simulation!#REF!*Trend_Simulation!#REF!*4.31</f>
        <v>#REF!</v>
      </c>
      <c r="AC8" s="67" t="e">
        <f>SUM(U8:AB8)</f>
        <v>#REF!</v>
      </c>
      <c r="AD8" s="67">
        <f>Summary!I7</f>
        <v>9.9760969349739714E-2</v>
      </c>
      <c r="AE8" s="67" t="e">
        <f>AC8-AD8</f>
        <v>#REF!</v>
      </c>
      <c r="AF8">
        <f>LN(1+AD8)</f>
        <v>9.5092855599984802E-2</v>
      </c>
      <c r="AH8">
        <v>43861</v>
      </c>
      <c r="AI8">
        <v>43951</v>
      </c>
    </row>
    <row r="9" spans="1:35" ht="15.5" x14ac:dyDescent="0.35">
      <c r="A9" s="52" t="s">
        <v>121</v>
      </c>
      <c r="B9" s="52"/>
      <c r="C9" s="52"/>
      <c r="D9" s="52"/>
      <c r="E9" s="52"/>
      <c r="F9" s="52"/>
      <c r="G9" s="52"/>
      <c r="H9" s="52"/>
      <c r="J9" s="48">
        <f>Summary!A8</f>
        <v>37011</v>
      </c>
      <c r="K9" s="49">
        <f>K8*(1+Summary!B8)</f>
        <v>0.84129680230411352</v>
      </c>
      <c r="L9" s="49">
        <f>L8*(1+Summary!H8)</f>
        <v>1.0647233484764067</v>
      </c>
      <c r="M9" s="49">
        <f>M8*(1+Summary!I8)</f>
        <v>1.2899438804403198</v>
      </c>
      <c r="N9">
        <f>MAX($K$3:K9)</f>
        <v>0.99069492651945945</v>
      </c>
      <c r="O9">
        <f>MAX($L$3:L9)</f>
        <v>1.0786905319278906</v>
      </c>
      <c r="P9" s="47">
        <f t="shared" si="0"/>
        <v>-0.15080134178158766</v>
      </c>
      <c r="Q9" s="47">
        <f t="shared" si="1"/>
        <v>-1.2948276672569814E-2</v>
      </c>
      <c r="R9" s="47">
        <f>M9/MAX($M$3:M9)-1</f>
        <v>-5.4641727558245035E-2</v>
      </c>
      <c r="T9" s="48">
        <f>Summary!A8</f>
        <v>37011</v>
      </c>
      <c r="U9" s="67">
        <f>Trend_Simulation!B104*Trend_Simulation!K104*4.31</f>
        <v>2.0004171128191892E-2</v>
      </c>
      <c r="V9" s="67">
        <f>Trend_Simulation!C104*Trend_Simulation!L104*4.31</f>
        <v>-1.006223470924697E-2</v>
      </c>
      <c r="W9" s="67">
        <f>Trend_Simulation!D104*Trend_Simulation!M104*4.31</f>
        <v>3.7111661953199019E-3</v>
      </c>
      <c r="X9" s="67">
        <f>Trend_Simulation!E104*Trend_Simulation!N104*4.31</f>
        <v>-2.1091457000566475E-2</v>
      </c>
      <c r="Y9" s="67">
        <f>Trend_Simulation!F104*Trend_Simulation!O104*4.31</f>
        <v>-2.2042129519962466E-2</v>
      </c>
      <c r="Z9" s="67">
        <f>Trend_Simulation!G104*Trend_Simulation!P104*4.31</f>
        <v>-2.0945012090848442E-2</v>
      </c>
      <c r="AA9" s="67">
        <f>Trend_Simulation!H104*Trend_Simulation!Q104*4.31</f>
        <v>-5.3815764616637739E-3</v>
      </c>
      <c r="AB9" s="67" t="e">
        <f>Trend_Simulation!#REF!*Trend_Simulation!#REF!*4.31</f>
        <v>#REF!</v>
      </c>
      <c r="AC9" s="67" t="e">
        <f>SUM(U9:AB9)</f>
        <v>#REF!</v>
      </c>
      <c r="AD9" s="67">
        <f>Summary!I8</f>
        <v>-5.4641727558245035E-2</v>
      </c>
      <c r="AE9" s="67" t="e">
        <f>AC9-AD9</f>
        <v>#REF!</v>
      </c>
      <c r="AF9">
        <f>LN(1+AD9)</f>
        <v>-5.619129906085428E-2</v>
      </c>
      <c r="AH9">
        <v>43982</v>
      </c>
      <c r="AI9">
        <v>44620</v>
      </c>
    </row>
    <row r="10" spans="1:35" x14ac:dyDescent="0.35">
      <c r="A10" s="53" t="s">
        <v>122</v>
      </c>
      <c r="B10" s="53" t="s">
        <v>71</v>
      </c>
      <c r="C10" s="53" t="s">
        <v>113</v>
      </c>
      <c r="D10" s="53" t="s">
        <v>143</v>
      </c>
      <c r="J10" s="48">
        <f>Summary!A9</f>
        <v>37042</v>
      </c>
      <c r="K10" s="49">
        <f>K9*(1+Summary!B9)</f>
        <v>0.84343844620042829</v>
      </c>
      <c r="L10" s="49">
        <f>L9*(1+Summary!H9)</f>
        <v>1.0641297536219727</v>
      </c>
      <c r="M10" s="49">
        <f>M9*(1+Summary!I9)</f>
        <v>1.2869090347263019</v>
      </c>
      <c r="N10">
        <f>MAX($K$3:K10)</f>
        <v>0.99069492651945945</v>
      </c>
      <c r="O10">
        <f>MAX($L$3:L10)</f>
        <v>1.0786905319278906</v>
      </c>
      <c r="P10" s="47">
        <f t="shared" si="0"/>
        <v>-0.1486395825568394</v>
      </c>
      <c r="Q10" s="47">
        <f t="shared" si="1"/>
        <v>-1.349856875066302E-2</v>
      </c>
      <c r="R10" s="47">
        <f>M10/MAX($M$3:M10)-1</f>
        <v>-5.6865868115702378E-2</v>
      </c>
      <c r="T10" s="48">
        <f>Summary!A9</f>
        <v>37042</v>
      </c>
      <c r="U10" s="67">
        <f>Trend_Simulation!B105*Trend_Simulation!K105*4.31</f>
        <v>-1.0812900604204604E-4</v>
      </c>
      <c r="V10" s="67">
        <f>Trend_Simulation!C105*Trend_Simulation!L105*4.31</f>
        <v>-2.8996946915836232E-3</v>
      </c>
      <c r="W10" s="67">
        <f>Trend_Simulation!D105*Trend_Simulation!M105*4.31</f>
        <v>1.6470597478592985E-2</v>
      </c>
      <c r="X10" s="67">
        <f>Trend_Simulation!E105*Trend_Simulation!N105*4.31</f>
        <v>-7.4224440358528735E-4</v>
      </c>
      <c r="Y10" s="67">
        <f>Trend_Simulation!F105*Trend_Simulation!O105*4.31</f>
        <v>-7.7189599573076269E-4</v>
      </c>
      <c r="Z10" s="67">
        <f>Trend_Simulation!G105*Trend_Simulation!P105*4.31</f>
        <v>3.8795068967845425E-3</v>
      </c>
      <c r="AA10" s="67">
        <f>Trend_Simulation!H105*Trend_Simulation!Q105*4.31</f>
        <v>-1.823101218527591E-2</v>
      </c>
      <c r="AB10" s="67" t="e">
        <f>Trend_Simulation!#REF!*Trend_Simulation!#REF!*4.31</f>
        <v>#REF!</v>
      </c>
      <c r="AC10" s="67" t="e">
        <f>SUM(U10:AB10)</f>
        <v>#REF!</v>
      </c>
      <c r="AD10" s="67">
        <f>Summary!I9</f>
        <v>-2.3526959273469238E-3</v>
      </c>
      <c r="AE10" s="67" t="e">
        <f>AC10-AD10</f>
        <v>#REF!</v>
      </c>
      <c r="AF10">
        <f>LN(1+AD10)</f>
        <v>-2.3554678649478317E-3</v>
      </c>
      <c r="AH10">
        <v>44651</v>
      </c>
      <c r="AI10">
        <v>45535</v>
      </c>
    </row>
    <row r="11" spans="1:35" x14ac:dyDescent="0.35">
      <c r="A11" s="9" t="s">
        <v>125</v>
      </c>
      <c r="B11" s="54">
        <f>Summary!V43</f>
        <v>7.8300905477441729E-2</v>
      </c>
      <c r="C11" s="54" cm="1">
        <f t="array" ref="C11">PRODUCT(1+Summary!H2:H311)^(12/COUNT(Summary!H2:H311))-1+Summary!Z43</f>
        <v>5.5532947307427971E-2</v>
      </c>
      <c r="D11" s="54">
        <f>Summary!X43</f>
        <v>0.17126707378407846</v>
      </c>
      <c r="J11" s="48">
        <f>Summary!A10</f>
        <v>37072</v>
      </c>
      <c r="K11" s="49">
        <f>K10*(1+Summary!B10)</f>
        <v>0.81965881397238016</v>
      </c>
      <c r="L11" s="49">
        <f>L10*(1+Summary!H10)</f>
        <v>1.0709454780045029</v>
      </c>
      <c r="M11" s="49">
        <f>M10*(1+Summary!I10)</f>
        <v>1.3216928915081301</v>
      </c>
      <c r="N11">
        <f>MAX($K$3:K11)</f>
        <v>0.99069492651945945</v>
      </c>
      <c r="O11">
        <f>MAX($L$3:L11)</f>
        <v>1.0786905319278906</v>
      </c>
      <c r="P11" s="47">
        <f t="shared" si="0"/>
        <v>-0.17264256429370117</v>
      </c>
      <c r="Q11" s="47">
        <f t="shared" si="1"/>
        <v>-7.1800518259349522E-3</v>
      </c>
      <c r="R11" s="47">
        <f>M11/MAX($M$3:M11)-1</f>
        <v>-3.1373901174546859E-2</v>
      </c>
      <c r="T11" s="48">
        <f>Summary!A10</f>
        <v>37072</v>
      </c>
      <c r="U11" s="67">
        <f>Trend_Simulation!B106*Trend_Simulation!K106*4.31</f>
        <v>-3.209653748227969E-3</v>
      </c>
      <c r="V11" s="67">
        <f>Trend_Simulation!C106*Trend_Simulation!L106*4.31</f>
        <v>-8.2690332693975983E-3</v>
      </c>
      <c r="W11" s="67">
        <f>Trend_Simulation!D106*Trend_Simulation!M106*4.31</f>
        <v>5.358799581200919E-3</v>
      </c>
      <c r="X11" s="67">
        <f>Trend_Simulation!E106*Trend_Simulation!N106*4.31</f>
        <v>1.8264958935096391E-3</v>
      </c>
      <c r="Y11" s="67">
        <f>Trend_Simulation!F106*Trend_Simulation!O106*4.31</f>
        <v>8.5489446755481809E-3</v>
      </c>
      <c r="Z11" s="67">
        <f>Trend_Simulation!G106*Trend_Simulation!P106*4.31</f>
        <v>-2.3965865062827996E-3</v>
      </c>
      <c r="AA11" s="67">
        <f>Trend_Simulation!H106*Trend_Simulation!Q106*4.31</f>
        <v>2.574647527462038E-2</v>
      </c>
      <c r="AB11" s="67" t="e">
        <f>Trend_Simulation!#REF!*Trend_Simulation!#REF!*4.31</f>
        <v>#REF!</v>
      </c>
      <c r="AC11" s="67" t="e">
        <f>SUM(U11:AB11)</f>
        <v>#REF!</v>
      </c>
      <c r="AD11" s="67">
        <f>Summary!I10</f>
        <v>2.702899415825907E-2</v>
      </c>
      <c r="AE11" s="67" t="e">
        <f>AC11-AD11</f>
        <v>#REF!</v>
      </c>
      <c r="AF11">
        <f>LN(1+AD11)</f>
        <v>2.6670162444947722E-2</v>
      </c>
      <c r="AH11">
        <v>45565</v>
      </c>
      <c r="AI11">
        <v>46234</v>
      </c>
    </row>
    <row r="12" spans="1:35" x14ac:dyDescent="0.35">
      <c r="A12" s="9" t="s">
        <v>126</v>
      </c>
      <c r="B12" s="54">
        <f>Summary!V44</f>
        <v>0.15286590169542774</v>
      </c>
      <c r="C12" s="54">
        <f>_xlfn.STDEV.S(Summary!H2:H311)*SQRT(12)</f>
        <v>3.6215307239962018E-2</v>
      </c>
      <c r="D12" s="54">
        <f>Summary!X44</f>
        <v>0.15282859655263967</v>
      </c>
      <c r="J12" s="48">
        <f>Summary!A11</f>
        <v>37103</v>
      </c>
      <c r="K12" s="49">
        <f>K11*(1+Summary!B11)</f>
        <v>0.80872904512222155</v>
      </c>
      <c r="L12" s="49">
        <f>L11*(1+Summary!H11)</f>
        <v>1.0796573417647213</v>
      </c>
      <c r="M12" s="49">
        <f>M11*(1+Summary!I11)</f>
        <v>1.3670647656711525</v>
      </c>
      <c r="N12">
        <f>MAX($K$3:K12)</f>
        <v>0.99069492651945945</v>
      </c>
      <c r="O12">
        <f>MAX($L$3:L12)</f>
        <v>1.0796573417647213</v>
      </c>
      <c r="P12" s="47">
        <f t="shared" si="0"/>
        <v>-0.18367499068207216</v>
      </c>
      <c r="Q12" s="47">
        <f t="shared" si="1"/>
        <v>0</v>
      </c>
      <c r="R12" s="47">
        <f>M12/MAX($M$3:M12)-1</f>
        <v>0</v>
      </c>
      <c r="T12" s="48">
        <f>Summary!A11</f>
        <v>37103</v>
      </c>
      <c r="U12" s="67">
        <f>Trend_Simulation!B107*Trend_Simulation!K107*4.31</f>
        <v>-7.0248749223001134E-3</v>
      </c>
      <c r="V12" s="67">
        <f>Trend_Simulation!C107*Trend_Simulation!L107*4.31</f>
        <v>8.3457508441707445E-3</v>
      </c>
      <c r="W12" s="67">
        <f>Trend_Simulation!D107*Trend_Simulation!M107*4.31</f>
        <v>-1.1251136046510374E-2</v>
      </c>
      <c r="X12" s="67">
        <f>Trend_Simulation!E107*Trend_Simulation!N107*4.31</f>
        <v>2.7768058715477335E-2</v>
      </c>
      <c r="Y12" s="67">
        <f>Trend_Simulation!F107*Trend_Simulation!O107*4.31</f>
        <v>4.0433248075721559E-3</v>
      </c>
      <c r="Z12" s="67">
        <f>Trend_Simulation!G107*Trend_Simulation!P107*4.31</f>
        <v>1.0902859269612429E-2</v>
      </c>
      <c r="AA12" s="67">
        <f>Trend_Simulation!H107*Trend_Simulation!Q107*4.31</f>
        <v>2.2767497200584042E-3</v>
      </c>
      <c r="AB12" s="67" t="e">
        <f>Trend_Simulation!#REF!*Trend_Simulation!#REF!*4.31</f>
        <v>#REF!</v>
      </c>
      <c r="AC12" s="67" t="e">
        <f>SUM(U12:AB12)</f>
        <v>#REF!</v>
      </c>
      <c r="AD12" s="67">
        <f>Summary!I11</f>
        <v>3.4328605725684469E-2</v>
      </c>
      <c r="AE12" s="67" t="e">
        <f>AC12-AD12</f>
        <v>#REF!</v>
      </c>
      <c r="AF12">
        <f>LN(1+AD12)</f>
        <v>3.3752526106751106E-2</v>
      </c>
    </row>
    <row r="13" spans="1:35" x14ac:dyDescent="0.35">
      <c r="A13" s="9" t="s">
        <v>17</v>
      </c>
      <c r="B13" s="55">
        <f>Summary!V45</f>
        <v>0.38732378110230326</v>
      </c>
      <c r="C13" s="55">
        <f>(C11-Summary!Z43)/C12</f>
        <v>1.0062220550779046</v>
      </c>
      <c r="D13" s="55">
        <f>Summary!X45</f>
        <v>0.99572181375432789</v>
      </c>
      <c r="J13" s="48">
        <f>Summary!A12</f>
        <v>37134</v>
      </c>
      <c r="K13" s="49">
        <f>K12*(1+Summary!B12)</f>
        <v>0.7553356472934053</v>
      </c>
      <c r="L13" s="49">
        <f>L12*(1+Summary!H12)</f>
        <v>1.0843356224897214</v>
      </c>
      <c r="M13" s="49">
        <f>M12*(1+Summary!I12)</f>
        <v>1.3920625707447742</v>
      </c>
      <c r="N13">
        <f>MAX($K$3:K13)</f>
        <v>0.99069492651945945</v>
      </c>
      <c r="O13">
        <f>MAX($L$3:L13)</f>
        <v>1.0843356224897214</v>
      </c>
      <c r="P13" s="47">
        <f t="shared" si="0"/>
        <v>-0.23756988445769656</v>
      </c>
      <c r="Q13" s="47">
        <f t="shared" si="1"/>
        <v>0</v>
      </c>
      <c r="R13" s="47">
        <f>M13/MAX($M$3:M13)-1</f>
        <v>0</v>
      </c>
      <c r="T13" s="48">
        <f>Summary!A12</f>
        <v>37134</v>
      </c>
      <c r="U13" s="67">
        <f>Trend_Simulation!B108*Trend_Simulation!K108*4.31</f>
        <v>9.6214789406903929E-3</v>
      </c>
      <c r="V13" s="67">
        <f>Trend_Simulation!C108*Trend_Simulation!L108*4.31</f>
        <v>-1.3602251862699522E-2</v>
      </c>
      <c r="W13" s="67">
        <f>Trend_Simulation!D108*Trend_Simulation!M108*4.31</f>
        <v>6.363972165115251E-4</v>
      </c>
      <c r="X13" s="67">
        <f>Trend_Simulation!E108*Trend_Simulation!N108*4.31</f>
        <v>9.6037542766218859E-3</v>
      </c>
      <c r="Y13" s="67">
        <f>Trend_Simulation!F108*Trend_Simulation!O108*4.31</f>
        <v>2.0019133914941326E-2</v>
      </c>
      <c r="Z13" s="67">
        <f>Trend_Simulation!G108*Trend_Simulation!P108*4.31</f>
        <v>1.5946252545902057E-2</v>
      </c>
      <c r="AA13" s="67">
        <f>Trend_Simulation!H108*Trend_Simulation!Q108*4.31</f>
        <v>-2.3549034182221418E-2</v>
      </c>
      <c r="AB13" s="67" t="e">
        <f>Trend_Simulation!#REF!*Trend_Simulation!#REF!*4.31</f>
        <v>#REF!</v>
      </c>
      <c r="AC13" s="67" t="e">
        <f>SUM(U13:AB13)</f>
        <v>#REF!</v>
      </c>
      <c r="AD13" s="67">
        <f>Summary!I12</f>
        <v>1.8285750391166863E-2</v>
      </c>
      <c r="AE13" s="67" t="e">
        <f>AC13-AD13</f>
        <v>#REF!</v>
      </c>
      <c r="AF13">
        <f>LN(1+AD13)</f>
        <v>1.8120576570288538E-2</v>
      </c>
      <c r="AH13" t="s">
        <v>160</v>
      </c>
      <c r="AI13" t="s">
        <v>161</v>
      </c>
    </row>
    <row r="14" spans="1:35" x14ac:dyDescent="0.35">
      <c r="A14" s="9" t="s">
        <v>127</v>
      </c>
      <c r="B14" s="54">
        <f>MIN(P3:P312)</f>
        <v>-0.56071561684681348</v>
      </c>
      <c r="C14" s="54">
        <f>MIN(Q3:Q312)</f>
        <v>-5.9125533409816078E-2</v>
      </c>
      <c r="D14" s="54">
        <f>MIN(R3:R312)</f>
        <v>-0.23846854414091634</v>
      </c>
      <c r="J14" s="48">
        <f>Summary!A13</f>
        <v>37164</v>
      </c>
      <c r="K14" s="49">
        <f>K13*(1+Summary!B13)</f>
        <v>0.67683332102503513</v>
      </c>
      <c r="L14" s="49">
        <f>L13*(1+Summary!H13)</f>
        <v>1.100382649335329</v>
      </c>
      <c r="M14" s="49">
        <f>M13*(1+Summary!I13)</f>
        <v>1.4789990526018875</v>
      </c>
      <c r="N14">
        <f>MAX($K$3:K14)</f>
        <v>0.99069492651945945</v>
      </c>
      <c r="O14">
        <f>MAX($L$3:L14)</f>
        <v>1.100382649335329</v>
      </c>
      <c r="P14" s="47">
        <f t="shared" si="0"/>
        <v>-0.31680954155795749</v>
      </c>
      <c r="Q14" s="47">
        <f t="shared" si="1"/>
        <v>0</v>
      </c>
      <c r="R14" s="47">
        <f>M14/MAX($M$3:M14)-1</f>
        <v>0</v>
      </c>
      <c r="T14" s="48">
        <f>Summary!A13</f>
        <v>37164</v>
      </c>
      <c r="U14" s="67">
        <f>Trend_Simulation!B109*Trend_Simulation!K109*4.31</f>
        <v>1.6875280644614236E-2</v>
      </c>
      <c r="V14" s="67">
        <f>Trend_Simulation!C109*Trend_Simulation!L109*4.31</f>
        <v>-3.1745337781349039E-2</v>
      </c>
      <c r="W14" s="67">
        <f>Trend_Simulation!D109*Trend_Simulation!M109*4.31</f>
        <v>6.7011004204608056E-5</v>
      </c>
      <c r="X14" s="67">
        <f>Trend_Simulation!E109*Trend_Simulation!N109*4.31</f>
        <v>1.9818527805085091E-2</v>
      </c>
      <c r="Y14" s="67">
        <f>Trend_Simulation!F109*Trend_Simulation!O109*4.31</f>
        <v>3.151398410016238E-2</v>
      </c>
      <c r="Z14" s="67">
        <f>Trend_Simulation!G109*Trend_Simulation!P109*4.31</f>
        <v>2.53613427641254E-2</v>
      </c>
      <c r="AA14" s="67">
        <f>Trend_Simulation!H109*Trend_Simulation!Q109*4.31</f>
        <v>1.8926587495734463E-3</v>
      </c>
      <c r="AB14" s="67" t="e">
        <f>Trend_Simulation!#REF!*Trend_Simulation!#REF!*4.31</f>
        <v>#REF!</v>
      </c>
      <c r="AC14" s="67" t="e">
        <f>SUM(U14:AB14)</f>
        <v>#REF!</v>
      </c>
      <c r="AD14" s="67">
        <f>Summary!I13</f>
        <v>6.2451561937047803E-2</v>
      </c>
      <c r="AE14" s="67" t="e">
        <f>AC14-AD14</f>
        <v>#REF!</v>
      </c>
      <c r="AF14">
        <f>LN(1+AD14)</f>
        <v>6.0579032012104038E-2</v>
      </c>
      <c r="AH14">
        <v>36830</v>
      </c>
      <c r="AI14">
        <v>38168</v>
      </c>
    </row>
    <row r="15" spans="1:35" x14ac:dyDescent="0.35">
      <c r="A15" s="9" t="s">
        <v>128</v>
      </c>
      <c r="B15" s="54">
        <f>AVERAGEIF(Summary!B2:B311,"&lt;0",Summary!B2:B311)</f>
        <v>-3.732858220612157E-2</v>
      </c>
      <c r="C15" s="54">
        <f>AVERAGEIF(Summary!B2:B311,"&lt;0",Summary!H2:H311)</f>
        <v>3.5867751240488462E-3</v>
      </c>
      <c r="D15" s="54">
        <f>AVERAGEIF(Summary!B2:B311,"&lt;0",Summary!I2:I311)</f>
        <v>1.5136191023486137E-2</v>
      </c>
      <c r="J15" s="48">
        <f>Summary!A14</f>
        <v>37195</v>
      </c>
      <c r="K15" s="49">
        <f>K14*(1+Summary!B14)</f>
        <v>0.68783693966472204</v>
      </c>
      <c r="L15" s="49">
        <f>L14*(1+Summary!H14)</f>
        <v>1.1065129854996876</v>
      </c>
      <c r="M15" s="49">
        <f>M14*(1+Summary!I14)</f>
        <v>1.5137703506075486</v>
      </c>
      <c r="N15">
        <f>MAX($K$3:K15)</f>
        <v>0.99069492651945945</v>
      </c>
      <c r="O15">
        <f>MAX($L$3:L15)</f>
        <v>1.1065129854996876</v>
      </c>
      <c r="P15" s="47">
        <f t="shared" si="0"/>
        <v>-0.30570257174804316</v>
      </c>
      <c r="Q15" s="47">
        <f t="shared" si="1"/>
        <v>0</v>
      </c>
      <c r="R15" s="47">
        <f>M15/MAX($M$3:M15)-1</f>
        <v>0</v>
      </c>
      <c r="T15" s="48">
        <f>Summary!A14</f>
        <v>37195</v>
      </c>
      <c r="U15" s="67">
        <f>Trend_Simulation!B110*Trend_Simulation!K110*4.31</f>
        <v>2.0043059472058623E-2</v>
      </c>
      <c r="V15" s="67">
        <f>Trend_Simulation!C110*Trend_Simulation!L110*4.31</f>
        <v>-2.3030999380637972E-2</v>
      </c>
      <c r="W15" s="67">
        <f>Trend_Simulation!D110*Trend_Simulation!M110*4.31</f>
        <v>1.4004771798965707E-2</v>
      </c>
      <c r="X15" s="67">
        <f>Trend_Simulation!E110*Trend_Simulation!N110*4.31</f>
        <v>2.3256761794375646E-2</v>
      </c>
      <c r="Y15" s="67">
        <f>Trend_Simulation!F110*Trend_Simulation!O110*4.31</f>
        <v>-4.9296327419584987E-3</v>
      </c>
      <c r="Z15" s="67">
        <f>Trend_Simulation!G110*Trend_Simulation!P110*4.31</f>
        <v>-2.0214870145965874E-2</v>
      </c>
      <c r="AA15" s="67">
        <f>Trend_Simulation!H110*Trend_Simulation!Q110*4.31</f>
        <v>1.4882328216671242E-2</v>
      </c>
      <c r="AB15" s="67" t="e">
        <f>Trend_Simulation!#REF!*Trend_Simulation!#REF!*4.31</f>
        <v>#REF!</v>
      </c>
      <c r="AC15" s="67" t="e">
        <f>SUM(U15:AB15)</f>
        <v>#REF!</v>
      </c>
      <c r="AD15" s="67">
        <f>Summary!I14</f>
        <v>2.3510020472623537E-2</v>
      </c>
      <c r="AE15" s="67" t="e">
        <f>AC15-AD15</f>
        <v>#REF!</v>
      </c>
      <c r="AF15">
        <f>LN(1+AD15)</f>
        <v>2.3237916469545837E-2</v>
      </c>
      <c r="AH15">
        <v>38199</v>
      </c>
      <c r="AI15">
        <v>39294</v>
      </c>
    </row>
    <row r="16" spans="1:35" x14ac:dyDescent="0.35">
      <c r="A16" s="9" t="s">
        <v>130</v>
      </c>
      <c r="B16" s="55">
        <v>1</v>
      </c>
      <c r="C16" s="55">
        <f>CORREL(Summary!B2:B311,Summary!H2:H311)</f>
        <v>-0.13407460766344526</v>
      </c>
      <c r="D16" s="55">
        <f>CORREL(Summary!B2:B311,Summary!I2:I311)</f>
        <v>-0.13407460766344514</v>
      </c>
      <c r="J16" s="48">
        <f>Summary!A15</f>
        <v>37225</v>
      </c>
      <c r="K16" s="49">
        <f>K15*(1+Summary!B15)</f>
        <v>0.73923639317627943</v>
      </c>
      <c r="L16" s="49">
        <f>L15*(1+Summary!H15)</f>
        <v>1.0887438198959434</v>
      </c>
      <c r="M16" s="49">
        <f>M15*(1+Summary!I15)</f>
        <v>1.4111855625376741</v>
      </c>
      <c r="N16">
        <f>MAX($K$3:K16)</f>
        <v>0.99069492651945945</v>
      </c>
      <c r="O16">
        <f>MAX($L$3:L16)</f>
        <v>1.1065129854996876</v>
      </c>
      <c r="P16" s="47">
        <f t="shared" si="0"/>
        <v>-0.25382035035408135</v>
      </c>
      <c r="Q16" s="47">
        <f t="shared" si="1"/>
        <v>-1.6058704991807948E-2</v>
      </c>
      <c r="R16" s="47">
        <f>M16/MAX($M$3:M16)-1</f>
        <v>-6.7767735065429324E-2</v>
      </c>
      <c r="T16" s="48">
        <f>Summary!A15</f>
        <v>37225</v>
      </c>
      <c r="U16" s="67">
        <f>Trend_Simulation!B111*Trend_Simulation!K111*4.31</f>
        <v>1.8874282118089839E-2</v>
      </c>
      <c r="V16" s="67">
        <f>Trend_Simulation!C111*Trend_Simulation!L111*4.31</f>
        <v>-1.1072252591000295E-2</v>
      </c>
      <c r="W16" s="67">
        <f>Trend_Simulation!D111*Trend_Simulation!M111*4.31</f>
        <v>-1.0610760929959601E-2</v>
      </c>
      <c r="X16" s="67">
        <f>Trend_Simulation!E111*Trend_Simulation!N111*4.31</f>
        <v>-2.7230968765663482E-2</v>
      </c>
      <c r="Y16" s="67">
        <f>Trend_Simulation!F111*Trend_Simulation!O111*4.31</f>
        <v>-2.2658636504269698E-2</v>
      </c>
      <c r="Z16" s="67">
        <f>Trend_Simulation!G111*Trend_Simulation!P111*4.31</f>
        <v>-2.0480444779088301E-2</v>
      </c>
      <c r="AA16" s="67">
        <f>Trend_Simulation!H111*Trend_Simulation!Q111*4.31</f>
        <v>3.9657629371993817E-3</v>
      </c>
      <c r="AB16" s="67" t="e">
        <f>Trend_Simulation!#REF!*Trend_Simulation!#REF!*4.31</f>
        <v>#REF!</v>
      </c>
      <c r="AC16" s="67" t="e">
        <f>SUM(U16:AB16)</f>
        <v>#REF!</v>
      </c>
      <c r="AD16" s="67">
        <f>Summary!I15</f>
        <v>-6.7767735065429435E-2</v>
      </c>
      <c r="AE16" s="67" t="e">
        <f>AC16-AD16</f>
        <v>#REF!</v>
      </c>
      <c r="AF16">
        <f>LN(1+AD16)</f>
        <v>-7.0173284041337158E-2</v>
      </c>
      <c r="AH16">
        <v>39325</v>
      </c>
      <c r="AI16">
        <v>39813</v>
      </c>
    </row>
    <row r="17" spans="1:35" x14ac:dyDescent="0.35">
      <c r="A17" s="9" t="s">
        <v>144</v>
      </c>
      <c r="B17" s="54">
        <f>AVERAGEIF(Summary!B2:B311,"&lt;=-5%",Summary!B2:B311)</f>
        <v>-7.8545404667629909E-2</v>
      </c>
      <c r="C17" s="54">
        <f>AVERAGEIF(Summary!B2:B311,"&lt;=-5%",Summary!H2:H311)</f>
        <v>8.5602940133250264E-3</v>
      </c>
      <c r="D17" s="54">
        <f>AVERAGEIF(Summary!B2:B311,"&lt;=-5%",Summary!I2:I311)</f>
        <v>3.6124440736231611E-2</v>
      </c>
      <c r="J17" s="48">
        <f>Summary!A16</f>
        <v>37256</v>
      </c>
      <c r="K17" s="49">
        <f>K16*(1+Summary!B16)</f>
        <v>0.7443320286537185</v>
      </c>
      <c r="L17" s="49">
        <f>L16*(1+Summary!H16)</f>
        <v>1.0913747594908281</v>
      </c>
      <c r="M17" s="49">
        <f>M16*(1+Summary!I16)</f>
        <v>1.4255762569107762</v>
      </c>
      <c r="N17">
        <f>MAX($K$3:K17)</f>
        <v>0.99069492651945945</v>
      </c>
      <c r="O17">
        <f>MAX($L$3:L17)</f>
        <v>1.1065129854996876</v>
      </c>
      <c r="P17" s="47">
        <f t="shared" si="0"/>
        <v>-0.24867685426761077</v>
      </c>
      <c r="Q17" s="47">
        <f t="shared" si="1"/>
        <v>-1.3681019750548362E-2</v>
      </c>
      <c r="R17" s="47">
        <f>M17/MAX($M$3:M17)-1</f>
        <v>-5.8261210930294682E-2</v>
      </c>
      <c r="T17" s="48">
        <f>Summary!A16</f>
        <v>37256</v>
      </c>
      <c r="U17" s="67">
        <f>Trend_Simulation!B112*Trend_Simulation!K112*4.31</f>
        <v>-1.6393986085793978E-3</v>
      </c>
      <c r="V17" s="67">
        <f>Trend_Simulation!C112*Trend_Simulation!L112*4.31</f>
        <v>-7.4823699926780908E-3</v>
      </c>
      <c r="W17" s="67">
        <f>Trend_Simulation!D112*Trend_Simulation!M112*4.31</f>
        <v>3.8332285921208529E-3</v>
      </c>
      <c r="X17" s="67">
        <f>Trend_Simulation!E112*Trend_Simulation!N112*4.31</f>
        <v>-1.5665355996377896E-2</v>
      </c>
      <c r="Y17" s="67">
        <f>Trend_Simulation!F112*Trend_Simulation!O112*4.31</f>
        <v>-2.0901419396197754E-3</v>
      </c>
      <c r="Z17" s="67">
        <f>Trend_Simulation!G112*Trend_Simulation!P112*4.31</f>
        <v>1.6155164502371065E-3</v>
      </c>
      <c r="AA17" s="67">
        <f>Trend_Simulation!H112*Trend_Simulation!Q112*4.31</f>
        <v>3.184359751804916E-2</v>
      </c>
      <c r="AB17" s="67" t="e">
        <f>Trend_Simulation!#REF!*Trend_Simulation!#REF!*4.31</f>
        <v>#REF!</v>
      </c>
      <c r="AC17" s="67" t="e">
        <f>SUM(U17:AB17)</f>
        <v>#REF!</v>
      </c>
      <c r="AD17" s="67">
        <f>Summary!I16</f>
        <v>1.0197591837053658E-2</v>
      </c>
      <c r="AE17" s="67" t="e">
        <f>AC17-AD17</f>
        <v>#REF!</v>
      </c>
      <c r="AF17">
        <f>LN(1+AD17)</f>
        <v>1.0145947201273917E-2</v>
      </c>
      <c r="AH17">
        <v>39844</v>
      </c>
      <c r="AI17">
        <v>42338</v>
      </c>
    </row>
    <row r="18" spans="1:35" x14ac:dyDescent="0.35">
      <c r="J18" s="48">
        <f>Summary!A17</f>
        <v>37287</v>
      </c>
      <c r="K18" s="49">
        <f>K17*(1+Summary!B17)</f>
        <v>0.73222066317111012</v>
      </c>
      <c r="L18" s="49">
        <f>L17*(1+Summary!H17)</f>
        <v>1.0925356725623774</v>
      </c>
      <c r="M18" s="49">
        <f>M17*(1+Summary!I17)</f>
        <v>1.4319755013575328</v>
      </c>
      <c r="N18">
        <f>MAX($K$3:K18)</f>
        <v>0.99069492651945945</v>
      </c>
      <c r="O18">
        <f>MAX($L$3:L18)</f>
        <v>1.1065129854996876</v>
      </c>
      <c r="P18" s="47">
        <f t="shared" si="0"/>
        <v>-0.26090197540067073</v>
      </c>
      <c r="Q18" s="47">
        <f t="shared" si="1"/>
        <v>-1.2631856219019633E-2</v>
      </c>
      <c r="R18" s="47">
        <f>M18/MAX($M$3:M18)-1</f>
        <v>-5.4033856071489028E-2</v>
      </c>
      <c r="T18" s="48">
        <f>Summary!A17</f>
        <v>37287</v>
      </c>
      <c r="U18" s="67">
        <f>Trend_Simulation!B113*Trend_Simulation!K113*4.31</f>
        <v>1.0557453849880839E-2</v>
      </c>
      <c r="V18" s="67">
        <f>Trend_Simulation!C113*Trend_Simulation!L113*4.31</f>
        <v>-5.7301255815794217E-3</v>
      </c>
      <c r="W18" s="67">
        <f>Trend_Simulation!D113*Trend_Simulation!M113*4.31</f>
        <v>-2.5082080464105601E-2</v>
      </c>
      <c r="X18" s="67">
        <f>Trend_Simulation!E113*Trend_Simulation!N113*4.31</f>
        <v>6.4564947349980608E-3</v>
      </c>
      <c r="Y18" s="67">
        <f>Trend_Simulation!F113*Trend_Simulation!O113*4.31</f>
        <v>4.9338639440554711E-3</v>
      </c>
      <c r="Z18" s="67">
        <f>Trend_Simulation!G113*Trend_Simulation!P113*4.31</f>
        <v>2.3195492024512009E-3</v>
      </c>
      <c r="AA18" s="67">
        <f>Trend_Simulation!H113*Trend_Simulation!Q113*4.31</f>
        <v>1.112946137169922E-2</v>
      </c>
      <c r="AB18" s="67" t="e">
        <f>Trend_Simulation!#REF!*Trend_Simulation!#REF!*4.31</f>
        <v>#REF!</v>
      </c>
      <c r="AC18" s="67" t="e">
        <f>SUM(U18:AB18)</f>
        <v>#REF!</v>
      </c>
      <c r="AD18" s="67">
        <f>Summary!I17</f>
        <v>4.4888825944842271E-3</v>
      </c>
      <c r="AE18" s="67" t="e">
        <f>AC18-AD18</f>
        <v>#REF!</v>
      </c>
      <c r="AF18">
        <f>LN(1+AD18)</f>
        <v>4.4788376102958072E-3</v>
      </c>
      <c r="AH18">
        <v>42369</v>
      </c>
      <c r="AI18">
        <v>43677</v>
      </c>
    </row>
    <row r="19" spans="1:35" ht="15.5" x14ac:dyDescent="0.35">
      <c r="A19" s="52" t="s">
        <v>131</v>
      </c>
      <c r="B19" s="52"/>
      <c r="C19" s="52"/>
      <c r="D19" s="52"/>
      <c r="E19" s="52"/>
      <c r="F19" s="52"/>
      <c r="G19" s="52"/>
      <c r="H19" s="52"/>
      <c r="J19" s="48">
        <f>Summary!A18</f>
        <v>37315</v>
      </c>
      <c r="K19" s="49">
        <f>K18*(1+Summary!B18)</f>
        <v>0.71700760652832152</v>
      </c>
      <c r="L19" s="49">
        <f>L18*(1+Summary!H18)</f>
        <v>1.1075646236810794</v>
      </c>
      <c r="M19" s="49">
        <f>M18*(1+Summary!I18)</f>
        <v>1.5151023056276403</v>
      </c>
      <c r="N19">
        <f>MAX($K$3:K19)</f>
        <v>0.99069492651945945</v>
      </c>
      <c r="O19">
        <f>MAX($L$3:L19)</f>
        <v>1.1075646236810794</v>
      </c>
      <c r="P19" s="47">
        <f t="shared" si="0"/>
        <v>-0.2762579202385389</v>
      </c>
      <c r="Q19" s="47">
        <f t="shared" si="1"/>
        <v>0</v>
      </c>
      <c r="R19" s="47">
        <f>M19/MAX($M$3:M19)-1</f>
        <v>0</v>
      </c>
      <c r="T19" s="48">
        <f>Summary!A18</f>
        <v>37315</v>
      </c>
      <c r="U19" s="67">
        <f>Trend_Simulation!B114*Trend_Simulation!K114*4.31</f>
        <v>-9.4167297447509922E-3</v>
      </c>
      <c r="V19" s="67">
        <f>Trend_Simulation!C114*Trend_Simulation!L114*4.31</f>
        <v>2.5175662852121628E-2</v>
      </c>
      <c r="W19" s="67">
        <f>Trend_Simulation!D114*Trend_Simulation!M114*4.31</f>
        <v>9.1327202453610739E-3</v>
      </c>
      <c r="X19" s="67">
        <f>Trend_Simulation!E114*Trend_Simulation!N114*4.31</f>
        <v>1.1973119445093595E-2</v>
      </c>
      <c r="Y19" s="67">
        <f>Trend_Simulation!F114*Trend_Simulation!O114*4.31</f>
        <v>6.2999233894074106E-3</v>
      </c>
      <c r="Z19" s="67">
        <f>Trend_Simulation!G114*Trend_Simulation!P114*4.31</f>
        <v>1.5210763972416157E-2</v>
      </c>
      <c r="AA19" s="67">
        <f>Trend_Simulation!H114*Trend_Simulation!Q114*4.31</f>
        <v>9.1301979422445687E-4</v>
      </c>
      <c r="AB19" s="67" t="e">
        <f>Trend_Simulation!#REF!*Trend_Simulation!#REF!*4.31</f>
        <v>#REF!</v>
      </c>
      <c r="AC19" s="67" t="e">
        <f>SUM(U19:AB19)</f>
        <v>#REF!</v>
      </c>
      <c r="AD19" s="67">
        <f>Summary!I18</f>
        <v>5.8050437449036069E-2</v>
      </c>
      <c r="AE19" s="67" t="e">
        <f>AC19-AD19</f>
        <v>#REF!</v>
      </c>
      <c r="AF19">
        <f>LN(1+AD19)</f>
        <v>5.6428004746916657E-2</v>
      </c>
      <c r="AH19">
        <v>43708</v>
      </c>
      <c r="AI19">
        <v>44620</v>
      </c>
    </row>
    <row r="20" spans="1:35" x14ac:dyDescent="0.35">
      <c r="A20" s="63" t="str">
        <f>"1  |  Diversification — Trend correlation to the S&amp;P 500 was "&amp;TEXT(C16,"0.00")&amp;" both before and after leverage, providing a distinct return stream rather than amplified equity beta."</f>
        <v>1  |  Diversification — Trend correlation to the S&amp;P 500 was -0.13 both before and after leverage, providing a distinct return stream rather than amplified equity beta.</v>
      </c>
      <c r="B20" s="63"/>
      <c r="C20" s="63"/>
      <c r="D20" s="63"/>
      <c r="E20" s="63"/>
      <c r="F20" s="63"/>
      <c r="G20" s="63"/>
      <c r="H20" s="63"/>
      <c r="J20" s="48">
        <f>Summary!A19</f>
        <v>37346</v>
      </c>
      <c r="K20" s="49">
        <f>K19*(1+Summary!B19)</f>
        <v>0.74263348349457214</v>
      </c>
      <c r="L20" s="49">
        <f>L19*(1+Summary!H19)</f>
        <v>1.0945598229619926</v>
      </c>
      <c r="M20" s="49">
        <f>M19*(1+Summary!I19)</f>
        <v>1.4400283955199564</v>
      </c>
      <c r="N20">
        <f>MAX($K$3:K20)</f>
        <v>0.99069492651945945</v>
      </c>
      <c r="O20">
        <f>MAX($L$3:L20)</f>
        <v>1.1075646236810794</v>
      </c>
      <c r="P20" s="47">
        <f t="shared" si="0"/>
        <v>-0.25039135296310089</v>
      </c>
      <c r="Q20" s="47">
        <f t="shared" si="1"/>
        <v>-1.1741798574122275E-2</v>
      </c>
      <c r="R20" s="47">
        <f>M20/MAX($M$3:M20)-1</f>
        <v>-4.9550389982796594E-2</v>
      </c>
      <c r="T20" s="48">
        <f>Summary!A19</f>
        <v>37346</v>
      </c>
      <c r="U20" s="67">
        <f>Trend_Simulation!B115*Trend_Simulation!K115*4.31</f>
        <v>-2.910178711746729E-2</v>
      </c>
      <c r="V20" s="67">
        <f>Trend_Simulation!C115*Trend_Simulation!L115*4.31</f>
        <v>9.4977995818809439E-3</v>
      </c>
      <c r="W20" s="67">
        <f>Trend_Simulation!D115*Trend_Simulation!M115*4.31</f>
        <v>2.2613606949195734E-2</v>
      </c>
      <c r="X20" s="67">
        <f>Trend_Simulation!E115*Trend_Simulation!N115*4.31</f>
        <v>-3.0288985692959663E-2</v>
      </c>
      <c r="Y20" s="67">
        <f>Trend_Simulation!F115*Trend_Simulation!O115*4.31</f>
        <v>-1.0837166356944929E-2</v>
      </c>
      <c r="Z20" s="67">
        <f>Trend_Simulation!G115*Trend_Simulation!P115*4.31</f>
        <v>-8.2317783747810642E-3</v>
      </c>
      <c r="AA20" s="67">
        <f>Trend_Simulation!H115*Trend_Simulation!Q115*4.31</f>
        <v>-4.2588408433913124E-3</v>
      </c>
      <c r="AB20" s="67" t="e">
        <f>Trend_Simulation!#REF!*Trend_Simulation!#REF!*4.31</f>
        <v>#REF!</v>
      </c>
      <c r="AC20" s="67" t="e">
        <f>SUM(U20:AB20)</f>
        <v>#REF!</v>
      </c>
      <c r="AD20" s="67">
        <f>Summary!I19</f>
        <v>-4.9550389982796567E-2</v>
      </c>
      <c r="AE20" s="67" t="e">
        <f>AC20-AD20</f>
        <v>#REF!</v>
      </c>
      <c r="AF20">
        <f>LN(1+AD20)</f>
        <v>-5.0820132643906474E-2</v>
      </c>
      <c r="AH20">
        <v>44651</v>
      </c>
      <c r="AI20">
        <v>45535</v>
      </c>
    </row>
    <row r="21" spans="1:35" x14ac:dyDescent="0.35">
      <c r="A21" s="63"/>
      <c r="B21" s="63"/>
      <c r="C21" s="63"/>
      <c r="D21" s="63"/>
      <c r="E21" s="63"/>
      <c r="F21" s="63"/>
      <c r="G21" s="63"/>
      <c r="H21" s="63"/>
      <c r="J21" s="48">
        <f>Summary!A20</f>
        <v>37376</v>
      </c>
      <c r="K21" s="49">
        <f>K20*(1+Summary!B20)</f>
        <v>0.69610811609186929</v>
      </c>
      <c r="L21" s="49">
        <f>L20*(1+Summary!H20)</f>
        <v>1.1096322704648327</v>
      </c>
      <c r="M21" s="49">
        <f>M20*(1+Summary!I20)</f>
        <v>1.5237095732696819</v>
      </c>
      <c r="N21">
        <f>MAX($K$3:K21)</f>
        <v>0.99069492651945945</v>
      </c>
      <c r="O21">
        <f>MAX($L$3:L21)</f>
        <v>1.1096322704648327</v>
      </c>
      <c r="P21" s="47">
        <f t="shared" si="0"/>
        <v>-0.29735370853522158</v>
      </c>
      <c r="Q21" s="47">
        <f t="shared" si="1"/>
        <v>0</v>
      </c>
      <c r="R21" s="47">
        <f>M21/MAX($M$3:M21)-1</f>
        <v>0</v>
      </c>
      <c r="T21" s="48">
        <f>Summary!A20</f>
        <v>37376</v>
      </c>
      <c r="U21" s="67">
        <f>Trend_Simulation!B116*Trend_Simulation!K116*4.31</f>
        <v>-4.780008099573017E-3</v>
      </c>
      <c r="V21" s="67">
        <f>Trend_Simulation!C116*Trend_Simulation!L116*4.31</f>
        <v>9.0848615211831726E-3</v>
      </c>
      <c r="W21" s="67">
        <f>Trend_Simulation!D116*Trend_Simulation!M116*4.31</f>
        <v>8.6333022188247194E-3</v>
      </c>
      <c r="X21" s="67">
        <f>Trend_Simulation!E116*Trend_Simulation!N116*4.31</f>
        <v>2.8069912546543018E-2</v>
      </c>
      <c r="Y21" s="67">
        <f>Trend_Simulation!F116*Trend_Simulation!O116*4.31</f>
        <v>1.8996607568376279E-2</v>
      </c>
      <c r="Z21" s="67">
        <f>Trend_Simulation!G116*Trend_Simulation!P116*4.31</f>
        <v>1.5057940309714541E-2</v>
      </c>
      <c r="AA21" s="67">
        <f>Trend_Simulation!H116*Trend_Simulation!Q116*4.31</f>
        <v>-1.5712503467800044E-2</v>
      </c>
      <c r="AB21" s="67" t="e">
        <f>Trend_Simulation!#REF!*Trend_Simulation!#REF!*4.31</f>
        <v>#REF!</v>
      </c>
      <c r="AC21" s="67" t="e">
        <f>SUM(U21:AB21)</f>
        <v>#REF!</v>
      </c>
      <c r="AD21" s="67">
        <f>Summary!I20</f>
        <v>5.8110783099877911E-2</v>
      </c>
      <c r="AE21" s="67" t="e">
        <f>AC21-AD21</f>
        <v>#REF!</v>
      </c>
      <c r="AF21">
        <f>LN(1+AD21)</f>
        <v>5.6485037878676439E-2</v>
      </c>
      <c r="AH21">
        <v>45565</v>
      </c>
      <c r="AI21">
        <v>46234</v>
      </c>
    </row>
    <row r="22" spans="1:35" x14ac:dyDescent="0.35">
      <c r="A22" s="63" t="str">
        <f>"2  |  Crisis resilience — In 118 negative S&amp;P months, leveraged trend averaged "&amp;TEXT(D15,"0.0%")&amp;" versus "&amp;TEXT(B15,"0.0%")&amp;" for equities; in the 37 months with S&amp;P losses of at least 5%, it averaged "&amp;TEXT(D17,"0.0%")&amp;"."</f>
        <v>2  |  Crisis resilience — In 118 negative S&amp;P months, leveraged trend averaged 1.5% versus -3.7% for equities; in the 37 months with S&amp;P losses of at least 5%, it averaged 3.6%.</v>
      </c>
      <c r="B22" s="63"/>
      <c r="C22" s="63"/>
      <c r="D22" s="63"/>
      <c r="E22" s="63"/>
      <c r="F22" s="63"/>
      <c r="G22" s="63"/>
      <c r="H22" s="63"/>
      <c r="J22" s="48">
        <f>Summary!A21</f>
        <v>37407</v>
      </c>
      <c r="K22" s="49">
        <f>K21*(1+Summary!B21)</f>
        <v>0.68983088398198078</v>
      </c>
      <c r="L22" s="49">
        <f>L21*(1+Summary!H21)</f>
        <v>1.1221627041798208</v>
      </c>
      <c r="M22" s="49">
        <f>M21*(1+Summary!I21)</f>
        <v>1.5963204485817046</v>
      </c>
      <c r="N22">
        <f>MAX($K$3:K22)</f>
        <v>0.99069492651945945</v>
      </c>
      <c r="O22">
        <f>MAX($L$3:L22)</f>
        <v>1.1221627041798208</v>
      </c>
      <c r="P22" s="47">
        <f t="shared" si="0"/>
        <v>-0.3036898993663808</v>
      </c>
      <c r="Q22" s="47">
        <f t="shared" si="1"/>
        <v>0</v>
      </c>
      <c r="R22" s="47">
        <f>M22/MAX($M$3:M22)-1</f>
        <v>0</v>
      </c>
      <c r="T22" s="48">
        <f>Summary!A21</f>
        <v>37407</v>
      </c>
      <c r="U22" s="67">
        <f>Trend_Simulation!B117*Trend_Simulation!K117*4.31</f>
        <v>1.3426709580219602E-2</v>
      </c>
      <c r="V22" s="67">
        <f>Trend_Simulation!C117*Trend_Simulation!L117*4.31</f>
        <v>2.7947052389260259E-2</v>
      </c>
      <c r="W22" s="67">
        <f>Trend_Simulation!D117*Trend_Simulation!M117*4.31</f>
        <v>4.8725070335308646E-3</v>
      </c>
      <c r="X22" s="67">
        <f>Trend_Simulation!E117*Trend_Simulation!N117*4.31</f>
        <v>9.8306495536406458E-3</v>
      </c>
      <c r="Y22" s="67">
        <f>Trend_Simulation!F117*Trend_Simulation!O117*4.31</f>
        <v>2.7343383692430253E-3</v>
      </c>
      <c r="Z22" s="67">
        <f>Trend_Simulation!G117*Trend_Simulation!P117*4.31</f>
        <v>6.7435773113635362E-3</v>
      </c>
      <c r="AA22" s="67">
        <f>Trend_Simulation!H117*Trend_Simulation!Q117*4.31</f>
        <v>-1.6884503760139506E-2</v>
      </c>
      <c r="AB22" s="67" t="e">
        <f>Trend_Simulation!#REF!*Trend_Simulation!#REF!*4.31</f>
        <v>#REF!</v>
      </c>
      <c r="AC22" s="67" t="e">
        <f>SUM(U22:AB22)</f>
        <v>#REF!</v>
      </c>
      <c r="AD22" s="67">
        <f>Summary!I21</f>
        <v>4.7654012671331736E-2</v>
      </c>
      <c r="AE22" s="67" t="e">
        <f>AC22-AD22</f>
        <v>#REF!</v>
      </c>
      <c r="AF22">
        <f>LN(1+AD22)</f>
        <v>4.6553390809661158E-2</v>
      </c>
    </row>
    <row r="23" spans="1:35" x14ac:dyDescent="0.35">
      <c r="A23" s="63"/>
      <c r="B23" s="63"/>
      <c r="C23" s="63"/>
      <c r="D23" s="63"/>
      <c r="E23" s="63"/>
      <c r="F23" s="63"/>
      <c r="G23" s="63"/>
      <c r="H23" s="63"/>
      <c r="J23" s="48">
        <f>Summary!A22</f>
        <v>37437</v>
      </c>
      <c r="K23" s="49">
        <f>K22*(1+Summary!B22)</f>
        <v>0.63909607857617623</v>
      </c>
      <c r="L23" s="49">
        <f>L22*(1+Summary!H22)</f>
        <v>1.1285714124237558</v>
      </c>
      <c r="M23" s="49">
        <f>M22*(1+Summary!I22)</f>
        <v>1.6347926642046948</v>
      </c>
      <c r="N23">
        <f>MAX($K$3:K23)</f>
        <v>0.99069492651945945</v>
      </c>
      <c r="O23">
        <f>MAX($L$3:L23)</f>
        <v>1.1285714124237558</v>
      </c>
      <c r="P23" s="47">
        <f t="shared" si="0"/>
        <v>-0.35490122996645534</v>
      </c>
      <c r="Q23" s="47">
        <f t="shared" si="1"/>
        <v>0</v>
      </c>
      <c r="R23" s="47">
        <f>M23/MAX($M$3:M23)-1</f>
        <v>0</v>
      </c>
      <c r="T23" s="48">
        <f>Summary!A22</f>
        <v>37437</v>
      </c>
      <c r="U23" s="67">
        <f>Trend_Simulation!B118*Trend_Simulation!K118*4.31</f>
        <v>-7.3982915108020339E-3</v>
      </c>
      <c r="V23" s="67">
        <f>Trend_Simulation!C118*Trend_Simulation!L118*4.31</f>
        <v>-2.0829354382406844E-2</v>
      </c>
      <c r="W23" s="67">
        <f>Trend_Simulation!D118*Trend_Simulation!M118*4.31</f>
        <v>1.4611838917643708E-2</v>
      </c>
      <c r="X23" s="67">
        <f>Trend_Simulation!E118*Trend_Simulation!N118*4.31</f>
        <v>1.7152104360151552E-2</v>
      </c>
      <c r="Y23" s="67">
        <f>Trend_Simulation!F118*Trend_Simulation!O118*4.31</f>
        <v>2.2300989405151146E-2</v>
      </c>
      <c r="Z23" s="67">
        <f>Trend_Simulation!G118*Trend_Simulation!P118*4.31</f>
        <v>1.6205742306485818E-2</v>
      </c>
      <c r="AA23" s="67">
        <f>Trend_Simulation!H118*Trend_Simulation!Q118*4.31</f>
        <v>-1.7428476831675931E-2</v>
      </c>
      <c r="AB23" s="67" t="e">
        <f>Trend_Simulation!#REF!*Trend_Simulation!#REF!*4.31</f>
        <v>#REF!</v>
      </c>
      <c r="AC23" s="67" t="e">
        <f>SUM(U23:AB23)</f>
        <v>#REF!</v>
      </c>
      <c r="AD23" s="67">
        <f>Summary!I22</f>
        <v>2.4100559293826013E-2</v>
      </c>
      <c r="AE23" s="67" t="e">
        <f>AC23-AD23</f>
        <v>#REF!</v>
      </c>
      <c r="AF23">
        <f>LN(1+AD23)</f>
        <v>2.3814724231149425E-2</v>
      </c>
    </row>
    <row r="24" spans="1:35" x14ac:dyDescent="0.35">
      <c r="A24" s="63" t="str">
        <f>"3  |  Leverage efficiency — Levered trend achieved "&amp;TEXT(D11,"0.0%")&amp;" annualized at "&amp;TEXT(D12,"0.0%")&amp;" volatility versus "&amp;TEXT(B11,"0.0%")&amp;" and "&amp;TEXT(B12,"0.0%")&amp;" for the S&amp;P 500, though the "&amp;TEXT(D14,"0.0%")&amp;" drawdown shows leverage remains consequential."</f>
        <v>3  |  Leverage efficiency — Levered trend achieved 17.1% annualized at 15.3% volatility versus 7.8% and 15.3% for the S&amp;P 500, though the -23.8% drawdown shows leverage remains consequential.</v>
      </c>
      <c r="B24" s="63"/>
      <c r="C24" s="63"/>
      <c r="D24" s="63"/>
      <c r="E24" s="63"/>
      <c r="F24" s="63"/>
      <c r="G24" s="63"/>
      <c r="H24" s="63"/>
      <c r="J24" s="48">
        <f>Summary!A23</f>
        <v>37468</v>
      </c>
      <c r="K24" s="49">
        <f>K23*(1+Summary!B23)</f>
        <v>0.58843512295989975</v>
      </c>
      <c r="L24" s="49">
        <f>L23*(1+Summary!H23)</f>
        <v>1.1405617928283249</v>
      </c>
      <c r="M24" s="49">
        <f>M23*(1+Summary!I23)</f>
        <v>1.7080884571858537</v>
      </c>
      <c r="N24">
        <f>MAX($K$3:K24)</f>
        <v>0.99069492651945945</v>
      </c>
      <c r="O24">
        <f>MAX($L$3:L24)</f>
        <v>1.1405617928283249</v>
      </c>
      <c r="P24" s="47">
        <f t="shared" si="0"/>
        <v>-0.40603801714498677</v>
      </c>
      <c r="Q24" s="47">
        <f t="shared" si="1"/>
        <v>0</v>
      </c>
      <c r="R24" s="47">
        <f>M24/MAX($M$3:M24)-1</f>
        <v>0</v>
      </c>
      <c r="T24" s="48">
        <f>Summary!A23</f>
        <v>37468</v>
      </c>
      <c r="U24" s="67">
        <f>Trend_Simulation!B119*Trend_Simulation!K119*4.31</f>
        <v>-3.805281135166243E-3</v>
      </c>
      <c r="V24" s="67">
        <f>Trend_Simulation!C119*Trend_Simulation!L119*4.31</f>
        <v>-1.7278238661930182E-2</v>
      </c>
      <c r="W24" s="67">
        <f>Trend_Simulation!D119*Trend_Simulation!M119*4.31</f>
        <v>3.7075480877129282E-3</v>
      </c>
      <c r="X24" s="67">
        <f>Trend_Simulation!E119*Trend_Simulation!N119*4.31</f>
        <v>2.9099033553938527E-2</v>
      </c>
      <c r="Y24" s="67">
        <f>Trend_Simulation!F119*Trend_Simulation!O119*4.31</f>
        <v>2.403632077567729E-2</v>
      </c>
      <c r="Z24" s="67">
        <f>Trend_Simulation!G119*Trend_Simulation!P119*4.31</f>
        <v>1.0396314664127798E-2</v>
      </c>
      <c r="AA24" s="67">
        <f>Trend_Simulation!H119*Trend_Simulation!Q119*4.31</f>
        <v>-3.645856410949304E-4</v>
      </c>
      <c r="AB24" s="67" t="e">
        <f>Trend_Simulation!#REF!*Trend_Simulation!#REF!*4.31</f>
        <v>#REF!</v>
      </c>
      <c r="AC24" s="67" t="e">
        <f>SUM(U24:AB24)</f>
        <v>#REF!</v>
      </c>
      <c r="AD24" s="67">
        <f>Summary!I23</f>
        <v>4.4834916736561273E-2</v>
      </c>
      <c r="AE24" s="67" t="e">
        <f>AC24-AD24</f>
        <v>#REF!</v>
      </c>
      <c r="AF24">
        <f>LN(1+AD24)</f>
        <v>4.3858898522728368E-2</v>
      </c>
    </row>
    <row r="25" spans="1:35" x14ac:dyDescent="0.35">
      <c r="A25" s="63"/>
      <c r="B25" s="63"/>
      <c r="C25" s="63"/>
      <c r="D25" s="63"/>
      <c r="E25" s="63"/>
      <c r="F25" s="63"/>
      <c r="G25" s="63"/>
      <c r="H25" s="63"/>
      <c r="J25" s="48">
        <f>Summary!A24</f>
        <v>37499</v>
      </c>
      <c r="K25" s="49">
        <f>K24*(1+Summary!B24)</f>
        <v>0.59131526475149554</v>
      </c>
      <c r="L25" s="49">
        <f>L24*(1+Summary!H24)</f>
        <v>1.1543448837638279</v>
      </c>
      <c r="M25" s="49">
        <f>M24*(1+Summary!I24)</f>
        <v>1.7951949666504725</v>
      </c>
      <c r="N25">
        <f>MAX($K$3:K25)</f>
        <v>0.99069492651945945</v>
      </c>
      <c r="O25">
        <f>MAX($L$3:L25)</f>
        <v>1.1543448837638279</v>
      </c>
      <c r="P25" s="47">
        <f t="shared" si="0"/>
        <v>-0.40313082370480802</v>
      </c>
      <c r="Q25" s="47">
        <f t="shared" si="1"/>
        <v>0</v>
      </c>
      <c r="R25" s="47">
        <f>M25/MAX($M$3:M25)-1</f>
        <v>0</v>
      </c>
      <c r="T25" s="48">
        <f>Summary!A24</f>
        <v>37499</v>
      </c>
      <c r="U25" s="67">
        <f>Trend_Simulation!B120*Trend_Simulation!K120*4.31</f>
        <v>-1.3947473345323371E-2</v>
      </c>
      <c r="V25" s="67">
        <f>Trend_Simulation!C120*Trend_Simulation!L120*4.31</f>
        <v>1.4297667782978758E-2</v>
      </c>
      <c r="W25" s="67">
        <f>Trend_Simulation!D120*Trend_Simulation!M120*4.31</f>
        <v>2.4876495395482669E-2</v>
      </c>
      <c r="X25" s="67">
        <f>Trend_Simulation!E120*Trend_Simulation!N120*4.31</f>
        <v>2.1313553923844358E-2</v>
      </c>
      <c r="Y25" s="67">
        <f>Trend_Simulation!F120*Trend_Simulation!O120*4.31</f>
        <v>-1.4841440250278415E-3</v>
      </c>
      <c r="Z25" s="67">
        <f>Trend_Simulation!G120*Trend_Simulation!P120*4.31</f>
        <v>2.6660022140946138E-3</v>
      </c>
      <c r="AA25" s="67">
        <f>Trend_Simulation!H120*Trend_Simulation!Q120*4.31</f>
        <v>4.3619870577627177E-3</v>
      </c>
      <c r="AB25" s="67" t="e">
        <f>Trend_Simulation!#REF!*Trend_Simulation!#REF!*4.31</f>
        <v>#REF!</v>
      </c>
      <c r="AC25" s="67" t="e">
        <f>SUM(U25:AB25)</f>
        <v>#REF!</v>
      </c>
      <c r="AD25" s="67">
        <f>Summary!I24</f>
        <v>5.0996486217189392E-2</v>
      </c>
      <c r="AE25" s="67" t="e">
        <f>AC25-AD25</f>
        <v>#REF!</v>
      </c>
      <c r="AF25">
        <f>LN(1+AD25)</f>
        <v>4.9738748613477872E-2</v>
      </c>
    </row>
    <row r="26" spans="1:35" x14ac:dyDescent="0.35">
      <c r="J26" s="48">
        <f>Summary!A25</f>
        <v>37529</v>
      </c>
      <c r="K26" s="49">
        <f>K25*(1+Summary!B25)</f>
        <v>0.52595820101912727</v>
      </c>
      <c r="L26" s="49">
        <f>L25*(1+Summary!H25)</f>
        <v>1.1822540123579521</v>
      </c>
      <c r="M26" s="49">
        <f>M25*(1+Summary!I25)</f>
        <v>1.9783567094325525</v>
      </c>
      <c r="N26">
        <f>MAX($K$3:K26)</f>
        <v>0.99069492651945945</v>
      </c>
      <c r="O26">
        <f>MAX($L$3:L26)</f>
        <v>1.1822540123579521</v>
      </c>
      <c r="P26" s="47">
        <f t="shared" si="0"/>
        <v>-0.46910175177040614</v>
      </c>
      <c r="Q26" s="47">
        <f t="shared" si="1"/>
        <v>0</v>
      </c>
      <c r="R26" s="47">
        <f>M26/MAX($M$3:M26)-1</f>
        <v>0</v>
      </c>
      <c r="T26" s="48">
        <f>Summary!A25</f>
        <v>37529</v>
      </c>
      <c r="U26" s="67">
        <f>Trend_Simulation!B121*Trend_Simulation!K121*4.31</f>
        <v>-8.331794327677354E-3</v>
      </c>
      <c r="V26" s="67">
        <f>Trend_Simulation!C121*Trend_Simulation!L121*4.31</f>
        <v>1.8056919866457452E-2</v>
      </c>
      <c r="W26" s="67">
        <f>Trend_Simulation!D121*Trend_Simulation!M121*4.31</f>
        <v>-1.77459465656854E-3</v>
      </c>
      <c r="X26" s="67">
        <f>Trend_Simulation!E121*Trend_Simulation!N121*4.31</f>
        <v>3.4140699281991226E-2</v>
      </c>
      <c r="Y26" s="67">
        <f>Trend_Simulation!F121*Trend_Simulation!O121*4.31</f>
        <v>3.3514612977775166E-2</v>
      </c>
      <c r="Z26" s="67">
        <f>Trend_Simulation!G121*Trend_Simulation!P121*4.31</f>
        <v>1.4489321246643658E-2</v>
      </c>
      <c r="AA26" s="67">
        <f>Trend_Simulation!H121*Trend_Simulation!Q121*4.31</f>
        <v>1.4109693217249338E-2</v>
      </c>
      <c r="AB26" s="67" t="e">
        <f>Trend_Simulation!#REF!*Trend_Simulation!#REF!*4.31</f>
        <v>#REF!</v>
      </c>
      <c r="AC26" s="67" t="e">
        <f>SUM(U26:AB26)</f>
        <v>#REF!</v>
      </c>
      <c r="AD26" s="67">
        <f>Summary!I25</f>
        <v>0.10202888610134001</v>
      </c>
      <c r="AE26" s="67" t="e">
        <f>AC26-AD26</f>
        <v>#REF!</v>
      </c>
      <c r="AF26">
        <f>LN(1+AD26)</f>
        <v>9.7152922820340895E-2</v>
      </c>
    </row>
    <row r="27" spans="1:35" x14ac:dyDescent="0.35">
      <c r="J27" s="48">
        <f>Summary!A26</f>
        <v>37560</v>
      </c>
      <c r="K27" s="49">
        <f>K26*(1+Summary!B26)</f>
        <v>0.57144967136843672</v>
      </c>
      <c r="L27" s="49">
        <f>L26*(1+Summary!H26)</f>
        <v>1.165510937139534</v>
      </c>
      <c r="M27" s="49">
        <f>M26*(1+Summary!I26)</f>
        <v>1.8601229543669617</v>
      </c>
      <c r="N27">
        <f>MAX($K$3:K27)</f>
        <v>0.99069492651945945</v>
      </c>
      <c r="O27">
        <f>MAX($L$3:L27)</f>
        <v>1.1822540123579521</v>
      </c>
      <c r="P27" s="47">
        <f t="shared" si="0"/>
        <v>-0.42318300409988807</v>
      </c>
      <c r="Q27" s="47">
        <f t="shared" si="1"/>
        <v>-1.4161994836477509E-2</v>
      </c>
      <c r="R27" s="47">
        <f>M27/MAX($M$3:M27)-1</f>
        <v>-5.9763618209935143E-2</v>
      </c>
      <c r="T27" s="48">
        <f>Summary!A26</f>
        <v>37560</v>
      </c>
      <c r="U27" s="67">
        <f>Trend_Simulation!B122*Trend_Simulation!K122*4.31</f>
        <v>-1.6097052215871932E-2</v>
      </c>
      <c r="V27" s="67">
        <f>Trend_Simulation!C122*Trend_Simulation!L122*4.31</f>
        <v>-1.0488745460201485E-2</v>
      </c>
      <c r="W27" s="67">
        <f>Trend_Simulation!D122*Trend_Simulation!M122*4.31</f>
        <v>2.0009061423481717E-2</v>
      </c>
      <c r="X27" s="67">
        <f>Trend_Simulation!E122*Trend_Simulation!N122*4.31</f>
        <v>-9.4786306032583548E-3</v>
      </c>
      <c r="Y27" s="67">
        <f>Trend_Simulation!F122*Trend_Simulation!O122*4.31</f>
        <v>-2.6226450033180582E-2</v>
      </c>
      <c r="Z27" s="67">
        <f>Trend_Simulation!G122*Trend_Simulation!P122*4.31</f>
        <v>-2.2860493478946524E-2</v>
      </c>
      <c r="AA27" s="67">
        <f>Trend_Simulation!H122*Trend_Simulation!Q122*4.31</f>
        <v>4.1041126227589981E-3</v>
      </c>
      <c r="AB27" s="67" t="e">
        <f>Trend_Simulation!#REF!*Trend_Simulation!#REF!*4.31</f>
        <v>#REF!</v>
      </c>
      <c r="AC27" s="67" t="e">
        <f>SUM(U27:AB27)</f>
        <v>#REF!</v>
      </c>
      <c r="AD27" s="67">
        <f>Summary!I26</f>
        <v>-5.9763618209935192E-2</v>
      </c>
      <c r="AE27" s="67" t="e">
        <f>AC27-AD27</f>
        <v>#REF!</v>
      </c>
      <c r="AF27">
        <f>LN(1+AD27)</f>
        <v>-6.1623965341934817E-2</v>
      </c>
    </row>
    <row r="28" spans="1:35" x14ac:dyDescent="0.35">
      <c r="J28" s="48">
        <f>Summary!A27</f>
        <v>37590</v>
      </c>
      <c r="K28" s="49">
        <f>K27*(1+Summary!B27)</f>
        <v>0.60409127833985687</v>
      </c>
      <c r="L28" s="49">
        <f>L27*(1+Summary!H27)</f>
        <v>1.152839822456085</v>
      </c>
      <c r="M28" s="49">
        <f>M27*(1+Summary!I27)</f>
        <v>1.774782967557285</v>
      </c>
      <c r="N28">
        <f>MAX($K$3:K28)</f>
        <v>0.99069492651945945</v>
      </c>
      <c r="O28">
        <f>MAX($L$3:L28)</f>
        <v>1.1822540123579521</v>
      </c>
      <c r="P28" s="47">
        <f t="shared" si="0"/>
        <v>-0.39023481177786046</v>
      </c>
      <c r="Q28" s="47">
        <f t="shared" si="1"/>
        <v>-2.4879754768775908E-2</v>
      </c>
      <c r="R28" s="47">
        <f>M28/MAX($M$3:M28)-1</f>
        <v>-0.10290042281285972</v>
      </c>
      <c r="T28" s="48">
        <f>Summary!A27</f>
        <v>37590</v>
      </c>
      <c r="U28" s="67">
        <f>Trend_Simulation!B123*Trend_Simulation!K123*4.31</f>
        <v>-2.8979162173566633E-4</v>
      </c>
      <c r="V28" s="67">
        <f>Trend_Simulation!C123*Trend_Simulation!L123*4.31</f>
        <v>-2.0588818585228655E-3</v>
      </c>
      <c r="W28" s="67">
        <f>Trend_Simulation!D123*Trend_Simulation!M123*4.31</f>
        <v>2.3121972813890451E-3</v>
      </c>
      <c r="X28" s="67">
        <f>Trend_Simulation!E123*Trend_Simulation!N123*4.31</f>
        <v>-1.7082876796311368E-2</v>
      </c>
      <c r="Y28" s="67">
        <f>Trend_Simulation!F123*Trend_Simulation!O123*4.31</f>
        <v>-1.6019826139446476E-2</v>
      </c>
      <c r="Z28" s="67">
        <f>Trend_Simulation!G123*Trend_Simulation!P123*4.31</f>
        <v>-1.4300255243927168E-2</v>
      </c>
      <c r="AA28" s="67">
        <f>Trend_Simulation!H123*Trend_Simulation!Q123*4.31</f>
        <v>5.8229855475950545E-4</v>
      </c>
      <c r="AB28" s="67" t="e">
        <f>Trend_Simulation!#REF!*Trend_Simulation!#REF!*4.31</f>
        <v>#REF!</v>
      </c>
      <c r="AC28" s="67" t="e">
        <f>SUM(U28:AB28)</f>
        <v>#REF!</v>
      </c>
      <c r="AD28" s="67">
        <f>Summary!I27</f>
        <v>-4.5878680551372363E-2</v>
      </c>
      <c r="AE28" s="67" t="e">
        <f>AC28-AD28</f>
        <v>#REF!</v>
      </c>
      <c r="AF28">
        <f>LN(1+AD28)</f>
        <v>-4.6964446385809697E-2</v>
      </c>
    </row>
    <row r="29" spans="1:35" x14ac:dyDescent="0.35">
      <c r="J29" s="48">
        <f>Summary!A28</f>
        <v>37621</v>
      </c>
      <c r="K29" s="49">
        <f>K28*(1+Summary!B28)</f>
        <v>0.56790488147108797</v>
      </c>
      <c r="L29" s="49">
        <f>L28*(1+Summary!H28)</f>
        <v>1.1840878375723862</v>
      </c>
      <c r="M29" s="49">
        <f>M28*(1+Summary!I28)</f>
        <v>1.9777900404692681</v>
      </c>
      <c r="N29">
        <f>MAX($K$3:K29)</f>
        <v>0.99069492651945945</v>
      </c>
      <c r="O29">
        <f>MAX($L$3:L29)</f>
        <v>1.1840878375723862</v>
      </c>
      <c r="P29" s="47">
        <f t="shared" si="0"/>
        <v>-0.42676108833395443</v>
      </c>
      <c r="Q29" s="47">
        <f t="shared" si="1"/>
        <v>0</v>
      </c>
      <c r="R29" s="47">
        <f>M29/MAX($M$3:M29)-1</f>
        <v>-2.8643417063389798E-4</v>
      </c>
      <c r="T29" s="48">
        <f>Summary!A28</f>
        <v>37621</v>
      </c>
      <c r="U29" s="67">
        <f>Trend_Simulation!B124*Trend_Simulation!K124*4.31</f>
        <v>2.0859196975162531E-2</v>
      </c>
      <c r="V29" s="67">
        <f>Trend_Simulation!C124*Trend_Simulation!L124*4.31</f>
        <v>4.5739340331712987E-2</v>
      </c>
      <c r="W29" s="67">
        <f>Trend_Simulation!D124*Trend_Simulation!M124*4.31</f>
        <v>5.4905997416969041E-3</v>
      </c>
      <c r="X29" s="67">
        <f>Trend_Simulation!E124*Trend_Simulation!N124*4.31</f>
        <v>3.0033525425202896E-2</v>
      </c>
      <c r="Y29" s="67">
        <f>Trend_Simulation!F124*Trend_Simulation!O124*4.31</f>
        <v>1.6475918773757429E-2</v>
      </c>
      <c r="Z29" s="67">
        <f>Trend_Simulation!G124*Trend_Simulation!P124*4.31</f>
        <v>1.3465593123604425E-2</v>
      </c>
      <c r="AA29" s="67">
        <f>Trend_Simulation!H124*Trend_Simulation!Q124*4.31</f>
        <v>-1.5240533716246127E-2</v>
      </c>
      <c r="AB29" s="67" t="e">
        <f>Trend_Simulation!#REF!*Trend_Simulation!#REF!*4.31</f>
        <v>#REF!</v>
      </c>
      <c r="AC29" s="67" t="e">
        <f>SUM(U29:AB29)</f>
        <v>#REF!</v>
      </c>
      <c r="AD29" s="67">
        <f>Summary!I28</f>
        <v>0.11438416788019495</v>
      </c>
      <c r="AE29" s="67" t="e">
        <f>AC29-AD29</f>
        <v>#REF!</v>
      </c>
      <c r="AF29">
        <f>LN(1+AD29)</f>
        <v>0.10830193652700836</v>
      </c>
    </row>
    <row r="30" spans="1:35" x14ac:dyDescent="0.35">
      <c r="J30" s="48">
        <f>Summary!A29</f>
        <v>37652</v>
      </c>
      <c r="K30" s="49">
        <f>K29*(1+Summary!B29)</f>
        <v>0.55224872609113074</v>
      </c>
      <c r="L30" s="49">
        <f>L29*(1+Summary!H29)</f>
        <v>1.1965232006398892</v>
      </c>
      <c r="M30" s="49">
        <f>M29*(1+Summary!I29)</f>
        <v>2.0654431214267501</v>
      </c>
      <c r="N30">
        <f>MAX($K$3:K30)</f>
        <v>0.99069492651945945</v>
      </c>
      <c r="O30">
        <f>MAX($L$3:L30)</f>
        <v>1.1965232006398892</v>
      </c>
      <c r="P30" s="47">
        <f t="shared" si="0"/>
        <v>-0.44256429370108075</v>
      </c>
      <c r="Q30" s="47">
        <f t="shared" si="1"/>
        <v>0</v>
      </c>
      <c r="R30" s="47">
        <f>M30/MAX($M$3:M30)-1</f>
        <v>0</v>
      </c>
      <c r="T30" s="48">
        <f>Summary!A29</f>
        <v>37652</v>
      </c>
      <c r="U30" s="67">
        <f>Trend_Simulation!B125*Trend_Simulation!K125*4.31</f>
        <v>1.6365232130042054E-2</v>
      </c>
      <c r="V30" s="67">
        <f>Trend_Simulation!C125*Trend_Simulation!L125*4.31</f>
        <v>2.4159898488928848E-2</v>
      </c>
      <c r="W30" s="67">
        <f>Trend_Simulation!D125*Trend_Simulation!M125*4.31</f>
        <v>1.0491537719031795E-2</v>
      </c>
      <c r="X30" s="67">
        <f>Trend_Simulation!E125*Trend_Simulation!N125*4.31</f>
        <v>-8.0606406407081124E-3</v>
      </c>
      <c r="Y30" s="67">
        <f>Trend_Simulation!F125*Trend_Simulation!O125*4.31</f>
        <v>7.5428045150626784E-3</v>
      </c>
      <c r="Z30" s="67">
        <f>Trend_Simulation!G125*Trend_Simulation!P125*4.31</f>
        <v>2.9685264694816752E-4</v>
      </c>
      <c r="AA30" s="67">
        <f>Trend_Simulation!H125*Trend_Simulation!Q125*4.31</f>
        <v>-5.531800609957325E-3</v>
      </c>
      <c r="AB30" s="67" t="e">
        <f>Trend_Simulation!#REF!*Trend_Simulation!#REF!*4.31</f>
        <v>#REF!</v>
      </c>
      <c r="AC30" s="67" t="e">
        <f>SUM(U30:AB30)</f>
        <v>#REF!</v>
      </c>
      <c r="AD30" s="67">
        <f>Summary!I29</f>
        <v>4.4318698731380279E-2</v>
      </c>
      <c r="AE30" s="67" t="e">
        <f>AC30-AD30</f>
        <v>#REF!</v>
      </c>
      <c r="AF30">
        <f>LN(1+AD30)</f>
        <v>4.3364709860042254E-2</v>
      </c>
    </row>
    <row r="31" spans="1:35" x14ac:dyDescent="0.35">
      <c r="J31" s="48">
        <f>Summary!A30</f>
        <v>37680</v>
      </c>
      <c r="K31" s="49">
        <f>K30*(1+Summary!B30)</f>
        <v>0.54338675134775871</v>
      </c>
      <c r="L31" s="49">
        <f>L30*(1+Summary!H30)</f>
        <v>1.2081926714663431</v>
      </c>
      <c r="M31" s="49">
        <f>M30*(1+Summary!I30)</f>
        <v>2.1504503249286828</v>
      </c>
      <c r="N31">
        <f>MAX($K$3:K31)</f>
        <v>0.99069492651945945</v>
      </c>
      <c r="O31">
        <f>MAX($L$3:L31)</f>
        <v>1.2081926714663431</v>
      </c>
      <c r="P31" s="47">
        <f t="shared" si="0"/>
        <v>-0.4515095042862467</v>
      </c>
      <c r="Q31" s="47">
        <f t="shared" si="1"/>
        <v>0</v>
      </c>
      <c r="R31" s="47">
        <f>M31/MAX($M$3:M31)-1</f>
        <v>0</v>
      </c>
      <c r="T31" s="48">
        <f>Summary!A30</f>
        <v>37680</v>
      </c>
      <c r="U31" s="67">
        <f>Trend_Simulation!B126*Trend_Simulation!K126*4.31</f>
        <v>2.8748027611630388E-2</v>
      </c>
      <c r="V31" s="67">
        <f>Trend_Simulation!C126*Trend_Simulation!L126*4.31</f>
        <v>-2.0899992113049524E-2</v>
      </c>
      <c r="W31" s="67">
        <f>Trend_Simulation!D126*Trend_Simulation!M126*4.31</f>
        <v>5.8584901925660239E-3</v>
      </c>
      <c r="X31" s="67">
        <f>Trend_Simulation!E126*Trend_Simulation!N126*4.31</f>
        <v>2.0444731664036271E-2</v>
      </c>
      <c r="Y31" s="67">
        <f>Trend_Simulation!F126*Trend_Simulation!O126*4.31</f>
        <v>4.4184795932776201E-3</v>
      </c>
      <c r="Z31" s="67">
        <f>Trend_Simulation!G126*Trend_Simulation!P126*4.31</f>
        <v>-3.0902800454533047E-3</v>
      </c>
      <c r="AA31" s="67">
        <f>Trend_Simulation!H126*Trend_Simulation!Q126*4.31</f>
        <v>6.5551808166111189E-3</v>
      </c>
      <c r="AB31" s="67" t="e">
        <f>Trend_Simulation!#REF!*Trend_Simulation!#REF!*4.31</f>
        <v>#REF!</v>
      </c>
      <c r="AC31" s="67" t="e">
        <f>SUM(U31:AB31)</f>
        <v>#REF!</v>
      </c>
      <c r="AD31" s="67">
        <f>Summary!I30</f>
        <v>4.1156884263756494E-2</v>
      </c>
      <c r="AE31" s="67" t="e">
        <f>AC31-AD31</f>
        <v>#REF!</v>
      </c>
      <c r="AF31">
        <f>LN(1+AD31)</f>
        <v>4.0332483622548911E-2</v>
      </c>
    </row>
    <row r="32" spans="1:35" x14ac:dyDescent="0.35">
      <c r="J32" s="48">
        <f>Summary!A31</f>
        <v>37711</v>
      </c>
      <c r="K32" s="49">
        <f>K31*(1+Summary!B31)</f>
        <v>0.54803928808802904</v>
      </c>
      <c r="L32" s="49">
        <f>L31*(1+Summary!H31)</f>
        <v>1.1959274199895591</v>
      </c>
      <c r="M32" s="49">
        <f>M31*(1+Summary!I31)</f>
        <v>2.0583243438594305</v>
      </c>
      <c r="N32">
        <f>MAX($K$3:K32)</f>
        <v>0.99069492651945945</v>
      </c>
      <c r="O32">
        <f>MAX($L$3:L32)</f>
        <v>1.2081926714663431</v>
      </c>
      <c r="P32" s="47">
        <f t="shared" si="0"/>
        <v>-0.4468132687290346</v>
      </c>
      <c r="Q32" s="47">
        <f t="shared" si="1"/>
        <v>-1.0151734707923743E-2</v>
      </c>
      <c r="R32" s="47">
        <f>M32/MAX($M$3:M32)-1</f>
        <v>-4.2840320467438575E-2</v>
      </c>
      <c r="T32" s="48">
        <f>Summary!A31</f>
        <v>37711</v>
      </c>
      <c r="U32" s="67">
        <f>Trend_Simulation!B127*Trend_Simulation!K127*4.31</f>
        <v>-2.6131079468082484E-2</v>
      </c>
      <c r="V32" s="67">
        <f>Trend_Simulation!C127*Trend_Simulation!L127*4.31</f>
        <v>-1.5824952745621575E-2</v>
      </c>
      <c r="W32" s="67">
        <f>Trend_Simulation!D127*Trend_Simulation!M127*4.31</f>
        <v>6.8016183388902715E-3</v>
      </c>
      <c r="X32" s="67">
        <f>Trend_Simulation!E127*Trend_Simulation!N127*4.31</f>
        <v>-3.4532391661165934E-3</v>
      </c>
      <c r="Y32" s="67">
        <f>Trend_Simulation!F127*Trend_Simulation!O127*4.31</f>
        <v>-2.3016689729563606E-3</v>
      </c>
      <c r="Z32" s="67">
        <f>Trend_Simulation!G127*Trend_Simulation!P127*4.31</f>
        <v>-9.3732531540367153E-4</v>
      </c>
      <c r="AA32" s="67">
        <f>Trend_Simulation!H127*Trend_Simulation!Q127*4.31</f>
        <v>-1.9073292618612999E-3</v>
      </c>
      <c r="AB32" s="67" t="e">
        <f>Trend_Simulation!#REF!*Trend_Simulation!#REF!*4.31</f>
        <v>#REF!</v>
      </c>
      <c r="AC32" s="67" t="e">
        <f>SUM(U32:AB32)</f>
        <v>#REF!</v>
      </c>
      <c r="AD32" s="67">
        <f>Summary!I31</f>
        <v>-4.2840320467438575E-2</v>
      </c>
      <c r="AE32" s="67" t="e">
        <f>AC32-AD32</f>
        <v>#REF!</v>
      </c>
      <c r="AF32">
        <f>LN(1+AD32)</f>
        <v>-4.3785047181808201E-2</v>
      </c>
    </row>
    <row r="33" spans="1:32" x14ac:dyDescent="0.35">
      <c r="J33" s="48">
        <f>Summary!A32</f>
        <v>37741</v>
      </c>
      <c r="K33" s="49">
        <f>K32*(1+Summary!B32)</f>
        <v>0.59271841075252962</v>
      </c>
      <c r="L33" s="49">
        <f>L32*(1+Summary!H32)</f>
        <v>1.1854558024717141</v>
      </c>
      <c r="M33" s="49">
        <f>M32*(1+Summary!I32)</f>
        <v>1.9822680412256986</v>
      </c>
      <c r="N33">
        <f>MAX($K$3:K33)</f>
        <v>0.99069492651945945</v>
      </c>
      <c r="O33">
        <f>MAX($L$3:L33)</f>
        <v>1.2081926714663431</v>
      </c>
      <c r="P33" s="47">
        <f t="shared" si="0"/>
        <v>-0.40171449869548992</v>
      </c>
      <c r="Q33" s="47">
        <f t="shared" si="1"/>
        <v>-1.8818909873897893E-2</v>
      </c>
      <c r="R33" s="47">
        <f>M33/MAX($M$3:M33)-1</f>
        <v>-7.820793707874274E-2</v>
      </c>
      <c r="T33" s="48">
        <f>Summary!A32</f>
        <v>37741</v>
      </c>
      <c r="U33" s="67">
        <f>Trend_Simulation!B128*Trend_Simulation!K128*4.31</f>
        <v>-1.3933046398159316E-2</v>
      </c>
      <c r="V33" s="67">
        <f>Trend_Simulation!C128*Trend_Simulation!L128*4.31</f>
        <v>2.8883682614126434E-3</v>
      </c>
      <c r="W33" s="67">
        <f>Trend_Simulation!D128*Trend_Simulation!M128*4.31</f>
        <v>7.8485975086071465E-3</v>
      </c>
      <c r="X33" s="67">
        <f>Trend_Simulation!E128*Trend_Simulation!N128*4.31</f>
        <v>1.728584551385526E-3</v>
      </c>
      <c r="Y33" s="67">
        <f>Trend_Simulation!F128*Trend_Simulation!O128*4.31</f>
        <v>-2.2793284157496253E-2</v>
      </c>
      <c r="Z33" s="67">
        <f>Trend_Simulation!G128*Trend_Simulation!P128*4.31</f>
        <v>-1.0013281266865709E-2</v>
      </c>
      <c r="AA33" s="67">
        <f>Trend_Simulation!H128*Trend_Simulation!Q128*4.31</f>
        <v>-3.4645761014113511E-3</v>
      </c>
      <c r="AB33" s="67" t="e">
        <f>Trend_Simulation!#REF!*Trend_Simulation!#REF!*4.31</f>
        <v>#REF!</v>
      </c>
      <c r="AC33" s="67" t="e">
        <f>SUM(U33:AB33)</f>
        <v>#REF!</v>
      </c>
      <c r="AD33" s="67">
        <f>Summary!I32</f>
        <v>-3.6950591805722799E-2</v>
      </c>
      <c r="AE33" s="67" t="e">
        <f>AC33-AD33</f>
        <v>#REF!</v>
      </c>
      <c r="AF33">
        <f>LN(1+AD33)</f>
        <v>-3.7650561964033408E-2</v>
      </c>
    </row>
    <row r="34" spans="1:32" x14ac:dyDescent="0.35">
      <c r="J34" s="48">
        <f>Summary!A33</f>
        <v>37772</v>
      </c>
      <c r="K34" s="49">
        <f>K33*(1+Summary!B33)</f>
        <v>0.62329222361716297</v>
      </c>
      <c r="L34" s="49">
        <f>L33*(1+Summary!H33)</f>
        <v>1.2013053653688273</v>
      </c>
      <c r="M34" s="49">
        <f>M33*(1+Summary!I33)</f>
        <v>2.0941105120766306</v>
      </c>
      <c r="N34">
        <f>MAX($K$3:K34)</f>
        <v>0.99069492651945945</v>
      </c>
      <c r="O34">
        <f>MAX($L$3:L34)</f>
        <v>1.2081926714663431</v>
      </c>
      <c r="P34" s="47">
        <f t="shared" si="0"/>
        <v>-0.37085352217666767</v>
      </c>
      <c r="Q34" s="47">
        <f t="shared" si="1"/>
        <v>-5.7005031235266568E-3</v>
      </c>
      <c r="R34" s="47">
        <f>M34/MAX($M$3:M34)-1</f>
        <v>-2.6199076630110341E-2</v>
      </c>
      <c r="T34" s="48">
        <f>Summary!A33</f>
        <v>37772</v>
      </c>
      <c r="U34" s="67">
        <f>Trend_Simulation!B129*Trend_Simulation!K129*4.31</f>
        <v>9.6437396412969913E-3</v>
      </c>
      <c r="V34" s="67">
        <f>Trend_Simulation!C129*Trend_Simulation!L129*4.31</f>
        <v>2.9094940502629955E-2</v>
      </c>
      <c r="W34" s="67">
        <f>Trend_Simulation!D129*Trend_Simulation!M129*4.31</f>
        <v>1.730105972024602E-2</v>
      </c>
      <c r="X34" s="67">
        <f>Trend_Simulation!E129*Trend_Simulation!N129*4.31</f>
        <v>2.7007290118884211E-2</v>
      </c>
      <c r="Y34" s="67">
        <f>Trend_Simulation!F129*Trend_Simulation!O129*4.31</f>
        <v>-1.3679888578878209E-2</v>
      </c>
      <c r="Z34" s="67">
        <f>Trend_Simulation!G129*Trend_Simulation!P129*4.31</f>
        <v>-9.5789036254485399E-3</v>
      </c>
      <c r="AA34" s="67">
        <f>Trend_Simulation!H129*Trend_Simulation!Q129*4.31</f>
        <v>-2.163469361278579E-3</v>
      </c>
      <c r="AB34" s="67" t="e">
        <f>Trend_Simulation!#REF!*Trend_Simulation!#REF!*4.31</f>
        <v>#REF!</v>
      </c>
      <c r="AC34" s="67" t="e">
        <f>SUM(U34:AB34)</f>
        <v>#REF!</v>
      </c>
      <c r="AD34" s="67">
        <f>Summary!I33</f>
        <v>5.6421466988781165E-2</v>
      </c>
      <c r="AE34" s="67" t="e">
        <f>AC34-AD34</f>
        <v>#REF!</v>
      </c>
      <c r="AF34">
        <f>LN(1+AD34)</f>
        <v>5.4887222124927609E-2</v>
      </c>
    </row>
    <row r="35" spans="1:32" x14ac:dyDescent="0.35">
      <c r="J35" s="48">
        <f>Summary!A34</f>
        <v>37802</v>
      </c>
      <c r="K35" s="49">
        <f>K34*(1+Summary!B34)</f>
        <v>0.63052950299091659</v>
      </c>
      <c r="L35" s="49">
        <f>L34*(1+Summary!H34)</f>
        <v>1.1828222070168988</v>
      </c>
      <c r="M35" s="49">
        <f>M34*(1+Summary!I34)</f>
        <v>1.9581431050562639</v>
      </c>
      <c r="N35">
        <f>MAX($K$3:K35)</f>
        <v>0.99069492651945945</v>
      </c>
      <c r="O35">
        <f>MAX($L$3:L35)</f>
        <v>1.2081926714663431</v>
      </c>
      <c r="P35" s="47">
        <f t="shared" si="0"/>
        <v>-0.36354826686544905</v>
      </c>
      <c r="Q35" s="47">
        <f t="shared" si="1"/>
        <v>-2.0998690894766914E-2</v>
      </c>
      <c r="R35" s="47">
        <f>M35/MAX($M$3:M35)-1</f>
        <v>-8.9426487858442649E-2</v>
      </c>
      <c r="T35" s="48">
        <f>Summary!A34</f>
        <v>37802</v>
      </c>
      <c r="U35" s="67">
        <f>Trend_Simulation!B130*Trend_Simulation!K130*4.31</f>
        <v>9.0504253344668543E-3</v>
      </c>
      <c r="V35" s="67">
        <f>Trend_Simulation!C130*Trend_Simulation!L130*4.31</f>
        <v>-1.974716851250579E-2</v>
      </c>
      <c r="W35" s="67">
        <f>Trend_Simulation!D130*Trend_Simulation!M130*4.31</f>
        <v>-4.3109554430394215E-2</v>
      </c>
      <c r="X35" s="67">
        <f>Trend_Simulation!E130*Trend_Simulation!N130*4.31</f>
        <v>-6.6212279399400975E-3</v>
      </c>
      <c r="Y35" s="67">
        <f>Trend_Simulation!F130*Trend_Simulation!O130*4.31</f>
        <v>-3.0389715101913563E-3</v>
      </c>
      <c r="Z35" s="67">
        <f>Trend_Simulation!G130*Trend_Simulation!P130*4.31</f>
        <v>-2.5088810659406078E-4</v>
      </c>
      <c r="AA35" s="67">
        <f>Trend_Simulation!H130*Trend_Simulation!Q130*4.31</f>
        <v>-2.5958227778968366E-3</v>
      </c>
      <c r="AB35" s="67" t="e">
        <f>Trend_Simulation!#REF!*Trend_Simulation!#REF!*4.31</f>
        <v>#REF!</v>
      </c>
      <c r="AC35" s="67" t="e">
        <f>SUM(U35:AB35)</f>
        <v>#REF!</v>
      </c>
      <c r="AD35" s="67">
        <f>Summary!I34</f>
        <v>-6.4928477382759683E-2</v>
      </c>
      <c r="AE35" s="67" t="e">
        <f>AC35-AD35</f>
        <v>#REF!</v>
      </c>
      <c r="AF35">
        <f>LN(1+AD35)</f>
        <v>-6.7132257841229198E-2</v>
      </c>
    </row>
    <row r="36" spans="1:32" x14ac:dyDescent="0.35">
      <c r="J36" s="48">
        <f>Summary!A35</f>
        <v>37833</v>
      </c>
      <c r="K36" s="49">
        <f>K35*(1+Summary!B35)</f>
        <v>0.64094232331437884</v>
      </c>
      <c r="L36" s="49">
        <f>L35*(1+Summary!H35)</f>
        <v>1.1760405529069142</v>
      </c>
      <c r="M36" s="49">
        <f>M35*(1+Summary!I35)</f>
        <v>1.9107655064240072</v>
      </c>
      <c r="N36">
        <f>MAX($K$3:K36)</f>
        <v>0.99069492651945945</v>
      </c>
      <c r="O36">
        <f>MAX($L$3:L36)</f>
        <v>1.2081926714663431</v>
      </c>
      <c r="P36" s="47">
        <f t="shared" si="0"/>
        <v>-0.35303764442787899</v>
      </c>
      <c r="Q36" s="47">
        <f t="shared" si="1"/>
        <v>-2.6611747711072442E-2</v>
      </c>
      <c r="R36" s="47">
        <f>M36/MAX($M$3:M36)-1</f>
        <v>-0.11145796567638666</v>
      </c>
      <c r="T36" s="48">
        <f>Summary!A35</f>
        <v>37833</v>
      </c>
      <c r="U36" s="67">
        <f>Trend_Simulation!B131*Trend_Simulation!K131*4.31</f>
        <v>4.2465014417323779E-3</v>
      </c>
      <c r="V36" s="67">
        <f>Trend_Simulation!C131*Trend_Simulation!L131*4.31</f>
        <v>9.1956005342959356E-3</v>
      </c>
      <c r="W36" s="67">
        <f>Trend_Simulation!D131*Trend_Simulation!M131*4.31</f>
        <v>3.9843162033989426E-3</v>
      </c>
      <c r="X36" s="67">
        <f>Trend_Simulation!E131*Trend_Simulation!N131*4.31</f>
        <v>-4.8336641571220175E-2</v>
      </c>
      <c r="Y36" s="67">
        <f>Trend_Simulation!F131*Trend_Simulation!O131*4.31</f>
        <v>-4.6342076876433359E-3</v>
      </c>
      <c r="Z36" s="67">
        <f>Trend_Simulation!G131*Trend_Simulation!P131*4.31</f>
        <v>7.936953598519484E-3</v>
      </c>
      <c r="AA36" s="67">
        <f>Trend_Simulation!H131*Trend_Simulation!Q131*4.31</f>
        <v>2.896300229899769E-3</v>
      </c>
      <c r="AB36" s="67" t="e">
        <f>Trend_Simulation!#REF!*Trend_Simulation!#REF!*4.31</f>
        <v>#REF!</v>
      </c>
      <c r="AC36" s="67" t="e">
        <f>SUM(U36:AB36)</f>
        <v>#REF!</v>
      </c>
      <c r="AD36" s="67">
        <f>Summary!I35</f>
        <v>-2.4195166589162816E-2</v>
      </c>
      <c r="AE36" s="67" t="e">
        <f>AC36-AD36</f>
        <v>#REF!</v>
      </c>
      <c r="AF36">
        <f>LN(1+AD36)</f>
        <v>-2.4492678332449166E-2</v>
      </c>
    </row>
    <row r="37" spans="1:32" x14ac:dyDescent="0.35">
      <c r="J37" s="48">
        <f>Summary!A36</f>
        <v>37864</v>
      </c>
      <c r="K37" s="49">
        <f>K36*(1+Summary!B36)</f>
        <v>0.65290598921793097</v>
      </c>
      <c r="L37" s="49">
        <f>L36*(1+Summary!H36)</f>
        <v>1.1669646116442538</v>
      </c>
      <c r="M37" s="49">
        <f>M36*(1+Summary!I36)</f>
        <v>1.8485370221750077</v>
      </c>
      <c r="N37">
        <f>MAX($K$3:K37)</f>
        <v>0.99069492651945945</v>
      </c>
      <c r="O37">
        <f>MAX($L$3:L37)</f>
        <v>1.2081926714663431</v>
      </c>
      <c r="P37" s="47">
        <f t="shared" si="0"/>
        <v>-0.34096161013790516</v>
      </c>
      <c r="Q37" s="47">
        <f t="shared" si="1"/>
        <v>-3.4123745985027543E-2</v>
      </c>
      <c r="R37" s="47">
        <f>M37/MAX($M$3:M37)-1</f>
        <v>-0.14039538567982857</v>
      </c>
      <c r="T37" s="48">
        <f>Summary!A36</f>
        <v>37864</v>
      </c>
      <c r="U37" s="67">
        <f>Trend_Simulation!B132*Trend_Simulation!K132*4.31</f>
        <v>6.1953772804675044E-3</v>
      </c>
      <c r="V37" s="67">
        <f>Trend_Simulation!C132*Trend_Simulation!L132*4.31</f>
        <v>2.4670589412047032E-2</v>
      </c>
      <c r="W37" s="67">
        <f>Trend_Simulation!D132*Trend_Simulation!M132*4.31</f>
        <v>-6.2514742771749149E-2</v>
      </c>
      <c r="X37" s="67">
        <f>Trend_Simulation!E132*Trend_Simulation!N132*4.31</f>
        <v>6.0391164643339929E-3</v>
      </c>
      <c r="Y37" s="67">
        <f>Trend_Simulation!F132*Trend_Simulation!O132*4.31</f>
        <v>5.3255042190399771E-3</v>
      </c>
      <c r="Z37" s="67">
        <f>Trend_Simulation!G132*Trend_Simulation!P132*4.31</f>
        <v>6.405321545177806E-3</v>
      </c>
      <c r="AA37" s="67">
        <f>Trend_Simulation!H132*Trend_Simulation!Q132*4.31</f>
        <v>-1.9383035177028083E-2</v>
      </c>
      <c r="AB37" s="67" t="e">
        <f>Trend_Simulation!#REF!*Trend_Simulation!#REF!*4.31</f>
        <v>#REF!</v>
      </c>
      <c r="AC37" s="67" t="e">
        <f>SUM(U37:AB37)</f>
        <v>#REF!</v>
      </c>
      <c r="AD37" s="67">
        <f>Summary!I36</f>
        <v>-3.256730563734108E-2</v>
      </c>
      <c r="AE37" s="67" t="e">
        <f>AC37-AD37</f>
        <v>#REF!</v>
      </c>
      <c r="AF37">
        <f>LN(1+AD37)</f>
        <v>-3.310942304828824E-2</v>
      </c>
    </row>
    <row r="38" spans="1:32" ht="15.5" x14ac:dyDescent="0.35">
      <c r="A38" s="52" t="s">
        <v>132</v>
      </c>
      <c r="B38" s="52"/>
      <c r="C38" s="52"/>
      <c r="D38" s="52"/>
      <c r="E38" s="52"/>
      <c r="F38" s="52"/>
      <c r="G38" s="52"/>
      <c r="H38" s="52"/>
      <c r="J38" s="48">
        <f>Summary!A37</f>
        <v>37894</v>
      </c>
      <c r="K38" s="49">
        <f>K37*(1+Summary!B37)</f>
        <v>0.64493021194889621</v>
      </c>
      <c r="L38" s="49">
        <f>L37*(1+Summary!H37)</f>
        <v>1.1778523959878198</v>
      </c>
      <c r="M38" s="49">
        <f>M37*(1+Summary!I37)</f>
        <v>1.9213187611286542</v>
      </c>
      <c r="N38">
        <f>MAX($K$3:K38)</f>
        <v>0.99069492651945945</v>
      </c>
      <c r="O38">
        <f>MAX($L$3:L38)</f>
        <v>1.2081926714663431</v>
      </c>
      <c r="P38" s="47">
        <f t="shared" si="0"/>
        <v>-0.34901229966455438</v>
      </c>
      <c r="Q38" s="47">
        <f t="shared" si="1"/>
        <v>-2.5112116796487727E-2</v>
      </c>
      <c r="R38" s="47">
        <f>M38/MAX($M$3:M38)-1</f>
        <v>-0.10655050300109936</v>
      </c>
      <c r="T38" s="48">
        <f>Summary!A37</f>
        <v>37894</v>
      </c>
      <c r="U38" s="67">
        <f>Trend_Simulation!B133*Trend_Simulation!K133*4.31</f>
        <v>-1.400915706943838E-2</v>
      </c>
      <c r="V38" s="67">
        <f>Trend_Simulation!C133*Trend_Simulation!L133*4.31</f>
        <v>1.0819096350442937E-2</v>
      </c>
      <c r="W38" s="67">
        <f>Trend_Simulation!D133*Trend_Simulation!M133*4.31</f>
        <v>-1.1717731896016138E-2</v>
      </c>
      <c r="X38" s="67">
        <f>Trend_Simulation!E133*Trend_Simulation!N133*4.31</f>
        <v>3.5253708267039427E-2</v>
      </c>
      <c r="Y38" s="67">
        <f>Trend_Simulation!F133*Trend_Simulation!O133*4.31</f>
        <v>-3.8230447517970008E-3</v>
      </c>
      <c r="Z38" s="67">
        <f>Trend_Simulation!G133*Trend_Simulation!P133*4.31</f>
        <v>-4.0834720583706324E-3</v>
      </c>
      <c r="AA38" s="67">
        <f>Trend_Simulation!H133*Trend_Simulation!Q133*4.31</f>
        <v>2.7772917840691334E-2</v>
      </c>
      <c r="AB38" s="67" t="e">
        <f>Trend_Simulation!#REF!*Trend_Simulation!#REF!*4.31</f>
        <v>#REF!</v>
      </c>
      <c r="AC38" s="67" t="e">
        <f>SUM(U38:AB38)</f>
        <v>#REF!</v>
      </c>
      <c r="AD38" s="67">
        <f>Summary!I37</f>
        <v>3.9372616334192E-2</v>
      </c>
      <c r="AE38" s="67" t="e">
        <f>AC38-AD38</f>
        <v>#REF!</v>
      </c>
      <c r="AF38">
        <f>LN(1+AD38)</f>
        <v>3.8617277597847638E-2</v>
      </c>
    </row>
    <row r="39" spans="1:32" x14ac:dyDescent="0.35">
      <c r="A39" s="65" t="s">
        <v>145</v>
      </c>
      <c r="B39" s="65"/>
      <c r="C39" s="65"/>
      <c r="D39" s="65"/>
      <c r="E39" s="65"/>
      <c r="F39" s="65"/>
      <c r="G39" s="65"/>
      <c r="H39" s="65"/>
      <c r="J39" s="48">
        <f>Summary!A38</f>
        <v>37925</v>
      </c>
      <c r="K39" s="49">
        <f>K38*(1+Summary!B38)</f>
        <v>0.68096890923860898</v>
      </c>
      <c r="L39" s="49">
        <f>L38*(1+Summary!H38)</f>
        <v>1.1861632503523818</v>
      </c>
      <c r="M39" s="49">
        <f>M38*(1+Summary!I38)</f>
        <v>1.9785280667824507</v>
      </c>
      <c r="N39">
        <f>MAX($K$3:K39)</f>
        <v>0.99069492651945945</v>
      </c>
      <c r="O39">
        <f>MAX($L$3:L39)</f>
        <v>1.2081926714663431</v>
      </c>
      <c r="P39" s="47">
        <f t="shared" si="0"/>
        <v>-0.31263510995154653</v>
      </c>
      <c r="Q39" s="47">
        <f t="shared" si="1"/>
        <v>-1.8233367602888184E-2</v>
      </c>
      <c r="R39" s="47">
        <f>M39/MAX($M$3:M39)-1</f>
        <v>-7.994709580279824E-2</v>
      </c>
      <c r="T39" s="48">
        <f>Summary!A38</f>
        <v>37925</v>
      </c>
      <c r="U39" s="67">
        <f>Trend_Simulation!B134*Trend_Simulation!K134*4.31</f>
        <v>7.6110319083135501E-3</v>
      </c>
      <c r="V39" s="67">
        <f>Trend_Simulation!C134*Trend_Simulation!L134*4.31</f>
        <v>-1.7276572973439384E-3</v>
      </c>
      <c r="W39" s="67">
        <f>Trend_Simulation!D134*Trend_Simulation!M134*4.31</f>
        <v>2.6690277815771563E-4</v>
      </c>
      <c r="X39" s="67">
        <f>Trend_Simulation!E134*Trend_Simulation!N134*4.31</f>
        <v>-1.5511312530796831E-2</v>
      </c>
      <c r="Y39" s="67">
        <f>Trend_Simulation!F134*Trend_Simulation!O134*4.31</f>
        <v>1.7870380967688372E-2</v>
      </c>
      <c r="Z39" s="67">
        <f>Trend_Simulation!G134*Trend_Simulation!P134*4.31</f>
        <v>1.2515345082491013E-2</v>
      </c>
      <c r="AA39" s="67">
        <f>Trend_Simulation!H134*Trend_Simulation!Q134*4.31</f>
        <v>9.386405111056477E-3</v>
      </c>
      <c r="AB39" s="67" t="e">
        <f>Trend_Simulation!#REF!*Trend_Simulation!#REF!*4.31</f>
        <v>#REF!</v>
      </c>
      <c r="AC39" s="67" t="e">
        <f>SUM(U39:AB39)</f>
        <v>#REF!</v>
      </c>
      <c r="AD39" s="67">
        <f>Summary!I38</f>
        <v>2.9776061531918797E-2</v>
      </c>
      <c r="AE39" s="67" t="e">
        <f>AC39-AD39</f>
        <v>#REF!</v>
      </c>
      <c r="AF39">
        <f>LN(1+AD39)</f>
        <v>2.9341362614833652E-2</v>
      </c>
    </row>
    <row r="40" spans="1:32" x14ac:dyDescent="0.35">
      <c r="A40" s="65"/>
      <c r="B40" s="65"/>
      <c r="C40" s="65"/>
      <c r="D40" s="65"/>
      <c r="E40" s="65"/>
      <c r="F40" s="65"/>
      <c r="G40" s="65"/>
      <c r="H40" s="65"/>
      <c r="J40" s="48">
        <f>Summary!A39</f>
        <v>37955</v>
      </c>
      <c r="K40" s="49">
        <f>K39*(1+Summary!B39)</f>
        <v>0.68628609408463215</v>
      </c>
      <c r="L40" s="49">
        <f>L39*(1+Summary!H39)</f>
        <v>1.1879770528014453</v>
      </c>
      <c r="M40" s="49">
        <f>M39*(1+Summary!I39)</f>
        <v>1.9912953997776857</v>
      </c>
      <c r="N40">
        <f>MAX($K$3:K40)</f>
        <v>0.99069492651945945</v>
      </c>
      <c r="O40">
        <f>MAX($L$3:L40)</f>
        <v>1.2081926714663431</v>
      </c>
      <c r="P40" s="47">
        <f t="shared" si="0"/>
        <v>-0.30726798360044694</v>
      </c>
      <c r="Q40" s="47">
        <f t="shared" si="1"/>
        <v>-1.6732114953455945E-2</v>
      </c>
      <c r="R40" s="47">
        <f>M40/MAX($M$3:M40)-1</f>
        <v>-7.4010044922230622E-2</v>
      </c>
      <c r="T40" s="48">
        <f>Summary!A39</f>
        <v>37955</v>
      </c>
      <c r="U40" s="67">
        <f>Trend_Simulation!B135*Trend_Simulation!K135*4.31</f>
        <v>7.6639004637506268E-3</v>
      </c>
      <c r="V40" s="67">
        <f>Trend_Simulation!C135*Trend_Simulation!L135*4.31</f>
        <v>1.4595305592050568E-2</v>
      </c>
      <c r="W40" s="67">
        <f>Trend_Simulation!D135*Trend_Simulation!M135*4.31</f>
        <v>-2.0645116648046639E-2</v>
      </c>
      <c r="X40" s="67">
        <f>Trend_Simulation!E135*Trend_Simulation!N135*4.31</f>
        <v>-6.9767956127974752E-5</v>
      </c>
      <c r="Y40" s="67">
        <f>Trend_Simulation!F135*Trend_Simulation!O135*4.31</f>
        <v>2.4523795595709666E-3</v>
      </c>
      <c r="Z40" s="67">
        <f>Trend_Simulation!G135*Trend_Simulation!P135*4.31</f>
        <v>7.1768101638074893E-4</v>
      </c>
      <c r="AA40" s="67">
        <f>Trend_Simulation!H135*Trend_Simulation!Q135*4.31</f>
        <v>1.8761851250807897E-3</v>
      </c>
      <c r="AB40" s="67" t="e">
        <f>Trend_Simulation!#REF!*Trend_Simulation!#REF!*4.31</f>
        <v>#REF!</v>
      </c>
      <c r="AC40" s="67" t="e">
        <f>SUM(U40:AB40)</f>
        <v>#REF!</v>
      </c>
      <c r="AD40" s="67">
        <f>Summary!I39</f>
        <v>6.4529451007474111E-3</v>
      </c>
      <c r="AE40" s="67" t="e">
        <f>AC40-AD40</f>
        <v>#REF!</v>
      </c>
      <c r="AF40">
        <f>LN(1+AD40)</f>
        <v>6.4322139872082258E-3</v>
      </c>
    </row>
    <row r="41" spans="1:32" x14ac:dyDescent="0.35">
      <c r="A41" s="65"/>
      <c r="B41" s="65"/>
      <c r="C41" s="65"/>
      <c r="D41" s="65"/>
      <c r="E41" s="65"/>
      <c r="F41" s="65"/>
      <c r="G41" s="65"/>
      <c r="H41" s="65"/>
      <c r="J41" s="48">
        <f>Summary!A40</f>
        <v>37986</v>
      </c>
      <c r="K41" s="49">
        <f>K40*(1+Summary!B40)</f>
        <v>0.72151244368953582</v>
      </c>
      <c r="L41" s="49">
        <f>L40*(1+Summary!H40)</f>
        <v>1.2105024748471307</v>
      </c>
      <c r="M41" s="49">
        <f>M40*(1+Summary!I40)</f>
        <v>2.1506310754875866</v>
      </c>
      <c r="N41">
        <f>MAX($K$3:K41)</f>
        <v>0.99069492651945945</v>
      </c>
      <c r="O41">
        <f>MAX($L$3:L41)</f>
        <v>1.2105024748471307</v>
      </c>
      <c r="P41" s="47">
        <f t="shared" si="0"/>
        <v>-0.2717107715244127</v>
      </c>
      <c r="Q41" s="47">
        <f t="shared" si="1"/>
        <v>0</v>
      </c>
      <c r="R41" s="47">
        <f>M41/MAX($M$3:M41)-1</f>
        <v>0</v>
      </c>
      <c r="T41" s="48">
        <f>Summary!A40</f>
        <v>37986</v>
      </c>
      <c r="U41" s="67">
        <f>Trend_Simulation!B136*Trend_Simulation!K136*4.31</f>
        <v>1.6029377239128843E-2</v>
      </c>
      <c r="V41" s="67">
        <f>Trend_Simulation!C136*Trend_Simulation!L136*4.31</f>
        <v>2.0310602299860762E-2</v>
      </c>
      <c r="W41" s="67">
        <f>Trend_Simulation!D136*Trend_Simulation!M136*4.31</f>
        <v>2.4955640618956379E-3</v>
      </c>
      <c r="X41" s="67">
        <f>Trend_Simulation!E136*Trend_Simulation!N136*4.31</f>
        <v>9.2390341177604578E-3</v>
      </c>
      <c r="Y41" s="67">
        <f>Trend_Simulation!F136*Trend_Simulation!O136*4.31</f>
        <v>1.6329422912517027E-2</v>
      </c>
      <c r="Z41" s="67">
        <f>Trend_Simulation!G136*Trend_Simulation!P136*4.31</f>
        <v>4.5405838519995152E-3</v>
      </c>
      <c r="AA41" s="67">
        <f>Trend_Simulation!H136*Trend_Simulation!Q136*4.31</f>
        <v>1.2778011747095728E-2</v>
      </c>
      <c r="AB41" s="67" t="e">
        <f>Trend_Simulation!#REF!*Trend_Simulation!#REF!*4.31</f>
        <v>#REF!</v>
      </c>
      <c r="AC41" s="67" t="e">
        <f>SUM(U41:AB41)</f>
        <v>#REF!</v>
      </c>
      <c r="AD41" s="67">
        <f>Summary!I40</f>
        <v>8.0016091900623823E-2</v>
      </c>
      <c r="AE41" s="67" t="e">
        <f>AC41-AD41</f>
        <v>#REF!</v>
      </c>
      <c r="AF41">
        <f>LN(1+AD41)</f>
        <v>7.6975940933110859E-2</v>
      </c>
    </row>
    <row r="42" spans="1:32" x14ac:dyDescent="0.35">
      <c r="J42" s="48">
        <f>Summary!A41</f>
        <v>38017</v>
      </c>
      <c r="K42" s="49">
        <f>K41*(1+Summary!B41)</f>
        <v>0.73421460748836898</v>
      </c>
      <c r="L42" s="49">
        <f>L41*(1+Summary!H41)</f>
        <v>1.2065361392295972</v>
      </c>
      <c r="M42" s="49">
        <f>M41*(1+Summary!I41)</f>
        <v>2.1208937335926494</v>
      </c>
      <c r="N42">
        <f>MAX($K$3:K42)</f>
        <v>0.99069492651945945</v>
      </c>
      <c r="O42">
        <f>MAX($L$3:L42)</f>
        <v>1.2105024748471307</v>
      </c>
      <c r="P42" s="47">
        <f t="shared" si="0"/>
        <v>-0.25888930301900825</v>
      </c>
      <c r="Q42" s="47">
        <f t="shared" si="1"/>
        <v>-3.2766026505103296E-3</v>
      </c>
      <c r="R42" s="47">
        <f>M42/MAX($M$3:M42)-1</f>
        <v>-1.3827263185153815E-2</v>
      </c>
      <c r="T42" s="48">
        <f>Summary!A41</f>
        <v>38017</v>
      </c>
      <c r="U42" s="67">
        <f>Trend_Simulation!B137*Trend_Simulation!K137*4.31</f>
        <v>-6.0665375018747131E-3</v>
      </c>
      <c r="V42" s="67">
        <f>Trend_Simulation!C137*Trend_Simulation!L137*4.31</f>
        <v>-1.5004909454786436E-2</v>
      </c>
      <c r="W42" s="67">
        <f>Trend_Simulation!D137*Trend_Simulation!M137*4.31</f>
        <v>-1.6030873413283436E-2</v>
      </c>
      <c r="X42" s="67">
        <f>Trend_Simulation!E137*Trend_Simulation!N137*4.31</f>
        <v>7.7864670361907874E-3</v>
      </c>
      <c r="Y42" s="67">
        <f>Trend_Simulation!F137*Trend_Simulation!O137*4.31</f>
        <v>5.5023850308532733E-3</v>
      </c>
      <c r="Z42" s="67">
        <f>Trend_Simulation!G137*Trend_Simulation!P137*4.31</f>
        <v>2.4666717817463583E-3</v>
      </c>
      <c r="AA42" s="67">
        <f>Trend_Simulation!H137*Trend_Simulation!Q137*4.31</f>
        <v>7.2246390974545372E-3</v>
      </c>
      <c r="AB42" s="67" t="e">
        <f>Trend_Simulation!#REF!*Trend_Simulation!#REF!*4.31</f>
        <v>#REF!</v>
      </c>
      <c r="AC42" s="67" t="e">
        <f>SUM(U42:AB42)</f>
        <v>#REF!</v>
      </c>
      <c r="AD42" s="67">
        <f>Summary!I41</f>
        <v>-1.3827263185153697E-2</v>
      </c>
      <c r="AE42" s="67" t="e">
        <f>AC42-AD42</f>
        <v>#REF!</v>
      </c>
      <c r="AF42">
        <f>LN(1+AD42)</f>
        <v>-1.3923750255994594E-2</v>
      </c>
    </row>
    <row r="43" spans="1:32" ht="15.5" x14ac:dyDescent="0.35">
      <c r="A43" s="52" t="s">
        <v>134</v>
      </c>
      <c r="B43" s="52"/>
      <c r="C43" s="52"/>
      <c r="D43" s="52"/>
      <c r="E43" s="52"/>
      <c r="F43" s="52"/>
      <c r="G43" s="52"/>
      <c r="H43" s="52"/>
      <c r="J43" s="48">
        <f>Summary!A42</f>
        <v>38046</v>
      </c>
      <c r="K43" s="49">
        <f>K42*(1+Summary!B42)</f>
        <v>0.74366738054796577</v>
      </c>
      <c r="L43" s="49">
        <f>L42*(1+Summary!H42)</f>
        <v>1.2035280201866563</v>
      </c>
      <c r="M43" s="49">
        <f>M42*(1+Summary!I42)</f>
        <v>2.0985792909339618</v>
      </c>
      <c r="N43">
        <f>MAX($K$3:K43)</f>
        <v>0.99069492651945945</v>
      </c>
      <c r="O43">
        <f>MAX($L$3:L43)</f>
        <v>1.2105024748471307</v>
      </c>
      <c r="P43" s="47">
        <f t="shared" si="0"/>
        <v>-0.24934774506149804</v>
      </c>
      <c r="Q43" s="47">
        <f t="shared" si="1"/>
        <v>-5.7616194971886747E-3</v>
      </c>
      <c r="R43" s="47">
        <f>M43/MAX($M$3:M43)-1</f>
        <v>-2.4203028193398368E-2</v>
      </c>
      <c r="T43" s="48">
        <f>Summary!A42</f>
        <v>38046</v>
      </c>
      <c r="U43" s="67">
        <f>Trend_Simulation!B138*Trend_Simulation!K138*4.31</f>
        <v>1.4269792800931094E-2</v>
      </c>
      <c r="V43" s="67">
        <f>Trend_Simulation!C138*Trend_Simulation!L138*4.31</f>
        <v>-6.5682120679642804E-3</v>
      </c>
      <c r="W43" s="67">
        <f>Trend_Simulation!D138*Trend_Simulation!M138*4.31</f>
        <v>-1.2846092943657413E-2</v>
      </c>
      <c r="X43" s="67">
        <f>Trend_Simulation!E138*Trend_Simulation!N138*4.31</f>
        <v>1.2724278903023934E-2</v>
      </c>
      <c r="Y43" s="67">
        <f>Trend_Simulation!F138*Trend_Simulation!O138*4.31</f>
        <v>3.9894111751328839E-3</v>
      </c>
      <c r="Z43" s="67">
        <f>Trend_Simulation!G138*Trend_Simulation!P138*4.31</f>
        <v>-2.3798170645819563E-3</v>
      </c>
      <c r="AA43" s="67">
        <f>Trend_Simulation!H138*Trend_Simulation!Q138*4.31</f>
        <v>-1.9934992577622546E-2</v>
      </c>
      <c r="AB43" s="67" t="e">
        <f>Trend_Simulation!#REF!*Trend_Simulation!#REF!*4.31</f>
        <v>#REF!</v>
      </c>
      <c r="AC43" s="67" t="e">
        <f>SUM(U43:AB43)</f>
        <v>#REF!</v>
      </c>
      <c r="AD43" s="67">
        <f>Summary!I42</f>
        <v>-1.0521245032342355E-2</v>
      </c>
      <c r="AE43" s="67" t="e">
        <f>AC43-AD43</f>
        <v>#REF!</v>
      </c>
      <c r="AF43">
        <f>LN(1+AD43)</f>
        <v>-1.0576984642311998E-2</v>
      </c>
    </row>
    <row r="44" spans="1:32" x14ac:dyDescent="0.35">
      <c r="A44" s="66" t="s">
        <v>146</v>
      </c>
      <c r="B44" s="66"/>
      <c r="C44" s="66"/>
      <c r="D44" s="66"/>
      <c r="E44" s="66"/>
      <c r="F44" s="66"/>
      <c r="G44" s="66"/>
      <c r="H44" s="66"/>
      <c r="J44" s="48">
        <f>Summary!A43</f>
        <v>38077</v>
      </c>
      <c r="K44" s="49">
        <f>K43*(1+Summary!B43)</f>
        <v>0.73177756443394171</v>
      </c>
      <c r="L44" s="49">
        <f>L43*(1+Summary!H43)</f>
        <v>1.2291682413090035</v>
      </c>
      <c r="M44" s="49">
        <f>M43*(1+Summary!I43)</f>
        <v>2.2872495276001565</v>
      </c>
      <c r="N44">
        <f>MAX($K$3:K44)</f>
        <v>0.99069492651945945</v>
      </c>
      <c r="O44">
        <f>MAX($L$3:L44)</f>
        <v>1.2291682413090035</v>
      </c>
      <c r="P44" s="47">
        <f t="shared" si="0"/>
        <v>-0.26134923592992887</v>
      </c>
      <c r="Q44" s="47">
        <f t="shared" si="1"/>
        <v>0</v>
      </c>
      <c r="R44" s="47">
        <f>M44/MAX($M$3:M44)-1</f>
        <v>0</v>
      </c>
      <c r="T44" s="48">
        <f>Summary!A43</f>
        <v>38077</v>
      </c>
      <c r="U44" s="67">
        <f>Trend_Simulation!B139*Trend_Simulation!K139*4.31</f>
        <v>2.903087818332672E-3</v>
      </c>
      <c r="V44" s="67">
        <f>Trend_Simulation!C139*Trend_Simulation!L139*4.31</f>
        <v>3.2915033267853638E-2</v>
      </c>
      <c r="W44" s="67">
        <f>Trend_Simulation!D139*Trend_Simulation!M139*4.31</f>
        <v>2.5021032747673224E-2</v>
      </c>
      <c r="X44" s="67">
        <f>Trend_Simulation!E139*Trend_Simulation!N139*4.31</f>
        <v>9.8267611143756945E-3</v>
      </c>
      <c r="Y44" s="67">
        <f>Trend_Simulation!F139*Trend_Simulation!O139*4.31</f>
        <v>-5.1342876706748043E-3</v>
      </c>
      <c r="Z44" s="67">
        <f>Trend_Simulation!G139*Trend_Simulation!P139*4.31</f>
        <v>-3.628274683046931E-3</v>
      </c>
      <c r="AA44" s="67">
        <f>Trend_Simulation!H139*Trend_Simulation!Q139*4.31</f>
        <v>2.9917819147028075E-2</v>
      </c>
      <c r="AB44" s="67" t="e">
        <f>Trend_Simulation!#REF!*Trend_Simulation!#REF!*4.31</f>
        <v>#REF!</v>
      </c>
      <c r="AC44" s="67" t="e">
        <f>SUM(U44:AB44)</f>
        <v>#REF!</v>
      </c>
      <c r="AD44" s="67">
        <f>Summary!I43</f>
        <v>8.9903792285221676E-2</v>
      </c>
      <c r="AE44" s="67" t="e">
        <f>AC44-AD44</f>
        <v>#REF!</v>
      </c>
      <c r="AF44">
        <f>LN(1+AD44)</f>
        <v>8.6089428387047737E-2</v>
      </c>
    </row>
    <row r="45" spans="1:32" x14ac:dyDescent="0.35">
      <c r="A45" s="66"/>
      <c r="B45" s="66"/>
      <c r="C45" s="66"/>
      <c r="D45" s="66"/>
      <c r="E45" s="66"/>
      <c r="F45" s="66"/>
      <c r="G45" s="66"/>
      <c r="H45" s="66"/>
      <c r="J45" s="48">
        <f>Summary!A44</f>
        <v>38107</v>
      </c>
      <c r="K45" s="49">
        <f>K44*(1+Summary!B44)</f>
        <v>0.71944464958274901</v>
      </c>
      <c r="L45" s="49">
        <f>L44*(1+Summary!H44)</f>
        <v>1.2025513686482714</v>
      </c>
      <c r="M45" s="49">
        <f>M44*(1+Summary!I44)</f>
        <v>2.0782373000498473</v>
      </c>
      <c r="N45">
        <f>MAX($K$3:K45)</f>
        <v>0.99069492651945945</v>
      </c>
      <c r="O45">
        <f>MAX($L$3:L45)</f>
        <v>1.2291682413090035</v>
      </c>
      <c r="P45" s="47">
        <f t="shared" si="0"/>
        <v>-0.27379798732761806</v>
      </c>
      <c r="Q45" s="47">
        <f t="shared" si="1"/>
        <v>-2.1654377135864156E-2</v>
      </c>
      <c r="R45" s="47">
        <f>M45/MAX($M$3:M45)-1</f>
        <v>-9.1381471513346635E-2</v>
      </c>
      <c r="T45" s="48">
        <f>Summary!A44</f>
        <v>38107</v>
      </c>
      <c r="U45" s="67">
        <f>Trend_Simulation!B140*Trend_Simulation!K140*4.31</f>
        <v>2.3595088760644811E-2</v>
      </c>
      <c r="V45" s="67">
        <f>Trend_Simulation!C140*Trend_Simulation!L140*4.31</f>
        <v>-4.0469979370103985E-2</v>
      </c>
      <c r="W45" s="67">
        <f>Trend_Simulation!D140*Trend_Simulation!M140*4.31</f>
        <v>2.6267356253823516E-3</v>
      </c>
      <c r="X45" s="67">
        <f>Trend_Simulation!E140*Trend_Simulation!N140*4.31</f>
        <v>-3.1220844256043188E-2</v>
      </c>
      <c r="Y45" s="67">
        <f>Trend_Simulation!F140*Trend_Simulation!O140*4.31</f>
        <v>-5.5734754150568991E-3</v>
      </c>
      <c r="Z45" s="67">
        <f>Trend_Simulation!G140*Trend_Simulation!P140*4.31</f>
        <v>-4.6127624992185704E-3</v>
      </c>
      <c r="AA45" s="67">
        <f>Trend_Simulation!H140*Trend_Simulation!Q140*4.31</f>
        <v>-3.7675128301178896E-2</v>
      </c>
      <c r="AB45" s="67" t="e">
        <f>Trend_Simulation!#REF!*Trend_Simulation!#REF!*4.31</f>
        <v>#REF!</v>
      </c>
      <c r="AC45" s="67" t="e">
        <f>SUM(U45:AB45)</f>
        <v>#REF!</v>
      </c>
      <c r="AD45" s="67">
        <f>Summary!I44</f>
        <v>-9.1381471513346621E-2</v>
      </c>
      <c r="AE45" s="67" t="e">
        <f>AC45-AD45</f>
        <v>#REF!</v>
      </c>
      <c r="AF45">
        <f>LN(1+AD45)</f>
        <v>-9.5829933517569035E-2</v>
      </c>
    </row>
    <row r="46" spans="1:32" x14ac:dyDescent="0.35">
      <c r="A46" s="66"/>
      <c r="B46" s="66"/>
      <c r="C46" s="66"/>
      <c r="D46" s="66"/>
      <c r="E46" s="66"/>
      <c r="F46" s="66"/>
      <c r="G46" s="66"/>
      <c r="H46" s="66"/>
      <c r="J46" s="48">
        <f>Summary!A45</f>
        <v>38138</v>
      </c>
      <c r="K46" s="49">
        <f>K45*(1+Summary!B45)</f>
        <v>0.72867587327376138</v>
      </c>
      <c r="L46" s="49">
        <f>L45*(1+Summary!H45)</f>
        <v>1.2070410594712748</v>
      </c>
      <c r="M46" s="49">
        <f>M45*(1+Summary!I45)</f>
        <v>2.1109804445077684</v>
      </c>
      <c r="N46">
        <f>MAX($K$3:K46)</f>
        <v>0.99069492651945945</v>
      </c>
      <c r="O46">
        <f>MAX($L$3:L46)</f>
        <v>1.2291682413090035</v>
      </c>
      <c r="P46" s="47">
        <f t="shared" si="0"/>
        <v>-0.26448005963473709</v>
      </c>
      <c r="Q46" s="47">
        <f t="shared" si="1"/>
        <v>-1.8001751993009796E-2</v>
      </c>
      <c r="R46" s="47">
        <f>M46/MAX($M$3:M46)-1</f>
        <v>-7.7065961087916079E-2</v>
      </c>
      <c r="T46" s="48">
        <f>Summary!A45</f>
        <v>38138</v>
      </c>
      <c r="U46" s="67">
        <f>Trend_Simulation!B141*Trend_Simulation!K141*4.31</f>
        <v>1.0696742781646855E-2</v>
      </c>
      <c r="V46" s="67">
        <f>Trend_Simulation!C141*Trend_Simulation!L141*4.31</f>
        <v>6.4820605141559439E-3</v>
      </c>
      <c r="W46" s="67">
        <f>Trend_Simulation!D141*Trend_Simulation!M141*4.31</f>
        <v>-8.3313757175259781E-3</v>
      </c>
      <c r="X46" s="67">
        <f>Trend_Simulation!E141*Trend_Simulation!N141*4.31</f>
        <v>-4.2680711340098753E-3</v>
      </c>
      <c r="Y46" s="67">
        <f>Trend_Simulation!F141*Trend_Simulation!O141*4.31</f>
        <v>4.4770533672291515E-3</v>
      </c>
      <c r="Z46" s="67">
        <f>Trend_Simulation!G141*Trend_Simulation!P141*4.31</f>
        <v>8.4488640213836227E-3</v>
      </c>
      <c r="AA46" s="67">
        <f>Trend_Simulation!H141*Trend_Simulation!Q141*4.31</f>
        <v>-1.4140132417454238E-3</v>
      </c>
      <c r="AB46" s="67" t="e">
        <f>Trend_Simulation!#REF!*Trend_Simulation!#REF!*4.31</f>
        <v>#REF!</v>
      </c>
      <c r="AC46" s="67" t="e">
        <f>SUM(U46:AB46)</f>
        <v>#REF!</v>
      </c>
      <c r="AD46" s="67">
        <f>Summary!I45</f>
        <v>1.5755248188999243E-2</v>
      </c>
      <c r="AE46" s="67" t="e">
        <f>AC46-AD46</f>
        <v>#REF!</v>
      </c>
      <c r="AF46">
        <f>LN(1+AD46)</f>
        <v>1.5632422684065957E-2</v>
      </c>
    </row>
    <row r="47" spans="1:32" x14ac:dyDescent="0.35">
      <c r="A47" s="66"/>
      <c r="B47" s="66"/>
      <c r="C47" s="66"/>
      <c r="D47" s="66"/>
      <c r="E47" s="66"/>
      <c r="F47" s="66"/>
      <c r="G47" s="66"/>
      <c r="H47" s="66"/>
      <c r="J47" s="48">
        <f>Summary!A46</f>
        <v>38168</v>
      </c>
      <c r="K47" s="49">
        <f>K46*(1+Summary!B46)</f>
        <v>0.74204268517834737</v>
      </c>
      <c r="L47" s="49">
        <f>L46*(1+Summary!H46)</f>
        <v>1.2182283019136544</v>
      </c>
      <c r="M47" s="49">
        <f>M46*(1+Summary!I46)</f>
        <v>2.1935457643190261</v>
      </c>
      <c r="N47">
        <f>MAX($K$3:K47)</f>
        <v>0.99069492651945945</v>
      </c>
      <c r="O47">
        <f>MAX($L$3:L47)</f>
        <v>1.2291682413090035</v>
      </c>
      <c r="P47" s="47">
        <f t="shared" si="0"/>
        <v>-0.25098770033544526</v>
      </c>
      <c r="Q47" s="47">
        <f t="shared" si="1"/>
        <v>-8.9002782757375831E-3</v>
      </c>
      <c r="R47" s="47">
        <f>M47/MAX($M$3:M47)-1</f>
        <v>-4.0967879608416302E-2</v>
      </c>
      <c r="T47" s="48">
        <f>Summary!A46</f>
        <v>38168</v>
      </c>
      <c r="U47" s="67">
        <f>Trend_Simulation!B142*Trend_Simulation!K142*4.31</f>
        <v>6.7583890847694797E-3</v>
      </c>
      <c r="V47" s="67">
        <f>Trend_Simulation!C142*Trend_Simulation!L142*4.31</f>
        <v>-1.8892821789196657E-3</v>
      </c>
      <c r="W47" s="67">
        <f>Trend_Simulation!D142*Trend_Simulation!M142*4.31</f>
        <v>2.1362885387104281E-2</v>
      </c>
      <c r="X47" s="67">
        <f>Trend_Simulation!E142*Trend_Simulation!N142*4.31</f>
        <v>-6.2896300378000383E-3</v>
      </c>
      <c r="Y47" s="67">
        <f>Trend_Simulation!F142*Trend_Simulation!O142*4.31</f>
        <v>6.3530001122161124E-3</v>
      </c>
      <c r="Z47" s="67">
        <f>Trend_Simulation!G142*Trend_Simulation!P142*4.31</f>
        <v>6.1991018616325633E-3</v>
      </c>
      <c r="AA47" s="67">
        <f>Trend_Simulation!H142*Trend_Simulation!Q142*4.31</f>
        <v>7.4519937214640635E-3</v>
      </c>
      <c r="AB47" s="67" t="e">
        <f>Trend_Simulation!#REF!*Trend_Simulation!#REF!*4.31</f>
        <v>#REF!</v>
      </c>
      <c r="AC47" s="67" t="e">
        <f>SUM(U47:AB47)</f>
        <v>#REF!</v>
      </c>
      <c r="AD47" s="67">
        <f>Summary!I46</f>
        <v>3.911230917655914E-2</v>
      </c>
      <c r="AE47" s="67" t="e">
        <f>AC47-AD47</f>
        <v>#REF!</v>
      </c>
      <c r="AF47">
        <f>LN(1+AD47)</f>
        <v>3.8366799804336563E-2</v>
      </c>
    </row>
    <row r="48" spans="1:32" x14ac:dyDescent="0.35">
      <c r="J48" s="48">
        <f>Summary!A47</f>
        <v>38199</v>
      </c>
      <c r="K48" s="49">
        <f>K47*(1+Summary!B47)</f>
        <v>0.71634295842256857</v>
      </c>
      <c r="L48" s="49">
        <f>L47*(1+Summary!H47)</f>
        <v>1.2134085601726392</v>
      </c>
      <c r="M48" s="49">
        <f>M47*(1+Summary!I47)</f>
        <v>2.1569227376234359</v>
      </c>
      <c r="N48">
        <f>MAX($K$3:K48)</f>
        <v>0.99069492651945945</v>
      </c>
      <c r="O48">
        <f>MAX($L$3:L48)</f>
        <v>1.2291682413090035</v>
      </c>
      <c r="P48" s="47">
        <f t="shared" si="0"/>
        <v>-0.27692881103242639</v>
      </c>
      <c r="Q48" s="47">
        <f t="shared" si="1"/>
        <v>-1.2821419075700335E-2</v>
      </c>
      <c r="R48" s="47">
        <f>M48/MAX($M$3:M48)-1</f>
        <v>-5.6979699155720431E-2</v>
      </c>
      <c r="T48" s="48">
        <f>Summary!A47</f>
        <v>38199</v>
      </c>
      <c r="U48" s="67">
        <f>Trend_Simulation!B143*Trend_Simulation!K143*4.31</f>
        <v>3.1715138099421329E-2</v>
      </c>
      <c r="V48" s="67">
        <f>Trend_Simulation!C143*Trend_Simulation!L143*4.31</f>
        <v>-1.9756634171821273E-3</v>
      </c>
      <c r="W48" s="67">
        <f>Trend_Simulation!D143*Trend_Simulation!M143*4.31</f>
        <v>3.3473936393375301E-3</v>
      </c>
      <c r="X48" s="67">
        <f>Trend_Simulation!E143*Trend_Simulation!N143*4.31</f>
        <v>-9.1251974300684668E-3</v>
      </c>
      <c r="Y48" s="67">
        <f>Trend_Simulation!F143*Trend_Simulation!O143*4.31</f>
        <v>-1.2048853050027191E-2</v>
      </c>
      <c r="Z48" s="67">
        <f>Trend_Simulation!G143*Trend_Simulation!P143*4.31</f>
        <v>-1.4324408826279153E-2</v>
      </c>
      <c r="AA48" s="67">
        <f>Trend_Simulation!H143*Trend_Simulation!Q143*4.31</f>
        <v>-1.4640292370024732E-2</v>
      </c>
      <c r="AB48" s="67" t="e">
        <f>Trend_Simulation!#REF!*Trend_Simulation!#REF!*4.31</f>
        <v>#REF!</v>
      </c>
      <c r="AC48" s="67" t="e">
        <f>SUM(U48:AB48)</f>
        <v>#REF!</v>
      </c>
      <c r="AD48" s="67">
        <f>Summary!I47</f>
        <v>-1.6695811544629294E-2</v>
      </c>
      <c r="AE48" s="67" t="e">
        <f>AC48-AD48</f>
        <v>#REF!</v>
      </c>
      <c r="AF48">
        <f>LN(1+AD48)</f>
        <v>-1.6836757614565934E-2</v>
      </c>
    </row>
    <row r="49" spans="1:32" ht="15.5" x14ac:dyDescent="0.35">
      <c r="A49" s="52" t="s">
        <v>162</v>
      </c>
      <c r="B49" s="52"/>
      <c r="C49" s="52"/>
      <c r="D49" s="52"/>
      <c r="E49" s="52"/>
      <c r="F49" s="52"/>
      <c r="G49" s="52"/>
      <c r="H49" s="52"/>
      <c r="J49" s="48">
        <f>Summary!A48</f>
        <v>38230</v>
      </c>
      <c r="K49" s="49">
        <f>K48*(1+Summary!B48)</f>
        <v>0.71826305295029924</v>
      </c>
      <c r="L49" s="49">
        <f>L48*(1+Summary!H48)</f>
        <v>1.2129897666801248</v>
      </c>
      <c r="M49" s="49">
        <f>M48*(1+Summary!I48)</f>
        <v>2.1537812170375314</v>
      </c>
      <c r="N49">
        <f>MAX($K$3:K49)</f>
        <v>0.99069492651945945</v>
      </c>
      <c r="O49">
        <f>MAX($L$3:L49)</f>
        <v>1.2291682413090035</v>
      </c>
      <c r="P49" s="47">
        <f t="shared" si="0"/>
        <v>-0.27499068207230704</v>
      </c>
      <c r="Q49" s="47">
        <f t="shared" si="1"/>
        <v>-1.3162131989067127E-2</v>
      </c>
      <c r="R49" s="47">
        <f>M49/MAX($M$3:M49)-1</f>
        <v>-5.8353191880495703E-2</v>
      </c>
      <c r="T49" s="48">
        <f>Summary!A48</f>
        <v>38230</v>
      </c>
      <c r="U49" s="67">
        <f>Trend_Simulation!B144*Trend_Simulation!K144*4.31</f>
        <v>-6.7938994982088439E-3</v>
      </c>
      <c r="V49" s="67">
        <f>Trend_Simulation!C144*Trend_Simulation!L144*4.31</f>
        <v>1.8706957718346857E-2</v>
      </c>
      <c r="W49" s="67">
        <f>Trend_Simulation!D144*Trend_Simulation!M144*4.31</f>
        <v>-3.774512193320162E-2</v>
      </c>
      <c r="X49" s="67">
        <f>Trend_Simulation!E144*Trend_Simulation!N144*4.31</f>
        <v>1.8359178666087574E-2</v>
      </c>
      <c r="Y49" s="67">
        <f>Trend_Simulation!F144*Trend_Simulation!O144*4.31</f>
        <v>9.2518083139414933E-4</v>
      </c>
      <c r="Z49" s="67">
        <f>Trend_Simulation!G144*Trend_Simulation!P144*4.31</f>
        <v>-4.2636382902398661E-3</v>
      </c>
      <c r="AA49" s="67">
        <f>Trend_Simulation!H144*Trend_Simulation!Q144*4.31</f>
        <v>9.3237974101447445E-3</v>
      </c>
      <c r="AB49" s="67" t="e">
        <f>Trend_Simulation!#REF!*Trend_Simulation!#REF!*4.31</f>
        <v>#REF!</v>
      </c>
      <c r="AC49" s="67" t="e">
        <f>SUM(U49:AB49)</f>
        <v>#REF!</v>
      </c>
      <c r="AD49" s="67">
        <f>Summary!I48</f>
        <v>-1.4564826690851406E-3</v>
      </c>
      <c r="AE49" s="67" t="e">
        <f>AC49-AD49</f>
        <v>#REF!</v>
      </c>
      <c r="AF49">
        <f>LN(1+AD49)</f>
        <v>-1.4575443709933375E-3</v>
      </c>
    </row>
    <row r="50" spans="1:32" x14ac:dyDescent="0.35">
      <c r="A50" s="69" t="s">
        <v>163</v>
      </c>
      <c r="B50" s="69"/>
      <c r="C50" s="69"/>
      <c r="D50" s="69"/>
      <c r="E50" s="69"/>
      <c r="F50" s="69"/>
      <c r="G50" s="69"/>
      <c r="H50" s="69"/>
      <c r="J50" s="48">
        <f>Summary!A49</f>
        <v>38260</v>
      </c>
      <c r="K50" s="49">
        <f>K49*(1+Summary!B49)</f>
        <v>0.72498338379735627</v>
      </c>
      <c r="L50" s="49">
        <f>L49*(1+Summary!H49)</f>
        <v>1.2349192730515179</v>
      </c>
      <c r="M50" s="49">
        <f>M49*(1+Summary!I49)</f>
        <v>2.3180994496593263</v>
      </c>
      <c r="N50">
        <f>MAX($K$3:K50)</f>
        <v>0.99069492651945945</v>
      </c>
      <c r="O50">
        <f>MAX($L$3:L50)</f>
        <v>1.2349192730515179</v>
      </c>
      <c r="P50" s="47">
        <f t="shared" si="0"/>
        <v>-0.26820723071188957</v>
      </c>
      <c r="Q50" s="47">
        <f t="shared" si="1"/>
        <v>0</v>
      </c>
      <c r="R50" s="47">
        <f>M50/MAX($M$3:M50)-1</f>
        <v>0</v>
      </c>
      <c r="T50" s="48">
        <f>Summary!A49</f>
        <v>38260</v>
      </c>
      <c r="U50" s="67">
        <f>Trend_Simulation!B145*Trend_Simulation!K145*4.31</f>
        <v>4.6123276426073966E-2</v>
      </c>
      <c r="V50" s="67">
        <f>Trend_Simulation!C145*Trend_Simulation!L145*4.31</f>
        <v>7.7083987148574605E-3</v>
      </c>
      <c r="W50" s="67">
        <f>Trend_Simulation!D145*Trend_Simulation!M145*4.31</f>
        <v>1.6639365258752654E-2</v>
      </c>
      <c r="X50" s="67">
        <f>Trend_Simulation!E145*Trend_Simulation!N145*4.31</f>
        <v>2.0350436990125087E-3</v>
      </c>
      <c r="Y50" s="67">
        <f>Trend_Simulation!F145*Trend_Simulation!O145*4.31</f>
        <v>3.3697465942550599E-3</v>
      </c>
      <c r="Z50" s="67">
        <f>Trend_Simulation!G145*Trend_Simulation!P145*4.31</f>
        <v>6.0019244377358784E-3</v>
      </c>
      <c r="AA50" s="67">
        <f>Trend_Simulation!H145*Trend_Simulation!Q145*4.31</f>
        <v>-3.957747017684538E-3</v>
      </c>
      <c r="AB50" s="67" t="e">
        <f>Trend_Simulation!#REF!*Trend_Simulation!#REF!*4.31</f>
        <v>#REF!</v>
      </c>
      <c r="AC50" s="67" t="e">
        <f>SUM(U50:AB50)</f>
        <v>#REF!</v>
      </c>
      <c r="AD50" s="67">
        <f>Summary!I49</f>
        <v>7.6292908175608493E-2</v>
      </c>
      <c r="AE50" s="67" t="e">
        <f>AC50-AD50</f>
        <v>#REF!</v>
      </c>
      <c r="AF50">
        <f>LN(1+AD50)</f>
        <v>7.3522644188648928E-2</v>
      </c>
    </row>
    <row r="51" spans="1:32" x14ac:dyDescent="0.35">
      <c r="A51" s="69"/>
      <c r="B51" s="69"/>
      <c r="C51" s="69"/>
      <c r="D51" s="69"/>
      <c r="E51" s="69"/>
      <c r="F51" s="69"/>
      <c r="G51" s="69"/>
      <c r="H51" s="69"/>
      <c r="J51" s="48">
        <f>Summary!A50</f>
        <v>38291</v>
      </c>
      <c r="K51" s="49">
        <f>K50*(1+Summary!B50)</f>
        <v>0.73487925559412171</v>
      </c>
      <c r="L51" s="49">
        <f>L50*(1+Summary!H50)</f>
        <v>1.2540662025189009</v>
      </c>
      <c r="M51" s="49">
        <f>M50*(1+Summary!I50)</f>
        <v>2.4697713344511305</v>
      </c>
      <c r="N51">
        <f>MAX($K$3:K51)</f>
        <v>0.99069492651945945</v>
      </c>
      <c r="O51">
        <f>MAX($L$3:L51)</f>
        <v>1.2540662025189009</v>
      </c>
      <c r="P51" s="47">
        <f t="shared" si="0"/>
        <v>-0.25821841222512099</v>
      </c>
      <c r="Q51" s="47">
        <f t="shared" si="1"/>
        <v>0</v>
      </c>
      <c r="R51" s="47">
        <f>M51/MAX($M$3:M51)-1</f>
        <v>0</v>
      </c>
      <c r="T51" s="48">
        <f>Summary!A50</f>
        <v>38291</v>
      </c>
      <c r="U51" s="67">
        <f>Trend_Simulation!B146*Trend_Simulation!K146*4.31</f>
        <v>9.1237356016421276E-3</v>
      </c>
      <c r="V51" s="67">
        <f>Trend_Simulation!C146*Trend_Simulation!L146*4.31</f>
        <v>8.6226797189007717E-3</v>
      </c>
      <c r="W51" s="67">
        <f>Trend_Simulation!D146*Trend_Simulation!M146*4.31</f>
        <v>2.2412871935190266E-3</v>
      </c>
      <c r="X51" s="67">
        <f>Trend_Simulation!E146*Trend_Simulation!N146*4.31</f>
        <v>6.0807824500159827E-3</v>
      </c>
      <c r="Y51" s="67">
        <f>Trend_Simulation!F146*Trend_Simulation!O146*4.31</f>
        <v>5.2497779651830244E-3</v>
      </c>
      <c r="Z51" s="67">
        <f>Trend_Simulation!G146*Trend_Simulation!P146*4.31</f>
        <v>1.0631679268697231E-2</v>
      </c>
      <c r="AA51" s="67">
        <f>Trend_Simulation!H146*Trend_Simulation!Q146*4.31</f>
        <v>2.4874884173488716E-2</v>
      </c>
      <c r="AB51" s="67" t="e">
        <f>Trend_Simulation!#REF!*Trend_Simulation!#REF!*4.31</f>
        <v>#REF!</v>
      </c>
      <c r="AC51" s="67" t="e">
        <f>SUM(U51:AB51)</f>
        <v>#REF!</v>
      </c>
      <c r="AD51" s="67">
        <f>Summary!I50</f>
        <v>6.5429412363690445E-2</v>
      </c>
      <c r="AE51" s="67" t="e">
        <f>AC51-AD51</f>
        <v>#REF!</v>
      </c>
      <c r="AF51">
        <f>LN(1+AD51)</f>
        <v>6.3377921993821834E-2</v>
      </c>
    </row>
    <row r="52" spans="1:32" x14ac:dyDescent="0.35">
      <c r="A52" s="69"/>
      <c r="B52" s="69"/>
      <c r="C52" s="69"/>
      <c r="D52" s="69"/>
      <c r="E52" s="69"/>
      <c r="F52" s="69"/>
      <c r="G52" s="69"/>
      <c r="H52" s="69"/>
      <c r="J52" s="48">
        <f>Summary!A51</f>
        <v>38321</v>
      </c>
      <c r="K52" s="49">
        <f>K51*(1+Summary!B51)</f>
        <v>0.76331142456244017</v>
      </c>
      <c r="L52" s="49">
        <f>L51*(1+Summary!H51)</f>
        <v>1.2707817884507047</v>
      </c>
      <c r="M52" s="49">
        <f>M51*(1+Summary!I51)</f>
        <v>2.6086931138881391</v>
      </c>
      <c r="N52">
        <f>MAX($K$3:K52)</f>
        <v>0.99069492651945945</v>
      </c>
      <c r="O52">
        <f>MAX($L$3:L52)</f>
        <v>1.2707817884507047</v>
      </c>
      <c r="P52" s="47">
        <f t="shared" si="0"/>
        <v>-0.22951919493104722</v>
      </c>
      <c r="Q52" s="47">
        <f t="shared" si="1"/>
        <v>0</v>
      </c>
      <c r="R52" s="47">
        <f>M52/MAX($M$3:M52)-1</f>
        <v>0</v>
      </c>
      <c r="T52" s="48">
        <f>Summary!A51</f>
        <v>38321</v>
      </c>
      <c r="U52" s="67">
        <f>Trend_Simulation!B147*Trend_Simulation!K147*4.31</f>
        <v>-3.1527659203146514E-3</v>
      </c>
      <c r="V52" s="67">
        <f>Trend_Simulation!C147*Trend_Simulation!L147*4.31</f>
        <v>2.0704655595667424E-2</v>
      </c>
      <c r="W52" s="67">
        <f>Trend_Simulation!D147*Trend_Simulation!M147*4.31</f>
        <v>6.0672946261431712E-3</v>
      </c>
      <c r="X52" s="67">
        <f>Trend_Simulation!E147*Trend_Simulation!N147*4.31</f>
        <v>-1.4127016851434889E-2</v>
      </c>
      <c r="Y52" s="67">
        <f>Trend_Simulation!F147*Trend_Simulation!O147*4.31</f>
        <v>1.4743291461306101E-2</v>
      </c>
      <c r="Z52" s="67">
        <f>Trend_Simulation!G147*Trend_Simulation!P147*4.31</f>
        <v>1.2071875300054005E-2</v>
      </c>
      <c r="AA52" s="67">
        <f>Trend_Simulation!H147*Trend_Simulation!Q147*4.31</f>
        <v>2.1141128414688667E-2</v>
      </c>
      <c r="AB52" s="67" t="e">
        <f>Trend_Simulation!#REF!*Trend_Simulation!#REF!*4.31</f>
        <v>#REF!</v>
      </c>
      <c r="AC52" s="67" t="e">
        <f>SUM(U52:AB52)</f>
        <v>#REF!</v>
      </c>
      <c r="AD52" s="67">
        <f>Summary!I51</f>
        <v>5.624884275688713E-2</v>
      </c>
      <c r="AE52" s="67" t="e">
        <f>AC52-AD52</f>
        <v>#REF!</v>
      </c>
      <c r="AF52">
        <f>LN(1+AD52)</f>
        <v>5.4723804073864846E-2</v>
      </c>
    </row>
    <row r="53" spans="1:32" x14ac:dyDescent="0.35">
      <c r="A53" s="69"/>
      <c r="B53" s="69"/>
      <c r="C53" s="69"/>
      <c r="D53" s="69"/>
      <c r="E53" s="69"/>
      <c r="F53" s="69"/>
      <c r="G53" s="69"/>
      <c r="H53" s="69"/>
      <c r="J53" s="48">
        <f>Summary!A52</f>
        <v>38352</v>
      </c>
      <c r="K53" s="49">
        <f>K52*(1+Summary!B52)</f>
        <v>0.78782955468576932</v>
      </c>
      <c r="L53" s="49">
        <f>L52*(1+Summary!H52)</f>
        <v>1.2692647240269734</v>
      </c>
      <c r="M53" s="49">
        <f>M52*(1+Summary!I52)</f>
        <v>2.5955509014113418</v>
      </c>
      <c r="N53">
        <f>MAX($K$3:K53)</f>
        <v>0.99069492651945945</v>
      </c>
      <c r="O53">
        <f>MAX($L$3:L53)</f>
        <v>1.2707817884507047</v>
      </c>
      <c r="P53" s="47">
        <f t="shared" si="0"/>
        <v>-0.20477077897875495</v>
      </c>
      <c r="Q53" s="47">
        <f t="shared" si="1"/>
        <v>-1.1938040326976429E-3</v>
      </c>
      <c r="R53" s="47">
        <f>M53/MAX($M$3:M53)-1</f>
        <v>-5.0378530179846504E-3</v>
      </c>
      <c r="T53" s="48">
        <f>Summary!A52</f>
        <v>38352</v>
      </c>
      <c r="U53" s="67">
        <f>Trend_Simulation!B148*Trend_Simulation!K148*4.31</f>
        <v>-2.6950217702321515E-2</v>
      </c>
      <c r="V53" s="67">
        <f>Trend_Simulation!C148*Trend_Simulation!L148*4.31</f>
        <v>-1.3177670978534827E-2</v>
      </c>
      <c r="W53" s="67">
        <f>Trend_Simulation!D148*Trend_Simulation!M148*4.31</f>
        <v>6.9649017558625443E-3</v>
      </c>
      <c r="X53" s="67">
        <f>Trend_Simulation!E148*Trend_Simulation!N148*4.31</f>
        <v>7.8758181587333994E-3</v>
      </c>
      <c r="Y53" s="67">
        <f>Trend_Simulation!F148*Trend_Simulation!O148*4.31</f>
        <v>1.2464185717582997E-2</v>
      </c>
      <c r="Z53" s="67">
        <f>Trend_Simulation!G148*Trend_Simulation!P148*4.31</f>
        <v>6.7754722434447065E-3</v>
      </c>
      <c r="AA53" s="67">
        <f>Trend_Simulation!H148*Trend_Simulation!Q148*4.31</f>
        <v>9.0221542430516321E-4</v>
      </c>
      <c r="AB53" s="67" t="e">
        <f>Trend_Simulation!#REF!*Trend_Simulation!#REF!*4.31</f>
        <v>#REF!</v>
      </c>
      <c r="AC53" s="67" t="e">
        <f>SUM(U53:AB53)</f>
        <v>#REF!</v>
      </c>
      <c r="AD53" s="67">
        <f>Summary!I52</f>
        <v>-5.0378530179847258E-3</v>
      </c>
      <c r="AE53" s="67" t="e">
        <f>AC53-AD53</f>
        <v>#REF!</v>
      </c>
      <c r="AF53">
        <f>LN(1+AD53)</f>
        <v>-5.050585781362007E-3</v>
      </c>
    </row>
    <row r="54" spans="1:32" x14ac:dyDescent="0.35">
      <c r="J54" s="48">
        <f>Summary!A53</f>
        <v>38383</v>
      </c>
      <c r="K54" s="49">
        <f>K53*(1+Summary!B53)</f>
        <v>0.76707776382837323</v>
      </c>
      <c r="L54" s="49">
        <f>L53*(1+Summary!H53)</f>
        <v>1.2649372545149595</v>
      </c>
      <c r="M54" s="49">
        <f>M53*(1+Summary!I53)</f>
        <v>2.5582066457174073</v>
      </c>
      <c r="N54">
        <f>MAX($K$3:K54)</f>
        <v>0.99069492651945945</v>
      </c>
      <c r="O54">
        <f>MAX($L$3:L54)</f>
        <v>1.2707817884507047</v>
      </c>
      <c r="P54" s="47">
        <f t="shared" si="0"/>
        <v>-0.22571748043235174</v>
      </c>
      <c r="Q54" s="47">
        <f t="shared" si="1"/>
        <v>-4.5991640648790355E-3</v>
      </c>
      <c r="R54" s="47">
        <f>M54/MAX($M$3:M54)-1</f>
        <v>-1.935316496292816E-2</v>
      </c>
      <c r="T54" s="48">
        <f>Summary!A53</f>
        <v>38383</v>
      </c>
      <c r="U54" s="67">
        <f>Trend_Simulation!B149*Trend_Simulation!K149*4.31</f>
        <v>1.5335354316206213E-2</v>
      </c>
      <c r="V54" s="67">
        <f>Trend_Simulation!C149*Trend_Simulation!L149*4.31</f>
        <v>-1.4714801638525224E-2</v>
      </c>
      <c r="W54" s="67">
        <f>Trend_Simulation!D149*Trend_Simulation!M149*4.31</f>
        <v>1.5058645565547979E-2</v>
      </c>
      <c r="X54" s="67">
        <f>Trend_Simulation!E149*Trend_Simulation!N149*4.31</f>
        <v>2.1494485147250447E-3</v>
      </c>
      <c r="Y54" s="67">
        <f>Trend_Simulation!F149*Trend_Simulation!O149*4.31</f>
        <v>-1.0005112047957246E-2</v>
      </c>
      <c r="Z54" s="67">
        <f>Trend_Simulation!G149*Trend_Simulation!P149*4.31</f>
        <v>-1.4368600756299347E-2</v>
      </c>
      <c r="AA54" s="67">
        <f>Trend_Simulation!H149*Trend_Simulation!Q149*4.31</f>
        <v>-8.1495782179809018E-3</v>
      </c>
      <c r="AB54" s="67" t="e">
        <f>Trend_Simulation!#REF!*Trend_Simulation!#REF!*4.31</f>
        <v>#REF!</v>
      </c>
      <c r="AC54" s="67" t="e">
        <f>SUM(U54:AB54)</f>
        <v>#REF!</v>
      </c>
      <c r="AD54" s="67">
        <f>Summary!I53</f>
        <v>-1.4387795544147632E-2</v>
      </c>
      <c r="AE54" s="67" t="e">
        <f>AC54-AD54</f>
        <v>#REF!</v>
      </c>
      <c r="AF54">
        <f>LN(1+AD54)</f>
        <v>-1.4492303511840167E-2</v>
      </c>
    </row>
    <row r="55" spans="1:32" ht="15.5" x14ac:dyDescent="0.35">
      <c r="A55" s="52" t="s">
        <v>164</v>
      </c>
      <c r="B55" s="52"/>
      <c r="C55" s="52"/>
      <c r="D55" s="52"/>
      <c r="E55" s="52"/>
      <c r="F55" s="52"/>
      <c r="G55" s="52"/>
      <c r="H55" s="52"/>
      <c r="J55" s="48">
        <f>Summary!A54</f>
        <v>38411</v>
      </c>
      <c r="K55" s="49">
        <f>K54*(1+Summary!B54)</f>
        <v>0.78147847278635252</v>
      </c>
      <c r="L55" s="49">
        <f>L54*(1+Summary!H54)</f>
        <v>1.267986454632112</v>
      </c>
      <c r="M55" s="49">
        <f>M54*(1+Summary!I54)</f>
        <v>2.5842301044926419</v>
      </c>
      <c r="N55">
        <f>MAX($K$3:K55)</f>
        <v>0.99069492651945945</v>
      </c>
      <c r="O55">
        <f>MAX($L$3:L55)</f>
        <v>1.2707817884507047</v>
      </c>
      <c r="P55" s="47">
        <f t="shared" si="0"/>
        <v>-0.2111815132314574</v>
      </c>
      <c r="Q55" s="47">
        <f t="shared" si="1"/>
        <v>-2.1996961586935315E-3</v>
      </c>
      <c r="R55" s="47">
        <f>M55/MAX($M$3:M55)-1</f>
        <v>-9.3774960593338008E-3</v>
      </c>
      <c r="T55" s="48">
        <f>Summary!A54</f>
        <v>38411</v>
      </c>
      <c r="U55" s="67">
        <f>Trend_Simulation!B150*Trend_Simulation!K150*4.31</f>
        <v>2.6825317152590247E-2</v>
      </c>
      <c r="V55" s="67">
        <f>Trend_Simulation!C150*Trend_Simulation!L150*4.31</f>
        <v>1.2053410426342141E-2</v>
      </c>
      <c r="W55" s="67">
        <f>Trend_Simulation!D150*Trend_Simulation!M150*4.31</f>
        <v>-1.7323195326481598E-2</v>
      </c>
      <c r="X55" s="67">
        <f>Trend_Simulation!E150*Trend_Simulation!N150*4.31</f>
        <v>-9.4436049410615616E-3</v>
      </c>
      <c r="Y55" s="67">
        <f>Trend_Simulation!F150*Trend_Simulation!O150*4.31</f>
        <v>7.0100535960903954E-3</v>
      </c>
      <c r="Z55" s="67">
        <f>Trend_Simulation!G150*Trend_Simulation!P150*4.31</f>
        <v>-1.5784764621343298E-3</v>
      </c>
      <c r="AA55" s="67">
        <f>Trend_Simulation!H150*Trend_Simulation!Q150*4.31</f>
        <v>-7.154014802266578E-3</v>
      </c>
      <c r="AB55" s="67" t="e">
        <f>Trend_Simulation!#REF!*Trend_Simulation!#REF!*4.31</f>
        <v>#REF!</v>
      </c>
      <c r="AC55" s="67" t="e">
        <f>SUM(U55:AB55)</f>
        <v>#REF!</v>
      </c>
      <c r="AD55" s="67">
        <f>Summary!I54</f>
        <v>1.0172539743339254E-2</v>
      </c>
      <c r="AE55" s="67" t="e">
        <f>AC55-AD55</f>
        <v>#REF!</v>
      </c>
      <c r="AF55">
        <f>LN(1+AD55)</f>
        <v>1.0121147692189823E-2</v>
      </c>
    </row>
    <row r="56" spans="1:32" x14ac:dyDescent="0.35">
      <c r="A56" s="53" t="s">
        <v>165</v>
      </c>
      <c r="B56" s="53" t="s">
        <v>166</v>
      </c>
      <c r="C56" s="53" t="s">
        <v>167</v>
      </c>
      <c r="D56" s="53" t="s">
        <v>76</v>
      </c>
      <c r="E56" s="53" t="s">
        <v>168</v>
      </c>
      <c r="F56" s="53" t="s">
        <v>169</v>
      </c>
      <c r="G56" s="53" t="s">
        <v>170</v>
      </c>
      <c r="H56" s="53" t="s">
        <v>171</v>
      </c>
      <c r="J56" s="48">
        <f>Summary!A55</f>
        <v>38442</v>
      </c>
      <c r="K56" s="49">
        <f>K55*(1+Summary!B55)</f>
        <v>0.76567461782733925</v>
      </c>
      <c r="L56" s="49">
        <f>L55*(1+Summary!H55)</f>
        <v>1.2695075621868572</v>
      </c>
      <c r="M56" s="49">
        <f>M55*(1+Summary!I55)</f>
        <v>2.5973125502125516</v>
      </c>
      <c r="N56">
        <f>MAX($K$3:K56)</f>
        <v>0.99069492651945945</v>
      </c>
      <c r="O56">
        <f>MAX($L$3:L56)</f>
        <v>1.2707817884507047</v>
      </c>
      <c r="P56" s="47">
        <f t="shared" si="0"/>
        <v>-0.22713380544166972</v>
      </c>
      <c r="Q56" s="47">
        <f t="shared" si="1"/>
        <v>-1.002710516807892E-3</v>
      </c>
      <c r="R56" s="47">
        <f>M56/MAX($M$3:M56)-1</f>
        <v>-4.3625536537815757E-3</v>
      </c>
      <c r="T56" s="48">
        <f>Summary!A55</f>
        <v>38442</v>
      </c>
      <c r="U56" s="67">
        <f>Trend_Simulation!B151*Trend_Simulation!K151*4.31</f>
        <v>2.7209956803983346E-2</v>
      </c>
      <c r="V56" s="67">
        <f>Trend_Simulation!C151*Trend_Simulation!L151*4.31</f>
        <v>-7.9446487803044741E-3</v>
      </c>
      <c r="W56" s="67">
        <f>Trend_Simulation!D151*Trend_Simulation!M151*4.31</f>
        <v>2.2121779714818761E-2</v>
      </c>
      <c r="X56" s="67">
        <f>Trend_Simulation!E151*Trend_Simulation!N151*4.31</f>
        <v>-4.0159581691785202E-3</v>
      </c>
      <c r="Y56" s="67">
        <f>Trend_Simulation!F151*Trend_Simulation!O151*4.31</f>
        <v>-7.6357591989714485E-3</v>
      </c>
      <c r="Z56" s="67">
        <f>Trend_Simulation!G151*Trend_Simulation!P151*4.31</f>
        <v>-4.7671416013072652E-3</v>
      </c>
      <c r="AA56" s="67">
        <f>Trend_Simulation!H151*Trend_Simulation!Q151*4.31</f>
        <v>-1.9797847384443006E-2</v>
      </c>
      <c r="AB56" s="67" t="e">
        <f>Trend_Simulation!#REF!*Trend_Simulation!#REF!*4.31</f>
        <v>#REF!</v>
      </c>
      <c r="AC56" s="67" t="e">
        <f>SUM(U56:AB56)</f>
        <v>#REF!</v>
      </c>
      <c r="AD56" s="67">
        <f>Summary!I55</f>
        <v>5.0624151839909516E-3</v>
      </c>
      <c r="AE56" s="67" t="e">
        <f>AC56-AD56</f>
        <v>#REF!</v>
      </c>
      <c r="AF56">
        <f>LN(1+AD56)</f>
        <v>5.0496442433119034E-3</v>
      </c>
    </row>
    <row r="57" spans="1:32" x14ac:dyDescent="0.35">
      <c r="A57" s="70" t="s">
        <v>172</v>
      </c>
      <c r="B57" s="47">
        <f>EXP(SUMIFS($AF$3:$AF$312,$T$3:$T$312,"&gt;="&amp;$AH$3,$T$3:$T$312,"&lt;="&amp;$AI$3))-1</f>
        <v>0.97779004046926787</v>
      </c>
      <c r="C57" s="47">
        <f>SUMIFS($U$3:$U$312,$T$3:$T$312,"&gt;="&amp;$AH$3,$T$3:$T$312,"&lt;="&amp;$AI$3)+SUMIFS($V$3:$V$312,$T$3:$T$312,"&gt;="&amp;$AH$3,$T$3:$T$312,"&lt;="&amp;$AI$3)</f>
        <v>2.9996821134653108E-2</v>
      </c>
      <c r="D57" s="47">
        <f>SUMIFS($W$3:$W$312,$T$3:$T$312,"&gt;="&amp;$AH$3,$T$3:$T$312,"&lt;="&amp;$AI$3)+SUMIFS($X$3:$X$312,$T$3:$T$312,"&gt;="&amp;$AH$3,$T$3:$T$312,"&lt;="&amp;$AI$3)</f>
        <v>0.4124328585874919</v>
      </c>
      <c r="E57" s="47">
        <f>SUMIFS($Y$3:$Y$312,$T$3:$T$312,"&gt;="&amp;$AH$3,$T$3:$T$312,"&lt;="&amp;$AI$3)+SUMIFS($Z$3:$Z$312,$T$3:$T$312,"&gt;="&amp;$AH$3,$T$3:$T$312,"&lt;="&amp;$AI$3)</f>
        <v>0.20836478041002432</v>
      </c>
      <c r="F57" s="47" t="e">
        <f>SUMIFS($AA$3:$AA$312,$T$3:$T$312,"&gt;="&amp;$AH$3,$T$3:$T$312,"&lt;="&amp;$AI$3)+SUMIFS($AB$3:$AB$312,$T$3:$T$312,"&gt;="&amp;$AH$3,$T$3:$T$312,"&lt;="&amp;$AI$3)</f>
        <v>#REF!</v>
      </c>
      <c r="G57" t="s">
        <v>181</v>
      </c>
      <c r="H57" t="s">
        <v>182</v>
      </c>
      <c r="J57" s="48">
        <f>Summary!A56</f>
        <v>38472</v>
      </c>
      <c r="K57" s="49">
        <f>K56*(1+Summary!B56)</f>
        <v>0.74913226497304486</v>
      </c>
      <c r="L57" s="49">
        <f>L56*(1+Summary!H56)</f>
        <v>1.2546424882809553</v>
      </c>
      <c r="M57" s="49">
        <f>M56*(1+Summary!I56)</f>
        <v>2.4689706557812032</v>
      </c>
      <c r="N57">
        <f>MAX($K$3:K57)</f>
        <v>0.99069492651945945</v>
      </c>
      <c r="O57">
        <f>MAX($L$3:L57)</f>
        <v>1.2707817884507047</v>
      </c>
      <c r="P57" s="47">
        <f t="shared" si="0"/>
        <v>-0.24383153186731266</v>
      </c>
      <c r="Q57" s="47">
        <f t="shared" si="1"/>
        <v>-1.2700292305436567E-2</v>
      </c>
      <c r="R57" s="47">
        <f>M57/MAX($M$3:M57)-1</f>
        <v>-5.3560327722368961E-2</v>
      </c>
      <c r="T57" s="48">
        <f>Summary!A56</f>
        <v>38472</v>
      </c>
      <c r="U57" s="67">
        <f>Trend_Simulation!B152*Trend_Simulation!K152*4.31</f>
        <v>-1.430735217849681E-2</v>
      </c>
      <c r="V57" s="67">
        <f>Trend_Simulation!C152*Trend_Simulation!L152*4.31</f>
        <v>-4.4312832582040365E-3</v>
      </c>
      <c r="W57" s="67">
        <f>Trend_Simulation!D152*Trend_Simulation!M152*4.31</f>
        <v>1.3298978429838623E-2</v>
      </c>
      <c r="X57" s="67">
        <f>Trend_Simulation!E152*Trend_Simulation!N152*4.31</f>
        <v>-1.4814118436777494E-2</v>
      </c>
      <c r="Y57" s="67">
        <f>Trend_Simulation!F152*Trend_Simulation!O152*4.31</f>
        <v>-8.176105630734674E-3</v>
      </c>
      <c r="Z57" s="67">
        <f>Trend_Simulation!G152*Trend_Simulation!P152*4.31</f>
        <v>-1.0195190676974776E-2</v>
      </c>
      <c r="AA57" s="67">
        <f>Trend_Simulation!H152*Trend_Simulation!Q152*4.31</f>
        <v>-1.1842109731266487E-2</v>
      </c>
      <c r="AB57" s="67" t="e">
        <f>Trend_Simulation!#REF!*Trend_Simulation!#REF!*4.31</f>
        <v>#REF!</v>
      </c>
      <c r="AC57" s="67" t="e">
        <f>SUM(U57:AB57)</f>
        <v>#REF!</v>
      </c>
      <c r="AD57" s="67">
        <f>Summary!I56</f>
        <v>-4.9413342426134127E-2</v>
      </c>
      <c r="AE57" s="67" t="e">
        <f>AC57-AD57</f>
        <v>#REF!</v>
      </c>
      <c r="AF57">
        <f>LN(1+AD57)</f>
        <v>-5.0675950695107025E-2</v>
      </c>
    </row>
    <row r="58" spans="1:32" x14ac:dyDescent="0.35">
      <c r="A58" s="70" t="s">
        <v>173</v>
      </c>
      <c r="B58" s="47">
        <f>EXP(SUMIFS($AF$3:$AF$312,$T$3:$T$312,"&gt;="&amp;$AH$4,$T$3:$T$312,"&lt;="&amp;$AI$4))-1</f>
        <v>0.53723972660147634</v>
      </c>
      <c r="C58" s="47">
        <f>SUMIFS($U$3:$U$312,$T$3:$T$312,"&gt;="&amp;$AH$4,$T$3:$T$312,"&lt;="&amp;$AI$4)+SUMIFS($V$3:$V$312,$T$3:$T$312,"&gt;="&amp;$AH$4,$T$3:$T$312,"&lt;="&amp;$AI$4)</f>
        <v>0.48211571061042024</v>
      </c>
      <c r="D58" s="47">
        <f>SUMIFS($W$3:$W$312,$T$3:$T$312,"&gt;="&amp;$AH$4,$T$3:$T$312,"&lt;="&amp;$AI$4)+SUMIFS($X$3:$X$312,$T$3:$T$312,"&gt;="&amp;$AH$4,$T$3:$T$312,"&lt;="&amp;$AI$4)</f>
        <v>-3.9331281141986273E-3</v>
      </c>
      <c r="E58" s="47">
        <f>SUMIFS($Y$3:$Y$312,$T$3:$T$312,"&gt;="&amp;$AH$4,$T$3:$T$312,"&lt;="&amp;$AI$4)+SUMIFS($Z$3:$Z$312,$T$3:$T$312,"&gt;="&amp;$AH$4,$T$3:$T$312,"&lt;="&amp;$AI$4)</f>
        <v>-1.5481722325582481E-2</v>
      </c>
      <c r="F58" s="47" t="e">
        <f>SUMIFS($AA$3:$AA$312,$T$3:$T$312,"&gt;="&amp;$AH$4,$T$3:$T$312,"&lt;="&amp;$AI$4)+SUMIFS($AB$3:$AB$312,$T$3:$T$312,"&gt;="&amp;$AH$4,$T$3:$T$312,"&lt;="&amp;$AI$4)</f>
        <v>#REF!</v>
      </c>
      <c r="G58" t="s">
        <v>183</v>
      </c>
      <c r="H58" t="s">
        <v>41</v>
      </c>
      <c r="J58" s="48">
        <f>Summary!A57</f>
        <v>38503</v>
      </c>
      <c r="K58" s="49">
        <f>K57*(1+Summary!B57)</f>
        <v>0.77099180267336243</v>
      </c>
      <c r="L58" s="49">
        <f>L57*(1+Summary!H57)</f>
        <v>1.2433869199006657</v>
      </c>
      <c r="M58" s="49">
        <f>M57*(1+Summary!I57)</f>
        <v>2.3754998860236043</v>
      </c>
      <c r="N58">
        <f>MAX($K$3:K58)</f>
        <v>0.99069492651945945</v>
      </c>
      <c r="O58">
        <f>MAX($L$3:L58)</f>
        <v>1.2707817884507047</v>
      </c>
      <c r="P58" s="47">
        <f t="shared" si="0"/>
        <v>-0.22176667909057024</v>
      </c>
      <c r="Q58" s="47">
        <f t="shared" si="1"/>
        <v>-2.1557492245334986E-2</v>
      </c>
      <c r="R58" s="47">
        <f>M58/MAX($M$3:M58)-1</f>
        <v>-8.939082432619716E-2</v>
      </c>
      <c r="T58" s="48">
        <f>Summary!A57</f>
        <v>38503</v>
      </c>
      <c r="U58" s="67">
        <f>Trend_Simulation!B153*Trend_Simulation!K153*4.31</f>
        <v>-5.9253668990576457E-3</v>
      </c>
      <c r="V58" s="67">
        <f>Trend_Simulation!C153*Trend_Simulation!L153*4.31</f>
        <v>-1.7220689624631396E-2</v>
      </c>
      <c r="W58" s="67">
        <f>Trend_Simulation!D153*Trend_Simulation!M153*4.31</f>
        <v>2.2550206674159618E-3</v>
      </c>
      <c r="X58" s="67">
        <f>Trend_Simulation!E153*Trend_Simulation!N153*4.31</f>
        <v>1.1348309801735949E-2</v>
      </c>
      <c r="Y58" s="67">
        <f>Trend_Simulation!F153*Trend_Simulation!O153*4.31</f>
        <v>1.1283284529945722E-2</v>
      </c>
      <c r="Z58" s="67">
        <f>Trend_Simulation!G153*Trend_Simulation!P153*4.31</f>
        <v>-2.0119740434509013E-2</v>
      </c>
      <c r="AA58" s="67">
        <f>Trend_Simulation!H153*Trend_Simulation!Q153*4.31</f>
        <v>-2.0286414154670276E-2</v>
      </c>
      <c r="AB58" s="67" t="e">
        <f>Trend_Simulation!#REF!*Trend_Simulation!#REF!*4.31</f>
        <v>#REF!</v>
      </c>
      <c r="AC58" s="67" t="e">
        <f>SUM(U58:AB58)</f>
        <v>#REF!</v>
      </c>
      <c r="AD58" s="67">
        <f>Summary!I57</f>
        <v>-3.7858193874736039E-2</v>
      </c>
      <c r="AE58" s="67" t="e">
        <f>AC58-AD58</f>
        <v>#REF!</v>
      </c>
      <c r="AF58">
        <f>LN(1+AD58)</f>
        <v>-3.8593431565245875E-2</v>
      </c>
    </row>
    <row r="59" spans="1:32" x14ac:dyDescent="0.35">
      <c r="A59" s="70" t="s">
        <v>174</v>
      </c>
      <c r="B59" s="47">
        <f>EXP(SUMIFS($AF$3:$AF$312,$T$3:$T$312,"&gt;="&amp;$AH$5,$T$3:$T$312,"&lt;="&amp;$AI$5))-1</f>
        <v>0.4413373174014501</v>
      </c>
      <c r="C59" s="47">
        <f>SUMIFS($U$3:$U$312,$T$3:$T$312,"&gt;="&amp;$AH$5,$T$3:$T$312,"&lt;="&amp;$AI$5)+SUMIFS($V$3:$V$312,$T$3:$T$312,"&gt;="&amp;$AH$5,$T$3:$T$312,"&lt;="&amp;$AI$5)</f>
        <v>8.1018973654607019E-3</v>
      </c>
      <c r="D59" s="47">
        <f>SUMIFS($W$3:$W$312,$T$3:$T$312,"&gt;="&amp;$AH$5,$T$3:$T$312,"&lt;="&amp;$AI$5)+SUMIFS($X$3:$X$312,$T$3:$T$312,"&gt;="&amp;$AH$5,$T$3:$T$312,"&lt;="&amp;$AI$5)</f>
        <v>0.18085661973852368</v>
      </c>
      <c r="E59" s="47">
        <f>SUMIFS($Y$3:$Y$312,$T$3:$T$312,"&gt;="&amp;$AH$5,$T$3:$T$312,"&lt;="&amp;$AI$5)+SUMIFS($Z$3:$Z$312,$T$3:$T$312,"&gt;="&amp;$AH$5,$T$3:$T$312,"&lt;="&amp;$AI$5)</f>
        <v>0.15612634141584816</v>
      </c>
      <c r="F59" s="47" t="e">
        <f>SUMIFS($AA$3:$AA$312,$T$3:$T$312,"&gt;="&amp;$AH$5,$T$3:$T$312,"&lt;="&amp;$AI$5)+SUMIFS($AB$3:$AB$312,$T$3:$T$312,"&gt;="&amp;$AH$5,$T$3:$T$312,"&lt;="&amp;$AI$5)</f>
        <v>#REF!</v>
      </c>
      <c r="G59" t="s">
        <v>71</v>
      </c>
      <c r="H59" t="s">
        <v>41</v>
      </c>
      <c r="J59" s="48">
        <f>Summary!A58</f>
        <v>38533</v>
      </c>
      <c r="K59" s="49">
        <f>K58*(1+Summary!B58)</f>
        <v>0.76988405583044084</v>
      </c>
      <c r="L59" s="49">
        <f>L58*(1+Summary!H58)</f>
        <v>1.2507157378896601</v>
      </c>
      <c r="M59" s="49">
        <f>M58*(1+Summary!I58)</f>
        <v>2.434587316814258</v>
      </c>
      <c r="N59">
        <f>MAX($K$3:K59)</f>
        <v>0.99069492651945945</v>
      </c>
      <c r="O59">
        <f>MAX($L$3:L59)</f>
        <v>1.2707817884507047</v>
      </c>
      <c r="P59" s="47">
        <f t="shared" si="0"/>
        <v>-0.2228848304137161</v>
      </c>
      <c r="Q59" s="47">
        <f t="shared" si="1"/>
        <v>-1.5790319583906309E-2</v>
      </c>
      <c r="R59" s="47">
        <f>M59/MAX($M$3:M59)-1</f>
        <v>-6.6740620484248669E-2</v>
      </c>
      <c r="T59" s="48">
        <f>Summary!A58</f>
        <v>38533</v>
      </c>
      <c r="U59" s="67">
        <f>Trend_Simulation!B154*Trend_Simulation!K154*4.31</f>
        <v>2.5875266891020543E-2</v>
      </c>
      <c r="V59" s="67">
        <f>Trend_Simulation!C154*Trend_Simulation!L154*4.31</f>
        <v>1.646760112081521E-2</v>
      </c>
      <c r="W59" s="67">
        <f>Trend_Simulation!D154*Trend_Simulation!M154*4.31</f>
        <v>1.1694685215771317E-2</v>
      </c>
      <c r="X59" s="67">
        <f>Trend_Simulation!E154*Trend_Simulation!N154*4.31</f>
        <v>1.352800519073871E-3</v>
      </c>
      <c r="Y59" s="67">
        <f>Trend_Simulation!F154*Trend_Simulation!O154*4.31</f>
        <v>-5.5430161333327446E-4</v>
      </c>
      <c r="Z59" s="67">
        <f>Trend_Simulation!G154*Trend_Simulation!P154*4.31</f>
        <v>-8.2255620171435822E-3</v>
      </c>
      <c r="AA59" s="67">
        <f>Trend_Simulation!H154*Trend_Simulation!Q154*4.31</f>
        <v>-2.1206325871747585E-2</v>
      </c>
      <c r="AB59" s="67" t="e">
        <f>Trend_Simulation!#REF!*Trend_Simulation!#REF!*4.31</f>
        <v>#REF!</v>
      </c>
      <c r="AC59" s="67" t="e">
        <f>SUM(U59:AB59)</f>
        <v>#REF!</v>
      </c>
      <c r="AD59" s="67">
        <f>Summary!I58</f>
        <v>2.4873682856521216E-2</v>
      </c>
      <c r="AE59" s="67" t="e">
        <f>AC59-AD59</f>
        <v>#REF!</v>
      </c>
      <c r="AF59">
        <f>LN(1+AD59)</f>
        <v>2.4569368758622208E-2</v>
      </c>
    </row>
    <row r="60" spans="1:32" x14ac:dyDescent="0.35">
      <c r="A60" s="70" t="s">
        <v>175</v>
      </c>
      <c r="B60" s="47">
        <f>EXP(SUMIFS($AF$3:$AF$312,$T$3:$T$312,"&gt;="&amp;$AH$6,$T$3:$T$312,"&lt;="&amp;$AI$6))-1</f>
        <v>0.96544114239603984</v>
      </c>
      <c r="C60" s="47">
        <f>SUMIFS($U$3:$U$312,$T$3:$T$312,"&gt;="&amp;$AH$6,$T$3:$T$312,"&lt;="&amp;$AI$6)+SUMIFS($V$3:$V$312,$T$3:$T$312,"&gt;="&amp;$AH$6,$T$3:$T$312,"&lt;="&amp;$AI$6)</f>
        <v>0.18728640329417875</v>
      </c>
      <c r="D60" s="47">
        <f>SUMIFS($W$3:$W$312,$T$3:$T$312,"&gt;="&amp;$AH$6,$T$3:$T$312,"&lt;="&amp;$AI$6)+SUMIFS($X$3:$X$312,$T$3:$T$312,"&gt;="&amp;$AH$6,$T$3:$T$312,"&lt;="&amp;$AI$6)</f>
        <v>0.29978328871387927</v>
      </c>
      <c r="E60" s="47">
        <f>SUMIFS($Y$3:$Y$312,$T$3:$T$312,"&gt;="&amp;$AH$6,$T$3:$T$312,"&lt;="&amp;$AI$6)+SUMIFS($Z$3:$Z$312,$T$3:$T$312,"&gt;="&amp;$AH$6,$T$3:$T$312,"&lt;="&amp;$AI$6)</f>
        <v>0.14126206924671975</v>
      </c>
      <c r="F60" s="47" t="e">
        <f>SUMIFS($AA$3:$AA$312,$T$3:$T$312,"&gt;="&amp;$AH$6,$T$3:$T$312,"&lt;="&amp;$AI$6)+SUMIFS($AB$3:$AB$312,$T$3:$T$312,"&gt;="&amp;$AH$6,$T$3:$T$312,"&lt;="&amp;$AI$6)</f>
        <v>#REF!</v>
      </c>
      <c r="G60" t="s">
        <v>181</v>
      </c>
      <c r="H60" t="s">
        <v>154</v>
      </c>
      <c r="J60" s="48">
        <f>Summary!A59</f>
        <v>38564</v>
      </c>
      <c r="K60" s="49">
        <f>K59*(1+Summary!B59)</f>
        <v>0.79646998006055669</v>
      </c>
      <c r="L60" s="49">
        <f>L59*(1+Summary!H59)</f>
        <v>1.2411867353613932</v>
      </c>
      <c r="M60" s="49">
        <f>M59*(1+Summary!I59)</f>
        <v>2.3563116756462565</v>
      </c>
      <c r="N60">
        <f>MAX($K$3:K60)</f>
        <v>0.99069492651945945</v>
      </c>
      <c r="O60">
        <f>MAX($L$3:L60)</f>
        <v>1.2707817884507047</v>
      </c>
      <c r="P60" s="47">
        <f t="shared" si="0"/>
        <v>-0.19604919865821857</v>
      </c>
      <c r="Q60" s="47">
        <f t="shared" si="1"/>
        <v>-2.3288855221471727E-2</v>
      </c>
      <c r="R60" s="47">
        <f>M60/MAX($M$3:M60)-1</f>
        <v>-9.6746312127806933E-2</v>
      </c>
      <c r="T60" s="48">
        <f>Summary!A59</f>
        <v>38564</v>
      </c>
      <c r="U60" s="67">
        <f>Trend_Simulation!B155*Trend_Simulation!K155*4.31</f>
        <v>-6.9970812518348625E-4</v>
      </c>
      <c r="V60" s="67">
        <f>Trend_Simulation!C155*Trend_Simulation!L155*4.31</f>
        <v>-6.3182768044191141E-3</v>
      </c>
      <c r="W60" s="67">
        <f>Trend_Simulation!D155*Trend_Simulation!M155*4.31</f>
        <v>-1.4919731140351965E-2</v>
      </c>
      <c r="X60" s="67">
        <f>Trend_Simulation!E155*Trend_Simulation!N155*4.31</f>
        <v>-1.6438218677235883E-2</v>
      </c>
      <c r="Y60" s="67">
        <f>Trend_Simulation!F155*Trend_Simulation!O155*4.31</f>
        <v>1.3887319694747945E-2</v>
      </c>
      <c r="Z60" s="67">
        <f>Trend_Simulation!G155*Trend_Simulation!P155*4.31</f>
        <v>-1.809638639186072E-2</v>
      </c>
      <c r="AA60" s="67">
        <f>Trend_Simulation!H155*Trend_Simulation!Q155*4.31</f>
        <v>9.7478029885395764E-3</v>
      </c>
      <c r="AB60" s="67" t="e">
        <f>Trend_Simulation!#REF!*Trend_Simulation!#REF!*4.31</f>
        <v>#REF!</v>
      </c>
      <c r="AC60" s="67" t="e">
        <f>SUM(U60:AB60)</f>
        <v>#REF!</v>
      </c>
      <c r="AD60" s="67">
        <f>Summary!I59</f>
        <v>-3.2151502896362552E-2</v>
      </c>
      <c r="AE60" s="67" t="e">
        <f>AC60-AD60</f>
        <v>#REF!</v>
      </c>
      <c r="AF60">
        <f>LN(1+AD60)</f>
        <v>-3.2679715211297783E-2</v>
      </c>
    </row>
    <row r="61" spans="1:32" x14ac:dyDescent="0.35">
      <c r="A61" s="70" t="s">
        <v>176</v>
      </c>
      <c r="B61" s="47">
        <f>EXP(SUMIFS($AF$3:$AF$312,$T$3:$T$312,"&gt;="&amp;$AH$7,$T$3:$T$312,"&lt;="&amp;$AI$7))-1</f>
        <v>0.93718953081922862</v>
      </c>
      <c r="C61" s="47">
        <f>SUMIFS($U$3:$U$312,$T$3:$T$312,"&gt;="&amp;$AH$7,$T$3:$T$312,"&lt;="&amp;$AI$7)+SUMIFS($V$3:$V$312,$T$3:$T$312,"&gt;="&amp;$AH$7,$T$3:$T$312,"&lt;="&amp;$AI$7)</f>
        <v>0.1557828856744416</v>
      </c>
      <c r="D61" s="47">
        <f>SUMIFS($W$3:$W$312,$T$3:$T$312,"&gt;="&amp;$AH$7,$T$3:$T$312,"&lt;="&amp;$AI$7)+SUMIFS($X$3:$X$312,$T$3:$T$312,"&gt;="&amp;$AH$7,$T$3:$T$312,"&lt;="&amp;$AI$7)</f>
        <v>0.14117232139447689</v>
      </c>
      <c r="E61" s="47">
        <f>SUMIFS($Y$3:$Y$312,$T$3:$T$312,"&gt;="&amp;$AH$7,$T$3:$T$312,"&lt;="&amp;$AI$7)+SUMIFS($Z$3:$Z$312,$T$3:$T$312,"&gt;="&amp;$AH$7,$T$3:$T$312,"&lt;="&amp;$AI$7)</f>
        <v>0.30090211199181505</v>
      </c>
      <c r="F61" s="47" t="e">
        <f>SUMIFS($AA$3:$AA$312,$T$3:$T$312,"&gt;="&amp;$AH$7,$T$3:$T$312,"&lt;="&amp;$AI$7)+SUMIFS($AB$3:$AB$312,$T$3:$T$312,"&gt;="&amp;$AH$7,$T$3:$T$312,"&lt;="&amp;$AI$7)</f>
        <v>#REF!</v>
      </c>
      <c r="G61" t="s">
        <v>41</v>
      </c>
      <c r="H61" t="s">
        <v>183</v>
      </c>
      <c r="J61" s="48">
        <f>Summary!A60</f>
        <v>38595</v>
      </c>
      <c r="K61" s="49">
        <f>K60*(1+Summary!B60)</f>
        <v>0.78664795805331944</v>
      </c>
      <c r="L61" s="49">
        <f>L60*(1+Summary!H60)</f>
        <v>1.2491979299690477</v>
      </c>
      <c r="M61" s="49">
        <f>M60*(1+Summary!I60)</f>
        <v>2.4204925075837984</v>
      </c>
      <c r="N61">
        <f>MAX($K$3:K61)</f>
        <v>0.99069492651945945</v>
      </c>
      <c r="O61">
        <f>MAX($L$3:L61)</f>
        <v>1.2707817884507047</v>
      </c>
      <c r="P61" s="47">
        <f t="shared" si="0"/>
        <v>-0.20596347372344403</v>
      </c>
      <c r="Q61" s="47">
        <f t="shared" si="1"/>
        <v>-1.6984708687060479E-2</v>
      </c>
      <c r="R61" s="47">
        <f>M61/MAX($M$3:M61)-1</f>
        <v>-7.2143635946443796E-2</v>
      </c>
      <c r="T61" s="48">
        <f>Summary!A60</f>
        <v>38595</v>
      </c>
      <c r="U61" s="67">
        <f>Trend_Simulation!B156*Trend_Simulation!K156*4.31</f>
        <v>2.9706653501272023E-2</v>
      </c>
      <c r="V61" s="67">
        <f>Trend_Simulation!C156*Trend_Simulation!L156*4.31</f>
        <v>2.0161861212929801E-3</v>
      </c>
      <c r="W61" s="67">
        <f>Trend_Simulation!D156*Trend_Simulation!M156*4.31</f>
        <v>-3.6069227947250603E-3</v>
      </c>
      <c r="X61" s="67">
        <f>Trend_Simulation!E156*Trend_Simulation!N156*4.31</f>
        <v>1.3225405574876765E-2</v>
      </c>
      <c r="Y61" s="67">
        <f>Trend_Simulation!F156*Trend_Simulation!O156*4.31</f>
        <v>-5.2822059292756676E-3</v>
      </c>
      <c r="Z61" s="67">
        <f>Trend_Simulation!G156*Trend_Simulation!P156*4.31</f>
        <v>-4.3662427661544448E-3</v>
      </c>
      <c r="AA61" s="67">
        <f>Trend_Simulation!H156*Trend_Simulation!Q156*4.31</f>
        <v>-3.8741355792673909E-3</v>
      </c>
      <c r="AB61" s="67" t="e">
        <f>Trend_Simulation!#REF!*Trend_Simulation!#REF!*4.31</f>
        <v>#REF!</v>
      </c>
      <c r="AC61" s="67" t="e">
        <f>SUM(U61:AB61)</f>
        <v>#REF!</v>
      </c>
      <c r="AD61" s="67">
        <f>Summary!I60</f>
        <v>2.7237836403768225E-2</v>
      </c>
      <c r="AE61" s="67" t="e">
        <f>AC61-AD61</f>
        <v>#REF!</v>
      </c>
      <c r="AF61">
        <f>LN(1+AD61)</f>
        <v>2.6873487780411997E-2</v>
      </c>
    </row>
    <row r="62" spans="1:32" x14ac:dyDescent="0.35">
      <c r="A62" s="70" t="s">
        <v>177</v>
      </c>
      <c r="B62" s="47">
        <f>EXP(SUMIFS($AF$3:$AF$312,$T$3:$T$312,"&gt;="&amp;$AH$8,$T$3:$T$312,"&lt;="&amp;$AI$8))-1</f>
        <v>5.1653052792244525E-2</v>
      </c>
      <c r="C62" s="47">
        <f>SUMIFS($U$3:$U$312,$T$3:$T$312,"&gt;="&amp;$AH$8,$T$3:$T$312,"&lt;="&amp;$AI$8)+SUMIFS($V$3:$V$312,$T$3:$T$312,"&gt;="&amp;$AH$8,$T$3:$T$312,"&lt;="&amp;$AI$8)</f>
        <v>7.9850521619825199E-2</v>
      </c>
      <c r="D62" s="47">
        <f>SUMIFS($W$3:$W$312,$T$3:$T$312,"&gt;="&amp;$AH$8,$T$3:$T$312,"&lt;="&amp;$AI$8)+SUMIFS($X$3:$X$312,$T$3:$T$312,"&gt;="&amp;$AH$8,$T$3:$T$312,"&lt;="&amp;$AI$8)</f>
        <v>3.7857659935586985E-2</v>
      </c>
      <c r="E62" s="47">
        <f>SUMIFS($Y$3:$Y$312,$T$3:$T$312,"&gt;="&amp;$AH$8,$T$3:$T$312,"&lt;="&amp;$AI$8)+SUMIFS($Z$3:$Z$312,$T$3:$T$312,"&gt;="&amp;$AH$8,$T$3:$T$312,"&lt;="&amp;$AI$8)</f>
        <v>-6.6717322681871638E-2</v>
      </c>
      <c r="F62" s="47" t="e">
        <f>SUMIFS($AA$3:$AA$312,$T$3:$T$312,"&gt;="&amp;$AH$8,$T$3:$T$312,"&lt;="&amp;$AI$8)+SUMIFS($AB$3:$AB$312,$T$3:$T$312,"&gt;="&amp;$AH$8,$T$3:$T$312,"&lt;="&amp;$AI$8)</f>
        <v>#REF!</v>
      </c>
      <c r="G62" t="s">
        <v>184</v>
      </c>
      <c r="H62" t="s">
        <v>71</v>
      </c>
      <c r="J62" s="48">
        <f>Summary!A61</f>
        <v>38625</v>
      </c>
      <c r="K62" s="49">
        <f>K61*(1+Summary!B61)</f>
        <v>0.79070969647736489</v>
      </c>
      <c r="L62" s="49">
        <f>L61*(1+Summary!H61)</f>
        <v>1.2526078227631636</v>
      </c>
      <c r="M62" s="49">
        <f>M61*(1+Summary!I61)</f>
        <v>2.4483746192931179</v>
      </c>
      <c r="N62">
        <f>MAX($K$3:K62)</f>
        <v>0.99069492651945945</v>
      </c>
      <c r="O62">
        <f>MAX($L$3:L62)</f>
        <v>1.2707817884507047</v>
      </c>
      <c r="P62" s="47">
        <f t="shared" si="0"/>
        <v>-0.20186358553857642</v>
      </c>
      <c r="Q62" s="47">
        <f t="shared" si="1"/>
        <v>-1.4301405522735844E-2</v>
      </c>
      <c r="R62" s="47">
        <f>M62/MAX($M$3:M62)-1</f>
        <v>-6.1455482724862787E-2</v>
      </c>
      <c r="T62" s="48">
        <f>Summary!A61</f>
        <v>38625</v>
      </c>
      <c r="U62" s="67">
        <f>Trend_Simulation!B157*Trend_Simulation!K157*4.31</f>
        <v>-3.9494468995927992E-3</v>
      </c>
      <c r="V62" s="67">
        <f>Trend_Simulation!C157*Trend_Simulation!L157*4.31</f>
        <v>2.9677282019494534E-2</v>
      </c>
      <c r="W62" s="67">
        <f>Trend_Simulation!D157*Trend_Simulation!M157*4.31</f>
        <v>-1.9888648248745231E-2</v>
      </c>
      <c r="X62" s="67">
        <f>Trend_Simulation!E157*Trend_Simulation!N157*4.31</f>
        <v>-1.443187653460388E-2</v>
      </c>
      <c r="Y62" s="67">
        <f>Trend_Simulation!F157*Trend_Simulation!O157*4.31</f>
        <v>2.1851871631439266E-3</v>
      </c>
      <c r="Z62" s="67">
        <f>Trend_Simulation!G157*Trend_Simulation!P157*4.31</f>
        <v>2.6611863983709281E-3</v>
      </c>
      <c r="AA62" s="67">
        <f>Trend_Simulation!H157*Trend_Simulation!Q157*4.31</f>
        <v>1.5511175448924927E-2</v>
      </c>
      <c r="AB62" s="67" t="e">
        <f>Trend_Simulation!#REF!*Trend_Simulation!#REF!*4.31</f>
        <v>#REF!</v>
      </c>
      <c r="AC62" s="67" t="e">
        <f>SUM(U62:AB62)</f>
        <v>#REF!</v>
      </c>
      <c r="AD62" s="67">
        <f>Summary!I61</f>
        <v>1.1519189430233865E-2</v>
      </c>
      <c r="AE62" s="67" t="e">
        <f>AC62-AD62</f>
        <v>#REF!</v>
      </c>
      <c r="AF62">
        <f>LN(1+AD62)</f>
        <v>1.1453348706446336E-2</v>
      </c>
    </row>
    <row r="63" spans="1:32" x14ac:dyDescent="0.35">
      <c r="A63" s="70" t="s">
        <v>178</v>
      </c>
      <c r="B63" s="47">
        <f>EXP(SUMIFS($AF$3:$AF$312,$T$3:$T$312,"&gt;="&amp;$AH$9,$T$3:$T$312,"&lt;="&amp;$AI$9))-1</f>
        <v>8.6694255025566935E-2</v>
      </c>
      <c r="C63" s="47">
        <f>SUMIFS($U$3:$U$312,$T$3:$T$312,"&gt;="&amp;$AH$9,$T$3:$T$312,"&lt;="&amp;$AI$9)+SUMIFS($V$3:$V$312,$T$3:$T$312,"&gt;="&amp;$AH$9,$T$3:$T$312,"&lt;="&amp;$AI$9)</f>
        <v>-4.9399224908023964E-3</v>
      </c>
      <c r="D63" s="47">
        <f>SUMIFS($W$3:$W$312,$T$3:$T$312,"&gt;="&amp;$AH$9,$T$3:$T$312,"&lt;="&amp;$AI$9)+SUMIFS($X$3:$X$312,$T$3:$T$312,"&gt;="&amp;$AH$9,$T$3:$T$312,"&lt;="&amp;$AI$9)</f>
        <v>-3.8886838596806958E-2</v>
      </c>
      <c r="E63" s="47">
        <f>SUMIFS($Y$3:$Y$312,$T$3:$T$312,"&gt;="&amp;$AH$9,$T$3:$T$312,"&lt;="&amp;$AI$9)+SUMIFS($Z$3:$Z$312,$T$3:$T$312,"&gt;="&amp;$AH$9,$T$3:$T$312,"&lt;="&amp;$AI$9)</f>
        <v>0.14877463952523115</v>
      </c>
      <c r="F63" s="47" t="e">
        <f>SUMIFS($AA$3:$AA$312,$T$3:$T$312,"&gt;="&amp;$AH$9,$T$3:$T$312,"&lt;="&amp;$AI$9)+SUMIFS($AB$3:$AB$312,$T$3:$T$312,"&gt;="&amp;$AH$9,$T$3:$T$312,"&lt;="&amp;$AI$9)</f>
        <v>#REF!</v>
      </c>
      <c r="G63" t="s">
        <v>41</v>
      </c>
      <c r="H63" t="s">
        <v>184</v>
      </c>
      <c r="J63" s="48">
        <f>Summary!A62</f>
        <v>38656</v>
      </c>
      <c r="K63" s="49">
        <f>K62*(1+Summary!B62)</f>
        <v>0.77497969130787958</v>
      </c>
      <c r="L63" s="49">
        <f>L62*(1+Summary!H62)</f>
        <v>1.2485982713763759</v>
      </c>
      <c r="M63" s="49">
        <f>M62*(1+Summary!I62)</f>
        <v>2.4153018178185901</v>
      </c>
      <c r="N63">
        <f>MAX($K$3:K63)</f>
        <v>0.99069492651945945</v>
      </c>
      <c r="O63">
        <f>MAX($L$3:L63)</f>
        <v>1.2707817884507047</v>
      </c>
      <c r="P63" s="47">
        <f t="shared" si="0"/>
        <v>-0.21774133432724585</v>
      </c>
      <c r="Q63" s="47">
        <f t="shared" si="1"/>
        <v>-1.7456590325687804E-2</v>
      </c>
      <c r="R63" s="47">
        <f>M63/MAX($M$3:M63)-1</f>
        <v>-7.4133402292501982E-2</v>
      </c>
      <c r="T63" s="48">
        <f>Summary!A62</f>
        <v>38656</v>
      </c>
      <c r="U63" s="67">
        <f>Trend_Simulation!B158*Trend_Simulation!K158*4.31</f>
        <v>-1.8973216208943731E-2</v>
      </c>
      <c r="V63" s="67">
        <f>Trend_Simulation!C158*Trend_Simulation!L158*4.31</f>
        <v>-4.1507626270003341E-3</v>
      </c>
      <c r="W63" s="67">
        <f>Trend_Simulation!D158*Trend_Simulation!M158*4.31</f>
        <v>-6.3294456053931579E-3</v>
      </c>
      <c r="X63" s="67">
        <f>Trend_Simulation!E158*Trend_Simulation!N158*4.31</f>
        <v>1.0094738931317116E-2</v>
      </c>
      <c r="Y63" s="67">
        <f>Trend_Simulation!F158*Trend_Simulation!O158*4.31</f>
        <v>-9.8308659075441642E-3</v>
      </c>
      <c r="Z63" s="67">
        <f>Trend_Simulation!G158*Trend_Simulation!P158*4.31</f>
        <v>-4.5762720457475266E-3</v>
      </c>
      <c r="AA63" s="67">
        <f>Trend_Simulation!H158*Trend_Simulation!Q158*4.31</f>
        <v>1.9969672614649374E-2</v>
      </c>
      <c r="AB63" s="67" t="e">
        <f>Trend_Simulation!#REF!*Trend_Simulation!#REF!*4.31</f>
        <v>#REF!</v>
      </c>
      <c r="AC63" s="67" t="e">
        <f>SUM(U63:AB63)</f>
        <v>#REF!</v>
      </c>
      <c r="AD63" s="67">
        <f>Summary!I62</f>
        <v>-1.350806417200822E-2</v>
      </c>
      <c r="AE63" s="67" t="e">
        <f>AC63-AD63</f>
        <v>#REF!</v>
      </c>
      <c r="AF63">
        <f>LN(1+AD63)</f>
        <v>-1.3600128081016745E-2</v>
      </c>
    </row>
    <row r="64" spans="1:32" x14ac:dyDescent="0.35">
      <c r="A64" s="70" t="s">
        <v>179</v>
      </c>
      <c r="B64" s="47">
        <f>EXP(SUMIFS($AF$3:$AF$312,$T$3:$T$312,"&gt;="&amp;$AH$10,$T$3:$T$312,"&lt;="&amp;$AI$10))-1</f>
        <v>9.790467784606971E-2</v>
      </c>
      <c r="C64" s="47">
        <f>SUMIFS($U$3:$U$312,$T$3:$T$312,"&gt;="&amp;$AH$10,$T$3:$T$312,"&lt;="&amp;$AI$10)+SUMIFS($V$3:$V$312,$T$3:$T$312,"&gt;="&amp;$AH$10,$T$3:$T$312,"&lt;="&amp;$AI$10)</f>
        <v>-8.4582934611954985E-2</v>
      </c>
      <c r="D64" s="47">
        <f>SUMIFS($W$3:$W$312,$T$3:$T$312,"&gt;="&amp;$AH$10,$T$3:$T$312,"&lt;="&amp;$AI$10)+SUMIFS($X$3:$X$312,$T$3:$T$312,"&gt;="&amp;$AH$10,$T$3:$T$312,"&lt;="&amp;$AI$10)</f>
        <v>-4.6023581835403504E-2</v>
      </c>
      <c r="E64" s="47">
        <f>SUMIFS($Y$3:$Y$312,$T$3:$T$312,"&gt;="&amp;$AH$10,$T$3:$T$312,"&lt;="&amp;$AI$10)+SUMIFS($Z$3:$Z$312,$T$3:$T$312,"&gt;="&amp;$AH$10,$T$3:$T$312,"&lt;="&amp;$AI$10)</f>
        <v>7.8108907589201054E-2</v>
      </c>
      <c r="F64" s="47" t="e">
        <f>SUMIFS($AA$3:$AA$312,$T$3:$T$312,"&gt;="&amp;$AH$10,$T$3:$T$312,"&lt;="&amp;$AI$10)+SUMIFS($AB$3:$AB$312,$T$3:$T$312,"&gt;="&amp;$AH$10,$T$3:$T$312,"&lt;="&amp;$AI$10)</f>
        <v>#REF!</v>
      </c>
      <c r="G64" t="s">
        <v>153</v>
      </c>
      <c r="H64" t="s">
        <v>181</v>
      </c>
      <c r="J64" s="48">
        <f>Summary!A63</f>
        <v>38686</v>
      </c>
      <c r="K64" s="49">
        <f>K63*(1+Summary!B63)</f>
        <v>0.8014179159589393</v>
      </c>
      <c r="L64" s="49">
        <f>L63*(1+Summary!H63)</f>
        <v>1.2693555234536735</v>
      </c>
      <c r="M64" s="49">
        <f>M63*(1+Summary!I63)</f>
        <v>2.5847476883275946</v>
      </c>
      <c r="N64">
        <f>MAX($K$3:K64)</f>
        <v>0.99069492651945945</v>
      </c>
      <c r="O64">
        <f>MAX($L$3:L64)</f>
        <v>1.2707817884507047</v>
      </c>
      <c r="P64" s="47">
        <f t="shared" si="0"/>
        <v>-0.19105478941483434</v>
      </c>
      <c r="Q64" s="47">
        <f t="shared" si="1"/>
        <v>-1.1223524054196909E-3</v>
      </c>
      <c r="R64" s="47">
        <f>M64/MAX($M$3:M64)-1</f>
        <v>-9.1790887295496448E-3</v>
      </c>
      <c r="T64" s="48">
        <f>Summary!A63</f>
        <v>38686</v>
      </c>
      <c r="U64" s="67">
        <f>Trend_Simulation!B159*Trend_Simulation!K159*4.31</f>
        <v>-1.7322191143459707E-2</v>
      </c>
      <c r="V64" s="67">
        <f>Trend_Simulation!C159*Trend_Simulation!L159*4.31</f>
        <v>2.1253533206902264E-2</v>
      </c>
      <c r="W64" s="67">
        <f>Trend_Simulation!D159*Trend_Simulation!M159*4.31</f>
        <v>1.4931648708712551E-2</v>
      </c>
      <c r="X64" s="67">
        <f>Trend_Simulation!E159*Trend_Simulation!N159*4.31</f>
        <v>-1.7546992072132619E-3</v>
      </c>
      <c r="Y64" s="67">
        <f>Trend_Simulation!F159*Trend_Simulation!O159*4.31</f>
        <v>1.780875682089304E-2</v>
      </c>
      <c r="Z64" s="67">
        <f>Trend_Simulation!G159*Trend_Simulation!P159*4.31</f>
        <v>1.6773604002020725E-2</v>
      </c>
      <c r="AA64" s="67">
        <f>Trend_Simulation!H159*Trend_Simulation!Q159*4.31</f>
        <v>1.9960701377461282E-2</v>
      </c>
      <c r="AB64" s="67" t="e">
        <f>Trend_Simulation!#REF!*Trend_Simulation!#REF!*4.31</f>
        <v>#REF!</v>
      </c>
      <c r="AC64" s="67" t="e">
        <f>SUM(U64:AB64)</f>
        <v>#REF!</v>
      </c>
      <c r="AD64" s="67">
        <f>Summary!I63</f>
        <v>7.0155153802700071E-2</v>
      </c>
      <c r="AE64" s="67" t="e">
        <f>AC64-AD64</f>
        <v>#REF!</v>
      </c>
      <c r="AF64">
        <f>LN(1+AD64)</f>
        <v>6.7803641515740976E-2</v>
      </c>
    </row>
    <row r="65" spans="1:32" x14ac:dyDescent="0.35">
      <c r="A65" s="70" t="s">
        <v>180</v>
      </c>
      <c r="B65" s="47">
        <f>EXP(SUMIFS($AF$3:$AF$312,$T$3:$T$312,"&gt;="&amp;$AH$11,$T$3:$T$312,"&lt;="&amp;$AI$11))-1</f>
        <v>0.85506970410630312</v>
      </c>
      <c r="C65" s="47">
        <f>SUMIFS($U$3:$U$312,$T$3:$T$312,"&gt;="&amp;$AH$11,$T$3:$T$312,"&lt;="&amp;$AI$11)+SUMIFS($V$3:$V$312,$T$3:$T$312,"&gt;="&amp;$AH$11,$T$3:$T$312,"&lt;="&amp;$AI$11)</f>
        <v>0.37398211617260224</v>
      </c>
      <c r="D65" s="47">
        <f>SUMIFS($W$3:$W$312,$T$3:$T$312,"&gt;="&amp;$AH$11,$T$3:$T$312,"&lt;="&amp;$AI$11)+SUMIFS($X$3:$X$312,$T$3:$T$312,"&gt;="&amp;$AH$11,$T$3:$T$312,"&lt;="&amp;$AI$11)</f>
        <v>8.9343766923251688E-2</v>
      </c>
      <c r="E65" s="47">
        <f>SUMIFS($Y$3:$Y$312,$T$3:$T$312,"&gt;="&amp;$AH$11,$T$3:$T$312,"&lt;="&amp;$AI$11)+SUMIFS($Z$3:$Z$312,$T$3:$T$312,"&gt;="&amp;$AH$11,$T$3:$T$312,"&lt;="&amp;$AI$11)</f>
        <v>0.17779889232456969</v>
      </c>
      <c r="F65" s="47" t="e">
        <f>SUMIFS($AA$3:$AA$312,$T$3:$T$312,"&gt;="&amp;$AH$11,$T$3:$T$312,"&lt;="&amp;$AI$11)+SUMIFS($AB$3:$AB$312,$T$3:$T$312,"&gt;="&amp;$AH$11,$T$3:$T$312,"&lt;="&amp;$AI$11)</f>
        <v>#REF!</v>
      </c>
      <c r="G65" t="s">
        <v>182</v>
      </c>
      <c r="H65" t="s">
        <v>154</v>
      </c>
      <c r="J65" s="48">
        <f>Summary!A64</f>
        <v>38717</v>
      </c>
      <c r="K65" s="49">
        <f>K64*(1+Summary!B64)</f>
        <v>0.79861162395687157</v>
      </c>
      <c r="L65" s="49">
        <f>L64*(1+Summary!H64)</f>
        <v>1.2657921890500965</v>
      </c>
      <c r="M65" s="49">
        <f>M64*(1+Summary!I64)</f>
        <v>2.5541277782936351</v>
      </c>
      <c r="N65">
        <f>MAX($K$3:K65)</f>
        <v>0.99069492651945945</v>
      </c>
      <c r="O65">
        <f>MAX($L$3:L65)</f>
        <v>1.2707817884507047</v>
      </c>
      <c r="P65" s="47">
        <f t="shared" si="0"/>
        <v>-0.1938874394334702</v>
      </c>
      <c r="Q65" s="47">
        <f t="shared" si="1"/>
        <v>-3.9264014057766028E-3</v>
      </c>
      <c r="R65" s="47">
        <f>M65/MAX($M$3:M65)-1</f>
        <v>-2.0916732330073406E-2</v>
      </c>
      <c r="T65" s="48">
        <f>Summary!A64</f>
        <v>38717</v>
      </c>
      <c r="U65" s="67">
        <f>Trend_Simulation!B160*Trend_Simulation!K160*4.31</f>
        <v>-4.4729632914816073E-4</v>
      </c>
      <c r="V65" s="67">
        <f>Trend_Simulation!C160*Trend_Simulation!L160*4.31</f>
        <v>1.4256025129464972E-2</v>
      </c>
      <c r="W65" s="67">
        <f>Trend_Simulation!D160*Trend_Simulation!M160*4.31</f>
        <v>-5.6005607309368701E-3</v>
      </c>
      <c r="X65" s="67">
        <f>Trend_Simulation!E160*Trend_Simulation!N160*4.31</f>
        <v>-6.0546033724327066E-3</v>
      </c>
      <c r="Y65" s="67">
        <f>Trend_Simulation!F160*Trend_Simulation!O160*4.31</f>
        <v>-1.8780562582226634E-3</v>
      </c>
      <c r="Z65" s="67">
        <f>Trend_Simulation!G160*Trend_Simulation!P160*4.31</f>
        <v>-6.2257961791881596E-3</v>
      </c>
      <c r="AA65" s="67">
        <f>Trend_Simulation!H160*Trend_Simulation!Q160*4.31</f>
        <v>-6.1487428271359652E-3</v>
      </c>
      <c r="AB65" s="67" t="e">
        <f>Trend_Simulation!#REF!*Trend_Simulation!#REF!*4.31</f>
        <v>#REF!</v>
      </c>
      <c r="AC65" s="67" t="e">
        <f>SUM(U65:AB65)</f>
        <v>#REF!</v>
      </c>
      <c r="AD65" s="67">
        <f>Summary!I64</f>
        <v>-1.1846382597510469E-2</v>
      </c>
      <c r="AE65" s="67" t="e">
        <f>AC65-AD65</f>
        <v>#REF!</v>
      </c>
      <c r="AF65">
        <f>LN(1+AD65)</f>
        <v>-1.1917110119628998E-2</v>
      </c>
    </row>
    <row r="66" spans="1:32" x14ac:dyDescent="0.35">
      <c r="J66" s="48">
        <f>Summary!A65</f>
        <v>38748</v>
      </c>
      <c r="K66" s="49">
        <f>K65*(1+Summary!B65)</f>
        <v>0.81692637175984029</v>
      </c>
      <c r="L66" s="49">
        <f>L65*(1+Summary!H65)</f>
        <v>1.2792942651519306</v>
      </c>
      <c r="M66" s="49">
        <f>M65*(1+Summary!I65)</f>
        <v>2.6691000761828496</v>
      </c>
      <c r="N66">
        <f>MAX($K$3:K66)</f>
        <v>0.99069492651945945</v>
      </c>
      <c r="O66">
        <f>MAX($L$3:L66)</f>
        <v>1.2792942651519306</v>
      </c>
      <c r="P66" s="47">
        <f t="shared" si="0"/>
        <v>-0.17540067089079414</v>
      </c>
      <c r="Q66" s="47">
        <f t="shared" si="1"/>
        <v>0</v>
      </c>
      <c r="R66" s="47">
        <f>M66/MAX($M$3:M66)-1</f>
        <v>0</v>
      </c>
      <c r="T66" s="48">
        <f>Summary!A65</f>
        <v>38748</v>
      </c>
      <c r="U66" s="67">
        <f>Trend_Simulation!B161*Trend_Simulation!K161*4.31</f>
        <v>1.2610128522225601E-2</v>
      </c>
      <c r="V66" s="67">
        <f>Trend_Simulation!C161*Trend_Simulation!L161*4.31</f>
        <v>3.5574489189447819E-2</v>
      </c>
      <c r="W66" s="67">
        <f>Trend_Simulation!D161*Trend_Simulation!M161*4.31</f>
        <v>-6.1234010290810827E-3</v>
      </c>
      <c r="X66" s="67">
        <f>Trend_Simulation!E161*Trend_Simulation!N161*4.31</f>
        <v>6.6793471775957337E-3</v>
      </c>
      <c r="Y66" s="67">
        <f>Trend_Simulation!F161*Trend_Simulation!O161*4.31</f>
        <v>1.2958443257591518E-2</v>
      </c>
      <c r="Z66" s="67">
        <f>Trend_Simulation!G161*Trend_Simulation!P161*4.31</f>
        <v>-1.260842392588099E-2</v>
      </c>
      <c r="AA66" s="67">
        <f>Trend_Simulation!H161*Trend_Simulation!Q161*4.31</f>
        <v>-3.116253043301351E-3</v>
      </c>
      <c r="AB66" s="67" t="e">
        <f>Trend_Simulation!#REF!*Trend_Simulation!#REF!*4.31</f>
        <v>#REF!</v>
      </c>
      <c r="AC66" s="67" t="e">
        <f>SUM(U66:AB66)</f>
        <v>#REF!</v>
      </c>
      <c r="AD66" s="67">
        <f>Summary!I65</f>
        <v>4.5014309333429328E-2</v>
      </c>
      <c r="AE66" s="67" t="e">
        <f>AC66-AD66</f>
        <v>#REF!</v>
      </c>
      <c r="AF66">
        <f>LN(1+AD66)</f>
        <v>4.4030578465061844E-2</v>
      </c>
    </row>
    <row r="67" spans="1:32" ht="15.5" x14ac:dyDescent="0.35">
      <c r="A67" s="52" t="s">
        <v>185</v>
      </c>
      <c r="B67" s="52"/>
      <c r="C67" s="52"/>
      <c r="D67" s="52"/>
      <c r="E67" s="52"/>
      <c r="F67" s="52"/>
      <c r="G67" s="52"/>
      <c r="H67" s="52"/>
      <c r="J67" s="48">
        <f>Summary!A66</f>
        <v>38776</v>
      </c>
      <c r="K67" s="49">
        <f>K66*(1+Summary!B66)</f>
        <v>0.81626172365408733</v>
      </c>
      <c r="L67" s="49">
        <f>L66*(1+Summary!H66)</f>
        <v>1.2734169936360824</v>
      </c>
      <c r="M67" s="49">
        <f>M66*(1+Summary!I66)</f>
        <v>2.6173533820146524</v>
      </c>
      <c r="N67">
        <f>MAX($K$3:K67)</f>
        <v>0.99069492651945945</v>
      </c>
      <c r="O67">
        <f>MAX($L$3:L67)</f>
        <v>1.2792942651519306</v>
      </c>
      <c r="P67" s="47">
        <f t="shared" si="0"/>
        <v>-0.17607156168468163</v>
      </c>
      <c r="Q67" s="47">
        <f t="shared" si="1"/>
        <v>-4.5941513816996071E-3</v>
      </c>
      <c r="R67" s="47">
        <f>M67/MAX($M$3:M67)-1</f>
        <v>-1.9387318830772937E-2</v>
      </c>
      <c r="T67" s="48">
        <f>Summary!A66</f>
        <v>38776</v>
      </c>
      <c r="U67" s="67">
        <f>Trend_Simulation!B162*Trend_Simulation!K162*4.31</f>
        <v>-1.0501822954693677E-2</v>
      </c>
      <c r="V67" s="67">
        <f>Trend_Simulation!C162*Trend_Simulation!L162*4.31</f>
        <v>-6.8946627720924457E-3</v>
      </c>
      <c r="W67" s="67">
        <f>Trend_Simulation!D162*Trend_Simulation!M162*4.31</f>
        <v>8.7789861266983713E-3</v>
      </c>
      <c r="X67" s="67">
        <f>Trend_Simulation!E162*Trend_Simulation!N162*4.31</f>
        <v>2.8257583920054813E-3</v>
      </c>
      <c r="Y67" s="67">
        <f>Trend_Simulation!F162*Trend_Simulation!O162*4.31</f>
        <v>-4.7207715149996356E-4</v>
      </c>
      <c r="Z67" s="67">
        <f>Trend_Simulation!G162*Trend_Simulation!P162*4.31</f>
        <v>-9.0318439610666598E-3</v>
      </c>
      <c r="AA67" s="67">
        <f>Trend_Simulation!H162*Trend_Simulation!Q162*4.31</f>
        <v>-4.5051301344770254E-3</v>
      </c>
      <c r="AB67" s="67" t="e">
        <f>Trend_Simulation!#REF!*Trend_Simulation!#REF!*4.31</f>
        <v>#REF!</v>
      </c>
      <c r="AC67" s="67" t="e">
        <f>SUM(U67:AB67)</f>
        <v>#REF!</v>
      </c>
      <c r="AD67" s="67">
        <f>Summary!I66</f>
        <v>-1.9387318830772944E-2</v>
      </c>
      <c r="AE67" s="67" t="e">
        <f>AC67-AD67</f>
        <v>#REF!</v>
      </c>
      <c r="AF67">
        <f>LN(1+AD67)</f>
        <v>-1.9577717797605639E-2</v>
      </c>
    </row>
    <row r="68" spans="1:32" x14ac:dyDescent="0.35">
      <c r="A68" s="53" t="s">
        <v>186</v>
      </c>
      <c r="B68" s="53" t="s">
        <v>187</v>
      </c>
      <c r="C68" s="53" t="s">
        <v>188</v>
      </c>
      <c r="D68" s="53" t="s">
        <v>189</v>
      </c>
      <c r="J68" s="48">
        <f>Summary!A67</f>
        <v>38807</v>
      </c>
      <c r="K68" s="49">
        <f>K67*(1+Summary!B67)</f>
        <v>0.82305590429067244</v>
      </c>
      <c r="L68" s="49">
        <f>L67*(1+Summary!H67)</f>
        <v>1.2946120921588979</v>
      </c>
      <c r="M68" s="49">
        <f>M67*(1+Summary!I67)</f>
        <v>2.801193213106449</v>
      </c>
      <c r="N68">
        <f>MAX($K$3:K68)</f>
        <v>0.99069492651945945</v>
      </c>
      <c r="O68">
        <f>MAX($L$3:L68)</f>
        <v>1.2946120921588979</v>
      </c>
      <c r="P68" s="47">
        <f t="shared" si="0"/>
        <v>-0.16921356690272116</v>
      </c>
      <c r="Q68" s="47">
        <f t="shared" si="1"/>
        <v>0</v>
      </c>
      <c r="R68" s="47">
        <f>M68/MAX($M$3:M68)-1</f>
        <v>0</v>
      </c>
      <c r="T68" s="48">
        <f>Summary!A67</f>
        <v>38807</v>
      </c>
      <c r="U68" s="67">
        <f>Trend_Simulation!B163*Trend_Simulation!K163*4.31</f>
        <v>1.0645225440621466E-2</v>
      </c>
      <c r="V68" s="67">
        <f>Trend_Simulation!C163*Trend_Simulation!L163*4.31</f>
        <v>1.0647642886027379E-2</v>
      </c>
      <c r="W68" s="67">
        <f>Trend_Simulation!D163*Trend_Simulation!M163*4.31</f>
        <v>1.5168337713304111E-2</v>
      </c>
      <c r="X68" s="67">
        <f>Trend_Simulation!E163*Trend_Simulation!N163*4.31</f>
        <v>1.0742985007485859E-2</v>
      </c>
      <c r="Y68" s="67">
        <f>Trend_Simulation!F163*Trend_Simulation!O163*4.31</f>
        <v>4.8648019574774994E-3</v>
      </c>
      <c r="Z68" s="67">
        <f>Trend_Simulation!G163*Trend_Simulation!P163*4.31</f>
        <v>5.4554926589771109E-3</v>
      </c>
      <c r="AA68" s="67">
        <f>Trend_Simulation!H163*Trend_Simulation!Q163*4.31</f>
        <v>1.4212325679022496E-2</v>
      </c>
      <c r="AB68" s="67" t="e">
        <f>Trend_Simulation!#REF!*Trend_Simulation!#REF!*4.31</f>
        <v>#REF!</v>
      </c>
      <c r="AC68" s="67" t="e">
        <f>SUM(U68:AB68)</f>
        <v>#REF!</v>
      </c>
      <c r="AD68" s="67">
        <f>Summary!I67</f>
        <v>7.0238826883319061E-2</v>
      </c>
      <c r="AE68" s="67" t="e">
        <f>AC68-AD68</f>
        <v>#REF!</v>
      </c>
      <c r="AF68">
        <f>LN(1+AD68)</f>
        <v>6.7881826262489939E-2</v>
      </c>
    </row>
    <row r="69" spans="1:32" x14ac:dyDescent="0.35">
      <c r="A69" t="s">
        <v>45</v>
      </c>
      <c r="B69" s="47">
        <f>SUM($U$3:$U$312)</f>
        <v>0.61279199310580257</v>
      </c>
      <c r="C69" s="47">
        <f>SUMIFS($U$3:$U$312,$T$3:$T$312,"&gt;="&amp;EOMONTH(DATE(2022,9,1),0),$T$3:$T$312,"&lt;="&amp;EOMONTH(DATE(2024,1,1),0))</f>
        <v>-9.2325771603787368E-2</v>
      </c>
      <c r="D69" s="68" t="e">
        <f>_xlfn.RANK.EQ(B69,$B$69:$B$76,0)</f>
        <v>#REF!</v>
      </c>
      <c r="J69" s="48">
        <f>Summary!A68</f>
        <v>38837</v>
      </c>
      <c r="K69" s="49">
        <f>K68*(1+Summary!B68)</f>
        <v>0.83110553134923537</v>
      </c>
      <c r="L69" s="49">
        <f>L68*(1+Summary!H68)</f>
        <v>1.3034341467002368</v>
      </c>
      <c r="M69" s="49">
        <f>M68*(1+Summary!I68)</f>
        <v>2.8817469320980678</v>
      </c>
      <c r="N69">
        <f>MAX($K$3:K69)</f>
        <v>0.99069492651945945</v>
      </c>
      <c r="O69">
        <f>MAX($L$3:L69)</f>
        <v>1.3034341467002368</v>
      </c>
      <c r="P69" s="47">
        <f t="shared" ref="P69:P132" si="2">K69/N69-1</f>
        <v>-0.16108833395452882</v>
      </c>
      <c r="Q69" s="47">
        <f t="shared" ref="Q69:Q132" si="3">L69/O69-1</f>
        <v>0</v>
      </c>
      <c r="R69" s="47">
        <f>M69/MAX($M$3:M69)-1</f>
        <v>0</v>
      </c>
      <c r="T69" s="48">
        <f>Summary!A68</f>
        <v>38837</v>
      </c>
      <c r="U69" s="67">
        <f>Trend_Simulation!B164*Trend_Simulation!K164*4.31</f>
        <v>-1.2572442685105309E-2</v>
      </c>
      <c r="V69" s="67">
        <f>Trend_Simulation!C164*Trend_Simulation!L164*4.31</f>
        <v>4.1115056259324365E-2</v>
      </c>
      <c r="W69" s="67">
        <f>Trend_Simulation!D164*Trend_Simulation!M164*4.31</f>
        <v>9.4768920393258713E-3</v>
      </c>
      <c r="X69" s="67">
        <f>Trend_Simulation!E164*Trend_Simulation!N164*4.31</f>
        <v>5.8185406505857464E-3</v>
      </c>
      <c r="Y69" s="67">
        <f>Trend_Simulation!F164*Trend_Simulation!O164*4.31</f>
        <v>5.7347611347748515E-3</v>
      </c>
      <c r="Z69" s="67">
        <f>Trend_Simulation!G164*Trend_Simulation!P164*4.31</f>
        <v>-1.7817040540399473E-3</v>
      </c>
      <c r="AA69" s="67">
        <f>Trend_Simulation!H164*Trend_Simulation!Q164*4.31</f>
        <v>-1.842087321688746E-2</v>
      </c>
      <c r="AB69" s="67" t="e">
        <f>Trend_Simulation!#REF!*Trend_Simulation!#REF!*4.31</f>
        <v>#REF!</v>
      </c>
      <c r="AC69" s="67" t="e">
        <f>SUM(U69:AB69)</f>
        <v>#REF!</v>
      </c>
      <c r="AD69" s="67">
        <f>Summary!I68</f>
        <v>2.8756930658948417E-2</v>
      </c>
      <c r="AE69" s="67" t="e">
        <f>AC69-AD69</f>
        <v>#REF!</v>
      </c>
      <c r="AF69">
        <f>LN(1+AD69)</f>
        <v>2.8351209957480434E-2</v>
      </c>
    </row>
    <row r="70" spans="1:32" x14ac:dyDescent="0.35">
      <c r="A70" t="s">
        <v>50</v>
      </c>
      <c r="B70" s="47">
        <f>SUM($V$3:$V$312)</f>
        <v>0.61480150566302183</v>
      </c>
      <c r="C70" s="47">
        <f>SUMIFS($V$3:$V$312,$T$3:$T$312,"&gt;="&amp;EOMONTH(DATE(2022,9,1),0),$T$3:$T$312,"&lt;="&amp;EOMONTH(DATE(2024,1,1),0))</f>
        <v>-7.5108402028214311E-2</v>
      </c>
      <c r="D70" s="68" t="e">
        <f>_xlfn.RANK.EQ(B70,$B$69:$B$76,0)</f>
        <v>#REF!</v>
      </c>
      <c r="J70" s="48">
        <f>Summary!A69</f>
        <v>38868</v>
      </c>
      <c r="K70" s="49">
        <f>K69*(1+Summary!B69)</f>
        <v>0.80333801048666975</v>
      </c>
      <c r="L70" s="49">
        <f>L69*(1+Summary!H69)</f>
        <v>1.2808585899871463</v>
      </c>
      <c r="M70" s="49">
        <f>M69*(1+Summary!I69)</f>
        <v>2.6711181749996893</v>
      </c>
      <c r="N70">
        <f>MAX($K$3:K70)</f>
        <v>0.99069492651945945</v>
      </c>
      <c r="O70">
        <f>MAX($L$3:L70)</f>
        <v>1.3034341467002368</v>
      </c>
      <c r="P70" s="47">
        <f t="shared" si="2"/>
        <v>-0.18911666045471531</v>
      </c>
      <c r="Q70" s="47">
        <f t="shared" si="3"/>
        <v>-1.7320059298923995E-2</v>
      </c>
      <c r="R70" s="47">
        <f>M70/MAX($M$3:M70)-1</f>
        <v>-7.3090650241459332E-2</v>
      </c>
      <c r="T70" s="48">
        <f>Summary!A69</f>
        <v>38868</v>
      </c>
      <c r="U70" s="67">
        <f>Trend_Simulation!B165*Trend_Simulation!K165*4.31</f>
        <v>-3.8811058066068548E-3</v>
      </c>
      <c r="V70" s="67">
        <f>Trend_Simulation!C165*Trend_Simulation!L165*4.31</f>
        <v>-5.8845883228718842E-3</v>
      </c>
      <c r="W70" s="67">
        <f>Trend_Simulation!D165*Trend_Simulation!M165*4.31</f>
        <v>-1.1586261813720588E-2</v>
      </c>
      <c r="X70" s="67">
        <f>Trend_Simulation!E165*Trend_Simulation!N165*4.31</f>
        <v>3.5363649030512386E-3</v>
      </c>
      <c r="Y70" s="67">
        <f>Trend_Simulation!F165*Trend_Simulation!O165*4.31</f>
        <v>-2.1906546369541292E-2</v>
      </c>
      <c r="Z70" s="67">
        <f>Trend_Simulation!G165*Trend_Simulation!P165*4.31</f>
        <v>-2.6156914924300702E-2</v>
      </c>
      <c r="AA70" s="67">
        <f>Trend_Simulation!H165*Trend_Simulation!Q165*4.31</f>
        <v>-8.77040324437252E-3</v>
      </c>
      <c r="AB70" s="67" t="e">
        <f>Trend_Simulation!#REF!*Trend_Simulation!#REF!*4.31</f>
        <v>#REF!</v>
      </c>
      <c r="AC70" s="67" t="e">
        <f>SUM(U70:AB70)</f>
        <v>#REF!</v>
      </c>
      <c r="AD70" s="67">
        <f>Summary!I69</f>
        <v>-7.3090650241459429E-2</v>
      </c>
      <c r="AE70" s="67" t="e">
        <f>AC70-AD70</f>
        <v>#REF!</v>
      </c>
      <c r="AF70">
        <f>LN(1+AD70)</f>
        <v>-7.5899507023659191E-2</v>
      </c>
    </row>
    <row r="71" spans="1:32" x14ac:dyDescent="0.35">
      <c r="A71" t="s">
        <v>151</v>
      </c>
      <c r="B71" s="47">
        <f>SUM($W$3:$W$312)</f>
        <v>0.4733488730533631</v>
      </c>
      <c r="C71" s="47">
        <f>SUMIFS($W$3:$W$312,$T$3:$T$312,"&gt;="&amp;EOMONTH(DATE(2022,9,1),0),$T$3:$T$312,"&lt;="&amp;EOMONTH(DATE(2024,1,1),0))</f>
        <v>-0.10478920586522951</v>
      </c>
      <c r="D71" s="68" t="e">
        <f>_xlfn.RANK.EQ(B71,$B$69:$B$76,0)</f>
        <v>#REF!</v>
      </c>
      <c r="J71" s="48">
        <f>Summary!A70</f>
        <v>38898</v>
      </c>
      <c r="K71" s="49">
        <f>K70*(1+Summary!B70)</f>
        <v>0.80134406616941112</v>
      </c>
      <c r="L71" s="49">
        <f>L70*(1+Summary!H70)</f>
        <v>1.2837345557602657</v>
      </c>
      <c r="M71" s="49">
        <f>M70*(1+Summary!I70)</f>
        <v>2.6964279381701473</v>
      </c>
      <c r="N71">
        <f>MAX($K$3:K71)</f>
        <v>0.99069492651945945</v>
      </c>
      <c r="O71">
        <f>MAX($L$3:L71)</f>
        <v>1.3034341467002368</v>
      </c>
      <c r="P71" s="47">
        <f t="shared" si="2"/>
        <v>-0.19112933283637756</v>
      </c>
      <c r="Q71" s="47">
        <f t="shared" si="3"/>
        <v>-1.5113606613607944E-2</v>
      </c>
      <c r="R71" s="47">
        <f>M71/MAX($M$3:M71)-1</f>
        <v>-6.4307865435289324E-2</v>
      </c>
      <c r="T71" s="48">
        <f>Summary!A70</f>
        <v>38898</v>
      </c>
      <c r="U71" s="67">
        <f>Trend_Simulation!B166*Trend_Simulation!K166*4.31</f>
        <v>5.1609376715209916E-3</v>
      </c>
      <c r="V71" s="67">
        <f>Trend_Simulation!C166*Trend_Simulation!L166*4.31</f>
        <v>-1.6753148762189033E-2</v>
      </c>
      <c r="W71" s="67">
        <f>Trend_Simulation!D166*Trend_Simulation!M166*4.31</f>
        <v>5.984309236440521E-3</v>
      </c>
      <c r="X71" s="67">
        <f>Trend_Simulation!E166*Trend_Simulation!N166*4.31</f>
        <v>4.6367368975712707E-4</v>
      </c>
      <c r="Y71" s="67">
        <f>Trend_Simulation!F166*Trend_Simulation!O166*4.31</f>
        <v>-1.6194377022617774E-3</v>
      </c>
      <c r="Z71" s="67">
        <f>Trend_Simulation!G166*Trend_Simulation!P166*4.31</f>
        <v>2.1295633072437774E-3</v>
      </c>
      <c r="AA71" s="67">
        <f>Trend_Simulation!H166*Trend_Simulation!Q166*4.31</f>
        <v>1.4311527201867619E-2</v>
      </c>
      <c r="AB71" s="67" t="e">
        <f>Trend_Simulation!#REF!*Trend_Simulation!#REF!*4.31</f>
        <v>#REF!</v>
      </c>
      <c r="AC71" s="67" t="e">
        <f>SUM(U71:AB71)</f>
        <v>#REF!</v>
      </c>
      <c r="AD71" s="67">
        <f>Summary!I70</f>
        <v>9.4753438493829084E-3</v>
      </c>
      <c r="AE71" s="67" t="e">
        <f>AC71-AD71</f>
        <v>#REF!</v>
      </c>
      <c r="AF71">
        <f>LN(1+AD71)</f>
        <v>9.4307343510181899E-3</v>
      </c>
    </row>
    <row r="72" spans="1:32" x14ac:dyDescent="0.35">
      <c r="A72" t="s">
        <v>152</v>
      </c>
      <c r="B72" s="47">
        <f>SUM($X$3:$X$312)</f>
        <v>0.59925409369343818</v>
      </c>
      <c r="C72" s="47">
        <f>SUMIFS($X$3:$X$312,$T$3:$T$312,"&gt;="&amp;EOMONTH(DATE(2022,9,1),0),$T$3:$T$312,"&lt;="&amp;EOMONTH(DATE(2024,1,1),0))</f>
        <v>4.4043471939329969E-2</v>
      </c>
      <c r="D72" s="68" t="e">
        <f>_xlfn.RANK.EQ(B72,$B$69:$B$76,0)</f>
        <v>#REF!</v>
      </c>
      <c r="J72" s="48">
        <f>Summary!A71</f>
        <v>38929</v>
      </c>
      <c r="K72" s="49">
        <f>K71*(1+Summary!B71)</f>
        <v>0.80274721217044498</v>
      </c>
      <c r="L72" s="49">
        <f>L71*(1+Summary!H71)</f>
        <v>1.2780487896988513</v>
      </c>
      <c r="M72" s="49">
        <f>M71*(1+Summary!I71)</f>
        <v>2.646029738322663</v>
      </c>
      <c r="N72">
        <f>MAX($K$3:K72)</f>
        <v>0.99069492651945945</v>
      </c>
      <c r="O72">
        <f>MAX($L$3:L72)</f>
        <v>1.3034341467002368</v>
      </c>
      <c r="P72" s="47">
        <f t="shared" si="2"/>
        <v>-0.18971300782705958</v>
      </c>
      <c r="Q72" s="47">
        <f t="shared" si="3"/>
        <v>-1.9475749554092148E-2</v>
      </c>
      <c r="R72" s="47">
        <f>M72/MAX($M$3:M72)-1</f>
        <v>-8.1796632157352556E-2</v>
      </c>
      <c r="T72" s="48">
        <f>Summary!A71</f>
        <v>38929</v>
      </c>
      <c r="U72" s="67">
        <f>Trend_Simulation!B167*Trend_Simulation!K167*4.31</f>
        <v>-4.5090097536372815E-3</v>
      </c>
      <c r="V72" s="67">
        <f>Trend_Simulation!C167*Trend_Simulation!L167*4.31</f>
        <v>9.2755829813794873E-3</v>
      </c>
      <c r="W72" s="67">
        <f>Trend_Simulation!D167*Trend_Simulation!M167*4.31</f>
        <v>-3.9803758294827112E-3</v>
      </c>
      <c r="X72" s="67">
        <f>Trend_Simulation!E167*Trend_Simulation!N167*4.31</f>
        <v>-8.5662425930221886E-3</v>
      </c>
      <c r="Y72" s="67">
        <f>Trend_Simulation!F167*Trend_Simulation!O167*4.31</f>
        <v>1.1196898329796021E-3</v>
      </c>
      <c r="Z72" s="67">
        <f>Trend_Simulation!G167*Trend_Simulation!P167*4.31</f>
        <v>-1.5352588117982362E-2</v>
      </c>
      <c r="AA72" s="67">
        <f>Trend_Simulation!H167*Trend_Simulation!Q167*4.31</f>
        <v>2.9235985565986026E-3</v>
      </c>
      <c r="AB72" s="67" t="e">
        <f>Trend_Simulation!#REF!*Trend_Simulation!#REF!*4.31</f>
        <v>#REF!</v>
      </c>
      <c r="AC72" s="67" t="e">
        <f>SUM(U72:AB72)</f>
        <v>#REF!</v>
      </c>
      <c r="AD72" s="67">
        <f>Summary!I71</f>
        <v>-1.8690727511778218E-2</v>
      </c>
      <c r="AE72" s="67" t="e">
        <f>AC72-AD72</f>
        <v>#REF!</v>
      </c>
      <c r="AF72">
        <f>LN(1+AD72)</f>
        <v>-1.8867606626294369E-2</v>
      </c>
    </row>
    <row r="73" spans="1:32" x14ac:dyDescent="0.35">
      <c r="A73" t="s">
        <v>71</v>
      </c>
      <c r="B73" s="47">
        <f>SUM($Y$3:$Y$312)</f>
        <v>0.73419919210839646</v>
      </c>
      <c r="C73" s="47">
        <f>SUMIFS($Y$3:$Y$312,$T$3:$T$312,"&gt;="&amp;EOMONTH(DATE(2022,9,1),0),$T$3:$T$312,"&lt;="&amp;EOMONTH(DATE(2024,1,1),0))</f>
        <v>-6.5090768337563738E-3</v>
      </c>
      <c r="D73" s="68" t="e">
        <f>_xlfn.RANK.EQ(B73,$B$69:$B$76,0)</f>
        <v>#REF!</v>
      </c>
      <c r="J73" s="48">
        <f>Summary!A72</f>
        <v>38960</v>
      </c>
      <c r="K73" s="49">
        <f>K72*(1+Summary!B72)</f>
        <v>0.81759101986559302</v>
      </c>
      <c r="L73" s="49">
        <f>L72*(1+Summary!H72)</f>
        <v>1.2664223579083262</v>
      </c>
      <c r="M73" s="49">
        <f>M72*(1+Summary!I72)</f>
        <v>2.5444502112665361</v>
      </c>
      <c r="N73">
        <f>MAX($K$3:K73)</f>
        <v>0.99069492651945945</v>
      </c>
      <c r="O73">
        <f>MAX($L$3:L73)</f>
        <v>1.3034341467002368</v>
      </c>
      <c r="P73" s="47">
        <f t="shared" si="2"/>
        <v>-0.17472978009690687</v>
      </c>
      <c r="Q73" s="47">
        <f t="shared" si="3"/>
        <v>-2.8395595501015003E-2</v>
      </c>
      <c r="R73" s="47">
        <f>M73/MAX($M$3:M73)-1</f>
        <v>-0.1170459199850562</v>
      </c>
      <c r="T73" s="48">
        <f>Summary!A72</f>
        <v>38960</v>
      </c>
      <c r="U73" s="67">
        <f>Trend_Simulation!B168*Trend_Simulation!K168*4.31</f>
        <v>-3.3324301428710123E-3</v>
      </c>
      <c r="V73" s="67">
        <f>Trend_Simulation!C168*Trend_Simulation!L168*4.31</f>
        <v>-6.1264277759036498E-3</v>
      </c>
      <c r="W73" s="67">
        <f>Trend_Simulation!D168*Trend_Simulation!M168*4.31</f>
        <v>-3.2806231437901956E-2</v>
      </c>
      <c r="X73" s="67">
        <f>Trend_Simulation!E168*Trend_Simulation!N168*4.31</f>
        <v>-1.0876929201263668E-2</v>
      </c>
      <c r="Y73" s="67">
        <f>Trend_Simulation!F168*Trend_Simulation!O168*4.31</f>
        <v>1.1504370967143745E-2</v>
      </c>
      <c r="Z73" s="67">
        <f>Trend_Simulation!G168*Trend_Simulation!P168*4.31</f>
        <v>-1.386351211876783E-2</v>
      </c>
      <c r="AA73" s="67">
        <f>Trend_Simulation!H168*Trend_Simulation!Q168*4.31</f>
        <v>1.6293015684820073E-2</v>
      </c>
      <c r="AB73" s="67" t="e">
        <f>Trend_Simulation!#REF!*Trend_Simulation!#REF!*4.31</f>
        <v>#REF!</v>
      </c>
      <c r="AC73" s="67" t="e">
        <f>SUM(U73:AB73)</f>
        <v>#REF!</v>
      </c>
      <c r="AD73" s="67">
        <f>Summary!I72</f>
        <v>-3.8389412478983975E-2</v>
      </c>
      <c r="AE73" s="67" t="e">
        <f>AC73-AD73</f>
        <v>#REF!</v>
      </c>
      <c r="AF73">
        <f>LN(1+AD73)</f>
        <v>-3.914570494461065E-2</v>
      </c>
    </row>
    <row r="74" spans="1:32" x14ac:dyDescent="0.35">
      <c r="A74" t="s">
        <v>41</v>
      </c>
      <c r="B74" s="47">
        <f>SUM($Z$3:$Z$312)</f>
        <v>0.39493950538755795</v>
      </c>
      <c r="C74" s="47">
        <f>SUMIFS($Z$3:$Z$312,$T$3:$T$312,"&gt;="&amp;EOMONTH(DATE(2022,9,1),0),$T$3:$T$312,"&lt;="&amp;EOMONTH(DATE(2024,1,1),0))</f>
        <v>3.4412065491052989E-2</v>
      </c>
      <c r="D74" s="68" t="e">
        <f>_xlfn.RANK.EQ(B74,$B$69:$B$76,0)</f>
        <v>#REF!</v>
      </c>
      <c r="J74" s="48">
        <f>Summary!A73</f>
        <v>38990</v>
      </c>
      <c r="K74" s="49">
        <f>K73*(1+Summary!B73)</f>
        <v>0.83538881914186502</v>
      </c>
      <c r="L74" s="49">
        <f>L73*(1+Summary!H73)</f>
        <v>1.2680969931268089</v>
      </c>
      <c r="M74" s="49">
        <f>M73*(1+Summary!I73)</f>
        <v>2.5586488941430381</v>
      </c>
      <c r="N74">
        <f>MAX($K$3:K74)</f>
        <v>0.99069492651945945</v>
      </c>
      <c r="O74">
        <f>MAX($L$3:L74)</f>
        <v>1.3034341467002368</v>
      </c>
      <c r="P74" s="47">
        <f t="shared" si="2"/>
        <v>-0.15676481550503218</v>
      </c>
      <c r="Q74" s="47">
        <f t="shared" si="3"/>
        <v>-2.7110808522921692E-2</v>
      </c>
      <c r="R74" s="47">
        <f>M74/MAX($M$3:M74)-1</f>
        <v>-0.11211881041885829</v>
      </c>
      <c r="T74" s="48">
        <f>Summary!A73</f>
        <v>38990</v>
      </c>
      <c r="U74" s="67">
        <f>Trend_Simulation!B169*Trend_Simulation!K169*4.31</f>
        <v>2.3224205116322276E-2</v>
      </c>
      <c r="V74" s="67">
        <f>Trend_Simulation!C169*Trend_Simulation!L169*4.31</f>
        <v>-1.4482030874642424E-2</v>
      </c>
      <c r="W74" s="67">
        <f>Trend_Simulation!D169*Trend_Simulation!M169*4.31</f>
        <v>-2.7081103340321779E-3</v>
      </c>
      <c r="X74" s="67">
        <f>Trend_Simulation!E169*Trend_Simulation!N169*4.31</f>
        <v>-5.3533282738873773E-3</v>
      </c>
      <c r="Y74" s="67">
        <f>Trend_Simulation!F169*Trend_Simulation!O169*4.31</f>
        <v>1.309399472750114E-2</v>
      </c>
      <c r="Z74" s="67">
        <f>Trend_Simulation!G169*Trend_Simulation!P169*4.31</f>
        <v>-1.3842424412451405E-2</v>
      </c>
      <c r="AA74" s="67">
        <f>Trend_Simulation!H169*Trend_Simulation!Q169*4.31</f>
        <v>5.7669599766440281E-3</v>
      </c>
      <c r="AB74" s="67" t="e">
        <f>Trend_Simulation!#REF!*Trend_Simulation!#REF!*4.31</f>
        <v>#REF!</v>
      </c>
      <c r="AC74" s="67" t="e">
        <f>SUM(U74:AB74)</f>
        <v>#REF!</v>
      </c>
      <c r="AD74" s="67">
        <f>Summary!I73</f>
        <v>5.5802557321151143E-3</v>
      </c>
      <c r="AE74" s="67" t="e">
        <f>AC74-AD74</f>
        <v>#REF!</v>
      </c>
      <c r="AF74">
        <f>LN(1+AD74)</f>
        <v>5.5647437854281093E-3</v>
      </c>
    </row>
    <row r="75" spans="1:32" x14ac:dyDescent="0.35">
      <c r="A75" t="s">
        <v>153</v>
      </c>
      <c r="B75" s="47">
        <f>SUM($AA$3:$AA$312)</f>
        <v>0.63436807757622538</v>
      </c>
      <c r="C75" s="47">
        <f>SUMIFS($AA$3:$AA$312,$T$3:$T$312,"&gt;="&amp;EOMONTH(DATE(2022,9,1),0),$T$3:$T$312,"&lt;="&amp;EOMONTH(DATE(2024,1,1),0))</f>
        <v>5.6095449943690583E-2</v>
      </c>
      <c r="D75" s="68" t="e">
        <f>_xlfn.RANK.EQ(B75,$B$69:$B$76,0)</f>
        <v>#REF!</v>
      </c>
      <c r="J75" s="48">
        <f>Summary!A74</f>
        <v>39021</v>
      </c>
      <c r="K75" s="49">
        <f>K74*(1+Summary!B74)</f>
        <v>0.85887305221180077</v>
      </c>
      <c r="L75" s="49">
        <f>L74*(1+Summary!H74)</f>
        <v>1.2700492571975746</v>
      </c>
      <c r="M75" s="49">
        <f>M74*(1+Summary!I74)</f>
        <v>2.5752718876241936</v>
      </c>
      <c r="N75">
        <f>MAX($K$3:K75)</f>
        <v>0.99069492651945945</v>
      </c>
      <c r="O75">
        <f>MAX($L$3:L75)</f>
        <v>1.3034341467002368</v>
      </c>
      <c r="P75" s="47">
        <f t="shared" si="2"/>
        <v>-0.13306000745434265</v>
      </c>
      <c r="Q75" s="47">
        <f t="shared" si="3"/>
        <v>-2.5613023555642767E-2</v>
      </c>
      <c r="R75" s="47">
        <f>M75/MAX($M$3:M75)-1</f>
        <v>-0.10635043662586419</v>
      </c>
      <c r="T75" s="48">
        <f>Summary!A74</f>
        <v>39021</v>
      </c>
      <c r="U75" s="67">
        <f>Trend_Simulation!B170*Trend_Simulation!K170*4.31</f>
        <v>8.9840572346637816E-3</v>
      </c>
      <c r="V75" s="67">
        <f>Trend_Simulation!C170*Trend_Simulation!L170*4.31</f>
        <v>1.2503651310110564E-3</v>
      </c>
      <c r="W75" s="67">
        <f>Trend_Simulation!D170*Trend_Simulation!M170*4.31</f>
        <v>-3.5766557147507935E-3</v>
      </c>
      <c r="X75" s="67">
        <f>Trend_Simulation!E170*Trend_Simulation!N170*4.31</f>
        <v>-1.3156319805099736E-3</v>
      </c>
      <c r="Y75" s="67">
        <f>Trend_Simulation!F170*Trend_Simulation!O170*4.31</f>
        <v>1.6499579001433628E-2</v>
      </c>
      <c r="Z75" s="67">
        <f>Trend_Simulation!G170*Trend_Simulation!P170*4.31</f>
        <v>-1.3185594009990755E-2</v>
      </c>
      <c r="AA75" s="67">
        <f>Trend_Simulation!H170*Trend_Simulation!Q170*4.31</f>
        <v>-2.0207769470603426E-3</v>
      </c>
      <c r="AB75" s="67" t="e">
        <f>Trend_Simulation!#REF!*Trend_Simulation!#REF!*4.31</f>
        <v>#REF!</v>
      </c>
      <c r="AC75" s="67" t="e">
        <f>SUM(U75:AB75)</f>
        <v>#REF!</v>
      </c>
      <c r="AD75" s="67">
        <f>Summary!I74</f>
        <v>6.4967856743484119E-3</v>
      </c>
      <c r="AE75" s="67" t="e">
        <f>AC75-AD75</f>
        <v>#REF!</v>
      </c>
      <c r="AF75">
        <f>LN(1+AD75)</f>
        <v>6.47577252514649E-3</v>
      </c>
    </row>
    <row r="76" spans="1:32" x14ac:dyDescent="0.35">
      <c r="A76" t="s">
        <v>154</v>
      </c>
      <c r="B76" s="47" t="e">
        <f>SUM($AB$3:$AB$312)</f>
        <v>#REF!</v>
      </c>
      <c r="C76" s="47" t="e">
        <f>SUMIFS($AB$3:$AB$312,$T$3:$T$312,"&gt;="&amp;EOMONTH(DATE(2022,9,1),0),$T$3:$T$312,"&lt;="&amp;EOMONTH(DATE(2024,1,1),0))</f>
        <v>#REF!</v>
      </c>
      <c r="D76" s="68" t="e">
        <f>_xlfn.RANK.EQ(B76,$B$69:$B$76,0)</f>
        <v>#REF!</v>
      </c>
      <c r="J76" s="48">
        <f>Summary!A75</f>
        <v>39051</v>
      </c>
      <c r="K76" s="49">
        <f>K75*(1+Summary!B75)</f>
        <v>0.87113211727346518</v>
      </c>
      <c r="L76" s="49">
        <f>L75*(1+Summary!H75)</f>
        <v>1.2804229005430523</v>
      </c>
      <c r="M76" s="49">
        <f>M75*(1+Summary!I75)</f>
        <v>2.6640378131487834</v>
      </c>
      <c r="N76">
        <f>MAX($K$3:K76)</f>
        <v>0.99069492651945945</v>
      </c>
      <c r="O76">
        <f>MAX($L$3:L76)</f>
        <v>1.3034341467002368</v>
      </c>
      <c r="P76" s="47">
        <f t="shared" si="2"/>
        <v>-0.12068579947819669</v>
      </c>
      <c r="Q76" s="47">
        <f t="shared" si="3"/>
        <v>-1.7654322019596935E-2</v>
      </c>
      <c r="R76" s="47">
        <f>M76/MAX($M$3:M76)-1</f>
        <v>-7.5547618885042134E-2</v>
      </c>
      <c r="T76" s="48">
        <f>Summary!A75</f>
        <v>39051</v>
      </c>
      <c r="U76" s="67">
        <f>Trend_Simulation!B171*Trend_Simulation!K171*4.31</f>
        <v>-1.0978780917089171E-2</v>
      </c>
      <c r="V76" s="67">
        <f>Trend_Simulation!C171*Trend_Simulation!L171*4.31</f>
        <v>1.8673378463898698E-2</v>
      </c>
      <c r="W76" s="67">
        <f>Trend_Simulation!D171*Trend_Simulation!M171*4.31</f>
        <v>6.6996493804024814E-3</v>
      </c>
      <c r="X76" s="67">
        <f>Trend_Simulation!E171*Trend_Simulation!N171*4.31</f>
        <v>7.4210879514651565E-3</v>
      </c>
      <c r="Y76" s="67">
        <f>Trend_Simulation!F171*Trend_Simulation!O171*4.31</f>
        <v>8.7228633759120506E-3</v>
      </c>
      <c r="Z76" s="67">
        <f>Trend_Simulation!G171*Trend_Simulation!P171*4.31</f>
        <v>9.4169640807059505E-3</v>
      </c>
      <c r="AA76" s="67">
        <f>Trend_Simulation!H171*Trend_Simulation!Q171*4.31</f>
        <v>-4.7514861269688817E-3</v>
      </c>
      <c r="AB76" s="67" t="e">
        <f>Trend_Simulation!#REF!*Trend_Simulation!#REF!*4.31</f>
        <v>#REF!</v>
      </c>
      <c r="AC76" s="67" t="e">
        <f>SUM(U76:AB76)</f>
        <v>#REF!</v>
      </c>
      <c r="AD76" s="67">
        <f>Summary!I75</f>
        <v>3.4468564640170979E-2</v>
      </c>
      <c r="AE76" s="67" t="e">
        <f>AC76-AD76</f>
        <v>#REF!</v>
      </c>
      <c r="AF76">
        <f>LN(1+AD76)</f>
        <v>3.3887830733714958E-2</v>
      </c>
    </row>
    <row r="77" spans="1:32" x14ac:dyDescent="0.35">
      <c r="J77" s="48">
        <f>Summary!A76</f>
        <v>39082</v>
      </c>
      <c r="K77" s="49">
        <f>K76*(1+Summary!B76)</f>
        <v>0.87932944391108425</v>
      </c>
      <c r="L77" s="49">
        <f>L76*(1+Summary!H76)</f>
        <v>1.2817365117018962</v>
      </c>
      <c r="M77" s="49">
        <f>M76*(1+Summary!I76)</f>
        <v>2.6755714489071232</v>
      </c>
      <c r="N77">
        <f>MAX($K$3:K77)</f>
        <v>0.99069492651945945</v>
      </c>
      <c r="O77">
        <f>MAX($L$3:L77)</f>
        <v>1.3034341467002368</v>
      </c>
      <c r="P77" s="47">
        <f t="shared" si="2"/>
        <v>-0.11241147968691823</v>
      </c>
      <c r="Q77" s="47">
        <f t="shared" si="3"/>
        <v>-1.6646514174321947E-2</v>
      </c>
      <c r="R77" s="47">
        <f>M77/MAX($M$3:M77)-1</f>
        <v>-7.1545311940642065E-2</v>
      </c>
      <c r="T77" s="48">
        <f>Summary!A76</f>
        <v>39082</v>
      </c>
      <c r="U77" s="67">
        <f>Trend_Simulation!B172*Trend_Simulation!K172*4.31</f>
        <v>1.2656194326947669E-2</v>
      </c>
      <c r="V77" s="67">
        <f>Trend_Simulation!C172*Trend_Simulation!L172*4.31</f>
        <v>-6.3962821860626363E-3</v>
      </c>
      <c r="W77" s="67">
        <f>Trend_Simulation!D172*Trend_Simulation!M172*4.31</f>
        <v>-4.5633748195886064E-3</v>
      </c>
      <c r="X77" s="67">
        <f>Trend_Simulation!E172*Trend_Simulation!N172*4.31</f>
        <v>-1.4430135210349649E-2</v>
      </c>
      <c r="Y77" s="67">
        <f>Trend_Simulation!F172*Trend_Simulation!O172*4.31</f>
        <v>5.7244863480012389E-3</v>
      </c>
      <c r="Z77" s="67">
        <f>Trend_Simulation!G172*Trend_Simulation!P172*4.31</f>
        <v>-7.1945622360222103E-3</v>
      </c>
      <c r="AA77" s="67">
        <f>Trend_Simulation!H172*Trend_Simulation!Q172*4.31</f>
        <v>1.8625387956205986E-2</v>
      </c>
      <c r="AB77" s="67" t="e">
        <f>Trend_Simulation!#REF!*Trend_Simulation!#REF!*4.31</f>
        <v>#REF!</v>
      </c>
      <c r="AC77" s="67" t="e">
        <f>SUM(U77:AB77)</f>
        <v>#REF!</v>
      </c>
      <c r="AD77" s="67">
        <f>Summary!I76</f>
        <v>4.3293814004492261E-3</v>
      </c>
      <c r="AE77" s="67" t="e">
        <f>AC77-AD77</f>
        <v>#REF!</v>
      </c>
      <c r="AF77">
        <f>LN(1+AD77)</f>
        <v>4.320036590582904E-3</v>
      </c>
    </row>
    <row r="78" spans="1:32" ht="15.5" x14ac:dyDescent="0.35">
      <c r="A78" s="52" t="s">
        <v>190</v>
      </c>
      <c r="B78" s="52"/>
      <c r="C78" s="52"/>
      <c r="D78" s="52"/>
      <c r="E78" s="52"/>
      <c r="F78" s="52"/>
      <c r="G78" s="52"/>
      <c r="H78" s="52"/>
      <c r="J78" s="48">
        <f>Summary!A77</f>
        <v>39113</v>
      </c>
      <c r="K78" s="49">
        <f>K77*(1+Summary!B77)</f>
        <v>0.88826526844398446</v>
      </c>
      <c r="L78" s="49">
        <f>L77*(1+Summary!H77)</f>
        <v>1.2941550915082038</v>
      </c>
      <c r="M78" s="49">
        <f>M77*(1+Summary!I77)</f>
        <v>2.7849676348215016</v>
      </c>
      <c r="N78">
        <f>MAX($K$3:K78)</f>
        <v>0.99069492651945945</v>
      </c>
      <c r="O78">
        <f>MAX($L$3:L78)</f>
        <v>1.3034341467002368</v>
      </c>
      <c r="P78" s="47">
        <f t="shared" si="2"/>
        <v>-0.10339172568020927</v>
      </c>
      <c r="Q78" s="47">
        <f t="shared" si="3"/>
        <v>-7.1189290349065182E-3</v>
      </c>
      <c r="R78" s="47">
        <f>M78/MAX($M$3:M78)-1</f>
        <v>-3.3583551768060937E-2</v>
      </c>
      <c r="T78" s="48">
        <f>Summary!A77</f>
        <v>39113</v>
      </c>
      <c r="U78" s="67">
        <f>Trend_Simulation!B173*Trend_Simulation!K173*4.31</f>
        <v>3.0766697555180793E-3</v>
      </c>
      <c r="V78" s="67">
        <f>Trend_Simulation!C173*Trend_Simulation!L173*4.31</f>
        <v>5.9037543827908517E-3</v>
      </c>
      <c r="W78" s="67">
        <f>Trend_Simulation!D173*Trend_Simulation!M173*4.31</f>
        <v>5.0997032701836677E-3</v>
      </c>
      <c r="X78" s="67">
        <f>Trend_Simulation!E173*Trend_Simulation!N173*4.31</f>
        <v>6.0312407426664901E-3</v>
      </c>
      <c r="Y78" s="67">
        <f>Trend_Simulation!F173*Trend_Simulation!O173*4.31</f>
        <v>6.5806888478833524E-3</v>
      </c>
      <c r="Z78" s="67">
        <f>Trend_Simulation!G173*Trend_Simulation!P173*4.31</f>
        <v>4.8184956351591968E-3</v>
      </c>
      <c r="AA78" s="67">
        <f>Trend_Simulation!H173*Trend_Simulation!Q173*4.31</f>
        <v>1.0248481673182538E-2</v>
      </c>
      <c r="AB78" s="67" t="e">
        <f>Trend_Simulation!#REF!*Trend_Simulation!#REF!*4.31</f>
        <v>#REF!</v>
      </c>
      <c r="AC78" s="67" t="e">
        <f>SUM(U78:AB78)</f>
        <v>#REF!</v>
      </c>
      <c r="AD78" s="67">
        <f>Summary!I77</f>
        <v>4.0887035911174305E-2</v>
      </c>
      <c r="AE78" s="67" t="e">
        <f>AC78-AD78</f>
        <v>#REF!</v>
      </c>
      <c r="AF78">
        <f>LN(1+AD78)</f>
        <v>4.0073268769799462E-2</v>
      </c>
    </row>
    <row r="79" spans="1:32" x14ac:dyDescent="0.35">
      <c r="A79" s="53" t="s">
        <v>191</v>
      </c>
      <c r="B79" s="53" t="s">
        <v>166</v>
      </c>
      <c r="C79" s="53" t="s">
        <v>167</v>
      </c>
      <c r="D79" s="53" t="s">
        <v>76</v>
      </c>
      <c r="E79" s="53" t="s">
        <v>168</v>
      </c>
      <c r="F79" s="53" t="s">
        <v>169</v>
      </c>
      <c r="G79" s="53" t="s">
        <v>192</v>
      </c>
      <c r="J79" s="48">
        <f>Summary!A78</f>
        <v>39141</v>
      </c>
      <c r="K79" s="49">
        <f>K78*(1+Summary!B78)</f>
        <v>0.86729192821800416</v>
      </c>
      <c r="L79" s="49">
        <f>L78*(1+Summary!H78)</f>
        <v>1.2820910516376827</v>
      </c>
      <c r="M79" s="49">
        <f>M78*(1+Summary!I78)</f>
        <v>2.6754109096675101</v>
      </c>
      <c r="N79">
        <f>MAX($K$3:K79)</f>
        <v>0.99069492651945945</v>
      </c>
      <c r="O79">
        <f>MAX($L$3:L79)</f>
        <v>1.3034341467002368</v>
      </c>
      <c r="P79" s="47">
        <f t="shared" si="2"/>
        <v>-0.12456205739843507</v>
      </c>
      <c r="Q79" s="47">
        <f t="shared" si="3"/>
        <v>-1.6374509687801408E-2</v>
      </c>
      <c r="R79" s="47">
        <f>M79/MAX($M$3:M79)-1</f>
        <v>-7.1601020940563309E-2</v>
      </c>
      <c r="T79" s="48">
        <f>Summary!A78</f>
        <v>39141</v>
      </c>
      <c r="U79" s="67">
        <f>Trend_Simulation!B174*Trend_Simulation!K174*4.31</f>
        <v>-5.7849483478610506E-3</v>
      </c>
      <c r="V79" s="67">
        <f>Trend_Simulation!C174*Trend_Simulation!L174*4.31</f>
        <v>6.2270985044216342E-3</v>
      </c>
      <c r="W79" s="67">
        <f>Trend_Simulation!D174*Trend_Simulation!M174*4.31</f>
        <v>5.6572101123058939E-3</v>
      </c>
      <c r="X79" s="67">
        <f>Trend_Simulation!E174*Trend_Simulation!N174*4.31</f>
        <v>-1.5405404152826376E-2</v>
      </c>
      <c r="Y79" s="67">
        <f>Trend_Simulation!F174*Trend_Simulation!O174*4.31</f>
        <v>-1.5262758294309845E-2</v>
      </c>
      <c r="Z79" s="67">
        <f>Trend_Simulation!G174*Trend_Simulation!P174*4.31</f>
        <v>-6.3456107470463395E-3</v>
      </c>
      <c r="AA79" s="67">
        <f>Trend_Simulation!H174*Trend_Simulation!Q174*4.31</f>
        <v>-9.2631609861311571E-3</v>
      </c>
      <c r="AB79" s="67" t="e">
        <f>Trend_Simulation!#REF!*Trend_Simulation!#REF!*4.31</f>
        <v>#REF!</v>
      </c>
      <c r="AC79" s="67" t="e">
        <f>SUM(U79:AB79)</f>
        <v>#REF!</v>
      </c>
      <c r="AD79" s="67">
        <f>Summary!I78</f>
        <v>-3.9338599050187328E-2</v>
      </c>
      <c r="AE79" s="67" t="e">
        <f>AC79-AD79</f>
        <v>#REF!</v>
      </c>
      <c r="AF79">
        <f>LN(1+AD79)</f>
        <v>-4.0133272421055792E-2</v>
      </c>
    </row>
    <row r="80" spans="1:32" x14ac:dyDescent="0.35">
      <c r="A80" s="70" t="s">
        <v>193</v>
      </c>
      <c r="B80" s="47">
        <f>EXP(SUMIFS($AF$3:$AF$312,$T$3:$T$312,"&gt;="&amp;$AH$14,$T$3:$T$312,"&lt;="&amp;$AI$14))-1</f>
        <v>1.1935457643190257</v>
      </c>
      <c r="C80" s="47">
        <f>SUMIFS($U$3:$U$312,$T$3:$T$312,"&gt;="&amp;$AH$14,$T$3:$T$312,"&lt;="&amp;$AI$14)+SUMIFS($V$3:$V$312,$T$3:$T$312,"&gt;="&amp;$AH$14,$T$3:$T$312,"&lt;="&amp;$AI$14)</f>
        <v>0.18663305647763537</v>
      </c>
      <c r="D80" s="47">
        <f>SUMIFS($W$3:$W$312,$T$3:$T$312,"&gt;="&amp;$AH$14,$T$3:$T$312,"&lt;="&amp;$AI$14)+SUMIFS($X$3:$X$312,$T$3:$T$312,"&gt;="&amp;$AH$14,$T$3:$T$312,"&lt;="&amp;$AI$14)</f>
        <v>0.34751470805403983</v>
      </c>
      <c r="E80" s="47">
        <f>SUMIFS($Y$3:$Y$312,$T$3:$T$312,"&gt;="&amp;$AH$14,$T$3:$T$312,"&lt;="&amp;$AI$14)+SUMIFS($Z$3:$Z$312,$T$3:$T$312,"&gt;="&amp;$AH$14,$T$3:$T$312,"&lt;="&amp;$AI$14)</f>
        <v>0.23259914385921404</v>
      </c>
      <c r="F80" s="47" t="e">
        <f>SUMIFS($AA$3:$AA$312,$T$3:$T$312,"&gt;="&amp;$AH$14,$T$3:$T$312,"&lt;="&amp;$AI$14)+SUMIFS($AB$3:$AB$312,$T$3:$T$312,"&gt;="&amp;$AH$14,$T$3:$T$312,"&lt;="&amp;$AI$14)</f>
        <v>#REF!</v>
      </c>
      <c r="G80" t="s">
        <v>184</v>
      </c>
      <c r="J80" s="48">
        <f>Summary!A79</f>
        <v>39172</v>
      </c>
      <c r="K80" s="49">
        <f>K79*(1+Summary!B79)</f>
        <v>0.87327376116978039</v>
      </c>
      <c r="L80" s="49">
        <f>L79*(1+Summary!H79)</f>
        <v>1.2780663685066684</v>
      </c>
      <c r="M80" s="49">
        <f>M79*(1+Summary!I79)</f>
        <v>2.6399691097866786</v>
      </c>
      <c r="N80">
        <f>MAX($K$3:K80)</f>
        <v>0.99069492651945945</v>
      </c>
      <c r="O80">
        <f>MAX($L$3:L80)</f>
        <v>1.3034341467002368</v>
      </c>
      <c r="P80" s="47">
        <f t="shared" si="2"/>
        <v>-0.11852404025344798</v>
      </c>
      <c r="Q80" s="47">
        <f t="shared" si="3"/>
        <v>-1.9462263020950665E-2</v>
      </c>
      <c r="R80" s="47">
        <f>M80/MAX($M$3:M80)-1</f>
        <v>-8.3899741375056069E-2</v>
      </c>
      <c r="T80" s="48">
        <f>Summary!A79</f>
        <v>39172</v>
      </c>
      <c r="U80" s="67">
        <f>Trend_Simulation!B175*Trend_Simulation!K175*4.31</f>
        <v>-1.1605447193655553E-2</v>
      </c>
      <c r="V80" s="67">
        <f>Trend_Simulation!C175*Trend_Simulation!L175*4.31</f>
        <v>-4.1622355495274264E-3</v>
      </c>
      <c r="W80" s="67">
        <f>Trend_Simulation!D175*Trend_Simulation!M175*4.31</f>
        <v>7.1266253971436584E-4</v>
      </c>
      <c r="X80" s="67">
        <f>Trend_Simulation!E175*Trend_Simulation!N175*4.31</f>
        <v>-3.8899499343981684E-3</v>
      </c>
      <c r="Y80" s="67">
        <f>Trend_Simulation!F175*Trend_Simulation!O175*4.31</f>
        <v>4.3448028429340082E-3</v>
      </c>
      <c r="Z80" s="67">
        <f>Trend_Simulation!G175*Trend_Simulation!P175*4.31</f>
        <v>8.0556075753570114E-4</v>
      </c>
      <c r="AA80" s="67">
        <f>Trend_Simulation!H175*Trend_Simulation!Q175*4.31</f>
        <v>2.6484648446369454E-4</v>
      </c>
      <c r="AB80" s="67" t="e">
        <f>Trend_Simulation!#REF!*Trend_Simulation!#REF!*4.31</f>
        <v>#REF!</v>
      </c>
      <c r="AC80" s="67" t="e">
        <f>SUM(U80:AB80)</f>
        <v>#REF!</v>
      </c>
      <c r="AD80" s="67">
        <f>Summary!I79</f>
        <v>-1.3247236061108782E-2</v>
      </c>
      <c r="AE80" s="67" t="e">
        <f>AC80-AD80</f>
        <v>#REF!</v>
      </c>
      <c r="AF80">
        <f>LN(1+AD80)</f>
        <v>-1.3335763390262132E-2</v>
      </c>
    </row>
    <row r="81" spans="1:32" x14ac:dyDescent="0.35">
      <c r="A81" s="70" t="s">
        <v>194</v>
      </c>
      <c r="B81" s="47">
        <f>EXP(SUMIFS($AF$3:$AF$312,$T$3:$T$312,"&gt;="&amp;$AH$15,$T$3:$T$312,"&lt;="&amp;$AI$15))-1</f>
        <v>0.21053866654993203</v>
      </c>
      <c r="C81" s="47">
        <f>SUMIFS($U$3:$U$312,$T$3:$T$312,"&gt;="&amp;$AH$15,$T$3:$T$312,"&lt;="&amp;$AI$15)+SUMIFS($V$3:$V$312,$T$3:$T$312,"&gt;="&amp;$AH$15,$T$3:$T$312,"&lt;="&amp;$AI$15)</f>
        <v>0.28194113192945508</v>
      </c>
      <c r="D81" s="47">
        <f>SUMIFS($W$3:$W$312,$T$3:$T$312,"&gt;="&amp;$AH$15,$T$3:$T$312,"&lt;="&amp;$AI$15)+SUMIFS($X$3:$X$312,$T$3:$T$312,"&gt;="&amp;$AH$15,$T$3:$T$312,"&lt;="&amp;$AI$15)</f>
        <v>-4.6342049567125856E-2</v>
      </c>
      <c r="E81" s="47">
        <f>SUMIFS($Y$3:$Y$312,$T$3:$T$312,"&gt;="&amp;$AH$15,$T$3:$T$312,"&lt;="&amp;$AI$15)+SUMIFS($Z$3:$Z$312,$T$3:$T$312,"&gt;="&amp;$AH$15,$T$3:$T$312,"&lt;="&amp;$AI$15)</f>
        <v>-6.6008864050437974E-2</v>
      </c>
      <c r="F81" s="47" t="e">
        <f>SUMIFS($AA$3:$AA$312,$T$3:$T$312,"&gt;="&amp;$AH$15,$T$3:$T$312,"&lt;="&amp;$AI$15)+SUMIFS($AB$3:$AB$312,$T$3:$T$312,"&gt;="&amp;$AH$15,$T$3:$T$312,"&lt;="&amp;$AI$15)</f>
        <v>#REF!</v>
      </c>
      <c r="G81" t="s">
        <v>183</v>
      </c>
      <c r="J81" s="48">
        <f>Summary!A80</f>
        <v>39202</v>
      </c>
      <c r="K81" s="49">
        <f>K80*(1+Summary!B80)</f>
        <v>0.90820471161657168</v>
      </c>
      <c r="L81" s="49">
        <f>L80*(1+Summary!H80)</f>
        <v>1.2866782984431195</v>
      </c>
      <c r="M81" s="49">
        <f>M80*(1+Summary!I80)</f>
        <v>2.7150377202887666</v>
      </c>
      <c r="N81">
        <f>MAX($K$3:K81)</f>
        <v>0.99069492651945945</v>
      </c>
      <c r="O81">
        <f>MAX($L$3:L81)</f>
        <v>1.3034341467002368</v>
      </c>
      <c r="P81" s="47">
        <f t="shared" si="2"/>
        <v>-8.3265001863585764E-2</v>
      </c>
      <c r="Q81" s="47">
        <f t="shared" si="3"/>
        <v>-1.2855155206372482E-2</v>
      </c>
      <c r="R81" s="47">
        <f>M81/MAX($M$3:M81)-1</f>
        <v>-5.7850052672018593E-2</v>
      </c>
      <c r="T81" s="48">
        <f>Summary!A80</f>
        <v>39202</v>
      </c>
      <c r="U81" s="67">
        <f>Trend_Simulation!B176*Trend_Simulation!K176*4.31</f>
        <v>-5.253836430202666E-5</v>
      </c>
      <c r="V81" s="67">
        <f>Trend_Simulation!C176*Trend_Simulation!L176*4.31</f>
        <v>6.0724460971926892E-3</v>
      </c>
      <c r="W81" s="67">
        <f>Trend_Simulation!D176*Trend_Simulation!M176*4.31</f>
        <v>2.3742421973898782E-3</v>
      </c>
      <c r="X81" s="67">
        <f>Trend_Simulation!E176*Trend_Simulation!N176*4.31</f>
        <v>1.6577533066713655E-3</v>
      </c>
      <c r="Y81" s="67">
        <f>Trend_Simulation!F176*Trend_Simulation!O176*4.31</f>
        <v>2.4748993637748705E-2</v>
      </c>
      <c r="Z81" s="67">
        <f>Trend_Simulation!G176*Trend_Simulation!P176*4.31</f>
        <v>-1.4855151775527185E-2</v>
      </c>
      <c r="AA81" s="67">
        <f>Trend_Simulation!H176*Trend_Simulation!Q176*4.31</f>
        <v>9.0961098003283728E-3</v>
      </c>
      <c r="AB81" s="67" t="e">
        <f>Trend_Simulation!#REF!*Trend_Simulation!#REF!*4.31</f>
        <v>#REF!</v>
      </c>
      <c r="AC81" s="67" t="e">
        <f>SUM(U81:AB81)</f>
        <v>#REF!</v>
      </c>
      <c r="AD81" s="67">
        <f>Summary!I80</f>
        <v>2.8435412453804553E-2</v>
      </c>
      <c r="AE81" s="67" t="e">
        <f>AC81-AD81</f>
        <v>#REF!</v>
      </c>
      <c r="AF81">
        <f>LN(1+AD81)</f>
        <v>2.8038630330361015E-2</v>
      </c>
    </row>
    <row r="82" spans="1:32" x14ac:dyDescent="0.35">
      <c r="A82" s="70" t="s">
        <v>195</v>
      </c>
      <c r="B82" s="47">
        <f>EXP(SUMIFS($AF$3:$AF$312,$T$3:$T$312,"&gt;="&amp;$AH$16,$T$3:$T$312,"&lt;="&amp;$AI$16))-1</f>
        <v>0.89663122306681742</v>
      </c>
      <c r="C82" s="47">
        <f>SUMIFS($U$3:$U$312,$T$3:$T$312,"&gt;="&amp;$AH$16,$T$3:$T$312,"&lt;="&amp;$AI$16)+SUMIFS($V$3:$V$312,$T$3:$T$312,"&gt;="&amp;$AH$16,$T$3:$T$312,"&lt;="&amp;$AI$16)</f>
        <v>4.9079210184812649E-2</v>
      </c>
      <c r="D82" s="47">
        <f>SUMIFS($W$3:$W$312,$T$3:$T$312,"&gt;="&amp;$AH$16,$T$3:$T$312,"&lt;="&amp;$AI$16)+SUMIFS($X$3:$X$312,$T$3:$T$312,"&gt;="&amp;$AH$16,$T$3:$T$312,"&lt;="&amp;$AI$16)</f>
        <v>0.31442856255106638</v>
      </c>
      <c r="E82" s="47">
        <f>SUMIFS($Y$3:$Y$312,$T$3:$T$312,"&gt;="&amp;$AH$16,$T$3:$T$312,"&lt;="&amp;$AI$16)+SUMIFS($Z$3:$Z$312,$T$3:$T$312,"&gt;="&amp;$AH$16,$T$3:$T$312,"&lt;="&amp;$AI$16)</f>
        <v>0.25224294087935756</v>
      </c>
      <c r="F82" s="47" t="e">
        <f>SUMIFS($AA$3:$AA$312,$T$3:$T$312,"&gt;="&amp;$AH$16,$T$3:$T$312,"&lt;="&amp;$AI$16)+SUMIFS($AB$3:$AB$312,$T$3:$T$312,"&gt;="&amp;$AH$16,$T$3:$T$312,"&lt;="&amp;$AI$16)</f>
        <v>#REF!</v>
      </c>
      <c r="G82" t="s">
        <v>184</v>
      </c>
      <c r="J82" s="48">
        <f>Summary!A81</f>
        <v>39233</v>
      </c>
      <c r="K82" s="49">
        <f>K81*(1+Summary!B81)</f>
        <v>0.93530758437338435</v>
      </c>
      <c r="L82" s="49">
        <f>L81*(1+Summary!H81)</f>
        <v>1.2929184340419615</v>
      </c>
      <c r="M82" s="49">
        <f>M81*(1+Summary!I81)</f>
        <v>2.7706041341977654</v>
      </c>
      <c r="N82">
        <f>MAX($K$3:K82)</f>
        <v>0.99069492651945945</v>
      </c>
      <c r="O82">
        <f>MAX($L$3:L82)</f>
        <v>1.3034341467002368</v>
      </c>
      <c r="P82" s="47">
        <f t="shared" si="2"/>
        <v>-5.590756615728687E-2</v>
      </c>
      <c r="Q82" s="47">
        <f t="shared" si="3"/>
        <v>-8.067697692972664E-3</v>
      </c>
      <c r="R82" s="47">
        <f>M82/MAX($M$3:M82)-1</f>
        <v>-3.8567855026528819E-2</v>
      </c>
      <c r="T82" s="48">
        <f>Summary!A81</f>
        <v>39233</v>
      </c>
      <c r="U82" s="67">
        <f>Trend_Simulation!B177*Trend_Simulation!K177*4.31</f>
        <v>2.1669378670421068E-3</v>
      </c>
      <c r="V82" s="67">
        <f>Trend_Simulation!C177*Trend_Simulation!L177*4.31</f>
        <v>9.8519361597779048E-3</v>
      </c>
      <c r="W82" s="67">
        <f>Trend_Simulation!D177*Trend_Simulation!M177*4.31</f>
        <v>-1.2808906305383732E-2</v>
      </c>
      <c r="X82" s="67">
        <f>Trend_Simulation!E177*Trend_Simulation!N177*4.31</f>
        <v>-1.755980693426221E-2</v>
      </c>
      <c r="Y82" s="67">
        <f>Trend_Simulation!F177*Trend_Simulation!O177*4.31</f>
        <v>1.7183391844515415E-2</v>
      </c>
      <c r="Z82" s="67">
        <f>Trend_Simulation!G177*Trend_Simulation!P177*4.31</f>
        <v>8.0043585507850352E-3</v>
      </c>
      <c r="AA82" s="67">
        <f>Trend_Simulation!H177*Trend_Simulation!Q177*4.31</f>
        <v>1.4064737493229271E-2</v>
      </c>
      <c r="AB82" s="67" t="e">
        <f>Trend_Simulation!#REF!*Trend_Simulation!#REF!*4.31</f>
        <v>#REF!</v>
      </c>
      <c r="AC82" s="67" t="e">
        <f>SUM(U82:AB82)</f>
        <v>#REF!</v>
      </c>
      <c r="AD82" s="67">
        <f>Summary!I81</f>
        <v>2.0466166452777258E-2</v>
      </c>
      <c r="AE82" s="67" t="e">
        <f>AC82-AD82</f>
        <v>#REF!</v>
      </c>
      <c r="AF82">
        <f>LN(1+AD82)</f>
        <v>2.0259548825731978E-2</v>
      </c>
    </row>
    <row r="83" spans="1:32" x14ac:dyDescent="0.35">
      <c r="A83" s="70" t="s">
        <v>196</v>
      </c>
      <c r="B83" s="47">
        <f>EXP(SUMIFS($AF$3:$AF$312,$T$3:$T$312,"&gt;="&amp;$AH$17,$T$3:$T$312,"&lt;="&amp;$AI$17))-1</f>
        <v>2.5040500823045266</v>
      </c>
      <c r="C83" s="47">
        <f>SUMIFS($U$3:$U$312,$T$3:$T$312,"&gt;="&amp;$AH$17,$T$3:$T$312,"&lt;="&amp;$AI$17)+SUMIFS($V$3:$V$312,$T$3:$T$312,"&gt;="&amp;$AH$17,$T$3:$T$312,"&lt;="&amp;$AI$17)</f>
        <v>0.41551047456853252</v>
      </c>
      <c r="D83" s="47">
        <f>SUMIFS($W$3:$W$312,$T$3:$T$312,"&gt;="&amp;$AH$17,$T$3:$T$312,"&lt;="&amp;$AI$17)+SUMIFS($X$3:$X$312,$T$3:$T$312,"&gt;="&amp;$AH$17,$T$3:$T$312,"&lt;="&amp;$AI$17)</f>
        <v>0.4034002795139775</v>
      </c>
      <c r="E83" s="47">
        <f>SUMIFS($Y$3:$Y$312,$T$3:$T$312,"&gt;="&amp;$AH$17,$T$3:$T$312,"&lt;="&amp;$AI$17)+SUMIFS($Z$3:$Z$312,$T$3:$T$312,"&gt;="&amp;$AH$17,$T$3:$T$312,"&lt;="&amp;$AI$17)</f>
        <v>0.31926847097373356</v>
      </c>
      <c r="F83" s="47" t="e">
        <f>SUMIFS($AA$3:$AA$312,$T$3:$T$312,"&gt;="&amp;$AH$17,$T$3:$T$312,"&lt;="&amp;$AI$17)+SUMIFS($AB$3:$AB$312,$T$3:$T$312,"&gt;="&amp;$AH$17,$T$3:$T$312,"&lt;="&amp;$AI$17)</f>
        <v>#REF!</v>
      </c>
      <c r="G83" t="s">
        <v>181</v>
      </c>
      <c r="J83" s="48">
        <f>Summary!A82</f>
        <v>39263</v>
      </c>
      <c r="K83" s="49">
        <f>K82*(1+Summary!B82)</f>
        <v>0.91581123993796598</v>
      </c>
      <c r="L83" s="49">
        <f>L82*(1+Summary!H82)</f>
        <v>1.2875331559308061</v>
      </c>
      <c r="M83" s="49">
        <f>M82*(1+Summary!I82)</f>
        <v>2.7219046975031147</v>
      </c>
      <c r="N83">
        <f>MAX($K$3:K83)</f>
        <v>0.99069492651945945</v>
      </c>
      <c r="O83">
        <f>MAX($L$3:L83)</f>
        <v>1.3034341467002368</v>
      </c>
      <c r="P83" s="47">
        <f t="shared" si="2"/>
        <v>-7.5587029444651788E-2</v>
      </c>
      <c r="Q83" s="47">
        <f t="shared" si="3"/>
        <v>-1.2199305050957565E-2</v>
      </c>
      <c r="R83" s="47">
        <f>M83/MAX($M$3:M83)-1</f>
        <v>-5.5467131001187275E-2</v>
      </c>
      <c r="T83" s="48">
        <f>Summary!A82</f>
        <v>39263</v>
      </c>
      <c r="U83" s="67">
        <f>Trend_Simulation!B178*Trend_Simulation!K178*4.31</f>
        <v>-7.3784777998461351E-3</v>
      </c>
      <c r="V83" s="67">
        <f>Trend_Simulation!C178*Trend_Simulation!L178*4.31</f>
        <v>6.9112148526006469E-3</v>
      </c>
      <c r="W83" s="67">
        <f>Trend_Simulation!D178*Trend_Simulation!M178*4.31</f>
        <v>-9.676560998090375E-3</v>
      </c>
      <c r="X83" s="67">
        <f>Trend_Simulation!E178*Trend_Simulation!N178*4.31</f>
        <v>-6.115694823414476E-3</v>
      </c>
      <c r="Y83" s="67">
        <f>Trend_Simulation!F178*Trend_Simulation!O178*4.31</f>
        <v>-1.2013964803505866E-2</v>
      </c>
      <c r="Z83" s="67">
        <f>Trend_Simulation!G178*Trend_Simulation!P178*4.31</f>
        <v>-2.3132911591952597E-4</v>
      </c>
      <c r="AA83" s="67">
        <f>Trend_Simulation!H178*Trend_Simulation!Q178*4.31</f>
        <v>1.0552753186233088E-2</v>
      </c>
      <c r="AB83" s="67" t="e">
        <f>Trend_Simulation!#REF!*Trend_Simulation!#REF!*4.31</f>
        <v>#REF!</v>
      </c>
      <c r="AC83" s="67" t="e">
        <f>SUM(U83:AB83)</f>
        <v>#REF!</v>
      </c>
      <c r="AD83" s="67">
        <f>Summary!I82</f>
        <v>-1.7577190510022725E-2</v>
      </c>
      <c r="AE83" s="67" t="e">
        <f>AC83-AD83</f>
        <v>#REF!</v>
      </c>
      <c r="AF83">
        <f>LN(1+AD83)</f>
        <v>-1.773350372974708E-2</v>
      </c>
    </row>
    <row r="84" spans="1:32" x14ac:dyDescent="0.35">
      <c r="A84" s="70" t="s">
        <v>197</v>
      </c>
      <c r="B84" s="47">
        <f>EXP(SUMIFS($AF$3:$AF$312,$T$3:$T$312,"&gt;="&amp;$AH$18,$T$3:$T$312,"&lt;="&amp;$AI$18))-1</f>
        <v>-8.5595674932007704E-2</v>
      </c>
      <c r="C84" s="47">
        <f>SUMIFS($U$3:$U$312,$T$3:$T$312,"&gt;="&amp;$AH$18,$T$3:$T$312,"&lt;="&amp;$AI$18)+SUMIFS($V$3:$V$312,$T$3:$T$312,"&gt;="&amp;$AH$18,$T$3:$T$312,"&lt;="&amp;$AI$18)</f>
        <v>-9.8998469144733106E-2</v>
      </c>
      <c r="D84" s="47">
        <f>SUMIFS($W$3:$W$312,$T$3:$T$312,"&gt;="&amp;$AH$18,$T$3:$T$312,"&lt;="&amp;$AI$18)+SUMIFS($X$3:$X$312,$T$3:$T$312,"&gt;="&amp;$AH$18,$T$3:$T$312,"&lt;="&amp;$AI$18)</f>
        <v>3.5807472046128143E-2</v>
      </c>
      <c r="E84" s="47">
        <f>SUMIFS($Y$3:$Y$312,$T$3:$T$312,"&gt;="&amp;$AH$18,$T$3:$T$312,"&lt;="&amp;$AI$18)+SUMIFS($Z$3:$Z$312,$T$3:$T$312,"&gt;="&amp;$AH$18,$T$3:$T$312,"&lt;="&amp;$AI$18)</f>
        <v>1.6957040568664608E-2</v>
      </c>
      <c r="F84" s="47" t="e">
        <f>SUMIFS($AA$3:$AA$312,$T$3:$T$312,"&gt;="&amp;$AH$18,$T$3:$T$312,"&lt;="&amp;$AI$18)+SUMIFS($AB$3:$AB$312,$T$3:$T$312,"&gt;="&amp;$AH$18,$T$3:$T$312,"&lt;="&amp;$AI$18)</f>
        <v>#REF!</v>
      </c>
      <c r="G84" t="s">
        <v>181</v>
      </c>
      <c r="J84" s="48">
        <f>Summary!A83</f>
        <v>39294</v>
      </c>
      <c r="K84" s="49">
        <f>K83*(1+Summary!B83)</f>
        <v>0.88353888191418639</v>
      </c>
      <c r="L84" s="49">
        <f>L83*(1+Summary!H83)</f>
        <v>1.2800753956623965</v>
      </c>
      <c r="M84" s="49">
        <f>M83*(1+Summary!I83)</f>
        <v>2.6553719645550058</v>
      </c>
      <c r="N84">
        <f>MAX($K$3:K84)</f>
        <v>0.99069492651945945</v>
      </c>
      <c r="O84">
        <f>MAX($L$3:L84)</f>
        <v>1.3034341467002368</v>
      </c>
      <c r="P84" s="47">
        <f t="shared" si="2"/>
        <v>-0.10816250465896404</v>
      </c>
      <c r="Q84" s="47">
        <f t="shared" si="3"/>
        <v>-1.7920929183093071E-2</v>
      </c>
      <c r="R84" s="47">
        <f>M84/MAX($M$3:M84)-1</f>
        <v>-7.8554770032581822E-2</v>
      </c>
      <c r="T84" s="48">
        <f>Summary!A83</f>
        <v>39294</v>
      </c>
      <c r="U84" s="67">
        <f>Trend_Simulation!B179*Trend_Simulation!K179*4.31</f>
        <v>-4.7501646981106989E-3</v>
      </c>
      <c r="V84" s="67">
        <f>Trend_Simulation!C179*Trend_Simulation!L179*4.31</f>
        <v>-6.9658145369765898E-3</v>
      </c>
      <c r="W84" s="67">
        <f>Trend_Simulation!D179*Trend_Simulation!M179*4.31</f>
        <v>1.2655033483374002E-2</v>
      </c>
      <c r="X84" s="67">
        <f>Trend_Simulation!E179*Trend_Simulation!N179*4.31</f>
        <v>1.5693566206960729E-2</v>
      </c>
      <c r="Y84" s="67">
        <f>Trend_Simulation!F179*Trend_Simulation!O179*4.31</f>
        <v>-1.9791051168077792E-2</v>
      </c>
      <c r="Z84" s="67">
        <f>Trend_Simulation!G179*Trend_Simulation!P179*4.31</f>
        <v>-1.5284818695104193E-3</v>
      </c>
      <c r="AA84" s="67">
        <f>Trend_Simulation!H179*Trend_Simulation!Q179*4.31</f>
        <v>-2.027784006017103E-2</v>
      </c>
      <c r="AB84" s="67" t="e">
        <f>Trend_Simulation!#REF!*Trend_Simulation!#REF!*4.31</f>
        <v>#REF!</v>
      </c>
      <c r="AC84" s="67" t="e">
        <f>SUM(U84:AB84)</f>
        <v>#REF!</v>
      </c>
      <c r="AD84" s="67">
        <f>Summary!I83</f>
        <v>-2.4443446902876982E-2</v>
      </c>
      <c r="AE84" s="67" t="e">
        <f>AC84-AD84</f>
        <v>#REF!</v>
      </c>
      <c r="AF84">
        <f>LN(1+AD84)</f>
        <v>-2.4747147152802677E-2</v>
      </c>
    </row>
    <row r="85" spans="1:32" x14ac:dyDescent="0.35">
      <c r="A85" s="70" t="s">
        <v>198</v>
      </c>
      <c r="B85" s="47">
        <f>EXP(SUMIFS($AF$3:$AF$312,$T$3:$T$312,"&gt;="&amp;$AH$19,$T$3:$T$312,"&lt;="&amp;$AI$19))-1</f>
        <v>0.18163294843972988</v>
      </c>
      <c r="C85" s="47">
        <f>SUMIFS($U$3:$U$312,$T$3:$T$312,"&gt;="&amp;$AH$19,$T$3:$T$312,"&lt;="&amp;$AI$19)+SUMIFS($V$3:$V$312,$T$3:$T$312,"&gt;="&amp;$AH$19,$T$3:$T$312,"&lt;="&amp;$AI$19)</f>
        <v>0.10402891319247475</v>
      </c>
      <c r="D85" s="47">
        <f>SUMIFS($W$3:$W$312,$T$3:$T$312,"&gt;="&amp;$AH$19,$T$3:$T$312,"&lt;="&amp;$AI$19)+SUMIFS($X$3:$X$312,$T$3:$T$312,"&gt;="&amp;$AH$19,$T$3:$T$312,"&lt;="&amp;$AI$19)</f>
        <v>-2.5526190939132651E-2</v>
      </c>
      <c r="E85" s="47">
        <f>SUMIFS($Y$3:$Y$312,$T$3:$T$312,"&gt;="&amp;$AH$19,$T$3:$T$312,"&lt;="&amp;$AI$19)+SUMIFS($Z$3:$Z$312,$T$3:$T$312,"&gt;="&amp;$AH$19,$T$3:$T$312,"&lt;="&amp;$AI$19)</f>
        <v>0.11817216535165224</v>
      </c>
      <c r="F85" s="47" t="e">
        <f>SUMIFS($AA$3:$AA$312,$T$3:$T$312,"&gt;="&amp;$AH$19,$T$3:$T$312,"&lt;="&amp;$AI$19)+SUMIFS($AB$3:$AB$312,$T$3:$T$312,"&gt;="&amp;$AH$19,$T$3:$T$312,"&lt;="&amp;$AI$19)</f>
        <v>#REF!</v>
      </c>
      <c r="G85" t="s">
        <v>41</v>
      </c>
      <c r="J85" s="48">
        <f>Summary!A84</f>
        <v>39325</v>
      </c>
      <c r="K85" s="49">
        <f>K84*(1+Summary!B84)</f>
        <v>0.89240085665755831</v>
      </c>
      <c r="L85" s="49">
        <f>L84*(1+Summary!H84)</f>
        <v>1.2933284117892088</v>
      </c>
      <c r="M85" s="49">
        <f>M84*(1+Summary!I84)</f>
        <v>2.7713877255188724</v>
      </c>
      <c r="N85">
        <f>MAX($K$3:K85)</f>
        <v>0.99069492651945945</v>
      </c>
      <c r="O85">
        <f>MAX($L$3:L85)</f>
        <v>1.3034341467002368</v>
      </c>
      <c r="P85" s="47">
        <f t="shared" si="2"/>
        <v>-9.9217294073798201E-2</v>
      </c>
      <c r="Q85" s="47">
        <f t="shared" si="3"/>
        <v>-7.753161091115901E-3</v>
      </c>
      <c r="R85" s="47">
        <f>M85/MAX($M$3:M85)-1</f>
        <v>-3.8295939643405053E-2</v>
      </c>
      <c r="T85" s="48">
        <f>Summary!A84</f>
        <v>39325</v>
      </c>
      <c r="U85" s="67">
        <f>Trend_Simulation!B180*Trend_Simulation!K180*4.31</f>
        <v>3.7024279439180803E-3</v>
      </c>
      <c r="V85" s="67">
        <f>Trend_Simulation!C180*Trend_Simulation!L180*4.31</f>
        <v>-1.1089005981444852E-3</v>
      </c>
      <c r="W85" s="67">
        <f>Trend_Simulation!D180*Trend_Simulation!M180*4.31</f>
        <v>2.4136880590039895E-2</v>
      </c>
      <c r="X85" s="67">
        <f>Trend_Simulation!E180*Trend_Simulation!N180*4.31</f>
        <v>1.7807654612813389E-2</v>
      </c>
      <c r="Y85" s="67">
        <f>Trend_Simulation!F180*Trend_Simulation!O180*4.31</f>
        <v>5.65947059595412E-3</v>
      </c>
      <c r="Z85" s="67">
        <f>Trend_Simulation!G180*Trend_Simulation!P180*4.31</f>
        <v>7.8681388826302417E-3</v>
      </c>
      <c r="AA85" s="67">
        <f>Trend_Simulation!H180*Trend_Simulation!Q180*4.31</f>
        <v>-1.3442910196059327E-2</v>
      </c>
      <c r="AB85" s="67" t="e">
        <f>Trend_Simulation!#REF!*Trend_Simulation!#REF!*4.31</f>
        <v>#REF!</v>
      </c>
      <c r="AC85" s="67" t="e">
        <f>SUM(U85:AB85)</f>
        <v>#REF!</v>
      </c>
      <c r="AD85" s="67">
        <f>Summary!I84</f>
        <v>4.36909640202926E-2</v>
      </c>
      <c r="AE85" s="67" t="e">
        <f>AC85-AD85</f>
        <v>#REF!</v>
      </c>
      <c r="AF85">
        <f>LN(1+AD85)</f>
        <v>4.2763434165587248E-2</v>
      </c>
    </row>
    <row r="86" spans="1:32" x14ac:dyDescent="0.35">
      <c r="A86" s="70" t="s">
        <v>199</v>
      </c>
      <c r="B86" s="47">
        <f>EXP(SUMIFS($AF$3:$AF$312,$T$3:$T$312,"&gt;="&amp;$AH$20,$T$3:$T$312,"&lt;="&amp;$AI$20))-1</f>
        <v>9.790467784606971E-2</v>
      </c>
      <c r="C86" s="47">
        <f>SUMIFS($U$3:$U$312,$T$3:$T$312,"&gt;="&amp;$AH$20,$T$3:$T$312,"&lt;="&amp;$AI$20)+SUMIFS($V$3:$V$312,$T$3:$T$312,"&gt;="&amp;$AH$20,$T$3:$T$312,"&lt;="&amp;$AI$20)</f>
        <v>-8.4582934611954985E-2</v>
      </c>
      <c r="D86" s="47">
        <f>SUMIFS($W$3:$W$312,$T$3:$T$312,"&gt;="&amp;$AH$20,$T$3:$T$312,"&lt;="&amp;$AI$20)+SUMIFS($X$3:$X$312,$T$3:$T$312,"&gt;="&amp;$AH$20,$T$3:$T$312,"&lt;="&amp;$AI$20)</f>
        <v>-4.6023581835403504E-2</v>
      </c>
      <c r="E86" s="47">
        <f>SUMIFS($Y$3:$Y$312,$T$3:$T$312,"&gt;="&amp;$AH$20,$T$3:$T$312,"&lt;="&amp;$AI$20)+SUMIFS($Z$3:$Z$312,$T$3:$T$312,"&gt;="&amp;$AH$20,$T$3:$T$312,"&lt;="&amp;$AI$20)</f>
        <v>7.8108907589201054E-2</v>
      </c>
      <c r="F86" s="47" t="e">
        <f>SUMIFS($AA$3:$AA$312,$T$3:$T$312,"&gt;="&amp;$AH$20,$T$3:$T$312,"&lt;="&amp;$AI$20)+SUMIFS($AB$3:$AB$312,$T$3:$T$312,"&gt;="&amp;$AH$20,$T$3:$T$312,"&lt;="&amp;$AI$20)</f>
        <v>#REF!</v>
      </c>
      <c r="G86" t="s">
        <v>153</v>
      </c>
      <c r="J86" s="48">
        <f>Summary!A85</f>
        <v>39355</v>
      </c>
      <c r="K86" s="49">
        <f>K85*(1+Summary!B85)</f>
        <v>0.92134997415257347</v>
      </c>
      <c r="L86" s="49">
        <f>L85*(1+Summary!H85)</f>
        <v>1.3070872470376749</v>
      </c>
      <c r="M86" s="49">
        <f>M85*(1+Summary!I85)</f>
        <v>2.8958055468555592</v>
      </c>
      <c r="N86">
        <f>MAX($K$3:K86)</f>
        <v>0.99069492651945945</v>
      </c>
      <c r="O86">
        <f>MAX($L$3:L86)</f>
        <v>1.3070872470376749</v>
      </c>
      <c r="P86" s="47">
        <f t="shared" si="2"/>
        <v>-6.9996272828923067E-2</v>
      </c>
      <c r="Q86" s="47">
        <f t="shared" si="3"/>
        <v>0</v>
      </c>
      <c r="R86" s="47">
        <f>M86/MAX($M$3:M86)-1</f>
        <v>0</v>
      </c>
      <c r="T86" s="48">
        <f>Summary!A85</f>
        <v>39355</v>
      </c>
      <c r="U86" s="67">
        <f>Trend_Simulation!B181*Trend_Simulation!K181*4.31</f>
        <v>-1.4750913038135418E-2</v>
      </c>
      <c r="V86" s="67">
        <f>Trend_Simulation!C181*Trend_Simulation!L181*4.31</f>
        <v>2.8750811791851027E-2</v>
      </c>
      <c r="W86" s="67">
        <f>Trend_Simulation!D181*Trend_Simulation!M181*4.31</f>
        <v>-6.4114737095807503E-4</v>
      </c>
      <c r="X86" s="67">
        <f>Trend_Simulation!E181*Trend_Simulation!N181*4.31</f>
        <v>2.0910950499115474E-3</v>
      </c>
      <c r="Y86" s="67">
        <f>Trend_Simulation!F181*Trend_Simulation!O181*4.31</f>
        <v>1.8001070146392031E-2</v>
      </c>
      <c r="Z86" s="67">
        <f>Trend_Simulation!G181*Trend_Simulation!P181*4.31</f>
        <v>1.4675485106160057E-2</v>
      </c>
      <c r="AA86" s="67">
        <f>Trend_Simulation!H181*Trend_Simulation!Q181*4.31</f>
        <v>-2.2752633507186356E-3</v>
      </c>
      <c r="AB86" s="67" t="e">
        <f>Trend_Simulation!#REF!*Trend_Simulation!#REF!*4.31</f>
        <v>#REF!</v>
      </c>
      <c r="AC86" s="67" t="e">
        <f>SUM(U86:AB86)</f>
        <v>#REF!</v>
      </c>
      <c r="AD86" s="67">
        <f>Summary!I85</f>
        <v>4.4893689970208976E-2</v>
      </c>
      <c r="AE86" s="67" t="e">
        <f>AC86-AD86</f>
        <v>#REF!</v>
      </c>
      <c r="AF86">
        <f>LN(1+AD86)</f>
        <v>4.3915148155790326E-2</v>
      </c>
    </row>
    <row r="87" spans="1:32" x14ac:dyDescent="0.35">
      <c r="A87" s="70" t="s">
        <v>200</v>
      </c>
      <c r="B87" s="47">
        <f>EXP(SUMIFS($AF$3:$AF$312,$T$3:$T$312,"&gt;="&amp;$AH$21,$T$3:$T$312,"&lt;="&amp;$AI$21))-1</f>
        <v>0.85506970410630312</v>
      </c>
      <c r="C87" s="47">
        <f>SUMIFS($U$3:$U$312,$T$3:$T$312,"&gt;="&amp;$AH$21,$T$3:$T$312,"&lt;="&amp;$AI$21)+SUMIFS($V$3:$V$312,$T$3:$T$312,"&gt;="&amp;$AH$21,$T$3:$T$312,"&lt;="&amp;$AI$21)</f>
        <v>0.37398211617260224</v>
      </c>
      <c r="D87" s="47">
        <f>SUMIFS($W$3:$W$312,$T$3:$T$312,"&gt;="&amp;$AH$21,$T$3:$T$312,"&lt;="&amp;$AI$21)+SUMIFS($X$3:$X$312,$T$3:$T$312,"&gt;="&amp;$AH$21,$T$3:$T$312,"&lt;="&amp;$AI$21)</f>
        <v>8.9343766923251688E-2</v>
      </c>
      <c r="E87" s="47">
        <f>SUMIFS($Y$3:$Y$312,$T$3:$T$312,"&gt;="&amp;$AH$21,$T$3:$T$312,"&lt;="&amp;$AI$21)+SUMIFS($Z$3:$Z$312,$T$3:$T$312,"&gt;="&amp;$AH$21,$T$3:$T$312,"&lt;="&amp;$AI$21)</f>
        <v>0.17779889232456969</v>
      </c>
      <c r="F87" s="47" t="e">
        <f>SUMIFS($AA$3:$AA$312,$T$3:$T$312,"&gt;="&amp;$AH$21,$T$3:$T$312,"&lt;="&amp;$AI$21)+SUMIFS($AB$3:$AB$312,$T$3:$T$312,"&gt;="&amp;$AH$21,$T$3:$T$312,"&lt;="&amp;$AI$21)</f>
        <v>#REF!</v>
      </c>
      <c r="G87" t="s">
        <v>182</v>
      </c>
      <c r="J87" s="48">
        <f>Summary!A86</f>
        <v>39386</v>
      </c>
      <c r="K87" s="49">
        <f>K86*(1+Summary!B86)</f>
        <v>0.931467395317923</v>
      </c>
      <c r="L87" s="49">
        <f>L86*(1+Summary!H86)</f>
        <v>1.3308992909489288</v>
      </c>
      <c r="M87" s="49">
        <f>M86*(1+Summary!I86)</f>
        <v>3.1184305527723675</v>
      </c>
      <c r="N87">
        <f>MAX($K$3:K87)</f>
        <v>0.99069492651945945</v>
      </c>
      <c r="O87">
        <f>MAX($L$3:L87)</f>
        <v>1.3308992909489288</v>
      </c>
      <c r="P87" s="47">
        <f t="shared" si="2"/>
        <v>-5.9783824077525582E-2</v>
      </c>
      <c r="Q87" s="47">
        <f t="shared" si="3"/>
        <v>0</v>
      </c>
      <c r="R87" s="47">
        <f>M87/MAX($M$3:M87)-1</f>
        <v>0</v>
      </c>
      <c r="T87" s="48">
        <f>Summary!A86</f>
        <v>39386</v>
      </c>
      <c r="U87" s="67">
        <f>Trend_Simulation!B182*Trend_Simulation!K182*4.31</f>
        <v>1.4442043983186293E-2</v>
      </c>
      <c r="V87" s="67">
        <f>Trend_Simulation!C182*Trend_Simulation!L182*4.31</f>
        <v>1.6346849626869647E-2</v>
      </c>
      <c r="W87" s="67">
        <f>Trend_Simulation!D182*Trend_Simulation!M182*4.31</f>
        <v>1.1730505116861573E-2</v>
      </c>
      <c r="X87" s="67">
        <f>Trend_Simulation!E182*Trend_Simulation!N182*4.31</f>
        <v>6.5395824455164566E-3</v>
      </c>
      <c r="Y87" s="67">
        <f>Trend_Simulation!F182*Trend_Simulation!O182*4.31</f>
        <v>5.969238191594858E-3</v>
      </c>
      <c r="Z87" s="67">
        <f>Trend_Simulation!G182*Trend_Simulation!P182*4.31</f>
        <v>2.0053970917191528E-2</v>
      </c>
      <c r="AA87" s="67">
        <f>Trend_Simulation!H182*Trend_Simulation!Q182*4.31</f>
        <v>3.4358348086120523E-3</v>
      </c>
      <c r="AB87" s="67" t="e">
        <f>Trend_Simulation!#REF!*Trend_Simulation!#REF!*4.31</f>
        <v>#REF!</v>
      </c>
      <c r="AC87" s="67" t="e">
        <f>SUM(U87:AB87)</f>
        <v>#REF!</v>
      </c>
      <c r="AD87" s="67">
        <f>Summary!I86</f>
        <v>7.6878437558954238E-2</v>
      </c>
      <c r="AE87" s="67" t="e">
        <f>AC87-AD87</f>
        <v>#REF!</v>
      </c>
      <c r="AF87">
        <f>LN(1+AD87)</f>
        <v>7.4066520456498169E-2</v>
      </c>
    </row>
    <row r="88" spans="1:32" x14ac:dyDescent="0.35">
      <c r="J88" s="48">
        <f>Summary!A87</f>
        <v>39416</v>
      </c>
      <c r="K88" s="49">
        <f>K87*(1+Summary!B87)</f>
        <v>0.88885606676020945</v>
      </c>
      <c r="L88" s="49">
        <f>L87*(1+Summary!H87)</f>
        <v>1.3230014296006123</v>
      </c>
      <c r="M88" s="49">
        <f>M87*(1+Summary!I87)</f>
        <v>3.0403374210861007</v>
      </c>
      <c r="N88">
        <f>MAX($K$3:K88)</f>
        <v>0.99069492651945945</v>
      </c>
      <c r="O88">
        <f>MAX($L$3:L88)</f>
        <v>1.3308992909489288</v>
      </c>
      <c r="P88" s="47">
        <f t="shared" si="2"/>
        <v>-0.10279537830786467</v>
      </c>
      <c r="Q88" s="47">
        <f t="shared" si="3"/>
        <v>-5.9342291351627274E-3</v>
      </c>
      <c r="R88" s="47">
        <f>M88/MAX($M$3:M88)-1</f>
        <v>-2.5042446950386599E-2</v>
      </c>
      <c r="T88" s="48">
        <f>Summary!A87</f>
        <v>39416</v>
      </c>
      <c r="U88" s="67">
        <f>Trend_Simulation!B183*Trend_Simulation!K183*4.31</f>
        <v>4.6291099336108412E-4</v>
      </c>
      <c r="V88" s="67">
        <f>Trend_Simulation!C183*Trend_Simulation!L183*4.31</f>
        <v>-4.3068873649233725E-3</v>
      </c>
      <c r="W88" s="67">
        <f>Trend_Simulation!D183*Trend_Simulation!M183*4.31</f>
        <v>1.1378190931278218E-2</v>
      </c>
      <c r="X88" s="67">
        <f>Trend_Simulation!E183*Trend_Simulation!N183*4.31</f>
        <v>3.4284310610916385E-2</v>
      </c>
      <c r="Y88" s="67">
        <f>Trend_Simulation!F183*Trend_Simulation!O183*4.31</f>
        <v>-2.4815495407712072E-2</v>
      </c>
      <c r="Z88" s="67">
        <f>Trend_Simulation!G183*Trend_Simulation!P183*4.31</f>
        <v>-2.1119100156545032E-2</v>
      </c>
      <c r="AA88" s="67">
        <f>Trend_Simulation!H183*Trend_Simulation!Q183*4.31</f>
        <v>-2.1460457178926414E-2</v>
      </c>
      <c r="AB88" s="67" t="e">
        <f>Trend_Simulation!#REF!*Trend_Simulation!#REF!*4.31</f>
        <v>#REF!</v>
      </c>
      <c r="AC88" s="67" t="e">
        <f>SUM(U88:AB88)</f>
        <v>#REF!</v>
      </c>
      <c r="AD88" s="67">
        <f>Summary!I87</f>
        <v>-2.5042446950386554E-2</v>
      </c>
      <c r="AE88" s="67" t="e">
        <f>AC88-AD88</f>
        <v>#REF!</v>
      </c>
      <c r="AF88">
        <f>LN(1+AD88)</f>
        <v>-2.5361344265709868E-2</v>
      </c>
    </row>
    <row r="89" spans="1:32" x14ac:dyDescent="0.35">
      <c r="J89" s="48">
        <f>Summary!A88</f>
        <v>39447</v>
      </c>
      <c r="K89" s="49">
        <f>K88*(1+Summary!B88)</f>
        <v>0.87866479580533174</v>
      </c>
      <c r="L89" s="49">
        <f>L88*(1+Summary!H88)</f>
        <v>1.3314458644684599</v>
      </c>
      <c r="M89" s="49">
        <f>M88*(1+Summary!I88)</f>
        <v>3.1222299933712074</v>
      </c>
      <c r="N89">
        <f>MAX($K$3:K89)</f>
        <v>0.99069492651945945</v>
      </c>
      <c r="O89">
        <f>MAX($L$3:L89)</f>
        <v>1.3314458644684599</v>
      </c>
      <c r="P89" s="47">
        <f t="shared" si="2"/>
        <v>-0.11308237048080527</v>
      </c>
      <c r="Q89" s="47">
        <f t="shared" si="3"/>
        <v>0</v>
      </c>
      <c r="R89" s="47">
        <f>M89/MAX($M$3:M89)-1</f>
        <v>0</v>
      </c>
      <c r="T89" s="48">
        <f>Summary!A88</f>
        <v>39447</v>
      </c>
      <c r="U89" s="67">
        <f>Trend_Simulation!B184*Trend_Simulation!K184*4.31</f>
        <v>9.2670139115313167E-3</v>
      </c>
      <c r="V89" s="67">
        <f>Trend_Simulation!C184*Trend_Simulation!L184*4.31</f>
        <v>1.6996108043861521E-2</v>
      </c>
      <c r="W89" s="67">
        <f>Trend_Simulation!D184*Trend_Simulation!M184*4.31</f>
        <v>1.0361460950030277E-3</v>
      </c>
      <c r="X89" s="67">
        <f>Trend_Simulation!E184*Trend_Simulation!N184*4.31</f>
        <v>1.5415163361353708E-3</v>
      </c>
      <c r="Y89" s="67">
        <f>Trend_Simulation!F184*Trend_Simulation!O184*4.31</f>
        <v>-6.1142948397309074E-3</v>
      </c>
      <c r="Z89" s="67">
        <f>Trend_Simulation!G184*Trend_Simulation!P184*4.31</f>
        <v>-1.6084736165751722E-3</v>
      </c>
      <c r="AA89" s="67">
        <f>Trend_Simulation!H184*Trend_Simulation!Q184*4.31</f>
        <v>6.3917912900214487E-3</v>
      </c>
      <c r="AB89" s="67" t="e">
        <f>Trend_Simulation!#REF!*Trend_Simulation!#REF!*4.31</f>
        <v>#REF!</v>
      </c>
      <c r="AC89" s="67" t="e">
        <f>SUM(U89:AB89)</f>
        <v>#REF!</v>
      </c>
      <c r="AD89" s="67">
        <f>Summary!I88</f>
        <v>2.6935356489429393E-2</v>
      </c>
      <c r="AE89" s="67" t="e">
        <f>AC89-AD89</f>
        <v>#REF!</v>
      </c>
      <c r="AF89">
        <f>LN(1+AD89)</f>
        <v>2.6578984943385942E-2</v>
      </c>
    </row>
    <row r="90" spans="1:32" x14ac:dyDescent="0.35">
      <c r="J90" s="48">
        <f>Summary!A89</f>
        <v>39478</v>
      </c>
      <c r="K90" s="49">
        <f>K89*(1+Summary!B89)</f>
        <v>0.82054501144671721</v>
      </c>
      <c r="L90" s="49">
        <f>L89*(1+Summary!H89)</f>
        <v>1.3580617138666566</v>
      </c>
      <c r="M90" s="49">
        <f>M89*(1+Summary!I89)</f>
        <v>3.385616886704812</v>
      </c>
      <c r="N90">
        <f>MAX($K$3:K90)</f>
        <v>0.99069492651945945</v>
      </c>
      <c r="O90">
        <f>MAX($L$3:L90)</f>
        <v>1.3580617138666566</v>
      </c>
      <c r="P90" s="47">
        <f t="shared" si="2"/>
        <v>-0.17174804323518467</v>
      </c>
      <c r="Q90" s="47">
        <f t="shared" si="3"/>
        <v>0</v>
      </c>
      <c r="R90" s="47">
        <f>M90/MAX($M$3:M90)-1</f>
        <v>0</v>
      </c>
      <c r="T90" s="48">
        <f>Summary!A89</f>
        <v>39478</v>
      </c>
      <c r="U90" s="67">
        <f>Trend_Simulation!B185*Trend_Simulation!K185*4.31</f>
        <v>-6.6300466678681242E-3</v>
      </c>
      <c r="V90" s="67">
        <f>Trend_Simulation!C185*Trend_Simulation!L185*4.31</f>
        <v>2.6953417962025796E-2</v>
      </c>
      <c r="W90" s="67">
        <f>Trend_Simulation!D185*Trend_Simulation!M185*4.31</f>
        <v>1.0382290678063653E-2</v>
      </c>
      <c r="X90" s="67">
        <f>Trend_Simulation!E185*Trend_Simulation!N185*4.31</f>
        <v>2.7355413476037729E-2</v>
      </c>
      <c r="Y90" s="67">
        <f>Trend_Simulation!F185*Trend_Simulation!O185*4.31</f>
        <v>3.5623992774158883E-2</v>
      </c>
      <c r="Z90" s="67">
        <f>Trend_Simulation!G185*Trend_Simulation!P185*4.31</f>
        <v>-3.6533556816371215E-2</v>
      </c>
      <c r="AA90" s="67">
        <f>Trend_Simulation!H185*Trend_Simulation!Q185*4.31</f>
        <v>2.9006186753182117E-2</v>
      </c>
      <c r="AB90" s="67" t="e">
        <f>Trend_Simulation!#REF!*Trend_Simulation!#REF!*4.31</f>
        <v>#REF!</v>
      </c>
      <c r="AC90" s="67" t="e">
        <f>SUM(U90:AB90)</f>
        <v>#REF!</v>
      </c>
      <c r="AD90" s="67">
        <f>Summary!I89</f>
        <v>8.4358581492330803E-2</v>
      </c>
      <c r="AE90" s="67" t="e">
        <f>AC90-AD90</f>
        <v>#REF!</v>
      </c>
      <c r="AF90">
        <f>LN(1+AD90)</f>
        <v>8.0988643051561587E-2</v>
      </c>
    </row>
    <row r="91" spans="1:32" x14ac:dyDescent="0.35">
      <c r="J91" s="48">
        <f>Summary!A90</f>
        <v>39507</v>
      </c>
      <c r="K91" s="49">
        <f>K90*(1+Summary!B90)</f>
        <v>0.79181744332028636</v>
      </c>
      <c r="L91" s="49">
        <f>L90*(1+Summary!H90)</f>
        <v>1.391245930820046</v>
      </c>
      <c r="M91" s="49">
        <f>M90*(1+Summary!I90)</f>
        <v>3.7347269207191576</v>
      </c>
      <c r="N91">
        <f>MAX($K$3:K91)</f>
        <v>0.99069492651945945</v>
      </c>
      <c r="O91">
        <f>MAX($L$3:L91)</f>
        <v>1.391245930820046</v>
      </c>
      <c r="P91" s="47">
        <f t="shared" si="2"/>
        <v>-0.20074543421543067</v>
      </c>
      <c r="Q91" s="47">
        <f t="shared" si="3"/>
        <v>0</v>
      </c>
      <c r="R91" s="47">
        <f>M91/MAX($M$3:M91)-1</f>
        <v>0</v>
      </c>
      <c r="T91" s="48">
        <f>Summary!A90</f>
        <v>39507</v>
      </c>
      <c r="U91" s="67">
        <f>Trend_Simulation!B186*Trend_Simulation!K186*4.31</f>
        <v>2.3448737928379385E-2</v>
      </c>
      <c r="V91" s="67">
        <f>Trend_Simulation!C186*Trend_Simulation!L186*4.31</f>
        <v>1.4010829638261498E-2</v>
      </c>
      <c r="W91" s="67">
        <f>Trend_Simulation!D186*Trend_Simulation!M186*4.31</f>
        <v>8.3039845533004631E-3</v>
      </c>
      <c r="X91" s="67">
        <f>Trend_Simulation!E186*Trend_Simulation!N186*4.31</f>
        <v>1.5191970538850489E-2</v>
      </c>
      <c r="Y91" s="67">
        <f>Trend_Simulation!F186*Trend_Simulation!O186*4.31</f>
        <v>1.7806778561624829E-2</v>
      </c>
      <c r="Z91" s="67">
        <f>Trend_Simulation!G186*Trend_Simulation!P186*4.31</f>
        <v>1.537373840537668E-2</v>
      </c>
      <c r="AA91" s="67">
        <f>Trend_Simulation!H186*Trend_Simulation!Q186*4.31</f>
        <v>1.1178743648592894E-2</v>
      </c>
      <c r="AB91" s="67" t="e">
        <f>Trend_Simulation!#REF!*Trend_Simulation!#REF!*4.31</f>
        <v>#REF!</v>
      </c>
      <c r="AC91" s="67" t="e">
        <f>SUM(U91:AB91)</f>
        <v>#REF!</v>
      </c>
      <c r="AD91" s="67">
        <f>Summary!I90</f>
        <v>0.10311563466772854</v>
      </c>
      <c r="AE91" s="67" t="e">
        <f>AC91-AD91</f>
        <v>#REF!</v>
      </c>
      <c r="AF91">
        <f>LN(1+AD91)</f>
        <v>9.8138571283862872E-2</v>
      </c>
    </row>
    <row r="92" spans="1:32" x14ac:dyDescent="0.35">
      <c r="J92" s="48">
        <f>Summary!A91</f>
        <v>39538</v>
      </c>
      <c r="K92" s="49">
        <f>K91*(1+Summary!B91)</f>
        <v>0.78635255889520705</v>
      </c>
      <c r="L92" s="49">
        <f>L91*(1+Summary!H91)</f>
        <v>1.409606371267786</v>
      </c>
      <c r="M92" s="49">
        <f>M91*(1+Summary!I91)</f>
        <v>3.942720769486638</v>
      </c>
      <c r="N92">
        <f>MAX($K$3:K92)</f>
        <v>0.99069492651945945</v>
      </c>
      <c r="O92">
        <f>MAX($L$3:L92)</f>
        <v>1.409606371267786</v>
      </c>
      <c r="P92" s="47">
        <f t="shared" si="2"/>
        <v>-0.20626164740961617</v>
      </c>
      <c r="Q92" s="47">
        <f t="shared" si="3"/>
        <v>0</v>
      </c>
      <c r="R92" s="47">
        <f>M92/MAX($M$3:M92)-1</f>
        <v>0</v>
      </c>
      <c r="T92" s="48">
        <f>Summary!A91</f>
        <v>39538</v>
      </c>
      <c r="U92" s="67">
        <f>Trend_Simulation!B187*Trend_Simulation!K187*4.31</f>
        <v>1.3288650741259731E-2</v>
      </c>
      <c r="V92" s="67">
        <f>Trend_Simulation!C187*Trend_Simulation!L187*4.31</f>
        <v>-1.6306041577225105E-2</v>
      </c>
      <c r="W92" s="67">
        <f>Trend_Simulation!D187*Trend_Simulation!M187*4.31</f>
        <v>2.3996280715212863E-2</v>
      </c>
      <c r="X92" s="67">
        <f>Trend_Simulation!E187*Trend_Simulation!N187*4.31</f>
        <v>1.3017489650476157E-2</v>
      </c>
      <c r="Y92" s="67">
        <f>Trend_Simulation!F187*Trend_Simulation!O187*4.31</f>
        <v>3.4142309367217855E-3</v>
      </c>
      <c r="Z92" s="67">
        <f>Trend_Simulation!G187*Trend_Simulation!P187*4.31</f>
        <v>-5.66268940851254E-3</v>
      </c>
      <c r="AA92" s="67">
        <f>Trend_Simulation!H187*Trend_Simulation!Q187*4.31</f>
        <v>2.5131669082622158E-2</v>
      </c>
      <c r="AB92" s="67" t="e">
        <f>Trend_Simulation!#REF!*Trend_Simulation!#REF!*4.31</f>
        <v>#REF!</v>
      </c>
      <c r="AC92" s="67" t="e">
        <f>SUM(U92:AB92)</f>
        <v>#REF!</v>
      </c>
      <c r="AD92" s="67">
        <f>Summary!I91</f>
        <v>5.5691849279151356E-2</v>
      </c>
      <c r="AE92" s="67" t="e">
        <f>AC92-AD92</f>
        <v>#REF!</v>
      </c>
      <c r="AF92">
        <f>LN(1+AD92)</f>
        <v>5.419633330468069E-2</v>
      </c>
    </row>
    <row r="93" spans="1:32" x14ac:dyDescent="0.35">
      <c r="J93" s="48">
        <f>Summary!A92</f>
        <v>39568</v>
      </c>
      <c r="K93" s="49">
        <f>K92*(1+Summary!B92)</f>
        <v>0.82312975408020073</v>
      </c>
      <c r="L93" s="49">
        <f>L92*(1+Summary!H92)</f>
        <v>1.3620330361668154</v>
      </c>
      <c r="M93" s="49">
        <f>M92*(1+Summary!I92)</f>
        <v>3.3811891501337326</v>
      </c>
      <c r="N93">
        <f>MAX($K$3:K93)</f>
        <v>0.99069492651945945</v>
      </c>
      <c r="O93">
        <f>MAX($L$3:L93)</f>
        <v>1.409606371267786</v>
      </c>
      <c r="P93" s="47">
        <f t="shared" si="2"/>
        <v>-0.16913902348117793</v>
      </c>
      <c r="Q93" s="47">
        <f t="shared" si="3"/>
        <v>-3.3749375762386458E-2</v>
      </c>
      <c r="R93" s="47">
        <f>M93/MAX($M$3:M93)-1</f>
        <v>-0.14242236571727085</v>
      </c>
      <c r="T93" s="48">
        <f>Summary!A92</f>
        <v>39568</v>
      </c>
      <c r="U93" s="67">
        <f>Trend_Simulation!B188*Trend_Simulation!K188*4.31</f>
        <v>1.7541486007075811E-2</v>
      </c>
      <c r="V93" s="67">
        <f>Trend_Simulation!C188*Trend_Simulation!L188*4.31</f>
        <v>-1.6423985675418883E-2</v>
      </c>
      <c r="W93" s="67">
        <f>Trend_Simulation!D188*Trend_Simulation!M188*4.31</f>
        <v>-5.0604447212377987E-2</v>
      </c>
      <c r="X93" s="67">
        <f>Trend_Simulation!E188*Trend_Simulation!N188*4.31</f>
        <v>-2.4254403379054532E-2</v>
      </c>
      <c r="Y93" s="67">
        <f>Trend_Simulation!F188*Trend_Simulation!O188*4.31</f>
        <v>-2.3571507223186086E-2</v>
      </c>
      <c r="Z93" s="67">
        <f>Trend_Simulation!G188*Trend_Simulation!P188*4.31</f>
        <v>-2.0851621528356627E-2</v>
      </c>
      <c r="AA93" s="67">
        <f>Trend_Simulation!H188*Trend_Simulation!Q188*4.31</f>
        <v>-2.7295330524567289E-2</v>
      </c>
      <c r="AB93" s="67" t="e">
        <f>Trend_Simulation!#REF!*Trend_Simulation!#REF!*4.31</f>
        <v>#REF!</v>
      </c>
      <c r="AC93" s="67" t="e">
        <f>SUM(U93:AB93)</f>
        <v>#REF!</v>
      </c>
      <c r="AD93" s="67">
        <f>Summary!I92</f>
        <v>-0.14242236571727082</v>
      </c>
      <c r="AE93" s="67" t="e">
        <f>AC93-AD93</f>
        <v>#REF!</v>
      </c>
      <c r="AF93">
        <f>LN(1+AD93)</f>
        <v>-0.15364356843346152</v>
      </c>
    </row>
    <row r="94" spans="1:32" x14ac:dyDescent="0.35">
      <c r="J94" s="48">
        <f>Summary!A93</f>
        <v>39599</v>
      </c>
      <c r="K94" s="49">
        <f>K93*(1+Summary!B93)</f>
        <v>0.83177017945498832</v>
      </c>
      <c r="L94" s="49">
        <f>L93*(1+Summary!H93)</f>
        <v>1.3517478093886126</v>
      </c>
      <c r="M94" s="49">
        <f>M93*(1+Summary!I93)</f>
        <v>3.2734414155037999</v>
      </c>
      <c r="N94">
        <f>MAX($K$3:K94)</f>
        <v>0.99069492651945945</v>
      </c>
      <c r="O94">
        <f>MAX($L$3:L94)</f>
        <v>1.409606371267786</v>
      </c>
      <c r="P94" s="47">
        <f t="shared" si="2"/>
        <v>-0.16041744316064133</v>
      </c>
      <c r="Q94" s="47">
        <f t="shared" si="3"/>
        <v>-4.1045899804734831E-2</v>
      </c>
      <c r="R94" s="47">
        <f>M94/MAX($M$3:M94)-1</f>
        <v>-0.1697506349327349</v>
      </c>
      <c r="T94" s="48">
        <f>Summary!A93</f>
        <v>39599</v>
      </c>
      <c r="U94" s="67">
        <f>Trend_Simulation!B189*Trend_Simulation!K189*4.31</f>
        <v>2.4978245257760046E-2</v>
      </c>
      <c r="V94" s="67">
        <f>Trend_Simulation!C189*Trend_Simulation!L189*4.31</f>
        <v>7.2551083587360969E-3</v>
      </c>
      <c r="W94" s="67">
        <f>Trend_Simulation!D189*Trend_Simulation!M189*4.31</f>
        <v>-1.8365881079655477E-2</v>
      </c>
      <c r="X94" s="67">
        <f>Trend_Simulation!E189*Trend_Simulation!N189*4.31</f>
        <v>-1.6222562688116886E-2</v>
      </c>
      <c r="Y94" s="67">
        <f>Trend_Simulation!F189*Trend_Simulation!O189*4.31</f>
        <v>-5.6172570636089198E-3</v>
      </c>
      <c r="Z94" s="67">
        <f>Trend_Simulation!G189*Trend_Simulation!P189*4.31</f>
        <v>-1.763825646623849E-2</v>
      </c>
      <c r="AA94" s="67">
        <f>Trend_Simulation!H189*Trend_Simulation!Q189*4.31</f>
        <v>-6.9358369975917947E-3</v>
      </c>
      <c r="AB94" s="67" t="e">
        <f>Trend_Simulation!#REF!*Trend_Simulation!#REF!*4.31</f>
        <v>#REF!</v>
      </c>
      <c r="AC94" s="67" t="e">
        <f>SUM(U94:AB94)</f>
        <v>#REF!</v>
      </c>
      <c r="AD94" s="67">
        <f>Summary!I93</f>
        <v>-3.1866816627419747E-2</v>
      </c>
      <c r="AE94" s="67" t="e">
        <f>AC94-AD94</f>
        <v>#REF!</v>
      </c>
      <c r="AF94">
        <f>LN(1+AD94)</f>
        <v>-3.2385615040964759E-2</v>
      </c>
    </row>
    <row r="95" spans="1:32" x14ac:dyDescent="0.35">
      <c r="J95" s="48">
        <f>Summary!A94</f>
        <v>39629</v>
      </c>
      <c r="K95" s="49">
        <f>K94*(1+Summary!B94)</f>
        <v>0.75954508529650666</v>
      </c>
      <c r="L95" s="49">
        <f>L94*(1+Summary!H94)</f>
        <v>1.3725271208418586</v>
      </c>
      <c r="M95" s="49">
        <f>M94*(1+Summary!I94)</f>
        <v>3.4857915311884198</v>
      </c>
      <c r="N95">
        <f>MAX($K$3:K95)</f>
        <v>0.99069492651945945</v>
      </c>
      <c r="O95">
        <f>MAX($L$3:L95)</f>
        <v>1.409606371267786</v>
      </c>
      <c r="P95" s="47">
        <f t="shared" si="2"/>
        <v>-0.23332090942974315</v>
      </c>
      <c r="Q95" s="47">
        <f t="shared" si="3"/>
        <v>-2.6304684188238059E-2</v>
      </c>
      <c r="R95" s="47">
        <f>M95/MAX($M$3:M95)-1</f>
        <v>-0.11589185869678331</v>
      </c>
      <c r="T95" s="48">
        <f>Summary!A94</f>
        <v>39629</v>
      </c>
      <c r="U95" s="67">
        <f>Trend_Simulation!B190*Trend_Simulation!K190*4.31</f>
        <v>1.0387977027128556E-2</v>
      </c>
      <c r="V95" s="67">
        <f>Trend_Simulation!C190*Trend_Simulation!L190*4.31</f>
        <v>1.2030790449653134E-2</v>
      </c>
      <c r="W95" s="67">
        <f>Trend_Simulation!D190*Trend_Simulation!M190*4.31</f>
        <v>1.7250978470247917E-2</v>
      </c>
      <c r="X95" s="67">
        <f>Trend_Simulation!E190*Trend_Simulation!N190*4.31</f>
        <v>1.2971531357754397E-2</v>
      </c>
      <c r="Y95" s="67">
        <f>Trend_Simulation!F190*Trend_Simulation!O190*4.31</f>
        <v>4.7363688646353902E-2</v>
      </c>
      <c r="Z95" s="67">
        <f>Trend_Simulation!G190*Trend_Simulation!P190*4.31</f>
        <v>-3.0361252857909124E-2</v>
      </c>
      <c r="AA95" s="67">
        <f>Trend_Simulation!H190*Trend_Simulation!Q190*4.31</f>
        <v>-3.3896147019052583E-3</v>
      </c>
      <c r="AB95" s="67" t="e">
        <f>Trend_Simulation!#REF!*Trend_Simulation!#REF!*4.31</f>
        <v>#REF!</v>
      </c>
      <c r="AC95" s="67" t="e">
        <f>SUM(U95:AB95)</f>
        <v>#REF!</v>
      </c>
      <c r="AD95" s="67">
        <f>Summary!I94</f>
        <v>6.4870602137212366E-2</v>
      </c>
      <c r="AE95" s="67" t="e">
        <f>AC95-AD95</f>
        <v>#REF!</v>
      </c>
      <c r="AF95">
        <f>LN(1+AD95)</f>
        <v>6.2853291438978387E-2</v>
      </c>
    </row>
    <row r="96" spans="1:32" x14ac:dyDescent="0.35">
      <c r="J96" s="48">
        <f>Summary!A95</f>
        <v>39660</v>
      </c>
      <c r="K96" s="49">
        <f>K95*(1+Summary!B95)</f>
        <v>0.75127390886935952</v>
      </c>
      <c r="L96" s="49">
        <f>L95*(1+Summary!H95)</f>
        <v>1.3673382890903449</v>
      </c>
      <c r="M96" s="49">
        <f>M95*(1+Summary!I95)</f>
        <v>3.4301802993107602</v>
      </c>
      <c r="N96">
        <f>MAX($K$3:K96)</f>
        <v>0.99069492651945945</v>
      </c>
      <c r="O96">
        <f>MAX($L$3:L96)</f>
        <v>1.409606371267786</v>
      </c>
      <c r="P96" s="47">
        <f t="shared" si="2"/>
        <v>-0.24166977264256451</v>
      </c>
      <c r="Q96" s="47">
        <f t="shared" si="3"/>
        <v>-2.9985734343287329E-2</v>
      </c>
      <c r="R96" s="47">
        <f>M96/MAX($M$3:M96)-1</f>
        <v>-0.1299966444853291</v>
      </c>
      <c r="T96" s="48">
        <f>Summary!A95</f>
        <v>39660</v>
      </c>
      <c r="U96" s="67">
        <f>Trend_Simulation!B191*Trend_Simulation!K191*4.31</f>
        <v>-2.053465852459789E-2</v>
      </c>
      <c r="V96" s="67">
        <f>Trend_Simulation!C191*Trend_Simulation!L191*4.31</f>
        <v>-4.9358449580616968E-3</v>
      </c>
      <c r="W96" s="67">
        <f>Trend_Simulation!D191*Trend_Simulation!M191*4.31</f>
        <v>1.0327025231047336E-2</v>
      </c>
      <c r="X96" s="67">
        <f>Trend_Simulation!E191*Trend_Simulation!N191*4.31</f>
        <v>7.7653133578463457E-3</v>
      </c>
      <c r="Y96" s="67">
        <f>Trend_Simulation!F191*Trend_Simulation!O191*4.31</f>
        <v>5.2580997310966038E-3</v>
      </c>
      <c r="Z96" s="67">
        <f>Trend_Simulation!G191*Trend_Simulation!P191*4.31</f>
        <v>-1.2634902500631962E-3</v>
      </c>
      <c r="AA96" s="67">
        <f>Trend_Simulation!H191*Trend_Simulation!Q191*4.31</f>
        <v>-1.2910377515388233E-2</v>
      </c>
      <c r="AB96" s="67" t="e">
        <f>Trend_Simulation!#REF!*Trend_Simulation!#REF!*4.31</f>
        <v>#REF!</v>
      </c>
      <c r="AC96" s="67" t="e">
        <f>SUM(U96:AB96)</f>
        <v>#REF!</v>
      </c>
      <c r="AD96" s="67">
        <f>Summary!I95</f>
        <v>-1.5953688389018443E-2</v>
      </c>
      <c r="AE96" s="67" t="e">
        <f>AC96-AD96</f>
        <v>#REF!</v>
      </c>
      <c r="AF96">
        <f>LN(1+AD96)</f>
        <v>-1.6082318392082844E-2</v>
      </c>
    </row>
    <row r="97" spans="10:32" x14ac:dyDescent="0.35">
      <c r="J97" s="48">
        <f>Summary!A96</f>
        <v>39691</v>
      </c>
      <c r="K97" s="49">
        <f>K96*(1+Summary!B96)</f>
        <v>0.76043128277084382</v>
      </c>
      <c r="L97" s="49">
        <f>L96*(1+Summary!H96)</f>
        <v>1.3612436551397979</v>
      </c>
      <c r="M97" s="49">
        <f>M96*(1+Summary!I96)</f>
        <v>3.3656593051526071</v>
      </c>
      <c r="N97">
        <f>MAX($K$3:K97)</f>
        <v>0.99069492651945945</v>
      </c>
      <c r="O97">
        <f>MAX($L$3:L97)</f>
        <v>1.409606371267786</v>
      </c>
      <c r="P97" s="47">
        <f t="shared" si="2"/>
        <v>-0.23242638837122653</v>
      </c>
      <c r="Q97" s="47">
        <f t="shared" si="3"/>
        <v>-3.4309376797503455E-2</v>
      </c>
      <c r="R97" s="47">
        <f>M97/MAX($M$3:M97)-1</f>
        <v>-0.14636123075212526</v>
      </c>
      <c r="T97" s="48">
        <f>Summary!A96</f>
        <v>39691</v>
      </c>
      <c r="U97" s="67">
        <f>Trend_Simulation!B192*Trend_Simulation!K192*4.31</f>
        <v>-1.5390276770528608E-2</v>
      </c>
      <c r="V97" s="67">
        <f>Trend_Simulation!C192*Trend_Simulation!L192*4.31</f>
        <v>-2.7985107928273491E-2</v>
      </c>
      <c r="W97" s="67">
        <f>Trend_Simulation!D192*Trend_Simulation!M192*4.31</f>
        <v>2.0818611126927945E-2</v>
      </c>
      <c r="X97" s="67">
        <f>Trend_Simulation!E192*Trend_Simulation!N192*4.31</f>
        <v>1.6239401348272526E-2</v>
      </c>
      <c r="Y97" s="67">
        <f>Trend_Simulation!F192*Trend_Simulation!O192*4.31</f>
        <v>-5.9206037556781797E-3</v>
      </c>
      <c r="Z97" s="67">
        <f>Trend_Simulation!G192*Trend_Simulation!P192*4.31</f>
        <v>-3.5153435922121059E-3</v>
      </c>
      <c r="AA97" s="67">
        <f>Trend_Simulation!H192*Trend_Simulation!Q192*4.31</f>
        <v>-3.4576339551099003E-3</v>
      </c>
      <c r="AB97" s="67" t="e">
        <f>Trend_Simulation!#REF!*Trend_Simulation!#REF!*4.31</f>
        <v>#REF!</v>
      </c>
      <c r="AC97" s="67" t="e">
        <f>SUM(U97:AB97)</f>
        <v>#REF!</v>
      </c>
      <c r="AD97" s="67">
        <f>Summary!I96</f>
        <v>-1.8809796724422196E-2</v>
      </c>
      <c r="AE97" s="67" t="e">
        <f>AC97-AD97</f>
        <v>#REF!</v>
      </c>
      <c r="AF97">
        <f>LN(1+AD97)</f>
        <v>-1.8988951079386453E-2</v>
      </c>
    </row>
    <row r="98" spans="10:32" x14ac:dyDescent="0.35">
      <c r="J98" s="48">
        <f>Summary!A97</f>
        <v>39721</v>
      </c>
      <c r="K98" s="49">
        <f>K97*(1+Summary!B97)</f>
        <v>0.69241562661546385</v>
      </c>
      <c r="L98" s="49">
        <f>L97*(1+Summary!H97)</f>
        <v>1.3856957579457729</v>
      </c>
      <c r="M98" s="49">
        <f>M97*(1+Summary!I97)</f>
        <v>3.6207901382413601</v>
      </c>
      <c r="N98">
        <f>MAX($K$3:K98)</f>
        <v>0.99069492651945945</v>
      </c>
      <c r="O98">
        <f>MAX($L$3:L98)</f>
        <v>1.409606371267786</v>
      </c>
      <c r="P98" s="47">
        <f t="shared" si="2"/>
        <v>-0.30108087961237451</v>
      </c>
      <c r="Q98" s="47">
        <f t="shared" si="3"/>
        <v>-1.6962617230871446E-2</v>
      </c>
      <c r="R98" s="47">
        <f>M98/MAX($M$3:M98)-1</f>
        <v>-8.1651897272754348E-2</v>
      </c>
      <c r="T98" s="48">
        <f>Summary!A97</f>
        <v>39721</v>
      </c>
      <c r="U98" s="67">
        <f>Trend_Simulation!B193*Trend_Simulation!K193*4.31</f>
        <v>-2.2295487863039639E-2</v>
      </c>
      <c r="V98" s="67">
        <f>Trend_Simulation!C193*Trend_Simulation!L193*4.31</f>
        <v>1.516225019333837E-2</v>
      </c>
      <c r="W98" s="67">
        <f>Trend_Simulation!D193*Trend_Simulation!M193*4.31</f>
        <v>-1.0662608819144626E-2</v>
      </c>
      <c r="X98" s="67">
        <f>Trend_Simulation!E193*Trend_Simulation!N193*4.31</f>
        <v>-7.6867945227302135E-3</v>
      </c>
      <c r="Y98" s="67">
        <f>Trend_Simulation!F193*Trend_Simulation!O193*4.31</f>
        <v>4.3891461489233681E-2</v>
      </c>
      <c r="Z98" s="67">
        <f>Trend_Simulation!G193*Trend_Simulation!P193*4.31</f>
        <v>4.5764239779975534E-2</v>
      </c>
      <c r="AA98" s="67">
        <f>Trend_Simulation!H193*Trend_Simulation!Q193*4.31</f>
        <v>1.3247732629683406E-2</v>
      </c>
      <c r="AB98" s="67" t="e">
        <f>Trend_Simulation!#REF!*Trend_Simulation!#REF!*4.31</f>
        <v>#REF!</v>
      </c>
      <c r="AC98" s="67" t="e">
        <f>SUM(U98:AB98)</f>
        <v>#REF!</v>
      </c>
      <c r="AD98" s="67">
        <f>Summary!I97</f>
        <v>7.580411739779018E-2</v>
      </c>
      <c r="AE98" s="67" t="e">
        <f>AC98-AD98</f>
        <v>#REF!</v>
      </c>
      <c r="AF98">
        <f>LN(1+AD98)</f>
        <v>7.3068398138945029E-2</v>
      </c>
    </row>
    <row r="99" spans="10:32" x14ac:dyDescent="0.35">
      <c r="J99" s="48">
        <f>Summary!A98</f>
        <v>39752</v>
      </c>
      <c r="K99" s="49">
        <f>K98*(1+Summary!B98)</f>
        <v>0.57292666715899832</v>
      </c>
      <c r="L99" s="49">
        <f>L98*(1+Summary!H98)</f>
        <v>1.4022372796401423</v>
      </c>
      <c r="M99" s="49">
        <f>M98*(1+Summary!I98)</f>
        <v>3.8031895259406827</v>
      </c>
      <c r="N99">
        <f>MAX($K$3:K99)</f>
        <v>0.99069492651945945</v>
      </c>
      <c r="O99">
        <f>MAX($L$3:L99)</f>
        <v>1.409606371267786</v>
      </c>
      <c r="P99" s="47">
        <f t="shared" si="2"/>
        <v>-0.42169213566902752</v>
      </c>
      <c r="Q99" s="47">
        <f t="shared" si="3"/>
        <v>-5.2277655506167697E-3</v>
      </c>
      <c r="R99" s="47">
        <f>M99/MAX($M$3:M99)-1</f>
        <v>-3.5389582905746342E-2</v>
      </c>
      <c r="T99" s="48">
        <f>Summary!A98</f>
        <v>39752</v>
      </c>
      <c r="U99" s="67">
        <f>Trend_Simulation!B194*Trend_Simulation!K194*4.31</f>
        <v>-5.3749343316509907E-2</v>
      </c>
      <c r="V99" s="67">
        <f>Trend_Simulation!C194*Trend_Simulation!L194*4.31</f>
        <v>-5.251922357812968E-2</v>
      </c>
      <c r="W99" s="67">
        <f>Trend_Simulation!D194*Trend_Simulation!M194*4.31</f>
        <v>4.6977276350356001E-3</v>
      </c>
      <c r="X99" s="67">
        <f>Trend_Simulation!E194*Trend_Simulation!N194*4.31</f>
        <v>-1.422748919870287E-2</v>
      </c>
      <c r="Y99" s="67">
        <f>Trend_Simulation!F194*Trend_Simulation!O194*4.31</f>
        <v>7.6285661333756527E-2</v>
      </c>
      <c r="Z99" s="67">
        <f>Trend_Simulation!G194*Trend_Simulation!P194*4.31</f>
        <v>4.6001932477661336E-2</v>
      </c>
      <c r="AA99" s="67">
        <f>Trend_Simulation!H194*Trend_Simulation!Q194*4.31</f>
        <v>4.4960670965105011E-2</v>
      </c>
      <c r="AB99" s="67" t="e">
        <f>Trend_Simulation!#REF!*Trend_Simulation!#REF!*4.31</f>
        <v>#REF!</v>
      </c>
      <c r="AC99" s="67" t="e">
        <f>SUM(U99:AB99)</f>
        <v>#REF!</v>
      </c>
      <c r="AD99" s="67">
        <f>Summary!I98</f>
        <v>5.0375575699042122E-2</v>
      </c>
      <c r="AE99" s="67" t="e">
        <f>AC99-AD99</f>
        <v>#REF!</v>
      </c>
      <c r="AF99">
        <f>LN(1+AD99)</f>
        <v>4.9147791355150898E-2</v>
      </c>
    </row>
    <row r="100" spans="10:32" x14ac:dyDescent="0.35">
      <c r="J100" s="48">
        <f>Summary!A99</f>
        <v>39782</v>
      </c>
      <c r="K100" s="49">
        <f>K99*(1+Summary!B99)</f>
        <v>0.53031533860128477</v>
      </c>
      <c r="L100" s="49">
        <f>L99*(1+Summary!H99)</f>
        <v>1.4616323782482574</v>
      </c>
      <c r="M100" s="49">
        <f>M99*(1+Summary!I99)</f>
        <v>4.4830026083892651</v>
      </c>
      <c r="N100">
        <f>MAX($K$3:K100)</f>
        <v>0.99069492651945945</v>
      </c>
      <c r="O100">
        <f>MAX($L$3:L100)</f>
        <v>1.4616323782482574</v>
      </c>
      <c r="P100" s="47">
        <f t="shared" si="2"/>
        <v>-0.46470368989936661</v>
      </c>
      <c r="Q100" s="47">
        <f t="shared" si="3"/>
        <v>0</v>
      </c>
      <c r="R100" s="47">
        <f>M100/MAX($M$3:M100)-1</f>
        <v>0</v>
      </c>
      <c r="T100" s="48">
        <f>Summary!A99</f>
        <v>39782</v>
      </c>
      <c r="U100" s="67">
        <f>Trend_Simulation!B195*Trend_Simulation!K195*4.31</f>
        <v>2.6660273645838405E-2</v>
      </c>
      <c r="V100" s="67">
        <f>Trend_Simulation!C195*Trend_Simulation!L195*4.31</f>
        <v>-3.48828236305323E-2</v>
      </c>
      <c r="W100" s="67">
        <f>Trend_Simulation!D195*Trend_Simulation!M195*4.31</f>
        <v>1.5942371679505102E-2</v>
      </c>
      <c r="X100" s="67">
        <f>Trend_Simulation!E195*Trend_Simulation!N195*4.31</f>
        <v>9.9911408186892522E-2</v>
      </c>
      <c r="Y100" s="67">
        <f>Trend_Simulation!F195*Trend_Simulation!O195*4.31</f>
        <v>2.6491070746038861E-2</v>
      </c>
      <c r="Z100" s="67">
        <f>Trend_Simulation!G195*Trend_Simulation!P195*4.31</f>
        <v>2.939642179751905E-2</v>
      </c>
      <c r="AA100" s="67">
        <f>Trend_Simulation!H195*Trend_Simulation!Q195*4.31</f>
        <v>1.9041589383501284E-2</v>
      </c>
      <c r="AB100" s="67" t="e">
        <f>Trend_Simulation!#REF!*Trend_Simulation!#REF!*4.31</f>
        <v>#REF!</v>
      </c>
      <c r="AC100" s="67" t="e">
        <f>SUM(U100:AB100)</f>
        <v>#REF!</v>
      </c>
      <c r="AD100" s="67">
        <f>Summary!I99</f>
        <v>0.17874814752505325</v>
      </c>
      <c r="AE100" s="67" t="e">
        <f>AC100-AD100</f>
        <v>#REF!</v>
      </c>
      <c r="AF100">
        <f>LN(1+AD100)</f>
        <v>0.1644529834054857</v>
      </c>
    </row>
    <row r="101" spans="10:32" x14ac:dyDescent="0.35">
      <c r="J101" s="48">
        <f>Summary!A100</f>
        <v>39813</v>
      </c>
      <c r="K101" s="49">
        <f>K100*(1+Summary!B100)</f>
        <v>0.53341702976146499</v>
      </c>
      <c r="L101" s="49">
        <f>L100*(1+Summary!H100)</f>
        <v>1.5043773483984473</v>
      </c>
      <c r="M101" s="49">
        <f>M100*(1+Summary!I100)</f>
        <v>5.0362613768312974</v>
      </c>
      <c r="N101">
        <f>MAX($K$3:K101)</f>
        <v>0.99069492651945945</v>
      </c>
      <c r="O101">
        <f>MAX($L$3:L101)</f>
        <v>1.5043773483984473</v>
      </c>
      <c r="P101" s="47">
        <f t="shared" si="2"/>
        <v>-0.46157286619455851</v>
      </c>
      <c r="Q101" s="47">
        <f t="shared" si="3"/>
        <v>0</v>
      </c>
      <c r="R101" s="47">
        <f>M101/MAX($M$3:M101)-1</f>
        <v>0</v>
      </c>
      <c r="T101" s="48">
        <f>Summary!A100</f>
        <v>39813</v>
      </c>
      <c r="U101" s="67">
        <f>Trend_Simulation!B196*Trend_Simulation!K196*4.31</f>
        <v>3.8111445193219934E-2</v>
      </c>
      <c r="V101" s="67">
        <f>Trend_Simulation!C196*Trend_Simulation!L196*4.31</f>
        <v>2.1101372978945512E-2</v>
      </c>
      <c r="W101" s="67">
        <f>Trend_Simulation!D196*Trend_Simulation!M196*4.31</f>
        <v>8.834007059982836E-3</v>
      </c>
      <c r="X101" s="67">
        <f>Trend_Simulation!E196*Trend_Simulation!N196*4.31</f>
        <v>3.3542209967877296E-2</v>
      </c>
      <c r="Y101" s="67">
        <f>Trend_Simulation!F196*Trend_Simulation!O196*4.31</f>
        <v>-2.2431543886076628E-3</v>
      </c>
      <c r="Z101" s="67">
        <f>Trend_Simulation!G196*Trend_Simulation!P196*4.31</f>
        <v>-5.819652268775591E-3</v>
      </c>
      <c r="AA101" s="67">
        <f>Trend_Simulation!H196*Trend_Simulation!Q196*4.31</f>
        <v>3.2518339222143984E-2</v>
      </c>
      <c r="AB101" s="67" t="e">
        <f>Trend_Simulation!#REF!*Trend_Simulation!#REF!*4.31</f>
        <v>#REF!</v>
      </c>
      <c r="AC101" s="67" t="e">
        <f>SUM(U101:AB101)</f>
        <v>#REF!</v>
      </c>
      <c r="AD101" s="67">
        <f>Summary!I100</f>
        <v>0.12341254662816664</v>
      </c>
      <c r="AE101" s="67" t="e">
        <f>AC101-AD101</f>
        <v>#REF!</v>
      </c>
      <c r="AF101">
        <f>LN(1+AD101)</f>
        <v>0.11637096949620594</v>
      </c>
    </row>
    <row r="102" spans="10:32" x14ac:dyDescent="0.35">
      <c r="J102" s="48">
        <f>Summary!A101</f>
        <v>39844</v>
      </c>
      <c r="K102" s="49">
        <f>K101*(1+Summary!B101)</f>
        <v>0.48748246067498691</v>
      </c>
      <c r="L102" s="49">
        <f>L101*(1+Summary!H101)</f>
        <v>1.5097314085259557</v>
      </c>
      <c r="M102" s="49">
        <f>M101*(1+Summary!I101)</f>
        <v>5.1119006193452954</v>
      </c>
      <c r="N102">
        <f>MAX($K$3:K102)</f>
        <v>0.99069492651945945</v>
      </c>
      <c r="O102">
        <f>MAX($L$3:L102)</f>
        <v>1.5097314085259557</v>
      </c>
      <c r="P102" s="47">
        <f t="shared" si="2"/>
        <v>-0.50793887439433494</v>
      </c>
      <c r="Q102" s="47">
        <f t="shared" si="3"/>
        <v>0</v>
      </c>
      <c r="R102" s="47">
        <f>M102/MAX($M$3:M102)-1</f>
        <v>0</v>
      </c>
      <c r="T102" s="48">
        <f>Summary!A101</f>
        <v>39844</v>
      </c>
      <c r="U102" s="67">
        <f>Trend_Simulation!B197*Trend_Simulation!K197*4.31</f>
        <v>-9.0777911390245748E-3</v>
      </c>
      <c r="V102" s="67">
        <f>Trend_Simulation!C197*Trend_Simulation!L197*4.31</f>
        <v>1.2768349760372883E-2</v>
      </c>
      <c r="W102" s="67">
        <f>Trend_Simulation!D197*Trend_Simulation!M197*4.31</f>
        <v>-1.512394799607026E-2</v>
      </c>
      <c r="X102" s="67">
        <f>Trend_Simulation!E197*Trend_Simulation!N197*4.31</f>
        <v>-2.029173055672907E-2</v>
      </c>
      <c r="Y102" s="67">
        <f>Trend_Simulation!F197*Trend_Simulation!O197*4.31</f>
        <v>3.354157794254195E-2</v>
      </c>
      <c r="Z102" s="67">
        <f>Trend_Simulation!G197*Trend_Simulation!P197*4.31</f>
        <v>7.7230335528538051E-3</v>
      </c>
      <c r="AA102" s="67">
        <f>Trend_Simulation!H197*Trend_Simulation!Q197*4.31</f>
        <v>5.7997444157295167E-3</v>
      </c>
      <c r="AB102" s="67" t="e">
        <f>Trend_Simulation!#REF!*Trend_Simulation!#REF!*4.31</f>
        <v>#REF!</v>
      </c>
      <c r="AC102" s="67" t="e">
        <f>SUM(U102:AB102)</f>
        <v>#REF!</v>
      </c>
      <c r="AD102" s="67">
        <f>Summary!I101</f>
        <v>1.5018927107708892E-2</v>
      </c>
      <c r="AE102" s="67" t="e">
        <f>AC102-AD102</f>
        <v>#REF!</v>
      </c>
      <c r="AF102">
        <f>LN(1+AD102)</f>
        <v>1.4907259716647553E-2</v>
      </c>
    </row>
    <row r="103" spans="10:32" x14ac:dyDescent="0.35">
      <c r="J103" s="48">
        <f>Summary!A102</f>
        <v>39872</v>
      </c>
      <c r="K103" s="49">
        <f>K102*(1+Summary!B102)</f>
        <v>0.43519680968909219</v>
      </c>
      <c r="L103" s="49">
        <f>L102*(1+Summary!H102)</f>
        <v>1.5186014554734115</v>
      </c>
      <c r="M103" s="49">
        <f>M102*(1+Summary!I102)</f>
        <v>5.2386427726337788</v>
      </c>
      <c r="N103">
        <f>MAX($K$3:K103)</f>
        <v>0.99069492651945945</v>
      </c>
      <c r="O103">
        <f>MAX($L$3:L103)</f>
        <v>1.5186014554734115</v>
      </c>
      <c r="P103" s="47">
        <f t="shared" si="2"/>
        <v>-0.56071561684681348</v>
      </c>
      <c r="Q103" s="47">
        <f t="shared" si="3"/>
        <v>0</v>
      </c>
      <c r="R103" s="47">
        <f>M103/MAX($M$3:M103)-1</f>
        <v>0</v>
      </c>
      <c r="T103" s="48">
        <f>Summary!A102</f>
        <v>39872</v>
      </c>
      <c r="U103" s="67">
        <f>Trend_Simulation!B198*Trend_Simulation!K198*4.31</f>
        <v>2.486930742317716E-2</v>
      </c>
      <c r="V103" s="67">
        <f>Trend_Simulation!C198*Trend_Simulation!L198*4.31</f>
        <v>-4.1664198072841442E-3</v>
      </c>
      <c r="W103" s="67">
        <f>Trend_Simulation!D198*Trend_Simulation!M198*4.31</f>
        <v>7.4280927841297037E-3</v>
      </c>
      <c r="X103" s="67">
        <f>Trend_Simulation!E198*Trend_Simulation!N198*4.31</f>
        <v>-5.9341033326002664E-3</v>
      </c>
      <c r="Y103" s="67">
        <f>Trend_Simulation!F198*Trend_Simulation!O198*4.31</f>
        <v>4.0882190315702609E-2</v>
      </c>
      <c r="Z103" s="67">
        <f>Trend_Simulation!G198*Trend_Simulation!P198*4.31</f>
        <v>1.5123058212183259E-2</v>
      </c>
      <c r="AA103" s="67">
        <f>Trend_Simulation!H198*Trend_Simulation!Q198*4.31</f>
        <v>-5.2879805262275974E-2</v>
      </c>
      <c r="AB103" s="67" t="e">
        <f>Trend_Simulation!#REF!*Trend_Simulation!#REF!*4.31</f>
        <v>#REF!</v>
      </c>
      <c r="AC103" s="67" t="e">
        <f>SUM(U103:AB103)</f>
        <v>#REF!</v>
      </c>
      <c r="AD103" s="67">
        <f>Summary!I102</f>
        <v>2.4793547982690598E-2</v>
      </c>
      <c r="AE103" s="67" t="e">
        <f>AC103-AD103</f>
        <v>#REF!</v>
      </c>
      <c r="AF103">
        <f>LN(1+AD103)</f>
        <v>2.4491175701070473E-2</v>
      </c>
    </row>
    <row r="104" spans="10:32" x14ac:dyDescent="0.35">
      <c r="J104" s="48">
        <f>Summary!A103</f>
        <v>39903</v>
      </c>
      <c r="K104" s="49">
        <f>K103*(1+Summary!B103)</f>
        <v>0.47308175171700739</v>
      </c>
      <c r="L104" s="49">
        <f>L103*(1+Summary!H103)</f>
        <v>1.4961558431693021</v>
      </c>
      <c r="M104" s="49">
        <f>M103*(1+Summary!I103)</f>
        <v>4.911890301314239</v>
      </c>
      <c r="N104">
        <f>MAX($K$3:K104)</f>
        <v>0.99069492651945945</v>
      </c>
      <c r="O104">
        <f>MAX($L$3:L104)</f>
        <v>1.5186014554734115</v>
      </c>
      <c r="P104" s="47">
        <f t="shared" si="2"/>
        <v>-0.52247484159522939</v>
      </c>
      <c r="Q104" s="47">
        <f t="shared" si="3"/>
        <v>-1.4780449619095193E-2</v>
      </c>
      <c r="R104" s="47">
        <f>M104/MAX($M$3:M104)-1</f>
        <v>-6.2373497392581689E-2</v>
      </c>
      <c r="T104" s="48">
        <f>Summary!A103</f>
        <v>39903</v>
      </c>
      <c r="U104" s="67">
        <f>Trend_Simulation!B199*Trend_Simulation!K199*4.31</f>
        <v>-1.0317049166982697E-2</v>
      </c>
      <c r="V104" s="67">
        <f>Trend_Simulation!C199*Trend_Simulation!L199*4.31</f>
        <v>5.8740251865043542E-3</v>
      </c>
      <c r="W104" s="67">
        <f>Trend_Simulation!D199*Trend_Simulation!M199*4.31</f>
        <v>-1.7824788787992235E-2</v>
      </c>
      <c r="X104" s="67">
        <f>Trend_Simulation!E199*Trend_Simulation!N199*4.31</f>
        <v>2.804305210107479E-2</v>
      </c>
      <c r="Y104" s="67">
        <f>Trend_Simulation!F199*Trend_Simulation!O199*4.31</f>
        <v>-3.2062689279317956E-2</v>
      </c>
      <c r="Z104" s="67">
        <f>Trend_Simulation!G199*Trend_Simulation!P199*4.31</f>
        <v>-3.1745537331886058E-2</v>
      </c>
      <c r="AA104" s="67">
        <f>Trend_Simulation!H199*Trend_Simulation!Q199*4.31</f>
        <v>-5.6707505797003932E-3</v>
      </c>
      <c r="AB104" s="67" t="e">
        <f>Trend_Simulation!#REF!*Trend_Simulation!#REF!*4.31</f>
        <v>#REF!</v>
      </c>
      <c r="AC104" s="67" t="e">
        <f>SUM(U104:AB104)</f>
        <v>#REF!</v>
      </c>
      <c r="AD104" s="67">
        <f>Summary!I103</f>
        <v>-6.2373497392581634E-2</v>
      </c>
      <c r="AE104" s="67" t="e">
        <f>AC104-AD104</f>
        <v>#REF!</v>
      </c>
      <c r="AF104">
        <f>LN(1+AD104)</f>
        <v>-6.4403594126050151E-2</v>
      </c>
    </row>
    <row r="105" spans="10:32" x14ac:dyDescent="0.35">
      <c r="J105" s="48">
        <f>Summary!A104</f>
        <v>39933</v>
      </c>
      <c r="K105" s="49">
        <f>K104*(1+Summary!B104)</f>
        <v>0.51783472417103593</v>
      </c>
      <c r="L105" s="49">
        <f>L104*(1+Summary!H104)</f>
        <v>1.4734711419862274</v>
      </c>
      <c r="M105" s="49">
        <f>M104*(1+Summary!I104)</f>
        <v>4.5976098705124375</v>
      </c>
      <c r="N105">
        <f>MAX($K$3:K105)</f>
        <v>0.99069492651945945</v>
      </c>
      <c r="O105">
        <f>MAX($L$3:L105)</f>
        <v>1.5186014554734115</v>
      </c>
      <c r="P105" s="47">
        <f t="shared" si="2"/>
        <v>-0.47730152814014182</v>
      </c>
      <c r="Q105" s="47">
        <f t="shared" si="3"/>
        <v>-2.9718339413230099E-2</v>
      </c>
      <c r="R105" s="47">
        <f>M105/MAX($M$3:M105)-1</f>
        <v>-0.12236621772914968</v>
      </c>
      <c r="T105" s="48">
        <f>Summary!A104</f>
        <v>39933</v>
      </c>
      <c r="U105" s="67">
        <f>Trend_Simulation!B200*Trend_Simulation!K200*4.31</f>
        <v>4.4160214760148022E-4</v>
      </c>
      <c r="V105" s="67">
        <f>Trend_Simulation!C200*Trend_Simulation!L200*4.31</f>
        <v>1.0340999802515275E-2</v>
      </c>
      <c r="W105" s="67">
        <f>Trend_Simulation!D200*Trend_Simulation!M200*4.31</f>
        <v>1.5242452757319917E-2</v>
      </c>
      <c r="X105" s="67">
        <f>Trend_Simulation!E200*Trend_Simulation!N200*4.31</f>
        <v>-2.1002467762604341E-2</v>
      </c>
      <c r="Y105" s="67">
        <f>Trend_Simulation!F200*Trend_Simulation!O200*4.31</f>
        <v>-3.3178626383954704E-2</v>
      </c>
      <c r="Z105" s="67">
        <f>Trend_Simulation!G200*Trend_Simulation!P200*4.31</f>
        <v>-3.5179546146068767E-2</v>
      </c>
      <c r="AA105" s="67">
        <f>Trend_Simulation!H200*Trend_Simulation!Q200*4.31</f>
        <v>-2.0125949171442294E-3</v>
      </c>
      <c r="AB105" s="67" t="e">
        <f>Trend_Simulation!#REF!*Trend_Simulation!#REF!*4.31</f>
        <v>#REF!</v>
      </c>
      <c r="AC105" s="67" t="e">
        <f>SUM(U105:AB105)</f>
        <v>#REF!</v>
      </c>
      <c r="AD105" s="67">
        <f>Summary!I104</f>
        <v>-6.3983601327112588E-2</v>
      </c>
      <c r="AE105" s="67" t="e">
        <f>AC105-AD105</f>
        <v>#REF!</v>
      </c>
      <c r="AF105">
        <f>LN(1+AD105)</f>
        <v>-6.6122282708351465E-2</v>
      </c>
    </row>
    <row r="106" spans="10:32" x14ac:dyDescent="0.35">
      <c r="J106" s="48">
        <f>Summary!A105</f>
        <v>39964</v>
      </c>
      <c r="K106" s="49">
        <f>K105*(1+Summary!B105)</f>
        <v>0.54641459271841042</v>
      </c>
      <c r="L106" s="49">
        <f>L105*(1+Summary!H105)</f>
        <v>1.460354352718984</v>
      </c>
      <c r="M106" s="49">
        <f>M105*(1+Summary!I105)</f>
        <v>4.4248947045866363</v>
      </c>
      <c r="N106">
        <f>MAX($K$3:K106)</f>
        <v>0.99069492651945945</v>
      </c>
      <c r="O106">
        <f>MAX($L$3:L106)</f>
        <v>1.5186014554734115</v>
      </c>
      <c r="P106" s="47">
        <f t="shared" si="2"/>
        <v>-0.44845322400298204</v>
      </c>
      <c r="Q106" s="47">
        <f t="shared" si="3"/>
        <v>-3.8355753278446314E-2</v>
      </c>
      <c r="R106" s="47">
        <f>M106/MAX($M$3:M106)-1</f>
        <v>-0.15533566676813559</v>
      </c>
      <c r="T106" s="48">
        <f>Summary!A105</f>
        <v>39964</v>
      </c>
      <c r="U106" s="67">
        <f>Trend_Simulation!B201*Trend_Simulation!K201*4.31</f>
        <v>-3.5146967026019563E-2</v>
      </c>
      <c r="V106" s="67">
        <f>Trend_Simulation!C201*Trend_Simulation!L201*4.31</f>
        <v>2.8942769110454986E-2</v>
      </c>
      <c r="W106" s="67">
        <f>Trend_Simulation!D201*Trend_Simulation!M201*4.31</f>
        <v>-7.7289497208279977E-3</v>
      </c>
      <c r="X106" s="67">
        <f>Trend_Simulation!E201*Trend_Simulation!N201*4.31</f>
        <v>-1.6155266972770095E-2</v>
      </c>
      <c r="Y106" s="67">
        <f>Trend_Simulation!F201*Trend_Simulation!O201*4.31</f>
        <v>-1.8474374891555925E-2</v>
      </c>
      <c r="Z106" s="67">
        <f>Trend_Simulation!G201*Trend_Simulation!P201*4.31</f>
        <v>-8.0142196487002562E-3</v>
      </c>
      <c r="AA106" s="67">
        <f>Trend_Simulation!H201*Trend_Simulation!Q201*4.31</f>
        <v>1.8209537856012648E-2</v>
      </c>
      <c r="AB106" s="67" t="e">
        <f>Trend_Simulation!#REF!*Trend_Simulation!#REF!*4.31</f>
        <v>#REF!</v>
      </c>
      <c r="AC106" s="67" t="e">
        <f>SUM(U106:AB106)</f>
        <v>#REF!</v>
      </c>
      <c r="AD106" s="67">
        <f>Summary!I105</f>
        <v>-3.7566294398648302E-2</v>
      </c>
      <c r="AE106" s="67" t="e">
        <f>AC106-AD106</f>
        <v>#REF!</v>
      </c>
      <c r="AF106">
        <f>LN(1+AD106)</f>
        <v>-3.8290092489644705E-2</v>
      </c>
    </row>
    <row r="107" spans="10:32" x14ac:dyDescent="0.35">
      <c r="J107" s="48">
        <f>Summary!A106</f>
        <v>39994</v>
      </c>
      <c r="K107" s="49">
        <f>K106*(1+Summary!B106)</f>
        <v>0.54722694040321951</v>
      </c>
      <c r="L107" s="49">
        <f>L106*(1+Summary!H106)</f>
        <v>1.4570115783241118</v>
      </c>
      <c r="M107" s="49">
        <f>M106*(1+Summary!I106)</f>
        <v>4.3821517825034819</v>
      </c>
      <c r="N107">
        <f>MAX($K$3:K107)</f>
        <v>0.99069492651945945</v>
      </c>
      <c r="O107">
        <f>MAX($L$3:L107)</f>
        <v>1.5186014554734115</v>
      </c>
      <c r="P107" s="47">
        <f t="shared" si="2"/>
        <v>-0.44763324636600854</v>
      </c>
      <c r="Q107" s="47">
        <f t="shared" si="3"/>
        <v>-4.0556972290073046E-2</v>
      </c>
      <c r="R107" s="47">
        <f>M107/MAX($M$3:M107)-1</f>
        <v>-0.16349482629442347</v>
      </c>
      <c r="T107" s="48">
        <f>Summary!A106</f>
        <v>39994</v>
      </c>
      <c r="U107" s="67">
        <f>Trend_Simulation!B202*Trend_Simulation!K202*4.31</f>
        <v>-6.2724220254822063E-3</v>
      </c>
      <c r="V107" s="67">
        <f>Trend_Simulation!C202*Trend_Simulation!L202*4.31</f>
        <v>-1.5695373747202049E-2</v>
      </c>
      <c r="W107" s="67">
        <f>Trend_Simulation!D202*Trend_Simulation!M202*4.31</f>
        <v>3.2203197251264366E-2</v>
      </c>
      <c r="X107" s="67">
        <f>Trend_Simulation!E202*Trend_Simulation!N202*4.31</f>
        <v>-5.1004105903578014E-3</v>
      </c>
      <c r="Y107" s="67">
        <f>Trend_Simulation!F202*Trend_Simulation!O202*4.31</f>
        <v>-4.9300544456288859E-4</v>
      </c>
      <c r="Z107" s="67">
        <f>Trend_Simulation!G202*Trend_Simulation!P202*4.31</f>
        <v>-7.9456820850787938E-3</v>
      </c>
      <c r="AA107" s="67">
        <f>Trend_Simulation!H202*Trend_Simulation!Q202*4.31</f>
        <v>-6.561962070163253E-3</v>
      </c>
      <c r="AB107" s="67" t="e">
        <f>Trend_Simulation!#REF!*Trend_Simulation!#REF!*4.31</f>
        <v>#REF!</v>
      </c>
      <c r="AC107" s="67" t="e">
        <f>SUM(U107:AB107)</f>
        <v>#REF!</v>
      </c>
      <c r="AD107" s="67">
        <f>Summary!I106</f>
        <v>-9.6596472767699927E-3</v>
      </c>
      <c r="AE107" s="67" t="e">
        <f>AC107-AD107</f>
        <v>#REF!</v>
      </c>
      <c r="AF107">
        <f>LN(1+AD107)</f>
        <v>-9.7066043064337661E-3</v>
      </c>
    </row>
    <row r="108" spans="10:32" x14ac:dyDescent="0.35">
      <c r="J108" s="48">
        <f>Summary!A107</f>
        <v>40025</v>
      </c>
      <c r="K108" s="49">
        <f>K107*(1+Summary!B107)</f>
        <v>0.58850897274942726</v>
      </c>
      <c r="L108" s="49">
        <f>L107*(1+Summary!H107)</f>
        <v>1.4431365715462181</v>
      </c>
      <c r="M108" s="49">
        <f>M107*(1+Summary!I107)</f>
        <v>4.2060474389253812</v>
      </c>
      <c r="N108">
        <f>MAX($K$3:K108)</f>
        <v>0.99069492651945945</v>
      </c>
      <c r="O108">
        <f>MAX($L$3:L108)</f>
        <v>1.5186014554734115</v>
      </c>
      <c r="P108" s="47">
        <f t="shared" si="2"/>
        <v>-0.40596347372344432</v>
      </c>
      <c r="Q108" s="47">
        <f t="shared" si="3"/>
        <v>-4.9693672856166105E-2</v>
      </c>
      <c r="R108" s="47">
        <f>M108/MAX($M$3:M108)-1</f>
        <v>-0.19711123253194263</v>
      </c>
      <c r="T108" s="48">
        <f>Summary!A107</f>
        <v>40025</v>
      </c>
      <c r="U108" s="67">
        <f>Trend_Simulation!B203*Trend_Simulation!K203*4.31</f>
        <v>2.3265671454888125E-4</v>
      </c>
      <c r="V108" s="67">
        <f>Trend_Simulation!C203*Trend_Simulation!L203*4.31</f>
        <v>-8.0683542534545558E-3</v>
      </c>
      <c r="W108" s="67">
        <f>Trend_Simulation!D203*Trend_Simulation!M203*4.31</f>
        <v>2.6239251190004559E-4</v>
      </c>
      <c r="X108" s="67">
        <f>Trend_Simulation!E203*Trend_Simulation!N203*4.31</f>
        <v>7.1648970450646646E-3</v>
      </c>
      <c r="Y108" s="67">
        <f>Trend_Simulation!F203*Trend_Simulation!O203*4.31</f>
        <v>-2.5317755102324601E-2</v>
      </c>
      <c r="Z108" s="67">
        <f>Trend_Simulation!G203*Trend_Simulation!P203*4.31</f>
        <v>-2.3336728541183061E-2</v>
      </c>
      <c r="AA108" s="67">
        <f>Trend_Simulation!H203*Trend_Simulation!Q203*4.31</f>
        <v>8.0191002771966037E-3</v>
      </c>
      <c r="AB108" s="67" t="e">
        <f>Trend_Simulation!#REF!*Trend_Simulation!#REF!*4.31</f>
        <v>#REF!</v>
      </c>
      <c r="AC108" s="67" t="e">
        <f>SUM(U108:AB108)</f>
        <v>#REF!</v>
      </c>
      <c r="AD108" s="67">
        <f>Summary!I107</f>
        <v>-4.0186728419866251E-2</v>
      </c>
      <c r="AE108" s="67" t="e">
        <f>AC108-AD108</f>
        <v>#REF!</v>
      </c>
      <c r="AF108">
        <f>LN(1+AD108)</f>
        <v>-4.1016522210233435E-2</v>
      </c>
    </row>
    <row r="109" spans="10:32" x14ac:dyDescent="0.35">
      <c r="J109" s="48">
        <f>Summary!A108</f>
        <v>40056</v>
      </c>
      <c r="K109" s="49">
        <f>K108*(1+Summary!B108)</f>
        <v>0.60955616276493585</v>
      </c>
      <c r="L109" s="49">
        <f>L108*(1+Summary!H108)</f>
        <v>1.4503310251665638</v>
      </c>
      <c r="M109" s="49">
        <f>M108*(1+Summary!I108)</f>
        <v>4.2945339358546475</v>
      </c>
      <c r="N109">
        <f>MAX($K$3:K109)</f>
        <v>0.99069492651945945</v>
      </c>
      <c r="O109">
        <f>MAX($L$3:L109)</f>
        <v>1.5186014554734115</v>
      </c>
      <c r="P109" s="47">
        <f t="shared" si="2"/>
        <v>-0.3847185985836753</v>
      </c>
      <c r="Q109" s="47">
        <f t="shared" si="3"/>
        <v>-4.4956120686427958E-2</v>
      </c>
      <c r="R109" s="47">
        <f>M109/MAX($M$3:M109)-1</f>
        <v>-0.18022012146181732</v>
      </c>
      <c r="T109" s="48">
        <f>Summary!A108</f>
        <v>40056</v>
      </c>
      <c r="U109" s="67">
        <f>Trend_Simulation!B204*Trend_Simulation!K204*4.31</f>
        <v>4.1350580163505768E-3</v>
      </c>
      <c r="V109" s="67">
        <f>Trend_Simulation!C204*Trend_Simulation!L204*4.31</f>
        <v>-7.1031485998759511E-4</v>
      </c>
      <c r="W109" s="67">
        <f>Trend_Simulation!D204*Trend_Simulation!M204*4.31</f>
        <v>1.3288728787407838E-2</v>
      </c>
      <c r="X109" s="67">
        <f>Trend_Simulation!E204*Trend_Simulation!N204*4.31</f>
        <v>9.2235843505515565E-3</v>
      </c>
      <c r="Y109" s="67">
        <f>Trend_Simulation!F204*Trend_Simulation!O204*4.31</f>
        <v>-1.1670623965100081E-2</v>
      </c>
      <c r="Z109" s="67">
        <f>Trend_Simulation!G204*Trend_Simulation!P204*4.31</f>
        <v>-3.8840714844559187E-3</v>
      </c>
      <c r="AA109" s="67">
        <f>Trend_Simulation!H204*Trend_Simulation!Q204*4.31</f>
        <v>1.1104236969372511E-2</v>
      </c>
      <c r="AB109" s="67" t="e">
        <f>Trend_Simulation!#REF!*Trend_Simulation!#REF!*4.31</f>
        <v>#REF!</v>
      </c>
      <c r="AC109" s="67" t="e">
        <f>SUM(U109:AB109)</f>
        <v>#REF!</v>
      </c>
      <c r="AD109" s="67">
        <f>Summary!I108</f>
        <v>2.1037921757695151E-2</v>
      </c>
      <c r="AE109" s="67" t="e">
        <f>AC109-AD109</f>
        <v>#REF!</v>
      </c>
      <c r="AF109">
        <f>LN(1+AD109)</f>
        <v>2.0819680273098429E-2</v>
      </c>
    </row>
    <row r="110" spans="10:32" x14ac:dyDescent="0.35">
      <c r="J110" s="48">
        <f>Summary!A109</f>
        <v>40086</v>
      </c>
      <c r="K110" s="49">
        <f>K109*(1+Summary!B109)</f>
        <v>0.63200649878147808</v>
      </c>
      <c r="L110" s="49">
        <f>L109*(1+Summary!H109)</f>
        <v>1.4623721527444837</v>
      </c>
      <c r="M110" s="49">
        <f>M109*(1+Summary!I109)</f>
        <v>4.4449965178947179</v>
      </c>
      <c r="N110">
        <f>MAX($K$3:K110)</f>
        <v>0.99069492651945945</v>
      </c>
      <c r="O110">
        <f>MAX($L$3:L110)</f>
        <v>1.5186014554734115</v>
      </c>
      <c r="P110" s="47">
        <f t="shared" si="2"/>
        <v>-0.36205739843458862</v>
      </c>
      <c r="Q110" s="47">
        <f t="shared" si="3"/>
        <v>-3.7027030710568343E-2</v>
      </c>
      <c r="R110" s="47">
        <f>M110/MAX($M$3:M110)-1</f>
        <v>-0.1514984489656368</v>
      </c>
      <c r="T110" s="48">
        <f>Summary!A109</f>
        <v>40086</v>
      </c>
      <c r="U110" s="67">
        <f>Trend_Simulation!B205*Trend_Simulation!K205*4.31</f>
        <v>4.9630640415044124E-3</v>
      </c>
      <c r="V110" s="67">
        <f>Trend_Simulation!C205*Trend_Simulation!L205*4.31</f>
        <v>1.6855316634802765E-2</v>
      </c>
      <c r="W110" s="67">
        <f>Trend_Simulation!D205*Trend_Simulation!M205*4.31</f>
        <v>6.9256517098049463E-3</v>
      </c>
      <c r="X110" s="67">
        <f>Trend_Simulation!E205*Trend_Simulation!N205*4.31</f>
        <v>7.6023896494980441E-3</v>
      </c>
      <c r="Y110" s="67">
        <f>Trend_Simulation!F205*Trend_Simulation!O205*4.31</f>
        <v>-1.163664662730512E-2</v>
      </c>
      <c r="Z110" s="67">
        <f>Trend_Simulation!G205*Trend_Simulation!P205*4.31</f>
        <v>-1.5360049571029922E-2</v>
      </c>
      <c r="AA110" s="67">
        <f>Trend_Simulation!H205*Trend_Simulation!Q205*4.31</f>
        <v>2.64333188334233E-2</v>
      </c>
      <c r="AB110" s="67" t="e">
        <f>Trend_Simulation!#REF!*Trend_Simulation!#REF!*4.31</f>
        <v>#REF!</v>
      </c>
      <c r="AC110" s="67" t="e">
        <f>SUM(U110:AB110)</f>
        <v>#REF!</v>
      </c>
      <c r="AD110" s="67">
        <f>Summary!I109</f>
        <v>3.5035834921194289E-2</v>
      </c>
      <c r="AE110" s="67" t="e">
        <f>AC110-AD110</f>
        <v>#REF!</v>
      </c>
      <c r="AF110">
        <f>LN(1+AD110)</f>
        <v>3.443604923023133E-2</v>
      </c>
    </row>
    <row r="111" spans="10:32" x14ac:dyDescent="0.35">
      <c r="J111" s="48">
        <f>Summary!A110</f>
        <v>40117</v>
      </c>
      <c r="K111" s="49">
        <f>K110*(1+Summary!B110)</f>
        <v>0.62004283287792583</v>
      </c>
      <c r="L111" s="49">
        <f>L110*(1+Summary!H110)</f>
        <v>1.4505641234995015</v>
      </c>
      <c r="M111" s="49">
        <f>M110*(1+Summary!I110)</f>
        <v>4.2935346223397</v>
      </c>
      <c r="N111">
        <f>MAX($K$3:K111)</f>
        <v>0.99069492651945945</v>
      </c>
      <c r="O111">
        <f>MAX($L$3:L111)</f>
        <v>1.5186014554734115</v>
      </c>
      <c r="P111" s="47">
        <f t="shared" si="2"/>
        <v>-0.37413343272456256</v>
      </c>
      <c r="Q111" s="47">
        <f t="shared" si="3"/>
        <v>-4.4802625289661613E-2</v>
      </c>
      <c r="R111" s="47">
        <f>M111/MAX($M$3:M111)-1</f>
        <v>-0.18041087955667501</v>
      </c>
      <c r="T111" s="48">
        <f>Summary!A110</f>
        <v>40117</v>
      </c>
      <c r="U111" s="67">
        <f>Trend_Simulation!B206*Trend_Simulation!K206*4.31</f>
        <v>-1.8854909832320191E-2</v>
      </c>
      <c r="V111" s="67">
        <f>Trend_Simulation!C206*Trend_Simulation!L206*4.31</f>
        <v>8.9400575022643442E-3</v>
      </c>
      <c r="W111" s="67">
        <f>Trend_Simulation!D206*Trend_Simulation!M206*4.31</f>
        <v>-1.8202472303608025E-2</v>
      </c>
      <c r="X111" s="67">
        <f>Trend_Simulation!E206*Trend_Simulation!N206*4.31</f>
        <v>1.9132294128334441E-3</v>
      </c>
      <c r="Y111" s="67">
        <f>Trend_Simulation!F206*Trend_Simulation!O206*4.31</f>
        <v>5.9673260147296014E-3</v>
      </c>
      <c r="Z111" s="67">
        <f>Trend_Simulation!G206*Trend_Simulation!P206*4.31</f>
        <v>-7.9924066795590224E-3</v>
      </c>
      <c r="AA111" s="67">
        <f>Trend_Simulation!H206*Trend_Simulation!Q206*4.31</f>
        <v>-6.5722294545344003E-3</v>
      </c>
      <c r="AB111" s="67" t="e">
        <f>Trend_Simulation!#REF!*Trend_Simulation!#REF!*4.31</f>
        <v>#REF!</v>
      </c>
      <c r="AC111" s="67" t="e">
        <f>SUM(U111:AB111)</f>
        <v>#REF!</v>
      </c>
      <c r="AD111" s="67">
        <f>Summary!I110</f>
        <v>-3.4074693859772562E-2</v>
      </c>
      <c r="AE111" s="67" t="e">
        <f>AC111-AD111</f>
        <v>#REF!</v>
      </c>
      <c r="AF111">
        <f>LN(1+AD111)</f>
        <v>-3.4668770595387158E-2</v>
      </c>
    </row>
    <row r="112" spans="10:32" x14ac:dyDescent="0.35">
      <c r="J112" s="48">
        <f>Summary!A111</f>
        <v>40147</v>
      </c>
      <c r="K112" s="49">
        <f>K111*(1+Summary!B111)</f>
        <v>0.65704157743150382</v>
      </c>
      <c r="L112" s="49">
        <f>L111*(1+Summary!H111)</f>
        <v>1.5013355747503552</v>
      </c>
      <c r="M112" s="49">
        <f>M111*(1+Summary!I111)</f>
        <v>4.9277110069716503</v>
      </c>
      <c r="N112">
        <f>MAX($K$3:K112)</f>
        <v>0.99069492651945945</v>
      </c>
      <c r="O112">
        <f>MAX($L$3:L112)</f>
        <v>1.5186014554734115</v>
      </c>
      <c r="P112" s="47">
        <f t="shared" si="2"/>
        <v>-0.33678717853149509</v>
      </c>
      <c r="Q112" s="47">
        <f t="shared" si="3"/>
        <v>-1.1369593161409064E-2</v>
      </c>
      <c r="R112" s="47">
        <f>M112/MAX($M$3:M112)-1</f>
        <v>-5.9353496536623807E-2</v>
      </c>
      <c r="T112" s="48">
        <f>Summary!A111</f>
        <v>40147</v>
      </c>
      <c r="U112" s="67">
        <f>Trend_Simulation!B207*Trend_Simulation!K207*4.31</f>
        <v>4.4323346409353833E-3</v>
      </c>
      <c r="V112" s="67">
        <f>Trend_Simulation!C207*Trend_Simulation!L207*4.31</f>
        <v>3.9441123994430075E-2</v>
      </c>
      <c r="W112" s="67">
        <f>Trend_Simulation!D207*Trend_Simulation!M207*4.31</f>
        <v>2.3606304972510858E-2</v>
      </c>
      <c r="X112" s="67">
        <f>Trend_Simulation!E207*Trend_Simulation!N207*4.31</f>
        <v>1.7805515132600532E-2</v>
      </c>
      <c r="Y112" s="67">
        <f>Trend_Simulation!F207*Trend_Simulation!O207*4.31</f>
        <v>1.9049325267160213E-2</v>
      </c>
      <c r="Z112" s="67">
        <f>Trend_Simulation!G207*Trend_Simulation!P207*4.31</f>
        <v>1.6339494923723399E-2</v>
      </c>
      <c r="AA112" s="67">
        <f>Trend_Simulation!H207*Trend_Simulation!Q207*4.31</f>
        <v>3.0180972792916476E-2</v>
      </c>
      <c r="AB112" s="67" t="e">
        <f>Trend_Simulation!#REF!*Trend_Simulation!#REF!*4.31</f>
        <v>#REF!</v>
      </c>
      <c r="AC112" s="67" t="e">
        <f>SUM(U112:AB112)</f>
        <v>#REF!</v>
      </c>
      <c r="AD112" s="67">
        <f>Summary!I111</f>
        <v>0.14770496581820153</v>
      </c>
      <c r="AE112" s="67" t="e">
        <f>AC112-AD112</f>
        <v>#REF!</v>
      </c>
      <c r="AF112">
        <f>LN(1+AD112)</f>
        <v>0.13776426645142173</v>
      </c>
    </row>
    <row r="113" spans="1:32" x14ac:dyDescent="0.35">
      <c r="J113" s="48">
        <f>Summary!A112</f>
        <v>40178</v>
      </c>
      <c r="K113" s="49">
        <f>K112*(1+Summary!B112)</f>
        <v>0.66952219186175266</v>
      </c>
      <c r="L113" s="49">
        <f>L112*(1+Summary!H112)</f>
        <v>1.4767001113615217</v>
      </c>
      <c r="M113" s="49">
        <f>M112*(1+Summary!I112)</f>
        <v>4.5864861650838842</v>
      </c>
      <c r="N113">
        <f>MAX($K$3:K113)</f>
        <v>0.99069492651945945</v>
      </c>
      <c r="O113">
        <f>MAX($L$3:L113)</f>
        <v>1.5186014554734115</v>
      </c>
      <c r="P113" s="47">
        <f t="shared" si="2"/>
        <v>-0.32418934029071989</v>
      </c>
      <c r="Q113" s="47">
        <f t="shared" si="3"/>
        <v>-2.7592061077557295E-2</v>
      </c>
      <c r="R113" s="47">
        <f>M113/MAX($M$3:M113)-1</f>
        <v>-0.12448961226306643</v>
      </c>
      <c r="T113" s="48">
        <f>Summary!A112</f>
        <v>40178</v>
      </c>
      <c r="U113" s="67">
        <f>Trend_Simulation!B208*Trend_Simulation!K208*4.31</f>
        <v>-1.8018231572709273E-3</v>
      </c>
      <c r="V113" s="67">
        <f>Trend_Simulation!C208*Trend_Simulation!L208*4.31</f>
        <v>-2.0754738846325116E-2</v>
      </c>
      <c r="W113" s="67">
        <f>Trend_Simulation!D208*Trend_Simulation!M208*4.31</f>
        <v>6.2035131203480734E-3</v>
      </c>
      <c r="X113" s="67">
        <f>Trend_Simulation!E208*Trend_Simulation!N208*4.31</f>
        <v>-3.0619450788565886E-2</v>
      </c>
      <c r="Y113" s="67">
        <f>Trend_Simulation!F208*Trend_Simulation!O208*4.31</f>
        <v>6.0631724378471157E-3</v>
      </c>
      <c r="Z113" s="67">
        <f>Trend_Simulation!G208*Trend_Simulation!P208*4.31</f>
        <v>1.4190513226335402E-2</v>
      </c>
      <c r="AA113" s="67">
        <f>Trend_Simulation!H208*Trend_Simulation!Q208*4.31</f>
        <v>-4.4004113625338362E-2</v>
      </c>
      <c r="AB113" s="67" t="e">
        <f>Trend_Simulation!#REF!*Trend_Simulation!#REF!*4.31</f>
        <v>#REF!</v>
      </c>
      <c r="AC113" s="67" t="e">
        <f>SUM(U113:AB113)</f>
        <v>#REF!</v>
      </c>
      <c r="AD113" s="67">
        <f>Summary!I112</f>
        <v>-6.9246114758963376E-2</v>
      </c>
      <c r="AE113" s="67" t="e">
        <f>AC113-AD113</f>
        <v>#REF!</v>
      </c>
      <c r="AF113">
        <f>LN(1+AD113)</f>
        <v>-7.1760391925869943E-2</v>
      </c>
    </row>
    <row r="114" spans="1:32" x14ac:dyDescent="0.35">
      <c r="J114" s="48">
        <f>Summary!A113</f>
        <v>40209</v>
      </c>
      <c r="K114" s="49">
        <f>K113*(1+Summary!B113)</f>
        <v>0.64529946089653589</v>
      </c>
      <c r="L114" s="49">
        <f>L113*(1+Summary!H113)</f>
        <v>1.4480826168277079</v>
      </c>
      <c r="M114" s="49">
        <f>M113*(1+Summary!I113)</f>
        <v>4.2113993142194754</v>
      </c>
      <c r="N114">
        <f>MAX($K$3:K114)</f>
        <v>0.99069492651945945</v>
      </c>
      <c r="O114">
        <f>MAX($L$3:L114)</f>
        <v>1.5186014554734115</v>
      </c>
      <c r="P114" s="47">
        <f t="shared" si="2"/>
        <v>-0.34863958255683991</v>
      </c>
      <c r="Q114" s="47">
        <f t="shared" si="3"/>
        <v>-4.6436698971633716E-2</v>
      </c>
      <c r="R114" s="47">
        <f>M114/MAX($M$3:M114)-1</f>
        <v>-0.19608961767359578</v>
      </c>
      <c r="T114" s="48">
        <f>Summary!A113</f>
        <v>40209</v>
      </c>
      <c r="U114" s="67">
        <f>Trend_Simulation!B209*Trend_Simulation!K209*4.31</f>
        <v>-1.4500433792243356E-2</v>
      </c>
      <c r="V114" s="67">
        <f>Trend_Simulation!C209*Trend_Simulation!L209*4.31</f>
        <v>-3.5472898706418172E-3</v>
      </c>
      <c r="W114" s="67">
        <f>Trend_Simulation!D209*Trend_Simulation!M209*4.31</f>
        <v>-2.5825822507183609E-3</v>
      </c>
      <c r="X114" s="67">
        <f>Trend_Simulation!E209*Trend_Simulation!N209*4.31</f>
        <v>-1.8763023705938561E-2</v>
      </c>
      <c r="Y114" s="67">
        <f>Trend_Simulation!F209*Trend_Simulation!O209*4.31</f>
        <v>-1.1716812372809934E-2</v>
      </c>
      <c r="Z114" s="67">
        <f>Trend_Simulation!G209*Trend_Simulation!P209*4.31</f>
        <v>-1.7466668920681688E-2</v>
      </c>
      <c r="AA114" s="67">
        <f>Trend_Simulation!H209*Trend_Simulation!Q209*4.31</f>
        <v>-1.4948205772321484E-2</v>
      </c>
      <c r="AB114" s="67" t="e">
        <f>Trend_Simulation!#REF!*Trend_Simulation!#REF!*4.31</f>
        <v>#REF!</v>
      </c>
      <c r="AC114" s="67" t="e">
        <f>SUM(U114:AB114)</f>
        <v>#REF!</v>
      </c>
      <c r="AD114" s="67">
        <f>Summary!I113</f>
        <v>-8.1780874805614606E-2</v>
      </c>
      <c r="AE114" s="67" t="e">
        <f>AC114-AD114</f>
        <v>#REF!</v>
      </c>
      <c r="AF114">
        <f>LN(1+AD114)</f>
        <v>-8.5319218376764039E-2</v>
      </c>
    </row>
    <row r="115" spans="1:32" x14ac:dyDescent="0.35">
      <c r="J115" s="48">
        <f>Summary!A114</f>
        <v>40237</v>
      </c>
      <c r="K115" s="49">
        <f>K114*(1+Summary!B114)</f>
        <v>0.66516505427959471</v>
      </c>
      <c r="L115" s="49">
        <f>L114*(1+Summary!H114)</f>
        <v>1.4613545021455387</v>
      </c>
      <c r="M115" s="49">
        <f>M114*(1+Summary!I114)</f>
        <v>4.3742832119214352</v>
      </c>
      <c r="N115">
        <f>MAX($K$3:K115)</f>
        <v>0.99069492651945945</v>
      </c>
      <c r="O115">
        <f>MAX($L$3:L115)</f>
        <v>1.5186014554734115</v>
      </c>
      <c r="P115" s="47">
        <f t="shared" si="2"/>
        <v>-0.32858740216175986</v>
      </c>
      <c r="Q115" s="47">
        <f t="shared" si="3"/>
        <v>-3.7697154260942334E-2</v>
      </c>
      <c r="R115" s="47">
        <f>M115/MAX($M$3:M115)-1</f>
        <v>-0.16499685094537919</v>
      </c>
      <c r="T115" s="48">
        <f>Summary!A114</f>
        <v>40237</v>
      </c>
      <c r="U115" s="67">
        <f>Trend_Simulation!B210*Trend_Simulation!K210*4.31</f>
        <v>9.3464149538315475E-3</v>
      </c>
      <c r="V115" s="67">
        <f>Trend_Simulation!C210*Trend_Simulation!L210*4.31</f>
        <v>9.187240600659799E-3</v>
      </c>
      <c r="W115" s="67">
        <f>Trend_Simulation!D210*Trend_Simulation!M210*4.31</f>
        <v>4.9059238629948895E-3</v>
      </c>
      <c r="X115" s="67">
        <f>Trend_Simulation!E210*Trend_Simulation!N210*4.31</f>
        <v>5.0749529104784433E-3</v>
      </c>
      <c r="Y115" s="67">
        <f>Trend_Simulation!F210*Trend_Simulation!O210*4.31</f>
        <v>9.9683288055277958E-3</v>
      </c>
      <c r="Z115" s="67">
        <f>Trend_Simulation!G210*Trend_Simulation!P210*4.31</f>
        <v>1.2261216063192915E-2</v>
      </c>
      <c r="AA115" s="67">
        <f>Trend_Simulation!H210*Trend_Simulation!Q210*4.31</f>
        <v>-1.1242307715354224E-2</v>
      </c>
      <c r="AB115" s="67" t="e">
        <f>Trend_Simulation!#REF!*Trend_Simulation!#REF!*4.31</f>
        <v>#REF!</v>
      </c>
      <c r="AC115" s="67" t="e">
        <f>SUM(U115:AB115)</f>
        <v>#REF!</v>
      </c>
      <c r="AD115" s="67">
        <f>Summary!I114</f>
        <v>3.86769065455261E-2</v>
      </c>
      <c r="AE115" s="67" t="e">
        <f>AC115-AD115</f>
        <v>#REF!</v>
      </c>
      <c r="AF115">
        <f>LN(1+AD115)</f>
        <v>3.7947697968489673E-2</v>
      </c>
    </row>
    <row r="116" spans="1:32" x14ac:dyDescent="0.35">
      <c r="J116" s="48">
        <f>Summary!A115</f>
        <v>40268</v>
      </c>
      <c r="K116" s="49">
        <f>K115*(1+Summary!B115)</f>
        <v>0.70533933978288099</v>
      </c>
      <c r="L116" s="49">
        <f>L115*(1+Summary!H115)</f>
        <v>1.462980623761716</v>
      </c>
      <c r="M116" s="49">
        <f>M115*(1+Summary!I115)</f>
        <v>4.3948239852434705</v>
      </c>
      <c r="N116">
        <f>MAX($K$3:K116)</f>
        <v>0.99069492651945945</v>
      </c>
      <c r="O116">
        <f>MAX($L$3:L116)</f>
        <v>1.5186014554734115</v>
      </c>
      <c r="P116" s="47">
        <f t="shared" si="2"/>
        <v>-0.28803578084234127</v>
      </c>
      <c r="Q116" s="47">
        <f t="shared" si="3"/>
        <v>-3.6626352168453669E-2</v>
      </c>
      <c r="R116" s="47">
        <f>M116/MAX($M$3:M116)-1</f>
        <v>-0.16107584044446499</v>
      </c>
      <c r="T116" s="48">
        <f>Summary!A115</f>
        <v>40268</v>
      </c>
      <c r="U116" s="67">
        <f>Trend_Simulation!B211*Trend_Simulation!K211*4.31</f>
        <v>1.2196349644261983E-2</v>
      </c>
      <c r="V116" s="67">
        <f>Trend_Simulation!C211*Trend_Simulation!L211*4.31</f>
        <v>-1.4421559106655964E-3</v>
      </c>
      <c r="W116" s="67">
        <f>Trend_Simulation!D211*Trend_Simulation!M211*4.31</f>
        <v>-1.0052650301788176E-2</v>
      </c>
      <c r="X116" s="67">
        <f>Trend_Simulation!E211*Trend_Simulation!N211*4.31</f>
        <v>-8.4331743912406353E-3</v>
      </c>
      <c r="Y116" s="67">
        <f>Trend_Simulation!F211*Trend_Simulation!O211*4.31</f>
        <v>1.9468548369958517E-2</v>
      </c>
      <c r="Z116" s="67">
        <f>Trend_Simulation!G211*Trend_Simulation!P211*4.31</f>
        <v>2.0592597401070892E-2</v>
      </c>
      <c r="AA116" s="67">
        <f>Trend_Simulation!H211*Trend_Simulation!Q211*4.31</f>
        <v>-2.7533564099135478E-2</v>
      </c>
      <c r="AB116" s="67" t="e">
        <f>Trend_Simulation!#REF!*Trend_Simulation!#REF!*4.31</f>
        <v>#REF!</v>
      </c>
      <c r="AC116" s="67" t="e">
        <f>SUM(U116:AB116)</f>
        <v>#REF!</v>
      </c>
      <c r="AD116" s="67">
        <f>Summary!I115</f>
        <v>4.6958032497883013E-3</v>
      </c>
      <c r="AE116" s="67" t="e">
        <f>AC116-AD116</f>
        <v>#REF!</v>
      </c>
      <c r="AF116">
        <f>LN(1+AD116)</f>
        <v>4.6848123596491802E-3</v>
      </c>
    </row>
    <row r="117" spans="1:32" x14ac:dyDescent="0.35">
      <c r="J117" s="48">
        <f>Summary!A116</f>
        <v>40298</v>
      </c>
      <c r="K117" s="49">
        <f>K116*(1+Summary!B116)</f>
        <v>0.7163429584225679</v>
      </c>
      <c r="L117" s="49">
        <f>L116*(1+Summary!H116)</f>
        <v>1.4785294234390038</v>
      </c>
      <c r="M117" s="49">
        <f>M116*(1+Summary!I116)</f>
        <v>4.5919356070094848</v>
      </c>
      <c r="N117">
        <f>MAX($K$3:K117)</f>
        <v>0.99069492651945945</v>
      </c>
      <c r="O117">
        <f>MAX($L$3:L117)</f>
        <v>1.5186014554734115</v>
      </c>
      <c r="P117" s="47">
        <f t="shared" si="2"/>
        <v>-0.27692881103242706</v>
      </c>
      <c r="Q117" s="47">
        <f t="shared" si="3"/>
        <v>-2.6387457940316272E-2</v>
      </c>
      <c r="R117" s="47">
        <f>M117/MAX($M$3:M117)-1</f>
        <v>-0.12344937299459258</v>
      </c>
      <c r="T117" s="48">
        <f>Summary!A116</f>
        <v>40298</v>
      </c>
      <c r="U117" s="67">
        <f>Trend_Simulation!B212*Trend_Simulation!K212*4.31</f>
        <v>1.2697966384769664E-2</v>
      </c>
      <c r="V117" s="67">
        <f>Trend_Simulation!C212*Trend_Simulation!L212*4.31</f>
        <v>1.7040944889706214E-2</v>
      </c>
      <c r="W117" s="67">
        <f>Trend_Simulation!D212*Trend_Simulation!M212*4.31</f>
        <v>2.0158846221704666E-2</v>
      </c>
      <c r="X117" s="67">
        <f>Trend_Simulation!E212*Trend_Simulation!N212*4.31</f>
        <v>-1.1508396094401451E-2</v>
      </c>
      <c r="Y117" s="67">
        <f>Trend_Simulation!F212*Trend_Simulation!O212*4.31</f>
        <v>4.9963862852490416E-3</v>
      </c>
      <c r="Z117" s="67">
        <f>Trend_Simulation!G212*Trend_Simulation!P212*4.31</f>
        <v>5.8260392958364412E-3</v>
      </c>
      <c r="AA117" s="67">
        <f>Trend_Simulation!H212*Trend_Simulation!Q212*4.31</f>
        <v>-3.4043951960918447E-3</v>
      </c>
      <c r="AB117" s="67" t="e">
        <f>Trend_Simulation!#REF!*Trend_Simulation!#REF!*4.31</f>
        <v>#REF!</v>
      </c>
      <c r="AC117" s="67" t="e">
        <f>SUM(U117:AB117)</f>
        <v>#REF!</v>
      </c>
      <c r="AD117" s="67">
        <f>Summary!I116</f>
        <v>4.4850856923475853E-2</v>
      </c>
      <c r="AE117" s="67" t="e">
        <f>AC117-AD117</f>
        <v>#REF!</v>
      </c>
      <c r="AF117">
        <f>LN(1+AD117)</f>
        <v>4.3874154583822003E-2</v>
      </c>
    </row>
    <row r="118" spans="1:32" x14ac:dyDescent="0.35">
      <c r="J118" s="48">
        <f>Summary!A117</f>
        <v>40329</v>
      </c>
      <c r="K118" s="49">
        <f>K117*(1+Summary!B117)</f>
        <v>0.65888782216970632</v>
      </c>
      <c r="L118" s="49">
        <f>L117*(1+Summary!H117)</f>
        <v>1.4736916396232258</v>
      </c>
      <c r="M118" s="49">
        <f>M117*(1+Summary!I117)</f>
        <v>4.5285304290317079</v>
      </c>
      <c r="N118">
        <f>MAX($K$3:K118)</f>
        <v>0.99069492651945945</v>
      </c>
      <c r="O118">
        <f>MAX($L$3:L118)</f>
        <v>1.5186014554734115</v>
      </c>
      <c r="P118" s="47">
        <f t="shared" si="2"/>
        <v>-0.33492359299291885</v>
      </c>
      <c r="Q118" s="47">
        <f t="shared" si="3"/>
        <v>-2.9573141582552642E-2</v>
      </c>
      <c r="R118" s="47">
        <f>M118/MAX($M$3:M118)-1</f>
        <v>-0.13555273272528467</v>
      </c>
      <c r="T118" s="48">
        <f>Summary!A117</f>
        <v>40329</v>
      </c>
      <c r="U118" s="67">
        <f>Trend_Simulation!B213*Trend_Simulation!K213*4.31</f>
        <v>-2.3740435557855832E-2</v>
      </c>
      <c r="V118" s="67">
        <f>Trend_Simulation!C213*Trend_Simulation!L213*4.31</f>
        <v>7.8905642343823877E-3</v>
      </c>
      <c r="W118" s="67">
        <f>Trend_Simulation!D213*Trend_Simulation!M213*4.31</f>
        <v>9.9095501751370347E-3</v>
      </c>
      <c r="X118" s="67">
        <f>Trend_Simulation!E213*Trend_Simulation!N213*4.31</f>
        <v>1.9122701971262368E-2</v>
      </c>
      <c r="Y118" s="67">
        <f>Trend_Simulation!F213*Trend_Simulation!O213*4.31</f>
        <v>-2.5971037414462498E-2</v>
      </c>
      <c r="Z118" s="67">
        <f>Trend_Simulation!G213*Trend_Simulation!P213*4.31</f>
        <v>-1.9725001267282202E-2</v>
      </c>
      <c r="AA118" s="67">
        <f>Trend_Simulation!H213*Trend_Simulation!Q213*4.31</f>
        <v>1.8411234250971586E-2</v>
      </c>
      <c r="AB118" s="67" t="e">
        <f>Trend_Simulation!#REF!*Trend_Simulation!#REF!*4.31</f>
        <v>#REF!</v>
      </c>
      <c r="AC118" s="67" t="e">
        <f>SUM(U118:AB118)</f>
        <v>#REF!</v>
      </c>
      <c r="AD118" s="67">
        <f>Summary!I117</f>
        <v>-1.3807941444342227E-2</v>
      </c>
      <c r="AE118" s="67" t="e">
        <f>AC118-AD118</f>
        <v>#REF!</v>
      </c>
      <c r="AF118">
        <f>LN(1+AD118)</f>
        <v>-1.3904157794339024E-2</v>
      </c>
    </row>
    <row r="119" spans="1:32" x14ac:dyDescent="0.35">
      <c r="J119" s="48">
        <f>Summary!A118</f>
        <v>40359</v>
      </c>
      <c r="K119" s="49">
        <f>K118*(1+Summary!B118)</f>
        <v>0.62373532235433082</v>
      </c>
      <c r="L119" s="49">
        <f>L118*(1+Summary!H118)</f>
        <v>1.4842652058110448</v>
      </c>
      <c r="M119" s="49">
        <f>M118*(1+Summary!I118)</f>
        <v>4.6656453159159277</v>
      </c>
      <c r="N119">
        <f>MAX($K$3:K119)</f>
        <v>0.99069492651945945</v>
      </c>
      <c r="O119">
        <f>MAX($L$3:L119)</f>
        <v>1.5186014554734115</v>
      </c>
      <c r="P119" s="47">
        <f t="shared" si="2"/>
        <v>-0.37040626164741008</v>
      </c>
      <c r="Q119" s="47">
        <f t="shared" si="3"/>
        <v>-2.2610441691999217E-2</v>
      </c>
      <c r="R119" s="47">
        <f>M119/MAX($M$3:M119)-1</f>
        <v>-0.10937899024364495</v>
      </c>
      <c r="T119" s="48">
        <f>Summary!A118</f>
        <v>40359</v>
      </c>
      <c r="U119" s="67">
        <f>Trend_Simulation!B214*Trend_Simulation!K214*4.31</f>
        <v>1.1737064198251634E-3</v>
      </c>
      <c r="V119" s="67">
        <f>Trend_Simulation!C214*Trend_Simulation!L214*4.31</f>
        <v>7.2941955985011547E-3</v>
      </c>
      <c r="W119" s="67">
        <f>Trend_Simulation!D214*Trend_Simulation!M214*4.31</f>
        <v>2.2366760952527941E-2</v>
      </c>
      <c r="X119" s="67">
        <f>Trend_Simulation!E214*Trend_Simulation!N214*4.31</f>
        <v>1.8097403825322388E-2</v>
      </c>
      <c r="Y119" s="67">
        <f>Trend_Simulation!F214*Trend_Simulation!O214*4.31</f>
        <v>-1.6882493229358472E-2</v>
      </c>
      <c r="Z119" s="67">
        <f>Trend_Simulation!G214*Trend_Simulation!P214*4.31</f>
        <v>-1.6057934931159798E-2</v>
      </c>
      <c r="AA119" s="67">
        <f>Trend_Simulation!H214*Trend_Simulation!Q214*4.31</f>
        <v>1.4932110298108543E-2</v>
      </c>
      <c r="AB119" s="67" t="e">
        <f>Trend_Simulation!#REF!*Trend_Simulation!#REF!*4.31</f>
        <v>#REF!</v>
      </c>
      <c r="AC119" s="67" t="e">
        <f>SUM(U119:AB119)</f>
        <v>#REF!</v>
      </c>
      <c r="AD119" s="67">
        <f>Summary!I118</f>
        <v>3.0278009396866909E-2</v>
      </c>
      <c r="AE119" s="67" t="e">
        <f>AC119-AD119</f>
        <v>#REF!</v>
      </c>
      <c r="AF119">
        <f>LN(1+AD119)</f>
        <v>2.9828677857637209E-2</v>
      </c>
    </row>
    <row r="120" spans="1:32" x14ac:dyDescent="0.35">
      <c r="J120" s="48">
        <f>Summary!A119</f>
        <v>40390</v>
      </c>
      <c r="K120" s="49">
        <f>K119*(1+Summary!B119)</f>
        <v>0.66738054796543789</v>
      </c>
      <c r="L120" s="49">
        <f>L119*(1+Summary!H119)</f>
        <v>1.5003454589352099</v>
      </c>
      <c r="M120" s="49">
        <f>M119*(1+Summary!I119)</f>
        <v>4.8789525309050843</v>
      </c>
      <c r="N120">
        <f>MAX($K$3:K120)</f>
        <v>0.99069492651945945</v>
      </c>
      <c r="O120">
        <f>MAX($L$3:L120)</f>
        <v>1.5186014554734115</v>
      </c>
      <c r="P120" s="47">
        <f t="shared" si="2"/>
        <v>-0.32635109951546815</v>
      </c>
      <c r="Q120" s="47">
        <f t="shared" si="3"/>
        <v>-1.202158503957873E-2</v>
      </c>
      <c r="R120" s="47">
        <f>M120/MAX($M$3:M120)-1</f>
        <v>-6.8660959973771307E-2</v>
      </c>
      <c r="T120" s="48">
        <f>Summary!A119</f>
        <v>40390</v>
      </c>
      <c r="U120" s="67">
        <f>Trend_Simulation!B215*Trend_Simulation!K215*4.31</f>
        <v>-8.9464915031565659E-4</v>
      </c>
      <c r="V120" s="67">
        <f>Trend_Simulation!C215*Trend_Simulation!L215*4.31</f>
        <v>-1.5240844637919273E-2</v>
      </c>
      <c r="W120" s="67">
        <f>Trend_Simulation!D215*Trend_Simulation!M215*4.31</f>
        <v>2.4337080316352588E-3</v>
      </c>
      <c r="X120" s="67">
        <f>Trend_Simulation!E215*Trend_Simulation!N215*4.31</f>
        <v>8.3832481663273836E-3</v>
      </c>
      <c r="Y120" s="67">
        <f>Trend_Simulation!F215*Trend_Simulation!O215*4.31</f>
        <v>2.1985818942977801E-2</v>
      </c>
      <c r="Z120" s="67">
        <f>Trend_Simulation!G215*Trend_Simulation!P215*4.31</f>
        <v>1.8674547654928521E-2</v>
      </c>
      <c r="AA120" s="67">
        <f>Trend_Simulation!H215*Trend_Simulation!Q215*4.31</f>
        <v>1.1351909209641171E-2</v>
      </c>
      <c r="AB120" s="67" t="e">
        <f>Trend_Simulation!#REF!*Trend_Simulation!#REF!*4.31</f>
        <v>#REF!</v>
      </c>
      <c r="AC120" s="67" t="e">
        <f>SUM(U120:AB120)</f>
        <v>#REF!</v>
      </c>
      <c r="AD120" s="67">
        <f>Summary!I119</f>
        <v>4.5718694959837901E-2</v>
      </c>
      <c r="AE120" s="67" t="e">
        <f>AC120-AD120</f>
        <v>#REF!</v>
      </c>
      <c r="AF120">
        <f>LN(1+AD120)</f>
        <v>4.4704395400665703E-2</v>
      </c>
    </row>
    <row r="121" spans="1:32" x14ac:dyDescent="0.35">
      <c r="J121" s="48">
        <f>Summary!A120</f>
        <v>40421</v>
      </c>
      <c r="K121" s="49">
        <f>K120*(1+Summary!B120)</f>
        <v>0.63695443467986079</v>
      </c>
      <c r="L121" s="49">
        <f>L120*(1+Summary!H120)</f>
        <v>1.5125731132641103</v>
      </c>
      <c r="M121" s="49">
        <f>M120*(1+Summary!I120)</f>
        <v>5.0467521336888712</v>
      </c>
      <c r="N121">
        <f>MAX($K$3:K121)</f>
        <v>0.99069492651945945</v>
      </c>
      <c r="O121">
        <f>MAX($L$3:L121)</f>
        <v>1.5186014554734115</v>
      </c>
      <c r="P121" s="47">
        <f t="shared" si="2"/>
        <v>-0.35706298919120427</v>
      </c>
      <c r="Q121" s="47">
        <f t="shared" si="3"/>
        <v>-3.9696670825473124E-3</v>
      </c>
      <c r="R121" s="47">
        <f>M121/MAX($M$3:M121)-1</f>
        <v>-3.6629838542785897E-2</v>
      </c>
      <c r="T121" s="48">
        <f>Summary!A120</f>
        <v>40421</v>
      </c>
      <c r="U121" s="67">
        <f>Trend_Simulation!B216*Trend_Simulation!K216*4.31</f>
        <v>-4.0403479148672051E-3</v>
      </c>
      <c r="V121" s="67">
        <f>Trend_Simulation!C216*Trend_Simulation!L216*4.31</f>
        <v>1.5923010385682081E-2</v>
      </c>
      <c r="W121" s="67">
        <f>Trend_Simulation!D216*Trend_Simulation!M216*4.31</f>
        <v>1.5605176667154223E-2</v>
      </c>
      <c r="X121" s="67">
        <f>Trend_Simulation!E216*Trend_Simulation!N216*4.31</f>
        <v>1.7340168212454384E-2</v>
      </c>
      <c r="Y121" s="67">
        <f>Trend_Simulation!F216*Trend_Simulation!O216*4.31</f>
        <v>-1.4042013445258381E-2</v>
      </c>
      <c r="Z121" s="67">
        <f>Trend_Simulation!G216*Trend_Simulation!P216*4.31</f>
        <v>-1.3248422590349598E-2</v>
      </c>
      <c r="AA121" s="67">
        <f>Trend_Simulation!H216*Trend_Simulation!Q216*4.31</f>
        <v>1.7588465721322895E-2</v>
      </c>
      <c r="AB121" s="67" t="e">
        <f>Trend_Simulation!#REF!*Trend_Simulation!#REF!*4.31</f>
        <v>#REF!</v>
      </c>
      <c r="AC121" s="67" t="e">
        <f>SUM(U121:AB121)</f>
        <v>#REF!</v>
      </c>
      <c r="AD121" s="67">
        <f>Summary!I120</f>
        <v>3.4392546703597218E-2</v>
      </c>
      <c r="AE121" s="67" t="e">
        <f>AC121-AD121</f>
        <v>#REF!</v>
      </c>
      <c r="AF121">
        <f>LN(1+AD121)</f>
        <v>3.3814343019927751E-2</v>
      </c>
    </row>
    <row r="122" spans="1:32" x14ac:dyDescent="0.35">
      <c r="J122" s="48">
        <f>Summary!A121</f>
        <v>40451</v>
      </c>
      <c r="K122" s="49">
        <f>K121*(1+Summary!B121)</f>
        <v>0.69374492282696953</v>
      </c>
      <c r="L122" s="49">
        <f>L121*(1+Summary!H121)</f>
        <v>1.5486351301529211</v>
      </c>
      <c r="M122" s="49">
        <f>M121*(1+Summary!I121)</f>
        <v>5.5545116392157512</v>
      </c>
      <c r="N122">
        <f>MAX($K$3:K122)</f>
        <v>0.99069492651945945</v>
      </c>
      <c r="O122">
        <f>MAX($L$3:L122)</f>
        <v>1.5486351301529211</v>
      </c>
      <c r="P122" s="47">
        <f t="shared" si="2"/>
        <v>-0.29973909802459975</v>
      </c>
      <c r="Q122" s="47">
        <f t="shared" si="3"/>
        <v>0</v>
      </c>
      <c r="R122" s="47">
        <f>M122/MAX($M$3:M122)-1</f>
        <v>0</v>
      </c>
      <c r="T122" s="48">
        <f>Summary!A121</f>
        <v>40451</v>
      </c>
      <c r="U122" s="67">
        <f>Trend_Simulation!B217*Trend_Simulation!K217*4.31</f>
        <v>1.4902536494816099E-2</v>
      </c>
      <c r="V122" s="67">
        <f>Trend_Simulation!C217*Trend_Simulation!L217*4.31</f>
        <v>1.3280474075082991E-2</v>
      </c>
      <c r="W122" s="67">
        <f>Trend_Simulation!D217*Trend_Simulation!M217*4.31</f>
        <v>8.867408460843957E-3</v>
      </c>
      <c r="X122" s="67">
        <f>Trend_Simulation!E217*Trend_Simulation!N217*4.31</f>
        <v>2.6986067222765859E-3</v>
      </c>
      <c r="Y122" s="67">
        <f>Trend_Simulation!F217*Trend_Simulation!O217*4.31</f>
        <v>2.7076048970731782E-2</v>
      </c>
      <c r="Z122" s="67">
        <f>Trend_Simulation!G217*Trend_Simulation!P217*4.31</f>
        <v>3.3306455749280164E-2</v>
      </c>
      <c r="AA122" s="67">
        <f>Trend_Simulation!H217*Trend_Simulation!Q217*4.31</f>
        <v>2.6253487996433229E-3</v>
      </c>
      <c r="AB122" s="67" t="e">
        <f>Trend_Simulation!#REF!*Trend_Simulation!#REF!*4.31</f>
        <v>#REF!</v>
      </c>
      <c r="AC122" s="67" t="e">
        <f>SUM(U122:AB122)</f>
        <v>#REF!</v>
      </c>
      <c r="AD122" s="67">
        <f>Summary!I121</f>
        <v>0.10061114397463762</v>
      </c>
      <c r="AE122" s="67" t="e">
        <f>AC122-AD122</f>
        <v>#REF!</v>
      </c>
      <c r="AF122">
        <f>LN(1+AD122)</f>
        <v>9.5865610955369038E-2</v>
      </c>
    </row>
    <row r="123" spans="1:32" x14ac:dyDescent="0.35">
      <c r="J123" s="48">
        <f>Summary!A122</f>
        <v>40482</v>
      </c>
      <c r="K123" s="49">
        <f>K122*(1+Summary!B122)</f>
        <v>0.71996159810944493</v>
      </c>
      <c r="L123" s="49">
        <f>L122*(1+Summary!H122)</f>
        <v>1.5685973808559792</v>
      </c>
      <c r="M123" s="49">
        <f>M122*(1+Summary!I122)</f>
        <v>5.8566589483153644</v>
      </c>
      <c r="N123">
        <f>MAX($K$3:K123)</f>
        <v>0.99069492651945945</v>
      </c>
      <c r="O123">
        <f>MAX($L$3:L123)</f>
        <v>1.5685973808559792</v>
      </c>
      <c r="P123" s="47">
        <f t="shared" si="2"/>
        <v>-0.27327618337681747</v>
      </c>
      <c r="Q123" s="47">
        <f t="shared" si="3"/>
        <v>0</v>
      </c>
      <c r="R123" s="47">
        <f>M123/MAX($M$3:M123)-1</f>
        <v>0</v>
      </c>
      <c r="T123" s="48">
        <f>Summary!A122</f>
        <v>40482</v>
      </c>
      <c r="U123" s="67">
        <f>Trend_Simulation!B218*Trend_Simulation!K218*4.31</f>
        <v>-3.169784358398399E-4</v>
      </c>
      <c r="V123" s="67">
        <f>Trend_Simulation!C218*Trend_Simulation!L218*4.31</f>
        <v>1.0486350620743519E-2</v>
      </c>
      <c r="W123" s="67">
        <f>Trend_Simulation!D218*Trend_Simulation!M218*4.31</f>
        <v>-3.0073234157753279E-3</v>
      </c>
      <c r="X123" s="67">
        <f>Trend_Simulation!E218*Trend_Simulation!N218*4.31</f>
        <v>1.4982432804828804E-3</v>
      </c>
      <c r="Y123" s="67">
        <f>Trend_Simulation!F218*Trend_Simulation!O218*4.31</f>
        <v>1.1187744716976936E-2</v>
      </c>
      <c r="Z123" s="67">
        <f>Trend_Simulation!G218*Trend_Simulation!P218*4.31</f>
        <v>1.5538046158339739E-2</v>
      </c>
      <c r="AA123" s="67">
        <f>Trend_Simulation!H218*Trend_Simulation!Q218*4.31</f>
        <v>2.0170774113233703E-2</v>
      </c>
      <c r="AB123" s="67" t="e">
        <f>Trend_Simulation!#REF!*Trend_Simulation!#REF!*4.31</f>
        <v>#REF!</v>
      </c>
      <c r="AC123" s="67" t="e">
        <f>SUM(U123:AB123)</f>
        <v>#REF!</v>
      </c>
      <c r="AD123" s="67">
        <f>Summary!I122</f>
        <v>5.4396737053606037E-2</v>
      </c>
      <c r="AE123" s="67" t="e">
        <f>AC123-AD123</f>
        <v>#REF!</v>
      </c>
      <c r="AF123">
        <f>LN(1+AD123)</f>
        <v>5.2968790161171418E-2</v>
      </c>
    </row>
    <row r="124" spans="1:32" x14ac:dyDescent="0.35">
      <c r="J124" s="48">
        <f>Summary!A123</f>
        <v>40512</v>
      </c>
      <c r="K124" s="49">
        <f>K123*(1+Summary!B123)</f>
        <v>0.7198138985303888</v>
      </c>
      <c r="L124" s="49">
        <f>L123*(1+Summary!H123)</f>
        <v>1.5506290144830923</v>
      </c>
      <c r="M124" s="49">
        <f>M123*(1+Summary!I123)</f>
        <v>5.5735461554136378</v>
      </c>
      <c r="N124">
        <f>MAX($K$3:K124)</f>
        <v>0.99069492651945945</v>
      </c>
      <c r="O124">
        <f>MAX($L$3:L124)</f>
        <v>1.5685973808559792</v>
      </c>
      <c r="P124" s="47">
        <f t="shared" si="2"/>
        <v>-0.27342527021990348</v>
      </c>
      <c r="Q124" s="47">
        <f t="shared" si="3"/>
        <v>-1.1455053152697237E-2</v>
      </c>
      <c r="R124" s="47">
        <f>M124/MAX($M$3:M124)-1</f>
        <v>-4.8340324304382176E-2</v>
      </c>
      <c r="T124" s="48">
        <f>Summary!A123</f>
        <v>40512</v>
      </c>
      <c r="U124" s="67">
        <f>Trend_Simulation!B219*Trend_Simulation!K219*4.31</f>
        <v>6.5453746014889685E-3</v>
      </c>
      <c r="V124" s="67">
        <f>Trend_Simulation!C219*Trend_Simulation!L219*4.31</f>
        <v>5.5697690864406233E-3</v>
      </c>
      <c r="W124" s="67">
        <f>Trend_Simulation!D219*Trend_Simulation!M219*4.31</f>
        <v>-3.1961510964405103E-2</v>
      </c>
      <c r="X124" s="67">
        <f>Trend_Simulation!E219*Trend_Simulation!N219*4.31</f>
        <v>-7.9273092596894631E-3</v>
      </c>
      <c r="Y124" s="67">
        <f>Trend_Simulation!F219*Trend_Simulation!O219*4.31</f>
        <v>-6.0362389622599323E-5</v>
      </c>
      <c r="Z124" s="67">
        <f>Trend_Simulation!G219*Trend_Simulation!P219*4.31</f>
        <v>-5.7771265641804598E-4</v>
      </c>
      <c r="AA124" s="67">
        <f>Trend_Simulation!H219*Trend_Simulation!Q219*4.31</f>
        <v>-2.095952750591926E-2</v>
      </c>
      <c r="AB124" s="67" t="e">
        <f>Trend_Simulation!#REF!*Trend_Simulation!#REF!*4.31</f>
        <v>#REF!</v>
      </c>
      <c r="AC124" s="67" t="e">
        <f>SUM(U124:AB124)</f>
        <v>#REF!</v>
      </c>
      <c r="AD124" s="67">
        <f>Summary!I123</f>
        <v>-4.8340324304382128E-2</v>
      </c>
      <c r="AE124" s="67" t="e">
        <f>AC124-AD124</f>
        <v>#REF!</v>
      </c>
      <c r="AF124">
        <f>LN(1+AD124)</f>
        <v>-4.9547791616241482E-2</v>
      </c>
    </row>
    <row r="125" spans="1:32" x14ac:dyDescent="0.35">
      <c r="J125" s="48">
        <f>Summary!A124</f>
        <v>40543</v>
      </c>
      <c r="K125" s="49">
        <f>K124*(1+Summary!B124)</f>
        <v>0.76774241193412551</v>
      </c>
      <c r="L125" s="49">
        <f>L124*(1+Summary!H124)</f>
        <v>1.5676792711398575</v>
      </c>
      <c r="M125" s="49">
        <f>M124*(1+Summary!I124)</f>
        <v>5.8321691092880013</v>
      </c>
      <c r="N125">
        <f>MAX($K$3:K125)</f>
        <v>0.99069492651945945</v>
      </c>
      <c r="O125">
        <f>MAX($L$3:L125)</f>
        <v>1.5685973808559792</v>
      </c>
      <c r="P125" s="47">
        <f t="shared" si="2"/>
        <v>-0.22504658963846491</v>
      </c>
      <c r="Q125" s="47">
        <f t="shared" si="3"/>
        <v>-5.8530616417373782E-4</v>
      </c>
      <c r="R125" s="47">
        <f>M125/MAX($M$3:M125)-1</f>
        <v>-4.1815375017538736E-3</v>
      </c>
      <c r="T125" s="48">
        <f>Summary!A124</f>
        <v>40543</v>
      </c>
      <c r="U125" s="67">
        <f>Trend_Simulation!B220*Trend_Simulation!K220*4.31</f>
        <v>6.822413943690122E-3</v>
      </c>
      <c r="V125" s="67">
        <f>Trend_Simulation!C220*Trend_Simulation!L220*4.31</f>
        <v>7.480411015965866E-3</v>
      </c>
      <c r="W125" s="67">
        <f>Trend_Simulation!D220*Trend_Simulation!M220*4.31</f>
        <v>7.9574923845246604E-3</v>
      </c>
      <c r="X125" s="67">
        <f>Trend_Simulation!E220*Trend_Simulation!N220*4.31</f>
        <v>-2.4563784220328115E-2</v>
      </c>
      <c r="Y125" s="67">
        <f>Trend_Simulation!F220*Trend_Simulation!O220*4.31</f>
        <v>2.007147671295206E-2</v>
      </c>
      <c r="Z125" s="67">
        <f>Trend_Simulation!G220*Trend_Simulation!P220*4.31</f>
        <v>1.1983463381732317E-2</v>
      </c>
      <c r="AA125" s="67">
        <f>Trend_Simulation!H220*Trend_Simulation!Q220*4.31</f>
        <v>1.7640008241105291E-2</v>
      </c>
      <c r="AB125" s="67" t="e">
        <f>Trend_Simulation!#REF!*Trend_Simulation!#REF!*4.31</f>
        <v>#REF!</v>
      </c>
      <c r="AC125" s="67" t="e">
        <f>SUM(U125:AB125)</f>
        <v>#REF!</v>
      </c>
      <c r="AD125" s="67">
        <f>Summary!I124</f>
        <v>4.6401868157700726E-2</v>
      </c>
      <c r="AE125" s="67" t="e">
        <f>AC125-AD125</f>
        <v>#REF!</v>
      </c>
      <c r="AF125">
        <f>LN(1+AD125)</f>
        <v>4.5357487038107151E-2</v>
      </c>
    </row>
    <row r="126" spans="1:32" ht="15.5" x14ac:dyDescent="0.35">
      <c r="A126" s="52" t="s">
        <v>201</v>
      </c>
      <c r="B126" s="52"/>
      <c r="C126" s="52"/>
      <c r="D126" s="52"/>
      <c r="E126" s="52"/>
      <c r="F126" s="52"/>
      <c r="G126" s="52"/>
      <c r="H126" s="52"/>
      <c r="J126" s="48">
        <f>Summary!A125</f>
        <v>40574</v>
      </c>
      <c r="K126" s="49">
        <f>K125*(1+Summary!B125)</f>
        <v>0.78576176057898195</v>
      </c>
      <c r="L126" s="49">
        <f>L125*(1+Summary!H125)</f>
        <v>1.5677013720662061</v>
      </c>
      <c r="M126" s="49">
        <f>M125*(1+Summary!I125)</f>
        <v>5.8325160823994935</v>
      </c>
      <c r="N126">
        <f>MAX($K$3:K126)</f>
        <v>0.99069492651945945</v>
      </c>
      <c r="O126">
        <f>MAX($L$3:L126)</f>
        <v>1.5685973808559792</v>
      </c>
      <c r="P126" s="47">
        <f t="shared" si="2"/>
        <v>-0.20685799478196087</v>
      </c>
      <c r="Q126" s="47">
        <f t="shared" si="3"/>
        <v>-5.7121655353276068E-4</v>
      </c>
      <c r="R126" s="47">
        <f>M126/MAX($M$3:M126)-1</f>
        <v>-4.1222932953635105E-3</v>
      </c>
      <c r="T126" s="48">
        <f>Summary!A125</f>
        <v>40574</v>
      </c>
      <c r="U126" s="67">
        <f>Trend_Simulation!B221*Trend_Simulation!K221*4.31</f>
        <v>1.5665221221993198E-2</v>
      </c>
      <c r="V126" s="67">
        <f>Trend_Simulation!C221*Trend_Simulation!L221*4.31</f>
        <v>-1.8609528241915922E-2</v>
      </c>
      <c r="W126" s="67">
        <f>Trend_Simulation!D221*Trend_Simulation!M221*4.31</f>
        <v>-8.0858025102942977E-3</v>
      </c>
      <c r="X126" s="67">
        <f>Trend_Simulation!E221*Trend_Simulation!N221*4.31</f>
        <v>2.4163858458801225E-3</v>
      </c>
      <c r="Y126" s="67">
        <f>Trend_Simulation!F221*Trend_Simulation!O221*4.31</f>
        <v>7.0137547330000874E-3</v>
      </c>
      <c r="Z126" s="67">
        <f>Trend_Simulation!G221*Trend_Simulation!P221*4.31</f>
        <v>7.3249774605588002E-3</v>
      </c>
      <c r="AA126" s="67">
        <f>Trend_Simulation!H221*Trend_Simulation!Q221*4.31</f>
        <v>-5.6642467231121738E-3</v>
      </c>
      <c r="AB126" s="67" t="e">
        <f>Trend_Simulation!#REF!*Trend_Simulation!#REF!*4.31</f>
        <v>#REF!</v>
      </c>
      <c r="AC126" s="67" t="e">
        <f>SUM(U126:AB126)</f>
        <v>#REF!</v>
      </c>
      <c r="AD126" s="67">
        <f>Summary!I125</f>
        <v>5.949297851123606E-5</v>
      </c>
      <c r="AE126" s="67" t="e">
        <f>AC126-AD126</f>
        <v>#REF!</v>
      </c>
      <c r="AF126">
        <f>LN(1+AD126)</f>
        <v>5.9491208874096225E-5</v>
      </c>
    </row>
    <row r="127" spans="1:32" x14ac:dyDescent="0.35">
      <c r="A127" s="64" t="s">
        <v>202</v>
      </c>
      <c r="B127" s="64"/>
      <c r="C127" s="64"/>
      <c r="D127" s="64"/>
      <c r="E127" s="64"/>
      <c r="F127" s="64"/>
      <c r="G127" s="64"/>
      <c r="H127" s="64"/>
      <c r="J127" s="48">
        <f>Summary!A126</f>
        <v>40602</v>
      </c>
      <c r="K127" s="49">
        <f>K126*(1+Summary!B126)</f>
        <v>0.81249538438815394</v>
      </c>
      <c r="L127" s="49">
        <f>L126*(1+Summary!H126)</f>
        <v>1.5838238968005318</v>
      </c>
      <c r="M127" s="49">
        <f>M126*(1+Summary!I126)</f>
        <v>6.0856428710433965</v>
      </c>
      <c r="N127">
        <f>MAX($K$3:K127)</f>
        <v>0.99069492651945945</v>
      </c>
      <c r="O127">
        <f>MAX($L$3:L127)</f>
        <v>1.5838238968005318</v>
      </c>
      <c r="P127" s="47">
        <f t="shared" si="2"/>
        <v>-0.17987327618337745</v>
      </c>
      <c r="Q127" s="47">
        <f t="shared" si="3"/>
        <v>0</v>
      </c>
      <c r="R127" s="47">
        <f>M127/MAX($M$3:M127)-1</f>
        <v>0</v>
      </c>
      <c r="T127" s="48">
        <f>Summary!A126</f>
        <v>40602</v>
      </c>
      <c r="U127" s="67">
        <f>Trend_Simulation!B222*Trend_Simulation!K222*4.31</f>
        <v>1.8905396870793793E-2</v>
      </c>
      <c r="V127" s="67">
        <f>Trend_Simulation!C222*Trend_Simulation!L222*4.31</f>
        <v>1.6801844728206498E-2</v>
      </c>
      <c r="W127" s="67">
        <f>Trend_Simulation!D222*Trend_Simulation!M222*4.31</f>
        <v>-6.5510867708329125E-3</v>
      </c>
      <c r="X127" s="67">
        <f>Trend_Simulation!E222*Trend_Simulation!N222*4.31</f>
        <v>-3.0858733928562339E-3</v>
      </c>
      <c r="Y127" s="67">
        <f>Trend_Simulation!F222*Trend_Simulation!O222*4.31</f>
        <v>1.0220268752832946E-2</v>
      </c>
      <c r="Z127" s="67">
        <f>Trend_Simulation!G222*Trend_Simulation!P222*4.31</f>
        <v>8.135734417415828E-3</v>
      </c>
      <c r="AA127" s="67">
        <f>Trend_Simulation!H222*Trend_Simulation!Q222*4.31</f>
        <v>-1.0146430297907046E-4</v>
      </c>
      <c r="AB127" s="67" t="e">
        <f>Trend_Simulation!#REF!*Trend_Simulation!#REF!*4.31</f>
        <v>#REF!</v>
      </c>
      <c r="AC127" s="67" t="e">
        <f>SUM(U127:AB127)</f>
        <v>#REF!</v>
      </c>
      <c r="AD127" s="67">
        <f>Summary!I126</f>
        <v>4.3399244008559441E-2</v>
      </c>
      <c r="AE127" s="67" t="e">
        <f>AC127-AD127</f>
        <v>#REF!</v>
      </c>
      <c r="AF127">
        <f>LN(1+AD127)</f>
        <v>4.2483887059754748E-2</v>
      </c>
    </row>
    <row r="128" spans="1:32" x14ac:dyDescent="0.35">
      <c r="A128" s="64"/>
      <c r="B128" s="64"/>
      <c r="C128" s="64"/>
      <c r="D128" s="64"/>
      <c r="E128" s="64"/>
      <c r="F128" s="64"/>
      <c r="G128" s="64"/>
      <c r="H128" s="64"/>
      <c r="J128" s="48">
        <f>Summary!A127</f>
        <v>40633</v>
      </c>
      <c r="K128" s="49">
        <f>K127*(1+Summary!B127)</f>
        <v>0.8123476848090978</v>
      </c>
      <c r="L128" s="49">
        <f>L127*(1+Summary!H127)</f>
        <v>1.5911054964095059</v>
      </c>
      <c r="M128" s="49">
        <f>M127*(1+Summary!I127)</f>
        <v>6.2037126682117441</v>
      </c>
      <c r="N128">
        <f>MAX($K$3:K128)</f>
        <v>0.99069492651945945</v>
      </c>
      <c r="O128">
        <f>MAX($L$3:L128)</f>
        <v>1.5911054964095059</v>
      </c>
      <c r="P128" s="47">
        <f t="shared" si="2"/>
        <v>-0.18002236302646346</v>
      </c>
      <c r="Q128" s="47">
        <f t="shared" si="3"/>
        <v>0</v>
      </c>
      <c r="R128" s="47">
        <f>M128/MAX($M$3:M128)-1</f>
        <v>0</v>
      </c>
      <c r="T128" s="48">
        <f>Summary!A127</f>
        <v>40633</v>
      </c>
      <c r="U128" s="67">
        <f>Trend_Simulation!B223*Trend_Simulation!K223*4.31</f>
        <v>9.6386182886094782E-3</v>
      </c>
      <c r="V128" s="67">
        <f>Trend_Simulation!C223*Trend_Simulation!L223*4.31</f>
        <v>5.9821848550114676E-3</v>
      </c>
      <c r="W128" s="67">
        <f>Trend_Simulation!D223*Trend_Simulation!M223*4.31</f>
        <v>1.2105886631096774E-2</v>
      </c>
      <c r="X128" s="67">
        <f>Trend_Simulation!E223*Trend_Simulation!N223*4.31</f>
        <v>-1.0712888049913116E-4</v>
      </c>
      <c r="Y128" s="67">
        <f>Trend_Simulation!F223*Trend_Simulation!O223*4.31</f>
        <v>-5.4600326671796194E-5</v>
      </c>
      <c r="Z128" s="67">
        <f>Trend_Simulation!G223*Trend_Simulation!P223*4.31</f>
        <v>-1.3427155163785846E-3</v>
      </c>
      <c r="AA128" s="67">
        <f>Trend_Simulation!H223*Trend_Simulation!Q223*4.31</f>
        <v>-6.4071037478471288E-3</v>
      </c>
      <c r="AB128" s="67" t="e">
        <f>Trend_Simulation!#REF!*Trend_Simulation!#REF!*4.31</f>
        <v>#REF!</v>
      </c>
      <c r="AC128" s="67" t="e">
        <f>SUM(U128:AB128)</f>
        <v>#REF!</v>
      </c>
      <c r="AD128" s="67">
        <f>Summary!I127</f>
        <v>1.9401368051047554E-2</v>
      </c>
      <c r="AE128" s="67" t="e">
        <f>AC128-AD128</f>
        <v>#REF!</v>
      </c>
      <c r="AF128">
        <f>LN(1+AD128)</f>
        <v>1.9215560938842222E-2</v>
      </c>
    </row>
    <row r="129" spans="1:32" x14ac:dyDescent="0.35">
      <c r="A129" s="64"/>
      <c r="B129" s="64"/>
      <c r="C129" s="64"/>
      <c r="D129" s="64"/>
      <c r="E129" s="64"/>
      <c r="F129" s="64"/>
      <c r="G129" s="64"/>
      <c r="H129" s="64"/>
      <c r="J129" s="48">
        <f>Summary!A128</f>
        <v>40663</v>
      </c>
      <c r="K129" s="49">
        <f>K128*(1+Summary!B128)</f>
        <v>0.83620116682667411</v>
      </c>
      <c r="L129" s="49">
        <f>L128*(1+Summary!H128)</f>
        <v>1.6202431011928355</v>
      </c>
      <c r="M129" s="49">
        <f>M128*(1+Summary!I128)</f>
        <v>6.6831358149016244</v>
      </c>
      <c r="N129">
        <f>MAX($K$3:K129)</f>
        <v>0.99069492651945945</v>
      </c>
      <c r="O129">
        <f>MAX($L$3:L129)</f>
        <v>1.6202431011928355</v>
      </c>
      <c r="P129" s="47">
        <f t="shared" si="2"/>
        <v>-0.15594483786805857</v>
      </c>
      <c r="Q129" s="47">
        <f t="shared" si="3"/>
        <v>0</v>
      </c>
      <c r="R129" s="47">
        <f>M129/MAX($M$3:M129)-1</f>
        <v>0</v>
      </c>
      <c r="T129" s="48">
        <f>Summary!A128</f>
        <v>40663</v>
      </c>
      <c r="U129" s="67">
        <f>Trend_Simulation!B224*Trend_Simulation!K224*4.31</f>
        <v>8.2636424146395465E-3</v>
      </c>
      <c r="V129" s="67">
        <f>Trend_Simulation!C224*Trend_Simulation!L224*4.31</f>
        <v>2.4080353832457668E-2</v>
      </c>
      <c r="W129" s="67">
        <f>Trend_Simulation!D224*Trend_Simulation!M224*4.31</f>
        <v>6.8982039874600862E-3</v>
      </c>
      <c r="X129" s="67">
        <f>Trend_Simulation!E224*Trend_Simulation!N224*4.31</f>
        <v>1.4305968689250968E-2</v>
      </c>
      <c r="Y129" s="67">
        <f>Trend_Simulation!F224*Trend_Simulation!O224*4.31</f>
        <v>8.6996093212171541E-3</v>
      </c>
      <c r="Z129" s="67">
        <f>Trend_Simulation!G224*Trend_Simulation!P224*4.31</f>
        <v>7.1951301500437327E-3</v>
      </c>
      <c r="AA129" s="67">
        <f>Trend_Simulation!H224*Trend_Simulation!Q224*4.31</f>
        <v>9.4852814072676327E-3</v>
      </c>
      <c r="AB129" s="67" t="e">
        <f>Trend_Simulation!#REF!*Trend_Simulation!#REF!*4.31</f>
        <v>#REF!</v>
      </c>
      <c r="AC129" s="67" t="e">
        <f>SUM(U129:AB129)</f>
        <v>#REF!</v>
      </c>
      <c r="AD129" s="67">
        <f>Summary!I128</f>
        <v>7.7280037347067579E-2</v>
      </c>
      <c r="AE129" s="67" t="e">
        <f>AC129-AD129</f>
        <v>#REF!</v>
      </c>
      <c r="AF129">
        <f>LN(1+AD129)</f>
        <v>7.4439380482763148E-2</v>
      </c>
    </row>
    <row r="130" spans="1:32" x14ac:dyDescent="0.35">
      <c r="A130" s="64"/>
      <c r="B130" s="64"/>
      <c r="C130" s="64"/>
      <c r="D130" s="64"/>
      <c r="E130" s="64"/>
      <c r="F130" s="64"/>
      <c r="G130" s="64"/>
      <c r="H130" s="64"/>
      <c r="J130" s="48">
        <f>Summary!A129</f>
        <v>40694</v>
      </c>
      <c r="K130" s="49">
        <f>K129*(1+Summary!B129)</f>
        <v>0.826526844398493</v>
      </c>
      <c r="L130" s="49">
        <f>L129*(1+Summary!H129)</f>
        <v>1.6226227498181738</v>
      </c>
      <c r="M130" s="49">
        <f>M129*(1+Summary!I129)</f>
        <v>6.7245572738544048</v>
      </c>
      <c r="N130">
        <f>MAX($K$3:K130)</f>
        <v>0.99069492651945945</v>
      </c>
      <c r="O130">
        <f>MAX($L$3:L130)</f>
        <v>1.6226227498181738</v>
      </c>
      <c r="P130" s="47">
        <f t="shared" si="2"/>
        <v>-0.16571002609019803</v>
      </c>
      <c r="Q130" s="47">
        <f t="shared" si="3"/>
        <v>0</v>
      </c>
      <c r="R130" s="47">
        <f>M130/MAX($M$3:M130)-1</f>
        <v>0</v>
      </c>
      <c r="T130" s="48">
        <f>Summary!A129</f>
        <v>40694</v>
      </c>
      <c r="U130" s="67">
        <f>Trend_Simulation!B225*Trend_Simulation!K225*4.31</f>
        <v>-1.1657454584476768E-2</v>
      </c>
      <c r="V130" s="67">
        <f>Trend_Simulation!C225*Trend_Simulation!L225*4.31</f>
        <v>-3.646868210061451E-3</v>
      </c>
      <c r="W130" s="67">
        <f>Trend_Simulation!D225*Trend_Simulation!M225*4.31</f>
        <v>8.7190905476549965E-3</v>
      </c>
      <c r="X130" s="67">
        <f>Trend_Simulation!E225*Trend_Simulation!N225*4.31</f>
        <v>1.7588124752279891E-2</v>
      </c>
      <c r="Y130" s="67">
        <f>Trend_Simulation!F225*Trend_Simulation!O225*4.31</f>
        <v>-3.1228805475816052E-3</v>
      </c>
      <c r="Z130" s="67">
        <f>Trend_Simulation!G225*Trend_Simulation!P225*4.31</f>
        <v>-2.886043444865352E-3</v>
      </c>
      <c r="AA130" s="67">
        <f>Trend_Simulation!H225*Trend_Simulation!Q225*4.31</f>
        <v>1.3361220565802716E-3</v>
      </c>
      <c r="AB130" s="67" t="e">
        <f>Trend_Simulation!#REF!*Trend_Simulation!#REF!*4.31</f>
        <v>#REF!</v>
      </c>
      <c r="AC130" s="67" t="e">
        <f>SUM(U130:AB130)</f>
        <v>#REF!</v>
      </c>
      <c r="AD130" s="67">
        <f>Summary!I129</f>
        <v>6.1979077038089416E-3</v>
      </c>
      <c r="AE130" s="67" t="e">
        <f>AC130-AD130</f>
        <v>#REF!</v>
      </c>
      <c r="AF130">
        <f>LN(1+AD130)</f>
        <v>6.178779669032265E-3</v>
      </c>
    </row>
    <row r="131" spans="1:32" x14ac:dyDescent="0.35">
      <c r="J131" s="48">
        <f>Summary!A130</f>
        <v>40724</v>
      </c>
      <c r="K131" s="49">
        <f>K130*(1+Summary!B130)</f>
        <v>0.81249538438815405</v>
      </c>
      <c r="L131" s="49">
        <f>L130*(1+Summary!H130)</f>
        <v>1.6184613466185718</v>
      </c>
      <c r="M131" s="49">
        <f>M130*(1+Summary!I130)</f>
        <v>6.6517795642181348</v>
      </c>
      <c r="N131">
        <f>MAX($K$3:K131)</f>
        <v>0.99069492651945945</v>
      </c>
      <c r="O131">
        <f>MAX($L$3:L131)</f>
        <v>1.6226227498181738</v>
      </c>
      <c r="P131" s="47">
        <f t="shared" si="2"/>
        <v>-0.17987327618337734</v>
      </c>
      <c r="Q131" s="47">
        <f t="shared" si="3"/>
        <v>-2.5646153427025808E-3</v>
      </c>
      <c r="R131" s="47">
        <f>M131/MAX($M$3:M131)-1</f>
        <v>-1.0822676746205295E-2</v>
      </c>
      <c r="T131" s="48">
        <f>Summary!A130</f>
        <v>40724</v>
      </c>
      <c r="U131" s="67">
        <f>Trend_Simulation!B226*Trend_Simulation!K226*4.31</f>
        <v>-6.3770671447295237E-3</v>
      </c>
      <c r="V131" s="67">
        <f>Trend_Simulation!C226*Trend_Simulation!L226*4.31</f>
        <v>-5.8366851091228985E-3</v>
      </c>
      <c r="W131" s="67">
        <f>Trend_Simulation!D226*Trend_Simulation!M226*4.31</f>
        <v>8.9935051718966381E-3</v>
      </c>
      <c r="X131" s="67">
        <f>Trend_Simulation!E226*Trend_Simulation!N226*4.31</f>
        <v>-1.6789359707418288E-3</v>
      </c>
      <c r="Y131" s="67">
        <f>Trend_Simulation!F226*Trend_Simulation!O226*4.31</f>
        <v>-4.4645532985255424E-3</v>
      </c>
      <c r="Z131" s="67">
        <f>Trend_Simulation!G226*Trend_Simulation!P226*4.31</f>
        <v>-4.6446542667559236E-3</v>
      </c>
      <c r="AA131" s="67">
        <f>Trend_Simulation!H226*Trend_Simulation!Q226*4.31</f>
        <v>2.95489849093046E-3</v>
      </c>
      <c r="AB131" s="67" t="e">
        <f>Trend_Simulation!#REF!*Trend_Simulation!#REF!*4.31</f>
        <v>#REF!</v>
      </c>
      <c r="AC131" s="67" t="e">
        <f>SUM(U131:AB131)</f>
        <v>#REF!</v>
      </c>
      <c r="AD131" s="67">
        <f>Summary!I130</f>
        <v>-1.0822676746205375E-2</v>
      </c>
      <c r="AE131" s="67" t="e">
        <f>AC131-AD131</f>
        <v>#REF!</v>
      </c>
      <c r="AF131">
        <f>LN(1+AD131)</f>
        <v>-1.0881667926600511E-2</v>
      </c>
    </row>
    <row r="132" spans="1:32" x14ac:dyDescent="0.35">
      <c r="J132" s="48">
        <f>Summary!A131</f>
        <v>40755</v>
      </c>
      <c r="K132" s="49">
        <f>K131*(1+Summary!B131)</f>
        <v>0.79587918174433159</v>
      </c>
      <c r="L132" s="49">
        <f>L131*(1+Summary!H131)</f>
        <v>1.6493378104353302</v>
      </c>
      <c r="M132" s="49">
        <f>M131*(1+Summary!I131)</f>
        <v>7.1872993532846579</v>
      </c>
      <c r="N132">
        <f>MAX($K$3:K132)</f>
        <v>0.99069492651945945</v>
      </c>
      <c r="O132">
        <f>MAX($L$3:L132)</f>
        <v>1.6493378104353302</v>
      </c>
      <c r="P132" s="47">
        <f t="shared" si="2"/>
        <v>-0.19664554603056328</v>
      </c>
      <c r="Q132" s="47">
        <f t="shared" si="3"/>
        <v>0</v>
      </c>
      <c r="R132" s="47">
        <f>M132/MAX($M$3:M132)-1</f>
        <v>0</v>
      </c>
      <c r="T132" s="48">
        <f>Summary!A131</f>
        <v>40755</v>
      </c>
      <c r="U132" s="67">
        <f>Trend_Simulation!B227*Trend_Simulation!K227*4.31</f>
        <v>6.9483577832236991E-3</v>
      </c>
      <c r="V132" s="67">
        <f>Trend_Simulation!C227*Trend_Simulation!L227*4.31</f>
        <v>2.1787052525529812E-2</v>
      </c>
      <c r="W132" s="67">
        <f>Trend_Simulation!D227*Trend_Simulation!M227*4.31</f>
        <v>1.21423304351114E-2</v>
      </c>
      <c r="X132" s="67">
        <f>Trend_Simulation!E227*Trend_Simulation!N227*4.31</f>
        <v>1.9794771214079774E-2</v>
      </c>
      <c r="Y132" s="67">
        <f>Trend_Simulation!F227*Trend_Simulation!O227*4.31</f>
        <v>-5.449247044238356E-3</v>
      </c>
      <c r="Z132" s="67">
        <f>Trend_Simulation!G227*Trend_Simulation!P227*4.31</f>
        <v>3.9200627482507003E-3</v>
      </c>
      <c r="AA132" s="67">
        <f>Trend_Simulation!H227*Trend_Simulation!Q227*4.31</f>
        <v>2.3081409634529013E-2</v>
      </c>
      <c r="AB132" s="67" t="e">
        <f>Trend_Simulation!#REF!*Trend_Simulation!#REF!*4.31</f>
        <v>#REF!</v>
      </c>
      <c r="AC132" s="67" t="e">
        <f>SUM(U132:AB132)</f>
        <v>#REF!</v>
      </c>
      <c r="AD132" s="67">
        <f>Summary!I131</f>
        <v>8.0507747422545503E-2</v>
      </c>
      <c r="AE132" s="67" t="e">
        <f>AC132-AD132</f>
        <v>#REF!</v>
      </c>
      <c r="AF132">
        <f>LN(1+AD132)</f>
        <v>7.7431067158945474E-2</v>
      </c>
    </row>
    <row r="133" spans="1:32" x14ac:dyDescent="0.35">
      <c r="J133" s="48">
        <f>Summary!A132</f>
        <v>40786</v>
      </c>
      <c r="K133" s="49">
        <f>K132*(1+Summary!B132)</f>
        <v>0.75216010634369646</v>
      </c>
      <c r="L133" s="49">
        <f>L132*(1+Summary!H132)</f>
        <v>1.6656468994796461</v>
      </c>
      <c r="M133" s="49">
        <f>M132*(1+Summary!I132)</f>
        <v>7.4872144128708547</v>
      </c>
      <c r="N133">
        <f>MAX($K$3:K133)</f>
        <v>0.99069492651945945</v>
      </c>
      <c r="O133">
        <f>MAX($L$3:L133)</f>
        <v>1.6656468994796461</v>
      </c>
      <c r="P133" s="47">
        <f t="shared" ref="P133:P196" si="4">K133/N133-1</f>
        <v>-0.24077525158404822</v>
      </c>
      <c r="Q133" s="47">
        <f t="shared" ref="Q133:Q196" si="5">L133/O133-1</f>
        <v>0</v>
      </c>
      <c r="R133" s="47">
        <f>M133/MAX($M$3:M133)-1</f>
        <v>0</v>
      </c>
      <c r="T133" s="48">
        <f>Summary!A132</f>
        <v>40786</v>
      </c>
      <c r="U133" s="67">
        <f>Trend_Simulation!B228*Trend_Simulation!K228*4.31</f>
        <v>-8.1467217909078854E-5</v>
      </c>
      <c r="V133" s="67">
        <f>Trend_Simulation!C228*Trend_Simulation!L228*4.31</f>
        <v>3.152524316575557E-2</v>
      </c>
      <c r="W133" s="67">
        <f>Trend_Simulation!D228*Trend_Simulation!M228*4.31</f>
        <v>8.9082603881156484E-3</v>
      </c>
      <c r="X133" s="67">
        <f>Trend_Simulation!E228*Trend_Simulation!N228*4.31</f>
        <v>2.435891699462395E-2</v>
      </c>
      <c r="Y133" s="67">
        <f>Trend_Simulation!F228*Trend_Simulation!O228*4.31</f>
        <v>-1.4641649131230625E-2</v>
      </c>
      <c r="Z133" s="67">
        <f>Trend_Simulation!G228*Trend_Simulation!P228*4.31</f>
        <v>-1.196688603558662E-2</v>
      </c>
      <c r="AA133" s="67">
        <f>Trend_Simulation!H228*Trend_Simulation!Q228*4.31</f>
        <v>4.5160032028324351E-3</v>
      </c>
      <c r="AB133" s="67" t="e">
        <f>Trend_Simulation!#REF!*Trend_Simulation!#REF!*4.31</f>
        <v>#REF!</v>
      </c>
      <c r="AC133" s="67" t="e">
        <f>SUM(U133:AB133)</f>
        <v>#REF!</v>
      </c>
      <c r="AD133" s="67">
        <f>Summary!I132</f>
        <v>4.1728477532959961E-2</v>
      </c>
      <c r="AE133" s="67" t="e">
        <f>AC133-AD133</f>
        <v>#REF!</v>
      </c>
      <c r="AF133">
        <f>LN(1+AD133)</f>
        <v>4.0881331191441682E-2</v>
      </c>
    </row>
    <row r="134" spans="1:32" x14ac:dyDescent="0.35">
      <c r="J134" s="48">
        <f>Summary!A133</f>
        <v>40816</v>
      </c>
      <c r="K134" s="49">
        <f>K133*(1+Summary!B133)</f>
        <v>0.69891440809393657</v>
      </c>
      <c r="L134" s="49">
        <f>L133*(1+Summary!H133)</f>
        <v>1.6388230685617049</v>
      </c>
      <c r="M134" s="49">
        <f>M133*(1+Summary!I133)</f>
        <v>6.9783869031181931</v>
      </c>
      <c r="N134">
        <f>MAX($K$3:K134)</f>
        <v>0.99069492651945945</v>
      </c>
      <c r="O134">
        <f>MAX($L$3:L134)</f>
        <v>1.6656468994796461</v>
      </c>
      <c r="P134" s="47">
        <f t="shared" si="4"/>
        <v>-0.29452105851658628</v>
      </c>
      <c r="Q134" s="47">
        <f t="shared" si="5"/>
        <v>-1.6104152042261233E-2</v>
      </c>
      <c r="R134" s="47">
        <f>M134/MAX($M$3:M134)-1</f>
        <v>-6.79595216183424E-2</v>
      </c>
      <c r="T134" s="48">
        <f>Summary!A133</f>
        <v>40816</v>
      </c>
      <c r="U134" s="67">
        <f>Trend_Simulation!B229*Trend_Simulation!K229*4.31</f>
        <v>-1.4423017194655089E-2</v>
      </c>
      <c r="V134" s="67">
        <f>Trend_Simulation!C229*Trend_Simulation!L229*4.31</f>
        <v>-2.9095921721398847E-2</v>
      </c>
      <c r="W134" s="67">
        <f>Trend_Simulation!D229*Trend_Simulation!M229*4.31</f>
        <v>1.282583343889599E-3</v>
      </c>
      <c r="X134" s="67">
        <f>Trend_Simulation!E229*Trend_Simulation!N229*4.31</f>
        <v>5.6733207478989684E-3</v>
      </c>
      <c r="Y134" s="67">
        <f>Trend_Simulation!F229*Trend_Simulation!O229*4.31</f>
        <v>-1.8327883586080802E-2</v>
      </c>
      <c r="Z134" s="67">
        <f>Trend_Simulation!G229*Trend_Simulation!P229*4.31</f>
        <v>-1.0480461650017812E-2</v>
      </c>
      <c r="AA134" s="67">
        <f>Trend_Simulation!H229*Trend_Simulation!Q229*4.31</f>
        <v>-4.0375152417819003E-3</v>
      </c>
      <c r="AB134" s="67" t="e">
        <f>Trend_Simulation!#REF!*Trend_Simulation!#REF!*4.31</f>
        <v>#REF!</v>
      </c>
      <c r="AC134" s="67" t="e">
        <f>SUM(U134:AB134)</f>
        <v>#REF!</v>
      </c>
      <c r="AD134" s="67">
        <f>Summary!I133</f>
        <v>-6.7959521618342372E-2</v>
      </c>
      <c r="AE134" s="67" t="e">
        <f>AC134-AD134</f>
        <v>#REF!</v>
      </c>
      <c r="AF134">
        <f>LN(1+AD134)</f>
        <v>-7.0379033499700608E-2</v>
      </c>
    </row>
    <row r="135" spans="1:32" x14ac:dyDescent="0.35">
      <c r="J135" s="48">
        <f>Summary!A134</f>
        <v>40847</v>
      </c>
      <c r="K135" s="49">
        <f>K134*(1+Summary!B134)</f>
        <v>0.77542279004504799</v>
      </c>
      <c r="L135" s="49">
        <f>L134*(1+Summary!H134)</f>
        <v>1.6643783623389892</v>
      </c>
      <c r="M135" s="49">
        <f>M134*(1+Summary!I134)</f>
        <v>7.4376021558614962</v>
      </c>
      <c r="N135">
        <f>MAX($K$3:K135)</f>
        <v>0.99069492651945945</v>
      </c>
      <c r="O135">
        <f>MAX($L$3:L135)</f>
        <v>1.6656468994796461</v>
      </c>
      <c r="P135" s="47">
        <f t="shared" si="4"/>
        <v>-0.21729407379798771</v>
      </c>
      <c r="Q135" s="47">
        <f t="shared" si="5"/>
        <v>-7.6158827003081075E-4</v>
      </c>
      <c r="R135" s="47">
        <f>M135/MAX($M$3:M135)-1</f>
        <v>-6.6262636908157591E-3</v>
      </c>
      <c r="T135" s="48">
        <f>Summary!A134</f>
        <v>40847</v>
      </c>
      <c r="U135" s="67">
        <f>Trend_Simulation!B230*Trend_Simulation!K230*4.31</f>
        <v>1.2334506230228276E-2</v>
      </c>
      <c r="V135" s="67">
        <f>Trend_Simulation!C230*Trend_Simulation!L230*4.31</f>
        <v>1.5028236137739841E-2</v>
      </c>
      <c r="W135" s="67">
        <f>Trend_Simulation!D230*Trend_Simulation!M230*4.31</f>
        <v>-2.6879029959662E-3</v>
      </c>
      <c r="X135" s="67">
        <f>Trend_Simulation!E230*Trend_Simulation!N230*4.31</f>
        <v>-5.4138000318691547E-3</v>
      </c>
      <c r="Y135" s="67">
        <f>Trend_Simulation!F230*Trend_Simulation!O230*4.31</f>
        <v>2.8253409447031783E-2</v>
      </c>
      <c r="Z135" s="67">
        <f>Trend_Simulation!G230*Trend_Simulation!P230*4.31</f>
        <v>2.5362012198017654E-2</v>
      </c>
      <c r="AA135" s="67">
        <f>Trend_Simulation!H230*Trend_Simulation!Q230*4.31</f>
        <v>-5.6676705470773145E-3</v>
      </c>
      <c r="AB135" s="67" t="e">
        <f>Trend_Simulation!#REF!*Trend_Simulation!#REF!*4.31</f>
        <v>#REF!</v>
      </c>
      <c r="AC135" s="67" t="e">
        <f>SUM(U135:AB135)</f>
        <v>#REF!</v>
      </c>
      <c r="AD135" s="67">
        <f>Summary!I134</f>
        <v>6.5805358619211746E-2</v>
      </c>
      <c r="AE135" s="67" t="e">
        <f>AC135-AD135</f>
        <v>#REF!</v>
      </c>
      <c r="AF135">
        <f>LN(1+AD135)</f>
        <v>6.373071865849643E-2</v>
      </c>
    </row>
    <row r="136" spans="1:32" x14ac:dyDescent="0.35">
      <c r="J136" s="48">
        <f>Summary!A135</f>
        <v>40877</v>
      </c>
      <c r="K136" s="49">
        <f>K135*(1+Summary!B135)</f>
        <v>0.77342884572778936</v>
      </c>
      <c r="L136" s="49">
        <f>L135*(1+Summary!H135)</f>
        <v>1.6656818422939879</v>
      </c>
      <c r="M136" s="49">
        <f>M135*(1+Summary!I135)</f>
        <v>7.4621830508013574</v>
      </c>
      <c r="N136">
        <f>MAX($K$3:K136)</f>
        <v>0.99069492651945945</v>
      </c>
      <c r="O136">
        <f>MAX($L$3:L136)</f>
        <v>1.6656818422939879</v>
      </c>
      <c r="P136" s="47">
        <f t="shared" si="4"/>
        <v>-0.21930674617964996</v>
      </c>
      <c r="Q136" s="47">
        <f t="shared" si="5"/>
        <v>0</v>
      </c>
      <c r="R136" s="47">
        <f>M136/MAX($M$3:M136)-1</f>
        <v>-3.3432142702454204E-3</v>
      </c>
      <c r="T136" s="48">
        <f>Summary!A135</f>
        <v>40877</v>
      </c>
      <c r="U136" s="67">
        <f>Trend_Simulation!B231*Trend_Simulation!K231*4.31</f>
        <v>4.8018156425994885E-3</v>
      </c>
      <c r="V136" s="67">
        <f>Trend_Simulation!C231*Trend_Simulation!L231*4.31</f>
        <v>3.5084432013810737E-3</v>
      </c>
      <c r="W136" s="67">
        <f>Trend_Simulation!D231*Trend_Simulation!M231*4.31</f>
        <v>-4.4405384380601914E-3</v>
      </c>
      <c r="X136" s="67">
        <f>Trend_Simulation!E231*Trend_Simulation!N231*4.31</f>
        <v>4.9783772388325596E-3</v>
      </c>
      <c r="Y136" s="67">
        <f>Trend_Simulation!F231*Trend_Simulation!O231*4.31</f>
        <v>-7.0166516896678476E-4</v>
      </c>
      <c r="Z136" s="67">
        <f>Trend_Simulation!G231*Trend_Simulation!P231*4.31</f>
        <v>-6.7167495897426698E-3</v>
      </c>
      <c r="AA136" s="67">
        <f>Trend_Simulation!H231*Trend_Simulation!Q231*4.31</f>
        <v>1.9457506891377163E-3</v>
      </c>
      <c r="AB136" s="67" t="e">
        <f>Trend_Simulation!#REF!*Trend_Simulation!#REF!*4.31</f>
        <v>#REF!</v>
      </c>
      <c r="AC136" s="67" t="e">
        <f>SUM(U136:AB136)</f>
        <v>#REF!</v>
      </c>
      <c r="AD136" s="67">
        <f>Summary!I135</f>
        <v>3.3049488833560639E-3</v>
      </c>
      <c r="AE136" s="67" t="e">
        <f>AC136-AD136</f>
        <v>#REF!</v>
      </c>
      <c r="AF136">
        <f>LN(1+AD136)</f>
        <v>3.2994995430218575E-3</v>
      </c>
    </row>
    <row r="137" spans="1:32" x14ac:dyDescent="0.35">
      <c r="J137" s="48">
        <f>Summary!A136</f>
        <v>40908</v>
      </c>
      <c r="K137" s="49">
        <f>K136*(1+Summary!B136)</f>
        <v>0.78103537404918366</v>
      </c>
      <c r="L137" s="49">
        <f>L136*(1+Summary!H136)</f>
        <v>1.6651009011244886</v>
      </c>
      <c r="M137" s="49">
        <f>M136*(1+Summary!I136)</f>
        <v>7.4512001148130027</v>
      </c>
      <c r="N137">
        <f>MAX($K$3:K137)</f>
        <v>0.99069492651945945</v>
      </c>
      <c r="O137">
        <f>MAX($L$3:L137)</f>
        <v>1.6656818422939879</v>
      </c>
      <c r="P137" s="47">
        <f t="shared" si="4"/>
        <v>-0.21162877376071598</v>
      </c>
      <c r="Q137" s="47">
        <f t="shared" si="5"/>
        <v>-3.4877078848338794E-4</v>
      </c>
      <c r="R137" s="47">
        <f>M137/MAX($M$3:M137)-1</f>
        <v>-4.810106412331594E-3</v>
      </c>
      <c r="T137" s="48">
        <f>Summary!A136</f>
        <v>40908</v>
      </c>
      <c r="U137" s="67">
        <f>Trend_Simulation!B232*Trend_Simulation!K232*4.31</f>
        <v>-6.5860084440183585E-3</v>
      </c>
      <c r="V137" s="67">
        <f>Trend_Simulation!C232*Trend_Simulation!L232*4.31</f>
        <v>-2.792204162335778E-2</v>
      </c>
      <c r="W137" s="67">
        <f>Trend_Simulation!D232*Trend_Simulation!M232*4.31</f>
        <v>1.7806481524776426E-2</v>
      </c>
      <c r="X137" s="67">
        <f>Trend_Simulation!E232*Trend_Simulation!N232*4.31</f>
        <v>1.0808028021066242E-2</v>
      </c>
      <c r="Y137" s="67">
        <f>Trend_Simulation!F232*Trend_Simulation!O232*4.31</f>
        <v>2.6137079185573667E-3</v>
      </c>
      <c r="Z137" s="67">
        <f>Trend_Simulation!G232*Trend_Simulation!P232*4.31</f>
        <v>-1.9384371700367517E-3</v>
      </c>
      <c r="AA137" s="67">
        <f>Trend_Simulation!H232*Trend_Simulation!Q232*4.31</f>
        <v>3.7150676746497972E-3</v>
      </c>
      <c r="AB137" s="67" t="e">
        <f>Trend_Simulation!#REF!*Trend_Simulation!#REF!*4.31</f>
        <v>#REF!</v>
      </c>
      <c r="AC137" s="67" t="e">
        <f>SUM(U137:AB137)</f>
        <v>#REF!</v>
      </c>
      <c r="AD137" s="67">
        <f>Summary!I136</f>
        <v>-1.4718127273995575E-3</v>
      </c>
      <c r="AE137" s="67" t="e">
        <f>AC137-AD137</f>
        <v>#REF!</v>
      </c>
      <c r="AF137">
        <f>LN(1+AD137)</f>
        <v>-1.4728969076893486E-3</v>
      </c>
    </row>
    <row r="138" spans="1:32" x14ac:dyDescent="0.35">
      <c r="J138" s="48">
        <f>Summary!A137</f>
        <v>40939</v>
      </c>
      <c r="K138" s="49">
        <f>K137*(1+Summary!B137)</f>
        <v>0.81581862491691859</v>
      </c>
      <c r="L138" s="49">
        <f>L137*(1+Summary!H137)</f>
        <v>1.6966801156139322</v>
      </c>
      <c r="M138" s="49">
        <f>M137*(1+Summary!I137)</f>
        <v>8.0475476731535664</v>
      </c>
      <c r="N138">
        <f>MAX($K$3:K138)</f>
        <v>0.99069492651945945</v>
      </c>
      <c r="O138">
        <f>MAX($L$3:L138)</f>
        <v>1.6966801156139322</v>
      </c>
      <c r="P138" s="47">
        <f t="shared" si="4"/>
        <v>-0.17651882221394</v>
      </c>
      <c r="Q138" s="47">
        <f t="shared" si="5"/>
        <v>0</v>
      </c>
      <c r="R138" s="47">
        <f>M138/MAX($M$3:M138)-1</f>
        <v>0</v>
      </c>
      <c r="T138" s="48">
        <f>Summary!A137</f>
        <v>40939</v>
      </c>
      <c r="U138" s="67">
        <f>Trend_Simulation!B233*Trend_Simulation!K233*4.31</f>
        <v>7.5011523040701689E-3</v>
      </c>
      <c r="V138" s="67">
        <f>Trend_Simulation!C233*Trend_Simulation!L233*4.31</f>
        <v>2.7217469124012267E-2</v>
      </c>
      <c r="W138" s="67">
        <f>Trend_Simulation!D233*Trend_Simulation!M233*4.31</f>
        <v>2.582279479067862E-3</v>
      </c>
      <c r="X138" s="67">
        <f>Trend_Simulation!E233*Trend_Simulation!N233*4.31</f>
        <v>7.0007694177411052E-3</v>
      </c>
      <c r="Y138" s="67">
        <f>Trend_Simulation!F233*Trend_Simulation!O233*4.31</f>
        <v>1.1722813262469749E-2</v>
      </c>
      <c r="Z138" s="67">
        <f>Trend_Simulation!G233*Trend_Simulation!P233*4.31</f>
        <v>2.1510493974287035E-2</v>
      </c>
      <c r="AA138" s="67">
        <f>Trend_Simulation!H233*Trend_Simulation!Q233*4.31</f>
        <v>4.2056631151929993E-3</v>
      </c>
      <c r="AB138" s="67" t="e">
        <f>Trend_Simulation!#REF!*Trend_Simulation!#REF!*4.31</f>
        <v>#REF!</v>
      </c>
      <c r="AC138" s="67" t="e">
        <f>SUM(U138:AB138)</f>
        <v>#REF!</v>
      </c>
      <c r="AD138" s="67">
        <f>Summary!I137</f>
        <v>8.0033759549018521E-2</v>
      </c>
      <c r="AE138" s="67" t="e">
        <f>AC138-AD138</f>
        <v>#REF!</v>
      </c>
      <c r="AF138">
        <f>LN(1+AD138)</f>
        <v>7.6992299489264795E-2</v>
      </c>
    </row>
    <row r="139" spans="1:32" x14ac:dyDescent="0.35">
      <c r="J139" s="48">
        <f>Summary!A138</f>
        <v>40968</v>
      </c>
      <c r="K139" s="49">
        <f>K138*(1+Summary!B138)</f>
        <v>0.8508972749427659</v>
      </c>
      <c r="L139" s="49">
        <f>L138*(1+Summary!H138)</f>
        <v>1.6983723014226872</v>
      </c>
      <c r="M139" s="49">
        <f>M138*(1+Summary!I138)</f>
        <v>8.0814183665478154</v>
      </c>
      <c r="N139">
        <f>MAX($K$3:K139)</f>
        <v>0.99069492651945945</v>
      </c>
      <c r="O139">
        <f>MAX($L$3:L139)</f>
        <v>1.6983723014226872</v>
      </c>
      <c r="P139" s="47">
        <f t="shared" si="4"/>
        <v>-0.14111069698099199</v>
      </c>
      <c r="Q139" s="47">
        <f t="shared" si="5"/>
        <v>0</v>
      </c>
      <c r="R139" s="47">
        <f>M139/MAX($M$3:M139)-1</f>
        <v>0</v>
      </c>
      <c r="T139" s="48">
        <f>Summary!A138</f>
        <v>40968</v>
      </c>
      <c r="U139" s="67">
        <f>Trend_Simulation!B234*Trend_Simulation!K234*4.31</f>
        <v>1.2198664971579887E-2</v>
      </c>
      <c r="V139" s="67">
        <f>Trend_Simulation!C234*Trend_Simulation!L234*4.31</f>
        <v>-3.9604676815037897E-3</v>
      </c>
      <c r="W139" s="67">
        <f>Trend_Simulation!D234*Trend_Simulation!M234*4.31</f>
        <v>2.0228248137490754E-3</v>
      </c>
      <c r="X139" s="67">
        <f>Trend_Simulation!E234*Trend_Simulation!N234*4.31</f>
        <v>-6.4021042196671383E-3</v>
      </c>
      <c r="Y139" s="67">
        <f>Trend_Simulation!F234*Trend_Simulation!O234*4.31</f>
        <v>1.1561320457891036E-2</v>
      </c>
      <c r="Z139" s="67">
        <f>Trend_Simulation!G234*Trend_Simulation!P234*4.31</f>
        <v>1.6109049997305325E-2</v>
      </c>
      <c r="AA139" s="67">
        <f>Trend_Simulation!H234*Trend_Simulation!Q234*4.31</f>
        <v>-2.723070502443431E-2</v>
      </c>
      <c r="AB139" s="67" t="e">
        <f>Trend_Simulation!#REF!*Trend_Simulation!#REF!*4.31</f>
        <v>#REF!</v>
      </c>
      <c r="AC139" s="67" t="e">
        <f>SUM(U139:AB139)</f>
        <v>#REF!</v>
      </c>
      <c r="AD139" s="67">
        <f>Summary!I138</f>
        <v>4.2088217143765143E-3</v>
      </c>
      <c r="AE139" s="67" t="e">
        <f>AC139-AD139</f>
        <v>#REF!</v>
      </c>
      <c r="AF139">
        <f>LN(1+AD139)</f>
        <v>4.1999893980221243E-3</v>
      </c>
    </row>
    <row r="140" spans="1:32" x14ac:dyDescent="0.35">
      <c r="J140" s="48">
        <f>Summary!A139</f>
        <v>40999</v>
      </c>
      <c r="K140" s="49">
        <f>K139*(1+Summary!B139)</f>
        <v>0.87873864559485948</v>
      </c>
      <c r="L140" s="49">
        <f>L139*(1+Summary!H139)</f>
        <v>1.6967516017441284</v>
      </c>
      <c r="M140" s="49">
        <f>M139*(1+Summary!I139)</f>
        <v>8.0488744596421729</v>
      </c>
      <c r="N140">
        <f>MAX($K$3:K140)</f>
        <v>0.99069492651945945</v>
      </c>
      <c r="O140">
        <f>MAX($L$3:L140)</f>
        <v>1.6983723014226872</v>
      </c>
      <c r="P140" s="47">
        <f t="shared" si="4"/>
        <v>-0.1130078270592626</v>
      </c>
      <c r="Q140" s="47">
        <f t="shared" si="5"/>
        <v>-9.5426643333806904E-4</v>
      </c>
      <c r="R140" s="47">
        <f>M140/MAX($M$3:M140)-1</f>
        <v>-4.0270043486864138E-3</v>
      </c>
      <c r="T140" s="48">
        <f>Summary!A139</f>
        <v>40999</v>
      </c>
      <c r="U140" s="67">
        <f>Trend_Simulation!B235*Trend_Simulation!K235*4.31</f>
        <v>1.6769993151974736E-3</v>
      </c>
      <c r="V140" s="67">
        <f>Trend_Simulation!C235*Trend_Simulation!L235*4.31</f>
        <v>-5.6939537529814409E-3</v>
      </c>
      <c r="W140" s="67">
        <f>Trend_Simulation!D235*Trend_Simulation!M235*4.31</f>
        <v>-4.8030154702968699E-3</v>
      </c>
      <c r="X140" s="67">
        <f>Trend_Simulation!E235*Trend_Simulation!N235*4.31</f>
        <v>-9.1440677216494317E-3</v>
      </c>
      <c r="Y140" s="67">
        <f>Trend_Simulation!F235*Trend_Simulation!O235*4.31</f>
        <v>9.4069123995644821E-3</v>
      </c>
      <c r="Z140" s="67">
        <f>Trend_Simulation!G235*Trend_Simulation!P235*4.31</f>
        <v>1.2633346660575655E-2</v>
      </c>
      <c r="AA140" s="67">
        <f>Trend_Simulation!H235*Trend_Simulation!Q235*4.31</f>
        <v>-8.189109758096837E-3</v>
      </c>
      <c r="AB140" s="67" t="e">
        <f>Trend_Simulation!#REF!*Trend_Simulation!#REF!*4.31</f>
        <v>#REF!</v>
      </c>
      <c r="AC140" s="67" t="e">
        <f>SUM(U140:AB140)</f>
        <v>#REF!</v>
      </c>
      <c r="AD140" s="67">
        <f>Summary!I139</f>
        <v>-4.0270043486865456E-3</v>
      </c>
      <c r="AE140" s="67" t="e">
        <f>AC140-AD140</f>
        <v>#REF!</v>
      </c>
      <c r="AF140">
        <f>LN(1+AD140)</f>
        <v>-4.0351345649834898E-3</v>
      </c>
    </row>
    <row r="141" spans="1:32" x14ac:dyDescent="0.35">
      <c r="J141" s="48">
        <f>Summary!A140</f>
        <v>41029</v>
      </c>
      <c r="K141" s="49">
        <f>K140*(1+Summary!B140)</f>
        <v>0.87260911306402722</v>
      </c>
      <c r="L141" s="49">
        <f>L140*(1+Summary!H140)</f>
        <v>1.7126181304737771</v>
      </c>
      <c r="M141" s="49">
        <f>M140*(1+Summary!I140)</f>
        <v>8.3664969592438663</v>
      </c>
      <c r="N141">
        <f>MAX($K$3:K141)</f>
        <v>0.99069492651945945</v>
      </c>
      <c r="O141">
        <f>MAX($L$3:L141)</f>
        <v>1.7126181304737771</v>
      </c>
      <c r="P141" s="47">
        <f t="shared" si="4"/>
        <v>-0.11919493104733569</v>
      </c>
      <c r="Q141" s="47">
        <f t="shared" si="5"/>
        <v>0</v>
      </c>
      <c r="R141" s="47">
        <f>M141/MAX($M$3:M141)-1</f>
        <v>0</v>
      </c>
      <c r="T141" s="48">
        <f>Summary!A140</f>
        <v>41029</v>
      </c>
      <c r="U141" s="67">
        <f>Trend_Simulation!B236*Trend_Simulation!K236*4.31</f>
        <v>-1.8804283333138762E-3</v>
      </c>
      <c r="V141" s="67">
        <f>Trend_Simulation!C236*Trend_Simulation!L236*4.31</f>
        <v>-1.0369540954553612E-3</v>
      </c>
      <c r="W141" s="67">
        <f>Trend_Simulation!D236*Trend_Simulation!M236*4.31</f>
        <v>1.6022913438381255E-2</v>
      </c>
      <c r="X141" s="67">
        <f>Trend_Simulation!E236*Trend_Simulation!N236*4.31</f>
        <v>1.7647032467978056E-2</v>
      </c>
      <c r="Y141" s="67">
        <f>Trend_Simulation!F236*Trend_Simulation!O236*4.31</f>
        <v>-2.0071847085225219E-3</v>
      </c>
      <c r="Z141" s="67">
        <f>Trend_Simulation!G236*Trend_Simulation!P236*4.31</f>
        <v>-2.8808170199034369E-3</v>
      </c>
      <c r="AA141" s="67">
        <f>Trend_Simulation!H236*Trend_Simulation!Q236*4.31</f>
        <v>1.44387677154976E-2</v>
      </c>
      <c r="AB141" s="67" t="e">
        <f>Trend_Simulation!#REF!*Trend_Simulation!#REF!*4.31</f>
        <v>#REF!</v>
      </c>
      <c r="AC141" s="67" t="e">
        <f>SUM(U141:AB141)</f>
        <v>#REF!</v>
      </c>
      <c r="AD141" s="67">
        <f>Summary!I140</f>
        <v>3.9461728617371794E-2</v>
      </c>
      <c r="AE141" s="67" t="e">
        <f>AC141-AD141</f>
        <v>#REF!</v>
      </c>
      <c r="AF141">
        <f>LN(1+AD141)</f>
        <v>3.8703010531258748E-2</v>
      </c>
    </row>
    <row r="142" spans="1:32" x14ac:dyDescent="0.35">
      <c r="J142" s="48">
        <f>Summary!A141</f>
        <v>41060</v>
      </c>
      <c r="K142" s="49">
        <f>K141*(1+Summary!B141)</f>
        <v>0.81988036334096392</v>
      </c>
      <c r="L142" s="49">
        <f>L141*(1+Summary!H141)</f>
        <v>1.7160108501882223</v>
      </c>
      <c r="M142" s="49">
        <f>M141*(1+Summary!I141)</f>
        <v>8.4364398460934531</v>
      </c>
      <c r="N142">
        <f>MAX($K$3:K142)</f>
        <v>0.99069492651945945</v>
      </c>
      <c r="O142">
        <f>MAX($L$3:L142)</f>
        <v>1.7160108501882223</v>
      </c>
      <c r="P142" s="47">
        <f t="shared" si="4"/>
        <v>-0.17241893402907249</v>
      </c>
      <c r="Q142" s="47">
        <f t="shared" si="5"/>
        <v>0</v>
      </c>
      <c r="R142" s="47">
        <f>M142/MAX($M$3:M142)-1</f>
        <v>0</v>
      </c>
      <c r="T142" s="48">
        <f>Summary!A141</f>
        <v>41060</v>
      </c>
      <c r="U142" s="67">
        <f>Trend_Simulation!B237*Trend_Simulation!K237*4.31</f>
        <v>2.6540274880724014E-2</v>
      </c>
      <c r="V142" s="67">
        <f>Trend_Simulation!C237*Trend_Simulation!L237*4.31</f>
        <v>-1.3632601922593225E-2</v>
      </c>
      <c r="W142" s="67">
        <f>Trend_Simulation!D237*Trend_Simulation!M237*4.31</f>
        <v>7.039931939322357E-3</v>
      </c>
      <c r="X142" s="67">
        <f>Trend_Simulation!E237*Trend_Simulation!N237*4.31</f>
        <v>1.6491168124664109E-2</v>
      </c>
      <c r="Y142" s="67">
        <f>Trend_Simulation!F237*Trend_Simulation!O237*4.31</f>
        <v>-1.7602326346632655E-2</v>
      </c>
      <c r="Z142" s="67">
        <f>Trend_Simulation!G237*Trend_Simulation!P237*4.31</f>
        <v>-1.8534310368214919E-2</v>
      </c>
      <c r="AA142" s="67">
        <f>Trend_Simulation!H237*Trend_Simulation!Q237*4.31</f>
        <v>8.2360320731001361E-3</v>
      </c>
      <c r="AB142" s="67" t="e">
        <f>Trend_Simulation!#REF!*Trend_Simulation!#REF!*4.31</f>
        <v>#REF!</v>
      </c>
      <c r="AC142" s="67" t="e">
        <f>SUM(U142:AB142)</f>
        <v>#REF!</v>
      </c>
      <c r="AD142" s="67">
        <f>Summary!I141</f>
        <v>8.3598771612901687E-3</v>
      </c>
      <c r="AE142" s="67" t="e">
        <f>AC142-AD142</f>
        <v>#REF!</v>
      </c>
      <c r="AF142">
        <f>LN(1+AD142)</f>
        <v>8.3251269256906027E-3</v>
      </c>
    </row>
    <row r="143" spans="1:32" x14ac:dyDescent="0.35">
      <c r="J143" s="48">
        <f>Summary!A142</f>
        <v>41090</v>
      </c>
      <c r="K143" s="49">
        <f>K142*(1+Summary!B142)</f>
        <v>0.8537774167343618</v>
      </c>
      <c r="L143" s="49">
        <f>L142*(1+Summary!H142)</f>
        <v>1.7160355138111414</v>
      </c>
      <c r="M143" s="49">
        <f>M142*(1+Summary!I142)</f>
        <v>8.4369515379525826</v>
      </c>
      <c r="N143">
        <f>MAX($K$3:K143)</f>
        <v>0.99069492651945945</v>
      </c>
      <c r="O143">
        <f>MAX($L$3:L143)</f>
        <v>1.7160355138111414</v>
      </c>
      <c r="P143" s="47">
        <f t="shared" si="4"/>
        <v>-0.13820350354081301</v>
      </c>
      <c r="Q143" s="47">
        <f t="shared" si="5"/>
        <v>0</v>
      </c>
      <c r="R143" s="47">
        <f>M143/MAX($M$3:M143)-1</f>
        <v>0</v>
      </c>
      <c r="T143" s="48">
        <f>Summary!A142</f>
        <v>41090</v>
      </c>
      <c r="U143" s="67">
        <f>Trend_Simulation!B238*Trend_Simulation!K238*4.31</f>
        <v>4.9430233314951659E-3</v>
      </c>
      <c r="V143" s="67">
        <f>Trend_Simulation!C238*Trend_Simulation!L238*4.31</f>
        <v>5.6191771803693552E-3</v>
      </c>
      <c r="W143" s="67">
        <f>Trend_Simulation!D238*Trend_Simulation!M238*4.31</f>
        <v>3.7417964401239671E-3</v>
      </c>
      <c r="X143" s="67">
        <f>Trend_Simulation!E238*Trend_Simulation!N238*4.31</f>
        <v>-3.5184755984590749E-3</v>
      </c>
      <c r="Y143" s="67">
        <f>Trend_Simulation!F238*Trend_Simulation!O238*4.31</f>
        <v>-1.1591640731450565E-2</v>
      </c>
      <c r="Z143" s="67">
        <f>Trend_Simulation!G238*Trend_Simulation!P238*4.31</f>
        <v>8.8331584233956005E-3</v>
      </c>
      <c r="AA143" s="67">
        <f>Trend_Simulation!H238*Trend_Simulation!Q238*4.31</f>
        <v>-7.9650929250470095E-3</v>
      </c>
      <c r="AB143" s="67" t="e">
        <f>Trend_Simulation!#REF!*Trend_Simulation!#REF!*4.31</f>
        <v>#REF!</v>
      </c>
      <c r="AC143" s="67" t="e">
        <f>SUM(U143:AB143)</f>
        <v>#REF!</v>
      </c>
      <c r="AD143" s="67">
        <f>Summary!I142</f>
        <v>6.0652581949833478E-5</v>
      </c>
      <c r="AE143" s="67" t="e">
        <f>AC143-AD143</f>
        <v>#REF!</v>
      </c>
      <c r="AF143">
        <f>LN(1+AD143)</f>
        <v>6.0650742656283499E-5</v>
      </c>
    </row>
    <row r="144" spans="1:32" x14ac:dyDescent="0.35">
      <c r="J144" s="48">
        <f>Summary!A143</f>
        <v>41121</v>
      </c>
      <c r="K144" s="49">
        <f>K143*(1+Summary!B143)</f>
        <v>0.86515028432168917</v>
      </c>
      <c r="L144" s="49">
        <f>L143*(1+Summary!H143)</f>
        <v>1.721113837787654</v>
      </c>
      <c r="M144" s="49">
        <f>M143*(1+Summary!I143)</f>
        <v>8.5423155107857127</v>
      </c>
      <c r="N144">
        <f>MAX($K$3:K144)</f>
        <v>0.99069492651945945</v>
      </c>
      <c r="O144">
        <f>MAX($L$3:L144)</f>
        <v>1.721113837787654</v>
      </c>
      <c r="P144" s="47">
        <f t="shared" si="4"/>
        <v>-0.12672381662318355</v>
      </c>
      <c r="Q144" s="47">
        <f t="shared" si="5"/>
        <v>0</v>
      </c>
      <c r="R144" s="47">
        <f>M144/MAX($M$3:M144)-1</f>
        <v>0</v>
      </c>
      <c r="T144" s="48">
        <f>Summary!A143</f>
        <v>41121</v>
      </c>
      <c r="U144" s="67">
        <f>Trend_Simulation!B239*Trend_Simulation!K239*4.31</f>
        <v>-1.569141599117338E-2</v>
      </c>
      <c r="V144" s="67">
        <f>Trend_Simulation!C239*Trend_Simulation!L239*4.31</f>
        <v>7.4778055234955994E-4</v>
      </c>
      <c r="W144" s="67">
        <f>Trend_Simulation!D239*Trend_Simulation!M239*4.31</f>
        <v>4.8052530516888388E-3</v>
      </c>
      <c r="X144" s="67">
        <f>Trend_Simulation!E239*Trend_Simulation!N239*4.31</f>
        <v>7.7248498592087066E-3</v>
      </c>
      <c r="Y144" s="67">
        <f>Trend_Simulation!F239*Trend_Simulation!O239*4.31</f>
        <v>3.558272761068914E-3</v>
      </c>
      <c r="Z144" s="67">
        <f>Trend_Simulation!G239*Trend_Simulation!P239*4.31</f>
        <v>2.3945536753640245E-3</v>
      </c>
      <c r="AA144" s="67">
        <f>Trend_Simulation!H239*Trend_Simulation!Q239*4.31</f>
        <v>9.2154399898370966E-3</v>
      </c>
      <c r="AB144" s="67" t="e">
        <f>Trend_Simulation!#REF!*Trend_Simulation!#REF!*4.31</f>
        <v>#REF!</v>
      </c>
      <c r="AC144" s="67" t="e">
        <f>SUM(U144:AB144)</f>
        <v>#REF!</v>
      </c>
      <c r="AD144" s="67">
        <f>Summary!I143</f>
        <v>1.2488393747334264E-2</v>
      </c>
      <c r="AE144" s="67" t="e">
        <f>AC144-AD144</f>
        <v>#REF!</v>
      </c>
      <c r="AF144">
        <f>LN(1+AD144)</f>
        <v>1.2411056967261155E-2</v>
      </c>
    </row>
    <row r="145" spans="10:32" x14ac:dyDescent="0.35">
      <c r="J145" s="48">
        <f>Summary!A144</f>
        <v>41152</v>
      </c>
      <c r="K145" s="49">
        <f>K144*(1+Summary!B144)</f>
        <v>0.88427737980946697</v>
      </c>
      <c r="L145" s="49">
        <f>L144*(1+Summary!H144)</f>
        <v>1.7177114236519535</v>
      </c>
      <c r="M145" s="49">
        <f>M144*(1+Summary!I144)</f>
        <v>8.4710522588152788</v>
      </c>
      <c r="N145">
        <f>MAX($K$3:K145)</f>
        <v>0.99069492651945945</v>
      </c>
      <c r="O145">
        <f>MAX($L$3:L145)</f>
        <v>1.721113837787654</v>
      </c>
      <c r="P145" s="47">
        <f t="shared" si="4"/>
        <v>-0.10741707044353399</v>
      </c>
      <c r="Q145" s="47">
        <f t="shared" si="5"/>
        <v>-1.9768675731954843E-3</v>
      </c>
      <c r="R145" s="47">
        <f>M145/MAX($M$3:M145)-1</f>
        <v>-8.3423811588855257E-3</v>
      </c>
      <c r="T145" s="48">
        <f>Summary!A144</f>
        <v>41152</v>
      </c>
      <c r="U145" s="67">
        <f>Trend_Simulation!B240*Trend_Simulation!K240*4.31</f>
        <v>-1.9025788397362738E-2</v>
      </c>
      <c r="V145" s="67">
        <f>Trend_Simulation!C240*Trend_Simulation!L240*4.31</f>
        <v>-9.6662737583503421E-3</v>
      </c>
      <c r="W145" s="67">
        <f>Trend_Simulation!D240*Trend_Simulation!M240*4.31</f>
        <v>-1.4980436311805268E-4</v>
      </c>
      <c r="X145" s="67">
        <f>Trend_Simulation!E240*Trend_Simulation!N240*4.31</f>
        <v>8.781717396172165E-4</v>
      </c>
      <c r="Y145" s="67">
        <f>Trend_Simulation!F240*Trend_Simulation!O240*4.31</f>
        <v>6.0480115367531938E-3</v>
      </c>
      <c r="Z145" s="67">
        <f>Trend_Simulation!G240*Trend_Simulation!P240*4.31</f>
        <v>1.2171583853296872E-2</v>
      </c>
      <c r="AA145" s="67">
        <f>Trend_Simulation!H240*Trend_Simulation!Q240*4.31</f>
        <v>1.223800148690689E-3</v>
      </c>
      <c r="AB145" s="67" t="e">
        <f>Trend_Simulation!#REF!*Trend_Simulation!#REF!*4.31</f>
        <v>#REF!</v>
      </c>
      <c r="AC145" s="67" t="e">
        <f>SUM(U145:AB145)</f>
        <v>#REF!</v>
      </c>
      <c r="AD145" s="67">
        <f>Summary!I144</f>
        <v>-8.3423811588855569E-3</v>
      </c>
      <c r="AE145" s="67" t="e">
        <f>AC145-AD145</f>
        <v>#REF!</v>
      </c>
      <c r="AF145">
        <f>LN(1+AD145)</f>
        <v>-8.3773735698389421E-3</v>
      </c>
    </row>
    <row r="146" spans="10:32" x14ac:dyDescent="0.35">
      <c r="J146" s="48">
        <f>Summary!A145</f>
        <v>41182</v>
      </c>
      <c r="K146" s="49">
        <f>K145*(1+Summary!B145)</f>
        <v>0.90687541540506555</v>
      </c>
      <c r="L146" s="49">
        <f>L145*(1+Summary!H145)</f>
        <v>1.7165387903377298</v>
      </c>
      <c r="M146" s="49">
        <f>M145*(1+Summary!I145)</f>
        <v>8.4466482127442024</v>
      </c>
      <c r="N146">
        <f>MAX($K$3:K146)</f>
        <v>0.99069492651945945</v>
      </c>
      <c r="O146">
        <f>MAX($L$3:L146)</f>
        <v>1.721113837787654</v>
      </c>
      <c r="P146" s="47">
        <f t="shared" si="4"/>
        <v>-8.4606783451360967E-2</v>
      </c>
      <c r="Q146" s="47">
        <f t="shared" si="5"/>
        <v>-2.6581899171789214E-3</v>
      </c>
      <c r="R146" s="47">
        <f>M146/MAX($M$3:M146)-1</f>
        <v>-1.1199223198993136E-2</v>
      </c>
      <c r="T146" s="48">
        <f>Summary!A145</f>
        <v>41182</v>
      </c>
      <c r="U146" s="67">
        <f>Trend_Simulation!B241*Trend_Simulation!K241*4.31</f>
        <v>-3.2895490521231796E-3</v>
      </c>
      <c r="V146" s="67">
        <f>Trend_Simulation!C241*Trend_Simulation!L241*4.31</f>
        <v>-1.0872011740579083E-2</v>
      </c>
      <c r="W146" s="67">
        <f>Trend_Simulation!D241*Trend_Simulation!M241*4.31</f>
        <v>6.0299485751762836E-3</v>
      </c>
      <c r="X146" s="67">
        <f>Trend_Simulation!E241*Trend_Simulation!N241*4.31</f>
        <v>-1.39945864808023E-3</v>
      </c>
      <c r="Y146" s="67">
        <f>Trend_Simulation!F241*Trend_Simulation!O241*4.31</f>
        <v>6.9891367652364237E-3</v>
      </c>
      <c r="Z146" s="67">
        <f>Trend_Simulation!G241*Trend_Simulation!P241*4.31</f>
        <v>2.2778800851677751E-3</v>
      </c>
      <c r="AA146" s="67">
        <f>Trend_Simulation!H241*Trend_Simulation!Q241*4.31</f>
        <v>-2.6782618562026612E-3</v>
      </c>
      <c r="AB146" s="67" t="e">
        <f>Trend_Simulation!#REF!*Trend_Simulation!#REF!*4.31</f>
        <v>#REF!</v>
      </c>
      <c r="AC146" s="67" t="e">
        <f>SUM(U146:AB146)</f>
        <v>#REF!</v>
      </c>
      <c r="AD146" s="67">
        <f>Summary!I145</f>
        <v>-2.8808754007720906E-3</v>
      </c>
      <c r="AE146" s="67" t="e">
        <f>AC146-AD146</f>
        <v>#REF!</v>
      </c>
      <c r="AF146">
        <f>LN(1+AD146)</f>
        <v>-2.885033109456577E-3</v>
      </c>
    </row>
    <row r="147" spans="10:32" x14ac:dyDescent="0.35">
      <c r="J147" s="48">
        <f>Summary!A146</f>
        <v>41213</v>
      </c>
      <c r="K147" s="49">
        <f>K146*(1+Summary!B146)</f>
        <v>0.88952071486596218</v>
      </c>
      <c r="L147" s="49">
        <f>L146*(1+Summary!H146)</f>
        <v>1.7097151204524337</v>
      </c>
      <c r="M147" s="49">
        <f>M146*(1+Summary!I146)</f>
        <v>8.3049510206259054</v>
      </c>
      <c r="N147">
        <f>MAX($K$3:K147)</f>
        <v>0.99069492651945945</v>
      </c>
      <c r="O147">
        <f>MAX($L$3:L147)</f>
        <v>1.721113837787654</v>
      </c>
      <c r="P147" s="47">
        <f t="shared" si="4"/>
        <v>-0.1021244875139774</v>
      </c>
      <c r="Q147" s="47">
        <f t="shared" si="5"/>
        <v>-6.6228724009751438E-3</v>
      </c>
      <c r="R147" s="47">
        <f>M147/MAX($M$3:M147)-1</f>
        <v>-2.7786902726796514E-2</v>
      </c>
      <c r="T147" s="48">
        <f>Summary!A146</f>
        <v>41213</v>
      </c>
      <c r="U147" s="67">
        <f>Trend_Simulation!B242*Trend_Simulation!K242*4.31</f>
        <v>-2.5072992780866962E-3</v>
      </c>
      <c r="V147" s="67">
        <f>Trend_Simulation!C242*Trend_Simulation!L242*4.31</f>
        <v>-6.5594315109592611E-3</v>
      </c>
      <c r="W147" s="67">
        <f>Trend_Simulation!D242*Trend_Simulation!M242*4.31</f>
        <v>8.9991496806588768E-4</v>
      </c>
      <c r="X147" s="67">
        <f>Trend_Simulation!E242*Trend_Simulation!N242*4.31</f>
        <v>-2.6916601846698231E-3</v>
      </c>
      <c r="Y147" s="67">
        <f>Trend_Simulation!F242*Trend_Simulation!O242*4.31</f>
        <v>-5.2313304859485845E-3</v>
      </c>
      <c r="Z147" s="67">
        <f>Trend_Simulation!G242*Trend_Simulation!P242*4.31</f>
        <v>-1.2889484322555211E-2</v>
      </c>
      <c r="AA147" s="67">
        <f>Trend_Simulation!H242*Trend_Simulation!Q242*4.31</f>
        <v>1.1845965676863666E-2</v>
      </c>
      <c r="AB147" s="67" t="e">
        <f>Trend_Simulation!#REF!*Trend_Simulation!#REF!*4.31</f>
        <v>#REF!</v>
      </c>
      <c r="AC147" s="67" t="e">
        <f>SUM(U147:AB147)</f>
        <v>#REF!</v>
      </c>
      <c r="AD147" s="67">
        <f>Summary!I146</f>
        <v>-1.6775552686627355E-2</v>
      </c>
      <c r="AE147" s="67" t="e">
        <f>AC147-AD147</f>
        <v>#REF!</v>
      </c>
      <c r="AF147">
        <f>LN(1+AD147)</f>
        <v>-1.6917855993294175E-2</v>
      </c>
    </row>
    <row r="148" spans="10:32" x14ac:dyDescent="0.35">
      <c r="J148" s="48">
        <f>Summary!A147</f>
        <v>41243</v>
      </c>
      <c r="K148" s="49">
        <f>K147*(1+Summary!B147)</f>
        <v>0.89439480097481672</v>
      </c>
      <c r="L148" s="49">
        <f>L147*(1+Summary!H147)</f>
        <v>1.7235170319760851</v>
      </c>
      <c r="M148" s="49">
        <f>M147*(1+Summary!I147)</f>
        <v>8.5878719089167159</v>
      </c>
      <c r="N148">
        <f>MAX($K$3:K148)</f>
        <v>0.99069492651945945</v>
      </c>
      <c r="O148">
        <f>MAX($L$3:L148)</f>
        <v>1.7235170319760851</v>
      </c>
      <c r="P148" s="47">
        <f t="shared" si="4"/>
        <v>-9.7204621692136173E-2</v>
      </c>
      <c r="Q148" s="47">
        <f t="shared" si="5"/>
        <v>0</v>
      </c>
      <c r="R148" s="47">
        <f>M148/MAX($M$3:M148)-1</f>
        <v>0</v>
      </c>
      <c r="T148" s="48">
        <f>Summary!A147</f>
        <v>41243</v>
      </c>
      <c r="U148" s="67">
        <f>Trend_Simulation!B243*Trend_Simulation!K243*4.31</f>
        <v>4.2563053989801044E-4</v>
      </c>
      <c r="V148" s="67">
        <f>Trend_Simulation!C243*Trend_Simulation!L243*4.31</f>
        <v>1.028376864682567E-3</v>
      </c>
      <c r="W148" s="67">
        <f>Trend_Simulation!D243*Trend_Simulation!M243*4.31</f>
        <v>9.4561593145758883E-3</v>
      </c>
      <c r="X148" s="67">
        <f>Trend_Simulation!E243*Trend_Simulation!N243*4.31</f>
        <v>6.3425982718402513E-3</v>
      </c>
      <c r="Y148" s="67">
        <f>Trend_Simulation!F243*Trend_Simulation!O243*4.31</f>
        <v>1.4517446007578777E-3</v>
      </c>
      <c r="Z148" s="67">
        <f>Trend_Simulation!G243*Trend_Simulation!P243*4.31</f>
        <v>3.029817401065369E-3</v>
      </c>
      <c r="AA148" s="67">
        <f>Trend_Simulation!H243*Trend_Simulation!Q243*4.31</f>
        <v>1.3058743475665867E-2</v>
      </c>
      <c r="AB148" s="67" t="e">
        <f>Trend_Simulation!#REF!*Trend_Simulation!#REF!*4.31</f>
        <v>#REF!</v>
      </c>
      <c r="AC148" s="67" t="e">
        <f>SUM(U148:AB148)</f>
        <v>#REF!</v>
      </c>
      <c r="AD148" s="67">
        <f>Summary!I147</f>
        <v>3.4066533034109094E-2</v>
      </c>
      <c r="AE148" s="67" t="e">
        <f>AC148-AD148</f>
        <v>#REF!</v>
      </c>
      <c r="AF148">
        <f>LN(1+AD148)</f>
        <v>3.3499119310277041E-2</v>
      </c>
    </row>
    <row r="149" spans="10:32" x14ac:dyDescent="0.35">
      <c r="J149" s="48">
        <f>Summary!A148</f>
        <v>41274</v>
      </c>
      <c r="K149" s="49">
        <f>K148*(1+Summary!B148)</f>
        <v>0.90155823055904238</v>
      </c>
      <c r="L149" s="49">
        <f>L148*(1+Summary!H148)</f>
        <v>1.7247054660050636</v>
      </c>
      <c r="M149" s="49">
        <f>M148*(1+Summary!I148)</f>
        <v>8.6128614055564814</v>
      </c>
      <c r="N149">
        <f>MAX($K$3:K149)</f>
        <v>0.99069492651945945</v>
      </c>
      <c r="O149">
        <f>MAX($L$3:L149)</f>
        <v>1.7247054660050636</v>
      </c>
      <c r="P149" s="47">
        <f t="shared" si="4"/>
        <v>-8.997390980246045E-2</v>
      </c>
      <c r="Q149" s="47">
        <f t="shared" si="5"/>
        <v>0</v>
      </c>
      <c r="R149" s="47">
        <f>M149/MAX($M$3:M149)-1</f>
        <v>0</v>
      </c>
      <c r="T149" s="48">
        <f>Summary!A148</f>
        <v>41274</v>
      </c>
      <c r="U149" s="67">
        <f>Trend_Simulation!B244*Trend_Simulation!K244*4.31</f>
        <v>-5.2663138803573156E-3</v>
      </c>
      <c r="V149" s="67">
        <f>Trend_Simulation!C244*Trend_Simulation!L244*4.31</f>
        <v>4.5114279431385414E-3</v>
      </c>
      <c r="W149" s="67">
        <f>Trend_Simulation!D244*Trend_Simulation!M244*4.31</f>
        <v>-1.1512733771895895E-2</v>
      </c>
      <c r="X149" s="67">
        <f>Trend_Simulation!E244*Trend_Simulation!N244*4.31</f>
        <v>-4.8048905934670507E-3</v>
      </c>
      <c r="Y149" s="67">
        <f>Trend_Simulation!F244*Trend_Simulation!O244*4.31</f>
        <v>2.0765399354822438E-3</v>
      </c>
      <c r="Z149" s="67">
        <f>Trend_Simulation!G244*Trend_Simulation!P244*4.31</f>
        <v>-1.3755221201705037E-3</v>
      </c>
      <c r="AA149" s="67">
        <f>Trend_Simulation!H244*Trend_Simulation!Q244*4.31</f>
        <v>1.934341012421131E-2</v>
      </c>
      <c r="AB149" s="67" t="e">
        <f>Trend_Simulation!#REF!*Trend_Simulation!#REF!*4.31</f>
        <v>#REF!</v>
      </c>
      <c r="AC149" s="67" t="e">
        <f>SUM(U149:AB149)</f>
        <v>#REF!</v>
      </c>
      <c r="AD149" s="67">
        <f>Summary!I148</f>
        <v>2.9098590319936012E-3</v>
      </c>
      <c r="AE149" s="67" t="e">
        <f>AC149-AD149</f>
        <v>#REF!</v>
      </c>
      <c r="AF149">
        <f>LN(1+AD149)</f>
        <v>2.9056335871817962E-3</v>
      </c>
    </row>
    <row r="150" spans="10:32" x14ac:dyDescent="0.35">
      <c r="J150" s="48">
        <f>Summary!A149</f>
        <v>41305</v>
      </c>
      <c r="K150" s="49">
        <f>K149*(1+Summary!B149)</f>
        <v>0.94808359796174524</v>
      </c>
      <c r="L150" s="49">
        <f>L149*(1+Summary!H149)</f>
        <v>1.7456412500616598</v>
      </c>
      <c r="M150" s="49">
        <f>M149*(1+Summary!I149)</f>
        <v>9.0540600811635041</v>
      </c>
      <c r="N150">
        <f>MAX($K$3:K150)</f>
        <v>0.99069492651945945</v>
      </c>
      <c r="O150">
        <f>MAX($L$3:L150)</f>
        <v>1.7456412500616598</v>
      </c>
      <c r="P150" s="47">
        <f t="shared" si="4"/>
        <v>-4.3011554230339755E-2</v>
      </c>
      <c r="Q150" s="47">
        <f t="shared" si="5"/>
        <v>0</v>
      </c>
      <c r="R150" s="47">
        <f>M150/MAX($M$3:M150)-1</f>
        <v>0</v>
      </c>
      <c r="T150" s="48">
        <f>Summary!A149</f>
        <v>41305</v>
      </c>
      <c r="U150" s="67">
        <f>Trend_Simulation!B245*Trend_Simulation!K245*4.31</f>
        <v>1.1807302354080028E-2</v>
      </c>
      <c r="V150" s="67">
        <f>Trend_Simulation!C245*Trend_Simulation!L245*4.31</f>
        <v>-2.0222813682463157E-3</v>
      </c>
      <c r="W150" s="67">
        <f>Trend_Simulation!D245*Trend_Simulation!M245*4.31</f>
        <v>9.8625221813543173E-3</v>
      </c>
      <c r="X150" s="67">
        <f>Trend_Simulation!E245*Trend_Simulation!N245*4.31</f>
        <v>-9.3348025935587591E-3</v>
      </c>
      <c r="Y150" s="67">
        <f>Trend_Simulation!F245*Trend_Simulation!O245*4.31</f>
        <v>1.3170277997164413E-2</v>
      </c>
      <c r="Z150" s="67">
        <f>Trend_Simulation!G245*Trend_Simulation!P245*4.31</f>
        <v>5.7453635456797244E-3</v>
      </c>
      <c r="AA150" s="67">
        <f>Trend_Simulation!H245*Trend_Simulation!Q245*4.31</f>
        <v>2.3089669320411094E-2</v>
      </c>
      <c r="AB150" s="67" t="e">
        <f>Trend_Simulation!#REF!*Trend_Simulation!#REF!*4.31</f>
        <v>#REF!</v>
      </c>
      <c r="AC150" s="67" t="e">
        <f>SUM(U150:AB150)</f>
        <v>#REF!</v>
      </c>
      <c r="AD150" s="67">
        <f>Summary!I149</f>
        <v>5.1225563123817305E-2</v>
      </c>
      <c r="AE150" s="67" t="e">
        <f>AC150-AD150</f>
        <v>#REF!</v>
      </c>
      <c r="AF150">
        <f>LN(1+AD150)</f>
        <v>4.9956686492691235E-2</v>
      </c>
    </row>
    <row r="151" spans="10:32" x14ac:dyDescent="0.35">
      <c r="J151" s="48">
        <f>Summary!A150</f>
        <v>41333</v>
      </c>
      <c r="K151" s="49">
        <f>K150*(1+Summary!B150)</f>
        <v>0.96078576176057839</v>
      </c>
      <c r="L151" s="49">
        <f>L150*(1+Summary!H150)</f>
        <v>1.7589918064459351</v>
      </c>
      <c r="M151" s="49">
        <f>M150*(1+Summary!I150)</f>
        <v>9.3462735248932383</v>
      </c>
      <c r="N151">
        <f>MAX($K$3:K151)</f>
        <v>0.99069492651945945</v>
      </c>
      <c r="O151">
        <f>MAX($L$3:L151)</f>
        <v>1.7589918064459351</v>
      </c>
      <c r="P151" s="47">
        <f t="shared" si="4"/>
        <v>-3.0190085724935423E-2</v>
      </c>
      <c r="Q151" s="47">
        <f t="shared" si="5"/>
        <v>0</v>
      </c>
      <c r="R151" s="47">
        <f>M151/MAX($M$3:M151)-1</f>
        <v>0</v>
      </c>
      <c r="T151" s="48">
        <f>Summary!A150</f>
        <v>41333</v>
      </c>
      <c r="U151" s="67">
        <f>Trend_Simulation!B246*Trend_Simulation!K246*4.31</f>
        <v>-6.7324807566221181E-3</v>
      </c>
      <c r="V151" s="67">
        <f>Trend_Simulation!C246*Trend_Simulation!L246*4.31</f>
        <v>1.0722136783641504E-2</v>
      </c>
      <c r="W151" s="67">
        <f>Trend_Simulation!D246*Trend_Simulation!M246*4.31</f>
        <v>1.0903486912067191E-2</v>
      </c>
      <c r="X151" s="67">
        <f>Trend_Simulation!E246*Trend_Simulation!N246*4.31</f>
        <v>8.9477441828180893E-3</v>
      </c>
      <c r="Y151" s="67">
        <f>Trend_Simulation!F246*Trend_Simulation!O246*4.31</f>
        <v>3.4323672612491499E-3</v>
      </c>
      <c r="Z151" s="67">
        <f>Trend_Simulation!G246*Trend_Simulation!P246*4.31</f>
        <v>1.0776051899085519E-3</v>
      </c>
      <c r="AA151" s="67">
        <f>Trend_Simulation!H246*Trend_Simulation!Q246*4.31</f>
        <v>4.6117540305021503E-3</v>
      </c>
      <c r="AB151" s="67" t="e">
        <f>Trend_Simulation!#REF!*Trend_Simulation!#REF!*4.31</f>
        <v>#REF!</v>
      </c>
      <c r="AC151" s="67" t="e">
        <f>SUM(U151:AB151)</f>
        <v>#REF!</v>
      </c>
      <c r="AD151" s="67">
        <f>Summary!I150</f>
        <v>3.2274299166367121E-2</v>
      </c>
      <c r="AE151" s="67" t="e">
        <f>AC151-AD151</f>
        <v>#REF!</v>
      </c>
      <c r="AF151">
        <f>LN(1+AD151)</f>
        <v>3.1764425508325519E-2</v>
      </c>
    </row>
    <row r="152" spans="10:32" x14ac:dyDescent="0.35">
      <c r="J152" s="48">
        <f>Summary!A151</f>
        <v>41364</v>
      </c>
      <c r="K152" s="49">
        <f>K151*(1+Summary!B151)</f>
        <v>0.99542131304925718</v>
      </c>
      <c r="L152" s="49">
        <f>L151*(1+Summary!H151)</f>
        <v>1.7745086576184543</v>
      </c>
      <c r="M152" s="49">
        <f>M151*(1+Summary!I151)</f>
        <v>9.6942025946806734</v>
      </c>
      <c r="N152">
        <f>MAX($K$3:K152)</f>
        <v>0.99542131304925718</v>
      </c>
      <c r="O152">
        <f>MAX($L$3:L152)</f>
        <v>1.7745086576184543</v>
      </c>
      <c r="P152" s="47">
        <f t="shared" si="4"/>
        <v>0</v>
      </c>
      <c r="Q152" s="47">
        <f t="shared" si="5"/>
        <v>0</v>
      </c>
      <c r="R152" s="47">
        <f>M152/MAX($M$3:M152)-1</f>
        <v>0</v>
      </c>
      <c r="T152" s="48">
        <f>Summary!A151</f>
        <v>41364</v>
      </c>
      <c r="U152" s="67">
        <f>Trend_Simulation!B247*Trend_Simulation!K247*4.31</f>
        <v>3.9663394951281478E-3</v>
      </c>
      <c r="V152" s="67">
        <f>Trend_Simulation!C247*Trend_Simulation!L247*4.31</f>
        <v>-2.0597680988156237E-3</v>
      </c>
      <c r="W152" s="67">
        <f>Trend_Simulation!D247*Trend_Simulation!M247*4.31</f>
        <v>9.6704135888610373E-3</v>
      </c>
      <c r="X152" s="67">
        <f>Trend_Simulation!E247*Trend_Simulation!N247*4.31</f>
        <v>2.7520324332402559E-3</v>
      </c>
      <c r="Y152" s="67">
        <f>Trend_Simulation!F247*Trend_Simulation!O247*4.31</f>
        <v>9.2842125963526114E-3</v>
      </c>
      <c r="Z152" s="67">
        <f>Trend_Simulation!G247*Trend_Simulation!P247*4.31</f>
        <v>6.4319536342386414E-3</v>
      </c>
      <c r="AA152" s="67">
        <f>Trend_Simulation!H247*Trend_Simulation!Q247*4.31</f>
        <v>7.9752484578874683E-3</v>
      </c>
      <c r="AB152" s="67" t="e">
        <f>Trend_Simulation!#REF!*Trend_Simulation!#REF!*4.31</f>
        <v>#REF!</v>
      </c>
      <c r="AC152" s="67" t="e">
        <f>SUM(U152:AB152)</f>
        <v>#REF!</v>
      </c>
      <c r="AD152" s="67">
        <f>Summary!I151</f>
        <v>3.7226501970089684E-2</v>
      </c>
      <c r="AE152" s="67" t="e">
        <f>AC152-AD152</f>
        <v>#REF!</v>
      </c>
      <c r="AF152">
        <f>LN(1+AD152)</f>
        <v>3.6550325811868511E-2</v>
      </c>
    </row>
    <row r="153" spans="10:32" x14ac:dyDescent="0.35">
      <c r="J153" s="48">
        <f>Summary!A152</f>
        <v>41394</v>
      </c>
      <c r="K153" s="49">
        <f>K152*(1+Summary!B152)</f>
        <v>1.0141791595893948</v>
      </c>
      <c r="L153" s="49">
        <f>L152*(1+Summary!H152)</f>
        <v>1.7951135088365455</v>
      </c>
      <c r="M153" s="49">
        <f>M152*(1+Summary!I152)</f>
        <v>10.169226978144726</v>
      </c>
      <c r="N153">
        <f>MAX($K$3:K153)</f>
        <v>1.0141791595893948</v>
      </c>
      <c r="O153">
        <f>MAX($L$3:L153)</f>
        <v>1.7951135088365455</v>
      </c>
      <c r="P153" s="47">
        <f t="shared" si="4"/>
        <v>0</v>
      </c>
      <c r="Q153" s="47">
        <f t="shared" si="5"/>
        <v>0</v>
      </c>
      <c r="R153" s="47">
        <f>M153/MAX($M$3:M153)-1</f>
        <v>0</v>
      </c>
      <c r="T153" s="48">
        <f>Summary!A152</f>
        <v>41394</v>
      </c>
      <c r="U153" s="67">
        <f>Trend_Simulation!B248*Trend_Simulation!K248*4.31</f>
        <v>1.4194686812765568E-2</v>
      </c>
      <c r="V153" s="67">
        <f>Trend_Simulation!C248*Trend_Simulation!L248*4.31</f>
        <v>1.584107494529496E-2</v>
      </c>
      <c r="W153" s="67">
        <f>Trend_Simulation!D248*Trend_Simulation!M248*4.31</f>
        <v>-1.3984333790180411E-2</v>
      </c>
      <c r="X153" s="67">
        <f>Trend_Simulation!E248*Trend_Simulation!N248*4.31</f>
        <v>8.5812716557664721E-3</v>
      </c>
      <c r="Y153" s="67">
        <f>Trend_Simulation!F248*Trend_Simulation!O248*4.31</f>
        <v>4.7994877611460696E-3</v>
      </c>
      <c r="Z153" s="67">
        <f>Trend_Simulation!G248*Trend_Simulation!P248*4.31</f>
        <v>5.5790059542490935E-3</v>
      </c>
      <c r="AA153" s="67">
        <f>Trend_Simulation!H248*Trend_Simulation!Q248*4.31</f>
        <v>1.5034721268757188E-2</v>
      </c>
      <c r="AB153" s="67" t="e">
        <f>Trend_Simulation!#REF!*Trend_Simulation!#REF!*4.31</f>
        <v>#REF!</v>
      </c>
      <c r="AC153" s="67" t="e">
        <f>SUM(U153:AB153)</f>
        <v>#REF!</v>
      </c>
      <c r="AD153" s="67">
        <f>Summary!I152</f>
        <v>4.9000872307404075E-2</v>
      </c>
      <c r="AE153" s="67" t="e">
        <f>AC153-AD153</f>
        <v>#REF!</v>
      </c>
      <c r="AF153">
        <f>LN(1+AD153)</f>
        <v>4.7838160974733368E-2</v>
      </c>
    </row>
    <row r="154" spans="10:32" x14ac:dyDescent="0.35">
      <c r="J154" s="48">
        <f>Summary!A153</f>
        <v>41425</v>
      </c>
      <c r="K154" s="49">
        <f>K153*(1+Summary!B153)</f>
        <v>1.0375895428698023</v>
      </c>
      <c r="L154" s="49">
        <f>L153*(1+Summary!H153)</f>
        <v>1.7901013728740522</v>
      </c>
      <c r="M154" s="49">
        <f>M153*(1+Summary!I153)</f>
        <v>10.049406424988947</v>
      </c>
      <c r="N154">
        <f>MAX($K$3:K154)</f>
        <v>1.0375895428698023</v>
      </c>
      <c r="O154">
        <f>MAX($L$3:L154)</f>
        <v>1.7951135088365455</v>
      </c>
      <c r="P154" s="47">
        <f t="shared" si="4"/>
        <v>0</v>
      </c>
      <c r="Q154" s="47">
        <f t="shared" si="5"/>
        <v>-2.7920997406686299E-3</v>
      </c>
      <c r="R154" s="47">
        <f>M154/MAX($M$3:M154)-1</f>
        <v>-1.1782660905621745E-2</v>
      </c>
      <c r="T154" s="48">
        <f>Summary!A153</f>
        <v>41425</v>
      </c>
      <c r="U154" s="67">
        <f>Trend_Simulation!B249*Trend_Simulation!K249*4.31</f>
        <v>1.5274041963612964E-3</v>
      </c>
      <c r="V154" s="67">
        <f>Trend_Simulation!C249*Trend_Simulation!L249*4.31</f>
        <v>1.0964005413542192E-2</v>
      </c>
      <c r="W154" s="67">
        <f>Trend_Simulation!D249*Trend_Simulation!M249*4.31</f>
        <v>-3.3539249718281094E-2</v>
      </c>
      <c r="X154" s="67">
        <f>Trend_Simulation!E249*Trend_Simulation!N249*4.31</f>
        <v>-1.9739248395207742E-2</v>
      </c>
      <c r="Y154" s="67">
        <f>Trend_Simulation!F249*Trend_Simulation!O249*4.31</f>
        <v>5.8994651111107512E-3</v>
      </c>
      <c r="Z154" s="67">
        <f>Trend_Simulation!G249*Trend_Simulation!P249*4.31</f>
        <v>7.9386465597257091E-3</v>
      </c>
      <c r="AA154" s="67">
        <f>Trend_Simulation!H249*Trend_Simulation!Q249*4.31</f>
        <v>1.491502695046696E-2</v>
      </c>
      <c r="AB154" s="67" t="e">
        <f>Trend_Simulation!#REF!*Trend_Simulation!#REF!*4.31</f>
        <v>#REF!</v>
      </c>
      <c r="AC154" s="67" t="e">
        <f>SUM(U154:AB154)</f>
        <v>#REF!</v>
      </c>
      <c r="AD154" s="67">
        <f>Summary!I153</f>
        <v>-1.1782660905621743E-2</v>
      </c>
      <c r="AE154" s="67" t="e">
        <f>AC154-AD154</f>
        <v>#REF!</v>
      </c>
      <c r="AF154">
        <f>LN(1+AD154)</f>
        <v>-1.1852626585602818E-2</v>
      </c>
    </row>
    <row r="155" spans="10:32" x14ac:dyDescent="0.35">
      <c r="J155" s="48">
        <f>Summary!A154</f>
        <v>41455</v>
      </c>
      <c r="K155" s="49">
        <f>K154*(1+Summary!B154)</f>
        <v>1.0222287866479574</v>
      </c>
      <c r="L155" s="49">
        <f>L154*(1+Summary!H154)</f>
        <v>1.7998541854120145</v>
      </c>
      <c r="M155" s="49">
        <f>M154*(1+Summary!I154)</f>
        <v>10.280455967280812</v>
      </c>
      <c r="N155">
        <f>MAX($K$3:K155)</f>
        <v>1.0375895428698023</v>
      </c>
      <c r="O155">
        <f>MAX($L$3:L155)</f>
        <v>1.7998541854120145</v>
      </c>
      <c r="P155" s="47">
        <f t="shared" si="4"/>
        <v>-1.4804270462633662E-2</v>
      </c>
      <c r="Q155" s="47">
        <f t="shared" si="5"/>
        <v>0</v>
      </c>
      <c r="R155" s="47">
        <f>M155/MAX($M$3:M155)-1</f>
        <v>0</v>
      </c>
      <c r="T155" s="48">
        <f>Summary!A154</f>
        <v>41455</v>
      </c>
      <c r="U155" s="67">
        <f>Trend_Simulation!B250*Trend_Simulation!K250*4.31</f>
        <v>7.4985287663958816E-3</v>
      </c>
      <c r="V155" s="67">
        <f>Trend_Simulation!C250*Trend_Simulation!L250*4.31</f>
        <v>2.5573053118925156E-2</v>
      </c>
      <c r="W155" s="67">
        <f>Trend_Simulation!D250*Trend_Simulation!M250*4.31</f>
        <v>-9.0861611203070358E-3</v>
      </c>
      <c r="X155" s="67">
        <f>Trend_Simulation!E250*Trend_Simulation!N250*4.31</f>
        <v>1.7468800226438319E-2</v>
      </c>
      <c r="Y155" s="67">
        <f>Trend_Simulation!F250*Trend_Simulation!O250*4.31</f>
        <v>-4.3109307078823961E-3</v>
      </c>
      <c r="Z155" s="67">
        <f>Trend_Simulation!G250*Trend_Simulation!P250*4.31</f>
        <v>-6.3041420818824327E-3</v>
      </c>
      <c r="AA155" s="67">
        <f>Trend_Simulation!H250*Trend_Simulation!Q250*4.31</f>
        <v>-7.3574489663370234E-3</v>
      </c>
      <c r="AB155" s="67" t="e">
        <f>Trend_Simulation!#REF!*Trend_Simulation!#REF!*4.31</f>
        <v>#REF!</v>
      </c>
      <c r="AC155" s="67" t="e">
        <f>SUM(U155:AB155)</f>
        <v>#REF!</v>
      </c>
      <c r="AD155" s="67">
        <f>Summary!I154</f>
        <v>2.2991362128347785E-2</v>
      </c>
      <c r="AE155" s="67" t="e">
        <f>AC155-AD155</f>
        <v>#REF!</v>
      </c>
      <c r="AF155">
        <f>LN(1+AD155)</f>
        <v>2.2731043266537205E-2</v>
      </c>
    </row>
    <row r="156" spans="10:32" x14ac:dyDescent="0.35">
      <c r="J156" s="48">
        <f>Summary!A155</f>
        <v>41486</v>
      </c>
      <c r="K156" s="49">
        <f>K155*(1+Summary!B155)</f>
        <v>1.0742190384757397</v>
      </c>
      <c r="L156" s="49">
        <f>L155*(1+Summary!H155)</f>
        <v>1.8147188164781416</v>
      </c>
      <c r="M156" s="49">
        <f>M155*(1+Summary!I155)</f>
        <v>10.63875170397967</v>
      </c>
      <c r="N156">
        <f>MAX($K$3:K156)</f>
        <v>1.0742190384757397</v>
      </c>
      <c r="O156">
        <f>MAX($L$3:L156)</f>
        <v>1.8147188164781416</v>
      </c>
      <c r="P156" s="47">
        <f t="shared" si="4"/>
        <v>0</v>
      </c>
      <c r="Q156" s="47">
        <f t="shared" si="5"/>
        <v>0</v>
      </c>
      <c r="R156" s="47">
        <f>M156/MAX($M$3:M156)-1</f>
        <v>0</v>
      </c>
      <c r="T156" s="48">
        <f>Summary!A155</f>
        <v>41486</v>
      </c>
      <c r="U156" s="67">
        <f>Trend_Simulation!B251*Trend_Simulation!K251*4.31</f>
        <v>8.379746263737619E-3</v>
      </c>
      <c r="V156" s="67">
        <f>Trend_Simulation!C251*Trend_Simulation!L251*4.31</f>
        <v>-1.3776097877008836E-2</v>
      </c>
      <c r="W156" s="67">
        <f>Trend_Simulation!D251*Trend_Simulation!M251*4.31</f>
        <v>1.3515292965804006E-2</v>
      </c>
      <c r="X156" s="67">
        <f>Trend_Simulation!E251*Trend_Simulation!N251*4.31</f>
        <v>8.0736302794732248E-4</v>
      </c>
      <c r="Y156" s="67">
        <f>Trend_Simulation!F251*Trend_Simulation!O251*4.31</f>
        <v>1.5014255287474547E-2</v>
      </c>
      <c r="Z156" s="67">
        <f>Trend_Simulation!G251*Trend_Simulation!P251*4.31</f>
        <v>1.6042072001123904E-2</v>
      </c>
      <c r="AA156" s="67">
        <f>Trend_Simulation!H251*Trend_Simulation!Q251*4.31</f>
        <v>-4.3872148768330978E-3</v>
      </c>
      <c r="AB156" s="67" t="e">
        <f>Trend_Simulation!#REF!*Trend_Simulation!#REF!*4.31</f>
        <v>#REF!</v>
      </c>
      <c r="AC156" s="67" t="e">
        <f>SUM(U156:AB156)</f>
        <v>#REF!</v>
      </c>
      <c r="AD156" s="67">
        <f>Summary!I155</f>
        <v>3.4852125026282106E-2</v>
      </c>
      <c r="AE156" s="67" t="e">
        <f>AC156-AD156</f>
        <v>#REF!</v>
      </c>
      <c r="AF156">
        <f>LN(1+AD156)</f>
        <v>3.4258542139075282E-2</v>
      </c>
    </row>
    <row r="157" spans="10:32" x14ac:dyDescent="0.35">
      <c r="J157" s="48">
        <f>Summary!A156</f>
        <v>41517</v>
      </c>
      <c r="K157" s="49">
        <f>K156*(1+Summary!B156)</f>
        <v>1.0426851783472411</v>
      </c>
      <c r="L157" s="49">
        <f>L156*(1+Summary!H156)</f>
        <v>1.8174561440904826</v>
      </c>
      <c r="M157" s="49">
        <f>M156*(1+Summary!I156)</f>
        <v>10.706472266978572</v>
      </c>
      <c r="N157">
        <f>MAX($K$3:K157)</f>
        <v>1.0742190384757397</v>
      </c>
      <c r="O157">
        <f>MAX($L$3:L157)</f>
        <v>1.8174561440904826</v>
      </c>
      <c r="P157" s="47">
        <f t="shared" si="4"/>
        <v>-2.9355149181905738E-2</v>
      </c>
      <c r="Q157" s="47">
        <f t="shared" si="5"/>
        <v>0</v>
      </c>
      <c r="R157" s="47">
        <f>M157/MAX($M$3:M157)-1</f>
        <v>0</v>
      </c>
      <c r="T157" s="48">
        <f>Summary!A156</f>
        <v>41517</v>
      </c>
      <c r="U157" s="67">
        <f>Trend_Simulation!B252*Trend_Simulation!K252*4.31</f>
        <v>1.2356088576134737E-2</v>
      </c>
      <c r="V157" s="67">
        <f>Trend_Simulation!C252*Trend_Simulation!L252*4.31</f>
        <v>-1.2223529075639467E-2</v>
      </c>
      <c r="W157" s="67">
        <f>Trend_Simulation!D252*Trend_Simulation!M252*4.31</f>
        <v>1.0561224150722017E-2</v>
      </c>
      <c r="X157" s="67">
        <f>Trend_Simulation!E252*Trend_Simulation!N252*4.31</f>
        <v>6.4757999797741593E-3</v>
      </c>
      <c r="Y157" s="67">
        <f>Trend_Simulation!F252*Trend_Simulation!O252*4.31</f>
        <v>-8.8442160185397047E-3</v>
      </c>
      <c r="Z157" s="67">
        <f>Trend_Simulation!G252*Trend_Simulation!P252*4.31</f>
        <v>-7.9709888617730536E-4</v>
      </c>
      <c r="AA157" s="67">
        <f>Trend_Simulation!H252*Trend_Simulation!Q252*4.31</f>
        <v>-1.0270510709212662E-3</v>
      </c>
      <c r="AB157" s="67" t="e">
        <f>Trend_Simulation!#REF!*Trend_Simulation!#REF!*4.31</f>
        <v>#REF!</v>
      </c>
      <c r="AC157" s="67" t="e">
        <f>SUM(U157:AB157)</f>
        <v>#REF!</v>
      </c>
      <c r="AD157" s="67">
        <f>Summary!I156</f>
        <v>6.3654613702065835E-3</v>
      </c>
      <c r="AE157" s="67" t="e">
        <f>AC157-AD157</f>
        <v>#REF!</v>
      </c>
      <c r="AF157">
        <f>LN(1+AD157)</f>
        <v>6.3452873868606518E-3</v>
      </c>
    </row>
    <row r="158" spans="10:32" x14ac:dyDescent="0.35">
      <c r="J158" s="48">
        <f>Summary!A157</f>
        <v>41547</v>
      </c>
      <c r="K158" s="49">
        <f>K157*(1+Summary!B157)</f>
        <v>1.0743667380547959</v>
      </c>
      <c r="L158" s="49">
        <f>L157*(1+Summary!H157)</f>
        <v>1.8341817890193013</v>
      </c>
      <c r="M158" s="49">
        <f>M157*(1+Summary!I157)</f>
        <v>11.122265847778387</v>
      </c>
      <c r="N158">
        <f>MAX($K$3:K158)</f>
        <v>1.0743667380547959</v>
      </c>
      <c r="O158">
        <f>MAX($L$3:L158)</f>
        <v>1.8341817890193013</v>
      </c>
      <c r="P158" s="47">
        <f t="shared" si="4"/>
        <v>0</v>
      </c>
      <c r="Q158" s="47">
        <f t="shared" si="5"/>
        <v>0</v>
      </c>
      <c r="R158" s="47">
        <f>M158/MAX($M$3:M158)-1</f>
        <v>0</v>
      </c>
      <c r="T158" s="48">
        <f>Summary!A157</f>
        <v>41547</v>
      </c>
      <c r="U158" s="67">
        <f>Trend_Simulation!B253*Trend_Simulation!K253*4.31</f>
        <v>1.1187141643359665E-2</v>
      </c>
      <c r="V158" s="67">
        <f>Trend_Simulation!C253*Trend_Simulation!L253*4.31</f>
        <v>9.3786312484433094E-3</v>
      </c>
      <c r="W158" s="67">
        <f>Trend_Simulation!D253*Trend_Simulation!M253*4.31</f>
        <v>1.1687315237862306E-2</v>
      </c>
      <c r="X158" s="67">
        <f>Trend_Simulation!E253*Trend_Simulation!N253*4.31</f>
        <v>-1.3987244145225741E-2</v>
      </c>
      <c r="Y158" s="67">
        <f>Trend_Simulation!F253*Trend_Simulation!O253*4.31</f>
        <v>9.1572163657189683E-3</v>
      </c>
      <c r="Z158" s="67">
        <f>Trend_Simulation!G253*Trend_Simulation!P253*4.31</f>
        <v>1.2140962991183789E-2</v>
      </c>
      <c r="AA158" s="67">
        <f>Trend_Simulation!H253*Trend_Simulation!Q253*4.31</f>
        <v>9.9948676691235177E-5</v>
      </c>
      <c r="AB158" s="67" t="e">
        <f>Trend_Simulation!#REF!*Trend_Simulation!#REF!*4.31</f>
        <v>#REF!</v>
      </c>
      <c r="AC158" s="67" t="e">
        <f>SUM(U158:AB158)</f>
        <v>#REF!</v>
      </c>
      <c r="AD158" s="67">
        <f>Summary!I157</f>
        <v>3.8835722022297341E-2</v>
      </c>
      <c r="AE158" s="67" t="e">
        <f>AC158-AD158</f>
        <v>#REF!</v>
      </c>
      <c r="AF158">
        <f>LN(1+AD158)</f>
        <v>3.8100587991776749E-2</v>
      </c>
    </row>
    <row r="159" spans="10:32" x14ac:dyDescent="0.35">
      <c r="J159" s="48">
        <f>Summary!A158</f>
        <v>41578</v>
      </c>
      <c r="K159" s="49">
        <f>K158*(1+Summary!B158)</f>
        <v>1.1236245476700386</v>
      </c>
      <c r="L159" s="49">
        <f>L158*(1+Summary!H158)</f>
        <v>1.8484062750968224</v>
      </c>
      <c r="M159" s="49">
        <f>M158*(1+Summary!I158)</f>
        <v>11.486264629284285</v>
      </c>
      <c r="N159">
        <f>MAX($K$3:K159)</f>
        <v>1.1236245476700386</v>
      </c>
      <c r="O159">
        <f>MAX($L$3:L159)</f>
        <v>1.8484062750968224</v>
      </c>
      <c r="P159" s="47">
        <f t="shared" si="4"/>
        <v>0</v>
      </c>
      <c r="Q159" s="47">
        <f t="shared" si="5"/>
        <v>0</v>
      </c>
      <c r="R159" s="47">
        <f>M159/MAX($M$3:M159)-1</f>
        <v>0</v>
      </c>
      <c r="T159" s="48">
        <f>Summary!A158</f>
        <v>41578</v>
      </c>
      <c r="U159" s="67">
        <f>Trend_Simulation!B254*Trend_Simulation!K254*4.31</f>
        <v>-3.3661098640720218E-3</v>
      </c>
      <c r="V159" s="67">
        <f>Trend_Simulation!C254*Trend_Simulation!L254*4.31</f>
        <v>4.6711172484721538E-4</v>
      </c>
      <c r="W159" s="67">
        <f>Trend_Simulation!D254*Trend_Simulation!M254*4.31</f>
        <v>1.3542951294525728E-2</v>
      </c>
      <c r="X159" s="67">
        <f>Trend_Simulation!E254*Trend_Simulation!N254*4.31</f>
        <v>-6.1823152073156532E-3</v>
      </c>
      <c r="Y159" s="67">
        <f>Trend_Simulation!F254*Trend_Simulation!O254*4.31</f>
        <v>1.4533421732950528E-2</v>
      </c>
      <c r="Z159" s="67">
        <f>Trend_Simulation!G254*Trend_Simulation!P254*4.31</f>
        <v>1.4414595700259951E-2</v>
      </c>
      <c r="AA159" s="67">
        <f>Trend_Simulation!H254*Trend_Simulation!Q254*4.31</f>
        <v>1.5349359962440983E-5</v>
      </c>
      <c r="AB159" s="67" t="e">
        <f>Trend_Simulation!#REF!*Trend_Simulation!#REF!*4.31</f>
        <v>#REF!</v>
      </c>
      <c r="AC159" s="67" t="e">
        <f>SUM(U159:AB159)</f>
        <v>#REF!</v>
      </c>
      <c r="AD159" s="67">
        <f>Summary!I158</f>
        <v>3.272703480456788E-2</v>
      </c>
      <c r="AE159" s="67" t="e">
        <f>AC159-AD159</f>
        <v>#REF!</v>
      </c>
      <c r="AF159">
        <f>LN(1+AD159)</f>
        <v>3.2202910111707353E-2</v>
      </c>
    </row>
    <row r="160" spans="10:32" x14ac:dyDescent="0.35">
      <c r="J160" s="48">
        <f>Summary!A159</f>
        <v>41608</v>
      </c>
      <c r="K160" s="49">
        <f>K159*(1+Summary!B159)</f>
        <v>1.1575954508529644</v>
      </c>
      <c r="L160" s="49">
        <f>L159*(1+Summary!H159)</f>
        <v>1.8702250169847665</v>
      </c>
      <c r="M160" s="49">
        <f>M159*(1+Summary!I159)</f>
        <v>12.058432595042333</v>
      </c>
      <c r="N160">
        <f>MAX($K$3:K160)</f>
        <v>1.1575954508529644</v>
      </c>
      <c r="O160">
        <f>MAX($L$3:L160)</f>
        <v>1.8702250169847665</v>
      </c>
      <c r="P160" s="47">
        <f t="shared" si="4"/>
        <v>0</v>
      </c>
      <c r="Q160" s="47">
        <f t="shared" si="5"/>
        <v>0</v>
      </c>
      <c r="R160" s="47">
        <f>M160/MAX($M$3:M160)-1</f>
        <v>0</v>
      </c>
      <c r="T160" s="48">
        <f>Summary!A159</f>
        <v>41608</v>
      </c>
      <c r="U160" s="67">
        <f>Trend_Simulation!B255*Trend_Simulation!K255*4.31</f>
        <v>-4.0661908848384255E-3</v>
      </c>
      <c r="V160" s="67">
        <f>Trend_Simulation!C255*Trend_Simulation!L255*4.31</f>
        <v>1.0594283981124086E-2</v>
      </c>
      <c r="W160" s="67">
        <f>Trend_Simulation!D255*Trend_Simulation!M255*4.31</f>
        <v>4.2054333721515993E-4</v>
      </c>
      <c r="X160" s="67">
        <f>Trend_Simulation!E255*Trend_Simulation!N255*4.31</f>
        <v>4.4756843465728257E-3</v>
      </c>
      <c r="Y160" s="67">
        <f>Trend_Simulation!F255*Trend_Simulation!O255*4.31</f>
        <v>9.5311122476911762E-3</v>
      </c>
      <c r="Z160" s="67">
        <f>Trend_Simulation!G255*Trend_Simulation!P255*4.31</f>
        <v>1.0273632951614013E-2</v>
      </c>
      <c r="AA160" s="67">
        <f>Trend_Simulation!H255*Trend_Simulation!Q255*4.31</f>
        <v>1.9646533613634394E-2</v>
      </c>
      <c r="AB160" s="67" t="e">
        <f>Trend_Simulation!#REF!*Trend_Simulation!#REF!*4.31</f>
        <v>#REF!</v>
      </c>
      <c r="AC160" s="67" t="e">
        <f>SUM(U160:AB160)</f>
        <v>#REF!</v>
      </c>
      <c r="AD160" s="67">
        <f>Summary!I159</f>
        <v>4.9813232084110398E-2</v>
      </c>
      <c r="AE160" s="67" t="e">
        <f>AC160-AD160</f>
        <v>#REF!</v>
      </c>
      <c r="AF160">
        <f>LN(1+AD160)</f>
        <v>4.8612274142330242E-2</v>
      </c>
    </row>
    <row r="161" spans="10:32" x14ac:dyDescent="0.35">
      <c r="J161" s="48">
        <f>Summary!A160</f>
        <v>41639</v>
      </c>
      <c r="K161" s="49">
        <f>K160*(1+Summary!B160)</f>
        <v>1.185510671294586</v>
      </c>
      <c r="L161" s="49">
        <f>L160*(1+Summary!H160)</f>
        <v>1.8829053388279109</v>
      </c>
      <c r="M161" s="49">
        <f>M160*(1+Summary!I160)</f>
        <v>12.403448984207456</v>
      </c>
      <c r="N161">
        <f>MAX($K$3:K161)</f>
        <v>1.185510671294586</v>
      </c>
      <c r="O161">
        <f>MAX($L$3:L161)</f>
        <v>1.8829053388279109</v>
      </c>
      <c r="P161" s="47">
        <f t="shared" si="4"/>
        <v>0</v>
      </c>
      <c r="Q161" s="47">
        <f t="shared" si="5"/>
        <v>0</v>
      </c>
      <c r="R161" s="47">
        <f>M161/MAX($M$3:M161)-1</f>
        <v>0</v>
      </c>
      <c r="T161" s="48">
        <f>Summary!A160</f>
        <v>41639</v>
      </c>
      <c r="U161" s="67">
        <f>Trend_Simulation!B256*Trend_Simulation!K256*4.31</f>
        <v>-1.8700250145464226E-4</v>
      </c>
      <c r="V161" s="67">
        <f>Trend_Simulation!C256*Trend_Simulation!L256*4.31</f>
        <v>6.5903352380565876E-3</v>
      </c>
      <c r="W161" s="67">
        <f>Trend_Simulation!D256*Trend_Simulation!M256*4.31</f>
        <v>-1.7043228586360877E-2</v>
      </c>
      <c r="X161" s="67">
        <f>Trend_Simulation!E256*Trend_Simulation!N256*4.31</f>
        <v>1.3806788197058639E-2</v>
      </c>
      <c r="Y161" s="67">
        <f>Trend_Simulation!F256*Trend_Simulation!O256*4.31</f>
        <v>6.9709267011004977E-3</v>
      </c>
      <c r="Z161" s="67">
        <f>Trend_Simulation!G256*Trend_Simulation!P256*4.31</f>
        <v>7.7416302585899648E-3</v>
      </c>
      <c r="AA161" s="67">
        <f>Trend_Simulation!H256*Trend_Simulation!Q256*4.31</f>
        <v>1.1342802907378701E-2</v>
      </c>
      <c r="AB161" s="67" t="e">
        <f>Trend_Simulation!#REF!*Trend_Simulation!#REF!*4.31</f>
        <v>#REF!</v>
      </c>
      <c r="AC161" s="67" t="e">
        <f>SUM(U161:AB161)</f>
        <v>#REF!</v>
      </c>
      <c r="AD161" s="67">
        <f>Summary!I160</f>
        <v>2.8612042771377411E-2</v>
      </c>
      <c r="AE161" s="67" t="e">
        <f>AC161-AD161</f>
        <v>#REF!</v>
      </c>
      <c r="AF161">
        <f>LN(1+AD161)</f>
        <v>2.8210362214871689E-2</v>
      </c>
    </row>
    <row r="162" spans="10:32" x14ac:dyDescent="0.35">
      <c r="J162" s="48">
        <f>Summary!A161</f>
        <v>41670</v>
      </c>
      <c r="K162" s="49">
        <f>K161*(1+Summary!B161)</f>
        <v>1.1440070895797938</v>
      </c>
      <c r="L162" s="49">
        <f>L161*(1+Summary!H161)</f>
        <v>1.8668535511855111</v>
      </c>
      <c r="M162" s="49">
        <f>M161*(1+Summary!I161)</f>
        <v>11.957228159615985</v>
      </c>
      <c r="N162">
        <f>MAX($K$3:K162)</f>
        <v>1.185510671294586</v>
      </c>
      <c r="O162">
        <f>MAX($L$3:L162)</f>
        <v>1.8829053388279109</v>
      </c>
      <c r="P162" s="47">
        <f t="shared" si="4"/>
        <v>-3.5009032579580213E-2</v>
      </c>
      <c r="Q162" s="47">
        <f t="shared" si="5"/>
        <v>-8.5250104247894809E-3</v>
      </c>
      <c r="R162" s="47">
        <f>M162/MAX($M$3:M162)-1</f>
        <v>-3.5975543992611714E-2</v>
      </c>
      <c r="T162" s="48">
        <f>Summary!A161</f>
        <v>41670</v>
      </c>
      <c r="U162" s="67">
        <f>Trend_Simulation!B257*Trend_Simulation!K257*4.31</f>
        <v>-5.7608835123717081E-3</v>
      </c>
      <c r="V162" s="67">
        <f>Trend_Simulation!C257*Trend_Simulation!L257*4.31</f>
        <v>-5.3119818053261542E-3</v>
      </c>
      <c r="W162" s="67">
        <f>Trend_Simulation!D257*Trend_Simulation!M257*4.31</f>
        <v>2.1176686919338543E-2</v>
      </c>
      <c r="X162" s="67">
        <f>Trend_Simulation!E257*Trend_Simulation!N257*4.31</f>
        <v>-1.7297975739523512E-2</v>
      </c>
      <c r="Y162" s="67">
        <f>Trend_Simulation!F257*Trend_Simulation!O257*4.31</f>
        <v>-1.0562659934144019E-2</v>
      </c>
      <c r="Z162" s="67">
        <f>Trend_Simulation!G257*Trend_Simulation!P257*4.31</f>
        <v>-5.3183968806602162E-3</v>
      </c>
      <c r="AA162" s="67">
        <f>Trend_Simulation!H257*Trend_Simulation!Q257*4.31</f>
        <v>-1.3667583978155659E-2</v>
      </c>
      <c r="AB162" s="67" t="e">
        <f>Trend_Simulation!#REF!*Trend_Simulation!#REF!*4.31</f>
        <v>#REF!</v>
      </c>
      <c r="AC162" s="67" t="e">
        <f>SUM(U162:AB162)</f>
        <v>#REF!</v>
      </c>
      <c r="AD162" s="67">
        <f>Summary!I161</f>
        <v>-3.5975543992611672E-2</v>
      </c>
      <c r="AE162" s="67" t="e">
        <f>AC162-AD162</f>
        <v>#REF!</v>
      </c>
      <c r="AF162">
        <f>LN(1+AD162)</f>
        <v>-3.6638615391116736E-2</v>
      </c>
    </row>
    <row r="163" spans="10:32" x14ac:dyDescent="0.35">
      <c r="J163" s="48">
        <f>Summary!A162</f>
        <v>41698</v>
      </c>
      <c r="K163" s="49">
        <f>K162*(1+Summary!B162)</f>
        <v>1.1961450409866321</v>
      </c>
      <c r="L163" s="49">
        <f>L162*(1+Summary!H162)</f>
        <v>1.8749840138790765</v>
      </c>
      <c r="M163" s="49">
        <f>M162*(1+Summary!I162)</f>
        <v>12.176987821568977</v>
      </c>
      <c r="N163">
        <f>MAX($K$3:K163)</f>
        <v>1.1961450409866321</v>
      </c>
      <c r="O163">
        <f>MAX($L$3:L163)</f>
        <v>1.8829053388279109</v>
      </c>
      <c r="P163" s="47">
        <f t="shared" si="4"/>
        <v>0</v>
      </c>
      <c r="Q163" s="47">
        <f t="shared" si="5"/>
        <v>-4.2069692965899241E-3</v>
      </c>
      <c r="R163" s="47">
        <f>M163/MAX($M$3:M163)-1</f>
        <v>-1.825791865849713E-2</v>
      </c>
      <c r="T163" s="48">
        <f>Summary!A162</f>
        <v>41698</v>
      </c>
      <c r="U163" s="67">
        <f>Trend_Simulation!B258*Trend_Simulation!K258*4.31</f>
        <v>-2.0451333131767412E-3</v>
      </c>
      <c r="V163" s="67">
        <f>Trend_Simulation!C258*Trend_Simulation!L258*4.31</f>
        <v>-1.1738281057105317E-2</v>
      </c>
      <c r="W163" s="67">
        <f>Trend_Simulation!D258*Trend_Simulation!M258*4.31</f>
        <v>6.3497909473905663E-3</v>
      </c>
      <c r="X163" s="67">
        <f>Trend_Simulation!E258*Trend_Simulation!N258*4.31</f>
        <v>-2.0976922065801353E-3</v>
      </c>
      <c r="Y163" s="67">
        <f>Trend_Simulation!F258*Trend_Simulation!O258*4.31</f>
        <v>1.367054128351422E-2</v>
      </c>
      <c r="Z163" s="67">
        <f>Trend_Simulation!G258*Trend_Simulation!P258*4.31</f>
        <v>1.4223722028906375E-2</v>
      </c>
      <c r="AA163" s="67">
        <f>Trend_Simulation!H258*Trend_Simulation!Q258*4.31</f>
        <v>4.0783066065132968E-4</v>
      </c>
      <c r="AB163" s="67" t="e">
        <f>Trend_Simulation!#REF!*Trend_Simulation!#REF!*4.31</f>
        <v>#REF!</v>
      </c>
      <c r="AC163" s="67" t="e">
        <f>SUM(U163:AB163)</f>
        <v>#REF!</v>
      </c>
      <c r="AD163" s="67">
        <f>Summary!I162</f>
        <v>1.8378813134569204E-2</v>
      </c>
      <c r="AE163" s="67" t="e">
        <f>AC163-AD163</f>
        <v>#REF!</v>
      </c>
      <c r="AF163">
        <f>LN(1+AD163)</f>
        <v>1.8211963974119078E-2</v>
      </c>
    </row>
    <row r="164" spans="10:32" x14ac:dyDescent="0.35">
      <c r="J164" s="48">
        <f>Summary!A163</f>
        <v>41729</v>
      </c>
      <c r="K164" s="49">
        <f>K163*(1+Summary!B163)</f>
        <v>1.2052285650985883</v>
      </c>
      <c r="L164" s="49">
        <f>L163*(1+Summary!H163)</f>
        <v>1.8801604277001125</v>
      </c>
      <c r="M164" s="49">
        <f>M163*(1+Summary!I163)</f>
        <v>12.318855591340034</v>
      </c>
      <c r="N164">
        <f>MAX($K$3:K164)</f>
        <v>1.2052285650985883</v>
      </c>
      <c r="O164">
        <f>MAX($L$3:L164)</f>
        <v>1.8829053388279109</v>
      </c>
      <c r="P164" s="47">
        <f t="shared" si="4"/>
        <v>0</v>
      </c>
      <c r="Q164" s="47">
        <f t="shared" si="5"/>
        <v>-1.4578062270018677E-3</v>
      </c>
      <c r="R164" s="47">
        <f>M164/MAX($M$3:M164)-1</f>
        <v>-6.8201508286227508E-3</v>
      </c>
      <c r="T164" s="48">
        <f>Summary!A163</f>
        <v>41729</v>
      </c>
      <c r="U164" s="67">
        <f>Trend_Simulation!B259*Trend_Simulation!K259*4.31</f>
        <v>4.9057331870895988E-3</v>
      </c>
      <c r="V164" s="67">
        <f>Trend_Simulation!C259*Trend_Simulation!L259*4.31</f>
        <v>5.0460668523244082E-3</v>
      </c>
      <c r="W164" s="67">
        <f>Trend_Simulation!D259*Trend_Simulation!M259*4.31</f>
        <v>-3.1920503682468472E-3</v>
      </c>
      <c r="X164" s="67">
        <f>Trend_Simulation!E259*Trend_Simulation!N259*4.31</f>
        <v>6.4231434445656699E-3</v>
      </c>
      <c r="Y164" s="67">
        <f>Trend_Simulation!F259*Trend_Simulation!O259*4.31</f>
        <v>2.2381536261402574E-3</v>
      </c>
      <c r="Z164" s="67">
        <f>Trend_Simulation!G259*Trend_Simulation!P259*4.31</f>
        <v>-7.4881155649767035E-3</v>
      </c>
      <c r="AA164" s="67">
        <f>Trend_Simulation!H259*Trend_Simulation!Q259*4.31</f>
        <v>3.9660201760312293E-3</v>
      </c>
      <c r="AB164" s="67" t="e">
        <f>Trend_Simulation!#REF!*Trend_Simulation!#REF!*4.31</f>
        <v>#REF!</v>
      </c>
      <c r="AC164" s="67" t="e">
        <f>SUM(U164:AB164)</f>
        <v>#REF!</v>
      </c>
      <c r="AD164" s="67">
        <f>Summary!I163</f>
        <v>1.1650481371079938E-2</v>
      </c>
      <c r="AE164" s="67" t="e">
        <f>AC164-AD164</f>
        <v>#REF!</v>
      </c>
      <c r="AF164">
        <f>LN(1+AD164)</f>
        <v>1.158313707064079E-2</v>
      </c>
    </row>
    <row r="165" spans="10:32" x14ac:dyDescent="0.35">
      <c r="J165" s="48">
        <f>Summary!A164</f>
        <v>41759</v>
      </c>
      <c r="K165" s="49">
        <f>K164*(1+Summary!B164)</f>
        <v>1.2139428402629042</v>
      </c>
      <c r="L165" s="49">
        <f>L164*(1+Summary!H164)</f>
        <v>1.8772283820925928</v>
      </c>
      <c r="M165" s="49">
        <f>M164*(1+Summary!I164)</f>
        <v>12.237785879589287</v>
      </c>
      <c r="N165">
        <f>MAX($K$3:K165)</f>
        <v>1.2139428402629042</v>
      </c>
      <c r="O165">
        <f>MAX($L$3:L165)</f>
        <v>1.8829053388279109</v>
      </c>
      <c r="P165" s="47">
        <f t="shared" si="4"/>
        <v>0</v>
      </c>
      <c r="Q165" s="47">
        <f t="shared" si="5"/>
        <v>-3.0149984804078711E-3</v>
      </c>
      <c r="R165" s="47">
        <f>M165/MAX($M$3:M165)-1</f>
        <v>-1.3356212842822734E-2</v>
      </c>
      <c r="T165" s="48">
        <f>Summary!A164</f>
        <v>41759</v>
      </c>
      <c r="U165" s="67">
        <f>Trend_Simulation!B260*Trend_Simulation!K260*4.31</f>
        <v>-1.4714859871378975E-3</v>
      </c>
      <c r="V165" s="67">
        <f>Trend_Simulation!C260*Trend_Simulation!L260*4.31</f>
        <v>-1.6502458358875526E-3</v>
      </c>
      <c r="W165" s="67">
        <f>Trend_Simulation!D260*Trend_Simulation!M260*4.31</f>
        <v>4.4802165646219607E-3</v>
      </c>
      <c r="X165" s="67">
        <f>Trend_Simulation!E260*Trend_Simulation!N260*4.31</f>
        <v>-5.7336061485963189E-3</v>
      </c>
      <c r="Y165" s="67">
        <f>Trend_Simulation!F260*Trend_Simulation!O260*4.31</f>
        <v>2.1339196770275969E-3</v>
      </c>
      <c r="Z165" s="67">
        <f>Trend_Simulation!G260*Trend_Simulation!P260*4.31</f>
        <v>-9.6710380949853209E-4</v>
      </c>
      <c r="AA165" s="67">
        <f>Trend_Simulation!H260*Trend_Simulation!Q260*4.31</f>
        <v>-3.5129914212722333E-3</v>
      </c>
      <c r="AB165" s="67" t="e">
        <f>Trend_Simulation!#REF!*Trend_Simulation!#REF!*4.31</f>
        <v>#REF!</v>
      </c>
      <c r="AC165" s="67" t="e">
        <f>SUM(U165:AB165)</f>
        <v>#REF!</v>
      </c>
      <c r="AD165" s="67">
        <f>Summary!I164</f>
        <v>-6.580945052049968E-3</v>
      </c>
      <c r="AE165" s="67" t="e">
        <f>AC165-AD165</f>
        <v>#REF!</v>
      </c>
      <c r="AF165">
        <f>LN(1+AD165)</f>
        <v>-6.6026949466957826E-3</v>
      </c>
    </row>
    <row r="166" spans="10:32" x14ac:dyDescent="0.35">
      <c r="J166" s="48">
        <f>Summary!A165</f>
        <v>41790</v>
      </c>
      <c r="K166" s="49">
        <f>K165*(1+Summary!B165)</f>
        <v>1.2420796100731102</v>
      </c>
      <c r="L166" s="49">
        <f>L165*(1+Summary!H165)</f>
        <v>1.8858905280598275</v>
      </c>
      <c r="M166" s="49">
        <f>M165*(1+Summary!I165)</f>
        <v>12.476085684748551</v>
      </c>
      <c r="N166">
        <f>MAX($K$3:K166)</f>
        <v>1.2420796100731102</v>
      </c>
      <c r="O166">
        <f>MAX($L$3:L166)</f>
        <v>1.8858905280598275</v>
      </c>
      <c r="P166" s="47">
        <f t="shared" si="4"/>
        <v>0</v>
      </c>
      <c r="Q166" s="47">
        <f t="shared" si="5"/>
        <v>0</v>
      </c>
      <c r="R166" s="47">
        <f>M166/MAX($M$3:M166)-1</f>
        <v>0</v>
      </c>
      <c r="T166" s="48">
        <f>Summary!A165</f>
        <v>41790</v>
      </c>
      <c r="U166" s="67">
        <f>Trend_Simulation!B261*Trend_Simulation!K261*4.31</f>
        <v>-1.0925979081196574E-3</v>
      </c>
      <c r="V166" s="67">
        <f>Trend_Simulation!C261*Trend_Simulation!L261*4.31</f>
        <v>6.9287216777583734E-3</v>
      </c>
      <c r="W166" s="67">
        <f>Trend_Simulation!D261*Trend_Simulation!M261*4.31</f>
        <v>8.6060010841395602E-3</v>
      </c>
      <c r="X166" s="67">
        <f>Trend_Simulation!E261*Trend_Simulation!N261*4.31</f>
        <v>-1.1746301610329189E-2</v>
      </c>
      <c r="Y166" s="67">
        <f>Trend_Simulation!F261*Trend_Simulation!O261*4.31</f>
        <v>6.822161748257091E-3</v>
      </c>
      <c r="Z166" s="67">
        <f>Trend_Simulation!G261*Trend_Simulation!P261*4.31</f>
        <v>1.2033144545012727E-2</v>
      </c>
      <c r="AA166" s="67">
        <f>Trend_Simulation!H261*Trend_Simulation!Q261*4.31</f>
        <v>-1.6633793434452529E-3</v>
      </c>
      <c r="AB166" s="67" t="e">
        <f>Trend_Simulation!#REF!*Trend_Simulation!#REF!*4.31</f>
        <v>#REF!</v>
      </c>
      <c r="AC166" s="67" t="e">
        <f>SUM(U166:AB166)</f>
        <v>#REF!</v>
      </c>
      <c r="AD166" s="67">
        <f>Summary!I165</f>
        <v>1.9472460746082318E-2</v>
      </c>
      <c r="AE166" s="67" t="e">
        <f>AC166-AD166</f>
        <v>#REF!</v>
      </c>
      <c r="AF166">
        <f>LN(1+AD166)</f>
        <v>1.9285298157555204E-2</v>
      </c>
    </row>
    <row r="167" spans="10:32" x14ac:dyDescent="0.35">
      <c r="J167" s="48">
        <f>Summary!A166</f>
        <v>41820</v>
      </c>
      <c r="K167" s="49">
        <f>K166*(1+Summary!B166)</f>
        <v>1.2670408389336079</v>
      </c>
      <c r="L167" s="49">
        <f>L166*(1+Summary!H166)</f>
        <v>1.8907278232850468</v>
      </c>
      <c r="M167" s="49">
        <f>M166*(1+Summary!I166)</f>
        <v>12.611130188762132</v>
      </c>
      <c r="N167">
        <f>MAX($K$3:K167)</f>
        <v>1.2670408389336079</v>
      </c>
      <c r="O167">
        <f>MAX($L$3:L167)</f>
        <v>1.8907278232850468</v>
      </c>
      <c r="P167" s="47">
        <f t="shared" si="4"/>
        <v>0</v>
      </c>
      <c r="Q167" s="47">
        <f t="shared" si="5"/>
        <v>0</v>
      </c>
      <c r="R167" s="47">
        <f>M167/MAX($M$3:M167)-1</f>
        <v>0</v>
      </c>
      <c r="T167" s="48">
        <f>Summary!A166</f>
        <v>41820</v>
      </c>
      <c r="U167" s="67">
        <f>Trend_Simulation!B262*Trend_Simulation!K262*4.31</f>
        <v>5.410733097221395E-3</v>
      </c>
      <c r="V167" s="67">
        <f>Trend_Simulation!C262*Trend_Simulation!L262*4.31</f>
        <v>-1.0801678618965737E-2</v>
      </c>
      <c r="W167" s="67">
        <f>Trend_Simulation!D262*Trend_Simulation!M262*4.31</f>
        <v>6.6327839608354058E-3</v>
      </c>
      <c r="X167" s="67">
        <f>Trend_Simulation!E262*Trend_Simulation!N262*4.31</f>
        <v>-2.1541338448971253E-3</v>
      </c>
      <c r="Y167" s="67">
        <f>Trend_Simulation!F262*Trend_Simulation!O262*4.31</f>
        <v>5.9097429258105271E-3</v>
      </c>
      <c r="Z167" s="67">
        <f>Trend_Simulation!G262*Trend_Simulation!P262*4.31</f>
        <v>7.8793206367702793E-3</v>
      </c>
      <c r="AA167" s="67">
        <f>Trend_Simulation!H262*Trend_Simulation!Q262*4.31</f>
        <v>-1.8216501048564432E-3</v>
      </c>
      <c r="AB167" s="67" t="e">
        <f>Trend_Simulation!#REF!*Trend_Simulation!#REF!*4.31</f>
        <v>#REF!</v>
      </c>
      <c r="AC167" s="67" t="e">
        <f>SUM(U167:AB167)</f>
        <v>#REF!</v>
      </c>
      <c r="AD167" s="67">
        <f>Summary!I166</f>
        <v>1.082426871904762E-2</v>
      </c>
      <c r="AE167" s="67" t="e">
        <f>AC167-AD167</f>
        <v>#REF!</v>
      </c>
      <c r="AF167">
        <f>LN(1+AD167)</f>
        <v>1.076610566102101E-2</v>
      </c>
    </row>
    <row r="168" spans="10:32" x14ac:dyDescent="0.35">
      <c r="J168" s="48">
        <f>Summary!A167</f>
        <v>41851</v>
      </c>
      <c r="K168" s="49">
        <f>K167*(1+Summary!B167)</f>
        <v>1.2490214902887515</v>
      </c>
      <c r="L168" s="49">
        <f>L167*(1+Summary!H167)</f>
        <v>1.8875263611757518</v>
      </c>
      <c r="M168" s="49">
        <f>M167*(1+Summary!I167)</f>
        <v>12.521017528483588</v>
      </c>
      <c r="N168">
        <f>MAX($K$3:K168)</f>
        <v>1.2670408389336079</v>
      </c>
      <c r="O168">
        <f>MAX($L$3:L168)</f>
        <v>1.8907278232850468</v>
      </c>
      <c r="P168" s="47">
        <f t="shared" si="4"/>
        <v>-1.4221600512910215E-2</v>
      </c>
      <c r="Q168" s="47">
        <f t="shared" si="5"/>
        <v>-1.693243242029796E-3</v>
      </c>
      <c r="R168" s="47">
        <f>M168/MAX($M$3:M168)-1</f>
        <v>-7.1454864813658148E-3</v>
      </c>
      <c r="T168" s="48">
        <f>Summary!A167</f>
        <v>41851</v>
      </c>
      <c r="U168" s="67">
        <f>Trend_Simulation!B263*Trend_Simulation!K263*4.31</f>
        <v>-7.8091935192916989E-3</v>
      </c>
      <c r="V168" s="67">
        <f>Trend_Simulation!C263*Trend_Simulation!L263*4.31</f>
        <v>-5.3400535460367653E-3</v>
      </c>
      <c r="W168" s="67">
        <f>Trend_Simulation!D263*Trend_Simulation!M263*4.31</f>
        <v>3.9674585115616274E-3</v>
      </c>
      <c r="X168" s="67">
        <f>Trend_Simulation!E263*Trend_Simulation!N263*4.31</f>
        <v>-3.5262233349139861E-3</v>
      </c>
      <c r="Y168" s="67">
        <f>Trend_Simulation!F263*Trend_Simulation!O263*4.31</f>
        <v>-4.2118901846291924E-3</v>
      </c>
      <c r="Z168" s="67">
        <f>Trend_Simulation!G263*Trend_Simulation!P263*4.31</f>
        <v>3.0467698826092729E-3</v>
      </c>
      <c r="AA168" s="67">
        <f>Trend_Simulation!H263*Trend_Simulation!Q263*4.31</f>
        <v>6.5752538175522547E-3</v>
      </c>
      <c r="AB168" s="67" t="e">
        <f>Trend_Simulation!#REF!*Trend_Simulation!#REF!*4.31</f>
        <v>#REF!</v>
      </c>
      <c r="AC168" s="67" t="e">
        <f>SUM(U168:AB168)</f>
        <v>#REF!</v>
      </c>
      <c r="AD168" s="67">
        <f>Summary!I167</f>
        <v>-7.1454864813658052E-3</v>
      </c>
      <c r="AE168" s="67" t="e">
        <f>AC168-AD168</f>
        <v>#REF!</v>
      </c>
      <c r="AF168">
        <f>LN(1+AD168)</f>
        <v>-7.1711377367322249E-3</v>
      </c>
    </row>
    <row r="169" spans="10:32" x14ac:dyDescent="0.35">
      <c r="J169" s="48">
        <f>Summary!A168</f>
        <v>41882</v>
      </c>
      <c r="K169" s="49">
        <f>K168*(1+Summary!B168)</f>
        <v>1.2987962484306907</v>
      </c>
      <c r="L169" s="49">
        <f>L168*(1+Summary!H168)</f>
        <v>1.9096981690443819</v>
      </c>
      <c r="M169" s="49">
        <f>M168*(1+Summary!I168)</f>
        <v>13.141686672413789</v>
      </c>
      <c r="N169">
        <f>MAX($K$3:K169)</f>
        <v>1.2987962484306907</v>
      </c>
      <c r="O169">
        <f>MAX($L$3:L169)</f>
        <v>1.9096981690443819</v>
      </c>
      <c r="P169" s="47">
        <f t="shared" si="4"/>
        <v>0</v>
      </c>
      <c r="Q169" s="47">
        <f t="shared" si="5"/>
        <v>0</v>
      </c>
      <c r="R169" s="47">
        <f>M169/MAX($M$3:M169)-1</f>
        <v>0</v>
      </c>
      <c r="T169" s="48">
        <f>Summary!A168</f>
        <v>41882</v>
      </c>
      <c r="U169" s="67">
        <f>Trend_Simulation!B264*Trend_Simulation!K264*4.31</f>
        <v>5.9330029362495281E-3</v>
      </c>
      <c r="V169" s="67">
        <f>Trend_Simulation!C264*Trend_Simulation!L264*4.31</f>
        <v>-6.2794839571735995E-4</v>
      </c>
      <c r="W169" s="67">
        <f>Trend_Simulation!D264*Trend_Simulation!M264*4.31</f>
        <v>4.4869732449683702E-3</v>
      </c>
      <c r="X169" s="67">
        <f>Trend_Simulation!E264*Trend_Simulation!N264*4.31</f>
        <v>1.1402475690936184E-2</v>
      </c>
      <c r="Y169" s="67">
        <f>Trend_Simulation!F264*Trend_Simulation!O264*4.31</f>
        <v>1.1596195734456824E-2</v>
      </c>
      <c r="Z169" s="67">
        <f>Trend_Simulation!G264*Trend_Simulation!P264*4.31</f>
        <v>1.313335693060875E-2</v>
      </c>
      <c r="AA169" s="67">
        <f>Trend_Simulation!H264*Trend_Simulation!Q264*4.31</f>
        <v>4.7033119733838067E-3</v>
      </c>
      <c r="AB169" s="67" t="e">
        <f>Trend_Simulation!#REF!*Trend_Simulation!#REF!*4.31</f>
        <v>#REF!</v>
      </c>
      <c r="AC169" s="67" t="e">
        <f>SUM(U169:AB169)</f>
        <v>#REF!</v>
      </c>
      <c r="AD169" s="67">
        <f>Summary!I168</f>
        <v>4.95701840939256E-2</v>
      </c>
      <c r="AE169" s="67" t="e">
        <f>AC169-AD169</f>
        <v>#REF!</v>
      </c>
      <c r="AF169">
        <f>LN(1+AD169)</f>
        <v>4.8380731881495144E-2</v>
      </c>
    </row>
    <row r="170" spans="10:32" x14ac:dyDescent="0.35">
      <c r="J170" s="48">
        <f>Summary!A169</f>
        <v>41912</v>
      </c>
      <c r="K170" s="49">
        <f>K169*(1+Summary!B169)</f>
        <v>1.2806292002067781</v>
      </c>
      <c r="L170" s="49">
        <f>L169*(1+Summary!H169)</f>
        <v>1.9256859856391144</v>
      </c>
      <c r="M170" s="49">
        <f>M169*(1+Summary!I169)</f>
        <v>13.605975234976391</v>
      </c>
      <c r="N170">
        <f>MAX($K$3:K170)</f>
        <v>1.2987962484306907</v>
      </c>
      <c r="O170">
        <f>MAX($L$3:L170)</f>
        <v>1.9256859856391144</v>
      </c>
      <c r="P170" s="47">
        <f t="shared" si="4"/>
        <v>-1.3987604480582339E-2</v>
      </c>
      <c r="Q170" s="47">
        <f t="shared" si="5"/>
        <v>0</v>
      </c>
      <c r="R170" s="47">
        <f>M170/MAX($M$3:M170)-1</f>
        <v>0</v>
      </c>
      <c r="T170" s="48">
        <f>Summary!A169</f>
        <v>41912</v>
      </c>
      <c r="U170" s="67">
        <f>Trend_Simulation!B265*Trend_Simulation!K265*4.31</f>
        <v>1.4907625171996817E-2</v>
      </c>
      <c r="V170" s="67">
        <f>Trend_Simulation!C265*Trend_Simulation!L265*4.31</f>
        <v>1.0823760447987052E-2</v>
      </c>
      <c r="W170" s="67">
        <f>Trend_Simulation!D265*Trend_Simulation!M265*4.31</f>
        <v>1.0961250367507332E-4</v>
      </c>
      <c r="X170" s="67">
        <f>Trend_Simulation!E265*Trend_Simulation!N265*4.31</f>
        <v>-7.7225918755667138E-3</v>
      </c>
      <c r="Y170" s="67">
        <f>Trend_Simulation!F265*Trend_Simulation!O265*4.31</f>
        <v>-4.1669905932400697E-3</v>
      </c>
      <c r="Z170" s="67">
        <f>Trend_Simulation!G265*Trend_Simulation!P265*4.31</f>
        <v>-1.8722316534479084E-3</v>
      </c>
      <c r="AA170" s="67">
        <f>Trend_Simulation!H265*Trend_Simulation!Q265*4.31</f>
        <v>2.40037377085635E-2</v>
      </c>
      <c r="AB170" s="67" t="e">
        <f>Trend_Simulation!#REF!*Trend_Simulation!#REF!*4.31</f>
        <v>#REF!</v>
      </c>
      <c r="AC170" s="67" t="e">
        <f>SUM(U170:AB170)</f>
        <v>#REF!</v>
      </c>
      <c r="AD170" s="67">
        <f>Summary!I169</f>
        <v>3.5329450026928978E-2</v>
      </c>
      <c r="AE170" s="67" t="e">
        <f>AC170-AD170</f>
        <v>#REF!</v>
      </c>
      <c r="AF170">
        <f>LN(1+AD170)</f>
        <v>3.4719685272467674E-2</v>
      </c>
    </row>
    <row r="171" spans="10:32" x14ac:dyDescent="0.35">
      <c r="J171" s="48">
        <f>Summary!A170</f>
        <v>41943</v>
      </c>
      <c r="K171" s="49">
        <f>K170*(1+Summary!B170)</f>
        <v>1.3106122147551866</v>
      </c>
      <c r="L171" s="49">
        <f>L170*(1+Summary!H170)</f>
        <v>1.956666395311061</v>
      </c>
      <c r="M171" s="49">
        <f>M170*(1+Summary!I170)</f>
        <v>14.529702608711139</v>
      </c>
      <c r="N171">
        <f>MAX($K$3:K171)</f>
        <v>1.3106122147551866</v>
      </c>
      <c r="O171">
        <f>MAX($L$3:L171)</f>
        <v>1.956666395311061</v>
      </c>
      <c r="P171" s="47">
        <f t="shared" si="4"/>
        <v>0</v>
      </c>
      <c r="Q171" s="47">
        <f t="shared" si="5"/>
        <v>0</v>
      </c>
      <c r="R171" s="47">
        <f>M171/MAX($M$3:M171)-1</f>
        <v>0</v>
      </c>
      <c r="T171" s="48">
        <f>Summary!A170</f>
        <v>41943</v>
      </c>
      <c r="U171" s="67">
        <f>Trend_Simulation!B266*Trend_Simulation!K266*4.31</f>
        <v>1.7864158915424581E-2</v>
      </c>
      <c r="V171" s="67">
        <f>Trend_Simulation!C266*Trend_Simulation!L266*4.31</f>
        <v>6.3136048071969582E-3</v>
      </c>
      <c r="W171" s="67">
        <f>Trend_Simulation!D266*Trend_Simulation!M266*4.31</f>
        <v>9.7095868151437521E-3</v>
      </c>
      <c r="X171" s="67">
        <f>Trend_Simulation!E266*Trend_Simulation!N266*4.31</f>
        <v>1.1612863699741261E-2</v>
      </c>
      <c r="Y171" s="67">
        <f>Trend_Simulation!F266*Trend_Simulation!O266*4.31</f>
        <v>7.6207358190298153E-3</v>
      </c>
      <c r="Z171" s="67">
        <f>Trend_Simulation!G266*Trend_Simulation!P266*4.31</f>
        <v>6.9944466773710235E-3</v>
      </c>
      <c r="AA171" s="67">
        <f>Trend_Simulation!H266*Trend_Simulation!Q266*4.31</f>
        <v>9.2238240330623951E-3</v>
      </c>
      <c r="AB171" s="67" t="e">
        <f>Trend_Simulation!#REF!*Trend_Simulation!#REF!*4.31</f>
        <v>#REF!</v>
      </c>
      <c r="AC171" s="67" t="e">
        <f>SUM(U171:AB171)</f>
        <v>#REF!</v>
      </c>
      <c r="AD171" s="67">
        <f>Summary!I170</f>
        <v>6.7891302003854417E-2</v>
      </c>
      <c r="AE171" s="67" t="e">
        <f>AC171-AD171</f>
        <v>#REF!</v>
      </c>
      <c r="AF171">
        <f>LN(1+AD171)</f>
        <v>6.5685958208408571E-2</v>
      </c>
    </row>
    <row r="172" spans="10:32" x14ac:dyDescent="0.35">
      <c r="J172" s="48">
        <f>Summary!A171</f>
        <v>41973</v>
      </c>
      <c r="K172" s="49">
        <f>K171*(1+Summary!B171)</f>
        <v>1.3462816630972589</v>
      </c>
      <c r="L172" s="49">
        <f>L171*(1+Summary!H171)</f>
        <v>1.994184596987979</v>
      </c>
      <c r="M172" s="49">
        <f>M171*(1+Summary!I171)</f>
        <v>15.705396884159041</v>
      </c>
      <c r="N172">
        <f>MAX($K$3:K172)</f>
        <v>1.3462816630972589</v>
      </c>
      <c r="O172">
        <f>MAX($L$3:L172)</f>
        <v>1.994184596987979</v>
      </c>
      <c r="P172" s="47">
        <f t="shared" si="4"/>
        <v>0</v>
      </c>
      <c r="Q172" s="47">
        <f t="shared" si="5"/>
        <v>0</v>
      </c>
      <c r="R172" s="47">
        <f>M172/MAX($M$3:M172)-1</f>
        <v>0</v>
      </c>
      <c r="T172" s="48">
        <f>Summary!A171</f>
        <v>41973</v>
      </c>
      <c r="U172" s="67">
        <f>Trend_Simulation!B267*Trend_Simulation!K267*4.31</f>
        <v>2.2929614996608533E-2</v>
      </c>
      <c r="V172" s="67">
        <f>Trend_Simulation!C267*Trend_Simulation!L267*4.31</f>
        <v>-4.9883451693264326E-4</v>
      </c>
      <c r="W172" s="67">
        <f>Trend_Simulation!D267*Trend_Simulation!M267*4.31</f>
        <v>5.2326914495814045E-3</v>
      </c>
      <c r="X172" s="67">
        <f>Trend_Simulation!E267*Trend_Simulation!N267*4.31</f>
        <v>8.8279211133230062E-3</v>
      </c>
      <c r="Y172" s="67">
        <f>Trend_Simulation!F267*Trend_Simulation!O267*4.31</f>
        <v>1.0148404078726065E-2</v>
      </c>
      <c r="Z172" s="67">
        <f>Trend_Simulation!G267*Trend_Simulation!P267*4.31</f>
        <v>1.2904113178962808E-2</v>
      </c>
      <c r="AA172" s="67">
        <f>Trend_Simulation!H267*Trend_Simulation!Q267*4.31</f>
        <v>2.309840911351593E-2</v>
      </c>
      <c r="AB172" s="67" t="e">
        <f>Trend_Simulation!#REF!*Trend_Simulation!#REF!*4.31</f>
        <v>#REF!</v>
      </c>
      <c r="AC172" s="67" t="e">
        <f>SUM(U172:AB172)</f>
        <v>#REF!</v>
      </c>
      <c r="AD172" s="67">
        <f>Summary!I171</f>
        <v>8.0916609727650385E-2</v>
      </c>
      <c r="AE172" s="67" t="e">
        <f>AC172-AD172</f>
        <v>#REF!</v>
      </c>
      <c r="AF172">
        <f>LN(1+AD172)</f>
        <v>7.7809393893933015E-2</v>
      </c>
    </row>
    <row r="173" spans="10:32" x14ac:dyDescent="0.35">
      <c r="J173" s="48">
        <f>Summary!A172</f>
        <v>42004</v>
      </c>
      <c r="K173" s="49">
        <f>K172*(1+Summary!B172)</f>
        <v>1.3418506757255728</v>
      </c>
      <c r="L173" s="49">
        <f>L172*(1+Summary!H172)</f>
        <v>2.0180788203142241</v>
      </c>
      <c r="M173" s="49">
        <f>M172*(1+Summary!I172)</f>
        <v>16.499521992751593</v>
      </c>
      <c r="N173">
        <f>MAX($K$3:K173)</f>
        <v>1.3462816630972589</v>
      </c>
      <c r="O173">
        <f>MAX($L$3:L173)</f>
        <v>2.0180788203142241</v>
      </c>
      <c r="P173" s="47">
        <f t="shared" si="4"/>
        <v>-3.291278113000673E-3</v>
      </c>
      <c r="Q173" s="47">
        <f t="shared" si="5"/>
        <v>0</v>
      </c>
      <c r="R173" s="47">
        <f>M173/MAX($M$3:M173)-1</f>
        <v>0</v>
      </c>
      <c r="T173" s="48">
        <f>Summary!A172</f>
        <v>42004</v>
      </c>
      <c r="U173" s="67">
        <f>Trend_Simulation!B268*Trend_Simulation!K268*4.31</f>
        <v>4.2210127110787574E-2</v>
      </c>
      <c r="V173" s="67">
        <f>Trend_Simulation!C268*Trend_Simulation!L268*4.31</f>
        <v>-1.4158577341617958E-3</v>
      </c>
      <c r="W173" s="67">
        <f>Trend_Simulation!D268*Trend_Simulation!M268*4.31</f>
        <v>1.6202096491045453E-2</v>
      </c>
      <c r="X173" s="67">
        <f>Trend_Simulation!E268*Trend_Simulation!N268*4.31</f>
        <v>-1.6151256334476815E-3</v>
      </c>
      <c r="Y173" s="67">
        <f>Trend_Simulation!F268*Trend_Simulation!O268*4.31</f>
        <v>-1.2344905450140432E-3</v>
      </c>
      <c r="Z173" s="67">
        <f>Trend_Simulation!G268*Trend_Simulation!P268*4.31</f>
        <v>-6.8142310995626919E-3</v>
      </c>
      <c r="AA173" s="67">
        <f>Trend_Simulation!H268*Trend_Simulation!Q268*4.31</f>
        <v>4.3096928142843816E-3</v>
      </c>
      <c r="AB173" s="67" t="e">
        <f>Trend_Simulation!#REF!*Trend_Simulation!#REF!*4.31</f>
        <v>#REF!</v>
      </c>
      <c r="AC173" s="67" t="e">
        <f>SUM(U173:AB173)</f>
        <v>#REF!</v>
      </c>
      <c r="AD173" s="67">
        <f>Summary!I172</f>
        <v>5.0563835759765585E-2</v>
      </c>
      <c r="AE173" s="67" t="e">
        <f>AC173-AD173</f>
        <v>#REF!</v>
      </c>
      <c r="AF173">
        <f>LN(1+AD173)</f>
        <v>4.932700648168007E-2</v>
      </c>
    </row>
    <row r="174" spans="10:32" x14ac:dyDescent="0.35">
      <c r="J174" s="48">
        <f>Summary!A173</f>
        <v>42035</v>
      </c>
      <c r="K174" s="49">
        <f>K173*(1+Summary!B173)</f>
        <v>1.2999778450631403</v>
      </c>
      <c r="L174" s="49">
        <f>L173*(1+Summary!H173)</f>
        <v>2.0196657927921771</v>
      </c>
      <c r="M174" s="49">
        <f>M173*(1+Summary!I173)</f>
        <v>16.554275895969653</v>
      </c>
      <c r="N174">
        <f>MAX($K$3:K174)</f>
        <v>1.3462816630972589</v>
      </c>
      <c r="O174">
        <f>MAX($L$3:L174)</f>
        <v>2.0196657927921771</v>
      </c>
      <c r="P174" s="47">
        <f t="shared" si="4"/>
        <v>-3.4393856280855784E-2</v>
      </c>
      <c r="Q174" s="47">
        <f t="shared" si="5"/>
        <v>0</v>
      </c>
      <c r="R174" s="47">
        <f>M174/MAX($M$3:M174)-1</f>
        <v>0</v>
      </c>
      <c r="T174" s="48">
        <f>Summary!A173</f>
        <v>42035</v>
      </c>
      <c r="U174" s="67">
        <f>Trend_Simulation!B269*Trend_Simulation!K269*4.31</f>
        <v>1.4214523485529491E-2</v>
      </c>
      <c r="V174" s="67">
        <f>Trend_Simulation!C269*Trend_Simulation!L269*4.31</f>
        <v>-1.6243401711119442E-2</v>
      </c>
      <c r="W174" s="67">
        <f>Trend_Simulation!D269*Trend_Simulation!M269*4.31</f>
        <v>4.7222092987459895E-3</v>
      </c>
      <c r="X174" s="67">
        <f>Trend_Simulation!E269*Trend_Simulation!N269*4.31</f>
        <v>2.6783588697025757E-2</v>
      </c>
      <c r="Y174" s="67">
        <f>Trend_Simulation!F269*Trend_Simulation!O269*4.31</f>
        <v>-1.1640031593712012E-2</v>
      </c>
      <c r="Z174" s="67">
        <f>Trend_Simulation!G269*Trend_Simulation!P269*4.31</f>
        <v>-6.1930426873379072E-3</v>
      </c>
      <c r="AA174" s="67">
        <f>Trend_Simulation!H269*Trend_Simulation!Q269*4.31</f>
        <v>-8.2545569682248437E-3</v>
      </c>
      <c r="AB174" s="67" t="e">
        <f>Trend_Simulation!#REF!*Trend_Simulation!#REF!*4.31</f>
        <v>#REF!</v>
      </c>
      <c r="AC174" s="67" t="e">
        <f>SUM(U174:AB174)</f>
        <v>#REF!</v>
      </c>
      <c r="AD174" s="67">
        <f>Summary!I173</f>
        <v>3.3185145146699979E-3</v>
      </c>
      <c r="AE174" s="67" t="e">
        <f>AC174-AD174</f>
        <v>#REF!</v>
      </c>
      <c r="AF174">
        <f>LN(1+AD174)</f>
        <v>3.3130203968955211E-3</v>
      </c>
    </row>
    <row r="175" spans="10:32" x14ac:dyDescent="0.35">
      <c r="J175" s="48">
        <f>Summary!A174</f>
        <v>42063</v>
      </c>
      <c r="K175" s="49">
        <f>K174*(1+Summary!B174)</f>
        <v>1.3747138320655772</v>
      </c>
      <c r="L175" s="49">
        <f>L174*(1+Summary!H174)</f>
        <v>2.0131393926869858</v>
      </c>
      <c r="M175" s="49">
        <f>M174*(1+Summary!I174)</f>
        <v>16.328531579473751</v>
      </c>
      <c r="N175">
        <f>MAX($K$3:K175)</f>
        <v>1.3747138320655772</v>
      </c>
      <c r="O175">
        <f>MAX($L$3:L175)</f>
        <v>2.0196657927921771</v>
      </c>
      <c r="P175" s="47">
        <f t="shared" si="4"/>
        <v>0</v>
      </c>
      <c r="Q175" s="47">
        <f t="shared" si="5"/>
        <v>-3.2314257777117383E-3</v>
      </c>
      <c r="R175" s="47">
        <f>M175/MAX($M$3:M175)-1</f>
        <v>-1.36366167819435E-2</v>
      </c>
      <c r="T175" s="48">
        <f>Summary!A174</f>
        <v>42063</v>
      </c>
      <c r="U175" s="67">
        <f>Trend_Simulation!B270*Trend_Simulation!K270*4.31</f>
        <v>-3.5379511222182233E-2</v>
      </c>
      <c r="V175" s="67">
        <f>Trend_Simulation!C270*Trend_Simulation!L270*4.31</f>
        <v>-1.1125823441335121E-2</v>
      </c>
      <c r="W175" s="67">
        <f>Trend_Simulation!D270*Trend_Simulation!M270*4.31</f>
        <v>-3.2346532865130573E-3</v>
      </c>
      <c r="X175" s="67">
        <f>Trend_Simulation!E270*Trend_Simulation!N270*4.31</f>
        <v>-1.4471346243979635E-2</v>
      </c>
      <c r="Y175" s="67">
        <f>Trend_Simulation!F270*Trend_Simulation!O270*4.31</f>
        <v>2.1254836601372618E-2</v>
      </c>
      <c r="Z175" s="67">
        <f>Trend_Simulation!G270*Trend_Simulation!P270*4.31</f>
        <v>2.1935774025213441E-2</v>
      </c>
      <c r="AA175" s="67">
        <f>Trend_Simulation!H270*Trend_Simulation!Q270*4.31</f>
        <v>7.0932784654865189E-3</v>
      </c>
      <c r="AB175" s="67" t="e">
        <f>Trend_Simulation!#REF!*Trend_Simulation!#REF!*4.31</f>
        <v>#REF!</v>
      </c>
      <c r="AC175" s="67" t="e">
        <f>SUM(U175:AB175)</f>
        <v>#REF!</v>
      </c>
      <c r="AD175" s="67">
        <f>Summary!I174</f>
        <v>-1.3636616781943407E-2</v>
      </c>
      <c r="AE175" s="67" t="e">
        <f>AC175-AD175</f>
        <v>#REF!</v>
      </c>
      <c r="AF175">
        <f>LN(1+AD175)</f>
        <v>-1.3730449457223149E-2</v>
      </c>
    </row>
    <row r="176" spans="10:32" x14ac:dyDescent="0.35">
      <c r="J176" s="48">
        <f>Summary!A175</f>
        <v>42094</v>
      </c>
      <c r="K176" s="49">
        <f>K175*(1+Summary!B175)</f>
        <v>1.3521896462595067</v>
      </c>
      <c r="L176" s="49">
        <f>L175*(1+Summary!H175)</f>
        <v>2.0166426691799777</v>
      </c>
      <c r="M176" s="49">
        <f>M175*(1+Summary!I175)</f>
        <v>16.448442889963793</v>
      </c>
      <c r="N176">
        <f>MAX($K$3:K176)</f>
        <v>1.3747138320655772</v>
      </c>
      <c r="O176">
        <f>MAX($L$3:L176)</f>
        <v>2.0196657927921771</v>
      </c>
      <c r="P176" s="47">
        <f t="shared" si="4"/>
        <v>-1.638463604619933E-2</v>
      </c>
      <c r="Q176" s="47">
        <f t="shared" si="5"/>
        <v>-1.4968434990523249E-3</v>
      </c>
      <c r="R176" s="47">
        <f>M176/MAX($M$3:M176)-1</f>
        <v>-6.393091831435882E-3</v>
      </c>
      <c r="T176" s="48">
        <f>Summary!A175</f>
        <v>42094</v>
      </c>
      <c r="U176" s="67">
        <f>Trend_Simulation!B271*Trend_Simulation!K271*4.31</f>
        <v>1.2540348150591785E-2</v>
      </c>
      <c r="V176" s="67">
        <f>Trend_Simulation!C271*Trend_Simulation!L271*4.31</f>
        <v>5.4946076598718805E-3</v>
      </c>
      <c r="W176" s="67">
        <f>Trend_Simulation!D271*Trend_Simulation!M271*4.31</f>
        <v>-5.51624671589442E-3</v>
      </c>
      <c r="X176" s="67">
        <f>Trend_Simulation!E271*Trend_Simulation!N271*4.31</f>
        <v>6.648875896763301E-3</v>
      </c>
      <c r="Y176" s="67">
        <f>Trend_Simulation!F271*Trend_Simulation!O271*4.31</f>
        <v>-6.0051442072537008E-3</v>
      </c>
      <c r="Z176" s="67">
        <f>Trend_Simulation!G271*Trend_Simulation!P271*4.31</f>
        <v>-7.2103654876528754E-3</v>
      </c>
      <c r="AA176" s="67">
        <f>Trend_Simulation!H271*Trend_Simulation!Q271*4.31</f>
        <v>1.5482109428900587E-3</v>
      </c>
      <c r="AB176" s="67" t="e">
        <f>Trend_Simulation!#REF!*Trend_Simulation!#REF!*4.31</f>
        <v>#REF!</v>
      </c>
      <c r="AC176" s="67" t="e">
        <f>SUM(U176:AB176)</f>
        <v>#REF!</v>
      </c>
      <c r="AD176" s="67">
        <f>Summary!I175</f>
        <v>7.3436677331586179E-3</v>
      </c>
      <c r="AE176" s="67" t="e">
        <f>AC176-AD176</f>
        <v>#REF!</v>
      </c>
      <c r="AF176">
        <f>LN(1+AD176)</f>
        <v>7.3168342957549894E-3</v>
      </c>
    </row>
    <row r="177" spans="10:32" x14ac:dyDescent="0.35">
      <c r="J177" s="48">
        <f>Summary!A176</f>
        <v>42124</v>
      </c>
      <c r="K177" s="49">
        <f>K176*(1+Summary!B176)</f>
        <v>1.3641533121630589</v>
      </c>
      <c r="L177" s="49">
        <f>L176*(1+Summary!H176)</f>
        <v>2.0145033096554807</v>
      </c>
      <c r="M177" s="49">
        <f>M176*(1+Summary!I176)</f>
        <v>16.374806571859562</v>
      </c>
      <c r="N177">
        <f>MAX($K$3:K177)</f>
        <v>1.3747138320655772</v>
      </c>
      <c r="O177">
        <f>MAX($L$3:L177)</f>
        <v>2.0196657927921771</v>
      </c>
      <c r="P177" s="47">
        <f t="shared" si="4"/>
        <v>-7.6819769003492189E-3</v>
      </c>
      <c r="Q177" s="47">
        <f t="shared" si="5"/>
        <v>-2.5561076268758587E-3</v>
      </c>
      <c r="R177" s="47">
        <f>M177/MAX($M$3:M177)-1</f>
        <v>-1.0841266947458905E-2</v>
      </c>
      <c r="T177" s="48">
        <f>Summary!A176</f>
        <v>42124</v>
      </c>
      <c r="U177" s="67">
        <f>Trend_Simulation!B272*Trend_Simulation!K272*4.31</f>
        <v>-1.9005899370058348E-2</v>
      </c>
      <c r="V177" s="67">
        <f>Trend_Simulation!C272*Trend_Simulation!L272*4.31</f>
        <v>1.454163600234303E-4</v>
      </c>
      <c r="W177" s="67">
        <f>Trend_Simulation!D272*Trend_Simulation!M272*4.31</f>
        <v>9.5160003907051021E-3</v>
      </c>
      <c r="X177" s="67">
        <f>Trend_Simulation!E272*Trend_Simulation!N272*4.31</f>
        <v>-3.1928469341589191E-3</v>
      </c>
      <c r="Y177" s="67">
        <f>Trend_Simulation!F272*Trend_Simulation!O272*4.31</f>
        <v>3.2140473339625861E-3</v>
      </c>
      <c r="Z177" s="67">
        <f>Trend_Simulation!G272*Trend_Simulation!P272*4.31</f>
        <v>5.4714902913794734E-3</v>
      </c>
      <c r="AA177" s="67">
        <f>Trend_Simulation!H272*Trend_Simulation!Q272*4.31</f>
        <v>-7.2048043894092941E-4</v>
      </c>
      <c r="AB177" s="67" t="e">
        <f>Trend_Simulation!#REF!*Trend_Simulation!#REF!*4.31</f>
        <v>#REF!</v>
      </c>
      <c r="AC177" s="67" t="e">
        <f>SUM(U177:AB177)</f>
        <v>#REF!</v>
      </c>
      <c r="AD177" s="67">
        <f>Summary!I176</f>
        <v>-4.4767956819280032E-3</v>
      </c>
      <c r="AE177" s="67" t="e">
        <f>AC177-AD177</f>
        <v>#REF!</v>
      </c>
      <c r="AF177">
        <f>LN(1+AD177)</f>
        <v>-4.486846540026704E-3</v>
      </c>
    </row>
    <row r="178" spans="10:32" x14ac:dyDescent="0.35">
      <c r="J178" s="48">
        <f>Summary!A177</f>
        <v>42155</v>
      </c>
      <c r="K178" s="49">
        <f>K177*(1+Summary!B177)</f>
        <v>1.381877261649803</v>
      </c>
      <c r="L178" s="49">
        <f>L177*(1+Summary!H177)</f>
        <v>2.0256086103248023</v>
      </c>
      <c r="M178" s="49">
        <f>M177*(1+Summary!I177)</f>
        <v>16.755741649471972</v>
      </c>
      <c r="N178">
        <f>MAX($K$3:K178)</f>
        <v>1.381877261649803</v>
      </c>
      <c r="O178">
        <f>MAX($L$3:L178)</f>
        <v>2.0256086103248023</v>
      </c>
      <c r="P178" s="47">
        <f t="shared" si="4"/>
        <v>0</v>
      </c>
      <c r="Q178" s="47">
        <f t="shared" si="5"/>
        <v>0</v>
      </c>
      <c r="R178" s="47">
        <f>M178/MAX($M$3:M178)-1</f>
        <v>0</v>
      </c>
      <c r="T178" s="48">
        <f>Summary!A177</f>
        <v>42155</v>
      </c>
      <c r="U178" s="67">
        <f>Trend_Simulation!B273*Trend_Simulation!K273*4.31</f>
        <v>1.4135456352576061E-3</v>
      </c>
      <c r="V178" s="67">
        <f>Trend_Simulation!C273*Trend_Simulation!L273*4.31</f>
        <v>-1.1377477283763949E-3</v>
      </c>
      <c r="W178" s="67">
        <f>Trend_Simulation!D273*Trend_Simulation!M273*4.31</f>
        <v>-3.6759266733668874E-3</v>
      </c>
      <c r="X178" s="67">
        <f>Trend_Simulation!E273*Trend_Simulation!N273*4.31</f>
        <v>-2.4583760118992797E-4</v>
      </c>
      <c r="Y178" s="67">
        <f>Trend_Simulation!F273*Trend_Simulation!O273*4.31</f>
        <v>4.6697954272576494E-3</v>
      </c>
      <c r="Z178" s="67">
        <f>Trend_Simulation!G273*Trend_Simulation!P273*4.31</f>
        <v>6.9461946999738811E-3</v>
      </c>
      <c r="AA178" s="67">
        <f>Trend_Simulation!H273*Trend_Simulation!Q273*4.31</f>
        <v>1.5789602573825941E-2</v>
      </c>
      <c r="AB178" s="67" t="e">
        <f>Trend_Simulation!#REF!*Trend_Simulation!#REF!*4.31</f>
        <v>#REF!</v>
      </c>
      <c r="AC178" s="67" t="e">
        <f>SUM(U178:AB178)</f>
        <v>#REF!</v>
      </c>
      <c r="AD178" s="67">
        <f>Summary!I177</f>
        <v>2.3263485644285729E-2</v>
      </c>
      <c r="AE178" s="67" t="e">
        <f>AC178-AD178</f>
        <v>#REF!</v>
      </c>
      <c r="AF178">
        <f>LN(1+AD178)</f>
        <v>2.2997015530782174E-2</v>
      </c>
    </row>
    <row r="179" spans="10:32" x14ac:dyDescent="0.35">
      <c r="J179" s="48">
        <f>Summary!A178</f>
        <v>42185</v>
      </c>
      <c r="K179" s="49">
        <f>K178*(1+Summary!B178)</f>
        <v>1.3532235433129003</v>
      </c>
      <c r="L179" s="49">
        <f>L178*(1+Summary!H178)</f>
        <v>2.012208014424937</v>
      </c>
      <c r="M179" s="49">
        <f>M178*(1+Summary!I178)</f>
        <v>16.287958381971485</v>
      </c>
      <c r="N179">
        <f>MAX($K$3:K179)</f>
        <v>1.381877261649803</v>
      </c>
      <c r="O179">
        <f>MAX($L$3:L179)</f>
        <v>2.0256086103248023</v>
      </c>
      <c r="P179" s="47">
        <f t="shared" si="4"/>
        <v>-2.0735356990166709E-2</v>
      </c>
      <c r="Q179" s="47">
        <f t="shared" si="5"/>
        <v>-6.6155899177958721E-3</v>
      </c>
      <c r="R179" s="47">
        <f>M179/MAX($M$3:M179)-1</f>
        <v>-2.7917789453099418E-2</v>
      </c>
      <c r="T179" s="48">
        <f>Summary!A178</f>
        <v>42185</v>
      </c>
      <c r="U179" s="67">
        <f>Trend_Simulation!B274*Trend_Simulation!K274*4.31</f>
        <v>4.3325509663711056E-3</v>
      </c>
      <c r="V179" s="67">
        <f>Trend_Simulation!C274*Trend_Simulation!L274*4.31</f>
        <v>3.1800644928237894E-3</v>
      </c>
      <c r="W179" s="67">
        <f>Trend_Simulation!D274*Trend_Simulation!M274*4.31</f>
        <v>-4.3899931966933162E-3</v>
      </c>
      <c r="X179" s="67">
        <f>Trend_Simulation!E274*Trend_Simulation!N274*4.31</f>
        <v>-9.3778868066836489E-3</v>
      </c>
      <c r="Y179" s="67">
        <f>Trend_Simulation!F274*Trend_Simulation!O274*4.31</f>
        <v>-8.1719566428700152E-3</v>
      </c>
      <c r="Z179" s="67">
        <f>Trend_Simulation!G274*Trend_Simulation!P274*4.31</f>
        <v>-8.1651779583594795E-3</v>
      </c>
      <c r="AA179" s="67">
        <f>Trend_Simulation!H274*Trend_Simulation!Q274*4.31</f>
        <v>-5.920793400289337E-3</v>
      </c>
      <c r="AB179" s="67" t="e">
        <f>Trend_Simulation!#REF!*Trend_Simulation!#REF!*4.31</f>
        <v>#REF!</v>
      </c>
      <c r="AC179" s="67" t="e">
        <f>SUM(U179:AB179)</f>
        <v>#REF!</v>
      </c>
      <c r="AD179" s="67">
        <f>Summary!I178</f>
        <v>-2.7917789453099258E-2</v>
      </c>
      <c r="AE179" s="67" t="e">
        <f>AC179-AD179</f>
        <v>#REF!</v>
      </c>
      <c r="AF179">
        <f>LN(1+AD179)</f>
        <v>-2.8314899346323506E-2</v>
      </c>
    </row>
    <row r="180" spans="10:32" x14ac:dyDescent="0.35">
      <c r="J180" s="48">
        <f>Summary!A179</f>
        <v>42216</v>
      </c>
      <c r="K180" s="49">
        <f>K179*(1+Summary!B179)</f>
        <v>1.3822465105974433</v>
      </c>
      <c r="L180" s="49">
        <f>L179*(1+Summary!H179)</f>
        <v>2.0485433970432831</v>
      </c>
      <c r="M180" s="49">
        <f>M179*(1+Summary!I179)</f>
        <v>17.529141801176799</v>
      </c>
      <c r="N180">
        <f>MAX($K$3:K180)</f>
        <v>1.3822465105974433</v>
      </c>
      <c r="O180">
        <f>MAX($L$3:L180)</f>
        <v>2.0485433970432831</v>
      </c>
      <c r="P180" s="47">
        <f t="shared" si="4"/>
        <v>0</v>
      </c>
      <c r="Q180" s="47">
        <f t="shared" si="5"/>
        <v>0</v>
      </c>
      <c r="R180" s="47">
        <f>M180/MAX($M$3:M180)-1</f>
        <v>0</v>
      </c>
      <c r="T180" s="48">
        <f>Summary!A179</f>
        <v>42216</v>
      </c>
      <c r="U180" s="67">
        <f>Trend_Simulation!B275*Trend_Simulation!K275*4.31</f>
        <v>1.9307522339253019E-2</v>
      </c>
      <c r="V180" s="67">
        <f>Trend_Simulation!C275*Trend_Simulation!L275*4.31</f>
        <v>1.439610109509838E-2</v>
      </c>
      <c r="W180" s="67">
        <f>Trend_Simulation!D275*Trend_Simulation!M275*4.31</f>
        <v>8.0232958700447096E-3</v>
      </c>
      <c r="X180" s="67">
        <f>Trend_Simulation!E275*Trend_Simulation!N275*4.31</f>
        <v>7.9058914897679813E-3</v>
      </c>
      <c r="Y180" s="67">
        <f>Trend_Simulation!F275*Trend_Simulation!O275*4.31</f>
        <v>8.4507143784215283E-3</v>
      </c>
      <c r="Z180" s="67">
        <f>Trend_Simulation!G275*Trend_Simulation!P275*4.31</f>
        <v>1.4257005575714184E-2</v>
      </c>
      <c r="AA180" s="67">
        <f>Trend_Simulation!H275*Trend_Simulation!Q275*4.31</f>
        <v>5.4871580206609641E-3</v>
      </c>
      <c r="AB180" s="67" t="e">
        <f>Trend_Simulation!#REF!*Trend_Simulation!#REF!*4.31</f>
        <v>#REF!</v>
      </c>
      <c r="AC180" s="67" t="e">
        <f>SUM(U180:AB180)</f>
        <v>#REF!</v>
      </c>
      <c r="AD180" s="67">
        <f>Summary!I179</f>
        <v>7.6202516613692442E-2</v>
      </c>
      <c r="AE180" s="67" t="e">
        <f>AC180-AD180</f>
        <v>#REF!</v>
      </c>
      <c r="AF180">
        <f>LN(1+AD180)</f>
        <v>7.3438656496105398E-2</v>
      </c>
    </row>
    <row r="181" spans="10:32" x14ac:dyDescent="0.35">
      <c r="J181" s="48">
        <f>Summary!A180</f>
        <v>42247</v>
      </c>
      <c r="K181" s="49">
        <f>K180*(1+Summary!B180)</f>
        <v>1.2970977032715443</v>
      </c>
      <c r="L181" s="49">
        <f>L180*(1+Summary!H180)</f>
        <v>2.0222323312790822</v>
      </c>
      <c r="M181" s="49">
        <f>M180*(1+Summary!I180)</f>
        <v>16.579048236016895</v>
      </c>
      <c r="N181">
        <f>MAX($K$3:K181)</f>
        <v>1.3822465105974433</v>
      </c>
      <c r="O181">
        <f>MAX($L$3:L181)</f>
        <v>2.0485433970432831</v>
      </c>
      <c r="P181" s="47">
        <f t="shared" si="4"/>
        <v>-6.1601752417588251E-2</v>
      </c>
      <c r="Q181" s="47">
        <f t="shared" si="5"/>
        <v>-1.2843792229237816E-2</v>
      </c>
      <c r="R181" s="47">
        <f>M181/MAX($M$3:M181)-1</f>
        <v>-5.4200803207383519E-2</v>
      </c>
      <c r="T181" s="48">
        <f>Summary!A180</f>
        <v>42247</v>
      </c>
      <c r="U181" s="67">
        <f>Trend_Simulation!B276*Trend_Simulation!K276*4.31</f>
        <v>1.591179501719477E-3</v>
      </c>
      <c r="V181" s="67">
        <f>Trend_Simulation!C276*Trend_Simulation!L276*4.31</f>
        <v>-7.1593676185503843E-3</v>
      </c>
      <c r="W181" s="67">
        <f>Trend_Simulation!D276*Trend_Simulation!M276*4.31</f>
        <v>5.6380112687022237E-3</v>
      </c>
      <c r="X181" s="67">
        <f>Trend_Simulation!E276*Trend_Simulation!N276*4.31</f>
        <v>1.1766017356132186E-3</v>
      </c>
      <c r="Y181" s="67">
        <f>Trend_Simulation!F276*Trend_Simulation!O276*4.31</f>
        <v>-2.4265127101450245E-2</v>
      </c>
      <c r="Z181" s="67">
        <f>Trend_Simulation!G276*Trend_Simulation!P276*4.31</f>
        <v>-2.1729378627502231E-2</v>
      </c>
      <c r="AA181" s="67">
        <f>Trend_Simulation!H276*Trend_Simulation!Q276*4.31</f>
        <v>-1.0608663666546966E-2</v>
      </c>
      <c r="AB181" s="67" t="e">
        <f>Trend_Simulation!#REF!*Trend_Simulation!#REF!*4.31</f>
        <v>#REF!</v>
      </c>
      <c r="AC181" s="67" t="e">
        <f>SUM(U181:AB181)</f>
        <v>#REF!</v>
      </c>
      <c r="AD181" s="67">
        <f>Summary!I180</f>
        <v>-5.4200803207383505E-2</v>
      </c>
      <c r="AE181" s="67" t="e">
        <f>AC181-AD181</f>
        <v>#REF!</v>
      </c>
      <c r="AF181">
        <f>LN(1+AD181)</f>
        <v>-5.5724998008695521E-2</v>
      </c>
    </row>
    <row r="182" spans="10:32" x14ac:dyDescent="0.35">
      <c r="J182" s="48">
        <f>Summary!A181</f>
        <v>42277</v>
      </c>
      <c r="K182" s="49">
        <f>K181*(1+Summary!B181)</f>
        <v>1.2637175984048434</v>
      </c>
      <c r="L182" s="49">
        <f>L181*(1+Summary!H181)</f>
        <v>2.034948164602715</v>
      </c>
      <c r="M182" s="49">
        <f>M181*(1+Summary!I181)</f>
        <v>17.018980509604525</v>
      </c>
      <c r="N182">
        <f>MAX($K$3:K182)</f>
        <v>1.3822465105974433</v>
      </c>
      <c r="O182">
        <f>MAX($L$3:L182)</f>
        <v>2.0485433970432831</v>
      </c>
      <c r="P182" s="47">
        <f t="shared" si="4"/>
        <v>-8.5750921622054666E-2</v>
      </c>
      <c r="Q182" s="47">
        <f t="shared" si="5"/>
        <v>-6.6365362140682338E-3</v>
      </c>
      <c r="R182" s="47">
        <f>M182/MAX($M$3:M182)-1</f>
        <v>-2.910360914177923E-2</v>
      </c>
      <c r="T182" s="48">
        <f>Summary!A181</f>
        <v>42277</v>
      </c>
      <c r="U182" s="67">
        <f>Trend_Simulation!B277*Trend_Simulation!K277*4.31</f>
        <v>7.175556396973916E-3</v>
      </c>
      <c r="V182" s="67">
        <f>Trend_Simulation!C277*Trend_Simulation!L277*4.31</f>
        <v>3.2810811550640926E-3</v>
      </c>
      <c r="W182" s="67">
        <f>Trend_Simulation!D277*Trend_Simulation!M277*4.31</f>
        <v>7.8661878572059783E-3</v>
      </c>
      <c r="X182" s="67">
        <f>Trend_Simulation!E277*Trend_Simulation!N277*4.31</f>
        <v>1.0550741145235376E-2</v>
      </c>
      <c r="Y182" s="67">
        <f>Trend_Simulation!F277*Trend_Simulation!O277*4.31</f>
        <v>9.2334878916154241E-3</v>
      </c>
      <c r="Z182" s="67">
        <f>Trend_Simulation!G277*Trend_Simulation!P277*4.31</f>
        <v>-6.9378142209881987E-3</v>
      </c>
      <c r="AA182" s="67">
        <f>Trend_Simulation!H277*Trend_Simulation!Q277*4.31</f>
        <v>-4.067882593171584E-3</v>
      </c>
      <c r="AB182" s="67" t="e">
        <f>Trend_Simulation!#REF!*Trend_Simulation!#REF!*4.31</f>
        <v>#REF!</v>
      </c>
      <c r="AC182" s="67" t="e">
        <f>SUM(U182:AB182)</f>
        <v>#REF!</v>
      </c>
      <c r="AD182" s="67">
        <f>Summary!I181</f>
        <v>2.6535436010850517E-2</v>
      </c>
      <c r="AE182" s="67" t="e">
        <f>AC182-AD182</f>
        <v>#REF!</v>
      </c>
      <c r="AF182">
        <f>LN(1+AD182)</f>
        <v>2.6189478080083352E-2</v>
      </c>
    </row>
    <row r="183" spans="10:32" x14ac:dyDescent="0.35">
      <c r="J183" s="48">
        <f>Summary!A182</f>
        <v>42308</v>
      </c>
      <c r="K183" s="49">
        <f>K182*(1+Summary!B182)</f>
        <v>1.3729414371169031</v>
      </c>
      <c r="L183" s="49">
        <f>L182*(1+Summary!H182)</f>
        <v>2.0370222667248581</v>
      </c>
      <c r="M183" s="49">
        <f>M182*(1+Summary!I182)</f>
        <v>17.092182480911742</v>
      </c>
      <c r="N183">
        <f>MAX($K$3:K183)</f>
        <v>1.3822465105974433</v>
      </c>
      <c r="O183">
        <f>MAX($L$3:L183)</f>
        <v>2.0485433970432831</v>
      </c>
      <c r="P183" s="47">
        <f t="shared" si="4"/>
        <v>-6.7318480525723201E-3</v>
      </c>
      <c r="Q183" s="47">
        <f t="shared" si="5"/>
        <v>-5.6240596782346497E-3</v>
      </c>
      <c r="R183" s="47">
        <f>M183/MAX($M$3:M183)-1</f>
        <v>-2.4927593445317586E-2</v>
      </c>
      <c r="T183" s="48">
        <f>Summary!A182</f>
        <v>42308</v>
      </c>
      <c r="U183" s="67">
        <f>Trend_Simulation!B278*Trend_Simulation!K278*4.31</f>
        <v>3.4219168405741048E-3</v>
      </c>
      <c r="V183" s="67">
        <f>Trend_Simulation!C278*Trend_Simulation!L278*4.31</f>
        <v>-5.2073088044029209E-3</v>
      </c>
      <c r="W183" s="67">
        <f>Trend_Simulation!D278*Trend_Simulation!M278*4.31</f>
        <v>5.5962495233854211E-3</v>
      </c>
      <c r="X183" s="67">
        <f>Trend_Simulation!E278*Trend_Simulation!N278*4.31</f>
        <v>-6.4735079155816286E-3</v>
      </c>
      <c r="Y183" s="67">
        <f>Trend_Simulation!F278*Trend_Simulation!O278*4.31</f>
        <v>-3.0569013692686386E-2</v>
      </c>
      <c r="Z183" s="67">
        <f>Trend_Simulation!G278*Trend_Simulation!P278*4.31</f>
        <v>3.4140308599750924E-2</v>
      </c>
      <c r="AA183" s="67">
        <f>Trend_Simulation!H278*Trend_Simulation!Q278*4.31</f>
        <v>3.484283142125131E-3</v>
      </c>
      <c r="AB183" s="67" t="e">
        <f>Trend_Simulation!#REF!*Trend_Simulation!#REF!*4.31</f>
        <v>#REF!</v>
      </c>
      <c r="AC183" s="67" t="e">
        <f>SUM(U183:AB183)</f>
        <v>#REF!</v>
      </c>
      <c r="AD183" s="67">
        <f>Summary!I182</f>
        <v>4.3011960243978633E-3</v>
      </c>
      <c r="AE183" s="67" t="e">
        <f>AC183-AD183</f>
        <v>#REF!</v>
      </c>
      <c r="AF183">
        <f>LN(1+AD183)</f>
        <v>4.2919723199599802E-3</v>
      </c>
    </row>
    <row r="184" spans="10:32" x14ac:dyDescent="0.35">
      <c r="J184" s="48">
        <f>Summary!A183</f>
        <v>42338</v>
      </c>
      <c r="K184" s="49">
        <f>K183*(1+Summary!B183)</f>
        <v>1.3769293257514204</v>
      </c>
      <c r="L184" s="49">
        <f>L183*(1+Summary!H183)</f>
        <v>2.0526998890518753</v>
      </c>
      <c r="M184" s="49">
        <f>M183*(1+Summary!I183)</f>
        <v>17.647312091992802</v>
      </c>
      <c r="N184">
        <f>MAX($K$3:K184)</f>
        <v>1.3822465105974433</v>
      </c>
      <c r="O184">
        <f>MAX($L$3:L184)</f>
        <v>2.0526998890518753</v>
      </c>
      <c r="P184" s="47">
        <f t="shared" si="4"/>
        <v>-3.8467703157555322E-3</v>
      </c>
      <c r="Q184" s="47">
        <f t="shared" si="5"/>
        <v>0</v>
      </c>
      <c r="R184" s="47">
        <f>M184/MAX($M$3:M184)-1</f>
        <v>0</v>
      </c>
      <c r="T184" s="48">
        <f>Summary!A183</f>
        <v>42338</v>
      </c>
      <c r="U184" s="67">
        <f>Trend_Simulation!B279*Trend_Simulation!K279*4.31</f>
        <v>1.1097343899462809E-2</v>
      </c>
      <c r="V184" s="67">
        <f>Trend_Simulation!C279*Trend_Simulation!L279*4.31</f>
        <v>1.5006959087578433E-2</v>
      </c>
      <c r="W184" s="67">
        <f>Trend_Simulation!D279*Trend_Simulation!M279*4.31</f>
        <v>-4.2356355149685601E-4</v>
      </c>
      <c r="X184" s="67">
        <f>Trend_Simulation!E279*Trend_Simulation!N279*4.31</f>
        <v>-4.2812344617322211E-3</v>
      </c>
      <c r="Y184" s="67">
        <f>Trend_Simulation!F279*Trend_Simulation!O279*4.31</f>
        <v>9.6054214022039703E-4</v>
      </c>
      <c r="Z184" s="67">
        <f>Trend_Simulation!G279*Trend_Simulation!P279*4.31</f>
        <v>1.5426355077080844E-3</v>
      </c>
      <c r="AA184" s="67">
        <f>Trend_Simulation!H279*Trend_Simulation!Q279*4.31</f>
        <v>9.2685562661312844E-3</v>
      </c>
      <c r="AB184" s="67" t="e">
        <f>Trend_Simulation!#REF!*Trend_Simulation!#REF!*4.31</f>
        <v>#REF!</v>
      </c>
      <c r="AC184" s="67" t="e">
        <f>SUM(U184:AB184)</f>
        <v>#REF!</v>
      </c>
      <c r="AD184" s="67">
        <f>Summary!I183</f>
        <v>3.247856800622264E-2</v>
      </c>
      <c r="AE184" s="67" t="e">
        <f>AC184-AD184</f>
        <v>#REF!</v>
      </c>
      <c r="AF184">
        <f>LN(1+AD184)</f>
        <v>3.1962288258652362E-2</v>
      </c>
    </row>
    <row r="185" spans="10:32" x14ac:dyDescent="0.35">
      <c r="J185" s="48">
        <f>Summary!A184</f>
        <v>42369</v>
      </c>
      <c r="K185" s="49">
        <f>K184*(1+Summary!B184)</f>
        <v>1.3533712428919564</v>
      </c>
      <c r="L185" s="49">
        <f>L184*(1+Summary!H184)</f>
        <v>2.0590167903541925</v>
      </c>
      <c r="M185" s="49">
        <f>M184*(1+Summary!I184)</f>
        <v>17.876488363583352</v>
      </c>
      <c r="N185">
        <f>MAX($K$3:K185)</f>
        <v>1.3822465105974433</v>
      </c>
      <c r="O185">
        <f>MAX($L$3:L185)</f>
        <v>2.0590167903541925</v>
      </c>
      <c r="P185" s="47">
        <f t="shared" si="4"/>
        <v>-2.0890099909173343E-2</v>
      </c>
      <c r="Q185" s="47">
        <f t="shared" si="5"/>
        <v>0</v>
      </c>
      <c r="R185" s="47">
        <f>M185/MAX($M$3:M185)-1</f>
        <v>0</v>
      </c>
      <c r="T185" s="48">
        <f>Summary!A184</f>
        <v>42369</v>
      </c>
      <c r="U185" s="67">
        <f>Trend_Simulation!B280*Trend_Simulation!K280*4.31</f>
        <v>3.0768343499016731E-2</v>
      </c>
      <c r="V185" s="67">
        <f>Trend_Simulation!C280*Trend_Simulation!L280*4.31</f>
        <v>1.0442342808764605E-3</v>
      </c>
      <c r="W185" s="67">
        <f>Trend_Simulation!D280*Trend_Simulation!M280*4.31</f>
        <v>5.4731551663361752E-3</v>
      </c>
      <c r="X185" s="67">
        <f>Trend_Simulation!E280*Trend_Simulation!N280*4.31</f>
        <v>-3.3640811792256444E-3</v>
      </c>
      <c r="Y185" s="67">
        <f>Trend_Simulation!F280*Trend_Simulation!O280*4.31</f>
        <v>-5.6520476788039673E-3</v>
      </c>
      <c r="Z185" s="67">
        <f>Trend_Simulation!G280*Trend_Simulation!P280*4.31</f>
        <v>-4.5081273023787746E-3</v>
      </c>
      <c r="AA185" s="67">
        <f>Trend_Simulation!H280*Trend_Simulation!Q280*4.31</f>
        <v>-1.0498045166713821E-2</v>
      </c>
      <c r="AB185" s="67" t="e">
        <f>Trend_Simulation!#REF!*Trend_Simulation!#REF!*4.31</f>
        <v>#REF!</v>
      </c>
      <c r="AC185" s="67" t="e">
        <f>SUM(U185:AB185)</f>
        <v>#REF!</v>
      </c>
      <c r="AD185" s="67">
        <f>Summary!I184</f>
        <v>1.2986469009891463E-2</v>
      </c>
      <c r="AE185" s="67" t="e">
        <f>AC185-AD185</f>
        <v>#REF!</v>
      </c>
      <c r="AF185">
        <f>LN(1+AD185)</f>
        <v>1.2902867832707906E-2</v>
      </c>
    </row>
    <row r="186" spans="10:32" x14ac:dyDescent="0.35">
      <c r="J186" s="48">
        <f>Summary!A185</f>
        <v>42400</v>
      </c>
      <c r="K186" s="49">
        <f>K185*(1+Summary!B185)</f>
        <v>1.2832139428402616</v>
      </c>
      <c r="L186" s="49">
        <f>L185*(1+Summary!H185)</f>
        <v>2.063471707266622</v>
      </c>
      <c r="M186" s="49">
        <f>M185*(1+Summary!I185)</f>
        <v>18.03970874256888</v>
      </c>
      <c r="N186">
        <f>MAX($K$3:K186)</f>
        <v>1.3822465105974433</v>
      </c>
      <c r="O186">
        <f>MAX($L$3:L186)</f>
        <v>2.063471707266622</v>
      </c>
      <c r="P186" s="47">
        <f t="shared" si="4"/>
        <v>-7.1646097130950381E-2</v>
      </c>
      <c r="Q186" s="47">
        <f t="shared" si="5"/>
        <v>0</v>
      </c>
      <c r="R186" s="47">
        <f>M186/MAX($M$3:M186)-1</f>
        <v>0</v>
      </c>
      <c r="T186" s="48">
        <f>Summary!A185</f>
        <v>42400</v>
      </c>
      <c r="U186" s="67">
        <f>Trend_Simulation!B281*Trend_Simulation!K281*4.31</f>
        <v>1.0907654295853934E-2</v>
      </c>
      <c r="V186" s="67">
        <f>Trend_Simulation!C281*Trend_Simulation!L281*4.31</f>
        <v>-1.1365864331983099E-2</v>
      </c>
      <c r="W186" s="67">
        <f>Trend_Simulation!D281*Trend_Simulation!M281*4.31</f>
        <v>1.978719385246476E-2</v>
      </c>
      <c r="X186" s="67">
        <f>Trend_Simulation!E281*Trend_Simulation!N281*4.31</f>
        <v>2.3147682813398646E-2</v>
      </c>
      <c r="Y186" s="67">
        <f>Trend_Simulation!F281*Trend_Simulation!O281*4.31</f>
        <v>-1.6722524452292983E-2</v>
      </c>
      <c r="Z186" s="67">
        <f>Trend_Simulation!G281*Trend_Simulation!P281*4.31</f>
        <v>-1.9514145082557433E-2</v>
      </c>
      <c r="AA186" s="67">
        <f>Trend_Simulation!H281*Trend_Simulation!Q281*4.31</f>
        <v>3.0851779024837849E-3</v>
      </c>
      <c r="AB186" s="67" t="e">
        <f>Trend_Simulation!#REF!*Trend_Simulation!#REF!*4.31</f>
        <v>#REF!</v>
      </c>
      <c r="AC186" s="67" t="e">
        <f>SUM(U186:AB186)</f>
        <v>#REF!</v>
      </c>
      <c r="AD186" s="67">
        <f>Summary!I185</f>
        <v>9.1304497654040202E-3</v>
      </c>
      <c r="AE186" s="67" t="e">
        <f>AC186-AD186</f>
        <v>#REF!</v>
      </c>
      <c r="AF186">
        <f>LN(1+AD186)</f>
        <v>9.0890192044295898E-3</v>
      </c>
    </row>
    <row r="187" spans="10:32" x14ac:dyDescent="0.35">
      <c r="J187" s="48">
        <f>Summary!A186</f>
        <v>42429</v>
      </c>
      <c r="K187" s="49">
        <f>K186*(1+Summary!B186)</f>
        <v>1.2828446938926212</v>
      </c>
      <c r="L187" s="49">
        <f>L186*(1+Summary!H186)</f>
        <v>2.0473566014231581</v>
      </c>
      <c r="M187" s="49">
        <f>M186*(1+Summary!I186)</f>
        <v>17.445174851827083</v>
      </c>
      <c r="N187">
        <f>MAX($K$3:K187)</f>
        <v>1.3822465105974433</v>
      </c>
      <c r="O187">
        <f>MAX($L$3:L187)</f>
        <v>2.063471707266622</v>
      </c>
      <c r="P187" s="47">
        <f t="shared" si="4"/>
        <v>-7.1913233958433298E-2</v>
      </c>
      <c r="Q187" s="47">
        <f t="shared" si="5"/>
        <v>-7.8097052587218219E-3</v>
      </c>
      <c r="R187" s="47">
        <f>M187/MAX($M$3:M187)-1</f>
        <v>-3.295695619180683E-2</v>
      </c>
      <c r="T187" s="48">
        <f>Summary!A186</f>
        <v>42429</v>
      </c>
      <c r="U187" s="67">
        <f>Trend_Simulation!B282*Trend_Simulation!K282*4.31</f>
        <v>-4.3689519616903726E-3</v>
      </c>
      <c r="V187" s="67">
        <f>Trend_Simulation!C282*Trend_Simulation!L282*4.31</f>
        <v>-2.2787454671418805E-2</v>
      </c>
      <c r="W187" s="67">
        <f>Trend_Simulation!D282*Trend_Simulation!M282*4.31</f>
        <v>2.4618823336002318E-2</v>
      </c>
      <c r="X187" s="67">
        <f>Trend_Simulation!E282*Trend_Simulation!N282*4.31</f>
        <v>7.8088547813924391E-3</v>
      </c>
      <c r="Y187" s="67">
        <f>Trend_Simulation!F282*Trend_Simulation!O282*4.31</f>
        <v>9.2303930607636457E-5</v>
      </c>
      <c r="Z187" s="67">
        <f>Trend_Simulation!G282*Trend_Simulation!P282*4.31</f>
        <v>-3.8081521550308874E-3</v>
      </c>
      <c r="AA187" s="67">
        <f>Trend_Simulation!H282*Trend_Simulation!Q282*4.31</f>
        <v>-3.5215252924954005E-2</v>
      </c>
      <c r="AB187" s="67" t="e">
        <f>Trend_Simulation!#REF!*Trend_Simulation!#REF!*4.31</f>
        <v>#REF!</v>
      </c>
      <c r="AC187" s="67" t="e">
        <f>SUM(U187:AB187)</f>
        <v>#REF!</v>
      </c>
      <c r="AD187" s="67">
        <f>Summary!I186</f>
        <v>-3.2956956191806698E-2</v>
      </c>
      <c r="AE187" s="67" t="e">
        <f>AC187-AD187</f>
        <v>#REF!</v>
      </c>
      <c r="AF187">
        <f>LN(1+AD187)</f>
        <v>-3.3512271791280121E-2</v>
      </c>
    </row>
    <row r="188" spans="10:32" x14ac:dyDescent="0.35">
      <c r="J188" s="48">
        <f>Summary!A187</f>
        <v>42460</v>
      </c>
      <c r="K188" s="49">
        <f>K187*(1+Summary!B187)</f>
        <v>1.3704305442729474</v>
      </c>
      <c r="L188" s="49">
        <f>L187*(1+Summary!H187)</f>
        <v>2.0213313575572571</v>
      </c>
      <c r="M188" s="49">
        <f>M187*(1+Summary!I187)</f>
        <v>16.509361812499694</v>
      </c>
      <c r="N188">
        <f>MAX($K$3:K188)</f>
        <v>1.3822465105974433</v>
      </c>
      <c r="O188">
        <f>MAX($L$3:L188)</f>
        <v>2.063471707266622</v>
      </c>
      <c r="P188" s="47">
        <f t="shared" si="4"/>
        <v>-8.5483784794571083E-3</v>
      </c>
      <c r="Q188" s="47">
        <f t="shared" si="5"/>
        <v>-2.0422063244659672E-2</v>
      </c>
      <c r="R188" s="47">
        <f>M188/MAX($M$3:M188)-1</f>
        <v>-8.4832130712730214E-2</v>
      </c>
      <c r="T188" s="48">
        <f>Summary!A187</f>
        <v>42460</v>
      </c>
      <c r="U188" s="67">
        <f>Trend_Simulation!B283*Trend_Simulation!K283*4.31</f>
        <v>-9.5505083307831622E-3</v>
      </c>
      <c r="V188" s="67">
        <f>Trend_Simulation!C283*Trend_Simulation!L283*4.31</f>
        <v>7.991729047282915E-6</v>
      </c>
      <c r="W188" s="67">
        <f>Trend_Simulation!D283*Trend_Simulation!M283*4.31</f>
        <v>-4.4282371090892244E-3</v>
      </c>
      <c r="X188" s="67">
        <f>Trend_Simulation!E283*Trend_Simulation!N283*4.31</f>
        <v>-7.7570557192053167E-4</v>
      </c>
      <c r="Y188" s="67">
        <f>Trend_Simulation!F283*Trend_Simulation!O283*4.31</f>
        <v>-2.2892204358308958E-2</v>
      </c>
      <c r="Z188" s="67">
        <f>Trend_Simulation!G283*Trend_Simulation!P283*4.31</f>
        <v>-1.8436597375111781E-2</v>
      </c>
      <c r="AA188" s="67">
        <f>Trend_Simulation!H283*Trend_Simulation!Q283*4.31</f>
        <v>1.28812672599771E-3</v>
      </c>
      <c r="AB188" s="67" t="e">
        <f>Trend_Simulation!#REF!*Trend_Simulation!#REF!*4.31</f>
        <v>#REF!</v>
      </c>
      <c r="AC188" s="67" t="e">
        <f>SUM(U188:AB188)</f>
        <v>#REF!</v>
      </c>
      <c r="AD188" s="67">
        <f>Summary!I187</f>
        <v>-5.3643087402438921E-2</v>
      </c>
      <c r="AE188" s="67" t="e">
        <f>AC188-AD188</f>
        <v>#REF!</v>
      </c>
      <c r="AF188">
        <f>LN(1+AD188)</f>
        <v>-5.5135495040808294E-2</v>
      </c>
    </row>
    <row r="189" spans="10:32" x14ac:dyDescent="0.35">
      <c r="J189" s="48">
        <f>Summary!A188</f>
        <v>42490</v>
      </c>
      <c r="K189" s="49">
        <f>K188*(1+Summary!B188)</f>
        <v>1.3754523299608583</v>
      </c>
      <c r="L189" s="49">
        <f>L188*(1+Summary!H188)</f>
        <v>2.024419335835717</v>
      </c>
      <c r="M189" s="49">
        <f>M188*(1+Summary!I188)</f>
        <v>16.615795585970634</v>
      </c>
      <c r="N189">
        <f>MAX($K$3:K189)</f>
        <v>1.3822465105974433</v>
      </c>
      <c r="O189">
        <f>MAX($L$3:L189)</f>
        <v>2.063471707266622</v>
      </c>
      <c r="P189" s="47">
        <f t="shared" si="4"/>
        <v>-4.915317625687754E-3</v>
      </c>
      <c r="Q189" s="47">
        <f t="shared" si="5"/>
        <v>-1.8925566700711216E-2</v>
      </c>
      <c r="R189" s="47">
        <f>M189/MAX($M$3:M189)-1</f>
        <v>-7.8932158878939784E-2</v>
      </c>
      <c r="T189" s="48">
        <f>Summary!A188</f>
        <v>42490</v>
      </c>
      <c r="U189" s="67">
        <f>Trend_Simulation!B284*Trend_Simulation!K284*4.31</f>
        <v>-1.7482936486301059E-2</v>
      </c>
      <c r="V189" s="67">
        <f>Trend_Simulation!C284*Trend_Simulation!L284*4.31</f>
        <v>9.4718874640021006E-3</v>
      </c>
      <c r="W189" s="67">
        <f>Trend_Simulation!D284*Trend_Simulation!M284*4.31</f>
        <v>2.6700317697481981E-3</v>
      </c>
      <c r="X189" s="67">
        <f>Trend_Simulation!E284*Trend_Simulation!N284*4.31</f>
        <v>-2.0530400809209469E-3</v>
      </c>
      <c r="Y189" s="67">
        <f>Trend_Simulation!F284*Trend_Simulation!O284*4.31</f>
        <v>1.1932614263398796E-3</v>
      </c>
      <c r="Z189" s="67">
        <f>Trend_Simulation!G284*Trend_Simulation!P284*4.31</f>
        <v>-8.6948956102313527E-3</v>
      </c>
      <c r="AA189" s="67">
        <f>Trend_Simulation!H284*Trend_Simulation!Q284*4.31</f>
        <v>2.1480057969900844E-2</v>
      </c>
      <c r="AB189" s="67" t="e">
        <f>Trend_Simulation!#REF!*Trend_Simulation!#REF!*4.31</f>
        <v>#REF!</v>
      </c>
      <c r="AC189" s="67" t="e">
        <f>SUM(U189:AB189)</f>
        <v>#REF!</v>
      </c>
      <c r="AD189" s="67">
        <f>Summary!I188</f>
        <v>6.4468738816030021E-3</v>
      </c>
      <c r="AE189" s="67" t="e">
        <f>AC189-AD189</f>
        <v>#REF!</v>
      </c>
      <c r="AF189">
        <f>LN(1+AD189)</f>
        <v>6.4261816759256917E-3</v>
      </c>
    </row>
    <row r="190" spans="10:32" x14ac:dyDescent="0.35">
      <c r="J190" s="48">
        <f>Summary!A189</f>
        <v>42521</v>
      </c>
      <c r="K190" s="49">
        <f>K189*(1+Summary!B189)</f>
        <v>1.3994535115574906</v>
      </c>
      <c r="L190" s="49">
        <f>L189*(1+Summary!H189)</f>
        <v>2.0069090634469275</v>
      </c>
      <c r="M190" s="49">
        <f>M189*(1+Summary!I189)</f>
        <v>16.009302272851293</v>
      </c>
      <c r="N190">
        <f>MAX($K$3:K190)</f>
        <v>1.3994535115574906</v>
      </c>
      <c r="O190">
        <f>MAX($L$3:L190)</f>
        <v>2.063471707266622</v>
      </c>
      <c r="P190" s="47">
        <f t="shared" si="4"/>
        <v>0</v>
      </c>
      <c r="Q190" s="47">
        <f t="shared" si="5"/>
        <v>-2.7411397801339499E-2</v>
      </c>
      <c r="R190" s="47">
        <f>M190/MAX($M$3:M190)-1</f>
        <v>-0.11255206493031522</v>
      </c>
      <c r="T190" s="48">
        <f>Summary!A189</f>
        <v>42521</v>
      </c>
      <c r="U190" s="67">
        <f>Trend_Simulation!B285*Trend_Simulation!K285*4.31</f>
        <v>-1.0249211636697012E-2</v>
      </c>
      <c r="V190" s="67">
        <f>Trend_Simulation!C285*Trend_Simulation!L285*4.31</f>
        <v>-1.2453329838896172E-2</v>
      </c>
      <c r="W190" s="67">
        <f>Trend_Simulation!D285*Trend_Simulation!M285*4.31</f>
        <v>7.7696589550528029E-3</v>
      </c>
      <c r="X190" s="67">
        <f>Trend_Simulation!E285*Trend_Simulation!N285*4.31</f>
        <v>-1.768316249655687E-3</v>
      </c>
      <c r="Y190" s="67">
        <f>Trend_Simulation!F285*Trend_Simulation!O285*4.31</f>
        <v>5.596918013155947E-3</v>
      </c>
      <c r="Z190" s="67">
        <f>Trend_Simulation!G285*Trend_Simulation!P285*4.31</f>
        <v>-1.1575668887840215E-2</v>
      </c>
      <c r="AA190" s="67">
        <f>Trend_Simulation!H285*Trend_Simulation!Q285*4.31</f>
        <v>-1.4599517439703396E-2</v>
      </c>
      <c r="AB190" s="67" t="e">
        <f>Trend_Simulation!#REF!*Trend_Simulation!#REF!*4.31</f>
        <v>#REF!</v>
      </c>
      <c r="AC190" s="67" t="e">
        <f>SUM(U190:AB190)</f>
        <v>#REF!</v>
      </c>
      <c r="AD190" s="67">
        <f>Summary!I189</f>
        <v>-3.6501009535253676E-2</v>
      </c>
      <c r="AE190" s="67" t="e">
        <f>AC190-AD190</f>
        <v>#REF!</v>
      </c>
      <c r="AF190">
        <f>LN(1+AD190)</f>
        <v>-3.7183838907459188E-2</v>
      </c>
    </row>
    <row r="191" spans="10:32" x14ac:dyDescent="0.35">
      <c r="J191" s="48">
        <f>Summary!A190</f>
        <v>42551</v>
      </c>
      <c r="K191" s="49">
        <f>K190*(1+Summary!B190)</f>
        <v>1.4023336533490864</v>
      </c>
      <c r="L191" s="49">
        <f>L190*(1+Summary!H190)</f>
        <v>2.0424806858955544</v>
      </c>
      <c r="M191" s="49">
        <f>M190*(1+Summary!I190)</f>
        <v>17.2067617774096</v>
      </c>
      <c r="N191">
        <f>MAX($K$3:K191)</f>
        <v>1.4023336533490864</v>
      </c>
      <c r="O191">
        <f>MAX($L$3:L191)</f>
        <v>2.063471707266622</v>
      </c>
      <c r="P191" s="47">
        <f t="shared" si="4"/>
        <v>0</v>
      </c>
      <c r="Q191" s="47">
        <f t="shared" si="5"/>
        <v>-1.0172672248011216E-2</v>
      </c>
      <c r="R191" s="47">
        <f>M191/MAX($M$3:M191)-1</f>
        <v>-4.6172971916877414E-2</v>
      </c>
      <c r="T191" s="48">
        <f>Summary!A190</f>
        <v>42551</v>
      </c>
      <c r="U191" s="67">
        <f>Trend_Simulation!B286*Trend_Simulation!K286*4.31</f>
        <v>2.1563512139432931E-3</v>
      </c>
      <c r="V191" s="67">
        <f>Trend_Simulation!C286*Trend_Simulation!L286*4.31</f>
        <v>1.5755729093459916E-2</v>
      </c>
      <c r="W191" s="67">
        <f>Trend_Simulation!D286*Trend_Simulation!M286*4.31</f>
        <v>1.5904013232490043E-2</v>
      </c>
      <c r="X191" s="67">
        <f>Trend_Simulation!E286*Trend_Simulation!N286*4.31</f>
        <v>1.8949986331725184E-2</v>
      </c>
      <c r="Y191" s="67">
        <f>Trend_Simulation!F286*Trend_Simulation!O286*4.31</f>
        <v>5.7806929471430468E-4</v>
      </c>
      <c r="Z191" s="67">
        <f>Trend_Simulation!G286*Trend_Simulation!P286*4.31</f>
        <v>-5.4948288721201046E-3</v>
      </c>
      <c r="AA191" s="67">
        <f>Trend_Simulation!H286*Trend_Simulation!Q286*4.31</f>
        <v>2.8543624232263087E-2</v>
      </c>
      <c r="AB191" s="67" t="e">
        <f>Trend_Simulation!#REF!*Trend_Simulation!#REF!*4.31</f>
        <v>#REF!</v>
      </c>
      <c r="AC191" s="67" t="e">
        <f>SUM(U191:AB191)</f>
        <v>#REF!</v>
      </c>
      <c r="AD191" s="67">
        <f>Summary!I190</f>
        <v>7.479773222777901E-2</v>
      </c>
      <c r="AE191" s="67" t="e">
        <f>AC191-AD191</f>
        <v>#REF!</v>
      </c>
      <c r="AF191">
        <f>LN(1+AD191)</f>
        <v>7.2132487808870341E-2</v>
      </c>
    </row>
    <row r="192" spans="10:32" x14ac:dyDescent="0.35">
      <c r="J192" s="48">
        <f>Summary!A191</f>
        <v>42582</v>
      </c>
      <c r="K192" s="49">
        <f>K191*(1+Summary!B191)</f>
        <v>1.4546931541245092</v>
      </c>
      <c r="L192" s="49">
        <f>L191*(1+Summary!H191)</f>
        <v>2.0635245154286803</v>
      </c>
      <c r="M192" s="49">
        <f>M191*(1+Summary!I191)</f>
        <v>17.954894091590607</v>
      </c>
      <c r="N192">
        <f>MAX($K$3:K192)</f>
        <v>1.4546931541245092</v>
      </c>
      <c r="O192">
        <f>MAX($L$3:L192)</f>
        <v>2.0635245154286803</v>
      </c>
      <c r="P192" s="47">
        <f t="shared" si="4"/>
        <v>0</v>
      </c>
      <c r="Q192" s="47">
        <f t="shared" si="5"/>
        <v>0</v>
      </c>
      <c r="R192" s="47">
        <f>M192/MAX($M$3:M192)-1</f>
        <v>-4.7015532339573785E-3</v>
      </c>
      <c r="T192" s="48">
        <f>Summary!A191</f>
        <v>42582</v>
      </c>
      <c r="U192" s="67">
        <f>Trend_Simulation!B287*Trend_Simulation!K287*4.31</f>
        <v>1.7383891474457326E-2</v>
      </c>
      <c r="V192" s="67">
        <f>Trend_Simulation!C287*Trend_Simulation!L287*4.31</f>
        <v>4.389620804733655E-3</v>
      </c>
      <c r="W192" s="67">
        <f>Trend_Simulation!D287*Trend_Simulation!M287*4.31</f>
        <v>-5.0498692533789743E-3</v>
      </c>
      <c r="X192" s="67">
        <f>Trend_Simulation!E287*Trend_Simulation!N287*4.31</f>
        <v>3.5573685296779297E-4</v>
      </c>
      <c r="Y192" s="67">
        <f>Trend_Simulation!F287*Trend_Simulation!O287*4.31</f>
        <v>1.0691922641984089E-2</v>
      </c>
      <c r="Z192" s="67">
        <f>Trend_Simulation!G287*Trend_Simulation!P287*4.31</f>
        <v>1.6640941697042128E-2</v>
      </c>
      <c r="AA192" s="67">
        <f>Trend_Simulation!H287*Trend_Simulation!Q287*4.31</f>
        <v>-5.9955251755627831E-6</v>
      </c>
      <c r="AB192" s="67" t="e">
        <f>Trend_Simulation!#REF!*Trend_Simulation!#REF!*4.31</f>
        <v>#REF!</v>
      </c>
      <c r="AC192" s="67" t="e">
        <f>SUM(U192:AB192)</f>
        <v>#REF!</v>
      </c>
      <c r="AD192" s="67">
        <f>Summary!I191</f>
        <v>4.3478972037795938E-2</v>
      </c>
      <c r="AE192" s="67" t="e">
        <f>AC192-AD192</f>
        <v>#REF!</v>
      </c>
      <c r="AF192">
        <f>LN(1+AD192)</f>
        <v>4.2560295954784791E-2</v>
      </c>
    </row>
    <row r="193" spans="10:32" x14ac:dyDescent="0.35">
      <c r="J193" s="48">
        <f>Summary!A192</f>
        <v>42613</v>
      </c>
      <c r="K193" s="49">
        <f>K192*(1+Summary!B192)</f>
        <v>1.4555055018093181</v>
      </c>
      <c r="L193" s="49">
        <f>L192*(1+Summary!H192)</f>
        <v>2.0431213051314834</v>
      </c>
      <c r="M193" s="49">
        <f>M192*(1+Summary!I192)</f>
        <v>17.205717547235114</v>
      </c>
      <c r="N193">
        <f>MAX($K$3:K193)</f>
        <v>1.4555055018093181</v>
      </c>
      <c r="O193">
        <f>MAX($L$3:L193)</f>
        <v>2.0635245154286803</v>
      </c>
      <c r="P193" s="47">
        <f t="shared" si="4"/>
        <v>0</v>
      </c>
      <c r="Q193" s="47">
        <f t="shared" si="5"/>
        <v>-9.8875541068909056E-3</v>
      </c>
      <c r="R193" s="47">
        <f>M193/MAX($M$3:M193)-1</f>
        <v>-4.6230857007450998E-2</v>
      </c>
      <c r="T193" s="48">
        <f>Summary!A192</f>
        <v>42613</v>
      </c>
      <c r="U193" s="67">
        <f>Trend_Simulation!B288*Trend_Simulation!K288*4.31</f>
        <v>-9.5014240909893685E-3</v>
      </c>
      <c r="V193" s="67">
        <f>Trend_Simulation!C288*Trend_Simulation!L288*4.31</f>
        <v>-6.9035651401473082E-3</v>
      </c>
      <c r="W193" s="67">
        <f>Trend_Simulation!D288*Trend_Simulation!M288*4.31</f>
        <v>-1.873009238020331E-2</v>
      </c>
      <c r="X193" s="67">
        <f>Trend_Simulation!E288*Trend_Simulation!N288*4.31</f>
        <v>-6.6030697942987297E-3</v>
      </c>
      <c r="Y193" s="67">
        <f>Trend_Simulation!F288*Trend_Simulation!O288*4.31</f>
        <v>1.624450876560992E-4</v>
      </c>
      <c r="Z193" s="67">
        <f>Trend_Simulation!G288*Trend_Simulation!P288*4.31</f>
        <v>2.2671737964968437E-3</v>
      </c>
      <c r="AA193" s="67">
        <f>Trend_Simulation!H288*Trend_Simulation!Q288*4.31</f>
        <v>-3.3068256792140654E-3</v>
      </c>
      <c r="AB193" s="67" t="e">
        <f>Trend_Simulation!#REF!*Trend_Simulation!#REF!*4.31</f>
        <v>#REF!</v>
      </c>
      <c r="AC193" s="67" t="e">
        <f>SUM(U193:AB193)</f>
        <v>#REF!</v>
      </c>
      <c r="AD193" s="67">
        <f>Summary!I192</f>
        <v>-4.1725478331079653E-2</v>
      </c>
      <c r="AE193" s="67" t="e">
        <f>AC193-AD193</f>
        <v>#REF!</v>
      </c>
      <c r="AF193">
        <f>LN(1+AD193)</f>
        <v>-4.2620984995231731E-2</v>
      </c>
    </row>
    <row r="194" spans="10:32" x14ac:dyDescent="0.35">
      <c r="J194" s="48">
        <f>Summary!A193</f>
        <v>42643</v>
      </c>
      <c r="K194" s="49">
        <f>K193*(1+Summary!B193)</f>
        <v>1.453954656229228</v>
      </c>
      <c r="L194" s="49">
        <f>L193*(1+Summary!H193)</f>
        <v>2.0517136505265614</v>
      </c>
      <c r="M194" s="49">
        <f>M193*(1+Summary!I193)</f>
        <v>17.511070985194472</v>
      </c>
      <c r="N194">
        <f>MAX($K$3:K194)</f>
        <v>1.4555055018093181</v>
      </c>
      <c r="O194">
        <f>MAX($L$3:L194)</f>
        <v>2.0635245154286803</v>
      </c>
      <c r="P194" s="47">
        <f t="shared" si="4"/>
        <v>-1.0655030696635759E-3</v>
      </c>
      <c r="Q194" s="47">
        <f t="shared" si="5"/>
        <v>-5.723636823217193E-3</v>
      </c>
      <c r="R194" s="47">
        <f>M194/MAX($M$3:M194)-1</f>
        <v>-2.9304118204911189E-2</v>
      </c>
      <c r="T194" s="48">
        <f>Summary!A193</f>
        <v>42643</v>
      </c>
      <c r="U194" s="67">
        <f>Trend_Simulation!B289*Trend_Simulation!K289*4.31</f>
        <v>-5.9429995596950082E-3</v>
      </c>
      <c r="V194" s="67">
        <f>Trend_Simulation!C289*Trend_Simulation!L289*4.31</f>
        <v>9.4013510042728003E-4</v>
      </c>
      <c r="W194" s="67">
        <f>Trend_Simulation!D289*Trend_Simulation!M289*4.31</f>
        <v>1.0470863332401513E-2</v>
      </c>
      <c r="X194" s="67">
        <f>Trend_Simulation!E289*Trend_Simulation!N289*4.31</f>
        <v>1.2286969208794506E-3</v>
      </c>
      <c r="Y194" s="67">
        <f>Trend_Simulation!F289*Trend_Simulation!O289*4.31</f>
        <v>-3.2989234087921524E-4</v>
      </c>
      <c r="Z194" s="67">
        <f>Trend_Simulation!G289*Trend_Simulation!P289*4.31</f>
        <v>4.9933538958027218E-3</v>
      </c>
      <c r="AA194" s="67">
        <f>Trend_Simulation!H289*Trend_Simulation!Q289*4.31</f>
        <v>6.7655450064615192E-3</v>
      </c>
      <c r="AB194" s="67" t="e">
        <f>Trend_Simulation!#REF!*Trend_Simulation!#REF!*4.31</f>
        <v>#REF!</v>
      </c>
      <c r="AC194" s="67" t="e">
        <f>SUM(U194:AB194)</f>
        <v>#REF!</v>
      </c>
      <c r="AD194" s="67">
        <f>Summary!I193</f>
        <v>1.7747207410621961E-2</v>
      </c>
      <c r="AE194" s="67" t="e">
        <f>AC194-AD194</f>
        <v>#REF!</v>
      </c>
      <c r="AF194">
        <f>LN(1+AD194)</f>
        <v>1.7591564511774731E-2</v>
      </c>
    </row>
    <row r="195" spans="10:32" x14ac:dyDescent="0.35">
      <c r="J195" s="48">
        <f>Summary!A194</f>
        <v>42674</v>
      </c>
      <c r="K195" s="49">
        <f>K194*(1+Summary!B194)</f>
        <v>1.4268517834724155</v>
      </c>
      <c r="L195" s="49">
        <f>L194*(1+Summary!H194)</f>
        <v>2.0297443745722381</v>
      </c>
      <c r="M195" s="49">
        <f>M194*(1+Summary!I194)</f>
        <v>16.719801977620357</v>
      </c>
      <c r="N195">
        <f>MAX($K$3:K195)</f>
        <v>1.4555055018093181</v>
      </c>
      <c r="O195">
        <f>MAX($L$3:L195)</f>
        <v>2.0635245154286803</v>
      </c>
      <c r="P195" s="47">
        <f t="shared" si="4"/>
        <v>-1.9686437668070433E-2</v>
      </c>
      <c r="Q195" s="47">
        <f t="shared" si="5"/>
        <v>-1.6370118505437126E-2</v>
      </c>
      <c r="R195" s="47">
        <f>M195/MAX($M$3:M195)-1</f>
        <v>-7.3166744750922552E-2</v>
      </c>
      <c r="T195" s="48">
        <f>Summary!A194</f>
        <v>42674</v>
      </c>
      <c r="U195" s="67">
        <f>Trend_Simulation!B290*Trend_Simulation!K290*4.31</f>
        <v>1.7437822738398873E-3</v>
      </c>
      <c r="V195" s="67">
        <f>Trend_Simulation!C290*Trend_Simulation!L290*4.31</f>
        <v>-7.2951043385057722E-3</v>
      </c>
      <c r="W195" s="67">
        <f>Trend_Simulation!D290*Trend_Simulation!M290*4.31</f>
        <v>-9.5386390836008517E-3</v>
      </c>
      <c r="X195" s="67">
        <f>Trend_Simulation!E290*Trend_Simulation!N290*4.31</f>
        <v>-9.1563006255433264E-3</v>
      </c>
      <c r="Y195" s="67">
        <f>Trend_Simulation!F290*Trend_Simulation!O290*4.31</f>
        <v>-5.7595205416079206E-3</v>
      </c>
      <c r="Z195" s="67">
        <f>Trend_Simulation!G290*Trend_Simulation!P290*4.31</f>
        <v>-3.6061671569207325E-3</v>
      </c>
      <c r="AA195" s="67">
        <f>Trend_Simulation!H290*Trend_Simulation!Q290*4.31</f>
        <v>-1.2538535191460578E-2</v>
      </c>
      <c r="AB195" s="67" t="e">
        <f>Trend_Simulation!#REF!*Trend_Simulation!#REF!*4.31</f>
        <v>#REF!</v>
      </c>
      <c r="AC195" s="67" t="e">
        <f>SUM(U195:AB195)</f>
        <v>#REF!</v>
      </c>
      <c r="AD195" s="67">
        <f>Summary!I194</f>
        <v>-4.5186785448081912E-2</v>
      </c>
      <c r="AE195" s="67" t="e">
        <f>AC195-AD195</f>
        <v>#REF!</v>
      </c>
      <c r="AF195">
        <f>LN(1+AD195)</f>
        <v>-4.6239544487640637E-2</v>
      </c>
    </row>
    <row r="196" spans="10:32" x14ac:dyDescent="0.35">
      <c r="J196" s="48">
        <f>Summary!A195</f>
        <v>42704</v>
      </c>
      <c r="K196" s="49">
        <f>K195*(1+Summary!B195)</f>
        <v>1.4798020825640628</v>
      </c>
      <c r="L196" s="49">
        <f>L195*(1+Summary!H195)</f>
        <v>1.9932594023581234</v>
      </c>
      <c r="M196" s="49">
        <f>M195*(1+Summary!I195)</f>
        <v>15.451518736197006</v>
      </c>
      <c r="N196">
        <f>MAX($K$3:K196)</f>
        <v>1.4798020825640628</v>
      </c>
      <c r="O196">
        <f>MAX($L$3:L196)</f>
        <v>2.0635245154286803</v>
      </c>
      <c r="P196" s="47">
        <f t="shared" si="4"/>
        <v>0</v>
      </c>
      <c r="Q196" s="47">
        <f t="shared" si="5"/>
        <v>-3.4051019285302742E-2</v>
      </c>
      <c r="R196" s="47">
        <f>M196/MAX($M$3:M196)-1</f>
        <v>-0.14347182891398014</v>
      </c>
      <c r="T196" s="48">
        <f>Summary!A195</f>
        <v>42704</v>
      </c>
      <c r="U196" s="67">
        <f>Trend_Simulation!B291*Trend_Simulation!K291*4.31</f>
        <v>-1.6424546271682514E-3</v>
      </c>
      <c r="V196" s="67">
        <f>Trend_Simulation!C291*Trend_Simulation!L291*4.31</f>
        <v>-1.7630166667229049E-2</v>
      </c>
      <c r="W196" s="67">
        <f>Trend_Simulation!D291*Trend_Simulation!M291*4.31</f>
        <v>-1.7443900011666125E-2</v>
      </c>
      <c r="X196" s="67">
        <f>Trend_Simulation!E291*Trend_Simulation!N291*4.31</f>
        <v>-2.7430548184628898E-2</v>
      </c>
      <c r="Y196" s="67">
        <f>Trend_Simulation!F291*Trend_Simulation!O291*4.31</f>
        <v>1.1713075689513637E-2</v>
      </c>
      <c r="Z196" s="67">
        <f>Trend_Simulation!G291*Trend_Simulation!P291*4.31</f>
        <v>9.7526219661385927E-4</v>
      </c>
      <c r="AA196" s="67">
        <f>Trend_Simulation!H291*Trend_Simulation!Q291*4.31</f>
        <v>-2.6014191691982956E-2</v>
      </c>
      <c r="AB196" s="67" t="e">
        <f>Trend_Simulation!#REF!*Trend_Simulation!#REF!*4.31</f>
        <v>#REF!</v>
      </c>
      <c r="AC196" s="67" t="e">
        <f>SUM(U196:AB196)</f>
        <v>#REF!</v>
      </c>
      <c r="AD196" s="67">
        <f>Summary!I195</f>
        <v>-7.5855159236991099E-2</v>
      </c>
      <c r="AE196" s="67" t="e">
        <f>AC196-AD196</f>
        <v>#REF!</v>
      </c>
      <c r="AF196">
        <f>LN(1+AD196)</f>
        <v>-7.8886465552568355E-2</v>
      </c>
    </row>
    <row r="197" spans="10:32" x14ac:dyDescent="0.35">
      <c r="J197" s="48">
        <f>Summary!A196</f>
        <v>42735</v>
      </c>
      <c r="K197" s="49">
        <f>K196*(1+Summary!B196)</f>
        <v>1.5086035004800216</v>
      </c>
      <c r="L197" s="49">
        <f>L196*(1+Summary!H196)</f>
        <v>1.9854851976438179</v>
      </c>
      <c r="M197" s="49">
        <f>M196*(1+Summary!I196)</f>
        <v>15.197201511873246</v>
      </c>
      <c r="N197">
        <f>MAX($K$3:K197)</f>
        <v>1.5086035004800216</v>
      </c>
      <c r="O197">
        <f>MAX($L$3:L197)</f>
        <v>2.0635245154286803</v>
      </c>
      <c r="P197" s="47">
        <f t="shared" ref="P197:P260" si="6">K197/N197-1</f>
        <v>0</v>
      </c>
      <c r="Q197" s="47">
        <f t="shared" ref="Q197:Q260" si="7">L197/O197-1</f>
        <v>-3.7818459243577407E-2</v>
      </c>
      <c r="R197" s="47">
        <f>M197/MAX($M$3:M197)-1</f>
        <v>-0.15756946363485791</v>
      </c>
      <c r="T197" s="48">
        <f>Summary!A196</f>
        <v>42735</v>
      </c>
      <c r="U197" s="67">
        <f>Trend_Simulation!B292*Trend_Simulation!K292*4.31</f>
        <v>-1.1704608123800085E-2</v>
      </c>
      <c r="V197" s="67">
        <f>Trend_Simulation!C292*Trend_Simulation!L292*4.31</f>
        <v>-4.293467185516737E-3</v>
      </c>
      <c r="W197" s="67">
        <f>Trend_Simulation!D292*Trend_Simulation!M292*4.31</f>
        <v>-2.2691690809178202E-4</v>
      </c>
      <c r="X197" s="67">
        <f>Trend_Simulation!E292*Trend_Simulation!N292*4.31</f>
        <v>-1.4289538494684745E-3</v>
      </c>
      <c r="Y197" s="67">
        <f>Trend_Simulation!F292*Trend_Simulation!O292*4.31</f>
        <v>6.4746425434160058E-3</v>
      </c>
      <c r="Z197" s="67">
        <f>Trend_Simulation!G292*Trend_Simulation!P292*4.31</f>
        <v>2.6185825206109683E-3</v>
      </c>
      <c r="AA197" s="67">
        <f>Trend_Simulation!H292*Trend_Simulation!Q292*4.31</f>
        <v>-8.2493451024527268E-3</v>
      </c>
      <c r="AB197" s="67" t="e">
        <f>Trend_Simulation!#REF!*Trend_Simulation!#REF!*4.31</f>
        <v>#REF!</v>
      </c>
      <c r="AC197" s="67" t="e">
        <f>SUM(U197:AB197)</f>
        <v>#REF!</v>
      </c>
      <c r="AD197" s="67">
        <f>Summary!I196</f>
        <v>-1.6459043843243145E-2</v>
      </c>
      <c r="AE197" s="67" t="e">
        <f>AC197-AD197</f>
        <v>#REF!</v>
      </c>
      <c r="AF197">
        <f>LN(1+AD197)</f>
        <v>-1.6595998749356425E-2</v>
      </c>
    </row>
    <row r="198" spans="10:32" x14ac:dyDescent="0.35">
      <c r="J198" s="48">
        <f>Summary!A197</f>
        <v>42766</v>
      </c>
      <c r="K198" s="49">
        <f>K197*(1+Summary!B197)</f>
        <v>1.5344509268148565</v>
      </c>
      <c r="L198" s="49">
        <f>L197*(1+Summary!H197)</f>
        <v>2.0007698187538097</v>
      </c>
      <c r="M198" s="49">
        <f>M197*(1+Summary!I197)</f>
        <v>15.690902614292453</v>
      </c>
      <c r="N198">
        <f>MAX($K$3:K198)</f>
        <v>1.5344509268148565</v>
      </c>
      <c r="O198">
        <f>MAX($L$3:L198)</f>
        <v>2.0635245154286803</v>
      </c>
      <c r="P198" s="47">
        <f t="shared" si="6"/>
        <v>0</v>
      </c>
      <c r="Q198" s="47">
        <f t="shared" si="7"/>
        <v>-3.0411413194106784E-2</v>
      </c>
      <c r="R198" s="47">
        <f>M198/MAX($M$3:M198)-1</f>
        <v>-0.13020199836895785</v>
      </c>
      <c r="T198" s="48">
        <f>Summary!A197</f>
        <v>42766</v>
      </c>
      <c r="U198" s="67">
        <f>Trend_Simulation!B293*Trend_Simulation!K293*4.31</f>
        <v>-2.2728795011950258E-3</v>
      </c>
      <c r="V198" s="67">
        <f>Trend_Simulation!C293*Trend_Simulation!L293*4.31</f>
        <v>1.0818085005701809E-2</v>
      </c>
      <c r="W198" s="67">
        <f>Trend_Simulation!D293*Trend_Simulation!M293*4.31</f>
        <v>-5.6220470495942599E-3</v>
      </c>
      <c r="X198" s="67">
        <f>Trend_Simulation!E293*Trend_Simulation!N293*4.31</f>
        <v>1.1364367777007107E-3</v>
      </c>
      <c r="Y198" s="67">
        <f>Trend_Simulation!F293*Trend_Simulation!O293*4.31</f>
        <v>5.4930414329127045E-3</v>
      </c>
      <c r="Z198" s="67">
        <f>Trend_Simulation!G293*Trend_Simulation!P293*4.31</f>
        <v>1.2764855969086877E-2</v>
      </c>
      <c r="AA198" s="67">
        <f>Trend_Simulation!H293*Trend_Simulation!Q293*4.31</f>
        <v>1.0861660280876623E-2</v>
      </c>
      <c r="AB198" s="67" t="e">
        <f>Trend_Simulation!#REF!*Trend_Simulation!#REF!*4.31</f>
        <v>#REF!</v>
      </c>
      <c r="AC198" s="67" t="e">
        <f>SUM(U198:AB198)</f>
        <v>#REF!</v>
      </c>
      <c r="AD198" s="67">
        <f>Summary!I197</f>
        <v>3.2486316775722834E-2</v>
      </c>
      <c r="AE198" s="67" t="e">
        <f>AC198-AD198</f>
        <v>#REF!</v>
      </c>
      <c r="AF198">
        <f>LN(1+AD198)</f>
        <v>3.1969793247775602E-2</v>
      </c>
    </row>
    <row r="199" spans="10:32" x14ac:dyDescent="0.35">
      <c r="J199" s="48">
        <f>Summary!A198</f>
        <v>42794</v>
      </c>
      <c r="K199" s="49">
        <f>K198*(1+Summary!B198)</f>
        <v>1.593973857174505</v>
      </c>
      <c r="L199" s="49">
        <f>L198*(1+Summary!H198)</f>
        <v>2.018109058296822</v>
      </c>
      <c r="M199" s="49">
        <f>M198*(1+Summary!I198)</f>
        <v>16.26474588988367</v>
      </c>
      <c r="N199">
        <f>MAX($K$3:K199)</f>
        <v>1.593973857174505</v>
      </c>
      <c r="O199">
        <f>MAX($L$3:L199)</f>
        <v>2.0635245154286803</v>
      </c>
      <c r="P199" s="47">
        <f t="shared" si="6"/>
        <v>0</v>
      </c>
      <c r="Q199" s="47">
        <f t="shared" si="7"/>
        <v>-2.2008683101312099E-2</v>
      </c>
      <c r="R199" s="47">
        <f>M199/MAX($M$3:M199)-1</f>
        <v>-9.839199058113246E-2</v>
      </c>
      <c r="T199" s="48">
        <f>Summary!A198</f>
        <v>42794</v>
      </c>
      <c r="U199" s="67">
        <f>Trend_Simulation!B294*Trend_Simulation!K294*4.31</f>
        <v>-1.6087475218719074E-3</v>
      </c>
      <c r="V199" s="67">
        <f>Trend_Simulation!C294*Trend_Simulation!L294*4.31</f>
        <v>7.424225158634939E-3</v>
      </c>
      <c r="W199" s="67">
        <f>Trend_Simulation!D294*Trend_Simulation!M294*4.31</f>
        <v>1.1087017280321163E-2</v>
      </c>
      <c r="X199" s="67">
        <f>Trend_Simulation!E294*Trend_Simulation!N294*4.31</f>
        <v>-3.9647877640311361E-3</v>
      </c>
      <c r="Y199" s="67">
        <f>Trend_Simulation!F294*Trend_Simulation!O294*4.31</f>
        <v>1.2400501797354012E-2</v>
      </c>
      <c r="Z199" s="67">
        <f>Trend_Simulation!G294*Trend_Simulation!P294*4.31</f>
        <v>1.0347847072443522E-2</v>
      </c>
      <c r="AA199" s="67">
        <f>Trend_Simulation!H294*Trend_Simulation!Q294*4.31</f>
        <v>1.6656281788481172E-3</v>
      </c>
      <c r="AB199" s="67" t="e">
        <f>Trend_Simulation!#REF!*Trend_Simulation!#REF!*4.31</f>
        <v>#REF!</v>
      </c>
      <c r="AC199" s="67" t="e">
        <f>SUM(U199:AB199)</f>
        <v>#REF!</v>
      </c>
      <c r="AD199" s="67">
        <f>Summary!I198</f>
        <v>3.6571718638322176E-2</v>
      </c>
      <c r="AE199" s="67" t="e">
        <f>AC199-AD199</f>
        <v>#REF!</v>
      </c>
      <c r="AF199">
        <f>LN(1+AD199)</f>
        <v>3.5918843590483938E-2</v>
      </c>
    </row>
    <row r="200" spans="10:32" x14ac:dyDescent="0.35">
      <c r="J200" s="48">
        <f>Summary!A199</f>
        <v>42825</v>
      </c>
      <c r="K200" s="49">
        <f>K199*(1+Summary!B199)</f>
        <v>1.5937523078059208</v>
      </c>
      <c r="L200" s="49">
        <f>L199*(1+Summary!H199)</f>
        <v>2.0162199026451884</v>
      </c>
      <c r="M200" s="49">
        <f>M199*(1+Summary!I199)</f>
        <v>16.200494453121916</v>
      </c>
      <c r="N200">
        <f>MAX($K$3:K200)</f>
        <v>1.593973857174505</v>
      </c>
      <c r="O200">
        <f>MAX($L$3:L200)</f>
        <v>2.0635245154286803</v>
      </c>
      <c r="P200" s="47">
        <f t="shared" si="6"/>
        <v>-1.3899184581167567E-4</v>
      </c>
      <c r="Q200" s="47">
        <f t="shared" si="7"/>
        <v>-2.2924182596233855E-2</v>
      </c>
      <c r="R200" s="47">
        <f>M200/MAX($M$3:M200)-1</f>
        <v>-0.10195365766116338</v>
      </c>
      <c r="T200" s="48">
        <f>Summary!A199</f>
        <v>42825</v>
      </c>
      <c r="U200" s="67">
        <f>Trend_Simulation!B295*Trend_Simulation!K295*4.31</f>
        <v>-4.8166850553341394E-3</v>
      </c>
      <c r="V200" s="67">
        <f>Trend_Simulation!C295*Trend_Simulation!L295*4.31</f>
        <v>-1.0698101926228738E-3</v>
      </c>
      <c r="W200" s="67">
        <f>Trend_Simulation!D295*Trend_Simulation!M295*4.31</f>
        <v>-2.0485137029843778E-3</v>
      </c>
      <c r="X200" s="67">
        <f>Trend_Simulation!E295*Trend_Simulation!N295*4.31</f>
        <v>9.4832179180688627E-5</v>
      </c>
      <c r="Y200" s="67">
        <f>Trend_Simulation!F295*Trend_Simulation!O295*4.31</f>
        <v>-4.4824335054895419E-5</v>
      </c>
      <c r="Z200" s="67">
        <f>Trend_Simulation!G295*Trend_Simulation!P295*4.31</f>
        <v>4.6536164320139422E-3</v>
      </c>
      <c r="AA200" s="67">
        <f>Trend_Simulation!H295*Trend_Simulation!Q295*4.31</f>
        <v>-8.0321435990668725E-4</v>
      </c>
      <c r="AB200" s="67" t="e">
        <f>Trend_Simulation!#REF!*Trend_Simulation!#REF!*4.31</f>
        <v>#REF!</v>
      </c>
      <c r="AC200" s="67" t="e">
        <f>SUM(U200:AB200)</f>
        <v>#REF!</v>
      </c>
      <c r="AD200" s="67">
        <f>Summary!I199</f>
        <v>-3.9503498669302105E-3</v>
      </c>
      <c r="AE200" s="67" t="e">
        <f>AC200-AD200</f>
        <v>#REF!</v>
      </c>
      <c r="AF200">
        <f>LN(1+AD200)</f>
        <v>-3.9581731087908441E-3</v>
      </c>
    </row>
    <row r="201" spans="10:32" x14ac:dyDescent="0.35">
      <c r="J201" s="48">
        <f>Summary!A200</f>
        <v>42855</v>
      </c>
      <c r="K201" s="49">
        <f>K200*(1+Summary!B200)</f>
        <v>1.6081530167639002</v>
      </c>
      <c r="L201" s="49">
        <f>L200*(1+Summary!H200)</f>
        <v>2.0089649503802574</v>
      </c>
      <c r="M201" s="49">
        <f>M200*(1+Summary!I200)</f>
        <v>15.954493164217045</v>
      </c>
      <c r="N201">
        <f>MAX($K$3:K201)</f>
        <v>1.6081530167639002</v>
      </c>
      <c r="O201">
        <f>MAX($L$3:L201)</f>
        <v>2.0635245154286803</v>
      </c>
      <c r="P201" s="47">
        <f t="shared" si="6"/>
        <v>0</v>
      </c>
      <c r="Q201" s="47">
        <f t="shared" si="7"/>
        <v>-2.6439988786413182E-2</v>
      </c>
      <c r="R201" s="47">
        <f>M201/MAX($M$3:M201)-1</f>
        <v>-0.11559031290961397</v>
      </c>
      <c r="T201" s="48">
        <f>Summary!A200</f>
        <v>42855</v>
      </c>
      <c r="U201" s="67">
        <f>Trend_Simulation!B296*Trend_Simulation!K296*4.31</f>
        <v>-3.5217071335819999E-3</v>
      </c>
      <c r="V201" s="67">
        <f>Trend_Simulation!C296*Trend_Simulation!L296*4.31</f>
        <v>-2.9566744994970911E-3</v>
      </c>
      <c r="W201" s="67">
        <f>Trend_Simulation!D296*Trend_Simulation!M296*4.31</f>
        <v>-1.1648867310782641E-2</v>
      </c>
      <c r="X201" s="67">
        <f>Trend_Simulation!E296*Trend_Simulation!N296*4.31</f>
        <v>-7.0411242097853412E-3</v>
      </c>
      <c r="Y201" s="67">
        <f>Trend_Simulation!F296*Trend_Simulation!O296*4.31</f>
        <v>2.8919720564659092E-3</v>
      </c>
      <c r="Z201" s="67">
        <f>Trend_Simulation!G296*Trend_Simulation!P296*4.31</f>
        <v>6.3835620672706584E-3</v>
      </c>
      <c r="AA201" s="67">
        <f>Trend_Simulation!H296*Trend_Simulation!Q296*4.31</f>
        <v>3.8419127733668474E-4</v>
      </c>
      <c r="AB201" s="67" t="e">
        <f>Trend_Simulation!#REF!*Trend_Simulation!#REF!*4.31</f>
        <v>#REF!</v>
      </c>
      <c r="AC201" s="67" t="e">
        <f>SUM(U201:AB201)</f>
        <v>#REF!</v>
      </c>
      <c r="AD201" s="67">
        <f>Summary!I200</f>
        <v>-1.5184801279782254E-2</v>
      </c>
      <c r="AE201" s="67" t="e">
        <f>AC201-AD201</f>
        <v>#REF!</v>
      </c>
      <c r="AF201">
        <f>LN(1+AD201)</f>
        <v>-1.5301270924509388E-2</v>
      </c>
    </row>
    <row r="202" spans="10:32" x14ac:dyDescent="0.35">
      <c r="J202" s="48">
        <f>Summary!A201</f>
        <v>42886</v>
      </c>
      <c r="K202" s="49">
        <f>K201*(1+Summary!B201)</f>
        <v>1.6287571080422401</v>
      </c>
      <c r="L202" s="49">
        <f>L201*(1+Summary!H201)</f>
        <v>2.010170882887758</v>
      </c>
      <c r="M202" s="49">
        <f>M201*(1+Summary!I201)</f>
        <v>15.994908492021931</v>
      </c>
      <c r="N202">
        <f>MAX($K$3:K202)</f>
        <v>1.6287571080422401</v>
      </c>
      <c r="O202">
        <f>MAX($L$3:L202)</f>
        <v>2.0635245154286803</v>
      </c>
      <c r="P202" s="47">
        <f t="shared" si="6"/>
        <v>0</v>
      </c>
      <c r="Q202" s="47">
        <f t="shared" si="7"/>
        <v>-2.5855584531225495E-2</v>
      </c>
      <c r="R202" s="47">
        <f>M202/MAX($M$3:M202)-1</f>
        <v>-0.11334995923308722</v>
      </c>
      <c r="T202" s="48">
        <f>Summary!A201</f>
        <v>42886</v>
      </c>
      <c r="U202" s="67">
        <f>Trend_Simulation!B297*Trend_Simulation!K297*4.31</f>
        <v>2.5433450195697883E-3</v>
      </c>
      <c r="V202" s="67">
        <f>Trend_Simulation!C297*Trend_Simulation!L297*4.31</f>
        <v>-5.9241072343202211E-4</v>
      </c>
      <c r="W202" s="67">
        <f>Trend_Simulation!D297*Trend_Simulation!M297*4.31</f>
        <v>-5.462432280395238E-3</v>
      </c>
      <c r="X202" s="67">
        <f>Trend_Simulation!E297*Trend_Simulation!N297*4.31</f>
        <v>-5.3001441710172339E-3</v>
      </c>
      <c r="Y202" s="67">
        <f>Trend_Simulation!F297*Trend_Simulation!O297*4.31</f>
        <v>4.1209104192617861E-3</v>
      </c>
      <c r="Z202" s="67">
        <f>Trend_Simulation!G297*Trend_Simulation!P297*4.31</f>
        <v>9.3768148495800997E-3</v>
      </c>
      <c r="AA202" s="67">
        <f>Trend_Simulation!H297*Trend_Simulation!Q297*4.31</f>
        <v>-2.0988955639064766E-3</v>
      </c>
      <c r="AB202" s="67" t="e">
        <f>Trend_Simulation!#REF!*Trend_Simulation!#REF!*4.31</f>
        <v>#REF!</v>
      </c>
      <c r="AC202" s="67" t="e">
        <f>SUM(U202:AB202)</f>
        <v>#REF!</v>
      </c>
      <c r="AD202" s="67">
        <f>Summary!I201</f>
        <v>2.5331627516399454E-3</v>
      </c>
      <c r="AE202" s="67" t="e">
        <f>AC202-AD202</f>
        <v>#REF!</v>
      </c>
      <c r="AF202">
        <f>LN(1+AD202)</f>
        <v>2.5299597029654224E-3</v>
      </c>
    </row>
    <row r="203" spans="10:32" x14ac:dyDescent="0.35">
      <c r="J203" s="48">
        <f>Summary!A202</f>
        <v>42916</v>
      </c>
      <c r="K203" s="49">
        <f>K202*(1+Summary!B202)</f>
        <v>1.6370282844693871</v>
      </c>
      <c r="L203" s="49">
        <f>L202*(1+Summary!H202)</f>
        <v>2.0147536644062498</v>
      </c>
      <c r="M203" s="49">
        <f>M202*(1+Summary!I202)</f>
        <v>16.14879140036971</v>
      </c>
      <c r="N203">
        <f>MAX($K$3:K203)</f>
        <v>1.6370282844693871</v>
      </c>
      <c r="O203">
        <f>MAX($L$3:L203)</f>
        <v>2.0635245154286803</v>
      </c>
      <c r="P203" s="47">
        <f t="shared" si="6"/>
        <v>0</v>
      </c>
      <c r="Q203" s="47">
        <f t="shared" si="7"/>
        <v>-2.3634733029715749E-2</v>
      </c>
      <c r="R203" s="47">
        <f>M203/MAX($M$3:M203)-1</f>
        <v>-0.10481972681394303</v>
      </c>
      <c r="T203" s="48">
        <f>Summary!A202</f>
        <v>42916</v>
      </c>
      <c r="U203" s="67">
        <f>Trend_Simulation!B298*Trend_Simulation!K298*4.31</f>
        <v>2.6625198145776288E-3</v>
      </c>
      <c r="V203" s="67">
        <f>Trend_Simulation!C298*Trend_Simulation!L298*4.31</f>
        <v>-5.7049341163530089E-3</v>
      </c>
      <c r="W203" s="67">
        <f>Trend_Simulation!D298*Trend_Simulation!M298*4.31</f>
        <v>7.6162678910156661E-3</v>
      </c>
      <c r="X203" s="67">
        <f>Trend_Simulation!E298*Trend_Simulation!N298*4.31</f>
        <v>4.6779538994975983E-3</v>
      </c>
      <c r="Y203" s="67">
        <f>Trend_Simulation!F298*Trend_Simulation!O298*4.31</f>
        <v>1.640310651246413E-3</v>
      </c>
      <c r="Z203" s="67">
        <f>Trend_Simulation!G298*Trend_Simulation!P298*4.31</f>
        <v>-6.3297139780076842E-3</v>
      </c>
      <c r="AA203" s="67">
        <f>Trend_Simulation!H298*Trend_Simulation!Q298*4.31</f>
        <v>5.2635208441220334E-3</v>
      </c>
      <c r="AB203" s="67" t="e">
        <f>Trend_Simulation!#REF!*Trend_Simulation!#REF!*4.31</f>
        <v>#REF!</v>
      </c>
      <c r="AC203" s="67" t="e">
        <f>SUM(U203:AB203)</f>
        <v>#REF!</v>
      </c>
      <c r="AD203" s="67">
        <f>Summary!I202</f>
        <v>9.6207432774330134E-3</v>
      </c>
      <c r="AE203" s="67" t="e">
        <f>AC203-AD203</f>
        <v>#REF!</v>
      </c>
      <c r="AF203">
        <f>LN(1+AD203)</f>
        <v>9.5747586292371546E-3</v>
      </c>
    </row>
    <row r="204" spans="10:32" x14ac:dyDescent="0.35">
      <c r="J204" s="48">
        <f>Summary!A203</f>
        <v>42947</v>
      </c>
      <c r="K204" s="49">
        <f>K203*(1+Summary!B203)</f>
        <v>1.66878369396647</v>
      </c>
      <c r="L204" s="49">
        <f>L203*(1+Summary!H203)</f>
        <v>2.0111573146279071</v>
      </c>
      <c r="M204" s="49">
        <f>M203*(1+Summary!I203)</f>
        <v>16.027146909360823</v>
      </c>
      <c r="N204">
        <f>MAX($K$3:K204)</f>
        <v>1.66878369396647</v>
      </c>
      <c r="O204">
        <f>MAX($L$3:L204)</f>
        <v>2.0635245154286803</v>
      </c>
      <c r="P204" s="47">
        <f t="shared" si="6"/>
        <v>0</v>
      </c>
      <c r="Q204" s="47">
        <f t="shared" si="7"/>
        <v>-2.5377552051953356E-2</v>
      </c>
      <c r="R204" s="47">
        <f>M204/MAX($M$3:M204)-1</f>
        <v>-0.1115628784215873</v>
      </c>
      <c r="T204" s="48">
        <f>Summary!A203</f>
        <v>42947</v>
      </c>
      <c r="U204" s="67">
        <f>Trend_Simulation!B299*Trend_Simulation!K299*4.31</f>
        <v>-1.1898913290146933E-2</v>
      </c>
      <c r="V204" s="67">
        <f>Trend_Simulation!C299*Trend_Simulation!L299*4.31</f>
        <v>-4.3259552414193544E-3</v>
      </c>
      <c r="W204" s="67">
        <f>Trend_Simulation!D299*Trend_Simulation!M299*4.31</f>
        <v>-7.7419743888165391E-4</v>
      </c>
      <c r="X204" s="67">
        <f>Trend_Simulation!E299*Trend_Simulation!N299*4.31</f>
        <v>-2.2198217581434038E-3</v>
      </c>
      <c r="Y204" s="67">
        <f>Trend_Simulation!F299*Trend_Simulation!O299*4.31</f>
        <v>6.3322629120523676E-3</v>
      </c>
      <c r="Z204" s="67">
        <f>Trend_Simulation!G299*Trend_Simulation!P299*4.31</f>
        <v>1.0024038649734748E-2</v>
      </c>
      <c r="AA204" s="67">
        <f>Trend_Simulation!H299*Trend_Simulation!Q299*4.31</f>
        <v>-4.8307948248737641E-3</v>
      </c>
      <c r="AB204" s="67" t="e">
        <f>Trend_Simulation!#REF!*Trend_Simulation!#REF!*4.31</f>
        <v>#REF!</v>
      </c>
      <c r="AC204" s="67" t="e">
        <f>SUM(U204:AB204)</f>
        <v>#REF!</v>
      </c>
      <c r="AD204" s="67">
        <f>Summary!I203</f>
        <v>-7.5327303445199868E-3</v>
      </c>
      <c r="AE204" s="67" t="e">
        <f>AC204-AD204</f>
        <v>#REF!</v>
      </c>
      <c r="AF204">
        <f>LN(1+AD204)</f>
        <v>-7.5612446416653146E-3</v>
      </c>
    </row>
    <row r="205" spans="10:32" x14ac:dyDescent="0.35">
      <c r="J205" s="48">
        <f>Summary!A204</f>
        <v>42978</v>
      </c>
      <c r="K205" s="49">
        <f>K204*(1+Summary!B204)</f>
        <v>1.6701129901779759</v>
      </c>
      <c r="L205" s="49">
        <f>L204*(1+Summary!H204)</f>
        <v>1.9995611913026181</v>
      </c>
      <c r="M205" s="49">
        <f>M204*(1+Summary!I204)</f>
        <v>15.637173090498246</v>
      </c>
      <c r="N205">
        <f>MAX($K$3:K205)</f>
        <v>1.6701129901779759</v>
      </c>
      <c r="O205">
        <f>MAX($L$3:L205)</f>
        <v>2.0635245154286803</v>
      </c>
      <c r="P205" s="47">
        <f t="shared" si="6"/>
        <v>0</v>
      </c>
      <c r="Q205" s="47">
        <f t="shared" si="7"/>
        <v>-3.0997123439928886E-2</v>
      </c>
      <c r="R205" s="47">
        <f>M205/MAX($M$3:M205)-1</f>
        <v>-0.13318040143305054</v>
      </c>
      <c r="T205" s="48">
        <f>Summary!A204</f>
        <v>42978</v>
      </c>
      <c r="U205" s="67">
        <f>Trend_Simulation!B300*Trend_Simulation!K300*4.31</f>
        <v>3.1276011111925741E-3</v>
      </c>
      <c r="V205" s="67">
        <f>Trend_Simulation!C300*Trend_Simulation!L300*4.31</f>
        <v>-8.7241004858536666E-3</v>
      </c>
      <c r="W205" s="67">
        <f>Trend_Simulation!D300*Trend_Simulation!M300*4.31</f>
        <v>-1.4856051591851393E-2</v>
      </c>
      <c r="X205" s="67">
        <f>Trend_Simulation!E300*Trend_Simulation!N300*4.31</f>
        <v>-8.3815779963139977E-3</v>
      </c>
      <c r="Y205" s="67">
        <f>Trend_Simulation!F300*Trend_Simulation!O300*4.31</f>
        <v>2.6160334220231391E-4</v>
      </c>
      <c r="Z205" s="67">
        <f>Trend_Simulation!G300*Trend_Simulation!P300*4.31</f>
        <v>4.5082923539801079E-3</v>
      </c>
      <c r="AA205" s="67">
        <f>Trend_Simulation!H300*Trend_Simulation!Q300*4.31</f>
        <v>-7.867772278990036E-4</v>
      </c>
      <c r="AB205" s="67" t="e">
        <f>Trend_Simulation!#REF!*Trend_Simulation!#REF!*4.31</f>
        <v>#REF!</v>
      </c>
      <c r="AC205" s="67" t="e">
        <f>SUM(U205:AB205)</f>
        <v>#REF!</v>
      </c>
      <c r="AD205" s="67">
        <f>Summary!I204</f>
        <v>-2.4332079880967923E-2</v>
      </c>
      <c r="AE205" s="67" t="e">
        <f>AC205-AD205</f>
        <v>#REF!</v>
      </c>
      <c r="AF205">
        <f>LN(1+AD205)</f>
        <v>-2.4632996245453277E-2</v>
      </c>
    </row>
    <row r="206" spans="10:32" x14ac:dyDescent="0.35">
      <c r="J206" s="48">
        <f>Summary!A205</f>
        <v>43008</v>
      </c>
      <c r="K206" s="49">
        <f>K205*(1+Summary!B205)</f>
        <v>1.7023114984122272</v>
      </c>
      <c r="L206" s="49">
        <f>L205*(1+Summary!H205)</f>
        <v>2.0135396747230327</v>
      </c>
      <c r="M206" s="49">
        <f>M205*(1+Summary!I205)</f>
        <v>16.098486470361909</v>
      </c>
      <c r="N206">
        <f>MAX($K$3:K206)</f>
        <v>1.7023114984122272</v>
      </c>
      <c r="O206">
        <f>MAX($L$3:L206)</f>
        <v>2.0635245154286803</v>
      </c>
      <c r="P206" s="47">
        <f t="shared" si="6"/>
        <v>0</v>
      </c>
      <c r="Q206" s="47">
        <f t="shared" si="7"/>
        <v>-2.4223041854806171E-2</v>
      </c>
      <c r="R206" s="47">
        <f>M206/MAX($M$3:M206)-1</f>
        <v>-0.10760829345466127</v>
      </c>
      <c r="T206" s="48">
        <f>Summary!A205</f>
        <v>43008</v>
      </c>
      <c r="U206" s="67">
        <f>Trend_Simulation!B301*Trend_Simulation!K301*4.31</f>
        <v>9.1765522739190482E-3</v>
      </c>
      <c r="V206" s="67">
        <f>Trend_Simulation!C301*Trend_Simulation!L301*4.31</f>
        <v>6.4196807372662677E-3</v>
      </c>
      <c r="W206" s="67">
        <f>Trend_Simulation!D301*Trend_Simulation!M301*4.31</f>
        <v>-8.9480161570565046E-3</v>
      </c>
      <c r="X206" s="67">
        <f>Trend_Simulation!E301*Trend_Simulation!N301*4.31</f>
        <v>1.0392332390172601E-2</v>
      </c>
      <c r="Y206" s="67">
        <f>Trend_Simulation!F301*Trend_Simulation!O301*4.31</f>
        <v>6.4783347113711353E-3</v>
      </c>
      <c r="Z206" s="67">
        <f>Trend_Simulation!G301*Trend_Simulation!P301*4.31</f>
        <v>-6.85766701792825E-4</v>
      </c>
      <c r="AA206" s="67">
        <f>Trend_Simulation!H301*Trend_Simulation!Q301*4.31</f>
        <v>7.2971252233404726E-3</v>
      </c>
      <c r="AB206" s="67" t="e">
        <f>Trend_Simulation!#REF!*Trend_Simulation!#REF!*4.31</f>
        <v>#REF!</v>
      </c>
      <c r="AC206" s="67" t="e">
        <f>SUM(U206:AB206)</f>
        <v>#REF!</v>
      </c>
      <c r="AD206" s="67">
        <f>Summary!I205</f>
        <v>2.9501072680712122E-2</v>
      </c>
      <c r="AE206" s="67" t="e">
        <f>AC206-AD206</f>
        <v>#REF!</v>
      </c>
      <c r="AF206">
        <f>LN(1+AD206)</f>
        <v>2.9074289428546601E-2</v>
      </c>
    </row>
    <row r="207" spans="10:32" x14ac:dyDescent="0.35">
      <c r="J207" s="48">
        <f>Summary!A206</f>
        <v>43039</v>
      </c>
      <c r="K207" s="49">
        <f>K206*(1+Summary!B206)</f>
        <v>1.7406395391773108</v>
      </c>
      <c r="L207" s="49">
        <f>L206*(1+Summary!H206)</f>
        <v>2.0264234651656512</v>
      </c>
      <c r="M207" s="49">
        <f>M206*(1+Summary!I206)</f>
        <v>16.53317778101529</v>
      </c>
      <c r="N207">
        <f>MAX($K$3:K207)</f>
        <v>1.7406395391773108</v>
      </c>
      <c r="O207">
        <f>MAX($L$3:L207)</f>
        <v>2.0635245154286803</v>
      </c>
      <c r="P207" s="47">
        <f t="shared" si="6"/>
        <v>0</v>
      </c>
      <c r="Q207" s="47">
        <f t="shared" si="7"/>
        <v>-1.7979456985187103E-2</v>
      </c>
      <c r="R207" s="47">
        <f>M207/MAX($M$3:M207)-1</f>
        <v>-8.3511933759694235E-2</v>
      </c>
      <c r="T207" s="48">
        <f>Summary!A206</f>
        <v>43039</v>
      </c>
      <c r="U207" s="67">
        <f>Trend_Simulation!B302*Trend_Simulation!K302*4.31</f>
        <v>2.0179104665540414E-3</v>
      </c>
      <c r="V207" s="67">
        <f>Trend_Simulation!C302*Trend_Simulation!L302*4.31</f>
        <v>2.6002147620660322E-3</v>
      </c>
      <c r="W207" s="67">
        <f>Trend_Simulation!D302*Trend_Simulation!M302*4.31</f>
        <v>-1.8138678211114198E-3</v>
      </c>
      <c r="X207" s="67">
        <f>Trend_Simulation!E302*Trend_Simulation!N302*4.31</f>
        <v>2.3597254188544516E-3</v>
      </c>
      <c r="Y207" s="67">
        <f>Trend_Simulation!F302*Trend_Simulation!O302*4.31</f>
        <v>7.6717109608442063E-3</v>
      </c>
      <c r="Z207" s="67">
        <f>Trend_Simulation!G302*Trend_Simulation!P302*4.31</f>
        <v>1.1276635112861482E-2</v>
      </c>
      <c r="AA207" s="67">
        <f>Trend_Simulation!H302*Trend_Simulation!Q302*4.31</f>
        <v>3.465541804328706E-3</v>
      </c>
      <c r="AB207" s="67" t="e">
        <f>Trend_Simulation!#REF!*Trend_Simulation!#REF!*4.31</f>
        <v>#REF!</v>
      </c>
      <c r="AC207" s="67" t="e">
        <f>SUM(U207:AB207)</f>
        <v>#REF!</v>
      </c>
      <c r="AD207" s="67">
        <f>Summary!I206</f>
        <v>2.7001998694328878E-2</v>
      </c>
      <c r="AE207" s="67" t="e">
        <f>AC207-AD207</f>
        <v>#REF!</v>
      </c>
      <c r="AF207">
        <f>LN(1+AD207)</f>
        <v>2.6643877092851528E-2</v>
      </c>
    </row>
    <row r="208" spans="10:32" x14ac:dyDescent="0.35">
      <c r="J208" s="48">
        <f>Summary!A207</f>
        <v>43069</v>
      </c>
      <c r="K208" s="49">
        <f>K207*(1+Summary!B207)</f>
        <v>1.7915220441621718</v>
      </c>
      <c r="L208" s="49">
        <f>L207*(1+Summary!H207)</f>
        <v>2.0303983780790085</v>
      </c>
      <c r="M208" s="49">
        <f>M207*(1+Summary!I207)</f>
        <v>16.670034523655222</v>
      </c>
      <c r="N208">
        <f>MAX($K$3:K208)</f>
        <v>1.7915220441621718</v>
      </c>
      <c r="O208">
        <f>MAX($L$3:L208)</f>
        <v>2.0635245154286803</v>
      </c>
      <c r="P208" s="47">
        <f t="shared" si="6"/>
        <v>0</v>
      </c>
      <c r="Q208" s="47">
        <f t="shared" si="7"/>
        <v>-1.6053183328810672E-2</v>
      </c>
      <c r="R208" s="47">
        <f>M208/MAX($M$3:M208)-1</f>
        <v>-7.5925517338403248E-2</v>
      </c>
      <c r="T208" s="48">
        <f>Summary!A207</f>
        <v>43069</v>
      </c>
      <c r="U208" s="67">
        <f>Trend_Simulation!B303*Trend_Simulation!K303*4.31</f>
        <v>1.5788645379260339E-3</v>
      </c>
      <c r="V208" s="67">
        <f>Trend_Simulation!C303*Trend_Simulation!L303*4.31</f>
        <v>-3.5049476895820264E-4</v>
      </c>
      <c r="W208" s="67">
        <f>Trend_Simulation!D303*Trend_Simulation!M303*4.31</f>
        <v>-6.9563295155542805E-3</v>
      </c>
      <c r="X208" s="67">
        <f>Trend_Simulation!E303*Trend_Simulation!N303*4.31</f>
        <v>4.1197464827112664E-3</v>
      </c>
      <c r="Y208" s="67">
        <f>Trend_Simulation!F303*Trend_Simulation!O303*4.31</f>
        <v>9.8925596111980735E-3</v>
      </c>
      <c r="Z208" s="67">
        <f>Trend_Simulation!G303*Trend_Simulation!P303*4.31</f>
        <v>4.7454390117010097E-3</v>
      </c>
      <c r="AA208" s="67">
        <f>Trend_Simulation!H303*Trend_Simulation!Q303*4.31</f>
        <v>-4.5755432171081054E-3</v>
      </c>
      <c r="AB208" s="67" t="e">
        <f>Trend_Simulation!#REF!*Trend_Simulation!#REF!*4.31</f>
        <v>#REF!</v>
      </c>
      <c r="AC208" s="67" t="e">
        <f>SUM(U208:AB208)</f>
        <v>#REF!</v>
      </c>
      <c r="AD208" s="67">
        <f>Summary!I207</f>
        <v>8.277703442896675E-3</v>
      </c>
      <c r="AE208" s="67" t="e">
        <f>AC208-AD208</f>
        <v>#REF!</v>
      </c>
      <c r="AF208">
        <f>LN(1+AD208)</f>
        <v>8.2436311534909729E-3</v>
      </c>
    </row>
    <row r="209" spans="10:32" x14ac:dyDescent="0.35">
      <c r="J209" s="48">
        <f>Summary!A208</f>
        <v>43100</v>
      </c>
      <c r="K209" s="49">
        <f>K208*(1+Summary!B208)</f>
        <v>1.8085074957536345</v>
      </c>
      <c r="L209" s="49">
        <f>L208*(1+Summary!H208)</f>
        <v>2.036614862457117</v>
      </c>
      <c r="M209" s="49">
        <f>M208*(1+Summary!I208)</f>
        <v>16.885418077710664</v>
      </c>
      <c r="N209">
        <f>MAX($K$3:K209)</f>
        <v>1.8085074957536345</v>
      </c>
      <c r="O209">
        <f>MAX($L$3:L209)</f>
        <v>2.0635245154286803</v>
      </c>
      <c r="P209" s="47">
        <f t="shared" si="6"/>
        <v>0</v>
      </c>
      <c r="Q209" s="47">
        <f t="shared" si="7"/>
        <v>-1.3040626738555217E-2</v>
      </c>
      <c r="R209" s="47">
        <f>M209/MAX($M$3:M209)-1</f>
        <v>-6.3986103175513009E-2</v>
      </c>
      <c r="T209" s="48">
        <f>Summary!A208</f>
        <v>43100</v>
      </c>
      <c r="U209" s="67">
        <f>Trend_Simulation!B304*Trend_Simulation!K304*4.31</f>
        <v>7.6490265138440833E-3</v>
      </c>
      <c r="V209" s="67">
        <f>Trend_Simulation!C304*Trend_Simulation!L304*4.31</f>
        <v>5.942877637808667E-3</v>
      </c>
      <c r="W209" s="67">
        <f>Trend_Simulation!D304*Trend_Simulation!M304*4.31</f>
        <v>-1.4246160020186672E-3</v>
      </c>
      <c r="X209" s="67">
        <f>Trend_Simulation!E304*Trend_Simulation!N304*4.31</f>
        <v>0</v>
      </c>
      <c r="Y209" s="67">
        <f>Trend_Simulation!F304*Trend_Simulation!O304*4.31</f>
        <v>3.1895306909743197E-3</v>
      </c>
      <c r="Z209" s="67">
        <f>Trend_Simulation!G304*Trend_Simulation!P304*4.31</f>
        <v>8.2857852185756818E-4</v>
      </c>
      <c r="AA209" s="67">
        <f>Trend_Simulation!H304*Trend_Simulation!Q304*4.31</f>
        <v>-2.9894413575183958E-3</v>
      </c>
      <c r="AB209" s="67" t="e">
        <f>Trend_Simulation!#REF!*Trend_Simulation!#REF!*4.31</f>
        <v>#REF!</v>
      </c>
      <c r="AC209" s="67" t="e">
        <f>SUM(U209:AB209)</f>
        <v>#REF!</v>
      </c>
      <c r="AD209" s="67">
        <f>Summary!I208</f>
        <v>1.2920402399275817E-2</v>
      </c>
      <c r="AE209" s="67" t="e">
        <f>AC209-AD209</f>
        <v>#REF!</v>
      </c>
      <c r="AF209">
        <f>LN(1+AD209)</f>
        <v>1.2837646068004303E-2</v>
      </c>
    </row>
    <row r="210" spans="10:32" x14ac:dyDescent="0.35">
      <c r="J210" s="48">
        <f>Summary!A209</f>
        <v>43131</v>
      </c>
      <c r="K210" s="49">
        <f>K209*(1+Summary!B209)</f>
        <v>1.9096817074071311</v>
      </c>
      <c r="L210" s="49">
        <f>L209*(1+Summary!H209)</f>
        <v>2.0528900685848535</v>
      </c>
      <c r="M210" s="49">
        <f>M209*(1+Summary!I209)</f>
        <v>17.45485006291219</v>
      </c>
      <c r="N210">
        <f>MAX($K$3:K210)</f>
        <v>1.9096817074071311</v>
      </c>
      <c r="O210">
        <f>MAX($L$3:L210)</f>
        <v>2.0635245154286803</v>
      </c>
      <c r="P210" s="47">
        <f t="shared" si="6"/>
        <v>0</v>
      </c>
      <c r="Q210" s="47">
        <f t="shared" si="7"/>
        <v>-5.1535354992463533E-3</v>
      </c>
      <c r="R210" s="47">
        <f>M210/MAX($M$3:M210)-1</f>
        <v>-3.2420627627794296E-2</v>
      </c>
      <c r="T210" s="48">
        <f>Summary!A209</f>
        <v>43131</v>
      </c>
      <c r="U210" s="67">
        <f>Trend_Simulation!B305*Trend_Simulation!K305*4.31</f>
        <v>1.9303438535363312E-3</v>
      </c>
      <c r="V210" s="67">
        <f>Trend_Simulation!C305*Trend_Simulation!L305*4.31</f>
        <v>5.0204283951168736E-3</v>
      </c>
      <c r="W210" s="67">
        <f>Trend_Simulation!D305*Trend_Simulation!M305*4.31</f>
        <v>-6.9941559834920527E-3</v>
      </c>
      <c r="X210" s="67">
        <f>Trend_Simulation!E305*Trend_Simulation!N305*4.31</f>
        <v>-1.5478464671958791E-2</v>
      </c>
      <c r="Y210" s="67">
        <f>Trend_Simulation!F305*Trend_Simulation!O305*4.31</f>
        <v>1.8494319260412138E-2</v>
      </c>
      <c r="Z210" s="67">
        <f>Trend_Simulation!G305*Trend_Simulation!P305*4.31</f>
        <v>2.1398109511477668E-2</v>
      </c>
      <c r="AA210" s="67">
        <f>Trend_Simulation!H305*Trend_Simulation!Q305*4.31</f>
        <v>1.0071934861333327E-2</v>
      </c>
      <c r="AB210" s="67" t="e">
        <f>Trend_Simulation!#REF!*Trend_Simulation!#REF!*4.31</f>
        <v>#REF!</v>
      </c>
      <c r="AC210" s="67" t="e">
        <f>SUM(U210:AB210)</f>
        <v>#REF!</v>
      </c>
      <c r="AD210" s="67">
        <f>Summary!I209</f>
        <v>3.3723297971117304E-2</v>
      </c>
      <c r="AE210" s="67" t="e">
        <f>AC210-AD210</f>
        <v>#REF!</v>
      </c>
      <c r="AF210">
        <f>LN(1+AD210)</f>
        <v>3.3167136764471347E-2</v>
      </c>
    </row>
    <row r="211" spans="10:32" x14ac:dyDescent="0.35">
      <c r="J211" s="48">
        <f>Summary!A210</f>
        <v>43159</v>
      </c>
      <c r="K211" s="49">
        <f>K210*(1+Summary!B210)</f>
        <v>1.8345026216675255</v>
      </c>
      <c r="L211" s="49">
        <f>L210*(1+Summary!H210)</f>
        <v>2.0509965728223079</v>
      </c>
      <c r="M211" s="49">
        <f>M210*(1+Summary!I210)</f>
        <v>17.38690980090162</v>
      </c>
      <c r="N211">
        <f>MAX($K$3:K211)</f>
        <v>1.9096817074071311</v>
      </c>
      <c r="O211">
        <f>MAX($L$3:L211)</f>
        <v>2.0635245154286803</v>
      </c>
      <c r="P211" s="47">
        <f t="shared" si="6"/>
        <v>-3.9367338257473183E-2</v>
      </c>
      <c r="Q211" s="47">
        <f t="shared" si="7"/>
        <v>-6.0711382456097862E-3</v>
      </c>
      <c r="R211" s="47">
        <f>M211/MAX($M$3:M211)-1</f>
        <v>-3.6186778344532211E-2</v>
      </c>
      <c r="T211" s="48">
        <f>Summary!A210</f>
        <v>43159</v>
      </c>
      <c r="U211" s="67">
        <f>Trend_Simulation!B306*Trend_Simulation!K306*4.31</f>
        <v>-6.0047290351205734E-3</v>
      </c>
      <c r="V211" s="67">
        <f>Trend_Simulation!C306*Trend_Simulation!L306*4.31</f>
        <v>-4.4379119722304013E-3</v>
      </c>
      <c r="W211" s="67">
        <f>Trend_Simulation!D306*Trend_Simulation!M306*4.31</f>
        <v>9.1549678535503328E-3</v>
      </c>
      <c r="X211" s="67">
        <f>Trend_Simulation!E306*Trend_Simulation!N306*4.31</f>
        <v>6.4732484739804313E-3</v>
      </c>
      <c r="Y211" s="67">
        <f>Trend_Simulation!F306*Trend_Simulation!O306*4.31</f>
        <v>-1.2856954651663635E-2</v>
      </c>
      <c r="Z211" s="67">
        <f>Trend_Simulation!G306*Trend_Simulation!P306*4.31</f>
        <v>-3.3300679783000997E-3</v>
      </c>
      <c r="AA211" s="67">
        <f>Trend_Simulation!H306*Trend_Simulation!Q306*4.31</f>
        <v>7.0260923399993198E-3</v>
      </c>
      <c r="AB211" s="67" t="e">
        <f>Trend_Simulation!#REF!*Trend_Simulation!#REF!*4.31</f>
        <v>#REF!</v>
      </c>
      <c r="AC211" s="67" t="e">
        <f>SUM(U211:AB211)</f>
        <v>#REF!</v>
      </c>
      <c r="AD211" s="67">
        <f>Summary!I210</f>
        <v>-3.8923429170513038E-3</v>
      </c>
      <c r="AE211" s="67" t="e">
        <f>AC211-AD211</f>
        <v>#REF!</v>
      </c>
      <c r="AF211">
        <f>LN(1+AD211)</f>
        <v>-3.8999377980699717E-3</v>
      </c>
    </row>
    <row r="212" spans="10:32" x14ac:dyDescent="0.35">
      <c r="J212" s="48">
        <f>Summary!A211</f>
        <v>43190</v>
      </c>
      <c r="K212" s="49">
        <f>K211*(1+Summary!B211)</f>
        <v>1.7831031681559681</v>
      </c>
      <c r="L212" s="49">
        <f>L211*(1+Summary!H211)</f>
        <v>2.0431221519424776</v>
      </c>
      <c r="M212" s="49">
        <f>M211*(1+Summary!I211)</f>
        <v>17.105208702045779</v>
      </c>
      <c r="N212">
        <f>MAX($K$3:K212)</f>
        <v>1.9096817074071311</v>
      </c>
      <c r="O212">
        <f>MAX($L$3:L212)</f>
        <v>2.0635245154286803</v>
      </c>
      <c r="P212" s="47">
        <f t="shared" si="6"/>
        <v>-6.6282532193820298E-2</v>
      </c>
      <c r="Q212" s="47">
        <f t="shared" si="7"/>
        <v>-9.8871437357090919E-3</v>
      </c>
      <c r="R212" s="47">
        <f>M212/MAX($M$3:M212)-1</f>
        <v>-5.1802390707003543E-2</v>
      </c>
      <c r="T212" s="48">
        <f>Summary!A211</f>
        <v>43190</v>
      </c>
      <c r="U212" s="67">
        <f>Trend_Simulation!B307*Trend_Simulation!K307*4.31</f>
        <v>7.6360624852400841E-3</v>
      </c>
      <c r="V212" s="67">
        <f>Trend_Simulation!C307*Trend_Simulation!L307*4.31</f>
        <v>6.4166634843758254E-4</v>
      </c>
      <c r="W212" s="67">
        <f>Trend_Simulation!D307*Trend_Simulation!M307*4.31</f>
        <v>1.9965747936626617E-3</v>
      </c>
      <c r="X212" s="67">
        <f>Trend_Simulation!E307*Trend_Simulation!N307*4.31</f>
        <v>-7.6468958127260209E-3</v>
      </c>
      <c r="Y212" s="67">
        <f>Trend_Simulation!F307*Trend_Simulation!O307*4.31</f>
        <v>-9.0520154541268993E-3</v>
      </c>
      <c r="Z212" s="67">
        <f>Trend_Simulation!G307*Trend_Simulation!P307*4.31</f>
        <v>-1.0361652713919901E-2</v>
      </c>
      <c r="AA212" s="67">
        <f>Trend_Simulation!H307*Trend_Simulation!Q307*4.31</f>
        <v>2.3881486191395994E-4</v>
      </c>
      <c r="AB212" s="67" t="e">
        <f>Trend_Simulation!#REF!*Trend_Simulation!#REF!*4.31</f>
        <v>#REF!</v>
      </c>
      <c r="AC212" s="67" t="e">
        <f>SUM(U212:AB212)</f>
        <v>#REF!</v>
      </c>
      <c r="AD212" s="67">
        <f>Summary!I211</f>
        <v>-1.620190718659123E-2</v>
      </c>
      <c r="AE212" s="67" t="e">
        <f>AC212-AD212</f>
        <v>#REF!</v>
      </c>
      <c r="AF212">
        <f>LN(1+AD212)</f>
        <v>-1.6334593214554695E-2</v>
      </c>
    </row>
    <row r="213" spans="10:32" x14ac:dyDescent="0.35">
      <c r="J213" s="48">
        <f>Summary!A212</f>
        <v>43220</v>
      </c>
      <c r="K213" s="49">
        <f>K212*(1+Summary!B212)</f>
        <v>1.785835610368508</v>
      </c>
      <c r="L213" s="49">
        <f>L212*(1+Summary!H212)</f>
        <v>2.0457361680382369</v>
      </c>
      <c r="M213" s="49">
        <f>M212*(1+Summary!I212)</f>
        <v>17.197562498555477</v>
      </c>
      <c r="N213">
        <f>MAX($K$3:K213)</f>
        <v>1.9096817074071311</v>
      </c>
      <c r="O213">
        <f>MAX($L$3:L213)</f>
        <v>2.0635245154286803</v>
      </c>
      <c r="P213" s="47">
        <f t="shared" si="6"/>
        <v>-6.4851695734560399E-2</v>
      </c>
      <c r="Q213" s="47">
        <f t="shared" si="7"/>
        <v>-8.6203712422326939E-3</v>
      </c>
      <c r="R213" s="47">
        <f>M213/MAX($M$3:M213)-1</f>
        <v>-4.6682918002227125E-2</v>
      </c>
      <c r="T213" s="48">
        <f>Summary!A212</f>
        <v>43220</v>
      </c>
      <c r="U213" s="67">
        <f>Trend_Simulation!B308*Trend_Simulation!K308*4.31</f>
        <v>6.9057376614939268E-3</v>
      </c>
      <c r="V213" s="67">
        <f>Trend_Simulation!C308*Trend_Simulation!L308*4.31</f>
        <v>-1.465925709501122E-3</v>
      </c>
      <c r="W213" s="67">
        <f>Trend_Simulation!D308*Trend_Simulation!M308*4.31</f>
        <v>-1.9354533549579838E-3</v>
      </c>
      <c r="X213" s="67">
        <f>Trend_Simulation!E308*Trend_Simulation!N308*4.31</f>
        <v>1.0447559256800387E-2</v>
      </c>
      <c r="Y213" s="67">
        <f>Trend_Simulation!F308*Trend_Simulation!O308*4.31</f>
        <v>4.8748499909960773E-4</v>
      </c>
      <c r="Z213" s="67">
        <f>Trend_Simulation!G308*Trend_Simulation!P308*4.31</f>
        <v>6.8153811131330014E-4</v>
      </c>
      <c r="AA213" s="67">
        <f>Trend_Simulation!H308*Trend_Simulation!Q308*4.31</f>
        <v>-9.6066307395698269E-3</v>
      </c>
      <c r="AB213" s="67" t="e">
        <f>Trend_Simulation!#REF!*Trend_Simulation!#REF!*4.31</f>
        <v>#REF!</v>
      </c>
      <c r="AC213" s="67" t="e">
        <f>SUM(U213:AB213)</f>
        <v>#REF!</v>
      </c>
      <c r="AD213" s="67">
        <f>Summary!I212</f>
        <v>5.3991622153462615E-3</v>
      </c>
      <c r="AE213" s="67" t="e">
        <f>AC213-AD213</f>
        <v>#REF!</v>
      </c>
      <c r="AF213">
        <f>LN(1+AD213)</f>
        <v>5.3846389910753752E-3</v>
      </c>
    </row>
    <row r="214" spans="10:32" x14ac:dyDescent="0.35">
      <c r="J214" s="48">
        <f>Summary!A213</f>
        <v>43251</v>
      </c>
      <c r="K214" s="49">
        <f>K213*(1+Summary!B213)</f>
        <v>1.8252713979765134</v>
      </c>
      <c r="L214" s="49">
        <f>L213*(1+Summary!H213)</f>
        <v>2.0559553546039417</v>
      </c>
      <c r="M214" s="49">
        <f>M213*(1+Summary!I213)</f>
        <v>17.560094252210799</v>
      </c>
      <c r="N214">
        <f>MAX($K$3:K214)</f>
        <v>1.9096817074071311</v>
      </c>
      <c r="O214">
        <f>MAX($L$3:L214)</f>
        <v>2.0635245154286803</v>
      </c>
      <c r="P214" s="47">
        <f t="shared" si="6"/>
        <v>-4.4201245214431917E-2</v>
      </c>
      <c r="Q214" s="47">
        <f t="shared" si="7"/>
        <v>-3.6680740975670867E-3</v>
      </c>
      <c r="R214" s="47">
        <f>M214/MAX($M$3:M214)-1</f>
        <v>-2.658659833161936E-2</v>
      </c>
      <c r="T214" s="48">
        <f>Summary!A213</f>
        <v>43251</v>
      </c>
      <c r="U214" s="67">
        <f>Trend_Simulation!B309*Trend_Simulation!K309*4.31</f>
        <v>5.920389858192503E-3</v>
      </c>
      <c r="V214" s="67">
        <f>Trend_Simulation!C309*Trend_Simulation!L309*4.31</f>
        <v>-3.7669434616443339E-3</v>
      </c>
      <c r="W214" s="67">
        <f>Trend_Simulation!D309*Trend_Simulation!M309*4.31</f>
        <v>5.0241683036895621E-3</v>
      </c>
      <c r="X214" s="67">
        <f>Trend_Simulation!E309*Trend_Simulation!N309*4.31</f>
        <v>-7.3049981299631549E-3</v>
      </c>
      <c r="Y214" s="67">
        <f>Trend_Simulation!F309*Trend_Simulation!O309*4.31</f>
        <v>7.0164486231140862E-3</v>
      </c>
      <c r="Z214" s="67">
        <f>Trend_Simulation!G309*Trend_Simulation!P309*4.31</f>
        <v>1.3007582196576089E-2</v>
      </c>
      <c r="AA214" s="67">
        <f>Trend_Simulation!H309*Trend_Simulation!Q309*4.31</f>
        <v>1.633349872793233E-3</v>
      </c>
      <c r="AB214" s="67" t="e">
        <f>Trend_Simulation!#REF!*Trend_Simulation!#REF!*4.31</f>
        <v>#REF!</v>
      </c>
      <c r="AC214" s="67" t="e">
        <f>SUM(U214:AB214)</f>
        <v>#REF!</v>
      </c>
      <c r="AD214" s="67">
        <f>Summary!I213</f>
        <v>2.1080414953326843E-2</v>
      </c>
      <c r="AE214" s="67" t="e">
        <f>AC214-AD214</f>
        <v>#REF!</v>
      </c>
      <c r="AF214">
        <f>LN(1+AD214)</f>
        <v>2.0861297053941911E-2</v>
      </c>
    </row>
    <row r="215" spans="10:32" x14ac:dyDescent="0.35">
      <c r="J215" s="48">
        <f>Summary!A214</f>
        <v>43281</v>
      </c>
      <c r="K215" s="49">
        <f>K214*(1+Summary!B214)</f>
        <v>1.8336164241931885</v>
      </c>
      <c r="L215" s="49">
        <f>L214*(1+Summary!H214)</f>
        <v>2.0570904383057527</v>
      </c>
      <c r="M215" s="49">
        <f>M214*(1+Summary!I214)</f>
        <v>17.601006515143354</v>
      </c>
      <c r="N215">
        <f>MAX($K$3:K215)</f>
        <v>1.9096817074071311</v>
      </c>
      <c r="O215">
        <f>MAX($L$3:L215)</f>
        <v>2.0635245154286803</v>
      </c>
      <c r="P215" s="47">
        <f t="shared" si="6"/>
        <v>-3.9831393325341136E-2</v>
      </c>
      <c r="Q215" s="47">
        <f t="shared" si="7"/>
        <v>-3.118003723639351E-3</v>
      </c>
      <c r="R215" s="47">
        <f>M215/MAX($M$3:M215)-1</f>
        <v>-2.4318697917240062E-2</v>
      </c>
      <c r="T215" s="48">
        <f>Summary!A214</f>
        <v>43281</v>
      </c>
      <c r="U215" s="67">
        <f>Trend_Simulation!B310*Trend_Simulation!K310*4.31</f>
        <v>-9.0371886825497201E-4</v>
      </c>
      <c r="V215" s="67">
        <f>Trend_Simulation!C310*Trend_Simulation!L310*4.31</f>
        <v>-9.1926195180834138E-3</v>
      </c>
      <c r="W215" s="67">
        <f>Trend_Simulation!D310*Trend_Simulation!M310*4.31</f>
        <v>8.7632177922936495E-4</v>
      </c>
      <c r="X215" s="67">
        <f>Trend_Simulation!E310*Trend_Simulation!N310*4.31</f>
        <v>1.162831592436517E-3</v>
      </c>
      <c r="Y215" s="67">
        <f>Trend_Simulation!F310*Trend_Simulation!O310*4.31</f>
        <v>1.4469380770142954E-3</v>
      </c>
      <c r="Z215" s="67">
        <f>Trend_Simulation!G310*Trend_Simulation!P310*4.31</f>
        <v>2.1471642058640233E-3</v>
      </c>
      <c r="AA215" s="67">
        <f>Trend_Simulation!H310*Trend_Simulation!Q310*4.31</f>
        <v>6.842614341685563E-3</v>
      </c>
      <c r="AB215" s="67" t="e">
        <f>Trend_Simulation!#REF!*Trend_Simulation!#REF!*4.31</f>
        <v>#REF!</v>
      </c>
      <c r="AC215" s="67" t="e">
        <f>SUM(U215:AB215)</f>
        <v>#REF!</v>
      </c>
      <c r="AD215" s="67">
        <f>Summary!I214</f>
        <v>2.3298430147892374E-3</v>
      </c>
      <c r="AE215" s="67" t="e">
        <f>AC215-AD215</f>
        <v>#REF!</v>
      </c>
      <c r="AF215">
        <f>LN(1+AD215)</f>
        <v>2.3271331387934701E-3</v>
      </c>
    </row>
    <row r="216" spans="10:32" x14ac:dyDescent="0.35">
      <c r="J216" s="48">
        <f>Summary!A215</f>
        <v>43312</v>
      </c>
      <c r="K216" s="49">
        <f>K215*(1+Summary!B215)</f>
        <v>1.8979395908721635</v>
      </c>
      <c r="L216" s="49">
        <f>L215*(1+Summary!H215)</f>
        <v>2.0686189553833314</v>
      </c>
      <c r="M216" s="49">
        <f>M215*(1+Summary!I215)</f>
        <v>18.017271630058382</v>
      </c>
      <c r="N216">
        <f>MAX($K$3:K216)</f>
        <v>1.9096817074071311</v>
      </c>
      <c r="O216">
        <f>MAX($L$3:L216)</f>
        <v>2.0686189553833314</v>
      </c>
      <c r="P216" s="47">
        <f t="shared" si="6"/>
        <v>-6.1487296492516164E-3</v>
      </c>
      <c r="Q216" s="47">
        <f t="shared" si="7"/>
        <v>0</v>
      </c>
      <c r="R216" s="47">
        <f>M216/MAX($M$3:M216)-1</f>
        <v>-1.2437624592881447E-3</v>
      </c>
      <c r="T216" s="48">
        <f>Summary!A215</f>
        <v>43312</v>
      </c>
      <c r="U216" s="67">
        <f>Trend_Simulation!B311*Trend_Simulation!K311*4.31</f>
        <v>-3.687191291334956E-3</v>
      </c>
      <c r="V216" s="67">
        <f>Trend_Simulation!C311*Trend_Simulation!L311*4.31</f>
        <v>5.9446865048054217E-3</v>
      </c>
      <c r="W216" s="67">
        <f>Trend_Simulation!D311*Trend_Simulation!M311*4.31</f>
        <v>-4.2857286934224383E-3</v>
      </c>
      <c r="X216" s="67">
        <f>Trend_Simulation!E311*Trend_Simulation!N311*4.31</f>
        <v>5.1685608485780195E-3</v>
      </c>
      <c r="Y216" s="67">
        <f>Trend_Simulation!F311*Trend_Simulation!O311*4.31</f>
        <v>1.1166489524193973E-2</v>
      </c>
      <c r="Z216" s="67">
        <f>Trend_Simulation!G311*Trend_Simulation!P311*4.31</f>
        <v>5.8892987582403562E-3</v>
      </c>
      <c r="AA216" s="67">
        <f>Trend_Simulation!H311*Trend_Simulation!Q311*4.31</f>
        <v>3.9583442983465037E-3</v>
      </c>
      <c r="AB216" s="67" t="e">
        <f>Trend_Simulation!#REF!*Trend_Simulation!#REF!*4.31</f>
        <v>#REF!</v>
      </c>
      <c r="AC216" s="67" t="e">
        <f>SUM(U216:AB216)</f>
        <v>#REF!</v>
      </c>
      <c r="AD216" s="67">
        <f>Summary!I215</f>
        <v>2.3650074474825297E-2</v>
      </c>
      <c r="AE216" s="67" t="e">
        <f>AC216-AD216</f>
        <v>#REF!</v>
      </c>
      <c r="AF216">
        <f>LN(1+AD216)</f>
        <v>2.3374744070636753E-2</v>
      </c>
    </row>
    <row r="217" spans="10:32" x14ac:dyDescent="0.35">
      <c r="J217" s="48">
        <f>Summary!A216</f>
        <v>43343</v>
      </c>
      <c r="K217" s="49">
        <f>K216*(1+Summary!B216)</f>
        <v>1.955247027545969</v>
      </c>
      <c r="L217" s="49">
        <f>L216*(1+Summary!H216)</f>
        <v>2.0796279422562729</v>
      </c>
      <c r="M217" s="49">
        <f>M216*(1+Summary!I216)</f>
        <v>18.421911181860505</v>
      </c>
      <c r="N217">
        <f>MAX($K$3:K217)</f>
        <v>1.955247027545969</v>
      </c>
      <c r="O217">
        <f>MAX($L$3:L217)</f>
        <v>2.0796279422562729</v>
      </c>
      <c r="P217" s="47">
        <f t="shared" si="6"/>
        <v>0</v>
      </c>
      <c r="Q217" s="47">
        <f t="shared" si="7"/>
        <v>0</v>
      </c>
      <c r="R217" s="47">
        <f>M217/MAX($M$3:M217)-1</f>
        <v>0</v>
      </c>
      <c r="T217" s="48">
        <f>Summary!A216</f>
        <v>43343</v>
      </c>
      <c r="U217" s="67">
        <f>Trend_Simulation!B312*Trend_Simulation!K312*4.31</f>
        <v>6.1268040585709168E-3</v>
      </c>
      <c r="V217" s="67">
        <f>Trend_Simulation!C312*Trend_Simulation!L312*4.31</f>
        <v>5.2765439755858064E-3</v>
      </c>
      <c r="W217" s="67">
        <f>Trend_Simulation!D312*Trend_Simulation!M312*4.31</f>
        <v>-2.3245392874631826E-3</v>
      </c>
      <c r="X217" s="67">
        <f>Trend_Simulation!E312*Trend_Simulation!N312*4.31</f>
        <v>-6.7649884373589923E-3</v>
      </c>
      <c r="Y217" s="67">
        <f>Trend_Simulation!F312*Trend_Simulation!O312*4.31</f>
        <v>9.4889421318574713E-3</v>
      </c>
      <c r="Z217" s="67">
        <f>Trend_Simulation!G312*Trend_Simulation!P312*4.31</f>
        <v>1.3475357553797728E-2</v>
      </c>
      <c r="AA217" s="67">
        <f>Trend_Simulation!H312*Trend_Simulation!Q312*4.31</f>
        <v>-2.3407233812252938E-3</v>
      </c>
      <c r="AB217" s="67" t="e">
        <f>Trend_Simulation!#REF!*Trend_Simulation!#REF!*4.31</f>
        <v>#REF!</v>
      </c>
      <c r="AC217" s="67" t="e">
        <f>SUM(U217:AB217)</f>
        <v>#REF!</v>
      </c>
      <c r="AD217" s="67">
        <f>Summary!I216</f>
        <v>2.2458425454776335E-2</v>
      </c>
      <c r="AE217" s="67" t="e">
        <f>AC217-AD217</f>
        <v>#REF!</v>
      </c>
      <c r="AF217">
        <f>LN(1+AD217)</f>
        <v>2.2209948406261486E-2</v>
      </c>
    </row>
    <row r="218" spans="10:32" x14ac:dyDescent="0.35">
      <c r="J218" s="48">
        <f>Summary!A217</f>
        <v>43373</v>
      </c>
      <c r="K218" s="49">
        <f>K217*(1+Summary!B217)</f>
        <v>1.9631489550254755</v>
      </c>
      <c r="L218" s="49">
        <f>L217*(1+Summary!H217)</f>
        <v>2.0907283360394642</v>
      </c>
      <c r="M218" s="49">
        <f>M217*(1+Summary!I217)</f>
        <v>18.836865106519234</v>
      </c>
      <c r="N218">
        <f>MAX($K$3:K218)</f>
        <v>1.9631489550254755</v>
      </c>
      <c r="O218">
        <f>MAX($L$3:L218)</f>
        <v>2.0907283360394642</v>
      </c>
      <c r="P218" s="47">
        <f t="shared" si="6"/>
        <v>0</v>
      </c>
      <c r="Q218" s="47">
        <f t="shared" si="7"/>
        <v>0</v>
      </c>
      <c r="R218" s="47">
        <f>M218/MAX($M$3:M218)-1</f>
        <v>0</v>
      </c>
      <c r="T218" s="48">
        <f>Summary!A217</f>
        <v>43373</v>
      </c>
      <c r="U218" s="67">
        <f>Trend_Simulation!B313*Trend_Simulation!K313*4.31</f>
        <v>5.9229927253625411E-3</v>
      </c>
      <c r="V218" s="67">
        <f>Trend_Simulation!C313*Trend_Simulation!L313*4.31</f>
        <v>2.098261858119566E-3</v>
      </c>
      <c r="W218" s="67">
        <f>Trend_Simulation!D313*Trend_Simulation!M313*4.31</f>
        <v>-3.1570472357373741E-3</v>
      </c>
      <c r="X218" s="67">
        <f>Trend_Simulation!E313*Trend_Simulation!N313*4.31</f>
        <v>9.7780224967100454E-3</v>
      </c>
      <c r="Y218" s="67">
        <f>Trend_Simulation!F313*Trend_Simulation!O313*4.31</f>
        <v>1.3680559336054379E-3</v>
      </c>
      <c r="Z218" s="67">
        <f>Trend_Simulation!G313*Trend_Simulation!P313*4.31</f>
        <v>-1.1278892549496104E-3</v>
      </c>
      <c r="AA218" s="67">
        <f>Trend_Simulation!H313*Trend_Simulation!Q313*4.31</f>
        <v>8.1230152784104118E-3</v>
      </c>
      <c r="AB218" s="67" t="e">
        <f>Trend_Simulation!#REF!*Trend_Simulation!#REF!*4.31</f>
        <v>#REF!</v>
      </c>
      <c r="AC218" s="67" t="e">
        <f>SUM(U218:AB218)</f>
        <v>#REF!</v>
      </c>
      <c r="AD218" s="67">
        <f>Summary!I217</f>
        <v>2.2525020371790883E-2</v>
      </c>
      <c r="AE218" s="67" t="e">
        <f>AC218-AD218</f>
        <v>#REF!</v>
      </c>
      <c r="AF218">
        <f>LN(1+AD218)</f>
        <v>2.2275078436701477E-2</v>
      </c>
    </row>
    <row r="219" spans="10:32" x14ac:dyDescent="0.35">
      <c r="J219" s="48">
        <f>Summary!A218</f>
        <v>43404</v>
      </c>
      <c r="K219" s="49">
        <f>K218*(1+Summary!B218)</f>
        <v>1.8232774536592546</v>
      </c>
      <c r="L219" s="49">
        <f>L218*(1+Summary!H218)</f>
        <v>2.0693691436417163</v>
      </c>
      <c r="M219" s="49">
        <f>M218*(1+Summary!I218)</f>
        <v>18.024767367960653</v>
      </c>
      <c r="N219">
        <f>MAX($K$3:K219)</f>
        <v>1.9631489550254755</v>
      </c>
      <c r="O219">
        <f>MAX($L$3:L219)</f>
        <v>2.0907283360394642</v>
      </c>
      <c r="P219" s="47">
        <f t="shared" si="6"/>
        <v>-7.1248542301470819E-2</v>
      </c>
      <c r="Q219" s="47">
        <f t="shared" si="7"/>
        <v>-1.0216149094821825E-2</v>
      </c>
      <c r="R219" s="47">
        <f>M219/MAX($M$3:M219)-1</f>
        <v>-4.3112149180147941E-2</v>
      </c>
      <c r="T219" s="48">
        <f>Summary!A218</f>
        <v>43404</v>
      </c>
      <c r="U219" s="67">
        <f>Trend_Simulation!B314*Trend_Simulation!K314*4.31</f>
        <v>-3.6134911366232083E-3</v>
      </c>
      <c r="V219" s="67">
        <f>Trend_Simulation!C314*Trend_Simulation!L314*4.31</f>
        <v>-3.7761868991218151E-3</v>
      </c>
      <c r="W219" s="67">
        <f>Trend_Simulation!D314*Trend_Simulation!M314*4.31</f>
        <v>8.1916938647393911E-3</v>
      </c>
      <c r="X219" s="67">
        <f>Trend_Simulation!E314*Trend_Simulation!N314*4.31</f>
        <v>2.8780460948204336E-3</v>
      </c>
      <c r="Y219" s="67">
        <f>Trend_Simulation!F314*Trend_Simulation!O314*4.31</f>
        <v>-2.4628825782847707E-2</v>
      </c>
      <c r="Z219" s="67">
        <f>Trend_Simulation!G314*Trend_Simulation!P314*4.31</f>
        <v>-2.1782853826077812E-2</v>
      </c>
      <c r="AA219" s="67">
        <f>Trend_Simulation!H314*Trend_Simulation!Q314*4.31</f>
        <v>-1.2999849135712403E-3</v>
      </c>
      <c r="AB219" s="67" t="e">
        <f>Trend_Simulation!#REF!*Trend_Simulation!#REF!*4.31</f>
        <v>#REF!</v>
      </c>
      <c r="AC219" s="67" t="e">
        <f>SUM(U219:AB219)</f>
        <v>#REF!</v>
      </c>
      <c r="AD219" s="67">
        <f>Summary!I218</f>
        <v>-4.3112149180147996E-2</v>
      </c>
      <c r="AE219" s="67" t="e">
        <f>AC219-AD219</f>
        <v>#REF!</v>
      </c>
      <c r="AF219">
        <f>LN(1+AD219)</f>
        <v>-4.406908267228208E-2</v>
      </c>
    </row>
    <row r="220" spans="10:32" x14ac:dyDescent="0.35">
      <c r="J220" s="48">
        <f>Summary!A219</f>
        <v>43434</v>
      </c>
      <c r="K220" s="49">
        <f>K219*(1+Summary!B219)</f>
        <v>1.8550328631563378</v>
      </c>
      <c r="L220" s="49">
        <f>L219*(1+Summary!H219)</f>
        <v>2.0601402738259584</v>
      </c>
      <c r="M220" s="49">
        <f>M219*(1+Summary!I219)</f>
        <v>17.685538603929139</v>
      </c>
      <c r="N220">
        <f>MAX($K$3:K220)</f>
        <v>1.9631489550254755</v>
      </c>
      <c r="O220">
        <f>MAX($L$3:L220)</f>
        <v>2.0907283360394642</v>
      </c>
      <c r="P220" s="47">
        <f t="shared" si="6"/>
        <v>-5.5072790881390166E-2</v>
      </c>
      <c r="Q220" s="47">
        <f t="shared" si="7"/>
        <v>-1.4630337995729104E-2</v>
      </c>
      <c r="R220" s="47">
        <f>M220/MAX($M$3:M220)-1</f>
        <v>-6.1120918798300061E-2</v>
      </c>
      <c r="T220" s="48">
        <f>Summary!A219</f>
        <v>43434</v>
      </c>
      <c r="U220" s="67">
        <f>Trend_Simulation!B315*Trend_Simulation!K315*4.31</f>
        <v>-2.586415489754048E-2</v>
      </c>
      <c r="V220" s="67">
        <f>Trend_Simulation!C315*Trend_Simulation!L315*4.31</f>
        <v>-9.8787703157270849E-4</v>
      </c>
      <c r="W220" s="67">
        <f>Trend_Simulation!D315*Trend_Simulation!M315*4.31</f>
        <v>8.3006942571537297E-3</v>
      </c>
      <c r="X220" s="67">
        <f>Trend_Simulation!E315*Trend_Simulation!N315*4.31</f>
        <v>-8.158614915797148E-3</v>
      </c>
      <c r="Y220" s="67">
        <f>Trend_Simulation!F315*Trend_Simulation!O315*4.31</f>
        <v>5.9315725886913946E-3</v>
      </c>
      <c r="Z220" s="67">
        <f>Trend_Simulation!G315*Trend_Simulation!P315*4.31</f>
        <v>-9.119183691028588E-4</v>
      </c>
      <c r="AA220" s="67">
        <f>Trend_Simulation!H315*Trend_Simulation!Q315*4.31</f>
        <v>2.4687742490265381E-3</v>
      </c>
      <c r="AB220" s="67" t="e">
        <f>Trend_Simulation!#REF!*Trend_Simulation!#REF!*4.31</f>
        <v>#REF!</v>
      </c>
      <c r="AC220" s="67" t="e">
        <f>SUM(U220:AB220)</f>
        <v>#REF!</v>
      </c>
      <c r="AD220" s="67">
        <f>Summary!I219</f>
        <v>-1.8820146585331151E-2</v>
      </c>
      <c r="AE220" s="67" t="e">
        <f>AC220-AD220</f>
        <v>#REF!</v>
      </c>
      <c r="AF220">
        <f>LN(1+AD220)</f>
        <v>-1.8999499406776373E-2</v>
      </c>
    </row>
    <row r="221" spans="10:32" x14ac:dyDescent="0.35">
      <c r="J221" s="48">
        <f>Summary!A220</f>
        <v>43465</v>
      </c>
      <c r="K221" s="49">
        <f>K220*(1+Summary!B220)</f>
        <v>1.6825936046082248</v>
      </c>
      <c r="L221" s="49">
        <f>L220*(1+Summary!H220)</f>
        <v>2.0269712334831462</v>
      </c>
      <c r="M221" s="49">
        <f>M220*(1+Summary!I220)</f>
        <v>16.483919412867262</v>
      </c>
      <c r="N221">
        <f>MAX($K$3:K221)</f>
        <v>1.9631489550254755</v>
      </c>
      <c r="O221">
        <f>MAX($L$3:L221)</f>
        <v>2.0907283360394642</v>
      </c>
      <c r="P221" s="47">
        <f t="shared" si="6"/>
        <v>-0.14291088289508314</v>
      </c>
      <c r="Q221" s="47">
        <f t="shared" si="7"/>
        <v>-3.0495163554866811E-2</v>
      </c>
      <c r="R221" s="47">
        <f>M221/MAX($M$3:M221)-1</f>
        <v>-0.12491174515220382</v>
      </c>
      <c r="T221" s="48">
        <f>Summary!A220</f>
        <v>43465</v>
      </c>
      <c r="U221" s="67">
        <f>Trend_Simulation!B316*Trend_Simulation!K316*4.31</f>
        <v>6.9522926304238135E-3</v>
      </c>
      <c r="V221" s="67">
        <f>Trend_Simulation!C316*Trend_Simulation!L316*4.31</f>
        <v>-1.1479878358685547E-2</v>
      </c>
      <c r="W221" s="67">
        <f>Trend_Simulation!D316*Trend_Simulation!M316*4.31</f>
        <v>1.5425284360222049E-2</v>
      </c>
      <c r="X221" s="67">
        <f>Trend_Simulation!E316*Trend_Simulation!N316*4.31</f>
        <v>-1.6145782678679183E-2</v>
      </c>
      <c r="Y221" s="67">
        <f>Trend_Simulation!F316*Trend_Simulation!O316*4.31</f>
        <v>-3.1767713650758124E-2</v>
      </c>
      <c r="Z221" s="67">
        <f>Trend_Simulation!G316*Trend_Simulation!P316*4.31</f>
        <v>-2.2512971753347346E-2</v>
      </c>
      <c r="AA221" s="67">
        <f>Trend_Simulation!H316*Trend_Simulation!Q316*4.31</f>
        <v>-9.8638664263569521E-3</v>
      </c>
      <c r="AB221" s="67" t="e">
        <f>Trend_Simulation!#REF!*Trend_Simulation!#REF!*4.31</f>
        <v>#REF!</v>
      </c>
      <c r="AC221" s="67" t="e">
        <f>SUM(U221:AB221)</f>
        <v>#REF!</v>
      </c>
      <c r="AD221" s="67">
        <f>Summary!I220</f>
        <v>-6.7943601717332963E-2</v>
      </c>
      <c r="AE221" s="67" t="e">
        <f>AC221-AD221</f>
        <v>#REF!</v>
      </c>
      <c r="AF221">
        <f>LN(1+AD221)</f>
        <v>-7.0361952948567091E-2</v>
      </c>
    </row>
    <row r="222" spans="10:32" x14ac:dyDescent="0.35">
      <c r="J222" s="48">
        <f>Summary!A221</f>
        <v>43496</v>
      </c>
      <c r="K222" s="49">
        <f>K221*(1+Summary!B221)</f>
        <v>1.8164094232331414</v>
      </c>
      <c r="L222" s="49">
        <f>L221*(1+Summary!H221)</f>
        <v>1.9948170720536125</v>
      </c>
      <c r="M222" s="49">
        <f>M221*(1+Summary!I221)</f>
        <v>15.380444316872989</v>
      </c>
      <c r="N222">
        <f>MAX($K$3:K222)</f>
        <v>1.9631489550254755</v>
      </c>
      <c r="O222">
        <f>MAX($L$3:L222)</f>
        <v>2.0907283360394642</v>
      </c>
      <c r="P222" s="47">
        <f t="shared" si="6"/>
        <v>-7.4747018771395224E-2</v>
      </c>
      <c r="Q222" s="47">
        <f t="shared" si="7"/>
        <v>-4.5874570278958138E-2</v>
      </c>
      <c r="R222" s="47">
        <f>M222/MAX($M$3:M222)-1</f>
        <v>-0.18349235767739369</v>
      </c>
      <c r="T222" s="48">
        <f>Summary!A221</f>
        <v>43496</v>
      </c>
      <c r="U222" s="67">
        <f>Trend_Simulation!B317*Trend_Simulation!K317*4.31</f>
        <v>-1.7884951079844964E-2</v>
      </c>
      <c r="V222" s="67">
        <f>Trend_Simulation!C317*Trend_Simulation!L317*4.31</f>
        <v>-7.5205201417419786E-3</v>
      </c>
      <c r="W222" s="67">
        <f>Trend_Simulation!D317*Trend_Simulation!M317*4.31</f>
        <v>4.2439242504055848E-3</v>
      </c>
      <c r="X222" s="67">
        <f>Trend_Simulation!E317*Trend_Simulation!N317*4.31</f>
        <v>-3.5786091346052726E-3</v>
      </c>
      <c r="Y222" s="67">
        <f>Trend_Simulation!F317*Trend_Simulation!O317*4.31</f>
        <v>-2.4157814991962848E-2</v>
      </c>
      <c r="Z222" s="67">
        <f>Trend_Simulation!G317*Trend_Simulation!P317*4.31</f>
        <v>-2.1391428557772617E-2</v>
      </c>
      <c r="AA222" s="67">
        <f>Trend_Simulation!H317*Trend_Simulation!Q317*4.31</f>
        <v>1.9191961360832761E-3</v>
      </c>
      <c r="AB222" s="67" t="e">
        <f>Trend_Simulation!#REF!*Trend_Simulation!#REF!*4.31</f>
        <v>#REF!</v>
      </c>
      <c r="AC222" s="67" t="e">
        <f>SUM(U222:AB222)</f>
        <v>#REF!</v>
      </c>
      <c r="AD222" s="67">
        <f>Summary!I221</f>
        <v>-6.6942519455227792E-2</v>
      </c>
      <c r="AE222" s="67" t="e">
        <f>AC222-AD222</f>
        <v>#REF!</v>
      </c>
      <c r="AF222">
        <f>LN(1+AD222)</f>
        <v>-6.9288471731571794E-2</v>
      </c>
    </row>
    <row r="223" spans="10:32" x14ac:dyDescent="0.35">
      <c r="J223" s="48">
        <f>Summary!A222</f>
        <v>43524</v>
      </c>
      <c r="K223" s="49">
        <f>K222*(1+Summary!B222)</f>
        <v>1.870319769588654</v>
      </c>
      <c r="L223" s="49">
        <f>L222*(1+Summary!H222)</f>
        <v>1.9867434474489289</v>
      </c>
      <c r="M223" s="49">
        <f>M222*(1+Summary!I222)</f>
        <v>15.117752340040195</v>
      </c>
      <c r="N223">
        <f>MAX($K$3:K223)</f>
        <v>1.9631489550254755</v>
      </c>
      <c r="O223">
        <f>MAX($L$3:L223)</f>
        <v>2.0907283360394642</v>
      </c>
      <c r="P223" s="47">
        <f t="shared" si="6"/>
        <v>-4.7285859383816797E-2</v>
      </c>
      <c r="Q223" s="47">
        <f t="shared" si="7"/>
        <v>-4.97362028332754E-2</v>
      </c>
      <c r="R223" s="47">
        <f>M223/MAX($M$3:M223)-1</f>
        <v>-0.19743798904159982</v>
      </c>
      <c r="T223" s="48">
        <f>Summary!A222</f>
        <v>43524</v>
      </c>
      <c r="U223" s="67">
        <f>Trend_Simulation!B318*Trend_Simulation!K318*4.31</f>
        <v>-8.6155351457902554E-3</v>
      </c>
      <c r="V223" s="67">
        <f>Trend_Simulation!C318*Trend_Simulation!L318*4.31</f>
        <v>1.7301693629761493E-3</v>
      </c>
      <c r="W223" s="67">
        <f>Trend_Simulation!D318*Trend_Simulation!M318*4.31</f>
        <v>7.8091127699397639E-4</v>
      </c>
      <c r="X223" s="67">
        <f>Trend_Simulation!E318*Trend_Simulation!N318*4.31</f>
        <v>-4.4175545509014683E-3</v>
      </c>
      <c r="Y223" s="67">
        <f>Trend_Simulation!F318*Trend_Simulation!O318*4.31</f>
        <v>-8.4423476337159575E-3</v>
      </c>
      <c r="Z223" s="67">
        <f>Trend_Simulation!G318*Trend_Simulation!P318*4.31</f>
        <v>-6.0584548830726007E-3</v>
      </c>
      <c r="AA223" s="67">
        <f>Trend_Simulation!H318*Trend_Simulation!Q318*4.31</f>
        <v>7.5789453996745401E-3</v>
      </c>
      <c r="AB223" s="67" t="e">
        <f>Trend_Simulation!#REF!*Trend_Simulation!#REF!*4.31</f>
        <v>#REF!</v>
      </c>
      <c r="AC223" s="67" t="e">
        <f>SUM(U223:AB223)</f>
        <v>#REF!</v>
      </c>
      <c r="AD223" s="67">
        <f>Summary!I222</f>
        <v>-1.707960910756063E-2</v>
      </c>
      <c r="AE223" s="67" t="e">
        <f>AC223-AD223</f>
        <v>#REF!</v>
      </c>
      <c r="AF223">
        <f>LN(1+AD223)</f>
        <v>-1.7227147981807779E-2</v>
      </c>
    </row>
    <row r="224" spans="10:32" x14ac:dyDescent="0.35">
      <c r="J224" s="48">
        <f>Summary!A223</f>
        <v>43555</v>
      </c>
      <c r="K224" s="49">
        <f>K223*(1+Summary!B223)</f>
        <v>1.9024444280333777</v>
      </c>
      <c r="L224" s="49">
        <f>L223*(1+Summary!H223)</f>
        <v>2.0035054086995823</v>
      </c>
      <c r="M224" s="49">
        <f>M223*(1+Summary!I223)</f>
        <v>15.656000706440283</v>
      </c>
      <c r="N224">
        <f>MAX($K$3:K224)</f>
        <v>1.9631489550254755</v>
      </c>
      <c r="O224">
        <f>MAX($L$3:L224)</f>
        <v>2.0907283360394642</v>
      </c>
      <c r="P224" s="47">
        <f t="shared" si="6"/>
        <v>-3.0922017830944504E-2</v>
      </c>
      <c r="Q224" s="47">
        <f t="shared" si="7"/>
        <v>-4.1718919591969161E-2</v>
      </c>
      <c r="R224" s="47">
        <f>M224/MAX($M$3:M224)-1</f>
        <v>-0.16886378822015813</v>
      </c>
      <c r="T224" s="48">
        <f>Summary!A223</f>
        <v>43555</v>
      </c>
      <c r="U224" s="67">
        <f>Trend_Simulation!B319*Trend_Simulation!K319*4.31</f>
        <v>-2.2039520659416635E-3</v>
      </c>
      <c r="V224" s="67">
        <f>Trend_Simulation!C319*Trend_Simulation!L319*4.31</f>
        <v>4.8559339204254327E-3</v>
      </c>
      <c r="W224" s="67">
        <f>Trend_Simulation!D319*Trend_Simulation!M319*4.31</f>
        <v>8.8724343353426844E-3</v>
      </c>
      <c r="X224" s="67">
        <f>Trend_Simulation!E319*Trend_Simulation!N319*4.31</f>
        <v>1.3482678037959812E-2</v>
      </c>
      <c r="Y224" s="67">
        <f>Trend_Simulation!F319*Trend_Simulation!O319*4.31</f>
        <v>4.5108417449684513E-3</v>
      </c>
      <c r="Z224" s="67">
        <f>Trend_Simulation!G319*Trend_Simulation!P319*4.31</f>
        <v>7.8910935504467039E-3</v>
      </c>
      <c r="AA224" s="67">
        <f>Trend_Simulation!H319*Trend_Simulation!Q319*4.31</f>
        <v>-1.0459786808392332E-3</v>
      </c>
      <c r="AB224" s="67" t="e">
        <f>Trend_Simulation!#REF!*Trend_Simulation!#REF!*4.31</f>
        <v>#REF!</v>
      </c>
      <c r="AC224" s="67" t="e">
        <f>SUM(U224:AB224)</f>
        <v>#REF!</v>
      </c>
      <c r="AD224" s="67">
        <f>Summary!I223</f>
        <v>3.5603729595073887E-2</v>
      </c>
      <c r="AE224" s="67" t="e">
        <f>AC224-AD224</f>
        <v>#REF!</v>
      </c>
      <c r="AF224">
        <f>LN(1+AD224)</f>
        <v>3.4984570274502108E-2</v>
      </c>
    </row>
    <row r="225" spans="10:32" x14ac:dyDescent="0.35">
      <c r="J225" s="48">
        <f>Summary!A224</f>
        <v>43585</v>
      </c>
      <c r="K225" s="49">
        <f>K224*(1+Summary!B224)</f>
        <v>1.9767373162986461</v>
      </c>
      <c r="L225" s="49">
        <f>L224*(1+Summary!H224)</f>
        <v>2.0128510185785298</v>
      </c>
      <c r="M225" s="49">
        <f>M224*(1+Summary!I224)</f>
        <v>15.964184936568801</v>
      </c>
      <c r="N225">
        <f>MAX($K$3:K225)</f>
        <v>1.9767373162986461</v>
      </c>
      <c r="O225">
        <f>MAX($L$3:L225)</f>
        <v>2.0907283360394642</v>
      </c>
      <c r="P225" s="47">
        <f t="shared" si="6"/>
        <v>0</v>
      </c>
      <c r="Q225" s="47">
        <f t="shared" si="7"/>
        <v>-3.7248893659929005E-2</v>
      </c>
      <c r="R225" s="47">
        <f>M225/MAX($M$3:M225)-1</f>
        <v>-0.15250309187361699</v>
      </c>
      <c r="T225" s="48">
        <f>Summary!A224</f>
        <v>43585</v>
      </c>
      <c r="U225" s="67">
        <f>Trend_Simulation!B320*Trend_Simulation!K320*4.31</f>
        <v>5.2786831213849882E-3</v>
      </c>
      <c r="V225" s="67">
        <f>Trend_Simulation!C320*Trend_Simulation!L320*4.31</f>
        <v>2.6107992690783447E-3</v>
      </c>
      <c r="W225" s="67">
        <f>Trend_Simulation!D320*Trend_Simulation!M320*4.31</f>
        <v>-9.014218274043544E-3</v>
      </c>
      <c r="X225" s="67">
        <f>Trend_Simulation!E320*Trend_Simulation!N320*4.31</f>
        <v>-3.8634286129047056E-3</v>
      </c>
      <c r="Y225" s="67">
        <f>Trend_Simulation!F320*Trend_Simulation!O320*4.31</f>
        <v>1.0791308294734006E-2</v>
      </c>
      <c r="Z225" s="67">
        <f>Trend_Simulation!G320*Trend_Simulation!P320*4.31</f>
        <v>1.1492143099471025E-2</v>
      </c>
      <c r="AA225" s="67">
        <f>Trend_Simulation!H320*Trend_Simulation!Q320*4.31</f>
        <v>2.8092650557525133E-3</v>
      </c>
      <c r="AB225" s="67" t="e">
        <f>Trend_Simulation!#REF!*Trend_Simulation!#REF!*4.31</f>
        <v>#REF!</v>
      </c>
      <c r="AC225" s="67" t="e">
        <f>SUM(U225:AB225)</f>
        <v>#REF!</v>
      </c>
      <c r="AD225" s="67">
        <f>Summary!I224</f>
        <v>1.968473532335371E-2</v>
      </c>
      <c r="AE225" s="67" t="e">
        <f>AC225-AD225</f>
        <v>#REF!</v>
      </c>
      <c r="AF225">
        <f>LN(1+AD225)</f>
        <v>1.9493496503859665E-2</v>
      </c>
    </row>
    <row r="226" spans="10:32" x14ac:dyDescent="0.35">
      <c r="J226" s="48">
        <f>Summary!A225</f>
        <v>43616</v>
      </c>
      <c r="K226" s="49">
        <f>K225*(1+Summary!B225)</f>
        <v>1.8452846909386285</v>
      </c>
      <c r="L226" s="49">
        <f>L225*(1+Summary!H225)</f>
        <v>2.0064337692518248</v>
      </c>
      <c r="M226" s="49">
        <f>M225*(1+Summary!I225)</f>
        <v>15.749403628732376</v>
      </c>
      <c r="N226">
        <f>MAX($K$3:K226)</f>
        <v>1.9767373162986461</v>
      </c>
      <c r="O226">
        <f>MAX($L$3:L226)</f>
        <v>2.0907283360394642</v>
      </c>
      <c r="P226" s="47">
        <f t="shared" si="6"/>
        <v>-6.6499794523106837E-2</v>
      </c>
      <c r="Q226" s="47">
        <f t="shared" si="7"/>
        <v>-4.0318278245236483E-2</v>
      </c>
      <c r="R226" s="47">
        <f>M226/MAX($M$3:M226)-1</f>
        <v>-0.16390527087855622</v>
      </c>
      <c r="T226" s="48">
        <f>Summary!A225</f>
        <v>43616</v>
      </c>
      <c r="U226" s="67">
        <f>Trend_Simulation!B321*Trend_Simulation!K321*4.31</f>
        <v>1.0745895690941032E-2</v>
      </c>
      <c r="V226" s="67">
        <f>Trend_Simulation!C321*Trend_Simulation!L321*4.31</f>
        <v>-4.1164872553836876E-3</v>
      </c>
      <c r="W226" s="67">
        <f>Trend_Simulation!D321*Trend_Simulation!M321*4.31</f>
        <v>7.1648186644225577E-3</v>
      </c>
      <c r="X226" s="67">
        <f>Trend_Simulation!E321*Trend_Simulation!N321*4.31</f>
        <v>1.6963571152868177E-2</v>
      </c>
      <c r="Y226" s="67">
        <f>Trend_Simulation!F321*Trend_Simulation!O321*4.31</f>
        <v>-1.825562193235148E-2</v>
      </c>
      <c r="Z226" s="67">
        <f>Trend_Simulation!G321*Trend_Simulation!P321*4.31</f>
        <v>-1.8405930343516671E-2</v>
      </c>
      <c r="AA226" s="67">
        <f>Trend_Simulation!H321*Trend_Simulation!Q321*4.31</f>
        <v>-7.8371261230077687E-3</v>
      </c>
      <c r="AB226" s="67" t="e">
        <f>Trend_Simulation!#REF!*Trend_Simulation!#REF!*4.31</f>
        <v>#REF!</v>
      </c>
      <c r="AC226" s="67" t="e">
        <f>SUM(U226:AB226)</f>
        <v>#REF!</v>
      </c>
      <c r="AD226" s="67">
        <f>Summary!I225</f>
        <v>-1.3453947613976216E-2</v>
      </c>
      <c r="AE226" s="67" t="e">
        <f>AC226-AD226</f>
        <v>#REF!</v>
      </c>
      <c r="AF226">
        <f>LN(1+AD226)</f>
        <v>-1.3545272007926577E-2</v>
      </c>
    </row>
    <row r="227" spans="10:32" x14ac:dyDescent="0.35">
      <c r="J227" s="48">
        <f>Summary!A226</f>
        <v>43646</v>
      </c>
      <c r="K227" s="49">
        <f>K226*(1+Summary!B226)</f>
        <v>1.9709770327154541</v>
      </c>
      <c r="L227" s="49">
        <f>L226*(1+Summary!H226)</f>
        <v>2.0170896101613316</v>
      </c>
      <c r="M227" s="49">
        <f>M226*(1+Summary!I226)</f>
        <v>16.102374984921632</v>
      </c>
      <c r="N227">
        <f>MAX($K$3:K227)</f>
        <v>1.9767373162986461</v>
      </c>
      <c r="O227">
        <f>MAX($L$3:L227)</f>
        <v>2.0907283360394642</v>
      </c>
      <c r="P227" s="47">
        <f t="shared" si="6"/>
        <v>-2.9140359397766824E-3</v>
      </c>
      <c r="Q227" s="47">
        <f t="shared" si="7"/>
        <v>-3.5221565905415031E-2</v>
      </c>
      <c r="R227" s="47">
        <f>M227/MAX($M$3:M227)-1</f>
        <v>-0.14516694291404275</v>
      </c>
      <c r="T227" s="48">
        <f>Summary!A226</f>
        <v>43646</v>
      </c>
      <c r="U227" s="67">
        <f>Trend_Simulation!B322*Trend_Simulation!K322*4.31</f>
        <v>-3.6136959142208896E-3</v>
      </c>
      <c r="V227" s="67">
        <f>Trend_Simulation!C322*Trend_Simulation!L322*4.31</f>
        <v>-2.267434716972971E-2</v>
      </c>
      <c r="W227" s="67">
        <f>Trend_Simulation!D322*Trend_Simulation!M322*4.31</f>
        <v>1.0799910564600012E-2</v>
      </c>
      <c r="X227" s="67">
        <f>Trend_Simulation!E322*Trend_Simulation!N322*4.31</f>
        <v>7.5354640628328357E-3</v>
      </c>
      <c r="Y227" s="67">
        <f>Trend_Simulation!F322*Trend_Simulation!O322*4.31</f>
        <v>1.7560161002849593E-2</v>
      </c>
      <c r="Z227" s="67">
        <f>Trend_Simulation!G322*Trend_Simulation!P322*4.31</f>
        <v>1.5112799366761142E-2</v>
      </c>
      <c r="AA227" s="67">
        <f>Trend_Simulation!H322*Trend_Simulation!Q322*4.31</f>
        <v>-1.8305882887870262E-3</v>
      </c>
      <c r="AB227" s="67" t="e">
        <f>Trend_Simulation!#REF!*Trend_Simulation!#REF!*4.31</f>
        <v>#REF!</v>
      </c>
      <c r="AC227" s="67" t="e">
        <f>SUM(U227:AB227)</f>
        <v>#REF!</v>
      </c>
      <c r="AD227" s="67">
        <f>Summary!I226</f>
        <v>2.2411728374610477E-2</v>
      </c>
      <c r="AE227" s="67" t="e">
        <f>AC227-AD227</f>
        <v>#REF!</v>
      </c>
      <c r="AF227">
        <f>LN(1+AD227)</f>
        <v>2.2164275990253585E-2</v>
      </c>
    </row>
    <row r="228" spans="10:32" x14ac:dyDescent="0.35">
      <c r="J228" s="48">
        <f>Summary!A227</f>
        <v>43677</v>
      </c>
      <c r="K228" s="49">
        <f>K227*(1+Summary!B227)</f>
        <v>1.9963813603131204</v>
      </c>
      <c r="L228" s="49">
        <f>L227*(1+Summary!H227)</f>
        <v>2.0181108450835925</v>
      </c>
      <c r="M228" s="49">
        <f>M227*(1+Summary!I227)</f>
        <v>16.136778502742892</v>
      </c>
      <c r="N228">
        <f>MAX($K$3:K228)</f>
        <v>1.9963813603131204</v>
      </c>
      <c r="O228">
        <f>MAX($L$3:L228)</f>
        <v>2.0907283360394642</v>
      </c>
      <c r="P228" s="47">
        <f t="shared" si="6"/>
        <v>0</v>
      </c>
      <c r="Q228" s="47">
        <f t="shared" si="7"/>
        <v>-3.4733106977175909E-2</v>
      </c>
      <c r="R228" s="47">
        <f>M228/MAX($M$3:M228)-1</f>
        <v>-0.14334054995392365</v>
      </c>
      <c r="T228" s="48">
        <f>Summary!A227</f>
        <v>43677</v>
      </c>
      <c r="U228" s="67">
        <f>Trend_Simulation!B323*Trend_Simulation!K323*4.31</f>
        <v>-6.2086507313613936E-4</v>
      </c>
      <c r="V228" s="67">
        <f>Trend_Simulation!C323*Trend_Simulation!L323*4.31</f>
        <v>2.3196564134471145E-3</v>
      </c>
      <c r="W228" s="67">
        <f>Trend_Simulation!D323*Trend_Simulation!M323*4.31</f>
        <v>-2.270872976528765E-4</v>
      </c>
      <c r="X228" s="67">
        <f>Trend_Simulation!E323*Trend_Simulation!N323*4.31</f>
        <v>-2.8255918163056525E-3</v>
      </c>
      <c r="Y228" s="67">
        <f>Trend_Simulation!F323*Trend_Simulation!O323*4.31</f>
        <v>3.0865824907069777E-3</v>
      </c>
      <c r="Z228" s="67">
        <f>Trend_Simulation!G323*Trend_Simulation!P323*4.31</f>
        <v>4.3319767895276728E-3</v>
      </c>
      <c r="AA228" s="67">
        <f>Trend_Simulation!H323*Trend_Simulation!Q323*4.31</f>
        <v>-3.8825560007756952E-3</v>
      </c>
      <c r="AB228" s="67" t="e">
        <f>Trend_Simulation!#REF!*Trend_Simulation!#REF!*4.31</f>
        <v>#REF!</v>
      </c>
      <c r="AC228" s="67" t="e">
        <f>SUM(U228:AB228)</f>
        <v>#REF!</v>
      </c>
      <c r="AD228" s="67">
        <f>Summary!I227</f>
        <v>2.1365492887526955E-3</v>
      </c>
      <c r="AE228" s="67" t="e">
        <f>AC228-AD228</f>
        <v>#REF!</v>
      </c>
      <c r="AF228">
        <f>LN(1+AD228)</f>
        <v>2.1342701131243508E-3</v>
      </c>
    </row>
    <row r="229" spans="10:32" x14ac:dyDescent="0.35">
      <c r="J229" s="48">
        <f>Summary!A228</f>
        <v>43708</v>
      </c>
      <c r="K229" s="49">
        <f>K228*(1+Summary!B228)</f>
        <v>1.9579056199689806</v>
      </c>
      <c r="L229" s="49">
        <f>L228*(1+Summary!H228)</f>
        <v>2.049877005699277</v>
      </c>
      <c r="M229" s="49">
        <f>M228*(1+Summary!I228)</f>
        <v>17.208665493352751</v>
      </c>
      <c r="N229">
        <f>MAX($K$3:K229)</f>
        <v>1.9963813603131204</v>
      </c>
      <c r="O229">
        <f>MAX($L$3:L229)</f>
        <v>2.0907283360394642</v>
      </c>
      <c r="P229" s="47">
        <f t="shared" si="6"/>
        <v>-1.9272740724299853E-2</v>
      </c>
      <c r="Q229" s="47">
        <f t="shared" si="7"/>
        <v>-1.9539281902867023E-2</v>
      </c>
      <c r="R229" s="47">
        <f>M229/MAX($M$3:M229)-1</f>
        <v>-8.6436867491447966E-2</v>
      </c>
      <c r="T229" s="48">
        <f>Summary!A228</f>
        <v>43708</v>
      </c>
      <c r="U229" s="67">
        <f>Trend_Simulation!B324*Trend_Simulation!K324*4.31</f>
        <v>9.0432573204575189E-3</v>
      </c>
      <c r="V229" s="67">
        <f>Trend_Simulation!C324*Trend_Simulation!L324*4.31</f>
        <v>1.8123413744448574E-2</v>
      </c>
      <c r="W229" s="67">
        <f>Trend_Simulation!D324*Trend_Simulation!M324*4.31</f>
        <v>2.0545524607668911E-2</v>
      </c>
      <c r="X229" s="67">
        <f>Trend_Simulation!E324*Trend_Simulation!N324*4.31</f>
        <v>2.122141086539658E-2</v>
      </c>
      <c r="Y229" s="67">
        <f>Trend_Simulation!F324*Trend_Simulation!O324*4.31</f>
        <v>-4.6182648673257116E-3</v>
      </c>
      <c r="Z229" s="67">
        <f>Trend_Simulation!G324*Trend_Simulation!P324*4.31</f>
        <v>-4.3815266671685775E-3</v>
      </c>
      <c r="AA229" s="67">
        <f>Trend_Simulation!H324*Trend_Simulation!Q324*4.31</f>
        <v>7.9079254971197149E-3</v>
      </c>
      <c r="AB229" s="67" t="e">
        <f>Trend_Simulation!#REF!*Trend_Simulation!#REF!*4.31</f>
        <v>#REF!</v>
      </c>
      <c r="AC229" s="67" t="e">
        <f>SUM(U229:AB229)</f>
        <v>#REF!</v>
      </c>
      <c r="AD229" s="67">
        <f>Summary!I228</f>
        <v>6.6425091627034666E-2</v>
      </c>
      <c r="AE229" s="67" t="e">
        <f>AC229-AD229</f>
        <v>#REF!</v>
      </c>
      <c r="AF229">
        <f>LN(1+AD229)</f>
        <v>6.431201888821822E-2</v>
      </c>
    </row>
    <row r="230" spans="10:32" x14ac:dyDescent="0.35">
      <c r="J230" s="48">
        <f>Summary!A229</f>
        <v>43738</v>
      </c>
      <c r="K230" s="49">
        <f>K229*(1+Summary!B229)</f>
        <v>1.9925411712576595</v>
      </c>
      <c r="L230" s="49">
        <f>L229*(1+Summary!H229)</f>
        <v>2.0340944897777846</v>
      </c>
      <c r="M230" s="49">
        <f>M229*(1+Summary!I229)</f>
        <v>16.649541568585882</v>
      </c>
      <c r="N230">
        <f>MAX($K$3:K230)</f>
        <v>1.9963813603131204</v>
      </c>
      <c r="O230">
        <f>MAX($L$3:L230)</f>
        <v>2.0907283360394642</v>
      </c>
      <c r="P230" s="47">
        <f t="shared" si="6"/>
        <v>-1.9235748899492089E-3</v>
      </c>
      <c r="Q230" s="47">
        <f t="shared" si="7"/>
        <v>-2.708809427099601E-2</v>
      </c>
      <c r="R230" s="47">
        <f>M230/MAX($M$3:M230)-1</f>
        <v>-0.11611929721662351</v>
      </c>
      <c r="T230" s="48">
        <f>Summary!A229</f>
        <v>43738</v>
      </c>
      <c r="U230" s="67">
        <f>Trend_Simulation!B325*Trend_Simulation!K325*4.31</f>
        <v>-6.0619228049800487E-3</v>
      </c>
      <c r="V230" s="67">
        <f>Trend_Simulation!C325*Trend_Simulation!L325*4.31</f>
        <v>-1.0228272968701052E-2</v>
      </c>
      <c r="W230" s="67">
        <f>Trend_Simulation!D325*Trend_Simulation!M325*4.31</f>
        <v>-4.212092520884606E-3</v>
      </c>
      <c r="X230" s="67">
        <f>Trend_Simulation!E325*Trend_Simulation!N325*4.31</f>
        <v>-7.8023966364469738E-3</v>
      </c>
      <c r="Y230" s="67">
        <f>Trend_Simulation!F325*Trend_Simulation!O325*4.31</f>
        <v>4.2614110755004354E-3</v>
      </c>
      <c r="Z230" s="67">
        <f>Trend_Simulation!G325*Trend_Simulation!P325*4.31</f>
        <v>-1.4561102139045486E-3</v>
      </c>
      <c r="AA230" s="67">
        <f>Trend_Simulation!H325*Trend_Simulation!Q325*4.31</f>
        <v>-7.6843842408326262E-3</v>
      </c>
      <c r="AB230" s="67" t="e">
        <f>Trend_Simulation!#REF!*Trend_Simulation!#REF!*4.31</f>
        <v>#REF!</v>
      </c>
      <c r="AC230" s="67" t="e">
        <f>SUM(U230:AB230)</f>
        <v>#REF!</v>
      </c>
      <c r="AD230" s="67">
        <f>Summary!I229</f>
        <v>-3.2490835793330057E-2</v>
      </c>
      <c r="AE230" s="67" t="e">
        <f>AC230-AD230</f>
        <v>#REF!</v>
      </c>
      <c r="AF230">
        <f>LN(1+AD230)</f>
        <v>-3.3030382074822028E-2</v>
      </c>
    </row>
    <row r="231" spans="10:32" x14ac:dyDescent="0.35">
      <c r="J231" s="48">
        <f>Summary!A230</f>
        <v>43769</v>
      </c>
      <c r="K231" s="49">
        <f>K230*(1+Summary!B230)</f>
        <v>2.0308692120227434</v>
      </c>
      <c r="L231" s="49">
        <f>L230*(1+Summary!H230)</f>
        <v>2.0371950377686066</v>
      </c>
      <c r="M231" s="49">
        <f>M230*(1+Summary!I230)</f>
        <v>16.756639742399344</v>
      </c>
      <c r="N231">
        <f>MAX($K$3:K231)</f>
        <v>2.0308692120227434</v>
      </c>
      <c r="O231">
        <f>MAX($L$3:L231)</f>
        <v>2.0907283360394642</v>
      </c>
      <c r="P231" s="47">
        <f t="shared" si="6"/>
        <v>0</v>
      </c>
      <c r="Q231" s="47">
        <f t="shared" si="7"/>
        <v>-2.5605095290508917E-2</v>
      </c>
      <c r="R231" s="47">
        <f>M231/MAX($M$3:M231)-1</f>
        <v>-0.11043373471947548</v>
      </c>
      <c r="T231" s="48">
        <f>Summary!A230</f>
        <v>43769</v>
      </c>
      <c r="U231" s="67">
        <f>Trend_Simulation!B326*Trend_Simulation!K326*4.31</f>
        <v>3.2348748817822921E-3</v>
      </c>
      <c r="V231" s="67">
        <f>Trend_Simulation!C326*Trend_Simulation!L326*4.31</f>
        <v>7.691144128222571E-3</v>
      </c>
      <c r="W231" s="67">
        <f>Trend_Simulation!D326*Trend_Simulation!M326*4.31</f>
        <v>-1.5721288400472069E-2</v>
      </c>
      <c r="X231" s="67">
        <f>Trend_Simulation!E326*Trend_Simulation!N326*4.31</f>
        <v>-3.7651605644896868E-4</v>
      </c>
      <c r="Y231" s="67">
        <f>Trend_Simulation!F326*Trend_Simulation!O326*4.31</f>
        <v>4.6290363096393857E-3</v>
      </c>
      <c r="Z231" s="67">
        <f>Trend_Simulation!G326*Trend_Simulation!P326*4.31</f>
        <v>8.0792107200693426E-3</v>
      </c>
      <c r="AA231" s="67">
        <f>Trend_Simulation!H326*Trend_Simulation!Q326*4.31</f>
        <v>-9.6677570654670505E-4</v>
      </c>
      <c r="AB231" s="67" t="e">
        <f>Trend_Simulation!#REF!*Trend_Simulation!#REF!*4.31</f>
        <v>#REF!</v>
      </c>
      <c r="AC231" s="67" t="e">
        <f>SUM(U231:AB231)</f>
        <v>#REF!</v>
      </c>
      <c r="AD231" s="67">
        <f>Summary!I230</f>
        <v>6.4324998602685582E-3</v>
      </c>
      <c r="AE231" s="67" t="e">
        <f>AC231-AD231</f>
        <v>#REF!</v>
      </c>
      <c r="AF231">
        <f>LN(1+AD231)</f>
        <v>6.4118996265169863E-3</v>
      </c>
    </row>
    <row r="232" spans="10:32" x14ac:dyDescent="0.35">
      <c r="J232" s="48">
        <f>Summary!A231</f>
        <v>43799</v>
      </c>
      <c r="K232" s="49">
        <f>K231*(1+Summary!B231)</f>
        <v>2.1030943061812248</v>
      </c>
      <c r="L232" s="49">
        <f>L231*(1+Summary!H231)</f>
        <v>2.0293332995041671</v>
      </c>
      <c r="M232" s="49">
        <f>M231*(1+Summary!I231)</f>
        <v>16.48375116640905</v>
      </c>
      <c r="N232">
        <f>MAX($K$3:K232)</f>
        <v>2.1030943061812248</v>
      </c>
      <c r="O232">
        <f>MAX($L$3:L232)</f>
        <v>2.0907283360394642</v>
      </c>
      <c r="P232" s="47">
        <f t="shared" si="6"/>
        <v>0</v>
      </c>
      <c r="Q232" s="47">
        <f t="shared" si="7"/>
        <v>-2.9365382138360374E-2</v>
      </c>
      <c r="R232" s="47">
        <f>M232/MAX($M$3:M232)-1</f>
        <v>-0.12492067691750874</v>
      </c>
      <c r="T232" s="48">
        <f>Summary!A231</f>
        <v>43799</v>
      </c>
      <c r="U232" s="67">
        <f>Trend_Simulation!B327*Trend_Simulation!K327*4.31</f>
        <v>-2.1342602509808197E-3</v>
      </c>
      <c r="V232" s="67">
        <f>Trend_Simulation!C327*Trend_Simulation!L327*4.31</f>
        <v>-8.9311555228916012E-3</v>
      </c>
      <c r="W232" s="67">
        <f>Trend_Simulation!D327*Trend_Simulation!M327*4.31</f>
        <v>-1.2986054901622942E-2</v>
      </c>
      <c r="X232" s="67">
        <f>Trend_Simulation!E327*Trend_Simulation!N327*4.31</f>
        <v>-3.8490501560337178E-3</v>
      </c>
      <c r="Y232" s="67">
        <f>Trend_Simulation!F327*Trend_Simulation!O327*4.31</f>
        <v>8.7262869734754216E-3</v>
      </c>
      <c r="Z232" s="67">
        <f>Trend_Simulation!G327*Trend_Simulation!P327*4.31</f>
        <v>8.0367260781193002E-3</v>
      </c>
      <c r="AA232" s="67">
        <f>Trend_Simulation!H327*Trend_Simulation!Q327*4.31</f>
        <v>-5.4952108805471295E-3</v>
      </c>
      <c r="AB232" s="67" t="e">
        <f>Trend_Simulation!#REF!*Trend_Simulation!#REF!*4.31</f>
        <v>#REF!</v>
      </c>
      <c r="AC232" s="67" t="e">
        <f>SUM(U232:AB232)</f>
        <v>#REF!</v>
      </c>
      <c r="AD232" s="67">
        <f>Summary!I231</f>
        <v>-1.6285399709334545E-2</v>
      </c>
      <c r="AE232" s="67" t="e">
        <f>AC232-AD232</f>
        <v>#REF!</v>
      </c>
      <c r="AF232">
        <f>LN(1+AD232)</f>
        <v>-1.6419464354736978E-2</v>
      </c>
    </row>
    <row r="233" spans="10:32" x14ac:dyDescent="0.35">
      <c r="J233" s="48">
        <f>Summary!A232</f>
        <v>43830</v>
      </c>
      <c r="K233" s="49">
        <f>K232*(1+Summary!B232)</f>
        <v>2.1592939960121091</v>
      </c>
      <c r="L233" s="49">
        <f>L232*(1+Summary!H232)</f>
        <v>2.0351969421698333</v>
      </c>
      <c r="M233" s="49">
        <f>M232*(1+Summary!I232)</f>
        <v>16.684744945240986</v>
      </c>
      <c r="N233">
        <f>MAX($K$3:K233)</f>
        <v>2.1592939960121091</v>
      </c>
      <c r="O233">
        <f>MAX($L$3:L233)</f>
        <v>2.0907283360394642</v>
      </c>
      <c r="P233" s="47">
        <f t="shared" si="6"/>
        <v>0</v>
      </c>
      <c r="Q233" s="47">
        <f t="shared" si="7"/>
        <v>-2.6560788846831218E-2</v>
      </c>
      <c r="R233" s="47">
        <f>M233/MAX($M$3:M233)-1</f>
        <v>-0.11425044183882926</v>
      </c>
      <c r="T233" s="48">
        <f>Summary!A232</f>
        <v>43830</v>
      </c>
      <c r="U233" s="67">
        <f>Trend_Simulation!B328*Trend_Simulation!K328*4.31</f>
        <v>8.7116347761640543E-3</v>
      </c>
      <c r="V233" s="67">
        <f>Trend_Simulation!C328*Trend_Simulation!L328*4.31</f>
        <v>9.6696007599304662E-3</v>
      </c>
      <c r="W233" s="67">
        <f>Trend_Simulation!D328*Trend_Simulation!M328*4.31</f>
        <v>-1.4589906643119046E-2</v>
      </c>
      <c r="X233" s="67">
        <f>Trend_Simulation!E328*Trend_Simulation!N328*4.31</f>
        <v>-6.7266424359498254E-3</v>
      </c>
      <c r="Y233" s="67">
        <f>Trend_Simulation!F328*Trend_Simulation!O328*4.31</f>
        <v>6.129360820174551E-3</v>
      </c>
      <c r="Z233" s="67">
        <f>Trend_Simulation!G328*Trend_Simulation!P328*4.31</f>
        <v>6.7087182797131188E-3</v>
      </c>
      <c r="AA233" s="67">
        <f>Trend_Simulation!H328*Trend_Simulation!Q328*4.31</f>
        <v>2.5507332819397132E-3</v>
      </c>
      <c r="AB233" s="67" t="e">
        <f>Trend_Simulation!#REF!*Trend_Simulation!#REF!*4.31</f>
        <v>#REF!</v>
      </c>
      <c r="AC233" s="67" t="e">
        <f>SUM(U233:AB233)</f>
        <v>#REF!</v>
      </c>
      <c r="AD233" s="67">
        <f>Summary!I232</f>
        <v>1.2193448979109003E-2</v>
      </c>
      <c r="AE233" s="67" t="e">
        <f>AC233-AD233</f>
        <v>#REF!</v>
      </c>
      <c r="AF233">
        <f>LN(1+AD233)</f>
        <v>1.2119707715158787E-2</v>
      </c>
    </row>
    <row r="234" spans="10:32" x14ac:dyDescent="0.35">
      <c r="J234" s="48">
        <f>Summary!A233</f>
        <v>43861</v>
      </c>
      <c r="K234" s="49">
        <f>K233*(1+Summary!B233)</f>
        <v>2.154567609482311</v>
      </c>
      <c r="L234" s="49">
        <f>L233*(1+Summary!H233)</f>
        <v>2.0361114899448975</v>
      </c>
      <c r="M234" s="49">
        <f>M233*(1+Summary!I233)</f>
        <v>16.716384617714585</v>
      </c>
      <c r="N234">
        <f>MAX($K$3:K234)</f>
        <v>2.1592939960121091</v>
      </c>
      <c r="O234">
        <f>MAX($L$3:L234)</f>
        <v>2.0907283360394642</v>
      </c>
      <c r="P234" s="47">
        <f t="shared" si="6"/>
        <v>-2.1888573480624007E-3</v>
      </c>
      <c r="Q234" s="47">
        <f t="shared" si="7"/>
        <v>-2.6123358617709758E-2</v>
      </c>
      <c r="R234" s="47">
        <f>M234/MAX($M$3:M234)-1</f>
        <v>-0.11257077421395212</v>
      </c>
      <c r="T234" s="48">
        <f>Summary!A233</f>
        <v>43861</v>
      </c>
      <c r="U234" s="67">
        <f>Trend_Simulation!B329*Trend_Simulation!K329*4.31</f>
        <v>-2.2767662368152319E-2</v>
      </c>
      <c r="V234" s="67">
        <f>Trend_Simulation!C329*Trend_Simulation!L329*4.31</f>
        <v>1.1070963917693414E-2</v>
      </c>
      <c r="W234" s="67">
        <f>Trend_Simulation!D329*Trend_Simulation!M329*4.31</f>
        <v>-9.8486751747821396E-3</v>
      </c>
      <c r="X234" s="67">
        <f>Trend_Simulation!E329*Trend_Simulation!N329*4.31</f>
        <v>1.9244721080709497E-2</v>
      </c>
      <c r="Y234" s="67">
        <f>Trend_Simulation!F329*Trend_Simulation!O329*4.31</f>
        <v>-5.1436238840855161E-4</v>
      </c>
      <c r="Z234" s="67">
        <f>Trend_Simulation!G329*Trend_Simulation!P329*4.31</f>
        <v>5.3081988182574645E-3</v>
      </c>
      <c r="AA234" s="67">
        <f>Trend_Simulation!H329*Trend_Simulation!Q329*4.31</f>
        <v>-5.564175562933532E-4</v>
      </c>
      <c r="AB234" s="67" t="e">
        <f>Trend_Simulation!#REF!*Trend_Simulation!#REF!*4.31</f>
        <v>#REF!</v>
      </c>
      <c r="AC234" s="67" t="e">
        <f>SUM(U234:AB234)</f>
        <v>#REF!</v>
      </c>
      <c r="AD234" s="67">
        <f>Summary!I233</f>
        <v>1.8963234126406808E-3</v>
      </c>
      <c r="AE234" s="67" t="e">
        <f>AC234-AD234</f>
        <v>#REF!</v>
      </c>
      <c r="AF234">
        <f>LN(1+AD234)</f>
        <v>1.8945276612566588E-3</v>
      </c>
    </row>
    <row r="235" spans="10:32" x14ac:dyDescent="0.35">
      <c r="J235" s="48">
        <f>Summary!A234</f>
        <v>43890</v>
      </c>
      <c r="K235" s="49">
        <f>K234*(1+Summary!B234)</f>
        <v>1.9721586293479045</v>
      </c>
      <c r="L235" s="49">
        <f>L234*(1+Summary!H234)</f>
        <v>2.0414628365835124</v>
      </c>
      <c r="M235" s="49">
        <f>M234*(1+Summary!I234)</f>
        <v>16.901787437500673</v>
      </c>
      <c r="N235">
        <f>MAX($K$3:K235)</f>
        <v>2.1592939960121091</v>
      </c>
      <c r="O235">
        <f>MAX($L$3:L235)</f>
        <v>2.0907283360394642</v>
      </c>
      <c r="P235" s="47">
        <f t="shared" si="6"/>
        <v>-8.6665070624850293E-2</v>
      </c>
      <c r="Q235" s="47">
        <f t="shared" si="7"/>
        <v>-2.3563797652102925E-2</v>
      </c>
      <c r="R235" s="47">
        <f>M235/MAX($M$3:M235)-1</f>
        <v>-0.10272822245506508</v>
      </c>
      <c r="T235" s="48">
        <f>Summary!A234</f>
        <v>43890</v>
      </c>
      <c r="U235" s="67">
        <f>Trend_Simulation!B330*Trend_Simulation!K330*4.31</f>
        <v>1.4088330854002658E-2</v>
      </c>
      <c r="V235" s="67">
        <f>Trend_Simulation!C330*Trend_Simulation!L330*4.31</f>
        <v>-3.9427438586967624E-3</v>
      </c>
      <c r="W235" s="67">
        <f>Trend_Simulation!D330*Trend_Simulation!M330*4.31</f>
        <v>1.709194329102658E-2</v>
      </c>
      <c r="X235" s="67">
        <f>Trend_Simulation!E330*Trend_Simulation!N330*4.31</f>
        <v>1.750711539786538E-2</v>
      </c>
      <c r="Y235" s="67">
        <f>Trend_Simulation!F330*Trend_Simulation!O330*4.31</f>
        <v>-2.0022911801208611E-2</v>
      </c>
      <c r="Z235" s="67">
        <f>Trend_Simulation!G330*Trend_Simulation!P330*4.31</f>
        <v>-1.1618587934411392E-2</v>
      </c>
      <c r="AA235" s="67">
        <f>Trend_Simulation!H330*Trend_Simulation!Q330*4.31</f>
        <v>-1.7755226203217181E-3</v>
      </c>
      <c r="AB235" s="67" t="e">
        <f>Trend_Simulation!#REF!*Trend_Simulation!#REF!*4.31</f>
        <v>#REF!</v>
      </c>
      <c r="AC235" s="67" t="e">
        <f>SUM(U235:AB235)</f>
        <v>#REF!</v>
      </c>
      <c r="AD235" s="67">
        <f>Summary!I234</f>
        <v>1.1091083629986287E-2</v>
      </c>
      <c r="AE235" s="67" t="e">
        <f>AC235-AD235</f>
        <v>#REF!</v>
      </c>
      <c r="AF235">
        <f>LN(1+AD235)</f>
        <v>1.1030028591501142E-2</v>
      </c>
    </row>
    <row r="236" spans="10:32" x14ac:dyDescent="0.35">
      <c r="J236" s="48">
        <f>Summary!A235</f>
        <v>43921</v>
      </c>
      <c r="K236" s="49">
        <f>K235*(1+Summary!B235)</f>
        <v>1.7250572335868826</v>
      </c>
      <c r="L236" s="49">
        <f>L235*(1+Summary!H235)</f>
        <v>2.039734213633809</v>
      </c>
      <c r="M236" s="49">
        <f>M235*(1+Summary!I235)</f>
        <v>16.841392034607892</v>
      </c>
      <c r="N236">
        <f>MAX($K$3:K236)</f>
        <v>2.1592939960121091</v>
      </c>
      <c r="O236">
        <f>MAX($L$3:L236)</f>
        <v>2.0907283360394642</v>
      </c>
      <c r="P236" s="47">
        <f t="shared" si="6"/>
        <v>-0.20110126885324398</v>
      </c>
      <c r="Q236" s="47">
        <f t="shared" si="7"/>
        <v>-2.4390601842731563E-2</v>
      </c>
      <c r="R236" s="47">
        <f>M236/MAX($M$3:M236)-1</f>
        <v>-0.10593445674889557</v>
      </c>
      <c r="T236" s="48">
        <f>Summary!A235</f>
        <v>43921</v>
      </c>
      <c r="U236" s="67">
        <f>Trend_Simulation!B331*Trend_Simulation!K331*4.31</f>
        <v>3.7813060594604493E-2</v>
      </c>
      <c r="V236" s="67">
        <f>Trend_Simulation!C331*Trend_Simulation!L331*4.31</f>
        <v>5.2782237255791075E-3</v>
      </c>
      <c r="W236" s="67">
        <f>Trend_Simulation!D331*Trend_Simulation!M331*4.31</f>
        <v>-2.4732297333388314E-2</v>
      </c>
      <c r="X236" s="67">
        <f>Trend_Simulation!E331*Trend_Simulation!N331*4.31</f>
        <v>2.219578665726964E-2</v>
      </c>
      <c r="Y236" s="67">
        <f>Trend_Simulation!F331*Trend_Simulation!O331*4.31</f>
        <v>-2.8168625164197346E-2</v>
      </c>
      <c r="Z236" s="67">
        <f>Trend_Simulation!G331*Trend_Simulation!P331*4.31</f>
        <v>-1.476626690880989E-2</v>
      </c>
      <c r="AA236" s="67">
        <f>Trend_Simulation!H331*Trend_Simulation!Q331*4.31</f>
        <v>-1.2694042465184619E-3</v>
      </c>
      <c r="AB236" s="67" t="e">
        <f>Trend_Simulation!#REF!*Trend_Simulation!#REF!*4.31</f>
        <v>#REF!</v>
      </c>
      <c r="AC236" s="67" t="e">
        <f>SUM(U236:AB236)</f>
        <v>#REF!</v>
      </c>
      <c r="AD236" s="67">
        <f>Summary!I235</f>
        <v>-3.5733145453467419E-3</v>
      </c>
      <c r="AE236" s="67" t="e">
        <f>AC236-AD236</f>
        <v>#REF!</v>
      </c>
      <c r="AF236">
        <f>LN(1+AD236)</f>
        <v>-3.5797140833564844E-3</v>
      </c>
    </row>
    <row r="237" spans="10:32" x14ac:dyDescent="0.35">
      <c r="J237" s="48">
        <f>Summary!A236</f>
        <v>43951</v>
      </c>
      <c r="K237" s="49">
        <f>K236*(1+Summary!B236)</f>
        <v>1.9483789971198562</v>
      </c>
      <c r="L237" s="49">
        <f>L236*(1+Summary!H236)</f>
        <v>2.0599726772296965</v>
      </c>
      <c r="M237" s="49">
        <f>M236*(1+Summary!I236)</f>
        <v>17.546562956722649</v>
      </c>
      <c r="N237">
        <f>MAX($K$3:K237)</f>
        <v>2.1592939960121091</v>
      </c>
      <c r="O237">
        <f>MAX($L$3:L237)</f>
        <v>2.0907283360394642</v>
      </c>
      <c r="P237" s="47">
        <f t="shared" si="6"/>
        <v>-9.7677759157289934E-2</v>
      </c>
      <c r="Q237" s="47">
        <f t="shared" si="7"/>
        <v>-1.4710499819421408E-2</v>
      </c>
      <c r="R237" s="47">
        <f>M237/MAX($M$3:M237)-1</f>
        <v>-6.8498773150423298E-2</v>
      </c>
      <c r="T237" s="48">
        <f>Summary!A236</f>
        <v>43951</v>
      </c>
      <c r="U237" s="67">
        <f>Trend_Simulation!B332*Trend_Simulation!K332*4.31</f>
        <v>1.7841840751638097E-2</v>
      </c>
      <c r="V237" s="67">
        <f>Trend_Simulation!C332*Trend_Simulation!L332*4.31</f>
        <v>2.0468508003156506E-2</v>
      </c>
      <c r="W237" s="67">
        <f>Trend_Simulation!D332*Trend_Simulation!M332*4.31</f>
        <v>-5.6161231016157512E-3</v>
      </c>
      <c r="X237" s="67">
        <f>Trend_Simulation!E332*Trend_Simulation!N332*4.31</f>
        <v>2.0151891185020902E-3</v>
      </c>
      <c r="Y237" s="67">
        <f>Trend_Simulation!F332*Trend_Simulation!O332*4.31</f>
        <v>-2.7515021660926075E-2</v>
      </c>
      <c r="Z237" s="67">
        <f>Trend_Simulation!G332*Trend_Simulation!P332*4.31</f>
        <v>3.0580254357832758E-2</v>
      </c>
      <c r="AA237" s="67">
        <f>Trend_Simulation!H332*Trend_Simulation!Q332*4.31</f>
        <v>4.9896389346291608E-3</v>
      </c>
      <c r="AB237" s="67" t="e">
        <f>Trend_Simulation!#REF!*Trend_Simulation!#REF!*4.31</f>
        <v>#REF!</v>
      </c>
      <c r="AC237" s="67" t="e">
        <f>SUM(U237:AB237)</f>
        <v>#REF!</v>
      </c>
      <c r="AD237" s="67">
        <f>Summary!I236</f>
        <v>4.1871296663938476E-2</v>
      </c>
      <c r="AE237" s="67" t="e">
        <f>AC237-AD237</f>
        <v>#REF!</v>
      </c>
      <c r="AF237">
        <f>LN(1+AD237)</f>
        <v>4.1018420024883498E-2</v>
      </c>
    </row>
    <row r="238" spans="10:32" x14ac:dyDescent="0.35">
      <c r="J238" s="48">
        <f>Summary!A237</f>
        <v>43982</v>
      </c>
      <c r="K238" s="49">
        <f>K237*(1+Summary!B237)</f>
        <v>2.0420205302414867</v>
      </c>
      <c r="L238" s="49">
        <f>L237*(1+Summary!H237)</f>
        <v>2.0634733441666837</v>
      </c>
      <c r="M238" s="49">
        <f>M237*(1+Summary!I237)</f>
        <v>17.672395751537252</v>
      </c>
      <c r="N238">
        <f>MAX($K$3:K238)</f>
        <v>2.1592939960121091</v>
      </c>
      <c r="O238">
        <f>MAX($L$3:L238)</f>
        <v>2.0907283360394642</v>
      </c>
      <c r="P238" s="47">
        <f t="shared" si="6"/>
        <v>-5.4311022948801302E-2</v>
      </c>
      <c r="Q238" s="47">
        <f t="shared" si="7"/>
        <v>-1.3036123059589122E-2</v>
      </c>
      <c r="R238" s="47">
        <f>M238/MAX($M$3:M238)-1</f>
        <v>-6.1818638525949376E-2</v>
      </c>
      <c r="T238" s="48">
        <f>Summary!A237</f>
        <v>43982</v>
      </c>
      <c r="U238" s="67">
        <f>Trend_Simulation!B333*Trend_Simulation!K333*4.31</f>
        <v>-9.0524201791655282E-3</v>
      </c>
      <c r="V238" s="67">
        <f>Trend_Simulation!C333*Trend_Simulation!L333*4.31</f>
        <v>8.6985720141910857E-3</v>
      </c>
      <c r="W238" s="67">
        <f>Trend_Simulation!D333*Trend_Simulation!M333*4.31</f>
        <v>9.326117087144762E-3</v>
      </c>
      <c r="X238" s="67">
        <f>Trend_Simulation!E333*Trend_Simulation!N333*4.31</f>
        <v>9.6756727841082349E-4</v>
      </c>
      <c r="Y238" s="67">
        <f>Trend_Simulation!F333*Trend_Simulation!O333*4.31</f>
        <v>-9.3073733792909674E-3</v>
      </c>
      <c r="Z238" s="67">
        <f>Trend_Simulation!G333*Trend_Simulation!P333*4.31</f>
        <v>1.1349047346800431E-2</v>
      </c>
      <c r="AA238" s="67">
        <f>Trend_Simulation!H333*Trend_Simulation!Q333*4.31</f>
        <v>-4.6572021007111495E-3</v>
      </c>
      <c r="AB238" s="67" t="e">
        <f>Trend_Simulation!#REF!*Trend_Simulation!#REF!*4.31</f>
        <v>#REF!</v>
      </c>
      <c r="AC238" s="67" t="e">
        <f>SUM(U238:AB238)</f>
        <v>#REF!</v>
      </c>
      <c r="AD238" s="67">
        <f>Summary!I237</f>
        <v>7.1713642794295381E-3</v>
      </c>
      <c r="AE238" s="67" t="e">
        <f>AC238-AD238</f>
        <v>#REF!</v>
      </c>
      <c r="AF238">
        <f>LN(1+AD238)</f>
        <v>7.1457723265850488E-3</v>
      </c>
    </row>
    <row r="239" spans="10:32" x14ac:dyDescent="0.35">
      <c r="J239" s="48">
        <f>Summary!A238</f>
        <v>44012</v>
      </c>
      <c r="K239" s="49">
        <f>K238*(1+Summary!B238)</f>
        <v>2.0819732663761887</v>
      </c>
      <c r="L239" s="49">
        <f>L238*(1+Summary!H238)</f>
        <v>2.0691407840701479</v>
      </c>
      <c r="M239" s="49">
        <f>M238*(1+Summary!I238)</f>
        <v>17.877226871684737</v>
      </c>
      <c r="N239">
        <f>MAX($K$3:K239)</f>
        <v>2.1592939960121091</v>
      </c>
      <c r="O239">
        <f>MAX($L$3:L239)</f>
        <v>2.0907283360394642</v>
      </c>
      <c r="P239" s="47">
        <f t="shared" si="6"/>
        <v>-3.5808338178460297E-2</v>
      </c>
      <c r="Q239" s="47">
        <f t="shared" si="7"/>
        <v>-1.0325373984364838E-2</v>
      </c>
      <c r="R239" s="47">
        <f>M239/MAX($M$3:M239)-1</f>
        <v>-5.0944689013161515E-2</v>
      </c>
      <c r="T239" s="48">
        <f>Summary!A238</f>
        <v>44012</v>
      </c>
      <c r="U239" s="67">
        <f>Trend_Simulation!B334*Trend_Simulation!K334*4.31</f>
        <v>-1.7184344963975091E-2</v>
      </c>
      <c r="V239" s="67">
        <f>Trend_Simulation!C334*Trend_Simulation!L334*4.31</f>
        <v>8.9433946679564596E-3</v>
      </c>
      <c r="W239" s="67">
        <f>Trend_Simulation!D334*Trend_Simulation!M334*4.31</f>
        <v>2.5196495173084961E-3</v>
      </c>
      <c r="X239" s="67">
        <f>Trend_Simulation!E334*Trend_Simulation!N334*4.31</f>
        <v>1.4665545048729502E-3</v>
      </c>
      <c r="Y239" s="67">
        <f>Trend_Simulation!F334*Trend_Simulation!O334*4.31</f>
        <v>3.7780420168980321E-3</v>
      </c>
      <c r="Z239" s="67">
        <f>Trend_Simulation!G334*Trend_Simulation!P334*4.31</f>
        <v>1.1157420944206476E-2</v>
      </c>
      <c r="AA239" s="67">
        <f>Trend_Simulation!H334*Trend_Simulation!Q334*4.31</f>
        <v>1.156928830656524E-3</v>
      </c>
      <c r="AB239" s="67" t="e">
        <f>Trend_Simulation!#REF!*Trend_Simulation!#REF!*4.31</f>
        <v>#REF!</v>
      </c>
      <c r="AC239" s="67" t="e">
        <f>SUM(U239:AB239)</f>
        <v>#REF!</v>
      </c>
      <c r="AD239" s="67">
        <f>Summary!I238</f>
        <v>1.1590455704324508E-2</v>
      </c>
      <c r="AE239" s="67" t="e">
        <f>AC239-AD239</f>
        <v>#REF!</v>
      </c>
      <c r="AF239">
        <f>LN(1+AD239)</f>
        <v>1.1523800917765259E-2</v>
      </c>
    </row>
    <row r="240" spans="10:32" x14ac:dyDescent="0.35">
      <c r="J240" s="48">
        <f>Summary!A239</f>
        <v>44043</v>
      </c>
      <c r="K240" s="49">
        <f>K239*(1+Summary!B239)</f>
        <v>2.1987297836201147</v>
      </c>
      <c r="L240" s="49">
        <f>L239*(1+Summary!H239)</f>
        <v>2.0858701142945146</v>
      </c>
      <c r="M240" s="49">
        <f>M239*(1+Summary!I239)</f>
        <v>18.487186534192485</v>
      </c>
      <c r="N240">
        <f>MAX($K$3:K240)</f>
        <v>2.1987297836201147</v>
      </c>
      <c r="O240">
        <f>MAX($L$3:L240)</f>
        <v>2.0907283360394642</v>
      </c>
      <c r="P240" s="47">
        <f t="shared" si="6"/>
        <v>0</v>
      </c>
      <c r="Q240" s="47">
        <f t="shared" si="7"/>
        <v>-2.3236982353014302E-3</v>
      </c>
      <c r="R240" s="47">
        <f>M240/MAX($M$3:M240)-1</f>
        <v>-1.8563522664168164E-2</v>
      </c>
      <c r="T240" s="48">
        <f>Summary!A239</f>
        <v>44043</v>
      </c>
      <c r="U240" s="67">
        <f>Trend_Simulation!B335*Trend_Simulation!K335*4.31</f>
        <v>-2.4734961415568664E-3</v>
      </c>
      <c r="V240" s="67">
        <f>Trend_Simulation!C335*Trend_Simulation!L335*4.31</f>
        <v>2.7540273299302049E-2</v>
      </c>
      <c r="W240" s="67">
        <f>Trend_Simulation!D335*Trend_Simulation!M335*4.31</f>
        <v>-5.6550312282505361E-3</v>
      </c>
      <c r="X240" s="67">
        <f>Trend_Simulation!E335*Trend_Simulation!N335*4.31</f>
        <v>3.9280048436157611E-3</v>
      </c>
      <c r="Y240" s="67">
        <f>Trend_Simulation!F335*Trend_Simulation!O335*4.31</f>
        <v>1.0741676101288157E-2</v>
      </c>
      <c r="Z240" s="67">
        <f>Trend_Simulation!G335*Trend_Simulation!P335*4.31</f>
        <v>1.2908974513644389E-2</v>
      </c>
      <c r="AA240" s="67">
        <f>Trend_Simulation!H335*Trend_Simulation!Q335*4.31</f>
        <v>-1.2143370281156604E-2</v>
      </c>
      <c r="AB240" s="67" t="e">
        <f>Trend_Simulation!#REF!*Trend_Simulation!#REF!*4.31</f>
        <v>#REF!</v>
      </c>
      <c r="AC240" s="67" t="e">
        <f>SUM(U240:AB240)</f>
        <v>#REF!</v>
      </c>
      <c r="AD240" s="67">
        <f>Summary!I239</f>
        <v>3.4119366884236751E-2</v>
      </c>
      <c r="AE240" s="67" t="e">
        <f>AC240-AD240</f>
        <v>#REF!</v>
      </c>
      <c r="AF240">
        <f>LN(1+AD240)</f>
        <v>3.3550211284302543E-2</v>
      </c>
    </row>
    <row r="241" spans="10:32" x14ac:dyDescent="0.35">
      <c r="J241" s="48">
        <f>Summary!A240</f>
        <v>44074</v>
      </c>
      <c r="K241" s="49">
        <f>K240*(1+Summary!B240)</f>
        <v>2.3573591315264726</v>
      </c>
      <c r="L241" s="49">
        <f>L240*(1+Summary!H240)</f>
        <v>2.1073924758491529</v>
      </c>
      <c r="M241" s="49">
        <f>M240*(1+Summary!I240)</f>
        <v>19.292168100474406</v>
      </c>
      <c r="N241">
        <f>MAX($K$3:K241)</f>
        <v>2.3573591315264726</v>
      </c>
      <c r="O241">
        <f>MAX($L$3:L241)</f>
        <v>2.1073924758491529</v>
      </c>
      <c r="P241" s="47">
        <f t="shared" si="6"/>
        <v>0</v>
      </c>
      <c r="Q241" s="47">
        <f t="shared" si="7"/>
        <v>0</v>
      </c>
      <c r="R241" s="47">
        <f>M241/MAX($M$3:M241)-1</f>
        <v>0</v>
      </c>
      <c r="T241" s="48">
        <f>Summary!A240</f>
        <v>44074</v>
      </c>
      <c r="U241" s="67">
        <f>Trend_Simulation!B336*Trend_Simulation!K336*4.31</f>
        <v>1.1262665692951764E-3</v>
      </c>
      <c r="V241" s="67">
        <f>Trend_Simulation!C336*Trend_Simulation!L336*4.31</f>
        <v>-1.0991035236157267E-3</v>
      </c>
      <c r="W241" s="67">
        <f>Trend_Simulation!D336*Trend_Simulation!M336*4.31</f>
        <v>1.2468569270350092E-2</v>
      </c>
      <c r="X241" s="67">
        <f>Trend_Simulation!E336*Trend_Simulation!N336*4.31</f>
        <v>-3.8291695225181788E-3</v>
      </c>
      <c r="Y241" s="67">
        <f>Trend_Simulation!F336*Trend_Simulation!O336*4.31</f>
        <v>1.3785147399568437E-2</v>
      </c>
      <c r="Z241" s="67">
        <f>Trend_Simulation!G336*Trend_Simulation!P336*4.31</f>
        <v>1.9747679516801682E-2</v>
      </c>
      <c r="AA241" s="67">
        <f>Trend_Simulation!H336*Trend_Simulation!Q336*4.31</f>
        <v>2.2719211664740898E-3</v>
      </c>
      <c r="AB241" s="67" t="e">
        <f>Trend_Simulation!#REF!*Trend_Simulation!#REF!*4.31</f>
        <v>#REF!</v>
      </c>
      <c r="AC241" s="67" t="e">
        <f>SUM(U241:AB241)</f>
        <v>#REF!</v>
      </c>
      <c r="AD241" s="67">
        <f>Summary!I240</f>
        <v>4.3542675614436317E-2</v>
      </c>
      <c r="AE241" s="67" t="e">
        <f>AC241-AD241</f>
        <v>#REF!</v>
      </c>
      <c r="AF241">
        <f>LN(1+AD241)</f>
        <v>4.2621343310696863E-2</v>
      </c>
    </row>
    <row r="242" spans="10:32" x14ac:dyDescent="0.35">
      <c r="J242" s="48">
        <f>Summary!A241</f>
        <v>44104</v>
      </c>
      <c r="K242" s="49">
        <f>K241*(1+Summary!B241)</f>
        <v>2.2654899933535164</v>
      </c>
      <c r="L242" s="49">
        <f>L241*(1+Summary!H241)</f>
        <v>2.0951298433580146</v>
      </c>
      <c r="M242" s="49">
        <f>M241*(1+Summary!I241)</f>
        <v>18.818437132106297</v>
      </c>
      <c r="N242">
        <f>MAX($K$3:K242)</f>
        <v>2.3573591315264726</v>
      </c>
      <c r="O242">
        <f>MAX($L$3:L242)</f>
        <v>2.1073924758491529</v>
      </c>
      <c r="P242" s="47">
        <f t="shared" si="6"/>
        <v>-3.8971210175119841E-2</v>
      </c>
      <c r="Q242" s="47">
        <f t="shared" si="7"/>
        <v>-5.8188650816916043E-3</v>
      </c>
      <c r="R242" s="47">
        <f>M242/MAX($M$3:M242)-1</f>
        <v>-2.4555610644739323E-2</v>
      </c>
      <c r="T242" s="48">
        <f>Summary!A241</f>
        <v>44104</v>
      </c>
      <c r="U242" s="67">
        <f>Trend_Simulation!B337*Trend_Simulation!K337*4.31</f>
        <v>1.040315595158885E-2</v>
      </c>
      <c r="V242" s="67">
        <f>Trend_Simulation!C337*Trend_Simulation!L337*4.31</f>
        <v>-1.2694154168051999E-2</v>
      </c>
      <c r="W242" s="67">
        <f>Trend_Simulation!D337*Trend_Simulation!M337*4.31</f>
        <v>-9.7613545539953824E-3</v>
      </c>
      <c r="X242" s="67">
        <f>Trend_Simulation!E337*Trend_Simulation!N337*4.31</f>
        <v>2.3679022698323165E-3</v>
      </c>
      <c r="Y242" s="67">
        <f>Trend_Simulation!F337*Trend_Simulation!O337*4.31</f>
        <v>-7.3049913180117569E-3</v>
      </c>
      <c r="Z242" s="67">
        <f>Trend_Simulation!G337*Trend_Simulation!P337*4.31</f>
        <v>-9.6760116055435389E-3</v>
      </c>
      <c r="AA242" s="67">
        <f>Trend_Simulation!H337*Trend_Simulation!Q337*4.31</f>
        <v>1.5861449220899845E-3</v>
      </c>
      <c r="AB242" s="67" t="e">
        <f>Trend_Simulation!#REF!*Trend_Simulation!#REF!*4.31</f>
        <v>#REF!</v>
      </c>
      <c r="AC242" s="67" t="e">
        <f>SUM(U242:AB242)</f>
        <v>#REF!</v>
      </c>
      <c r="AD242" s="67">
        <f>Summary!I241</f>
        <v>-2.4555610644739267E-2</v>
      </c>
      <c r="AE242" s="67" t="e">
        <f>AC242-AD242</f>
        <v>#REF!</v>
      </c>
      <c r="AF242">
        <f>LN(1+AD242)</f>
        <v>-2.4862127868132189E-2</v>
      </c>
    </row>
    <row r="243" spans="10:32" x14ac:dyDescent="0.35">
      <c r="J243" s="48">
        <f>Summary!A242</f>
        <v>44135</v>
      </c>
      <c r="K243" s="49">
        <f>K242*(1+Summary!B242)</f>
        <v>2.2064840115205646</v>
      </c>
      <c r="L243" s="49">
        <f>L242*(1+Summary!H242)</f>
        <v>2.0937985038034821</v>
      </c>
      <c r="M243" s="49">
        <f>M242*(1+Summary!I242)</f>
        <v>18.767974035651982</v>
      </c>
      <c r="N243">
        <f>MAX($K$3:K243)</f>
        <v>2.3573591315264726</v>
      </c>
      <c r="O243">
        <f>MAX($L$3:L243)</f>
        <v>2.1073924758491529</v>
      </c>
      <c r="P243" s="47">
        <f t="shared" si="6"/>
        <v>-6.4001754331004745E-2</v>
      </c>
      <c r="Q243" s="47">
        <f t="shared" si="7"/>
        <v>-6.4506124044090285E-3</v>
      </c>
      <c r="R243" s="47">
        <f>M243/MAX($M$3:M243)-1</f>
        <v>-2.7171340312421077E-2</v>
      </c>
      <c r="T243" s="48">
        <f>Summary!A242</f>
        <v>44135</v>
      </c>
      <c r="U243" s="67">
        <f>Trend_Simulation!B338*Trend_Simulation!K338*4.31</f>
        <v>8.2977264640969987E-3</v>
      </c>
      <c r="V243" s="67">
        <f>Trend_Simulation!C338*Trend_Simulation!L338*4.31</f>
        <v>-2.4310229966447391E-3</v>
      </c>
      <c r="W243" s="67">
        <f>Trend_Simulation!D338*Trend_Simulation!M338*4.31</f>
        <v>2.7966095990911754E-3</v>
      </c>
      <c r="X243" s="67">
        <f>Trend_Simulation!E338*Trend_Simulation!N338*4.31</f>
        <v>-7.1203784184783155E-3</v>
      </c>
      <c r="Y243" s="67">
        <f>Trend_Simulation!F338*Trend_Simulation!O338*4.31</f>
        <v>-4.7916186582165768E-3</v>
      </c>
      <c r="Z243" s="67">
        <f>Trend_Simulation!G338*Trend_Simulation!P338*4.31</f>
        <v>-5.1975751130181871E-3</v>
      </c>
      <c r="AA243" s="67">
        <f>Trend_Simulation!H338*Trend_Simulation!Q338*4.31</f>
        <v>5.7074916438048691E-3</v>
      </c>
      <c r="AB243" s="67" t="e">
        <f>Trend_Simulation!#REF!*Trend_Simulation!#REF!*4.31</f>
        <v>#REF!</v>
      </c>
      <c r="AC243" s="67" t="e">
        <f>SUM(U243:AB243)</f>
        <v>#REF!</v>
      </c>
      <c r="AD243" s="67">
        <f>Summary!I242</f>
        <v>-2.6815774391924269E-3</v>
      </c>
      <c r="AE243" s="67" t="e">
        <f>AC243-AD243</f>
        <v>#REF!</v>
      </c>
      <c r="AF243">
        <f>LN(1+AD243)</f>
        <v>-2.6851793085422931E-3</v>
      </c>
    </row>
    <row r="244" spans="10:32" x14ac:dyDescent="0.35">
      <c r="J244" s="48">
        <f>Summary!A243</f>
        <v>44165</v>
      </c>
      <c r="K244" s="49">
        <f>K243*(1+Summary!B243)</f>
        <v>2.4487851709622603</v>
      </c>
      <c r="L244" s="49">
        <f>L243*(1+Summary!H243)</f>
        <v>2.0935396181747721</v>
      </c>
      <c r="M244" s="49">
        <f>M243*(1+Summary!I243)</f>
        <v>18.758181325455279</v>
      </c>
      <c r="N244">
        <f>MAX($K$3:K244)</f>
        <v>2.4487851709622603</v>
      </c>
      <c r="O244">
        <f>MAX($L$3:L244)</f>
        <v>2.1073924758491529</v>
      </c>
      <c r="P244" s="47">
        <f t="shared" si="6"/>
        <v>0</v>
      </c>
      <c r="Q244" s="47">
        <f t="shared" si="7"/>
        <v>-6.5734588279759976E-3</v>
      </c>
      <c r="R244" s="47">
        <f>M244/MAX($M$3:M244)-1</f>
        <v>-2.7678940606265745E-2</v>
      </c>
      <c r="T244" s="48">
        <f>Summary!A243</f>
        <v>44165</v>
      </c>
      <c r="U244" s="67">
        <f>Trend_Simulation!B339*Trend_Simulation!K339*4.31</f>
        <v>-2.3791980248638409E-2</v>
      </c>
      <c r="V244" s="67">
        <f>Trend_Simulation!C339*Trend_Simulation!L339*4.31</f>
        <v>-1.6620891040173252E-2</v>
      </c>
      <c r="W244" s="67">
        <f>Trend_Simulation!D339*Trend_Simulation!M339*4.31</f>
        <v>-1.4374441001405755E-3</v>
      </c>
      <c r="X244" s="67">
        <f>Trend_Simulation!E339*Trend_Simulation!N339*4.31</f>
        <v>1.53999937961645E-3</v>
      </c>
      <c r="Y244" s="67">
        <f>Trend_Simulation!F339*Trend_Simulation!O339*4.31</f>
        <v>2.0154629953379868E-2</v>
      </c>
      <c r="Z244" s="67">
        <f>Trend_Simulation!G339*Trend_Simulation!P339*4.31</f>
        <v>1.8219759380081867E-2</v>
      </c>
      <c r="AA244" s="67">
        <f>Trend_Simulation!H339*Trend_Simulation!Q339*4.31</f>
        <v>1.4030210224827931E-3</v>
      </c>
      <c r="AB244" s="67" t="e">
        <f>Trend_Simulation!#REF!*Trend_Simulation!#REF!*4.31</f>
        <v>#REF!</v>
      </c>
      <c r="AC244" s="67" t="e">
        <f>SUM(U244:AB244)</f>
        <v>#REF!</v>
      </c>
      <c r="AD244" s="67">
        <f>Summary!I243</f>
        <v>-5.2177769311162697E-4</v>
      </c>
      <c r="AE244" s="67" t="e">
        <f>AC244-AD244</f>
        <v>#REF!</v>
      </c>
      <c r="AF244">
        <f>LN(1+AD244)</f>
        <v>-5.2191386646239938E-4</v>
      </c>
    </row>
    <row r="245" spans="10:32" x14ac:dyDescent="0.35">
      <c r="J245" s="48">
        <f>Summary!A244</f>
        <v>44196</v>
      </c>
      <c r="K245" s="49">
        <f>K244*(1+Summary!B244)</f>
        <v>2.5390296137655981</v>
      </c>
      <c r="L245" s="49">
        <f>L244*(1+Summary!H244)</f>
        <v>2.1084875509830678</v>
      </c>
      <c r="M245" s="49">
        <f>M244*(1+Summary!I244)</f>
        <v>19.323382601540736</v>
      </c>
      <c r="N245">
        <f>MAX($K$3:K245)</f>
        <v>2.5390296137655981</v>
      </c>
      <c r="O245">
        <f>MAX($L$3:L245)</f>
        <v>2.1084875509830678</v>
      </c>
      <c r="P245" s="47">
        <f t="shared" si="6"/>
        <v>0</v>
      </c>
      <c r="Q245" s="47">
        <f t="shared" si="7"/>
        <v>0</v>
      </c>
      <c r="R245" s="47">
        <f>M245/MAX($M$3:M245)-1</f>
        <v>0</v>
      </c>
      <c r="T245" s="48">
        <f>Summary!A244</f>
        <v>44196</v>
      </c>
      <c r="U245" s="67">
        <f>Trend_Simulation!B340*Trend_Simulation!K340*4.31</f>
        <v>-6.5782802546689783E-3</v>
      </c>
      <c r="V245" s="67">
        <f>Trend_Simulation!C340*Trend_Simulation!L340*4.31</f>
        <v>1.8094197422535954E-2</v>
      </c>
      <c r="W245" s="67">
        <f>Trend_Simulation!D340*Trend_Simulation!M340*4.31</f>
        <v>2.4529662304647421E-4</v>
      </c>
      <c r="X245" s="67">
        <f>Trend_Simulation!E340*Trend_Simulation!N340*4.31</f>
        <v>-1.0851933369705421E-3</v>
      </c>
      <c r="Y245" s="67">
        <f>Trend_Simulation!F340*Trend_Simulation!O340*4.31</f>
        <v>6.4614886442411305E-3</v>
      </c>
      <c r="Z245" s="67">
        <f>Trend_Simulation!G340*Trend_Simulation!P340*4.31</f>
        <v>7.8033016507575506E-3</v>
      </c>
      <c r="AA245" s="67">
        <f>Trend_Simulation!H340*Trend_Simulation!Q340*4.31</f>
        <v>5.832712639129229E-3</v>
      </c>
      <c r="AB245" s="67" t="e">
        <f>Trend_Simulation!#REF!*Trend_Simulation!#REF!*4.31</f>
        <v>#REF!</v>
      </c>
      <c r="AC245" s="67" t="e">
        <f>SUM(U245:AB245)</f>
        <v>#REF!</v>
      </c>
      <c r="AD245" s="67">
        <f>Summary!I244</f>
        <v>3.0130920811521775E-2</v>
      </c>
      <c r="AE245" s="67" t="e">
        <f>AC245-AD245</f>
        <v>#REF!</v>
      </c>
      <c r="AF245">
        <f>LN(1+AD245)</f>
        <v>2.9685901748061554E-2</v>
      </c>
    </row>
    <row r="246" spans="10:32" x14ac:dyDescent="0.35">
      <c r="J246" s="48">
        <f>Summary!A245</f>
        <v>44227</v>
      </c>
      <c r="K246" s="49">
        <f>K245*(1+Summary!B245)</f>
        <v>2.5095635477438862</v>
      </c>
      <c r="L246" s="49">
        <f>L245*(1+Summary!H245)</f>
        <v>2.095135317362725</v>
      </c>
      <c r="M246" s="49">
        <f>M245*(1+Summary!I245)</f>
        <v>18.806991814713779</v>
      </c>
      <c r="N246">
        <f>MAX($K$3:K246)</f>
        <v>2.5390296137655981</v>
      </c>
      <c r="O246">
        <f>MAX($L$3:L246)</f>
        <v>2.1084875509830678</v>
      </c>
      <c r="P246" s="47">
        <f t="shared" si="6"/>
        <v>-1.1605247084145343E-2</v>
      </c>
      <c r="Q246" s="47">
        <f t="shared" si="7"/>
        <v>-6.3326120252014118E-3</v>
      </c>
      <c r="R246" s="47">
        <f>M246/MAX($M$3:M246)-1</f>
        <v>-2.6723622746349984E-2</v>
      </c>
      <c r="T246" s="48">
        <f>Summary!A245</f>
        <v>44227</v>
      </c>
      <c r="U246" s="67">
        <f>Trend_Simulation!B341*Trend_Simulation!K341*4.31</f>
        <v>-5.4226266200218445E-3</v>
      </c>
      <c r="V246" s="67">
        <f>Trend_Simulation!C341*Trend_Simulation!L341*4.31</f>
        <v>-7.0462296549456058E-3</v>
      </c>
      <c r="W246" s="67">
        <f>Trend_Simulation!D341*Trend_Simulation!M341*4.31</f>
        <v>1.5988790496701763E-3</v>
      </c>
      <c r="X246" s="67">
        <f>Trend_Simulation!E341*Trend_Simulation!N341*4.31</f>
        <v>-5.6136817410319456E-3</v>
      </c>
      <c r="Y246" s="67">
        <f>Trend_Simulation!F341*Trend_Simulation!O341*4.31</f>
        <v>-2.0324965566180177E-3</v>
      </c>
      <c r="Z246" s="67">
        <f>Trend_Simulation!G341*Trend_Simulation!P341*4.31</f>
        <v>3.1648817936794592E-4</v>
      </c>
      <c r="AA246" s="67">
        <f>Trend_Simulation!H341*Trend_Simulation!Q341*4.31</f>
        <v>-9.0938904850387057E-3</v>
      </c>
      <c r="AB246" s="67" t="e">
        <f>Trend_Simulation!#REF!*Trend_Simulation!#REF!*4.31</f>
        <v>#REF!</v>
      </c>
      <c r="AC246" s="67" t="e">
        <f>SUM(U246:AB246)</f>
        <v>#REF!</v>
      </c>
      <c r="AD246" s="67">
        <f>Summary!I245</f>
        <v>-2.6723622746349877E-2</v>
      </c>
      <c r="AE246" s="67" t="e">
        <f>AC246-AD246</f>
        <v>#REF!</v>
      </c>
      <c r="AF246">
        <f>LN(1+AD246)</f>
        <v>-2.7087190620300145E-2</v>
      </c>
    </row>
    <row r="247" spans="10:32" x14ac:dyDescent="0.35">
      <c r="J247" s="48">
        <f>Summary!A246</f>
        <v>44255</v>
      </c>
      <c r="K247" s="49">
        <f>K246*(1+Summary!B246)</f>
        <v>2.579942397164166</v>
      </c>
      <c r="L247" s="49">
        <f>L246*(1+Summary!H246)</f>
        <v>2.0761822486718957</v>
      </c>
      <c r="M247" s="49">
        <f>M246*(1+Summary!I246)</f>
        <v>18.089033473711222</v>
      </c>
      <c r="N247">
        <f>MAX($K$3:K247)</f>
        <v>2.579942397164166</v>
      </c>
      <c r="O247">
        <f>MAX($L$3:L247)</f>
        <v>2.1084875509830678</v>
      </c>
      <c r="P247" s="47">
        <f t="shared" si="6"/>
        <v>0</v>
      </c>
      <c r="Q247" s="47">
        <f t="shared" si="7"/>
        <v>-1.5321552311802877E-2</v>
      </c>
      <c r="R247" s="47">
        <f>M247/MAX($M$3:M247)-1</f>
        <v>-6.3878522372738944E-2</v>
      </c>
      <c r="T247" s="48">
        <f>Summary!A246</f>
        <v>44255</v>
      </c>
      <c r="U247" s="67">
        <f>Trend_Simulation!B342*Trend_Simulation!K342*4.31</f>
        <v>-1.4688514497613464E-2</v>
      </c>
      <c r="V247" s="67">
        <f>Trend_Simulation!C342*Trend_Simulation!L342*4.31</f>
        <v>-1.7430827669899982E-2</v>
      </c>
      <c r="W247" s="67">
        <f>Trend_Simulation!D342*Trend_Simulation!M342*4.31</f>
        <v>1.8060959251843735E-2</v>
      </c>
      <c r="X247" s="67">
        <f>Trend_Simulation!E342*Trend_Simulation!N342*4.31</f>
        <v>-1.8226062127009911E-2</v>
      </c>
      <c r="Y247" s="67">
        <f>Trend_Simulation!F342*Trend_Simulation!O342*4.31</f>
        <v>4.858950689652186E-3</v>
      </c>
      <c r="Z247" s="67">
        <f>Trend_Simulation!G342*Trend_Simulation!P342*4.31</f>
        <v>-3.0625269748002582E-6</v>
      </c>
      <c r="AA247" s="67">
        <f>Trend_Simulation!H342*Trend_Simulation!Q342*4.31</f>
        <v>-1.1560679462163891E-2</v>
      </c>
      <c r="AB247" s="67" t="e">
        <f>Trend_Simulation!#REF!*Trend_Simulation!#REF!*4.31</f>
        <v>#REF!</v>
      </c>
      <c r="AC247" s="67" t="e">
        <f>SUM(U247:AB247)</f>
        <v>#REF!</v>
      </c>
      <c r="AD247" s="67">
        <f>Summary!I246</f>
        <v>-3.8175075954510689E-2</v>
      </c>
      <c r="AE247" s="67" t="e">
        <f>AC247-AD247</f>
        <v>#REF!</v>
      </c>
      <c r="AF247">
        <f>LN(1+AD247)</f>
        <v>-3.8922836515623442E-2</v>
      </c>
    </row>
    <row r="248" spans="10:32" x14ac:dyDescent="0.35">
      <c r="J248" s="48">
        <f>Summary!A247</f>
        <v>44286</v>
      </c>
      <c r="K248" s="49">
        <f>K247*(1+Summary!B247)</f>
        <v>2.6936710730374394</v>
      </c>
      <c r="L248" s="49">
        <f>L247*(1+Summary!H247)</f>
        <v>2.0596385674321063</v>
      </c>
      <c r="M248" s="49">
        <f>M247*(1+Summary!I247)</f>
        <v>17.480766140471488</v>
      </c>
      <c r="N248">
        <f>MAX($K$3:K248)</f>
        <v>2.6936710730374394</v>
      </c>
      <c r="O248">
        <f>MAX($L$3:L248)</f>
        <v>2.1084875509830678</v>
      </c>
      <c r="P248" s="47">
        <f t="shared" si="6"/>
        <v>0</v>
      </c>
      <c r="Q248" s="47">
        <f t="shared" si="7"/>
        <v>-2.3167783716904644E-2</v>
      </c>
      <c r="R248" s="47">
        <f>M248/MAX($M$3:M248)-1</f>
        <v>-9.5356827480211903E-2</v>
      </c>
      <c r="T248" s="48">
        <f>Summary!A247</f>
        <v>44286</v>
      </c>
      <c r="U248" s="67">
        <f>Trend_Simulation!B343*Trend_Simulation!K343*4.31</f>
        <v>4.1971585771520608E-3</v>
      </c>
      <c r="V248" s="67">
        <f>Trend_Simulation!C343*Trend_Simulation!L343*4.31</f>
        <v>-2.414893924854113E-3</v>
      </c>
      <c r="W248" s="67">
        <f>Trend_Simulation!D343*Trend_Simulation!M343*4.31</f>
        <v>-1.1935814823150523E-2</v>
      </c>
      <c r="X248" s="67">
        <f>Trend_Simulation!E343*Trend_Simulation!N343*4.31</f>
        <v>-9.5360195588742921E-3</v>
      </c>
      <c r="Y248" s="67">
        <f>Trend_Simulation!F343*Trend_Simulation!O343*4.31</f>
        <v>7.9614139300018087E-3</v>
      </c>
      <c r="Z248" s="67">
        <f>Trend_Simulation!G343*Trend_Simulation!P343*4.31</f>
        <v>2.3853744543718839E-3</v>
      </c>
      <c r="AA248" s="67">
        <f>Trend_Simulation!H343*Trend_Simulation!Q343*4.31</f>
        <v>-2.5000671012504177E-2</v>
      </c>
      <c r="AB248" s="67" t="e">
        <f>Trend_Simulation!#REF!*Trend_Simulation!#REF!*4.31</f>
        <v>#REF!</v>
      </c>
      <c r="AC248" s="67" t="e">
        <f>SUM(U248:AB248)</f>
        <v>#REF!</v>
      </c>
      <c r="AD248" s="67">
        <f>Summary!I247</f>
        <v>-3.3626303700732725E-2</v>
      </c>
      <c r="AE248" s="67" t="e">
        <f>AC248-AD248</f>
        <v>#REF!</v>
      </c>
      <c r="AF248">
        <f>LN(1+AD248)</f>
        <v>-3.4204670405383476E-2</v>
      </c>
    </row>
    <row r="249" spans="10:32" x14ac:dyDescent="0.35">
      <c r="J249" s="48">
        <f>Summary!A248</f>
        <v>44316</v>
      </c>
      <c r="K249" s="49">
        <f>K248*(1+Summary!B248)</f>
        <v>2.8342072225094133</v>
      </c>
      <c r="L249" s="49">
        <f>L248*(1+Summary!H248)</f>
        <v>2.0676775462581283</v>
      </c>
      <c r="M249" s="49">
        <f>M248*(1+Summary!I248)</f>
        <v>17.768693399550468</v>
      </c>
      <c r="N249">
        <f>MAX($K$3:K249)</f>
        <v>2.8342072225094133</v>
      </c>
      <c r="O249">
        <f>MAX($L$3:L249)</f>
        <v>2.1084875509830678</v>
      </c>
      <c r="P249" s="47">
        <f t="shared" si="6"/>
        <v>0</v>
      </c>
      <c r="Q249" s="47">
        <f t="shared" si="7"/>
        <v>-1.9355108217694816E-2</v>
      </c>
      <c r="R249" s="47">
        <f>M249/MAX($M$3:M249)-1</f>
        <v>-8.0456369055504018E-2</v>
      </c>
      <c r="T249" s="48">
        <f>Summary!A248</f>
        <v>44316</v>
      </c>
      <c r="U249" s="67">
        <f>Trend_Simulation!B344*Trend_Simulation!K344*4.31</f>
        <v>4.3040888961415752E-3</v>
      </c>
      <c r="V249" s="67">
        <f>Trend_Simulation!C344*Trend_Simulation!L344*4.31</f>
        <v>8.0968602692060524E-3</v>
      </c>
      <c r="W249" s="67">
        <f>Trend_Simulation!D344*Trend_Simulation!M344*4.31</f>
        <v>-2.5858891014695533E-3</v>
      </c>
      <c r="X249" s="67">
        <f>Trend_Simulation!E344*Trend_Simulation!N344*4.31</f>
        <v>-5.6259054225264163E-3</v>
      </c>
      <c r="Y249" s="67">
        <f>Trend_Simulation!F344*Trend_Simulation!O344*4.31</f>
        <v>9.6831694000208898E-3</v>
      </c>
      <c r="Z249" s="67">
        <f>Trend_Simulation!G344*Trend_Simulation!P344*4.31</f>
        <v>9.8873490279007426E-3</v>
      </c>
      <c r="AA249" s="67">
        <f>Trend_Simulation!H344*Trend_Simulation!Q344*4.31</f>
        <v>-6.9373046751168262E-3</v>
      </c>
      <c r="AB249" s="67" t="e">
        <f>Trend_Simulation!#REF!*Trend_Simulation!#REF!*4.31</f>
        <v>#REF!</v>
      </c>
      <c r="AC249" s="67" t="e">
        <f>SUM(U249:AB249)</f>
        <v>#REF!</v>
      </c>
      <c r="AD249" s="67">
        <f>Summary!I248</f>
        <v>1.6471089239754124E-2</v>
      </c>
      <c r="AE249" s="67" t="e">
        <f>AC249-AD249</f>
        <v>#REF!</v>
      </c>
      <c r="AF249">
        <f>LN(1+AD249)</f>
        <v>1.6336912205904226E-2</v>
      </c>
    </row>
    <row r="250" spans="10:32" x14ac:dyDescent="0.35">
      <c r="J250" s="48">
        <f>Summary!A249</f>
        <v>44347</v>
      </c>
      <c r="K250" s="49">
        <f>K249*(1+Summary!B249)</f>
        <v>2.8531866184181354</v>
      </c>
      <c r="L250" s="49">
        <f>L249*(1+Summary!H249)</f>
        <v>2.0786879678824137</v>
      </c>
      <c r="M250" s="49">
        <f>M249*(1+Summary!I249)</f>
        <v>18.167983996379796</v>
      </c>
      <c r="N250">
        <f>MAX($K$3:K250)</f>
        <v>2.8531866184181354</v>
      </c>
      <c r="O250">
        <f>MAX($L$3:L250)</f>
        <v>2.1084875509830678</v>
      </c>
      <c r="P250" s="47">
        <f t="shared" si="6"/>
        <v>0</v>
      </c>
      <c r="Q250" s="47">
        <f t="shared" si="7"/>
        <v>-1.4133155819089471E-2</v>
      </c>
      <c r="R250" s="47">
        <f>M250/MAX($M$3:M250)-1</f>
        <v>-5.9792771741155493E-2</v>
      </c>
      <c r="T250" s="48">
        <f>Summary!A249</f>
        <v>44347</v>
      </c>
      <c r="U250" s="67">
        <f>Trend_Simulation!B345*Trend_Simulation!K345*4.31</f>
        <v>4.9036615845805135E-3</v>
      </c>
      <c r="V250" s="67">
        <f>Trend_Simulation!C345*Trend_Simulation!L345*4.31</f>
        <v>2.0151834767620325E-2</v>
      </c>
      <c r="W250" s="67">
        <f>Trend_Simulation!D345*Trend_Simulation!M345*4.31</f>
        <v>-1.4930073668627507E-3</v>
      </c>
      <c r="X250" s="67">
        <f>Trend_Simulation!E345*Trend_Simulation!N345*4.31</f>
        <v>-4.0904996414096988E-3</v>
      </c>
      <c r="Y250" s="67">
        <f>Trend_Simulation!F345*Trend_Simulation!O345*4.31</f>
        <v>1.2237778377798751E-3</v>
      </c>
      <c r="Z250" s="67">
        <f>Trend_Simulation!G345*Trend_Simulation!P345*4.31</f>
        <v>-1.9832920620782668E-3</v>
      </c>
      <c r="AA250" s="67">
        <f>Trend_Simulation!H345*Trend_Simulation!Q345*4.31</f>
        <v>4.2383555292537728E-3</v>
      </c>
      <c r="AB250" s="67" t="e">
        <f>Trend_Simulation!#REF!*Trend_Simulation!#REF!*4.31</f>
        <v>#REF!</v>
      </c>
      <c r="AC250" s="67" t="e">
        <f>SUM(U250:AB250)</f>
        <v>#REF!</v>
      </c>
      <c r="AD250" s="67">
        <f>Summary!I249</f>
        <v>2.2471578964800357E-2</v>
      </c>
      <c r="AE250" s="67" t="e">
        <f>AC250-AD250</f>
        <v>#REF!</v>
      </c>
      <c r="AF250">
        <f>LN(1+AD250)</f>
        <v>2.2222812915066992E-2</v>
      </c>
    </row>
    <row r="251" spans="10:32" x14ac:dyDescent="0.35">
      <c r="J251" s="48">
        <f>Summary!A250</f>
        <v>44377</v>
      </c>
      <c r="K251" s="49">
        <f>K250*(1+Summary!B250)</f>
        <v>2.9179528838342788</v>
      </c>
      <c r="L251" s="49">
        <f>L250*(1+Summary!H250)</f>
        <v>2.078179986154268</v>
      </c>
      <c r="M251" s="49">
        <f>M250*(1+Summary!I250)</f>
        <v>18.149247948886856</v>
      </c>
      <c r="N251">
        <f>MAX($K$3:K251)</f>
        <v>2.9179528838342788</v>
      </c>
      <c r="O251">
        <f>MAX($L$3:L251)</f>
        <v>2.1084875509830678</v>
      </c>
      <c r="P251" s="47">
        <f t="shared" si="6"/>
        <v>0</v>
      </c>
      <c r="Q251" s="47">
        <f t="shared" si="7"/>
        <v>-1.437407814652214E-2</v>
      </c>
      <c r="R251" s="47">
        <f>M251/MAX($M$3:M251)-1</f>
        <v>-6.076237669486817E-2</v>
      </c>
      <c r="T251" s="48">
        <f>Summary!A250</f>
        <v>44377</v>
      </c>
      <c r="U251" s="67">
        <f>Trend_Simulation!B346*Trend_Simulation!K346*4.31</f>
        <v>4.4120811105968468E-3</v>
      </c>
      <c r="V251" s="67">
        <f>Trend_Simulation!C346*Trend_Simulation!L346*4.31</f>
        <v>-1.7731876108208373E-2</v>
      </c>
      <c r="W251" s="67">
        <f>Trend_Simulation!D346*Trend_Simulation!M346*4.31</f>
        <v>-5.2308569444442796E-3</v>
      </c>
      <c r="X251" s="67">
        <f>Trend_Simulation!E346*Trend_Simulation!N346*4.31</f>
        <v>-3.7164084508093482E-3</v>
      </c>
      <c r="Y251" s="67">
        <f>Trend_Simulation!F346*Trend_Simulation!O346*4.31</f>
        <v>4.150068037459786E-3</v>
      </c>
      <c r="Z251" s="67">
        <f>Trend_Simulation!G346*Trend_Simulation!P346*4.31</f>
        <v>1.069947552013464E-2</v>
      </c>
      <c r="AA251" s="67">
        <f>Trend_Simulation!H346*Trend_Simulation!Q346*4.31</f>
        <v>6.3642557002969481E-3</v>
      </c>
      <c r="AB251" s="67" t="e">
        <f>Trend_Simulation!#REF!*Trend_Simulation!#REF!*4.31</f>
        <v>#REF!</v>
      </c>
      <c r="AC251" s="67" t="e">
        <f>SUM(U251:AB251)</f>
        <v>#REF!</v>
      </c>
      <c r="AD251" s="67">
        <f>Summary!I250</f>
        <v>-1.0312672829673663E-3</v>
      </c>
      <c r="AE251" s="67" t="e">
        <f>AC251-AD251</f>
        <v>#REF!</v>
      </c>
      <c r="AF251">
        <f>LN(1+AD251)</f>
        <v>-1.0317994049432247E-3</v>
      </c>
    </row>
    <row r="252" spans="10:32" x14ac:dyDescent="0.35">
      <c r="J252" s="48">
        <f>Summary!A251</f>
        <v>44408</v>
      </c>
      <c r="K252" s="49">
        <f>K251*(1+Summary!B251)</f>
        <v>2.9866331880954116</v>
      </c>
      <c r="L252" s="49">
        <f>L251*(1+Summary!H251)</f>
        <v>2.0757566241336733</v>
      </c>
      <c r="M252" s="49">
        <f>M251*(1+Summary!I251)</f>
        <v>18.059936687319865</v>
      </c>
      <c r="N252">
        <f>MAX($K$3:K252)</f>
        <v>2.9866331880954116</v>
      </c>
      <c r="O252">
        <f>MAX($L$3:L252)</f>
        <v>2.1084875509830678</v>
      </c>
      <c r="P252" s="47">
        <f t="shared" si="6"/>
        <v>0</v>
      </c>
      <c r="Q252" s="47">
        <f t="shared" si="7"/>
        <v>-1.5523414797556589E-2</v>
      </c>
      <c r="R252" s="47">
        <f>M252/MAX($M$3:M252)-1</f>
        <v>-6.5384303580478198E-2</v>
      </c>
      <c r="T252" s="48">
        <f>Summary!A251</f>
        <v>44408</v>
      </c>
      <c r="U252" s="67">
        <f>Trend_Simulation!B347*Trend_Simulation!K347*4.31</f>
        <v>2.1256504248018957E-3</v>
      </c>
      <c r="V252" s="67">
        <f>Trend_Simulation!C347*Trend_Simulation!L347*4.31</f>
        <v>-5.7192908655512645E-3</v>
      </c>
      <c r="W252" s="67">
        <f>Trend_Simulation!D347*Trend_Simulation!M347*4.31</f>
        <v>9.0148543081544335E-3</v>
      </c>
      <c r="X252" s="67">
        <f>Trend_Simulation!E347*Trend_Simulation!N347*4.31</f>
        <v>-1.1765218283690454E-2</v>
      </c>
      <c r="Y252" s="67">
        <f>Trend_Simulation!F347*Trend_Simulation!O347*4.31</f>
        <v>4.3046769776692558E-3</v>
      </c>
      <c r="Z252" s="67">
        <f>Trend_Simulation!G347*Trend_Simulation!P347*4.31</f>
        <v>4.6689776942931997E-3</v>
      </c>
      <c r="AA252" s="67">
        <f>Trend_Simulation!H347*Trend_Simulation!Q347*4.31</f>
        <v>-7.6555336624798253E-3</v>
      </c>
      <c r="AB252" s="67" t="e">
        <f>Trend_Simulation!#REF!*Trend_Simulation!#REF!*4.31</f>
        <v>#REF!</v>
      </c>
      <c r="AC252" s="67" t="e">
        <f>SUM(U252:AB252)</f>
        <v>#REF!</v>
      </c>
      <c r="AD252" s="67">
        <f>Summary!I251</f>
        <v>-4.9209345653614027E-3</v>
      </c>
      <c r="AE252" s="67" t="e">
        <f>AC252-AD252</f>
        <v>#REF!</v>
      </c>
      <c r="AF252">
        <f>LN(1+AD252)</f>
        <v>-4.9330822321606849E-3</v>
      </c>
    </row>
    <row r="253" spans="10:32" x14ac:dyDescent="0.35">
      <c r="J253" s="48">
        <f>Summary!A252</f>
        <v>44439</v>
      </c>
      <c r="K253" s="49">
        <f>K252*(1+Summary!B252)</f>
        <v>3.0757698840558283</v>
      </c>
      <c r="L253" s="49">
        <f>L252*(1+Summary!H252)</f>
        <v>2.0817601740009763</v>
      </c>
      <c r="M253" s="49">
        <f>M252*(1+Summary!I252)</f>
        <v>18.280361441070642</v>
      </c>
      <c r="N253">
        <f>MAX($K$3:K253)</f>
        <v>3.0757698840558283</v>
      </c>
      <c r="O253">
        <f>MAX($L$3:L253)</f>
        <v>2.1084875509830678</v>
      </c>
      <c r="P253" s="47">
        <f t="shared" si="6"/>
        <v>0</v>
      </c>
      <c r="Q253" s="47">
        <f t="shared" si="7"/>
        <v>-1.267608953613697E-2</v>
      </c>
      <c r="R253" s="47">
        <f>M253/MAX($M$3:M253)-1</f>
        <v>-5.3977152032736231E-2</v>
      </c>
      <c r="T253" s="48">
        <f>Summary!A252</f>
        <v>44439</v>
      </c>
      <c r="U253" s="67">
        <f>Trend_Simulation!B348*Trend_Simulation!K348*4.31</f>
        <v>-1.8846923779863285E-3</v>
      </c>
      <c r="V253" s="67">
        <f>Trend_Simulation!C348*Trend_Simulation!L348*4.31</f>
        <v>-1.2212011802044314E-4</v>
      </c>
      <c r="W253" s="67">
        <f>Trend_Simulation!D348*Trend_Simulation!M348*4.31</f>
        <v>-1.1274252614545226E-3</v>
      </c>
      <c r="X253" s="67">
        <f>Trend_Simulation!E348*Trend_Simulation!N348*4.31</f>
        <v>2.2528069008410099E-3</v>
      </c>
      <c r="Y253" s="67">
        <f>Trend_Simulation!F348*Trend_Simulation!O348*4.31</f>
        <v>5.4879397788604733E-3</v>
      </c>
      <c r="Z253" s="67">
        <f>Trend_Simulation!G348*Trend_Simulation!P348*4.31</f>
        <v>7.0238046293056786E-3</v>
      </c>
      <c r="AA253" s="67">
        <f>Trend_Simulation!H348*Trend_Simulation!Q348*4.31</f>
        <v>8.3516512126068803E-4</v>
      </c>
      <c r="AB253" s="67" t="e">
        <f>Trend_Simulation!#REF!*Trend_Simulation!#REF!*4.31</f>
        <v>#REF!</v>
      </c>
      <c r="AC253" s="67" t="e">
        <f>SUM(U253:AB253)</f>
        <v>#REF!</v>
      </c>
      <c r="AD253" s="67">
        <f>Summary!I252</f>
        <v>1.2205178654116858E-2</v>
      </c>
      <c r="AE253" s="67" t="e">
        <f>AC253-AD253</f>
        <v>#REF!</v>
      </c>
      <c r="AF253">
        <f>LN(1+AD253)</f>
        <v>1.2131296020789875E-2</v>
      </c>
    </row>
    <row r="254" spans="10:32" x14ac:dyDescent="0.35">
      <c r="J254" s="48">
        <f>Summary!A253</f>
        <v>44469</v>
      </c>
      <c r="K254" s="49">
        <f>K253*(1+Summary!B253)</f>
        <v>2.9302857986854716</v>
      </c>
      <c r="L254" s="49">
        <f>L253*(1+Summary!H253)</f>
        <v>2.0878690154404964</v>
      </c>
      <c r="M254" s="49">
        <f>M253*(1+Summary!I253)</f>
        <v>18.506734837189025</v>
      </c>
      <c r="N254">
        <f>MAX($K$3:K254)</f>
        <v>3.0757698840558283</v>
      </c>
      <c r="O254">
        <f>MAX($L$3:L254)</f>
        <v>2.1084875509830678</v>
      </c>
      <c r="P254" s="47">
        <f t="shared" si="6"/>
        <v>-4.7300055223414739E-2</v>
      </c>
      <c r="Q254" s="47">
        <f t="shared" si="7"/>
        <v>-9.7788272607813864E-3</v>
      </c>
      <c r="R254" s="47">
        <f>M254/MAX($M$3:M254)-1</f>
        <v>-4.2262153640046263E-2</v>
      </c>
      <c r="T254" s="48">
        <f>Summary!A253</f>
        <v>44469</v>
      </c>
      <c r="U254" s="67">
        <f>Trend_Simulation!B349*Trend_Simulation!K349*4.31</f>
        <v>1.0823766757024556E-2</v>
      </c>
      <c r="V254" s="67">
        <f>Trend_Simulation!C349*Trend_Simulation!L349*4.31</f>
        <v>8.3497356433576628E-3</v>
      </c>
      <c r="W254" s="67">
        <f>Trend_Simulation!D349*Trend_Simulation!M349*4.31</f>
        <v>-1.049026767398048E-2</v>
      </c>
      <c r="X254" s="67">
        <f>Trend_Simulation!E349*Trend_Simulation!N349*4.31</f>
        <v>1.1363018774916082E-2</v>
      </c>
      <c r="Y254" s="67">
        <f>Trend_Simulation!F349*Trend_Simulation!O349*4.31</f>
        <v>-8.6850386212802937E-3</v>
      </c>
      <c r="Z254" s="67">
        <f>Trend_Simulation!G349*Trend_Simulation!P349*4.31</f>
        <v>-9.6272846659956873E-3</v>
      </c>
      <c r="AA254" s="67">
        <f>Trend_Simulation!H349*Trend_Simulation!Q349*4.31</f>
        <v>1.0913591307963402E-2</v>
      </c>
      <c r="AB254" s="67" t="e">
        <f>Trend_Simulation!#REF!*Trend_Simulation!#REF!*4.31</f>
        <v>#REF!</v>
      </c>
      <c r="AC254" s="67" t="e">
        <f>SUM(U254:AB254)</f>
        <v>#REF!</v>
      </c>
      <c r="AD254" s="67">
        <f>Summary!I253</f>
        <v>1.2383420144515574E-2</v>
      </c>
      <c r="AE254" s="67" t="e">
        <f>AC254-AD254</f>
        <v>#REF!</v>
      </c>
      <c r="AF254">
        <f>LN(1+AD254)</f>
        <v>1.2307372771360405E-2</v>
      </c>
    </row>
    <row r="255" spans="10:32" x14ac:dyDescent="0.35">
      <c r="J255" s="48">
        <f>Summary!A254</f>
        <v>44500</v>
      </c>
      <c r="K255" s="49">
        <f>K254*(1+Summary!B254)</f>
        <v>3.1343327671516112</v>
      </c>
      <c r="L255" s="49">
        <f>L254*(1+Summary!H254)</f>
        <v>2.1120596683355046</v>
      </c>
      <c r="M255" s="49">
        <f>M254*(1+Summary!I254)</f>
        <v>19.411605679373341</v>
      </c>
      <c r="N255">
        <f>MAX($K$3:K255)</f>
        <v>3.1343327671516112</v>
      </c>
      <c r="O255">
        <f>MAX($L$3:L255)</f>
        <v>2.1120596683355046</v>
      </c>
      <c r="P255" s="47">
        <f t="shared" si="6"/>
        <v>0</v>
      </c>
      <c r="Q255" s="47">
        <f t="shared" si="7"/>
        <v>0</v>
      </c>
      <c r="R255" s="47">
        <f>M255/MAX($M$3:M255)-1</f>
        <v>0</v>
      </c>
      <c r="T255" s="48">
        <f>Summary!A254</f>
        <v>44500</v>
      </c>
      <c r="U255" s="67">
        <f>Trend_Simulation!B350*Trend_Simulation!K350*4.31</f>
        <v>5.259915745238119E-3</v>
      </c>
      <c r="V255" s="67">
        <f>Trend_Simulation!C350*Trend_Simulation!L350*4.31</f>
        <v>-3.7793691480649391E-3</v>
      </c>
      <c r="W255" s="67">
        <f>Trend_Simulation!D350*Trend_Simulation!M350*4.31</f>
        <v>1.1925627987333955E-3</v>
      </c>
      <c r="X255" s="67">
        <f>Trend_Simulation!E350*Trend_Simulation!N350*4.31</f>
        <v>5.9044086618561167E-3</v>
      </c>
      <c r="Y255" s="67">
        <f>Trend_Simulation!F350*Trend_Simulation!O350*4.31</f>
        <v>1.2656486659784215E-2</v>
      </c>
      <c r="Z255" s="67">
        <f>Trend_Simulation!G350*Trend_Simulation!P350*4.31</f>
        <v>1.303252422005723E-2</v>
      </c>
      <c r="AA255" s="67">
        <f>Trend_Simulation!H350*Trend_Simulation!Q350*4.31</f>
        <v>1.5670374769685132E-2</v>
      </c>
      <c r="AB255" s="67" t="e">
        <f>Trend_Simulation!#REF!*Trend_Simulation!#REF!*4.31</f>
        <v>#REF!</v>
      </c>
      <c r="AC255" s="67" t="e">
        <f>SUM(U255:AB255)</f>
        <v>#REF!</v>
      </c>
      <c r="AD255" s="67">
        <f>Summary!I254</f>
        <v>4.8894137736603414E-2</v>
      </c>
      <c r="AE255" s="67" t="e">
        <f>AC255-AD255</f>
        <v>#REF!</v>
      </c>
      <c r="AF255">
        <f>LN(1+AD255)</f>
        <v>4.7736407006701932E-2</v>
      </c>
    </row>
    <row r="256" spans="10:32" x14ac:dyDescent="0.35">
      <c r="J256" s="48">
        <f>Summary!A255</f>
        <v>44530</v>
      </c>
      <c r="K256" s="49">
        <f>K255*(1+Summary!B255)</f>
        <v>3.1133594269256308</v>
      </c>
      <c r="L256" s="49">
        <f>L255*(1+Summary!H255)</f>
        <v>2.0990711186881255</v>
      </c>
      <c r="M256" s="49">
        <f>M255*(1+Summary!I255)</f>
        <v>18.907840219873577</v>
      </c>
      <c r="N256">
        <f>MAX($K$3:K256)</f>
        <v>3.1343327671516112</v>
      </c>
      <c r="O256">
        <f>MAX($L$3:L256)</f>
        <v>2.1120596683355046</v>
      </c>
      <c r="P256" s="47">
        <f t="shared" si="6"/>
        <v>-6.6914848499128876E-3</v>
      </c>
      <c r="Q256" s="47">
        <f t="shared" si="7"/>
        <v>-6.1497077199600403E-3</v>
      </c>
      <c r="R256" s="47">
        <f>M256/MAX($M$3:M256)-1</f>
        <v>-2.5951766578231172E-2</v>
      </c>
      <c r="T256" s="48">
        <f>Summary!A255</f>
        <v>44530</v>
      </c>
      <c r="U256" s="67">
        <f>Trend_Simulation!B351*Trend_Simulation!K351*4.31</f>
        <v>-1.2753264827310292E-2</v>
      </c>
      <c r="V256" s="67">
        <f>Trend_Simulation!C351*Trend_Simulation!L351*4.31</f>
        <v>1.3233822751842694E-3</v>
      </c>
      <c r="W256" s="67">
        <f>Trend_Simulation!D351*Trend_Simulation!M351*4.31</f>
        <v>-7.3217596201367611E-3</v>
      </c>
      <c r="X256" s="67">
        <f>Trend_Simulation!E351*Trend_Simulation!N351*4.31</f>
        <v>-6.9497336462514148E-3</v>
      </c>
      <c r="Y256" s="67">
        <f>Trend_Simulation!F351*Trend_Simulation!O351*4.31</f>
        <v>-1.2421434527062629E-3</v>
      </c>
      <c r="Z256" s="67">
        <f>Trend_Simulation!G351*Trend_Simulation!P351*4.31</f>
        <v>3.383499907119317E-3</v>
      </c>
      <c r="AA256" s="67">
        <f>Trend_Simulation!H351*Trend_Simulation!Q351*4.31</f>
        <v>-2.9452209089264173E-3</v>
      </c>
      <c r="AB256" s="67" t="e">
        <f>Trend_Simulation!#REF!*Trend_Simulation!#REF!*4.31</f>
        <v>#REF!</v>
      </c>
      <c r="AC256" s="67" t="e">
        <f>SUM(U256:AB256)</f>
        <v>#REF!</v>
      </c>
      <c r="AD256" s="67">
        <f>Summary!I255</f>
        <v>-2.5951766578231162E-2</v>
      </c>
      <c r="AE256" s="67" t="e">
        <f>AC256-AD256</f>
        <v>#REF!</v>
      </c>
      <c r="AF256">
        <f>LN(1+AD256)</f>
        <v>-2.6294455598816109E-2</v>
      </c>
    </row>
    <row r="257" spans="10:32" x14ac:dyDescent="0.35">
      <c r="J257" s="48">
        <f>Summary!A256</f>
        <v>44561</v>
      </c>
      <c r="K257" s="49">
        <f>K256*(1+Summary!B256)</f>
        <v>3.249612288604975</v>
      </c>
      <c r="L257" s="49">
        <f>L256*(1+Summary!H256)</f>
        <v>2.1104325368388119</v>
      </c>
      <c r="M257" s="49">
        <f>M256*(1+Summary!I256)</f>
        <v>19.339716911225565</v>
      </c>
      <c r="N257">
        <f>MAX($K$3:K257)</f>
        <v>3.249612288604975</v>
      </c>
      <c r="O257">
        <f>MAX($L$3:L257)</f>
        <v>2.1120596683355046</v>
      </c>
      <c r="P257" s="47">
        <f t="shared" si="6"/>
        <v>0</v>
      </c>
      <c r="Q257" s="47">
        <f t="shared" si="7"/>
        <v>-7.7040034478526032E-4</v>
      </c>
      <c r="R257" s="47">
        <f>M257/MAX($M$3:M257)-1</f>
        <v>-3.7033911225676786E-3</v>
      </c>
      <c r="T257" s="48">
        <f>Summary!A256</f>
        <v>44561</v>
      </c>
      <c r="U257" s="67">
        <f>Trend_Simulation!B352*Trend_Simulation!K352*4.31</f>
        <v>1.0182855733146954E-2</v>
      </c>
      <c r="V257" s="67">
        <f>Trend_Simulation!C352*Trend_Simulation!L352*4.31</f>
        <v>-7.2176600491040913E-3</v>
      </c>
      <c r="W257" s="67">
        <f>Trend_Simulation!D352*Trend_Simulation!M352*4.31</f>
        <v>-2.6972769333063027E-3</v>
      </c>
      <c r="X257" s="67">
        <f>Trend_Simulation!E352*Trend_Simulation!N352*4.31</f>
        <v>2.9246718400344168E-3</v>
      </c>
      <c r="Y257" s="67">
        <f>Trend_Simulation!F352*Trend_Simulation!O352*4.31</f>
        <v>8.0912252406411863E-3</v>
      </c>
      <c r="Z257" s="67">
        <f>Trend_Simulation!G352*Trend_Simulation!P352*4.31</f>
        <v>1.8186979577087716E-3</v>
      </c>
      <c r="AA257" s="67">
        <f>Trend_Simulation!H352*Trend_Simulation!Q352*4.31</f>
        <v>1.022576308225134E-2</v>
      </c>
      <c r="AB257" s="67" t="e">
        <f>Trend_Simulation!#REF!*Trend_Simulation!#REF!*4.31</f>
        <v>#REF!</v>
      </c>
      <c r="AC257" s="67" t="e">
        <f>SUM(U257:AB257)</f>
        <v>#REF!</v>
      </c>
      <c r="AD257" s="67">
        <f>Summary!I256</f>
        <v>2.284114347962668E-2</v>
      </c>
      <c r="AE257" s="67" t="e">
        <f>AC257-AD257</f>
        <v>#REF!</v>
      </c>
      <c r="AF257">
        <f>LN(1+AD257)</f>
        <v>2.2584189945379002E-2</v>
      </c>
    </row>
    <row r="258" spans="10:32" x14ac:dyDescent="0.35">
      <c r="J258" s="48">
        <f>Summary!A257</f>
        <v>44592</v>
      </c>
      <c r="K258" s="49">
        <f>K257*(1+Summary!B257)</f>
        <v>3.0759914334244125</v>
      </c>
      <c r="L258" s="49">
        <f>L257*(1+Summary!H257)</f>
        <v>2.1090448170243246</v>
      </c>
      <c r="M258" s="49">
        <f>M257*(1+Summary!I257)</f>
        <v>19.286051695531473</v>
      </c>
      <c r="N258">
        <f>MAX($K$3:K258)</f>
        <v>3.249612288604975</v>
      </c>
      <c r="O258">
        <f>MAX($L$3:L258)</f>
        <v>2.1120596683355046</v>
      </c>
      <c r="P258" s="47">
        <f t="shared" si="6"/>
        <v>-5.342817535168054E-2</v>
      </c>
      <c r="Q258" s="47">
        <f t="shared" si="7"/>
        <v>-1.4274460879961648E-3</v>
      </c>
      <c r="R258" s="47">
        <f>M258/MAX($M$3:M258)-1</f>
        <v>-6.4679854884586163E-3</v>
      </c>
      <c r="T258" s="48">
        <f>Summary!A257</f>
        <v>44592</v>
      </c>
      <c r="U258" s="67">
        <f>Trend_Simulation!B353*Trend_Simulation!K353*4.31</f>
        <v>1.5475103257467688E-2</v>
      </c>
      <c r="V258" s="67">
        <f>Trend_Simulation!C353*Trend_Simulation!L353*4.31</f>
        <v>4.5370574020703906E-3</v>
      </c>
      <c r="W258" s="67">
        <f>Trend_Simulation!D353*Trend_Simulation!M353*4.31</f>
        <v>-1.292085084679272E-2</v>
      </c>
      <c r="X258" s="67">
        <f>Trend_Simulation!E353*Trend_Simulation!N353*4.31</f>
        <v>1.4930533479231791E-2</v>
      </c>
      <c r="Y258" s="67">
        <f>Trend_Simulation!F353*Trend_Simulation!O353*4.31</f>
        <v>-1.0122288585216946E-2</v>
      </c>
      <c r="Z258" s="67">
        <f>Trend_Simulation!G353*Trend_Simulation!P353*4.31</f>
        <v>-1.5321356695557342E-2</v>
      </c>
      <c r="AA258" s="67">
        <f>Trend_Simulation!H353*Trend_Simulation!Q353*4.31</f>
        <v>5.8775148207029391E-4</v>
      </c>
      <c r="AB258" s="67" t="e">
        <f>Trend_Simulation!#REF!*Trend_Simulation!#REF!*4.31</f>
        <v>#REF!</v>
      </c>
      <c r="AC258" s="67" t="e">
        <f>SUM(U258:AB258)</f>
        <v>#REF!</v>
      </c>
      <c r="AD258" s="67">
        <f>Summary!I257</f>
        <v>-2.7748707977696698E-3</v>
      </c>
      <c r="AE258" s="67" t="e">
        <f>AC258-AD258</f>
        <v>#REF!</v>
      </c>
      <c r="AF258">
        <f>LN(1+AD258)</f>
        <v>-2.7787278886802404E-3</v>
      </c>
    </row>
    <row r="259" spans="10:32" x14ac:dyDescent="0.35">
      <c r="J259" s="48">
        <f>Summary!A258</f>
        <v>44620</v>
      </c>
      <c r="K259" s="49">
        <f>K258*(1+Summary!B258)</f>
        <v>2.9829406986190068</v>
      </c>
      <c r="L259" s="49">
        <f>L258*(1+Summary!H258)</f>
        <v>2.1033877827501586</v>
      </c>
      <c r="M259" s="49">
        <f>M258*(1+Summary!I258)</f>
        <v>19.067749160514932</v>
      </c>
      <c r="N259">
        <f>MAX($K$3:K259)</f>
        <v>3.249612288604975</v>
      </c>
      <c r="O259">
        <f>MAX($L$3:L259)</f>
        <v>2.1120596683355046</v>
      </c>
      <c r="P259" s="47">
        <f t="shared" si="6"/>
        <v>-8.2062586641819868E-2</v>
      </c>
      <c r="Q259" s="47">
        <f t="shared" si="7"/>
        <v>-4.1058904326222168E-3</v>
      </c>
      <c r="R259" s="47">
        <f>M259/MAX($M$3:M259)-1</f>
        <v>-1.7713965786137376E-2</v>
      </c>
      <c r="T259" s="48">
        <f>Summary!A258</f>
        <v>44620</v>
      </c>
      <c r="U259" s="67">
        <f>Trend_Simulation!B354*Trend_Simulation!K354*4.31</f>
        <v>1.0069823885609673E-2</v>
      </c>
      <c r="V259" s="67">
        <f>Trend_Simulation!C354*Trend_Simulation!L354*4.31</f>
        <v>-1.4119425830896223E-2</v>
      </c>
      <c r="W259" s="67">
        <f>Trend_Simulation!D354*Trend_Simulation!M354*4.31</f>
        <v>3.6307449459602736E-3</v>
      </c>
      <c r="X259" s="67">
        <f>Trend_Simulation!E354*Trend_Simulation!N354*4.31</f>
        <v>2.8286996222172257E-3</v>
      </c>
      <c r="Y259" s="67">
        <f>Trend_Simulation!F354*Trend_Simulation!O354*4.31</f>
        <v>-5.7995424245847653E-3</v>
      </c>
      <c r="Z259" s="67">
        <f>Trend_Simulation!G354*Trend_Simulation!P354*4.31</f>
        <v>-7.8723524194725218E-3</v>
      </c>
      <c r="AA259" s="67">
        <f>Trend_Simulation!H354*Trend_Simulation!Q354*4.31</f>
        <v>-2.9854503349753233E-4</v>
      </c>
      <c r="AB259" s="67" t="e">
        <f>Trend_Simulation!#REF!*Trend_Simulation!#REF!*4.31</f>
        <v>#REF!</v>
      </c>
      <c r="AC259" s="67" t="e">
        <f>SUM(U259:AB259)</f>
        <v>#REF!</v>
      </c>
      <c r="AD259" s="67">
        <f>Summary!I258</f>
        <v>-1.1319192671619845E-2</v>
      </c>
      <c r="AE259" s="67" t="e">
        <f>AC259-AD259</f>
        <v>#REF!</v>
      </c>
      <c r="AF259">
        <f>LN(1+AD259)</f>
        <v>-1.1383742294996575E-2</v>
      </c>
    </row>
    <row r="260" spans="10:32" x14ac:dyDescent="0.35">
      <c r="J260" s="48">
        <f>Summary!A259</f>
        <v>44651</v>
      </c>
      <c r="K260" s="49">
        <f>K259*(1+Summary!B259)</f>
        <v>3.1007311129163257</v>
      </c>
      <c r="L260" s="49">
        <f>L259*(1+Summary!H259)</f>
        <v>2.1503155167288832</v>
      </c>
      <c r="M260" s="49">
        <f>M259*(1+Summary!I259)</f>
        <v>20.862987513099011</v>
      </c>
      <c r="N260">
        <f>MAX($K$3:K260)</f>
        <v>3.249612288604975</v>
      </c>
      <c r="O260">
        <f>MAX($L$3:L260)</f>
        <v>2.1503155167288832</v>
      </c>
      <c r="P260" s="47">
        <f t="shared" si="6"/>
        <v>-4.5815058064222924E-2</v>
      </c>
      <c r="Q260" s="47">
        <f t="shared" si="7"/>
        <v>0</v>
      </c>
      <c r="R260" s="47">
        <f>M260/MAX($M$3:M260)-1</f>
        <v>0</v>
      </c>
      <c r="T260" s="48">
        <f>Summary!A259</f>
        <v>44651</v>
      </c>
      <c r="U260" s="67">
        <f>Trend_Simulation!B355*Trend_Simulation!K355*4.31</f>
        <v>1.9980853768433064E-2</v>
      </c>
      <c r="V260" s="67">
        <f>Trend_Simulation!C355*Trend_Simulation!L355*4.31</f>
        <v>6.2033708134664198E-3</v>
      </c>
      <c r="W260" s="67">
        <f>Trend_Simulation!D355*Trend_Simulation!M355*4.31</f>
        <v>-1.1247870284639031E-2</v>
      </c>
      <c r="X260" s="67">
        <f>Trend_Simulation!E355*Trend_Simulation!N355*4.31</f>
        <v>2.6211621852244092E-2</v>
      </c>
      <c r="Y260" s="67">
        <f>Trend_Simulation!F355*Trend_Simulation!O355*4.31</f>
        <v>7.460486208972366E-3</v>
      </c>
      <c r="Z260" s="67">
        <f>Trend_Simulation!G355*Trend_Simulation!P355*4.31</f>
        <v>7.6478061832278591E-3</v>
      </c>
      <c r="AA260" s="67">
        <f>Trend_Simulation!H355*Trend_Simulation!Q355*4.31</f>
        <v>3.9902193110978187E-2</v>
      </c>
      <c r="AB260" s="67" t="e">
        <f>Trend_Simulation!#REF!*Trend_Simulation!#REF!*4.31</f>
        <v>#REF!</v>
      </c>
      <c r="AC260" s="67" t="e">
        <f>SUM(U260:AB260)</f>
        <v>#REF!</v>
      </c>
      <c r="AD260" s="67">
        <f>Summary!I259</f>
        <v>9.4150512337429729E-2</v>
      </c>
      <c r="AE260" s="67" t="e">
        <f>AC260-AD260</f>
        <v>#REF!</v>
      </c>
      <c r="AF260">
        <f>LN(1+AD260)</f>
        <v>8.9978274369668973E-2</v>
      </c>
    </row>
    <row r="261" spans="10:32" x14ac:dyDescent="0.35">
      <c r="J261" s="48">
        <f>Summary!A260</f>
        <v>44681</v>
      </c>
      <c r="K261" s="49">
        <f>K260*(1+Summary!B260)</f>
        <v>2.8247544494498169</v>
      </c>
      <c r="L261" s="49">
        <f>L260*(1+Summary!H260)</f>
        <v>2.1686160020972789</v>
      </c>
      <c r="M261" s="49">
        <f>M260*(1+Summary!I260)</f>
        <v>21.612276533181227</v>
      </c>
      <c r="N261">
        <f>MAX($K$3:K261)</f>
        <v>3.249612288604975</v>
      </c>
      <c r="O261">
        <f>MAX($L$3:L261)</f>
        <v>2.1686160020972789</v>
      </c>
      <c r="P261" s="47">
        <f t="shared" ref="P261:P312" si="8">K261/N261-1</f>
        <v>-0.13074108583505673</v>
      </c>
      <c r="Q261" s="47">
        <f t="shared" ref="Q261:Q312" si="9">L261/O261-1</f>
        <v>0</v>
      </c>
      <c r="R261" s="47">
        <f>M261/MAX($M$3:M261)-1</f>
        <v>0</v>
      </c>
      <c r="T261" s="48">
        <f>Summary!A260</f>
        <v>44681</v>
      </c>
      <c r="U261" s="67">
        <f>Trend_Simulation!B356*Trend_Simulation!K356*4.31</f>
        <v>1.6139129471872068E-2</v>
      </c>
      <c r="V261" s="67">
        <f>Trend_Simulation!C356*Trend_Simulation!L356*4.31</f>
        <v>-5.4094263183769777E-3</v>
      </c>
      <c r="W261" s="67">
        <f>Trend_Simulation!D356*Trend_Simulation!M356*4.31</f>
        <v>1.5111268555013822E-3</v>
      </c>
      <c r="X261" s="67">
        <f>Trend_Simulation!E356*Trend_Simulation!N356*4.31</f>
        <v>2.2864968856442694E-2</v>
      </c>
      <c r="Y261" s="67">
        <f>Trend_Simulation!F356*Trend_Simulation!O356*4.31</f>
        <v>-1.7560527735108793E-2</v>
      </c>
      <c r="Z261" s="67">
        <f>Trend_Simulation!G356*Trend_Simulation!P356*4.31</f>
        <v>-2.4007729707250128E-2</v>
      </c>
      <c r="AA261" s="67">
        <f>Trend_Simulation!H356*Trend_Simulation!Q356*4.31</f>
        <v>4.3143164884510136E-2</v>
      </c>
      <c r="AB261" s="67" t="e">
        <f>Trend_Simulation!#REF!*Trend_Simulation!#REF!*4.31</f>
        <v>#REF!</v>
      </c>
      <c r="AC261" s="67" t="e">
        <f>SUM(U261:AB261)</f>
        <v>#REF!</v>
      </c>
      <c r="AD261" s="67">
        <f>Summary!I260</f>
        <v>3.5914751883533977E-2</v>
      </c>
      <c r="AE261" s="67" t="e">
        <f>AC261-AD261</f>
        <v>#REF!</v>
      </c>
      <c r="AF261">
        <f>LN(1+AD261)</f>
        <v>3.5284854624922202E-2</v>
      </c>
    </row>
    <row r="262" spans="10:32" x14ac:dyDescent="0.35">
      <c r="J262" s="48">
        <f>Summary!A261</f>
        <v>44712</v>
      </c>
      <c r="K262" s="49">
        <f>K261*(1+Summary!B261)</f>
        <v>2.8273391920833006</v>
      </c>
      <c r="L262" s="49">
        <f>L261*(1+Summary!H261)</f>
        <v>2.1610025426904635</v>
      </c>
      <c r="M262" s="49">
        <f>M261*(1+Summary!I261)</f>
        <v>21.292083155726782</v>
      </c>
      <c r="N262">
        <f>MAX($K$3:K262)</f>
        <v>3.249612288604975</v>
      </c>
      <c r="O262">
        <f>MAX($L$3:L262)</f>
        <v>2.1686160020972789</v>
      </c>
      <c r="P262" s="47">
        <f t="shared" si="8"/>
        <v>-0.12994568552144159</v>
      </c>
      <c r="Q262" s="47">
        <f t="shared" si="9"/>
        <v>-3.5107457472657311E-3</v>
      </c>
      <c r="R262" s="47">
        <f>M262/MAX($M$3:M262)-1</f>
        <v>-1.4815347053460659E-2</v>
      </c>
      <c r="T262" s="48">
        <f>Summary!A261</f>
        <v>44712</v>
      </c>
      <c r="U262" s="67">
        <f>Trend_Simulation!B357*Trend_Simulation!K357*4.31</f>
        <v>4.4515429376016467E-3</v>
      </c>
      <c r="V262" s="67">
        <f>Trend_Simulation!C357*Trend_Simulation!L357*4.31</f>
        <v>-9.5518856423384927E-3</v>
      </c>
      <c r="W262" s="67">
        <f>Trend_Simulation!D357*Trend_Simulation!M357*4.31</f>
        <v>-3.5592765400139035E-3</v>
      </c>
      <c r="X262" s="67">
        <f>Trend_Simulation!E357*Trend_Simulation!N357*4.31</f>
        <v>-5.3064340981867734E-3</v>
      </c>
      <c r="Y262" s="67">
        <f>Trend_Simulation!F357*Trend_Simulation!O357*4.31</f>
        <v>-1.7892818618773419E-4</v>
      </c>
      <c r="Z262" s="67">
        <f>Trend_Simulation!G357*Trend_Simulation!P357*4.31</f>
        <v>2.6989696657250531E-3</v>
      </c>
      <c r="AA262" s="67">
        <f>Trend_Simulation!H357*Trend_Simulation!Q357*4.31</f>
        <v>-3.6853023073144509E-3</v>
      </c>
      <c r="AB262" s="67" t="e">
        <f>Trend_Simulation!#REF!*Trend_Simulation!#REF!*4.31</f>
        <v>#REF!</v>
      </c>
      <c r="AC262" s="67" t="e">
        <f>SUM(U262:AB262)</f>
        <v>#REF!</v>
      </c>
      <c r="AD262" s="67">
        <f>Summary!I261</f>
        <v>-1.4815347053460753E-2</v>
      </c>
      <c r="AE262" s="67" t="e">
        <f>AC262-AD262</f>
        <v>#REF!</v>
      </c>
      <c r="AF262">
        <f>LN(1+AD262)</f>
        <v>-1.4926190459056231E-2</v>
      </c>
    </row>
    <row r="263" spans="10:32" x14ac:dyDescent="0.35">
      <c r="J263" s="48">
        <f>Summary!A262</f>
        <v>44742</v>
      </c>
      <c r="K263" s="49">
        <f>K262*(1+Summary!B262)</f>
        <v>2.5924230115944153</v>
      </c>
      <c r="L263" s="49">
        <f>L262*(1+Summary!H262)</f>
        <v>2.2031310618868334</v>
      </c>
      <c r="M263" s="49">
        <f>M262*(1+Summary!I262)</f>
        <v>23.043750044829398</v>
      </c>
      <c r="N263">
        <f>MAX($K$3:K263)</f>
        <v>3.249612288604975</v>
      </c>
      <c r="O263">
        <f>MAX($L$3:L263)</f>
        <v>2.2031310618868334</v>
      </c>
      <c r="P263" s="47">
        <f t="shared" si="8"/>
        <v>-0.2022362111674203</v>
      </c>
      <c r="Q263" s="47">
        <f t="shared" si="9"/>
        <v>0</v>
      </c>
      <c r="R263" s="47">
        <f>M263/MAX($M$3:M263)-1</f>
        <v>0</v>
      </c>
      <c r="T263" s="48">
        <f>Summary!A262</f>
        <v>44742</v>
      </c>
      <c r="U263" s="67">
        <f>Trend_Simulation!B358*Trend_Simulation!K358*4.31</f>
        <v>-2.8303698592367661E-3</v>
      </c>
      <c r="V263" s="67">
        <f>Trend_Simulation!C358*Trend_Simulation!L358*4.31</f>
        <v>5.5771743954218704E-3</v>
      </c>
      <c r="W263" s="67">
        <f>Trend_Simulation!D358*Trend_Simulation!M358*4.31</f>
        <v>9.5734224259029378E-3</v>
      </c>
      <c r="X263" s="67">
        <f>Trend_Simulation!E358*Trend_Simulation!N358*4.31</f>
        <v>7.102503929412439E-3</v>
      </c>
      <c r="Y263" s="67">
        <f>Trend_Simulation!F358*Trend_Simulation!O358*4.31</f>
        <v>1.651166003140064E-2</v>
      </c>
      <c r="Z263" s="67">
        <f>Trend_Simulation!G358*Trend_Simulation!P358*4.31</f>
        <v>1.5636048215245772E-2</v>
      </c>
      <c r="AA263" s="67">
        <f>Trend_Simulation!H358*Trend_Simulation!Q358*4.31</f>
        <v>3.2452561367115558E-2</v>
      </c>
      <c r="AB263" s="67" t="e">
        <f>Trend_Simulation!#REF!*Trend_Simulation!#REF!*4.31</f>
        <v>#REF!</v>
      </c>
      <c r="AC263" s="67" t="e">
        <f>SUM(U263:AB263)</f>
        <v>#REF!</v>
      </c>
      <c r="AD263" s="67">
        <f>Summary!I262</f>
        <v>8.2268459891463475E-2</v>
      </c>
      <c r="AE263" s="67" t="e">
        <f>AC263-AD263</f>
        <v>#REF!</v>
      </c>
      <c r="AF263">
        <f>LN(1+AD263)</f>
        <v>7.9059264151253972E-2</v>
      </c>
    </row>
    <row r="264" spans="10:32" x14ac:dyDescent="0.35">
      <c r="J264" s="48">
        <f>Summary!A263</f>
        <v>44773</v>
      </c>
      <c r="K264" s="49">
        <f>K263*(1+Summary!B263)</f>
        <v>2.8277822908204695</v>
      </c>
      <c r="L264" s="49">
        <f>L263*(1+Summary!H263)</f>
        <v>2.1527050274318205</v>
      </c>
      <c r="M264" s="49">
        <f>M263*(1+Summary!I263)</f>
        <v>20.817981044888572</v>
      </c>
      <c r="N264">
        <f>MAX($K$3:K264)</f>
        <v>3.249612288604975</v>
      </c>
      <c r="O264">
        <f>MAX($L$3:L264)</f>
        <v>2.2031310618868334</v>
      </c>
      <c r="P264" s="47">
        <f t="shared" si="8"/>
        <v>-0.12980933118196469</v>
      </c>
      <c r="Q264" s="47">
        <f t="shared" si="9"/>
        <v>-2.2888349825101351E-2</v>
      </c>
      <c r="R264" s="47">
        <f>M264/MAX($M$3:M264)-1</f>
        <v>-9.6588836261928157E-2</v>
      </c>
      <c r="T264" s="48">
        <f>Summary!A263</f>
        <v>44773</v>
      </c>
      <c r="U264" s="67">
        <f>Trend_Simulation!B359*Trend_Simulation!K359*4.31</f>
        <v>-4.2269650230333046E-4</v>
      </c>
      <c r="V264" s="67">
        <f>Trend_Simulation!C359*Trend_Simulation!L359*4.31</f>
        <v>-6.5607161975593303E-3</v>
      </c>
      <c r="W264" s="67">
        <f>Trend_Simulation!D359*Trend_Simulation!M359*4.31</f>
        <v>-2.8737099771893742E-2</v>
      </c>
      <c r="X264" s="67">
        <f>Trend_Simulation!E359*Trend_Simulation!N359*4.31</f>
        <v>-1.6144923065470492E-2</v>
      </c>
      <c r="Y264" s="67">
        <f>Trend_Simulation!F359*Trend_Simulation!O359*4.31</f>
        <v>-1.7658490375025968E-2</v>
      </c>
      <c r="Z264" s="67">
        <f>Trend_Simulation!G359*Trend_Simulation!P359*4.31</f>
        <v>-2.1076652546439471E-2</v>
      </c>
      <c r="AA264" s="67">
        <f>Trend_Simulation!H359*Trend_Simulation!Q359*4.31</f>
        <v>-8.0482092874949642E-3</v>
      </c>
      <c r="AB264" s="67" t="e">
        <f>Trend_Simulation!#REF!*Trend_Simulation!#REF!*4.31</f>
        <v>#REF!</v>
      </c>
      <c r="AC264" s="67" t="e">
        <f>SUM(U264:AB264)</f>
        <v>#REF!</v>
      </c>
      <c r="AD264" s="67">
        <f>Summary!I263</f>
        <v>-9.6588836261928157E-2</v>
      </c>
      <c r="AE264" s="67" t="e">
        <f>AC264-AD264</f>
        <v>#REF!</v>
      </c>
      <c r="AF264">
        <f>LN(1+AD264)</f>
        <v>-0.1015774983683472</v>
      </c>
    </row>
    <row r="265" spans="10:32" x14ac:dyDescent="0.35">
      <c r="J265" s="48">
        <f>Summary!A264</f>
        <v>44804</v>
      </c>
      <c r="K265" s="49">
        <f>K264*(1+Summary!B264)</f>
        <v>2.7066686359943857</v>
      </c>
      <c r="L265" s="49">
        <f>L264*(1+Summary!H264)</f>
        <v>2.1965224240226573</v>
      </c>
      <c r="M265" s="49">
        <f>M264*(1+Summary!I264)</f>
        <v>22.606168752247697</v>
      </c>
      <c r="N265">
        <f>MAX($K$3:K265)</f>
        <v>3.249612288604975</v>
      </c>
      <c r="O265">
        <f>MAX($L$3:L265)</f>
        <v>2.2031310618868334</v>
      </c>
      <c r="P265" s="47">
        <f t="shared" si="8"/>
        <v>-0.16707951730563819</v>
      </c>
      <c r="Q265" s="47">
        <f t="shared" si="9"/>
        <v>-2.9996571599858468E-3</v>
      </c>
      <c r="R265" s="47">
        <f>M265/MAX($M$3:M265)-1</f>
        <v>-1.8989152882253446E-2</v>
      </c>
      <c r="T265" s="48">
        <f>Summary!A264</f>
        <v>44804</v>
      </c>
      <c r="U265" s="67">
        <f>Trend_Simulation!B360*Trend_Simulation!K360*4.31</f>
        <v>-2.6460349269077075E-4</v>
      </c>
      <c r="V265" s="67">
        <f>Trend_Simulation!C360*Trend_Simulation!L360*4.31</f>
        <v>8.6563033717346177E-3</v>
      </c>
      <c r="W265" s="67">
        <f>Trend_Simulation!D360*Trend_Simulation!M360*4.31</f>
        <v>1.4214770446140603E-2</v>
      </c>
      <c r="X265" s="67">
        <f>Trend_Simulation!E360*Trend_Simulation!N360*4.31</f>
        <v>2.5459975341964345E-2</v>
      </c>
      <c r="Y265" s="67">
        <f>Trend_Simulation!F360*Trend_Simulation!O360*4.31</f>
        <v>8.6411774168436376E-3</v>
      </c>
      <c r="Z265" s="67">
        <f>Trend_Simulation!G360*Trend_Simulation!P360*4.31</f>
        <v>9.139019581599803E-3</v>
      </c>
      <c r="AA265" s="67">
        <f>Trend_Simulation!H360*Trend_Simulation!Q360*4.31</f>
        <v>2.1881576900005622E-2</v>
      </c>
      <c r="AB265" s="67" t="e">
        <f>Trend_Simulation!#REF!*Trend_Simulation!#REF!*4.31</f>
        <v>#REF!</v>
      </c>
      <c r="AC265" s="67" t="e">
        <f>SUM(U265:AB265)</f>
        <v>#REF!</v>
      </c>
      <c r="AD265" s="67">
        <f>Summary!I264</f>
        <v>8.5896307788125986E-2</v>
      </c>
      <c r="AE265" s="67" t="e">
        <f>AC265-AD265</f>
        <v>#REF!</v>
      </c>
      <c r="AF265">
        <f>LN(1+AD265)</f>
        <v>8.2405736095077273E-2</v>
      </c>
    </row>
    <row r="266" spans="10:32" x14ac:dyDescent="0.35">
      <c r="J266" s="48">
        <f>Summary!A265</f>
        <v>44834</v>
      </c>
      <c r="K266" s="49">
        <f>K265*(1+Summary!B265)</f>
        <v>2.4528469093863068</v>
      </c>
      <c r="L266" s="49">
        <f>L265*(1+Summary!H265)</f>
        <v>2.2460549144653092</v>
      </c>
      <c r="M266" s="49">
        <f>M265*(1+Summary!I265)</f>
        <v>24.757433889935381</v>
      </c>
      <c r="N266">
        <f>MAX($K$3:K266)</f>
        <v>3.249612288604975</v>
      </c>
      <c r="O266">
        <f>MAX($L$3:L266)</f>
        <v>2.2460549144653092</v>
      </c>
      <c r="P266" s="47">
        <f t="shared" si="8"/>
        <v>-0.24518782810262929</v>
      </c>
      <c r="Q266" s="47">
        <f t="shared" si="9"/>
        <v>0</v>
      </c>
      <c r="R266" s="47">
        <f>M266/MAX($M$3:M266)-1</f>
        <v>0</v>
      </c>
      <c r="T266" s="48">
        <f>Summary!A265</f>
        <v>44834</v>
      </c>
      <c r="U266" s="67">
        <f>Trend_Simulation!B361*Trend_Simulation!K361*4.31</f>
        <v>-8.3162530620372304E-3</v>
      </c>
      <c r="V266" s="67">
        <f>Trend_Simulation!C361*Trend_Simulation!L361*4.31</f>
        <v>8.7601501018867052E-3</v>
      </c>
      <c r="W266" s="67">
        <f>Trend_Simulation!D361*Trend_Simulation!M361*4.31</f>
        <v>6.682088472555245E-3</v>
      </c>
      <c r="X266" s="67">
        <f>Trend_Simulation!E361*Trend_Simulation!N361*4.31</f>
        <v>2.8235199722994153E-2</v>
      </c>
      <c r="Y266" s="67">
        <f>Trend_Simulation!F361*Trend_Simulation!O361*4.31</f>
        <v>1.8467071426507841E-2</v>
      </c>
      <c r="Z266" s="67">
        <f>Trend_Simulation!G361*Trend_Simulation!P361*4.31</f>
        <v>1.8085477439739647E-2</v>
      </c>
      <c r="AA266" s="67">
        <f>Trend_Simulation!H361*Trend_Simulation!Q361*4.31</f>
        <v>2.5278551063764441E-2</v>
      </c>
      <c r="AB266" s="67" t="e">
        <f>Trend_Simulation!#REF!*Trend_Simulation!#REF!*4.31</f>
        <v>#REF!</v>
      </c>
      <c r="AC266" s="67" t="e">
        <f>SUM(U266:AB266)</f>
        <v>#REF!</v>
      </c>
      <c r="AD266" s="67">
        <f>Summary!I265</f>
        <v>9.5162747888174845E-2</v>
      </c>
      <c r="AE266" s="67" t="e">
        <f>AC266-AD266</f>
        <v>#REF!</v>
      </c>
      <c r="AF266">
        <f>LN(1+AD266)</f>
        <v>9.0902980432765193E-2</v>
      </c>
    </row>
    <row r="267" spans="10:32" x14ac:dyDescent="0.35">
      <c r="J267" s="48">
        <f>Summary!A266</f>
        <v>44865</v>
      </c>
      <c r="K267" s="49">
        <f>K266*(1+Summary!B266)</f>
        <v>2.6445609630012541</v>
      </c>
      <c r="L267" s="49">
        <f>L266*(1+Summary!H266)</f>
        <v>2.254780716233586</v>
      </c>
      <c r="M267" s="49">
        <f>M266*(1+Summary!I266)</f>
        <v>25.163318936235537</v>
      </c>
      <c r="N267">
        <f>MAX($K$3:K267)</f>
        <v>3.249612288604975</v>
      </c>
      <c r="O267">
        <f>MAX($L$3:L267)</f>
        <v>2.254780716233586</v>
      </c>
      <c r="P267" s="47">
        <f t="shared" si="8"/>
        <v>-0.18619185055564369</v>
      </c>
      <c r="Q267" s="47">
        <f t="shared" si="9"/>
        <v>0</v>
      </c>
      <c r="R267" s="47">
        <f>M267/MAX($M$3:M267)-1</f>
        <v>0</v>
      </c>
      <c r="T267" s="48">
        <f>Summary!A266</f>
        <v>44865</v>
      </c>
      <c r="U267" s="67">
        <f>Trend_Simulation!B362*Trend_Simulation!K362*4.31</f>
        <v>1.2843894150030056E-2</v>
      </c>
      <c r="V267" s="67">
        <f>Trend_Simulation!C362*Trend_Simulation!L362*4.31</f>
        <v>5.3578130237135289E-3</v>
      </c>
      <c r="W267" s="67">
        <f>Trend_Simulation!D362*Trend_Simulation!M362*4.31</f>
        <v>-6.5619289030566319E-3</v>
      </c>
      <c r="X267" s="67">
        <f>Trend_Simulation!E362*Trend_Simulation!N362*4.31</f>
        <v>1.0369215636454234E-2</v>
      </c>
      <c r="Y267" s="67">
        <f>Trend_Simulation!F362*Trend_Simulation!O362*4.31</f>
        <v>-1.5042159952456254E-2</v>
      </c>
      <c r="Z267" s="67">
        <f>Trend_Simulation!G362*Trend_Simulation!P362*4.31</f>
        <v>-6.1329397386370877E-3</v>
      </c>
      <c r="AA267" s="67">
        <f>Trend_Simulation!H362*Trend_Simulation!Q362*4.31</f>
        <v>1.5910222492348112E-2</v>
      </c>
      <c r="AB267" s="67" t="e">
        <f>Trend_Simulation!#REF!*Trend_Simulation!#REF!*4.31</f>
        <v>#REF!</v>
      </c>
      <c r="AC267" s="67" t="e">
        <f>SUM(U267:AB267)</f>
        <v>#REF!</v>
      </c>
      <c r="AD267" s="67">
        <f>Summary!I266</f>
        <v>1.6394471579914371E-2</v>
      </c>
      <c r="AE267" s="67" t="e">
        <f>AC267-AD267</f>
        <v>#REF!</v>
      </c>
      <c r="AF267">
        <f>LN(1+AD267)</f>
        <v>1.6261533232151463E-2</v>
      </c>
    </row>
    <row r="268" spans="10:32" x14ac:dyDescent="0.35">
      <c r="J268" s="48">
        <f>Summary!A267</f>
        <v>44895</v>
      </c>
      <c r="K268" s="49">
        <f>K267*(1+Summary!B267)</f>
        <v>2.7795583782586206</v>
      </c>
      <c r="L268" s="49">
        <f>L267*(1+Summary!H267)</f>
        <v>2.207509963258822</v>
      </c>
      <c r="M268" s="49">
        <f>M267*(1+Summary!I267)</f>
        <v>22.937096366093083</v>
      </c>
      <c r="N268">
        <f>MAX($K$3:K268)</f>
        <v>3.249612288604975</v>
      </c>
      <c r="O268">
        <f>MAX($L$3:L268)</f>
        <v>2.254780716233586</v>
      </c>
      <c r="P268" s="47">
        <f t="shared" si="8"/>
        <v>-0.14464922846169559</v>
      </c>
      <c r="Q268" s="47">
        <f t="shared" si="9"/>
        <v>-2.0964678575806528E-2</v>
      </c>
      <c r="R268" s="47">
        <f>M268/MAX($M$3:M268)-1</f>
        <v>-8.8470943589903817E-2</v>
      </c>
      <c r="T268" s="48">
        <f>Summary!A267</f>
        <v>44895</v>
      </c>
      <c r="U268" s="67">
        <f>Trend_Simulation!B363*Trend_Simulation!K363*4.31</f>
        <v>-6.2643489500556447E-3</v>
      </c>
      <c r="V268" s="67">
        <f>Trend_Simulation!C363*Trend_Simulation!L363*4.31</f>
        <v>-1.8296464984363308E-2</v>
      </c>
      <c r="W268" s="67">
        <f>Trend_Simulation!D363*Trend_Simulation!M363*4.31</f>
        <v>-4.3475205312130559E-4</v>
      </c>
      <c r="X268" s="67">
        <f>Trend_Simulation!E363*Trend_Simulation!N363*4.31</f>
        <v>-1.3445179560545016E-2</v>
      </c>
      <c r="Y268" s="67">
        <f>Trend_Simulation!F363*Trend_Simulation!O363*4.31</f>
        <v>-9.6045360723076793E-3</v>
      </c>
      <c r="Z268" s="67">
        <f>Trend_Simulation!G363*Trend_Simulation!P363*4.31</f>
        <v>-8.5188860482993123E-3</v>
      </c>
      <c r="AA268" s="67">
        <f>Trend_Simulation!H363*Trend_Simulation!Q363*4.31</f>
        <v>-3.3793596993034143E-2</v>
      </c>
      <c r="AB268" s="67" t="e">
        <f>Trend_Simulation!#REF!*Trend_Simulation!#REF!*4.31</f>
        <v>#REF!</v>
      </c>
      <c r="AC268" s="67" t="e">
        <f>SUM(U268:AB268)</f>
        <v>#REF!</v>
      </c>
      <c r="AD268" s="67">
        <f>Summary!I267</f>
        <v>-8.8470943589903817E-2</v>
      </c>
      <c r="AE268" s="67" t="e">
        <f>AC268-AD268</f>
        <v>#REF!</v>
      </c>
      <c r="AF268">
        <f>LN(1+AD268)</f>
        <v>-9.2631807795967788E-2</v>
      </c>
    </row>
    <row r="269" spans="10:32" x14ac:dyDescent="0.35">
      <c r="J269" s="48">
        <f>Summary!A268</f>
        <v>44926</v>
      </c>
      <c r="K269" s="49">
        <f>K268*(1+Summary!B268)</f>
        <v>2.6083745661324853</v>
      </c>
      <c r="L269" s="49">
        <f>L268*(1+Summary!H268)</f>
        <v>2.2249680186512495</v>
      </c>
      <c r="M269" s="49">
        <f>M268*(1+Summary!I268)</f>
        <v>23.702594409357328</v>
      </c>
      <c r="N269">
        <f>MAX($K$3:K269)</f>
        <v>3.249612288604975</v>
      </c>
      <c r="O269">
        <f>MAX($L$3:L269)</f>
        <v>2.254780716233586</v>
      </c>
      <c r="P269" s="47">
        <f t="shared" si="8"/>
        <v>-0.19732745494625337</v>
      </c>
      <c r="Q269" s="47">
        <f t="shared" si="9"/>
        <v>-1.3221994213315824E-2</v>
      </c>
      <c r="R269" s="47">
        <f>M269/MAX($M$3:M269)-1</f>
        <v>-5.8049756098538574E-2</v>
      </c>
      <c r="T269" s="48">
        <f>Summary!A268</f>
        <v>44926</v>
      </c>
      <c r="U269" s="67">
        <f>Trend_Simulation!B364*Trend_Simulation!K364*4.31</f>
        <v>-1.75061329449124E-3</v>
      </c>
      <c r="V269" s="67">
        <f>Trend_Simulation!C364*Trend_Simulation!L364*4.31</f>
        <v>-1.0681539026798872E-2</v>
      </c>
      <c r="W269" s="67">
        <f>Trend_Simulation!D364*Trend_Simulation!M364*4.31</f>
        <v>3.8388276657617938E-2</v>
      </c>
      <c r="X269" s="67">
        <f>Trend_Simulation!E364*Trend_Simulation!N364*4.31</f>
        <v>6.1608910560667215E-3</v>
      </c>
      <c r="Y269" s="67">
        <f>Trend_Simulation!F364*Trend_Simulation!O364*4.31</f>
        <v>1.1705626203889933E-2</v>
      </c>
      <c r="Z269" s="67">
        <f>Trend_Simulation!G364*Trend_Simulation!P364*4.31</f>
        <v>1.5547363971925307E-2</v>
      </c>
      <c r="AA269" s="67">
        <f>Trend_Simulation!H364*Trend_Simulation!Q364*4.31</f>
        <v>-2.5284443104752741E-2</v>
      </c>
      <c r="AB269" s="67" t="e">
        <f>Trend_Simulation!#REF!*Trend_Simulation!#REF!*4.31</f>
        <v>#REF!</v>
      </c>
      <c r="AC269" s="67" t="e">
        <f>SUM(U269:AB269)</f>
        <v>#REF!</v>
      </c>
      <c r="AD269" s="67">
        <f>Summary!I268</f>
        <v>3.3373798978141238E-2</v>
      </c>
      <c r="AE269" s="67" t="e">
        <f>AC269-AD269</f>
        <v>#REF!</v>
      </c>
      <c r="AF269">
        <f>LN(1+AD269)</f>
        <v>3.2828982357673349E-2</v>
      </c>
    </row>
    <row r="270" spans="10:32" x14ac:dyDescent="0.35">
      <c r="J270" s="48">
        <f>Summary!A269</f>
        <v>44957</v>
      </c>
      <c r="K270" s="49">
        <f>K269*(1+Summary!B269)</f>
        <v>2.7630898751938542</v>
      </c>
      <c r="L270" s="49">
        <f>L269*(1+Summary!H269)</f>
        <v>2.1817048052759773</v>
      </c>
      <c r="M270" s="49">
        <f>M269*(1+Summary!I269)</f>
        <v>21.757667269044106</v>
      </c>
      <c r="N270">
        <f>MAX($K$3:K270)</f>
        <v>3.249612288604975</v>
      </c>
      <c r="O270">
        <f>MAX($L$3:L270)</f>
        <v>2.254780716233586</v>
      </c>
      <c r="P270" s="47">
        <f t="shared" si="8"/>
        <v>-0.14971706474558533</v>
      </c>
      <c r="Q270" s="47">
        <f t="shared" si="9"/>
        <v>-3.2409320530147001E-2</v>
      </c>
      <c r="R270" s="47">
        <f>M270/MAX($M$3:M270)-1</f>
        <v>-0.13534191081158398</v>
      </c>
      <c r="T270" s="48">
        <f>Summary!A269</f>
        <v>44957</v>
      </c>
      <c r="U270" s="67">
        <f>Trend_Simulation!B365*Trend_Simulation!K365*4.31</f>
        <v>2.3130103724805519E-3</v>
      </c>
      <c r="V270" s="67">
        <f>Trend_Simulation!C365*Trend_Simulation!L365*4.31</f>
        <v>-1.7025942863293526E-2</v>
      </c>
      <c r="W270" s="67">
        <f>Trend_Simulation!D365*Trend_Simulation!M365*4.31</f>
        <v>-1.7847485948197326E-2</v>
      </c>
      <c r="X270" s="67">
        <f>Trend_Simulation!E365*Trend_Simulation!N365*4.31</f>
        <v>-1.6348854485896794E-2</v>
      </c>
      <c r="Y270" s="67">
        <f>Trend_Simulation!F365*Trend_Simulation!O365*4.31</f>
        <v>-1.1913265176053846E-2</v>
      </c>
      <c r="Z270" s="67">
        <f>Trend_Simulation!G365*Trend_Simulation!P365*4.31</f>
        <v>-1.7752432012082438E-2</v>
      </c>
      <c r="AA270" s="67">
        <f>Trend_Simulation!H365*Trend_Simulation!Q365*4.31</f>
        <v>-5.2304815088888004E-3</v>
      </c>
      <c r="AB270" s="67" t="e">
        <f>Trend_Simulation!#REF!*Trend_Simulation!#REF!*4.31</f>
        <v>#REF!</v>
      </c>
      <c r="AC270" s="67" t="e">
        <f>SUM(U270:AB270)</f>
        <v>#REF!</v>
      </c>
      <c r="AD270" s="67">
        <f>Summary!I269</f>
        <v>-8.2055453792239871E-2</v>
      </c>
      <c r="AE270" s="67" t="e">
        <f>AC270-AD270</f>
        <v>#REF!</v>
      </c>
      <c r="AF270">
        <f>LN(1+AD270)</f>
        <v>-8.5618297367323029E-2</v>
      </c>
    </row>
    <row r="271" spans="10:32" x14ac:dyDescent="0.35">
      <c r="J271" s="48">
        <f>Summary!A270</f>
        <v>44985</v>
      </c>
      <c r="K271" s="49">
        <f>K270*(1+Summary!B270)</f>
        <v>2.6856952957684062</v>
      </c>
      <c r="L271" s="49">
        <f>L270*(1+Summary!H270)</f>
        <v>2.1974309282092288</v>
      </c>
      <c r="M271" s="49">
        <f>M270*(1+Summary!I270)</f>
        <v>22.419503381065439</v>
      </c>
      <c r="N271">
        <f>MAX($K$3:K271)</f>
        <v>3.249612288604975</v>
      </c>
      <c r="O271">
        <f>MAX($L$3:L271)</f>
        <v>2.254780716233586</v>
      </c>
      <c r="P271" s="47">
        <f t="shared" si="8"/>
        <v>-0.17353362270754236</v>
      </c>
      <c r="Q271" s="47">
        <f t="shared" si="9"/>
        <v>-2.5434751863655736E-2</v>
      </c>
      <c r="R271" s="47">
        <f>M271/MAX($M$3:M271)-1</f>
        <v>-0.10904028845014413</v>
      </c>
      <c r="T271" s="48">
        <f>Summary!A270</f>
        <v>44985</v>
      </c>
      <c r="U271" s="67">
        <f>Trend_Simulation!B366*Trend_Simulation!K366*4.31</f>
        <v>-7.2190923852271435E-3</v>
      </c>
      <c r="V271" s="67">
        <f>Trend_Simulation!C366*Trend_Simulation!L366*4.31</f>
        <v>-1.6981093130603635E-2</v>
      </c>
      <c r="W271" s="67">
        <f>Trend_Simulation!D366*Trend_Simulation!M366*4.31</f>
        <v>1.5373205920505622E-3</v>
      </c>
      <c r="X271" s="67">
        <f>Trend_Simulation!E366*Trend_Simulation!N366*4.31</f>
        <v>2.3445691839389764E-2</v>
      </c>
      <c r="Y271" s="67">
        <f>Trend_Simulation!F366*Trend_Simulation!O366*4.31</f>
        <v>5.642593524126909E-3</v>
      </c>
      <c r="Z271" s="67">
        <f>Trend_Simulation!G366*Trend_Simulation!P366*4.31</f>
        <v>1.125013357172779E-3</v>
      </c>
      <c r="AA271" s="67">
        <f>Trend_Simulation!H366*Trend_Simulation!Q366*4.31</f>
        <v>2.3516825934289921E-2</v>
      </c>
      <c r="AB271" s="67" t="e">
        <f>Trend_Simulation!#REF!*Trend_Simulation!#REF!*4.31</f>
        <v>#REF!</v>
      </c>
      <c r="AC271" s="67" t="e">
        <f>SUM(U271:AB271)</f>
        <v>#REF!</v>
      </c>
      <c r="AD271" s="67">
        <f>Summary!I270</f>
        <v>3.0418523449109149E-2</v>
      </c>
      <c r="AE271" s="67" t="e">
        <f>AC271-AD271</f>
        <v>#REF!</v>
      </c>
      <c r="AF271">
        <f>LN(1+AD271)</f>
        <v>2.9965053156202952E-2</v>
      </c>
    </row>
    <row r="272" spans="10:32" x14ac:dyDescent="0.35">
      <c r="J272" s="48">
        <f>Summary!A271</f>
        <v>45016</v>
      </c>
      <c r="K272" s="49">
        <f>K271*(1+Summary!B271)</f>
        <v>2.7704010043571365</v>
      </c>
      <c r="L272" s="49">
        <f>L271*(1+Summary!H271)</f>
        <v>2.1329086313151286</v>
      </c>
      <c r="M272" s="49">
        <f>M271*(1+Summary!I271)</f>
        <v>19.641498364906852</v>
      </c>
      <c r="N272">
        <f>MAX($K$3:K272)</f>
        <v>3.249612288604975</v>
      </c>
      <c r="O272">
        <f>MAX($L$3:L272)</f>
        <v>2.254780716233586</v>
      </c>
      <c r="P272" s="47">
        <f t="shared" si="8"/>
        <v>-0.14746721814421715</v>
      </c>
      <c r="Q272" s="47">
        <f t="shared" si="9"/>
        <v>-5.4050526528377496E-2</v>
      </c>
      <c r="R272" s="47">
        <f>M272/MAX($M$3:M272)-1</f>
        <v>-0.21943927926682139</v>
      </c>
      <c r="T272" s="48">
        <f>Summary!A271</f>
        <v>45016</v>
      </c>
      <c r="U272" s="67">
        <f>Trend_Simulation!B367*Trend_Simulation!K367*4.31</f>
        <v>-7.0420836374899447E-3</v>
      </c>
      <c r="V272" s="67">
        <f>Trend_Simulation!C367*Trend_Simulation!L367*4.31</f>
        <v>-2.0886553569193819E-2</v>
      </c>
      <c r="W272" s="67">
        <f>Trend_Simulation!D367*Trend_Simulation!M367*4.31</f>
        <v>-4.6657276360021656E-2</v>
      </c>
      <c r="X272" s="67">
        <f>Trend_Simulation!E367*Trend_Simulation!N367*4.31</f>
        <v>-2.1539774501090483E-2</v>
      </c>
      <c r="Y272" s="67">
        <f>Trend_Simulation!F367*Trend_Simulation!O367*4.31</f>
        <v>-6.4337324133759352E-3</v>
      </c>
      <c r="Z272" s="67">
        <f>Trend_Simulation!G367*Trend_Simulation!P367*4.31</f>
        <v>-1.5431543834598474E-2</v>
      </c>
      <c r="AA272" s="67">
        <f>Trend_Simulation!H367*Trend_Simulation!Q367*4.31</f>
        <v>-8.5618642822139403E-3</v>
      </c>
      <c r="AB272" s="67" t="e">
        <f>Trend_Simulation!#REF!*Trend_Simulation!#REF!*4.31</f>
        <v>#REF!</v>
      </c>
      <c r="AC272" s="67" t="e">
        <f>SUM(U272:AB272)</f>
        <v>#REF!</v>
      </c>
      <c r="AD272" s="67">
        <f>Summary!I271</f>
        <v>-0.12391019412610059</v>
      </c>
      <c r="AE272" s="67" t="e">
        <f>AC272-AD272</f>
        <v>#REF!</v>
      </c>
      <c r="AF272">
        <f>LN(1+AD272)</f>
        <v>-0.13228667517947931</v>
      </c>
    </row>
    <row r="273" spans="10:32" x14ac:dyDescent="0.35">
      <c r="J273" s="48">
        <f>Summary!A272</f>
        <v>45046</v>
      </c>
      <c r="K273" s="49">
        <f>K272*(1+Summary!B272)</f>
        <v>2.8043719075400628</v>
      </c>
      <c r="L273" s="49">
        <f>L272*(1+Summary!H272)</f>
        <v>2.1315869940405321</v>
      </c>
      <c r="M273" s="49">
        <f>M272*(1+Summary!I272)</f>
        <v>19.590138119153906</v>
      </c>
      <c r="N273">
        <f>MAX($K$3:K273)</f>
        <v>3.249612288604975</v>
      </c>
      <c r="O273">
        <f>MAX($L$3:L273)</f>
        <v>2.254780716233586</v>
      </c>
      <c r="P273" s="47">
        <f t="shared" si="8"/>
        <v>-0.13701338545099151</v>
      </c>
      <c r="Q273" s="47">
        <f t="shared" si="9"/>
        <v>-5.4636675445246086E-2</v>
      </c>
      <c r="R273" s="47">
        <f>M273/MAX($M$3:M273)-1</f>
        <v>-0.2214803552426533</v>
      </c>
      <c r="T273" s="48">
        <f>Summary!A272</f>
        <v>45046</v>
      </c>
      <c r="U273" s="67">
        <f>Trend_Simulation!B368*Trend_Simulation!K368*4.31</f>
        <v>-8.0386771573498755E-3</v>
      </c>
      <c r="V273" s="67">
        <f>Trend_Simulation!C368*Trend_Simulation!L368*4.31</f>
        <v>-1.9550709973064576E-3</v>
      </c>
      <c r="W273" s="67">
        <f>Trend_Simulation!D368*Trend_Simulation!M368*4.31</f>
        <v>7.447913669436009E-4</v>
      </c>
      <c r="X273" s="67">
        <f>Trend_Simulation!E368*Trend_Simulation!N368*4.31</f>
        <v>-3.0263116201997482E-3</v>
      </c>
      <c r="Y273" s="67">
        <f>Trend_Simulation!F368*Trend_Simulation!O368*4.31</f>
        <v>-2.8919511095772967E-3</v>
      </c>
      <c r="Z273" s="67">
        <f>Trend_Simulation!G368*Trend_Simulation!P368*4.31</f>
        <v>-2.5588399328868046E-4</v>
      </c>
      <c r="AA273" s="67">
        <f>Trend_Simulation!H368*Trend_Simulation!Q368*4.31</f>
        <v>1.2752451533530065E-2</v>
      </c>
      <c r="AB273" s="67" t="e">
        <f>Trend_Simulation!#REF!*Trend_Simulation!#REF!*4.31</f>
        <v>#REF!</v>
      </c>
      <c r="AC273" s="67" t="e">
        <f>SUM(U273:AB273)</f>
        <v>#REF!</v>
      </c>
      <c r="AD273" s="67">
        <f>Summary!I272</f>
        <v>-2.6148843025494682E-3</v>
      </c>
      <c r="AE273" s="67" t="e">
        <f>AC273-AD273</f>
        <v>#REF!</v>
      </c>
      <c r="AF273">
        <f>LN(1+AD273)</f>
        <v>-2.6183090840817009E-3</v>
      </c>
    </row>
    <row r="274" spans="10:32" x14ac:dyDescent="0.35">
      <c r="J274" s="48">
        <f>Summary!A273</f>
        <v>45077</v>
      </c>
      <c r="K274" s="49">
        <f>K273*(1+Summary!B273)</f>
        <v>2.8057012037515685</v>
      </c>
      <c r="L274" s="49">
        <f>L273*(1+Summary!H273)</f>
        <v>2.1558865435419556</v>
      </c>
      <c r="M274" s="49">
        <f>M273*(1+Summary!I273)</f>
        <v>20.532559454193613</v>
      </c>
      <c r="N274">
        <f>MAX($K$3:K274)</f>
        <v>3.249612288604975</v>
      </c>
      <c r="O274">
        <f>MAX($L$3:L274)</f>
        <v>2.254780716233586</v>
      </c>
      <c r="P274" s="47">
        <f t="shared" si="8"/>
        <v>-0.13660432243256104</v>
      </c>
      <c r="Q274" s="47">
        <f t="shared" si="9"/>
        <v>-4.3859774025752918E-2</v>
      </c>
      <c r="R274" s="47">
        <f>M274/MAX($M$3:M274)-1</f>
        <v>-0.18402816789694476</v>
      </c>
      <c r="T274" s="48">
        <f>Summary!A273</f>
        <v>45077</v>
      </c>
      <c r="U274" s="67">
        <f>Trend_Simulation!B369*Trend_Simulation!K369*4.31</f>
        <v>6.7132002445700603E-3</v>
      </c>
      <c r="V274" s="67">
        <f>Trend_Simulation!C369*Trend_Simulation!L369*4.31</f>
        <v>-5.4706065009360351E-3</v>
      </c>
      <c r="W274" s="67">
        <f>Trend_Simulation!D369*Trend_Simulation!M369*4.31</f>
        <v>8.2408194447176081E-3</v>
      </c>
      <c r="X274" s="67">
        <f>Trend_Simulation!E369*Trend_Simulation!N369*4.31</f>
        <v>1.1304214755272143E-2</v>
      </c>
      <c r="Y274" s="67">
        <f>Trend_Simulation!F369*Trend_Simulation!O369*4.31</f>
        <v>-1.1823150463363935E-4</v>
      </c>
      <c r="Z274" s="67">
        <f>Trend_Simulation!G369*Trend_Simulation!P369*4.31</f>
        <v>1.4190007386642146E-2</v>
      </c>
      <c r="AA274" s="67">
        <f>Trend_Simulation!H369*Trend_Simulation!Q369*4.31</f>
        <v>1.4273499801543786E-2</v>
      </c>
      <c r="AB274" s="67" t="e">
        <f>Trend_Simulation!#REF!*Trend_Simulation!#REF!*4.31</f>
        <v>#REF!</v>
      </c>
      <c r="AC274" s="67" t="e">
        <f>SUM(U274:AB274)</f>
        <v>#REF!</v>
      </c>
      <c r="AD274" s="67">
        <f>Summary!I273</f>
        <v>4.8106926521272159E-2</v>
      </c>
      <c r="AE274" s="67" t="e">
        <f>AC274-AD274</f>
        <v>#REF!</v>
      </c>
      <c r="AF274">
        <f>LN(1+AD274)</f>
        <v>4.6985609817584699E-2</v>
      </c>
    </row>
    <row r="275" spans="10:32" x14ac:dyDescent="0.35">
      <c r="J275" s="48">
        <f>Summary!A274</f>
        <v>45107</v>
      </c>
      <c r="K275" s="49">
        <f>K274*(1+Summary!B274)</f>
        <v>2.9746695221918609</v>
      </c>
      <c r="L275" s="49">
        <f>L274*(1+Summary!H274)</f>
        <v>2.1659823774514746</v>
      </c>
      <c r="M275" s="49">
        <f>M274*(1+Summary!I274)</f>
        <v>20.938321886713538</v>
      </c>
      <c r="N275">
        <f>MAX($K$3:K275)</f>
        <v>3.249612288604975</v>
      </c>
      <c r="O275">
        <f>MAX($L$3:L275)</f>
        <v>2.254780716233586</v>
      </c>
      <c r="P275" s="47">
        <f t="shared" si="8"/>
        <v>-8.4607867645387413E-2</v>
      </c>
      <c r="Q275" s="47">
        <f t="shared" si="9"/>
        <v>-3.9382250408120045E-2</v>
      </c>
      <c r="R275" s="47">
        <f>M275/MAX($M$3:M275)-1</f>
        <v>-0.16790301232632487</v>
      </c>
      <c r="T275" s="48">
        <f>Summary!A274</f>
        <v>45107</v>
      </c>
      <c r="U275" s="67">
        <f>Trend_Simulation!B370*Trend_Simulation!K370*4.31</f>
        <v>-9.4933010269350124E-3</v>
      </c>
      <c r="V275" s="67">
        <f>Trend_Simulation!C370*Trend_Simulation!L370*4.31</f>
        <v>-8.1364083464197327E-3</v>
      </c>
      <c r="W275" s="67">
        <f>Trend_Simulation!D370*Trend_Simulation!M370*4.31</f>
        <v>9.198632952397973E-3</v>
      </c>
      <c r="X275" s="67">
        <f>Trend_Simulation!E370*Trend_Simulation!N370*4.31</f>
        <v>1.4237697654959835E-2</v>
      </c>
      <c r="Y275" s="67">
        <f>Trend_Simulation!F370*Trend_Simulation!O370*4.31</f>
        <v>-1.5131069737850871E-2</v>
      </c>
      <c r="Z275" s="67">
        <f>Trend_Simulation!G370*Trend_Simulation!P370*4.31</f>
        <v>1.1402300948534998E-2</v>
      </c>
      <c r="AA275" s="67">
        <f>Trend_Simulation!H370*Trend_Simulation!Q370*4.31</f>
        <v>1.8105512157857311E-2</v>
      </c>
      <c r="AB275" s="67" t="e">
        <f>Trend_Simulation!#REF!*Trend_Simulation!#REF!*4.31</f>
        <v>#REF!</v>
      </c>
      <c r="AC275" s="67" t="e">
        <f>SUM(U275:AB275)</f>
        <v>#REF!</v>
      </c>
      <c r="AD275" s="67">
        <f>Summary!I274</f>
        <v>1.9761902232653783E-2</v>
      </c>
      <c r="AE275" s="67" t="e">
        <f>AC275-AD275</f>
        <v>#REF!</v>
      </c>
      <c r="AF275">
        <f>LN(1+AD275)</f>
        <v>1.956917086367458E-2</v>
      </c>
    </row>
    <row r="276" spans="10:32" x14ac:dyDescent="0.35">
      <c r="J276" s="48">
        <f>Summary!A275</f>
        <v>45138</v>
      </c>
      <c r="K276" s="49">
        <f>K275*(1+Summary!B275)</f>
        <v>3.0583413337271983</v>
      </c>
      <c r="L276" s="49">
        <f>L275*(1+Summary!H275)</f>
        <v>2.1483157416123113</v>
      </c>
      <c r="M276" s="49">
        <f>M275*(1+Summary!I275)</f>
        <v>20.217623979195022</v>
      </c>
      <c r="N276">
        <f>MAX($K$3:K276)</f>
        <v>3.249612288604975</v>
      </c>
      <c r="O276">
        <f>MAX($L$3:L276)</f>
        <v>2.254780716233586</v>
      </c>
      <c r="P276" s="47">
        <f t="shared" si="8"/>
        <v>-5.8859623207508038E-2</v>
      </c>
      <c r="Q276" s="47">
        <f t="shared" si="9"/>
        <v>-4.7217440638358421E-2</v>
      </c>
      <c r="R276" s="47">
        <f>M276/MAX($M$3:M276)-1</f>
        <v>-0.19654382514377489</v>
      </c>
      <c r="T276" s="48">
        <f>Summary!A275</f>
        <v>45138</v>
      </c>
      <c r="U276" s="67">
        <f>Trend_Simulation!B371*Trend_Simulation!K371*4.31</f>
        <v>-2.9707940633048647E-2</v>
      </c>
      <c r="V276" s="67">
        <f>Trend_Simulation!C371*Trend_Simulation!L371*4.31</f>
        <v>6.4961275434517411E-3</v>
      </c>
      <c r="W276" s="67">
        <f>Trend_Simulation!D371*Trend_Simulation!M371*4.31</f>
        <v>-2.5377492281022974E-2</v>
      </c>
      <c r="X276" s="67">
        <f>Trend_Simulation!E371*Trend_Simulation!N371*4.31</f>
        <v>5.9366727255850803E-3</v>
      </c>
      <c r="Y276" s="67">
        <f>Trend_Simulation!F371*Trend_Simulation!O371*4.31</f>
        <v>7.0195661946054885E-3</v>
      </c>
      <c r="Z276" s="67">
        <f>Trend_Simulation!G371*Trend_Simulation!P371*4.31</f>
        <v>6.5684175467460746E-3</v>
      </c>
      <c r="AA276" s="67">
        <f>Trend_Simulation!H371*Trend_Simulation!Q371*4.31</f>
        <v>-6.0894692735775574E-3</v>
      </c>
      <c r="AB276" s="67" t="e">
        <f>Trend_Simulation!#REF!*Trend_Simulation!#REF!*4.31</f>
        <v>#REF!</v>
      </c>
      <c r="AC276" s="67" t="e">
        <f>SUM(U276:AB276)</f>
        <v>#REF!</v>
      </c>
      <c r="AD276" s="67">
        <f>Summary!I275</f>
        <v>-3.4420041463582497E-2</v>
      </c>
      <c r="AE276" s="67" t="e">
        <f>AC276-AD276</f>
        <v>#REF!</v>
      </c>
      <c r="AF276">
        <f>LN(1+AD276)</f>
        <v>-3.5026364865312978E-2</v>
      </c>
    </row>
    <row r="277" spans="10:32" x14ac:dyDescent="0.35">
      <c r="J277" s="48">
        <f>Summary!A276</f>
        <v>45169</v>
      </c>
      <c r="K277" s="49">
        <f>K276*(1+Summary!B276)</f>
        <v>2.9930581197843584</v>
      </c>
      <c r="L277" s="49">
        <f>L276*(1+Summary!H276)</f>
        <v>2.1474900684422145</v>
      </c>
      <c r="M277" s="49">
        <f>M276*(1+Summary!I276)</f>
        <v>20.184833132720915</v>
      </c>
      <c r="N277">
        <f>MAX($K$3:K277)</f>
        <v>3.249612288604975</v>
      </c>
      <c r="O277">
        <f>MAX($L$3:L277)</f>
        <v>2.254780716233586</v>
      </c>
      <c r="P277" s="47">
        <f t="shared" si="8"/>
        <v>-7.8949162557097718E-2</v>
      </c>
      <c r="Q277" s="47">
        <f t="shared" si="9"/>
        <v>-4.7583628429549107E-2</v>
      </c>
      <c r="R277" s="47">
        <f>M277/MAX($M$3:M277)-1</f>
        <v>-0.1978469460300617</v>
      </c>
      <c r="T277" s="48">
        <f>Summary!A276</f>
        <v>45169</v>
      </c>
      <c r="U277" s="67">
        <f>Trend_Simulation!B372*Trend_Simulation!K372*4.31</f>
        <v>-5.2313474153505126E-3</v>
      </c>
      <c r="V277" s="67">
        <f>Trend_Simulation!C372*Trend_Simulation!L372*4.31</f>
        <v>-7.1559438812483396E-3</v>
      </c>
      <c r="W277" s="67">
        <f>Trend_Simulation!D372*Trend_Simulation!M372*4.31</f>
        <v>-3.5810085267765746E-5</v>
      </c>
      <c r="X277" s="67">
        <f>Trend_Simulation!E372*Trend_Simulation!N372*4.31</f>
        <v>6.2340197323750785E-3</v>
      </c>
      <c r="Y277" s="67">
        <f>Trend_Simulation!F372*Trend_Simulation!O372*4.31</f>
        <v>-5.4803641642892078E-3</v>
      </c>
      <c r="Z277" s="67">
        <f>Trend_Simulation!G372*Trend_Simulation!P372*4.31</f>
        <v>-4.0101186882154994E-3</v>
      </c>
      <c r="AA277" s="67">
        <f>Trend_Simulation!H372*Trend_Simulation!Q372*4.31</f>
        <v>1.4023080171417001E-2</v>
      </c>
      <c r="AB277" s="67" t="e">
        <f>Trend_Simulation!#REF!*Trend_Simulation!#REF!*4.31</f>
        <v>#REF!</v>
      </c>
      <c r="AC277" s="67" t="e">
        <f>SUM(U277:AB277)</f>
        <v>#REF!</v>
      </c>
      <c r="AD277" s="67">
        <f>Summary!I276</f>
        <v>-1.6218941705439462E-3</v>
      </c>
      <c r="AE277" s="67" t="e">
        <f>AC277-AD277</f>
        <v>#REF!</v>
      </c>
      <c r="AF277">
        <f>LN(1+AD277)</f>
        <v>-1.6232108647792067E-3</v>
      </c>
    </row>
    <row r="278" spans="10:32" x14ac:dyDescent="0.35">
      <c r="J278" s="48">
        <f>Summary!A277</f>
        <v>45199</v>
      </c>
      <c r="K278" s="49">
        <f>K277*(1+Summary!B277)</f>
        <v>2.835388819141865</v>
      </c>
      <c r="L278" s="49">
        <f>L277*(1+Summary!H277)</f>
        <v>2.1433000069836678</v>
      </c>
      <c r="M278" s="49">
        <f>M277*(1+Summary!I277)</f>
        <v>20.01863473079592</v>
      </c>
      <c r="N278">
        <f>MAX($K$3:K278)</f>
        <v>3.249612288604975</v>
      </c>
      <c r="O278">
        <f>MAX($L$3:L278)</f>
        <v>2.254780716233586</v>
      </c>
      <c r="P278" s="47">
        <f t="shared" si="8"/>
        <v>-0.12746858168761166</v>
      </c>
      <c r="Q278" s="47">
        <f t="shared" si="9"/>
        <v>-4.9441929517712424E-2</v>
      </c>
      <c r="R278" s="47">
        <f>M278/MAX($M$3:M278)-1</f>
        <v>-0.20445173462516497</v>
      </c>
      <c r="T278" s="48">
        <f>Summary!A277</f>
        <v>45199</v>
      </c>
      <c r="U278" s="67">
        <f>Trend_Simulation!B373*Trend_Simulation!K373*4.31</f>
        <v>1.6858911795430084E-2</v>
      </c>
      <c r="V278" s="67">
        <f>Trend_Simulation!C373*Trend_Simulation!L373*4.31</f>
        <v>-1.6669773304487014E-2</v>
      </c>
      <c r="W278" s="67">
        <f>Trend_Simulation!D373*Trend_Simulation!M373*4.31</f>
        <v>-1.6686393670935728E-2</v>
      </c>
      <c r="X278" s="67">
        <f>Trend_Simulation!E373*Trend_Simulation!N373*4.31</f>
        <v>1.9365820977073595E-2</v>
      </c>
      <c r="Y278" s="67">
        <f>Trend_Simulation!F373*Trend_Simulation!O373*4.31</f>
        <v>-1.3640049353690469E-2</v>
      </c>
      <c r="Z278" s="67">
        <f>Trend_Simulation!G373*Trend_Simulation!P373*4.31</f>
        <v>-1.129883840597397E-2</v>
      </c>
      <c r="AA278" s="67">
        <f>Trend_Simulation!H373*Trend_Simulation!Q373*4.31</f>
        <v>1.3660893136011007E-2</v>
      </c>
      <c r="AB278" s="67" t="e">
        <f>Trend_Simulation!#REF!*Trend_Simulation!#REF!*4.31</f>
        <v>#REF!</v>
      </c>
      <c r="AC278" s="67" t="e">
        <f>SUM(U278:AB278)</f>
        <v>#REF!</v>
      </c>
      <c r="AD278" s="67">
        <f>Summary!I277</f>
        <v>-8.2338259044398912E-3</v>
      </c>
      <c r="AE278" s="67" t="e">
        <f>AC278-AD278</f>
        <v>#REF!</v>
      </c>
      <c r="AF278">
        <f>LN(1+AD278)</f>
        <v>-8.2679110788265626E-3</v>
      </c>
    </row>
    <row r="279" spans="10:32" x14ac:dyDescent="0.35">
      <c r="J279" s="48">
        <f>Summary!A278</f>
        <v>45230</v>
      </c>
      <c r="K279" s="49">
        <f>K278*(1+Summary!B278)</f>
        <v>2.7610959308765963</v>
      </c>
      <c r="L279" s="49">
        <f>L278*(1+Summary!H278)</f>
        <v>2.1458334906069334</v>
      </c>
      <c r="M279" s="49">
        <f>M278*(1+Summary!I278)</f>
        <v>20.118492541937691</v>
      </c>
      <c r="N279">
        <f>MAX($K$3:K279)</f>
        <v>3.249612288604975</v>
      </c>
      <c r="O279">
        <f>MAX($L$3:L279)</f>
        <v>2.254780716233586</v>
      </c>
      <c r="P279" s="47">
        <f t="shared" si="8"/>
        <v>-0.15033065927323097</v>
      </c>
      <c r="Q279" s="47">
        <f t="shared" si="9"/>
        <v>-4.8318324191027995E-2</v>
      </c>
      <c r="R279" s="47">
        <f>M279/MAX($M$3:M279)-1</f>
        <v>-0.2004833466953051</v>
      </c>
      <c r="T279" s="48">
        <f>Summary!A278</f>
        <v>45230</v>
      </c>
      <c r="U279" s="67">
        <f>Trend_Simulation!B374*Trend_Simulation!K374*4.31</f>
        <v>-1.1870219251482723E-2</v>
      </c>
      <c r="V279" s="67">
        <f>Trend_Simulation!C374*Trend_Simulation!L374*4.31</f>
        <v>2.2635830821319376E-2</v>
      </c>
      <c r="W279" s="67">
        <f>Trend_Simulation!D374*Trend_Simulation!M374*4.31</f>
        <v>-1.7525152937760993E-2</v>
      </c>
      <c r="X279" s="67">
        <f>Trend_Simulation!E374*Trend_Simulation!N374*4.31</f>
        <v>1.4634096460532375E-2</v>
      </c>
      <c r="Y279" s="67">
        <f>Trend_Simulation!F374*Trend_Simulation!O374*4.31</f>
        <v>-6.7998553094459433E-3</v>
      </c>
      <c r="Z279" s="67">
        <f>Trend_Simulation!G374*Trend_Simulation!P374*4.31</f>
        <v>-5.2241038262339536E-3</v>
      </c>
      <c r="AA279" s="67">
        <f>Trend_Simulation!H374*Trend_Simulation!Q374*4.31</f>
        <v>9.2440311977836625E-3</v>
      </c>
      <c r="AB279" s="67" t="e">
        <f>Trend_Simulation!#REF!*Trend_Simulation!#REF!*4.31</f>
        <v>#REF!</v>
      </c>
      <c r="AC279" s="67" t="e">
        <f>SUM(U279:AB279)</f>
        <v>#REF!</v>
      </c>
      <c r="AD279" s="67">
        <f>Summary!I278</f>
        <v>4.9882428289753592E-3</v>
      </c>
      <c r="AE279" s="67" t="e">
        <f>AC279-AD279</f>
        <v>#REF!</v>
      </c>
      <c r="AF279">
        <f>LN(1+AD279)</f>
        <v>4.9758427649725578E-3</v>
      </c>
    </row>
    <row r="280" spans="10:32" x14ac:dyDescent="0.35">
      <c r="J280" s="48">
        <f>Summary!A279</f>
        <v>45260</v>
      </c>
      <c r="K280" s="49">
        <f>K279*(1+Summary!B279)</f>
        <v>3.0000738497895276</v>
      </c>
      <c r="L280" s="49">
        <f>L279*(1+Summary!H279)</f>
        <v>2.1292233375194627</v>
      </c>
      <c r="M280" s="49">
        <f>M279*(1+Summary!I279)</f>
        <v>19.461310778656337</v>
      </c>
      <c r="N280">
        <f>MAX($K$3:K280)</f>
        <v>3.249612288604975</v>
      </c>
      <c r="O280">
        <f>MAX($L$3:L280)</f>
        <v>2.254780716233586</v>
      </c>
      <c r="P280" s="47">
        <f t="shared" si="8"/>
        <v>-7.6790218848714287E-2</v>
      </c>
      <c r="Q280" s="47">
        <f t="shared" si="9"/>
        <v>-5.5684962094165846E-2</v>
      </c>
      <c r="R280" s="47">
        <f>M280/MAX($M$3:M280)-1</f>
        <v>-0.2266000034426392</v>
      </c>
      <c r="T280" s="48">
        <f>Summary!A279</f>
        <v>45260</v>
      </c>
      <c r="U280" s="67">
        <f>Trend_Simulation!B375*Trend_Simulation!K375*4.31</f>
        <v>-8.058874545903592E-3</v>
      </c>
      <c r="V280" s="67">
        <f>Trend_Simulation!C375*Trend_Simulation!L375*4.31</f>
        <v>6.7550513947257293E-3</v>
      </c>
      <c r="W280" s="67">
        <f>Trend_Simulation!D375*Trend_Simulation!M375*4.31</f>
        <v>-4.2542414424831483E-2</v>
      </c>
      <c r="X280" s="67">
        <f>Trend_Simulation!E375*Trend_Simulation!N375*4.31</f>
        <v>-2.4548543756363245E-2</v>
      </c>
      <c r="Y280" s="67">
        <f>Trend_Simulation!F375*Trend_Simulation!O375*4.31</f>
        <v>2.2778023621130489E-2</v>
      </c>
      <c r="Z280" s="67">
        <f>Trend_Simulation!G375*Trend_Simulation!P375*4.31</f>
        <v>2.163537812851286E-2</v>
      </c>
      <c r="AA280" s="67">
        <f>Trend_Simulation!H375*Trend_Simulation!Q375*4.31</f>
        <v>-9.3808361345536061E-3</v>
      </c>
      <c r="AB280" s="67" t="e">
        <f>Trend_Simulation!#REF!*Trend_Simulation!#REF!*4.31</f>
        <v>#REF!</v>
      </c>
      <c r="AC280" s="67" t="e">
        <f>SUM(U280:AB280)</f>
        <v>#REF!</v>
      </c>
      <c r="AD280" s="67">
        <f>Summary!I279</f>
        <v>-3.2665556920402239E-2</v>
      </c>
      <c r="AE280" s="67" t="e">
        <f>AC280-AD280</f>
        <v>#REF!</v>
      </c>
      <c r="AF280">
        <f>LN(1+AD280)</f>
        <v>-3.3210986984582309E-2</v>
      </c>
    </row>
    <row r="281" spans="10:32" x14ac:dyDescent="0.35">
      <c r="J281" s="48">
        <f>Summary!A280</f>
        <v>45291</v>
      </c>
      <c r="K281" s="49">
        <f>K280*(1+Summary!B280)</f>
        <v>3.1236983974595667</v>
      </c>
      <c r="L281" s="49">
        <f>L280*(1+Summary!H280)</f>
        <v>2.1230543050252724</v>
      </c>
      <c r="M281" s="49">
        <f>M280*(1+Summary!I280)</f>
        <v>19.223363698962682</v>
      </c>
      <c r="N281">
        <f>MAX($K$3:K281)</f>
        <v>3.249612288604975</v>
      </c>
      <c r="O281">
        <f>MAX($L$3:L281)</f>
        <v>2.254780716233586</v>
      </c>
      <c r="P281" s="47">
        <f t="shared" si="8"/>
        <v>-3.8747358134672116E-2</v>
      </c>
      <c r="Q281" s="47">
        <f t="shared" si="9"/>
        <v>-5.8420941007669702E-2</v>
      </c>
      <c r="R281" s="47">
        <f>M281/MAX($M$3:M281)-1</f>
        <v>-0.23605611216568234</v>
      </c>
      <c r="T281" s="48">
        <f>Summary!A280</f>
        <v>45291</v>
      </c>
      <c r="U281" s="67">
        <f>Trend_Simulation!B376*Trend_Simulation!K376*4.31</f>
        <v>-7.1057843329469048E-3</v>
      </c>
      <c r="V281" s="67">
        <f>Trend_Simulation!C376*Trend_Simulation!L376*4.31</f>
        <v>2.49503523161836E-3</v>
      </c>
      <c r="W281" s="67">
        <f>Trend_Simulation!D376*Trend_Simulation!M376*4.31</f>
        <v>1.109574668169354E-2</v>
      </c>
      <c r="X281" s="67">
        <f>Trend_Simulation!E376*Trend_Simulation!N376*4.31</f>
        <v>-2.0229847520740831E-2</v>
      </c>
      <c r="Y281" s="67">
        <f>Trend_Simulation!F376*Trend_Simulation!O376*4.31</f>
        <v>1.1873021557641238E-2</v>
      </c>
      <c r="Z281" s="67">
        <f>Trend_Simulation!G376*Trend_Simulation!P376*4.31</f>
        <v>1.1547481948296884E-2</v>
      </c>
      <c r="AA281" s="67">
        <f>Trend_Simulation!H376*Trend_Simulation!Q376*4.31</f>
        <v>-2.2163084818751233E-2</v>
      </c>
      <c r="AB281" s="67" t="e">
        <f>Trend_Simulation!#REF!*Trend_Simulation!#REF!*4.31</f>
        <v>#REF!</v>
      </c>
      <c r="AC281" s="67" t="e">
        <f>SUM(U281:AB281)</f>
        <v>#REF!</v>
      </c>
      <c r="AD281" s="67">
        <f>Summary!I280</f>
        <v>-1.2226672827948344E-2</v>
      </c>
      <c r="AE281" s="67" t="e">
        <f>AC281-AD281</f>
        <v>#REF!</v>
      </c>
      <c r="AF281">
        <f>LN(1+AD281)</f>
        <v>-1.2302033495645039E-2</v>
      </c>
    </row>
    <row r="282" spans="10:32" x14ac:dyDescent="0.35">
      <c r="J282" s="48">
        <f>Summary!A281</f>
        <v>45322</v>
      </c>
      <c r="K282" s="49">
        <f>K281*(1+Summary!B281)</f>
        <v>3.1564877040100425</v>
      </c>
      <c r="L282" s="49">
        <f>L281*(1+Summary!H281)</f>
        <v>2.1214656036641082</v>
      </c>
      <c r="M282" s="49">
        <f>M281*(1+Summary!I281)</f>
        <v>19.162658903757897</v>
      </c>
      <c r="N282">
        <f>MAX($K$3:K282)</f>
        <v>3.249612288604975</v>
      </c>
      <c r="O282">
        <f>MAX($L$3:L282)</f>
        <v>2.254780716233586</v>
      </c>
      <c r="P282" s="47">
        <f t="shared" si="8"/>
        <v>-2.8657137013385015E-2</v>
      </c>
      <c r="Q282" s="47">
        <f t="shared" si="9"/>
        <v>-5.9125533409816078E-2</v>
      </c>
      <c r="R282" s="47">
        <f>M282/MAX($M$3:M282)-1</f>
        <v>-0.23846854414091634</v>
      </c>
      <c r="T282" s="48">
        <f>Summary!A281</f>
        <v>45322</v>
      </c>
      <c r="U282" s="67">
        <f>Trend_Simulation!B377*Trend_Simulation!K377*4.31</f>
        <v>-2.0956252473979642E-2</v>
      </c>
      <c r="V282" s="67">
        <f>Trend_Simulation!C377*Trend_Simulation!L377*4.31</f>
        <v>-4.3490135402790087E-3</v>
      </c>
      <c r="W282" s="67">
        <f>Trend_Simulation!D377*Trend_Simulation!M377*4.31</f>
        <v>-7.0081753689901242E-3</v>
      </c>
      <c r="X282" s="67">
        <f>Trend_Simulation!E377*Trend_Simulation!N377*4.31</f>
        <v>3.2584628234630974E-3</v>
      </c>
      <c r="Y282" s="67">
        <f>Trend_Simulation!F377*Trend_Simulation!O377*4.31</f>
        <v>3.0602354320228668E-3</v>
      </c>
      <c r="Z282" s="67">
        <f>Trend_Simulation!G377*Trend_Simulation!P377*4.31</f>
        <v>2.9353713108117114E-3</v>
      </c>
      <c r="AA282" s="67">
        <f>Trend_Simulation!H377*Trend_Simulation!Q377*4.31</f>
        <v>1.9834158570917297E-2</v>
      </c>
      <c r="AB282" s="67" t="e">
        <f>Trend_Simulation!#REF!*Trend_Simulation!#REF!*4.31</f>
        <v>#REF!</v>
      </c>
      <c r="AC282" s="67" t="e">
        <f>SUM(U282:AB282)</f>
        <v>#REF!</v>
      </c>
      <c r="AD282" s="67">
        <f>Summary!I281</f>
        <v>-3.1578654056293827E-3</v>
      </c>
      <c r="AE282" s="67" t="e">
        <f>AC282-AD282</f>
        <v>#REF!</v>
      </c>
      <c r="AF282">
        <f>LN(1+AD282)</f>
        <v>-3.1628619843776392E-3</v>
      </c>
    </row>
    <row r="283" spans="10:32" x14ac:dyDescent="0.35">
      <c r="J283" s="48">
        <f>Summary!A282</f>
        <v>45351</v>
      </c>
      <c r="K283" s="49">
        <f>K282*(1+Summary!B282)</f>
        <v>3.3076582231740628</v>
      </c>
      <c r="L283" s="49">
        <f>L282*(1+Summary!H282)</f>
        <v>2.1472844091347678</v>
      </c>
      <c r="M283" s="49">
        <f>M282*(1+Summary!I282)</f>
        <v>20.146824934212933</v>
      </c>
      <c r="N283">
        <f>MAX($K$3:K283)</f>
        <v>3.3076582231740628</v>
      </c>
      <c r="O283">
        <f>MAX($L$3:L283)</f>
        <v>2.254780716233586</v>
      </c>
      <c r="P283" s="47">
        <f t="shared" si="8"/>
        <v>0</v>
      </c>
      <c r="Q283" s="47">
        <f t="shared" si="9"/>
        <v>-4.7674838765865202E-2</v>
      </c>
      <c r="R283" s="47">
        <f>M283/MAX($M$3:M283)-1</f>
        <v>-0.19935740649850375</v>
      </c>
      <c r="T283" s="48">
        <f>Summary!A282</f>
        <v>45351</v>
      </c>
      <c r="U283" s="67">
        <f>Trend_Simulation!B378*Trend_Simulation!K378*4.31</f>
        <v>-7.9870454772008133E-4</v>
      </c>
      <c r="V283" s="67">
        <f>Trend_Simulation!C378*Trend_Simulation!L378*4.31</f>
        <v>-2.2829557944798601E-3</v>
      </c>
      <c r="W283" s="67">
        <f>Trend_Simulation!D378*Trend_Simulation!M378*4.31</f>
        <v>7.0974700271693935E-4</v>
      </c>
      <c r="X283" s="67">
        <f>Trend_Simulation!E378*Trend_Simulation!N378*4.31</f>
        <v>1.5778173311116091E-2</v>
      </c>
      <c r="Y283" s="67">
        <f>Trend_Simulation!F378*Trend_Simulation!O378*4.31</f>
        <v>1.4031955925729044E-2</v>
      </c>
      <c r="Z283" s="67">
        <f>Trend_Simulation!G378*Trend_Simulation!P378*4.31</f>
        <v>1.1169763201363052E-2</v>
      </c>
      <c r="AA283" s="67">
        <f>Trend_Simulation!H378*Trend_Simulation!Q378*4.31</f>
        <v>1.3845877040326421E-2</v>
      </c>
      <c r="AB283" s="67" t="e">
        <f>Trend_Simulation!#REF!*Trend_Simulation!#REF!*4.31</f>
        <v>#REF!</v>
      </c>
      <c r="AC283" s="67" t="e">
        <f>SUM(U283:AB283)</f>
        <v>#REF!</v>
      </c>
      <c r="AD283" s="67">
        <f>Summary!I282</f>
        <v>5.1358531996936851E-2</v>
      </c>
      <c r="AE283" s="67" t="e">
        <f>AC283-AD283</f>
        <v>#REF!</v>
      </c>
      <c r="AF283">
        <f>LN(1+AD283)</f>
        <v>5.0083167876817908E-2</v>
      </c>
    </row>
    <row r="284" spans="10:32" x14ac:dyDescent="0.35">
      <c r="J284" s="48">
        <f>Summary!A283</f>
        <v>45382</v>
      </c>
      <c r="K284" s="49">
        <f>K283*(1+Summary!B283)</f>
        <v>3.3982719149250418</v>
      </c>
      <c r="L284" s="49">
        <f>L283*(1+Summary!H283)</f>
        <v>2.1716366642583429</v>
      </c>
      <c r="M284" s="49">
        <f>M283*(1+Summary!I283)</f>
        <v>21.111028376786344</v>
      </c>
      <c r="N284">
        <f>MAX($K$3:K284)</f>
        <v>3.3982719149250418</v>
      </c>
      <c r="O284">
        <f>MAX($L$3:L284)</f>
        <v>2.254780716233586</v>
      </c>
      <c r="P284" s="47">
        <f t="shared" si="8"/>
        <v>0</v>
      </c>
      <c r="Q284" s="47">
        <f t="shared" si="9"/>
        <v>-3.6874562291861368E-2</v>
      </c>
      <c r="R284" s="47">
        <f>M284/MAX($M$3:M284)-1</f>
        <v>-0.16103958979806265</v>
      </c>
      <c r="T284" s="48">
        <f>Summary!A283</f>
        <v>45382</v>
      </c>
      <c r="U284" s="67">
        <f>Trend_Simulation!B379*Trend_Simulation!K379*4.31</f>
        <v>3.2784263698756315E-3</v>
      </c>
      <c r="V284" s="67">
        <f>Trend_Simulation!C379*Trend_Simulation!L379*4.31</f>
        <v>3.0180740639832591E-2</v>
      </c>
      <c r="W284" s="67">
        <f>Trend_Simulation!D379*Trend_Simulation!M379*4.31</f>
        <v>2.8274560158568257E-4</v>
      </c>
      <c r="X284" s="67">
        <f>Trend_Simulation!E379*Trend_Simulation!N379*4.31</f>
        <v>-1.9640447499192923E-3</v>
      </c>
      <c r="Y284" s="67">
        <f>Trend_Simulation!F379*Trend_Simulation!O379*4.31</f>
        <v>7.868989355260432E-3</v>
      </c>
      <c r="Z284" s="67">
        <f>Trend_Simulation!G379*Trend_Simulation!P379*4.31</f>
        <v>1.7650356580181073E-3</v>
      </c>
      <c r="AA284" s="67">
        <f>Trend_Simulation!H379*Trend_Simulation!Q379*4.31</f>
        <v>7.4676217048336687E-3</v>
      </c>
      <c r="AB284" s="67" t="e">
        <f>Trend_Simulation!#REF!*Trend_Simulation!#REF!*4.31</f>
        <v>#REF!</v>
      </c>
      <c r="AC284" s="67" t="e">
        <f>SUM(U284:AB284)</f>
        <v>#REF!</v>
      </c>
      <c r="AD284" s="67">
        <f>Summary!I283</f>
        <v>4.78588286601936E-2</v>
      </c>
      <c r="AE284" s="67" t="e">
        <f>AC284-AD284</f>
        <v>#REF!</v>
      </c>
      <c r="AF284">
        <f>LN(1+AD284)</f>
        <v>4.6748871348338245E-2</v>
      </c>
    </row>
    <row r="285" spans="10:32" x14ac:dyDescent="0.35">
      <c r="J285" s="48">
        <f>Summary!A284</f>
        <v>45412</v>
      </c>
      <c r="K285" s="49">
        <f>K284*(1+Summary!B284)</f>
        <v>3.243630455653201</v>
      </c>
      <c r="L285" s="49">
        <f>L284*(1+Summary!H284)</f>
        <v>2.1760200257581443</v>
      </c>
      <c r="M285" s="49">
        <f>M284*(1+Summary!I284)</f>
        <v>21.290850020821448</v>
      </c>
      <c r="N285">
        <f>MAX($K$3:K285)</f>
        <v>3.3982719149250418</v>
      </c>
      <c r="O285">
        <f>MAX($L$3:L285)</f>
        <v>2.254780716233586</v>
      </c>
      <c r="P285" s="47">
        <f t="shared" si="8"/>
        <v>-4.5505910987482578E-2</v>
      </c>
      <c r="Q285" s="47">
        <f t="shared" si="9"/>
        <v>-3.4930532227987365E-2</v>
      </c>
      <c r="R285" s="47">
        <f>M285/MAX($M$3:M285)-1</f>
        <v>-0.15389340830702891</v>
      </c>
      <c r="T285" s="48">
        <f>Summary!A284</f>
        <v>45412</v>
      </c>
      <c r="U285" s="67">
        <f>Trend_Simulation!B380*Trend_Simulation!K380*4.31</f>
        <v>-4.8420904124301875E-3</v>
      </c>
      <c r="V285" s="67">
        <f>Trend_Simulation!C380*Trend_Simulation!L380*4.31</f>
        <v>1.0468024811603218E-2</v>
      </c>
      <c r="W285" s="67">
        <f>Trend_Simulation!D380*Trend_Simulation!M380*4.31</f>
        <v>-1.6478702947143001E-2</v>
      </c>
      <c r="X285" s="67">
        <f>Trend_Simulation!E380*Trend_Simulation!N380*4.31</f>
        <v>2.2700465048708693E-2</v>
      </c>
      <c r="Y285" s="67">
        <f>Trend_Simulation!F380*Trend_Simulation!O380*4.31</f>
        <v>-1.3126857818176166E-2</v>
      </c>
      <c r="Z285" s="67">
        <f>Trend_Simulation!G380*Trend_Simulation!P380*4.31</f>
        <v>-1.0996466135483884E-2</v>
      </c>
      <c r="AA285" s="67">
        <f>Trend_Simulation!H380*Trend_Simulation!Q380*4.31</f>
        <v>2.0975189573547152E-2</v>
      </c>
      <c r="AB285" s="67" t="e">
        <f>Trend_Simulation!#REF!*Trend_Simulation!#REF!*4.31</f>
        <v>#REF!</v>
      </c>
      <c r="AC285" s="67" t="e">
        <f>SUM(U285:AB285)</f>
        <v>#REF!</v>
      </c>
      <c r="AD285" s="67">
        <f>Summary!I284</f>
        <v>8.5179007306359598E-3</v>
      </c>
      <c r="AE285" s="67" t="e">
        <f>AC285-AD285</f>
        <v>#REF!</v>
      </c>
      <c r="AF285">
        <f>LN(1+AD285)</f>
        <v>8.4818281114552811E-3</v>
      </c>
    </row>
    <row r="286" spans="10:32" x14ac:dyDescent="0.35">
      <c r="J286" s="48">
        <f>Summary!A285</f>
        <v>45443</v>
      </c>
      <c r="K286" s="49">
        <f>K285*(1+Summary!B285)</f>
        <v>3.3899268887083664</v>
      </c>
      <c r="L286" s="49">
        <f>L285*(1+Summary!H285)</f>
        <v>2.1943731477355715</v>
      </c>
      <c r="M286" s="49">
        <f>M285*(1+Summary!I285)</f>
        <v>22.048646380715784</v>
      </c>
      <c r="N286">
        <f>MAX($K$3:K286)</f>
        <v>3.3982719149250418</v>
      </c>
      <c r="O286">
        <f>MAX($L$3:L286)</f>
        <v>2.254780716233586</v>
      </c>
      <c r="P286" s="47">
        <f t="shared" si="8"/>
        <v>-2.455667593880384E-3</v>
      </c>
      <c r="Q286" s="47">
        <f t="shared" si="9"/>
        <v>-2.6790883948537569E-2</v>
      </c>
      <c r="R286" s="47">
        <f>M286/MAX($M$3:M286)-1</f>
        <v>-0.12377828868331753</v>
      </c>
      <c r="T286" s="48">
        <f>Summary!A285</f>
        <v>45443</v>
      </c>
      <c r="U286" s="67">
        <f>Trend_Simulation!B381*Trend_Simulation!K381*4.31</f>
        <v>-8.4338415024749012E-3</v>
      </c>
      <c r="V286" s="67">
        <f>Trend_Simulation!C381*Trend_Simulation!L381*4.31</f>
        <v>3.2825735826185281E-3</v>
      </c>
      <c r="W286" s="67">
        <f>Trend_Simulation!D381*Trend_Simulation!M381*4.31</f>
        <v>2.0833752140378789E-2</v>
      </c>
      <c r="X286" s="67">
        <f>Trend_Simulation!E381*Trend_Simulation!N381*4.31</f>
        <v>-7.4319999667037924E-3</v>
      </c>
      <c r="Y286" s="67">
        <f>Trend_Simulation!F381*Trend_Simulation!O381*4.31</f>
        <v>1.3136698140587101E-2</v>
      </c>
      <c r="Z286" s="67">
        <f>Trend_Simulation!G381*Trend_Simulation!P381*4.31</f>
        <v>1.3183872418991452E-2</v>
      </c>
      <c r="AA286" s="67">
        <f>Trend_Simulation!H381*Trend_Simulation!Q381*4.31</f>
        <v>1.7806123525103941E-3</v>
      </c>
      <c r="AB286" s="67" t="e">
        <f>Trend_Simulation!#REF!*Trend_Simulation!#REF!*4.31</f>
        <v>#REF!</v>
      </c>
      <c r="AC286" s="67" t="e">
        <f>SUM(U286:AB286)</f>
        <v>#REF!</v>
      </c>
      <c r="AD286" s="67">
        <f>Summary!I285</f>
        <v>3.5592583628800453E-2</v>
      </c>
      <c r="AE286" s="67" t="e">
        <f>AC286-AD286</f>
        <v>#REF!</v>
      </c>
      <c r="AF286">
        <f>LN(1+AD286)</f>
        <v>3.4973807445114628E-2</v>
      </c>
    </row>
    <row r="287" spans="10:32" x14ac:dyDescent="0.35">
      <c r="J287" s="48">
        <f>Summary!A286</f>
        <v>45473</v>
      </c>
      <c r="K287" s="49">
        <f>K286*(1+Summary!B286)</f>
        <v>3.4928734953105383</v>
      </c>
      <c r="L287" s="49">
        <f>L286*(1+Summary!H286)</f>
        <v>2.2094467389457524</v>
      </c>
      <c r="M287" s="49">
        <f>M286*(1+Summary!I286)</f>
        <v>22.687793206164319</v>
      </c>
      <c r="N287">
        <f>MAX($K$3:K287)</f>
        <v>3.4928734953105383</v>
      </c>
      <c r="O287">
        <f>MAX($L$3:L287)</f>
        <v>2.254780716233586</v>
      </c>
      <c r="P287" s="47">
        <f t="shared" si="8"/>
        <v>0</v>
      </c>
      <c r="Q287" s="47">
        <f t="shared" si="9"/>
        <v>-2.0105714476554515E-2</v>
      </c>
      <c r="R287" s="47">
        <f>M287/MAX($M$3:M287)-1</f>
        <v>-9.8378347321522286E-2</v>
      </c>
      <c r="T287" s="48">
        <f>Summary!A286</f>
        <v>45473</v>
      </c>
      <c r="U287" s="67">
        <f>Trend_Simulation!B382*Trend_Simulation!K382*4.31</f>
        <v>9.651036224014654E-3</v>
      </c>
      <c r="V287" s="67">
        <f>Trend_Simulation!C382*Trend_Simulation!L382*4.31</f>
        <v>-1.0330895406486709E-3</v>
      </c>
      <c r="W287" s="67">
        <f>Trend_Simulation!D382*Trend_Simulation!M382*4.31</f>
        <v>-6.4692144546028597E-3</v>
      </c>
      <c r="X287" s="67">
        <f>Trend_Simulation!E382*Trend_Simulation!N382*4.31</f>
        <v>-8.0955396885015931E-3</v>
      </c>
      <c r="Y287" s="67">
        <f>Trend_Simulation!F382*Trend_Simulation!O382*4.31</f>
        <v>8.8596626690309686E-3</v>
      </c>
      <c r="Z287" s="67">
        <f>Trend_Simulation!G382*Trend_Simulation!P382*4.31</f>
        <v>1.3149694345266286E-2</v>
      </c>
      <c r="AA287" s="67">
        <f>Trend_Simulation!H382*Trend_Simulation!Q382*4.31</f>
        <v>1.3543708698701036E-2</v>
      </c>
      <c r="AB287" s="67" t="e">
        <f>Trend_Simulation!#REF!*Trend_Simulation!#REF!*4.31</f>
        <v>#REF!</v>
      </c>
      <c r="AC287" s="67" t="e">
        <f>SUM(U287:AB287)</f>
        <v>#REF!</v>
      </c>
      <c r="AD287" s="67">
        <f>Summary!I286</f>
        <v>2.8988030122681308E-2</v>
      </c>
      <c r="AE287" s="67" t="e">
        <f>AC287-AD287</f>
        <v>#REF!</v>
      </c>
      <c r="AF287">
        <f>LN(1+AD287)</f>
        <v>2.8575824250416645E-2</v>
      </c>
    </row>
    <row r="288" spans="10:32" x14ac:dyDescent="0.35">
      <c r="J288" s="48">
        <f>Summary!A287</f>
        <v>45504</v>
      </c>
      <c r="K288" s="49">
        <f>K287*(1+Summary!B287)</f>
        <v>3.5159146296433055</v>
      </c>
      <c r="L288" s="49">
        <f>L287*(1+Summary!H287)</f>
        <v>2.1893765275345261</v>
      </c>
      <c r="M288" s="49">
        <f>M287*(1+Summary!I287)</f>
        <v>21.818085904386628</v>
      </c>
      <c r="N288">
        <f>MAX($K$3:K288)</f>
        <v>3.5159146296433055</v>
      </c>
      <c r="O288">
        <f>MAX($L$3:L288)</f>
        <v>2.254780716233586</v>
      </c>
      <c r="P288" s="47">
        <f t="shared" si="8"/>
        <v>0</v>
      </c>
      <c r="Q288" s="47">
        <f t="shared" si="9"/>
        <v>-2.900689553896485E-2</v>
      </c>
      <c r="R288" s="47">
        <f>M288/MAX($M$3:M288)-1</f>
        <v>-0.13294085093964791</v>
      </c>
      <c r="T288" s="48">
        <f>Summary!A287</f>
        <v>45504</v>
      </c>
      <c r="U288" s="67">
        <f>Trend_Simulation!B383*Trend_Simulation!K383*4.31</f>
        <v>-7.8211696491456047E-3</v>
      </c>
      <c r="V288" s="67">
        <f>Trend_Simulation!C383*Trend_Simulation!L383*4.31</f>
        <v>1.4974513136613035E-2</v>
      </c>
      <c r="W288" s="67">
        <f>Trend_Simulation!D383*Trend_Simulation!M383*4.31</f>
        <v>5.9372733835517304E-4</v>
      </c>
      <c r="X288" s="67">
        <f>Trend_Simulation!E383*Trend_Simulation!N383*4.31</f>
        <v>-1.2385276713446828E-2</v>
      </c>
      <c r="Y288" s="67">
        <f>Trend_Simulation!F383*Trend_Simulation!O383*4.31</f>
        <v>1.9149983922547148E-3</v>
      </c>
      <c r="Z288" s="67">
        <f>Trend_Simulation!G383*Trend_Simulation!P383*4.31</f>
        <v>-4.8191476267198646E-3</v>
      </c>
      <c r="AA288" s="67">
        <f>Trend_Simulation!H383*Trend_Simulation!Q383*4.31</f>
        <v>-3.1608899197650746E-2</v>
      </c>
      <c r="AB288" s="67" t="e">
        <f>Trend_Simulation!#REF!*Trend_Simulation!#REF!*4.31</f>
        <v>#REF!</v>
      </c>
      <c r="AC288" s="67" t="e">
        <f>SUM(U288:AB288)</f>
        <v>#REF!</v>
      </c>
      <c r="AD288" s="67">
        <f>Summary!I287</f>
        <v>-3.8333710726056451E-2</v>
      </c>
      <c r="AE288" s="67" t="e">
        <f>AC288-AD288</f>
        <v>#REF!</v>
      </c>
      <c r="AF288">
        <f>LN(1+AD288)</f>
        <v>-3.908778114423099E-2</v>
      </c>
    </row>
    <row r="289" spans="10:32" x14ac:dyDescent="0.35">
      <c r="J289" s="48">
        <f>Summary!A288</f>
        <v>45535</v>
      </c>
      <c r="K289" s="49">
        <f>K288*(1+Summary!B288)</f>
        <v>3.5811239937966182</v>
      </c>
      <c r="L289" s="49">
        <f>L288*(1+Summary!H288)</f>
        <v>2.1683675343648101</v>
      </c>
      <c r="M289" s="49">
        <f>M288*(1+Summary!I288)</f>
        <v>20.934570999324805</v>
      </c>
      <c r="N289">
        <f>MAX($K$3:K289)</f>
        <v>3.5811239937966182</v>
      </c>
      <c r="O289">
        <f>MAX($L$3:L289)</f>
        <v>2.254780716233586</v>
      </c>
      <c r="P289" s="47">
        <f t="shared" si="8"/>
        <v>0</v>
      </c>
      <c r="Q289" s="47">
        <f t="shared" si="9"/>
        <v>-3.8324428289914447E-2</v>
      </c>
      <c r="R289" s="47">
        <f>M289/MAX($M$3:M289)-1</f>
        <v>-0.1680520740378677</v>
      </c>
      <c r="T289" s="48">
        <f>Summary!A288</f>
        <v>45535</v>
      </c>
      <c r="U289" s="67">
        <f>Trend_Simulation!B384*Trend_Simulation!K384*4.31</f>
        <v>-8.8446014254651741E-3</v>
      </c>
      <c r="V289" s="67">
        <f>Trend_Simulation!C384*Trend_Simulation!L384*4.31</f>
        <v>9.1037003818294944E-3</v>
      </c>
      <c r="W289" s="67">
        <f>Trend_Simulation!D384*Trend_Simulation!M384*4.31</f>
        <v>-2.6959392253206604E-2</v>
      </c>
      <c r="X289" s="67">
        <f>Trend_Simulation!E384*Trend_Simulation!N384*4.31</f>
        <v>-8.3350735262459393E-3</v>
      </c>
      <c r="Y289" s="67">
        <f>Trend_Simulation!F384*Trend_Simulation!O384*4.31</f>
        <v>5.4328995141958046E-3</v>
      </c>
      <c r="Z289" s="67">
        <f>Trend_Simulation!G384*Trend_Simulation!P384*4.31</f>
        <v>1.3819821385843542E-3</v>
      </c>
      <c r="AA289" s="67">
        <f>Trend_Simulation!H384*Trend_Simulation!Q384*4.31</f>
        <v>-1.3137755142719329E-2</v>
      </c>
      <c r="AB289" s="67" t="e">
        <f>Trend_Simulation!#REF!*Trend_Simulation!#REF!*4.31</f>
        <v>#REF!</v>
      </c>
      <c r="AC289" s="67" t="e">
        <f>SUM(U289:AB289)</f>
        <v>#REF!</v>
      </c>
      <c r="AD289" s="67">
        <f>Summary!I288</f>
        <v>-4.0494611164959539E-2</v>
      </c>
      <c r="AE289" s="67" t="e">
        <f>AC289-AD289</f>
        <v>#REF!</v>
      </c>
      <c r="AF289">
        <f>LN(1+AD289)</f>
        <v>-4.1337347255166343E-2</v>
      </c>
    </row>
    <row r="290" spans="10:32" x14ac:dyDescent="0.35">
      <c r="J290" s="48">
        <f>Summary!A289</f>
        <v>45565</v>
      </c>
      <c r="K290" s="49">
        <f>K289*(1+Summary!B289)</f>
        <v>3.6384314304704235</v>
      </c>
      <c r="L290" s="49">
        <f>L289*(1+Summary!H289)</f>
        <v>2.1912537364112521</v>
      </c>
      <c r="M290" s="49">
        <f>M289*(1+Summary!I289)</f>
        <v>21.867003382352038</v>
      </c>
      <c r="N290">
        <f>MAX($K$3:K290)</f>
        <v>3.6384314304704235</v>
      </c>
      <c r="O290">
        <f>MAX($L$3:L290)</f>
        <v>2.254780716233586</v>
      </c>
      <c r="P290" s="47">
        <f t="shared" si="8"/>
        <v>0</v>
      </c>
      <c r="Q290" s="47">
        <f t="shared" si="9"/>
        <v>-2.8174349445586055E-2</v>
      </c>
      <c r="R290" s="47">
        <f>M290/MAX($M$3:M290)-1</f>
        <v>-0.13099685149786655</v>
      </c>
      <c r="T290" s="48">
        <f>Summary!A289</f>
        <v>45565</v>
      </c>
      <c r="U290" s="67">
        <f>Trend_Simulation!B385*Trend_Simulation!K385*4.31</f>
        <v>8.3722977508303657E-3</v>
      </c>
      <c r="V290" s="67">
        <f>Trend_Simulation!C385*Trend_Simulation!L385*4.31</f>
        <v>2.1987383252828303E-2</v>
      </c>
      <c r="W290" s="67">
        <f>Trend_Simulation!D385*Trend_Simulation!M385*4.31</f>
        <v>6.7263597417869412E-3</v>
      </c>
      <c r="X290" s="67">
        <f>Trend_Simulation!E385*Trend_Simulation!N385*4.31</f>
        <v>5.1127520170564811E-3</v>
      </c>
      <c r="Y290" s="67">
        <f>Trend_Simulation!F385*Trend_Simulation!O385*4.31</f>
        <v>4.8168265977802894E-3</v>
      </c>
      <c r="Z290" s="67">
        <f>Trend_Simulation!G385*Trend_Simulation!P385*4.31</f>
        <v>4.7614793125647951E-3</v>
      </c>
      <c r="AA290" s="67">
        <f>Trend_Simulation!H385*Trend_Simulation!Q385*4.31</f>
        <v>-6.2868719207392057E-3</v>
      </c>
      <c r="AB290" s="67" t="e">
        <f>Trend_Simulation!#REF!*Trend_Simulation!#REF!*4.31</f>
        <v>#REF!</v>
      </c>
      <c r="AC290" s="67" t="e">
        <f>SUM(U290:AB290)</f>
        <v>#REF!</v>
      </c>
      <c r="AD290" s="67">
        <f>Summary!I289</f>
        <v>4.4540314824569757E-2</v>
      </c>
      <c r="AE290" s="67" t="e">
        <f>AC290-AD290</f>
        <v>#REF!</v>
      </c>
      <c r="AF290">
        <f>LN(1+AD290)</f>
        <v>4.3576898516703787E-2</v>
      </c>
    </row>
    <row r="291" spans="10:32" x14ac:dyDescent="0.35">
      <c r="J291" s="48">
        <f>Summary!A290</f>
        <v>45596</v>
      </c>
      <c r="K291" s="49">
        <f>K290*(1+Summary!B290)</f>
        <v>3.5910198655933829</v>
      </c>
      <c r="L291" s="49">
        <f>L290*(1+Summary!H290)</f>
        <v>2.192752171249357</v>
      </c>
      <c r="M291" s="49">
        <f>M290*(1+Summary!I290)</f>
        <v>21.93010593315331</v>
      </c>
      <c r="N291">
        <f>MAX($K$3:K291)</f>
        <v>3.6384314304704235</v>
      </c>
      <c r="O291">
        <f>MAX($L$3:L291)</f>
        <v>2.254780716233586</v>
      </c>
      <c r="P291" s="47">
        <f t="shared" si="8"/>
        <v>-1.3030770479824705E-2</v>
      </c>
      <c r="Q291" s="47">
        <f t="shared" si="9"/>
        <v>-2.7509790436669346E-2</v>
      </c>
      <c r="R291" s="47">
        <f>M291/MAX($M$3:M291)-1</f>
        <v>-0.12848913179041554</v>
      </c>
      <c r="T291" s="48">
        <f>Summary!A290</f>
        <v>45596</v>
      </c>
      <c r="U291" s="67">
        <f>Trend_Simulation!B386*Trend_Simulation!K386*4.31</f>
        <v>-2.2772995599318353E-3</v>
      </c>
      <c r="V291" s="67">
        <f>Trend_Simulation!C386*Trend_Simulation!L386*4.31</f>
        <v>1.4171777285532379E-2</v>
      </c>
      <c r="W291" s="67">
        <f>Trend_Simulation!D386*Trend_Simulation!M386*4.31</f>
        <v>-6.408463416619394E-3</v>
      </c>
      <c r="X291" s="67">
        <f>Trend_Simulation!E386*Trend_Simulation!N386*4.31</f>
        <v>-2.5755281383426226E-2</v>
      </c>
      <c r="Y291" s="67">
        <f>Trend_Simulation!F386*Trend_Simulation!O386*4.31</f>
        <v>-3.9750707272051666E-3</v>
      </c>
      <c r="Z291" s="67">
        <f>Trend_Simulation!G386*Trend_Simulation!P386*4.31</f>
        <v>-2.8177304170641294E-3</v>
      </c>
      <c r="AA291" s="67">
        <f>Trend_Simulation!H386*Trend_Simulation!Q386*4.31</f>
        <v>3.0009355447444343E-2</v>
      </c>
      <c r="AB291" s="67" t="e">
        <f>Trend_Simulation!#REF!*Trend_Simulation!#REF!*4.31</f>
        <v>#REF!</v>
      </c>
      <c r="AC291" s="67" t="e">
        <f>SUM(U291:AB291)</f>
        <v>#REF!</v>
      </c>
      <c r="AD291" s="67">
        <f>Summary!I290</f>
        <v>2.885742947851622E-3</v>
      </c>
      <c r="AE291" s="67" t="e">
        <f>AC291-AD291</f>
        <v>#REF!</v>
      </c>
      <c r="AF291">
        <f>LN(1+AD291)</f>
        <v>2.881587184727591E-3</v>
      </c>
    </row>
    <row r="292" spans="10:32" x14ac:dyDescent="0.35">
      <c r="J292" s="48">
        <f>Summary!A291</f>
        <v>45626</v>
      </c>
      <c r="K292" s="49">
        <f>K291*(1+Summary!B291)</f>
        <v>3.786943357211431</v>
      </c>
      <c r="L292" s="49">
        <f>L291*(1+Summary!H291)</f>
        <v>2.1900976216250623</v>
      </c>
      <c r="M292" s="49">
        <f>M291*(1+Summary!I291)</f>
        <v>21.818070736898168</v>
      </c>
      <c r="N292">
        <f>MAX($K$3:K292)</f>
        <v>3.786943357211431</v>
      </c>
      <c r="O292">
        <f>MAX($L$3:L292)</f>
        <v>2.254780716233586</v>
      </c>
      <c r="P292" s="47">
        <f t="shared" si="8"/>
        <v>0</v>
      </c>
      <c r="Q292" s="47">
        <f t="shared" si="9"/>
        <v>-2.8687088789978277E-2</v>
      </c>
      <c r="R292" s="47">
        <f>M292/MAX($M$3:M292)-1</f>
        <v>-0.13294145370148946</v>
      </c>
      <c r="T292" s="48">
        <f>Summary!A291</f>
        <v>45626</v>
      </c>
      <c r="U292" s="67">
        <f>Trend_Simulation!B387*Trend_Simulation!K387*4.31</f>
        <v>-1.2049727248995836E-3</v>
      </c>
      <c r="V292" s="67">
        <f>Trend_Simulation!C387*Trend_Simulation!L387*4.31</f>
        <v>-1.4160418457293567E-2</v>
      </c>
      <c r="W292" s="67">
        <f>Trend_Simulation!D387*Trend_Simulation!M387*4.31</f>
        <v>-1.5661917775363375E-2</v>
      </c>
      <c r="X292" s="67">
        <f>Trend_Simulation!E387*Trend_Simulation!N387*4.31</f>
        <v>1.5120698934048705E-3</v>
      </c>
      <c r="Y292" s="67">
        <f>Trend_Simulation!F387*Trend_Simulation!O387*4.31</f>
        <v>1.7138864991149243E-2</v>
      </c>
      <c r="Z292" s="67">
        <f>Trend_Simulation!G387*Trend_Simulation!P387*4.31</f>
        <v>1.1863608939119176E-2</v>
      </c>
      <c r="AA292" s="67">
        <f>Trend_Simulation!H387*Trend_Simulation!Q387*4.31</f>
        <v>-4.7049284252532455E-3</v>
      </c>
      <c r="AB292" s="67" t="e">
        <f>Trend_Simulation!#REF!*Trend_Simulation!#REF!*4.31</f>
        <v>#REF!</v>
      </c>
      <c r="AC292" s="67" t="e">
        <f>SUM(U292:AB292)</f>
        <v>#REF!</v>
      </c>
      <c r="AD292" s="67">
        <f>Summary!I291</f>
        <v>-5.1087394012890829E-3</v>
      </c>
      <c r="AE292" s="67" t="e">
        <f>AC292-AD292</f>
        <v>#REF!</v>
      </c>
      <c r="AF292">
        <f>LN(1+AD292)</f>
        <v>-5.1218336261170594E-3</v>
      </c>
    </row>
    <row r="293" spans="10:32" x14ac:dyDescent="0.35">
      <c r="J293" s="48">
        <f>Summary!A292</f>
        <v>45657</v>
      </c>
      <c r="K293" s="49">
        <f>K292*(1+Summary!B292)</f>
        <v>3.6718853851266515</v>
      </c>
      <c r="L293" s="49">
        <f>L292*(1+Summary!H292)</f>
        <v>2.2011749630193704</v>
      </c>
      <c r="M293" s="49">
        <f>M292*(1+Summary!I292)</f>
        <v>22.283764973715002</v>
      </c>
      <c r="N293">
        <f>MAX($K$3:K293)</f>
        <v>3.786943357211431</v>
      </c>
      <c r="O293">
        <f>MAX($L$3:L293)</f>
        <v>2.254780716233586</v>
      </c>
      <c r="P293" s="47">
        <f t="shared" si="8"/>
        <v>-3.0382807777062704E-2</v>
      </c>
      <c r="Q293" s="47">
        <f t="shared" si="9"/>
        <v>-2.3774264534140332E-2</v>
      </c>
      <c r="R293" s="47">
        <f>M293/MAX($M$3:M293)-1</f>
        <v>-0.11443458511245652</v>
      </c>
      <c r="T293" s="48">
        <f>Summary!A292</f>
        <v>45657</v>
      </c>
      <c r="U293" s="67">
        <f>Trend_Simulation!B388*Trend_Simulation!K388*4.31</f>
        <v>-5.0489189311349819E-3</v>
      </c>
      <c r="V293" s="67">
        <f>Trend_Simulation!C388*Trend_Simulation!L388*4.31</f>
        <v>-6.2004957411533378E-3</v>
      </c>
      <c r="W293" s="67">
        <f>Trend_Simulation!D388*Trend_Simulation!M388*4.31</f>
        <v>6.650910491887015E-3</v>
      </c>
      <c r="X293" s="67">
        <f>Trend_Simulation!E388*Trend_Simulation!N388*4.31</f>
        <v>1.457282659291145E-2</v>
      </c>
      <c r="Y293" s="67">
        <f>Trend_Simulation!F388*Trend_Simulation!O388*4.31</f>
        <v>-9.4784465164431814E-3</v>
      </c>
      <c r="Z293" s="67">
        <f>Trend_Simulation!G388*Trend_Simulation!P388*4.31</f>
        <v>-5.5612943260204776E-4</v>
      </c>
      <c r="AA293" s="67">
        <f>Trend_Simulation!H388*Trend_Simulation!Q388*4.31</f>
        <v>2.1859894309644527E-2</v>
      </c>
      <c r="AB293" s="67" t="e">
        <f>Trend_Simulation!#REF!*Trend_Simulation!#REF!*4.31</f>
        <v>#REF!</v>
      </c>
      <c r="AC293" s="67" t="e">
        <f>SUM(U293:AB293)</f>
        <v>#REF!</v>
      </c>
      <c r="AD293" s="67">
        <f>Summary!I292</f>
        <v>2.1344427856733603E-2</v>
      </c>
      <c r="AE293" s="67" t="e">
        <f>AC293-AD293</f>
        <v>#REF!</v>
      </c>
      <c r="AF293">
        <f>LN(1+AD293)</f>
        <v>2.1119825935243686E-2</v>
      </c>
    </row>
    <row r="294" spans="10:32" x14ac:dyDescent="0.35">
      <c r="J294" s="48">
        <f>Summary!A293</f>
        <v>45688</v>
      </c>
      <c r="K294" s="49">
        <f>K293*(1+Summary!B293)</f>
        <v>3.7532678531866184</v>
      </c>
      <c r="L294" s="49">
        <f>L293*(1+Summary!H293)</f>
        <v>2.2279426766517028</v>
      </c>
      <c r="M294" s="49">
        <f>M293*(1+Summary!I293)</f>
        <v>23.427321754451874</v>
      </c>
      <c r="N294">
        <f>MAX($K$3:K294)</f>
        <v>3.786943357211431</v>
      </c>
      <c r="O294">
        <f>MAX($L$3:L294)</f>
        <v>2.254780716233586</v>
      </c>
      <c r="P294" s="47">
        <f t="shared" si="8"/>
        <v>-8.8925291054815503E-3</v>
      </c>
      <c r="Q294" s="47">
        <f t="shared" si="9"/>
        <v>-1.1902727120495227E-2</v>
      </c>
      <c r="R294" s="47">
        <f>M294/MAX($M$3:M294)-1</f>
        <v>-6.8989197576946104E-2</v>
      </c>
      <c r="T294" s="48">
        <f>Summary!A293</f>
        <v>45688</v>
      </c>
      <c r="U294" s="67">
        <f>Trend_Simulation!B389*Trend_Simulation!K389*4.31</f>
        <v>4.5639029894616922E-3</v>
      </c>
      <c r="V294" s="67">
        <f>Trend_Simulation!C389*Trend_Simulation!L389*4.31</f>
        <v>2.6163486321179999E-2</v>
      </c>
      <c r="W294" s="67">
        <f>Trend_Simulation!D389*Trend_Simulation!M389*4.31</f>
        <v>1.6109706798319311E-2</v>
      </c>
      <c r="X294" s="67">
        <f>Trend_Simulation!E389*Trend_Simulation!N389*4.31</f>
        <v>-4.5858019825044562E-4</v>
      </c>
      <c r="Y294" s="67">
        <f>Trend_Simulation!F389*Trend_Simulation!O389*4.31</f>
        <v>6.9427538818314935E-3</v>
      </c>
      <c r="Z294" s="67">
        <f>Trend_Simulation!G389*Trend_Simulation!P389*4.31</f>
        <v>4.1909341502758251E-3</v>
      </c>
      <c r="AA294" s="67">
        <f>Trend_Simulation!H389*Trend_Simulation!Q389*4.31</f>
        <v>-5.0998116098162271E-3</v>
      </c>
      <c r="AB294" s="67" t="e">
        <f>Trend_Simulation!#REF!*Trend_Simulation!#REF!*4.31</f>
        <v>#REF!</v>
      </c>
      <c r="AC294" s="67" t="e">
        <f>SUM(U294:AB294)</f>
        <v>#REF!</v>
      </c>
      <c r="AD294" s="67">
        <f>Summary!I293</f>
        <v>5.1317934024423896E-2</v>
      </c>
      <c r="AE294" s="67" t="e">
        <f>AC294-AD294</f>
        <v>#REF!</v>
      </c>
      <c r="AF294">
        <f>LN(1+AD294)</f>
        <v>5.0044552356861338E-2</v>
      </c>
    </row>
    <row r="295" spans="10:32" x14ac:dyDescent="0.35">
      <c r="J295" s="48">
        <f>Summary!A294</f>
        <v>45716</v>
      </c>
      <c r="K295" s="49">
        <f>K294*(1+Summary!B294)</f>
        <v>3.6888708367181149</v>
      </c>
      <c r="L295" s="49">
        <f>L294*(1+Summary!H294)</f>
        <v>2.217564546769081</v>
      </c>
      <c r="M295" s="49">
        <f>M294*(1+Summary!I294)</f>
        <v>22.966799966353641</v>
      </c>
      <c r="N295">
        <f>MAX($K$3:K295)</f>
        <v>3.786943357211431</v>
      </c>
      <c r="O295">
        <f>MAX($L$3:L295)</f>
        <v>2.254780716233586</v>
      </c>
      <c r="P295" s="47">
        <f t="shared" si="8"/>
        <v>-2.589754090368368E-2</v>
      </c>
      <c r="Q295" s="47">
        <f t="shared" si="9"/>
        <v>-1.6505449597188027E-2</v>
      </c>
      <c r="R295" s="47">
        <f>M295/MAX($M$3:M295)-1</f>
        <v>-8.7290511058892073E-2</v>
      </c>
      <c r="T295" s="48">
        <f>Summary!A294</f>
        <v>45716</v>
      </c>
      <c r="U295" s="67">
        <f>Trend_Simulation!B390*Trend_Simulation!K390*4.31</f>
        <v>4.8592662114322616E-3</v>
      </c>
      <c r="V295" s="67">
        <f>Trend_Simulation!C390*Trend_Simulation!L390*4.31</f>
        <v>1.9401109549850137E-3</v>
      </c>
      <c r="W295" s="67">
        <f>Trend_Simulation!D390*Trend_Simulation!M390*4.31</f>
        <v>1.2734047417081939E-2</v>
      </c>
      <c r="X295" s="67">
        <f>Trend_Simulation!E390*Trend_Simulation!N390*4.31</f>
        <v>-1.5581430468556453E-2</v>
      </c>
      <c r="Y295" s="67">
        <f>Trend_Simulation!F390*Trend_Simulation!O390*4.31</f>
        <v>-5.4755889106229572E-3</v>
      </c>
      <c r="Z295" s="67">
        <f>Trend_Simulation!G390*Trend_Simulation!P390*4.31</f>
        <v>-7.8529263764788321E-3</v>
      </c>
      <c r="AA295" s="67">
        <f>Trend_Simulation!H390*Trend_Simulation!Q390*4.31</f>
        <v>-1.0700180200302807E-2</v>
      </c>
      <c r="AB295" s="67" t="e">
        <f>Trend_Simulation!#REF!*Trend_Simulation!#REF!*4.31</f>
        <v>#REF!</v>
      </c>
      <c r="AC295" s="67" t="e">
        <f>SUM(U295:AB295)</f>
        <v>#REF!</v>
      </c>
      <c r="AD295" s="67">
        <f>Summary!I294</f>
        <v>-1.9657466308999758E-2</v>
      </c>
      <c r="AE295" s="67" t="e">
        <f>AC295-AD295</f>
        <v>#REF!</v>
      </c>
      <c r="AF295">
        <f>LN(1+AD295)</f>
        <v>-1.9853244212373979E-2</v>
      </c>
    </row>
    <row r="296" spans="10:32" x14ac:dyDescent="0.35">
      <c r="J296" s="48">
        <f>Summary!A295</f>
        <v>45747</v>
      </c>
      <c r="K296" s="49">
        <f>K295*(1+Summary!B295)</f>
        <v>3.4650321246584443</v>
      </c>
      <c r="L296" s="49">
        <f>L295*(1+Summary!H295)</f>
        <v>2.2213192739241503</v>
      </c>
      <c r="M296" s="49">
        <f>M295*(1+Summary!I295)</f>
        <v>23.130902411702866</v>
      </c>
      <c r="N296">
        <f>MAX($K$3:K296)</f>
        <v>3.786943357211431</v>
      </c>
      <c r="O296">
        <f>MAX($L$3:L296)</f>
        <v>2.254780716233586</v>
      </c>
      <c r="P296" s="47">
        <f t="shared" si="8"/>
        <v>-8.5005557830690859E-2</v>
      </c>
      <c r="Q296" s="47">
        <f t="shared" si="9"/>
        <v>-1.484022019016118E-2</v>
      </c>
      <c r="R296" s="47">
        <f>M296/MAX($M$3:M296)-1</f>
        <v>-8.0769016586518805E-2</v>
      </c>
      <c r="T296" s="48">
        <f>Summary!A295</f>
        <v>45747</v>
      </c>
      <c r="U296" s="67">
        <f>Trend_Simulation!B391*Trend_Simulation!K391*4.31</f>
        <v>-2.8360894365939879E-3</v>
      </c>
      <c r="V296" s="67">
        <f>Trend_Simulation!C391*Trend_Simulation!L391*4.31</f>
        <v>4.0027841134353863E-2</v>
      </c>
      <c r="W296" s="67">
        <f>Trend_Simulation!D391*Trend_Simulation!M391*4.31</f>
        <v>1.3162170683222795E-2</v>
      </c>
      <c r="X296" s="67">
        <f>Trend_Simulation!E391*Trend_Simulation!N391*4.31</f>
        <v>-1.0335940295953989E-3</v>
      </c>
      <c r="Y296" s="67">
        <f>Trend_Simulation!F391*Trend_Simulation!O391*4.31</f>
        <v>-1.955689663110536E-2</v>
      </c>
      <c r="Z296" s="67">
        <f>Trend_Simulation!G391*Trend_Simulation!P391*4.31</f>
        <v>-2.0558173093023518E-2</v>
      </c>
      <c r="AA296" s="67">
        <f>Trend_Simulation!H391*Trend_Simulation!Q391*4.31</f>
        <v>-1.907669900054917E-3</v>
      </c>
      <c r="AB296" s="67" t="e">
        <f>Trend_Simulation!#REF!*Trend_Simulation!#REF!*4.31</f>
        <v>#REF!</v>
      </c>
      <c r="AC296" s="67" t="e">
        <f>SUM(U296:AB296)</f>
        <v>#REF!</v>
      </c>
      <c r="AD296" s="67">
        <f>Summary!I295</f>
        <v>7.1452028837119845E-3</v>
      </c>
      <c r="AE296" s="67" t="e">
        <f>AC296-AD296</f>
        <v>#REF!</v>
      </c>
      <c r="AF296">
        <f>LN(1+AD296)</f>
        <v>7.1197968705465232E-3</v>
      </c>
    </row>
    <row r="297" spans="10:32" x14ac:dyDescent="0.35">
      <c r="J297" s="48">
        <f>Summary!A296</f>
        <v>45777</v>
      </c>
      <c r="K297" s="49">
        <f>K296*(1+Summary!B296)</f>
        <v>3.4244147404179892</v>
      </c>
      <c r="L297" s="49">
        <f>L296*(1+Summary!H296)</f>
        <v>2.2119557405667805</v>
      </c>
      <c r="M297" s="49">
        <f>M296*(1+Summary!I296)</f>
        <v>22.71943655409677</v>
      </c>
      <c r="N297">
        <f>MAX($K$3:K297)</f>
        <v>3.786943357211431</v>
      </c>
      <c r="O297">
        <f>MAX($L$3:L297)</f>
        <v>2.254780716233586</v>
      </c>
      <c r="P297" s="47">
        <f t="shared" si="8"/>
        <v>-9.5731196006162311E-2</v>
      </c>
      <c r="Q297" s="47">
        <f t="shared" si="9"/>
        <v>-1.899296696946251E-2</v>
      </c>
      <c r="R297" s="47">
        <f>M297/MAX($M$3:M297)-1</f>
        <v>-9.7120828469870135E-2</v>
      </c>
      <c r="T297" s="48">
        <f>Summary!A296</f>
        <v>45777</v>
      </c>
      <c r="U297" s="67">
        <f>Trend_Simulation!B392*Trend_Simulation!K392*4.31</f>
        <v>2.1936945819867854E-2</v>
      </c>
      <c r="V297" s="67">
        <f>Trend_Simulation!C392*Trend_Simulation!L392*4.31</f>
        <v>2.0959709747155681E-2</v>
      </c>
      <c r="W297" s="67">
        <f>Trend_Simulation!D392*Trend_Simulation!M392*4.31</f>
        <v>-3.3143964288419862E-2</v>
      </c>
      <c r="X297" s="67">
        <f>Trend_Simulation!E392*Trend_Simulation!N392*4.31</f>
        <v>-7.1018250310704543E-3</v>
      </c>
      <c r="Y297" s="67">
        <f>Trend_Simulation!F392*Trend_Simulation!O392*4.31</f>
        <v>-3.7016244280002834E-3</v>
      </c>
      <c r="Z297" s="67">
        <f>Trend_Simulation!G392*Trend_Simulation!P392*4.31</f>
        <v>2.8112598681601783E-3</v>
      </c>
      <c r="AA297" s="67">
        <f>Trend_Simulation!H392*Trend_Simulation!Q392*4.31</f>
        <v>-1.9928456760162225E-2</v>
      </c>
      <c r="AB297" s="67" t="e">
        <f>Trend_Simulation!#REF!*Trend_Simulation!#REF!*4.31</f>
        <v>#REF!</v>
      </c>
      <c r="AC297" s="67" t="e">
        <f>SUM(U297:AB297)</f>
        <v>#REF!</v>
      </c>
      <c r="AD297" s="67">
        <f>Summary!I296</f>
        <v>-1.7788577820375788E-2</v>
      </c>
      <c r="AE297" s="67" t="e">
        <f>AC297-AD297</f>
        <v>#REF!</v>
      </c>
      <c r="AF297">
        <f>LN(1+AD297)</f>
        <v>-1.7948696265600618E-2</v>
      </c>
    </row>
    <row r="298" spans="10:32" x14ac:dyDescent="0.35">
      <c r="J298" s="48">
        <f>Summary!A297</f>
        <v>45808</v>
      </c>
      <c r="K298" s="49">
        <f>K297*(1+Summary!B297)</f>
        <v>3.6260985156192302</v>
      </c>
      <c r="L298" s="49">
        <f>L297*(1+Summary!H297)</f>
        <v>2.2342806036882958</v>
      </c>
      <c r="M298" s="49">
        <f>M297*(1+Summary!I297)</f>
        <v>23.687095641616857</v>
      </c>
      <c r="N298">
        <f>MAX($K$3:K298)</f>
        <v>3.786943357211431</v>
      </c>
      <c r="O298">
        <f>MAX($L$3:L298)</f>
        <v>2.254780716233586</v>
      </c>
      <c r="P298" s="47">
        <f t="shared" si="8"/>
        <v>-4.2473527174866743E-2</v>
      </c>
      <c r="Q298" s="47">
        <f t="shared" si="9"/>
        <v>-9.0918431214604967E-3</v>
      </c>
      <c r="R298" s="47">
        <f>M298/MAX($M$3:M298)-1</f>
        <v>-5.8665683106408406E-2</v>
      </c>
      <c r="T298" s="48">
        <f>Summary!A297</f>
        <v>45808</v>
      </c>
      <c r="U298" s="67">
        <f>Trend_Simulation!B393*Trend_Simulation!K393*4.31</f>
        <v>1.2504819611670315E-3</v>
      </c>
      <c r="V298" s="67">
        <f>Trend_Simulation!C393*Trend_Simulation!L393*4.31</f>
        <v>-3.8017334234884854E-3</v>
      </c>
      <c r="W298" s="67">
        <f>Trend_Simulation!D393*Trend_Simulation!M393*4.31</f>
        <v>2.0197272233598365E-2</v>
      </c>
      <c r="X298" s="67">
        <f>Trend_Simulation!E393*Trend_Simulation!N393*4.31</f>
        <v>-1.1115266347491529E-2</v>
      </c>
      <c r="Y298" s="67">
        <f>Trend_Simulation!F393*Trend_Simulation!O393*4.31</f>
        <v>1.9830601356648964E-2</v>
      </c>
      <c r="Z298" s="67">
        <f>Trend_Simulation!G393*Trend_Simulation!P393*4.31</f>
        <v>2.3919307048898795E-2</v>
      </c>
      <c r="AA298" s="67">
        <f>Trend_Simulation!H393*Trend_Simulation!Q393*4.31</f>
        <v>-6.7806242485080872E-3</v>
      </c>
      <c r="AB298" s="67" t="e">
        <f>Trend_Simulation!#REF!*Trend_Simulation!#REF!*4.31</f>
        <v>#REF!</v>
      </c>
      <c r="AC298" s="67" t="e">
        <f>SUM(U298:AB298)</f>
        <v>#REF!</v>
      </c>
      <c r="AD298" s="67">
        <f>Summary!I297</f>
        <v>4.259168510697952E-2</v>
      </c>
      <c r="AE298" s="67" t="e">
        <f>AC298-AD298</f>
        <v>#REF!</v>
      </c>
      <c r="AF298">
        <f>LN(1+AD298)</f>
        <v>4.1709618168502847E-2</v>
      </c>
    </row>
    <row r="299" spans="10:32" x14ac:dyDescent="0.35">
      <c r="J299" s="48">
        <f>Summary!A298</f>
        <v>45838</v>
      </c>
      <c r="K299" s="49">
        <f>K298*(1+Summary!B298)</f>
        <v>3.799497821431209</v>
      </c>
      <c r="L299" s="49">
        <f>L298*(1+Summary!H298)</f>
        <v>2.2382002974683424</v>
      </c>
      <c r="M299" s="49">
        <f>M298*(1+Summary!I298)</f>
        <v>23.862458933357527</v>
      </c>
      <c r="N299">
        <f>MAX($K$3:K299)</f>
        <v>3.799497821431209</v>
      </c>
      <c r="O299">
        <f>MAX($L$3:L299)</f>
        <v>2.254780716233586</v>
      </c>
      <c r="P299" s="47">
        <f t="shared" si="8"/>
        <v>0</v>
      </c>
      <c r="Q299" s="47">
        <f t="shared" si="9"/>
        <v>-7.3534506685598577E-3</v>
      </c>
      <c r="R299" s="47">
        <f>M299/MAX($M$3:M299)-1</f>
        <v>-5.1696678255138795E-2</v>
      </c>
      <c r="T299" s="48">
        <f>Summary!A298</f>
        <v>45838</v>
      </c>
      <c r="U299" s="67">
        <f>Trend_Simulation!B394*Trend_Simulation!K394*4.31</f>
        <v>-2.6415093220848861E-2</v>
      </c>
      <c r="V299" s="67">
        <f>Trend_Simulation!C394*Trend_Simulation!L394*4.31</f>
        <v>-9.380195424636002E-4</v>
      </c>
      <c r="W299" s="67">
        <f>Trend_Simulation!D394*Trend_Simulation!M394*4.31</f>
        <v>-5.4525462391935408E-3</v>
      </c>
      <c r="X299" s="67">
        <f>Trend_Simulation!E394*Trend_Simulation!N394*4.31</f>
        <v>1.0080262953631899E-2</v>
      </c>
      <c r="Y299" s="67">
        <f>Trend_Simulation!F394*Trend_Simulation!O394*4.31</f>
        <v>1.5991203165455731E-2</v>
      </c>
      <c r="Z299" s="67">
        <f>Trend_Simulation!G394*Trend_Simulation!P394*4.31</f>
        <v>1.6266436290076191E-2</v>
      </c>
      <c r="AA299" s="67">
        <f>Trend_Simulation!H394*Trend_Simulation!Q394*4.31</f>
        <v>-1.9710265370698628E-3</v>
      </c>
      <c r="AB299" s="67" t="e">
        <f>Trend_Simulation!#REF!*Trend_Simulation!#REF!*4.31</f>
        <v>#REF!</v>
      </c>
      <c r="AC299" s="67" t="e">
        <f>SUM(U299:AB299)</f>
        <v>#REF!</v>
      </c>
      <c r="AD299" s="67">
        <f>Summary!I298</f>
        <v>7.4033260300838026E-3</v>
      </c>
      <c r="AE299" s="67" t="e">
        <f>AC299-AD299</f>
        <v>#REF!</v>
      </c>
      <c r="AF299">
        <f>LN(1+AD299)</f>
        <v>7.3760559222195883E-3</v>
      </c>
    </row>
    <row r="300" spans="10:32" x14ac:dyDescent="0.35">
      <c r="J300" s="48">
        <f>Summary!A299</f>
        <v>45869</v>
      </c>
      <c r="K300" s="49">
        <f>K299*(1+Summary!B299)</f>
        <v>3.8726829628535562</v>
      </c>
      <c r="L300" s="49">
        <f>L299*(1+Summary!H299)</f>
        <v>2.2276811029210468</v>
      </c>
      <c r="M300" s="49">
        <f>M299*(1+Summary!I299)</f>
        <v>23.389186528147491</v>
      </c>
      <c r="N300">
        <f>MAX($K$3:K300)</f>
        <v>3.8726829628535562</v>
      </c>
      <c r="O300">
        <f>MAX($L$3:L300)</f>
        <v>2.254780716233586</v>
      </c>
      <c r="P300" s="47">
        <f t="shared" si="8"/>
        <v>0</v>
      </c>
      <c r="Q300" s="47">
        <f t="shared" si="9"/>
        <v>-1.2018735621354248E-2</v>
      </c>
      <c r="R300" s="47">
        <f>M300/MAX($M$3:M300)-1</f>
        <v>-7.0504706179011611E-2</v>
      </c>
      <c r="T300" s="48">
        <f>Summary!A299</f>
        <v>45869</v>
      </c>
      <c r="U300" s="67">
        <f>Trend_Simulation!B395*Trend_Simulation!K395*4.31</f>
        <v>-1.6426230333820575E-2</v>
      </c>
      <c r="V300" s="67">
        <f>Trend_Simulation!C395*Trend_Simulation!L395*4.31</f>
        <v>-1.7080621476397565E-3</v>
      </c>
      <c r="W300" s="67">
        <f>Trend_Simulation!D395*Trend_Simulation!M395*4.31</f>
        <v>1.3357946560369567E-2</v>
      </c>
      <c r="X300" s="67">
        <f>Trend_Simulation!E395*Trend_Simulation!N395*4.31</f>
        <v>-7.5740863068800091E-3</v>
      </c>
      <c r="Y300" s="67">
        <f>Trend_Simulation!F395*Trend_Simulation!O395*4.31</f>
        <v>6.701705096259343E-3</v>
      </c>
      <c r="Z300" s="67">
        <f>Trend_Simulation!G395*Trend_Simulation!P395*4.31</f>
        <v>5.7522125559218117E-3</v>
      </c>
      <c r="AA300" s="67">
        <f>Trend_Simulation!H395*Trend_Simulation!Q395*4.31</f>
        <v>-2.0359817509469146E-2</v>
      </c>
      <c r="AB300" s="67" t="e">
        <f>Trend_Simulation!#REF!*Trend_Simulation!#REF!*4.31</f>
        <v>#REF!</v>
      </c>
      <c r="AC300" s="67" t="e">
        <f>SUM(U300:AB300)</f>
        <v>#REF!</v>
      </c>
      <c r="AD300" s="67">
        <f>Summary!I299</f>
        <v>-1.9833346032434335E-2</v>
      </c>
      <c r="AE300" s="67" t="e">
        <f>AC300-AD300</f>
        <v>#REF!</v>
      </c>
      <c r="AF300">
        <f>LN(1+AD300)</f>
        <v>-2.0032666706299107E-2</v>
      </c>
    </row>
    <row r="301" spans="10:32" x14ac:dyDescent="0.35">
      <c r="J301" s="48">
        <f>Summary!A300</f>
        <v>45900</v>
      </c>
      <c r="K301" s="49">
        <f>K300*(1+Summary!B300)</f>
        <v>3.9325751421608452</v>
      </c>
      <c r="L301" s="49">
        <f>L300*(1+Summary!H300)</f>
        <v>2.2312510171611675</v>
      </c>
      <c r="M301" s="49">
        <f>M300*(1+Summary!I300)</f>
        <v>23.547359520482896</v>
      </c>
      <c r="N301">
        <f>MAX($K$3:K301)</f>
        <v>3.9325751421608452</v>
      </c>
      <c r="O301">
        <f>MAX($L$3:L301)</f>
        <v>2.254780716233586</v>
      </c>
      <c r="P301" s="47">
        <f t="shared" si="8"/>
        <v>0</v>
      </c>
      <c r="Q301" s="47">
        <f t="shared" si="9"/>
        <v>-1.0435471131633123E-2</v>
      </c>
      <c r="R301" s="47">
        <f>M301/MAX($M$3:M301)-1</f>
        <v>-6.4218850456393417E-2</v>
      </c>
      <c r="T301" s="48">
        <f>Summary!A300</f>
        <v>45900</v>
      </c>
      <c r="U301" s="67">
        <f>Trend_Simulation!B396*Trend_Simulation!K396*4.31</f>
        <v>-6.6556622846637012E-3</v>
      </c>
      <c r="V301" s="67">
        <f>Trend_Simulation!C396*Trend_Simulation!L396*4.31</f>
        <v>2.0049025819141239E-2</v>
      </c>
      <c r="W301" s="67">
        <f>Trend_Simulation!D396*Trend_Simulation!M396*4.31</f>
        <v>6.7356643784994008E-3</v>
      </c>
      <c r="X301" s="67">
        <f>Trend_Simulation!E396*Trend_Simulation!N396*4.31</f>
        <v>-1.0158178237789414E-2</v>
      </c>
      <c r="Y301" s="67">
        <f>Trend_Simulation!F396*Trend_Simulation!O396*4.31</f>
        <v>5.5220648635981974E-3</v>
      </c>
      <c r="Z301" s="67">
        <f>Trend_Simulation!G396*Trend_Simulation!P396*4.31</f>
        <v>1.1986977917825146E-3</v>
      </c>
      <c r="AA301" s="67">
        <f>Trend_Simulation!H396*Trend_Simulation!Q396*4.31</f>
        <v>-9.7847303918810555E-3</v>
      </c>
      <c r="AB301" s="67" t="e">
        <f>Trend_Simulation!#REF!*Trend_Simulation!#REF!*4.31</f>
        <v>#REF!</v>
      </c>
      <c r="AC301" s="67" t="e">
        <f>SUM(U301:AB301)</f>
        <v>#REF!</v>
      </c>
      <c r="AD301" s="67">
        <f>Summary!I300</f>
        <v>6.7626547056287446E-3</v>
      </c>
      <c r="AE301" s="67" t="e">
        <f>AC301-AD301</f>
        <v>#REF!</v>
      </c>
      <c r="AF301">
        <f>LN(1+AD301)</f>
        <v>6.7398905295064458E-3</v>
      </c>
    </row>
    <row r="302" spans="10:32" x14ac:dyDescent="0.35">
      <c r="J302" s="48">
        <f>Summary!A301</f>
        <v>45930</v>
      </c>
      <c r="K302" s="49">
        <f>K301*(1+Summary!B301)</f>
        <v>4.059227531201536</v>
      </c>
      <c r="L302" s="49">
        <f>L301*(1+Summary!H301)</f>
        <v>2.2767149632135273</v>
      </c>
      <c r="M302" s="49">
        <f>M301*(1+Summary!I301)</f>
        <v>25.572118631471756</v>
      </c>
      <c r="N302">
        <f>MAX($K$3:K302)</f>
        <v>4.059227531201536</v>
      </c>
      <c r="O302">
        <f>MAX($L$3:L302)</f>
        <v>2.2767149632135273</v>
      </c>
      <c r="P302" s="47">
        <f t="shared" si="8"/>
        <v>0</v>
      </c>
      <c r="Q302" s="47">
        <f t="shared" si="9"/>
        <v>0</v>
      </c>
      <c r="R302" s="47">
        <f>M302/MAX($M$3:M302)-1</f>
        <v>0</v>
      </c>
      <c r="T302" s="48">
        <f>Summary!A301</f>
        <v>45930</v>
      </c>
      <c r="U302" s="67">
        <f>Trend_Simulation!B397*Trend_Simulation!K397*4.31</f>
        <v>7.3544415755572605E-3</v>
      </c>
      <c r="V302" s="67">
        <f>Trend_Simulation!C397*Trend_Simulation!L397*4.31</f>
        <v>4.0564418594763396E-2</v>
      </c>
      <c r="W302" s="67">
        <f>Trend_Simulation!D397*Trend_Simulation!M397*4.31</f>
        <v>9.3881579631058983E-3</v>
      </c>
      <c r="X302" s="67">
        <f>Trend_Simulation!E397*Trend_Simulation!N397*4.31</f>
        <v>-1.0053971283192235E-4</v>
      </c>
      <c r="Y302" s="67">
        <f>Trend_Simulation!F397*Trend_Simulation!O397*4.31</f>
        <v>1.1613252385728532E-2</v>
      </c>
      <c r="Z302" s="67">
        <f>Trend_Simulation!G397*Trend_Simulation!P397*4.31</f>
        <v>1.4925144768705489E-2</v>
      </c>
      <c r="AA302" s="67">
        <f>Trend_Simulation!H397*Trend_Simulation!Q397*4.31</f>
        <v>4.0756367647157904E-3</v>
      </c>
      <c r="AB302" s="67" t="e">
        <f>Trend_Simulation!#REF!*Trend_Simulation!#REF!*4.31</f>
        <v>#REF!</v>
      </c>
      <c r="AC302" s="67" t="e">
        <f>SUM(U302:AB302)</f>
        <v>#REF!</v>
      </c>
      <c r="AD302" s="67">
        <f>Summary!I301</f>
        <v>8.598667333497019E-2</v>
      </c>
      <c r="AE302" s="67" t="e">
        <f>AC302-AD302</f>
        <v>#REF!</v>
      </c>
      <c r="AF302">
        <f>LN(1+AD302)</f>
        <v>8.2488950105851888E-2</v>
      </c>
    </row>
    <row r="303" spans="10:32" x14ac:dyDescent="0.35">
      <c r="J303" s="48">
        <f>Summary!A302</f>
        <v>45961</v>
      </c>
      <c r="K303" s="49">
        <f>K302*(1+Summary!B302)</f>
        <v>4.1406838490510314</v>
      </c>
      <c r="L303" s="49">
        <f>L302*(1+Summary!H302)</f>
        <v>2.3053505419475653</v>
      </c>
      <c r="M303" s="49">
        <f>M302*(1+Summary!I302)</f>
        <v>26.92942055438434</v>
      </c>
      <c r="N303">
        <f>MAX($K$3:K303)</f>
        <v>4.1406838490510314</v>
      </c>
      <c r="O303">
        <f>MAX($L$3:L303)</f>
        <v>2.3053505419475653</v>
      </c>
      <c r="P303" s="47">
        <f t="shared" si="8"/>
        <v>0</v>
      </c>
      <c r="Q303" s="47">
        <f t="shared" si="9"/>
        <v>0</v>
      </c>
      <c r="R303" s="47">
        <f>M303/MAX($M$3:M303)-1</f>
        <v>0</v>
      </c>
      <c r="T303" s="48">
        <f>Summary!A302</f>
        <v>45961</v>
      </c>
      <c r="U303" s="67">
        <f>Trend_Simulation!B398*Trend_Simulation!K398*4.31</f>
        <v>6.3401534145413104E-3</v>
      </c>
      <c r="V303" s="67">
        <f>Trend_Simulation!C398*Trend_Simulation!L398*4.31</f>
        <v>1.1899979599198824E-2</v>
      </c>
      <c r="W303" s="67">
        <f>Trend_Simulation!D398*Trend_Simulation!M398*4.31</f>
        <v>-3.9555239599262625E-3</v>
      </c>
      <c r="X303" s="67">
        <f>Trend_Simulation!E398*Trend_Simulation!N398*4.31</f>
        <v>-1.5110248130781837E-3</v>
      </c>
      <c r="Y303" s="67">
        <f>Trend_Simulation!F398*Trend_Simulation!O398*4.31</f>
        <v>7.775513924567528E-3</v>
      </c>
      <c r="Z303" s="67">
        <f>Trend_Simulation!G398*Trend_Simulation!P398*4.31</f>
        <v>1.3730597835577955E-2</v>
      </c>
      <c r="AA303" s="67">
        <f>Trend_Simulation!H398*Trend_Simulation!Q398*4.31</f>
        <v>1.9929700580542647E-2</v>
      </c>
      <c r="AB303" s="67" t="e">
        <f>Trend_Simulation!#REF!*Trend_Simulation!#REF!*4.31</f>
        <v>#REF!</v>
      </c>
      <c r="AC303" s="67" t="e">
        <f>SUM(U303:AB303)</f>
        <v>#REF!</v>
      </c>
      <c r="AD303" s="67">
        <f>Summary!I302</f>
        <v>5.3077413822182951E-2</v>
      </c>
      <c r="AE303" s="67" t="e">
        <f>AC303-AD303</f>
        <v>#REF!</v>
      </c>
      <c r="AF303">
        <f>LN(1+AD303)</f>
        <v>5.1716747849550701E-2</v>
      </c>
    </row>
    <row r="304" spans="10:32" x14ac:dyDescent="0.35">
      <c r="J304" s="48">
        <f>Summary!A303</f>
        <v>45991</v>
      </c>
      <c r="K304" s="49">
        <f>K303*(1+Summary!B303)</f>
        <v>4.1319695738867148</v>
      </c>
      <c r="L304" s="49">
        <f>L303*(1+Summary!H303)</f>
        <v>2.3253972152950948</v>
      </c>
      <c r="M304" s="49">
        <f>M303*(1+Summary!I303)</f>
        <v>27.917620445515698</v>
      </c>
      <c r="N304">
        <f>MAX($K$3:K304)</f>
        <v>4.1406838490510314</v>
      </c>
      <c r="O304">
        <f>MAX($L$3:L304)</f>
        <v>2.3253972152950948</v>
      </c>
      <c r="P304" s="47">
        <f t="shared" si="8"/>
        <v>-2.1045497511995581E-3</v>
      </c>
      <c r="Q304" s="47">
        <f t="shared" si="9"/>
        <v>0</v>
      </c>
      <c r="R304" s="47">
        <f>M304/MAX($M$3:M304)-1</f>
        <v>0</v>
      </c>
      <c r="T304" s="48">
        <f>Summary!A303</f>
        <v>45991</v>
      </c>
      <c r="U304" s="67">
        <f>Trend_Simulation!B399*Trend_Simulation!K399*4.31</f>
        <v>-2.7295082763686049E-3</v>
      </c>
      <c r="V304" s="67">
        <f>Trend_Simulation!C399*Trend_Simulation!L399*4.31</f>
        <v>2.0954418033309049E-2</v>
      </c>
      <c r="W304" s="67">
        <f>Trend_Simulation!D399*Trend_Simulation!M399*4.31</f>
        <v>1.2679683290241122E-2</v>
      </c>
      <c r="X304" s="67">
        <f>Trend_Simulation!E399*Trend_Simulation!N399*4.31</f>
        <v>6.8734065284697535E-3</v>
      </c>
      <c r="Y304" s="67">
        <f>Trend_Simulation!F399*Trend_Simulation!O399*4.31</f>
        <v>-8.4281122859473272E-4</v>
      </c>
      <c r="Z304" s="67">
        <f>Trend_Simulation!G399*Trend_Simulation!P399*4.31</f>
        <v>-6.1697057986323106E-3</v>
      </c>
      <c r="AA304" s="67">
        <f>Trend_Simulation!H399*Trend_Simulation!Q399*4.31</f>
        <v>6.7130529522377693E-3</v>
      </c>
      <c r="AB304" s="67" t="e">
        <f>Trend_Simulation!#REF!*Trend_Simulation!#REF!*4.31</f>
        <v>#REF!</v>
      </c>
      <c r="AC304" s="67" t="e">
        <f>SUM(U304:AB304)</f>
        <v>#REF!</v>
      </c>
      <c r="AD304" s="67">
        <f>Summary!I303</f>
        <v>3.6695921070253781E-2</v>
      </c>
      <c r="AE304" s="67" t="e">
        <f>AC304-AD304</f>
        <v>#REF!</v>
      </c>
      <c r="AF304">
        <f>LN(1+AD304)</f>
        <v>3.6038656806782157E-2</v>
      </c>
    </row>
    <row r="305" spans="10:32" x14ac:dyDescent="0.35">
      <c r="J305" s="48">
        <f>Summary!A304</f>
        <v>46022</v>
      </c>
      <c r="K305" s="49">
        <f>K304*(1+Summary!B304)</f>
        <v>4.1157964699800615</v>
      </c>
      <c r="L305" s="49">
        <f>L304*(1+Summary!H304)</f>
        <v>2.3303252087596791</v>
      </c>
      <c r="M305" s="49">
        <f>M304*(1+Summary!I304)</f>
        <v>28.167288987230972</v>
      </c>
      <c r="N305">
        <f>MAX($K$3:K305)</f>
        <v>4.1406838490510314</v>
      </c>
      <c r="O305">
        <f>MAX($L$3:L305)</f>
        <v>2.3303252087596791</v>
      </c>
      <c r="P305" s="47">
        <f t="shared" si="8"/>
        <v>-6.0104514080865368E-3</v>
      </c>
      <c r="Q305" s="47">
        <f t="shared" si="9"/>
        <v>0</v>
      </c>
      <c r="R305" s="47">
        <f>M305/MAX($M$3:M305)-1</f>
        <v>0</v>
      </c>
      <c r="T305" s="48">
        <f>Summary!A304</f>
        <v>46022</v>
      </c>
      <c r="U305" s="67">
        <f>Trend_Simulation!B400*Trend_Simulation!K400*4.31</f>
        <v>-1.3278892339244227E-2</v>
      </c>
      <c r="V305" s="67">
        <f>Trend_Simulation!C400*Trend_Simulation!L400*4.31</f>
        <v>7.5926980713377709E-3</v>
      </c>
      <c r="W305" s="67">
        <f>Trend_Simulation!D400*Trend_Simulation!M400*4.31</f>
        <v>2.6012727729429624E-2</v>
      </c>
      <c r="X305" s="67">
        <f>Trend_Simulation!E400*Trend_Simulation!N400*4.31</f>
        <v>-9.7191753706341918E-3</v>
      </c>
      <c r="Y305" s="67">
        <f>Trend_Simulation!F400*Trend_Simulation!O400*4.31</f>
        <v>-1.5755763718503478E-3</v>
      </c>
      <c r="Z305" s="67">
        <f>Trend_Simulation!G400*Trend_Simulation!P400*4.31</f>
        <v>-3.2776920102071672E-3</v>
      </c>
      <c r="AA305" s="67">
        <f>Trend_Simulation!H400*Trend_Simulation!Q400*4.31</f>
        <v>3.3796839504197191E-3</v>
      </c>
      <c r="AB305" s="67" t="e">
        <f>Trend_Simulation!#REF!*Trend_Simulation!#REF!*4.31</f>
        <v>#REF!</v>
      </c>
      <c r="AC305" s="67" t="e">
        <f>SUM(U305:AB305)</f>
        <v>#REF!</v>
      </c>
      <c r="AD305" s="67">
        <f>Summary!I304</f>
        <v>8.9430452069698321E-3</v>
      </c>
      <c r="AE305" s="67" t="e">
        <f>AC305-AD305</f>
        <v>#REF!</v>
      </c>
      <c r="AF305">
        <f>LN(1+AD305)</f>
        <v>8.9032930062115136E-3</v>
      </c>
    </row>
    <row r="306" spans="10:32" x14ac:dyDescent="0.35">
      <c r="J306" s="48">
        <f>Summary!A305</f>
        <v>46053</v>
      </c>
      <c r="K306" s="49">
        <f>K305*(1+Summary!B305)</f>
        <v>4.1595155453806969</v>
      </c>
      <c r="L306" s="49">
        <f>L305*(1+Summary!H305)</f>
        <v>2.3699178773965861</v>
      </c>
      <c r="M306" s="49">
        <f>M305*(1+Summary!I305)</f>
        <v>30.186844253609593</v>
      </c>
      <c r="N306">
        <f>MAX($K$3:K306)</f>
        <v>4.1595155453806969</v>
      </c>
      <c r="O306">
        <f>MAX($L$3:L306)</f>
        <v>2.3699178773965861</v>
      </c>
      <c r="P306" s="47">
        <f t="shared" si="8"/>
        <v>0</v>
      </c>
      <c r="Q306" s="47">
        <f t="shared" si="9"/>
        <v>0</v>
      </c>
      <c r="R306" s="47">
        <f>M306/MAX($M$3:M306)-1</f>
        <v>0</v>
      </c>
      <c r="T306" s="48">
        <f>Summary!A305</f>
        <v>46053</v>
      </c>
      <c r="U306" s="67">
        <f>Trend_Simulation!B401*Trend_Simulation!K401*4.31</f>
        <v>3.4917628189462403E-2</v>
      </c>
      <c r="V306" s="67">
        <f>Trend_Simulation!C401*Trend_Simulation!L401*4.31</f>
        <v>3.1371249386548353E-2</v>
      </c>
      <c r="W306" s="67">
        <f>Trend_Simulation!D401*Trend_Simulation!M401*4.31</f>
        <v>9.5784584628799251E-3</v>
      </c>
      <c r="X306" s="67">
        <f>Trend_Simulation!E401*Trend_Simulation!N401*4.31</f>
        <v>-3.3489422737349064E-3</v>
      </c>
      <c r="Y306" s="67">
        <f>Trend_Simulation!F401*Trend_Simulation!O401*4.31</f>
        <v>4.4549464138257285E-3</v>
      </c>
      <c r="Z306" s="67">
        <f>Trend_Simulation!G401*Trend_Simulation!P401*4.31</f>
        <v>2.7035407425357919E-3</v>
      </c>
      <c r="AA306" s="67">
        <f>Trend_Simulation!H401*Trend_Simulation!Q401*4.31</f>
        <v>-6.449160951953227E-3</v>
      </c>
      <c r="AB306" s="67" t="e">
        <f>Trend_Simulation!#REF!*Trend_Simulation!#REF!*4.31</f>
        <v>#REF!</v>
      </c>
      <c r="AC306" s="67" t="e">
        <f>SUM(U306:AB306)</f>
        <v>#REF!</v>
      </c>
      <c r="AD306" s="67">
        <f>Summary!I305</f>
        <v>7.1698602847229786E-2</v>
      </c>
      <c r="AE306" s="67" t="e">
        <f>AC306-AD306</f>
        <v>#REF!</v>
      </c>
      <c r="AF306">
        <f>LN(1+AD306)</f>
        <v>6.9244869056977632E-2</v>
      </c>
    </row>
    <row r="307" spans="10:32" x14ac:dyDescent="0.35">
      <c r="J307" s="48">
        <f>Summary!A306</f>
        <v>46081</v>
      </c>
      <c r="K307" s="49">
        <f>K306*(1+Summary!B306)</f>
        <v>4.1137286758732747</v>
      </c>
      <c r="L307" s="49">
        <f>L306*(1+Summary!H306)</f>
        <v>2.3908539639176936</v>
      </c>
      <c r="M307" s="49">
        <f>M306*(1+Summary!I306)</f>
        <v>31.312206580333438</v>
      </c>
      <c r="N307">
        <f>MAX($K$3:K307)</f>
        <v>4.1595155453806969</v>
      </c>
      <c r="O307">
        <f>MAX($L$3:L307)</f>
        <v>2.3908539639176936</v>
      </c>
      <c r="P307" s="47">
        <f t="shared" si="8"/>
        <v>-1.1007740927491017E-2</v>
      </c>
      <c r="Q307" s="47">
        <f t="shared" si="9"/>
        <v>0</v>
      </c>
      <c r="R307" s="47">
        <f>M307/MAX($M$3:M307)-1</f>
        <v>0</v>
      </c>
      <c r="T307" s="48">
        <f>Summary!A306</f>
        <v>46081</v>
      </c>
      <c r="U307" s="67">
        <f>Trend_Simulation!B402*Trend_Simulation!K402*4.31</f>
        <v>5.6899751447543421E-3</v>
      </c>
      <c r="V307" s="67">
        <f>Trend_Simulation!C402*Trend_Simulation!L402*4.31</f>
        <v>3.7716056854892384E-2</v>
      </c>
      <c r="W307" s="67">
        <f>Trend_Simulation!D402*Trend_Simulation!M402*4.31</f>
        <v>-1.4176470296118874E-2</v>
      </c>
      <c r="X307" s="67">
        <f>Trend_Simulation!E402*Trend_Simulation!N402*4.31</f>
        <v>1.5525055300497342E-2</v>
      </c>
      <c r="Y307" s="67">
        <f>Trend_Simulation!F402*Trend_Simulation!O402*4.31</f>
        <v>-4.6910015164321585E-3</v>
      </c>
      <c r="Z307" s="67">
        <f>Trend_Simulation!G402*Trend_Simulation!P402*4.31</f>
        <v>-8.7057886906918309E-3</v>
      </c>
      <c r="AA307" s="67">
        <f>Trend_Simulation!H402*Trend_Simulation!Q402*4.31</f>
        <v>6.7171351106808039E-3</v>
      </c>
      <c r="AB307" s="67" t="e">
        <f>Trend_Simulation!#REF!*Trend_Simulation!#REF!*4.31</f>
        <v>#REF!</v>
      </c>
      <c r="AC307" s="67" t="e">
        <f>SUM(U307:AB307)</f>
        <v>#REF!</v>
      </c>
      <c r="AD307" s="67">
        <f>Summary!I306</f>
        <v>3.7279893097446892E-2</v>
      </c>
      <c r="AE307" s="67" t="e">
        <f>AC307-AD307</f>
        <v>#REF!</v>
      </c>
      <c r="AF307">
        <f>LN(1+AD307)</f>
        <v>3.660179938408404E-2</v>
      </c>
    </row>
    <row r="308" spans="10:32" x14ac:dyDescent="0.35">
      <c r="J308" s="48">
        <f>Summary!A307</f>
        <v>46112</v>
      </c>
      <c r="K308" s="49">
        <f>K307*(1+Summary!B307)</f>
        <v>3.8944686507643467</v>
      </c>
      <c r="L308" s="49">
        <f>L307*(1+Summary!H307)</f>
        <v>2.4351865527944909</v>
      </c>
      <c r="M308" s="49">
        <f>M307*(1+Summary!I307)</f>
        <v>33.76237629913107</v>
      </c>
      <c r="N308">
        <f>MAX($K$3:K308)</f>
        <v>4.1595155453806969</v>
      </c>
      <c r="O308">
        <f>MAX($L$3:L308)</f>
        <v>2.4351865527944909</v>
      </c>
      <c r="P308" s="47">
        <f t="shared" si="8"/>
        <v>-6.3720616433491917E-2</v>
      </c>
      <c r="Q308" s="47">
        <f t="shared" si="9"/>
        <v>0</v>
      </c>
      <c r="R308" s="47">
        <f>M308/MAX($M$3:M308)-1</f>
        <v>0</v>
      </c>
      <c r="T308" s="48">
        <f>Summary!A307</f>
        <v>46112</v>
      </c>
      <c r="U308" s="67">
        <f>Trend_Simulation!B403*Trend_Simulation!K403*4.31</f>
        <v>0.14887861407246639</v>
      </c>
      <c r="V308" s="67">
        <f>Trend_Simulation!C403*Trend_Simulation!L403*4.31</f>
        <v>-4.066535513437454E-2</v>
      </c>
      <c r="W308" s="67">
        <f>Trend_Simulation!D403*Trend_Simulation!M403*4.31</f>
        <v>2.3099356576961085E-2</v>
      </c>
      <c r="X308" s="67">
        <f>Trend_Simulation!E403*Trend_Simulation!N403*4.31</f>
        <v>-2.1423919725444066E-2</v>
      </c>
      <c r="Y308" s="67">
        <f>Trend_Simulation!F403*Trend_Simulation!O403*4.31</f>
        <v>-2.2958241855098711E-2</v>
      </c>
      <c r="Z308" s="67">
        <f>Trend_Simulation!G403*Trend_Simulation!P403*4.31</f>
        <v>-1.72013202093406E-2</v>
      </c>
      <c r="AA308" s="67">
        <f>Trend_Simulation!H403*Trend_Simulation!Q403*4.31</f>
        <v>1.0189364410911525E-2</v>
      </c>
      <c r="AB308" s="67" t="e">
        <f>Trend_Simulation!#REF!*Trend_Simulation!#REF!*4.31</f>
        <v>#REF!</v>
      </c>
      <c r="AC308" s="67" t="e">
        <f>SUM(U308:AB308)</f>
        <v>#REF!</v>
      </c>
      <c r="AD308" s="67">
        <f>Summary!I307</f>
        <v>7.8249666388459913E-2</v>
      </c>
      <c r="AE308" s="67" t="e">
        <f>AC308-AD308</f>
        <v>#REF!</v>
      </c>
      <c r="AF308">
        <f>LN(1+AD308)</f>
        <v>7.533904714484943E-2</v>
      </c>
    </row>
    <row r="309" spans="10:32" x14ac:dyDescent="0.35">
      <c r="J309" s="48">
        <f>Summary!A308</f>
        <v>46142</v>
      </c>
      <c r="K309" s="49">
        <f>K308*(1+Summary!B308)</f>
        <v>4.2934052137951415</v>
      </c>
      <c r="L309" s="49">
        <f>L308*(1+Summary!H308)</f>
        <v>2.4986524239688075</v>
      </c>
      <c r="M309" s="49">
        <f>M308*(1+Summary!I308)</f>
        <v>37.4756201103799</v>
      </c>
      <c r="N309">
        <f>MAX($K$3:K309)</f>
        <v>4.2934052137951415</v>
      </c>
      <c r="O309">
        <f>MAX($L$3:L309)</f>
        <v>2.4986524239688075</v>
      </c>
      <c r="P309" s="47">
        <f t="shared" si="8"/>
        <v>0</v>
      </c>
      <c r="Q309" s="47">
        <f t="shared" si="9"/>
        <v>0</v>
      </c>
      <c r="R309" s="47">
        <f>M309/MAX($M$3:M309)-1</f>
        <v>0</v>
      </c>
      <c r="T309" s="48">
        <f>Summary!A308</f>
        <v>46142</v>
      </c>
      <c r="U309" s="67">
        <f>Trend_Simulation!B404*Trend_Simulation!K404*4.31</f>
        <v>7.9859546004450964E-3</v>
      </c>
      <c r="V309" s="67">
        <f>Trend_Simulation!C404*Trend_Simulation!L404*4.31</f>
        <v>-3.2722840838316164E-3</v>
      </c>
      <c r="W309" s="67">
        <f>Trend_Simulation!D404*Trend_Simulation!M404*4.31</f>
        <v>1.5962849325576709E-2</v>
      </c>
      <c r="X309" s="67">
        <f>Trend_Simulation!E404*Trend_Simulation!N404*4.31</f>
        <v>3.5213165109493193E-3</v>
      </c>
      <c r="Y309" s="67">
        <f>Trend_Simulation!F404*Trend_Simulation!O404*4.31</f>
        <v>4.234010961552833E-2</v>
      </c>
      <c r="Z309" s="67">
        <f>Trend_Simulation!G404*Trend_Simulation!P404*4.31</f>
        <v>5.1724899940012434E-2</v>
      </c>
      <c r="AA309" s="67">
        <f>Trend_Simulation!H404*Trend_Simulation!Q404*4.31</f>
        <v>-5.9355564665602364E-3</v>
      </c>
      <c r="AB309" s="67" t="e">
        <f>Trend_Simulation!#REF!*Trend_Simulation!#REF!*4.31</f>
        <v>#REF!</v>
      </c>
      <c r="AC309" s="67" t="e">
        <f>SUM(U309:AB309)</f>
        <v>#REF!</v>
      </c>
      <c r="AD309" s="67">
        <f>Summary!I308</f>
        <v>0.10998170799205256</v>
      </c>
      <c r="AE309" s="67" t="e">
        <f>AC309-AD309</f>
        <v>#REF!</v>
      </c>
      <c r="AF309">
        <f>LN(1+AD309)</f>
        <v>0.10434353590201878</v>
      </c>
    </row>
    <row r="310" spans="10:32" x14ac:dyDescent="0.35">
      <c r="J310" s="48">
        <f>Summary!A309</f>
        <v>46173</v>
      </c>
      <c r="K310" s="49">
        <f>K309*(1+Summary!B309)</f>
        <v>4.5020308692120228</v>
      </c>
      <c r="L310" s="49">
        <f>L309*(1+Summary!H309)</f>
        <v>2.5262616979919166</v>
      </c>
      <c r="M310" s="49">
        <f>M309*(1+Summary!I309)</f>
        <v>39.223092885555737</v>
      </c>
      <c r="N310">
        <f>MAX($K$3:K310)</f>
        <v>4.5020308692120228</v>
      </c>
      <c r="O310">
        <f>MAX($L$3:L310)</f>
        <v>2.5262616979919166</v>
      </c>
      <c r="P310" s="47">
        <f t="shared" si="8"/>
        <v>0</v>
      </c>
      <c r="Q310" s="47">
        <f t="shared" si="9"/>
        <v>0</v>
      </c>
      <c r="R310" s="47">
        <f>M310/MAX($M$3:M310)-1</f>
        <v>0</v>
      </c>
      <c r="T310" s="48">
        <f>Summary!A309</f>
        <v>46173</v>
      </c>
      <c r="U310" s="67">
        <f>Trend_Simulation!B405*Trend_Simulation!K405*4.31</f>
        <v>-1.4200100010377185E-2</v>
      </c>
      <c r="V310" s="67">
        <f>Trend_Simulation!C405*Trend_Simulation!L405*4.31</f>
        <v>-4.8716270284862419E-3</v>
      </c>
      <c r="W310" s="67">
        <f>Trend_Simulation!D405*Trend_Simulation!M405*4.31</f>
        <v>4.1464117504666342E-3</v>
      </c>
      <c r="X310" s="67">
        <f>Trend_Simulation!E405*Trend_Simulation!N405*4.31</f>
        <v>4.2267446999055261E-3</v>
      </c>
      <c r="Y310" s="67">
        <f>Trend_Simulation!F405*Trend_Simulation!O405*4.31</f>
        <v>1.8770543670443816E-2</v>
      </c>
      <c r="Z310" s="67">
        <f>Trend_Simulation!G405*Trend_Simulation!P405*4.31</f>
        <v>3.0714247905325349E-2</v>
      </c>
      <c r="AA310" s="67">
        <f>Trend_Simulation!H405*Trend_Simulation!Q405*4.31</f>
        <v>8.8378382448536814E-3</v>
      </c>
      <c r="AB310" s="67" t="e">
        <f>Trend_Simulation!#REF!*Trend_Simulation!#REF!*4.31</f>
        <v>#REF!</v>
      </c>
      <c r="AC310" s="67" t="e">
        <f>SUM(U310:AB310)</f>
        <v>#REF!</v>
      </c>
      <c r="AD310" s="67">
        <f>Summary!I309</f>
        <v>4.662958931777153E-2</v>
      </c>
      <c r="AE310" s="67" t="e">
        <f>AC310-AD310</f>
        <v>#REF!</v>
      </c>
      <c r="AF310">
        <f>LN(1+AD310)</f>
        <v>4.5575086405910209E-2</v>
      </c>
    </row>
    <row r="311" spans="10:32" x14ac:dyDescent="0.35">
      <c r="J311" s="48">
        <f>Summary!A310</f>
        <v>46203</v>
      </c>
      <c r="K311" s="49">
        <f>K310*(1+Summary!B310)</f>
        <v>4.4363784063215421</v>
      </c>
      <c r="L311" s="49">
        <f>L310*(1+Summary!H310)</f>
        <v>2.5016397796394139</v>
      </c>
      <c r="M311" s="49">
        <f>M310*(1+Summary!I310)</f>
        <v>37.609857139074677</v>
      </c>
      <c r="N311">
        <f>MAX($K$3:K311)</f>
        <v>4.5020308692120228</v>
      </c>
      <c r="O311">
        <f>MAX($L$3:L311)</f>
        <v>2.5262616979919166</v>
      </c>
      <c r="P311" s="47">
        <f t="shared" si="8"/>
        <v>-1.4582854893212094E-2</v>
      </c>
      <c r="Q311" s="47">
        <f t="shared" si="9"/>
        <v>-9.7463846964367384E-3</v>
      </c>
      <c r="R311" s="47">
        <f>M311/MAX($M$3:M311)-1</f>
        <v>-4.1129743418963027E-2</v>
      </c>
      <c r="T311" s="48">
        <f>Summary!A310</f>
        <v>46203</v>
      </c>
      <c r="U311" s="67">
        <f>Trend_Simulation!B406*Trend_Simulation!K406*4.31</f>
        <v>-6.5550326621497037E-3</v>
      </c>
      <c r="V311" s="67">
        <f>Trend_Simulation!C406*Trend_Simulation!L406*4.31</f>
        <v>-3.8277182738608001E-2</v>
      </c>
      <c r="W311" s="67">
        <f>Trend_Simulation!D406*Trend_Simulation!M406*4.31</f>
        <v>-7.913704400605813E-4</v>
      </c>
      <c r="X311" s="67">
        <f>Trend_Simulation!E406*Trend_Simulation!N406*4.31</f>
        <v>-5.3215622331661584E-4</v>
      </c>
      <c r="Y311" s="67">
        <f>Trend_Simulation!F406*Trend_Simulation!O406*4.31</f>
        <v>-5.5561251191912648E-3</v>
      </c>
      <c r="Z311" s="67">
        <f>Trend_Simulation!G406*Trend_Simulation!P406*4.31</f>
        <v>-1.73846006309655E-3</v>
      </c>
      <c r="AA311" s="67">
        <f>Trend_Simulation!H406*Trend_Simulation!Q406*4.31</f>
        <v>1.1443409204780378E-2</v>
      </c>
      <c r="AB311" s="67" t="e">
        <f>Trend_Simulation!#REF!*Trend_Simulation!#REF!*4.31</f>
        <v>#REF!</v>
      </c>
      <c r="AC311" s="67" t="e">
        <f>SUM(U311:AB311)</f>
        <v>#REF!</v>
      </c>
      <c r="AD311" s="67">
        <f>Summary!I310</f>
        <v>-4.1129743418963041E-2</v>
      </c>
      <c r="AE311" s="67" t="e">
        <f>AC311-AD311</f>
        <v>#REF!</v>
      </c>
      <c r="AF311">
        <f>LN(1+AD311)</f>
        <v>-4.1999503573432059E-2</v>
      </c>
    </row>
    <row r="312" spans="10:32" x14ac:dyDescent="0.35">
      <c r="J312" s="48">
        <f>Summary!A311</f>
        <v>46234</v>
      </c>
      <c r="K312" s="49">
        <f>K311*(1+Summary!B311)</f>
        <v>4.4193191049405502</v>
      </c>
      <c r="L312" s="49">
        <f>L311*(1+Summary!H311)</f>
        <v>2.5209518448335548</v>
      </c>
      <c r="M312" s="49">
        <f>M311*(1+Summary!I311)</f>
        <v>38.835088429309856</v>
      </c>
      <c r="N312">
        <f>MAX($K$3:K312)</f>
        <v>4.5020308692120228</v>
      </c>
      <c r="O312">
        <f>MAX($L$3:L312)</f>
        <v>2.5262616979919166</v>
      </c>
      <c r="P312" s="47">
        <f t="shared" si="8"/>
        <v>-1.8372100652865875E-2</v>
      </c>
      <c r="Q312" s="47">
        <f t="shared" si="9"/>
        <v>-2.1018618785941801E-3</v>
      </c>
      <c r="R312" s="47">
        <f>M312/MAX($M$3:M312)-1</f>
        <v>-9.8922452999306021E-3</v>
      </c>
      <c r="T312" s="48">
        <f>Summary!A311</f>
        <v>46234</v>
      </c>
      <c r="U312" s="67">
        <f>Trend_Simulation!B407*Trend_Simulation!K407*4.31</f>
        <v>3.7270604390427113E-2</v>
      </c>
      <c r="V312" s="67">
        <f>Trend_Simulation!C407*Trend_Simulation!L407*4.31</f>
        <v>6.8667307433520103E-4</v>
      </c>
      <c r="W312" s="67">
        <f>Trend_Simulation!D407*Trend_Simulation!M407*4.31</f>
        <v>1.0003776066460324E-2</v>
      </c>
      <c r="X312" s="67">
        <f>Trend_Simulation!E407*Trend_Simulation!N407*4.31</f>
        <v>1.6378089494340123E-2</v>
      </c>
      <c r="Y312" s="67">
        <f>Trend_Simulation!F407*Trend_Simulation!O407*4.31</f>
        <v>-1.4824756176817129E-3</v>
      </c>
      <c r="Z312" s="67">
        <f>Trend_Simulation!G407*Trend_Simulation!P407*4.31</f>
        <v>-2.0490075773840918E-2</v>
      </c>
      <c r="AA312" s="67">
        <f>Trend_Simulation!H407*Trend_Simulation!Q407*4.31</f>
        <v>-9.0944148545576489E-3</v>
      </c>
      <c r="AB312" s="67" t="e">
        <f>Trend_Simulation!#REF!*Trend_Simulation!#REF!*4.31</f>
        <v>#REF!</v>
      </c>
      <c r="AC312" s="67" t="e">
        <f>SUM(U312:AB312)</f>
        <v>#REF!</v>
      </c>
      <c r="AD312" s="67">
        <f>Summary!I311</f>
        <v>3.2577398146036218E-2</v>
      </c>
      <c r="AE312" s="67" t="e">
        <f>AC312-AD312</f>
        <v>#REF!</v>
      </c>
      <c r="AF312">
        <f>LN(1+AD312)</f>
        <v>3.2058004928329928E-2</v>
      </c>
    </row>
  </sheetData>
  <mergeCells count="20">
    <mergeCell ref="A126:H126"/>
    <mergeCell ref="A127:H130"/>
    <mergeCell ref="A44:H47"/>
    <mergeCell ref="A49:H49"/>
    <mergeCell ref="A50:H53"/>
    <mergeCell ref="A55:H55"/>
    <mergeCell ref="A67:H67"/>
    <mergeCell ref="A78:H78"/>
    <mergeCell ref="A20:H21"/>
    <mergeCell ref="A22:H23"/>
    <mergeCell ref="A24:H25"/>
    <mergeCell ref="A38:H38"/>
    <mergeCell ref="A39:H41"/>
    <mergeCell ref="A43:H43"/>
    <mergeCell ref="A1:H1"/>
    <mergeCell ref="A2:H2"/>
    <mergeCell ref="A4:H4"/>
    <mergeCell ref="A5:H7"/>
    <mergeCell ref="A9:H9"/>
    <mergeCell ref="A19:H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0B575-85BC-47A8-AACC-3697D2FC55B6}">
  <dimension ref="A1:S9222"/>
  <sheetViews>
    <sheetView workbookViewId="0">
      <selection activeCell="C6" sqref="C6"/>
    </sheetView>
  </sheetViews>
  <sheetFormatPr defaultRowHeight="14.5" x14ac:dyDescent="0.35"/>
  <cols>
    <col min="1" max="1" width="18.1796875" bestFit="1" customWidth="1"/>
    <col min="2" max="9" width="18.1796875" customWidth="1"/>
    <col min="10" max="10" width="20.6328125" customWidth="1"/>
    <col min="11" max="11" width="34.7265625" bestFit="1" customWidth="1"/>
    <col min="12" max="12" width="29.90625" bestFit="1" customWidth="1"/>
    <col min="13" max="13" width="33.1796875" bestFit="1" customWidth="1"/>
    <col min="14" max="14" width="32.6328125" bestFit="1" customWidth="1"/>
    <col min="15" max="16" width="32.6328125" customWidth="1"/>
    <col min="17" max="18" width="22" customWidth="1"/>
    <col min="19" max="19" width="18.1796875" customWidth="1"/>
  </cols>
  <sheetData>
    <row r="1" spans="1:19" x14ac:dyDescent="0.35">
      <c r="B1" s="37" t="s">
        <v>74</v>
      </c>
      <c r="C1" s="37" t="s">
        <v>74</v>
      </c>
      <c r="D1" s="37" t="s">
        <v>74</v>
      </c>
      <c r="E1" s="37" t="s">
        <v>74</v>
      </c>
      <c r="F1" s="37" t="s">
        <v>74</v>
      </c>
      <c r="G1" s="37" t="s">
        <v>74</v>
      </c>
      <c r="H1" s="37" t="s">
        <v>74</v>
      </c>
      <c r="I1" s="36" t="s">
        <v>76</v>
      </c>
      <c r="J1" s="36" t="s">
        <v>76</v>
      </c>
      <c r="K1" s="36" t="s">
        <v>76</v>
      </c>
      <c r="L1" s="38" t="s">
        <v>78</v>
      </c>
      <c r="M1" s="38" t="s">
        <v>78</v>
      </c>
      <c r="N1" s="38" t="s">
        <v>78</v>
      </c>
      <c r="O1" s="35" t="s">
        <v>77</v>
      </c>
      <c r="P1" s="35" t="s">
        <v>77</v>
      </c>
      <c r="Q1" s="38" t="s">
        <v>78</v>
      </c>
      <c r="R1" s="35" t="s">
        <v>77</v>
      </c>
      <c r="S1" s="38" t="s">
        <v>78</v>
      </c>
    </row>
    <row r="2" spans="1:19" x14ac:dyDescent="0.35">
      <c r="A2" s="1" t="s">
        <v>0</v>
      </c>
      <c r="B2" s="1" t="s">
        <v>47</v>
      </c>
      <c r="C2" s="1" t="s">
        <v>44</v>
      </c>
      <c r="D2" s="1" t="s">
        <v>45</v>
      </c>
      <c r="E2" s="1" t="s">
        <v>48</v>
      </c>
      <c r="F2" s="1" t="s">
        <v>50</v>
      </c>
      <c r="G2" s="1" t="s">
        <v>52</v>
      </c>
      <c r="H2" s="1" t="s">
        <v>54</v>
      </c>
      <c r="I2" s="1" t="s">
        <v>75</v>
      </c>
      <c r="J2" s="1" t="s">
        <v>92</v>
      </c>
      <c r="K2" s="1" t="s">
        <v>93</v>
      </c>
      <c r="L2" s="1" t="s">
        <v>59</v>
      </c>
      <c r="M2" s="1" t="s">
        <v>60</v>
      </c>
      <c r="N2" s="1" t="s">
        <v>57</v>
      </c>
      <c r="O2" s="1" t="s">
        <v>89</v>
      </c>
      <c r="P2" s="1" t="s">
        <v>91</v>
      </c>
      <c r="Q2" s="1" t="s">
        <v>62</v>
      </c>
      <c r="R2" s="1" t="s">
        <v>85</v>
      </c>
      <c r="S2" s="1" t="s">
        <v>96</v>
      </c>
    </row>
    <row r="3" spans="1:19" x14ac:dyDescent="0.35">
      <c r="A3" s="1"/>
      <c r="B3" s="11" t="s">
        <v>42</v>
      </c>
      <c r="C3" s="11" t="s">
        <v>43</v>
      </c>
      <c r="D3" s="11" t="s">
        <v>46</v>
      </c>
      <c r="E3" s="11" t="s">
        <v>49</v>
      </c>
      <c r="F3" s="11" t="s">
        <v>51</v>
      </c>
      <c r="G3" s="11" t="s">
        <v>53</v>
      </c>
      <c r="H3" s="11" t="s">
        <v>55</v>
      </c>
      <c r="I3" s="11" t="s">
        <v>86</v>
      </c>
      <c r="J3" s="11" t="s">
        <v>79</v>
      </c>
      <c r="K3" s="11" t="s">
        <v>87</v>
      </c>
      <c r="L3" s="11" t="s">
        <v>56</v>
      </c>
      <c r="M3" s="11" t="s">
        <v>61</v>
      </c>
      <c r="N3" s="11" t="s">
        <v>58</v>
      </c>
      <c r="O3" s="11" t="s">
        <v>88</v>
      </c>
      <c r="P3" s="11" t="s">
        <v>90</v>
      </c>
      <c r="Q3" s="11" t="s">
        <v>63</v>
      </c>
      <c r="R3" s="11" t="s">
        <v>84</v>
      </c>
      <c r="S3" s="11" t="s">
        <v>95</v>
      </c>
    </row>
    <row r="4" spans="1:19" x14ac:dyDescent="0.35">
      <c r="A4" s="2">
        <v>32874</v>
      </c>
      <c r="B4" s="31" t="s">
        <v>108</v>
      </c>
      <c r="C4" s="31">
        <v>224.41800000000001</v>
      </c>
      <c r="D4" s="31" t="s">
        <v>108</v>
      </c>
      <c r="E4" s="31">
        <v>128.55500000000001</v>
      </c>
      <c r="F4" s="31">
        <v>74.611999999999995</v>
      </c>
      <c r="G4" s="31">
        <v>220.0402</v>
      </c>
      <c r="H4" s="31">
        <v>30.143799999999999</v>
      </c>
      <c r="I4" s="31">
        <v>1184.181</v>
      </c>
      <c r="J4" s="31">
        <v>1708.328</v>
      </c>
      <c r="K4" s="31" t="s">
        <v>108</v>
      </c>
      <c r="L4" s="31" t="s">
        <v>108</v>
      </c>
      <c r="M4" s="31" t="s">
        <v>108</v>
      </c>
      <c r="N4" s="31" t="s">
        <v>108</v>
      </c>
      <c r="O4" s="31" t="s">
        <v>108</v>
      </c>
      <c r="P4" s="31" t="s">
        <v>108</v>
      </c>
      <c r="Q4" s="31" t="s">
        <v>108</v>
      </c>
      <c r="R4" s="31">
        <v>93.16</v>
      </c>
      <c r="S4" s="31" t="s">
        <v>108</v>
      </c>
    </row>
    <row r="5" spans="1:19" x14ac:dyDescent="0.35">
      <c r="A5" s="2">
        <v>32875</v>
      </c>
      <c r="B5" s="31" t="s">
        <v>108</v>
      </c>
      <c r="C5" s="31">
        <v>238.73699999999999</v>
      </c>
      <c r="D5" s="31" t="s">
        <v>108</v>
      </c>
      <c r="E5" s="31">
        <v>128.3133</v>
      </c>
      <c r="F5" s="31">
        <v>74.041200000000003</v>
      </c>
      <c r="G5" s="31">
        <v>217.5838</v>
      </c>
      <c r="H5" s="31">
        <v>30.274100000000001</v>
      </c>
      <c r="I5" s="31">
        <v>1184.181</v>
      </c>
      <c r="J5" s="31">
        <v>1706.1869999999999</v>
      </c>
      <c r="K5" s="31" t="s">
        <v>108</v>
      </c>
      <c r="L5" s="31" t="s">
        <v>108</v>
      </c>
      <c r="M5" s="31" t="s">
        <v>108</v>
      </c>
      <c r="N5" s="31" t="s">
        <v>108</v>
      </c>
      <c r="O5" s="31" t="s">
        <v>108</v>
      </c>
      <c r="P5" s="31" t="s">
        <v>108</v>
      </c>
      <c r="Q5" s="31" t="s">
        <v>108</v>
      </c>
      <c r="R5" s="31">
        <v>94.25</v>
      </c>
      <c r="S5" s="31" t="s">
        <v>108</v>
      </c>
    </row>
    <row r="6" spans="1:19" x14ac:dyDescent="0.35">
      <c r="A6" s="2">
        <v>32876</v>
      </c>
      <c r="B6" s="31" t="s">
        <v>108</v>
      </c>
      <c r="C6" s="31">
        <v>244.334</v>
      </c>
      <c r="D6" s="31" t="s">
        <v>108</v>
      </c>
      <c r="E6" s="31">
        <v>132.48169999999999</v>
      </c>
      <c r="F6" s="31">
        <v>72.991600000000005</v>
      </c>
      <c r="G6" s="31">
        <v>219.7568</v>
      </c>
      <c r="H6" s="31">
        <v>29.720099999999999</v>
      </c>
      <c r="I6" s="31">
        <v>1184.181</v>
      </c>
      <c r="J6" s="31">
        <v>1702.44</v>
      </c>
      <c r="K6" s="31" t="s">
        <v>108</v>
      </c>
      <c r="L6" s="31" t="s">
        <v>108</v>
      </c>
      <c r="M6" s="31" t="s">
        <v>108</v>
      </c>
      <c r="N6" s="31" t="s">
        <v>108</v>
      </c>
      <c r="O6" s="31" t="s">
        <v>108</v>
      </c>
      <c r="P6" s="31" t="s">
        <v>108</v>
      </c>
      <c r="Q6" s="31" t="s">
        <v>108</v>
      </c>
      <c r="R6" s="31">
        <v>94.45</v>
      </c>
      <c r="S6" s="31" t="s">
        <v>108</v>
      </c>
    </row>
    <row r="7" spans="1:19" x14ac:dyDescent="0.35">
      <c r="A7" s="2">
        <v>32877</v>
      </c>
      <c r="B7" s="31" t="s">
        <v>108</v>
      </c>
      <c r="C7" s="31">
        <v>237.28299999999999</v>
      </c>
      <c r="D7" s="31" t="s">
        <v>108</v>
      </c>
      <c r="E7" s="31">
        <v>131.15270000000001</v>
      </c>
      <c r="F7" s="31">
        <v>73.8018</v>
      </c>
      <c r="G7" s="31">
        <v>217.8672</v>
      </c>
      <c r="H7" s="31">
        <v>30.6326</v>
      </c>
      <c r="I7" s="31">
        <v>1175.4459999999999</v>
      </c>
      <c r="J7" s="31">
        <v>1703.511</v>
      </c>
      <c r="K7" s="31" t="s">
        <v>108</v>
      </c>
      <c r="L7" s="31" t="s">
        <v>108</v>
      </c>
      <c r="M7" s="31" t="s">
        <v>108</v>
      </c>
      <c r="N7" s="31" t="s">
        <v>108</v>
      </c>
      <c r="O7" s="31" t="s">
        <v>108</v>
      </c>
      <c r="P7" s="31" t="s">
        <v>108</v>
      </c>
      <c r="Q7" s="31" t="s">
        <v>108</v>
      </c>
      <c r="R7" s="31">
        <v>92.54</v>
      </c>
      <c r="S7" s="31" t="s">
        <v>108</v>
      </c>
    </row>
    <row r="8" spans="1:19" x14ac:dyDescent="0.35">
      <c r="A8" s="2">
        <v>32878</v>
      </c>
      <c r="B8" s="31" t="s">
        <v>108</v>
      </c>
      <c r="C8" s="31">
        <v>226.126</v>
      </c>
      <c r="D8" s="31" t="s">
        <v>108</v>
      </c>
      <c r="E8" s="31">
        <v>132.3005</v>
      </c>
      <c r="F8" s="31">
        <v>75.219700000000003</v>
      </c>
      <c r="G8" s="31">
        <v>218.05619999999999</v>
      </c>
      <c r="H8" s="31">
        <v>30.925899999999999</v>
      </c>
      <c r="I8" s="31">
        <v>1173.0319999999999</v>
      </c>
      <c r="J8" s="31">
        <v>1702.9749999999999</v>
      </c>
      <c r="K8" s="31" t="s">
        <v>108</v>
      </c>
      <c r="L8" s="31" t="s">
        <v>108</v>
      </c>
      <c r="M8" s="31" t="s">
        <v>108</v>
      </c>
      <c r="N8" s="31" t="s">
        <v>108</v>
      </c>
      <c r="O8" s="31" t="s">
        <v>108</v>
      </c>
      <c r="P8" s="31" t="s">
        <v>108</v>
      </c>
      <c r="Q8" s="31" t="s">
        <v>108</v>
      </c>
      <c r="R8" s="31">
        <v>93.06</v>
      </c>
      <c r="S8" s="31" t="s">
        <v>108</v>
      </c>
    </row>
    <row r="9" spans="1:19" x14ac:dyDescent="0.35">
      <c r="A9" s="2">
        <v>32881</v>
      </c>
      <c r="B9" s="31" t="s">
        <v>108</v>
      </c>
      <c r="C9" s="31">
        <v>213.08799999999999</v>
      </c>
      <c r="D9" s="31" t="s">
        <v>108</v>
      </c>
      <c r="E9" s="31">
        <v>134.53569999999999</v>
      </c>
      <c r="F9" s="31">
        <v>74.576800000000006</v>
      </c>
      <c r="G9" s="31">
        <v>220.51259999999999</v>
      </c>
      <c r="H9" s="31">
        <v>30.6326</v>
      </c>
      <c r="I9" s="31">
        <v>1167.5150000000001</v>
      </c>
      <c r="J9" s="31">
        <v>1700.8340000000001</v>
      </c>
      <c r="K9" s="31" t="s">
        <v>108</v>
      </c>
      <c r="L9" s="31" t="s">
        <v>108</v>
      </c>
      <c r="M9" s="31" t="s">
        <v>108</v>
      </c>
      <c r="N9" s="31" t="s">
        <v>108</v>
      </c>
      <c r="O9" s="31" t="s">
        <v>108</v>
      </c>
      <c r="P9" s="31" t="s">
        <v>108</v>
      </c>
      <c r="Q9" s="31" t="s">
        <v>108</v>
      </c>
      <c r="R9" s="31">
        <v>92.05</v>
      </c>
      <c r="S9" s="31" t="s">
        <v>108</v>
      </c>
    </row>
    <row r="10" spans="1:19" x14ac:dyDescent="0.35">
      <c r="A10" s="2">
        <v>32882</v>
      </c>
      <c r="B10" s="31" t="s">
        <v>108</v>
      </c>
      <c r="C10" s="31">
        <v>219.78399999999999</v>
      </c>
      <c r="D10" s="31" t="s">
        <v>108</v>
      </c>
      <c r="E10" s="31">
        <v>133.14619999999999</v>
      </c>
      <c r="F10" s="31">
        <v>74.796599999999998</v>
      </c>
      <c r="G10" s="31">
        <v>220.22919999999999</v>
      </c>
      <c r="H10" s="31">
        <v>31.186599999999999</v>
      </c>
      <c r="I10" s="31">
        <v>1152.9179999999999</v>
      </c>
      <c r="J10" s="31">
        <v>1700.299</v>
      </c>
      <c r="K10" s="31" t="s">
        <v>108</v>
      </c>
      <c r="L10" s="31" t="s">
        <v>108</v>
      </c>
      <c r="M10" s="31" t="s">
        <v>108</v>
      </c>
      <c r="N10" s="31" t="s">
        <v>108</v>
      </c>
      <c r="O10" s="31" t="s">
        <v>108</v>
      </c>
      <c r="P10" s="31" t="s">
        <v>108</v>
      </c>
      <c r="Q10" s="31" t="s">
        <v>108</v>
      </c>
      <c r="R10" s="31">
        <v>92.36</v>
      </c>
      <c r="S10" s="31" t="s">
        <v>108</v>
      </c>
    </row>
    <row r="11" spans="1:19" x14ac:dyDescent="0.35">
      <c r="A11" s="2">
        <v>32883</v>
      </c>
      <c r="B11" s="31" t="s">
        <v>108</v>
      </c>
      <c r="C11" s="31">
        <v>231.11799999999999</v>
      </c>
      <c r="D11" s="31" t="s">
        <v>108</v>
      </c>
      <c r="E11" s="31">
        <v>130.60900000000001</v>
      </c>
      <c r="F11" s="31">
        <v>76.280900000000003</v>
      </c>
      <c r="G11" s="31">
        <v>219.09540000000001</v>
      </c>
      <c r="H11" s="31">
        <v>31.512499999999999</v>
      </c>
      <c r="I11" s="31">
        <v>1148.55</v>
      </c>
      <c r="J11" s="31">
        <v>1699.7639999999999</v>
      </c>
      <c r="K11" s="31" t="s">
        <v>108</v>
      </c>
      <c r="L11" s="31" t="s">
        <v>108</v>
      </c>
      <c r="M11" s="31" t="s">
        <v>108</v>
      </c>
      <c r="N11" s="31" t="s">
        <v>108</v>
      </c>
      <c r="O11" s="31" t="s">
        <v>108</v>
      </c>
      <c r="P11" s="31" t="s">
        <v>108</v>
      </c>
      <c r="Q11" s="31" t="s">
        <v>108</v>
      </c>
      <c r="R11" s="31">
        <v>92.5</v>
      </c>
      <c r="S11" s="31" t="s">
        <v>108</v>
      </c>
    </row>
    <row r="12" spans="1:19" x14ac:dyDescent="0.35">
      <c r="A12" s="2">
        <v>32884</v>
      </c>
      <c r="B12" s="31" t="s">
        <v>108</v>
      </c>
      <c r="C12" s="31">
        <v>233.94</v>
      </c>
      <c r="D12" s="31" t="s">
        <v>108</v>
      </c>
      <c r="E12" s="31">
        <v>131.93799999999999</v>
      </c>
      <c r="F12" s="31">
        <v>76.550700000000006</v>
      </c>
      <c r="G12" s="31">
        <v>219.94569999999999</v>
      </c>
      <c r="H12" s="31">
        <v>32.7834</v>
      </c>
      <c r="I12" s="31">
        <v>1145.2170000000001</v>
      </c>
      <c r="J12" s="31">
        <v>1699.2280000000001</v>
      </c>
      <c r="K12" s="31" t="s">
        <v>108</v>
      </c>
      <c r="L12" s="31" t="s">
        <v>108</v>
      </c>
      <c r="M12" s="31" t="s">
        <v>108</v>
      </c>
      <c r="N12" s="31" t="s">
        <v>108</v>
      </c>
      <c r="O12" s="31" t="s">
        <v>108</v>
      </c>
      <c r="P12" s="31" t="s">
        <v>108</v>
      </c>
      <c r="Q12" s="31" t="s">
        <v>108</v>
      </c>
      <c r="R12" s="31">
        <v>92.44</v>
      </c>
      <c r="S12" s="31" t="s">
        <v>108</v>
      </c>
    </row>
    <row r="13" spans="1:19" x14ac:dyDescent="0.35">
      <c r="A13" s="2">
        <v>32885</v>
      </c>
      <c r="B13" s="31" t="s">
        <v>108</v>
      </c>
      <c r="C13" s="31">
        <v>233.977</v>
      </c>
      <c r="D13" s="31" t="s">
        <v>108</v>
      </c>
      <c r="E13" s="31">
        <v>127.9509</v>
      </c>
      <c r="F13" s="31">
        <v>76.405199999999994</v>
      </c>
      <c r="G13" s="31">
        <v>218.33959999999999</v>
      </c>
      <c r="H13" s="31">
        <v>32.164200000000001</v>
      </c>
      <c r="I13" s="31">
        <v>1131.1949999999999</v>
      </c>
      <c r="J13" s="31">
        <v>1694.4110000000001</v>
      </c>
      <c r="K13" s="31" t="s">
        <v>108</v>
      </c>
      <c r="L13" s="31" t="s">
        <v>108</v>
      </c>
      <c r="M13" s="31" t="s">
        <v>108</v>
      </c>
      <c r="N13" s="31" t="s">
        <v>108</v>
      </c>
      <c r="O13" s="31" t="s">
        <v>108</v>
      </c>
      <c r="P13" s="31" t="s">
        <v>108</v>
      </c>
      <c r="Q13" s="31" t="s">
        <v>108</v>
      </c>
      <c r="R13" s="31">
        <v>92.56</v>
      </c>
      <c r="S13" s="31" t="s">
        <v>108</v>
      </c>
    </row>
    <row r="14" spans="1:19" x14ac:dyDescent="0.35">
      <c r="A14" s="2">
        <v>32888</v>
      </c>
      <c r="B14" s="31" t="s">
        <v>108</v>
      </c>
      <c r="C14" s="31">
        <v>229.57</v>
      </c>
      <c r="D14" s="31" t="s">
        <v>108</v>
      </c>
      <c r="E14" s="31">
        <v>125.6553</v>
      </c>
      <c r="F14" s="31">
        <v>76.496200000000002</v>
      </c>
      <c r="G14" s="31">
        <v>217.5838</v>
      </c>
      <c r="H14" s="31">
        <v>31.8384</v>
      </c>
      <c r="I14" s="31">
        <v>1131.1949999999999</v>
      </c>
      <c r="J14" s="31">
        <v>1686.3820000000001</v>
      </c>
      <c r="K14" s="31" t="s">
        <v>108</v>
      </c>
      <c r="L14" s="31" t="s">
        <v>108</v>
      </c>
      <c r="M14" s="31" t="s">
        <v>108</v>
      </c>
      <c r="N14" s="31" t="s">
        <v>108</v>
      </c>
      <c r="O14" s="31" t="s">
        <v>108</v>
      </c>
      <c r="P14" s="31" t="s">
        <v>108</v>
      </c>
      <c r="Q14" s="31" t="s">
        <v>108</v>
      </c>
      <c r="R14" s="31">
        <v>92.95</v>
      </c>
      <c r="S14" s="31" t="s">
        <v>108</v>
      </c>
    </row>
    <row r="15" spans="1:19" x14ac:dyDescent="0.35">
      <c r="A15" s="2">
        <v>32889</v>
      </c>
      <c r="B15" s="31" t="s">
        <v>108</v>
      </c>
      <c r="C15" s="31">
        <v>232.411</v>
      </c>
      <c r="D15" s="31" t="s">
        <v>108</v>
      </c>
      <c r="E15" s="31">
        <v>126.2594</v>
      </c>
      <c r="F15" s="31">
        <v>75.950500000000005</v>
      </c>
      <c r="G15" s="31">
        <v>214.6549</v>
      </c>
      <c r="H15" s="31">
        <v>31.219200000000001</v>
      </c>
      <c r="I15" s="31">
        <v>1114.184</v>
      </c>
      <c r="J15" s="31">
        <v>1682.635</v>
      </c>
      <c r="K15" s="31" t="s">
        <v>108</v>
      </c>
      <c r="L15" s="31" t="s">
        <v>108</v>
      </c>
      <c r="M15" s="31" t="s">
        <v>108</v>
      </c>
      <c r="N15" s="31" t="s">
        <v>108</v>
      </c>
      <c r="O15" s="31" t="s">
        <v>108</v>
      </c>
      <c r="P15" s="31" t="s">
        <v>108</v>
      </c>
      <c r="Q15" s="31" t="s">
        <v>108</v>
      </c>
      <c r="R15" s="31">
        <v>92.87</v>
      </c>
      <c r="S15" s="31" t="s">
        <v>108</v>
      </c>
    </row>
    <row r="16" spans="1:19" x14ac:dyDescent="0.35">
      <c r="A16" s="2">
        <v>32890</v>
      </c>
      <c r="B16" s="31" t="s">
        <v>108</v>
      </c>
      <c r="C16" s="31">
        <v>225.12799999999999</v>
      </c>
      <c r="D16" s="31" t="s">
        <v>108</v>
      </c>
      <c r="E16" s="31">
        <v>125.6553</v>
      </c>
      <c r="F16" s="31">
        <v>76.223399999999998</v>
      </c>
      <c r="G16" s="31">
        <v>214.46600000000001</v>
      </c>
      <c r="H16" s="31">
        <v>31.6754</v>
      </c>
      <c r="I16" s="31">
        <v>1116.1379999999999</v>
      </c>
      <c r="J16" s="31">
        <v>1683.17</v>
      </c>
      <c r="K16" s="31" t="s">
        <v>108</v>
      </c>
      <c r="L16" s="31" t="s">
        <v>108</v>
      </c>
      <c r="M16" s="31" t="s">
        <v>108</v>
      </c>
      <c r="N16" s="31" t="s">
        <v>108</v>
      </c>
      <c r="O16" s="31" t="s">
        <v>108</v>
      </c>
      <c r="P16" s="31" t="s">
        <v>108</v>
      </c>
      <c r="Q16" s="31" t="s">
        <v>108</v>
      </c>
      <c r="R16" s="31">
        <v>92.77</v>
      </c>
      <c r="S16" s="31" t="s">
        <v>108</v>
      </c>
    </row>
    <row r="17" spans="1:19" x14ac:dyDescent="0.35">
      <c r="A17" s="2">
        <v>32891</v>
      </c>
      <c r="B17" s="31" t="s">
        <v>108</v>
      </c>
      <c r="C17" s="31">
        <v>225.05500000000001</v>
      </c>
      <c r="D17" s="31" t="s">
        <v>108</v>
      </c>
      <c r="E17" s="31">
        <v>123.6617</v>
      </c>
      <c r="F17" s="31">
        <v>75.786900000000003</v>
      </c>
      <c r="G17" s="31">
        <v>215.5052</v>
      </c>
      <c r="H17" s="31">
        <v>30.534800000000001</v>
      </c>
      <c r="I17" s="31">
        <v>1101.54</v>
      </c>
      <c r="J17" s="31">
        <v>1669.788</v>
      </c>
      <c r="K17" s="31" t="s">
        <v>108</v>
      </c>
      <c r="L17" s="31" t="s">
        <v>108</v>
      </c>
      <c r="M17" s="31" t="s">
        <v>108</v>
      </c>
      <c r="N17" s="31" t="s">
        <v>108</v>
      </c>
      <c r="O17" s="31" t="s">
        <v>108</v>
      </c>
      <c r="P17" s="31" t="s">
        <v>108</v>
      </c>
      <c r="Q17" s="31" t="s">
        <v>108</v>
      </c>
      <c r="R17" s="31">
        <v>93.78</v>
      </c>
      <c r="S17" s="31" t="s">
        <v>108</v>
      </c>
    </row>
    <row r="18" spans="1:19" x14ac:dyDescent="0.35">
      <c r="A18" s="2">
        <v>32892</v>
      </c>
      <c r="B18" s="31" t="s">
        <v>108</v>
      </c>
      <c r="C18" s="31">
        <v>228.29599999999999</v>
      </c>
      <c r="D18" s="31" t="s">
        <v>108</v>
      </c>
      <c r="E18" s="31">
        <v>119.9766</v>
      </c>
      <c r="F18" s="31">
        <v>75.732299999999995</v>
      </c>
      <c r="G18" s="31">
        <v>213.71019999999999</v>
      </c>
      <c r="H18" s="31">
        <v>30.3719</v>
      </c>
      <c r="I18" s="31">
        <v>1108.2070000000001</v>
      </c>
      <c r="J18" s="31">
        <v>1675.6759999999999</v>
      </c>
      <c r="K18" s="31" t="s">
        <v>108</v>
      </c>
      <c r="L18" s="31" t="s">
        <v>108</v>
      </c>
      <c r="M18" s="31" t="s">
        <v>108</v>
      </c>
      <c r="N18" s="31" t="s">
        <v>108</v>
      </c>
      <c r="O18" s="31" t="s">
        <v>108</v>
      </c>
      <c r="P18" s="31" t="s">
        <v>108</v>
      </c>
      <c r="Q18" s="31" t="s">
        <v>108</v>
      </c>
      <c r="R18" s="31">
        <v>93.76</v>
      </c>
      <c r="S18" s="31" t="s">
        <v>108</v>
      </c>
    </row>
    <row r="19" spans="1:19" x14ac:dyDescent="0.35">
      <c r="A19" s="2">
        <v>32895</v>
      </c>
      <c r="B19" s="31" t="s">
        <v>108</v>
      </c>
      <c r="C19" s="31">
        <v>223.30699999999999</v>
      </c>
      <c r="D19" s="31" t="s">
        <v>108</v>
      </c>
      <c r="E19" s="31">
        <v>119.3121</v>
      </c>
      <c r="F19" s="31">
        <v>75.223100000000002</v>
      </c>
      <c r="G19" s="31">
        <v>213.8991</v>
      </c>
      <c r="H19" s="31">
        <v>31.088799999999999</v>
      </c>
      <c r="I19" s="31">
        <v>1110.3910000000001</v>
      </c>
      <c r="J19" s="31">
        <v>1675.1410000000001</v>
      </c>
      <c r="K19" s="31" t="s">
        <v>108</v>
      </c>
      <c r="L19" s="31" t="s">
        <v>108</v>
      </c>
      <c r="M19" s="31" t="s">
        <v>108</v>
      </c>
      <c r="N19" s="31" t="s">
        <v>108</v>
      </c>
      <c r="O19" s="31" t="s">
        <v>108</v>
      </c>
      <c r="P19" s="31" t="s">
        <v>108</v>
      </c>
      <c r="Q19" s="31" t="s">
        <v>108</v>
      </c>
      <c r="R19" s="31">
        <v>94.36</v>
      </c>
      <c r="S19" s="31" t="s">
        <v>108</v>
      </c>
    </row>
    <row r="20" spans="1:19" x14ac:dyDescent="0.35">
      <c r="A20" s="2">
        <v>32896</v>
      </c>
      <c r="B20" s="31" t="s">
        <v>108</v>
      </c>
      <c r="C20" s="31">
        <v>220.61199999999999</v>
      </c>
      <c r="D20" s="31" t="s">
        <v>108</v>
      </c>
      <c r="E20" s="31">
        <v>117.7414</v>
      </c>
      <c r="F20" s="31">
        <v>76.277900000000002</v>
      </c>
      <c r="G20" s="31">
        <v>214.3715</v>
      </c>
      <c r="H20" s="31">
        <v>31.6754</v>
      </c>
      <c r="I20" s="31">
        <v>1113.8389999999999</v>
      </c>
      <c r="J20" s="31">
        <v>1677.817</v>
      </c>
      <c r="K20" s="31" t="s">
        <v>108</v>
      </c>
      <c r="L20" s="31" t="s">
        <v>108</v>
      </c>
      <c r="M20" s="31" t="s">
        <v>108</v>
      </c>
      <c r="N20" s="31" t="s">
        <v>108</v>
      </c>
      <c r="O20" s="31" t="s">
        <v>108</v>
      </c>
      <c r="P20" s="31" t="s">
        <v>108</v>
      </c>
      <c r="Q20" s="31" t="s">
        <v>108</v>
      </c>
      <c r="R20" s="31">
        <v>93.05</v>
      </c>
      <c r="S20" s="31" t="s">
        <v>108</v>
      </c>
    </row>
    <row r="21" spans="1:19" x14ac:dyDescent="0.35">
      <c r="A21" s="2">
        <v>32897</v>
      </c>
      <c r="B21" s="31" t="s">
        <v>108</v>
      </c>
      <c r="C21" s="31">
        <v>219.51900000000001</v>
      </c>
      <c r="D21" s="31" t="s">
        <v>108</v>
      </c>
      <c r="E21" s="31">
        <v>116.7144</v>
      </c>
      <c r="F21" s="31">
        <v>77.023600000000002</v>
      </c>
      <c r="G21" s="31">
        <v>213.8991</v>
      </c>
      <c r="H21" s="31">
        <v>31.0562</v>
      </c>
      <c r="I21" s="31">
        <v>1106.828</v>
      </c>
      <c r="J21" s="31">
        <v>1666.0409999999999</v>
      </c>
      <c r="K21" s="31" t="s">
        <v>108</v>
      </c>
      <c r="L21" s="31" t="s">
        <v>108</v>
      </c>
      <c r="M21" s="31" t="s">
        <v>108</v>
      </c>
      <c r="N21" s="31" t="s">
        <v>108</v>
      </c>
      <c r="O21" s="31" t="s">
        <v>108</v>
      </c>
      <c r="P21" s="31" t="s">
        <v>108</v>
      </c>
      <c r="Q21" s="31" t="s">
        <v>108</v>
      </c>
      <c r="R21" s="31">
        <v>92.87</v>
      </c>
      <c r="S21" s="31" t="s">
        <v>108</v>
      </c>
    </row>
    <row r="22" spans="1:19" x14ac:dyDescent="0.35">
      <c r="A22" s="2">
        <v>32898</v>
      </c>
      <c r="B22" s="31" t="s">
        <v>108</v>
      </c>
      <c r="C22" s="31">
        <v>224.363</v>
      </c>
      <c r="D22" s="31" t="s">
        <v>108</v>
      </c>
      <c r="E22" s="31">
        <v>118.04340000000001</v>
      </c>
      <c r="F22" s="31">
        <v>76.750799999999998</v>
      </c>
      <c r="G22" s="31">
        <v>210.97030000000001</v>
      </c>
      <c r="H22" s="31">
        <v>31.642800000000001</v>
      </c>
      <c r="I22" s="31">
        <v>1118.5509999999999</v>
      </c>
      <c r="J22" s="31">
        <v>1661.759</v>
      </c>
      <c r="K22" s="31" t="s">
        <v>108</v>
      </c>
      <c r="L22" s="31" t="s">
        <v>108</v>
      </c>
      <c r="M22" s="31" t="s">
        <v>108</v>
      </c>
      <c r="N22" s="31" t="s">
        <v>108</v>
      </c>
      <c r="O22" s="31" t="s">
        <v>108</v>
      </c>
      <c r="P22" s="31" t="s">
        <v>108</v>
      </c>
      <c r="Q22" s="31" t="s">
        <v>108</v>
      </c>
      <c r="R22" s="31">
        <v>92.57</v>
      </c>
      <c r="S22" s="31" t="s">
        <v>108</v>
      </c>
    </row>
    <row r="23" spans="1:19" x14ac:dyDescent="0.35">
      <c r="A23" s="2">
        <v>32899</v>
      </c>
      <c r="B23" s="31" t="s">
        <v>108</v>
      </c>
      <c r="C23" s="31">
        <v>227.89500000000001</v>
      </c>
      <c r="D23" s="31" t="s">
        <v>108</v>
      </c>
      <c r="E23" s="31">
        <v>118.8288</v>
      </c>
      <c r="F23" s="31">
        <v>77.496499999999997</v>
      </c>
      <c r="G23" s="31">
        <v>211.06479999999999</v>
      </c>
      <c r="H23" s="31">
        <v>32.327199999999998</v>
      </c>
      <c r="I23" s="31">
        <v>1121.885</v>
      </c>
      <c r="J23" s="31">
        <v>1653.1949999999999</v>
      </c>
      <c r="K23" s="31" t="s">
        <v>108</v>
      </c>
      <c r="L23" s="31" t="s">
        <v>108</v>
      </c>
      <c r="M23" s="31" t="s">
        <v>108</v>
      </c>
      <c r="N23" s="31" t="s">
        <v>108</v>
      </c>
      <c r="O23" s="31" t="s">
        <v>108</v>
      </c>
      <c r="P23" s="31" t="s">
        <v>108</v>
      </c>
      <c r="Q23" s="31" t="s">
        <v>108</v>
      </c>
      <c r="R23" s="31">
        <v>92.53</v>
      </c>
      <c r="S23" s="31" t="s">
        <v>108</v>
      </c>
    </row>
    <row r="24" spans="1:19" x14ac:dyDescent="0.35">
      <c r="A24" s="2">
        <v>32902</v>
      </c>
      <c r="B24" s="31" t="s">
        <v>108</v>
      </c>
      <c r="C24" s="31">
        <v>229.57</v>
      </c>
      <c r="D24" s="31" t="s">
        <v>108</v>
      </c>
      <c r="E24" s="31">
        <v>116.8956</v>
      </c>
      <c r="F24" s="31">
        <v>77.314599999999999</v>
      </c>
      <c r="G24" s="31">
        <v>212.95429999999999</v>
      </c>
      <c r="H24" s="31">
        <v>31.545100000000001</v>
      </c>
      <c r="I24" s="31">
        <v>1124.298</v>
      </c>
      <c r="J24" s="31">
        <v>1653.73</v>
      </c>
      <c r="K24" s="31" t="s">
        <v>108</v>
      </c>
      <c r="L24" s="31" t="s">
        <v>108</v>
      </c>
      <c r="M24" s="31" t="s">
        <v>108</v>
      </c>
      <c r="N24" s="31" t="s">
        <v>108</v>
      </c>
      <c r="O24" s="31" t="s">
        <v>108</v>
      </c>
      <c r="P24" s="31" t="s">
        <v>108</v>
      </c>
      <c r="Q24" s="31" t="s">
        <v>108</v>
      </c>
      <c r="R24" s="31">
        <v>91.99</v>
      </c>
      <c r="S24" s="31" t="s">
        <v>108</v>
      </c>
    </row>
    <row r="25" spans="1:19" x14ac:dyDescent="0.35">
      <c r="A25" s="2">
        <v>32903</v>
      </c>
      <c r="B25" s="31" t="s">
        <v>108</v>
      </c>
      <c r="C25" s="31">
        <v>228.29599999999999</v>
      </c>
      <c r="D25" s="31" t="s">
        <v>108</v>
      </c>
      <c r="E25" s="31">
        <v>115.56659999999999</v>
      </c>
      <c r="F25" s="31">
        <v>77.096299999999999</v>
      </c>
      <c r="G25" s="31">
        <v>211.06479999999999</v>
      </c>
      <c r="H25" s="31">
        <v>31.805800000000001</v>
      </c>
      <c r="I25" s="31">
        <v>1119.126</v>
      </c>
      <c r="J25" s="31">
        <v>1651.0540000000001</v>
      </c>
      <c r="K25" s="31" t="s">
        <v>108</v>
      </c>
      <c r="L25" s="31" t="s">
        <v>108</v>
      </c>
      <c r="M25" s="31" t="s">
        <v>108</v>
      </c>
      <c r="N25" s="31" t="s">
        <v>108</v>
      </c>
      <c r="O25" s="31" t="s">
        <v>108</v>
      </c>
      <c r="P25" s="31" t="s">
        <v>108</v>
      </c>
      <c r="Q25" s="31" t="s">
        <v>108</v>
      </c>
      <c r="R25" s="31">
        <v>92.91</v>
      </c>
      <c r="S25" s="31" t="s">
        <v>108</v>
      </c>
    </row>
    <row r="26" spans="1:19" x14ac:dyDescent="0.35">
      <c r="A26" s="2">
        <v>32904</v>
      </c>
      <c r="B26" s="31" t="s">
        <v>108</v>
      </c>
      <c r="C26" s="31">
        <v>228.00399999999999</v>
      </c>
      <c r="D26" s="31" t="s">
        <v>108</v>
      </c>
      <c r="E26" s="31">
        <v>119.13079999999999</v>
      </c>
      <c r="F26" s="31">
        <v>75.986900000000006</v>
      </c>
      <c r="G26" s="31">
        <v>212.0095</v>
      </c>
      <c r="H26" s="31">
        <v>31.349499999999999</v>
      </c>
      <c r="I26" s="31">
        <v>1112</v>
      </c>
      <c r="J26" s="31">
        <v>1661.2239999999999</v>
      </c>
      <c r="K26" s="31" t="s">
        <v>108</v>
      </c>
      <c r="L26" s="31" t="s">
        <v>108</v>
      </c>
      <c r="M26" s="31" t="s">
        <v>108</v>
      </c>
      <c r="N26" s="31" t="s">
        <v>108</v>
      </c>
      <c r="O26" s="31" t="s">
        <v>108</v>
      </c>
      <c r="P26" s="31" t="s">
        <v>108</v>
      </c>
      <c r="Q26" s="31" t="s">
        <v>108</v>
      </c>
      <c r="R26" s="31">
        <v>92.55</v>
      </c>
      <c r="S26" s="31" t="s">
        <v>108</v>
      </c>
    </row>
    <row r="27" spans="1:19" x14ac:dyDescent="0.35">
      <c r="A27" s="2">
        <v>32905</v>
      </c>
      <c r="B27" s="31" t="s">
        <v>108</v>
      </c>
      <c r="C27" s="31">
        <v>228.33199999999999</v>
      </c>
      <c r="D27" s="31" t="s">
        <v>108</v>
      </c>
      <c r="E27" s="31">
        <v>118.04340000000001</v>
      </c>
      <c r="F27" s="31">
        <v>76.987200000000001</v>
      </c>
      <c r="G27" s="31">
        <v>211.53720000000001</v>
      </c>
      <c r="H27" s="31">
        <v>31.3169</v>
      </c>
      <c r="I27" s="31">
        <v>1121.425</v>
      </c>
      <c r="J27" s="31">
        <v>1663.365</v>
      </c>
      <c r="K27" s="31" t="s">
        <v>108</v>
      </c>
      <c r="L27" s="31" t="s">
        <v>108</v>
      </c>
      <c r="M27" s="31" t="s">
        <v>108</v>
      </c>
      <c r="N27" s="31" t="s">
        <v>108</v>
      </c>
      <c r="O27" s="31" t="s">
        <v>108</v>
      </c>
      <c r="P27" s="31" t="s">
        <v>108</v>
      </c>
      <c r="Q27" s="31" t="s">
        <v>108</v>
      </c>
      <c r="R27" s="31">
        <v>92.18</v>
      </c>
      <c r="S27" s="31" t="s">
        <v>108</v>
      </c>
    </row>
    <row r="28" spans="1:19" x14ac:dyDescent="0.35">
      <c r="A28" s="2">
        <v>32906</v>
      </c>
      <c r="B28" s="31" t="s">
        <v>108</v>
      </c>
      <c r="C28" s="31">
        <v>233.86799999999999</v>
      </c>
      <c r="D28" s="31" t="s">
        <v>108</v>
      </c>
      <c r="E28" s="31">
        <v>120.8828</v>
      </c>
      <c r="F28" s="31">
        <v>77.005399999999995</v>
      </c>
      <c r="G28" s="31">
        <v>211.7261</v>
      </c>
      <c r="H28" s="31">
        <v>31.349499999999999</v>
      </c>
      <c r="I28" s="31">
        <v>1120.8499999999999</v>
      </c>
      <c r="J28" s="31">
        <v>1655.336</v>
      </c>
      <c r="K28" s="31" t="s">
        <v>108</v>
      </c>
      <c r="L28" s="31" t="s">
        <v>108</v>
      </c>
      <c r="M28" s="31" t="s">
        <v>108</v>
      </c>
      <c r="N28" s="31" t="s">
        <v>108</v>
      </c>
      <c r="O28" s="31" t="s">
        <v>108</v>
      </c>
      <c r="P28" s="31" t="s">
        <v>108</v>
      </c>
      <c r="Q28" s="31" t="s">
        <v>108</v>
      </c>
      <c r="R28" s="31">
        <v>92.44</v>
      </c>
      <c r="S28" s="31" t="s">
        <v>108</v>
      </c>
    </row>
    <row r="29" spans="1:19" x14ac:dyDescent="0.35">
      <c r="A29" s="2">
        <v>32909</v>
      </c>
      <c r="B29" s="31" t="s">
        <v>108</v>
      </c>
      <c r="C29" s="31">
        <v>227.24</v>
      </c>
      <c r="D29" s="31" t="s">
        <v>108</v>
      </c>
      <c r="E29" s="31">
        <v>119.2517</v>
      </c>
      <c r="F29" s="31">
        <v>77.751099999999994</v>
      </c>
      <c r="G29" s="31">
        <v>210.97030000000001</v>
      </c>
      <c r="H29" s="31">
        <v>31.740600000000001</v>
      </c>
      <c r="I29" s="31">
        <v>1114.414</v>
      </c>
      <c r="J29" s="31">
        <v>1652.124</v>
      </c>
      <c r="K29" s="31" t="s">
        <v>108</v>
      </c>
      <c r="L29" s="31" t="s">
        <v>108</v>
      </c>
      <c r="M29" s="31" t="s">
        <v>108</v>
      </c>
      <c r="N29" s="31" t="s">
        <v>108</v>
      </c>
      <c r="O29" s="31" t="s">
        <v>108</v>
      </c>
      <c r="P29" s="31" t="s">
        <v>108</v>
      </c>
      <c r="Q29" s="31" t="s">
        <v>108</v>
      </c>
      <c r="R29" s="31">
        <v>91.49</v>
      </c>
      <c r="S29" s="31" t="s">
        <v>108</v>
      </c>
    </row>
    <row r="30" spans="1:19" x14ac:dyDescent="0.35">
      <c r="A30" s="2">
        <v>32910</v>
      </c>
      <c r="B30" s="31" t="s">
        <v>108</v>
      </c>
      <c r="C30" s="31">
        <v>225.346</v>
      </c>
      <c r="D30" s="31" t="s">
        <v>108</v>
      </c>
      <c r="E30" s="31">
        <v>119.8558</v>
      </c>
      <c r="F30" s="31">
        <v>77.551000000000002</v>
      </c>
      <c r="G30" s="31">
        <v>212.67089999999999</v>
      </c>
      <c r="H30" s="31">
        <v>31.447299999999998</v>
      </c>
      <c r="I30" s="31">
        <v>1115.1030000000001</v>
      </c>
      <c r="J30" s="31">
        <v>1647.8420000000001</v>
      </c>
      <c r="K30" s="31" t="s">
        <v>108</v>
      </c>
      <c r="L30" s="31" t="s">
        <v>108</v>
      </c>
      <c r="M30" s="31" t="s">
        <v>108</v>
      </c>
      <c r="N30" s="31" t="s">
        <v>108</v>
      </c>
      <c r="O30" s="31" t="s">
        <v>108</v>
      </c>
      <c r="P30" s="31" t="s">
        <v>108</v>
      </c>
      <c r="Q30" s="31" t="s">
        <v>108</v>
      </c>
      <c r="R30" s="31">
        <v>91.45</v>
      </c>
      <c r="S30" s="31" t="s">
        <v>108</v>
      </c>
    </row>
    <row r="31" spans="1:19" x14ac:dyDescent="0.35">
      <c r="A31" s="2">
        <v>32911</v>
      </c>
      <c r="B31" s="31" t="s">
        <v>108</v>
      </c>
      <c r="C31" s="31">
        <v>222.87</v>
      </c>
      <c r="D31" s="31" t="s">
        <v>108</v>
      </c>
      <c r="E31" s="31">
        <v>120.8828</v>
      </c>
      <c r="F31" s="31">
        <v>76.950800000000001</v>
      </c>
      <c r="G31" s="31">
        <v>214.56049999999999</v>
      </c>
      <c r="H31" s="31">
        <v>30.697800000000001</v>
      </c>
      <c r="I31" s="31">
        <v>1113.1489999999999</v>
      </c>
      <c r="J31" s="31">
        <v>1648.377</v>
      </c>
      <c r="K31" s="31" t="s">
        <v>108</v>
      </c>
      <c r="L31" s="31" t="s">
        <v>108</v>
      </c>
      <c r="M31" s="31" t="s">
        <v>108</v>
      </c>
      <c r="N31" s="31" t="s">
        <v>108</v>
      </c>
      <c r="O31" s="31" t="s">
        <v>108</v>
      </c>
      <c r="P31" s="31" t="s">
        <v>108</v>
      </c>
      <c r="Q31" s="31" t="s">
        <v>108</v>
      </c>
      <c r="R31" s="31">
        <v>91.68</v>
      </c>
      <c r="S31" s="31" t="s">
        <v>108</v>
      </c>
    </row>
    <row r="32" spans="1:19" x14ac:dyDescent="0.35">
      <c r="A32" s="2">
        <v>32912</v>
      </c>
      <c r="B32" s="31" t="s">
        <v>108</v>
      </c>
      <c r="C32" s="31">
        <v>222.84100000000001</v>
      </c>
      <c r="D32" s="31" t="s">
        <v>108</v>
      </c>
      <c r="E32" s="31">
        <v>120.5556</v>
      </c>
      <c r="F32" s="31">
        <v>77.023600000000002</v>
      </c>
      <c r="G32" s="31">
        <v>213.45</v>
      </c>
      <c r="H32" s="31">
        <v>31.049800000000001</v>
      </c>
      <c r="I32" s="31">
        <v>1106.4829999999999</v>
      </c>
      <c r="J32" s="31">
        <v>1654.8009999999999</v>
      </c>
      <c r="K32" s="31" t="s">
        <v>108</v>
      </c>
      <c r="L32" s="31" t="s">
        <v>108</v>
      </c>
      <c r="M32" s="31" t="s">
        <v>108</v>
      </c>
      <c r="N32" s="31" t="s">
        <v>108</v>
      </c>
      <c r="O32" s="31" t="s">
        <v>108</v>
      </c>
      <c r="P32" s="31" t="s">
        <v>108</v>
      </c>
      <c r="Q32" s="31" t="s">
        <v>108</v>
      </c>
      <c r="R32" s="31">
        <v>91.92</v>
      </c>
      <c r="S32" s="31" t="s">
        <v>108</v>
      </c>
    </row>
    <row r="33" spans="1:19" x14ac:dyDescent="0.35">
      <c r="A33" s="2">
        <v>32913</v>
      </c>
      <c r="B33" s="31" t="s">
        <v>108</v>
      </c>
      <c r="C33" s="31">
        <v>217.15700000000001</v>
      </c>
      <c r="D33" s="31" t="s">
        <v>108</v>
      </c>
      <c r="E33" s="31">
        <v>122.18389999999999</v>
      </c>
      <c r="F33" s="31">
        <v>76.496200000000002</v>
      </c>
      <c r="G33" s="31">
        <v>214.2373</v>
      </c>
      <c r="H33" s="31">
        <v>31.694800000000001</v>
      </c>
      <c r="I33" s="31">
        <v>1111.655</v>
      </c>
      <c r="J33" s="31">
        <v>1671.394</v>
      </c>
      <c r="K33" s="31" t="s">
        <v>108</v>
      </c>
      <c r="L33" s="31" t="s">
        <v>108</v>
      </c>
      <c r="M33" s="31" t="s">
        <v>108</v>
      </c>
      <c r="N33" s="31" t="s">
        <v>108</v>
      </c>
      <c r="O33" s="31" t="s">
        <v>108</v>
      </c>
      <c r="P33" s="31" t="s">
        <v>108</v>
      </c>
      <c r="Q33" s="31" t="s">
        <v>108</v>
      </c>
      <c r="R33" s="31">
        <v>91.94</v>
      </c>
      <c r="S33" s="31" t="s">
        <v>108</v>
      </c>
    </row>
    <row r="34" spans="1:19" x14ac:dyDescent="0.35">
      <c r="A34" s="2">
        <v>32916</v>
      </c>
      <c r="B34" s="31" t="s">
        <v>108</v>
      </c>
      <c r="C34" s="31">
        <v>220.89400000000001</v>
      </c>
      <c r="D34" s="31" t="s">
        <v>108</v>
      </c>
      <c r="E34" s="31">
        <v>120.6474</v>
      </c>
      <c r="F34" s="31">
        <v>77.041799999999995</v>
      </c>
      <c r="G34" s="31">
        <v>213.90129999999999</v>
      </c>
      <c r="H34" s="31">
        <v>31.8446</v>
      </c>
      <c r="I34" s="31">
        <v>1111.655</v>
      </c>
      <c r="J34" s="31">
        <v>1662.83</v>
      </c>
      <c r="K34" s="31" t="s">
        <v>108</v>
      </c>
      <c r="L34" s="31" t="s">
        <v>108</v>
      </c>
      <c r="M34" s="31" t="s">
        <v>108</v>
      </c>
      <c r="N34" s="31" t="s">
        <v>108</v>
      </c>
      <c r="O34" s="31" t="s">
        <v>108</v>
      </c>
      <c r="P34" s="31" t="s">
        <v>108</v>
      </c>
      <c r="Q34" s="31" t="s">
        <v>108</v>
      </c>
      <c r="R34" s="31">
        <v>92.11</v>
      </c>
      <c r="S34" s="31" t="s">
        <v>108</v>
      </c>
    </row>
    <row r="35" spans="1:19" x14ac:dyDescent="0.35">
      <c r="A35" s="2">
        <v>32917</v>
      </c>
      <c r="B35" s="31" t="s">
        <v>108</v>
      </c>
      <c r="C35" s="31">
        <v>219.60900000000001</v>
      </c>
      <c r="D35" s="31" t="s">
        <v>108</v>
      </c>
      <c r="E35" s="31">
        <v>124.7334</v>
      </c>
      <c r="F35" s="31">
        <v>76.750799999999998</v>
      </c>
      <c r="G35" s="31">
        <v>213.28800000000001</v>
      </c>
      <c r="H35" s="31">
        <v>31.441199999999998</v>
      </c>
      <c r="I35" s="31">
        <v>1107.172</v>
      </c>
      <c r="J35" s="31">
        <v>1668.182</v>
      </c>
      <c r="K35" s="31" t="s">
        <v>108</v>
      </c>
      <c r="L35" s="31" t="s">
        <v>108</v>
      </c>
      <c r="M35" s="31" t="s">
        <v>108</v>
      </c>
      <c r="N35" s="31" t="s">
        <v>108</v>
      </c>
      <c r="O35" s="31" t="s">
        <v>108</v>
      </c>
      <c r="P35" s="31" t="s">
        <v>108</v>
      </c>
      <c r="Q35" s="31" t="s">
        <v>108</v>
      </c>
      <c r="R35" s="31">
        <v>92.21</v>
      </c>
      <c r="S35" s="31" t="s">
        <v>108</v>
      </c>
    </row>
    <row r="36" spans="1:19" x14ac:dyDescent="0.35">
      <c r="A36" s="2">
        <v>32918</v>
      </c>
      <c r="B36" s="31" t="s">
        <v>108</v>
      </c>
      <c r="C36" s="31">
        <v>218.745</v>
      </c>
      <c r="D36" s="31" t="s">
        <v>108</v>
      </c>
      <c r="E36" s="31">
        <v>125.7175</v>
      </c>
      <c r="F36" s="31">
        <v>76.514300000000006</v>
      </c>
      <c r="G36" s="31">
        <v>214.3058</v>
      </c>
      <c r="H36" s="31">
        <v>31.7332</v>
      </c>
      <c r="I36" s="31">
        <v>1102.92</v>
      </c>
      <c r="J36" s="31">
        <v>1667.1120000000001</v>
      </c>
      <c r="K36" s="31" t="s">
        <v>108</v>
      </c>
      <c r="L36" s="31" t="s">
        <v>108</v>
      </c>
      <c r="M36" s="31" t="s">
        <v>108</v>
      </c>
      <c r="N36" s="31" t="s">
        <v>108</v>
      </c>
      <c r="O36" s="31" t="s">
        <v>108</v>
      </c>
      <c r="P36" s="31" t="s">
        <v>108</v>
      </c>
      <c r="Q36" s="31" t="s">
        <v>108</v>
      </c>
      <c r="R36" s="31">
        <v>92.25</v>
      </c>
      <c r="S36" s="31" t="s">
        <v>108</v>
      </c>
    </row>
    <row r="37" spans="1:19" x14ac:dyDescent="0.35">
      <c r="A37" s="2">
        <v>32919</v>
      </c>
      <c r="B37" s="31" t="s">
        <v>108</v>
      </c>
      <c r="C37" s="31">
        <v>222.059</v>
      </c>
      <c r="D37" s="31" t="s">
        <v>108</v>
      </c>
      <c r="E37" s="31">
        <v>127.2552</v>
      </c>
      <c r="F37" s="31">
        <v>75.695899999999995</v>
      </c>
      <c r="G37" s="31">
        <v>215.87889999999999</v>
      </c>
      <c r="H37" s="31">
        <v>31.538499999999999</v>
      </c>
      <c r="I37" s="31">
        <v>1102.46</v>
      </c>
      <c r="J37" s="31">
        <v>1658.0119999999999</v>
      </c>
      <c r="K37" s="31" t="s">
        <v>108</v>
      </c>
      <c r="L37" s="31" t="s">
        <v>108</v>
      </c>
      <c r="M37" s="31" t="s">
        <v>108</v>
      </c>
      <c r="N37" s="31" t="s">
        <v>108</v>
      </c>
      <c r="O37" s="31" t="s">
        <v>108</v>
      </c>
      <c r="P37" s="31" t="s">
        <v>108</v>
      </c>
      <c r="Q37" s="31" t="s">
        <v>108</v>
      </c>
      <c r="R37" s="31">
        <v>92.89</v>
      </c>
      <c r="S37" s="31" t="s">
        <v>108</v>
      </c>
    </row>
    <row r="38" spans="1:19" x14ac:dyDescent="0.35">
      <c r="A38" s="2">
        <v>32920</v>
      </c>
      <c r="B38" s="31" t="s">
        <v>108</v>
      </c>
      <c r="C38" s="31">
        <v>219.501</v>
      </c>
      <c r="D38" s="31" t="s">
        <v>108</v>
      </c>
      <c r="E38" s="31">
        <v>130.20740000000001</v>
      </c>
      <c r="F38" s="31">
        <v>76.532499999999999</v>
      </c>
      <c r="G38" s="31">
        <v>215.2311</v>
      </c>
      <c r="H38" s="31">
        <v>32.025199999999998</v>
      </c>
      <c r="I38" s="31">
        <v>1096.598</v>
      </c>
      <c r="J38" s="31">
        <v>1659.6179999999999</v>
      </c>
      <c r="K38" s="31" t="s">
        <v>108</v>
      </c>
      <c r="L38" s="31" t="s">
        <v>108</v>
      </c>
      <c r="M38" s="31" t="s">
        <v>108</v>
      </c>
      <c r="N38" s="31" t="s">
        <v>108</v>
      </c>
      <c r="O38" s="31" t="s">
        <v>108</v>
      </c>
      <c r="P38" s="31" t="s">
        <v>108</v>
      </c>
      <c r="Q38" s="31" t="s">
        <v>108</v>
      </c>
      <c r="R38" s="31">
        <v>92.07</v>
      </c>
      <c r="S38" s="31" t="s">
        <v>108</v>
      </c>
    </row>
    <row r="39" spans="1:19" x14ac:dyDescent="0.35">
      <c r="A39" s="2">
        <v>32923</v>
      </c>
      <c r="B39" s="31" t="s">
        <v>108</v>
      </c>
      <c r="C39" s="31">
        <v>219.501</v>
      </c>
      <c r="D39" s="31" t="s">
        <v>108</v>
      </c>
      <c r="E39" s="31">
        <v>130.20740000000001</v>
      </c>
      <c r="F39" s="31">
        <v>76.532499999999999</v>
      </c>
      <c r="G39" s="31">
        <v>215.2311</v>
      </c>
      <c r="H39" s="31">
        <v>32.025199999999998</v>
      </c>
      <c r="I39" s="31">
        <v>1093.0350000000001</v>
      </c>
      <c r="J39" s="31">
        <v>1659.6179999999999</v>
      </c>
      <c r="K39" s="31" t="s">
        <v>108</v>
      </c>
      <c r="L39" s="31" t="s">
        <v>108</v>
      </c>
      <c r="M39" s="31" t="s">
        <v>108</v>
      </c>
      <c r="N39" s="31" t="s">
        <v>108</v>
      </c>
      <c r="O39" s="31" t="s">
        <v>108</v>
      </c>
      <c r="P39" s="31" t="s">
        <v>108</v>
      </c>
      <c r="Q39" s="31" t="s">
        <v>108</v>
      </c>
      <c r="R39" s="31">
        <v>92.07</v>
      </c>
      <c r="S39" s="31" t="s">
        <v>108</v>
      </c>
    </row>
    <row r="40" spans="1:19" x14ac:dyDescent="0.35">
      <c r="A40" s="2">
        <v>32924</v>
      </c>
      <c r="B40" s="31" t="s">
        <v>108</v>
      </c>
      <c r="C40" s="31">
        <v>219.357</v>
      </c>
      <c r="D40" s="31" t="s">
        <v>108</v>
      </c>
      <c r="E40" s="31">
        <v>131.99109999999999</v>
      </c>
      <c r="F40" s="31">
        <v>77.041799999999995</v>
      </c>
      <c r="G40" s="31">
        <v>213.9357</v>
      </c>
      <c r="H40" s="31">
        <v>32.4146</v>
      </c>
      <c r="I40" s="31">
        <v>1086.3689999999999</v>
      </c>
      <c r="J40" s="31">
        <v>1638.2070000000001</v>
      </c>
      <c r="K40" s="31" t="s">
        <v>108</v>
      </c>
      <c r="L40" s="31" t="s">
        <v>108</v>
      </c>
      <c r="M40" s="31" t="s">
        <v>108</v>
      </c>
      <c r="N40" s="31" t="s">
        <v>108</v>
      </c>
      <c r="O40" s="31" t="s">
        <v>108</v>
      </c>
      <c r="P40" s="31" t="s">
        <v>108</v>
      </c>
      <c r="Q40" s="31" t="s">
        <v>108</v>
      </c>
      <c r="R40" s="31">
        <v>91.78</v>
      </c>
      <c r="S40" s="31" t="s">
        <v>108</v>
      </c>
    </row>
    <row r="41" spans="1:19" x14ac:dyDescent="0.35">
      <c r="A41" s="2">
        <v>32925</v>
      </c>
      <c r="B41" s="31" t="s">
        <v>108</v>
      </c>
      <c r="C41" s="31">
        <v>216.87100000000001</v>
      </c>
      <c r="D41" s="31" t="s">
        <v>108</v>
      </c>
      <c r="E41" s="31">
        <v>133.09819999999999</v>
      </c>
      <c r="F41" s="31">
        <v>76.677999999999997</v>
      </c>
      <c r="G41" s="31">
        <v>215.87889999999999</v>
      </c>
      <c r="H41" s="31">
        <v>33.582700000000003</v>
      </c>
      <c r="I41" s="31">
        <v>1092.69</v>
      </c>
      <c r="J41" s="31">
        <v>1638.742</v>
      </c>
      <c r="K41" s="31" t="s">
        <v>108</v>
      </c>
      <c r="L41" s="31" t="s">
        <v>108</v>
      </c>
      <c r="M41" s="31" t="s">
        <v>108</v>
      </c>
      <c r="N41" s="31" t="s">
        <v>108</v>
      </c>
      <c r="O41" s="31" t="s">
        <v>108</v>
      </c>
      <c r="P41" s="31" t="s">
        <v>108</v>
      </c>
      <c r="Q41" s="31" t="s">
        <v>108</v>
      </c>
      <c r="R41" s="31">
        <v>91.88</v>
      </c>
      <c r="S41" s="31" t="s">
        <v>108</v>
      </c>
    </row>
    <row r="42" spans="1:19" x14ac:dyDescent="0.35">
      <c r="A42" s="2">
        <v>32926</v>
      </c>
      <c r="B42" s="31" t="s">
        <v>108</v>
      </c>
      <c r="C42" s="31">
        <v>220.078</v>
      </c>
      <c r="D42" s="31" t="s">
        <v>108</v>
      </c>
      <c r="E42" s="31">
        <v>132.85220000000001</v>
      </c>
      <c r="F42" s="31">
        <v>76.205200000000005</v>
      </c>
      <c r="G42" s="31">
        <v>214.76849999999999</v>
      </c>
      <c r="H42" s="31">
        <v>33.712499999999999</v>
      </c>
      <c r="I42" s="31">
        <v>1100.2760000000001</v>
      </c>
      <c r="J42" s="31">
        <v>1647.8420000000001</v>
      </c>
      <c r="K42" s="31" t="s">
        <v>108</v>
      </c>
      <c r="L42" s="31" t="s">
        <v>108</v>
      </c>
      <c r="M42" s="31" t="s">
        <v>108</v>
      </c>
      <c r="N42" s="31" t="s">
        <v>108</v>
      </c>
      <c r="O42" s="31" t="s">
        <v>108</v>
      </c>
      <c r="P42" s="31" t="s">
        <v>108</v>
      </c>
      <c r="Q42" s="31" t="s">
        <v>108</v>
      </c>
      <c r="R42" s="31">
        <v>91.84</v>
      </c>
      <c r="S42" s="31" t="s">
        <v>108</v>
      </c>
    </row>
    <row r="43" spans="1:19" x14ac:dyDescent="0.35">
      <c r="A43" s="2">
        <v>32927</v>
      </c>
      <c r="B43" s="31" t="s">
        <v>108</v>
      </c>
      <c r="C43" s="31">
        <v>219.64500000000001</v>
      </c>
      <c r="D43" s="31" t="s">
        <v>108</v>
      </c>
      <c r="E43" s="31">
        <v>132.2371</v>
      </c>
      <c r="F43" s="31">
        <v>76.059700000000007</v>
      </c>
      <c r="G43" s="31">
        <v>213.8432</v>
      </c>
      <c r="H43" s="31">
        <v>33.874699999999997</v>
      </c>
      <c r="I43" s="31">
        <v>1091.886</v>
      </c>
      <c r="J43" s="31">
        <v>1647.441</v>
      </c>
      <c r="K43" s="31" t="s">
        <v>108</v>
      </c>
      <c r="L43" s="31" t="s">
        <v>108</v>
      </c>
      <c r="M43" s="31" t="s">
        <v>108</v>
      </c>
      <c r="N43" s="31" t="s">
        <v>108</v>
      </c>
      <c r="O43" s="31" t="s">
        <v>108</v>
      </c>
      <c r="P43" s="31" t="s">
        <v>108</v>
      </c>
      <c r="Q43" s="31" t="s">
        <v>108</v>
      </c>
      <c r="R43" s="31">
        <v>92.2</v>
      </c>
      <c r="S43" s="31" t="s">
        <v>108</v>
      </c>
    </row>
    <row r="44" spans="1:19" x14ac:dyDescent="0.35">
      <c r="A44" s="2">
        <v>32930</v>
      </c>
      <c r="B44" s="31" t="s">
        <v>108</v>
      </c>
      <c r="C44" s="31">
        <v>222.095</v>
      </c>
      <c r="D44" s="31" t="s">
        <v>108</v>
      </c>
      <c r="E44" s="31">
        <v>131.68360000000001</v>
      </c>
      <c r="F44" s="31">
        <v>74.895700000000005</v>
      </c>
      <c r="G44" s="31">
        <v>212.54769999999999</v>
      </c>
      <c r="H44" s="31">
        <v>33.063499999999998</v>
      </c>
      <c r="I44" s="31">
        <v>1089.242</v>
      </c>
      <c r="J44" s="31">
        <v>1656.0070000000001</v>
      </c>
      <c r="K44" s="31" t="s">
        <v>108</v>
      </c>
      <c r="L44" s="31" t="s">
        <v>108</v>
      </c>
      <c r="M44" s="31" t="s">
        <v>108</v>
      </c>
      <c r="N44" s="31" t="s">
        <v>108</v>
      </c>
      <c r="O44" s="31" t="s">
        <v>108</v>
      </c>
      <c r="P44" s="31" t="s">
        <v>108</v>
      </c>
      <c r="Q44" s="31" t="s">
        <v>108</v>
      </c>
      <c r="R44" s="31">
        <v>92.71</v>
      </c>
      <c r="S44" s="31" t="s">
        <v>108</v>
      </c>
    </row>
    <row r="45" spans="1:19" x14ac:dyDescent="0.35">
      <c r="A45" s="2">
        <v>32931</v>
      </c>
      <c r="B45" s="31" t="s">
        <v>108</v>
      </c>
      <c r="C45" s="31">
        <v>214.96199999999999</v>
      </c>
      <c r="D45" s="31" t="s">
        <v>108</v>
      </c>
      <c r="E45" s="31">
        <v>131.31450000000001</v>
      </c>
      <c r="F45" s="31">
        <v>74.750200000000007</v>
      </c>
      <c r="G45" s="31">
        <v>212.7328</v>
      </c>
      <c r="H45" s="31">
        <v>33.387999999999998</v>
      </c>
      <c r="I45" s="31">
        <v>1089.242</v>
      </c>
      <c r="J45" s="31">
        <v>1662.0309999999999</v>
      </c>
      <c r="K45" s="31" t="s">
        <v>108</v>
      </c>
      <c r="L45" s="31" t="s">
        <v>108</v>
      </c>
      <c r="M45" s="31" t="s">
        <v>108</v>
      </c>
      <c r="N45" s="31" t="s">
        <v>108</v>
      </c>
      <c r="O45" s="31" t="s">
        <v>108</v>
      </c>
      <c r="P45" s="31" t="s">
        <v>108</v>
      </c>
      <c r="Q45" s="31" t="s">
        <v>108</v>
      </c>
      <c r="R45" s="31">
        <v>92.83</v>
      </c>
      <c r="S45" s="31" t="s">
        <v>108</v>
      </c>
    </row>
    <row r="46" spans="1:19" x14ac:dyDescent="0.35">
      <c r="A46" s="2">
        <v>32932</v>
      </c>
      <c r="B46" s="31" t="s">
        <v>108</v>
      </c>
      <c r="C46" s="31">
        <v>209.81</v>
      </c>
      <c r="D46" s="31" t="s">
        <v>108</v>
      </c>
      <c r="E46" s="31">
        <v>133.15969999999999</v>
      </c>
      <c r="F46" s="31">
        <v>74.368200000000002</v>
      </c>
      <c r="G46" s="31">
        <v>214.95349999999999</v>
      </c>
      <c r="H46" s="31">
        <v>34.2316</v>
      </c>
      <c r="I46" s="31">
        <v>1085.4490000000001</v>
      </c>
      <c r="J46" s="31">
        <v>1650.249</v>
      </c>
      <c r="K46" s="31" t="s">
        <v>108</v>
      </c>
      <c r="L46" s="31" t="s">
        <v>108</v>
      </c>
      <c r="M46" s="31" t="s">
        <v>108</v>
      </c>
      <c r="N46" s="31" t="s">
        <v>108</v>
      </c>
      <c r="O46" s="31" t="s">
        <v>108</v>
      </c>
      <c r="P46" s="31" t="s">
        <v>108</v>
      </c>
      <c r="Q46" s="31" t="s">
        <v>108</v>
      </c>
      <c r="R46" s="31">
        <v>93.39</v>
      </c>
      <c r="S46" s="31" t="s">
        <v>108</v>
      </c>
    </row>
    <row r="47" spans="1:19" x14ac:dyDescent="0.35">
      <c r="A47" s="2">
        <v>32933</v>
      </c>
      <c r="B47" s="31" t="s">
        <v>108</v>
      </c>
      <c r="C47" s="31">
        <v>201.05600000000001</v>
      </c>
      <c r="D47" s="31" t="s">
        <v>108</v>
      </c>
      <c r="E47" s="31">
        <v>134.32830000000001</v>
      </c>
      <c r="F47" s="31">
        <v>74.386399999999995</v>
      </c>
      <c r="G47" s="31">
        <v>215.0461</v>
      </c>
      <c r="H47" s="31">
        <v>34.199199999999998</v>
      </c>
      <c r="I47" s="31">
        <v>1082.346</v>
      </c>
      <c r="J47" s="31">
        <v>1641.681</v>
      </c>
      <c r="K47" s="31" t="s">
        <v>108</v>
      </c>
      <c r="L47" s="31" t="s">
        <v>108</v>
      </c>
      <c r="M47" s="31" t="s">
        <v>108</v>
      </c>
      <c r="N47" s="31" t="s">
        <v>108</v>
      </c>
      <c r="O47" s="31" t="s">
        <v>108</v>
      </c>
      <c r="P47" s="31" t="s">
        <v>108</v>
      </c>
      <c r="Q47" s="31" t="s">
        <v>108</v>
      </c>
      <c r="R47" s="31">
        <v>93.96</v>
      </c>
      <c r="S47" s="31" t="s">
        <v>108</v>
      </c>
    </row>
    <row r="48" spans="1:19" x14ac:dyDescent="0.35">
      <c r="A48" s="2">
        <v>32934</v>
      </c>
      <c r="B48" s="31" t="s">
        <v>108</v>
      </c>
      <c r="C48" s="31">
        <v>203.434</v>
      </c>
      <c r="D48" s="31" t="s">
        <v>108</v>
      </c>
      <c r="E48" s="31">
        <v>139.8638</v>
      </c>
      <c r="F48" s="31">
        <v>73.768100000000004</v>
      </c>
      <c r="G48" s="31">
        <v>215.69380000000001</v>
      </c>
      <c r="H48" s="31">
        <v>35.497100000000003</v>
      </c>
      <c r="I48" s="31">
        <v>1077.576</v>
      </c>
      <c r="J48" s="31">
        <v>1645.9649999999999</v>
      </c>
      <c r="K48" s="31" t="s">
        <v>108</v>
      </c>
      <c r="L48" s="31" t="s">
        <v>108</v>
      </c>
      <c r="M48" s="31" t="s">
        <v>108</v>
      </c>
      <c r="N48" s="31" t="s">
        <v>108</v>
      </c>
      <c r="O48" s="31" t="s">
        <v>108</v>
      </c>
      <c r="P48" s="31" t="s">
        <v>108</v>
      </c>
      <c r="Q48" s="31" t="s">
        <v>108</v>
      </c>
      <c r="R48" s="31">
        <v>94.15</v>
      </c>
      <c r="S48" s="31" t="s">
        <v>108</v>
      </c>
    </row>
    <row r="49" spans="1:19" x14ac:dyDescent="0.35">
      <c r="A49" s="2">
        <v>32937</v>
      </c>
      <c r="B49" s="31" t="s">
        <v>108</v>
      </c>
      <c r="C49" s="31">
        <v>213.62899999999999</v>
      </c>
      <c r="D49" s="31" t="s">
        <v>108</v>
      </c>
      <c r="E49" s="31">
        <v>143.6772</v>
      </c>
      <c r="F49" s="31">
        <v>73.9499</v>
      </c>
      <c r="G49" s="31">
        <v>216.249</v>
      </c>
      <c r="H49" s="31">
        <v>35.0428</v>
      </c>
      <c r="I49" s="31">
        <v>1079.2429999999999</v>
      </c>
      <c r="J49" s="31">
        <v>1634.183</v>
      </c>
      <c r="K49" s="31" t="s">
        <v>108</v>
      </c>
      <c r="L49" s="31" t="s">
        <v>108</v>
      </c>
      <c r="M49" s="31" t="s">
        <v>108</v>
      </c>
      <c r="N49" s="31" t="s">
        <v>108</v>
      </c>
      <c r="O49" s="31" t="s">
        <v>108</v>
      </c>
      <c r="P49" s="31" t="s">
        <v>108</v>
      </c>
      <c r="Q49" s="31" t="s">
        <v>108</v>
      </c>
      <c r="R49" s="31">
        <v>93.36</v>
      </c>
      <c r="S49" s="31" t="s">
        <v>108</v>
      </c>
    </row>
    <row r="50" spans="1:19" x14ac:dyDescent="0.35">
      <c r="A50" s="2">
        <v>32938</v>
      </c>
      <c r="B50" s="31" t="s">
        <v>108</v>
      </c>
      <c r="C50" s="31">
        <v>208.18899999999999</v>
      </c>
      <c r="D50" s="31" t="s">
        <v>108</v>
      </c>
      <c r="E50" s="31">
        <v>141.89349999999999</v>
      </c>
      <c r="F50" s="31">
        <v>73.858999999999995</v>
      </c>
      <c r="G50" s="31">
        <v>218.9325</v>
      </c>
      <c r="H50" s="31">
        <v>35.3673</v>
      </c>
      <c r="I50" s="31">
        <v>1081.655</v>
      </c>
      <c r="J50" s="31">
        <v>1640.61</v>
      </c>
      <c r="K50" s="31" t="s">
        <v>108</v>
      </c>
      <c r="L50" s="31" t="s">
        <v>108</v>
      </c>
      <c r="M50" s="31" t="s">
        <v>108</v>
      </c>
      <c r="N50" s="31" t="s">
        <v>108</v>
      </c>
      <c r="O50" s="31" t="s">
        <v>108</v>
      </c>
      <c r="P50" s="31" t="s">
        <v>108</v>
      </c>
      <c r="Q50" s="31" t="s">
        <v>108</v>
      </c>
      <c r="R50" s="31">
        <v>93.59</v>
      </c>
      <c r="S50" s="31" t="s">
        <v>108</v>
      </c>
    </row>
    <row r="51" spans="1:19" x14ac:dyDescent="0.35">
      <c r="A51" s="2">
        <v>32939</v>
      </c>
      <c r="B51" s="31" t="s">
        <v>108</v>
      </c>
      <c r="C51" s="31">
        <v>204.37100000000001</v>
      </c>
      <c r="D51" s="31" t="s">
        <v>108</v>
      </c>
      <c r="E51" s="31">
        <v>141.0324</v>
      </c>
      <c r="F51" s="31">
        <v>73.167900000000003</v>
      </c>
      <c r="G51" s="31">
        <v>218.56229999999999</v>
      </c>
      <c r="H51" s="31">
        <v>34.491199999999999</v>
      </c>
      <c r="I51" s="31">
        <v>1075.567</v>
      </c>
      <c r="J51" s="31">
        <v>1641.681</v>
      </c>
      <c r="K51" s="31" t="s">
        <v>108</v>
      </c>
      <c r="L51" s="31" t="s">
        <v>108</v>
      </c>
      <c r="M51" s="31" t="s">
        <v>108</v>
      </c>
      <c r="N51" s="31" t="s">
        <v>108</v>
      </c>
      <c r="O51" s="31" t="s">
        <v>108</v>
      </c>
      <c r="P51" s="31" t="s">
        <v>108</v>
      </c>
      <c r="Q51" s="31" t="s">
        <v>108</v>
      </c>
      <c r="R51" s="31">
        <v>93.37</v>
      </c>
      <c r="S51" s="31" t="s">
        <v>108</v>
      </c>
    </row>
    <row r="52" spans="1:19" x14ac:dyDescent="0.35">
      <c r="A52" s="2">
        <v>32940</v>
      </c>
      <c r="B52" s="31" t="s">
        <v>108</v>
      </c>
      <c r="C52" s="31">
        <v>202.08699999999999</v>
      </c>
      <c r="D52" s="31" t="s">
        <v>108</v>
      </c>
      <c r="E52" s="31">
        <v>142.5701</v>
      </c>
      <c r="F52" s="31">
        <v>73.095299999999995</v>
      </c>
      <c r="G52" s="31">
        <v>220.0429</v>
      </c>
      <c r="H52" s="31">
        <v>35.626899999999999</v>
      </c>
      <c r="I52" s="31">
        <v>1077.405</v>
      </c>
      <c r="J52" s="31">
        <v>1643.287</v>
      </c>
      <c r="K52" s="31" t="s">
        <v>108</v>
      </c>
      <c r="L52" s="31" t="s">
        <v>108</v>
      </c>
      <c r="M52" s="31" t="s">
        <v>108</v>
      </c>
      <c r="N52" s="31" t="s">
        <v>108</v>
      </c>
      <c r="O52" s="31" t="s">
        <v>108</v>
      </c>
      <c r="P52" s="31" t="s">
        <v>108</v>
      </c>
      <c r="Q52" s="31" t="s">
        <v>108</v>
      </c>
      <c r="R52" s="31">
        <v>93.62</v>
      </c>
      <c r="S52" s="31" t="s">
        <v>108</v>
      </c>
    </row>
    <row r="53" spans="1:19" x14ac:dyDescent="0.35">
      <c r="A53" s="2">
        <v>32941</v>
      </c>
      <c r="B53" s="31" t="s">
        <v>108</v>
      </c>
      <c r="C53" s="31">
        <v>197.42699999999999</v>
      </c>
      <c r="D53" s="31" t="s">
        <v>108</v>
      </c>
      <c r="E53" s="31">
        <v>142.078</v>
      </c>
      <c r="F53" s="31">
        <v>73.040999999999997</v>
      </c>
      <c r="G53" s="31">
        <v>222.1711</v>
      </c>
      <c r="H53" s="31">
        <v>34.848100000000002</v>
      </c>
      <c r="I53" s="31">
        <v>1076.9459999999999</v>
      </c>
      <c r="J53" s="31">
        <v>1634.183</v>
      </c>
      <c r="K53" s="31" t="s">
        <v>108</v>
      </c>
      <c r="L53" s="31" t="s">
        <v>108</v>
      </c>
      <c r="M53" s="31" t="s">
        <v>108</v>
      </c>
      <c r="N53" s="31" t="s">
        <v>108</v>
      </c>
      <c r="O53" s="31" t="s">
        <v>108</v>
      </c>
      <c r="P53" s="31" t="s">
        <v>108</v>
      </c>
      <c r="Q53" s="31" t="s">
        <v>108</v>
      </c>
      <c r="R53" s="31">
        <v>93.89</v>
      </c>
      <c r="S53" s="31" t="s">
        <v>108</v>
      </c>
    </row>
    <row r="54" spans="1:19" x14ac:dyDescent="0.35">
      <c r="A54" s="2">
        <v>32944</v>
      </c>
      <c r="B54" s="31" t="s">
        <v>108</v>
      </c>
      <c r="C54" s="31">
        <v>194.60300000000001</v>
      </c>
      <c r="D54" s="31" t="s">
        <v>108</v>
      </c>
      <c r="E54" s="31">
        <v>141.4015</v>
      </c>
      <c r="F54" s="31">
        <v>72.961699999999993</v>
      </c>
      <c r="G54" s="31">
        <v>220.22790000000001</v>
      </c>
      <c r="H54" s="31">
        <v>34.329000000000001</v>
      </c>
      <c r="I54" s="31">
        <v>1072.4659999999999</v>
      </c>
      <c r="J54" s="31">
        <v>1636.8610000000001</v>
      </c>
      <c r="K54" s="31" t="s">
        <v>108</v>
      </c>
      <c r="L54" s="31" t="s">
        <v>108</v>
      </c>
      <c r="M54" s="31" t="s">
        <v>108</v>
      </c>
      <c r="N54" s="31" t="s">
        <v>108</v>
      </c>
      <c r="O54" s="31" t="s">
        <v>108</v>
      </c>
      <c r="P54" s="31" t="s">
        <v>108</v>
      </c>
      <c r="Q54" s="31" t="s">
        <v>108</v>
      </c>
      <c r="R54" s="31">
        <v>94.43</v>
      </c>
      <c r="S54" s="31" t="s">
        <v>108</v>
      </c>
    </row>
    <row r="55" spans="1:19" x14ac:dyDescent="0.35">
      <c r="A55" s="2">
        <v>32945</v>
      </c>
      <c r="B55" s="31" t="s">
        <v>108</v>
      </c>
      <c r="C55" s="31">
        <v>194.749</v>
      </c>
      <c r="D55" s="31" t="s">
        <v>108</v>
      </c>
      <c r="E55" s="31">
        <v>138.6337</v>
      </c>
      <c r="F55" s="31">
        <v>72.889700000000005</v>
      </c>
      <c r="G55" s="31">
        <v>218.37729999999999</v>
      </c>
      <c r="H55" s="31">
        <v>35.529499999999999</v>
      </c>
      <c r="I55" s="31">
        <v>1065.9190000000001</v>
      </c>
      <c r="J55" s="31">
        <v>1626.6859999999999</v>
      </c>
      <c r="K55" s="31" t="s">
        <v>108</v>
      </c>
      <c r="L55" s="31" t="s">
        <v>108</v>
      </c>
      <c r="M55" s="31" t="s">
        <v>108</v>
      </c>
      <c r="N55" s="31" t="s">
        <v>108</v>
      </c>
      <c r="O55" s="31" t="s">
        <v>108</v>
      </c>
      <c r="P55" s="31" t="s">
        <v>108</v>
      </c>
      <c r="Q55" s="31" t="s">
        <v>108</v>
      </c>
      <c r="R55" s="31">
        <v>94.28</v>
      </c>
      <c r="S55" s="31" t="s">
        <v>108</v>
      </c>
    </row>
    <row r="56" spans="1:19" x14ac:dyDescent="0.35">
      <c r="A56" s="2">
        <v>32946</v>
      </c>
      <c r="B56" s="31" t="s">
        <v>108</v>
      </c>
      <c r="C56" s="31">
        <v>199.53</v>
      </c>
      <c r="D56" s="31" t="s">
        <v>108</v>
      </c>
      <c r="E56" s="31">
        <v>144.4153</v>
      </c>
      <c r="F56" s="31">
        <v>72.692300000000003</v>
      </c>
      <c r="G56" s="31">
        <v>216.15649999999999</v>
      </c>
      <c r="H56" s="31">
        <v>34.783200000000001</v>
      </c>
      <c r="I56" s="31">
        <v>1065</v>
      </c>
      <c r="J56" s="31">
        <v>1636.325</v>
      </c>
      <c r="K56" s="31" t="s">
        <v>108</v>
      </c>
      <c r="L56" s="31" t="s">
        <v>108</v>
      </c>
      <c r="M56" s="31" t="s">
        <v>108</v>
      </c>
      <c r="N56" s="31" t="s">
        <v>108</v>
      </c>
      <c r="O56" s="31" t="s">
        <v>108</v>
      </c>
      <c r="P56" s="31" t="s">
        <v>108</v>
      </c>
      <c r="Q56" s="31" t="s">
        <v>108</v>
      </c>
      <c r="R56" s="31">
        <v>94.2</v>
      </c>
      <c r="S56" s="31" t="s">
        <v>108</v>
      </c>
    </row>
    <row r="57" spans="1:19" x14ac:dyDescent="0.35">
      <c r="A57" s="2">
        <v>32947</v>
      </c>
      <c r="B57" s="31" t="s">
        <v>108</v>
      </c>
      <c r="C57" s="31">
        <v>206.078</v>
      </c>
      <c r="D57" s="31" t="s">
        <v>108</v>
      </c>
      <c r="E57" s="31">
        <v>147.06</v>
      </c>
      <c r="F57" s="31">
        <v>72.674400000000006</v>
      </c>
      <c r="G57" s="31">
        <v>220.59800000000001</v>
      </c>
      <c r="H57" s="31">
        <v>34.556100000000001</v>
      </c>
      <c r="I57" s="31">
        <v>1066.4929999999999</v>
      </c>
      <c r="J57" s="31">
        <v>1634.183</v>
      </c>
      <c r="K57" s="31" t="s">
        <v>108</v>
      </c>
      <c r="L57" s="31" t="s">
        <v>108</v>
      </c>
      <c r="M57" s="31" t="s">
        <v>108</v>
      </c>
      <c r="N57" s="31" t="s">
        <v>108</v>
      </c>
      <c r="O57" s="31" t="s">
        <v>108</v>
      </c>
      <c r="P57" s="31" t="s">
        <v>108</v>
      </c>
      <c r="Q57" s="31" t="s">
        <v>108</v>
      </c>
      <c r="R57" s="31">
        <v>93.74</v>
      </c>
      <c r="S57" s="31" t="s">
        <v>108</v>
      </c>
    </row>
    <row r="58" spans="1:19" x14ac:dyDescent="0.35">
      <c r="A58" s="2">
        <v>32948</v>
      </c>
      <c r="B58" s="31" t="s">
        <v>108</v>
      </c>
      <c r="C58" s="31">
        <v>201.59299999999999</v>
      </c>
      <c r="D58" s="31" t="s">
        <v>108</v>
      </c>
      <c r="E58" s="31">
        <v>147.30600000000001</v>
      </c>
      <c r="F58" s="31">
        <v>72.925600000000003</v>
      </c>
      <c r="G58" s="31">
        <v>219.58019999999999</v>
      </c>
      <c r="H58" s="31">
        <v>34.199199999999998</v>
      </c>
      <c r="I58" s="31">
        <v>1070.8579999999999</v>
      </c>
      <c r="J58" s="31">
        <v>1643.287</v>
      </c>
      <c r="K58" s="31" t="s">
        <v>108</v>
      </c>
      <c r="L58" s="31" t="s">
        <v>108</v>
      </c>
      <c r="M58" s="31" t="s">
        <v>108</v>
      </c>
      <c r="N58" s="31" t="s">
        <v>108</v>
      </c>
      <c r="O58" s="31" t="s">
        <v>108</v>
      </c>
      <c r="P58" s="31" t="s">
        <v>108</v>
      </c>
      <c r="Q58" s="31" t="s">
        <v>108</v>
      </c>
      <c r="R58" s="31">
        <v>93.82</v>
      </c>
      <c r="S58" s="31" t="s">
        <v>108</v>
      </c>
    </row>
    <row r="59" spans="1:19" x14ac:dyDescent="0.35">
      <c r="A59" s="2">
        <v>32951</v>
      </c>
      <c r="B59" s="31" t="s">
        <v>108</v>
      </c>
      <c r="C59" s="31">
        <v>198.77699999999999</v>
      </c>
      <c r="D59" s="31" t="s">
        <v>108</v>
      </c>
      <c r="E59" s="31">
        <v>146.50640000000001</v>
      </c>
      <c r="F59" s="31">
        <v>73.105000000000004</v>
      </c>
      <c r="G59" s="31">
        <v>222.07859999999999</v>
      </c>
      <c r="H59" s="31">
        <v>33.420499999999997</v>
      </c>
      <c r="I59" s="31">
        <v>1067.412</v>
      </c>
      <c r="J59" s="31">
        <v>1642.752</v>
      </c>
      <c r="K59" s="31" t="s">
        <v>108</v>
      </c>
      <c r="L59" s="31" t="s">
        <v>108</v>
      </c>
      <c r="M59" s="31" t="s">
        <v>108</v>
      </c>
      <c r="N59" s="31" t="s">
        <v>108</v>
      </c>
      <c r="O59" s="31" t="s">
        <v>108</v>
      </c>
      <c r="P59" s="31" t="s">
        <v>108</v>
      </c>
      <c r="Q59" s="31" t="s">
        <v>108</v>
      </c>
      <c r="R59" s="31">
        <v>93.49</v>
      </c>
      <c r="S59" s="31" t="s">
        <v>108</v>
      </c>
    </row>
    <row r="60" spans="1:19" x14ac:dyDescent="0.35">
      <c r="A60" s="2">
        <v>32952</v>
      </c>
      <c r="B60" s="31" t="s">
        <v>108</v>
      </c>
      <c r="C60" s="31">
        <v>200.41399999999999</v>
      </c>
      <c r="D60" s="31" t="s">
        <v>108</v>
      </c>
      <c r="E60" s="31">
        <v>144.29220000000001</v>
      </c>
      <c r="F60" s="31">
        <v>71.543899999999994</v>
      </c>
      <c r="G60" s="31">
        <v>223.09639999999999</v>
      </c>
      <c r="H60" s="31">
        <v>33.193300000000001</v>
      </c>
      <c r="I60" s="31">
        <v>1070.973</v>
      </c>
      <c r="J60" s="31">
        <v>1649.1780000000001</v>
      </c>
      <c r="K60" s="31" t="s">
        <v>108</v>
      </c>
      <c r="L60" s="31" t="s">
        <v>108</v>
      </c>
      <c r="M60" s="31" t="s">
        <v>108</v>
      </c>
      <c r="N60" s="31" t="s">
        <v>108</v>
      </c>
      <c r="O60" s="31" t="s">
        <v>108</v>
      </c>
      <c r="P60" s="31" t="s">
        <v>108</v>
      </c>
      <c r="Q60" s="31" t="s">
        <v>108</v>
      </c>
      <c r="R60" s="31">
        <v>94.3</v>
      </c>
      <c r="S60" s="31" t="s">
        <v>108</v>
      </c>
    </row>
    <row r="61" spans="1:19" x14ac:dyDescent="0.35">
      <c r="A61" s="2">
        <v>32953</v>
      </c>
      <c r="B61" s="31" t="s">
        <v>108</v>
      </c>
      <c r="C61" s="31">
        <v>204.47399999999999</v>
      </c>
      <c r="D61" s="31" t="s">
        <v>108</v>
      </c>
      <c r="E61" s="31">
        <v>149.08969999999999</v>
      </c>
      <c r="F61" s="31">
        <v>71.400300000000001</v>
      </c>
      <c r="G61" s="31">
        <v>222.91139999999999</v>
      </c>
      <c r="H61" s="31">
        <v>33.550199999999997</v>
      </c>
      <c r="I61" s="31">
        <v>1070.973</v>
      </c>
      <c r="J61" s="31">
        <v>1647.0360000000001</v>
      </c>
      <c r="K61" s="31" t="s">
        <v>108</v>
      </c>
      <c r="L61" s="31" t="s">
        <v>108</v>
      </c>
      <c r="M61" s="31" t="s">
        <v>108</v>
      </c>
      <c r="N61" s="31" t="s">
        <v>108</v>
      </c>
      <c r="O61" s="31" t="s">
        <v>108</v>
      </c>
      <c r="P61" s="31" t="s">
        <v>108</v>
      </c>
      <c r="Q61" s="31" t="s">
        <v>108</v>
      </c>
      <c r="R61" s="31">
        <v>94.57</v>
      </c>
      <c r="S61" s="31" t="s">
        <v>108</v>
      </c>
    </row>
    <row r="62" spans="1:19" x14ac:dyDescent="0.35">
      <c r="A62" s="2">
        <v>32954</v>
      </c>
      <c r="B62" s="31" t="s">
        <v>108</v>
      </c>
      <c r="C62" s="31">
        <v>202.935</v>
      </c>
      <c r="D62" s="31" t="s">
        <v>108</v>
      </c>
      <c r="E62" s="31">
        <v>145.27629999999999</v>
      </c>
      <c r="F62" s="31">
        <v>71.795100000000005</v>
      </c>
      <c r="G62" s="31">
        <v>223.92920000000001</v>
      </c>
      <c r="H62" s="31">
        <v>34.880600000000001</v>
      </c>
      <c r="I62" s="31">
        <v>1073.155</v>
      </c>
      <c r="J62" s="31">
        <v>1648.107</v>
      </c>
      <c r="K62" s="31" t="s">
        <v>108</v>
      </c>
      <c r="L62" s="31" t="s">
        <v>108</v>
      </c>
      <c r="M62" s="31" t="s">
        <v>108</v>
      </c>
      <c r="N62" s="31" t="s">
        <v>108</v>
      </c>
      <c r="O62" s="31" t="s">
        <v>108</v>
      </c>
      <c r="P62" s="31" t="s">
        <v>108</v>
      </c>
      <c r="Q62" s="31" t="s">
        <v>108</v>
      </c>
      <c r="R62" s="31">
        <v>94.19</v>
      </c>
      <c r="S62" s="31" t="s">
        <v>108</v>
      </c>
    </row>
    <row r="63" spans="1:19" x14ac:dyDescent="0.35">
      <c r="A63" s="2">
        <v>32955</v>
      </c>
      <c r="B63" s="31" t="s">
        <v>108</v>
      </c>
      <c r="C63" s="31">
        <v>208.04300000000001</v>
      </c>
      <c r="D63" s="31" t="s">
        <v>108</v>
      </c>
      <c r="E63" s="31">
        <v>145.03030000000001</v>
      </c>
      <c r="F63" s="31">
        <v>70.843999999999994</v>
      </c>
      <c r="G63" s="31">
        <v>221.3383</v>
      </c>
      <c r="H63" s="31">
        <v>35.918900000000001</v>
      </c>
      <c r="I63" s="31">
        <v>1078.3240000000001</v>
      </c>
      <c r="J63" s="31">
        <v>1650.249</v>
      </c>
      <c r="K63" s="31" t="s">
        <v>108</v>
      </c>
      <c r="L63" s="31" t="s">
        <v>108</v>
      </c>
      <c r="M63" s="31" t="s">
        <v>108</v>
      </c>
      <c r="N63" s="31" t="s">
        <v>108</v>
      </c>
      <c r="O63" s="31" t="s">
        <v>108</v>
      </c>
      <c r="P63" s="31" t="s">
        <v>108</v>
      </c>
      <c r="Q63" s="31" t="s">
        <v>108</v>
      </c>
      <c r="R63" s="31">
        <v>94.39</v>
      </c>
      <c r="S63" s="31" t="s">
        <v>108</v>
      </c>
    </row>
    <row r="64" spans="1:19" x14ac:dyDescent="0.35">
      <c r="A64" s="2">
        <v>32958</v>
      </c>
      <c r="B64" s="31" t="s">
        <v>108</v>
      </c>
      <c r="C64" s="31">
        <v>208.79599999999999</v>
      </c>
      <c r="D64" s="31" t="s">
        <v>108</v>
      </c>
      <c r="E64" s="31">
        <v>141.09389999999999</v>
      </c>
      <c r="F64" s="31">
        <v>66.645099999999999</v>
      </c>
      <c r="G64" s="31">
        <v>223.374</v>
      </c>
      <c r="H64" s="31">
        <v>35.5944</v>
      </c>
      <c r="I64" s="31">
        <v>1080.6210000000001</v>
      </c>
      <c r="J64" s="31">
        <v>1652.3910000000001</v>
      </c>
      <c r="K64" s="31" t="s">
        <v>108</v>
      </c>
      <c r="L64" s="31" t="s">
        <v>108</v>
      </c>
      <c r="M64" s="31" t="s">
        <v>108</v>
      </c>
      <c r="N64" s="31" t="s">
        <v>108</v>
      </c>
      <c r="O64" s="31" t="s">
        <v>108</v>
      </c>
      <c r="P64" s="31" t="s">
        <v>108</v>
      </c>
      <c r="Q64" s="31" t="s">
        <v>108</v>
      </c>
      <c r="R64" s="31">
        <v>94.36</v>
      </c>
      <c r="S64" s="31" t="s">
        <v>108</v>
      </c>
    </row>
    <row r="65" spans="1:19" x14ac:dyDescent="0.35">
      <c r="A65" s="2">
        <v>32959</v>
      </c>
      <c r="B65" s="31" t="s">
        <v>108</v>
      </c>
      <c r="C65" s="31">
        <v>209.94200000000001</v>
      </c>
      <c r="D65" s="31" t="s">
        <v>108</v>
      </c>
      <c r="E65" s="31">
        <v>138.08019999999999</v>
      </c>
      <c r="F65" s="31">
        <v>67.165499999999994</v>
      </c>
      <c r="G65" s="31">
        <v>222.1711</v>
      </c>
      <c r="H65" s="31">
        <v>36.243400000000001</v>
      </c>
      <c r="I65" s="31">
        <v>1071.432</v>
      </c>
      <c r="J65" s="31">
        <v>1650.249</v>
      </c>
      <c r="K65" s="31" t="s">
        <v>108</v>
      </c>
      <c r="L65" s="31" t="s">
        <v>108</v>
      </c>
      <c r="M65" s="31" t="s">
        <v>108</v>
      </c>
      <c r="N65" s="31" t="s">
        <v>108</v>
      </c>
      <c r="O65" s="31" t="s">
        <v>108</v>
      </c>
      <c r="P65" s="31" t="s">
        <v>108</v>
      </c>
      <c r="Q65" s="31" t="s">
        <v>108</v>
      </c>
      <c r="R65" s="31">
        <v>94.55</v>
      </c>
      <c r="S65" s="31" t="s">
        <v>108</v>
      </c>
    </row>
    <row r="66" spans="1:19" x14ac:dyDescent="0.35">
      <c r="A66" s="2">
        <v>32960</v>
      </c>
      <c r="B66" s="31" t="s">
        <v>108</v>
      </c>
      <c r="C66" s="31">
        <v>211.38200000000001</v>
      </c>
      <c r="D66" s="31" t="s">
        <v>108</v>
      </c>
      <c r="E66" s="31">
        <v>143.3082</v>
      </c>
      <c r="F66" s="31">
        <v>67.147499999999994</v>
      </c>
      <c r="G66" s="31">
        <v>217.91460000000001</v>
      </c>
      <c r="H66" s="31">
        <v>37.7684</v>
      </c>
      <c r="I66" s="31">
        <v>1068.79</v>
      </c>
      <c r="J66" s="31">
        <v>1652.3910000000001</v>
      </c>
      <c r="K66" s="31" t="s">
        <v>108</v>
      </c>
      <c r="L66" s="31" t="s">
        <v>108</v>
      </c>
      <c r="M66" s="31" t="s">
        <v>108</v>
      </c>
      <c r="N66" s="31" t="s">
        <v>108</v>
      </c>
      <c r="O66" s="31" t="s">
        <v>108</v>
      </c>
      <c r="P66" s="31" t="s">
        <v>108</v>
      </c>
      <c r="Q66" s="31" t="s">
        <v>108</v>
      </c>
      <c r="R66" s="31">
        <v>94.47</v>
      </c>
      <c r="S66" s="31" t="s">
        <v>108</v>
      </c>
    </row>
    <row r="67" spans="1:19" x14ac:dyDescent="0.35">
      <c r="A67" s="2">
        <v>32961</v>
      </c>
      <c r="B67" s="31" t="s">
        <v>108</v>
      </c>
      <c r="C67" s="31">
        <v>213.18299999999999</v>
      </c>
      <c r="D67" s="31" t="s">
        <v>108</v>
      </c>
      <c r="E67" s="31">
        <v>145.03030000000001</v>
      </c>
      <c r="F67" s="31">
        <v>67.470500000000001</v>
      </c>
      <c r="G67" s="31">
        <v>218.19220000000001</v>
      </c>
      <c r="H67" s="31">
        <v>38.612000000000002</v>
      </c>
      <c r="I67" s="31">
        <v>1078.8979999999999</v>
      </c>
      <c r="J67" s="31">
        <v>1642.2159999999999</v>
      </c>
      <c r="K67" s="31" t="s">
        <v>108</v>
      </c>
      <c r="L67" s="31" t="s">
        <v>108</v>
      </c>
      <c r="M67" s="31" t="s">
        <v>108</v>
      </c>
      <c r="N67" s="31" t="s">
        <v>108</v>
      </c>
      <c r="O67" s="31" t="s">
        <v>108</v>
      </c>
      <c r="P67" s="31" t="s">
        <v>108</v>
      </c>
      <c r="Q67" s="31" t="s">
        <v>108</v>
      </c>
      <c r="R67" s="31">
        <v>93.58</v>
      </c>
      <c r="S67" s="31" t="s">
        <v>108</v>
      </c>
    </row>
    <row r="68" spans="1:19" x14ac:dyDescent="0.35">
      <c r="A68" s="2">
        <v>32962</v>
      </c>
      <c r="B68" s="31" t="s">
        <v>108</v>
      </c>
      <c r="C68" s="31">
        <v>214.00200000000001</v>
      </c>
      <c r="D68" s="31" t="s">
        <v>108</v>
      </c>
      <c r="E68" s="31">
        <v>150.5658</v>
      </c>
      <c r="F68" s="31">
        <v>67.2911</v>
      </c>
      <c r="G68" s="31">
        <v>220.22790000000001</v>
      </c>
      <c r="H68" s="31">
        <v>38.384900000000002</v>
      </c>
      <c r="I68" s="31">
        <v>1069.7090000000001</v>
      </c>
      <c r="J68" s="31">
        <v>1635.2539999999999</v>
      </c>
      <c r="K68" s="31" t="s">
        <v>108</v>
      </c>
      <c r="L68" s="31" t="s">
        <v>108</v>
      </c>
      <c r="M68" s="31" t="s">
        <v>108</v>
      </c>
      <c r="N68" s="31" t="s">
        <v>108</v>
      </c>
      <c r="O68" s="31" t="s">
        <v>108</v>
      </c>
      <c r="P68" s="31" t="s">
        <v>108</v>
      </c>
      <c r="Q68" s="31" t="s">
        <v>108</v>
      </c>
      <c r="R68" s="31">
        <v>93.77</v>
      </c>
      <c r="S68" s="31" t="s">
        <v>108</v>
      </c>
    </row>
    <row r="69" spans="1:19" x14ac:dyDescent="0.35">
      <c r="A69" s="2">
        <v>32965</v>
      </c>
      <c r="B69" s="31" t="s">
        <v>108</v>
      </c>
      <c r="C69" s="31">
        <v>216.35900000000001</v>
      </c>
      <c r="D69" s="31" t="s">
        <v>108</v>
      </c>
      <c r="E69" s="31">
        <v>148.72059999999999</v>
      </c>
      <c r="F69" s="31">
        <v>67.201400000000007</v>
      </c>
      <c r="G69" s="31">
        <v>216.5266</v>
      </c>
      <c r="H69" s="31">
        <v>37.735900000000001</v>
      </c>
      <c r="I69" s="31">
        <v>1070.0540000000001</v>
      </c>
      <c r="J69" s="31">
        <v>1636.325</v>
      </c>
      <c r="K69" s="31" t="s">
        <v>108</v>
      </c>
      <c r="L69" s="31" t="s">
        <v>108</v>
      </c>
      <c r="M69" s="31" t="s">
        <v>108</v>
      </c>
      <c r="N69" s="31" t="s">
        <v>108</v>
      </c>
      <c r="O69" s="31" t="s">
        <v>108</v>
      </c>
      <c r="P69" s="31" t="s">
        <v>108</v>
      </c>
      <c r="Q69" s="31" t="s">
        <v>108</v>
      </c>
      <c r="R69" s="31">
        <v>94.1</v>
      </c>
      <c r="S69" s="31" t="s">
        <v>108</v>
      </c>
    </row>
    <row r="70" spans="1:19" x14ac:dyDescent="0.35">
      <c r="A70" s="2">
        <v>32966</v>
      </c>
      <c r="B70" s="31" t="s">
        <v>108</v>
      </c>
      <c r="C70" s="31">
        <v>215.70400000000001</v>
      </c>
      <c r="D70" s="31" t="s">
        <v>108</v>
      </c>
      <c r="E70" s="31">
        <v>153.5796</v>
      </c>
      <c r="F70" s="31">
        <v>68.206199999999995</v>
      </c>
      <c r="G70" s="31">
        <v>216.89670000000001</v>
      </c>
      <c r="H70" s="31">
        <v>39.423200000000001</v>
      </c>
      <c r="I70" s="31">
        <v>1074.4190000000001</v>
      </c>
      <c r="J70" s="31">
        <v>1638.4670000000001</v>
      </c>
      <c r="K70" s="31" t="s">
        <v>108</v>
      </c>
      <c r="L70" s="31" t="s">
        <v>108</v>
      </c>
      <c r="M70" s="31" t="s">
        <v>108</v>
      </c>
      <c r="N70" s="31" t="s">
        <v>108</v>
      </c>
      <c r="O70" s="31" t="s">
        <v>108</v>
      </c>
      <c r="P70" s="31" t="s">
        <v>108</v>
      </c>
      <c r="Q70" s="31" t="s">
        <v>108</v>
      </c>
      <c r="R70" s="31">
        <v>93.99</v>
      </c>
      <c r="S70" s="31" t="s">
        <v>108</v>
      </c>
    </row>
    <row r="71" spans="1:19" x14ac:dyDescent="0.35">
      <c r="A71" s="2">
        <v>32967</v>
      </c>
      <c r="B71" s="31" t="s">
        <v>108</v>
      </c>
      <c r="C71" s="31">
        <v>212.36500000000001</v>
      </c>
      <c r="D71" s="31" t="s">
        <v>108</v>
      </c>
      <c r="E71" s="31">
        <v>147.79810000000001</v>
      </c>
      <c r="F71" s="31">
        <v>68.511300000000006</v>
      </c>
      <c r="G71" s="31">
        <v>218.7474</v>
      </c>
      <c r="H71" s="31">
        <v>40.072099999999999</v>
      </c>
      <c r="I71" s="31">
        <v>1073.27</v>
      </c>
      <c r="J71" s="31">
        <v>1649.7139999999999</v>
      </c>
      <c r="K71" s="31" t="s">
        <v>108</v>
      </c>
      <c r="L71" s="31" t="s">
        <v>108</v>
      </c>
      <c r="M71" s="31" t="s">
        <v>108</v>
      </c>
      <c r="N71" s="31" t="s">
        <v>108</v>
      </c>
      <c r="O71" s="31" t="s">
        <v>108</v>
      </c>
      <c r="P71" s="31" t="s">
        <v>108</v>
      </c>
      <c r="Q71" s="31" t="s">
        <v>108</v>
      </c>
      <c r="R71" s="31">
        <v>94.01</v>
      </c>
      <c r="S71" s="31" t="s">
        <v>108</v>
      </c>
    </row>
    <row r="72" spans="1:19" x14ac:dyDescent="0.35">
      <c r="A72" s="2">
        <v>32968</v>
      </c>
      <c r="B72" s="31" t="s">
        <v>108</v>
      </c>
      <c r="C72" s="31">
        <v>207.22399999999999</v>
      </c>
      <c r="D72" s="31" t="s">
        <v>108</v>
      </c>
      <c r="E72" s="31">
        <v>146.2604</v>
      </c>
      <c r="F72" s="31">
        <v>68.062700000000007</v>
      </c>
      <c r="G72" s="31">
        <v>220.78309999999999</v>
      </c>
      <c r="H72" s="31">
        <v>41.013100000000001</v>
      </c>
      <c r="I72" s="31">
        <v>1076.2560000000001</v>
      </c>
      <c r="J72" s="31">
        <v>1648.107</v>
      </c>
      <c r="K72" s="31" t="s">
        <v>108</v>
      </c>
      <c r="L72" s="31" t="s">
        <v>108</v>
      </c>
      <c r="M72" s="31" t="s">
        <v>108</v>
      </c>
      <c r="N72" s="31" t="s">
        <v>108</v>
      </c>
      <c r="O72" s="31" t="s">
        <v>108</v>
      </c>
      <c r="P72" s="31" t="s">
        <v>108</v>
      </c>
      <c r="Q72" s="31" t="s">
        <v>108</v>
      </c>
      <c r="R72" s="31">
        <v>93.85</v>
      </c>
      <c r="S72" s="31" t="s">
        <v>108</v>
      </c>
    </row>
    <row r="73" spans="1:19" x14ac:dyDescent="0.35">
      <c r="A73" s="2">
        <v>32969</v>
      </c>
      <c r="B73" s="31" t="s">
        <v>108</v>
      </c>
      <c r="C73" s="31">
        <v>203.36099999999999</v>
      </c>
      <c r="D73" s="31" t="s">
        <v>108</v>
      </c>
      <c r="E73" s="31">
        <v>148.9667</v>
      </c>
      <c r="F73" s="31">
        <v>69.121399999999994</v>
      </c>
      <c r="G73" s="31">
        <v>220.41300000000001</v>
      </c>
      <c r="H73" s="31">
        <v>41.564700000000002</v>
      </c>
      <c r="I73" s="31">
        <v>1074.3040000000001</v>
      </c>
      <c r="J73" s="31">
        <v>1648.107</v>
      </c>
      <c r="K73" s="31" t="s">
        <v>108</v>
      </c>
      <c r="L73" s="31" t="s">
        <v>108</v>
      </c>
      <c r="M73" s="31" t="s">
        <v>108</v>
      </c>
      <c r="N73" s="31" t="s">
        <v>108</v>
      </c>
      <c r="O73" s="31" t="s">
        <v>108</v>
      </c>
      <c r="P73" s="31" t="s">
        <v>108</v>
      </c>
      <c r="Q73" s="31" t="s">
        <v>108</v>
      </c>
      <c r="R73" s="31">
        <v>93.7</v>
      </c>
      <c r="S73" s="31" t="s">
        <v>108</v>
      </c>
    </row>
    <row r="74" spans="1:19" x14ac:dyDescent="0.35">
      <c r="A74" s="2">
        <v>32972</v>
      </c>
      <c r="B74" s="31" t="s">
        <v>108</v>
      </c>
      <c r="C74" s="31">
        <v>199.50399999999999</v>
      </c>
      <c r="D74" s="31" t="s">
        <v>108</v>
      </c>
      <c r="E74" s="31">
        <v>143.70609999999999</v>
      </c>
      <c r="F74" s="31">
        <v>68.260099999999994</v>
      </c>
      <c r="G74" s="31">
        <v>219.10470000000001</v>
      </c>
      <c r="H74" s="31">
        <v>40.671900000000001</v>
      </c>
      <c r="I74" s="31">
        <v>1080.9659999999999</v>
      </c>
      <c r="J74" s="31">
        <v>1643.8230000000001</v>
      </c>
      <c r="K74" s="31" t="s">
        <v>108</v>
      </c>
      <c r="L74" s="31" t="s">
        <v>108</v>
      </c>
      <c r="M74" s="31" t="s">
        <v>108</v>
      </c>
      <c r="N74" s="31" t="s">
        <v>108</v>
      </c>
      <c r="O74" s="31" t="s">
        <v>108</v>
      </c>
      <c r="P74" s="31" t="s">
        <v>108</v>
      </c>
      <c r="Q74" s="31" t="s">
        <v>108</v>
      </c>
      <c r="R74" s="31">
        <v>93.64</v>
      </c>
      <c r="S74" s="31" t="s">
        <v>108</v>
      </c>
    </row>
    <row r="75" spans="1:19" x14ac:dyDescent="0.35">
      <c r="A75" s="2">
        <v>32973</v>
      </c>
      <c r="B75" s="31" t="s">
        <v>108</v>
      </c>
      <c r="C75" s="31">
        <v>192.00700000000001</v>
      </c>
      <c r="D75" s="31" t="s">
        <v>108</v>
      </c>
      <c r="E75" s="31">
        <v>147.10120000000001</v>
      </c>
      <c r="F75" s="31">
        <v>68.062700000000007</v>
      </c>
      <c r="G75" s="31">
        <v>218.8296</v>
      </c>
      <c r="H75" s="31">
        <v>43.057200000000002</v>
      </c>
      <c r="I75" s="31">
        <v>1078.2090000000001</v>
      </c>
      <c r="J75" s="31">
        <v>1642.752</v>
      </c>
      <c r="K75" s="31" t="s">
        <v>108</v>
      </c>
      <c r="L75" s="31" t="s">
        <v>108</v>
      </c>
      <c r="M75" s="31" t="s">
        <v>108</v>
      </c>
      <c r="N75" s="31" t="s">
        <v>108</v>
      </c>
      <c r="O75" s="31" t="s">
        <v>108</v>
      </c>
      <c r="P75" s="31" t="s">
        <v>108</v>
      </c>
      <c r="Q75" s="31" t="s">
        <v>108</v>
      </c>
      <c r="R75" s="31">
        <v>92.97</v>
      </c>
      <c r="S75" s="31" t="s">
        <v>108</v>
      </c>
    </row>
    <row r="76" spans="1:19" x14ac:dyDescent="0.35">
      <c r="A76" s="2">
        <v>32974</v>
      </c>
      <c r="B76" s="31" t="s">
        <v>108</v>
      </c>
      <c r="C76" s="31">
        <v>195.542</v>
      </c>
      <c r="D76" s="31" t="s">
        <v>108</v>
      </c>
      <c r="E76" s="31">
        <v>145.88759999999999</v>
      </c>
      <c r="F76" s="31">
        <v>67.901200000000003</v>
      </c>
      <c r="G76" s="31">
        <v>219.46850000000001</v>
      </c>
      <c r="H76" s="31">
        <v>42.472000000000001</v>
      </c>
      <c r="I76" s="31">
        <v>1072.0060000000001</v>
      </c>
      <c r="J76" s="31">
        <v>1640.0740000000001</v>
      </c>
      <c r="K76" s="31" t="s">
        <v>108</v>
      </c>
      <c r="L76" s="31" t="s">
        <v>108</v>
      </c>
      <c r="M76" s="31" t="s">
        <v>108</v>
      </c>
      <c r="N76" s="31" t="s">
        <v>108</v>
      </c>
      <c r="O76" s="31" t="s">
        <v>108</v>
      </c>
      <c r="P76" s="31" t="s">
        <v>108</v>
      </c>
      <c r="Q76" s="31" t="s">
        <v>108</v>
      </c>
      <c r="R76" s="31">
        <v>92.87</v>
      </c>
      <c r="S76" s="31" t="s">
        <v>108</v>
      </c>
    </row>
    <row r="77" spans="1:19" x14ac:dyDescent="0.35">
      <c r="A77" s="2">
        <v>32975</v>
      </c>
      <c r="B77" s="31" t="s">
        <v>108</v>
      </c>
      <c r="C77" s="31">
        <v>192.21899999999999</v>
      </c>
      <c r="D77" s="31" t="s">
        <v>108</v>
      </c>
      <c r="E77" s="31">
        <v>143.23859999999999</v>
      </c>
      <c r="F77" s="31">
        <v>68.134500000000003</v>
      </c>
      <c r="G77" s="31">
        <v>217.43350000000001</v>
      </c>
      <c r="H77" s="31">
        <v>42.895099999999999</v>
      </c>
      <c r="I77" s="31">
        <v>1074.4190000000001</v>
      </c>
      <c r="J77" s="31">
        <v>1637.932</v>
      </c>
      <c r="K77" s="31" t="s">
        <v>108</v>
      </c>
      <c r="L77" s="31" t="s">
        <v>108</v>
      </c>
      <c r="M77" s="31" t="s">
        <v>108</v>
      </c>
      <c r="N77" s="31" t="s">
        <v>108</v>
      </c>
      <c r="O77" s="31" t="s">
        <v>108</v>
      </c>
      <c r="P77" s="31" t="s">
        <v>108</v>
      </c>
      <c r="Q77" s="31" t="s">
        <v>108</v>
      </c>
      <c r="R77" s="31">
        <v>92.91</v>
      </c>
      <c r="S77" s="31" t="s">
        <v>108</v>
      </c>
    </row>
    <row r="78" spans="1:19" x14ac:dyDescent="0.35">
      <c r="A78" s="2">
        <v>32976</v>
      </c>
      <c r="B78" s="31" t="s">
        <v>108</v>
      </c>
      <c r="C78" s="31">
        <v>192.21899999999999</v>
      </c>
      <c r="D78" s="31" t="s">
        <v>108</v>
      </c>
      <c r="E78" s="31">
        <v>143.23859999999999</v>
      </c>
      <c r="F78" s="31">
        <v>68.134500000000003</v>
      </c>
      <c r="G78" s="31">
        <v>217.43350000000001</v>
      </c>
      <c r="H78" s="31">
        <v>42.895099999999999</v>
      </c>
      <c r="I78" s="31">
        <v>1072.0060000000001</v>
      </c>
      <c r="J78" s="31">
        <v>1637.932</v>
      </c>
      <c r="K78" s="31" t="s">
        <v>108</v>
      </c>
      <c r="L78" s="31" t="s">
        <v>108</v>
      </c>
      <c r="M78" s="31" t="s">
        <v>108</v>
      </c>
      <c r="N78" s="31" t="s">
        <v>108</v>
      </c>
      <c r="O78" s="31" t="s">
        <v>108</v>
      </c>
      <c r="P78" s="31" t="s">
        <v>108</v>
      </c>
      <c r="Q78" s="31" t="s">
        <v>108</v>
      </c>
      <c r="R78" s="31">
        <v>92.91</v>
      </c>
      <c r="S78" s="31" t="s">
        <v>108</v>
      </c>
    </row>
    <row r="79" spans="1:19" x14ac:dyDescent="0.35">
      <c r="A79" s="2">
        <v>32979</v>
      </c>
      <c r="B79" s="31" t="s">
        <v>108</v>
      </c>
      <c r="C79" s="31">
        <v>197.01599999999999</v>
      </c>
      <c r="D79" s="31" t="s">
        <v>108</v>
      </c>
      <c r="E79" s="31">
        <v>143.17310000000001</v>
      </c>
      <c r="F79" s="31">
        <v>67.990899999999996</v>
      </c>
      <c r="G79" s="31">
        <v>218.8801</v>
      </c>
      <c r="H79" s="31">
        <v>42.384500000000003</v>
      </c>
      <c r="I79" s="31">
        <v>1069.5940000000001</v>
      </c>
      <c r="J79" s="31">
        <v>1634.7190000000001</v>
      </c>
      <c r="K79" s="31" t="s">
        <v>108</v>
      </c>
      <c r="L79" s="31" t="s">
        <v>108</v>
      </c>
      <c r="M79" s="31" t="s">
        <v>108</v>
      </c>
      <c r="N79" s="31" t="s">
        <v>108</v>
      </c>
      <c r="O79" s="31" t="s">
        <v>108</v>
      </c>
      <c r="P79" s="31" t="s">
        <v>108</v>
      </c>
      <c r="Q79" s="31" t="s">
        <v>108</v>
      </c>
      <c r="R79" s="31">
        <v>93.35</v>
      </c>
      <c r="S79" s="31" t="s">
        <v>108</v>
      </c>
    </row>
    <row r="80" spans="1:19" x14ac:dyDescent="0.35">
      <c r="A80" s="2">
        <v>32980</v>
      </c>
      <c r="B80" s="31" t="s">
        <v>108</v>
      </c>
      <c r="C80" s="31">
        <v>197.01599999999999</v>
      </c>
      <c r="D80" s="31" t="s">
        <v>108</v>
      </c>
      <c r="E80" s="31">
        <v>143.43510000000001</v>
      </c>
      <c r="F80" s="31">
        <v>67.972999999999999</v>
      </c>
      <c r="G80" s="31">
        <v>220.8691</v>
      </c>
      <c r="H80" s="31">
        <v>41.012099999999997</v>
      </c>
      <c r="I80" s="31">
        <v>1070.5129999999999</v>
      </c>
      <c r="J80" s="31">
        <v>1625.615</v>
      </c>
      <c r="K80" s="31" t="s">
        <v>108</v>
      </c>
      <c r="L80" s="31" t="s">
        <v>108</v>
      </c>
      <c r="M80" s="31" t="s">
        <v>108</v>
      </c>
      <c r="N80" s="31" t="s">
        <v>108</v>
      </c>
      <c r="O80" s="31" t="s">
        <v>108</v>
      </c>
      <c r="P80" s="31" t="s">
        <v>108</v>
      </c>
      <c r="Q80" s="31" t="s">
        <v>108</v>
      </c>
      <c r="R80" s="31">
        <v>93.31</v>
      </c>
      <c r="S80" s="31" t="s">
        <v>108</v>
      </c>
    </row>
    <row r="81" spans="1:19" x14ac:dyDescent="0.35">
      <c r="A81" s="2">
        <v>32981</v>
      </c>
      <c r="B81" s="31" t="s">
        <v>108</v>
      </c>
      <c r="C81" s="31">
        <v>193.90600000000001</v>
      </c>
      <c r="D81" s="31" t="s">
        <v>108</v>
      </c>
      <c r="E81" s="31">
        <v>143.69710000000001</v>
      </c>
      <c r="F81" s="31">
        <v>68.134500000000003</v>
      </c>
      <c r="G81" s="31">
        <v>219.965</v>
      </c>
      <c r="H81" s="31">
        <v>41.4589</v>
      </c>
      <c r="I81" s="31">
        <v>1072.5809999999999</v>
      </c>
      <c r="J81" s="31">
        <v>1614.904</v>
      </c>
      <c r="K81" s="31" t="s">
        <v>108</v>
      </c>
      <c r="L81" s="31" t="s">
        <v>108</v>
      </c>
      <c r="M81" s="31" t="s">
        <v>108</v>
      </c>
      <c r="N81" s="31" t="s">
        <v>108</v>
      </c>
      <c r="O81" s="31" t="s">
        <v>108</v>
      </c>
      <c r="P81" s="31" t="s">
        <v>108</v>
      </c>
      <c r="Q81" s="31" t="s">
        <v>108</v>
      </c>
      <c r="R81" s="31">
        <v>92.94</v>
      </c>
      <c r="S81" s="31" t="s">
        <v>108</v>
      </c>
    </row>
    <row r="82" spans="1:19" x14ac:dyDescent="0.35">
      <c r="A82" s="2">
        <v>32982</v>
      </c>
      <c r="B82" s="31" t="s">
        <v>108</v>
      </c>
      <c r="C82" s="31">
        <v>200.523</v>
      </c>
      <c r="D82" s="31" t="s">
        <v>108</v>
      </c>
      <c r="E82" s="31">
        <v>144.22110000000001</v>
      </c>
      <c r="F82" s="31">
        <v>68.313900000000004</v>
      </c>
      <c r="G82" s="31">
        <v>222.31559999999999</v>
      </c>
      <c r="H82" s="31">
        <v>42.703600000000002</v>
      </c>
      <c r="I82" s="31">
        <v>1076.027</v>
      </c>
      <c r="J82" s="31">
        <v>1614.3679999999999</v>
      </c>
      <c r="K82" s="31" t="s">
        <v>108</v>
      </c>
      <c r="L82" s="31" t="s">
        <v>108</v>
      </c>
      <c r="M82" s="31" t="s">
        <v>108</v>
      </c>
      <c r="N82" s="31" t="s">
        <v>108</v>
      </c>
      <c r="O82" s="31" t="s">
        <v>108</v>
      </c>
      <c r="P82" s="31" t="s">
        <v>108</v>
      </c>
      <c r="Q82" s="31" t="s">
        <v>108</v>
      </c>
      <c r="R82" s="31">
        <v>93.08</v>
      </c>
      <c r="S82" s="31" t="s">
        <v>108</v>
      </c>
    </row>
    <row r="83" spans="1:19" x14ac:dyDescent="0.35">
      <c r="A83" s="2">
        <v>32983</v>
      </c>
      <c r="B83" s="31" t="s">
        <v>108</v>
      </c>
      <c r="C83" s="31">
        <v>201.58199999999999</v>
      </c>
      <c r="D83" s="31" t="s">
        <v>108</v>
      </c>
      <c r="E83" s="31">
        <v>139.50540000000001</v>
      </c>
      <c r="F83" s="31">
        <v>68.170299999999997</v>
      </c>
      <c r="G83" s="31">
        <v>224.0334</v>
      </c>
      <c r="H83" s="31">
        <v>42.671700000000001</v>
      </c>
      <c r="I83" s="31">
        <v>1075.682</v>
      </c>
      <c r="J83" s="31">
        <v>1606.335</v>
      </c>
      <c r="K83" s="31" t="s">
        <v>108</v>
      </c>
      <c r="L83" s="31" t="s">
        <v>108</v>
      </c>
      <c r="M83" s="31" t="s">
        <v>108</v>
      </c>
      <c r="N83" s="31" t="s">
        <v>108</v>
      </c>
      <c r="O83" s="31" t="s">
        <v>108</v>
      </c>
      <c r="P83" s="31" t="s">
        <v>108</v>
      </c>
      <c r="Q83" s="31" t="s">
        <v>108</v>
      </c>
      <c r="R83" s="31">
        <v>93.39</v>
      </c>
      <c r="S83" s="31" t="s">
        <v>108</v>
      </c>
    </row>
    <row r="84" spans="1:19" x14ac:dyDescent="0.35">
      <c r="A84" s="2">
        <v>32986</v>
      </c>
      <c r="B84" s="31" t="s">
        <v>108</v>
      </c>
      <c r="C84" s="31">
        <v>205.816</v>
      </c>
      <c r="D84" s="31" t="s">
        <v>108</v>
      </c>
      <c r="E84" s="31">
        <v>138.45750000000001</v>
      </c>
      <c r="F84" s="31">
        <v>68.565100000000001</v>
      </c>
      <c r="G84" s="31">
        <v>224.39500000000001</v>
      </c>
      <c r="H84" s="31">
        <v>42.288699999999999</v>
      </c>
      <c r="I84" s="31">
        <v>1074.4190000000001</v>
      </c>
      <c r="J84" s="31">
        <v>1603.6579999999999</v>
      </c>
      <c r="K84" s="31" t="s">
        <v>108</v>
      </c>
      <c r="L84" s="31" t="s">
        <v>108</v>
      </c>
      <c r="M84" s="31" t="s">
        <v>108</v>
      </c>
      <c r="N84" s="31" t="s">
        <v>108</v>
      </c>
      <c r="O84" s="31" t="s">
        <v>108</v>
      </c>
      <c r="P84" s="31" t="s">
        <v>108</v>
      </c>
      <c r="Q84" s="31" t="s">
        <v>108</v>
      </c>
      <c r="R84" s="31">
        <v>93.8</v>
      </c>
      <c r="S84" s="31" t="s">
        <v>108</v>
      </c>
    </row>
    <row r="85" spans="1:19" x14ac:dyDescent="0.35">
      <c r="A85" s="2">
        <v>32987</v>
      </c>
      <c r="B85" s="31" t="s">
        <v>108</v>
      </c>
      <c r="C85" s="31">
        <v>208.298</v>
      </c>
      <c r="D85" s="31" t="s">
        <v>108</v>
      </c>
      <c r="E85" s="31">
        <v>142.12520000000001</v>
      </c>
      <c r="F85" s="31">
        <v>68.008799999999994</v>
      </c>
      <c r="G85" s="31">
        <v>221.7732</v>
      </c>
      <c r="H85" s="31">
        <v>41.4589</v>
      </c>
      <c r="I85" s="31">
        <v>1070.3979999999999</v>
      </c>
      <c r="J85" s="31">
        <v>1601.5150000000001</v>
      </c>
      <c r="K85" s="31" t="s">
        <v>108</v>
      </c>
      <c r="L85" s="31" t="s">
        <v>108</v>
      </c>
      <c r="M85" s="31" t="s">
        <v>108</v>
      </c>
      <c r="N85" s="31" t="s">
        <v>108</v>
      </c>
      <c r="O85" s="31" t="s">
        <v>108</v>
      </c>
      <c r="P85" s="31" t="s">
        <v>108</v>
      </c>
      <c r="Q85" s="31" t="s">
        <v>108</v>
      </c>
      <c r="R85" s="31">
        <v>93.83</v>
      </c>
      <c r="S85" s="31" t="s">
        <v>108</v>
      </c>
    </row>
    <row r="86" spans="1:19" x14ac:dyDescent="0.35">
      <c r="A86" s="2">
        <v>32988</v>
      </c>
      <c r="B86" s="31" t="s">
        <v>108</v>
      </c>
      <c r="C86" s="31">
        <v>203.203</v>
      </c>
      <c r="D86" s="31" t="s">
        <v>108</v>
      </c>
      <c r="E86" s="31">
        <v>145.53100000000001</v>
      </c>
      <c r="F86" s="31">
        <v>67.039900000000003</v>
      </c>
      <c r="G86" s="31">
        <v>226.4744</v>
      </c>
      <c r="H86" s="31">
        <v>40.118400000000001</v>
      </c>
      <c r="I86" s="31">
        <v>1069.7090000000001</v>
      </c>
      <c r="J86" s="31">
        <v>1601.5150000000001</v>
      </c>
      <c r="K86" s="31" t="s">
        <v>108</v>
      </c>
      <c r="L86" s="31" t="s">
        <v>108</v>
      </c>
      <c r="M86" s="31" t="s">
        <v>108</v>
      </c>
      <c r="N86" s="31" t="s">
        <v>108</v>
      </c>
      <c r="O86" s="31" t="s">
        <v>108</v>
      </c>
      <c r="P86" s="31" t="s">
        <v>108</v>
      </c>
      <c r="Q86" s="31" t="s">
        <v>108</v>
      </c>
      <c r="R86" s="31">
        <v>93.08</v>
      </c>
      <c r="S86" s="31" t="s">
        <v>108</v>
      </c>
    </row>
    <row r="87" spans="1:19" x14ac:dyDescent="0.35">
      <c r="A87" s="2">
        <v>32989</v>
      </c>
      <c r="B87" s="31" t="s">
        <v>108</v>
      </c>
      <c r="C87" s="31">
        <v>200.15899999999999</v>
      </c>
      <c r="D87" s="31" t="s">
        <v>108</v>
      </c>
      <c r="E87" s="31">
        <v>146.8409</v>
      </c>
      <c r="F87" s="31">
        <v>66.986000000000004</v>
      </c>
      <c r="G87" s="31">
        <v>232.351</v>
      </c>
      <c r="H87" s="31">
        <v>40.214199999999998</v>
      </c>
      <c r="I87" s="31">
        <v>1072.5809999999999</v>
      </c>
      <c r="J87" s="31">
        <v>1595.624</v>
      </c>
      <c r="K87" s="31" t="s">
        <v>108</v>
      </c>
      <c r="L87" s="31" t="s">
        <v>108</v>
      </c>
      <c r="M87" s="31" t="s">
        <v>108</v>
      </c>
      <c r="N87" s="31" t="s">
        <v>108</v>
      </c>
      <c r="O87" s="31" t="s">
        <v>108</v>
      </c>
      <c r="P87" s="31" t="s">
        <v>108</v>
      </c>
      <c r="Q87" s="31" t="s">
        <v>108</v>
      </c>
      <c r="R87" s="31">
        <v>93.17</v>
      </c>
      <c r="S87" s="31" t="s">
        <v>108</v>
      </c>
    </row>
    <row r="88" spans="1:19" x14ac:dyDescent="0.35">
      <c r="A88" s="2">
        <v>32990</v>
      </c>
      <c r="B88" s="31" t="s">
        <v>108</v>
      </c>
      <c r="C88" s="31">
        <v>199.06700000000001</v>
      </c>
      <c r="D88" s="31" t="s">
        <v>108</v>
      </c>
      <c r="E88" s="31">
        <v>146.1859</v>
      </c>
      <c r="F88" s="31">
        <v>67.111599999999996</v>
      </c>
      <c r="G88" s="31">
        <v>235.42490000000001</v>
      </c>
      <c r="H88" s="31">
        <v>40.341900000000003</v>
      </c>
      <c r="I88" s="31">
        <v>1069.135</v>
      </c>
      <c r="J88" s="31">
        <v>1596.16</v>
      </c>
      <c r="K88" s="31" t="s">
        <v>108</v>
      </c>
      <c r="L88" s="31" t="s">
        <v>108</v>
      </c>
      <c r="M88" s="31" t="s">
        <v>108</v>
      </c>
      <c r="N88" s="31" t="s">
        <v>108</v>
      </c>
      <c r="O88" s="31" t="s">
        <v>108</v>
      </c>
      <c r="P88" s="31" t="s">
        <v>108</v>
      </c>
      <c r="Q88" s="31" t="s">
        <v>108</v>
      </c>
      <c r="R88" s="31">
        <v>93.08</v>
      </c>
      <c r="S88" s="31" t="s">
        <v>108</v>
      </c>
    </row>
    <row r="89" spans="1:19" x14ac:dyDescent="0.35">
      <c r="A89" s="2">
        <v>32993</v>
      </c>
      <c r="B89" s="31" t="s">
        <v>108</v>
      </c>
      <c r="C89" s="31">
        <v>197.976</v>
      </c>
      <c r="D89" s="31" t="s">
        <v>108</v>
      </c>
      <c r="E89" s="31">
        <v>142.64920000000001</v>
      </c>
      <c r="F89" s="31">
        <v>66.645099999999999</v>
      </c>
      <c r="G89" s="31">
        <v>234.52080000000001</v>
      </c>
      <c r="H89" s="31">
        <v>41.395099999999999</v>
      </c>
      <c r="I89" s="31">
        <v>1069.135</v>
      </c>
      <c r="J89" s="31">
        <v>1597.7670000000001</v>
      </c>
      <c r="K89" s="31" t="s">
        <v>108</v>
      </c>
      <c r="L89" s="31" t="s">
        <v>108</v>
      </c>
      <c r="M89" s="31" t="s">
        <v>108</v>
      </c>
      <c r="N89" s="31" t="s">
        <v>108</v>
      </c>
      <c r="O89" s="31" t="s">
        <v>108</v>
      </c>
      <c r="P89" s="31" t="s">
        <v>108</v>
      </c>
      <c r="Q89" s="31" t="s">
        <v>108</v>
      </c>
      <c r="R89" s="31">
        <v>93.08</v>
      </c>
      <c r="S89" s="31" t="s">
        <v>108</v>
      </c>
    </row>
    <row r="90" spans="1:19" x14ac:dyDescent="0.35">
      <c r="A90" s="2">
        <v>32994</v>
      </c>
      <c r="B90" s="31" t="s">
        <v>108</v>
      </c>
      <c r="C90" s="31">
        <v>201.91300000000001</v>
      </c>
      <c r="D90" s="31" t="s">
        <v>108</v>
      </c>
      <c r="E90" s="31">
        <v>148.4128</v>
      </c>
      <c r="F90" s="31">
        <v>66.878399999999999</v>
      </c>
      <c r="G90" s="31">
        <v>232.71270000000001</v>
      </c>
      <c r="H90" s="31">
        <v>42.256799999999998</v>
      </c>
      <c r="I90" s="31">
        <v>1066.2629999999999</v>
      </c>
      <c r="J90" s="31">
        <v>1595.0889999999999</v>
      </c>
      <c r="K90" s="31" t="s">
        <v>108</v>
      </c>
      <c r="L90" s="31" t="s">
        <v>108</v>
      </c>
      <c r="M90" s="31" t="s">
        <v>108</v>
      </c>
      <c r="N90" s="31" t="s">
        <v>108</v>
      </c>
      <c r="O90" s="31" t="s">
        <v>108</v>
      </c>
      <c r="P90" s="31" t="s">
        <v>108</v>
      </c>
      <c r="Q90" s="31" t="s">
        <v>108</v>
      </c>
      <c r="R90" s="31">
        <v>93.14</v>
      </c>
      <c r="S90" s="31" t="s">
        <v>108</v>
      </c>
    </row>
    <row r="91" spans="1:19" x14ac:dyDescent="0.35">
      <c r="A91" s="2">
        <v>32995</v>
      </c>
      <c r="B91" s="31" t="s">
        <v>108</v>
      </c>
      <c r="C91" s="31">
        <v>201.648</v>
      </c>
      <c r="D91" s="31" t="s">
        <v>108</v>
      </c>
      <c r="E91" s="31">
        <v>146.90639999999999</v>
      </c>
      <c r="F91" s="31">
        <v>66.752700000000004</v>
      </c>
      <c r="G91" s="31">
        <v>235.6962</v>
      </c>
      <c r="H91" s="31">
        <v>41.5227</v>
      </c>
      <c r="I91" s="31">
        <v>1067.297</v>
      </c>
      <c r="J91" s="31">
        <v>1594.018</v>
      </c>
      <c r="K91" s="31" t="s">
        <v>108</v>
      </c>
      <c r="L91" s="31" t="s">
        <v>108</v>
      </c>
      <c r="M91" s="31" t="s">
        <v>108</v>
      </c>
      <c r="N91" s="31" t="s">
        <v>108</v>
      </c>
      <c r="O91" s="31" t="s">
        <v>108</v>
      </c>
      <c r="P91" s="31" t="s">
        <v>108</v>
      </c>
      <c r="Q91" s="31" t="s">
        <v>108</v>
      </c>
      <c r="R91" s="31">
        <v>93.21</v>
      </c>
      <c r="S91" s="31" t="s">
        <v>108</v>
      </c>
    </row>
    <row r="92" spans="1:19" x14ac:dyDescent="0.35">
      <c r="A92" s="2">
        <v>32996</v>
      </c>
      <c r="B92" s="31" t="s">
        <v>108</v>
      </c>
      <c r="C92" s="31">
        <v>197.446</v>
      </c>
      <c r="D92" s="31" t="s">
        <v>108</v>
      </c>
      <c r="E92" s="31">
        <v>146.1859</v>
      </c>
      <c r="F92" s="31">
        <v>67.0578</v>
      </c>
      <c r="G92" s="31">
        <v>232.89349999999999</v>
      </c>
      <c r="H92" s="31">
        <v>41.554699999999997</v>
      </c>
      <c r="I92" s="31">
        <v>1067.297</v>
      </c>
      <c r="J92" s="31">
        <v>1597.7670000000001</v>
      </c>
      <c r="K92" s="31" t="s">
        <v>108</v>
      </c>
      <c r="L92" s="31" t="s">
        <v>108</v>
      </c>
      <c r="M92" s="31" t="s">
        <v>108</v>
      </c>
      <c r="N92" s="31" t="s">
        <v>108</v>
      </c>
      <c r="O92" s="31" t="s">
        <v>108</v>
      </c>
      <c r="P92" s="31" t="s">
        <v>108</v>
      </c>
      <c r="Q92" s="31" t="s">
        <v>108</v>
      </c>
      <c r="R92" s="31">
        <v>93.16</v>
      </c>
      <c r="S92" s="31" t="s">
        <v>108</v>
      </c>
    </row>
    <row r="93" spans="1:19" x14ac:dyDescent="0.35">
      <c r="A93" s="2">
        <v>32997</v>
      </c>
      <c r="B93" s="31" t="s">
        <v>108</v>
      </c>
      <c r="C93" s="31">
        <v>202.21</v>
      </c>
      <c r="D93" s="31" t="s">
        <v>108</v>
      </c>
      <c r="E93" s="31">
        <v>145.72749999999999</v>
      </c>
      <c r="F93" s="31">
        <v>66.950100000000006</v>
      </c>
      <c r="G93" s="31">
        <v>231.62780000000001</v>
      </c>
      <c r="H93" s="31">
        <v>40.661000000000001</v>
      </c>
      <c r="I93" s="31">
        <v>1067.297</v>
      </c>
      <c r="J93" s="31">
        <v>1620.259</v>
      </c>
      <c r="K93" s="31" t="s">
        <v>108</v>
      </c>
      <c r="L93" s="31" t="s">
        <v>108</v>
      </c>
      <c r="M93" s="31" t="s">
        <v>108</v>
      </c>
      <c r="N93" s="31" t="s">
        <v>108</v>
      </c>
      <c r="O93" s="31" t="s">
        <v>108</v>
      </c>
      <c r="P93" s="31" t="s">
        <v>108</v>
      </c>
      <c r="Q93" s="31" t="s">
        <v>108</v>
      </c>
      <c r="R93" s="31">
        <v>92.43</v>
      </c>
      <c r="S93" s="31" t="s">
        <v>108</v>
      </c>
    </row>
    <row r="94" spans="1:19" x14ac:dyDescent="0.35">
      <c r="A94" s="2">
        <v>33000</v>
      </c>
      <c r="B94" s="31" t="s">
        <v>108</v>
      </c>
      <c r="C94" s="31">
        <v>204.65899999999999</v>
      </c>
      <c r="D94" s="31" t="s">
        <v>108</v>
      </c>
      <c r="E94" s="31">
        <v>143.63159999999999</v>
      </c>
      <c r="F94" s="31">
        <v>67.111599999999996</v>
      </c>
      <c r="G94" s="31">
        <v>235.33449999999999</v>
      </c>
      <c r="H94" s="31">
        <v>41.267400000000002</v>
      </c>
      <c r="I94" s="31">
        <v>1073.615</v>
      </c>
      <c r="J94" s="31">
        <v>1616.51</v>
      </c>
      <c r="K94" s="31" t="s">
        <v>108</v>
      </c>
      <c r="L94" s="31" t="s">
        <v>108</v>
      </c>
      <c r="M94" s="31" t="s">
        <v>108</v>
      </c>
      <c r="N94" s="31" t="s">
        <v>108</v>
      </c>
      <c r="O94" s="31" t="s">
        <v>108</v>
      </c>
      <c r="P94" s="31" t="s">
        <v>108</v>
      </c>
      <c r="Q94" s="31" t="s">
        <v>108</v>
      </c>
      <c r="R94" s="31">
        <v>92.04</v>
      </c>
      <c r="S94" s="31" t="s">
        <v>108</v>
      </c>
    </row>
    <row r="95" spans="1:19" x14ac:dyDescent="0.35">
      <c r="A95" s="2">
        <v>33001</v>
      </c>
      <c r="B95" s="31" t="s">
        <v>108</v>
      </c>
      <c r="C95" s="31">
        <v>206.61600000000001</v>
      </c>
      <c r="D95" s="31" t="s">
        <v>108</v>
      </c>
      <c r="E95" s="31">
        <v>146.90639999999999</v>
      </c>
      <c r="F95" s="31">
        <v>66.753699999999995</v>
      </c>
      <c r="G95" s="31">
        <v>233.79759999999999</v>
      </c>
      <c r="H95" s="31">
        <v>39.384399999999999</v>
      </c>
      <c r="I95" s="31">
        <v>1075.797</v>
      </c>
      <c r="J95" s="31">
        <v>1620.7950000000001</v>
      </c>
      <c r="K95" s="31" t="s">
        <v>108</v>
      </c>
      <c r="L95" s="31" t="s">
        <v>108</v>
      </c>
      <c r="M95" s="31" t="s">
        <v>108</v>
      </c>
      <c r="N95" s="31" t="s">
        <v>108</v>
      </c>
      <c r="O95" s="31" t="s">
        <v>108</v>
      </c>
      <c r="P95" s="31" t="s">
        <v>108</v>
      </c>
      <c r="Q95" s="31" t="s">
        <v>108</v>
      </c>
      <c r="R95" s="31">
        <v>92.01</v>
      </c>
      <c r="S95" s="31" t="s">
        <v>108</v>
      </c>
    </row>
    <row r="96" spans="1:19" x14ac:dyDescent="0.35">
      <c r="A96" s="2">
        <v>33002</v>
      </c>
      <c r="B96" s="31" t="s">
        <v>108</v>
      </c>
      <c r="C96" s="31">
        <v>210.77799999999999</v>
      </c>
      <c r="D96" s="31" t="s">
        <v>108</v>
      </c>
      <c r="E96" s="31">
        <v>153.9144</v>
      </c>
      <c r="F96" s="31">
        <v>67.057100000000005</v>
      </c>
      <c r="G96" s="31">
        <v>238.49879999999999</v>
      </c>
      <c r="H96" s="31">
        <v>41.139800000000001</v>
      </c>
      <c r="I96" s="31">
        <v>1076.4860000000001</v>
      </c>
      <c r="J96" s="31">
        <v>1610.6189999999999</v>
      </c>
      <c r="K96" s="31" t="s">
        <v>108</v>
      </c>
      <c r="L96" s="31" t="s">
        <v>108</v>
      </c>
      <c r="M96" s="31" t="s">
        <v>108</v>
      </c>
      <c r="N96" s="31" t="s">
        <v>108</v>
      </c>
      <c r="O96" s="31" t="s">
        <v>108</v>
      </c>
      <c r="P96" s="31" t="s">
        <v>108</v>
      </c>
      <c r="Q96" s="31" t="s">
        <v>108</v>
      </c>
      <c r="R96" s="31">
        <v>91.16</v>
      </c>
      <c r="S96" s="31" t="s">
        <v>108</v>
      </c>
    </row>
    <row r="97" spans="1:19" x14ac:dyDescent="0.35">
      <c r="A97" s="2">
        <v>33003</v>
      </c>
      <c r="B97" s="31" t="s">
        <v>108</v>
      </c>
      <c r="C97" s="31">
        <v>209.85900000000001</v>
      </c>
      <c r="D97" s="31" t="s">
        <v>108</v>
      </c>
      <c r="E97" s="31">
        <v>155.0933</v>
      </c>
      <c r="F97" s="31">
        <v>66.725899999999996</v>
      </c>
      <c r="G97" s="31">
        <v>238.8605</v>
      </c>
      <c r="H97" s="31">
        <v>41.905700000000003</v>
      </c>
      <c r="I97" s="31">
        <v>1076.2560000000001</v>
      </c>
      <c r="J97" s="31">
        <v>1620.259</v>
      </c>
      <c r="K97" s="31" t="s">
        <v>108</v>
      </c>
      <c r="L97" s="31" t="s">
        <v>108</v>
      </c>
      <c r="M97" s="31" t="s">
        <v>108</v>
      </c>
      <c r="N97" s="31" t="s">
        <v>108</v>
      </c>
      <c r="O97" s="31" t="s">
        <v>108</v>
      </c>
      <c r="P97" s="31" t="s">
        <v>108</v>
      </c>
      <c r="Q97" s="31" t="s">
        <v>108</v>
      </c>
      <c r="R97" s="31">
        <v>91.03</v>
      </c>
      <c r="S97" s="31" t="s">
        <v>108</v>
      </c>
    </row>
    <row r="98" spans="1:19" x14ac:dyDescent="0.35">
      <c r="A98" s="2">
        <v>33004</v>
      </c>
      <c r="B98" s="31" t="s">
        <v>108</v>
      </c>
      <c r="C98" s="31">
        <v>204.95699999999999</v>
      </c>
      <c r="D98" s="31" t="s">
        <v>108</v>
      </c>
      <c r="E98" s="31">
        <v>154.11089999999999</v>
      </c>
      <c r="F98" s="31">
        <v>66.4773</v>
      </c>
      <c r="G98" s="31">
        <v>232.8031</v>
      </c>
      <c r="H98" s="31">
        <v>41.5227</v>
      </c>
      <c r="I98" s="31">
        <v>1088.202</v>
      </c>
      <c r="J98" s="31">
        <v>1638.4670000000001</v>
      </c>
      <c r="K98" s="31" t="s">
        <v>108</v>
      </c>
      <c r="L98" s="31" t="s">
        <v>108</v>
      </c>
      <c r="M98" s="31" t="s">
        <v>108</v>
      </c>
      <c r="N98" s="31" t="s">
        <v>108</v>
      </c>
      <c r="O98" s="31" t="s">
        <v>108</v>
      </c>
      <c r="P98" s="31" t="s">
        <v>108</v>
      </c>
      <c r="Q98" s="31" t="s">
        <v>108</v>
      </c>
      <c r="R98" s="31">
        <v>91.06</v>
      </c>
      <c r="S98" s="31" t="s">
        <v>108</v>
      </c>
    </row>
    <row r="99" spans="1:19" x14ac:dyDescent="0.35">
      <c r="A99" s="2">
        <v>33007</v>
      </c>
      <c r="B99" s="31" t="s">
        <v>108</v>
      </c>
      <c r="C99" s="31">
        <v>209.18100000000001</v>
      </c>
      <c r="D99" s="31" t="s">
        <v>108</v>
      </c>
      <c r="E99" s="31">
        <v>150.6396</v>
      </c>
      <c r="F99" s="31">
        <v>66.370999999999995</v>
      </c>
      <c r="G99" s="31">
        <v>229.91</v>
      </c>
      <c r="H99" s="31">
        <v>44.873899999999999</v>
      </c>
      <c r="I99" s="31">
        <v>1094.405</v>
      </c>
      <c r="J99" s="31">
        <v>1642.2159999999999</v>
      </c>
      <c r="K99" s="31" t="s">
        <v>108</v>
      </c>
      <c r="L99" s="31" t="s">
        <v>108</v>
      </c>
      <c r="M99" s="31" t="s">
        <v>108</v>
      </c>
      <c r="N99" s="31" t="s">
        <v>108</v>
      </c>
      <c r="O99" s="31" t="s">
        <v>108</v>
      </c>
      <c r="P99" s="31" t="s">
        <v>108</v>
      </c>
      <c r="Q99" s="31" t="s">
        <v>108</v>
      </c>
      <c r="R99" s="31">
        <v>91.11</v>
      </c>
      <c r="S99" s="31" t="s">
        <v>108</v>
      </c>
    </row>
    <row r="100" spans="1:19" x14ac:dyDescent="0.35">
      <c r="A100" s="2">
        <v>33008</v>
      </c>
      <c r="B100" s="31" t="s">
        <v>108</v>
      </c>
      <c r="C100" s="31">
        <v>212.13399999999999</v>
      </c>
      <c r="D100" s="31" t="s">
        <v>108</v>
      </c>
      <c r="E100" s="31">
        <v>149.4607</v>
      </c>
      <c r="F100" s="31">
        <v>66.813900000000004</v>
      </c>
      <c r="G100" s="31">
        <v>226.0224</v>
      </c>
      <c r="H100" s="31">
        <v>44.618600000000001</v>
      </c>
      <c r="I100" s="31">
        <v>1098.999</v>
      </c>
      <c r="J100" s="31">
        <v>1636.8610000000001</v>
      </c>
      <c r="K100" s="31" t="s">
        <v>108</v>
      </c>
      <c r="L100" s="31" t="s">
        <v>108</v>
      </c>
      <c r="M100" s="31" t="s">
        <v>108</v>
      </c>
      <c r="N100" s="31" t="s">
        <v>108</v>
      </c>
      <c r="O100" s="31" t="s">
        <v>108</v>
      </c>
      <c r="P100" s="31" t="s">
        <v>108</v>
      </c>
      <c r="Q100" s="31" t="s">
        <v>108</v>
      </c>
      <c r="R100" s="31">
        <v>91.15</v>
      </c>
      <c r="S100" s="31" t="s">
        <v>108</v>
      </c>
    </row>
    <row r="101" spans="1:19" x14ac:dyDescent="0.35">
      <c r="A101" s="2">
        <v>33009</v>
      </c>
      <c r="B101" s="31" t="s">
        <v>108</v>
      </c>
      <c r="C101" s="31">
        <v>212.13399999999999</v>
      </c>
      <c r="D101" s="31" t="s">
        <v>108</v>
      </c>
      <c r="E101" s="31">
        <v>149.8537</v>
      </c>
      <c r="F101" s="31">
        <v>66.459500000000006</v>
      </c>
      <c r="G101" s="31">
        <v>226.11279999999999</v>
      </c>
      <c r="H101" s="31">
        <v>45.735700000000001</v>
      </c>
      <c r="I101" s="31">
        <v>1096.1279999999999</v>
      </c>
      <c r="J101" s="31">
        <v>1634.7190000000001</v>
      </c>
      <c r="K101" s="31" t="s">
        <v>108</v>
      </c>
      <c r="L101" s="31" t="s">
        <v>108</v>
      </c>
      <c r="M101" s="31" t="s">
        <v>108</v>
      </c>
      <c r="N101" s="31" t="s">
        <v>108</v>
      </c>
      <c r="O101" s="31" t="s">
        <v>108</v>
      </c>
      <c r="P101" s="31" t="s">
        <v>108</v>
      </c>
      <c r="Q101" s="31" t="s">
        <v>108</v>
      </c>
      <c r="R101" s="31">
        <v>91.24</v>
      </c>
      <c r="S101" s="31" t="s">
        <v>108</v>
      </c>
    </row>
    <row r="102" spans="1:19" x14ac:dyDescent="0.35">
      <c r="A102" s="2">
        <v>33010</v>
      </c>
      <c r="B102" s="31" t="s">
        <v>108</v>
      </c>
      <c r="C102" s="31">
        <v>212.44300000000001</v>
      </c>
      <c r="D102" s="31" t="s">
        <v>108</v>
      </c>
      <c r="E102" s="31">
        <v>150.5086</v>
      </c>
      <c r="F102" s="31">
        <v>66.5304</v>
      </c>
      <c r="G102" s="31">
        <v>228.19220000000001</v>
      </c>
      <c r="H102" s="31">
        <v>46.182499999999997</v>
      </c>
      <c r="I102" s="31">
        <v>1093.7149999999999</v>
      </c>
      <c r="J102" s="31">
        <v>1633.1120000000001</v>
      </c>
      <c r="K102" s="31" t="s">
        <v>108</v>
      </c>
      <c r="L102" s="31" t="s">
        <v>108</v>
      </c>
      <c r="M102" s="31" t="s">
        <v>108</v>
      </c>
      <c r="N102" s="31" t="s">
        <v>108</v>
      </c>
      <c r="O102" s="31" t="s">
        <v>108</v>
      </c>
      <c r="P102" s="31" t="s">
        <v>108</v>
      </c>
      <c r="Q102" s="31" t="s">
        <v>108</v>
      </c>
      <c r="R102" s="31">
        <v>91.25</v>
      </c>
      <c r="S102" s="31" t="s">
        <v>108</v>
      </c>
    </row>
    <row r="103" spans="1:19" x14ac:dyDescent="0.35">
      <c r="A103" s="2">
        <v>33011</v>
      </c>
      <c r="B103" s="31" t="s">
        <v>108</v>
      </c>
      <c r="C103" s="31">
        <v>212.54599999999999</v>
      </c>
      <c r="D103" s="31" t="s">
        <v>108</v>
      </c>
      <c r="E103" s="31">
        <v>150.44309999999999</v>
      </c>
      <c r="F103" s="31">
        <v>67.433999999999997</v>
      </c>
      <c r="G103" s="31">
        <v>224.4854</v>
      </c>
      <c r="H103" s="31">
        <v>47.14</v>
      </c>
      <c r="I103" s="31">
        <v>1090.499</v>
      </c>
      <c r="J103" s="31">
        <v>1627.221</v>
      </c>
      <c r="K103" s="31" t="s">
        <v>108</v>
      </c>
      <c r="L103" s="31" t="s">
        <v>108</v>
      </c>
      <c r="M103" s="31" t="s">
        <v>108</v>
      </c>
      <c r="N103" s="31" t="s">
        <v>108</v>
      </c>
      <c r="O103" s="31" t="s">
        <v>108</v>
      </c>
      <c r="P103" s="31" t="s">
        <v>108</v>
      </c>
      <c r="Q103" s="31" t="s">
        <v>108</v>
      </c>
      <c r="R103" s="31">
        <v>91.38</v>
      </c>
      <c r="S103" s="31" t="s">
        <v>108</v>
      </c>
    </row>
    <row r="104" spans="1:19" x14ac:dyDescent="0.35">
      <c r="A104" s="2">
        <v>33014</v>
      </c>
      <c r="B104" s="31" t="s">
        <v>108</v>
      </c>
      <c r="C104" s="31">
        <v>208.90600000000001</v>
      </c>
      <c r="D104" s="31" t="s">
        <v>108</v>
      </c>
      <c r="E104" s="31">
        <v>148.60929999999999</v>
      </c>
      <c r="F104" s="31">
        <v>67.168300000000002</v>
      </c>
      <c r="G104" s="31">
        <v>220.77869999999999</v>
      </c>
      <c r="H104" s="31">
        <v>46.150599999999997</v>
      </c>
      <c r="I104" s="31">
        <v>1083.4929999999999</v>
      </c>
      <c r="J104" s="31">
        <v>1627.7570000000001</v>
      </c>
      <c r="K104" s="31" t="s">
        <v>108</v>
      </c>
      <c r="L104" s="31" t="s">
        <v>108</v>
      </c>
      <c r="M104" s="31" t="s">
        <v>108</v>
      </c>
      <c r="N104" s="31" t="s">
        <v>108</v>
      </c>
      <c r="O104" s="31" t="s">
        <v>108</v>
      </c>
      <c r="P104" s="31" t="s">
        <v>108</v>
      </c>
      <c r="Q104" s="31" t="s">
        <v>108</v>
      </c>
      <c r="R104" s="31">
        <v>91.94</v>
      </c>
      <c r="S104" s="31" t="s">
        <v>108</v>
      </c>
    </row>
    <row r="105" spans="1:19" x14ac:dyDescent="0.35">
      <c r="A105" s="2">
        <v>33015</v>
      </c>
      <c r="B105" s="31" t="s">
        <v>108</v>
      </c>
      <c r="C105" s="31">
        <v>208.7</v>
      </c>
      <c r="D105" s="31" t="s">
        <v>108</v>
      </c>
      <c r="E105" s="31">
        <v>152.14599999999999</v>
      </c>
      <c r="F105" s="31">
        <v>67.522599999999997</v>
      </c>
      <c r="G105" s="31">
        <v>220.2362</v>
      </c>
      <c r="H105" s="31">
        <v>47.586799999999997</v>
      </c>
      <c r="I105" s="31">
        <v>1089.0060000000001</v>
      </c>
      <c r="J105" s="31">
        <v>1638.4670000000001</v>
      </c>
      <c r="K105" s="31" t="s">
        <v>108</v>
      </c>
      <c r="L105" s="31" t="s">
        <v>108</v>
      </c>
      <c r="M105" s="31" t="s">
        <v>108</v>
      </c>
      <c r="N105" s="31" t="s">
        <v>108</v>
      </c>
      <c r="O105" s="31" t="s">
        <v>108</v>
      </c>
      <c r="P105" s="31" t="s">
        <v>108</v>
      </c>
      <c r="Q105" s="31" t="s">
        <v>108</v>
      </c>
      <c r="R105" s="31">
        <v>91.97</v>
      </c>
      <c r="S105" s="31" t="s">
        <v>108</v>
      </c>
    </row>
    <row r="106" spans="1:19" x14ac:dyDescent="0.35">
      <c r="A106" s="2">
        <v>33016</v>
      </c>
      <c r="B106" s="31" t="s">
        <v>108</v>
      </c>
      <c r="C106" s="31">
        <v>207.154</v>
      </c>
      <c r="D106" s="31" t="s">
        <v>108</v>
      </c>
      <c r="E106" s="31">
        <v>150.70509999999999</v>
      </c>
      <c r="F106" s="31">
        <v>65.396500000000003</v>
      </c>
      <c r="G106" s="31">
        <v>220.14580000000001</v>
      </c>
      <c r="H106" s="31">
        <v>46.788899999999998</v>
      </c>
      <c r="I106" s="31">
        <v>1090.27</v>
      </c>
      <c r="J106" s="31">
        <v>1641.681</v>
      </c>
      <c r="K106" s="31" t="s">
        <v>108</v>
      </c>
      <c r="L106" s="31" t="s">
        <v>108</v>
      </c>
      <c r="M106" s="31" t="s">
        <v>108</v>
      </c>
      <c r="N106" s="31" t="s">
        <v>108</v>
      </c>
      <c r="O106" s="31" t="s">
        <v>108</v>
      </c>
      <c r="P106" s="31" t="s">
        <v>108</v>
      </c>
      <c r="Q106" s="31" t="s">
        <v>108</v>
      </c>
      <c r="R106" s="31">
        <v>92.07</v>
      </c>
      <c r="S106" s="31" t="s">
        <v>108</v>
      </c>
    </row>
    <row r="107" spans="1:19" x14ac:dyDescent="0.35">
      <c r="A107" s="2">
        <v>33017</v>
      </c>
      <c r="B107" s="31" t="s">
        <v>108</v>
      </c>
      <c r="C107" s="31">
        <v>210.76</v>
      </c>
      <c r="D107" s="31" t="s">
        <v>108</v>
      </c>
      <c r="E107" s="31">
        <v>152.66999999999999</v>
      </c>
      <c r="F107" s="31">
        <v>65.786299999999997</v>
      </c>
      <c r="G107" s="31">
        <v>222.58690000000001</v>
      </c>
      <c r="H107" s="31">
        <v>47.650599999999997</v>
      </c>
      <c r="I107" s="31">
        <v>1094.979</v>
      </c>
      <c r="J107" s="31">
        <v>1640.61</v>
      </c>
      <c r="K107" s="31" t="s">
        <v>108</v>
      </c>
      <c r="L107" s="31" t="s">
        <v>108</v>
      </c>
      <c r="M107" s="31" t="s">
        <v>108</v>
      </c>
      <c r="N107" s="31" t="s">
        <v>108</v>
      </c>
      <c r="O107" s="31" t="s">
        <v>108</v>
      </c>
      <c r="P107" s="31" t="s">
        <v>108</v>
      </c>
      <c r="Q107" s="31" t="s">
        <v>108</v>
      </c>
      <c r="R107" s="31">
        <v>92.41</v>
      </c>
      <c r="S107" s="31" t="s">
        <v>108</v>
      </c>
    </row>
    <row r="108" spans="1:19" x14ac:dyDescent="0.35">
      <c r="A108" s="2">
        <v>33018</v>
      </c>
      <c r="B108" s="31" t="s">
        <v>108</v>
      </c>
      <c r="C108" s="31">
        <v>209.49</v>
      </c>
      <c r="D108" s="31" t="s">
        <v>108</v>
      </c>
      <c r="E108" s="31">
        <v>150.96709999999999</v>
      </c>
      <c r="F108" s="31">
        <v>66.087500000000006</v>
      </c>
      <c r="G108" s="31">
        <v>223.8526</v>
      </c>
      <c r="H108" s="31">
        <v>46.725099999999998</v>
      </c>
      <c r="I108" s="31">
        <v>1100.722</v>
      </c>
      <c r="J108" s="31">
        <v>1633.1120000000001</v>
      </c>
      <c r="K108" s="31" t="s">
        <v>108</v>
      </c>
      <c r="L108" s="31" t="s">
        <v>108</v>
      </c>
      <c r="M108" s="31" t="s">
        <v>108</v>
      </c>
      <c r="N108" s="31" t="s">
        <v>108</v>
      </c>
      <c r="O108" s="31" t="s">
        <v>108</v>
      </c>
      <c r="P108" s="31" t="s">
        <v>108</v>
      </c>
      <c r="Q108" s="31" t="s">
        <v>108</v>
      </c>
      <c r="R108" s="31">
        <v>92.17</v>
      </c>
      <c r="S108" s="31" t="s">
        <v>108</v>
      </c>
    </row>
    <row r="109" spans="1:19" x14ac:dyDescent="0.35">
      <c r="A109" s="2">
        <v>33021</v>
      </c>
      <c r="B109" s="31" t="s">
        <v>108</v>
      </c>
      <c r="C109" s="31">
        <v>209.49</v>
      </c>
      <c r="D109" s="31" t="s">
        <v>108</v>
      </c>
      <c r="E109" s="31">
        <v>150.96709999999999</v>
      </c>
      <c r="F109" s="31">
        <v>66.087500000000006</v>
      </c>
      <c r="G109" s="31">
        <v>223.8526</v>
      </c>
      <c r="H109" s="31">
        <v>46.725099999999998</v>
      </c>
      <c r="I109" s="31">
        <v>1102.79</v>
      </c>
      <c r="J109" s="31">
        <v>1633.1120000000001</v>
      </c>
      <c r="K109" s="31" t="s">
        <v>108</v>
      </c>
      <c r="L109" s="31" t="s">
        <v>108</v>
      </c>
      <c r="M109" s="31" t="s">
        <v>108</v>
      </c>
      <c r="N109" s="31" t="s">
        <v>108</v>
      </c>
      <c r="O109" s="31" t="s">
        <v>108</v>
      </c>
      <c r="P109" s="31" t="s">
        <v>108</v>
      </c>
      <c r="Q109" s="31" t="s">
        <v>108</v>
      </c>
      <c r="R109" s="31">
        <v>92.17</v>
      </c>
      <c r="S109" s="31" t="s">
        <v>108</v>
      </c>
    </row>
    <row r="110" spans="1:19" x14ac:dyDescent="0.35">
      <c r="A110" s="2">
        <v>33022</v>
      </c>
      <c r="B110" s="31" t="s">
        <v>108</v>
      </c>
      <c r="C110" s="31">
        <v>216.221</v>
      </c>
      <c r="D110" s="31" t="s">
        <v>108</v>
      </c>
      <c r="E110" s="31">
        <v>147.36490000000001</v>
      </c>
      <c r="F110" s="31">
        <v>65.892600000000002</v>
      </c>
      <c r="G110" s="31">
        <v>219.15129999999999</v>
      </c>
      <c r="H110" s="31">
        <v>45.448399999999999</v>
      </c>
      <c r="I110" s="31">
        <v>1096.1279999999999</v>
      </c>
      <c r="J110" s="31">
        <v>1637.932</v>
      </c>
      <c r="K110" s="31" t="s">
        <v>108</v>
      </c>
      <c r="L110" s="31" t="s">
        <v>108</v>
      </c>
      <c r="M110" s="31" t="s">
        <v>108</v>
      </c>
      <c r="N110" s="31" t="s">
        <v>108</v>
      </c>
      <c r="O110" s="31" t="s">
        <v>108</v>
      </c>
      <c r="P110" s="31" t="s">
        <v>108</v>
      </c>
      <c r="Q110" s="31" t="s">
        <v>108</v>
      </c>
      <c r="R110" s="31">
        <v>91.98</v>
      </c>
      <c r="S110" s="31" t="s">
        <v>108</v>
      </c>
    </row>
    <row r="111" spans="1:19" x14ac:dyDescent="0.35">
      <c r="A111" s="2">
        <v>33023</v>
      </c>
      <c r="B111" s="31" t="s">
        <v>108</v>
      </c>
      <c r="C111" s="31">
        <v>217.251</v>
      </c>
      <c r="D111" s="31" t="s">
        <v>108</v>
      </c>
      <c r="E111" s="31">
        <v>146.0549</v>
      </c>
      <c r="F111" s="31">
        <v>65.361099999999993</v>
      </c>
      <c r="G111" s="31">
        <v>218.8801</v>
      </c>
      <c r="H111" s="31">
        <v>45.959099999999999</v>
      </c>
      <c r="I111" s="31">
        <v>1095.8979999999999</v>
      </c>
      <c r="J111" s="31">
        <v>1642.2170000000001</v>
      </c>
      <c r="K111" s="31" t="s">
        <v>108</v>
      </c>
      <c r="L111" s="31" t="s">
        <v>108</v>
      </c>
      <c r="M111" s="31" t="s">
        <v>108</v>
      </c>
      <c r="N111" s="31" t="s">
        <v>108</v>
      </c>
      <c r="O111" s="31" t="s">
        <v>108</v>
      </c>
      <c r="P111" s="31" t="s">
        <v>108</v>
      </c>
      <c r="Q111" s="31" t="s">
        <v>108</v>
      </c>
      <c r="R111" s="31">
        <v>92.33</v>
      </c>
      <c r="S111" s="31" t="s">
        <v>108</v>
      </c>
    </row>
    <row r="112" spans="1:19" x14ac:dyDescent="0.35">
      <c r="A112" s="2">
        <v>33024</v>
      </c>
      <c r="B112" s="31" t="s">
        <v>108</v>
      </c>
      <c r="C112" s="31">
        <v>210.38300000000001</v>
      </c>
      <c r="D112" s="31" t="s">
        <v>108</v>
      </c>
      <c r="E112" s="31">
        <v>145.20349999999999</v>
      </c>
      <c r="F112" s="31">
        <v>65.307900000000004</v>
      </c>
      <c r="G112" s="31">
        <v>219.60339999999999</v>
      </c>
      <c r="H112" s="31">
        <v>45.161200000000001</v>
      </c>
      <c r="I112" s="31">
        <v>1098.1949999999999</v>
      </c>
      <c r="J112" s="31">
        <v>1643.8240000000001</v>
      </c>
      <c r="K112" s="31" t="s">
        <v>108</v>
      </c>
      <c r="L112" s="31" t="s">
        <v>108</v>
      </c>
      <c r="M112" s="31" t="s">
        <v>108</v>
      </c>
      <c r="N112" s="31" t="s">
        <v>108</v>
      </c>
      <c r="O112" s="31" t="s">
        <v>108</v>
      </c>
      <c r="P112" s="31" t="s">
        <v>108</v>
      </c>
      <c r="Q112" s="31" t="s">
        <v>108</v>
      </c>
      <c r="R112" s="31">
        <v>92.93</v>
      </c>
      <c r="S112" s="31" t="s">
        <v>108</v>
      </c>
    </row>
    <row r="113" spans="1:19" x14ac:dyDescent="0.35">
      <c r="A113" s="2">
        <v>33025</v>
      </c>
      <c r="B113" s="31" t="s">
        <v>108</v>
      </c>
      <c r="C113" s="31">
        <v>208.73400000000001</v>
      </c>
      <c r="D113" s="31" t="s">
        <v>108</v>
      </c>
      <c r="E113" s="31">
        <v>146.4479</v>
      </c>
      <c r="F113" s="31">
        <v>64.404300000000006</v>
      </c>
      <c r="G113" s="31">
        <v>217.70480000000001</v>
      </c>
      <c r="H113" s="31">
        <v>42.990900000000003</v>
      </c>
      <c r="I113" s="31">
        <v>1096.1279999999999</v>
      </c>
      <c r="J113" s="31">
        <v>1660.9639999999999</v>
      </c>
      <c r="K113" s="31" t="s">
        <v>108</v>
      </c>
      <c r="L113" s="31" t="s">
        <v>108</v>
      </c>
      <c r="M113" s="31" t="s">
        <v>108</v>
      </c>
      <c r="N113" s="31" t="s">
        <v>108</v>
      </c>
      <c r="O113" s="31" t="s">
        <v>108</v>
      </c>
      <c r="P113" s="31" t="s">
        <v>108</v>
      </c>
      <c r="Q113" s="31" t="s">
        <v>108</v>
      </c>
      <c r="R113" s="31">
        <v>92.99</v>
      </c>
      <c r="S113" s="31" t="s">
        <v>108</v>
      </c>
    </row>
    <row r="114" spans="1:19" x14ac:dyDescent="0.35">
      <c r="A114" s="2">
        <v>33028</v>
      </c>
      <c r="B114" s="31" t="s">
        <v>108</v>
      </c>
      <c r="C114" s="31">
        <v>204.613</v>
      </c>
      <c r="D114" s="31" t="s">
        <v>108</v>
      </c>
      <c r="E114" s="31">
        <v>145.59649999999999</v>
      </c>
      <c r="F114" s="31">
        <v>64.209400000000002</v>
      </c>
      <c r="G114" s="31">
        <v>214.3596</v>
      </c>
      <c r="H114" s="31">
        <v>42.0334</v>
      </c>
      <c r="I114" s="31">
        <v>1097.79</v>
      </c>
      <c r="J114" s="31">
        <v>1661.499</v>
      </c>
      <c r="K114" s="31" t="s">
        <v>108</v>
      </c>
      <c r="L114" s="31" t="s">
        <v>108</v>
      </c>
      <c r="M114" s="31" t="s">
        <v>108</v>
      </c>
      <c r="N114" s="31" t="s">
        <v>108</v>
      </c>
      <c r="O114" s="31" t="s">
        <v>108</v>
      </c>
      <c r="P114" s="31" t="s">
        <v>108</v>
      </c>
      <c r="Q114" s="31" t="s">
        <v>108</v>
      </c>
      <c r="R114" s="31">
        <v>92.68</v>
      </c>
      <c r="S114" s="31" t="s">
        <v>108</v>
      </c>
    </row>
    <row r="115" spans="1:19" x14ac:dyDescent="0.35">
      <c r="A115" s="2">
        <v>33029</v>
      </c>
      <c r="B115" s="31" t="s">
        <v>108</v>
      </c>
      <c r="C115" s="31">
        <v>198.56899999999999</v>
      </c>
      <c r="D115" s="31" t="s">
        <v>108</v>
      </c>
      <c r="E115" s="31">
        <v>148.1508</v>
      </c>
      <c r="F115" s="31">
        <v>64.421999999999997</v>
      </c>
      <c r="G115" s="31">
        <v>214.3596</v>
      </c>
      <c r="H115" s="31">
        <v>43.118499999999997</v>
      </c>
      <c r="I115" s="31">
        <v>1096.93</v>
      </c>
      <c r="J115" s="31">
        <v>1657.2139999999999</v>
      </c>
      <c r="K115" s="31" t="s">
        <v>108</v>
      </c>
      <c r="L115" s="31" t="s">
        <v>108</v>
      </c>
      <c r="M115" s="31" t="s">
        <v>108</v>
      </c>
      <c r="N115" s="31" t="s">
        <v>108</v>
      </c>
      <c r="O115" s="31" t="s">
        <v>108</v>
      </c>
      <c r="P115" s="31" t="s">
        <v>108</v>
      </c>
      <c r="Q115" s="31" t="s">
        <v>108</v>
      </c>
      <c r="R115" s="31">
        <v>92.59</v>
      </c>
      <c r="S115" s="31" t="s">
        <v>108</v>
      </c>
    </row>
    <row r="116" spans="1:19" x14ac:dyDescent="0.35">
      <c r="A116" s="2">
        <v>33030</v>
      </c>
      <c r="B116" s="31" t="s">
        <v>108</v>
      </c>
      <c r="C116" s="31">
        <v>200.423</v>
      </c>
      <c r="D116" s="31" t="s">
        <v>108</v>
      </c>
      <c r="E116" s="31">
        <v>146.8409</v>
      </c>
      <c r="F116" s="31">
        <v>63.961300000000001</v>
      </c>
      <c r="G116" s="31">
        <v>214.8117</v>
      </c>
      <c r="H116" s="31">
        <v>41.905700000000003</v>
      </c>
      <c r="I116" s="31">
        <v>1093.9549999999999</v>
      </c>
      <c r="J116" s="31">
        <v>1657.75</v>
      </c>
      <c r="K116" s="31" t="s">
        <v>108</v>
      </c>
      <c r="L116" s="31" t="s">
        <v>108</v>
      </c>
      <c r="M116" s="31" t="s">
        <v>108</v>
      </c>
      <c r="N116" s="31" t="s">
        <v>108</v>
      </c>
      <c r="O116" s="31" t="s">
        <v>108</v>
      </c>
      <c r="P116" s="31" t="s">
        <v>108</v>
      </c>
      <c r="Q116" s="31" t="s">
        <v>108</v>
      </c>
      <c r="R116" s="31">
        <v>92.61</v>
      </c>
      <c r="S116" s="31" t="s">
        <v>108</v>
      </c>
    </row>
    <row r="117" spans="1:19" x14ac:dyDescent="0.35">
      <c r="A117" s="2">
        <v>33031</v>
      </c>
      <c r="B117" s="31" t="s">
        <v>108</v>
      </c>
      <c r="C117" s="31">
        <v>197.84800000000001</v>
      </c>
      <c r="D117" s="31" t="s">
        <v>108</v>
      </c>
      <c r="E117" s="31">
        <v>146.90639999999999</v>
      </c>
      <c r="F117" s="31">
        <v>63.447499999999998</v>
      </c>
      <c r="G117" s="31">
        <v>217.976</v>
      </c>
      <c r="H117" s="31">
        <v>41.841900000000003</v>
      </c>
      <c r="I117" s="31">
        <v>1093.269</v>
      </c>
      <c r="J117" s="31">
        <v>1658.2850000000001</v>
      </c>
      <c r="K117" s="31" t="s">
        <v>108</v>
      </c>
      <c r="L117" s="31" t="s">
        <v>108</v>
      </c>
      <c r="M117" s="31" t="s">
        <v>108</v>
      </c>
      <c r="N117" s="31" t="s">
        <v>108</v>
      </c>
      <c r="O117" s="31" t="s">
        <v>108</v>
      </c>
      <c r="P117" s="31" t="s">
        <v>108</v>
      </c>
      <c r="Q117" s="31" t="s">
        <v>108</v>
      </c>
      <c r="R117" s="31">
        <v>92.8</v>
      </c>
      <c r="S117" s="31" t="s">
        <v>108</v>
      </c>
    </row>
    <row r="118" spans="1:19" x14ac:dyDescent="0.35">
      <c r="A118" s="2">
        <v>33032</v>
      </c>
      <c r="B118" s="31" t="s">
        <v>108</v>
      </c>
      <c r="C118" s="31">
        <v>194.58500000000001</v>
      </c>
      <c r="D118" s="31" t="s">
        <v>108</v>
      </c>
      <c r="E118" s="31">
        <v>146.52359999999999</v>
      </c>
      <c r="F118" s="31">
        <v>63.642400000000002</v>
      </c>
      <c r="G118" s="31">
        <v>216.86150000000001</v>
      </c>
      <c r="H118" s="31">
        <v>39.427300000000002</v>
      </c>
      <c r="I118" s="31">
        <v>1090.982</v>
      </c>
      <c r="J118" s="31">
        <v>1657.75</v>
      </c>
      <c r="K118" s="31" t="s">
        <v>108</v>
      </c>
      <c r="L118" s="31" t="s">
        <v>108</v>
      </c>
      <c r="M118" s="31" t="s">
        <v>108</v>
      </c>
      <c r="N118" s="31" t="s">
        <v>108</v>
      </c>
      <c r="O118" s="31" t="s">
        <v>108</v>
      </c>
      <c r="P118" s="31" t="s">
        <v>108</v>
      </c>
      <c r="Q118" s="31" t="s">
        <v>108</v>
      </c>
      <c r="R118" s="31">
        <v>93.08</v>
      </c>
      <c r="S118" s="31" t="s">
        <v>108</v>
      </c>
    </row>
    <row r="119" spans="1:19" x14ac:dyDescent="0.35">
      <c r="A119" s="2">
        <v>33035</v>
      </c>
      <c r="B119" s="31" t="s">
        <v>108</v>
      </c>
      <c r="C119" s="31">
        <v>191.845</v>
      </c>
      <c r="D119" s="31" t="s">
        <v>108</v>
      </c>
      <c r="E119" s="31">
        <v>144.13130000000001</v>
      </c>
      <c r="F119" s="31">
        <v>63.731000000000002</v>
      </c>
      <c r="G119" s="31">
        <v>219.91919999999999</v>
      </c>
      <c r="H119" s="31">
        <v>37.72</v>
      </c>
      <c r="I119" s="31">
        <v>1086.636</v>
      </c>
      <c r="J119" s="31">
        <v>1656.143</v>
      </c>
      <c r="K119" s="31" t="s">
        <v>108</v>
      </c>
      <c r="L119" s="31" t="s">
        <v>108</v>
      </c>
      <c r="M119" s="31" t="s">
        <v>108</v>
      </c>
      <c r="N119" s="31" t="s">
        <v>108</v>
      </c>
      <c r="O119" s="31" t="s">
        <v>108</v>
      </c>
      <c r="P119" s="31" t="s">
        <v>108</v>
      </c>
      <c r="Q119" s="31" t="s">
        <v>108</v>
      </c>
      <c r="R119" s="31">
        <v>92.93</v>
      </c>
      <c r="S119" s="31" t="s">
        <v>108</v>
      </c>
    </row>
    <row r="120" spans="1:19" x14ac:dyDescent="0.35">
      <c r="A120" s="2">
        <v>33036</v>
      </c>
      <c r="B120" s="31" t="s">
        <v>108</v>
      </c>
      <c r="C120" s="31">
        <v>199.804</v>
      </c>
      <c r="D120" s="31" t="s">
        <v>108</v>
      </c>
      <c r="E120" s="31">
        <v>145.64150000000001</v>
      </c>
      <c r="F120" s="31">
        <v>63.624699999999997</v>
      </c>
      <c r="G120" s="31">
        <v>219.70570000000001</v>
      </c>
      <c r="H120" s="31">
        <v>38.940600000000003</v>
      </c>
      <c r="I120" s="31">
        <v>1088.809</v>
      </c>
      <c r="J120" s="31">
        <v>1656.143</v>
      </c>
      <c r="K120" s="31" t="s">
        <v>108</v>
      </c>
      <c r="L120" s="31" t="s">
        <v>108</v>
      </c>
      <c r="M120" s="31" t="s">
        <v>108</v>
      </c>
      <c r="N120" s="31" t="s">
        <v>108</v>
      </c>
      <c r="O120" s="31" t="s">
        <v>108</v>
      </c>
      <c r="P120" s="31" t="s">
        <v>108</v>
      </c>
      <c r="Q120" s="31" t="s">
        <v>108</v>
      </c>
      <c r="R120" s="31">
        <v>92.94</v>
      </c>
      <c r="S120" s="31" t="s">
        <v>108</v>
      </c>
    </row>
    <row r="121" spans="1:19" x14ac:dyDescent="0.35">
      <c r="A121" s="2">
        <v>33037</v>
      </c>
      <c r="B121" s="31" t="s">
        <v>108</v>
      </c>
      <c r="C121" s="31">
        <v>201.69</v>
      </c>
      <c r="D121" s="31" t="s">
        <v>108</v>
      </c>
      <c r="E121" s="31">
        <v>144.51329999999999</v>
      </c>
      <c r="F121" s="31">
        <v>62.915999999999997</v>
      </c>
      <c r="G121" s="31">
        <v>219.24590000000001</v>
      </c>
      <c r="H121" s="31">
        <v>39.015700000000002</v>
      </c>
      <c r="I121" s="31">
        <v>1089.3810000000001</v>
      </c>
      <c r="J121" s="31">
        <v>1664.713</v>
      </c>
      <c r="K121" s="31" t="s">
        <v>108</v>
      </c>
      <c r="L121" s="31" t="s">
        <v>108</v>
      </c>
      <c r="M121" s="31" t="s">
        <v>108</v>
      </c>
      <c r="N121" s="31" t="s">
        <v>108</v>
      </c>
      <c r="O121" s="31" t="s">
        <v>108</v>
      </c>
      <c r="P121" s="31" t="s">
        <v>108</v>
      </c>
      <c r="Q121" s="31" t="s">
        <v>108</v>
      </c>
      <c r="R121" s="31">
        <v>92.54</v>
      </c>
      <c r="S121" s="31" t="s">
        <v>108</v>
      </c>
    </row>
    <row r="122" spans="1:19" x14ac:dyDescent="0.35">
      <c r="A122" s="2">
        <v>33038</v>
      </c>
      <c r="B122" s="31" t="s">
        <v>108</v>
      </c>
      <c r="C122" s="31">
        <v>203.82900000000001</v>
      </c>
      <c r="D122" s="31" t="s">
        <v>108</v>
      </c>
      <c r="E122" s="31">
        <v>145.4579</v>
      </c>
      <c r="F122" s="31">
        <v>61.976900000000001</v>
      </c>
      <c r="G122" s="31">
        <v>214.14510000000001</v>
      </c>
      <c r="H122" s="31">
        <v>38.174999999999997</v>
      </c>
      <c r="I122" s="31">
        <v>1094.6410000000001</v>
      </c>
      <c r="J122" s="31">
        <v>1667.9269999999999</v>
      </c>
      <c r="K122" s="31" t="s">
        <v>108</v>
      </c>
      <c r="L122" s="31" t="s">
        <v>108</v>
      </c>
      <c r="M122" s="31" t="s">
        <v>108</v>
      </c>
      <c r="N122" s="31" t="s">
        <v>108</v>
      </c>
      <c r="O122" s="31" t="s">
        <v>108</v>
      </c>
      <c r="P122" s="31" t="s">
        <v>108</v>
      </c>
      <c r="Q122" s="31" t="s">
        <v>108</v>
      </c>
      <c r="R122" s="31">
        <v>92.73</v>
      </c>
      <c r="S122" s="31" t="s">
        <v>108</v>
      </c>
    </row>
    <row r="123" spans="1:19" x14ac:dyDescent="0.35">
      <c r="A123" s="2">
        <v>33039</v>
      </c>
      <c r="B123" s="31" t="s">
        <v>108</v>
      </c>
      <c r="C123" s="31">
        <v>205.642</v>
      </c>
      <c r="D123" s="31" t="s">
        <v>108</v>
      </c>
      <c r="E123" s="31">
        <v>146.13249999999999</v>
      </c>
      <c r="F123" s="31">
        <v>62.419899999999998</v>
      </c>
      <c r="G123" s="31">
        <v>212.3862</v>
      </c>
      <c r="H123" s="31">
        <v>38.704300000000003</v>
      </c>
      <c r="I123" s="31">
        <v>1092.239</v>
      </c>
      <c r="J123" s="31">
        <v>1658.2850000000001</v>
      </c>
      <c r="K123" s="31" t="s">
        <v>108</v>
      </c>
      <c r="L123" s="31" t="s">
        <v>108</v>
      </c>
      <c r="M123" s="31" t="s">
        <v>108</v>
      </c>
      <c r="N123" s="31" t="s">
        <v>108</v>
      </c>
      <c r="O123" s="31" t="s">
        <v>108</v>
      </c>
      <c r="P123" s="31" t="s">
        <v>108</v>
      </c>
      <c r="Q123" s="31" t="s">
        <v>108</v>
      </c>
      <c r="R123" s="31">
        <v>92.59</v>
      </c>
      <c r="S123" s="31" t="s">
        <v>108</v>
      </c>
    </row>
    <row r="124" spans="1:19" x14ac:dyDescent="0.35">
      <c r="A124" s="2">
        <v>33042</v>
      </c>
      <c r="B124" s="31" t="s">
        <v>108</v>
      </c>
      <c r="C124" s="31">
        <v>205.642</v>
      </c>
      <c r="D124" s="31" t="s">
        <v>108</v>
      </c>
      <c r="E124" s="31">
        <v>146.13249999999999</v>
      </c>
      <c r="F124" s="31">
        <v>62.419899999999998</v>
      </c>
      <c r="G124" s="31">
        <v>212.3862</v>
      </c>
      <c r="H124" s="31">
        <v>38.704300000000003</v>
      </c>
      <c r="I124" s="31">
        <v>1091.21</v>
      </c>
      <c r="J124" s="31">
        <v>1653.4649999999999</v>
      </c>
      <c r="K124" s="31" t="s">
        <v>108</v>
      </c>
      <c r="L124" s="31" t="s">
        <v>108</v>
      </c>
      <c r="M124" s="31" t="s">
        <v>108</v>
      </c>
      <c r="N124" s="31" t="s">
        <v>108</v>
      </c>
      <c r="O124" s="31" t="s">
        <v>108</v>
      </c>
      <c r="P124" s="31" t="s">
        <v>108</v>
      </c>
      <c r="Q124" s="31" t="s">
        <v>108</v>
      </c>
      <c r="R124" s="31">
        <v>92.02</v>
      </c>
      <c r="S124" s="31" t="s">
        <v>108</v>
      </c>
    </row>
    <row r="125" spans="1:19" x14ac:dyDescent="0.35">
      <c r="A125" s="2">
        <v>33043</v>
      </c>
      <c r="B125" s="31" t="s">
        <v>108</v>
      </c>
      <c r="C125" s="31">
        <v>200.67400000000001</v>
      </c>
      <c r="D125" s="31" t="s">
        <v>108</v>
      </c>
      <c r="E125" s="31">
        <v>148.15649999999999</v>
      </c>
      <c r="F125" s="31">
        <v>62.331299999999999</v>
      </c>
      <c r="G125" s="31">
        <v>215.2004</v>
      </c>
      <c r="H125" s="31">
        <v>38.704300000000003</v>
      </c>
      <c r="I125" s="31">
        <v>1088.58</v>
      </c>
      <c r="J125" s="31">
        <v>1652.9290000000001</v>
      </c>
      <c r="K125" s="31" t="s">
        <v>108</v>
      </c>
      <c r="L125" s="31" t="s">
        <v>108</v>
      </c>
      <c r="M125" s="31" t="s">
        <v>108</v>
      </c>
      <c r="N125" s="31" t="s">
        <v>108</v>
      </c>
      <c r="O125" s="31" t="s">
        <v>108</v>
      </c>
      <c r="P125" s="31" t="s">
        <v>108</v>
      </c>
      <c r="Q125" s="31" t="s">
        <v>108</v>
      </c>
      <c r="R125" s="31">
        <v>91.91</v>
      </c>
      <c r="S125" s="31" t="s">
        <v>108</v>
      </c>
    </row>
    <row r="126" spans="1:19" x14ac:dyDescent="0.35">
      <c r="A126" s="2">
        <v>33044</v>
      </c>
      <c r="B126" s="31" t="s">
        <v>108</v>
      </c>
      <c r="C126" s="31">
        <v>202.886</v>
      </c>
      <c r="D126" s="31" t="s">
        <v>108</v>
      </c>
      <c r="E126" s="31">
        <v>144.91810000000001</v>
      </c>
      <c r="F126" s="31">
        <v>62.561599999999999</v>
      </c>
      <c r="G126" s="31">
        <v>217.22319999999999</v>
      </c>
      <c r="H126" s="31">
        <v>39.327100000000002</v>
      </c>
      <c r="I126" s="31">
        <v>1086.865</v>
      </c>
      <c r="J126" s="31">
        <v>1648.1089999999999</v>
      </c>
      <c r="K126" s="31" t="s">
        <v>108</v>
      </c>
      <c r="L126" s="31" t="s">
        <v>108</v>
      </c>
      <c r="M126" s="31" t="s">
        <v>108</v>
      </c>
      <c r="N126" s="31" t="s">
        <v>108</v>
      </c>
      <c r="O126" s="31" t="s">
        <v>108</v>
      </c>
      <c r="P126" s="31" t="s">
        <v>108</v>
      </c>
      <c r="Q126" s="31" t="s">
        <v>108</v>
      </c>
      <c r="R126" s="31">
        <v>92.06</v>
      </c>
      <c r="S126" s="31" t="s">
        <v>108</v>
      </c>
    </row>
    <row r="127" spans="1:19" x14ac:dyDescent="0.35">
      <c r="A127" s="2">
        <v>33045</v>
      </c>
      <c r="B127" s="31" t="s">
        <v>108</v>
      </c>
      <c r="C127" s="31">
        <v>202.77799999999999</v>
      </c>
      <c r="D127" s="31" t="s">
        <v>108</v>
      </c>
      <c r="E127" s="31">
        <v>146.53729999999999</v>
      </c>
      <c r="F127" s="31">
        <v>62.561599999999999</v>
      </c>
      <c r="G127" s="31">
        <v>219.15790000000001</v>
      </c>
      <c r="H127" s="31">
        <v>37.49</v>
      </c>
      <c r="I127" s="31">
        <v>1085.0360000000001</v>
      </c>
      <c r="J127" s="31">
        <v>1651.8579999999999</v>
      </c>
      <c r="K127" s="31" t="s">
        <v>108</v>
      </c>
      <c r="L127" s="31" t="s">
        <v>108</v>
      </c>
      <c r="M127" s="31" t="s">
        <v>108</v>
      </c>
      <c r="N127" s="31" t="s">
        <v>108</v>
      </c>
      <c r="O127" s="31" t="s">
        <v>108</v>
      </c>
      <c r="P127" s="31" t="s">
        <v>108</v>
      </c>
      <c r="Q127" s="31" t="s">
        <v>108</v>
      </c>
      <c r="R127" s="31">
        <v>92.11</v>
      </c>
      <c r="S127" s="31" t="s">
        <v>108</v>
      </c>
    </row>
    <row r="128" spans="1:19" x14ac:dyDescent="0.35">
      <c r="A128" s="2">
        <v>33046</v>
      </c>
      <c r="B128" s="31" t="s">
        <v>108</v>
      </c>
      <c r="C128" s="31">
        <v>207.673</v>
      </c>
      <c r="D128" s="31" t="s">
        <v>108</v>
      </c>
      <c r="E128" s="31">
        <v>147.21199999999999</v>
      </c>
      <c r="F128" s="31">
        <v>62.508499999999998</v>
      </c>
      <c r="G128" s="31">
        <v>217.7508</v>
      </c>
      <c r="H128" s="31">
        <v>37.178600000000003</v>
      </c>
      <c r="I128" s="31">
        <v>1084.1210000000001</v>
      </c>
      <c r="J128" s="31">
        <v>1652.9290000000001</v>
      </c>
      <c r="K128" s="31" t="s">
        <v>108</v>
      </c>
      <c r="L128" s="31" t="s">
        <v>108</v>
      </c>
      <c r="M128" s="31" t="s">
        <v>108</v>
      </c>
      <c r="N128" s="31" t="s">
        <v>108</v>
      </c>
      <c r="O128" s="31" t="s">
        <v>108</v>
      </c>
      <c r="P128" s="31" t="s">
        <v>108</v>
      </c>
      <c r="Q128" s="31" t="s">
        <v>108</v>
      </c>
      <c r="R128" s="31">
        <v>91.97</v>
      </c>
      <c r="S128" s="31" t="s">
        <v>108</v>
      </c>
    </row>
    <row r="129" spans="1:19" x14ac:dyDescent="0.35">
      <c r="A129" s="2">
        <v>33049</v>
      </c>
      <c r="B129" s="31" t="s">
        <v>108</v>
      </c>
      <c r="C129" s="31">
        <v>211.517</v>
      </c>
      <c r="D129" s="31" t="s">
        <v>108</v>
      </c>
      <c r="E129" s="31">
        <v>144.91810000000001</v>
      </c>
      <c r="F129" s="31">
        <v>63.110900000000001</v>
      </c>
      <c r="G129" s="31">
        <v>223.55520000000001</v>
      </c>
      <c r="H129" s="31">
        <v>37.334299999999999</v>
      </c>
      <c r="I129" s="31">
        <v>1080.9190000000001</v>
      </c>
      <c r="J129" s="31">
        <v>1643.288</v>
      </c>
      <c r="K129" s="31" t="s">
        <v>108</v>
      </c>
      <c r="L129" s="31" t="s">
        <v>108</v>
      </c>
      <c r="M129" s="31" t="s">
        <v>108</v>
      </c>
      <c r="N129" s="31" t="s">
        <v>108</v>
      </c>
      <c r="O129" s="31" t="s">
        <v>108</v>
      </c>
      <c r="P129" s="31" t="s">
        <v>108</v>
      </c>
      <c r="Q129" s="31" t="s">
        <v>108</v>
      </c>
      <c r="R129" s="31">
        <v>92.1</v>
      </c>
      <c r="S129" s="31" t="s">
        <v>108</v>
      </c>
    </row>
    <row r="130" spans="1:19" x14ac:dyDescent="0.35">
      <c r="A130" s="2">
        <v>33050</v>
      </c>
      <c r="B130" s="31" t="s">
        <v>108</v>
      </c>
      <c r="C130" s="31">
        <v>208.036</v>
      </c>
      <c r="D130" s="31" t="s">
        <v>108</v>
      </c>
      <c r="E130" s="31">
        <v>144.17599999999999</v>
      </c>
      <c r="F130" s="31">
        <v>62.526200000000003</v>
      </c>
      <c r="G130" s="31">
        <v>222.06010000000001</v>
      </c>
      <c r="H130" s="31">
        <v>38.735500000000002</v>
      </c>
      <c r="I130" s="31">
        <v>1081.491</v>
      </c>
      <c r="J130" s="31">
        <v>1648.1089999999999</v>
      </c>
      <c r="K130" s="31" t="s">
        <v>108</v>
      </c>
      <c r="L130" s="31" t="s">
        <v>108</v>
      </c>
      <c r="M130" s="31" t="s">
        <v>108</v>
      </c>
      <c r="N130" s="31" t="s">
        <v>108</v>
      </c>
      <c r="O130" s="31" t="s">
        <v>108</v>
      </c>
      <c r="P130" s="31" t="s">
        <v>108</v>
      </c>
      <c r="Q130" s="31" t="s">
        <v>108</v>
      </c>
      <c r="R130" s="31">
        <v>91.46</v>
      </c>
      <c r="S130" s="31" t="s">
        <v>108</v>
      </c>
    </row>
    <row r="131" spans="1:19" x14ac:dyDescent="0.35">
      <c r="A131" s="2">
        <v>33051</v>
      </c>
      <c r="B131" s="31" t="s">
        <v>108</v>
      </c>
      <c r="C131" s="31">
        <v>202.596</v>
      </c>
      <c r="D131" s="31" t="s">
        <v>108</v>
      </c>
      <c r="E131" s="31">
        <v>145.7277</v>
      </c>
      <c r="F131" s="31">
        <v>62.5794</v>
      </c>
      <c r="G131" s="31">
        <v>222.4119</v>
      </c>
      <c r="H131" s="31">
        <v>38.610900000000001</v>
      </c>
      <c r="I131" s="31">
        <v>1083.2059999999999</v>
      </c>
      <c r="J131" s="31">
        <v>1651.8579999999999</v>
      </c>
      <c r="K131" s="31" t="s">
        <v>108</v>
      </c>
      <c r="L131" s="31" t="s">
        <v>108</v>
      </c>
      <c r="M131" s="31" t="s">
        <v>108</v>
      </c>
      <c r="N131" s="31" t="s">
        <v>108</v>
      </c>
      <c r="O131" s="31" t="s">
        <v>108</v>
      </c>
      <c r="P131" s="31" t="s">
        <v>108</v>
      </c>
      <c r="Q131" s="31" t="s">
        <v>108</v>
      </c>
      <c r="R131" s="31">
        <v>91.53</v>
      </c>
      <c r="S131" s="31" t="s">
        <v>108</v>
      </c>
    </row>
    <row r="132" spans="1:19" x14ac:dyDescent="0.35">
      <c r="A132" s="2">
        <v>33052</v>
      </c>
      <c r="B132" s="31" t="s">
        <v>108</v>
      </c>
      <c r="C132" s="31">
        <v>204.99</v>
      </c>
      <c r="D132" s="31" t="s">
        <v>108</v>
      </c>
      <c r="E132" s="31">
        <v>152.8792</v>
      </c>
      <c r="F132" s="31">
        <v>62.738799999999998</v>
      </c>
      <c r="G132" s="31">
        <v>222.4119</v>
      </c>
      <c r="H132" s="31">
        <v>38.424100000000003</v>
      </c>
      <c r="I132" s="31">
        <v>1079.7760000000001</v>
      </c>
      <c r="J132" s="31">
        <v>1657.75</v>
      </c>
      <c r="K132" s="31" t="s">
        <v>108</v>
      </c>
      <c r="L132" s="31" t="s">
        <v>108</v>
      </c>
      <c r="M132" s="31" t="s">
        <v>108</v>
      </c>
      <c r="N132" s="31" t="s">
        <v>108</v>
      </c>
      <c r="O132" s="31" t="s">
        <v>108</v>
      </c>
      <c r="P132" s="31" t="s">
        <v>108</v>
      </c>
      <c r="Q132" s="31" t="s">
        <v>108</v>
      </c>
      <c r="R132" s="31">
        <v>91.68</v>
      </c>
      <c r="S132" s="31" t="s">
        <v>108</v>
      </c>
    </row>
    <row r="133" spans="1:19" x14ac:dyDescent="0.35">
      <c r="A133" s="2">
        <v>33053</v>
      </c>
      <c r="B133" s="31" t="s">
        <v>108</v>
      </c>
      <c r="C133" s="31">
        <v>203.82900000000001</v>
      </c>
      <c r="D133" s="31" t="s">
        <v>108</v>
      </c>
      <c r="E133" s="31">
        <v>153.8237</v>
      </c>
      <c r="F133" s="31">
        <v>63.766399999999997</v>
      </c>
      <c r="G133" s="31">
        <v>228.83189999999999</v>
      </c>
      <c r="H133" s="31">
        <v>38.797699999999999</v>
      </c>
      <c r="I133" s="31">
        <v>1073.4860000000001</v>
      </c>
      <c r="J133" s="31">
        <v>1663.106</v>
      </c>
      <c r="K133" s="31" t="s">
        <v>108</v>
      </c>
      <c r="L133" s="31" t="s">
        <v>108</v>
      </c>
      <c r="M133" s="31" t="s">
        <v>108</v>
      </c>
      <c r="N133" s="31" t="s">
        <v>108</v>
      </c>
      <c r="O133" s="31" t="s">
        <v>108</v>
      </c>
      <c r="P133" s="31" t="s">
        <v>108</v>
      </c>
      <c r="Q133" s="31" t="s">
        <v>108</v>
      </c>
      <c r="R133" s="31">
        <v>91.15</v>
      </c>
      <c r="S133" s="31" t="s">
        <v>108</v>
      </c>
    </row>
    <row r="134" spans="1:19" x14ac:dyDescent="0.35">
      <c r="A134" s="2">
        <v>33056</v>
      </c>
      <c r="B134" s="31" t="s">
        <v>108</v>
      </c>
      <c r="C134" s="31">
        <v>205.53299999999999</v>
      </c>
      <c r="D134" s="31" t="s">
        <v>108</v>
      </c>
      <c r="E134" s="31">
        <v>152.33940000000001</v>
      </c>
      <c r="F134" s="31">
        <v>63.925899999999999</v>
      </c>
      <c r="G134" s="31">
        <v>236.39510000000001</v>
      </c>
      <c r="H134" s="31">
        <v>40.759399999999999</v>
      </c>
      <c r="I134" s="31">
        <v>1074.058</v>
      </c>
      <c r="J134" s="31">
        <v>1662.0350000000001</v>
      </c>
      <c r="K134" s="31" t="s">
        <v>108</v>
      </c>
      <c r="L134" s="31" t="s">
        <v>108</v>
      </c>
      <c r="M134" s="31" t="s">
        <v>108</v>
      </c>
      <c r="N134" s="31" t="s">
        <v>108</v>
      </c>
      <c r="O134" s="31" t="s">
        <v>108</v>
      </c>
      <c r="P134" s="31" t="s">
        <v>108</v>
      </c>
      <c r="Q134" s="31" t="s">
        <v>108</v>
      </c>
      <c r="R134" s="31">
        <v>90.51</v>
      </c>
      <c r="S134" s="31" t="s">
        <v>108</v>
      </c>
    </row>
    <row r="135" spans="1:19" x14ac:dyDescent="0.35">
      <c r="A135" s="2">
        <v>33057</v>
      </c>
      <c r="B135" s="31" t="s">
        <v>108</v>
      </c>
      <c r="C135" s="31">
        <v>203.39400000000001</v>
      </c>
      <c r="D135" s="31" t="s">
        <v>108</v>
      </c>
      <c r="E135" s="31">
        <v>152.60929999999999</v>
      </c>
      <c r="F135" s="31">
        <v>64.510599999999997</v>
      </c>
      <c r="G135" s="31">
        <v>237.97810000000001</v>
      </c>
      <c r="H135" s="31">
        <v>41.226500000000001</v>
      </c>
      <c r="I135" s="31">
        <v>1075.6590000000001</v>
      </c>
      <c r="J135" s="31">
        <v>1665.7840000000001</v>
      </c>
      <c r="K135" s="31" t="s">
        <v>108</v>
      </c>
      <c r="L135" s="31" t="s">
        <v>108</v>
      </c>
      <c r="M135" s="31" t="s">
        <v>108</v>
      </c>
      <c r="N135" s="31" t="s">
        <v>108</v>
      </c>
      <c r="O135" s="31" t="s">
        <v>108</v>
      </c>
      <c r="P135" s="31" t="s">
        <v>108</v>
      </c>
      <c r="Q135" s="31" t="s">
        <v>108</v>
      </c>
      <c r="R135" s="31">
        <v>90.43</v>
      </c>
      <c r="S135" s="31" t="s">
        <v>108</v>
      </c>
    </row>
    <row r="136" spans="1:19" x14ac:dyDescent="0.35">
      <c r="A136" s="2">
        <v>33058</v>
      </c>
      <c r="B136" s="31" t="s">
        <v>108</v>
      </c>
      <c r="C136" s="31">
        <v>203.39400000000001</v>
      </c>
      <c r="D136" s="31" t="s">
        <v>108</v>
      </c>
      <c r="E136" s="31">
        <v>152.60929999999999</v>
      </c>
      <c r="F136" s="31">
        <v>64.510599999999997</v>
      </c>
      <c r="G136" s="31">
        <v>237.97810000000001</v>
      </c>
      <c r="H136" s="31">
        <v>41.226500000000001</v>
      </c>
      <c r="I136" s="31">
        <v>1080.9190000000001</v>
      </c>
      <c r="J136" s="31">
        <v>1665.7840000000001</v>
      </c>
      <c r="K136" s="31" t="s">
        <v>108</v>
      </c>
      <c r="L136" s="31" t="s">
        <v>108</v>
      </c>
      <c r="M136" s="31" t="s">
        <v>108</v>
      </c>
      <c r="N136" s="31" t="s">
        <v>108</v>
      </c>
      <c r="O136" s="31" t="s">
        <v>108</v>
      </c>
      <c r="P136" s="31" t="s">
        <v>108</v>
      </c>
      <c r="Q136" s="31" t="s">
        <v>108</v>
      </c>
      <c r="R136" s="31">
        <v>90.43</v>
      </c>
      <c r="S136" s="31" t="s">
        <v>108</v>
      </c>
    </row>
    <row r="137" spans="1:19" x14ac:dyDescent="0.35">
      <c r="A137" s="2">
        <v>33059</v>
      </c>
      <c r="B137" s="31" t="s">
        <v>108</v>
      </c>
      <c r="C137" s="31">
        <v>199.26</v>
      </c>
      <c r="D137" s="31" t="s">
        <v>108</v>
      </c>
      <c r="E137" s="31">
        <v>156.5898</v>
      </c>
      <c r="F137" s="31">
        <v>64.368899999999996</v>
      </c>
      <c r="G137" s="31">
        <v>230.50280000000001</v>
      </c>
      <c r="H137" s="31">
        <v>40.2301</v>
      </c>
      <c r="I137" s="31">
        <v>1079.204</v>
      </c>
      <c r="J137" s="31">
        <v>1662.57</v>
      </c>
      <c r="K137" s="31" t="s">
        <v>108</v>
      </c>
      <c r="L137" s="31" t="s">
        <v>108</v>
      </c>
      <c r="M137" s="31" t="s">
        <v>108</v>
      </c>
      <c r="N137" s="31" t="s">
        <v>108</v>
      </c>
      <c r="O137" s="31" t="s">
        <v>108</v>
      </c>
      <c r="P137" s="31" t="s">
        <v>108</v>
      </c>
      <c r="Q137" s="31" t="s">
        <v>108</v>
      </c>
      <c r="R137" s="31">
        <v>90.41</v>
      </c>
      <c r="S137" s="31" t="s">
        <v>108</v>
      </c>
    </row>
    <row r="138" spans="1:19" x14ac:dyDescent="0.35">
      <c r="A138" s="2">
        <v>33060</v>
      </c>
      <c r="B138" s="31" t="s">
        <v>108</v>
      </c>
      <c r="C138" s="31">
        <v>200.928</v>
      </c>
      <c r="D138" s="31" t="s">
        <v>108</v>
      </c>
      <c r="E138" s="31">
        <v>159.49090000000001</v>
      </c>
      <c r="F138" s="31">
        <v>64.298000000000002</v>
      </c>
      <c r="G138" s="31">
        <v>226.8091</v>
      </c>
      <c r="H138" s="31">
        <v>40.8217</v>
      </c>
      <c r="I138" s="31">
        <v>1082.749</v>
      </c>
      <c r="J138" s="31">
        <v>1651.3219999999999</v>
      </c>
      <c r="K138" s="31" t="s">
        <v>108</v>
      </c>
      <c r="L138" s="31" t="s">
        <v>108</v>
      </c>
      <c r="M138" s="31" t="s">
        <v>108</v>
      </c>
      <c r="N138" s="31" t="s">
        <v>108</v>
      </c>
      <c r="O138" s="31" t="s">
        <v>108</v>
      </c>
      <c r="P138" s="31" t="s">
        <v>108</v>
      </c>
      <c r="Q138" s="31" t="s">
        <v>108</v>
      </c>
      <c r="R138" s="31">
        <v>90.5</v>
      </c>
      <c r="S138" s="31" t="s">
        <v>108</v>
      </c>
    </row>
    <row r="139" spans="1:19" x14ac:dyDescent="0.35">
      <c r="A139" s="2">
        <v>33063</v>
      </c>
      <c r="B139" s="31" t="s">
        <v>108</v>
      </c>
      <c r="C139" s="31">
        <v>205.84700000000001</v>
      </c>
      <c r="D139" s="31" t="s">
        <v>108</v>
      </c>
      <c r="E139" s="31">
        <v>158.34399999999999</v>
      </c>
      <c r="F139" s="31">
        <v>63.768999999999998</v>
      </c>
      <c r="G139" s="31">
        <v>225.66579999999999</v>
      </c>
      <c r="H139" s="31">
        <v>40.292400000000001</v>
      </c>
      <c r="I139" s="31">
        <v>1080.462</v>
      </c>
      <c r="J139" s="31">
        <v>1646.502</v>
      </c>
      <c r="K139" s="31" t="s">
        <v>108</v>
      </c>
      <c r="L139" s="31" t="s">
        <v>108</v>
      </c>
      <c r="M139" s="31" t="s">
        <v>108</v>
      </c>
      <c r="N139" s="31" t="s">
        <v>108</v>
      </c>
      <c r="O139" s="31" t="s">
        <v>108</v>
      </c>
      <c r="P139" s="31" t="s">
        <v>108</v>
      </c>
      <c r="Q139" s="31" t="s">
        <v>108</v>
      </c>
      <c r="R139" s="31">
        <v>90.27</v>
      </c>
      <c r="S139" s="31" t="s">
        <v>108</v>
      </c>
    </row>
    <row r="140" spans="1:19" x14ac:dyDescent="0.35">
      <c r="A140" s="2">
        <v>33064</v>
      </c>
      <c r="B140" s="31" t="s">
        <v>108</v>
      </c>
      <c r="C140" s="31">
        <v>209.07499999999999</v>
      </c>
      <c r="D140" s="31" t="s">
        <v>108</v>
      </c>
      <c r="E140" s="31">
        <v>157.53440000000001</v>
      </c>
      <c r="F140" s="31">
        <v>63.2776</v>
      </c>
      <c r="G140" s="31">
        <v>225.66579999999999</v>
      </c>
      <c r="H140" s="31">
        <v>38.766599999999997</v>
      </c>
      <c r="I140" s="31">
        <v>1075.7729999999999</v>
      </c>
      <c r="J140" s="31">
        <v>1644.3589999999999</v>
      </c>
      <c r="K140" s="31" t="s">
        <v>108</v>
      </c>
      <c r="L140" s="31" t="s">
        <v>108</v>
      </c>
      <c r="M140" s="31" t="s">
        <v>108</v>
      </c>
      <c r="N140" s="31" t="s">
        <v>108</v>
      </c>
      <c r="O140" s="31" t="s">
        <v>108</v>
      </c>
      <c r="P140" s="31" t="s">
        <v>108</v>
      </c>
      <c r="Q140" s="31" t="s">
        <v>108</v>
      </c>
      <c r="R140" s="31">
        <v>89.58</v>
      </c>
      <c r="S140" s="31" t="s">
        <v>108</v>
      </c>
    </row>
    <row r="141" spans="1:19" x14ac:dyDescent="0.35">
      <c r="A141" s="2">
        <v>33065</v>
      </c>
      <c r="B141" s="31" t="s">
        <v>108</v>
      </c>
      <c r="C141" s="31">
        <v>210.84299999999999</v>
      </c>
      <c r="D141" s="31" t="s">
        <v>108</v>
      </c>
      <c r="E141" s="31">
        <v>164.6183</v>
      </c>
      <c r="F141" s="31">
        <v>63.005200000000002</v>
      </c>
      <c r="G141" s="31">
        <v>222.85159999999999</v>
      </c>
      <c r="H141" s="31">
        <v>37.645600000000002</v>
      </c>
      <c r="I141" s="31">
        <v>1079.7760000000001</v>
      </c>
      <c r="J141" s="31">
        <v>1647.037</v>
      </c>
      <c r="K141" s="31" t="s">
        <v>108</v>
      </c>
      <c r="L141" s="31" t="s">
        <v>108</v>
      </c>
      <c r="M141" s="31" t="s">
        <v>108</v>
      </c>
      <c r="N141" s="31" t="s">
        <v>108</v>
      </c>
      <c r="O141" s="31" t="s">
        <v>108</v>
      </c>
      <c r="P141" s="31" t="s">
        <v>108</v>
      </c>
      <c r="Q141" s="31" t="s">
        <v>108</v>
      </c>
      <c r="R141" s="31">
        <v>90.18</v>
      </c>
      <c r="S141" s="31" t="s">
        <v>108</v>
      </c>
    </row>
    <row r="142" spans="1:19" x14ac:dyDescent="0.35">
      <c r="A142" s="2">
        <v>33066</v>
      </c>
      <c r="B142" s="31" t="s">
        <v>108</v>
      </c>
      <c r="C142" s="31">
        <v>218.887</v>
      </c>
      <c r="D142" s="31" t="s">
        <v>108</v>
      </c>
      <c r="E142" s="31">
        <v>167.3845</v>
      </c>
      <c r="F142" s="31">
        <v>63.697000000000003</v>
      </c>
      <c r="G142" s="31">
        <v>221.7963</v>
      </c>
      <c r="H142" s="31">
        <v>39.140300000000003</v>
      </c>
      <c r="I142" s="31">
        <v>1076.8030000000001</v>
      </c>
      <c r="J142" s="31">
        <v>1655.0719999999999</v>
      </c>
      <c r="K142" s="31" t="s">
        <v>108</v>
      </c>
      <c r="L142" s="31" t="s">
        <v>108</v>
      </c>
      <c r="M142" s="31" t="s">
        <v>108</v>
      </c>
      <c r="N142" s="31" t="s">
        <v>108</v>
      </c>
      <c r="O142" s="31" t="s">
        <v>108</v>
      </c>
      <c r="P142" s="31" t="s">
        <v>108</v>
      </c>
      <c r="Q142" s="31" t="s">
        <v>108</v>
      </c>
      <c r="R142" s="31">
        <v>89.38</v>
      </c>
      <c r="S142" s="31" t="s">
        <v>108</v>
      </c>
    </row>
    <row r="143" spans="1:19" x14ac:dyDescent="0.35">
      <c r="A143" s="2">
        <v>33067</v>
      </c>
      <c r="B143" s="31" t="s">
        <v>108</v>
      </c>
      <c r="C143" s="31">
        <v>223.16800000000001</v>
      </c>
      <c r="D143" s="31" t="s">
        <v>108</v>
      </c>
      <c r="E143" s="31">
        <v>165.90020000000001</v>
      </c>
      <c r="F143" s="31">
        <v>64.804100000000005</v>
      </c>
      <c r="G143" s="31">
        <v>222.49979999999999</v>
      </c>
      <c r="H143" s="31">
        <v>38.299500000000002</v>
      </c>
      <c r="I143" s="31">
        <v>1079.7760000000001</v>
      </c>
      <c r="J143" s="31">
        <v>1659.357</v>
      </c>
      <c r="K143" s="31" t="s">
        <v>108</v>
      </c>
      <c r="L143" s="31" t="s">
        <v>108</v>
      </c>
      <c r="M143" s="31" t="s">
        <v>108</v>
      </c>
      <c r="N143" s="31" t="s">
        <v>108</v>
      </c>
      <c r="O143" s="31" t="s">
        <v>108</v>
      </c>
      <c r="P143" s="31" t="s">
        <v>108</v>
      </c>
      <c r="Q143" s="31" t="s">
        <v>108</v>
      </c>
      <c r="R143" s="31">
        <v>90.06</v>
      </c>
      <c r="S143" s="31" t="s">
        <v>108</v>
      </c>
    </row>
    <row r="144" spans="1:19" x14ac:dyDescent="0.35">
      <c r="A144" s="2">
        <v>33070</v>
      </c>
      <c r="B144" s="31" t="s">
        <v>108</v>
      </c>
      <c r="C144" s="31">
        <v>230.881</v>
      </c>
      <c r="D144" s="31" t="s">
        <v>108</v>
      </c>
      <c r="E144" s="31">
        <v>164.6183</v>
      </c>
      <c r="F144" s="31">
        <v>64.5792</v>
      </c>
      <c r="G144" s="31">
        <v>217.57490000000001</v>
      </c>
      <c r="H144" s="31">
        <v>38.797699999999999</v>
      </c>
      <c r="I144" s="31">
        <v>1080.347</v>
      </c>
      <c r="J144" s="31">
        <v>1661.499</v>
      </c>
      <c r="K144" s="31" t="s">
        <v>108</v>
      </c>
      <c r="L144" s="31" t="s">
        <v>108</v>
      </c>
      <c r="M144" s="31" t="s">
        <v>108</v>
      </c>
      <c r="N144" s="31" t="s">
        <v>108</v>
      </c>
      <c r="O144" s="31" t="s">
        <v>108</v>
      </c>
      <c r="P144" s="31" t="s">
        <v>108</v>
      </c>
      <c r="Q144" s="31" t="s">
        <v>108</v>
      </c>
      <c r="R144" s="31">
        <v>90.19</v>
      </c>
      <c r="S144" s="31" t="s">
        <v>108</v>
      </c>
    </row>
    <row r="145" spans="1:19" x14ac:dyDescent="0.35">
      <c r="A145" s="2">
        <v>33071</v>
      </c>
      <c r="B145" s="31" t="s">
        <v>108</v>
      </c>
      <c r="C145" s="31">
        <v>234.66</v>
      </c>
      <c r="D145" s="31" t="s">
        <v>108</v>
      </c>
      <c r="E145" s="31">
        <v>161.91970000000001</v>
      </c>
      <c r="F145" s="31">
        <v>64.337000000000003</v>
      </c>
      <c r="G145" s="31">
        <v>216.69550000000001</v>
      </c>
      <c r="H145" s="31">
        <v>38.143900000000002</v>
      </c>
      <c r="I145" s="31">
        <v>1077.6030000000001</v>
      </c>
      <c r="J145" s="31">
        <v>1662.57</v>
      </c>
      <c r="K145" s="31" t="s">
        <v>108</v>
      </c>
      <c r="L145" s="31" t="s">
        <v>108</v>
      </c>
      <c r="M145" s="31" t="s">
        <v>108</v>
      </c>
      <c r="N145" s="31" t="s">
        <v>108</v>
      </c>
      <c r="O145" s="31" t="s">
        <v>108</v>
      </c>
      <c r="P145" s="31" t="s">
        <v>108</v>
      </c>
      <c r="Q145" s="31" t="s">
        <v>108</v>
      </c>
      <c r="R145" s="31">
        <v>89.69</v>
      </c>
      <c r="S145" s="31" t="s">
        <v>108</v>
      </c>
    </row>
    <row r="146" spans="1:19" x14ac:dyDescent="0.35">
      <c r="A146" s="2">
        <v>33072</v>
      </c>
      <c r="B146" s="31" t="s">
        <v>108</v>
      </c>
      <c r="C146" s="31">
        <v>229.762</v>
      </c>
      <c r="D146" s="31" t="s">
        <v>108</v>
      </c>
      <c r="E146" s="31">
        <v>160.9752</v>
      </c>
      <c r="F146" s="31">
        <v>64.233199999999997</v>
      </c>
      <c r="G146" s="31">
        <v>217.57490000000001</v>
      </c>
      <c r="H146" s="31">
        <v>38.735500000000002</v>
      </c>
      <c r="I146" s="31">
        <v>1076.345</v>
      </c>
      <c r="J146" s="31">
        <v>1654</v>
      </c>
      <c r="K146" s="31" t="s">
        <v>108</v>
      </c>
      <c r="L146" s="31" t="s">
        <v>108</v>
      </c>
      <c r="M146" s="31" t="s">
        <v>108</v>
      </c>
      <c r="N146" s="31" t="s">
        <v>108</v>
      </c>
      <c r="O146" s="31" t="s">
        <v>108</v>
      </c>
      <c r="P146" s="31" t="s">
        <v>108</v>
      </c>
      <c r="Q146" s="31" t="s">
        <v>108</v>
      </c>
      <c r="R146" s="31">
        <v>89.84</v>
      </c>
      <c r="S146" s="31" t="s">
        <v>108</v>
      </c>
    </row>
    <row r="147" spans="1:19" x14ac:dyDescent="0.35">
      <c r="A147" s="2">
        <v>33073</v>
      </c>
      <c r="B147" s="31" t="s">
        <v>108</v>
      </c>
      <c r="C147" s="31">
        <v>231.65199999999999</v>
      </c>
      <c r="D147" s="31" t="s">
        <v>108</v>
      </c>
      <c r="E147" s="31">
        <v>159.08609999999999</v>
      </c>
      <c r="F147" s="31">
        <v>64.146699999999996</v>
      </c>
      <c r="G147" s="31">
        <v>217.7508</v>
      </c>
      <c r="H147" s="31">
        <v>38.517499999999998</v>
      </c>
      <c r="I147" s="31">
        <v>1073.4860000000001</v>
      </c>
      <c r="J147" s="31">
        <v>1653.4649999999999</v>
      </c>
      <c r="K147" s="31" t="s">
        <v>108</v>
      </c>
      <c r="L147" s="31" t="s">
        <v>108</v>
      </c>
      <c r="M147" s="31" t="s">
        <v>108</v>
      </c>
      <c r="N147" s="31" t="s">
        <v>108</v>
      </c>
      <c r="O147" s="31" t="s">
        <v>108</v>
      </c>
      <c r="P147" s="31" t="s">
        <v>108</v>
      </c>
      <c r="Q147" s="31" t="s">
        <v>108</v>
      </c>
      <c r="R147" s="31">
        <v>89.66</v>
      </c>
      <c r="S147" s="31" t="s">
        <v>108</v>
      </c>
    </row>
    <row r="148" spans="1:19" x14ac:dyDescent="0.35">
      <c r="A148" s="2">
        <v>33074</v>
      </c>
      <c r="B148" s="31" t="s">
        <v>108</v>
      </c>
      <c r="C148" s="31">
        <v>231.536</v>
      </c>
      <c r="D148" s="31" t="s">
        <v>108</v>
      </c>
      <c r="E148" s="31">
        <v>161.6498</v>
      </c>
      <c r="F148" s="31">
        <v>64.112099999999998</v>
      </c>
      <c r="G148" s="31">
        <v>211.85849999999999</v>
      </c>
      <c r="H148" s="31">
        <v>38.673200000000001</v>
      </c>
      <c r="I148" s="31">
        <v>1069.4839999999999</v>
      </c>
      <c r="J148" s="31">
        <v>1657.75</v>
      </c>
      <c r="K148" s="31" t="s">
        <v>108</v>
      </c>
      <c r="L148" s="31" t="s">
        <v>108</v>
      </c>
      <c r="M148" s="31" t="s">
        <v>108</v>
      </c>
      <c r="N148" s="31" t="s">
        <v>108</v>
      </c>
      <c r="O148" s="31" t="s">
        <v>108</v>
      </c>
      <c r="P148" s="31" t="s">
        <v>108</v>
      </c>
      <c r="Q148" s="31" t="s">
        <v>108</v>
      </c>
      <c r="R148" s="31">
        <v>89.54</v>
      </c>
      <c r="S148" s="31" t="s">
        <v>108</v>
      </c>
    </row>
    <row r="149" spans="1:19" x14ac:dyDescent="0.35">
      <c r="A149" s="2">
        <v>33077</v>
      </c>
      <c r="B149" s="31" t="s">
        <v>108</v>
      </c>
      <c r="C149" s="31">
        <v>233.07900000000001</v>
      </c>
      <c r="D149" s="31" t="s">
        <v>108</v>
      </c>
      <c r="E149" s="31">
        <v>160.70529999999999</v>
      </c>
      <c r="F149" s="31">
        <v>65.478800000000007</v>
      </c>
      <c r="G149" s="31">
        <v>213.0018</v>
      </c>
      <c r="H149" s="31">
        <v>39.202500000000001</v>
      </c>
      <c r="I149" s="31">
        <v>1063.9960000000001</v>
      </c>
      <c r="J149" s="31">
        <v>1657.2139999999999</v>
      </c>
      <c r="K149" s="31" t="s">
        <v>108</v>
      </c>
      <c r="L149" s="31" t="s">
        <v>108</v>
      </c>
      <c r="M149" s="31" t="s">
        <v>108</v>
      </c>
      <c r="N149" s="31" t="s">
        <v>108</v>
      </c>
      <c r="O149" s="31" t="s">
        <v>108</v>
      </c>
      <c r="P149" s="31" t="s">
        <v>108</v>
      </c>
      <c r="Q149" s="31" t="s">
        <v>108</v>
      </c>
      <c r="R149" s="31">
        <v>88.93</v>
      </c>
      <c r="S149" s="31" t="s">
        <v>108</v>
      </c>
    </row>
    <row r="150" spans="1:19" x14ac:dyDescent="0.35">
      <c r="A150" s="2">
        <v>33078</v>
      </c>
      <c r="B150" s="31" t="s">
        <v>108</v>
      </c>
      <c r="C150" s="31">
        <v>233.65700000000001</v>
      </c>
      <c r="D150" s="31" t="s">
        <v>108</v>
      </c>
      <c r="E150" s="31">
        <v>162.45939999999999</v>
      </c>
      <c r="F150" s="31">
        <v>65.253900000000002</v>
      </c>
      <c r="G150" s="31">
        <v>210.8912</v>
      </c>
      <c r="H150" s="31">
        <v>39.482799999999997</v>
      </c>
      <c r="I150" s="31">
        <v>1064.3389999999999</v>
      </c>
      <c r="J150" s="31">
        <v>1650.787</v>
      </c>
      <c r="K150" s="31" t="s">
        <v>108</v>
      </c>
      <c r="L150" s="31" t="s">
        <v>108</v>
      </c>
      <c r="M150" s="31" t="s">
        <v>108</v>
      </c>
      <c r="N150" s="31" t="s">
        <v>108</v>
      </c>
      <c r="O150" s="31" t="s">
        <v>108</v>
      </c>
      <c r="P150" s="31" t="s">
        <v>108</v>
      </c>
      <c r="Q150" s="31" t="s">
        <v>108</v>
      </c>
      <c r="R150" s="31">
        <v>88.99</v>
      </c>
      <c r="S150" s="31" t="s">
        <v>108</v>
      </c>
    </row>
    <row r="151" spans="1:19" x14ac:dyDescent="0.35">
      <c r="A151" s="2">
        <v>33079</v>
      </c>
      <c r="B151" s="31" t="s">
        <v>108</v>
      </c>
      <c r="C151" s="31">
        <v>232.732</v>
      </c>
      <c r="D151" s="31" t="s">
        <v>108</v>
      </c>
      <c r="E151" s="31">
        <v>164.14609999999999</v>
      </c>
      <c r="F151" s="31">
        <v>65.945899999999995</v>
      </c>
      <c r="G151" s="31">
        <v>210.8032</v>
      </c>
      <c r="H151" s="31">
        <v>39.451599999999999</v>
      </c>
      <c r="I151" s="31">
        <v>1067.1969999999999</v>
      </c>
      <c r="J151" s="31">
        <v>1656.143</v>
      </c>
      <c r="K151" s="31" t="s">
        <v>108</v>
      </c>
      <c r="L151" s="31" t="s">
        <v>108</v>
      </c>
      <c r="M151" s="31" t="s">
        <v>108</v>
      </c>
      <c r="N151" s="31" t="s">
        <v>108</v>
      </c>
      <c r="O151" s="31" t="s">
        <v>108</v>
      </c>
      <c r="P151" s="31" t="s">
        <v>108</v>
      </c>
      <c r="Q151" s="31" t="s">
        <v>108</v>
      </c>
      <c r="R151" s="31">
        <v>89.15</v>
      </c>
      <c r="S151" s="31" t="s">
        <v>108</v>
      </c>
    </row>
    <row r="152" spans="1:19" x14ac:dyDescent="0.35">
      <c r="A152" s="2">
        <v>33080</v>
      </c>
      <c r="B152" s="31" t="s">
        <v>108</v>
      </c>
      <c r="C152" s="31">
        <v>236.78100000000001</v>
      </c>
      <c r="D152" s="31" t="s">
        <v>108</v>
      </c>
      <c r="E152" s="31">
        <v>165.83269999999999</v>
      </c>
      <c r="F152" s="31">
        <v>65.444199999999995</v>
      </c>
      <c r="G152" s="31">
        <v>214.321</v>
      </c>
      <c r="H152" s="31">
        <v>39.700699999999998</v>
      </c>
      <c r="I152" s="31">
        <v>1064.682</v>
      </c>
      <c r="J152" s="31">
        <v>1657.2139999999999</v>
      </c>
      <c r="K152" s="31" t="s">
        <v>108</v>
      </c>
      <c r="L152" s="31" t="s">
        <v>108</v>
      </c>
      <c r="M152" s="31" t="s">
        <v>108</v>
      </c>
      <c r="N152" s="31" t="s">
        <v>108</v>
      </c>
      <c r="O152" s="31" t="s">
        <v>108</v>
      </c>
      <c r="P152" s="31" t="s">
        <v>108</v>
      </c>
      <c r="Q152" s="31" t="s">
        <v>108</v>
      </c>
      <c r="R152" s="31">
        <v>89.14</v>
      </c>
      <c r="S152" s="31" t="s">
        <v>108</v>
      </c>
    </row>
    <row r="153" spans="1:19" x14ac:dyDescent="0.35">
      <c r="A153" s="2">
        <v>33081</v>
      </c>
      <c r="B153" s="31" t="s">
        <v>108</v>
      </c>
      <c r="C153" s="31">
        <v>234.81399999999999</v>
      </c>
      <c r="D153" s="31" t="s">
        <v>108</v>
      </c>
      <c r="E153" s="31">
        <v>169.88069999999999</v>
      </c>
      <c r="F153" s="31">
        <v>65.150099999999995</v>
      </c>
      <c r="G153" s="31">
        <v>210.8912</v>
      </c>
      <c r="H153" s="31">
        <v>40.198999999999998</v>
      </c>
      <c r="I153" s="31">
        <v>1058.9639999999999</v>
      </c>
      <c r="J153" s="31">
        <v>1665.249</v>
      </c>
      <c r="K153" s="31" t="s">
        <v>108</v>
      </c>
      <c r="L153" s="31" t="s">
        <v>108</v>
      </c>
      <c r="M153" s="31" t="s">
        <v>108</v>
      </c>
      <c r="N153" s="31" t="s">
        <v>108</v>
      </c>
      <c r="O153" s="31" t="s">
        <v>108</v>
      </c>
      <c r="P153" s="31" t="s">
        <v>108</v>
      </c>
      <c r="Q153" s="31" t="s">
        <v>108</v>
      </c>
      <c r="R153" s="31">
        <v>88.44</v>
      </c>
      <c r="S153" s="31" t="s">
        <v>108</v>
      </c>
    </row>
    <row r="154" spans="1:19" x14ac:dyDescent="0.35">
      <c r="A154" s="2">
        <v>33084</v>
      </c>
      <c r="B154" s="31" t="s">
        <v>108</v>
      </c>
      <c r="C154" s="31">
        <v>238.285</v>
      </c>
      <c r="D154" s="31" t="s">
        <v>108</v>
      </c>
      <c r="E154" s="31">
        <v>166.7098</v>
      </c>
      <c r="F154" s="31">
        <v>65.184700000000007</v>
      </c>
      <c r="G154" s="31">
        <v>212.65</v>
      </c>
      <c r="H154" s="31">
        <v>39.420499999999997</v>
      </c>
      <c r="I154" s="31">
        <v>1055.6479999999999</v>
      </c>
      <c r="J154" s="31">
        <v>1675.961</v>
      </c>
      <c r="K154" s="31" t="s">
        <v>108</v>
      </c>
      <c r="L154" s="31" t="s">
        <v>108</v>
      </c>
      <c r="M154" s="31" t="s">
        <v>108</v>
      </c>
      <c r="N154" s="31" t="s">
        <v>108</v>
      </c>
      <c r="O154" s="31" t="s">
        <v>108</v>
      </c>
      <c r="P154" s="31" t="s">
        <v>108</v>
      </c>
      <c r="Q154" s="31" t="s">
        <v>108</v>
      </c>
      <c r="R154" s="31">
        <v>88.13</v>
      </c>
      <c r="S154" s="31" t="s">
        <v>108</v>
      </c>
    </row>
    <row r="155" spans="1:19" x14ac:dyDescent="0.35">
      <c r="A155" s="2">
        <v>33085</v>
      </c>
      <c r="B155" s="31" t="s">
        <v>108</v>
      </c>
      <c r="C155" s="31">
        <v>240.869</v>
      </c>
      <c r="D155" s="31" t="s">
        <v>108</v>
      </c>
      <c r="E155" s="31">
        <v>168.1266</v>
      </c>
      <c r="F155" s="31">
        <v>65.599900000000005</v>
      </c>
      <c r="G155" s="31">
        <v>214.5848</v>
      </c>
      <c r="H155" s="31">
        <v>38.86</v>
      </c>
      <c r="I155" s="31">
        <v>1059.193</v>
      </c>
      <c r="J155" s="31">
        <v>1672.212</v>
      </c>
      <c r="K155" s="31" t="s">
        <v>108</v>
      </c>
      <c r="L155" s="31" t="s">
        <v>108</v>
      </c>
      <c r="M155" s="31" t="s">
        <v>108</v>
      </c>
      <c r="N155" s="31" t="s">
        <v>108</v>
      </c>
      <c r="O155" s="31" t="s">
        <v>108</v>
      </c>
      <c r="P155" s="31" t="s">
        <v>108</v>
      </c>
      <c r="Q155" s="31" t="s">
        <v>108</v>
      </c>
      <c r="R155" s="31">
        <v>87.2</v>
      </c>
      <c r="S155" s="31" t="s">
        <v>108</v>
      </c>
    </row>
    <row r="156" spans="1:19" x14ac:dyDescent="0.35">
      <c r="A156" s="2">
        <v>33086</v>
      </c>
      <c r="B156" s="31" t="s">
        <v>108</v>
      </c>
      <c r="C156" s="31">
        <v>247.84899999999999</v>
      </c>
      <c r="D156" s="31" t="s">
        <v>108</v>
      </c>
      <c r="E156" s="31">
        <v>173.8613</v>
      </c>
      <c r="F156" s="31">
        <v>66.153499999999994</v>
      </c>
      <c r="G156" s="31">
        <v>209.83580000000001</v>
      </c>
      <c r="H156" s="31">
        <v>38.112699999999997</v>
      </c>
      <c r="I156" s="31">
        <v>1062.8520000000001</v>
      </c>
      <c r="J156" s="31">
        <v>1679.71</v>
      </c>
      <c r="K156" s="31" t="s">
        <v>108</v>
      </c>
      <c r="L156" s="31" t="s">
        <v>108</v>
      </c>
      <c r="M156" s="31" t="s">
        <v>108</v>
      </c>
      <c r="N156" s="31" t="s">
        <v>108</v>
      </c>
      <c r="O156" s="31" t="s">
        <v>108</v>
      </c>
      <c r="P156" s="31" t="s">
        <v>108</v>
      </c>
      <c r="Q156" s="31" t="s">
        <v>108</v>
      </c>
      <c r="R156" s="31">
        <v>87.42</v>
      </c>
      <c r="S156" s="31" t="s">
        <v>108</v>
      </c>
    </row>
    <row r="157" spans="1:19" x14ac:dyDescent="0.35">
      <c r="A157" s="2">
        <v>33087</v>
      </c>
      <c r="B157" s="31" t="s">
        <v>108</v>
      </c>
      <c r="C157" s="31">
        <v>262.50299999999999</v>
      </c>
      <c r="D157" s="31" t="s">
        <v>108</v>
      </c>
      <c r="E157" s="31">
        <v>173.92869999999999</v>
      </c>
      <c r="F157" s="31">
        <v>66.759</v>
      </c>
      <c r="G157" s="31">
        <v>209.3081</v>
      </c>
      <c r="H157" s="31">
        <v>37.739100000000001</v>
      </c>
      <c r="I157" s="31">
        <v>1058.8499999999999</v>
      </c>
      <c r="J157" s="31">
        <v>1667.3910000000001</v>
      </c>
      <c r="K157" s="31" t="s">
        <v>108</v>
      </c>
      <c r="L157" s="31" t="s">
        <v>108</v>
      </c>
      <c r="M157" s="31" t="s">
        <v>108</v>
      </c>
      <c r="N157" s="31" t="s">
        <v>108</v>
      </c>
      <c r="O157" s="31" t="s">
        <v>108</v>
      </c>
      <c r="P157" s="31" t="s">
        <v>108</v>
      </c>
      <c r="Q157" s="31" t="s">
        <v>108</v>
      </c>
      <c r="R157" s="31">
        <v>87.73</v>
      </c>
      <c r="S157" s="31" t="s">
        <v>108</v>
      </c>
    </row>
    <row r="158" spans="1:19" x14ac:dyDescent="0.35">
      <c r="A158" s="2">
        <v>33088</v>
      </c>
      <c r="B158" s="31" t="s">
        <v>108</v>
      </c>
      <c r="C158" s="31">
        <v>278.35300000000001</v>
      </c>
      <c r="D158" s="31" t="s">
        <v>108</v>
      </c>
      <c r="E158" s="31">
        <v>169.34100000000001</v>
      </c>
      <c r="F158" s="31">
        <v>66.845500000000001</v>
      </c>
      <c r="G158" s="31">
        <v>210.1876</v>
      </c>
      <c r="H158" s="31">
        <v>36.618099999999998</v>
      </c>
      <c r="I158" s="31">
        <v>1050.731</v>
      </c>
      <c r="J158" s="31">
        <v>1663.106</v>
      </c>
      <c r="K158" s="31" t="s">
        <v>108</v>
      </c>
      <c r="L158" s="31" t="s">
        <v>108</v>
      </c>
      <c r="M158" s="31" t="s">
        <v>108</v>
      </c>
      <c r="N158" s="31" t="s">
        <v>108</v>
      </c>
      <c r="O158" s="31" t="s">
        <v>108</v>
      </c>
      <c r="P158" s="31" t="s">
        <v>108</v>
      </c>
      <c r="Q158" s="31" t="s">
        <v>108</v>
      </c>
      <c r="R158" s="31">
        <v>87.54</v>
      </c>
      <c r="S158" s="31" t="s">
        <v>108</v>
      </c>
    </row>
    <row r="159" spans="1:19" x14ac:dyDescent="0.35">
      <c r="A159" s="2">
        <v>33091</v>
      </c>
      <c r="B159" s="31" t="s">
        <v>108</v>
      </c>
      <c r="C159" s="31">
        <v>314.37099999999998</v>
      </c>
      <c r="D159" s="31" t="s">
        <v>108</v>
      </c>
      <c r="E159" s="31">
        <v>170.4879</v>
      </c>
      <c r="F159" s="31">
        <v>68.125600000000006</v>
      </c>
      <c r="G159" s="31">
        <v>214.05719999999999</v>
      </c>
      <c r="H159" s="31">
        <v>35.310299999999998</v>
      </c>
      <c r="I159" s="31">
        <v>1036.095</v>
      </c>
      <c r="J159" s="31">
        <v>1633.6469999999999</v>
      </c>
      <c r="K159" s="31" t="s">
        <v>108</v>
      </c>
      <c r="L159" s="31" t="s">
        <v>108</v>
      </c>
      <c r="M159" s="31" t="s">
        <v>108</v>
      </c>
      <c r="N159" s="31" t="s">
        <v>108</v>
      </c>
      <c r="O159" s="31" t="s">
        <v>108</v>
      </c>
      <c r="P159" s="31" t="s">
        <v>108</v>
      </c>
      <c r="Q159" s="31" t="s">
        <v>108</v>
      </c>
      <c r="R159" s="31">
        <v>87.12</v>
      </c>
      <c r="S159" s="31" t="s">
        <v>108</v>
      </c>
    </row>
    <row r="160" spans="1:19" x14ac:dyDescent="0.35">
      <c r="A160" s="2">
        <v>33092</v>
      </c>
      <c r="B160" s="31" t="s">
        <v>108</v>
      </c>
      <c r="C160" s="31">
        <v>317.726</v>
      </c>
      <c r="D160" s="31" t="s">
        <v>108</v>
      </c>
      <c r="E160" s="31">
        <v>171.7698</v>
      </c>
      <c r="F160" s="31">
        <v>68.1083</v>
      </c>
      <c r="G160" s="31">
        <v>214.321</v>
      </c>
      <c r="H160" s="31">
        <v>35.403700000000001</v>
      </c>
      <c r="I160" s="31">
        <v>1028.433</v>
      </c>
      <c r="J160" s="31">
        <v>1626.684</v>
      </c>
      <c r="K160" s="31" t="s">
        <v>108</v>
      </c>
      <c r="L160" s="31" t="s">
        <v>108</v>
      </c>
      <c r="M160" s="31" t="s">
        <v>108</v>
      </c>
      <c r="N160" s="31" t="s">
        <v>108</v>
      </c>
      <c r="O160" s="31" t="s">
        <v>108</v>
      </c>
      <c r="P160" s="31" t="s">
        <v>108</v>
      </c>
      <c r="Q160" s="31" t="s">
        <v>108</v>
      </c>
      <c r="R160" s="31">
        <v>87.52</v>
      </c>
      <c r="S160" s="31" t="s">
        <v>108</v>
      </c>
    </row>
    <row r="161" spans="1:19" x14ac:dyDescent="0.35">
      <c r="A161" s="2">
        <v>33093</v>
      </c>
      <c r="B161" s="31" t="s">
        <v>108</v>
      </c>
      <c r="C161" s="31">
        <v>296.60300000000001</v>
      </c>
      <c r="D161" s="31" t="s">
        <v>108</v>
      </c>
      <c r="E161" s="31">
        <v>176.5609</v>
      </c>
      <c r="F161" s="31">
        <v>67.8489</v>
      </c>
      <c r="G161" s="31">
        <v>213.6174</v>
      </c>
      <c r="H161" s="31">
        <v>35.1629</v>
      </c>
      <c r="I161" s="31">
        <v>1040.8969999999999</v>
      </c>
      <c r="J161" s="31">
        <v>1626.1479999999999</v>
      </c>
      <c r="K161" s="31" t="s">
        <v>108</v>
      </c>
      <c r="L161" s="31" t="s">
        <v>108</v>
      </c>
      <c r="M161" s="31" t="s">
        <v>108</v>
      </c>
      <c r="N161" s="31" t="s">
        <v>108</v>
      </c>
      <c r="O161" s="31" t="s">
        <v>108</v>
      </c>
      <c r="P161" s="31" t="s">
        <v>108</v>
      </c>
      <c r="Q161" s="31" t="s">
        <v>108</v>
      </c>
      <c r="R161" s="31">
        <v>87.59</v>
      </c>
      <c r="S161" s="31" t="s">
        <v>108</v>
      </c>
    </row>
    <row r="162" spans="1:19" x14ac:dyDescent="0.35">
      <c r="A162" s="2">
        <v>33094</v>
      </c>
      <c r="B162" s="31" t="s">
        <v>108</v>
      </c>
      <c r="C162" s="31">
        <v>296.84899999999999</v>
      </c>
      <c r="D162" s="31" t="s">
        <v>108</v>
      </c>
      <c r="E162" s="31">
        <v>177.47309999999999</v>
      </c>
      <c r="F162" s="31">
        <v>68.298599999999993</v>
      </c>
      <c r="G162" s="31">
        <v>215.816</v>
      </c>
      <c r="H162" s="31">
        <v>34.911900000000003</v>
      </c>
      <c r="I162" s="31">
        <v>1034.4939999999999</v>
      </c>
      <c r="J162" s="31">
        <v>1637.932</v>
      </c>
      <c r="K162" s="31" t="s">
        <v>108</v>
      </c>
      <c r="L162" s="31" t="s">
        <v>108</v>
      </c>
      <c r="M162" s="31" t="s">
        <v>108</v>
      </c>
      <c r="N162" s="31" t="s">
        <v>108</v>
      </c>
      <c r="O162" s="31" t="s">
        <v>108</v>
      </c>
      <c r="P162" s="31" t="s">
        <v>108</v>
      </c>
      <c r="Q162" s="31" t="s">
        <v>108</v>
      </c>
      <c r="R162" s="31">
        <v>87.69</v>
      </c>
      <c r="S162" s="31" t="s">
        <v>108</v>
      </c>
    </row>
    <row r="163" spans="1:19" x14ac:dyDescent="0.35">
      <c r="A163" s="2">
        <v>33095</v>
      </c>
      <c r="B163" s="31" t="s">
        <v>108</v>
      </c>
      <c r="C163" s="31">
        <v>306.55399999999997</v>
      </c>
      <c r="D163" s="31" t="s">
        <v>108</v>
      </c>
      <c r="E163" s="31">
        <v>177.40299999999999</v>
      </c>
      <c r="F163" s="31">
        <v>70.218900000000005</v>
      </c>
      <c r="G163" s="31">
        <v>220.2133</v>
      </c>
      <c r="H163" s="31">
        <v>35.658299999999997</v>
      </c>
      <c r="I163" s="31">
        <v>1037.3530000000001</v>
      </c>
      <c r="J163" s="31">
        <v>1635.789</v>
      </c>
      <c r="K163" s="31" t="s">
        <v>108</v>
      </c>
      <c r="L163" s="31" t="s">
        <v>108</v>
      </c>
      <c r="M163" s="31" t="s">
        <v>108</v>
      </c>
      <c r="N163" s="31" t="s">
        <v>108</v>
      </c>
      <c r="O163" s="31" t="s">
        <v>108</v>
      </c>
      <c r="P163" s="31" t="s">
        <v>108</v>
      </c>
      <c r="Q163" s="31" t="s">
        <v>108</v>
      </c>
      <c r="R163" s="31">
        <v>87.59</v>
      </c>
      <c r="S163" s="31" t="s">
        <v>108</v>
      </c>
    </row>
    <row r="164" spans="1:19" x14ac:dyDescent="0.35">
      <c r="A164" s="2">
        <v>33098</v>
      </c>
      <c r="B164" s="31" t="s">
        <v>108</v>
      </c>
      <c r="C164" s="31">
        <v>306.55399999999997</v>
      </c>
      <c r="D164" s="31" t="s">
        <v>108</v>
      </c>
      <c r="E164" s="31">
        <v>175.26939999999999</v>
      </c>
      <c r="F164" s="31">
        <v>71.620199999999997</v>
      </c>
      <c r="G164" s="31">
        <v>217.92670000000001</v>
      </c>
      <c r="H164" s="31">
        <v>34.203800000000001</v>
      </c>
      <c r="I164" s="31">
        <v>1030.606</v>
      </c>
      <c r="J164" s="31">
        <v>1635.2539999999999</v>
      </c>
      <c r="K164" s="31" t="s">
        <v>108</v>
      </c>
      <c r="L164" s="31" t="s">
        <v>108</v>
      </c>
      <c r="M164" s="31" t="s">
        <v>108</v>
      </c>
      <c r="N164" s="31" t="s">
        <v>108</v>
      </c>
      <c r="O164" s="31" t="s">
        <v>108</v>
      </c>
      <c r="P164" s="31" t="s">
        <v>108</v>
      </c>
      <c r="Q164" s="31" t="s">
        <v>108</v>
      </c>
      <c r="R164" s="31">
        <v>87.01</v>
      </c>
      <c r="S164" s="31" t="s">
        <v>108</v>
      </c>
    </row>
    <row r="165" spans="1:19" x14ac:dyDescent="0.35">
      <c r="A165" s="2">
        <v>33099</v>
      </c>
      <c r="B165" s="31" t="s">
        <v>108</v>
      </c>
      <c r="C165" s="31">
        <v>316.74299999999999</v>
      </c>
      <c r="D165" s="31" t="s">
        <v>108</v>
      </c>
      <c r="E165" s="31">
        <v>178.80359999999999</v>
      </c>
      <c r="F165" s="31">
        <v>71.620199999999997</v>
      </c>
      <c r="G165" s="31">
        <v>220.12530000000001</v>
      </c>
      <c r="H165" s="31">
        <v>33.132199999999997</v>
      </c>
      <c r="I165" s="31">
        <v>1034.037</v>
      </c>
      <c r="J165" s="31">
        <v>1638.4670000000001</v>
      </c>
      <c r="K165" s="31" t="s">
        <v>108</v>
      </c>
      <c r="L165" s="31" t="s">
        <v>108</v>
      </c>
      <c r="M165" s="31" t="s">
        <v>108</v>
      </c>
      <c r="N165" s="31" t="s">
        <v>108</v>
      </c>
      <c r="O165" s="31" t="s">
        <v>108</v>
      </c>
      <c r="P165" s="31" t="s">
        <v>108</v>
      </c>
      <c r="Q165" s="31" t="s">
        <v>108</v>
      </c>
      <c r="R165" s="31">
        <v>86.37</v>
      </c>
      <c r="S165" s="31" t="s">
        <v>108</v>
      </c>
    </row>
    <row r="166" spans="1:19" x14ac:dyDescent="0.35">
      <c r="A166" s="2">
        <v>33100</v>
      </c>
      <c r="B166" s="31" t="s">
        <v>108</v>
      </c>
      <c r="C166" s="31">
        <v>321.14299999999997</v>
      </c>
      <c r="D166" s="31" t="s">
        <v>108</v>
      </c>
      <c r="E166" s="31">
        <v>180.02979999999999</v>
      </c>
      <c r="F166" s="31">
        <v>71.153099999999995</v>
      </c>
      <c r="G166" s="31">
        <v>220.5651</v>
      </c>
      <c r="H166" s="31">
        <v>33.727499999999999</v>
      </c>
      <c r="I166" s="31">
        <v>1042.9559999999999</v>
      </c>
      <c r="J166" s="31">
        <v>1641.146</v>
      </c>
      <c r="K166" s="31" t="s">
        <v>108</v>
      </c>
      <c r="L166" s="31" t="s">
        <v>108</v>
      </c>
      <c r="M166" s="31" t="s">
        <v>108</v>
      </c>
      <c r="N166" s="31" t="s">
        <v>108</v>
      </c>
      <c r="O166" s="31" t="s">
        <v>108</v>
      </c>
      <c r="P166" s="31" t="s">
        <v>108</v>
      </c>
      <c r="Q166" s="31" t="s">
        <v>108</v>
      </c>
      <c r="R166" s="31">
        <v>86.3</v>
      </c>
      <c r="S166" s="31" t="s">
        <v>108</v>
      </c>
    </row>
    <row r="167" spans="1:19" x14ac:dyDescent="0.35">
      <c r="A167" s="2">
        <v>33101</v>
      </c>
      <c r="B167" s="31" t="s">
        <v>108</v>
      </c>
      <c r="C167" s="31">
        <v>329.44400000000002</v>
      </c>
      <c r="D167" s="31" t="s">
        <v>108</v>
      </c>
      <c r="E167" s="31">
        <v>178.80359999999999</v>
      </c>
      <c r="F167" s="31">
        <v>72.294799999999995</v>
      </c>
      <c r="G167" s="31">
        <v>220.5651</v>
      </c>
      <c r="H167" s="31">
        <v>34.055</v>
      </c>
      <c r="I167" s="31">
        <v>1036.2090000000001</v>
      </c>
      <c r="J167" s="31">
        <v>1627.2190000000001</v>
      </c>
      <c r="K167" s="31" t="s">
        <v>108</v>
      </c>
      <c r="L167" s="31" t="s">
        <v>108</v>
      </c>
      <c r="M167" s="31" t="s">
        <v>108</v>
      </c>
      <c r="N167" s="31" t="s">
        <v>108</v>
      </c>
      <c r="O167" s="31" t="s">
        <v>108</v>
      </c>
      <c r="P167" s="31" t="s">
        <v>108</v>
      </c>
      <c r="Q167" s="31" t="s">
        <v>108</v>
      </c>
      <c r="R167" s="31">
        <v>85.87</v>
      </c>
      <c r="S167" s="31" t="s">
        <v>108</v>
      </c>
    </row>
    <row r="168" spans="1:19" x14ac:dyDescent="0.35">
      <c r="A168" s="2">
        <v>33102</v>
      </c>
      <c r="B168" s="31" t="s">
        <v>108</v>
      </c>
      <c r="C168" s="31">
        <v>341.89699999999999</v>
      </c>
      <c r="D168" s="31" t="s">
        <v>108</v>
      </c>
      <c r="E168" s="31">
        <v>179.5249</v>
      </c>
      <c r="F168" s="31">
        <v>72.364000000000004</v>
      </c>
      <c r="G168" s="31">
        <v>221.1807</v>
      </c>
      <c r="H168" s="31">
        <v>33.935899999999997</v>
      </c>
      <c r="I168" s="31">
        <v>1032.779</v>
      </c>
      <c r="J168" s="31">
        <v>1622.934</v>
      </c>
      <c r="K168" s="31" t="s">
        <v>108</v>
      </c>
      <c r="L168" s="31" t="s">
        <v>108</v>
      </c>
      <c r="M168" s="31" t="s">
        <v>108</v>
      </c>
      <c r="N168" s="31" t="s">
        <v>108</v>
      </c>
      <c r="O168" s="31" t="s">
        <v>108</v>
      </c>
      <c r="P168" s="31" t="s">
        <v>108</v>
      </c>
      <c r="Q168" s="31" t="s">
        <v>108</v>
      </c>
      <c r="R168" s="31">
        <v>85.62</v>
      </c>
      <c r="S168" s="31" t="s">
        <v>108</v>
      </c>
    </row>
    <row r="169" spans="1:19" x14ac:dyDescent="0.35">
      <c r="A169" s="2">
        <v>33105</v>
      </c>
      <c r="B169" s="31" t="s">
        <v>108</v>
      </c>
      <c r="C169" s="31">
        <v>358.5</v>
      </c>
      <c r="D169" s="31" t="s">
        <v>108</v>
      </c>
      <c r="E169" s="31">
        <v>178.80359999999999</v>
      </c>
      <c r="F169" s="31">
        <v>72.450500000000005</v>
      </c>
      <c r="G169" s="31">
        <v>219.68559999999999</v>
      </c>
      <c r="H169" s="31">
        <v>35.067100000000003</v>
      </c>
      <c r="I169" s="31">
        <v>1031.521</v>
      </c>
      <c r="J169" s="31">
        <v>1622.934</v>
      </c>
      <c r="K169" s="31" t="s">
        <v>108</v>
      </c>
      <c r="L169" s="31" t="s">
        <v>108</v>
      </c>
      <c r="M169" s="31" t="s">
        <v>108</v>
      </c>
      <c r="N169" s="31" t="s">
        <v>108</v>
      </c>
      <c r="O169" s="31" t="s">
        <v>108</v>
      </c>
      <c r="P169" s="31" t="s">
        <v>108</v>
      </c>
      <c r="Q169" s="31" t="s">
        <v>108</v>
      </c>
      <c r="R169" s="31">
        <v>86.18</v>
      </c>
      <c r="S169" s="31" t="s">
        <v>108</v>
      </c>
    </row>
    <row r="170" spans="1:19" x14ac:dyDescent="0.35">
      <c r="A170" s="2">
        <v>33106</v>
      </c>
      <c r="B170" s="31" t="s">
        <v>108</v>
      </c>
      <c r="C170" s="31">
        <v>381.536</v>
      </c>
      <c r="D170" s="31" t="s">
        <v>108</v>
      </c>
      <c r="E170" s="31">
        <v>179.88550000000001</v>
      </c>
      <c r="F170" s="31">
        <v>71.966099999999997</v>
      </c>
      <c r="G170" s="31">
        <v>220.03739999999999</v>
      </c>
      <c r="H170" s="31">
        <v>35.186199999999999</v>
      </c>
      <c r="I170" s="31">
        <v>1027.1759999999999</v>
      </c>
      <c r="J170" s="31">
        <v>1620.7919999999999</v>
      </c>
      <c r="K170" s="31" t="s">
        <v>108</v>
      </c>
      <c r="L170" s="31" t="s">
        <v>108</v>
      </c>
      <c r="M170" s="31" t="s">
        <v>108</v>
      </c>
      <c r="N170" s="31" t="s">
        <v>108</v>
      </c>
      <c r="O170" s="31" t="s">
        <v>108</v>
      </c>
      <c r="P170" s="31" t="s">
        <v>108</v>
      </c>
      <c r="Q170" s="31" t="s">
        <v>108</v>
      </c>
      <c r="R170" s="31">
        <v>86.17</v>
      </c>
      <c r="S170" s="31" t="s">
        <v>108</v>
      </c>
    </row>
    <row r="171" spans="1:19" x14ac:dyDescent="0.35">
      <c r="A171" s="2">
        <v>33107</v>
      </c>
      <c r="B171" s="31" t="s">
        <v>108</v>
      </c>
      <c r="C171" s="31">
        <v>402.08199999999999</v>
      </c>
      <c r="D171" s="31" t="s">
        <v>108</v>
      </c>
      <c r="E171" s="31">
        <v>176.49549999999999</v>
      </c>
      <c r="F171" s="31">
        <v>72.537000000000006</v>
      </c>
      <c r="G171" s="31">
        <v>221.35659999999999</v>
      </c>
      <c r="H171" s="31">
        <v>35.6327</v>
      </c>
      <c r="I171" s="31">
        <v>1023.288</v>
      </c>
      <c r="J171" s="31">
        <v>1612.758</v>
      </c>
      <c r="K171" s="31" t="s">
        <v>108</v>
      </c>
      <c r="L171" s="31" t="s">
        <v>108</v>
      </c>
      <c r="M171" s="31" t="s">
        <v>108</v>
      </c>
      <c r="N171" s="31" t="s">
        <v>108</v>
      </c>
      <c r="O171" s="31" t="s">
        <v>108</v>
      </c>
      <c r="P171" s="31" t="s">
        <v>108</v>
      </c>
      <c r="Q171" s="31" t="s">
        <v>108</v>
      </c>
      <c r="R171" s="31">
        <v>85.97</v>
      </c>
      <c r="S171" s="31" t="s">
        <v>108</v>
      </c>
    </row>
    <row r="172" spans="1:19" x14ac:dyDescent="0.35">
      <c r="A172" s="2">
        <v>33108</v>
      </c>
      <c r="B172" s="31" t="s">
        <v>108</v>
      </c>
      <c r="C172" s="31">
        <v>418.685</v>
      </c>
      <c r="D172" s="31" t="s">
        <v>108</v>
      </c>
      <c r="E172" s="31">
        <v>178.15440000000001</v>
      </c>
      <c r="F172" s="31">
        <v>72.709999999999994</v>
      </c>
      <c r="G172" s="31">
        <v>225.66579999999999</v>
      </c>
      <c r="H172" s="31">
        <v>36.406700000000001</v>
      </c>
      <c r="I172" s="31">
        <v>1011.167</v>
      </c>
      <c r="J172" s="31">
        <v>1603.652</v>
      </c>
      <c r="K172" s="31" t="s">
        <v>108</v>
      </c>
      <c r="L172" s="31" t="s">
        <v>108</v>
      </c>
      <c r="M172" s="31" t="s">
        <v>108</v>
      </c>
      <c r="N172" s="31" t="s">
        <v>108</v>
      </c>
      <c r="O172" s="31" t="s">
        <v>108</v>
      </c>
      <c r="P172" s="31" t="s">
        <v>108</v>
      </c>
      <c r="Q172" s="31" t="s">
        <v>108</v>
      </c>
      <c r="R172" s="31">
        <v>85.12</v>
      </c>
      <c r="S172" s="31" t="s">
        <v>108</v>
      </c>
    </row>
    <row r="173" spans="1:19" x14ac:dyDescent="0.35">
      <c r="A173" s="2">
        <v>33109</v>
      </c>
      <c r="B173" s="31" t="s">
        <v>108</v>
      </c>
      <c r="C173" s="31">
        <v>402.041</v>
      </c>
      <c r="D173" s="31" t="s">
        <v>108</v>
      </c>
      <c r="E173" s="31">
        <v>178.22659999999999</v>
      </c>
      <c r="F173" s="31">
        <v>73.211699999999993</v>
      </c>
      <c r="G173" s="31">
        <v>226.72120000000001</v>
      </c>
      <c r="H173" s="31">
        <v>41.110100000000003</v>
      </c>
      <c r="I173" s="31">
        <v>1010.023</v>
      </c>
      <c r="J173" s="31">
        <v>1599.367</v>
      </c>
      <c r="K173" s="31" t="s">
        <v>108</v>
      </c>
      <c r="L173" s="31" t="s">
        <v>108</v>
      </c>
      <c r="M173" s="31" t="s">
        <v>108</v>
      </c>
      <c r="N173" s="31" t="s">
        <v>108</v>
      </c>
      <c r="O173" s="31" t="s">
        <v>108</v>
      </c>
      <c r="P173" s="31" t="s">
        <v>108</v>
      </c>
      <c r="Q173" s="31" t="s">
        <v>108</v>
      </c>
      <c r="R173" s="31">
        <v>85.66</v>
      </c>
      <c r="S173" s="31" t="s">
        <v>108</v>
      </c>
    </row>
    <row r="174" spans="1:19" x14ac:dyDescent="0.35">
      <c r="A174" s="2">
        <v>33112</v>
      </c>
      <c r="B174" s="31" t="s">
        <v>108</v>
      </c>
      <c r="C174" s="31">
        <v>377.13600000000002</v>
      </c>
      <c r="D174" s="31" t="s">
        <v>108</v>
      </c>
      <c r="E174" s="31">
        <v>180.1019</v>
      </c>
      <c r="F174" s="31">
        <v>68.540800000000004</v>
      </c>
      <c r="G174" s="31">
        <v>222.85159999999999</v>
      </c>
      <c r="H174" s="31">
        <v>40.574199999999998</v>
      </c>
      <c r="I174" s="31">
        <v>1016.427</v>
      </c>
      <c r="J174" s="31">
        <v>1614.364</v>
      </c>
      <c r="K174" s="31" t="s">
        <v>108</v>
      </c>
      <c r="L174" s="31" t="s">
        <v>108</v>
      </c>
      <c r="M174" s="31" t="s">
        <v>108</v>
      </c>
      <c r="N174" s="31" t="s">
        <v>108</v>
      </c>
      <c r="O174" s="31" t="s">
        <v>108</v>
      </c>
      <c r="P174" s="31" t="s">
        <v>108</v>
      </c>
      <c r="Q174" s="31" t="s">
        <v>108</v>
      </c>
      <c r="R174" s="31">
        <v>85.3</v>
      </c>
      <c r="S174" s="31" t="s">
        <v>108</v>
      </c>
    </row>
    <row r="175" spans="1:19" x14ac:dyDescent="0.35">
      <c r="A175" s="2">
        <v>33113</v>
      </c>
      <c r="B175" s="31" t="s">
        <v>108</v>
      </c>
      <c r="C175" s="31">
        <v>352.23200000000003</v>
      </c>
      <c r="D175" s="31" t="s">
        <v>108</v>
      </c>
      <c r="E175" s="31">
        <v>178.0102</v>
      </c>
      <c r="F175" s="31">
        <v>67.952600000000004</v>
      </c>
      <c r="G175" s="31">
        <v>223.20339999999999</v>
      </c>
      <c r="H175" s="31">
        <v>38.103499999999997</v>
      </c>
      <c r="I175" s="31">
        <v>1020.8869999999999</v>
      </c>
      <c r="J175" s="31">
        <v>1611.1489999999999</v>
      </c>
      <c r="K175" s="31" t="s">
        <v>108</v>
      </c>
      <c r="L175" s="31" t="s">
        <v>108</v>
      </c>
      <c r="M175" s="31" t="s">
        <v>108</v>
      </c>
      <c r="N175" s="31" t="s">
        <v>108</v>
      </c>
      <c r="O175" s="31" t="s">
        <v>108</v>
      </c>
      <c r="P175" s="31" t="s">
        <v>108</v>
      </c>
      <c r="Q175" s="31" t="s">
        <v>108</v>
      </c>
      <c r="R175" s="31">
        <v>85.4</v>
      </c>
      <c r="S175" s="31" t="s">
        <v>108</v>
      </c>
    </row>
    <row r="176" spans="1:19" x14ac:dyDescent="0.35">
      <c r="A176" s="2">
        <v>33114</v>
      </c>
      <c r="B176" s="31" t="s">
        <v>108</v>
      </c>
      <c r="C176" s="31">
        <v>328.07499999999999</v>
      </c>
      <c r="D176" s="31" t="s">
        <v>108</v>
      </c>
      <c r="E176" s="31">
        <v>179.95760000000001</v>
      </c>
      <c r="F176" s="31">
        <v>67.935400000000001</v>
      </c>
      <c r="G176" s="31">
        <v>217.92670000000001</v>
      </c>
      <c r="H176" s="31">
        <v>37.180599999999998</v>
      </c>
      <c r="I176" s="31">
        <v>1010.252</v>
      </c>
      <c r="J176" s="31">
        <v>1622.4079999999999</v>
      </c>
      <c r="K176" s="31" t="s">
        <v>108</v>
      </c>
      <c r="L176" s="31" t="s">
        <v>108</v>
      </c>
      <c r="M176" s="31" t="s">
        <v>108</v>
      </c>
      <c r="N176" s="31" t="s">
        <v>108</v>
      </c>
      <c r="O176" s="31" t="s">
        <v>108</v>
      </c>
      <c r="P176" s="31" t="s">
        <v>108</v>
      </c>
      <c r="Q176" s="31" t="s">
        <v>108</v>
      </c>
      <c r="R176" s="31">
        <v>85.57</v>
      </c>
      <c r="S176" s="31" t="s">
        <v>108</v>
      </c>
    </row>
    <row r="177" spans="1:19" x14ac:dyDescent="0.35">
      <c r="A177" s="2">
        <v>33115</v>
      </c>
      <c r="B177" s="31" t="s">
        <v>108</v>
      </c>
      <c r="C177" s="31">
        <v>343.84800000000001</v>
      </c>
      <c r="D177" s="31" t="s">
        <v>108</v>
      </c>
      <c r="E177" s="31">
        <v>180.31829999999999</v>
      </c>
      <c r="F177" s="31">
        <v>68.1083</v>
      </c>
      <c r="G177" s="31">
        <v>217.04730000000001</v>
      </c>
      <c r="H177" s="31">
        <v>38.907200000000003</v>
      </c>
      <c r="I177" s="31">
        <v>1020.8869999999999</v>
      </c>
      <c r="J177" s="31">
        <v>1619.7260000000001</v>
      </c>
      <c r="K177" s="31" t="s">
        <v>108</v>
      </c>
      <c r="L177" s="31" t="s">
        <v>108</v>
      </c>
      <c r="M177" s="31" t="s">
        <v>108</v>
      </c>
      <c r="N177" s="31" t="s">
        <v>108</v>
      </c>
      <c r="O177" s="31" t="s">
        <v>108</v>
      </c>
      <c r="P177" s="31" t="s">
        <v>108</v>
      </c>
      <c r="Q177" s="31" t="s">
        <v>108</v>
      </c>
      <c r="R177" s="31">
        <v>85.92</v>
      </c>
      <c r="S177" s="31" t="s">
        <v>108</v>
      </c>
    </row>
    <row r="178" spans="1:19" x14ac:dyDescent="0.35">
      <c r="A178" s="2">
        <v>33116</v>
      </c>
      <c r="B178" s="31" t="s">
        <v>108</v>
      </c>
      <c r="C178" s="31">
        <v>357.71100000000001</v>
      </c>
      <c r="D178" s="31" t="s">
        <v>108</v>
      </c>
      <c r="E178" s="31">
        <v>180.02979999999999</v>
      </c>
      <c r="F178" s="31">
        <v>67.329899999999995</v>
      </c>
      <c r="G178" s="31">
        <v>215.904</v>
      </c>
      <c r="H178" s="31">
        <v>39.264400000000002</v>
      </c>
      <c r="I178" s="31">
        <v>1022.03</v>
      </c>
      <c r="J178" s="31">
        <v>1620.2629999999999</v>
      </c>
      <c r="K178" s="31" t="s">
        <v>108</v>
      </c>
      <c r="L178" s="31" t="s">
        <v>108</v>
      </c>
      <c r="M178" s="31" t="s">
        <v>108</v>
      </c>
      <c r="N178" s="31" t="s">
        <v>108</v>
      </c>
      <c r="O178" s="31" t="s">
        <v>108</v>
      </c>
      <c r="P178" s="31" t="s">
        <v>108</v>
      </c>
      <c r="Q178" s="31" t="s">
        <v>108</v>
      </c>
      <c r="R178" s="31">
        <v>86.58</v>
      </c>
      <c r="S178" s="31" t="s">
        <v>108</v>
      </c>
    </row>
    <row r="179" spans="1:19" x14ac:dyDescent="0.35">
      <c r="A179" s="2">
        <v>33119</v>
      </c>
      <c r="B179" s="31" t="s">
        <v>108</v>
      </c>
      <c r="C179" s="31">
        <v>357.71100000000001</v>
      </c>
      <c r="D179" s="31" t="s">
        <v>108</v>
      </c>
      <c r="E179" s="31">
        <v>180.02979999999999</v>
      </c>
      <c r="F179" s="31">
        <v>67.329899999999995</v>
      </c>
      <c r="G179" s="31">
        <v>215.904</v>
      </c>
      <c r="H179" s="31">
        <v>39.264400000000002</v>
      </c>
      <c r="I179" s="31">
        <v>1021.573</v>
      </c>
      <c r="J179" s="31">
        <v>1620.2629999999999</v>
      </c>
      <c r="K179" s="31" t="s">
        <v>108</v>
      </c>
      <c r="L179" s="31" t="s">
        <v>108</v>
      </c>
      <c r="M179" s="31" t="s">
        <v>108</v>
      </c>
      <c r="N179" s="31" t="s">
        <v>108</v>
      </c>
      <c r="O179" s="31" t="s">
        <v>108</v>
      </c>
      <c r="P179" s="31" t="s">
        <v>108</v>
      </c>
      <c r="Q179" s="31" t="s">
        <v>108</v>
      </c>
      <c r="R179" s="31">
        <v>86.58</v>
      </c>
      <c r="S179" s="31" t="s">
        <v>108</v>
      </c>
    </row>
    <row r="180" spans="1:19" x14ac:dyDescent="0.35">
      <c r="A180" s="2">
        <v>33120</v>
      </c>
      <c r="B180" s="31" t="s">
        <v>108</v>
      </c>
      <c r="C180" s="31">
        <v>392.32799999999997</v>
      </c>
      <c r="D180" s="31" t="s">
        <v>108</v>
      </c>
      <c r="E180" s="31">
        <v>178.51509999999999</v>
      </c>
      <c r="F180" s="31">
        <v>67.5548</v>
      </c>
      <c r="G180" s="31">
        <v>219.5977</v>
      </c>
      <c r="H180" s="31">
        <v>39.651400000000002</v>
      </c>
      <c r="I180" s="31">
        <v>1019.059</v>
      </c>
      <c r="J180" s="31">
        <v>1614.896</v>
      </c>
      <c r="K180" s="31" t="s">
        <v>108</v>
      </c>
      <c r="L180" s="31" t="s">
        <v>108</v>
      </c>
      <c r="M180" s="31" t="s">
        <v>108</v>
      </c>
      <c r="N180" s="31" t="s">
        <v>108</v>
      </c>
      <c r="O180" s="31" t="s">
        <v>108</v>
      </c>
      <c r="P180" s="31" t="s">
        <v>108</v>
      </c>
      <c r="Q180" s="31" t="s">
        <v>108</v>
      </c>
      <c r="R180" s="31">
        <v>86.85</v>
      </c>
      <c r="S180" s="31" t="s">
        <v>108</v>
      </c>
    </row>
    <row r="181" spans="1:19" x14ac:dyDescent="0.35">
      <c r="A181" s="2">
        <v>33121</v>
      </c>
      <c r="B181" s="31" t="s">
        <v>108</v>
      </c>
      <c r="C181" s="31">
        <v>382.98899999999998</v>
      </c>
      <c r="D181" s="31" t="s">
        <v>108</v>
      </c>
      <c r="E181" s="31">
        <v>176.2791</v>
      </c>
      <c r="F181" s="31">
        <v>67.987200000000001</v>
      </c>
      <c r="G181" s="31">
        <v>220.38919999999999</v>
      </c>
      <c r="H181" s="31">
        <v>38.579799999999999</v>
      </c>
      <c r="I181" s="31">
        <v>1015.745</v>
      </c>
      <c r="J181" s="31">
        <v>1619.7260000000001</v>
      </c>
      <c r="K181" s="31" t="s">
        <v>108</v>
      </c>
      <c r="L181" s="31" t="s">
        <v>108</v>
      </c>
      <c r="M181" s="31" t="s">
        <v>108</v>
      </c>
      <c r="N181" s="31" t="s">
        <v>108</v>
      </c>
      <c r="O181" s="31" t="s">
        <v>108</v>
      </c>
      <c r="P181" s="31" t="s">
        <v>108</v>
      </c>
      <c r="Q181" s="31" t="s">
        <v>108</v>
      </c>
      <c r="R181" s="31">
        <v>85.72</v>
      </c>
      <c r="S181" s="31" t="s">
        <v>108</v>
      </c>
    </row>
    <row r="182" spans="1:19" x14ac:dyDescent="0.35">
      <c r="A182" s="2">
        <v>33122</v>
      </c>
      <c r="B182" s="31" t="s">
        <v>108</v>
      </c>
      <c r="C182" s="31">
        <v>394.61099999999999</v>
      </c>
      <c r="D182" s="31" t="s">
        <v>108</v>
      </c>
      <c r="E182" s="31">
        <v>178.0102</v>
      </c>
      <c r="F182" s="31">
        <v>68.540800000000004</v>
      </c>
      <c r="G182" s="31">
        <v>222.23599999999999</v>
      </c>
      <c r="H182" s="31">
        <v>39.1751</v>
      </c>
      <c r="I182" s="31">
        <v>1011.153</v>
      </c>
      <c r="J182" s="31">
        <v>1621.873</v>
      </c>
      <c r="K182" s="31" t="s">
        <v>108</v>
      </c>
      <c r="L182" s="31" t="s">
        <v>108</v>
      </c>
      <c r="M182" s="31" t="s">
        <v>108</v>
      </c>
      <c r="N182" s="31" t="s">
        <v>108</v>
      </c>
      <c r="O182" s="31" t="s">
        <v>108</v>
      </c>
      <c r="P182" s="31" t="s">
        <v>108</v>
      </c>
      <c r="Q182" s="31" t="s">
        <v>108</v>
      </c>
      <c r="R182" s="31">
        <v>85.47</v>
      </c>
      <c r="S182" s="31" t="s">
        <v>108</v>
      </c>
    </row>
    <row r="183" spans="1:19" x14ac:dyDescent="0.35">
      <c r="A183" s="2">
        <v>33123</v>
      </c>
      <c r="B183" s="31" t="s">
        <v>108</v>
      </c>
      <c r="C183" s="31">
        <v>386.26799999999997</v>
      </c>
      <c r="D183" s="31" t="s">
        <v>108</v>
      </c>
      <c r="E183" s="31">
        <v>188.0359</v>
      </c>
      <c r="F183" s="31">
        <v>68.506200000000007</v>
      </c>
      <c r="G183" s="31">
        <v>220.38919999999999</v>
      </c>
      <c r="H183" s="31">
        <v>37.716500000000003</v>
      </c>
      <c r="I183" s="31">
        <v>1012.294</v>
      </c>
      <c r="J183" s="31">
        <v>1625.63</v>
      </c>
      <c r="K183" s="31" t="s">
        <v>108</v>
      </c>
      <c r="L183" s="31" t="s">
        <v>108</v>
      </c>
      <c r="M183" s="31" t="s">
        <v>108</v>
      </c>
      <c r="N183" s="31" t="s">
        <v>108</v>
      </c>
      <c r="O183" s="31" t="s">
        <v>108</v>
      </c>
      <c r="P183" s="31" t="s">
        <v>108</v>
      </c>
      <c r="Q183" s="31" t="s">
        <v>108</v>
      </c>
      <c r="R183" s="31">
        <v>86.05</v>
      </c>
      <c r="S183" s="31" t="s">
        <v>108</v>
      </c>
    </row>
    <row r="184" spans="1:19" x14ac:dyDescent="0.35">
      <c r="A184" s="2">
        <v>33126</v>
      </c>
      <c r="B184" s="31" t="s">
        <v>108</v>
      </c>
      <c r="C184" s="31">
        <v>392.976</v>
      </c>
      <c r="D184" s="31" t="s">
        <v>108</v>
      </c>
      <c r="E184" s="31">
        <v>185.0787</v>
      </c>
      <c r="F184" s="31">
        <v>66.568700000000007</v>
      </c>
      <c r="G184" s="31">
        <v>222.4119</v>
      </c>
      <c r="H184" s="31">
        <v>37.865299999999998</v>
      </c>
      <c r="I184" s="31">
        <v>1011.495</v>
      </c>
      <c r="J184" s="31">
        <v>1620.8</v>
      </c>
      <c r="K184" s="31" t="s">
        <v>108</v>
      </c>
      <c r="L184" s="31" t="s">
        <v>108</v>
      </c>
      <c r="M184" s="31" t="s">
        <v>108</v>
      </c>
      <c r="N184" s="31" t="s">
        <v>108</v>
      </c>
      <c r="O184" s="31" t="s">
        <v>108</v>
      </c>
      <c r="P184" s="31" t="s">
        <v>108</v>
      </c>
      <c r="Q184" s="31" t="s">
        <v>108</v>
      </c>
      <c r="R184" s="31">
        <v>86.68</v>
      </c>
      <c r="S184" s="31" t="s">
        <v>108</v>
      </c>
    </row>
    <row r="185" spans="1:19" x14ac:dyDescent="0.35">
      <c r="A185" s="2">
        <v>33127</v>
      </c>
      <c r="B185" s="31" t="s">
        <v>108</v>
      </c>
      <c r="C185" s="31">
        <v>388.96</v>
      </c>
      <c r="D185" s="31" t="s">
        <v>108</v>
      </c>
      <c r="E185" s="31">
        <v>185.4393</v>
      </c>
      <c r="F185" s="31">
        <v>66.880099999999999</v>
      </c>
      <c r="G185" s="31">
        <v>224.6985</v>
      </c>
      <c r="H185" s="31">
        <v>37.299700000000001</v>
      </c>
      <c r="I185" s="31">
        <v>1004.994</v>
      </c>
      <c r="J185" s="31">
        <v>1621.873</v>
      </c>
      <c r="K185" s="31" t="s">
        <v>108</v>
      </c>
      <c r="L185" s="31" t="s">
        <v>108</v>
      </c>
      <c r="M185" s="31" t="s">
        <v>108</v>
      </c>
      <c r="N185" s="31" t="s">
        <v>108</v>
      </c>
      <c r="O185" s="31" t="s">
        <v>108</v>
      </c>
      <c r="P185" s="31" t="s">
        <v>108</v>
      </c>
      <c r="Q185" s="31" t="s">
        <v>108</v>
      </c>
      <c r="R185" s="31">
        <v>86.9</v>
      </c>
      <c r="S185" s="31" t="s">
        <v>108</v>
      </c>
    </row>
    <row r="186" spans="1:19" x14ac:dyDescent="0.35">
      <c r="A186" s="2">
        <v>33128</v>
      </c>
      <c r="B186" s="31" t="s">
        <v>108</v>
      </c>
      <c r="C186" s="31">
        <v>390.44200000000001</v>
      </c>
      <c r="D186" s="31" t="s">
        <v>108</v>
      </c>
      <c r="E186" s="31">
        <v>185.7278</v>
      </c>
      <c r="F186" s="31">
        <v>67.139600000000002</v>
      </c>
      <c r="G186" s="31">
        <v>225.5779</v>
      </c>
      <c r="H186" s="31">
        <v>38.311799999999998</v>
      </c>
      <c r="I186" s="31">
        <v>1010.4690000000001</v>
      </c>
      <c r="J186" s="31">
        <v>1622.41</v>
      </c>
      <c r="K186" s="31" t="s">
        <v>108</v>
      </c>
      <c r="L186" s="31" t="s">
        <v>108</v>
      </c>
      <c r="M186" s="31" t="s">
        <v>108</v>
      </c>
      <c r="N186" s="31" t="s">
        <v>108</v>
      </c>
      <c r="O186" s="31" t="s">
        <v>108</v>
      </c>
      <c r="P186" s="31" t="s">
        <v>108</v>
      </c>
      <c r="Q186" s="31" t="s">
        <v>108</v>
      </c>
      <c r="R186" s="31">
        <v>86.94</v>
      </c>
      <c r="S186" s="31" t="s">
        <v>108</v>
      </c>
    </row>
    <row r="187" spans="1:19" x14ac:dyDescent="0.35">
      <c r="A187" s="2">
        <v>33129</v>
      </c>
      <c r="B187" s="31" t="s">
        <v>108</v>
      </c>
      <c r="C187" s="31">
        <v>389</v>
      </c>
      <c r="D187" s="31" t="s">
        <v>108</v>
      </c>
      <c r="E187" s="31">
        <v>183.13120000000001</v>
      </c>
      <c r="F187" s="31">
        <v>67.2607</v>
      </c>
      <c r="G187" s="31">
        <v>223.0275</v>
      </c>
      <c r="H187" s="31">
        <v>38.6691</v>
      </c>
      <c r="I187" s="31">
        <v>1007.732</v>
      </c>
      <c r="J187" s="31">
        <v>1623.4829999999999</v>
      </c>
      <c r="K187" s="31" t="s">
        <v>108</v>
      </c>
      <c r="L187" s="31" t="s">
        <v>108</v>
      </c>
      <c r="M187" s="31" t="s">
        <v>108</v>
      </c>
      <c r="N187" s="31" t="s">
        <v>108</v>
      </c>
      <c r="O187" s="31" t="s">
        <v>108</v>
      </c>
      <c r="P187" s="31" t="s">
        <v>108</v>
      </c>
      <c r="Q187" s="31" t="s">
        <v>108</v>
      </c>
      <c r="R187" s="31">
        <v>85.79</v>
      </c>
      <c r="S187" s="31" t="s">
        <v>108</v>
      </c>
    </row>
    <row r="188" spans="1:19" x14ac:dyDescent="0.35">
      <c r="A188" s="2">
        <v>33130</v>
      </c>
      <c r="B188" s="31" t="s">
        <v>108</v>
      </c>
      <c r="C188" s="31">
        <v>384.49900000000002</v>
      </c>
      <c r="D188" s="31" t="s">
        <v>108</v>
      </c>
      <c r="E188" s="31">
        <v>185.00649999999999</v>
      </c>
      <c r="F188" s="31">
        <v>67.641300000000001</v>
      </c>
      <c r="G188" s="31">
        <v>223.29130000000001</v>
      </c>
      <c r="H188" s="31">
        <v>38.758400000000002</v>
      </c>
      <c r="I188" s="31">
        <v>1005.5650000000001</v>
      </c>
      <c r="J188" s="31">
        <v>1617.58</v>
      </c>
      <c r="K188" s="31" t="s">
        <v>108</v>
      </c>
      <c r="L188" s="31" t="s">
        <v>108</v>
      </c>
      <c r="M188" s="31" t="s">
        <v>108</v>
      </c>
      <c r="N188" s="31" t="s">
        <v>108</v>
      </c>
      <c r="O188" s="31" t="s">
        <v>108</v>
      </c>
      <c r="P188" s="31" t="s">
        <v>108</v>
      </c>
      <c r="Q188" s="31" t="s">
        <v>108</v>
      </c>
      <c r="R188" s="31">
        <v>85.72</v>
      </c>
      <c r="S188" s="31" t="s">
        <v>108</v>
      </c>
    </row>
    <row r="189" spans="1:19" x14ac:dyDescent="0.35">
      <c r="A189" s="2">
        <v>33133</v>
      </c>
      <c r="B189" s="31" t="s">
        <v>108</v>
      </c>
      <c r="C189" s="31">
        <v>392.78800000000001</v>
      </c>
      <c r="D189" s="31" t="s">
        <v>108</v>
      </c>
      <c r="E189" s="31">
        <v>184.28530000000001</v>
      </c>
      <c r="F189" s="31">
        <v>68.367800000000003</v>
      </c>
      <c r="G189" s="31">
        <v>220.38919999999999</v>
      </c>
      <c r="H189" s="31">
        <v>39.472799999999999</v>
      </c>
      <c r="I189" s="31">
        <v>998.60699999999997</v>
      </c>
      <c r="J189" s="31">
        <v>1614.3589999999999</v>
      </c>
      <c r="K189" s="31" t="s">
        <v>108</v>
      </c>
      <c r="L189" s="31" t="s">
        <v>108</v>
      </c>
      <c r="M189" s="31" t="s">
        <v>108</v>
      </c>
      <c r="N189" s="31" t="s">
        <v>108</v>
      </c>
      <c r="O189" s="31" t="s">
        <v>108</v>
      </c>
      <c r="P189" s="31" t="s">
        <v>108</v>
      </c>
      <c r="Q189" s="31" t="s">
        <v>108</v>
      </c>
      <c r="R189" s="31">
        <v>84.92</v>
      </c>
      <c r="S189" s="31" t="s">
        <v>108</v>
      </c>
    </row>
    <row r="190" spans="1:19" x14ac:dyDescent="0.35">
      <c r="A190" s="2">
        <v>33134</v>
      </c>
      <c r="B190" s="31" t="s">
        <v>108</v>
      </c>
      <c r="C190" s="31">
        <v>391.80799999999999</v>
      </c>
      <c r="D190" s="31" t="s">
        <v>108</v>
      </c>
      <c r="E190" s="31">
        <v>178.87569999999999</v>
      </c>
      <c r="F190" s="31">
        <v>68.039199999999994</v>
      </c>
      <c r="G190" s="31">
        <v>222.7637</v>
      </c>
      <c r="H190" s="31">
        <v>38.430900000000001</v>
      </c>
      <c r="I190" s="31">
        <v>999.52</v>
      </c>
      <c r="J190" s="31">
        <v>1614.896</v>
      </c>
      <c r="K190" s="31" t="s">
        <v>108</v>
      </c>
      <c r="L190" s="31" t="s">
        <v>108</v>
      </c>
      <c r="M190" s="31" t="s">
        <v>108</v>
      </c>
      <c r="N190" s="31" t="s">
        <v>108</v>
      </c>
      <c r="O190" s="31" t="s">
        <v>108</v>
      </c>
      <c r="P190" s="31" t="s">
        <v>108</v>
      </c>
      <c r="Q190" s="31" t="s">
        <v>108</v>
      </c>
      <c r="R190" s="31">
        <v>85.24</v>
      </c>
      <c r="S190" s="31" t="s">
        <v>108</v>
      </c>
    </row>
    <row r="191" spans="1:19" x14ac:dyDescent="0.35">
      <c r="A191" s="2">
        <v>33135</v>
      </c>
      <c r="B191" s="31" t="s">
        <v>108</v>
      </c>
      <c r="C191" s="31">
        <v>388.10899999999998</v>
      </c>
      <c r="D191" s="31" t="s">
        <v>108</v>
      </c>
      <c r="E191" s="31">
        <v>172.7449</v>
      </c>
      <c r="F191" s="31">
        <v>67.710499999999996</v>
      </c>
      <c r="G191" s="31">
        <v>217.31110000000001</v>
      </c>
      <c r="H191" s="31">
        <v>37.5379</v>
      </c>
      <c r="I191" s="31">
        <v>1001.687</v>
      </c>
      <c r="J191" s="31">
        <v>1616.5060000000001</v>
      </c>
      <c r="K191" s="31" t="s">
        <v>108</v>
      </c>
      <c r="L191" s="31" t="s">
        <v>108</v>
      </c>
      <c r="M191" s="31" t="s">
        <v>108</v>
      </c>
      <c r="N191" s="31" t="s">
        <v>108</v>
      </c>
      <c r="O191" s="31" t="s">
        <v>108</v>
      </c>
      <c r="P191" s="31" t="s">
        <v>108</v>
      </c>
      <c r="Q191" s="31" t="s">
        <v>108</v>
      </c>
      <c r="R191" s="31">
        <v>85.98</v>
      </c>
      <c r="S191" s="31" t="s">
        <v>108</v>
      </c>
    </row>
    <row r="192" spans="1:19" x14ac:dyDescent="0.35">
      <c r="A192" s="2">
        <v>33136</v>
      </c>
      <c r="B192" s="31" t="s">
        <v>108</v>
      </c>
      <c r="C192" s="31">
        <v>397.02199999999999</v>
      </c>
      <c r="D192" s="31" t="s">
        <v>108</v>
      </c>
      <c r="E192" s="31">
        <v>169.85980000000001</v>
      </c>
      <c r="F192" s="31">
        <v>68.194800000000001</v>
      </c>
      <c r="G192" s="31">
        <v>217.1352</v>
      </c>
      <c r="H192" s="31">
        <v>37.329500000000003</v>
      </c>
      <c r="I192" s="31">
        <v>1002.599</v>
      </c>
      <c r="J192" s="31">
        <v>1612.749</v>
      </c>
      <c r="K192" s="31" t="s">
        <v>108</v>
      </c>
      <c r="L192" s="31" t="s">
        <v>108</v>
      </c>
      <c r="M192" s="31" t="s">
        <v>108</v>
      </c>
      <c r="N192" s="31" t="s">
        <v>108</v>
      </c>
      <c r="O192" s="31" t="s">
        <v>108</v>
      </c>
      <c r="P192" s="31" t="s">
        <v>108</v>
      </c>
      <c r="Q192" s="31" t="s">
        <v>108</v>
      </c>
      <c r="R192" s="31">
        <v>86.22</v>
      </c>
      <c r="S192" s="31" t="s">
        <v>108</v>
      </c>
    </row>
    <row r="193" spans="1:19" x14ac:dyDescent="0.35">
      <c r="A193" s="2">
        <v>33137</v>
      </c>
      <c r="B193" s="31" t="s">
        <v>108</v>
      </c>
      <c r="C193" s="31">
        <v>410.39100000000002</v>
      </c>
      <c r="D193" s="31" t="s">
        <v>108</v>
      </c>
      <c r="E193" s="31">
        <v>171.73509999999999</v>
      </c>
      <c r="F193" s="31">
        <v>68.246700000000004</v>
      </c>
      <c r="G193" s="31">
        <v>215.11250000000001</v>
      </c>
      <c r="H193" s="31">
        <v>37.508099999999999</v>
      </c>
      <c r="I193" s="31">
        <v>1000.432</v>
      </c>
      <c r="J193" s="31">
        <v>1605.7719999999999</v>
      </c>
      <c r="K193" s="31" t="s">
        <v>108</v>
      </c>
      <c r="L193" s="31" t="s">
        <v>108</v>
      </c>
      <c r="M193" s="31" t="s">
        <v>108</v>
      </c>
      <c r="N193" s="31" t="s">
        <v>108</v>
      </c>
      <c r="O193" s="31" t="s">
        <v>108</v>
      </c>
      <c r="P193" s="31" t="s">
        <v>108</v>
      </c>
      <c r="Q193" s="31" t="s">
        <v>108</v>
      </c>
      <c r="R193" s="31">
        <v>86.31</v>
      </c>
      <c r="S193" s="31" t="s">
        <v>108</v>
      </c>
    </row>
    <row r="194" spans="1:19" x14ac:dyDescent="0.35">
      <c r="A194" s="2">
        <v>33140</v>
      </c>
      <c r="B194" s="31" t="s">
        <v>108</v>
      </c>
      <c r="C194" s="31">
        <v>428.21699999999998</v>
      </c>
      <c r="D194" s="31" t="s">
        <v>108</v>
      </c>
      <c r="E194" s="31">
        <v>170.29259999999999</v>
      </c>
      <c r="F194" s="31">
        <v>70.634100000000004</v>
      </c>
      <c r="G194" s="31">
        <v>215.816</v>
      </c>
      <c r="H194" s="31">
        <v>38.549999999999997</v>
      </c>
      <c r="I194" s="31">
        <v>1000.432</v>
      </c>
      <c r="J194" s="31">
        <v>1600.405</v>
      </c>
      <c r="K194" s="31" t="s">
        <v>108</v>
      </c>
      <c r="L194" s="31" t="s">
        <v>108</v>
      </c>
      <c r="M194" s="31" t="s">
        <v>108</v>
      </c>
      <c r="N194" s="31" t="s">
        <v>108</v>
      </c>
      <c r="O194" s="31" t="s">
        <v>108</v>
      </c>
      <c r="P194" s="31" t="s">
        <v>108</v>
      </c>
      <c r="Q194" s="31" t="s">
        <v>108</v>
      </c>
      <c r="R194" s="31">
        <v>85.48</v>
      </c>
      <c r="S194" s="31" t="s">
        <v>108</v>
      </c>
    </row>
    <row r="195" spans="1:19" x14ac:dyDescent="0.35">
      <c r="A195" s="2">
        <v>33141</v>
      </c>
      <c r="B195" s="31" t="s">
        <v>108</v>
      </c>
      <c r="C195" s="31">
        <v>431.60399999999998</v>
      </c>
      <c r="D195" s="31" t="s">
        <v>108</v>
      </c>
      <c r="E195" s="31">
        <v>169.4992</v>
      </c>
      <c r="F195" s="31">
        <v>70.513000000000005</v>
      </c>
      <c r="G195" s="31">
        <v>217.22319999999999</v>
      </c>
      <c r="H195" s="31">
        <v>38.3416</v>
      </c>
      <c r="I195" s="31">
        <v>996.32600000000002</v>
      </c>
      <c r="J195" s="31">
        <v>1604.162</v>
      </c>
      <c r="K195" s="31" t="s">
        <v>108</v>
      </c>
      <c r="L195" s="31" t="s">
        <v>108</v>
      </c>
      <c r="M195" s="31" t="s">
        <v>108</v>
      </c>
      <c r="N195" s="31" t="s">
        <v>108</v>
      </c>
      <c r="O195" s="31" t="s">
        <v>108</v>
      </c>
      <c r="P195" s="31" t="s">
        <v>108</v>
      </c>
      <c r="Q195" s="31" t="s">
        <v>108</v>
      </c>
      <c r="R195" s="31">
        <v>85.96</v>
      </c>
      <c r="S195" s="31" t="s">
        <v>108</v>
      </c>
    </row>
    <row r="196" spans="1:19" x14ac:dyDescent="0.35">
      <c r="A196" s="2">
        <v>33142</v>
      </c>
      <c r="B196" s="31" t="s">
        <v>108</v>
      </c>
      <c r="C196" s="31">
        <v>434.94600000000003</v>
      </c>
      <c r="D196" s="31" t="s">
        <v>108</v>
      </c>
      <c r="E196" s="31">
        <v>169.64340000000001</v>
      </c>
      <c r="F196" s="31">
        <v>71.412599999999998</v>
      </c>
      <c r="G196" s="31">
        <v>216.5196</v>
      </c>
      <c r="H196" s="31">
        <v>37.924900000000001</v>
      </c>
      <c r="I196" s="31">
        <v>993.47500000000002</v>
      </c>
      <c r="J196" s="31">
        <v>1605.2349999999999</v>
      </c>
      <c r="K196" s="31" t="s">
        <v>108</v>
      </c>
      <c r="L196" s="31" t="s">
        <v>108</v>
      </c>
      <c r="M196" s="31" t="s">
        <v>108</v>
      </c>
      <c r="N196" s="31" t="s">
        <v>108</v>
      </c>
      <c r="O196" s="31" t="s">
        <v>108</v>
      </c>
      <c r="P196" s="31" t="s">
        <v>108</v>
      </c>
      <c r="Q196" s="31" t="s">
        <v>108</v>
      </c>
      <c r="R196" s="31">
        <v>85.75</v>
      </c>
      <c r="S196" s="31" t="s">
        <v>108</v>
      </c>
    </row>
    <row r="197" spans="1:19" x14ac:dyDescent="0.35">
      <c r="A197" s="2">
        <v>33143</v>
      </c>
      <c r="B197" s="31" t="s">
        <v>108</v>
      </c>
      <c r="C197" s="31">
        <v>444.21499999999997</v>
      </c>
      <c r="D197" s="31" t="s">
        <v>108</v>
      </c>
      <c r="E197" s="31">
        <v>172.88919999999999</v>
      </c>
      <c r="F197" s="31">
        <v>71.066599999999994</v>
      </c>
      <c r="G197" s="31">
        <v>217.83879999999999</v>
      </c>
      <c r="H197" s="31">
        <v>38.907200000000003</v>
      </c>
      <c r="I197" s="31">
        <v>994.61599999999999</v>
      </c>
      <c r="J197" s="31">
        <v>1614.896</v>
      </c>
      <c r="K197" s="31" t="s">
        <v>108</v>
      </c>
      <c r="L197" s="31" t="s">
        <v>108</v>
      </c>
      <c r="M197" s="31" t="s">
        <v>108</v>
      </c>
      <c r="N197" s="31" t="s">
        <v>108</v>
      </c>
      <c r="O197" s="31" t="s">
        <v>108</v>
      </c>
      <c r="P197" s="31" t="s">
        <v>108</v>
      </c>
      <c r="Q197" s="31" t="s">
        <v>108</v>
      </c>
      <c r="R197" s="31">
        <v>85.72</v>
      </c>
      <c r="S197" s="31" t="s">
        <v>108</v>
      </c>
    </row>
    <row r="198" spans="1:19" x14ac:dyDescent="0.35">
      <c r="A198" s="2">
        <v>33144</v>
      </c>
      <c r="B198" s="31" t="s">
        <v>108</v>
      </c>
      <c r="C198" s="31">
        <v>439.892</v>
      </c>
      <c r="D198" s="31" t="s">
        <v>108</v>
      </c>
      <c r="E198" s="31">
        <v>171.37450000000001</v>
      </c>
      <c r="F198" s="31">
        <v>70.599500000000006</v>
      </c>
      <c r="G198" s="31">
        <v>217.22319999999999</v>
      </c>
      <c r="H198" s="31">
        <v>38.133200000000002</v>
      </c>
      <c r="I198" s="31">
        <v>993.47500000000002</v>
      </c>
      <c r="J198" s="31">
        <v>1625.0930000000001</v>
      </c>
      <c r="K198" s="31" t="s">
        <v>108</v>
      </c>
      <c r="L198" s="31" t="s">
        <v>108</v>
      </c>
      <c r="M198" s="31" t="s">
        <v>108</v>
      </c>
      <c r="N198" s="31" t="s">
        <v>108</v>
      </c>
      <c r="O198" s="31" t="s">
        <v>108</v>
      </c>
      <c r="P198" s="31" t="s">
        <v>108</v>
      </c>
      <c r="Q198" s="31" t="s">
        <v>108</v>
      </c>
      <c r="R198" s="31">
        <v>85.91</v>
      </c>
      <c r="S198" s="31" t="s">
        <v>108</v>
      </c>
    </row>
    <row r="199" spans="1:19" x14ac:dyDescent="0.35">
      <c r="A199" s="2">
        <v>33147</v>
      </c>
      <c r="B199" s="31" t="s">
        <v>108</v>
      </c>
      <c r="C199" s="31">
        <v>418.50200000000001</v>
      </c>
      <c r="D199" s="31" t="s">
        <v>108</v>
      </c>
      <c r="E199" s="31">
        <v>168.77789999999999</v>
      </c>
      <c r="F199" s="31">
        <v>67.745099999999994</v>
      </c>
      <c r="G199" s="31">
        <v>212.65</v>
      </c>
      <c r="H199" s="31">
        <v>36.912700000000001</v>
      </c>
      <c r="I199" s="31">
        <v>1003.17</v>
      </c>
      <c r="J199" s="31">
        <v>1636.364</v>
      </c>
      <c r="K199" s="31" t="s">
        <v>108</v>
      </c>
      <c r="L199" s="31" t="s">
        <v>108</v>
      </c>
      <c r="M199" s="31" t="s">
        <v>108</v>
      </c>
      <c r="N199" s="31" t="s">
        <v>108</v>
      </c>
      <c r="O199" s="31" t="s">
        <v>108</v>
      </c>
      <c r="P199" s="31" t="s">
        <v>108</v>
      </c>
      <c r="Q199" s="31" t="s">
        <v>108</v>
      </c>
      <c r="R199" s="31">
        <v>85.43</v>
      </c>
      <c r="S199" s="31" t="s">
        <v>108</v>
      </c>
    </row>
    <row r="200" spans="1:19" x14ac:dyDescent="0.35">
      <c r="A200" s="2">
        <v>33148</v>
      </c>
      <c r="B200" s="31" t="s">
        <v>108</v>
      </c>
      <c r="C200" s="31">
        <v>387.39600000000002</v>
      </c>
      <c r="D200" s="31" t="s">
        <v>108</v>
      </c>
      <c r="E200" s="31">
        <v>170.7253</v>
      </c>
      <c r="F200" s="31">
        <v>68.142899999999997</v>
      </c>
      <c r="G200" s="31">
        <v>213.26570000000001</v>
      </c>
      <c r="H200" s="31">
        <v>37.508099999999999</v>
      </c>
      <c r="I200" s="31">
        <v>1017.426</v>
      </c>
      <c r="J200" s="31">
        <v>1638.511</v>
      </c>
      <c r="K200" s="31" t="s">
        <v>108</v>
      </c>
      <c r="L200" s="31" t="s">
        <v>108</v>
      </c>
      <c r="M200" s="31" t="s">
        <v>108</v>
      </c>
      <c r="N200" s="31" t="s">
        <v>108</v>
      </c>
      <c r="O200" s="31" t="s">
        <v>108</v>
      </c>
      <c r="P200" s="31" t="s">
        <v>108</v>
      </c>
      <c r="Q200" s="31" t="s">
        <v>108</v>
      </c>
      <c r="R200" s="31">
        <v>85.1</v>
      </c>
      <c r="S200" s="31" t="s">
        <v>108</v>
      </c>
    </row>
    <row r="201" spans="1:19" x14ac:dyDescent="0.35">
      <c r="A201" s="2">
        <v>33149</v>
      </c>
      <c r="B201" s="31" t="s">
        <v>108</v>
      </c>
      <c r="C201" s="31">
        <v>415.07</v>
      </c>
      <c r="D201" s="31" t="s">
        <v>108</v>
      </c>
      <c r="E201" s="31">
        <v>174.54810000000001</v>
      </c>
      <c r="F201" s="31">
        <v>68.938699999999997</v>
      </c>
      <c r="G201" s="31">
        <v>218.1026</v>
      </c>
      <c r="H201" s="31">
        <v>37.061599999999999</v>
      </c>
      <c r="I201" s="31">
        <v>1014.575</v>
      </c>
      <c r="J201" s="31">
        <v>1637.4369999999999</v>
      </c>
      <c r="K201" s="31" t="s">
        <v>108</v>
      </c>
      <c r="L201" s="31" t="s">
        <v>108</v>
      </c>
      <c r="M201" s="31" t="s">
        <v>108</v>
      </c>
      <c r="N201" s="31" t="s">
        <v>108</v>
      </c>
      <c r="O201" s="31" t="s">
        <v>108</v>
      </c>
      <c r="P201" s="31" t="s">
        <v>108</v>
      </c>
      <c r="Q201" s="31" t="s">
        <v>108</v>
      </c>
      <c r="R201" s="31">
        <v>84.71</v>
      </c>
      <c r="S201" s="31" t="s">
        <v>108</v>
      </c>
    </row>
    <row r="202" spans="1:19" x14ac:dyDescent="0.35">
      <c r="A202" s="2">
        <v>33150</v>
      </c>
      <c r="B202" s="31" t="s">
        <v>108</v>
      </c>
      <c r="C202" s="31">
        <v>404.91</v>
      </c>
      <c r="D202" s="31" t="s">
        <v>108</v>
      </c>
      <c r="E202" s="31">
        <v>173.97110000000001</v>
      </c>
      <c r="F202" s="31">
        <v>68.661900000000003</v>
      </c>
      <c r="G202" s="31">
        <v>217.31110000000001</v>
      </c>
      <c r="H202" s="31">
        <v>37.716500000000003</v>
      </c>
      <c r="I202" s="31">
        <v>1014.2329999999999</v>
      </c>
      <c r="J202" s="31">
        <v>1640.6579999999999</v>
      </c>
      <c r="K202" s="31" t="s">
        <v>108</v>
      </c>
      <c r="L202" s="31" t="s">
        <v>108</v>
      </c>
      <c r="M202" s="31" t="s">
        <v>108</v>
      </c>
      <c r="N202" s="31" t="s">
        <v>108</v>
      </c>
      <c r="O202" s="31" t="s">
        <v>108</v>
      </c>
      <c r="P202" s="31" t="s">
        <v>108</v>
      </c>
      <c r="Q202" s="31" t="s">
        <v>108</v>
      </c>
      <c r="R202" s="31">
        <v>84.13</v>
      </c>
      <c r="S202" s="31" t="s">
        <v>108</v>
      </c>
    </row>
    <row r="203" spans="1:19" x14ac:dyDescent="0.35">
      <c r="A203" s="2">
        <v>33151</v>
      </c>
      <c r="B203" s="31" t="s">
        <v>108</v>
      </c>
      <c r="C203" s="31">
        <v>412.84199999999998</v>
      </c>
      <c r="D203" s="31" t="s">
        <v>108</v>
      </c>
      <c r="E203" s="31">
        <v>176.06280000000001</v>
      </c>
      <c r="F203" s="31">
        <v>68.869500000000002</v>
      </c>
      <c r="G203" s="31">
        <v>217.04730000000001</v>
      </c>
      <c r="H203" s="31">
        <v>36.942500000000003</v>
      </c>
      <c r="I203" s="31">
        <v>1016.856</v>
      </c>
      <c r="J203" s="31">
        <v>1643.3409999999999</v>
      </c>
      <c r="K203" s="31" t="s">
        <v>108</v>
      </c>
      <c r="L203" s="31" t="s">
        <v>108</v>
      </c>
      <c r="M203" s="31" t="s">
        <v>108</v>
      </c>
      <c r="N203" s="31" t="s">
        <v>108</v>
      </c>
      <c r="O203" s="31" t="s">
        <v>108</v>
      </c>
      <c r="P203" s="31" t="s">
        <v>108</v>
      </c>
      <c r="Q203" s="31" t="s">
        <v>108</v>
      </c>
      <c r="R203" s="31">
        <v>84.24</v>
      </c>
      <c r="S203" s="31" t="s">
        <v>108</v>
      </c>
    </row>
    <row r="204" spans="1:19" x14ac:dyDescent="0.35">
      <c r="A204" s="2">
        <v>33154</v>
      </c>
      <c r="B204" s="31" t="s">
        <v>108</v>
      </c>
      <c r="C204" s="31">
        <v>417.72800000000001</v>
      </c>
      <c r="D204" s="31" t="s">
        <v>108</v>
      </c>
      <c r="E204" s="31">
        <v>174.04320000000001</v>
      </c>
      <c r="F204" s="31">
        <v>69.077100000000002</v>
      </c>
      <c r="G204" s="31">
        <v>222.92949999999999</v>
      </c>
      <c r="H204" s="31">
        <v>37.240200000000002</v>
      </c>
      <c r="I204" s="31">
        <v>1025.866</v>
      </c>
      <c r="J204" s="31">
        <v>1639.5840000000001</v>
      </c>
      <c r="K204" s="31" t="s">
        <v>108</v>
      </c>
      <c r="L204" s="31" t="s">
        <v>108</v>
      </c>
      <c r="M204" s="31" t="s">
        <v>108</v>
      </c>
      <c r="N204" s="31" t="s">
        <v>108</v>
      </c>
      <c r="O204" s="31" t="s">
        <v>108</v>
      </c>
      <c r="P204" s="31" t="s">
        <v>108</v>
      </c>
      <c r="Q204" s="31" t="s">
        <v>108</v>
      </c>
      <c r="R204" s="31">
        <v>83.57</v>
      </c>
      <c r="S204" s="31" t="s">
        <v>108</v>
      </c>
    </row>
    <row r="205" spans="1:19" x14ac:dyDescent="0.35">
      <c r="A205" s="2">
        <v>33155</v>
      </c>
      <c r="B205" s="31" t="s">
        <v>108</v>
      </c>
      <c r="C205" s="31">
        <v>435.21199999999999</v>
      </c>
      <c r="D205" s="31" t="s">
        <v>108</v>
      </c>
      <c r="E205" s="31">
        <v>170.3647</v>
      </c>
      <c r="F205" s="31">
        <v>68.160200000000003</v>
      </c>
      <c r="G205" s="31">
        <v>223.0864</v>
      </c>
      <c r="H205" s="31">
        <v>36.138800000000003</v>
      </c>
      <c r="I205" s="31">
        <v>1026.893</v>
      </c>
      <c r="J205" s="31">
        <v>1623.4829999999999</v>
      </c>
      <c r="K205" s="31" t="s">
        <v>108</v>
      </c>
      <c r="L205" s="31" t="s">
        <v>108</v>
      </c>
      <c r="M205" s="31" t="s">
        <v>108</v>
      </c>
      <c r="N205" s="31" t="s">
        <v>108</v>
      </c>
      <c r="O205" s="31" t="s">
        <v>108</v>
      </c>
      <c r="P205" s="31" t="s">
        <v>108</v>
      </c>
      <c r="Q205" s="31" t="s">
        <v>108</v>
      </c>
      <c r="R205" s="31">
        <v>83.21</v>
      </c>
      <c r="S205" s="31" t="s">
        <v>108</v>
      </c>
    </row>
    <row r="206" spans="1:19" x14ac:dyDescent="0.35">
      <c r="A206" s="2">
        <v>33156</v>
      </c>
      <c r="B206" s="31" t="s">
        <v>108</v>
      </c>
      <c r="C206" s="31">
        <v>416.67099999999999</v>
      </c>
      <c r="D206" s="31" t="s">
        <v>108</v>
      </c>
      <c r="E206" s="31">
        <v>172.1679</v>
      </c>
      <c r="F206" s="31">
        <v>67.8489</v>
      </c>
      <c r="G206" s="31">
        <v>220.0316</v>
      </c>
      <c r="H206" s="31">
        <v>35.781500000000001</v>
      </c>
      <c r="I206" s="31">
        <v>1026.893</v>
      </c>
      <c r="J206" s="31">
        <v>1618.653</v>
      </c>
      <c r="K206" s="31" t="s">
        <v>108</v>
      </c>
      <c r="L206" s="31" t="s">
        <v>108</v>
      </c>
      <c r="M206" s="31" t="s">
        <v>108</v>
      </c>
      <c r="N206" s="31" t="s">
        <v>108</v>
      </c>
      <c r="O206" s="31" t="s">
        <v>108</v>
      </c>
      <c r="P206" s="31" t="s">
        <v>108</v>
      </c>
      <c r="Q206" s="31" t="s">
        <v>108</v>
      </c>
      <c r="R206" s="31">
        <v>83.29</v>
      </c>
      <c r="S206" s="31" t="s">
        <v>108</v>
      </c>
    </row>
    <row r="207" spans="1:19" x14ac:dyDescent="0.35">
      <c r="A207" s="2">
        <v>33157</v>
      </c>
      <c r="B207" s="31" t="s">
        <v>108</v>
      </c>
      <c r="C207" s="31">
        <v>427.43900000000002</v>
      </c>
      <c r="D207" s="31" t="s">
        <v>108</v>
      </c>
      <c r="E207" s="31">
        <v>166.97470000000001</v>
      </c>
      <c r="F207" s="31">
        <v>68.090999999999994</v>
      </c>
      <c r="G207" s="31">
        <v>218.54580000000001</v>
      </c>
      <c r="H207" s="31">
        <v>35.811300000000003</v>
      </c>
      <c r="I207" s="31">
        <v>1020.278</v>
      </c>
      <c r="J207" s="31">
        <v>1613.2860000000001</v>
      </c>
      <c r="K207" s="31" t="s">
        <v>108</v>
      </c>
      <c r="L207" s="31" t="s">
        <v>108</v>
      </c>
      <c r="M207" s="31" t="s">
        <v>108</v>
      </c>
      <c r="N207" s="31" t="s">
        <v>108</v>
      </c>
      <c r="O207" s="31" t="s">
        <v>108</v>
      </c>
      <c r="P207" s="31" t="s">
        <v>108</v>
      </c>
      <c r="Q207" s="31" t="s">
        <v>108</v>
      </c>
      <c r="R207" s="31">
        <v>82.79</v>
      </c>
      <c r="S207" s="31" t="s">
        <v>108</v>
      </c>
    </row>
    <row r="208" spans="1:19" x14ac:dyDescent="0.35">
      <c r="A208" s="2">
        <v>33158</v>
      </c>
      <c r="B208" s="31" t="s">
        <v>108</v>
      </c>
      <c r="C208" s="31">
        <v>428.70800000000003</v>
      </c>
      <c r="D208" s="31" t="s">
        <v>108</v>
      </c>
      <c r="E208" s="31">
        <v>163.72900000000001</v>
      </c>
      <c r="F208" s="31">
        <v>67.693200000000004</v>
      </c>
      <c r="G208" s="31">
        <v>218.4599</v>
      </c>
      <c r="H208" s="31">
        <v>36.347099999999998</v>
      </c>
      <c r="I208" s="31">
        <v>1022.901</v>
      </c>
      <c r="J208" s="31">
        <v>1623.4829999999999</v>
      </c>
      <c r="K208" s="31" t="s">
        <v>108</v>
      </c>
      <c r="L208" s="31" t="s">
        <v>108</v>
      </c>
      <c r="M208" s="31" t="s">
        <v>108</v>
      </c>
      <c r="N208" s="31" t="s">
        <v>108</v>
      </c>
      <c r="O208" s="31" t="s">
        <v>108</v>
      </c>
      <c r="P208" s="31" t="s">
        <v>108</v>
      </c>
      <c r="Q208" s="31" t="s">
        <v>108</v>
      </c>
      <c r="R208" s="31">
        <v>83.16</v>
      </c>
      <c r="S208" s="31" t="s">
        <v>108</v>
      </c>
    </row>
    <row r="209" spans="1:19" x14ac:dyDescent="0.35">
      <c r="A209" s="2">
        <v>33161</v>
      </c>
      <c r="B209" s="31" t="s">
        <v>108</v>
      </c>
      <c r="C209" s="31">
        <v>417.05900000000003</v>
      </c>
      <c r="D209" s="31" t="s">
        <v>108</v>
      </c>
      <c r="E209" s="31">
        <v>164.8109</v>
      </c>
      <c r="F209" s="31">
        <v>65.478800000000007</v>
      </c>
      <c r="G209" s="31">
        <v>216.22450000000001</v>
      </c>
      <c r="H209" s="31">
        <v>34.769399999999997</v>
      </c>
      <c r="I209" s="31">
        <v>1025.752</v>
      </c>
      <c r="J209" s="31">
        <v>1627.24</v>
      </c>
      <c r="K209" s="31" t="s">
        <v>108</v>
      </c>
      <c r="L209" s="31" t="s">
        <v>108</v>
      </c>
      <c r="M209" s="31" t="s">
        <v>108</v>
      </c>
      <c r="N209" s="31" t="s">
        <v>108</v>
      </c>
      <c r="O209" s="31" t="s">
        <v>108</v>
      </c>
      <c r="P209" s="31" t="s">
        <v>108</v>
      </c>
      <c r="Q209" s="31" t="s">
        <v>108</v>
      </c>
      <c r="R209" s="31">
        <v>83.25</v>
      </c>
      <c r="S209" s="31" t="s">
        <v>108</v>
      </c>
    </row>
    <row r="210" spans="1:19" x14ac:dyDescent="0.35">
      <c r="A210" s="2">
        <v>33162</v>
      </c>
      <c r="B210" s="31" t="s">
        <v>108</v>
      </c>
      <c r="C210" s="31">
        <v>428.935</v>
      </c>
      <c r="D210" s="31" t="s">
        <v>108</v>
      </c>
      <c r="E210" s="31">
        <v>163.51259999999999</v>
      </c>
      <c r="F210" s="31">
        <v>63.160699999999999</v>
      </c>
      <c r="G210" s="31">
        <v>215.1069</v>
      </c>
      <c r="H210" s="31">
        <v>34.293100000000003</v>
      </c>
      <c r="I210" s="31">
        <v>1029.402</v>
      </c>
      <c r="J210" s="31">
        <v>1628.85</v>
      </c>
      <c r="K210" s="31" t="s">
        <v>108</v>
      </c>
      <c r="L210" s="31" t="s">
        <v>108</v>
      </c>
      <c r="M210" s="31" t="s">
        <v>108</v>
      </c>
      <c r="N210" s="31" t="s">
        <v>108</v>
      </c>
      <c r="O210" s="31" t="s">
        <v>108</v>
      </c>
      <c r="P210" s="31" t="s">
        <v>108</v>
      </c>
      <c r="Q210" s="31" t="s">
        <v>108</v>
      </c>
      <c r="R210" s="31">
        <v>82.59</v>
      </c>
      <c r="S210" s="31" t="s">
        <v>108</v>
      </c>
    </row>
    <row r="211" spans="1:19" x14ac:dyDescent="0.35">
      <c r="A211" s="2">
        <v>33163</v>
      </c>
      <c r="B211" s="31" t="s">
        <v>108</v>
      </c>
      <c r="C211" s="31">
        <v>415.33600000000001</v>
      </c>
      <c r="D211" s="31" t="s">
        <v>108</v>
      </c>
      <c r="E211" s="31">
        <v>161.70939999999999</v>
      </c>
      <c r="F211" s="31">
        <v>63.973799999999997</v>
      </c>
      <c r="G211" s="31">
        <v>216.3965</v>
      </c>
      <c r="H211" s="31">
        <v>34.977800000000002</v>
      </c>
      <c r="I211" s="31">
        <v>1037.385</v>
      </c>
      <c r="J211" s="31">
        <v>1632.07</v>
      </c>
      <c r="K211" s="31" t="s">
        <v>108</v>
      </c>
      <c r="L211" s="31" t="s">
        <v>108</v>
      </c>
      <c r="M211" s="31" t="s">
        <v>108</v>
      </c>
      <c r="N211" s="31" t="s">
        <v>108</v>
      </c>
      <c r="O211" s="31" t="s">
        <v>108</v>
      </c>
      <c r="P211" s="31" t="s">
        <v>108</v>
      </c>
      <c r="Q211" s="31" t="s">
        <v>108</v>
      </c>
      <c r="R211" s="31">
        <v>82.56</v>
      </c>
      <c r="S211" s="31" t="s">
        <v>108</v>
      </c>
    </row>
    <row r="212" spans="1:19" x14ac:dyDescent="0.35">
      <c r="A212" s="2">
        <v>33164</v>
      </c>
      <c r="B212" s="31" t="s">
        <v>108</v>
      </c>
      <c r="C212" s="31">
        <v>405.59100000000001</v>
      </c>
      <c r="D212" s="31" t="s">
        <v>108</v>
      </c>
      <c r="E212" s="31">
        <v>164.4503</v>
      </c>
      <c r="F212" s="31">
        <v>64.527299999999997</v>
      </c>
      <c r="G212" s="31">
        <v>215.02090000000001</v>
      </c>
      <c r="H212" s="31">
        <v>34.620600000000003</v>
      </c>
      <c r="I212" s="31">
        <v>1037.385</v>
      </c>
      <c r="J212" s="31">
        <v>1637.4369999999999</v>
      </c>
      <c r="K212" s="31" t="s">
        <v>108</v>
      </c>
      <c r="L212" s="31" t="s">
        <v>108</v>
      </c>
      <c r="M212" s="31" t="s">
        <v>108</v>
      </c>
      <c r="N212" s="31" t="s">
        <v>108</v>
      </c>
      <c r="O212" s="31" t="s">
        <v>108</v>
      </c>
      <c r="P212" s="31" t="s">
        <v>108</v>
      </c>
      <c r="Q212" s="31" t="s">
        <v>108</v>
      </c>
      <c r="R212" s="31">
        <v>81.96</v>
      </c>
      <c r="S212" s="31" t="s">
        <v>108</v>
      </c>
    </row>
    <row r="213" spans="1:19" x14ac:dyDescent="0.35">
      <c r="A213" s="2">
        <v>33165</v>
      </c>
      <c r="B213" s="31" t="s">
        <v>108</v>
      </c>
      <c r="C213" s="31">
        <v>387.46</v>
      </c>
      <c r="D213" s="31" t="s">
        <v>108</v>
      </c>
      <c r="E213" s="31">
        <v>169.4992</v>
      </c>
      <c r="F213" s="31">
        <v>64.994399999999999</v>
      </c>
      <c r="G213" s="31">
        <v>215.19290000000001</v>
      </c>
      <c r="H213" s="31">
        <v>35.6922</v>
      </c>
      <c r="I213" s="31">
        <v>1038.5260000000001</v>
      </c>
      <c r="J213" s="31">
        <v>1647.098</v>
      </c>
      <c r="K213" s="31" t="s">
        <v>108</v>
      </c>
      <c r="L213" s="31" t="s">
        <v>108</v>
      </c>
      <c r="M213" s="31" t="s">
        <v>108</v>
      </c>
      <c r="N213" s="31" t="s">
        <v>108</v>
      </c>
      <c r="O213" s="31" t="s">
        <v>108</v>
      </c>
      <c r="P213" s="31" t="s">
        <v>108</v>
      </c>
      <c r="Q213" s="31" t="s">
        <v>108</v>
      </c>
      <c r="R213" s="31">
        <v>82.3</v>
      </c>
      <c r="S213" s="31" t="s">
        <v>108</v>
      </c>
    </row>
    <row r="214" spans="1:19" x14ac:dyDescent="0.35">
      <c r="A214" s="2">
        <v>33168</v>
      </c>
      <c r="B214" s="31" t="s">
        <v>108</v>
      </c>
      <c r="C214" s="31">
        <v>360.26299999999998</v>
      </c>
      <c r="D214" s="31" t="s">
        <v>108</v>
      </c>
      <c r="E214" s="31">
        <v>169.2107</v>
      </c>
      <c r="F214" s="31">
        <v>64.423500000000004</v>
      </c>
      <c r="G214" s="31">
        <v>215.1069</v>
      </c>
      <c r="H214" s="31">
        <v>35.245699999999999</v>
      </c>
      <c r="I214" s="31">
        <v>1040.807</v>
      </c>
      <c r="J214" s="31">
        <v>1646.5609999999999</v>
      </c>
      <c r="K214" s="31" t="s">
        <v>108</v>
      </c>
      <c r="L214" s="31" t="s">
        <v>108</v>
      </c>
      <c r="M214" s="31" t="s">
        <v>108</v>
      </c>
      <c r="N214" s="31" t="s">
        <v>108</v>
      </c>
      <c r="O214" s="31" t="s">
        <v>108</v>
      </c>
      <c r="P214" s="31" t="s">
        <v>108</v>
      </c>
      <c r="Q214" s="31" t="s">
        <v>108</v>
      </c>
      <c r="R214" s="31">
        <v>82.96</v>
      </c>
      <c r="S214" s="31" t="s">
        <v>108</v>
      </c>
    </row>
    <row r="215" spans="1:19" x14ac:dyDescent="0.35">
      <c r="A215" s="2">
        <v>33169</v>
      </c>
      <c r="B215" s="31" t="s">
        <v>108</v>
      </c>
      <c r="C215" s="31">
        <v>346.07600000000002</v>
      </c>
      <c r="D215" s="31" t="s">
        <v>108</v>
      </c>
      <c r="E215" s="31">
        <v>176.92830000000001</v>
      </c>
      <c r="F215" s="31">
        <v>64.683000000000007</v>
      </c>
      <c r="G215" s="31">
        <v>216.3965</v>
      </c>
      <c r="H215" s="31">
        <v>35.275500000000001</v>
      </c>
      <c r="I215" s="31">
        <v>1043.088</v>
      </c>
      <c r="J215" s="31">
        <v>1643.8779999999999</v>
      </c>
      <c r="K215" s="31" t="s">
        <v>108</v>
      </c>
      <c r="L215" s="31" t="s">
        <v>108</v>
      </c>
      <c r="M215" s="31" t="s">
        <v>108</v>
      </c>
      <c r="N215" s="31" t="s">
        <v>108</v>
      </c>
      <c r="O215" s="31" t="s">
        <v>108</v>
      </c>
      <c r="P215" s="31" t="s">
        <v>108</v>
      </c>
      <c r="Q215" s="31" t="s">
        <v>108</v>
      </c>
      <c r="R215" s="31">
        <v>83.16</v>
      </c>
      <c r="S215" s="31" t="s">
        <v>108</v>
      </c>
    </row>
    <row r="216" spans="1:19" x14ac:dyDescent="0.35">
      <c r="A216" s="2">
        <v>33170</v>
      </c>
      <c r="B216" s="31" t="s">
        <v>108</v>
      </c>
      <c r="C216" s="31">
        <v>370.59800000000001</v>
      </c>
      <c r="D216" s="31" t="s">
        <v>108</v>
      </c>
      <c r="E216" s="31">
        <v>173.75470000000001</v>
      </c>
      <c r="F216" s="31">
        <v>65.046300000000002</v>
      </c>
      <c r="G216" s="31">
        <v>215.45079999999999</v>
      </c>
      <c r="H216" s="31">
        <v>36.525700000000001</v>
      </c>
      <c r="I216" s="31">
        <v>1038.184</v>
      </c>
      <c r="J216" s="31">
        <v>1642.8040000000001</v>
      </c>
      <c r="K216" s="31" t="s">
        <v>108</v>
      </c>
      <c r="L216" s="31" t="s">
        <v>108</v>
      </c>
      <c r="M216" s="31" t="s">
        <v>108</v>
      </c>
      <c r="N216" s="31" t="s">
        <v>108</v>
      </c>
      <c r="O216" s="31" t="s">
        <v>108</v>
      </c>
      <c r="P216" s="31" t="s">
        <v>108</v>
      </c>
      <c r="Q216" s="31" t="s">
        <v>108</v>
      </c>
      <c r="R216" s="31">
        <v>82.48</v>
      </c>
      <c r="S216" s="31" t="s">
        <v>108</v>
      </c>
    </row>
    <row r="217" spans="1:19" x14ac:dyDescent="0.35">
      <c r="A217" s="2">
        <v>33171</v>
      </c>
      <c r="B217" s="31" t="s">
        <v>108</v>
      </c>
      <c r="C217" s="31">
        <v>388.72899999999998</v>
      </c>
      <c r="D217" s="31" t="s">
        <v>108</v>
      </c>
      <c r="E217" s="31">
        <v>172.81700000000001</v>
      </c>
      <c r="F217" s="31">
        <v>65.444199999999995</v>
      </c>
      <c r="G217" s="31">
        <v>213.7313</v>
      </c>
      <c r="H217" s="31">
        <v>36.138800000000003</v>
      </c>
      <c r="I217" s="31">
        <v>1040.3510000000001</v>
      </c>
      <c r="J217" s="31">
        <v>1647.635</v>
      </c>
      <c r="K217" s="31" t="s">
        <v>108</v>
      </c>
      <c r="L217" s="31" t="s">
        <v>108</v>
      </c>
      <c r="M217" s="31" t="s">
        <v>108</v>
      </c>
      <c r="N217" s="31" t="s">
        <v>108</v>
      </c>
      <c r="O217" s="31" t="s">
        <v>108</v>
      </c>
      <c r="P217" s="31" t="s">
        <v>108</v>
      </c>
      <c r="Q217" s="31" t="s">
        <v>108</v>
      </c>
      <c r="R217" s="31">
        <v>83.04</v>
      </c>
      <c r="S217" s="31" t="s">
        <v>108</v>
      </c>
    </row>
    <row r="218" spans="1:19" x14ac:dyDescent="0.35">
      <c r="A218" s="2">
        <v>33172</v>
      </c>
      <c r="B218" s="31" t="s">
        <v>108</v>
      </c>
      <c r="C218" s="31">
        <v>389.726</v>
      </c>
      <c r="D218" s="31" t="s">
        <v>108</v>
      </c>
      <c r="E218" s="31">
        <v>172.81700000000001</v>
      </c>
      <c r="F218" s="31">
        <v>64.561899999999994</v>
      </c>
      <c r="G218" s="31">
        <v>210.12039999999999</v>
      </c>
      <c r="H218" s="31">
        <v>36.257800000000003</v>
      </c>
      <c r="I218" s="31">
        <v>1034.6479999999999</v>
      </c>
      <c r="J218" s="31">
        <v>1646.0250000000001</v>
      </c>
      <c r="K218" s="31" t="s">
        <v>108</v>
      </c>
      <c r="L218" s="31" t="s">
        <v>108</v>
      </c>
      <c r="M218" s="31" t="s">
        <v>108</v>
      </c>
      <c r="N218" s="31" t="s">
        <v>108</v>
      </c>
      <c r="O218" s="31" t="s">
        <v>108</v>
      </c>
      <c r="P218" s="31" t="s">
        <v>108</v>
      </c>
      <c r="Q218" s="31" t="s">
        <v>108</v>
      </c>
      <c r="R218" s="31">
        <v>82.88</v>
      </c>
      <c r="S218" s="31" t="s">
        <v>108</v>
      </c>
    </row>
    <row r="219" spans="1:19" x14ac:dyDescent="0.35">
      <c r="A219" s="2">
        <v>33175</v>
      </c>
      <c r="B219" s="31" t="s">
        <v>108</v>
      </c>
      <c r="C219" s="31">
        <v>392.62700000000001</v>
      </c>
      <c r="D219" s="31" t="s">
        <v>108</v>
      </c>
      <c r="E219" s="31">
        <v>169.06639999999999</v>
      </c>
      <c r="F219" s="31">
        <v>65.011700000000005</v>
      </c>
      <c r="G219" s="31">
        <v>208.91679999999999</v>
      </c>
      <c r="H219" s="31">
        <v>34.948</v>
      </c>
      <c r="I219" s="31">
        <v>1044.4570000000001</v>
      </c>
      <c r="J219" s="31">
        <v>1639.048</v>
      </c>
      <c r="K219" s="31" t="s">
        <v>108</v>
      </c>
      <c r="L219" s="31" t="s">
        <v>108</v>
      </c>
      <c r="M219" s="31" t="s">
        <v>108</v>
      </c>
      <c r="N219" s="31" t="s">
        <v>108</v>
      </c>
      <c r="O219" s="31" t="s">
        <v>108</v>
      </c>
      <c r="P219" s="31" t="s">
        <v>108</v>
      </c>
      <c r="Q219" s="31" t="s">
        <v>108</v>
      </c>
      <c r="R219" s="31">
        <v>83.24</v>
      </c>
      <c r="S219" s="31" t="s">
        <v>108</v>
      </c>
    </row>
    <row r="220" spans="1:19" x14ac:dyDescent="0.35">
      <c r="A220" s="2">
        <v>33176</v>
      </c>
      <c r="B220" s="31" t="s">
        <v>108</v>
      </c>
      <c r="C220" s="31">
        <v>398.61</v>
      </c>
      <c r="D220" s="31" t="s">
        <v>108</v>
      </c>
      <c r="E220" s="31">
        <v>166.8305</v>
      </c>
      <c r="F220" s="31">
        <v>66.032399999999996</v>
      </c>
      <c r="G220" s="31">
        <v>209.0027</v>
      </c>
      <c r="H220" s="31">
        <v>34.173999999999999</v>
      </c>
      <c r="I220" s="31">
        <v>1043.5440000000001</v>
      </c>
      <c r="J220" s="31">
        <v>1638.511</v>
      </c>
      <c r="K220" s="31" t="s">
        <v>108</v>
      </c>
      <c r="L220" s="31" t="s">
        <v>108</v>
      </c>
      <c r="M220" s="31" t="s">
        <v>108</v>
      </c>
      <c r="N220" s="31" t="s">
        <v>108</v>
      </c>
      <c r="O220" s="31" t="s">
        <v>108</v>
      </c>
      <c r="P220" s="31" t="s">
        <v>108</v>
      </c>
      <c r="Q220" s="31" t="s">
        <v>108</v>
      </c>
      <c r="R220" s="31">
        <v>82.99</v>
      </c>
      <c r="S220" s="31" t="s">
        <v>108</v>
      </c>
    </row>
    <row r="221" spans="1:19" x14ac:dyDescent="0.35">
      <c r="A221" s="2">
        <v>33177</v>
      </c>
      <c r="B221" s="31" t="s">
        <v>108</v>
      </c>
      <c r="C221" s="31">
        <v>408.62799999999999</v>
      </c>
      <c r="D221" s="31" t="s">
        <v>108</v>
      </c>
      <c r="E221" s="31">
        <v>166.97470000000001</v>
      </c>
      <c r="F221" s="31">
        <v>65.963200000000001</v>
      </c>
      <c r="G221" s="31">
        <v>209.51859999999999</v>
      </c>
      <c r="H221" s="31">
        <v>34.322899999999997</v>
      </c>
      <c r="I221" s="31">
        <v>1042.404</v>
      </c>
      <c r="J221" s="31">
        <v>1644.415</v>
      </c>
      <c r="K221" s="31" t="s">
        <v>108</v>
      </c>
      <c r="L221" s="31" t="s">
        <v>108</v>
      </c>
      <c r="M221" s="31" t="s">
        <v>108</v>
      </c>
      <c r="N221" s="31" t="s">
        <v>108</v>
      </c>
      <c r="O221" s="31" t="s">
        <v>108</v>
      </c>
      <c r="P221" s="31" t="s">
        <v>108</v>
      </c>
      <c r="Q221" s="31" t="s">
        <v>108</v>
      </c>
      <c r="R221" s="31">
        <v>83.27</v>
      </c>
      <c r="S221" s="31" t="s">
        <v>108</v>
      </c>
    </row>
    <row r="222" spans="1:19" x14ac:dyDescent="0.35">
      <c r="A222" s="2">
        <v>33178</v>
      </c>
      <c r="B222" s="31" t="s">
        <v>108</v>
      </c>
      <c r="C222" s="31">
        <v>418.37299999999999</v>
      </c>
      <c r="D222" s="31" t="s">
        <v>108</v>
      </c>
      <c r="E222" s="31">
        <v>163.72900000000001</v>
      </c>
      <c r="F222" s="31">
        <v>66.274600000000007</v>
      </c>
      <c r="G222" s="31">
        <v>210.6362</v>
      </c>
      <c r="H222" s="31">
        <v>34.561</v>
      </c>
      <c r="I222" s="31">
        <v>1039.3240000000001</v>
      </c>
      <c r="J222" s="31">
        <v>1653.002</v>
      </c>
      <c r="K222" s="31" t="s">
        <v>108</v>
      </c>
      <c r="L222" s="31" t="s">
        <v>108</v>
      </c>
      <c r="M222" s="31" t="s">
        <v>108</v>
      </c>
      <c r="N222" s="31" t="s">
        <v>108</v>
      </c>
      <c r="O222" s="31" t="s">
        <v>108</v>
      </c>
      <c r="P222" s="31" t="s">
        <v>108</v>
      </c>
      <c r="Q222" s="31" t="s">
        <v>108</v>
      </c>
      <c r="R222" s="31">
        <v>82.82</v>
      </c>
      <c r="S222" s="31" t="s">
        <v>108</v>
      </c>
    </row>
    <row r="223" spans="1:19" x14ac:dyDescent="0.35">
      <c r="A223" s="2">
        <v>33179</v>
      </c>
      <c r="B223" s="31" t="s">
        <v>108</v>
      </c>
      <c r="C223" s="31">
        <v>404.36700000000002</v>
      </c>
      <c r="D223" s="31" t="s">
        <v>108</v>
      </c>
      <c r="E223" s="31">
        <v>166.75829999999999</v>
      </c>
      <c r="F223" s="31">
        <v>65.392300000000006</v>
      </c>
      <c r="G223" s="31">
        <v>209.51859999999999</v>
      </c>
      <c r="H223" s="31">
        <v>34.144300000000001</v>
      </c>
      <c r="I223" s="31">
        <v>1042.9739999999999</v>
      </c>
      <c r="J223" s="31">
        <v>1653.002</v>
      </c>
      <c r="K223" s="31" t="s">
        <v>108</v>
      </c>
      <c r="L223" s="31" t="s">
        <v>108</v>
      </c>
      <c r="M223" s="31" t="s">
        <v>108</v>
      </c>
      <c r="N223" s="31" t="s">
        <v>108</v>
      </c>
      <c r="O223" s="31" t="s">
        <v>108</v>
      </c>
      <c r="P223" s="31" t="s">
        <v>108</v>
      </c>
      <c r="Q223" s="31" t="s">
        <v>108</v>
      </c>
      <c r="R223" s="31">
        <v>82.22</v>
      </c>
      <c r="S223" s="31" t="s">
        <v>108</v>
      </c>
    </row>
    <row r="224" spans="1:19" x14ac:dyDescent="0.35">
      <c r="A224" s="2">
        <v>33182</v>
      </c>
      <c r="B224" s="31" t="s">
        <v>108</v>
      </c>
      <c r="C224" s="31">
        <v>396.79700000000003</v>
      </c>
      <c r="D224" s="31" t="s">
        <v>108</v>
      </c>
      <c r="E224" s="31">
        <v>164.01750000000001</v>
      </c>
      <c r="F224" s="31">
        <v>65.928600000000003</v>
      </c>
      <c r="G224" s="31">
        <v>205.4778</v>
      </c>
      <c r="H224" s="31">
        <v>33.995399999999997</v>
      </c>
      <c r="I224" s="31">
        <v>1046.8520000000001</v>
      </c>
      <c r="J224" s="31">
        <v>1660.5160000000001</v>
      </c>
      <c r="K224" s="31" t="s">
        <v>108</v>
      </c>
      <c r="L224" s="31" t="s">
        <v>108</v>
      </c>
      <c r="M224" s="31" t="s">
        <v>108</v>
      </c>
      <c r="N224" s="31" t="s">
        <v>108</v>
      </c>
      <c r="O224" s="31" t="s">
        <v>108</v>
      </c>
      <c r="P224" s="31" t="s">
        <v>108</v>
      </c>
      <c r="Q224" s="31" t="s">
        <v>108</v>
      </c>
      <c r="R224" s="31">
        <v>81.709999999999994</v>
      </c>
      <c r="S224" s="31" t="s">
        <v>108</v>
      </c>
    </row>
    <row r="225" spans="1:19" x14ac:dyDescent="0.35">
      <c r="A225" s="2">
        <v>33183</v>
      </c>
      <c r="B225" s="31" t="s">
        <v>108</v>
      </c>
      <c r="C225" s="31">
        <v>397.74900000000002</v>
      </c>
      <c r="D225" s="31" t="s">
        <v>108</v>
      </c>
      <c r="E225" s="31">
        <v>165.82069999999999</v>
      </c>
      <c r="F225" s="31">
        <v>67.139600000000002</v>
      </c>
      <c r="G225" s="31">
        <v>203.15649999999999</v>
      </c>
      <c r="H225" s="31">
        <v>34.263300000000001</v>
      </c>
      <c r="I225" s="31">
        <v>1044.229</v>
      </c>
      <c r="J225" s="31">
        <v>1659.442</v>
      </c>
      <c r="K225" s="31" t="s">
        <v>108</v>
      </c>
      <c r="L225" s="31" t="s">
        <v>108</v>
      </c>
      <c r="M225" s="31" t="s">
        <v>108</v>
      </c>
      <c r="N225" s="31" t="s">
        <v>108</v>
      </c>
      <c r="O225" s="31" t="s">
        <v>108</v>
      </c>
      <c r="P225" s="31" t="s">
        <v>108</v>
      </c>
      <c r="Q225" s="31" t="s">
        <v>108</v>
      </c>
      <c r="R225" s="31">
        <v>82.11</v>
      </c>
      <c r="S225" s="31" t="s">
        <v>108</v>
      </c>
    </row>
    <row r="226" spans="1:19" x14ac:dyDescent="0.35">
      <c r="A226" s="2">
        <v>33184</v>
      </c>
      <c r="B226" s="31" t="s">
        <v>108</v>
      </c>
      <c r="C226" s="31">
        <v>413.34199999999998</v>
      </c>
      <c r="D226" s="31" t="s">
        <v>108</v>
      </c>
      <c r="E226" s="31">
        <v>165.82069999999999</v>
      </c>
      <c r="F226" s="31">
        <v>67.105000000000004</v>
      </c>
      <c r="G226" s="31">
        <v>205.4778</v>
      </c>
      <c r="H226" s="31">
        <v>34.471699999999998</v>
      </c>
      <c r="I226" s="31">
        <v>1041.491</v>
      </c>
      <c r="J226" s="31">
        <v>1652.4649999999999</v>
      </c>
      <c r="K226" s="31" t="s">
        <v>108</v>
      </c>
      <c r="L226" s="31" t="s">
        <v>108</v>
      </c>
      <c r="M226" s="31" t="s">
        <v>108</v>
      </c>
      <c r="N226" s="31" t="s">
        <v>108</v>
      </c>
      <c r="O226" s="31" t="s">
        <v>108</v>
      </c>
      <c r="P226" s="31" t="s">
        <v>108</v>
      </c>
      <c r="Q226" s="31" t="s">
        <v>108</v>
      </c>
      <c r="R226" s="31">
        <v>82.04</v>
      </c>
      <c r="S226" s="31" t="s">
        <v>108</v>
      </c>
    </row>
    <row r="227" spans="1:19" x14ac:dyDescent="0.35">
      <c r="A227" s="2">
        <v>33185</v>
      </c>
      <c r="B227" s="31" t="s">
        <v>108</v>
      </c>
      <c r="C227" s="31">
        <v>412.16800000000001</v>
      </c>
      <c r="D227" s="31" t="s">
        <v>108</v>
      </c>
      <c r="E227" s="31">
        <v>164.1533</v>
      </c>
      <c r="F227" s="31">
        <v>67.274199999999993</v>
      </c>
      <c r="G227" s="31">
        <v>205.4778</v>
      </c>
      <c r="H227" s="31">
        <v>34.872399999999999</v>
      </c>
      <c r="I227" s="31">
        <v>1037.385</v>
      </c>
      <c r="J227" s="31">
        <v>1651.3920000000001</v>
      </c>
      <c r="K227" s="31" t="s">
        <v>108</v>
      </c>
      <c r="L227" s="31" t="s">
        <v>108</v>
      </c>
      <c r="M227" s="31" t="s">
        <v>108</v>
      </c>
      <c r="N227" s="31" t="s">
        <v>108</v>
      </c>
      <c r="O227" s="31" t="s">
        <v>108</v>
      </c>
      <c r="P227" s="31" t="s">
        <v>108</v>
      </c>
      <c r="Q227" s="31" t="s">
        <v>108</v>
      </c>
      <c r="R227" s="31">
        <v>82.32</v>
      </c>
      <c r="S227" s="31" t="s">
        <v>108</v>
      </c>
    </row>
    <row r="228" spans="1:19" x14ac:dyDescent="0.35">
      <c r="A228" s="2">
        <v>33186</v>
      </c>
      <c r="B228" s="31" t="s">
        <v>108</v>
      </c>
      <c r="C228" s="31">
        <v>401.56200000000001</v>
      </c>
      <c r="D228" s="31" t="s">
        <v>108</v>
      </c>
      <c r="E228" s="31">
        <v>165.61070000000001</v>
      </c>
      <c r="F228" s="31">
        <v>66.8262</v>
      </c>
      <c r="G228" s="31">
        <v>199.7175</v>
      </c>
      <c r="H228" s="31">
        <v>34.7149</v>
      </c>
      <c r="I228" s="31">
        <v>1037.9559999999999</v>
      </c>
      <c r="J228" s="31">
        <v>1662.126</v>
      </c>
      <c r="K228" s="31" t="s">
        <v>108</v>
      </c>
      <c r="L228" s="31" t="s">
        <v>108</v>
      </c>
      <c r="M228" s="31" t="s">
        <v>108</v>
      </c>
      <c r="N228" s="31" t="s">
        <v>108</v>
      </c>
      <c r="O228" s="31" t="s">
        <v>108</v>
      </c>
      <c r="P228" s="31" t="s">
        <v>108</v>
      </c>
      <c r="Q228" s="31" t="s">
        <v>108</v>
      </c>
      <c r="R228" s="31">
        <v>82.12</v>
      </c>
      <c r="S228" s="31" t="s">
        <v>108</v>
      </c>
    </row>
    <row r="229" spans="1:19" x14ac:dyDescent="0.35">
      <c r="A229" s="2">
        <v>33189</v>
      </c>
      <c r="B229" s="31" t="s">
        <v>108</v>
      </c>
      <c r="C229" s="31">
        <v>384.43400000000003</v>
      </c>
      <c r="D229" s="31" t="s">
        <v>108</v>
      </c>
      <c r="E229" s="31">
        <v>165.15639999999999</v>
      </c>
      <c r="F229" s="31">
        <v>66.299899999999994</v>
      </c>
      <c r="G229" s="31">
        <v>201.60900000000001</v>
      </c>
      <c r="H229" s="31">
        <v>34.6051</v>
      </c>
      <c r="I229" s="31">
        <v>1037.9559999999999</v>
      </c>
      <c r="J229" s="31">
        <v>1671.7860000000001</v>
      </c>
      <c r="K229" s="31" t="s">
        <v>108</v>
      </c>
      <c r="L229" s="31" t="s">
        <v>108</v>
      </c>
      <c r="M229" s="31" t="s">
        <v>108</v>
      </c>
      <c r="N229" s="31" t="s">
        <v>108</v>
      </c>
      <c r="O229" s="31" t="s">
        <v>108</v>
      </c>
      <c r="P229" s="31" t="s">
        <v>108</v>
      </c>
      <c r="Q229" s="31" t="s">
        <v>108</v>
      </c>
      <c r="R229" s="31">
        <v>81.709999999999994</v>
      </c>
      <c r="S229" s="31" t="s">
        <v>108</v>
      </c>
    </row>
    <row r="230" spans="1:19" x14ac:dyDescent="0.35">
      <c r="A230" s="2">
        <v>33190</v>
      </c>
      <c r="B230" s="31" t="s">
        <v>108</v>
      </c>
      <c r="C230" s="31">
        <v>383.36900000000003</v>
      </c>
      <c r="D230" s="31" t="s">
        <v>108</v>
      </c>
      <c r="E230" s="31">
        <v>165.87799999999999</v>
      </c>
      <c r="F230" s="31">
        <v>66.935000000000002</v>
      </c>
      <c r="G230" s="31">
        <v>197.91210000000001</v>
      </c>
      <c r="H230" s="31">
        <v>34.753700000000002</v>
      </c>
      <c r="I230" s="31">
        <v>1041.8340000000001</v>
      </c>
      <c r="J230" s="31">
        <v>1673.933</v>
      </c>
      <c r="K230" s="31" t="s">
        <v>108</v>
      </c>
      <c r="L230" s="31" t="s">
        <v>108</v>
      </c>
      <c r="M230" s="31" t="s">
        <v>108</v>
      </c>
      <c r="N230" s="31" t="s">
        <v>108</v>
      </c>
      <c r="O230" s="31" t="s">
        <v>108</v>
      </c>
      <c r="P230" s="31" t="s">
        <v>108</v>
      </c>
      <c r="Q230" s="31" t="s">
        <v>108</v>
      </c>
      <c r="R230" s="31">
        <v>81.849999999999994</v>
      </c>
      <c r="S230" s="31" t="s">
        <v>108</v>
      </c>
    </row>
    <row r="231" spans="1:19" x14ac:dyDescent="0.35">
      <c r="A231" s="2">
        <v>33191</v>
      </c>
      <c r="B231" s="31" t="s">
        <v>108</v>
      </c>
      <c r="C231" s="31">
        <v>372.77699999999999</v>
      </c>
      <c r="D231" s="31" t="s">
        <v>108</v>
      </c>
      <c r="E231" s="31">
        <v>165.06270000000001</v>
      </c>
      <c r="F231" s="31">
        <v>65.461600000000004</v>
      </c>
      <c r="G231" s="31">
        <v>194.81700000000001</v>
      </c>
      <c r="H231" s="31">
        <v>35.064799999999998</v>
      </c>
      <c r="I231" s="31">
        <v>1041.9480000000001</v>
      </c>
      <c r="J231" s="31">
        <v>1675.5429999999999</v>
      </c>
      <c r="K231" s="31" t="s">
        <v>108</v>
      </c>
      <c r="L231" s="31" t="s">
        <v>108</v>
      </c>
      <c r="M231" s="31" t="s">
        <v>108</v>
      </c>
      <c r="N231" s="31" t="s">
        <v>108</v>
      </c>
      <c r="O231" s="31" t="s">
        <v>108</v>
      </c>
      <c r="P231" s="31" t="s">
        <v>108</v>
      </c>
      <c r="Q231" s="31" t="s">
        <v>108</v>
      </c>
      <c r="R231" s="31">
        <v>81.63</v>
      </c>
      <c r="S231" s="31" t="s">
        <v>108</v>
      </c>
    </row>
    <row r="232" spans="1:19" x14ac:dyDescent="0.35">
      <c r="A232" s="2">
        <v>33192</v>
      </c>
      <c r="B232" s="31" t="s">
        <v>108</v>
      </c>
      <c r="C232" s="31">
        <v>371.74599999999998</v>
      </c>
      <c r="D232" s="31" t="s">
        <v>108</v>
      </c>
      <c r="E232" s="31">
        <v>166.54499999999999</v>
      </c>
      <c r="F232" s="31">
        <v>65.718599999999995</v>
      </c>
      <c r="G232" s="31">
        <v>196.10659999999999</v>
      </c>
      <c r="H232" s="31">
        <v>36.817999999999998</v>
      </c>
      <c r="I232" s="31">
        <v>1041.8340000000001</v>
      </c>
      <c r="J232" s="31">
        <v>1673.396</v>
      </c>
      <c r="K232" s="31" t="s">
        <v>108</v>
      </c>
      <c r="L232" s="31" t="s">
        <v>108</v>
      </c>
      <c r="M232" s="31" t="s">
        <v>108</v>
      </c>
      <c r="N232" s="31" t="s">
        <v>108</v>
      </c>
      <c r="O232" s="31" t="s">
        <v>108</v>
      </c>
      <c r="P232" s="31" t="s">
        <v>108</v>
      </c>
      <c r="Q232" s="31" t="s">
        <v>108</v>
      </c>
      <c r="R232" s="31">
        <v>81.84</v>
      </c>
      <c r="S232" s="31" t="s">
        <v>108</v>
      </c>
    </row>
    <row r="233" spans="1:19" x14ac:dyDescent="0.35">
      <c r="A233" s="2">
        <v>33193</v>
      </c>
      <c r="B233" s="31" t="s">
        <v>108</v>
      </c>
      <c r="C233" s="31">
        <v>360.12299999999999</v>
      </c>
      <c r="D233" s="31" t="s">
        <v>108</v>
      </c>
      <c r="E233" s="31">
        <v>167.21209999999999</v>
      </c>
      <c r="F233" s="31">
        <v>65.650099999999995</v>
      </c>
      <c r="G233" s="31">
        <v>198.8578</v>
      </c>
      <c r="H233" s="31">
        <v>38.627800000000001</v>
      </c>
      <c r="I233" s="31">
        <v>1044.5709999999999</v>
      </c>
      <c r="J233" s="31">
        <v>1679.837</v>
      </c>
      <c r="K233" s="31" t="s">
        <v>108</v>
      </c>
      <c r="L233" s="31" t="s">
        <v>108</v>
      </c>
      <c r="M233" s="31" t="s">
        <v>108</v>
      </c>
      <c r="N233" s="31" t="s">
        <v>108</v>
      </c>
      <c r="O233" s="31" t="s">
        <v>108</v>
      </c>
      <c r="P233" s="31" t="s">
        <v>108</v>
      </c>
      <c r="Q233" s="31" t="s">
        <v>108</v>
      </c>
      <c r="R233" s="31">
        <v>81.59</v>
      </c>
      <c r="S233" s="31" t="s">
        <v>108</v>
      </c>
    </row>
    <row r="234" spans="1:19" x14ac:dyDescent="0.35">
      <c r="A234" s="2">
        <v>33196</v>
      </c>
      <c r="B234" s="31" t="s">
        <v>108</v>
      </c>
      <c r="C234" s="31">
        <v>368.18400000000003</v>
      </c>
      <c r="D234" s="31" t="s">
        <v>108</v>
      </c>
      <c r="E234" s="31">
        <v>166.02619999999999</v>
      </c>
      <c r="F234" s="31">
        <v>66.061300000000003</v>
      </c>
      <c r="G234" s="31">
        <v>199.37360000000001</v>
      </c>
      <c r="H234" s="31">
        <v>37.977400000000003</v>
      </c>
      <c r="I234" s="31">
        <v>1051.0719999999999</v>
      </c>
      <c r="J234" s="31">
        <v>1676.08</v>
      </c>
      <c r="K234" s="31" t="s">
        <v>108</v>
      </c>
      <c r="L234" s="31" t="s">
        <v>108</v>
      </c>
      <c r="M234" s="31" t="s">
        <v>108</v>
      </c>
      <c r="N234" s="31" t="s">
        <v>108</v>
      </c>
      <c r="O234" s="31" t="s">
        <v>108</v>
      </c>
      <c r="P234" s="31" t="s">
        <v>108</v>
      </c>
      <c r="Q234" s="31" t="s">
        <v>108</v>
      </c>
      <c r="R234" s="31">
        <v>81.540000000000006</v>
      </c>
      <c r="S234" s="31" t="s">
        <v>108</v>
      </c>
    </row>
    <row r="235" spans="1:19" x14ac:dyDescent="0.35">
      <c r="A235" s="2">
        <v>33197</v>
      </c>
      <c r="B235" s="31" t="s">
        <v>108</v>
      </c>
      <c r="C235" s="31">
        <v>354.64</v>
      </c>
      <c r="D235" s="31" t="s">
        <v>108</v>
      </c>
      <c r="E235" s="31">
        <v>165.65559999999999</v>
      </c>
      <c r="F235" s="31">
        <v>65.393100000000004</v>
      </c>
      <c r="G235" s="31">
        <v>195.4188</v>
      </c>
      <c r="H235" s="31">
        <v>38.3733</v>
      </c>
      <c r="I235" s="31">
        <v>1049.703</v>
      </c>
      <c r="J235" s="31">
        <v>1679.3</v>
      </c>
      <c r="K235" s="31" t="s">
        <v>108</v>
      </c>
      <c r="L235" s="31" t="s">
        <v>108</v>
      </c>
      <c r="M235" s="31" t="s">
        <v>108</v>
      </c>
      <c r="N235" s="31" t="s">
        <v>108</v>
      </c>
      <c r="O235" s="31" t="s">
        <v>108</v>
      </c>
      <c r="P235" s="31" t="s">
        <v>108</v>
      </c>
      <c r="Q235" s="31" t="s">
        <v>108</v>
      </c>
      <c r="R235" s="31">
        <v>81.63</v>
      </c>
      <c r="S235" s="31" t="s">
        <v>108</v>
      </c>
    </row>
    <row r="236" spans="1:19" x14ac:dyDescent="0.35">
      <c r="A236" s="2">
        <v>33198</v>
      </c>
      <c r="B236" s="31" t="s">
        <v>108</v>
      </c>
      <c r="C236" s="31">
        <v>362.935</v>
      </c>
      <c r="D236" s="31" t="s">
        <v>108</v>
      </c>
      <c r="E236" s="31">
        <v>164.2474</v>
      </c>
      <c r="F236" s="31">
        <v>65.598699999999994</v>
      </c>
      <c r="G236" s="31">
        <v>198.51390000000001</v>
      </c>
      <c r="H236" s="31">
        <v>38.656100000000002</v>
      </c>
      <c r="I236" s="31">
        <v>1054.4929999999999</v>
      </c>
      <c r="J236" s="31">
        <v>1685.204</v>
      </c>
      <c r="K236" s="31" t="s">
        <v>108</v>
      </c>
      <c r="L236" s="31" t="s">
        <v>108</v>
      </c>
      <c r="M236" s="31" t="s">
        <v>108</v>
      </c>
      <c r="N236" s="31" t="s">
        <v>108</v>
      </c>
      <c r="O236" s="31" t="s">
        <v>108</v>
      </c>
      <c r="P236" s="31" t="s">
        <v>108</v>
      </c>
      <c r="Q236" s="31" t="s">
        <v>108</v>
      </c>
      <c r="R236" s="31">
        <v>81.510000000000005</v>
      </c>
      <c r="S236" s="31" t="s">
        <v>108</v>
      </c>
    </row>
    <row r="237" spans="1:19" x14ac:dyDescent="0.35">
      <c r="A237" s="2">
        <v>33199</v>
      </c>
      <c r="B237" s="31" t="s">
        <v>108</v>
      </c>
      <c r="C237" s="31">
        <v>362.935</v>
      </c>
      <c r="D237" s="31" t="s">
        <v>108</v>
      </c>
      <c r="E237" s="31">
        <v>164.2474</v>
      </c>
      <c r="F237" s="31">
        <v>65.598699999999994</v>
      </c>
      <c r="G237" s="31">
        <v>198.51390000000001</v>
      </c>
      <c r="H237" s="31">
        <v>38.656100000000002</v>
      </c>
      <c r="I237" s="31">
        <v>1060.0820000000001</v>
      </c>
      <c r="J237" s="31">
        <v>1685.204</v>
      </c>
      <c r="K237" s="31" t="s">
        <v>108</v>
      </c>
      <c r="L237" s="31" t="s">
        <v>108</v>
      </c>
      <c r="M237" s="31" t="s">
        <v>108</v>
      </c>
      <c r="N237" s="31" t="s">
        <v>108</v>
      </c>
      <c r="O237" s="31" t="s">
        <v>108</v>
      </c>
      <c r="P237" s="31" t="s">
        <v>108</v>
      </c>
      <c r="Q237" s="31" t="s">
        <v>108</v>
      </c>
      <c r="R237" s="31">
        <v>81.510000000000005</v>
      </c>
      <c r="S237" s="31" t="s">
        <v>108</v>
      </c>
    </row>
    <row r="238" spans="1:19" x14ac:dyDescent="0.35">
      <c r="A238" s="2">
        <v>33200</v>
      </c>
      <c r="B238" s="31" t="s">
        <v>108</v>
      </c>
      <c r="C238" s="31">
        <v>379.52600000000001</v>
      </c>
      <c r="D238" s="31" t="s">
        <v>108</v>
      </c>
      <c r="E238" s="31">
        <v>165.4333</v>
      </c>
      <c r="F238" s="31">
        <v>66.386799999999994</v>
      </c>
      <c r="G238" s="31">
        <v>200.1474</v>
      </c>
      <c r="H238" s="31">
        <v>38.656100000000002</v>
      </c>
      <c r="I238" s="31">
        <v>1060.0820000000001</v>
      </c>
      <c r="J238" s="31">
        <v>1683.057</v>
      </c>
      <c r="K238" s="31" t="s">
        <v>108</v>
      </c>
      <c r="L238" s="31" t="s">
        <v>108</v>
      </c>
      <c r="M238" s="31" t="s">
        <v>108</v>
      </c>
      <c r="N238" s="31" t="s">
        <v>108</v>
      </c>
      <c r="O238" s="31" t="s">
        <v>108</v>
      </c>
      <c r="P238" s="31" t="s">
        <v>108</v>
      </c>
      <c r="Q238" s="31" t="s">
        <v>108</v>
      </c>
      <c r="R238" s="31">
        <v>81.86</v>
      </c>
      <c r="S238" s="31" t="s">
        <v>108</v>
      </c>
    </row>
    <row r="239" spans="1:19" x14ac:dyDescent="0.35">
      <c r="A239" s="2">
        <v>33203</v>
      </c>
      <c r="B239" s="31" t="s">
        <v>108</v>
      </c>
      <c r="C239" s="31">
        <v>390.30500000000001</v>
      </c>
      <c r="D239" s="31" t="s">
        <v>108</v>
      </c>
      <c r="E239" s="31">
        <v>167.13800000000001</v>
      </c>
      <c r="F239" s="31">
        <v>66.7637</v>
      </c>
      <c r="G239" s="31">
        <v>198.256</v>
      </c>
      <c r="H239" s="31">
        <v>38.3733</v>
      </c>
      <c r="I239" s="31">
        <v>1070.461</v>
      </c>
      <c r="J239" s="31">
        <v>1685.204</v>
      </c>
      <c r="K239" s="31" t="s">
        <v>108</v>
      </c>
      <c r="L239" s="31" t="s">
        <v>108</v>
      </c>
      <c r="M239" s="31" t="s">
        <v>108</v>
      </c>
      <c r="N239" s="31" t="s">
        <v>108</v>
      </c>
      <c r="O239" s="31" t="s">
        <v>108</v>
      </c>
      <c r="P239" s="31" t="s">
        <v>108</v>
      </c>
      <c r="Q239" s="31" t="s">
        <v>108</v>
      </c>
      <c r="R239" s="31">
        <v>82.1</v>
      </c>
      <c r="S239" s="31" t="s">
        <v>108</v>
      </c>
    </row>
    <row r="240" spans="1:19" x14ac:dyDescent="0.35">
      <c r="A240" s="2">
        <v>33204</v>
      </c>
      <c r="B240" s="31" t="s">
        <v>108</v>
      </c>
      <c r="C240" s="31">
        <v>391.24299999999999</v>
      </c>
      <c r="D240" s="31" t="s">
        <v>108</v>
      </c>
      <c r="E240" s="31">
        <v>161.1344</v>
      </c>
      <c r="F240" s="31">
        <v>66.626599999999996</v>
      </c>
      <c r="G240" s="31">
        <v>200.23339999999999</v>
      </c>
      <c r="H240" s="31">
        <v>37.440100000000001</v>
      </c>
      <c r="I240" s="31">
        <v>1064.644</v>
      </c>
      <c r="J240" s="31">
        <v>1682.251</v>
      </c>
      <c r="K240" s="31" t="s">
        <v>108</v>
      </c>
      <c r="L240" s="31" t="s">
        <v>108</v>
      </c>
      <c r="M240" s="31" t="s">
        <v>108</v>
      </c>
      <c r="N240" s="31" t="s">
        <v>108</v>
      </c>
      <c r="O240" s="31" t="s">
        <v>108</v>
      </c>
      <c r="P240" s="31" t="s">
        <v>108</v>
      </c>
      <c r="Q240" s="31" t="s">
        <v>108</v>
      </c>
      <c r="R240" s="31">
        <v>81.709999999999994</v>
      </c>
      <c r="S240" s="31" t="s">
        <v>108</v>
      </c>
    </row>
    <row r="241" spans="1:19" x14ac:dyDescent="0.35">
      <c r="A241" s="2">
        <v>33205</v>
      </c>
      <c r="B241" s="31" t="s">
        <v>108</v>
      </c>
      <c r="C241" s="31">
        <v>389.22800000000001</v>
      </c>
      <c r="D241" s="31" t="s">
        <v>108</v>
      </c>
      <c r="E241" s="31">
        <v>160.83789999999999</v>
      </c>
      <c r="F241" s="31">
        <v>66.575199999999995</v>
      </c>
      <c r="G241" s="31">
        <v>201.69489999999999</v>
      </c>
      <c r="H241" s="31">
        <v>37.553199999999997</v>
      </c>
      <c r="I241" s="31">
        <v>1064.1880000000001</v>
      </c>
      <c r="J241" s="31">
        <v>1679.5650000000001</v>
      </c>
      <c r="K241" s="31" t="s">
        <v>108</v>
      </c>
      <c r="L241" s="31" t="s">
        <v>108</v>
      </c>
      <c r="M241" s="31" t="s">
        <v>108</v>
      </c>
      <c r="N241" s="31" t="s">
        <v>108</v>
      </c>
      <c r="O241" s="31" t="s">
        <v>108</v>
      </c>
      <c r="P241" s="31" t="s">
        <v>108</v>
      </c>
      <c r="Q241" s="31" t="s">
        <v>108</v>
      </c>
      <c r="R241" s="31">
        <v>82.23</v>
      </c>
      <c r="S241" s="31" t="s">
        <v>108</v>
      </c>
    </row>
    <row r="242" spans="1:19" x14ac:dyDescent="0.35">
      <c r="A242" s="2">
        <v>33206</v>
      </c>
      <c r="B242" s="31" t="s">
        <v>108</v>
      </c>
      <c r="C242" s="31">
        <v>388.61799999999999</v>
      </c>
      <c r="D242" s="31" t="s">
        <v>108</v>
      </c>
      <c r="E242" s="31">
        <v>159.13319999999999</v>
      </c>
      <c r="F242" s="31">
        <v>67.106300000000005</v>
      </c>
      <c r="G242" s="31">
        <v>204.53210000000001</v>
      </c>
      <c r="H242" s="31">
        <v>36.535200000000003</v>
      </c>
      <c r="I242" s="31">
        <v>1061.1089999999999</v>
      </c>
      <c r="J242" s="31">
        <v>1677.0129999999999</v>
      </c>
      <c r="K242" s="31" t="s">
        <v>108</v>
      </c>
      <c r="L242" s="31" t="s">
        <v>108</v>
      </c>
      <c r="M242" s="31" t="s">
        <v>108</v>
      </c>
      <c r="N242" s="31" t="s">
        <v>108</v>
      </c>
      <c r="O242" s="31" t="s">
        <v>108</v>
      </c>
      <c r="P242" s="31" t="s">
        <v>108</v>
      </c>
      <c r="Q242" s="31" t="s">
        <v>108</v>
      </c>
      <c r="R242" s="31">
        <v>83.21</v>
      </c>
      <c r="S242" s="31" t="s">
        <v>108</v>
      </c>
    </row>
    <row r="243" spans="1:19" x14ac:dyDescent="0.35">
      <c r="A243" s="2">
        <v>33207</v>
      </c>
      <c r="B243" s="31" t="s">
        <v>108</v>
      </c>
      <c r="C243" s="31">
        <v>369.87200000000001</v>
      </c>
      <c r="D243" s="31" t="s">
        <v>108</v>
      </c>
      <c r="E243" s="31">
        <v>158.76259999999999</v>
      </c>
      <c r="F243" s="31">
        <v>66.078400000000002</v>
      </c>
      <c r="G243" s="31">
        <v>202.72659999999999</v>
      </c>
      <c r="H243" s="31">
        <v>36.280700000000003</v>
      </c>
      <c r="I243" s="31">
        <v>1065.8989999999999</v>
      </c>
      <c r="J243" s="31">
        <v>1682.9259999999999</v>
      </c>
      <c r="K243" s="31" t="s">
        <v>108</v>
      </c>
      <c r="L243" s="31" t="s">
        <v>108</v>
      </c>
      <c r="M243" s="31" t="s">
        <v>108</v>
      </c>
      <c r="N243" s="31" t="s">
        <v>108</v>
      </c>
      <c r="O243" s="31" t="s">
        <v>108</v>
      </c>
      <c r="P243" s="31" t="s">
        <v>108</v>
      </c>
      <c r="Q243" s="31" t="s">
        <v>108</v>
      </c>
      <c r="R243" s="31">
        <v>82.94</v>
      </c>
      <c r="S243" s="31" t="s">
        <v>108</v>
      </c>
    </row>
    <row r="244" spans="1:19" x14ac:dyDescent="0.35">
      <c r="A244" s="2">
        <v>33210</v>
      </c>
      <c r="B244" s="31" t="s">
        <v>108</v>
      </c>
      <c r="C244" s="31">
        <v>344.56400000000002</v>
      </c>
      <c r="D244" s="31" t="s">
        <v>108</v>
      </c>
      <c r="E244" s="31">
        <v>159.059</v>
      </c>
      <c r="F244" s="31">
        <v>64.844899999999996</v>
      </c>
      <c r="G244" s="31">
        <v>206.76740000000001</v>
      </c>
      <c r="H244" s="31">
        <v>35.460700000000003</v>
      </c>
      <c r="I244" s="31">
        <v>1069.8910000000001</v>
      </c>
      <c r="J244" s="31">
        <v>1687.2260000000001</v>
      </c>
      <c r="K244" s="31" t="s">
        <v>108</v>
      </c>
      <c r="L244" s="31" t="s">
        <v>108</v>
      </c>
      <c r="M244" s="31" t="s">
        <v>108</v>
      </c>
      <c r="N244" s="31" t="s">
        <v>108</v>
      </c>
      <c r="O244" s="31" t="s">
        <v>108</v>
      </c>
      <c r="P244" s="31" t="s">
        <v>108</v>
      </c>
      <c r="Q244" s="31" t="s">
        <v>108</v>
      </c>
      <c r="R244" s="31">
        <v>83.82</v>
      </c>
      <c r="S244" s="31" t="s">
        <v>108</v>
      </c>
    </row>
    <row r="245" spans="1:19" x14ac:dyDescent="0.35">
      <c r="A245" s="2">
        <v>33211</v>
      </c>
      <c r="B245" s="31" t="s">
        <v>108</v>
      </c>
      <c r="C245" s="31">
        <v>355.81200000000001</v>
      </c>
      <c r="D245" s="31" t="s">
        <v>108</v>
      </c>
      <c r="E245" s="31">
        <v>158.61429999999999</v>
      </c>
      <c r="F245" s="31">
        <v>65.1875</v>
      </c>
      <c r="G245" s="31">
        <v>206.76740000000001</v>
      </c>
      <c r="H245" s="31">
        <v>34.951700000000002</v>
      </c>
      <c r="I245" s="31">
        <v>1068.0940000000001</v>
      </c>
      <c r="J245" s="31">
        <v>1689.377</v>
      </c>
      <c r="K245" s="31" t="s">
        <v>108</v>
      </c>
      <c r="L245" s="31" t="s">
        <v>108</v>
      </c>
      <c r="M245" s="31" t="s">
        <v>108</v>
      </c>
      <c r="N245" s="31" t="s">
        <v>108</v>
      </c>
      <c r="O245" s="31" t="s">
        <v>108</v>
      </c>
      <c r="P245" s="31" t="s">
        <v>108</v>
      </c>
      <c r="Q245" s="31" t="s">
        <v>108</v>
      </c>
      <c r="R245" s="31">
        <v>83.23</v>
      </c>
      <c r="S245" s="31" t="s">
        <v>108</v>
      </c>
    </row>
    <row r="246" spans="1:19" x14ac:dyDescent="0.35">
      <c r="A246" s="2">
        <v>33212</v>
      </c>
      <c r="B246" s="31" t="s">
        <v>108</v>
      </c>
      <c r="C246" s="31">
        <v>322.63</v>
      </c>
      <c r="D246" s="31" t="s">
        <v>108</v>
      </c>
      <c r="E246" s="31">
        <v>158.83670000000001</v>
      </c>
      <c r="F246" s="31">
        <v>64.382300000000001</v>
      </c>
      <c r="G246" s="31">
        <v>203.75829999999999</v>
      </c>
      <c r="H246" s="31">
        <v>34.951700000000002</v>
      </c>
      <c r="I246" s="31">
        <v>1075.0530000000001</v>
      </c>
      <c r="J246" s="31">
        <v>1693.1389999999999</v>
      </c>
      <c r="K246" s="31" t="s">
        <v>108</v>
      </c>
      <c r="L246" s="31" t="s">
        <v>108</v>
      </c>
      <c r="M246" s="31" t="s">
        <v>108</v>
      </c>
      <c r="N246" s="31" t="s">
        <v>108</v>
      </c>
      <c r="O246" s="31" t="s">
        <v>108</v>
      </c>
      <c r="P246" s="31" t="s">
        <v>108</v>
      </c>
      <c r="Q246" s="31" t="s">
        <v>108</v>
      </c>
      <c r="R246" s="31">
        <v>83.21</v>
      </c>
      <c r="S246" s="31" t="s">
        <v>108</v>
      </c>
    </row>
    <row r="247" spans="1:19" x14ac:dyDescent="0.35">
      <c r="A247" s="2">
        <v>33213</v>
      </c>
      <c r="B247" s="31" t="s">
        <v>108</v>
      </c>
      <c r="C247" s="31">
        <v>312.13200000000001</v>
      </c>
      <c r="D247" s="31" t="s">
        <v>108</v>
      </c>
      <c r="E247" s="31">
        <v>160.91200000000001</v>
      </c>
      <c r="F247" s="31">
        <v>63.936900000000001</v>
      </c>
      <c r="G247" s="31">
        <v>205.39179999999999</v>
      </c>
      <c r="H247" s="31">
        <v>35.715200000000003</v>
      </c>
      <c r="I247" s="31">
        <v>1068.4639999999999</v>
      </c>
      <c r="J247" s="31">
        <v>1690.452</v>
      </c>
      <c r="K247" s="31" t="s">
        <v>108</v>
      </c>
      <c r="L247" s="31" t="s">
        <v>108</v>
      </c>
      <c r="M247" s="31" t="s">
        <v>108</v>
      </c>
      <c r="N247" s="31" t="s">
        <v>108</v>
      </c>
      <c r="O247" s="31" t="s">
        <v>108</v>
      </c>
      <c r="P247" s="31" t="s">
        <v>108</v>
      </c>
      <c r="Q247" s="31" t="s">
        <v>108</v>
      </c>
      <c r="R247" s="31">
        <v>82.71</v>
      </c>
      <c r="S247" s="31" t="s">
        <v>108</v>
      </c>
    </row>
    <row r="248" spans="1:19" x14ac:dyDescent="0.35">
      <c r="A248" s="2">
        <v>33214</v>
      </c>
      <c r="B248" s="31" t="s">
        <v>108</v>
      </c>
      <c r="C248" s="31">
        <v>311.52300000000002</v>
      </c>
      <c r="D248" s="31" t="s">
        <v>108</v>
      </c>
      <c r="E248" s="31">
        <v>157.1319</v>
      </c>
      <c r="F248" s="31">
        <v>63.748399999999997</v>
      </c>
      <c r="G248" s="31">
        <v>204.6181</v>
      </c>
      <c r="H248" s="31">
        <v>34.697200000000002</v>
      </c>
      <c r="I248" s="31">
        <v>1072.4580000000001</v>
      </c>
      <c r="J248" s="31">
        <v>1708.191</v>
      </c>
      <c r="K248" s="31" t="s">
        <v>108</v>
      </c>
      <c r="L248" s="31" t="s">
        <v>108</v>
      </c>
      <c r="M248" s="31" t="s">
        <v>108</v>
      </c>
      <c r="N248" s="31" t="s">
        <v>108</v>
      </c>
      <c r="O248" s="31" t="s">
        <v>108</v>
      </c>
      <c r="P248" s="31" t="s">
        <v>108</v>
      </c>
      <c r="Q248" s="31" t="s">
        <v>108</v>
      </c>
      <c r="R248" s="31">
        <v>81.93</v>
      </c>
      <c r="S248" s="31" t="s">
        <v>108</v>
      </c>
    </row>
    <row r="249" spans="1:19" x14ac:dyDescent="0.35">
      <c r="A249" s="2">
        <v>33217</v>
      </c>
      <c r="B249" s="31" t="s">
        <v>108</v>
      </c>
      <c r="C249" s="31">
        <v>317.40199999999999</v>
      </c>
      <c r="D249" s="31" t="s">
        <v>108</v>
      </c>
      <c r="E249" s="31">
        <v>160.0967</v>
      </c>
      <c r="F249" s="31">
        <v>64.399500000000003</v>
      </c>
      <c r="G249" s="31">
        <v>204.85759999999999</v>
      </c>
      <c r="H249" s="31">
        <v>35.093000000000004</v>
      </c>
      <c r="I249" s="31">
        <v>1080.789</v>
      </c>
      <c r="J249" s="31">
        <v>1712.491</v>
      </c>
      <c r="K249" s="31" t="s">
        <v>108</v>
      </c>
      <c r="L249" s="31" t="s">
        <v>108</v>
      </c>
      <c r="M249" s="31" t="s">
        <v>108</v>
      </c>
      <c r="N249" s="31" t="s">
        <v>108</v>
      </c>
      <c r="O249" s="31" t="s">
        <v>108</v>
      </c>
      <c r="P249" s="31" t="s">
        <v>108</v>
      </c>
      <c r="Q249" s="31" t="s">
        <v>108</v>
      </c>
      <c r="R249" s="31">
        <v>82.1</v>
      </c>
      <c r="S249" s="31" t="s">
        <v>108</v>
      </c>
    </row>
    <row r="250" spans="1:19" x14ac:dyDescent="0.35">
      <c r="A250" s="2">
        <v>33218</v>
      </c>
      <c r="B250" s="31" t="s">
        <v>108</v>
      </c>
      <c r="C250" s="31">
        <v>312.89</v>
      </c>
      <c r="D250" s="31" t="s">
        <v>108</v>
      </c>
      <c r="E250" s="31">
        <v>159.35550000000001</v>
      </c>
      <c r="F250" s="31">
        <v>64.005399999999995</v>
      </c>
      <c r="G250" s="31">
        <v>204.6703</v>
      </c>
      <c r="H250" s="31">
        <v>34.979900000000001</v>
      </c>
      <c r="I250" s="31">
        <v>1084.213</v>
      </c>
      <c r="J250" s="31">
        <v>1717.329</v>
      </c>
      <c r="K250" s="31" t="s">
        <v>108</v>
      </c>
      <c r="L250" s="31" t="s">
        <v>108</v>
      </c>
      <c r="M250" s="31" t="s">
        <v>108</v>
      </c>
      <c r="N250" s="31" t="s">
        <v>108</v>
      </c>
      <c r="O250" s="31" t="s">
        <v>108</v>
      </c>
      <c r="P250" s="31" t="s">
        <v>108</v>
      </c>
      <c r="Q250" s="31" t="s">
        <v>108</v>
      </c>
      <c r="R250" s="31">
        <v>82.33</v>
      </c>
      <c r="S250" s="31" t="s">
        <v>108</v>
      </c>
    </row>
    <row r="251" spans="1:19" x14ac:dyDescent="0.35">
      <c r="A251" s="2">
        <v>33219</v>
      </c>
      <c r="B251" s="31" t="s">
        <v>108</v>
      </c>
      <c r="C251" s="31">
        <v>302.36700000000002</v>
      </c>
      <c r="D251" s="31" t="s">
        <v>108</v>
      </c>
      <c r="E251" s="31">
        <v>161.505</v>
      </c>
      <c r="F251" s="31">
        <v>64.159599999999998</v>
      </c>
      <c r="G251" s="31">
        <v>205.26320000000001</v>
      </c>
      <c r="H251" s="31">
        <v>34.866799999999998</v>
      </c>
      <c r="I251" s="31">
        <v>1081.0170000000001</v>
      </c>
      <c r="J251" s="31">
        <v>1720.0170000000001</v>
      </c>
      <c r="K251" s="31" t="s">
        <v>108</v>
      </c>
      <c r="L251" s="31" t="s">
        <v>108</v>
      </c>
      <c r="M251" s="31" t="s">
        <v>108</v>
      </c>
      <c r="N251" s="31" t="s">
        <v>108</v>
      </c>
      <c r="O251" s="31" t="s">
        <v>108</v>
      </c>
      <c r="P251" s="31" t="s">
        <v>108</v>
      </c>
      <c r="Q251" s="31" t="s">
        <v>108</v>
      </c>
      <c r="R251" s="31">
        <v>82.13</v>
      </c>
      <c r="S251" s="31" t="s">
        <v>108</v>
      </c>
    </row>
    <row r="252" spans="1:19" x14ac:dyDescent="0.35">
      <c r="A252" s="2">
        <v>33220</v>
      </c>
      <c r="B252" s="31" t="s">
        <v>108</v>
      </c>
      <c r="C252" s="31">
        <v>307.55799999999999</v>
      </c>
      <c r="D252" s="31" t="s">
        <v>108</v>
      </c>
      <c r="E252" s="31">
        <v>161.20849999999999</v>
      </c>
      <c r="F252" s="31">
        <v>64.433700000000002</v>
      </c>
      <c r="G252" s="31">
        <v>202.1789</v>
      </c>
      <c r="H252" s="31">
        <v>34.329500000000003</v>
      </c>
      <c r="I252" s="31">
        <v>1085.011</v>
      </c>
      <c r="J252" s="31">
        <v>1711.4159999999999</v>
      </c>
      <c r="K252" s="31" t="s">
        <v>108</v>
      </c>
      <c r="L252" s="31" t="s">
        <v>108</v>
      </c>
      <c r="M252" s="31" t="s">
        <v>108</v>
      </c>
      <c r="N252" s="31" t="s">
        <v>108</v>
      </c>
      <c r="O252" s="31" t="s">
        <v>108</v>
      </c>
      <c r="P252" s="31" t="s">
        <v>108</v>
      </c>
      <c r="Q252" s="31" t="s">
        <v>108</v>
      </c>
      <c r="R252" s="31">
        <v>82.31</v>
      </c>
      <c r="S252" s="31" t="s">
        <v>108</v>
      </c>
    </row>
    <row r="253" spans="1:19" x14ac:dyDescent="0.35">
      <c r="A253" s="2">
        <v>33221</v>
      </c>
      <c r="B253" s="31" t="s">
        <v>108</v>
      </c>
      <c r="C253" s="31">
        <v>307.28100000000001</v>
      </c>
      <c r="D253" s="31" t="s">
        <v>108</v>
      </c>
      <c r="E253" s="31">
        <v>160.0967</v>
      </c>
      <c r="F253" s="31">
        <v>64.861999999999995</v>
      </c>
      <c r="G253" s="31">
        <v>202.3466</v>
      </c>
      <c r="H253" s="31">
        <v>34.499200000000002</v>
      </c>
      <c r="I253" s="31">
        <v>1082.1579999999999</v>
      </c>
      <c r="J253" s="31">
        <v>1703.3530000000001</v>
      </c>
      <c r="K253" s="31" t="s">
        <v>108</v>
      </c>
      <c r="L253" s="31" t="s">
        <v>108</v>
      </c>
      <c r="M253" s="31" t="s">
        <v>108</v>
      </c>
      <c r="N253" s="31" t="s">
        <v>108</v>
      </c>
      <c r="O253" s="31" t="s">
        <v>108</v>
      </c>
      <c r="P253" s="31" t="s">
        <v>108</v>
      </c>
      <c r="Q253" s="31" t="s">
        <v>108</v>
      </c>
      <c r="R253" s="31">
        <v>82.58</v>
      </c>
      <c r="S253" s="31" t="s">
        <v>108</v>
      </c>
    </row>
    <row r="254" spans="1:19" x14ac:dyDescent="0.35">
      <c r="A254" s="2">
        <v>33224</v>
      </c>
      <c r="B254" s="31" t="s">
        <v>108</v>
      </c>
      <c r="C254" s="31">
        <v>307.64999999999998</v>
      </c>
      <c r="D254" s="31" t="s">
        <v>108</v>
      </c>
      <c r="E254" s="31">
        <v>160.83789999999999</v>
      </c>
      <c r="F254" s="31">
        <v>64.981899999999996</v>
      </c>
      <c r="G254" s="31">
        <v>202.095</v>
      </c>
      <c r="H254" s="31">
        <v>33.057000000000002</v>
      </c>
      <c r="I254" s="31">
        <v>1086.153</v>
      </c>
      <c r="J254" s="31">
        <v>1706.578</v>
      </c>
      <c r="K254" s="31" t="s">
        <v>108</v>
      </c>
      <c r="L254" s="31" t="s">
        <v>108</v>
      </c>
      <c r="M254" s="31" t="s">
        <v>108</v>
      </c>
      <c r="N254" s="31" t="s">
        <v>108</v>
      </c>
      <c r="O254" s="31" t="s">
        <v>108</v>
      </c>
      <c r="P254" s="31" t="s">
        <v>108</v>
      </c>
      <c r="Q254" s="31" t="s">
        <v>108</v>
      </c>
      <c r="R254" s="31">
        <v>82.78</v>
      </c>
      <c r="S254" s="31" t="s">
        <v>108</v>
      </c>
    </row>
    <row r="255" spans="1:19" x14ac:dyDescent="0.35">
      <c r="A255" s="2">
        <v>33225</v>
      </c>
      <c r="B255" s="31" t="s">
        <v>108</v>
      </c>
      <c r="C255" s="31">
        <v>312.87200000000001</v>
      </c>
      <c r="D255" s="31" t="s">
        <v>108</v>
      </c>
      <c r="E255" s="31">
        <v>160.68969999999999</v>
      </c>
      <c r="F255" s="31">
        <v>64.827799999999996</v>
      </c>
      <c r="G255" s="31">
        <v>200.7533</v>
      </c>
      <c r="H255" s="31">
        <v>32.689399999999999</v>
      </c>
      <c r="I255" s="31">
        <v>1090.1469999999999</v>
      </c>
      <c r="J255" s="31">
        <v>1710.3409999999999</v>
      </c>
      <c r="K255" s="31" t="s">
        <v>108</v>
      </c>
      <c r="L255" s="31" t="s">
        <v>108</v>
      </c>
      <c r="M255" s="31" t="s">
        <v>108</v>
      </c>
      <c r="N255" s="31" t="s">
        <v>108</v>
      </c>
      <c r="O255" s="31" t="s">
        <v>108</v>
      </c>
      <c r="P255" s="31" t="s">
        <v>108</v>
      </c>
      <c r="Q255" s="31" t="s">
        <v>108</v>
      </c>
      <c r="R255" s="31">
        <v>82.34</v>
      </c>
      <c r="S255" s="31" t="s">
        <v>108</v>
      </c>
    </row>
    <row r="256" spans="1:19" x14ac:dyDescent="0.35">
      <c r="A256" s="2">
        <v>33226</v>
      </c>
      <c r="B256" s="31" t="s">
        <v>108</v>
      </c>
      <c r="C256" s="31">
        <v>315.923</v>
      </c>
      <c r="D256" s="31" t="s">
        <v>108</v>
      </c>
      <c r="E256" s="31">
        <v>161.4308</v>
      </c>
      <c r="F256" s="31">
        <v>66.472399999999993</v>
      </c>
      <c r="G256" s="31">
        <v>198.32149999999999</v>
      </c>
      <c r="H256" s="31">
        <v>32.7742</v>
      </c>
      <c r="I256" s="31">
        <v>1091.973</v>
      </c>
      <c r="J256" s="31">
        <v>1708.191</v>
      </c>
      <c r="K256" s="31" t="s">
        <v>108</v>
      </c>
      <c r="L256" s="31" t="s">
        <v>108</v>
      </c>
      <c r="M256" s="31" t="s">
        <v>108</v>
      </c>
      <c r="N256" s="31" t="s">
        <v>108</v>
      </c>
      <c r="O256" s="31" t="s">
        <v>108</v>
      </c>
      <c r="P256" s="31" t="s">
        <v>108</v>
      </c>
      <c r="Q256" s="31" t="s">
        <v>108</v>
      </c>
      <c r="R256" s="31">
        <v>82.61</v>
      </c>
      <c r="S256" s="31" t="s">
        <v>108</v>
      </c>
    </row>
    <row r="257" spans="1:19" x14ac:dyDescent="0.35">
      <c r="A257" s="2">
        <v>33227</v>
      </c>
      <c r="B257" s="31" t="s">
        <v>108</v>
      </c>
      <c r="C257" s="31">
        <v>312.77999999999997</v>
      </c>
      <c r="D257" s="31" t="s">
        <v>108</v>
      </c>
      <c r="E257" s="31">
        <v>163.13560000000001</v>
      </c>
      <c r="F257" s="31">
        <v>66.249700000000004</v>
      </c>
      <c r="G257" s="31">
        <v>196.47659999999999</v>
      </c>
      <c r="H257" s="31">
        <v>32.972200000000001</v>
      </c>
      <c r="I257" s="31">
        <v>1087.979</v>
      </c>
      <c r="J257" s="31">
        <v>1701.74</v>
      </c>
      <c r="K257" s="31" t="s">
        <v>108</v>
      </c>
      <c r="L257" s="31" t="s">
        <v>108</v>
      </c>
      <c r="M257" s="31" t="s">
        <v>108</v>
      </c>
      <c r="N257" s="31" t="s">
        <v>108</v>
      </c>
      <c r="O257" s="31" t="s">
        <v>108</v>
      </c>
      <c r="P257" s="31" t="s">
        <v>108</v>
      </c>
      <c r="Q257" s="31" t="s">
        <v>108</v>
      </c>
      <c r="R257" s="31">
        <v>83.89</v>
      </c>
      <c r="S257" s="31" t="s">
        <v>108</v>
      </c>
    </row>
    <row r="258" spans="1:19" x14ac:dyDescent="0.35">
      <c r="A258" s="2">
        <v>33228</v>
      </c>
      <c r="B258" s="31" t="s">
        <v>108</v>
      </c>
      <c r="C258" s="31">
        <v>311.209</v>
      </c>
      <c r="D258" s="31" t="s">
        <v>108</v>
      </c>
      <c r="E258" s="31">
        <v>163.43209999999999</v>
      </c>
      <c r="F258" s="31">
        <v>65.8386</v>
      </c>
      <c r="G258" s="31">
        <v>193.62549999999999</v>
      </c>
      <c r="H258" s="31">
        <v>33.255000000000003</v>
      </c>
      <c r="I258" s="31">
        <v>1083.3</v>
      </c>
      <c r="J258" s="31">
        <v>1696.365</v>
      </c>
      <c r="K258" s="31" t="s">
        <v>108</v>
      </c>
      <c r="L258" s="31" t="s">
        <v>108</v>
      </c>
      <c r="M258" s="31" t="s">
        <v>108</v>
      </c>
      <c r="N258" s="31" t="s">
        <v>108</v>
      </c>
      <c r="O258" s="31" t="s">
        <v>108</v>
      </c>
      <c r="P258" s="31" t="s">
        <v>108</v>
      </c>
      <c r="Q258" s="31" t="s">
        <v>108</v>
      </c>
      <c r="R258" s="31">
        <v>84.7</v>
      </c>
      <c r="S258" s="31" t="s">
        <v>108</v>
      </c>
    </row>
    <row r="259" spans="1:19" x14ac:dyDescent="0.35">
      <c r="A259" s="2">
        <v>33231</v>
      </c>
      <c r="B259" s="31" t="s">
        <v>108</v>
      </c>
      <c r="C259" s="31">
        <v>311.209</v>
      </c>
      <c r="D259" s="31" t="s">
        <v>108</v>
      </c>
      <c r="E259" s="31">
        <v>163.43209999999999</v>
      </c>
      <c r="F259" s="31">
        <v>65.8386</v>
      </c>
      <c r="G259" s="31">
        <v>193.79320000000001</v>
      </c>
      <c r="H259" s="31">
        <v>33.255000000000003</v>
      </c>
      <c r="I259" s="31">
        <v>1083.3</v>
      </c>
      <c r="J259" s="31">
        <v>1684.539</v>
      </c>
      <c r="K259" s="31" t="s">
        <v>108</v>
      </c>
      <c r="L259" s="31" t="s">
        <v>108</v>
      </c>
      <c r="M259" s="31" t="s">
        <v>108</v>
      </c>
      <c r="N259" s="31" t="s">
        <v>108</v>
      </c>
      <c r="O259" s="31" t="s">
        <v>108</v>
      </c>
      <c r="P259" s="31" t="s">
        <v>108</v>
      </c>
      <c r="Q259" s="31" t="s">
        <v>108</v>
      </c>
      <c r="R259" s="31">
        <v>85.29</v>
      </c>
      <c r="S259" s="31" t="s">
        <v>108</v>
      </c>
    </row>
    <row r="260" spans="1:19" x14ac:dyDescent="0.35">
      <c r="A260" s="2">
        <v>33232</v>
      </c>
      <c r="B260" s="31" t="s">
        <v>108</v>
      </c>
      <c r="C260" s="31">
        <v>311.209</v>
      </c>
      <c r="D260" s="31" t="s">
        <v>108</v>
      </c>
      <c r="E260" s="31">
        <v>163.43209999999999</v>
      </c>
      <c r="F260" s="31">
        <v>65.8386</v>
      </c>
      <c r="G260" s="31">
        <v>193.79320000000001</v>
      </c>
      <c r="H260" s="31">
        <v>33.255000000000003</v>
      </c>
      <c r="I260" s="31">
        <v>1079.7619999999999</v>
      </c>
      <c r="J260" s="31">
        <v>1684.539</v>
      </c>
      <c r="K260" s="31" t="s">
        <v>108</v>
      </c>
      <c r="L260" s="31" t="s">
        <v>108</v>
      </c>
      <c r="M260" s="31" t="s">
        <v>108</v>
      </c>
      <c r="N260" s="31" t="s">
        <v>108</v>
      </c>
      <c r="O260" s="31" t="s">
        <v>108</v>
      </c>
      <c r="P260" s="31" t="s">
        <v>108</v>
      </c>
      <c r="Q260" s="31" t="s">
        <v>108</v>
      </c>
      <c r="R260" s="31">
        <v>85.29</v>
      </c>
      <c r="S260" s="31" t="s">
        <v>108</v>
      </c>
    </row>
    <row r="261" spans="1:19" x14ac:dyDescent="0.35">
      <c r="A261" s="2">
        <v>33233</v>
      </c>
      <c r="B261" s="31" t="s">
        <v>108</v>
      </c>
      <c r="C261" s="31">
        <v>318.37200000000001</v>
      </c>
      <c r="D261" s="31" t="s">
        <v>108</v>
      </c>
      <c r="E261" s="31">
        <v>164.69210000000001</v>
      </c>
      <c r="F261" s="31">
        <v>66.369600000000005</v>
      </c>
      <c r="G261" s="31">
        <v>195.38650000000001</v>
      </c>
      <c r="H261" s="31">
        <v>33.255000000000003</v>
      </c>
      <c r="I261" s="31">
        <v>1084.441</v>
      </c>
      <c r="J261" s="31">
        <v>1691.527</v>
      </c>
      <c r="K261" s="31" t="s">
        <v>108</v>
      </c>
      <c r="L261" s="31" t="s">
        <v>108</v>
      </c>
      <c r="M261" s="31" t="s">
        <v>108</v>
      </c>
      <c r="N261" s="31" t="s">
        <v>108</v>
      </c>
      <c r="O261" s="31" t="s">
        <v>108</v>
      </c>
      <c r="P261" s="31" t="s">
        <v>108</v>
      </c>
      <c r="Q261" s="31" t="s">
        <v>108</v>
      </c>
      <c r="R261" s="31">
        <v>85.03</v>
      </c>
      <c r="S261" s="31" t="s">
        <v>108</v>
      </c>
    </row>
    <row r="262" spans="1:19" x14ac:dyDescent="0.35">
      <c r="A262" s="2">
        <v>33234</v>
      </c>
      <c r="B262" s="31" t="s">
        <v>108</v>
      </c>
      <c r="C262" s="31">
        <v>320.72899999999998</v>
      </c>
      <c r="D262" s="31" t="s">
        <v>108</v>
      </c>
      <c r="E262" s="31">
        <v>164.69210000000001</v>
      </c>
      <c r="F262" s="31">
        <v>66.403899999999993</v>
      </c>
      <c r="G262" s="31">
        <v>193.62549999999999</v>
      </c>
      <c r="H262" s="31">
        <v>32.491500000000002</v>
      </c>
      <c r="I262" s="31">
        <v>1087.636</v>
      </c>
      <c r="J262" s="31">
        <v>1695.29</v>
      </c>
      <c r="K262" s="31" t="s">
        <v>108</v>
      </c>
      <c r="L262" s="31" t="s">
        <v>108</v>
      </c>
      <c r="M262" s="31" t="s">
        <v>108</v>
      </c>
      <c r="N262" s="31" t="s">
        <v>108</v>
      </c>
      <c r="O262" s="31" t="s">
        <v>108</v>
      </c>
      <c r="P262" s="31" t="s">
        <v>108</v>
      </c>
      <c r="Q262" s="31" t="s">
        <v>108</v>
      </c>
      <c r="R262" s="31">
        <v>84.73</v>
      </c>
      <c r="S262" s="31" t="s">
        <v>108</v>
      </c>
    </row>
    <row r="263" spans="1:19" x14ac:dyDescent="0.35">
      <c r="A263" s="2">
        <v>33235</v>
      </c>
      <c r="B263" s="31" t="s">
        <v>108</v>
      </c>
      <c r="C263" s="31">
        <v>325.62799999999999</v>
      </c>
      <c r="D263" s="31" t="s">
        <v>108</v>
      </c>
      <c r="E263" s="31">
        <v>169.13919999999999</v>
      </c>
      <c r="F263" s="31">
        <v>67.877300000000005</v>
      </c>
      <c r="G263" s="31">
        <v>192.36770000000001</v>
      </c>
      <c r="H263" s="31">
        <v>32.5197</v>
      </c>
      <c r="I263" s="31">
        <v>1084.441</v>
      </c>
      <c r="J263" s="31">
        <v>1690.452</v>
      </c>
      <c r="K263" s="31" t="s">
        <v>108</v>
      </c>
      <c r="L263" s="31" t="s">
        <v>108</v>
      </c>
      <c r="M263" s="31" t="s">
        <v>108</v>
      </c>
      <c r="N263" s="31" t="s">
        <v>108</v>
      </c>
      <c r="O263" s="31" t="s">
        <v>108</v>
      </c>
      <c r="P263" s="31" t="s">
        <v>108</v>
      </c>
      <c r="Q263" s="31" t="s">
        <v>108</v>
      </c>
      <c r="R263" s="31">
        <v>83.26</v>
      </c>
      <c r="S263" s="31" t="s">
        <v>108</v>
      </c>
    </row>
    <row r="264" spans="1:19" x14ac:dyDescent="0.35">
      <c r="A264" s="2">
        <v>33238</v>
      </c>
      <c r="B264" s="31" t="s">
        <v>108</v>
      </c>
      <c r="C264" s="31">
        <v>329.78699999999998</v>
      </c>
      <c r="D264" s="31" t="s">
        <v>108</v>
      </c>
      <c r="E264" s="31">
        <v>173.2157</v>
      </c>
      <c r="F264" s="31">
        <v>67.877300000000005</v>
      </c>
      <c r="G264" s="31">
        <v>192.7869</v>
      </c>
      <c r="H264" s="31">
        <v>32.5197</v>
      </c>
      <c r="I264" s="31">
        <v>1084.441</v>
      </c>
      <c r="J264" s="31">
        <v>1697.9770000000001</v>
      </c>
      <c r="K264" s="31" t="s">
        <v>108</v>
      </c>
      <c r="L264" s="31" t="s">
        <v>108</v>
      </c>
      <c r="M264" s="31" t="s">
        <v>108</v>
      </c>
      <c r="N264" s="31" t="s">
        <v>108</v>
      </c>
      <c r="O264" s="31" t="s">
        <v>108</v>
      </c>
      <c r="P264" s="31" t="s">
        <v>108</v>
      </c>
      <c r="Q264" s="31" t="s">
        <v>108</v>
      </c>
      <c r="R264" s="31">
        <v>83.12</v>
      </c>
      <c r="S264" s="31" t="s">
        <v>108</v>
      </c>
    </row>
    <row r="265" spans="1:19" x14ac:dyDescent="0.35">
      <c r="A265" s="2">
        <v>33239</v>
      </c>
      <c r="B265" s="31" t="s">
        <v>108</v>
      </c>
      <c r="C265" s="31">
        <v>329.78699999999998</v>
      </c>
      <c r="D265" s="31" t="s">
        <v>108</v>
      </c>
      <c r="E265" s="31">
        <v>173.2157</v>
      </c>
      <c r="F265" s="31">
        <v>67.877300000000005</v>
      </c>
      <c r="G265" s="31">
        <v>192.7869</v>
      </c>
      <c r="H265" s="31">
        <v>32.5197</v>
      </c>
      <c r="I265" s="31">
        <v>1084.441</v>
      </c>
      <c r="J265" s="31">
        <v>1697.9770000000001</v>
      </c>
      <c r="K265" s="31" t="s">
        <v>108</v>
      </c>
      <c r="L265" s="31" t="s">
        <v>108</v>
      </c>
      <c r="M265" s="31" t="s">
        <v>108</v>
      </c>
      <c r="N265" s="31" t="s">
        <v>108</v>
      </c>
      <c r="O265" s="31" t="s">
        <v>108</v>
      </c>
      <c r="P265" s="31" t="s">
        <v>108</v>
      </c>
      <c r="Q265" s="31" t="s">
        <v>108</v>
      </c>
      <c r="R265" s="31">
        <v>83.12</v>
      </c>
      <c r="S265" s="31" t="s">
        <v>108</v>
      </c>
    </row>
    <row r="266" spans="1:19" x14ac:dyDescent="0.35">
      <c r="A266" s="2">
        <v>33240</v>
      </c>
      <c r="B266" s="31" t="s">
        <v>108</v>
      </c>
      <c r="C266" s="31">
        <v>314.721</v>
      </c>
      <c r="D266" s="31" t="s">
        <v>108</v>
      </c>
      <c r="E266" s="31">
        <v>176.8476</v>
      </c>
      <c r="F266" s="31">
        <v>67.003500000000003</v>
      </c>
      <c r="G266" s="31">
        <v>190.27119999999999</v>
      </c>
      <c r="H266" s="31">
        <v>32.406599999999997</v>
      </c>
      <c r="I266" s="31">
        <v>1084.441</v>
      </c>
      <c r="J266" s="31">
        <v>1710.8779999999999</v>
      </c>
      <c r="K266" s="31" t="s">
        <v>108</v>
      </c>
      <c r="L266" s="31" t="s">
        <v>108</v>
      </c>
      <c r="M266" s="31" t="s">
        <v>108</v>
      </c>
      <c r="N266" s="31" t="s">
        <v>108</v>
      </c>
      <c r="O266" s="31" t="s">
        <v>108</v>
      </c>
      <c r="P266" s="31" t="s">
        <v>108</v>
      </c>
      <c r="Q266" s="31" t="s">
        <v>108</v>
      </c>
      <c r="R266" s="31">
        <v>82.81</v>
      </c>
      <c r="S266" s="31" t="s">
        <v>108</v>
      </c>
    </row>
    <row r="267" spans="1:19" x14ac:dyDescent="0.35">
      <c r="A267" s="2">
        <v>33241</v>
      </c>
      <c r="B267" s="31" t="s">
        <v>108</v>
      </c>
      <c r="C267" s="31">
        <v>304.64600000000002</v>
      </c>
      <c r="D267" s="31" t="s">
        <v>108</v>
      </c>
      <c r="E267" s="31">
        <v>172.40039999999999</v>
      </c>
      <c r="F267" s="31">
        <v>66.626599999999996</v>
      </c>
      <c r="G267" s="31">
        <v>191.2775</v>
      </c>
      <c r="H267" s="31">
        <v>32.2652</v>
      </c>
      <c r="I267" s="31">
        <v>1084.441</v>
      </c>
      <c r="J267" s="31">
        <v>1715.1790000000001</v>
      </c>
      <c r="K267" s="31" t="s">
        <v>108</v>
      </c>
      <c r="L267" s="31" t="s">
        <v>108</v>
      </c>
      <c r="M267" s="31" t="s">
        <v>108</v>
      </c>
      <c r="N267" s="31" t="s">
        <v>108</v>
      </c>
      <c r="O267" s="31" t="s">
        <v>108</v>
      </c>
      <c r="P267" s="31" t="s">
        <v>108</v>
      </c>
      <c r="Q267" s="31" t="s">
        <v>108</v>
      </c>
      <c r="R267" s="31">
        <v>82.81</v>
      </c>
      <c r="S267" s="31" t="s">
        <v>108</v>
      </c>
    </row>
    <row r="268" spans="1:19" x14ac:dyDescent="0.35">
      <c r="A268" s="2">
        <v>33242</v>
      </c>
      <c r="B268" s="31" t="s">
        <v>108</v>
      </c>
      <c r="C268" s="31">
        <v>298.63799999999998</v>
      </c>
      <c r="D268" s="31" t="s">
        <v>108</v>
      </c>
      <c r="E268" s="31">
        <v>171.8075</v>
      </c>
      <c r="F268" s="31">
        <v>66.335400000000007</v>
      </c>
      <c r="G268" s="31">
        <v>193.2062</v>
      </c>
      <c r="H268" s="31">
        <v>32.5197</v>
      </c>
      <c r="I268" s="31">
        <v>1099.277</v>
      </c>
      <c r="J268" s="31">
        <v>1706.578</v>
      </c>
      <c r="K268" s="31" t="s">
        <v>108</v>
      </c>
      <c r="L268" s="31" t="s">
        <v>108</v>
      </c>
      <c r="M268" s="31" t="s">
        <v>108</v>
      </c>
      <c r="N268" s="31" t="s">
        <v>108</v>
      </c>
      <c r="O268" s="31" t="s">
        <v>108</v>
      </c>
      <c r="P268" s="31" t="s">
        <v>108</v>
      </c>
      <c r="Q268" s="31" t="s">
        <v>108</v>
      </c>
      <c r="R268" s="31">
        <v>83.36</v>
      </c>
      <c r="S268" s="31" t="s">
        <v>108</v>
      </c>
    </row>
    <row r="269" spans="1:19" x14ac:dyDescent="0.35">
      <c r="A269" s="2">
        <v>33245</v>
      </c>
      <c r="B269" s="31" t="s">
        <v>108</v>
      </c>
      <c r="C269" s="31">
        <v>331.03500000000003</v>
      </c>
      <c r="D269" s="31" t="s">
        <v>108</v>
      </c>
      <c r="E269" s="31">
        <v>173.14160000000001</v>
      </c>
      <c r="F269" s="31">
        <v>67.877300000000005</v>
      </c>
      <c r="G269" s="31">
        <v>193.62549999999999</v>
      </c>
      <c r="H269" s="31">
        <v>32.604599999999998</v>
      </c>
      <c r="I269" s="31">
        <v>1094.027</v>
      </c>
      <c r="J269" s="31">
        <v>1694.2139999999999</v>
      </c>
      <c r="K269" s="31" t="s">
        <v>108</v>
      </c>
      <c r="L269" s="31" t="s">
        <v>108</v>
      </c>
      <c r="M269" s="31" t="s">
        <v>108</v>
      </c>
      <c r="N269" s="31" t="s">
        <v>108</v>
      </c>
      <c r="O269" s="31" t="s">
        <v>108</v>
      </c>
      <c r="P269" s="31" t="s">
        <v>108</v>
      </c>
      <c r="Q269" s="31" t="s">
        <v>108</v>
      </c>
      <c r="R269" s="31">
        <v>84.67</v>
      </c>
      <c r="S269" s="31" t="s">
        <v>108</v>
      </c>
    </row>
    <row r="270" spans="1:19" x14ac:dyDescent="0.35">
      <c r="A270" s="2">
        <v>33246</v>
      </c>
      <c r="B270" s="31" t="s">
        <v>108</v>
      </c>
      <c r="C270" s="31">
        <v>323.93400000000003</v>
      </c>
      <c r="D270" s="31" t="s">
        <v>108</v>
      </c>
      <c r="E270" s="31">
        <v>169.66370000000001</v>
      </c>
      <c r="F270" s="31">
        <v>67.206800000000001</v>
      </c>
      <c r="G270" s="31">
        <v>189.26490000000001</v>
      </c>
      <c r="H270" s="31">
        <v>32.237000000000002</v>
      </c>
      <c r="I270" s="31">
        <v>1088.2070000000001</v>
      </c>
      <c r="J270" s="31">
        <v>1690.452</v>
      </c>
      <c r="K270" s="31" t="s">
        <v>108</v>
      </c>
      <c r="L270" s="31" t="s">
        <v>108</v>
      </c>
      <c r="M270" s="31" t="s">
        <v>108</v>
      </c>
      <c r="N270" s="31" t="s">
        <v>108</v>
      </c>
      <c r="O270" s="31" t="s">
        <v>108</v>
      </c>
      <c r="P270" s="31" t="s">
        <v>108</v>
      </c>
      <c r="Q270" s="31" t="s">
        <v>108</v>
      </c>
      <c r="R270" s="31">
        <v>84.95</v>
      </c>
      <c r="S270" s="31" t="s">
        <v>108</v>
      </c>
    </row>
    <row r="271" spans="1:19" x14ac:dyDescent="0.35">
      <c r="A271" s="2">
        <v>33247</v>
      </c>
      <c r="B271" s="31" t="s">
        <v>108</v>
      </c>
      <c r="C271" s="31">
        <v>338.20400000000001</v>
      </c>
      <c r="D271" s="31" t="s">
        <v>108</v>
      </c>
      <c r="E271" s="31">
        <v>168.0934</v>
      </c>
      <c r="F271" s="31">
        <v>67.319500000000005</v>
      </c>
      <c r="G271" s="31">
        <v>190.0197</v>
      </c>
      <c r="H271" s="31">
        <v>32.152099999999997</v>
      </c>
      <c r="I271" s="31">
        <v>1090.0329999999999</v>
      </c>
      <c r="J271" s="31">
        <v>1679.163</v>
      </c>
      <c r="K271" s="31" t="s">
        <v>108</v>
      </c>
      <c r="L271" s="31" t="s">
        <v>108</v>
      </c>
      <c r="M271" s="31" t="s">
        <v>108</v>
      </c>
      <c r="N271" s="31" t="s">
        <v>108</v>
      </c>
      <c r="O271" s="31" t="s">
        <v>108</v>
      </c>
      <c r="P271" s="31" t="s">
        <v>108</v>
      </c>
      <c r="Q271" s="31" t="s">
        <v>108</v>
      </c>
      <c r="R271" s="31">
        <v>84.53</v>
      </c>
      <c r="S271" s="31" t="s">
        <v>108</v>
      </c>
    </row>
    <row r="272" spans="1:19" x14ac:dyDescent="0.35">
      <c r="A272" s="2">
        <v>33248</v>
      </c>
      <c r="B272" s="31" t="s">
        <v>108</v>
      </c>
      <c r="C272" s="31">
        <v>341.51799999999997</v>
      </c>
      <c r="D272" s="31" t="s">
        <v>108</v>
      </c>
      <c r="E272" s="31">
        <v>167.57320000000001</v>
      </c>
      <c r="F272" s="31">
        <v>67.1661</v>
      </c>
      <c r="G272" s="31">
        <v>191.10980000000001</v>
      </c>
      <c r="H272" s="31">
        <v>33.537799999999997</v>
      </c>
      <c r="I272" s="31">
        <v>1093.799</v>
      </c>
      <c r="J272" s="31">
        <v>1689.914</v>
      </c>
      <c r="K272" s="31" t="s">
        <v>108</v>
      </c>
      <c r="L272" s="31" t="s">
        <v>108</v>
      </c>
      <c r="M272" s="31" t="s">
        <v>108</v>
      </c>
      <c r="N272" s="31" t="s">
        <v>108</v>
      </c>
      <c r="O272" s="31" t="s">
        <v>108</v>
      </c>
      <c r="P272" s="31" t="s">
        <v>108</v>
      </c>
      <c r="Q272" s="31" t="s">
        <v>108</v>
      </c>
      <c r="R272" s="31">
        <v>84.19</v>
      </c>
      <c r="S272" s="31" t="s">
        <v>108</v>
      </c>
    </row>
    <row r="273" spans="1:19" x14ac:dyDescent="0.35">
      <c r="A273" s="2">
        <v>33249</v>
      </c>
      <c r="B273" s="31" t="s">
        <v>108</v>
      </c>
      <c r="C273" s="31">
        <v>337.12900000000002</v>
      </c>
      <c r="D273" s="31" t="s">
        <v>108</v>
      </c>
      <c r="E273" s="31">
        <v>167.202</v>
      </c>
      <c r="F273" s="31">
        <v>67.3703</v>
      </c>
      <c r="G273" s="31">
        <v>188.4264</v>
      </c>
      <c r="H273" s="31">
        <v>33.848799999999997</v>
      </c>
      <c r="I273" s="31">
        <v>1097.5650000000001</v>
      </c>
      <c r="J273" s="31">
        <v>1688.8389999999999</v>
      </c>
      <c r="K273" s="31" t="s">
        <v>108</v>
      </c>
      <c r="L273" s="31" t="s">
        <v>108</v>
      </c>
      <c r="M273" s="31" t="s">
        <v>108</v>
      </c>
      <c r="N273" s="31" t="s">
        <v>108</v>
      </c>
      <c r="O273" s="31" t="s">
        <v>108</v>
      </c>
      <c r="P273" s="31" t="s">
        <v>108</v>
      </c>
      <c r="Q273" s="31" t="s">
        <v>108</v>
      </c>
      <c r="R273" s="31">
        <v>84.29</v>
      </c>
      <c r="S273" s="31" t="s">
        <v>108</v>
      </c>
    </row>
    <row r="274" spans="1:19" x14ac:dyDescent="0.35">
      <c r="A274" s="2">
        <v>33252</v>
      </c>
      <c r="B274" s="31" t="s">
        <v>108</v>
      </c>
      <c r="C274" s="31">
        <v>375.17</v>
      </c>
      <c r="D274" s="31" t="s">
        <v>108</v>
      </c>
      <c r="E274" s="31">
        <v>163.8005</v>
      </c>
      <c r="F274" s="31">
        <v>68.798000000000002</v>
      </c>
      <c r="G274" s="31">
        <v>187.58779999999999</v>
      </c>
      <c r="H274" s="31">
        <v>34.2164</v>
      </c>
      <c r="I274" s="31">
        <v>1093.57</v>
      </c>
      <c r="J274" s="31">
        <v>1683.4639999999999</v>
      </c>
      <c r="K274" s="31" t="s">
        <v>108</v>
      </c>
      <c r="L274" s="31" t="s">
        <v>108</v>
      </c>
      <c r="M274" s="31" t="s">
        <v>108</v>
      </c>
      <c r="N274" s="31" t="s">
        <v>108</v>
      </c>
      <c r="O274" s="31" t="s">
        <v>108</v>
      </c>
      <c r="P274" s="31" t="s">
        <v>108</v>
      </c>
      <c r="Q274" s="31" t="s">
        <v>108</v>
      </c>
      <c r="R274" s="31">
        <v>84.83</v>
      </c>
      <c r="S274" s="31" t="s">
        <v>108</v>
      </c>
    </row>
    <row r="275" spans="1:19" x14ac:dyDescent="0.35">
      <c r="A275" s="2">
        <v>33253</v>
      </c>
      <c r="B275" s="31" t="s">
        <v>108</v>
      </c>
      <c r="C275" s="31">
        <v>352.10700000000003</v>
      </c>
      <c r="D275" s="31" t="s">
        <v>108</v>
      </c>
      <c r="E275" s="31">
        <v>159.38990000000001</v>
      </c>
      <c r="F275" s="31">
        <v>68.56</v>
      </c>
      <c r="G275" s="31">
        <v>189.01339999999999</v>
      </c>
      <c r="H275" s="31">
        <v>33.877099999999999</v>
      </c>
      <c r="I275" s="31">
        <v>1093.57</v>
      </c>
      <c r="J275" s="31">
        <v>1685.076</v>
      </c>
      <c r="K275" s="31" t="s">
        <v>108</v>
      </c>
      <c r="L275" s="31" t="s">
        <v>108</v>
      </c>
      <c r="M275" s="31" t="s">
        <v>108</v>
      </c>
      <c r="N275" s="31" t="s">
        <v>108</v>
      </c>
      <c r="O275" s="31" t="s">
        <v>108</v>
      </c>
      <c r="P275" s="31" t="s">
        <v>108</v>
      </c>
      <c r="Q275" s="31" t="s">
        <v>108</v>
      </c>
      <c r="R275" s="31">
        <v>84.85</v>
      </c>
      <c r="S275" s="31" t="s">
        <v>108</v>
      </c>
    </row>
    <row r="276" spans="1:19" x14ac:dyDescent="0.35">
      <c r="A276" s="2">
        <v>33254</v>
      </c>
      <c r="B276" s="31" t="s">
        <v>108</v>
      </c>
      <c r="C276" s="31">
        <v>375.35399999999998</v>
      </c>
      <c r="D276" s="31" t="s">
        <v>108</v>
      </c>
      <c r="E276" s="31">
        <v>156.60419999999999</v>
      </c>
      <c r="F276" s="31">
        <v>69.290800000000004</v>
      </c>
      <c r="G276" s="31">
        <v>191.4452</v>
      </c>
      <c r="H276" s="31">
        <v>33.283299999999997</v>
      </c>
      <c r="I276" s="31">
        <v>1087.066</v>
      </c>
      <c r="J276" s="31">
        <v>1685.614</v>
      </c>
      <c r="K276" s="31" t="s">
        <v>108</v>
      </c>
      <c r="L276" s="31" t="s">
        <v>108</v>
      </c>
      <c r="M276" s="31" t="s">
        <v>108</v>
      </c>
      <c r="N276" s="31" t="s">
        <v>108</v>
      </c>
      <c r="O276" s="31" t="s">
        <v>108</v>
      </c>
      <c r="P276" s="31" t="s">
        <v>108</v>
      </c>
      <c r="Q276" s="31" t="s">
        <v>108</v>
      </c>
      <c r="R276" s="31">
        <v>85.11</v>
      </c>
      <c r="S276" s="31" t="s">
        <v>108</v>
      </c>
    </row>
    <row r="277" spans="1:19" x14ac:dyDescent="0.35">
      <c r="A277" s="2">
        <v>33255</v>
      </c>
      <c r="B277" s="31" t="s">
        <v>108</v>
      </c>
      <c r="C277" s="31">
        <v>278.59800000000001</v>
      </c>
      <c r="D277" s="31" t="s">
        <v>108</v>
      </c>
      <c r="E277" s="31">
        <v>161.47790000000001</v>
      </c>
      <c r="F277" s="31">
        <v>64.124200000000002</v>
      </c>
      <c r="G277" s="31">
        <v>193.70939999999999</v>
      </c>
      <c r="H277" s="31">
        <v>33.9054</v>
      </c>
      <c r="I277" s="31">
        <v>1098.7059999999999</v>
      </c>
      <c r="J277" s="31">
        <v>1707.116</v>
      </c>
      <c r="K277" s="31" t="s">
        <v>108</v>
      </c>
      <c r="L277" s="31" t="s">
        <v>108</v>
      </c>
      <c r="M277" s="31" t="s">
        <v>108</v>
      </c>
      <c r="N277" s="31" t="s">
        <v>108</v>
      </c>
      <c r="O277" s="31" t="s">
        <v>108</v>
      </c>
      <c r="P277" s="31" t="s">
        <v>108</v>
      </c>
      <c r="Q277" s="31" t="s">
        <v>108</v>
      </c>
      <c r="R277" s="31">
        <v>83.37</v>
      </c>
      <c r="S277" s="31" t="s">
        <v>108</v>
      </c>
    </row>
    <row r="278" spans="1:19" x14ac:dyDescent="0.35">
      <c r="A278" s="2">
        <v>33256</v>
      </c>
      <c r="B278" s="31" t="s">
        <v>108</v>
      </c>
      <c r="C278" s="31">
        <v>265.45800000000003</v>
      </c>
      <c r="D278" s="31" t="s">
        <v>108</v>
      </c>
      <c r="E278" s="31">
        <v>159.9862</v>
      </c>
      <c r="F278" s="31">
        <v>64.260099999999994</v>
      </c>
      <c r="G278" s="31">
        <v>194.4641</v>
      </c>
      <c r="H278" s="31">
        <v>33.764000000000003</v>
      </c>
      <c r="I278" s="31">
        <v>1098.7059999999999</v>
      </c>
      <c r="J278" s="31">
        <v>1709.2660000000001</v>
      </c>
      <c r="K278" s="31" t="s">
        <v>108</v>
      </c>
      <c r="L278" s="31" t="s">
        <v>108</v>
      </c>
      <c r="M278" s="31" t="s">
        <v>108</v>
      </c>
      <c r="N278" s="31" t="s">
        <v>108</v>
      </c>
      <c r="O278" s="31" t="s">
        <v>108</v>
      </c>
      <c r="P278" s="31" t="s">
        <v>108</v>
      </c>
      <c r="Q278" s="31" t="s">
        <v>108</v>
      </c>
      <c r="R278" s="31">
        <v>82.94</v>
      </c>
      <c r="S278" s="31" t="s">
        <v>108</v>
      </c>
    </row>
    <row r="279" spans="1:19" x14ac:dyDescent="0.35">
      <c r="A279" s="2">
        <v>33259</v>
      </c>
      <c r="B279" s="31" t="s">
        <v>108</v>
      </c>
      <c r="C279" s="31">
        <v>272.488</v>
      </c>
      <c r="D279" s="31" t="s">
        <v>108</v>
      </c>
      <c r="E279" s="31">
        <v>160.20760000000001</v>
      </c>
      <c r="F279" s="31">
        <v>65.024900000000002</v>
      </c>
      <c r="G279" s="31">
        <v>193.37389999999999</v>
      </c>
      <c r="H279" s="31">
        <v>33.679099999999998</v>
      </c>
      <c r="I279" s="31">
        <v>1095.511</v>
      </c>
      <c r="J279" s="31">
        <v>1706.578</v>
      </c>
      <c r="K279" s="31" t="s">
        <v>108</v>
      </c>
      <c r="L279" s="31" t="s">
        <v>108</v>
      </c>
      <c r="M279" s="31" t="s">
        <v>108</v>
      </c>
      <c r="N279" s="31" t="s">
        <v>108</v>
      </c>
      <c r="O279" s="31" t="s">
        <v>108</v>
      </c>
      <c r="P279" s="31" t="s">
        <v>108</v>
      </c>
      <c r="Q279" s="31" t="s">
        <v>108</v>
      </c>
      <c r="R279" s="31">
        <v>82.59</v>
      </c>
      <c r="S279" s="31" t="s">
        <v>108</v>
      </c>
    </row>
    <row r="280" spans="1:19" x14ac:dyDescent="0.35">
      <c r="A280" s="2">
        <v>33260</v>
      </c>
      <c r="B280" s="31" t="s">
        <v>108</v>
      </c>
      <c r="C280" s="31">
        <v>289.57799999999997</v>
      </c>
      <c r="D280" s="31" t="s">
        <v>108</v>
      </c>
      <c r="E280" s="31">
        <v>156.50290000000001</v>
      </c>
      <c r="F280" s="31">
        <v>65.143900000000002</v>
      </c>
      <c r="G280" s="31">
        <v>196.89590000000001</v>
      </c>
      <c r="H280" s="31">
        <v>33.933599999999998</v>
      </c>
      <c r="I280" s="31">
        <v>1094.712</v>
      </c>
      <c r="J280" s="31">
        <v>1704.4280000000001</v>
      </c>
      <c r="K280" s="31" t="s">
        <v>108</v>
      </c>
      <c r="L280" s="31" t="s">
        <v>108</v>
      </c>
      <c r="M280" s="31" t="s">
        <v>108</v>
      </c>
      <c r="N280" s="31" t="s">
        <v>108</v>
      </c>
      <c r="O280" s="31" t="s">
        <v>108</v>
      </c>
      <c r="P280" s="31" t="s">
        <v>108</v>
      </c>
      <c r="Q280" s="31" t="s">
        <v>108</v>
      </c>
      <c r="R280" s="31">
        <v>82.79</v>
      </c>
      <c r="S280" s="31" t="s">
        <v>108</v>
      </c>
    </row>
    <row r="281" spans="1:19" x14ac:dyDescent="0.35">
      <c r="A281" s="2">
        <v>33261</v>
      </c>
      <c r="B281" s="31" t="s">
        <v>108</v>
      </c>
      <c r="C281" s="31">
        <v>287.69499999999999</v>
      </c>
      <c r="D281" s="31" t="s">
        <v>108</v>
      </c>
      <c r="E281" s="31">
        <v>154.93639999999999</v>
      </c>
      <c r="F281" s="31">
        <v>64.923000000000002</v>
      </c>
      <c r="G281" s="31">
        <v>196.56049999999999</v>
      </c>
      <c r="H281" s="31">
        <v>33.000500000000002</v>
      </c>
      <c r="I281" s="31">
        <v>1095.625</v>
      </c>
      <c r="J281" s="31">
        <v>1707.653</v>
      </c>
      <c r="K281" s="31" t="s">
        <v>108</v>
      </c>
      <c r="L281" s="31" t="s">
        <v>108</v>
      </c>
      <c r="M281" s="31" t="s">
        <v>108</v>
      </c>
      <c r="N281" s="31" t="s">
        <v>108</v>
      </c>
      <c r="O281" s="31" t="s">
        <v>108</v>
      </c>
      <c r="P281" s="31" t="s">
        <v>108</v>
      </c>
      <c r="Q281" s="31" t="s">
        <v>108</v>
      </c>
      <c r="R281" s="31">
        <v>82.21</v>
      </c>
      <c r="S281" s="31" t="s">
        <v>108</v>
      </c>
    </row>
    <row r="282" spans="1:19" x14ac:dyDescent="0.35">
      <c r="A282" s="2">
        <v>33262</v>
      </c>
      <c r="B282" s="31" t="s">
        <v>108</v>
      </c>
      <c r="C282" s="31">
        <v>285.71899999999999</v>
      </c>
      <c r="D282" s="31" t="s">
        <v>108</v>
      </c>
      <c r="E282" s="31">
        <v>152.23140000000001</v>
      </c>
      <c r="F282" s="31">
        <v>64.005200000000002</v>
      </c>
      <c r="G282" s="31">
        <v>191.4452</v>
      </c>
      <c r="H282" s="31">
        <v>32.463200000000001</v>
      </c>
      <c r="I282" s="31">
        <v>1096.538</v>
      </c>
      <c r="J282" s="31">
        <v>1711.953</v>
      </c>
      <c r="K282" s="31" t="s">
        <v>108</v>
      </c>
      <c r="L282" s="31" t="s">
        <v>108</v>
      </c>
      <c r="M282" s="31" t="s">
        <v>108</v>
      </c>
      <c r="N282" s="31" t="s">
        <v>108</v>
      </c>
      <c r="O282" s="31" t="s">
        <v>108</v>
      </c>
      <c r="P282" s="31" t="s">
        <v>108</v>
      </c>
      <c r="Q282" s="31" t="s">
        <v>108</v>
      </c>
      <c r="R282" s="31">
        <v>82.46</v>
      </c>
      <c r="S282" s="31" t="s">
        <v>108</v>
      </c>
    </row>
    <row r="283" spans="1:19" x14ac:dyDescent="0.35">
      <c r="A283" s="2">
        <v>33263</v>
      </c>
      <c r="B283" s="31" t="s">
        <v>108</v>
      </c>
      <c r="C283" s="31">
        <v>286.27</v>
      </c>
      <c r="D283" s="31" t="s">
        <v>108</v>
      </c>
      <c r="E283" s="31">
        <v>153.83840000000001</v>
      </c>
      <c r="F283" s="31">
        <v>64.447100000000006</v>
      </c>
      <c r="G283" s="31">
        <v>191.6968</v>
      </c>
      <c r="H283" s="31">
        <v>32.434899999999999</v>
      </c>
      <c r="I283" s="31">
        <v>1098.135</v>
      </c>
      <c r="J283" s="31">
        <v>1705.5029999999999</v>
      </c>
      <c r="K283" s="31" t="s">
        <v>108</v>
      </c>
      <c r="L283" s="31" t="s">
        <v>108</v>
      </c>
      <c r="M283" s="31" t="s">
        <v>108</v>
      </c>
      <c r="N283" s="31" t="s">
        <v>108</v>
      </c>
      <c r="O283" s="31" t="s">
        <v>108</v>
      </c>
      <c r="P283" s="31" t="s">
        <v>108</v>
      </c>
      <c r="Q283" s="31" t="s">
        <v>108</v>
      </c>
      <c r="R283" s="31">
        <v>82.63</v>
      </c>
      <c r="S283" s="31" t="s">
        <v>108</v>
      </c>
    </row>
    <row r="284" spans="1:19" x14ac:dyDescent="0.35">
      <c r="A284" s="2">
        <v>33266</v>
      </c>
      <c r="B284" s="31" t="s">
        <v>108</v>
      </c>
      <c r="C284" s="31">
        <v>283.05399999999997</v>
      </c>
      <c r="D284" s="31" t="s">
        <v>108</v>
      </c>
      <c r="E284" s="31">
        <v>155.73410000000001</v>
      </c>
      <c r="F284" s="31">
        <v>64.617099999999994</v>
      </c>
      <c r="G284" s="31">
        <v>191.2775</v>
      </c>
      <c r="H284" s="31">
        <v>32.661099999999998</v>
      </c>
      <c r="I284" s="31">
        <v>1097.1079999999999</v>
      </c>
      <c r="J284" s="31">
        <v>1707.116</v>
      </c>
      <c r="K284" s="31" t="s">
        <v>108</v>
      </c>
      <c r="L284" s="31" t="s">
        <v>108</v>
      </c>
      <c r="M284" s="31" t="s">
        <v>108</v>
      </c>
      <c r="N284" s="31" t="s">
        <v>108</v>
      </c>
      <c r="O284" s="31" t="s">
        <v>108</v>
      </c>
      <c r="P284" s="31" t="s">
        <v>108</v>
      </c>
      <c r="Q284" s="31" t="s">
        <v>108</v>
      </c>
      <c r="R284" s="31">
        <v>82.41</v>
      </c>
      <c r="S284" s="31" t="s">
        <v>108</v>
      </c>
    </row>
    <row r="285" spans="1:19" x14ac:dyDescent="0.35">
      <c r="A285" s="2">
        <v>33267</v>
      </c>
      <c r="B285" s="31" t="s">
        <v>108</v>
      </c>
      <c r="C285" s="31">
        <v>292.47300000000001</v>
      </c>
      <c r="D285" s="31" t="s">
        <v>108</v>
      </c>
      <c r="E285" s="31">
        <v>155.51230000000001</v>
      </c>
      <c r="F285" s="31">
        <v>64.498099999999994</v>
      </c>
      <c r="G285" s="31">
        <v>189.26490000000001</v>
      </c>
      <c r="H285" s="31">
        <v>32.406599999999997</v>
      </c>
      <c r="I285" s="31">
        <v>1099.961</v>
      </c>
      <c r="J285" s="31">
        <v>1709.8030000000001</v>
      </c>
      <c r="K285" s="31" t="s">
        <v>108</v>
      </c>
      <c r="L285" s="31" t="s">
        <v>108</v>
      </c>
      <c r="M285" s="31" t="s">
        <v>108</v>
      </c>
      <c r="N285" s="31" t="s">
        <v>108</v>
      </c>
      <c r="O285" s="31" t="s">
        <v>108</v>
      </c>
      <c r="P285" s="31" t="s">
        <v>108</v>
      </c>
      <c r="Q285" s="31" t="s">
        <v>108</v>
      </c>
      <c r="R285" s="31">
        <v>82.7</v>
      </c>
      <c r="S285" s="31" t="s">
        <v>108</v>
      </c>
    </row>
    <row r="286" spans="1:19" x14ac:dyDescent="0.35">
      <c r="A286" s="2">
        <v>33268</v>
      </c>
      <c r="B286" s="31" t="s">
        <v>108</v>
      </c>
      <c r="C286" s="31">
        <v>284.20299999999997</v>
      </c>
      <c r="D286" s="31" t="s">
        <v>108</v>
      </c>
      <c r="E286" s="31">
        <v>157.47989999999999</v>
      </c>
      <c r="F286" s="31">
        <v>63.138399999999997</v>
      </c>
      <c r="G286" s="31">
        <v>189.09719999999999</v>
      </c>
      <c r="H286" s="31">
        <v>31.728000000000002</v>
      </c>
      <c r="I286" s="31">
        <v>1100.5319999999999</v>
      </c>
      <c r="J286" s="31">
        <v>1707.116</v>
      </c>
      <c r="K286" s="31" t="s">
        <v>108</v>
      </c>
      <c r="L286" s="31" t="s">
        <v>108</v>
      </c>
      <c r="M286" s="31" t="s">
        <v>108</v>
      </c>
      <c r="N286" s="31" t="s">
        <v>108</v>
      </c>
      <c r="O286" s="31" t="s">
        <v>108</v>
      </c>
      <c r="P286" s="31" t="s">
        <v>108</v>
      </c>
      <c r="Q286" s="31" t="s">
        <v>108</v>
      </c>
      <c r="R286" s="31">
        <v>82.34</v>
      </c>
      <c r="S286" s="31" t="s">
        <v>108</v>
      </c>
    </row>
    <row r="287" spans="1:19" x14ac:dyDescent="0.35">
      <c r="A287" s="2">
        <v>33269</v>
      </c>
      <c r="B287" s="31" t="s">
        <v>108</v>
      </c>
      <c r="C287" s="31">
        <v>286.36200000000002</v>
      </c>
      <c r="D287" s="31" t="s">
        <v>108</v>
      </c>
      <c r="E287" s="31">
        <v>157.0359</v>
      </c>
      <c r="F287" s="31">
        <v>62.628599999999999</v>
      </c>
      <c r="G287" s="31">
        <v>190.1035</v>
      </c>
      <c r="H287" s="31">
        <v>31.897600000000001</v>
      </c>
      <c r="I287" s="31">
        <v>1097.9069999999999</v>
      </c>
      <c r="J287" s="31">
        <v>1709.2660000000001</v>
      </c>
      <c r="K287" s="31" t="s">
        <v>108</v>
      </c>
      <c r="L287" s="31" t="s">
        <v>108</v>
      </c>
      <c r="M287" s="31" t="s">
        <v>108</v>
      </c>
      <c r="N287" s="31" t="s">
        <v>108</v>
      </c>
      <c r="O287" s="31" t="s">
        <v>108</v>
      </c>
      <c r="P287" s="31" t="s">
        <v>108</v>
      </c>
      <c r="Q287" s="31" t="s">
        <v>108</v>
      </c>
      <c r="R287" s="31">
        <v>82</v>
      </c>
      <c r="S287" s="31" t="s">
        <v>108</v>
      </c>
    </row>
    <row r="288" spans="1:19" x14ac:dyDescent="0.35">
      <c r="A288" s="2">
        <v>33270</v>
      </c>
      <c r="B288" s="31" t="s">
        <v>108</v>
      </c>
      <c r="C288" s="31">
        <v>280.803</v>
      </c>
      <c r="D288" s="31" t="s">
        <v>108</v>
      </c>
      <c r="E288" s="31">
        <v>157.47739999999999</v>
      </c>
      <c r="F288" s="31">
        <v>62.662599999999998</v>
      </c>
      <c r="G288" s="31">
        <v>190.1874</v>
      </c>
      <c r="H288" s="31">
        <v>31.982500000000002</v>
      </c>
      <c r="I288" s="31">
        <v>1096.424</v>
      </c>
      <c r="J288" s="31">
        <v>1723.779</v>
      </c>
      <c r="K288" s="31" t="s">
        <v>108</v>
      </c>
      <c r="L288" s="31" t="s">
        <v>108</v>
      </c>
      <c r="M288" s="31" t="s">
        <v>108</v>
      </c>
      <c r="N288" s="31" t="s">
        <v>108</v>
      </c>
      <c r="O288" s="31" t="s">
        <v>108</v>
      </c>
      <c r="P288" s="31" t="s">
        <v>108</v>
      </c>
      <c r="Q288" s="31" t="s">
        <v>108</v>
      </c>
      <c r="R288" s="31">
        <v>81.64</v>
      </c>
      <c r="S288" s="31" t="s">
        <v>108</v>
      </c>
    </row>
    <row r="289" spans="1:19" x14ac:dyDescent="0.35">
      <c r="A289" s="2">
        <v>33273</v>
      </c>
      <c r="B289" s="31" t="s">
        <v>108</v>
      </c>
      <c r="C289" s="31">
        <v>279.70100000000002</v>
      </c>
      <c r="D289" s="31" t="s">
        <v>108</v>
      </c>
      <c r="E289" s="31">
        <v>156.1378</v>
      </c>
      <c r="F289" s="31">
        <v>63.1554</v>
      </c>
      <c r="G289" s="31">
        <v>191.6129</v>
      </c>
      <c r="H289" s="31">
        <v>32.717700000000001</v>
      </c>
      <c r="I289" s="31">
        <v>1095.1679999999999</v>
      </c>
      <c r="J289" s="31">
        <v>1727.0050000000001</v>
      </c>
      <c r="K289" s="31" t="s">
        <v>108</v>
      </c>
      <c r="L289" s="31" t="s">
        <v>108</v>
      </c>
      <c r="M289" s="31" t="s">
        <v>108</v>
      </c>
      <c r="N289" s="31" t="s">
        <v>108</v>
      </c>
      <c r="O289" s="31" t="s">
        <v>108</v>
      </c>
      <c r="P289" s="31" t="s">
        <v>108</v>
      </c>
      <c r="Q289" s="31" t="s">
        <v>108</v>
      </c>
      <c r="R289" s="31">
        <v>81.38</v>
      </c>
      <c r="S289" s="31" t="s">
        <v>108</v>
      </c>
    </row>
    <row r="290" spans="1:19" x14ac:dyDescent="0.35">
      <c r="A290" s="2">
        <v>33274</v>
      </c>
      <c r="B290" s="31" t="s">
        <v>108</v>
      </c>
      <c r="C290" s="31">
        <v>278.96499999999997</v>
      </c>
      <c r="D290" s="31" t="s">
        <v>108</v>
      </c>
      <c r="E290" s="31">
        <v>157.5273</v>
      </c>
      <c r="F290" s="31">
        <v>62.696599999999997</v>
      </c>
      <c r="G290" s="31">
        <v>191.4452</v>
      </c>
      <c r="H290" s="31">
        <v>32.123899999999999</v>
      </c>
      <c r="I290" s="31">
        <v>1099.847</v>
      </c>
      <c r="J290" s="31">
        <v>1730.768</v>
      </c>
      <c r="K290" s="31" t="s">
        <v>108</v>
      </c>
      <c r="L290" s="31" t="s">
        <v>108</v>
      </c>
      <c r="M290" s="31" t="s">
        <v>108</v>
      </c>
      <c r="N290" s="31" t="s">
        <v>108</v>
      </c>
      <c r="O290" s="31" t="s">
        <v>108</v>
      </c>
      <c r="P290" s="31" t="s">
        <v>108</v>
      </c>
      <c r="Q290" s="31" t="s">
        <v>108</v>
      </c>
      <c r="R290" s="31">
        <v>81.06</v>
      </c>
      <c r="S290" s="31" t="s">
        <v>108</v>
      </c>
    </row>
    <row r="291" spans="1:19" x14ac:dyDescent="0.35">
      <c r="A291" s="2">
        <v>33275</v>
      </c>
      <c r="B291" s="31" t="s">
        <v>108</v>
      </c>
      <c r="C291" s="31">
        <v>283.65199999999999</v>
      </c>
      <c r="D291" s="31" t="s">
        <v>108</v>
      </c>
      <c r="E291" s="31">
        <v>159.0617</v>
      </c>
      <c r="F291" s="31">
        <v>62.067700000000002</v>
      </c>
      <c r="G291" s="31">
        <v>192.19990000000001</v>
      </c>
      <c r="H291" s="31">
        <v>32.548000000000002</v>
      </c>
      <c r="I291" s="31">
        <v>1103.499</v>
      </c>
      <c r="J291" s="31">
        <v>1731.3050000000001</v>
      </c>
      <c r="K291" s="31" t="s">
        <v>108</v>
      </c>
      <c r="L291" s="31" t="s">
        <v>108</v>
      </c>
      <c r="M291" s="31" t="s">
        <v>108</v>
      </c>
      <c r="N291" s="31" t="s">
        <v>108</v>
      </c>
      <c r="O291" s="31" t="s">
        <v>108</v>
      </c>
      <c r="P291" s="31" t="s">
        <v>108</v>
      </c>
      <c r="Q291" s="31" t="s">
        <v>108</v>
      </c>
      <c r="R291" s="31">
        <v>80.52</v>
      </c>
      <c r="S291" s="31" t="s">
        <v>108</v>
      </c>
    </row>
    <row r="292" spans="1:19" x14ac:dyDescent="0.35">
      <c r="A292" s="2">
        <v>33276</v>
      </c>
      <c r="B292" s="31" t="s">
        <v>108</v>
      </c>
      <c r="C292" s="31">
        <v>278.322</v>
      </c>
      <c r="D292" s="31" t="s">
        <v>108</v>
      </c>
      <c r="E292" s="31">
        <v>158.54159999999999</v>
      </c>
      <c r="F292" s="31">
        <v>62.883499999999998</v>
      </c>
      <c r="G292" s="31">
        <v>189.9358</v>
      </c>
      <c r="H292" s="31">
        <v>32.039000000000001</v>
      </c>
      <c r="I292" s="31">
        <v>1099.847</v>
      </c>
      <c r="J292" s="31">
        <v>1728.08</v>
      </c>
      <c r="K292" s="31" t="s">
        <v>108</v>
      </c>
      <c r="L292" s="31" t="s">
        <v>108</v>
      </c>
      <c r="M292" s="31" t="s">
        <v>108</v>
      </c>
      <c r="N292" s="31" t="s">
        <v>108</v>
      </c>
      <c r="O292" s="31" t="s">
        <v>108</v>
      </c>
      <c r="P292" s="31" t="s">
        <v>108</v>
      </c>
      <c r="Q292" s="31" t="s">
        <v>108</v>
      </c>
      <c r="R292" s="31">
        <v>80.87</v>
      </c>
      <c r="S292" s="31" t="s">
        <v>108</v>
      </c>
    </row>
    <row r="293" spans="1:19" x14ac:dyDescent="0.35">
      <c r="A293" s="2">
        <v>33277</v>
      </c>
      <c r="B293" s="31" t="s">
        <v>108</v>
      </c>
      <c r="C293" s="31">
        <v>281.00200000000001</v>
      </c>
      <c r="D293" s="31" t="s">
        <v>108</v>
      </c>
      <c r="E293" s="31">
        <v>161.3338</v>
      </c>
      <c r="F293" s="31">
        <v>63.291400000000003</v>
      </c>
      <c r="G293" s="31">
        <v>190.73679999999999</v>
      </c>
      <c r="H293" s="31">
        <v>31.999600000000001</v>
      </c>
      <c r="I293" s="31">
        <v>1103.6130000000001</v>
      </c>
      <c r="J293" s="31">
        <v>1735.068</v>
      </c>
      <c r="K293" s="31" t="s">
        <v>108</v>
      </c>
      <c r="L293" s="31" t="s">
        <v>108</v>
      </c>
      <c r="M293" s="31" t="s">
        <v>108</v>
      </c>
      <c r="N293" s="31" t="s">
        <v>108</v>
      </c>
      <c r="O293" s="31" t="s">
        <v>108</v>
      </c>
      <c r="P293" s="31" t="s">
        <v>108</v>
      </c>
      <c r="Q293" s="31" t="s">
        <v>108</v>
      </c>
      <c r="R293" s="31">
        <v>80.84</v>
      </c>
      <c r="S293" s="31" t="s">
        <v>108</v>
      </c>
    </row>
    <row r="294" spans="1:19" x14ac:dyDescent="0.35">
      <c r="A294" s="2">
        <v>33280</v>
      </c>
      <c r="B294" s="31" t="s">
        <v>108</v>
      </c>
      <c r="C294" s="31">
        <v>286.56599999999997</v>
      </c>
      <c r="D294" s="31" t="s">
        <v>108</v>
      </c>
      <c r="E294" s="31">
        <v>162.1225</v>
      </c>
      <c r="F294" s="31">
        <v>62.730499999999999</v>
      </c>
      <c r="G294" s="31">
        <v>190.10570000000001</v>
      </c>
      <c r="H294" s="31">
        <v>32.038800000000002</v>
      </c>
      <c r="I294" s="31">
        <v>1103.6130000000001</v>
      </c>
      <c r="J294" s="31">
        <v>1733.4549999999999</v>
      </c>
      <c r="K294" s="31" t="s">
        <v>108</v>
      </c>
      <c r="L294" s="31" t="s">
        <v>108</v>
      </c>
      <c r="M294" s="31" t="s">
        <v>108</v>
      </c>
      <c r="N294" s="31" t="s">
        <v>108</v>
      </c>
      <c r="O294" s="31" t="s">
        <v>108</v>
      </c>
      <c r="P294" s="31" t="s">
        <v>108</v>
      </c>
      <c r="Q294" s="31" t="s">
        <v>108</v>
      </c>
      <c r="R294" s="31">
        <v>80.489999999999995</v>
      </c>
      <c r="S294" s="31" t="s">
        <v>108</v>
      </c>
    </row>
    <row r="295" spans="1:19" x14ac:dyDescent="0.35">
      <c r="A295" s="2">
        <v>33281</v>
      </c>
      <c r="B295" s="31" t="s">
        <v>108</v>
      </c>
      <c r="C295" s="31">
        <v>290.91699999999997</v>
      </c>
      <c r="D295" s="31" t="s">
        <v>108</v>
      </c>
      <c r="E295" s="31">
        <v>161.791</v>
      </c>
      <c r="F295" s="31">
        <v>62.9345</v>
      </c>
      <c r="G295" s="31">
        <v>191.0643</v>
      </c>
      <c r="H295" s="31">
        <v>31.9831</v>
      </c>
      <c r="I295" s="31">
        <v>1105.4390000000001</v>
      </c>
      <c r="J295" s="31">
        <v>1734.53</v>
      </c>
      <c r="K295" s="31" t="s">
        <v>108</v>
      </c>
      <c r="L295" s="31" t="s">
        <v>108</v>
      </c>
      <c r="M295" s="31" t="s">
        <v>108</v>
      </c>
      <c r="N295" s="31" t="s">
        <v>108</v>
      </c>
      <c r="O295" s="31" t="s">
        <v>108</v>
      </c>
      <c r="P295" s="31" t="s">
        <v>108</v>
      </c>
      <c r="Q295" s="31" t="s">
        <v>108</v>
      </c>
      <c r="R295" s="31">
        <v>80.89</v>
      </c>
      <c r="S295" s="31" t="s">
        <v>108</v>
      </c>
    </row>
    <row r="296" spans="1:19" x14ac:dyDescent="0.35">
      <c r="A296" s="2">
        <v>33282</v>
      </c>
      <c r="B296" s="31" t="s">
        <v>108</v>
      </c>
      <c r="C296" s="31">
        <v>287.09500000000003</v>
      </c>
      <c r="D296" s="31" t="s">
        <v>108</v>
      </c>
      <c r="E296" s="31">
        <v>163.09610000000001</v>
      </c>
      <c r="F296" s="31">
        <v>62.798499999999997</v>
      </c>
      <c r="G296" s="31">
        <v>192.47919999999999</v>
      </c>
      <c r="H296" s="31">
        <v>32.260599999999997</v>
      </c>
      <c r="I296" s="31">
        <v>1107.037</v>
      </c>
      <c r="J296" s="31">
        <v>1733.9929999999999</v>
      </c>
      <c r="K296" s="31" t="s">
        <v>108</v>
      </c>
      <c r="L296" s="31" t="s">
        <v>108</v>
      </c>
      <c r="M296" s="31" t="s">
        <v>108</v>
      </c>
      <c r="N296" s="31" t="s">
        <v>108</v>
      </c>
      <c r="O296" s="31" t="s">
        <v>108</v>
      </c>
      <c r="P296" s="31" t="s">
        <v>108</v>
      </c>
      <c r="Q296" s="31" t="s">
        <v>108</v>
      </c>
      <c r="R296" s="31">
        <v>81.23</v>
      </c>
      <c r="S296" s="31" t="s">
        <v>108</v>
      </c>
    </row>
    <row r="297" spans="1:19" x14ac:dyDescent="0.35">
      <c r="A297" s="2">
        <v>33283</v>
      </c>
      <c r="B297" s="31" t="s">
        <v>108</v>
      </c>
      <c r="C297" s="31">
        <v>283.815</v>
      </c>
      <c r="D297" s="31" t="s">
        <v>108</v>
      </c>
      <c r="E297" s="31">
        <v>160.71789999999999</v>
      </c>
      <c r="F297" s="31">
        <v>62.917499999999997</v>
      </c>
      <c r="G297" s="31">
        <v>192.31540000000001</v>
      </c>
      <c r="H297" s="31">
        <v>33.254899999999999</v>
      </c>
      <c r="I297" s="31">
        <v>1107.4929999999999</v>
      </c>
      <c r="J297" s="31">
        <v>1731.3050000000001</v>
      </c>
      <c r="K297" s="31" t="s">
        <v>108</v>
      </c>
      <c r="L297" s="31" t="s">
        <v>108</v>
      </c>
      <c r="M297" s="31" t="s">
        <v>108</v>
      </c>
      <c r="N297" s="31" t="s">
        <v>108</v>
      </c>
      <c r="O297" s="31" t="s">
        <v>108</v>
      </c>
      <c r="P297" s="31" t="s">
        <v>108</v>
      </c>
      <c r="Q297" s="31" t="s">
        <v>108</v>
      </c>
      <c r="R297" s="31">
        <v>81.36</v>
      </c>
      <c r="S297" s="31" t="s">
        <v>108</v>
      </c>
    </row>
    <row r="298" spans="1:19" x14ac:dyDescent="0.35">
      <c r="A298" s="2">
        <v>33284</v>
      </c>
      <c r="B298" s="31" t="s">
        <v>108</v>
      </c>
      <c r="C298" s="31">
        <v>271.80500000000001</v>
      </c>
      <c r="D298" s="31" t="s">
        <v>108</v>
      </c>
      <c r="E298" s="31">
        <v>162.65969999999999</v>
      </c>
      <c r="F298" s="31">
        <v>62.220700000000001</v>
      </c>
      <c r="G298" s="31">
        <v>192.3973</v>
      </c>
      <c r="H298" s="31">
        <v>33.144399999999997</v>
      </c>
      <c r="I298" s="31">
        <v>1109.548</v>
      </c>
      <c r="J298" s="31">
        <v>1733.4549999999999</v>
      </c>
      <c r="K298" s="31" t="s">
        <v>108</v>
      </c>
      <c r="L298" s="31" t="s">
        <v>108</v>
      </c>
      <c r="M298" s="31" t="s">
        <v>108</v>
      </c>
      <c r="N298" s="31" t="s">
        <v>108</v>
      </c>
      <c r="O298" s="31" t="s">
        <v>108</v>
      </c>
      <c r="P298" s="31" t="s">
        <v>108</v>
      </c>
      <c r="Q298" s="31" t="s">
        <v>108</v>
      </c>
      <c r="R298" s="31">
        <v>81.92</v>
      </c>
      <c r="S298" s="31" t="s">
        <v>108</v>
      </c>
    </row>
    <row r="299" spans="1:19" x14ac:dyDescent="0.35">
      <c r="A299" s="2">
        <v>33287</v>
      </c>
      <c r="B299" s="31" t="s">
        <v>108</v>
      </c>
      <c r="C299" s="31">
        <v>271.80500000000001</v>
      </c>
      <c r="D299" s="31" t="s">
        <v>108</v>
      </c>
      <c r="E299" s="31">
        <v>162.65969999999999</v>
      </c>
      <c r="F299" s="31">
        <v>62.220700000000001</v>
      </c>
      <c r="G299" s="31">
        <v>192.3973</v>
      </c>
      <c r="H299" s="31">
        <v>33.144399999999997</v>
      </c>
      <c r="I299" s="31">
        <v>1114.1120000000001</v>
      </c>
      <c r="J299" s="31">
        <v>1733.4549999999999</v>
      </c>
      <c r="K299" s="31" t="s">
        <v>108</v>
      </c>
      <c r="L299" s="31" t="s">
        <v>108</v>
      </c>
      <c r="M299" s="31" t="s">
        <v>108</v>
      </c>
      <c r="N299" s="31" t="s">
        <v>108</v>
      </c>
      <c r="O299" s="31" t="s">
        <v>108</v>
      </c>
      <c r="P299" s="31" t="s">
        <v>108</v>
      </c>
      <c r="Q299" s="31" t="s">
        <v>108</v>
      </c>
      <c r="R299" s="31">
        <v>81.92</v>
      </c>
      <c r="S299" s="31" t="s">
        <v>108</v>
      </c>
    </row>
    <row r="300" spans="1:19" x14ac:dyDescent="0.35">
      <c r="A300" s="2">
        <v>33288</v>
      </c>
      <c r="B300" s="31" t="s">
        <v>108</v>
      </c>
      <c r="C300" s="31">
        <v>268.92399999999998</v>
      </c>
      <c r="D300" s="31" t="s">
        <v>108</v>
      </c>
      <c r="E300" s="31">
        <v>160.9025</v>
      </c>
      <c r="F300" s="31">
        <v>62.220700000000001</v>
      </c>
      <c r="G300" s="31">
        <v>192.97040000000001</v>
      </c>
      <c r="H300" s="31">
        <v>32.7301</v>
      </c>
      <c r="I300" s="31">
        <v>1111.83</v>
      </c>
      <c r="J300" s="31">
        <v>1729.692</v>
      </c>
      <c r="K300" s="31" t="s">
        <v>108</v>
      </c>
      <c r="L300" s="31" t="s">
        <v>108</v>
      </c>
      <c r="M300" s="31" t="s">
        <v>108</v>
      </c>
      <c r="N300" s="31" t="s">
        <v>108</v>
      </c>
      <c r="O300" s="31" t="s">
        <v>108</v>
      </c>
      <c r="P300" s="31" t="s">
        <v>108</v>
      </c>
      <c r="Q300" s="31" t="s">
        <v>108</v>
      </c>
      <c r="R300" s="31">
        <v>82.61</v>
      </c>
      <c r="S300" s="31" t="s">
        <v>108</v>
      </c>
    </row>
    <row r="301" spans="1:19" x14ac:dyDescent="0.35">
      <c r="A301" s="2">
        <v>33289</v>
      </c>
      <c r="B301" s="31" t="s">
        <v>108</v>
      </c>
      <c r="C301" s="31">
        <v>276.41399999999999</v>
      </c>
      <c r="D301" s="31" t="s">
        <v>108</v>
      </c>
      <c r="E301" s="31">
        <v>160.6754</v>
      </c>
      <c r="F301" s="31">
        <v>62.220700000000001</v>
      </c>
      <c r="G301" s="31">
        <v>192.2336</v>
      </c>
      <c r="H301" s="31">
        <v>32.343400000000003</v>
      </c>
      <c r="I301" s="31">
        <v>1112.971</v>
      </c>
      <c r="J301" s="31">
        <v>1724.855</v>
      </c>
      <c r="K301" s="31" t="s">
        <v>108</v>
      </c>
      <c r="L301" s="31" t="s">
        <v>108</v>
      </c>
      <c r="M301" s="31" t="s">
        <v>108</v>
      </c>
      <c r="N301" s="31" t="s">
        <v>108</v>
      </c>
      <c r="O301" s="31" t="s">
        <v>108</v>
      </c>
      <c r="P301" s="31" t="s">
        <v>108</v>
      </c>
      <c r="Q301" s="31" t="s">
        <v>108</v>
      </c>
      <c r="R301" s="31">
        <v>82.67</v>
      </c>
      <c r="S301" s="31" t="s">
        <v>108</v>
      </c>
    </row>
    <row r="302" spans="1:19" x14ac:dyDescent="0.35">
      <c r="A302" s="2">
        <v>33290</v>
      </c>
      <c r="B302" s="31" t="s">
        <v>108</v>
      </c>
      <c r="C302" s="31">
        <v>270.697</v>
      </c>
      <c r="D302" s="31" t="s">
        <v>108</v>
      </c>
      <c r="E302" s="31">
        <v>162.5428</v>
      </c>
      <c r="F302" s="31">
        <v>61.880800000000001</v>
      </c>
      <c r="G302" s="31">
        <v>191.57859999999999</v>
      </c>
      <c r="H302" s="31">
        <v>31.404399999999999</v>
      </c>
      <c r="I302" s="31">
        <v>1109.2049999999999</v>
      </c>
      <c r="J302" s="31">
        <v>1722.1669999999999</v>
      </c>
      <c r="K302" s="31" t="s">
        <v>108</v>
      </c>
      <c r="L302" s="31" t="s">
        <v>108</v>
      </c>
      <c r="M302" s="31" t="s">
        <v>108</v>
      </c>
      <c r="N302" s="31" t="s">
        <v>108</v>
      </c>
      <c r="O302" s="31" t="s">
        <v>108</v>
      </c>
      <c r="P302" s="31" t="s">
        <v>108</v>
      </c>
      <c r="Q302" s="31" t="s">
        <v>108</v>
      </c>
      <c r="R302" s="31">
        <v>82.47</v>
      </c>
      <c r="S302" s="31" t="s">
        <v>108</v>
      </c>
    </row>
    <row r="303" spans="1:19" x14ac:dyDescent="0.35">
      <c r="A303" s="2">
        <v>33291</v>
      </c>
      <c r="B303" s="31" t="s">
        <v>108</v>
      </c>
      <c r="C303" s="31">
        <v>267.28500000000003</v>
      </c>
      <c r="D303" s="31" t="s">
        <v>108</v>
      </c>
      <c r="E303" s="31">
        <v>161.55449999999999</v>
      </c>
      <c r="F303" s="31">
        <v>60.895000000000003</v>
      </c>
      <c r="G303" s="31">
        <v>190.59610000000001</v>
      </c>
      <c r="H303" s="31">
        <v>31.238600000000002</v>
      </c>
      <c r="I303" s="31">
        <v>1108.52</v>
      </c>
      <c r="J303" s="31">
        <v>1717.866</v>
      </c>
      <c r="K303" s="31" t="s">
        <v>108</v>
      </c>
      <c r="L303" s="31" t="s">
        <v>108</v>
      </c>
      <c r="M303" s="31" t="s">
        <v>108</v>
      </c>
      <c r="N303" s="31" t="s">
        <v>108</v>
      </c>
      <c r="O303" s="31" t="s">
        <v>108</v>
      </c>
      <c r="P303" s="31" t="s">
        <v>108</v>
      </c>
      <c r="Q303" s="31" t="s">
        <v>108</v>
      </c>
      <c r="R303" s="31">
        <v>83.12</v>
      </c>
      <c r="S303" s="31" t="s">
        <v>108</v>
      </c>
    </row>
    <row r="304" spans="1:19" x14ac:dyDescent="0.35">
      <c r="A304" s="2">
        <v>33294</v>
      </c>
      <c r="B304" s="31" t="s">
        <v>108</v>
      </c>
      <c r="C304" s="31">
        <v>268.88</v>
      </c>
      <c r="D304" s="31" t="s">
        <v>108</v>
      </c>
      <c r="E304" s="31">
        <v>165.6781</v>
      </c>
      <c r="F304" s="31">
        <v>61.319899999999997</v>
      </c>
      <c r="G304" s="31">
        <v>192.97040000000001</v>
      </c>
      <c r="H304" s="31">
        <v>30.769100000000002</v>
      </c>
      <c r="I304" s="31">
        <v>1109.2049999999999</v>
      </c>
      <c r="J304" s="31">
        <v>1719.884</v>
      </c>
      <c r="K304" s="31" t="s">
        <v>108</v>
      </c>
      <c r="L304" s="31" t="s">
        <v>108</v>
      </c>
      <c r="M304" s="31" t="s">
        <v>108</v>
      </c>
      <c r="N304" s="31" t="s">
        <v>108</v>
      </c>
      <c r="O304" s="31" t="s">
        <v>108</v>
      </c>
      <c r="P304" s="31" t="s">
        <v>108</v>
      </c>
      <c r="Q304" s="31" t="s">
        <v>108</v>
      </c>
      <c r="R304" s="31">
        <v>83.85</v>
      </c>
      <c r="S304" s="31" t="s">
        <v>108</v>
      </c>
    </row>
    <row r="305" spans="1:19" x14ac:dyDescent="0.35">
      <c r="A305" s="2">
        <v>33295</v>
      </c>
      <c r="B305" s="31" t="s">
        <v>108</v>
      </c>
      <c r="C305" s="31">
        <v>276.23700000000002</v>
      </c>
      <c r="D305" s="31" t="s">
        <v>108</v>
      </c>
      <c r="E305" s="31">
        <v>164.46100000000001</v>
      </c>
      <c r="F305" s="31">
        <v>61.2179</v>
      </c>
      <c r="G305" s="31">
        <v>193.37979999999999</v>
      </c>
      <c r="H305" s="31">
        <v>31.155799999999999</v>
      </c>
      <c r="I305" s="31">
        <v>1107.4929999999999</v>
      </c>
      <c r="J305" s="31">
        <v>1712.0730000000001</v>
      </c>
      <c r="K305" s="31" t="s">
        <v>108</v>
      </c>
      <c r="L305" s="31" t="s">
        <v>108</v>
      </c>
      <c r="M305" s="31" t="s">
        <v>108</v>
      </c>
      <c r="N305" s="31" t="s">
        <v>108</v>
      </c>
      <c r="O305" s="31" t="s">
        <v>108</v>
      </c>
      <c r="P305" s="31" t="s">
        <v>108</v>
      </c>
      <c r="Q305" s="31" t="s">
        <v>108</v>
      </c>
      <c r="R305" s="31">
        <v>83.93</v>
      </c>
      <c r="S305" s="31" t="s">
        <v>108</v>
      </c>
    </row>
    <row r="306" spans="1:19" x14ac:dyDescent="0.35">
      <c r="A306" s="2">
        <v>33296</v>
      </c>
      <c r="B306" s="31" t="s">
        <v>108</v>
      </c>
      <c r="C306" s="31">
        <v>286.29700000000003</v>
      </c>
      <c r="D306" s="31" t="s">
        <v>108</v>
      </c>
      <c r="E306" s="31">
        <v>166.7689</v>
      </c>
      <c r="F306" s="31">
        <v>61.744799999999998</v>
      </c>
      <c r="G306" s="31">
        <v>191.4967</v>
      </c>
      <c r="H306" s="31">
        <v>30.962399999999999</v>
      </c>
      <c r="I306" s="31">
        <v>1103.9559999999999</v>
      </c>
      <c r="J306" s="31">
        <v>1711.5340000000001</v>
      </c>
      <c r="K306" s="31" t="s">
        <v>108</v>
      </c>
      <c r="L306" s="31" t="s">
        <v>108</v>
      </c>
      <c r="M306" s="31" t="s">
        <v>108</v>
      </c>
      <c r="N306" s="31" t="s">
        <v>108</v>
      </c>
      <c r="O306" s="31" t="s">
        <v>108</v>
      </c>
      <c r="P306" s="31" t="s">
        <v>108</v>
      </c>
      <c r="Q306" s="31" t="s">
        <v>108</v>
      </c>
      <c r="R306" s="31">
        <v>83.84</v>
      </c>
      <c r="S306" s="31" t="s">
        <v>108</v>
      </c>
    </row>
    <row r="307" spans="1:19" x14ac:dyDescent="0.35">
      <c r="A307" s="2">
        <v>33297</v>
      </c>
      <c r="B307" s="31" t="s">
        <v>108</v>
      </c>
      <c r="C307" s="31">
        <v>287.22800000000001</v>
      </c>
      <c r="D307" s="31" t="s">
        <v>108</v>
      </c>
      <c r="E307" s="31">
        <v>168.33940000000001</v>
      </c>
      <c r="F307" s="31">
        <v>62.7136</v>
      </c>
      <c r="G307" s="31">
        <v>192.56110000000001</v>
      </c>
      <c r="H307" s="31">
        <v>31.431999999999999</v>
      </c>
      <c r="I307" s="31">
        <v>1099.277</v>
      </c>
      <c r="J307" s="31">
        <v>1706.1369999999999</v>
      </c>
      <c r="K307" s="31" t="s">
        <v>108</v>
      </c>
      <c r="L307" s="31" t="s">
        <v>108</v>
      </c>
      <c r="M307" s="31" t="s">
        <v>108</v>
      </c>
      <c r="N307" s="31" t="s">
        <v>108</v>
      </c>
      <c r="O307" s="31" t="s">
        <v>108</v>
      </c>
      <c r="P307" s="31" t="s">
        <v>108</v>
      </c>
      <c r="Q307" s="31" t="s">
        <v>108</v>
      </c>
      <c r="R307" s="31">
        <v>84.07</v>
      </c>
      <c r="S307" s="31" t="s">
        <v>108</v>
      </c>
    </row>
    <row r="308" spans="1:19" x14ac:dyDescent="0.35">
      <c r="A308" s="2">
        <v>33298</v>
      </c>
      <c r="B308" s="31" t="s">
        <v>108</v>
      </c>
      <c r="C308" s="31">
        <v>290.06400000000002</v>
      </c>
      <c r="D308" s="31" t="s">
        <v>108</v>
      </c>
      <c r="E308" s="31">
        <v>167.42859999999999</v>
      </c>
      <c r="F308" s="31">
        <v>62.645600000000002</v>
      </c>
      <c r="G308" s="31">
        <v>195.6722</v>
      </c>
      <c r="H308" s="31">
        <v>30.962399999999999</v>
      </c>
      <c r="I308" s="31">
        <v>1090.1469999999999</v>
      </c>
      <c r="J308" s="31">
        <v>1693.7239999999999</v>
      </c>
      <c r="K308" s="31" t="s">
        <v>108</v>
      </c>
      <c r="L308" s="31" t="s">
        <v>108</v>
      </c>
      <c r="M308" s="31" t="s">
        <v>108</v>
      </c>
      <c r="N308" s="31" t="s">
        <v>108</v>
      </c>
      <c r="O308" s="31" t="s">
        <v>108</v>
      </c>
      <c r="P308" s="31" t="s">
        <v>108</v>
      </c>
      <c r="Q308" s="31" t="s">
        <v>108</v>
      </c>
      <c r="R308" s="31">
        <v>84.84</v>
      </c>
      <c r="S308" s="31" t="s">
        <v>108</v>
      </c>
    </row>
    <row r="309" spans="1:19" x14ac:dyDescent="0.35">
      <c r="A309" s="2">
        <v>33301</v>
      </c>
      <c r="B309" s="31" t="s">
        <v>108</v>
      </c>
      <c r="C309" s="31">
        <v>307.57</v>
      </c>
      <c r="D309" s="31" t="s">
        <v>108</v>
      </c>
      <c r="E309" s="31">
        <v>165.982</v>
      </c>
      <c r="F309" s="31">
        <v>62.798499999999997</v>
      </c>
      <c r="G309" s="31">
        <v>196.8184</v>
      </c>
      <c r="H309" s="31">
        <v>31.3491</v>
      </c>
      <c r="I309" s="31">
        <v>1087.6949999999999</v>
      </c>
      <c r="J309" s="31">
        <v>1694.8040000000001</v>
      </c>
      <c r="K309" s="31" t="s">
        <v>108</v>
      </c>
      <c r="L309" s="31" t="s">
        <v>108</v>
      </c>
      <c r="M309" s="31" t="s">
        <v>108</v>
      </c>
      <c r="N309" s="31" t="s">
        <v>108</v>
      </c>
      <c r="O309" s="31" t="s">
        <v>108</v>
      </c>
      <c r="P309" s="31" t="s">
        <v>108</v>
      </c>
      <c r="Q309" s="31" t="s">
        <v>108</v>
      </c>
      <c r="R309" s="31">
        <v>84.73</v>
      </c>
      <c r="S309" s="31" t="s">
        <v>108</v>
      </c>
    </row>
    <row r="310" spans="1:19" x14ac:dyDescent="0.35">
      <c r="A310" s="2">
        <v>33302</v>
      </c>
      <c r="B310" s="31" t="s">
        <v>108</v>
      </c>
      <c r="C310" s="31">
        <v>314.21800000000002</v>
      </c>
      <c r="D310" s="31" t="s">
        <v>108</v>
      </c>
      <c r="E310" s="31">
        <v>165.67949999999999</v>
      </c>
      <c r="F310" s="31">
        <v>62.2547</v>
      </c>
      <c r="G310" s="31">
        <v>198.45580000000001</v>
      </c>
      <c r="H310" s="31">
        <v>32.288200000000003</v>
      </c>
      <c r="I310" s="31">
        <v>1086.5540000000001</v>
      </c>
      <c r="J310" s="31">
        <v>1698.5820000000001</v>
      </c>
      <c r="K310" s="31" t="s">
        <v>108</v>
      </c>
      <c r="L310" s="31" t="s">
        <v>108</v>
      </c>
      <c r="M310" s="31" t="s">
        <v>108</v>
      </c>
      <c r="N310" s="31" t="s">
        <v>108</v>
      </c>
      <c r="O310" s="31" t="s">
        <v>108</v>
      </c>
      <c r="P310" s="31" t="s">
        <v>108</v>
      </c>
      <c r="Q310" s="31" t="s">
        <v>108</v>
      </c>
      <c r="R310" s="31">
        <v>85.05</v>
      </c>
      <c r="S310" s="31" t="s">
        <v>108</v>
      </c>
    </row>
    <row r="311" spans="1:19" x14ac:dyDescent="0.35">
      <c r="A311" s="2">
        <v>33303</v>
      </c>
      <c r="B311" s="31" t="s">
        <v>108</v>
      </c>
      <c r="C311" s="31">
        <v>314.52800000000002</v>
      </c>
      <c r="D311" s="31" t="s">
        <v>108</v>
      </c>
      <c r="E311" s="31">
        <v>165.60400000000001</v>
      </c>
      <c r="F311" s="31">
        <v>62.458599999999997</v>
      </c>
      <c r="G311" s="31">
        <v>197.47329999999999</v>
      </c>
      <c r="H311" s="31">
        <v>33.1721</v>
      </c>
      <c r="I311" s="31">
        <v>1088.972</v>
      </c>
      <c r="J311" s="31">
        <v>1696.423</v>
      </c>
      <c r="K311" s="31" t="s">
        <v>108</v>
      </c>
      <c r="L311" s="31" t="s">
        <v>108</v>
      </c>
      <c r="M311" s="31" t="s">
        <v>108</v>
      </c>
      <c r="N311" s="31" t="s">
        <v>108</v>
      </c>
      <c r="O311" s="31" t="s">
        <v>108</v>
      </c>
      <c r="P311" s="31" t="s">
        <v>108</v>
      </c>
      <c r="Q311" s="31" t="s">
        <v>108</v>
      </c>
      <c r="R311" s="31">
        <v>84.94</v>
      </c>
      <c r="S311" s="31" t="s">
        <v>108</v>
      </c>
    </row>
    <row r="312" spans="1:19" x14ac:dyDescent="0.35">
      <c r="A312" s="2">
        <v>33304</v>
      </c>
      <c r="B312" s="31" t="s">
        <v>108</v>
      </c>
      <c r="C312" s="31">
        <v>311.77999999999997</v>
      </c>
      <c r="D312" s="31" t="s">
        <v>108</v>
      </c>
      <c r="E312" s="31">
        <v>165.4529</v>
      </c>
      <c r="F312" s="31">
        <v>62.628599999999999</v>
      </c>
      <c r="G312" s="31">
        <v>196.9821</v>
      </c>
      <c r="H312" s="31">
        <v>33.144399999999997</v>
      </c>
      <c r="I312" s="31">
        <v>1086.588</v>
      </c>
      <c r="J312" s="31">
        <v>1701.82</v>
      </c>
      <c r="K312" s="31" t="s">
        <v>108</v>
      </c>
      <c r="L312" s="31" t="s">
        <v>108</v>
      </c>
      <c r="M312" s="31" t="s">
        <v>108</v>
      </c>
      <c r="N312" s="31" t="s">
        <v>108</v>
      </c>
      <c r="O312" s="31" t="s">
        <v>108</v>
      </c>
      <c r="P312" s="31" t="s">
        <v>108</v>
      </c>
      <c r="Q312" s="31" t="s">
        <v>108</v>
      </c>
      <c r="R312" s="31">
        <v>85.24</v>
      </c>
      <c r="S312" s="31" t="s">
        <v>108</v>
      </c>
    </row>
    <row r="313" spans="1:19" x14ac:dyDescent="0.35">
      <c r="A313" s="2">
        <v>33305</v>
      </c>
      <c r="B313" s="31" t="s">
        <v>108</v>
      </c>
      <c r="C313" s="31">
        <v>309.88400000000001</v>
      </c>
      <c r="D313" s="31" t="s">
        <v>108</v>
      </c>
      <c r="E313" s="31">
        <v>165.8295</v>
      </c>
      <c r="F313" s="31">
        <v>63.079799999999999</v>
      </c>
      <c r="G313" s="31">
        <v>199.602</v>
      </c>
      <c r="H313" s="31">
        <v>32.674900000000001</v>
      </c>
      <c r="I313" s="31">
        <v>1089.1990000000001</v>
      </c>
      <c r="J313" s="31">
        <v>1694.2639999999999</v>
      </c>
      <c r="K313" s="31" t="s">
        <v>108</v>
      </c>
      <c r="L313" s="31" t="s">
        <v>108</v>
      </c>
      <c r="M313" s="31" t="s">
        <v>108</v>
      </c>
      <c r="N313" s="31" t="s">
        <v>108</v>
      </c>
      <c r="O313" s="31" t="s">
        <v>108</v>
      </c>
      <c r="P313" s="31" t="s">
        <v>108</v>
      </c>
      <c r="Q313" s="31" t="s">
        <v>108</v>
      </c>
      <c r="R313" s="31">
        <v>86.31</v>
      </c>
      <c r="S313" s="31" t="s">
        <v>108</v>
      </c>
    </row>
    <row r="314" spans="1:19" x14ac:dyDescent="0.35">
      <c r="A314" s="2">
        <v>33308</v>
      </c>
      <c r="B314" s="31" t="s">
        <v>108</v>
      </c>
      <c r="C314" s="31">
        <v>314.91699999999997</v>
      </c>
      <c r="D314" s="31" t="s">
        <v>108</v>
      </c>
      <c r="E314" s="31">
        <v>162.20429999999999</v>
      </c>
      <c r="F314" s="31">
        <v>62.226199999999999</v>
      </c>
      <c r="G314" s="31">
        <v>194.77160000000001</v>
      </c>
      <c r="H314" s="31">
        <v>31.873899999999999</v>
      </c>
      <c r="I314" s="31">
        <v>1084.884</v>
      </c>
      <c r="J314" s="31">
        <v>1703.4390000000001</v>
      </c>
      <c r="K314" s="31" t="s">
        <v>108</v>
      </c>
      <c r="L314" s="31" t="s">
        <v>108</v>
      </c>
      <c r="M314" s="31" t="s">
        <v>108</v>
      </c>
      <c r="N314" s="31" t="s">
        <v>108</v>
      </c>
      <c r="O314" s="31" t="s">
        <v>108</v>
      </c>
      <c r="P314" s="31" t="s">
        <v>108</v>
      </c>
      <c r="Q314" s="31" t="s">
        <v>108</v>
      </c>
      <c r="R314" s="31">
        <v>86.9</v>
      </c>
      <c r="S314" s="31" t="s">
        <v>108</v>
      </c>
    </row>
    <row r="315" spans="1:19" x14ac:dyDescent="0.35">
      <c r="A315" s="2">
        <v>33309</v>
      </c>
      <c r="B315" s="31" t="s">
        <v>108</v>
      </c>
      <c r="C315" s="31">
        <v>316.60000000000002</v>
      </c>
      <c r="D315" s="31" t="s">
        <v>108</v>
      </c>
      <c r="E315" s="31">
        <v>163.32820000000001</v>
      </c>
      <c r="F315" s="31">
        <v>62.219499999999996</v>
      </c>
      <c r="G315" s="31">
        <v>194.44409999999999</v>
      </c>
      <c r="H315" s="31">
        <v>32.453899999999997</v>
      </c>
      <c r="I315" s="31">
        <v>1092.038</v>
      </c>
      <c r="J315" s="31">
        <v>1700.74</v>
      </c>
      <c r="K315" s="31" t="s">
        <v>108</v>
      </c>
      <c r="L315" s="31" t="s">
        <v>108</v>
      </c>
      <c r="M315" s="31" t="s">
        <v>108</v>
      </c>
      <c r="N315" s="31" t="s">
        <v>108</v>
      </c>
      <c r="O315" s="31" t="s">
        <v>108</v>
      </c>
      <c r="P315" s="31" t="s">
        <v>108</v>
      </c>
      <c r="Q315" s="31" t="s">
        <v>108</v>
      </c>
      <c r="R315" s="31">
        <v>86.21</v>
      </c>
      <c r="S315" s="31" t="s">
        <v>108</v>
      </c>
    </row>
    <row r="316" spans="1:19" x14ac:dyDescent="0.35">
      <c r="A316" s="2">
        <v>33310</v>
      </c>
      <c r="B316" s="31" t="s">
        <v>108</v>
      </c>
      <c r="C316" s="31">
        <v>317.19200000000001</v>
      </c>
      <c r="D316" s="31" t="s">
        <v>108</v>
      </c>
      <c r="E316" s="31">
        <v>162.4941</v>
      </c>
      <c r="F316" s="31">
        <v>62.543599999999998</v>
      </c>
      <c r="G316" s="31">
        <v>194.68969999999999</v>
      </c>
      <c r="H316" s="31">
        <v>32.619700000000002</v>
      </c>
      <c r="I316" s="31">
        <v>1088.404</v>
      </c>
      <c r="J316" s="31">
        <v>1707.2170000000001</v>
      </c>
      <c r="K316" s="31" t="s">
        <v>108</v>
      </c>
      <c r="L316" s="31" t="s">
        <v>108</v>
      </c>
      <c r="M316" s="31" t="s">
        <v>108</v>
      </c>
      <c r="N316" s="31" t="s">
        <v>108</v>
      </c>
      <c r="O316" s="31" t="s">
        <v>108</v>
      </c>
      <c r="P316" s="31" t="s">
        <v>108</v>
      </c>
      <c r="Q316" s="31" t="s">
        <v>108</v>
      </c>
      <c r="R316" s="31">
        <v>86.35</v>
      </c>
      <c r="S316" s="31" t="s">
        <v>108</v>
      </c>
    </row>
    <row r="317" spans="1:19" x14ac:dyDescent="0.35">
      <c r="A317" s="2">
        <v>33311</v>
      </c>
      <c r="B317" s="31" t="s">
        <v>108</v>
      </c>
      <c r="C317" s="31">
        <v>311.161</v>
      </c>
      <c r="D317" s="31" t="s">
        <v>108</v>
      </c>
      <c r="E317" s="31">
        <v>161.88829999999999</v>
      </c>
      <c r="F317" s="31">
        <v>62.223399999999998</v>
      </c>
      <c r="G317" s="31">
        <v>190.2687</v>
      </c>
      <c r="H317" s="31">
        <v>33.033999999999999</v>
      </c>
      <c r="I317" s="31">
        <v>1091.0160000000001</v>
      </c>
      <c r="J317" s="31">
        <v>1707.7560000000001</v>
      </c>
      <c r="K317" s="31" t="s">
        <v>108</v>
      </c>
      <c r="L317" s="31" t="s">
        <v>108</v>
      </c>
      <c r="M317" s="31" t="s">
        <v>108</v>
      </c>
      <c r="N317" s="31" t="s">
        <v>108</v>
      </c>
      <c r="O317" s="31" t="s">
        <v>108</v>
      </c>
      <c r="P317" s="31" t="s">
        <v>108</v>
      </c>
      <c r="Q317" s="31" t="s">
        <v>108</v>
      </c>
      <c r="R317" s="31">
        <v>86.72</v>
      </c>
      <c r="S317" s="31" t="s">
        <v>108</v>
      </c>
    </row>
    <row r="318" spans="1:19" x14ac:dyDescent="0.35">
      <c r="A318" s="2">
        <v>33312</v>
      </c>
      <c r="B318" s="31" t="s">
        <v>108</v>
      </c>
      <c r="C318" s="31">
        <v>311.67500000000001</v>
      </c>
      <c r="D318" s="31" t="s">
        <v>108</v>
      </c>
      <c r="E318" s="31">
        <v>161.58600000000001</v>
      </c>
      <c r="F318" s="31">
        <v>62.155900000000003</v>
      </c>
      <c r="G318" s="31">
        <v>187.89439999999999</v>
      </c>
      <c r="H318" s="31">
        <v>32.094900000000003</v>
      </c>
      <c r="I318" s="31">
        <v>1092.9459999999999</v>
      </c>
      <c r="J318" s="31">
        <v>1698.0419999999999</v>
      </c>
      <c r="K318" s="31" t="s">
        <v>108</v>
      </c>
      <c r="L318" s="31" t="s">
        <v>108</v>
      </c>
      <c r="M318" s="31" t="s">
        <v>108</v>
      </c>
      <c r="N318" s="31" t="s">
        <v>108</v>
      </c>
      <c r="O318" s="31" t="s">
        <v>108</v>
      </c>
      <c r="P318" s="31" t="s">
        <v>108</v>
      </c>
      <c r="Q318" s="31" t="s">
        <v>108</v>
      </c>
      <c r="R318" s="31">
        <v>87.9</v>
      </c>
      <c r="S318" s="31" t="s">
        <v>108</v>
      </c>
    </row>
    <row r="319" spans="1:19" x14ac:dyDescent="0.35">
      <c r="A319" s="2">
        <v>33315</v>
      </c>
      <c r="B319" s="31" t="s">
        <v>108</v>
      </c>
      <c r="C319" s="31">
        <v>309.94499999999999</v>
      </c>
      <c r="D319" s="31" t="s">
        <v>108</v>
      </c>
      <c r="E319" s="31">
        <v>159.98609999999999</v>
      </c>
      <c r="F319" s="31">
        <v>61.785200000000003</v>
      </c>
      <c r="G319" s="31">
        <v>189.7774</v>
      </c>
      <c r="H319" s="31">
        <v>31.956800000000001</v>
      </c>
      <c r="I319" s="31">
        <v>1094.0820000000001</v>
      </c>
      <c r="J319" s="31">
        <v>1692.105</v>
      </c>
      <c r="K319" s="31" t="s">
        <v>108</v>
      </c>
      <c r="L319" s="31" t="s">
        <v>108</v>
      </c>
      <c r="M319" s="31" t="s">
        <v>108</v>
      </c>
      <c r="N319" s="31" t="s">
        <v>108</v>
      </c>
      <c r="O319" s="31" t="s">
        <v>108</v>
      </c>
      <c r="P319" s="31" t="s">
        <v>108</v>
      </c>
      <c r="Q319" s="31" t="s">
        <v>108</v>
      </c>
      <c r="R319" s="31">
        <v>88.87</v>
      </c>
      <c r="S319" s="31" t="s">
        <v>108</v>
      </c>
    </row>
    <row r="320" spans="1:19" x14ac:dyDescent="0.35">
      <c r="A320" s="2">
        <v>33316</v>
      </c>
      <c r="B320" s="31" t="s">
        <v>108</v>
      </c>
      <c r="C320" s="31">
        <v>318.96899999999999</v>
      </c>
      <c r="D320" s="31" t="s">
        <v>108</v>
      </c>
      <c r="E320" s="31">
        <v>159.83510000000001</v>
      </c>
      <c r="F320" s="31">
        <v>61.936799999999998</v>
      </c>
      <c r="G320" s="31">
        <v>189.94120000000001</v>
      </c>
      <c r="H320" s="31">
        <v>32.205300000000001</v>
      </c>
      <c r="I320" s="31">
        <v>1093.5139999999999</v>
      </c>
      <c r="J320" s="31">
        <v>1680.232</v>
      </c>
      <c r="K320" s="31" t="s">
        <v>108</v>
      </c>
      <c r="L320" s="31" t="s">
        <v>108</v>
      </c>
      <c r="M320" s="31" t="s">
        <v>108</v>
      </c>
      <c r="N320" s="31" t="s">
        <v>108</v>
      </c>
      <c r="O320" s="31" t="s">
        <v>108</v>
      </c>
      <c r="P320" s="31" t="s">
        <v>108</v>
      </c>
      <c r="Q320" s="31" t="s">
        <v>108</v>
      </c>
      <c r="R320" s="31">
        <v>89.64</v>
      </c>
      <c r="S320" s="31" t="s">
        <v>108</v>
      </c>
    </row>
    <row r="321" spans="1:19" x14ac:dyDescent="0.35">
      <c r="A321" s="2">
        <v>33317</v>
      </c>
      <c r="B321" s="31" t="s">
        <v>108</v>
      </c>
      <c r="C321" s="31">
        <v>327.10500000000002</v>
      </c>
      <c r="D321" s="31" t="s">
        <v>108</v>
      </c>
      <c r="E321" s="31">
        <v>160.3614</v>
      </c>
      <c r="F321" s="31">
        <v>61.785200000000003</v>
      </c>
      <c r="G321" s="31">
        <v>188.22190000000001</v>
      </c>
      <c r="H321" s="31">
        <v>31.873899999999999</v>
      </c>
      <c r="I321" s="31">
        <v>1090.675</v>
      </c>
      <c r="J321" s="31">
        <v>1686.1690000000001</v>
      </c>
      <c r="K321" s="31" t="s">
        <v>108</v>
      </c>
      <c r="L321" s="31" t="s">
        <v>108</v>
      </c>
      <c r="M321" s="31" t="s">
        <v>108</v>
      </c>
      <c r="N321" s="31" t="s">
        <v>108</v>
      </c>
      <c r="O321" s="31" t="s">
        <v>108</v>
      </c>
      <c r="P321" s="31" t="s">
        <v>108</v>
      </c>
      <c r="Q321" s="31" t="s">
        <v>108</v>
      </c>
      <c r="R321" s="31">
        <v>89.41</v>
      </c>
      <c r="S321" s="31" t="s">
        <v>108</v>
      </c>
    </row>
    <row r="322" spans="1:19" x14ac:dyDescent="0.35">
      <c r="A322" s="2">
        <v>33318</v>
      </c>
      <c r="B322" s="31" t="s">
        <v>108</v>
      </c>
      <c r="C322" s="31">
        <v>323.87799999999999</v>
      </c>
      <c r="D322" s="31" t="s">
        <v>108</v>
      </c>
      <c r="E322" s="31">
        <v>162.07769999999999</v>
      </c>
      <c r="F322" s="31">
        <v>61.7515</v>
      </c>
      <c r="G322" s="31">
        <v>189.28620000000001</v>
      </c>
      <c r="H322" s="31">
        <v>31.293900000000001</v>
      </c>
      <c r="I322" s="31">
        <v>1090.675</v>
      </c>
      <c r="J322" s="31">
        <v>1692.105</v>
      </c>
      <c r="K322" s="31" t="s">
        <v>108</v>
      </c>
      <c r="L322" s="31" t="s">
        <v>108</v>
      </c>
      <c r="M322" s="31" t="s">
        <v>108</v>
      </c>
      <c r="N322" s="31" t="s">
        <v>108</v>
      </c>
      <c r="O322" s="31" t="s">
        <v>108</v>
      </c>
      <c r="P322" s="31" t="s">
        <v>108</v>
      </c>
      <c r="Q322" s="31" t="s">
        <v>108</v>
      </c>
      <c r="R322" s="31">
        <v>88.87</v>
      </c>
      <c r="S322" s="31" t="s">
        <v>108</v>
      </c>
    </row>
    <row r="323" spans="1:19" x14ac:dyDescent="0.35">
      <c r="A323" s="2">
        <v>33319</v>
      </c>
      <c r="B323" s="31" t="s">
        <v>108</v>
      </c>
      <c r="C323" s="31">
        <v>318.17399999999998</v>
      </c>
      <c r="D323" s="31" t="s">
        <v>108</v>
      </c>
      <c r="E323" s="31">
        <v>160.78530000000001</v>
      </c>
      <c r="F323" s="31">
        <v>61.717799999999997</v>
      </c>
      <c r="G323" s="31">
        <v>188.4675</v>
      </c>
      <c r="H323" s="31">
        <v>30.9072</v>
      </c>
      <c r="I323" s="31">
        <v>1094.423</v>
      </c>
      <c r="J323" s="31">
        <v>1693.1849999999999</v>
      </c>
      <c r="K323" s="31" t="s">
        <v>108</v>
      </c>
      <c r="L323" s="31" t="s">
        <v>108</v>
      </c>
      <c r="M323" s="31" t="s">
        <v>108</v>
      </c>
      <c r="N323" s="31" t="s">
        <v>108</v>
      </c>
      <c r="O323" s="31" t="s">
        <v>108</v>
      </c>
      <c r="P323" s="31" t="s">
        <v>108</v>
      </c>
      <c r="Q323" s="31" t="s">
        <v>108</v>
      </c>
      <c r="R323" s="31">
        <v>89.47</v>
      </c>
      <c r="S323" s="31" t="s">
        <v>108</v>
      </c>
    </row>
    <row r="324" spans="1:19" x14ac:dyDescent="0.35">
      <c r="A324" s="2">
        <v>33322</v>
      </c>
      <c r="B324" s="31" t="s">
        <v>108</v>
      </c>
      <c r="C324" s="31">
        <v>312.18900000000002</v>
      </c>
      <c r="D324" s="31" t="s">
        <v>108</v>
      </c>
      <c r="E324" s="31">
        <v>160.1797</v>
      </c>
      <c r="F324" s="31">
        <v>60.993000000000002</v>
      </c>
      <c r="G324" s="31">
        <v>186.5026</v>
      </c>
      <c r="H324" s="31">
        <v>30.327200000000001</v>
      </c>
      <c r="I324" s="31">
        <v>1093.855</v>
      </c>
      <c r="J324" s="31">
        <v>1694.2639999999999</v>
      </c>
      <c r="K324" s="31" t="s">
        <v>108</v>
      </c>
      <c r="L324" s="31" t="s">
        <v>108</v>
      </c>
      <c r="M324" s="31" t="s">
        <v>108</v>
      </c>
      <c r="N324" s="31" t="s">
        <v>108</v>
      </c>
      <c r="O324" s="31" t="s">
        <v>108</v>
      </c>
      <c r="P324" s="31" t="s">
        <v>108</v>
      </c>
      <c r="Q324" s="31" t="s">
        <v>108</v>
      </c>
      <c r="R324" s="31">
        <v>91.08</v>
      </c>
      <c r="S324" s="31" t="s">
        <v>108</v>
      </c>
    </row>
    <row r="325" spans="1:19" x14ac:dyDescent="0.35">
      <c r="A325" s="2">
        <v>33323</v>
      </c>
      <c r="B325" s="31" t="s">
        <v>108</v>
      </c>
      <c r="C325" s="31">
        <v>316.11700000000002</v>
      </c>
      <c r="D325" s="31" t="s">
        <v>108</v>
      </c>
      <c r="E325" s="31">
        <v>161.2286</v>
      </c>
      <c r="F325" s="31">
        <v>60.689700000000002</v>
      </c>
      <c r="G325" s="31">
        <v>185.92949999999999</v>
      </c>
      <c r="H325" s="31">
        <v>30.769100000000002</v>
      </c>
      <c r="I325" s="31">
        <v>1090.789</v>
      </c>
      <c r="J325" s="31">
        <v>1694.8040000000001</v>
      </c>
      <c r="K325" s="31" t="s">
        <v>108</v>
      </c>
      <c r="L325" s="31" t="s">
        <v>108</v>
      </c>
      <c r="M325" s="31" t="s">
        <v>108</v>
      </c>
      <c r="N325" s="31" t="s">
        <v>108</v>
      </c>
      <c r="O325" s="31" t="s">
        <v>108</v>
      </c>
      <c r="P325" s="31" t="s">
        <v>108</v>
      </c>
      <c r="Q325" s="31" t="s">
        <v>108</v>
      </c>
      <c r="R325" s="31">
        <v>91.04</v>
      </c>
      <c r="S325" s="31" t="s">
        <v>108</v>
      </c>
    </row>
    <row r="326" spans="1:19" x14ac:dyDescent="0.35">
      <c r="A326" s="2">
        <v>33324</v>
      </c>
      <c r="B326" s="31" t="s">
        <v>108</v>
      </c>
      <c r="C326" s="31">
        <v>316.11700000000002</v>
      </c>
      <c r="D326" s="31" t="s">
        <v>108</v>
      </c>
      <c r="E326" s="31">
        <v>160.3186</v>
      </c>
      <c r="F326" s="31">
        <v>60.403199999999998</v>
      </c>
      <c r="G326" s="31">
        <v>187.07570000000001</v>
      </c>
      <c r="H326" s="31">
        <v>30.769100000000002</v>
      </c>
      <c r="I326" s="31">
        <v>1088.404</v>
      </c>
      <c r="J326" s="31">
        <v>1700.74</v>
      </c>
      <c r="K326" s="31" t="s">
        <v>108</v>
      </c>
      <c r="L326" s="31" t="s">
        <v>108</v>
      </c>
      <c r="M326" s="31" t="s">
        <v>108</v>
      </c>
      <c r="N326" s="31" t="s">
        <v>108</v>
      </c>
      <c r="O326" s="31" t="s">
        <v>108</v>
      </c>
      <c r="P326" s="31" t="s">
        <v>108</v>
      </c>
      <c r="Q326" s="31" t="s">
        <v>108</v>
      </c>
      <c r="R326" s="31">
        <v>91.87</v>
      </c>
      <c r="S326" s="31" t="s">
        <v>108</v>
      </c>
    </row>
    <row r="327" spans="1:19" x14ac:dyDescent="0.35">
      <c r="A327" s="2">
        <v>33325</v>
      </c>
      <c r="B327" s="31" t="s">
        <v>108</v>
      </c>
      <c r="C327" s="31">
        <v>316.30399999999997</v>
      </c>
      <c r="D327" s="31" t="s">
        <v>108</v>
      </c>
      <c r="E327" s="31">
        <v>160.16759999999999</v>
      </c>
      <c r="F327" s="31">
        <v>60.5717</v>
      </c>
      <c r="G327" s="31">
        <v>188.22190000000001</v>
      </c>
      <c r="H327" s="31">
        <v>30.520499999999998</v>
      </c>
      <c r="I327" s="31">
        <v>1088.6320000000001</v>
      </c>
      <c r="J327" s="31">
        <v>1706.1369999999999</v>
      </c>
      <c r="K327" s="31" t="s">
        <v>108</v>
      </c>
      <c r="L327" s="31" t="s">
        <v>108</v>
      </c>
      <c r="M327" s="31" t="s">
        <v>108</v>
      </c>
      <c r="N327" s="31" t="s">
        <v>108</v>
      </c>
      <c r="O327" s="31" t="s">
        <v>108</v>
      </c>
      <c r="P327" s="31" t="s">
        <v>108</v>
      </c>
      <c r="Q327" s="31" t="s">
        <v>108</v>
      </c>
      <c r="R327" s="31">
        <v>92.01</v>
      </c>
      <c r="S327" s="31" t="s">
        <v>108</v>
      </c>
    </row>
    <row r="328" spans="1:19" x14ac:dyDescent="0.35">
      <c r="A328" s="2">
        <v>33326</v>
      </c>
      <c r="B328" s="31" t="s">
        <v>108</v>
      </c>
      <c r="C328" s="31">
        <v>316.30399999999997</v>
      </c>
      <c r="D328" s="31" t="s">
        <v>108</v>
      </c>
      <c r="E328" s="31">
        <v>160.16759999999999</v>
      </c>
      <c r="F328" s="31">
        <v>60.5717</v>
      </c>
      <c r="G328" s="31">
        <v>188.22190000000001</v>
      </c>
      <c r="H328" s="31">
        <v>30.520499999999998</v>
      </c>
      <c r="I328" s="31">
        <v>1090.335</v>
      </c>
      <c r="J328" s="31">
        <v>1706.1369999999999</v>
      </c>
      <c r="K328" s="31" t="s">
        <v>108</v>
      </c>
      <c r="L328" s="31" t="s">
        <v>108</v>
      </c>
      <c r="M328" s="31" t="s">
        <v>108</v>
      </c>
      <c r="N328" s="31" t="s">
        <v>108</v>
      </c>
      <c r="O328" s="31" t="s">
        <v>108</v>
      </c>
      <c r="P328" s="31" t="s">
        <v>108</v>
      </c>
      <c r="Q328" s="31" t="s">
        <v>108</v>
      </c>
      <c r="R328" s="31">
        <v>92.01</v>
      </c>
      <c r="S328" s="31" t="s">
        <v>108</v>
      </c>
    </row>
    <row r="329" spans="1:19" x14ac:dyDescent="0.35">
      <c r="A329" s="2">
        <v>33329</v>
      </c>
      <c r="B329" s="31" t="s">
        <v>108</v>
      </c>
      <c r="C329" s="31">
        <v>309.05700000000002</v>
      </c>
      <c r="D329" s="31" t="s">
        <v>108</v>
      </c>
      <c r="E329" s="31">
        <v>160.31829999999999</v>
      </c>
      <c r="F329" s="31">
        <v>61.077300000000001</v>
      </c>
      <c r="G329" s="31">
        <v>195.99959999999999</v>
      </c>
      <c r="H329" s="31">
        <v>31.3215</v>
      </c>
      <c r="I329" s="31">
        <v>1086.133</v>
      </c>
      <c r="J329" s="31">
        <v>1705.058</v>
      </c>
      <c r="K329" s="31" t="s">
        <v>108</v>
      </c>
      <c r="L329" s="31" t="s">
        <v>108</v>
      </c>
      <c r="M329" s="31" t="s">
        <v>108</v>
      </c>
      <c r="N329" s="31" t="s">
        <v>108</v>
      </c>
      <c r="O329" s="31" t="s">
        <v>108</v>
      </c>
      <c r="P329" s="31" t="s">
        <v>108</v>
      </c>
      <c r="Q329" s="31" t="s">
        <v>108</v>
      </c>
      <c r="R329" s="31">
        <v>90.55</v>
      </c>
      <c r="S329" s="31" t="s">
        <v>108</v>
      </c>
    </row>
    <row r="330" spans="1:19" x14ac:dyDescent="0.35">
      <c r="A330" s="2">
        <v>33330</v>
      </c>
      <c r="B330" s="31" t="s">
        <v>108</v>
      </c>
      <c r="C330" s="31">
        <v>316.63099999999997</v>
      </c>
      <c r="D330" s="31" t="s">
        <v>108</v>
      </c>
      <c r="E330" s="31">
        <v>165.28720000000001</v>
      </c>
      <c r="F330" s="31">
        <v>60.757100000000001</v>
      </c>
      <c r="G330" s="31">
        <v>194.68969999999999</v>
      </c>
      <c r="H330" s="31">
        <v>31.5701</v>
      </c>
      <c r="I330" s="31">
        <v>1086.133</v>
      </c>
      <c r="J330" s="31">
        <v>1708.296</v>
      </c>
      <c r="K330" s="31" t="s">
        <v>108</v>
      </c>
      <c r="L330" s="31" t="s">
        <v>108</v>
      </c>
      <c r="M330" s="31" t="s">
        <v>108</v>
      </c>
      <c r="N330" s="31" t="s">
        <v>108</v>
      </c>
      <c r="O330" s="31" t="s">
        <v>108</v>
      </c>
      <c r="P330" s="31" t="s">
        <v>108</v>
      </c>
      <c r="Q330" s="31" t="s">
        <v>108</v>
      </c>
      <c r="R330" s="31">
        <v>90.35</v>
      </c>
      <c r="S330" s="31" t="s">
        <v>108</v>
      </c>
    </row>
    <row r="331" spans="1:19" x14ac:dyDescent="0.35">
      <c r="A331" s="2">
        <v>33331</v>
      </c>
      <c r="B331" s="31" t="s">
        <v>108</v>
      </c>
      <c r="C331" s="31">
        <v>308.44900000000001</v>
      </c>
      <c r="D331" s="31" t="s">
        <v>108</v>
      </c>
      <c r="E331" s="31">
        <v>164.22569999999999</v>
      </c>
      <c r="F331" s="31">
        <v>61.043599999999998</v>
      </c>
      <c r="G331" s="31">
        <v>192.2336</v>
      </c>
      <c r="H331" s="31">
        <v>30.382400000000001</v>
      </c>
      <c r="I331" s="31">
        <v>1089.3130000000001</v>
      </c>
      <c r="J331" s="31">
        <v>1706.6769999999999</v>
      </c>
      <c r="K331" s="31" t="s">
        <v>108</v>
      </c>
      <c r="L331" s="31" t="s">
        <v>108</v>
      </c>
      <c r="M331" s="31" t="s">
        <v>108</v>
      </c>
      <c r="N331" s="31" t="s">
        <v>108</v>
      </c>
      <c r="O331" s="31" t="s">
        <v>108</v>
      </c>
      <c r="P331" s="31" t="s">
        <v>108</v>
      </c>
      <c r="Q331" s="31" t="s">
        <v>108</v>
      </c>
      <c r="R331" s="31">
        <v>90.46</v>
      </c>
      <c r="S331" s="31" t="s">
        <v>108</v>
      </c>
    </row>
    <row r="332" spans="1:19" x14ac:dyDescent="0.35">
      <c r="A332" s="2">
        <v>33332</v>
      </c>
      <c r="B332" s="31" t="s">
        <v>108</v>
      </c>
      <c r="C332" s="31">
        <v>314.66800000000001</v>
      </c>
      <c r="D332" s="31" t="s">
        <v>108</v>
      </c>
      <c r="E332" s="31">
        <v>164.75129999999999</v>
      </c>
      <c r="F332" s="31">
        <v>60.959299999999999</v>
      </c>
      <c r="G332" s="31">
        <v>191.66050000000001</v>
      </c>
      <c r="H332" s="31">
        <v>30.631</v>
      </c>
      <c r="I332" s="31">
        <v>1086.9280000000001</v>
      </c>
      <c r="J332" s="31">
        <v>1712.614</v>
      </c>
      <c r="K332" s="31" t="s">
        <v>108</v>
      </c>
      <c r="L332" s="31" t="s">
        <v>108</v>
      </c>
      <c r="M332" s="31" t="s">
        <v>108</v>
      </c>
      <c r="N332" s="31" t="s">
        <v>108</v>
      </c>
      <c r="O332" s="31" t="s">
        <v>108</v>
      </c>
      <c r="P332" s="31" t="s">
        <v>108</v>
      </c>
      <c r="Q332" s="31" t="s">
        <v>108</v>
      </c>
      <c r="R332" s="31">
        <v>89.93</v>
      </c>
      <c r="S332" s="31" t="s">
        <v>108</v>
      </c>
    </row>
    <row r="333" spans="1:19" x14ac:dyDescent="0.35">
      <c r="A333" s="2">
        <v>33333</v>
      </c>
      <c r="B333" s="31" t="s">
        <v>108</v>
      </c>
      <c r="C333" s="31">
        <v>317.09899999999999</v>
      </c>
      <c r="D333" s="31" t="s">
        <v>108</v>
      </c>
      <c r="E333" s="31">
        <v>163.304</v>
      </c>
      <c r="F333" s="31">
        <v>61.026800000000001</v>
      </c>
      <c r="G333" s="31">
        <v>192.80670000000001</v>
      </c>
      <c r="H333" s="31">
        <v>30.41</v>
      </c>
      <c r="I333" s="31">
        <v>1090.675</v>
      </c>
      <c r="J333" s="31">
        <v>1713.153</v>
      </c>
      <c r="K333" s="31" t="s">
        <v>108</v>
      </c>
      <c r="L333" s="31" t="s">
        <v>108</v>
      </c>
      <c r="M333" s="31" t="s">
        <v>108</v>
      </c>
      <c r="N333" s="31" t="s">
        <v>108</v>
      </c>
      <c r="O333" s="31" t="s">
        <v>108</v>
      </c>
      <c r="P333" s="31" t="s">
        <v>108</v>
      </c>
      <c r="Q333" s="31" t="s">
        <v>108</v>
      </c>
      <c r="R333" s="31">
        <v>90.64</v>
      </c>
      <c r="S333" s="31" t="s">
        <v>108</v>
      </c>
    </row>
    <row r="334" spans="1:19" x14ac:dyDescent="0.35">
      <c r="A334" s="2">
        <v>33336</v>
      </c>
      <c r="B334" s="31" t="s">
        <v>108</v>
      </c>
      <c r="C334" s="31">
        <v>322.50200000000001</v>
      </c>
      <c r="D334" s="31" t="s">
        <v>108</v>
      </c>
      <c r="E334" s="31">
        <v>162.0994</v>
      </c>
      <c r="F334" s="31">
        <v>61.347000000000001</v>
      </c>
      <c r="G334" s="31">
        <v>193.39359999999999</v>
      </c>
      <c r="H334" s="31">
        <v>29.975899999999999</v>
      </c>
      <c r="I334" s="31">
        <v>1088.972</v>
      </c>
      <c r="J334" s="31">
        <v>1716.931</v>
      </c>
      <c r="K334" s="31" t="s">
        <v>108</v>
      </c>
      <c r="L334" s="31" t="s">
        <v>108</v>
      </c>
      <c r="M334" s="31" t="s">
        <v>108</v>
      </c>
      <c r="N334" s="31" t="s">
        <v>108</v>
      </c>
      <c r="O334" s="31" t="s">
        <v>108</v>
      </c>
      <c r="P334" s="31" t="s">
        <v>108</v>
      </c>
      <c r="Q334" s="31" t="s">
        <v>108</v>
      </c>
      <c r="R334" s="31">
        <v>90.96</v>
      </c>
      <c r="S334" s="31" t="s">
        <v>108</v>
      </c>
    </row>
    <row r="335" spans="1:19" x14ac:dyDescent="0.35">
      <c r="A335" s="2">
        <v>33337</v>
      </c>
      <c r="B335" s="31" t="s">
        <v>108</v>
      </c>
      <c r="C335" s="31">
        <v>320.40800000000002</v>
      </c>
      <c r="D335" s="31" t="s">
        <v>108</v>
      </c>
      <c r="E335" s="31">
        <v>161.50579999999999</v>
      </c>
      <c r="F335" s="31">
        <v>61.886299999999999</v>
      </c>
      <c r="G335" s="31">
        <v>190.5205</v>
      </c>
      <c r="H335" s="31">
        <v>30.4787</v>
      </c>
      <c r="I335" s="31">
        <v>1087.6099999999999</v>
      </c>
      <c r="J335" s="31">
        <v>1710.9949999999999</v>
      </c>
      <c r="K335" s="31" t="s">
        <v>108</v>
      </c>
      <c r="L335" s="31" t="s">
        <v>108</v>
      </c>
      <c r="M335" s="31" t="s">
        <v>108</v>
      </c>
      <c r="N335" s="31" t="s">
        <v>108</v>
      </c>
      <c r="O335" s="31" t="s">
        <v>108</v>
      </c>
      <c r="P335" s="31" t="s">
        <v>108</v>
      </c>
      <c r="Q335" s="31" t="s">
        <v>108</v>
      </c>
      <c r="R335" s="31">
        <v>89.62</v>
      </c>
      <c r="S335" s="31" t="s">
        <v>108</v>
      </c>
    </row>
    <row r="336" spans="1:19" x14ac:dyDescent="0.35">
      <c r="A336" s="2">
        <v>33338</v>
      </c>
      <c r="B336" s="31" t="s">
        <v>108</v>
      </c>
      <c r="C336" s="31">
        <v>330.048</v>
      </c>
      <c r="D336" s="31" t="s">
        <v>108</v>
      </c>
      <c r="E336" s="31">
        <v>164.09379999999999</v>
      </c>
      <c r="F336" s="31">
        <v>61.7346</v>
      </c>
      <c r="G336" s="31">
        <v>192.00739999999999</v>
      </c>
      <c r="H336" s="31">
        <v>29.9678</v>
      </c>
      <c r="I336" s="31">
        <v>1087.155</v>
      </c>
      <c r="J336" s="31">
        <v>1701.28</v>
      </c>
      <c r="K336" s="31" t="s">
        <v>108</v>
      </c>
      <c r="L336" s="31" t="s">
        <v>108</v>
      </c>
      <c r="M336" s="31" t="s">
        <v>108</v>
      </c>
      <c r="N336" s="31" t="s">
        <v>108</v>
      </c>
      <c r="O336" s="31" t="s">
        <v>108</v>
      </c>
      <c r="P336" s="31" t="s">
        <v>108</v>
      </c>
      <c r="Q336" s="31" t="s">
        <v>108</v>
      </c>
      <c r="R336" s="31">
        <v>90.52</v>
      </c>
      <c r="S336" s="31" t="s">
        <v>108</v>
      </c>
    </row>
    <row r="337" spans="1:19" x14ac:dyDescent="0.35">
      <c r="A337" s="2">
        <v>33339</v>
      </c>
      <c r="B337" s="31" t="s">
        <v>108</v>
      </c>
      <c r="C337" s="31">
        <v>326.649</v>
      </c>
      <c r="D337" s="31" t="s">
        <v>108</v>
      </c>
      <c r="E337" s="31">
        <v>163.88030000000001</v>
      </c>
      <c r="F337" s="31">
        <v>61.4818</v>
      </c>
      <c r="G337" s="31">
        <v>192.28100000000001</v>
      </c>
      <c r="H337" s="31">
        <v>30.248699999999999</v>
      </c>
      <c r="I337" s="31">
        <v>1082.386</v>
      </c>
      <c r="J337" s="31">
        <v>1702.3589999999999</v>
      </c>
      <c r="K337" s="31" t="s">
        <v>108</v>
      </c>
      <c r="L337" s="31" t="s">
        <v>108</v>
      </c>
      <c r="M337" s="31" t="s">
        <v>108</v>
      </c>
      <c r="N337" s="31" t="s">
        <v>108</v>
      </c>
      <c r="O337" s="31" t="s">
        <v>108</v>
      </c>
      <c r="P337" s="31" t="s">
        <v>108</v>
      </c>
      <c r="Q337" s="31" t="s">
        <v>108</v>
      </c>
      <c r="R337" s="31">
        <v>89.94</v>
      </c>
      <c r="S337" s="31" t="s">
        <v>108</v>
      </c>
    </row>
    <row r="338" spans="1:19" x14ac:dyDescent="0.35">
      <c r="A338" s="2">
        <v>33340</v>
      </c>
      <c r="B338" s="31" t="s">
        <v>108</v>
      </c>
      <c r="C338" s="31">
        <v>332.88600000000002</v>
      </c>
      <c r="D338" s="31" t="s">
        <v>108</v>
      </c>
      <c r="E338" s="31">
        <v>163.80410000000001</v>
      </c>
      <c r="F338" s="31">
        <v>61.127899999999997</v>
      </c>
      <c r="G338" s="31">
        <v>192.3612</v>
      </c>
      <c r="H338" s="31">
        <v>30.3293</v>
      </c>
      <c r="I338" s="31">
        <v>1084.203</v>
      </c>
      <c r="J338" s="31">
        <v>1714.7719999999999</v>
      </c>
      <c r="K338" s="31" t="s">
        <v>108</v>
      </c>
      <c r="L338" s="31" t="s">
        <v>108</v>
      </c>
      <c r="M338" s="31" t="s">
        <v>108</v>
      </c>
      <c r="N338" s="31" t="s">
        <v>108</v>
      </c>
      <c r="O338" s="31" t="s">
        <v>108</v>
      </c>
      <c r="P338" s="31" t="s">
        <v>108</v>
      </c>
      <c r="Q338" s="31" t="s">
        <v>108</v>
      </c>
      <c r="R338" s="31">
        <v>90.36</v>
      </c>
      <c r="S338" s="31" t="s">
        <v>108</v>
      </c>
    </row>
    <row r="339" spans="1:19" x14ac:dyDescent="0.35">
      <c r="A339" s="2">
        <v>33343</v>
      </c>
      <c r="B339" s="31" t="s">
        <v>108</v>
      </c>
      <c r="C339" s="31">
        <v>339.46100000000001</v>
      </c>
      <c r="D339" s="31" t="s">
        <v>108</v>
      </c>
      <c r="E339" s="31">
        <v>163.26929999999999</v>
      </c>
      <c r="F339" s="31">
        <v>61.2121</v>
      </c>
      <c r="G339" s="31">
        <v>191.71969999999999</v>
      </c>
      <c r="H339" s="31">
        <v>29.845800000000001</v>
      </c>
      <c r="I339" s="31">
        <v>1084.0899999999999</v>
      </c>
      <c r="J339" s="31">
        <v>1719.63</v>
      </c>
      <c r="K339" s="31" t="s">
        <v>108</v>
      </c>
      <c r="L339" s="31" t="s">
        <v>108</v>
      </c>
      <c r="M339" s="31" t="s">
        <v>108</v>
      </c>
      <c r="N339" s="31" t="s">
        <v>108</v>
      </c>
      <c r="O339" s="31" t="s">
        <v>108</v>
      </c>
      <c r="P339" s="31" t="s">
        <v>108</v>
      </c>
      <c r="Q339" s="31" t="s">
        <v>108</v>
      </c>
      <c r="R339" s="31">
        <v>89.64</v>
      </c>
      <c r="S339" s="31" t="s">
        <v>108</v>
      </c>
    </row>
    <row r="340" spans="1:19" x14ac:dyDescent="0.35">
      <c r="A340" s="2">
        <v>33344</v>
      </c>
      <c r="B340" s="31" t="s">
        <v>108</v>
      </c>
      <c r="C340" s="31">
        <v>337.86599999999999</v>
      </c>
      <c r="D340" s="31" t="s">
        <v>108</v>
      </c>
      <c r="E340" s="31">
        <v>163.8006</v>
      </c>
      <c r="F340" s="31">
        <v>61.195300000000003</v>
      </c>
      <c r="G340" s="31">
        <v>193.08279999999999</v>
      </c>
      <c r="H340" s="31">
        <v>30.060700000000001</v>
      </c>
      <c r="I340" s="31">
        <v>1090.675</v>
      </c>
      <c r="J340" s="31">
        <v>1719.09</v>
      </c>
      <c r="K340" s="31" t="s">
        <v>108</v>
      </c>
      <c r="L340" s="31" t="s">
        <v>108</v>
      </c>
      <c r="M340" s="31" t="s">
        <v>108</v>
      </c>
      <c r="N340" s="31" t="s">
        <v>108</v>
      </c>
      <c r="O340" s="31" t="s">
        <v>108</v>
      </c>
      <c r="P340" s="31" t="s">
        <v>108</v>
      </c>
      <c r="Q340" s="31" t="s">
        <v>108</v>
      </c>
      <c r="R340" s="31">
        <v>89.57</v>
      </c>
      <c r="S340" s="31" t="s">
        <v>108</v>
      </c>
    </row>
    <row r="341" spans="1:19" x14ac:dyDescent="0.35">
      <c r="A341" s="2">
        <v>33345</v>
      </c>
      <c r="B341" s="31" t="s">
        <v>108</v>
      </c>
      <c r="C341" s="31">
        <v>343.47399999999999</v>
      </c>
      <c r="D341" s="31" t="s">
        <v>108</v>
      </c>
      <c r="E341" s="31">
        <v>166.7176</v>
      </c>
      <c r="F341" s="31">
        <v>61.296399999999998</v>
      </c>
      <c r="G341" s="31">
        <v>190.51689999999999</v>
      </c>
      <c r="H341" s="31">
        <v>29.872699999999998</v>
      </c>
      <c r="I341" s="31">
        <v>1089.086</v>
      </c>
      <c r="J341" s="31">
        <v>1721.249</v>
      </c>
      <c r="K341" s="31" t="s">
        <v>108</v>
      </c>
      <c r="L341" s="31" t="s">
        <v>108</v>
      </c>
      <c r="M341" s="31" t="s">
        <v>108</v>
      </c>
      <c r="N341" s="31" t="s">
        <v>108</v>
      </c>
      <c r="O341" s="31" t="s">
        <v>108</v>
      </c>
      <c r="P341" s="31" t="s">
        <v>108</v>
      </c>
      <c r="Q341" s="31" t="s">
        <v>108</v>
      </c>
      <c r="R341" s="31">
        <v>89.84</v>
      </c>
      <c r="S341" s="31" t="s">
        <v>108</v>
      </c>
    </row>
    <row r="342" spans="1:19" x14ac:dyDescent="0.35">
      <c r="A342" s="2">
        <v>33346</v>
      </c>
      <c r="B342" s="31" t="s">
        <v>108</v>
      </c>
      <c r="C342" s="31">
        <v>341.39499999999998</v>
      </c>
      <c r="D342" s="31" t="s">
        <v>108</v>
      </c>
      <c r="E342" s="31">
        <v>167.3244</v>
      </c>
      <c r="F342" s="31">
        <v>60.706499999999998</v>
      </c>
      <c r="G342" s="31">
        <v>190.6773</v>
      </c>
      <c r="H342" s="31">
        <v>29.6309</v>
      </c>
      <c r="I342" s="31">
        <v>1089.3130000000001</v>
      </c>
      <c r="J342" s="31">
        <v>1712.614</v>
      </c>
      <c r="K342" s="31" t="s">
        <v>108</v>
      </c>
      <c r="L342" s="31" t="s">
        <v>108</v>
      </c>
      <c r="M342" s="31" t="s">
        <v>108</v>
      </c>
      <c r="N342" s="31" t="s">
        <v>108</v>
      </c>
      <c r="O342" s="31" t="s">
        <v>108</v>
      </c>
      <c r="P342" s="31" t="s">
        <v>108</v>
      </c>
      <c r="Q342" s="31" t="s">
        <v>108</v>
      </c>
      <c r="R342" s="31">
        <v>91.35</v>
      </c>
      <c r="S342" s="31" t="s">
        <v>108</v>
      </c>
    </row>
    <row r="343" spans="1:19" x14ac:dyDescent="0.35">
      <c r="A343" s="2">
        <v>33347</v>
      </c>
      <c r="B343" s="31" t="s">
        <v>108</v>
      </c>
      <c r="C343" s="31">
        <v>341.92700000000002</v>
      </c>
      <c r="D343" s="31" t="s">
        <v>108</v>
      </c>
      <c r="E343" s="31">
        <v>165.94280000000001</v>
      </c>
      <c r="F343" s="31">
        <v>60.504300000000001</v>
      </c>
      <c r="G343" s="31">
        <v>193.64410000000001</v>
      </c>
      <c r="H343" s="31">
        <v>28.851800000000001</v>
      </c>
      <c r="I343" s="31">
        <v>1087.269</v>
      </c>
      <c r="J343" s="31">
        <v>1705.598</v>
      </c>
      <c r="K343" s="31" t="s">
        <v>108</v>
      </c>
      <c r="L343" s="31" t="s">
        <v>108</v>
      </c>
      <c r="M343" s="31" t="s">
        <v>108</v>
      </c>
      <c r="N343" s="31" t="s">
        <v>108</v>
      </c>
      <c r="O343" s="31" t="s">
        <v>108</v>
      </c>
      <c r="P343" s="31" t="s">
        <v>108</v>
      </c>
      <c r="Q343" s="31" t="s">
        <v>108</v>
      </c>
      <c r="R343" s="31">
        <v>92.71</v>
      </c>
      <c r="S343" s="31" t="s">
        <v>108</v>
      </c>
    </row>
    <row r="344" spans="1:19" x14ac:dyDescent="0.35">
      <c r="A344" s="2">
        <v>33350</v>
      </c>
      <c r="B344" s="31" t="s">
        <v>108</v>
      </c>
      <c r="C344" s="31">
        <v>345.79500000000002</v>
      </c>
      <c r="D344" s="31" t="s">
        <v>108</v>
      </c>
      <c r="E344" s="31">
        <v>165.1781</v>
      </c>
      <c r="F344" s="31">
        <v>60.622300000000003</v>
      </c>
      <c r="G344" s="31">
        <v>191.399</v>
      </c>
      <c r="H344" s="31">
        <v>28.610099999999999</v>
      </c>
      <c r="I344" s="31">
        <v>1084.884</v>
      </c>
      <c r="J344" s="31">
        <v>1699.1210000000001</v>
      </c>
      <c r="K344" s="31" t="s">
        <v>108</v>
      </c>
      <c r="L344" s="31" t="s">
        <v>108</v>
      </c>
      <c r="M344" s="31" t="s">
        <v>108</v>
      </c>
      <c r="N344" s="31" t="s">
        <v>108</v>
      </c>
      <c r="O344" s="31" t="s">
        <v>108</v>
      </c>
      <c r="P344" s="31" t="s">
        <v>108</v>
      </c>
      <c r="Q344" s="31" t="s">
        <v>108</v>
      </c>
      <c r="R344" s="31">
        <v>93.81</v>
      </c>
      <c r="S344" s="31" t="s">
        <v>108</v>
      </c>
    </row>
    <row r="345" spans="1:19" x14ac:dyDescent="0.35">
      <c r="A345" s="2">
        <v>33351</v>
      </c>
      <c r="B345" s="31" t="s">
        <v>108</v>
      </c>
      <c r="C345" s="31">
        <v>335.4</v>
      </c>
      <c r="D345" s="31" t="s">
        <v>108</v>
      </c>
      <c r="E345" s="31">
        <v>163.9512</v>
      </c>
      <c r="F345" s="31">
        <v>60.487400000000001</v>
      </c>
      <c r="G345" s="31">
        <v>194.2054</v>
      </c>
      <c r="H345" s="31">
        <v>28.717500000000001</v>
      </c>
      <c r="I345" s="31">
        <v>1086.133</v>
      </c>
      <c r="J345" s="31">
        <v>1702.3589999999999</v>
      </c>
      <c r="K345" s="31" t="s">
        <v>108</v>
      </c>
      <c r="L345" s="31" t="s">
        <v>108</v>
      </c>
      <c r="M345" s="31" t="s">
        <v>108</v>
      </c>
      <c r="N345" s="31" t="s">
        <v>108</v>
      </c>
      <c r="O345" s="31" t="s">
        <v>108</v>
      </c>
      <c r="P345" s="31" t="s">
        <v>108</v>
      </c>
      <c r="Q345" s="31" t="s">
        <v>108</v>
      </c>
      <c r="R345" s="31">
        <v>92.93</v>
      </c>
      <c r="S345" s="31" t="s">
        <v>108</v>
      </c>
    </row>
    <row r="346" spans="1:19" x14ac:dyDescent="0.35">
      <c r="A346" s="2">
        <v>33352</v>
      </c>
      <c r="B346" s="31" t="s">
        <v>108</v>
      </c>
      <c r="C346" s="31">
        <v>335.11</v>
      </c>
      <c r="D346" s="31" t="s">
        <v>108</v>
      </c>
      <c r="E346" s="31">
        <v>164.33090000000001</v>
      </c>
      <c r="F346" s="31">
        <v>60.352600000000002</v>
      </c>
      <c r="G346" s="31">
        <v>194.44589999999999</v>
      </c>
      <c r="H346" s="31">
        <v>28.448899999999998</v>
      </c>
      <c r="I346" s="31">
        <v>1084.203</v>
      </c>
      <c r="J346" s="31">
        <v>1709.375</v>
      </c>
      <c r="K346" s="31" t="s">
        <v>108</v>
      </c>
      <c r="L346" s="31" t="s">
        <v>108</v>
      </c>
      <c r="M346" s="31" t="s">
        <v>108</v>
      </c>
      <c r="N346" s="31" t="s">
        <v>108</v>
      </c>
      <c r="O346" s="31" t="s">
        <v>108</v>
      </c>
      <c r="P346" s="31" t="s">
        <v>108</v>
      </c>
      <c r="Q346" s="31" t="s">
        <v>108</v>
      </c>
      <c r="R346" s="31">
        <v>93.15</v>
      </c>
      <c r="S346" s="31" t="s">
        <v>108</v>
      </c>
    </row>
    <row r="347" spans="1:19" x14ac:dyDescent="0.35">
      <c r="A347" s="2">
        <v>33353</v>
      </c>
      <c r="B347" s="31" t="s">
        <v>108</v>
      </c>
      <c r="C347" s="31">
        <v>335.69</v>
      </c>
      <c r="D347" s="31" t="s">
        <v>108</v>
      </c>
      <c r="E347" s="31">
        <v>163.9494</v>
      </c>
      <c r="F347" s="31">
        <v>59.965000000000003</v>
      </c>
      <c r="G347" s="31">
        <v>193.88470000000001</v>
      </c>
      <c r="H347" s="31">
        <v>27.7773</v>
      </c>
      <c r="I347" s="31">
        <v>1083.635</v>
      </c>
      <c r="J347" s="31">
        <v>1707.7560000000001</v>
      </c>
      <c r="K347" s="31" t="s">
        <v>108</v>
      </c>
      <c r="L347" s="31" t="s">
        <v>108</v>
      </c>
      <c r="M347" s="31" t="s">
        <v>108</v>
      </c>
      <c r="N347" s="31" t="s">
        <v>108</v>
      </c>
      <c r="O347" s="31" t="s">
        <v>108</v>
      </c>
      <c r="P347" s="31" t="s">
        <v>108</v>
      </c>
      <c r="Q347" s="31" t="s">
        <v>108</v>
      </c>
      <c r="R347" s="31">
        <v>93.26</v>
      </c>
      <c r="S347" s="31" t="s">
        <v>108</v>
      </c>
    </row>
    <row r="348" spans="1:19" x14ac:dyDescent="0.35">
      <c r="A348" s="2">
        <v>33354</v>
      </c>
      <c r="B348" s="31" t="s">
        <v>108</v>
      </c>
      <c r="C348" s="31">
        <v>338.83300000000003</v>
      </c>
      <c r="D348" s="31" t="s">
        <v>108</v>
      </c>
      <c r="E348" s="31">
        <v>162.02420000000001</v>
      </c>
      <c r="F348" s="31">
        <v>59.914400000000001</v>
      </c>
      <c r="G348" s="31">
        <v>193.64410000000001</v>
      </c>
      <c r="H348" s="31">
        <v>27.616099999999999</v>
      </c>
      <c r="I348" s="31">
        <v>1083.9760000000001</v>
      </c>
      <c r="J348" s="31">
        <v>1709.915</v>
      </c>
      <c r="K348" s="31" t="s">
        <v>108</v>
      </c>
      <c r="L348" s="31" t="s">
        <v>108</v>
      </c>
      <c r="M348" s="31" t="s">
        <v>108</v>
      </c>
      <c r="N348" s="31" t="s">
        <v>108</v>
      </c>
      <c r="O348" s="31" t="s">
        <v>108</v>
      </c>
      <c r="P348" s="31" t="s">
        <v>108</v>
      </c>
      <c r="Q348" s="31" t="s">
        <v>108</v>
      </c>
      <c r="R348" s="31">
        <v>93.46</v>
      </c>
      <c r="S348" s="31" t="s">
        <v>108</v>
      </c>
    </row>
    <row r="349" spans="1:19" x14ac:dyDescent="0.35">
      <c r="A349" s="2">
        <v>33357</v>
      </c>
      <c r="B349" s="31" t="s">
        <v>108</v>
      </c>
      <c r="C349" s="31">
        <v>339.22</v>
      </c>
      <c r="D349" s="31" t="s">
        <v>108</v>
      </c>
      <c r="E349" s="31">
        <v>163.45740000000001</v>
      </c>
      <c r="F349" s="31">
        <v>59.6785</v>
      </c>
      <c r="G349" s="31">
        <v>188.8331</v>
      </c>
      <c r="H349" s="31">
        <v>27.374300000000002</v>
      </c>
      <c r="I349" s="31">
        <v>1083.9760000000001</v>
      </c>
      <c r="J349" s="31">
        <v>1709.375</v>
      </c>
      <c r="K349" s="31" t="s">
        <v>108</v>
      </c>
      <c r="L349" s="31" t="s">
        <v>108</v>
      </c>
      <c r="M349" s="31" t="s">
        <v>108</v>
      </c>
      <c r="N349" s="31" t="s">
        <v>108</v>
      </c>
      <c r="O349" s="31" t="s">
        <v>108</v>
      </c>
      <c r="P349" s="31" t="s">
        <v>108</v>
      </c>
      <c r="Q349" s="31" t="s">
        <v>108</v>
      </c>
      <c r="R349" s="31">
        <v>93.31</v>
      </c>
      <c r="S349" s="31" t="s">
        <v>108</v>
      </c>
    </row>
    <row r="350" spans="1:19" x14ac:dyDescent="0.35">
      <c r="A350" s="2">
        <v>33358</v>
      </c>
      <c r="B350" s="31" t="s">
        <v>108</v>
      </c>
      <c r="C350" s="31">
        <v>331.72500000000002</v>
      </c>
      <c r="D350" s="31" t="s">
        <v>108</v>
      </c>
      <c r="E350" s="31">
        <v>159.88030000000001</v>
      </c>
      <c r="F350" s="31">
        <v>60.285200000000003</v>
      </c>
      <c r="G350" s="31">
        <v>189.0736</v>
      </c>
      <c r="H350" s="31">
        <v>27.804099999999998</v>
      </c>
      <c r="I350" s="31">
        <v>1083.4079999999999</v>
      </c>
      <c r="J350" s="31">
        <v>1715.3119999999999</v>
      </c>
      <c r="K350" s="31" t="s">
        <v>108</v>
      </c>
      <c r="L350" s="31" t="s">
        <v>108</v>
      </c>
      <c r="M350" s="31" t="s">
        <v>108</v>
      </c>
      <c r="N350" s="31" t="s">
        <v>108</v>
      </c>
      <c r="O350" s="31" t="s">
        <v>108</v>
      </c>
      <c r="P350" s="31" t="s">
        <v>108</v>
      </c>
      <c r="Q350" s="31" t="s">
        <v>108</v>
      </c>
      <c r="R350" s="31">
        <v>91.54</v>
      </c>
      <c r="S350" s="31" t="s">
        <v>108</v>
      </c>
    </row>
    <row r="351" spans="1:19" x14ac:dyDescent="0.35">
      <c r="A351" s="2">
        <v>33359</v>
      </c>
      <c r="B351" s="31" t="s">
        <v>108</v>
      </c>
      <c r="C351" s="31">
        <v>342.459</v>
      </c>
      <c r="D351" s="31" t="s">
        <v>108</v>
      </c>
      <c r="E351" s="31">
        <v>159.80420000000001</v>
      </c>
      <c r="F351" s="31">
        <v>60.285200000000003</v>
      </c>
      <c r="G351" s="31">
        <v>190.11600000000001</v>
      </c>
      <c r="H351" s="31">
        <v>27.4818</v>
      </c>
      <c r="I351" s="31">
        <v>1087.6099999999999</v>
      </c>
      <c r="J351" s="31">
        <v>1717.471</v>
      </c>
      <c r="K351" s="31" t="s">
        <v>108</v>
      </c>
      <c r="L351" s="31" t="s">
        <v>108</v>
      </c>
      <c r="M351" s="31" t="s">
        <v>108</v>
      </c>
      <c r="N351" s="31" t="s">
        <v>108</v>
      </c>
      <c r="O351" s="31" t="s">
        <v>108</v>
      </c>
      <c r="P351" s="31" t="s">
        <v>108</v>
      </c>
      <c r="Q351" s="31" t="s">
        <v>108</v>
      </c>
      <c r="R351" s="31">
        <v>91.86</v>
      </c>
      <c r="S351" s="31" t="s">
        <v>108</v>
      </c>
    </row>
    <row r="352" spans="1:19" x14ac:dyDescent="0.35">
      <c r="A352" s="2">
        <v>33360</v>
      </c>
      <c r="B352" s="31" t="s">
        <v>108</v>
      </c>
      <c r="C352" s="31">
        <v>342.072</v>
      </c>
      <c r="D352" s="31" t="s">
        <v>108</v>
      </c>
      <c r="E352" s="31">
        <v>160.41040000000001</v>
      </c>
      <c r="F352" s="31">
        <v>60.116700000000002</v>
      </c>
      <c r="G352" s="31">
        <v>189.63489999999999</v>
      </c>
      <c r="H352" s="31">
        <v>27.723500000000001</v>
      </c>
      <c r="I352" s="31">
        <v>1087.837</v>
      </c>
      <c r="J352" s="31">
        <v>1722.328</v>
      </c>
      <c r="K352" s="31" t="s">
        <v>108</v>
      </c>
      <c r="L352" s="31" t="s">
        <v>108</v>
      </c>
      <c r="M352" s="31" t="s">
        <v>108</v>
      </c>
      <c r="N352" s="31" t="s">
        <v>108</v>
      </c>
      <c r="O352" s="31" t="s">
        <v>108</v>
      </c>
      <c r="P352" s="31" t="s">
        <v>108</v>
      </c>
      <c r="Q352" s="31" t="s">
        <v>108</v>
      </c>
      <c r="R352" s="31">
        <v>92.26</v>
      </c>
      <c r="S352" s="31" t="s">
        <v>108</v>
      </c>
    </row>
    <row r="353" spans="1:19" x14ac:dyDescent="0.35">
      <c r="A353" s="2">
        <v>33361</v>
      </c>
      <c r="B353" s="31" t="s">
        <v>108</v>
      </c>
      <c r="C353" s="31">
        <v>345.02199999999999</v>
      </c>
      <c r="D353" s="31" t="s">
        <v>108</v>
      </c>
      <c r="E353" s="31">
        <v>155.066</v>
      </c>
      <c r="F353" s="31">
        <v>59.914400000000001</v>
      </c>
      <c r="G353" s="31">
        <v>189.63489999999999</v>
      </c>
      <c r="H353" s="31">
        <v>27.4818</v>
      </c>
      <c r="I353" s="31">
        <v>1087.837</v>
      </c>
      <c r="J353" s="31">
        <v>1714.2329999999999</v>
      </c>
      <c r="K353" s="31" t="s">
        <v>108</v>
      </c>
      <c r="L353" s="31" t="s">
        <v>108</v>
      </c>
      <c r="M353" s="31" t="s">
        <v>108</v>
      </c>
      <c r="N353" s="31" t="s">
        <v>108</v>
      </c>
      <c r="O353" s="31" t="s">
        <v>108</v>
      </c>
      <c r="P353" s="31" t="s">
        <v>108</v>
      </c>
      <c r="Q353" s="31" t="s">
        <v>108</v>
      </c>
      <c r="R353" s="31">
        <v>93.41</v>
      </c>
      <c r="S353" s="31" t="s">
        <v>108</v>
      </c>
    </row>
    <row r="354" spans="1:19" x14ac:dyDescent="0.35">
      <c r="A354" s="2">
        <v>33364</v>
      </c>
      <c r="B354" s="31" t="s">
        <v>108</v>
      </c>
      <c r="C354" s="31">
        <v>349.18</v>
      </c>
      <c r="D354" s="31" t="s">
        <v>108</v>
      </c>
      <c r="E354" s="31">
        <v>153.7636</v>
      </c>
      <c r="F354" s="31">
        <v>60.150399999999998</v>
      </c>
      <c r="G354" s="31">
        <v>189.63489999999999</v>
      </c>
      <c r="H354" s="31">
        <v>27.6967</v>
      </c>
      <c r="I354" s="31">
        <v>1087.837</v>
      </c>
      <c r="J354" s="31">
        <v>1712.614</v>
      </c>
      <c r="K354" s="31" t="s">
        <v>108</v>
      </c>
      <c r="L354" s="31" t="s">
        <v>108</v>
      </c>
      <c r="M354" s="31" t="s">
        <v>108</v>
      </c>
      <c r="N354" s="31" t="s">
        <v>108</v>
      </c>
      <c r="O354" s="31" t="s">
        <v>108</v>
      </c>
      <c r="P354" s="31" t="s">
        <v>108</v>
      </c>
      <c r="Q354" s="31" t="s">
        <v>108</v>
      </c>
      <c r="R354" s="31">
        <v>92.69</v>
      </c>
      <c r="S354" s="31" t="s">
        <v>108</v>
      </c>
    </row>
    <row r="355" spans="1:19" x14ac:dyDescent="0.35">
      <c r="A355" s="2">
        <v>33365</v>
      </c>
      <c r="B355" s="31" t="s">
        <v>108</v>
      </c>
      <c r="C355" s="31">
        <v>344.58600000000001</v>
      </c>
      <c r="D355" s="31" t="s">
        <v>108</v>
      </c>
      <c r="E355" s="31">
        <v>155.119</v>
      </c>
      <c r="F355" s="31">
        <v>60.352600000000002</v>
      </c>
      <c r="G355" s="31">
        <v>187.30959999999999</v>
      </c>
      <c r="H355" s="31">
        <v>27.454899999999999</v>
      </c>
      <c r="I355" s="31">
        <v>1085.9059999999999</v>
      </c>
      <c r="J355" s="31">
        <v>1712.0740000000001</v>
      </c>
      <c r="K355" s="31" t="s">
        <v>108</v>
      </c>
      <c r="L355" s="31" t="s">
        <v>108</v>
      </c>
      <c r="M355" s="31" t="s">
        <v>108</v>
      </c>
      <c r="N355" s="31" t="s">
        <v>108</v>
      </c>
      <c r="O355" s="31" t="s">
        <v>108</v>
      </c>
      <c r="P355" s="31" t="s">
        <v>108</v>
      </c>
      <c r="Q355" s="31" t="s">
        <v>108</v>
      </c>
      <c r="R355" s="31">
        <v>92.07</v>
      </c>
      <c r="S355" s="31" t="s">
        <v>108</v>
      </c>
    </row>
    <row r="356" spans="1:19" x14ac:dyDescent="0.35">
      <c r="A356" s="2">
        <v>33366</v>
      </c>
      <c r="B356" s="31" t="s">
        <v>108</v>
      </c>
      <c r="C356" s="31">
        <v>348.69799999999998</v>
      </c>
      <c r="D356" s="31" t="s">
        <v>108</v>
      </c>
      <c r="E356" s="31">
        <v>155.7243</v>
      </c>
      <c r="F356" s="31">
        <v>60.419899999999998</v>
      </c>
      <c r="G356" s="31">
        <v>185.8663</v>
      </c>
      <c r="H356" s="31">
        <v>27.213100000000001</v>
      </c>
      <c r="I356" s="31">
        <v>1084.884</v>
      </c>
      <c r="J356" s="31">
        <v>1712.614</v>
      </c>
      <c r="K356" s="31" t="s">
        <v>108</v>
      </c>
      <c r="L356" s="31" t="s">
        <v>108</v>
      </c>
      <c r="M356" s="31" t="s">
        <v>108</v>
      </c>
      <c r="N356" s="31" t="s">
        <v>108</v>
      </c>
      <c r="O356" s="31" t="s">
        <v>108</v>
      </c>
      <c r="P356" s="31" t="s">
        <v>108</v>
      </c>
      <c r="Q356" s="31" t="s">
        <v>108</v>
      </c>
      <c r="R356" s="31">
        <v>92.6</v>
      </c>
      <c r="S356" s="31" t="s">
        <v>108</v>
      </c>
    </row>
    <row r="357" spans="1:19" x14ac:dyDescent="0.35">
      <c r="A357" s="2">
        <v>33367</v>
      </c>
      <c r="B357" s="31" t="s">
        <v>108</v>
      </c>
      <c r="C357" s="31">
        <v>353.09500000000003</v>
      </c>
      <c r="D357" s="31" t="s">
        <v>108</v>
      </c>
      <c r="E357" s="31">
        <v>155.2672</v>
      </c>
      <c r="F357" s="31">
        <v>60.554299999999998</v>
      </c>
      <c r="G357" s="31">
        <v>186.82849999999999</v>
      </c>
      <c r="H357" s="31">
        <v>26.863900000000001</v>
      </c>
      <c r="I357" s="31">
        <v>1084.998</v>
      </c>
      <c r="J357" s="31">
        <v>1713.693</v>
      </c>
      <c r="K357" s="31" t="s">
        <v>108</v>
      </c>
      <c r="L357" s="31" t="s">
        <v>108</v>
      </c>
      <c r="M357" s="31" t="s">
        <v>108</v>
      </c>
      <c r="N357" s="31" t="s">
        <v>108</v>
      </c>
      <c r="O357" s="31" t="s">
        <v>108</v>
      </c>
      <c r="P357" s="31" t="s">
        <v>108</v>
      </c>
      <c r="Q357" s="31" t="s">
        <v>108</v>
      </c>
      <c r="R357" s="31">
        <v>92.51</v>
      </c>
      <c r="S357" s="31" t="s">
        <v>108</v>
      </c>
    </row>
    <row r="358" spans="1:19" x14ac:dyDescent="0.35">
      <c r="A358" s="2">
        <v>33368</v>
      </c>
      <c r="B358" s="31" t="s">
        <v>108</v>
      </c>
      <c r="C358" s="31">
        <v>344.41399999999999</v>
      </c>
      <c r="D358" s="31" t="s">
        <v>108</v>
      </c>
      <c r="E358" s="31">
        <v>155.34309999999999</v>
      </c>
      <c r="F358" s="31">
        <v>60.386600000000001</v>
      </c>
      <c r="G358" s="31">
        <v>183.54089999999999</v>
      </c>
      <c r="H358" s="31">
        <v>26.541499999999999</v>
      </c>
      <c r="I358" s="31">
        <v>1087.383</v>
      </c>
      <c r="J358" s="31">
        <v>1699.6610000000001</v>
      </c>
      <c r="K358" s="31" t="s">
        <v>108</v>
      </c>
      <c r="L358" s="31" t="s">
        <v>108</v>
      </c>
      <c r="M358" s="31" t="s">
        <v>108</v>
      </c>
      <c r="N358" s="31" t="s">
        <v>108</v>
      </c>
      <c r="O358" s="31" t="s">
        <v>108</v>
      </c>
      <c r="P358" s="31" t="s">
        <v>108</v>
      </c>
      <c r="Q358" s="31" t="s">
        <v>108</v>
      </c>
      <c r="R358" s="31">
        <v>92.38</v>
      </c>
      <c r="S358" s="31" t="s">
        <v>108</v>
      </c>
    </row>
    <row r="359" spans="1:19" x14ac:dyDescent="0.35">
      <c r="A359" s="2">
        <v>33371</v>
      </c>
      <c r="B359" s="31" t="s">
        <v>108</v>
      </c>
      <c r="C359" s="31">
        <v>346.12700000000001</v>
      </c>
      <c r="D359" s="31" t="s">
        <v>108</v>
      </c>
      <c r="E359" s="31">
        <v>150.64760000000001</v>
      </c>
      <c r="F359" s="31">
        <v>60.637900000000002</v>
      </c>
      <c r="G359" s="31">
        <v>183.7013</v>
      </c>
      <c r="H359" s="31">
        <v>26.649000000000001</v>
      </c>
      <c r="I359" s="31">
        <v>1087.383</v>
      </c>
      <c r="J359" s="31">
        <v>1706.6769999999999</v>
      </c>
      <c r="K359" s="31" t="s">
        <v>108</v>
      </c>
      <c r="L359" s="31" t="s">
        <v>108</v>
      </c>
      <c r="M359" s="31" t="s">
        <v>108</v>
      </c>
      <c r="N359" s="31" t="s">
        <v>108</v>
      </c>
      <c r="O359" s="31" t="s">
        <v>108</v>
      </c>
      <c r="P359" s="31" t="s">
        <v>108</v>
      </c>
      <c r="Q359" s="31" t="s">
        <v>108</v>
      </c>
      <c r="R359" s="31">
        <v>92.01</v>
      </c>
      <c r="S359" s="31" t="s">
        <v>108</v>
      </c>
    </row>
    <row r="360" spans="1:19" x14ac:dyDescent="0.35">
      <c r="A360" s="2">
        <v>33372</v>
      </c>
      <c r="B360" s="31" t="s">
        <v>108</v>
      </c>
      <c r="C360" s="31">
        <v>341.01400000000001</v>
      </c>
      <c r="D360" s="31" t="s">
        <v>108</v>
      </c>
      <c r="E360" s="31">
        <v>147.94370000000001</v>
      </c>
      <c r="F360" s="31">
        <v>60.872</v>
      </c>
      <c r="G360" s="31">
        <v>183.0598</v>
      </c>
      <c r="H360" s="31">
        <v>26.863900000000001</v>
      </c>
      <c r="I360" s="31">
        <v>1087.0419999999999</v>
      </c>
      <c r="J360" s="31">
        <v>1698.5820000000001</v>
      </c>
      <c r="K360" s="31" t="s">
        <v>108</v>
      </c>
      <c r="L360" s="31" t="s">
        <v>108</v>
      </c>
      <c r="M360" s="31" t="s">
        <v>108</v>
      </c>
      <c r="N360" s="31" t="s">
        <v>108</v>
      </c>
      <c r="O360" s="31" t="s">
        <v>108</v>
      </c>
      <c r="P360" s="31" t="s">
        <v>108</v>
      </c>
      <c r="Q360" s="31" t="s">
        <v>108</v>
      </c>
      <c r="R360" s="31">
        <v>91.29</v>
      </c>
      <c r="S360" s="31" t="s">
        <v>108</v>
      </c>
    </row>
    <row r="361" spans="1:19" x14ac:dyDescent="0.35">
      <c r="A361" s="2">
        <v>33373</v>
      </c>
      <c r="B361" s="31" t="s">
        <v>108</v>
      </c>
      <c r="C361" s="31">
        <v>337.65499999999997</v>
      </c>
      <c r="D361" s="31" t="s">
        <v>108</v>
      </c>
      <c r="E361" s="31">
        <v>150.03790000000001</v>
      </c>
      <c r="F361" s="31">
        <v>60.788400000000003</v>
      </c>
      <c r="G361" s="31">
        <v>183.22020000000001</v>
      </c>
      <c r="H361" s="31">
        <v>26.6221</v>
      </c>
      <c r="I361" s="31">
        <v>1086.588</v>
      </c>
      <c r="J361" s="31">
        <v>1699.6610000000001</v>
      </c>
      <c r="K361" s="31" t="s">
        <v>108</v>
      </c>
      <c r="L361" s="31" t="s">
        <v>108</v>
      </c>
      <c r="M361" s="31" t="s">
        <v>108</v>
      </c>
      <c r="N361" s="31" t="s">
        <v>108</v>
      </c>
      <c r="O361" s="31" t="s">
        <v>108</v>
      </c>
      <c r="P361" s="31" t="s">
        <v>108</v>
      </c>
      <c r="Q361" s="31" t="s">
        <v>108</v>
      </c>
      <c r="R361" s="31">
        <v>90.79</v>
      </c>
      <c r="S361" s="31" t="s">
        <v>108</v>
      </c>
    </row>
    <row r="362" spans="1:19" x14ac:dyDescent="0.35">
      <c r="A362" s="2">
        <v>33374</v>
      </c>
      <c r="B362" s="31" t="s">
        <v>108</v>
      </c>
      <c r="C362" s="31">
        <v>336</v>
      </c>
      <c r="D362" s="31" t="s">
        <v>108</v>
      </c>
      <c r="E362" s="31">
        <v>148.9684</v>
      </c>
      <c r="F362" s="31">
        <v>60.152799999999999</v>
      </c>
      <c r="G362" s="31">
        <v>183.78149999999999</v>
      </c>
      <c r="H362" s="31">
        <v>26.5684</v>
      </c>
      <c r="I362" s="31">
        <v>1088.1769999999999</v>
      </c>
      <c r="J362" s="31">
        <v>1701.28</v>
      </c>
      <c r="K362" s="31" t="s">
        <v>108</v>
      </c>
      <c r="L362" s="31" t="s">
        <v>108</v>
      </c>
      <c r="M362" s="31" t="s">
        <v>108</v>
      </c>
      <c r="N362" s="31" t="s">
        <v>108</v>
      </c>
      <c r="O362" s="31" t="s">
        <v>108</v>
      </c>
      <c r="P362" s="31" t="s">
        <v>108</v>
      </c>
      <c r="Q362" s="31" t="s">
        <v>108</v>
      </c>
      <c r="R362" s="31">
        <v>91.15</v>
      </c>
      <c r="S362" s="31" t="s">
        <v>108</v>
      </c>
    </row>
    <row r="363" spans="1:19" x14ac:dyDescent="0.35">
      <c r="A363" s="2">
        <v>33375</v>
      </c>
      <c r="B363" s="31" t="s">
        <v>108</v>
      </c>
      <c r="C363" s="31">
        <v>337.80500000000001</v>
      </c>
      <c r="D363" s="31" t="s">
        <v>108</v>
      </c>
      <c r="E363" s="31">
        <v>148.6644</v>
      </c>
      <c r="F363" s="31">
        <v>59.968800000000002</v>
      </c>
      <c r="G363" s="31">
        <v>183.54089999999999</v>
      </c>
      <c r="H363" s="31">
        <v>26.783300000000001</v>
      </c>
      <c r="I363" s="31">
        <v>1088.6320000000001</v>
      </c>
      <c r="J363" s="31">
        <v>1707.2170000000001</v>
      </c>
      <c r="K363" s="31" t="s">
        <v>108</v>
      </c>
      <c r="L363" s="31" t="s">
        <v>108</v>
      </c>
      <c r="M363" s="31" t="s">
        <v>108</v>
      </c>
      <c r="N363" s="31" t="s">
        <v>108</v>
      </c>
      <c r="O363" s="31" t="s">
        <v>108</v>
      </c>
      <c r="P363" s="31" t="s">
        <v>108</v>
      </c>
      <c r="Q363" s="31" t="s">
        <v>108</v>
      </c>
      <c r="R363" s="31">
        <v>92.95</v>
      </c>
      <c r="S363" s="31" t="s">
        <v>108</v>
      </c>
    </row>
    <row r="364" spans="1:19" x14ac:dyDescent="0.35">
      <c r="A364" s="2">
        <v>33378</v>
      </c>
      <c r="B364" s="31" t="s">
        <v>108</v>
      </c>
      <c r="C364" s="31">
        <v>337.15300000000002</v>
      </c>
      <c r="D364" s="31" t="s">
        <v>108</v>
      </c>
      <c r="E364" s="31">
        <v>149.8682</v>
      </c>
      <c r="F364" s="31">
        <v>60.3033</v>
      </c>
      <c r="G364" s="31">
        <v>183.38059999999999</v>
      </c>
      <c r="H364" s="31">
        <v>26.649000000000001</v>
      </c>
      <c r="I364" s="31">
        <v>1087.95</v>
      </c>
      <c r="J364" s="31">
        <v>1704.518</v>
      </c>
      <c r="K364" s="31" t="s">
        <v>108</v>
      </c>
      <c r="L364" s="31" t="s">
        <v>108</v>
      </c>
      <c r="M364" s="31" t="s">
        <v>108</v>
      </c>
      <c r="N364" s="31" t="s">
        <v>108</v>
      </c>
      <c r="O364" s="31" t="s">
        <v>108</v>
      </c>
      <c r="P364" s="31" t="s">
        <v>108</v>
      </c>
      <c r="Q364" s="31" t="s">
        <v>108</v>
      </c>
      <c r="R364" s="31">
        <v>92.72</v>
      </c>
      <c r="S364" s="31" t="s">
        <v>108</v>
      </c>
    </row>
    <row r="365" spans="1:19" x14ac:dyDescent="0.35">
      <c r="A365" s="2">
        <v>33379</v>
      </c>
      <c r="B365" s="31" t="s">
        <v>108</v>
      </c>
      <c r="C365" s="31">
        <v>335.85</v>
      </c>
      <c r="D365" s="31" t="s">
        <v>108</v>
      </c>
      <c r="E365" s="31">
        <v>150.92250000000001</v>
      </c>
      <c r="F365" s="31">
        <v>60.2699</v>
      </c>
      <c r="G365" s="31">
        <v>185.70590000000001</v>
      </c>
      <c r="H365" s="31">
        <v>26.675899999999999</v>
      </c>
      <c r="I365" s="31">
        <v>1087.723</v>
      </c>
      <c r="J365" s="31">
        <v>1711.5340000000001</v>
      </c>
      <c r="K365" s="31" t="s">
        <v>108</v>
      </c>
      <c r="L365" s="31" t="s">
        <v>108</v>
      </c>
      <c r="M365" s="31" t="s">
        <v>108</v>
      </c>
      <c r="N365" s="31" t="s">
        <v>108</v>
      </c>
      <c r="O365" s="31" t="s">
        <v>108</v>
      </c>
      <c r="P365" s="31" t="s">
        <v>108</v>
      </c>
      <c r="Q365" s="31" t="s">
        <v>108</v>
      </c>
      <c r="R365" s="31">
        <v>91.82</v>
      </c>
      <c r="S365" s="31" t="s">
        <v>108</v>
      </c>
    </row>
    <row r="366" spans="1:19" x14ac:dyDescent="0.35">
      <c r="A366" s="2">
        <v>33380</v>
      </c>
      <c r="B366" s="31" t="s">
        <v>108</v>
      </c>
      <c r="C366" s="31">
        <v>328.38</v>
      </c>
      <c r="D366" s="31" t="s">
        <v>108</v>
      </c>
      <c r="E366" s="31">
        <v>149.46770000000001</v>
      </c>
      <c r="F366" s="31">
        <v>60.119300000000003</v>
      </c>
      <c r="G366" s="31">
        <v>185.8663</v>
      </c>
      <c r="H366" s="31">
        <v>26.2729</v>
      </c>
      <c r="I366" s="31">
        <v>1087.269</v>
      </c>
      <c r="J366" s="31">
        <v>1709.375</v>
      </c>
      <c r="K366" s="31" t="s">
        <v>108</v>
      </c>
      <c r="L366" s="31" t="s">
        <v>108</v>
      </c>
      <c r="M366" s="31" t="s">
        <v>108</v>
      </c>
      <c r="N366" s="31" t="s">
        <v>108</v>
      </c>
      <c r="O366" s="31" t="s">
        <v>108</v>
      </c>
      <c r="P366" s="31" t="s">
        <v>108</v>
      </c>
      <c r="Q366" s="31" t="s">
        <v>108</v>
      </c>
      <c r="R366" s="31">
        <v>92.27</v>
      </c>
      <c r="S366" s="31" t="s">
        <v>108</v>
      </c>
    </row>
    <row r="367" spans="1:19" x14ac:dyDescent="0.35">
      <c r="A367" s="2">
        <v>33381</v>
      </c>
      <c r="B367" s="31" t="s">
        <v>108</v>
      </c>
      <c r="C367" s="31">
        <v>330.48599999999999</v>
      </c>
      <c r="D367" s="31" t="s">
        <v>108</v>
      </c>
      <c r="E367" s="31">
        <v>150.447</v>
      </c>
      <c r="F367" s="31">
        <v>59.901800000000001</v>
      </c>
      <c r="G367" s="31">
        <v>186.66810000000001</v>
      </c>
      <c r="H367" s="31">
        <v>26.2729</v>
      </c>
      <c r="I367" s="31">
        <v>1087.723</v>
      </c>
      <c r="J367" s="31">
        <v>1705.058</v>
      </c>
      <c r="K367" s="31" t="s">
        <v>108</v>
      </c>
      <c r="L367" s="31" t="s">
        <v>108</v>
      </c>
      <c r="M367" s="31" t="s">
        <v>108</v>
      </c>
      <c r="N367" s="31" t="s">
        <v>108</v>
      </c>
      <c r="O367" s="31" t="s">
        <v>108</v>
      </c>
      <c r="P367" s="31" t="s">
        <v>108</v>
      </c>
      <c r="Q367" s="31" t="s">
        <v>108</v>
      </c>
      <c r="R367" s="31">
        <v>91.9</v>
      </c>
      <c r="S367" s="31" t="s">
        <v>108</v>
      </c>
    </row>
    <row r="368" spans="1:19" x14ac:dyDescent="0.35">
      <c r="A368" s="2">
        <v>33382</v>
      </c>
      <c r="B368" s="31" t="s">
        <v>108</v>
      </c>
      <c r="C368" s="31">
        <v>332.79199999999997</v>
      </c>
      <c r="D368" s="31" t="s">
        <v>108</v>
      </c>
      <c r="E368" s="31">
        <v>150.29519999999999</v>
      </c>
      <c r="F368" s="31">
        <v>60.136000000000003</v>
      </c>
      <c r="G368" s="31">
        <v>184.10220000000001</v>
      </c>
      <c r="H368" s="31">
        <v>26.649000000000001</v>
      </c>
      <c r="I368" s="31">
        <v>1086.701</v>
      </c>
      <c r="J368" s="31">
        <v>1706.6769999999999</v>
      </c>
      <c r="K368" s="31" t="s">
        <v>108</v>
      </c>
      <c r="L368" s="31" t="s">
        <v>108</v>
      </c>
      <c r="M368" s="31" t="s">
        <v>108</v>
      </c>
      <c r="N368" s="31" t="s">
        <v>108</v>
      </c>
      <c r="O368" s="31" t="s">
        <v>108</v>
      </c>
      <c r="P368" s="31" t="s">
        <v>108</v>
      </c>
      <c r="Q368" s="31" t="s">
        <v>108</v>
      </c>
      <c r="R368" s="31">
        <v>91.68</v>
      </c>
      <c r="S368" s="31" t="s">
        <v>108</v>
      </c>
    </row>
    <row r="369" spans="1:19" x14ac:dyDescent="0.35">
      <c r="A369" s="2">
        <v>33385</v>
      </c>
      <c r="B369" s="31" t="s">
        <v>108</v>
      </c>
      <c r="C369" s="31">
        <v>332.79199999999997</v>
      </c>
      <c r="D369" s="31" t="s">
        <v>108</v>
      </c>
      <c r="E369" s="31">
        <v>150.29519999999999</v>
      </c>
      <c r="F369" s="31">
        <v>60.136000000000003</v>
      </c>
      <c r="G369" s="31">
        <v>184.10220000000001</v>
      </c>
      <c r="H369" s="31">
        <v>26.649000000000001</v>
      </c>
      <c r="I369" s="31">
        <v>1085.452</v>
      </c>
      <c r="J369" s="31">
        <v>1706.6769999999999</v>
      </c>
      <c r="K369" s="31" t="s">
        <v>108</v>
      </c>
      <c r="L369" s="31" t="s">
        <v>108</v>
      </c>
      <c r="M369" s="31" t="s">
        <v>108</v>
      </c>
      <c r="N369" s="31" t="s">
        <v>108</v>
      </c>
      <c r="O369" s="31" t="s">
        <v>108</v>
      </c>
      <c r="P369" s="31" t="s">
        <v>108</v>
      </c>
      <c r="Q369" s="31" t="s">
        <v>108</v>
      </c>
      <c r="R369" s="31">
        <v>91.68</v>
      </c>
      <c r="S369" s="31" t="s">
        <v>108</v>
      </c>
    </row>
    <row r="370" spans="1:19" x14ac:dyDescent="0.35">
      <c r="A370" s="2">
        <v>33386</v>
      </c>
      <c r="B370" s="31" t="s">
        <v>108</v>
      </c>
      <c r="C370" s="31">
        <v>334.99799999999999</v>
      </c>
      <c r="D370" s="31" t="s">
        <v>108</v>
      </c>
      <c r="E370" s="31">
        <v>150.44669999999999</v>
      </c>
      <c r="F370" s="31">
        <v>61.340400000000002</v>
      </c>
      <c r="G370" s="31">
        <v>185.06440000000001</v>
      </c>
      <c r="H370" s="31">
        <v>26.434100000000001</v>
      </c>
      <c r="I370" s="31">
        <v>1085.6790000000001</v>
      </c>
      <c r="J370" s="31">
        <v>1711.1379999999999</v>
      </c>
      <c r="K370" s="31" t="s">
        <v>108</v>
      </c>
      <c r="L370" s="31" t="s">
        <v>108</v>
      </c>
      <c r="M370" s="31" t="s">
        <v>108</v>
      </c>
      <c r="N370" s="31" t="s">
        <v>108</v>
      </c>
      <c r="O370" s="31" t="s">
        <v>108</v>
      </c>
      <c r="P370" s="31" t="s">
        <v>108</v>
      </c>
      <c r="Q370" s="31" t="s">
        <v>108</v>
      </c>
      <c r="R370" s="31">
        <v>91.17</v>
      </c>
      <c r="S370" s="31" t="s">
        <v>108</v>
      </c>
    </row>
    <row r="371" spans="1:19" x14ac:dyDescent="0.35">
      <c r="A371" s="2">
        <v>33387</v>
      </c>
      <c r="B371" s="31" t="s">
        <v>108</v>
      </c>
      <c r="C371" s="31">
        <v>330.83600000000001</v>
      </c>
      <c r="D371" s="31" t="s">
        <v>108</v>
      </c>
      <c r="E371" s="31">
        <v>148.91470000000001</v>
      </c>
      <c r="F371" s="31">
        <v>60.922199999999997</v>
      </c>
      <c r="G371" s="31">
        <v>184.10220000000001</v>
      </c>
      <c r="H371" s="31">
        <v>26.326599999999999</v>
      </c>
      <c r="I371" s="31">
        <v>1086.02</v>
      </c>
      <c r="J371" s="31">
        <v>1710.596</v>
      </c>
      <c r="K371" s="31" t="s">
        <v>108</v>
      </c>
      <c r="L371" s="31" t="s">
        <v>108</v>
      </c>
      <c r="M371" s="31" t="s">
        <v>108</v>
      </c>
      <c r="N371" s="31" t="s">
        <v>108</v>
      </c>
      <c r="O371" s="31" t="s">
        <v>108</v>
      </c>
      <c r="P371" s="31" t="s">
        <v>108</v>
      </c>
      <c r="Q371" s="31" t="s">
        <v>108</v>
      </c>
      <c r="R371" s="31">
        <v>92.02</v>
      </c>
      <c r="S371" s="31" t="s">
        <v>108</v>
      </c>
    </row>
    <row r="372" spans="1:19" x14ac:dyDescent="0.35">
      <c r="A372" s="2">
        <v>33388</v>
      </c>
      <c r="B372" s="31" t="s">
        <v>108</v>
      </c>
      <c r="C372" s="31">
        <v>336.60199999999998</v>
      </c>
      <c r="D372" s="31" t="s">
        <v>108</v>
      </c>
      <c r="E372" s="31">
        <v>146.5265</v>
      </c>
      <c r="F372" s="31">
        <v>61.307000000000002</v>
      </c>
      <c r="G372" s="31">
        <v>185.46539999999999</v>
      </c>
      <c r="H372" s="31">
        <v>27.857900000000001</v>
      </c>
      <c r="I372" s="31">
        <v>1087.269</v>
      </c>
      <c r="J372" s="31">
        <v>1717.242</v>
      </c>
      <c r="K372" s="31" t="s">
        <v>108</v>
      </c>
      <c r="L372" s="31" t="s">
        <v>108</v>
      </c>
      <c r="M372" s="31" t="s">
        <v>108</v>
      </c>
      <c r="N372" s="31" t="s">
        <v>108</v>
      </c>
      <c r="O372" s="31" t="s">
        <v>108</v>
      </c>
      <c r="P372" s="31" t="s">
        <v>108</v>
      </c>
      <c r="Q372" s="31" t="s">
        <v>108</v>
      </c>
      <c r="R372" s="31">
        <v>92.18</v>
      </c>
      <c r="S372" s="31" t="s">
        <v>108</v>
      </c>
    </row>
    <row r="373" spans="1:19" x14ac:dyDescent="0.35">
      <c r="A373" s="2">
        <v>33389</v>
      </c>
      <c r="B373" s="31" t="s">
        <v>108</v>
      </c>
      <c r="C373" s="31">
        <v>332.99200000000002</v>
      </c>
      <c r="D373" s="31" t="s">
        <v>108</v>
      </c>
      <c r="E373" s="31">
        <v>146.82910000000001</v>
      </c>
      <c r="F373" s="31">
        <v>61.022599999999997</v>
      </c>
      <c r="G373" s="31">
        <v>186.58789999999999</v>
      </c>
      <c r="H373" s="31">
        <v>27.669799999999999</v>
      </c>
      <c r="I373" s="31">
        <v>1088.0640000000001</v>
      </c>
      <c r="J373" s="31">
        <v>1711.2629999999999</v>
      </c>
      <c r="K373" s="31" t="s">
        <v>108</v>
      </c>
      <c r="L373" s="31" t="s">
        <v>108</v>
      </c>
      <c r="M373" s="31" t="s">
        <v>108</v>
      </c>
      <c r="N373" s="31" t="s">
        <v>108</v>
      </c>
      <c r="O373" s="31" t="s">
        <v>108</v>
      </c>
      <c r="P373" s="31" t="s">
        <v>108</v>
      </c>
      <c r="Q373" s="31" t="s">
        <v>108</v>
      </c>
      <c r="R373" s="31">
        <v>93.15</v>
      </c>
      <c r="S373" s="31" t="s">
        <v>108</v>
      </c>
    </row>
    <row r="374" spans="1:19" x14ac:dyDescent="0.35">
      <c r="A374" s="2">
        <v>33392</v>
      </c>
      <c r="B374" s="31" t="s">
        <v>108</v>
      </c>
      <c r="C374" s="31">
        <v>332.49099999999999</v>
      </c>
      <c r="D374" s="31" t="s">
        <v>108</v>
      </c>
      <c r="E374" s="31">
        <v>147.50810000000001</v>
      </c>
      <c r="F374" s="31">
        <v>61.290199999999999</v>
      </c>
      <c r="G374" s="31">
        <v>187.7105</v>
      </c>
      <c r="H374" s="31">
        <v>27.2669</v>
      </c>
      <c r="I374" s="31">
        <v>1087.0419999999999</v>
      </c>
      <c r="J374" s="31">
        <v>1702.0229999999999</v>
      </c>
      <c r="K374" s="31" t="s">
        <v>108</v>
      </c>
      <c r="L374" s="31" t="s">
        <v>108</v>
      </c>
      <c r="M374" s="31" t="s">
        <v>108</v>
      </c>
      <c r="N374" s="31" t="s">
        <v>108</v>
      </c>
      <c r="O374" s="31" t="s">
        <v>108</v>
      </c>
      <c r="P374" s="31" t="s">
        <v>108</v>
      </c>
      <c r="Q374" s="31" t="s">
        <v>108</v>
      </c>
      <c r="R374" s="31">
        <v>93.44</v>
      </c>
      <c r="S374" s="31" t="s">
        <v>108</v>
      </c>
    </row>
    <row r="375" spans="1:19" x14ac:dyDescent="0.35">
      <c r="A375" s="2">
        <v>33393</v>
      </c>
      <c r="B375" s="31" t="s">
        <v>108</v>
      </c>
      <c r="C375" s="31">
        <v>332.14</v>
      </c>
      <c r="D375" s="31" t="s">
        <v>108</v>
      </c>
      <c r="E375" s="31">
        <v>150.62450000000001</v>
      </c>
      <c r="F375" s="31">
        <v>61.189900000000002</v>
      </c>
      <c r="G375" s="31">
        <v>185.7861</v>
      </c>
      <c r="H375" s="31">
        <v>27.508600000000001</v>
      </c>
      <c r="I375" s="31">
        <v>1087.325</v>
      </c>
      <c r="J375" s="31">
        <v>1702.567</v>
      </c>
      <c r="K375" s="31" t="s">
        <v>108</v>
      </c>
      <c r="L375" s="31" t="s">
        <v>108</v>
      </c>
      <c r="M375" s="31" t="s">
        <v>108</v>
      </c>
      <c r="N375" s="31" t="s">
        <v>108</v>
      </c>
      <c r="O375" s="31" t="s">
        <v>108</v>
      </c>
      <c r="P375" s="31" t="s">
        <v>108</v>
      </c>
      <c r="Q375" s="31" t="s">
        <v>108</v>
      </c>
      <c r="R375" s="31">
        <v>93.27</v>
      </c>
      <c r="S375" s="31" t="s">
        <v>108</v>
      </c>
    </row>
    <row r="376" spans="1:19" x14ac:dyDescent="0.35">
      <c r="A376" s="2">
        <v>33394</v>
      </c>
      <c r="B376" s="31" t="s">
        <v>108</v>
      </c>
      <c r="C376" s="31">
        <v>321.46100000000001</v>
      </c>
      <c r="D376" s="31" t="s">
        <v>108</v>
      </c>
      <c r="E376" s="31">
        <v>153.30359999999999</v>
      </c>
      <c r="F376" s="31">
        <v>61.173099999999998</v>
      </c>
      <c r="G376" s="31">
        <v>186.18700000000001</v>
      </c>
      <c r="H376" s="31">
        <v>27.6967</v>
      </c>
      <c r="I376" s="31">
        <v>1085.001</v>
      </c>
      <c r="J376" s="31">
        <v>1698.2190000000001</v>
      </c>
      <c r="K376" s="31" t="s">
        <v>108</v>
      </c>
      <c r="L376" s="31" t="s">
        <v>108</v>
      </c>
      <c r="M376" s="31" t="s">
        <v>108</v>
      </c>
      <c r="N376" s="31" t="s">
        <v>108</v>
      </c>
      <c r="O376" s="31" t="s">
        <v>108</v>
      </c>
      <c r="P376" s="31" t="s">
        <v>108</v>
      </c>
      <c r="Q376" s="31" t="s">
        <v>108</v>
      </c>
      <c r="R376" s="31">
        <v>93.49</v>
      </c>
      <c r="S376" s="31" t="s">
        <v>108</v>
      </c>
    </row>
    <row r="377" spans="1:19" x14ac:dyDescent="0.35">
      <c r="A377" s="2">
        <v>33395</v>
      </c>
      <c r="B377" s="31" t="s">
        <v>108</v>
      </c>
      <c r="C377" s="31">
        <v>323.06599999999997</v>
      </c>
      <c r="D377" s="31" t="s">
        <v>108</v>
      </c>
      <c r="E377" s="31">
        <v>150.99709999999999</v>
      </c>
      <c r="F377" s="31">
        <v>61.574599999999997</v>
      </c>
      <c r="G377" s="31">
        <v>186.18700000000001</v>
      </c>
      <c r="H377" s="31">
        <v>26.863900000000001</v>
      </c>
      <c r="I377" s="31">
        <v>1084.549</v>
      </c>
      <c r="J377" s="31">
        <v>1693.87</v>
      </c>
      <c r="K377" s="31" t="s">
        <v>108</v>
      </c>
      <c r="L377" s="31" t="s">
        <v>108</v>
      </c>
      <c r="M377" s="31" t="s">
        <v>108</v>
      </c>
      <c r="N377" s="31" t="s">
        <v>108</v>
      </c>
      <c r="O377" s="31" t="s">
        <v>108</v>
      </c>
      <c r="P377" s="31" t="s">
        <v>108</v>
      </c>
      <c r="Q377" s="31" t="s">
        <v>108</v>
      </c>
      <c r="R377" s="31">
        <v>93.7</v>
      </c>
      <c r="S377" s="31" t="s">
        <v>108</v>
      </c>
    </row>
    <row r="378" spans="1:19" x14ac:dyDescent="0.35">
      <c r="A378" s="2">
        <v>33396</v>
      </c>
      <c r="B378" s="31" t="s">
        <v>108</v>
      </c>
      <c r="C378" s="31">
        <v>322.26400000000001</v>
      </c>
      <c r="D378" s="31" t="s">
        <v>108</v>
      </c>
      <c r="E378" s="31">
        <v>150.845</v>
      </c>
      <c r="F378" s="31">
        <v>61.808799999999998</v>
      </c>
      <c r="G378" s="31">
        <v>187.14920000000001</v>
      </c>
      <c r="H378" s="31">
        <v>26.380299999999998</v>
      </c>
      <c r="I378" s="31">
        <v>1082.854</v>
      </c>
      <c r="J378" s="31">
        <v>1686.8040000000001</v>
      </c>
      <c r="K378" s="31" t="s">
        <v>108</v>
      </c>
      <c r="L378" s="31" t="s">
        <v>108</v>
      </c>
      <c r="M378" s="31" t="s">
        <v>108</v>
      </c>
      <c r="N378" s="31" t="s">
        <v>108</v>
      </c>
      <c r="O378" s="31" t="s">
        <v>108</v>
      </c>
      <c r="P378" s="31" t="s">
        <v>108</v>
      </c>
      <c r="Q378" s="31" t="s">
        <v>108</v>
      </c>
      <c r="R378" s="31">
        <v>94.56</v>
      </c>
      <c r="S378" s="31" t="s">
        <v>108</v>
      </c>
    </row>
    <row r="379" spans="1:19" x14ac:dyDescent="0.35">
      <c r="A379" s="2">
        <v>33399</v>
      </c>
      <c r="B379" s="31" t="s">
        <v>108</v>
      </c>
      <c r="C379" s="31">
        <v>318.505</v>
      </c>
      <c r="D379" s="31" t="s">
        <v>108</v>
      </c>
      <c r="E379" s="31">
        <v>150.2637</v>
      </c>
      <c r="F379" s="31">
        <v>62.996499999999997</v>
      </c>
      <c r="G379" s="31">
        <v>183.6823</v>
      </c>
      <c r="H379" s="31">
        <v>26.5672</v>
      </c>
      <c r="I379" s="31">
        <v>1076.1849999999999</v>
      </c>
      <c r="J379" s="31">
        <v>1686.8040000000001</v>
      </c>
      <c r="K379" s="31" t="s">
        <v>108</v>
      </c>
      <c r="L379" s="31" t="s">
        <v>108</v>
      </c>
      <c r="M379" s="31" t="s">
        <v>108</v>
      </c>
      <c r="N379" s="31" t="s">
        <v>108</v>
      </c>
      <c r="O379" s="31" t="s">
        <v>108</v>
      </c>
      <c r="P379" s="31" t="s">
        <v>108</v>
      </c>
      <c r="Q379" s="31" t="s">
        <v>108</v>
      </c>
      <c r="R379" s="31">
        <v>94.56</v>
      </c>
      <c r="S379" s="31" t="s">
        <v>108</v>
      </c>
    </row>
    <row r="380" spans="1:19" x14ac:dyDescent="0.35">
      <c r="A380" s="2">
        <v>33400</v>
      </c>
      <c r="B380" s="31" t="s">
        <v>108</v>
      </c>
      <c r="C380" s="31">
        <v>320.74200000000002</v>
      </c>
      <c r="D380" s="31" t="s">
        <v>108</v>
      </c>
      <c r="E380" s="31">
        <v>152.37479999999999</v>
      </c>
      <c r="F380" s="31">
        <v>62.544800000000002</v>
      </c>
      <c r="G380" s="31">
        <v>184.08009999999999</v>
      </c>
      <c r="H380" s="31">
        <v>26.1114</v>
      </c>
      <c r="I380" s="31">
        <v>1073.02</v>
      </c>
      <c r="J380" s="31">
        <v>1687.348</v>
      </c>
      <c r="K380" s="31" t="s">
        <v>108</v>
      </c>
      <c r="L380" s="31" t="s">
        <v>108</v>
      </c>
      <c r="M380" s="31" t="s">
        <v>108</v>
      </c>
      <c r="N380" s="31" t="s">
        <v>108</v>
      </c>
      <c r="O380" s="31" t="s">
        <v>108</v>
      </c>
      <c r="P380" s="31" t="s">
        <v>108</v>
      </c>
      <c r="Q380" s="31" t="s">
        <v>108</v>
      </c>
      <c r="R380" s="31">
        <v>94.85</v>
      </c>
      <c r="S380" s="31" t="s">
        <v>108</v>
      </c>
    </row>
    <row r="381" spans="1:19" x14ac:dyDescent="0.35">
      <c r="A381" s="2">
        <v>33401</v>
      </c>
      <c r="B381" s="31" t="s">
        <v>108</v>
      </c>
      <c r="C381" s="31">
        <v>317.80099999999999</v>
      </c>
      <c r="D381" s="31" t="s">
        <v>108</v>
      </c>
      <c r="E381" s="31">
        <v>149.56309999999999</v>
      </c>
      <c r="F381" s="31">
        <v>62.411000000000001</v>
      </c>
      <c r="G381" s="31">
        <v>184.0643</v>
      </c>
      <c r="H381" s="31">
        <v>25.532699999999998</v>
      </c>
      <c r="I381" s="31">
        <v>1071.098</v>
      </c>
      <c r="J381" s="31">
        <v>1679.739</v>
      </c>
      <c r="K381" s="31" t="s">
        <v>108</v>
      </c>
      <c r="L381" s="31" t="s">
        <v>108</v>
      </c>
      <c r="M381" s="31" t="s">
        <v>108</v>
      </c>
      <c r="N381" s="31" t="s">
        <v>108</v>
      </c>
      <c r="O381" s="31" t="s">
        <v>108</v>
      </c>
      <c r="P381" s="31" t="s">
        <v>108</v>
      </c>
      <c r="Q381" s="31" t="s">
        <v>108</v>
      </c>
      <c r="R381" s="31">
        <v>95.56</v>
      </c>
      <c r="S381" s="31" t="s">
        <v>108</v>
      </c>
    </row>
    <row r="382" spans="1:19" x14ac:dyDescent="0.35">
      <c r="A382" s="2">
        <v>33402</v>
      </c>
      <c r="B382" s="31" t="s">
        <v>108</v>
      </c>
      <c r="C382" s="31">
        <v>313.24</v>
      </c>
      <c r="D382" s="31" t="s">
        <v>108</v>
      </c>
      <c r="E382" s="31">
        <v>150.47980000000001</v>
      </c>
      <c r="F382" s="31">
        <v>62.377499999999998</v>
      </c>
      <c r="G382" s="31">
        <v>182.92859999999999</v>
      </c>
      <c r="H382" s="31">
        <v>25.376000000000001</v>
      </c>
      <c r="I382" s="31">
        <v>1071.8889999999999</v>
      </c>
      <c r="J382" s="31">
        <v>1681.913</v>
      </c>
      <c r="K382" s="31" t="s">
        <v>108</v>
      </c>
      <c r="L382" s="31" t="s">
        <v>108</v>
      </c>
      <c r="M382" s="31" t="s">
        <v>108</v>
      </c>
      <c r="N382" s="31" t="s">
        <v>108</v>
      </c>
      <c r="O382" s="31" t="s">
        <v>108</v>
      </c>
      <c r="P382" s="31" t="s">
        <v>108</v>
      </c>
      <c r="Q382" s="31" t="s">
        <v>108</v>
      </c>
      <c r="R382" s="31">
        <v>95.91</v>
      </c>
      <c r="S382" s="31" t="s">
        <v>108</v>
      </c>
    </row>
    <row r="383" spans="1:19" x14ac:dyDescent="0.35">
      <c r="A383" s="2">
        <v>33403</v>
      </c>
      <c r="B383" s="31" t="s">
        <v>108</v>
      </c>
      <c r="C383" s="31">
        <v>313.34300000000002</v>
      </c>
      <c r="D383" s="31" t="s">
        <v>108</v>
      </c>
      <c r="E383" s="31">
        <v>149.86240000000001</v>
      </c>
      <c r="F383" s="31">
        <v>61.859000000000002</v>
      </c>
      <c r="G383" s="31">
        <v>181.67140000000001</v>
      </c>
      <c r="H383" s="31">
        <v>25.013500000000001</v>
      </c>
      <c r="I383" s="31">
        <v>1070.307</v>
      </c>
      <c r="J383" s="31">
        <v>1687.348</v>
      </c>
      <c r="K383" s="31" t="s">
        <v>108</v>
      </c>
      <c r="L383" s="31" t="s">
        <v>108</v>
      </c>
      <c r="M383" s="31" t="s">
        <v>108</v>
      </c>
      <c r="N383" s="31" t="s">
        <v>108</v>
      </c>
      <c r="O383" s="31" t="s">
        <v>108</v>
      </c>
      <c r="P383" s="31" t="s">
        <v>108</v>
      </c>
      <c r="Q383" s="31" t="s">
        <v>108</v>
      </c>
      <c r="R383" s="31">
        <v>95.79</v>
      </c>
      <c r="S383" s="31" t="s">
        <v>108</v>
      </c>
    </row>
    <row r="384" spans="1:19" x14ac:dyDescent="0.35">
      <c r="A384" s="2">
        <v>33406</v>
      </c>
      <c r="B384" s="31" t="s">
        <v>108</v>
      </c>
      <c r="C384" s="31">
        <v>315.81</v>
      </c>
      <c r="D384" s="31" t="s">
        <v>108</v>
      </c>
      <c r="E384" s="31">
        <v>149.78550000000001</v>
      </c>
      <c r="F384" s="31">
        <v>62.026299999999999</v>
      </c>
      <c r="G384" s="31">
        <v>180.17840000000001</v>
      </c>
      <c r="H384" s="31">
        <v>25.350100000000001</v>
      </c>
      <c r="I384" s="31">
        <v>1071.7760000000001</v>
      </c>
      <c r="J384" s="31">
        <v>1686.261</v>
      </c>
      <c r="K384" s="31" t="s">
        <v>108</v>
      </c>
      <c r="L384" s="31" t="s">
        <v>108</v>
      </c>
      <c r="M384" s="31" t="s">
        <v>108</v>
      </c>
      <c r="N384" s="31" t="s">
        <v>108</v>
      </c>
      <c r="O384" s="31" t="s">
        <v>108</v>
      </c>
      <c r="P384" s="31" t="s">
        <v>108</v>
      </c>
      <c r="Q384" s="31" t="s">
        <v>108</v>
      </c>
      <c r="R384" s="31">
        <v>95.78</v>
      </c>
      <c r="S384" s="31" t="s">
        <v>108</v>
      </c>
    </row>
    <row r="385" spans="1:19" x14ac:dyDescent="0.35">
      <c r="A385" s="2">
        <v>33407</v>
      </c>
      <c r="B385" s="31" t="s">
        <v>108</v>
      </c>
      <c r="C385" s="31">
        <v>315.24400000000003</v>
      </c>
      <c r="D385" s="31" t="s">
        <v>108</v>
      </c>
      <c r="E385" s="31">
        <v>150.39779999999999</v>
      </c>
      <c r="F385" s="31">
        <v>62.042999999999999</v>
      </c>
      <c r="G385" s="31">
        <v>180.6499</v>
      </c>
      <c r="H385" s="31">
        <v>25.583100000000002</v>
      </c>
      <c r="I385" s="31">
        <v>1070.759</v>
      </c>
      <c r="J385" s="31">
        <v>1684.087</v>
      </c>
      <c r="K385" s="31" t="s">
        <v>108</v>
      </c>
      <c r="L385" s="31" t="s">
        <v>108</v>
      </c>
      <c r="M385" s="31" t="s">
        <v>108</v>
      </c>
      <c r="N385" s="31" t="s">
        <v>108</v>
      </c>
      <c r="O385" s="31" t="s">
        <v>108</v>
      </c>
      <c r="P385" s="31" t="s">
        <v>108</v>
      </c>
      <c r="Q385" s="31" t="s">
        <v>108</v>
      </c>
      <c r="R385" s="31">
        <v>96.73</v>
      </c>
      <c r="S385" s="31" t="s">
        <v>108</v>
      </c>
    </row>
    <row r="386" spans="1:19" x14ac:dyDescent="0.35">
      <c r="A386" s="2">
        <v>33408</v>
      </c>
      <c r="B386" s="31" t="s">
        <v>108</v>
      </c>
      <c r="C386" s="31">
        <v>310.77300000000002</v>
      </c>
      <c r="D386" s="31" t="s">
        <v>108</v>
      </c>
      <c r="E386" s="31">
        <v>150.7046</v>
      </c>
      <c r="F386" s="31">
        <v>62.0764</v>
      </c>
      <c r="G386" s="31">
        <v>182.53569999999999</v>
      </c>
      <c r="H386" s="31">
        <v>25.401900000000001</v>
      </c>
      <c r="I386" s="31">
        <v>1068.951</v>
      </c>
      <c r="J386" s="31">
        <v>1684.087</v>
      </c>
      <c r="K386" s="31" t="s">
        <v>108</v>
      </c>
      <c r="L386" s="31" t="s">
        <v>108</v>
      </c>
      <c r="M386" s="31" t="s">
        <v>108</v>
      </c>
      <c r="N386" s="31" t="s">
        <v>108</v>
      </c>
      <c r="O386" s="31" t="s">
        <v>108</v>
      </c>
      <c r="P386" s="31" t="s">
        <v>108</v>
      </c>
      <c r="Q386" s="31" t="s">
        <v>108</v>
      </c>
      <c r="R386" s="31">
        <v>95.6</v>
      </c>
      <c r="S386" s="31" t="s">
        <v>108</v>
      </c>
    </row>
    <row r="387" spans="1:19" x14ac:dyDescent="0.35">
      <c r="A387" s="2">
        <v>33409</v>
      </c>
      <c r="B387" s="31" t="s">
        <v>108</v>
      </c>
      <c r="C387" s="31">
        <v>310.46499999999997</v>
      </c>
      <c r="D387" s="31" t="s">
        <v>108</v>
      </c>
      <c r="E387" s="31">
        <v>153.34719999999999</v>
      </c>
      <c r="F387" s="31">
        <v>61.959299999999999</v>
      </c>
      <c r="G387" s="31">
        <v>181.90710000000001</v>
      </c>
      <c r="H387" s="31">
        <v>25.660799999999998</v>
      </c>
      <c r="I387" s="31">
        <v>1073.02</v>
      </c>
      <c r="J387" s="31">
        <v>1688.4349999999999</v>
      </c>
      <c r="K387" s="31" t="s">
        <v>108</v>
      </c>
      <c r="L387" s="31" t="s">
        <v>108</v>
      </c>
      <c r="M387" s="31" t="s">
        <v>108</v>
      </c>
      <c r="N387" s="31" t="s">
        <v>108</v>
      </c>
      <c r="O387" s="31" t="s">
        <v>108</v>
      </c>
      <c r="P387" s="31" t="s">
        <v>108</v>
      </c>
      <c r="Q387" s="31" t="s">
        <v>108</v>
      </c>
      <c r="R387" s="31">
        <v>95.45</v>
      </c>
      <c r="S387" s="31" t="s">
        <v>108</v>
      </c>
    </row>
    <row r="388" spans="1:19" x14ac:dyDescent="0.35">
      <c r="A388" s="2">
        <v>33410</v>
      </c>
      <c r="B388" s="31" t="s">
        <v>108</v>
      </c>
      <c r="C388" s="31">
        <v>310.46499999999997</v>
      </c>
      <c r="D388" s="31" t="s">
        <v>108</v>
      </c>
      <c r="E388" s="31">
        <v>153.34719999999999</v>
      </c>
      <c r="F388" s="31">
        <v>61.574599999999997</v>
      </c>
      <c r="G388" s="31">
        <v>178.76400000000001</v>
      </c>
      <c r="H388" s="31">
        <v>25.557300000000001</v>
      </c>
      <c r="I388" s="31">
        <v>1074.489</v>
      </c>
      <c r="J388" s="31">
        <v>1685.174</v>
      </c>
      <c r="K388" s="31" t="s">
        <v>108</v>
      </c>
      <c r="L388" s="31" t="s">
        <v>108</v>
      </c>
      <c r="M388" s="31" t="s">
        <v>108</v>
      </c>
      <c r="N388" s="31" t="s">
        <v>108</v>
      </c>
      <c r="O388" s="31" t="s">
        <v>108</v>
      </c>
      <c r="P388" s="31" t="s">
        <v>108</v>
      </c>
      <c r="Q388" s="31" t="s">
        <v>108</v>
      </c>
      <c r="R388" s="31">
        <v>95.91</v>
      </c>
      <c r="S388" s="31" t="s">
        <v>108</v>
      </c>
    </row>
    <row r="389" spans="1:19" x14ac:dyDescent="0.35">
      <c r="A389" s="2">
        <v>33413</v>
      </c>
      <c r="B389" s="31" t="s">
        <v>108</v>
      </c>
      <c r="C389" s="31">
        <v>308.04899999999998</v>
      </c>
      <c r="D389" s="31" t="s">
        <v>108</v>
      </c>
      <c r="E389" s="31">
        <v>151.7167</v>
      </c>
      <c r="F389" s="31">
        <v>61.089500000000001</v>
      </c>
      <c r="G389" s="31">
        <v>181.0428</v>
      </c>
      <c r="H389" s="31">
        <v>24.5992</v>
      </c>
      <c r="I389" s="31">
        <v>1070.646</v>
      </c>
      <c r="J389" s="31">
        <v>1684.63</v>
      </c>
      <c r="K389" s="31" t="s">
        <v>108</v>
      </c>
      <c r="L389" s="31" t="s">
        <v>108</v>
      </c>
      <c r="M389" s="31" t="s">
        <v>108</v>
      </c>
      <c r="N389" s="31" t="s">
        <v>108</v>
      </c>
      <c r="O389" s="31" t="s">
        <v>108</v>
      </c>
      <c r="P389" s="31" t="s">
        <v>108</v>
      </c>
      <c r="Q389" s="31" t="s">
        <v>108</v>
      </c>
      <c r="R389" s="31">
        <v>95.05</v>
      </c>
      <c r="S389" s="31" t="s">
        <v>108</v>
      </c>
    </row>
    <row r="390" spans="1:19" x14ac:dyDescent="0.35">
      <c r="A390" s="2">
        <v>33414</v>
      </c>
      <c r="B390" s="31" t="s">
        <v>108</v>
      </c>
      <c r="C390" s="31">
        <v>309.79700000000003</v>
      </c>
      <c r="D390" s="31" t="s">
        <v>108</v>
      </c>
      <c r="E390" s="31">
        <v>153.98679999999999</v>
      </c>
      <c r="F390" s="31">
        <v>61.340400000000002</v>
      </c>
      <c r="G390" s="31">
        <v>180.0213</v>
      </c>
      <c r="H390" s="31">
        <v>24.4697</v>
      </c>
      <c r="I390" s="31">
        <v>1072.4549999999999</v>
      </c>
      <c r="J390" s="31">
        <v>1684.63</v>
      </c>
      <c r="K390" s="31" t="s">
        <v>108</v>
      </c>
      <c r="L390" s="31" t="s">
        <v>108</v>
      </c>
      <c r="M390" s="31" t="s">
        <v>108</v>
      </c>
      <c r="N390" s="31" t="s">
        <v>108</v>
      </c>
      <c r="O390" s="31" t="s">
        <v>108</v>
      </c>
      <c r="P390" s="31" t="s">
        <v>108</v>
      </c>
      <c r="Q390" s="31" t="s">
        <v>108</v>
      </c>
      <c r="R390" s="31">
        <v>95.55</v>
      </c>
      <c r="S390" s="31" t="s">
        <v>108</v>
      </c>
    </row>
    <row r="391" spans="1:19" x14ac:dyDescent="0.35">
      <c r="A391" s="2">
        <v>33415</v>
      </c>
      <c r="B391" s="31" t="s">
        <v>108</v>
      </c>
      <c r="C391" s="31">
        <v>311.54399999999998</v>
      </c>
      <c r="D391" s="31" t="s">
        <v>108</v>
      </c>
      <c r="E391" s="31">
        <v>154.52250000000001</v>
      </c>
      <c r="F391" s="31">
        <v>61.541200000000003</v>
      </c>
      <c r="G391" s="31">
        <v>179.5498</v>
      </c>
      <c r="H391" s="31">
        <v>24.158999999999999</v>
      </c>
      <c r="I391" s="31">
        <v>1072.002</v>
      </c>
      <c r="J391" s="31">
        <v>1684.63</v>
      </c>
      <c r="K391" s="31" t="s">
        <v>108</v>
      </c>
      <c r="L391" s="31" t="s">
        <v>108</v>
      </c>
      <c r="M391" s="31" t="s">
        <v>108</v>
      </c>
      <c r="N391" s="31" t="s">
        <v>108</v>
      </c>
      <c r="O391" s="31" t="s">
        <v>108</v>
      </c>
      <c r="P391" s="31" t="s">
        <v>108</v>
      </c>
      <c r="Q391" s="31" t="s">
        <v>108</v>
      </c>
      <c r="R391" s="31">
        <v>95.3</v>
      </c>
      <c r="S391" s="31" t="s">
        <v>108</v>
      </c>
    </row>
    <row r="392" spans="1:19" x14ac:dyDescent="0.35">
      <c r="A392" s="2">
        <v>33416</v>
      </c>
      <c r="B392" s="31" t="s">
        <v>108</v>
      </c>
      <c r="C392" s="31">
        <v>317.09500000000003</v>
      </c>
      <c r="D392" s="31" t="s">
        <v>108</v>
      </c>
      <c r="E392" s="31">
        <v>152.18360000000001</v>
      </c>
      <c r="F392" s="31">
        <v>61.541200000000003</v>
      </c>
      <c r="G392" s="31">
        <v>176.0924</v>
      </c>
      <c r="H392" s="31">
        <v>24.158999999999999</v>
      </c>
      <c r="I392" s="31">
        <v>1070.8720000000001</v>
      </c>
      <c r="J392" s="31">
        <v>1687.348</v>
      </c>
      <c r="K392" s="31" t="s">
        <v>108</v>
      </c>
      <c r="L392" s="31" t="s">
        <v>108</v>
      </c>
      <c r="M392" s="31" t="s">
        <v>108</v>
      </c>
      <c r="N392" s="31" t="s">
        <v>108</v>
      </c>
      <c r="O392" s="31" t="s">
        <v>108</v>
      </c>
      <c r="P392" s="31" t="s">
        <v>108</v>
      </c>
      <c r="Q392" s="31" t="s">
        <v>108</v>
      </c>
      <c r="R392" s="31">
        <v>95.5</v>
      </c>
      <c r="S392" s="31" t="s">
        <v>108</v>
      </c>
    </row>
    <row r="393" spans="1:19" x14ac:dyDescent="0.35">
      <c r="A393" s="2">
        <v>33417</v>
      </c>
      <c r="B393" s="31" t="s">
        <v>108</v>
      </c>
      <c r="C393" s="31">
        <v>318.53399999999999</v>
      </c>
      <c r="D393" s="31" t="s">
        <v>108</v>
      </c>
      <c r="E393" s="31">
        <v>153.7792</v>
      </c>
      <c r="F393" s="31">
        <v>61.892400000000002</v>
      </c>
      <c r="G393" s="31">
        <v>168.70609999999999</v>
      </c>
      <c r="H393" s="31">
        <v>23.511600000000001</v>
      </c>
      <c r="I393" s="31">
        <v>1071.3240000000001</v>
      </c>
      <c r="J393" s="31">
        <v>1696.0450000000001</v>
      </c>
      <c r="K393" s="31" t="s">
        <v>108</v>
      </c>
      <c r="L393" s="31" t="s">
        <v>108</v>
      </c>
      <c r="M393" s="31" t="s">
        <v>108</v>
      </c>
      <c r="N393" s="31" t="s">
        <v>108</v>
      </c>
      <c r="O393" s="31" t="s">
        <v>108</v>
      </c>
      <c r="P393" s="31" t="s">
        <v>108</v>
      </c>
      <c r="Q393" s="31" t="s">
        <v>108</v>
      </c>
      <c r="R393" s="31">
        <v>96.03</v>
      </c>
      <c r="S393" s="31" t="s">
        <v>108</v>
      </c>
    </row>
    <row r="394" spans="1:19" x14ac:dyDescent="0.35">
      <c r="A394" s="2">
        <v>33420</v>
      </c>
      <c r="B394" s="31" t="s">
        <v>108</v>
      </c>
      <c r="C394" s="31">
        <v>322.851</v>
      </c>
      <c r="D394" s="31" t="s">
        <v>108</v>
      </c>
      <c r="E394" s="31">
        <v>155.37469999999999</v>
      </c>
      <c r="F394" s="31">
        <v>61.875700000000002</v>
      </c>
      <c r="G394" s="31">
        <v>170.6705</v>
      </c>
      <c r="H394" s="31">
        <v>24.366099999999999</v>
      </c>
      <c r="I394" s="31">
        <v>1077.7670000000001</v>
      </c>
      <c r="J394" s="31">
        <v>1694.414</v>
      </c>
      <c r="K394" s="31" t="s">
        <v>108</v>
      </c>
      <c r="L394" s="31" t="s">
        <v>108</v>
      </c>
      <c r="M394" s="31" t="s">
        <v>108</v>
      </c>
      <c r="N394" s="31" t="s">
        <v>108</v>
      </c>
      <c r="O394" s="31" t="s">
        <v>108</v>
      </c>
      <c r="P394" s="31" t="s">
        <v>108</v>
      </c>
      <c r="Q394" s="31" t="s">
        <v>108</v>
      </c>
      <c r="R394" s="31">
        <v>96.81</v>
      </c>
      <c r="S394" s="31" t="s">
        <v>108</v>
      </c>
    </row>
    <row r="395" spans="1:19" x14ac:dyDescent="0.35">
      <c r="A395" s="2">
        <v>33421</v>
      </c>
      <c r="B395" s="31" t="s">
        <v>108</v>
      </c>
      <c r="C395" s="31">
        <v>326.03699999999998</v>
      </c>
      <c r="D395" s="31" t="s">
        <v>108</v>
      </c>
      <c r="E395" s="31">
        <v>158.75399999999999</v>
      </c>
      <c r="F395" s="31">
        <v>61.792099999999998</v>
      </c>
      <c r="G395" s="31">
        <v>169.17760000000001</v>
      </c>
      <c r="H395" s="31">
        <v>24.391999999999999</v>
      </c>
      <c r="I395" s="31">
        <v>1076.4110000000001</v>
      </c>
      <c r="J395" s="31">
        <v>1693.87</v>
      </c>
      <c r="K395" s="31" t="s">
        <v>108</v>
      </c>
      <c r="L395" s="31" t="s">
        <v>108</v>
      </c>
      <c r="M395" s="31" t="s">
        <v>108</v>
      </c>
      <c r="N395" s="31" t="s">
        <v>108</v>
      </c>
      <c r="O395" s="31" t="s">
        <v>108</v>
      </c>
      <c r="P395" s="31" t="s">
        <v>108</v>
      </c>
      <c r="Q395" s="31" t="s">
        <v>108</v>
      </c>
      <c r="R395" s="31">
        <v>97.15</v>
      </c>
      <c r="S395" s="31" t="s">
        <v>108</v>
      </c>
    </row>
    <row r="396" spans="1:19" x14ac:dyDescent="0.35">
      <c r="A396" s="2">
        <v>33422</v>
      </c>
      <c r="B396" s="31" t="s">
        <v>108</v>
      </c>
      <c r="C396" s="31">
        <v>318.84199999999998</v>
      </c>
      <c r="D396" s="31" t="s">
        <v>108</v>
      </c>
      <c r="E396" s="31">
        <v>155.78380000000001</v>
      </c>
      <c r="F396" s="31">
        <v>62.1601</v>
      </c>
      <c r="G396" s="31">
        <v>169.41329999999999</v>
      </c>
      <c r="H396" s="31">
        <v>24.158999999999999</v>
      </c>
      <c r="I396" s="31">
        <v>1074.6020000000001</v>
      </c>
      <c r="J396" s="31">
        <v>1696.0450000000001</v>
      </c>
      <c r="K396" s="31" t="s">
        <v>108</v>
      </c>
      <c r="L396" s="31" t="s">
        <v>108</v>
      </c>
      <c r="M396" s="31" t="s">
        <v>108</v>
      </c>
      <c r="N396" s="31" t="s">
        <v>108</v>
      </c>
      <c r="O396" s="31" t="s">
        <v>108</v>
      </c>
      <c r="P396" s="31" t="s">
        <v>108</v>
      </c>
      <c r="Q396" s="31" t="s">
        <v>108</v>
      </c>
      <c r="R396" s="31">
        <v>97.07</v>
      </c>
      <c r="S396" s="31" t="s">
        <v>108</v>
      </c>
    </row>
    <row r="397" spans="1:19" x14ac:dyDescent="0.35">
      <c r="A397" s="2">
        <v>33423</v>
      </c>
      <c r="B397" s="31" t="s">
        <v>108</v>
      </c>
      <c r="C397" s="31">
        <v>318.84199999999998</v>
      </c>
      <c r="D397" s="31" t="s">
        <v>108</v>
      </c>
      <c r="E397" s="31">
        <v>155.78380000000001</v>
      </c>
      <c r="F397" s="31">
        <v>62.1601</v>
      </c>
      <c r="G397" s="31">
        <v>169.41329999999999</v>
      </c>
      <c r="H397" s="31">
        <v>24.158999999999999</v>
      </c>
      <c r="I397" s="31">
        <v>1076.4110000000001</v>
      </c>
      <c r="J397" s="31">
        <v>1696.0450000000001</v>
      </c>
      <c r="K397" s="31" t="s">
        <v>108</v>
      </c>
      <c r="L397" s="31" t="s">
        <v>108</v>
      </c>
      <c r="M397" s="31" t="s">
        <v>108</v>
      </c>
      <c r="N397" s="31" t="s">
        <v>108</v>
      </c>
      <c r="O397" s="31" t="s">
        <v>108</v>
      </c>
      <c r="P397" s="31" t="s">
        <v>108</v>
      </c>
      <c r="Q397" s="31" t="s">
        <v>108</v>
      </c>
      <c r="R397" s="31">
        <v>97.07</v>
      </c>
      <c r="S397" s="31" t="s">
        <v>108</v>
      </c>
    </row>
    <row r="398" spans="1:19" x14ac:dyDescent="0.35">
      <c r="A398" s="2">
        <v>33424</v>
      </c>
      <c r="B398" s="31" t="s">
        <v>108</v>
      </c>
      <c r="C398" s="31">
        <v>321.87400000000002</v>
      </c>
      <c r="D398" s="31" t="s">
        <v>108</v>
      </c>
      <c r="E398" s="31">
        <v>155.78380000000001</v>
      </c>
      <c r="F398" s="31">
        <v>62.1601</v>
      </c>
      <c r="G398" s="31">
        <v>167.2131</v>
      </c>
      <c r="H398" s="31">
        <v>24.158999999999999</v>
      </c>
      <c r="I398" s="31">
        <v>1075.393</v>
      </c>
      <c r="J398" s="31">
        <v>1685.174</v>
      </c>
      <c r="K398" s="31" t="s">
        <v>108</v>
      </c>
      <c r="L398" s="31" t="s">
        <v>108</v>
      </c>
      <c r="M398" s="31" t="s">
        <v>108</v>
      </c>
      <c r="N398" s="31" t="s">
        <v>108</v>
      </c>
      <c r="O398" s="31" t="s">
        <v>108</v>
      </c>
      <c r="P398" s="31" t="s">
        <v>108</v>
      </c>
      <c r="Q398" s="31" t="s">
        <v>108</v>
      </c>
      <c r="R398" s="31">
        <v>96.72</v>
      </c>
      <c r="S398" s="31" t="s">
        <v>108</v>
      </c>
    </row>
    <row r="399" spans="1:19" x14ac:dyDescent="0.35">
      <c r="A399" s="2">
        <v>33427</v>
      </c>
      <c r="B399" s="31" t="s">
        <v>108</v>
      </c>
      <c r="C399" s="31">
        <v>323.58800000000002</v>
      </c>
      <c r="D399" s="31" t="s">
        <v>108</v>
      </c>
      <c r="E399" s="31">
        <v>155.78380000000001</v>
      </c>
      <c r="F399" s="31">
        <v>62.243699999999997</v>
      </c>
      <c r="G399" s="31">
        <v>163.04849999999999</v>
      </c>
      <c r="H399" s="31">
        <v>23.770600000000002</v>
      </c>
      <c r="I399" s="31">
        <v>1074.7149999999999</v>
      </c>
      <c r="J399" s="31">
        <v>1686.8040000000001</v>
      </c>
      <c r="K399" s="31" t="s">
        <v>108</v>
      </c>
      <c r="L399" s="31" t="s">
        <v>108</v>
      </c>
      <c r="M399" s="31" t="s">
        <v>108</v>
      </c>
      <c r="N399" s="31" t="s">
        <v>108</v>
      </c>
      <c r="O399" s="31" t="s">
        <v>108</v>
      </c>
      <c r="P399" s="31" t="s">
        <v>108</v>
      </c>
      <c r="Q399" s="31" t="s">
        <v>108</v>
      </c>
      <c r="R399" s="31">
        <v>96.03</v>
      </c>
      <c r="S399" s="31" t="s">
        <v>108</v>
      </c>
    </row>
    <row r="400" spans="1:19" x14ac:dyDescent="0.35">
      <c r="A400" s="2">
        <v>33428</v>
      </c>
      <c r="B400" s="31" t="s">
        <v>108</v>
      </c>
      <c r="C400" s="31">
        <v>326.37799999999999</v>
      </c>
      <c r="D400" s="31" t="s">
        <v>108</v>
      </c>
      <c r="E400" s="31">
        <v>154.62459999999999</v>
      </c>
      <c r="F400" s="31">
        <v>61.993699999999997</v>
      </c>
      <c r="G400" s="31">
        <v>163.9914</v>
      </c>
      <c r="H400" s="31">
        <v>23.408100000000001</v>
      </c>
      <c r="I400" s="31">
        <v>1074.7149999999999</v>
      </c>
      <c r="J400" s="31">
        <v>1684.63</v>
      </c>
      <c r="K400" s="31" t="s">
        <v>108</v>
      </c>
      <c r="L400" s="31" t="s">
        <v>108</v>
      </c>
      <c r="M400" s="31" t="s">
        <v>108</v>
      </c>
      <c r="N400" s="31" t="s">
        <v>108</v>
      </c>
      <c r="O400" s="31" t="s">
        <v>108</v>
      </c>
      <c r="P400" s="31" t="s">
        <v>108</v>
      </c>
      <c r="Q400" s="31" t="s">
        <v>108</v>
      </c>
      <c r="R400" s="31">
        <v>96.48</v>
      </c>
      <c r="S400" s="31" t="s">
        <v>108</v>
      </c>
    </row>
    <row r="401" spans="1:19" x14ac:dyDescent="0.35">
      <c r="A401" s="2">
        <v>33429</v>
      </c>
      <c r="B401" s="31" t="s">
        <v>108</v>
      </c>
      <c r="C401" s="31">
        <v>329.262</v>
      </c>
      <c r="D401" s="31" t="s">
        <v>108</v>
      </c>
      <c r="E401" s="31">
        <v>151.97219999999999</v>
      </c>
      <c r="F401" s="31">
        <v>62.1</v>
      </c>
      <c r="G401" s="31">
        <v>165.24870000000001</v>
      </c>
      <c r="H401" s="31">
        <v>23.822399999999998</v>
      </c>
      <c r="I401" s="31">
        <v>1074.7149999999999</v>
      </c>
      <c r="J401" s="31">
        <v>1686.8040000000001</v>
      </c>
      <c r="K401" s="31" t="s">
        <v>108</v>
      </c>
      <c r="L401" s="31" t="s">
        <v>108</v>
      </c>
      <c r="M401" s="31" t="s">
        <v>108</v>
      </c>
      <c r="N401" s="31" t="s">
        <v>108</v>
      </c>
      <c r="O401" s="31" t="s">
        <v>108</v>
      </c>
      <c r="P401" s="31" t="s">
        <v>108</v>
      </c>
      <c r="Q401" s="31" t="s">
        <v>108</v>
      </c>
      <c r="R401" s="31">
        <v>96.35</v>
      </c>
      <c r="S401" s="31" t="s">
        <v>108</v>
      </c>
    </row>
    <row r="402" spans="1:19" x14ac:dyDescent="0.35">
      <c r="A402" s="2">
        <v>33430</v>
      </c>
      <c r="B402" s="31" t="s">
        <v>108</v>
      </c>
      <c r="C402" s="31">
        <v>328.08</v>
      </c>
      <c r="D402" s="31" t="s">
        <v>108</v>
      </c>
      <c r="E402" s="31">
        <v>150.10939999999999</v>
      </c>
      <c r="F402" s="31">
        <v>61.709699999999998</v>
      </c>
      <c r="G402" s="31">
        <v>163.83430000000001</v>
      </c>
      <c r="H402" s="31">
        <v>23.951799999999999</v>
      </c>
      <c r="I402" s="31">
        <v>1074.6020000000001</v>
      </c>
      <c r="J402" s="31">
        <v>1693.327</v>
      </c>
      <c r="K402" s="31" t="s">
        <v>108</v>
      </c>
      <c r="L402" s="31" t="s">
        <v>108</v>
      </c>
      <c r="M402" s="31" t="s">
        <v>108</v>
      </c>
      <c r="N402" s="31" t="s">
        <v>108</v>
      </c>
      <c r="O402" s="31" t="s">
        <v>108</v>
      </c>
      <c r="P402" s="31" t="s">
        <v>108</v>
      </c>
      <c r="Q402" s="31" t="s">
        <v>108</v>
      </c>
      <c r="R402" s="31">
        <v>97.18</v>
      </c>
      <c r="S402" s="31" t="s">
        <v>108</v>
      </c>
    </row>
    <row r="403" spans="1:19" x14ac:dyDescent="0.35">
      <c r="A403" s="2">
        <v>33431</v>
      </c>
      <c r="B403" s="31" t="s">
        <v>108</v>
      </c>
      <c r="C403" s="31">
        <v>332.34300000000002</v>
      </c>
      <c r="D403" s="31" t="s">
        <v>108</v>
      </c>
      <c r="E403" s="31">
        <v>151.02369999999999</v>
      </c>
      <c r="F403" s="31">
        <v>61.825000000000003</v>
      </c>
      <c r="G403" s="31">
        <v>166.89879999999999</v>
      </c>
      <c r="H403" s="31">
        <v>24.7028</v>
      </c>
      <c r="I403" s="31">
        <v>1075.7329999999999</v>
      </c>
      <c r="J403" s="31">
        <v>1699.306</v>
      </c>
      <c r="K403" s="31" t="s">
        <v>108</v>
      </c>
      <c r="L403" s="31" t="s">
        <v>108</v>
      </c>
      <c r="M403" s="31" t="s">
        <v>108</v>
      </c>
      <c r="N403" s="31" t="s">
        <v>108</v>
      </c>
      <c r="O403" s="31" t="s">
        <v>108</v>
      </c>
      <c r="P403" s="31" t="s">
        <v>108</v>
      </c>
      <c r="Q403" s="31" t="s">
        <v>108</v>
      </c>
      <c r="R403" s="31">
        <v>95.15</v>
      </c>
      <c r="S403" s="31" t="s">
        <v>108</v>
      </c>
    </row>
    <row r="404" spans="1:19" x14ac:dyDescent="0.35">
      <c r="A404" s="2">
        <v>33434</v>
      </c>
      <c r="B404" s="31" t="s">
        <v>108</v>
      </c>
      <c r="C404" s="31">
        <v>326.97399999999999</v>
      </c>
      <c r="D404" s="31" t="s">
        <v>108</v>
      </c>
      <c r="E404" s="31">
        <v>150.6395</v>
      </c>
      <c r="F404" s="31">
        <v>61.923499999999997</v>
      </c>
      <c r="G404" s="31">
        <v>167.99889999999999</v>
      </c>
      <c r="H404" s="31">
        <v>25.039400000000001</v>
      </c>
      <c r="I404" s="31">
        <v>1078.558</v>
      </c>
      <c r="J404" s="31">
        <v>1698.7619999999999</v>
      </c>
      <c r="K404" s="31" t="s">
        <v>108</v>
      </c>
      <c r="L404" s="31" t="s">
        <v>108</v>
      </c>
      <c r="M404" s="31" t="s">
        <v>108</v>
      </c>
      <c r="N404" s="31" t="s">
        <v>108</v>
      </c>
      <c r="O404" s="31" t="s">
        <v>108</v>
      </c>
      <c r="P404" s="31" t="s">
        <v>108</v>
      </c>
      <c r="Q404" s="31" t="s">
        <v>108</v>
      </c>
      <c r="R404" s="31">
        <v>95.21</v>
      </c>
      <c r="S404" s="31" t="s">
        <v>108</v>
      </c>
    </row>
    <row r="405" spans="1:19" x14ac:dyDescent="0.35">
      <c r="A405" s="2">
        <v>33435</v>
      </c>
      <c r="B405" s="31" t="s">
        <v>108</v>
      </c>
      <c r="C405" s="31">
        <v>327.44799999999998</v>
      </c>
      <c r="D405" s="31" t="s">
        <v>108</v>
      </c>
      <c r="E405" s="31">
        <v>151.25030000000001</v>
      </c>
      <c r="F405" s="31">
        <v>61.874299999999998</v>
      </c>
      <c r="G405" s="31">
        <v>172.5564</v>
      </c>
      <c r="H405" s="31">
        <v>24.003599999999999</v>
      </c>
      <c r="I405" s="31">
        <v>1077.7670000000001</v>
      </c>
      <c r="J405" s="31">
        <v>1697.675</v>
      </c>
      <c r="K405" s="31" t="s">
        <v>108</v>
      </c>
      <c r="L405" s="31" t="s">
        <v>108</v>
      </c>
      <c r="M405" s="31" t="s">
        <v>108</v>
      </c>
      <c r="N405" s="31" t="s">
        <v>108</v>
      </c>
      <c r="O405" s="31" t="s">
        <v>108</v>
      </c>
      <c r="P405" s="31" t="s">
        <v>108</v>
      </c>
      <c r="Q405" s="31" t="s">
        <v>108</v>
      </c>
      <c r="R405" s="31">
        <v>95.64</v>
      </c>
      <c r="S405" s="31" t="s">
        <v>108</v>
      </c>
    </row>
    <row r="406" spans="1:19" x14ac:dyDescent="0.35">
      <c r="A406" s="2">
        <v>33436</v>
      </c>
      <c r="B406" s="31" t="s">
        <v>108</v>
      </c>
      <c r="C406" s="31">
        <v>332.92200000000003</v>
      </c>
      <c r="D406" s="31" t="s">
        <v>108</v>
      </c>
      <c r="E406" s="31">
        <v>152.08879999999999</v>
      </c>
      <c r="F406" s="31">
        <v>61.989199999999997</v>
      </c>
      <c r="G406" s="31">
        <v>170.19909999999999</v>
      </c>
      <c r="H406" s="31">
        <v>24.236699999999999</v>
      </c>
      <c r="I406" s="31">
        <v>1077.9929999999999</v>
      </c>
      <c r="J406" s="31">
        <v>1694.414</v>
      </c>
      <c r="K406" s="31" t="s">
        <v>108</v>
      </c>
      <c r="L406" s="31" t="s">
        <v>108</v>
      </c>
      <c r="M406" s="31" t="s">
        <v>108</v>
      </c>
      <c r="N406" s="31" t="s">
        <v>108</v>
      </c>
      <c r="O406" s="31" t="s">
        <v>108</v>
      </c>
      <c r="P406" s="31" t="s">
        <v>108</v>
      </c>
      <c r="Q406" s="31" t="s">
        <v>108</v>
      </c>
      <c r="R406" s="31">
        <v>95.24</v>
      </c>
      <c r="S406" s="31" t="s">
        <v>108</v>
      </c>
    </row>
    <row r="407" spans="1:19" x14ac:dyDescent="0.35">
      <c r="A407" s="2">
        <v>33437</v>
      </c>
      <c r="B407" s="31" t="s">
        <v>108</v>
      </c>
      <c r="C407" s="31">
        <v>331.44799999999998</v>
      </c>
      <c r="D407" s="31" t="s">
        <v>108</v>
      </c>
      <c r="E407" s="31">
        <v>151.39580000000001</v>
      </c>
      <c r="F407" s="31">
        <v>62.0548</v>
      </c>
      <c r="G407" s="31">
        <v>165.24870000000001</v>
      </c>
      <c r="H407" s="31">
        <v>24.314299999999999</v>
      </c>
      <c r="I407" s="31">
        <v>1076.75</v>
      </c>
      <c r="J407" s="31">
        <v>1693.87</v>
      </c>
      <c r="K407" s="31" t="s">
        <v>108</v>
      </c>
      <c r="L407" s="31" t="s">
        <v>108</v>
      </c>
      <c r="M407" s="31" t="s">
        <v>108</v>
      </c>
      <c r="N407" s="31" t="s">
        <v>108</v>
      </c>
      <c r="O407" s="31" t="s">
        <v>108</v>
      </c>
      <c r="P407" s="31" t="s">
        <v>108</v>
      </c>
      <c r="Q407" s="31" t="s">
        <v>108</v>
      </c>
      <c r="R407" s="31">
        <v>94.66</v>
      </c>
      <c r="S407" s="31" t="s">
        <v>108</v>
      </c>
    </row>
    <row r="408" spans="1:19" x14ac:dyDescent="0.35">
      <c r="A408" s="2">
        <v>33438</v>
      </c>
      <c r="B408" s="31" t="s">
        <v>108</v>
      </c>
      <c r="C408" s="31">
        <v>336.76400000000001</v>
      </c>
      <c r="D408" s="31" t="s">
        <v>108</v>
      </c>
      <c r="E408" s="31">
        <v>152.98859999999999</v>
      </c>
      <c r="F408" s="31">
        <v>62.087699999999998</v>
      </c>
      <c r="G408" s="31">
        <v>165.32730000000001</v>
      </c>
      <c r="H408" s="31">
        <v>25.246500000000001</v>
      </c>
      <c r="I408" s="31">
        <v>1077.7670000000001</v>
      </c>
      <c r="J408" s="31">
        <v>1697.1320000000001</v>
      </c>
      <c r="K408" s="31" t="s">
        <v>108</v>
      </c>
      <c r="L408" s="31" t="s">
        <v>108</v>
      </c>
      <c r="M408" s="31" t="s">
        <v>108</v>
      </c>
      <c r="N408" s="31" t="s">
        <v>108</v>
      </c>
      <c r="O408" s="31" t="s">
        <v>108</v>
      </c>
      <c r="P408" s="31" t="s">
        <v>108</v>
      </c>
      <c r="Q408" s="31" t="s">
        <v>108</v>
      </c>
      <c r="R408" s="31">
        <v>93.48</v>
      </c>
      <c r="S408" s="31" t="s">
        <v>108</v>
      </c>
    </row>
    <row r="409" spans="1:19" x14ac:dyDescent="0.35">
      <c r="A409" s="2">
        <v>33441</v>
      </c>
      <c r="B409" s="31" t="s">
        <v>108</v>
      </c>
      <c r="C409" s="31">
        <v>335.65899999999999</v>
      </c>
      <c r="D409" s="31" t="s">
        <v>108</v>
      </c>
      <c r="E409" s="31">
        <v>152.6814</v>
      </c>
      <c r="F409" s="31">
        <v>61.5623</v>
      </c>
      <c r="G409" s="31">
        <v>169.7276</v>
      </c>
      <c r="H409" s="31">
        <v>24.8581</v>
      </c>
      <c r="I409" s="31">
        <v>1077.9929999999999</v>
      </c>
      <c r="J409" s="31">
        <v>1697.675</v>
      </c>
      <c r="K409" s="31" t="s">
        <v>108</v>
      </c>
      <c r="L409" s="31" t="s">
        <v>108</v>
      </c>
      <c r="M409" s="31" t="s">
        <v>108</v>
      </c>
      <c r="N409" s="31" t="s">
        <v>108</v>
      </c>
      <c r="O409" s="31" t="s">
        <v>108</v>
      </c>
      <c r="P409" s="31" t="s">
        <v>108</v>
      </c>
      <c r="Q409" s="31" t="s">
        <v>108</v>
      </c>
      <c r="R409" s="31">
        <v>94.17</v>
      </c>
      <c r="S409" s="31" t="s">
        <v>108</v>
      </c>
    </row>
    <row r="410" spans="1:19" x14ac:dyDescent="0.35">
      <c r="A410" s="2">
        <v>33442</v>
      </c>
      <c r="B410" s="31" t="s">
        <v>108</v>
      </c>
      <c r="C410" s="31">
        <v>333.34300000000002</v>
      </c>
      <c r="D410" s="31" t="s">
        <v>108</v>
      </c>
      <c r="E410" s="31">
        <v>152.52799999999999</v>
      </c>
      <c r="F410" s="31">
        <v>61.611600000000003</v>
      </c>
      <c r="G410" s="31">
        <v>178.99979999999999</v>
      </c>
      <c r="H410" s="31">
        <v>25.039400000000001</v>
      </c>
      <c r="I410" s="31">
        <v>1078.7840000000001</v>
      </c>
      <c r="J410" s="31">
        <v>1693.87</v>
      </c>
      <c r="K410" s="31" t="s">
        <v>108</v>
      </c>
      <c r="L410" s="31" t="s">
        <v>108</v>
      </c>
      <c r="M410" s="31" t="s">
        <v>108</v>
      </c>
      <c r="N410" s="31" t="s">
        <v>108</v>
      </c>
      <c r="O410" s="31" t="s">
        <v>108</v>
      </c>
      <c r="P410" s="31" t="s">
        <v>108</v>
      </c>
      <c r="Q410" s="31" t="s">
        <v>108</v>
      </c>
      <c r="R410" s="31">
        <v>94</v>
      </c>
      <c r="S410" s="31" t="s">
        <v>108</v>
      </c>
    </row>
    <row r="411" spans="1:19" x14ac:dyDescent="0.35">
      <c r="A411" s="2">
        <v>33443</v>
      </c>
      <c r="B411" s="31" t="s">
        <v>108</v>
      </c>
      <c r="C411" s="31">
        <v>337.02800000000002</v>
      </c>
      <c r="D411" s="31" t="s">
        <v>108</v>
      </c>
      <c r="E411" s="31">
        <v>151.83500000000001</v>
      </c>
      <c r="F411" s="31">
        <v>60.971299999999999</v>
      </c>
      <c r="G411" s="31">
        <v>175.62090000000001</v>
      </c>
      <c r="H411" s="31">
        <v>24.9358</v>
      </c>
      <c r="I411" s="31">
        <v>1080.48</v>
      </c>
      <c r="J411" s="31">
        <v>1704.1969999999999</v>
      </c>
      <c r="K411" s="31" t="s">
        <v>108</v>
      </c>
      <c r="L411" s="31" t="s">
        <v>108</v>
      </c>
      <c r="M411" s="31" t="s">
        <v>108</v>
      </c>
      <c r="N411" s="31" t="s">
        <v>108</v>
      </c>
      <c r="O411" s="31" t="s">
        <v>108</v>
      </c>
      <c r="P411" s="31" t="s">
        <v>108</v>
      </c>
      <c r="Q411" s="31" t="s">
        <v>108</v>
      </c>
      <c r="R411" s="31">
        <v>93.23</v>
      </c>
      <c r="S411" s="31" t="s">
        <v>108</v>
      </c>
    </row>
    <row r="412" spans="1:19" x14ac:dyDescent="0.35">
      <c r="A412" s="2">
        <v>33444</v>
      </c>
      <c r="B412" s="31" t="s">
        <v>108</v>
      </c>
      <c r="C412" s="31">
        <v>335.13299999999998</v>
      </c>
      <c r="D412" s="31" t="s">
        <v>108</v>
      </c>
      <c r="E412" s="31">
        <v>153.0515</v>
      </c>
      <c r="F412" s="31">
        <v>60.9878</v>
      </c>
      <c r="G412" s="31">
        <v>175.93520000000001</v>
      </c>
      <c r="H412" s="31">
        <v>24.6769</v>
      </c>
      <c r="I412" s="31">
        <v>1082.402</v>
      </c>
      <c r="J412" s="31">
        <v>1709.0889999999999</v>
      </c>
      <c r="K412" s="31" t="s">
        <v>108</v>
      </c>
      <c r="L412" s="31" t="s">
        <v>108</v>
      </c>
      <c r="M412" s="31" t="s">
        <v>108</v>
      </c>
      <c r="N412" s="31" t="s">
        <v>108</v>
      </c>
      <c r="O412" s="31" t="s">
        <v>108</v>
      </c>
      <c r="P412" s="31" t="s">
        <v>108</v>
      </c>
      <c r="Q412" s="31" t="s">
        <v>108</v>
      </c>
      <c r="R412" s="31">
        <v>94.19</v>
      </c>
      <c r="S412" s="31" t="s">
        <v>108</v>
      </c>
    </row>
    <row r="413" spans="1:19" x14ac:dyDescent="0.35">
      <c r="A413" s="2">
        <v>33445</v>
      </c>
      <c r="B413" s="31" t="s">
        <v>108</v>
      </c>
      <c r="C413" s="31">
        <v>333.92200000000003</v>
      </c>
      <c r="D413" s="31" t="s">
        <v>108</v>
      </c>
      <c r="E413" s="31">
        <v>155.01859999999999</v>
      </c>
      <c r="F413" s="31">
        <v>61.316099999999999</v>
      </c>
      <c r="G413" s="31">
        <v>181.0428</v>
      </c>
      <c r="H413" s="31">
        <v>26.6189</v>
      </c>
      <c r="I413" s="31">
        <v>1085.3399999999999</v>
      </c>
      <c r="J413" s="31">
        <v>1709.0889999999999</v>
      </c>
      <c r="K413" s="31" t="s">
        <v>108</v>
      </c>
      <c r="L413" s="31" t="s">
        <v>108</v>
      </c>
      <c r="M413" s="31" t="s">
        <v>108</v>
      </c>
      <c r="N413" s="31" t="s">
        <v>108</v>
      </c>
      <c r="O413" s="31" t="s">
        <v>108</v>
      </c>
      <c r="P413" s="31" t="s">
        <v>108</v>
      </c>
      <c r="Q413" s="31" t="s">
        <v>108</v>
      </c>
      <c r="R413" s="31">
        <v>93.52</v>
      </c>
      <c r="S413" s="31" t="s">
        <v>108</v>
      </c>
    </row>
    <row r="414" spans="1:19" x14ac:dyDescent="0.35">
      <c r="A414" s="2">
        <v>33448</v>
      </c>
      <c r="B414" s="31" t="s">
        <v>108</v>
      </c>
      <c r="C414" s="31">
        <v>329.44799999999998</v>
      </c>
      <c r="D414" s="31" t="s">
        <v>108</v>
      </c>
      <c r="E414" s="31">
        <v>154.32579999999999</v>
      </c>
      <c r="F414" s="31">
        <v>60.872799999999998</v>
      </c>
      <c r="G414" s="31">
        <v>187.95760000000001</v>
      </c>
      <c r="H414" s="31">
        <v>26.593</v>
      </c>
      <c r="I414" s="31">
        <v>1084.8879999999999</v>
      </c>
      <c r="J414" s="31">
        <v>1707.4590000000001</v>
      </c>
      <c r="K414" s="31" t="s">
        <v>108</v>
      </c>
      <c r="L414" s="31" t="s">
        <v>108</v>
      </c>
      <c r="M414" s="31" t="s">
        <v>108</v>
      </c>
      <c r="N414" s="31" t="s">
        <v>108</v>
      </c>
      <c r="O414" s="31" t="s">
        <v>108</v>
      </c>
      <c r="P414" s="31" t="s">
        <v>108</v>
      </c>
      <c r="Q414" s="31" t="s">
        <v>108</v>
      </c>
      <c r="R414" s="31">
        <v>93.68</v>
      </c>
      <c r="S414" s="31" t="s">
        <v>108</v>
      </c>
    </row>
    <row r="415" spans="1:19" x14ac:dyDescent="0.35">
      <c r="A415" s="2">
        <v>33449</v>
      </c>
      <c r="B415" s="31" t="s">
        <v>108</v>
      </c>
      <c r="C415" s="31">
        <v>335.02699999999999</v>
      </c>
      <c r="D415" s="31" t="s">
        <v>108</v>
      </c>
      <c r="E415" s="31">
        <v>153.8647</v>
      </c>
      <c r="F415" s="31">
        <v>60.7087</v>
      </c>
      <c r="G415" s="31">
        <v>185.91460000000001</v>
      </c>
      <c r="H415" s="31">
        <v>26.334099999999999</v>
      </c>
      <c r="I415" s="31">
        <v>1088.3920000000001</v>
      </c>
      <c r="J415" s="31">
        <v>1708.002</v>
      </c>
      <c r="K415" s="31" t="s">
        <v>108</v>
      </c>
      <c r="L415" s="31" t="s">
        <v>108</v>
      </c>
      <c r="M415" s="31" t="s">
        <v>108</v>
      </c>
      <c r="N415" s="31" t="s">
        <v>108</v>
      </c>
      <c r="O415" s="31" t="s">
        <v>108</v>
      </c>
      <c r="P415" s="31" t="s">
        <v>108</v>
      </c>
      <c r="Q415" s="31" t="s">
        <v>108</v>
      </c>
      <c r="R415" s="31">
        <v>94</v>
      </c>
      <c r="S415" s="31" t="s">
        <v>108</v>
      </c>
    </row>
    <row r="416" spans="1:19" x14ac:dyDescent="0.35">
      <c r="A416" s="2">
        <v>33450</v>
      </c>
      <c r="B416" s="31" t="s">
        <v>108</v>
      </c>
      <c r="C416" s="31">
        <v>343.87</v>
      </c>
      <c r="D416" s="31" t="s">
        <v>108</v>
      </c>
      <c r="E416" s="31">
        <v>155.23169999999999</v>
      </c>
      <c r="F416" s="31">
        <v>60.872799999999998</v>
      </c>
      <c r="G416" s="31">
        <v>188.74340000000001</v>
      </c>
      <c r="H416" s="31">
        <v>26.8261</v>
      </c>
      <c r="I416" s="31">
        <v>1089.297</v>
      </c>
      <c r="J416" s="31">
        <v>1712.894</v>
      </c>
      <c r="K416" s="31" t="s">
        <v>108</v>
      </c>
      <c r="L416" s="31" t="s">
        <v>108</v>
      </c>
      <c r="M416" s="31" t="s">
        <v>108</v>
      </c>
      <c r="N416" s="31" t="s">
        <v>108</v>
      </c>
      <c r="O416" s="31" t="s">
        <v>108</v>
      </c>
      <c r="P416" s="31" t="s">
        <v>108</v>
      </c>
      <c r="Q416" s="31" t="s">
        <v>108</v>
      </c>
      <c r="R416" s="31">
        <v>93.49</v>
      </c>
      <c r="S416" s="31" t="s">
        <v>108</v>
      </c>
    </row>
    <row r="417" spans="1:19" x14ac:dyDescent="0.35">
      <c r="A417" s="2">
        <v>33451</v>
      </c>
      <c r="B417" s="31" t="s">
        <v>108</v>
      </c>
      <c r="C417" s="31">
        <v>343.08100000000002</v>
      </c>
      <c r="D417" s="31" t="s">
        <v>108</v>
      </c>
      <c r="E417" s="31">
        <v>154.46170000000001</v>
      </c>
      <c r="F417" s="31">
        <v>60.790799999999997</v>
      </c>
      <c r="G417" s="31">
        <v>197.3869</v>
      </c>
      <c r="H417" s="31">
        <v>26.8002</v>
      </c>
      <c r="I417" s="31">
        <v>1088.6179999999999</v>
      </c>
      <c r="J417" s="31">
        <v>1709.0889999999999</v>
      </c>
      <c r="K417" s="31" t="s">
        <v>108</v>
      </c>
      <c r="L417" s="31" t="s">
        <v>108</v>
      </c>
      <c r="M417" s="31" t="s">
        <v>108</v>
      </c>
      <c r="N417" s="31" t="s">
        <v>108</v>
      </c>
      <c r="O417" s="31" t="s">
        <v>108</v>
      </c>
      <c r="P417" s="31" t="s">
        <v>108</v>
      </c>
      <c r="Q417" s="31" t="s">
        <v>108</v>
      </c>
      <c r="R417" s="31">
        <v>93.97</v>
      </c>
      <c r="S417" s="31" t="s">
        <v>108</v>
      </c>
    </row>
    <row r="418" spans="1:19" x14ac:dyDescent="0.35">
      <c r="A418" s="2">
        <v>33452</v>
      </c>
      <c r="B418" s="31" t="s">
        <v>108</v>
      </c>
      <c r="C418" s="31">
        <v>349.50200000000001</v>
      </c>
      <c r="D418" s="31" t="s">
        <v>108</v>
      </c>
      <c r="E418" s="31">
        <v>154.38509999999999</v>
      </c>
      <c r="F418" s="31">
        <v>59.477400000000003</v>
      </c>
      <c r="G418" s="31">
        <v>203.51599999999999</v>
      </c>
      <c r="H418" s="31">
        <v>27.732299999999999</v>
      </c>
      <c r="I418" s="31">
        <v>1089.0709999999999</v>
      </c>
      <c r="J418" s="31">
        <v>1727.0260000000001</v>
      </c>
      <c r="K418" s="31" t="s">
        <v>108</v>
      </c>
      <c r="L418" s="31" t="s">
        <v>108</v>
      </c>
      <c r="M418" s="31" t="s">
        <v>108</v>
      </c>
      <c r="N418" s="31" t="s">
        <v>108</v>
      </c>
      <c r="O418" s="31" t="s">
        <v>108</v>
      </c>
      <c r="P418" s="31" t="s">
        <v>108</v>
      </c>
      <c r="Q418" s="31" t="s">
        <v>108</v>
      </c>
      <c r="R418" s="31">
        <v>93.33</v>
      </c>
      <c r="S418" s="31" t="s">
        <v>108</v>
      </c>
    </row>
    <row r="419" spans="1:19" x14ac:dyDescent="0.35">
      <c r="A419" s="2">
        <v>33455</v>
      </c>
      <c r="B419" s="31" t="s">
        <v>108</v>
      </c>
      <c r="C419" s="31">
        <v>353.50299999999999</v>
      </c>
      <c r="D419" s="31" t="s">
        <v>108</v>
      </c>
      <c r="E419" s="31">
        <v>155.4503</v>
      </c>
      <c r="F419" s="31">
        <v>59.543100000000003</v>
      </c>
      <c r="G419" s="31">
        <v>194.08670000000001</v>
      </c>
      <c r="H419" s="31">
        <v>28.198399999999999</v>
      </c>
      <c r="I419" s="31">
        <v>1092.3489999999999</v>
      </c>
      <c r="J419" s="31">
        <v>1728.1130000000001</v>
      </c>
      <c r="K419" s="31" t="s">
        <v>108</v>
      </c>
      <c r="L419" s="31" t="s">
        <v>108</v>
      </c>
      <c r="M419" s="31" t="s">
        <v>108</v>
      </c>
      <c r="N419" s="31" t="s">
        <v>108</v>
      </c>
      <c r="O419" s="31" t="s">
        <v>108</v>
      </c>
      <c r="P419" s="31" t="s">
        <v>108</v>
      </c>
      <c r="Q419" s="31" t="s">
        <v>108</v>
      </c>
      <c r="R419" s="31">
        <v>92.39</v>
      </c>
      <c r="S419" s="31" t="s">
        <v>108</v>
      </c>
    </row>
    <row r="420" spans="1:19" x14ac:dyDescent="0.35">
      <c r="A420" s="2">
        <v>33456</v>
      </c>
      <c r="B420" s="31" t="s">
        <v>108</v>
      </c>
      <c r="C420" s="31">
        <v>350.66</v>
      </c>
      <c r="D420" s="31" t="s">
        <v>108</v>
      </c>
      <c r="E420" s="31">
        <v>154.4479</v>
      </c>
      <c r="F420" s="31">
        <v>59.608800000000002</v>
      </c>
      <c r="G420" s="31">
        <v>183.40010000000001</v>
      </c>
      <c r="H420" s="31">
        <v>28.017199999999999</v>
      </c>
      <c r="I420" s="31">
        <v>1090.8789999999999</v>
      </c>
      <c r="J420" s="31">
        <v>1737.3530000000001</v>
      </c>
      <c r="K420" s="31" t="s">
        <v>108</v>
      </c>
      <c r="L420" s="31" t="s">
        <v>108</v>
      </c>
      <c r="M420" s="31" t="s">
        <v>108</v>
      </c>
      <c r="N420" s="31" t="s">
        <v>108</v>
      </c>
      <c r="O420" s="31" t="s">
        <v>108</v>
      </c>
      <c r="P420" s="31" t="s">
        <v>108</v>
      </c>
      <c r="Q420" s="31" t="s">
        <v>108</v>
      </c>
      <c r="R420" s="31">
        <v>91.97</v>
      </c>
      <c r="S420" s="31" t="s">
        <v>108</v>
      </c>
    </row>
    <row r="421" spans="1:19" x14ac:dyDescent="0.35">
      <c r="A421" s="2">
        <v>33457</v>
      </c>
      <c r="B421" s="31" t="s">
        <v>108</v>
      </c>
      <c r="C421" s="31">
        <v>351.66</v>
      </c>
      <c r="D421" s="31" t="s">
        <v>108</v>
      </c>
      <c r="E421" s="31">
        <v>157.09049999999999</v>
      </c>
      <c r="F421" s="31">
        <v>59.5595</v>
      </c>
      <c r="G421" s="31">
        <v>179.47120000000001</v>
      </c>
      <c r="H421" s="31">
        <v>27.680599999999998</v>
      </c>
      <c r="I421" s="31">
        <v>1091.896</v>
      </c>
      <c r="J421" s="31">
        <v>1737.3530000000001</v>
      </c>
      <c r="K421" s="31" t="s">
        <v>108</v>
      </c>
      <c r="L421" s="31" t="s">
        <v>108</v>
      </c>
      <c r="M421" s="31" t="s">
        <v>108</v>
      </c>
      <c r="N421" s="31" t="s">
        <v>108</v>
      </c>
      <c r="O421" s="31" t="s">
        <v>108</v>
      </c>
      <c r="P421" s="31" t="s">
        <v>108</v>
      </c>
      <c r="Q421" s="31" t="s">
        <v>108</v>
      </c>
      <c r="R421" s="31">
        <v>92.02</v>
      </c>
      <c r="S421" s="31" t="s">
        <v>108</v>
      </c>
    </row>
    <row r="422" spans="1:19" x14ac:dyDescent="0.35">
      <c r="A422" s="2">
        <v>33458</v>
      </c>
      <c r="B422" s="31" t="s">
        <v>108</v>
      </c>
      <c r="C422" s="31">
        <v>360.75099999999998</v>
      </c>
      <c r="D422" s="31" t="s">
        <v>108</v>
      </c>
      <c r="E422" s="31">
        <v>156.78190000000001</v>
      </c>
      <c r="F422" s="31">
        <v>59.641599999999997</v>
      </c>
      <c r="G422" s="31">
        <v>179.15690000000001</v>
      </c>
      <c r="H422" s="31">
        <v>27.2044</v>
      </c>
      <c r="I422" s="31">
        <v>1091.67</v>
      </c>
      <c r="J422" s="31">
        <v>1731.9179999999999</v>
      </c>
      <c r="K422" s="31" t="s">
        <v>108</v>
      </c>
      <c r="L422" s="31" t="s">
        <v>108</v>
      </c>
      <c r="M422" s="31" t="s">
        <v>108</v>
      </c>
      <c r="N422" s="31" t="s">
        <v>108</v>
      </c>
      <c r="O422" s="31" t="s">
        <v>108</v>
      </c>
      <c r="P422" s="31" t="s">
        <v>108</v>
      </c>
      <c r="Q422" s="31" t="s">
        <v>108</v>
      </c>
      <c r="R422" s="31">
        <v>92.3</v>
      </c>
      <c r="S422" s="31" t="s">
        <v>108</v>
      </c>
    </row>
    <row r="423" spans="1:19" x14ac:dyDescent="0.35">
      <c r="A423" s="2">
        <v>33459</v>
      </c>
      <c r="B423" s="31" t="s">
        <v>108</v>
      </c>
      <c r="C423" s="31">
        <v>364.36399999999998</v>
      </c>
      <c r="D423" s="31" t="s">
        <v>108</v>
      </c>
      <c r="E423" s="31">
        <v>157.59610000000001</v>
      </c>
      <c r="F423" s="31">
        <v>59.822200000000002</v>
      </c>
      <c r="G423" s="31">
        <v>179.2355</v>
      </c>
      <c r="H423" s="31">
        <v>27.685099999999998</v>
      </c>
      <c r="I423" s="31">
        <v>1093.2529999999999</v>
      </c>
      <c r="J423" s="31">
        <v>1731.9179999999999</v>
      </c>
      <c r="K423" s="31" t="s">
        <v>108</v>
      </c>
      <c r="L423" s="31" t="s">
        <v>108</v>
      </c>
      <c r="M423" s="31" t="s">
        <v>108</v>
      </c>
      <c r="N423" s="31" t="s">
        <v>108</v>
      </c>
      <c r="O423" s="31" t="s">
        <v>108</v>
      </c>
      <c r="P423" s="31" t="s">
        <v>108</v>
      </c>
      <c r="Q423" s="31" t="s">
        <v>108</v>
      </c>
      <c r="R423" s="31">
        <v>92.87</v>
      </c>
      <c r="S423" s="31" t="s">
        <v>108</v>
      </c>
    </row>
    <row r="424" spans="1:19" x14ac:dyDescent="0.35">
      <c r="A424" s="2">
        <v>33462</v>
      </c>
      <c r="B424" s="31" t="s">
        <v>108</v>
      </c>
      <c r="C424" s="31">
        <v>365.88099999999997</v>
      </c>
      <c r="D424" s="31" t="s">
        <v>108</v>
      </c>
      <c r="E424" s="31">
        <v>154.3734</v>
      </c>
      <c r="F424" s="31">
        <v>59.674399999999999</v>
      </c>
      <c r="G424" s="31">
        <v>179.70699999999999</v>
      </c>
      <c r="H424" s="31">
        <v>27.059799999999999</v>
      </c>
      <c r="I424" s="31">
        <v>1093.027</v>
      </c>
      <c r="J424" s="31">
        <v>1735.1790000000001</v>
      </c>
      <c r="K424" s="31" t="s">
        <v>108</v>
      </c>
      <c r="L424" s="31" t="s">
        <v>108</v>
      </c>
      <c r="M424" s="31" t="s">
        <v>108</v>
      </c>
      <c r="N424" s="31" t="s">
        <v>108</v>
      </c>
      <c r="O424" s="31" t="s">
        <v>108</v>
      </c>
      <c r="P424" s="31" t="s">
        <v>108</v>
      </c>
      <c r="Q424" s="31" t="s">
        <v>108</v>
      </c>
      <c r="R424" s="31">
        <v>92.7</v>
      </c>
      <c r="S424" s="31" t="s">
        <v>108</v>
      </c>
    </row>
    <row r="425" spans="1:19" x14ac:dyDescent="0.35">
      <c r="A425" s="2">
        <v>33463</v>
      </c>
      <c r="B425" s="31" t="s">
        <v>108</v>
      </c>
      <c r="C425" s="31">
        <v>360.09800000000001</v>
      </c>
      <c r="D425" s="31" t="s">
        <v>108</v>
      </c>
      <c r="E425" s="31">
        <v>155.22200000000001</v>
      </c>
      <c r="F425" s="31">
        <v>59.460999999999999</v>
      </c>
      <c r="G425" s="31">
        <v>176.0138</v>
      </c>
      <c r="H425" s="31">
        <v>27.035</v>
      </c>
      <c r="I425" s="31">
        <v>1095.287</v>
      </c>
      <c r="J425" s="31">
        <v>1739.527</v>
      </c>
      <c r="K425" s="31" t="s">
        <v>108</v>
      </c>
      <c r="L425" s="31" t="s">
        <v>108</v>
      </c>
      <c r="M425" s="31" t="s">
        <v>108</v>
      </c>
      <c r="N425" s="31" t="s">
        <v>108</v>
      </c>
      <c r="O425" s="31" t="s">
        <v>108</v>
      </c>
      <c r="P425" s="31" t="s">
        <v>108</v>
      </c>
      <c r="Q425" s="31" t="s">
        <v>108</v>
      </c>
      <c r="R425" s="31">
        <v>93</v>
      </c>
      <c r="S425" s="31" t="s">
        <v>108</v>
      </c>
    </row>
    <row r="426" spans="1:19" x14ac:dyDescent="0.35">
      <c r="A426" s="2">
        <v>33464</v>
      </c>
      <c r="B426" s="31" t="s">
        <v>108</v>
      </c>
      <c r="C426" s="31">
        <v>354.71899999999999</v>
      </c>
      <c r="D426" s="31" t="s">
        <v>108</v>
      </c>
      <c r="E426" s="31">
        <v>154.6771</v>
      </c>
      <c r="F426" s="31">
        <v>59.690800000000003</v>
      </c>
      <c r="G426" s="31">
        <v>172.94929999999999</v>
      </c>
      <c r="H426" s="31">
        <v>27.181699999999999</v>
      </c>
      <c r="I426" s="31">
        <v>1098.1130000000001</v>
      </c>
      <c r="J426" s="31">
        <v>1750.941</v>
      </c>
      <c r="K426" s="31" t="s">
        <v>108</v>
      </c>
      <c r="L426" s="31" t="s">
        <v>108</v>
      </c>
      <c r="M426" s="31" t="s">
        <v>108</v>
      </c>
      <c r="N426" s="31" t="s">
        <v>108</v>
      </c>
      <c r="O426" s="31" t="s">
        <v>108</v>
      </c>
      <c r="P426" s="31" t="s">
        <v>108</v>
      </c>
      <c r="Q426" s="31" t="s">
        <v>108</v>
      </c>
      <c r="R426" s="31">
        <v>93.21</v>
      </c>
      <c r="S426" s="31" t="s">
        <v>108</v>
      </c>
    </row>
    <row r="427" spans="1:19" x14ac:dyDescent="0.35">
      <c r="A427" s="2">
        <v>33465</v>
      </c>
      <c r="B427" s="31" t="s">
        <v>108</v>
      </c>
      <c r="C427" s="31">
        <v>357.49299999999999</v>
      </c>
      <c r="D427" s="31" t="s">
        <v>108</v>
      </c>
      <c r="E427" s="31">
        <v>154.52180000000001</v>
      </c>
      <c r="F427" s="31">
        <v>59.543100000000003</v>
      </c>
      <c r="G427" s="31">
        <v>176.4853</v>
      </c>
      <c r="H427" s="31">
        <v>27.499500000000001</v>
      </c>
      <c r="I427" s="31">
        <v>1096.644</v>
      </c>
      <c r="J427" s="31">
        <v>1747.136</v>
      </c>
      <c r="K427" s="31" t="s">
        <v>108</v>
      </c>
      <c r="L427" s="31" t="s">
        <v>108</v>
      </c>
      <c r="M427" s="31" t="s">
        <v>108</v>
      </c>
      <c r="N427" s="31" t="s">
        <v>108</v>
      </c>
      <c r="O427" s="31" t="s">
        <v>108</v>
      </c>
      <c r="P427" s="31" t="s">
        <v>108</v>
      </c>
      <c r="Q427" s="31" t="s">
        <v>108</v>
      </c>
      <c r="R427" s="31">
        <v>93.68</v>
      </c>
      <c r="S427" s="31" t="s">
        <v>108</v>
      </c>
    </row>
    <row r="428" spans="1:19" x14ac:dyDescent="0.35">
      <c r="A428" s="2">
        <v>33466</v>
      </c>
      <c r="B428" s="31" t="s">
        <v>108</v>
      </c>
      <c r="C428" s="31">
        <v>357.38</v>
      </c>
      <c r="D428" s="31" t="s">
        <v>108</v>
      </c>
      <c r="E428" s="31">
        <v>153.03370000000001</v>
      </c>
      <c r="F428" s="31">
        <v>59.674399999999999</v>
      </c>
      <c r="G428" s="31">
        <v>175.6995</v>
      </c>
      <c r="H428" s="31">
        <v>26.155000000000001</v>
      </c>
      <c r="I428" s="31">
        <v>1099.922</v>
      </c>
      <c r="J428" s="31">
        <v>1749.3109999999999</v>
      </c>
      <c r="K428" s="31" t="s">
        <v>108</v>
      </c>
      <c r="L428" s="31" t="s">
        <v>108</v>
      </c>
      <c r="M428" s="31" t="s">
        <v>108</v>
      </c>
      <c r="N428" s="31" t="s">
        <v>108</v>
      </c>
      <c r="O428" s="31" t="s">
        <v>108</v>
      </c>
      <c r="P428" s="31" t="s">
        <v>108</v>
      </c>
      <c r="Q428" s="31" t="s">
        <v>108</v>
      </c>
      <c r="R428" s="31">
        <v>94.38</v>
      </c>
      <c r="S428" s="31" t="s">
        <v>108</v>
      </c>
    </row>
    <row r="429" spans="1:19" x14ac:dyDescent="0.35">
      <c r="A429" s="2">
        <v>33469</v>
      </c>
      <c r="B429" s="31" t="s">
        <v>108</v>
      </c>
      <c r="C429" s="31">
        <v>366.55399999999997</v>
      </c>
      <c r="D429" s="31" t="s">
        <v>108</v>
      </c>
      <c r="E429" s="31">
        <v>152.2542</v>
      </c>
      <c r="F429" s="31">
        <v>59.7729</v>
      </c>
      <c r="G429" s="31">
        <v>169.88480000000001</v>
      </c>
      <c r="H429" s="31">
        <v>24.664000000000001</v>
      </c>
      <c r="I429" s="31">
        <v>1088.279</v>
      </c>
      <c r="J429" s="31">
        <v>1749.3109999999999</v>
      </c>
      <c r="K429" s="31" t="s">
        <v>108</v>
      </c>
      <c r="L429" s="31" t="s">
        <v>108</v>
      </c>
      <c r="M429" s="31" t="s">
        <v>108</v>
      </c>
      <c r="N429" s="31" t="s">
        <v>108</v>
      </c>
      <c r="O429" s="31" t="s">
        <v>108</v>
      </c>
      <c r="P429" s="31" t="s">
        <v>108</v>
      </c>
      <c r="Q429" s="31" t="s">
        <v>108</v>
      </c>
      <c r="R429" s="31">
        <v>96.46</v>
      </c>
      <c r="S429" s="31" t="s">
        <v>108</v>
      </c>
    </row>
    <row r="430" spans="1:19" x14ac:dyDescent="0.35">
      <c r="A430" s="2">
        <v>33470</v>
      </c>
      <c r="B430" s="31" t="s">
        <v>108</v>
      </c>
      <c r="C430" s="31">
        <v>370.178</v>
      </c>
      <c r="D430" s="31" t="s">
        <v>108</v>
      </c>
      <c r="E430" s="31">
        <v>152.1765</v>
      </c>
      <c r="F430" s="31">
        <v>59.313299999999998</v>
      </c>
      <c r="G430" s="31">
        <v>170.4348</v>
      </c>
      <c r="H430" s="31">
        <v>24.688400000000001</v>
      </c>
      <c r="I430" s="31">
        <v>1093.818</v>
      </c>
      <c r="J430" s="31">
        <v>1752.5719999999999</v>
      </c>
      <c r="K430" s="31" t="s">
        <v>108</v>
      </c>
      <c r="L430" s="31" t="s">
        <v>108</v>
      </c>
      <c r="M430" s="31" t="s">
        <v>108</v>
      </c>
      <c r="N430" s="31" t="s">
        <v>108</v>
      </c>
      <c r="O430" s="31" t="s">
        <v>108</v>
      </c>
      <c r="P430" s="31" t="s">
        <v>108</v>
      </c>
      <c r="Q430" s="31" t="s">
        <v>108</v>
      </c>
      <c r="R430" s="31">
        <v>95.46</v>
      </c>
      <c r="S430" s="31" t="s">
        <v>108</v>
      </c>
    </row>
    <row r="431" spans="1:19" x14ac:dyDescent="0.35">
      <c r="A431" s="2">
        <v>33471</v>
      </c>
      <c r="B431" s="31" t="s">
        <v>108</v>
      </c>
      <c r="C431" s="31">
        <v>361.96699999999998</v>
      </c>
      <c r="D431" s="31" t="s">
        <v>108</v>
      </c>
      <c r="E431" s="31">
        <v>154.0155</v>
      </c>
      <c r="F431" s="31">
        <v>59.444600000000001</v>
      </c>
      <c r="G431" s="31">
        <v>179.86410000000001</v>
      </c>
      <c r="H431" s="31">
        <v>25.6417</v>
      </c>
      <c r="I431" s="31">
        <v>1097.3219999999999</v>
      </c>
      <c r="J431" s="31">
        <v>1752.5719999999999</v>
      </c>
      <c r="K431" s="31" t="s">
        <v>108</v>
      </c>
      <c r="L431" s="31" t="s">
        <v>108</v>
      </c>
      <c r="M431" s="31" t="s">
        <v>108</v>
      </c>
      <c r="N431" s="31" t="s">
        <v>108</v>
      </c>
      <c r="O431" s="31" t="s">
        <v>108</v>
      </c>
      <c r="P431" s="31" t="s">
        <v>108</v>
      </c>
      <c r="Q431" s="31" t="s">
        <v>108</v>
      </c>
      <c r="R431" s="31">
        <v>93.23</v>
      </c>
      <c r="S431" s="31" t="s">
        <v>108</v>
      </c>
    </row>
    <row r="432" spans="1:19" x14ac:dyDescent="0.35">
      <c r="A432" s="2">
        <v>33472</v>
      </c>
      <c r="B432" s="31" t="s">
        <v>108</v>
      </c>
      <c r="C432" s="31">
        <v>365.64800000000002</v>
      </c>
      <c r="D432" s="31" t="s">
        <v>108</v>
      </c>
      <c r="E432" s="31">
        <v>154.09299999999999</v>
      </c>
      <c r="F432" s="31">
        <v>59.001300000000001</v>
      </c>
      <c r="G432" s="31">
        <v>183.40010000000001</v>
      </c>
      <c r="H432" s="31">
        <v>26.203900000000001</v>
      </c>
      <c r="I432" s="31">
        <v>1099.018</v>
      </c>
      <c r="J432" s="31">
        <v>1755.289</v>
      </c>
      <c r="K432" s="31" t="s">
        <v>108</v>
      </c>
      <c r="L432" s="31" t="s">
        <v>108</v>
      </c>
      <c r="M432" s="31" t="s">
        <v>108</v>
      </c>
      <c r="N432" s="31" t="s">
        <v>108</v>
      </c>
      <c r="O432" s="31" t="s">
        <v>108</v>
      </c>
      <c r="P432" s="31" t="s">
        <v>108</v>
      </c>
      <c r="Q432" s="31" t="s">
        <v>108</v>
      </c>
      <c r="R432" s="31">
        <v>92.9</v>
      </c>
      <c r="S432" s="31" t="s">
        <v>108</v>
      </c>
    </row>
    <row r="433" spans="1:19" x14ac:dyDescent="0.35">
      <c r="A433" s="2">
        <v>33473</v>
      </c>
      <c r="B433" s="31" t="s">
        <v>108</v>
      </c>
      <c r="C433" s="31">
        <v>364.28899999999999</v>
      </c>
      <c r="D433" s="31" t="s">
        <v>108</v>
      </c>
      <c r="E433" s="31">
        <v>154.3253</v>
      </c>
      <c r="F433" s="31">
        <v>58.87</v>
      </c>
      <c r="G433" s="31">
        <v>182.22139999999999</v>
      </c>
      <c r="H433" s="31">
        <v>26.155000000000001</v>
      </c>
      <c r="I433" s="31">
        <v>1097.8869999999999</v>
      </c>
      <c r="J433" s="31">
        <v>1744.4190000000001</v>
      </c>
      <c r="K433" s="31" t="s">
        <v>108</v>
      </c>
      <c r="L433" s="31" t="s">
        <v>108</v>
      </c>
      <c r="M433" s="31" t="s">
        <v>108</v>
      </c>
      <c r="N433" s="31" t="s">
        <v>108</v>
      </c>
      <c r="O433" s="31" t="s">
        <v>108</v>
      </c>
      <c r="P433" s="31" t="s">
        <v>108</v>
      </c>
      <c r="Q433" s="31" t="s">
        <v>108</v>
      </c>
      <c r="R433" s="31">
        <v>93.58</v>
      </c>
      <c r="S433" s="31" t="s">
        <v>108</v>
      </c>
    </row>
    <row r="434" spans="1:19" x14ac:dyDescent="0.35">
      <c r="A434" s="2">
        <v>33476</v>
      </c>
      <c r="B434" s="31" t="s">
        <v>108</v>
      </c>
      <c r="C434" s="31">
        <v>362.53300000000002</v>
      </c>
      <c r="D434" s="31" t="s">
        <v>108</v>
      </c>
      <c r="E434" s="31">
        <v>154.8663</v>
      </c>
      <c r="F434" s="31">
        <v>59.149099999999997</v>
      </c>
      <c r="G434" s="31">
        <v>186.85749999999999</v>
      </c>
      <c r="H434" s="31">
        <v>26.619499999999999</v>
      </c>
      <c r="I434" s="31">
        <v>1096.192</v>
      </c>
      <c r="J434" s="31">
        <v>1739.527</v>
      </c>
      <c r="K434" s="31" t="s">
        <v>108</v>
      </c>
      <c r="L434" s="31" t="s">
        <v>108</v>
      </c>
      <c r="M434" s="31" t="s">
        <v>108</v>
      </c>
      <c r="N434" s="31" t="s">
        <v>108</v>
      </c>
      <c r="O434" s="31" t="s">
        <v>108</v>
      </c>
      <c r="P434" s="31" t="s">
        <v>108</v>
      </c>
      <c r="Q434" s="31" t="s">
        <v>108</v>
      </c>
      <c r="R434" s="31">
        <v>93.56</v>
      </c>
      <c r="S434" s="31" t="s">
        <v>108</v>
      </c>
    </row>
    <row r="435" spans="1:19" x14ac:dyDescent="0.35">
      <c r="A435" s="2">
        <v>33477</v>
      </c>
      <c r="B435" s="31" t="s">
        <v>108</v>
      </c>
      <c r="C435" s="31">
        <v>361.40100000000001</v>
      </c>
      <c r="D435" s="31" t="s">
        <v>108</v>
      </c>
      <c r="E435" s="31">
        <v>157.9074</v>
      </c>
      <c r="F435" s="31">
        <v>59.017800000000001</v>
      </c>
      <c r="G435" s="31">
        <v>184.42160000000001</v>
      </c>
      <c r="H435" s="31">
        <v>26.130600000000001</v>
      </c>
      <c r="I435" s="31">
        <v>1095.74</v>
      </c>
      <c r="J435" s="31">
        <v>1742.7940000000001</v>
      </c>
      <c r="K435" s="31" t="s">
        <v>108</v>
      </c>
      <c r="L435" s="31" t="s">
        <v>108</v>
      </c>
      <c r="M435" s="31" t="s">
        <v>108</v>
      </c>
      <c r="N435" s="31" t="s">
        <v>108</v>
      </c>
      <c r="O435" s="31" t="s">
        <v>108</v>
      </c>
      <c r="P435" s="31" t="s">
        <v>108</v>
      </c>
      <c r="Q435" s="31" t="s">
        <v>108</v>
      </c>
      <c r="R435" s="31">
        <v>93.6</v>
      </c>
      <c r="S435" s="31" t="s">
        <v>108</v>
      </c>
    </row>
    <row r="436" spans="1:19" x14ac:dyDescent="0.35">
      <c r="A436" s="2">
        <v>33478</v>
      </c>
      <c r="B436" s="31" t="s">
        <v>108</v>
      </c>
      <c r="C436" s="31">
        <v>355.00200000000001</v>
      </c>
      <c r="D436" s="31" t="s">
        <v>108</v>
      </c>
      <c r="E436" s="31">
        <v>159.13800000000001</v>
      </c>
      <c r="F436" s="31">
        <v>58.9193</v>
      </c>
      <c r="G436" s="31">
        <v>183.24299999999999</v>
      </c>
      <c r="H436" s="31">
        <v>26.203900000000001</v>
      </c>
      <c r="I436" s="31">
        <v>1095.287</v>
      </c>
      <c r="J436" s="31">
        <v>1753.1569999999999</v>
      </c>
      <c r="K436" s="31" t="s">
        <v>108</v>
      </c>
      <c r="L436" s="31" t="s">
        <v>108</v>
      </c>
      <c r="M436" s="31" t="s">
        <v>108</v>
      </c>
      <c r="N436" s="31" t="s">
        <v>108</v>
      </c>
      <c r="O436" s="31" t="s">
        <v>108</v>
      </c>
      <c r="P436" s="31" t="s">
        <v>108</v>
      </c>
      <c r="Q436" s="31" t="s">
        <v>108</v>
      </c>
      <c r="R436" s="31">
        <v>93.1</v>
      </c>
      <c r="S436" s="31" t="s">
        <v>108</v>
      </c>
    </row>
    <row r="437" spans="1:19" x14ac:dyDescent="0.35">
      <c r="A437" s="2">
        <v>33479</v>
      </c>
      <c r="B437" s="31" t="s">
        <v>108</v>
      </c>
      <c r="C437" s="31">
        <v>357.09699999999998</v>
      </c>
      <c r="D437" s="31" t="s">
        <v>108</v>
      </c>
      <c r="E437" s="31">
        <v>159.44749999999999</v>
      </c>
      <c r="F437" s="31">
        <v>58.393900000000002</v>
      </c>
      <c r="G437" s="31">
        <v>183.08580000000001</v>
      </c>
      <c r="H437" s="31">
        <v>26.081700000000001</v>
      </c>
      <c r="I437" s="31">
        <v>1100.374</v>
      </c>
      <c r="J437" s="31">
        <v>1761.2170000000001</v>
      </c>
      <c r="K437" s="31" t="s">
        <v>108</v>
      </c>
      <c r="L437" s="31" t="s">
        <v>108</v>
      </c>
      <c r="M437" s="31" t="s">
        <v>108</v>
      </c>
      <c r="N437" s="31" t="s">
        <v>108</v>
      </c>
      <c r="O437" s="31" t="s">
        <v>108</v>
      </c>
      <c r="P437" s="31" t="s">
        <v>108</v>
      </c>
      <c r="Q437" s="31" t="s">
        <v>108</v>
      </c>
      <c r="R437" s="31">
        <v>93.37</v>
      </c>
      <c r="S437" s="31" t="s">
        <v>108</v>
      </c>
    </row>
    <row r="438" spans="1:19" x14ac:dyDescent="0.35">
      <c r="A438" s="2">
        <v>33480</v>
      </c>
      <c r="B438" s="31" t="s">
        <v>108</v>
      </c>
      <c r="C438" s="31">
        <v>359.13600000000002</v>
      </c>
      <c r="D438" s="31" t="s">
        <v>108</v>
      </c>
      <c r="E438" s="31">
        <v>159.91120000000001</v>
      </c>
      <c r="F438" s="31">
        <v>57.9343</v>
      </c>
      <c r="G438" s="31">
        <v>185.6003</v>
      </c>
      <c r="H438" s="31">
        <v>26.668399999999998</v>
      </c>
      <c r="I438" s="31">
        <v>1101.8430000000001</v>
      </c>
      <c r="J438" s="31">
        <v>1753.0070000000001</v>
      </c>
      <c r="K438" s="31" t="s">
        <v>108</v>
      </c>
      <c r="L438" s="31" t="s">
        <v>108</v>
      </c>
      <c r="M438" s="31" t="s">
        <v>108</v>
      </c>
      <c r="N438" s="31" t="s">
        <v>108</v>
      </c>
      <c r="O438" s="31" t="s">
        <v>108</v>
      </c>
      <c r="P438" s="31" t="s">
        <v>108</v>
      </c>
      <c r="Q438" s="31" t="s">
        <v>108</v>
      </c>
      <c r="R438" s="31">
        <v>93.49</v>
      </c>
      <c r="S438" s="31" t="s">
        <v>108</v>
      </c>
    </row>
    <row r="439" spans="1:19" x14ac:dyDescent="0.35">
      <c r="A439" s="2">
        <v>33483</v>
      </c>
      <c r="B439" s="31" t="s">
        <v>108</v>
      </c>
      <c r="C439" s="31">
        <v>359.13600000000002</v>
      </c>
      <c r="D439" s="31" t="s">
        <v>108</v>
      </c>
      <c r="E439" s="31">
        <v>159.91120000000001</v>
      </c>
      <c r="F439" s="31">
        <v>57.9343</v>
      </c>
      <c r="G439" s="31">
        <v>185.6003</v>
      </c>
      <c r="H439" s="31">
        <v>26.668399999999998</v>
      </c>
      <c r="I439" s="31">
        <v>1105.6869999999999</v>
      </c>
      <c r="J439" s="31">
        <v>1753.0070000000001</v>
      </c>
      <c r="K439" s="31" t="s">
        <v>108</v>
      </c>
      <c r="L439" s="31" t="s">
        <v>108</v>
      </c>
      <c r="M439" s="31" t="s">
        <v>108</v>
      </c>
      <c r="N439" s="31" t="s">
        <v>108</v>
      </c>
      <c r="O439" s="31" t="s">
        <v>108</v>
      </c>
      <c r="P439" s="31" t="s">
        <v>108</v>
      </c>
      <c r="Q439" s="31" t="s">
        <v>108</v>
      </c>
      <c r="R439" s="31">
        <v>93.49</v>
      </c>
      <c r="S439" s="31" t="s">
        <v>108</v>
      </c>
    </row>
    <row r="440" spans="1:19" x14ac:dyDescent="0.35">
      <c r="A440" s="2">
        <v>33484</v>
      </c>
      <c r="B440" s="31" t="s">
        <v>108</v>
      </c>
      <c r="C440" s="31">
        <v>356.81400000000002</v>
      </c>
      <c r="D440" s="31" t="s">
        <v>108</v>
      </c>
      <c r="E440" s="31">
        <v>160.14340000000001</v>
      </c>
      <c r="F440" s="31">
        <v>57.9343</v>
      </c>
      <c r="G440" s="31">
        <v>184.50020000000001</v>
      </c>
      <c r="H440" s="31">
        <v>27.572800000000001</v>
      </c>
      <c r="I440" s="31">
        <v>1105.942</v>
      </c>
      <c r="J440" s="31">
        <v>1754.1020000000001</v>
      </c>
      <c r="K440" s="31" t="s">
        <v>108</v>
      </c>
      <c r="L440" s="31" t="s">
        <v>108</v>
      </c>
      <c r="M440" s="31" t="s">
        <v>108</v>
      </c>
      <c r="N440" s="31" t="s">
        <v>108</v>
      </c>
      <c r="O440" s="31" t="s">
        <v>108</v>
      </c>
      <c r="P440" s="31" t="s">
        <v>108</v>
      </c>
      <c r="Q440" s="31" t="s">
        <v>108</v>
      </c>
      <c r="R440" s="31">
        <v>92.95</v>
      </c>
      <c r="S440" s="31" t="s">
        <v>108</v>
      </c>
    </row>
    <row r="441" spans="1:19" x14ac:dyDescent="0.35">
      <c r="A441" s="2">
        <v>33485</v>
      </c>
      <c r="B441" s="31" t="s">
        <v>108</v>
      </c>
      <c r="C441" s="31">
        <v>352.17</v>
      </c>
      <c r="D441" s="31" t="s">
        <v>108</v>
      </c>
      <c r="E441" s="31">
        <v>158.73589999999999</v>
      </c>
      <c r="F441" s="31">
        <v>57.950699999999998</v>
      </c>
      <c r="G441" s="31">
        <v>186.46459999999999</v>
      </c>
      <c r="H441" s="31">
        <v>29.0883</v>
      </c>
      <c r="I441" s="31">
        <v>1107.124</v>
      </c>
      <c r="J441" s="31">
        <v>1753.0070000000001</v>
      </c>
      <c r="K441" s="31" t="s">
        <v>108</v>
      </c>
      <c r="L441" s="31" t="s">
        <v>108</v>
      </c>
      <c r="M441" s="31" t="s">
        <v>108</v>
      </c>
      <c r="N441" s="31" t="s">
        <v>108</v>
      </c>
      <c r="O441" s="31" t="s">
        <v>108</v>
      </c>
      <c r="P441" s="31" t="s">
        <v>108</v>
      </c>
      <c r="Q441" s="31" t="s">
        <v>108</v>
      </c>
      <c r="R441" s="31">
        <v>92.92</v>
      </c>
      <c r="S441" s="31" t="s">
        <v>108</v>
      </c>
    </row>
    <row r="442" spans="1:19" x14ac:dyDescent="0.35">
      <c r="A442" s="2">
        <v>33486</v>
      </c>
      <c r="B442" s="31" t="s">
        <v>108</v>
      </c>
      <c r="C442" s="31">
        <v>348.09300000000002</v>
      </c>
      <c r="D442" s="31" t="s">
        <v>108</v>
      </c>
      <c r="E442" s="31">
        <v>159.5839</v>
      </c>
      <c r="F442" s="31">
        <v>57.688000000000002</v>
      </c>
      <c r="G442" s="31">
        <v>184.1859</v>
      </c>
      <c r="H442" s="31">
        <v>29.039400000000001</v>
      </c>
      <c r="I442" s="31">
        <v>1106.8140000000001</v>
      </c>
      <c r="J442" s="31">
        <v>1750.818</v>
      </c>
      <c r="K442" s="31" t="s">
        <v>108</v>
      </c>
      <c r="L442" s="31" t="s">
        <v>108</v>
      </c>
      <c r="M442" s="31" t="s">
        <v>108</v>
      </c>
      <c r="N442" s="31" t="s">
        <v>108</v>
      </c>
      <c r="O442" s="31" t="s">
        <v>108</v>
      </c>
      <c r="P442" s="31" t="s">
        <v>108</v>
      </c>
      <c r="Q442" s="31" t="s">
        <v>108</v>
      </c>
      <c r="R442" s="31">
        <v>93</v>
      </c>
      <c r="S442" s="31" t="s">
        <v>108</v>
      </c>
    </row>
    <row r="443" spans="1:19" x14ac:dyDescent="0.35">
      <c r="A443" s="2">
        <v>33487</v>
      </c>
      <c r="B443" s="31" t="s">
        <v>108</v>
      </c>
      <c r="C443" s="31">
        <v>346.28100000000001</v>
      </c>
      <c r="D443" s="31" t="s">
        <v>108</v>
      </c>
      <c r="E443" s="31">
        <v>163.44120000000001</v>
      </c>
      <c r="F443" s="31">
        <v>58.016399999999997</v>
      </c>
      <c r="G443" s="31">
        <v>183.8716</v>
      </c>
      <c r="H443" s="31">
        <v>29.454999999999998</v>
      </c>
      <c r="I443" s="31">
        <v>1106.4770000000001</v>
      </c>
      <c r="J443" s="31">
        <v>1759.575</v>
      </c>
      <c r="K443" s="31" t="s">
        <v>108</v>
      </c>
      <c r="L443" s="31" t="s">
        <v>108</v>
      </c>
      <c r="M443" s="31" t="s">
        <v>108</v>
      </c>
      <c r="N443" s="31" t="s">
        <v>108</v>
      </c>
      <c r="O443" s="31" t="s">
        <v>108</v>
      </c>
      <c r="P443" s="31" t="s">
        <v>108</v>
      </c>
      <c r="Q443" s="31" t="s">
        <v>108</v>
      </c>
      <c r="R443" s="31">
        <v>92.12</v>
      </c>
      <c r="S443" s="31" t="s">
        <v>108</v>
      </c>
    </row>
    <row r="444" spans="1:19" x14ac:dyDescent="0.35">
      <c r="A444" s="2">
        <v>33490</v>
      </c>
      <c r="B444" s="31" t="s">
        <v>108</v>
      </c>
      <c r="C444" s="31">
        <v>344.245</v>
      </c>
      <c r="D444" s="31" t="s">
        <v>108</v>
      </c>
      <c r="E444" s="31">
        <v>162.19229999999999</v>
      </c>
      <c r="F444" s="31">
        <v>58.311799999999998</v>
      </c>
      <c r="G444" s="31">
        <v>184.34299999999999</v>
      </c>
      <c r="H444" s="31">
        <v>29.430499999999999</v>
      </c>
      <c r="I444" s="31">
        <v>1107.039</v>
      </c>
      <c r="J444" s="31">
        <v>1764.502</v>
      </c>
      <c r="K444" s="31" t="s">
        <v>108</v>
      </c>
      <c r="L444" s="31" t="s">
        <v>108</v>
      </c>
      <c r="M444" s="31" t="s">
        <v>108</v>
      </c>
      <c r="N444" s="31" t="s">
        <v>108</v>
      </c>
      <c r="O444" s="31" t="s">
        <v>108</v>
      </c>
      <c r="P444" s="31" t="s">
        <v>108</v>
      </c>
      <c r="Q444" s="31" t="s">
        <v>108</v>
      </c>
      <c r="R444" s="31">
        <v>91.16</v>
      </c>
      <c r="S444" s="31" t="s">
        <v>108</v>
      </c>
    </row>
    <row r="445" spans="1:19" x14ac:dyDescent="0.35">
      <c r="A445" s="2">
        <v>33491</v>
      </c>
      <c r="B445" s="31" t="s">
        <v>108</v>
      </c>
      <c r="C445" s="31">
        <v>344.74799999999999</v>
      </c>
      <c r="D445" s="31" t="s">
        <v>108</v>
      </c>
      <c r="E445" s="31">
        <v>162.5016</v>
      </c>
      <c r="F445" s="31">
        <v>58.114899999999999</v>
      </c>
      <c r="G445" s="31">
        <v>182.92859999999999</v>
      </c>
      <c r="H445" s="31">
        <v>28.966100000000001</v>
      </c>
      <c r="I445" s="31">
        <v>1107.1510000000001</v>
      </c>
      <c r="J445" s="31">
        <v>1763.4069999999999</v>
      </c>
      <c r="K445" s="31" t="s">
        <v>108</v>
      </c>
      <c r="L445" s="31" t="s">
        <v>108</v>
      </c>
      <c r="M445" s="31" t="s">
        <v>108</v>
      </c>
      <c r="N445" s="31" t="s">
        <v>108</v>
      </c>
      <c r="O445" s="31" t="s">
        <v>108</v>
      </c>
      <c r="P445" s="31" t="s">
        <v>108</v>
      </c>
      <c r="Q445" s="31" t="s">
        <v>108</v>
      </c>
      <c r="R445" s="31">
        <v>91.16</v>
      </c>
      <c r="S445" s="31" t="s">
        <v>108</v>
      </c>
    </row>
    <row r="446" spans="1:19" x14ac:dyDescent="0.35">
      <c r="A446" s="2">
        <v>33492</v>
      </c>
      <c r="B446" s="31" t="s">
        <v>108</v>
      </c>
      <c r="C446" s="31">
        <v>347.94799999999998</v>
      </c>
      <c r="D446" s="31" t="s">
        <v>108</v>
      </c>
      <c r="E446" s="31">
        <v>162.2689</v>
      </c>
      <c r="F446" s="31">
        <v>57.359699999999997</v>
      </c>
      <c r="G446" s="31">
        <v>185.75739999999999</v>
      </c>
      <c r="H446" s="31">
        <v>29.332799999999999</v>
      </c>
      <c r="I446" s="31">
        <v>1108.9490000000001</v>
      </c>
      <c r="J446" s="31">
        <v>1762.3119999999999</v>
      </c>
      <c r="K446" s="31" t="s">
        <v>108</v>
      </c>
      <c r="L446" s="31" t="s">
        <v>108</v>
      </c>
      <c r="M446" s="31" t="s">
        <v>108</v>
      </c>
      <c r="N446" s="31" t="s">
        <v>108</v>
      </c>
      <c r="O446" s="31" t="s">
        <v>108</v>
      </c>
      <c r="P446" s="31" t="s">
        <v>108</v>
      </c>
      <c r="Q446" s="31" t="s">
        <v>108</v>
      </c>
      <c r="R446" s="31">
        <v>90.95</v>
      </c>
      <c r="S446" s="31" t="s">
        <v>108</v>
      </c>
    </row>
    <row r="447" spans="1:19" x14ac:dyDescent="0.35">
      <c r="A447" s="2">
        <v>33493</v>
      </c>
      <c r="B447" s="31" t="s">
        <v>108</v>
      </c>
      <c r="C447" s="31">
        <v>347.03800000000001</v>
      </c>
      <c r="D447" s="31" t="s">
        <v>108</v>
      </c>
      <c r="E447" s="31">
        <v>162.1138</v>
      </c>
      <c r="F447" s="31">
        <v>57.162700000000001</v>
      </c>
      <c r="G447" s="31">
        <v>187.56469999999999</v>
      </c>
      <c r="H447" s="31">
        <v>30.017199999999999</v>
      </c>
      <c r="I447" s="31">
        <v>1112.2090000000001</v>
      </c>
      <c r="J447" s="31">
        <v>1771.07</v>
      </c>
      <c r="K447" s="31" t="s">
        <v>108</v>
      </c>
      <c r="L447" s="31" t="s">
        <v>108</v>
      </c>
      <c r="M447" s="31" t="s">
        <v>108</v>
      </c>
      <c r="N447" s="31" t="s">
        <v>108</v>
      </c>
      <c r="O447" s="31" t="s">
        <v>108</v>
      </c>
      <c r="P447" s="31" t="s">
        <v>108</v>
      </c>
      <c r="Q447" s="31" t="s">
        <v>108</v>
      </c>
      <c r="R447" s="31">
        <v>90.77</v>
      </c>
      <c r="S447" s="31" t="s">
        <v>108</v>
      </c>
    </row>
    <row r="448" spans="1:19" x14ac:dyDescent="0.35">
      <c r="A448" s="2">
        <v>33494</v>
      </c>
      <c r="B448" s="31" t="s">
        <v>108</v>
      </c>
      <c r="C448" s="31">
        <v>349.70100000000002</v>
      </c>
      <c r="D448" s="31" t="s">
        <v>108</v>
      </c>
      <c r="E448" s="31">
        <v>161.64769999999999</v>
      </c>
      <c r="F448" s="31">
        <v>57.162700000000001</v>
      </c>
      <c r="G448" s="31">
        <v>187.72190000000001</v>
      </c>
      <c r="H448" s="31">
        <v>29.406099999999999</v>
      </c>
      <c r="I448" s="31">
        <v>1114.4559999999999</v>
      </c>
      <c r="J448" s="31">
        <v>1771.617</v>
      </c>
      <c r="K448" s="31" t="s">
        <v>108</v>
      </c>
      <c r="L448" s="31" t="s">
        <v>108</v>
      </c>
      <c r="M448" s="31" t="s">
        <v>108</v>
      </c>
      <c r="N448" s="31" t="s">
        <v>108</v>
      </c>
      <c r="O448" s="31" t="s">
        <v>108</v>
      </c>
      <c r="P448" s="31" t="s">
        <v>108</v>
      </c>
      <c r="Q448" s="31" t="s">
        <v>108</v>
      </c>
      <c r="R448" s="31">
        <v>90.95</v>
      </c>
      <c r="S448" s="31" t="s">
        <v>108</v>
      </c>
    </row>
    <row r="449" spans="1:19" x14ac:dyDescent="0.35">
      <c r="A449" s="2">
        <v>33497</v>
      </c>
      <c r="B449" s="31" t="s">
        <v>108</v>
      </c>
      <c r="C449" s="31">
        <v>349.46899999999999</v>
      </c>
      <c r="D449" s="31" t="s">
        <v>108</v>
      </c>
      <c r="E449" s="31">
        <v>159.7672</v>
      </c>
      <c r="F449" s="31">
        <v>57.179099999999998</v>
      </c>
      <c r="G449" s="31">
        <v>191.41499999999999</v>
      </c>
      <c r="H449" s="31">
        <v>29.0639</v>
      </c>
      <c r="I449" s="31">
        <v>1114.4559999999999</v>
      </c>
      <c r="J449" s="31">
        <v>1775.9960000000001</v>
      </c>
      <c r="K449" s="31" t="s">
        <v>108</v>
      </c>
      <c r="L449" s="31" t="s">
        <v>108</v>
      </c>
      <c r="M449" s="31" t="s">
        <v>108</v>
      </c>
      <c r="N449" s="31" t="s">
        <v>108</v>
      </c>
      <c r="O449" s="31" t="s">
        <v>108</v>
      </c>
      <c r="P449" s="31" t="s">
        <v>108</v>
      </c>
      <c r="Q449" s="31" t="s">
        <v>108</v>
      </c>
      <c r="R449" s="31">
        <v>90.34</v>
      </c>
      <c r="S449" s="31" t="s">
        <v>108</v>
      </c>
    </row>
    <row r="450" spans="1:19" x14ac:dyDescent="0.35">
      <c r="A450" s="2">
        <v>33498</v>
      </c>
      <c r="B450" s="31" t="s">
        <v>108</v>
      </c>
      <c r="C450" s="31">
        <v>344.78100000000001</v>
      </c>
      <c r="D450" s="31" t="s">
        <v>108</v>
      </c>
      <c r="E450" s="31">
        <v>157.16999999999999</v>
      </c>
      <c r="F450" s="31">
        <v>57.523899999999998</v>
      </c>
      <c r="G450" s="31">
        <v>192.20079999999999</v>
      </c>
      <c r="H450" s="31">
        <v>30.066099999999999</v>
      </c>
      <c r="I450" s="31">
        <v>1112.096</v>
      </c>
      <c r="J450" s="31">
        <v>1777.0909999999999</v>
      </c>
      <c r="K450" s="31" t="s">
        <v>108</v>
      </c>
      <c r="L450" s="31" t="s">
        <v>108</v>
      </c>
      <c r="M450" s="31" t="s">
        <v>108</v>
      </c>
      <c r="N450" s="31" t="s">
        <v>108</v>
      </c>
      <c r="O450" s="31" t="s">
        <v>108</v>
      </c>
      <c r="P450" s="31" t="s">
        <v>108</v>
      </c>
      <c r="Q450" s="31" t="s">
        <v>108</v>
      </c>
      <c r="R450" s="31">
        <v>90.24</v>
      </c>
      <c r="S450" s="31" t="s">
        <v>108</v>
      </c>
    </row>
    <row r="451" spans="1:19" x14ac:dyDescent="0.35">
      <c r="A451" s="2">
        <v>33499</v>
      </c>
      <c r="B451" s="31" t="s">
        <v>108</v>
      </c>
      <c r="C451" s="31">
        <v>348.83199999999999</v>
      </c>
      <c r="D451" s="31" t="s">
        <v>108</v>
      </c>
      <c r="E451" s="31">
        <v>159.3837</v>
      </c>
      <c r="F451" s="31">
        <v>57.835799999999999</v>
      </c>
      <c r="G451" s="31">
        <v>194.08670000000001</v>
      </c>
      <c r="H451" s="31">
        <v>29.8461</v>
      </c>
      <c r="I451" s="31">
        <v>1112.9949999999999</v>
      </c>
      <c r="J451" s="31">
        <v>1777.0909999999999</v>
      </c>
      <c r="K451" s="31" t="s">
        <v>108</v>
      </c>
      <c r="L451" s="31" t="s">
        <v>108</v>
      </c>
      <c r="M451" s="31" t="s">
        <v>108</v>
      </c>
      <c r="N451" s="31" t="s">
        <v>108</v>
      </c>
      <c r="O451" s="31" t="s">
        <v>108</v>
      </c>
      <c r="P451" s="31" t="s">
        <v>108</v>
      </c>
      <c r="Q451" s="31" t="s">
        <v>108</v>
      </c>
      <c r="R451" s="31">
        <v>90.83</v>
      </c>
      <c r="S451" s="31" t="s">
        <v>108</v>
      </c>
    </row>
    <row r="452" spans="1:19" x14ac:dyDescent="0.35">
      <c r="A452" s="2">
        <v>33500</v>
      </c>
      <c r="B452" s="31" t="s">
        <v>108</v>
      </c>
      <c r="C452" s="31">
        <v>347.21199999999999</v>
      </c>
      <c r="D452" s="31" t="s">
        <v>108</v>
      </c>
      <c r="E452" s="31">
        <v>159.7698</v>
      </c>
      <c r="F452" s="31">
        <v>57.786499999999997</v>
      </c>
      <c r="G452" s="31">
        <v>189.68629999999999</v>
      </c>
      <c r="H452" s="31">
        <v>29.7728</v>
      </c>
      <c r="I452" s="31">
        <v>1112.2090000000001</v>
      </c>
      <c r="J452" s="31">
        <v>1777.0909999999999</v>
      </c>
      <c r="K452" s="31" t="s">
        <v>108</v>
      </c>
      <c r="L452" s="31" t="s">
        <v>108</v>
      </c>
      <c r="M452" s="31" t="s">
        <v>108</v>
      </c>
      <c r="N452" s="31" t="s">
        <v>108</v>
      </c>
      <c r="O452" s="31" t="s">
        <v>108</v>
      </c>
      <c r="P452" s="31" t="s">
        <v>108</v>
      </c>
      <c r="Q452" s="31" t="s">
        <v>108</v>
      </c>
      <c r="R452" s="31">
        <v>90.93</v>
      </c>
      <c r="S452" s="31" t="s">
        <v>108</v>
      </c>
    </row>
    <row r="453" spans="1:19" x14ac:dyDescent="0.35">
      <c r="A453" s="2">
        <v>33501</v>
      </c>
      <c r="B453" s="31" t="s">
        <v>108</v>
      </c>
      <c r="C453" s="31">
        <v>347.55900000000003</v>
      </c>
      <c r="D453" s="31" t="s">
        <v>108</v>
      </c>
      <c r="E453" s="31">
        <v>163.1046</v>
      </c>
      <c r="F453" s="31">
        <v>57.802900000000001</v>
      </c>
      <c r="G453" s="31">
        <v>188.27189999999999</v>
      </c>
      <c r="H453" s="31">
        <v>30.139399999999998</v>
      </c>
      <c r="I453" s="31">
        <v>1116.479</v>
      </c>
      <c r="J453" s="31">
        <v>1781.47</v>
      </c>
      <c r="K453" s="31" t="s">
        <v>108</v>
      </c>
      <c r="L453" s="31" t="s">
        <v>108</v>
      </c>
      <c r="M453" s="31" t="s">
        <v>108</v>
      </c>
      <c r="N453" s="31" t="s">
        <v>108</v>
      </c>
      <c r="O453" s="31" t="s">
        <v>108</v>
      </c>
      <c r="P453" s="31" t="s">
        <v>108</v>
      </c>
      <c r="Q453" s="31" t="s">
        <v>108</v>
      </c>
      <c r="R453" s="31">
        <v>90.77</v>
      </c>
      <c r="S453" s="31" t="s">
        <v>108</v>
      </c>
    </row>
    <row r="454" spans="1:19" x14ac:dyDescent="0.35">
      <c r="A454" s="2">
        <v>33504</v>
      </c>
      <c r="B454" s="31" t="s">
        <v>108</v>
      </c>
      <c r="C454" s="31">
        <v>351.14800000000002</v>
      </c>
      <c r="D454" s="31" t="s">
        <v>108</v>
      </c>
      <c r="E454" s="31">
        <v>162.63910000000001</v>
      </c>
      <c r="F454" s="31">
        <v>58.164099999999998</v>
      </c>
      <c r="G454" s="31">
        <v>186.07169999999999</v>
      </c>
      <c r="H454" s="31">
        <v>29.7728</v>
      </c>
      <c r="I454" s="31">
        <v>1116.479</v>
      </c>
      <c r="J454" s="31">
        <v>1783.1120000000001</v>
      </c>
      <c r="K454" s="31" t="s">
        <v>108</v>
      </c>
      <c r="L454" s="31" t="s">
        <v>108</v>
      </c>
      <c r="M454" s="31" t="s">
        <v>108</v>
      </c>
      <c r="N454" s="31" t="s">
        <v>108</v>
      </c>
      <c r="O454" s="31" t="s">
        <v>108</v>
      </c>
      <c r="P454" s="31" t="s">
        <v>108</v>
      </c>
      <c r="Q454" s="31" t="s">
        <v>108</v>
      </c>
      <c r="R454" s="31">
        <v>90.15</v>
      </c>
      <c r="S454" s="31" t="s">
        <v>108</v>
      </c>
    </row>
    <row r="455" spans="1:19" x14ac:dyDescent="0.35">
      <c r="A455" s="2">
        <v>33505</v>
      </c>
      <c r="B455" s="31" t="s">
        <v>108</v>
      </c>
      <c r="C455" s="31">
        <v>351.09</v>
      </c>
      <c r="D455" s="31" t="s">
        <v>108</v>
      </c>
      <c r="E455" s="31">
        <v>161.4701</v>
      </c>
      <c r="F455" s="31">
        <v>58.6402</v>
      </c>
      <c r="G455" s="31">
        <v>186.07169999999999</v>
      </c>
      <c r="H455" s="31">
        <v>29.430499999999999</v>
      </c>
      <c r="I455" s="31">
        <v>1120.75</v>
      </c>
      <c r="J455" s="31">
        <v>1782.0170000000001</v>
      </c>
      <c r="K455" s="31" t="s">
        <v>108</v>
      </c>
      <c r="L455" s="31" t="s">
        <v>108</v>
      </c>
      <c r="M455" s="31" t="s">
        <v>108</v>
      </c>
      <c r="N455" s="31" t="s">
        <v>108</v>
      </c>
      <c r="O455" s="31" t="s">
        <v>108</v>
      </c>
      <c r="P455" s="31" t="s">
        <v>108</v>
      </c>
      <c r="Q455" s="31" t="s">
        <v>108</v>
      </c>
      <c r="R455" s="31">
        <v>90.85</v>
      </c>
      <c r="S455" s="31" t="s">
        <v>108</v>
      </c>
    </row>
    <row r="456" spans="1:19" x14ac:dyDescent="0.35">
      <c r="A456" s="2">
        <v>33506</v>
      </c>
      <c r="B456" s="31" t="s">
        <v>108</v>
      </c>
      <c r="C456" s="31">
        <v>355.25700000000001</v>
      </c>
      <c r="D456" s="31" t="s">
        <v>108</v>
      </c>
      <c r="E456" s="31">
        <v>164.95230000000001</v>
      </c>
      <c r="F456" s="31">
        <v>58.492400000000004</v>
      </c>
      <c r="G456" s="31">
        <v>185.52170000000001</v>
      </c>
      <c r="H456" s="31">
        <v>29.968299999999999</v>
      </c>
      <c r="I456" s="31">
        <v>1119.0640000000001</v>
      </c>
      <c r="J456" s="31">
        <v>1780.922</v>
      </c>
      <c r="K456" s="31" t="s">
        <v>108</v>
      </c>
      <c r="L456" s="31" t="s">
        <v>108</v>
      </c>
      <c r="M456" s="31" t="s">
        <v>108</v>
      </c>
      <c r="N456" s="31" t="s">
        <v>108</v>
      </c>
      <c r="O456" s="31" t="s">
        <v>108</v>
      </c>
      <c r="P456" s="31" t="s">
        <v>108</v>
      </c>
      <c r="Q456" s="31" t="s">
        <v>108</v>
      </c>
      <c r="R456" s="31">
        <v>90.51</v>
      </c>
      <c r="S456" s="31" t="s">
        <v>108</v>
      </c>
    </row>
    <row r="457" spans="1:19" x14ac:dyDescent="0.35">
      <c r="A457" s="2">
        <v>33507</v>
      </c>
      <c r="B457" s="31" t="s">
        <v>108</v>
      </c>
      <c r="C457" s="31">
        <v>355.02499999999998</v>
      </c>
      <c r="D457" s="31" t="s">
        <v>108</v>
      </c>
      <c r="E457" s="31">
        <v>164.4092</v>
      </c>
      <c r="F457" s="31">
        <v>58.131300000000003</v>
      </c>
      <c r="G457" s="31">
        <v>184.81450000000001</v>
      </c>
      <c r="H457" s="31">
        <v>29.895</v>
      </c>
      <c r="I457" s="31">
        <v>1120.8630000000001</v>
      </c>
      <c r="J457" s="31">
        <v>1783.6590000000001</v>
      </c>
      <c r="K457" s="31" t="s">
        <v>108</v>
      </c>
      <c r="L457" s="31" t="s">
        <v>108</v>
      </c>
      <c r="M457" s="31" t="s">
        <v>108</v>
      </c>
      <c r="N457" s="31" t="s">
        <v>108</v>
      </c>
      <c r="O457" s="31" t="s">
        <v>108</v>
      </c>
      <c r="P457" s="31" t="s">
        <v>108</v>
      </c>
      <c r="Q457" s="31" t="s">
        <v>108</v>
      </c>
      <c r="R457" s="31">
        <v>90.83</v>
      </c>
      <c r="S457" s="31" t="s">
        <v>108</v>
      </c>
    </row>
    <row r="458" spans="1:19" x14ac:dyDescent="0.35">
      <c r="A458" s="2">
        <v>33508</v>
      </c>
      <c r="B458" s="31" t="s">
        <v>108</v>
      </c>
      <c r="C458" s="31">
        <v>359.36599999999999</v>
      </c>
      <c r="D458" s="31" t="s">
        <v>108</v>
      </c>
      <c r="E458" s="31">
        <v>164.87190000000001</v>
      </c>
      <c r="F458" s="31">
        <v>57.852200000000003</v>
      </c>
      <c r="G458" s="31">
        <v>183.95009999999999</v>
      </c>
      <c r="H458" s="31">
        <v>29.577200000000001</v>
      </c>
      <c r="I458" s="31">
        <v>1120.413</v>
      </c>
      <c r="J458" s="31">
        <v>1792.9639999999999</v>
      </c>
      <c r="K458" s="31" t="s">
        <v>108</v>
      </c>
      <c r="L458" s="31" t="s">
        <v>108</v>
      </c>
      <c r="M458" s="31" t="s">
        <v>108</v>
      </c>
      <c r="N458" s="31" t="s">
        <v>108</v>
      </c>
      <c r="O458" s="31" t="s">
        <v>108</v>
      </c>
      <c r="P458" s="31" t="s">
        <v>108</v>
      </c>
      <c r="Q458" s="31" t="s">
        <v>108</v>
      </c>
      <c r="R458" s="31">
        <v>90.07</v>
      </c>
      <c r="S458" s="31" t="s">
        <v>108</v>
      </c>
    </row>
    <row r="459" spans="1:19" x14ac:dyDescent="0.35">
      <c r="A459" s="2">
        <v>33511</v>
      </c>
      <c r="B459" s="31" t="s">
        <v>108</v>
      </c>
      <c r="C459" s="31">
        <v>356.125</v>
      </c>
      <c r="D459" s="31" t="s">
        <v>108</v>
      </c>
      <c r="E459" s="31">
        <v>162.0402</v>
      </c>
      <c r="F459" s="31">
        <v>58.656599999999997</v>
      </c>
      <c r="G459" s="31">
        <v>184.50020000000001</v>
      </c>
      <c r="H459" s="31">
        <v>29.8216</v>
      </c>
      <c r="I459" s="31">
        <v>1119.1769999999999</v>
      </c>
      <c r="J459" s="31">
        <v>1796.248</v>
      </c>
      <c r="K459" s="31" t="s">
        <v>108</v>
      </c>
      <c r="L459" s="31" t="s">
        <v>108</v>
      </c>
      <c r="M459" s="31" t="s">
        <v>108</v>
      </c>
      <c r="N459" s="31" t="s">
        <v>108</v>
      </c>
      <c r="O459" s="31" t="s">
        <v>108</v>
      </c>
      <c r="P459" s="31" t="s">
        <v>108</v>
      </c>
      <c r="Q459" s="31" t="s">
        <v>108</v>
      </c>
      <c r="R459" s="31">
        <v>89.9</v>
      </c>
      <c r="S459" s="31" t="s">
        <v>108</v>
      </c>
    </row>
    <row r="460" spans="1:19" x14ac:dyDescent="0.35">
      <c r="A460" s="2">
        <v>33512</v>
      </c>
      <c r="B460" s="31" t="s">
        <v>108</v>
      </c>
      <c r="C460" s="31">
        <v>353.81</v>
      </c>
      <c r="D460" s="31" t="s">
        <v>108</v>
      </c>
      <c r="E460" s="31">
        <v>162.34880000000001</v>
      </c>
      <c r="F460" s="31">
        <v>58.656599999999997</v>
      </c>
      <c r="G460" s="31">
        <v>184.9717</v>
      </c>
      <c r="H460" s="31">
        <v>29.577200000000001</v>
      </c>
      <c r="I460" s="31">
        <v>1122.885</v>
      </c>
      <c r="J460" s="31">
        <v>1797.3430000000001</v>
      </c>
      <c r="K460" s="31" t="s">
        <v>108</v>
      </c>
      <c r="L460" s="31" t="s">
        <v>108</v>
      </c>
      <c r="M460" s="31" t="s">
        <v>108</v>
      </c>
      <c r="N460" s="31" t="s">
        <v>108</v>
      </c>
      <c r="O460" s="31" t="s">
        <v>108</v>
      </c>
      <c r="P460" s="31" t="s">
        <v>108</v>
      </c>
      <c r="Q460" s="31" t="s">
        <v>108</v>
      </c>
      <c r="R460" s="31">
        <v>90.02</v>
      </c>
      <c r="S460" s="31" t="s">
        <v>108</v>
      </c>
    </row>
    <row r="461" spans="1:19" x14ac:dyDescent="0.35">
      <c r="A461" s="2">
        <v>33513</v>
      </c>
      <c r="B461" s="31" t="s">
        <v>108</v>
      </c>
      <c r="C461" s="31">
        <v>357.63</v>
      </c>
      <c r="D461" s="31" t="s">
        <v>108</v>
      </c>
      <c r="E461" s="31">
        <v>161.4939</v>
      </c>
      <c r="F461" s="31">
        <v>58.87</v>
      </c>
      <c r="G461" s="31">
        <v>184.8931</v>
      </c>
      <c r="H461" s="31">
        <v>29.8705</v>
      </c>
      <c r="I461" s="31">
        <v>1123.7850000000001</v>
      </c>
      <c r="J461" s="31">
        <v>1795.153</v>
      </c>
      <c r="K461" s="31" t="s">
        <v>108</v>
      </c>
      <c r="L461" s="31" t="s">
        <v>108</v>
      </c>
      <c r="M461" s="31" t="s">
        <v>108</v>
      </c>
      <c r="N461" s="31" t="s">
        <v>108</v>
      </c>
      <c r="O461" s="31" t="s">
        <v>108</v>
      </c>
      <c r="P461" s="31" t="s">
        <v>108</v>
      </c>
      <c r="Q461" s="31" t="s">
        <v>108</v>
      </c>
      <c r="R461" s="31">
        <v>89.82</v>
      </c>
      <c r="S461" s="31" t="s">
        <v>108</v>
      </c>
    </row>
    <row r="462" spans="1:19" x14ac:dyDescent="0.35">
      <c r="A462" s="2">
        <v>33514</v>
      </c>
      <c r="B462" s="31" t="s">
        <v>108</v>
      </c>
      <c r="C462" s="31">
        <v>363.18599999999998</v>
      </c>
      <c r="D462" s="31" t="s">
        <v>108</v>
      </c>
      <c r="E462" s="31">
        <v>162.56899999999999</v>
      </c>
      <c r="F462" s="31">
        <v>59.198300000000003</v>
      </c>
      <c r="G462" s="31">
        <v>181.51419999999999</v>
      </c>
      <c r="H462" s="31">
        <v>31.728300000000001</v>
      </c>
      <c r="I462" s="31">
        <v>1127.0440000000001</v>
      </c>
      <c r="J462" s="31">
        <v>1795.153</v>
      </c>
      <c r="K462" s="31" t="s">
        <v>108</v>
      </c>
      <c r="L462" s="31" t="s">
        <v>108</v>
      </c>
      <c r="M462" s="31" t="s">
        <v>108</v>
      </c>
      <c r="N462" s="31" t="s">
        <v>108</v>
      </c>
      <c r="O462" s="31" t="s">
        <v>108</v>
      </c>
      <c r="P462" s="31" t="s">
        <v>108</v>
      </c>
      <c r="Q462" s="31" t="s">
        <v>108</v>
      </c>
      <c r="R462" s="31">
        <v>89.52</v>
      </c>
      <c r="S462" s="31" t="s">
        <v>108</v>
      </c>
    </row>
    <row r="463" spans="1:19" x14ac:dyDescent="0.35">
      <c r="A463" s="2">
        <v>33515</v>
      </c>
      <c r="B463" s="31" t="s">
        <v>108</v>
      </c>
      <c r="C463" s="31">
        <v>360.40800000000002</v>
      </c>
      <c r="D463" s="31" t="s">
        <v>108</v>
      </c>
      <c r="E463" s="31">
        <v>162.49170000000001</v>
      </c>
      <c r="F463" s="31">
        <v>59.378900000000002</v>
      </c>
      <c r="G463" s="31">
        <v>182.8501</v>
      </c>
      <c r="H463" s="31">
        <v>31.3127</v>
      </c>
      <c r="I463" s="31">
        <v>1124.4590000000001</v>
      </c>
      <c r="J463" s="31">
        <v>1805.0060000000001</v>
      </c>
      <c r="K463" s="31" t="s">
        <v>108</v>
      </c>
      <c r="L463" s="31" t="s">
        <v>108</v>
      </c>
      <c r="M463" s="31" t="s">
        <v>108</v>
      </c>
      <c r="N463" s="31" t="s">
        <v>108</v>
      </c>
      <c r="O463" s="31" t="s">
        <v>108</v>
      </c>
      <c r="P463" s="31" t="s">
        <v>108</v>
      </c>
      <c r="Q463" s="31" t="s">
        <v>108</v>
      </c>
      <c r="R463" s="31">
        <v>90.06</v>
      </c>
      <c r="S463" s="31" t="s">
        <v>108</v>
      </c>
    </row>
    <row r="464" spans="1:19" x14ac:dyDescent="0.35">
      <c r="A464" s="2">
        <v>33518</v>
      </c>
      <c r="B464" s="31" t="s">
        <v>108</v>
      </c>
      <c r="C464" s="31">
        <v>363.93900000000002</v>
      </c>
      <c r="D464" s="31" t="s">
        <v>108</v>
      </c>
      <c r="E464" s="31">
        <v>160.05940000000001</v>
      </c>
      <c r="F464" s="31">
        <v>59.428199999999997</v>
      </c>
      <c r="G464" s="31">
        <v>181.19990000000001</v>
      </c>
      <c r="H464" s="31">
        <v>31.337199999999999</v>
      </c>
      <c r="I464" s="31">
        <v>1124.2339999999999</v>
      </c>
      <c r="J464" s="31">
        <v>1805.0060000000001</v>
      </c>
      <c r="K464" s="31" t="s">
        <v>108</v>
      </c>
      <c r="L464" s="31" t="s">
        <v>108</v>
      </c>
      <c r="M464" s="31" t="s">
        <v>108</v>
      </c>
      <c r="N464" s="31" t="s">
        <v>108</v>
      </c>
      <c r="O464" s="31" t="s">
        <v>108</v>
      </c>
      <c r="P464" s="31" t="s">
        <v>108</v>
      </c>
      <c r="Q464" s="31" t="s">
        <v>108</v>
      </c>
      <c r="R464" s="31">
        <v>90.13</v>
      </c>
      <c r="S464" s="31" t="s">
        <v>108</v>
      </c>
    </row>
    <row r="465" spans="1:19" x14ac:dyDescent="0.35">
      <c r="A465" s="2">
        <v>33519</v>
      </c>
      <c r="B465" s="31" t="s">
        <v>108</v>
      </c>
      <c r="C465" s="31">
        <v>367.43200000000002</v>
      </c>
      <c r="D465" s="31" t="s">
        <v>108</v>
      </c>
      <c r="E465" s="31">
        <v>163.75890000000001</v>
      </c>
      <c r="F465" s="31">
        <v>59.1327</v>
      </c>
      <c r="G465" s="31">
        <v>179.79079999999999</v>
      </c>
      <c r="H465" s="31">
        <v>31.068300000000001</v>
      </c>
      <c r="I465" s="31">
        <v>1122.885</v>
      </c>
      <c r="J465" s="31">
        <v>1802.269</v>
      </c>
      <c r="K465" s="31" t="s">
        <v>108</v>
      </c>
      <c r="L465" s="31" t="s">
        <v>108</v>
      </c>
      <c r="M465" s="31" t="s">
        <v>108</v>
      </c>
      <c r="N465" s="31" t="s">
        <v>108</v>
      </c>
      <c r="O465" s="31" t="s">
        <v>108</v>
      </c>
      <c r="P465" s="31" t="s">
        <v>108</v>
      </c>
      <c r="Q465" s="31" t="s">
        <v>108</v>
      </c>
      <c r="R465" s="31">
        <v>91.19</v>
      </c>
      <c r="S465" s="31" t="s">
        <v>108</v>
      </c>
    </row>
    <row r="466" spans="1:19" x14ac:dyDescent="0.35">
      <c r="A466" s="2">
        <v>33520</v>
      </c>
      <c r="B466" s="31" t="s">
        <v>108</v>
      </c>
      <c r="C466" s="31">
        <v>366.28</v>
      </c>
      <c r="D466" s="31" t="s">
        <v>108</v>
      </c>
      <c r="E466" s="31">
        <v>164.4512</v>
      </c>
      <c r="F466" s="31">
        <v>59.444600000000001</v>
      </c>
      <c r="G466" s="31">
        <v>179.08879999999999</v>
      </c>
      <c r="H466" s="31">
        <v>31.043800000000001</v>
      </c>
      <c r="I466" s="31">
        <v>1120.75</v>
      </c>
      <c r="J466" s="31">
        <v>1791.3219999999999</v>
      </c>
      <c r="K466" s="31" t="s">
        <v>108</v>
      </c>
      <c r="L466" s="31" t="s">
        <v>108</v>
      </c>
      <c r="M466" s="31" t="s">
        <v>108</v>
      </c>
      <c r="N466" s="31" t="s">
        <v>108</v>
      </c>
      <c r="O466" s="31" t="s">
        <v>108</v>
      </c>
      <c r="P466" s="31" t="s">
        <v>108</v>
      </c>
      <c r="Q466" s="31" t="s">
        <v>108</v>
      </c>
      <c r="R466" s="31">
        <v>90.6</v>
      </c>
      <c r="S466" s="31" t="s">
        <v>108</v>
      </c>
    </row>
    <row r="467" spans="1:19" x14ac:dyDescent="0.35">
      <c r="A467" s="2">
        <v>33521</v>
      </c>
      <c r="B467" s="31" t="s">
        <v>108</v>
      </c>
      <c r="C467" s="31">
        <v>362.25599999999997</v>
      </c>
      <c r="D467" s="31" t="s">
        <v>108</v>
      </c>
      <c r="E467" s="31">
        <v>161.9417</v>
      </c>
      <c r="F467" s="31">
        <v>59.313299999999998</v>
      </c>
      <c r="G467" s="31">
        <v>179.1199</v>
      </c>
      <c r="H467" s="31">
        <v>30.872699999999998</v>
      </c>
      <c r="I467" s="31">
        <v>1120.75</v>
      </c>
      <c r="J467" s="31">
        <v>1783.1120000000001</v>
      </c>
      <c r="K467" s="31" t="s">
        <v>108</v>
      </c>
      <c r="L467" s="31" t="s">
        <v>108</v>
      </c>
      <c r="M467" s="31" t="s">
        <v>108</v>
      </c>
      <c r="N467" s="31" t="s">
        <v>108</v>
      </c>
      <c r="O467" s="31" t="s">
        <v>108</v>
      </c>
      <c r="P467" s="31" t="s">
        <v>108</v>
      </c>
      <c r="Q467" s="31" t="s">
        <v>108</v>
      </c>
      <c r="R467" s="31">
        <v>90.81</v>
      </c>
      <c r="S467" s="31" t="s">
        <v>108</v>
      </c>
    </row>
    <row r="468" spans="1:19" x14ac:dyDescent="0.35">
      <c r="A468" s="2">
        <v>33522</v>
      </c>
      <c r="B468" s="31" t="s">
        <v>108</v>
      </c>
      <c r="C468" s="31">
        <v>361.67200000000003</v>
      </c>
      <c r="D468" s="31" t="s">
        <v>108</v>
      </c>
      <c r="E468" s="31">
        <v>163.01560000000001</v>
      </c>
      <c r="F468" s="31">
        <v>59.4938</v>
      </c>
      <c r="G468" s="31">
        <v>171.53270000000001</v>
      </c>
      <c r="H468" s="31">
        <v>30.946100000000001</v>
      </c>
      <c r="I468" s="31">
        <v>1119.289</v>
      </c>
      <c r="J468" s="31">
        <v>1798.4380000000001</v>
      </c>
      <c r="K468" s="31" t="s">
        <v>108</v>
      </c>
      <c r="L468" s="31" t="s">
        <v>108</v>
      </c>
      <c r="M468" s="31" t="s">
        <v>108</v>
      </c>
      <c r="N468" s="31" t="s">
        <v>108</v>
      </c>
      <c r="O468" s="31" t="s">
        <v>108</v>
      </c>
      <c r="P468" s="31" t="s">
        <v>108</v>
      </c>
      <c r="Q468" s="31" t="s">
        <v>108</v>
      </c>
      <c r="R468" s="31">
        <v>90.5</v>
      </c>
      <c r="S468" s="31" t="s">
        <v>108</v>
      </c>
    </row>
    <row r="469" spans="1:19" x14ac:dyDescent="0.35">
      <c r="A469" s="2">
        <v>33525</v>
      </c>
      <c r="B469" s="31" t="s">
        <v>108</v>
      </c>
      <c r="C469" s="31">
        <v>366.76400000000001</v>
      </c>
      <c r="D469" s="31" t="s">
        <v>108</v>
      </c>
      <c r="E469" s="31">
        <v>160.90360000000001</v>
      </c>
      <c r="F469" s="31">
        <v>59.313299999999998</v>
      </c>
      <c r="G469" s="31">
        <v>172.45830000000001</v>
      </c>
      <c r="H469" s="31">
        <v>29.7972</v>
      </c>
      <c r="I469" s="31">
        <v>1119.289</v>
      </c>
      <c r="J469" s="31">
        <v>1797.3430000000001</v>
      </c>
      <c r="K469" s="31" t="s">
        <v>108</v>
      </c>
      <c r="L469" s="31" t="s">
        <v>108</v>
      </c>
      <c r="M469" s="31" t="s">
        <v>108</v>
      </c>
      <c r="N469" s="31" t="s">
        <v>108</v>
      </c>
      <c r="O469" s="31" t="s">
        <v>108</v>
      </c>
      <c r="P469" s="31" t="s">
        <v>108</v>
      </c>
      <c r="Q469" s="31" t="s">
        <v>108</v>
      </c>
      <c r="R469" s="31">
        <v>90.92</v>
      </c>
      <c r="S469" s="31" t="s">
        <v>108</v>
      </c>
    </row>
    <row r="470" spans="1:19" x14ac:dyDescent="0.35">
      <c r="A470" s="2">
        <v>33526</v>
      </c>
      <c r="B470" s="31" t="s">
        <v>108</v>
      </c>
      <c r="C470" s="31">
        <v>369.80799999999999</v>
      </c>
      <c r="D470" s="31" t="s">
        <v>108</v>
      </c>
      <c r="E470" s="31">
        <v>160.7491</v>
      </c>
      <c r="F470" s="31">
        <v>59.116300000000003</v>
      </c>
      <c r="G470" s="31">
        <v>172.45830000000001</v>
      </c>
      <c r="H470" s="31">
        <v>28.868300000000001</v>
      </c>
      <c r="I470" s="31">
        <v>1122.211</v>
      </c>
      <c r="J470" s="31">
        <v>1800.627</v>
      </c>
      <c r="K470" s="31" t="s">
        <v>108</v>
      </c>
      <c r="L470" s="31" t="s">
        <v>108</v>
      </c>
      <c r="M470" s="31" t="s">
        <v>108</v>
      </c>
      <c r="N470" s="31" t="s">
        <v>108</v>
      </c>
      <c r="O470" s="31" t="s">
        <v>108</v>
      </c>
      <c r="P470" s="31" t="s">
        <v>108</v>
      </c>
      <c r="Q470" s="31" t="s">
        <v>108</v>
      </c>
      <c r="R470" s="31">
        <v>91.52</v>
      </c>
      <c r="S470" s="31" t="s">
        <v>108</v>
      </c>
    </row>
    <row r="471" spans="1:19" x14ac:dyDescent="0.35">
      <c r="A471" s="2">
        <v>33527</v>
      </c>
      <c r="B471" s="31" t="s">
        <v>108</v>
      </c>
      <c r="C471" s="31">
        <v>367.935</v>
      </c>
      <c r="D471" s="31" t="s">
        <v>108</v>
      </c>
      <c r="E471" s="31">
        <v>161.59389999999999</v>
      </c>
      <c r="F471" s="31">
        <v>59.181899999999999</v>
      </c>
      <c r="G471" s="31">
        <v>173.76939999999999</v>
      </c>
      <c r="H471" s="31">
        <v>29.601600000000001</v>
      </c>
      <c r="I471" s="31">
        <v>1123.56</v>
      </c>
      <c r="J471" s="31">
        <v>1800.627</v>
      </c>
      <c r="K471" s="31" t="s">
        <v>108</v>
      </c>
      <c r="L471" s="31" t="s">
        <v>108</v>
      </c>
      <c r="M471" s="31" t="s">
        <v>108</v>
      </c>
      <c r="N471" s="31" t="s">
        <v>108</v>
      </c>
      <c r="O471" s="31" t="s">
        <v>108</v>
      </c>
      <c r="P471" s="31" t="s">
        <v>108</v>
      </c>
      <c r="Q471" s="31" t="s">
        <v>108</v>
      </c>
      <c r="R471" s="31">
        <v>91.25</v>
      </c>
      <c r="S471" s="31" t="s">
        <v>108</v>
      </c>
    </row>
    <row r="472" spans="1:19" x14ac:dyDescent="0.35">
      <c r="A472" s="2">
        <v>33528</v>
      </c>
      <c r="B472" s="31" t="s">
        <v>108</v>
      </c>
      <c r="C472" s="31">
        <v>374.02199999999999</v>
      </c>
      <c r="D472" s="31" t="s">
        <v>108</v>
      </c>
      <c r="E472" s="31">
        <v>163.57660000000001</v>
      </c>
      <c r="F472" s="31">
        <v>59.477400000000003</v>
      </c>
      <c r="G472" s="31">
        <v>172.304</v>
      </c>
      <c r="H472" s="31">
        <v>29.7972</v>
      </c>
      <c r="I472" s="31">
        <v>1128.1679999999999</v>
      </c>
      <c r="J472" s="31">
        <v>1788.038</v>
      </c>
      <c r="K472" s="31" t="s">
        <v>108</v>
      </c>
      <c r="L472" s="31" t="s">
        <v>108</v>
      </c>
      <c r="M472" s="31" t="s">
        <v>108</v>
      </c>
      <c r="N472" s="31" t="s">
        <v>108</v>
      </c>
      <c r="O472" s="31" t="s">
        <v>108</v>
      </c>
      <c r="P472" s="31" t="s">
        <v>108</v>
      </c>
      <c r="Q472" s="31" t="s">
        <v>108</v>
      </c>
      <c r="R472" s="31">
        <v>90.75</v>
      </c>
      <c r="S472" s="31" t="s">
        <v>108</v>
      </c>
    </row>
    <row r="473" spans="1:19" x14ac:dyDescent="0.35">
      <c r="A473" s="2">
        <v>33529</v>
      </c>
      <c r="B473" s="31" t="s">
        <v>108</v>
      </c>
      <c r="C473" s="31">
        <v>379.40699999999998</v>
      </c>
      <c r="D473" s="31" t="s">
        <v>108</v>
      </c>
      <c r="E473" s="31">
        <v>162.018</v>
      </c>
      <c r="F473" s="31">
        <v>59.822200000000002</v>
      </c>
      <c r="G473" s="31">
        <v>174.0008</v>
      </c>
      <c r="H473" s="31">
        <v>29.357199999999999</v>
      </c>
      <c r="I473" s="31">
        <v>1130.191</v>
      </c>
      <c r="J473" s="31">
        <v>1793.511</v>
      </c>
      <c r="K473" s="31" t="s">
        <v>108</v>
      </c>
      <c r="L473" s="31" t="s">
        <v>108</v>
      </c>
      <c r="M473" s="31" t="s">
        <v>108</v>
      </c>
      <c r="N473" s="31" t="s">
        <v>108</v>
      </c>
      <c r="O473" s="31" t="s">
        <v>108</v>
      </c>
      <c r="P473" s="31" t="s">
        <v>108</v>
      </c>
      <c r="Q473" s="31" t="s">
        <v>108</v>
      </c>
      <c r="R473" s="31">
        <v>90.43</v>
      </c>
      <c r="S473" s="31" t="s">
        <v>108</v>
      </c>
    </row>
    <row r="474" spans="1:19" x14ac:dyDescent="0.35">
      <c r="A474" s="2">
        <v>33532</v>
      </c>
      <c r="B474" s="31" t="s">
        <v>108</v>
      </c>
      <c r="C474" s="31">
        <v>380.81200000000001</v>
      </c>
      <c r="D474" s="31" t="s">
        <v>108</v>
      </c>
      <c r="E474" s="31">
        <v>161.7861</v>
      </c>
      <c r="F474" s="31">
        <v>60.068399999999997</v>
      </c>
      <c r="G474" s="31">
        <v>172.68960000000001</v>
      </c>
      <c r="H474" s="31">
        <v>29.039400000000001</v>
      </c>
      <c r="I474" s="31">
        <v>1131.652</v>
      </c>
      <c r="J474" s="31">
        <v>1782.0170000000001</v>
      </c>
      <c r="K474" s="31" t="s">
        <v>108</v>
      </c>
      <c r="L474" s="31" t="s">
        <v>108</v>
      </c>
      <c r="M474" s="31" t="s">
        <v>108</v>
      </c>
      <c r="N474" s="31" t="s">
        <v>108</v>
      </c>
      <c r="O474" s="31" t="s">
        <v>108</v>
      </c>
      <c r="P474" s="31" t="s">
        <v>108</v>
      </c>
      <c r="Q474" s="31" t="s">
        <v>108</v>
      </c>
      <c r="R474" s="31">
        <v>90.74</v>
      </c>
      <c r="S474" s="31" t="s">
        <v>108</v>
      </c>
    </row>
    <row r="475" spans="1:19" x14ac:dyDescent="0.35">
      <c r="A475" s="2">
        <v>33533</v>
      </c>
      <c r="B475" s="31" t="s">
        <v>108</v>
      </c>
      <c r="C475" s="31">
        <v>377.827</v>
      </c>
      <c r="D475" s="31" t="s">
        <v>108</v>
      </c>
      <c r="E475" s="31">
        <v>161.94040000000001</v>
      </c>
      <c r="F475" s="31">
        <v>60.084800000000001</v>
      </c>
      <c r="G475" s="31">
        <v>174.9264</v>
      </c>
      <c r="H475" s="31">
        <v>28.770499999999998</v>
      </c>
      <c r="I475" s="31">
        <v>1128.28</v>
      </c>
      <c r="J475" s="31">
        <v>1776.5429999999999</v>
      </c>
      <c r="K475" s="31" t="s">
        <v>108</v>
      </c>
      <c r="L475" s="31" t="s">
        <v>108</v>
      </c>
      <c r="M475" s="31" t="s">
        <v>108</v>
      </c>
      <c r="N475" s="31" t="s">
        <v>108</v>
      </c>
      <c r="O475" s="31" t="s">
        <v>108</v>
      </c>
      <c r="P475" s="31" t="s">
        <v>108</v>
      </c>
      <c r="Q475" s="31" t="s">
        <v>108</v>
      </c>
      <c r="R475" s="31">
        <v>91.03</v>
      </c>
      <c r="S475" s="31" t="s">
        <v>108</v>
      </c>
    </row>
    <row r="476" spans="1:19" x14ac:dyDescent="0.35">
      <c r="A476" s="2">
        <v>33534</v>
      </c>
      <c r="B476" s="31" t="s">
        <v>108</v>
      </c>
      <c r="C476" s="31">
        <v>369.86599999999999</v>
      </c>
      <c r="D476" s="31" t="s">
        <v>108</v>
      </c>
      <c r="E476" s="31">
        <v>162.63210000000001</v>
      </c>
      <c r="F476" s="31">
        <v>59.805799999999998</v>
      </c>
      <c r="G476" s="31">
        <v>173.46090000000001</v>
      </c>
      <c r="H476" s="31">
        <v>29.1861</v>
      </c>
      <c r="I476" s="31">
        <v>1126.2570000000001</v>
      </c>
      <c r="J476" s="31">
        <v>1775.4490000000001</v>
      </c>
      <c r="K476" s="31" t="s">
        <v>108</v>
      </c>
      <c r="L476" s="31" t="s">
        <v>108</v>
      </c>
      <c r="M476" s="31" t="s">
        <v>108</v>
      </c>
      <c r="N476" s="31" t="s">
        <v>108</v>
      </c>
      <c r="O476" s="31" t="s">
        <v>108</v>
      </c>
      <c r="P476" s="31" t="s">
        <v>108</v>
      </c>
      <c r="Q476" s="31" t="s">
        <v>108</v>
      </c>
      <c r="R476" s="31">
        <v>91.62</v>
      </c>
      <c r="S476" s="31" t="s">
        <v>108</v>
      </c>
    </row>
    <row r="477" spans="1:19" x14ac:dyDescent="0.35">
      <c r="A477" s="2">
        <v>33535</v>
      </c>
      <c r="B477" s="31" t="s">
        <v>108</v>
      </c>
      <c r="C477" s="31">
        <v>377.18299999999999</v>
      </c>
      <c r="D477" s="31" t="s">
        <v>108</v>
      </c>
      <c r="E477" s="31">
        <v>162.4776</v>
      </c>
      <c r="F477" s="31">
        <v>59.756500000000003</v>
      </c>
      <c r="G477" s="31">
        <v>172.92099999999999</v>
      </c>
      <c r="H477" s="31">
        <v>28.990500000000001</v>
      </c>
      <c r="I477" s="31">
        <v>1127.606</v>
      </c>
      <c r="J477" s="31">
        <v>1782.0170000000001</v>
      </c>
      <c r="K477" s="31" t="s">
        <v>108</v>
      </c>
      <c r="L477" s="31" t="s">
        <v>108</v>
      </c>
      <c r="M477" s="31" t="s">
        <v>108</v>
      </c>
      <c r="N477" s="31" t="s">
        <v>108</v>
      </c>
      <c r="O477" s="31" t="s">
        <v>108</v>
      </c>
      <c r="P477" s="31" t="s">
        <v>108</v>
      </c>
      <c r="Q477" s="31" t="s">
        <v>108</v>
      </c>
      <c r="R477" s="31">
        <v>91.08</v>
      </c>
      <c r="S477" s="31" t="s">
        <v>108</v>
      </c>
    </row>
    <row r="478" spans="1:19" x14ac:dyDescent="0.35">
      <c r="A478" s="2">
        <v>33536</v>
      </c>
      <c r="B478" s="31" t="s">
        <v>108</v>
      </c>
      <c r="C478" s="31">
        <v>372.09</v>
      </c>
      <c r="D478" s="31" t="s">
        <v>108</v>
      </c>
      <c r="E478" s="31">
        <v>162.40029999999999</v>
      </c>
      <c r="F478" s="31">
        <v>59.543100000000003</v>
      </c>
      <c r="G478" s="31">
        <v>170.68430000000001</v>
      </c>
      <c r="H478" s="31">
        <v>28.990500000000001</v>
      </c>
      <c r="I478" s="31">
        <v>1124.347</v>
      </c>
      <c r="J478" s="31">
        <v>1777.0909999999999</v>
      </c>
      <c r="K478" s="31" t="s">
        <v>108</v>
      </c>
      <c r="L478" s="31" t="s">
        <v>108</v>
      </c>
      <c r="M478" s="31" t="s">
        <v>108</v>
      </c>
      <c r="N478" s="31" t="s">
        <v>108</v>
      </c>
      <c r="O478" s="31" t="s">
        <v>108</v>
      </c>
      <c r="P478" s="31" t="s">
        <v>108</v>
      </c>
      <c r="Q478" s="31" t="s">
        <v>108</v>
      </c>
      <c r="R478" s="31">
        <v>91.11</v>
      </c>
      <c r="S478" s="31" t="s">
        <v>108</v>
      </c>
    </row>
    <row r="479" spans="1:19" x14ac:dyDescent="0.35">
      <c r="A479" s="2">
        <v>33539</v>
      </c>
      <c r="B479" s="31" t="s">
        <v>108</v>
      </c>
      <c r="C479" s="31">
        <v>374.95800000000003</v>
      </c>
      <c r="D479" s="31" t="s">
        <v>108</v>
      </c>
      <c r="E479" s="31">
        <v>163.85380000000001</v>
      </c>
      <c r="F479" s="31">
        <v>59.231200000000001</v>
      </c>
      <c r="G479" s="31">
        <v>172.84389999999999</v>
      </c>
      <c r="H479" s="31">
        <v>28.599399999999999</v>
      </c>
      <c r="I479" s="31">
        <v>1124.796</v>
      </c>
      <c r="J479" s="31">
        <v>1783.1120000000001</v>
      </c>
      <c r="K479" s="31" t="s">
        <v>108</v>
      </c>
      <c r="L479" s="31" t="s">
        <v>108</v>
      </c>
      <c r="M479" s="31" t="s">
        <v>108</v>
      </c>
      <c r="N479" s="31" t="s">
        <v>108</v>
      </c>
      <c r="O479" s="31" t="s">
        <v>108</v>
      </c>
      <c r="P479" s="31" t="s">
        <v>108</v>
      </c>
      <c r="Q479" s="31" t="s">
        <v>108</v>
      </c>
      <c r="R479" s="31">
        <v>91.89</v>
      </c>
      <c r="S479" s="31" t="s">
        <v>108</v>
      </c>
    </row>
    <row r="480" spans="1:19" x14ac:dyDescent="0.35">
      <c r="A480" s="2">
        <v>33540</v>
      </c>
      <c r="B480" s="31" t="s">
        <v>108</v>
      </c>
      <c r="C480" s="31">
        <v>375.42700000000002</v>
      </c>
      <c r="D480" s="31" t="s">
        <v>108</v>
      </c>
      <c r="E480" s="31">
        <v>166.4365</v>
      </c>
      <c r="F480" s="31">
        <v>59.2804</v>
      </c>
      <c r="G480" s="31">
        <v>175.0035</v>
      </c>
      <c r="H480" s="31">
        <v>28.4039</v>
      </c>
      <c r="I480" s="31">
        <v>1126.7070000000001</v>
      </c>
      <c r="J480" s="31">
        <v>1798.9849999999999</v>
      </c>
      <c r="K480" s="31" t="s">
        <v>108</v>
      </c>
      <c r="L480" s="31" t="s">
        <v>108</v>
      </c>
      <c r="M480" s="31" t="s">
        <v>108</v>
      </c>
      <c r="N480" s="31" t="s">
        <v>108</v>
      </c>
      <c r="O480" s="31" t="s">
        <v>108</v>
      </c>
      <c r="P480" s="31" t="s">
        <v>108</v>
      </c>
      <c r="Q480" s="31" t="s">
        <v>108</v>
      </c>
      <c r="R480" s="31">
        <v>90.48</v>
      </c>
      <c r="S480" s="31" t="s">
        <v>108</v>
      </c>
    </row>
    <row r="481" spans="1:19" x14ac:dyDescent="0.35">
      <c r="A481" s="2">
        <v>33541</v>
      </c>
      <c r="B481" s="31" t="s">
        <v>108</v>
      </c>
      <c r="C481" s="31">
        <v>377.76799999999997</v>
      </c>
      <c r="D481" s="31" t="s">
        <v>108</v>
      </c>
      <c r="E481" s="31">
        <v>166.5907</v>
      </c>
      <c r="F481" s="31">
        <v>59.181899999999999</v>
      </c>
      <c r="G481" s="31">
        <v>173.9237</v>
      </c>
      <c r="H481" s="31">
        <v>29.039400000000001</v>
      </c>
      <c r="I481" s="31">
        <v>1122.548</v>
      </c>
      <c r="J481" s="31">
        <v>1801.174</v>
      </c>
      <c r="K481" s="31" t="s">
        <v>108</v>
      </c>
      <c r="L481" s="31" t="s">
        <v>108</v>
      </c>
      <c r="M481" s="31" t="s">
        <v>108</v>
      </c>
      <c r="N481" s="31" t="s">
        <v>108</v>
      </c>
      <c r="O481" s="31" t="s">
        <v>108</v>
      </c>
      <c r="P481" s="31" t="s">
        <v>108</v>
      </c>
      <c r="Q481" s="31" t="s">
        <v>108</v>
      </c>
      <c r="R481" s="31">
        <v>89.91</v>
      </c>
      <c r="S481" s="31" t="s">
        <v>108</v>
      </c>
    </row>
    <row r="482" spans="1:19" x14ac:dyDescent="0.35">
      <c r="A482" s="2">
        <v>33542</v>
      </c>
      <c r="B482" s="31" t="s">
        <v>108</v>
      </c>
      <c r="C482" s="31">
        <v>377.709</v>
      </c>
      <c r="D482" s="31" t="s">
        <v>108</v>
      </c>
      <c r="E482" s="31">
        <v>164.48099999999999</v>
      </c>
      <c r="F482" s="31">
        <v>59.017800000000001</v>
      </c>
      <c r="G482" s="31">
        <v>174.9264</v>
      </c>
      <c r="H482" s="31">
        <v>29.528300000000002</v>
      </c>
      <c r="I482" s="31">
        <v>1123.335</v>
      </c>
      <c r="J482" s="31">
        <v>1802.816</v>
      </c>
      <c r="K482" s="31" t="s">
        <v>108</v>
      </c>
      <c r="L482" s="31" t="s">
        <v>108</v>
      </c>
      <c r="M482" s="31" t="s">
        <v>108</v>
      </c>
      <c r="N482" s="31" t="s">
        <v>108</v>
      </c>
      <c r="O482" s="31" t="s">
        <v>108</v>
      </c>
      <c r="P482" s="31" t="s">
        <v>108</v>
      </c>
      <c r="Q482" s="31" t="s">
        <v>108</v>
      </c>
      <c r="R482" s="31">
        <v>89.94</v>
      </c>
      <c r="S482" s="31" t="s">
        <v>108</v>
      </c>
    </row>
    <row r="483" spans="1:19" x14ac:dyDescent="0.35">
      <c r="A483" s="2">
        <v>33543</v>
      </c>
      <c r="B483" s="31" t="s">
        <v>108</v>
      </c>
      <c r="C483" s="31">
        <v>383.50400000000002</v>
      </c>
      <c r="D483" s="31" t="s">
        <v>108</v>
      </c>
      <c r="E483" s="31">
        <v>164.5581</v>
      </c>
      <c r="F483" s="31">
        <v>58.590899999999998</v>
      </c>
      <c r="G483" s="31">
        <v>176.93170000000001</v>
      </c>
      <c r="H483" s="31">
        <v>29.430499999999999</v>
      </c>
      <c r="I483" s="31">
        <v>1125.3579999999999</v>
      </c>
      <c r="J483" s="31">
        <v>1801.722</v>
      </c>
      <c r="K483" s="31" t="s">
        <v>108</v>
      </c>
      <c r="L483" s="31" t="s">
        <v>108</v>
      </c>
      <c r="M483" s="31" t="s">
        <v>108</v>
      </c>
      <c r="N483" s="31" t="s">
        <v>108</v>
      </c>
      <c r="O483" s="31" t="s">
        <v>108</v>
      </c>
      <c r="P483" s="31" t="s">
        <v>108</v>
      </c>
      <c r="Q483" s="31" t="s">
        <v>108</v>
      </c>
      <c r="R483" s="31">
        <v>88.73</v>
      </c>
      <c r="S483" s="31" t="s">
        <v>108</v>
      </c>
    </row>
    <row r="484" spans="1:19" x14ac:dyDescent="0.35">
      <c r="A484" s="2">
        <v>33546</v>
      </c>
      <c r="B484" s="31" t="s">
        <v>108</v>
      </c>
      <c r="C484" s="31">
        <v>387.54300000000001</v>
      </c>
      <c r="D484" s="31" t="s">
        <v>108</v>
      </c>
      <c r="E484" s="31">
        <v>165.32599999999999</v>
      </c>
      <c r="F484" s="31">
        <v>58.7879</v>
      </c>
      <c r="G484" s="31">
        <v>175.8519</v>
      </c>
      <c r="H484" s="31">
        <v>29.332799999999999</v>
      </c>
      <c r="I484" s="31">
        <v>1125.3579999999999</v>
      </c>
      <c r="J484" s="31">
        <v>1800.08</v>
      </c>
      <c r="K484" s="31" t="s">
        <v>108</v>
      </c>
      <c r="L484" s="31" t="s">
        <v>108</v>
      </c>
      <c r="M484" s="31" t="s">
        <v>108</v>
      </c>
      <c r="N484" s="31" t="s">
        <v>108</v>
      </c>
      <c r="O484" s="31" t="s">
        <v>108</v>
      </c>
      <c r="P484" s="31" t="s">
        <v>108</v>
      </c>
      <c r="Q484" s="31" t="s">
        <v>108</v>
      </c>
      <c r="R484" s="31">
        <v>88.44</v>
      </c>
      <c r="S484" s="31" t="s">
        <v>108</v>
      </c>
    </row>
    <row r="485" spans="1:19" x14ac:dyDescent="0.35">
      <c r="A485" s="2">
        <v>33547</v>
      </c>
      <c r="B485" s="31" t="s">
        <v>108</v>
      </c>
      <c r="C485" s="31">
        <v>393.10300000000001</v>
      </c>
      <c r="D485" s="31" t="s">
        <v>108</v>
      </c>
      <c r="E485" s="31">
        <v>164.39500000000001</v>
      </c>
      <c r="F485" s="31">
        <v>58.344700000000003</v>
      </c>
      <c r="G485" s="31">
        <v>175.54339999999999</v>
      </c>
      <c r="H485" s="31">
        <v>29.650500000000001</v>
      </c>
      <c r="I485" s="31">
        <v>1121.9860000000001</v>
      </c>
      <c r="J485" s="31">
        <v>1792.9639999999999</v>
      </c>
      <c r="K485" s="31" t="s">
        <v>108</v>
      </c>
      <c r="L485" s="31" t="s">
        <v>108</v>
      </c>
      <c r="M485" s="31" t="s">
        <v>108</v>
      </c>
      <c r="N485" s="31" t="s">
        <v>108</v>
      </c>
      <c r="O485" s="31" t="s">
        <v>108</v>
      </c>
      <c r="P485" s="31" t="s">
        <v>108</v>
      </c>
      <c r="Q485" s="31" t="s">
        <v>108</v>
      </c>
      <c r="R485" s="31">
        <v>88.5</v>
      </c>
      <c r="S485" s="31" t="s">
        <v>108</v>
      </c>
    </row>
    <row r="486" spans="1:19" x14ac:dyDescent="0.35">
      <c r="A486" s="2">
        <v>33548</v>
      </c>
      <c r="B486" s="31" t="s">
        <v>108</v>
      </c>
      <c r="C486" s="31">
        <v>387.95299999999997</v>
      </c>
      <c r="D486" s="31" t="s">
        <v>108</v>
      </c>
      <c r="E486" s="31">
        <v>164.2406</v>
      </c>
      <c r="F486" s="31">
        <v>58.410299999999999</v>
      </c>
      <c r="G486" s="31">
        <v>172.84389999999999</v>
      </c>
      <c r="H486" s="31">
        <v>30.041599999999999</v>
      </c>
      <c r="I486" s="31">
        <v>1118.502</v>
      </c>
      <c r="J486" s="31">
        <v>1795.153</v>
      </c>
      <c r="K486" s="31" t="s">
        <v>108</v>
      </c>
      <c r="L486" s="31" t="s">
        <v>108</v>
      </c>
      <c r="M486" s="31" t="s">
        <v>108</v>
      </c>
      <c r="N486" s="31" t="s">
        <v>108</v>
      </c>
      <c r="O486" s="31" t="s">
        <v>108</v>
      </c>
      <c r="P486" s="31" t="s">
        <v>108</v>
      </c>
      <c r="Q486" s="31" t="s">
        <v>108</v>
      </c>
      <c r="R486" s="31">
        <v>88.44</v>
      </c>
      <c r="S486" s="31" t="s">
        <v>108</v>
      </c>
    </row>
    <row r="487" spans="1:19" x14ac:dyDescent="0.35">
      <c r="A487" s="2">
        <v>33549</v>
      </c>
      <c r="B487" s="31" t="s">
        <v>108</v>
      </c>
      <c r="C487" s="31">
        <v>382.56799999999998</v>
      </c>
      <c r="D487" s="31" t="s">
        <v>108</v>
      </c>
      <c r="E487" s="31">
        <v>163.30600000000001</v>
      </c>
      <c r="F487" s="31">
        <v>58.229799999999997</v>
      </c>
      <c r="G487" s="31">
        <v>171.84119999999999</v>
      </c>
      <c r="H487" s="31">
        <v>29.7972</v>
      </c>
      <c r="I487" s="31">
        <v>1121.087</v>
      </c>
      <c r="J487" s="31">
        <v>1807.7429999999999</v>
      </c>
      <c r="K487" s="31" t="s">
        <v>108</v>
      </c>
      <c r="L487" s="31" t="s">
        <v>108</v>
      </c>
      <c r="M487" s="31" t="s">
        <v>108</v>
      </c>
      <c r="N487" s="31" t="s">
        <v>108</v>
      </c>
      <c r="O487" s="31" t="s">
        <v>108</v>
      </c>
      <c r="P487" s="31" t="s">
        <v>108</v>
      </c>
      <c r="Q487" s="31" t="s">
        <v>108</v>
      </c>
      <c r="R487" s="31">
        <v>88.71</v>
      </c>
      <c r="S487" s="31" t="s">
        <v>108</v>
      </c>
    </row>
    <row r="488" spans="1:19" x14ac:dyDescent="0.35">
      <c r="A488" s="2">
        <v>33550</v>
      </c>
      <c r="B488" s="31" t="s">
        <v>108</v>
      </c>
      <c r="C488" s="31">
        <v>380.16399999999999</v>
      </c>
      <c r="D488" s="31" t="s">
        <v>108</v>
      </c>
      <c r="E488" s="31">
        <v>162.6035</v>
      </c>
      <c r="F488" s="31">
        <v>58.311700000000002</v>
      </c>
      <c r="G488" s="31">
        <v>171.14709999999999</v>
      </c>
      <c r="H488" s="31">
        <v>29.255299999999998</v>
      </c>
      <c r="I488" s="31">
        <v>1121.424</v>
      </c>
      <c r="J488" s="31">
        <v>1808.29</v>
      </c>
      <c r="K488" s="31" t="s">
        <v>108</v>
      </c>
      <c r="L488" s="31" t="s">
        <v>108</v>
      </c>
      <c r="M488" s="31" t="s">
        <v>108</v>
      </c>
      <c r="N488" s="31" t="s">
        <v>108</v>
      </c>
      <c r="O488" s="31" t="s">
        <v>108</v>
      </c>
      <c r="P488" s="31" t="s">
        <v>108</v>
      </c>
      <c r="Q488" s="31" t="s">
        <v>108</v>
      </c>
      <c r="R488" s="31">
        <v>88.91</v>
      </c>
      <c r="S488" s="31" t="s">
        <v>108</v>
      </c>
    </row>
    <row r="489" spans="1:19" x14ac:dyDescent="0.35">
      <c r="A489" s="2">
        <v>33553</v>
      </c>
      <c r="B489" s="31" t="s">
        <v>108</v>
      </c>
      <c r="C489" s="31">
        <v>367.94099999999997</v>
      </c>
      <c r="D489" s="31" t="s">
        <v>108</v>
      </c>
      <c r="E489" s="31">
        <v>160.6788</v>
      </c>
      <c r="F489" s="31">
        <v>58.481900000000003</v>
      </c>
      <c r="G489" s="31">
        <v>168.91040000000001</v>
      </c>
      <c r="H489" s="31">
        <v>29.3032</v>
      </c>
      <c r="I489" s="31">
        <v>1122.6610000000001</v>
      </c>
      <c r="J489" s="31">
        <v>1810.479</v>
      </c>
      <c r="K489" s="31" t="s">
        <v>108</v>
      </c>
      <c r="L489" s="31" t="s">
        <v>108</v>
      </c>
      <c r="M489" s="31" t="s">
        <v>108</v>
      </c>
      <c r="N489" s="31" t="s">
        <v>108</v>
      </c>
      <c r="O489" s="31" t="s">
        <v>108</v>
      </c>
      <c r="P489" s="31" t="s">
        <v>108</v>
      </c>
      <c r="Q489" s="31" t="s">
        <v>108</v>
      </c>
      <c r="R489" s="31">
        <v>88.65</v>
      </c>
      <c r="S489" s="31" t="s">
        <v>108</v>
      </c>
    </row>
    <row r="490" spans="1:19" x14ac:dyDescent="0.35">
      <c r="A490" s="2">
        <v>33554</v>
      </c>
      <c r="B490" s="31" t="s">
        <v>108</v>
      </c>
      <c r="C490" s="31">
        <v>363.50700000000001</v>
      </c>
      <c r="D490" s="31" t="s">
        <v>108</v>
      </c>
      <c r="E490" s="31">
        <v>161.5652</v>
      </c>
      <c r="F490" s="31">
        <v>58.563600000000001</v>
      </c>
      <c r="G490" s="31">
        <v>169.37309999999999</v>
      </c>
      <c r="H490" s="31">
        <v>29.407499999999999</v>
      </c>
      <c r="I490" s="31">
        <v>1125.808</v>
      </c>
      <c r="J490" s="31">
        <v>1814.3109999999999</v>
      </c>
      <c r="K490" s="31" t="s">
        <v>108</v>
      </c>
      <c r="L490" s="31" t="s">
        <v>108</v>
      </c>
      <c r="M490" s="31" t="s">
        <v>108</v>
      </c>
      <c r="N490" s="31" t="s">
        <v>108</v>
      </c>
      <c r="O490" s="31" t="s">
        <v>108</v>
      </c>
      <c r="P490" s="31" t="s">
        <v>108</v>
      </c>
      <c r="Q490" s="31" t="s">
        <v>108</v>
      </c>
      <c r="R490" s="31">
        <v>88.7</v>
      </c>
      <c r="S490" s="31" t="s">
        <v>108</v>
      </c>
    </row>
    <row r="491" spans="1:19" x14ac:dyDescent="0.35">
      <c r="A491" s="2">
        <v>33555</v>
      </c>
      <c r="B491" s="31" t="s">
        <v>108</v>
      </c>
      <c r="C491" s="31">
        <v>365.32900000000001</v>
      </c>
      <c r="D491" s="31" t="s">
        <v>108</v>
      </c>
      <c r="E491" s="31">
        <v>161.10900000000001</v>
      </c>
      <c r="F491" s="31">
        <v>58.661499999999997</v>
      </c>
      <c r="G491" s="31">
        <v>171.99549999999999</v>
      </c>
      <c r="H491" s="31">
        <v>29.365300000000001</v>
      </c>
      <c r="I491" s="31">
        <v>1124.684</v>
      </c>
      <c r="J491" s="31">
        <v>1806.6479999999999</v>
      </c>
      <c r="K491" s="31" t="s">
        <v>108</v>
      </c>
      <c r="L491" s="31" t="s">
        <v>108</v>
      </c>
      <c r="M491" s="31" t="s">
        <v>108</v>
      </c>
      <c r="N491" s="31" t="s">
        <v>108</v>
      </c>
      <c r="O491" s="31" t="s">
        <v>108</v>
      </c>
      <c r="P491" s="31" t="s">
        <v>108</v>
      </c>
      <c r="Q491" s="31" t="s">
        <v>108</v>
      </c>
      <c r="R491" s="31">
        <v>88.42</v>
      </c>
      <c r="S491" s="31" t="s">
        <v>108</v>
      </c>
    </row>
    <row r="492" spans="1:19" x14ac:dyDescent="0.35">
      <c r="A492" s="2">
        <v>33556</v>
      </c>
      <c r="B492" s="31" t="s">
        <v>108</v>
      </c>
      <c r="C492" s="31">
        <v>368.91500000000002</v>
      </c>
      <c r="D492" s="31" t="s">
        <v>108</v>
      </c>
      <c r="E492" s="31">
        <v>163.19929999999999</v>
      </c>
      <c r="F492" s="31">
        <v>58.384599999999999</v>
      </c>
      <c r="G492" s="31">
        <v>174.1551</v>
      </c>
      <c r="H492" s="31">
        <v>29.736999999999998</v>
      </c>
      <c r="I492" s="31">
        <v>1124.2339999999999</v>
      </c>
      <c r="J492" s="31">
        <v>1814.3109999999999</v>
      </c>
      <c r="K492" s="31" t="s">
        <v>108</v>
      </c>
      <c r="L492" s="31" t="s">
        <v>108</v>
      </c>
      <c r="M492" s="31" t="s">
        <v>108</v>
      </c>
      <c r="N492" s="31" t="s">
        <v>108</v>
      </c>
      <c r="O492" s="31" t="s">
        <v>108</v>
      </c>
      <c r="P492" s="31" t="s">
        <v>108</v>
      </c>
      <c r="Q492" s="31" t="s">
        <v>108</v>
      </c>
      <c r="R492" s="31">
        <v>88.27</v>
      </c>
      <c r="S492" s="31" t="s">
        <v>108</v>
      </c>
    </row>
    <row r="493" spans="1:19" x14ac:dyDescent="0.35">
      <c r="A493" s="2">
        <v>33557</v>
      </c>
      <c r="B493" s="31" t="s">
        <v>108</v>
      </c>
      <c r="C493" s="31">
        <v>373.09699999999998</v>
      </c>
      <c r="D493" s="31" t="s">
        <v>108</v>
      </c>
      <c r="E493" s="31">
        <v>163.19929999999999</v>
      </c>
      <c r="F493" s="31">
        <v>59.117699999999999</v>
      </c>
      <c r="G493" s="31">
        <v>171.07</v>
      </c>
      <c r="H493" s="31">
        <v>29.574400000000001</v>
      </c>
      <c r="I493" s="31">
        <v>1124.796</v>
      </c>
      <c r="J493" s="31">
        <v>1815.4059999999999</v>
      </c>
      <c r="K493" s="31" t="s">
        <v>108</v>
      </c>
      <c r="L493" s="31" t="s">
        <v>108</v>
      </c>
      <c r="M493" s="31" t="s">
        <v>108</v>
      </c>
      <c r="N493" s="31" t="s">
        <v>108</v>
      </c>
      <c r="O493" s="31" t="s">
        <v>108</v>
      </c>
      <c r="P493" s="31" t="s">
        <v>108</v>
      </c>
      <c r="Q493" s="31" t="s">
        <v>108</v>
      </c>
      <c r="R493" s="31">
        <v>87.86</v>
      </c>
      <c r="S493" s="31" t="s">
        <v>108</v>
      </c>
    </row>
    <row r="494" spans="1:19" x14ac:dyDescent="0.35">
      <c r="A494" s="2">
        <v>33560</v>
      </c>
      <c r="B494" s="31" t="s">
        <v>108</v>
      </c>
      <c r="C494" s="31">
        <v>367.54</v>
      </c>
      <c r="D494" s="31" t="s">
        <v>108</v>
      </c>
      <c r="E494" s="31">
        <v>162.09399999999999</v>
      </c>
      <c r="F494" s="31">
        <v>59.345700000000001</v>
      </c>
      <c r="G494" s="31">
        <v>175.23490000000001</v>
      </c>
      <c r="H494" s="31">
        <v>29.2956</v>
      </c>
      <c r="I494" s="31">
        <v>1126.0319999999999</v>
      </c>
      <c r="J494" s="31">
        <v>1815.4059999999999</v>
      </c>
      <c r="K494" s="31" t="s">
        <v>108</v>
      </c>
      <c r="L494" s="31" t="s">
        <v>108</v>
      </c>
      <c r="M494" s="31" t="s">
        <v>108</v>
      </c>
      <c r="N494" s="31" t="s">
        <v>108</v>
      </c>
      <c r="O494" s="31" t="s">
        <v>108</v>
      </c>
      <c r="P494" s="31" t="s">
        <v>108</v>
      </c>
      <c r="Q494" s="31" t="s">
        <v>108</v>
      </c>
      <c r="R494" s="31">
        <v>87.5</v>
      </c>
      <c r="S494" s="31" t="s">
        <v>108</v>
      </c>
    </row>
    <row r="495" spans="1:19" x14ac:dyDescent="0.35">
      <c r="A495" s="2">
        <v>33561</v>
      </c>
      <c r="B495" s="31" t="s">
        <v>108</v>
      </c>
      <c r="C495" s="31">
        <v>364.31400000000002</v>
      </c>
      <c r="D495" s="31" t="s">
        <v>108</v>
      </c>
      <c r="E495" s="31">
        <v>160.66999999999999</v>
      </c>
      <c r="F495" s="31">
        <v>59.834400000000002</v>
      </c>
      <c r="G495" s="31">
        <v>173.61519999999999</v>
      </c>
      <c r="H495" s="31">
        <v>29.922799999999999</v>
      </c>
      <c r="I495" s="31">
        <v>1125.021</v>
      </c>
      <c r="J495" s="31">
        <v>1813.2159999999999</v>
      </c>
      <c r="K495" s="31" t="s">
        <v>108</v>
      </c>
      <c r="L495" s="31" t="s">
        <v>108</v>
      </c>
      <c r="M495" s="31" t="s">
        <v>108</v>
      </c>
      <c r="N495" s="31" t="s">
        <v>108</v>
      </c>
      <c r="O495" s="31" t="s">
        <v>108</v>
      </c>
      <c r="P495" s="31" t="s">
        <v>108</v>
      </c>
      <c r="Q495" s="31" t="s">
        <v>108</v>
      </c>
      <c r="R495" s="31">
        <v>87.06</v>
      </c>
      <c r="S495" s="31" t="s">
        <v>108</v>
      </c>
    </row>
    <row r="496" spans="1:19" x14ac:dyDescent="0.35">
      <c r="A496" s="2">
        <v>33562</v>
      </c>
      <c r="B496" s="31" t="s">
        <v>108</v>
      </c>
      <c r="C496" s="31">
        <v>367.06200000000001</v>
      </c>
      <c r="D496" s="31" t="s">
        <v>108</v>
      </c>
      <c r="E496" s="31">
        <v>160.7484</v>
      </c>
      <c r="F496" s="31">
        <v>59.8996</v>
      </c>
      <c r="G496" s="31">
        <v>174.1551</v>
      </c>
      <c r="H496" s="31">
        <v>29.760200000000001</v>
      </c>
      <c r="I496" s="31">
        <v>1121.2</v>
      </c>
      <c r="J496" s="31">
        <v>1811.027</v>
      </c>
      <c r="K496" s="31" t="s">
        <v>108</v>
      </c>
      <c r="L496" s="31" t="s">
        <v>108</v>
      </c>
      <c r="M496" s="31" t="s">
        <v>108</v>
      </c>
      <c r="N496" s="31" t="s">
        <v>108</v>
      </c>
      <c r="O496" s="31" t="s">
        <v>108</v>
      </c>
      <c r="P496" s="31" t="s">
        <v>108</v>
      </c>
      <c r="Q496" s="31" t="s">
        <v>108</v>
      </c>
      <c r="R496" s="31">
        <v>87.12</v>
      </c>
      <c r="S496" s="31" t="s">
        <v>108</v>
      </c>
    </row>
    <row r="497" spans="1:19" x14ac:dyDescent="0.35">
      <c r="A497" s="2">
        <v>33563</v>
      </c>
      <c r="B497" s="31" t="s">
        <v>108</v>
      </c>
      <c r="C497" s="31">
        <v>365.50900000000001</v>
      </c>
      <c r="D497" s="31" t="s">
        <v>108</v>
      </c>
      <c r="E497" s="31">
        <v>160.66990000000001</v>
      </c>
      <c r="F497" s="31">
        <v>60.5349</v>
      </c>
      <c r="G497" s="31">
        <v>172.68960000000001</v>
      </c>
      <c r="H497" s="31">
        <v>29.667300000000001</v>
      </c>
      <c r="I497" s="31">
        <v>1123.1099999999999</v>
      </c>
      <c r="J497" s="31">
        <v>1808.29</v>
      </c>
      <c r="K497" s="31" t="s">
        <v>108</v>
      </c>
      <c r="L497" s="31" t="s">
        <v>108</v>
      </c>
      <c r="M497" s="31" t="s">
        <v>108</v>
      </c>
      <c r="N497" s="31" t="s">
        <v>108</v>
      </c>
      <c r="O497" s="31" t="s">
        <v>108</v>
      </c>
      <c r="P497" s="31" t="s">
        <v>108</v>
      </c>
      <c r="Q497" s="31" t="s">
        <v>108</v>
      </c>
      <c r="R497" s="31">
        <v>87.14</v>
      </c>
      <c r="S497" s="31" t="s">
        <v>108</v>
      </c>
    </row>
    <row r="498" spans="1:19" x14ac:dyDescent="0.35">
      <c r="A498" s="2">
        <v>33564</v>
      </c>
      <c r="B498" s="31" t="s">
        <v>108</v>
      </c>
      <c r="C498" s="31">
        <v>356.48599999999999</v>
      </c>
      <c r="D498" s="31" t="s">
        <v>108</v>
      </c>
      <c r="E498" s="31">
        <v>160.19810000000001</v>
      </c>
      <c r="F498" s="31">
        <v>60.697800000000001</v>
      </c>
      <c r="G498" s="31">
        <v>172.9982</v>
      </c>
      <c r="H498" s="31">
        <v>29.086500000000001</v>
      </c>
      <c r="I498" s="31">
        <v>1122.211</v>
      </c>
      <c r="J498" s="31">
        <v>1803.364</v>
      </c>
      <c r="K498" s="31" t="s">
        <v>108</v>
      </c>
      <c r="L498" s="31" t="s">
        <v>108</v>
      </c>
      <c r="M498" s="31" t="s">
        <v>108</v>
      </c>
      <c r="N498" s="31" t="s">
        <v>108</v>
      </c>
      <c r="O498" s="31" t="s">
        <v>108</v>
      </c>
      <c r="P498" s="31" t="s">
        <v>108</v>
      </c>
      <c r="Q498" s="31" t="s">
        <v>108</v>
      </c>
      <c r="R498" s="31">
        <v>86.63</v>
      </c>
      <c r="S498" s="31" t="s">
        <v>108</v>
      </c>
    </row>
    <row r="499" spans="1:19" x14ac:dyDescent="0.35">
      <c r="A499" s="2">
        <v>33567</v>
      </c>
      <c r="B499" s="31" t="s">
        <v>108</v>
      </c>
      <c r="C499" s="31">
        <v>355.59</v>
      </c>
      <c r="D499" s="31" t="s">
        <v>108</v>
      </c>
      <c r="E499" s="31">
        <v>161.44290000000001</v>
      </c>
      <c r="F499" s="31">
        <v>60.4861</v>
      </c>
      <c r="G499" s="31">
        <v>174.23220000000001</v>
      </c>
      <c r="H499" s="31">
        <v>28.668299999999999</v>
      </c>
      <c r="I499" s="31">
        <v>1122.885</v>
      </c>
      <c r="J499" s="31">
        <v>1800.76</v>
      </c>
      <c r="K499" s="31" t="s">
        <v>108</v>
      </c>
      <c r="L499" s="31" t="s">
        <v>108</v>
      </c>
      <c r="M499" s="31" t="s">
        <v>108</v>
      </c>
      <c r="N499" s="31" t="s">
        <v>108</v>
      </c>
      <c r="O499" s="31" t="s">
        <v>108</v>
      </c>
      <c r="P499" s="31" t="s">
        <v>108</v>
      </c>
      <c r="Q499" s="31" t="s">
        <v>108</v>
      </c>
      <c r="R499" s="31">
        <v>86.65</v>
      </c>
      <c r="S499" s="31" t="s">
        <v>108</v>
      </c>
    </row>
    <row r="500" spans="1:19" x14ac:dyDescent="0.35">
      <c r="A500" s="2">
        <v>33568</v>
      </c>
      <c r="B500" s="31" t="s">
        <v>108</v>
      </c>
      <c r="C500" s="31">
        <v>352.423</v>
      </c>
      <c r="D500" s="31" t="s">
        <v>108</v>
      </c>
      <c r="E500" s="31">
        <v>162.22319999999999</v>
      </c>
      <c r="F500" s="31">
        <v>60.160299999999999</v>
      </c>
      <c r="G500" s="31">
        <v>173.76939999999999</v>
      </c>
      <c r="H500" s="31">
        <v>28.459199999999999</v>
      </c>
      <c r="I500" s="31">
        <v>1123.335</v>
      </c>
      <c r="J500" s="31">
        <v>1806.8030000000001</v>
      </c>
      <c r="K500" s="31" t="s">
        <v>108</v>
      </c>
      <c r="L500" s="31" t="s">
        <v>108</v>
      </c>
      <c r="M500" s="31" t="s">
        <v>108</v>
      </c>
      <c r="N500" s="31" t="s">
        <v>108</v>
      </c>
      <c r="O500" s="31" t="s">
        <v>108</v>
      </c>
      <c r="P500" s="31" t="s">
        <v>108</v>
      </c>
      <c r="Q500" s="31" t="s">
        <v>108</v>
      </c>
      <c r="R500" s="31">
        <v>87.6</v>
      </c>
      <c r="S500" s="31" t="s">
        <v>108</v>
      </c>
    </row>
    <row r="501" spans="1:19" x14ac:dyDescent="0.35">
      <c r="A501" s="2">
        <v>33569</v>
      </c>
      <c r="B501" s="31" t="s">
        <v>108</v>
      </c>
      <c r="C501" s="31">
        <v>351.82499999999999</v>
      </c>
      <c r="D501" s="31" t="s">
        <v>108</v>
      </c>
      <c r="E501" s="31">
        <v>161.27690000000001</v>
      </c>
      <c r="F501" s="31">
        <v>60.469799999999999</v>
      </c>
      <c r="G501" s="31">
        <v>173.9237</v>
      </c>
      <c r="H501" s="31">
        <v>28.598600000000001</v>
      </c>
      <c r="I501" s="31">
        <v>1124.009</v>
      </c>
      <c r="J501" s="31">
        <v>1807.3530000000001</v>
      </c>
      <c r="K501" s="31" t="s">
        <v>108</v>
      </c>
      <c r="L501" s="31" t="s">
        <v>108</v>
      </c>
      <c r="M501" s="31" t="s">
        <v>108</v>
      </c>
      <c r="N501" s="31" t="s">
        <v>108</v>
      </c>
      <c r="O501" s="31" t="s">
        <v>108</v>
      </c>
      <c r="P501" s="31" t="s">
        <v>108</v>
      </c>
      <c r="Q501" s="31" t="s">
        <v>108</v>
      </c>
      <c r="R501" s="31">
        <v>87.84</v>
      </c>
      <c r="S501" s="31" t="s">
        <v>108</v>
      </c>
    </row>
    <row r="502" spans="1:19" x14ac:dyDescent="0.35">
      <c r="A502" s="2">
        <v>33570</v>
      </c>
      <c r="B502" s="31" t="s">
        <v>108</v>
      </c>
      <c r="C502" s="31">
        <v>351.82499999999999</v>
      </c>
      <c r="D502" s="31" t="s">
        <v>108</v>
      </c>
      <c r="E502" s="31">
        <v>161.27690000000001</v>
      </c>
      <c r="F502" s="31">
        <v>60.469799999999999</v>
      </c>
      <c r="G502" s="31">
        <v>173.9237</v>
      </c>
      <c r="H502" s="31">
        <v>28.598600000000001</v>
      </c>
      <c r="I502" s="31">
        <v>1125.47</v>
      </c>
      <c r="J502" s="31">
        <v>1807.3530000000001</v>
      </c>
      <c r="K502" s="31" t="s">
        <v>108</v>
      </c>
      <c r="L502" s="31" t="s">
        <v>108</v>
      </c>
      <c r="M502" s="31" t="s">
        <v>108</v>
      </c>
      <c r="N502" s="31" t="s">
        <v>108</v>
      </c>
      <c r="O502" s="31" t="s">
        <v>108</v>
      </c>
      <c r="P502" s="31" t="s">
        <v>108</v>
      </c>
      <c r="Q502" s="31" t="s">
        <v>108</v>
      </c>
      <c r="R502" s="31">
        <v>87.84</v>
      </c>
      <c r="S502" s="31" t="s">
        <v>108</v>
      </c>
    </row>
    <row r="503" spans="1:19" x14ac:dyDescent="0.35">
      <c r="A503" s="2">
        <v>33571</v>
      </c>
      <c r="B503" s="31" t="s">
        <v>108</v>
      </c>
      <c r="C503" s="31">
        <v>356.18700000000001</v>
      </c>
      <c r="D503" s="31" t="s">
        <v>108</v>
      </c>
      <c r="E503" s="31">
        <v>158.3228</v>
      </c>
      <c r="F503" s="31">
        <v>60.453499999999998</v>
      </c>
      <c r="G503" s="31">
        <v>171.84119999999999</v>
      </c>
      <c r="H503" s="31">
        <v>28.598600000000001</v>
      </c>
      <c r="I503" s="31">
        <v>1125.5830000000001</v>
      </c>
      <c r="J503" s="31">
        <v>1812.3150000000001</v>
      </c>
      <c r="K503" s="31" t="s">
        <v>108</v>
      </c>
      <c r="L503" s="31" t="s">
        <v>108</v>
      </c>
      <c r="M503" s="31" t="s">
        <v>108</v>
      </c>
      <c r="N503" s="31" t="s">
        <v>108</v>
      </c>
      <c r="O503" s="31" t="s">
        <v>108</v>
      </c>
      <c r="P503" s="31" t="s">
        <v>108</v>
      </c>
      <c r="Q503" s="31" t="s">
        <v>108</v>
      </c>
      <c r="R503" s="31">
        <v>88.19</v>
      </c>
      <c r="S503" s="31" t="s">
        <v>108</v>
      </c>
    </row>
    <row r="504" spans="1:19" x14ac:dyDescent="0.35">
      <c r="A504" s="2">
        <v>33574</v>
      </c>
      <c r="B504" s="31" t="s">
        <v>108</v>
      </c>
      <c r="C504" s="31">
        <v>350.15199999999999</v>
      </c>
      <c r="D504" s="31" t="s">
        <v>108</v>
      </c>
      <c r="E504" s="31">
        <v>157.05869999999999</v>
      </c>
      <c r="F504" s="31">
        <v>60.258000000000003</v>
      </c>
      <c r="G504" s="31">
        <v>174.1551</v>
      </c>
      <c r="H504" s="31">
        <v>28.482500000000002</v>
      </c>
      <c r="I504" s="31">
        <v>1129.404</v>
      </c>
      <c r="J504" s="31">
        <v>1819.482</v>
      </c>
      <c r="K504" s="31">
        <v>1000</v>
      </c>
      <c r="L504" s="31" t="s">
        <v>108</v>
      </c>
      <c r="M504" s="31" t="s">
        <v>108</v>
      </c>
      <c r="N504" s="31" t="s">
        <v>108</v>
      </c>
      <c r="O504" s="31" t="s">
        <v>108</v>
      </c>
      <c r="P504" s="31" t="s">
        <v>108</v>
      </c>
      <c r="Q504" s="31" t="s">
        <v>108</v>
      </c>
      <c r="R504" s="31">
        <v>87.74</v>
      </c>
      <c r="S504" s="31" t="s">
        <v>108</v>
      </c>
    </row>
    <row r="505" spans="1:19" x14ac:dyDescent="0.35">
      <c r="A505" s="2">
        <v>33575</v>
      </c>
      <c r="B505" s="31" t="s">
        <v>108</v>
      </c>
      <c r="C505" s="31">
        <v>338.5</v>
      </c>
      <c r="D505" s="31" t="s">
        <v>108</v>
      </c>
      <c r="E505" s="31">
        <v>157.21530000000001</v>
      </c>
      <c r="F505" s="31">
        <v>59.687800000000003</v>
      </c>
      <c r="G505" s="31">
        <v>171.3785</v>
      </c>
      <c r="H505" s="31">
        <v>29.156199999999998</v>
      </c>
      <c r="I505" s="31">
        <v>1127.7180000000001</v>
      </c>
      <c r="J505" s="31">
        <v>1826.6489999999999</v>
      </c>
      <c r="K505" s="31">
        <v>1000.901</v>
      </c>
      <c r="L505" s="31" t="s">
        <v>108</v>
      </c>
      <c r="M505" s="31" t="s">
        <v>108</v>
      </c>
      <c r="N505" s="31" t="s">
        <v>108</v>
      </c>
      <c r="O505" s="31" t="s">
        <v>108</v>
      </c>
      <c r="P505" s="31" t="s">
        <v>108</v>
      </c>
      <c r="Q505" s="31" t="s">
        <v>108</v>
      </c>
      <c r="R505" s="31">
        <v>87.51</v>
      </c>
      <c r="S505" s="31" t="s">
        <v>108</v>
      </c>
    </row>
    <row r="506" spans="1:19" x14ac:dyDescent="0.35">
      <c r="A506" s="2">
        <v>33576</v>
      </c>
      <c r="B506" s="31" t="s">
        <v>108</v>
      </c>
      <c r="C506" s="31">
        <v>341.12900000000002</v>
      </c>
      <c r="D506" s="31" t="s">
        <v>108</v>
      </c>
      <c r="E506" s="31">
        <v>156.1104</v>
      </c>
      <c r="F506" s="31">
        <v>59.932200000000002</v>
      </c>
      <c r="G506" s="31">
        <v>173.61519999999999</v>
      </c>
      <c r="H506" s="31">
        <v>29.644100000000002</v>
      </c>
      <c r="I506" s="31">
        <v>1130.106</v>
      </c>
      <c r="J506" s="31">
        <v>1840.9829999999999</v>
      </c>
      <c r="K506" s="31">
        <v>1000.2619999999999</v>
      </c>
      <c r="L506" s="31" t="s">
        <v>108</v>
      </c>
      <c r="M506" s="31" t="s">
        <v>108</v>
      </c>
      <c r="N506" s="31" t="s">
        <v>108</v>
      </c>
      <c r="O506" s="31" t="s">
        <v>108</v>
      </c>
      <c r="P506" s="31" t="s">
        <v>108</v>
      </c>
      <c r="Q506" s="31" t="s">
        <v>108</v>
      </c>
      <c r="R506" s="31">
        <v>87.1</v>
      </c>
      <c r="S506" s="31" t="s">
        <v>108</v>
      </c>
    </row>
    <row r="507" spans="1:19" x14ac:dyDescent="0.35">
      <c r="A507" s="2">
        <v>33577</v>
      </c>
      <c r="B507" s="31" t="s">
        <v>108</v>
      </c>
      <c r="C507" s="31">
        <v>334.49700000000001</v>
      </c>
      <c r="D507" s="31" t="s">
        <v>108</v>
      </c>
      <c r="E507" s="31">
        <v>154.2869</v>
      </c>
      <c r="F507" s="31">
        <v>60.274299999999997</v>
      </c>
      <c r="G507" s="31">
        <v>172.07259999999999</v>
      </c>
      <c r="H507" s="31">
        <v>29.946100000000001</v>
      </c>
      <c r="I507" s="31">
        <v>1133.0820000000001</v>
      </c>
      <c r="J507" s="31">
        <v>1834.367</v>
      </c>
      <c r="K507" s="31">
        <v>1002.9640000000001</v>
      </c>
      <c r="L507" s="31" t="s">
        <v>108</v>
      </c>
      <c r="M507" s="31" t="s">
        <v>108</v>
      </c>
      <c r="N507" s="31" t="s">
        <v>108</v>
      </c>
      <c r="O507" s="31" t="s">
        <v>108</v>
      </c>
      <c r="P507" s="31" t="s">
        <v>108</v>
      </c>
      <c r="Q507" s="31" t="s">
        <v>108</v>
      </c>
      <c r="R507" s="31">
        <v>86.68</v>
      </c>
      <c r="S507" s="31" t="s">
        <v>108</v>
      </c>
    </row>
    <row r="508" spans="1:19" x14ac:dyDescent="0.35">
      <c r="A508" s="2">
        <v>33578</v>
      </c>
      <c r="B508" s="31" t="s">
        <v>108</v>
      </c>
      <c r="C508" s="31">
        <v>328.64100000000002</v>
      </c>
      <c r="D508" s="31" t="s">
        <v>108</v>
      </c>
      <c r="E508" s="31">
        <v>154.36519999999999</v>
      </c>
      <c r="F508" s="31">
        <v>60.583799999999997</v>
      </c>
      <c r="G508" s="31">
        <v>171.3013</v>
      </c>
      <c r="H508" s="31">
        <v>29.829899999999999</v>
      </c>
      <c r="I508" s="31">
        <v>1136.479</v>
      </c>
      <c r="J508" s="31">
        <v>1827.2</v>
      </c>
      <c r="K508" s="31">
        <v>1004.126</v>
      </c>
      <c r="L508" s="31" t="s">
        <v>108</v>
      </c>
      <c r="M508" s="31" t="s">
        <v>108</v>
      </c>
      <c r="N508" s="31" t="s">
        <v>108</v>
      </c>
      <c r="O508" s="31" t="s">
        <v>108</v>
      </c>
      <c r="P508" s="31" t="s">
        <v>108</v>
      </c>
      <c r="Q508" s="31" t="s">
        <v>108</v>
      </c>
      <c r="R508" s="31">
        <v>85.75</v>
      </c>
      <c r="S508" s="31" t="s">
        <v>108</v>
      </c>
    </row>
    <row r="509" spans="1:19" x14ac:dyDescent="0.35">
      <c r="A509" s="2">
        <v>33581</v>
      </c>
      <c r="B509" s="31" t="s">
        <v>108</v>
      </c>
      <c r="C509" s="31">
        <v>318.44799999999998</v>
      </c>
      <c r="D509" s="31" t="s">
        <v>108</v>
      </c>
      <c r="E509" s="31">
        <v>153.73580000000001</v>
      </c>
      <c r="F509" s="31">
        <v>60.5349</v>
      </c>
      <c r="G509" s="31">
        <v>170.91669999999999</v>
      </c>
      <c r="H509" s="31">
        <v>29.388500000000001</v>
      </c>
      <c r="I509" s="31">
        <v>1134.7950000000001</v>
      </c>
      <c r="J509" s="31">
        <v>1833.2639999999999</v>
      </c>
      <c r="K509" s="31">
        <v>1002.9640000000001</v>
      </c>
      <c r="L509" s="31" t="s">
        <v>108</v>
      </c>
      <c r="M509" s="31" t="s">
        <v>108</v>
      </c>
      <c r="N509" s="31" t="s">
        <v>108</v>
      </c>
      <c r="O509" s="31" t="s">
        <v>108</v>
      </c>
      <c r="P509" s="31" t="s">
        <v>108</v>
      </c>
      <c r="Q509" s="31" t="s">
        <v>108</v>
      </c>
      <c r="R509" s="31">
        <v>86.01</v>
      </c>
      <c r="S509" s="31" t="s">
        <v>108</v>
      </c>
    </row>
    <row r="510" spans="1:19" x14ac:dyDescent="0.35">
      <c r="A510" s="2">
        <v>33582</v>
      </c>
      <c r="B510" s="31" t="s">
        <v>108</v>
      </c>
      <c r="C510" s="31">
        <v>322.858</v>
      </c>
      <c r="D510" s="31" t="s">
        <v>108</v>
      </c>
      <c r="E510" s="31">
        <v>151.3486</v>
      </c>
      <c r="F510" s="31">
        <v>60.453499999999998</v>
      </c>
      <c r="G510" s="31">
        <v>169.07490000000001</v>
      </c>
      <c r="H510" s="31">
        <v>29.620799999999999</v>
      </c>
      <c r="I510" s="31">
        <v>1137.7139999999999</v>
      </c>
      <c r="J510" s="31">
        <v>1833.2639999999999</v>
      </c>
      <c r="K510" s="31">
        <v>1002.499</v>
      </c>
      <c r="L510" s="31" t="s">
        <v>108</v>
      </c>
      <c r="M510" s="31" t="s">
        <v>108</v>
      </c>
      <c r="N510" s="31" t="s">
        <v>108</v>
      </c>
      <c r="O510" s="31" t="s">
        <v>108</v>
      </c>
      <c r="P510" s="31" t="s">
        <v>108</v>
      </c>
      <c r="Q510" s="31" t="s">
        <v>108</v>
      </c>
      <c r="R510" s="31">
        <v>86.25</v>
      </c>
      <c r="S510" s="31" t="s">
        <v>108</v>
      </c>
    </row>
    <row r="511" spans="1:19" x14ac:dyDescent="0.35">
      <c r="A511" s="2">
        <v>33583</v>
      </c>
      <c r="B511" s="31" t="s">
        <v>108</v>
      </c>
      <c r="C511" s="31">
        <v>319.339</v>
      </c>
      <c r="D511" s="31" t="s">
        <v>108</v>
      </c>
      <c r="E511" s="31">
        <v>152.5917</v>
      </c>
      <c r="F511" s="31">
        <v>60.046199999999999</v>
      </c>
      <c r="G511" s="31">
        <v>169.1514</v>
      </c>
      <c r="H511" s="31">
        <v>29.388500000000001</v>
      </c>
      <c r="I511" s="31">
        <v>1136.2550000000001</v>
      </c>
      <c r="J511" s="31">
        <v>1832.713</v>
      </c>
      <c r="K511" s="31">
        <v>1001.802</v>
      </c>
      <c r="L511" s="31" t="s">
        <v>108</v>
      </c>
      <c r="M511" s="31" t="s">
        <v>108</v>
      </c>
      <c r="N511" s="31" t="s">
        <v>108</v>
      </c>
      <c r="O511" s="31" t="s">
        <v>108</v>
      </c>
      <c r="P511" s="31" t="s">
        <v>108</v>
      </c>
      <c r="Q511" s="31" t="s">
        <v>108</v>
      </c>
      <c r="R511" s="31">
        <v>86.26</v>
      </c>
      <c r="S511" s="31" t="s">
        <v>108</v>
      </c>
    </row>
    <row r="512" spans="1:19" x14ac:dyDescent="0.35">
      <c r="A512" s="2">
        <v>33584</v>
      </c>
      <c r="B512" s="31" t="s">
        <v>108</v>
      </c>
      <c r="C512" s="31">
        <v>325.8</v>
      </c>
      <c r="D512" s="31" t="s">
        <v>108</v>
      </c>
      <c r="E512" s="31">
        <v>152.4348</v>
      </c>
      <c r="F512" s="31">
        <v>58.628999999999998</v>
      </c>
      <c r="G512" s="31">
        <v>167.85339999999999</v>
      </c>
      <c r="H512" s="31">
        <v>30.039000000000001</v>
      </c>
      <c r="I512" s="31">
        <v>1137.6020000000001</v>
      </c>
      <c r="J512" s="31">
        <v>1835.47</v>
      </c>
      <c r="K512" s="31">
        <v>1004.707</v>
      </c>
      <c r="L512" s="31" t="s">
        <v>108</v>
      </c>
      <c r="M512" s="31" t="s">
        <v>108</v>
      </c>
      <c r="N512" s="31" t="s">
        <v>108</v>
      </c>
      <c r="O512" s="31" t="s">
        <v>108</v>
      </c>
      <c r="P512" s="31" t="s">
        <v>108</v>
      </c>
      <c r="Q512" s="31" t="s">
        <v>108</v>
      </c>
      <c r="R512" s="31">
        <v>86.48</v>
      </c>
      <c r="S512" s="31" t="s">
        <v>108</v>
      </c>
    </row>
    <row r="513" spans="1:19" x14ac:dyDescent="0.35">
      <c r="A513" s="2">
        <v>33585</v>
      </c>
      <c r="B513" s="31" t="s">
        <v>108</v>
      </c>
      <c r="C513" s="31">
        <v>326.50700000000001</v>
      </c>
      <c r="D513" s="31" t="s">
        <v>108</v>
      </c>
      <c r="E513" s="31">
        <v>152.6695</v>
      </c>
      <c r="F513" s="31">
        <v>58.856999999999999</v>
      </c>
      <c r="G513" s="31">
        <v>170.7475</v>
      </c>
      <c r="H513" s="31">
        <v>30.433900000000001</v>
      </c>
      <c r="I513" s="31">
        <v>1136.704</v>
      </c>
      <c r="J513" s="31">
        <v>1829.9559999999999</v>
      </c>
      <c r="K513" s="31">
        <v>1003.196</v>
      </c>
      <c r="L513" s="31" t="s">
        <v>108</v>
      </c>
      <c r="M513" s="31" t="s">
        <v>108</v>
      </c>
      <c r="N513" s="31" t="s">
        <v>108</v>
      </c>
      <c r="O513" s="31" t="s">
        <v>108</v>
      </c>
      <c r="P513" s="31" t="s">
        <v>108</v>
      </c>
      <c r="Q513" s="31" t="s">
        <v>108</v>
      </c>
      <c r="R513" s="31">
        <v>86.62</v>
      </c>
      <c r="S513" s="31" t="s">
        <v>108</v>
      </c>
    </row>
    <row r="514" spans="1:19" x14ac:dyDescent="0.35">
      <c r="A514" s="2">
        <v>33588</v>
      </c>
      <c r="B514" s="31" t="s">
        <v>108</v>
      </c>
      <c r="C514" s="31">
        <v>325.62299999999999</v>
      </c>
      <c r="D514" s="31" t="s">
        <v>108</v>
      </c>
      <c r="E514" s="31">
        <v>152.82599999999999</v>
      </c>
      <c r="F514" s="31">
        <v>58.791899999999998</v>
      </c>
      <c r="G514" s="31">
        <v>169.83359999999999</v>
      </c>
      <c r="H514" s="31">
        <v>30.968299999999999</v>
      </c>
      <c r="I514" s="31">
        <v>1138.163</v>
      </c>
      <c r="J514" s="31">
        <v>1832.713</v>
      </c>
      <c r="K514" s="31">
        <v>1005.753</v>
      </c>
      <c r="L514" s="31" t="s">
        <v>108</v>
      </c>
      <c r="M514" s="31" t="s">
        <v>108</v>
      </c>
      <c r="N514" s="31" t="s">
        <v>108</v>
      </c>
      <c r="O514" s="31" t="s">
        <v>108</v>
      </c>
      <c r="P514" s="31" t="s">
        <v>108</v>
      </c>
      <c r="Q514" s="31" t="s">
        <v>108</v>
      </c>
      <c r="R514" s="31">
        <v>86.02</v>
      </c>
      <c r="S514" s="31" t="s">
        <v>108</v>
      </c>
    </row>
    <row r="515" spans="1:19" x14ac:dyDescent="0.35">
      <c r="A515" s="2">
        <v>33589</v>
      </c>
      <c r="B515" s="31" t="s">
        <v>108</v>
      </c>
      <c r="C515" s="31">
        <v>323.91500000000002</v>
      </c>
      <c r="D515" s="31" t="s">
        <v>108</v>
      </c>
      <c r="E515" s="31">
        <v>153.2166</v>
      </c>
      <c r="F515" s="31">
        <v>58.498600000000003</v>
      </c>
      <c r="G515" s="31">
        <v>169.60509999999999</v>
      </c>
      <c r="H515" s="31">
        <v>30.503599999999999</v>
      </c>
      <c r="I515" s="31">
        <v>1137.6020000000001</v>
      </c>
      <c r="J515" s="31">
        <v>1836.5719999999999</v>
      </c>
      <c r="K515" s="31">
        <v>1009.0069999999999</v>
      </c>
      <c r="L515" s="31" t="s">
        <v>108</v>
      </c>
      <c r="M515" s="31" t="s">
        <v>108</v>
      </c>
      <c r="N515" s="31" t="s">
        <v>108</v>
      </c>
      <c r="O515" s="31" t="s">
        <v>108</v>
      </c>
      <c r="P515" s="31" t="s">
        <v>108</v>
      </c>
      <c r="Q515" s="31" t="s">
        <v>108</v>
      </c>
      <c r="R515" s="31">
        <v>85.89</v>
      </c>
      <c r="S515" s="31" t="s">
        <v>108</v>
      </c>
    </row>
    <row r="516" spans="1:19" x14ac:dyDescent="0.35">
      <c r="A516" s="2">
        <v>33590</v>
      </c>
      <c r="B516" s="31" t="s">
        <v>108</v>
      </c>
      <c r="C516" s="31">
        <v>321.20600000000002</v>
      </c>
      <c r="D516" s="31" t="s">
        <v>108</v>
      </c>
      <c r="E516" s="31">
        <v>153.4513</v>
      </c>
      <c r="F516" s="31">
        <v>58.775599999999997</v>
      </c>
      <c r="G516" s="31">
        <v>170.06200000000001</v>
      </c>
      <c r="H516" s="31">
        <v>30.317799999999998</v>
      </c>
      <c r="I516" s="31">
        <v>1136.9280000000001</v>
      </c>
      <c r="J516" s="31">
        <v>1836.021</v>
      </c>
      <c r="K516" s="31">
        <v>1009.0069999999999</v>
      </c>
      <c r="L516" s="31" t="s">
        <v>108</v>
      </c>
      <c r="M516" s="31" t="s">
        <v>108</v>
      </c>
      <c r="N516" s="31" t="s">
        <v>108</v>
      </c>
      <c r="O516" s="31" t="s">
        <v>108</v>
      </c>
      <c r="P516" s="31" t="s">
        <v>108</v>
      </c>
      <c r="Q516" s="31" t="s">
        <v>108</v>
      </c>
      <c r="R516" s="31">
        <v>85.88</v>
      </c>
      <c r="S516" s="31" t="s">
        <v>108</v>
      </c>
    </row>
    <row r="517" spans="1:19" x14ac:dyDescent="0.35">
      <c r="A517" s="2">
        <v>33591</v>
      </c>
      <c r="B517" s="31" t="s">
        <v>108</v>
      </c>
      <c r="C517" s="31">
        <v>316.90600000000001</v>
      </c>
      <c r="D517" s="31" t="s">
        <v>108</v>
      </c>
      <c r="E517" s="31">
        <v>152.0282</v>
      </c>
      <c r="F517" s="31">
        <v>58.498600000000003</v>
      </c>
      <c r="G517" s="31">
        <v>169.68129999999999</v>
      </c>
      <c r="H517" s="31">
        <v>30.480399999999999</v>
      </c>
      <c r="I517" s="31">
        <v>1135.357</v>
      </c>
      <c r="J517" s="31">
        <v>1847.598</v>
      </c>
      <c r="K517" s="31">
        <v>1012.029</v>
      </c>
      <c r="L517" s="31" t="s">
        <v>108</v>
      </c>
      <c r="M517" s="31" t="s">
        <v>108</v>
      </c>
      <c r="N517" s="31" t="s">
        <v>108</v>
      </c>
      <c r="O517" s="31" t="s">
        <v>108</v>
      </c>
      <c r="P517" s="31" t="s">
        <v>108</v>
      </c>
      <c r="Q517" s="31" t="s">
        <v>108</v>
      </c>
      <c r="R517" s="31">
        <v>85.48</v>
      </c>
      <c r="S517" s="31" t="s">
        <v>108</v>
      </c>
    </row>
    <row r="518" spans="1:19" x14ac:dyDescent="0.35">
      <c r="A518" s="2">
        <v>33592</v>
      </c>
      <c r="B518" s="31" t="s">
        <v>108</v>
      </c>
      <c r="C518" s="31">
        <v>309.012</v>
      </c>
      <c r="D518" s="31" t="s">
        <v>108</v>
      </c>
      <c r="E518" s="31">
        <v>151.87139999999999</v>
      </c>
      <c r="F518" s="31">
        <v>58.694099999999999</v>
      </c>
      <c r="G518" s="31">
        <v>170.7475</v>
      </c>
      <c r="H518" s="31">
        <v>30.155200000000001</v>
      </c>
      <c r="I518" s="31">
        <v>1136.479</v>
      </c>
      <c r="J518" s="31">
        <v>1862.4839999999999</v>
      </c>
      <c r="K518" s="31">
        <v>1012.029</v>
      </c>
      <c r="L518" s="31" t="s">
        <v>108</v>
      </c>
      <c r="M518" s="31" t="s">
        <v>108</v>
      </c>
      <c r="N518" s="31" t="s">
        <v>108</v>
      </c>
      <c r="O518" s="31" t="s">
        <v>108</v>
      </c>
      <c r="P518" s="31" t="s">
        <v>108</v>
      </c>
      <c r="Q518" s="31" t="s">
        <v>108</v>
      </c>
      <c r="R518" s="31">
        <v>84.46</v>
      </c>
      <c r="S518" s="31" t="s">
        <v>108</v>
      </c>
    </row>
    <row r="519" spans="1:19" x14ac:dyDescent="0.35">
      <c r="A519" s="2">
        <v>33595</v>
      </c>
      <c r="B519" s="31" t="s">
        <v>108</v>
      </c>
      <c r="C519" s="31">
        <v>312.60599999999999</v>
      </c>
      <c r="D519" s="31" t="s">
        <v>108</v>
      </c>
      <c r="E519" s="31">
        <v>153.19139999999999</v>
      </c>
      <c r="F519" s="31">
        <v>58.808199999999999</v>
      </c>
      <c r="G519" s="31">
        <v>173.03219999999999</v>
      </c>
      <c r="H519" s="31">
        <v>30.503599999999999</v>
      </c>
      <c r="I519" s="31">
        <v>1136.479</v>
      </c>
      <c r="J519" s="31">
        <v>1870.7529999999999</v>
      </c>
      <c r="K519" s="31">
        <v>1011.564</v>
      </c>
      <c r="L519" s="31" t="s">
        <v>108</v>
      </c>
      <c r="M519" s="31" t="s">
        <v>108</v>
      </c>
      <c r="N519" s="31" t="s">
        <v>108</v>
      </c>
      <c r="O519" s="31" t="s">
        <v>108</v>
      </c>
      <c r="P519" s="31" t="s">
        <v>108</v>
      </c>
      <c r="Q519" s="31" t="s">
        <v>108</v>
      </c>
      <c r="R519" s="31">
        <v>83.72</v>
      </c>
      <c r="S519" s="31" t="s">
        <v>108</v>
      </c>
    </row>
    <row r="520" spans="1:19" x14ac:dyDescent="0.35">
      <c r="A520" s="2">
        <v>33596</v>
      </c>
      <c r="B520" s="31" t="s">
        <v>108</v>
      </c>
      <c r="C520" s="31">
        <v>320.49900000000002</v>
      </c>
      <c r="D520" s="31" t="s">
        <v>108</v>
      </c>
      <c r="E520" s="31">
        <v>154.28</v>
      </c>
      <c r="F520" s="31">
        <v>58.759300000000003</v>
      </c>
      <c r="G520" s="31">
        <v>172.423</v>
      </c>
      <c r="H520" s="31">
        <v>30.341000000000001</v>
      </c>
      <c r="I520" s="31">
        <v>1142.4290000000001</v>
      </c>
      <c r="J520" s="31">
        <v>1872.4069999999999</v>
      </c>
      <c r="K520" s="31">
        <v>1011.564</v>
      </c>
      <c r="L520" s="31" t="s">
        <v>108</v>
      </c>
      <c r="M520" s="31" t="s">
        <v>108</v>
      </c>
      <c r="N520" s="31" t="s">
        <v>108</v>
      </c>
      <c r="O520" s="31" t="s">
        <v>108</v>
      </c>
      <c r="P520" s="31" t="s">
        <v>108</v>
      </c>
      <c r="Q520" s="31" t="s">
        <v>108</v>
      </c>
      <c r="R520" s="31">
        <v>83.85</v>
      </c>
      <c r="S520" s="31" t="s">
        <v>108</v>
      </c>
    </row>
    <row r="521" spans="1:19" x14ac:dyDescent="0.35">
      <c r="A521" s="2">
        <v>33597</v>
      </c>
      <c r="B521" s="31" t="s">
        <v>108</v>
      </c>
      <c r="C521" s="31">
        <v>320.49900000000002</v>
      </c>
      <c r="D521" s="31" t="s">
        <v>108</v>
      </c>
      <c r="E521" s="31">
        <v>154.28</v>
      </c>
      <c r="F521" s="31">
        <v>58.759300000000003</v>
      </c>
      <c r="G521" s="31">
        <v>172.423</v>
      </c>
      <c r="H521" s="31">
        <v>30.341000000000001</v>
      </c>
      <c r="I521" s="31">
        <v>1143.777</v>
      </c>
      <c r="J521" s="31">
        <v>1872.4069999999999</v>
      </c>
      <c r="K521" s="31">
        <v>1011.564</v>
      </c>
      <c r="L521" s="31" t="s">
        <v>108</v>
      </c>
      <c r="M521" s="31" t="s">
        <v>108</v>
      </c>
      <c r="N521" s="31" t="s">
        <v>108</v>
      </c>
      <c r="O521" s="31" t="s">
        <v>108</v>
      </c>
      <c r="P521" s="31" t="s">
        <v>108</v>
      </c>
      <c r="Q521" s="31" t="s">
        <v>108</v>
      </c>
      <c r="R521" s="31">
        <v>83.85</v>
      </c>
      <c r="S521" s="31" t="s">
        <v>108</v>
      </c>
    </row>
    <row r="522" spans="1:19" x14ac:dyDescent="0.35">
      <c r="A522" s="2">
        <v>33598</v>
      </c>
      <c r="B522" s="31" t="s">
        <v>108</v>
      </c>
      <c r="C522" s="31">
        <v>309.601</v>
      </c>
      <c r="D522" s="31" t="s">
        <v>108</v>
      </c>
      <c r="E522" s="31">
        <v>154.74850000000001</v>
      </c>
      <c r="F522" s="31">
        <v>57.9773</v>
      </c>
      <c r="G522" s="31">
        <v>173.41300000000001</v>
      </c>
      <c r="H522" s="31">
        <v>30.8521</v>
      </c>
      <c r="I522" s="31">
        <v>1148.0429999999999</v>
      </c>
      <c r="J522" s="31">
        <v>1876.2660000000001</v>
      </c>
      <c r="K522" s="31">
        <v>1011.564</v>
      </c>
      <c r="L522" s="31" t="s">
        <v>108</v>
      </c>
      <c r="M522" s="31" t="s">
        <v>108</v>
      </c>
      <c r="N522" s="31" t="s">
        <v>108</v>
      </c>
      <c r="O522" s="31" t="s">
        <v>108</v>
      </c>
      <c r="P522" s="31" t="s">
        <v>108</v>
      </c>
      <c r="Q522" s="31" t="s">
        <v>108</v>
      </c>
      <c r="R522" s="31">
        <v>83.31</v>
      </c>
      <c r="S522" s="31" t="s">
        <v>108</v>
      </c>
    </row>
    <row r="523" spans="1:19" x14ac:dyDescent="0.35">
      <c r="A523" s="2">
        <v>33599</v>
      </c>
      <c r="B523" s="31" t="s">
        <v>108</v>
      </c>
      <c r="C523" s="31">
        <v>312.25200000000001</v>
      </c>
      <c r="D523" s="31" t="s">
        <v>108</v>
      </c>
      <c r="E523" s="31">
        <v>155.3725</v>
      </c>
      <c r="F523" s="31">
        <v>57.8307</v>
      </c>
      <c r="G523" s="31">
        <v>172.2706</v>
      </c>
      <c r="H523" s="31">
        <v>30.131900000000002</v>
      </c>
      <c r="I523" s="31">
        <v>1150.5129999999999</v>
      </c>
      <c r="J523" s="31">
        <v>1879.0229999999999</v>
      </c>
      <c r="K523" s="31">
        <v>1014.005</v>
      </c>
      <c r="L523" s="31" t="s">
        <v>108</v>
      </c>
      <c r="M523" s="31" t="s">
        <v>108</v>
      </c>
      <c r="N523" s="31" t="s">
        <v>108</v>
      </c>
      <c r="O523" s="31" t="s">
        <v>108</v>
      </c>
      <c r="P523" s="31" t="s">
        <v>108</v>
      </c>
      <c r="Q523" s="31" t="s">
        <v>108</v>
      </c>
      <c r="R523" s="31">
        <v>83.67</v>
      </c>
      <c r="S523" s="31" t="s">
        <v>108</v>
      </c>
    </row>
    <row r="524" spans="1:19" x14ac:dyDescent="0.35">
      <c r="A524" s="2">
        <v>33602</v>
      </c>
      <c r="B524" s="31" t="s">
        <v>108</v>
      </c>
      <c r="C524" s="31">
        <v>311.83999999999997</v>
      </c>
      <c r="D524" s="31" t="s">
        <v>108</v>
      </c>
      <c r="E524" s="31">
        <v>154.18879999999999</v>
      </c>
      <c r="F524" s="31">
        <v>57.651499999999999</v>
      </c>
      <c r="G524" s="31">
        <v>168.91970000000001</v>
      </c>
      <c r="H524" s="31">
        <v>29.829899999999999</v>
      </c>
      <c r="I524" s="31">
        <v>1154.105</v>
      </c>
      <c r="J524" s="31">
        <v>1887.2919999999999</v>
      </c>
      <c r="K524" s="31">
        <v>1018.538</v>
      </c>
      <c r="L524" s="31" t="s">
        <v>108</v>
      </c>
      <c r="M524" s="31" t="s">
        <v>108</v>
      </c>
      <c r="N524" s="31" t="s">
        <v>108</v>
      </c>
      <c r="O524" s="31" t="s">
        <v>108</v>
      </c>
      <c r="P524" s="31" t="s">
        <v>108</v>
      </c>
      <c r="Q524" s="31" t="s">
        <v>108</v>
      </c>
      <c r="R524" s="31">
        <v>83.74</v>
      </c>
      <c r="S524" s="31" t="s">
        <v>108</v>
      </c>
    </row>
    <row r="525" spans="1:19" x14ac:dyDescent="0.35">
      <c r="A525" s="2">
        <v>33603</v>
      </c>
      <c r="B525" s="31" t="s">
        <v>108</v>
      </c>
      <c r="C525" s="31">
        <v>319.49700000000001</v>
      </c>
      <c r="D525" s="31" t="s">
        <v>108</v>
      </c>
      <c r="E525" s="31">
        <v>152.7663</v>
      </c>
      <c r="F525" s="31">
        <v>57.863300000000002</v>
      </c>
      <c r="G525" s="31">
        <v>169.68129999999999</v>
      </c>
      <c r="H525" s="31">
        <v>28.9239</v>
      </c>
      <c r="I525" s="31">
        <v>1154.105</v>
      </c>
      <c r="J525" s="31">
        <v>1892.806</v>
      </c>
      <c r="K525" s="31">
        <v>1018.538</v>
      </c>
      <c r="L525" s="31" t="s">
        <v>108</v>
      </c>
      <c r="M525" s="31" t="s">
        <v>108</v>
      </c>
      <c r="N525" s="31" t="s">
        <v>108</v>
      </c>
      <c r="O525" s="31" t="s">
        <v>108</v>
      </c>
      <c r="P525" s="31" t="s">
        <v>108</v>
      </c>
      <c r="Q525" s="31" t="s">
        <v>108</v>
      </c>
      <c r="R525" s="31">
        <v>83.53</v>
      </c>
      <c r="S525" s="31" t="s">
        <v>108</v>
      </c>
    </row>
    <row r="526" spans="1:19" x14ac:dyDescent="0.35">
      <c r="A526" s="2">
        <v>33604</v>
      </c>
      <c r="B526" s="31" t="s">
        <v>108</v>
      </c>
      <c r="C526" s="31">
        <v>319.49700000000001</v>
      </c>
      <c r="D526" s="31" t="s">
        <v>108</v>
      </c>
      <c r="E526" s="31">
        <v>152.7663</v>
      </c>
      <c r="F526" s="31">
        <v>57.863300000000002</v>
      </c>
      <c r="G526" s="31">
        <v>169.68129999999999</v>
      </c>
      <c r="H526" s="31">
        <v>28.9239</v>
      </c>
      <c r="I526" s="31">
        <v>1154.105</v>
      </c>
      <c r="J526" s="31">
        <v>1892.806</v>
      </c>
      <c r="K526" s="31">
        <v>1018.538</v>
      </c>
      <c r="L526" s="31" t="s">
        <v>108</v>
      </c>
      <c r="M526" s="31" t="s">
        <v>108</v>
      </c>
      <c r="N526" s="31" t="s">
        <v>108</v>
      </c>
      <c r="O526" s="31" t="s">
        <v>108</v>
      </c>
      <c r="P526" s="31" t="s">
        <v>108</v>
      </c>
      <c r="Q526" s="31" t="s">
        <v>108</v>
      </c>
      <c r="R526" s="31">
        <v>83.53</v>
      </c>
      <c r="S526" s="31" t="s">
        <v>108</v>
      </c>
    </row>
    <row r="527" spans="1:19" x14ac:dyDescent="0.35">
      <c r="A527" s="2">
        <v>33605</v>
      </c>
      <c r="B527" s="31" t="s">
        <v>108</v>
      </c>
      <c r="C527" s="31">
        <v>326.56599999999997</v>
      </c>
      <c r="D527" s="31" t="s">
        <v>108</v>
      </c>
      <c r="E527" s="31">
        <v>149.81309999999999</v>
      </c>
      <c r="F527" s="31">
        <v>57.537500000000001</v>
      </c>
      <c r="G527" s="31">
        <v>167.625</v>
      </c>
      <c r="H527" s="31">
        <v>29.1097</v>
      </c>
      <c r="I527" s="31">
        <v>1154.105</v>
      </c>
      <c r="J527" s="31">
        <v>1881.2280000000001</v>
      </c>
      <c r="K527" s="31">
        <v>1015.981</v>
      </c>
      <c r="L527" s="31" t="s">
        <v>108</v>
      </c>
      <c r="M527" s="31" t="s">
        <v>108</v>
      </c>
      <c r="N527" s="31" t="s">
        <v>108</v>
      </c>
      <c r="O527" s="31" t="s">
        <v>108</v>
      </c>
      <c r="P527" s="31" t="s">
        <v>108</v>
      </c>
      <c r="Q527" s="31" t="s">
        <v>108</v>
      </c>
      <c r="R527" s="31">
        <v>83.88</v>
      </c>
      <c r="S527" s="31" t="s">
        <v>108</v>
      </c>
    </row>
    <row r="528" spans="1:19" x14ac:dyDescent="0.35">
      <c r="A528" s="2">
        <v>33606</v>
      </c>
      <c r="B528" s="31" t="s">
        <v>108</v>
      </c>
      <c r="C528" s="31">
        <v>325.565</v>
      </c>
      <c r="D528" s="31" t="s">
        <v>108</v>
      </c>
      <c r="E528" s="31">
        <v>150.35900000000001</v>
      </c>
      <c r="F528" s="31">
        <v>57.260599999999997</v>
      </c>
      <c r="G528" s="31">
        <v>167.85339999999999</v>
      </c>
      <c r="H528" s="31">
        <v>28.552199999999999</v>
      </c>
      <c r="I528" s="31">
        <v>1154.105</v>
      </c>
      <c r="J528" s="31">
        <v>1875.164</v>
      </c>
      <c r="K528" s="31">
        <v>1015.981</v>
      </c>
      <c r="L528" s="31" t="s">
        <v>108</v>
      </c>
      <c r="M528" s="31" t="s">
        <v>108</v>
      </c>
      <c r="N528" s="31" t="s">
        <v>108</v>
      </c>
      <c r="O528" s="31" t="s">
        <v>108</v>
      </c>
      <c r="P528" s="31" t="s">
        <v>108</v>
      </c>
      <c r="Q528" s="31" t="s">
        <v>108</v>
      </c>
      <c r="R528" s="31">
        <v>84.42</v>
      </c>
      <c r="S528" s="31" t="s">
        <v>108</v>
      </c>
    </row>
    <row r="529" spans="1:19" x14ac:dyDescent="0.35">
      <c r="A529" s="2">
        <v>33609</v>
      </c>
      <c r="B529" s="31" t="s">
        <v>108</v>
      </c>
      <c r="C529" s="31">
        <v>325.03399999999999</v>
      </c>
      <c r="D529" s="31" t="s">
        <v>108</v>
      </c>
      <c r="E529" s="31">
        <v>150.35900000000001</v>
      </c>
      <c r="F529" s="31">
        <v>57.065100000000001</v>
      </c>
      <c r="G529" s="31">
        <v>170.29050000000001</v>
      </c>
      <c r="H529" s="31">
        <v>28.505700000000001</v>
      </c>
      <c r="I529" s="31">
        <v>1157.586</v>
      </c>
      <c r="J529" s="31">
        <v>1879.0229999999999</v>
      </c>
      <c r="K529" s="31">
        <v>1018.538</v>
      </c>
      <c r="L529" s="31" t="s">
        <v>108</v>
      </c>
      <c r="M529" s="31" t="s">
        <v>108</v>
      </c>
      <c r="N529" s="31" t="s">
        <v>108</v>
      </c>
      <c r="O529" s="31" t="s">
        <v>108</v>
      </c>
      <c r="P529" s="31" t="s">
        <v>108</v>
      </c>
      <c r="Q529" s="31" t="s">
        <v>108</v>
      </c>
      <c r="R529" s="31">
        <v>83.11</v>
      </c>
      <c r="S529" s="31" t="s">
        <v>108</v>
      </c>
    </row>
    <row r="530" spans="1:19" x14ac:dyDescent="0.35">
      <c r="A530" s="2">
        <v>33610</v>
      </c>
      <c r="B530" s="31" t="s">
        <v>108</v>
      </c>
      <c r="C530" s="31">
        <v>312.60599999999999</v>
      </c>
      <c r="D530" s="31" t="s">
        <v>108</v>
      </c>
      <c r="E530" s="31">
        <v>148.93680000000001</v>
      </c>
      <c r="F530" s="31">
        <v>57.097700000000003</v>
      </c>
      <c r="G530" s="31">
        <v>169.98589999999999</v>
      </c>
      <c r="H530" s="31">
        <v>27.808700000000002</v>
      </c>
      <c r="I530" s="31">
        <v>1160.1679999999999</v>
      </c>
      <c r="J530" s="31">
        <v>1886.19</v>
      </c>
      <c r="K530" s="31">
        <v>1019.119</v>
      </c>
      <c r="L530" s="31" t="s">
        <v>108</v>
      </c>
      <c r="M530" s="31" t="s">
        <v>108</v>
      </c>
      <c r="N530" s="31" t="s">
        <v>108</v>
      </c>
      <c r="O530" s="31" t="s">
        <v>108</v>
      </c>
      <c r="P530" s="31" t="s">
        <v>108</v>
      </c>
      <c r="Q530" s="31" t="s">
        <v>108</v>
      </c>
      <c r="R530" s="31">
        <v>82.84</v>
      </c>
      <c r="S530" s="31" t="s">
        <v>108</v>
      </c>
    </row>
    <row r="531" spans="1:19" x14ac:dyDescent="0.35">
      <c r="A531" s="2">
        <v>33611</v>
      </c>
      <c r="B531" s="31" t="s">
        <v>108</v>
      </c>
      <c r="C531" s="31">
        <v>300.44600000000003</v>
      </c>
      <c r="D531" s="31" t="s">
        <v>108</v>
      </c>
      <c r="E531" s="31">
        <v>148.00880000000001</v>
      </c>
      <c r="F531" s="31">
        <v>57.253900000000002</v>
      </c>
      <c r="G531" s="31">
        <v>172.2706</v>
      </c>
      <c r="H531" s="31">
        <v>27.5532</v>
      </c>
      <c r="I531" s="31">
        <v>1158.259</v>
      </c>
      <c r="J531" s="31">
        <v>1881.779</v>
      </c>
      <c r="K531" s="31">
        <v>1017.6079999999999</v>
      </c>
      <c r="L531" s="31" t="s">
        <v>108</v>
      </c>
      <c r="M531" s="31" t="s">
        <v>108</v>
      </c>
      <c r="N531" s="31" t="s">
        <v>108</v>
      </c>
      <c r="O531" s="31" t="s">
        <v>108</v>
      </c>
      <c r="P531" s="31" t="s">
        <v>108</v>
      </c>
      <c r="Q531" s="31" t="s">
        <v>108</v>
      </c>
      <c r="R531" s="31">
        <v>82.96</v>
      </c>
      <c r="S531" s="31" t="s">
        <v>108</v>
      </c>
    </row>
    <row r="532" spans="1:19" x14ac:dyDescent="0.35">
      <c r="A532" s="2">
        <v>33612</v>
      </c>
      <c r="B532" s="31" t="s">
        <v>108</v>
      </c>
      <c r="C532" s="31">
        <v>297.02699999999999</v>
      </c>
      <c r="D532" s="31" t="s">
        <v>108</v>
      </c>
      <c r="E532" s="31">
        <v>147.6951</v>
      </c>
      <c r="F532" s="31">
        <v>58.2224</v>
      </c>
      <c r="G532" s="31">
        <v>172.5753</v>
      </c>
      <c r="H532" s="31">
        <v>27.483499999999999</v>
      </c>
      <c r="I532" s="31">
        <v>1158.259</v>
      </c>
      <c r="J532" s="31">
        <v>1878.472</v>
      </c>
      <c r="K532" s="31">
        <v>1023.768</v>
      </c>
      <c r="L532" s="31" t="s">
        <v>108</v>
      </c>
      <c r="M532" s="31" t="s">
        <v>108</v>
      </c>
      <c r="N532" s="31" t="s">
        <v>108</v>
      </c>
      <c r="O532" s="31" t="s">
        <v>108</v>
      </c>
      <c r="P532" s="31" t="s">
        <v>108</v>
      </c>
      <c r="Q532" s="31" t="s">
        <v>108</v>
      </c>
      <c r="R532" s="31">
        <v>85.32</v>
      </c>
      <c r="S532" s="31" t="s">
        <v>108</v>
      </c>
    </row>
    <row r="533" spans="1:19" x14ac:dyDescent="0.35">
      <c r="A533" s="2">
        <v>33613</v>
      </c>
      <c r="B533" s="31" t="s">
        <v>108</v>
      </c>
      <c r="C533" s="31">
        <v>308.49099999999999</v>
      </c>
      <c r="D533" s="31" t="s">
        <v>108</v>
      </c>
      <c r="E533" s="31">
        <v>148.78280000000001</v>
      </c>
      <c r="F533" s="31">
        <v>58.134799999999998</v>
      </c>
      <c r="G533" s="31">
        <v>171.81370000000001</v>
      </c>
      <c r="H533" s="31">
        <v>27.994599999999998</v>
      </c>
      <c r="I533" s="31">
        <v>1157.249</v>
      </c>
      <c r="J533" s="31">
        <v>1869.0989999999999</v>
      </c>
      <c r="K533" s="31">
        <v>1021.792</v>
      </c>
      <c r="L533" s="31" t="s">
        <v>108</v>
      </c>
      <c r="M533" s="31" t="s">
        <v>108</v>
      </c>
      <c r="N533" s="31" t="s">
        <v>108</v>
      </c>
      <c r="O533" s="31" t="s">
        <v>108</v>
      </c>
      <c r="P533" s="31" t="s">
        <v>108</v>
      </c>
      <c r="Q533" s="31" t="s">
        <v>108</v>
      </c>
      <c r="R533" s="31">
        <v>86.51</v>
      </c>
      <c r="S533" s="31" t="s">
        <v>108</v>
      </c>
    </row>
    <row r="534" spans="1:19" x14ac:dyDescent="0.35">
      <c r="A534" s="2">
        <v>33616</v>
      </c>
      <c r="B534" s="31" t="s">
        <v>108</v>
      </c>
      <c r="C534" s="31">
        <v>314.32499999999999</v>
      </c>
      <c r="D534" s="31" t="s">
        <v>108</v>
      </c>
      <c r="E534" s="31">
        <v>148.3904</v>
      </c>
      <c r="F534" s="31">
        <v>57.745600000000003</v>
      </c>
      <c r="G534" s="31">
        <v>172.6514</v>
      </c>
      <c r="H534" s="31">
        <v>27.8552</v>
      </c>
      <c r="I534" s="31">
        <v>1155.116</v>
      </c>
      <c r="J534" s="31">
        <v>1859.7270000000001</v>
      </c>
      <c r="K534" s="31">
        <v>1020.746</v>
      </c>
      <c r="L534" s="31" t="s">
        <v>108</v>
      </c>
      <c r="M534" s="31" t="s">
        <v>108</v>
      </c>
      <c r="N534" s="31" t="s">
        <v>108</v>
      </c>
      <c r="O534" s="31" t="s">
        <v>108</v>
      </c>
      <c r="P534" s="31" t="s">
        <v>108</v>
      </c>
      <c r="Q534" s="31" t="s">
        <v>108</v>
      </c>
      <c r="R534" s="31">
        <v>86.16</v>
      </c>
      <c r="S534" s="31" t="s">
        <v>108</v>
      </c>
    </row>
    <row r="535" spans="1:19" x14ac:dyDescent="0.35">
      <c r="A535" s="2">
        <v>33617</v>
      </c>
      <c r="B535" s="31" t="s">
        <v>108</v>
      </c>
      <c r="C535" s="31">
        <v>311.28899999999999</v>
      </c>
      <c r="D535" s="31" t="s">
        <v>108</v>
      </c>
      <c r="E535" s="31">
        <v>148.2337</v>
      </c>
      <c r="F535" s="31">
        <v>57.8752</v>
      </c>
      <c r="G535" s="31">
        <v>170.7475</v>
      </c>
      <c r="H535" s="31">
        <v>27.715800000000002</v>
      </c>
      <c r="I535" s="31">
        <v>1155.6769999999999</v>
      </c>
      <c r="J535" s="31">
        <v>1845.944</v>
      </c>
      <c r="K535" s="31">
        <v>1023.5359999999999</v>
      </c>
      <c r="L535" s="31" t="s">
        <v>108</v>
      </c>
      <c r="M535" s="31" t="s">
        <v>108</v>
      </c>
      <c r="N535" s="31" t="s">
        <v>108</v>
      </c>
      <c r="O535" s="31" t="s">
        <v>108</v>
      </c>
      <c r="P535" s="31" t="s">
        <v>108</v>
      </c>
      <c r="Q535" s="31" t="s">
        <v>108</v>
      </c>
      <c r="R535" s="31">
        <v>86.67</v>
      </c>
      <c r="S535" s="31" t="s">
        <v>108</v>
      </c>
    </row>
    <row r="536" spans="1:19" x14ac:dyDescent="0.35">
      <c r="A536" s="2">
        <v>33618</v>
      </c>
      <c r="B536" s="31" t="s">
        <v>108</v>
      </c>
      <c r="C536" s="31">
        <v>315.18400000000003</v>
      </c>
      <c r="D536" s="31" t="s">
        <v>108</v>
      </c>
      <c r="E536" s="31">
        <v>150.01220000000001</v>
      </c>
      <c r="F536" s="31">
        <v>57.794199999999996</v>
      </c>
      <c r="G536" s="31">
        <v>174.0223</v>
      </c>
      <c r="H536" s="31">
        <v>27.320900000000002</v>
      </c>
      <c r="I536" s="31">
        <v>1155.6769999999999</v>
      </c>
      <c r="J536" s="31">
        <v>1844.8420000000001</v>
      </c>
      <c r="K536" s="31">
        <v>1025.163</v>
      </c>
      <c r="L536" s="31" t="s">
        <v>108</v>
      </c>
      <c r="M536" s="31" t="s">
        <v>108</v>
      </c>
      <c r="N536" s="31" t="s">
        <v>108</v>
      </c>
      <c r="O536" s="31" t="s">
        <v>108</v>
      </c>
      <c r="P536" s="31" t="s">
        <v>108</v>
      </c>
      <c r="Q536" s="31" t="s">
        <v>108</v>
      </c>
      <c r="R536" s="31">
        <v>88.18</v>
      </c>
      <c r="S536" s="31" t="s">
        <v>108</v>
      </c>
    </row>
    <row r="537" spans="1:19" x14ac:dyDescent="0.35">
      <c r="A537" s="2">
        <v>33619</v>
      </c>
      <c r="B537" s="31" t="s">
        <v>108</v>
      </c>
      <c r="C537" s="31">
        <v>319.709</v>
      </c>
      <c r="D537" s="31" t="s">
        <v>108</v>
      </c>
      <c r="E537" s="31">
        <v>151.86709999999999</v>
      </c>
      <c r="F537" s="31">
        <v>58.150500000000001</v>
      </c>
      <c r="G537" s="31">
        <v>174.1746</v>
      </c>
      <c r="H537" s="31">
        <v>27.878399999999999</v>
      </c>
      <c r="I537" s="31">
        <v>1151.1859999999999</v>
      </c>
      <c r="J537" s="31">
        <v>1833.2639999999999</v>
      </c>
      <c r="K537" s="31">
        <v>1022.49</v>
      </c>
      <c r="L537" s="31" t="s">
        <v>108</v>
      </c>
      <c r="M537" s="31" t="s">
        <v>108</v>
      </c>
      <c r="N537" s="31" t="s">
        <v>108</v>
      </c>
      <c r="O537" s="31" t="s">
        <v>108</v>
      </c>
      <c r="P537" s="31" t="s">
        <v>108</v>
      </c>
      <c r="Q537" s="31" t="s">
        <v>108</v>
      </c>
      <c r="R537" s="31">
        <v>87.83</v>
      </c>
      <c r="S537" s="31" t="s">
        <v>108</v>
      </c>
    </row>
    <row r="538" spans="1:19" x14ac:dyDescent="0.35">
      <c r="A538" s="2">
        <v>33620</v>
      </c>
      <c r="B538" s="31" t="s">
        <v>108</v>
      </c>
      <c r="C538" s="31">
        <v>323.31700000000001</v>
      </c>
      <c r="D538" s="31" t="s">
        <v>108</v>
      </c>
      <c r="E538" s="31">
        <v>152.25729999999999</v>
      </c>
      <c r="F538" s="31">
        <v>57.745600000000003</v>
      </c>
      <c r="G538" s="31">
        <v>176.38319999999999</v>
      </c>
      <c r="H538" s="31">
        <v>28.296600000000002</v>
      </c>
      <c r="I538" s="31">
        <v>1155.2280000000001</v>
      </c>
      <c r="J538" s="31">
        <v>1839.88</v>
      </c>
      <c r="K538" s="31">
        <v>1023.768</v>
      </c>
      <c r="L538" s="31" t="s">
        <v>108</v>
      </c>
      <c r="M538" s="31" t="s">
        <v>108</v>
      </c>
      <c r="N538" s="31" t="s">
        <v>108</v>
      </c>
      <c r="O538" s="31" t="s">
        <v>108</v>
      </c>
      <c r="P538" s="31" t="s">
        <v>108</v>
      </c>
      <c r="Q538" s="31" t="s">
        <v>108</v>
      </c>
      <c r="R538" s="31">
        <v>86.39</v>
      </c>
      <c r="S538" s="31" t="s">
        <v>108</v>
      </c>
    </row>
    <row r="539" spans="1:19" x14ac:dyDescent="0.35">
      <c r="A539" s="2">
        <v>33623</v>
      </c>
      <c r="B539" s="31" t="s">
        <v>108</v>
      </c>
      <c r="C539" s="31">
        <v>317.81799999999998</v>
      </c>
      <c r="D539" s="31" t="s">
        <v>108</v>
      </c>
      <c r="E539" s="31">
        <v>152.0222</v>
      </c>
      <c r="F539" s="31">
        <v>58.344900000000003</v>
      </c>
      <c r="G539" s="31">
        <v>174.78389999999999</v>
      </c>
      <c r="H539" s="31">
        <v>28.087499999999999</v>
      </c>
      <c r="I539" s="31">
        <v>1157.6980000000001</v>
      </c>
      <c r="J539" s="31">
        <v>1847.598</v>
      </c>
      <c r="K539" s="31">
        <v>1024.93</v>
      </c>
      <c r="L539" s="31" t="s">
        <v>108</v>
      </c>
      <c r="M539" s="31" t="s">
        <v>108</v>
      </c>
      <c r="N539" s="31" t="s">
        <v>108</v>
      </c>
      <c r="O539" s="31" t="s">
        <v>108</v>
      </c>
      <c r="P539" s="31" t="s">
        <v>108</v>
      </c>
      <c r="Q539" s="31" t="s">
        <v>108</v>
      </c>
      <c r="R539" s="31">
        <v>86.27</v>
      </c>
      <c r="S539" s="31" t="s">
        <v>108</v>
      </c>
    </row>
    <row r="540" spans="1:19" x14ac:dyDescent="0.35">
      <c r="A540" s="2">
        <v>33624</v>
      </c>
      <c r="B540" s="31" t="s">
        <v>108</v>
      </c>
      <c r="C540" s="31">
        <v>311.00299999999999</v>
      </c>
      <c r="D540" s="31" t="s">
        <v>108</v>
      </c>
      <c r="E540" s="31">
        <v>151.70859999999999</v>
      </c>
      <c r="F540" s="31">
        <v>58.377299999999998</v>
      </c>
      <c r="G540" s="31">
        <v>176.15469999999999</v>
      </c>
      <c r="H540" s="31">
        <v>27.924900000000001</v>
      </c>
      <c r="I540" s="31">
        <v>1158.259</v>
      </c>
      <c r="J540" s="31">
        <v>1854.2139999999999</v>
      </c>
      <c r="K540" s="31">
        <v>1027.72</v>
      </c>
      <c r="L540" s="31" t="s">
        <v>108</v>
      </c>
      <c r="M540" s="31" t="s">
        <v>108</v>
      </c>
      <c r="N540" s="31" t="s">
        <v>108</v>
      </c>
      <c r="O540" s="31" t="s">
        <v>108</v>
      </c>
      <c r="P540" s="31" t="s">
        <v>108</v>
      </c>
      <c r="Q540" s="31" t="s">
        <v>108</v>
      </c>
      <c r="R540" s="31">
        <v>86.15</v>
      </c>
      <c r="S540" s="31" t="s">
        <v>108</v>
      </c>
    </row>
    <row r="541" spans="1:19" x14ac:dyDescent="0.35">
      <c r="A541" s="2">
        <v>33625</v>
      </c>
      <c r="B541" s="31" t="s">
        <v>108</v>
      </c>
      <c r="C541" s="31">
        <v>316.10000000000002</v>
      </c>
      <c r="D541" s="31" t="s">
        <v>108</v>
      </c>
      <c r="E541" s="31">
        <v>152.71889999999999</v>
      </c>
      <c r="F541" s="31">
        <v>58.3611</v>
      </c>
      <c r="G541" s="31">
        <v>175.6216</v>
      </c>
      <c r="H541" s="31">
        <v>27.646100000000001</v>
      </c>
      <c r="I541" s="31">
        <v>1163.423</v>
      </c>
      <c r="J541" s="31">
        <v>1848.701</v>
      </c>
      <c r="K541" s="31">
        <v>1024.6980000000001</v>
      </c>
      <c r="L541" s="31" t="s">
        <v>108</v>
      </c>
      <c r="M541" s="31" t="s">
        <v>108</v>
      </c>
      <c r="N541" s="31" t="s">
        <v>108</v>
      </c>
      <c r="O541" s="31" t="s">
        <v>108</v>
      </c>
      <c r="P541" s="31" t="s">
        <v>108</v>
      </c>
      <c r="Q541" s="31" t="s">
        <v>108</v>
      </c>
      <c r="R541" s="31">
        <v>86.26</v>
      </c>
      <c r="S541" s="31" t="s">
        <v>108</v>
      </c>
    </row>
    <row r="542" spans="1:19" x14ac:dyDescent="0.35">
      <c r="A542" s="2">
        <v>33626</v>
      </c>
      <c r="B542" s="31" t="s">
        <v>108</v>
      </c>
      <c r="C542" s="31">
        <v>309.74299999999999</v>
      </c>
      <c r="D542" s="31" t="s">
        <v>108</v>
      </c>
      <c r="E542" s="31">
        <v>151.77430000000001</v>
      </c>
      <c r="F542" s="31">
        <v>57.810400000000001</v>
      </c>
      <c r="G542" s="31">
        <v>174.47919999999999</v>
      </c>
      <c r="H542" s="31">
        <v>27.646100000000001</v>
      </c>
      <c r="I542" s="31">
        <v>1160.729</v>
      </c>
      <c r="J542" s="31">
        <v>1834.9179999999999</v>
      </c>
      <c r="K542" s="31">
        <v>1025.395</v>
      </c>
      <c r="L542" s="31" t="s">
        <v>108</v>
      </c>
      <c r="M542" s="31" t="s">
        <v>108</v>
      </c>
      <c r="N542" s="31" t="s">
        <v>108</v>
      </c>
      <c r="O542" s="31" t="s">
        <v>108</v>
      </c>
      <c r="P542" s="31" t="s">
        <v>108</v>
      </c>
      <c r="Q542" s="31" t="s">
        <v>108</v>
      </c>
      <c r="R542" s="31">
        <v>86.94</v>
      </c>
      <c r="S542" s="31" t="s">
        <v>108</v>
      </c>
    </row>
    <row r="543" spans="1:19" x14ac:dyDescent="0.35">
      <c r="A543" s="2">
        <v>33627</v>
      </c>
      <c r="B543" s="31" t="s">
        <v>108</v>
      </c>
      <c r="C543" s="31">
        <v>315.41300000000001</v>
      </c>
      <c r="D543" s="31" t="s">
        <v>108</v>
      </c>
      <c r="E543" s="31">
        <v>154.69</v>
      </c>
      <c r="F543" s="31">
        <v>57.777999999999999</v>
      </c>
      <c r="G543" s="31">
        <v>177.1448</v>
      </c>
      <c r="H543" s="31">
        <v>28.064299999999999</v>
      </c>
      <c r="I543" s="31">
        <v>1159.3820000000001</v>
      </c>
      <c r="J543" s="31">
        <v>1831.61</v>
      </c>
      <c r="K543" s="31">
        <v>1023.652</v>
      </c>
      <c r="L543" s="31" t="s">
        <v>108</v>
      </c>
      <c r="M543" s="31" t="s">
        <v>108</v>
      </c>
      <c r="N543" s="31" t="s">
        <v>108</v>
      </c>
      <c r="O543" s="31" t="s">
        <v>108</v>
      </c>
      <c r="P543" s="31" t="s">
        <v>108</v>
      </c>
      <c r="Q543" s="31" t="s">
        <v>108</v>
      </c>
      <c r="R543" s="31">
        <v>86.37</v>
      </c>
      <c r="S543" s="31" t="s">
        <v>108</v>
      </c>
    </row>
    <row r="544" spans="1:19" x14ac:dyDescent="0.35">
      <c r="A544" s="2">
        <v>33630</v>
      </c>
      <c r="B544" s="31" t="s">
        <v>108</v>
      </c>
      <c r="C544" s="31">
        <v>323.02999999999997</v>
      </c>
      <c r="D544" s="31" t="s">
        <v>108</v>
      </c>
      <c r="E544" s="31">
        <v>153.904</v>
      </c>
      <c r="F544" s="31">
        <v>57.826599999999999</v>
      </c>
      <c r="G544" s="31">
        <v>175.6978</v>
      </c>
      <c r="H544" s="31">
        <v>27.320900000000002</v>
      </c>
      <c r="I544" s="31">
        <v>1159.3820000000001</v>
      </c>
      <c r="J544" s="31">
        <v>1832.713</v>
      </c>
      <c r="K544" s="31">
        <v>1022.025</v>
      </c>
      <c r="L544" s="31" t="s">
        <v>108</v>
      </c>
      <c r="M544" s="31" t="s">
        <v>108</v>
      </c>
      <c r="N544" s="31" t="s">
        <v>108</v>
      </c>
      <c r="O544" s="31" t="s">
        <v>108</v>
      </c>
      <c r="P544" s="31" t="s">
        <v>108</v>
      </c>
      <c r="Q544" s="31" t="s">
        <v>108</v>
      </c>
      <c r="R544" s="31">
        <v>87.41</v>
      </c>
      <c r="S544" s="31" t="s">
        <v>108</v>
      </c>
    </row>
    <row r="545" spans="1:19" x14ac:dyDescent="0.35">
      <c r="A545" s="2">
        <v>33631</v>
      </c>
      <c r="B545" s="31" t="s">
        <v>108</v>
      </c>
      <c r="C545" s="31">
        <v>317.36</v>
      </c>
      <c r="D545" s="31" t="s">
        <v>108</v>
      </c>
      <c r="E545" s="31">
        <v>154.83680000000001</v>
      </c>
      <c r="F545" s="31">
        <v>57.9724</v>
      </c>
      <c r="G545" s="31">
        <v>177.1448</v>
      </c>
      <c r="H545" s="31">
        <v>27.390599999999999</v>
      </c>
      <c r="I545" s="31">
        <v>1157.473</v>
      </c>
      <c r="J545" s="31">
        <v>1844.8420000000001</v>
      </c>
      <c r="K545" s="31">
        <v>1025.279</v>
      </c>
      <c r="L545" s="31" t="s">
        <v>108</v>
      </c>
      <c r="M545" s="31" t="s">
        <v>108</v>
      </c>
      <c r="N545" s="31" t="s">
        <v>108</v>
      </c>
      <c r="O545" s="31" t="s">
        <v>108</v>
      </c>
      <c r="P545" s="31" t="s">
        <v>108</v>
      </c>
      <c r="Q545" s="31" t="s">
        <v>108</v>
      </c>
      <c r="R545" s="31">
        <v>87.05</v>
      </c>
      <c r="S545" s="31" t="s">
        <v>108</v>
      </c>
    </row>
    <row r="546" spans="1:19" x14ac:dyDescent="0.35">
      <c r="A546" s="2">
        <v>33632</v>
      </c>
      <c r="B546" s="31" t="s">
        <v>108</v>
      </c>
      <c r="C546" s="31">
        <v>320.85399999999998</v>
      </c>
      <c r="D546" s="31" t="s">
        <v>108</v>
      </c>
      <c r="E546" s="31">
        <v>154.99299999999999</v>
      </c>
      <c r="F546" s="31">
        <v>58.021000000000001</v>
      </c>
      <c r="G546" s="31">
        <v>175.5455</v>
      </c>
      <c r="H546" s="31">
        <v>27.6693</v>
      </c>
      <c r="I546" s="31">
        <v>1158.82</v>
      </c>
      <c r="J546" s="31">
        <v>1829.9559999999999</v>
      </c>
      <c r="K546" s="31">
        <v>1025.047</v>
      </c>
      <c r="L546" s="31" t="s">
        <v>108</v>
      </c>
      <c r="M546" s="31" t="s">
        <v>108</v>
      </c>
      <c r="N546" s="31" t="s">
        <v>108</v>
      </c>
      <c r="O546" s="31" t="s">
        <v>108</v>
      </c>
      <c r="P546" s="31" t="s">
        <v>108</v>
      </c>
      <c r="Q546" s="31" t="s">
        <v>108</v>
      </c>
      <c r="R546" s="31">
        <v>86.98</v>
      </c>
      <c r="S546" s="31" t="s">
        <v>108</v>
      </c>
    </row>
    <row r="547" spans="1:19" x14ac:dyDescent="0.35">
      <c r="A547" s="2">
        <v>33633</v>
      </c>
      <c r="B547" s="31" t="s">
        <v>108</v>
      </c>
      <c r="C547" s="31">
        <v>324.577</v>
      </c>
      <c r="D547" s="31" t="s">
        <v>108</v>
      </c>
      <c r="E547" s="31">
        <v>154.8365</v>
      </c>
      <c r="F547" s="31">
        <v>57.599800000000002</v>
      </c>
      <c r="G547" s="31">
        <v>174.47919999999999</v>
      </c>
      <c r="H547" s="31">
        <v>27.971399999999999</v>
      </c>
      <c r="I547" s="31">
        <v>1156.912</v>
      </c>
      <c r="J547" s="31">
        <v>1824.443</v>
      </c>
      <c r="K547" s="31">
        <v>1022.49</v>
      </c>
      <c r="L547" s="31" t="s">
        <v>108</v>
      </c>
      <c r="M547" s="31" t="s">
        <v>108</v>
      </c>
      <c r="N547" s="31" t="s">
        <v>108</v>
      </c>
      <c r="O547" s="31" t="s">
        <v>108</v>
      </c>
      <c r="P547" s="31" t="s">
        <v>108</v>
      </c>
      <c r="Q547" s="31" t="s">
        <v>108</v>
      </c>
      <c r="R547" s="31">
        <v>87.58</v>
      </c>
      <c r="S547" s="31" t="s">
        <v>108</v>
      </c>
    </row>
    <row r="548" spans="1:19" x14ac:dyDescent="0.35">
      <c r="A548" s="2">
        <v>33634</v>
      </c>
      <c r="B548" s="31" t="s">
        <v>108</v>
      </c>
      <c r="C548" s="31">
        <v>327.09699999999998</v>
      </c>
      <c r="D548" s="31" t="s">
        <v>108</v>
      </c>
      <c r="E548" s="31">
        <v>154.20830000000001</v>
      </c>
      <c r="F548" s="31">
        <v>58.134300000000003</v>
      </c>
      <c r="G548" s="31">
        <v>174.2508</v>
      </c>
      <c r="H548" s="31">
        <v>27.344100000000001</v>
      </c>
      <c r="I548" s="31">
        <v>1151.748</v>
      </c>
      <c r="J548" s="31">
        <v>1826.6489999999999</v>
      </c>
      <c r="K548" s="31">
        <v>1021.792</v>
      </c>
      <c r="L548" s="31" t="s">
        <v>108</v>
      </c>
      <c r="M548" s="31" t="s">
        <v>108</v>
      </c>
      <c r="N548" s="31" t="s">
        <v>108</v>
      </c>
      <c r="O548" s="31" t="s">
        <v>108</v>
      </c>
      <c r="P548" s="31" t="s">
        <v>108</v>
      </c>
      <c r="Q548" s="31" t="s">
        <v>108</v>
      </c>
      <c r="R548" s="31">
        <v>87.49</v>
      </c>
      <c r="S548" s="31" t="s">
        <v>108</v>
      </c>
    </row>
    <row r="549" spans="1:19" x14ac:dyDescent="0.35">
      <c r="A549" s="2">
        <v>33637</v>
      </c>
      <c r="B549" s="31" t="s">
        <v>108</v>
      </c>
      <c r="C549" s="31">
        <v>330.99200000000002</v>
      </c>
      <c r="D549" s="31" t="s">
        <v>108</v>
      </c>
      <c r="E549" s="31">
        <v>152.6283</v>
      </c>
      <c r="F549" s="31">
        <v>58.053400000000003</v>
      </c>
      <c r="G549" s="31">
        <v>175.9263</v>
      </c>
      <c r="H549" s="31">
        <v>26.554200000000002</v>
      </c>
      <c r="I549" s="31">
        <v>1151.299</v>
      </c>
      <c r="J549" s="31">
        <v>1820.5840000000001</v>
      </c>
      <c r="K549" s="31">
        <v>1019.235</v>
      </c>
      <c r="L549" s="31" t="s">
        <v>108</v>
      </c>
      <c r="M549" s="31" t="s">
        <v>108</v>
      </c>
      <c r="N549" s="31" t="s">
        <v>108</v>
      </c>
      <c r="O549" s="31" t="s">
        <v>108</v>
      </c>
      <c r="P549" s="31" t="s">
        <v>108</v>
      </c>
      <c r="Q549" s="31" t="s">
        <v>108</v>
      </c>
      <c r="R549" s="31">
        <v>87.08</v>
      </c>
      <c r="S549" s="31" t="s">
        <v>108</v>
      </c>
    </row>
    <row r="550" spans="1:19" x14ac:dyDescent="0.35">
      <c r="A550" s="2">
        <v>33638</v>
      </c>
      <c r="B550" s="31" t="s">
        <v>108</v>
      </c>
      <c r="C550" s="31">
        <v>338.32299999999998</v>
      </c>
      <c r="D550" s="31" t="s">
        <v>108</v>
      </c>
      <c r="E550" s="31">
        <v>152.55009999999999</v>
      </c>
      <c r="F550" s="31">
        <v>57.9724</v>
      </c>
      <c r="G550" s="31">
        <v>176.00239999999999</v>
      </c>
      <c r="H550" s="31">
        <v>26.182500000000001</v>
      </c>
      <c r="I550" s="31">
        <v>1145.797</v>
      </c>
      <c r="J550" s="31">
        <v>1831.059</v>
      </c>
      <c r="K550" s="31">
        <v>1019.816</v>
      </c>
      <c r="L550" s="31" t="s">
        <v>108</v>
      </c>
      <c r="M550" s="31" t="s">
        <v>108</v>
      </c>
      <c r="N550" s="31" t="s">
        <v>108</v>
      </c>
      <c r="O550" s="31" t="s">
        <v>108</v>
      </c>
      <c r="P550" s="31" t="s">
        <v>108</v>
      </c>
      <c r="Q550" s="31" t="s">
        <v>108</v>
      </c>
      <c r="R550" s="31">
        <v>86.7</v>
      </c>
      <c r="S550" s="31" t="s">
        <v>108</v>
      </c>
    </row>
    <row r="551" spans="1:19" x14ac:dyDescent="0.35">
      <c r="A551" s="2">
        <v>33639</v>
      </c>
      <c r="B551" s="31" t="s">
        <v>108</v>
      </c>
      <c r="C551" s="31">
        <v>341.416</v>
      </c>
      <c r="D551" s="31" t="s">
        <v>108</v>
      </c>
      <c r="E551" s="31">
        <v>153.714</v>
      </c>
      <c r="F551" s="31">
        <v>57.8752</v>
      </c>
      <c r="G551" s="31">
        <v>175.5455</v>
      </c>
      <c r="H551" s="31">
        <v>26.437999999999999</v>
      </c>
      <c r="I551" s="31">
        <v>1143.44</v>
      </c>
      <c r="J551" s="31">
        <v>1840.9829999999999</v>
      </c>
      <c r="K551" s="31">
        <v>1019.235</v>
      </c>
      <c r="L551" s="31" t="s">
        <v>108</v>
      </c>
      <c r="M551" s="31" t="s">
        <v>108</v>
      </c>
      <c r="N551" s="31" t="s">
        <v>108</v>
      </c>
      <c r="O551" s="31" t="s">
        <v>108</v>
      </c>
      <c r="P551" s="31" t="s">
        <v>108</v>
      </c>
      <c r="Q551" s="31" t="s">
        <v>108</v>
      </c>
      <c r="R551" s="31">
        <v>86.25</v>
      </c>
      <c r="S551" s="31" t="s">
        <v>108</v>
      </c>
    </row>
    <row r="552" spans="1:19" x14ac:dyDescent="0.35">
      <c r="A552" s="2">
        <v>33640</v>
      </c>
      <c r="B552" s="31" t="s">
        <v>108</v>
      </c>
      <c r="C552" s="31">
        <v>338.78100000000001</v>
      </c>
      <c r="D552" s="31" t="s">
        <v>108</v>
      </c>
      <c r="E552" s="31">
        <v>153.47909999999999</v>
      </c>
      <c r="F552" s="31">
        <v>57.891399999999997</v>
      </c>
      <c r="G552" s="31">
        <v>174.63159999999999</v>
      </c>
      <c r="H552" s="31">
        <v>26.043099999999999</v>
      </c>
      <c r="I552" s="31">
        <v>1146.6959999999999</v>
      </c>
      <c r="J552" s="31">
        <v>1840.9829999999999</v>
      </c>
      <c r="K552" s="31">
        <v>1020.862</v>
      </c>
      <c r="L552" s="31" t="s">
        <v>108</v>
      </c>
      <c r="M552" s="31" t="s">
        <v>108</v>
      </c>
      <c r="N552" s="31" t="s">
        <v>108</v>
      </c>
      <c r="O552" s="31" t="s">
        <v>108</v>
      </c>
      <c r="P552" s="31" t="s">
        <v>108</v>
      </c>
      <c r="Q552" s="31" t="s">
        <v>108</v>
      </c>
      <c r="R552" s="31">
        <v>86.1</v>
      </c>
      <c r="S552" s="31" t="s">
        <v>108</v>
      </c>
    </row>
    <row r="553" spans="1:19" x14ac:dyDescent="0.35">
      <c r="A553" s="2">
        <v>33641</v>
      </c>
      <c r="B553" s="31" t="s">
        <v>108</v>
      </c>
      <c r="C553" s="31">
        <v>341.702</v>
      </c>
      <c r="D553" s="31" t="s">
        <v>108</v>
      </c>
      <c r="E553" s="31">
        <v>153.94720000000001</v>
      </c>
      <c r="F553" s="31">
        <v>57.745600000000003</v>
      </c>
      <c r="G553" s="31">
        <v>173.7938</v>
      </c>
      <c r="H553" s="31">
        <v>25.950199999999999</v>
      </c>
      <c r="I553" s="31">
        <v>1147.145</v>
      </c>
      <c r="J553" s="31">
        <v>1842.085</v>
      </c>
      <c r="K553" s="31">
        <v>1022.49</v>
      </c>
      <c r="L553" s="31" t="s">
        <v>108</v>
      </c>
      <c r="M553" s="31" t="s">
        <v>108</v>
      </c>
      <c r="N553" s="31" t="s">
        <v>108</v>
      </c>
      <c r="O553" s="31" t="s">
        <v>108</v>
      </c>
      <c r="P553" s="31" t="s">
        <v>108</v>
      </c>
      <c r="Q553" s="31" t="s">
        <v>108</v>
      </c>
      <c r="R553" s="31">
        <v>85.29</v>
      </c>
      <c r="S553" s="31" t="s">
        <v>108</v>
      </c>
    </row>
    <row r="554" spans="1:19" x14ac:dyDescent="0.35">
      <c r="A554" s="2">
        <v>33644</v>
      </c>
      <c r="B554" s="31" t="s">
        <v>108</v>
      </c>
      <c r="C554" s="31">
        <v>337.05599999999998</v>
      </c>
      <c r="D554" s="31" t="s">
        <v>108</v>
      </c>
      <c r="E554" s="31">
        <v>153.63319999999999</v>
      </c>
      <c r="F554" s="31">
        <v>57.891399999999997</v>
      </c>
      <c r="G554" s="31">
        <v>176.30260000000001</v>
      </c>
      <c r="H554" s="31">
        <v>26.0379</v>
      </c>
      <c r="I554" s="31">
        <v>1143.664</v>
      </c>
      <c r="J554" s="31">
        <v>1841.5340000000001</v>
      </c>
      <c r="K554" s="31">
        <v>1021.56</v>
      </c>
      <c r="L554" s="31" t="s">
        <v>108</v>
      </c>
      <c r="M554" s="31" t="s">
        <v>108</v>
      </c>
      <c r="N554" s="31" t="s">
        <v>108</v>
      </c>
      <c r="O554" s="31" t="s">
        <v>108</v>
      </c>
      <c r="P554" s="31" t="s">
        <v>108</v>
      </c>
      <c r="Q554" s="31" t="s">
        <v>108</v>
      </c>
      <c r="R554" s="31">
        <v>86.1</v>
      </c>
      <c r="S554" s="31" t="s">
        <v>108</v>
      </c>
    </row>
    <row r="555" spans="1:19" x14ac:dyDescent="0.35">
      <c r="A555" s="2">
        <v>33645</v>
      </c>
      <c r="B555" s="31" t="s">
        <v>108</v>
      </c>
      <c r="C555" s="31">
        <v>328.065</v>
      </c>
      <c r="D555" s="31" t="s">
        <v>108</v>
      </c>
      <c r="E555" s="31">
        <v>154.18010000000001</v>
      </c>
      <c r="F555" s="31">
        <v>57.956200000000003</v>
      </c>
      <c r="G555" s="31">
        <v>172.76599999999999</v>
      </c>
      <c r="H555" s="31">
        <v>26.303999999999998</v>
      </c>
      <c r="I555" s="31">
        <v>1143.664</v>
      </c>
      <c r="J555" s="31">
        <v>1838.2260000000001</v>
      </c>
      <c r="K555" s="31">
        <v>1023.071</v>
      </c>
      <c r="L555" s="31" t="s">
        <v>108</v>
      </c>
      <c r="M555" s="31" t="s">
        <v>108</v>
      </c>
      <c r="N555" s="31" t="s">
        <v>108</v>
      </c>
      <c r="O555" s="31" t="s">
        <v>108</v>
      </c>
      <c r="P555" s="31" t="s">
        <v>108</v>
      </c>
      <c r="Q555" s="31" t="s">
        <v>108</v>
      </c>
      <c r="R555" s="31">
        <v>86.93</v>
      </c>
      <c r="S555" s="31" t="s">
        <v>108</v>
      </c>
    </row>
    <row r="556" spans="1:19" x14ac:dyDescent="0.35">
      <c r="A556" s="2">
        <v>33646</v>
      </c>
      <c r="B556" s="31" t="s">
        <v>108</v>
      </c>
      <c r="C556" s="31">
        <v>333.52499999999998</v>
      </c>
      <c r="D556" s="31" t="s">
        <v>108</v>
      </c>
      <c r="E556" s="31">
        <v>158.2056</v>
      </c>
      <c r="F556" s="31">
        <v>58.247700000000002</v>
      </c>
      <c r="G556" s="31">
        <v>173.8261</v>
      </c>
      <c r="H556" s="31">
        <v>25.328600000000002</v>
      </c>
      <c r="I556" s="31">
        <v>1140.7449999999999</v>
      </c>
      <c r="J556" s="31">
        <v>1832.162</v>
      </c>
      <c r="K556" s="31">
        <v>1022.49</v>
      </c>
      <c r="L556" s="31" t="s">
        <v>108</v>
      </c>
      <c r="M556" s="31" t="s">
        <v>108</v>
      </c>
      <c r="N556" s="31" t="s">
        <v>108</v>
      </c>
      <c r="O556" s="31" t="s">
        <v>108</v>
      </c>
      <c r="P556" s="31" t="s">
        <v>108</v>
      </c>
      <c r="Q556" s="31" t="s">
        <v>108</v>
      </c>
      <c r="R556" s="31">
        <v>87.5</v>
      </c>
      <c r="S556" s="31" t="s">
        <v>108</v>
      </c>
    </row>
    <row r="557" spans="1:19" x14ac:dyDescent="0.35">
      <c r="A557" s="2">
        <v>33647</v>
      </c>
      <c r="B557" s="31" t="s">
        <v>108</v>
      </c>
      <c r="C557" s="31">
        <v>339.13400000000001</v>
      </c>
      <c r="D557" s="31" t="s">
        <v>108</v>
      </c>
      <c r="E557" s="31">
        <v>158.34719999999999</v>
      </c>
      <c r="F557" s="31">
        <v>57.8752</v>
      </c>
      <c r="G557" s="31">
        <v>174.14340000000001</v>
      </c>
      <c r="H557" s="31">
        <v>25.020499999999998</v>
      </c>
      <c r="I557" s="31">
        <v>1145.797</v>
      </c>
      <c r="J557" s="31">
        <v>1817.828</v>
      </c>
      <c r="K557" s="31">
        <v>1022.2569999999999</v>
      </c>
      <c r="L557" s="31" t="s">
        <v>108</v>
      </c>
      <c r="M557" s="31" t="s">
        <v>108</v>
      </c>
      <c r="N557" s="31" t="s">
        <v>108</v>
      </c>
      <c r="O557" s="31" t="s">
        <v>108</v>
      </c>
      <c r="P557" s="31" t="s">
        <v>108</v>
      </c>
      <c r="Q557" s="31" t="s">
        <v>108</v>
      </c>
      <c r="R557" s="31">
        <v>88.28</v>
      </c>
      <c r="S557" s="31" t="s">
        <v>108</v>
      </c>
    </row>
    <row r="558" spans="1:19" x14ac:dyDescent="0.35">
      <c r="A558" s="2">
        <v>33648</v>
      </c>
      <c r="B558" s="31" t="s">
        <v>108</v>
      </c>
      <c r="C558" s="31">
        <v>335.15300000000002</v>
      </c>
      <c r="D558" s="31" t="s">
        <v>108</v>
      </c>
      <c r="E558" s="31">
        <v>159.20869999999999</v>
      </c>
      <c r="F558" s="31">
        <v>57.518799999999999</v>
      </c>
      <c r="G558" s="31">
        <v>173.91730000000001</v>
      </c>
      <c r="H558" s="31">
        <v>25.088000000000001</v>
      </c>
      <c r="I558" s="31">
        <v>1142.0930000000001</v>
      </c>
      <c r="J558" s="31">
        <v>1818.3789999999999</v>
      </c>
      <c r="K558" s="31">
        <v>1018.422</v>
      </c>
      <c r="L558" s="31" t="s">
        <v>108</v>
      </c>
      <c r="M558" s="31" t="s">
        <v>108</v>
      </c>
      <c r="N558" s="31" t="s">
        <v>108</v>
      </c>
      <c r="O558" s="31" t="s">
        <v>108</v>
      </c>
      <c r="P558" s="31" t="s">
        <v>108</v>
      </c>
      <c r="Q558" s="31" t="s">
        <v>108</v>
      </c>
      <c r="R558" s="31">
        <v>88.32</v>
      </c>
      <c r="S558" s="31" t="s">
        <v>108</v>
      </c>
    </row>
    <row r="559" spans="1:19" x14ac:dyDescent="0.35">
      <c r="A559" s="2">
        <v>33651</v>
      </c>
      <c r="B559" s="31" t="s">
        <v>108</v>
      </c>
      <c r="C559" s="31">
        <v>335.15300000000002</v>
      </c>
      <c r="D559" s="31" t="s">
        <v>108</v>
      </c>
      <c r="E559" s="31">
        <v>159.20869999999999</v>
      </c>
      <c r="F559" s="31">
        <v>57.518799999999999</v>
      </c>
      <c r="G559" s="31">
        <v>173.91730000000001</v>
      </c>
      <c r="H559" s="31">
        <v>25.088000000000001</v>
      </c>
      <c r="I559" s="31">
        <v>1147.482</v>
      </c>
      <c r="J559" s="31">
        <v>1818.3789999999999</v>
      </c>
      <c r="K559" s="31">
        <v>1019.119</v>
      </c>
      <c r="L559" s="31" t="s">
        <v>108</v>
      </c>
      <c r="M559" s="31" t="s">
        <v>108</v>
      </c>
      <c r="N559" s="31" t="s">
        <v>108</v>
      </c>
      <c r="O559" s="31" t="s">
        <v>108</v>
      </c>
      <c r="P559" s="31" t="s">
        <v>108</v>
      </c>
      <c r="Q559" s="31" t="s">
        <v>108</v>
      </c>
      <c r="R559" s="31">
        <v>88.23</v>
      </c>
      <c r="S559" s="31" t="s">
        <v>108</v>
      </c>
    </row>
    <row r="560" spans="1:19" x14ac:dyDescent="0.35">
      <c r="A560" s="2">
        <v>33652</v>
      </c>
      <c r="B560" s="31" t="s">
        <v>108</v>
      </c>
      <c r="C560" s="31">
        <v>320.46699999999998</v>
      </c>
      <c r="D560" s="31" t="s">
        <v>108</v>
      </c>
      <c r="E560" s="31">
        <v>159.05109999999999</v>
      </c>
      <c r="F560" s="31">
        <v>57.454000000000001</v>
      </c>
      <c r="G560" s="31">
        <v>175.57509999999999</v>
      </c>
      <c r="H560" s="31">
        <v>24.660499999999999</v>
      </c>
      <c r="I560" s="31">
        <v>1149.278</v>
      </c>
      <c r="J560" s="31">
        <v>1811.212</v>
      </c>
      <c r="K560" s="31">
        <v>1019.119</v>
      </c>
      <c r="L560" s="31" t="s">
        <v>108</v>
      </c>
      <c r="M560" s="31" t="s">
        <v>108</v>
      </c>
      <c r="N560" s="31" t="s">
        <v>108</v>
      </c>
      <c r="O560" s="31" t="s">
        <v>108</v>
      </c>
      <c r="P560" s="31" t="s">
        <v>108</v>
      </c>
      <c r="Q560" s="31" t="s">
        <v>108</v>
      </c>
      <c r="R560" s="31">
        <v>89.06</v>
      </c>
      <c r="S560" s="31" t="s">
        <v>108</v>
      </c>
    </row>
    <row r="561" spans="1:19" x14ac:dyDescent="0.35">
      <c r="A561" s="2">
        <v>33653</v>
      </c>
      <c r="B561" s="31" t="s">
        <v>108</v>
      </c>
      <c r="C561" s="31">
        <v>325.52300000000002</v>
      </c>
      <c r="D561" s="31" t="s">
        <v>108</v>
      </c>
      <c r="E561" s="31">
        <v>157.78120000000001</v>
      </c>
      <c r="F561" s="31">
        <v>57.421599999999998</v>
      </c>
      <c r="G561" s="31">
        <v>176.9315</v>
      </c>
      <c r="H561" s="31">
        <v>24.952999999999999</v>
      </c>
      <c r="I561" s="31">
        <v>1146.0219999999999</v>
      </c>
      <c r="J561" s="31">
        <v>1817.828</v>
      </c>
      <c r="K561" s="31">
        <v>1017.492</v>
      </c>
      <c r="L561" s="31" t="s">
        <v>108</v>
      </c>
      <c r="M561" s="31" t="s">
        <v>108</v>
      </c>
      <c r="N561" s="31" t="s">
        <v>108</v>
      </c>
      <c r="O561" s="31" t="s">
        <v>108</v>
      </c>
      <c r="P561" s="31" t="s">
        <v>108</v>
      </c>
      <c r="Q561" s="31" t="s">
        <v>108</v>
      </c>
      <c r="R561" s="31">
        <v>89.05</v>
      </c>
      <c r="S561" s="31" t="s">
        <v>108</v>
      </c>
    </row>
    <row r="562" spans="1:19" x14ac:dyDescent="0.35">
      <c r="A562" s="2">
        <v>33654</v>
      </c>
      <c r="B562" s="31" t="s">
        <v>108</v>
      </c>
      <c r="C562" s="31">
        <v>323.91000000000003</v>
      </c>
      <c r="D562" s="31" t="s">
        <v>108</v>
      </c>
      <c r="E562" s="31">
        <v>158.4085</v>
      </c>
      <c r="F562" s="31">
        <v>57.454000000000001</v>
      </c>
      <c r="G562" s="31">
        <v>177.0068</v>
      </c>
      <c r="H562" s="31">
        <v>24.930499999999999</v>
      </c>
      <c r="I562" s="31">
        <v>1149.3900000000001</v>
      </c>
      <c r="J562" s="31">
        <v>1818.93</v>
      </c>
      <c r="K562" s="31">
        <v>1017.6079999999999</v>
      </c>
      <c r="L562" s="31" t="s">
        <v>108</v>
      </c>
      <c r="M562" s="31" t="s">
        <v>108</v>
      </c>
      <c r="N562" s="31" t="s">
        <v>108</v>
      </c>
      <c r="O562" s="31" t="s">
        <v>108</v>
      </c>
      <c r="P562" s="31" t="s">
        <v>108</v>
      </c>
      <c r="Q562" s="31" t="s">
        <v>108</v>
      </c>
      <c r="R562" s="31">
        <v>89.09</v>
      </c>
      <c r="S562" s="31" t="s">
        <v>108</v>
      </c>
    </row>
    <row r="563" spans="1:19" x14ac:dyDescent="0.35">
      <c r="A563" s="2">
        <v>33655</v>
      </c>
      <c r="B563" s="31" t="s">
        <v>108</v>
      </c>
      <c r="C563" s="31">
        <v>318.36799999999999</v>
      </c>
      <c r="D563" s="31" t="s">
        <v>108</v>
      </c>
      <c r="E563" s="31">
        <v>158.09299999999999</v>
      </c>
      <c r="F563" s="31">
        <v>57.097700000000003</v>
      </c>
      <c r="G563" s="31">
        <v>176.7808</v>
      </c>
      <c r="H563" s="31">
        <v>24.547999999999998</v>
      </c>
      <c r="I563" s="31">
        <v>1151.0740000000001</v>
      </c>
      <c r="J563" s="31">
        <v>1814.52</v>
      </c>
      <c r="K563" s="31">
        <v>1017.259</v>
      </c>
      <c r="L563" s="31" t="s">
        <v>108</v>
      </c>
      <c r="M563" s="31" t="s">
        <v>108</v>
      </c>
      <c r="N563" s="31" t="s">
        <v>108</v>
      </c>
      <c r="O563" s="31" t="s">
        <v>108</v>
      </c>
      <c r="P563" s="31" t="s">
        <v>108</v>
      </c>
      <c r="Q563" s="31" t="s">
        <v>108</v>
      </c>
      <c r="R563" s="31">
        <v>89.65</v>
      </c>
      <c r="S563" s="31" t="s">
        <v>108</v>
      </c>
    </row>
    <row r="564" spans="1:19" x14ac:dyDescent="0.35">
      <c r="A564" s="2">
        <v>33658</v>
      </c>
      <c r="B564" s="31" t="s">
        <v>108</v>
      </c>
      <c r="C564" s="31">
        <v>313.58100000000002</v>
      </c>
      <c r="D564" s="31" t="s">
        <v>108</v>
      </c>
      <c r="E564" s="31">
        <v>160.19049999999999</v>
      </c>
      <c r="F564" s="31">
        <v>56.870899999999999</v>
      </c>
      <c r="G564" s="31">
        <v>177.5343</v>
      </c>
      <c r="H564" s="31">
        <v>24.570499999999999</v>
      </c>
      <c r="I564" s="31">
        <v>1148.604</v>
      </c>
      <c r="J564" s="31">
        <v>1812.3150000000001</v>
      </c>
      <c r="K564" s="31">
        <v>1017.6079999999999</v>
      </c>
      <c r="L564" s="31" t="s">
        <v>108</v>
      </c>
      <c r="M564" s="31" t="s">
        <v>108</v>
      </c>
      <c r="N564" s="31" t="s">
        <v>108</v>
      </c>
      <c r="O564" s="31" t="s">
        <v>108</v>
      </c>
      <c r="P564" s="31" t="s">
        <v>108</v>
      </c>
      <c r="Q564" s="31" t="s">
        <v>108</v>
      </c>
      <c r="R564" s="31">
        <v>89.44</v>
      </c>
      <c r="S564" s="31" t="s">
        <v>108</v>
      </c>
    </row>
    <row r="565" spans="1:19" x14ac:dyDescent="0.35">
      <c r="A565" s="2">
        <v>33659</v>
      </c>
      <c r="B565" s="31" t="s">
        <v>108</v>
      </c>
      <c r="C565" s="31">
        <v>313.096</v>
      </c>
      <c r="D565" s="31" t="s">
        <v>108</v>
      </c>
      <c r="E565" s="31">
        <v>159.875</v>
      </c>
      <c r="F565" s="31">
        <v>56.789900000000003</v>
      </c>
      <c r="G565" s="31">
        <v>177.0068</v>
      </c>
      <c r="H565" s="31">
        <v>24.773</v>
      </c>
      <c r="I565" s="31">
        <v>1147.818</v>
      </c>
      <c r="J565" s="31">
        <v>1817.0150000000001</v>
      </c>
      <c r="K565" s="31">
        <v>1020.514</v>
      </c>
      <c r="L565" s="31" t="s">
        <v>108</v>
      </c>
      <c r="M565" s="31" t="s">
        <v>108</v>
      </c>
      <c r="N565" s="31" t="s">
        <v>108</v>
      </c>
      <c r="O565" s="31" t="s">
        <v>108</v>
      </c>
      <c r="P565" s="31" t="s">
        <v>108</v>
      </c>
      <c r="Q565" s="31" t="s">
        <v>108</v>
      </c>
      <c r="R565" s="31">
        <v>89.75</v>
      </c>
      <c r="S565" s="31" t="s">
        <v>108</v>
      </c>
    </row>
    <row r="566" spans="1:19" x14ac:dyDescent="0.35">
      <c r="A566" s="2">
        <v>33660</v>
      </c>
      <c r="B566" s="31" t="s">
        <v>108</v>
      </c>
      <c r="C566" s="31">
        <v>315.73200000000003</v>
      </c>
      <c r="D566" s="31" t="s">
        <v>108</v>
      </c>
      <c r="E566" s="31">
        <v>161.9725</v>
      </c>
      <c r="F566" s="31">
        <v>56.822299999999998</v>
      </c>
      <c r="G566" s="31">
        <v>175.04759999999999</v>
      </c>
      <c r="H566" s="31">
        <v>25.380500000000001</v>
      </c>
      <c r="I566" s="31">
        <v>1149.3900000000001</v>
      </c>
      <c r="J566" s="31">
        <v>1831.9760000000001</v>
      </c>
      <c r="K566" s="31">
        <v>1023.652</v>
      </c>
      <c r="L566" s="31" t="s">
        <v>108</v>
      </c>
      <c r="M566" s="31" t="s">
        <v>108</v>
      </c>
      <c r="N566" s="31" t="s">
        <v>108</v>
      </c>
      <c r="O566" s="31" t="s">
        <v>108</v>
      </c>
      <c r="P566" s="31" t="s">
        <v>108</v>
      </c>
      <c r="Q566" s="31" t="s">
        <v>108</v>
      </c>
      <c r="R566" s="31">
        <v>89.2</v>
      </c>
      <c r="S566" s="31" t="s">
        <v>108</v>
      </c>
    </row>
    <row r="567" spans="1:19" x14ac:dyDescent="0.35">
      <c r="A567" s="2">
        <v>33661</v>
      </c>
      <c r="B567" s="31" t="s">
        <v>108</v>
      </c>
      <c r="C567" s="31">
        <v>323.69400000000002</v>
      </c>
      <c r="D567" s="31" t="s">
        <v>108</v>
      </c>
      <c r="E567" s="31">
        <v>162.59970000000001</v>
      </c>
      <c r="F567" s="31">
        <v>57.502600000000001</v>
      </c>
      <c r="G567" s="31">
        <v>175.42439999999999</v>
      </c>
      <c r="H567" s="31">
        <v>25.2455</v>
      </c>
      <c r="I567" s="31">
        <v>1150.7370000000001</v>
      </c>
      <c r="J567" s="31">
        <v>1827.808</v>
      </c>
      <c r="K567" s="31">
        <v>1024.5820000000001</v>
      </c>
      <c r="L567" s="31" t="s">
        <v>108</v>
      </c>
      <c r="M567" s="31" t="s">
        <v>108</v>
      </c>
      <c r="N567" s="31" t="s">
        <v>108</v>
      </c>
      <c r="O567" s="31" t="s">
        <v>108</v>
      </c>
      <c r="P567" s="31" t="s">
        <v>108</v>
      </c>
      <c r="Q567" s="31" t="s">
        <v>108</v>
      </c>
      <c r="R567" s="31">
        <v>88.72</v>
      </c>
      <c r="S567" s="31" t="s">
        <v>108</v>
      </c>
    </row>
    <row r="568" spans="1:19" x14ac:dyDescent="0.35">
      <c r="A568" s="2">
        <v>33662</v>
      </c>
      <c r="B568" s="31" t="s">
        <v>108</v>
      </c>
      <c r="C568" s="31">
        <v>321.86500000000001</v>
      </c>
      <c r="D568" s="31" t="s">
        <v>108</v>
      </c>
      <c r="E568" s="31">
        <v>162.44220000000001</v>
      </c>
      <c r="F568" s="31">
        <v>57.3568</v>
      </c>
      <c r="G568" s="31">
        <v>177.6097</v>
      </c>
      <c r="H568" s="31">
        <v>25.110499999999998</v>
      </c>
      <c r="I568" s="31">
        <v>1149.951</v>
      </c>
      <c r="J568" s="31">
        <v>1837.2760000000001</v>
      </c>
      <c r="K568" s="31">
        <v>1023.071</v>
      </c>
      <c r="L568" s="31" t="s">
        <v>108</v>
      </c>
      <c r="M568" s="31" t="s">
        <v>108</v>
      </c>
      <c r="N568" s="31" t="s">
        <v>108</v>
      </c>
      <c r="O568" s="31" t="s">
        <v>108</v>
      </c>
      <c r="P568" s="31" t="s">
        <v>108</v>
      </c>
      <c r="Q568" s="31" t="s">
        <v>108</v>
      </c>
      <c r="R568" s="31">
        <v>88.99</v>
      </c>
      <c r="S568" s="31" t="s">
        <v>108</v>
      </c>
    </row>
    <row r="569" spans="1:19" x14ac:dyDescent="0.35">
      <c r="A569" s="2">
        <v>33665</v>
      </c>
      <c r="B569" s="31" t="s">
        <v>108</v>
      </c>
      <c r="C569" s="31">
        <v>316.05500000000001</v>
      </c>
      <c r="D569" s="31" t="s">
        <v>108</v>
      </c>
      <c r="E569" s="31">
        <v>161.17310000000001</v>
      </c>
      <c r="F569" s="31">
        <v>57.097700000000003</v>
      </c>
      <c r="G569" s="31">
        <v>178.43860000000001</v>
      </c>
      <c r="H569" s="31">
        <v>24.9755</v>
      </c>
      <c r="I569" s="31">
        <v>1149.3900000000001</v>
      </c>
      <c r="J569" s="31">
        <v>1821.681</v>
      </c>
      <c r="K569" s="31">
        <v>1022.2569999999999</v>
      </c>
      <c r="L569" s="31" t="s">
        <v>108</v>
      </c>
      <c r="M569" s="31" t="s">
        <v>108</v>
      </c>
      <c r="N569" s="31" t="s">
        <v>108</v>
      </c>
      <c r="O569" s="31" t="s">
        <v>108</v>
      </c>
      <c r="P569" s="31" t="s">
        <v>108</v>
      </c>
      <c r="Q569" s="31" t="s">
        <v>108</v>
      </c>
      <c r="R569" s="31">
        <v>89.19</v>
      </c>
      <c r="S569" s="31" t="s">
        <v>108</v>
      </c>
    </row>
    <row r="570" spans="1:19" x14ac:dyDescent="0.35">
      <c r="A570" s="2">
        <v>33666</v>
      </c>
      <c r="B570" s="31" t="s">
        <v>108</v>
      </c>
      <c r="C570" s="31">
        <v>317.72300000000001</v>
      </c>
      <c r="D570" s="31" t="s">
        <v>108</v>
      </c>
      <c r="E570" s="31">
        <v>160.77860000000001</v>
      </c>
      <c r="F570" s="31">
        <v>56.919499999999999</v>
      </c>
      <c r="G570" s="31">
        <v>177.685</v>
      </c>
      <c r="H570" s="31">
        <v>24.615500000000001</v>
      </c>
      <c r="I570" s="31">
        <v>1144.8989999999999</v>
      </c>
      <c r="J570" s="31">
        <v>1816.6690000000001</v>
      </c>
      <c r="K570" s="31">
        <v>1022.808</v>
      </c>
      <c r="L570" s="31" t="s">
        <v>108</v>
      </c>
      <c r="M570" s="31" t="s">
        <v>108</v>
      </c>
      <c r="N570" s="31" t="s">
        <v>108</v>
      </c>
      <c r="O570" s="31" t="s">
        <v>108</v>
      </c>
      <c r="P570" s="31" t="s">
        <v>108</v>
      </c>
      <c r="Q570" s="31" t="s">
        <v>108</v>
      </c>
      <c r="R570" s="31">
        <v>89.96</v>
      </c>
      <c r="S570" s="31" t="s">
        <v>108</v>
      </c>
    </row>
    <row r="571" spans="1:19" x14ac:dyDescent="0.35">
      <c r="A571" s="2">
        <v>33667</v>
      </c>
      <c r="B571" s="31" t="s">
        <v>108</v>
      </c>
      <c r="C571" s="31">
        <v>320.68200000000002</v>
      </c>
      <c r="D571" s="31" t="s">
        <v>108</v>
      </c>
      <c r="E571" s="31">
        <v>161.24940000000001</v>
      </c>
      <c r="F571" s="31">
        <v>56.951900000000002</v>
      </c>
      <c r="G571" s="31">
        <v>180.54849999999999</v>
      </c>
      <c r="H571" s="31">
        <v>23.805499999999999</v>
      </c>
      <c r="I571" s="31">
        <v>1145.039</v>
      </c>
      <c r="J571" s="31">
        <v>1818.34</v>
      </c>
      <c r="K571" s="31">
        <v>1020.668</v>
      </c>
      <c r="L571" s="31" t="s">
        <v>108</v>
      </c>
      <c r="M571" s="31" t="s">
        <v>108</v>
      </c>
      <c r="N571" s="31" t="s">
        <v>108</v>
      </c>
      <c r="O571" s="31" t="s">
        <v>108</v>
      </c>
      <c r="P571" s="31" t="s">
        <v>108</v>
      </c>
      <c r="Q571" s="31" t="s">
        <v>108</v>
      </c>
      <c r="R571" s="31">
        <v>90.53</v>
      </c>
      <c r="S571" s="31" t="s">
        <v>108</v>
      </c>
    </row>
    <row r="572" spans="1:19" x14ac:dyDescent="0.35">
      <c r="A572" s="2">
        <v>33668</v>
      </c>
      <c r="B572" s="31" t="s">
        <v>108</v>
      </c>
      <c r="C572" s="31">
        <v>319.12200000000001</v>
      </c>
      <c r="D572" s="31" t="s">
        <v>108</v>
      </c>
      <c r="E572" s="31">
        <v>160.14009999999999</v>
      </c>
      <c r="F572" s="31">
        <v>57.065300000000001</v>
      </c>
      <c r="G572" s="31">
        <v>179.94569999999999</v>
      </c>
      <c r="H572" s="31">
        <v>23.670500000000001</v>
      </c>
      <c r="I572" s="31">
        <v>1148.5229999999999</v>
      </c>
      <c r="J572" s="31">
        <v>1808.8720000000001</v>
      </c>
      <c r="K572" s="31">
        <v>1019.629</v>
      </c>
      <c r="L572" s="31" t="s">
        <v>108</v>
      </c>
      <c r="M572" s="31" t="s">
        <v>108</v>
      </c>
      <c r="N572" s="31" t="s">
        <v>108</v>
      </c>
      <c r="O572" s="31" t="s">
        <v>108</v>
      </c>
      <c r="P572" s="31" t="s">
        <v>108</v>
      </c>
      <c r="Q572" s="31" t="s">
        <v>108</v>
      </c>
      <c r="R572" s="31">
        <v>90.69</v>
      </c>
      <c r="S572" s="31" t="s">
        <v>108</v>
      </c>
    </row>
    <row r="573" spans="1:19" x14ac:dyDescent="0.35">
      <c r="A573" s="2">
        <v>33669</v>
      </c>
      <c r="B573" s="31" t="s">
        <v>108</v>
      </c>
      <c r="C573" s="31">
        <v>310.56799999999998</v>
      </c>
      <c r="D573" s="31" t="s">
        <v>108</v>
      </c>
      <c r="E573" s="31">
        <v>159.1902</v>
      </c>
      <c r="F573" s="31">
        <v>56.741300000000003</v>
      </c>
      <c r="G573" s="31">
        <v>181.15129999999999</v>
      </c>
      <c r="H573" s="31">
        <v>23.468</v>
      </c>
      <c r="I573" s="31">
        <v>1147.0889999999999</v>
      </c>
      <c r="J573" s="31">
        <v>1813.884</v>
      </c>
      <c r="K573" s="31">
        <v>1018.707</v>
      </c>
      <c r="L573" s="31" t="s">
        <v>108</v>
      </c>
      <c r="M573" s="31" t="s">
        <v>108</v>
      </c>
      <c r="N573" s="31" t="s">
        <v>108</v>
      </c>
      <c r="O573" s="31" t="s">
        <v>108</v>
      </c>
      <c r="P573" s="31" t="s">
        <v>108</v>
      </c>
      <c r="Q573" s="31" t="s">
        <v>108</v>
      </c>
      <c r="R573" s="31">
        <v>90.48</v>
      </c>
      <c r="S573" s="31" t="s">
        <v>108</v>
      </c>
    </row>
    <row r="574" spans="1:19" x14ac:dyDescent="0.35">
      <c r="A574" s="2">
        <v>33672</v>
      </c>
      <c r="B574" s="31" t="s">
        <v>108</v>
      </c>
      <c r="C574" s="31">
        <v>309.28399999999999</v>
      </c>
      <c r="D574" s="31" t="s">
        <v>108</v>
      </c>
      <c r="E574" s="31">
        <v>158.79580000000001</v>
      </c>
      <c r="F574" s="31">
        <v>56.644300000000001</v>
      </c>
      <c r="G574" s="31">
        <v>180.92529999999999</v>
      </c>
      <c r="H574" s="31">
        <v>23.332999999999998</v>
      </c>
      <c r="I574" s="31">
        <v>1148.664</v>
      </c>
      <c r="J574" s="31">
        <v>1821.681</v>
      </c>
      <c r="K574" s="31">
        <v>1019.744</v>
      </c>
      <c r="L574" s="31" t="s">
        <v>108</v>
      </c>
      <c r="M574" s="31" t="s">
        <v>108</v>
      </c>
      <c r="N574" s="31" t="s">
        <v>108</v>
      </c>
      <c r="O574" s="31" t="s">
        <v>108</v>
      </c>
      <c r="P574" s="31" t="s">
        <v>108</v>
      </c>
      <c r="Q574" s="31" t="s">
        <v>108</v>
      </c>
      <c r="R574" s="31">
        <v>90.26</v>
      </c>
      <c r="S574" s="31" t="s">
        <v>108</v>
      </c>
    </row>
    <row r="575" spans="1:19" x14ac:dyDescent="0.35">
      <c r="A575" s="2">
        <v>33673</v>
      </c>
      <c r="B575" s="31" t="s">
        <v>108</v>
      </c>
      <c r="C575" s="31">
        <v>311.73200000000003</v>
      </c>
      <c r="D575" s="31" t="s">
        <v>108</v>
      </c>
      <c r="E575" s="31">
        <v>160.58519999999999</v>
      </c>
      <c r="F575" s="31">
        <v>56.660400000000003</v>
      </c>
      <c r="G575" s="31">
        <v>179.71960000000001</v>
      </c>
      <c r="H575" s="31">
        <v>23.332999999999998</v>
      </c>
      <c r="I575" s="31">
        <v>1151.8140000000001</v>
      </c>
      <c r="J575" s="31">
        <v>1822.2380000000001</v>
      </c>
      <c r="K575" s="31">
        <v>1019.629</v>
      </c>
      <c r="L575" s="31" t="s">
        <v>108</v>
      </c>
      <c r="M575" s="31" t="s">
        <v>108</v>
      </c>
      <c r="N575" s="31" t="s">
        <v>108</v>
      </c>
      <c r="O575" s="31" t="s">
        <v>108</v>
      </c>
      <c r="P575" s="31" t="s">
        <v>108</v>
      </c>
      <c r="Q575" s="31" t="s">
        <v>108</v>
      </c>
      <c r="R575" s="31">
        <v>90.72</v>
      </c>
      <c r="S575" s="31" t="s">
        <v>108</v>
      </c>
    </row>
    <row r="576" spans="1:19" x14ac:dyDescent="0.35">
      <c r="A576" s="2">
        <v>33674</v>
      </c>
      <c r="B576" s="31" t="s">
        <v>108</v>
      </c>
      <c r="C576" s="31">
        <v>311.49900000000002</v>
      </c>
      <c r="D576" s="31" t="s">
        <v>108</v>
      </c>
      <c r="E576" s="31">
        <v>159.2364</v>
      </c>
      <c r="F576" s="31">
        <v>56.918599999999998</v>
      </c>
      <c r="G576" s="31">
        <v>180.39779999999999</v>
      </c>
      <c r="H576" s="31">
        <v>23.715499999999999</v>
      </c>
      <c r="I576" s="31">
        <v>1151.251</v>
      </c>
      <c r="J576" s="31">
        <v>1812.213</v>
      </c>
      <c r="K576" s="31">
        <v>1017.21</v>
      </c>
      <c r="L576" s="31" t="s">
        <v>108</v>
      </c>
      <c r="M576" s="31" t="s">
        <v>108</v>
      </c>
      <c r="N576" s="31" t="s">
        <v>108</v>
      </c>
      <c r="O576" s="31" t="s">
        <v>108</v>
      </c>
      <c r="P576" s="31" t="s">
        <v>108</v>
      </c>
      <c r="Q576" s="31" t="s">
        <v>108</v>
      </c>
      <c r="R576" s="31">
        <v>90.35</v>
      </c>
      <c r="S576" s="31" t="s">
        <v>108</v>
      </c>
    </row>
    <row r="577" spans="1:19" x14ac:dyDescent="0.35">
      <c r="A577" s="2">
        <v>33675</v>
      </c>
      <c r="B577" s="31" t="s">
        <v>108</v>
      </c>
      <c r="C577" s="31">
        <v>314.93400000000003</v>
      </c>
      <c r="D577" s="31" t="s">
        <v>108</v>
      </c>
      <c r="E577" s="31">
        <v>158.68379999999999</v>
      </c>
      <c r="F577" s="31">
        <v>56.370600000000003</v>
      </c>
      <c r="G577" s="31">
        <v>178.74</v>
      </c>
      <c r="H577" s="31">
        <v>23.917999999999999</v>
      </c>
      <c r="I577" s="31">
        <v>1150.239</v>
      </c>
      <c r="J577" s="31">
        <v>1799.403</v>
      </c>
      <c r="K577" s="31">
        <v>1016.288</v>
      </c>
      <c r="L577" s="31" t="s">
        <v>108</v>
      </c>
      <c r="M577" s="31" t="s">
        <v>108</v>
      </c>
      <c r="N577" s="31" t="s">
        <v>108</v>
      </c>
      <c r="O577" s="31" t="s">
        <v>108</v>
      </c>
      <c r="P577" s="31" t="s">
        <v>108</v>
      </c>
      <c r="Q577" s="31" t="s">
        <v>108</v>
      </c>
      <c r="R577" s="31">
        <v>90.83</v>
      </c>
      <c r="S577" s="31" t="s">
        <v>108</v>
      </c>
    </row>
    <row r="578" spans="1:19" x14ac:dyDescent="0.35">
      <c r="A578" s="2">
        <v>33676</v>
      </c>
      <c r="B578" s="31" t="s">
        <v>108</v>
      </c>
      <c r="C578" s="31">
        <v>318.39600000000002</v>
      </c>
      <c r="D578" s="31" t="s">
        <v>108</v>
      </c>
      <c r="E578" s="31">
        <v>159.0762</v>
      </c>
      <c r="F578" s="31">
        <v>56.274000000000001</v>
      </c>
      <c r="G578" s="31">
        <v>179.64420000000001</v>
      </c>
      <c r="H578" s="31">
        <v>23.783000000000001</v>
      </c>
      <c r="I578" s="31">
        <v>1151.251</v>
      </c>
      <c r="J578" s="31">
        <v>1790.492</v>
      </c>
      <c r="K578" s="31">
        <v>1014.2140000000001</v>
      </c>
      <c r="L578" s="31" t="s">
        <v>108</v>
      </c>
      <c r="M578" s="31" t="s">
        <v>108</v>
      </c>
      <c r="N578" s="31" t="s">
        <v>108</v>
      </c>
      <c r="O578" s="31" t="s">
        <v>108</v>
      </c>
      <c r="P578" s="31" t="s">
        <v>108</v>
      </c>
      <c r="Q578" s="31" t="s">
        <v>108</v>
      </c>
      <c r="R578" s="31">
        <v>90.84</v>
      </c>
      <c r="S578" s="31" t="s">
        <v>108</v>
      </c>
    </row>
    <row r="579" spans="1:19" x14ac:dyDescent="0.35">
      <c r="A579" s="2">
        <v>33679</v>
      </c>
      <c r="B579" s="31" t="s">
        <v>108</v>
      </c>
      <c r="C579" s="31">
        <v>321.12299999999999</v>
      </c>
      <c r="D579" s="31" t="s">
        <v>108</v>
      </c>
      <c r="E579" s="31">
        <v>158.76089999999999</v>
      </c>
      <c r="F579" s="31">
        <v>55.726799999999997</v>
      </c>
      <c r="G579" s="31">
        <v>178.58930000000001</v>
      </c>
      <c r="H579" s="31">
        <v>23.873000000000001</v>
      </c>
      <c r="I579" s="31">
        <v>1151.1389999999999</v>
      </c>
      <c r="J579" s="31">
        <v>1791.049</v>
      </c>
      <c r="K579" s="31">
        <v>1013.8680000000001</v>
      </c>
      <c r="L579" s="31" t="s">
        <v>108</v>
      </c>
      <c r="M579" s="31" t="s">
        <v>108</v>
      </c>
      <c r="N579" s="31" t="s">
        <v>108</v>
      </c>
      <c r="O579" s="31" t="s">
        <v>108</v>
      </c>
      <c r="P579" s="31" t="s">
        <v>108</v>
      </c>
      <c r="Q579" s="31" t="s">
        <v>108</v>
      </c>
      <c r="R579" s="31">
        <v>90.51</v>
      </c>
      <c r="S579" s="31" t="s">
        <v>108</v>
      </c>
    </row>
    <row r="580" spans="1:19" x14ac:dyDescent="0.35">
      <c r="A580" s="2">
        <v>33680</v>
      </c>
      <c r="B580" s="31" t="s">
        <v>108</v>
      </c>
      <c r="C580" s="31">
        <v>320.59800000000001</v>
      </c>
      <c r="D580" s="31" t="s">
        <v>108</v>
      </c>
      <c r="E580" s="31">
        <v>160.31890000000001</v>
      </c>
      <c r="F580" s="31">
        <v>55.195599999999999</v>
      </c>
      <c r="G580" s="31">
        <v>179.41820000000001</v>
      </c>
      <c r="H580" s="31">
        <v>23.783000000000001</v>
      </c>
      <c r="I580" s="31">
        <v>1154.5129999999999</v>
      </c>
      <c r="J580" s="31">
        <v>1800.5170000000001</v>
      </c>
      <c r="K580" s="31">
        <v>1016.173</v>
      </c>
      <c r="L580" s="31" t="s">
        <v>108</v>
      </c>
      <c r="M580" s="31" t="s">
        <v>108</v>
      </c>
      <c r="N580" s="31" t="s">
        <v>108</v>
      </c>
      <c r="O580" s="31" t="s">
        <v>108</v>
      </c>
      <c r="P580" s="31" t="s">
        <v>108</v>
      </c>
      <c r="Q580" s="31" t="s">
        <v>108</v>
      </c>
      <c r="R580" s="31">
        <v>89.76</v>
      </c>
      <c r="S580" s="31" t="s">
        <v>108</v>
      </c>
    </row>
    <row r="581" spans="1:19" x14ac:dyDescent="0.35">
      <c r="A581" s="2">
        <v>33681</v>
      </c>
      <c r="B581" s="31" t="s">
        <v>108</v>
      </c>
      <c r="C581" s="31">
        <v>314.82900000000001</v>
      </c>
      <c r="D581" s="31" t="s">
        <v>108</v>
      </c>
      <c r="E581" s="31">
        <v>160.39750000000001</v>
      </c>
      <c r="F581" s="31">
        <v>54.889699999999998</v>
      </c>
      <c r="G581" s="31">
        <v>179.87029999999999</v>
      </c>
      <c r="H581" s="31">
        <v>23.648</v>
      </c>
      <c r="I581" s="31">
        <v>1154.7380000000001</v>
      </c>
      <c r="J581" s="31">
        <v>1801.0740000000001</v>
      </c>
      <c r="K581" s="31">
        <v>1013.638</v>
      </c>
      <c r="L581" s="31" t="s">
        <v>108</v>
      </c>
      <c r="M581" s="31" t="s">
        <v>108</v>
      </c>
      <c r="N581" s="31" t="s">
        <v>108</v>
      </c>
      <c r="O581" s="31" t="s">
        <v>108</v>
      </c>
      <c r="P581" s="31" t="s">
        <v>108</v>
      </c>
      <c r="Q581" s="31" t="s">
        <v>108</v>
      </c>
      <c r="R581" s="31">
        <v>89.99</v>
      </c>
      <c r="S581" s="31" t="s">
        <v>108</v>
      </c>
    </row>
    <row r="582" spans="1:19" x14ac:dyDescent="0.35">
      <c r="A582" s="2">
        <v>33682</v>
      </c>
      <c r="B582" s="31" t="s">
        <v>108</v>
      </c>
      <c r="C582" s="31">
        <v>318.238</v>
      </c>
      <c r="D582" s="31" t="s">
        <v>108</v>
      </c>
      <c r="E582" s="31">
        <v>160.39750000000001</v>
      </c>
      <c r="F582" s="31">
        <v>54.921900000000001</v>
      </c>
      <c r="G582" s="31">
        <v>180.54849999999999</v>
      </c>
      <c r="H582" s="31">
        <v>24.053000000000001</v>
      </c>
      <c r="I582" s="31">
        <v>1157.213</v>
      </c>
      <c r="J582" s="31">
        <v>1806.644</v>
      </c>
      <c r="K582" s="31">
        <v>1012.371</v>
      </c>
      <c r="L582" s="31" t="s">
        <v>108</v>
      </c>
      <c r="M582" s="31" t="s">
        <v>108</v>
      </c>
      <c r="N582" s="31" t="s">
        <v>108</v>
      </c>
      <c r="O582" s="31" t="s">
        <v>108</v>
      </c>
      <c r="P582" s="31" t="s">
        <v>108</v>
      </c>
      <c r="Q582" s="31" t="s">
        <v>108</v>
      </c>
      <c r="R582" s="31">
        <v>90.91</v>
      </c>
      <c r="S582" s="31" t="s">
        <v>108</v>
      </c>
    </row>
    <row r="583" spans="1:19" x14ac:dyDescent="0.35">
      <c r="A583" s="2">
        <v>33683</v>
      </c>
      <c r="B583" s="31" t="s">
        <v>108</v>
      </c>
      <c r="C583" s="31">
        <v>310.31900000000002</v>
      </c>
      <c r="D583" s="31" t="s">
        <v>108</v>
      </c>
      <c r="E583" s="31">
        <v>158.5676</v>
      </c>
      <c r="F583" s="31">
        <v>54.825299999999999</v>
      </c>
      <c r="G583" s="31">
        <v>176.4794</v>
      </c>
      <c r="H583" s="31">
        <v>24.2105</v>
      </c>
      <c r="I583" s="31">
        <v>1157.213</v>
      </c>
      <c r="J583" s="31">
        <v>1799.403</v>
      </c>
      <c r="K583" s="31">
        <v>1008.1079999999999</v>
      </c>
      <c r="L583" s="31" t="s">
        <v>108</v>
      </c>
      <c r="M583" s="31" t="s">
        <v>108</v>
      </c>
      <c r="N583" s="31" t="s">
        <v>108</v>
      </c>
      <c r="O583" s="31" t="s">
        <v>108</v>
      </c>
      <c r="P583" s="31" t="s">
        <v>108</v>
      </c>
      <c r="Q583" s="31" t="s">
        <v>108</v>
      </c>
      <c r="R583" s="31">
        <v>90.94</v>
      </c>
      <c r="S583" s="31" t="s">
        <v>108</v>
      </c>
    </row>
    <row r="584" spans="1:19" x14ac:dyDescent="0.35">
      <c r="A584" s="2">
        <v>33686</v>
      </c>
      <c r="B584" s="31" t="s">
        <v>108</v>
      </c>
      <c r="C584" s="31">
        <v>311.99700000000001</v>
      </c>
      <c r="D584" s="31" t="s">
        <v>108</v>
      </c>
      <c r="E584" s="31">
        <v>159.2723</v>
      </c>
      <c r="F584" s="31">
        <v>54.8093</v>
      </c>
      <c r="G584" s="31">
        <v>177.0068</v>
      </c>
      <c r="H584" s="31">
        <v>24.323</v>
      </c>
      <c r="I584" s="31">
        <v>1157.213</v>
      </c>
      <c r="J584" s="31">
        <v>1801.0740000000001</v>
      </c>
      <c r="K584" s="31">
        <v>1004.076</v>
      </c>
      <c r="L584" s="31" t="s">
        <v>108</v>
      </c>
      <c r="M584" s="31" t="s">
        <v>108</v>
      </c>
      <c r="N584" s="31" t="s">
        <v>108</v>
      </c>
      <c r="O584" s="31" t="s">
        <v>108</v>
      </c>
      <c r="P584" s="31" t="s">
        <v>108</v>
      </c>
      <c r="Q584" s="31" t="s">
        <v>108</v>
      </c>
      <c r="R584" s="31">
        <v>90.68</v>
      </c>
      <c r="S584" s="31" t="s">
        <v>108</v>
      </c>
    </row>
    <row r="585" spans="1:19" x14ac:dyDescent="0.35">
      <c r="A585" s="2">
        <v>33687</v>
      </c>
      <c r="B585" s="31" t="s">
        <v>108</v>
      </c>
      <c r="C585" s="31">
        <v>311.99700000000001</v>
      </c>
      <c r="D585" s="31" t="s">
        <v>108</v>
      </c>
      <c r="E585" s="31">
        <v>159.50790000000001</v>
      </c>
      <c r="F585" s="31">
        <v>55.018500000000003</v>
      </c>
      <c r="G585" s="31">
        <v>176.6301</v>
      </c>
      <c r="H585" s="31">
        <v>24.255500000000001</v>
      </c>
      <c r="I585" s="31">
        <v>1156.6510000000001</v>
      </c>
      <c r="J585" s="31">
        <v>1813.884</v>
      </c>
      <c r="K585" s="31">
        <v>1005.573</v>
      </c>
      <c r="L585" s="31" t="s">
        <v>108</v>
      </c>
      <c r="M585" s="31" t="s">
        <v>108</v>
      </c>
      <c r="N585" s="31" t="s">
        <v>108</v>
      </c>
      <c r="O585" s="31" t="s">
        <v>108</v>
      </c>
      <c r="P585" s="31" t="s">
        <v>108</v>
      </c>
      <c r="Q585" s="31" t="s">
        <v>108</v>
      </c>
      <c r="R585" s="31">
        <v>90.54</v>
      </c>
      <c r="S585" s="31" t="s">
        <v>108</v>
      </c>
    </row>
    <row r="586" spans="1:19" x14ac:dyDescent="0.35">
      <c r="A586" s="2">
        <v>33688</v>
      </c>
      <c r="B586" s="31" t="s">
        <v>108</v>
      </c>
      <c r="C586" s="31">
        <v>310.84399999999999</v>
      </c>
      <c r="D586" s="31" t="s">
        <v>108</v>
      </c>
      <c r="E586" s="31">
        <v>158.9555</v>
      </c>
      <c r="F586" s="31">
        <v>55.243899999999996</v>
      </c>
      <c r="G586" s="31">
        <v>177.3836</v>
      </c>
      <c r="H586" s="31">
        <v>23.827999999999999</v>
      </c>
      <c r="I586" s="31">
        <v>1156.7629999999999</v>
      </c>
      <c r="J586" s="31">
        <v>1815.5550000000001</v>
      </c>
      <c r="K586" s="31">
        <v>1007.532</v>
      </c>
      <c r="L586" s="31" t="s">
        <v>108</v>
      </c>
      <c r="M586" s="31" t="s">
        <v>108</v>
      </c>
      <c r="N586" s="31" t="s">
        <v>108</v>
      </c>
      <c r="O586" s="31" t="s">
        <v>108</v>
      </c>
      <c r="P586" s="31" t="s">
        <v>108</v>
      </c>
      <c r="Q586" s="31" t="s">
        <v>108</v>
      </c>
      <c r="R586" s="31">
        <v>90</v>
      </c>
      <c r="S586" s="31" t="s">
        <v>108</v>
      </c>
    </row>
    <row r="587" spans="1:19" x14ac:dyDescent="0.35">
      <c r="A587" s="2">
        <v>33689</v>
      </c>
      <c r="B587" s="31" t="s">
        <v>108</v>
      </c>
      <c r="C587" s="31">
        <v>315.03899999999999</v>
      </c>
      <c r="D587" s="31" t="s">
        <v>108</v>
      </c>
      <c r="E587" s="31">
        <v>159.3477</v>
      </c>
      <c r="F587" s="31">
        <v>55.2117</v>
      </c>
      <c r="G587" s="31">
        <v>176.6301</v>
      </c>
      <c r="H587" s="31">
        <v>23.355499999999999</v>
      </c>
      <c r="I587" s="31">
        <v>1157.55</v>
      </c>
      <c r="J587" s="31">
        <v>1808.3150000000001</v>
      </c>
      <c r="K587" s="31">
        <v>1005.458</v>
      </c>
      <c r="L587" s="31" t="s">
        <v>108</v>
      </c>
      <c r="M587" s="31" t="s">
        <v>108</v>
      </c>
      <c r="N587" s="31" t="s">
        <v>108</v>
      </c>
      <c r="O587" s="31" t="s">
        <v>108</v>
      </c>
      <c r="P587" s="31" t="s">
        <v>108</v>
      </c>
      <c r="Q587" s="31" t="s">
        <v>108</v>
      </c>
      <c r="R587" s="31">
        <v>90.52</v>
      </c>
      <c r="S587" s="31" t="s">
        <v>108</v>
      </c>
    </row>
    <row r="588" spans="1:19" x14ac:dyDescent="0.35">
      <c r="A588" s="2">
        <v>33690</v>
      </c>
      <c r="B588" s="31" t="s">
        <v>108</v>
      </c>
      <c r="C588" s="31">
        <v>313.51799999999997</v>
      </c>
      <c r="D588" s="31" t="s">
        <v>108</v>
      </c>
      <c r="E588" s="31">
        <v>159.19030000000001</v>
      </c>
      <c r="F588" s="31">
        <v>55.436999999999998</v>
      </c>
      <c r="G588" s="31">
        <v>176.1026</v>
      </c>
      <c r="H588" s="31">
        <v>22.410499999999999</v>
      </c>
      <c r="I588" s="31">
        <v>1159.2380000000001</v>
      </c>
      <c r="J588" s="31">
        <v>1811.6559999999999</v>
      </c>
      <c r="K588" s="31">
        <v>1003.96</v>
      </c>
      <c r="L588" s="31" t="s">
        <v>108</v>
      </c>
      <c r="M588" s="31" t="s">
        <v>108</v>
      </c>
      <c r="N588" s="31" t="s">
        <v>108</v>
      </c>
      <c r="O588" s="31" t="s">
        <v>108</v>
      </c>
      <c r="P588" s="31" t="s">
        <v>108</v>
      </c>
      <c r="Q588" s="31" t="s">
        <v>108</v>
      </c>
      <c r="R588" s="31">
        <v>89.56</v>
      </c>
      <c r="S588" s="31" t="s">
        <v>108</v>
      </c>
    </row>
    <row r="589" spans="1:19" x14ac:dyDescent="0.35">
      <c r="A589" s="2">
        <v>33693</v>
      </c>
      <c r="B589" s="31" t="s">
        <v>108</v>
      </c>
      <c r="C589" s="31">
        <v>313.99</v>
      </c>
      <c r="D589" s="31" t="s">
        <v>108</v>
      </c>
      <c r="E589" s="31">
        <v>159.34739999999999</v>
      </c>
      <c r="F589" s="31">
        <v>55.340400000000002</v>
      </c>
      <c r="G589" s="31">
        <v>176.5547</v>
      </c>
      <c r="H589" s="31">
        <v>22.163</v>
      </c>
      <c r="I589" s="31">
        <v>1159.463</v>
      </c>
      <c r="J589" s="31">
        <v>1812.77</v>
      </c>
      <c r="K589" s="31">
        <v>1006.38</v>
      </c>
      <c r="L589" s="31" t="s">
        <v>108</v>
      </c>
      <c r="M589" s="31" t="s">
        <v>108</v>
      </c>
      <c r="N589" s="31" t="s">
        <v>108</v>
      </c>
      <c r="O589" s="31" t="s">
        <v>108</v>
      </c>
      <c r="P589" s="31" t="s">
        <v>108</v>
      </c>
      <c r="Q589" s="31" t="s">
        <v>108</v>
      </c>
      <c r="R589" s="31">
        <v>89.81</v>
      </c>
      <c r="S589" s="31" t="s">
        <v>108</v>
      </c>
    </row>
    <row r="590" spans="1:19" x14ac:dyDescent="0.35">
      <c r="A590" s="2">
        <v>33694</v>
      </c>
      <c r="B590" s="31" t="s">
        <v>108</v>
      </c>
      <c r="C590" s="31">
        <v>317.60899999999998</v>
      </c>
      <c r="D590" s="31" t="s">
        <v>108</v>
      </c>
      <c r="E590" s="31">
        <v>159.89609999999999</v>
      </c>
      <c r="F590" s="31">
        <v>55.614100000000001</v>
      </c>
      <c r="G590" s="31">
        <v>177.3083</v>
      </c>
      <c r="H590" s="31">
        <v>22.185500000000001</v>
      </c>
      <c r="I590" s="31">
        <v>1156.876</v>
      </c>
      <c r="J590" s="31">
        <v>1812.213</v>
      </c>
      <c r="K590" s="31">
        <v>1006.841</v>
      </c>
      <c r="L590" s="31" t="s">
        <v>108</v>
      </c>
      <c r="M590" s="31" t="s">
        <v>108</v>
      </c>
      <c r="N590" s="31" t="s">
        <v>108</v>
      </c>
      <c r="O590" s="31" t="s">
        <v>108</v>
      </c>
      <c r="P590" s="31" t="s">
        <v>108</v>
      </c>
      <c r="Q590" s="31" t="s">
        <v>108</v>
      </c>
      <c r="R590" s="31">
        <v>89.65</v>
      </c>
      <c r="S590" s="31" t="s">
        <v>108</v>
      </c>
    </row>
    <row r="591" spans="1:19" x14ac:dyDescent="0.35">
      <c r="A591" s="2">
        <v>33695</v>
      </c>
      <c r="B591" s="31" t="s">
        <v>108</v>
      </c>
      <c r="C591" s="31">
        <v>326.68200000000002</v>
      </c>
      <c r="D591" s="31" t="s">
        <v>108</v>
      </c>
      <c r="E591" s="31">
        <v>161.5309</v>
      </c>
      <c r="F591" s="31">
        <v>55.469200000000001</v>
      </c>
      <c r="G591" s="31">
        <v>173.99270000000001</v>
      </c>
      <c r="H591" s="31">
        <v>21.577999999999999</v>
      </c>
      <c r="I591" s="31">
        <v>1153.3879999999999</v>
      </c>
      <c r="J591" s="31">
        <v>1823.9090000000001</v>
      </c>
      <c r="K591" s="31">
        <v>1004.8819999999999</v>
      </c>
      <c r="L591" s="31" t="s">
        <v>108</v>
      </c>
      <c r="M591" s="31" t="s">
        <v>108</v>
      </c>
      <c r="N591" s="31" t="s">
        <v>108</v>
      </c>
      <c r="O591" s="31" t="s">
        <v>108</v>
      </c>
      <c r="P591" s="31" t="s">
        <v>108</v>
      </c>
      <c r="Q591" s="31" t="s">
        <v>108</v>
      </c>
      <c r="R591" s="31">
        <v>90.22</v>
      </c>
      <c r="S591" s="31" t="s">
        <v>108</v>
      </c>
    </row>
    <row r="592" spans="1:19" x14ac:dyDescent="0.35">
      <c r="A592" s="2">
        <v>33696</v>
      </c>
      <c r="B592" s="31" t="s">
        <v>108</v>
      </c>
      <c r="C592" s="31">
        <v>323.69299999999998</v>
      </c>
      <c r="D592" s="31" t="s">
        <v>108</v>
      </c>
      <c r="E592" s="31">
        <v>162.77940000000001</v>
      </c>
      <c r="F592" s="31">
        <v>55.115099999999998</v>
      </c>
      <c r="G592" s="31">
        <v>173.46520000000001</v>
      </c>
      <c r="H592" s="31">
        <v>21.8705</v>
      </c>
      <c r="I592" s="31">
        <v>1145.0640000000001</v>
      </c>
      <c r="J592" s="31">
        <v>1821.124</v>
      </c>
      <c r="K592" s="31">
        <v>1004.997</v>
      </c>
      <c r="L592" s="31" t="s">
        <v>108</v>
      </c>
      <c r="M592" s="31" t="s">
        <v>108</v>
      </c>
      <c r="N592" s="31" t="s">
        <v>108</v>
      </c>
      <c r="O592" s="31" t="s">
        <v>108</v>
      </c>
      <c r="P592" s="31" t="s">
        <v>108</v>
      </c>
      <c r="Q592" s="31" t="s">
        <v>108</v>
      </c>
      <c r="R592" s="31">
        <v>89.85</v>
      </c>
      <c r="S592" s="31" t="s">
        <v>108</v>
      </c>
    </row>
    <row r="593" spans="1:19" x14ac:dyDescent="0.35">
      <c r="A593" s="2">
        <v>33697</v>
      </c>
      <c r="B593" s="31" t="s">
        <v>108</v>
      </c>
      <c r="C593" s="31">
        <v>328.57</v>
      </c>
      <c r="D593" s="31" t="s">
        <v>108</v>
      </c>
      <c r="E593" s="31">
        <v>162.0686</v>
      </c>
      <c r="F593" s="31">
        <v>55.163400000000003</v>
      </c>
      <c r="G593" s="31">
        <v>173.69130000000001</v>
      </c>
      <c r="H593" s="31">
        <v>21.847999999999999</v>
      </c>
      <c r="I593" s="31">
        <v>1135.5029999999999</v>
      </c>
      <c r="J593" s="31">
        <v>1830.0350000000001</v>
      </c>
      <c r="K593" s="31">
        <v>1006.61</v>
      </c>
      <c r="L593" s="31" t="s">
        <v>108</v>
      </c>
      <c r="M593" s="31" t="s">
        <v>108</v>
      </c>
      <c r="N593" s="31" t="s">
        <v>108</v>
      </c>
      <c r="O593" s="31" t="s">
        <v>108</v>
      </c>
      <c r="P593" s="31" t="s">
        <v>108</v>
      </c>
      <c r="Q593" s="31" t="s">
        <v>108</v>
      </c>
      <c r="R593" s="31">
        <v>89.09</v>
      </c>
      <c r="S593" s="31" t="s">
        <v>108</v>
      </c>
    </row>
    <row r="594" spans="1:19" x14ac:dyDescent="0.35">
      <c r="A594" s="2">
        <v>33700</v>
      </c>
      <c r="B594" s="31" t="s">
        <v>108</v>
      </c>
      <c r="C594" s="31">
        <v>332.87099999999998</v>
      </c>
      <c r="D594" s="31" t="s">
        <v>108</v>
      </c>
      <c r="E594" s="31">
        <v>161.5163</v>
      </c>
      <c r="F594" s="31">
        <v>55.018500000000003</v>
      </c>
      <c r="G594" s="31">
        <v>174.21870000000001</v>
      </c>
      <c r="H594" s="31">
        <v>21.6005</v>
      </c>
      <c r="I594" s="31">
        <v>1140.0029999999999</v>
      </c>
      <c r="J594" s="31">
        <v>1831.1489999999999</v>
      </c>
      <c r="K594" s="31">
        <v>1011.91</v>
      </c>
      <c r="L594" s="31" t="s">
        <v>108</v>
      </c>
      <c r="M594" s="31" t="s">
        <v>108</v>
      </c>
      <c r="N594" s="31" t="s">
        <v>108</v>
      </c>
      <c r="O594" s="31" t="s">
        <v>108</v>
      </c>
      <c r="P594" s="31" t="s">
        <v>108</v>
      </c>
      <c r="Q594" s="31" t="s">
        <v>108</v>
      </c>
      <c r="R594" s="31">
        <v>89.02</v>
      </c>
      <c r="S594" s="31" t="s">
        <v>108</v>
      </c>
    </row>
    <row r="595" spans="1:19" x14ac:dyDescent="0.35">
      <c r="A595" s="2">
        <v>33701</v>
      </c>
      <c r="B595" s="31" t="s">
        <v>108</v>
      </c>
      <c r="C595" s="31">
        <v>326.839</v>
      </c>
      <c r="D595" s="31" t="s">
        <v>108</v>
      </c>
      <c r="E595" s="31">
        <v>161.0428</v>
      </c>
      <c r="F595" s="31">
        <v>54.744900000000001</v>
      </c>
      <c r="G595" s="31">
        <v>171.9581</v>
      </c>
      <c r="H595" s="31">
        <v>21.375399999999999</v>
      </c>
      <c r="I595" s="31">
        <v>1138.203</v>
      </c>
      <c r="J595" s="31">
        <v>1830.5920000000001</v>
      </c>
      <c r="K595" s="31">
        <v>1012.832</v>
      </c>
      <c r="L595" s="31" t="s">
        <v>108</v>
      </c>
      <c r="M595" s="31" t="s">
        <v>108</v>
      </c>
      <c r="N595" s="31" t="s">
        <v>108</v>
      </c>
      <c r="O595" s="31" t="s">
        <v>108</v>
      </c>
      <c r="P595" s="31" t="s">
        <v>108</v>
      </c>
      <c r="Q595" s="31" t="s">
        <v>108</v>
      </c>
      <c r="R595" s="31">
        <v>88.84</v>
      </c>
      <c r="S595" s="31" t="s">
        <v>108</v>
      </c>
    </row>
    <row r="596" spans="1:19" x14ac:dyDescent="0.35">
      <c r="A596" s="2">
        <v>33702</v>
      </c>
      <c r="B596" s="31" t="s">
        <v>108</v>
      </c>
      <c r="C596" s="31">
        <v>328.92099999999999</v>
      </c>
      <c r="D596" s="31" t="s">
        <v>108</v>
      </c>
      <c r="E596" s="31">
        <v>157.84989999999999</v>
      </c>
      <c r="F596" s="31">
        <v>54.616100000000003</v>
      </c>
      <c r="G596" s="31">
        <v>170.87559999999999</v>
      </c>
      <c r="H596" s="31">
        <v>21.2194</v>
      </c>
      <c r="I596" s="31">
        <v>1140.5650000000001</v>
      </c>
      <c r="J596" s="31">
        <v>1825.58</v>
      </c>
      <c r="K596" s="31">
        <v>1012.716</v>
      </c>
      <c r="L596" s="31" t="s">
        <v>108</v>
      </c>
      <c r="M596" s="31" t="s">
        <v>108</v>
      </c>
      <c r="N596" s="31" t="s">
        <v>108</v>
      </c>
      <c r="O596" s="31" t="s">
        <v>108</v>
      </c>
      <c r="P596" s="31" t="s">
        <v>108</v>
      </c>
      <c r="Q596" s="31" t="s">
        <v>108</v>
      </c>
      <c r="R596" s="31">
        <v>88.99</v>
      </c>
      <c r="S596" s="31" t="s">
        <v>108</v>
      </c>
    </row>
    <row r="597" spans="1:19" x14ac:dyDescent="0.35">
      <c r="A597" s="2">
        <v>33703</v>
      </c>
      <c r="B597" s="31" t="s">
        <v>108</v>
      </c>
      <c r="C597" s="31">
        <v>324.072</v>
      </c>
      <c r="D597" s="31" t="s">
        <v>108</v>
      </c>
      <c r="E597" s="31">
        <v>158.47640000000001</v>
      </c>
      <c r="F597" s="31">
        <v>54.873600000000003</v>
      </c>
      <c r="G597" s="31">
        <v>171.37039999999999</v>
      </c>
      <c r="H597" s="31">
        <v>21.8293</v>
      </c>
      <c r="I597" s="31">
        <v>1138.4280000000001</v>
      </c>
      <c r="J597" s="31">
        <v>1840.617</v>
      </c>
      <c r="K597" s="31">
        <v>1013.292</v>
      </c>
      <c r="L597" s="31" t="s">
        <v>108</v>
      </c>
      <c r="M597" s="31" t="s">
        <v>108</v>
      </c>
      <c r="N597" s="31" t="s">
        <v>108</v>
      </c>
      <c r="O597" s="31" t="s">
        <v>108</v>
      </c>
      <c r="P597" s="31" t="s">
        <v>108</v>
      </c>
      <c r="Q597" s="31" t="s">
        <v>108</v>
      </c>
      <c r="R597" s="31">
        <v>88.48</v>
      </c>
      <c r="S597" s="31" t="s">
        <v>108</v>
      </c>
    </row>
    <row r="598" spans="1:19" x14ac:dyDescent="0.35">
      <c r="A598" s="2">
        <v>33704</v>
      </c>
      <c r="B598" s="31" t="s">
        <v>108</v>
      </c>
      <c r="C598" s="31">
        <v>323.41699999999997</v>
      </c>
      <c r="D598" s="31" t="s">
        <v>108</v>
      </c>
      <c r="E598" s="31">
        <v>157.22470000000001</v>
      </c>
      <c r="F598" s="31">
        <v>55.1312</v>
      </c>
      <c r="G598" s="31">
        <v>172.1183</v>
      </c>
      <c r="H598" s="31">
        <v>21.588200000000001</v>
      </c>
      <c r="I598" s="31">
        <v>1146.077</v>
      </c>
      <c r="J598" s="31">
        <v>1837.8330000000001</v>
      </c>
      <c r="K598" s="31">
        <v>1016.749</v>
      </c>
      <c r="L598" s="31" t="s">
        <v>108</v>
      </c>
      <c r="M598" s="31" t="s">
        <v>108</v>
      </c>
      <c r="N598" s="31" t="s">
        <v>108</v>
      </c>
      <c r="O598" s="31" t="s">
        <v>108</v>
      </c>
      <c r="P598" s="31" t="s">
        <v>108</v>
      </c>
      <c r="Q598" s="31" t="s">
        <v>108</v>
      </c>
      <c r="R598" s="31">
        <v>89.25</v>
      </c>
      <c r="S598" s="31" t="s">
        <v>108</v>
      </c>
    </row>
    <row r="599" spans="1:19" x14ac:dyDescent="0.35">
      <c r="A599" s="2">
        <v>33707</v>
      </c>
      <c r="B599" s="31" t="s">
        <v>108</v>
      </c>
      <c r="C599" s="31">
        <v>316.27</v>
      </c>
      <c r="D599" s="31" t="s">
        <v>108</v>
      </c>
      <c r="E599" s="31">
        <v>156.6097</v>
      </c>
      <c r="F599" s="31">
        <v>54.825299999999999</v>
      </c>
      <c r="G599" s="31">
        <v>172.1183</v>
      </c>
      <c r="H599" s="31">
        <v>21.327500000000001</v>
      </c>
      <c r="I599" s="31">
        <v>1142.9269999999999</v>
      </c>
      <c r="J599" s="31">
        <v>1842.288</v>
      </c>
      <c r="K599" s="31">
        <v>1014.675</v>
      </c>
      <c r="L599" s="31" t="s">
        <v>108</v>
      </c>
      <c r="M599" s="31" t="s">
        <v>108</v>
      </c>
      <c r="N599" s="31" t="s">
        <v>108</v>
      </c>
      <c r="O599" s="31" t="s">
        <v>108</v>
      </c>
      <c r="P599" s="31" t="s">
        <v>108</v>
      </c>
      <c r="Q599" s="31" t="s">
        <v>108</v>
      </c>
      <c r="R599" s="31">
        <v>89.78</v>
      </c>
      <c r="S599" s="31" t="s">
        <v>108</v>
      </c>
    </row>
    <row r="600" spans="1:19" x14ac:dyDescent="0.35">
      <c r="A600" s="2">
        <v>33708</v>
      </c>
      <c r="B600" s="31" t="s">
        <v>108</v>
      </c>
      <c r="C600" s="31">
        <v>307.733</v>
      </c>
      <c r="D600" s="31" t="s">
        <v>108</v>
      </c>
      <c r="E600" s="31">
        <v>156.845</v>
      </c>
      <c r="F600" s="31">
        <v>54.857500000000002</v>
      </c>
      <c r="G600" s="31">
        <v>172.1183</v>
      </c>
      <c r="H600" s="31">
        <v>21.758400000000002</v>
      </c>
      <c r="I600" s="31">
        <v>1143.2650000000001</v>
      </c>
      <c r="J600" s="31">
        <v>1842.288</v>
      </c>
      <c r="K600" s="31">
        <v>1014.905</v>
      </c>
      <c r="L600" s="31" t="s">
        <v>108</v>
      </c>
      <c r="M600" s="31" t="s">
        <v>108</v>
      </c>
      <c r="N600" s="31" t="s">
        <v>108</v>
      </c>
      <c r="O600" s="31" t="s">
        <v>108</v>
      </c>
      <c r="P600" s="31" t="s">
        <v>108</v>
      </c>
      <c r="Q600" s="31" t="s">
        <v>108</v>
      </c>
      <c r="R600" s="31">
        <v>89.78</v>
      </c>
      <c r="S600" s="31" t="s">
        <v>108</v>
      </c>
    </row>
    <row r="601" spans="1:19" x14ac:dyDescent="0.35">
      <c r="A601" s="2">
        <v>33709</v>
      </c>
      <c r="B601" s="31" t="s">
        <v>108</v>
      </c>
      <c r="C601" s="31">
        <v>311.69299999999998</v>
      </c>
      <c r="D601" s="31" t="s">
        <v>108</v>
      </c>
      <c r="E601" s="31">
        <v>157.00190000000001</v>
      </c>
      <c r="F601" s="31">
        <v>54.245899999999999</v>
      </c>
      <c r="G601" s="31">
        <v>173.5805</v>
      </c>
      <c r="H601" s="31">
        <v>20.8536</v>
      </c>
      <c r="I601" s="31">
        <v>1145.627</v>
      </c>
      <c r="J601" s="31">
        <v>1838.9459999999999</v>
      </c>
      <c r="K601" s="31">
        <v>1015.136</v>
      </c>
      <c r="L601" s="31" t="s">
        <v>108</v>
      </c>
      <c r="M601" s="31" t="s">
        <v>108</v>
      </c>
      <c r="N601" s="31" t="s">
        <v>108</v>
      </c>
      <c r="O601" s="31" t="s">
        <v>108</v>
      </c>
      <c r="P601" s="31" t="s">
        <v>108</v>
      </c>
      <c r="Q601" s="31" t="s">
        <v>108</v>
      </c>
      <c r="R601" s="31">
        <v>90.12</v>
      </c>
      <c r="S601" s="31" t="s">
        <v>108</v>
      </c>
    </row>
    <row r="602" spans="1:19" x14ac:dyDescent="0.35">
      <c r="A602" s="2">
        <v>33710</v>
      </c>
      <c r="B602" s="31" t="s">
        <v>108</v>
      </c>
      <c r="C602" s="31">
        <v>319.61200000000002</v>
      </c>
      <c r="D602" s="31" t="s">
        <v>108</v>
      </c>
      <c r="E602" s="31">
        <v>156.21250000000001</v>
      </c>
      <c r="F602" s="31">
        <v>54.455100000000002</v>
      </c>
      <c r="G602" s="31">
        <v>173.5061</v>
      </c>
      <c r="H602" s="31">
        <v>20.659700000000001</v>
      </c>
      <c r="I602" s="31">
        <v>1144.502</v>
      </c>
      <c r="J602" s="31">
        <v>1828.921</v>
      </c>
      <c r="K602" s="31">
        <v>1012.832</v>
      </c>
      <c r="L602" s="31" t="s">
        <v>108</v>
      </c>
      <c r="M602" s="31" t="s">
        <v>108</v>
      </c>
      <c r="N602" s="31" t="s">
        <v>108</v>
      </c>
      <c r="O602" s="31" t="s">
        <v>108</v>
      </c>
      <c r="P602" s="31" t="s">
        <v>108</v>
      </c>
      <c r="Q602" s="31" t="s">
        <v>108</v>
      </c>
      <c r="R602" s="31">
        <v>90.51</v>
      </c>
      <c r="S602" s="31" t="s">
        <v>108</v>
      </c>
    </row>
    <row r="603" spans="1:19" x14ac:dyDescent="0.35">
      <c r="A603" s="2">
        <v>33711</v>
      </c>
      <c r="B603" s="31" t="s">
        <v>108</v>
      </c>
      <c r="C603" s="31">
        <v>319.61200000000002</v>
      </c>
      <c r="D603" s="31" t="s">
        <v>108</v>
      </c>
      <c r="E603" s="31">
        <v>156.21250000000001</v>
      </c>
      <c r="F603" s="31">
        <v>54.455100000000002</v>
      </c>
      <c r="G603" s="31">
        <v>173.5061</v>
      </c>
      <c r="H603" s="31">
        <v>20.659700000000001</v>
      </c>
      <c r="I603" s="31">
        <v>1141.69</v>
      </c>
      <c r="J603" s="31">
        <v>1828.921</v>
      </c>
      <c r="K603" s="31">
        <v>1012.832</v>
      </c>
      <c r="L603" s="31" t="s">
        <v>108</v>
      </c>
      <c r="M603" s="31" t="s">
        <v>108</v>
      </c>
      <c r="N603" s="31" t="s">
        <v>108</v>
      </c>
      <c r="O603" s="31" t="s">
        <v>108</v>
      </c>
      <c r="P603" s="31" t="s">
        <v>108</v>
      </c>
      <c r="Q603" s="31" t="s">
        <v>108</v>
      </c>
      <c r="R603" s="31">
        <v>90.51</v>
      </c>
      <c r="S603" s="31" t="s">
        <v>108</v>
      </c>
    </row>
    <row r="604" spans="1:19" x14ac:dyDescent="0.35">
      <c r="A604" s="2">
        <v>33714</v>
      </c>
      <c r="B604" s="31" t="s">
        <v>108</v>
      </c>
      <c r="C604" s="31">
        <v>322.64600000000002</v>
      </c>
      <c r="D604" s="31" t="s">
        <v>108</v>
      </c>
      <c r="E604" s="31">
        <v>155.34379999999999</v>
      </c>
      <c r="F604" s="31">
        <v>54.358499999999999</v>
      </c>
      <c r="G604" s="31">
        <v>174.62209999999999</v>
      </c>
      <c r="H604" s="31">
        <v>20.745899999999999</v>
      </c>
      <c r="I604" s="31">
        <v>1134.3779999999999</v>
      </c>
      <c r="J604" s="31">
        <v>1813.327</v>
      </c>
      <c r="K604" s="31">
        <v>1012.832</v>
      </c>
      <c r="L604" s="31" t="s">
        <v>108</v>
      </c>
      <c r="M604" s="31" t="s">
        <v>108</v>
      </c>
      <c r="N604" s="31" t="s">
        <v>108</v>
      </c>
      <c r="O604" s="31" t="s">
        <v>108</v>
      </c>
      <c r="P604" s="31" t="s">
        <v>108</v>
      </c>
      <c r="Q604" s="31" t="s">
        <v>108</v>
      </c>
      <c r="R604" s="31">
        <v>90.51</v>
      </c>
      <c r="S604" s="31" t="s">
        <v>108</v>
      </c>
    </row>
    <row r="605" spans="1:19" x14ac:dyDescent="0.35">
      <c r="A605" s="2">
        <v>33715</v>
      </c>
      <c r="B605" s="31" t="s">
        <v>108</v>
      </c>
      <c r="C605" s="31">
        <v>324.755</v>
      </c>
      <c r="D605" s="31" t="s">
        <v>108</v>
      </c>
      <c r="E605" s="31">
        <v>156.66749999999999</v>
      </c>
      <c r="F605" s="31">
        <v>55.002400000000002</v>
      </c>
      <c r="G605" s="31">
        <v>175.887</v>
      </c>
      <c r="H605" s="31">
        <v>20.982800000000001</v>
      </c>
      <c r="I605" s="31">
        <v>1135.616</v>
      </c>
      <c r="J605" s="31">
        <v>1815.5550000000001</v>
      </c>
      <c r="K605" s="31">
        <v>1012.025</v>
      </c>
      <c r="L605" s="31" t="s">
        <v>108</v>
      </c>
      <c r="M605" s="31" t="s">
        <v>108</v>
      </c>
      <c r="N605" s="31" t="s">
        <v>108</v>
      </c>
      <c r="O605" s="31" t="s">
        <v>108</v>
      </c>
      <c r="P605" s="31" t="s">
        <v>108</v>
      </c>
      <c r="Q605" s="31" t="s">
        <v>108</v>
      </c>
      <c r="R605" s="31">
        <v>90.5</v>
      </c>
      <c r="S605" s="31" t="s">
        <v>108</v>
      </c>
    </row>
    <row r="606" spans="1:19" x14ac:dyDescent="0.35">
      <c r="A606" s="2">
        <v>33716</v>
      </c>
      <c r="B606" s="31" t="s">
        <v>108</v>
      </c>
      <c r="C606" s="31">
        <v>320.589</v>
      </c>
      <c r="D606" s="31" t="s">
        <v>108</v>
      </c>
      <c r="E606" s="31">
        <v>156.90280000000001</v>
      </c>
      <c r="F606" s="31">
        <v>54.696599999999997</v>
      </c>
      <c r="G606" s="31">
        <v>173.72929999999999</v>
      </c>
      <c r="H606" s="31">
        <v>20.185700000000001</v>
      </c>
      <c r="I606" s="31">
        <v>1135.616</v>
      </c>
      <c r="J606" s="31">
        <v>1816.6690000000001</v>
      </c>
      <c r="K606" s="31">
        <v>1012.716</v>
      </c>
      <c r="L606" s="31" t="s">
        <v>108</v>
      </c>
      <c r="M606" s="31" t="s">
        <v>108</v>
      </c>
      <c r="N606" s="31" t="s">
        <v>108</v>
      </c>
      <c r="O606" s="31" t="s">
        <v>108</v>
      </c>
      <c r="P606" s="31" t="s">
        <v>108</v>
      </c>
      <c r="Q606" s="31" t="s">
        <v>108</v>
      </c>
      <c r="R606" s="31">
        <v>90.21</v>
      </c>
      <c r="S606" s="31" t="s">
        <v>108</v>
      </c>
    </row>
    <row r="607" spans="1:19" x14ac:dyDescent="0.35">
      <c r="A607" s="2">
        <v>33717</v>
      </c>
      <c r="B607" s="31" t="s">
        <v>108</v>
      </c>
      <c r="C607" s="31">
        <v>321.464</v>
      </c>
      <c r="D607" s="31" t="s">
        <v>108</v>
      </c>
      <c r="E607" s="31">
        <v>157.83949999999999</v>
      </c>
      <c r="F607" s="31">
        <v>54.616100000000003</v>
      </c>
      <c r="G607" s="31">
        <v>175.0685</v>
      </c>
      <c r="H607" s="31">
        <v>20.832000000000001</v>
      </c>
      <c r="I607" s="31">
        <v>1139.778</v>
      </c>
      <c r="J607" s="31">
        <v>1813.884</v>
      </c>
      <c r="K607" s="31">
        <v>1006.725</v>
      </c>
      <c r="L607" s="31" t="s">
        <v>108</v>
      </c>
      <c r="M607" s="31" t="s">
        <v>108</v>
      </c>
      <c r="N607" s="31" t="s">
        <v>108</v>
      </c>
      <c r="O607" s="31" t="s">
        <v>108</v>
      </c>
      <c r="P607" s="31" t="s">
        <v>108</v>
      </c>
      <c r="Q607" s="31" t="s">
        <v>108</v>
      </c>
      <c r="R607" s="31">
        <v>90.28</v>
      </c>
      <c r="S607" s="31" t="s">
        <v>108</v>
      </c>
    </row>
    <row r="608" spans="1:19" x14ac:dyDescent="0.35">
      <c r="A608" s="2">
        <v>33718</v>
      </c>
      <c r="B608" s="31" t="s">
        <v>108</v>
      </c>
      <c r="C608" s="31">
        <v>323.88099999999997</v>
      </c>
      <c r="D608" s="31" t="s">
        <v>108</v>
      </c>
      <c r="E608" s="31">
        <v>157.83949999999999</v>
      </c>
      <c r="F608" s="31">
        <v>54.326300000000003</v>
      </c>
      <c r="G608" s="31">
        <v>172.9109</v>
      </c>
      <c r="H608" s="31">
        <v>20.465800000000002</v>
      </c>
      <c r="I608" s="31">
        <v>1137.7529999999999</v>
      </c>
      <c r="J608" s="31">
        <v>1820.01</v>
      </c>
      <c r="K608" s="31">
        <v>1004.8819999999999</v>
      </c>
      <c r="L608" s="31" t="s">
        <v>108</v>
      </c>
      <c r="M608" s="31" t="s">
        <v>108</v>
      </c>
      <c r="N608" s="31" t="s">
        <v>108</v>
      </c>
      <c r="O608" s="31" t="s">
        <v>108</v>
      </c>
      <c r="P608" s="31" t="s">
        <v>108</v>
      </c>
      <c r="Q608" s="31" t="s">
        <v>108</v>
      </c>
      <c r="R608" s="31">
        <v>89.79</v>
      </c>
      <c r="S608" s="31" t="s">
        <v>108</v>
      </c>
    </row>
    <row r="609" spans="1:19" x14ac:dyDescent="0.35">
      <c r="A609" s="2">
        <v>33721</v>
      </c>
      <c r="B609" s="31" t="s">
        <v>108</v>
      </c>
      <c r="C609" s="31">
        <v>324.80599999999998</v>
      </c>
      <c r="D609" s="31" t="s">
        <v>108</v>
      </c>
      <c r="E609" s="31">
        <v>157.28790000000001</v>
      </c>
      <c r="F609" s="31">
        <v>54.262</v>
      </c>
      <c r="G609" s="31">
        <v>172.53890000000001</v>
      </c>
      <c r="H609" s="31">
        <v>20.552</v>
      </c>
      <c r="I609" s="31">
        <v>1133.5909999999999</v>
      </c>
      <c r="J609" s="31">
        <v>1814.441</v>
      </c>
      <c r="K609" s="31">
        <v>1007.532</v>
      </c>
      <c r="L609" s="31" t="s">
        <v>108</v>
      </c>
      <c r="M609" s="31" t="s">
        <v>108</v>
      </c>
      <c r="N609" s="31" t="s">
        <v>108</v>
      </c>
      <c r="O609" s="31" t="s">
        <v>108</v>
      </c>
      <c r="P609" s="31" t="s">
        <v>108</v>
      </c>
      <c r="Q609" s="31" t="s">
        <v>108</v>
      </c>
      <c r="R609" s="31">
        <v>89.78</v>
      </c>
      <c r="S609" s="31" t="s">
        <v>108</v>
      </c>
    </row>
    <row r="610" spans="1:19" x14ac:dyDescent="0.35">
      <c r="A610" s="2">
        <v>33722</v>
      </c>
      <c r="B610" s="31" t="s">
        <v>108</v>
      </c>
      <c r="C610" s="31">
        <v>326.81200000000001</v>
      </c>
      <c r="D610" s="31" t="s">
        <v>108</v>
      </c>
      <c r="E610" s="31">
        <v>158.14699999999999</v>
      </c>
      <c r="F610" s="31">
        <v>54.278100000000002</v>
      </c>
      <c r="G610" s="31">
        <v>172.68770000000001</v>
      </c>
      <c r="H610" s="31">
        <v>20.099599999999999</v>
      </c>
      <c r="I610" s="31">
        <v>1132.9159999999999</v>
      </c>
      <c r="J610" s="31">
        <v>1818.34</v>
      </c>
      <c r="K610" s="31">
        <v>1006.265</v>
      </c>
      <c r="L610" s="31" t="s">
        <v>108</v>
      </c>
      <c r="M610" s="31" t="s">
        <v>108</v>
      </c>
      <c r="N610" s="31" t="s">
        <v>108</v>
      </c>
      <c r="O610" s="31" t="s">
        <v>108</v>
      </c>
      <c r="P610" s="31" t="s">
        <v>108</v>
      </c>
      <c r="Q610" s="31" t="s">
        <v>108</v>
      </c>
      <c r="R610" s="31">
        <v>89.75</v>
      </c>
      <c r="S610" s="31" t="s">
        <v>108</v>
      </c>
    </row>
    <row r="611" spans="1:19" x14ac:dyDescent="0.35">
      <c r="A611" s="2">
        <v>33723</v>
      </c>
      <c r="B611" s="31" t="s">
        <v>108</v>
      </c>
      <c r="C611" s="31">
        <v>328.86900000000003</v>
      </c>
      <c r="D611" s="31" t="s">
        <v>108</v>
      </c>
      <c r="E611" s="31">
        <v>157.11949999999999</v>
      </c>
      <c r="F611" s="31">
        <v>54.149299999999997</v>
      </c>
      <c r="G611" s="31">
        <v>172.31559999999999</v>
      </c>
      <c r="H611" s="31">
        <v>19.841100000000001</v>
      </c>
      <c r="I611" s="31">
        <v>1132.9159999999999</v>
      </c>
      <c r="J611" s="31">
        <v>1814.998</v>
      </c>
      <c r="K611" s="31">
        <v>1005.343</v>
      </c>
      <c r="L611" s="31" t="s">
        <v>108</v>
      </c>
      <c r="M611" s="31" t="s">
        <v>108</v>
      </c>
      <c r="N611" s="31" t="s">
        <v>108</v>
      </c>
      <c r="O611" s="31" t="s">
        <v>108</v>
      </c>
      <c r="P611" s="31" t="s">
        <v>108</v>
      </c>
      <c r="Q611" s="31" t="s">
        <v>108</v>
      </c>
      <c r="R611" s="31">
        <v>89.93</v>
      </c>
      <c r="S611" s="31" t="s">
        <v>108</v>
      </c>
    </row>
    <row r="612" spans="1:19" x14ac:dyDescent="0.35">
      <c r="A612" s="2">
        <v>33724</v>
      </c>
      <c r="B612" s="31" t="s">
        <v>108</v>
      </c>
      <c r="C612" s="31">
        <v>330.66899999999998</v>
      </c>
      <c r="D612" s="31" t="s">
        <v>108</v>
      </c>
      <c r="E612" s="31">
        <v>157.74520000000001</v>
      </c>
      <c r="F612" s="31">
        <v>54.390700000000002</v>
      </c>
      <c r="G612" s="31">
        <v>172.68770000000001</v>
      </c>
      <c r="H612" s="31">
        <v>20.099599999999999</v>
      </c>
      <c r="I612" s="31">
        <v>1133.028</v>
      </c>
      <c r="J612" s="31">
        <v>1812.77</v>
      </c>
      <c r="K612" s="31">
        <v>1004.7670000000001</v>
      </c>
      <c r="L612" s="31" t="s">
        <v>108</v>
      </c>
      <c r="M612" s="31" t="s">
        <v>108</v>
      </c>
      <c r="N612" s="31" t="s">
        <v>108</v>
      </c>
      <c r="O612" s="31" t="s">
        <v>108</v>
      </c>
      <c r="P612" s="31" t="s">
        <v>108</v>
      </c>
      <c r="Q612" s="31" t="s">
        <v>108</v>
      </c>
      <c r="R612" s="31">
        <v>89.62</v>
      </c>
      <c r="S612" s="31" t="s">
        <v>108</v>
      </c>
    </row>
    <row r="613" spans="1:19" x14ac:dyDescent="0.35">
      <c r="A613" s="2">
        <v>33725</v>
      </c>
      <c r="B613" s="31" t="s">
        <v>108</v>
      </c>
      <c r="C613" s="31">
        <v>332.67500000000001</v>
      </c>
      <c r="D613" s="31" t="s">
        <v>108</v>
      </c>
      <c r="E613" s="31">
        <v>156.71780000000001</v>
      </c>
      <c r="F613" s="31">
        <v>54.616100000000003</v>
      </c>
      <c r="G613" s="31">
        <v>175.66380000000001</v>
      </c>
      <c r="H613" s="31">
        <v>20.315000000000001</v>
      </c>
      <c r="I613" s="31">
        <v>1134.941</v>
      </c>
      <c r="J613" s="31">
        <v>1822.7950000000001</v>
      </c>
      <c r="K613" s="31">
        <v>1004.7670000000001</v>
      </c>
      <c r="L613" s="31" t="s">
        <v>108</v>
      </c>
      <c r="M613" s="31" t="s">
        <v>108</v>
      </c>
      <c r="N613" s="31" t="s">
        <v>108</v>
      </c>
      <c r="O613" s="31" t="s">
        <v>108</v>
      </c>
      <c r="P613" s="31" t="s">
        <v>108</v>
      </c>
      <c r="Q613" s="31" t="s">
        <v>108</v>
      </c>
      <c r="R613" s="31">
        <v>89.12</v>
      </c>
      <c r="S613" s="31" t="s">
        <v>108</v>
      </c>
    </row>
    <row r="614" spans="1:19" x14ac:dyDescent="0.35">
      <c r="A614" s="2">
        <v>33728</v>
      </c>
      <c r="B614" s="31" t="s">
        <v>108</v>
      </c>
      <c r="C614" s="31">
        <v>341.72500000000002</v>
      </c>
      <c r="D614" s="31" t="s">
        <v>108</v>
      </c>
      <c r="E614" s="31">
        <v>157.80940000000001</v>
      </c>
      <c r="F614" s="31">
        <v>54.342399999999998</v>
      </c>
      <c r="G614" s="31">
        <v>176.25899999999999</v>
      </c>
      <c r="H614" s="31">
        <v>20.3796</v>
      </c>
      <c r="I614" s="31">
        <v>1134.941</v>
      </c>
      <c r="J614" s="31">
        <v>1819.453</v>
      </c>
      <c r="K614" s="31">
        <v>1003.5</v>
      </c>
      <c r="L614" s="31" t="s">
        <v>108</v>
      </c>
      <c r="M614" s="31" t="s">
        <v>108</v>
      </c>
      <c r="N614" s="31" t="s">
        <v>108</v>
      </c>
      <c r="O614" s="31" t="s">
        <v>108</v>
      </c>
      <c r="P614" s="31" t="s">
        <v>108</v>
      </c>
      <c r="Q614" s="31" t="s">
        <v>108</v>
      </c>
      <c r="R614" s="31">
        <v>89.45</v>
      </c>
      <c r="S614" s="31" t="s">
        <v>108</v>
      </c>
    </row>
    <row r="615" spans="1:19" x14ac:dyDescent="0.35">
      <c r="A615" s="2">
        <v>33729</v>
      </c>
      <c r="B615" s="31" t="s">
        <v>108</v>
      </c>
      <c r="C615" s="31">
        <v>337.2</v>
      </c>
      <c r="D615" s="31" t="s">
        <v>108</v>
      </c>
      <c r="E615" s="31">
        <v>157.09960000000001</v>
      </c>
      <c r="F615" s="31">
        <v>54.374600000000001</v>
      </c>
      <c r="G615" s="31">
        <v>176.25899999999999</v>
      </c>
      <c r="H615" s="31">
        <v>20.250399999999999</v>
      </c>
      <c r="I615" s="31">
        <v>1134.941</v>
      </c>
      <c r="J615" s="31">
        <v>1821.681</v>
      </c>
      <c r="K615" s="31">
        <v>1000.734</v>
      </c>
      <c r="L615" s="31" t="s">
        <v>108</v>
      </c>
      <c r="M615" s="31" t="s">
        <v>108</v>
      </c>
      <c r="N615" s="31" t="s">
        <v>108</v>
      </c>
      <c r="O615" s="31" t="s">
        <v>108</v>
      </c>
      <c r="P615" s="31" t="s">
        <v>108</v>
      </c>
      <c r="Q615" s="31" t="s">
        <v>108</v>
      </c>
      <c r="R615" s="31">
        <v>89.04</v>
      </c>
      <c r="S615" s="31" t="s">
        <v>108</v>
      </c>
    </row>
    <row r="616" spans="1:19" x14ac:dyDescent="0.35">
      <c r="A616" s="2">
        <v>33730</v>
      </c>
      <c r="B616" s="31" t="s">
        <v>108</v>
      </c>
      <c r="C616" s="31">
        <v>335.55399999999997</v>
      </c>
      <c r="D616" s="31" t="s">
        <v>108</v>
      </c>
      <c r="E616" s="31">
        <v>157.7251</v>
      </c>
      <c r="F616" s="31">
        <v>54.326300000000003</v>
      </c>
      <c r="G616" s="31">
        <v>176.77979999999999</v>
      </c>
      <c r="H616" s="31">
        <v>19.5395</v>
      </c>
      <c r="I616" s="31">
        <v>1138.653</v>
      </c>
      <c r="J616" s="31">
        <v>1829.4780000000001</v>
      </c>
      <c r="K616" s="31">
        <v>1004.652</v>
      </c>
      <c r="L616" s="31" t="s">
        <v>108</v>
      </c>
      <c r="M616" s="31" t="s">
        <v>108</v>
      </c>
      <c r="N616" s="31" t="s">
        <v>108</v>
      </c>
      <c r="O616" s="31" t="s">
        <v>108</v>
      </c>
      <c r="P616" s="31" t="s">
        <v>108</v>
      </c>
      <c r="Q616" s="31" t="s">
        <v>108</v>
      </c>
      <c r="R616" s="31">
        <v>88.67</v>
      </c>
      <c r="S616" s="31" t="s">
        <v>108</v>
      </c>
    </row>
    <row r="617" spans="1:19" x14ac:dyDescent="0.35">
      <c r="A617" s="2">
        <v>33731</v>
      </c>
      <c r="B617" s="31" t="s">
        <v>108</v>
      </c>
      <c r="C617" s="31">
        <v>333.08600000000001</v>
      </c>
      <c r="D617" s="31" t="s">
        <v>108</v>
      </c>
      <c r="E617" s="31">
        <v>158.89410000000001</v>
      </c>
      <c r="F617" s="31">
        <v>54.068800000000003</v>
      </c>
      <c r="G617" s="31">
        <v>177.89580000000001</v>
      </c>
      <c r="H617" s="31">
        <v>19.474799999999998</v>
      </c>
      <c r="I617" s="31">
        <v>1140.79</v>
      </c>
      <c r="J617" s="31">
        <v>1826.1369999999999</v>
      </c>
      <c r="K617" s="31">
        <v>1007.186</v>
      </c>
      <c r="L617" s="31" t="s">
        <v>108</v>
      </c>
      <c r="M617" s="31" t="s">
        <v>108</v>
      </c>
      <c r="N617" s="31" t="s">
        <v>108</v>
      </c>
      <c r="O617" s="31" t="s">
        <v>108</v>
      </c>
      <c r="P617" s="31" t="s">
        <v>108</v>
      </c>
      <c r="Q617" s="31" t="s">
        <v>108</v>
      </c>
      <c r="R617" s="31">
        <v>88.92</v>
      </c>
      <c r="S617" s="31" t="s">
        <v>108</v>
      </c>
    </row>
    <row r="618" spans="1:19" x14ac:dyDescent="0.35">
      <c r="A618" s="2">
        <v>33732</v>
      </c>
      <c r="B618" s="31" t="s">
        <v>108</v>
      </c>
      <c r="C618" s="31">
        <v>333.79500000000002</v>
      </c>
      <c r="D618" s="31" t="s">
        <v>108</v>
      </c>
      <c r="E618" s="31">
        <v>158.9725</v>
      </c>
      <c r="F618" s="31">
        <v>54.129899999999999</v>
      </c>
      <c r="G618" s="31">
        <v>176.85419999999999</v>
      </c>
      <c r="H618" s="31">
        <v>19.5825</v>
      </c>
      <c r="I618" s="31">
        <v>1142.1400000000001</v>
      </c>
      <c r="J618" s="31">
        <v>1836.7190000000001</v>
      </c>
      <c r="K618" s="31">
        <v>1004.5359999999999</v>
      </c>
      <c r="L618" s="31" t="s">
        <v>108</v>
      </c>
      <c r="M618" s="31" t="s">
        <v>108</v>
      </c>
      <c r="N618" s="31" t="s">
        <v>108</v>
      </c>
      <c r="O618" s="31" t="s">
        <v>108</v>
      </c>
      <c r="P618" s="31" t="s">
        <v>108</v>
      </c>
      <c r="Q618" s="31" t="s">
        <v>108</v>
      </c>
      <c r="R618" s="31">
        <v>89.39</v>
      </c>
      <c r="S618" s="31" t="s">
        <v>108</v>
      </c>
    </row>
    <row r="619" spans="1:19" x14ac:dyDescent="0.35">
      <c r="A619" s="2">
        <v>33735</v>
      </c>
      <c r="B619" s="31" t="s">
        <v>108</v>
      </c>
      <c r="C619" s="31">
        <v>336.178</v>
      </c>
      <c r="D619" s="31" t="s">
        <v>108</v>
      </c>
      <c r="E619" s="31">
        <v>159.20769999999999</v>
      </c>
      <c r="F619" s="31">
        <v>54.242400000000004</v>
      </c>
      <c r="G619" s="31">
        <v>176.7054</v>
      </c>
      <c r="H619" s="31">
        <v>19.604099999999999</v>
      </c>
      <c r="I619" s="31">
        <v>1142.8150000000001</v>
      </c>
      <c r="J619" s="31">
        <v>1836.7190000000001</v>
      </c>
      <c r="K619" s="31">
        <v>1005.228</v>
      </c>
      <c r="L619" s="31" t="s">
        <v>108</v>
      </c>
      <c r="M619" s="31" t="s">
        <v>108</v>
      </c>
      <c r="N619" s="31" t="s">
        <v>108</v>
      </c>
      <c r="O619" s="31" t="s">
        <v>108</v>
      </c>
      <c r="P619" s="31" t="s">
        <v>108</v>
      </c>
      <c r="Q619" s="31" t="s">
        <v>108</v>
      </c>
      <c r="R619" s="31">
        <v>89.15</v>
      </c>
      <c r="S619" s="31" t="s">
        <v>108</v>
      </c>
    </row>
    <row r="620" spans="1:19" x14ac:dyDescent="0.35">
      <c r="A620" s="2">
        <v>33736</v>
      </c>
      <c r="B620" s="31" t="s">
        <v>108</v>
      </c>
      <c r="C620" s="31">
        <v>333.93099999999998</v>
      </c>
      <c r="D620" s="31" t="s">
        <v>108</v>
      </c>
      <c r="E620" s="31">
        <v>158.7353</v>
      </c>
      <c r="F620" s="31">
        <v>54.030500000000004</v>
      </c>
      <c r="G620" s="31">
        <v>180.05350000000001</v>
      </c>
      <c r="H620" s="31">
        <v>19.754899999999999</v>
      </c>
      <c r="I620" s="31">
        <v>1142.8150000000001</v>
      </c>
      <c r="J620" s="31">
        <v>1843.9590000000001</v>
      </c>
      <c r="K620" s="31">
        <v>1004.997</v>
      </c>
      <c r="L620" s="31" t="s">
        <v>108</v>
      </c>
      <c r="M620" s="31" t="s">
        <v>108</v>
      </c>
      <c r="N620" s="31" t="s">
        <v>108</v>
      </c>
      <c r="O620" s="31" t="s">
        <v>108</v>
      </c>
      <c r="P620" s="31" t="s">
        <v>108</v>
      </c>
      <c r="Q620" s="31" t="s">
        <v>108</v>
      </c>
      <c r="R620" s="31">
        <v>88.29</v>
      </c>
      <c r="S620" s="31" t="s">
        <v>108</v>
      </c>
    </row>
    <row r="621" spans="1:19" x14ac:dyDescent="0.35">
      <c r="A621" s="2">
        <v>33737</v>
      </c>
      <c r="B621" s="31" t="s">
        <v>108</v>
      </c>
      <c r="C621" s="31">
        <v>329.43299999999999</v>
      </c>
      <c r="D621" s="31" t="s">
        <v>108</v>
      </c>
      <c r="E621" s="31">
        <v>158.10470000000001</v>
      </c>
      <c r="F621" s="31">
        <v>54.0914</v>
      </c>
      <c r="G621" s="31">
        <v>184.36879999999999</v>
      </c>
      <c r="H621" s="31">
        <v>19.841100000000001</v>
      </c>
      <c r="I621" s="31">
        <v>1150.6890000000001</v>
      </c>
      <c r="J621" s="31">
        <v>1845.63</v>
      </c>
      <c r="K621" s="31">
        <v>1005.573</v>
      </c>
      <c r="L621" s="31" t="s">
        <v>108</v>
      </c>
      <c r="M621" s="31" t="s">
        <v>108</v>
      </c>
      <c r="N621" s="31" t="s">
        <v>108</v>
      </c>
      <c r="O621" s="31" t="s">
        <v>108</v>
      </c>
      <c r="P621" s="31" t="s">
        <v>108</v>
      </c>
      <c r="Q621" s="31" t="s">
        <v>108</v>
      </c>
      <c r="R621" s="31">
        <v>87.59</v>
      </c>
      <c r="S621" s="31" t="s">
        <v>108</v>
      </c>
    </row>
    <row r="622" spans="1:19" x14ac:dyDescent="0.35">
      <c r="A622" s="2">
        <v>33738</v>
      </c>
      <c r="B622" s="31" t="s">
        <v>108</v>
      </c>
      <c r="C622" s="31">
        <v>325.64999999999998</v>
      </c>
      <c r="D622" s="31" t="s">
        <v>108</v>
      </c>
      <c r="E622" s="31">
        <v>157.55330000000001</v>
      </c>
      <c r="F622" s="31">
        <v>54.46</v>
      </c>
      <c r="G622" s="31">
        <v>183.17840000000001</v>
      </c>
      <c r="H622" s="31">
        <v>19.647200000000002</v>
      </c>
      <c r="I622" s="31">
        <v>1150.126</v>
      </c>
      <c r="J622" s="31">
        <v>1844.5160000000001</v>
      </c>
      <c r="K622" s="31">
        <v>1004.7670000000001</v>
      </c>
      <c r="L622" s="31" t="s">
        <v>108</v>
      </c>
      <c r="M622" s="31" t="s">
        <v>108</v>
      </c>
      <c r="N622" s="31" t="s">
        <v>108</v>
      </c>
      <c r="O622" s="31" t="s">
        <v>108</v>
      </c>
      <c r="P622" s="31" t="s">
        <v>108</v>
      </c>
      <c r="Q622" s="31" t="s">
        <v>108</v>
      </c>
      <c r="R622" s="31">
        <v>87.94</v>
      </c>
      <c r="S622" s="31" t="s">
        <v>108</v>
      </c>
    </row>
    <row r="623" spans="1:19" x14ac:dyDescent="0.35">
      <c r="A623" s="2">
        <v>33739</v>
      </c>
      <c r="B623" s="31" t="s">
        <v>108</v>
      </c>
      <c r="C623" s="31">
        <v>328.82</v>
      </c>
      <c r="D623" s="31" t="s">
        <v>108</v>
      </c>
      <c r="E623" s="31">
        <v>157.7885</v>
      </c>
      <c r="F623" s="31">
        <v>54.572099999999999</v>
      </c>
      <c r="G623" s="31">
        <v>183.10400000000001</v>
      </c>
      <c r="H623" s="31">
        <v>19.948799999999999</v>
      </c>
      <c r="I623" s="31">
        <v>1147.3140000000001</v>
      </c>
      <c r="J623" s="31">
        <v>1853.9839999999999</v>
      </c>
      <c r="K623" s="31">
        <v>1003.615</v>
      </c>
      <c r="L623" s="31" t="s">
        <v>108</v>
      </c>
      <c r="M623" s="31" t="s">
        <v>108</v>
      </c>
      <c r="N623" s="31" t="s">
        <v>108</v>
      </c>
      <c r="O623" s="31" t="s">
        <v>108</v>
      </c>
      <c r="P623" s="31" t="s">
        <v>108</v>
      </c>
      <c r="Q623" s="31" t="s">
        <v>108</v>
      </c>
      <c r="R623" s="31">
        <v>87.63</v>
      </c>
      <c r="S623" s="31" t="s">
        <v>108</v>
      </c>
    </row>
    <row r="624" spans="1:19" x14ac:dyDescent="0.35">
      <c r="A624" s="2">
        <v>33742</v>
      </c>
      <c r="B624" s="31" t="s">
        <v>108</v>
      </c>
      <c r="C624" s="31">
        <v>325.59899999999999</v>
      </c>
      <c r="D624" s="31" t="s">
        <v>108</v>
      </c>
      <c r="E624" s="31">
        <v>157.9453</v>
      </c>
      <c r="F624" s="31">
        <v>54.604199999999999</v>
      </c>
      <c r="G624" s="31">
        <v>185.55930000000001</v>
      </c>
      <c r="H624" s="31">
        <v>19.841100000000001</v>
      </c>
      <c r="I624" s="31">
        <v>1148.4390000000001</v>
      </c>
      <c r="J624" s="31">
        <v>1853.9839999999999</v>
      </c>
      <c r="K624" s="31">
        <v>1009.606</v>
      </c>
      <c r="L624" s="31" t="s">
        <v>108</v>
      </c>
      <c r="M624" s="31" t="s">
        <v>108</v>
      </c>
      <c r="N624" s="31" t="s">
        <v>108</v>
      </c>
      <c r="O624" s="31" t="s">
        <v>108</v>
      </c>
      <c r="P624" s="31" t="s">
        <v>108</v>
      </c>
      <c r="Q624" s="31" t="s">
        <v>108</v>
      </c>
      <c r="R624" s="31">
        <v>86.91</v>
      </c>
      <c r="S624" s="31" t="s">
        <v>108</v>
      </c>
    </row>
    <row r="625" spans="1:19" x14ac:dyDescent="0.35">
      <c r="A625" s="2">
        <v>33743</v>
      </c>
      <c r="B625" s="31" t="s">
        <v>108</v>
      </c>
      <c r="C625" s="31">
        <v>320.94799999999998</v>
      </c>
      <c r="D625" s="31" t="s">
        <v>108</v>
      </c>
      <c r="E625" s="31">
        <v>158.80410000000001</v>
      </c>
      <c r="F625" s="31">
        <v>54.443899999999999</v>
      </c>
      <c r="G625" s="31">
        <v>180.79750000000001</v>
      </c>
      <c r="H625" s="31">
        <v>19.970300000000002</v>
      </c>
      <c r="I625" s="31">
        <v>1149.6759999999999</v>
      </c>
      <c r="J625" s="31">
        <v>1864.009</v>
      </c>
      <c r="K625" s="31">
        <v>1007.9930000000001</v>
      </c>
      <c r="L625" s="31" t="s">
        <v>108</v>
      </c>
      <c r="M625" s="31" t="s">
        <v>108</v>
      </c>
      <c r="N625" s="31" t="s">
        <v>108</v>
      </c>
      <c r="O625" s="31" t="s">
        <v>108</v>
      </c>
      <c r="P625" s="31" t="s">
        <v>108</v>
      </c>
      <c r="Q625" s="31" t="s">
        <v>108</v>
      </c>
      <c r="R625" s="31">
        <v>86.75</v>
      </c>
      <c r="S625" s="31" t="s">
        <v>108</v>
      </c>
    </row>
    <row r="626" spans="1:19" x14ac:dyDescent="0.35">
      <c r="A626" s="2">
        <v>33744</v>
      </c>
      <c r="B626" s="31" t="s">
        <v>108</v>
      </c>
      <c r="C626" s="31">
        <v>320.64100000000002</v>
      </c>
      <c r="D626" s="31" t="s">
        <v>108</v>
      </c>
      <c r="E626" s="31">
        <v>158.48949999999999</v>
      </c>
      <c r="F626" s="31">
        <v>54.491999999999997</v>
      </c>
      <c r="G626" s="31">
        <v>181.2439</v>
      </c>
      <c r="H626" s="31">
        <v>19.625599999999999</v>
      </c>
      <c r="I626" s="31">
        <v>1152.039</v>
      </c>
      <c r="J626" s="31">
        <v>1857.326</v>
      </c>
      <c r="K626" s="31">
        <v>1011.564</v>
      </c>
      <c r="L626" s="31" t="s">
        <v>108</v>
      </c>
      <c r="M626" s="31" t="s">
        <v>108</v>
      </c>
      <c r="N626" s="31" t="s">
        <v>108</v>
      </c>
      <c r="O626" s="31" t="s">
        <v>108</v>
      </c>
      <c r="P626" s="31" t="s">
        <v>108</v>
      </c>
      <c r="Q626" s="31" t="s">
        <v>108</v>
      </c>
      <c r="R626" s="31">
        <v>87.27</v>
      </c>
      <c r="S626" s="31" t="s">
        <v>108</v>
      </c>
    </row>
    <row r="627" spans="1:19" x14ac:dyDescent="0.35">
      <c r="A627" s="2">
        <v>33745</v>
      </c>
      <c r="B627" s="31" t="s">
        <v>108</v>
      </c>
      <c r="C627" s="31">
        <v>326.36599999999999</v>
      </c>
      <c r="D627" s="31" t="s">
        <v>108</v>
      </c>
      <c r="E627" s="31">
        <v>158.72470000000001</v>
      </c>
      <c r="F627" s="31">
        <v>54.331800000000001</v>
      </c>
      <c r="G627" s="31">
        <v>176.7054</v>
      </c>
      <c r="H627" s="31">
        <v>18.979299999999999</v>
      </c>
      <c r="I627" s="31">
        <v>1150.8009999999999</v>
      </c>
      <c r="J627" s="31">
        <v>1842.845</v>
      </c>
      <c r="K627" s="31">
        <v>1009.951</v>
      </c>
      <c r="L627" s="31" t="s">
        <v>108</v>
      </c>
      <c r="M627" s="31" t="s">
        <v>108</v>
      </c>
      <c r="N627" s="31" t="s">
        <v>108</v>
      </c>
      <c r="O627" s="31" t="s">
        <v>108</v>
      </c>
      <c r="P627" s="31" t="s">
        <v>108</v>
      </c>
      <c r="Q627" s="31" t="s">
        <v>108</v>
      </c>
      <c r="R627" s="31">
        <v>87.96</v>
      </c>
      <c r="S627" s="31" t="s">
        <v>108</v>
      </c>
    </row>
    <row r="628" spans="1:19" x14ac:dyDescent="0.35">
      <c r="A628" s="2">
        <v>33746</v>
      </c>
      <c r="B628" s="31" t="s">
        <v>108</v>
      </c>
      <c r="C628" s="31">
        <v>328.36</v>
      </c>
      <c r="D628" s="31" t="s">
        <v>108</v>
      </c>
      <c r="E628" s="31">
        <v>159.11619999999999</v>
      </c>
      <c r="F628" s="31">
        <v>54.443899999999999</v>
      </c>
      <c r="G628" s="31">
        <v>177.375</v>
      </c>
      <c r="H628" s="31">
        <v>19.000900000000001</v>
      </c>
      <c r="I628" s="31">
        <v>1148.777</v>
      </c>
      <c r="J628" s="31">
        <v>1847.3009999999999</v>
      </c>
      <c r="K628" s="31">
        <v>1013.408</v>
      </c>
      <c r="L628" s="31" t="s">
        <v>108</v>
      </c>
      <c r="M628" s="31" t="s">
        <v>108</v>
      </c>
      <c r="N628" s="31" t="s">
        <v>108</v>
      </c>
      <c r="O628" s="31" t="s">
        <v>108</v>
      </c>
      <c r="P628" s="31" t="s">
        <v>108</v>
      </c>
      <c r="Q628" s="31" t="s">
        <v>108</v>
      </c>
      <c r="R628" s="31">
        <v>87.9</v>
      </c>
      <c r="S628" s="31" t="s">
        <v>108</v>
      </c>
    </row>
    <row r="629" spans="1:19" x14ac:dyDescent="0.35">
      <c r="A629" s="2">
        <v>33749</v>
      </c>
      <c r="B629" s="31" t="s">
        <v>108</v>
      </c>
      <c r="C629" s="31">
        <v>328.36</v>
      </c>
      <c r="D629" s="31" t="s">
        <v>108</v>
      </c>
      <c r="E629" s="31">
        <v>159.11619999999999</v>
      </c>
      <c r="F629" s="31">
        <v>54.443899999999999</v>
      </c>
      <c r="G629" s="31">
        <v>177.375</v>
      </c>
      <c r="H629" s="31">
        <v>19.000900000000001</v>
      </c>
      <c r="I629" s="31">
        <v>1149.002</v>
      </c>
      <c r="J629" s="31">
        <v>1847.3009999999999</v>
      </c>
      <c r="K629" s="31">
        <v>1012.716</v>
      </c>
      <c r="L629" s="31" t="s">
        <v>108</v>
      </c>
      <c r="M629" s="31" t="s">
        <v>108</v>
      </c>
      <c r="N629" s="31" t="s">
        <v>108</v>
      </c>
      <c r="O629" s="31" t="s">
        <v>108</v>
      </c>
      <c r="P629" s="31" t="s">
        <v>108</v>
      </c>
      <c r="Q629" s="31" t="s">
        <v>108</v>
      </c>
      <c r="R629" s="31">
        <v>87.9</v>
      </c>
      <c r="S629" s="31" t="s">
        <v>108</v>
      </c>
    </row>
    <row r="630" spans="1:19" x14ac:dyDescent="0.35">
      <c r="A630" s="2">
        <v>33750</v>
      </c>
      <c r="B630" s="31" t="s">
        <v>108</v>
      </c>
      <c r="C630" s="31">
        <v>341.44499999999999</v>
      </c>
      <c r="D630" s="31" t="s">
        <v>108</v>
      </c>
      <c r="E630" s="31">
        <v>158.7227</v>
      </c>
      <c r="F630" s="31">
        <v>54.491999999999997</v>
      </c>
      <c r="G630" s="31">
        <v>179.38390000000001</v>
      </c>
      <c r="H630" s="31">
        <v>18.656199999999998</v>
      </c>
      <c r="I630" s="31">
        <v>1147.652</v>
      </c>
      <c r="J630" s="31">
        <v>1833.4760000000001</v>
      </c>
      <c r="K630" s="31">
        <v>1011.3339999999999</v>
      </c>
      <c r="L630" s="31" t="s">
        <v>108</v>
      </c>
      <c r="M630" s="31" t="s">
        <v>108</v>
      </c>
      <c r="N630" s="31" t="s">
        <v>108</v>
      </c>
      <c r="O630" s="31" t="s">
        <v>108</v>
      </c>
      <c r="P630" s="31" t="s">
        <v>108</v>
      </c>
      <c r="Q630" s="31" t="s">
        <v>108</v>
      </c>
      <c r="R630" s="31">
        <v>87.65</v>
      </c>
      <c r="S630" s="31" t="s">
        <v>108</v>
      </c>
    </row>
    <row r="631" spans="1:19" x14ac:dyDescent="0.35">
      <c r="A631" s="2">
        <v>33751</v>
      </c>
      <c r="B631" s="31" t="s">
        <v>108</v>
      </c>
      <c r="C631" s="31">
        <v>337.45800000000003</v>
      </c>
      <c r="D631" s="31" t="s">
        <v>108</v>
      </c>
      <c r="E631" s="31">
        <v>158.25030000000001</v>
      </c>
      <c r="F631" s="31">
        <v>54.475999999999999</v>
      </c>
      <c r="G631" s="31">
        <v>180.05350000000001</v>
      </c>
      <c r="H631" s="31">
        <v>18.440799999999999</v>
      </c>
      <c r="I631" s="31">
        <v>1143.827</v>
      </c>
      <c r="J631" s="31">
        <v>1836.279</v>
      </c>
      <c r="K631" s="31">
        <v>1010.297</v>
      </c>
      <c r="L631" s="31" t="s">
        <v>108</v>
      </c>
      <c r="M631" s="31" t="s">
        <v>108</v>
      </c>
      <c r="N631" s="31" t="s">
        <v>108</v>
      </c>
      <c r="O631" s="31" t="s">
        <v>108</v>
      </c>
      <c r="P631" s="31" t="s">
        <v>108</v>
      </c>
      <c r="Q631" s="31" t="s">
        <v>108</v>
      </c>
      <c r="R631" s="31">
        <v>88.83</v>
      </c>
      <c r="S631" s="31" t="s">
        <v>108</v>
      </c>
    </row>
    <row r="632" spans="1:19" x14ac:dyDescent="0.35">
      <c r="A632" s="2">
        <v>33752</v>
      </c>
      <c r="B632" s="31" t="s">
        <v>108</v>
      </c>
      <c r="C632" s="31">
        <v>337.35599999999999</v>
      </c>
      <c r="D632" s="31" t="s">
        <v>108</v>
      </c>
      <c r="E632" s="31">
        <v>158.3288</v>
      </c>
      <c r="F632" s="31">
        <v>54.315800000000003</v>
      </c>
      <c r="G632" s="31">
        <v>179.6071</v>
      </c>
      <c r="H632" s="31">
        <v>18.333100000000002</v>
      </c>
      <c r="I632" s="31">
        <v>1145.0640000000001</v>
      </c>
      <c r="J632" s="31">
        <v>1844.277</v>
      </c>
      <c r="K632" s="31">
        <v>1010.297</v>
      </c>
      <c r="L632" s="31" t="s">
        <v>108</v>
      </c>
      <c r="M632" s="31" t="s">
        <v>108</v>
      </c>
      <c r="N632" s="31" t="s">
        <v>108</v>
      </c>
      <c r="O632" s="31" t="s">
        <v>108</v>
      </c>
      <c r="P632" s="31" t="s">
        <v>108</v>
      </c>
      <c r="Q632" s="31" t="s">
        <v>108</v>
      </c>
      <c r="R632" s="31">
        <v>88.27</v>
      </c>
      <c r="S632" s="31" t="s">
        <v>108</v>
      </c>
    </row>
    <row r="633" spans="1:19" x14ac:dyDescent="0.35">
      <c r="A633" s="2">
        <v>33753</v>
      </c>
      <c r="B633" s="31" t="s">
        <v>108</v>
      </c>
      <c r="C633" s="31">
        <v>340.065</v>
      </c>
      <c r="D633" s="31" t="s">
        <v>108</v>
      </c>
      <c r="E633" s="31">
        <v>158.72030000000001</v>
      </c>
      <c r="F633" s="31">
        <v>54.2196</v>
      </c>
      <c r="G633" s="31">
        <v>182.732</v>
      </c>
      <c r="H633" s="31">
        <v>18.613099999999999</v>
      </c>
      <c r="I633" s="31">
        <v>1149.002</v>
      </c>
      <c r="J633" s="31">
        <v>1850.4690000000001</v>
      </c>
      <c r="K633" s="31">
        <v>1012.371</v>
      </c>
      <c r="L633" s="31" t="s">
        <v>108</v>
      </c>
      <c r="M633" s="31" t="s">
        <v>108</v>
      </c>
      <c r="N633" s="31" t="s">
        <v>108</v>
      </c>
      <c r="O633" s="31" t="s">
        <v>108</v>
      </c>
      <c r="P633" s="31" t="s">
        <v>108</v>
      </c>
      <c r="Q633" s="31" t="s">
        <v>108</v>
      </c>
      <c r="R633" s="31">
        <v>87.22</v>
      </c>
      <c r="S633" s="31" t="s">
        <v>108</v>
      </c>
    </row>
    <row r="634" spans="1:19" x14ac:dyDescent="0.35">
      <c r="A634" s="2">
        <v>33756</v>
      </c>
      <c r="B634" s="31" t="s">
        <v>108</v>
      </c>
      <c r="C634" s="31">
        <v>336.947</v>
      </c>
      <c r="D634" s="31" t="s">
        <v>108</v>
      </c>
      <c r="E634" s="31">
        <v>160.5821</v>
      </c>
      <c r="F634" s="31">
        <v>54.411900000000003</v>
      </c>
      <c r="G634" s="31">
        <v>184.66640000000001</v>
      </c>
      <c r="H634" s="31">
        <v>18.9147</v>
      </c>
      <c r="I634" s="31">
        <v>1151.251</v>
      </c>
      <c r="J634" s="31">
        <v>1842.0260000000001</v>
      </c>
      <c r="K634" s="31">
        <v>1010.297</v>
      </c>
      <c r="L634" s="31" t="s">
        <v>108</v>
      </c>
      <c r="M634" s="31" t="s">
        <v>108</v>
      </c>
      <c r="N634" s="31" t="s">
        <v>108</v>
      </c>
      <c r="O634" s="31" t="s">
        <v>108</v>
      </c>
      <c r="P634" s="31" t="s">
        <v>108</v>
      </c>
      <c r="Q634" s="31" t="s">
        <v>108</v>
      </c>
      <c r="R634" s="31">
        <v>87.1</v>
      </c>
      <c r="S634" s="31" t="s">
        <v>108</v>
      </c>
    </row>
    <row r="635" spans="1:19" x14ac:dyDescent="0.35">
      <c r="A635" s="2">
        <v>33757</v>
      </c>
      <c r="B635" s="31" t="s">
        <v>108</v>
      </c>
      <c r="C635" s="31">
        <v>336.28199999999998</v>
      </c>
      <c r="D635" s="31" t="s">
        <v>108</v>
      </c>
      <c r="E635" s="31">
        <v>160.66059999999999</v>
      </c>
      <c r="F635" s="31">
        <v>54.668199999999999</v>
      </c>
      <c r="G635" s="31">
        <v>187.49369999999999</v>
      </c>
      <c r="H635" s="31">
        <v>18.677700000000002</v>
      </c>
      <c r="I635" s="31">
        <v>1149.3389999999999</v>
      </c>
      <c r="J635" s="31">
        <v>1849.3430000000001</v>
      </c>
      <c r="K635" s="31">
        <v>1009.318</v>
      </c>
      <c r="L635" s="31" t="s">
        <v>108</v>
      </c>
      <c r="M635" s="31" t="s">
        <v>108</v>
      </c>
      <c r="N635" s="31" t="s">
        <v>108</v>
      </c>
      <c r="O635" s="31" t="s">
        <v>108</v>
      </c>
      <c r="P635" s="31" t="s">
        <v>108</v>
      </c>
      <c r="Q635" s="31" t="s">
        <v>108</v>
      </c>
      <c r="R635" s="31">
        <v>87.34</v>
      </c>
      <c r="S635" s="31" t="s">
        <v>108</v>
      </c>
    </row>
    <row r="636" spans="1:19" x14ac:dyDescent="0.35">
      <c r="A636" s="2">
        <v>33758</v>
      </c>
      <c r="B636" s="31" t="s">
        <v>108</v>
      </c>
      <c r="C636" s="31">
        <v>344.05200000000002</v>
      </c>
      <c r="D636" s="31" t="s">
        <v>108</v>
      </c>
      <c r="E636" s="31">
        <v>160.2672</v>
      </c>
      <c r="F636" s="31">
        <v>54.572099999999999</v>
      </c>
      <c r="G636" s="31">
        <v>184.964</v>
      </c>
      <c r="H636" s="31">
        <v>18.548500000000001</v>
      </c>
      <c r="I636" s="31">
        <v>1150.576</v>
      </c>
      <c r="J636" s="31">
        <v>1851.0319999999999</v>
      </c>
      <c r="K636" s="31">
        <v>1007.823</v>
      </c>
      <c r="L636" s="31" t="s">
        <v>108</v>
      </c>
      <c r="M636" s="31" t="s">
        <v>108</v>
      </c>
      <c r="N636" s="31" t="s">
        <v>108</v>
      </c>
      <c r="O636" s="31" t="s">
        <v>108</v>
      </c>
      <c r="P636" s="31" t="s">
        <v>108</v>
      </c>
      <c r="Q636" s="31" t="s">
        <v>108</v>
      </c>
      <c r="R636" s="31">
        <v>87.26</v>
      </c>
      <c r="S636" s="31" t="s">
        <v>108</v>
      </c>
    </row>
    <row r="637" spans="1:19" x14ac:dyDescent="0.35">
      <c r="A637" s="2">
        <v>33759</v>
      </c>
      <c r="B637" s="31" t="s">
        <v>108</v>
      </c>
      <c r="C637" s="31">
        <v>343.33600000000001</v>
      </c>
      <c r="D637" s="31" t="s">
        <v>108</v>
      </c>
      <c r="E637" s="31">
        <v>163.798</v>
      </c>
      <c r="F637" s="31">
        <v>54.572099999999999</v>
      </c>
      <c r="G637" s="31">
        <v>184.44319999999999</v>
      </c>
      <c r="H637" s="31">
        <v>18.376100000000001</v>
      </c>
      <c r="I637" s="31">
        <v>1150.604</v>
      </c>
      <c r="J637" s="31">
        <v>1850.4690000000001</v>
      </c>
      <c r="K637" s="31">
        <v>1009.8920000000001</v>
      </c>
      <c r="L637" s="31" t="s">
        <v>108</v>
      </c>
      <c r="M637" s="31" t="s">
        <v>108</v>
      </c>
      <c r="N637" s="31" t="s">
        <v>108</v>
      </c>
      <c r="O637" s="31" t="s">
        <v>108</v>
      </c>
      <c r="P637" s="31" t="s">
        <v>108</v>
      </c>
      <c r="Q637" s="31" t="s">
        <v>108</v>
      </c>
      <c r="R637" s="31">
        <v>87.08</v>
      </c>
      <c r="S637" s="31" t="s">
        <v>108</v>
      </c>
    </row>
    <row r="638" spans="1:19" x14ac:dyDescent="0.35">
      <c r="A638" s="2">
        <v>33760</v>
      </c>
      <c r="B638" s="31" t="s">
        <v>108</v>
      </c>
      <c r="C638" s="31">
        <v>343.69400000000002</v>
      </c>
      <c r="D638" s="31" t="s">
        <v>108</v>
      </c>
      <c r="E638" s="31">
        <v>163.48339999999999</v>
      </c>
      <c r="F638" s="31">
        <v>54.588099999999997</v>
      </c>
      <c r="G638" s="31">
        <v>180.4255</v>
      </c>
      <c r="H638" s="31">
        <v>18.4192</v>
      </c>
      <c r="I638" s="31">
        <v>1150.491</v>
      </c>
      <c r="J638" s="31">
        <v>1855.5350000000001</v>
      </c>
      <c r="K638" s="31">
        <v>1011.385</v>
      </c>
      <c r="L638" s="31" t="s">
        <v>108</v>
      </c>
      <c r="M638" s="31" t="s">
        <v>108</v>
      </c>
      <c r="N638" s="31" t="s">
        <v>108</v>
      </c>
      <c r="O638" s="31" t="s">
        <v>108</v>
      </c>
      <c r="P638" s="31" t="s">
        <v>108</v>
      </c>
      <c r="Q638" s="31" t="s">
        <v>108</v>
      </c>
      <c r="R638" s="31">
        <v>86.58</v>
      </c>
      <c r="S638" s="31" t="s">
        <v>108</v>
      </c>
    </row>
    <row r="639" spans="1:19" x14ac:dyDescent="0.35">
      <c r="A639" s="2">
        <v>33763</v>
      </c>
      <c r="B639" s="31" t="s">
        <v>108</v>
      </c>
      <c r="C639" s="31">
        <v>343.47899999999998</v>
      </c>
      <c r="D639" s="31" t="s">
        <v>108</v>
      </c>
      <c r="E639" s="31">
        <v>162.96350000000001</v>
      </c>
      <c r="F639" s="31">
        <v>54.491999999999997</v>
      </c>
      <c r="G639" s="31">
        <v>184.92580000000001</v>
      </c>
      <c r="H639" s="31">
        <v>18.431999999999999</v>
      </c>
      <c r="I639" s="31">
        <v>1149.0509999999999</v>
      </c>
      <c r="J639" s="31">
        <v>1856.098</v>
      </c>
      <c r="K639" s="31">
        <v>1011.385</v>
      </c>
      <c r="L639" s="31" t="s">
        <v>108</v>
      </c>
      <c r="M639" s="31" t="s">
        <v>108</v>
      </c>
      <c r="N639" s="31" t="s">
        <v>108</v>
      </c>
      <c r="O639" s="31" t="s">
        <v>108</v>
      </c>
      <c r="P639" s="31" t="s">
        <v>108</v>
      </c>
      <c r="Q639" s="31" t="s">
        <v>108</v>
      </c>
      <c r="R639" s="31">
        <v>86.57</v>
      </c>
      <c r="S639" s="31" t="s">
        <v>108</v>
      </c>
    </row>
    <row r="640" spans="1:19" x14ac:dyDescent="0.35">
      <c r="A640" s="2">
        <v>33764</v>
      </c>
      <c r="B640" s="31" t="s">
        <v>108</v>
      </c>
      <c r="C640" s="31">
        <v>341.88299999999998</v>
      </c>
      <c r="D640" s="31" t="s">
        <v>108</v>
      </c>
      <c r="E640" s="31">
        <v>163.19880000000001</v>
      </c>
      <c r="F640" s="31">
        <v>54.508000000000003</v>
      </c>
      <c r="G640" s="31">
        <v>187.37100000000001</v>
      </c>
      <c r="H640" s="31">
        <v>18.068899999999999</v>
      </c>
      <c r="I640" s="31">
        <v>1149.616</v>
      </c>
      <c r="J640" s="31">
        <v>1852.72</v>
      </c>
      <c r="K640" s="31">
        <v>1014.831</v>
      </c>
      <c r="L640" s="31" t="s">
        <v>108</v>
      </c>
      <c r="M640" s="31" t="s">
        <v>108</v>
      </c>
      <c r="N640" s="31" t="s">
        <v>108</v>
      </c>
      <c r="O640" s="31" t="s">
        <v>108</v>
      </c>
      <c r="P640" s="31" t="s">
        <v>108</v>
      </c>
      <c r="Q640" s="31" t="s">
        <v>108</v>
      </c>
      <c r="R640" s="31">
        <v>86.72</v>
      </c>
      <c r="S640" s="31" t="s">
        <v>108</v>
      </c>
    </row>
    <row r="641" spans="1:19" x14ac:dyDescent="0.35">
      <c r="A641" s="2">
        <v>33765</v>
      </c>
      <c r="B641" s="31" t="s">
        <v>108</v>
      </c>
      <c r="C641" s="31">
        <v>343.58199999999999</v>
      </c>
      <c r="D641" s="31" t="s">
        <v>108</v>
      </c>
      <c r="E641" s="31">
        <v>162.2347</v>
      </c>
      <c r="F641" s="31">
        <v>54.443899999999999</v>
      </c>
      <c r="G641" s="31">
        <v>186.0368</v>
      </c>
      <c r="H641" s="31">
        <v>17.329499999999999</v>
      </c>
      <c r="I641" s="31">
        <v>1149.8420000000001</v>
      </c>
      <c r="J641" s="31">
        <v>1852.1579999999999</v>
      </c>
      <c r="K641" s="31">
        <v>1014.602</v>
      </c>
      <c r="L641" s="31" t="s">
        <v>108</v>
      </c>
      <c r="M641" s="31" t="s">
        <v>108</v>
      </c>
      <c r="N641" s="31" t="s">
        <v>108</v>
      </c>
      <c r="O641" s="31" t="s">
        <v>108</v>
      </c>
      <c r="P641" s="31" t="s">
        <v>108</v>
      </c>
      <c r="Q641" s="31" t="s">
        <v>108</v>
      </c>
      <c r="R641" s="31">
        <v>86.78</v>
      </c>
      <c r="S641" s="31" t="s">
        <v>108</v>
      </c>
    </row>
    <row r="642" spans="1:19" x14ac:dyDescent="0.35">
      <c r="A642" s="2">
        <v>33766</v>
      </c>
      <c r="B642" s="31" t="s">
        <v>108</v>
      </c>
      <c r="C642" s="31">
        <v>339.13799999999998</v>
      </c>
      <c r="D642" s="31" t="s">
        <v>108</v>
      </c>
      <c r="E642" s="31">
        <v>161.74619999999999</v>
      </c>
      <c r="F642" s="31">
        <v>54.844499999999996</v>
      </c>
      <c r="G642" s="31">
        <v>184.60659999999999</v>
      </c>
      <c r="H642" s="31">
        <v>17.552600000000002</v>
      </c>
      <c r="I642" s="31">
        <v>1150.7460000000001</v>
      </c>
      <c r="J642" s="31">
        <v>1854.972</v>
      </c>
      <c r="K642" s="31">
        <v>1014.946</v>
      </c>
      <c r="L642" s="31" t="s">
        <v>108</v>
      </c>
      <c r="M642" s="31" t="s">
        <v>108</v>
      </c>
      <c r="N642" s="31" t="s">
        <v>108</v>
      </c>
      <c r="O642" s="31" t="s">
        <v>108</v>
      </c>
      <c r="P642" s="31" t="s">
        <v>108</v>
      </c>
      <c r="Q642" s="31" t="s">
        <v>108</v>
      </c>
      <c r="R642" s="31">
        <v>86.01</v>
      </c>
      <c r="S642" s="31" t="s">
        <v>108</v>
      </c>
    </row>
    <row r="643" spans="1:19" x14ac:dyDescent="0.35">
      <c r="A643" s="2">
        <v>33767</v>
      </c>
      <c r="B643" s="31" t="s">
        <v>108</v>
      </c>
      <c r="C643" s="31">
        <v>338.67700000000002</v>
      </c>
      <c r="D643" s="31" t="s">
        <v>108</v>
      </c>
      <c r="E643" s="31">
        <v>162.37219999999999</v>
      </c>
      <c r="F643" s="31">
        <v>55.228999999999999</v>
      </c>
      <c r="G643" s="31">
        <v>183.66249999999999</v>
      </c>
      <c r="H643" s="31">
        <v>17.920400000000001</v>
      </c>
      <c r="I643" s="31">
        <v>1150.7460000000001</v>
      </c>
      <c r="J643" s="31">
        <v>1860.038</v>
      </c>
      <c r="K643" s="31">
        <v>1013.338</v>
      </c>
      <c r="L643" s="31" t="s">
        <v>108</v>
      </c>
      <c r="M643" s="31" t="s">
        <v>108</v>
      </c>
      <c r="N643" s="31" t="s">
        <v>108</v>
      </c>
      <c r="O643" s="31" t="s">
        <v>108</v>
      </c>
      <c r="P643" s="31" t="s">
        <v>108</v>
      </c>
      <c r="Q643" s="31" t="s">
        <v>108</v>
      </c>
      <c r="R643" s="31">
        <v>85.97</v>
      </c>
      <c r="S643" s="31" t="s">
        <v>108</v>
      </c>
    </row>
    <row r="644" spans="1:19" x14ac:dyDescent="0.35">
      <c r="A644" s="2">
        <v>33770</v>
      </c>
      <c r="B644" s="31" t="s">
        <v>108</v>
      </c>
      <c r="C644" s="31">
        <v>337.04</v>
      </c>
      <c r="D644" s="31" t="s">
        <v>108</v>
      </c>
      <c r="E644" s="31">
        <v>162.6858</v>
      </c>
      <c r="F644" s="31">
        <v>55.261099999999999</v>
      </c>
      <c r="G644" s="31">
        <v>177.27170000000001</v>
      </c>
      <c r="H644" s="31">
        <v>17.613900000000001</v>
      </c>
      <c r="I644" s="31">
        <v>1150.972</v>
      </c>
      <c r="J644" s="31">
        <v>1861.164</v>
      </c>
      <c r="K644" s="31">
        <v>1011.73</v>
      </c>
      <c r="L644" s="31" t="s">
        <v>108</v>
      </c>
      <c r="M644" s="31" t="s">
        <v>108</v>
      </c>
      <c r="N644" s="31" t="s">
        <v>108</v>
      </c>
      <c r="O644" s="31" t="s">
        <v>108</v>
      </c>
      <c r="P644" s="31" t="s">
        <v>108</v>
      </c>
      <c r="Q644" s="31" t="s">
        <v>108</v>
      </c>
      <c r="R644" s="31">
        <v>85.72</v>
      </c>
      <c r="S644" s="31" t="s">
        <v>108</v>
      </c>
    </row>
    <row r="645" spans="1:19" x14ac:dyDescent="0.35">
      <c r="A645" s="2">
        <v>33771</v>
      </c>
      <c r="B645" s="31" t="s">
        <v>108</v>
      </c>
      <c r="C645" s="31">
        <v>336.06700000000001</v>
      </c>
      <c r="D645" s="31" t="s">
        <v>108</v>
      </c>
      <c r="E645" s="31">
        <v>163.07769999999999</v>
      </c>
      <c r="F645" s="31">
        <v>55.116900000000001</v>
      </c>
      <c r="G645" s="31">
        <v>177.4896</v>
      </c>
      <c r="H645" s="31">
        <v>17.450399999999998</v>
      </c>
      <c r="I645" s="31">
        <v>1151.1969999999999</v>
      </c>
      <c r="J645" s="31">
        <v>1866.7919999999999</v>
      </c>
      <c r="K645" s="31">
        <v>1012.534</v>
      </c>
      <c r="L645" s="31" t="s">
        <v>108</v>
      </c>
      <c r="M645" s="31" t="s">
        <v>108</v>
      </c>
      <c r="N645" s="31" t="s">
        <v>108</v>
      </c>
      <c r="O645" s="31" t="s">
        <v>108</v>
      </c>
      <c r="P645" s="31" t="s">
        <v>108</v>
      </c>
      <c r="Q645" s="31" t="s">
        <v>108</v>
      </c>
      <c r="R645" s="31">
        <v>85.44</v>
      </c>
      <c r="S645" s="31" t="s">
        <v>108</v>
      </c>
    </row>
    <row r="646" spans="1:19" x14ac:dyDescent="0.35">
      <c r="A646" s="2">
        <v>33772</v>
      </c>
      <c r="B646" s="31" t="s">
        <v>108</v>
      </c>
      <c r="C646" s="31">
        <v>338.012</v>
      </c>
      <c r="D646" s="31" t="s">
        <v>108</v>
      </c>
      <c r="E646" s="31">
        <v>164.0925</v>
      </c>
      <c r="F646" s="31">
        <v>54.940600000000003</v>
      </c>
      <c r="G646" s="31">
        <v>179.66820000000001</v>
      </c>
      <c r="H646" s="31">
        <v>17.6343</v>
      </c>
      <c r="I646" s="31">
        <v>1155.6030000000001</v>
      </c>
      <c r="J646" s="31">
        <v>1869.607</v>
      </c>
      <c r="K646" s="31">
        <v>1012.419</v>
      </c>
      <c r="L646" s="31" t="s">
        <v>108</v>
      </c>
      <c r="M646" s="31" t="s">
        <v>108</v>
      </c>
      <c r="N646" s="31" t="s">
        <v>108</v>
      </c>
      <c r="O646" s="31" t="s">
        <v>108</v>
      </c>
      <c r="P646" s="31" t="s">
        <v>108</v>
      </c>
      <c r="Q646" s="31" t="s">
        <v>108</v>
      </c>
      <c r="R646" s="31">
        <v>85.95</v>
      </c>
      <c r="S646" s="31" t="s">
        <v>108</v>
      </c>
    </row>
    <row r="647" spans="1:19" x14ac:dyDescent="0.35">
      <c r="A647" s="2">
        <v>33773</v>
      </c>
      <c r="B647" s="31" t="s">
        <v>108</v>
      </c>
      <c r="C647" s="31">
        <v>335.50400000000002</v>
      </c>
      <c r="D647" s="31" t="s">
        <v>108</v>
      </c>
      <c r="E647" s="31">
        <v>164.48429999999999</v>
      </c>
      <c r="F647" s="31">
        <v>55.148899999999998</v>
      </c>
      <c r="G647" s="31">
        <v>179.8861</v>
      </c>
      <c r="H647" s="31">
        <v>17.838699999999999</v>
      </c>
      <c r="I647" s="31">
        <v>1156.393</v>
      </c>
      <c r="J647" s="31">
        <v>1873.547</v>
      </c>
      <c r="K647" s="31">
        <v>1012.419</v>
      </c>
      <c r="L647" s="31" t="s">
        <v>108</v>
      </c>
      <c r="M647" s="31" t="s">
        <v>108</v>
      </c>
      <c r="N647" s="31" t="s">
        <v>108</v>
      </c>
      <c r="O647" s="31" t="s">
        <v>108</v>
      </c>
      <c r="P647" s="31" t="s">
        <v>108</v>
      </c>
      <c r="Q647" s="31" t="s">
        <v>108</v>
      </c>
      <c r="R647" s="31">
        <v>85.61</v>
      </c>
      <c r="S647" s="31" t="s">
        <v>108</v>
      </c>
    </row>
    <row r="648" spans="1:19" x14ac:dyDescent="0.35">
      <c r="A648" s="2">
        <v>33774</v>
      </c>
      <c r="B648" s="31" t="s">
        <v>108</v>
      </c>
      <c r="C648" s="31">
        <v>336.32299999999998</v>
      </c>
      <c r="D648" s="31" t="s">
        <v>108</v>
      </c>
      <c r="E648" s="31">
        <v>164.87610000000001</v>
      </c>
      <c r="F648" s="31">
        <v>54.860500000000002</v>
      </c>
      <c r="G648" s="31">
        <v>179.59559999999999</v>
      </c>
      <c r="H648" s="31">
        <v>18.042999999999999</v>
      </c>
      <c r="I648" s="31">
        <v>1157.4100000000001</v>
      </c>
      <c r="J648" s="31">
        <v>1866.7919999999999</v>
      </c>
      <c r="K648" s="31">
        <v>1011.845</v>
      </c>
      <c r="L648" s="31" t="s">
        <v>108</v>
      </c>
      <c r="M648" s="31" t="s">
        <v>108</v>
      </c>
      <c r="N648" s="31" t="s">
        <v>108</v>
      </c>
      <c r="O648" s="31" t="s">
        <v>108</v>
      </c>
      <c r="P648" s="31" t="s">
        <v>108</v>
      </c>
      <c r="Q648" s="31" t="s">
        <v>108</v>
      </c>
      <c r="R648" s="31">
        <v>85.91</v>
      </c>
      <c r="S648" s="31" t="s">
        <v>108</v>
      </c>
    </row>
    <row r="649" spans="1:19" x14ac:dyDescent="0.35">
      <c r="A649" s="2">
        <v>33777</v>
      </c>
      <c r="B649" s="31" t="s">
        <v>108</v>
      </c>
      <c r="C649" s="31">
        <v>335.14600000000002</v>
      </c>
      <c r="D649" s="31" t="s">
        <v>108</v>
      </c>
      <c r="E649" s="31">
        <v>164.87610000000001</v>
      </c>
      <c r="F649" s="31">
        <v>55.309100000000001</v>
      </c>
      <c r="G649" s="31">
        <v>177.0538</v>
      </c>
      <c r="H649" s="31">
        <v>17.6752</v>
      </c>
      <c r="I649" s="31">
        <v>1157.5229999999999</v>
      </c>
      <c r="J649" s="31">
        <v>1867.9179999999999</v>
      </c>
      <c r="K649" s="31">
        <v>1010.811</v>
      </c>
      <c r="L649" s="31" t="s">
        <v>108</v>
      </c>
      <c r="M649" s="31" t="s">
        <v>108</v>
      </c>
      <c r="N649" s="31" t="s">
        <v>108</v>
      </c>
      <c r="O649" s="31" t="s">
        <v>108</v>
      </c>
      <c r="P649" s="31" t="s">
        <v>108</v>
      </c>
      <c r="Q649" s="31" t="s">
        <v>108</v>
      </c>
      <c r="R649" s="31">
        <v>85.58</v>
      </c>
      <c r="S649" s="31" t="s">
        <v>108</v>
      </c>
    </row>
    <row r="650" spans="1:19" x14ac:dyDescent="0.35">
      <c r="A650" s="2">
        <v>33778</v>
      </c>
      <c r="B650" s="31" t="s">
        <v>108</v>
      </c>
      <c r="C650" s="31">
        <v>336.37400000000002</v>
      </c>
      <c r="D650" s="31" t="s">
        <v>108</v>
      </c>
      <c r="E650" s="31">
        <v>165.65790000000001</v>
      </c>
      <c r="F650" s="31">
        <v>55.4373</v>
      </c>
      <c r="G650" s="31">
        <v>179.66820000000001</v>
      </c>
      <c r="H650" s="31">
        <v>17.184799999999999</v>
      </c>
      <c r="I650" s="31">
        <v>1156.1679999999999</v>
      </c>
      <c r="J650" s="31">
        <v>1863.415</v>
      </c>
      <c r="K650" s="31">
        <v>1006.905</v>
      </c>
      <c r="L650" s="31" t="s">
        <v>108</v>
      </c>
      <c r="M650" s="31" t="s">
        <v>108</v>
      </c>
      <c r="N650" s="31" t="s">
        <v>108</v>
      </c>
      <c r="O650" s="31" t="s">
        <v>108</v>
      </c>
      <c r="P650" s="31" t="s">
        <v>108</v>
      </c>
      <c r="Q650" s="31" t="s">
        <v>108</v>
      </c>
      <c r="R650" s="31">
        <v>85.57</v>
      </c>
      <c r="S650" s="31" t="s">
        <v>108</v>
      </c>
    </row>
    <row r="651" spans="1:19" x14ac:dyDescent="0.35">
      <c r="A651" s="2">
        <v>33779</v>
      </c>
      <c r="B651" s="31" t="s">
        <v>108</v>
      </c>
      <c r="C651" s="31">
        <v>335.50400000000002</v>
      </c>
      <c r="D651" s="31" t="s">
        <v>108</v>
      </c>
      <c r="E651" s="31">
        <v>168.66569999999999</v>
      </c>
      <c r="F651" s="31">
        <v>55.164900000000003</v>
      </c>
      <c r="G651" s="31">
        <v>178.2158</v>
      </c>
      <c r="H651" s="31">
        <v>16.980499999999999</v>
      </c>
      <c r="I651" s="31">
        <v>1158.088</v>
      </c>
      <c r="J651" s="31">
        <v>1870.732</v>
      </c>
      <c r="K651" s="31">
        <v>1007.25</v>
      </c>
      <c r="L651" s="31" t="s">
        <v>108</v>
      </c>
      <c r="M651" s="31" t="s">
        <v>108</v>
      </c>
      <c r="N651" s="31" t="s">
        <v>108</v>
      </c>
      <c r="O651" s="31" t="s">
        <v>108</v>
      </c>
      <c r="P651" s="31" t="s">
        <v>108</v>
      </c>
      <c r="Q651" s="31" t="s">
        <v>108</v>
      </c>
      <c r="R651" s="31">
        <v>84.9</v>
      </c>
      <c r="S651" s="31" t="s">
        <v>108</v>
      </c>
    </row>
    <row r="652" spans="1:19" x14ac:dyDescent="0.35">
      <c r="A652" s="2">
        <v>33780</v>
      </c>
      <c r="B652" s="31" t="s">
        <v>108</v>
      </c>
      <c r="C652" s="31">
        <v>327.11200000000002</v>
      </c>
      <c r="D652" s="31" t="s">
        <v>108</v>
      </c>
      <c r="E652" s="31">
        <v>169.75790000000001</v>
      </c>
      <c r="F652" s="31">
        <v>55.213000000000001</v>
      </c>
      <c r="G652" s="31">
        <v>181.1207</v>
      </c>
      <c r="H652" s="31">
        <v>17.43</v>
      </c>
      <c r="I652" s="31">
        <v>1158.4269999999999</v>
      </c>
      <c r="J652" s="31">
        <v>1878.6130000000001</v>
      </c>
      <c r="K652" s="31">
        <v>1006.56</v>
      </c>
      <c r="L652" s="31" t="s">
        <v>108</v>
      </c>
      <c r="M652" s="31" t="s">
        <v>108</v>
      </c>
      <c r="N652" s="31" t="s">
        <v>108</v>
      </c>
      <c r="O652" s="31" t="s">
        <v>108</v>
      </c>
      <c r="P652" s="31" t="s">
        <v>108</v>
      </c>
      <c r="Q652" s="31" t="s">
        <v>108</v>
      </c>
      <c r="R652" s="31">
        <v>84.28</v>
      </c>
      <c r="S652" s="31" t="s">
        <v>108</v>
      </c>
    </row>
    <row r="653" spans="1:19" x14ac:dyDescent="0.35">
      <c r="A653" s="2">
        <v>33781</v>
      </c>
      <c r="B653" s="31" t="s">
        <v>108</v>
      </c>
      <c r="C653" s="31">
        <v>324.96199999999999</v>
      </c>
      <c r="D653" s="31" t="s">
        <v>108</v>
      </c>
      <c r="E653" s="31">
        <v>169.20650000000001</v>
      </c>
      <c r="F653" s="31">
        <v>55.100900000000003</v>
      </c>
      <c r="G653" s="31">
        <v>181.41120000000001</v>
      </c>
      <c r="H653" s="31">
        <v>18.574300000000001</v>
      </c>
      <c r="I653" s="31">
        <v>1162.154</v>
      </c>
      <c r="J653" s="31">
        <v>1877.4870000000001</v>
      </c>
      <c r="K653" s="31">
        <v>1006.101</v>
      </c>
      <c r="L653" s="31" t="s">
        <v>108</v>
      </c>
      <c r="M653" s="31" t="s">
        <v>108</v>
      </c>
      <c r="N653" s="31" t="s">
        <v>108</v>
      </c>
      <c r="O653" s="31" t="s">
        <v>108</v>
      </c>
      <c r="P653" s="31" t="s">
        <v>108</v>
      </c>
      <c r="Q653" s="31" t="s">
        <v>108</v>
      </c>
      <c r="R653" s="31">
        <v>84.13</v>
      </c>
      <c r="S653" s="31" t="s">
        <v>108</v>
      </c>
    </row>
    <row r="654" spans="1:19" x14ac:dyDescent="0.35">
      <c r="A654" s="2">
        <v>33784</v>
      </c>
      <c r="B654" s="31" t="s">
        <v>108</v>
      </c>
      <c r="C654" s="31">
        <v>319.74200000000002</v>
      </c>
      <c r="D654" s="31" t="s">
        <v>108</v>
      </c>
      <c r="E654" s="31">
        <v>173.86420000000001</v>
      </c>
      <c r="F654" s="31">
        <v>55.293100000000003</v>
      </c>
      <c r="G654" s="31">
        <v>180.90280000000001</v>
      </c>
      <c r="H654" s="31">
        <v>19.1873</v>
      </c>
      <c r="I654" s="31">
        <v>1161.364</v>
      </c>
      <c r="J654" s="31">
        <v>1881.99</v>
      </c>
      <c r="K654" s="31">
        <v>1007.479</v>
      </c>
      <c r="L654" s="31" t="s">
        <v>108</v>
      </c>
      <c r="M654" s="31" t="s">
        <v>108</v>
      </c>
      <c r="N654" s="31" t="s">
        <v>108</v>
      </c>
      <c r="O654" s="31" t="s">
        <v>108</v>
      </c>
      <c r="P654" s="31" t="s">
        <v>108</v>
      </c>
      <c r="Q654" s="31" t="s">
        <v>108</v>
      </c>
      <c r="R654" s="31">
        <v>83.62</v>
      </c>
      <c r="S654" s="31" t="s">
        <v>108</v>
      </c>
    </row>
    <row r="655" spans="1:19" x14ac:dyDescent="0.35">
      <c r="A655" s="2">
        <v>33785</v>
      </c>
      <c r="B655" s="31" t="s">
        <v>108</v>
      </c>
      <c r="C655" s="31">
        <v>311.86099999999999</v>
      </c>
      <c r="D655" s="31" t="s">
        <v>108</v>
      </c>
      <c r="E655" s="31">
        <v>172.1208</v>
      </c>
      <c r="F655" s="31">
        <v>55.180999999999997</v>
      </c>
      <c r="G655" s="31">
        <v>179.74090000000001</v>
      </c>
      <c r="H655" s="31">
        <v>19.4938</v>
      </c>
      <c r="I655" s="31">
        <v>1162.606</v>
      </c>
      <c r="J655" s="31">
        <v>1880.3009999999999</v>
      </c>
      <c r="K655" s="31">
        <v>1007.7089999999999</v>
      </c>
      <c r="L655" s="31" t="s">
        <v>108</v>
      </c>
      <c r="M655" s="31" t="s">
        <v>108</v>
      </c>
      <c r="N655" s="31" t="s">
        <v>108</v>
      </c>
      <c r="O655" s="31" t="s">
        <v>108</v>
      </c>
      <c r="P655" s="31" t="s">
        <v>108</v>
      </c>
      <c r="Q655" s="31" t="s">
        <v>108</v>
      </c>
      <c r="R655" s="31">
        <v>83.72</v>
      </c>
      <c r="S655" s="31" t="s">
        <v>108</v>
      </c>
    </row>
    <row r="656" spans="1:19" x14ac:dyDescent="0.35">
      <c r="A656" s="2">
        <v>33786</v>
      </c>
      <c r="B656" s="31" t="s">
        <v>108</v>
      </c>
      <c r="C656" s="31">
        <v>316.16000000000003</v>
      </c>
      <c r="D656" s="31" t="s">
        <v>108</v>
      </c>
      <c r="E656" s="31">
        <v>172.35579999999999</v>
      </c>
      <c r="F656" s="31">
        <v>55.373199999999997</v>
      </c>
      <c r="G656" s="31">
        <v>178.36099999999999</v>
      </c>
      <c r="H656" s="31">
        <v>19.596</v>
      </c>
      <c r="I656" s="31">
        <v>1164.865</v>
      </c>
      <c r="J656" s="31">
        <v>1883.6780000000001</v>
      </c>
      <c r="K656" s="31">
        <v>1008.513</v>
      </c>
      <c r="L656" s="31" t="s">
        <v>108</v>
      </c>
      <c r="M656" s="31" t="s">
        <v>108</v>
      </c>
      <c r="N656" s="31" t="s">
        <v>108</v>
      </c>
      <c r="O656" s="31" t="s">
        <v>108</v>
      </c>
      <c r="P656" s="31" t="s">
        <v>108</v>
      </c>
      <c r="Q656" s="31" t="s">
        <v>108</v>
      </c>
      <c r="R656" s="31">
        <v>83.64</v>
      </c>
      <c r="S656" s="31" t="s">
        <v>108</v>
      </c>
    </row>
    <row r="657" spans="1:19" x14ac:dyDescent="0.35">
      <c r="A657" s="2">
        <v>33787</v>
      </c>
      <c r="B657" s="31" t="s">
        <v>108</v>
      </c>
      <c r="C657" s="31">
        <v>319.589</v>
      </c>
      <c r="D657" s="31" t="s">
        <v>108</v>
      </c>
      <c r="E657" s="31">
        <v>175.6645</v>
      </c>
      <c r="F657" s="31">
        <v>55.6937</v>
      </c>
      <c r="G657" s="31">
        <v>175.67400000000001</v>
      </c>
      <c r="H657" s="31">
        <v>19.596</v>
      </c>
      <c r="I657" s="31">
        <v>1165.8820000000001</v>
      </c>
      <c r="J657" s="31">
        <v>1906.193</v>
      </c>
      <c r="K657" s="31">
        <v>1012.304</v>
      </c>
      <c r="L657" s="31" t="s">
        <v>108</v>
      </c>
      <c r="M657" s="31" t="s">
        <v>108</v>
      </c>
      <c r="N657" s="31" t="s">
        <v>108</v>
      </c>
      <c r="O657" s="31" t="s">
        <v>108</v>
      </c>
      <c r="P657" s="31" t="s">
        <v>108</v>
      </c>
      <c r="Q657" s="31" t="s">
        <v>108</v>
      </c>
      <c r="R657" s="31">
        <v>83.1</v>
      </c>
      <c r="S657" s="31" t="s">
        <v>108</v>
      </c>
    </row>
    <row r="658" spans="1:19" x14ac:dyDescent="0.35">
      <c r="A658" s="2">
        <v>33788</v>
      </c>
      <c r="B658" s="31" t="s">
        <v>108</v>
      </c>
      <c r="C658" s="31">
        <v>319.589</v>
      </c>
      <c r="D658" s="31" t="s">
        <v>108</v>
      </c>
      <c r="E658" s="31">
        <v>175.6645</v>
      </c>
      <c r="F658" s="31">
        <v>55.6937</v>
      </c>
      <c r="G658" s="31">
        <v>175.67400000000001</v>
      </c>
      <c r="H658" s="31">
        <v>19.596</v>
      </c>
      <c r="I658" s="31">
        <v>1170.626</v>
      </c>
      <c r="J658" s="31">
        <v>1906.193</v>
      </c>
      <c r="K658" s="31">
        <v>1012.189</v>
      </c>
      <c r="L658" s="31" t="s">
        <v>108</v>
      </c>
      <c r="M658" s="31" t="s">
        <v>108</v>
      </c>
      <c r="N658" s="31" t="s">
        <v>108</v>
      </c>
      <c r="O658" s="31" t="s">
        <v>108</v>
      </c>
      <c r="P658" s="31" t="s">
        <v>108</v>
      </c>
      <c r="Q658" s="31" t="s">
        <v>108</v>
      </c>
      <c r="R658" s="31">
        <v>83.1</v>
      </c>
      <c r="S658" s="31" t="s">
        <v>108</v>
      </c>
    </row>
    <row r="659" spans="1:19" x14ac:dyDescent="0.35">
      <c r="A659" s="2">
        <v>33791</v>
      </c>
      <c r="B659" s="31" t="s">
        <v>108</v>
      </c>
      <c r="C659" s="31">
        <v>315.18799999999999</v>
      </c>
      <c r="D659" s="31" t="s">
        <v>108</v>
      </c>
      <c r="E659" s="31">
        <v>175.1138</v>
      </c>
      <c r="F659" s="31">
        <v>55.677700000000002</v>
      </c>
      <c r="G659" s="31">
        <v>170.37260000000001</v>
      </c>
      <c r="H659" s="31">
        <v>20.209</v>
      </c>
      <c r="I659" s="31">
        <v>1167.6890000000001</v>
      </c>
      <c r="J659" s="31">
        <v>1908.4449999999999</v>
      </c>
      <c r="K659" s="31">
        <v>1011.615</v>
      </c>
      <c r="L659" s="31" t="s">
        <v>108</v>
      </c>
      <c r="M659" s="31" t="s">
        <v>108</v>
      </c>
      <c r="N659" s="31" t="s">
        <v>108</v>
      </c>
      <c r="O659" s="31" t="s">
        <v>108</v>
      </c>
      <c r="P659" s="31" t="s">
        <v>108</v>
      </c>
      <c r="Q659" s="31" t="s">
        <v>108</v>
      </c>
      <c r="R659" s="31">
        <v>83.13</v>
      </c>
      <c r="S659" s="31" t="s">
        <v>108</v>
      </c>
    </row>
    <row r="660" spans="1:19" x14ac:dyDescent="0.35">
      <c r="A660" s="2">
        <v>33792</v>
      </c>
      <c r="B660" s="31" t="s">
        <v>108</v>
      </c>
      <c r="C660" s="31">
        <v>306.58999999999997</v>
      </c>
      <c r="D660" s="31" t="s">
        <v>108</v>
      </c>
      <c r="E660" s="31">
        <v>177.66399999999999</v>
      </c>
      <c r="F660" s="31">
        <v>55.613599999999998</v>
      </c>
      <c r="G660" s="31">
        <v>170.73570000000001</v>
      </c>
      <c r="H660" s="31">
        <v>20.045500000000001</v>
      </c>
      <c r="I660" s="31">
        <v>1169.384</v>
      </c>
      <c r="J660" s="31">
        <v>1912.9480000000001</v>
      </c>
      <c r="K660" s="31">
        <v>1012.304</v>
      </c>
      <c r="L660" s="31" t="s">
        <v>108</v>
      </c>
      <c r="M660" s="31" t="s">
        <v>108</v>
      </c>
      <c r="N660" s="31" t="s">
        <v>108</v>
      </c>
      <c r="O660" s="31" t="s">
        <v>108</v>
      </c>
      <c r="P660" s="31" t="s">
        <v>108</v>
      </c>
      <c r="Q660" s="31" t="s">
        <v>108</v>
      </c>
      <c r="R660" s="31">
        <v>82.15</v>
      </c>
      <c r="S660" s="31" t="s">
        <v>108</v>
      </c>
    </row>
    <row r="661" spans="1:19" x14ac:dyDescent="0.35">
      <c r="A661" s="2">
        <v>33793</v>
      </c>
      <c r="B661" s="31" t="s">
        <v>108</v>
      </c>
      <c r="C661" s="31">
        <v>299.83499999999998</v>
      </c>
      <c r="D661" s="31" t="s">
        <v>108</v>
      </c>
      <c r="E661" s="31">
        <v>177.27109999999999</v>
      </c>
      <c r="F661" s="31">
        <v>55.818199999999997</v>
      </c>
      <c r="G661" s="31">
        <v>170.66300000000001</v>
      </c>
      <c r="H661" s="31">
        <v>21.1694</v>
      </c>
      <c r="I661" s="31">
        <v>1170.626</v>
      </c>
      <c r="J661" s="31">
        <v>1910.134</v>
      </c>
      <c r="K661" s="31">
        <v>1012.304</v>
      </c>
      <c r="L661" s="31" t="s">
        <v>108</v>
      </c>
      <c r="M661" s="31" t="s">
        <v>108</v>
      </c>
      <c r="N661" s="31" t="s">
        <v>108</v>
      </c>
      <c r="O661" s="31" t="s">
        <v>108</v>
      </c>
      <c r="P661" s="31" t="s">
        <v>108</v>
      </c>
      <c r="Q661" s="31" t="s">
        <v>108</v>
      </c>
      <c r="R661" s="31">
        <v>82.32</v>
      </c>
      <c r="S661" s="31" t="s">
        <v>108</v>
      </c>
    </row>
    <row r="662" spans="1:19" x14ac:dyDescent="0.35">
      <c r="A662" s="2">
        <v>33794</v>
      </c>
      <c r="B662" s="31" t="s">
        <v>108</v>
      </c>
      <c r="C662" s="31">
        <v>301.00700000000001</v>
      </c>
      <c r="D662" s="31" t="s">
        <v>108</v>
      </c>
      <c r="E662" s="31">
        <v>174.88740000000001</v>
      </c>
      <c r="F662" s="31">
        <v>55.977800000000002</v>
      </c>
      <c r="G662" s="31">
        <v>168.92009999999999</v>
      </c>
      <c r="H662" s="31">
        <v>20.740300000000001</v>
      </c>
      <c r="I662" s="31">
        <v>1170.4000000000001</v>
      </c>
      <c r="J662" s="31">
        <v>1910.6959999999999</v>
      </c>
      <c r="K662" s="31">
        <v>1011.385</v>
      </c>
      <c r="L662" s="31" t="s">
        <v>108</v>
      </c>
      <c r="M662" s="31" t="s">
        <v>108</v>
      </c>
      <c r="N662" s="31" t="s">
        <v>108</v>
      </c>
      <c r="O662" s="31" t="s">
        <v>108</v>
      </c>
      <c r="P662" s="31" t="s">
        <v>108</v>
      </c>
      <c r="Q662" s="31" t="s">
        <v>108</v>
      </c>
      <c r="R662" s="31">
        <v>83.32</v>
      </c>
      <c r="S662" s="31" t="s">
        <v>108</v>
      </c>
    </row>
    <row r="663" spans="1:19" x14ac:dyDescent="0.35">
      <c r="A663" s="2">
        <v>33795</v>
      </c>
      <c r="B663" s="31" t="s">
        <v>108</v>
      </c>
      <c r="C663" s="31">
        <v>297.36599999999999</v>
      </c>
      <c r="D663" s="31" t="s">
        <v>108</v>
      </c>
      <c r="E663" s="31">
        <v>177.81630000000001</v>
      </c>
      <c r="F663" s="31">
        <v>55.914099999999998</v>
      </c>
      <c r="G663" s="31">
        <v>169.93680000000001</v>
      </c>
      <c r="H663" s="31">
        <v>20.965</v>
      </c>
      <c r="I663" s="31">
        <v>1169.6089999999999</v>
      </c>
      <c r="J663" s="31">
        <v>1909.5709999999999</v>
      </c>
      <c r="K663" s="31">
        <v>1009.317</v>
      </c>
      <c r="L663" s="31" t="s">
        <v>108</v>
      </c>
      <c r="M663" s="31" t="s">
        <v>108</v>
      </c>
      <c r="N663" s="31" t="s">
        <v>108</v>
      </c>
      <c r="O663" s="31" t="s">
        <v>108</v>
      </c>
      <c r="P663" s="31" t="s">
        <v>108</v>
      </c>
      <c r="Q663" s="31" t="s">
        <v>108</v>
      </c>
      <c r="R663" s="31">
        <v>82.62</v>
      </c>
      <c r="S663" s="31" t="s">
        <v>108</v>
      </c>
    </row>
    <row r="664" spans="1:19" x14ac:dyDescent="0.35">
      <c r="A664" s="2">
        <v>33798</v>
      </c>
      <c r="B664" s="31" t="s">
        <v>108</v>
      </c>
      <c r="C664" s="31">
        <v>297.79199999999997</v>
      </c>
      <c r="D664" s="31" t="s">
        <v>108</v>
      </c>
      <c r="E664" s="31">
        <v>176.7123</v>
      </c>
      <c r="F664" s="31">
        <v>56.041200000000003</v>
      </c>
      <c r="G664" s="31">
        <v>169.06530000000001</v>
      </c>
      <c r="H664" s="31">
        <v>21.1081</v>
      </c>
      <c r="I664" s="31">
        <v>1171.078</v>
      </c>
      <c r="J664" s="31">
        <v>1905.6310000000001</v>
      </c>
      <c r="K664" s="31">
        <v>1005.986</v>
      </c>
      <c r="L664" s="31" t="s">
        <v>108</v>
      </c>
      <c r="M664" s="31" t="s">
        <v>108</v>
      </c>
      <c r="N664" s="31" t="s">
        <v>108</v>
      </c>
      <c r="O664" s="31" t="s">
        <v>108</v>
      </c>
      <c r="P664" s="31" t="s">
        <v>108</v>
      </c>
      <c r="Q664" s="31" t="s">
        <v>108</v>
      </c>
      <c r="R664" s="31">
        <v>81.84</v>
      </c>
      <c r="S664" s="31" t="s">
        <v>108</v>
      </c>
    </row>
    <row r="665" spans="1:19" x14ac:dyDescent="0.35">
      <c r="A665" s="2">
        <v>33799</v>
      </c>
      <c r="B665" s="31" t="s">
        <v>108</v>
      </c>
      <c r="C665" s="31">
        <v>302.04000000000002</v>
      </c>
      <c r="D665" s="31" t="s">
        <v>108</v>
      </c>
      <c r="E665" s="31">
        <v>179.261</v>
      </c>
      <c r="F665" s="31">
        <v>56.358400000000003</v>
      </c>
      <c r="G665" s="31">
        <v>167.68549999999999</v>
      </c>
      <c r="H665" s="31">
        <v>20.1068</v>
      </c>
      <c r="I665" s="31">
        <v>1171.191</v>
      </c>
      <c r="J665" s="31">
        <v>1906.7560000000001</v>
      </c>
      <c r="K665" s="31">
        <v>1008.054</v>
      </c>
      <c r="L665" s="31" t="s">
        <v>108</v>
      </c>
      <c r="M665" s="31" t="s">
        <v>108</v>
      </c>
      <c r="N665" s="31" t="s">
        <v>108</v>
      </c>
      <c r="O665" s="31" t="s">
        <v>108</v>
      </c>
      <c r="P665" s="31" t="s">
        <v>108</v>
      </c>
      <c r="Q665" s="31" t="s">
        <v>108</v>
      </c>
      <c r="R665" s="31">
        <v>82.18</v>
      </c>
      <c r="S665" s="31" t="s">
        <v>108</v>
      </c>
    </row>
    <row r="666" spans="1:19" x14ac:dyDescent="0.35">
      <c r="A666" s="2">
        <v>33800</v>
      </c>
      <c r="B666" s="31" t="s">
        <v>108</v>
      </c>
      <c r="C666" s="31">
        <v>306.137</v>
      </c>
      <c r="D666" s="31" t="s">
        <v>108</v>
      </c>
      <c r="E666" s="31">
        <v>181.42830000000001</v>
      </c>
      <c r="F666" s="31">
        <v>56.818199999999997</v>
      </c>
      <c r="G666" s="31">
        <v>167.24979999999999</v>
      </c>
      <c r="H666" s="31">
        <v>20.392900000000001</v>
      </c>
      <c r="I666" s="31">
        <v>1168.932</v>
      </c>
      <c r="J666" s="31">
        <v>1915.7619999999999</v>
      </c>
      <c r="K666" s="31">
        <v>1007.479</v>
      </c>
      <c r="L666" s="31" t="s">
        <v>108</v>
      </c>
      <c r="M666" s="31" t="s">
        <v>108</v>
      </c>
      <c r="N666" s="31" t="s">
        <v>108</v>
      </c>
      <c r="O666" s="31" t="s">
        <v>108</v>
      </c>
      <c r="P666" s="31" t="s">
        <v>108</v>
      </c>
      <c r="Q666" s="31" t="s">
        <v>108</v>
      </c>
      <c r="R666" s="31">
        <v>82.07</v>
      </c>
      <c r="S666" s="31" t="s">
        <v>108</v>
      </c>
    </row>
    <row r="667" spans="1:19" x14ac:dyDescent="0.35">
      <c r="A667" s="2">
        <v>33801</v>
      </c>
      <c r="B667" s="31" t="s">
        <v>108</v>
      </c>
      <c r="C667" s="31">
        <v>309.22199999999998</v>
      </c>
      <c r="D667" s="31" t="s">
        <v>108</v>
      </c>
      <c r="E667" s="31">
        <v>182.2859</v>
      </c>
      <c r="F667" s="31">
        <v>56.564500000000002</v>
      </c>
      <c r="G667" s="31">
        <v>165.36160000000001</v>
      </c>
      <c r="H667" s="31">
        <v>20.065999999999999</v>
      </c>
      <c r="I667" s="31">
        <v>1171.53</v>
      </c>
      <c r="J667" s="31">
        <v>1919.1389999999999</v>
      </c>
      <c r="K667" s="31">
        <v>1006.56</v>
      </c>
      <c r="L667" s="31" t="s">
        <v>108</v>
      </c>
      <c r="M667" s="31" t="s">
        <v>108</v>
      </c>
      <c r="N667" s="31" t="s">
        <v>108</v>
      </c>
      <c r="O667" s="31" t="s">
        <v>108</v>
      </c>
      <c r="P667" s="31" t="s">
        <v>108</v>
      </c>
      <c r="Q667" s="31" t="s">
        <v>108</v>
      </c>
      <c r="R667" s="31">
        <v>81.75</v>
      </c>
      <c r="S667" s="31" t="s">
        <v>108</v>
      </c>
    </row>
    <row r="668" spans="1:19" x14ac:dyDescent="0.35">
      <c r="A668" s="2">
        <v>33802</v>
      </c>
      <c r="B668" s="31" t="s">
        <v>108</v>
      </c>
      <c r="C668" s="31">
        <v>304.012</v>
      </c>
      <c r="D668" s="31" t="s">
        <v>108</v>
      </c>
      <c r="E668" s="31">
        <v>180.46619999999999</v>
      </c>
      <c r="F668" s="31">
        <v>57.325699999999998</v>
      </c>
      <c r="G668" s="31">
        <v>164.3449</v>
      </c>
      <c r="H668" s="31">
        <v>19.636800000000001</v>
      </c>
      <c r="I668" s="31">
        <v>1172.2070000000001</v>
      </c>
      <c r="J668" s="31">
        <v>1916.325</v>
      </c>
      <c r="K668" s="31">
        <v>1002.655</v>
      </c>
      <c r="L668" s="31" t="s">
        <v>108</v>
      </c>
      <c r="M668" s="31" t="s">
        <v>108</v>
      </c>
      <c r="N668" s="31" t="s">
        <v>108</v>
      </c>
      <c r="O668" s="31" t="s">
        <v>108</v>
      </c>
      <c r="P668" s="31" t="s">
        <v>108</v>
      </c>
      <c r="Q668" s="31" t="s">
        <v>108</v>
      </c>
      <c r="R668" s="31">
        <v>81.040000000000006</v>
      </c>
      <c r="S668" s="31" t="s">
        <v>108</v>
      </c>
    </row>
    <row r="669" spans="1:19" x14ac:dyDescent="0.35">
      <c r="A669" s="2">
        <v>33805</v>
      </c>
      <c r="B669" s="31" t="s">
        <v>108</v>
      </c>
      <c r="C669" s="31">
        <v>305.58</v>
      </c>
      <c r="D669" s="31" t="s">
        <v>108</v>
      </c>
      <c r="E669" s="31">
        <v>180.1524</v>
      </c>
      <c r="F669" s="31">
        <v>57.595300000000002</v>
      </c>
      <c r="G669" s="31">
        <v>163.61869999999999</v>
      </c>
      <c r="H669" s="31">
        <v>18.962499999999999</v>
      </c>
      <c r="I669" s="31">
        <v>1171.191</v>
      </c>
      <c r="J669" s="31">
        <v>1918.0139999999999</v>
      </c>
      <c r="K669" s="31">
        <v>1000.242</v>
      </c>
      <c r="L669" s="31" t="s">
        <v>108</v>
      </c>
      <c r="M669" s="31" t="s">
        <v>108</v>
      </c>
      <c r="N669" s="31" t="s">
        <v>108</v>
      </c>
      <c r="O669" s="31" t="s">
        <v>108</v>
      </c>
      <c r="P669" s="31" t="s">
        <v>108</v>
      </c>
      <c r="Q669" s="31" t="s">
        <v>108</v>
      </c>
      <c r="R669" s="31">
        <v>82.54</v>
      </c>
      <c r="S669" s="31" t="s">
        <v>108</v>
      </c>
    </row>
    <row r="670" spans="1:19" x14ac:dyDescent="0.35">
      <c r="A670" s="2">
        <v>33806</v>
      </c>
      <c r="B670" s="31" t="s">
        <v>108</v>
      </c>
      <c r="C670" s="31">
        <v>306.49099999999999</v>
      </c>
      <c r="D670" s="31" t="s">
        <v>108</v>
      </c>
      <c r="E670" s="31">
        <v>180.9323</v>
      </c>
      <c r="F670" s="31">
        <v>57.389099999999999</v>
      </c>
      <c r="G670" s="31">
        <v>163.76390000000001</v>
      </c>
      <c r="H670" s="31">
        <v>19.085100000000001</v>
      </c>
      <c r="I670" s="31">
        <v>1174.1279999999999</v>
      </c>
      <c r="J670" s="31">
        <v>1920.2650000000001</v>
      </c>
      <c r="K670" s="31">
        <v>1001.1609999999999</v>
      </c>
      <c r="L670" s="31" t="s">
        <v>108</v>
      </c>
      <c r="M670" s="31" t="s">
        <v>108</v>
      </c>
      <c r="N670" s="31" t="s">
        <v>108</v>
      </c>
      <c r="O670" s="31" t="s">
        <v>108</v>
      </c>
      <c r="P670" s="31" t="s">
        <v>108</v>
      </c>
      <c r="Q670" s="31" t="s">
        <v>108</v>
      </c>
      <c r="R670" s="31">
        <v>82.41</v>
      </c>
      <c r="S670" s="31" t="s">
        <v>108</v>
      </c>
    </row>
    <row r="671" spans="1:19" x14ac:dyDescent="0.35">
      <c r="A671" s="2">
        <v>33807</v>
      </c>
      <c r="B671" s="31" t="s">
        <v>108</v>
      </c>
      <c r="C671" s="31">
        <v>307.19900000000001</v>
      </c>
      <c r="D671" s="31" t="s">
        <v>108</v>
      </c>
      <c r="E671" s="31">
        <v>180.38229999999999</v>
      </c>
      <c r="F671" s="31">
        <v>57.563499999999998</v>
      </c>
      <c r="G671" s="31">
        <v>163.54599999999999</v>
      </c>
      <c r="H671" s="31">
        <v>20.168099999999999</v>
      </c>
      <c r="I671" s="31">
        <v>1178.42</v>
      </c>
      <c r="J671" s="31">
        <v>1926.4570000000001</v>
      </c>
      <c r="K671" s="31">
        <v>1002.08</v>
      </c>
      <c r="L671" s="31" t="s">
        <v>108</v>
      </c>
      <c r="M671" s="31" t="s">
        <v>108</v>
      </c>
      <c r="N671" s="31" t="s">
        <v>108</v>
      </c>
      <c r="O671" s="31" t="s">
        <v>108</v>
      </c>
      <c r="P671" s="31" t="s">
        <v>108</v>
      </c>
      <c r="Q671" s="31" t="s">
        <v>108</v>
      </c>
      <c r="R671" s="31">
        <v>82.44</v>
      </c>
      <c r="S671" s="31" t="s">
        <v>108</v>
      </c>
    </row>
    <row r="672" spans="1:19" x14ac:dyDescent="0.35">
      <c r="A672" s="2">
        <v>33808</v>
      </c>
      <c r="B672" s="31" t="s">
        <v>108</v>
      </c>
      <c r="C672" s="31">
        <v>309.22199999999998</v>
      </c>
      <c r="D672" s="31" t="s">
        <v>108</v>
      </c>
      <c r="E672" s="31">
        <v>180.9289</v>
      </c>
      <c r="F672" s="31">
        <v>57.500100000000003</v>
      </c>
      <c r="G672" s="31">
        <v>161.87569999999999</v>
      </c>
      <c r="H672" s="31">
        <v>20.127300000000002</v>
      </c>
      <c r="I672" s="31">
        <v>1180.114</v>
      </c>
      <c r="J672" s="31">
        <v>1943.9059999999999</v>
      </c>
      <c r="K672" s="31">
        <v>1003.229</v>
      </c>
      <c r="L672" s="31" t="s">
        <v>108</v>
      </c>
      <c r="M672" s="31" t="s">
        <v>108</v>
      </c>
      <c r="N672" s="31" t="s">
        <v>108</v>
      </c>
      <c r="O672" s="31" t="s">
        <v>108</v>
      </c>
      <c r="P672" s="31" t="s">
        <v>108</v>
      </c>
      <c r="Q672" s="31" t="s">
        <v>108</v>
      </c>
      <c r="R672" s="31">
        <v>82.34</v>
      </c>
      <c r="S672" s="31" t="s">
        <v>108</v>
      </c>
    </row>
    <row r="673" spans="1:19" x14ac:dyDescent="0.35">
      <c r="A673" s="2">
        <v>33809</v>
      </c>
      <c r="B673" s="31" t="s">
        <v>108</v>
      </c>
      <c r="C673" s="31">
        <v>310.79000000000002</v>
      </c>
      <c r="D673" s="31" t="s">
        <v>108</v>
      </c>
      <c r="E673" s="31">
        <v>180.61510000000001</v>
      </c>
      <c r="F673" s="31">
        <v>57.595300000000002</v>
      </c>
      <c r="G673" s="31">
        <v>161.29470000000001</v>
      </c>
      <c r="H673" s="31">
        <v>20.903700000000001</v>
      </c>
      <c r="I673" s="31">
        <v>1179.55</v>
      </c>
      <c r="J673" s="31">
        <v>1941.654</v>
      </c>
      <c r="K673" s="31">
        <v>1002.77</v>
      </c>
      <c r="L673" s="31" t="s">
        <v>108</v>
      </c>
      <c r="M673" s="31" t="s">
        <v>108</v>
      </c>
      <c r="N673" s="31" t="s">
        <v>108</v>
      </c>
      <c r="O673" s="31" t="s">
        <v>108</v>
      </c>
      <c r="P673" s="31" t="s">
        <v>108</v>
      </c>
      <c r="Q673" s="31" t="s">
        <v>108</v>
      </c>
      <c r="R673" s="31">
        <v>83.18</v>
      </c>
      <c r="S673" s="31" t="s">
        <v>108</v>
      </c>
    </row>
    <row r="674" spans="1:19" x14ac:dyDescent="0.35">
      <c r="A674" s="2">
        <v>33812</v>
      </c>
      <c r="B674" s="31" t="s">
        <v>108</v>
      </c>
      <c r="C674" s="31">
        <v>310.89100000000002</v>
      </c>
      <c r="D674" s="31" t="s">
        <v>108</v>
      </c>
      <c r="E674" s="31">
        <v>179.74940000000001</v>
      </c>
      <c r="F674" s="31">
        <v>57.389099999999999</v>
      </c>
      <c r="G674" s="31">
        <v>161.87569999999999</v>
      </c>
      <c r="H674" s="31">
        <v>20.678999999999998</v>
      </c>
      <c r="I674" s="31">
        <v>1180.002</v>
      </c>
      <c r="J674" s="31">
        <v>1947.846</v>
      </c>
      <c r="K674" s="31">
        <v>1003.574</v>
      </c>
      <c r="L674" s="31" t="s">
        <v>108</v>
      </c>
      <c r="M674" s="31" t="s">
        <v>108</v>
      </c>
      <c r="N674" s="31" t="s">
        <v>108</v>
      </c>
      <c r="O674" s="31" t="s">
        <v>108</v>
      </c>
      <c r="P674" s="31" t="s">
        <v>108</v>
      </c>
      <c r="Q674" s="31" t="s">
        <v>108</v>
      </c>
      <c r="R674" s="31">
        <v>82.23</v>
      </c>
      <c r="S674" s="31" t="s">
        <v>108</v>
      </c>
    </row>
    <row r="675" spans="1:19" x14ac:dyDescent="0.35">
      <c r="A675" s="2">
        <v>33813</v>
      </c>
      <c r="B675" s="31" t="s">
        <v>108</v>
      </c>
      <c r="C675" s="31">
        <v>310.68799999999999</v>
      </c>
      <c r="D675" s="31" t="s">
        <v>108</v>
      </c>
      <c r="E675" s="31">
        <v>179.98400000000001</v>
      </c>
      <c r="F675" s="31">
        <v>57.547699999999999</v>
      </c>
      <c r="G675" s="31">
        <v>163.4734</v>
      </c>
      <c r="H675" s="31">
        <v>20.903700000000001</v>
      </c>
      <c r="I675" s="31">
        <v>1184.2940000000001</v>
      </c>
      <c r="J675" s="31">
        <v>1955.163</v>
      </c>
      <c r="K675" s="31">
        <v>1003.114</v>
      </c>
      <c r="L675" s="31" t="s">
        <v>108</v>
      </c>
      <c r="M675" s="31" t="s">
        <v>108</v>
      </c>
      <c r="N675" s="31" t="s">
        <v>108</v>
      </c>
      <c r="O675" s="31" t="s">
        <v>108</v>
      </c>
      <c r="P675" s="31" t="s">
        <v>108</v>
      </c>
      <c r="Q675" s="31" t="s">
        <v>108</v>
      </c>
      <c r="R675" s="31">
        <v>81.83</v>
      </c>
      <c r="S675" s="31" t="s">
        <v>108</v>
      </c>
    </row>
    <row r="676" spans="1:19" x14ac:dyDescent="0.35">
      <c r="A676" s="2">
        <v>33814</v>
      </c>
      <c r="B676" s="31" t="s">
        <v>108</v>
      </c>
      <c r="C676" s="31">
        <v>311.447</v>
      </c>
      <c r="D676" s="31" t="s">
        <v>108</v>
      </c>
      <c r="E676" s="31">
        <v>178.48349999999999</v>
      </c>
      <c r="F676" s="31">
        <v>57.151200000000003</v>
      </c>
      <c r="G676" s="31">
        <v>164.49010000000001</v>
      </c>
      <c r="H676" s="31">
        <v>20.985499999999998</v>
      </c>
      <c r="I676" s="31">
        <v>1186.44</v>
      </c>
      <c r="J676" s="31">
        <v>1956.8520000000001</v>
      </c>
      <c r="K676" s="31">
        <v>1003.574</v>
      </c>
      <c r="L676" s="31" t="s">
        <v>108</v>
      </c>
      <c r="M676" s="31" t="s">
        <v>108</v>
      </c>
      <c r="N676" s="31" t="s">
        <v>108</v>
      </c>
      <c r="O676" s="31" t="s">
        <v>108</v>
      </c>
      <c r="P676" s="31" t="s">
        <v>108</v>
      </c>
      <c r="Q676" s="31" t="s">
        <v>108</v>
      </c>
      <c r="R676" s="31">
        <v>82.22</v>
      </c>
      <c r="S676" s="31" t="s">
        <v>108</v>
      </c>
    </row>
    <row r="677" spans="1:19" x14ac:dyDescent="0.35">
      <c r="A677" s="2">
        <v>33815</v>
      </c>
      <c r="B677" s="31" t="s">
        <v>108</v>
      </c>
      <c r="C677" s="31">
        <v>304.56900000000002</v>
      </c>
      <c r="D677" s="31" t="s">
        <v>108</v>
      </c>
      <c r="E677" s="31">
        <v>177.53870000000001</v>
      </c>
      <c r="F677" s="31">
        <v>57.183</v>
      </c>
      <c r="G677" s="31">
        <v>162.6746</v>
      </c>
      <c r="H677" s="31">
        <v>21.148900000000001</v>
      </c>
      <c r="I677" s="31">
        <v>1185.5360000000001</v>
      </c>
      <c r="J677" s="31">
        <v>1942.78</v>
      </c>
      <c r="K677" s="31">
        <v>999.43799999999999</v>
      </c>
      <c r="L677" s="31" t="s">
        <v>108</v>
      </c>
      <c r="M677" s="31" t="s">
        <v>108</v>
      </c>
      <c r="N677" s="31" t="s">
        <v>108</v>
      </c>
      <c r="O677" s="31" t="s">
        <v>108</v>
      </c>
      <c r="P677" s="31" t="s">
        <v>108</v>
      </c>
      <c r="Q677" s="31" t="s">
        <v>108</v>
      </c>
      <c r="R677" s="31">
        <v>81.98</v>
      </c>
      <c r="S677" s="31" t="s">
        <v>108</v>
      </c>
    </row>
    <row r="678" spans="1:19" x14ac:dyDescent="0.35">
      <c r="A678" s="2">
        <v>33816</v>
      </c>
      <c r="B678" s="31" t="s">
        <v>108</v>
      </c>
      <c r="C678" s="31">
        <v>305.226</v>
      </c>
      <c r="D678" s="31" t="s">
        <v>108</v>
      </c>
      <c r="E678" s="31">
        <v>176.19730000000001</v>
      </c>
      <c r="F678" s="31">
        <v>57.309800000000003</v>
      </c>
      <c r="G678" s="31">
        <v>160.35059999999999</v>
      </c>
      <c r="H678" s="31">
        <v>20.699400000000001</v>
      </c>
      <c r="I678" s="31">
        <v>1183.9549999999999</v>
      </c>
      <c r="J678" s="31">
        <v>1941.0920000000001</v>
      </c>
      <c r="K678" s="31">
        <v>994.38400000000001</v>
      </c>
      <c r="L678" s="31" t="s">
        <v>108</v>
      </c>
      <c r="M678" s="31" t="s">
        <v>108</v>
      </c>
      <c r="N678" s="31" t="s">
        <v>108</v>
      </c>
      <c r="O678" s="31" t="s">
        <v>108</v>
      </c>
      <c r="P678" s="31" t="s">
        <v>108</v>
      </c>
      <c r="Q678" s="31" t="s">
        <v>108</v>
      </c>
      <c r="R678" s="31">
        <v>81.91</v>
      </c>
      <c r="S678" s="31" t="s">
        <v>108</v>
      </c>
    </row>
    <row r="679" spans="1:19" x14ac:dyDescent="0.35">
      <c r="A679" s="2">
        <v>33819</v>
      </c>
      <c r="B679" s="31" t="s">
        <v>108</v>
      </c>
      <c r="C679" s="31">
        <v>302.84899999999999</v>
      </c>
      <c r="D679" s="31" t="s">
        <v>108</v>
      </c>
      <c r="E679" s="31">
        <v>175.4897</v>
      </c>
      <c r="F679" s="31">
        <v>56.532800000000002</v>
      </c>
      <c r="G679" s="31">
        <v>159.84229999999999</v>
      </c>
      <c r="H679" s="31">
        <v>22.007200000000001</v>
      </c>
      <c r="I679" s="31">
        <v>1180.6790000000001</v>
      </c>
      <c r="J679" s="31">
        <v>1938.84</v>
      </c>
      <c r="K679" s="31">
        <v>998.29</v>
      </c>
      <c r="L679" s="31" t="s">
        <v>108</v>
      </c>
      <c r="M679" s="31" t="s">
        <v>108</v>
      </c>
      <c r="N679" s="31" t="s">
        <v>108</v>
      </c>
      <c r="O679" s="31" t="s">
        <v>108</v>
      </c>
      <c r="P679" s="31" t="s">
        <v>108</v>
      </c>
      <c r="Q679" s="31" t="s">
        <v>108</v>
      </c>
      <c r="R679" s="31">
        <v>81.900000000000006</v>
      </c>
      <c r="S679" s="31" t="s">
        <v>108</v>
      </c>
    </row>
    <row r="680" spans="1:19" x14ac:dyDescent="0.35">
      <c r="A680" s="2">
        <v>33820</v>
      </c>
      <c r="B680" s="31" t="s">
        <v>108</v>
      </c>
      <c r="C680" s="31">
        <v>301.83800000000002</v>
      </c>
      <c r="D680" s="31" t="s">
        <v>108</v>
      </c>
      <c r="E680" s="31">
        <v>176.34690000000001</v>
      </c>
      <c r="F680" s="31">
        <v>56.532800000000002</v>
      </c>
      <c r="G680" s="31">
        <v>159.7697</v>
      </c>
      <c r="H680" s="31">
        <v>21.986699999999999</v>
      </c>
      <c r="I680" s="31">
        <v>1185.9880000000001</v>
      </c>
      <c r="J680" s="31">
        <v>1949.5350000000001</v>
      </c>
      <c r="K680" s="31">
        <v>998.63400000000001</v>
      </c>
      <c r="L680" s="31" t="s">
        <v>108</v>
      </c>
      <c r="M680" s="31" t="s">
        <v>108</v>
      </c>
      <c r="N680" s="31" t="s">
        <v>108</v>
      </c>
      <c r="O680" s="31" t="s">
        <v>108</v>
      </c>
      <c r="P680" s="31" t="s">
        <v>108</v>
      </c>
      <c r="Q680" s="31" t="s">
        <v>108</v>
      </c>
      <c r="R680" s="31">
        <v>82.03</v>
      </c>
      <c r="S680" s="31" t="s">
        <v>108</v>
      </c>
    </row>
    <row r="681" spans="1:19" x14ac:dyDescent="0.35">
      <c r="A681" s="2">
        <v>33821</v>
      </c>
      <c r="B681" s="31" t="s">
        <v>108</v>
      </c>
      <c r="C681" s="31">
        <v>298.14600000000002</v>
      </c>
      <c r="D681" s="31" t="s">
        <v>108</v>
      </c>
      <c r="E681" s="31">
        <v>177.0489</v>
      </c>
      <c r="F681" s="31">
        <v>55.9619</v>
      </c>
      <c r="G681" s="31">
        <v>158.0993</v>
      </c>
      <c r="H681" s="31">
        <v>21.905000000000001</v>
      </c>
      <c r="I681" s="31">
        <v>1184.4069999999999</v>
      </c>
      <c r="J681" s="31">
        <v>1951.223</v>
      </c>
      <c r="K681" s="31">
        <v>998.97900000000004</v>
      </c>
      <c r="L681" s="31" t="s">
        <v>108</v>
      </c>
      <c r="M681" s="31" t="s">
        <v>108</v>
      </c>
      <c r="N681" s="31" t="s">
        <v>108</v>
      </c>
      <c r="O681" s="31" t="s">
        <v>108</v>
      </c>
      <c r="P681" s="31" t="s">
        <v>108</v>
      </c>
      <c r="Q681" s="31" t="s">
        <v>108</v>
      </c>
      <c r="R681" s="31">
        <v>82.3</v>
      </c>
      <c r="S681" s="31" t="s">
        <v>108</v>
      </c>
    </row>
    <row r="682" spans="1:19" x14ac:dyDescent="0.35">
      <c r="A682" s="2">
        <v>33822</v>
      </c>
      <c r="B682" s="31" t="s">
        <v>108</v>
      </c>
      <c r="C682" s="31">
        <v>305.024</v>
      </c>
      <c r="D682" s="31" t="s">
        <v>108</v>
      </c>
      <c r="E682" s="31">
        <v>177.51750000000001</v>
      </c>
      <c r="F682" s="31">
        <v>55.930199999999999</v>
      </c>
      <c r="G682" s="31">
        <v>157.59100000000001</v>
      </c>
      <c r="H682" s="31">
        <v>21.639399999999998</v>
      </c>
      <c r="I682" s="31">
        <v>1181.809</v>
      </c>
      <c r="J682" s="31">
        <v>1950.097</v>
      </c>
      <c r="K682" s="31">
        <v>1000.932</v>
      </c>
      <c r="L682" s="31" t="s">
        <v>108</v>
      </c>
      <c r="M682" s="31" t="s">
        <v>108</v>
      </c>
      <c r="N682" s="31" t="s">
        <v>108</v>
      </c>
      <c r="O682" s="31" t="s">
        <v>108</v>
      </c>
      <c r="P682" s="31" t="s">
        <v>108</v>
      </c>
      <c r="Q682" s="31" t="s">
        <v>108</v>
      </c>
      <c r="R682" s="31">
        <v>82.15</v>
      </c>
      <c r="S682" s="31" t="s">
        <v>108</v>
      </c>
    </row>
    <row r="683" spans="1:19" x14ac:dyDescent="0.35">
      <c r="A683" s="2">
        <v>33823</v>
      </c>
      <c r="B683" s="31" t="s">
        <v>108</v>
      </c>
      <c r="C683" s="31">
        <v>303.81</v>
      </c>
      <c r="D683" s="31" t="s">
        <v>108</v>
      </c>
      <c r="E683" s="31">
        <v>178.21979999999999</v>
      </c>
      <c r="F683" s="31">
        <v>56.1205</v>
      </c>
      <c r="G683" s="31">
        <v>153.6694</v>
      </c>
      <c r="H683" s="31">
        <v>21.864100000000001</v>
      </c>
      <c r="I683" s="31">
        <v>1180.114</v>
      </c>
      <c r="J683" s="31">
        <v>1964.1690000000001</v>
      </c>
      <c r="K683" s="31">
        <v>1002.77</v>
      </c>
      <c r="L683" s="31" t="s">
        <v>108</v>
      </c>
      <c r="M683" s="31" t="s">
        <v>108</v>
      </c>
      <c r="N683" s="31" t="s">
        <v>108</v>
      </c>
      <c r="O683" s="31" t="s">
        <v>108</v>
      </c>
      <c r="P683" s="31" t="s">
        <v>108</v>
      </c>
      <c r="Q683" s="31" t="s">
        <v>108</v>
      </c>
      <c r="R683" s="31">
        <v>81.650000000000006</v>
      </c>
      <c r="S683" s="31" t="s">
        <v>108</v>
      </c>
    </row>
    <row r="684" spans="1:19" x14ac:dyDescent="0.35">
      <c r="A684" s="2">
        <v>33826</v>
      </c>
      <c r="B684" s="31" t="s">
        <v>108</v>
      </c>
      <c r="C684" s="31">
        <v>302.476</v>
      </c>
      <c r="D684" s="31" t="s">
        <v>108</v>
      </c>
      <c r="E684" s="31">
        <v>176.47890000000001</v>
      </c>
      <c r="F684" s="31">
        <v>56.136299999999999</v>
      </c>
      <c r="G684" s="31">
        <v>155.33969999999999</v>
      </c>
      <c r="H684" s="31">
        <v>21.767099999999999</v>
      </c>
      <c r="I684" s="31">
        <v>1181.2439999999999</v>
      </c>
      <c r="J684" s="31">
        <v>1972.049</v>
      </c>
      <c r="K684" s="31">
        <v>1002.1950000000001</v>
      </c>
      <c r="L684" s="31" t="s">
        <v>108</v>
      </c>
      <c r="M684" s="31" t="s">
        <v>108</v>
      </c>
      <c r="N684" s="31" t="s">
        <v>108</v>
      </c>
      <c r="O684" s="31" t="s">
        <v>108</v>
      </c>
      <c r="P684" s="31" t="s">
        <v>108</v>
      </c>
      <c r="Q684" s="31" t="s">
        <v>108</v>
      </c>
      <c r="R684" s="31">
        <v>81.61</v>
      </c>
      <c r="S684" s="31" t="s">
        <v>108</v>
      </c>
    </row>
    <row r="685" spans="1:19" x14ac:dyDescent="0.35">
      <c r="A685" s="2">
        <v>33827</v>
      </c>
      <c r="B685" s="31" t="s">
        <v>108</v>
      </c>
      <c r="C685" s="31">
        <v>302.59899999999999</v>
      </c>
      <c r="D685" s="31" t="s">
        <v>108</v>
      </c>
      <c r="E685" s="31">
        <v>176.44759999999999</v>
      </c>
      <c r="F685" s="31">
        <v>55.644799999999996</v>
      </c>
      <c r="G685" s="31">
        <v>156.64689999999999</v>
      </c>
      <c r="H685" s="31">
        <v>20.4924</v>
      </c>
      <c r="I685" s="31">
        <v>1183.9549999999999</v>
      </c>
      <c r="J685" s="31">
        <v>1975.4269999999999</v>
      </c>
      <c r="K685" s="31">
        <v>1002.425</v>
      </c>
      <c r="L685" s="31" t="s">
        <v>108</v>
      </c>
      <c r="M685" s="31" t="s">
        <v>108</v>
      </c>
      <c r="N685" s="31" t="s">
        <v>108</v>
      </c>
      <c r="O685" s="31" t="s">
        <v>108</v>
      </c>
      <c r="P685" s="31" t="s">
        <v>108</v>
      </c>
      <c r="Q685" s="31" t="s">
        <v>108</v>
      </c>
      <c r="R685" s="31">
        <v>81.75</v>
      </c>
      <c r="S685" s="31" t="s">
        <v>108</v>
      </c>
    </row>
    <row r="686" spans="1:19" x14ac:dyDescent="0.35">
      <c r="A686" s="2">
        <v>33828</v>
      </c>
      <c r="B686" s="31" t="s">
        <v>108</v>
      </c>
      <c r="C686" s="31">
        <v>306.22899999999998</v>
      </c>
      <c r="D686" s="31" t="s">
        <v>108</v>
      </c>
      <c r="E686" s="31">
        <v>174.57839999999999</v>
      </c>
      <c r="F686" s="31">
        <v>54.233400000000003</v>
      </c>
      <c r="G686" s="31">
        <v>155.77539999999999</v>
      </c>
      <c r="H686" s="31">
        <v>20.354099999999999</v>
      </c>
      <c r="I686" s="31">
        <v>1188.021</v>
      </c>
      <c r="J686" s="31">
        <v>1973.175</v>
      </c>
      <c r="K686" s="31">
        <v>1001.047</v>
      </c>
      <c r="L686" s="31" t="s">
        <v>108</v>
      </c>
      <c r="M686" s="31" t="s">
        <v>108</v>
      </c>
      <c r="N686" s="31" t="s">
        <v>108</v>
      </c>
      <c r="O686" s="31" t="s">
        <v>108</v>
      </c>
      <c r="P686" s="31" t="s">
        <v>108</v>
      </c>
      <c r="Q686" s="31" t="s">
        <v>108</v>
      </c>
      <c r="R686" s="31">
        <v>81.61</v>
      </c>
      <c r="S686" s="31" t="s">
        <v>108</v>
      </c>
    </row>
    <row r="687" spans="1:19" x14ac:dyDescent="0.35">
      <c r="A687" s="2">
        <v>33829</v>
      </c>
      <c r="B687" s="31" t="s">
        <v>108</v>
      </c>
      <c r="C687" s="31">
        <v>309.04300000000001</v>
      </c>
      <c r="D687" s="31" t="s">
        <v>108</v>
      </c>
      <c r="E687" s="31">
        <v>175.23400000000001</v>
      </c>
      <c r="F687" s="31">
        <v>53.472200000000001</v>
      </c>
      <c r="G687" s="31">
        <v>158.8982</v>
      </c>
      <c r="H687" s="31">
        <v>21.107900000000001</v>
      </c>
      <c r="I687" s="31">
        <v>1189.7159999999999</v>
      </c>
      <c r="J687" s="31">
        <v>1960.7919999999999</v>
      </c>
      <c r="K687" s="31">
        <v>1001.276</v>
      </c>
      <c r="L687" s="31" t="s">
        <v>108</v>
      </c>
      <c r="M687" s="31" t="s">
        <v>108</v>
      </c>
      <c r="N687" s="31" t="s">
        <v>108</v>
      </c>
      <c r="O687" s="31" t="s">
        <v>108</v>
      </c>
      <c r="P687" s="31" t="s">
        <v>108</v>
      </c>
      <c r="Q687" s="31" t="s">
        <v>108</v>
      </c>
      <c r="R687" s="31">
        <v>81.3</v>
      </c>
      <c r="S687" s="31" t="s">
        <v>108</v>
      </c>
    </row>
    <row r="688" spans="1:19" x14ac:dyDescent="0.35">
      <c r="A688" s="2">
        <v>33830</v>
      </c>
      <c r="B688" s="31" t="s">
        <v>108</v>
      </c>
      <c r="C688" s="31">
        <v>308.625</v>
      </c>
      <c r="D688" s="31" t="s">
        <v>108</v>
      </c>
      <c r="E688" s="31">
        <v>174.99860000000001</v>
      </c>
      <c r="F688" s="31">
        <v>53.567399999999999</v>
      </c>
      <c r="G688" s="31">
        <v>158.31720000000001</v>
      </c>
      <c r="H688" s="31">
        <v>20.3355</v>
      </c>
      <c r="I688" s="31">
        <v>1196.0409999999999</v>
      </c>
      <c r="J688" s="31">
        <v>1965.8579999999999</v>
      </c>
      <c r="K688" s="31">
        <v>1007.7089999999999</v>
      </c>
      <c r="L688" s="31" t="s">
        <v>108</v>
      </c>
      <c r="M688" s="31" t="s">
        <v>108</v>
      </c>
      <c r="N688" s="31" t="s">
        <v>108</v>
      </c>
      <c r="O688" s="31" t="s">
        <v>108</v>
      </c>
      <c r="P688" s="31" t="s">
        <v>108</v>
      </c>
      <c r="Q688" s="31" t="s">
        <v>108</v>
      </c>
      <c r="R688" s="31">
        <v>81.66</v>
      </c>
      <c r="S688" s="31" t="s">
        <v>108</v>
      </c>
    </row>
    <row r="689" spans="1:19" x14ac:dyDescent="0.35">
      <c r="A689" s="2">
        <v>33833</v>
      </c>
      <c r="B689" s="31" t="s">
        <v>108</v>
      </c>
      <c r="C689" s="31">
        <v>311.65600000000001</v>
      </c>
      <c r="D689" s="31" t="s">
        <v>108</v>
      </c>
      <c r="E689" s="31">
        <v>180.6095</v>
      </c>
      <c r="F689" s="31">
        <v>53.900399999999998</v>
      </c>
      <c r="G689" s="31">
        <v>159.3339</v>
      </c>
      <c r="H689" s="31">
        <v>20.258199999999999</v>
      </c>
      <c r="I689" s="31">
        <v>1199.769</v>
      </c>
      <c r="J689" s="31">
        <v>1961.9179999999999</v>
      </c>
      <c r="K689" s="31">
        <v>1008.398</v>
      </c>
      <c r="L689" s="31" t="s">
        <v>108</v>
      </c>
      <c r="M689" s="31" t="s">
        <v>108</v>
      </c>
      <c r="N689" s="31" t="s">
        <v>108</v>
      </c>
      <c r="O689" s="31" t="s">
        <v>108</v>
      </c>
      <c r="P689" s="31" t="s">
        <v>108</v>
      </c>
      <c r="Q689" s="31" t="s">
        <v>108</v>
      </c>
      <c r="R689" s="31">
        <v>81.58</v>
      </c>
      <c r="S689" s="31" t="s">
        <v>108</v>
      </c>
    </row>
    <row r="690" spans="1:19" x14ac:dyDescent="0.35">
      <c r="A690" s="2">
        <v>33834</v>
      </c>
      <c r="B690" s="31" t="s">
        <v>108</v>
      </c>
      <c r="C690" s="31">
        <v>313.06799999999998</v>
      </c>
      <c r="D690" s="31" t="s">
        <v>108</v>
      </c>
      <c r="E690" s="31">
        <v>180.53120000000001</v>
      </c>
      <c r="F690" s="31">
        <v>53.710099999999997</v>
      </c>
      <c r="G690" s="31">
        <v>157.51840000000001</v>
      </c>
      <c r="H690" s="31">
        <v>21.301100000000002</v>
      </c>
      <c r="I690" s="31">
        <v>1201.8019999999999</v>
      </c>
      <c r="J690" s="31">
        <v>1972.6120000000001</v>
      </c>
      <c r="K690" s="31">
        <v>1007.479</v>
      </c>
      <c r="L690" s="31" t="s">
        <v>108</v>
      </c>
      <c r="M690" s="31" t="s">
        <v>108</v>
      </c>
      <c r="N690" s="31" t="s">
        <v>108</v>
      </c>
      <c r="O690" s="31" t="s">
        <v>108</v>
      </c>
      <c r="P690" s="31" t="s">
        <v>108</v>
      </c>
      <c r="Q690" s="31" t="s">
        <v>108</v>
      </c>
      <c r="R690" s="31">
        <v>81.33</v>
      </c>
      <c r="S690" s="31" t="s">
        <v>108</v>
      </c>
    </row>
    <row r="691" spans="1:19" x14ac:dyDescent="0.35">
      <c r="A691" s="2">
        <v>33835</v>
      </c>
      <c r="B691" s="31" t="s">
        <v>108</v>
      </c>
      <c r="C691" s="31">
        <v>308.834</v>
      </c>
      <c r="D691" s="31" t="s">
        <v>108</v>
      </c>
      <c r="E691" s="31">
        <v>180.06049999999999</v>
      </c>
      <c r="F691" s="31">
        <v>54.043100000000003</v>
      </c>
      <c r="G691" s="31">
        <v>156.64689999999999</v>
      </c>
      <c r="H691" s="31">
        <v>21.397600000000001</v>
      </c>
      <c r="I691" s="31">
        <v>1202.819</v>
      </c>
      <c r="J691" s="31">
        <v>1973.175</v>
      </c>
      <c r="K691" s="31">
        <v>1007.02</v>
      </c>
      <c r="L691" s="31" t="s">
        <v>108</v>
      </c>
      <c r="M691" s="31" t="s">
        <v>108</v>
      </c>
      <c r="N691" s="31" t="s">
        <v>108</v>
      </c>
      <c r="O691" s="31" t="s">
        <v>108</v>
      </c>
      <c r="P691" s="31" t="s">
        <v>108</v>
      </c>
      <c r="Q691" s="31" t="s">
        <v>108</v>
      </c>
      <c r="R691" s="31">
        <v>81.19</v>
      </c>
      <c r="S691" s="31" t="s">
        <v>108</v>
      </c>
    </row>
    <row r="692" spans="1:19" x14ac:dyDescent="0.35">
      <c r="A692" s="2">
        <v>33836</v>
      </c>
      <c r="B692" s="31" t="s">
        <v>108</v>
      </c>
      <c r="C692" s="31">
        <v>311.5</v>
      </c>
      <c r="D692" s="31" t="s">
        <v>108</v>
      </c>
      <c r="E692" s="31">
        <v>179.03739999999999</v>
      </c>
      <c r="F692" s="31">
        <v>53.948</v>
      </c>
      <c r="G692" s="31">
        <v>157.6636</v>
      </c>
      <c r="H692" s="31">
        <v>20.721699999999998</v>
      </c>
      <c r="I692" s="31">
        <v>1202.367</v>
      </c>
      <c r="J692" s="31">
        <v>1975.4269999999999</v>
      </c>
      <c r="K692" s="31">
        <v>1008.7430000000001</v>
      </c>
      <c r="L692" s="31" t="s">
        <v>108</v>
      </c>
      <c r="M692" s="31" t="s">
        <v>108</v>
      </c>
      <c r="N692" s="31" t="s">
        <v>108</v>
      </c>
      <c r="O692" s="31" t="s">
        <v>108</v>
      </c>
      <c r="P692" s="31" t="s">
        <v>108</v>
      </c>
      <c r="Q692" s="31" t="s">
        <v>108</v>
      </c>
      <c r="R692" s="31">
        <v>80.92</v>
      </c>
      <c r="S692" s="31" t="s">
        <v>108</v>
      </c>
    </row>
    <row r="693" spans="1:19" x14ac:dyDescent="0.35">
      <c r="A693" s="2">
        <v>33837</v>
      </c>
      <c r="B693" s="31" t="s">
        <v>108</v>
      </c>
      <c r="C693" s="31">
        <v>305.541</v>
      </c>
      <c r="D693" s="31" t="s">
        <v>108</v>
      </c>
      <c r="E693" s="31">
        <v>178.64529999999999</v>
      </c>
      <c r="F693" s="31">
        <v>53.9163</v>
      </c>
      <c r="G693" s="31">
        <v>158.46250000000001</v>
      </c>
      <c r="H693" s="31">
        <v>21.069299999999998</v>
      </c>
      <c r="I693" s="31">
        <v>1198.1880000000001</v>
      </c>
      <c r="J693" s="31">
        <v>1965.8579999999999</v>
      </c>
      <c r="K693" s="31">
        <v>1009.662</v>
      </c>
      <c r="L693" s="31" t="s">
        <v>108</v>
      </c>
      <c r="M693" s="31" t="s">
        <v>108</v>
      </c>
      <c r="N693" s="31" t="s">
        <v>108</v>
      </c>
      <c r="O693" s="31" t="s">
        <v>108</v>
      </c>
      <c r="P693" s="31" t="s">
        <v>108</v>
      </c>
      <c r="Q693" s="31" t="s">
        <v>108</v>
      </c>
      <c r="R693" s="31">
        <v>80.16</v>
      </c>
      <c r="S693" s="31" t="s">
        <v>108</v>
      </c>
    </row>
    <row r="694" spans="1:19" x14ac:dyDescent="0.35">
      <c r="A694" s="2">
        <v>33840</v>
      </c>
      <c r="B694" s="31" t="s">
        <v>108</v>
      </c>
      <c r="C694" s="31">
        <v>314.322</v>
      </c>
      <c r="D694" s="31" t="s">
        <v>108</v>
      </c>
      <c r="E694" s="31">
        <v>179.6568</v>
      </c>
      <c r="F694" s="31">
        <v>54.598100000000002</v>
      </c>
      <c r="G694" s="31">
        <v>160.71379999999999</v>
      </c>
      <c r="H694" s="31">
        <v>21.378299999999999</v>
      </c>
      <c r="I694" s="31">
        <v>1202.932</v>
      </c>
      <c r="J694" s="31">
        <v>1946.1569999999999</v>
      </c>
      <c r="K694" s="31">
        <v>1012.304</v>
      </c>
      <c r="L694" s="31" t="s">
        <v>108</v>
      </c>
      <c r="M694" s="31" t="s">
        <v>108</v>
      </c>
      <c r="N694" s="31" t="s">
        <v>108</v>
      </c>
      <c r="O694" s="31" t="s">
        <v>108</v>
      </c>
      <c r="P694" s="31" t="s">
        <v>108</v>
      </c>
      <c r="Q694" s="31" t="s">
        <v>108</v>
      </c>
      <c r="R694" s="31">
        <v>78.94</v>
      </c>
      <c r="S694" s="31" t="s">
        <v>108</v>
      </c>
    </row>
    <row r="695" spans="1:19" x14ac:dyDescent="0.35">
      <c r="A695" s="2">
        <v>33841</v>
      </c>
      <c r="B695" s="31" t="s">
        <v>108</v>
      </c>
      <c r="C695" s="31">
        <v>309.98399999999998</v>
      </c>
      <c r="D695" s="31" t="s">
        <v>108</v>
      </c>
      <c r="E695" s="31">
        <v>177.51900000000001</v>
      </c>
      <c r="F695" s="31">
        <v>54.439599999999999</v>
      </c>
      <c r="G695" s="31">
        <v>161.65780000000001</v>
      </c>
      <c r="H695" s="31">
        <v>21.919</v>
      </c>
      <c r="I695" s="31">
        <v>1207.45</v>
      </c>
      <c r="J695" s="31">
        <v>1939.9659999999999</v>
      </c>
      <c r="K695" s="31">
        <v>1012.649</v>
      </c>
      <c r="L695" s="31" t="s">
        <v>108</v>
      </c>
      <c r="M695" s="31" t="s">
        <v>108</v>
      </c>
      <c r="N695" s="31" t="s">
        <v>108</v>
      </c>
      <c r="O695" s="31" t="s">
        <v>108</v>
      </c>
      <c r="P695" s="31" t="s">
        <v>108</v>
      </c>
      <c r="Q695" s="31" t="s">
        <v>108</v>
      </c>
      <c r="R695" s="31">
        <v>78.87</v>
      </c>
      <c r="S695" s="31" t="s">
        <v>108</v>
      </c>
    </row>
    <row r="696" spans="1:19" x14ac:dyDescent="0.35">
      <c r="A696" s="2">
        <v>33842</v>
      </c>
      <c r="B696" s="31" t="s">
        <v>108</v>
      </c>
      <c r="C696" s="31">
        <v>311.60399999999998</v>
      </c>
      <c r="D696" s="31" t="s">
        <v>108</v>
      </c>
      <c r="E696" s="31">
        <v>176.4169</v>
      </c>
      <c r="F696" s="31">
        <v>54.058999999999997</v>
      </c>
      <c r="G696" s="31">
        <v>160.5685</v>
      </c>
      <c r="H696" s="31">
        <v>21.899699999999999</v>
      </c>
      <c r="I696" s="31">
        <v>1207.337</v>
      </c>
      <c r="J696" s="31">
        <v>1947.162</v>
      </c>
      <c r="K696" s="31">
        <v>1011.27</v>
      </c>
      <c r="L696" s="31" t="s">
        <v>108</v>
      </c>
      <c r="M696" s="31" t="s">
        <v>108</v>
      </c>
      <c r="N696" s="31" t="s">
        <v>108</v>
      </c>
      <c r="O696" s="31" t="s">
        <v>108</v>
      </c>
      <c r="P696" s="31" t="s">
        <v>108</v>
      </c>
      <c r="Q696" s="31" t="s">
        <v>108</v>
      </c>
      <c r="R696" s="31">
        <v>79.209999999999994</v>
      </c>
      <c r="S696" s="31" t="s">
        <v>108</v>
      </c>
    </row>
    <row r="697" spans="1:19" x14ac:dyDescent="0.35">
      <c r="A697" s="2">
        <v>33843</v>
      </c>
      <c r="B697" s="31" t="s">
        <v>108</v>
      </c>
      <c r="C697" s="31">
        <v>308.67700000000002</v>
      </c>
      <c r="D697" s="31" t="s">
        <v>108</v>
      </c>
      <c r="E697" s="31">
        <v>176.2602</v>
      </c>
      <c r="F697" s="31">
        <v>54.1858</v>
      </c>
      <c r="G697" s="31">
        <v>158.172</v>
      </c>
      <c r="H697" s="31">
        <v>21.069299999999998</v>
      </c>
      <c r="I697" s="31">
        <v>1207.1110000000001</v>
      </c>
      <c r="J697" s="31">
        <v>1952.8230000000001</v>
      </c>
      <c r="K697" s="31">
        <v>1011.04</v>
      </c>
      <c r="L697" s="31" t="s">
        <v>108</v>
      </c>
      <c r="M697" s="31" t="s">
        <v>108</v>
      </c>
      <c r="N697" s="31" t="s">
        <v>108</v>
      </c>
      <c r="O697" s="31" t="s">
        <v>108</v>
      </c>
      <c r="P697" s="31" t="s">
        <v>108</v>
      </c>
      <c r="Q697" s="31" t="s">
        <v>108</v>
      </c>
      <c r="R697" s="31">
        <v>79.31</v>
      </c>
      <c r="S697" s="31" t="s">
        <v>108</v>
      </c>
    </row>
    <row r="698" spans="1:19" x14ac:dyDescent="0.35">
      <c r="A698" s="2">
        <v>33844</v>
      </c>
      <c r="B698" s="31" t="s">
        <v>108</v>
      </c>
      <c r="C698" s="31">
        <v>314.53100000000001</v>
      </c>
      <c r="D698" s="31" t="s">
        <v>108</v>
      </c>
      <c r="E698" s="31">
        <v>173.96190000000001</v>
      </c>
      <c r="F698" s="31">
        <v>54.296799999999998</v>
      </c>
      <c r="G698" s="31">
        <v>157.80889999999999</v>
      </c>
      <c r="H698" s="31">
        <v>20.972799999999999</v>
      </c>
      <c r="I698" s="31">
        <v>1199.769</v>
      </c>
      <c r="J698" s="31">
        <v>1955.662</v>
      </c>
      <c r="K698" s="31">
        <v>1010.811</v>
      </c>
      <c r="L698" s="31" t="s">
        <v>108</v>
      </c>
      <c r="M698" s="31" t="s">
        <v>108</v>
      </c>
      <c r="N698" s="31" t="s">
        <v>108</v>
      </c>
      <c r="O698" s="31" t="s">
        <v>108</v>
      </c>
      <c r="P698" s="31" t="s">
        <v>108</v>
      </c>
      <c r="Q698" s="31" t="s">
        <v>108</v>
      </c>
      <c r="R698" s="31">
        <v>79.17</v>
      </c>
      <c r="S698" s="31" t="s">
        <v>108</v>
      </c>
    </row>
    <row r="699" spans="1:19" x14ac:dyDescent="0.35">
      <c r="A699" s="2">
        <v>33847</v>
      </c>
      <c r="B699" s="31" t="s">
        <v>108</v>
      </c>
      <c r="C699" s="31">
        <v>316.67399999999998</v>
      </c>
      <c r="D699" s="31" t="s">
        <v>108</v>
      </c>
      <c r="E699" s="31">
        <v>173.4126</v>
      </c>
      <c r="F699" s="31">
        <v>54.756700000000002</v>
      </c>
      <c r="G699" s="31">
        <v>157.15520000000001</v>
      </c>
      <c r="H699" s="31">
        <v>21.0886</v>
      </c>
      <c r="I699" s="31">
        <v>1188.586</v>
      </c>
      <c r="J699" s="31">
        <v>1959.6479999999999</v>
      </c>
      <c r="K699" s="31">
        <v>1010.581</v>
      </c>
      <c r="L699" s="31" t="s">
        <v>108</v>
      </c>
      <c r="M699" s="31" t="s">
        <v>108</v>
      </c>
      <c r="N699" s="31" t="s">
        <v>108</v>
      </c>
      <c r="O699" s="31" t="s">
        <v>108</v>
      </c>
      <c r="P699" s="31" t="s">
        <v>108</v>
      </c>
      <c r="Q699" s="31" t="s">
        <v>108</v>
      </c>
      <c r="R699" s="31">
        <v>78.88</v>
      </c>
      <c r="S699" s="31" t="s">
        <v>108</v>
      </c>
    </row>
    <row r="700" spans="1:19" x14ac:dyDescent="0.35">
      <c r="A700" s="2">
        <v>33848</v>
      </c>
      <c r="B700" s="31" t="s">
        <v>108</v>
      </c>
      <c r="C700" s="31">
        <v>319.65300000000002</v>
      </c>
      <c r="D700" s="31" t="s">
        <v>108</v>
      </c>
      <c r="E700" s="31">
        <v>175.95599999999999</v>
      </c>
      <c r="F700" s="31">
        <v>54.455399999999997</v>
      </c>
      <c r="G700" s="31">
        <v>158.38980000000001</v>
      </c>
      <c r="H700" s="31">
        <v>20.1617</v>
      </c>
      <c r="I700" s="31">
        <v>1187.9090000000001</v>
      </c>
      <c r="J700" s="31">
        <v>1967.6189999999999</v>
      </c>
      <c r="K700" s="31">
        <v>1010.0069999999999</v>
      </c>
      <c r="L700" s="31" t="s">
        <v>108</v>
      </c>
      <c r="M700" s="31" t="s">
        <v>108</v>
      </c>
      <c r="N700" s="31" t="s">
        <v>108</v>
      </c>
      <c r="O700" s="31" t="s">
        <v>108</v>
      </c>
      <c r="P700" s="31" t="s">
        <v>108</v>
      </c>
      <c r="Q700" s="31" t="s">
        <v>108</v>
      </c>
      <c r="R700" s="31">
        <v>78.33</v>
      </c>
      <c r="S700" s="31" t="s">
        <v>108</v>
      </c>
    </row>
    <row r="701" spans="1:19" x14ac:dyDescent="0.35">
      <c r="A701" s="2">
        <v>33849</v>
      </c>
      <c r="B701" s="31" t="s">
        <v>108</v>
      </c>
      <c r="C701" s="31">
        <v>319.70499999999998</v>
      </c>
      <c r="D701" s="31" t="s">
        <v>108</v>
      </c>
      <c r="E701" s="31">
        <v>175.87780000000001</v>
      </c>
      <c r="F701" s="31">
        <v>54.090699999999998</v>
      </c>
      <c r="G701" s="31">
        <v>159.40649999999999</v>
      </c>
      <c r="H701" s="31">
        <v>20.779599999999999</v>
      </c>
      <c r="I701" s="31">
        <v>1191.979</v>
      </c>
      <c r="J701" s="31">
        <v>1971.605</v>
      </c>
      <c r="K701" s="31">
        <v>1010.121</v>
      </c>
      <c r="L701" s="31" t="s">
        <v>108</v>
      </c>
      <c r="M701" s="31" t="s">
        <v>108</v>
      </c>
      <c r="N701" s="31" t="s">
        <v>108</v>
      </c>
      <c r="O701" s="31" t="s">
        <v>108</v>
      </c>
      <c r="P701" s="31" t="s">
        <v>108</v>
      </c>
      <c r="Q701" s="31" t="s">
        <v>108</v>
      </c>
      <c r="R701" s="31">
        <v>78.41</v>
      </c>
      <c r="S701" s="31" t="s">
        <v>108</v>
      </c>
    </row>
    <row r="702" spans="1:19" x14ac:dyDescent="0.35">
      <c r="A702" s="2">
        <v>33850</v>
      </c>
      <c r="B702" s="31" t="s">
        <v>108</v>
      </c>
      <c r="C702" s="31">
        <v>319.339</v>
      </c>
      <c r="D702" s="31" t="s">
        <v>108</v>
      </c>
      <c r="E702" s="31">
        <v>173.98070000000001</v>
      </c>
      <c r="F702" s="31">
        <v>54.455399999999997</v>
      </c>
      <c r="G702" s="31">
        <v>159.91489999999999</v>
      </c>
      <c r="H702" s="31">
        <v>21.146599999999999</v>
      </c>
      <c r="I702" s="31">
        <v>1193.0540000000001</v>
      </c>
      <c r="J702" s="31">
        <v>1970.4659999999999</v>
      </c>
      <c r="K702" s="31">
        <v>1009.748</v>
      </c>
      <c r="L702" s="31" t="s">
        <v>108</v>
      </c>
      <c r="M702" s="31" t="s">
        <v>108</v>
      </c>
      <c r="N702" s="31" t="s">
        <v>108</v>
      </c>
      <c r="O702" s="31" t="s">
        <v>108</v>
      </c>
      <c r="P702" s="31" t="s">
        <v>108</v>
      </c>
      <c r="Q702" s="31" t="s">
        <v>108</v>
      </c>
      <c r="R702" s="31">
        <v>79.400000000000006</v>
      </c>
      <c r="S702" s="31" t="s">
        <v>108</v>
      </c>
    </row>
    <row r="703" spans="1:19" x14ac:dyDescent="0.35">
      <c r="A703" s="2">
        <v>33851</v>
      </c>
      <c r="B703" s="31" t="s">
        <v>108</v>
      </c>
      <c r="C703" s="31">
        <v>319.70499999999998</v>
      </c>
      <c r="D703" s="31" t="s">
        <v>108</v>
      </c>
      <c r="E703" s="31">
        <v>175.91380000000001</v>
      </c>
      <c r="F703" s="31">
        <v>54.518900000000002</v>
      </c>
      <c r="G703" s="31">
        <v>161.22210000000001</v>
      </c>
      <c r="H703" s="31">
        <v>21.127199999999998</v>
      </c>
      <c r="I703" s="31">
        <v>1198.0119999999999</v>
      </c>
      <c r="J703" s="31">
        <v>1988.6859999999999</v>
      </c>
      <c r="K703" s="31">
        <v>1014.612</v>
      </c>
      <c r="L703" s="31" t="s">
        <v>108</v>
      </c>
      <c r="M703" s="31" t="s">
        <v>108</v>
      </c>
      <c r="N703" s="31" t="s">
        <v>108</v>
      </c>
      <c r="O703" s="31" t="s">
        <v>108</v>
      </c>
      <c r="P703" s="31" t="s">
        <v>108</v>
      </c>
      <c r="Q703" s="31" t="s">
        <v>108</v>
      </c>
      <c r="R703" s="31">
        <v>78.819999999999993</v>
      </c>
      <c r="S703" s="31" t="s">
        <v>108</v>
      </c>
    </row>
    <row r="704" spans="1:19" x14ac:dyDescent="0.35">
      <c r="A704" s="2">
        <v>33854</v>
      </c>
      <c r="B704" s="31" t="s">
        <v>108</v>
      </c>
      <c r="C704" s="31">
        <v>319.70499999999998</v>
      </c>
      <c r="D704" s="31" t="s">
        <v>108</v>
      </c>
      <c r="E704" s="31">
        <v>175.91380000000001</v>
      </c>
      <c r="F704" s="31">
        <v>54.518900000000002</v>
      </c>
      <c r="G704" s="31">
        <v>161.22210000000001</v>
      </c>
      <c r="H704" s="31">
        <v>21.127199999999998</v>
      </c>
      <c r="I704" s="31">
        <v>1210.49</v>
      </c>
      <c r="J704" s="31">
        <v>1988.6859999999999</v>
      </c>
      <c r="K704" s="31">
        <v>1017.441</v>
      </c>
      <c r="L704" s="31" t="s">
        <v>108</v>
      </c>
      <c r="M704" s="31" t="s">
        <v>108</v>
      </c>
      <c r="N704" s="31" t="s">
        <v>108</v>
      </c>
      <c r="O704" s="31" t="s">
        <v>108</v>
      </c>
      <c r="P704" s="31" t="s">
        <v>108</v>
      </c>
      <c r="Q704" s="31" t="s">
        <v>108</v>
      </c>
      <c r="R704" s="31">
        <v>78.819999999999993</v>
      </c>
      <c r="S704" s="31" t="s">
        <v>108</v>
      </c>
    </row>
    <row r="705" spans="1:19" x14ac:dyDescent="0.35">
      <c r="A705" s="2">
        <v>33855</v>
      </c>
      <c r="B705" s="31" t="s">
        <v>108</v>
      </c>
      <c r="C705" s="31">
        <v>319.02600000000001</v>
      </c>
      <c r="D705" s="31" t="s">
        <v>108</v>
      </c>
      <c r="E705" s="31">
        <v>172.64869999999999</v>
      </c>
      <c r="F705" s="31">
        <v>54.645699999999998</v>
      </c>
      <c r="G705" s="31">
        <v>163.18289999999999</v>
      </c>
      <c r="H705" s="31">
        <v>20.605799999999999</v>
      </c>
      <c r="I705" s="31">
        <v>1203.0029999999999</v>
      </c>
      <c r="J705" s="31">
        <v>2001.213</v>
      </c>
      <c r="K705" s="31">
        <v>1018.126</v>
      </c>
      <c r="L705" s="31" t="s">
        <v>108</v>
      </c>
      <c r="M705" s="31" t="s">
        <v>108</v>
      </c>
      <c r="N705" s="31" t="s">
        <v>108</v>
      </c>
      <c r="O705" s="31" t="s">
        <v>108</v>
      </c>
      <c r="P705" s="31" t="s">
        <v>108</v>
      </c>
      <c r="Q705" s="31" t="s">
        <v>108</v>
      </c>
      <c r="R705" s="31">
        <v>78.489999999999995</v>
      </c>
      <c r="S705" s="31" t="s">
        <v>108</v>
      </c>
    </row>
    <row r="706" spans="1:19" x14ac:dyDescent="0.35">
      <c r="A706" s="2">
        <v>33856</v>
      </c>
      <c r="B706" s="31" t="s">
        <v>108</v>
      </c>
      <c r="C706" s="31">
        <v>316.79500000000002</v>
      </c>
      <c r="D706" s="31" t="s">
        <v>108</v>
      </c>
      <c r="E706" s="31">
        <v>171.6267</v>
      </c>
      <c r="F706" s="31">
        <v>54.582299999999996</v>
      </c>
      <c r="G706" s="31">
        <v>161.8031</v>
      </c>
      <c r="H706" s="31">
        <v>20.741</v>
      </c>
      <c r="I706" s="31">
        <v>1203.116</v>
      </c>
      <c r="J706" s="31">
        <v>1996.088</v>
      </c>
      <c r="K706" s="31">
        <v>1017.327</v>
      </c>
      <c r="L706" s="31" t="s">
        <v>108</v>
      </c>
      <c r="M706" s="31" t="s">
        <v>108</v>
      </c>
      <c r="N706" s="31" t="s">
        <v>108</v>
      </c>
      <c r="O706" s="31" t="s">
        <v>108</v>
      </c>
      <c r="P706" s="31" t="s">
        <v>108</v>
      </c>
      <c r="Q706" s="31" t="s">
        <v>108</v>
      </c>
      <c r="R706" s="31">
        <v>79.459999999999994</v>
      </c>
      <c r="S706" s="31" t="s">
        <v>108</v>
      </c>
    </row>
    <row r="707" spans="1:19" x14ac:dyDescent="0.35">
      <c r="A707" s="2">
        <v>33857</v>
      </c>
      <c r="B707" s="31" t="s">
        <v>108</v>
      </c>
      <c r="C707" s="31">
        <v>313.18700000000001</v>
      </c>
      <c r="D707" s="31" t="s">
        <v>108</v>
      </c>
      <c r="E707" s="31">
        <v>167.0532</v>
      </c>
      <c r="F707" s="31">
        <v>54.582299999999996</v>
      </c>
      <c r="G707" s="31">
        <v>161.07689999999999</v>
      </c>
      <c r="H707" s="31">
        <v>20.644400000000001</v>
      </c>
      <c r="I707" s="31">
        <v>1204.931</v>
      </c>
      <c r="J707" s="31">
        <v>1997.796</v>
      </c>
      <c r="K707" s="31">
        <v>1019.039</v>
      </c>
      <c r="L707" s="31" t="s">
        <v>108</v>
      </c>
      <c r="M707" s="31" t="s">
        <v>108</v>
      </c>
      <c r="N707" s="31" t="s">
        <v>108</v>
      </c>
      <c r="O707" s="31" t="s">
        <v>108</v>
      </c>
      <c r="P707" s="31" t="s">
        <v>108</v>
      </c>
      <c r="Q707" s="31" t="s">
        <v>108</v>
      </c>
      <c r="R707" s="31">
        <v>79.739999999999995</v>
      </c>
      <c r="S707" s="31" t="s">
        <v>108</v>
      </c>
    </row>
    <row r="708" spans="1:19" x14ac:dyDescent="0.35">
      <c r="A708" s="2">
        <v>33858</v>
      </c>
      <c r="B708" s="31" t="s">
        <v>108</v>
      </c>
      <c r="C708" s="31">
        <v>313.51600000000002</v>
      </c>
      <c r="D708" s="31" t="s">
        <v>108</v>
      </c>
      <c r="E708" s="31">
        <v>167.13120000000001</v>
      </c>
      <c r="F708" s="31">
        <v>54.376100000000001</v>
      </c>
      <c r="G708" s="31">
        <v>159.697</v>
      </c>
      <c r="H708" s="31">
        <v>20.142299999999999</v>
      </c>
      <c r="I708" s="31">
        <v>1202.4359999999999</v>
      </c>
      <c r="J708" s="31">
        <v>1989.825</v>
      </c>
      <c r="K708" s="31">
        <v>1018.24</v>
      </c>
      <c r="L708" s="31" t="s">
        <v>108</v>
      </c>
      <c r="M708" s="31" t="s">
        <v>108</v>
      </c>
      <c r="N708" s="31" t="s">
        <v>108</v>
      </c>
      <c r="O708" s="31" t="s">
        <v>108</v>
      </c>
      <c r="P708" s="31" t="s">
        <v>108</v>
      </c>
      <c r="Q708" s="31" t="s">
        <v>108</v>
      </c>
      <c r="R708" s="31">
        <v>80.650000000000006</v>
      </c>
      <c r="S708" s="31" t="s">
        <v>108</v>
      </c>
    </row>
    <row r="709" spans="1:19" x14ac:dyDescent="0.35">
      <c r="A709" s="2">
        <v>33861</v>
      </c>
      <c r="B709" s="31" t="s">
        <v>108</v>
      </c>
      <c r="C709" s="31">
        <v>319.48</v>
      </c>
      <c r="D709" s="31" t="s">
        <v>108</v>
      </c>
      <c r="E709" s="31">
        <v>169.36580000000001</v>
      </c>
      <c r="F709" s="31">
        <v>55.311700000000002</v>
      </c>
      <c r="G709" s="31">
        <v>158.8982</v>
      </c>
      <c r="H709" s="31">
        <v>19.6402</v>
      </c>
      <c r="I709" s="31">
        <v>1206.519</v>
      </c>
      <c r="J709" s="31">
        <v>1995.519</v>
      </c>
      <c r="K709" s="31">
        <v>1028.508</v>
      </c>
      <c r="L709" s="31" t="s">
        <v>108</v>
      </c>
      <c r="M709" s="31" t="s">
        <v>108</v>
      </c>
      <c r="N709" s="31" t="s">
        <v>108</v>
      </c>
      <c r="O709" s="31" t="s">
        <v>108</v>
      </c>
      <c r="P709" s="31" t="s">
        <v>108</v>
      </c>
      <c r="Q709" s="31" t="s">
        <v>108</v>
      </c>
      <c r="R709" s="31">
        <v>82.9</v>
      </c>
      <c r="S709" s="31" t="s">
        <v>108</v>
      </c>
    </row>
    <row r="710" spans="1:19" x14ac:dyDescent="0.35">
      <c r="A710" s="2">
        <v>33862</v>
      </c>
      <c r="B710" s="31" t="s">
        <v>108</v>
      </c>
      <c r="C710" s="31">
        <v>318.35500000000002</v>
      </c>
      <c r="D710" s="31" t="s">
        <v>108</v>
      </c>
      <c r="E710" s="31">
        <v>168.5025</v>
      </c>
      <c r="F710" s="31">
        <v>55.2483</v>
      </c>
      <c r="G710" s="31">
        <v>161.73050000000001</v>
      </c>
      <c r="H710" s="31">
        <v>19.254000000000001</v>
      </c>
      <c r="I710" s="31">
        <v>1206.519</v>
      </c>
      <c r="J710" s="31">
        <v>1985.8389999999999</v>
      </c>
      <c r="K710" s="31">
        <v>1028.394</v>
      </c>
      <c r="L710" s="31" t="s">
        <v>108</v>
      </c>
      <c r="M710" s="31" t="s">
        <v>108</v>
      </c>
      <c r="N710" s="31" t="s">
        <v>108</v>
      </c>
      <c r="O710" s="31" t="s">
        <v>108</v>
      </c>
      <c r="P710" s="31" t="s">
        <v>108</v>
      </c>
      <c r="Q710" s="31" t="s">
        <v>108</v>
      </c>
      <c r="R710" s="31">
        <v>83.39</v>
      </c>
      <c r="S710" s="31" t="s">
        <v>108</v>
      </c>
    </row>
    <row r="711" spans="1:19" x14ac:dyDescent="0.35">
      <c r="A711" s="2">
        <v>33863</v>
      </c>
      <c r="B711" s="31" t="s">
        <v>108</v>
      </c>
      <c r="C711" s="31">
        <v>319.10500000000002</v>
      </c>
      <c r="D711" s="31" t="s">
        <v>108</v>
      </c>
      <c r="E711" s="31">
        <v>169.27969999999999</v>
      </c>
      <c r="F711" s="31">
        <v>55.771599999999999</v>
      </c>
      <c r="G711" s="31">
        <v>161.07689999999999</v>
      </c>
      <c r="H711" s="31">
        <v>19.427800000000001</v>
      </c>
      <c r="I711" s="31">
        <v>1201.7550000000001</v>
      </c>
      <c r="J711" s="31">
        <v>1984.701</v>
      </c>
      <c r="K711" s="31">
        <v>1036.1510000000001</v>
      </c>
      <c r="L711" s="31" t="s">
        <v>108</v>
      </c>
      <c r="M711" s="31" t="s">
        <v>108</v>
      </c>
      <c r="N711" s="31" t="s">
        <v>108</v>
      </c>
      <c r="O711" s="31" t="s">
        <v>108</v>
      </c>
      <c r="P711" s="31" t="s">
        <v>108</v>
      </c>
      <c r="Q711" s="31" t="s">
        <v>108</v>
      </c>
      <c r="R711" s="31">
        <v>84.33</v>
      </c>
      <c r="S711" s="31" t="s">
        <v>108</v>
      </c>
    </row>
    <row r="712" spans="1:19" x14ac:dyDescent="0.35">
      <c r="A712" s="2">
        <v>33864</v>
      </c>
      <c r="B712" s="31" t="s">
        <v>108</v>
      </c>
      <c r="C712" s="31">
        <v>316.15899999999999</v>
      </c>
      <c r="D712" s="31" t="s">
        <v>108</v>
      </c>
      <c r="E712" s="31">
        <v>169.3578</v>
      </c>
      <c r="F712" s="31">
        <v>55.470300000000002</v>
      </c>
      <c r="G712" s="31">
        <v>158.38980000000001</v>
      </c>
      <c r="H712" s="31">
        <v>18.945</v>
      </c>
      <c r="I712" s="31">
        <v>1200.1669999999999</v>
      </c>
      <c r="J712" s="31">
        <v>1985.27</v>
      </c>
      <c r="K712" s="31">
        <v>1034.8969999999999</v>
      </c>
      <c r="L712" s="31" t="s">
        <v>108</v>
      </c>
      <c r="M712" s="31" t="s">
        <v>108</v>
      </c>
      <c r="N712" s="31" t="s">
        <v>108</v>
      </c>
      <c r="O712" s="31" t="s">
        <v>108</v>
      </c>
      <c r="P712" s="31" t="s">
        <v>108</v>
      </c>
      <c r="Q712" s="31" t="s">
        <v>108</v>
      </c>
      <c r="R712" s="31">
        <v>83.64</v>
      </c>
      <c r="S712" s="31" t="s">
        <v>108</v>
      </c>
    </row>
    <row r="713" spans="1:19" x14ac:dyDescent="0.35">
      <c r="A713" s="2">
        <v>33865</v>
      </c>
      <c r="B713" s="31" t="s">
        <v>108</v>
      </c>
      <c r="C713" s="31">
        <v>311.17599999999999</v>
      </c>
      <c r="D713" s="31" t="s">
        <v>108</v>
      </c>
      <c r="E713" s="31">
        <v>169.90260000000001</v>
      </c>
      <c r="F713" s="31">
        <v>55.977800000000002</v>
      </c>
      <c r="G713" s="31">
        <v>157.37309999999999</v>
      </c>
      <c r="H713" s="31">
        <v>18.6553</v>
      </c>
      <c r="I713" s="31">
        <v>1199.94</v>
      </c>
      <c r="J713" s="31">
        <v>1986.4090000000001</v>
      </c>
      <c r="K713" s="31">
        <v>1039.1179999999999</v>
      </c>
      <c r="L713" s="31" t="s">
        <v>108</v>
      </c>
      <c r="M713" s="31" t="s">
        <v>108</v>
      </c>
      <c r="N713" s="31" t="s">
        <v>108</v>
      </c>
      <c r="O713" s="31" t="s">
        <v>108</v>
      </c>
      <c r="P713" s="31" t="s">
        <v>108</v>
      </c>
      <c r="Q713" s="31" t="s">
        <v>108</v>
      </c>
      <c r="R713" s="31">
        <v>84.73</v>
      </c>
      <c r="S713" s="31" t="s">
        <v>108</v>
      </c>
    </row>
    <row r="714" spans="1:19" x14ac:dyDescent="0.35">
      <c r="A714" s="2">
        <v>33868</v>
      </c>
      <c r="B714" s="31" t="s">
        <v>108</v>
      </c>
      <c r="C714" s="31">
        <v>307.74700000000001</v>
      </c>
      <c r="D714" s="31" t="s">
        <v>108</v>
      </c>
      <c r="E714" s="31">
        <v>169.2757</v>
      </c>
      <c r="F714" s="31">
        <v>55.4069</v>
      </c>
      <c r="G714" s="31">
        <v>158.02670000000001</v>
      </c>
      <c r="H714" s="31">
        <v>19.080200000000001</v>
      </c>
      <c r="I714" s="31">
        <v>1199.146</v>
      </c>
      <c r="J714" s="31">
        <v>1984.1310000000001</v>
      </c>
      <c r="K714" s="31">
        <v>1034.098</v>
      </c>
      <c r="L714" s="31" t="s">
        <v>108</v>
      </c>
      <c r="M714" s="31" t="s">
        <v>108</v>
      </c>
      <c r="N714" s="31" t="s">
        <v>108</v>
      </c>
      <c r="O714" s="31" t="s">
        <v>108</v>
      </c>
      <c r="P714" s="31" t="s">
        <v>108</v>
      </c>
      <c r="Q714" s="31" t="s">
        <v>108</v>
      </c>
      <c r="R714" s="31">
        <v>84.42</v>
      </c>
      <c r="S714" s="31" t="s">
        <v>108</v>
      </c>
    </row>
    <row r="715" spans="1:19" x14ac:dyDescent="0.35">
      <c r="A715" s="2">
        <v>33869</v>
      </c>
      <c r="B715" s="31" t="s">
        <v>108</v>
      </c>
      <c r="C715" s="31">
        <v>309.08600000000001</v>
      </c>
      <c r="D715" s="31" t="s">
        <v>108</v>
      </c>
      <c r="E715" s="31">
        <v>167.14089999999999</v>
      </c>
      <c r="F715" s="31">
        <v>55.613</v>
      </c>
      <c r="G715" s="31">
        <v>156.71950000000001</v>
      </c>
      <c r="H715" s="31">
        <v>19.215399999999999</v>
      </c>
      <c r="I715" s="31">
        <v>1201.8679999999999</v>
      </c>
      <c r="J715" s="31">
        <v>1972.7439999999999</v>
      </c>
      <c r="K715" s="31">
        <v>1036.037</v>
      </c>
      <c r="L715" s="31" t="s">
        <v>108</v>
      </c>
      <c r="M715" s="31" t="s">
        <v>108</v>
      </c>
      <c r="N715" s="31" t="s">
        <v>108</v>
      </c>
      <c r="O715" s="31" t="s">
        <v>108</v>
      </c>
      <c r="P715" s="31" t="s">
        <v>108</v>
      </c>
      <c r="Q715" s="31" t="s">
        <v>108</v>
      </c>
      <c r="R715" s="31">
        <v>84.69</v>
      </c>
      <c r="S715" s="31" t="s">
        <v>108</v>
      </c>
    </row>
    <row r="716" spans="1:19" x14ac:dyDescent="0.35">
      <c r="A716" s="2">
        <v>33870</v>
      </c>
      <c r="B716" s="31" t="s">
        <v>108</v>
      </c>
      <c r="C716" s="31">
        <v>313.48</v>
      </c>
      <c r="D716" s="31" t="s">
        <v>108</v>
      </c>
      <c r="E716" s="31">
        <v>166.59270000000001</v>
      </c>
      <c r="F716" s="31">
        <v>55.5655</v>
      </c>
      <c r="G716" s="31">
        <v>156.429</v>
      </c>
      <c r="H716" s="31">
        <v>19.041599999999999</v>
      </c>
      <c r="I716" s="31">
        <v>1201.8679999999999</v>
      </c>
      <c r="J716" s="31">
        <v>1962.4949999999999</v>
      </c>
      <c r="K716" s="31">
        <v>1037.2919999999999</v>
      </c>
      <c r="L716" s="31" t="s">
        <v>108</v>
      </c>
      <c r="M716" s="31" t="s">
        <v>108</v>
      </c>
      <c r="N716" s="31" t="s">
        <v>108</v>
      </c>
      <c r="O716" s="31" t="s">
        <v>108</v>
      </c>
      <c r="P716" s="31" t="s">
        <v>108</v>
      </c>
      <c r="Q716" s="31" t="s">
        <v>108</v>
      </c>
      <c r="R716" s="31">
        <v>84.45</v>
      </c>
      <c r="S716" s="31" t="s">
        <v>108</v>
      </c>
    </row>
    <row r="717" spans="1:19" x14ac:dyDescent="0.35">
      <c r="A717" s="2">
        <v>33871</v>
      </c>
      <c r="B717" s="31" t="s">
        <v>108</v>
      </c>
      <c r="C717" s="31">
        <v>311.44400000000002</v>
      </c>
      <c r="D717" s="31" t="s">
        <v>108</v>
      </c>
      <c r="E717" s="31">
        <v>167.75550000000001</v>
      </c>
      <c r="F717" s="31">
        <v>55.660600000000002</v>
      </c>
      <c r="G717" s="31">
        <v>157.80889999999999</v>
      </c>
      <c r="H717" s="31">
        <v>18.4815</v>
      </c>
      <c r="I717" s="31">
        <v>1208.221</v>
      </c>
      <c r="J717" s="31">
        <v>1975.021</v>
      </c>
      <c r="K717" s="31">
        <v>1036.3800000000001</v>
      </c>
      <c r="L717" s="31" t="s">
        <v>108</v>
      </c>
      <c r="M717" s="31" t="s">
        <v>108</v>
      </c>
      <c r="N717" s="31" t="s">
        <v>108</v>
      </c>
      <c r="O717" s="31" t="s">
        <v>108</v>
      </c>
      <c r="P717" s="31" t="s">
        <v>108</v>
      </c>
      <c r="Q717" s="31" t="s">
        <v>108</v>
      </c>
      <c r="R717" s="31">
        <v>84.07</v>
      </c>
      <c r="S717" s="31" t="s">
        <v>108</v>
      </c>
    </row>
    <row r="718" spans="1:19" x14ac:dyDescent="0.35">
      <c r="A718" s="2">
        <v>33872</v>
      </c>
      <c r="B718" s="31" t="s">
        <v>108</v>
      </c>
      <c r="C718" s="31">
        <v>309.89</v>
      </c>
      <c r="D718" s="31" t="s">
        <v>108</v>
      </c>
      <c r="E718" s="31">
        <v>166.5763</v>
      </c>
      <c r="F718" s="31">
        <v>55.676499999999997</v>
      </c>
      <c r="G718" s="31">
        <v>157.80889999999999</v>
      </c>
      <c r="H718" s="31">
        <v>18.2498</v>
      </c>
      <c r="I718" s="31">
        <v>1208.788</v>
      </c>
      <c r="J718" s="31">
        <v>1985.8389999999999</v>
      </c>
      <c r="K718" s="31">
        <v>1034.6679999999999</v>
      </c>
      <c r="L718" s="31" t="s">
        <v>108</v>
      </c>
      <c r="M718" s="31" t="s">
        <v>108</v>
      </c>
      <c r="N718" s="31" t="s">
        <v>108</v>
      </c>
      <c r="O718" s="31" t="s">
        <v>108</v>
      </c>
      <c r="P718" s="31" t="s">
        <v>108</v>
      </c>
      <c r="Q718" s="31" t="s">
        <v>108</v>
      </c>
      <c r="R718" s="31">
        <v>83.85</v>
      </c>
      <c r="S718" s="31" t="s">
        <v>108</v>
      </c>
    </row>
    <row r="719" spans="1:19" x14ac:dyDescent="0.35">
      <c r="A719" s="2">
        <v>33875</v>
      </c>
      <c r="B719" s="31" t="s">
        <v>108</v>
      </c>
      <c r="C719" s="31">
        <v>311.01499999999999</v>
      </c>
      <c r="D719" s="31" t="s">
        <v>108</v>
      </c>
      <c r="E719" s="31">
        <v>163.55629999999999</v>
      </c>
      <c r="F719" s="31">
        <v>55.4069</v>
      </c>
      <c r="G719" s="31">
        <v>156.429</v>
      </c>
      <c r="H719" s="31">
        <v>18.983599999999999</v>
      </c>
      <c r="I719" s="31">
        <v>1210.1489999999999</v>
      </c>
      <c r="J719" s="31">
        <v>1992.672</v>
      </c>
      <c r="K719" s="31">
        <v>1029.306</v>
      </c>
      <c r="L719" s="31" t="s">
        <v>108</v>
      </c>
      <c r="M719" s="31" t="s">
        <v>108</v>
      </c>
      <c r="N719" s="31" t="s">
        <v>108</v>
      </c>
      <c r="O719" s="31" t="s">
        <v>108</v>
      </c>
      <c r="P719" s="31" t="s">
        <v>108</v>
      </c>
      <c r="Q719" s="31" t="s">
        <v>108</v>
      </c>
      <c r="R719" s="31">
        <v>82.69</v>
      </c>
      <c r="S719" s="31" t="s">
        <v>108</v>
      </c>
    </row>
    <row r="720" spans="1:19" x14ac:dyDescent="0.35">
      <c r="A720" s="2">
        <v>33876</v>
      </c>
      <c r="B720" s="31" t="s">
        <v>108</v>
      </c>
      <c r="C720" s="31">
        <v>307.53300000000002</v>
      </c>
      <c r="D720" s="31" t="s">
        <v>108</v>
      </c>
      <c r="E720" s="31">
        <v>164.3329</v>
      </c>
      <c r="F720" s="31">
        <v>55.486199999999997</v>
      </c>
      <c r="G720" s="31">
        <v>157.37309999999999</v>
      </c>
      <c r="H720" s="31">
        <v>19.2347</v>
      </c>
      <c r="I720" s="31">
        <v>1209.0150000000001</v>
      </c>
      <c r="J720" s="31">
        <v>1991.5329999999999</v>
      </c>
      <c r="K720" s="31">
        <v>1032.615</v>
      </c>
      <c r="L720" s="31" t="s">
        <v>108</v>
      </c>
      <c r="M720" s="31" t="s">
        <v>108</v>
      </c>
      <c r="N720" s="31" t="s">
        <v>108</v>
      </c>
      <c r="O720" s="31" t="s">
        <v>108</v>
      </c>
      <c r="P720" s="31" t="s">
        <v>108</v>
      </c>
      <c r="Q720" s="31" t="s">
        <v>108</v>
      </c>
      <c r="R720" s="31">
        <v>81</v>
      </c>
      <c r="S720" s="31" t="s">
        <v>108</v>
      </c>
    </row>
    <row r="721" spans="1:19" x14ac:dyDescent="0.35">
      <c r="A721" s="2">
        <v>33877</v>
      </c>
      <c r="B721" s="31" t="s">
        <v>108</v>
      </c>
      <c r="C721" s="31">
        <v>306.46100000000001</v>
      </c>
      <c r="D721" s="31" t="s">
        <v>108</v>
      </c>
      <c r="E721" s="31">
        <v>163.4701</v>
      </c>
      <c r="F721" s="31">
        <v>55.4069</v>
      </c>
      <c r="G721" s="31">
        <v>157.08260000000001</v>
      </c>
      <c r="H721" s="31">
        <v>19.485700000000001</v>
      </c>
      <c r="I721" s="31">
        <v>1209.242</v>
      </c>
      <c r="J721" s="31">
        <v>1990.394</v>
      </c>
      <c r="K721" s="31">
        <v>1036.95</v>
      </c>
      <c r="L721" s="31" t="s">
        <v>108</v>
      </c>
      <c r="M721" s="31" t="s">
        <v>108</v>
      </c>
      <c r="N721" s="31" t="s">
        <v>108</v>
      </c>
      <c r="O721" s="31" t="s">
        <v>108</v>
      </c>
      <c r="P721" s="31" t="s">
        <v>108</v>
      </c>
      <c r="Q721" s="31" t="s">
        <v>108</v>
      </c>
      <c r="R721" s="31">
        <v>81.099999999999994</v>
      </c>
      <c r="S721" s="31" t="s">
        <v>108</v>
      </c>
    </row>
    <row r="722" spans="1:19" x14ac:dyDescent="0.35">
      <c r="A722" s="2">
        <v>33878</v>
      </c>
      <c r="B722" s="31" t="s">
        <v>108</v>
      </c>
      <c r="C722" s="31">
        <v>310.21199999999999</v>
      </c>
      <c r="D722" s="31" t="s">
        <v>108</v>
      </c>
      <c r="E722" s="31">
        <v>161.1755</v>
      </c>
      <c r="F722" s="31">
        <v>55.359299999999998</v>
      </c>
      <c r="G722" s="31">
        <v>154.68610000000001</v>
      </c>
      <c r="H722" s="31">
        <v>19.562999999999999</v>
      </c>
      <c r="I722" s="31">
        <v>1209.922</v>
      </c>
      <c r="J722" s="31">
        <v>2007.4760000000001</v>
      </c>
      <c r="K722" s="31">
        <v>1040.943</v>
      </c>
      <c r="L722" s="31" t="s">
        <v>108</v>
      </c>
      <c r="M722" s="31" t="s">
        <v>108</v>
      </c>
      <c r="N722" s="31" t="s">
        <v>108</v>
      </c>
      <c r="O722" s="31" t="s">
        <v>108</v>
      </c>
      <c r="P722" s="31" t="s">
        <v>108</v>
      </c>
      <c r="Q722" s="31" t="s">
        <v>108</v>
      </c>
      <c r="R722" s="31">
        <v>81.790000000000006</v>
      </c>
      <c r="S722" s="31" t="s">
        <v>108</v>
      </c>
    </row>
    <row r="723" spans="1:19" x14ac:dyDescent="0.35">
      <c r="A723" s="2">
        <v>33879</v>
      </c>
      <c r="B723" s="31" t="s">
        <v>108</v>
      </c>
      <c r="C723" s="31">
        <v>313.42599999999999</v>
      </c>
      <c r="D723" s="31" t="s">
        <v>108</v>
      </c>
      <c r="E723" s="31">
        <v>158.15549999999999</v>
      </c>
      <c r="F723" s="31">
        <v>55.438600000000001</v>
      </c>
      <c r="G723" s="31">
        <v>153.161</v>
      </c>
      <c r="H723" s="31">
        <v>19.3506</v>
      </c>
      <c r="I723" s="31">
        <v>1212.8720000000001</v>
      </c>
      <c r="J723" s="31">
        <v>2004.06</v>
      </c>
      <c r="K723" s="31">
        <v>1042.654</v>
      </c>
      <c r="L723" s="31" t="s">
        <v>108</v>
      </c>
      <c r="M723" s="31" t="s">
        <v>108</v>
      </c>
      <c r="N723" s="31" t="s">
        <v>108</v>
      </c>
      <c r="O723" s="31" t="s">
        <v>108</v>
      </c>
      <c r="P723" s="31" t="s">
        <v>108</v>
      </c>
      <c r="Q723" s="31" t="s">
        <v>108</v>
      </c>
      <c r="R723" s="31">
        <v>81.36</v>
      </c>
      <c r="S723" s="31" t="s">
        <v>108</v>
      </c>
    </row>
    <row r="724" spans="1:19" x14ac:dyDescent="0.35">
      <c r="A724" s="2">
        <v>33882</v>
      </c>
      <c r="B724" s="31" t="s">
        <v>108</v>
      </c>
      <c r="C724" s="31">
        <v>312.24700000000001</v>
      </c>
      <c r="D724" s="31" t="s">
        <v>108</v>
      </c>
      <c r="E724" s="31">
        <v>158.23339999999999</v>
      </c>
      <c r="F724" s="31">
        <v>55.819200000000002</v>
      </c>
      <c r="G724" s="31">
        <v>153.45150000000001</v>
      </c>
      <c r="H724" s="31">
        <v>20.0458</v>
      </c>
      <c r="I724" s="31">
        <v>1212.191</v>
      </c>
      <c r="J724" s="31">
        <v>2006.337</v>
      </c>
      <c r="K724" s="31">
        <v>1046.761</v>
      </c>
      <c r="L724" s="31" t="s">
        <v>108</v>
      </c>
      <c r="M724" s="31" t="s">
        <v>108</v>
      </c>
      <c r="N724" s="31" t="s">
        <v>108</v>
      </c>
      <c r="O724" s="31" t="s">
        <v>108</v>
      </c>
      <c r="P724" s="31" t="s">
        <v>108</v>
      </c>
      <c r="Q724" s="31" t="s">
        <v>108</v>
      </c>
      <c r="R724" s="31">
        <v>82.4</v>
      </c>
      <c r="S724" s="31" t="s">
        <v>108</v>
      </c>
    </row>
    <row r="725" spans="1:19" x14ac:dyDescent="0.35">
      <c r="A725" s="2">
        <v>33883</v>
      </c>
      <c r="B725" s="31" t="s">
        <v>108</v>
      </c>
      <c r="C725" s="31">
        <v>313.21199999999999</v>
      </c>
      <c r="D725" s="31" t="s">
        <v>108</v>
      </c>
      <c r="E725" s="31">
        <v>159.9307</v>
      </c>
      <c r="F725" s="31">
        <v>55.723999999999997</v>
      </c>
      <c r="G725" s="31">
        <v>154.17769999999999</v>
      </c>
      <c r="H725" s="31">
        <v>19.6982</v>
      </c>
      <c r="I725" s="31">
        <v>1213.212</v>
      </c>
      <c r="J725" s="31">
        <v>1996.6579999999999</v>
      </c>
      <c r="K725" s="31">
        <v>1041.5139999999999</v>
      </c>
      <c r="L725" s="31" t="s">
        <v>108</v>
      </c>
      <c r="M725" s="31" t="s">
        <v>108</v>
      </c>
      <c r="N725" s="31" t="s">
        <v>108</v>
      </c>
      <c r="O725" s="31" t="s">
        <v>108</v>
      </c>
      <c r="P725" s="31" t="s">
        <v>108</v>
      </c>
      <c r="Q725" s="31" t="s">
        <v>108</v>
      </c>
      <c r="R725" s="31">
        <v>82.62</v>
      </c>
      <c r="S725" s="31" t="s">
        <v>108</v>
      </c>
    </row>
    <row r="726" spans="1:19" x14ac:dyDescent="0.35">
      <c r="A726" s="2">
        <v>33884</v>
      </c>
      <c r="B726" s="31" t="s">
        <v>108</v>
      </c>
      <c r="C726" s="31">
        <v>314.01499999999999</v>
      </c>
      <c r="D726" s="31" t="s">
        <v>108</v>
      </c>
      <c r="E726" s="31">
        <v>158.59399999999999</v>
      </c>
      <c r="F726" s="31">
        <v>55.850900000000003</v>
      </c>
      <c r="G726" s="31">
        <v>154.17769999999999</v>
      </c>
      <c r="H726" s="31">
        <v>19.949200000000001</v>
      </c>
      <c r="I726" s="31">
        <v>1210.6030000000001</v>
      </c>
      <c r="J726" s="31">
        <v>1974.452</v>
      </c>
      <c r="K726" s="31">
        <v>1038.7750000000001</v>
      </c>
      <c r="L726" s="31" t="s">
        <v>108</v>
      </c>
      <c r="M726" s="31" t="s">
        <v>108</v>
      </c>
      <c r="N726" s="31" t="s">
        <v>108</v>
      </c>
      <c r="O726" s="31" t="s">
        <v>108</v>
      </c>
      <c r="P726" s="31" t="s">
        <v>108</v>
      </c>
      <c r="Q726" s="31" t="s">
        <v>108</v>
      </c>
      <c r="R726" s="31">
        <v>83.28</v>
      </c>
      <c r="S726" s="31" t="s">
        <v>108</v>
      </c>
    </row>
    <row r="727" spans="1:19" x14ac:dyDescent="0.35">
      <c r="A727" s="2">
        <v>33885</v>
      </c>
      <c r="B727" s="31" t="s">
        <v>108</v>
      </c>
      <c r="C727" s="31">
        <v>318.26499999999999</v>
      </c>
      <c r="D727" s="31" t="s">
        <v>108</v>
      </c>
      <c r="E727" s="31">
        <v>158.28149999999999</v>
      </c>
      <c r="F727" s="31">
        <v>55.660600000000002</v>
      </c>
      <c r="G727" s="31">
        <v>154.00370000000001</v>
      </c>
      <c r="H727" s="31">
        <v>18.906400000000001</v>
      </c>
      <c r="I727" s="31">
        <v>1205.952</v>
      </c>
      <c r="J727" s="31">
        <v>1983.5619999999999</v>
      </c>
      <c r="K727" s="31">
        <v>1039.1179999999999</v>
      </c>
      <c r="L727" s="31" t="s">
        <v>108</v>
      </c>
      <c r="M727" s="31" t="s">
        <v>108</v>
      </c>
      <c r="N727" s="31" t="s">
        <v>108</v>
      </c>
      <c r="O727" s="31" t="s">
        <v>108</v>
      </c>
      <c r="P727" s="31" t="s">
        <v>108</v>
      </c>
      <c r="Q727" s="31" t="s">
        <v>108</v>
      </c>
      <c r="R727" s="31">
        <v>84.87</v>
      </c>
      <c r="S727" s="31" t="s">
        <v>108</v>
      </c>
    </row>
    <row r="728" spans="1:19" x14ac:dyDescent="0.35">
      <c r="A728" s="2">
        <v>33886</v>
      </c>
      <c r="B728" s="31" t="s">
        <v>108</v>
      </c>
      <c r="C728" s="31">
        <v>326.07799999999997</v>
      </c>
      <c r="D728" s="31" t="s">
        <v>108</v>
      </c>
      <c r="E728" s="31">
        <v>158.43729999999999</v>
      </c>
      <c r="F728" s="31">
        <v>55.723999999999997</v>
      </c>
      <c r="G728" s="31">
        <v>154.77070000000001</v>
      </c>
      <c r="H728" s="31">
        <v>18.732600000000001</v>
      </c>
      <c r="I728" s="31">
        <v>1207.3130000000001</v>
      </c>
      <c r="J728" s="31">
        <v>1972.174</v>
      </c>
      <c r="K728" s="31">
        <v>1039.46</v>
      </c>
      <c r="L728" s="31" t="s">
        <v>108</v>
      </c>
      <c r="M728" s="31" t="s">
        <v>108</v>
      </c>
      <c r="N728" s="31" t="s">
        <v>108</v>
      </c>
      <c r="O728" s="31" t="s">
        <v>108</v>
      </c>
      <c r="P728" s="31" t="s">
        <v>108</v>
      </c>
      <c r="Q728" s="31" t="s">
        <v>108</v>
      </c>
      <c r="R728" s="31">
        <v>84.81</v>
      </c>
      <c r="S728" s="31" t="s">
        <v>108</v>
      </c>
    </row>
    <row r="729" spans="1:19" x14ac:dyDescent="0.35">
      <c r="A729" s="2">
        <v>33889</v>
      </c>
      <c r="B729" s="31" t="s">
        <v>108</v>
      </c>
      <c r="C729" s="31">
        <v>323.63900000000001</v>
      </c>
      <c r="D729" s="31" t="s">
        <v>108</v>
      </c>
      <c r="E729" s="31">
        <v>156.6234</v>
      </c>
      <c r="F729" s="31">
        <v>54.883600000000001</v>
      </c>
      <c r="G729" s="31">
        <v>155.96960000000001</v>
      </c>
      <c r="H729" s="31">
        <v>18.8871</v>
      </c>
      <c r="I729" s="31">
        <v>1204.704</v>
      </c>
      <c r="J729" s="31">
        <v>1973.3130000000001</v>
      </c>
      <c r="K729" s="31">
        <v>1034.6679999999999</v>
      </c>
      <c r="L729" s="31" t="s">
        <v>108</v>
      </c>
      <c r="M729" s="31" t="s">
        <v>108</v>
      </c>
      <c r="N729" s="31" t="s">
        <v>108</v>
      </c>
      <c r="O729" s="31" t="s">
        <v>108</v>
      </c>
      <c r="P729" s="31" t="s">
        <v>108</v>
      </c>
      <c r="Q729" s="31" t="s">
        <v>108</v>
      </c>
      <c r="R729" s="31">
        <v>83.98</v>
      </c>
      <c r="S729" s="31" t="s">
        <v>108</v>
      </c>
    </row>
    <row r="730" spans="1:19" x14ac:dyDescent="0.35">
      <c r="A730" s="2">
        <v>33890</v>
      </c>
      <c r="B730" s="31" t="s">
        <v>108</v>
      </c>
      <c r="C730" s="31">
        <v>317.89299999999997</v>
      </c>
      <c r="D730" s="31" t="s">
        <v>108</v>
      </c>
      <c r="E730" s="31">
        <v>155.99719999999999</v>
      </c>
      <c r="F730" s="31">
        <v>54.693300000000001</v>
      </c>
      <c r="G730" s="31">
        <v>156.30119999999999</v>
      </c>
      <c r="H730" s="31">
        <v>18.385000000000002</v>
      </c>
      <c r="I730" s="31">
        <v>1206.8599999999999</v>
      </c>
      <c r="J730" s="31">
        <v>1973.3130000000001</v>
      </c>
      <c r="K730" s="31">
        <v>1039.8019999999999</v>
      </c>
      <c r="L730" s="31" t="s">
        <v>108</v>
      </c>
      <c r="M730" s="31" t="s">
        <v>108</v>
      </c>
      <c r="N730" s="31" t="s">
        <v>108</v>
      </c>
      <c r="O730" s="31" t="s">
        <v>108</v>
      </c>
      <c r="P730" s="31" t="s">
        <v>108</v>
      </c>
      <c r="Q730" s="31" t="s">
        <v>108</v>
      </c>
      <c r="R730" s="31">
        <v>83.81</v>
      </c>
      <c r="S730" s="31" t="s">
        <v>108</v>
      </c>
    </row>
    <row r="731" spans="1:19" x14ac:dyDescent="0.35">
      <c r="A731" s="2">
        <v>33891</v>
      </c>
      <c r="B731" s="31" t="s">
        <v>108</v>
      </c>
      <c r="C731" s="31">
        <v>318.38</v>
      </c>
      <c r="D731" s="31" t="s">
        <v>108</v>
      </c>
      <c r="E731" s="31">
        <v>155.91919999999999</v>
      </c>
      <c r="F731" s="31">
        <v>54.503</v>
      </c>
      <c r="G731" s="31">
        <v>156.8766</v>
      </c>
      <c r="H731" s="31">
        <v>18.018000000000001</v>
      </c>
      <c r="I731" s="31">
        <v>1207.7670000000001</v>
      </c>
      <c r="J731" s="31">
        <v>1975.021</v>
      </c>
      <c r="K731" s="31">
        <v>1037.2919999999999</v>
      </c>
      <c r="L731" s="31" t="s">
        <v>108</v>
      </c>
      <c r="M731" s="31" t="s">
        <v>108</v>
      </c>
      <c r="N731" s="31" t="s">
        <v>108</v>
      </c>
      <c r="O731" s="31" t="s">
        <v>108</v>
      </c>
      <c r="P731" s="31" t="s">
        <v>108</v>
      </c>
      <c r="Q731" s="31" t="s">
        <v>108</v>
      </c>
      <c r="R731" s="31">
        <v>83.75</v>
      </c>
      <c r="S731" s="31" t="s">
        <v>108</v>
      </c>
    </row>
    <row r="732" spans="1:19" x14ac:dyDescent="0.35">
      <c r="A732" s="2">
        <v>33892</v>
      </c>
      <c r="B732" s="31" t="s">
        <v>108</v>
      </c>
      <c r="C732" s="31">
        <v>322.17500000000001</v>
      </c>
      <c r="D732" s="31" t="s">
        <v>108</v>
      </c>
      <c r="E732" s="31">
        <v>156.8492</v>
      </c>
      <c r="F732" s="31">
        <v>54.217599999999997</v>
      </c>
      <c r="G732" s="31">
        <v>156.08539999999999</v>
      </c>
      <c r="H732" s="31">
        <v>18.539400000000001</v>
      </c>
      <c r="I732" s="31">
        <v>1206.519</v>
      </c>
      <c r="J732" s="31">
        <v>1973.8820000000001</v>
      </c>
      <c r="K732" s="31">
        <v>1040.03</v>
      </c>
      <c r="L732" s="31" t="s">
        <v>108</v>
      </c>
      <c r="M732" s="31" t="s">
        <v>108</v>
      </c>
      <c r="N732" s="31" t="s">
        <v>108</v>
      </c>
      <c r="O732" s="31" t="s">
        <v>108</v>
      </c>
      <c r="P732" s="31" t="s">
        <v>108</v>
      </c>
      <c r="Q732" s="31" t="s">
        <v>108</v>
      </c>
      <c r="R732" s="31">
        <v>83.53</v>
      </c>
      <c r="S732" s="31" t="s">
        <v>108</v>
      </c>
    </row>
    <row r="733" spans="1:19" x14ac:dyDescent="0.35">
      <c r="A733" s="2">
        <v>33893</v>
      </c>
      <c r="B733" s="31" t="s">
        <v>108</v>
      </c>
      <c r="C733" s="31">
        <v>319.89800000000002</v>
      </c>
      <c r="D733" s="31" t="s">
        <v>108</v>
      </c>
      <c r="E733" s="31">
        <v>155.90809999999999</v>
      </c>
      <c r="F733" s="31">
        <v>54.423699999999997</v>
      </c>
      <c r="G733" s="31">
        <v>156.15729999999999</v>
      </c>
      <c r="H733" s="31">
        <v>18.2498</v>
      </c>
      <c r="I733" s="31">
        <v>1210.2629999999999</v>
      </c>
      <c r="J733" s="31">
        <v>1969.8969999999999</v>
      </c>
      <c r="K733" s="31">
        <v>1042.3119999999999</v>
      </c>
      <c r="L733" s="31" t="s">
        <v>108</v>
      </c>
      <c r="M733" s="31" t="s">
        <v>108</v>
      </c>
      <c r="N733" s="31" t="s">
        <v>108</v>
      </c>
      <c r="O733" s="31" t="s">
        <v>108</v>
      </c>
      <c r="P733" s="31" t="s">
        <v>108</v>
      </c>
      <c r="Q733" s="31" t="s">
        <v>108</v>
      </c>
      <c r="R733" s="31">
        <v>84.56</v>
      </c>
      <c r="S733" s="31" t="s">
        <v>108</v>
      </c>
    </row>
    <row r="734" spans="1:19" x14ac:dyDescent="0.35">
      <c r="A734" s="2">
        <v>33896</v>
      </c>
      <c r="B734" s="31" t="s">
        <v>108</v>
      </c>
      <c r="C734" s="31">
        <v>317.35000000000002</v>
      </c>
      <c r="D734" s="31" t="s">
        <v>108</v>
      </c>
      <c r="E734" s="31">
        <v>155.28200000000001</v>
      </c>
      <c r="F734" s="31">
        <v>54.455399999999997</v>
      </c>
      <c r="G734" s="31">
        <v>158.1713</v>
      </c>
      <c r="H734" s="31">
        <v>17.921500000000002</v>
      </c>
      <c r="I734" s="31">
        <v>1212.191</v>
      </c>
      <c r="J734" s="31">
        <v>1960.2170000000001</v>
      </c>
      <c r="K734" s="31">
        <v>1043.567</v>
      </c>
      <c r="L734" s="31" t="s">
        <v>108</v>
      </c>
      <c r="M734" s="31" t="s">
        <v>108</v>
      </c>
      <c r="N734" s="31" t="s">
        <v>108</v>
      </c>
      <c r="O734" s="31" t="s">
        <v>108</v>
      </c>
      <c r="P734" s="31" t="s">
        <v>108</v>
      </c>
      <c r="Q734" s="31" t="s">
        <v>108</v>
      </c>
      <c r="R734" s="31">
        <v>85.5</v>
      </c>
      <c r="S734" s="31" t="s">
        <v>108</v>
      </c>
    </row>
    <row r="735" spans="1:19" x14ac:dyDescent="0.35">
      <c r="A735" s="2">
        <v>33897</v>
      </c>
      <c r="B735" s="31" t="s">
        <v>108</v>
      </c>
      <c r="C735" s="31">
        <v>317.947</v>
      </c>
      <c r="D735" s="31" t="s">
        <v>108</v>
      </c>
      <c r="E735" s="31">
        <v>156.5959</v>
      </c>
      <c r="F735" s="31">
        <v>54.645699999999998</v>
      </c>
      <c r="G735" s="31">
        <v>159.03440000000001</v>
      </c>
      <c r="H735" s="31">
        <v>18.385000000000002</v>
      </c>
      <c r="I735" s="31">
        <v>1210.376</v>
      </c>
      <c r="J735" s="31">
        <v>1937.442</v>
      </c>
      <c r="K735" s="31">
        <v>1044.252</v>
      </c>
      <c r="L735" s="31" t="s">
        <v>108</v>
      </c>
      <c r="M735" s="31" t="s">
        <v>108</v>
      </c>
      <c r="N735" s="31" t="s">
        <v>108</v>
      </c>
      <c r="O735" s="31" t="s">
        <v>108</v>
      </c>
      <c r="P735" s="31" t="s">
        <v>108</v>
      </c>
      <c r="Q735" s="31" t="s">
        <v>108</v>
      </c>
      <c r="R735" s="31">
        <v>86.46</v>
      </c>
      <c r="S735" s="31" t="s">
        <v>108</v>
      </c>
    </row>
    <row r="736" spans="1:19" x14ac:dyDescent="0.35">
      <c r="A736" s="2">
        <v>33898</v>
      </c>
      <c r="B736" s="31" t="s">
        <v>108</v>
      </c>
      <c r="C736" s="31">
        <v>312.68799999999999</v>
      </c>
      <c r="D736" s="31" t="s">
        <v>108</v>
      </c>
      <c r="E736" s="31">
        <v>157.06219999999999</v>
      </c>
      <c r="F736" s="31">
        <v>54.677399999999999</v>
      </c>
      <c r="G736" s="31">
        <v>158.0994</v>
      </c>
      <c r="H736" s="31">
        <v>18.2498</v>
      </c>
      <c r="I736" s="31">
        <v>1209.5820000000001</v>
      </c>
      <c r="J736" s="31">
        <v>1946.5519999999999</v>
      </c>
      <c r="K736" s="31">
        <v>1042.1980000000001</v>
      </c>
      <c r="L736" s="31" t="s">
        <v>108</v>
      </c>
      <c r="M736" s="31" t="s">
        <v>108</v>
      </c>
      <c r="N736" s="31" t="s">
        <v>108</v>
      </c>
      <c r="O736" s="31" t="s">
        <v>108</v>
      </c>
      <c r="P736" s="31" t="s">
        <v>108</v>
      </c>
      <c r="Q736" s="31" t="s">
        <v>108</v>
      </c>
      <c r="R736" s="31">
        <v>86.63</v>
      </c>
      <c r="S736" s="31" t="s">
        <v>108</v>
      </c>
    </row>
    <row r="737" spans="1:19" x14ac:dyDescent="0.35">
      <c r="A737" s="2">
        <v>33899</v>
      </c>
      <c r="B737" s="31" t="s">
        <v>108</v>
      </c>
      <c r="C737" s="31">
        <v>310.35700000000003</v>
      </c>
      <c r="D737" s="31" t="s">
        <v>108</v>
      </c>
      <c r="E737" s="31">
        <v>155.9633</v>
      </c>
      <c r="F737" s="31">
        <v>54.503</v>
      </c>
      <c r="G737" s="31">
        <v>159.03440000000001</v>
      </c>
      <c r="H737" s="31">
        <v>18.693899999999999</v>
      </c>
      <c r="I737" s="31">
        <v>1212.758</v>
      </c>
      <c r="J737" s="31">
        <v>1953.384</v>
      </c>
      <c r="K737" s="31">
        <v>1041.742</v>
      </c>
      <c r="L737" s="31" t="s">
        <v>108</v>
      </c>
      <c r="M737" s="31" t="s">
        <v>108</v>
      </c>
      <c r="N737" s="31" t="s">
        <v>108</v>
      </c>
      <c r="O737" s="31" t="s">
        <v>108</v>
      </c>
      <c r="P737" s="31" t="s">
        <v>108</v>
      </c>
      <c r="Q737" s="31" t="s">
        <v>108</v>
      </c>
      <c r="R737" s="31">
        <v>85.93</v>
      </c>
      <c r="S737" s="31" t="s">
        <v>108</v>
      </c>
    </row>
    <row r="738" spans="1:19" x14ac:dyDescent="0.35">
      <c r="A738" s="2">
        <v>33900</v>
      </c>
      <c r="B738" s="31" t="s">
        <v>108</v>
      </c>
      <c r="C738" s="31">
        <v>309.05599999999998</v>
      </c>
      <c r="D738" s="31" t="s">
        <v>108</v>
      </c>
      <c r="E738" s="31">
        <v>154.4682</v>
      </c>
      <c r="F738" s="31">
        <v>54.582299999999996</v>
      </c>
      <c r="G738" s="31">
        <v>157.8836</v>
      </c>
      <c r="H738" s="31">
        <v>18.616700000000002</v>
      </c>
      <c r="I738" s="31">
        <v>1214.914</v>
      </c>
      <c r="J738" s="31">
        <v>1941.9970000000001</v>
      </c>
      <c r="K738" s="31">
        <v>1046.761</v>
      </c>
      <c r="L738" s="31" t="s">
        <v>108</v>
      </c>
      <c r="M738" s="31" t="s">
        <v>108</v>
      </c>
      <c r="N738" s="31" t="s">
        <v>108</v>
      </c>
      <c r="O738" s="31" t="s">
        <v>108</v>
      </c>
      <c r="P738" s="31" t="s">
        <v>108</v>
      </c>
      <c r="Q738" s="31" t="s">
        <v>108</v>
      </c>
      <c r="R738" s="31">
        <v>86.8</v>
      </c>
      <c r="S738" s="31" t="s">
        <v>108</v>
      </c>
    </row>
    <row r="739" spans="1:19" x14ac:dyDescent="0.35">
      <c r="A739" s="2">
        <v>33903</v>
      </c>
      <c r="B739" s="31" t="s">
        <v>108</v>
      </c>
      <c r="C739" s="31">
        <v>311.44099999999997</v>
      </c>
      <c r="D739" s="31" t="s">
        <v>108</v>
      </c>
      <c r="E739" s="31">
        <v>156.01140000000001</v>
      </c>
      <c r="F739" s="31">
        <v>54.1858</v>
      </c>
      <c r="G739" s="31">
        <v>157.452</v>
      </c>
      <c r="H739" s="31">
        <v>18.674600000000002</v>
      </c>
      <c r="I739" s="31">
        <v>1214.6869999999999</v>
      </c>
      <c r="J739" s="31">
        <v>1941.4269999999999</v>
      </c>
      <c r="K739" s="31">
        <v>1043.1110000000001</v>
      </c>
      <c r="L739" s="31" t="s">
        <v>108</v>
      </c>
      <c r="M739" s="31" t="s">
        <v>108</v>
      </c>
      <c r="N739" s="31" t="s">
        <v>108</v>
      </c>
      <c r="O739" s="31" t="s">
        <v>108</v>
      </c>
      <c r="P739" s="31" t="s">
        <v>108</v>
      </c>
      <c r="Q739" s="31" t="s">
        <v>108</v>
      </c>
      <c r="R739" s="31">
        <v>87.25</v>
      </c>
      <c r="S739" s="31" t="s">
        <v>108</v>
      </c>
    </row>
    <row r="740" spans="1:19" x14ac:dyDescent="0.35">
      <c r="A740" s="2">
        <v>33904</v>
      </c>
      <c r="B740" s="31" t="s">
        <v>108</v>
      </c>
      <c r="C740" s="31">
        <v>309.97800000000001</v>
      </c>
      <c r="D740" s="31" t="s">
        <v>108</v>
      </c>
      <c r="E740" s="31">
        <v>156.63229999999999</v>
      </c>
      <c r="F740" s="31">
        <v>53.5991</v>
      </c>
      <c r="G740" s="31">
        <v>157.5239</v>
      </c>
      <c r="H740" s="31">
        <v>18.8291</v>
      </c>
      <c r="I740" s="31">
        <v>1216.1610000000001</v>
      </c>
      <c r="J740" s="31">
        <v>1948.829</v>
      </c>
      <c r="K740" s="31">
        <v>1042.9970000000001</v>
      </c>
      <c r="L740" s="31" t="s">
        <v>108</v>
      </c>
      <c r="M740" s="31" t="s">
        <v>108</v>
      </c>
      <c r="N740" s="31" t="s">
        <v>108</v>
      </c>
      <c r="O740" s="31" t="s">
        <v>108</v>
      </c>
      <c r="P740" s="31" t="s">
        <v>108</v>
      </c>
      <c r="Q740" s="31" t="s">
        <v>108</v>
      </c>
      <c r="R740" s="31">
        <v>87.01</v>
      </c>
      <c r="S740" s="31" t="s">
        <v>108</v>
      </c>
    </row>
    <row r="741" spans="1:19" x14ac:dyDescent="0.35">
      <c r="A741" s="2">
        <v>33905</v>
      </c>
      <c r="B741" s="31" t="s">
        <v>108</v>
      </c>
      <c r="C741" s="31">
        <v>311.44099999999997</v>
      </c>
      <c r="D741" s="31" t="s">
        <v>108</v>
      </c>
      <c r="E741" s="31">
        <v>157.7157</v>
      </c>
      <c r="F741" s="31">
        <v>53.932099999999998</v>
      </c>
      <c r="G741" s="31">
        <v>156.8766</v>
      </c>
      <c r="H741" s="31">
        <v>18.365600000000001</v>
      </c>
      <c r="I741" s="31">
        <v>1218.5440000000001</v>
      </c>
      <c r="J741" s="31">
        <v>1946.5519999999999</v>
      </c>
      <c r="K741" s="31">
        <v>1044.7080000000001</v>
      </c>
      <c r="L741" s="31" t="s">
        <v>108</v>
      </c>
      <c r="M741" s="31" t="s">
        <v>108</v>
      </c>
      <c r="N741" s="31" t="s">
        <v>108</v>
      </c>
      <c r="O741" s="31" t="s">
        <v>108</v>
      </c>
      <c r="P741" s="31" t="s">
        <v>108</v>
      </c>
      <c r="Q741" s="31" t="s">
        <v>108</v>
      </c>
      <c r="R741" s="31">
        <v>87.66</v>
      </c>
      <c r="S741" s="31" t="s">
        <v>108</v>
      </c>
    </row>
    <row r="742" spans="1:19" x14ac:dyDescent="0.35">
      <c r="A742" s="2">
        <v>33906</v>
      </c>
      <c r="B742" s="31" t="s">
        <v>108</v>
      </c>
      <c r="C742" s="31">
        <v>305.74900000000002</v>
      </c>
      <c r="D742" s="31" t="s">
        <v>108</v>
      </c>
      <c r="E742" s="31">
        <v>158.876</v>
      </c>
      <c r="F742" s="31">
        <v>53.948</v>
      </c>
      <c r="G742" s="31">
        <v>157.6678</v>
      </c>
      <c r="H742" s="31">
        <v>18.211099999999998</v>
      </c>
      <c r="I742" s="31">
        <v>1220.1320000000001</v>
      </c>
      <c r="J742" s="31">
        <v>1953.384</v>
      </c>
      <c r="K742" s="31">
        <v>1039.9159999999999</v>
      </c>
      <c r="L742" s="31" t="s">
        <v>108</v>
      </c>
      <c r="M742" s="31" t="s">
        <v>108</v>
      </c>
      <c r="N742" s="31" t="s">
        <v>108</v>
      </c>
      <c r="O742" s="31" t="s">
        <v>108</v>
      </c>
      <c r="P742" s="31" t="s">
        <v>108</v>
      </c>
      <c r="Q742" s="31" t="s">
        <v>108</v>
      </c>
      <c r="R742" s="31">
        <v>87.33</v>
      </c>
      <c r="S742" s="31" t="s">
        <v>108</v>
      </c>
    </row>
    <row r="743" spans="1:19" x14ac:dyDescent="0.35">
      <c r="A743" s="2">
        <v>33907</v>
      </c>
      <c r="B743" s="31" t="s">
        <v>108</v>
      </c>
      <c r="C743" s="31">
        <v>308.08</v>
      </c>
      <c r="D743" s="31" t="s">
        <v>108</v>
      </c>
      <c r="E743" s="31">
        <v>158.01419999999999</v>
      </c>
      <c r="F743" s="31">
        <v>53.932099999999998</v>
      </c>
      <c r="G743" s="31">
        <v>159.03440000000001</v>
      </c>
      <c r="H743" s="31">
        <v>17.998699999999999</v>
      </c>
      <c r="I743" s="31">
        <v>1220.018</v>
      </c>
      <c r="J743" s="31">
        <v>1944.2739999999999</v>
      </c>
      <c r="K743" s="31">
        <v>1040.4870000000001</v>
      </c>
      <c r="L743" s="31" t="s">
        <v>108</v>
      </c>
      <c r="M743" s="31" t="s">
        <v>108</v>
      </c>
      <c r="N743" s="31" t="s">
        <v>108</v>
      </c>
      <c r="O743" s="31" t="s">
        <v>108</v>
      </c>
      <c r="P743" s="31" t="s">
        <v>108</v>
      </c>
      <c r="Q743" s="31" t="s">
        <v>108</v>
      </c>
      <c r="R743" s="31">
        <v>87.63</v>
      </c>
      <c r="S743" s="31" t="s">
        <v>108</v>
      </c>
    </row>
    <row r="744" spans="1:19" x14ac:dyDescent="0.35">
      <c r="A744" s="2">
        <v>33910</v>
      </c>
      <c r="B744" s="31" t="s">
        <v>108</v>
      </c>
      <c r="C744" s="31">
        <v>313.61</v>
      </c>
      <c r="D744" s="31" t="s">
        <v>108</v>
      </c>
      <c r="E744" s="31">
        <v>154.91589999999999</v>
      </c>
      <c r="F744" s="31">
        <v>54.011400000000002</v>
      </c>
      <c r="G744" s="31">
        <v>159.96950000000001</v>
      </c>
      <c r="H744" s="31">
        <v>18.539400000000001</v>
      </c>
      <c r="I744" s="31">
        <v>1220.9259999999999</v>
      </c>
      <c r="J744" s="31">
        <v>1936.8720000000001</v>
      </c>
      <c r="K744" s="31">
        <v>1041.2850000000001</v>
      </c>
      <c r="L744" s="31" t="s">
        <v>108</v>
      </c>
      <c r="M744" s="31" t="s">
        <v>108</v>
      </c>
      <c r="N744" s="31" t="s">
        <v>108</v>
      </c>
      <c r="O744" s="31" t="s">
        <v>108</v>
      </c>
      <c r="P744" s="31" t="s">
        <v>108</v>
      </c>
      <c r="Q744" s="31" t="s">
        <v>108</v>
      </c>
      <c r="R744" s="31">
        <v>88.84</v>
      </c>
      <c r="S744" s="31" t="s">
        <v>108</v>
      </c>
    </row>
    <row r="745" spans="1:19" x14ac:dyDescent="0.35">
      <c r="A745" s="2">
        <v>33911</v>
      </c>
      <c r="B745" s="31" t="s">
        <v>108</v>
      </c>
      <c r="C745" s="31">
        <v>314.20600000000002</v>
      </c>
      <c r="D745" s="31" t="s">
        <v>108</v>
      </c>
      <c r="E745" s="31">
        <v>155.2268</v>
      </c>
      <c r="F745" s="31">
        <v>53.630800000000001</v>
      </c>
      <c r="G745" s="31">
        <v>160.32919999999999</v>
      </c>
      <c r="H745" s="31">
        <v>18.327000000000002</v>
      </c>
      <c r="I745" s="31">
        <v>1220.9259999999999</v>
      </c>
      <c r="J745" s="31">
        <v>1940.289</v>
      </c>
      <c r="K745" s="31">
        <v>1043.1110000000001</v>
      </c>
      <c r="L745" s="31" t="s">
        <v>108</v>
      </c>
      <c r="M745" s="31" t="s">
        <v>108</v>
      </c>
      <c r="N745" s="31" t="s">
        <v>108</v>
      </c>
      <c r="O745" s="31" t="s">
        <v>108</v>
      </c>
      <c r="P745" s="31" t="s">
        <v>108</v>
      </c>
      <c r="Q745" s="31" t="s">
        <v>108</v>
      </c>
      <c r="R745" s="31">
        <v>88.55</v>
      </c>
      <c r="S745" s="31" t="s">
        <v>108</v>
      </c>
    </row>
    <row r="746" spans="1:19" x14ac:dyDescent="0.35">
      <c r="A746" s="2">
        <v>33912</v>
      </c>
      <c r="B746" s="31" t="s">
        <v>108</v>
      </c>
      <c r="C746" s="31">
        <v>305.80399999999997</v>
      </c>
      <c r="D746" s="31" t="s">
        <v>108</v>
      </c>
      <c r="E746" s="31">
        <v>154.44399999999999</v>
      </c>
      <c r="F746" s="31">
        <v>53.551499999999997</v>
      </c>
      <c r="G746" s="31">
        <v>159.10640000000001</v>
      </c>
      <c r="H746" s="31">
        <v>18.056699999999999</v>
      </c>
      <c r="I746" s="31">
        <v>1221.153</v>
      </c>
      <c r="J746" s="31">
        <v>1936.8720000000001</v>
      </c>
      <c r="K746" s="31">
        <v>1041.97</v>
      </c>
      <c r="L746" s="31" t="s">
        <v>108</v>
      </c>
      <c r="M746" s="31" t="s">
        <v>108</v>
      </c>
      <c r="N746" s="31" t="s">
        <v>108</v>
      </c>
      <c r="O746" s="31" t="s">
        <v>108</v>
      </c>
      <c r="P746" s="31" t="s">
        <v>108</v>
      </c>
      <c r="Q746" s="31" t="s">
        <v>108</v>
      </c>
      <c r="R746" s="31">
        <v>88.64</v>
      </c>
      <c r="S746" s="31" t="s">
        <v>108</v>
      </c>
    </row>
    <row r="747" spans="1:19" x14ac:dyDescent="0.35">
      <c r="A747" s="2">
        <v>33913</v>
      </c>
      <c r="B747" s="31" t="s">
        <v>108</v>
      </c>
      <c r="C747" s="31">
        <v>310.14</v>
      </c>
      <c r="D747" s="31" t="s">
        <v>108</v>
      </c>
      <c r="E747" s="31">
        <v>152.31209999999999</v>
      </c>
      <c r="F747" s="31">
        <v>53.408799999999999</v>
      </c>
      <c r="G747" s="31">
        <v>156.66079999999999</v>
      </c>
      <c r="H747" s="31">
        <v>18.964300000000001</v>
      </c>
      <c r="I747" s="31">
        <v>1219.6780000000001</v>
      </c>
      <c r="J747" s="31">
        <v>1939.15</v>
      </c>
      <c r="K747" s="31">
        <v>1041.5139999999999</v>
      </c>
      <c r="L747" s="31" t="s">
        <v>108</v>
      </c>
      <c r="M747" s="31" t="s">
        <v>108</v>
      </c>
      <c r="N747" s="31" t="s">
        <v>108</v>
      </c>
      <c r="O747" s="31" t="s">
        <v>108</v>
      </c>
      <c r="P747" s="31" t="s">
        <v>108</v>
      </c>
      <c r="Q747" s="31" t="s">
        <v>108</v>
      </c>
      <c r="R747" s="31">
        <v>89.21</v>
      </c>
      <c r="S747" s="31" t="s">
        <v>108</v>
      </c>
    </row>
    <row r="748" spans="1:19" x14ac:dyDescent="0.35">
      <c r="A748" s="2">
        <v>33914</v>
      </c>
      <c r="B748" s="31" t="s">
        <v>108</v>
      </c>
      <c r="C748" s="31">
        <v>304.01499999999999</v>
      </c>
      <c r="D748" s="31" t="s">
        <v>108</v>
      </c>
      <c r="E748" s="31">
        <v>150.0256</v>
      </c>
      <c r="F748" s="31">
        <v>53.313699999999997</v>
      </c>
      <c r="G748" s="31">
        <v>159.10640000000001</v>
      </c>
      <c r="H748" s="31">
        <v>19.273299999999999</v>
      </c>
      <c r="I748" s="31">
        <v>1217.8630000000001</v>
      </c>
      <c r="J748" s="31">
        <v>1926.623</v>
      </c>
      <c r="K748" s="31">
        <v>1043.567</v>
      </c>
      <c r="L748" s="31" t="s">
        <v>108</v>
      </c>
      <c r="M748" s="31" t="s">
        <v>108</v>
      </c>
      <c r="N748" s="31" t="s">
        <v>108</v>
      </c>
      <c r="O748" s="31" t="s">
        <v>108</v>
      </c>
      <c r="P748" s="31" t="s">
        <v>108</v>
      </c>
      <c r="Q748" s="31" t="s">
        <v>108</v>
      </c>
      <c r="R748" s="31">
        <v>89.92</v>
      </c>
      <c r="S748" s="31" t="s">
        <v>108</v>
      </c>
    </row>
    <row r="749" spans="1:19" x14ac:dyDescent="0.35">
      <c r="A749" s="2">
        <v>33917</v>
      </c>
      <c r="B749" s="31" t="s">
        <v>108</v>
      </c>
      <c r="C749" s="31">
        <v>305.02600000000001</v>
      </c>
      <c r="D749" s="31" t="s">
        <v>108</v>
      </c>
      <c r="E749" s="31">
        <v>147.60130000000001</v>
      </c>
      <c r="F749" s="31">
        <v>52.822499999999998</v>
      </c>
      <c r="G749" s="31">
        <v>158.5309</v>
      </c>
      <c r="H749" s="31">
        <v>18.9099</v>
      </c>
      <c r="I749" s="31">
        <v>1223.5350000000001</v>
      </c>
      <c r="J749" s="31">
        <v>1924.346</v>
      </c>
      <c r="K749" s="31">
        <v>1044.0229999999999</v>
      </c>
      <c r="L749" s="31" t="s">
        <v>108</v>
      </c>
      <c r="M749" s="31" t="s">
        <v>108</v>
      </c>
      <c r="N749" s="31" t="s">
        <v>108</v>
      </c>
      <c r="O749" s="31" t="s">
        <v>108</v>
      </c>
      <c r="P749" s="31" t="s">
        <v>108</v>
      </c>
      <c r="Q749" s="31" t="s">
        <v>108</v>
      </c>
      <c r="R749" s="31">
        <v>90.19</v>
      </c>
      <c r="S749" s="31" t="s">
        <v>108</v>
      </c>
    </row>
    <row r="750" spans="1:19" x14ac:dyDescent="0.35">
      <c r="A750" s="2">
        <v>33918</v>
      </c>
      <c r="B750" s="31" t="s">
        <v>108</v>
      </c>
      <c r="C750" s="31">
        <v>300.37299999999999</v>
      </c>
      <c r="D750" s="31" t="s">
        <v>108</v>
      </c>
      <c r="E750" s="31">
        <v>148.7663</v>
      </c>
      <c r="F750" s="31">
        <v>52.341200000000001</v>
      </c>
      <c r="G750" s="31">
        <v>158.89060000000001</v>
      </c>
      <c r="H750" s="31">
        <v>19.390999999999998</v>
      </c>
      <c r="I750" s="31">
        <v>1222.854</v>
      </c>
      <c r="J750" s="31">
        <v>1935.7339999999999</v>
      </c>
      <c r="K750" s="31">
        <v>1043.9090000000001</v>
      </c>
      <c r="L750" s="31" t="s">
        <v>108</v>
      </c>
      <c r="M750" s="31" t="s">
        <v>108</v>
      </c>
      <c r="N750" s="31" t="s">
        <v>108</v>
      </c>
      <c r="O750" s="31" t="s">
        <v>108</v>
      </c>
      <c r="P750" s="31" t="s">
        <v>108</v>
      </c>
      <c r="Q750" s="31" t="s">
        <v>108</v>
      </c>
      <c r="R750" s="31">
        <v>89.8</v>
      </c>
      <c r="S750" s="31" t="s">
        <v>108</v>
      </c>
    </row>
    <row r="751" spans="1:19" x14ac:dyDescent="0.35">
      <c r="A751" s="2">
        <v>33919</v>
      </c>
      <c r="B751" s="31" t="s">
        <v>108</v>
      </c>
      <c r="C751" s="31">
        <v>297.53699999999998</v>
      </c>
      <c r="D751" s="31" t="s">
        <v>108</v>
      </c>
      <c r="E751" s="31">
        <v>150.15620000000001</v>
      </c>
      <c r="F751" s="31">
        <v>52.657600000000002</v>
      </c>
      <c r="G751" s="31">
        <v>161.55199999999999</v>
      </c>
      <c r="H751" s="31">
        <v>18.914000000000001</v>
      </c>
      <c r="I751" s="31">
        <v>1225.8040000000001</v>
      </c>
      <c r="J751" s="31">
        <v>1942.566</v>
      </c>
      <c r="K751" s="31">
        <v>1043.3389999999999</v>
      </c>
      <c r="L751" s="31" t="s">
        <v>108</v>
      </c>
      <c r="M751" s="31" t="s">
        <v>108</v>
      </c>
      <c r="N751" s="31" t="s">
        <v>108</v>
      </c>
      <c r="O751" s="31" t="s">
        <v>108</v>
      </c>
      <c r="P751" s="31" t="s">
        <v>108</v>
      </c>
      <c r="Q751" s="31" t="s">
        <v>108</v>
      </c>
      <c r="R751" s="31">
        <v>89.62</v>
      </c>
      <c r="S751" s="31" t="s">
        <v>108</v>
      </c>
    </row>
    <row r="752" spans="1:19" x14ac:dyDescent="0.35">
      <c r="A752" s="2">
        <v>33920</v>
      </c>
      <c r="B752" s="31" t="s">
        <v>108</v>
      </c>
      <c r="C752" s="31">
        <v>295.66300000000001</v>
      </c>
      <c r="D752" s="31" t="s">
        <v>108</v>
      </c>
      <c r="E752" s="31">
        <v>148.53960000000001</v>
      </c>
      <c r="F752" s="31">
        <v>52.866199999999999</v>
      </c>
      <c r="G752" s="31">
        <v>161.33619999999999</v>
      </c>
      <c r="H752" s="31">
        <v>18.9587</v>
      </c>
      <c r="I752" s="31">
        <v>1227.5050000000001</v>
      </c>
      <c r="J752" s="31">
        <v>1953.954</v>
      </c>
      <c r="K752" s="31">
        <v>1042.883</v>
      </c>
      <c r="L752" s="31" t="s">
        <v>108</v>
      </c>
      <c r="M752" s="31" t="s">
        <v>108</v>
      </c>
      <c r="N752" s="31" t="s">
        <v>108</v>
      </c>
      <c r="O752" s="31" t="s">
        <v>108</v>
      </c>
      <c r="P752" s="31" t="s">
        <v>108</v>
      </c>
      <c r="Q752" s="31" t="s">
        <v>108</v>
      </c>
      <c r="R752" s="31">
        <v>89.44</v>
      </c>
      <c r="S752" s="31" t="s">
        <v>108</v>
      </c>
    </row>
    <row r="753" spans="1:19" x14ac:dyDescent="0.35">
      <c r="A753" s="2">
        <v>33921</v>
      </c>
      <c r="B753" s="31" t="s">
        <v>108</v>
      </c>
      <c r="C753" s="31">
        <v>292.887</v>
      </c>
      <c r="D753" s="31" t="s">
        <v>108</v>
      </c>
      <c r="E753" s="31">
        <v>147.37729999999999</v>
      </c>
      <c r="F753" s="31">
        <v>53.1663</v>
      </c>
      <c r="G753" s="31">
        <v>161.76769999999999</v>
      </c>
      <c r="H753" s="31">
        <v>19.420200000000001</v>
      </c>
      <c r="I753" s="31">
        <v>1227.845</v>
      </c>
      <c r="J753" s="31">
        <v>1948.829</v>
      </c>
      <c r="K753" s="31">
        <v>1038.547</v>
      </c>
      <c r="L753" s="31" t="s">
        <v>108</v>
      </c>
      <c r="M753" s="31" t="s">
        <v>108</v>
      </c>
      <c r="N753" s="31" t="s">
        <v>108</v>
      </c>
      <c r="O753" s="31" t="s">
        <v>108</v>
      </c>
      <c r="P753" s="31" t="s">
        <v>108</v>
      </c>
      <c r="Q753" s="31" t="s">
        <v>108</v>
      </c>
      <c r="R753" s="31">
        <v>88.97</v>
      </c>
      <c r="S753" s="31" t="s">
        <v>108</v>
      </c>
    </row>
    <row r="754" spans="1:19" x14ac:dyDescent="0.35">
      <c r="A754" s="2">
        <v>33924</v>
      </c>
      <c r="B754" s="31" t="s">
        <v>108</v>
      </c>
      <c r="C754" s="31">
        <v>298.22000000000003</v>
      </c>
      <c r="D754" s="31" t="s">
        <v>108</v>
      </c>
      <c r="E754" s="31">
        <v>149.04949999999999</v>
      </c>
      <c r="F754" s="31">
        <v>52.929400000000001</v>
      </c>
      <c r="G754" s="31">
        <v>160.68879999999999</v>
      </c>
      <c r="H754" s="31">
        <v>19.106400000000001</v>
      </c>
      <c r="I754" s="31">
        <v>1227.0509999999999</v>
      </c>
      <c r="J754" s="31">
        <v>1939.15</v>
      </c>
      <c r="K754" s="31">
        <v>1037.52</v>
      </c>
      <c r="L754" s="31" t="s">
        <v>108</v>
      </c>
      <c r="M754" s="31" t="s">
        <v>108</v>
      </c>
      <c r="N754" s="31" t="s">
        <v>108</v>
      </c>
      <c r="O754" s="31" t="s">
        <v>108</v>
      </c>
      <c r="P754" s="31" t="s">
        <v>108</v>
      </c>
      <c r="Q754" s="31" t="s">
        <v>108</v>
      </c>
      <c r="R754" s="31">
        <v>90.04</v>
      </c>
      <c r="S754" s="31" t="s">
        <v>108</v>
      </c>
    </row>
    <row r="755" spans="1:19" x14ac:dyDescent="0.35">
      <c r="A755" s="2">
        <v>33925</v>
      </c>
      <c r="B755" s="31" t="s">
        <v>108</v>
      </c>
      <c r="C755" s="31">
        <v>295.608</v>
      </c>
      <c r="D755" s="31" t="s">
        <v>108</v>
      </c>
      <c r="E755" s="31">
        <v>148.66409999999999</v>
      </c>
      <c r="F755" s="31">
        <v>53.008400000000002</v>
      </c>
      <c r="G755" s="31">
        <v>162.8467</v>
      </c>
      <c r="H755" s="31">
        <v>18.552600000000002</v>
      </c>
      <c r="I755" s="31">
        <v>1228.98</v>
      </c>
      <c r="J755" s="31">
        <v>1943.7049999999999</v>
      </c>
      <c r="K755" s="31">
        <v>1037.4059999999999</v>
      </c>
      <c r="L755" s="31" t="s">
        <v>108</v>
      </c>
      <c r="M755" s="31" t="s">
        <v>108</v>
      </c>
      <c r="N755" s="31" t="s">
        <v>108</v>
      </c>
      <c r="O755" s="31" t="s">
        <v>108</v>
      </c>
      <c r="P755" s="31" t="s">
        <v>108</v>
      </c>
      <c r="Q755" s="31" t="s">
        <v>108</v>
      </c>
      <c r="R755" s="31">
        <v>90</v>
      </c>
      <c r="S755" s="31" t="s">
        <v>108</v>
      </c>
    </row>
    <row r="756" spans="1:19" x14ac:dyDescent="0.35">
      <c r="A756" s="2">
        <v>33926</v>
      </c>
      <c r="B756" s="31" t="s">
        <v>108</v>
      </c>
      <c r="C756" s="31">
        <v>294.30200000000002</v>
      </c>
      <c r="D756" s="31" t="s">
        <v>108</v>
      </c>
      <c r="E756" s="31">
        <v>148.5872</v>
      </c>
      <c r="F756" s="31">
        <v>53.150599999999997</v>
      </c>
      <c r="G756" s="31">
        <v>162.12739999999999</v>
      </c>
      <c r="H756" s="31">
        <v>18.811</v>
      </c>
      <c r="I756" s="31">
        <v>1226.3710000000001</v>
      </c>
      <c r="J756" s="31">
        <v>1953.954</v>
      </c>
      <c r="K756" s="31">
        <v>1037.4059999999999</v>
      </c>
      <c r="L756" s="31" t="s">
        <v>108</v>
      </c>
      <c r="M756" s="31" t="s">
        <v>108</v>
      </c>
      <c r="N756" s="31" t="s">
        <v>108</v>
      </c>
      <c r="O756" s="31" t="s">
        <v>108</v>
      </c>
      <c r="P756" s="31" t="s">
        <v>108</v>
      </c>
      <c r="Q756" s="31" t="s">
        <v>108</v>
      </c>
      <c r="R756" s="31">
        <v>89.86</v>
      </c>
      <c r="S756" s="31" t="s">
        <v>108</v>
      </c>
    </row>
    <row r="757" spans="1:19" x14ac:dyDescent="0.35">
      <c r="A757" s="2">
        <v>33927</v>
      </c>
      <c r="B757" s="31" t="s">
        <v>108</v>
      </c>
      <c r="C757" s="31">
        <v>299.79899999999998</v>
      </c>
      <c r="D757" s="31" t="s">
        <v>108</v>
      </c>
      <c r="E757" s="31">
        <v>148.66409999999999</v>
      </c>
      <c r="F757" s="31">
        <v>53.1663</v>
      </c>
      <c r="G757" s="31">
        <v>162.3432</v>
      </c>
      <c r="H757" s="31">
        <v>19.106400000000001</v>
      </c>
      <c r="I757" s="31">
        <v>1229.0930000000001</v>
      </c>
      <c r="J757" s="31">
        <v>1949.9680000000001</v>
      </c>
      <c r="K757" s="31">
        <v>1041.742</v>
      </c>
      <c r="L757" s="31" t="s">
        <v>108</v>
      </c>
      <c r="M757" s="31" t="s">
        <v>108</v>
      </c>
      <c r="N757" s="31" t="s">
        <v>108</v>
      </c>
      <c r="O757" s="31" t="s">
        <v>108</v>
      </c>
      <c r="P757" s="31" t="s">
        <v>108</v>
      </c>
      <c r="Q757" s="31" t="s">
        <v>108</v>
      </c>
      <c r="R757" s="31">
        <v>89.56</v>
      </c>
      <c r="S757" s="31" t="s">
        <v>108</v>
      </c>
    </row>
    <row r="758" spans="1:19" x14ac:dyDescent="0.35">
      <c r="A758" s="2">
        <v>33928</v>
      </c>
      <c r="B758" s="31" t="s">
        <v>108</v>
      </c>
      <c r="C758" s="31">
        <v>302.30200000000002</v>
      </c>
      <c r="D758" s="31" t="s">
        <v>108</v>
      </c>
      <c r="E758" s="31">
        <v>148.27869999999999</v>
      </c>
      <c r="F758" s="31">
        <v>53.150599999999997</v>
      </c>
      <c r="G758" s="31">
        <v>160.97649999999999</v>
      </c>
      <c r="H758" s="31">
        <v>18.681799999999999</v>
      </c>
      <c r="I758" s="31">
        <v>1227.732</v>
      </c>
      <c r="J758" s="31">
        <v>1945.982</v>
      </c>
      <c r="K758" s="31">
        <v>1044.0229999999999</v>
      </c>
      <c r="L758" s="31" t="s">
        <v>108</v>
      </c>
      <c r="M758" s="31" t="s">
        <v>108</v>
      </c>
      <c r="N758" s="31" t="s">
        <v>108</v>
      </c>
      <c r="O758" s="31" t="s">
        <v>108</v>
      </c>
      <c r="P758" s="31" t="s">
        <v>108</v>
      </c>
      <c r="Q758" s="31" t="s">
        <v>108</v>
      </c>
      <c r="R758" s="31">
        <v>91.12</v>
      </c>
      <c r="S758" s="31" t="s">
        <v>108</v>
      </c>
    </row>
    <row r="759" spans="1:19" x14ac:dyDescent="0.35">
      <c r="A759" s="2">
        <v>33931</v>
      </c>
      <c r="B759" s="31" t="s">
        <v>108</v>
      </c>
      <c r="C759" s="31">
        <v>298.00299999999999</v>
      </c>
      <c r="D759" s="31" t="s">
        <v>108</v>
      </c>
      <c r="E759" s="31">
        <v>148.50899999999999</v>
      </c>
      <c r="F759" s="31">
        <v>52.992600000000003</v>
      </c>
      <c r="G759" s="31">
        <v>162.7028</v>
      </c>
      <c r="H759" s="31">
        <v>18.829499999999999</v>
      </c>
      <c r="I759" s="31">
        <v>1227.732</v>
      </c>
      <c r="J759" s="31">
        <v>1944.2739999999999</v>
      </c>
      <c r="K759" s="31">
        <v>1043.453</v>
      </c>
      <c r="L759" s="31" t="s">
        <v>108</v>
      </c>
      <c r="M759" s="31" t="s">
        <v>108</v>
      </c>
      <c r="N759" s="31" t="s">
        <v>108</v>
      </c>
      <c r="O759" s="31" t="s">
        <v>108</v>
      </c>
      <c r="P759" s="31" t="s">
        <v>108</v>
      </c>
      <c r="Q759" s="31" t="s">
        <v>108</v>
      </c>
      <c r="R759" s="31">
        <v>90.87</v>
      </c>
      <c r="S759" s="31" t="s">
        <v>108</v>
      </c>
    </row>
    <row r="760" spans="1:19" x14ac:dyDescent="0.35">
      <c r="A760" s="2">
        <v>33932</v>
      </c>
      <c r="B760" s="31" t="s">
        <v>108</v>
      </c>
      <c r="C760" s="31">
        <v>295.33600000000001</v>
      </c>
      <c r="D760" s="31" t="s">
        <v>108</v>
      </c>
      <c r="E760" s="31">
        <v>148.58580000000001</v>
      </c>
      <c r="F760" s="31">
        <v>52.960999999999999</v>
      </c>
      <c r="G760" s="31">
        <v>163.4221</v>
      </c>
      <c r="H760" s="31">
        <v>18.534099999999999</v>
      </c>
      <c r="I760" s="31">
        <v>1228.413</v>
      </c>
      <c r="J760" s="31">
        <v>1948.7</v>
      </c>
      <c r="K760" s="31">
        <v>1045.3920000000001</v>
      </c>
      <c r="L760" s="31" t="s">
        <v>108</v>
      </c>
      <c r="M760" s="31" t="s">
        <v>108</v>
      </c>
      <c r="N760" s="31" t="s">
        <v>108</v>
      </c>
      <c r="O760" s="31" t="s">
        <v>108</v>
      </c>
      <c r="P760" s="31" t="s">
        <v>108</v>
      </c>
      <c r="Q760" s="31" t="s">
        <v>108</v>
      </c>
      <c r="R760" s="31">
        <v>90.68</v>
      </c>
      <c r="S760" s="31" t="s">
        <v>108</v>
      </c>
    </row>
    <row r="761" spans="1:19" x14ac:dyDescent="0.35">
      <c r="A761" s="2">
        <v>33933</v>
      </c>
      <c r="B761" s="31" t="s">
        <v>108</v>
      </c>
      <c r="C761" s="31">
        <v>295.55399999999997</v>
      </c>
      <c r="D761" s="31" t="s">
        <v>108</v>
      </c>
      <c r="E761" s="31">
        <v>149.27440000000001</v>
      </c>
      <c r="F761" s="31">
        <v>52.866199999999999</v>
      </c>
      <c r="G761" s="31">
        <v>163.494</v>
      </c>
      <c r="H761" s="31">
        <v>18.589500000000001</v>
      </c>
      <c r="I761" s="31">
        <v>1229.6600000000001</v>
      </c>
      <c r="J761" s="31">
        <v>1943.827</v>
      </c>
      <c r="K761" s="31">
        <v>1041.742</v>
      </c>
      <c r="L761" s="31" t="s">
        <v>108</v>
      </c>
      <c r="M761" s="31" t="s">
        <v>108</v>
      </c>
      <c r="N761" s="31" t="s">
        <v>108</v>
      </c>
      <c r="O761" s="31" t="s">
        <v>108</v>
      </c>
      <c r="P761" s="31" t="s">
        <v>108</v>
      </c>
      <c r="Q761" s="31" t="s">
        <v>108</v>
      </c>
      <c r="R761" s="31">
        <v>90.41</v>
      </c>
      <c r="S761" s="31" t="s">
        <v>108</v>
      </c>
    </row>
    <row r="762" spans="1:19" x14ac:dyDescent="0.35">
      <c r="A762" s="2">
        <v>33934</v>
      </c>
      <c r="B762" s="31" t="s">
        <v>108</v>
      </c>
      <c r="C762" s="31">
        <v>295.55399999999997</v>
      </c>
      <c r="D762" s="31" t="s">
        <v>108</v>
      </c>
      <c r="E762" s="31">
        <v>149.27440000000001</v>
      </c>
      <c r="F762" s="31">
        <v>52.866199999999999</v>
      </c>
      <c r="G762" s="31">
        <v>163.494</v>
      </c>
      <c r="H762" s="31">
        <v>18.589500000000001</v>
      </c>
      <c r="I762" s="31">
        <v>1228.6389999999999</v>
      </c>
      <c r="J762" s="31">
        <v>1943.827</v>
      </c>
      <c r="K762" s="31">
        <v>1041.742</v>
      </c>
      <c r="L762" s="31" t="s">
        <v>108</v>
      </c>
      <c r="M762" s="31" t="s">
        <v>108</v>
      </c>
      <c r="N762" s="31" t="s">
        <v>108</v>
      </c>
      <c r="O762" s="31" t="s">
        <v>108</v>
      </c>
      <c r="P762" s="31" t="s">
        <v>108</v>
      </c>
      <c r="Q762" s="31" t="s">
        <v>108</v>
      </c>
      <c r="R762" s="31">
        <v>90.75</v>
      </c>
      <c r="S762" s="31" t="s">
        <v>108</v>
      </c>
    </row>
    <row r="763" spans="1:19" x14ac:dyDescent="0.35">
      <c r="A763" s="2">
        <v>33935</v>
      </c>
      <c r="B763" s="31" t="s">
        <v>108</v>
      </c>
      <c r="C763" s="31">
        <v>295.55399999999997</v>
      </c>
      <c r="D763" s="31" t="s">
        <v>108</v>
      </c>
      <c r="E763" s="31">
        <v>153.0213</v>
      </c>
      <c r="F763" s="31">
        <v>52.992600000000003</v>
      </c>
      <c r="G763" s="31">
        <v>162.6309</v>
      </c>
      <c r="H763" s="31">
        <v>18.589500000000001</v>
      </c>
      <c r="I763" s="31">
        <v>1227.732</v>
      </c>
      <c r="J763" s="31">
        <v>1934.056</v>
      </c>
      <c r="K763" s="31">
        <v>1040.03</v>
      </c>
      <c r="L763" s="31" t="s">
        <v>108</v>
      </c>
      <c r="M763" s="31" t="s">
        <v>108</v>
      </c>
      <c r="N763" s="31" t="s">
        <v>108</v>
      </c>
      <c r="O763" s="31" t="s">
        <v>108</v>
      </c>
      <c r="P763" s="31" t="s">
        <v>108</v>
      </c>
      <c r="Q763" s="31" t="s">
        <v>108</v>
      </c>
      <c r="R763" s="31">
        <v>91.11</v>
      </c>
      <c r="S763" s="31" t="s">
        <v>108</v>
      </c>
    </row>
    <row r="764" spans="1:19" x14ac:dyDescent="0.35">
      <c r="A764" s="2">
        <v>33938</v>
      </c>
      <c r="B764" s="31" t="s">
        <v>108</v>
      </c>
      <c r="C764" s="31">
        <v>291.47199999999998</v>
      </c>
      <c r="D764" s="31" t="s">
        <v>108</v>
      </c>
      <c r="E764" s="31">
        <v>152.09389999999999</v>
      </c>
      <c r="F764" s="31">
        <v>52.992600000000003</v>
      </c>
      <c r="G764" s="31">
        <v>162.19929999999999</v>
      </c>
      <c r="H764" s="31">
        <v>18.608000000000001</v>
      </c>
      <c r="I764" s="31">
        <v>1224.6690000000001</v>
      </c>
      <c r="J764" s="31">
        <v>1932.903</v>
      </c>
      <c r="K764" s="31">
        <v>1038.319</v>
      </c>
      <c r="L764" s="31" t="s">
        <v>108</v>
      </c>
      <c r="M764" s="31" t="s">
        <v>108</v>
      </c>
      <c r="N764" s="31" t="s">
        <v>108</v>
      </c>
      <c r="O764" s="31" t="s">
        <v>108</v>
      </c>
      <c r="P764" s="31" t="s">
        <v>108</v>
      </c>
      <c r="Q764" s="31" t="s">
        <v>108</v>
      </c>
      <c r="R764" s="31">
        <v>90.83</v>
      </c>
      <c r="S764" s="31" t="s">
        <v>108</v>
      </c>
    </row>
    <row r="765" spans="1:19" x14ac:dyDescent="0.35">
      <c r="A765" s="2">
        <v>33939</v>
      </c>
      <c r="B765" s="31" t="s">
        <v>108</v>
      </c>
      <c r="C765" s="31">
        <v>284.18</v>
      </c>
      <c r="D765" s="31" t="s">
        <v>108</v>
      </c>
      <c r="E765" s="31">
        <v>150.30629999999999</v>
      </c>
      <c r="F765" s="31">
        <v>53.087400000000002</v>
      </c>
      <c r="G765" s="31">
        <v>161.04849999999999</v>
      </c>
      <c r="H765" s="31">
        <v>18.811</v>
      </c>
      <c r="I765" s="31">
        <v>1228.0719999999999</v>
      </c>
      <c r="J765" s="31">
        <v>1936.9390000000001</v>
      </c>
      <c r="K765" s="31">
        <v>1038.319</v>
      </c>
      <c r="L765" s="31" t="s">
        <v>108</v>
      </c>
      <c r="M765" s="31" t="s">
        <v>108</v>
      </c>
      <c r="N765" s="31" t="s">
        <v>108</v>
      </c>
      <c r="O765" s="31" t="s">
        <v>108</v>
      </c>
      <c r="P765" s="31" t="s">
        <v>108</v>
      </c>
      <c r="Q765" s="31" t="s">
        <v>108</v>
      </c>
      <c r="R765" s="31">
        <v>90.11</v>
      </c>
      <c r="S765" s="31" t="s">
        <v>108</v>
      </c>
    </row>
    <row r="766" spans="1:19" x14ac:dyDescent="0.35">
      <c r="A766" s="2">
        <v>33940</v>
      </c>
      <c r="B766" s="31" t="s">
        <v>108</v>
      </c>
      <c r="C766" s="31">
        <v>283.63600000000002</v>
      </c>
      <c r="D766" s="31" t="s">
        <v>108</v>
      </c>
      <c r="E766" s="31">
        <v>150.99440000000001</v>
      </c>
      <c r="F766" s="31">
        <v>53.213700000000003</v>
      </c>
      <c r="G766" s="31">
        <v>161.83969999999999</v>
      </c>
      <c r="H766" s="31">
        <v>18.9587</v>
      </c>
      <c r="I766" s="31">
        <v>1231.3620000000001</v>
      </c>
      <c r="J766" s="31">
        <v>1936.9390000000001</v>
      </c>
      <c r="K766" s="31">
        <v>1034.44</v>
      </c>
      <c r="L766" s="31" t="s">
        <v>108</v>
      </c>
      <c r="M766" s="31" t="s">
        <v>108</v>
      </c>
      <c r="N766" s="31" t="s">
        <v>108</v>
      </c>
      <c r="O766" s="31" t="s">
        <v>108</v>
      </c>
      <c r="P766" s="31" t="s">
        <v>108</v>
      </c>
      <c r="Q766" s="31" t="s">
        <v>108</v>
      </c>
      <c r="R766" s="31">
        <v>90.03</v>
      </c>
      <c r="S766" s="31" t="s">
        <v>108</v>
      </c>
    </row>
    <row r="767" spans="1:19" x14ac:dyDescent="0.35">
      <c r="A767" s="2">
        <v>33941</v>
      </c>
      <c r="B767" s="31" t="s">
        <v>108</v>
      </c>
      <c r="C767" s="31">
        <v>279.17399999999998</v>
      </c>
      <c r="D767" s="31" t="s">
        <v>108</v>
      </c>
      <c r="E767" s="31">
        <v>150.1448</v>
      </c>
      <c r="F767" s="31">
        <v>53.134799999999998</v>
      </c>
      <c r="G767" s="31">
        <v>162.05549999999999</v>
      </c>
      <c r="H767" s="31">
        <v>18.866399999999999</v>
      </c>
      <c r="I767" s="31">
        <v>1230.3979999999999</v>
      </c>
      <c r="J767" s="31">
        <v>1941.5519999999999</v>
      </c>
      <c r="K767" s="31">
        <v>1039.6010000000001</v>
      </c>
      <c r="L767" s="31" t="s">
        <v>108</v>
      </c>
      <c r="M767" s="31" t="s">
        <v>108</v>
      </c>
      <c r="N767" s="31" t="s">
        <v>108</v>
      </c>
      <c r="O767" s="31" t="s">
        <v>108</v>
      </c>
      <c r="P767" s="31" t="s">
        <v>108</v>
      </c>
      <c r="Q767" s="31" t="s">
        <v>108</v>
      </c>
      <c r="R767" s="31">
        <v>90.15</v>
      </c>
      <c r="S767" s="31" t="s">
        <v>108</v>
      </c>
    </row>
    <row r="768" spans="1:19" x14ac:dyDescent="0.35">
      <c r="A768" s="2">
        <v>33942</v>
      </c>
      <c r="B768" s="31" t="s">
        <v>108</v>
      </c>
      <c r="C768" s="31">
        <v>279.827</v>
      </c>
      <c r="D768" s="31" t="s">
        <v>108</v>
      </c>
      <c r="E768" s="31">
        <v>150.7567</v>
      </c>
      <c r="F768" s="31">
        <v>53.1663</v>
      </c>
      <c r="G768" s="31">
        <v>161.40809999999999</v>
      </c>
      <c r="H768" s="31">
        <v>18.755600000000001</v>
      </c>
      <c r="I768" s="31">
        <v>1229.827</v>
      </c>
      <c r="J768" s="31">
        <v>1954.2370000000001</v>
      </c>
      <c r="K768" s="31">
        <v>1038.2329999999999</v>
      </c>
      <c r="L768" s="31" t="s">
        <v>108</v>
      </c>
      <c r="M768" s="31" t="s">
        <v>108</v>
      </c>
      <c r="N768" s="31" t="s">
        <v>108</v>
      </c>
      <c r="O768" s="31" t="s">
        <v>108</v>
      </c>
      <c r="P768" s="31" t="s">
        <v>108</v>
      </c>
      <c r="Q768" s="31" t="s">
        <v>108</v>
      </c>
      <c r="R768" s="31">
        <v>90.56</v>
      </c>
      <c r="S768" s="31" t="s">
        <v>108</v>
      </c>
    </row>
    <row r="769" spans="1:19" x14ac:dyDescent="0.35">
      <c r="A769" s="2">
        <v>33945</v>
      </c>
      <c r="B769" s="31" t="s">
        <v>108</v>
      </c>
      <c r="C769" s="31">
        <v>283.58199999999999</v>
      </c>
      <c r="D769" s="31" t="s">
        <v>108</v>
      </c>
      <c r="E769" s="31">
        <v>153.4717</v>
      </c>
      <c r="F769" s="31">
        <v>53.229500000000002</v>
      </c>
      <c r="G769" s="31">
        <v>160.97649999999999</v>
      </c>
      <c r="H769" s="31">
        <v>18.608000000000001</v>
      </c>
      <c r="I769" s="31">
        <v>1230.7950000000001</v>
      </c>
      <c r="J769" s="31">
        <v>1964.039</v>
      </c>
      <c r="K769" s="31">
        <v>1036.211</v>
      </c>
      <c r="L769" s="31" t="s">
        <v>108</v>
      </c>
      <c r="M769" s="31" t="s">
        <v>108</v>
      </c>
      <c r="N769" s="31" t="s">
        <v>108</v>
      </c>
      <c r="O769" s="31" t="s">
        <v>108</v>
      </c>
      <c r="P769" s="31" t="s">
        <v>108</v>
      </c>
      <c r="Q769" s="31" t="s">
        <v>108</v>
      </c>
      <c r="R769" s="31">
        <v>88.97</v>
      </c>
      <c r="S769" s="31" t="s">
        <v>108</v>
      </c>
    </row>
    <row r="770" spans="1:19" x14ac:dyDescent="0.35">
      <c r="A770" s="2">
        <v>33946</v>
      </c>
      <c r="B770" s="31" t="s">
        <v>108</v>
      </c>
      <c r="C770" s="31">
        <v>279.27199999999999</v>
      </c>
      <c r="D770" s="31" t="s">
        <v>108</v>
      </c>
      <c r="E770" s="31">
        <v>152.70009999999999</v>
      </c>
      <c r="F770" s="31">
        <v>53.119</v>
      </c>
      <c r="G770" s="31">
        <v>161.077</v>
      </c>
      <c r="H770" s="31">
        <v>17.555700000000002</v>
      </c>
      <c r="I770" s="31">
        <v>1230.2249999999999</v>
      </c>
      <c r="J770" s="31">
        <v>1971.5340000000001</v>
      </c>
      <c r="K770" s="31">
        <v>1038.375</v>
      </c>
      <c r="L770" s="31" t="s">
        <v>108</v>
      </c>
      <c r="M770" s="31" t="s">
        <v>108</v>
      </c>
      <c r="N770" s="31" t="s">
        <v>108</v>
      </c>
      <c r="O770" s="31" t="s">
        <v>108</v>
      </c>
      <c r="P770" s="31" t="s">
        <v>108</v>
      </c>
      <c r="Q770" s="31" t="s">
        <v>108</v>
      </c>
      <c r="R770" s="31">
        <v>89.13</v>
      </c>
      <c r="S770" s="31" t="s">
        <v>108</v>
      </c>
    </row>
    <row r="771" spans="1:19" x14ac:dyDescent="0.35">
      <c r="A771" s="2">
        <v>33947</v>
      </c>
      <c r="B771" s="31" t="s">
        <v>108</v>
      </c>
      <c r="C771" s="31">
        <v>277.36799999999999</v>
      </c>
      <c r="D771" s="31" t="s">
        <v>108</v>
      </c>
      <c r="E771" s="31">
        <v>152.08349999999999</v>
      </c>
      <c r="F771" s="31">
        <v>52.834699999999998</v>
      </c>
      <c r="G771" s="31">
        <v>163.09870000000001</v>
      </c>
      <c r="H771" s="31">
        <v>17.352699999999999</v>
      </c>
      <c r="I771" s="31">
        <v>1231.1379999999999</v>
      </c>
      <c r="J771" s="31">
        <v>1966.345</v>
      </c>
      <c r="K771" s="31">
        <v>1039.5139999999999</v>
      </c>
      <c r="L771" s="31" t="s">
        <v>108</v>
      </c>
      <c r="M771" s="31" t="s">
        <v>108</v>
      </c>
      <c r="N771" s="31" t="s">
        <v>108</v>
      </c>
      <c r="O771" s="31" t="s">
        <v>108</v>
      </c>
      <c r="P771" s="31" t="s">
        <v>108</v>
      </c>
      <c r="Q771" s="31" t="s">
        <v>108</v>
      </c>
      <c r="R771" s="31">
        <v>89.89</v>
      </c>
      <c r="S771" s="31" t="s">
        <v>108</v>
      </c>
    </row>
    <row r="772" spans="1:19" x14ac:dyDescent="0.35">
      <c r="A772" s="2">
        <v>33948</v>
      </c>
      <c r="B772" s="31" t="s">
        <v>108</v>
      </c>
      <c r="C772" s="31">
        <v>283.221</v>
      </c>
      <c r="D772" s="31" t="s">
        <v>108</v>
      </c>
      <c r="E772" s="31">
        <v>151.0788</v>
      </c>
      <c r="F772" s="31">
        <v>52.913600000000002</v>
      </c>
      <c r="G772" s="31">
        <v>164.54499999999999</v>
      </c>
      <c r="H772" s="31">
        <v>17.721900000000002</v>
      </c>
      <c r="I772" s="31">
        <v>1231.366</v>
      </c>
      <c r="J772" s="31">
        <v>1965.768</v>
      </c>
      <c r="K772" s="31">
        <v>1038.0329999999999</v>
      </c>
      <c r="L772" s="31" t="s">
        <v>108</v>
      </c>
      <c r="M772" s="31" t="s">
        <v>108</v>
      </c>
      <c r="N772" s="31" t="s">
        <v>108</v>
      </c>
      <c r="O772" s="31" t="s">
        <v>108</v>
      </c>
      <c r="P772" s="31" t="s">
        <v>108</v>
      </c>
      <c r="Q772" s="31" t="s">
        <v>108</v>
      </c>
      <c r="R772" s="31">
        <v>90.15</v>
      </c>
      <c r="S772" s="31" t="s">
        <v>108</v>
      </c>
    </row>
    <row r="773" spans="1:19" x14ac:dyDescent="0.35">
      <c r="A773" s="2">
        <v>33949</v>
      </c>
      <c r="B773" s="31" t="s">
        <v>108</v>
      </c>
      <c r="C773" s="31">
        <v>281.46899999999999</v>
      </c>
      <c r="D773" s="31" t="s">
        <v>108</v>
      </c>
      <c r="E773" s="31">
        <v>151.53800000000001</v>
      </c>
      <c r="F773" s="31">
        <v>53.071599999999997</v>
      </c>
      <c r="G773" s="31">
        <v>164.41630000000001</v>
      </c>
      <c r="H773" s="31">
        <v>17.4819</v>
      </c>
      <c r="I773" s="31">
        <v>1230.681</v>
      </c>
      <c r="J773" s="31">
        <v>1960.579</v>
      </c>
      <c r="K773" s="31">
        <v>1039.6279999999999</v>
      </c>
      <c r="L773" s="31" t="s">
        <v>108</v>
      </c>
      <c r="M773" s="31" t="s">
        <v>108</v>
      </c>
      <c r="N773" s="31" t="s">
        <v>108</v>
      </c>
      <c r="O773" s="31" t="s">
        <v>108</v>
      </c>
      <c r="P773" s="31" t="s">
        <v>108</v>
      </c>
      <c r="Q773" s="31" t="s">
        <v>108</v>
      </c>
      <c r="R773" s="31">
        <v>90.13</v>
      </c>
      <c r="S773" s="31" t="s">
        <v>108</v>
      </c>
    </row>
    <row r="774" spans="1:19" x14ac:dyDescent="0.35">
      <c r="A774" s="2">
        <v>33952</v>
      </c>
      <c r="B774" s="31" t="s">
        <v>108</v>
      </c>
      <c r="C774" s="31">
        <v>282.43299999999999</v>
      </c>
      <c r="D774" s="31" t="s">
        <v>108</v>
      </c>
      <c r="E774" s="31">
        <v>151.92089999999999</v>
      </c>
      <c r="F774" s="31">
        <v>52.976799999999997</v>
      </c>
      <c r="G774" s="31">
        <v>164.3449</v>
      </c>
      <c r="H774" s="31">
        <v>17.518799999999999</v>
      </c>
      <c r="I774" s="31">
        <v>1226.5719999999999</v>
      </c>
      <c r="J774" s="31">
        <v>1957.12</v>
      </c>
      <c r="K774" s="31">
        <v>1038.7170000000001</v>
      </c>
      <c r="L774" s="31" t="s">
        <v>108</v>
      </c>
      <c r="M774" s="31" t="s">
        <v>108</v>
      </c>
      <c r="N774" s="31" t="s">
        <v>108</v>
      </c>
      <c r="O774" s="31" t="s">
        <v>108</v>
      </c>
      <c r="P774" s="31" t="s">
        <v>108</v>
      </c>
      <c r="Q774" s="31" t="s">
        <v>108</v>
      </c>
      <c r="R774" s="31">
        <v>89.71</v>
      </c>
      <c r="S774" s="31" t="s">
        <v>108</v>
      </c>
    </row>
    <row r="775" spans="1:19" x14ac:dyDescent="0.35">
      <c r="A775" s="2">
        <v>33953</v>
      </c>
      <c r="B775" s="31" t="s">
        <v>108</v>
      </c>
      <c r="C775" s="31">
        <v>282.43299999999999</v>
      </c>
      <c r="D775" s="31" t="s">
        <v>108</v>
      </c>
      <c r="E775" s="31">
        <v>153.2903</v>
      </c>
      <c r="F775" s="31">
        <v>52.960999999999999</v>
      </c>
      <c r="G775" s="31">
        <v>164.13079999999999</v>
      </c>
      <c r="H775" s="31">
        <v>17.666499999999999</v>
      </c>
      <c r="I775" s="31">
        <v>1226.8</v>
      </c>
      <c r="J775" s="31">
        <v>1957.6959999999999</v>
      </c>
      <c r="K775" s="31">
        <v>1039.172</v>
      </c>
      <c r="L775" s="31" t="s">
        <v>108</v>
      </c>
      <c r="M775" s="31" t="s">
        <v>108</v>
      </c>
      <c r="N775" s="31" t="s">
        <v>108</v>
      </c>
      <c r="O775" s="31" t="s">
        <v>108</v>
      </c>
      <c r="P775" s="31" t="s">
        <v>108</v>
      </c>
      <c r="Q775" s="31" t="s">
        <v>108</v>
      </c>
      <c r="R775" s="31">
        <v>89.78</v>
      </c>
      <c r="S775" s="31" t="s">
        <v>108</v>
      </c>
    </row>
    <row r="776" spans="1:19" x14ac:dyDescent="0.35">
      <c r="A776" s="2">
        <v>33954</v>
      </c>
      <c r="B776" s="31" t="s">
        <v>108</v>
      </c>
      <c r="C776" s="31">
        <v>293.09199999999998</v>
      </c>
      <c r="D776" s="31" t="s">
        <v>108</v>
      </c>
      <c r="E776" s="31">
        <v>152.98259999999999</v>
      </c>
      <c r="F776" s="31">
        <v>53.497999999999998</v>
      </c>
      <c r="G776" s="31">
        <v>163.84520000000001</v>
      </c>
      <c r="H776" s="31">
        <v>17.426500000000001</v>
      </c>
      <c r="I776" s="31">
        <v>1227.942</v>
      </c>
      <c r="J776" s="31">
        <v>1963.462</v>
      </c>
      <c r="K776" s="31">
        <v>1039.172</v>
      </c>
      <c r="L776" s="31" t="s">
        <v>108</v>
      </c>
      <c r="M776" s="31" t="s">
        <v>108</v>
      </c>
      <c r="N776" s="31" t="s">
        <v>108</v>
      </c>
      <c r="O776" s="31" t="s">
        <v>108</v>
      </c>
      <c r="P776" s="31" t="s">
        <v>108</v>
      </c>
      <c r="Q776" s="31" t="s">
        <v>108</v>
      </c>
      <c r="R776" s="31">
        <v>89.33</v>
      </c>
      <c r="S776" s="31" t="s">
        <v>108</v>
      </c>
    </row>
    <row r="777" spans="1:19" x14ac:dyDescent="0.35">
      <c r="A777" s="2">
        <v>33955</v>
      </c>
      <c r="B777" s="31" t="s">
        <v>108</v>
      </c>
      <c r="C777" s="31">
        <v>297.75200000000001</v>
      </c>
      <c r="D777" s="31" t="s">
        <v>108</v>
      </c>
      <c r="E777" s="31">
        <v>152.8289</v>
      </c>
      <c r="F777" s="31">
        <v>53.576999999999998</v>
      </c>
      <c r="G777" s="31">
        <v>163.631</v>
      </c>
      <c r="H777" s="31">
        <v>17.445</v>
      </c>
      <c r="I777" s="31">
        <v>1227.942</v>
      </c>
      <c r="J777" s="31">
        <v>1961.732</v>
      </c>
      <c r="K777" s="31">
        <v>1039.742</v>
      </c>
      <c r="L777" s="31" t="s">
        <v>108</v>
      </c>
      <c r="M777" s="31" t="s">
        <v>108</v>
      </c>
      <c r="N777" s="31" t="s">
        <v>108</v>
      </c>
      <c r="O777" s="31" t="s">
        <v>108</v>
      </c>
      <c r="P777" s="31" t="s">
        <v>108</v>
      </c>
      <c r="Q777" s="31" t="s">
        <v>108</v>
      </c>
      <c r="R777" s="31">
        <v>89.37</v>
      </c>
      <c r="S777" s="31" t="s">
        <v>108</v>
      </c>
    </row>
    <row r="778" spans="1:19" x14ac:dyDescent="0.35">
      <c r="A778" s="2">
        <v>33956</v>
      </c>
      <c r="B778" s="31" t="s">
        <v>108</v>
      </c>
      <c r="C778" s="31">
        <v>300.48399999999998</v>
      </c>
      <c r="D778" s="31" t="s">
        <v>108</v>
      </c>
      <c r="E778" s="31">
        <v>154.19820000000001</v>
      </c>
      <c r="F778" s="31">
        <v>53.3401</v>
      </c>
      <c r="G778" s="31">
        <v>164.2022</v>
      </c>
      <c r="H778" s="31">
        <v>17.2788</v>
      </c>
      <c r="I778" s="31">
        <v>1228.17</v>
      </c>
      <c r="J778" s="31">
        <v>1966.345</v>
      </c>
      <c r="K778" s="31">
        <v>1042.248</v>
      </c>
      <c r="L778" s="31" t="s">
        <v>108</v>
      </c>
      <c r="M778" s="31" t="s">
        <v>108</v>
      </c>
      <c r="N778" s="31" t="s">
        <v>108</v>
      </c>
      <c r="O778" s="31" t="s">
        <v>108</v>
      </c>
      <c r="P778" s="31" t="s">
        <v>108</v>
      </c>
      <c r="Q778" s="31" t="s">
        <v>108</v>
      </c>
      <c r="R778" s="31">
        <v>89.68</v>
      </c>
      <c r="S778" s="31" t="s">
        <v>108</v>
      </c>
    </row>
    <row r="779" spans="1:19" x14ac:dyDescent="0.35">
      <c r="A779" s="2">
        <v>33959</v>
      </c>
      <c r="B779" s="31" t="s">
        <v>108</v>
      </c>
      <c r="C779" s="31">
        <v>299.68</v>
      </c>
      <c r="D779" s="31" t="s">
        <v>108</v>
      </c>
      <c r="E779" s="31">
        <v>156.61580000000001</v>
      </c>
      <c r="F779" s="31">
        <v>52.8504</v>
      </c>
      <c r="G779" s="31">
        <v>165.20160000000001</v>
      </c>
      <c r="H779" s="31">
        <v>17.167999999999999</v>
      </c>
      <c r="I779" s="31">
        <v>1228.2840000000001</v>
      </c>
      <c r="J779" s="31">
        <v>1973.8409999999999</v>
      </c>
      <c r="K779" s="31">
        <v>1043.729</v>
      </c>
      <c r="L779" s="31" t="s">
        <v>108</v>
      </c>
      <c r="M779" s="31" t="s">
        <v>108</v>
      </c>
      <c r="N779" s="31" t="s">
        <v>108</v>
      </c>
      <c r="O779" s="31" t="s">
        <v>108</v>
      </c>
      <c r="P779" s="31" t="s">
        <v>108</v>
      </c>
      <c r="Q779" s="31" t="s">
        <v>108</v>
      </c>
      <c r="R779" s="31">
        <v>89.83</v>
      </c>
      <c r="S779" s="31" t="s">
        <v>108</v>
      </c>
    </row>
    <row r="780" spans="1:19" x14ac:dyDescent="0.35">
      <c r="A780" s="2">
        <v>33960</v>
      </c>
      <c r="B780" s="31" t="s">
        <v>108</v>
      </c>
      <c r="C780" s="31">
        <v>295.98399999999998</v>
      </c>
      <c r="D780" s="31" t="s">
        <v>108</v>
      </c>
      <c r="E780" s="31">
        <v>156.99860000000001</v>
      </c>
      <c r="F780" s="31">
        <v>52.566099999999999</v>
      </c>
      <c r="G780" s="31">
        <v>166.2011</v>
      </c>
      <c r="H780" s="31">
        <v>17.703399999999998</v>
      </c>
      <c r="I780" s="31">
        <v>1229.9960000000001</v>
      </c>
      <c r="J780" s="31">
        <v>1980.76</v>
      </c>
      <c r="K780" s="31">
        <v>1050.336</v>
      </c>
      <c r="L780" s="31" t="s">
        <v>108</v>
      </c>
      <c r="M780" s="31" t="s">
        <v>108</v>
      </c>
      <c r="N780" s="31" t="s">
        <v>108</v>
      </c>
      <c r="O780" s="31" t="s">
        <v>108</v>
      </c>
      <c r="P780" s="31" t="s">
        <v>108</v>
      </c>
      <c r="Q780" s="31" t="s">
        <v>108</v>
      </c>
      <c r="R780" s="31">
        <v>90.75</v>
      </c>
      <c r="S780" s="31" t="s">
        <v>108</v>
      </c>
    </row>
    <row r="781" spans="1:19" x14ac:dyDescent="0.35">
      <c r="A781" s="2">
        <v>33961</v>
      </c>
      <c r="B781" s="31" t="s">
        <v>108</v>
      </c>
      <c r="C781" s="31">
        <v>298.07299999999998</v>
      </c>
      <c r="D781" s="31" t="s">
        <v>108</v>
      </c>
      <c r="E781" s="31">
        <v>155.21360000000001</v>
      </c>
      <c r="F781" s="31">
        <v>52.660899999999998</v>
      </c>
      <c r="G781" s="31">
        <v>165.8442</v>
      </c>
      <c r="H781" s="31">
        <v>17.832599999999999</v>
      </c>
      <c r="I781" s="31">
        <v>1229.9960000000001</v>
      </c>
      <c r="J781" s="31">
        <v>1976.1469999999999</v>
      </c>
      <c r="K781" s="31">
        <v>1049.8800000000001</v>
      </c>
      <c r="L781" s="31" t="s">
        <v>108</v>
      </c>
      <c r="M781" s="31" t="s">
        <v>108</v>
      </c>
      <c r="N781" s="31" t="s">
        <v>108</v>
      </c>
      <c r="O781" s="31" t="s">
        <v>108</v>
      </c>
      <c r="P781" s="31" t="s">
        <v>108</v>
      </c>
      <c r="Q781" s="31" t="s">
        <v>108</v>
      </c>
      <c r="R781" s="31">
        <v>91.05</v>
      </c>
      <c r="S781" s="31" t="s">
        <v>108</v>
      </c>
    </row>
    <row r="782" spans="1:19" x14ac:dyDescent="0.35">
      <c r="A782" s="2">
        <v>33962</v>
      </c>
      <c r="B782" s="31" t="s">
        <v>108</v>
      </c>
      <c r="C782" s="31">
        <v>298.07299999999998</v>
      </c>
      <c r="D782" s="31" t="s">
        <v>108</v>
      </c>
      <c r="E782" s="31">
        <v>157.10830000000001</v>
      </c>
      <c r="F782" s="31">
        <v>52.660899999999998</v>
      </c>
      <c r="G782" s="31">
        <v>166.27250000000001</v>
      </c>
      <c r="H782" s="31">
        <v>17.869499999999999</v>
      </c>
      <c r="I782" s="31">
        <v>1231.366</v>
      </c>
      <c r="J782" s="31">
        <v>1973.8409999999999</v>
      </c>
      <c r="K782" s="31">
        <v>1049.8800000000001</v>
      </c>
      <c r="L782" s="31" t="s">
        <v>108</v>
      </c>
      <c r="M782" s="31" t="s">
        <v>108</v>
      </c>
      <c r="N782" s="31" t="s">
        <v>108</v>
      </c>
      <c r="O782" s="31" t="s">
        <v>108</v>
      </c>
      <c r="P782" s="31" t="s">
        <v>108</v>
      </c>
      <c r="Q782" s="31" t="s">
        <v>108</v>
      </c>
      <c r="R782" s="31">
        <v>91.18</v>
      </c>
      <c r="S782" s="31" t="s">
        <v>108</v>
      </c>
    </row>
    <row r="783" spans="1:19" x14ac:dyDescent="0.35">
      <c r="A783" s="2">
        <v>33963</v>
      </c>
      <c r="B783" s="31" t="s">
        <v>108</v>
      </c>
      <c r="C783" s="31">
        <v>298.07299999999998</v>
      </c>
      <c r="D783" s="31" t="s">
        <v>108</v>
      </c>
      <c r="E783" s="31">
        <v>157.10830000000001</v>
      </c>
      <c r="F783" s="31">
        <v>52.660899999999998</v>
      </c>
      <c r="G783" s="31">
        <v>166.27250000000001</v>
      </c>
      <c r="H783" s="31">
        <v>17.869499999999999</v>
      </c>
      <c r="I783" s="31">
        <v>1234.6769999999999</v>
      </c>
      <c r="J783" s="31">
        <v>1973.8409999999999</v>
      </c>
      <c r="K783" s="31">
        <v>1049.8800000000001</v>
      </c>
      <c r="L783" s="31" t="s">
        <v>108</v>
      </c>
      <c r="M783" s="31" t="s">
        <v>108</v>
      </c>
      <c r="N783" s="31" t="s">
        <v>108</v>
      </c>
      <c r="O783" s="31" t="s">
        <v>108</v>
      </c>
      <c r="P783" s="31" t="s">
        <v>108</v>
      </c>
      <c r="Q783" s="31" t="s">
        <v>108</v>
      </c>
      <c r="R783" s="31">
        <v>91.14</v>
      </c>
      <c r="S783" s="31" t="s">
        <v>108</v>
      </c>
    </row>
    <row r="784" spans="1:19" x14ac:dyDescent="0.35">
      <c r="A784" s="2">
        <v>33966</v>
      </c>
      <c r="B784" s="31" t="s">
        <v>108</v>
      </c>
      <c r="C784" s="31">
        <v>296.09199999999998</v>
      </c>
      <c r="D784" s="31" t="s">
        <v>108</v>
      </c>
      <c r="E784" s="31">
        <v>156.4922</v>
      </c>
      <c r="F784" s="31">
        <v>52.660899999999998</v>
      </c>
      <c r="G784" s="31">
        <v>164.84469999999999</v>
      </c>
      <c r="H784" s="31">
        <v>17.574200000000001</v>
      </c>
      <c r="I784" s="31">
        <v>1235.932</v>
      </c>
      <c r="J784" s="31">
        <v>1969.2280000000001</v>
      </c>
      <c r="K784" s="31">
        <v>1050.7909999999999</v>
      </c>
      <c r="L784" s="31" t="s">
        <v>108</v>
      </c>
      <c r="M784" s="31" t="s">
        <v>108</v>
      </c>
      <c r="N784" s="31" t="s">
        <v>108</v>
      </c>
      <c r="O784" s="31" t="s">
        <v>108</v>
      </c>
      <c r="P784" s="31" t="s">
        <v>108</v>
      </c>
      <c r="Q784" s="31" t="s">
        <v>108</v>
      </c>
      <c r="R784" s="31">
        <v>92.16</v>
      </c>
      <c r="S784" s="31" t="s">
        <v>108</v>
      </c>
    </row>
    <row r="785" spans="1:19" x14ac:dyDescent="0.35">
      <c r="A785" s="2">
        <v>33967</v>
      </c>
      <c r="B785" s="31" t="s">
        <v>108</v>
      </c>
      <c r="C785" s="31">
        <v>292.82400000000001</v>
      </c>
      <c r="D785" s="31" t="s">
        <v>108</v>
      </c>
      <c r="E785" s="31">
        <v>157.55879999999999</v>
      </c>
      <c r="F785" s="31">
        <v>52.566099999999999</v>
      </c>
      <c r="G785" s="31">
        <v>163.55959999999999</v>
      </c>
      <c r="H785" s="31">
        <v>17.2788</v>
      </c>
      <c r="I785" s="31">
        <v>1235.5899999999999</v>
      </c>
      <c r="J785" s="31">
        <v>1974.4169999999999</v>
      </c>
      <c r="K785" s="31">
        <v>1050.336</v>
      </c>
      <c r="L785" s="31" t="s">
        <v>108</v>
      </c>
      <c r="M785" s="31" t="s">
        <v>108</v>
      </c>
      <c r="N785" s="31" t="s">
        <v>108</v>
      </c>
      <c r="O785" s="31" t="s">
        <v>108</v>
      </c>
      <c r="P785" s="31" t="s">
        <v>108</v>
      </c>
      <c r="Q785" s="31" t="s">
        <v>108</v>
      </c>
      <c r="R785" s="31">
        <v>92.15</v>
      </c>
      <c r="S785" s="31" t="s">
        <v>108</v>
      </c>
    </row>
    <row r="786" spans="1:19" x14ac:dyDescent="0.35">
      <c r="A786" s="2">
        <v>33968</v>
      </c>
      <c r="B786" s="31" t="s">
        <v>108</v>
      </c>
      <c r="C786" s="31">
        <v>292.34199999999998</v>
      </c>
      <c r="D786" s="31" t="s">
        <v>108</v>
      </c>
      <c r="E786" s="31">
        <v>157.55879999999999</v>
      </c>
      <c r="F786" s="31">
        <v>52.645099999999999</v>
      </c>
      <c r="G786" s="31">
        <v>162.98849999999999</v>
      </c>
      <c r="H786" s="31">
        <v>17.1311</v>
      </c>
      <c r="I786" s="31">
        <v>1236.96</v>
      </c>
      <c r="J786" s="31">
        <v>1976.1469999999999</v>
      </c>
      <c r="K786" s="31">
        <v>1048.855</v>
      </c>
      <c r="L786" s="31" t="s">
        <v>108</v>
      </c>
      <c r="M786" s="31" t="s">
        <v>108</v>
      </c>
      <c r="N786" s="31" t="s">
        <v>108</v>
      </c>
      <c r="O786" s="31" t="s">
        <v>108</v>
      </c>
      <c r="P786" s="31" t="s">
        <v>108</v>
      </c>
      <c r="Q786" s="31" t="s">
        <v>108</v>
      </c>
      <c r="R786" s="31">
        <v>92.17</v>
      </c>
      <c r="S786" s="31" t="s">
        <v>108</v>
      </c>
    </row>
    <row r="787" spans="1:19" x14ac:dyDescent="0.35">
      <c r="A787" s="2">
        <v>33969</v>
      </c>
      <c r="B787" s="31" t="s">
        <v>108</v>
      </c>
      <c r="C787" s="31">
        <v>293.25299999999999</v>
      </c>
      <c r="D787" s="31" t="s">
        <v>108</v>
      </c>
      <c r="E787" s="31">
        <v>158.92760000000001</v>
      </c>
      <c r="F787" s="31">
        <v>52.613500000000002</v>
      </c>
      <c r="G787" s="31">
        <v>163.988</v>
      </c>
      <c r="H787" s="31">
        <v>17.2788</v>
      </c>
      <c r="I787" s="31">
        <v>1236.96</v>
      </c>
      <c r="J787" s="31">
        <v>1973.2639999999999</v>
      </c>
      <c r="K787" s="31">
        <v>1048.855</v>
      </c>
      <c r="L787" s="31" t="s">
        <v>108</v>
      </c>
      <c r="M787" s="31" t="s">
        <v>108</v>
      </c>
      <c r="N787" s="31" t="s">
        <v>108</v>
      </c>
      <c r="O787" s="31" t="s">
        <v>108</v>
      </c>
      <c r="P787" s="31" t="s">
        <v>108</v>
      </c>
      <c r="Q787" s="31" t="s">
        <v>108</v>
      </c>
      <c r="R787" s="31">
        <v>92.36</v>
      </c>
      <c r="S787" s="31" t="s">
        <v>108</v>
      </c>
    </row>
    <row r="788" spans="1:19" x14ac:dyDescent="0.35">
      <c r="A788" s="2">
        <v>33970</v>
      </c>
      <c r="B788" s="31" t="s">
        <v>108</v>
      </c>
      <c r="C788" s="31">
        <v>293.25299999999999</v>
      </c>
      <c r="D788" s="31" t="s">
        <v>108</v>
      </c>
      <c r="E788" s="31">
        <v>158.92760000000001</v>
      </c>
      <c r="F788" s="31">
        <v>52.613500000000002</v>
      </c>
      <c r="G788" s="31">
        <v>163.988</v>
      </c>
      <c r="H788" s="31">
        <v>17.2788</v>
      </c>
      <c r="I788" s="31">
        <v>1236.96</v>
      </c>
      <c r="J788" s="31">
        <v>1973.2639999999999</v>
      </c>
      <c r="K788" s="31">
        <v>1048.855</v>
      </c>
      <c r="L788" s="31" t="s">
        <v>108</v>
      </c>
      <c r="M788" s="31" t="s">
        <v>108</v>
      </c>
      <c r="N788" s="31" t="s">
        <v>108</v>
      </c>
      <c r="O788" s="31" t="s">
        <v>108</v>
      </c>
      <c r="P788" s="31" t="s">
        <v>108</v>
      </c>
      <c r="Q788" s="31" t="s">
        <v>108</v>
      </c>
      <c r="R788" s="31">
        <v>92.36</v>
      </c>
      <c r="S788" s="31" t="s">
        <v>108</v>
      </c>
    </row>
    <row r="789" spans="1:19" x14ac:dyDescent="0.35">
      <c r="A789" s="2">
        <v>33973</v>
      </c>
      <c r="B789" s="31" t="s">
        <v>108</v>
      </c>
      <c r="C789" s="31">
        <v>290.14600000000002</v>
      </c>
      <c r="D789" s="31" t="s">
        <v>108</v>
      </c>
      <c r="E789" s="31">
        <v>163.10990000000001</v>
      </c>
      <c r="F789" s="31">
        <v>51.871200000000002</v>
      </c>
      <c r="G789" s="31">
        <v>162.20320000000001</v>
      </c>
      <c r="H789" s="31">
        <v>17.167999999999999</v>
      </c>
      <c r="I789" s="31">
        <v>1236.047</v>
      </c>
      <c r="J789" s="31">
        <v>1987.1020000000001</v>
      </c>
      <c r="K789" s="31">
        <v>1050.45</v>
      </c>
      <c r="L789" s="31" t="s">
        <v>108</v>
      </c>
      <c r="M789" s="31" t="s">
        <v>108</v>
      </c>
      <c r="N789" s="31" t="s">
        <v>108</v>
      </c>
      <c r="O789" s="31" t="s">
        <v>108</v>
      </c>
      <c r="P789" s="31" t="s">
        <v>108</v>
      </c>
      <c r="Q789" s="31" t="s">
        <v>108</v>
      </c>
      <c r="R789" s="31">
        <v>93.46</v>
      </c>
      <c r="S789" s="31" t="s">
        <v>108</v>
      </c>
    </row>
    <row r="790" spans="1:19" x14ac:dyDescent="0.35">
      <c r="A790" s="2">
        <v>33974</v>
      </c>
      <c r="B790" s="31" t="s">
        <v>108</v>
      </c>
      <c r="C790" s="31">
        <v>293.73500000000001</v>
      </c>
      <c r="D790" s="31" t="s">
        <v>108</v>
      </c>
      <c r="E790" s="31">
        <v>162.57159999999999</v>
      </c>
      <c r="F790" s="31">
        <v>51.965899999999998</v>
      </c>
      <c r="G790" s="31">
        <v>162.84569999999999</v>
      </c>
      <c r="H790" s="31">
        <v>17.6296</v>
      </c>
      <c r="I790" s="31">
        <v>1238.1010000000001</v>
      </c>
      <c r="J790" s="31">
        <v>1985.3720000000001</v>
      </c>
      <c r="K790" s="31">
        <v>1053.4110000000001</v>
      </c>
      <c r="L790" s="31" t="s">
        <v>108</v>
      </c>
      <c r="M790" s="31" t="s">
        <v>108</v>
      </c>
      <c r="N790" s="31" t="s">
        <v>108</v>
      </c>
      <c r="O790" s="31" t="s">
        <v>108</v>
      </c>
      <c r="P790" s="31" t="s">
        <v>108</v>
      </c>
      <c r="Q790" s="31" t="s">
        <v>108</v>
      </c>
      <c r="R790" s="31">
        <v>92.64</v>
      </c>
      <c r="S790" s="31" t="s">
        <v>108</v>
      </c>
    </row>
    <row r="791" spans="1:19" x14ac:dyDescent="0.35">
      <c r="A791" s="2">
        <v>33975</v>
      </c>
      <c r="B791" s="31" t="s">
        <v>108</v>
      </c>
      <c r="C791" s="31">
        <v>291.80700000000002</v>
      </c>
      <c r="D791" s="31" t="s">
        <v>108</v>
      </c>
      <c r="E791" s="31">
        <v>162.41810000000001</v>
      </c>
      <c r="F791" s="31">
        <v>52.139699999999998</v>
      </c>
      <c r="G791" s="31">
        <v>163.988</v>
      </c>
      <c r="H791" s="31">
        <v>17.4819</v>
      </c>
      <c r="I791" s="31">
        <v>1238.1010000000001</v>
      </c>
      <c r="J791" s="31">
        <v>1982.489</v>
      </c>
      <c r="K791" s="31">
        <v>1054.8920000000001</v>
      </c>
      <c r="L791" s="31" t="s">
        <v>108</v>
      </c>
      <c r="M791" s="31" t="s">
        <v>108</v>
      </c>
      <c r="N791" s="31" t="s">
        <v>108</v>
      </c>
      <c r="O791" s="31" t="s">
        <v>108</v>
      </c>
      <c r="P791" s="31" t="s">
        <v>108</v>
      </c>
      <c r="Q791" s="31" t="s">
        <v>108</v>
      </c>
      <c r="R791" s="31">
        <v>93.07</v>
      </c>
      <c r="S791" s="31" t="s">
        <v>108</v>
      </c>
    </row>
    <row r="792" spans="1:19" x14ac:dyDescent="0.35">
      <c r="A792" s="2">
        <v>33976</v>
      </c>
      <c r="B792" s="31" t="s">
        <v>108</v>
      </c>
      <c r="C792" s="31">
        <v>286.77199999999999</v>
      </c>
      <c r="D792" s="31" t="s">
        <v>108</v>
      </c>
      <c r="E792" s="31">
        <v>162.7242</v>
      </c>
      <c r="F792" s="31">
        <v>51.965899999999998</v>
      </c>
      <c r="G792" s="31">
        <v>165.41579999999999</v>
      </c>
      <c r="H792" s="31">
        <v>17.6296</v>
      </c>
      <c r="I792" s="31">
        <v>1239.7</v>
      </c>
      <c r="J792" s="31">
        <v>1965.768</v>
      </c>
      <c r="K792" s="31">
        <v>1054.4369999999999</v>
      </c>
      <c r="L792" s="31" t="s">
        <v>108</v>
      </c>
      <c r="M792" s="31" t="s">
        <v>108</v>
      </c>
      <c r="N792" s="31" t="s">
        <v>108</v>
      </c>
      <c r="O792" s="31" t="s">
        <v>108</v>
      </c>
      <c r="P792" s="31" t="s">
        <v>108</v>
      </c>
      <c r="Q792" s="31" t="s">
        <v>108</v>
      </c>
      <c r="R792" s="31">
        <v>93.17</v>
      </c>
      <c r="S792" s="31" t="s">
        <v>108</v>
      </c>
    </row>
    <row r="793" spans="1:19" x14ac:dyDescent="0.35">
      <c r="A793" s="2">
        <v>33977</v>
      </c>
      <c r="B793" s="31" t="s">
        <v>108</v>
      </c>
      <c r="C793" s="31">
        <v>287.09300000000002</v>
      </c>
      <c r="D793" s="31" t="s">
        <v>108</v>
      </c>
      <c r="E793" s="31">
        <v>164.8321</v>
      </c>
      <c r="F793" s="31">
        <v>52.044899999999998</v>
      </c>
      <c r="G793" s="31">
        <v>165.41579999999999</v>
      </c>
      <c r="H793" s="31">
        <v>17.408000000000001</v>
      </c>
      <c r="I793" s="31">
        <v>1238.2159999999999</v>
      </c>
      <c r="J793" s="31">
        <v>1971.5340000000001</v>
      </c>
      <c r="K793" s="31">
        <v>1056.829</v>
      </c>
      <c r="L793" s="31" t="s">
        <v>108</v>
      </c>
      <c r="M793" s="31" t="s">
        <v>108</v>
      </c>
      <c r="N793" s="31" t="s">
        <v>108</v>
      </c>
      <c r="O793" s="31" t="s">
        <v>108</v>
      </c>
      <c r="P793" s="31" t="s">
        <v>108</v>
      </c>
      <c r="Q793" s="31" t="s">
        <v>108</v>
      </c>
      <c r="R793" s="31">
        <v>93.45</v>
      </c>
      <c r="S793" s="31" t="s">
        <v>108</v>
      </c>
    </row>
    <row r="794" spans="1:19" x14ac:dyDescent="0.35">
      <c r="A794" s="2">
        <v>33980</v>
      </c>
      <c r="B794" s="31" t="s">
        <v>108</v>
      </c>
      <c r="C794" s="31">
        <v>283.75400000000002</v>
      </c>
      <c r="D794" s="31" t="s">
        <v>108</v>
      </c>
      <c r="E794" s="31">
        <v>159.20830000000001</v>
      </c>
      <c r="F794" s="31">
        <v>51.776600000000002</v>
      </c>
      <c r="G794" s="31">
        <v>165.20160000000001</v>
      </c>
      <c r="H794" s="31">
        <v>17.537299999999998</v>
      </c>
      <c r="I794" s="31">
        <v>1237.645</v>
      </c>
      <c r="J794" s="31">
        <v>1977.3</v>
      </c>
      <c r="K794" s="31">
        <v>1054.5509999999999</v>
      </c>
      <c r="L794" s="31" t="s">
        <v>108</v>
      </c>
      <c r="M794" s="31" t="s">
        <v>108</v>
      </c>
      <c r="N794" s="31" t="s">
        <v>108</v>
      </c>
      <c r="O794" s="31" t="s">
        <v>108</v>
      </c>
      <c r="P794" s="31" t="s">
        <v>108</v>
      </c>
      <c r="Q794" s="31" t="s">
        <v>108</v>
      </c>
      <c r="R794" s="31">
        <v>92.69</v>
      </c>
      <c r="S794" s="31" t="s">
        <v>108</v>
      </c>
    </row>
    <row r="795" spans="1:19" x14ac:dyDescent="0.35">
      <c r="A795" s="2">
        <v>33981</v>
      </c>
      <c r="B795" s="31" t="s">
        <v>108</v>
      </c>
      <c r="C795" s="31">
        <v>278.32600000000002</v>
      </c>
      <c r="D795" s="31" t="s">
        <v>108</v>
      </c>
      <c r="E795" s="31">
        <v>148.59989999999999</v>
      </c>
      <c r="F795" s="31">
        <v>51.9343</v>
      </c>
      <c r="G795" s="31">
        <v>166.98650000000001</v>
      </c>
      <c r="H795" s="31">
        <v>17.9434</v>
      </c>
      <c r="I795" s="31">
        <v>1242.097</v>
      </c>
      <c r="J795" s="31">
        <v>1975.57</v>
      </c>
      <c r="K795" s="31">
        <v>1055.0060000000001</v>
      </c>
      <c r="L795" s="31" t="s">
        <v>108</v>
      </c>
      <c r="M795" s="31" t="s">
        <v>108</v>
      </c>
      <c r="N795" s="31" t="s">
        <v>108</v>
      </c>
      <c r="O795" s="31" t="s">
        <v>108</v>
      </c>
      <c r="P795" s="31" t="s">
        <v>108</v>
      </c>
      <c r="Q795" s="31" t="s">
        <v>108</v>
      </c>
      <c r="R795" s="31">
        <v>92.89</v>
      </c>
      <c r="S795" s="31" t="s">
        <v>108</v>
      </c>
    </row>
    <row r="796" spans="1:19" x14ac:dyDescent="0.35">
      <c r="A796" s="2">
        <v>33982</v>
      </c>
      <c r="B796" s="31" t="s">
        <v>108</v>
      </c>
      <c r="C796" s="31">
        <v>278.16699999999997</v>
      </c>
      <c r="D796" s="31" t="s">
        <v>108</v>
      </c>
      <c r="E796" s="31">
        <v>150.2568</v>
      </c>
      <c r="F796" s="31">
        <v>51.735700000000001</v>
      </c>
      <c r="G796" s="31">
        <v>166.7723</v>
      </c>
      <c r="H796" s="31">
        <v>18.367999999999999</v>
      </c>
      <c r="I796" s="31">
        <v>1241.9829999999999</v>
      </c>
      <c r="J796" s="31">
        <v>1978.453</v>
      </c>
      <c r="K796" s="31">
        <v>1053.7529999999999</v>
      </c>
      <c r="L796" s="31" t="s">
        <v>108</v>
      </c>
      <c r="M796" s="31" t="s">
        <v>108</v>
      </c>
      <c r="N796" s="31" t="s">
        <v>108</v>
      </c>
      <c r="O796" s="31" t="s">
        <v>108</v>
      </c>
      <c r="P796" s="31" t="s">
        <v>108</v>
      </c>
      <c r="Q796" s="31" t="s">
        <v>108</v>
      </c>
      <c r="R796" s="31">
        <v>92.62</v>
      </c>
      <c r="S796" s="31" t="s">
        <v>108</v>
      </c>
    </row>
    <row r="797" spans="1:19" x14ac:dyDescent="0.35">
      <c r="A797" s="2">
        <v>33983</v>
      </c>
      <c r="B797" s="31" t="s">
        <v>108</v>
      </c>
      <c r="C797" s="31">
        <v>282.66899999999998</v>
      </c>
      <c r="D797" s="31" t="s">
        <v>108</v>
      </c>
      <c r="E797" s="31">
        <v>150.78800000000001</v>
      </c>
      <c r="F797" s="31">
        <v>51.688400000000001</v>
      </c>
      <c r="G797" s="31">
        <v>165.05889999999999</v>
      </c>
      <c r="H797" s="31">
        <v>18.349499999999999</v>
      </c>
      <c r="I797" s="31">
        <v>1243.2380000000001</v>
      </c>
      <c r="J797" s="31">
        <v>1985.9490000000001</v>
      </c>
      <c r="K797" s="31">
        <v>1055.8040000000001</v>
      </c>
      <c r="L797" s="31" t="s">
        <v>108</v>
      </c>
      <c r="M797" s="31" t="s">
        <v>108</v>
      </c>
      <c r="N797" s="31" t="s">
        <v>108</v>
      </c>
      <c r="O797" s="31" t="s">
        <v>108</v>
      </c>
      <c r="P797" s="31" t="s">
        <v>108</v>
      </c>
      <c r="Q797" s="31" t="s">
        <v>108</v>
      </c>
      <c r="R797" s="31">
        <v>92.61</v>
      </c>
      <c r="S797" s="31" t="s">
        <v>108</v>
      </c>
    </row>
    <row r="798" spans="1:19" x14ac:dyDescent="0.35">
      <c r="A798" s="2">
        <v>33984</v>
      </c>
      <c r="B798" s="31" t="s">
        <v>108</v>
      </c>
      <c r="C798" s="31">
        <v>287.48500000000001</v>
      </c>
      <c r="D798" s="31" t="s">
        <v>108</v>
      </c>
      <c r="E798" s="31">
        <v>150.4828</v>
      </c>
      <c r="F798" s="31">
        <v>51.641199999999998</v>
      </c>
      <c r="G798" s="31">
        <v>166.05840000000001</v>
      </c>
      <c r="H798" s="31">
        <v>18.275700000000001</v>
      </c>
      <c r="I798" s="31">
        <v>1243.2380000000001</v>
      </c>
      <c r="J798" s="31">
        <v>1995.751</v>
      </c>
      <c r="K798" s="31">
        <v>1058.31</v>
      </c>
      <c r="L798" s="31" t="s">
        <v>108</v>
      </c>
      <c r="M798" s="31" t="s">
        <v>108</v>
      </c>
      <c r="N798" s="31" t="s">
        <v>108</v>
      </c>
      <c r="O798" s="31" t="s">
        <v>108</v>
      </c>
      <c r="P798" s="31" t="s">
        <v>108</v>
      </c>
      <c r="Q798" s="31" t="s">
        <v>108</v>
      </c>
      <c r="R798" s="31">
        <v>93.04</v>
      </c>
      <c r="S798" s="31" t="s">
        <v>108</v>
      </c>
    </row>
    <row r="799" spans="1:19" x14ac:dyDescent="0.35">
      <c r="A799" s="2">
        <v>33987</v>
      </c>
      <c r="B799" s="31" t="s">
        <v>108</v>
      </c>
      <c r="C799" s="31">
        <v>287.38</v>
      </c>
      <c r="D799" s="31" t="s">
        <v>108</v>
      </c>
      <c r="E799" s="31">
        <v>150.17760000000001</v>
      </c>
      <c r="F799" s="31">
        <v>51.7986</v>
      </c>
      <c r="G799" s="31">
        <v>166.84370000000001</v>
      </c>
      <c r="H799" s="31">
        <v>18.1464</v>
      </c>
      <c r="I799" s="31">
        <v>1248.9459999999999</v>
      </c>
      <c r="J799" s="31">
        <v>1994.598</v>
      </c>
      <c r="K799" s="31">
        <v>1058.424</v>
      </c>
      <c r="L799" s="31" t="s">
        <v>108</v>
      </c>
      <c r="M799" s="31" t="s">
        <v>108</v>
      </c>
      <c r="N799" s="31" t="s">
        <v>108</v>
      </c>
      <c r="O799" s="31" t="s">
        <v>108</v>
      </c>
      <c r="P799" s="31" t="s">
        <v>108</v>
      </c>
      <c r="Q799" s="31" t="s">
        <v>108</v>
      </c>
      <c r="R799" s="31">
        <v>92.06</v>
      </c>
      <c r="S799" s="31" t="s">
        <v>108</v>
      </c>
    </row>
    <row r="800" spans="1:19" x14ac:dyDescent="0.35">
      <c r="A800" s="2">
        <v>33988</v>
      </c>
      <c r="B800" s="31" t="s">
        <v>108</v>
      </c>
      <c r="C800" s="31">
        <v>283.29700000000003</v>
      </c>
      <c r="D800" s="31" t="s">
        <v>108</v>
      </c>
      <c r="E800" s="31">
        <v>151.08590000000001</v>
      </c>
      <c r="F800" s="31">
        <v>51.893099999999997</v>
      </c>
      <c r="G800" s="31">
        <v>167.41480000000001</v>
      </c>
      <c r="H800" s="31">
        <v>18.608000000000001</v>
      </c>
      <c r="I800" s="31">
        <v>1248.604</v>
      </c>
      <c r="J800" s="31">
        <v>1997.481</v>
      </c>
      <c r="K800" s="31">
        <v>1058.0820000000001</v>
      </c>
      <c r="L800" s="31" t="s">
        <v>108</v>
      </c>
      <c r="M800" s="31" t="s">
        <v>108</v>
      </c>
      <c r="N800" s="31" t="s">
        <v>108</v>
      </c>
      <c r="O800" s="31" t="s">
        <v>108</v>
      </c>
      <c r="P800" s="31" t="s">
        <v>108</v>
      </c>
      <c r="Q800" s="31" t="s">
        <v>108</v>
      </c>
      <c r="R800" s="31">
        <v>92</v>
      </c>
      <c r="S800" s="31" t="s">
        <v>108</v>
      </c>
    </row>
    <row r="801" spans="1:19" x14ac:dyDescent="0.35">
      <c r="A801" s="2">
        <v>33989</v>
      </c>
      <c r="B801" s="31" t="s">
        <v>108</v>
      </c>
      <c r="C801" s="31">
        <v>279.99900000000002</v>
      </c>
      <c r="D801" s="31" t="s">
        <v>108</v>
      </c>
      <c r="E801" s="31">
        <v>150.70419999999999</v>
      </c>
      <c r="F801" s="31">
        <v>52.082000000000001</v>
      </c>
      <c r="G801" s="31">
        <v>166.70089999999999</v>
      </c>
      <c r="H801" s="31">
        <v>18.571000000000002</v>
      </c>
      <c r="I801" s="31">
        <v>1246.777</v>
      </c>
      <c r="J801" s="31">
        <v>1993.4449999999999</v>
      </c>
      <c r="K801" s="31">
        <v>1055.462</v>
      </c>
      <c r="L801" s="31" t="s">
        <v>108</v>
      </c>
      <c r="M801" s="31" t="s">
        <v>108</v>
      </c>
      <c r="N801" s="31" t="s">
        <v>108</v>
      </c>
      <c r="O801" s="31" t="s">
        <v>108</v>
      </c>
      <c r="P801" s="31" t="s">
        <v>108</v>
      </c>
      <c r="Q801" s="31" t="s">
        <v>108</v>
      </c>
      <c r="R801" s="31">
        <v>91.55</v>
      </c>
      <c r="S801" s="31" t="s">
        <v>108</v>
      </c>
    </row>
    <row r="802" spans="1:19" x14ac:dyDescent="0.35">
      <c r="A802" s="2">
        <v>33990</v>
      </c>
      <c r="B802" s="31" t="s">
        <v>108</v>
      </c>
      <c r="C802" s="31">
        <v>283.08800000000002</v>
      </c>
      <c r="D802" s="31" t="s">
        <v>108</v>
      </c>
      <c r="E802" s="31">
        <v>151.084</v>
      </c>
      <c r="F802" s="31">
        <v>51.9876</v>
      </c>
      <c r="G802" s="31">
        <v>166.5581</v>
      </c>
      <c r="H802" s="31">
        <v>18.3126</v>
      </c>
      <c r="I802" s="31">
        <v>1247.0050000000001</v>
      </c>
      <c r="J802" s="31">
        <v>1995.751</v>
      </c>
      <c r="K802" s="31">
        <v>1055.69</v>
      </c>
      <c r="L802" s="31" t="s">
        <v>108</v>
      </c>
      <c r="M802" s="31" t="s">
        <v>108</v>
      </c>
      <c r="N802" s="31" t="s">
        <v>108</v>
      </c>
      <c r="O802" s="31" t="s">
        <v>108</v>
      </c>
      <c r="P802" s="31" t="s">
        <v>108</v>
      </c>
      <c r="Q802" s="31" t="s">
        <v>108</v>
      </c>
      <c r="R802" s="31">
        <v>92.25</v>
      </c>
      <c r="S802" s="31" t="s">
        <v>108</v>
      </c>
    </row>
    <row r="803" spans="1:19" x14ac:dyDescent="0.35">
      <c r="A803" s="2">
        <v>33991</v>
      </c>
      <c r="B803" s="31" t="s">
        <v>108</v>
      </c>
      <c r="C803" s="31">
        <v>283.61099999999999</v>
      </c>
      <c r="D803" s="31" t="s">
        <v>108</v>
      </c>
      <c r="E803" s="31">
        <v>151.38800000000001</v>
      </c>
      <c r="F803" s="31">
        <v>51.861600000000003</v>
      </c>
      <c r="G803" s="31">
        <v>165.98699999999999</v>
      </c>
      <c r="H803" s="31">
        <v>18.441800000000001</v>
      </c>
      <c r="I803" s="31">
        <v>1248.489</v>
      </c>
      <c r="J803" s="31">
        <v>2002.67</v>
      </c>
      <c r="K803" s="31">
        <v>1055.69</v>
      </c>
      <c r="L803" s="31" t="s">
        <v>108</v>
      </c>
      <c r="M803" s="31" t="s">
        <v>108</v>
      </c>
      <c r="N803" s="31" t="s">
        <v>108</v>
      </c>
      <c r="O803" s="31" t="s">
        <v>108</v>
      </c>
      <c r="P803" s="31" t="s">
        <v>108</v>
      </c>
      <c r="Q803" s="31" t="s">
        <v>108</v>
      </c>
      <c r="R803" s="31">
        <v>91.41</v>
      </c>
      <c r="S803" s="31" t="s">
        <v>108</v>
      </c>
    </row>
    <row r="804" spans="1:19" x14ac:dyDescent="0.35">
      <c r="A804" s="2">
        <v>33994</v>
      </c>
      <c r="B804" s="31" t="s">
        <v>108</v>
      </c>
      <c r="C804" s="31">
        <v>296.541</v>
      </c>
      <c r="D804" s="31" t="s">
        <v>108</v>
      </c>
      <c r="E804" s="31">
        <v>151.61609999999999</v>
      </c>
      <c r="F804" s="31">
        <v>51.877400000000002</v>
      </c>
      <c r="G804" s="31">
        <v>164.5591</v>
      </c>
      <c r="H804" s="31">
        <v>17.408000000000001</v>
      </c>
      <c r="I804" s="31">
        <v>1248.9459999999999</v>
      </c>
      <c r="J804" s="31">
        <v>2013.049</v>
      </c>
      <c r="K804" s="31">
        <v>1052.386</v>
      </c>
      <c r="L804" s="31" t="s">
        <v>108</v>
      </c>
      <c r="M804" s="31" t="s">
        <v>108</v>
      </c>
      <c r="N804" s="31" t="s">
        <v>108</v>
      </c>
      <c r="O804" s="31" t="s">
        <v>108</v>
      </c>
      <c r="P804" s="31" t="s">
        <v>108</v>
      </c>
      <c r="Q804" s="31" t="s">
        <v>108</v>
      </c>
      <c r="R804" s="31">
        <v>90.47</v>
      </c>
      <c r="S804" s="31" t="s">
        <v>108</v>
      </c>
    </row>
    <row r="805" spans="1:19" x14ac:dyDescent="0.35">
      <c r="A805" s="2">
        <v>33995</v>
      </c>
      <c r="B805" s="31" t="s">
        <v>108</v>
      </c>
      <c r="C805" s="31">
        <v>294.60399999999998</v>
      </c>
      <c r="D805" s="31" t="s">
        <v>108</v>
      </c>
      <c r="E805" s="31">
        <v>152.97450000000001</v>
      </c>
      <c r="F805" s="31">
        <v>52.223700000000001</v>
      </c>
      <c r="G805" s="31">
        <v>164.5591</v>
      </c>
      <c r="H805" s="31">
        <v>16.817299999999999</v>
      </c>
      <c r="I805" s="31">
        <v>1250.43</v>
      </c>
      <c r="J805" s="31">
        <v>2010.742</v>
      </c>
      <c r="K805" s="31">
        <v>1053.07</v>
      </c>
      <c r="L805" s="31" t="s">
        <v>108</v>
      </c>
      <c r="M805" s="31" t="s">
        <v>108</v>
      </c>
      <c r="N805" s="31" t="s">
        <v>108</v>
      </c>
      <c r="O805" s="31" t="s">
        <v>108</v>
      </c>
      <c r="P805" s="31" t="s">
        <v>108</v>
      </c>
      <c r="Q805" s="31" t="s">
        <v>108</v>
      </c>
      <c r="R805" s="31">
        <v>90.55</v>
      </c>
      <c r="S805" s="31" t="s">
        <v>108</v>
      </c>
    </row>
    <row r="806" spans="1:19" x14ac:dyDescent="0.35">
      <c r="A806" s="2">
        <v>33996</v>
      </c>
      <c r="B806" s="31" t="s">
        <v>108</v>
      </c>
      <c r="C806" s="31">
        <v>294.97000000000003</v>
      </c>
      <c r="D806" s="31" t="s">
        <v>108</v>
      </c>
      <c r="E806" s="31">
        <v>153.20259999999999</v>
      </c>
      <c r="F806" s="31">
        <v>52.018999999999998</v>
      </c>
      <c r="G806" s="31">
        <v>165.98699999999999</v>
      </c>
      <c r="H806" s="31">
        <v>17.1311</v>
      </c>
      <c r="I806" s="31">
        <v>1249.06</v>
      </c>
      <c r="J806" s="31">
        <v>2014.778</v>
      </c>
      <c r="K806" s="31">
        <v>1053.6389999999999</v>
      </c>
      <c r="L806" s="31" t="s">
        <v>108</v>
      </c>
      <c r="M806" s="31" t="s">
        <v>108</v>
      </c>
      <c r="N806" s="31" t="s">
        <v>108</v>
      </c>
      <c r="O806" s="31" t="s">
        <v>108</v>
      </c>
      <c r="P806" s="31" t="s">
        <v>108</v>
      </c>
      <c r="Q806" s="31" t="s">
        <v>108</v>
      </c>
      <c r="R806" s="31">
        <v>91.36</v>
      </c>
      <c r="S806" s="31" t="s">
        <v>108</v>
      </c>
    </row>
    <row r="807" spans="1:19" x14ac:dyDescent="0.35">
      <c r="A807" s="2">
        <v>33997</v>
      </c>
      <c r="B807" s="31" t="s">
        <v>108</v>
      </c>
      <c r="C807" s="31">
        <v>304.07799999999997</v>
      </c>
      <c r="D807" s="31" t="s">
        <v>108</v>
      </c>
      <c r="E807" s="31">
        <v>152.82089999999999</v>
      </c>
      <c r="F807" s="31">
        <v>52.129300000000001</v>
      </c>
      <c r="G807" s="31">
        <v>163.55959999999999</v>
      </c>
      <c r="H807" s="31">
        <v>17.038799999999998</v>
      </c>
      <c r="I807" s="31">
        <v>1248.9459999999999</v>
      </c>
      <c r="J807" s="31">
        <v>2019.9680000000001</v>
      </c>
      <c r="K807" s="31">
        <v>1054.8920000000001</v>
      </c>
      <c r="L807" s="31" t="s">
        <v>108</v>
      </c>
      <c r="M807" s="31" t="s">
        <v>108</v>
      </c>
      <c r="N807" s="31" t="s">
        <v>108</v>
      </c>
      <c r="O807" s="31" t="s">
        <v>108</v>
      </c>
      <c r="P807" s="31" t="s">
        <v>108</v>
      </c>
      <c r="Q807" s="31" t="s">
        <v>108</v>
      </c>
      <c r="R807" s="31">
        <v>91.28</v>
      </c>
      <c r="S807" s="31" t="s">
        <v>108</v>
      </c>
    </row>
    <row r="808" spans="1:19" x14ac:dyDescent="0.35">
      <c r="A808" s="2">
        <v>33998</v>
      </c>
      <c r="B808" s="31" t="s">
        <v>108</v>
      </c>
      <c r="C808" s="31">
        <v>300.99</v>
      </c>
      <c r="D808" s="31" t="s">
        <v>108</v>
      </c>
      <c r="E808" s="31">
        <v>150.65870000000001</v>
      </c>
      <c r="F808" s="31">
        <v>52.066299999999998</v>
      </c>
      <c r="G808" s="31">
        <v>163.91659999999999</v>
      </c>
      <c r="H808" s="31">
        <v>16.835799999999999</v>
      </c>
      <c r="I808" s="31">
        <v>1248.375</v>
      </c>
      <c r="J808" s="31">
        <v>2026.31</v>
      </c>
      <c r="K808" s="31">
        <v>1055.576</v>
      </c>
      <c r="L808" s="31" t="s">
        <v>108</v>
      </c>
      <c r="M808" s="31" t="s">
        <v>108</v>
      </c>
      <c r="N808" s="31" t="s">
        <v>108</v>
      </c>
      <c r="O808" s="31" t="s">
        <v>108</v>
      </c>
      <c r="P808" s="31" t="s">
        <v>108</v>
      </c>
      <c r="Q808" s="31" t="s">
        <v>108</v>
      </c>
      <c r="R808" s="31">
        <v>92.46</v>
      </c>
      <c r="S808" s="31" t="s">
        <v>108</v>
      </c>
    </row>
    <row r="809" spans="1:19" x14ac:dyDescent="0.35">
      <c r="A809" s="2">
        <v>34001</v>
      </c>
      <c r="B809" s="31" t="s">
        <v>108</v>
      </c>
      <c r="C809" s="31">
        <v>298.791</v>
      </c>
      <c r="D809" s="31" t="s">
        <v>108</v>
      </c>
      <c r="E809" s="31">
        <v>150.65870000000001</v>
      </c>
      <c r="F809" s="31">
        <v>52.066299999999998</v>
      </c>
      <c r="G809" s="31">
        <v>163.70240000000001</v>
      </c>
      <c r="H809" s="31">
        <v>16.9834</v>
      </c>
      <c r="I809" s="31">
        <v>1251.001</v>
      </c>
      <c r="J809" s="31">
        <v>2030.346</v>
      </c>
      <c r="K809" s="31">
        <v>1057.057</v>
      </c>
      <c r="L809" s="31" t="s">
        <v>108</v>
      </c>
      <c r="M809" s="31" t="s">
        <v>108</v>
      </c>
      <c r="N809" s="31" t="s">
        <v>108</v>
      </c>
      <c r="O809" s="31" t="s">
        <v>108</v>
      </c>
      <c r="P809" s="31" t="s">
        <v>108</v>
      </c>
      <c r="Q809" s="31" t="s">
        <v>108</v>
      </c>
      <c r="R809" s="31">
        <v>93.56</v>
      </c>
      <c r="S809" s="31" t="s">
        <v>108</v>
      </c>
    </row>
    <row r="810" spans="1:19" x14ac:dyDescent="0.35">
      <c r="A810" s="2">
        <v>34002</v>
      </c>
      <c r="B810" s="31" t="s">
        <v>108</v>
      </c>
      <c r="C810" s="31">
        <v>292.66699999999997</v>
      </c>
      <c r="D810" s="31" t="s">
        <v>108</v>
      </c>
      <c r="E810" s="31">
        <v>151.0384</v>
      </c>
      <c r="F810" s="31">
        <v>52.0505</v>
      </c>
      <c r="G810" s="31">
        <v>163.34540000000001</v>
      </c>
      <c r="H810" s="31">
        <v>16.872699999999998</v>
      </c>
      <c r="I810" s="31">
        <v>1253.17</v>
      </c>
      <c r="J810" s="31">
        <v>2021.6969999999999</v>
      </c>
      <c r="K810" s="31">
        <v>1057.854</v>
      </c>
      <c r="L810" s="31" t="s">
        <v>108</v>
      </c>
      <c r="M810" s="31" t="s">
        <v>108</v>
      </c>
      <c r="N810" s="31" t="s">
        <v>108</v>
      </c>
      <c r="O810" s="31" t="s">
        <v>108</v>
      </c>
      <c r="P810" s="31" t="s">
        <v>108</v>
      </c>
      <c r="Q810" s="31" t="s">
        <v>108</v>
      </c>
      <c r="R810" s="31">
        <v>93.92</v>
      </c>
      <c r="S810" s="31" t="s">
        <v>108</v>
      </c>
    </row>
    <row r="811" spans="1:19" x14ac:dyDescent="0.35">
      <c r="A811" s="2">
        <v>34003</v>
      </c>
      <c r="B811" s="31" t="s">
        <v>108</v>
      </c>
      <c r="C811" s="31">
        <v>292.35300000000001</v>
      </c>
      <c r="D811" s="31" t="s">
        <v>108</v>
      </c>
      <c r="E811" s="31">
        <v>151.11449999999999</v>
      </c>
      <c r="F811" s="31">
        <v>51.877400000000002</v>
      </c>
      <c r="G811" s="31">
        <v>164.05940000000001</v>
      </c>
      <c r="H811" s="31">
        <v>16.429600000000001</v>
      </c>
      <c r="I811" s="31">
        <v>1247.1199999999999</v>
      </c>
      <c r="J811" s="31">
        <v>2022.8510000000001</v>
      </c>
      <c r="K811" s="31">
        <v>1059.7909999999999</v>
      </c>
      <c r="L811" s="31" t="s">
        <v>108</v>
      </c>
      <c r="M811" s="31" t="s">
        <v>108</v>
      </c>
      <c r="N811" s="31" t="s">
        <v>108</v>
      </c>
      <c r="O811" s="31" t="s">
        <v>108</v>
      </c>
      <c r="P811" s="31" t="s">
        <v>108</v>
      </c>
      <c r="Q811" s="31" t="s">
        <v>108</v>
      </c>
      <c r="R811" s="31">
        <v>94.24</v>
      </c>
      <c r="S811" s="31" t="s">
        <v>108</v>
      </c>
    </row>
    <row r="812" spans="1:19" x14ac:dyDescent="0.35">
      <c r="A812" s="2">
        <v>34004</v>
      </c>
      <c r="B812" s="31" t="s">
        <v>108</v>
      </c>
      <c r="C812" s="31">
        <v>296.279</v>
      </c>
      <c r="D812" s="31" t="s">
        <v>108</v>
      </c>
      <c r="E812" s="31">
        <v>152.1728</v>
      </c>
      <c r="F812" s="31">
        <v>51.830100000000002</v>
      </c>
      <c r="G812" s="31">
        <v>163.13130000000001</v>
      </c>
      <c r="H812" s="31">
        <v>16.0974</v>
      </c>
      <c r="I812" s="31">
        <v>1245.9780000000001</v>
      </c>
      <c r="J812" s="31">
        <v>2030.346</v>
      </c>
      <c r="K812" s="31">
        <v>1057.854</v>
      </c>
      <c r="L812" s="31" t="s">
        <v>108</v>
      </c>
      <c r="M812" s="31" t="s">
        <v>108</v>
      </c>
      <c r="N812" s="31" t="s">
        <v>108</v>
      </c>
      <c r="O812" s="31" t="s">
        <v>108</v>
      </c>
      <c r="P812" s="31" t="s">
        <v>108</v>
      </c>
      <c r="Q812" s="31" t="s">
        <v>108</v>
      </c>
      <c r="R812" s="31">
        <v>94.53</v>
      </c>
      <c r="S812" s="31" t="s">
        <v>108</v>
      </c>
    </row>
    <row r="813" spans="1:19" x14ac:dyDescent="0.35">
      <c r="A813" s="2">
        <v>34005</v>
      </c>
      <c r="B813" s="31" t="s">
        <v>108</v>
      </c>
      <c r="C813" s="31">
        <v>294.60399999999998</v>
      </c>
      <c r="D813" s="31" t="s">
        <v>108</v>
      </c>
      <c r="E813" s="31">
        <v>152.0968</v>
      </c>
      <c r="F813" s="31">
        <v>51.782899999999998</v>
      </c>
      <c r="G813" s="31">
        <v>161.48920000000001</v>
      </c>
      <c r="H813" s="31">
        <v>16.208100000000002</v>
      </c>
      <c r="I813" s="31">
        <v>1251.115</v>
      </c>
      <c r="J813" s="31">
        <v>2041.8779999999999</v>
      </c>
      <c r="K813" s="31">
        <v>1059.335</v>
      </c>
      <c r="L813" s="31" t="s">
        <v>108</v>
      </c>
      <c r="M813" s="31" t="s">
        <v>108</v>
      </c>
      <c r="N813" s="31" t="s">
        <v>108</v>
      </c>
      <c r="O813" s="31" t="s">
        <v>108</v>
      </c>
      <c r="P813" s="31" t="s">
        <v>108</v>
      </c>
      <c r="Q813" s="31" t="s">
        <v>108</v>
      </c>
      <c r="R813" s="31">
        <v>94.4</v>
      </c>
      <c r="S813" s="31" t="s">
        <v>108</v>
      </c>
    </row>
    <row r="814" spans="1:19" x14ac:dyDescent="0.35">
      <c r="A814" s="2">
        <v>34008</v>
      </c>
      <c r="B814" s="31" t="s">
        <v>108</v>
      </c>
      <c r="C814" s="31">
        <v>290.04899999999998</v>
      </c>
      <c r="D814" s="31" t="s">
        <v>108</v>
      </c>
      <c r="E814" s="31">
        <v>153.0026</v>
      </c>
      <c r="F814" s="31">
        <v>51.814399999999999</v>
      </c>
      <c r="G814" s="31">
        <v>161.2895</v>
      </c>
      <c r="H814" s="31">
        <v>16.222799999999999</v>
      </c>
      <c r="I814" s="31">
        <v>1252.3710000000001</v>
      </c>
      <c r="J814" s="31">
        <v>2035.5350000000001</v>
      </c>
      <c r="K814" s="31">
        <v>1059.107</v>
      </c>
      <c r="L814" s="31" t="s">
        <v>108</v>
      </c>
      <c r="M814" s="31" t="s">
        <v>108</v>
      </c>
      <c r="N814" s="31" t="s">
        <v>108</v>
      </c>
      <c r="O814" s="31" t="s">
        <v>108</v>
      </c>
      <c r="P814" s="31" t="s">
        <v>108</v>
      </c>
      <c r="Q814" s="31" t="s">
        <v>108</v>
      </c>
      <c r="R814" s="31">
        <v>94.35</v>
      </c>
      <c r="S814" s="31" t="s">
        <v>108</v>
      </c>
    </row>
    <row r="815" spans="1:19" x14ac:dyDescent="0.35">
      <c r="A815" s="2">
        <v>34009</v>
      </c>
      <c r="B815" s="31" t="s">
        <v>108</v>
      </c>
      <c r="C815" s="31">
        <v>289.077</v>
      </c>
      <c r="D815" s="31" t="s">
        <v>108</v>
      </c>
      <c r="E815" s="31">
        <v>151.81030000000001</v>
      </c>
      <c r="F815" s="31">
        <v>51.893099999999997</v>
      </c>
      <c r="G815" s="31">
        <v>162.22999999999999</v>
      </c>
      <c r="H815" s="31">
        <v>16.3794</v>
      </c>
      <c r="I815" s="31">
        <v>1257.0509999999999</v>
      </c>
      <c r="J815" s="31">
        <v>2030.346</v>
      </c>
      <c r="K815" s="31">
        <v>1060.588</v>
      </c>
      <c r="L815" s="31" t="s">
        <v>108</v>
      </c>
      <c r="M815" s="31" t="s">
        <v>108</v>
      </c>
      <c r="N815" s="31" t="s">
        <v>108</v>
      </c>
      <c r="O815" s="31" t="s">
        <v>108</v>
      </c>
      <c r="P815" s="31" t="s">
        <v>108</v>
      </c>
      <c r="Q815" s="31" t="s">
        <v>108</v>
      </c>
      <c r="R815" s="31">
        <v>94.03</v>
      </c>
      <c r="S815" s="31" t="s">
        <v>108</v>
      </c>
    </row>
    <row r="816" spans="1:19" x14ac:dyDescent="0.35">
      <c r="A816" s="2">
        <v>34010</v>
      </c>
      <c r="B816" s="31" t="s">
        <v>108</v>
      </c>
      <c r="C816" s="31">
        <v>290.18900000000002</v>
      </c>
      <c r="D816" s="31" t="s">
        <v>108</v>
      </c>
      <c r="E816" s="31">
        <v>150.66560000000001</v>
      </c>
      <c r="F816" s="31">
        <v>52.538600000000002</v>
      </c>
      <c r="G816" s="31">
        <v>162.45779999999999</v>
      </c>
      <c r="H816" s="31">
        <v>16.4373</v>
      </c>
      <c r="I816" s="31">
        <v>1256.48</v>
      </c>
      <c r="J816" s="31">
        <v>2021.1210000000001</v>
      </c>
      <c r="K816" s="31">
        <v>1061.385</v>
      </c>
      <c r="L816" s="31" t="s">
        <v>108</v>
      </c>
      <c r="M816" s="31" t="s">
        <v>108</v>
      </c>
      <c r="N816" s="31" t="s">
        <v>108</v>
      </c>
      <c r="O816" s="31" t="s">
        <v>108</v>
      </c>
      <c r="P816" s="31" t="s">
        <v>108</v>
      </c>
      <c r="Q816" s="31" t="s">
        <v>108</v>
      </c>
      <c r="R816" s="31">
        <v>94.47</v>
      </c>
      <c r="S816" s="31" t="s">
        <v>108</v>
      </c>
    </row>
    <row r="817" spans="1:19" x14ac:dyDescent="0.35">
      <c r="A817" s="2">
        <v>34011</v>
      </c>
      <c r="B817" s="31" t="s">
        <v>108</v>
      </c>
      <c r="C817" s="31">
        <v>290.00900000000001</v>
      </c>
      <c r="D817" s="31" t="s">
        <v>108</v>
      </c>
      <c r="E817" s="31">
        <v>151.1181</v>
      </c>
      <c r="F817" s="31">
        <v>52.3812</v>
      </c>
      <c r="G817" s="31">
        <v>161.90309999999999</v>
      </c>
      <c r="H817" s="31">
        <v>16.1751</v>
      </c>
      <c r="I817" s="31">
        <v>1256.48</v>
      </c>
      <c r="J817" s="31">
        <v>2028.04</v>
      </c>
      <c r="K817" s="31">
        <v>1062.6379999999999</v>
      </c>
      <c r="L817" s="31" t="s">
        <v>108</v>
      </c>
      <c r="M817" s="31" t="s">
        <v>108</v>
      </c>
      <c r="N817" s="31" t="s">
        <v>108</v>
      </c>
      <c r="O817" s="31" t="s">
        <v>108</v>
      </c>
      <c r="P817" s="31" t="s">
        <v>108</v>
      </c>
      <c r="Q817" s="31" t="s">
        <v>108</v>
      </c>
      <c r="R817" s="31">
        <v>94.32</v>
      </c>
      <c r="S817" s="31" t="s">
        <v>108</v>
      </c>
    </row>
    <row r="818" spans="1:19" x14ac:dyDescent="0.35">
      <c r="A818" s="2">
        <v>34012</v>
      </c>
      <c r="B818" s="31" t="s">
        <v>108</v>
      </c>
      <c r="C818" s="31">
        <v>283.80399999999997</v>
      </c>
      <c r="D818" s="31" t="s">
        <v>108</v>
      </c>
      <c r="E818" s="31">
        <v>150.05170000000001</v>
      </c>
      <c r="F818" s="31">
        <v>51.956099999999999</v>
      </c>
      <c r="G818" s="31">
        <v>162.75559999999999</v>
      </c>
      <c r="H818" s="31">
        <v>16.478000000000002</v>
      </c>
      <c r="I818" s="31">
        <v>1259.22</v>
      </c>
      <c r="J818" s="31">
        <v>2029.77</v>
      </c>
      <c r="K818" s="31">
        <v>1062.4110000000001</v>
      </c>
      <c r="L818" s="31" t="s">
        <v>108</v>
      </c>
      <c r="M818" s="31" t="s">
        <v>108</v>
      </c>
      <c r="N818" s="31" t="s">
        <v>108</v>
      </c>
      <c r="O818" s="31" t="s">
        <v>108</v>
      </c>
      <c r="P818" s="31" t="s">
        <v>108</v>
      </c>
      <c r="Q818" s="31" t="s">
        <v>108</v>
      </c>
      <c r="R818" s="31">
        <v>94.25</v>
      </c>
      <c r="S818" s="31" t="s">
        <v>108</v>
      </c>
    </row>
    <row r="819" spans="1:19" x14ac:dyDescent="0.35">
      <c r="A819" s="2">
        <v>34015</v>
      </c>
      <c r="B819" s="31" t="s">
        <v>108</v>
      </c>
      <c r="C819" s="31">
        <v>283.80399999999997</v>
      </c>
      <c r="D819" s="31" t="s">
        <v>108</v>
      </c>
      <c r="E819" s="31">
        <v>150.05170000000001</v>
      </c>
      <c r="F819" s="31">
        <v>51.956099999999999</v>
      </c>
      <c r="G819" s="31">
        <v>162.75559999999999</v>
      </c>
      <c r="H819" s="31">
        <v>16.478000000000002</v>
      </c>
      <c r="I819" s="31">
        <v>1257.8499999999999</v>
      </c>
      <c r="J819" s="31">
        <v>2029.77</v>
      </c>
      <c r="K819" s="31">
        <v>1062.4110000000001</v>
      </c>
      <c r="L819" s="31" t="s">
        <v>108</v>
      </c>
      <c r="M819" s="31" t="s">
        <v>108</v>
      </c>
      <c r="N819" s="31" t="s">
        <v>108</v>
      </c>
      <c r="O819" s="31" t="s">
        <v>108</v>
      </c>
      <c r="P819" s="31" t="s">
        <v>108</v>
      </c>
      <c r="Q819" s="31" t="s">
        <v>108</v>
      </c>
      <c r="R819" s="31">
        <v>94.38</v>
      </c>
      <c r="S819" s="31" t="s">
        <v>108</v>
      </c>
    </row>
    <row r="820" spans="1:19" x14ac:dyDescent="0.35">
      <c r="A820" s="2">
        <v>34016</v>
      </c>
      <c r="B820" s="31" t="s">
        <v>108</v>
      </c>
      <c r="C820" s="31">
        <v>277.25400000000002</v>
      </c>
      <c r="D820" s="31" t="s">
        <v>108</v>
      </c>
      <c r="E820" s="31">
        <v>150.4289</v>
      </c>
      <c r="F820" s="31">
        <v>52.491399999999999</v>
      </c>
      <c r="G820" s="31">
        <v>162.96879999999999</v>
      </c>
      <c r="H820" s="31">
        <v>16.709499999999998</v>
      </c>
      <c r="I820" s="31">
        <v>1259.7909999999999</v>
      </c>
      <c r="J820" s="31">
        <v>2031.499</v>
      </c>
      <c r="K820" s="31">
        <v>1066.2840000000001</v>
      </c>
      <c r="L820" s="31" t="s">
        <v>108</v>
      </c>
      <c r="M820" s="31" t="s">
        <v>108</v>
      </c>
      <c r="N820" s="31" t="s">
        <v>108</v>
      </c>
      <c r="O820" s="31" t="s">
        <v>108</v>
      </c>
      <c r="P820" s="31" t="s">
        <v>108</v>
      </c>
      <c r="Q820" s="31" t="s">
        <v>108</v>
      </c>
      <c r="R820" s="31">
        <v>93.09</v>
      </c>
      <c r="S820" s="31" t="s">
        <v>108</v>
      </c>
    </row>
    <row r="821" spans="1:19" x14ac:dyDescent="0.35">
      <c r="A821" s="2">
        <v>34017</v>
      </c>
      <c r="B821" s="31" t="s">
        <v>108</v>
      </c>
      <c r="C821" s="31">
        <v>276.66399999999999</v>
      </c>
      <c r="D821" s="31" t="s">
        <v>108</v>
      </c>
      <c r="E821" s="31">
        <v>150.73089999999999</v>
      </c>
      <c r="F821" s="31">
        <v>52.1922</v>
      </c>
      <c r="G821" s="31">
        <v>163.53710000000001</v>
      </c>
      <c r="H821" s="31">
        <v>16.549199999999999</v>
      </c>
      <c r="I821" s="31">
        <v>1262.9870000000001</v>
      </c>
      <c r="J821" s="31">
        <v>2040.1479999999999</v>
      </c>
      <c r="K821" s="31">
        <v>1067.309</v>
      </c>
      <c r="L821" s="31" t="s">
        <v>108</v>
      </c>
      <c r="M821" s="31" t="s">
        <v>108</v>
      </c>
      <c r="N821" s="31" t="s">
        <v>108</v>
      </c>
      <c r="O821" s="31" t="s">
        <v>108</v>
      </c>
      <c r="P821" s="31" t="s">
        <v>108</v>
      </c>
      <c r="Q821" s="31" t="s">
        <v>108</v>
      </c>
      <c r="R821" s="31">
        <v>92.93</v>
      </c>
      <c r="S821" s="31" t="s">
        <v>108</v>
      </c>
    </row>
    <row r="822" spans="1:19" x14ac:dyDescent="0.35">
      <c r="A822" s="2">
        <v>34018</v>
      </c>
      <c r="B822" s="31" t="s">
        <v>108</v>
      </c>
      <c r="C822" s="31">
        <v>280.06099999999998</v>
      </c>
      <c r="D822" s="31" t="s">
        <v>108</v>
      </c>
      <c r="E822" s="31">
        <v>150.73089999999999</v>
      </c>
      <c r="F822" s="31">
        <v>52.1922</v>
      </c>
      <c r="G822" s="31">
        <v>163.32400000000001</v>
      </c>
      <c r="H822" s="31">
        <v>16.531400000000001</v>
      </c>
      <c r="I822" s="31">
        <v>1262.759</v>
      </c>
      <c r="J822" s="31">
        <v>2057.4459999999999</v>
      </c>
      <c r="K822" s="31">
        <v>1069.1320000000001</v>
      </c>
      <c r="L822" s="31" t="s">
        <v>108</v>
      </c>
      <c r="M822" s="31" t="s">
        <v>108</v>
      </c>
      <c r="N822" s="31" t="s">
        <v>108</v>
      </c>
      <c r="O822" s="31" t="s">
        <v>108</v>
      </c>
      <c r="P822" s="31" t="s">
        <v>108</v>
      </c>
      <c r="Q822" s="31" t="s">
        <v>108</v>
      </c>
      <c r="R822" s="31">
        <v>93.2</v>
      </c>
      <c r="S822" s="31" t="s">
        <v>108</v>
      </c>
    </row>
    <row r="823" spans="1:19" x14ac:dyDescent="0.35">
      <c r="A823" s="2">
        <v>34019</v>
      </c>
      <c r="B823" s="31" t="s">
        <v>108</v>
      </c>
      <c r="C823" s="31">
        <v>285.18299999999999</v>
      </c>
      <c r="D823" s="31" t="s">
        <v>108</v>
      </c>
      <c r="E823" s="31">
        <v>150.42769999999999</v>
      </c>
      <c r="F823" s="31">
        <v>52.113500000000002</v>
      </c>
      <c r="G823" s="31">
        <v>163.03980000000001</v>
      </c>
      <c r="H823" s="31">
        <v>16.549199999999999</v>
      </c>
      <c r="I823" s="31">
        <v>1266.412</v>
      </c>
      <c r="J823" s="31">
        <v>2058.5990000000002</v>
      </c>
      <c r="K823" s="31">
        <v>1074.4849999999999</v>
      </c>
      <c r="L823" s="31" t="s">
        <v>108</v>
      </c>
      <c r="M823" s="31" t="s">
        <v>108</v>
      </c>
      <c r="N823" s="31" t="s">
        <v>108</v>
      </c>
      <c r="O823" s="31" t="s">
        <v>108</v>
      </c>
      <c r="P823" s="31" t="s">
        <v>108</v>
      </c>
      <c r="Q823" s="31" t="s">
        <v>108</v>
      </c>
      <c r="R823" s="31">
        <v>93.38</v>
      </c>
      <c r="S823" s="31" t="s">
        <v>108</v>
      </c>
    </row>
    <row r="824" spans="1:19" x14ac:dyDescent="0.35">
      <c r="A824" s="2">
        <v>34022</v>
      </c>
      <c r="B824" s="31" t="s">
        <v>108</v>
      </c>
      <c r="C824" s="31">
        <v>288.87700000000001</v>
      </c>
      <c r="D824" s="31" t="s">
        <v>108</v>
      </c>
      <c r="E824" s="31">
        <v>150.5033</v>
      </c>
      <c r="F824" s="31">
        <v>51.767099999999999</v>
      </c>
      <c r="G824" s="31">
        <v>161.8321</v>
      </c>
      <c r="H824" s="31">
        <v>17.083600000000001</v>
      </c>
      <c r="I824" s="31">
        <v>1272.9179999999999</v>
      </c>
      <c r="J824" s="31">
        <v>2067.8240000000001</v>
      </c>
      <c r="K824" s="31">
        <v>1078.2449999999999</v>
      </c>
      <c r="L824" s="31" t="s">
        <v>108</v>
      </c>
      <c r="M824" s="31" t="s">
        <v>108</v>
      </c>
      <c r="N824" s="31" t="s">
        <v>108</v>
      </c>
      <c r="O824" s="31" t="s">
        <v>108</v>
      </c>
      <c r="P824" s="31" t="s">
        <v>108</v>
      </c>
      <c r="Q824" s="31" t="s">
        <v>108</v>
      </c>
      <c r="R824" s="31">
        <v>92.65</v>
      </c>
      <c r="S824" s="31" t="s">
        <v>108</v>
      </c>
    </row>
    <row r="825" spans="1:19" x14ac:dyDescent="0.35">
      <c r="A825" s="2">
        <v>34023</v>
      </c>
      <c r="B825" s="31" t="s">
        <v>108</v>
      </c>
      <c r="C825" s="31">
        <v>288.77800000000002</v>
      </c>
      <c r="D825" s="31" t="s">
        <v>108</v>
      </c>
      <c r="E825" s="31">
        <v>148.8981</v>
      </c>
      <c r="F825" s="31">
        <v>52.207999999999998</v>
      </c>
      <c r="G825" s="31">
        <v>163.18190000000001</v>
      </c>
      <c r="H825" s="31">
        <v>17.226199999999999</v>
      </c>
      <c r="I825" s="31">
        <v>1274.6310000000001</v>
      </c>
      <c r="J825" s="31">
        <v>2088.067</v>
      </c>
      <c r="K825" s="31">
        <v>1078.8140000000001</v>
      </c>
      <c r="L825" s="31" t="s">
        <v>108</v>
      </c>
      <c r="M825" s="31" t="s">
        <v>108</v>
      </c>
      <c r="N825" s="31" t="s">
        <v>108</v>
      </c>
      <c r="O825" s="31" t="s">
        <v>108</v>
      </c>
      <c r="P825" s="31" t="s">
        <v>108</v>
      </c>
      <c r="Q825" s="31" t="s">
        <v>108</v>
      </c>
      <c r="R825" s="31">
        <v>92.91</v>
      </c>
      <c r="S825" s="31" t="s">
        <v>108</v>
      </c>
    </row>
    <row r="826" spans="1:19" x14ac:dyDescent="0.35">
      <c r="A826" s="2">
        <v>34024</v>
      </c>
      <c r="B826" s="31" t="s">
        <v>108</v>
      </c>
      <c r="C826" s="31">
        <v>286.51299999999998</v>
      </c>
      <c r="D826" s="31" t="s">
        <v>108</v>
      </c>
      <c r="E826" s="31">
        <v>146.20349999999999</v>
      </c>
      <c r="F826" s="31">
        <v>52.018999999999998</v>
      </c>
      <c r="G826" s="31">
        <v>163.18190000000001</v>
      </c>
      <c r="H826" s="31">
        <v>17.261800000000001</v>
      </c>
      <c r="I826" s="31">
        <v>1281.9369999999999</v>
      </c>
      <c r="J826" s="31">
        <v>2077.0439999999999</v>
      </c>
      <c r="K826" s="31">
        <v>1076.5360000000001</v>
      </c>
      <c r="L826" s="31" t="s">
        <v>108</v>
      </c>
      <c r="M826" s="31" t="s">
        <v>108</v>
      </c>
      <c r="N826" s="31" t="s">
        <v>108</v>
      </c>
      <c r="O826" s="31" t="s">
        <v>108</v>
      </c>
      <c r="P826" s="31" t="s">
        <v>108</v>
      </c>
      <c r="Q826" s="31" t="s">
        <v>108</v>
      </c>
      <c r="R826" s="31">
        <v>93.41</v>
      </c>
      <c r="S826" s="31" t="s">
        <v>108</v>
      </c>
    </row>
    <row r="827" spans="1:19" x14ac:dyDescent="0.35">
      <c r="A827" s="2">
        <v>34025</v>
      </c>
      <c r="B827" s="31" t="s">
        <v>108</v>
      </c>
      <c r="C827" s="31">
        <v>286.75900000000001</v>
      </c>
      <c r="D827" s="31" t="s">
        <v>108</v>
      </c>
      <c r="E827" s="31">
        <v>144.75290000000001</v>
      </c>
      <c r="F827" s="31">
        <v>52.0505</v>
      </c>
      <c r="G827" s="31">
        <v>163.18190000000001</v>
      </c>
      <c r="H827" s="31">
        <v>17.047999999999998</v>
      </c>
      <c r="I827" s="31">
        <v>1281.7080000000001</v>
      </c>
      <c r="J827" s="31">
        <v>2072.8270000000002</v>
      </c>
      <c r="K827" s="31">
        <v>1077.789</v>
      </c>
      <c r="L827" s="31" t="s">
        <v>108</v>
      </c>
      <c r="M827" s="31" t="s">
        <v>108</v>
      </c>
      <c r="N827" s="31" t="s">
        <v>108</v>
      </c>
      <c r="O827" s="31" t="s">
        <v>108</v>
      </c>
      <c r="P827" s="31" t="s">
        <v>108</v>
      </c>
      <c r="Q827" s="31" t="s">
        <v>108</v>
      </c>
      <c r="R827" s="31">
        <v>93.51</v>
      </c>
      <c r="S827" s="31" t="s">
        <v>108</v>
      </c>
    </row>
    <row r="828" spans="1:19" x14ac:dyDescent="0.35">
      <c r="A828" s="2">
        <v>34026</v>
      </c>
      <c r="B828" s="31" t="s">
        <v>108</v>
      </c>
      <c r="C828" s="31">
        <v>288.089</v>
      </c>
      <c r="D828" s="31" t="s">
        <v>108</v>
      </c>
      <c r="E828" s="31">
        <v>145.0547</v>
      </c>
      <c r="F828" s="31">
        <v>51.814399999999999</v>
      </c>
      <c r="G828" s="31">
        <v>164.8158</v>
      </c>
      <c r="H828" s="31">
        <v>16.6739</v>
      </c>
      <c r="I828" s="31">
        <v>1275.43</v>
      </c>
      <c r="J828" s="31">
        <v>2074.578</v>
      </c>
      <c r="K828" s="31">
        <v>1084.396</v>
      </c>
      <c r="L828" s="31" t="s">
        <v>108</v>
      </c>
      <c r="M828" s="31" t="s">
        <v>108</v>
      </c>
      <c r="N828" s="31" t="s">
        <v>108</v>
      </c>
      <c r="O828" s="31" t="s">
        <v>108</v>
      </c>
      <c r="P828" s="31" t="s">
        <v>108</v>
      </c>
      <c r="Q828" s="31" t="s">
        <v>108</v>
      </c>
      <c r="R828" s="31">
        <v>94.01</v>
      </c>
      <c r="S828" s="31" t="s">
        <v>108</v>
      </c>
    </row>
    <row r="829" spans="1:19" x14ac:dyDescent="0.35">
      <c r="A829" s="2">
        <v>34029</v>
      </c>
      <c r="B829" s="31" t="s">
        <v>108</v>
      </c>
      <c r="C829" s="31">
        <v>288.58100000000002</v>
      </c>
      <c r="D829" s="31" t="s">
        <v>108</v>
      </c>
      <c r="E829" s="31">
        <v>142.6729</v>
      </c>
      <c r="F829" s="31">
        <v>51.8459</v>
      </c>
      <c r="G829" s="31">
        <v>166.02350000000001</v>
      </c>
      <c r="H829" s="31">
        <v>16.745200000000001</v>
      </c>
      <c r="I829" s="31">
        <v>1273.7170000000001</v>
      </c>
      <c r="J829" s="31">
        <v>2088.002</v>
      </c>
      <c r="K829" s="31">
        <v>1090.6610000000001</v>
      </c>
      <c r="L829" s="31" t="s">
        <v>108</v>
      </c>
      <c r="M829" s="31" t="s">
        <v>108</v>
      </c>
      <c r="N829" s="31" t="s">
        <v>108</v>
      </c>
      <c r="O829" s="31" t="s">
        <v>108</v>
      </c>
      <c r="P829" s="31" t="s">
        <v>108</v>
      </c>
      <c r="Q829" s="31" t="s">
        <v>108</v>
      </c>
      <c r="R829" s="31">
        <v>94.18</v>
      </c>
      <c r="S829" s="31" t="s">
        <v>108</v>
      </c>
    </row>
    <row r="830" spans="1:19" x14ac:dyDescent="0.35">
      <c r="A830" s="2">
        <v>34030</v>
      </c>
      <c r="B830" s="31" t="s">
        <v>108</v>
      </c>
      <c r="C830" s="31">
        <v>287.30099999999999</v>
      </c>
      <c r="D830" s="31" t="s">
        <v>108</v>
      </c>
      <c r="E830" s="31">
        <v>143.2749</v>
      </c>
      <c r="F830" s="31">
        <v>52.034799999999997</v>
      </c>
      <c r="G830" s="31">
        <v>166.30770000000001</v>
      </c>
      <c r="H830" s="31">
        <v>16.816400000000002</v>
      </c>
      <c r="I830" s="31">
        <v>1277.1420000000001</v>
      </c>
      <c r="J830" s="31">
        <v>2086.2510000000002</v>
      </c>
      <c r="K830" s="31">
        <v>1088.7249999999999</v>
      </c>
      <c r="L830" s="31" t="s">
        <v>108</v>
      </c>
      <c r="M830" s="31" t="s">
        <v>108</v>
      </c>
      <c r="N830" s="31" t="s">
        <v>108</v>
      </c>
      <c r="O830" s="31" t="s">
        <v>108</v>
      </c>
      <c r="P830" s="31" t="s">
        <v>108</v>
      </c>
      <c r="Q830" s="31" t="s">
        <v>108</v>
      </c>
      <c r="R830" s="31">
        <v>93.25</v>
      </c>
      <c r="S830" s="31" t="s">
        <v>108</v>
      </c>
    </row>
    <row r="831" spans="1:19" x14ac:dyDescent="0.35">
      <c r="A831" s="2">
        <v>34031</v>
      </c>
      <c r="B831" s="31" t="s">
        <v>108</v>
      </c>
      <c r="C831" s="31">
        <v>290.50200000000001</v>
      </c>
      <c r="D831" s="31" t="s">
        <v>108</v>
      </c>
      <c r="E831" s="31">
        <v>144.32509999999999</v>
      </c>
      <c r="F831" s="31">
        <v>51.908799999999999</v>
      </c>
      <c r="G831" s="31">
        <v>165.66829999999999</v>
      </c>
      <c r="H831" s="31">
        <v>16.424499999999998</v>
      </c>
      <c r="I831" s="31">
        <v>1278.2840000000001</v>
      </c>
      <c r="J831" s="31">
        <v>2097.3409999999999</v>
      </c>
      <c r="K831" s="31">
        <v>1091.9970000000001</v>
      </c>
      <c r="L831" s="31" t="s">
        <v>108</v>
      </c>
      <c r="M831" s="31" t="s">
        <v>108</v>
      </c>
      <c r="N831" s="31" t="s">
        <v>108</v>
      </c>
      <c r="O831" s="31" t="s">
        <v>108</v>
      </c>
      <c r="P831" s="31" t="s">
        <v>108</v>
      </c>
      <c r="Q831" s="31" t="s">
        <v>108</v>
      </c>
      <c r="R831" s="31">
        <v>93.4</v>
      </c>
      <c r="S831" s="31" t="s">
        <v>108</v>
      </c>
    </row>
    <row r="832" spans="1:19" x14ac:dyDescent="0.35">
      <c r="A832" s="2">
        <v>34032</v>
      </c>
      <c r="B832" s="31" t="s">
        <v>108</v>
      </c>
      <c r="C832" s="31">
        <v>299.267</v>
      </c>
      <c r="D832" s="31" t="s">
        <v>108</v>
      </c>
      <c r="E832" s="31">
        <v>143.18270000000001</v>
      </c>
      <c r="F832" s="31">
        <v>51.893099999999997</v>
      </c>
      <c r="G832" s="31">
        <v>166.16560000000001</v>
      </c>
      <c r="H832" s="31">
        <v>15.783200000000001</v>
      </c>
      <c r="I832" s="31">
        <v>1278.4839999999999</v>
      </c>
      <c r="J832" s="31">
        <v>2102.5940000000001</v>
      </c>
      <c r="K832" s="31">
        <v>1092.0540000000001</v>
      </c>
      <c r="L832" s="31" t="s">
        <v>108</v>
      </c>
      <c r="M832" s="31" t="s">
        <v>108</v>
      </c>
      <c r="N832" s="31" t="s">
        <v>108</v>
      </c>
      <c r="O832" s="31" t="s">
        <v>108</v>
      </c>
      <c r="P832" s="31" t="s">
        <v>108</v>
      </c>
      <c r="Q832" s="31" t="s">
        <v>108</v>
      </c>
      <c r="R832" s="31">
        <v>93.22</v>
      </c>
      <c r="S832" s="31" t="s">
        <v>108</v>
      </c>
    </row>
    <row r="833" spans="1:19" x14ac:dyDescent="0.35">
      <c r="A833" s="2">
        <v>34033</v>
      </c>
      <c r="B833" s="31" t="s">
        <v>108</v>
      </c>
      <c r="C833" s="31">
        <v>296.80500000000001</v>
      </c>
      <c r="D833" s="31" t="s">
        <v>108</v>
      </c>
      <c r="E833" s="31">
        <v>144.30719999999999</v>
      </c>
      <c r="F833" s="31">
        <v>52.018999999999998</v>
      </c>
      <c r="G833" s="31">
        <v>164.4606</v>
      </c>
      <c r="H833" s="31">
        <v>15.783200000000001</v>
      </c>
      <c r="I833" s="31">
        <v>1280.146</v>
      </c>
      <c r="J833" s="31">
        <v>2092.0880000000002</v>
      </c>
      <c r="K833" s="31">
        <v>1097.4780000000001</v>
      </c>
      <c r="L833" s="31" t="s">
        <v>108</v>
      </c>
      <c r="M833" s="31" t="s">
        <v>108</v>
      </c>
      <c r="N833" s="31" t="s">
        <v>108</v>
      </c>
      <c r="O833" s="31" t="s">
        <v>108</v>
      </c>
      <c r="P833" s="31" t="s">
        <v>108</v>
      </c>
      <c r="Q833" s="31" t="s">
        <v>108</v>
      </c>
      <c r="R833" s="31">
        <v>94.3</v>
      </c>
      <c r="S833" s="31" t="s">
        <v>108</v>
      </c>
    </row>
    <row r="834" spans="1:19" x14ac:dyDescent="0.35">
      <c r="A834" s="2">
        <v>34036</v>
      </c>
      <c r="B834" s="31" t="s">
        <v>108</v>
      </c>
      <c r="C834" s="31">
        <v>293.08499999999998</v>
      </c>
      <c r="D834" s="31" t="s">
        <v>108</v>
      </c>
      <c r="E834" s="31">
        <v>144.6087</v>
      </c>
      <c r="F834" s="31">
        <v>51.591099999999997</v>
      </c>
      <c r="G834" s="31">
        <v>163.75020000000001</v>
      </c>
      <c r="H834" s="31">
        <v>15.8901</v>
      </c>
      <c r="I834" s="31">
        <v>1277.421</v>
      </c>
      <c r="J834" s="31">
        <v>2094.4229999999998</v>
      </c>
      <c r="K834" s="31">
        <v>1096.9110000000001</v>
      </c>
      <c r="L834" s="31" t="s">
        <v>108</v>
      </c>
      <c r="M834" s="31" t="s">
        <v>108</v>
      </c>
      <c r="N834" s="31" t="s">
        <v>108</v>
      </c>
      <c r="O834" s="31" t="s">
        <v>108</v>
      </c>
      <c r="P834" s="31" t="s">
        <v>108</v>
      </c>
      <c r="Q834" s="31" t="s">
        <v>108</v>
      </c>
      <c r="R834" s="31">
        <v>94.02</v>
      </c>
      <c r="S834" s="31" t="s">
        <v>108</v>
      </c>
    </row>
    <row r="835" spans="1:19" x14ac:dyDescent="0.35">
      <c r="A835" s="2">
        <v>34037</v>
      </c>
      <c r="B835" s="31" t="s">
        <v>108</v>
      </c>
      <c r="C835" s="31">
        <v>292.791</v>
      </c>
      <c r="D835" s="31" t="s">
        <v>108</v>
      </c>
      <c r="E835" s="31">
        <v>143.9256</v>
      </c>
      <c r="F835" s="31">
        <v>51.512500000000003</v>
      </c>
      <c r="G835" s="31">
        <v>164.03440000000001</v>
      </c>
      <c r="H835" s="31">
        <v>15.640700000000001</v>
      </c>
      <c r="I835" s="31">
        <v>1270.4110000000001</v>
      </c>
      <c r="J835" s="31">
        <v>2085.6680000000001</v>
      </c>
      <c r="K835" s="31">
        <v>1094.6410000000001</v>
      </c>
      <c r="L835" s="31" t="s">
        <v>108</v>
      </c>
      <c r="M835" s="31" t="s">
        <v>108</v>
      </c>
      <c r="N835" s="31" t="s">
        <v>108</v>
      </c>
      <c r="O835" s="31" t="s">
        <v>108</v>
      </c>
      <c r="P835" s="31" t="s">
        <v>108</v>
      </c>
      <c r="Q835" s="31" t="s">
        <v>108</v>
      </c>
      <c r="R835" s="31">
        <v>94.37</v>
      </c>
      <c r="S835" s="31" t="s">
        <v>108</v>
      </c>
    </row>
    <row r="836" spans="1:19" x14ac:dyDescent="0.35">
      <c r="A836" s="2">
        <v>34038</v>
      </c>
      <c r="B836" s="31" t="s">
        <v>108</v>
      </c>
      <c r="C836" s="31">
        <v>288.45800000000003</v>
      </c>
      <c r="D836" s="31" t="s">
        <v>108</v>
      </c>
      <c r="E836" s="31">
        <v>145.4948</v>
      </c>
      <c r="F836" s="31">
        <v>51.465400000000002</v>
      </c>
      <c r="G836" s="31">
        <v>165.73939999999999</v>
      </c>
      <c r="H836" s="31">
        <v>15.337899999999999</v>
      </c>
      <c r="I836" s="31">
        <v>1272.365</v>
      </c>
      <c r="J836" s="31">
        <v>2079.8310000000001</v>
      </c>
      <c r="K836" s="31">
        <v>1099.8620000000001</v>
      </c>
      <c r="L836" s="31" t="s">
        <v>108</v>
      </c>
      <c r="M836" s="31" t="s">
        <v>108</v>
      </c>
      <c r="N836" s="31" t="s">
        <v>108</v>
      </c>
      <c r="O836" s="31" t="s">
        <v>108</v>
      </c>
      <c r="P836" s="31" t="s">
        <v>108</v>
      </c>
      <c r="Q836" s="31" t="s">
        <v>108</v>
      </c>
      <c r="R836" s="31">
        <v>94.29</v>
      </c>
      <c r="S836" s="31" t="s">
        <v>108</v>
      </c>
    </row>
    <row r="837" spans="1:19" x14ac:dyDescent="0.35">
      <c r="A837" s="2">
        <v>34039</v>
      </c>
      <c r="B837" s="31" t="s">
        <v>108</v>
      </c>
      <c r="C837" s="31">
        <v>283.339</v>
      </c>
      <c r="D837" s="31" t="s">
        <v>108</v>
      </c>
      <c r="E837" s="31">
        <v>147.5797</v>
      </c>
      <c r="F837" s="31">
        <v>51.575299999999999</v>
      </c>
      <c r="G837" s="31">
        <v>164.2475</v>
      </c>
      <c r="H837" s="31">
        <v>15.3201</v>
      </c>
      <c r="I837" s="31">
        <v>1269.952</v>
      </c>
      <c r="J837" s="31">
        <v>2079.2469999999998</v>
      </c>
      <c r="K837" s="31">
        <v>1096.116</v>
      </c>
      <c r="L837" s="31" t="s">
        <v>108</v>
      </c>
      <c r="M837" s="31" t="s">
        <v>108</v>
      </c>
      <c r="N837" s="31" t="s">
        <v>108</v>
      </c>
      <c r="O837" s="31" t="s">
        <v>108</v>
      </c>
      <c r="P837" s="31" t="s">
        <v>108</v>
      </c>
      <c r="Q837" s="31" t="s">
        <v>108</v>
      </c>
      <c r="R837" s="31">
        <v>94.36</v>
      </c>
      <c r="S837" s="31" t="s">
        <v>108</v>
      </c>
    </row>
    <row r="838" spans="1:19" x14ac:dyDescent="0.35">
      <c r="A838" s="2">
        <v>34040</v>
      </c>
      <c r="B838" s="31" t="s">
        <v>108</v>
      </c>
      <c r="C838" s="31">
        <v>287.97000000000003</v>
      </c>
      <c r="D838" s="31" t="s">
        <v>108</v>
      </c>
      <c r="E838" s="31">
        <v>149.0009</v>
      </c>
      <c r="F838" s="31">
        <v>51.716500000000003</v>
      </c>
      <c r="G838" s="31">
        <v>163.89230000000001</v>
      </c>
      <c r="H838" s="31">
        <v>15.5694</v>
      </c>
      <c r="I838" s="31">
        <v>1270.7560000000001</v>
      </c>
      <c r="J838" s="31">
        <v>2059.9859999999999</v>
      </c>
      <c r="K838" s="31">
        <v>1091.123</v>
      </c>
      <c r="L838" s="31" t="s">
        <v>108</v>
      </c>
      <c r="M838" s="31" t="s">
        <v>108</v>
      </c>
      <c r="N838" s="31" t="s">
        <v>108</v>
      </c>
      <c r="O838" s="31" t="s">
        <v>108</v>
      </c>
      <c r="P838" s="31" t="s">
        <v>108</v>
      </c>
      <c r="Q838" s="31" t="s">
        <v>108</v>
      </c>
      <c r="R838" s="31">
        <v>94.5</v>
      </c>
      <c r="S838" s="31" t="s">
        <v>108</v>
      </c>
    </row>
    <row r="839" spans="1:19" x14ac:dyDescent="0.35">
      <c r="A839" s="2">
        <v>34043</v>
      </c>
      <c r="B839" s="31" t="s">
        <v>108</v>
      </c>
      <c r="C839" s="31">
        <v>284.642</v>
      </c>
      <c r="D839" s="31" t="s">
        <v>108</v>
      </c>
      <c r="E839" s="31">
        <v>145.99619999999999</v>
      </c>
      <c r="F839" s="31">
        <v>51.936100000000003</v>
      </c>
      <c r="G839" s="31">
        <v>164.9579</v>
      </c>
      <c r="H839" s="31">
        <v>15.9079</v>
      </c>
      <c r="I839" s="31">
        <v>1264.4359999999999</v>
      </c>
      <c r="J839" s="31">
        <v>2053.5659999999998</v>
      </c>
      <c r="K839" s="31">
        <v>1092.825</v>
      </c>
      <c r="L839" s="31" t="s">
        <v>108</v>
      </c>
      <c r="M839" s="31" t="s">
        <v>108</v>
      </c>
      <c r="N839" s="31" t="s">
        <v>108</v>
      </c>
      <c r="O839" s="31" t="s">
        <v>108</v>
      </c>
      <c r="P839" s="31" t="s">
        <v>108</v>
      </c>
      <c r="Q839" s="31" t="s">
        <v>108</v>
      </c>
      <c r="R839" s="31">
        <v>94.55</v>
      </c>
      <c r="S839" s="31" t="s">
        <v>108</v>
      </c>
    </row>
    <row r="840" spans="1:19" x14ac:dyDescent="0.35">
      <c r="A840" s="2">
        <v>34044</v>
      </c>
      <c r="B840" s="31" t="s">
        <v>108</v>
      </c>
      <c r="C840" s="31">
        <v>284.93099999999998</v>
      </c>
      <c r="D840" s="31" t="s">
        <v>108</v>
      </c>
      <c r="E840" s="31">
        <v>146.5977</v>
      </c>
      <c r="F840" s="31">
        <v>51.904699999999998</v>
      </c>
      <c r="G840" s="31">
        <v>165.24209999999999</v>
      </c>
      <c r="H840" s="31">
        <v>16.086099999999998</v>
      </c>
      <c r="I840" s="31">
        <v>1267.538</v>
      </c>
      <c r="J840" s="31">
        <v>2068.741</v>
      </c>
      <c r="K840" s="31">
        <v>1091.123</v>
      </c>
      <c r="L840" s="31" t="s">
        <v>108</v>
      </c>
      <c r="M840" s="31" t="s">
        <v>108</v>
      </c>
      <c r="N840" s="31" t="s">
        <v>108</v>
      </c>
      <c r="O840" s="31" t="s">
        <v>108</v>
      </c>
      <c r="P840" s="31" t="s">
        <v>108</v>
      </c>
      <c r="Q840" s="31" t="s">
        <v>108</v>
      </c>
      <c r="R840" s="31">
        <v>94.3</v>
      </c>
      <c r="S840" s="31" t="s">
        <v>108</v>
      </c>
    </row>
    <row r="841" spans="1:19" x14ac:dyDescent="0.35">
      <c r="A841" s="2">
        <v>34045</v>
      </c>
      <c r="B841" s="31" t="s">
        <v>108</v>
      </c>
      <c r="C841" s="31">
        <v>286.95699999999999</v>
      </c>
      <c r="D841" s="31" t="s">
        <v>108</v>
      </c>
      <c r="E841" s="31">
        <v>145.68620000000001</v>
      </c>
      <c r="F841" s="31">
        <v>51.920400000000001</v>
      </c>
      <c r="G841" s="31">
        <v>166.44980000000001</v>
      </c>
      <c r="H841" s="31">
        <v>15.979200000000001</v>
      </c>
      <c r="I841" s="31">
        <v>1266.2739999999999</v>
      </c>
      <c r="J841" s="31">
        <v>2073.9940000000001</v>
      </c>
      <c r="K841" s="31">
        <v>1088.2850000000001</v>
      </c>
      <c r="L841" s="31" t="s">
        <v>108</v>
      </c>
      <c r="M841" s="31" t="s">
        <v>108</v>
      </c>
      <c r="N841" s="31" t="s">
        <v>108</v>
      </c>
      <c r="O841" s="31" t="s">
        <v>108</v>
      </c>
      <c r="P841" s="31" t="s">
        <v>108</v>
      </c>
      <c r="Q841" s="31" t="s">
        <v>108</v>
      </c>
      <c r="R841" s="31">
        <v>94.22</v>
      </c>
      <c r="S841" s="31" t="s">
        <v>108</v>
      </c>
    </row>
    <row r="842" spans="1:19" x14ac:dyDescent="0.35">
      <c r="A842" s="2">
        <v>34046</v>
      </c>
      <c r="B842" s="31" t="s">
        <v>108</v>
      </c>
      <c r="C842" s="31">
        <v>286.86099999999999</v>
      </c>
      <c r="D842" s="31" t="s">
        <v>108</v>
      </c>
      <c r="E842" s="31">
        <v>147.10640000000001</v>
      </c>
      <c r="F842" s="31">
        <v>52.155700000000003</v>
      </c>
      <c r="G842" s="31">
        <v>167.3023</v>
      </c>
      <c r="H842" s="31">
        <v>16.353300000000001</v>
      </c>
      <c r="I842" s="31">
        <v>1265.24</v>
      </c>
      <c r="J842" s="31">
        <v>2083.9169999999999</v>
      </c>
      <c r="K842" s="31">
        <v>1087.037</v>
      </c>
      <c r="L842" s="31" t="s">
        <v>108</v>
      </c>
      <c r="M842" s="31" t="s">
        <v>108</v>
      </c>
      <c r="N842" s="31" t="s">
        <v>108</v>
      </c>
      <c r="O842" s="31" t="s">
        <v>108</v>
      </c>
      <c r="P842" s="31" t="s">
        <v>108</v>
      </c>
      <c r="Q842" s="31" t="s">
        <v>108</v>
      </c>
      <c r="R842" s="31">
        <v>93.18</v>
      </c>
      <c r="S842" s="31" t="s">
        <v>108</v>
      </c>
    </row>
    <row r="843" spans="1:19" x14ac:dyDescent="0.35">
      <c r="A843" s="2">
        <v>34047</v>
      </c>
      <c r="B843" s="31" t="s">
        <v>108</v>
      </c>
      <c r="C843" s="31">
        <v>284.30399999999997</v>
      </c>
      <c r="D843" s="31" t="s">
        <v>108</v>
      </c>
      <c r="E843" s="31">
        <v>147.55789999999999</v>
      </c>
      <c r="F843" s="31">
        <v>52.328200000000002</v>
      </c>
      <c r="G843" s="31">
        <v>167.2312</v>
      </c>
      <c r="H843" s="31">
        <v>16.371099999999998</v>
      </c>
      <c r="I843" s="31">
        <v>1270.5260000000001</v>
      </c>
      <c r="J843" s="31">
        <v>2081.5819999999999</v>
      </c>
      <c r="K843" s="31">
        <v>1086.6959999999999</v>
      </c>
      <c r="L843" s="31" t="s">
        <v>108</v>
      </c>
      <c r="M843" s="31" t="s">
        <v>108</v>
      </c>
      <c r="N843" s="31" t="s">
        <v>108</v>
      </c>
      <c r="O843" s="31" t="s">
        <v>108</v>
      </c>
      <c r="P843" s="31" t="s">
        <v>108</v>
      </c>
      <c r="Q843" s="31" t="s">
        <v>108</v>
      </c>
      <c r="R843" s="31">
        <v>92.88</v>
      </c>
      <c r="S843" s="31" t="s">
        <v>108</v>
      </c>
    </row>
    <row r="844" spans="1:19" x14ac:dyDescent="0.35">
      <c r="A844" s="2">
        <v>34050</v>
      </c>
      <c r="B844" s="31" t="s">
        <v>108</v>
      </c>
      <c r="C844" s="31">
        <v>277.16500000000002</v>
      </c>
      <c r="D844" s="31" t="s">
        <v>108</v>
      </c>
      <c r="E844" s="31">
        <v>147.55789999999999</v>
      </c>
      <c r="F844" s="31">
        <v>52.485100000000003</v>
      </c>
      <c r="G844" s="31">
        <v>166.30770000000001</v>
      </c>
      <c r="H844" s="31">
        <v>15.8188</v>
      </c>
      <c r="I844" s="31">
        <v>1264.0909999999999</v>
      </c>
      <c r="J844" s="31">
        <v>2081.5819999999999</v>
      </c>
      <c r="K844" s="31">
        <v>1082.838</v>
      </c>
      <c r="L844" s="31" t="s">
        <v>108</v>
      </c>
      <c r="M844" s="31" t="s">
        <v>108</v>
      </c>
      <c r="N844" s="31" t="s">
        <v>108</v>
      </c>
      <c r="O844" s="31" t="s">
        <v>108</v>
      </c>
      <c r="P844" s="31" t="s">
        <v>108</v>
      </c>
      <c r="Q844" s="31" t="s">
        <v>108</v>
      </c>
      <c r="R844" s="31">
        <v>92.94</v>
      </c>
      <c r="S844" s="31" t="s">
        <v>108</v>
      </c>
    </row>
    <row r="845" spans="1:19" x14ac:dyDescent="0.35">
      <c r="A845" s="2">
        <v>34051</v>
      </c>
      <c r="B845" s="31" t="s">
        <v>108</v>
      </c>
      <c r="C845" s="31">
        <v>280.3</v>
      </c>
      <c r="D845" s="31" t="s">
        <v>108</v>
      </c>
      <c r="E845" s="31">
        <v>147.48240000000001</v>
      </c>
      <c r="F845" s="31">
        <v>52.343899999999998</v>
      </c>
      <c r="G845" s="31">
        <v>168.08369999999999</v>
      </c>
      <c r="H845" s="31">
        <v>15.676299999999999</v>
      </c>
      <c r="I845" s="31">
        <v>1262.0229999999999</v>
      </c>
      <c r="J845" s="31">
        <v>2088.5859999999998</v>
      </c>
      <c r="K845" s="31">
        <v>1080.7950000000001</v>
      </c>
      <c r="L845" s="31" t="s">
        <v>108</v>
      </c>
      <c r="M845" s="31" t="s">
        <v>108</v>
      </c>
      <c r="N845" s="31" t="s">
        <v>108</v>
      </c>
      <c r="O845" s="31" t="s">
        <v>108</v>
      </c>
      <c r="P845" s="31" t="s">
        <v>108</v>
      </c>
      <c r="Q845" s="31" t="s">
        <v>108</v>
      </c>
      <c r="R845" s="31">
        <v>92.73</v>
      </c>
      <c r="S845" s="31" t="s">
        <v>108</v>
      </c>
    </row>
    <row r="846" spans="1:19" x14ac:dyDescent="0.35">
      <c r="A846" s="2">
        <v>34052</v>
      </c>
      <c r="B846" s="31" t="s">
        <v>108</v>
      </c>
      <c r="C846" s="31">
        <v>284.83499999999998</v>
      </c>
      <c r="D846" s="31" t="s">
        <v>108</v>
      </c>
      <c r="E846" s="31">
        <v>146.41810000000001</v>
      </c>
      <c r="F846" s="31">
        <v>52.4223</v>
      </c>
      <c r="G846" s="31">
        <v>168.29689999999999</v>
      </c>
      <c r="H846" s="31">
        <v>15.979200000000001</v>
      </c>
      <c r="I846" s="31">
        <v>1260.9880000000001</v>
      </c>
      <c r="J846" s="31">
        <v>2083.3330000000001</v>
      </c>
      <c r="K846" s="31">
        <v>1081.816</v>
      </c>
      <c r="L846" s="31" t="s">
        <v>108</v>
      </c>
      <c r="M846" s="31" t="s">
        <v>108</v>
      </c>
      <c r="N846" s="31" t="s">
        <v>108</v>
      </c>
      <c r="O846" s="31" t="s">
        <v>108</v>
      </c>
      <c r="P846" s="31" t="s">
        <v>108</v>
      </c>
      <c r="Q846" s="31" t="s">
        <v>108</v>
      </c>
      <c r="R846" s="31">
        <v>93.29</v>
      </c>
      <c r="S846" s="31" t="s">
        <v>108</v>
      </c>
    </row>
    <row r="847" spans="1:19" x14ac:dyDescent="0.35">
      <c r="A847" s="2">
        <v>34053</v>
      </c>
      <c r="B847" s="31" t="s">
        <v>108</v>
      </c>
      <c r="C847" s="31">
        <v>288.06599999999997</v>
      </c>
      <c r="D847" s="31" t="s">
        <v>108</v>
      </c>
      <c r="E847" s="31">
        <v>147.39269999999999</v>
      </c>
      <c r="F847" s="31">
        <v>52.453699999999998</v>
      </c>
      <c r="G847" s="31">
        <v>166.73400000000001</v>
      </c>
      <c r="H847" s="31">
        <v>16.103899999999999</v>
      </c>
      <c r="I847" s="31">
        <v>1252.1400000000001</v>
      </c>
      <c r="J847" s="31">
        <v>2079.8310000000001</v>
      </c>
      <c r="K847" s="31">
        <v>1086.0150000000001</v>
      </c>
      <c r="L847" s="31" t="s">
        <v>108</v>
      </c>
      <c r="M847" s="31" t="s">
        <v>108</v>
      </c>
      <c r="N847" s="31" t="s">
        <v>108</v>
      </c>
      <c r="O847" s="31" t="s">
        <v>108</v>
      </c>
      <c r="P847" s="31" t="s">
        <v>108</v>
      </c>
      <c r="Q847" s="31" t="s">
        <v>108</v>
      </c>
      <c r="R847" s="31">
        <v>93.52</v>
      </c>
      <c r="S847" s="31" t="s">
        <v>108</v>
      </c>
    </row>
    <row r="848" spans="1:19" x14ac:dyDescent="0.35">
      <c r="A848" s="2">
        <v>34054</v>
      </c>
      <c r="B848" s="31" t="s">
        <v>108</v>
      </c>
      <c r="C848" s="31">
        <v>289.51400000000001</v>
      </c>
      <c r="D848" s="31" t="s">
        <v>108</v>
      </c>
      <c r="E848" s="31">
        <v>144.9374</v>
      </c>
      <c r="F848" s="31">
        <v>52.4223</v>
      </c>
      <c r="G848" s="31">
        <v>166.94710000000001</v>
      </c>
      <c r="H848" s="31">
        <v>15.979200000000001</v>
      </c>
      <c r="I848" s="31">
        <v>1248.348</v>
      </c>
      <c r="J848" s="31">
        <v>2065.8229999999999</v>
      </c>
      <c r="K848" s="31">
        <v>1087.8309999999999</v>
      </c>
      <c r="L848" s="31" t="s">
        <v>108</v>
      </c>
      <c r="M848" s="31" t="s">
        <v>108</v>
      </c>
      <c r="N848" s="31" t="s">
        <v>108</v>
      </c>
      <c r="O848" s="31" t="s">
        <v>108</v>
      </c>
      <c r="P848" s="31" t="s">
        <v>108</v>
      </c>
      <c r="Q848" s="31" t="s">
        <v>108</v>
      </c>
      <c r="R848" s="31">
        <v>92.93</v>
      </c>
      <c r="S848" s="31" t="s">
        <v>108</v>
      </c>
    </row>
    <row r="849" spans="1:19" x14ac:dyDescent="0.35">
      <c r="A849" s="2">
        <v>34057</v>
      </c>
      <c r="B849" s="31" t="s">
        <v>108</v>
      </c>
      <c r="C849" s="31">
        <v>291.97399999999999</v>
      </c>
      <c r="D849" s="31" t="s">
        <v>108</v>
      </c>
      <c r="E849" s="31">
        <v>144.7107</v>
      </c>
      <c r="F849" s="31">
        <v>52.375300000000003</v>
      </c>
      <c r="G849" s="31">
        <v>167.0181</v>
      </c>
      <c r="H849" s="31">
        <v>15.9435</v>
      </c>
      <c r="I849" s="31">
        <v>1239.5</v>
      </c>
      <c r="J849" s="31">
        <v>2071.076</v>
      </c>
      <c r="K849" s="31">
        <v>1087.1500000000001</v>
      </c>
      <c r="L849" s="31" t="s">
        <v>108</v>
      </c>
      <c r="M849" s="31" t="s">
        <v>108</v>
      </c>
      <c r="N849" s="31" t="s">
        <v>108</v>
      </c>
      <c r="O849" s="31" t="s">
        <v>108</v>
      </c>
      <c r="P849" s="31" t="s">
        <v>108</v>
      </c>
      <c r="Q849" s="31" t="s">
        <v>108</v>
      </c>
      <c r="R849" s="31">
        <v>92.78</v>
      </c>
      <c r="S849" s="31" t="s">
        <v>108</v>
      </c>
    </row>
    <row r="850" spans="1:19" x14ac:dyDescent="0.35">
      <c r="A850" s="2">
        <v>34058</v>
      </c>
      <c r="B850" s="31" t="s">
        <v>108</v>
      </c>
      <c r="C850" s="31">
        <v>290.57499999999999</v>
      </c>
      <c r="D850" s="31" t="s">
        <v>108</v>
      </c>
      <c r="E850" s="31">
        <v>145.16200000000001</v>
      </c>
      <c r="F850" s="31">
        <v>53.143900000000002</v>
      </c>
      <c r="G850" s="31">
        <v>166.73400000000001</v>
      </c>
      <c r="H850" s="31">
        <v>15.997</v>
      </c>
      <c r="I850" s="31">
        <v>1248.922</v>
      </c>
      <c r="J850" s="31">
        <v>2076.913</v>
      </c>
      <c r="K850" s="31">
        <v>1085.221</v>
      </c>
      <c r="L850" s="31" t="s">
        <v>108</v>
      </c>
      <c r="M850" s="31" t="s">
        <v>108</v>
      </c>
      <c r="N850" s="31" t="s">
        <v>108</v>
      </c>
      <c r="O850" s="31" t="s">
        <v>108</v>
      </c>
      <c r="P850" s="31" t="s">
        <v>108</v>
      </c>
      <c r="Q850" s="31" t="s">
        <v>108</v>
      </c>
      <c r="R850" s="31">
        <v>92.47</v>
      </c>
      <c r="S850" s="31" t="s">
        <v>108</v>
      </c>
    </row>
    <row r="851" spans="1:19" x14ac:dyDescent="0.35">
      <c r="A851" s="2">
        <v>34059</v>
      </c>
      <c r="B851" s="31" t="s">
        <v>108</v>
      </c>
      <c r="C851" s="31">
        <v>292.98700000000002</v>
      </c>
      <c r="D851" s="31" t="s">
        <v>108</v>
      </c>
      <c r="E851" s="31">
        <v>145.16200000000001</v>
      </c>
      <c r="F851" s="31">
        <v>53.222299999999997</v>
      </c>
      <c r="G851" s="31">
        <v>167.1602</v>
      </c>
      <c r="H851" s="31">
        <v>16.371099999999998</v>
      </c>
      <c r="I851" s="31">
        <v>1246.165</v>
      </c>
      <c r="J851" s="31">
        <v>2075.7449999999999</v>
      </c>
      <c r="K851" s="31">
        <v>1082.951</v>
      </c>
      <c r="L851" s="31" t="s">
        <v>108</v>
      </c>
      <c r="M851" s="31" t="s">
        <v>108</v>
      </c>
      <c r="N851" s="31" t="s">
        <v>108</v>
      </c>
      <c r="O851" s="31" t="s">
        <v>108</v>
      </c>
      <c r="P851" s="31" t="s">
        <v>108</v>
      </c>
      <c r="Q851" s="31" t="s">
        <v>108</v>
      </c>
      <c r="R851" s="31">
        <v>91.87</v>
      </c>
      <c r="S851" s="31" t="s">
        <v>108</v>
      </c>
    </row>
    <row r="852" spans="1:19" x14ac:dyDescent="0.35">
      <c r="A852" s="2">
        <v>34060</v>
      </c>
      <c r="B852" s="31" t="s">
        <v>108</v>
      </c>
      <c r="C852" s="31">
        <v>292.93799999999999</v>
      </c>
      <c r="D852" s="31" t="s">
        <v>108</v>
      </c>
      <c r="E852" s="31">
        <v>145.31270000000001</v>
      </c>
      <c r="F852" s="31">
        <v>53.363500000000002</v>
      </c>
      <c r="G852" s="31">
        <v>168.79409999999999</v>
      </c>
      <c r="H852" s="31">
        <v>16.121700000000001</v>
      </c>
      <c r="I852" s="31">
        <v>1248.463</v>
      </c>
      <c r="J852" s="31">
        <v>2074.578</v>
      </c>
      <c r="K852" s="31">
        <v>1079.319</v>
      </c>
      <c r="L852" s="31" t="s">
        <v>108</v>
      </c>
      <c r="M852" s="31" t="s">
        <v>108</v>
      </c>
      <c r="N852" s="31" t="s">
        <v>108</v>
      </c>
      <c r="O852" s="31" t="s">
        <v>108</v>
      </c>
      <c r="P852" s="31" t="s">
        <v>108</v>
      </c>
      <c r="Q852" s="31" t="s">
        <v>108</v>
      </c>
      <c r="R852" s="31">
        <v>91.15</v>
      </c>
      <c r="S852" s="31" t="s">
        <v>108</v>
      </c>
    </row>
    <row r="853" spans="1:19" x14ac:dyDescent="0.35">
      <c r="A853" s="2">
        <v>34061</v>
      </c>
      <c r="B853" s="31" t="s">
        <v>108</v>
      </c>
      <c r="C853" s="31">
        <v>292.55200000000002</v>
      </c>
      <c r="D853" s="31" t="s">
        <v>108</v>
      </c>
      <c r="E853" s="31">
        <v>143.71090000000001</v>
      </c>
      <c r="F853" s="31">
        <v>53.692900000000002</v>
      </c>
      <c r="G853" s="31">
        <v>169.50460000000001</v>
      </c>
      <c r="H853" s="31">
        <v>16.0504</v>
      </c>
      <c r="I853" s="31">
        <v>1246.394</v>
      </c>
      <c r="J853" s="31">
        <v>2063.4879999999998</v>
      </c>
      <c r="K853" s="31">
        <v>1082.6110000000001</v>
      </c>
      <c r="L853" s="31" t="s">
        <v>108</v>
      </c>
      <c r="M853" s="31" t="s">
        <v>108</v>
      </c>
      <c r="N853" s="31" t="s">
        <v>108</v>
      </c>
      <c r="O853" s="31" t="s">
        <v>108</v>
      </c>
      <c r="P853" s="31" t="s">
        <v>108</v>
      </c>
      <c r="Q853" s="31" t="s">
        <v>108</v>
      </c>
      <c r="R853" s="31">
        <v>91.37</v>
      </c>
      <c r="S853" s="31" t="s">
        <v>108</v>
      </c>
    </row>
    <row r="854" spans="1:19" x14ac:dyDescent="0.35">
      <c r="A854" s="2">
        <v>34064</v>
      </c>
      <c r="B854" s="31" t="s">
        <v>108</v>
      </c>
      <c r="C854" s="31">
        <v>290.38200000000001</v>
      </c>
      <c r="D854" s="31" t="s">
        <v>108</v>
      </c>
      <c r="E854" s="31">
        <v>142.64689999999999</v>
      </c>
      <c r="F854" s="31">
        <v>53.488999999999997</v>
      </c>
      <c r="G854" s="31">
        <v>168.72309999999999</v>
      </c>
      <c r="H854" s="31">
        <v>16.068200000000001</v>
      </c>
      <c r="I854" s="31">
        <v>1242.143</v>
      </c>
      <c r="J854" s="31">
        <v>2069.9090000000001</v>
      </c>
      <c r="K854" s="31">
        <v>1082.4970000000001</v>
      </c>
      <c r="L854" s="31" t="s">
        <v>108</v>
      </c>
      <c r="M854" s="31" t="s">
        <v>108</v>
      </c>
      <c r="N854" s="31" t="s">
        <v>108</v>
      </c>
      <c r="O854" s="31" t="s">
        <v>108</v>
      </c>
      <c r="P854" s="31" t="s">
        <v>108</v>
      </c>
      <c r="Q854" s="31" t="s">
        <v>108</v>
      </c>
      <c r="R854" s="31">
        <v>91.2</v>
      </c>
      <c r="S854" s="31" t="s">
        <v>108</v>
      </c>
    </row>
    <row r="855" spans="1:19" x14ac:dyDescent="0.35">
      <c r="A855" s="2">
        <v>34065</v>
      </c>
      <c r="B855" s="31" t="s">
        <v>108</v>
      </c>
      <c r="C855" s="31">
        <v>288.64499999999998</v>
      </c>
      <c r="D855" s="31" t="s">
        <v>108</v>
      </c>
      <c r="E855" s="31">
        <v>139.4855</v>
      </c>
      <c r="F855" s="31">
        <v>53.222299999999997</v>
      </c>
      <c r="G855" s="31">
        <v>167.7285</v>
      </c>
      <c r="H855" s="31">
        <v>15.925700000000001</v>
      </c>
      <c r="I855" s="31">
        <v>1241.453</v>
      </c>
      <c r="J855" s="31">
        <v>2079.2469999999998</v>
      </c>
      <c r="K855" s="31">
        <v>1088.172</v>
      </c>
      <c r="L855" s="31" t="s">
        <v>108</v>
      </c>
      <c r="M855" s="31" t="s">
        <v>108</v>
      </c>
      <c r="N855" s="31" t="s">
        <v>108</v>
      </c>
      <c r="O855" s="31" t="s">
        <v>108</v>
      </c>
      <c r="P855" s="31" t="s">
        <v>108</v>
      </c>
      <c r="Q855" s="31" t="s">
        <v>108</v>
      </c>
      <c r="R855" s="31">
        <v>91.72</v>
      </c>
      <c r="S855" s="31" t="s">
        <v>108</v>
      </c>
    </row>
    <row r="856" spans="1:19" x14ac:dyDescent="0.35">
      <c r="A856" s="2">
        <v>34066</v>
      </c>
      <c r="B856" s="31" t="s">
        <v>108</v>
      </c>
      <c r="C856" s="31">
        <v>290.91199999999998</v>
      </c>
      <c r="D856" s="31" t="s">
        <v>108</v>
      </c>
      <c r="E856" s="31">
        <v>132.86359999999999</v>
      </c>
      <c r="F856" s="31">
        <v>53.2851</v>
      </c>
      <c r="G856" s="31">
        <v>169.71770000000001</v>
      </c>
      <c r="H856" s="31">
        <v>16.0504</v>
      </c>
      <c r="I856" s="31">
        <v>1238.0060000000001</v>
      </c>
      <c r="J856" s="31">
        <v>2079.8310000000001</v>
      </c>
      <c r="K856" s="31">
        <v>1091.009</v>
      </c>
      <c r="L856" s="31" t="s">
        <v>108</v>
      </c>
      <c r="M856" s="31" t="s">
        <v>108</v>
      </c>
      <c r="N856" s="31" t="s">
        <v>108</v>
      </c>
      <c r="O856" s="31" t="s">
        <v>108</v>
      </c>
      <c r="P856" s="31" t="s">
        <v>108</v>
      </c>
      <c r="Q856" s="31" t="s">
        <v>108</v>
      </c>
      <c r="R856" s="31">
        <v>91.97</v>
      </c>
      <c r="S856" s="31" t="s">
        <v>108</v>
      </c>
    </row>
    <row r="857" spans="1:19" x14ac:dyDescent="0.35">
      <c r="A857" s="2">
        <v>34067</v>
      </c>
      <c r="B857" s="31" t="s">
        <v>108</v>
      </c>
      <c r="C857" s="31">
        <v>289.38099999999997</v>
      </c>
      <c r="D857" s="31" t="s">
        <v>108</v>
      </c>
      <c r="E857" s="31">
        <v>134.40459999999999</v>
      </c>
      <c r="F857" s="31">
        <v>53.159599999999998</v>
      </c>
      <c r="G857" s="31">
        <v>169.3631</v>
      </c>
      <c r="H857" s="31">
        <v>16.4221</v>
      </c>
      <c r="I857" s="31">
        <v>1234.558</v>
      </c>
      <c r="J857" s="31">
        <v>2095.0059999999999</v>
      </c>
      <c r="K857" s="31">
        <v>1090.6690000000001</v>
      </c>
      <c r="L857" s="31" t="s">
        <v>108</v>
      </c>
      <c r="M857" s="31" t="s">
        <v>108</v>
      </c>
      <c r="N857" s="31" t="s">
        <v>108</v>
      </c>
      <c r="O857" s="31" t="s">
        <v>108</v>
      </c>
      <c r="P857" s="31" t="s">
        <v>108</v>
      </c>
      <c r="Q857" s="31" t="s">
        <v>108</v>
      </c>
      <c r="R857" s="31">
        <v>91.25</v>
      </c>
      <c r="S857" s="31" t="s">
        <v>108</v>
      </c>
    </row>
    <row r="858" spans="1:19" x14ac:dyDescent="0.35">
      <c r="A858" s="2">
        <v>34068</v>
      </c>
      <c r="B858" s="31" t="s">
        <v>108</v>
      </c>
      <c r="C858" s="31">
        <v>289.38099999999997</v>
      </c>
      <c r="D858" s="31" t="s">
        <v>108</v>
      </c>
      <c r="E858" s="31">
        <v>134.40459999999999</v>
      </c>
      <c r="F858" s="31">
        <v>53.159599999999998</v>
      </c>
      <c r="G858" s="31">
        <v>169.3631</v>
      </c>
      <c r="H858" s="31">
        <v>16.4221</v>
      </c>
      <c r="I858" s="31">
        <v>1242.3720000000001</v>
      </c>
      <c r="J858" s="31">
        <v>2095.0059999999999</v>
      </c>
      <c r="K858" s="31">
        <v>1090.6690000000001</v>
      </c>
      <c r="L858" s="31" t="s">
        <v>108</v>
      </c>
      <c r="M858" s="31" t="s">
        <v>108</v>
      </c>
      <c r="N858" s="31" t="s">
        <v>108</v>
      </c>
      <c r="O858" s="31" t="s">
        <v>108</v>
      </c>
      <c r="P858" s="31" t="s">
        <v>108</v>
      </c>
      <c r="Q858" s="31" t="s">
        <v>108</v>
      </c>
      <c r="R858" s="31">
        <v>91.22</v>
      </c>
      <c r="S858" s="31" t="s">
        <v>108</v>
      </c>
    </row>
    <row r="859" spans="1:19" x14ac:dyDescent="0.35">
      <c r="A859" s="2">
        <v>34071</v>
      </c>
      <c r="B859" s="31" t="s">
        <v>108</v>
      </c>
      <c r="C859" s="31">
        <v>290.88099999999997</v>
      </c>
      <c r="D859" s="31" t="s">
        <v>108</v>
      </c>
      <c r="E859" s="31">
        <v>135.78200000000001</v>
      </c>
      <c r="F859" s="31">
        <v>53.049799999999998</v>
      </c>
      <c r="G859" s="31">
        <v>169.68870000000001</v>
      </c>
      <c r="H859" s="31">
        <v>16.7212</v>
      </c>
      <c r="I859" s="31">
        <v>1245.82</v>
      </c>
      <c r="J859" s="31">
        <v>2099.0920000000001</v>
      </c>
      <c r="K859" s="31">
        <v>1090.6690000000001</v>
      </c>
      <c r="L859" s="31" t="s">
        <v>108</v>
      </c>
      <c r="M859" s="31" t="s">
        <v>108</v>
      </c>
      <c r="N859" s="31" t="s">
        <v>108</v>
      </c>
      <c r="O859" s="31" t="s">
        <v>108</v>
      </c>
      <c r="P859" s="31" t="s">
        <v>108</v>
      </c>
      <c r="Q859" s="31" t="s">
        <v>108</v>
      </c>
      <c r="R859" s="31">
        <v>90.67</v>
      </c>
      <c r="S859" s="31" t="s">
        <v>108</v>
      </c>
    </row>
    <row r="860" spans="1:19" x14ac:dyDescent="0.35">
      <c r="A860" s="2">
        <v>34072</v>
      </c>
      <c r="B860" s="31" t="s">
        <v>108</v>
      </c>
      <c r="C860" s="31">
        <v>291.70499999999998</v>
      </c>
      <c r="D860" s="31" t="s">
        <v>108</v>
      </c>
      <c r="E860" s="31">
        <v>136.12459999999999</v>
      </c>
      <c r="F860" s="31">
        <v>53.143900000000002</v>
      </c>
      <c r="G860" s="31">
        <v>169.03870000000001</v>
      </c>
      <c r="H860" s="31">
        <v>16.867999999999999</v>
      </c>
      <c r="I860" s="31">
        <v>1242.6020000000001</v>
      </c>
      <c r="J860" s="31">
        <v>2095.59</v>
      </c>
      <c r="K860" s="31">
        <v>1095.4349999999999</v>
      </c>
      <c r="L860" s="31" t="s">
        <v>108</v>
      </c>
      <c r="M860" s="31" t="s">
        <v>108</v>
      </c>
      <c r="N860" s="31" t="s">
        <v>108</v>
      </c>
      <c r="O860" s="31" t="s">
        <v>108</v>
      </c>
      <c r="P860" s="31" t="s">
        <v>108</v>
      </c>
      <c r="Q860" s="31" t="s">
        <v>108</v>
      </c>
      <c r="R860" s="31">
        <v>89.97</v>
      </c>
      <c r="S860" s="31" t="s">
        <v>108</v>
      </c>
    </row>
    <row r="861" spans="1:19" x14ac:dyDescent="0.35">
      <c r="A861" s="2">
        <v>34073</v>
      </c>
      <c r="B861" s="31" t="s">
        <v>108</v>
      </c>
      <c r="C861" s="31">
        <v>291.82</v>
      </c>
      <c r="D861" s="31" t="s">
        <v>108</v>
      </c>
      <c r="E861" s="31">
        <v>133.23159999999999</v>
      </c>
      <c r="F861" s="31">
        <v>53.457599999999999</v>
      </c>
      <c r="G861" s="31">
        <v>168.86940000000001</v>
      </c>
      <c r="H861" s="31">
        <v>16.600300000000001</v>
      </c>
      <c r="I861" s="31">
        <v>1247.5440000000001</v>
      </c>
      <c r="J861" s="31">
        <v>2100.8429999999998</v>
      </c>
      <c r="K861" s="31">
        <v>1092.712</v>
      </c>
      <c r="L861" s="31" t="s">
        <v>108</v>
      </c>
      <c r="M861" s="31" t="s">
        <v>108</v>
      </c>
      <c r="N861" s="31" t="s">
        <v>108</v>
      </c>
      <c r="O861" s="31" t="s">
        <v>108</v>
      </c>
      <c r="P861" s="31" t="s">
        <v>108</v>
      </c>
      <c r="Q861" s="31" t="s">
        <v>108</v>
      </c>
      <c r="R861" s="31">
        <v>90.51</v>
      </c>
      <c r="S861" s="31" t="s">
        <v>108</v>
      </c>
    </row>
    <row r="862" spans="1:19" x14ac:dyDescent="0.35">
      <c r="A862" s="2">
        <v>34074</v>
      </c>
      <c r="B862" s="31" t="s">
        <v>108</v>
      </c>
      <c r="C862" s="31">
        <v>290.72300000000001</v>
      </c>
      <c r="D862" s="31" t="s">
        <v>108</v>
      </c>
      <c r="E862" s="31">
        <v>131.41890000000001</v>
      </c>
      <c r="F862" s="31">
        <v>53.0655</v>
      </c>
      <c r="G862" s="31">
        <v>167.31950000000001</v>
      </c>
      <c r="H862" s="31">
        <v>16.583100000000002</v>
      </c>
      <c r="I862" s="31">
        <v>1247.3140000000001</v>
      </c>
      <c r="J862" s="31">
        <v>2104.3449999999998</v>
      </c>
      <c r="K862" s="31">
        <v>1092.712</v>
      </c>
      <c r="L862" s="31" t="s">
        <v>108</v>
      </c>
      <c r="M862" s="31" t="s">
        <v>108</v>
      </c>
      <c r="N862" s="31" t="s">
        <v>108</v>
      </c>
      <c r="O862" s="31" t="s">
        <v>108</v>
      </c>
      <c r="P862" s="31" t="s">
        <v>108</v>
      </c>
      <c r="Q862" s="31" t="s">
        <v>108</v>
      </c>
      <c r="R862" s="31">
        <v>90.95</v>
      </c>
      <c r="S862" s="31" t="s">
        <v>108</v>
      </c>
    </row>
    <row r="863" spans="1:19" x14ac:dyDescent="0.35">
      <c r="A863" s="2">
        <v>34075</v>
      </c>
      <c r="B863" s="31" t="s">
        <v>108</v>
      </c>
      <c r="C863" s="31">
        <v>290.43700000000001</v>
      </c>
      <c r="D863" s="31" t="s">
        <v>108</v>
      </c>
      <c r="E863" s="31">
        <v>125.9884</v>
      </c>
      <c r="F863" s="31">
        <v>53.363500000000002</v>
      </c>
      <c r="G863" s="31">
        <v>166.2627</v>
      </c>
      <c r="H863" s="31">
        <v>16.254799999999999</v>
      </c>
      <c r="I863" s="31">
        <v>1247.1990000000001</v>
      </c>
      <c r="J863" s="31">
        <v>2102.5940000000001</v>
      </c>
      <c r="K863" s="31">
        <v>1093.5060000000001</v>
      </c>
      <c r="L863" s="31" t="s">
        <v>108</v>
      </c>
      <c r="M863" s="31" t="s">
        <v>108</v>
      </c>
      <c r="N863" s="31" t="s">
        <v>108</v>
      </c>
      <c r="O863" s="31" t="s">
        <v>108</v>
      </c>
      <c r="P863" s="31" t="s">
        <v>108</v>
      </c>
      <c r="Q863" s="31" t="s">
        <v>108</v>
      </c>
      <c r="R863" s="31">
        <v>91.31</v>
      </c>
      <c r="S863" s="31" t="s">
        <v>108</v>
      </c>
    </row>
    <row r="864" spans="1:19" x14ac:dyDescent="0.35">
      <c r="A864" s="2">
        <v>34078</v>
      </c>
      <c r="B864" s="31" t="s">
        <v>108</v>
      </c>
      <c r="C864" s="31">
        <v>289.483</v>
      </c>
      <c r="D864" s="31" t="s">
        <v>108</v>
      </c>
      <c r="E864" s="31">
        <v>126.5069</v>
      </c>
      <c r="F864" s="31">
        <v>53.567399999999999</v>
      </c>
      <c r="G864" s="31">
        <v>166.61500000000001</v>
      </c>
      <c r="H864" s="31">
        <v>15.7712</v>
      </c>
      <c r="I864" s="31">
        <v>1249.3820000000001</v>
      </c>
      <c r="J864" s="31">
        <v>2105.5120000000002</v>
      </c>
      <c r="K864" s="31">
        <v>1093.96</v>
      </c>
      <c r="L864" s="31" t="s">
        <v>108</v>
      </c>
      <c r="M864" s="31" t="s">
        <v>108</v>
      </c>
      <c r="N864" s="31" t="s">
        <v>108</v>
      </c>
      <c r="O864" s="31" t="s">
        <v>108</v>
      </c>
      <c r="P864" s="31" t="s">
        <v>108</v>
      </c>
      <c r="Q864" s="31" t="s">
        <v>108</v>
      </c>
      <c r="R864" s="31">
        <v>90.37</v>
      </c>
      <c r="S864" s="31" t="s">
        <v>108</v>
      </c>
    </row>
    <row r="865" spans="1:19" x14ac:dyDescent="0.35">
      <c r="A865" s="2">
        <v>34079</v>
      </c>
      <c r="B865" s="31" t="s">
        <v>108</v>
      </c>
      <c r="C865" s="31">
        <v>289.673</v>
      </c>
      <c r="D865" s="31" t="s">
        <v>108</v>
      </c>
      <c r="E865" s="31">
        <v>122.27970000000001</v>
      </c>
      <c r="F865" s="31">
        <v>53.5047</v>
      </c>
      <c r="G865" s="31">
        <v>167.17859999999999</v>
      </c>
      <c r="H865" s="31">
        <v>15.788399999999999</v>
      </c>
      <c r="I865" s="31">
        <v>1254.3230000000001</v>
      </c>
      <c r="J865" s="31">
        <v>2105.5120000000002</v>
      </c>
      <c r="K865" s="31">
        <v>1090.6690000000001</v>
      </c>
      <c r="L865" s="31" t="s">
        <v>108</v>
      </c>
      <c r="M865" s="31" t="s">
        <v>108</v>
      </c>
      <c r="N865" s="31" t="s">
        <v>108</v>
      </c>
      <c r="O865" s="31" t="s">
        <v>108</v>
      </c>
      <c r="P865" s="31" t="s">
        <v>108</v>
      </c>
      <c r="Q865" s="31" t="s">
        <v>108</v>
      </c>
      <c r="R865" s="31">
        <v>90.18</v>
      </c>
      <c r="S865" s="31" t="s">
        <v>108</v>
      </c>
    </row>
    <row r="866" spans="1:19" x14ac:dyDescent="0.35">
      <c r="A866" s="2">
        <v>34080</v>
      </c>
      <c r="B866" s="31" t="s">
        <v>108</v>
      </c>
      <c r="C866" s="31">
        <v>288.43299999999999</v>
      </c>
      <c r="D866" s="31" t="s">
        <v>108</v>
      </c>
      <c r="E866" s="31">
        <v>123.9648</v>
      </c>
      <c r="F866" s="31">
        <v>53.441899999999997</v>
      </c>
      <c r="G866" s="31">
        <v>166.7559</v>
      </c>
      <c r="H866" s="31">
        <v>15.8575</v>
      </c>
      <c r="I866" s="31">
        <v>1256.3920000000001</v>
      </c>
      <c r="J866" s="31">
        <v>2107.8470000000002</v>
      </c>
      <c r="K866" s="31">
        <v>1086.356</v>
      </c>
      <c r="L866" s="31" t="s">
        <v>108</v>
      </c>
      <c r="M866" s="31" t="s">
        <v>108</v>
      </c>
      <c r="N866" s="31" t="s">
        <v>108</v>
      </c>
      <c r="O866" s="31" t="s">
        <v>108</v>
      </c>
      <c r="P866" s="31" t="s">
        <v>108</v>
      </c>
      <c r="Q866" s="31" t="s">
        <v>108</v>
      </c>
      <c r="R866" s="31">
        <v>90.33</v>
      </c>
      <c r="S866" s="31" t="s">
        <v>108</v>
      </c>
    </row>
    <row r="867" spans="1:19" x14ac:dyDescent="0.35">
      <c r="A867" s="2">
        <v>34081</v>
      </c>
      <c r="B867" s="31" t="s">
        <v>108</v>
      </c>
      <c r="C867" s="31">
        <v>287.05</v>
      </c>
      <c r="D867" s="31" t="s">
        <v>108</v>
      </c>
      <c r="E867" s="31">
        <v>124.70310000000001</v>
      </c>
      <c r="F867" s="31">
        <v>53.520299999999999</v>
      </c>
      <c r="G867" s="31">
        <v>167.31950000000001</v>
      </c>
      <c r="H867" s="31">
        <v>15.9612</v>
      </c>
      <c r="I867" s="31">
        <v>1257.886</v>
      </c>
      <c r="J867" s="31">
        <v>2111.933</v>
      </c>
      <c r="K867" s="31">
        <v>1093.0519999999999</v>
      </c>
      <c r="L867" s="31" t="s">
        <v>108</v>
      </c>
      <c r="M867" s="31" t="s">
        <v>108</v>
      </c>
      <c r="N867" s="31" t="s">
        <v>108</v>
      </c>
      <c r="O867" s="31" t="s">
        <v>108</v>
      </c>
      <c r="P867" s="31" t="s">
        <v>108</v>
      </c>
      <c r="Q867" s="31" t="s">
        <v>108</v>
      </c>
      <c r="R867" s="31">
        <v>89.84</v>
      </c>
      <c r="S867" s="31" t="s">
        <v>108</v>
      </c>
    </row>
    <row r="868" spans="1:19" x14ac:dyDescent="0.35">
      <c r="A868" s="2">
        <v>34082</v>
      </c>
      <c r="B868" s="31" t="s">
        <v>108</v>
      </c>
      <c r="C868" s="31">
        <v>288.38600000000002</v>
      </c>
      <c r="D868" s="31" t="s">
        <v>108</v>
      </c>
      <c r="E868" s="31">
        <v>127.0354</v>
      </c>
      <c r="F868" s="31">
        <v>54.508600000000001</v>
      </c>
      <c r="G868" s="31">
        <v>167.46039999999999</v>
      </c>
      <c r="H868" s="31">
        <v>16.082100000000001</v>
      </c>
      <c r="I868" s="31">
        <v>1260.069</v>
      </c>
      <c r="J868" s="31">
        <v>2106.6799999999998</v>
      </c>
      <c r="K868" s="31">
        <v>1086.6959999999999</v>
      </c>
      <c r="L868" s="31" t="s">
        <v>108</v>
      </c>
      <c r="M868" s="31" t="s">
        <v>108</v>
      </c>
      <c r="N868" s="31" t="s">
        <v>108</v>
      </c>
      <c r="O868" s="31" t="s">
        <v>108</v>
      </c>
      <c r="P868" s="31" t="s">
        <v>108</v>
      </c>
      <c r="Q868" s="31" t="s">
        <v>108</v>
      </c>
      <c r="R868" s="31">
        <v>89.38</v>
      </c>
      <c r="S868" s="31" t="s">
        <v>108</v>
      </c>
    </row>
    <row r="869" spans="1:19" x14ac:dyDescent="0.35">
      <c r="A869" s="2">
        <v>34085</v>
      </c>
      <c r="B869" s="31" t="s">
        <v>108</v>
      </c>
      <c r="C869" s="31">
        <v>287.28899999999999</v>
      </c>
      <c r="D869" s="31" t="s">
        <v>108</v>
      </c>
      <c r="E869" s="31">
        <v>127.1096</v>
      </c>
      <c r="F869" s="31">
        <v>55.4968</v>
      </c>
      <c r="G869" s="31">
        <v>168.37620000000001</v>
      </c>
      <c r="H869" s="31">
        <v>16.427600000000002</v>
      </c>
      <c r="I869" s="31">
        <v>1258.23</v>
      </c>
      <c r="J869" s="31">
        <v>2101.4270000000001</v>
      </c>
      <c r="K869" s="31">
        <v>1081.135</v>
      </c>
      <c r="L869" s="31" t="s">
        <v>108</v>
      </c>
      <c r="M869" s="31" t="s">
        <v>108</v>
      </c>
      <c r="N869" s="31" t="s">
        <v>108</v>
      </c>
      <c r="O869" s="31" t="s">
        <v>108</v>
      </c>
      <c r="P869" s="31" t="s">
        <v>108</v>
      </c>
      <c r="Q869" s="31" t="s">
        <v>108</v>
      </c>
      <c r="R869" s="31">
        <v>88.6</v>
      </c>
      <c r="S869" s="31" t="s">
        <v>108</v>
      </c>
    </row>
    <row r="870" spans="1:19" x14ac:dyDescent="0.35">
      <c r="A870" s="2">
        <v>34086</v>
      </c>
      <c r="B870" s="31" t="s">
        <v>108</v>
      </c>
      <c r="C870" s="31">
        <v>286.33499999999998</v>
      </c>
      <c r="D870" s="31" t="s">
        <v>108</v>
      </c>
      <c r="E870" s="31">
        <v>126.8865</v>
      </c>
      <c r="F870" s="31">
        <v>55.2301</v>
      </c>
      <c r="G870" s="31">
        <v>167.5308</v>
      </c>
      <c r="H870" s="31">
        <v>16.496700000000001</v>
      </c>
      <c r="I870" s="31">
        <v>1250.646</v>
      </c>
      <c r="J870" s="31">
        <v>2090.9209999999998</v>
      </c>
      <c r="K870" s="31">
        <v>1083.2919999999999</v>
      </c>
      <c r="L870" s="31" t="s">
        <v>108</v>
      </c>
      <c r="M870" s="31" t="s">
        <v>108</v>
      </c>
      <c r="N870" s="31" t="s">
        <v>108</v>
      </c>
      <c r="O870" s="31" t="s">
        <v>108</v>
      </c>
      <c r="P870" s="31" t="s">
        <v>108</v>
      </c>
      <c r="Q870" s="31" t="s">
        <v>108</v>
      </c>
      <c r="R870" s="31">
        <v>89.59</v>
      </c>
      <c r="S870" s="31" t="s">
        <v>108</v>
      </c>
    </row>
    <row r="871" spans="1:19" x14ac:dyDescent="0.35">
      <c r="A871" s="2">
        <v>34087</v>
      </c>
      <c r="B871" s="31" t="s">
        <v>108</v>
      </c>
      <c r="C871" s="31">
        <v>287.33600000000001</v>
      </c>
      <c r="D871" s="31" t="s">
        <v>108</v>
      </c>
      <c r="E871" s="31">
        <v>124.6962</v>
      </c>
      <c r="F871" s="31">
        <v>55.590899999999998</v>
      </c>
      <c r="G871" s="31">
        <v>166.68539999999999</v>
      </c>
      <c r="H871" s="31">
        <v>16.306699999999999</v>
      </c>
      <c r="I871" s="31">
        <v>1235.7070000000001</v>
      </c>
      <c r="J871" s="31">
        <v>2090.337</v>
      </c>
      <c r="K871" s="31">
        <v>1079.6600000000001</v>
      </c>
      <c r="L871" s="31" t="s">
        <v>108</v>
      </c>
      <c r="M871" s="31" t="s">
        <v>108</v>
      </c>
      <c r="N871" s="31" t="s">
        <v>108</v>
      </c>
      <c r="O871" s="31" t="s">
        <v>108</v>
      </c>
      <c r="P871" s="31" t="s">
        <v>108</v>
      </c>
      <c r="Q871" s="31" t="s">
        <v>108</v>
      </c>
      <c r="R871" s="31">
        <v>89.27</v>
      </c>
      <c r="S871" s="31" t="s">
        <v>108</v>
      </c>
    </row>
    <row r="872" spans="1:19" x14ac:dyDescent="0.35">
      <c r="A872" s="2">
        <v>34088</v>
      </c>
      <c r="B872" s="31" t="s">
        <v>108</v>
      </c>
      <c r="C872" s="31">
        <v>293.77600000000001</v>
      </c>
      <c r="D872" s="31" t="s">
        <v>108</v>
      </c>
      <c r="E872" s="31">
        <v>123.72369999999999</v>
      </c>
      <c r="F872" s="31">
        <v>56.061500000000002</v>
      </c>
      <c r="G872" s="31">
        <v>166.33320000000001</v>
      </c>
      <c r="H872" s="31">
        <v>16.064800000000002</v>
      </c>
      <c r="I872" s="31">
        <v>1235.7070000000001</v>
      </c>
      <c r="J872" s="31">
        <v>2097.9250000000002</v>
      </c>
      <c r="K872" s="31">
        <v>1074.212</v>
      </c>
      <c r="L872" s="31" t="s">
        <v>108</v>
      </c>
      <c r="M872" s="31" t="s">
        <v>108</v>
      </c>
      <c r="N872" s="31" t="s">
        <v>108</v>
      </c>
      <c r="O872" s="31" t="s">
        <v>108</v>
      </c>
      <c r="P872" s="31" t="s">
        <v>108</v>
      </c>
      <c r="Q872" s="31" t="s">
        <v>108</v>
      </c>
      <c r="R872" s="31">
        <v>89.25</v>
      </c>
      <c r="S872" s="31" t="s">
        <v>108</v>
      </c>
    </row>
    <row r="873" spans="1:19" x14ac:dyDescent="0.35">
      <c r="A873" s="2">
        <v>34089</v>
      </c>
      <c r="B873" s="31" t="s">
        <v>108</v>
      </c>
      <c r="C873" s="31">
        <v>293.29899999999998</v>
      </c>
      <c r="D873" s="31" t="s">
        <v>108</v>
      </c>
      <c r="E873" s="31">
        <v>125.4076</v>
      </c>
      <c r="F873" s="31">
        <v>56.030099999999997</v>
      </c>
      <c r="G873" s="31">
        <v>166.61500000000001</v>
      </c>
      <c r="H873" s="31">
        <v>16.168500000000002</v>
      </c>
      <c r="I873" s="31">
        <v>1237.8910000000001</v>
      </c>
      <c r="J873" s="31">
        <v>2090.9209999999998</v>
      </c>
      <c r="K873" s="31">
        <v>1075.347</v>
      </c>
      <c r="L873" s="31" t="s">
        <v>108</v>
      </c>
      <c r="M873" s="31" t="s">
        <v>108</v>
      </c>
      <c r="N873" s="31" t="s">
        <v>108</v>
      </c>
      <c r="O873" s="31" t="s">
        <v>108</v>
      </c>
      <c r="P873" s="31" t="s">
        <v>108</v>
      </c>
      <c r="Q873" s="31" t="s">
        <v>108</v>
      </c>
      <c r="R873" s="31">
        <v>89.5</v>
      </c>
      <c r="S873" s="31" t="s">
        <v>108</v>
      </c>
    </row>
    <row r="874" spans="1:19" x14ac:dyDescent="0.35">
      <c r="A874" s="2">
        <v>34092</v>
      </c>
      <c r="B874" s="31" t="s">
        <v>108</v>
      </c>
      <c r="C874" s="31">
        <v>294.82499999999999</v>
      </c>
      <c r="D874" s="31" t="s">
        <v>108</v>
      </c>
      <c r="E874" s="31">
        <v>123.7535</v>
      </c>
      <c r="F874" s="31">
        <v>55.732100000000003</v>
      </c>
      <c r="G874" s="31">
        <v>167.38990000000001</v>
      </c>
      <c r="H874" s="31">
        <v>16.168500000000002</v>
      </c>
      <c r="I874" s="31">
        <v>1237.8910000000001</v>
      </c>
      <c r="J874" s="31">
        <v>2103.1779999999999</v>
      </c>
      <c r="K874" s="31">
        <v>1076.2550000000001</v>
      </c>
      <c r="L874" s="31" t="s">
        <v>108</v>
      </c>
      <c r="M874" s="31" t="s">
        <v>108</v>
      </c>
      <c r="N874" s="31" t="s">
        <v>108</v>
      </c>
      <c r="O874" s="31" t="s">
        <v>108</v>
      </c>
      <c r="P874" s="31" t="s">
        <v>108</v>
      </c>
      <c r="Q874" s="31" t="s">
        <v>108</v>
      </c>
      <c r="R874" s="31">
        <v>89.32</v>
      </c>
      <c r="S874" s="31" t="s">
        <v>108</v>
      </c>
    </row>
    <row r="875" spans="1:19" x14ac:dyDescent="0.35">
      <c r="A875" s="2">
        <v>34093</v>
      </c>
      <c r="B875" s="31" t="s">
        <v>108</v>
      </c>
      <c r="C875" s="31">
        <v>293.77600000000001</v>
      </c>
      <c r="D875" s="31" t="s">
        <v>108</v>
      </c>
      <c r="E875" s="31">
        <v>121.1785</v>
      </c>
      <c r="F875" s="31">
        <v>55.794800000000002</v>
      </c>
      <c r="G875" s="31">
        <v>166.61500000000001</v>
      </c>
      <c r="H875" s="31">
        <v>16.082100000000001</v>
      </c>
      <c r="I875" s="31">
        <v>1237.8910000000001</v>
      </c>
      <c r="J875" s="31">
        <v>2106.096</v>
      </c>
      <c r="K875" s="31">
        <v>1076.1420000000001</v>
      </c>
      <c r="L875" s="31" t="s">
        <v>108</v>
      </c>
      <c r="M875" s="31" t="s">
        <v>108</v>
      </c>
      <c r="N875" s="31" t="s">
        <v>108</v>
      </c>
      <c r="O875" s="31" t="s">
        <v>108</v>
      </c>
      <c r="P875" s="31" t="s">
        <v>108</v>
      </c>
      <c r="Q875" s="31" t="s">
        <v>108</v>
      </c>
      <c r="R875" s="31">
        <v>89</v>
      </c>
      <c r="S875" s="31" t="s">
        <v>108</v>
      </c>
    </row>
    <row r="876" spans="1:19" x14ac:dyDescent="0.35">
      <c r="A876" s="2">
        <v>34094</v>
      </c>
      <c r="B876" s="31" t="s">
        <v>108</v>
      </c>
      <c r="C876" s="31">
        <v>294.34800000000001</v>
      </c>
      <c r="D876" s="31" t="s">
        <v>108</v>
      </c>
      <c r="E876" s="31">
        <v>120.9556</v>
      </c>
      <c r="F876" s="31">
        <v>55.763399999999997</v>
      </c>
      <c r="G876" s="31">
        <v>167.8126</v>
      </c>
      <c r="H876" s="31">
        <v>16.2376</v>
      </c>
      <c r="I876" s="31">
        <v>1237.8910000000001</v>
      </c>
      <c r="J876" s="31">
        <v>2106.096</v>
      </c>
      <c r="K876" s="31">
        <v>1079.546</v>
      </c>
      <c r="L876" s="31" t="s">
        <v>108</v>
      </c>
      <c r="M876" s="31" t="s">
        <v>108</v>
      </c>
      <c r="N876" s="31" t="s">
        <v>108</v>
      </c>
      <c r="O876" s="31" t="s">
        <v>108</v>
      </c>
      <c r="P876" s="31" t="s">
        <v>108</v>
      </c>
      <c r="Q876" s="31" t="s">
        <v>108</v>
      </c>
      <c r="R876" s="31">
        <v>89.11</v>
      </c>
      <c r="S876" s="31" t="s">
        <v>108</v>
      </c>
    </row>
    <row r="877" spans="1:19" x14ac:dyDescent="0.35">
      <c r="A877" s="2">
        <v>34095</v>
      </c>
      <c r="B877" s="31" t="s">
        <v>108</v>
      </c>
      <c r="C877" s="31">
        <v>294.77699999999999</v>
      </c>
      <c r="D877" s="31" t="s">
        <v>108</v>
      </c>
      <c r="E877" s="31">
        <v>115.69329999999999</v>
      </c>
      <c r="F877" s="31">
        <v>56.202599999999997</v>
      </c>
      <c r="G877" s="31">
        <v>169.2216</v>
      </c>
      <c r="H877" s="31">
        <v>16.254799999999999</v>
      </c>
      <c r="I877" s="31">
        <v>1246.739</v>
      </c>
      <c r="J877" s="31">
        <v>2109.598</v>
      </c>
      <c r="K877" s="31">
        <v>1074.4390000000001</v>
      </c>
      <c r="L877" s="31" t="s">
        <v>108</v>
      </c>
      <c r="M877" s="31" t="s">
        <v>108</v>
      </c>
      <c r="N877" s="31" t="s">
        <v>108</v>
      </c>
      <c r="O877" s="31" t="s">
        <v>108</v>
      </c>
      <c r="P877" s="31" t="s">
        <v>108</v>
      </c>
      <c r="Q877" s="31" t="s">
        <v>108</v>
      </c>
      <c r="R877" s="31">
        <v>88.77</v>
      </c>
      <c r="S877" s="31" t="s">
        <v>108</v>
      </c>
    </row>
    <row r="878" spans="1:19" x14ac:dyDescent="0.35">
      <c r="A878" s="2">
        <v>34096</v>
      </c>
      <c r="B878" s="31" t="s">
        <v>108</v>
      </c>
      <c r="C878" s="31">
        <v>293.15499999999997</v>
      </c>
      <c r="D878" s="31" t="s">
        <v>108</v>
      </c>
      <c r="E878" s="31">
        <v>114.79819999999999</v>
      </c>
      <c r="F878" s="31">
        <v>56.061500000000002</v>
      </c>
      <c r="G878" s="31">
        <v>170.7715</v>
      </c>
      <c r="H878" s="31">
        <v>16.133900000000001</v>
      </c>
      <c r="I878" s="31">
        <v>1245.7049999999999</v>
      </c>
      <c r="J878" s="31">
        <v>2106.096</v>
      </c>
      <c r="K878" s="31">
        <v>1074.78</v>
      </c>
      <c r="L878" s="31" t="s">
        <v>108</v>
      </c>
      <c r="M878" s="31" t="s">
        <v>108</v>
      </c>
      <c r="N878" s="31" t="s">
        <v>108</v>
      </c>
      <c r="O878" s="31" t="s">
        <v>108</v>
      </c>
      <c r="P878" s="31" t="s">
        <v>108</v>
      </c>
      <c r="Q878" s="31" t="s">
        <v>108</v>
      </c>
      <c r="R878" s="31">
        <v>89.23</v>
      </c>
      <c r="S878" s="31" t="s">
        <v>108</v>
      </c>
    </row>
    <row r="879" spans="1:19" x14ac:dyDescent="0.35">
      <c r="A879" s="2">
        <v>34099</v>
      </c>
      <c r="B879" s="31" t="s">
        <v>108</v>
      </c>
      <c r="C879" s="31">
        <v>293.89100000000002</v>
      </c>
      <c r="D879" s="31" t="s">
        <v>108</v>
      </c>
      <c r="E879" s="31">
        <v>115.82510000000001</v>
      </c>
      <c r="F879" s="31">
        <v>56.030099999999997</v>
      </c>
      <c r="G879" s="31">
        <v>170.06700000000001</v>
      </c>
      <c r="H879" s="31">
        <v>15.8057</v>
      </c>
      <c r="I879" s="31">
        <v>1240.3040000000001</v>
      </c>
      <c r="J879" s="31">
        <v>2110.7649999999999</v>
      </c>
      <c r="K879" s="31">
        <v>1074.212</v>
      </c>
      <c r="L879" s="31" t="s">
        <v>108</v>
      </c>
      <c r="M879" s="31" t="s">
        <v>108</v>
      </c>
      <c r="N879" s="31" t="s">
        <v>108</v>
      </c>
      <c r="O879" s="31" t="s">
        <v>108</v>
      </c>
      <c r="P879" s="31" t="s">
        <v>108</v>
      </c>
      <c r="Q879" s="31" t="s">
        <v>108</v>
      </c>
      <c r="R879" s="31">
        <v>90.52</v>
      </c>
      <c r="S879" s="31" t="s">
        <v>108</v>
      </c>
    </row>
    <row r="880" spans="1:19" x14ac:dyDescent="0.35">
      <c r="A880" s="2">
        <v>34100</v>
      </c>
      <c r="B880" s="31" t="s">
        <v>108</v>
      </c>
      <c r="C880" s="31">
        <v>291.90199999999999</v>
      </c>
      <c r="D880" s="31" t="s">
        <v>108</v>
      </c>
      <c r="E880" s="31">
        <v>117.7895</v>
      </c>
      <c r="F880" s="31">
        <v>56.052</v>
      </c>
      <c r="G880" s="31">
        <v>170.34880000000001</v>
      </c>
      <c r="H880" s="31">
        <v>15.7194</v>
      </c>
      <c r="I880" s="31">
        <v>1238.58</v>
      </c>
      <c r="J880" s="31">
        <v>2111.3490000000002</v>
      </c>
      <c r="K880" s="31">
        <v>1076.1420000000001</v>
      </c>
      <c r="L880" s="31" t="s">
        <v>108</v>
      </c>
      <c r="M880" s="31" t="s">
        <v>108</v>
      </c>
      <c r="N880" s="31" t="s">
        <v>108</v>
      </c>
      <c r="O880" s="31" t="s">
        <v>108</v>
      </c>
      <c r="P880" s="31" t="s">
        <v>108</v>
      </c>
      <c r="Q880" s="31" t="s">
        <v>108</v>
      </c>
      <c r="R880" s="31">
        <v>90.51</v>
      </c>
      <c r="S880" s="31" t="s">
        <v>108</v>
      </c>
    </row>
    <row r="881" spans="1:19" x14ac:dyDescent="0.35">
      <c r="A881" s="2">
        <v>34101</v>
      </c>
      <c r="B881" s="31" t="s">
        <v>108</v>
      </c>
      <c r="C881" s="31">
        <v>289.95</v>
      </c>
      <c r="D881" s="31" t="s">
        <v>108</v>
      </c>
      <c r="E881" s="31">
        <v>121.58450000000001</v>
      </c>
      <c r="F881" s="31">
        <v>56.7654</v>
      </c>
      <c r="G881" s="31">
        <v>169.2216</v>
      </c>
      <c r="H881" s="31">
        <v>15.581200000000001</v>
      </c>
      <c r="I881" s="31">
        <v>1238.4649999999999</v>
      </c>
      <c r="J881" s="31">
        <v>2107.8470000000002</v>
      </c>
      <c r="K881" s="31">
        <v>1080</v>
      </c>
      <c r="L881" s="31" t="s">
        <v>108</v>
      </c>
      <c r="M881" s="31" t="s">
        <v>108</v>
      </c>
      <c r="N881" s="31" t="s">
        <v>108</v>
      </c>
      <c r="O881" s="31" t="s">
        <v>108</v>
      </c>
      <c r="P881" s="31" t="s">
        <v>108</v>
      </c>
      <c r="Q881" s="31" t="s">
        <v>108</v>
      </c>
      <c r="R881" s="31">
        <v>90.58</v>
      </c>
      <c r="S881" s="31" t="s">
        <v>108</v>
      </c>
    </row>
    <row r="882" spans="1:19" x14ac:dyDescent="0.35">
      <c r="A882" s="2">
        <v>34102</v>
      </c>
      <c r="B882" s="31" t="s">
        <v>108</v>
      </c>
      <c r="C882" s="31">
        <v>284.00700000000001</v>
      </c>
      <c r="D882" s="31" t="s">
        <v>108</v>
      </c>
      <c r="E882" s="31">
        <v>122.97280000000001</v>
      </c>
      <c r="F882" s="31">
        <v>57.9499</v>
      </c>
      <c r="G882" s="31">
        <v>168.65799999999999</v>
      </c>
      <c r="H882" s="31">
        <v>15.632999999999999</v>
      </c>
      <c r="I882" s="31">
        <v>1239.729</v>
      </c>
      <c r="J882" s="31">
        <v>2098.5079999999998</v>
      </c>
      <c r="K882" s="31">
        <v>1079.433</v>
      </c>
      <c r="L882" s="31" t="s">
        <v>108</v>
      </c>
      <c r="M882" s="31" t="s">
        <v>108</v>
      </c>
      <c r="N882" s="31" t="s">
        <v>108</v>
      </c>
      <c r="O882" s="31" t="s">
        <v>108</v>
      </c>
      <c r="P882" s="31" t="s">
        <v>108</v>
      </c>
      <c r="Q882" s="31" t="s">
        <v>108</v>
      </c>
      <c r="R882" s="31">
        <v>90.93</v>
      </c>
      <c r="S882" s="31" t="s">
        <v>108</v>
      </c>
    </row>
    <row r="883" spans="1:19" x14ac:dyDescent="0.35">
      <c r="A883" s="2">
        <v>34103</v>
      </c>
      <c r="B883" s="31" t="s">
        <v>108</v>
      </c>
      <c r="C883" s="31">
        <v>281.61500000000001</v>
      </c>
      <c r="D883" s="31" t="s">
        <v>108</v>
      </c>
      <c r="E883" s="31">
        <v>117.4919</v>
      </c>
      <c r="F883" s="31">
        <v>57.778199999999998</v>
      </c>
      <c r="G883" s="31">
        <v>169.7148</v>
      </c>
      <c r="H883" s="31">
        <v>15.632999999999999</v>
      </c>
      <c r="I883" s="31">
        <v>1237.546</v>
      </c>
      <c r="J883" s="31">
        <v>2097.3409999999999</v>
      </c>
      <c r="K883" s="31">
        <v>1075.8009999999999</v>
      </c>
      <c r="L883" s="31" t="s">
        <v>108</v>
      </c>
      <c r="M883" s="31" t="s">
        <v>108</v>
      </c>
      <c r="N883" s="31" t="s">
        <v>108</v>
      </c>
      <c r="O883" s="31" t="s">
        <v>108</v>
      </c>
      <c r="P883" s="31" t="s">
        <v>108</v>
      </c>
      <c r="Q883" s="31" t="s">
        <v>108</v>
      </c>
      <c r="R883" s="31">
        <v>90.15</v>
      </c>
      <c r="S883" s="31" t="s">
        <v>108</v>
      </c>
    </row>
    <row r="884" spans="1:19" x14ac:dyDescent="0.35">
      <c r="A884" s="2">
        <v>34106</v>
      </c>
      <c r="B884" s="31" t="s">
        <v>108</v>
      </c>
      <c r="C884" s="31">
        <v>283.72000000000003</v>
      </c>
      <c r="D884" s="31" t="s">
        <v>108</v>
      </c>
      <c r="E884" s="31">
        <v>117.1961</v>
      </c>
      <c r="F884" s="31">
        <v>57.747</v>
      </c>
      <c r="G884" s="31">
        <v>168.93979999999999</v>
      </c>
      <c r="H884" s="31">
        <v>15.322100000000001</v>
      </c>
      <c r="I884" s="31">
        <v>1237.7760000000001</v>
      </c>
      <c r="J884" s="31">
        <v>2089.7530000000002</v>
      </c>
      <c r="K884" s="31">
        <v>1075.2339999999999</v>
      </c>
      <c r="L884" s="31" t="s">
        <v>108</v>
      </c>
      <c r="M884" s="31" t="s">
        <v>108</v>
      </c>
      <c r="N884" s="31" t="s">
        <v>108</v>
      </c>
      <c r="O884" s="31" t="s">
        <v>108</v>
      </c>
      <c r="P884" s="31" t="s">
        <v>108</v>
      </c>
      <c r="Q884" s="31" t="s">
        <v>108</v>
      </c>
      <c r="R884" s="31">
        <v>90.64</v>
      </c>
      <c r="S884" s="31" t="s">
        <v>108</v>
      </c>
    </row>
    <row r="885" spans="1:19" x14ac:dyDescent="0.35">
      <c r="A885" s="2">
        <v>34107</v>
      </c>
      <c r="B885" s="31" t="s">
        <v>108</v>
      </c>
      <c r="C885" s="31">
        <v>281.47199999999998</v>
      </c>
      <c r="D885" s="31" t="s">
        <v>108</v>
      </c>
      <c r="E885" s="31">
        <v>118.5809</v>
      </c>
      <c r="F885" s="31">
        <v>58.995899999999999</v>
      </c>
      <c r="G885" s="31">
        <v>170.4897</v>
      </c>
      <c r="H885" s="31">
        <v>15.253</v>
      </c>
      <c r="I885" s="31">
        <v>1230.192</v>
      </c>
      <c r="J885" s="31">
        <v>2082.7489999999998</v>
      </c>
      <c r="K885" s="31">
        <v>1071.829</v>
      </c>
      <c r="L885" s="31" t="s">
        <v>108</v>
      </c>
      <c r="M885" s="31" t="s">
        <v>108</v>
      </c>
      <c r="N885" s="31" t="s">
        <v>108</v>
      </c>
      <c r="O885" s="31" t="s">
        <v>108</v>
      </c>
      <c r="P885" s="31" t="s">
        <v>108</v>
      </c>
      <c r="Q885" s="31" t="s">
        <v>108</v>
      </c>
      <c r="R885" s="31">
        <v>90.91</v>
      </c>
      <c r="S885" s="31" t="s">
        <v>108</v>
      </c>
    </row>
    <row r="886" spans="1:19" x14ac:dyDescent="0.35">
      <c r="A886" s="2">
        <v>34108</v>
      </c>
      <c r="B886" s="31" t="s">
        <v>108</v>
      </c>
      <c r="C886" s="31">
        <v>283.43299999999999</v>
      </c>
      <c r="D886" s="31" t="s">
        <v>108</v>
      </c>
      <c r="E886" s="31">
        <v>119.16800000000001</v>
      </c>
      <c r="F886" s="31">
        <v>58.7149</v>
      </c>
      <c r="G886" s="31">
        <v>169.2216</v>
      </c>
      <c r="H886" s="31">
        <v>15.477499999999999</v>
      </c>
      <c r="I886" s="31">
        <v>1228.3530000000001</v>
      </c>
      <c r="J886" s="31">
        <v>2090.337</v>
      </c>
      <c r="K886" s="31">
        <v>1069.673</v>
      </c>
      <c r="L886" s="31" t="s">
        <v>108</v>
      </c>
      <c r="M886" s="31" t="s">
        <v>108</v>
      </c>
      <c r="N886" s="31" t="s">
        <v>108</v>
      </c>
      <c r="O886" s="31" t="s">
        <v>108</v>
      </c>
      <c r="P886" s="31" t="s">
        <v>108</v>
      </c>
      <c r="Q886" s="31" t="s">
        <v>108</v>
      </c>
      <c r="R886" s="31">
        <v>90.67</v>
      </c>
      <c r="S886" s="31" t="s">
        <v>108</v>
      </c>
    </row>
    <row r="887" spans="1:19" x14ac:dyDescent="0.35">
      <c r="A887" s="2">
        <v>34109</v>
      </c>
      <c r="B887" s="31" t="s">
        <v>108</v>
      </c>
      <c r="C887" s="31">
        <v>284.86900000000003</v>
      </c>
      <c r="D887" s="31" t="s">
        <v>108</v>
      </c>
      <c r="E887" s="31">
        <v>121.6942</v>
      </c>
      <c r="F887" s="31">
        <v>58.792999999999999</v>
      </c>
      <c r="G887" s="31">
        <v>170.06700000000001</v>
      </c>
      <c r="H887" s="31">
        <v>15.5121</v>
      </c>
      <c r="I887" s="31">
        <v>1230.192</v>
      </c>
      <c r="J887" s="31">
        <v>2092.672</v>
      </c>
      <c r="K887" s="31">
        <v>1069.673</v>
      </c>
      <c r="L887" s="31" t="s">
        <v>108</v>
      </c>
      <c r="M887" s="31" t="s">
        <v>108</v>
      </c>
      <c r="N887" s="31" t="s">
        <v>108</v>
      </c>
      <c r="O887" s="31" t="s">
        <v>108</v>
      </c>
      <c r="P887" s="31" t="s">
        <v>108</v>
      </c>
      <c r="Q887" s="31" t="s">
        <v>108</v>
      </c>
      <c r="R887" s="31">
        <v>90.38</v>
      </c>
      <c r="S887" s="31" t="s">
        <v>108</v>
      </c>
    </row>
    <row r="888" spans="1:19" x14ac:dyDescent="0.35">
      <c r="A888" s="2">
        <v>34110</v>
      </c>
      <c r="B888" s="31" t="s">
        <v>108</v>
      </c>
      <c r="C888" s="31">
        <v>284.19900000000001</v>
      </c>
      <c r="D888" s="31" t="s">
        <v>108</v>
      </c>
      <c r="E888" s="31">
        <v>121.2504</v>
      </c>
      <c r="F888" s="31">
        <v>59.308100000000003</v>
      </c>
      <c r="G888" s="31">
        <v>171.33510000000001</v>
      </c>
      <c r="H888" s="31">
        <v>15.322100000000001</v>
      </c>
      <c r="I888" s="31">
        <v>1232.605</v>
      </c>
      <c r="J888" s="31">
        <v>2085.6680000000001</v>
      </c>
      <c r="K888" s="31">
        <v>1066.9490000000001</v>
      </c>
      <c r="L888" s="31" t="s">
        <v>108</v>
      </c>
      <c r="M888" s="31" t="s">
        <v>108</v>
      </c>
      <c r="N888" s="31" t="s">
        <v>108</v>
      </c>
      <c r="O888" s="31" t="s">
        <v>108</v>
      </c>
      <c r="P888" s="31" t="s">
        <v>108</v>
      </c>
      <c r="Q888" s="31" t="s">
        <v>108</v>
      </c>
      <c r="R888" s="31">
        <v>90.7</v>
      </c>
      <c r="S888" s="31" t="s">
        <v>108</v>
      </c>
    </row>
    <row r="889" spans="1:19" x14ac:dyDescent="0.35">
      <c r="A889" s="2">
        <v>34113</v>
      </c>
      <c r="B889" s="31" t="s">
        <v>108</v>
      </c>
      <c r="C889" s="31">
        <v>281.80599999999998</v>
      </c>
      <c r="D889" s="31" t="s">
        <v>108</v>
      </c>
      <c r="E889" s="31">
        <v>120.35939999999999</v>
      </c>
      <c r="F889" s="31">
        <v>58.7149</v>
      </c>
      <c r="G889" s="31">
        <v>170.7715</v>
      </c>
      <c r="H889" s="31">
        <v>15.3048</v>
      </c>
      <c r="I889" s="31">
        <v>1227.664</v>
      </c>
      <c r="J889" s="31">
        <v>2085.6680000000001</v>
      </c>
      <c r="K889" s="31">
        <v>1064.6790000000001</v>
      </c>
      <c r="L889" s="31" t="s">
        <v>108</v>
      </c>
      <c r="M889" s="31" t="s">
        <v>108</v>
      </c>
      <c r="N889" s="31" t="s">
        <v>108</v>
      </c>
      <c r="O889" s="31" t="s">
        <v>108</v>
      </c>
      <c r="P889" s="31" t="s">
        <v>108</v>
      </c>
      <c r="Q889" s="31" t="s">
        <v>108</v>
      </c>
      <c r="R889" s="31">
        <v>91.04</v>
      </c>
      <c r="S889" s="31" t="s">
        <v>108</v>
      </c>
    </row>
    <row r="890" spans="1:19" x14ac:dyDescent="0.35">
      <c r="A890" s="2">
        <v>34114</v>
      </c>
      <c r="B890" s="31" t="s">
        <v>108</v>
      </c>
      <c r="C890" s="31">
        <v>282.71600000000001</v>
      </c>
      <c r="D890" s="31" t="s">
        <v>108</v>
      </c>
      <c r="E890" s="31">
        <v>121.3824</v>
      </c>
      <c r="F890" s="31">
        <v>59.433</v>
      </c>
      <c r="G890" s="31">
        <v>171.1942</v>
      </c>
      <c r="H890" s="31">
        <v>15.2011</v>
      </c>
      <c r="I890" s="31">
        <v>1230.7660000000001</v>
      </c>
      <c r="J890" s="31">
        <v>2084.5</v>
      </c>
      <c r="K890" s="31">
        <v>1071.0350000000001</v>
      </c>
      <c r="L890" s="31" t="s">
        <v>108</v>
      </c>
      <c r="M890" s="31" t="s">
        <v>108</v>
      </c>
      <c r="N890" s="31" t="s">
        <v>108</v>
      </c>
      <c r="O890" s="31" t="s">
        <v>108</v>
      </c>
      <c r="P890" s="31" t="s">
        <v>108</v>
      </c>
      <c r="Q890" s="31" t="s">
        <v>108</v>
      </c>
      <c r="R890" s="31">
        <v>90.63</v>
      </c>
      <c r="S890" s="31" t="s">
        <v>108</v>
      </c>
    </row>
    <row r="891" spans="1:19" x14ac:dyDescent="0.35">
      <c r="A891" s="2">
        <v>34115</v>
      </c>
      <c r="B891" s="31" t="s">
        <v>108</v>
      </c>
      <c r="C891" s="31">
        <v>278.505</v>
      </c>
      <c r="D891" s="31" t="s">
        <v>108</v>
      </c>
      <c r="E891" s="31">
        <v>121.1609</v>
      </c>
      <c r="F891" s="31">
        <v>58.9178</v>
      </c>
      <c r="G891" s="31">
        <v>172.6737</v>
      </c>
      <c r="H891" s="31">
        <v>15.322100000000001</v>
      </c>
      <c r="I891" s="31">
        <v>1239.04</v>
      </c>
      <c r="J891" s="31">
        <v>2091.0859999999998</v>
      </c>
      <c r="K891" s="31">
        <v>1068.0840000000001</v>
      </c>
      <c r="L891" s="31" t="s">
        <v>108</v>
      </c>
      <c r="M891" s="31" t="s">
        <v>108</v>
      </c>
      <c r="N891" s="31" t="s">
        <v>108</v>
      </c>
      <c r="O891" s="31" t="s">
        <v>108</v>
      </c>
      <c r="P891" s="31" t="s">
        <v>108</v>
      </c>
      <c r="Q891" s="31" t="s">
        <v>108</v>
      </c>
      <c r="R891" s="31">
        <v>90.49</v>
      </c>
      <c r="S891" s="31" t="s">
        <v>108</v>
      </c>
    </row>
    <row r="892" spans="1:19" x14ac:dyDescent="0.35">
      <c r="A892" s="2">
        <v>34116</v>
      </c>
      <c r="B892" s="31" t="s">
        <v>108</v>
      </c>
      <c r="C892" s="31">
        <v>280.036</v>
      </c>
      <c r="D892" s="31" t="s">
        <v>108</v>
      </c>
      <c r="E892" s="31">
        <v>117.12479999999999</v>
      </c>
      <c r="F892" s="31">
        <v>59.854500000000002</v>
      </c>
      <c r="G892" s="31">
        <v>171.61689999999999</v>
      </c>
      <c r="H892" s="31">
        <v>15.373900000000001</v>
      </c>
      <c r="I892" s="31">
        <v>1239.5</v>
      </c>
      <c r="J892" s="31">
        <v>2091.377</v>
      </c>
      <c r="K892" s="31">
        <v>1072.623</v>
      </c>
      <c r="L892" s="31" t="s">
        <v>108</v>
      </c>
      <c r="M892" s="31" t="s">
        <v>108</v>
      </c>
      <c r="N892" s="31" t="s">
        <v>108</v>
      </c>
      <c r="O892" s="31" t="s">
        <v>108</v>
      </c>
      <c r="P892" s="31" t="s">
        <v>108</v>
      </c>
      <c r="Q892" s="31" t="s">
        <v>108</v>
      </c>
      <c r="R892" s="31">
        <v>89.51</v>
      </c>
      <c r="S892" s="31" t="s">
        <v>108</v>
      </c>
    </row>
    <row r="893" spans="1:19" x14ac:dyDescent="0.35">
      <c r="A893" s="2">
        <v>34117</v>
      </c>
      <c r="B893" s="31" t="s">
        <v>108</v>
      </c>
      <c r="C893" s="31">
        <v>279.51</v>
      </c>
      <c r="D893" s="31" t="s">
        <v>108</v>
      </c>
      <c r="E893" s="31">
        <v>117.56480000000001</v>
      </c>
      <c r="F893" s="31">
        <v>59.370600000000003</v>
      </c>
      <c r="G893" s="31">
        <v>171.476</v>
      </c>
      <c r="H893" s="31">
        <v>15.443</v>
      </c>
      <c r="I893" s="31">
        <v>1239.385</v>
      </c>
      <c r="J893" s="31">
        <v>2085.0509999999999</v>
      </c>
      <c r="K893" s="31">
        <v>1068.6510000000001</v>
      </c>
      <c r="L893" s="31" t="s">
        <v>108</v>
      </c>
      <c r="M893" s="31" t="s">
        <v>108</v>
      </c>
      <c r="N893" s="31" t="s">
        <v>108</v>
      </c>
      <c r="O893" s="31" t="s">
        <v>108</v>
      </c>
      <c r="P893" s="31" t="s">
        <v>108</v>
      </c>
      <c r="Q893" s="31" t="s">
        <v>108</v>
      </c>
      <c r="R893" s="31">
        <v>88.96</v>
      </c>
      <c r="S893" s="31" t="s">
        <v>108</v>
      </c>
    </row>
    <row r="894" spans="1:19" x14ac:dyDescent="0.35">
      <c r="A894" s="2">
        <v>34120</v>
      </c>
      <c r="B894" s="31" t="s">
        <v>108</v>
      </c>
      <c r="C894" s="31">
        <v>279.51</v>
      </c>
      <c r="D894" s="31" t="s">
        <v>108</v>
      </c>
      <c r="E894" s="31">
        <v>117.56480000000001</v>
      </c>
      <c r="F894" s="31">
        <v>59.370600000000003</v>
      </c>
      <c r="G894" s="31">
        <v>171.476</v>
      </c>
      <c r="H894" s="31">
        <v>15.443</v>
      </c>
      <c r="I894" s="31">
        <v>1240.3040000000001</v>
      </c>
      <c r="J894" s="31">
        <v>2085.0509999999999</v>
      </c>
      <c r="K894" s="31">
        <v>1068.6510000000001</v>
      </c>
      <c r="L894" s="31" t="s">
        <v>108</v>
      </c>
      <c r="M894" s="31" t="s">
        <v>108</v>
      </c>
      <c r="N894" s="31" t="s">
        <v>108</v>
      </c>
      <c r="O894" s="31" t="s">
        <v>108</v>
      </c>
      <c r="P894" s="31" t="s">
        <v>108</v>
      </c>
      <c r="Q894" s="31" t="s">
        <v>108</v>
      </c>
      <c r="R894" s="31">
        <v>89.08</v>
      </c>
      <c r="S894" s="31" t="s">
        <v>108</v>
      </c>
    </row>
    <row r="895" spans="1:19" x14ac:dyDescent="0.35">
      <c r="A895" s="2">
        <v>34121</v>
      </c>
      <c r="B895" s="31" t="s">
        <v>108</v>
      </c>
      <c r="C895" s="31">
        <v>282.14100000000002</v>
      </c>
      <c r="D895" s="31" t="s">
        <v>108</v>
      </c>
      <c r="E895" s="31">
        <v>118.3691</v>
      </c>
      <c r="F895" s="31">
        <v>57.965499999999999</v>
      </c>
      <c r="G895" s="31">
        <v>165.98089999999999</v>
      </c>
      <c r="H895" s="31">
        <v>15.166600000000001</v>
      </c>
      <c r="I895" s="31">
        <v>1240.9929999999999</v>
      </c>
      <c r="J895" s="31">
        <v>2100.9810000000002</v>
      </c>
      <c r="K895" s="31">
        <v>1065.3599999999999</v>
      </c>
      <c r="L895" s="31" t="s">
        <v>108</v>
      </c>
      <c r="M895" s="31" t="s">
        <v>108</v>
      </c>
      <c r="N895" s="31" t="s">
        <v>108</v>
      </c>
      <c r="O895" s="31" t="s">
        <v>108</v>
      </c>
      <c r="P895" s="31" t="s">
        <v>108</v>
      </c>
      <c r="Q895" s="31" t="s">
        <v>108</v>
      </c>
      <c r="R895" s="31">
        <v>89.02</v>
      </c>
      <c r="S895" s="31" t="s">
        <v>108</v>
      </c>
    </row>
    <row r="896" spans="1:19" x14ac:dyDescent="0.35">
      <c r="A896" s="2">
        <v>34122</v>
      </c>
      <c r="B896" s="31" t="s">
        <v>108</v>
      </c>
      <c r="C896" s="31">
        <v>279.07900000000001</v>
      </c>
      <c r="D896" s="31" t="s">
        <v>108</v>
      </c>
      <c r="E896" s="31">
        <v>119.8232</v>
      </c>
      <c r="F896" s="31">
        <v>57.887500000000003</v>
      </c>
      <c r="G896" s="31">
        <v>165.91050000000001</v>
      </c>
      <c r="H896" s="31">
        <v>15.1493</v>
      </c>
      <c r="I896" s="31">
        <v>1238.431</v>
      </c>
      <c r="J896" s="31">
        <v>2103.3409999999999</v>
      </c>
      <c r="K896" s="31">
        <v>1067.7429999999999</v>
      </c>
      <c r="L896" s="31" t="s">
        <v>108</v>
      </c>
      <c r="M896" s="31" t="s">
        <v>108</v>
      </c>
      <c r="N896" s="31" t="s">
        <v>108</v>
      </c>
      <c r="O896" s="31" t="s">
        <v>108</v>
      </c>
      <c r="P896" s="31" t="s">
        <v>108</v>
      </c>
      <c r="Q896" s="31" t="s">
        <v>108</v>
      </c>
      <c r="R896" s="31">
        <v>89.4</v>
      </c>
      <c r="S896" s="31" t="s">
        <v>108</v>
      </c>
    </row>
    <row r="897" spans="1:19" x14ac:dyDescent="0.35">
      <c r="A897" s="2">
        <v>34123</v>
      </c>
      <c r="B897" s="31" t="s">
        <v>108</v>
      </c>
      <c r="C897" s="31">
        <v>273.05099999999999</v>
      </c>
      <c r="D897" s="31" t="s">
        <v>108</v>
      </c>
      <c r="E897" s="31">
        <v>123.9453</v>
      </c>
      <c r="F897" s="31">
        <v>58.730499999999999</v>
      </c>
      <c r="G897" s="31">
        <v>166.2627</v>
      </c>
      <c r="H897" s="31">
        <v>15.0457</v>
      </c>
      <c r="I897" s="31">
        <v>1239.297</v>
      </c>
      <c r="J897" s="31">
        <v>2108.6509999999998</v>
      </c>
      <c r="K897" s="31">
        <v>1067.204</v>
      </c>
      <c r="L897" s="31" t="s">
        <v>108</v>
      </c>
      <c r="M897" s="31" t="s">
        <v>108</v>
      </c>
      <c r="N897" s="31" t="s">
        <v>108</v>
      </c>
      <c r="O897" s="31" t="s">
        <v>108</v>
      </c>
      <c r="P897" s="31" t="s">
        <v>108</v>
      </c>
      <c r="Q897" s="31" t="s">
        <v>108</v>
      </c>
      <c r="R897" s="31">
        <v>89.33</v>
      </c>
      <c r="S897" s="31" t="s">
        <v>108</v>
      </c>
    </row>
    <row r="898" spans="1:19" x14ac:dyDescent="0.35">
      <c r="A898" s="2">
        <v>34124</v>
      </c>
      <c r="B898" s="31" t="s">
        <v>108</v>
      </c>
      <c r="C898" s="31">
        <v>272.23700000000002</v>
      </c>
      <c r="D898" s="31" t="s">
        <v>108</v>
      </c>
      <c r="E898" s="31">
        <v>119.6083</v>
      </c>
      <c r="F898" s="31">
        <v>59.089599999999997</v>
      </c>
      <c r="G898" s="31">
        <v>165.84</v>
      </c>
      <c r="H898" s="31">
        <v>14.769299999999999</v>
      </c>
      <c r="I898" s="31">
        <v>1243.2570000000001</v>
      </c>
      <c r="J898" s="31">
        <v>2095.6709999999998</v>
      </c>
      <c r="K898" s="31">
        <v>1063.9739999999999</v>
      </c>
      <c r="L898" s="31" t="s">
        <v>108</v>
      </c>
      <c r="M898" s="31" t="s">
        <v>108</v>
      </c>
      <c r="N898" s="31" t="s">
        <v>108</v>
      </c>
      <c r="O898" s="31" t="s">
        <v>108</v>
      </c>
      <c r="P898" s="31" t="s">
        <v>108</v>
      </c>
      <c r="Q898" s="31" t="s">
        <v>108</v>
      </c>
      <c r="R898" s="31">
        <v>90.75</v>
      </c>
      <c r="S898" s="31" t="s">
        <v>108</v>
      </c>
    </row>
    <row r="899" spans="1:19" x14ac:dyDescent="0.35">
      <c r="A899" s="2">
        <v>34127</v>
      </c>
      <c r="B899" s="31" t="s">
        <v>108</v>
      </c>
      <c r="C899" s="31">
        <v>268.50599999999997</v>
      </c>
      <c r="D899" s="31" t="s">
        <v>108</v>
      </c>
      <c r="E899" s="31">
        <v>120.0467</v>
      </c>
      <c r="F899" s="31">
        <v>58.6524</v>
      </c>
      <c r="G899" s="31">
        <v>166.8263</v>
      </c>
      <c r="H899" s="31">
        <v>14.6656</v>
      </c>
      <c r="I899" s="31">
        <v>1240.5930000000001</v>
      </c>
      <c r="J899" s="31">
        <v>2100.3910000000001</v>
      </c>
      <c r="K899" s="31">
        <v>1064.3699999999999</v>
      </c>
      <c r="L899" s="31" t="s">
        <v>108</v>
      </c>
      <c r="M899" s="31" t="s">
        <v>108</v>
      </c>
      <c r="N899" s="31" t="s">
        <v>108</v>
      </c>
      <c r="O899" s="31" t="s">
        <v>108</v>
      </c>
      <c r="P899" s="31" t="s">
        <v>108</v>
      </c>
      <c r="Q899" s="31" t="s">
        <v>108</v>
      </c>
      <c r="R899" s="31">
        <v>90.42</v>
      </c>
      <c r="S899" s="31" t="s">
        <v>108</v>
      </c>
    </row>
    <row r="900" spans="1:19" x14ac:dyDescent="0.35">
      <c r="A900" s="2">
        <v>34128</v>
      </c>
      <c r="B900" s="31" t="s">
        <v>108</v>
      </c>
      <c r="C900" s="31">
        <v>268.76400000000001</v>
      </c>
      <c r="D900" s="31" t="s">
        <v>108</v>
      </c>
      <c r="E900" s="31">
        <v>119.95869999999999</v>
      </c>
      <c r="F900" s="31">
        <v>58.636800000000001</v>
      </c>
      <c r="G900" s="31">
        <v>166.3186</v>
      </c>
      <c r="H900" s="31">
        <v>14.6759</v>
      </c>
      <c r="I900" s="31">
        <v>1244.068</v>
      </c>
      <c r="J900" s="31">
        <v>2095.6709999999998</v>
      </c>
      <c r="K900" s="31">
        <v>1067.3130000000001</v>
      </c>
      <c r="L900" s="31" t="s">
        <v>108</v>
      </c>
      <c r="M900" s="31" t="s">
        <v>108</v>
      </c>
      <c r="N900" s="31" t="s">
        <v>108</v>
      </c>
      <c r="O900" s="31" t="s">
        <v>108</v>
      </c>
      <c r="P900" s="31" t="s">
        <v>108</v>
      </c>
      <c r="Q900" s="31" t="s">
        <v>108</v>
      </c>
      <c r="R900" s="31">
        <v>90.44</v>
      </c>
      <c r="S900" s="31" t="s">
        <v>108</v>
      </c>
    </row>
    <row r="901" spans="1:19" x14ac:dyDescent="0.35">
      <c r="A901" s="2">
        <v>34129</v>
      </c>
      <c r="B901" s="31" t="s">
        <v>108</v>
      </c>
      <c r="C901" s="31">
        <v>266.67399999999998</v>
      </c>
      <c r="D901" s="31" t="s">
        <v>108</v>
      </c>
      <c r="E901" s="31">
        <v>121.8608</v>
      </c>
      <c r="F901" s="31">
        <v>58.230899999999998</v>
      </c>
      <c r="G901" s="31">
        <v>167.2646</v>
      </c>
      <c r="H901" s="31">
        <v>14.6351</v>
      </c>
      <c r="I901" s="31">
        <v>1244.068</v>
      </c>
      <c r="J901" s="31">
        <v>2100.9810000000002</v>
      </c>
      <c r="K901" s="31">
        <v>1069.3499999999999</v>
      </c>
      <c r="L901" s="31" t="s">
        <v>108</v>
      </c>
      <c r="M901" s="31" t="s">
        <v>108</v>
      </c>
      <c r="N901" s="31" t="s">
        <v>108</v>
      </c>
      <c r="O901" s="31" t="s">
        <v>108</v>
      </c>
      <c r="P901" s="31" t="s">
        <v>108</v>
      </c>
      <c r="Q901" s="31" t="s">
        <v>108</v>
      </c>
      <c r="R901" s="31">
        <v>90.83</v>
      </c>
      <c r="S901" s="31" t="s">
        <v>108</v>
      </c>
    </row>
    <row r="902" spans="1:19" x14ac:dyDescent="0.35">
      <c r="A902" s="2">
        <v>34130</v>
      </c>
      <c r="B902" s="31" t="s">
        <v>108</v>
      </c>
      <c r="C902" s="31">
        <v>262.57</v>
      </c>
      <c r="D902" s="31" t="s">
        <v>108</v>
      </c>
      <c r="E902" s="31">
        <v>120.54510000000001</v>
      </c>
      <c r="F902" s="31">
        <v>57.918700000000001</v>
      </c>
      <c r="G902" s="31">
        <v>166.2885</v>
      </c>
      <c r="H902" s="31">
        <v>14.992900000000001</v>
      </c>
      <c r="I902" s="31">
        <v>1248.123</v>
      </c>
      <c r="J902" s="31">
        <v>2100.3910000000001</v>
      </c>
      <c r="K902" s="31">
        <v>1069.3499999999999</v>
      </c>
      <c r="L902" s="31" t="s">
        <v>108</v>
      </c>
      <c r="M902" s="31" t="s">
        <v>108</v>
      </c>
      <c r="N902" s="31" t="s">
        <v>108</v>
      </c>
      <c r="O902" s="31" t="s">
        <v>108</v>
      </c>
      <c r="P902" s="31" t="s">
        <v>108</v>
      </c>
      <c r="Q902" s="31" t="s">
        <v>108</v>
      </c>
      <c r="R902" s="31">
        <v>90.43</v>
      </c>
      <c r="S902" s="31" t="s">
        <v>108</v>
      </c>
    </row>
    <row r="903" spans="1:19" x14ac:dyDescent="0.35">
      <c r="A903" s="2">
        <v>34131</v>
      </c>
      <c r="B903" s="31" t="s">
        <v>108</v>
      </c>
      <c r="C903" s="31">
        <v>262.12299999999999</v>
      </c>
      <c r="D903" s="31" t="s">
        <v>108</v>
      </c>
      <c r="E903" s="31">
        <v>121.3434</v>
      </c>
      <c r="F903" s="31">
        <v>57.372300000000003</v>
      </c>
      <c r="G903" s="31">
        <v>165.73560000000001</v>
      </c>
      <c r="H903" s="31">
        <v>14.644500000000001</v>
      </c>
      <c r="I903" s="31">
        <v>1249.7449999999999</v>
      </c>
      <c r="J903" s="31">
        <v>2115.1410000000001</v>
      </c>
      <c r="K903" s="31">
        <v>1072.18</v>
      </c>
      <c r="L903" s="31" t="s">
        <v>108</v>
      </c>
      <c r="M903" s="31" t="s">
        <v>108</v>
      </c>
      <c r="N903" s="31" t="s">
        <v>108</v>
      </c>
      <c r="O903" s="31" t="s">
        <v>108</v>
      </c>
      <c r="P903" s="31" t="s">
        <v>108</v>
      </c>
      <c r="Q903" s="31" t="s">
        <v>108</v>
      </c>
      <c r="R903" s="31">
        <v>90.44</v>
      </c>
      <c r="S903" s="31" t="s">
        <v>108</v>
      </c>
    </row>
    <row r="904" spans="1:19" x14ac:dyDescent="0.35">
      <c r="A904" s="2">
        <v>34134</v>
      </c>
      <c r="B904" s="31" t="s">
        <v>108</v>
      </c>
      <c r="C904" s="31">
        <v>261.601</v>
      </c>
      <c r="D904" s="31" t="s">
        <v>108</v>
      </c>
      <c r="E904" s="31">
        <v>121.27030000000001</v>
      </c>
      <c r="F904" s="31">
        <v>57.2318</v>
      </c>
      <c r="G904" s="31">
        <v>165.02549999999999</v>
      </c>
      <c r="H904" s="31">
        <v>14.711</v>
      </c>
      <c r="I904" s="31">
        <v>1252.1780000000001</v>
      </c>
      <c r="J904" s="31">
        <v>2116.3209999999999</v>
      </c>
      <c r="K904" s="31">
        <v>1075.009</v>
      </c>
      <c r="L904" s="31" t="s">
        <v>108</v>
      </c>
      <c r="M904" s="31" t="s">
        <v>108</v>
      </c>
      <c r="N904" s="31" t="s">
        <v>108</v>
      </c>
      <c r="O904" s="31" t="s">
        <v>108</v>
      </c>
      <c r="P904" s="31" t="s">
        <v>108</v>
      </c>
      <c r="Q904" s="31" t="s">
        <v>108</v>
      </c>
      <c r="R904" s="31">
        <v>90.35</v>
      </c>
      <c r="S904" s="31" t="s">
        <v>108</v>
      </c>
    </row>
    <row r="905" spans="1:19" x14ac:dyDescent="0.35">
      <c r="A905" s="2">
        <v>34135</v>
      </c>
      <c r="B905" s="31" t="s">
        <v>108</v>
      </c>
      <c r="C905" s="31">
        <v>258.37799999999999</v>
      </c>
      <c r="D905" s="31" t="s">
        <v>108</v>
      </c>
      <c r="E905" s="31">
        <v>121.27030000000001</v>
      </c>
      <c r="F905" s="31">
        <v>57.887500000000003</v>
      </c>
      <c r="G905" s="31">
        <v>164.10239999999999</v>
      </c>
      <c r="H905" s="31">
        <v>14.760899999999999</v>
      </c>
      <c r="I905" s="31">
        <v>1254.1469999999999</v>
      </c>
      <c r="J905" s="31">
        <v>2118.681</v>
      </c>
      <c r="K905" s="31">
        <v>1074.33</v>
      </c>
      <c r="L905" s="31" t="s">
        <v>108</v>
      </c>
      <c r="M905" s="31" t="s">
        <v>108</v>
      </c>
      <c r="N905" s="31" t="s">
        <v>108</v>
      </c>
      <c r="O905" s="31" t="s">
        <v>108</v>
      </c>
      <c r="P905" s="31" t="s">
        <v>108</v>
      </c>
      <c r="Q905" s="31" t="s">
        <v>108</v>
      </c>
      <c r="R905" s="31">
        <v>91.07</v>
      </c>
      <c r="S905" s="31" t="s">
        <v>108</v>
      </c>
    </row>
    <row r="906" spans="1:19" x14ac:dyDescent="0.35">
      <c r="A906" s="2">
        <v>34136</v>
      </c>
      <c r="B906" s="31" t="s">
        <v>108</v>
      </c>
      <c r="C906" s="31">
        <v>262.17</v>
      </c>
      <c r="D906" s="31" t="s">
        <v>108</v>
      </c>
      <c r="E906" s="31">
        <v>122.0686</v>
      </c>
      <c r="F906" s="31">
        <v>57.9968</v>
      </c>
      <c r="G906" s="31">
        <v>165.09649999999999</v>
      </c>
      <c r="H906" s="31">
        <v>14.843999999999999</v>
      </c>
      <c r="I906" s="31">
        <v>1252.7570000000001</v>
      </c>
      <c r="J906" s="31">
        <v>2119.8609999999999</v>
      </c>
      <c r="K906" s="31">
        <v>1073.425</v>
      </c>
      <c r="L906" s="31" t="s">
        <v>108</v>
      </c>
      <c r="M906" s="31" t="s">
        <v>108</v>
      </c>
      <c r="N906" s="31" t="s">
        <v>108</v>
      </c>
      <c r="O906" s="31" t="s">
        <v>108</v>
      </c>
      <c r="P906" s="31" t="s">
        <v>108</v>
      </c>
      <c r="Q906" s="31" t="s">
        <v>108</v>
      </c>
      <c r="R906" s="31">
        <v>91.73</v>
      </c>
      <c r="S906" s="31" t="s">
        <v>108</v>
      </c>
    </row>
    <row r="907" spans="1:19" x14ac:dyDescent="0.35">
      <c r="A907" s="2">
        <v>34137</v>
      </c>
      <c r="B907" s="31" t="s">
        <v>108</v>
      </c>
      <c r="C907" s="31">
        <v>262.21800000000002</v>
      </c>
      <c r="D907" s="31" t="s">
        <v>108</v>
      </c>
      <c r="E907" s="31">
        <v>122.4327</v>
      </c>
      <c r="F907" s="31">
        <v>58.106000000000002</v>
      </c>
      <c r="G907" s="31">
        <v>170.13820000000001</v>
      </c>
      <c r="H907" s="31">
        <v>15.176500000000001</v>
      </c>
      <c r="I907" s="31">
        <v>1257.3910000000001</v>
      </c>
      <c r="J907" s="31">
        <v>2121.6309999999999</v>
      </c>
      <c r="K907" s="31">
        <v>1072.7460000000001</v>
      </c>
      <c r="L907" s="31" t="s">
        <v>108</v>
      </c>
      <c r="M907" s="31" t="s">
        <v>108</v>
      </c>
      <c r="N907" s="31" t="s">
        <v>108</v>
      </c>
      <c r="O907" s="31" t="s">
        <v>108</v>
      </c>
      <c r="P907" s="31" t="s">
        <v>108</v>
      </c>
      <c r="Q907" s="31" t="s">
        <v>108</v>
      </c>
      <c r="R907" s="31">
        <v>91.78</v>
      </c>
      <c r="S907" s="31" t="s">
        <v>108</v>
      </c>
    </row>
    <row r="908" spans="1:19" x14ac:dyDescent="0.35">
      <c r="A908" s="2">
        <v>34138</v>
      </c>
      <c r="B908" s="31" t="s">
        <v>108</v>
      </c>
      <c r="C908" s="31">
        <v>261.459</v>
      </c>
      <c r="D908" s="31" t="s">
        <v>108</v>
      </c>
      <c r="E908" s="31">
        <v>123.5188</v>
      </c>
      <c r="F908" s="31">
        <v>58.152900000000002</v>
      </c>
      <c r="G908" s="31">
        <v>172.12649999999999</v>
      </c>
      <c r="H908" s="31">
        <v>15.425800000000001</v>
      </c>
      <c r="I908" s="31">
        <v>1256.4639999999999</v>
      </c>
      <c r="J908" s="31">
        <v>2117.5010000000002</v>
      </c>
      <c r="K908" s="31">
        <v>1078.0650000000001</v>
      </c>
      <c r="L908" s="31" t="s">
        <v>108</v>
      </c>
      <c r="M908" s="31" t="s">
        <v>108</v>
      </c>
      <c r="N908" s="31" t="s">
        <v>108</v>
      </c>
      <c r="O908" s="31" t="s">
        <v>108</v>
      </c>
      <c r="P908" s="31" t="s">
        <v>108</v>
      </c>
      <c r="Q908" s="31" t="s">
        <v>108</v>
      </c>
      <c r="R908" s="31">
        <v>92.93</v>
      </c>
      <c r="S908" s="31" t="s">
        <v>108</v>
      </c>
    </row>
    <row r="909" spans="1:19" x14ac:dyDescent="0.35">
      <c r="A909" s="2">
        <v>34141</v>
      </c>
      <c r="B909" s="31" t="s">
        <v>108</v>
      </c>
      <c r="C909" s="31">
        <v>261.41199999999998</v>
      </c>
      <c r="D909" s="31" t="s">
        <v>108</v>
      </c>
      <c r="E909" s="31">
        <v>124.02800000000001</v>
      </c>
      <c r="F909" s="31">
        <v>57.9343</v>
      </c>
      <c r="G909" s="31">
        <v>176.81309999999999</v>
      </c>
      <c r="H909" s="31">
        <v>15.508900000000001</v>
      </c>
      <c r="I909" s="31">
        <v>1251.5989999999999</v>
      </c>
      <c r="J909" s="31">
        <v>2122.8110000000001</v>
      </c>
      <c r="K909" s="31">
        <v>1078.0650000000001</v>
      </c>
      <c r="L909" s="31" t="s">
        <v>108</v>
      </c>
      <c r="M909" s="31" t="s">
        <v>108</v>
      </c>
      <c r="N909" s="31" t="s">
        <v>108</v>
      </c>
      <c r="O909" s="31" t="s">
        <v>108</v>
      </c>
      <c r="P909" s="31" t="s">
        <v>108</v>
      </c>
      <c r="Q909" s="31" t="s">
        <v>108</v>
      </c>
      <c r="R909" s="31">
        <v>93.36</v>
      </c>
      <c r="S909" s="31" t="s">
        <v>108</v>
      </c>
    </row>
    <row r="910" spans="1:19" x14ac:dyDescent="0.35">
      <c r="A910" s="2">
        <v>34142</v>
      </c>
      <c r="B910" s="31" t="s">
        <v>108</v>
      </c>
      <c r="C910" s="31">
        <v>258.52</v>
      </c>
      <c r="D910" s="31" t="s">
        <v>108</v>
      </c>
      <c r="E910" s="31">
        <v>123.0711</v>
      </c>
      <c r="F910" s="31">
        <v>57.715800000000002</v>
      </c>
      <c r="G910" s="31">
        <v>176.529</v>
      </c>
      <c r="H910" s="31">
        <v>15.5754</v>
      </c>
      <c r="I910" s="31">
        <v>1246.038</v>
      </c>
      <c r="J910" s="31">
        <v>2123.4009999999998</v>
      </c>
      <c r="K910" s="31">
        <v>1076.82</v>
      </c>
      <c r="L910" s="31" t="s">
        <v>108</v>
      </c>
      <c r="M910" s="31" t="s">
        <v>108</v>
      </c>
      <c r="N910" s="31" t="s">
        <v>108</v>
      </c>
      <c r="O910" s="31" t="s">
        <v>108</v>
      </c>
      <c r="P910" s="31" t="s">
        <v>108</v>
      </c>
      <c r="Q910" s="31" t="s">
        <v>108</v>
      </c>
      <c r="R910" s="31">
        <v>93.75</v>
      </c>
      <c r="S910" s="31" t="s">
        <v>108</v>
      </c>
    </row>
    <row r="911" spans="1:19" x14ac:dyDescent="0.35">
      <c r="A911" s="2">
        <v>34143</v>
      </c>
      <c r="B911" s="31" t="s">
        <v>108</v>
      </c>
      <c r="C911" s="31">
        <v>259.46800000000002</v>
      </c>
      <c r="D911" s="31" t="s">
        <v>108</v>
      </c>
      <c r="E911" s="31">
        <v>123.217</v>
      </c>
      <c r="F911" s="31">
        <v>58.621200000000002</v>
      </c>
      <c r="G911" s="31">
        <v>179.29839999999999</v>
      </c>
      <c r="H911" s="31">
        <v>15.4757</v>
      </c>
      <c r="I911" s="31">
        <v>1244.3</v>
      </c>
      <c r="J911" s="31">
        <v>2123.4009999999998</v>
      </c>
      <c r="K911" s="31">
        <v>1075.6880000000001</v>
      </c>
      <c r="L911" s="31" t="s">
        <v>108</v>
      </c>
      <c r="M911" s="31" t="s">
        <v>108</v>
      </c>
      <c r="N911" s="31" t="s">
        <v>108</v>
      </c>
      <c r="O911" s="31" t="s">
        <v>108</v>
      </c>
      <c r="P911" s="31" t="s">
        <v>108</v>
      </c>
      <c r="Q911" s="31" t="s">
        <v>108</v>
      </c>
      <c r="R911" s="31">
        <v>93.48</v>
      </c>
      <c r="S911" s="31" t="s">
        <v>108</v>
      </c>
    </row>
    <row r="912" spans="1:19" x14ac:dyDescent="0.35">
      <c r="A912" s="2">
        <v>34144</v>
      </c>
      <c r="B912" s="31" t="s">
        <v>108</v>
      </c>
      <c r="C912" s="31">
        <v>261.459</v>
      </c>
      <c r="D912" s="31" t="s">
        <v>108</v>
      </c>
      <c r="E912" s="31">
        <v>123.5085</v>
      </c>
      <c r="F912" s="31">
        <v>58.7149</v>
      </c>
      <c r="G912" s="31">
        <v>178.9434</v>
      </c>
      <c r="H912" s="31">
        <v>15.342700000000001</v>
      </c>
      <c r="I912" s="31">
        <v>1250.2080000000001</v>
      </c>
      <c r="J912" s="31">
        <v>2128.7109999999998</v>
      </c>
      <c r="K912" s="31">
        <v>1078.857</v>
      </c>
      <c r="L912" s="31" t="s">
        <v>108</v>
      </c>
      <c r="M912" s="31" t="s">
        <v>108</v>
      </c>
      <c r="N912" s="31" t="s">
        <v>108</v>
      </c>
      <c r="O912" s="31" t="s">
        <v>108</v>
      </c>
      <c r="P912" s="31" t="s">
        <v>108</v>
      </c>
      <c r="Q912" s="31" t="s">
        <v>108</v>
      </c>
      <c r="R912" s="31">
        <v>94.05</v>
      </c>
      <c r="S912" s="31" t="s">
        <v>108</v>
      </c>
    </row>
    <row r="913" spans="1:19" x14ac:dyDescent="0.35">
      <c r="A913" s="2">
        <v>34145</v>
      </c>
      <c r="B913" s="31" t="s">
        <v>108</v>
      </c>
      <c r="C913" s="31">
        <v>262.59699999999998</v>
      </c>
      <c r="D913" s="31" t="s">
        <v>108</v>
      </c>
      <c r="E913" s="31">
        <v>123.58150000000001</v>
      </c>
      <c r="F913" s="31">
        <v>59.027099999999997</v>
      </c>
      <c r="G913" s="31">
        <v>177.02610000000001</v>
      </c>
      <c r="H913" s="31">
        <v>15.259600000000001</v>
      </c>
      <c r="I913" s="31">
        <v>1249.1659999999999</v>
      </c>
      <c r="J913" s="31">
        <v>2134.0210000000002</v>
      </c>
      <c r="K913" s="31">
        <v>1078.0650000000001</v>
      </c>
      <c r="L913" s="31" t="s">
        <v>108</v>
      </c>
      <c r="M913" s="31" t="s">
        <v>108</v>
      </c>
      <c r="N913" s="31" t="s">
        <v>108</v>
      </c>
      <c r="O913" s="31" t="s">
        <v>108</v>
      </c>
      <c r="P913" s="31" t="s">
        <v>108</v>
      </c>
      <c r="Q913" s="31" t="s">
        <v>108</v>
      </c>
      <c r="R913" s="31">
        <v>93.71</v>
      </c>
      <c r="S913" s="31" t="s">
        <v>108</v>
      </c>
    </row>
    <row r="914" spans="1:19" x14ac:dyDescent="0.35">
      <c r="A914" s="2">
        <v>34148</v>
      </c>
      <c r="B914" s="31" t="s">
        <v>108</v>
      </c>
      <c r="C914" s="31">
        <v>263.11799999999999</v>
      </c>
      <c r="D914" s="31" t="s">
        <v>108</v>
      </c>
      <c r="E914" s="31">
        <v>123.43519999999999</v>
      </c>
      <c r="F914" s="31">
        <v>58.7149</v>
      </c>
      <c r="G914" s="31">
        <v>177.31010000000001</v>
      </c>
      <c r="H914" s="31">
        <v>14.977</v>
      </c>
      <c r="I914" s="31">
        <v>1254.3789999999999</v>
      </c>
      <c r="J914" s="31">
        <v>2140.511</v>
      </c>
      <c r="K914" s="31">
        <v>1082.479</v>
      </c>
      <c r="L914" s="31" t="s">
        <v>108</v>
      </c>
      <c r="M914" s="31" t="s">
        <v>108</v>
      </c>
      <c r="N914" s="31" t="s">
        <v>108</v>
      </c>
      <c r="O914" s="31" t="s">
        <v>108</v>
      </c>
      <c r="P914" s="31" t="s">
        <v>108</v>
      </c>
      <c r="Q914" s="31" t="s">
        <v>108</v>
      </c>
      <c r="R914" s="31">
        <v>93.31</v>
      </c>
      <c r="S914" s="31" t="s">
        <v>108</v>
      </c>
    </row>
    <row r="915" spans="1:19" x14ac:dyDescent="0.35">
      <c r="A915" s="2">
        <v>34149</v>
      </c>
      <c r="B915" s="31" t="s">
        <v>108</v>
      </c>
      <c r="C915" s="31">
        <v>261.649</v>
      </c>
      <c r="D915" s="31" t="s">
        <v>108</v>
      </c>
      <c r="E915" s="31">
        <v>125.447</v>
      </c>
      <c r="F915" s="31">
        <v>59.245699999999999</v>
      </c>
      <c r="G915" s="31">
        <v>180.9316</v>
      </c>
      <c r="H915" s="31">
        <v>14.9604</v>
      </c>
      <c r="I915" s="31">
        <v>1255.538</v>
      </c>
      <c r="J915" s="31">
        <v>2141.1010000000001</v>
      </c>
      <c r="K915" s="31">
        <v>1083.385</v>
      </c>
      <c r="L915" s="31" t="s">
        <v>108</v>
      </c>
      <c r="M915" s="31" t="s">
        <v>108</v>
      </c>
      <c r="N915" s="31" t="s">
        <v>108</v>
      </c>
      <c r="O915" s="31" t="s">
        <v>108</v>
      </c>
      <c r="P915" s="31" t="s">
        <v>108</v>
      </c>
      <c r="Q915" s="31" t="s">
        <v>108</v>
      </c>
      <c r="R915" s="31">
        <v>92.87</v>
      </c>
      <c r="S915" s="31" t="s">
        <v>108</v>
      </c>
    </row>
    <row r="916" spans="1:19" x14ac:dyDescent="0.35">
      <c r="A916" s="2">
        <v>34150</v>
      </c>
      <c r="B916" s="31" t="s">
        <v>108</v>
      </c>
      <c r="C916" s="31">
        <v>260.17899999999997</v>
      </c>
      <c r="D916" s="31" t="s">
        <v>108</v>
      </c>
      <c r="E916" s="31">
        <v>126.3171</v>
      </c>
      <c r="F916" s="31">
        <v>59.198799999999999</v>
      </c>
      <c r="G916" s="31">
        <v>187.0384</v>
      </c>
      <c r="H916" s="31">
        <v>15.010199999999999</v>
      </c>
      <c r="I916" s="31">
        <v>1257.97</v>
      </c>
      <c r="J916" s="31">
        <v>2139.9209999999998</v>
      </c>
      <c r="K916" s="31">
        <v>1084.403</v>
      </c>
      <c r="L916" s="31" t="s">
        <v>108</v>
      </c>
      <c r="M916" s="31" t="s">
        <v>108</v>
      </c>
      <c r="N916" s="31" t="s">
        <v>108</v>
      </c>
      <c r="O916" s="31" t="s">
        <v>108</v>
      </c>
      <c r="P916" s="31" t="s">
        <v>108</v>
      </c>
      <c r="Q916" s="31" t="s">
        <v>108</v>
      </c>
      <c r="R916" s="31">
        <v>93.61</v>
      </c>
      <c r="S916" s="31" t="s">
        <v>108</v>
      </c>
    </row>
    <row r="917" spans="1:19" x14ac:dyDescent="0.35">
      <c r="A917" s="2">
        <v>34151</v>
      </c>
      <c r="B917" s="31" t="s">
        <v>108</v>
      </c>
      <c r="C917" s="31">
        <v>255.20099999999999</v>
      </c>
      <c r="D917" s="31" t="s">
        <v>108</v>
      </c>
      <c r="E917" s="31">
        <v>127.18729999999999</v>
      </c>
      <c r="F917" s="31">
        <v>60.603900000000003</v>
      </c>
      <c r="G917" s="31">
        <v>188.60059999999999</v>
      </c>
      <c r="H917" s="31">
        <v>15.608599999999999</v>
      </c>
      <c r="I917" s="31">
        <v>1261.7929999999999</v>
      </c>
      <c r="J917" s="31">
        <v>2141.1010000000001</v>
      </c>
      <c r="K917" s="31">
        <v>1079.31</v>
      </c>
      <c r="L917" s="31" t="s">
        <v>108</v>
      </c>
      <c r="M917" s="31" t="s">
        <v>108</v>
      </c>
      <c r="N917" s="31" t="s">
        <v>108</v>
      </c>
      <c r="O917" s="31" t="s">
        <v>108</v>
      </c>
      <c r="P917" s="31" t="s">
        <v>108</v>
      </c>
      <c r="Q917" s="31" t="s">
        <v>108</v>
      </c>
      <c r="R917" s="31">
        <v>93.17</v>
      </c>
      <c r="S917" s="31" t="s">
        <v>108</v>
      </c>
    </row>
    <row r="918" spans="1:19" x14ac:dyDescent="0.35">
      <c r="A918" s="2">
        <v>34152</v>
      </c>
      <c r="B918" s="31" t="s">
        <v>108</v>
      </c>
      <c r="C918" s="31">
        <v>251.36099999999999</v>
      </c>
      <c r="D918" s="31" t="s">
        <v>108</v>
      </c>
      <c r="E918" s="31">
        <v>128.1294</v>
      </c>
      <c r="F918" s="31">
        <v>60.369700000000002</v>
      </c>
      <c r="G918" s="31">
        <v>189.66579999999999</v>
      </c>
      <c r="H918" s="31">
        <v>16.256900000000002</v>
      </c>
      <c r="I918" s="31">
        <v>1261.098</v>
      </c>
      <c r="J918" s="31">
        <v>2146.4110000000001</v>
      </c>
      <c r="K918" s="31">
        <v>1076.933</v>
      </c>
      <c r="L918" s="31" t="s">
        <v>108</v>
      </c>
      <c r="M918" s="31" t="s">
        <v>108</v>
      </c>
      <c r="N918" s="31" t="s">
        <v>108</v>
      </c>
      <c r="O918" s="31" t="s">
        <v>108</v>
      </c>
      <c r="P918" s="31" t="s">
        <v>108</v>
      </c>
      <c r="Q918" s="31" t="s">
        <v>108</v>
      </c>
      <c r="R918" s="31">
        <v>93.49</v>
      </c>
      <c r="S918" s="31" t="s">
        <v>108</v>
      </c>
    </row>
    <row r="919" spans="1:19" x14ac:dyDescent="0.35">
      <c r="A919" s="2">
        <v>34155</v>
      </c>
      <c r="B919" s="31" t="s">
        <v>108</v>
      </c>
      <c r="C919" s="31">
        <v>251.36099999999999</v>
      </c>
      <c r="D919" s="31" t="s">
        <v>108</v>
      </c>
      <c r="E919" s="31">
        <v>128.1294</v>
      </c>
      <c r="F919" s="31">
        <v>60.369700000000002</v>
      </c>
      <c r="G919" s="31">
        <v>189.66579999999999</v>
      </c>
      <c r="H919" s="31">
        <v>16.256900000000002</v>
      </c>
      <c r="I919" s="31">
        <v>1263.9949999999999</v>
      </c>
      <c r="J919" s="31">
        <v>2146.4110000000001</v>
      </c>
      <c r="K919" s="31">
        <v>1076.2539999999999</v>
      </c>
      <c r="L919" s="31" t="s">
        <v>108</v>
      </c>
      <c r="M919" s="31" t="s">
        <v>108</v>
      </c>
      <c r="N919" s="31" t="s">
        <v>108</v>
      </c>
      <c r="O919" s="31" t="s">
        <v>108</v>
      </c>
      <c r="P919" s="31" t="s">
        <v>108</v>
      </c>
      <c r="Q919" s="31" t="s">
        <v>108</v>
      </c>
      <c r="R919" s="31">
        <v>93.49</v>
      </c>
      <c r="S919" s="31" t="s">
        <v>108</v>
      </c>
    </row>
    <row r="920" spans="1:19" x14ac:dyDescent="0.35">
      <c r="A920" s="2">
        <v>34156</v>
      </c>
      <c r="B920" s="31" t="s">
        <v>108</v>
      </c>
      <c r="C920" s="31">
        <v>253.874</v>
      </c>
      <c r="D920" s="31" t="s">
        <v>108</v>
      </c>
      <c r="E920" s="31">
        <v>127.5427</v>
      </c>
      <c r="F920" s="31">
        <v>61.368899999999996</v>
      </c>
      <c r="G920" s="31">
        <v>198.18690000000001</v>
      </c>
      <c r="H920" s="31">
        <v>16.3567</v>
      </c>
      <c r="I920" s="31">
        <v>1267.2380000000001</v>
      </c>
      <c r="J920" s="31">
        <v>2139.9209999999998</v>
      </c>
      <c r="K920" s="31">
        <v>1079.31</v>
      </c>
      <c r="L920" s="31" t="s">
        <v>108</v>
      </c>
      <c r="M920" s="31" t="s">
        <v>108</v>
      </c>
      <c r="N920" s="31" t="s">
        <v>108</v>
      </c>
      <c r="O920" s="31" t="s">
        <v>108</v>
      </c>
      <c r="P920" s="31" t="s">
        <v>108</v>
      </c>
      <c r="Q920" s="31" t="s">
        <v>108</v>
      </c>
      <c r="R920" s="31">
        <v>93.85</v>
      </c>
      <c r="S920" s="31" t="s">
        <v>108</v>
      </c>
    </row>
    <row r="921" spans="1:19" x14ac:dyDescent="0.35">
      <c r="A921" s="2">
        <v>34157</v>
      </c>
      <c r="B921" s="31" t="s">
        <v>108</v>
      </c>
      <c r="C921" s="31">
        <v>249.607</v>
      </c>
      <c r="D921" s="31" t="s">
        <v>108</v>
      </c>
      <c r="E921" s="31">
        <v>129.41300000000001</v>
      </c>
      <c r="F921" s="31">
        <v>62.102600000000002</v>
      </c>
      <c r="G921" s="31">
        <v>203.0865</v>
      </c>
      <c r="H921" s="31">
        <v>16.1904</v>
      </c>
      <c r="I921" s="31">
        <v>1264.3420000000001</v>
      </c>
      <c r="J921" s="31">
        <v>2139.9209999999998</v>
      </c>
      <c r="K921" s="31">
        <v>1079.1969999999999</v>
      </c>
      <c r="L921" s="31" t="s">
        <v>108</v>
      </c>
      <c r="M921" s="31" t="s">
        <v>108</v>
      </c>
      <c r="N921" s="31" t="s">
        <v>108</v>
      </c>
      <c r="O921" s="31" t="s">
        <v>108</v>
      </c>
      <c r="P921" s="31" t="s">
        <v>108</v>
      </c>
      <c r="Q921" s="31" t="s">
        <v>108</v>
      </c>
      <c r="R921" s="31">
        <v>93.85</v>
      </c>
      <c r="S921" s="31" t="s">
        <v>108</v>
      </c>
    </row>
    <row r="922" spans="1:19" x14ac:dyDescent="0.35">
      <c r="A922" s="2">
        <v>34158</v>
      </c>
      <c r="B922" s="31" t="s">
        <v>108</v>
      </c>
      <c r="C922" s="31">
        <v>247.85300000000001</v>
      </c>
      <c r="D922" s="31" t="s">
        <v>108</v>
      </c>
      <c r="E922" s="31">
        <v>130.85650000000001</v>
      </c>
      <c r="F922" s="31">
        <v>61.759099999999997</v>
      </c>
      <c r="G922" s="31">
        <v>201.38229999999999</v>
      </c>
      <c r="H922" s="31">
        <v>16.0076</v>
      </c>
      <c r="I922" s="31">
        <v>1263.5309999999999</v>
      </c>
      <c r="J922" s="31">
        <v>2144.6410000000001</v>
      </c>
      <c r="K922" s="31">
        <v>1084.6300000000001</v>
      </c>
      <c r="L922" s="31" t="s">
        <v>108</v>
      </c>
      <c r="M922" s="31" t="s">
        <v>108</v>
      </c>
      <c r="N922" s="31" t="s">
        <v>108</v>
      </c>
      <c r="O922" s="31" t="s">
        <v>108</v>
      </c>
      <c r="P922" s="31" t="s">
        <v>108</v>
      </c>
      <c r="Q922" s="31" t="s">
        <v>108</v>
      </c>
      <c r="R922" s="31">
        <v>94.02</v>
      </c>
      <c r="S922" s="31" t="s">
        <v>108</v>
      </c>
    </row>
    <row r="923" spans="1:19" x14ac:dyDescent="0.35">
      <c r="A923" s="2">
        <v>34159</v>
      </c>
      <c r="B923" s="31" t="s">
        <v>108</v>
      </c>
      <c r="C923" s="31">
        <v>250.30699999999999</v>
      </c>
      <c r="D923" s="31" t="s">
        <v>108</v>
      </c>
      <c r="E923" s="31">
        <v>128.25129999999999</v>
      </c>
      <c r="F923" s="31">
        <v>61.244999999999997</v>
      </c>
      <c r="G923" s="31">
        <v>203.65459999999999</v>
      </c>
      <c r="H923" s="31">
        <v>16.306799999999999</v>
      </c>
      <c r="I923" s="31">
        <v>1268.049</v>
      </c>
      <c r="J923" s="31">
        <v>2148.181</v>
      </c>
      <c r="K923" s="31">
        <v>1087.1189999999999</v>
      </c>
      <c r="L923" s="31" t="s">
        <v>108</v>
      </c>
      <c r="M923" s="31" t="s">
        <v>108</v>
      </c>
      <c r="N923" s="31" t="s">
        <v>108</v>
      </c>
      <c r="O923" s="31" t="s">
        <v>108</v>
      </c>
      <c r="P923" s="31" t="s">
        <v>108</v>
      </c>
      <c r="Q923" s="31" t="s">
        <v>108</v>
      </c>
      <c r="R923" s="31">
        <v>95.01</v>
      </c>
      <c r="S923" s="31" t="s">
        <v>108</v>
      </c>
    </row>
    <row r="924" spans="1:19" x14ac:dyDescent="0.35">
      <c r="A924" s="2">
        <v>34162</v>
      </c>
      <c r="B924" s="31" t="s">
        <v>108</v>
      </c>
      <c r="C924" s="31">
        <v>252.191</v>
      </c>
      <c r="D924" s="31" t="s">
        <v>108</v>
      </c>
      <c r="E924" s="31">
        <v>125.72199999999999</v>
      </c>
      <c r="F924" s="31">
        <v>61.655500000000004</v>
      </c>
      <c r="G924" s="31">
        <v>200.10409999999999</v>
      </c>
      <c r="H924" s="31">
        <v>15.858000000000001</v>
      </c>
      <c r="I924" s="31">
        <v>1268.3969999999999</v>
      </c>
      <c r="J924" s="31">
        <v>2150.5410000000002</v>
      </c>
      <c r="K924" s="31">
        <v>1088.1379999999999</v>
      </c>
      <c r="L924" s="31" t="s">
        <v>108</v>
      </c>
      <c r="M924" s="31" t="s">
        <v>108</v>
      </c>
      <c r="N924" s="31" t="s">
        <v>108</v>
      </c>
      <c r="O924" s="31" t="s">
        <v>108</v>
      </c>
      <c r="P924" s="31" t="s">
        <v>108</v>
      </c>
      <c r="Q924" s="31" t="s">
        <v>108</v>
      </c>
      <c r="R924" s="31">
        <v>95.26</v>
      </c>
      <c r="S924" s="31" t="s">
        <v>108</v>
      </c>
    </row>
    <row r="925" spans="1:19" x14ac:dyDescent="0.35">
      <c r="A925" s="2">
        <v>34163</v>
      </c>
      <c r="B925" s="31" t="s">
        <v>108</v>
      </c>
      <c r="C925" s="31">
        <v>253.49700000000001</v>
      </c>
      <c r="D925" s="31" t="s">
        <v>108</v>
      </c>
      <c r="E925" s="31">
        <v>124.1717</v>
      </c>
      <c r="F925" s="31">
        <v>61.593400000000003</v>
      </c>
      <c r="G925" s="31">
        <v>199.11</v>
      </c>
      <c r="H925" s="31">
        <v>15.8912</v>
      </c>
      <c r="I925" s="31">
        <v>1270.9459999999999</v>
      </c>
      <c r="J925" s="31">
        <v>2147.0010000000002</v>
      </c>
      <c r="K925" s="31">
        <v>1087.2329999999999</v>
      </c>
      <c r="L925" s="31" t="s">
        <v>108</v>
      </c>
      <c r="M925" s="31" t="s">
        <v>108</v>
      </c>
      <c r="N925" s="31" t="s">
        <v>108</v>
      </c>
      <c r="O925" s="31" t="s">
        <v>108</v>
      </c>
      <c r="P925" s="31" t="s">
        <v>108</v>
      </c>
      <c r="Q925" s="31" t="s">
        <v>108</v>
      </c>
      <c r="R925" s="31">
        <v>94.6</v>
      </c>
      <c r="S925" s="31" t="s">
        <v>108</v>
      </c>
    </row>
    <row r="926" spans="1:19" x14ac:dyDescent="0.35">
      <c r="A926" s="2">
        <v>34164</v>
      </c>
      <c r="B926" s="31" t="s">
        <v>108</v>
      </c>
      <c r="C926" s="31">
        <v>246.065</v>
      </c>
      <c r="D926" s="31" t="s">
        <v>108</v>
      </c>
      <c r="E926" s="31">
        <v>124.89660000000001</v>
      </c>
      <c r="F926" s="31">
        <v>61.113500000000002</v>
      </c>
      <c r="G926" s="31">
        <v>201.9504</v>
      </c>
      <c r="H926" s="31">
        <v>16.872</v>
      </c>
      <c r="I926" s="31">
        <v>1269.671</v>
      </c>
      <c r="J926" s="31">
        <v>2154.0810000000001</v>
      </c>
      <c r="K926" s="31">
        <v>1089.6089999999999</v>
      </c>
      <c r="L926" s="31" t="s">
        <v>108</v>
      </c>
      <c r="M926" s="31" t="s">
        <v>108</v>
      </c>
      <c r="N926" s="31" t="s">
        <v>108</v>
      </c>
      <c r="O926" s="31" t="s">
        <v>108</v>
      </c>
      <c r="P926" s="31" t="s">
        <v>108</v>
      </c>
      <c r="Q926" s="31" t="s">
        <v>108</v>
      </c>
      <c r="R926" s="31">
        <v>94.48</v>
      </c>
      <c r="S926" s="31" t="s">
        <v>108</v>
      </c>
    </row>
    <row r="927" spans="1:19" x14ac:dyDescent="0.35">
      <c r="A927" s="2">
        <v>34165</v>
      </c>
      <c r="B927" s="31" t="s">
        <v>108</v>
      </c>
      <c r="C927" s="31">
        <v>248.376</v>
      </c>
      <c r="D927" s="31" t="s">
        <v>108</v>
      </c>
      <c r="E927" s="31">
        <v>122.7457</v>
      </c>
      <c r="F927" s="31">
        <v>61.515099999999997</v>
      </c>
      <c r="G927" s="31">
        <v>202.23439999999999</v>
      </c>
      <c r="H927" s="31">
        <v>16.439800000000002</v>
      </c>
      <c r="I927" s="31">
        <v>1268.9760000000001</v>
      </c>
      <c r="J927" s="31">
        <v>2154.6709999999998</v>
      </c>
      <c r="K927" s="31">
        <v>1087.346</v>
      </c>
      <c r="L927" s="31" t="s">
        <v>108</v>
      </c>
      <c r="M927" s="31" t="s">
        <v>108</v>
      </c>
      <c r="N927" s="31" t="s">
        <v>108</v>
      </c>
      <c r="O927" s="31" t="s">
        <v>108</v>
      </c>
      <c r="P927" s="31" t="s">
        <v>108</v>
      </c>
      <c r="Q927" s="31" t="s">
        <v>108</v>
      </c>
      <c r="R927" s="31">
        <v>94.86</v>
      </c>
      <c r="S927" s="31" t="s">
        <v>108</v>
      </c>
    </row>
    <row r="928" spans="1:19" x14ac:dyDescent="0.35">
      <c r="A928" s="2">
        <v>34166</v>
      </c>
      <c r="B928" s="31" t="s">
        <v>108</v>
      </c>
      <c r="C928" s="31">
        <v>243.613</v>
      </c>
      <c r="D928" s="31" t="s">
        <v>108</v>
      </c>
      <c r="E928" s="31">
        <v>124.39960000000001</v>
      </c>
      <c r="F928" s="31">
        <v>61.360700000000001</v>
      </c>
      <c r="G928" s="31">
        <v>206.637</v>
      </c>
      <c r="H928" s="31">
        <v>16.090699999999998</v>
      </c>
      <c r="I928" s="31">
        <v>1272.684</v>
      </c>
      <c r="J928" s="31">
        <v>2156.4409999999998</v>
      </c>
      <c r="K928" s="31">
        <v>1089.4960000000001</v>
      </c>
      <c r="L928" s="31" t="s">
        <v>108</v>
      </c>
      <c r="M928" s="31" t="s">
        <v>108</v>
      </c>
      <c r="N928" s="31" t="s">
        <v>108</v>
      </c>
      <c r="O928" s="31" t="s">
        <v>108</v>
      </c>
      <c r="P928" s="31" t="s">
        <v>108</v>
      </c>
      <c r="Q928" s="31" t="s">
        <v>108</v>
      </c>
      <c r="R928" s="31">
        <v>94.6</v>
      </c>
      <c r="S928" s="31" t="s">
        <v>108</v>
      </c>
    </row>
    <row r="929" spans="1:19" x14ac:dyDescent="0.35">
      <c r="A929" s="2">
        <v>34169</v>
      </c>
      <c r="B929" s="31" t="s">
        <v>108</v>
      </c>
      <c r="C929" s="31">
        <v>249.41300000000001</v>
      </c>
      <c r="D929" s="31" t="s">
        <v>108</v>
      </c>
      <c r="E929" s="31">
        <v>124.1074</v>
      </c>
      <c r="F929" s="31">
        <v>61.298900000000003</v>
      </c>
      <c r="G929" s="31">
        <v>209.0513</v>
      </c>
      <c r="H929" s="31">
        <v>16.439800000000002</v>
      </c>
      <c r="I929" s="31">
        <v>1275.8109999999999</v>
      </c>
      <c r="J929" s="31">
        <v>2156.4409999999998</v>
      </c>
      <c r="K929" s="31">
        <v>1088.93</v>
      </c>
      <c r="L929" s="31" t="s">
        <v>108</v>
      </c>
      <c r="M929" s="31" t="s">
        <v>108</v>
      </c>
      <c r="N929" s="31" t="s">
        <v>108</v>
      </c>
      <c r="O929" s="31" t="s">
        <v>108</v>
      </c>
      <c r="P929" s="31" t="s">
        <v>108</v>
      </c>
      <c r="Q929" s="31" t="s">
        <v>108</v>
      </c>
      <c r="R929" s="31">
        <v>94.22</v>
      </c>
      <c r="S929" s="31" t="s">
        <v>108</v>
      </c>
    </row>
    <row r="930" spans="1:19" x14ac:dyDescent="0.35">
      <c r="A930" s="2">
        <v>34170</v>
      </c>
      <c r="B930" s="31" t="s">
        <v>108</v>
      </c>
      <c r="C930" s="31">
        <v>244.46199999999999</v>
      </c>
      <c r="D930" s="31" t="s">
        <v>108</v>
      </c>
      <c r="E930" s="31">
        <v>123.742</v>
      </c>
      <c r="F930" s="31">
        <v>61.252499999999998</v>
      </c>
      <c r="G930" s="31">
        <v>207.27610000000001</v>
      </c>
      <c r="H930" s="31">
        <v>16.256900000000002</v>
      </c>
      <c r="I930" s="31">
        <v>1276.854</v>
      </c>
      <c r="J930" s="31">
        <v>2149.3609999999999</v>
      </c>
      <c r="K930" s="31">
        <v>1087.2329999999999</v>
      </c>
      <c r="L930" s="31" t="s">
        <v>108</v>
      </c>
      <c r="M930" s="31" t="s">
        <v>108</v>
      </c>
      <c r="N930" s="31" t="s">
        <v>108</v>
      </c>
      <c r="O930" s="31" t="s">
        <v>108</v>
      </c>
      <c r="P930" s="31" t="s">
        <v>108</v>
      </c>
      <c r="Q930" s="31" t="s">
        <v>108</v>
      </c>
      <c r="R930" s="31">
        <v>94.02</v>
      </c>
      <c r="S930" s="31" t="s">
        <v>108</v>
      </c>
    </row>
    <row r="931" spans="1:19" x14ac:dyDescent="0.35">
      <c r="A931" s="2">
        <v>34171</v>
      </c>
      <c r="B931" s="31" t="s">
        <v>108</v>
      </c>
      <c r="C931" s="31">
        <v>248.18700000000001</v>
      </c>
      <c r="D931" s="31" t="s">
        <v>108</v>
      </c>
      <c r="E931" s="31">
        <v>122.7132</v>
      </c>
      <c r="F931" s="31">
        <v>60.8354</v>
      </c>
      <c r="G931" s="31">
        <v>204.79069999999999</v>
      </c>
      <c r="H931" s="31">
        <v>16.306799999999999</v>
      </c>
      <c r="I931" s="31">
        <v>1277.665</v>
      </c>
      <c r="J931" s="31">
        <v>2135.7910000000002</v>
      </c>
      <c r="K931" s="31">
        <v>1084.5160000000001</v>
      </c>
      <c r="L931" s="31" t="s">
        <v>108</v>
      </c>
      <c r="M931" s="31" t="s">
        <v>108</v>
      </c>
      <c r="N931" s="31" t="s">
        <v>108</v>
      </c>
      <c r="O931" s="31" t="s">
        <v>108</v>
      </c>
      <c r="P931" s="31" t="s">
        <v>108</v>
      </c>
      <c r="Q931" s="31" t="s">
        <v>108</v>
      </c>
      <c r="R931" s="31">
        <v>93.97</v>
      </c>
      <c r="S931" s="31" t="s">
        <v>108</v>
      </c>
    </row>
    <row r="932" spans="1:19" x14ac:dyDescent="0.35">
      <c r="A932" s="2">
        <v>34172</v>
      </c>
      <c r="B932" s="31" t="s">
        <v>108</v>
      </c>
      <c r="C932" s="31">
        <v>245.54599999999999</v>
      </c>
      <c r="D932" s="31" t="s">
        <v>108</v>
      </c>
      <c r="E932" s="31">
        <v>123.2212</v>
      </c>
      <c r="F932" s="31">
        <v>61.113500000000002</v>
      </c>
      <c r="G932" s="31">
        <v>207.6311</v>
      </c>
      <c r="H932" s="31">
        <v>15.8414</v>
      </c>
      <c r="I932" s="31">
        <v>1276.5070000000001</v>
      </c>
      <c r="J932" s="31">
        <v>2124.5810000000001</v>
      </c>
      <c r="K932" s="31">
        <v>1087.912</v>
      </c>
      <c r="L932" s="31" t="s">
        <v>108</v>
      </c>
      <c r="M932" s="31" t="s">
        <v>108</v>
      </c>
      <c r="N932" s="31" t="s">
        <v>108</v>
      </c>
      <c r="O932" s="31" t="s">
        <v>108</v>
      </c>
      <c r="P932" s="31" t="s">
        <v>108</v>
      </c>
      <c r="Q932" s="31" t="s">
        <v>108</v>
      </c>
      <c r="R932" s="31">
        <v>94.03</v>
      </c>
      <c r="S932" s="31" t="s">
        <v>108</v>
      </c>
    </row>
    <row r="933" spans="1:19" x14ac:dyDescent="0.35">
      <c r="A933" s="2">
        <v>34173</v>
      </c>
      <c r="B933" s="31" t="s">
        <v>108</v>
      </c>
      <c r="C933" s="31">
        <v>247.00800000000001</v>
      </c>
      <c r="D933" s="31" t="s">
        <v>108</v>
      </c>
      <c r="E933" s="31">
        <v>124.80370000000001</v>
      </c>
      <c r="F933" s="31">
        <v>60.912700000000001</v>
      </c>
      <c r="G933" s="31">
        <v>206.4949</v>
      </c>
      <c r="H933" s="31">
        <v>15.974299999999999</v>
      </c>
      <c r="I933" s="31">
        <v>1280.9090000000001</v>
      </c>
      <c r="J933" s="31">
        <v>2121.6309999999999</v>
      </c>
      <c r="K933" s="31">
        <v>1088.1379999999999</v>
      </c>
      <c r="L933" s="31" t="s">
        <v>108</v>
      </c>
      <c r="M933" s="31" t="s">
        <v>108</v>
      </c>
      <c r="N933" s="31" t="s">
        <v>108</v>
      </c>
      <c r="O933" s="31" t="s">
        <v>108</v>
      </c>
      <c r="P933" s="31" t="s">
        <v>108</v>
      </c>
      <c r="Q933" s="31" t="s">
        <v>108</v>
      </c>
      <c r="R933" s="31">
        <v>94.57</v>
      </c>
      <c r="S933" s="31" t="s">
        <v>108</v>
      </c>
    </row>
    <row r="934" spans="1:19" x14ac:dyDescent="0.35">
      <c r="A934" s="2">
        <v>34176</v>
      </c>
      <c r="B934" s="31" t="s">
        <v>108</v>
      </c>
      <c r="C934" s="31">
        <v>248.23400000000001</v>
      </c>
      <c r="D934" s="31" t="s">
        <v>108</v>
      </c>
      <c r="E934" s="31">
        <v>124.7308</v>
      </c>
      <c r="F934" s="31">
        <v>61.406999999999996</v>
      </c>
      <c r="G934" s="31">
        <v>201.52430000000001</v>
      </c>
      <c r="H934" s="31">
        <v>15.7582</v>
      </c>
      <c r="I934" s="31">
        <v>1283.5740000000001</v>
      </c>
      <c r="J934" s="31">
        <v>2125.1709999999998</v>
      </c>
      <c r="K934" s="31">
        <v>1088.93</v>
      </c>
      <c r="L934" s="31" t="s">
        <v>108</v>
      </c>
      <c r="M934" s="31" t="s">
        <v>108</v>
      </c>
      <c r="N934" s="31" t="s">
        <v>108</v>
      </c>
      <c r="O934" s="31" t="s">
        <v>108</v>
      </c>
      <c r="P934" s="31" t="s">
        <v>108</v>
      </c>
      <c r="Q934" s="31" t="s">
        <v>108</v>
      </c>
      <c r="R934" s="31">
        <v>94.76</v>
      </c>
      <c r="S934" s="31" t="s">
        <v>108</v>
      </c>
    </row>
    <row r="935" spans="1:19" x14ac:dyDescent="0.35">
      <c r="A935" s="2">
        <v>34177</v>
      </c>
      <c r="B935" s="31" t="s">
        <v>108</v>
      </c>
      <c r="C935" s="31">
        <v>252.24199999999999</v>
      </c>
      <c r="D935" s="31" t="s">
        <v>108</v>
      </c>
      <c r="E935" s="31">
        <v>126.5968</v>
      </c>
      <c r="F935" s="31">
        <v>61.113500000000002</v>
      </c>
      <c r="G935" s="31">
        <v>199.6071</v>
      </c>
      <c r="H935" s="31">
        <v>15.459</v>
      </c>
      <c r="I935" s="31">
        <v>1281.72</v>
      </c>
      <c r="J935" s="31">
        <v>2124.5810000000001</v>
      </c>
      <c r="K935" s="31">
        <v>1088.0250000000001</v>
      </c>
      <c r="L935" s="31" t="s">
        <v>108</v>
      </c>
      <c r="M935" s="31" t="s">
        <v>108</v>
      </c>
      <c r="N935" s="31" t="s">
        <v>108</v>
      </c>
      <c r="O935" s="31" t="s">
        <v>108</v>
      </c>
      <c r="P935" s="31" t="s">
        <v>108</v>
      </c>
      <c r="Q935" s="31" t="s">
        <v>108</v>
      </c>
      <c r="R935" s="31">
        <v>94.88</v>
      </c>
      <c r="S935" s="31" t="s">
        <v>108</v>
      </c>
    </row>
    <row r="936" spans="1:19" x14ac:dyDescent="0.35">
      <c r="A936" s="2">
        <v>34178</v>
      </c>
      <c r="B936" s="31" t="s">
        <v>108</v>
      </c>
      <c r="C936" s="31">
        <v>250.262</v>
      </c>
      <c r="D936" s="31" t="s">
        <v>108</v>
      </c>
      <c r="E936" s="31">
        <v>127.321</v>
      </c>
      <c r="F936" s="31">
        <v>61.453299999999999</v>
      </c>
      <c r="G936" s="31">
        <v>196.1986</v>
      </c>
      <c r="H936" s="31">
        <v>15.459</v>
      </c>
      <c r="I936" s="31">
        <v>1280.9090000000001</v>
      </c>
      <c r="J936" s="31">
        <v>2128.7109999999998</v>
      </c>
      <c r="K936" s="31">
        <v>1084.856</v>
      </c>
      <c r="L936" s="31" t="s">
        <v>108</v>
      </c>
      <c r="M936" s="31" t="s">
        <v>108</v>
      </c>
      <c r="N936" s="31" t="s">
        <v>108</v>
      </c>
      <c r="O936" s="31" t="s">
        <v>108</v>
      </c>
      <c r="P936" s="31" t="s">
        <v>108</v>
      </c>
      <c r="Q936" s="31" t="s">
        <v>108</v>
      </c>
      <c r="R936" s="31">
        <v>94.44</v>
      </c>
      <c r="S936" s="31" t="s">
        <v>108</v>
      </c>
    </row>
    <row r="937" spans="1:19" x14ac:dyDescent="0.35">
      <c r="A937" s="2">
        <v>34179</v>
      </c>
      <c r="B937" s="31" t="s">
        <v>108</v>
      </c>
      <c r="C937" s="31">
        <v>249.46</v>
      </c>
      <c r="D937" s="31" t="s">
        <v>108</v>
      </c>
      <c r="E937" s="31">
        <v>127.6842</v>
      </c>
      <c r="F937" s="31">
        <v>62.133099999999999</v>
      </c>
      <c r="G937" s="31">
        <v>196.76669999999999</v>
      </c>
      <c r="H937" s="31">
        <v>15.625299999999999</v>
      </c>
      <c r="I937" s="31">
        <v>1278.2439999999999</v>
      </c>
      <c r="J937" s="31">
        <v>2143.4609999999998</v>
      </c>
      <c r="K937" s="31">
        <v>1089.0440000000001</v>
      </c>
      <c r="L937" s="31" t="s">
        <v>108</v>
      </c>
      <c r="M937" s="31" t="s">
        <v>108</v>
      </c>
      <c r="N937" s="31" t="s">
        <v>108</v>
      </c>
      <c r="O937" s="31" t="s">
        <v>108</v>
      </c>
      <c r="P937" s="31" t="s">
        <v>108</v>
      </c>
      <c r="Q937" s="31" t="s">
        <v>108</v>
      </c>
      <c r="R937" s="31">
        <v>95.53</v>
      </c>
      <c r="S937" s="31" t="s">
        <v>108</v>
      </c>
    </row>
    <row r="938" spans="1:19" x14ac:dyDescent="0.35">
      <c r="A938" s="2">
        <v>34180</v>
      </c>
      <c r="B938" s="31" t="s">
        <v>108</v>
      </c>
      <c r="C938" s="31">
        <v>245.971</v>
      </c>
      <c r="D938" s="31" t="s">
        <v>108</v>
      </c>
      <c r="E938" s="31">
        <v>128.6241</v>
      </c>
      <c r="F938" s="31">
        <v>63.538899999999998</v>
      </c>
      <c r="G938" s="31">
        <v>195.41749999999999</v>
      </c>
      <c r="H938" s="31">
        <v>15.608599999999999</v>
      </c>
      <c r="I938" s="31">
        <v>1281.4880000000001</v>
      </c>
      <c r="J938" s="31">
        <v>2139.3310000000001</v>
      </c>
      <c r="K938" s="31">
        <v>1088.1379999999999</v>
      </c>
      <c r="L938" s="31" t="s">
        <v>108</v>
      </c>
      <c r="M938" s="31" t="s">
        <v>108</v>
      </c>
      <c r="N938" s="31" t="s">
        <v>108</v>
      </c>
      <c r="O938" s="31" t="s">
        <v>108</v>
      </c>
      <c r="P938" s="31" t="s">
        <v>108</v>
      </c>
      <c r="Q938" s="31" t="s">
        <v>108</v>
      </c>
      <c r="R938" s="31">
        <v>95.37</v>
      </c>
      <c r="S938" s="31" t="s">
        <v>108</v>
      </c>
    </row>
    <row r="939" spans="1:19" x14ac:dyDescent="0.35">
      <c r="A939" s="2">
        <v>34183</v>
      </c>
      <c r="B939" s="31" t="s">
        <v>108</v>
      </c>
      <c r="C939" s="31">
        <v>246.018</v>
      </c>
      <c r="D939" s="31" t="s">
        <v>108</v>
      </c>
      <c r="E939" s="31">
        <v>127.4481</v>
      </c>
      <c r="F939" s="31">
        <v>63.368899999999996</v>
      </c>
      <c r="G939" s="31">
        <v>200.6722</v>
      </c>
      <c r="H939" s="31">
        <v>15.9411</v>
      </c>
      <c r="I939" s="31">
        <v>1288.671</v>
      </c>
      <c r="J939" s="31">
        <v>2134.0210000000002</v>
      </c>
      <c r="K939" s="31">
        <v>1090.6279999999999</v>
      </c>
      <c r="L939" s="31" t="s">
        <v>108</v>
      </c>
      <c r="M939" s="31" t="s">
        <v>108</v>
      </c>
      <c r="N939" s="31" t="s">
        <v>108</v>
      </c>
      <c r="O939" s="31" t="s">
        <v>108</v>
      </c>
      <c r="P939" s="31" t="s">
        <v>108</v>
      </c>
      <c r="Q939" s="31" t="s">
        <v>108</v>
      </c>
      <c r="R939" s="31">
        <v>94.63</v>
      </c>
      <c r="S939" s="31" t="s">
        <v>108</v>
      </c>
    </row>
    <row r="940" spans="1:19" x14ac:dyDescent="0.35">
      <c r="A940" s="2">
        <v>34184</v>
      </c>
      <c r="B940" s="31" t="s">
        <v>108</v>
      </c>
      <c r="C940" s="31">
        <v>244.886</v>
      </c>
      <c r="D940" s="31" t="s">
        <v>108</v>
      </c>
      <c r="E940" s="31">
        <v>125.7508</v>
      </c>
      <c r="F940" s="31">
        <v>62.967300000000002</v>
      </c>
      <c r="G940" s="31">
        <v>200.53020000000001</v>
      </c>
      <c r="H940" s="31">
        <v>16.057500000000001</v>
      </c>
      <c r="I940" s="31">
        <v>1288.671</v>
      </c>
      <c r="J940" s="31">
        <v>2136.971</v>
      </c>
      <c r="K940" s="31">
        <v>1095.4949999999999</v>
      </c>
      <c r="L940" s="31" t="s">
        <v>108</v>
      </c>
      <c r="M940" s="31" t="s">
        <v>108</v>
      </c>
      <c r="N940" s="31" t="s">
        <v>108</v>
      </c>
      <c r="O940" s="31" t="s">
        <v>108</v>
      </c>
      <c r="P940" s="31" t="s">
        <v>108</v>
      </c>
      <c r="Q940" s="31" t="s">
        <v>108</v>
      </c>
      <c r="R940" s="31">
        <v>94.4</v>
      </c>
      <c r="S940" s="31" t="s">
        <v>108</v>
      </c>
    </row>
    <row r="941" spans="1:19" x14ac:dyDescent="0.35">
      <c r="A941" s="2">
        <v>34185</v>
      </c>
      <c r="B941" s="31" t="s">
        <v>108</v>
      </c>
      <c r="C941" s="31">
        <v>245.358</v>
      </c>
      <c r="D941" s="31" t="s">
        <v>108</v>
      </c>
      <c r="E941" s="31">
        <v>126.9765</v>
      </c>
      <c r="F941" s="31">
        <v>62.302999999999997</v>
      </c>
      <c r="G941" s="31">
        <v>197.76079999999999</v>
      </c>
      <c r="H941" s="31">
        <v>15.691800000000001</v>
      </c>
      <c r="I941" s="31">
        <v>1286.933</v>
      </c>
      <c r="J941" s="31">
        <v>2132.8409999999999</v>
      </c>
      <c r="K941" s="31">
        <v>1096.627</v>
      </c>
      <c r="L941" s="31" t="s">
        <v>108</v>
      </c>
      <c r="M941" s="31" t="s">
        <v>108</v>
      </c>
      <c r="N941" s="31" t="s">
        <v>108</v>
      </c>
      <c r="O941" s="31" t="s">
        <v>108</v>
      </c>
      <c r="P941" s="31" t="s">
        <v>108</v>
      </c>
      <c r="Q941" s="31" t="s">
        <v>108</v>
      </c>
      <c r="R941" s="31">
        <v>94.38</v>
      </c>
      <c r="S941" s="31" t="s">
        <v>108</v>
      </c>
    </row>
    <row r="942" spans="1:19" x14ac:dyDescent="0.35">
      <c r="A942" s="2">
        <v>34186</v>
      </c>
      <c r="B942" s="31" t="s">
        <v>108</v>
      </c>
      <c r="C942" s="31">
        <v>245.26300000000001</v>
      </c>
      <c r="D942" s="31" t="s">
        <v>108</v>
      </c>
      <c r="E942" s="31">
        <v>125.949</v>
      </c>
      <c r="F942" s="31">
        <v>58.811700000000002</v>
      </c>
      <c r="G942" s="31">
        <v>192.5771</v>
      </c>
      <c r="H942" s="31">
        <v>15.4757</v>
      </c>
      <c r="I942" s="31">
        <v>1287.5119999999999</v>
      </c>
      <c r="J942" s="31">
        <v>2135.201</v>
      </c>
      <c r="K942" s="31">
        <v>1096.8530000000001</v>
      </c>
      <c r="L942" s="31" t="s">
        <v>108</v>
      </c>
      <c r="M942" s="31" t="s">
        <v>108</v>
      </c>
      <c r="N942" s="31" t="s">
        <v>108</v>
      </c>
      <c r="O942" s="31" t="s">
        <v>108</v>
      </c>
      <c r="P942" s="31" t="s">
        <v>108</v>
      </c>
      <c r="Q942" s="31" t="s">
        <v>108</v>
      </c>
      <c r="R942" s="31">
        <v>94.52</v>
      </c>
      <c r="S942" s="31" t="s">
        <v>108</v>
      </c>
    </row>
    <row r="943" spans="1:19" x14ac:dyDescent="0.35">
      <c r="A943" s="2">
        <v>34187</v>
      </c>
      <c r="B943" s="31" t="s">
        <v>108</v>
      </c>
      <c r="C943" s="31">
        <v>246.20599999999999</v>
      </c>
      <c r="D943" s="31" t="s">
        <v>108</v>
      </c>
      <c r="E943" s="31">
        <v>124.7741</v>
      </c>
      <c r="F943" s="31">
        <v>58.688099999999999</v>
      </c>
      <c r="G943" s="31">
        <v>192.8612</v>
      </c>
      <c r="H943" s="31">
        <v>15.4923</v>
      </c>
      <c r="I943" s="31">
        <v>1286.933</v>
      </c>
      <c r="J943" s="31">
        <v>2136.971</v>
      </c>
      <c r="K943" s="31">
        <v>1100.135</v>
      </c>
      <c r="L943" s="31" t="s">
        <v>108</v>
      </c>
      <c r="M943" s="31" t="s">
        <v>108</v>
      </c>
      <c r="N943" s="31" t="s">
        <v>108</v>
      </c>
      <c r="O943" s="31" t="s">
        <v>108</v>
      </c>
      <c r="P943" s="31" t="s">
        <v>108</v>
      </c>
      <c r="Q943" s="31" t="s">
        <v>108</v>
      </c>
      <c r="R943" s="31">
        <v>94.14</v>
      </c>
      <c r="S943" s="31" t="s">
        <v>108</v>
      </c>
    </row>
    <row r="944" spans="1:19" x14ac:dyDescent="0.35">
      <c r="A944" s="2">
        <v>34190</v>
      </c>
      <c r="B944" s="31" t="s">
        <v>108</v>
      </c>
      <c r="C944" s="31">
        <v>254.23599999999999</v>
      </c>
      <c r="D944" s="31" t="s">
        <v>108</v>
      </c>
      <c r="E944" s="31">
        <v>121.7381</v>
      </c>
      <c r="F944" s="31">
        <v>59.753999999999998</v>
      </c>
      <c r="G944" s="31">
        <v>190.3048</v>
      </c>
      <c r="H944" s="31">
        <v>15.041</v>
      </c>
      <c r="I944" s="31">
        <v>1292.1469999999999</v>
      </c>
      <c r="J944" s="31">
        <v>2141.6909999999998</v>
      </c>
      <c r="K944" s="31">
        <v>1098.3240000000001</v>
      </c>
      <c r="L944" s="31" t="s">
        <v>108</v>
      </c>
      <c r="M944" s="31" t="s">
        <v>108</v>
      </c>
      <c r="N944" s="31" t="s">
        <v>108</v>
      </c>
      <c r="O944" s="31" t="s">
        <v>108</v>
      </c>
      <c r="P944" s="31" t="s">
        <v>108</v>
      </c>
      <c r="Q944" s="31" t="s">
        <v>108</v>
      </c>
      <c r="R944" s="31">
        <v>94.38</v>
      </c>
      <c r="S944" s="31" t="s">
        <v>108</v>
      </c>
    </row>
    <row r="945" spans="1:19" x14ac:dyDescent="0.35">
      <c r="A945" s="2">
        <v>34191</v>
      </c>
      <c r="B945" s="31" t="s">
        <v>108</v>
      </c>
      <c r="C945" s="31">
        <v>252.71700000000001</v>
      </c>
      <c r="D945" s="31" t="s">
        <v>108</v>
      </c>
      <c r="E945" s="31">
        <v>121.2868</v>
      </c>
      <c r="F945" s="31">
        <v>59.383299999999998</v>
      </c>
      <c r="G945" s="31">
        <v>191.22800000000001</v>
      </c>
      <c r="H945" s="31">
        <v>15.0573</v>
      </c>
      <c r="I945" s="31">
        <v>1293.3050000000001</v>
      </c>
      <c r="J945" s="31">
        <v>2140.511</v>
      </c>
      <c r="K945" s="31">
        <v>1101.0409999999999</v>
      </c>
      <c r="L945" s="31" t="s">
        <v>108</v>
      </c>
      <c r="M945" s="31" t="s">
        <v>108</v>
      </c>
      <c r="N945" s="31" t="s">
        <v>108</v>
      </c>
      <c r="O945" s="31" t="s">
        <v>108</v>
      </c>
      <c r="P945" s="31" t="s">
        <v>108</v>
      </c>
      <c r="Q945" s="31" t="s">
        <v>108</v>
      </c>
      <c r="R945" s="31">
        <v>95.21</v>
      </c>
      <c r="S945" s="31" t="s">
        <v>108</v>
      </c>
    </row>
    <row r="946" spans="1:19" x14ac:dyDescent="0.35">
      <c r="A946" s="2">
        <v>34192</v>
      </c>
      <c r="B946" s="31" t="s">
        <v>108</v>
      </c>
      <c r="C946" s="31">
        <v>260.54599999999999</v>
      </c>
      <c r="D946" s="31" t="s">
        <v>108</v>
      </c>
      <c r="E946" s="31">
        <v>121.66240000000001</v>
      </c>
      <c r="F946" s="31">
        <v>58.502699999999997</v>
      </c>
      <c r="G946" s="31">
        <v>194.06829999999999</v>
      </c>
      <c r="H946" s="31">
        <v>15.2704</v>
      </c>
      <c r="I946" s="31">
        <v>1295.0429999999999</v>
      </c>
      <c r="J946" s="31">
        <v>2143.4609999999998</v>
      </c>
      <c r="K946" s="31">
        <v>1102.3989999999999</v>
      </c>
      <c r="L946" s="31" t="s">
        <v>108</v>
      </c>
      <c r="M946" s="31" t="s">
        <v>108</v>
      </c>
      <c r="N946" s="31" t="s">
        <v>108</v>
      </c>
      <c r="O946" s="31" t="s">
        <v>108</v>
      </c>
      <c r="P946" s="31" t="s">
        <v>108</v>
      </c>
      <c r="Q946" s="31" t="s">
        <v>108</v>
      </c>
      <c r="R946" s="31">
        <v>95.23</v>
      </c>
      <c r="S946" s="31" t="s">
        <v>108</v>
      </c>
    </row>
    <row r="947" spans="1:19" x14ac:dyDescent="0.35">
      <c r="A947" s="2">
        <v>34193</v>
      </c>
      <c r="B947" s="31" t="s">
        <v>108</v>
      </c>
      <c r="C947" s="31">
        <v>263.61500000000001</v>
      </c>
      <c r="D947" s="31" t="s">
        <v>108</v>
      </c>
      <c r="E947" s="31">
        <v>122.6823</v>
      </c>
      <c r="F947" s="31">
        <v>57.2669</v>
      </c>
      <c r="G947" s="31">
        <v>186.32830000000001</v>
      </c>
      <c r="H947" s="31">
        <v>15.132999999999999</v>
      </c>
      <c r="I947" s="31">
        <v>1299.4449999999999</v>
      </c>
      <c r="J947" s="31">
        <v>2142.2809999999999</v>
      </c>
      <c r="K947" s="31">
        <v>1102.059</v>
      </c>
      <c r="L947" s="31" t="s">
        <v>108</v>
      </c>
      <c r="M947" s="31" t="s">
        <v>108</v>
      </c>
      <c r="N947" s="31" t="s">
        <v>108</v>
      </c>
      <c r="O947" s="31" t="s">
        <v>108</v>
      </c>
      <c r="P947" s="31" t="s">
        <v>108</v>
      </c>
      <c r="Q947" s="31" t="s">
        <v>108</v>
      </c>
      <c r="R947" s="31">
        <v>95.27</v>
      </c>
      <c r="S947" s="31" t="s">
        <v>108</v>
      </c>
    </row>
    <row r="948" spans="1:19" x14ac:dyDescent="0.35">
      <c r="A948" s="2">
        <v>34194</v>
      </c>
      <c r="B948" s="31" t="s">
        <v>108</v>
      </c>
      <c r="C948" s="31">
        <v>263.762</v>
      </c>
      <c r="D948" s="31" t="s">
        <v>108</v>
      </c>
      <c r="E948" s="31">
        <v>121.88039999999999</v>
      </c>
      <c r="F948" s="31">
        <v>57.560400000000001</v>
      </c>
      <c r="G948" s="31">
        <v>185.7602</v>
      </c>
      <c r="H948" s="31">
        <v>15.4337</v>
      </c>
      <c r="I948" s="31">
        <v>1292.4939999999999</v>
      </c>
      <c r="J948" s="31">
        <v>2150.5410000000002</v>
      </c>
      <c r="K948" s="31">
        <v>1102.8510000000001</v>
      </c>
      <c r="L948" s="31" t="s">
        <v>108</v>
      </c>
      <c r="M948" s="31" t="s">
        <v>108</v>
      </c>
      <c r="N948" s="31" t="s">
        <v>108</v>
      </c>
      <c r="O948" s="31" t="s">
        <v>108</v>
      </c>
      <c r="P948" s="31" t="s">
        <v>108</v>
      </c>
      <c r="Q948" s="31" t="s">
        <v>108</v>
      </c>
      <c r="R948" s="31">
        <v>95.13</v>
      </c>
      <c r="S948" s="31" t="s">
        <v>108</v>
      </c>
    </row>
    <row r="949" spans="1:19" x14ac:dyDescent="0.35">
      <c r="A949" s="2">
        <v>34197</v>
      </c>
      <c r="B949" s="31" t="s">
        <v>108</v>
      </c>
      <c r="C949" s="31">
        <v>261.89800000000002</v>
      </c>
      <c r="D949" s="31" t="s">
        <v>108</v>
      </c>
      <c r="E949" s="31">
        <v>122.5287</v>
      </c>
      <c r="F949" s="31">
        <v>58.147399999999998</v>
      </c>
      <c r="G949" s="31">
        <v>185.05019999999999</v>
      </c>
      <c r="H949" s="31">
        <v>15.9878</v>
      </c>
      <c r="I949" s="31">
        <v>1291.915</v>
      </c>
      <c r="J949" s="31">
        <v>2155.261</v>
      </c>
      <c r="K949" s="31">
        <v>1099.3430000000001</v>
      </c>
      <c r="L949" s="31" t="s">
        <v>108</v>
      </c>
      <c r="M949" s="31" t="s">
        <v>108</v>
      </c>
      <c r="N949" s="31" t="s">
        <v>108</v>
      </c>
      <c r="O949" s="31" t="s">
        <v>108</v>
      </c>
      <c r="P949" s="31" t="s">
        <v>108</v>
      </c>
      <c r="Q949" s="31" t="s">
        <v>108</v>
      </c>
      <c r="R949" s="31">
        <v>93.94</v>
      </c>
      <c r="S949" s="31" t="s">
        <v>108</v>
      </c>
    </row>
    <row r="950" spans="1:19" x14ac:dyDescent="0.35">
      <c r="A950" s="2">
        <v>34198</v>
      </c>
      <c r="B950" s="31" t="s">
        <v>108</v>
      </c>
      <c r="C950" s="31">
        <v>263.02600000000001</v>
      </c>
      <c r="D950" s="31" t="s">
        <v>108</v>
      </c>
      <c r="E950" s="31">
        <v>122.3837</v>
      </c>
      <c r="F950" s="31">
        <v>57.915700000000001</v>
      </c>
      <c r="G950" s="31">
        <v>186.9674</v>
      </c>
      <c r="H950" s="31">
        <v>16.019400000000001</v>
      </c>
      <c r="I950" s="31">
        <v>1293.1890000000001</v>
      </c>
      <c r="J950" s="31">
        <v>2152.3110000000001</v>
      </c>
      <c r="K950" s="31">
        <v>1101.3800000000001</v>
      </c>
      <c r="L950" s="31" t="s">
        <v>108</v>
      </c>
      <c r="M950" s="31" t="s">
        <v>108</v>
      </c>
      <c r="N950" s="31" t="s">
        <v>108</v>
      </c>
      <c r="O950" s="31" t="s">
        <v>108</v>
      </c>
      <c r="P950" s="31" t="s">
        <v>108</v>
      </c>
      <c r="Q950" s="31" t="s">
        <v>108</v>
      </c>
      <c r="R950" s="31">
        <v>93.98</v>
      </c>
      <c r="S950" s="31" t="s">
        <v>108</v>
      </c>
    </row>
    <row r="951" spans="1:19" x14ac:dyDescent="0.35">
      <c r="A951" s="2">
        <v>34199</v>
      </c>
      <c r="B951" s="31" t="s">
        <v>108</v>
      </c>
      <c r="C951" s="31">
        <v>257.28899999999999</v>
      </c>
      <c r="D951" s="31" t="s">
        <v>108</v>
      </c>
      <c r="E951" s="31">
        <v>121.435</v>
      </c>
      <c r="F951" s="31">
        <v>58.317300000000003</v>
      </c>
      <c r="G951" s="31">
        <v>186.47030000000001</v>
      </c>
      <c r="H951" s="31">
        <v>16.431000000000001</v>
      </c>
      <c r="I951" s="31">
        <v>1290.1769999999999</v>
      </c>
      <c r="J951" s="31">
        <v>2154.6709999999998</v>
      </c>
      <c r="K951" s="31">
        <v>1100.135</v>
      </c>
      <c r="L951" s="31" t="s">
        <v>108</v>
      </c>
      <c r="M951" s="31" t="s">
        <v>108</v>
      </c>
      <c r="N951" s="31" t="s">
        <v>108</v>
      </c>
      <c r="O951" s="31" t="s">
        <v>108</v>
      </c>
      <c r="P951" s="31" t="s">
        <v>108</v>
      </c>
      <c r="Q951" s="31" t="s">
        <v>108</v>
      </c>
      <c r="R951" s="31">
        <v>93.38</v>
      </c>
      <c r="S951" s="31" t="s">
        <v>108</v>
      </c>
    </row>
    <row r="952" spans="1:19" x14ac:dyDescent="0.35">
      <c r="A952" s="2">
        <v>34200</v>
      </c>
      <c r="B952" s="31" t="s">
        <v>108</v>
      </c>
      <c r="C952" s="31">
        <v>256.65199999999999</v>
      </c>
      <c r="D952" s="31" t="s">
        <v>108</v>
      </c>
      <c r="E952" s="31">
        <v>122.2978</v>
      </c>
      <c r="F952" s="31">
        <v>57.8384</v>
      </c>
      <c r="G952" s="31">
        <v>188.31659999999999</v>
      </c>
      <c r="H952" s="31">
        <v>16.288499999999999</v>
      </c>
      <c r="I952" s="31">
        <v>1284.384</v>
      </c>
      <c r="J952" s="31">
        <v>2161.7510000000002</v>
      </c>
      <c r="K952" s="31">
        <v>1100.135</v>
      </c>
      <c r="L952" s="31" t="s">
        <v>108</v>
      </c>
      <c r="M952" s="31" t="s">
        <v>108</v>
      </c>
      <c r="N952" s="31" t="s">
        <v>108</v>
      </c>
      <c r="O952" s="31" t="s">
        <v>108</v>
      </c>
      <c r="P952" s="31" t="s">
        <v>108</v>
      </c>
      <c r="Q952" s="31" t="s">
        <v>108</v>
      </c>
      <c r="R952" s="31">
        <v>94.12</v>
      </c>
      <c r="S952" s="31" t="s">
        <v>108</v>
      </c>
    </row>
    <row r="953" spans="1:19" x14ac:dyDescent="0.35">
      <c r="A953" s="2">
        <v>34201</v>
      </c>
      <c r="B953" s="31" t="s">
        <v>108</v>
      </c>
      <c r="C953" s="31">
        <v>258.71100000000001</v>
      </c>
      <c r="D953" s="31" t="s">
        <v>108</v>
      </c>
      <c r="E953" s="31">
        <v>123.5874</v>
      </c>
      <c r="F953" s="31">
        <v>58.147399999999998</v>
      </c>
      <c r="G953" s="31">
        <v>189.80779999999999</v>
      </c>
      <c r="H953" s="31">
        <v>16.304300000000001</v>
      </c>
      <c r="I953" s="31">
        <v>1274.885</v>
      </c>
      <c r="J953" s="31">
        <v>2165.8809999999999</v>
      </c>
      <c r="K953" s="31">
        <v>1098.3240000000001</v>
      </c>
      <c r="L953" s="31" t="s">
        <v>108</v>
      </c>
      <c r="M953" s="31" t="s">
        <v>108</v>
      </c>
      <c r="N953" s="31" t="s">
        <v>108</v>
      </c>
      <c r="O953" s="31" t="s">
        <v>108</v>
      </c>
      <c r="P953" s="31" t="s">
        <v>108</v>
      </c>
      <c r="Q953" s="31" t="s">
        <v>108</v>
      </c>
      <c r="R953" s="31">
        <v>93.38</v>
      </c>
      <c r="S953" s="31" t="s">
        <v>108</v>
      </c>
    </row>
    <row r="954" spans="1:19" x14ac:dyDescent="0.35">
      <c r="A954" s="2">
        <v>34204</v>
      </c>
      <c r="B954" s="31" t="s">
        <v>108</v>
      </c>
      <c r="C954" s="31">
        <v>260.18200000000002</v>
      </c>
      <c r="D954" s="31" t="s">
        <v>108</v>
      </c>
      <c r="E954" s="31">
        <v>124.877</v>
      </c>
      <c r="F954" s="31">
        <v>58.008400000000002</v>
      </c>
      <c r="G954" s="31">
        <v>191.86699999999999</v>
      </c>
      <c r="H954" s="31">
        <v>16.684200000000001</v>
      </c>
      <c r="I954" s="31">
        <v>1279.0550000000001</v>
      </c>
      <c r="J954" s="31">
        <v>2164.701</v>
      </c>
      <c r="K954" s="31">
        <v>1099.569</v>
      </c>
      <c r="L954" s="31" t="s">
        <v>108</v>
      </c>
      <c r="M954" s="31" t="s">
        <v>108</v>
      </c>
      <c r="N954" s="31" t="s">
        <v>108</v>
      </c>
      <c r="O954" s="31" t="s">
        <v>108</v>
      </c>
      <c r="P954" s="31" t="s">
        <v>108</v>
      </c>
      <c r="Q954" s="31" t="s">
        <v>108</v>
      </c>
      <c r="R954" s="31">
        <v>93.77</v>
      </c>
      <c r="S954" s="31" t="s">
        <v>108</v>
      </c>
    </row>
    <row r="955" spans="1:19" x14ac:dyDescent="0.35">
      <c r="A955" s="2">
        <v>34205</v>
      </c>
      <c r="B955" s="31" t="s">
        <v>108</v>
      </c>
      <c r="C955" s="31">
        <v>258.41699999999997</v>
      </c>
      <c r="D955" s="31" t="s">
        <v>108</v>
      </c>
      <c r="E955" s="31">
        <v>125.2379</v>
      </c>
      <c r="F955" s="31">
        <v>57.915700000000001</v>
      </c>
      <c r="G955" s="31">
        <v>190.73089999999999</v>
      </c>
      <c r="H955" s="31">
        <v>16.715900000000001</v>
      </c>
      <c r="I955" s="31">
        <v>1280.098</v>
      </c>
      <c r="J955" s="31">
        <v>2174.1419999999998</v>
      </c>
      <c r="K955" s="31">
        <v>1099.23</v>
      </c>
      <c r="L955" s="31" t="s">
        <v>108</v>
      </c>
      <c r="M955" s="31" t="s">
        <v>108</v>
      </c>
      <c r="N955" s="31" t="s">
        <v>108</v>
      </c>
      <c r="O955" s="31" t="s">
        <v>108</v>
      </c>
      <c r="P955" s="31" t="s">
        <v>108</v>
      </c>
      <c r="Q955" s="31" t="s">
        <v>108</v>
      </c>
      <c r="R955" s="31">
        <v>93.56</v>
      </c>
      <c r="S955" s="31" t="s">
        <v>108</v>
      </c>
    </row>
    <row r="956" spans="1:19" x14ac:dyDescent="0.35">
      <c r="A956" s="2">
        <v>34206</v>
      </c>
      <c r="B956" s="31" t="s">
        <v>108</v>
      </c>
      <c r="C956" s="31">
        <v>256.35700000000003</v>
      </c>
      <c r="D956" s="31" t="s">
        <v>108</v>
      </c>
      <c r="E956" s="31">
        <v>123.4016</v>
      </c>
      <c r="F956" s="31">
        <v>58.008400000000002</v>
      </c>
      <c r="G956" s="31">
        <v>190.5889</v>
      </c>
      <c r="H956" s="31">
        <v>16.763400000000001</v>
      </c>
      <c r="I956" s="31">
        <v>1287.5119999999999</v>
      </c>
      <c r="J956" s="31">
        <v>2179.4520000000002</v>
      </c>
      <c r="K956" s="31">
        <v>1103.5309999999999</v>
      </c>
      <c r="L956" s="31" t="s">
        <v>108</v>
      </c>
      <c r="M956" s="31" t="s">
        <v>108</v>
      </c>
      <c r="N956" s="31" t="s">
        <v>108</v>
      </c>
      <c r="O956" s="31" t="s">
        <v>108</v>
      </c>
      <c r="P956" s="31" t="s">
        <v>108</v>
      </c>
      <c r="Q956" s="31" t="s">
        <v>108</v>
      </c>
      <c r="R956" s="31">
        <v>94.01</v>
      </c>
      <c r="S956" s="31" t="s">
        <v>108</v>
      </c>
    </row>
    <row r="957" spans="1:19" x14ac:dyDescent="0.35">
      <c r="A957" s="2">
        <v>34207</v>
      </c>
      <c r="B957" s="31" t="s">
        <v>108</v>
      </c>
      <c r="C957" s="31">
        <v>257.82799999999997</v>
      </c>
      <c r="D957" s="31" t="s">
        <v>108</v>
      </c>
      <c r="E957" s="31">
        <v>122.9658</v>
      </c>
      <c r="F957" s="31">
        <v>57.282299999999999</v>
      </c>
      <c r="G957" s="31">
        <v>188.0325</v>
      </c>
      <c r="H957" s="31">
        <v>16.89</v>
      </c>
      <c r="I957" s="31">
        <v>1290.7560000000001</v>
      </c>
      <c r="J957" s="31">
        <v>2187.5810000000001</v>
      </c>
      <c r="K957" s="31">
        <v>1102.5119999999999</v>
      </c>
      <c r="L957" s="31" t="s">
        <v>108</v>
      </c>
      <c r="M957" s="31" t="s">
        <v>108</v>
      </c>
      <c r="N957" s="31" t="s">
        <v>108</v>
      </c>
      <c r="O957" s="31" t="s">
        <v>108</v>
      </c>
      <c r="P957" s="31" t="s">
        <v>108</v>
      </c>
      <c r="Q957" s="31" t="s">
        <v>108</v>
      </c>
      <c r="R957" s="31">
        <v>93.3</v>
      </c>
      <c r="S957" s="31" t="s">
        <v>108</v>
      </c>
    </row>
    <row r="958" spans="1:19" x14ac:dyDescent="0.35">
      <c r="A958" s="2">
        <v>34208</v>
      </c>
      <c r="B958" s="31" t="s">
        <v>108</v>
      </c>
      <c r="C958" s="31">
        <v>263.71300000000002</v>
      </c>
      <c r="D958" s="31" t="s">
        <v>108</v>
      </c>
      <c r="E958" s="31">
        <v>124.184</v>
      </c>
      <c r="F958" s="31">
        <v>57.4831</v>
      </c>
      <c r="G958" s="31">
        <v>191.15690000000001</v>
      </c>
      <c r="H958" s="31">
        <v>17.285799999999998</v>
      </c>
      <c r="I958" s="31">
        <v>1289.829</v>
      </c>
      <c r="J958" s="31">
        <v>2181.6550000000002</v>
      </c>
      <c r="K958" s="31">
        <v>1105.681</v>
      </c>
      <c r="L958" s="31" t="s">
        <v>108</v>
      </c>
      <c r="M958" s="31" t="s">
        <v>108</v>
      </c>
      <c r="N958" s="31" t="s">
        <v>108</v>
      </c>
      <c r="O958" s="31" t="s">
        <v>108</v>
      </c>
      <c r="P958" s="31" t="s">
        <v>108</v>
      </c>
      <c r="Q958" s="31" t="s">
        <v>108</v>
      </c>
      <c r="R958" s="31">
        <v>93.3</v>
      </c>
      <c r="S958" s="31" t="s">
        <v>108</v>
      </c>
    </row>
    <row r="959" spans="1:19" x14ac:dyDescent="0.35">
      <c r="A959" s="2">
        <v>34211</v>
      </c>
      <c r="B959" s="31" t="s">
        <v>108</v>
      </c>
      <c r="C959" s="31">
        <v>263.173</v>
      </c>
      <c r="D959" s="31" t="s">
        <v>108</v>
      </c>
      <c r="E959" s="31">
        <v>124.32859999999999</v>
      </c>
      <c r="F959" s="31">
        <v>57.668500000000002</v>
      </c>
      <c r="G959" s="31">
        <v>191.512</v>
      </c>
      <c r="H959" s="31">
        <v>17.2224</v>
      </c>
      <c r="I959" s="31">
        <v>1295.3900000000001</v>
      </c>
      <c r="J959" s="31">
        <v>2186.1109999999999</v>
      </c>
      <c r="K959" s="31">
        <v>1107.9449999999999</v>
      </c>
      <c r="L959" s="31" t="s">
        <v>108</v>
      </c>
      <c r="M959" s="31" t="s">
        <v>108</v>
      </c>
      <c r="N959" s="31" t="s">
        <v>108</v>
      </c>
      <c r="O959" s="31" t="s">
        <v>108</v>
      </c>
      <c r="P959" s="31" t="s">
        <v>108</v>
      </c>
      <c r="Q959" s="31" t="s">
        <v>108</v>
      </c>
      <c r="R959" s="31">
        <v>93.62</v>
      </c>
      <c r="S959" s="31" t="s">
        <v>108</v>
      </c>
    </row>
    <row r="960" spans="1:19" x14ac:dyDescent="0.35">
      <c r="A960" s="2">
        <v>34212</v>
      </c>
      <c r="B960" s="31" t="s">
        <v>108</v>
      </c>
      <c r="C960" s="31">
        <v>257.142</v>
      </c>
      <c r="D960" s="31" t="s">
        <v>108</v>
      </c>
      <c r="E960" s="31">
        <v>124.4731</v>
      </c>
      <c r="F960" s="31">
        <v>58.039299999999997</v>
      </c>
      <c r="G960" s="31">
        <v>188.45859999999999</v>
      </c>
      <c r="H960" s="31">
        <v>17.079999999999998</v>
      </c>
      <c r="I960" s="31">
        <v>1297.0119999999999</v>
      </c>
      <c r="J960" s="31">
        <v>2185.5160000000001</v>
      </c>
      <c r="K960" s="31">
        <v>1109.529</v>
      </c>
      <c r="L960" s="31" t="s">
        <v>108</v>
      </c>
      <c r="M960" s="31" t="s">
        <v>108</v>
      </c>
      <c r="N960" s="31" t="s">
        <v>108</v>
      </c>
      <c r="O960" s="31" t="s">
        <v>108</v>
      </c>
      <c r="P960" s="31" t="s">
        <v>108</v>
      </c>
      <c r="Q960" s="31" t="s">
        <v>108</v>
      </c>
      <c r="R960" s="31">
        <v>93.95</v>
      </c>
      <c r="S960" s="31" t="s">
        <v>108</v>
      </c>
    </row>
    <row r="961" spans="1:19" x14ac:dyDescent="0.35">
      <c r="A961" s="2">
        <v>34213</v>
      </c>
      <c r="B961" s="31" t="s">
        <v>108</v>
      </c>
      <c r="C961" s="31">
        <v>253.41499999999999</v>
      </c>
      <c r="D961" s="31" t="s">
        <v>108</v>
      </c>
      <c r="E961" s="31">
        <v>121.28149999999999</v>
      </c>
      <c r="F961" s="31">
        <v>57.560400000000001</v>
      </c>
      <c r="G961" s="31">
        <v>185.97329999999999</v>
      </c>
      <c r="H961" s="31">
        <v>17.032499999999999</v>
      </c>
      <c r="I961" s="31">
        <v>1301.6220000000001</v>
      </c>
      <c r="J961" s="31">
        <v>2183.1350000000002</v>
      </c>
      <c r="K961" s="31">
        <v>1110.3209999999999</v>
      </c>
      <c r="L961" s="31" t="s">
        <v>108</v>
      </c>
      <c r="M961" s="31" t="s">
        <v>108</v>
      </c>
      <c r="N961" s="31" t="s">
        <v>108</v>
      </c>
      <c r="O961" s="31" t="s">
        <v>108</v>
      </c>
      <c r="P961" s="31" t="s">
        <v>108</v>
      </c>
      <c r="Q961" s="31" t="s">
        <v>108</v>
      </c>
      <c r="R961" s="31">
        <v>93.51</v>
      </c>
      <c r="S961" s="31" t="s">
        <v>108</v>
      </c>
    </row>
    <row r="962" spans="1:19" x14ac:dyDescent="0.35">
      <c r="A962" s="2">
        <v>34214</v>
      </c>
      <c r="B962" s="31" t="s">
        <v>108</v>
      </c>
      <c r="C962" s="31">
        <v>251.74799999999999</v>
      </c>
      <c r="D962" s="31" t="s">
        <v>108</v>
      </c>
      <c r="E962" s="31">
        <v>125.3359</v>
      </c>
      <c r="F962" s="31">
        <v>56.5871</v>
      </c>
      <c r="G962" s="31">
        <v>187.74850000000001</v>
      </c>
      <c r="H962" s="31">
        <v>16.7317</v>
      </c>
      <c r="I962" s="31">
        <v>1297.7280000000001</v>
      </c>
      <c r="J962" s="31">
        <v>2189.6819999999998</v>
      </c>
      <c r="K962" s="31">
        <v>1111.9059999999999</v>
      </c>
      <c r="L962" s="31" t="s">
        <v>108</v>
      </c>
      <c r="M962" s="31" t="s">
        <v>108</v>
      </c>
      <c r="N962" s="31" t="s">
        <v>108</v>
      </c>
      <c r="O962" s="31" t="s">
        <v>108</v>
      </c>
      <c r="P962" s="31" t="s">
        <v>108</v>
      </c>
      <c r="Q962" s="31" t="s">
        <v>108</v>
      </c>
      <c r="R962" s="31">
        <v>93.19</v>
      </c>
      <c r="S962" s="31" t="s">
        <v>108</v>
      </c>
    </row>
    <row r="963" spans="1:19" x14ac:dyDescent="0.35">
      <c r="A963" s="2">
        <v>34215</v>
      </c>
      <c r="B963" s="31" t="s">
        <v>108</v>
      </c>
      <c r="C963" s="31">
        <v>249.1</v>
      </c>
      <c r="D963" s="31" t="s">
        <v>108</v>
      </c>
      <c r="E963" s="31">
        <v>125.19119999999999</v>
      </c>
      <c r="F963" s="31">
        <v>56.710700000000003</v>
      </c>
      <c r="G963" s="31">
        <v>188.38759999999999</v>
      </c>
      <c r="H963" s="31">
        <v>17.190799999999999</v>
      </c>
      <c r="I963" s="31">
        <v>1296.595</v>
      </c>
      <c r="J963" s="31">
        <v>2205.752</v>
      </c>
      <c r="K963" s="31">
        <v>1113.2919999999999</v>
      </c>
      <c r="L963" s="31" t="s">
        <v>108</v>
      </c>
      <c r="M963" s="31" t="s">
        <v>108</v>
      </c>
      <c r="N963" s="31" t="s">
        <v>108</v>
      </c>
      <c r="O963" s="31" t="s">
        <v>108</v>
      </c>
      <c r="P963" s="31" t="s">
        <v>108</v>
      </c>
      <c r="Q963" s="31" t="s">
        <v>108</v>
      </c>
      <c r="R963" s="31">
        <v>92.08</v>
      </c>
      <c r="S963" s="31" t="s">
        <v>108</v>
      </c>
    </row>
    <row r="964" spans="1:19" x14ac:dyDescent="0.35">
      <c r="A964" s="2">
        <v>34218</v>
      </c>
      <c r="B964" s="31" t="s">
        <v>108</v>
      </c>
      <c r="C964" s="31">
        <v>249.1</v>
      </c>
      <c r="D964" s="31" t="s">
        <v>108</v>
      </c>
      <c r="E964" s="31">
        <v>125.19119999999999</v>
      </c>
      <c r="F964" s="31">
        <v>56.710700000000003</v>
      </c>
      <c r="G964" s="31">
        <v>188.38759999999999</v>
      </c>
      <c r="H964" s="31">
        <v>17.190799999999999</v>
      </c>
      <c r="I964" s="31">
        <v>1303.3489999999999</v>
      </c>
      <c r="J964" s="31">
        <v>2205.752</v>
      </c>
      <c r="K964" s="31">
        <v>1115.4970000000001</v>
      </c>
      <c r="L964" s="31" t="s">
        <v>108</v>
      </c>
      <c r="M964" s="31" t="s">
        <v>108</v>
      </c>
      <c r="N964" s="31" t="s">
        <v>108</v>
      </c>
      <c r="O964" s="31" t="s">
        <v>108</v>
      </c>
      <c r="P964" s="31" t="s">
        <v>108</v>
      </c>
      <c r="Q964" s="31" t="s">
        <v>108</v>
      </c>
      <c r="R964" s="31">
        <v>92.08</v>
      </c>
      <c r="S964" s="31" t="s">
        <v>108</v>
      </c>
    </row>
    <row r="965" spans="1:19" x14ac:dyDescent="0.35">
      <c r="A965" s="2">
        <v>34219</v>
      </c>
      <c r="B965" s="31" t="s">
        <v>108</v>
      </c>
      <c r="C965" s="31">
        <v>239.98</v>
      </c>
      <c r="D965" s="31" t="s">
        <v>108</v>
      </c>
      <c r="E965" s="31">
        <v>124.02460000000001</v>
      </c>
      <c r="F965" s="31">
        <v>54.455300000000001</v>
      </c>
      <c r="G965" s="31">
        <v>181.92570000000001</v>
      </c>
      <c r="H965" s="31">
        <v>17.713200000000001</v>
      </c>
      <c r="I965" s="31">
        <v>1301.4860000000001</v>
      </c>
      <c r="J965" s="31">
        <v>2213.489</v>
      </c>
      <c r="K965" s="31">
        <v>1114.1690000000001</v>
      </c>
      <c r="L965" s="31" t="s">
        <v>108</v>
      </c>
      <c r="M965" s="31" t="s">
        <v>108</v>
      </c>
      <c r="N965" s="31" t="s">
        <v>108</v>
      </c>
      <c r="O965" s="31" t="s">
        <v>108</v>
      </c>
      <c r="P965" s="31" t="s">
        <v>108</v>
      </c>
      <c r="Q965" s="31" t="s">
        <v>108</v>
      </c>
      <c r="R965" s="31">
        <v>91.36</v>
      </c>
      <c r="S965" s="31" t="s">
        <v>108</v>
      </c>
    </row>
    <row r="966" spans="1:19" x14ac:dyDescent="0.35">
      <c r="A966" s="2">
        <v>34220</v>
      </c>
      <c r="B966" s="31" t="s">
        <v>108</v>
      </c>
      <c r="C966" s="31">
        <v>240.51900000000001</v>
      </c>
      <c r="D966" s="31" t="s">
        <v>108</v>
      </c>
      <c r="E966" s="31">
        <v>122.78440000000001</v>
      </c>
      <c r="F966" s="31">
        <v>54.6252</v>
      </c>
      <c r="G966" s="31">
        <v>182.49379999999999</v>
      </c>
      <c r="H966" s="31">
        <v>18.108899999999998</v>
      </c>
      <c r="I966" s="31">
        <v>1303.5820000000001</v>
      </c>
      <c r="J966" s="31">
        <v>2211.1080000000002</v>
      </c>
      <c r="K966" s="31">
        <v>1112.4739999999999</v>
      </c>
      <c r="L966" s="31" t="s">
        <v>108</v>
      </c>
      <c r="M966" s="31" t="s">
        <v>108</v>
      </c>
      <c r="N966" s="31" t="s">
        <v>108</v>
      </c>
      <c r="O966" s="31" t="s">
        <v>108</v>
      </c>
      <c r="P966" s="31" t="s">
        <v>108</v>
      </c>
      <c r="Q966" s="31" t="s">
        <v>108</v>
      </c>
      <c r="R966" s="31">
        <v>91.72</v>
      </c>
      <c r="S966" s="31" t="s">
        <v>108</v>
      </c>
    </row>
    <row r="967" spans="1:19" x14ac:dyDescent="0.35">
      <c r="A967" s="2">
        <v>34221</v>
      </c>
      <c r="B967" s="31" t="s">
        <v>108</v>
      </c>
      <c r="C967" s="31">
        <v>238.589</v>
      </c>
      <c r="D967" s="31" t="s">
        <v>108</v>
      </c>
      <c r="E967" s="31">
        <v>119.52200000000001</v>
      </c>
      <c r="F967" s="31">
        <v>55.0732</v>
      </c>
      <c r="G967" s="31">
        <v>182.2098</v>
      </c>
      <c r="H967" s="31">
        <v>18.235499999999998</v>
      </c>
      <c r="I967" s="31">
        <v>1304.2809999999999</v>
      </c>
      <c r="J967" s="31">
        <v>2194.4430000000002</v>
      </c>
      <c r="K967" s="31">
        <v>1111.0060000000001</v>
      </c>
      <c r="L967" s="31" t="s">
        <v>108</v>
      </c>
      <c r="M967" s="31" t="s">
        <v>108</v>
      </c>
      <c r="N967" s="31" t="s">
        <v>108</v>
      </c>
      <c r="O967" s="31" t="s">
        <v>108</v>
      </c>
      <c r="P967" s="31" t="s">
        <v>108</v>
      </c>
      <c r="Q967" s="31" t="s">
        <v>108</v>
      </c>
      <c r="R967" s="31">
        <v>91.05</v>
      </c>
      <c r="S967" s="31" t="s">
        <v>108</v>
      </c>
    </row>
    <row r="968" spans="1:19" x14ac:dyDescent="0.35">
      <c r="A968" s="2">
        <v>34222</v>
      </c>
      <c r="B968" s="31" t="s">
        <v>108</v>
      </c>
      <c r="C968" s="31">
        <v>237.56299999999999</v>
      </c>
      <c r="D968" s="31" t="s">
        <v>108</v>
      </c>
      <c r="E968" s="31">
        <v>119.81</v>
      </c>
      <c r="F968" s="31">
        <v>54.439799999999998</v>
      </c>
      <c r="G968" s="31">
        <v>176.17400000000001</v>
      </c>
      <c r="H968" s="31">
        <v>18.2197</v>
      </c>
      <c r="I968" s="31">
        <v>1301.2529999999999</v>
      </c>
      <c r="J968" s="31">
        <v>2203.9659999999999</v>
      </c>
      <c r="K968" s="31">
        <v>1112.248</v>
      </c>
      <c r="L968" s="31" t="s">
        <v>108</v>
      </c>
      <c r="M968" s="31" t="s">
        <v>108</v>
      </c>
      <c r="N968" s="31" t="s">
        <v>108</v>
      </c>
      <c r="O968" s="31" t="s">
        <v>108</v>
      </c>
      <c r="P968" s="31" t="s">
        <v>108</v>
      </c>
      <c r="Q968" s="31" t="s">
        <v>108</v>
      </c>
      <c r="R968" s="31">
        <v>90.8</v>
      </c>
      <c r="S968" s="31" t="s">
        <v>108</v>
      </c>
    </row>
    <row r="969" spans="1:19" x14ac:dyDescent="0.35">
      <c r="A969" s="2">
        <v>34225</v>
      </c>
      <c r="B969" s="31" t="s">
        <v>108</v>
      </c>
      <c r="C969" s="31">
        <v>238.256</v>
      </c>
      <c r="D969" s="31" t="s">
        <v>108</v>
      </c>
      <c r="E969" s="31">
        <v>119.66549999999999</v>
      </c>
      <c r="F969" s="31">
        <v>53.265700000000002</v>
      </c>
      <c r="G969" s="31">
        <v>179.9375</v>
      </c>
      <c r="H969" s="31">
        <v>18.5838</v>
      </c>
      <c r="I969" s="31">
        <v>1297.2940000000001</v>
      </c>
      <c r="J969" s="31">
        <v>2205.1559999999999</v>
      </c>
      <c r="K969" s="31">
        <v>1111.0060000000001</v>
      </c>
      <c r="L969" s="31" t="s">
        <v>108</v>
      </c>
      <c r="M969" s="31" t="s">
        <v>108</v>
      </c>
      <c r="N969" s="31" t="s">
        <v>108</v>
      </c>
      <c r="O969" s="31" t="s">
        <v>108</v>
      </c>
      <c r="P969" s="31" t="s">
        <v>108</v>
      </c>
      <c r="Q969" s="31" t="s">
        <v>108</v>
      </c>
      <c r="R969" s="31">
        <v>91.18</v>
      </c>
      <c r="S969" s="31" t="s">
        <v>108</v>
      </c>
    </row>
    <row r="970" spans="1:19" x14ac:dyDescent="0.35">
      <c r="A970" s="2">
        <v>34226</v>
      </c>
      <c r="B970" s="31" t="s">
        <v>108</v>
      </c>
      <c r="C970" s="31">
        <v>237.154</v>
      </c>
      <c r="D970" s="31" t="s">
        <v>108</v>
      </c>
      <c r="E970" s="31">
        <v>119.5933</v>
      </c>
      <c r="F970" s="31">
        <v>53.590200000000003</v>
      </c>
      <c r="G970" s="31">
        <v>178.02019999999999</v>
      </c>
      <c r="H970" s="31">
        <v>18.330500000000001</v>
      </c>
      <c r="I970" s="31">
        <v>1293.8</v>
      </c>
      <c r="J970" s="31">
        <v>2190.277</v>
      </c>
      <c r="K970" s="31">
        <v>1111.5709999999999</v>
      </c>
      <c r="L970" s="31" t="s">
        <v>108</v>
      </c>
      <c r="M970" s="31" t="s">
        <v>108</v>
      </c>
      <c r="N970" s="31" t="s">
        <v>108</v>
      </c>
      <c r="O970" s="31" t="s">
        <v>108</v>
      </c>
      <c r="P970" s="31" t="s">
        <v>108</v>
      </c>
      <c r="Q970" s="31" t="s">
        <v>108</v>
      </c>
      <c r="R970" s="31">
        <v>91.21</v>
      </c>
      <c r="S970" s="31" t="s">
        <v>108</v>
      </c>
    </row>
    <row r="971" spans="1:19" x14ac:dyDescent="0.35">
      <c r="A971" s="2">
        <v>34227</v>
      </c>
      <c r="B971" s="31" t="s">
        <v>108</v>
      </c>
      <c r="C971" s="31">
        <v>236.035</v>
      </c>
      <c r="D971" s="31" t="s">
        <v>108</v>
      </c>
      <c r="E971" s="31">
        <v>119.01309999999999</v>
      </c>
      <c r="F971" s="31">
        <v>54.007300000000001</v>
      </c>
      <c r="G971" s="31">
        <v>179.36940000000001</v>
      </c>
      <c r="H971" s="31">
        <v>18.330500000000001</v>
      </c>
      <c r="I971" s="31">
        <v>1293.8</v>
      </c>
      <c r="J971" s="31">
        <v>2190.8719999999998</v>
      </c>
      <c r="K971" s="31">
        <v>1108.634</v>
      </c>
      <c r="L971" s="31" t="s">
        <v>108</v>
      </c>
      <c r="M971" s="31" t="s">
        <v>108</v>
      </c>
      <c r="N971" s="31" t="s">
        <v>108</v>
      </c>
      <c r="O971" s="31" t="s">
        <v>108</v>
      </c>
      <c r="P971" s="31" t="s">
        <v>108</v>
      </c>
      <c r="Q971" s="31" t="s">
        <v>108</v>
      </c>
      <c r="R971" s="31">
        <v>90.75</v>
      </c>
      <c r="S971" s="31" t="s">
        <v>108</v>
      </c>
    </row>
    <row r="972" spans="1:19" x14ac:dyDescent="0.35">
      <c r="A972" s="2">
        <v>34228</v>
      </c>
      <c r="B972" s="31" t="s">
        <v>108</v>
      </c>
      <c r="C972" s="31">
        <v>236.13200000000001</v>
      </c>
      <c r="D972" s="31" t="s">
        <v>108</v>
      </c>
      <c r="E972" s="31">
        <v>116.9573</v>
      </c>
      <c r="F972" s="31">
        <v>54.795099999999998</v>
      </c>
      <c r="G972" s="31">
        <v>178.8013</v>
      </c>
      <c r="H972" s="31">
        <v>18.6629</v>
      </c>
      <c r="I972" s="31">
        <v>1300.0889999999999</v>
      </c>
      <c r="J972" s="31">
        <v>2195.0390000000002</v>
      </c>
      <c r="K972" s="31">
        <v>1111.345</v>
      </c>
      <c r="L972" s="31" t="s">
        <v>108</v>
      </c>
      <c r="M972" s="31" t="s">
        <v>108</v>
      </c>
      <c r="N972" s="31" t="s">
        <v>108</v>
      </c>
      <c r="O972" s="31" t="s">
        <v>108</v>
      </c>
      <c r="P972" s="31" t="s">
        <v>108</v>
      </c>
      <c r="Q972" s="31" t="s">
        <v>108</v>
      </c>
      <c r="R972" s="31">
        <v>90.94</v>
      </c>
      <c r="S972" s="31" t="s">
        <v>108</v>
      </c>
    </row>
    <row r="973" spans="1:19" x14ac:dyDescent="0.35">
      <c r="A973" s="2">
        <v>34229</v>
      </c>
      <c r="B973" s="31" t="s">
        <v>108</v>
      </c>
      <c r="C973" s="31">
        <v>238.905</v>
      </c>
      <c r="D973" s="31" t="s">
        <v>108</v>
      </c>
      <c r="E973" s="31">
        <v>113.3884</v>
      </c>
      <c r="F973" s="31">
        <v>54.501600000000003</v>
      </c>
      <c r="G973" s="31">
        <v>180.64760000000001</v>
      </c>
      <c r="H973" s="31">
        <v>18.599599999999999</v>
      </c>
      <c r="I973" s="31">
        <v>1301.6020000000001</v>
      </c>
      <c r="J973" s="31">
        <v>2194.4430000000002</v>
      </c>
      <c r="K973" s="31">
        <v>1117.671</v>
      </c>
      <c r="L973" s="31" t="s">
        <v>108</v>
      </c>
      <c r="M973" s="31" t="s">
        <v>108</v>
      </c>
      <c r="N973" s="31" t="s">
        <v>108</v>
      </c>
      <c r="O973" s="31" t="s">
        <v>108</v>
      </c>
      <c r="P973" s="31" t="s">
        <v>108</v>
      </c>
      <c r="Q973" s="31" t="s">
        <v>108</v>
      </c>
      <c r="R973" s="31">
        <v>91.4</v>
      </c>
      <c r="S973" s="31" t="s">
        <v>108</v>
      </c>
    </row>
    <row r="974" spans="1:19" x14ac:dyDescent="0.35">
      <c r="A974" s="2">
        <v>34232</v>
      </c>
      <c r="B974" s="31" t="s">
        <v>108</v>
      </c>
      <c r="C974" s="31">
        <v>245.81299999999999</v>
      </c>
      <c r="D974" s="31" t="s">
        <v>108</v>
      </c>
      <c r="E974" s="31">
        <v>111.0338</v>
      </c>
      <c r="F974" s="31">
        <v>54.918700000000001</v>
      </c>
      <c r="G974" s="31">
        <v>181.71270000000001</v>
      </c>
      <c r="H974" s="31">
        <v>18.6313</v>
      </c>
      <c r="I974" s="31">
        <v>1300.5540000000001</v>
      </c>
      <c r="J974" s="31">
        <v>2189.087</v>
      </c>
      <c r="K974" s="31">
        <v>1117.3320000000001</v>
      </c>
      <c r="L974" s="31" t="s">
        <v>108</v>
      </c>
      <c r="M974" s="31" t="s">
        <v>108</v>
      </c>
      <c r="N974" s="31" t="s">
        <v>108</v>
      </c>
      <c r="O974" s="31" t="s">
        <v>108</v>
      </c>
      <c r="P974" s="31" t="s">
        <v>108</v>
      </c>
      <c r="Q974" s="31" t="s">
        <v>108</v>
      </c>
      <c r="R974" s="31">
        <v>91.4</v>
      </c>
      <c r="S974" s="31" t="s">
        <v>108</v>
      </c>
    </row>
    <row r="975" spans="1:19" x14ac:dyDescent="0.35">
      <c r="A975" s="2">
        <v>34233</v>
      </c>
      <c r="B975" s="31" t="s">
        <v>108</v>
      </c>
      <c r="C975" s="31">
        <v>245.57</v>
      </c>
      <c r="D975" s="31" t="s">
        <v>108</v>
      </c>
      <c r="E975" s="31">
        <v>113.2234</v>
      </c>
      <c r="F975" s="31">
        <v>56.386299999999999</v>
      </c>
      <c r="G975" s="31">
        <v>179.58240000000001</v>
      </c>
      <c r="H975" s="31">
        <v>18.441299999999998</v>
      </c>
      <c r="I975" s="31">
        <v>1308.124</v>
      </c>
      <c r="J975" s="31">
        <v>2185.5160000000001</v>
      </c>
      <c r="K975" s="31">
        <v>1120.1559999999999</v>
      </c>
      <c r="L975" s="31" t="s">
        <v>108</v>
      </c>
      <c r="M975" s="31" t="s">
        <v>108</v>
      </c>
      <c r="N975" s="31" t="s">
        <v>108</v>
      </c>
      <c r="O975" s="31" t="s">
        <v>108</v>
      </c>
      <c r="P975" s="31" t="s">
        <v>108</v>
      </c>
      <c r="Q975" s="31" t="s">
        <v>108</v>
      </c>
      <c r="R975" s="31">
        <v>92.72</v>
      </c>
      <c r="S975" s="31" t="s">
        <v>108</v>
      </c>
    </row>
    <row r="976" spans="1:19" x14ac:dyDescent="0.35">
      <c r="A976" s="2">
        <v>34234</v>
      </c>
      <c r="B976" s="31" t="s">
        <v>108</v>
      </c>
      <c r="C976" s="31">
        <v>240.17</v>
      </c>
      <c r="D976" s="31" t="s">
        <v>108</v>
      </c>
      <c r="E976" s="31">
        <v>112.4255</v>
      </c>
      <c r="F976" s="31">
        <v>54.996000000000002</v>
      </c>
      <c r="G976" s="31">
        <v>181.2867</v>
      </c>
      <c r="H976" s="31">
        <v>18.4255</v>
      </c>
      <c r="I976" s="31">
        <v>1304.6300000000001</v>
      </c>
      <c r="J976" s="31">
        <v>2187.3009999999999</v>
      </c>
      <c r="K976" s="31">
        <v>1114.847</v>
      </c>
      <c r="L976" s="31" t="s">
        <v>108</v>
      </c>
      <c r="M976" s="31" t="s">
        <v>108</v>
      </c>
      <c r="N976" s="31" t="s">
        <v>108</v>
      </c>
      <c r="O976" s="31" t="s">
        <v>108</v>
      </c>
      <c r="P976" s="31" t="s">
        <v>108</v>
      </c>
      <c r="Q976" s="31" t="s">
        <v>108</v>
      </c>
      <c r="R976" s="31">
        <v>92.32</v>
      </c>
      <c r="S976" s="31" t="s">
        <v>108</v>
      </c>
    </row>
    <row r="977" spans="1:19" x14ac:dyDescent="0.35">
      <c r="A977" s="2">
        <v>34235</v>
      </c>
      <c r="B977" s="31" t="s">
        <v>108</v>
      </c>
      <c r="C977" s="31">
        <v>239.97499999999999</v>
      </c>
      <c r="D977" s="31" t="s">
        <v>108</v>
      </c>
      <c r="E977" s="31">
        <v>111.7007</v>
      </c>
      <c r="F977" s="31">
        <v>55.613900000000001</v>
      </c>
      <c r="G977" s="31">
        <v>184.4111</v>
      </c>
      <c r="H977" s="31">
        <v>18.5838</v>
      </c>
      <c r="I977" s="31">
        <v>1304.6300000000001</v>
      </c>
      <c r="J977" s="31">
        <v>2190.277</v>
      </c>
      <c r="K977" s="31">
        <v>1111.5709999999999</v>
      </c>
      <c r="L977" s="31" t="s">
        <v>108</v>
      </c>
      <c r="M977" s="31" t="s">
        <v>108</v>
      </c>
      <c r="N977" s="31" t="s">
        <v>108</v>
      </c>
      <c r="O977" s="31" t="s">
        <v>108</v>
      </c>
      <c r="P977" s="31" t="s">
        <v>108</v>
      </c>
      <c r="Q977" s="31" t="s">
        <v>108</v>
      </c>
      <c r="R977" s="31">
        <v>92.81</v>
      </c>
      <c r="S977" s="31" t="s">
        <v>108</v>
      </c>
    </row>
    <row r="978" spans="1:19" x14ac:dyDescent="0.35">
      <c r="A978" s="2">
        <v>34236</v>
      </c>
      <c r="B978" s="31" t="s">
        <v>108</v>
      </c>
      <c r="C978" s="31">
        <v>239.148</v>
      </c>
      <c r="D978" s="31" t="s">
        <v>108</v>
      </c>
      <c r="E978" s="31">
        <v>113.3329</v>
      </c>
      <c r="F978" s="31">
        <v>55.5212</v>
      </c>
      <c r="G978" s="31">
        <v>183.91399999999999</v>
      </c>
      <c r="H978" s="31">
        <v>18.6313</v>
      </c>
      <c r="I978" s="31">
        <v>1308.7059999999999</v>
      </c>
      <c r="J978" s="31">
        <v>2192.6579999999999</v>
      </c>
      <c r="K978" s="31">
        <v>1111.232</v>
      </c>
      <c r="L978" s="31" t="s">
        <v>108</v>
      </c>
      <c r="M978" s="31" t="s">
        <v>108</v>
      </c>
      <c r="N978" s="31" t="s">
        <v>108</v>
      </c>
      <c r="O978" s="31" t="s">
        <v>108</v>
      </c>
      <c r="P978" s="31" t="s">
        <v>108</v>
      </c>
      <c r="Q978" s="31" t="s">
        <v>108</v>
      </c>
      <c r="R978" s="31">
        <v>92.65</v>
      </c>
      <c r="S978" s="31" t="s">
        <v>108</v>
      </c>
    </row>
    <row r="979" spans="1:19" x14ac:dyDescent="0.35">
      <c r="A979" s="2">
        <v>34239</v>
      </c>
      <c r="B979" s="31" t="s">
        <v>108</v>
      </c>
      <c r="C979" s="31">
        <v>240.267</v>
      </c>
      <c r="D979" s="31" t="s">
        <v>108</v>
      </c>
      <c r="E979" s="31">
        <v>112.7539</v>
      </c>
      <c r="F979" s="31">
        <v>54.949599999999997</v>
      </c>
      <c r="G979" s="31">
        <v>181.57069999999999</v>
      </c>
      <c r="H979" s="31">
        <v>17.918900000000001</v>
      </c>
      <c r="I979" s="31">
        <v>1311.384</v>
      </c>
      <c r="J979" s="31">
        <v>2210.5129999999999</v>
      </c>
      <c r="K979" s="31">
        <v>1115.6369999999999</v>
      </c>
      <c r="L979" s="31" t="s">
        <v>108</v>
      </c>
      <c r="M979" s="31" t="s">
        <v>108</v>
      </c>
      <c r="N979" s="31" t="s">
        <v>108</v>
      </c>
      <c r="O979" s="31" t="s">
        <v>108</v>
      </c>
      <c r="P979" s="31" t="s">
        <v>108</v>
      </c>
      <c r="Q979" s="31" t="s">
        <v>108</v>
      </c>
      <c r="R979" s="31">
        <v>92.25</v>
      </c>
      <c r="S979" s="31" t="s">
        <v>108</v>
      </c>
    </row>
    <row r="980" spans="1:19" x14ac:dyDescent="0.35">
      <c r="A980" s="2">
        <v>34240</v>
      </c>
      <c r="B980" s="31" t="s">
        <v>108</v>
      </c>
      <c r="C980" s="31">
        <v>242.01900000000001</v>
      </c>
      <c r="D980" s="31" t="s">
        <v>108</v>
      </c>
      <c r="E980" s="31">
        <v>109.7984</v>
      </c>
      <c r="F980" s="31">
        <v>55.196800000000003</v>
      </c>
      <c r="G980" s="31">
        <v>179.36940000000001</v>
      </c>
      <c r="H980" s="31">
        <v>18.156400000000001</v>
      </c>
      <c r="I980" s="31">
        <v>1315.2270000000001</v>
      </c>
      <c r="J980" s="31">
        <v>2211.1080000000002</v>
      </c>
      <c r="K980" s="31">
        <v>1118.8</v>
      </c>
      <c r="L980" s="31" t="s">
        <v>108</v>
      </c>
      <c r="M980" s="31" t="s">
        <v>108</v>
      </c>
      <c r="N980" s="31" t="s">
        <v>108</v>
      </c>
      <c r="O980" s="31" t="s">
        <v>108</v>
      </c>
      <c r="P980" s="31" t="s">
        <v>108</v>
      </c>
      <c r="Q980" s="31" t="s">
        <v>108</v>
      </c>
      <c r="R980" s="31">
        <v>91.82</v>
      </c>
      <c r="S980" s="31" t="s">
        <v>108</v>
      </c>
    </row>
    <row r="981" spans="1:19" x14ac:dyDescent="0.35">
      <c r="A981" s="2">
        <v>34241</v>
      </c>
      <c r="B981" s="31" t="s">
        <v>108</v>
      </c>
      <c r="C981" s="31">
        <v>249.17</v>
      </c>
      <c r="D981" s="31" t="s">
        <v>108</v>
      </c>
      <c r="E981" s="31">
        <v>109.5821</v>
      </c>
      <c r="F981" s="31">
        <v>54.795099999999998</v>
      </c>
      <c r="G981" s="31">
        <v>178.16229999999999</v>
      </c>
      <c r="H981" s="31">
        <v>18.2197</v>
      </c>
      <c r="I981" s="31">
        <v>1313.9459999999999</v>
      </c>
      <c r="J981" s="31">
        <v>2202.181</v>
      </c>
      <c r="K981" s="31">
        <v>1117.3320000000001</v>
      </c>
      <c r="L981" s="31" t="s">
        <v>108</v>
      </c>
      <c r="M981" s="31" t="s">
        <v>108</v>
      </c>
      <c r="N981" s="31" t="s">
        <v>108</v>
      </c>
      <c r="O981" s="31" t="s">
        <v>108</v>
      </c>
      <c r="P981" s="31" t="s">
        <v>108</v>
      </c>
      <c r="Q981" s="31" t="s">
        <v>108</v>
      </c>
      <c r="R981" s="31">
        <v>91.89</v>
      </c>
      <c r="S981" s="31" t="s">
        <v>108</v>
      </c>
    </row>
    <row r="982" spans="1:19" x14ac:dyDescent="0.35">
      <c r="A982" s="2">
        <v>34242</v>
      </c>
      <c r="B982" s="31" t="s">
        <v>108</v>
      </c>
      <c r="C982" s="31">
        <v>251.11600000000001</v>
      </c>
      <c r="D982" s="31" t="s">
        <v>108</v>
      </c>
      <c r="E982" s="31">
        <v>107.7533</v>
      </c>
      <c r="F982" s="31">
        <v>55.165900000000001</v>
      </c>
      <c r="G982" s="31">
        <v>178.8723</v>
      </c>
      <c r="H982" s="31">
        <v>18.2197</v>
      </c>
      <c r="I982" s="31">
        <v>1318.0219999999999</v>
      </c>
      <c r="J982" s="31">
        <v>2196.8240000000001</v>
      </c>
      <c r="K982" s="31">
        <v>1116.0889999999999</v>
      </c>
      <c r="L982" s="31" t="s">
        <v>108</v>
      </c>
      <c r="M982" s="31" t="s">
        <v>108</v>
      </c>
      <c r="N982" s="31" t="s">
        <v>108</v>
      </c>
      <c r="O982" s="31" t="s">
        <v>108</v>
      </c>
      <c r="P982" s="31" t="s">
        <v>108</v>
      </c>
      <c r="Q982" s="31" t="s">
        <v>108</v>
      </c>
      <c r="R982" s="31">
        <v>92.82</v>
      </c>
      <c r="S982" s="31" t="s">
        <v>108</v>
      </c>
    </row>
    <row r="983" spans="1:19" x14ac:dyDescent="0.35">
      <c r="A983" s="2">
        <v>34243</v>
      </c>
      <c r="B983" s="31" t="s">
        <v>108</v>
      </c>
      <c r="C983" s="31">
        <v>251.018</v>
      </c>
      <c r="D983" s="31" t="s">
        <v>108</v>
      </c>
      <c r="E983" s="31">
        <v>108.4678</v>
      </c>
      <c r="F983" s="31">
        <v>55.134999999999998</v>
      </c>
      <c r="G983" s="31">
        <v>175.53489999999999</v>
      </c>
      <c r="H983" s="31">
        <v>19.153600000000001</v>
      </c>
      <c r="I983" s="31">
        <v>1317.09</v>
      </c>
      <c r="J983" s="31">
        <v>2206.942</v>
      </c>
      <c r="K983" s="31">
        <v>1116.5409999999999</v>
      </c>
      <c r="L983" s="31" t="s">
        <v>108</v>
      </c>
      <c r="M983" s="31" t="s">
        <v>108</v>
      </c>
      <c r="N983" s="31" t="s">
        <v>108</v>
      </c>
      <c r="O983" s="31" t="s">
        <v>108</v>
      </c>
      <c r="P983" s="31" t="s">
        <v>108</v>
      </c>
      <c r="Q983" s="31" t="s">
        <v>108</v>
      </c>
      <c r="R983" s="31">
        <v>92.69</v>
      </c>
      <c r="S983" s="31" t="s">
        <v>108</v>
      </c>
    </row>
    <row r="984" spans="1:19" x14ac:dyDescent="0.35">
      <c r="A984" s="2">
        <v>34246</v>
      </c>
      <c r="B984" s="31" t="s">
        <v>108</v>
      </c>
      <c r="C984" s="31">
        <v>247.66200000000001</v>
      </c>
      <c r="D984" s="31" t="s">
        <v>108</v>
      </c>
      <c r="E984" s="31">
        <v>107.962</v>
      </c>
      <c r="F984" s="31">
        <v>54.779699999999998</v>
      </c>
      <c r="G984" s="31">
        <v>171.98439999999999</v>
      </c>
      <c r="H984" s="31">
        <v>19.185300000000002</v>
      </c>
      <c r="I984" s="31">
        <v>1317.673</v>
      </c>
      <c r="J984" s="31">
        <v>2208.7269999999999</v>
      </c>
      <c r="K984" s="31">
        <v>1118.01</v>
      </c>
      <c r="L984" s="31" t="s">
        <v>108</v>
      </c>
      <c r="M984" s="31" t="s">
        <v>108</v>
      </c>
      <c r="N984" s="31" t="s">
        <v>108</v>
      </c>
      <c r="O984" s="31" t="s">
        <v>108</v>
      </c>
      <c r="P984" s="31" t="s">
        <v>108</v>
      </c>
      <c r="Q984" s="31" t="s">
        <v>108</v>
      </c>
      <c r="R984" s="31">
        <v>92.35</v>
      </c>
      <c r="S984" s="31" t="s">
        <v>108</v>
      </c>
    </row>
    <row r="985" spans="1:19" x14ac:dyDescent="0.35">
      <c r="A985" s="2">
        <v>34247</v>
      </c>
      <c r="B985" s="31" t="s">
        <v>108</v>
      </c>
      <c r="C985" s="31">
        <v>247.321</v>
      </c>
      <c r="D985" s="31" t="s">
        <v>108</v>
      </c>
      <c r="E985" s="31">
        <v>109.17100000000001</v>
      </c>
      <c r="F985" s="31">
        <v>54.810600000000001</v>
      </c>
      <c r="G985" s="31">
        <v>172.12649999999999</v>
      </c>
      <c r="H985" s="31">
        <v>19.058700000000002</v>
      </c>
      <c r="I985" s="31">
        <v>1322.796</v>
      </c>
      <c r="J985" s="31">
        <v>2205.1559999999999</v>
      </c>
      <c r="K985" s="31">
        <v>1123.2059999999999</v>
      </c>
      <c r="L985" s="31" t="s">
        <v>108</v>
      </c>
      <c r="M985" s="31" t="s">
        <v>108</v>
      </c>
      <c r="N985" s="31" t="s">
        <v>108</v>
      </c>
      <c r="O985" s="31" t="s">
        <v>108</v>
      </c>
      <c r="P985" s="31" t="s">
        <v>108</v>
      </c>
      <c r="Q985" s="31" t="s">
        <v>108</v>
      </c>
      <c r="R985" s="31">
        <v>92.43</v>
      </c>
      <c r="S985" s="31" t="s">
        <v>108</v>
      </c>
    </row>
    <row r="986" spans="1:19" x14ac:dyDescent="0.35">
      <c r="A986" s="2">
        <v>34248</v>
      </c>
      <c r="B986" s="31" t="s">
        <v>108</v>
      </c>
      <c r="C986" s="31">
        <v>246.98099999999999</v>
      </c>
      <c r="D986" s="31" t="s">
        <v>108</v>
      </c>
      <c r="E986" s="31">
        <v>108.0081</v>
      </c>
      <c r="F986" s="31">
        <v>55.335799999999999</v>
      </c>
      <c r="G986" s="31">
        <v>172.26849999999999</v>
      </c>
      <c r="H986" s="31">
        <v>18.140599999999999</v>
      </c>
      <c r="I986" s="31">
        <v>1317.905</v>
      </c>
      <c r="J986" s="31">
        <v>2205.752</v>
      </c>
      <c r="K986" s="31">
        <v>1125.3520000000001</v>
      </c>
      <c r="L986" s="31" t="s">
        <v>108</v>
      </c>
      <c r="M986" s="31" t="s">
        <v>108</v>
      </c>
      <c r="N986" s="31" t="s">
        <v>108</v>
      </c>
      <c r="O986" s="31" t="s">
        <v>108</v>
      </c>
      <c r="P986" s="31" t="s">
        <v>108</v>
      </c>
      <c r="Q986" s="31" t="s">
        <v>108</v>
      </c>
      <c r="R986" s="31">
        <v>92.28</v>
      </c>
      <c r="S986" s="31" t="s">
        <v>108</v>
      </c>
    </row>
    <row r="987" spans="1:19" x14ac:dyDescent="0.35">
      <c r="A987" s="2">
        <v>34249</v>
      </c>
      <c r="B987" s="31" t="s">
        <v>108</v>
      </c>
      <c r="C987" s="31">
        <v>249.072</v>
      </c>
      <c r="D987" s="31" t="s">
        <v>108</v>
      </c>
      <c r="E987" s="31">
        <v>108.15170000000001</v>
      </c>
      <c r="F987" s="31">
        <v>55.382199999999997</v>
      </c>
      <c r="G987" s="31">
        <v>173.40459999999999</v>
      </c>
      <c r="H987" s="31">
        <v>17.697299999999998</v>
      </c>
      <c r="I987" s="31">
        <v>1322.796</v>
      </c>
      <c r="J987" s="31">
        <v>2205.1559999999999</v>
      </c>
      <c r="K987" s="31">
        <v>1124.5609999999999</v>
      </c>
      <c r="L987" s="31" t="s">
        <v>108</v>
      </c>
      <c r="M987" s="31" t="s">
        <v>108</v>
      </c>
      <c r="N987" s="31" t="s">
        <v>108</v>
      </c>
      <c r="O987" s="31" t="s">
        <v>108</v>
      </c>
      <c r="P987" s="31" t="s">
        <v>108</v>
      </c>
      <c r="Q987" s="31" t="s">
        <v>108</v>
      </c>
      <c r="R987" s="31">
        <v>92.31</v>
      </c>
      <c r="S987" s="31" t="s">
        <v>108</v>
      </c>
    </row>
    <row r="988" spans="1:19" x14ac:dyDescent="0.35">
      <c r="A988" s="2">
        <v>34250</v>
      </c>
      <c r="B988" s="31" t="s">
        <v>108</v>
      </c>
      <c r="C988" s="31">
        <v>251.21899999999999</v>
      </c>
      <c r="D988" s="31" t="s">
        <v>108</v>
      </c>
      <c r="E988" s="31">
        <v>108.724</v>
      </c>
      <c r="F988" s="31">
        <v>55.845599999999997</v>
      </c>
      <c r="G988" s="31">
        <v>172.89449999999999</v>
      </c>
      <c r="H988" s="31">
        <v>17.792300000000001</v>
      </c>
      <c r="I988" s="31">
        <v>1321.865</v>
      </c>
      <c r="J988" s="31">
        <v>2219.44</v>
      </c>
      <c r="K988" s="31">
        <v>1127.837</v>
      </c>
      <c r="L988" s="31" t="s">
        <v>108</v>
      </c>
      <c r="M988" s="31" t="s">
        <v>108</v>
      </c>
      <c r="N988" s="31" t="s">
        <v>108</v>
      </c>
      <c r="O988" s="31" t="s">
        <v>108</v>
      </c>
      <c r="P988" s="31" t="s">
        <v>108</v>
      </c>
      <c r="Q988" s="31" t="s">
        <v>108</v>
      </c>
      <c r="R988" s="31">
        <v>91.65</v>
      </c>
      <c r="S988" s="31" t="s">
        <v>108</v>
      </c>
    </row>
    <row r="989" spans="1:19" x14ac:dyDescent="0.35">
      <c r="A989" s="2">
        <v>34253</v>
      </c>
      <c r="B989" s="31" t="s">
        <v>108</v>
      </c>
      <c r="C989" s="31">
        <v>255.256</v>
      </c>
      <c r="D989" s="31" t="s">
        <v>108</v>
      </c>
      <c r="E989" s="31">
        <v>110.35299999999999</v>
      </c>
      <c r="F989" s="31">
        <v>55.8765</v>
      </c>
      <c r="G989" s="31">
        <v>174.53479999999999</v>
      </c>
      <c r="H989" s="31">
        <v>18.235499999999998</v>
      </c>
      <c r="I989" s="31">
        <v>1321.865</v>
      </c>
      <c r="J989" s="31">
        <v>2218.25</v>
      </c>
      <c r="K989" s="31">
        <v>1127.386</v>
      </c>
      <c r="L989" s="31" t="s">
        <v>108</v>
      </c>
      <c r="M989" s="31" t="s">
        <v>108</v>
      </c>
      <c r="N989" s="31" t="s">
        <v>108</v>
      </c>
      <c r="O989" s="31" t="s">
        <v>108</v>
      </c>
      <c r="P989" s="31" t="s">
        <v>108</v>
      </c>
      <c r="Q989" s="31" t="s">
        <v>108</v>
      </c>
      <c r="R989" s="31">
        <v>91.71</v>
      </c>
      <c r="S989" s="31" t="s">
        <v>108</v>
      </c>
    </row>
    <row r="990" spans="1:19" x14ac:dyDescent="0.35">
      <c r="A990" s="2">
        <v>34254</v>
      </c>
      <c r="B990" s="31" t="s">
        <v>108</v>
      </c>
      <c r="C990" s="31">
        <v>255.459</v>
      </c>
      <c r="D990" s="31" t="s">
        <v>108</v>
      </c>
      <c r="E990" s="31">
        <v>108.07850000000001</v>
      </c>
      <c r="F990" s="31">
        <v>57.0351</v>
      </c>
      <c r="G990" s="31">
        <v>174.70410000000001</v>
      </c>
      <c r="H990" s="31">
        <v>17.950600000000001</v>
      </c>
      <c r="I990" s="31">
        <v>1325.242</v>
      </c>
      <c r="J990" s="31">
        <v>2217.06</v>
      </c>
      <c r="K990" s="31">
        <v>1129.645</v>
      </c>
      <c r="L990" s="31" t="s">
        <v>108</v>
      </c>
      <c r="M990" s="31" t="s">
        <v>108</v>
      </c>
      <c r="N990" s="31" t="s">
        <v>108</v>
      </c>
      <c r="O990" s="31" t="s">
        <v>108</v>
      </c>
      <c r="P990" s="31" t="s">
        <v>108</v>
      </c>
      <c r="Q990" s="31" t="s">
        <v>108</v>
      </c>
      <c r="R990" s="31">
        <v>91.32</v>
      </c>
      <c r="S990" s="31" t="s">
        <v>108</v>
      </c>
    </row>
    <row r="991" spans="1:19" x14ac:dyDescent="0.35">
      <c r="A991" s="2">
        <v>34255</v>
      </c>
      <c r="B991" s="31" t="s">
        <v>108</v>
      </c>
      <c r="C991" s="31">
        <v>254.51900000000001</v>
      </c>
      <c r="D991" s="31" t="s">
        <v>108</v>
      </c>
      <c r="E991" s="31">
        <v>110.46769999999999</v>
      </c>
      <c r="F991" s="31">
        <v>56.787999999999997</v>
      </c>
      <c r="G991" s="31">
        <v>173.95779999999999</v>
      </c>
      <c r="H991" s="31">
        <v>17.998100000000001</v>
      </c>
      <c r="I991" s="31">
        <v>1324.31</v>
      </c>
      <c r="J991" s="31">
        <v>2215.2739999999999</v>
      </c>
      <c r="K991" s="31">
        <v>1129.08</v>
      </c>
      <c r="L991" s="31" t="s">
        <v>108</v>
      </c>
      <c r="M991" s="31" t="s">
        <v>108</v>
      </c>
      <c r="N991" s="31" t="s">
        <v>108</v>
      </c>
      <c r="O991" s="31" t="s">
        <v>108</v>
      </c>
      <c r="P991" s="31" t="s">
        <v>108</v>
      </c>
      <c r="Q991" s="31" t="s">
        <v>108</v>
      </c>
      <c r="R991" s="31">
        <v>91.78</v>
      </c>
      <c r="S991" s="31" t="s">
        <v>108</v>
      </c>
    </row>
    <row r="992" spans="1:19" x14ac:dyDescent="0.35">
      <c r="A992" s="2">
        <v>34256</v>
      </c>
      <c r="B992" s="31" t="s">
        <v>108</v>
      </c>
      <c r="C992" s="31">
        <v>253.01599999999999</v>
      </c>
      <c r="D992" s="31" t="s">
        <v>108</v>
      </c>
      <c r="E992" s="31">
        <v>108.2701</v>
      </c>
      <c r="F992" s="31">
        <v>56.633499999999998</v>
      </c>
      <c r="G992" s="31">
        <v>174.80090000000001</v>
      </c>
      <c r="H992" s="31">
        <v>17.728999999999999</v>
      </c>
      <c r="I992" s="31">
        <v>1322.913</v>
      </c>
      <c r="J992" s="31">
        <v>2221.8209999999999</v>
      </c>
      <c r="K992" s="31">
        <v>1129.306</v>
      </c>
      <c r="L992" s="31" t="s">
        <v>108</v>
      </c>
      <c r="M992" s="31" t="s">
        <v>108</v>
      </c>
      <c r="N992" s="31" t="s">
        <v>108</v>
      </c>
      <c r="O992" s="31" t="s">
        <v>108</v>
      </c>
      <c r="P992" s="31" t="s">
        <v>108</v>
      </c>
      <c r="Q992" s="31" t="s">
        <v>108</v>
      </c>
      <c r="R992" s="31">
        <v>92.39</v>
      </c>
      <c r="S992" s="31" t="s">
        <v>108</v>
      </c>
    </row>
    <row r="993" spans="1:19" x14ac:dyDescent="0.35">
      <c r="A993" s="2">
        <v>34257</v>
      </c>
      <c r="B993" s="31" t="s">
        <v>108</v>
      </c>
      <c r="C993" s="31">
        <v>251.173</v>
      </c>
      <c r="D993" s="31" t="s">
        <v>108</v>
      </c>
      <c r="E993" s="31">
        <v>108.1263</v>
      </c>
      <c r="F993" s="31">
        <v>56.5717</v>
      </c>
      <c r="G993" s="31">
        <v>174.3794</v>
      </c>
      <c r="H993" s="31">
        <v>17.934799999999999</v>
      </c>
      <c r="I993" s="31">
        <v>1322.098</v>
      </c>
      <c r="J993" s="31">
        <v>2225.9870000000001</v>
      </c>
      <c r="K993" s="31">
        <v>1131.452</v>
      </c>
      <c r="L993" s="31" t="s">
        <v>108</v>
      </c>
      <c r="M993" s="31" t="s">
        <v>108</v>
      </c>
      <c r="N993" s="31" t="s">
        <v>108</v>
      </c>
      <c r="O993" s="31" t="s">
        <v>108</v>
      </c>
      <c r="P993" s="31" t="s">
        <v>108</v>
      </c>
      <c r="Q993" s="31" t="s">
        <v>108</v>
      </c>
      <c r="R993" s="31">
        <v>92.52</v>
      </c>
      <c r="S993" s="31" t="s">
        <v>108</v>
      </c>
    </row>
    <row r="994" spans="1:19" x14ac:dyDescent="0.35">
      <c r="A994" s="2">
        <v>34260</v>
      </c>
      <c r="B994" s="31" t="s">
        <v>108</v>
      </c>
      <c r="C994" s="31">
        <v>247.44</v>
      </c>
      <c r="D994" s="31" t="s">
        <v>108</v>
      </c>
      <c r="E994" s="31">
        <v>106.0033</v>
      </c>
      <c r="F994" s="31">
        <v>57.096899999999998</v>
      </c>
      <c r="G994" s="31">
        <v>175.4332</v>
      </c>
      <c r="H994" s="31">
        <v>17.8081</v>
      </c>
      <c r="I994" s="31">
        <v>1317.09</v>
      </c>
      <c r="J994" s="31">
        <v>2213.489</v>
      </c>
      <c r="K994" s="31">
        <v>1132.0170000000001</v>
      </c>
      <c r="L994" s="31" t="s">
        <v>108</v>
      </c>
      <c r="M994" s="31" t="s">
        <v>108</v>
      </c>
      <c r="N994" s="31" t="s">
        <v>108</v>
      </c>
      <c r="O994" s="31" t="s">
        <v>108</v>
      </c>
      <c r="P994" s="31" t="s">
        <v>108</v>
      </c>
      <c r="Q994" s="31" t="s">
        <v>108</v>
      </c>
      <c r="R994" s="31">
        <v>93.36</v>
      </c>
      <c r="S994" s="31" t="s">
        <v>108</v>
      </c>
    </row>
    <row r="995" spans="1:19" x14ac:dyDescent="0.35">
      <c r="A995" s="2">
        <v>34261</v>
      </c>
      <c r="B995" s="31" t="s">
        <v>108</v>
      </c>
      <c r="C995" s="31">
        <v>247.05199999999999</v>
      </c>
      <c r="D995" s="31" t="s">
        <v>108</v>
      </c>
      <c r="E995" s="31">
        <v>104.9889</v>
      </c>
      <c r="F995" s="31">
        <v>57.205100000000002</v>
      </c>
      <c r="G995" s="31">
        <v>174.73070000000001</v>
      </c>
      <c r="H995" s="31">
        <v>17.982299999999999</v>
      </c>
      <c r="I995" s="31">
        <v>1319.4190000000001</v>
      </c>
      <c r="J995" s="31">
        <v>2214.0839999999998</v>
      </c>
      <c r="K995" s="31">
        <v>1134.163</v>
      </c>
      <c r="L995" s="31" t="s">
        <v>108</v>
      </c>
      <c r="M995" s="31" t="s">
        <v>108</v>
      </c>
      <c r="N995" s="31" t="s">
        <v>108</v>
      </c>
      <c r="O995" s="31" t="s">
        <v>108</v>
      </c>
      <c r="P995" s="31" t="s">
        <v>108</v>
      </c>
      <c r="Q995" s="31" t="s">
        <v>108</v>
      </c>
      <c r="R995" s="31">
        <v>93.43</v>
      </c>
      <c r="S995" s="31" t="s">
        <v>108</v>
      </c>
    </row>
    <row r="996" spans="1:19" x14ac:dyDescent="0.35">
      <c r="A996" s="2">
        <v>34262</v>
      </c>
      <c r="B996" s="31" t="s">
        <v>108</v>
      </c>
      <c r="C996" s="31">
        <v>247.92400000000001</v>
      </c>
      <c r="D996" s="31" t="s">
        <v>108</v>
      </c>
      <c r="E996" s="31">
        <v>104.9889</v>
      </c>
      <c r="F996" s="31">
        <v>57.745800000000003</v>
      </c>
      <c r="G996" s="31">
        <v>174.66040000000001</v>
      </c>
      <c r="H996" s="31">
        <v>18.520499999999998</v>
      </c>
      <c r="I996" s="31">
        <v>1325.7080000000001</v>
      </c>
      <c r="J996" s="31">
        <v>2216.4650000000001</v>
      </c>
      <c r="K996" s="31">
        <v>1134.8409999999999</v>
      </c>
      <c r="L996" s="31" t="s">
        <v>108</v>
      </c>
      <c r="M996" s="31" t="s">
        <v>108</v>
      </c>
      <c r="N996" s="31" t="s">
        <v>108</v>
      </c>
      <c r="O996" s="31" t="s">
        <v>108</v>
      </c>
      <c r="P996" s="31" t="s">
        <v>108</v>
      </c>
      <c r="Q996" s="31" t="s">
        <v>108</v>
      </c>
      <c r="R996" s="31">
        <v>93.34</v>
      </c>
      <c r="S996" s="31" t="s">
        <v>108</v>
      </c>
    </row>
    <row r="997" spans="1:19" x14ac:dyDescent="0.35">
      <c r="A997" s="2">
        <v>34263</v>
      </c>
      <c r="B997" s="31" t="s">
        <v>108</v>
      </c>
      <c r="C997" s="31">
        <v>246.03299999999999</v>
      </c>
      <c r="D997" s="31" t="s">
        <v>108</v>
      </c>
      <c r="E997" s="31">
        <v>104.84520000000001</v>
      </c>
      <c r="F997" s="31">
        <v>57.591299999999997</v>
      </c>
      <c r="G997" s="31">
        <v>177.33019999999999</v>
      </c>
      <c r="H997" s="31">
        <v>18.283000000000001</v>
      </c>
      <c r="I997" s="31">
        <v>1324.7760000000001</v>
      </c>
      <c r="J997" s="31">
        <v>2203.3710000000001</v>
      </c>
      <c r="K997" s="31">
        <v>1131.1130000000001</v>
      </c>
      <c r="L997" s="31" t="s">
        <v>108</v>
      </c>
      <c r="M997" s="31" t="s">
        <v>108</v>
      </c>
      <c r="N997" s="31" t="s">
        <v>108</v>
      </c>
      <c r="O997" s="31" t="s">
        <v>108</v>
      </c>
      <c r="P997" s="31" t="s">
        <v>108</v>
      </c>
      <c r="Q997" s="31" t="s">
        <v>108</v>
      </c>
      <c r="R997" s="31">
        <v>94.14</v>
      </c>
      <c r="S997" s="31" t="s">
        <v>108</v>
      </c>
    </row>
    <row r="998" spans="1:19" x14ac:dyDescent="0.35">
      <c r="A998" s="2">
        <v>34264</v>
      </c>
      <c r="B998" s="31" t="s">
        <v>108</v>
      </c>
      <c r="C998" s="31">
        <v>240.893</v>
      </c>
      <c r="D998" s="31" t="s">
        <v>108</v>
      </c>
      <c r="E998" s="31">
        <v>104.7015</v>
      </c>
      <c r="F998" s="31">
        <v>57.359499999999997</v>
      </c>
      <c r="G998" s="31">
        <v>176.90870000000001</v>
      </c>
      <c r="H998" s="31">
        <v>17.950600000000001</v>
      </c>
      <c r="I998" s="31">
        <v>1327.221</v>
      </c>
      <c r="J998" s="31">
        <v>2195.634</v>
      </c>
      <c r="K998" s="31">
        <v>1134.954</v>
      </c>
      <c r="L998" s="31" t="s">
        <v>108</v>
      </c>
      <c r="M998" s="31" t="s">
        <v>108</v>
      </c>
      <c r="N998" s="31" t="s">
        <v>108</v>
      </c>
      <c r="O998" s="31" t="s">
        <v>108</v>
      </c>
      <c r="P998" s="31" t="s">
        <v>108</v>
      </c>
      <c r="Q998" s="31" t="s">
        <v>108</v>
      </c>
      <c r="R998" s="31">
        <v>94.44</v>
      </c>
      <c r="S998" s="31" t="s">
        <v>108</v>
      </c>
    </row>
    <row r="999" spans="1:19" x14ac:dyDescent="0.35">
      <c r="A999" s="2">
        <v>34267</v>
      </c>
      <c r="B999" s="31" t="s">
        <v>108</v>
      </c>
      <c r="C999" s="31">
        <v>235.851</v>
      </c>
      <c r="D999" s="31" t="s">
        <v>108</v>
      </c>
      <c r="E999" s="31">
        <v>104.91630000000001</v>
      </c>
      <c r="F999" s="31">
        <v>57.235999999999997</v>
      </c>
      <c r="G999" s="31">
        <v>177.25989999999999</v>
      </c>
      <c r="H999" s="31">
        <v>18.0931</v>
      </c>
      <c r="I999" s="31">
        <v>1324.66</v>
      </c>
      <c r="J999" s="31">
        <v>2188.4920000000002</v>
      </c>
      <c r="K999" s="31">
        <v>1130.097</v>
      </c>
      <c r="L999" s="31" t="s">
        <v>108</v>
      </c>
      <c r="M999" s="31" t="s">
        <v>108</v>
      </c>
      <c r="N999" s="31" t="s">
        <v>108</v>
      </c>
      <c r="O999" s="31" t="s">
        <v>108</v>
      </c>
      <c r="P999" s="31" t="s">
        <v>108</v>
      </c>
      <c r="Q999" s="31" t="s">
        <v>108</v>
      </c>
      <c r="R999" s="31">
        <v>94.81</v>
      </c>
      <c r="S999" s="31" t="s">
        <v>108</v>
      </c>
    </row>
    <row r="1000" spans="1:19" x14ac:dyDescent="0.35">
      <c r="A1000" s="2">
        <v>34268</v>
      </c>
      <c r="B1000" s="31" t="s">
        <v>108</v>
      </c>
      <c r="C1000" s="31">
        <v>235.851</v>
      </c>
      <c r="D1000" s="31" t="s">
        <v>108</v>
      </c>
      <c r="E1000" s="31">
        <v>104.1938</v>
      </c>
      <c r="F1000" s="31">
        <v>57.205100000000002</v>
      </c>
      <c r="G1000" s="31">
        <v>176.6276</v>
      </c>
      <c r="H1000" s="31">
        <v>17.871500000000001</v>
      </c>
      <c r="I1000" s="31">
        <v>1328.502</v>
      </c>
      <c r="J1000" s="31">
        <v>2195.0390000000002</v>
      </c>
      <c r="K1000" s="31">
        <v>1131</v>
      </c>
      <c r="L1000" s="31" t="s">
        <v>108</v>
      </c>
      <c r="M1000" s="31" t="s">
        <v>108</v>
      </c>
      <c r="N1000" s="31" t="s">
        <v>108</v>
      </c>
      <c r="O1000" s="31" t="s">
        <v>108</v>
      </c>
      <c r="P1000" s="31" t="s">
        <v>108</v>
      </c>
      <c r="Q1000" s="31" t="s">
        <v>108</v>
      </c>
      <c r="R1000" s="31">
        <v>94.71</v>
      </c>
      <c r="S1000" s="31" t="s">
        <v>108</v>
      </c>
    </row>
    <row r="1001" spans="1:19" x14ac:dyDescent="0.35">
      <c r="A1001" s="2">
        <v>34269</v>
      </c>
      <c r="B1001" s="31" t="s">
        <v>108</v>
      </c>
      <c r="C1001" s="31">
        <v>239.05099999999999</v>
      </c>
      <c r="D1001" s="31" t="s">
        <v>108</v>
      </c>
      <c r="E1001" s="31">
        <v>104.1938</v>
      </c>
      <c r="F1001" s="31">
        <v>57.2669</v>
      </c>
      <c r="G1001" s="31">
        <v>176.83840000000001</v>
      </c>
      <c r="H1001" s="31">
        <v>18.124700000000001</v>
      </c>
      <c r="I1001" s="31">
        <v>1331.0640000000001</v>
      </c>
      <c r="J1001" s="31">
        <v>2192.6579999999999</v>
      </c>
      <c r="K1001" s="31">
        <v>1127.1600000000001</v>
      </c>
      <c r="L1001" s="31" t="s">
        <v>108</v>
      </c>
      <c r="M1001" s="31" t="s">
        <v>108</v>
      </c>
      <c r="N1001" s="31" t="s">
        <v>108</v>
      </c>
      <c r="O1001" s="31" t="s">
        <v>108</v>
      </c>
      <c r="P1001" s="31" t="s">
        <v>108</v>
      </c>
      <c r="Q1001" s="31" t="s">
        <v>108</v>
      </c>
      <c r="R1001" s="31">
        <v>94.85</v>
      </c>
      <c r="S1001" s="31" t="s">
        <v>108</v>
      </c>
    </row>
    <row r="1002" spans="1:19" x14ac:dyDescent="0.35">
      <c r="A1002" s="2">
        <v>34270</v>
      </c>
      <c r="B1002" s="31" t="s">
        <v>108</v>
      </c>
      <c r="C1002" s="31">
        <v>237.01400000000001</v>
      </c>
      <c r="D1002" s="31" t="s">
        <v>108</v>
      </c>
      <c r="E1002" s="31">
        <v>104.7647</v>
      </c>
      <c r="F1002" s="31">
        <v>57.189599999999999</v>
      </c>
      <c r="G1002" s="31">
        <v>176.20609999999999</v>
      </c>
      <c r="H1002" s="31">
        <v>18.0456</v>
      </c>
      <c r="I1002" s="31">
        <v>1330.482</v>
      </c>
      <c r="J1002" s="31">
        <v>2196.2289999999998</v>
      </c>
      <c r="K1002" s="31">
        <v>1128.854</v>
      </c>
      <c r="L1002" s="31" t="s">
        <v>108</v>
      </c>
      <c r="M1002" s="31" t="s">
        <v>108</v>
      </c>
      <c r="N1002" s="31" t="s">
        <v>108</v>
      </c>
      <c r="O1002" s="31" t="s">
        <v>108</v>
      </c>
      <c r="P1002" s="31" t="s">
        <v>108</v>
      </c>
      <c r="Q1002" s="31" t="s">
        <v>108</v>
      </c>
      <c r="R1002" s="31">
        <v>94.48</v>
      </c>
      <c r="S1002" s="31" t="s">
        <v>108</v>
      </c>
    </row>
    <row r="1003" spans="1:19" x14ac:dyDescent="0.35">
      <c r="A1003" s="2">
        <v>34271</v>
      </c>
      <c r="B1003" s="31" t="s">
        <v>108</v>
      </c>
      <c r="C1003" s="31">
        <v>231.34100000000001</v>
      </c>
      <c r="D1003" s="31" t="s">
        <v>108</v>
      </c>
      <c r="E1003" s="31">
        <v>104.9795</v>
      </c>
      <c r="F1003" s="31">
        <v>57.096899999999998</v>
      </c>
      <c r="G1003" s="31">
        <v>176.90870000000001</v>
      </c>
      <c r="H1003" s="31">
        <v>17.728999999999999</v>
      </c>
      <c r="I1003" s="31">
        <v>1333.16</v>
      </c>
      <c r="J1003" s="31">
        <v>2191.4679999999998</v>
      </c>
      <c r="K1003" s="31">
        <v>1130.662</v>
      </c>
      <c r="L1003" s="31" t="s">
        <v>108</v>
      </c>
      <c r="M1003" s="31" t="s">
        <v>108</v>
      </c>
      <c r="N1003" s="31" t="s">
        <v>108</v>
      </c>
      <c r="O1003" s="31" t="s">
        <v>108</v>
      </c>
      <c r="P1003" s="31" t="s">
        <v>108</v>
      </c>
      <c r="Q1003" s="31" t="s">
        <v>108</v>
      </c>
      <c r="R1003" s="31">
        <v>95.08</v>
      </c>
      <c r="S1003" s="31" t="s">
        <v>108</v>
      </c>
    </row>
    <row r="1004" spans="1:19" x14ac:dyDescent="0.35">
      <c r="A1004" s="2">
        <v>34274</v>
      </c>
      <c r="B1004" s="31" t="s">
        <v>108</v>
      </c>
      <c r="C1004" s="31">
        <v>235.172</v>
      </c>
      <c r="D1004" s="31" t="s">
        <v>108</v>
      </c>
      <c r="E1004" s="31">
        <v>104.6195</v>
      </c>
      <c r="F1004" s="31">
        <v>55.938299999999998</v>
      </c>
      <c r="G1004" s="31">
        <v>176.6276</v>
      </c>
      <c r="H1004" s="31">
        <v>17.602399999999999</v>
      </c>
      <c r="I1004" s="31">
        <v>1338.2840000000001</v>
      </c>
      <c r="J1004" s="31">
        <v>2177.1840000000002</v>
      </c>
      <c r="K1004" s="31">
        <v>1128.1759999999999</v>
      </c>
      <c r="L1004" s="31" t="s">
        <v>108</v>
      </c>
      <c r="M1004" s="31" t="s">
        <v>108</v>
      </c>
      <c r="N1004" s="31" t="s">
        <v>108</v>
      </c>
      <c r="O1004" s="31" t="s">
        <v>108</v>
      </c>
      <c r="P1004" s="31" t="s">
        <v>108</v>
      </c>
      <c r="Q1004" s="31" t="s">
        <v>108</v>
      </c>
      <c r="R1004" s="31">
        <v>95.27</v>
      </c>
      <c r="S1004" s="31" t="s">
        <v>108</v>
      </c>
    </row>
    <row r="1005" spans="1:19" x14ac:dyDescent="0.35">
      <c r="A1005" s="2">
        <v>34275</v>
      </c>
      <c r="B1005" s="31" t="s">
        <v>108</v>
      </c>
      <c r="C1005" s="31">
        <v>230.565</v>
      </c>
      <c r="D1005" s="31" t="s">
        <v>108</v>
      </c>
      <c r="E1005" s="31">
        <v>105.9653</v>
      </c>
      <c r="F1005" s="31">
        <v>56.17</v>
      </c>
      <c r="G1005" s="31">
        <v>179.0164</v>
      </c>
      <c r="H1005" s="31">
        <v>17.5549</v>
      </c>
      <c r="I1005" s="31">
        <v>1337.3530000000001</v>
      </c>
      <c r="J1005" s="31">
        <v>2167.0659999999998</v>
      </c>
      <c r="K1005" s="31">
        <v>1129.758</v>
      </c>
      <c r="L1005" s="31" t="s">
        <v>108</v>
      </c>
      <c r="M1005" s="31" t="s">
        <v>108</v>
      </c>
      <c r="N1005" s="31" t="s">
        <v>108</v>
      </c>
      <c r="O1005" s="31" t="s">
        <v>108</v>
      </c>
      <c r="P1005" s="31" t="s">
        <v>108</v>
      </c>
      <c r="Q1005" s="31" t="s">
        <v>108</v>
      </c>
      <c r="R1005" s="31">
        <v>95.44</v>
      </c>
      <c r="S1005" s="31" t="s">
        <v>108</v>
      </c>
    </row>
    <row r="1006" spans="1:19" x14ac:dyDescent="0.35">
      <c r="A1006" s="2">
        <v>34276</v>
      </c>
      <c r="B1006" s="31" t="s">
        <v>108</v>
      </c>
      <c r="C1006" s="31">
        <v>233.71700000000001</v>
      </c>
      <c r="D1006" s="31" t="s">
        <v>108</v>
      </c>
      <c r="E1006" s="31">
        <v>105.5331</v>
      </c>
      <c r="F1006" s="31">
        <v>56.849800000000002</v>
      </c>
      <c r="G1006" s="31">
        <v>179.9297</v>
      </c>
      <c r="H1006" s="31">
        <v>17.364899999999999</v>
      </c>
      <c r="I1006" s="31">
        <v>1337.3530000000001</v>
      </c>
      <c r="J1006" s="31">
        <v>2169.4459999999999</v>
      </c>
      <c r="K1006" s="31">
        <v>1129.758</v>
      </c>
      <c r="L1006" s="31" t="s">
        <v>108</v>
      </c>
      <c r="M1006" s="31" t="s">
        <v>108</v>
      </c>
      <c r="N1006" s="31" t="s">
        <v>108</v>
      </c>
      <c r="O1006" s="31" t="s">
        <v>108</v>
      </c>
      <c r="P1006" s="31" t="s">
        <v>108</v>
      </c>
      <c r="Q1006" s="31" t="s">
        <v>108</v>
      </c>
      <c r="R1006" s="31">
        <v>95.01</v>
      </c>
      <c r="S1006" s="31" t="s">
        <v>108</v>
      </c>
    </row>
    <row r="1007" spans="1:19" x14ac:dyDescent="0.35">
      <c r="A1007" s="2">
        <v>34277</v>
      </c>
      <c r="B1007" s="31" t="s">
        <v>108</v>
      </c>
      <c r="C1007" s="31">
        <v>232.602</v>
      </c>
      <c r="D1007" s="31" t="s">
        <v>108</v>
      </c>
      <c r="E1007" s="31">
        <v>106.80889999999999</v>
      </c>
      <c r="F1007" s="31">
        <v>57.529499999999999</v>
      </c>
      <c r="G1007" s="31">
        <v>181.75640000000001</v>
      </c>
      <c r="H1007" s="31">
        <v>16.953299999999999</v>
      </c>
      <c r="I1007" s="31">
        <v>1342.7090000000001</v>
      </c>
      <c r="J1007" s="31">
        <v>2163.4949999999999</v>
      </c>
      <c r="K1007" s="31">
        <v>1129.306</v>
      </c>
      <c r="L1007" s="31" t="s">
        <v>108</v>
      </c>
      <c r="M1007" s="31" t="s">
        <v>108</v>
      </c>
      <c r="N1007" s="31" t="s">
        <v>108</v>
      </c>
      <c r="O1007" s="31" t="s">
        <v>108</v>
      </c>
      <c r="P1007" s="31" t="s">
        <v>108</v>
      </c>
      <c r="Q1007" s="31" t="s">
        <v>108</v>
      </c>
      <c r="R1007" s="31">
        <v>95.13</v>
      </c>
      <c r="S1007" s="31" t="s">
        <v>108</v>
      </c>
    </row>
    <row r="1008" spans="1:19" x14ac:dyDescent="0.35">
      <c r="A1008" s="2">
        <v>34278</v>
      </c>
      <c r="B1008" s="31" t="s">
        <v>108</v>
      </c>
      <c r="C1008" s="31">
        <v>228.14099999999999</v>
      </c>
      <c r="D1008" s="31" t="s">
        <v>108</v>
      </c>
      <c r="E1008" s="31">
        <v>107.3078</v>
      </c>
      <c r="F1008" s="31">
        <v>58.363700000000001</v>
      </c>
      <c r="G1008" s="31">
        <v>182.88059999999999</v>
      </c>
      <c r="H1008" s="31">
        <v>17.301600000000001</v>
      </c>
      <c r="I1008" s="31">
        <v>1336.8869999999999</v>
      </c>
      <c r="J1008" s="31">
        <v>2155.1619999999998</v>
      </c>
      <c r="K1008" s="31">
        <v>1121.8499999999999</v>
      </c>
      <c r="L1008" s="31" t="s">
        <v>108</v>
      </c>
      <c r="M1008" s="31" t="s">
        <v>108</v>
      </c>
      <c r="N1008" s="31" t="s">
        <v>108</v>
      </c>
      <c r="O1008" s="31" t="s">
        <v>108</v>
      </c>
      <c r="P1008" s="31" t="s">
        <v>108</v>
      </c>
      <c r="Q1008" s="31" t="s">
        <v>108</v>
      </c>
      <c r="R1008" s="31">
        <v>94.88</v>
      </c>
      <c r="S1008" s="31" t="s">
        <v>108</v>
      </c>
    </row>
    <row r="1009" spans="1:19" x14ac:dyDescent="0.35">
      <c r="A1009" s="2">
        <v>34281</v>
      </c>
      <c r="B1009" s="31" t="s">
        <v>108</v>
      </c>
      <c r="C1009" s="31">
        <v>224.304</v>
      </c>
      <c r="D1009" s="31" t="s">
        <v>108</v>
      </c>
      <c r="E1009" s="31">
        <v>107.721</v>
      </c>
      <c r="F1009" s="31">
        <v>58.008800000000001</v>
      </c>
      <c r="G1009" s="31">
        <v>179.71899999999999</v>
      </c>
      <c r="H1009" s="31">
        <v>17.2577</v>
      </c>
      <c r="I1009" s="31">
        <v>1340.38</v>
      </c>
      <c r="J1009" s="31">
        <v>2164.6849999999999</v>
      </c>
      <c r="K1009" s="31">
        <v>1121.963</v>
      </c>
      <c r="L1009" s="31" t="s">
        <v>108</v>
      </c>
      <c r="M1009" s="31" t="s">
        <v>108</v>
      </c>
      <c r="N1009" s="31" t="s">
        <v>108</v>
      </c>
      <c r="O1009" s="31" t="s">
        <v>108</v>
      </c>
      <c r="P1009" s="31" t="s">
        <v>108</v>
      </c>
      <c r="Q1009" s="31" t="s">
        <v>108</v>
      </c>
      <c r="R1009" s="31">
        <v>94.6</v>
      </c>
      <c r="S1009" s="31" t="s">
        <v>108</v>
      </c>
    </row>
    <row r="1010" spans="1:19" x14ac:dyDescent="0.35">
      <c r="A1010" s="2">
        <v>34282</v>
      </c>
      <c r="B1010" s="31" t="s">
        <v>108</v>
      </c>
      <c r="C1010" s="31">
        <v>222.994</v>
      </c>
      <c r="D1010" s="31" t="s">
        <v>108</v>
      </c>
      <c r="E1010" s="31">
        <v>107.2766</v>
      </c>
      <c r="F1010" s="31">
        <v>58.1783</v>
      </c>
      <c r="G1010" s="31">
        <v>179.57839999999999</v>
      </c>
      <c r="H1010" s="31">
        <v>17.220300000000002</v>
      </c>
      <c r="I1010" s="31">
        <v>1343.4079999999999</v>
      </c>
      <c r="J1010" s="31">
        <v>2168.2559999999999</v>
      </c>
      <c r="K1010" s="31">
        <v>1127.1600000000001</v>
      </c>
      <c r="L1010" s="31" t="s">
        <v>108</v>
      </c>
      <c r="M1010" s="31" t="s">
        <v>108</v>
      </c>
      <c r="N1010" s="31" t="s">
        <v>108</v>
      </c>
      <c r="O1010" s="31" t="s">
        <v>108</v>
      </c>
      <c r="P1010" s="31" t="s">
        <v>108</v>
      </c>
      <c r="Q1010" s="31" t="s">
        <v>108</v>
      </c>
      <c r="R1010" s="31">
        <v>95.14</v>
      </c>
      <c r="S1010" s="31" t="s">
        <v>108</v>
      </c>
    </row>
    <row r="1011" spans="1:19" x14ac:dyDescent="0.35">
      <c r="A1011" s="2">
        <v>34283</v>
      </c>
      <c r="B1011" s="31" t="s">
        <v>108</v>
      </c>
      <c r="C1011" s="31">
        <v>221.05699999999999</v>
      </c>
      <c r="D1011" s="31" t="s">
        <v>108</v>
      </c>
      <c r="E1011" s="31">
        <v>107.41889999999999</v>
      </c>
      <c r="F1011" s="31">
        <v>58.301499999999997</v>
      </c>
      <c r="G1011" s="31">
        <v>188.0094</v>
      </c>
      <c r="H1011" s="31">
        <v>17.752400000000002</v>
      </c>
      <c r="I1011" s="31">
        <v>1344.5730000000001</v>
      </c>
      <c r="J1011" s="31">
        <v>2164.09</v>
      </c>
      <c r="K1011" s="31">
        <v>1123.5450000000001</v>
      </c>
      <c r="L1011" s="31" t="s">
        <v>108</v>
      </c>
      <c r="M1011" s="31" t="s">
        <v>108</v>
      </c>
      <c r="N1011" s="31" t="s">
        <v>108</v>
      </c>
      <c r="O1011" s="31" t="s">
        <v>108</v>
      </c>
      <c r="P1011" s="31" t="s">
        <v>108</v>
      </c>
      <c r="Q1011" s="31" t="s">
        <v>108</v>
      </c>
      <c r="R1011" s="31">
        <v>94.89</v>
      </c>
      <c r="S1011" s="31" t="s">
        <v>108</v>
      </c>
    </row>
    <row r="1012" spans="1:19" x14ac:dyDescent="0.35">
      <c r="A1012" s="2">
        <v>34284</v>
      </c>
      <c r="B1012" s="31" t="s">
        <v>108</v>
      </c>
      <c r="C1012" s="31">
        <v>225.38900000000001</v>
      </c>
      <c r="D1012" s="31" t="s">
        <v>108</v>
      </c>
      <c r="E1012" s="31">
        <v>107.5752</v>
      </c>
      <c r="F1012" s="31">
        <v>58.1477</v>
      </c>
      <c r="G1012" s="31">
        <v>191.6628</v>
      </c>
      <c r="H1012" s="31">
        <v>17.916799999999999</v>
      </c>
      <c r="I1012" s="31">
        <v>1341.5450000000001</v>
      </c>
      <c r="J1012" s="31">
        <v>2156.9479999999999</v>
      </c>
      <c r="K1012" s="31">
        <v>1123.0930000000001</v>
      </c>
      <c r="L1012" s="31" t="s">
        <v>108</v>
      </c>
      <c r="M1012" s="31" t="s">
        <v>108</v>
      </c>
      <c r="N1012" s="31" t="s">
        <v>108</v>
      </c>
      <c r="O1012" s="31" t="s">
        <v>108</v>
      </c>
      <c r="P1012" s="31" t="s">
        <v>108</v>
      </c>
      <c r="Q1012" s="31" t="s">
        <v>108</v>
      </c>
      <c r="R1012" s="31">
        <v>94.98</v>
      </c>
      <c r="S1012" s="31" t="s">
        <v>108</v>
      </c>
    </row>
    <row r="1013" spans="1:19" x14ac:dyDescent="0.35">
      <c r="A1013" s="2">
        <v>34285</v>
      </c>
      <c r="B1013" s="31" t="s">
        <v>108</v>
      </c>
      <c r="C1013" s="31">
        <v>221.44800000000001</v>
      </c>
      <c r="D1013" s="31" t="s">
        <v>108</v>
      </c>
      <c r="E1013" s="31">
        <v>107.3613</v>
      </c>
      <c r="F1013" s="31">
        <v>57.717399999999998</v>
      </c>
      <c r="G1013" s="31">
        <v>191.6628</v>
      </c>
      <c r="H1013" s="31">
        <v>17.946999999999999</v>
      </c>
      <c r="I1013" s="31">
        <v>1340.1469999999999</v>
      </c>
      <c r="J1013" s="31">
        <v>2171.232</v>
      </c>
      <c r="K1013" s="31">
        <v>1125.4649999999999</v>
      </c>
      <c r="L1013" s="31" t="s">
        <v>108</v>
      </c>
      <c r="M1013" s="31" t="s">
        <v>108</v>
      </c>
      <c r="N1013" s="31" t="s">
        <v>108</v>
      </c>
      <c r="O1013" s="31" t="s">
        <v>108</v>
      </c>
      <c r="P1013" s="31" t="s">
        <v>108</v>
      </c>
      <c r="Q1013" s="31" t="s">
        <v>108</v>
      </c>
      <c r="R1013" s="31">
        <v>94.5</v>
      </c>
      <c r="S1013" s="31" t="s">
        <v>108</v>
      </c>
    </row>
    <row r="1014" spans="1:19" x14ac:dyDescent="0.35">
      <c r="A1014" s="2">
        <v>34288</v>
      </c>
      <c r="B1014" s="31" t="s">
        <v>108</v>
      </c>
      <c r="C1014" s="31">
        <v>223.3</v>
      </c>
      <c r="D1014" s="31" t="s">
        <v>108</v>
      </c>
      <c r="E1014" s="31">
        <v>106.57299999999999</v>
      </c>
      <c r="F1014" s="31">
        <v>58.040100000000002</v>
      </c>
      <c r="G1014" s="31">
        <v>192.99760000000001</v>
      </c>
      <c r="H1014" s="31">
        <v>18.866099999999999</v>
      </c>
      <c r="I1014" s="31">
        <v>1340.2639999999999</v>
      </c>
      <c r="J1014" s="31">
        <v>2170.6370000000002</v>
      </c>
      <c r="K1014" s="31">
        <v>1127.7239999999999</v>
      </c>
      <c r="L1014" s="31" t="s">
        <v>108</v>
      </c>
      <c r="M1014" s="31" t="s">
        <v>108</v>
      </c>
      <c r="N1014" s="31" t="s">
        <v>108</v>
      </c>
      <c r="O1014" s="31" t="s">
        <v>108</v>
      </c>
      <c r="P1014" s="31" t="s">
        <v>108</v>
      </c>
      <c r="Q1014" s="31" t="s">
        <v>108</v>
      </c>
      <c r="R1014" s="31">
        <v>94.95</v>
      </c>
      <c r="S1014" s="31" t="s">
        <v>108</v>
      </c>
    </row>
    <row r="1015" spans="1:19" x14ac:dyDescent="0.35">
      <c r="A1015" s="2">
        <v>34289</v>
      </c>
      <c r="B1015" s="31" t="s">
        <v>108</v>
      </c>
      <c r="C1015" s="31">
        <v>224.91399999999999</v>
      </c>
      <c r="D1015" s="31" t="s">
        <v>108</v>
      </c>
      <c r="E1015" s="31">
        <v>105.495</v>
      </c>
      <c r="F1015" s="31">
        <v>57.871099999999998</v>
      </c>
      <c r="G1015" s="31">
        <v>191.5222</v>
      </c>
      <c r="H1015" s="31">
        <v>18.835999999999999</v>
      </c>
      <c r="I1015" s="31">
        <v>1336.8869999999999</v>
      </c>
      <c r="J1015" s="31">
        <v>2176.5880000000002</v>
      </c>
      <c r="K1015" s="31">
        <v>1129.4190000000001</v>
      </c>
      <c r="L1015" s="31" t="s">
        <v>108</v>
      </c>
      <c r="M1015" s="31" t="s">
        <v>108</v>
      </c>
      <c r="N1015" s="31" t="s">
        <v>108</v>
      </c>
      <c r="O1015" s="31" t="s">
        <v>108</v>
      </c>
      <c r="P1015" s="31" t="s">
        <v>108</v>
      </c>
      <c r="Q1015" s="31" t="s">
        <v>108</v>
      </c>
      <c r="R1015" s="31">
        <v>95.26</v>
      </c>
      <c r="S1015" s="31" t="s">
        <v>108</v>
      </c>
    </row>
    <row r="1016" spans="1:19" x14ac:dyDescent="0.35">
      <c r="A1016" s="2">
        <v>34290</v>
      </c>
      <c r="B1016" s="31" t="s">
        <v>108</v>
      </c>
      <c r="C1016" s="31">
        <v>228.61799999999999</v>
      </c>
      <c r="D1016" s="31" t="s">
        <v>108</v>
      </c>
      <c r="E1016" s="31">
        <v>105.2097</v>
      </c>
      <c r="F1016" s="31">
        <v>58.270600000000002</v>
      </c>
      <c r="G1016" s="31">
        <v>193.8407</v>
      </c>
      <c r="H1016" s="31">
        <v>18.926400000000001</v>
      </c>
      <c r="I1016" s="31">
        <v>1338.1679999999999</v>
      </c>
      <c r="J1016" s="31">
        <v>2176.5880000000002</v>
      </c>
      <c r="K1016" s="31">
        <v>1129.4190000000001</v>
      </c>
      <c r="L1016" s="31" t="s">
        <v>108</v>
      </c>
      <c r="M1016" s="31" t="s">
        <v>108</v>
      </c>
      <c r="N1016" s="31" t="s">
        <v>108</v>
      </c>
      <c r="O1016" s="31" t="s">
        <v>108</v>
      </c>
      <c r="P1016" s="31" t="s">
        <v>108</v>
      </c>
      <c r="Q1016" s="31" t="s">
        <v>108</v>
      </c>
      <c r="R1016" s="31">
        <v>95.19</v>
      </c>
      <c r="S1016" s="31" t="s">
        <v>108</v>
      </c>
    </row>
    <row r="1017" spans="1:19" x14ac:dyDescent="0.35">
      <c r="A1017" s="2">
        <v>34291</v>
      </c>
      <c r="B1017" s="31" t="s">
        <v>108</v>
      </c>
      <c r="C1017" s="31">
        <v>223.822</v>
      </c>
      <c r="D1017" s="31" t="s">
        <v>108</v>
      </c>
      <c r="E1017" s="31">
        <v>105.42270000000001</v>
      </c>
      <c r="F1017" s="31">
        <v>58.193800000000003</v>
      </c>
      <c r="G1017" s="31">
        <v>192.99760000000001</v>
      </c>
      <c r="H1017" s="31">
        <v>18.670300000000001</v>
      </c>
      <c r="I1017" s="31">
        <v>1342.127</v>
      </c>
      <c r="J1017" s="31">
        <v>2167.0659999999998</v>
      </c>
      <c r="K1017" s="31">
        <v>1132.356</v>
      </c>
      <c r="L1017" s="31" t="s">
        <v>108</v>
      </c>
      <c r="M1017" s="31" t="s">
        <v>108</v>
      </c>
      <c r="N1017" s="31" t="s">
        <v>108</v>
      </c>
      <c r="O1017" s="31" t="s">
        <v>108</v>
      </c>
      <c r="P1017" s="31" t="s">
        <v>108</v>
      </c>
      <c r="Q1017" s="31" t="s">
        <v>108</v>
      </c>
      <c r="R1017" s="31">
        <v>95.69</v>
      </c>
      <c r="S1017" s="31" t="s">
        <v>108</v>
      </c>
    </row>
    <row r="1018" spans="1:19" x14ac:dyDescent="0.35">
      <c r="A1018" s="2">
        <v>34292</v>
      </c>
      <c r="B1018" s="31" t="s">
        <v>108</v>
      </c>
      <c r="C1018" s="31">
        <v>223.68</v>
      </c>
      <c r="D1018" s="31" t="s">
        <v>108</v>
      </c>
      <c r="E1018" s="31">
        <v>106.6878</v>
      </c>
      <c r="F1018" s="31">
        <v>58.439700000000002</v>
      </c>
      <c r="G1018" s="31">
        <v>193.27869999999999</v>
      </c>
      <c r="H1018" s="31">
        <v>19.1675</v>
      </c>
      <c r="I1018" s="31">
        <v>1342.4760000000001</v>
      </c>
      <c r="J1018" s="31">
        <v>2155.1619999999998</v>
      </c>
      <c r="K1018" s="31">
        <v>1132.1300000000001</v>
      </c>
      <c r="L1018" s="31" t="s">
        <v>108</v>
      </c>
      <c r="M1018" s="31" t="s">
        <v>108</v>
      </c>
      <c r="N1018" s="31" t="s">
        <v>108</v>
      </c>
      <c r="O1018" s="31" t="s">
        <v>108</v>
      </c>
      <c r="P1018" s="31" t="s">
        <v>108</v>
      </c>
      <c r="Q1018" s="31" t="s">
        <v>108</v>
      </c>
      <c r="R1018" s="31">
        <v>96.16</v>
      </c>
      <c r="S1018" s="31" t="s">
        <v>108</v>
      </c>
    </row>
    <row r="1019" spans="1:19" x14ac:dyDescent="0.35">
      <c r="A1019" s="2">
        <v>34295</v>
      </c>
      <c r="B1019" s="31" t="s">
        <v>108</v>
      </c>
      <c r="C1019" s="31">
        <v>222.49299999999999</v>
      </c>
      <c r="D1019" s="31" t="s">
        <v>108</v>
      </c>
      <c r="E1019" s="31">
        <v>106.82980000000001</v>
      </c>
      <c r="F1019" s="31">
        <v>58.470399999999998</v>
      </c>
      <c r="G1019" s="31">
        <v>190.96019999999999</v>
      </c>
      <c r="H1019" s="31">
        <v>19.062000000000001</v>
      </c>
      <c r="I1019" s="31">
        <v>1340.1469999999999</v>
      </c>
      <c r="J1019" s="31">
        <v>2148.02</v>
      </c>
      <c r="K1019" s="31">
        <v>1126.8209999999999</v>
      </c>
      <c r="L1019" s="31" t="s">
        <v>108</v>
      </c>
      <c r="M1019" s="31" t="s">
        <v>108</v>
      </c>
      <c r="N1019" s="31" t="s">
        <v>108</v>
      </c>
      <c r="O1019" s="31" t="s">
        <v>108</v>
      </c>
      <c r="P1019" s="31" t="s">
        <v>108</v>
      </c>
      <c r="Q1019" s="31" t="s">
        <v>108</v>
      </c>
      <c r="R1019" s="31">
        <v>95.78</v>
      </c>
      <c r="S1019" s="31" t="s">
        <v>108</v>
      </c>
    </row>
    <row r="1020" spans="1:19" x14ac:dyDescent="0.35">
      <c r="A1020" s="2">
        <v>34296</v>
      </c>
      <c r="B1020" s="31" t="s">
        <v>108</v>
      </c>
      <c r="C1020" s="31">
        <v>217.27</v>
      </c>
      <c r="D1020" s="31" t="s">
        <v>108</v>
      </c>
      <c r="E1020" s="31">
        <v>106.473</v>
      </c>
      <c r="F1020" s="31">
        <v>58.301400000000001</v>
      </c>
      <c r="G1020" s="31">
        <v>191.5925</v>
      </c>
      <c r="H1020" s="31">
        <v>18.715499999999999</v>
      </c>
      <c r="I1020" s="31">
        <v>1340.1469999999999</v>
      </c>
      <c r="J1020" s="31">
        <v>2158.7330000000002</v>
      </c>
      <c r="K1020" s="31">
        <v>1124.223</v>
      </c>
      <c r="L1020" s="31" t="s">
        <v>108</v>
      </c>
      <c r="M1020" s="31" t="s">
        <v>108</v>
      </c>
      <c r="N1020" s="31" t="s">
        <v>108</v>
      </c>
      <c r="O1020" s="31" t="s">
        <v>108</v>
      </c>
      <c r="P1020" s="31" t="s">
        <v>108</v>
      </c>
      <c r="Q1020" s="31" t="s">
        <v>108</v>
      </c>
      <c r="R1020" s="31">
        <v>95.68</v>
      </c>
      <c r="S1020" s="31" t="s">
        <v>108</v>
      </c>
    </row>
    <row r="1021" spans="1:19" x14ac:dyDescent="0.35">
      <c r="A1021" s="2">
        <v>34297</v>
      </c>
      <c r="B1021" s="31" t="s">
        <v>108</v>
      </c>
      <c r="C1021" s="31">
        <v>214.51599999999999</v>
      </c>
      <c r="D1021" s="31" t="s">
        <v>108</v>
      </c>
      <c r="E1021" s="31">
        <v>106.7567</v>
      </c>
      <c r="F1021" s="31">
        <v>58.270600000000002</v>
      </c>
      <c r="G1021" s="31">
        <v>191.5925</v>
      </c>
      <c r="H1021" s="31">
        <v>18.790800000000001</v>
      </c>
      <c r="I1021" s="31">
        <v>1338.0509999999999</v>
      </c>
      <c r="J1021" s="31">
        <v>2156.1979999999999</v>
      </c>
      <c r="K1021" s="31">
        <v>1124.4490000000001</v>
      </c>
      <c r="L1021" s="31" t="s">
        <v>108</v>
      </c>
      <c r="M1021" s="31" t="s">
        <v>108</v>
      </c>
      <c r="N1021" s="31" t="s">
        <v>108</v>
      </c>
      <c r="O1021" s="31" t="s">
        <v>108</v>
      </c>
      <c r="P1021" s="31" t="s">
        <v>108</v>
      </c>
      <c r="Q1021" s="31" t="s">
        <v>108</v>
      </c>
      <c r="R1021" s="31">
        <v>95.6</v>
      </c>
      <c r="S1021" s="31" t="s">
        <v>108</v>
      </c>
    </row>
    <row r="1022" spans="1:19" x14ac:dyDescent="0.35">
      <c r="A1022" s="2">
        <v>34298</v>
      </c>
      <c r="B1022" s="31" t="s">
        <v>108</v>
      </c>
      <c r="C1022" s="31">
        <v>214.51599999999999</v>
      </c>
      <c r="D1022" s="31" t="s">
        <v>108</v>
      </c>
      <c r="E1022" s="31">
        <v>106.7567</v>
      </c>
      <c r="F1022" s="31">
        <v>58.270600000000002</v>
      </c>
      <c r="G1022" s="31">
        <v>191.5925</v>
      </c>
      <c r="H1022" s="31">
        <v>18.790800000000001</v>
      </c>
      <c r="I1022" s="31">
        <v>1345.271</v>
      </c>
      <c r="J1022" s="31">
        <v>2156.1979999999999</v>
      </c>
      <c r="K1022" s="31">
        <v>1126.03</v>
      </c>
      <c r="L1022" s="31" t="s">
        <v>108</v>
      </c>
      <c r="M1022" s="31" t="s">
        <v>108</v>
      </c>
      <c r="N1022" s="31" t="s">
        <v>108</v>
      </c>
      <c r="O1022" s="31" t="s">
        <v>108</v>
      </c>
      <c r="P1022" s="31" t="s">
        <v>108</v>
      </c>
      <c r="Q1022" s="31" t="s">
        <v>108</v>
      </c>
      <c r="R1022" s="31">
        <v>95.6</v>
      </c>
      <c r="S1022" s="31" t="s">
        <v>108</v>
      </c>
    </row>
    <row r="1023" spans="1:19" x14ac:dyDescent="0.35">
      <c r="A1023" s="2">
        <v>34299</v>
      </c>
      <c r="B1023" s="31" t="s">
        <v>108</v>
      </c>
      <c r="C1023" s="31">
        <v>214.51599999999999</v>
      </c>
      <c r="D1023" s="31" t="s">
        <v>108</v>
      </c>
      <c r="E1023" s="31">
        <v>106.7567</v>
      </c>
      <c r="F1023" s="31">
        <v>58.270600000000002</v>
      </c>
      <c r="G1023" s="31">
        <v>192.7166</v>
      </c>
      <c r="H1023" s="31">
        <v>18.790800000000001</v>
      </c>
      <c r="I1023" s="31">
        <v>1346.203</v>
      </c>
      <c r="J1023" s="31">
        <v>2164.5630000000001</v>
      </c>
      <c r="K1023" s="31">
        <v>1128.289</v>
      </c>
      <c r="L1023" s="31" t="s">
        <v>108</v>
      </c>
      <c r="M1023" s="31" t="s">
        <v>108</v>
      </c>
      <c r="N1023" s="31" t="s">
        <v>108</v>
      </c>
      <c r="O1023" s="31" t="s">
        <v>108</v>
      </c>
      <c r="P1023" s="31" t="s">
        <v>108</v>
      </c>
      <c r="Q1023" s="31" t="s">
        <v>108</v>
      </c>
      <c r="R1023" s="31">
        <v>96.02</v>
      </c>
      <c r="S1023" s="31" t="s">
        <v>108</v>
      </c>
    </row>
    <row r="1024" spans="1:19" x14ac:dyDescent="0.35">
      <c r="A1024" s="2">
        <v>34302</v>
      </c>
      <c r="B1024" s="31" t="s">
        <v>108</v>
      </c>
      <c r="C1024" s="31">
        <v>200.55699999999999</v>
      </c>
      <c r="D1024" s="31" t="s">
        <v>108</v>
      </c>
      <c r="E1024" s="31">
        <v>106.0407</v>
      </c>
      <c r="F1024" s="31">
        <v>57.087400000000002</v>
      </c>
      <c r="G1024" s="31">
        <v>192.15459999999999</v>
      </c>
      <c r="H1024" s="31">
        <v>19.333300000000001</v>
      </c>
      <c r="I1024" s="31">
        <v>1352.0250000000001</v>
      </c>
      <c r="J1024" s="31">
        <v>2164.712</v>
      </c>
      <c r="K1024" s="31">
        <v>1128.6279999999999</v>
      </c>
      <c r="L1024" s="31" t="s">
        <v>108</v>
      </c>
      <c r="M1024" s="31" t="s">
        <v>108</v>
      </c>
      <c r="N1024" s="31" t="s">
        <v>108</v>
      </c>
      <c r="O1024" s="31" t="s">
        <v>108</v>
      </c>
      <c r="P1024" s="31" t="s">
        <v>108</v>
      </c>
      <c r="Q1024" s="31" t="s">
        <v>108</v>
      </c>
      <c r="R1024" s="31">
        <v>95.95</v>
      </c>
      <c r="S1024" s="31" t="s">
        <v>108</v>
      </c>
    </row>
    <row r="1025" spans="1:19" x14ac:dyDescent="0.35">
      <c r="A1025" s="2">
        <v>34303</v>
      </c>
      <c r="B1025" s="31" t="s">
        <v>108</v>
      </c>
      <c r="C1025" s="31">
        <v>201.22200000000001</v>
      </c>
      <c r="D1025" s="31" t="s">
        <v>108</v>
      </c>
      <c r="E1025" s="31">
        <v>106.67700000000001</v>
      </c>
      <c r="F1025" s="31">
        <v>57.148899999999998</v>
      </c>
      <c r="G1025" s="31">
        <v>188.71190000000001</v>
      </c>
      <c r="H1025" s="31">
        <v>19.0319</v>
      </c>
      <c r="I1025" s="31">
        <v>1357.848</v>
      </c>
      <c r="J1025" s="31">
        <v>2157.5140000000001</v>
      </c>
      <c r="K1025" s="31">
        <v>1126.8209999999999</v>
      </c>
      <c r="L1025" s="31" t="s">
        <v>108</v>
      </c>
      <c r="M1025" s="31" t="s">
        <v>108</v>
      </c>
      <c r="N1025" s="31" t="s">
        <v>108</v>
      </c>
      <c r="O1025" s="31" t="s">
        <v>108</v>
      </c>
      <c r="P1025" s="31" t="s">
        <v>108</v>
      </c>
      <c r="Q1025" s="31" t="s">
        <v>108</v>
      </c>
      <c r="R1025" s="31">
        <v>96.21</v>
      </c>
      <c r="S1025" s="31" t="s">
        <v>108</v>
      </c>
    </row>
    <row r="1026" spans="1:19" x14ac:dyDescent="0.35">
      <c r="A1026" s="2">
        <v>34304</v>
      </c>
      <c r="B1026" s="31" t="s">
        <v>108</v>
      </c>
      <c r="C1026" s="31">
        <v>202.26599999999999</v>
      </c>
      <c r="D1026" s="31" t="s">
        <v>108</v>
      </c>
      <c r="E1026" s="31">
        <v>108.837</v>
      </c>
      <c r="F1026" s="31">
        <v>57.871099999999998</v>
      </c>
      <c r="G1026" s="31">
        <v>188.78219999999999</v>
      </c>
      <c r="H1026" s="31">
        <v>19.574400000000001</v>
      </c>
      <c r="I1026" s="31">
        <v>1359.3620000000001</v>
      </c>
      <c r="J1026" s="31">
        <v>2161.1129999999998</v>
      </c>
      <c r="K1026" s="31">
        <v>1128.289</v>
      </c>
      <c r="L1026" s="31" t="s">
        <v>108</v>
      </c>
      <c r="M1026" s="31" t="s">
        <v>108</v>
      </c>
      <c r="N1026" s="31" t="s">
        <v>108</v>
      </c>
      <c r="O1026" s="31" t="s">
        <v>108</v>
      </c>
      <c r="P1026" s="31" t="s">
        <v>108</v>
      </c>
      <c r="Q1026" s="31" t="s">
        <v>108</v>
      </c>
      <c r="R1026" s="31">
        <v>96.47</v>
      </c>
      <c r="S1026" s="31" t="s">
        <v>108</v>
      </c>
    </row>
    <row r="1027" spans="1:19" x14ac:dyDescent="0.35">
      <c r="A1027" s="2">
        <v>34305</v>
      </c>
      <c r="B1027" s="31" t="s">
        <v>108</v>
      </c>
      <c r="C1027" s="31">
        <v>197.566</v>
      </c>
      <c r="D1027" s="31" t="s">
        <v>108</v>
      </c>
      <c r="E1027" s="31">
        <v>108.979</v>
      </c>
      <c r="F1027" s="31">
        <v>57.717399999999998</v>
      </c>
      <c r="G1027" s="31">
        <v>191.3817</v>
      </c>
      <c r="H1027" s="31">
        <v>19.453800000000001</v>
      </c>
      <c r="I1027" s="31">
        <v>1364.171</v>
      </c>
      <c r="J1027" s="31">
        <v>2161.7130000000002</v>
      </c>
      <c r="K1027" s="31">
        <v>1126.2560000000001</v>
      </c>
      <c r="L1027" s="31" t="s">
        <v>108</v>
      </c>
      <c r="M1027" s="31" t="s">
        <v>108</v>
      </c>
      <c r="N1027" s="31" t="s">
        <v>108</v>
      </c>
      <c r="O1027" s="31" t="s">
        <v>108</v>
      </c>
      <c r="P1027" s="31" t="s">
        <v>108</v>
      </c>
      <c r="Q1027" s="31" t="s">
        <v>108</v>
      </c>
      <c r="R1027" s="31">
        <v>96.44</v>
      </c>
      <c r="S1027" s="31" t="s">
        <v>108</v>
      </c>
    </row>
    <row r="1028" spans="1:19" x14ac:dyDescent="0.35">
      <c r="A1028" s="2">
        <v>34306</v>
      </c>
      <c r="B1028" s="31" t="s">
        <v>108</v>
      </c>
      <c r="C1028" s="31">
        <v>196.99600000000001</v>
      </c>
      <c r="D1028" s="31" t="s">
        <v>108</v>
      </c>
      <c r="E1028" s="31">
        <v>108.9079</v>
      </c>
      <c r="F1028" s="31">
        <v>58.178400000000003</v>
      </c>
      <c r="G1028" s="31">
        <v>190.81970000000001</v>
      </c>
      <c r="H1028" s="31">
        <v>19.8306</v>
      </c>
      <c r="I1028" s="31">
        <v>1365.575</v>
      </c>
      <c r="J1028" s="31">
        <v>2160.5129999999999</v>
      </c>
      <c r="K1028" s="31">
        <v>1128.9659999999999</v>
      </c>
      <c r="L1028" s="31" t="s">
        <v>108</v>
      </c>
      <c r="M1028" s="31" t="s">
        <v>108</v>
      </c>
      <c r="N1028" s="31" t="s">
        <v>108</v>
      </c>
      <c r="O1028" s="31" t="s">
        <v>108</v>
      </c>
      <c r="P1028" s="31" t="s">
        <v>108</v>
      </c>
      <c r="Q1028" s="31" t="s">
        <v>108</v>
      </c>
      <c r="R1028" s="31">
        <v>96.09</v>
      </c>
      <c r="S1028" s="31" t="s">
        <v>108</v>
      </c>
    </row>
    <row r="1029" spans="1:19" x14ac:dyDescent="0.35">
      <c r="A1029" s="2">
        <v>34309</v>
      </c>
      <c r="B1029" s="31" t="s">
        <v>108</v>
      </c>
      <c r="C1029" s="31">
        <v>191.726</v>
      </c>
      <c r="D1029" s="31" t="s">
        <v>108</v>
      </c>
      <c r="E1029" s="31">
        <v>110.1031</v>
      </c>
      <c r="F1029" s="31">
        <v>58.055500000000002</v>
      </c>
      <c r="G1029" s="31">
        <v>191.03039999999999</v>
      </c>
      <c r="H1029" s="31">
        <v>19.484000000000002</v>
      </c>
      <c r="I1029" s="31">
        <v>1371.11</v>
      </c>
      <c r="J1029" s="31">
        <v>2173.11</v>
      </c>
      <c r="K1029" s="31">
        <v>1129.7</v>
      </c>
      <c r="L1029" s="31" t="s">
        <v>108</v>
      </c>
      <c r="M1029" s="31" t="s">
        <v>108</v>
      </c>
      <c r="N1029" s="31" t="s">
        <v>108</v>
      </c>
      <c r="O1029" s="31" t="s">
        <v>108</v>
      </c>
      <c r="P1029" s="31" t="s">
        <v>108</v>
      </c>
      <c r="Q1029" s="31" t="s">
        <v>108</v>
      </c>
      <c r="R1029" s="31">
        <v>94.98</v>
      </c>
      <c r="S1029" s="31" t="s">
        <v>108</v>
      </c>
    </row>
    <row r="1030" spans="1:19" x14ac:dyDescent="0.35">
      <c r="A1030" s="2">
        <v>34310</v>
      </c>
      <c r="B1030" s="31" t="s">
        <v>108</v>
      </c>
      <c r="C1030" s="31">
        <v>193.577</v>
      </c>
      <c r="D1030" s="31" t="s">
        <v>108</v>
      </c>
      <c r="E1030" s="31">
        <v>110.24509999999999</v>
      </c>
      <c r="F1030" s="31">
        <v>58.286000000000001</v>
      </c>
      <c r="G1030" s="31">
        <v>192.22479999999999</v>
      </c>
      <c r="H1030" s="31">
        <v>19.303100000000001</v>
      </c>
      <c r="I1030" s="31">
        <v>1371.11</v>
      </c>
      <c r="J1030" s="31">
        <v>2173.71</v>
      </c>
      <c r="K1030" s="31">
        <v>1130.3209999999999</v>
      </c>
      <c r="L1030" s="31" t="s">
        <v>108</v>
      </c>
      <c r="M1030" s="31" t="s">
        <v>108</v>
      </c>
      <c r="N1030" s="31" t="s">
        <v>108</v>
      </c>
      <c r="O1030" s="31" t="s">
        <v>108</v>
      </c>
      <c r="P1030" s="31" t="s">
        <v>108</v>
      </c>
      <c r="Q1030" s="31" t="s">
        <v>108</v>
      </c>
      <c r="R1030" s="31">
        <v>95.11</v>
      </c>
      <c r="S1030" s="31" t="s">
        <v>108</v>
      </c>
    </row>
    <row r="1031" spans="1:19" x14ac:dyDescent="0.35">
      <c r="A1031" s="2">
        <v>34311</v>
      </c>
      <c r="B1031" s="31" t="s">
        <v>108</v>
      </c>
      <c r="C1031" s="31">
        <v>191.38300000000001</v>
      </c>
      <c r="D1031" s="31" t="s">
        <v>108</v>
      </c>
      <c r="E1031" s="31">
        <v>110.31610000000001</v>
      </c>
      <c r="F1031" s="31">
        <v>59.269500000000001</v>
      </c>
      <c r="G1031" s="31">
        <v>192.7577</v>
      </c>
      <c r="H1031" s="31">
        <v>19.393599999999999</v>
      </c>
      <c r="I1031" s="31">
        <v>1370.64</v>
      </c>
      <c r="J1031" s="31">
        <v>2174.9090000000001</v>
      </c>
      <c r="K1031" s="31">
        <v>1133.1420000000001</v>
      </c>
      <c r="L1031" s="31" t="s">
        <v>108</v>
      </c>
      <c r="M1031" s="31" t="s">
        <v>108</v>
      </c>
      <c r="N1031" s="31" t="s">
        <v>108</v>
      </c>
      <c r="O1031" s="31" t="s">
        <v>108</v>
      </c>
      <c r="P1031" s="31" t="s">
        <v>108</v>
      </c>
      <c r="Q1031" s="31" t="s">
        <v>108</v>
      </c>
      <c r="R1031" s="31">
        <v>95.16</v>
      </c>
      <c r="S1031" s="31" t="s">
        <v>108</v>
      </c>
    </row>
    <row r="1032" spans="1:19" x14ac:dyDescent="0.35">
      <c r="A1032" s="2">
        <v>34312</v>
      </c>
      <c r="B1032" s="31" t="s">
        <v>108</v>
      </c>
      <c r="C1032" s="31">
        <v>191.25200000000001</v>
      </c>
      <c r="D1032" s="31" t="s">
        <v>108</v>
      </c>
      <c r="E1032" s="31">
        <v>109.8163</v>
      </c>
      <c r="F1032" s="31">
        <v>59.069699999999997</v>
      </c>
      <c r="G1032" s="31">
        <v>192.28190000000001</v>
      </c>
      <c r="H1032" s="31">
        <v>19.303100000000001</v>
      </c>
      <c r="I1032" s="31">
        <v>1372.1659999999999</v>
      </c>
      <c r="J1032" s="31">
        <v>2177.9079999999999</v>
      </c>
      <c r="K1032" s="31">
        <v>1137.8810000000001</v>
      </c>
      <c r="L1032" s="31" t="s">
        <v>108</v>
      </c>
      <c r="M1032" s="31" t="s">
        <v>108</v>
      </c>
      <c r="N1032" s="31" t="s">
        <v>108</v>
      </c>
      <c r="O1032" s="31" t="s">
        <v>108</v>
      </c>
      <c r="P1032" s="31" t="s">
        <v>108</v>
      </c>
      <c r="Q1032" s="31" t="s">
        <v>108</v>
      </c>
      <c r="R1032" s="31">
        <v>95.3</v>
      </c>
      <c r="S1032" s="31" t="s">
        <v>108</v>
      </c>
    </row>
    <row r="1033" spans="1:19" x14ac:dyDescent="0.35">
      <c r="A1033" s="2">
        <v>34313</v>
      </c>
      <c r="B1033" s="31" t="s">
        <v>108</v>
      </c>
      <c r="C1033" s="31">
        <v>195.846</v>
      </c>
      <c r="D1033" s="31" t="s">
        <v>108</v>
      </c>
      <c r="E1033" s="31">
        <v>113.8557</v>
      </c>
      <c r="F1033" s="31">
        <v>59.146500000000003</v>
      </c>
      <c r="G1033" s="31">
        <v>192.54730000000001</v>
      </c>
      <c r="H1033" s="31">
        <v>19.0319</v>
      </c>
      <c r="I1033" s="31">
        <v>1375.921</v>
      </c>
      <c r="J1033" s="31">
        <v>2169.511</v>
      </c>
      <c r="K1033" s="31">
        <v>1136.866</v>
      </c>
      <c r="L1033" s="31" t="s">
        <v>108</v>
      </c>
      <c r="M1033" s="31" t="s">
        <v>108</v>
      </c>
      <c r="N1033" s="31" t="s">
        <v>108</v>
      </c>
      <c r="O1033" s="31" t="s">
        <v>108</v>
      </c>
      <c r="P1033" s="31" t="s">
        <v>108</v>
      </c>
      <c r="Q1033" s="31" t="s">
        <v>108</v>
      </c>
      <c r="R1033" s="31">
        <v>95.05</v>
      </c>
      <c r="S1033" s="31" t="s">
        <v>108</v>
      </c>
    </row>
    <row r="1034" spans="1:19" x14ac:dyDescent="0.35">
      <c r="A1034" s="2">
        <v>34316</v>
      </c>
      <c r="B1034" s="31" t="s">
        <v>108</v>
      </c>
      <c r="C1034" s="31">
        <v>188.51300000000001</v>
      </c>
      <c r="D1034" s="31" t="s">
        <v>108</v>
      </c>
      <c r="E1034" s="31">
        <v>114.4207</v>
      </c>
      <c r="F1034" s="31">
        <v>59.7151</v>
      </c>
      <c r="G1034" s="31">
        <v>189.7456</v>
      </c>
      <c r="H1034" s="31">
        <v>18.7456</v>
      </c>
      <c r="I1034" s="31">
        <v>1374.396</v>
      </c>
      <c r="J1034" s="31">
        <v>2164.712</v>
      </c>
      <c r="K1034" s="31">
        <v>1138.7840000000001</v>
      </c>
      <c r="L1034" s="31" t="s">
        <v>108</v>
      </c>
      <c r="M1034" s="31" t="s">
        <v>108</v>
      </c>
      <c r="N1034" s="31" t="s">
        <v>108</v>
      </c>
      <c r="O1034" s="31" t="s">
        <v>108</v>
      </c>
      <c r="P1034" s="31" t="s">
        <v>108</v>
      </c>
      <c r="Q1034" s="31" t="s">
        <v>108</v>
      </c>
      <c r="R1034" s="31">
        <v>95.51</v>
      </c>
      <c r="S1034" s="31" t="s">
        <v>108</v>
      </c>
    </row>
    <row r="1035" spans="1:19" x14ac:dyDescent="0.35">
      <c r="A1035" s="2">
        <v>34317</v>
      </c>
      <c r="B1035" s="31" t="s">
        <v>108</v>
      </c>
      <c r="C1035" s="31">
        <v>189.23699999999999</v>
      </c>
      <c r="D1035" s="31" t="s">
        <v>108</v>
      </c>
      <c r="E1035" s="31">
        <v>112.7645</v>
      </c>
      <c r="F1035" s="31">
        <v>59.7151</v>
      </c>
      <c r="G1035" s="31">
        <v>191.2758</v>
      </c>
      <c r="H1035" s="31">
        <v>18.851099999999999</v>
      </c>
      <c r="I1035" s="31">
        <v>1373.105</v>
      </c>
      <c r="J1035" s="31">
        <v>2159.913</v>
      </c>
      <c r="K1035" s="31">
        <v>1133.029</v>
      </c>
      <c r="L1035" s="31" t="s">
        <v>108</v>
      </c>
      <c r="M1035" s="31" t="s">
        <v>108</v>
      </c>
      <c r="N1035" s="31" t="s">
        <v>108</v>
      </c>
      <c r="O1035" s="31" t="s">
        <v>108</v>
      </c>
      <c r="P1035" s="31" t="s">
        <v>108</v>
      </c>
      <c r="Q1035" s="31" t="s">
        <v>108</v>
      </c>
      <c r="R1035" s="31">
        <v>95.81</v>
      </c>
      <c r="S1035" s="31" t="s">
        <v>108</v>
      </c>
    </row>
    <row r="1036" spans="1:19" x14ac:dyDescent="0.35">
      <c r="A1036" s="2">
        <v>34318</v>
      </c>
      <c r="B1036" s="31" t="s">
        <v>108</v>
      </c>
      <c r="C1036" s="31">
        <v>189.73500000000001</v>
      </c>
      <c r="D1036" s="31" t="s">
        <v>108</v>
      </c>
      <c r="E1036" s="31">
        <v>112.40860000000001</v>
      </c>
      <c r="F1036" s="31">
        <v>59.776600000000002</v>
      </c>
      <c r="G1036" s="31">
        <v>191.06720000000001</v>
      </c>
      <c r="H1036" s="31">
        <v>18.579799999999999</v>
      </c>
      <c r="I1036" s="31">
        <v>1369.4670000000001</v>
      </c>
      <c r="J1036" s="31">
        <v>2159.3130000000001</v>
      </c>
      <c r="K1036" s="31">
        <v>1137.204</v>
      </c>
      <c r="L1036" s="31" t="s">
        <v>108</v>
      </c>
      <c r="M1036" s="31" t="s">
        <v>108</v>
      </c>
      <c r="N1036" s="31" t="s">
        <v>108</v>
      </c>
      <c r="O1036" s="31" t="s">
        <v>108</v>
      </c>
      <c r="P1036" s="31" t="s">
        <v>108</v>
      </c>
      <c r="Q1036" s="31" t="s">
        <v>108</v>
      </c>
      <c r="R1036" s="31">
        <v>95.98</v>
      </c>
      <c r="S1036" s="31" t="s">
        <v>108</v>
      </c>
    </row>
    <row r="1037" spans="1:19" x14ac:dyDescent="0.35">
      <c r="A1037" s="2">
        <v>34319</v>
      </c>
      <c r="B1037" s="31" t="s">
        <v>108</v>
      </c>
      <c r="C1037" s="31">
        <v>190.595</v>
      </c>
      <c r="D1037" s="31" t="s">
        <v>108</v>
      </c>
      <c r="E1037" s="31">
        <v>112.6917</v>
      </c>
      <c r="F1037" s="31">
        <v>59.546100000000003</v>
      </c>
      <c r="G1037" s="31">
        <v>191.90180000000001</v>
      </c>
      <c r="H1037" s="31">
        <v>18.2182</v>
      </c>
      <c r="I1037" s="31">
        <v>1368.88</v>
      </c>
      <c r="J1037" s="31">
        <v>2159.913</v>
      </c>
      <c r="K1037" s="31">
        <v>1134.271</v>
      </c>
      <c r="L1037" s="31" t="s">
        <v>108</v>
      </c>
      <c r="M1037" s="31" t="s">
        <v>108</v>
      </c>
      <c r="N1037" s="31" t="s">
        <v>108</v>
      </c>
      <c r="O1037" s="31" t="s">
        <v>108</v>
      </c>
      <c r="P1037" s="31" t="s">
        <v>108</v>
      </c>
      <c r="Q1037" s="31" t="s">
        <v>108</v>
      </c>
      <c r="R1037" s="31">
        <v>95.67</v>
      </c>
      <c r="S1037" s="31" t="s">
        <v>108</v>
      </c>
    </row>
    <row r="1038" spans="1:19" x14ac:dyDescent="0.35">
      <c r="A1038" s="2">
        <v>34320</v>
      </c>
      <c r="B1038" s="31" t="s">
        <v>108</v>
      </c>
      <c r="C1038" s="31">
        <v>190.18799999999999</v>
      </c>
      <c r="D1038" s="31" t="s">
        <v>108</v>
      </c>
      <c r="E1038" s="31">
        <v>114.0934</v>
      </c>
      <c r="F1038" s="31">
        <v>59.761200000000002</v>
      </c>
      <c r="G1038" s="31">
        <v>193.2234</v>
      </c>
      <c r="H1038" s="31">
        <v>18.2182</v>
      </c>
      <c r="I1038" s="31">
        <v>1367.7059999999999</v>
      </c>
      <c r="J1038" s="31">
        <v>2165.3119999999999</v>
      </c>
      <c r="K1038" s="31">
        <v>1135.625</v>
      </c>
      <c r="L1038" s="31" t="s">
        <v>108</v>
      </c>
      <c r="M1038" s="31" t="s">
        <v>108</v>
      </c>
      <c r="N1038" s="31" t="s">
        <v>108</v>
      </c>
      <c r="O1038" s="31" t="s">
        <v>108</v>
      </c>
      <c r="P1038" s="31" t="s">
        <v>108</v>
      </c>
      <c r="Q1038" s="31" t="s">
        <v>108</v>
      </c>
      <c r="R1038" s="31">
        <v>95.74</v>
      </c>
      <c r="S1038" s="31" t="s">
        <v>108</v>
      </c>
    </row>
    <row r="1039" spans="1:19" x14ac:dyDescent="0.35">
      <c r="A1039" s="2">
        <v>34323</v>
      </c>
      <c r="B1039" s="31" t="s">
        <v>108</v>
      </c>
      <c r="C1039" s="31">
        <v>187.2</v>
      </c>
      <c r="D1039" s="31" t="s">
        <v>108</v>
      </c>
      <c r="E1039" s="31">
        <v>115.35639999999999</v>
      </c>
      <c r="F1039" s="31">
        <v>60.053199999999997</v>
      </c>
      <c r="G1039" s="31">
        <v>192.87559999999999</v>
      </c>
      <c r="H1039" s="31">
        <v>17.404499999999999</v>
      </c>
      <c r="I1039" s="31">
        <v>1375.335</v>
      </c>
      <c r="J1039" s="31">
        <v>2161.7130000000002</v>
      </c>
      <c r="K1039" s="31">
        <v>1137.6559999999999</v>
      </c>
      <c r="L1039" s="31" t="s">
        <v>108</v>
      </c>
      <c r="M1039" s="31" t="s">
        <v>108</v>
      </c>
      <c r="N1039" s="31" t="s">
        <v>108</v>
      </c>
      <c r="O1039" s="31" t="s">
        <v>108</v>
      </c>
      <c r="P1039" s="31" t="s">
        <v>108</v>
      </c>
      <c r="Q1039" s="31" t="s">
        <v>108</v>
      </c>
      <c r="R1039" s="31">
        <v>95.73</v>
      </c>
      <c r="S1039" s="31" t="s">
        <v>108</v>
      </c>
    </row>
    <row r="1040" spans="1:19" x14ac:dyDescent="0.35">
      <c r="A1040" s="2">
        <v>34324</v>
      </c>
      <c r="B1040" s="31" t="s">
        <v>108</v>
      </c>
      <c r="C1040" s="31">
        <v>184.077</v>
      </c>
      <c r="D1040" s="31" t="s">
        <v>108</v>
      </c>
      <c r="E1040" s="31">
        <v>116.3411</v>
      </c>
      <c r="F1040" s="31">
        <v>59.822699999999998</v>
      </c>
      <c r="G1040" s="31">
        <v>193.2929</v>
      </c>
      <c r="H1040" s="31">
        <v>17.510000000000002</v>
      </c>
      <c r="I1040" s="31">
        <v>1380.029</v>
      </c>
      <c r="J1040" s="31">
        <v>2159.3130000000001</v>
      </c>
      <c r="K1040" s="31">
        <v>1136.6400000000001</v>
      </c>
      <c r="L1040" s="31" t="s">
        <v>108</v>
      </c>
      <c r="M1040" s="31" t="s">
        <v>108</v>
      </c>
      <c r="N1040" s="31" t="s">
        <v>108</v>
      </c>
      <c r="O1040" s="31" t="s">
        <v>108</v>
      </c>
      <c r="P1040" s="31" t="s">
        <v>108</v>
      </c>
      <c r="Q1040" s="31" t="s">
        <v>108</v>
      </c>
      <c r="R1040" s="31">
        <v>95.66</v>
      </c>
      <c r="S1040" s="31" t="s">
        <v>108</v>
      </c>
    </row>
    <row r="1041" spans="1:19" x14ac:dyDescent="0.35">
      <c r="A1041" s="2">
        <v>34325</v>
      </c>
      <c r="B1041" s="31" t="s">
        <v>108</v>
      </c>
      <c r="C1041" s="31">
        <v>185.345</v>
      </c>
      <c r="D1041" s="31" t="s">
        <v>108</v>
      </c>
      <c r="E1041" s="31">
        <v>115.6992</v>
      </c>
      <c r="F1041" s="31">
        <v>59.5</v>
      </c>
      <c r="G1041" s="31">
        <v>196.07509999999999</v>
      </c>
      <c r="H1041" s="31">
        <v>17.419499999999999</v>
      </c>
      <c r="I1041" s="31">
        <v>1379.09</v>
      </c>
      <c r="J1041" s="31">
        <v>2174.3090000000002</v>
      </c>
      <c r="K1041" s="31">
        <v>1137.317</v>
      </c>
      <c r="L1041" s="31" t="s">
        <v>108</v>
      </c>
      <c r="M1041" s="31" t="s">
        <v>108</v>
      </c>
      <c r="N1041" s="31" t="s">
        <v>108</v>
      </c>
      <c r="O1041" s="31" t="s">
        <v>108</v>
      </c>
      <c r="P1041" s="31" t="s">
        <v>108</v>
      </c>
      <c r="Q1041" s="31" t="s">
        <v>108</v>
      </c>
      <c r="R1041" s="31">
        <v>95.14</v>
      </c>
      <c r="S1041" s="31" t="s">
        <v>108</v>
      </c>
    </row>
    <row r="1042" spans="1:19" x14ac:dyDescent="0.35">
      <c r="A1042" s="2">
        <v>34326</v>
      </c>
      <c r="B1042" s="31" t="s">
        <v>108</v>
      </c>
      <c r="C1042" s="31">
        <v>181.54300000000001</v>
      </c>
      <c r="D1042" s="31" t="s">
        <v>108</v>
      </c>
      <c r="E1042" s="31">
        <v>115.55710000000001</v>
      </c>
      <c r="F1042" s="31">
        <v>59.469200000000001</v>
      </c>
      <c r="G1042" s="31">
        <v>195.79689999999999</v>
      </c>
      <c r="H1042" s="31">
        <v>17.736000000000001</v>
      </c>
      <c r="I1042" s="31">
        <v>1379.09</v>
      </c>
      <c r="J1042" s="31">
        <v>2177.9079999999999</v>
      </c>
      <c r="K1042" s="31">
        <v>1140.0250000000001</v>
      </c>
      <c r="L1042" s="31" t="s">
        <v>108</v>
      </c>
      <c r="M1042" s="31" t="s">
        <v>108</v>
      </c>
      <c r="N1042" s="31" t="s">
        <v>108</v>
      </c>
      <c r="O1042" s="31" t="s">
        <v>108</v>
      </c>
      <c r="P1042" s="31" t="s">
        <v>108</v>
      </c>
      <c r="Q1042" s="31" t="s">
        <v>108</v>
      </c>
      <c r="R1042" s="31">
        <v>94.68</v>
      </c>
      <c r="S1042" s="31" t="s">
        <v>108</v>
      </c>
    </row>
    <row r="1043" spans="1:19" x14ac:dyDescent="0.35">
      <c r="A1043" s="2">
        <v>34327</v>
      </c>
      <c r="B1043" s="31" t="s">
        <v>108</v>
      </c>
      <c r="C1043" s="31">
        <v>181.54300000000001</v>
      </c>
      <c r="D1043" s="31" t="s">
        <v>108</v>
      </c>
      <c r="E1043" s="31">
        <v>115.55710000000001</v>
      </c>
      <c r="F1043" s="31">
        <v>59.469200000000001</v>
      </c>
      <c r="G1043" s="31">
        <v>195.79689999999999</v>
      </c>
      <c r="H1043" s="31">
        <v>17.736000000000001</v>
      </c>
      <c r="I1043" s="31">
        <v>1384.8409999999999</v>
      </c>
      <c r="J1043" s="31">
        <v>2177.9079999999999</v>
      </c>
      <c r="K1043" s="31">
        <v>1140.0250000000001</v>
      </c>
      <c r="L1043" s="31" t="s">
        <v>108</v>
      </c>
      <c r="M1043" s="31" t="s">
        <v>108</v>
      </c>
      <c r="N1043" s="31" t="s">
        <v>108</v>
      </c>
      <c r="O1043" s="31" t="s">
        <v>108</v>
      </c>
      <c r="P1043" s="31" t="s">
        <v>108</v>
      </c>
      <c r="Q1043" s="31" t="s">
        <v>108</v>
      </c>
      <c r="R1043" s="31">
        <v>94.68</v>
      </c>
      <c r="S1043" s="31" t="s">
        <v>108</v>
      </c>
    </row>
    <row r="1044" spans="1:19" x14ac:dyDescent="0.35">
      <c r="A1044" s="2">
        <v>34330</v>
      </c>
      <c r="B1044" s="31" t="s">
        <v>108</v>
      </c>
      <c r="C1044" s="31">
        <v>175.88499999999999</v>
      </c>
      <c r="D1044" s="31" t="s">
        <v>108</v>
      </c>
      <c r="E1044" s="31">
        <v>116.26220000000001</v>
      </c>
      <c r="F1044" s="31">
        <v>59.791899999999998</v>
      </c>
      <c r="G1044" s="31">
        <v>197.46619999999999</v>
      </c>
      <c r="H1044" s="31">
        <v>17.886700000000001</v>
      </c>
      <c r="I1044" s="31">
        <v>1385.8969999999999</v>
      </c>
      <c r="J1044" s="31">
        <v>2177.9079999999999</v>
      </c>
      <c r="K1044" s="31">
        <v>1139.348</v>
      </c>
      <c r="L1044" s="31" t="s">
        <v>108</v>
      </c>
      <c r="M1044" s="31" t="s">
        <v>108</v>
      </c>
      <c r="N1044" s="31" t="s">
        <v>108</v>
      </c>
      <c r="O1044" s="31" t="s">
        <v>108</v>
      </c>
      <c r="P1044" s="31" t="s">
        <v>108</v>
      </c>
      <c r="Q1044" s="31" t="s">
        <v>108</v>
      </c>
      <c r="R1044" s="31">
        <v>95.24</v>
      </c>
      <c r="S1044" s="31" t="s">
        <v>108</v>
      </c>
    </row>
    <row r="1045" spans="1:19" x14ac:dyDescent="0.35">
      <c r="A1045" s="2">
        <v>34331</v>
      </c>
      <c r="B1045" s="31" t="s">
        <v>108</v>
      </c>
      <c r="C1045" s="31">
        <v>179.732</v>
      </c>
      <c r="D1045" s="31" t="s">
        <v>108</v>
      </c>
      <c r="E1045" s="31">
        <v>116.54519999999999</v>
      </c>
      <c r="F1045" s="31">
        <v>59.6997</v>
      </c>
      <c r="G1045" s="31">
        <v>197.2576</v>
      </c>
      <c r="H1045" s="31">
        <v>17.796299999999999</v>
      </c>
      <c r="I1045" s="31">
        <v>1382.376</v>
      </c>
      <c r="J1045" s="31">
        <v>2178.5079999999998</v>
      </c>
      <c r="K1045" s="31">
        <v>1139.5740000000001</v>
      </c>
      <c r="L1045" s="31" t="s">
        <v>108</v>
      </c>
      <c r="M1045" s="31" t="s">
        <v>108</v>
      </c>
      <c r="N1045" s="31" t="s">
        <v>108</v>
      </c>
      <c r="O1045" s="31" t="s">
        <v>108</v>
      </c>
      <c r="P1045" s="31" t="s">
        <v>108</v>
      </c>
      <c r="Q1045" s="31" t="s">
        <v>108</v>
      </c>
      <c r="R1045" s="31">
        <v>95.14</v>
      </c>
      <c r="S1045" s="31" t="s">
        <v>108</v>
      </c>
    </row>
    <row r="1046" spans="1:19" x14ac:dyDescent="0.35">
      <c r="A1046" s="2">
        <v>34332</v>
      </c>
      <c r="B1046" s="31" t="s">
        <v>108</v>
      </c>
      <c r="C1046" s="31">
        <v>184.16800000000001</v>
      </c>
      <c r="D1046" s="31" t="s">
        <v>108</v>
      </c>
      <c r="E1046" s="31">
        <v>117.5996</v>
      </c>
      <c r="F1046" s="31">
        <v>60.206800000000001</v>
      </c>
      <c r="G1046" s="31">
        <v>197.2576</v>
      </c>
      <c r="H1046" s="31">
        <v>17.510000000000002</v>
      </c>
      <c r="I1046" s="31">
        <v>1384.606</v>
      </c>
      <c r="J1046" s="31">
        <v>2175.509</v>
      </c>
      <c r="K1046" s="31">
        <v>1143.0719999999999</v>
      </c>
      <c r="L1046" s="31" t="s">
        <v>108</v>
      </c>
      <c r="M1046" s="31" t="s">
        <v>108</v>
      </c>
      <c r="N1046" s="31" t="s">
        <v>108</v>
      </c>
      <c r="O1046" s="31" t="s">
        <v>108</v>
      </c>
      <c r="P1046" s="31" t="s">
        <v>108</v>
      </c>
      <c r="Q1046" s="31" t="s">
        <v>108</v>
      </c>
      <c r="R1046" s="31">
        <v>96.45</v>
      </c>
      <c r="S1046" s="31" t="s">
        <v>108</v>
      </c>
    </row>
    <row r="1047" spans="1:19" x14ac:dyDescent="0.35">
      <c r="A1047" s="2">
        <v>34333</v>
      </c>
      <c r="B1047" s="31" t="s">
        <v>108</v>
      </c>
      <c r="C1047" s="31">
        <v>181.04499999999999</v>
      </c>
      <c r="D1047" s="31" t="s">
        <v>108</v>
      </c>
      <c r="E1047" s="31">
        <v>118.1643</v>
      </c>
      <c r="F1047" s="31">
        <v>60.222200000000001</v>
      </c>
      <c r="G1047" s="31">
        <v>198.2313</v>
      </c>
      <c r="H1047" s="31">
        <v>17.238700000000001</v>
      </c>
      <c r="I1047" s="31">
        <v>1382.7280000000001</v>
      </c>
      <c r="J1047" s="31">
        <v>2165.9119999999998</v>
      </c>
      <c r="K1047" s="31">
        <v>1143.636</v>
      </c>
      <c r="L1047" s="31" t="s">
        <v>108</v>
      </c>
      <c r="M1047" s="31" t="s">
        <v>108</v>
      </c>
      <c r="N1047" s="31" t="s">
        <v>108</v>
      </c>
      <c r="O1047" s="31" t="s">
        <v>108</v>
      </c>
      <c r="P1047" s="31" t="s">
        <v>108</v>
      </c>
      <c r="Q1047" s="31" t="s">
        <v>108</v>
      </c>
      <c r="R1047" s="31">
        <v>96.7</v>
      </c>
      <c r="S1047" s="31" t="s">
        <v>108</v>
      </c>
    </row>
    <row r="1048" spans="1:19" x14ac:dyDescent="0.35">
      <c r="A1048" s="2">
        <v>34334</v>
      </c>
      <c r="B1048" s="31" t="s">
        <v>108</v>
      </c>
      <c r="C1048" s="31">
        <v>181.04499999999999</v>
      </c>
      <c r="D1048" s="31" t="s">
        <v>108</v>
      </c>
      <c r="E1048" s="31">
        <v>118.1643</v>
      </c>
      <c r="F1048" s="31">
        <v>60.222200000000001</v>
      </c>
      <c r="G1048" s="31">
        <v>198.2313</v>
      </c>
      <c r="H1048" s="31">
        <v>17.238700000000001</v>
      </c>
      <c r="I1048" s="31">
        <v>1382.7280000000001</v>
      </c>
      <c r="J1048" s="31">
        <v>2163.5120000000002</v>
      </c>
      <c r="K1048" s="31">
        <v>1143.636</v>
      </c>
      <c r="L1048" s="31" t="s">
        <v>108</v>
      </c>
      <c r="M1048" s="31" t="s">
        <v>108</v>
      </c>
      <c r="N1048" s="31" t="s">
        <v>108</v>
      </c>
      <c r="O1048" s="31" t="s">
        <v>108</v>
      </c>
      <c r="P1048" s="31" t="s">
        <v>108</v>
      </c>
      <c r="Q1048" s="31" t="s">
        <v>108</v>
      </c>
      <c r="R1048" s="31">
        <v>96.84</v>
      </c>
      <c r="S1048" s="31" t="s">
        <v>108</v>
      </c>
    </row>
    <row r="1049" spans="1:19" x14ac:dyDescent="0.35">
      <c r="A1049" s="2">
        <v>34337</v>
      </c>
      <c r="B1049" s="31" t="s">
        <v>108</v>
      </c>
      <c r="C1049" s="31">
        <v>186.29499999999999</v>
      </c>
      <c r="D1049" s="31" t="s">
        <v>108</v>
      </c>
      <c r="E1049" s="31">
        <v>113.6733</v>
      </c>
      <c r="F1049" s="31">
        <v>60.652500000000003</v>
      </c>
      <c r="G1049" s="31">
        <v>197.2576</v>
      </c>
      <c r="H1049" s="31">
        <v>17.555199999999999</v>
      </c>
      <c r="I1049" s="31">
        <v>1382.7280000000001</v>
      </c>
      <c r="J1049" s="31">
        <v>2152.1149999999998</v>
      </c>
      <c r="K1049" s="31">
        <v>1144.3130000000001</v>
      </c>
      <c r="L1049" s="31" t="s">
        <v>108</v>
      </c>
      <c r="M1049" s="31" t="s">
        <v>108</v>
      </c>
      <c r="N1049" s="31" t="s">
        <v>108</v>
      </c>
      <c r="O1049" s="31" t="s">
        <v>108</v>
      </c>
      <c r="P1049" s="31" t="s">
        <v>108</v>
      </c>
      <c r="Q1049" s="31" t="s">
        <v>108</v>
      </c>
      <c r="R1049" s="31">
        <v>96.97</v>
      </c>
      <c r="S1049" s="31" t="s">
        <v>108</v>
      </c>
    </row>
    <row r="1050" spans="1:19" x14ac:dyDescent="0.35">
      <c r="A1050" s="2">
        <v>34338</v>
      </c>
      <c r="B1050" s="31" t="s">
        <v>108</v>
      </c>
      <c r="C1050" s="31">
        <v>190.50399999999999</v>
      </c>
      <c r="D1050" s="31" t="s">
        <v>108</v>
      </c>
      <c r="E1050" s="31">
        <v>113.1039</v>
      </c>
      <c r="F1050" s="31">
        <v>60.713900000000002</v>
      </c>
      <c r="G1050" s="31">
        <v>195.31</v>
      </c>
      <c r="H1050" s="31">
        <v>17.510000000000002</v>
      </c>
      <c r="I1050" s="31">
        <v>1377.682</v>
      </c>
      <c r="J1050" s="31">
        <v>2158.114</v>
      </c>
      <c r="K1050" s="31">
        <v>1139.5740000000001</v>
      </c>
      <c r="L1050" s="31" t="s">
        <v>108</v>
      </c>
      <c r="M1050" s="31" t="s">
        <v>108</v>
      </c>
      <c r="N1050" s="31" t="s">
        <v>108</v>
      </c>
      <c r="O1050" s="31" t="s">
        <v>108</v>
      </c>
      <c r="P1050" s="31" t="s">
        <v>108</v>
      </c>
      <c r="Q1050" s="31" t="s">
        <v>108</v>
      </c>
      <c r="R1050" s="31">
        <v>96.55</v>
      </c>
      <c r="S1050" s="31" t="s">
        <v>108</v>
      </c>
    </row>
    <row r="1051" spans="1:19" x14ac:dyDescent="0.35">
      <c r="A1051" s="2">
        <v>34339</v>
      </c>
      <c r="B1051" s="31" t="s">
        <v>108</v>
      </c>
      <c r="C1051" s="31">
        <v>198.154</v>
      </c>
      <c r="D1051" s="31" t="s">
        <v>108</v>
      </c>
      <c r="E1051" s="31">
        <v>113.4569</v>
      </c>
      <c r="F1051" s="31">
        <v>60.252899999999997</v>
      </c>
      <c r="G1051" s="31">
        <v>196.35329999999999</v>
      </c>
      <c r="H1051" s="31">
        <v>17.073</v>
      </c>
      <c r="I1051" s="31">
        <v>1378.855</v>
      </c>
      <c r="J1051" s="31">
        <v>2155.1149999999998</v>
      </c>
      <c r="K1051" s="31">
        <v>1138.559</v>
      </c>
      <c r="L1051" s="31" t="s">
        <v>108</v>
      </c>
      <c r="M1051" s="31" t="s">
        <v>108</v>
      </c>
      <c r="N1051" s="31" t="s">
        <v>108</v>
      </c>
      <c r="O1051" s="31" t="s">
        <v>108</v>
      </c>
      <c r="P1051" s="31" t="s">
        <v>108</v>
      </c>
      <c r="Q1051" s="31" t="s">
        <v>108</v>
      </c>
      <c r="R1051" s="31">
        <v>96.58</v>
      </c>
      <c r="S1051" s="31" t="s">
        <v>108</v>
      </c>
    </row>
    <row r="1052" spans="1:19" x14ac:dyDescent="0.35">
      <c r="A1052" s="2">
        <v>34340</v>
      </c>
      <c r="B1052" s="31" t="s">
        <v>108</v>
      </c>
      <c r="C1052" s="31">
        <v>197.565</v>
      </c>
      <c r="D1052" s="31" t="s">
        <v>108</v>
      </c>
      <c r="E1052" s="31">
        <v>113.10169999999999</v>
      </c>
      <c r="F1052" s="31">
        <v>59.945599999999999</v>
      </c>
      <c r="G1052" s="31">
        <v>196.4924</v>
      </c>
      <c r="H1052" s="31">
        <v>17.073</v>
      </c>
      <c r="I1052" s="31">
        <v>1384.489</v>
      </c>
      <c r="J1052" s="31">
        <v>2163.5120000000002</v>
      </c>
      <c r="K1052" s="31">
        <v>1138.107</v>
      </c>
      <c r="L1052" s="31" t="s">
        <v>108</v>
      </c>
      <c r="M1052" s="31" t="s">
        <v>108</v>
      </c>
      <c r="N1052" s="31" t="s">
        <v>108</v>
      </c>
      <c r="O1052" s="31" t="s">
        <v>108</v>
      </c>
      <c r="P1052" s="31" t="s">
        <v>108</v>
      </c>
      <c r="Q1052" s="31" t="s">
        <v>108</v>
      </c>
      <c r="R1052" s="31">
        <v>96.82</v>
      </c>
      <c r="S1052" s="31" t="s">
        <v>108</v>
      </c>
    </row>
    <row r="1053" spans="1:19" x14ac:dyDescent="0.35">
      <c r="A1053" s="2">
        <v>34341</v>
      </c>
      <c r="B1053" s="31" t="s">
        <v>108</v>
      </c>
      <c r="C1053" s="31">
        <v>198.33500000000001</v>
      </c>
      <c r="D1053" s="31" t="s">
        <v>108</v>
      </c>
      <c r="E1053" s="31">
        <v>111.3271</v>
      </c>
      <c r="F1053" s="31">
        <v>59.5</v>
      </c>
      <c r="G1053" s="31">
        <v>195.2405</v>
      </c>
      <c r="H1053" s="31">
        <v>17.148299999999999</v>
      </c>
      <c r="I1053" s="31">
        <v>1391.7650000000001</v>
      </c>
      <c r="J1053" s="31">
        <v>2185.7060000000001</v>
      </c>
      <c r="K1053" s="31">
        <v>1142.2819999999999</v>
      </c>
      <c r="L1053" s="31" t="s">
        <v>108</v>
      </c>
      <c r="M1053" s="31" t="s">
        <v>108</v>
      </c>
      <c r="N1053" s="31" t="s">
        <v>108</v>
      </c>
      <c r="O1053" s="31" t="s">
        <v>108</v>
      </c>
      <c r="P1053" s="31" t="s">
        <v>108</v>
      </c>
      <c r="Q1053" s="31" t="s">
        <v>108</v>
      </c>
      <c r="R1053" s="31">
        <v>96.08</v>
      </c>
      <c r="S1053" s="31" t="s">
        <v>108</v>
      </c>
    </row>
    <row r="1054" spans="1:19" x14ac:dyDescent="0.35">
      <c r="A1054" s="2">
        <v>34344</v>
      </c>
      <c r="B1054" s="31" t="s">
        <v>108</v>
      </c>
      <c r="C1054" s="31">
        <v>188.90100000000001</v>
      </c>
      <c r="D1054" s="31" t="s">
        <v>108</v>
      </c>
      <c r="E1054" s="31">
        <v>115.00960000000001</v>
      </c>
      <c r="F1054" s="31">
        <v>59.2697</v>
      </c>
      <c r="G1054" s="31">
        <v>191.55410000000001</v>
      </c>
      <c r="H1054" s="31">
        <v>17.223700000000001</v>
      </c>
      <c r="I1054" s="31">
        <v>1391.7650000000001</v>
      </c>
      <c r="J1054" s="31">
        <v>2189.9050000000002</v>
      </c>
      <c r="K1054" s="31">
        <v>1141.3800000000001</v>
      </c>
      <c r="L1054" s="31" t="s">
        <v>108</v>
      </c>
      <c r="M1054" s="31" t="s">
        <v>108</v>
      </c>
      <c r="N1054" s="31" t="s">
        <v>108</v>
      </c>
      <c r="O1054" s="31" t="s">
        <v>108</v>
      </c>
      <c r="P1054" s="31" t="s">
        <v>108</v>
      </c>
      <c r="Q1054" s="31" t="s">
        <v>108</v>
      </c>
      <c r="R1054" s="31">
        <v>96.43</v>
      </c>
      <c r="S1054" s="31" t="s">
        <v>108</v>
      </c>
    </row>
    <row r="1055" spans="1:19" x14ac:dyDescent="0.35">
      <c r="A1055" s="2">
        <v>34345</v>
      </c>
      <c r="B1055" s="31" t="s">
        <v>108</v>
      </c>
      <c r="C1055" s="31">
        <v>192.833</v>
      </c>
      <c r="D1055" s="31" t="s">
        <v>108</v>
      </c>
      <c r="E1055" s="31">
        <v>115.00960000000001</v>
      </c>
      <c r="F1055" s="31">
        <v>59.735900000000001</v>
      </c>
      <c r="G1055" s="31">
        <v>192.87559999999999</v>
      </c>
      <c r="H1055" s="31">
        <v>16.846900000000002</v>
      </c>
      <c r="I1055" s="31">
        <v>1388.9480000000001</v>
      </c>
      <c r="J1055" s="31">
        <v>2191.105</v>
      </c>
      <c r="K1055" s="31">
        <v>1140.5899999999999</v>
      </c>
      <c r="L1055" s="31" t="s">
        <v>108</v>
      </c>
      <c r="M1055" s="31" t="s">
        <v>108</v>
      </c>
      <c r="N1055" s="31" t="s">
        <v>108</v>
      </c>
      <c r="O1055" s="31" t="s">
        <v>108</v>
      </c>
      <c r="P1055" s="31" t="s">
        <v>108</v>
      </c>
      <c r="Q1055" s="31" t="s">
        <v>108</v>
      </c>
      <c r="R1055" s="31">
        <v>96.69</v>
      </c>
      <c r="S1055" s="31" t="s">
        <v>108</v>
      </c>
    </row>
    <row r="1056" spans="1:19" x14ac:dyDescent="0.35">
      <c r="A1056" s="2">
        <v>34346</v>
      </c>
      <c r="B1056" s="31" t="s">
        <v>108</v>
      </c>
      <c r="C1056" s="31">
        <v>188.52199999999999</v>
      </c>
      <c r="D1056" s="31" t="s">
        <v>108</v>
      </c>
      <c r="E1056" s="31">
        <v>115.2221</v>
      </c>
      <c r="F1056" s="31">
        <v>59.460099999999997</v>
      </c>
      <c r="G1056" s="31">
        <v>193.0147</v>
      </c>
      <c r="H1056" s="31">
        <v>17.3291</v>
      </c>
      <c r="I1056" s="31">
        <v>1385.31</v>
      </c>
      <c r="J1056" s="31">
        <v>2198.9029999999998</v>
      </c>
      <c r="K1056" s="31">
        <v>1142.395</v>
      </c>
      <c r="L1056" s="31" t="s">
        <v>108</v>
      </c>
      <c r="M1056" s="31" t="s">
        <v>108</v>
      </c>
      <c r="N1056" s="31" t="s">
        <v>108</v>
      </c>
      <c r="O1056" s="31" t="s">
        <v>108</v>
      </c>
      <c r="P1056" s="31" t="s">
        <v>108</v>
      </c>
      <c r="Q1056" s="31" t="s">
        <v>108</v>
      </c>
      <c r="R1056" s="31">
        <v>96.23</v>
      </c>
      <c r="S1056" s="31" t="s">
        <v>108</v>
      </c>
    </row>
    <row r="1057" spans="1:19" x14ac:dyDescent="0.35">
      <c r="A1057" s="2">
        <v>34347</v>
      </c>
      <c r="B1057" s="31" t="s">
        <v>108</v>
      </c>
      <c r="C1057" s="31">
        <v>189.81399999999999</v>
      </c>
      <c r="D1057" s="31" t="s">
        <v>108</v>
      </c>
      <c r="E1057" s="31">
        <v>117.4883</v>
      </c>
      <c r="F1057" s="31">
        <v>60.038699999999999</v>
      </c>
      <c r="G1057" s="31">
        <v>200.1788</v>
      </c>
      <c r="H1057" s="31">
        <v>17.645600000000002</v>
      </c>
      <c r="I1057" s="31">
        <v>1384.723</v>
      </c>
      <c r="J1057" s="31">
        <v>2184.5070000000001</v>
      </c>
      <c r="K1057" s="31">
        <v>1137.43</v>
      </c>
      <c r="L1057" s="31" t="s">
        <v>108</v>
      </c>
      <c r="M1057" s="31" t="s">
        <v>108</v>
      </c>
      <c r="N1057" s="31" t="s">
        <v>108</v>
      </c>
      <c r="O1057" s="31" t="s">
        <v>108</v>
      </c>
      <c r="P1057" s="31" t="s">
        <v>108</v>
      </c>
      <c r="Q1057" s="31" t="s">
        <v>108</v>
      </c>
      <c r="R1057" s="31">
        <v>96.77</v>
      </c>
      <c r="S1057" s="31" t="s">
        <v>108</v>
      </c>
    </row>
    <row r="1058" spans="1:19" x14ac:dyDescent="0.35">
      <c r="A1058" s="2">
        <v>34348</v>
      </c>
      <c r="B1058" s="31" t="s">
        <v>108</v>
      </c>
      <c r="C1058" s="31">
        <v>192.30099999999999</v>
      </c>
      <c r="D1058" s="31" t="s">
        <v>108</v>
      </c>
      <c r="E1058" s="31">
        <v>119.6837</v>
      </c>
      <c r="F1058" s="31">
        <v>59.962200000000003</v>
      </c>
      <c r="G1058" s="31">
        <v>199.41370000000001</v>
      </c>
      <c r="H1058" s="31">
        <v>17.736000000000001</v>
      </c>
      <c r="I1058" s="31">
        <v>1371.8140000000001</v>
      </c>
      <c r="J1058" s="31">
        <v>2176.7089999999998</v>
      </c>
      <c r="K1058" s="31">
        <v>1136.866</v>
      </c>
      <c r="L1058" s="31" t="s">
        <v>108</v>
      </c>
      <c r="M1058" s="31" t="s">
        <v>108</v>
      </c>
      <c r="N1058" s="31" t="s">
        <v>108</v>
      </c>
      <c r="O1058" s="31" t="s">
        <v>108</v>
      </c>
      <c r="P1058" s="31" t="s">
        <v>108</v>
      </c>
      <c r="Q1058" s="31" t="s">
        <v>108</v>
      </c>
      <c r="R1058" s="31">
        <v>96.68</v>
      </c>
      <c r="S1058" s="31" t="s">
        <v>108</v>
      </c>
    </row>
    <row r="1059" spans="1:19" x14ac:dyDescent="0.35">
      <c r="A1059" s="2">
        <v>34351</v>
      </c>
      <c r="B1059" s="31" t="s">
        <v>108</v>
      </c>
      <c r="C1059" s="31">
        <v>191.28</v>
      </c>
      <c r="D1059" s="31" t="s">
        <v>108</v>
      </c>
      <c r="E1059" s="31">
        <v>120.39190000000001</v>
      </c>
      <c r="F1059" s="31">
        <v>60.283299999999997</v>
      </c>
      <c r="G1059" s="31">
        <v>197.46619999999999</v>
      </c>
      <c r="H1059" s="31">
        <v>17.494900000000001</v>
      </c>
      <c r="I1059" s="31">
        <v>1367.1189999999999</v>
      </c>
      <c r="J1059" s="31">
        <v>2174.3090000000002</v>
      </c>
      <c r="K1059" s="31">
        <v>1135.2860000000001</v>
      </c>
      <c r="L1059" s="31" t="s">
        <v>108</v>
      </c>
      <c r="M1059" s="31" t="s">
        <v>108</v>
      </c>
      <c r="N1059" s="31" t="s">
        <v>108</v>
      </c>
      <c r="O1059" s="31" t="s">
        <v>108</v>
      </c>
      <c r="P1059" s="31" t="s">
        <v>108</v>
      </c>
      <c r="Q1059" s="31" t="s">
        <v>108</v>
      </c>
      <c r="R1059" s="31">
        <v>96.83</v>
      </c>
      <c r="S1059" s="31" t="s">
        <v>108</v>
      </c>
    </row>
    <row r="1060" spans="1:19" x14ac:dyDescent="0.35">
      <c r="A1060" s="2">
        <v>34352</v>
      </c>
      <c r="B1060" s="31" t="s">
        <v>108</v>
      </c>
      <c r="C1060" s="31">
        <v>188.482</v>
      </c>
      <c r="D1060" s="31" t="s">
        <v>108</v>
      </c>
      <c r="E1060" s="31">
        <v>122.7997</v>
      </c>
      <c r="F1060" s="31">
        <v>60.497300000000003</v>
      </c>
      <c r="G1060" s="31">
        <v>197.11840000000001</v>
      </c>
      <c r="H1060" s="31">
        <v>17.510000000000002</v>
      </c>
      <c r="I1060" s="31">
        <v>1352.45</v>
      </c>
      <c r="J1060" s="31">
        <v>2182.7069999999999</v>
      </c>
      <c r="K1060" s="31">
        <v>1137.0920000000001</v>
      </c>
      <c r="L1060" s="31" t="s">
        <v>108</v>
      </c>
      <c r="M1060" s="31" t="s">
        <v>108</v>
      </c>
      <c r="N1060" s="31" t="s">
        <v>108</v>
      </c>
      <c r="O1060" s="31" t="s">
        <v>108</v>
      </c>
      <c r="P1060" s="31" t="s">
        <v>108</v>
      </c>
      <c r="Q1060" s="31" t="s">
        <v>108</v>
      </c>
      <c r="R1060" s="31">
        <v>96.38</v>
      </c>
      <c r="S1060" s="31" t="s">
        <v>108</v>
      </c>
    </row>
    <row r="1061" spans="1:19" x14ac:dyDescent="0.35">
      <c r="A1061" s="2">
        <v>34353</v>
      </c>
      <c r="B1061" s="31" t="s">
        <v>108</v>
      </c>
      <c r="C1061" s="31">
        <v>189.548</v>
      </c>
      <c r="D1061" s="31" t="s">
        <v>108</v>
      </c>
      <c r="E1061" s="31">
        <v>122.7997</v>
      </c>
      <c r="F1061" s="31">
        <v>60.359699999999997</v>
      </c>
      <c r="G1061" s="31">
        <v>196.28370000000001</v>
      </c>
      <c r="H1061" s="31">
        <v>16.892099999999999</v>
      </c>
      <c r="I1061" s="31">
        <v>1349.2809999999999</v>
      </c>
      <c r="J1061" s="31">
        <v>2182.7069999999999</v>
      </c>
      <c r="K1061" s="31">
        <v>1135.963</v>
      </c>
      <c r="L1061" s="31" t="s">
        <v>108</v>
      </c>
      <c r="M1061" s="31" t="s">
        <v>108</v>
      </c>
      <c r="N1061" s="31" t="s">
        <v>108</v>
      </c>
      <c r="O1061" s="31" t="s">
        <v>108</v>
      </c>
      <c r="P1061" s="31" t="s">
        <v>108</v>
      </c>
      <c r="Q1061" s="31" t="s">
        <v>108</v>
      </c>
      <c r="R1061" s="31">
        <v>96.47</v>
      </c>
      <c r="S1061" s="31" t="s">
        <v>108</v>
      </c>
    </row>
    <row r="1062" spans="1:19" x14ac:dyDescent="0.35">
      <c r="A1062" s="2">
        <v>34354</v>
      </c>
      <c r="B1062" s="31" t="s">
        <v>108</v>
      </c>
      <c r="C1062" s="31">
        <v>189.459</v>
      </c>
      <c r="D1062" s="31" t="s">
        <v>108</v>
      </c>
      <c r="E1062" s="31">
        <v>122.6581</v>
      </c>
      <c r="F1062" s="31">
        <v>59.625900000000001</v>
      </c>
      <c r="G1062" s="31">
        <v>194.05789999999999</v>
      </c>
      <c r="H1062" s="31">
        <v>16.756499999999999</v>
      </c>
      <c r="I1062" s="31">
        <v>1361.0170000000001</v>
      </c>
      <c r="J1062" s="31">
        <v>2190.5050000000001</v>
      </c>
      <c r="K1062" s="31">
        <v>1133.029</v>
      </c>
      <c r="L1062" s="31" t="s">
        <v>108</v>
      </c>
      <c r="M1062" s="31" t="s">
        <v>108</v>
      </c>
      <c r="N1062" s="31" t="s">
        <v>108</v>
      </c>
      <c r="O1062" s="31" t="s">
        <v>108</v>
      </c>
      <c r="P1062" s="31" t="s">
        <v>108</v>
      </c>
      <c r="Q1062" s="31" t="s">
        <v>108</v>
      </c>
      <c r="R1062" s="31">
        <v>96.18</v>
      </c>
      <c r="S1062" s="31" t="s">
        <v>108</v>
      </c>
    </row>
    <row r="1063" spans="1:19" x14ac:dyDescent="0.35">
      <c r="A1063" s="2">
        <v>34355</v>
      </c>
      <c r="B1063" s="31" t="s">
        <v>108</v>
      </c>
      <c r="C1063" s="31">
        <v>190.036</v>
      </c>
      <c r="D1063" s="31" t="s">
        <v>108</v>
      </c>
      <c r="E1063" s="31">
        <v>121.3125</v>
      </c>
      <c r="F1063" s="31">
        <v>58.662700000000001</v>
      </c>
      <c r="G1063" s="31">
        <v>192.94499999999999</v>
      </c>
      <c r="H1063" s="31">
        <v>17.012699999999999</v>
      </c>
      <c r="I1063" s="31">
        <v>1360.1949999999999</v>
      </c>
      <c r="J1063" s="31">
        <v>2188.1060000000002</v>
      </c>
      <c r="K1063" s="31">
        <v>1129.7570000000001</v>
      </c>
      <c r="L1063" s="31" t="s">
        <v>108</v>
      </c>
      <c r="M1063" s="31" t="s">
        <v>108</v>
      </c>
      <c r="N1063" s="31" t="s">
        <v>108</v>
      </c>
      <c r="O1063" s="31" t="s">
        <v>108</v>
      </c>
      <c r="P1063" s="31" t="s">
        <v>108</v>
      </c>
      <c r="Q1063" s="31" t="s">
        <v>108</v>
      </c>
      <c r="R1063" s="31">
        <v>96.71</v>
      </c>
      <c r="S1063" s="31" t="s">
        <v>108</v>
      </c>
    </row>
    <row r="1064" spans="1:19" x14ac:dyDescent="0.35">
      <c r="A1064" s="2">
        <v>34358</v>
      </c>
      <c r="B1064" s="31" t="s">
        <v>108</v>
      </c>
      <c r="C1064" s="31">
        <v>195.23099999999999</v>
      </c>
      <c r="D1064" s="31" t="s">
        <v>108</v>
      </c>
      <c r="E1064" s="31">
        <v>122.5872</v>
      </c>
      <c r="F1064" s="31">
        <v>58.616799999999998</v>
      </c>
      <c r="G1064" s="31">
        <v>194.197</v>
      </c>
      <c r="H1064" s="31">
        <v>17.118200000000002</v>
      </c>
      <c r="I1064" s="31">
        <v>1364.1859999999999</v>
      </c>
      <c r="J1064" s="31">
        <v>2188.1060000000002</v>
      </c>
      <c r="K1064" s="31">
        <v>1130.547</v>
      </c>
      <c r="L1064" s="31" t="s">
        <v>108</v>
      </c>
      <c r="M1064" s="31" t="s">
        <v>108</v>
      </c>
      <c r="N1064" s="31" t="s">
        <v>108</v>
      </c>
      <c r="O1064" s="31" t="s">
        <v>108</v>
      </c>
      <c r="P1064" s="31" t="s">
        <v>108</v>
      </c>
      <c r="Q1064" s="31" t="s">
        <v>108</v>
      </c>
      <c r="R1064" s="31">
        <v>96.54</v>
      </c>
      <c r="S1064" s="31" t="s">
        <v>108</v>
      </c>
    </row>
    <row r="1065" spans="1:19" x14ac:dyDescent="0.35">
      <c r="A1065" s="2">
        <v>34359</v>
      </c>
      <c r="B1065" s="31" t="s">
        <v>108</v>
      </c>
      <c r="C1065" s="31">
        <v>195.32</v>
      </c>
      <c r="D1065" s="31" t="s">
        <v>108</v>
      </c>
      <c r="E1065" s="31">
        <v>122.5164</v>
      </c>
      <c r="F1065" s="31">
        <v>58.647399999999998</v>
      </c>
      <c r="G1065" s="31">
        <v>194.33609999999999</v>
      </c>
      <c r="H1065" s="31">
        <v>16.9373</v>
      </c>
      <c r="I1065" s="31">
        <v>1350.6890000000001</v>
      </c>
      <c r="J1065" s="31">
        <v>2183.9070000000002</v>
      </c>
      <c r="K1065" s="31">
        <v>1126.71</v>
      </c>
      <c r="L1065" s="31" t="s">
        <v>108</v>
      </c>
      <c r="M1065" s="31" t="s">
        <v>108</v>
      </c>
      <c r="N1065" s="31" t="s">
        <v>108</v>
      </c>
      <c r="O1065" s="31" t="s">
        <v>108</v>
      </c>
      <c r="P1065" s="31" t="s">
        <v>108</v>
      </c>
      <c r="Q1065" s="31" t="s">
        <v>108</v>
      </c>
      <c r="R1065" s="31">
        <v>96.5</v>
      </c>
      <c r="S1065" s="31" t="s">
        <v>108</v>
      </c>
    </row>
    <row r="1066" spans="1:19" x14ac:dyDescent="0.35">
      <c r="A1066" s="2">
        <v>34360</v>
      </c>
      <c r="B1066" s="31" t="s">
        <v>108</v>
      </c>
      <c r="C1066" s="31">
        <v>199.18299999999999</v>
      </c>
      <c r="D1066" s="31" t="s">
        <v>108</v>
      </c>
      <c r="E1066" s="31">
        <v>123.0121</v>
      </c>
      <c r="F1066" s="31">
        <v>59.121299999999998</v>
      </c>
      <c r="G1066" s="31">
        <v>194.82300000000001</v>
      </c>
      <c r="H1066" s="31">
        <v>16.846900000000002</v>
      </c>
      <c r="I1066" s="31">
        <v>1336.606</v>
      </c>
      <c r="J1066" s="31">
        <v>2185.7060000000001</v>
      </c>
      <c r="K1066" s="31">
        <v>1131.1110000000001</v>
      </c>
      <c r="L1066" s="31" t="s">
        <v>108</v>
      </c>
      <c r="M1066" s="31" t="s">
        <v>108</v>
      </c>
      <c r="N1066" s="31" t="s">
        <v>108</v>
      </c>
      <c r="O1066" s="31" t="s">
        <v>108</v>
      </c>
      <c r="P1066" s="31" t="s">
        <v>108</v>
      </c>
      <c r="Q1066" s="31" t="s">
        <v>108</v>
      </c>
      <c r="R1066" s="31">
        <v>96.15</v>
      </c>
      <c r="S1066" s="31" t="s">
        <v>108</v>
      </c>
    </row>
    <row r="1067" spans="1:19" x14ac:dyDescent="0.35">
      <c r="A1067" s="2">
        <v>34361</v>
      </c>
      <c r="B1067" s="31" t="s">
        <v>108</v>
      </c>
      <c r="C1067" s="31">
        <v>196.608</v>
      </c>
      <c r="D1067" s="31" t="s">
        <v>108</v>
      </c>
      <c r="E1067" s="31">
        <v>122.9413</v>
      </c>
      <c r="F1067" s="31">
        <v>58.020600000000002</v>
      </c>
      <c r="G1067" s="31">
        <v>193.77969999999999</v>
      </c>
      <c r="H1067" s="31">
        <v>16.982500000000002</v>
      </c>
      <c r="I1067" s="31">
        <v>1344.2339999999999</v>
      </c>
      <c r="J1067" s="31">
        <v>2192.3049999999998</v>
      </c>
      <c r="K1067" s="31">
        <v>1128.741</v>
      </c>
      <c r="L1067" s="31" t="s">
        <v>108</v>
      </c>
      <c r="M1067" s="31" t="s">
        <v>108</v>
      </c>
      <c r="N1067" s="31" t="s">
        <v>108</v>
      </c>
      <c r="O1067" s="31" t="s">
        <v>108</v>
      </c>
      <c r="P1067" s="31" t="s">
        <v>108</v>
      </c>
      <c r="Q1067" s="31" t="s">
        <v>108</v>
      </c>
      <c r="R1067" s="31">
        <v>95.4</v>
      </c>
      <c r="S1067" s="31" t="s">
        <v>108</v>
      </c>
    </row>
    <row r="1068" spans="1:19" x14ac:dyDescent="0.35">
      <c r="A1068" s="2">
        <v>34362</v>
      </c>
      <c r="B1068" s="31" t="s">
        <v>108</v>
      </c>
      <c r="C1068" s="31">
        <v>194.25399999999999</v>
      </c>
      <c r="D1068" s="31" t="s">
        <v>108</v>
      </c>
      <c r="E1068" s="31">
        <v>121.38330000000001</v>
      </c>
      <c r="F1068" s="31">
        <v>57.944099999999999</v>
      </c>
      <c r="G1068" s="31">
        <v>190.23240000000001</v>
      </c>
      <c r="H1068" s="31">
        <v>17.073</v>
      </c>
      <c r="I1068" s="31">
        <v>1340.127</v>
      </c>
      <c r="J1068" s="31">
        <v>2199.5030000000002</v>
      </c>
      <c r="K1068" s="31">
        <v>1133.7059999999999</v>
      </c>
      <c r="L1068" s="31" t="s">
        <v>108</v>
      </c>
      <c r="M1068" s="31" t="s">
        <v>108</v>
      </c>
      <c r="N1068" s="31" t="s">
        <v>108</v>
      </c>
      <c r="O1068" s="31" t="s">
        <v>108</v>
      </c>
      <c r="P1068" s="31" t="s">
        <v>108</v>
      </c>
      <c r="Q1068" s="31" t="s">
        <v>108</v>
      </c>
      <c r="R1068" s="31">
        <v>96.18</v>
      </c>
      <c r="S1068" s="31" t="s">
        <v>108</v>
      </c>
    </row>
    <row r="1069" spans="1:19" x14ac:dyDescent="0.35">
      <c r="A1069" s="2">
        <v>34365</v>
      </c>
      <c r="B1069" s="31" t="s">
        <v>108</v>
      </c>
      <c r="C1069" s="31">
        <v>191.90100000000001</v>
      </c>
      <c r="D1069" s="31" t="s">
        <v>108</v>
      </c>
      <c r="E1069" s="31">
        <v>122.9413</v>
      </c>
      <c r="F1069" s="31">
        <v>58.647399999999998</v>
      </c>
      <c r="G1069" s="31">
        <v>191.06710000000001</v>
      </c>
      <c r="H1069" s="31">
        <v>16.3949</v>
      </c>
      <c r="I1069" s="31">
        <v>1332.498</v>
      </c>
      <c r="J1069" s="31">
        <v>2195.3040000000001</v>
      </c>
      <c r="K1069" s="31">
        <v>1134.835</v>
      </c>
      <c r="L1069" s="31" t="s">
        <v>108</v>
      </c>
      <c r="M1069" s="31" t="s">
        <v>108</v>
      </c>
      <c r="N1069" s="31" t="s">
        <v>108</v>
      </c>
      <c r="O1069" s="31" t="s">
        <v>108</v>
      </c>
      <c r="P1069" s="31" t="s">
        <v>108</v>
      </c>
      <c r="Q1069" s="31" t="s">
        <v>108</v>
      </c>
      <c r="R1069" s="31">
        <v>95.59</v>
      </c>
      <c r="S1069" s="31" t="s">
        <v>108</v>
      </c>
    </row>
    <row r="1070" spans="1:19" x14ac:dyDescent="0.35">
      <c r="A1070" s="2">
        <v>34366</v>
      </c>
      <c r="B1070" s="31" t="s">
        <v>108</v>
      </c>
      <c r="C1070" s="31">
        <v>202.24600000000001</v>
      </c>
      <c r="D1070" s="31" t="s">
        <v>108</v>
      </c>
      <c r="E1070" s="31">
        <v>126.9071</v>
      </c>
      <c r="F1070" s="31">
        <v>59.029600000000002</v>
      </c>
      <c r="G1070" s="31">
        <v>191.13669999999999</v>
      </c>
      <c r="H1070" s="31">
        <v>15.897600000000001</v>
      </c>
      <c r="I1070" s="31">
        <v>1342.4739999999999</v>
      </c>
      <c r="J1070" s="31">
        <v>2185.1060000000002</v>
      </c>
      <c r="K1070" s="31">
        <v>1134.0450000000001</v>
      </c>
      <c r="L1070" s="31" t="s">
        <v>108</v>
      </c>
      <c r="M1070" s="31" t="s">
        <v>108</v>
      </c>
      <c r="N1070" s="31" t="s">
        <v>108</v>
      </c>
      <c r="O1070" s="31" t="s">
        <v>108</v>
      </c>
      <c r="P1070" s="31" t="s">
        <v>108</v>
      </c>
      <c r="Q1070" s="31" t="s">
        <v>108</v>
      </c>
      <c r="R1070" s="31">
        <v>95.52</v>
      </c>
      <c r="S1070" s="31" t="s">
        <v>108</v>
      </c>
    </row>
    <row r="1071" spans="1:19" x14ac:dyDescent="0.35">
      <c r="A1071" s="2">
        <v>34367</v>
      </c>
      <c r="B1071" s="31" t="s">
        <v>108</v>
      </c>
      <c r="C1071" s="31">
        <v>205.44300000000001</v>
      </c>
      <c r="D1071" s="31" t="s">
        <v>108</v>
      </c>
      <c r="E1071" s="31">
        <v>127.8986</v>
      </c>
      <c r="F1071" s="31">
        <v>59.090800000000002</v>
      </c>
      <c r="G1071" s="31">
        <v>190.16290000000001</v>
      </c>
      <c r="H1071" s="31">
        <v>15.837300000000001</v>
      </c>
      <c r="I1071" s="31">
        <v>1343.6479999999999</v>
      </c>
      <c r="J1071" s="31">
        <v>2186.306</v>
      </c>
      <c r="K1071" s="31">
        <v>1133.1420000000001</v>
      </c>
      <c r="L1071" s="31" t="s">
        <v>108</v>
      </c>
      <c r="M1071" s="31" t="s">
        <v>108</v>
      </c>
      <c r="N1071" s="31" t="s">
        <v>108</v>
      </c>
      <c r="O1071" s="31" t="s">
        <v>108</v>
      </c>
      <c r="P1071" s="31" t="s">
        <v>108</v>
      </c>
      <c r="Q1071" s="31" t="s">
        <v>108</v>
      </c>
      <c r="R1071" s="31">
        <v>95.53</v>
      </c>
      <c r="S1071" s="31" t="s">
        <v>108</v>
      </c>
    </row>
    <row r="1072" spans="1:19" x14ac:dyDescent="0.35">
      <c r="A1072" s="2">
        <v>34368</v>
      </c>
      <c r="B1072" s="31" t="s">
        <v>108</v>
      </c>
      <c r="C1072" s="31">
        <v>204.245</v>
      </c>
      <c r="D1072" s="31" t="s">
        <v>108</v>
      </c>
      <c r="E1072" s="31">
        <v>127.3321</v>
      </c>
      <c r="F1072" s="31">
        <v>59.488300000000002</v>
      </c>
      <c r="G1072" s="31">
        <v>189.32820000000001</v>
      </c>
      <c r="H1072" s="31">
        <v>16.1387</v>
      </c>
      <c r="I1072" s="31">
        <v>1339.54</v>
      </c>
      <c r="J1072" s="31">
        <v>2179.7080000000001</v>
      </c>
      <c r="K1072" s="31">
        <v>1126.597</v>
      </c>
      <c r="L1072" s="31" t="s">
        <v>108</v>
      </c>
      <c r="M1072" s="31" t="s">
        <v>108</v>
      </c>
      <c r="N1072" s="31" t="s">
        <v>108</v>
      </c>
      <c r="O1072" s="31" t="s">
        <v>108</v>
      </c>
      <c r="P1072" s="31" t="s">
        <v>108</v>
      </c>
      <c r="Q1072" s="31" t="s">
        <v>108</v>
      </c>
      <c r="R1072" s="31">
        <v>95.87</v>
      </c>
      <c r="S1072" s="31" t="s">
        <v>108</v>
      </c>
    </row>
    <row r="1073" spans="1:19" x14ac:dyDescent="0.35">
      <c r="A1073" s="2">
        <v>34369</v>
      </c>
      <c r="B1073" s="31" t="s">
        <v>108</v>
      </c>
      <c r="C1073" s="31">
        <v>202.602</v>
      </c>
      <c r="D1073" s="31" t="s">
        <v>108</v>
      </c>
      <c r="E1073" s="31">
        <v>126.0574</v>
      </c>
      <c r="F1073" s="31">
        <v>59.366</v>
      </c>
      <c r="G1073" s="31">
        <v>187.65889999999999</v>
      </c>
      <c r="H1073" s="31">
        <v>16.2592</v>
      </c>
      <c r="I1073" s="31">
        <v>1336.3710000000001</v>
      </c>
      <c r="J1073" s="31">
        <v>2162.3130000000001</v>
      </c>
      <c r="K1073" s="31">
        <v>1121.971</v>
      </c>
      <c r="L1073" s="31" t="s">
        <v>108</v>
      </c>
      <c r="M1073" s="31" t="s">
        <v>108</v>
      </c>
      <c r="N1073" s="31" t="s">
        <v>108</v>
      </c>
      <c r="O1073" s="31" t="s">
        <v>108</v>
      </c>
      <c r="P1073" s="31" t="s">
        <v>108</v>
      </c>
      <c r="Q1073" s="31" t="s">
        <v>108</v>
      </c>
      <c r="R1073" s="31">
        <v>96.75</v>
      </c>
      <c r="S1073" s="31" t="s">
        <v>108</v>
      </c>
    </row>
    <row r="1074" spans="1:19" x14ac:dyDescent="0.35">
      <c r="A1074" s="2">
        <v>34372</v>
      </c>
      <c r="B1074" s="31" t="s">
        <v>108</v>
      </c>
      <c r="C1074" s="31">
        <v>196.43</v>
      </c>
      <c r="D1074" s="31" t="s">
        <v>108</v>
      </c>
      <c r="E1074" s="31">
        <v>126.4823</v>
      </c>
      <c r="F1074" s="31">
        <v>58.204000000000001</v>
      </c>
      <c r="G1074" s="31">
        <v>187.4502</v>
      </c>
      <c r="H1074" s="31">
        <v>15.8825</v>
      </c>
      <c r="I1074" s="31">
        <v>1338.953</v>
      </c>
      <c r="J1074" s="31">
        <v>2159.3130000000001</v>
      </c>
      <c r="K1074" s="31">
        <v>1118.3599999999999</v>
      </c>
      <c r="L1074" s="31" t="s">
        <v>108</v>
      </c>
      <c r="M1074" s="31" t="s">
        <v>108</v>
      </c>
      <c r="N1074" s="31" t="s">
        <v>108</v>
      </c>
      <c r="O1074" s="31" t="s">
        <v>108</v>
      </c>
      <c r="P1074" s="31" t="s">
        <v>108</v>
      </c>
      <c r="Q1074" s="31" t="s">
        <v>108</v>
      </c>
      <c r="R1074" s="31">
        <v>96.64</v>
      </c>
      <c r="S1074" s="31" t="s">
        <v>108</v>
      </c>
    </row>
    <row r="1075" spans="1:19" x14ac:dyDescent="0.35">
      <c r="A1075" s="2">
        <v>34373</v>
      </c>
      <c r="B1075" s="31" t="s">
        <v>108</v>
      </c>
      <c r="C1075" s="31">
        <v>198.16200000000001</v>
      </c>
      <c r="D1075" s="31" t="s">
        <v>108</v>
      </c>
      <c r="E1075" s="31">
        <v>123.37520000000001</v>
      </c>
      <c r="F1075" s="31">
        <v>58.723799999999997</v>
      </c>
      <c r="G1075" s="31">
        <v>187.7003</v>
      </c>
      <c r="H1075" s="31">
        <v>16.260000000000002</v>
      </c>
      <c r="I1075" s="31">
        <v>1344.9390000000001</v>
      </c>
      <c r="J1075" s="31">
        <v>2153.915</v>
      </c>
      <c r="K1075" s="31">
        <v>1117.1189999999999</v>
      </c>
      <c r="L1075" s="31" t="s">
        <v>108</v>
      </c>
      <c r="M1075" s="31" t="s">
        <v>108</v>
      </c>
      <c r="N1075" s="31" t="s">
        <v>108</v>
      </c>
      <c r="O1075" s="31" t="s">
        <v>108</v>
      </c>
      <c r="P1075" s="31" t="s">
        <v>108</v>
      </c>
      <c r="Q1075" s="31" t="s">
        <v>108</v>
      </c>
      <c r="R1075" s="31">
        <v>96.95</v>
      </c>
      <c r="S1075" s="31" t="s">
        <v>108</v>
      </c>
    </row>
    <row r="1076" spans="1:19" x14ac:dyDescent="0.35">
      <c r="A1076" s="2">
        <v>34374</v>
      </c>
      <c r="B1076" s="31" t="s">
        <v>108</v>
      </c>
      <c r="C1076" s="31">
        <v>192.64</v>
      </c>
      <c r="D1076" s="31" t="s">
        <v>108</v>
      </c>
      <c r="E1076" s="31">
        <v>123.29</v>
      </c>
      <c r="F1076" s="31">
        <v>58.968499999999999</v>
      </c>
      <c r="G1076" s="31">
        <v>188.86580000000001</v>
      </c>
      <c r="H1076" s="31">
        <v>16.248000000000001</v>
      </c>
      <c r="I1076" s="31">
        <v>1349.046</v>
      </c>
      <c r="J1076" s="31">
        <v>2159.913</v>
      </c>
      <c r="K1076" s="31">
        <v>1119.2629999999999</v>
      </c>
      <c r="L1076" s="31" t="s">
        <v>108</v>
      </c>
      <c r="M1076" s="31" t="s">
        <v>108</v>
      </c>
      <c r="N1076" s="31" t="s">
        <v>108</v>
      </c>
      <c r="O1076" s="31" t="s">
        <v>108</v>
      </c>
      <c r="P1076" s="31" t="s">
        <v>108</v>
      </c>
      <c r="Q1076" s="31" t="s">
        <v>108</v>
      </c>
      <c r="R1076" s="31">
        <v>96.83</v>
      </c>
      <c r="S1076" s="31" t="s">
        <v>108</v>
      </c>
    </row>
    <row r="1077" spans="1:19" x14ac:dyDescent="0.35">
      <c r="A1077" s="2">
        <v>34375</v>
      </c>
      <c r="B1077" s="31" t="s">
        <v>108</v>
      </c>
      <c r="C1077" s="31">
        <v>191.571</v>
      </c>
      <c r="D1077" s="31" t="s">
        <v>108</v>
      </c>
      <c r="E1077" s="31">
        <v>121.7274</v>
      </c>
      <c r="F1077" s="31">
        <v>58.662700000000001</v>
      </c>
      <c r="G1077" s="31">
        <v>189.08750000000001</v>
      </c>
      <c r="H1077" s="31">
        <v>16.3872</v>
      </c>
      <c r="I1077" s="31">
        <v>1347.52</v>
      </c>
      <c r="J1077" s="31">
        <v>2158.114</v>
      </c>
      <c r="K1077" s="31">
        <v>1119.7139999999999</v>
      </c>
      <c r="L1077" s="31" t="s">
        <v>108</v>
      </c>
      <c r="M1077" s="31" t="s">
        <v>108</v>
      </c>
      <c r="N1077" s="31" t="s">
        <v>108</v>
      </c>
      <c r="O1077" s="31" t="s">
        <v>108</v>
      </c>
      <c r="P1077" s="31" t="s">
        <v>108</v>
      </c>
      <c r="Q1077" s="31" t="s">
        <v>108</v>
      </c>
      <c r="R1077" s="31">
        <v>96.6</v>
      </c>
      <c r="S1077" s="31" t="s">
        <v>108</v>
      </c>
    </row>
    <row r="1078" spans="1:19" x14ac:dyDescent="0.35">
      <c r="A1078" s="2">
        <v>34376</v>
      </c>
      <c r="B1078" s="31" t="s">
        <v>108</v>
      </c>
      <c r="C1078" s="31">
        <v>192.40799999999999</v>
      </c>
      <c r="D1078" s="31" t="s">
        <v>108</v>
      </c>
      <c r="E1078" s="31">
        <v>119.4979</v>
      </c>
      <c r="F1078" s="31">
        <v>58.356900000000003</v>
      </c>
      <c r="G1078" s="31">
        <v>190.429</v>
      </c>
      <c r="H1078" s="31">
        <v>16.1663</v>
      </c>
      <c r="I1078" s="31">
        <v>1347.52</v>
      </c>
      <c r="J1078" s="31">
        <v>2162.9119999999998</v>
      </c>
      <c r="K1078" s="31">
        <v>1120.278</v>
      </c>
      <c r="L1078" s="31" t="s">
        <v>108</v>
      </c>
      <c r="M1078" s="31" t="s">
        <v>108</v>
      </c>
      <c r="N1078" s="31" t="s">
        <v>108</v>
      </c>
      <c r="O1078" s="31" t="s">
        <v>108</v>
      </c>
      <c r="P1078" s="31" t="s">
        <v>108</v>
      </c>
      <c r="Q1078" s="31" t="s">
        <v>108</v>
      </c>
      <c r="R1078" s="31">
        <v>96.65</v>
      </c>
      <c r="S1078" s="31" t="s">
        <v>108</v>
      </c>
    </row>
    <row r="1079" spans="1:19" x14ac:dyDescent="0.35">
      <c r="A1079" s="2">
        <v>34379</v>
      </c>
      <c r="B1079" s="31" t="s">
        <v>108</v>
      </c>
      <c r="C1079" s="31">
        <v>186.624</v>
      </c>
      <c r="D1079" s="31" t="s">
        <v>108</v>
      </c>
      <c r="E1079" s="31">
        <v>120.6339</v>
      </c>
      <c r="F1079" s="31">
        <v>58.953200000000002</v>
      </c>
      <c r="G1079" s="31">
        <v>190.429</v>
      </c>
      <c r="H1079" s="31">
        <v>16.298100000000002</v>
      </c>
      <c r="I1079" s="31">
        <v>1356.557</v>
      </c>
      <c r="J1079" s="31">
        <v>2159.3130000000001</v>
      </c>
      <c r="K1079" s="31">
        <v>1120.617</v>
      </c>
      <c r="L1079" s="31" t="s">
        <v>108</v>
      </c>
      <c r="M1079" s="31" t="s">
        <v>108</v>
      </c>
      <c r="N1079" s="31" t="s">
        <v>108</v>
      </c>
      <c r="O1079" s="31" t="s">
        <v>108</v>
      </c>
      <c r="P1079" s="31" t="s">
        <v>108</v>
      </c>
      <c r="Q1079" s="31" t="s">
        <v>108</v>
      </c>
      <c r="R1079" s="31">
        <v>94.91</v>
      </c>
      <c r="S1079" s="31" t="s">
        <v>108</v>
      </c>
    </row>
    <row r="1080" spans="1:19" x14ac:dyDescent="0.35">
      <c r="A1080" s="2">
        <v>34380</v>
      </c>
      <c r="B1080" s="31" t="s">
        <v>108</v>
      </c>
      <c r="C1080" s="31">
        <v>186.79300000000001</v>
      </c>
      <c r="D1080" s="31" t="s">
        <v>108</v>
      </c>
      <c r="E1080" s="31">
        <v>122.40900000000001</v>
      </c>
      <c r="F1080" s="31">
        <v>58.937899999999999</v>
      </c>
      <c r="G1080" s="31">
        <v>188.97900000000001</v>
      </c>
      <c r="H1080" s="31">
        <v>16.0199</v>
      </c>
      <c r="I1080" s="31">
        <v>1360.665</v>
      </c>
      <c r="J1080" s="31">
        <v>2161.7130000000002</v>
      </c>
      <c r="K1080" s="31">
        <v>1118.2470000000001</v>
      </c>
      <c r="L1080" s="31" t="s">
        <v>108</v>
      </c>
      <c r="M1080" s="31" t="s">
        <v>108</v>
      </c>
      <c r="N1080" s="31" t="s">
        <v>108</v>
      </c>
      <c r="O1080" s="31" t="s">
        <v>108</v>
      </c>
      <c r="P1080" s="31" t="s">
        <v>108</v>
      </c>
      <c r="Q1080" s="31" t="s">
        <v>108</v>
      </c>
      <c r="R1080" s="31">
        <v>95.23</v>
      </c>
      <c r="S1080" s="31" t="s">
        <v>108</v>
      </c>
    </row>
    <row r="1081" spans="1:19" x14ac:dyDescent="0.35">
      <c r="A1081" s="2">
        <v>34381</v>
      </c>
      <c r="B1081" s="31" t="s">
        <v>108</v>
      </c>
      <c r="C1081" s="31">
        <v>186.32900000000001</v>
      </c>
      <c r="D1081" s="31" t="s">
        <v>108</v>
      </c>
      <c r="E1081" s="31">
        <v>122.90600000000001</v>
      </c>
      <c r="F1081" s="31">
        <v>58.907299999999999</v>
      </c>
      <c r="G1081" s="31">
        <v>189.80760000000001</v>
      </c>
      <c r="H1081" s="31">
        <v>16.0199</v>
      </c>
      <c r="I1081" s="31">
        <v>1356.557</v>
      </c>
      <c r="J1081" s="31">
        <v>2161.7130000000002</v>
      </c>
      <c r="K1081" s="31">
        <v>1113.9590000000001</v>
      </c>
      <c r="L1081" s="31" t="s">
        <v>108</v>
      </c>
      <c r="M1081" s="31" t="s">
        <v>108</v>
      </c>
      <c r="N1081" s="31" t="s">
        <v>108</v>
      </c>
      <c r="O1081" s="31" t="s">
        <v>108</v>
      </c>
      <c r="P1081" s="31" t="s">
        <v>108</v>
      </c>
      <c r="Q1081" s="31" t="s">
        <v>108</v>
      </c>
      <c r="R1081" s="31">
        <v>95.16</v>
      </c>
      <c r="S1081" s="31" t="s">
        <v>108</v>
      </c>
    </row>
    <row r="1082" spans="1:19" x14ac:dyDescent="0.35">
      <c r="A1082" s="2">
        <v>34382</v>
      </c>
      <c r="B1082" s="31" t="s">
        <v>108</v>
      </c>
      <c r="C1082" s="31">
        <v>189.36799999999999</v>
      </c>
      <c r="D1082" s="31" t="s">
        <v>108</v>
      </c>
      <c r="E1082" s="31">
        <v>125.0361</v>
      </c>
      <c r="F1082" s="31">
        <v>58.754399999999997</v>
      </c>
      <c r="G1082" s="31">
        <v>187.80529999999999</v>
      </c>
      <c r="H1082" s="31">
        <v>16.063800000000001</v>
      </c>
      <c r="I1082" s="31">
        <v>1343.296</v>
      </c>
      <c r="J1082" s="31">
        <v>2148.5160000000001</v>
      </c>
      <c r="K1082" s="31">
        <v>1113.2819999999999</v>
      </c>
      <c r="L1082" s="31" t="s">
        <v>108</v>
      </c>
      <c r="M1082" s="31" t="s">
        <v>108</v>
      </c>
      <c r="N1082" s="31" t="s">
        <v>108</v>
      </c>
      <c r="O1082" s="31" t="s">
        <v>108</v>
      </c>
      <c r="P1082" s="31" t="s">
        <v>108</v>
      </c>
      <c r="Q1082" s="31" t="s">
        <v>108</v>
      </c>
      <c r="R1082" s="31">
        <v>95.15</v>
      </c>
      <c r="S1082" s="31" t="s">
        <v>108</v>
      </c>
    </row>
    <row r="1083" spans="1:19" x14ac:dyDescent="0.35">
      <c r="A1083" s="2">
        <v>34383</v>
      </c>
      <c r="B1083" s="31" t="s">
        <v>108</v>
      </c>
      <c r="C1083" s="31">
        <v>190.17</v>
      </c>
      <c r="D1083" s="31" t="s">
        <v>108</v>
      </c>
      <c r="E1083" s="31">
        <v>122.48</v>
      </c>
      <c r="F1083" s="31">
        <v>58.3416</v>
      </c>
      <c r="G1083" s="31">
        <v>188.15049999999999</v>
      </c>
      <c r="H1083" s="31">
        <v>16.971699999999998</v>
      </c>
      <c r="I1083" s="31">
        <v>1340.7139999999999</v>
      </c>
      <c r="J1083" s="31">
        <v>2139.5189999999998</v>
      </c>
      <c r="K1083" s="31">
        <v>1107.7529999999999</v>
      </c>
      <c r="L1083" s="31" t="s">
        <v>108</v>
      </c>
      <c r="M1083" s="31" t="s">
        <v>108</v>
      </c>
      <c r="N1083" s="31" t="s">
        <v>108</v>
      </c>
      <c r="O1083" s="31" t="s">
        <v>108</v>
      </c>
      <c r="P1083" s="31" t="s">
        <v>108</v>
      </c>
      <c r="Q1083" s="31" t="s">
        <v>108</v>
      </c>
      <c r="R1083" s="31">
        <v>94.6</v>
      </c>
      <c r="S1083" s="31" t="s">
        <v>108</v>
      </c>
    </row>
    <row r="1084" spans="1:19" x14ac:dyDescent="0.35">
      <c r="A1084" s="2">
        <v>34386</v>
      </c>
      <c r="B1084" s="31" t="s">
        <v>108</v>
      </c>
      <c r="C1084" s="31">
        <v>190.17</v>
      </c>
      <c r="D1084" s="31" t="s">
        <v>108</v>
      </c>
      <c r="E1084" s="31">
        <v>122.48</v>
      </c>
      <c r="F1084" s="31">
        <v>58.3416</v>
      </c>
      <c r="G1084" s="31">
        <v>188.15049999999999</v>
      </c>
      <c r="H1084" s="31">
        <v>16.971699999999998</v>
      </c>
      <c r="I1084" s="31">
        <v>1334.259</v>
      </c>
      <c r="J1084" s="31">
        <v>2139.5189999999998</v>
      </c>
      <c r="K1084" s="31">
        <v>1097.9359999999999</v>
      </c>
      <c r="L1084" s="31" t="s">
        <v>108</v>
      </c>
      <c r="M1084" s="31" t="s">
        <v>108</v>
      </c>
      <c r="N1084" s="31" t="s">
        <v>108</v>
      </c>
      <c r="O1084" s="31" t="s">
        <v>108</v>
      </c>
      <c r="P1084" s="31" t="s">
        <v>108</v>
      </c>
      <c r="Q1084" s="31" t="s">
        <v>108</v>
      </c>
      <c r="R1084" s="31">
        <v>94.6</v>
      </c>
      <c r="S1084" s="31" t="s">
        <v>108</v>
      </c>
    </row>
    <row r="1085" spans="1:19" x14ac:dyDescent="0.35">
      <c r="A1085" s="2">
        <v>34387</v>
      </c>
      <c r="B1085" s="31" t="s">
        <v>108</v>
      </c>
      <c r="C1085" s="31">
        <v>191.05699999999999</v>
      </c>
      <c r="D1085" s="31" t="s">
        <v>108</v>
      </c>
      <c r="E1085" s="31">
        <v>123.19</v>
      </c>
      <c r="F1085" s="31">
        <v>57.974699999999999</v>
      </c>
      <c r="G1085" s="31">
        <v>189.53139999999999</v>
      </c>
      <c r="H1085" s="31">
        <v>17.015699999999999</v>
      </c>
      <c r="I1085" s="31">
        <v>1341.653</v>
      </c>
      <c r="J1085" s="31">
        <v>2144.317</v>
      </c>
      <c r="K1085" s="31">
        <v>1104.2550000000001</v>
      </c>
      <c r="L1085" s="31" t="s">
        <v>108</v>
      </c>
      <c r="M1085" s="31" t="s">
        <v>108</v>
      </c>
      <c r="N1085" s="31" t="s">
        <v>108</v>
      </c>
      <c r="O1085" s="31" t="s">
        <v>108</v>
      </c>
      <c r="P1085" s="31" t="s">
        <v>108</v>
      </c>
      <c r="Q1085" s="31" t="s">
        <v>108</v>
      </c>
      <c r="R1085" s="31">
        <v>95.23</v>
      </c>
      <c r="S1085" s="31" t="s">
        <v>108</v>
      </c>
    </row>
    <row r="1086" spans="1:19" x14ac:dyDescent="0.35">
      <c r="A1086" s="2">
        <v>34388</v>
      </c>
      <c r="B1086" s="31" t="s">
        <v>108</v>
      </c>
      <c r="C1086" s="31">
        <v>190.297</v>
      </c>
      <c r="D1086" s="31" t="s">
        <v>108</v>
      </c>
      <c r="E1086" s="31">
        <v>122.764</v>
      </c>
      <c r="F1086" s="31">
        <v>57.928800000000003</v>
      </c>
      <c r="G1086" s="31">
        <v>190.0147</v>
      </c>
      <c r="H1086" s="31">
        <v>17.162099999999999</v>
      </c>
      <c r="I1086" s="31">
        <v>1338.6010000000001</v>
      </c>
      <c r="J1086" s="31">
        <v>2132.4470000000001</v>
      </c>
      <c r="K1086" s="31">
        <v>1106.173</v>
      </c>
      <c r="L1086" s="31" t="s">
        <v>108</v>
      </c>
      <c r="M1086" s="31" t="s">
        <v>108</v>
      </c>
      <c r="N1086" s="31" t="s">
        <v>108</v>
      </c>
      <c r="O1086" s="31" t="s">
        <v>108</v>
      </c>
      <c r="P1086" s="31" t="s">
        <v>108</v>
      </c>
      <c r="Q1086" s="31" t="s">
        <v>108</v>
      </c>
      <c r="R1086" s="31">
        <v>95.38</v>
      </c>
      <c r="S1086" s="31" t="s">
        <v>108</v>
      </c>
    </row>
    <row r="1087" spans="1:19" x14ac:dyDescent="0.35">
      <c r="A1087" s="2">
        <v>34389</v>
      </c>
      <c r="B1087" s="31" t="s">
        <v>108</v>
      </c>
      <c r="C1087" s="31">
        <v>195.7</v>
      </c>
      <c r="D1087" s="31" t="s">
        <v>108</v>
      </c>
      <c r="E1087" s="31">
        <v>123.82899999999999</v>
      </c>
      <c r="F1087" s="31">
        <v>57.7301</v>
      </c>
      <c r="G1087" s="31">
        <v>190.35990000000001</v>
      </c>
      <c r="H1087" s="31">
        <v>17.0596</v>
      </c>
      <c r="I1087" s="31">
        <v>1336.3710000000001</v>
      </c>
      <c r="J1087" s="31">
        <v>2124.616</v>
      </c>
      <c r="K1087" s="31">
        <v>1093.9870000000001</v>
      </c>
      <c r="L1087" s="31" t="s">
        <v>108</v>
      </c>
      <c r="M1087" s="31" t="s">
        <v>108</v>
      </c>
      <c r="N1087" s="31" t="s">
        <v>108</v>
      </c>
      <c r="O1087" s="31" t="s">
        <v>108</v>
      </c>
      <c r="P1087" s="31" t="s">
        <v>108</v>
      </c>
      <c r="Q1087" s="31" t="s">
        <v>108</v>
      </c>
      <c r="R1087" s="31">
        <v>95.01</v>
      </c>
      <c r="S1087" s="31" t="s">
        <v>108</v>
      </c>
    </row>
    <row r="1088" spans="1:19" x14ac:dyDescent="0.35">
      <c r="A1088" s="2">
        <v>34390</v>
      </c>
      <c r="B1088" s="31" t="s">
        <v>108</v>
      </c>
      <c r="C1088" s="31">
        <v>193.548</v>
      </c>
      <c r="D1088" s="31" t="s">
        <v>108</v>
      </c>
      <c r="E1088" s="31">
        <v>121.8409</v>
      </c>
      <c r="F1088" s="31">
        <v>58.066400000000002</v>
      </c>
      <c r="G1088" s="31">
        <v>189.73849999999999</v>
      </c>
      <c r="H1088" s="31">
        <v>16.869199999999999</v>
      </c>
      <c r="I1088" s="31">
        <v>1331.6769999999999</v>
      </c>
      <c r="J1088" s="31">
        <v>2126.4270000000001</v>
      </c>
      <c r="K1088" s="31">
        <v>1087.6679999999999</v>
      </c>
      <c r="L1088" s="31" t="s">
        <v>108</v>
      </c>
      <c r="M1088" s="31" t="s">
        <v>108</v>
      </c>
      <c r="N1088" s="31" t="s">
        <v>108</v>
      </c>
      <c r="O1088" s="31" t="s">
        <v>108</v>
      </c>
      <c r="P1088" s="31" t="s">
        <v>108</v>
      </c>
      <c r="Q1088" s="31" t="s">
        <v>108</v>
      </c>
      <c r="R1088" s="31">
        <v>94.77</v>
      </c>
      <c r="S1088" s="31" t="s">
        <v>108</v>
      </c>
    </row>
    <row r="1089" spans="1:19" x14ac:dyDescent="0.35">
      <c r="A1089" s="2">
        <v>34393</v>
      </c>
      <c r="B1089" s="31" t="s">
        <v>108</v>
      </c>
      <c r="C1089" s="31">
        <v>190.59299999999999</v>
      </c>
      <c r="D1089" s="31" t="s">
        <v>108</v>
      </c>
      <c r="E1089" s="31">
        <v>123.0479</v>
      </c>
      <c r="F1089" s="31">
        <v>58.479199999999999</v>
      </c>
      <c r="G1089" s="31">
        <v>188.8409</v>
      </c>
      <c r="H1089" s="31">
        <v>16.678899999999999</v>
      </c>
      <c r="I1089" s="31">
        <v>1326.6310000000001</v>
      </c>
      <c r="J1089" s="31">
        <v>2133.0810000000001</v>
      </c>
      <c r="K1089" s="31">
        <v>1094.212</v>
      </c>
      <c r="L1089" s="31" t="s">
        <v>108</v>
      </c>
      <c r="M1089" s="31" t="s">
        <v>108</v>
      </c>
      <c r="N1089" s="31" t="s">
        <v>108</v>
      </c>
      <c r="O1089" s="31" t="s">
        <v>108</v>
      </c>
      <c r="P1089" s="31" t="s">
        <v>108</v>
      </c>
      <c r="Q1089" s="31" t="s">
        <v>108</v>
      </c>
      <c r="R1089" s="31">
        <v>94.55</v>
      </c>
      <c r="S1089" s="31" t="s">
        <v>108</v>
      </c>
    </row>
    <row r="1090" spans="1:19" x14ac:dyDescent="0.35">
      <c r="A1090" s="2">
        <v>34394</v>
      </c>
      <c r="B1090" s="31" t="s">
        <v>108</v>
      </c>
      <c r="C1090" s="31">
        <v>193.125</v>
      </c>
      <c r="D1090" s="31" t="s">
        <v>108</v>
      </c>
      <c r="E1090" s="31">
        <v>121.9829</v>
      </c>
      <c r="F1090" s="31">
        <v>58.005299999999998</v>
      </c>
      <c r="G1090" s="31">
        <v>189.048</v>
      </c>
      <c r="H1090" s="31">
        <v>16.898499999999999</v>
      </c>
      <c r="I1090" s="31">
        <v>1317.829</v>
      </c>
      <c r="J1090" s="31">
        <v>2116.748</v>
      </c>
      <c r="K1090" s="31">
        <v>1085.0719999999999</v>
      </c>
      <c r="L1090" s="31" t="s">
        <v>108</v>
      </c>
      <c r="M1090" s="31" t="s">
        <v>108</v>
      </c>
      <c r="N1090" s="31" t="s">
        <v>108</v>
      </c>
      <c r="O1090" s="31" t="s">
        <v>108</v>
      </c>
      <c r="P1090" s="31" t="s">
        <v>108</v>
      </c>
      <c r="Q1090" s="31" t="s">
        <v>108</v>
      </c>
      <c r="R1090" s="31">
        <v>94.77</v>
      </c>
      <c r="S1090" s="31" t="s">
        <v>108</v>
      </c>
    </row>
    <row r="1091" spans="1:19" x14ac:dyDescent="0.35">
      <c r="A1091" s="2">
        <v>34395</v>
      </c>
      <c r="B1091" s="31" t="s">
        <v>108</v>
      </c>
      <c r="C1091" s="31">
        <v>192.703</v>
      </c>
      <c r="D1091" s="31" t="s">
        <v>108</v>
      </c>
      <c r="E1091" s="31">
        <v>123.9</v>
      </c>
      <c r="F1091" s="31">
        <v>57.928800000000003</v>
      </c>
      <c r="G1091" s="31">
        <v>188.15039999999999</v>
      </c>
      <c r="H1091" s="31">
        <v>16.883900000000001</v>
      </c>
      <c r="I1091" s="31">
        <v>1303.8630000000001</v>
      </c>
      <c r="J1091" s="31">
        <v>2116.748</v>
      </c>
      <c r="K1091" s="31">
        <v>1079.9939999999999</v>
      </c>
      <c r="L1091" s="31" t="s">
        <v>108</v>
      </c>
      <c r="M1091" s="31" t="s">
        <v>108</v>
      </c>
      <c r="N1091" s="31" t="s">
        <v>108</v>
      </c>
      <c r="O1091" s="31" t="s">
        <v>108</v>
      </c>
      <c r="P1091" s="31" t="s">
        <v>108</v>
      </c>
      <c r="Q1091" s="31" t="s">
        <v>108</v>
      </c>
      <c r="R1091" s="31">
        <v>94.51</v>
      </c>
      <c r="S1091" s="31" t="s">
        <v>108</v>
      </c>
    </row>
    <row r="1092" spans="1:19" x14ac:dyDescent="0.35">
      <c r="A1092" s="2">
        <v>34396</v>
      </c>
      <c r="B1092" s="31" t="s">
        <v>108</v>
      </c>
      <c r="C1092" s="31">
        <v>192.32300000000001</v>
      </c>
      <c r="D1092" s="31" t="s">
        <v>108</v>
      </c>
      <c r="E1092" s="31">
        <v>124.32599999999999</v>
      </c>
      <c r="F1092" s="31">
        <v>57.8371</v>
      </c>
      <c r="G1092" s="31">
        <v>185.31950000000001</v>
      </c>
      <c r="H1092" s="31">
        <v>16.678899999999999</v>
      </c>
      <c r="I1092" s="31">
        <v>1314.43</v>
      </c>
      <c r="J1092" s="31">
        <v>2110.0949999999998</v>
      </c>
      <c r="K1092" s="31">
        <v>1086.4590000000001</v>
      </c>
      <c r="L1092" s="31" t="s">
        <v>108</v>
      </c>
      <c r="M1092" s="31" t="s">
        <v>108</v>
      </c>
      <c r="N1092" s="31" t="s">
        <v>108</v>
      </c>
      <c r="O1092" s="31" t="s">
        <v>108</v>
      </c>
      <c r="P1092" s="31" t="s">
        <v>108</v>
      </c>
      <c r="Q1092" s="31" t="s">
        <v>108</v>
      </c>
      <c r="R1092" s="31">
        <v>94.52</v>
      </c>
      <c r="S1092" s="31" t="s">
        <v>108</v>
      </c>
    </row>
    <row r="1093" spans="1:19" x14ac:dyDescent="0.35">
      <c r="A1093" s="2">
        <v>34397</v>
      </c>
      <c r="B1093" s="31" t="s">
        <v>108</v>
      </c>
      <c r="C1093" s="31">
        <v>190.50800000000001</v>
      </c>
      <c r="D1093" s="31" t="s">
        <v>108</v>
      </c>
      <c r="E1093" s="31">
        <v>127.1661</v>
      </c>
      <c r="F1093" s="31">
        <v>57.883000000000003</v>
      </c>
      <c r="G1093" s="31">
        <v>185.31950000000001</v>
      </c>
      <c r="H1093" s="31">
        <v>17.074200000000001</v>
      </c>
      <c r="I1093" s="31">
        <v>1312.66</v>
      </c>
      <c r="J1093" s="31">
        <v>2108.2800000000002</v>
      </c>
      <c r="K1093" s="31">
        <v>1094.5930000000001</v>
      </c>
      <c r="L1093" s="31" t="s">
        <v>108</v>
      </c>
      <c r="M1093" s="31" t="s">
        <v>108</v>
      </c>
      <c r="N1093" s="31" t="s">
        <v>108</v>
      </c>
      <c r="O1093" s="31" t="s">
        <v>108</v>
      </c>
      <c r="P1093" s="31" t="s">
        <v>108</v>
      </c>
      <c r="Q1093" s="31" t="s">
        <v>108</v>
      </c>
      <c r="R1093" s="31">
        <v>95.16</v>
      </c>
      <c r="S1093" s="31" t="s">
        <v>108</v>
      </c>
    </row>
    <row r="1094" spans="1:19" x14ac:dyDescent="0.35">
      <c r="A1094" s="2">
        <v>34400</v>
      </c>
      <c r="B1094" s="31" t="s">
        <v>108</v>
      </c>
      <c r="C1094" s="31">
        <v>184.68299999999999</v>
      </c>
      <c r="D1094" s="31" t="s">
        <v>108</v>
      </c>
      <c r="E1094" s="31">
        <v>125.675</v>
      </c>
      <c r="F1094" s="31">
        <v>57.623100000000001</v>
      </c>
      <c r="G1094" s="31">
        <v>185.25049999999999</v>
      </c>
      <c r="H1094" s="31">
        <v>17.352499999999999</v>
      </c>
      <c r="I1094" s="31">
        <v>1301.7280000000001</v>
      </c>
      <c r="J1094" s="31">
        <v>2114.9340000000002</v>
      </c>
      <c r="K1094" s="31">
        <v>1105.537</v>
      </c>
      <c r="L1094" s="31" t="s">
        <v>108</v>
      </c>
      <c r="M1094" s="31" t="s">
        <v>108</v>
      </c>
      <c r="N1094" s="31" t="s">
        <v>108</v>
      </c>
      <c r="O1094" s="31" t="s">
        <v>108</v>
      </c>
      <c r="P1094" s="31" t="s">
        <v>108</v>
      </c>
      <c r="Q1094" s="31" t="s">
        <v>108</v>
      </c>
      <c r="R1094" s="31">
        <v>95.23</v>
      </c>
      <c r="S1094" s="31" t="s">
        <v>108</v>
      </c>
    </row>
    <row r="1095" spans="1:19" x14ac:dyDescent="0.35">
      <c r="A1095" s="2">
        <v>34401</v>
      </c>
      <c r="B1095" s="31" t="s">
        <v>108</v>
      </c>
      <c r="C1095" s="31">
        <v>185.20400000000001</v>
      </c>
      <c r="D1095" s="31" t="s">
        <v>108</v>
      </c>
      <c r="E1095" s="31">
        <v>126.03</v>
      </c>
      <c r="F1095" s="31">
        <v>57.745199999999997</v>
      </c>
      <c r="G1095" s="31">
        <v>184.35290000000001</v>
      </c>
      <c r="H1095" s="31">
        <v>17.308499999999999</v>
      </c>
      <c r="I1095" s="31">
        <v>1309.9349999999999</v>
      </c>
      <c r="J1095" s="31">
        <v>2108.2800000000002</v>
      </c>
      <c r="K1095" s="31">
        <v>1095.463</v>
      </c>
      <c r="L1095" s="31" t="s">
        <v>108</v>
      </c>
      <c r="M1095" s="31" t="s">
        <v>108</v>
      </c>
      <c r="N1095" s="31" t="s">
        <v>108</v>
      </c>
      <c r="O1095" s="31" t="s">
        <v>108</v>
      </c>
      <c r="P1095" s="31" t="s">
        <v>108</v>
      </c>
      <c r="Q1095" s="31" t="s">
        <v>108</v>
      </c>
      <c r="R1095" s="31">
        <v>95.02</v>
      </c>
      <c r="S1095" s="31" t="s">
        <v>108</v>
      </c>
    </row>
    <row r="1096" spans="1:19" x14ac:dyDescent="0.35">
      <c r="A1096" s="2">
        <v>34402</v>
      </c>
      <c r="B1096" s="31" t="s">
        <v>108</v>
      </c>
      <c r="C1096" s="31">
        <v>186.536</v>
      </c>
      <c r="D1096" s="31" t="s">
        <v>108</v>
      </c>
      <c r="E1096" s="31">
        <v>125.604</v>
      </c>
      <c r="F1096" s="31">
        <v>58.1113</v>
      </c>
      <c r="G1096" s="31">
        <v>186.5624</v>
      </c>
      <c r="H1096" s="31">
        <v>17.088899999999999</v>
      </c>
      <c r="I1096" s="31">
        <v>1310.2919999999999</v>
      </c>
      <c r="J1096" s="31">
        <v>2108.8850000000002</v>
      </c>
      <c r="K1096" s="31">
        <v>1094.444</v>
      </c>
      <c r="L1096" s="31" t="s">
        <v>108</v>
      </c>
      <c r="M1096" s="31" t="s">
        <v>108</v>
      </c>
      <c r="N1096" s="31" t="s">
        <v>108</v>
      </c>
      <c r="O1096" s="31" t="s">
        <v>108</v>
      </c>
      <c r="P1096" s="31" t="s">
        <v>108</v>
      </c>
      <c r="Q1096" s="31" t="s">
        <v>108</v>
      </c>
      <c r="R1096" s="31">
        <v>94.8</v>
      </c>
      <c r="S1096" s="31" t="s">
        <v>108</v>
      </c>
    </row>
    <row r="1097" spans="1:19" x14ac:dyDescent="0.35">
      <c r="A1097" s="2">
        <v>34403</v>
      </c>
      <c r="B1097" s="31" t="s">
        <v>108</v>
      </c>
      <c r="C1097" s="31">
        <v>185.84299999999999</v>
      </c>
      <c r="D1097" s="31" t="s">
        <v>108</v>
      </c>
      <c r="E1097" s="31">
        <v>126.31399999999999</v>
      </c>
      <c r="F1097" s="31">
        <v>59.354500000000002</v>
      </c>
      <c r="G1097" s="31">
        <v>186.1481</v>
      </c>
      <c r="H1097" s="31">
        <v>17.337800000000001</v>
      </c>
      <c r="I1097" s="31">
        <v>1314.8109999999999</v>
      </c>
      <c r="J1097" s="31">
        <v>2096.7869999999998</v>
      </c>
      <c r="K1097" s="31">
        <v>1093.538</v>
      </c>
      <c r="L1097" s="31" t="s">
        <v>108</v>
      </c>
      <c r="M1097" s="31" t="s">
        <v>108</v>
      </c>
      <c r="N1097" s="31" t="s">
        <v>108</v>
      </c>
      <c r="O1097" s="31" t="s">
        <v>108</v>
      </c>
      <c r="P1097" s="31" t="s">
        <v>108</v>
      </c>
      <c r="Q1097" s="31" t="s">
        <v>108</v>
      </c>
      <c r="R1097" s="31">
        <v>93.71</v>
      </c>
      <c r="S1097" s="31" t="s">
        <v>108</v>
      </c>
    </row>
    <row r="1098" spans="1:19" x14ac:dyDescent="0.35">
      <c r="A1098" s="2">
        <v>34404</v>
      </c>
      <c r="B1098" s="31" t="s">
        <v>108</v>
      </c>
      <c r="C1098" s="31">
        <v>189.41</v>
      </c>
      <c r="D1098" s="31" t="s">
        <v>108</v>
      </c>
      <c r="E1098" s="31">
        <v>129.0121</v>
      </c>
      <c r="F1098" s="31">
        <v>59.034999999999997</v>
      </c>
      <c r="G1098" s="31">
        <v>186.4933</v>
      </c>
      <c r="H1098" s="31">
        <v>17.572099999999999</v>
      </c>
      <c r="I1098" s="31">
        <v>1318.7360000000001</v>
      </c>
      <c r="J1098" s="31">
        <v>2099.8110000000001</v>
      </c>
      <c r="K1098" s="31">
        <v>1092.2929999999999</v>
      </c>
      <c r="L1098" s="31" t="s">
        <v>108</v>
      </c>
      <c r="M1098" s="31" t="s">
        <v>108</v>
      </c>
      <c r="N1098" s="31" t="s">
        <v>108</v>
      </c>
      <c r="O1098" s="31" t="s">
        <v>108</v>
      </c>
      <c r="P1098" s="31" t="s">
        <v>108</v>
      </c>
      <c r="Q1098" s="31" t="s">
        <v>108</v>
      </c>
      <c r="R1098" s="31">
        <v>93.91</v>
      </c>
      <c r="S1098" s="31" t="s">
        <v>108</v>
      </c>
    </row>
    <row r="1099" spans="1:19" x14ac:dyDescent="0.35">
      <c r="A1099" s="2">
        <v>34407</v>
      </c>
      <c r="B1099" s="31" t="s">
        <v>108</v>
      </c>
      <c r="C1099" s="31">
        <v>188.99600000000001</v>
      </c>
      <c r="D1099" s="31" t="s">
        <v>108</v>
      </c>
      <c r="E1099" s="31">
        <v>129.0831</v>
      </c>
      <c r="F1099" s="31">
        <v>59.202100000000002</v>
      </c>
      <c r="G1099" s="31">
        <v>190.6361</v>
      </c>
      <c r="H1099" s="31">
        <v>18.304300000000001</v>
      </c>
      <c r="I1099" s="31">
        <v>1318.3789999999999</v>
      </c>
      <c r="J1099" s="31">
        <v>2096.1819999999998</v>
      </c>
      <c r="K1099" s="31">
        <v>1099.6510000000001</v>
      </c>
      <c r="L1099" s="31" t="s">
        <v>108</v>
      </c>
      <c r="M1099" s="31" t="s">
        <v>108</v>
      </c>
      <c r="N1099" s="31" t="s">
        <v>108</v>
      </c>
      <c r="O1099" s="31" t="s">
        <v>108</v>
      </c>
      <c r="P1099" s="31" t="s">
        <v>108</v>
      </c>
      <c r="Q1099" s="31" t="s">
        <v>108</v>
      </c>
      <c r="R1099" s="31">
        <v>94.23</v>
      </c>
      <c r="S1099" s="31" t="s">
        <v>108</v>
      </c>
    </row>
    <row r="1100" spans="1:19" x14ac:dyDescent="0.35">
      <c r="A1100" s="2">
        <v>34408</v>
      </c>
      <c r="B1100" s="31" t="s">
        <v>108</v>
      </c>
      <c r="C1100" s="31">
        <v>192.72399999999999</v>
      </c>
      <c r="D1100" s="31" t="s">
        <v>108</v>
      </c>
      <c r="E1100" s="31">
        <v>130.71619999999999</v>
      </c>
      <c r="F1100" s="31">
        <v>59.262900000000002</v>
      </c>
      <c r="G1100" s="31">
        <v>190.429</v>
      </c>
      <c r="H1100" s="31">
        <v>18.084599999999998</v>
      </c>
      <c r="I1100" s="31">
        <v>1310.2919999999999</v>
      </c>
      <c r="J1100" s="31">
        <v>2099.2060000000001</v>
      </c>
      <c r="K1100" s="31">
        <v>1111.6489999999999</v>
      </c>
      <c r="L1100" s="31" t="s">
        <v>108</v>
      </c>
      <c r="M1100" s="31" t="s">
        <v>108</v>
      </c>
      <c r="N1100" s="31" t="s">
        <v>108</v>
      </c>
      <c r="O1100" s="31" t="s">
        <v>108</v>
      </c>
      <c r="P1100" s="31" t="s">
        <v>108</v>
      </c>
      <c r="Q1100" s="31" t="s">
        <v>108</v>
      </c>
      <c r="R1100" s="31">
        <v>94.58</v>
      </c>
      <c r="S1100" s="31" t="s">
        <v>108</v>
      </c>
    </row>
    <row r="1101" spans="1:19" x14ac:dyDescent="0.35">
      <c r="A1101" s="2">
        <v>34409</v>
      </c>
      <c r="B1101" s="31" t="s">
        <v>108</v>
      </c>
      <c r="C1101" s="31">
        <v>194.75299999999999</v>
      </c>
      <c r="D1101" s="31" t="s">
        <v>108</v>
      </c>
      <c r="E1101" s="31">
        <v>132.2783</v>
      </c>
      <c r="F1101" s="31">
        <v>58.959000000000003</v>
      </c>
      <c r="G1101" s="31">
        <v>191.8099</v>
      </c>
      <c r="H1101" s="31">
        <v>18.201799999999999</v>
      </c>
      <c r="I1101" s="31">
        <v>1310.886</v>
      </c>
      <c r="J1101" s="31">
        <v>2108.8850000000002</v>
      </c>
      <c r="K1101" s="31">
        <v>1108.027</v>
      </c>
      <c r="L1101" s="31" t="s">
        <v>108</v>
      </c>
      <c r="M1101" s="31" t="s">
        <v>108</v>
      </c>
      <c r="N1101" s="31" t="s">
        <v>108</v>
      </c>
      <c r="O1101" s="31" t="s">
        <v>108</v>
      </c>
      <c r="P1101" s="31" t="s">
        <v>108</v>
      </c>
      <c r="Q1101" s="31" t="s">
        <v>108</v>
      </c>
      <c r="R1101" s="31">
        <v>94.2</v>
      </c>
      <c r="S1101" s="31" t="s">
        <v>108</v>
      </c>
    </row>
    <row r="1102" spans="1:19" x14ac:dyDescent="0.35">
      <c r="A1102" s="2">
        <v>34410</v>
      </c>
      <c r="B1102" s="31" t="s">
        <v>108</v>
      </c>
      <c r="C1102" s="31">
        <v>192.102</v>
      </c>
      <c r="D1102" s="31" t="s">
        <v>108</v>
      </c>
      <c r="E1102" s="31">
        <v>130.3612</v>
      </c>
      <c r="F1102" s="31">
        <v>58.563800000000001</v>
      </c>
      <c r="G1102" s="31">
        <v>190.9813</v>
      </c>
      <c r="H1102" s="31">
        <v>17.8064</v>
      </c>
      <c r="I1102" s="31">
        <v>1318.26</v>
      </c>
      <c r="J1102" s="31">
        <v>2105.86</v>
      </c>
      <c r="K1102" s="31">
        <v>1105.0840000000001</v>
      </c>
      <c r="L1102" s="31" t="s">
        <v>108</v>
      </c>
      <c r="M1102" s="31" t="s">
        <v>108</v>
      </c>
      <c r="N1102" s="31" t="s">
        <v>108</v>
      </c>
      <c r="O1102" s="31" t="s">
        <v>108</v>
      </c>
      <c r="P1102" s="31" t="s">
        <v>108</v>
      </c>
      <c r="Q1102" s="31" t="s">
        <v>108</v>
      </c>
      <c r="R1102" s="31">
        <v>94.27</v>
      </c>
      <c r="S1102" s="31" t="s">
        <v>108</v>
      </c>
    </row>
    <row r="1103" spans="1:19" x14ac:dyDescent="0.35">
      <c r="A1103" s="2">
        <v>34411</v>
      </c>
      <c r="B1103" s="31" t="s">
        <v>108</v>
      </c>
      <c r="C1103" s="31">
        <v>192.84800000000001</v>
      </c>
      <c r="D1103" s="31" t="s">
        <v>108</v>
      </c>
      <c r="E1103" s="31">
        <v>130.92920000000001</v>
      </c>
      <c r="F1103" s="31">
        <v>59.262900000000002</v>
      </c>
      <c r="G1103" s="31">
        <v>190.9813</v>
      </c>
      <c r="H1103" s="31">
        <v>18.0261</v>
      </c>
      <c r="I1103" s="31">
        <v>1318.617</v>
      </c>
      <c r="J1103" s="31">
        <v>2093.7620000000002</v>
      </c>
      <c r="K1103" s="31">
        <v>1097.5</v>
      </c>
      <c r="L1103" s="31" t="s">
        <v>108</v>
      </c>
      <c r="M1103" s="31" t="s">
        <v>108</v>
      </c>
      <c r="N1103" s="31" t="s">
        <v>108</v>
      </c>
      <c r="O1103" s="31" t="s">
        <v>108</v>
      </c>
      <c r="P1103" s="31" t="s">
        <v>108</v>
      </c>
      <c r="Q1103" s="31" t="s">
        <v>108</v>
      </c>
      <c r="R1103" s="31">
        <v>94.57</v>
      </c>
      <c r="S1103" s="31" t="s">
        <v>108</v>
      </c>
    </row>
    <row r="1104" spans="1:19" x14ac:dyDescent="0.35">
      <c r="A1104" s="2">
        <v>34414</v>
      </c>
      <c r="B1104" s="31" t="s">
        <v>108</v>
      </c>
      <c r="C1104" s="31">
        <v>195.91300000000001</v>
      </c>
      <c r="D1104" s="31" t="s">
        <v>108</v>
      </c>
      <c r="E1104" s="31">
        <v>128.79910000000001</v>
      </c>
      <c r="F1104" s="31">
        <v>59.065399999999997</v>
      </c>
      <c r="G1104" s="31">
        <v>190.2218</v>
      </c>
      <c r="H1104" s="31">
        <v>17.908899999999999</v>
      </c>
      <c r="I1104" s="31">
        <v>1318.617</v>
      </c>
      <c r="J1104" s="31">
        <v>2088.3180000000002</v>
      </c>
      <c r="K1104" s="31">
        <v>1089.577</v>
      </c>
      <c r="L1104" s="31" t="s">
        <v>108</v>
      </c>
      <c r="M1104" s="31" t="s">
        <v>108</v>
      </c>
      <c r="N1104" s="31" t="s">
        <v>108</v>
      </c>
      <c r="O1104" s="31" t="s">
        <v>108</v>
      </c>
      <c r="P1104" s="31" t="s">
        <v>108</v>
      </c>
      <c r="Q1104" s="31" t="s">
        <v>108</v>
      </c>
      <c r="R1104" s="31">
        <v>94.42</v>
      </c>
      <c r="S1104" s="31" t="s">
        <v>108</v>
      </c>
    </row>
    <row r="1105" spans="1:19" x14ac:dyDescent="0.35">
      <c r="A1105" s="2">
        <v>34415</v>
      </c>
      <c r="B1105" s="31" t="s">
        <v>108</v>
      </c>
      <c r="C1105" s="31">
        <v>196.203</v>
      </c>
      <c r="D1105" s="31" t="s">
        <v>108</v>
      </c>
      <c r="E1105" s="31">
        <v>129.1541</v>
      </c>
      <c r="F1105" s="31">
        <v>59.597299999999997</v>
      </c>
      <c r="G1105" s="31">
        <v>189.4623</v>
      </c>
      <c r="H1105" s="31">
        <v>18.201799999999999</v>
      </c>
      <c r="I1105" s="31">
        <v>1300.896</v>
      </c>
      <c r="J1105" s="31">
        <v>2104.65</v>
      </c>
      <c r="K1105" s="31">
        <v>1095.6890000000001</v>
      </c>
      <c r="L1105" s="31" t="s">
        <v>108</v>
      </c>
      <c r="M1105" s="31" t="s">
        <v>108</v>
      </c>
      <c r="N1105" s="31" t="s">
        <v>108</v>
      </c>
      <c r="O1105" s="31" t="s">
        <v>108</v>
      </c>
      <c r="P1105" s="31" t="s">
        <v>108</v>
      </c>
      <c r="Q1105" s="31" t="s">
        <v>108</v>
      </c>
      <c r="R1105" s="31">
        <v>94.32</v>
      </c>
      <c r="S1105" s="31" t="s">
        <v>108</v>
      </c>
    </row>
    <row r="1106" spans="1:19" x14ac:dyDescent="0.35">
      <c r="A1106" s="2">
        <v>34416</v>
      </c>
      <c r="B1106" s="31" t="s">
        <v>108</v>
      </c>
      <c r="C1106" s="31">
        <v>194.96</v>
      </c>
      <c r="D1106" s="31" t="s">
        <v>108</v>
      </c>
      <c r="E1106" s="31">
        <v>129.0831</v>
      </c>
      <c r="F1106" s="31">
        <v>59.247700000000002</v>
      </c>
      <c r="G1106" s="31">
        <v>191.53370000000001</v>
      </c>
      <c r="H1106" s="31">
        <v>18.1432</v>
      </c>
      <c r="I1106" s="31">
        <v>1312.076</v>
      </c>
      <c r="J1106" s="31">
        <v>2104.0459999999998</v>
      </c>
      <c r="K1106" s="31">
        <v>1092.2929999999999</v>
      </c>
      <c r="L1106" s="31" t="s">
        <v>108</v>
      </c>
      <c r="M1106" s="31" t="s">
        <v>108</v>
      </c>
      <c r="N1106" s="31" t="s">
        <v>108</v>
      </c>
      <c r="O1106" s="31" t="s">
        <v>108</v>
      </c>
      <c r="P1106" s="31" t="s">
        <v>108</v>
      </c>
      <c r="Q1106" s="31" t="s">
        <v>108</v>
      </c>
      <c r="R1106" s="31">
        <v>94.04</v>
      </c>
      <c r="S1106" s="31" t="s">
        <v>108</v>
      </c>
    </row>
    <row r="1107" spans="1:19" x14ac:dyDescent="0.35">
      <c r="A1107" s="2">
        <v>34417</v>
      </c>
      <c r="B1107" s="31" t="s">
        <v>108</v>
      </c>
      <c r="C1107" s="31">
        <v>195.292</v>
      </c>
      <c r="D1107" s="31" t="s">
        <v>108</v>
      </c>
      <c r="E1107" s="31">
        <v>127.521</v>
      </c>
      <c r="F1107" s="31">
        <v>59.946899999999999</v>
      </c>
      <c r="G1107" s="31">
        <v>191.25749999999999</v>
      </c>
      <c r="H1107" s="31">
        <v>17.938199999999998</v>
      </c>
      <c r="I1107" s="31">
        <v>1314.5730000000001</v>
      </c>
      <c r="J1107" s="31">
        <v>2084.6889999999999</v>
      </c>
      <c r="K1107" s="31">
        <v>1085.3879999999999</v>
      </c>
      <c r="L1107" s="31" t="s">
        <v>108</v>
      </c>
      <c r="M1107" s="31" t="s">
        <v>108</v>
      </c>
      <c r="N1107" s="31" t="s">
        <v>108</v>
      </c>
      <c r="O1107" s="31" t="s">
        <v>108</v>
      </c>
      <c r="P1107" s="31" t="s">
        <v>108</v>
      </c>
      <c r="Q1107" s="31" t="s">
        <v>108</v>
      </c>
      <c r="R1107" s="31">
        <v>93.57</v>
      </c>
      <c r="S1107" s="31" t="s">
        <v>108</v>
      </c>
    </row>
    <row r="1108" spans="1:19" x14ac:dyDescent="0.35">
      <c r="A1108" s="2">
        <v>34418</v>
      </c>
      <c r="B1108" s="31" t="s">
        <v>108</v>
      </c>
      <c r="C1108" s="31">
        <v>194.91900000000001</v>
      </c>
      <c r="D1108" s="31" t="s">
        <v>108</v>
      </c>
      <c r="E1108" s="31">
        <v>129.65110000000001</v>
      </c>
      <c r="F1108" s="31">
        <v>59.840499999999999</v>
      </c>
      <c r="G1108" s="31">
        <v>190.15280000000001</v>
      </c>
      <c r="H1108" s="31">
        <v>17.674600000000002</v>
      </c>
      <c r="I1108" s="31">
        <v>1315.7629999999999</v>
      </c>
      <c r="J1108" s="31">
        <v>2081.06</v>
      </c>
      <c r="K1108" s="31">
        <v>1087.086</v>
      </c>
      <c r="L1108" s="31" t="s">
        <v>108</v>
      </c>
      <c r="M1108" s="31" t="s">
        <v>108</v>
      </c>
      <c r="N1108" s="31" t="s">
        <v>108</v>
      </c>
      <c r="O1108" s="31" t="s">
        <v>108</v>
      </c>
      <c r="P1108" s="31" t="s">
        <v>108</v>
      </c>
      <c r="Q1108" s="31" t="s">
        <v>108</v>
      </c>
      <c r="R1108" s="31">
        <v>93.5</v>
      </c>
      <c r="S1108" s="31" t="s">
        <v>108</v>
      </c>
    </row>
    <row r="1109" spans="1:19" x14ac:dyDescent="0.35">
      <c r="A1109" s="2">
        <v>34421</v>
      </c>
      <c r="B1109" s="31" t="s">
        <v>108</v>
      </c>
      <c r="C1109" s="31">
        <v>182.07900000000001</v>
      </c>
      <c r="D1109" s="31" t="s">
        <v>108</v>
      </c>
      <c r="E1109" s="31">
        <v>128.72810000000001</v>
      </c>
      <c r="F1109" s="31">
        <v>59.369300000000003</v>
      </c>
      <c r="G1109" s="31">
        <v>190.98140000000001</v>
      </c>
      <c r="H1109" s="31">
        <v>16.883900000000001</v>
      </c>
      <c r="I1109" s="31">
        <v>1317.309</v>
      </c>
      <c r="J1109" s="31">
        <v>2079.85</v>
      </c>
      <c r="K1109" s="31">
        <v>1092.18</v>
      </c>
      <c r="L1109" s="31" t="s">
        <v>108</v>
      </c>
      <c r="M1109" s="31" t="s">
        <v>108</v>
      </c>
      <c r="N1109" s="31" t="s">
        <v>108</v>
      </c>
      <c r="O1109" s="31" t="s">
        <v>108</v>
      </c>
      <c r="P1109" s="31" t="s">
        <v>108</v>
      </c>
      <c r="Q1109" s="31" t="s">
        <v>108</v>
      </c>
      <c r="R1109" s="31">
        <v>93.49</v>
      </c>
      <c r="S1109" s="31" t="s">
        <v>108</v>
      </c>
    </row>
    <row r="1110" spans="1:19" x14ac:dyDescent="0.35">
      <c r="A1110" s="2">
        <v>34422</v>
      </c>
      <c r="B1110" s="31" t="s">
        <v>108</v>
      </c>
      <c r="C1110" s="31">
        <v>186.09700000000001</v>
      </c>
      <c r="D1110" s="31" t="s">
        <v>108</v>
      </c>
      <c r="E1110" s="31">
        <v>126.88200000000001</v>
      </c>
      <c r="F1110" s="31">
        <v>59.0501</v>
      </c>
      <c r="G1110" s="31">
        <v>190.22190000000001</v>
      </c>
      <c r="H1110" s="31">
        <v>16.9132</v>
      </c>
      <c r="I1110" s="31">
        <v>1326.7049999999999</v>
      </c>
      <c r="J1110" s="31">
        <v>2068.357</v>
      </c>
      <c r="K1110" s="31">
        <v>1091.2739999999999</v>
      </c>
      <c r="L1110" s="31" t="s">
        <v>108</v>
      </c>
      <c r="M1110" s="31" t="s">
        <v>108</v>
      </c>
      <c r="N1110" s="31" t="s">
        <v>108</v>
      </c>
      <c r="O1110" s="31" t="s">
        <v>108</v>
      </c>
      <c r="P1110" s="31" t="s">
        <v>108</v>
      </c>
      <c r="Q1110" s="31" t="s">
        <v>108</v>
      </c>
      <c r="R1110" s="31">
        <v>93.73</v>
      </c>
      <c r="S1110" s="31" t="s">
        <v>108</v>
      </c>
    </row>
    <row r="1111" spans="1:19" x14ac:dyDescent="0.35">
      <c r="A1111" s="2">
        <v>34423</v>
      </c>
      <c r="B1111" s="31" t="s">
        <v>108</v>
      </c>
      <c r="C1111" s="31">
        <v>188.62299999999999</v>
      </c>
      <c r="D1111" s="31" t="s">
        <v>108</v>
      </c>
      <c r="E1111" s="31">
        <v>122.7638</v>
      </c>
      <c r="F1111" s="31">
        <v>59.065300000000001</v>
      </c>
      <c r="G1111" s="31">
        <v>190.429</v>
      </c>
      <c r="H1111" s="31">
        <v>16.781400000000001</v>
      </c>
      <c r="I1111" s="31">
        <v>1326.7049999999999</v>
      </c>
      <c r="J1111" s="31">
        <v>2058.0729999999999</v>
      </c>
      <c r="K1111" s="31">
        <v>1093.086</v>
      </c>
      <c r="L1111" s="31" t="s">
        <v>108</v>
      </c>
      <c r="M1111" s="31" t="s">
        <v>108</v>
      </c>
      <c r="N1111" s="31" t="s">
        <v>108</v>
      </c>
      <c r="O1111" s="31" t="s">
        <v>108</v>
      </c>
      <c r="P1111" s="31" t="s">
        <v>108</v>
      </c>
      <c r="Q1111" s="31" t="s">
        <v>108</v>
      </c>
      <c r="R1111" s="31">
        <v>93.54</v>
      </c>
      <c r="S1111" s="31" t="s">
        <v>108</v>
      </c>
    </row>
    <row r="1112" spans="1:19" x14ac:dyDescent="0.35">
      <c r="A1112" s="2">
        <v>34424</v>
      </c>
      <c r="B1112" s="31" t="s">
        <v>108</v>
      </c>
      <c r="C1112" s="31">
        <v>196.45099999999999</v>
      </c>
      <c r="D1112" s="31" t="s">
        <v>108</v>
      </c>
      <c r="E1112" s="31">
        <v>123.18980000000001</v>
      </c>
      <c r="F1112" s="31">
        <v>59.931699999999999</v>
      </c>
      <c r="G1112" s="31">
        <v>188.2886</v>
      </c>
      <c r="H1112" s="31">
        <v>16.810700000000001</v>
      </c>
      <c r="I1112" s="31">
        <v>1335.625</v>
      </c>
      <c r="J1112" s="31">
        <v>2057.4690000000001</v>
      </c>
      <c r="K1112" s="31">
        <v>1098.519</v>
      </c>
      <c r="L1112" s="31" t="s">
        <v>108</v>
      </c>
      <c r="M1112" s="31" t="s">
        <v>108</v>
      </c>
      <c r="N1112" s="31" t="s">
        <v>108</v>
      </c>
      <c r="O1112" s="31" t="s">
        <v>108</v>
      </c>
      <c r="P1112" s="31" t="s">
        <v>108</v>
      </c>
      <c r="Q1112" s="31" t="s">
        <v>108</v>
      </c>
      <c r="R1112" s="31">
        <v>93.06</v>
      </c>
      <c r="S1112" s="31" t="s">
        <v>108</v>
      </c>
    </row>
    <row r="1113" spans="1:19" x14ac:dyDescent="0.35">
      <c r="A1113" s="2">
        <v>34425</v>
      </c>
      <c r="B1113" s="31" t="s">
        <v>108</v>
      </c>
      <c r="C1113" s="31">
        <v>196.45099999999999</v>
      </c>
      <c r="D1113" s="31" t="s">
        <v>108</v>
      </c>
      <c r="E1113" s="31">
        <v>123.18980000000001</v>
      </c>
      <c r="F1113" s="31">
        <v>59.931699999999999</v>
      </c>
      <c r="G1113" s="31">
        <v>188.2886</v>
      </c>
      <c r="H1113" s="31">
        <v>16.810700000000001</v>
      </c>
      <c r="I1113" s="31">
        <v>1332.652</v>
      </c>
      <c r="J1113" s="31">
        <v>2057.4690000000001</v>
      </c>
      <c r="K1113" s="31">
        <v>1098.519</v>
      </c>
      <c r="L1113" s="31" t="s">
        <v>108</v>
      </c>
      <c r="M1113" s="31" t="s">
        <v>108</v>
      </c>
      <c r="N1113" s="31" t="s">
        <v>108</v>
      </c>
      <c r="O1113" s="31" t="s">
        <v>108</v>
      </c>
      <c r="P1113" s="31" t="s">
        <v>108</v>
      </c>
      <c r="Q1113" s="31" t="s">
        <v>108</v>
      </c>
      <c r="R1113" s="31">
        <v>94.31</v>
      </c>
      <c r="S1113" s="31" t="s">
        <v>108</v>
      </c>
    </row>
    <row r="1114" spans="1:19" x14ac:dyDescent="0.35">
      <c r="A1114" s="2">
        <v>34428</v>
      </c>
      <c r="B1114" s="31" t="s">
        <v>108</v>
      </c>
      <c r="C1114" s="31">
        <v>205.68799999999999</v>
      </c>
      <c r="D1114" s="31" t="s">
        <v>108</v>
      </c>
      <c r="E1114" s="31">
        <v>124.68089999999999</v>
      </c>
      <c r="F1114" s="31">
        <v>59.080500000000001</v>
      </c>
      <c r="G1114" s="31">
        <v>180.21019999999999</v>
      </c>
      <c r="H1114" s="31">
        <v>16.4299</v>
      </c>
      <c r="I1114" s="31">
        <v>1336.8150000000001</v>
      </c>
      <c r="J1114" s="31">
        <v>2015.126</v>
      </c>
      <c r="K1114" s="31">
        <v>1098.519</v>
      </c>
      <c r="L1114" s="31" t="s">
        <v>108</v>
      </c>
      <c r="M1114" s="31" t="s">
        <v>108</v>
      </c>
      <c r="N1114" s="31" t="s">
        <v>108</v>
      </c>
      <c r="O1114" s="31" t="s">
        <v>108</v>
      </c>
      <c r="P1114" s="31" t="s">
        <v>108</v>
      </c>
      <c r="Q1114" s="31" t="s">
        <v>108</v>
      </c>
      <c r="R1114" s="31">
        <v>94.32</v>
      </c>
      <c r="S1114" s="31" t="s">
        <v>108</v>
      </c>
    </row>
    <row r="1115" spans="1:19" x14ac:dyDescent="0.35">
      <c r="A1115" s="2">
        <v>34429</v>
      </c>
      <c r="B1115" s="31" t="s">
        <v>108</v>
      </c>
      <c r="C1115" s="31">
        <v>204.44499999999999</v>
      </c>
      <c r="D1115" s="31" t="s">
        <v>108</v>
      </c>
      <c r="E1115" s="31">
        <v>123.5449</v>
      </c>
      <c r="F1115" s="31">
        <v>58.776600000000002</v>
      </c>
      <c r="G1115" s="31">
        <v>180.62450000000001</v>
      </c>
      <c r="H1115" s="31">
        <v>16.122399999999999</v>
      </c>
      <c r="I1115" s="31">
        <v>1334.7929999999999</v>
      </c>
      <c r="J1115" s="31">
        <v>2039.9269999999999</v>
      </c>
      <c r="K1115" s="31">
        <v>1099.99</v>
      </c>
      <c r="L1115" s="31" t="s">
        <v>108</v>
      </c>
      <c r="M1115" s="31" t="s">
        <v>108</v>
      </c>
      <c r="N1115" s="31" t="s">
        <v>108</v>
      </c>
      <c r="O1115" s="31" t="s">
        <v>108</v>
      </c>
      <c r="P1115" s="31" t="s">
        <v>108</v>
      </c>
      <c r="Q1115" s="31" t="s">
        <v>108</v>
      </c>
      <c r="R1115" s="31">
        <v>95.28</v>
      </c>
      <c r="S1115" s="31" t="s">
        <v>108</v>
      </c>
    </row>
    <row r="1116" spans="1:19" x14ac:dyDescent="0.35">
      <c r="A1116" s="2">
        <v>34430</v>
      </c>
      <c r="B1116" s="31" t="s">
        <v>108</v>
      </c>
      <c r="C1116" s="31">
        <v>205.232</v>
      </c>
      <c r="D1116" s="31" t="s">
        <v>108</v>
      </c>
      <c r="E1116" s="31">
        <v>121.69880000000001</v>
      </c>
      <c r="F1116" s="31">
        <v>58.837400000000002</v>
      </c>
      <c r="G1116" s="31">
        <v>181.72919999999999</v>
      </c>
      <c r="H1116" s="31">
        <v>16.4739</v>
      </c>
      <c r="I1116" s="31">
        <v>1328.846</v>
      </c>
      <c r="J1116" s="31">
        <v>2044.1610000000001</v>
      </c>
      <c r="K1116" s="31">
        <v>1101.3489999999999</v>
      </c>
      <c r="L1116" s="31" t="s">
        <v>108</v>
      </c>
      <c r="M1116" s="31" t="s">
        <v>108</v>
      </c>
      <c r="N1116" s="31" t="s">
        <v>108</v>
      </c>
      <c r="O1116" s="31" t="s">
        <v>108</v>
      </c>
      <c r="P1116" s="31" t="s">
        <v>108</v>
      </c>
      <c r="Q1116" s="31" t="s">
        <v>108</v>
      </c>
      <c r="R1116" s="31">
        <v>95.14</v>
      </c>
      <c r="S1116" s="31" t="s">
        <v>108</v>
      </c>
    </row>
    <row r="1117" spans="1:19" x14ac:dyDescent="0.35">
      <c r="A1117" s="2">
        <v>34431</v>
      </c>
      <c r="B1117" s="31" t="s">
        <v>108</v>
      </c>
      <c r="C1117" s="31">
        <v>202.209</v>
      </c>
      <c r="D1117" s="31" t="s">
        <v>108</v>
      </c>
      <c r="E1117" s="31">
        <v>123.26090000000001</v>
      </c>
      <c r="F1117" s="31">
        <v>58.685400000000001</v>
      </c>
      <c r="G1117" s="31">
        <v>180.9006</v>
      </c>
      <c r="H1117" s="31">
        <v>16.722799999999999</v>
      </c>
      <c r="I1117" s="31">
        <v>1323.2560000000001</v>
      </c>
      <c r="J1117" s="31">
        <v>2049.605</v>
      </c>
      <c r="K1117" s="31">
        <v>1102.367</v>
      </c>
      <c r="L1117" s="31" t="s">
        <v>108</v>
      </c>
      <c r="M1117" s="31" t="s">
        <v>108</v>
      </c>
      <c r="N1117" s="31" t="s">
        <v>108</v>
      </c>
      <c r="O1117" s="31" t="s">
        <v>108</v>
      </c>
      <c r="P1117" s="31" t="s">
        <v>108</v>
      </c>
      <c r="Q1117" s="31" t="s">
        <v>108</v>
      </c>
      <c r="R1117" s="31">
        <v>95.08</v>
      </c>
      <c r="S1117" s="31" t="s">
        <v>108</v>
      </c>
    </row>
    <row r="1118" spans="1:19" x14ac:dyDescent="0.35">
      <c r="A1118" s="2">
        <v>34432</v>
      </c>
      <c r="B1118" s="31" t="s">
        <v>108</v>
      </c>
      <c r="C1118" s="31">
        <v>200.71799999999999</v>
      </c>
      <c r="D1118" s="31" t="s">
        <v>108</v>
      </c>
      <c r="E1118" s="31">
        <v>122.9769</v>
      </c>
      <c r="F1118" s="31">
        <v>58.715800000000002</v>
      </c>
      <c r="G1118" s="31">
        <v>181.6601</v>
      </c>
      <c r="H1118" s="31">
        <v>16.488499999999998</v>
      </c>
      <c r="I1118" s="31">
        <v>1319.569</v>
      </c>
      <c r="J1118" s="31">
        <v>2041.136</v>
      </c>
      <c r="K1118" s="31">
        <v>1100.2170000000001</v>
      </c>
      <c r="L1118" s="31" t="s">
        <v>108</v>
      </c>
      <c r="M1118" s="31" t="s">
        <v>108</v>
      </c>
      <c r="N1118" s="31" t="s">
        <v>108</v>
      </c>
      <c r="O1118" s="31" t="s">
        <v>108</v>
      </c>
      <c r="P1118" s="31" t="s">
        <v>108</v>
      </c>
      <c r="Q1118" s="31" t="s">
        <v>108</v>
      </c>
      <c r="R1118" s="31">
        <v>94.93</v>
      </c>
      <c r="S1118" s="31" t="s">
        <v>108</v>
      </c>
    </row>
    <row r="1119" spans="1:19" x14ac:dyDescent="0.35">
      <c r="A1119" s="2">
        <v>34435</v>
      </c>
      <c r="B1119" s="31" t="s">
        <v>108</v>
      </c>
      <c r="C1119" s="31">
        <v>203.547</v>
      </c>
      <c r="D1119" s="31" t="s">
        <v>108</v>
      </c>
      <c r="E1119" s="31">
        <v>124.027</v>
      </c>
      <c r="F1119" s="31">
        <v>57.743000000000002</v>
      </c>
      <c r="G1119" s="31">
        <v>180.5549</v>
      </c>
      <c r="H1119" s="31">
        <v>16.552700000000002</v>
      </c>
      <c r="I1119" s="31">
        <v>1312.433</v>
      </c>
      <c r="J1119" s="31">
        <v>2042.346</v>
      </c>
      <c r="K1119" s="31">
        <v>1105.537</v>
      </c>
      <c r="L1119" s="31" t="s">
        <v>108</v>
      </c>
      <c r="M1119" s="31" t="s">
        <v>108</v>
      </c>
      <c r="N1119" s="31" t="s">
        <v>108</v>
      </c>
      <c r="O1119" s="31" t="s">
        <v>108</v>
      </c>
      <c r="P1119" s="31" t="s">
        <v>108</v>
      </c>
      <c r="Q1119" s="31" t="s">
        <v>108</v>
      </c>
      <c r="R1119" s="31">
        <v>94.71</v>
      </c>
      <c r="S1119" s="31" t="s">
        <v>108</v>
      </c>
    </row>
    <row r="1120" spans="1:19" x14ac:dyDescent="0.35">
      <c r="A1120" s="2">
        <v>34436</v>
      </c>
      <c r="B1120" s="31" t="s">
        <v>108</v>
      </c>
      <c r="C1120" s="31">
        <v>201.40799999999999</v>
      </c>
      <c r="D1120" s="31" t="s">
        <v>108</v>
      </c>
      <c r="E1120" s="31">
        <v>123.9986</v>
      </c>
      <c r="F1120" s="31">
        <v>57.819000000000003</v>
      </c>
      <c r="G1120" s="31">
        <v>181.8263</v>
      </c>
      <c r="H1120" s="31">
        <v>16.483000000000001</v>
      </c>
      <c r="I1120" s="31">
        <v>1321.829</v>
      </c>
      <c r="J1120" s="31">
        <v>2052.0239999999999</v>
      </c>
      <c r="K1120" s="31">
        <v>1103.386</v>
      </c>
      <c r="L1120" s="31" t="s">
        <v>108</v>
      </c>
      <c r="M1120" s="31" t="s">
        <v>108</v>
      </c>
      <c r="N1120" s="31" t="s">
        <v>108</v>
      </c>
      <c r="O1120" s="31" t="s">
        <v>108</v>
      </c>
      <c r="P1120" s="31" t="s">
        <v>108</v>
      </c>
      <c r="Q1120" s="31" t="s">
        <v>108</v>
      </c>
      <c r="R1120" s="31">
        <v>94.9</v>
      </c>
      <c r="S1120" s="31" t="s">
        <v>108</v>
      </c>
    </row>
    <row r="1121" spans="1:19" x14ac:dyDescent="0.35">
      <c r="A1121" s="2">
        <v>34437</v>
      </c>
      <c r="B1121" s="31" t="s">
        <v>108</v>
      </c>
      <c r="C1121" s="31">
        <v>202.00200000000001</v>
      </c>
      <c r="D1121" s="31" t="s">
        <v>108</v>
      </c>
      <c r="E1121" s="31">
        <v>123.6725</v>
      </c>
      <c r="F1121" s="31">
        <v>57.758200000000002</v>
      </c>
      <c r="G1121" s="31">
        <v>182.1859</v>
      </c>
      <c r="H1121" s="31">
        <v>16.459800000000001</v>
      </c>
      <c r="I1121" s="31">
        <v>1327.894</v>
      </c>
      <c r="J1121" s="31">
        <v>2043.556</v>
      </c>
      <c r="K1121" s="31">
        <v>1100.443</v>
      </c>
      <c r="L1121" s="31" t="s">
        <v>108</v>
      </c>
      <c r="M1121" s="31" t="s">
        <v>108</v>
      </c>
      <c r="N1121" s="31" t="s">
        <v>108</v>
      </c>
      <c r="O1121" s="31" t="s">
        <v>108</v>
      </c>
      <c r="P1121" s="31" t="s">
        <v>108</v>
      </c>
      <c r="Q1121" s="31" t="s">
        <v>108</v>
      </c>
      <c r="R1121" s="31">
        <v>94.55</v>
      </c>
      <c r="S1121" s="31" t="s">
        <v>108</v>
      </c>
    </row>
    <row r="1122" spans="1:19" x14ac:dyDescent="0.35">
      <c r="A1122" s="2">
        <v>34438</v>
      </c>
      <c r="B1122" s="31" t="s">
        <v>108</v>
      </c>
      <c r="C1122" s="31">
        <v>205.64099999999999</v>
      </c>
      <c r="D1122" s="31" t="s">
        <v>108</v>
      </c>
      <c r="E1122" s="31">
        <v>123.36069999999999</v>
      </c>
      <c r="F1122" s="31">
        <v>57.803800000000003</v>
      </c>
      <c r="G1122" s="31">
        <v>180.26259999999999</v>
      </c>
      <c r="H1122" s="31">
        <v>16.572199999999999</v>
      </c>
      <c r="I1122" s="31">
        <v>1328.489</v>
      </c>
      <c r="J1122" s="31">
        <v>2040.5309999999999</v>
      </c>
      <c r="K1122" s="31">
        <v>1098.8579999999999</v>
      </c>
      <c r="L1122" s="31" t="s">
        <v>108</v>
      </c>
      <c r="M1122" s="31" t="s">
        <v>108</v>
      </c>
      <c r="N1122" s="31" t="s">
        <v>108</v>
      </c>
      <c r="O1122" s="31" t="s">
        <v>108</v>
      </c>
      <c r="P1122" s="31" t="s">
        <v>108</v>
      </c>
      <c r="Q1122" s="31" t="s">
        <v>108</v>
      </c>
      <c r="R1122" s="31">
        <v>94.75</v>
      </c>
      <c r="S1122" s="31" t="s">
        <v>108</v>
      </c>
    </row>
    <row r="1123" spans="1:19" x14ac:dyDescent="0.35">
      <c r="A1123" s="2">
        <v>34439</v>
      </c>
      <c r="B1123" s="31" t="s">
        <v>108</v>
      </c>
      <c r="C1123" s="31">
        <v>208.76499999999999</v>
      </c>
      <c r="D1123" s="31" t="s">
        <v>108</v>
      </c>
      <c r="E1123" s="31">
        <v>123.9272</v>
      </c>
      <c r="F1123" s="31">
        <v>57.667000000000002</v>
      </c>
      <c r="G1123" s="31">
        <v>180.1934</v>
      </c>
      <c r="H1123" s="31">
        <v>16.500499999999999</v>
      </c>
      <c r="I1123" s="31">
        <v>1331.7</v>
      </c>
      <c r="J1123" s="31">
        <v>2042.951</v>
      </c>
      <c r="K1123" s="31">
        <v>1093.652</v>
      </c>
      <c r="L1123" s="31" t="s">
        <v>108</v>
      </c>
      <c r="M1123" s="31" t="s">
        <v>108</v>
      </c>
      <c r="N1123" s="31" t="s">
        <v>108</v>
      </c>
      <c r="O1123" s="31" t="s">
        <v>108</v>
      </c>
      <c r="P1123" s="31" t="s">
        <v>108</v>
      </c>
      <c r="Q1123" s="31" t="s">
        <v>108</v>
      </c>
      <c r="R1123" s="31">
        <v>94.9</v>
      </c>
      <c r="S1123" s="31" t="s">
        <v>108</v>
      </c>
    </row>
    <row r="1124" spans="1:19" x14ac:dyDescent="0.35">
      <c r="A1124" s="2">
        <v>34442</v>
      </c>
      <c r="B1124" s="31" t="s">
        <v>108</v>
      </c>
      <c r="C1124" s="31">
        <v>207.45</v>
      </c>
      <c r="D1124" s="31" t="s">
        <v>108</v>
      </c>
      <c r="E1124" s="31">
        <v>123.9272</v>
      </c>
      <c r="F1124" s="31">
        <v>57.530200000000001</v>
      </c>
      <c r="G1124" s="31">
        <v>181.30099999999999</v>
      </c>
      <c r="H1124" s="31">
        <v>16.8018</v>
      </c>
      <c r="I1124" s="31">
        <v>1333.722</v>
      </c>
      <c r="J1124" s="31">
        <v>2021.78</v>
      </c>
      <c r="K1124" s="31">
        <v>1083.9169999999999</v>
      </c>
      <c r="L1124" s="31" t="s">
        <v>108</v>
      </c>
      <c r="M1124" s="31" t="s">
        <v>108</v>
      </c>
      <c r="N1124" s="31" t="s">
        <v>108</v>
      </c>
      <c r="O1124" s="31" t="s">
        <v>108</v>
      </c>
      <c r="P1124" s="31" t="s">
        <v>108</v>
      </c>
      <c r="Q1124" s="31" t="s">
        <v>108</v>
      </c>
      <c r="R1124" s="31">
        <v>94.64</v>
      </c>
      <c r="S1124" s="31" t="s">
        <v>108</v>
      </c>
    </row>
    <row r="1125" spans="1:19" x14ac:dyDescent="0.35">
      <c r="A1125" s="2">
        <v>34443</v>
      </c>
      <c r="B1125" s="31" t="s">
        <v>108</v>
      </c>
      <c r="C1125" s="31">
        <v>202.51599999999999</v>
      </c>
      <c r="D1125" s="31" t="s">
        <v>108</v>
      </c>
      <c r="E1125" s="31">
        <v>124.5645</v>
      </c>
      <c r="F1125" s="31">
        <v>56.724600000000002</v>
      </c>
      <c r="G1125" s="31">
        <v>182.33940000000001</v>
      </c>
      <c r="H1125" s="31">
        <v>16.256499999999999</v>
      </c>
      <c r="I1125" s="31">
        <v>1325.5160000000001</v>
      </c>
      <c r="J1125" s="31">
        <v>2029.643</v>
      </c>
      <c r="K1125" s="31">
        <v>1076.7860000000001</v>
      </c>
      <c r="L1125" s="31" t="s">
        <v>108</v>
      </c>
      <c r="M1125" s="31" t="s">
        <v>108</v>
      </c>
      <c r="N1125" s="31" t="s">
        <v>108</v>
      </c>
      <c r="O1125" s="31" t="s">
        <v>108</v>
      </c>
      <c r="P1125" s="31" t="s">
        <v>108</v>
      </c>
      <c r="Q1125" s="31" t="s">
        <v>108</v>
      </c>
      <c r="R1125" s="31">
        <v>94.45</v>
      </c>
      <c r="S1125" s="31" t="s">
        <v>108</v>
      </c>
    </row>
    <row r="1126" spans="1:19" x14ac:dyDescent="0.35">
      <c r="A1126" s="2">
        <v>34444</v>
      </c>
      <c r="B1126" s="31" t="s">
        <v>108</v>
      </c>
      <c r="C1126" s="31">
        <v>202.886</v>
      </c>
      <c r="D1126" s="31" t="s">
        <v>108</v>
      </c>
      <c r="E1126" s="31">
        <v>123.5731</v>
      </c>
      <c r="F1126" s="31">
        <v>56.831000000000003</v>
      </c>
      <c r="G1126" s="31">
        <v>184.0008</v>
      </c>
      <c r="H1126" s="31">
        <v>15.9122</v>
      </c>
      <c r="I1126" s="31">
        <v>1326.7049999999999</v>
      </c>
      <c r="J1126" s="31">
        <v>2036.297</v>
      </c>
      <c r="K1126" s="31">
        <v>1070.56</v>
      </c>
      <c r="L1126" s="31" t="s">
        <v>108</v>
      </c>
      <c r="M1126" s="31" t="s">
        <v>108</v>
      </c>
      <c r="N1126" s="31" t="s">
        <v>108</v>
      </c>
      <c r="O1126" s="31" t="s">
        <v>108</v>
      </c>
      <c r="P1126" s="31" t="s">
        <v>108</v>
      </c>
      <c r="Q1126" s="31" t="s">
        <v>108</v>
      </c>
      <c r="R1126" s="31">
        <v>94</v>
      </c>
      <c r="S1126" s="31" t="s">
        <v>108</v>
      </c>
    </row>
    <row r="1127" spans="1:19" x14ac:dyDescent="0.35">
      <c r="A1127" s="2">
        <v>34445</v>
      </c>
      <c r="B1127" s="31" t="s">
        <v>108</v>
      </c>
      <c r="C1127" s="31">
        <v>204.40700000000001</v>
      </c>
      <c r="D1127" s="31" t="s">
        <v>108</v>
      </c>
      <c r="E1127" s="31">
        <v>125.7684</v>
      </c>
      <c r="F1127" s="31">
        <v>56.952599999999997</v>
      </c>
      <c r="G1127" s="31">
        <v>184.0008</v>
      </c>
      <c r="H1127" s="31">
        <v>16.027000000000001</v>
      </c>
      <c r="I1127" s="31">
        <v>1331.463</v>
      </c>
      <c r="J1127" s="31">
        <v>2054.444</v>
      </c>
      <c r="K1127" s="31">
        <v>1074.182</v>
      </c>
      <c r="L1127" s="31" t="s">
        <v>108</v>
      </c>
      <c r="M1127" s="31" t="s">
        <v>108</v>
      </c>
      <c r="N1127" s="31" t="s">
        <v>108</v>
      </c>
      <c r="O1127" s="31" t="s">
        <v>108</v>
      </c>
      <c r="P1127" s="31" t="s">
        <v>108</v>
      </c>
      <c r="Q1127" s="31" t="s">
        <v>108</v>
      </c>
      <c r="R1127" s="31">
        <v>93.96</v>
      </c>
      <c r="S1127" s="31" t="s">
        <v>108</v>
      </c>
    </row>
    <row r="1128" spans="1:19" x14ac:dyDescent="0.35">
      <c r="A1128" s="2">
        <v>34446</v>
      </c>
      <c r="B1128" s="31" t="s">
        <v>108</v>
      </c>
      <c r="C1128" s="31">
        <v>211.191</v>
      </c>
      <c r="D1128" s="31" t="s">
        <v>108</v>
      </c>
      <c r="E1128" s="31">
        <v>126.7598</v>
      </c>
      <c r="F1128" s="31">
        <v>56.557400000000001</v>
      </c>
      <c r="G1128" s="31">
        <v>182.1317</v>
      </c>
      <c r="H1128" s="31">
        <v>16.2135</v>
      </c>
      <c r="I1128" s="31">
        <v>1333.2470000000001</v>
      </c>
      <c r="J1128" s="31">
        <v>2050.8150000000001</v>
      </c>
      <c r="K1128" s="31">
        <v>1075.9929999999999</v>
      </c>
      <c r="L1128" s="31" t="s">
        <v>108</v>
      </c>
      <c r="M1128" s="31" t="s">
        <v>108</v>
      </c>
      <c r="N1128" s="31" t="s">
        <v>108</v>
      </c>
      <c r="O1128" s="31" t="s">
        <v>108</v>
      </c>
      <c r="P1128" s="31" t="s">
        <v>108</v>
      </c>
      <c r="Q1128" s="31" t="s">
        <v>108</v>
      </c>
      <c r="R1128" s="31">
        <v>93.91</v>
      </c>
      <c r="S1128" s="31" t="s">
        <v>108</v>
      </c>
    </row>
    <row r="1129" spans="1:19" x14ac:dyDescent="0.35">
      <c r="A1129" s="2">
        <v>34449</v>
      </c>
      <c r="B1129" s="31" t="s">
        <v>108</v>
      </c>
      <c r="C1129" s="31">
        <v>212.547</v>
      </c>
      <c r="D1129" s="31" t="s">
        <v>108</v>
      </c>
      <c r="E1129" s="31">
        <v>126.6182</v>
      </c>
      <c r="F1129" s="31">
        <v>56.982999999999997</v>
      </c>
      <c r="G1129" s="31">
        <v>185.10839999999999</v>
      </c>
      <c r="H1129" s="31">
        <v>16.055700000000002</v>
      </c>
      <c r="I1129" s="31">
        <v>1335.0309999999999</v>
      </c>
      <c r="J1129" s="31">
        <v>2061.703</v>
      </c>
      <c r="K1129" s="31">
        <v>1063.9949999999999</v>
      </c>
      <c r="L1129" s="31" t="s">
        <v>108</v>
      </c>
      <c r="M1129" s="31" t="s">
        <v>108</v>
      </c>
      <c r="N1129" s="31" t="s">
        <v>108</v>
      </c>
      <c r="O1129" s="31" t="s">
        <v>108</v>
      </c>
      <c r="P1129" s="31" t="s">
        <v>108</v>
      </c>
      <c r="Q1129" s="31" t="s">
        <v>108</v>
      </c>
      <c r="R1129" s="31">
        <v>93.6</v>
      </c>
      <c r="S1129" s="31" t="s">
        <v>108</v>
      </c>
    </row>
    <row r="1130" spans="1:19" x14ac:dyDescent="0.35">
      <c r="A1130" s="2">
        <v>34450</v>
      </c>
      <c r="B1130" s="31" t="s">
        <v>108</v>
      </c>
      <c r="C1130" s="31">
        <v>210.12200000000001</v>
      </c>
      <c r="D1130" s="31" t="s">
        <v>108</v>
      </c>
      <c r="E1130" s="31">
        <v>126.4058</v>
      </c>
      <c r="F1130" s="31">
        <v>57.043799999999997</v>
      </c>
      <c r="G1130" s="31">
        <v>185.10839999999999</v>
      </c>
      <c r="H1130" s="31">
        <v>15.8118</v>
      </c>
      <c r="I1130" s="31">
        <v>1329.203</v>
      </c>
      <c r="J1130" s="31">
        <v>2062.913</v>
      </c>
      <c r="K1130" s="31">
        <v>1069.655</v>
      </c>
      <c r="L1130" s="31" t="s">
        <v>108</v>
      </c>
      <c r="M1130" s="31" t="s">
        <v>108</v>
      </c>
      <c r="N1130" s="31" t="s">
        <v>108</v>
      </c>
      <c r="O1130" s="31" t="s">
        <v>108</v>
      </c>
      <c r="P1130" s="31" t="s">
        <v>108</v>
      </c>
      <c r="Q1130" s="31" t="s">
        <v>108</v>
      </c>
      <c r="R1130" s="31">
        <v>93.33</v>
      </c>
      <c r="S1130" s="31" t="s">
        <v>108</v>
      </c>
    </row>
    <row r="1131" spans="1:19" x14ac:dyDescent="0.35">
      <c r="A1131" s="2">
        <v>34451</v>
      </c>
      <c r="B1131" s="31" t="s">
        <v>108</v>
      </c>
      <c r="C1131" s="31">
        <v>210.12200000000001</v>
      </c>
      <c r="D1131" s="31" t="s">
        <v>108</v>
      </c>
      <c r="E1131" s="31">
        <v>126.4058</v>
      </c>
      <c r="F1131" s="31">
        <v>57.043799999999997</v>
      </c>
      <c r="G1131" s="31">
        <v>185.10839999999999</v>
      </c>
      <c r="H1131" s="31">
        <v>15.8118</v>
      </c>
      <c r="I1131" s="31">
        <v>1336.6959999999999</v>
      </c>
      <c r="J1131" s="31">
        <v>2062.913</v>
      </c>
      <c r="K1131" s="31">
        <v>1077.9179999999999</v>
      </c>
      <c r="L1131" s="31" t="s">
        <v>108</v>
      </c>
      <c r="M1131" s="31" t="s">
        <v>108</v>
      </c>
      <c r="N1131" s="31" t="s">
        <v>108</v>
      </c>
      <c r="O1131" s="31" t="s">
        <v>108</v>
      </c>
      <c r="P1131" s="31" t="s">
        <v>108</v>
      </c>
      <c r="Q1131" s="31" t="s">
        <v>108</v>
      </c>
      <c r="R1131" s="31">
        <v>93.33</v>
      </c>
      <c r="S1131" s="31" t="s">
        <v>108</v>
      </c>
    </row>
    <row r="1132" spans="1:19" x14ac:dyDescent="0.35">
      <c r="A1132" s="2">
        <v>34452</v>
      </c>
      <c r="B1132" s="31" t="s">
        <v>108</v>
      </c>
      <c r="C1132" s="31">
        <v>202.06399999999999</v>
      </c>
      <c r="D1132" s="31" t="s">
        <v>108</v>
      </c>
      <c r="E1132" s="31">
        <v>129.45089999999999</v>
      </c>
      <c r="F1132" s="31">
        <v>57.271799999999999</v>
      </c>
      <c r="G1132" s="31">
        <v>186.14680000000001</v>
      </c>
      <c r="H1132" s="31">
        <v>16.113099999999999</v>
      </c>
      <c r="I1132" s="31">
        <v>1339.431</v>
      </c>
      <c r="J1132" s="31">
        <v>2040.5309999999999</v>
      </c>
      <c r="K1132" s="31">
        <v>1074.9749999999999</v>
      </c>
      <c r="L1132" s="31" t="s">
        <v>108</v>
      </c>
      <c r="M1132" s="31" t="s">
        <v>108</v>
      </c>
      <c r="N1132" s="31" t="s">
        <v>108</v>
      </c>
      <c r="O1132" s="31" t="s">
        <v>108</v>
      </c>
      <c r="P1132" s="31" t="s">
        <v>108</v>
      </c>
      <c r="Q1132" s="31" t="s">
        <v>108</v>
      </c>
      <c r="R1132" s="31">
        <v>92.44</v>
      </c>
      <c r="S1132" s="31" t="s">
        <v>108</v>
      </c>
    </row>
    <row r="1133" spans="1:19" x14ac:dyDescent="0.35">
      <c r="A1133" s="2">
        <v>34453</v>
      </c>
      <c r="B1133" s="31" t="s">
        <v>108</v>
      </c>
      <c r="C1133" s="31">
        <v>205.517</v>
      </c>
      <c r="D1133" s="31" t="s">
        <v>108</v>
      </c>
      <c r="E1133" s="31">
        <v>129.5925</v>
      </c>
      <c r="F1133" s="31">
        <v>57.4238</v>
      </c>
      <c r="G1133" s="31">
        <v>187.3236</v>
      </c>
      <c r="H1133" s="31">
        <v>16.184799999999999</v>
      </c>
      <c r="I1133" s="31">
        <v>1339.431</v>
      </c>
      <c r="J1133" s="31">
        <v>2038.7170000000001</v>
      </c>
      <c r="K1133" s="31">
        <v>1080.634</v>
      </c>
      <c r="L1133" s="31" t="s">
        <v>108</v>
      </c>
      <c r="M1133" s="31" t="s">
        <v>108</v>
      </c>
      <c r="N1133" s="31" t="s">
        <v>108</v>
      </c>
      <c r="O1133" s="31" t="s">
        <v>108</v>
      </c>
      <c r="P1133" s="31" t="s">
        <v>108</v>
      </c>
      <c r="Q1133" s="31" t="s">
        <v>108</v>
      </c>
      <c r="R1133" s="31">
        <v>92.12</v>
      </c>
      <c r="S1133" s="31" t="s">
        <v>108</v>
      </c>
    </row>
    <row r="1134" spans="1:19" x14ac:dyDescent="0.35">
      <c r="A1134" s="2">
        <v>34456</v>
      </c>
      <c r="B1134" s="31" t="s">
        <v>108</v>
      </c>
      <c r="C1134" s="31">
        <v>207.49100000000001</v>
      </c>
      <c r="D1134" s="31" t="s">
        <v>108</v>
      </c>
      <c r="E1134" s="31">
        <v>131.7878</v>
      </c>
      <c r="F1134" s="31">
        <v>57.363</v>
      </c>
      <c r="G1134" s="31">
        <v>185.4545</v>
      </c>
      <c r="H1134" s="31">
        <v>16.428699999999999</v>
      </c>
      <c r="I1134" s="31">
        <v>1342.8810000000001</v>
      </c>
      <c r="J1134" s="31">
        <v>2034.482</v>
      </c>
      <c r="K1134" s="31">
        <v>1079.05</v>
      </c>
      <c r="L1134" s="31" t="s">
        <v>108</v>
      </c>
      <c r="M1134" s="31" t="s">
        <v>108</v>
      </c>
      <c r="N1134" s="31" t="s">
        <v>108</v>
      </c>
      <c r="O1134" s="31" t="s">
        <v>108</v>
      </c>
      <c r="P1134" s="31" t="s">
        <v>108</v>
      </c>
      <c r="Q1134" s="31" t="s">
        <v>108</v>
      </c>
      <c r="R1134" s="31">
        <v>92.06</v>
      </c>
      <c r="S1134" s="31" t="s">
        <v>108</v>
      </c>
    </row>
    <row r="1135" spans="1:19" x14ac:dyDescent="0.35">
      <c r="A1135" s="2">
        <v>34457</v>
      </c>
      <c r="B1135" s="31" t="s">
        <v>108</v>
      </c>
      <c r="C1135" s="31">
        <v>203.75</v>
      </c>
      <c r="D1135" s="31" t="s">
        <v>108</v>
      </c>
      <c r="E1135" s="31">
        <v>132.14189999999999</v>
      </c>
      <c r="F1135" s="31">
        <v>57.271799999999999</v>
      </c>
      <c r="G1135" s="31">
        <v>183.58539999999999</v>
      </c>
      <c r="H1135" s="31">
        <v>16.758700000000001</v>
      </c>
      <c r="I1135" s="31">
        <v>1342.8810000000001</v>
      </c>
      <c r="J1135" s="31">
        <v>2030.248</v>
      </c>
      <c r="K1135" s="31">
        <v>1077.0119999999999</v>
      </c>
      <c r="L1135" s="31" t="s">
        <v>108</v>
      </c>
      <c r="M1135" s="31" t="s">
        <v>108</v>
      </c>
      <c r="N1135" s="31" t="s">
        <v>108</v>
      </c>
      <c r="O1135" s="31" t="s">
        <v>108</v>
      </c>
      <c r="P1135" s="31" t="s">
        <v>108</v>
      </c>
      <c r="Q1135" s="31" t="s">
        <v>108</v>
      </c>
      <c r="R1135" s="31">
        <v>91.65</v>
      </c>
      <c r="S1135" s="31" t="s">
        <v>108</v>
      </c>
    </row>
    <row r="1136" spans="1:19" x14ac:dyDescent="0.35">
      <c r="A1136" s="2">
        <v>34458</v>
      </c>
      <c r="B1136" s="31" t="s">
        <v>108</v>
      </c>
      <c r="C1136" s="31">
        <v>203.42099999999999</v>
      </c>
      <c r="D1136" s="31" t="s">
        <v>108</v>
      </c>
      <c r="E1136" s="31">
        <v>131.00890000000001</v>
      </c>
      <c r="F1136" s="31">
        <v>57.4086</v>
      </c>
      <c r="G1136" s="31">
        <v>185.3853</v>
      </c>
      <c r="H1136" s="31">
        <v>16.514800000000001</v>
      </c>
      <c r="I1136" s="31">
        <v>1342.8810000000001</v>
      </c>
      <c r="J1136" s="31">
        <v>2029.643</v>
      </c>
      <c r="K1136" s="31">
        <v>1069.8810000000001</v>
      </c>
      <c r="L1136" s="31" t="s">
        <v>108</v>
      </c>
      <c r="M1136" s="31" t="s">
        <v>108</v>
      </c>
      <c r="N1136" s="31" t="s">
        <v>108</v>
      </c>
      <c r="O1136" s="31" t="s">
        <v>108</v>
      </c>
      <c r="P1136" s="31" t="s">
        <v>108</v>
      </c>
      <c r="Q1136" s="31" t="s">
        <v>108</v>
      </c>
      <c r="R1136" s="31">
        <v>92.43</v>
      </c>
      <c r="S1136" s="31" t="s">
        <v>108</v>
      </c>
    </row>
    <row r="1137" spans="1:19" x14ac:dyDescent="0.35">
      <c r="A1137" s="2">
        <v>34459</v>
      </c>
      <c r="B1137" s="31" t="s">
        <v>108</v>
      </c>
      <c r="C1137" s="31">
        <v>204.44800000000001</v>
      </c>
      <c r="D1137" s="31" t="s">
        <v>108</v>
      </c>
      <c r="E1137" s="31">
        <v>131.22130000000001</v>
      </c>
      <c r="F1137" s="31">
        <v>56.952599999999997</v>
      </c>
      <c r="G1137" s="31">
        <v>181.92400000000001</v>
      </c>
      <c r="H1137" s="31">
        <v>16.8735</v>
      </c>
      <c r="I1137" s="31">
        <v>1342.8810000000001</v>
      </c>
      <c r="J1137" s="31">
        <v>2032.6679999999999</v>
      </c>
      <c r="K1137" s="31">
        <v>1071.3520000000001</v>
      </c>
      <c r="L1137" s="31" t="s">
        <v>108</v>
      </c>
      <c r="M1137" s="31" t="s">
        <v>108</v>
      </c>
      <c r="N1137" s="31" t="s">
        <v>108</v>
      </c>
      <c r="O1137" s="31" t="s">
        <v>108</v>
      </c>
      <c r="P1137" s="31" t="s">
        <v>108</v>
      </c>
      <c r="Q1137" s="31" t="s">
        <v>108</v>
      </c>
      <c r="R1137" s="31">
        <v>92.99</v>
      </c>
      <c r="S1137" s="31" t="s">
        <v>108</v>
      </c>
    </row>
    <row r="1138" spans="1:19" x14ac:dyDescent="0.35">
      <c r="A1138" s="2">
        <v>34460</v>
      </c>
      <c r="B1138" s="31" t="s">
        <v>108</v>
      </c>
      <c r="C1138" s="31">
        <v>205.97</v>
      </c>
      <c r="D1138" s="31" t="s">
        <v>108</v>
      </c>
      <c r="E1138" s="31">
        <v>135.18700000000001</v>
      </c>
      <c r="F1138" s="31">
        <v>58.4422</v>
      </c>
      <c r="G1138" s="31">
        <v>184.83150000000001</v>
      </c>
      <c r="H1138" s="31">
        <v>17.4618</v>
      </c>
      <c r="I1138" s="31">
        <v>1337.7660000000001</v>
      </c>
      <c r="J1138" s="31">
        <v>2002.423</v>
      </c>
      <c r="K1138" s="31">
        <v>1072.711</v>
      </c>
      <c r="L1138" s="31" t="s">
        <v>108</v>
      </c>
      <c r="M1138" s="31" t="s">
        <v>108</v>
      </c>
      <c r="N1138" s="31" t="s">
        <v>108</v>
      </c>
      <c r="O1138" s="31" t="s">
        <v>108</v>
      </c>
      <c r="P1138" s="31" t="s">
        <v>108</v>
      </c>
      <c r="Q1138" s="31" t="s">
        <v>108</v>
      </c>
      <c r="R1138" s="31">
        <v>92.71</v>
      </c>
      <c r="S1138" s="31" t="s">
        <v>108</v>
      </c>
    </row>
    <row r="1139" spans="1:19" x14ac:dyDescent="0.35">
      <c r="A1139" s="2">
        <v>34463</v>
      </c>
      <c r="B1139" s="31" t="s">
        <v>108</v>
      </c>
      <c r="C1139" s="31">
        <v>209.75899999999999</v>
      </c>
      <c r="D1139" s="31" t="s">
        <v>108</v>
      </c>
      <c r="E1139" s="31">
        <v>138.16130000000001</v>
      </c>
      <c r="F1139" s="31">
        <v>58.1083</v>
      </c>
      <c r="G1139" s="31">
        <v>183.447</v>
      </c>
      <c r="H1139" s="31">
        <v>17.4331</v>
      </c>
      <c r="I1139" s="31">
        <v>1340.145</v>
      </c>
      <c r="J1139" s="31">
        <v>1987.905</v>
      </c>
      <c r="K1139" s="31">
        <v>1070.56</v>
      </c>
      <c r="L1139" s="31" t="s">
        <v>108</v>
      </c>
      <c r="M1139" s="31" t="s">
        <v>108</v>
      </c>
      <c r="N1139" s="31" t="s">
        <v>108</v>
      </c>
      <c r="O1139" s="31" t="s">
        <v>108</v>
      </c>
      <c r="P1139" s="31" t="s">
        <v>108</v>
      </c>
      <c r="Q1139" s="31" t="s">
        <v>108</v>
      </c>
      <c r="R1139" s="31">
        <v>92.47</v>
      </c>
      <c r="S1139" s="31" t="s">
        <v>108</v>
      </c>
    </row>
    <row r="1140" spans="1:19" x14ac:dyDescent="0.35">
      <c r="A1140" s="2">
        <v>34464</v>
      </c>
      <c r="B1140" s="31" t="s">
        <v>108</v>
      </c>
      <c r="C1140" s="31">
        <v>207.09700000000001</v>
      </c>
      <c r="D1140" s="31" t="s">
        <v>108</v>
      </c>
      <c r="E1140" s="31">
        <v>135.96600000000001</v>
      </c>
      <c r="F1140" s="31">
        <v>57.729399999999998</v>
      </c>
      <c r="G1140" s="31">
        <v>183.5855</v>
      </c>
      <c r="H1140" s="31">
        <v>17.303999999999998</v>
      </c>
      <c r="I1140" s="31">
        <v>1341.096</v>
      </c>
      <c r="J1140" s="31">
        <v>2009.077</v>
      </c>
      <c r="K1140" s="31">
        <v>1078.2570000000001</v>
      </c>
      <c r="L1140" s="31" t="s">
        <v>108</v>
      </c>
      <c r="M1140" s="31" t="s">
        <v>108</v>
      </c>
      <c r="N1140" s="31" t="s">
        <v>108</v>
      </c>
      <c r="O1140" s="31" t="s">
        <v>108</v>
      </c>
      <c r="P1140" s="31" t="s">
        <v>108</v>
      </c>
      <c r="Q1140" s="31" t="s">
        <v>108</v>
      </c>
      <c r="R1140" s="31">
        <v>93.5</v>
      </c>
      <c r="S1140" s="31" t="s">
        <v>108</v>
      </c>
    </row>
    <row r="1141" spans="1:19" x14ac:dyDescent="0.35">
      <c r="A1141" s="2">
        <v>34465</v>
      </c>
      <c r="B1141" s="31" t="s">
        <v>108</v>
      </c>
      <c r="C1141" s="31">
        <v>204.922</v>
      </c>
      <c r="D1141" s="31" t="s">
        <v>108</v>
      </c>
      <c r="E1141" s="31">
        <v>138.79859999999999</v>
      </c>
      <c r="F1141" s="31">
        <v>58.177300000000002</v>
      </c>
      <c r="G1141" s="31">
        <v>184.69309999999999</v>
      </c>
      <c r="H1141" s="31">
        <v>17.863600000000002</v>
      </c>
      <c r="I1141" s="31">
        <v>1342.7619999999999</v>
      </c>
      <c r="J1141" s="31">
        <v>1997.5840000000001</v>
      </c>
      <c r="K1141" s="31">
        <v>1079.163</v>
      </c>
      <c r="L1141" s="31" t="s">
        <v>108</v>
      </c>
      <c r="M1141" s="31" t="s">
        <v>108</v>
      </c>
      <c r="N1141" s="31" t="s">
        <v>108</v>
      </c>
      <c r="O1141" s="31" t="s">
        <v>108</v>
      </c>
      <c r="P1141" s="31" t="s">
        <v>108</v>
      </c>
      <c r="Q1141" s="31" t="s">
        <v>108</v>
      </c>
      <c r="R1141" s="31">
        <v>93.33</v>
      </c>
      <c r="S1141" s="31" t="s">
        <v>108</v>
      </c>
    </row>
    <row r="1142" spans="1:19" x14ac:dyDescent="0.35">
      <c r="A1142" s="2">
        <v>34466</v>
      </c>
      <c r="B1142" s="31" t="s">
        <v>108</v>
      </c>
      <c r="C1142" s="31">
        <v>207.75200000000001</v>
      </c>
      <c r="D1142" s="31" t="s">
        <v>108</v>
      </c>
      <c r="E1142" s="31">
        <v>138.9402</v>
      </c>
      <c r="F1142" s="31">
        <v>57.8902</v>
      </c>
      <c r="G1142" s="31">
        <v>185.03919999999999</v>
      </c>
      <c r="H1142" s="31">
        <v>18.480499999999999</v>
      </c>
      <c r="I1142" s="31">
        <v>1343.356</v>
      </c>
      <c r="J1142" s="31">
        <v>2001.818</v>
      </c>
      <c r="K1142" s="31">
        <v>1079.163</v>
      </c>
      <c r="L1142" s="31" t="s">
        <v>108</v>
      </c>
      <c r="M1142" s="31" t="s">
        <v>108</v>
      </c>
      <c r="N1142" s="31" t="s">
        <v>108</v>
      </c>
      <c r="O1142" s="31" t="s">
        <v>108</v>
      </c>
      <c r="P1142" s="31" t="s">
        <v>108</v>
      </c>
      <c r="Q1142" s="31" t="s">
        <v>108</v>
      </c>
      <c r="R1142" s="31">
        <v>93.11</v>
      </c>
      <c r="S1142" s="31" t="s">
        <v>108</v>
      </c>
    </row>
    <row r="1143" spans="1:19" x14ac:dyDescent="0.35">
      <c r="A1143" s="2">
        <v>34467</v>
      </c>
      <c r="B1143" s="31" t="s">
        <v>108</v>
      </c>
      <c r="C1143" s="31">
        <v>210.48</v>
      </c>
      <c r="D1143" s="31" t="s">
        <v>108</v>
      </c>
      <c r="E1143" s="31">
        <v>144.1806</v>
      </c>
      <c r="F1143" s="31">
        <v>57.995800000000003</v>
      </c>
      <c r="G1143" s="31">
        <v>184.27770000000001</v>
      </c>
      <c r="H1143" s="31">
        <v>18.279599999999999</v>
      </c>
      <c r="I1143" s="31">
        <v>1346.924</v>
      </c>
      <c r="J1143" s="31">
        <v>2011.4960000000001</v>
      </c>
      <c r="K1143" s="31">
        <v>1081.54</v>
      </c>
      <c r="L1143" s="31" t="s">
        <v>108</v>
      </c>
      <c r="M1143" s="31" t="s">
        <v>108</v>
      </c>
      <c r="N1143" s="31" t="s">
        <v>108</v>
      </c>
      <c r="O1143" s="31" t="s">
        <v>108</v>
      </c>
      <c r="P1143" s="31" t="s">
        <v>108</v>
      </c>
      <c r="Q1143" s="31" t="s">
        <v>108</v>
      </c>
      <c r="R1143" s="31">
        <v>93.3</v>
      </c>
      <c r="S1143" s="31" t="s">
        <v>108</v>
      </c>
    </row>
    <row r="1144" spans="1:19" x14ac:dyDescent="0.35">
      <c r="A1144" s="2">
        <v>34470</v>
      </c>
      <c r="B1144" s="31" t="s">
        <v>108</v>
      </c>
      <c r="C1144" s="31">
        <v>209.42099999999999</v>
      </c>
      <c r="D1144" s="31" t="s">
        <v>108</v>
      </c>
      <c r="E1144" s="31">
        <v>144.4639</v>
      </c>
      <c r="F1144" s="31">
        <v>58.3429</v>
      </c>
      <c r="G1144" s="31">
        <v>187.87739999999999</v>
      </c>
      <c r="H1144" s="31">
        <v>18.3657</v>
      </c>
      <c r="I1144" s="31">
        <v>1349.3030000000001</v>
      </c>
      <c r="J1144" s="31">
        <v>2019.36</v>
      </c>
      <c r="K1144" s="31">
        <v>1088.671</v>
      </c>
      <c r="L1144" s="31" t="s">
        <v>108</v>
      </c>
      <c r="M1144" s="31" t="s">
        <v>108</v>
      </c>
      <c r="N1144" s="31" t="s">
        <v>108</v>
      </c>
      <c r="O1144" s="31" t="s">
        <v>108</v>
      </c>
      <c r="P1144" s="31" t="s">
        <v>108</v>
      </c>
      <c r="Q1144" s="31" t="s">
        <v>108</v>
      </c>
      <c r="R1144" s="31">
        <v>93.42</v>
      </c>
      <c r="S1144" s="31" t="s">
        <v>108</v>
      </c>
    </row>
    <row r="1145" spans="1:19" x14ac:dyDescent="0.35">
      <c r="A1145" s="2">
        <v>34471</v>
      </c>
      <c r="B1145" s="31" t="s">
        <v>108</v>
      </c>
      <c r="C1145" s="31">
        <v>206.69399999999999</v>
      </c>
      <c r="D1145" s="31" t="s">
        <v>108</v>
      </c>
      <c r="E1145" s="31">
        <v>147.3673</v>
      </c>
      <c r="F1145" s="31">
        <v>58.086399999999998</v>
      </c>
      <c r="G1145" s="31">
        <v>188.43119999999999</v>
      </c>
      <c r="H1145" s="31">
        <v>18.035699999999999</v>
      </c>
      <c r="I1145" s="31">
        <v>1345.14</v>
      </c>
      <c r="J1145" s="31">
        <v>2039.3219999999999</v>
      </c>
      <c r="K1145" s="31">
        <v>1087.539</v>
      </c>
      <c r="L1145" s="31" t="s">
        <v>108</v>
      </c>
      <c r="M1145" s="31" t="s">
        <v>108</v>
      </c>
      <c r="N1145" s="31" t="s">
        <v>108</v>
      </c>
      <c r="O1145" s="31" t="s">
        <v>108</v>
      </c>
      <c r="P1145" s="31" t="s">
        <v>108</v>
      </c>
      <c r="Q1145" s="31" t="s">
        <v>108</v>
      </c>
      <c r="R1145" s="31">
        <v>93.31</v>
      </c>
      <c r="S1145" s="31" t="s">
        <v>108</v>
      </c>
    </row>
    <row r="1146" spans="1:19" x14ac:dyDescent="0.35">
      <c r="A1146" s="2">
        <v>34472</v>
      </c>
      <c r="B1146" s="31" t="s">
        <v>108</v>
      </c>
      <c r="C1146" s="31">
        <v>210.072</v>
      </c>
      <c r="D1146" s="31" t="s">
        <v>108</v>
      </c>
      <c r="E1146" s="31">
        <v>148.92519999999999</v>
      </c>
      <c r="F1146" s="31">
        <v>58.161799999999999</v>
      </c>
      <c r="G1146" s="31">
        <v>194.38460000000001</v>
      </c>
      <c r="H1146" s="31">
        <v>18.007000000000001</v>
      </c>
      <c r="I1146" s="31">
        <v>1348.114</v>
      </c>
      <c r="J1146" s="31">
        <v>2046.58</v>
      </c>
      <c r="K1146" s="31">
        <v>1090.143</v>
      </c>
      <c r="L1146" s="31" t="s">
        <v>108</v>
      </c>
      <c r="M1146" s="31" t="s">
        <v>108</v>
      </c>
      <c r="N1146" s="31" t="s">
        <v>108</v>
      </c>
      <c r="O1146" s="31" t="s">
        <v>108</v>
      </c>
      <c r="P1146" s="31" t="s">
        <v>108</v>
      </c>
      <c r="Q1146" s="31" t="s">
        <v>108</v>
      </c>
      <c r="R1146" s="31">
        <v>92.51</v>
      </c>
      <c r="S1146" s="31" t="s">
        <v>108</v>
      </c>
    </row>
    <row r="1147" spans="1:19" x14ac:dyDescent="0.35">
      <c r="A1147" s="2">
        <v>34473</v>
      </c>
      <c r="B1147" s="31" t="s">
        <v>108</v>
      </c>
      <c r="C1147" s="31">
        <v>213.41</v>
      </c>
      <c r="D1147" s="31" t="s">
        <v>108</v>
      </c>
      <c r="E1147" s="31">
        <v>147.79220000000001</v>
      </c>
      <c r="F1147" s="31">
        <v>58.0411</v>
      </c>
      <c r="G1147" s="31">
        <v>192.23859999999999</v>
      </c>
      <c r="H1147" s="31">
        <v>18.064399999999999</v>
      </c>
      <c r="I1147" s="31">
        <v>1348.471</v>
      </c>
      <c r="J1147" s="31">
        <v>2057.4690000000001</v>
      </c>
      <c r="K1147" s="31">
        <v>1091.1610000000001</v>
      </c>
      <c r="L1147" s="31" t="s">
        <v>108</v>
      </c>
      <c r="M1147" s="31" t="s">
        <v>108</v>
      </c>
      <c r="N1147" s="31" t="s">
        <v>108</v>
      </c>
      <c r="O1147" s="31" t="s">
        <v>108</v>
      </c>
      <c r="P1147" s="31" t="s">
        <v>108</v>
      </c>
      <c r="Q1147" s="31" t="s">
        <v>108</v>
      </c>
      <c r="R1147" s="31">
        <v>92.61</v>
      </c>
      <c r="S1147" s="31" t="s">
        <v>108</v>
      </c>
    </row>
    <row r="1148" spans="1:19" x14ac:dyDescent="0.35">
      <c r="A1148" s="2">
        <v>34474</v>
      </c>
      <c r="B1148" s="31" t="s">
        <v>108</v>
      </c>
      <c r="C1148" s="31">
        <v>215.364</v>
      </c>
      <c r="D1148" s="31" t="s">
        <v>108</v>
      </c>
      <c r="E1148" s="31">
        <v>145.10120000000001</v>
      </c>
      <c r="F1148" s="31">
        <v>58.72</v>
      </c>
      <c r="G1148" s="31">
        <v>194.523</v>
      </c>
      <c r="H1148" s="31">
        <v>18.179200000000002</v>
      </c>
      <c r="I1148" s="31">
        <v>1350.136</v>
      </c>
      <c r="J1148" s="31">
        <v>2051.42</v>
      </c>
      <c r="K1148" s="31">
        <v>1083.125</v>
      </c>
      <c r="L1148" s="31" t="s">
        <v>108</v>
      </c>
      <c r="M1148" s="31" t="s">
        <v>108</v>
      </c>
      <c r="N1148" s="31" t="s">
        <v>108</v>
      </c>
      <c r="O1148" s="31" t="s">
        <v>108</v>
      </c>
      <c r="P1148" s="31" t="s">
        <v>108</v>
      </c>
      <c r="Q1148" s="31" t="s">
        <v>108</v>
      </c>
      <c r="R1148" s="31">
        <v>92.24</v>
      </c>
      <c r="S1148" s="31" t="s">
        <v>108</v>
      </c>
    </row>
    <row r="1149" spans="1:19" x14ac:dyDescent="0.35">
      <c r="A1149" s="2">
        <v>34477</v>
      </c>
      <c r="B1149" s="31" t="s">
        <v>108</v>
      </c>
      <c r="C1149" s="31">
        <v>213.24700000000001</v>
      </c>
      <c r="D1149" s="31" t="s">
        <v>108</v>
      </c>
      <c r="E1149" s="31">
        <v>150.62479999999999</v>
      </c>
      <c r="F1149" s="31">
        <v>59.278300000000002</v>
      </c>
      <c r="G1149" s="31">
        <v>202.76079999999999</v>
      </c>
      <c r="H1149" s="31">
        <v>20.044499999999999</v>
      </c>
      <c r="I1149" s="31">
        <v>1346.0920000000001</v>
      </c>
      <c r="J1149" s="31">
        <v>2029.038</v>
      </c>
      <c r="K1149" s="31">
        <v>1083.125</v>
      </c>
      <c r="L1149" s="31" t="s">
        <v>108</v>
      </c>
      <c r="M1149" s="31" t="s">
        <v>108</v>
      </c>
      <c r="N1149" s="31" t="s">
        <v>108</v>
      </c>
      <c r="O1149" s="31" t="s">
        <v>108</v>
      </c>
      <c r="P1149" s="31" t="s">
        <v>108</v>
      </c>
      <c r="Q1149" s="31" t="s">
        <v>108</v>
      </c>
      <c r="R1149" s="31">
        <v>92.24</v>
      </c>
      <c r="S1149" s="31" t="s">
        <v>108</v>
      </c>
    </row>
    <row r="1150" spans="1:19" x14ac:dyDescent="0.35">
      <c r="A1150" s="2">
        <v>34478</v>
      </c>
      <c r="B1150" s="31" t="s">
        <v>108</v>
      </c>
      <c r="C1150" s="31">
        <v>211.578</v>
      </c>
      <c r="D1150" s="31" t="s">
        <v>108</v>
      </c>
      <c r="E1150" s="31">
        <v>149.49180000000001</v>
      </c>
      <c r="F1150" s="31">
        <v>58.886000000000003</v>
      </c>
      <c r="G1150" s="31">
        <v>192.4462</v>
      </c>
      <c r="H1150" s="31">
        <v>19.771899999999999</v>
      </c>
      <c r="I1150" s="31">
        <v>1349.3030000000001</v>
      </c>
      <c r="J1150" s="31">
        <v>2034.482</v>
      </c>
      <c r="K1150" s="31">
        <v>1070.56</v>
      </c>
      <c r="L1150" s="31" t="s">
        <v>108</v>
      </c>
      <c r="M1150" s="31" t="s">
        <v>108</v>
      </c>
      <c r="N1150" s="31" t="s">
        <v>108</v>
      </c>
      <c r="O1150" s="31" t="s">
        <v>108</v>
      </c>
      <c r="P1150" s="31" t="s">
        <v>108</v>
      </c>
      <c r="Q1150" s="31" t="s">
        <v>108</v>
      </c>
      <c r="R1150" s="31">
        <v>92.75</v>
      </c>
      <c r="S1150" s="31" t="s">
        <v>108</v>
      </c>
    </row>
    <row r="1151" spans="1:19" x14ac:dyDescent="0.35">
      <c r="A1151" s="2">
        <v>34479</v>
      </c>
      <c r="B1151" s="31" t="s">
        <v>108</v>
      </c>
      <c r="C1151" s="31">
        <v>211.53800000000001</v>
      </c>
      <c r="D1151" s="31" t="s">
        <v>108</v>
      </c>
      <c r="E1151" s="31">
        <v>146.30510000000001</v>
      </c>
      <c r="F1151" s="31">
        <v>58.825600000000001</v>
      </c>
      <c r="G1151" s="31">
        <v>186.90819999999999</v>
      </c>
      <c r="H1151" s="31">
        <v>19.542300000000001</v>
      </c>
      <c r="I1151" s="31">
        <v>1351.087</v>
      </c>
      <c r="J1151" s="31">
        <v>2037.3620000000001</v>
      </c>
      <c r="K1151" s="31">
        <v>1061.9570000000001</v>
      </c>
      <c r="L1151" s="31" t="s">
        <v>108</v>
      </c>
      <c r="M1151" s="31" t="s">
        <v>108</v>
      </c>
      <c r="N1151" s="31" t="s">
        <v>108</v>
      </c>
      <c r="O1151" s="31" t="s">
        <v>108</v>
      </c>
      <c r="P1151" s="31" t="s">
        <v>108</v>
      </c>
      <c r="Q1151" s="31" t="s">
        <v>108</v>
      </c>
      <c r="R1151" s="31">
        <v>92.44</v>
      </c>
      <c r="S1151" s="31" t="s">
        <v>108</v>
      </c>
    </row>
    <row r="1152" spans="1:19" x14ac:dyDescent="0.35">
      <c r="A1152" s="2">
        <v>34480</v>
      </c>
      <c r="B1152" s="31" t="s">
        <v>108</v>
      </c>
      <c r="C1152" s="31">
        <v>210.76400000000001</v>
      </c>
      <c r="D1152" s="31" t="s">
        <v>108</v>
      </c>
      <c r="E1152" s="31">
        <v>144.4639</v>
      </c>
      <c r="F1152" s="31">
        <v>58.388100000000001</v>
      </c>
      <c r="G1152" s="31">
        <v>186.14670000000001</v>
      </c>
      <c r="H1152" s="31">
        <v>19.083100000000002</v>
      </c>
      <c r="I1152" s="31">
        <v>1355.25</v>
      </c>
      <c r="J1152" s="31">
        <v>2041.3119999999999</v>
      </c>
      <c r="K1152" s="31">
        <v>1063.316</v>
      </c>
      <c r="L1152" s="31" t="s">
        <v>108</v>
      </c>
      <c r="M1152" s="31" t="s">
        <v>108</v>
      </c>
      <c r="N1152" s="31" t="s">
        <v>108</v>
      </c>
      <c r="O1152" s="31" t="s">
        <v>108</v>
      </c>
      <c r="P1152" s="31" t="s">
        <v>108</v>
      </c>
      <c r="Q1152" s="31" t="s">
        <v>108</v>
      </c>
      <c r="R1152" s="31">
        <v>92.55</v>
      </c>
      <c r="S1152" s="31" t="s">
        <v>108</v>
      </c>
    </row>
    <row r="1153" spans="1:19" x14ac:dyDescent="0.35">
      <c r="A1153" s="2">
        <v>34481</v>
      </c>
      <c r="B1153" s="31" t="s">
        <v>108</v>
      </c>
      <c r="C1153" s="31">
        <v>213.614</v>
      </c>
      <c r="D1153" s="31" t="s">
        <v>108</v>
      </c>
      <c r="E1153" s="31">
        <v>145.95099999999999</v>
      </c>
      <c r="F1153" s="31">
        <v>58.493699999999997</v>
      </c>
      <c r="G1153" s="31">
        <v>186.63130000000001</v>
      </c>
      <c r="H1153" s="31">
        <v>19.1692</v>
      </c>
      <c r="I1153" s="31">
        <v>1354.655</v>
      </c>
      <c r="J1153" s="31">
        <v>2039.0250000000001</v>
      </c>
      <c r="K1153" s="31">
        <v>1061.165</v>
      </c>
      <c r="L1153" s="31" t="s">
        <v>108</v>
      </c>
      <c r="M1153" s="31" t="s">
        <v>108</v>
      </c>
      <c r="N1153" s="31" t="s">
        <v>108</v>
      </c>
      <c r="O1153" s="31" t="s">
        <v>108</v>
      </c>
      <c r="P1153" s="31" t="s">
        <v>108</v>
      </c>
      <c r="Q1153" s="31" t="s">
        <v>108</v>
      </c>
      <c r="R1153" s="31">
        <v>92.32</v>
      </c>
      <c r="S1153" s="31" t="s">
        <v>108</v>
      </c>
    </row>
    <row r="1154" spans="1:19" x14ac:dyDescent="0.35">
      <c r="A1154" s="2">
        <v>34484</v>
      </c>
      <c r="B1154" s="31" t="s">
        <v>108</v>
      </c>
      <c r="C1154" s="31">
        <v>213.614</v>
      </c>
      <c r="D1154" s="31" t="s">
        <v>108</v>
      </c>
      <c r="E1154" s="31">
        <v>145.95099999999999</v>
      </c>
      <c r="F1154" s="31">
        <v>58.493699999999997</v>
      </c>
      <c r="G1154" s="31">
        <v>186.63130000000001</v>
      </c>
      <c r="H1154" s="31">
        <v>19.1692</v>
      </c>
      <c r="I1154" s="31">
        <v>1351.682</v>
      </c>
      <c r="J1154" s="31">
        <v>2039.0250000000001</v>
      </c>
      <c r="K1154" s="31">
        <v>1062.6369999999999</v>
      </c>
      <c r="L1154" s="31" t="s">
        <v>108</v>
      </c>
      <c r="M1154" s="31" t="s">
        <v>108</v>
      </c>
      <c r="N1154" s="31" t="s">
        <v>108</v>
      </c>
      <c r="O1154" s="31" t="s">
        <v>108</v>
      </c>
      <c r="P1154" s="31" t="s">
        <v>108</v>
      </c>
      <c r="Q1154" s="31" t="s">
        <v>108</v>
      </c>
      <c r="R1154" s="31">
        <v>92.32</v>
      </c>
      <c r="S1154" s="31" t="s">
        <v>108</v>
      </c>
    </row>
    <row r="1155" spans="1:19" x14ac:dyDescent="0.35">
      <c r="A1155" s="2">
        <v>34485</v>
      </c>
      <c r="B1155" s="31" t="s">
        <v>108</v>
      </c>
      <c r="C1155" s="31">
        <v>217.80600000000001</v>
      </c>
      <c r="D1155" s="31" t="s">
        <v>108</v>
      </c>
      <c r="E1155" s="31">
        <v>146.94239999999999</v>
      </c>
      <c r="F1155" s="31">
        <v>58.840699999999998</v>
      </c>
      <c r="G1155" s="31">
        <v>194.10759999999999</v>
      </c>
      <c r="H1155" s="31">
        <v>19.915299999999998</v>
      </c>
      <c r="I1155" s="31">
        <v>1344.546</v>
      </c>
      <c r="J1155" s="31">
        <v>2031.0830000000001</v>
      </c>
      <c r="K1155" s="31">
        <v>1053.921</v>
      </c>
      <c r="L1155" s="31" t="s">
        <v>108</v>
      </c>
      <c r="M1155" s="31" t="s">
        <v>108</v>
      </c>
      <c r="N1155" s="31" t="s">
        <v>108</v>
      </c>
      <c r="O1155" s="31" t="s">
        <v>108</v>
      </c>
      <c r="P1155" s="31" t="s">
        <v>108</v>
      </c>
      <c r="Q1155" s="31" t="s">
        <v>108</v>
      </c>
      <c r="R1155" s="31">
        <v>92.52</v>
      </c>
      <c r="S1155" s="31" t="s">
        <v>108</v>
      </c>
    </row>
    <row r="1156" spans="1:19" x14ac:dyDescent="0.35">
      <c r="A1156" s="2">
        <v>34486</v>
      </c>
      <c r="B1156" s="31" t="s">
        <v>108</v>
      </c>
      <c r="C1156" s="31">
        <v>218.905</v>
      </c>
      <c r="D1156" s="31" t="s">
        <v>108</v>
      </c>
      <c r="E1156" s="31">
        <v>143.04750000000001</v>
      </c>
      <c r="F1156" s="31">
        <v>58.282499999999999</v>
      </c>
      <c r="G1156" s="31">
        <v>193.9691</v>
      </c>
      <c r="H1156" s="31">
        <v>19.714500000000001</v>
      </c>
      <c r="I1156" s="31">
        <v>1331.463</v>
      </c>
      <c r="J1156" s="31">
        <v>2037.192</v>
      </c>
      <c r="K1156" s="31">
        <v>1047.5820000000001</v>
      </c>
      <c r="L1156" s="31" t="s">
        <v>108</v>
      </c>
      <c r="M1156" s="31" t="s">
        <v>108</v>
      </c>
      <c r="N1156" s="31" t="s">
        <v>108</v>
      </c>
      <c r="O1156" s="31" t="s">
        <v>108</v>
      </c>
      <c r="P1156" s="31" t="s">
        <v>108</v>
      </c>
      <c r="Q1156" s="31" t="s">
        <v>108</v>
      </c>
      <c r="R1156" s="31">
        <v>92.44</v>
      </c>
      <c r="S1156" s="31" t="s">
        <v>108</v>
      </c>
    </row>
    <row r="1157" spans="1:19" x14ac:dyDescent="0.35">
      <c r="A1157" s="2">
        <v>34487</v>
      </c>
      <c r="B1157" s="31" t="s">
        <v>108</v>
      </c>
      <c r="C1157" s="31">
        <v>218.376</v>
      </c>
      <c r="D1157" s="31" t="s">
        <v>108</v>
      </c>
      <c r="E1157" s="31">
        <v>144.32220000000001</v>
      </c>
      <c r="F1157" s="31">
        <v>58.357900000000001</v>
      </c>
      <c r="G1157" s="31">
        <v>193.69220000000001</v>
      </c>
      <c r="H1157" s="31">
        <v>19.6858</v>
      </c>
      <c r="I1157" s="31">
        <v>1330.4159999999999</v>
      </c>
      <c r="J1157" s="31">
        <v>2045.7460000000001</v>
      </c>
      <c r="K1157" s="31">
        <v>1047.5820000000001</v>
      </c>
      <c r="L1157" s="31" t="s">
        <v>108</v>
      </c>
      <c r="M1157" s="31" t="s">
        <v>108</v>
      </c>
      <c r="N1157" s="31" t="s">
        <v>108</v>
      </c>
      <c r="O1157" s="31" t="s">
        <v>108</v>
      </c>
      <c r="P1157" s="31" t="s">
        <v>108</v>
      </c>
      <c r="Q1157" s="31" t="s">
        <v>108</v>
      </c>
      <c r="R1157" s="31">
        <v>92.82</v>
      </c>
      <c r="S1157" s="31" t="s">
        <v>108</v>
      </c>
    </row>
    <row r="1158" spans="1:19" x14ac:dyDescent="0.35">
      <c r="A1158" s="2">
        <v>34488</v>
      </c>
      <c r="B1158" s="31" t="s">
        <v>108</v>
      </c>
      <c r="C1158" s="31">
        <v>216.50399999999999</v>
      </c>
      <c r="D1158" s="31" t="s">
        <v>108</v>
      </c>
      <c r="E1158" s="31">
        <v>146.02180000000001</v>
      </c>
      <c r="F1158" s="31">
        <v>57.814799999999998</v>
      </c>
      <c r="G1158" s="31">
        <v>189.6771</v>
      </c>
      <c r="H1158" s="31">
        <v>19.542300000000001</v>
      </c>
      <c r="I1158" s="31">
        <v>1324.989</v>
      </c>
      <c r="J1158" s="31">
        <v>2058.576</v>
      </c>
      <c r="K1158" s="31">
        <v>1060.6869999999999</v>
      </c>
      <c r="L1158" s="31" t="s">
        <v>108</v>
      </c>
      <c r="M1158" s="31" t="s">
        <v>108</v>
      </c>
      <c r="N1158" s="31" t="s">
        <v>108</v>
      </c>
      <c r="O1158" s="31" t="s">
        <v>108</v>
      </c>
      <c r="P1158" s="31" t="s">
        <v>108</v>
      </c>
      <c r="Q1158" s="31" t="s">
        <v>108</v>
      </c>
      <c r="R1158" s="31">
        <v>93.42</v>
      </c>
      <c r="S1158" s="31" t="s">
        <v>108</v>
      </c>
    </row>
    <row r="1159" spans="1:19" x14ac:dyDescent="0.35">
      <c r="A1159" s="2">
        <v>34491</v>
      </c>
      <c r="B1159" s="31" t="s">
        <v>108</v>
      </c>
      <c r="C1159" s="31">
        <v>215.24199999999999</v>
      </c>
      <c r="D1159" s="31" t="s">
        <v>108</v>
      </c>
      <c r="E1159" s="31">
        <v>144.393</v>
      </c>
      <c r="F1159" s="31">
        <v>57.769500000000001</v>
      </c>
      <c r="G1159" s="31">
        <v>182.54689999999999</v>
      </c>
      <c r="H1159" s="31">
        <v>18.738800000000001</v>
      </c>
      <c r="I1159" s="31">
        <v>1321.8889999999999</v>
      </c>
      <c r="J1159" s="31">
        <v>2069.5740000000001</v>
      </c>
      <c r="K1159" s="31">
        <v>1058.6980000000001</v>
      </c>
      <c r="L1159" s="31" t="s">
        <v>108</v>
      </c>
      <c r="M1159" s="31" t="s">
        <v>108</v>
      </c>
      <c r="N1159" s="31" t="s">
        <v>108</v>
      </c>
      <c r="O1159" s="31" t="s">
        <v>108</v>
      </c>
      <c r="P1159" s="31" t="s">
        <v>108</v>
      </c>
      <c r="Q1159" s="31" t="s">
        <v>108</v>
      </c>
      <c r="R1159" s="31">
        <v>93.39</v>
      </c>
      <c r="S1159" s="31" t="s">
        <v>108</v>
      </c>
    </row>
    <row r="1160" spans="1:19" x14ac:dyDescent="0.35">
      <c r="A1160" s="2">
        <v>34492</v>
      </c>
      <c r="B1160" s="31" t="s">
        <v>108</v>
      </c>
      <c r="C1160" s="31">
        <v>209.01400000000001</v>
      </c>
      <c r="D1160" s="31" t="s">
        <v>108</v>
      </c>
      <c r="E1160" s="31">
        <v>151.2621</v>
      </c>
      <c r="F1160" s="31">
        <v>57.860100000000003</v>
      </c>
      <c r="G1160" s="31">
        <v>182.893</v>
      </c>
      <c r="H1160" s="31">
        <v>18.911000000000001</v>
      </c>
      <c r="I1160" s="31">
        <v>1314.713</v>
      </c>
      <c r="J1160" s="31">
        <v>2064.6860000000001</v>
      </c>
      <c r="K1160" s="31">
        <v>1054.3710000000001</v>
      </c>
      <c r="L1160" s="31" t="s">
        <v>108</v>
      </c>
      <c r="M1160" s="31" t="s">
        <v>108</v>
      </c>
      <c r="N1160" s="31" t="s">
        <v>108</v>
      </c>
      <c r="O1160" s="31" t="s">
        <v>108</v>
      </c>
      <c r="P1160" s="31" t="s">
        <v>108</v>
      </c>
      <c r="Q1160" s="31" t="s">
        <v>108</v>
      </c>
      <c r="R1160" s="31">
        <v>93.08</v>
      </c>
      <c r="S1160" s="31" t="s">
        <v>108</v>
      </c>
    </row>
    <row r="1161" spans="1:19" x14ac:dyDescent="0.35">
      <c r="A1161" s="2">
        <v>34493</v>
      </c>
      <c r="B1161" s="31" t="s">
        <v>108</v>
      </c>
      <c r="C1161" s="31">
        <v>210.96100000000001</v>
      </c>
      <c r="D1161" s="31" t="s">
        <v>108</v>
      </c>
      <c r="E1161" s="31">
        <v>153.76990000000001</v>
      </c>
      <c r="F1161" s="31">
        <v>57.950600000000001</v>
      </c>
      <c r="G1161" s="31">
        <v>184.72040000000001</v>
      </c>
      <c r="H1161" s="31">
        <v>19.236599999999999</v>
      </c>
      <c r="I1161" s="31">
        <v>1316.3879999999999</v>
      </c>
      <c r="J1161" s="31">
        <v>2063.4639999999999</v>
      </c>
      <c r="K1161" s="31">
        <v>1062.5920000000001</v>
      </c>
      <c r="L1161" s="31" t="s">
        <v>108</v>
      </c>
      <c r="M1161" s="31" t="s">
        <v>108</v>
      </c>
      <c r="N1161" s="31" t="s">
        <v>108</v>
      </c>
      <c r="O1161" s="31" t="s">
        <v>108</v>
      </c>
      <c r="P1161" s="31" t="s">
        <v>108</v>
      </c>
      <c r="Q1161" s="31" t="s">
        <v>108</v>
      </c>
      <c r="R1161" s="31">
        <v>93.2</v>
      </c>
      <c r="S1161" s="31" t="s">
        <v>108</v>
      </c>
    </row>
    <row r="1162" spans="1:19" x14ac:dyDescent="0.35">
      <c r="A1162" s="2">
        <v>34494</v>
      </c>
      <c r="B1162" s="31" t="s">
        <v>108</v>
      </c>
      <c r="C1162" s="31">
        <v>210.334</v>
      </c>
      <c r="D1162" s="31" t="s">
        <v>108</v>
      </c>
      <c r="E1162" s="31">
        <v>155.0453</v>
      </c>
      <c r="F1162" s="31">
        <v>58.131599999999999</v>
      </c>
      <c r="G1162" s="31">
        <v>185.9023</v>
      </c>
      <c r="H1162" s="31">
        <v>18.662099999999999</v>
      </c>
      <c r="I1162" s="31">
        <v>1318.8989999999999</v>
      </c>
      <c r="J1162" s="31">
        <v>2064.0749999999998</v>
      </c>
      <c r="K1162" s="31">
        <v>1060.422</v>
      </c>
      <c r="L1162" s="31" t="s">
        <v>108</v>
      </c>
      <c r="M1162" s="31" t="s">
        <v>108</v>
      </c>
      <c r="N1162" s="31" t="s">
        <v>108</v>
      </c>
      <c r="O1162" s="31" t="s">
        <v>108</v>
      </c>
      <c r="P1162" s="31" t="s">
        <v>108</v>
      </c>
      <c r="Q1162" s="31" t="s">
        <v>108</v>
      </c>
      <c r="R1162" s="31">
        <v>93.09</v>
      </c>
      <c r="S1162" s="31" t="s">
        <v>108</v>
      </c>
    </row>
    <row r="1163" spans="1:19" x14ac:dyDescent="0.35">
      <c r="A1163" s="2">
        <v>34495</v>
      </c>
      <c r="B1163" s="31" t="s">
        <v>108</v>
      </c>
      <c r="C1163" s="31">
        <v>209.577</v>
      </c>
      <c r="D1163" s="31" t="s">
        <v>108</v>
      </c>
      <c r="E1163" s="31">
        <v>154.9177</v>
      </c>
      <c r="F1163" s="31">
        <v>58.207099999999997</v>
      </c>
      <c r="G1163" s="31">
        <v>188.7422</v>
      </c>
      <c r="H1163" s="31">
        <v>18.9849</v>
      </c>
      <c r="I1163" s="31">
        <v>1324.2809999999999</v>
      </c>
      <c r="J1163" s="31">
        <v>2057.3539999999998</v>
      </c>
      <c r="K1163" s="31">
        <v>1067.73</v>
      </c>
      <c r="L1163" s="31" t="s">
        <v>108</v>
      </c>
      <c r="M1163" s="31" t="s">
        <v>108</v>
      </c>
      <c r="N1163" s="31" t="s">
        <v>108</v>
      </c>
      <c r="O1163" s="31" t="s">
        <v>108</v>
      </c>
      <c r="P1163" s="31" t="s">
        <v>108</v>
      </c>
      <c r="Q1163" s="31" t="s">
        <v>108</v>
      </c>
      <c r="R1163" s="31">
        <v>92.97</v>
      </c>
      <c r="S1163" s="31" t="s">
        <v>108</v>
      </c>
    </row>
    <row r="1164" spans="1:19" x14ac:dyDescent="0.35">
      <c r="A1164" s="2">
        <v>34498</v>
      </c>
      <c r="B1164" s="31" t="s">
        <v>108</v>
      </c>
      <c r="C1164" s="31">
        <v>211.31</v>
      </c>
      <c r="D1164" s="31" t="s">
        <v>108</v>
      </c>
      <c r="E1164" s="31">
        <v>158.12090000000001</v>
      </c>
      <c r="F1164" s="31">
        <v>58.176900000000003</v>
      </c>
      <c r="G1164" s="31">
        <v>192.05119999999999</v>
      </c>
      <c r="H1164" s="31">
        <v>19.540700000000001</v>
      </c>
      <c r="I1164" s="31">
        <v>1316.5070000000001</v>
      </c>
      <c r="J1164" s="31">
        <v>2051.8560000000002</v>
      </c>
      <c r="K1164" s="31">
        <v>1053.5709999999999</v>
      </c>
      <c r="L1164" s="31" t="s">
        <v>108</v>
      </c>
      <c r="M1164" s="31" t="s">
        <v>108</v>
      </c>
      <c r="N1164" s="31" t="s">
        <v>108</v>
      </c>
      <c r="O1164" s="31" t="s">
        <v>108</v>
      </c>
      <c r="P1164" s="31" t="s">
        <v>108</v>
      </c>
      <c r="Q1164" s="31" t="s">
        <v>108</v>
      </c>
      <c r="R1164" s="31">
        <v>92.17</v>
      </c>
      <c r="S1164" s="31" t="s">
        <v>108</v>
      </c>
    </row>
    <row r="1165" spans="1:19" x14ac:dyDescent="0.35">
      <c r="A1165" s="2">
        <v>34499</v>
      </c>
      <c r="B1165" s="31" t="s">
        <v>108</v>
      </c>
      <c r="C1165" s="31">
        <v>212.53</v>
      </c>
      <c r="D1165" s="31" t="s">
        <v>108</v>
      </c>
      <c r="E1165" s="31">
        <v>156.13640000000001</v>
      </c>
      <c r="F1165" s="31">
        <v>58.297600000000003</v>
      </c>
      <c r="G1165" s="31">
        <v>192.3399</v>
      </c>
      <c r="H1165" s="31">
        <v>19.4846</v>
      </c>
      <c r="I1165" s="31">
        <v>1315.192</v>
      </c>
      <c r="J1165" s="31">
        <v>2062.2420000000002</v>
      </c>
      <c r="K1165" s="31">
        <v>1055.2840000000001</v>
      </c>
      <c r="L1165" s="31" t="s">
        <v>108</v>
      </c>
      <c r="M1165" s="31" t="s">
        <v>108</v>
      </c>
      <c r="N1165" s="31" t="s">
        <v>108</v>
      </c>
      <c r="O1165" s="31" t="s">
        <v>108</v>
      </c>
      <c r="P1165" s="31" t="s">
        <v>108</v>
      </c>
      <c r="Q1165" s="31" t="s">
        <v>108</v>
      </c>
      <c r="R1165" s="31">
        <v>92.17</v>
      </c>
      <c r="S1165" s="31" t="s">
        <v>108</v>
      </c>
    </row>
    <row r="1166" spans="1:19" x14ac:dyDescent="0.35">
      <c r="A1166" s="2">
        <v>34500</v>
      </c>
      <c r="B1166" s="31" t="s">
        <v>108</v>
      </c>
      <c r="C1166" s="31">
        <v>220.50399999999999</v>
      </c>
      <c r="D1166" s="31" t="s">
        <v>108</v>
      </c>
      <c r="E1166" s="31">
        <v>156.63249999999999</v>
      </c>
      <c r="F1166" s="31">
        <v>58.689900000000002</v>
      </c>
      <c r="G1166" s="31">
        <v>197.53630000000001</v>
      </c>
      <c r="H1166" s="31">
        <v>19.8217</v>
      </c>
      <c r="I1166" s="31">
        <v>1320.095</v>
      </c>
      <c r="J1166" s="31">
        <v>2048.8009999999999</v>
      </c>
      <c r="K1166" s="31">
        <v>1048.319</v>
      </c>
      <c r="L1166" s="31" t="s">
        <v>108</v>
      </c>
      <c r="M1166" s="31" t="s">
        <v>108</v>
      </c>
      <c r="N1166" s="31" t="s">
        <v>108</v>
      </c>
      <c r="O1166" s="31" t="s">
        <v>108</v>
      </c>
      <c r="P1166" s="31" t="s">
        <v>108</v>
      </c>
      <c r="Q1166" s="31" t="s">
        <v>108</v>
      </c>
      <c r="R1166" s="31">
        <v>91.82</v>
      </c>
      <c r="S1166" s="31" t="s">
        <v>108</v>
      </c>
    </row>
    <row r="1167" spans="1:19" x14ac:dyDescent="0.35">
      <c r="A1167" s="2">
        <v>34501</v>
      </c>
      <c r="B1167" s="31" t="s">
        <v>108</v>
      </c>
      <c r="C1167" s="31">
        <v>218.55199999999999</v>
      </c>
      <c r="D1167" s="31" t="s">
        <v>108</v>
      </c>
      <c r="E1167" s="31">
        <v>158.05000000000001</v>
      </c>
      <c r="F1167" s="31">
        <v>58.4636</v>
      </c>
      <c r="G1167" s="31">
        <v>196.30940000000001</v>
      </c>
      <c r="H1167" s="31">
        <v>19.5688</v>
      </c>
      <c r="I1167" s="31">
        <v>1321.8889999999999</v>
      </c>
      <c r="J1167" s="31">
        <v>2052.4670000000001</v>
      </c>
      <c r="K1167" s="31">
        <v>1043.5229999999999</v>
      </c>
      <c r="L1167" s="31" t="s">
        <v>108</v>
      </c>
      <c r="M1167" s="31" t="s">
        <v>108</v>
      </c>
      <c r="N1167" s="31" t="s">
        <v>108</v>
      </c>
      <c r="O1167" s="31" t="s">
        <v>108</v>
      </c>
      <c r="P1167" s="31" t="s">
        <v>108</v>
      </c>
      <c r="Q1167" s="31" t="s">
        <v>108</v>
      </c>
      <c r="R1167" s="31">
        <v>91.83</v>
      </c>
      <c r="S1167" s="31" t="s">
        <v>108</v>
      </c>
    </row>
    <row r="1168" spans="1:19" x14ac:dyDescent="0.35">
      <c r="A1168" s="2">
        <v>34502</v>
      </c>
      <c r="B1168" s="31" t="s">
        <v>108</v>
      </c>
      <c r="C1168" s="31">
        <v>225.06100000000001</v>
      </c>
      <c r="D1168" s="31" t="s">
        <v>108</v>
      </c>
      <c r="E1168" s="31">
        <v>161.3811</v>
      </c>
      <c r="F1168" s="31">
        <v>59.399000000000001</v>
      </c>
      <c r="G1168" s="31">
        <v>200.63980000000001</v>
      </c>
      <c r="H1168" s="31">
        <v>19.6953</v>
      </c>
      <c r="I1168" s="31">
        <v>1303.232</v>
      </c>
      <c r="J1168" s="31">
        <v>2042.691</v>
      </c>
      <c r="K1168" s="31">
        <v>1040.6690000000001</v>
      </c>
      <c r="L1168" s="31" t="s">
        <v>108</v>
      </c>
      <c r="M1168" s="31" t="s">
        <v>108</v>
      </c>
      <c r="N1168" s="31" t="s">
        <v>108</v>
      </c>
      <c r="O1168" s="31" t="s">
        <v>108</v>
      </c>
      <c r="P1168" s="31" t="s">
        <v>108</v>
      </c>
      <c r="Q1168" s="31" t="s">
        <v>108</v>
      </c>
      <c r="R1168" s="31">
        <v>90.97</v>
      </c>
      <c r="S1168" s="31" t="s">
        <v>108</v>
      </c>
    </row>
    <row r="1169" spans="1:19" x14ac:dyDescent="0.35">
      <c r="A1169" s="2">
        <v>34505</v>
      </c>
      <c r="B1169" s="31" t="s">
        <v>108</v>
      </c>
      <c r="C1169" s="31">
        <v>223.149</v>
      </c>
      <c r="D1169" s="31" t="s">
        <v>108</v>
      </c>
      <c r="E1169" s="31">
        <v>159.184</v>
      </c>
      <c r="F1169" s="31">
        <v>58.976500000000001</v>
      </c>
      <c r="G1169" s="31">
        <v>191.97909999999999</v>
      </c>
      <c r="H1169" s="31">
        <v>19.245699999999999</v>
      </c>
      <c r="I1169" s="31">
        <v>1291.75</v>
      </c>
      <c r="J1169" s="31">
        <v>2040.8579999999999</v>
      </c>
      <c r="K1169" s="31">
        <v>1032.904</v>
      </c>
      <c r="L1169" s="31" t="s">
        <v>108</v>
      </c>
      <c r="M1169" s="31" t="s">
        <v>108</v>
      </c>
      <c r="N1169" s="31" t="s">
        <v>108</v>
      </c>
      <c r="O1169" s="31" t="s">
        <v>108</v>
      </c>
      <c r="P1169" s="31" t="s">
        <v>108</v>
      </c>
      <c r="Q1169" s="31" t="s">
        <v>108</v>
      </c>
      <c r="R1169" s="31">
        <v>90.45</v>
      </c>
      <c r="S1169" s="31" t="s">
        <v>108</v>
      </c>
    </row>
    <row r="1170" spans="1:19" x14ac:dyDescent="0.35">
      <c r="A1170" s="2">
        <v>34506</v>
      </c>
      <c r="B1170" s="31" t="s">
        <v>108</v>
      </c>
      <c r="C1170" s="31">
        <v>220.179</v>
      </c>
      <c r="D1170" s="31" t="s">
        <v>108</v>
      </c>
      <c r="E1170" s="31">
        <v>158.68790000000001</v>
      </c>
      <c r="F1170" s="31">
        <v>59.791200000000003</v>
      </c>
      <c r="G1170" s="31">
        <v>188.37049999999999</v>
      </c>
      <c r="H1170" s="31">
        <v>19.1614</v>
      </c>
      <c r="I1170" s="31">
        <v>1296.056</v>
      </c>
      <c r="J1170" s="31">
        <v>2031.694</v>
      </c>
      <c r="K1170" s="31">
        <v>1032.79</v>
      </c>
      <c r="L1170" s="31" t="s">
        <v>108</v>
      </c>
      <c r="M1170" s="31" t="s">
        <v>108</v>
      </c>
      <c r="N1170" s="31" t="s">
        <v>108</v>
      </c>
      <c r="O1170" s="31" t="s">
        <v>108</v>
      </c>
      <c r="P1170" s="31" t="s">
        <v>108</v>
      </c>
      <c r="Q1170" s="31" t="s">
        <v>108</v>
      </c>
      <c r="R1170" s="31">
        <v>89.85</v>
      </c>
      <c r="S1170" s="31" t="s">
        <v>108</v>
      </c>
    </row>
    <row r="1171" spans="1:19" x14ac:dyDescent="0.35">
      <c r="A1171" s="2">
        <v>34507</v>
      </c>
      <c r="B1171" s="31" t="s">
        <v>108</v>
      </c>
      <c r="C1171" s="31">
        <v>218.67400000000001</v>
      </c>
      <c r="D1171" s="31" t="s">
        <v>108</v>
      </c>
      <c r="E1171" s="31">
        <v>161.02680000000001</v>
      </c>
      <c r="F1171" s="31">
        <v>59.052</v>
      </c>
      <c r="G1171" s="31">
        <v>184.3288</v>
      </c>
      <c r="H1171" s="31">
        <v>18.220199999999998</v>
      </c>
      <c r="I1171" s="31">
        <v>1302.2750000000001</v>
      </c>
      <c r="J1171" s="31">
        <v>2045.7460000000001</v>
      </c>
      <c r="K1171" s="31">
        <v>1052.6579999999999</v>
      </c>
      <c r="L1171" s="31" t="s">
        <v>108</v>
      </c>
      <c r="M1171" s="31" t="s">
        <v>108</v>
      </c>
      <c r="N1171" s="31" t="s">
        <v>108</v>
      </c>
      <c r="O1171" s="31" t="s">
        <v>108</v>
      </c>
      <c r="P1171" s="31" t="s">
        <v>108</v>
      </c>
      <c r="Q1171" s="31" t="s">
        <v>108</v>
      </c>
      <c r="R1171" s="31">
        <v>90.49</v>
      </c>
      <c r="S1171" s="31" t="s">
        <v>108</v>
      </c>
    </row>
    <row r="1172" spans="1:19" x14ac:dyDescent="0.35">
      <c r="A1172" s="2">
        <v>34508</v>
      </c>
      <c r="B1172" s="31" t="s">
        <v>108</v>
      </c>
      <c r="C1172" s="31">
        <v>222.49799999999999</v>
      </c>
      <c r="D1172" s="31" t="s">
        <v>108</v>
      </c>
      <c r="E1172" s="31">
        <v>160.88509999999999</v>
      </c>
      <c r="F1172" s="31">
        <v>59.067100000000003</v>
      </c>
      <c r="G1172" s="31">
        <v>183.6071</v>
      </c>
      <c r="H1172" s="31">
        <v>18.487100000000002</v>
      </c>
      <c r="I1172" s="31">
        <v>1306.9390000000001</v>
      </c>
      <c r="J1172" s="31">
        <v>2048.8009999999999</v>
      </c>
      <c r="K1172" s="31">
        <v>1055.855</v>
      </c>
      <c r="L1172" s="31" t="s">
        <v>108</v>
      </c>
      <c r="M1172" s="31" t="s">
        <v>108</v>
      </c>
      <c r="N1172" s="31" t="s">
        <v>108</v>
      </c>
      <c r="O1172" s="31" t="s">
        <v>108</v>
      </c>
      <c r="P1172" s="31" t="s">
        <v>108</v>
      </c>
      <c r="Q1172" s="31" t="s">
        <v>108</v>
      </c>
      <c r="R1172" s="31">
        <v>90.36</v>
      </c>
      <c r="S1172" s="31" t="s">
        <v>108</v>
      </c>
    </row>
    <row r="1173" spans="1:19" x14ac:dyDescent="0.35">
      <c r="A1173" s="2">
        <v>34509</v>
      </c>
      <c r="B1173" s="31" t="s">
        <v>108</v>
      </c>
      <c r="C1173" s="31">
        <v>220.667</v>
      </c>
      <c r="D1173" s="31" t="s">
        <v>108</v>
      </c>
      <c r="E1173" s="31">
        <v>159.255</v>
      </c>
      <c r="F1173" s="31">
        <v>59.278300000000002</v>
      </c>
      <c r="G1173" s="31">
        <v>184.7619</v>
      </c>
      <c r="H1173" s="31">
        <v>18.290500000000002</v>
      </c>
      <c r="I1173" s="31">
        <v>1315.3109999999999</v>
      </c>
      <c r="J1173" s="31">
        <v>2032.9159999999999</v>
      </c>
      <c r="K1173" s="31">
        <v>1052.3150000000001</v>
      </c>
      <c r="L1173" s="31" t="s">
        <v>108</v>
      </c>
      <c r="M1173" s="31" t="s">
        <v>108</v>
      </c>
      <c r="N1173" s="31" t="s">
        <v>108</v>
      </c>
      <c r="O1173" s="31" t="s">
        <v>108</v>
      </c>
      <c r="P1173" s="31" t="s">
        <v>108</v>
      </c>
      <c r="Q1173" s="31" t="s">
        <v>108</v>
      </c>
      <c r="R1173" s="31">
        <v>89.6</v>
      </c>
      <c r="S1173" s="31" t="s">
        <v>108</v>
      </c>
    </row>
    <row r="1174" spans="1:19" x14ac:dyDescent="0.35">
      <c r="A1174" s="2">
        <v>34512</v>
      </c>
      <c r="B1174" s="31" t="s">
        <v>108</v>
      </c>
      <c r="C1174" s="31">
        <v>217.006</v>
      </c>
      <c r="D1174" s="31" t="s">
        <v>108</v>
      </c>
      <c r="E1174" s="31">
        <v>157.83750000000001</v>
      </c>
      <c r="F1174" s="31">
        <v>58.297600000000003</v>
      </c>
      <c r="G1174" s="31">
        <v>181.51410000000001</v>
      </c>
      <c r="H1174" s="31">
        <v>17.953299999999999</v>
      </c>
      <c r="I1174" s="31">
        <v>1320.5740000000001</v>
      </c>
      <c r="J1174" s="31">
        <v>2040.2470000000001</v>
      </c>
      <c r="K1174" s="31">
        <v>1054.942</v>
      </c>
      <c r="L1174" s="31" t="s">
        <v>108</v>
      </c>
      <c r="M1174" s="31" t="s">
        <v>108</v>
      </c>
      <c r="N1174" s="31" t="s">
        <v>108</v>
      </c>
      <c r="O1174" s="31" t="s">
        <v>108</v>
      </c>
      <c r="P1174" s="31" t="s">
        <v>108</v>
      </c>
      <c r="Q1174" s="31" t="s">
        <v>108</v>
      </c>
      <c r="R1174" s="31">
        <v>89.6</v>
      </c>
      <c r="S1174" s="31" t="s">
        <v>108</v>
      </c>
    </row>
    <row r="1175" spans="1:19" x14ac:dyDescent="0.35">
      <c r="A1175" s="2">
        <v>34513</v>
      </c>
      <c r="B1175" s="31" t="s">
        <v>108</v>
      </c>
      <c r="C1175" s="31">
        <v>220.99299999999999</v>
      </c>
      <c r="D1175" s="31" t="s">
        <v>108</v>
      </c>
      <c r="E1175" s="31">
        <v>151.3879</v>
      </c>
      <c r="F1175" s="31">
        <v>58.523899999999998</v>
      </c>
      <c r="G1175" s="31">
        <v>189.52529999999999</v>
      </c>
      <c r="H1175" s="31">
        <v>17.967400000000001</v>
      </c>
      <c r="I1175" s="31">
        <v>1308.135</v>
      </c>
      <c r="J1175" s="31">
        <v>2026.806</v>
      </c>
      <c r="K1175" s="31">
        <v>1057.568</v>
      </c>
      <c r="L1175" s="31" t="s">
        <v>108</v>
      </c>
      <c r="M1175" s="31" t="s">
        <v>108</v>
      </c>
      <c r="N1175" s="31" t="s">
        <v>108</v>
      </c>
      <c r="O1175" s="31" t="s">
        <v>108</v>
      </c>
      <c r="P1175" s="31" t="s">
        <v>108</v>
      </c>
      <c r="Q1175" s="31" t="s">
        <v>108</v>
      </c>
      <c r="R1175" s="31">
        <v>89.38</v>
      </c>
      <c r="S1175" s="31" t="s">
        <v>108</v>
      </c>
    </row>
    <row r="1176" spans="1:19" x14ac:dyDescent="0.35">
      <c r="A1176" s="2">
        <v>34514</v>
      </c>
      <c r="B1176" s="31" t="s">
        <v>108</v>
      </c>
      <c r="C1176" s="31">
        <v>215.17500000000001</v>
      </c>
      <c r="D1176" s="31" t="s">
        <v>108</v>
      </c>
      <c r="E1176" s="31">
        <v>151.81309999999999</v>
      </c>
      <c r="F1176" s="31">
        <v>58.282499999999999</v>
      </c>
      <c r="G1176" s="31">
        <v>183.3185</v>
      </c>
      <c r="H1176" s="31">
        <v>17.939299999999999</v>
      </c>
      <c r="I1176" s="31">
        <v>1312.8</v>
      </c>
      <c r="J1176" s="31">
        <v>2029.8610000000001</v>
      </c>
      <c r="K1176" s="31">
        <v>1058.71</v>
      </c>
      <c r="L1176" s="31" t="s">
        <v>108</v>
      </c>
      <c r="M1176" s="31" t="s">
        <v>108</v>
      </c>
      <c r="N1176" s="31" t="s">
        <v>108</v>
      </c>
      <c r="O1176" s="31" t="s">
        <v>108</v>
      </c>
      <c r="P1176" s="31" t="s">
        <v>108</v>
      </c>
      <c r="Q1176" s="31" t="s">
        <v>108</v>
      </c>
      <c r="R1176" s="31">
        <v>89.47</v>
      </c>
      <c r="S1176" s="31" t="s">
        <v>108</v>
      </c>
    </row>
    <row r="1177" spans="1:19" x14ac:dyDescent="0.35">
      <c r="A1177" s="2">
        <v>34515</v>
      </c>
      <c r="B1177" s="31" t="s">
        <v>108</v>
      </c>
      <c r="C1177" s="31">
        <v>218.023</v>
      </c>
      <c r="D1177" s="31" t="s">
        <v>108</v>
      </c>
      <c r="E1177" s="31">
        <v>153.44319999999999</v>
      </c>
      <c r="F1177" s="31">
        <v>58.433399999999999</v>
      </c>
      <c r="G1177" s="31">
        <v>181.51419999999999</v>
      </c>
      <c r="H1177" s="31">
        <v>18.332599999999999</v>
      </c>
      <c r="I1177" s="31">
        <v>1308.8530000000001</v>
      </c>
      <c r="J1177" s="31">
        <v>2014.586</v>
      </c>
      <c r="K1177" s="31">
        <v>1048.319</v>
      </c>
      <c r="L1177" s="31" t="s">
        <v>108</v>
      </c>
      <c r="M1177" s="31" t="s">
        <v>108</v>
      </c>
      <c r="N1177" s="31" t="s">
        <v>108</v>
      </c>
      <c r="O1177" s="31" t="s">
        <v>108</v>
      </c>
      <c r="P1177" s="31" t="s">
        <v>108</v>
      </c>
      <c r="Q1177" s="31" t="s">
        <v>108</v>
      </c>
      <c r="R1177" s="31">
        <v>89.62</v>
      </c>
      <c r="S1177" s="31" t="s">
        <v>108</v>
      </c>
    </row>
    <row r="1178" spans="1:19" x14ac:dyDescent="0.35">
      <c r="A1178" s="2">
        <v>34516</v>
      </c>
      <c r="B1178" s="31" t="s">
        <v>108</v>
      </c>
      <c r="C1178" s="31">
        <v>218.999</v>
      </c>
      <c r="D1178" s="31" t="s">
        <v>108</v>
      </c>
      <c r="E1178" s="31">
        <v>157.5539</v>
      </c>
      <c r="F1178" s="31">
        <v>58.554099999999998</v>
      </c>
      <c r="G1178" s="31">
        <v>176.0291</v>
      </c>
      <c r="H1178" s="31">
        <v>18.725999999999999</v>
      </c>
      <c r="I1178" s="31">
        <v>1314.8330000000001</v>
      </c>
      <c r="J1178" s="31">
        <v>2016.4190000000001</v>
      </c>
      <c r="K1178" s="31">
        <v>1050.374</v>
      </c>
      <c r="L1178" s="31" t="s">
        <v>108</v>
      </c>
      <c r="M1178" s="31" t="s">
        <v>108</v>
      </c>
      <c r="N1178" s="31" t="s">
        <v>108</v>
      </c>
      <c r="O1178" s="31" t="s">
        <v>108</v>
      </c>
      <c r="P1178" s="31" t="s">
        <v>108</v>
      </c>
      <c r="Q1178" s="31" t="s">
        <v>108</v>
      </c>
      <c r="R1178" s="31">
        <v>89.92</v>
      </c>
      <c r="S1178" s="31" t="s">
        <v>108</v>
      </c>
    </row>
    <row r="1179" spans="1:19" x14ac:dyDescent="0.35">
      <c r="A1179" s="2">
        <v>34519</v>
      </c>
      <c r="B1179" s="31" t="s">
        <v>108</v>
      </c>
      <c r="C1179" s="31">
        <v>218.999</v>
      </c>
      <c r="D1179" s="31" t="s">
        <v>108</v>
      </c>
      <c r="E1179" s="31">
        <v>157.5539</v>
      </c>
      <c r="F1179" s="31">
        <v>58.554099999999998</v>
      </c>
      <c r="G1179" s="31">
        <v>176.0291</v>
      </c>
      <c r="H1179" s="31">
        <v>18.725999999999999</v>
      </c>
      <c r="I1179" s="31">
        <v>1314.115</v>
      </c>
      <c r="J1179" s="31">
        <v>2016.4190000000001</v>
      </c>
      <c r="K1179" s="31">
        <v>1052.7719999999999</v>
      </c>
      <c r="L1179" s="31" t="s">
        <v>108</v>
      </c>
      <c r="M1179" s="31" t="s">
        <v>108</v>
      </c>
      <c r="N1179" s="31" t="s">
        <v>108</v>
      </c>
      <c r="O1179" s="31" t="s">
        <v>108</v>
      </c>
      <c r="P1179" s="31" t="s">
        <v>108</v>
      </c>
      <c r="Q1179" s="31" t="s">
        <v>108</v>
      </c>
      <c r="R1179" s="31">
        <v>90.01</v>
      </c>
      <c r="S1179" s="31" t="s">
        <v>108</v>
      </c>
    </row>
    <row r="1180" spans="1:19" x14ac:dyDescent="0.35">
      <c r="A1180" s="2">
        <v>34520</v>
      </c>
      <c r="B1180" s="31" t="s">
        <v>108</v>
      </c>
      <c r="C1180" s="31">
        <v>219.08</v>
      </c>
      <c r="D1180" s="31" t="s">
        <v>108</v>
      </c>
      <c r="E1180" s="31">
        <v>159.4675</v>
      </c>
      <c r="F1180" s="31">
        <v>58.372999999999998</v>
      </c>
      <c r="G1180" s="31">
        <v>167.36840000000001</v>
      </c>
      <c r="H1180" s="31">
        <v>18.557400000000001</v>
      </c>
      <c r="I1180" s="31">
        <v>1302.155</v>
      </c>
      <c r="J1180" s="31">
        <v>2021.307</v>
      </c>
      <c r="K1180" s="31">
        <v>1048.7760000000001</v>
      </c>
      <c r="L1180" s="31" t="s">
        <v>108</v>
      </c>
      <c r="M1180" s="31" t="s">
        <v>108</v>
      </c>
      <c r="N1180" s="31" t="s">
        <v>108</v>
      </c>
      <c r="O1180" s="31" t="s">
        <v>108</v>
      </c>
      <c r="P1180" s="31" t="s">
        <v>108</v>
      </c>
      <c r="Q1180" s="31" t="s">
        <v>108</v>
      </c>
      <c r="R1180" s="31">
        <v>89.57</v>
      </c>
      <c r="S1180" s="31" t="s">
        <v>108</v>
      </c>
    </row>
    <row r="1181" spans="1:19" x14ac:dyDescent="0.35">
      <c r="A1181" s="2">
        <v>34521</v>
      </c>
      <c r="B1181" s="31" t="s">
        <v>108</v>
      </c>
      <c r="C1181" s="31">
        <v>215.5</v>
      </c>
      <c r="D1181" s="31" t="s">
        <v>108</v>
      </c>
      <c r="E1181" s="31">
        <v>157.8374</v>
      </c>
      <c r="F1181" s="31">
        <v>58.026000000000003</v>
      </c>
      <c r="G1181" s="31">
        <v>167.72929999999999</v>
      </c>
      <c r="H1181" s="31">
        <v>18.430900000000001</v>
      </c>
      <c r="I1181" s="31">
        <v>1305.7429999999999</v>
      </c>
      <c r="J1181" s="31">
        <v>2021.307</v>
      </c>
      <c r="K1181" s="31">
        <v>1050.374</v>
      </c>
      <c r="L1181" s="31" t="s">
        <v>108</v>
      </c>
      <c r="M1181" s="31" t="s">
        <v>108</v>
      </c>
      <c r="N1181" s="31" t="s">
        <v>108</v>
      </c>
      <c r="O1181" s="31" t="s">
        <v>108</v>
      </c>
      <c r="P1181" s="31" t="s">
        <v>108</v>
      </c>
      <c r="Q1181" s="31" t="s">
        <v>108</v>
      </c>
      <c r="R1181" s="31">
        <v>89.34</v>
      </c>
      <c r="S1181" s="31" t="s">
        <v>108</v>
      </c>
    </row>
    <row r="1182" spans="1:19" x14ac:dyDescent="0.35">
      <c r="A1182" s="2">
        <v>34522</v>
      </c>
      <c r="B1182" s="31" t="s">
        <v>108</v>
      </c>
      <c r="C1182" s="31">
        <v>212.083</v>
      </c>
      <c r="D1182" s="31" t="s">
        <v>108</v>
      </c>
      <c r="E1182" s="31">
        <v>156.2073</v>
      </c>
      <c r="F1182" s="31">
        <v>58.192</v>
      </c>
      <c r="G1182" s="31">
        <v>168.16229999999999</v>
      </c>
      <c r="H1182" s="31">
        <v>18.430900000000001</v>
      </c>
      <c r="I1182" s="31">
        <v>1305.7429999999999</v>
      </c>
      <c r="J1182" s="31">
        <v>2024.3620000000001</v>
      </c>
      <c r="K1182" s="31">
        <v>1051.288</v>
      </c>
      <c r="L1182" s="31" t="s">
        <v>108</v>
      </c>
      <c r="M1182" s="31" t="s">
        <v>108</v>
      </c>
      <c r="N1182" s="31" t="s">
        <v>108</v>
      </c>
      <c r="O1182" s="31" t="s">
        <v>108</v>
      </c>
      <c r="P1182" s="31" t="s">
        <v>108</v>
      </c>
      <c r="Q1182" s="31" t="s">
        <v>108</v>
      </c>
      <c r="R1182" s="31">
        <v>89.33</v>
      </c>
      <c r="S1182" s="31" t="s">
        <v>108</v>
      </c>
    </row>
    <row r="1183" spans="1:19" x14ac:dyDescent="0.35">
      <c r="A1183" s="2">
        <v>34523</v>
      </c>
      <c r="B1183" s="31" t="s">
        <v>108</v>
      </c>
      <c r="C1183" s="31">
        <v>214.727</v>
      </c>
      <c r="D1183" s="31" t="s">
        <v>108</v>
      </c>
      <c r="E1183" s="31">
        <v>155.42769999999999</v>
      </c>
      <c r="F1183" s="31">
        <v>58.101500000000001</v>
      </c>
      <c r="G1183" s="31">
        <v>169.7501</v>
      </c>
      <c r="H1183" s="31">
        <v>19.512599999999999</v>
      </c>
      <c r="I1183" s="31">
        <v>1315.3109999999999</v>
      </c>
      <c r="J1183" s="31">
        <v>2007.866</v>
      </c>
      <c r="K1183" s="31">
        <v>1056.769</v>
      </c>
      <c r="L1183" s="31" t="s">
        <v>108</v>
      </c>
      <c r="M1183" s="31" t="s">
        <v>108</v>
      </c>
      <c r="N1183" s="31" t="s">
        <v>108</v>
      </c>
      <c r="O1183" s="31" t="s">
        <v>108</v>
      </c>
      <c r="P1183" s="31" t="s">
        <v>108</v>
      </c>
      <c r="Q1183" s="31" t="s">
        <v>108</v>
      </c>
      <c r="R1183" s="31">
        <v>88.87</v>
      </c>
      <c r="S1183" s="31" t="s">
        <v>108</v>
      </c>
    </row>
    <row r="1184" spans="1:19" x14ac:dyDescent="0.35">
      <c r="A1184" s="2">
        <v>34526</v>
      </c>
      <c r="B1184" s="31" t="s">
        <v>108</v>
      </c>
      <c r="C1184" s="31">
        <v>218.744</v>
      </c>
      <c r="D1184" s="31" t="s">
        <v>108</v>
      </c>
      <c r="E1184" s="31">
        <v>156.2782</v>
      </c>
      <c r="F1184" s="31">
        <v>58.552599999999998</v>
      </c>
      <c r="G1184" s="31">
        <v>168.88399999999999</v>
      </c>
      <c r="H1184" s="31">
        <v>19.905999999999999</v>
      </c>
      <c r="I1184" s="31">
        <v>1305.145</v>
      </c>
      <c r="J1184" s="31">
        <v>2002.367</v>
      </c>
      <c r="K1184" s="31">
        <v>1066.1320000000001</v>
      </c>
      <c r="L1184" s="31" t="s">
        <v>108</v>
      </c>
      <c r="M1184" s="31" t="s">
        <v>108</v>
      </c>
      <c r="N1184" s="31" t="s">
        <v>108</v>
      </c>
      <c r="O1184" s="31" t="s">
        <v>108</v>
      </c>
      <c r="P1184" s="31" t="s">
        <v>108</v>
      </c>
      <c r="Q1184" s="31" t="s">
        <v>108</v>
      </c>
      <c r="R1184" s="31">
        <v>87.31</v>
      </c>
      <c r="S1184" s="31" t="s">
        <v>108</v>
      </c>
    </row>
    <row r="1185" spans="1:19" x14ac:dyDescent="0.35">
      <c r="A1185" s="2">
        <v>34527</v>
      </c>
      <c r="B1185" s="31" t="s">
        <v>108</v>
      </c>
      <c r="C1185" s="31">
        <v>220.791</v>
      </c>
      <c r="D1185" s="31" t="s">
        <v>108</v>
      </c>
      <c r="E1185" s="31">
        <v>156.77430000000001</v>
      </c>
      <c r="F1185" s="31">
        <v>58.282800000000002</v>
      </c>
      <c r="G1185" s="31">
        <v>167.15190000000001</v>
      </c>
      <c r="H1185" s="31">
        <v>19.990300000000001</v>
      </c>
      <c r="I1185" s="31">
        <v>1311.125</v>
      </c>
      <c r="J1185" s="31">
        <v>2009.6990000000001</v>
      </c>
      <c r="K1185" s="31">
        <v>1069.557</v>
      </c>
      <c r="L1185" s="31" t="s">
        <v>108</v>
      </c>
      <c r="M1185" s="31" t="s">
        <v>108</v>
      </c>
      <c r="N1185" s="31" t="s">
        <v>108</v>
      </c>
      <c r="O1185" s="31" t="s">
        <v>108</v>
      </c>
      <c r="P1185" s="31" t="s">
        <v>108</v>
      </c>
      <c r="Q1185" s="31" t="s">
        <v>108</v>
      </c>
      <c r="R1185" s="31">
        <v>87.21</v>
      </c>
      <c r="S1185" s="31" t="s">
        <v>108</v>
      </c>
    </row>
    <row r="1186" spans="1:19" x14ac:dyDescent="0.35">
      <c r="A1186" s="2">
        <v>34528</v>
      </c>
      <c r="B1186" s="31" t="s">
        <v>108</v>
      </c>
      <c r="C1186" s="31">
        <v>221.74199999999999</v>
      </c>
      <c r="D1186" s="31" t="s">
        <v>108</v>
      </c>
      <c r="E1186" s="31">
        <v>157.1995</v>
      </c>
      <c r="F1186" s="31">
        <v>57.948</v>
      </c>
      <c r="G1186" s="31">
        <v>168.30670000000001</v>
      </c>
      <c r="H1186" s="31">
        <v>20.1448</v>
      </c>
      <c r="I1186" s="31">
        <v>1308.135</v>
      </c>
      <c r="J1186" s="31">
        <v>2012.143</v>
      </c>
      <c r="K1186" s="31">
        <v>1065.4469999999999</v>
      </c>
      <c r="L1186" s="31" t="s">
        <v>108</v>
      </c>
      <c r="M1186" s="31" t="s">
        <v>108</v>
      </c>
      <c r="N1186" s="31" t="s">
        <v>108</v>
      </c>
      <c r="O1186" s="31" t="s">
        <v>108</v>
      </c>
      <c r="P1186" s="31" t="s">
        <v>108</v>
      </c>
      <c r="Q1186" s="31" t="s">
        <v>108</v>
      </c>
      <c r="R1186" s="31">
        <v>87.64</v>
      </c>
      <c r="S1186" s="31" t="s">
        <v>108</v>
      </c>
    </row>
    <row r="1187" spans="1:19" x14ac:dyDescent="0.35">
      <c r="A1187" s="2">
        <v>34529</v>
      </c>
      <c r="B1187" s="31" t="s">
        <v>108</v>
      </c>
      <c r="C1187" s="31">
        <v>223.316</v>
      </c>
      <c r="D1187" s="31" t="s">
        <v>108</v>
      </c>
      <c r="E1187" s="31">
        <v>159.8219</v>
      </c>
      <c r="F1187" s="31">
        <v>58.007599999999996</v>
      </c>
      <c r="G1187" s="31">
        <v>167.07980000000001</v>
      </c>
      <c r="H1187" s="31">
        <v>19.639099999999999</v>
      </c>
      <c r="I1187" s="31">
        <v>1306.9390000000001</v>
      </c>
      <c r="J1187" s="31">
        <v>2036.5809999999999</v>
      </c>
      <c r="K1187" s="31">
        <v>1078.578</v>
      </c>
      <c r="L1187" s="31" t="s">
        <v>108</v>
      </c>
      <c r="M1187" s="31" t="s">
        <v>108</v>
      </c>
      <c r="N1187" s="31" t="s">
        <v>108</v>
      </c>
      <c r="O1187" s="31" t="s">
        <v>108</v>
      </c>
      <c r="P1187" s="31" t="s">
        <v>108</v>
      </c>
      <c r="Q1187" s="31" t="s">
        <v>108</v>
      </c>
      <c r="R1187" s="31">
        <v>88.45</v>
      </c>
      <c r="S1187" s="31" t="s">
        <v>108</v>
      </c>
    </row>
    <row r="1188" spans="1:19" x14ac:dyDescent="0.35">
      <c r="A1188" s="2">
        <v>34530</v>
      </c>
      <c r="B1188" s="31" t="s">
        <v>108</v>
      </c>
      <c r="C1188" s="31">
        <v>222.54599999999999</v>
      </c>
      <c r="D1188" s="31" t="s">
        <v>108</v>
      </c>
      <c r="E1188" s="31">
        <v>159.4675</v>
      </c>
      <c r="F1188" s="31">
        <v>58.304600000000001</v>
      </c>
      <c r="G1188" s="31">
        <v>166.50239999999999</v>
      </c>
      <c r="H1188" s="31">
        <v>21.381</v>
      </c>
      <c r="I1188" s="31">
        <v>1314.4739999999999</v>
      </c>
      <c r="J1188" s="31">
        <v>2035.3589999999999</v>
      </c>
      <c r="K1188" s="31">
        <v>1072.069</v>
      </c>
      <c r="L1188" s="31" t="s">
        <v>108</v>
      </c>
      <c r="M1188" s="31" t="s">
        <v>108</v>
      </c>
      <c r="N1188" s="31" t="s">
        <v>108</v>
      </c>
      <c r="O1188" s="31" t="s">
        <v>108</v>
      </c>
      <c r="P1188" s="31" t="s">
        <v>108</v>
      </c>
      <c r="Q1188" s="31" t="s">
        <v>108</v>
      </c>
      <c r="R1188" s="31">
        <v>88.33</v>
      </c>
      <c r="S1188" s="31" t="s">
        <v>108</v>
      </c>
    </row>
    <row r="1189" spans="1:19" x14ac:dyDescent="0.35">
      <c r="A1189" s="2">
        <v>34533</v>
      </c>
      <c r="B1189" s="31" t="s">
        <v>108</v>
      </c>
      <c r="C1189" s="31">
        <v>219.179</v>
      </c>
      <c r="D1189" s="31" t="s">
        <v>108</v>
      </c>
      <c r="E1189" s="31">
        <v>159.39660000000001</v>
      </c>
      <c r="F1189" s="31">
        <v>58.274900000000002</v>
      </c>
      <c r="G1189" s="31">
        <v>166.21369999999999</v>
      </c>
      <c r="H1189" s="31">
        <v>21.100100000000001</v>
      </c>
      <c r="I1189" s="31">
        <v>1314.115</v>
      </c>
      <c r="J1189" s="31">
        <v>2043.3019999999999</v>
      </c>
      <c r="K1189" s="31">
        <v>1077.3219999999999</v>
      </c>
      <c r="L1189" s="31" t="s">
        <v>108</v>
      </c>
      <c r="M1189" s="31" t="s">
        <v>108</v>
      </c>
      <c r="N1189" s="31" t="s">
        <v>108</v>
      </c>
      <c r="O1189" s="31" t="s">
        <v>108</v>
      </c>
      <c r="P1189" s="31" t="s">
        <v>108</v>
      </c>
      <c r="Q1189" s="31" t="s">
        <v>108</v>
      </c>
      <c r="R1189" s="31">
        <v>88.13</v>
      </c>
      <c r="S1189" s="31" t="s">
        <v>108</v>
      </c>
    </row>
    <row r="1190" spans="1:19" x14ac:dyDescent="0.35">
      <c r="A1190" s="2">
        <v>34534</v>
      </c>
      <c r="B1190" s="31" t="s">
        <v>108</v>
      </c>
      <c r="C1190" s="31">
        <v>220.477</v>
      </c>
      <c r="D1190" s="31" t="s">
        <v>108</v>
      </c>
      <c r="E1190" s="31">
        <v>164.7122</v>
      </c>
      <c r="F1190" s="31">
        <v>58.408499999999997</v>
      </c>
      <c r="G1190" s="31">
        <v>162.8938</v>
      </c>
      <c r="H1190" s="31">
        <v>20.945499999999999</v>
      </c>
      <c r="I1190" s="31">
        <v>1317.703</v>
      </c>
      <c r="J1190" s="31">
        <v>2052.4670000000001</v>
      </c>
      <c r="K1190" s="31">
        <v>1079.491</v>
      </c>
      <c r="L1190" s="31" t="s">
        <v>108</v>
      </c>
      <c r="M1190" s="31" t="s">
        <v>108</v>
      </c>
      <c r="N1190" s="31" t="s">
        <v>108</v>
      </c>
      <c r="O1190" s="31" t="s">
        <v>108</v>
      </c>
      <c r="P1190" s="31" t="s">
        <v>108</v>
      </c>
      <c r="Q1190" s="31" t="s">
        <v>108</v>
      </c>
      <c r="R1190" s="31">
        <v>89.02</v>
      </c>
      <c r="S1190" s="31" t="s">
        <v>108</v>
      </c>
    </row>
    <row r="1191" spans="1:19" x14ac:dyDescent="0.35">
      <c r="A1191" s="2">
        <v>34535</v>
      </c>
      <c r="B1191" s="31" t="s">
        <v>108</v>
      </c>
      <c r="C1191" s="31">
        <v>220.39599999999999</v>
      </c>
      <c r="D1191" s="31" t="s">
        <v>108</v>
      </c>
      <c r="E1191" s="31">
        <v>163.22380000000001</v>
      </c>
      <c r="F1191" s="31">
        <v>58.1858</v>
      </c>
      <c r="G1191" s="31">
        <v>161.08949999999999</v>
      </c>
      <c r="H1191" s="31">
        <v>20.917400000000001</v>
      </c>
      <c r="I1191" s="31">
        <v>1314.115</v>
      </c>
      <c r="J1191" s="31">
        <v>2038.414</v>
      </c>
      <c r="K1191" s="31">
        <v>1070.6990000000001</v>
      </c>
      <c r="L1191" s="31" t="s">
        <v>108</v>
      </c>
      <c r="M1191" s="31" t="s">
        <v>108</v>
      </c>
      <c r="N1191" s="31" t="s">
        <v>108</v>
      </c>
      <c r="O1191" s="31" t="s">
        <v>108</v>
      </c>
      <c r="P1191" s="31" t="s">
        <v>108</v>
      </c>
      <c r="Q1191" s="31" t="s">
        <v>108</v>
      </c>
      <c r="R1191" s="31">
        <v>88.97</v>
      </c>
      <c r="S1191" s="31" t="s">
        <v>108</v>
      </c>
    </row>
    <row r="1192" spans="1:19" x14ac:dyDescent="0.35">
      <c r="A1192" s="2">
        <v>34536</v>
      </c>
      <c r="B1192" s="31" t="s">
        <v>108</v>
      </c>
      <c r="C1192" s="31">
        <v>223.51900000000001</v>
      </c>
      <c r="D1192" s="31" t="s">
        <v>108</v>
      </c>
      <c r="E1192" s="31">
        <v>163.15289999999999</v>
      </c>
      <c r="F1192" s="31">
        <v>57.992800000000003</v>
      </c>
      <c r="G1192" s="31">
        <v>160.7286</v>
      </c>
      <c r="H1192" s="31">
        <v>20.762899999999998</v>
      </c>
      <c r="I1192" s="31">
        <v>1312.0820000000001</v>
      </c>
      <c r="J1192" s="31">
        <v>2034.1379999999999</v>
      </c>
      <c r="K1192" s="31">
        <v>1073.6679999999999</v>
      </c>
      <c r="L1192" s="31" t="s">
        <v>108</v>
      </c>
      <c r="M1192" s="31" t="s">
        <v>108</v>
      </c>
      <c r="N1192" s="31" t="s">
        <v>108</v>
      </c>
      <c r="O1192" s="31" t="s">
        <v>108</v>
      </c>
      <c r="P1192" s="31" t="s">
        <v>108</v>
      </c>
      <c r="Q1192" s="31" t="s">
        <v>108</v>
      </c>
      <c r="R1192" s="31">
        <v>89.91</v>
      </c>
      <c r="S1192" s="31" t="s">
        <v>108</v>
      </c>
    </row>
    <row r="1193" spans="1:19" x14ac:dyDescent="0.35">
      <c r="A1193" s="2">
        <v>34537</v>
      </c>
      <c r="B1193" s="31" t="s">
        <v>108</v>
      </c>
      <c r="C1193" s="31">
        <v>226.31800000000001</v>
      </c>
      <c r="D1193" s="31" t="s">
        <v>108</v>
      </c>
      <c r="E1193" s="31">
        <v>162.16069999999999</v>
      </c>
      <c r="F1193" s="31">
        <v>58.081899999999997</v>
      </c>
      <c r="G1193" s="31">
        <v>161.37819999999999</v>
      </c>
      <c r="H1193" s="31">
        <v>20.706700000000001</v>
      </c>
      <c r="I1193" s="31">
        <v>1312.68</v>
      </c>
      <c r="J1193" s="31">
        <v>2031.694</v>
      </c>
      <c r="K1193" s="31">
        <v>1069.9000000000001</v>
      </c>
      <c r="L1193" s="31" t="s">
        <v>108</v>
      </c>
      <c r="M1193" s="31" t="s">
        <v>108</v>
      </c>
      <c r="N1193" s="31" t="s">
        <v>108</v>
      </c>
      <c r="O1193" s="31" t="s">
        <v>108</v>
      </c>
      <c r="P1193" s="31" t="s">
        <v>108</v>
      </c>
      <c r="Q1193" s="31" t="s">
        <v>108</v>
      </c>
      <c r="R1193" s="31">
        <v>90.18</v>
      </c>
      <c r="S1193" s="31" t="s">
        <v>108</v>
      </c>
    </row>
    <row r="1194" spans="1:19" x14ac:dyDescent="0.35">
      <c r="A1194" s="2">
        <v>34540</v>
      </c>
      <c r="B1194" s="31" t="s">
        <v>108</v>
      </c>
      <c r="C1194" s="31">
        <v>228.184</v>
      </c>
      <c r="D1194" s="31" t="s">
        <v>108</v>
      </c>
      <c r="E1194" s="31">
        <v>163.15289999999999</v>
      </c>
      <c r="F1194" s="31">
        <v>58.067</v>
      </c>
      <c r="G1194" s="31">
        <v>162.60509999999999</v>
      </c>
      <c r="H1194" s="31">
        <v>19.905999999999999</v>
      </c>
      <c r="I1194" s="31">
        <v>1312.8</v>
      </c>
      <c r="J1194" s="31">
        <v>2035.97</v>
      </c>
      <c r="K1194" s="31">
        <v>1073.325</v>
      </c>
      <c r="L1194" s="31" t="s">
        <v>108</v>
      </c>
      <c r="M1194" s="31" t="s">
        <v>108</v>
      </c>
      <c r="N1194" s="31" t="s">
        <v>108</v>
      </c>
      <c r="O1194" s="31" t="s">
        <v>108</v>
      </c>
      <c r="P1194" s="31" t="s">
        <v>108</v>
      </c>
      <c r="Q1194" s="31" t="s">
        <v>108</v>
      </c>
      <c r="R1194" s="31">
        <v>89.84</v>
      </c>
      <c r="S1194" s="31" t="s">
        <v>108</v>
      </c>
    </row>
    <row r="1195" spans="1:19" x14ac:dyDescent="0.35">
      <c r="A1195" s="2">
        <v>34541</v>
      </c>
      <c r="B1195" s="31" t="s">
        <v>108</v>
      </c>
      <c r="C1195" s="31">
        <v>228.06299999999999</v>
      </c>
      <c r="D1195" s="31" t="s">
        <v>108</v>
      </c>
      <c r="E1195" s="31">
        <v>157.8373</v>
      </c>
      <c r="F1195" s="31">
        <v>58.408499999999997</v>
      </c>
      <c r="G1195" s="31">
        <v>163.54329999999999</v>
      </c>
      <c r="H1195" s="31">
        <v>19.863800000000001</v>
      </c>
      <c r="I1195" s="31">
        <v>1309.212</v>
      </c>
      <c r="J1195" s="31">
        <v>2033.527</v>
      </c>
      <c r="K1195" s="31">
        <v>1070.8130000000001</v>
      </c>
      <c r="L1195" s="31" t="s">
        <v>108</v>
      </c>
      <c r="M1195" s="31" t="s">
        <v>108</v>
      </c>
      <c r="N1195" s="31" t="s">
        <v>108</v>
      </c>
      <c r="O1195" s="31" t="s">
        <v>108</v>
      </c>
      <c r="P1195" s="31" t="s">
        <v>108</v>
      </c>
      <c r="Q1195" s="31" t="s">
        <v>108</v>
      </c>
      <c r="R1195" s="31">
        <v>89.69</v>
      </c>
      <c r="S1195" s="31" t="s">
        <v>108</v>
      </c>
    </row>
    <row r="1196" spans="1:19" x14ac:dyDescent="0.35">
      <c r="A1196" s="2">
        <v>34542</v>
      </c>
      <c r="B1196" s="31" t="s">
        <v>108</v>
      </c>
      <c r="C1196" s="31">
        <v>231.227</v>
      </c>
      <c r="D1196" s="31" t="s">
        <v>108</v>
      </c>
      <c r="E1196" s="31">
        <v>157.5538</v>
      </c>
      <c r="F1196" s="31">
        <v>58.5124</v>
      </c>
      <c r="G1196" s="31">
        <v>161.81120000000001</v>
      </c>
      <c r="H1196" s="31">
        <v>20.4819</v>
      </c>
      <c r="I1196" s="31">
        <v>1309.81</v>
      </c>
      <c r="J1196" s="31">
        <v>2024.973</v>
      </c>
      <c r="K1196" s="31">
        <v>1066.3599999999999</v>
      </c>
      <c r="L1196" s="31" t="s">
        <v>108</v>
      </c>
      <c r="M1196" s="31" t="s">
        <v>108</v>
      </c>
      <c r="N1196" s="31" t="s">
        <v>108</v>
      </c>
      <c r="O1196" s="31" t="s">
        <v>108</v>
      </c>
      <c r="P1196" s="31" t="s">
        <v>108</v>
      </c>
      <c r="Q1196" s="31" t="s">
        <v>108</v>
      </c>
      <c r="R1196" s="31">
        <v>89.33</v>
      </c>
      <c r="S1196" s="31" t="s">
        <v>108</v>
      </c>
    </row>
    <row r="1197" spans="1:19" x14ac:dyDescent="0.35">
      <c r="A1197" s="2">
        <v>34543</v>
      </c>
      <c r="B1197" s="31" t="s">
        <v>108</v>
      </c>
      <c r="C1197" s="31">
        <v>231.876</v>
      </c>
      <c r="D1197" s="31" t="s">
        <v>108</v>
      </c>
      <c r="E1197" s="31">
        <v>156.34889999999999</v>
      </c>
      <c r="F1197" s="31">
        <v>58.081800000000001</v>
      </c>
      <c r="G1197" s="31">
        <v>162.82159999999999</v>
      </c>
      <c r="H1197" s="31">
        <v>20.299299999999999</v>
      </c>
      <c r="I1197" s="31">
        <v>1307.537</v>
      </c>
      <c r="J1197" s="31">
        <v>2032.3050000000001</v>
      </c>
      <c r="K1197" s="31">
        <v>1060.8789999999999</v>
      </c>
      <c r="L1197" s="31" t="s">
        <v>108</v>
      </c>
      <c r="M1197" s="31" t="s">
        <v>108</v>
      </c>
      <c r="N1197" s="31" t="s">
        <v>108</v>
      </c>
      <c r="O1197" s="31" t="s">
        <v>108</v>
      </c>
      <c r="P1197" s="31" t="s">
        <v>108</v>
      </c>
      <c r="Q1197" s="31" t="s">
        <v>108</v>
      </c>
      <c r="R1197" s="31">
        <v>90.2</v>
      </c>
      <c r="S1197" s="31" t="s">
        <v>108</v>
      </c>
    </row>
    <row r="1198" spans="1:19" x14ac:dyDescent="0.35">
      <c r="A1198" s="2">
        <v>34544</v>
      </c>
      <c r="B1198" s="31" t="s">
        <v>108</v>
      </c>
      <c r="C1198" s="31">
        <v>238.16399999999999</v>
      </c>
      <c r="D1198" s="31" t="s">
        <v>108</v>
      </c>
      <c r="E1198" s="31">
        <v>157.90809999999999</v>
      </c>
      <c r="F1198" s="31">
        <v>57.7849</v>
      </c>
      <c r="G1198" s="31">
        <v>163.32679999999999</v>
      </c>
      <c r="H1198" s="31">
        <v>20.9315</v>
      </c>
      <c r="I1198" s="31">
        <v>1306.3409999999999</v>
      </c>
      <c r="J1198" s="31">
        <v>2057.3539999999998</v>
      </c>
      <c r="K1198" s="31">
        <v>1068.8720000000001</v>
      </c>
      <c r="L1198" s="31" t="s">
        <v>108</v>
      </c>
      <c r="M1198" s="31" t="s">
        <v>108</v>
      </c>
      <c r="N1198" s="31" t="s">
        <v>108</v>
      </c>
      <c r="O1198" s="31" t="s">
        <v>108</v>
      </c>
      <c r="P1198" s="31" t="s">
        <v>108</v>
      </c>
      <c r="Q1198" s="31" t="s">
        <v>108</v>
      </c>
      <c r="R1198" s="31">
        <v>89.87</v>
      </c>
      <c r="S1198" s="31" t="s">
        <v>108</v>
      </c>
    </row>
    <row r="1199" spans="1:19" x14ac:dyDescent="0.35">
      <c r="A1199" s="2">
        <v>34547</v>
      </c>
      <c r="B1199" s="31" t="s">
        <v>108</v>
      </c>
      <c r="C1199" s="31">
        <v>243.27500000000001</v>
      </c>
      <c r="D1199" s="31" t="s">
        <v>108</v>
      </c>
      <c r="E1199" s="31">
        <v>155.42750000000001</v>
      </c>
      <c r="F1199" s="31">
        <v>57.814599999999999</v>
      </c>
      <c r="G1199" s="31">
        <v>161.9555</v>
      </c>
      <c r="H1199" s="31">
        <v>20.678599999999999</v>
      </c>
      <c r="I1199" s="31">
        <v>1306.3409999999999</v>
      </c>
      <c r="J1199" s="31">
        <v>2055.5219999999999</v>
      </c>
      <c r="K1199" s="31">
        <v>1072.7539999999999</v>
      </c>
      <c r="L1199" s="31" t="s">
        <v>108</v>
      </c>
      <c r="M1199" s="31" t="s">
        <v>108</v>
      </c>
      <c r="N1199" s="31" t="s">
        <v>108</v>
      </c>
      <c r="O1199" s="31" t="s">
        <v>108</v>
      </c>
      <c r="P1199" s="31" t="s">
        <v>108</v>
      </c>
      <c r="Q1199" s="31" t="s">
        <v>108</v>
      </c>
      <c r="R1199" s="31">
        <v>89.56</v>
      </c>
      <c r="S1199" s="31" t="s">
        <v>108</v>
      </c>
    </row>
    <row r="1200" spans="1:19" x14ac:dyDescent="0.35">
      <c r="A1200" s="2">
        <v>34548</v>
      </c>
      <c r="B1200" s="31" t="s">
        <v>108</v>
      </c>
      <c r="C1200" s="31">
        <v>243.113</v>
      </c>
      <c r="D1200" s="31" t="s">
        <v>108</v>
      </c>
      <c r="E1200" s="31">
        <v>156.1362</v>
      </c>
      <c r="F1200" s="31">
        <v>57.072200000000002</v>
      </c>
      <c r="G1200" s="31">
        <v>161.66679999999999</v>
      </c>
      <c r="H1200" s="31">
        <v>20.552199999999999</v>
      </c>
      <c r="I1200" s="31">
        <v>1302.155</v>
      </c>
      <c r="J1200" s="31">
        <v>2058.576</v>
      </c>
      <c r="K1200" s="31">
        <v>1075.6089999999999</v>
      </c>
      <c r="L1200" s="31" t="s">
        <v>108</v>
      </c>
      <c r="M1200" s="31" t="s">
        <v>108</v>
      </c>
      <c r="N1200" s="31" t="s">
        <v>108</v>
      </c>
      <c r="O1200" s="31" t="s">
        <v>108</v>
      </c>
      <c r="P1200" s="31" t="s">
        <v>108</v>
      </c>
      <c r="Q1200" s="31" t="s">
        <v>108</v>
      </c>
      <c r="R1200" s="31">
        <v>89.87</v>
      </c>
      <c r="S1200" s="31" t="s">
        <v>108</v>
      </c>
    </row>
    <row r="1201" spans="1:19" x14ac:dyDescent="0.35">
      <c r="A1201" s="2">
        <v>34549</v>
      </c>
      <c r="B1201" s="31" t="s">
        <v>108</v>
      </c>
      <c r="C1201" s="31">
        <v>245.18100000000001</v>
      </c>
      <c r="D1201" s="31" t="s">
        <v>108</v>
      </c>
      <c r="E1201" s="31">
        <v>151.17500000000001</v>
      </c>
      <c r="F1201" s="31">
        <v>56.879199999999997</v>
      </c>
      <c r="G1201" s="31">
        <v>161.52250000000001</v>
      </c>
      <c r="H1201" s="31">
        <v>19.934100000000001</v>
      </c>
      <c r="I1201" s="31">
        <v>1299.7629999999999</v>
      </c>
      <c r="J1201" s="31">
        <v>2059.7979999999998</v>
      </c>
      <c r="K1201" s="31">
        <v>1075.152</v>
      </c>
      <c r="L1201" s="31" t="s">
        <v>108</v>
      </c>
      <c r="M1201" s="31" t="s">
        <v>108</v>
      </c>
      <c r="N1201" s="31" t="s">
        <v>108</v>
      </c>
      <c r="O1201" s="31" t="s">
        <v>108</v>
      </c>
      <c r="P1201" s="31" t="s">
        <v>108</v>
      </c>
      <c r="Q1201" s="31" t="s">
        <v>108</v>
      </c>
      <c r="R1201" s="31">
        <v>89.49</v>
      </c>
      <c r="S1201" s="31" t="s">
        <v>108</v>
      </c>
    </row>
    <row r="1202" spans="1:19" x14ac:dyDescent="0.35">
      <c r="A1202" s="2">
        <v>34550</v>
      </c>
      <c r="B1202" s="31" t="s">
        <v>108</v>
      </c>
      <c r="C1202" s="31">
        <v>243.964</v>
      </c>
      <c r="D1202" s="31" t="s">
        <v>108</v>
      </c>
      <c r="E1202" s="31">
        <v>152.2381</v>
      </c>
      <c r="F1202" s="31">
        <v>56.879199999999997</v>
      </c>
      <c r="G1202" s="31">
        <v>160.15119999999999</v>
      </c>
      <c r="H1202" s="31">
        <v>19.920000000000002</v>
      </c>
      <c r="I1202" s="31">
        <v>1293.7829999999999</v>
      </c>
      <c r="J1202" s="31">
        <v>2057.3539999999998</v>
      </c>
      <c r="K1202" s="31">
        <v>1068.8720000000001</v>
      </c>
      <c r="L1202" s="31" t="s">
        <v>108</v>
      </c>
      <c r="M1202" s="31" t="s">
        <v>108</v>
      </c>
      <c r="N1202" s="31" t="s">
        <v>108</v>
      </c>
      <c r="O1202" s="31" t="s">
        <v>108</v>
      </c>
      <c r="P1202" s="31" t="s">
        <v>108</v>
      </c>
      <c r="Q1202" s="31" t="s">
        <v>108</v>
      </c>
      <c r="R1202" s="31">
        <v>90.06</v>
      </c>
      <c r="S1202" s="31" t="s">
        <v>108</v>
      </c>
    </row>
    <row r="1203" spans="1:19" x14ac:dyDescent="0.35">
      <c r="A1203" s="2">
        <v>34551</v>
      </c>
      <c r="B1203" s="31" t="s">
        <v>108</v>
      </c>
      <c r="C1203" s="31">
        <v>236.13499999999999</v>
      </c>
      <c r="D1203" s="31" t="s">
        <v>108</v>
      </c>
      <c r="E1203" s="31">
        <v>151.45849999999999</v>
      </c>
      <c r="F1203" s="31">
        <v>56.849499999999999</v>
      </c>
      <c r="G1203" s="31">
        <v>161.739</v>
      </c>
      <c r="H1203" s="31">
        <v>19.484500000000001</v>
      </c>
      <c r="I1203" s="31">
        <v>1291.3910000000001</v>
      </c>
      <c r="J1203" s="31">
        <v>2036.5809999999999</v>
      </c>
      <c r="K1203" s="31">
        <v>1067.2739999999999</v>
      </c>
      <c r="L1203" s="31" t="s">
        <v>108</v>
      </c>
      <c r="M1203" s="31" t="s">
        <v>108</v>
      </c>
      <c r="N1203" s="31" t="s">
        <v>108</v>
      </c>
      <c r="O1203" s="31" t="s">
        <v>108</v>
      </c>
      <c r="P1203" s="31" t="s">
        <v>108</v>
      </c>
      <c r="Q1203" s="31" t="s">
        <v>108</v>
      </c>
      <c r="R1203" s="31">
        <v>89.63</v>
      </c>
      <c r="S1203" s="31" t="s">
        <v>108</v>
      </c>
    </row>
    <row r="1204" spans="1:19" x14ac:dyDescent="0.35">
      <c r="A1204" s="2">
        <v>34554</v>
      </c>
      <c r="B1204" s="31" t="s">
        <v>108</v>
      </c>
      <c r="C1204" s="31">
        <v>237.02199999999999</v>
      </c>
      <c r="D1204" s="31" t="s">
        <v>108</v>
      </c>
      <c r="E1204" s="31">
        <v>153.8655</v>
      </c>
      <c r="F1204" s="31">
        <v>56.7605</v>
      </c>
      <c r="G1204" s="31">
        <v>162.60509999999999</v>
      </c>
      <c r="H1204" s="31">
        <v>18.853999999999999</v>
      </c>
      <c r="I1204" s="31">
        <v>1292.2280000000001</v>
      </c>
      <c r="J1204" s="31">
        <v>2037.8030000000001</v>
      </c>
      <c r="K1204" s="31">
        <v>1063.7339999999999</v>
      </c>
      <c r="L1204" s="31" t="s">
        <v>108</v>
      </c>
      <c r="M1204" s="31" t="s">
        <v>108</v>
      </c>
      <c r="N1204" s="31" t="s">
        <v>108</v>
      </c>
      <c r="O1204" s="31" t="s">
        <v>108</v>
      </c>
      <c r="P1204" s="31" t="s">
        <v>108</v>
      </c>
      <c r="Q1204" s="31" t="s">
        <v>108</v>
      </c>
      <c r="R1204" s="31">
        <v>89.91</v>
      </c>
      <c r="S1204" s="31" t="s">
        <v>108</v>
      </c>
    </row>
    <row r="1205" spans="1:19" x14ac:dyDescent="0.35">
      <c r="A1205" s="2">
        <v>34555</v>
      </c>
      <c r="B1205" s="31" t="s">
        <v>108</v>
      </c>
      <c r="C1205" s="31">
        <v>240.16399999999999</v>
      </c>
      <c r="D1205" s="31" t="s">
        <v>108</v>
      </c>
      <c r="E1205" s="31">
        <v>152.0685</v>
      </c>
      <c r="F1205" s="31">
        <v>56.864400000000003</v>
      </c>
      <c r="G1205" s="31">
        <v>162.6773</v>
      </c>
      <c r="H1205" s="31">
        <v>19.1754</v>
      </c>
      <c r="I1205" s="31">
        <v>1286.7270000000001</v>
      </c>
      <c r="J1205" s="31">
        <v>2033.527</v>
      </c>
      <c r="K1205" s="31">
        <v>1059.509</v>
      </c>
      <c r="L1205" s="31" t="s">
        <v>108</v>
      </c>
      <c r="M1205" s="31" t="s">
        <v>108</v>
      </c>
      <c r="N1205" s="31" t="s">
        <v>108</v>
      </c>
      <c r="O1205" s="31" t="s">
        <v>108</v>
      </c>
      <c r="P1205" s="31" t="s">
        <v>108</v>
      </c>
      <c r="Q1205" s="31" t="s">
        <v>108</v>
      </c>
      <c r="R1205" s="31">
        <v>89.87</v>
      </c>
      <c r="S1205" s="31" t="s">
        <v>108</v>
      </c>
    </row>
    <row r="1206" spans="1:19" x14ac:dyDescent="0.35">
      <c r="A1206" s="2">
        <v>34556</v>
      </c>
      <c r="B1206" s="31" t="s">
        <v>108</v>
      </c>
      <c r="C1206" s="31">
        <v>237.03299999999999</v>
      </c>
      <c r="D1206" s="31" t="s">
        <v>108</v>
      </c>
      <c r="E1206" s="31">
        <v>154.42910000000001</v>
      </c>
      <c r="F1206" s="31">
        <v>56.805</v>
      </c>
      <c r="G1206" s="31">
        <v>162.60509999999999</v>
      </c>
      <c r="H1206" s="31">
        <v>19.436599999999999</v>
      </c>
      <c r="I1206" s="31">
        <v>1287.923</v>
      </c>
      <c r="J1206" s="31">
        <v>2034.748</v>
      </c>
      <c r="K1206" s="31">
        <v>1060.08</v>
      </c>
      <c r="L1206" s="31" t="s">
        <v>108</v>
      </c>
      <c r="M1206" s="31" t="s">
        <v>108</v>
      </c>
      <c r="N1206" s="31" t="s">
        <v>108</v>
      </c>
      <c r="O1206" s="31" t="s">
        <v>108</v>
      </c>
      <c r="P1206" s="31" t="s">
        <v>108</v>
      </c>
      <c r="Q1206" s="31" t="s">
        <v>108</v>
      </c>
      <c r="R1206" s="31">
        <v>89.95</v>
      </c>
      <c r="S1206" s="31" t="s">
        <v>108</v>
      </c>
    </row>
    <row r="1207" spans="1:19" x14ac:dyDescent="0.35">
      <c r="A1207" s="2">
        <v>34557</v>
      </c>
      <c r="B1207" s="31" t="s">
        <v>108</v>
      </c>
      <c r="C1207" s="31">
        <v>233.364</v>
      </c>
      <c r="D1207" s="31" t="s">
        <v>108</v>
      </c>
      <c r="E1207" s="31">
        <v>155.3612</v>
      </c>
      <c r="F1207" s="31">
        <v>57.012900000000002</v>
      </c>
      <c r="G1207" s="31">
        <v>162.74940000000001</v>
      </c>
      <c r="H1207" s="31">
        <v>19.775200000000002</v>
      </c>
      <c r="I1207" s="31">
        <v>1293.5440000000001</v>
      </c>
      <c r="J1207" s="31">
        <v>2027.4169999999999</v>
      </c>
      <c r="K1207" s="31">
        <v>1045.921</v>
      </c>
      <c r="L1207" s="31" t="s">
        <v>108</v>
      </c>
      <c r="M1207" s="31" t="s">
        <v>108</v>
      </c>
      <c r="N1207" s="31" t="s">
        <v>108</v>
      </c>
      <c r="O1207" s="31" t="s">
        <v>108</v>
      </c>
      <c r="P1207" s="31" t="s">
        <v>108</v>
      </c>
      <c r="Q1207" s="31" t="s">
        <v>108</v>
      </c>
      <c r="R1207" s="31">
        <v>89.12</v>
      </c>
      <c r="S1207" s="31" t="s">
        <v>108</v>
      </c>
    </row>
    <row r="1208" spans="1:19" x14ac:dyDescent="0.35">
      <c r="A1208" s="2">
        <v>34558</v>
      </c>
      <c r="B1208" s="31" t="s">
        <v>108</v>
      </c>
      <c r="C1208" s="31">
        <v>225.82900000000001</v>
      </c>
      <c r="D1208" s="31" t="s">
        <v>108</v>
      </c>
      <c r="E1208" s="31">
        <v>153.52590000000001</v>
      </c>
      <c r="F1208" s="31">
        <v>56.6417</v>
      </c>
      <c r="G1208" s="31">
        <v>162.172</v>
      </c>
      <c r="H1208" s="31">
        <v>19.9514</v>
      </c>
      <c r="I1208" s="31">
        <v>1290.7929999999999</v>
      </c>
      <c r="J1208" s="31">
        <v>2037.8030000000001</v>
      </c>
      <c r="K1208" s="31">
        <v>1046.1489999999999</v>
      </c>
      <c r="L1208" s="31" t="s">
        <v>108</v>
      </c>
      <c r="M1208" s="31" t="s">
        <v>108</v>
      </c>
      <c r="N1208" s="31" t="s">
        <v>108</v>
      </c>
      <c r="O1208" s="31" t="s">
        <v>108</v>
      </c>
      <c r="P1208" s="31" t="s">
        <v>108</v>
      </c>
      <c r="Q1208" s="31" t="s">
        <v>108</v>
      </c>
      <c r="R1208" s="31">
        <v>88.94</v>
      </c>
      <c r="S1208" s="31" t="s">
        <v>108</v>
      </c>
    </row>
    <row r="1209" spans="1:19" x14ac:dyDescent="0.35">
      <c r="A1209" s="2">
        <v>34561</v>
      </c>
      <c r="B1209" s="31" t="s">
        <v>108</v>
      </c>
      <c r="C1209" s="31">
        <v>224.45099999999999</v>
      </c>
      <c r="D1209" s="31" t="s">
        <v>108</v>
      </c>
      <c r="E1209" s="31">
        <v>153.10239999999999</v>
      </c>
      <c r="F1209" s="31">
        <v>56.775300000000001</v>
      </c>
      <c r="G1209" s="31">
        <v>161.0172</v>
      </c>
      <c r="H1209" s="31">
        <v>19.748100000000001</v>
      </c>
      <c r="I1209" s="31">
        <v>1293.066</v>
      </c>
      <c r="J1209" s="31">
        <v>2035.97</v>
      </c>
      <c r="K1209" s="31">
        <v>1046.3779999999999</v>
      </c>
      <c r="L1209" s="31" t="s">
        <v>108</v>
      </c>
      <c r="M1209" s="31" t="s">
        <v>108</v>
      </c>
      <c r="N1209" s="31" t="s">
        <v>108</v>
      </c>
      <c r="O1209" s="31" t="s">
        <v>108</v>
      </c>
      <c r="P1209" s="31" t="s">
        <v>108</v>
      </c>
      <c r="Q1209" s="31" t="s">
        <v>108</v>
      </c>
      <c r="R1209" s="31">
        <v>88.91</v>
      </c>
      <c r="S1209" s="31" t="s">
        <v>108</v>
      </c>
    </row>
    <row r="1210" spans="1:19" x14ac:dyDescent="0.35">
      <c r="A1210" s="2">
        <v>34562</v>
      </c>
      <c r="B1210" s="31" t="s">
        <v>108</v>
      </c>
      <c r="C1210" s="31">
        <v>223.15899999999999</v>
      </c>
      <c r="D1210" s="31" t="s">
        <v>108</v>
      </c>
      <c r="E1210" s="31">
        <v>152.60830000000001</v>
      </c>
      <c r="F1210" s="31">
        <v>56.849499999999999</v>
      </c>
      <c r="G1210" s="31">
        <v>161.37809999999999</v>
      </c>
      <c r="H1210" s="31">
        <v>20.168199999999999</v>
      </c>
      <c r="I1210" s="31">
        <v>1291.3910000000001</v>
      </c>
      <c r="J1210" s="31">
        <v>2052.4670000000001</v>
      </c>
      <c r="K1210" s="31">
        <v>1050.8309999999999</v>
      </c>
      <c r="L1210" s="31" t="s">
        <v>108</v>
      </c>
      <c r="M1210" s="31" t="s">
        <v>108</v>
      </c>
      <c r="N1210" s="31" t="s">
        <v>108</v>
      </c>
      <c r="O1210" s="31" t="s">
        <v>108</v>
      </c>
      <c r="P1210" s="31" t="s">
        <v>108</v>
      </c>
      <c r="Q1210" s="31" t="s">
        <v>108</v>
      </c>
      <c r="R1210" s="31">
        <v>89.11</v>
      </c>
      <c r="S1210" s="31" t="s">
        <v>108</v>
      </c>
    </row>
    <row r="1211" spans="1:19" x14ac:dyDescent="0.35">
      <c r="A1211" s="2">
        <v>34563</v>
      </c>
      <c r="B1211" s="31" t="s">
        <v>108</v>
      </c>
      <c r="C1211" s="31">
        <v>228.06800000000001</v>
      </c>
      <c r="D1211" s="31" t="s">
        <v>108</v>
      </c>
      <c r="E1211" s="31">
        <v>154.23179999999999</v>
      </c>
      <c r="F1211" s="31">
        <v>56.7605</v>
      </c>
      <c r="G1211" s="31">
        <v>163.32679999999999</v>
      </c>
      <c r="H1211" s="31">
        <v>19.639600000000002</v>
      </c>
      <c r="I1211" s="31">
        <v>1290.674</v>
      </c>
      <c r="J1211" s="31">
        <v>2056.7429999999999</v>
      </c>
      <c r="K1211" s="31">
        <v>1046.2639999999999</v>
      </c>
      <c r="L1211" s="31" t="s">
        <v>108</v>
      </c>
      <c r="M1211" s="31" t="s">
        <v>108</v>
      </c>
      <c r="N1211" s="31" t="s">
        <v>108</v>
      </c>
      <c r="O1211" s="31" t="s">
        <v>108</v>
      </c>
      <c r="P1211" s="31" t="s">
        <v>108</v>
      </c>
      <c r="Q1211" s="31" t="s">
        <v>108</v>
      </c>
      <c r="R1211" s="31">
        <v>88.93</v>
      </c>
      <c r="S1211" s="31" t="s">
        <v>108</v>
      </c>
    </row>
    <row r="1212" spans="1:19" x14ac:dyDescent="0.35">
      <c r="A1212" s="2">
        <v>34564</v>
      </c>
      <c r="B1212" s="31" t="s">
        <v>108</v>
      </c>
      <c r="C1212" s="31">
        <v>226.77600000000001</v>
      </c>
      <c r="D1212" s="31" t="s">
        <v>108</v>
      </c>
      <c r="E1212" s="31">
        <v>154.4436</v>
      </c>
      <c r="F1212" s="31">
        <v>57.295000000000002</v>
      </c>
      <c r="G1212" s="31">
        <v>163.97640000000001</v>
      </c>
      <c r="H1212" s="31">
        <v>19.775200000000002</v>
      </c>
      <c r="I1212" s="31">
        <v>1292.587</v>
      </c>
      <c r="J1212" s="31">
        <v>2039.636</v>
      </c>
      <c r="K1212" s="31">
        <v>1047.1769999999999</v>
      </c>
      <c r="L1212" s="31" t="s">
        <v>108</v>
      </c>
      <c r="M1212" s="31" t="s">
        <v>108</v>
      </c>
      <c r="N1212" s="31" t="s">
        <v>108</v>
      </c>
      <c r="O1212" s="31" t="s">
        <v>108</v>
      </c>
      <c r="P1212" s="31" t="s">
        <v>108</v>
      </c>
      <c r="Q1212" s="31" t="s">
        <v>108</v>
      </c>
      <c r="R1212" s="31">
        <v>88.27</v>
      </c>
      <c r="S1212" s="31" t="s">
        <v>108</v>
      </c>
    </row>
    <row r="1213" spans="1:19" x14ac:dyDescent="0.35">
      <c r="A1213" s="2">
        <v>34565</v>
      </c>
      <c r="B1213" s="31" t="s">
        <v>108</v>
      </c>
      <c r="C1213" s="31">
        <v>220.23099999999999</v>
      </c>
      <c r="D1213" s="31" t="s">
        <v>108</v>
      </c>
      <c r="E1213" s="31">
        <v>153.173</v>
      </c>
      <c r="F1213" s="31">
        <v>57.443399999999997</v>
      </c>
      <c r="G1213" s="31">
        <v>165.49199999999999</v>
      </c>
      <c r="H1213" s="31">
        <v>19.612500000000001</v>
      </c>
      <c r="I1213" s="31">
        <v>1300.9590000000001</v>
      </c>
      <c r="J1213" s="31">
        <v>2041.4690000000001</v>
      </c>
      <c r="K1213" s="31">
        <v>1044.0940000000001</v>
      </c>
      <c r="L1213" s="31" t="s">
        <v>108</v>
      </c>
      <c r="M1213" s="31" t="s">
        <v>108</v>
      </c>
      <c r="N1213" s="31" t="s">
        <v>108</v>
      </c>
      <c r="O1213" s="31" t="s">
        <v>108</v>
      </c>
      <c r="P1213" s="31" t="s">
        <v>108</v>
      </c>
      <c r="Q1213" s="31" t="s">
        <v>108</v>
      </c>
      <c r="R1213" s="31">
        <v>88.03</v>
      </c>
      <c r="S1213" s="31" t="s">
        <v>108</v>
      </c>
    </row>
    <row r="1214" spans="1:19" x14ac:dyDescent="0.35">
      <c r="A1214" s="2">
        <v>34568</v>
      </c>
      <c r="B1214" s="31" t="s">
        <v>108</v>
      </c>
      <c r="C1214" s="31">
        <v>211.49100000000001</v>
      </c>
      <c r="D1214" s="31" t="s">
        <v>108</v>
      </c>
      <c r="E1214" s="31">
        <v>150.98480000000001</v>
      </c>
      <c r="F1214" s="31">
        <v>57.413699999999999</v>
      </c>
      <c r="G1214" s="31">
        <v>163.47120000000001</v>
      </c>
      <c r="H1214" s="31">
        <v>19.3279</v>
      </c>
      <c r="I1214" s="31">
        <v>1296.175</v>
      </c>
      <c r="J1214" s="31">
        <v>2035.97</v>
      </c>
      <c r="K1214" s="31">
        <v>1042.838</v>
      </c>
      <c r="L1214" s="31" t="s">
        <v>108</v>
      </c>
      <c r="M1214" s="31" t="s">
        <v>108</v>
      </c>
      <c r="N1214" s="31" t="s">
        <v>108</v>
      </c>
      <c r="O1214" s="31" t="s">
        <v>108</v>
      </c>
      <c r="P1214" s="31" t="s">
        <v>108</v>
      </c>
      <c r="Q1214" s="31" t="s">
        <v>108</v>
      </c>
      <c r="R1214" s="31">
        <v>87.44</v>
      </c>
      <c r="S1214" s="31" t="s">
        <v>108</v>
      </c>
    </row>
    <row r="1215" spans="1:19" x14ac:dyDescent="0.35">
      <c r="A1215" s="2">
        <v>34569</v>
      </c>
      <c r="B1215" s="31" t="s">
        <v>108</v>
      </c>
      <c r="C1215" s="31">
        <v>210.88800000000001</v>
      </c>
      <c r="D1215" s="31" t="s">
        <v>108</v>
      </c>
      <c r="E1215" s="31">
        <v>152.0436</v>
      </c>
      <c r="F1215" s="31">
        <v>57.384099999999997</v>
      </c>
      <c r="G1215" s="31">
        <v>164.48159999999999</v>
      </c>
      <c r="H1215" s="31">
        <v>19.788699999999999</v>
      </c>
      <c r="I1215" s="31">
        <v>1299.165</v>
      </c>
      <c r="J1215" s="31">
        <v>2040.8579999999999</v>
      </c>
      <c r="K1215" s="31">
        <v>1044.893</v>
      </c>
      <c r="L1215" s="31" t="s">
        <v>108</v>
      </c>
      <c r="M1215" s="31" t="s">
        <v>108</v>
      </c>
      <c r="N1215" s="31" t="s">
        <v>108</v>
      </c>
      <c r="O1215" s="31" t="s">
        <v>108</v>
      </c>
      <c r="P1215" s="31" t="s">
        <v>108</v>
      </c>
      <c r="Q1215" s="31" t="s">
        <v>108</v>
      </c>
      <c r="R1215" s="31">
        <v>87.75</v>
      </c>
      <c r="S1215" s="31" t="s">
        <v>108</v>
      </c>
    </row>
    <row r="1216" spans="1:19" x14ac:dyDescent="0.35">
      <c r="A1216" s="2">
        <v>34570</v>
      </c>
      <c r="B1216" s="31" t="s">
        <v>108</v>
      </c>
      <c r="C1216" s="31">
        <v>212.82599999999999</v>
      </c>
      <c r="D1216" s="31" t="s">
        <v>108</v>
      </c>
      <c r="E1216" s="31">
        <v>154.5847</v>
      </c>
      <c r="F1216" s="31">
        <v>57.695799999999998</v>
      </c>
      <c r="G1216" s="31">
        <v>166.43029999999999</v>
      </c>
      <c r="H1216" s="31">
        <v>19.368500000000001</v>
      </c>
      <c r="I1216" s="31">
        <v>1297.1320000000001</v>
      </c>
      <c r="J1216" s="31">
        <v>2051.8560000000002</v>
      </c>
      <c r="K1216" s="31">
        <v>1044.5509999999999</v>
      </c>
      <c r="L1216" s="31" t="s">
        <v>108</v>
      </c>
      <c r="M1216" s="31" t="s">
        <v>108</v>
      </c>
      <c r="N1216" s="31" t="s">
        <v>108</v>
      </c>
      <c r="O1216" s="31" t="s">
        <v>108</v>
      </c>
      <c r="P1216" s="31" t="s">
        <v>108</v>
      </c>
      <c r="Q1216" s="31" t="s">
        <v>108</v>
      </c>
      <c r="R1216" s="31">
        <v>88.22</v>
      </c>
      <c r="S1216" s="31" t="s">
        <v>108</v>
      </c>
    </row>
    <row r="1217" spans="1:19" x14ac:dyDescent="0.35">
      <c r="A1217" s="2">
        <v>34571</v>
      </c>
      <c r="B1217" s="31" t="s">
        <v>108</v>
      </c>
      <c r="C1217" s="31">
        <v>210.54400000000001</v>
      </c>
      <c r="D1217" s="31" t="s">
        <v>108</v>
      </c>
      <c r="E1217" s="31">
        <v>154.09059999999999</v>
      </c>
      <c r="F1217" s="31">
        <v>57.621600000000001</v>
      </c>
      <c r="G1217" s="31">
        <v>165.9973</v>
      </c>
      <c r="H1217" s="31">
        <v>19.124600000000001</v>
      </c>
      <c r="I1217" s="31">
        <v>1294.74</v>
      </c>
      <c r="J1217" s="31">
        <v>2040.8579999999999</v>
      </c>
      <c r="K1217" s="31">
        <v>1047.2909999999999</v>
      </c>
      <c r="L1217" s="31" t="s">
        <v>108</v>
      </c>
      <c r="M1217" s="31" t="s">
        <v>108</v>
      </c>
      <c r="N1217" s="31" t="s">
        <v>108</v>
      </c>
      <c r="O1217" s="31" t="s">
        <v>108</v>
      </c>
      <c r="P1217" s="31" t="s">
        <v>108</v>
      </c>
      <c r="Q1217" s="31" t="s">
        <v>108</v>
      </c>
      <c r="R1217" s="31">
        <v>88.15</v>
      </c>
      <c r="S1217" s="31" t="s">
        <v>108</v>
      </c>
    </row>
    <row r="1218" spans="1:19" x14ac:dyDescent="0.35">
      <c r="A1218" s="2">
        <v>34572</v>
      </c>
      <c r="B1218" s="31" t="s">
        <v>108</v>
      </c>
      <c r="C1218" s="31">
        <v>211.19</v>
      </c>
      <c r="D1218" s="31" t="s">
        <v>108</v>
      </c>
      <c r="E1218" s="31">
        <v>157.54929999999999</v>
      </c>
      <c r="F1218" s="31">
        <v>57.6068</v>
      </c>
      <c r="G1218" s="31">
        <v>164.7704</v>
      </c>
      <c r="H1218" s="31">
        <v>19.436299999999999</v>
      </c>
      <c r="I1218" s="31">
        <v>1292.826</v>
      </c>
      <c r="J1218" s="31">
        <v>2048.8229999999999</v>
      </c>
      <c r="K1218" s="31">
        <v>1051.402</v>
      </c>
      <c r="L1218" s="31" t="s">
        <v>108</v>
      </c>
      <c r="M1218" s="31" t="s">
        <v>108</v>
      </c>
      <c r="N1218" s="31" t="s">
        <v>108</v>
      </c>
      <c r="O1218" s="31" t="s">
        <v>108</v>
      </c>
      <c r="P1218" s="31" t="s">
        <v>108</v>
      </c>
      <c r="Q1218" s="31" t="s">
        <v>108</v>
      </c>
      <c r="R1218" s="31">
        <v>89.59</v>
      </c>
      <c r="S1218" s="31" t="s">
        <v>108</v>
      </c>
    </row>
    <row r="1219" spans="1:19" x14ac:dyDescent="0.35">
      <c r="A1219" s="2">
        <v>34575</v>
      </c>
      <c r="B1219" s="31" t="s">
        <v>108</v>
      </c>
      <c r="C1219" s="31">
        <v>215.108</v>
      </c>
      <c r="D1219" s="31" t="s">
        <v>108</v>
      </c>
      <c r="E1219" s="31">
        <v>159.45509999999999</v>
      </c>
      <c r="F1219" s="31">
        <v>58.170900000000003</v>
      </c>
      <c r="G1219" s="31">
        <v>163.76</v>
      </c>
      <c r="H1219" s="31">
        <v>19.0975</v>
      </c>
      <c r="I1219" s="31">
        <v>1290.076</v>
      </c>
      <c r="J1219" s="31">
        <v>2047.8989999999999</v>
      </c>
      <c r="K1219" s="31">
        <v>1051.059</v>
      </c>
      <c r="L1219" s="31" t="s">
        <v>108</v>
      </c>
      <c r="M1219" s="31" t="s">
        <v>108</v>
      </c>
      <c r="N1219" s="31" t="s">
        <v>108</v>
      </c>
      <c r="O1219" s="31" t="s">
        <v>108</v>
      </c>
      <c r="P1219" s="31" t="s">
        <v>108</v>
      </c>
      <c r="Q1219" s="31" t="s">
        <v>108</v>
      </c>
      <c r="R1219" s="31">
        <v>89.57</v>
      </c>
      <c r="S1219" s="31" t="s">
        <v>108</v>
      </c>
    </row>
    <row r="1220" spans="1:19" x14ac:dyDescent="0.35">
      <c r="A1220" s="2">
        <v>34576</v>
      </c>
      <c r="B1220" s="31" t="s">
        <v>108</v>
      </c>
      <c r="C1220" s="31">
        <v>212.869</v>
      </c>
      <c r="D1220" s="31" t="s">
        <v>108</v>
      </c>
      <c r="E1220" s="31">
        <v>160.161</v>
      </c>
      <c r="F1220" s="31">
        <v>58.022500000000001</v>
      </c>
      <c r="G1220" s="31">
        <v>163.90430000000001</v>
      </c>
      <c r="H1220" s="31">
        <v>18.379100000000001</v>
      </c>
      <c r="I1220" s="31">
        <v>1287.325</v>
      </c>
      <c r="J1220" s="31">
        <v>2054.0590000000002</v>
      </c>
      <c r="K1220" s="31">
        <v>1051.402</v>
      </c>
      <c r="L1220" s="31" t="s">
        <v>108</v>
      </c>
      <c r="M1220" s="31" t="s">
        <v>108</v>
      </c>
      <c r="N1220" s="31" t="s">
        <v>108</v>
      </c>
      <c r="O1220" s="31" t="s">
        <v>108</v>
      </c>
      <c r="P1220" s="31" t="s">
        <v>108</v>
      </c>
      <c r="Q1220" s="31" t="s">
        <v>108</v>
      </c>
      <c r="R1220" s="31">
        <v>89.48</v>
      </c>
      <c r="S1220" s="31" t="s">
        <v>108</v>
      </c>
    </row>
    <row r="1221" spans="1:19" x14ac:dyDescent="0.35">
      <c r="A1221" s="2">
        <v>34577</v>
      </c>
      <c r="B1221" s="31" t="s">
        <v>108</v>
      </c>
      <c r="C1221" s="31">
        <v>211.922</v>
      </c>
      <c r="D1221" s="31" t="s">
        <v>108</v>
      </c>
      <c r="E1221" s="31">
        <v>163.40799999999999</v>
      </c>
      <c r="F1221" s="31">
        <v>58.022500000000001</v>
      </c>
      <c r="G1221" s="31">
        <v>165.63640000000001</v>
      </c>
      <c r="H1221" s="31">
        <v>18.392700000000001</v>
      </c>
      <c r="I1221" s="31">
        <v>1289.2380000000001</v>
      </c>
      <c r="J1221" s="31">
        <v>2059.0010000000002</v>
      </c>
      <c r="K1221" s="31">
        <v>1048.7760000000001</v>
      </c>
      <c r="L1221" s="31" t="s">
        <v>108</v>
      </c>
      <c r="M1221" s="31" t="s">
        <v>108</v>
      </c>
      <c r="N1221" s="31" t="s">
        <v>108</v>
      </c>
      <c r="O1221" s="31" t="s">
        <v>108</v>
      </c>
      <c r="P1221" s="31" t="s">
        <v>108</v>
      </c>
      <c r="Q1221" s="31" t="s">
        <v>108</v>
      </c>
      <c r="R1221" s="31">
        <v>89.67</v>
      </c>
      <c r="S1221" s="31" t="s">
        <v>108</v>
      </c>
    </row>
    <row r="1222" spans="1:19" x14ac:dyDescent="0.35">
      <c r="A1222" s="2">
        <v>34578</v>
      </c>
      <c r="B1222" s="31" t="s">
        <v>108</v>
      </c>
      <c r="C1222" s="31">
        <v>208.39099999999999</v>
      </c>
      <c r="D1222" s="31" t="s">
        <v>108</v>
      </c>
      <c r="E1222" s="31">
        <v>161.21979999999999</v>
      </c>
      <c r="F1222" s="31">
        <v>58.096699999999998</v>
      </c>
      <c r="G1222" s="31">
        <v>165.70859999999999</v>
      </c>
      <c r="H1222" s="31">
        <v>18.596</v>
      </c>
      <c r="I1222" s="31">
        <v>1293.405</v>
      </c>
      <c r="J1222" s="31">
        <v>2058.3829999999998</v>
      </c>
      <c r="K1222" s="31">
        <v>1043.066</v>
      </c>
      <c r="L1222" s="31" t="s">
        <v>108</v>
      </c>
      <c r="M1222" s="31" t="s">
        <v>108</v>
      </c>
      <c r="N1222" s="31" t="s">
        <v>108</v>
      </c>
      <c r="O1222" s="31" t="s">
        <v>108</v>
      </c>
      <c r="P1222" s="31" t="s">
        <v>108</v>
      </c>
      <c r="Q1222" s="31" t="s">
        <v>108</v>
      </c>
      <c r="R1222" s="31">
        <v>89.35</v>
      </c>
      <c r="S1222" s="31" t="s">
        <v>108</v>
      </c>
    </row>
    <row r="1223" spans="1:19" x14ac:dyDescent="0.35">
      <c r="A1223" s="2">
        <v>34579</v>
      </c>
      <c r="B1223" s="31" t="s">
        <v>108</v>
      </c>
      <c r="C1223" s="31">
        <v>207.745</v>
      </c>
      <c r="D1223" s="31" t="s">
        <v>108</v>
      </c>
      <c r="E1223" s="31">
        <v>161.64330000000001</v>
      </c>
      <c r="F1223" s="31">
        <v>58.111600000000003</v>
      </c>
      <c r="G1223" s="31">
        <v>166.14160000000001</v>
      </c>
      <c r="H1223" s="31">
        <v>18.3249</v>
      </c>
      <c r="I1223" s="31">
        <v>1293.165</v>
      </c>
      <c r="J1223" s="31">
        <v>2055.2950000000001</v>
      </c>
      <c r="K1223" s="31">
        <v>1038.9559999999999</v>
      </c>
      <c r="L1223" s="31" t="s">
        <v>108</v>
      </c>
      <c r="M1223" s="31" t="s">
        <v>108</v>
      </c>
      <c r="N1223" s="31" t="s">
        <v>108</v>
      </c>
      <c r="O1223" s="31" t="s">
        <v>108</v>
      </c>
      <c r="P1223" s="31" t="s">
        <v>108</v>
      </c>
      <c r="Q1223" s="31" t="s">
        <v>108</v>
      </c>
      <c r="R1223" s="31">
        <v>88.56</v>
      </c>
      <c r="S1223" s="31" t="s">
        <v>108</v>
      </c>
    </row>
    <row r="1224" spans="1:19" x14ac:dyDescent="0.35">
      <c r="A1224" s="2">
        <v>34582</v>
      </c>
      <c r="B1224" s="31" t="s">
        <v>108</v>
      </c>
      <c r="C1224" s="31">
        <v>207.745</v>
      </c>
      <c r="D1224" s="31" t="s">
        <v>108</v>
      </c>
      <c r="E1224" s="31">
        <v>161.64330000000001</v>
      </c>
      <c r="F1224" s="31">
        <v>58.111600000000003</v>
      </c>
      <c r="G1224" s="31">
        <v>166.14160000000001</v>
      </c>
      <c r="H1224" s="31">
        <v>18.3249</v>
      </c>
      <c r="I1224" s="31">
        <v>1295.635</v>
      </c>
      <c r="J1224" s="31">
        <v>2055.2950000000001</v>
      </c>
      <c r="K1224" s="31">
        <v>1035.604</v>
      </c>
      <c r="L1224" s="31" t="s">
        <v>108</v>
      </c>
      <c r="M1224" s="31" t="s">
        <v>108</v>
      </c>
      <c r="N1224" s="31" t="s">
        <v>108</v>
      </c>
      <c r="O1224" s="31" t="s">
        <v>108</v>
      </c>
      <c r="P1224" s="31" t="s">
        <v>108</v>
      </c>
      <c r="Q1224" s="31" t="s">
        <v>108</v>
      </c>
      <c r="R1224" s="31">
        <v>88.43</v>
      </c>
      <c r="S1224" s="31" t="s">
        <v>108</v>
      </c>
    </row>
    <row r="1225" spans="1:19" x14ac:dyDescent="0.35">
      <c r="A1225" s="2">
        <v>34583</v>
      </c>
      <c r="B1225" s="31" t="s">
        <v>108</v>
      </c>
      <c r="C1225" s="31">
        <v>208.13300000000001</v>
      </c>
      <c r="D1225" s="31" t="s">
        <v>108</v>
      </c>
      <c r="E1225" s="31">
        <v>161.99619999999999</v>
      </c>
      <c r="F1225" s="31">
        <v>58.2303</v>
      </c>
      <c r="G1225" s="31">
        <v>168.2346</v>
      </c>
      <c r="H1225" s="31">
        <v>17.9589</v>
      </c>
      <c r="I1225" s="31">
        <v>1299.383</v>
      </c>
      <c r="J1225" s="31">
        <v>2048.5</v>
      </c>
      <c r="K1225" s="31">
        <v>1028.604</v>
      </c>
      <c r="L1225" s="31" t="s">
        <v>108</v>
      </c>
      <c r="M1225" s="31" t="s">
        <v>108</v>
      </c>
      <c r="N1225" s="31" t="s">
        <v>108</v>
      </c>
      <c r="O1225" s="31" t="s">
        <v>108</v>
      </c>
      <c r="P1225" s="31" t="s">
        <v>108</v>
      </c>
      <c r="Q1225" s="31" t="s">
        <v>108</v>
      </c>
      <c r="R1225" s="31">
        <v>88.01</v>
      </c>
      <c r="S1225" s="31" t="s">
        <v>108</v>
      </c>
    </row>
    <row r="1226" spans="1:19" x14ac:dyDescent="0.35">
      <c r="A1226" s="2">
        <v>34584</v>
      </c>
      <c r="B1226" s="31" t="s">
        <v>108</v>
      </c>
      <c r="C1226" s="31">
        <v>206.66900000000001</v>
      </c>
      <c r="D1226" s="31" t="s">
        <v>108</v>
      </c>
      <c r="E1226" s="31">
        <v>161.99619999999999</v>
      </c>
      <c r="F1226" s="31">
        <v>58.557000000000002</v>
      </c>
      <c r="G1226" s="31">
        <v>167.58500000000001</v>
      </c>
      <c r="H1226" s="31">
        <v>18.2164</v>
      </c>
      <c r="I1226" s="31">
        <v>1307.7249999999999</v>
      </c>
      <c r="J1226" s="31">
        <v>2044.1769999999999</v>
      </c>
      <c r="K1226" s="31">
        <v>1029.213</v>
      </c>
      <c r="L1226" s="31" t="s">
        <v>108</v>
      </c>
      <c r="M1226" s="31" t="s">
        <v>108</v>
      </c>
      <c r="N1226" s="31" t="s">
        <v>108</v>
      </c>
      <c r="O1226" s="31" t="s">
        <v>108</v>
      </c>
      <c r="P1226" s="31" t="s">
        <v>108</v>
      </c>
      <c r="Q1226" s="31" t="s">
        <v>108</v>
      </c>
      <c r="R1226" s="31">
        <v>88.39</v>
      </c>
      <c r="S1226" s="31" t="s">
        <v>108</v>
      </c>
    </row>
    <row r="1227" spans="1:19" x14ac:dyDescent="0.35">
      <c r="A1227" s="2">
        <v>34585</v>
      </c>
      <c r="B1227" s="31" t="s">
        <v>108</v>
      </c>
      <c r="C1227" s="31">
        <v>208.34800000000001</v>
      </c>
      <c r="D1227" s="31" t="s">
        <v>108</v>
      </c>
      <c r="E1227" s="31">
        <v>161.78440000000001</v>
      </c>
      <c r="F1227" s="31">
        <v>58.5867</v>
      </c>
      <c r="G1227" s="31">
        <v>166.21369999999999</v>
      </c>
      <c r="H1227" s="31">
        <v>18.040199999999999</v>
      </c>
      <c r="I1227" s="31">
        <v>1305.4280000000001</v>
      </c>
      <c r="J1227" s="31">
        <v>2044.1769999999999</v>
      </c>
      <c r="K1227" s="31">
        <v>1034.5170000000001</v>
      </c>
      <c r="L1227" s="31" t="s">
        <v>108</v>
      </c>
      <c r="M1227" s="31" t="s">
        <v>108</v>
      </c>
      <c r="N1227" s="31" t="s">
        <v>108</v>
      </c>
      <c r="O1227" s="31" t="s">
        <v>108</v>
      </c>
      <c r="P1227" s="31" t="s">
        <v>108</v>
      </c>
      <c r="Q1227" s="31" t="s">
        <v>108</v>
      </c>
      <c r="R1227" s="31">
        <v>88.68</v>
      </c>
      <c r="S1227" s="31" t="s">
        <v>108</v>
      </c>
    </row>
    <row r="1228" spans="1:19" x14ac:dyDescent="0.35">
      <c r="A1228" s="2">
        <v>34586</v>
      </c>
      <c r="B1228" s="31" t="s">
        <v>108</v>
      </c>
      <c r="C1228" s="31">
        <v>204.75299999999999</v>
      </c>
      <c r="D1228" s="31" t="s">
        <v>108</v>
      </c>
      <c r="E1228" s="31">
        <v>162.13730000000001</v>
      </c>
      <c r="F1228" s="31">
        <v>58.764800000000001</v>
      </c>
      <c r="G1228" s="31">
        <v>166.14150000000001</v>
      </c>
      <c r="H1228" s="31">
        <v>18.270700000000001</v>
      </c>
      <c r="I1228" s="31">
        <v>1309.78</v>
      </c>
      <c r="J1228" s="31">
        <v>2024.412</v>
      </c>
      <c r="K1228" s="31">
        <v>1023.678</v>
      </c>
      <c r="L1228" s="31" t="s">
        <v>108</v>
      </c>
      <c r="M1228" s="31" t="s">
        <v>108</v>
      </c>
      <c r="N1228" s="31" t="s">
        <v>108</v>
      </c>
      <c r="O1228" s="31" t="s">
        <v>108</v>
      </c>
      <c r="P1228" s="31" t="s">
        <v>108</v>
      </c>
      <c r="Q1228" s="31" t="s">
        <v>108</v>
      </c>
      <c r="R1228" s="31">
        <v>87.92</v>
      </c>
      <c r="S1228" s="31" t="s">
        <v>108</v>
      </c>
    </row>
    <row r="1229" spans="1:19" x14ac:dyDescent="0.35">
      <c r="A1229" s="2">
        <v>34589</v>
      </c>
      <c r="B1229" s="31" t="s">
        <v>108</v>
      </c>
      <c r="C1229" s="31">
        <v>203.452</v>
      </c>
      <c r="D1229" s="31" t="s">
        <v>108</v>
      </c>
      <c r="E1229" s="31">
        <v>164.96080000000001</v>
      </c>
      <c r="F1229" s="31">
        <v>58.6312</v>
      </c>
      <c r="G1229" s="31">
        <v>167.5128</v>
      </c>
      <c r="H1229" s="31">
        <v>18.053799999999999</v>
      </c>
      <c r="I1229" s="31">
        <v>1302.8889999999999</v>
      </c>
      <c r="J1229" s="31">
        <v>2022.559</v>
      </c>
      <c r="K1229" s="31">
        <v>1027.1379999999999</v>
      </c>
      <c r="L1229" s="31" t="s">
        <v>108</v>
      </c>
      <c r="M1229" s="31" t="s">
        <v>108</v>
      </c>
      <c r="N1229" s="31" t="s">
        <v>108</v>
      </c>
      <c r="O1229" s="31" t="s">
        <v>108</v>
      </c>
      <c r="P1229" s="31" t="s">
        <v>108</v>
      </c>
      <c r="Q1229" s="31" t="s">
        <v>108</v>
      </c>
      <c r="R1229" s="31">
        <v>87.85</v>
      </c>
      <c r="S1229" s="31" t="s">
        <v>108</v>
      </c>
    </row>
    <row r="1230" spans="1:19" x14ac:dyDescent="0.35">
      <c r="A1230" s="2">
        <v>34590</v>
      </c>
      <c r="B1230" s="31" t="s">
        <v>108</v>
      </c>
      <c r="C1230" s="31">
        <v>194.899</v>
      </c>
      <c r="D1230" s="31" t="s">
        <v>108</v>
      </c>
      <c r="E1230" s="31">
        <v>162.8432</v>
      </c>
      <c r="F1230" s="31">
        <v>58.571800000000003</v>
      </c>
      <c r="G1230" s="31">
        <v>165.70849999999999</v>
      </c>
      <c r="H1230" s="31">
        <v>18.4604</v>
      </c>
      <c r="I1230" s="31">
        <v>1305.307</v>
      </c>
      <c r="J1230" s="31">
        <v>2025.6469999999999</v>
      </c>
      <c r="K1230" s="31">
        <v>1029.328</v>
      </c>
      <c r="L1230" s="31" t="s">
        <v>108</v>
      </c>
      <c r="M1230" s="31" t="s">
        <v>108</v>
      </c>
      <c r="N1230" s="31" t="s">
        <v>108</v>
      </c>
      <c r="O1230" s="31" t="s">
        <v>108</v>
      </c>
      <c r="P1230" s="31" t="s">
        <v>108</v>
      </c>
      <c r="Q1230" s="31" t="s">
        <v>108</v>
      </c>
      <c r="R1230" s="31">
        <v>87.75</v>
      </c>
      <c r="S1230" s="31" t="s">
        <v>108</v>
      </c>
    </row>
    <row r="1231" spans="1:19" x14ac:dyDescent="0.35">
      <c r="A1231" s="2">
        <v>34591</v>
      </c>
      <c r="B1231" s="31" t="s">
        <v>108</v>
      </c>
      <c r="C1231" s="31">
        <v>188.54</v>
      </c>
      <c r="D1231" s="31" t="s">
        <v>108</v>
      </c>
      <c r="E1231" s="31">
        <v>163.4785</v>
      </c>
      <c r="F1231" s="31">
        <v>58.334299999999999</v>
      </c>
      <c r="G1231" s="31">
        <v>164.26499999999999</v>
      </c>
      <c r="H1231" s="31">
        <v>18.175799999999999</v>
      </c>
      <c r="I1231" s="31">
        <v>1307.1199999999999</v>
      </c>
      <c r="J1231" s="31">
        <v>2030.588</v>
      </c>
      <c r="K1231" s="31">
        <v>1022.41</v>
      </c>
      <c r="L1231" s="31" t="s">
        <v>108</v>
      </c>
      <c r="M1231" s="31" t="s">
        <v>108</v>
      </c>
      <c r="N1231" s="31" t="s">
        <v>108</v>
      </c>
      <c r="O1231" s="31" t="s">
        <v>108</v>
      </c>
      <c r="P1231" s="31" t="s">
        <v>108</v>
      </c>
      <c r="Q1231" s="31" t="s">
        <v>108</v>
      </c>
      <c r="R1231" s="31">
        <v>87.83</v>
      </c>
      <c r="S1231" s="31" t="s">
        <v>108</v>
      </c>
    </row>
    <row r="1232" spans="1:19" x14ac:dyDescent="0.35">
      <c r="A1232" s="2">
        <v>34592</v>
      </c>
      <c r="B1232" s="31" t="s">
        <v>108</v>
      </c>
      <c r="C1232" s="31">
        <v>190.25299999999999</v>
      </c>
      <c r="D1232" s="31" t="s">
        <v>108</v>
      </c>
      <c r="E1232" s="31">
        <v>162.0668</v>
      </c>
      <c r="F1232" s="31">
        <v>58.1858</v>
      </c>
      <c r="G1232" s="31">
        <v>160.9451</v>
      </c>
      <c r="H1232" s="31">
        <v>18.297799999999999</v>
      </c>
      <c r="I1232" s="31">
        <v>1307.1199999999999</v>
      </c>
      <c r="J1232" s="31">
        <v>2036.7650000000001</v>
      </c>
      <c r="K1232" s="31">
        <v>1029.905</v>
      </c>
      <c r="L1232" s="31" t="s">
        <v>108</v>
      </c>
      <c r="M1232" s="31" t="s">
        <v>108</v>
      </c>
      <c r="N1232" s="31" t="s">
        <v>108</v>
      </c>
      <c r="O1232" s="31" t="s">
        <v>108</v>
      </c>
      <c r="P1232" s="31" t="s">
        <v>108</v>
      </c>
      <c r="Q1232" s="31" t="s">
        <v>108</v>
      </c>
      <c r="R1232" s="31">
        <v>87.93</v>
      </c>
      <c r="S1232" s="31" t="s">
        <v>108</v>
      </c>
    </row>
    <row r="1233" spans="1:19" x14ac:dyDescent="0.35">
      <c r="A1233" s="2">
        <v>34593</v>
      </c>
      <c r="B1233" s="31" t="s">
        <v>108</v>
      </c>
      <c r="C1233" s="31">
        <v>193.29499999999999</v>
      </c>
      <c r="D1233" s="31" t="s">
        <v>108</v>
      </c>
      <c r="E1233" s="31">
        <v>165.52549999999999</v>
      </c>
      <c r="F1233" s="31">
        <v>58.438200000000002</v>
      </c>
      <c r="G1233" s="31">
        <v>159.7182</v>
      </c>
      <c r="H1233" s="31">
        <v>18.135100000000001</v>
      </c>
      <c r="I1233" s="31">
        <v>1306.6369999999999</v>
      </c>
      <c r="J1233" s="31">
        <v>2013.912</v>
      </c>
      <c r="K1233" s="31">
        <v>1017.798</v>
      </c>
      <c r="L1233" s="31" t="s">
        <v>108</v>
      </c>
      <c r="M1233" s="31" t="s">
        <v>108</v>
      </c>
      <c r="N1233" s="31" t="s">
        <v>108</v>
      </c>
      <c r="O1233" s="31" t="s">
        <v>108</v>
      </c>
      <c r="P1233" s="31" t="s">
        <v>108</v>
      </c>
      <c r="Q1233" s="31" t="s">
        <v>108</v>
      </c>
      <c r="R1233" s="31">
        <v>87.57</v>
      </c>
      <c r="S1233" s="31" t="s">
        <v>108</v>
      </c>
    </row>
    <row r="1234" spans="1:19" x14ac:dyDescent="0.35">
      <c r="A1234" s="2">
        <v>34596</v>
      </c>
      <c r="B1234" s="31" t="s">
        <v>108</v>
      </c>
      <c r="C1234" s="31">
        <v>197.15100000000001</v>
      </c>
      <c r="D1234" s="31" t="s">
        <v>108</v>
      </c>
      <c r="E1234" s="31">
        <v>165.7373</v>
      </c>
      <c r="F1234" s="31">
        <v>58.438200000000002</v>
      </c>
      <c r="G1234" s="31">
        <v>159.86250000000001</v>
      </c>
      <c r="H1234" s="31">
        <v>17.8369</v>
      </c>
      <c r="I1234" s="31">
        <v>1306.6369999999999</v>
      </c>
      <c r="J1234" s="31">
        <v>2018.8530000000001</v>
      </c>
      <c r="K1234" s="31">
        <v>1020.2190000000001</v>
      </c>
      <c r="L1234" s="31" t="s">
        <v>108</v>
      </c>
      <c r="M1234" s="31" t="s">
        <v>108</v>
      </c>
      <c r="N1234" s="31" t="s">
        <v>108</v>
      </c>
      <c r="O1234" s="31" t="s">
        <v>108</v>
      </c>
      <c r="P1234" s="31" t="s">
        <v>108</v>
      </c>
      <c r="Q1234" s="31" t="s">
        <v>108</v>
      </c>
      <c r="R1234" s="31">
        <v>87.84</v>
      </c>
      <c r="S1234" s="31" t="s">
        <v>108</v>
      </c>
    </row>
    <row r="1235" spans="1:19" x14ac:dyDescent="0.35">
      <c r="A1235" s="2">
        <v>34597</v>
      </c>
      <c r="B1235" s="31" t="s">
        <v>108</v>
      </c>
      <c r="C1235" s="31">
        <v>194.494</v>
      </c>
      <c r="D1235" s="31" t="s">
        <v>108</v>
      </c>
      <c r="E1235" s="31">
        <v>165.45500000000001</v>
      </c>
      <c r="F1235" s="31">
        <v>58.972700000000003</v>
      </c>
      <c r="G1235" s="31">
        <v>160.2955</v>
      </c>
      <c r="H1235" s="31">
        <v>18.23</v>
      </c>
      <c r="I1235" s="31">
        <v>1307.9670000000001</v>
      </c>
      <c r="J1235" s="31">
        <v>2014.529</v>
      </c>
      <c r="K1235" s="31">
        <v>1016.183</v>
      </c>
      <c r="L1235" s="31" t="s">
        <v>108</v>
      </c>
      <c r="M1235" s="31" t="s">
        <v>108</v>
      </c>
      <c r="N1235" s="31" t="s">
        <v>108</v>
      </c>
      <c r="O1235" s="31" t="s">
        <v>108</v>
      </c>
      <c r="P1235" s="31" t="s">
        <v>108</v>
      </c>
      <c r="Q1235" s="31" t="s">
        <v>108</v>
      </c>
      <c r="R1235" s="31">
        <v>87.76</v>
      </c>
      <c r="S1235" s="31" t="s">
        <v>108</v>
      </c>
    </row>
    <row r="1236" spans="1:19" x14ac:dyDescent="0.35">
      <c r="A1236" s="2">
        <v>34598</v>
      </c>
      <c r="B1236" s="31" t="s">
        <v>108</v>
      </c>
      <c r="C1236" s="31">
        <v>194.62299999999999</v>
      </c>
      <c r="D1236" s="31" t="s">
        <v>108</v>
      </c>
      <c r="E1236" s="31">
        <v>165.17269999999999</v>
      </c>
      <c r="F1236" s="31">
        <v>59.061799999999998</v>
      </c>
      <c r="G1236" s="31">
        <v>160.512</v>
      </c>
      <c r="H1236" s="31">
        <v>18.148700000000002</v>
      </c>
      <c r="I1236" s="31">
        <v>1310.626</v>
      </c>
      <c r="J1236" s="31">
        <v>2008.97</v>
      </c>
      <c r="K1236" s="31">
        <v>1017.221</v>
      </c>
      <c r="L1236" s="31" t="s">
        <v>108</v>
      </c>
      <c r="M1236" s="31" t="s">
        <v>108</v>
      </c>
      <c r="N1236" s="31" t="s">
        <v>108</v>
      </c>
      <c r="O1236" s="31" t="s">
        <v>108</v>
      </c>
      <c r="P1236" s="31" t="s">
        <v>108</v>
      </c>
      <c r="Q1236" s="31" t="s">
        <v>108</v>
      </c>
      <c r="R1236" s="31">
        <v>87.53</v>
      </c>
      <c r="S1236" s="31" t="s">
        <v>108</v>
      </c>
    </row>
    <row r="1237" spans="1:19" x14ac:dyDescent="0.35">
      <c r="A1237" s="2">
        <v>34599</v>
      </c>
      <c r="B1237" s="31" t="s">
        <v>108</v>
      </c>
      <c r="C1237" s="31">
        <v>197.83600000000001</v>
      </c>
      <c r="D1237" s="31" t="s">
        <v>108</v>
      </c>
      <c r="E1237" s="31">
        <v>165.87860000000001</v>
      </c>
      <c r="F1237" s="31">
        <v>59.24</v>
      </c>
      <c r="G1237" s="31">
        <v>159.5016</v>
      </c>
      <c r="H1237" s="31">
        <v>18.121600000000001</v>
      </c>
      <c r="I1237" s="31">
        <v>1312.077</v>
      </c>
      <c r="J1237" s="31">
        <v>2011.441</v>
      </c>
      <c r="K1237" s="31">
        <v>1024.0239999999999</v>
      </c>
      <c r="L1237" s="31" t="s">
        <v>108</v>
      </c>
      <c r="M1237" s="31" t="s">
        <v>108</v>
      </c>
      <c r="N1237" s="31" t="s">
        <v>108</v>
      </c>
      <c r="O1237" s="31" t="s">
        <v>108</v>
      </c>
      <c r="P1237" s="31" t="s">
        <v>108</v>
      </c>
      <c r="Q1237" s="31" t="s">
        <v>108</v>
      </c>
      <c r="R1237" s="31">
        <v>87.67</v>
      </c>
      <c r="S1237" s="31" t="s">
        <v>108</v>
      </c>
    </row>
    <row r="1238" spans="1:19" x14ac:dyDescent="0.35">
      <c r="A1238" s="2">
        <v>34600</v>
      </c>
      <c r="B1238" s="31" t="s">
        <v>108</v>
      </c>
      <c r="C1238" s="31">
        <v>196.33699999999999</v>
      </c>
      <c r="D1238" s="31" t="s">
        <v>108</v>
      </c>
      <c r="E1238" s="31">
        <v>167.64330000000001</v>
      </c>
      <c r="F1238" s="31">
        <v>59.329000000000001</v>
      </c>
      <c r="G1238" s="31">
        <v>159.93459999999999</v>
      </c>
      <c r="H1238" s="31">
        <v>18.7179</v>
      </c>
      <c r="I1238" s="31">
        <v>1312.077</v>
      </c>
      <c r="J1238" s="31">
        <v>2010.2059999999999</v>
      </c>
      <c r="K1238" s="31">
        <v>1026.7919999999999</v>
      </c>
      <c r="L1238" s="31" t="s">
        <v>108</v>
      </c>
      <c r="M1238" s="31" t="s">
        <v>108</v>
      </c>
      <c r="N1238" s="31" t="s">
        <v>108</v>
      </c>
      <c r="O1238" s="31" t="s">
        <v>108</v>
      </c>
      <c r="P1238" s="31" t="s">
        <v>108</v>
      </c>
      <c r="Q1238" s="31" t="s">
        <v>108</v>
      </c>
      <c r="R1238" s="31">
        <v>87.58</v>
      </c>
      <c r="S1238" s="31" t="s">
        <v>108</v>
      </c>
    </row>
    <row r="1239" spans="1:19" x14ac:dyDescent="0.35">
      <c r="A1239" s="2">
        <v>34603</v>
      </c>
      <c r="B1239" s="31" t="s">
        <v>108</v>
      </c>
      <c r="C1239" s="31">
        <v>189.86799999999999</v>
      </c>
      <c r="D1239" s="31" t="s">
        <v>108</v>
      </c>
      <c r="E1239" s="31">
        <v>166.58449999999999</v>
      </c>
      <c r="F1239" s="31">
        <v>59.061799999999998</v>
      </c>
      <c r="G1239" s="31">
        <v>160.0068</v>
      </c>
      <c r="H1239" s="31">
        <v>18.284199999999998</v>
      </c>
      <c r="I1239" s="31">
        <v>1311.231</v>
      </c>
      <c r="J1239" s="31">
        <v>2009.588</v>
      </c>
      <c r="K1239" s="31">
        <v>1025.2929999999999</v>
      </c>
      <c r="L1239" s="31" t="s">
        <v>108</v>
      </c>
      <c r="M1239" s="31" t="s">
        <v>108</v>
      </c>
      <c r="N1239" s="31" t="s">
        <v>108</v>
      </c>
      <c r="O1239" s="31" t="s">
        <v>108</v>
      </c>
      <c r="P1239" s="31" t="s">
        <v>108</v>
      </c>
      <c r="Q1239" s="31" t="s">
        <v>108</v>
      </c>
      <c r="R1239" s="31">
        <v>87.99</v>
      </c>
      <c r="S1239" s="31" t="s">
        <v>108</v>
      </c>
    </row>
    <row r="1240" spans="1:19" x14ac:dyDescent="0.35">
      <c r="A1240" s="2">
        <v>34604</v>
      </c>
      <c r="B1240" s="31" t="s">
        <v>108</v>
      </c>
      <c r="C1240" s="31">
        <v>187.983</v>
      </c>
      <c r="D1240" s="31" t="s">
        <v>108</v>
      </c>
      <c r="E1240" s="31">
        <v>167.07859999999999</v>
      </c>
      <c r="F1240" s="31">
        <v>59.596299999999999</v>
      </c>
      <c r="G1240" s="31">
        <v>160.0068</v>
      </c>
      <c r="H1240" s="31">
        <v>18.297799999999999</v>
      </c>
      <c r="I1240" s="31">
        <v>1313.528</v>
      </c>
      <c r="J1240" s="31">
        <v>2004.6469999999999</v>
      </c>
      <c r="K1240" s="31">
        <v>1027.0219999999999</v>
      </c>
      <c r="L1240" s="31" t="s">
        <v>108</v>
      </c>
      <c r="M1240" s="31" t="s">
        <v>108</v>
      </c>
      <c r="N1240" s="31" t="s">
        <v>108</v>
      </c>
      <c r="O1240" s="31" t="s">
        <v>108</v>
      </c>
      <c r="P1240" s="31" t="s">
        <v>108</v>
      </c>
      <c r="Q1240" s="31" t="s">
        <v>108</v>
      </c>
      <c r="R1240" s="31">
        <v>87.45</v>
      </c>
      <c r="S1240" s="31" t="s">
        <v>108</v>
      </c>
    </row>
    <row r="1241" spans="1:19" x14ac:dyDescent="0.35">
      <c r="A1241" s="2">
        <v>34605</v>
      </c>
      <c r="B1241" s="31" t="s">
        <v>108</v>
      </c>
      <c r="C1241" s="31">
        <v>192.05199999999999</v>
      </c>
      <c r="D1241" s="31" t="s">
        <v>108</v>
      </c>
      <c r="E1241" s="31">
        <v>166.72569999999999</v>
      </c>
      <c r="F1241" s="31">
        <v>59.076599999999999</v>
      </c>
      <c r="G1241" s="31">
        <v>158.3468</v>
      </c>
      <c r="H1241" s="31">
        <v>18.175799999999999</v>
      </c>
      <c r="I1241" s="31">
        <v>1314.374</v>
      </c>
      <c r="J1241" s="31">
        <v>2009.588</v>
      </c>
      <c r="K1241" s="31">
        <v>1034.9780000000001</v>
      </c>
      <c r="L1241" s="31" t="s">
        <v>108</v>
      </c>
      <c r="M1241" s="31" t="s">
        <v>108</v>
      </c>
      <c r="N1241" s="31" t="s">
        <v>108</v>
      </c>
      <c r="O1241" s="31" t="s">
        <v>108</v>
      </c>
      <c r="P1241" s="31" t="s">
        <v>108</v>
      </c>
      <c r="Q1241" s="31" t="s">
        <v>108</v>
      </c>
      <c r="R1241" s="31">
        <v>87.85</v>
      </c>
      <c r="S1241" s="31" t="s">
        <v>108</v>
      </c>
    </row>
    <row r="1242" spans="1:19" x14ac:dyDescent="0.35">
      <c r="A1242" s="2">
        <v>34606</v>
      </c>
      <c r="B1242" s="31" t="s">
        <v>108</v>
      </c>
      <c r="C1242" s="31">
        <v>197.66499999999999</v>
      </c>
      <c r="D1242" s="31" t="s">
        <v>108</v>
      </c>
      <c r="E1242" s="31">
        <v>163.97280000000001</v>
      </c>
      <c r="F1242" s="31">
        <v>59.195399999999999</v>
      </c>
      <c r="G1242" s="31">
        <v>156.97550000000001</v>
      </c>
      <c r="H1242" s="31">
        <v>18.175799999999999</v>
      </c>
      <c r="I1242" s="31">
        <v>1311.473</v>
      </c>
      <c r="J1242" s="31">
        <v>2001.558</v>
      </c>
      <c r="K1242" s="31">
        <v>1029.559</v>
      </c>
      <c r="L1242" s="31" t="s">
        <v>108</v>
      </c>
      <c r="M1242" s="31" t="s">
        <v>108</v>
      </c>
      <c r="N1242" s="31" t="s">
        <v>108</v>
      </c>
      <c r="O1242" s="31" t="s">
        <v>108</v>
      </c>
      <c r="P1242" s="31" t="s">
        <v>108</v>
      </c>
      <c r="Q1242" s="31" t="s">
        <v>108</v>
      </c>
      <c r="R1242" s="31">
        <v>87.63</v>
      </c>
      <c r="S1242" s="31" t="s">
        <v>108</v>
      </c>
    </row>
    <row r="1243" spans="1:19" x14ac:dyDescent="0.35">
      <c r="A1243" s="2">
        <v>34607</v>
      </c>
      <c r="B1243" s="31" t="s">
        <v>108</v>
      </c>
      <c r="C1243" s="31">
        <v>202.16300000000001</v>
      </c>
      <c r="D1243" s="31" t="s">
        <v>108</v>
      </c>
      <c r="E1243" s="31">
        <v>158.89060000000001</v>
      </c>
      <c r="F1243" s="31">
        <v>59.0321</v>
      </c>
      <c r="G1243" s="31">
        <v>154.7381</v>
      </c>
      <c r="H1243" s="31">
        <v>17.891200000000001</v>
      </c>
      <c r="I1243" s="31">
        <v>1306.8789999999999</v>
      </c>
      <c r="J1243" s="31">
        <v>2004.6469999999999</v>
      </c>
      <c r="K1243" s="31">
        <v>1026.2149999999999</v>
      </c>
      <c r="L1243" s="31" t="s">
        <v>108</v>
      </c>
      <c r="M1243" s="31" t="s">
        <v>108</v>
      </c>
      <c r="N1243" s="31" t="s">
        <v>108</v>
      </c>
      <c r="O1243" s="31" t="s">
        <v>108</v>
      </c>
      <c r="P1243" s="31" t="s">
        <v>108</v>
      </c>
      <c r="Q1243" s="31" t="s">
        <v>108</v>
      </c>
      <c r="R1243" s="31">
        <v>87.88</v>
      </c>
      <c r="S1243" s="31" t="s">
        <v>108</v>
      </c>
    </row>
    <row r="1244" spans="1:19" x14ac:dyDescent="0.35">
      <c r="A1244" s="2">
        <v>34610</v>
      </c>
      <c r="B1244" s="31" t="s">
        <v>108</v>
      </c>
      <c r="C1244" s="31">
        <v>199.892</v>
      </c>
      <c r="D1244" s="31" t="s">
        <v>108</v>
      </c>
      <c r="E1244" s="31">
        <v>161.64349999999999</v>
      </c>
      <c r="F1244" s="31">
        <v>59.121200000000002</v>
      </c>
      <c r="G1244" s="31">
        <v>155.3877</v>
      </c>
      <c r="H1244" s="31">
        <v>17.647200000000002</v>
      </c>
      <c r="I1244" s="31">
        <v>1302.8889999999999</v>
      </c>
      <c r="J1244" s="31">
        <v>1999.088</v>
      </c>
      <c r="K1244" s="31">
        <v>1026.2149999999999</v>
      </c>
      <c r="L1244" s="31" t="s">
        <v>108</v>
      </c>
      <c r="M1244" s="31" t="s">
        <v>108</v>
      </c>
      <c r="N1244" s="31" t="s">
        <v>108</v>
      </c>
      <c r="O1244" s="31" t="s">
        <v>108</v>
      </c>
      <c r="P1244" s="31" t="s">
        <v>108</v>
      </c>
      <c r="Q1244" s="31" t="s">
        <v>108</v>
      </c>
      <c r="R1244" s="31">
        <v>88.02</v>
      </c>
      <c r="S1244" s="31" t="s">
        <v>108</v>
      </c>
    </row>
    <row r="1245" spans="1:19" x14ac:dyDescent="0.35">
      <c r="A1245" s="2">
        <v>34611</v>
      </c>
      <c r="B1245" s="31" t="s">
        <v>108</v>
      </c>
      <c r="C1245" s="31">
        <v>198.52099999999999</v>
      </c>
      <c r="D1245" s="31" t="s">
        <v>108</v>
      </c>
      <c r="E1245" s="31">
        <v>162.84350000000001</v>
      </c>
      <c r="F1245" s="31">
        <v>58.75</v>
      </c>
      <c r="G1245" s="31">
        <v>154.7381</v>
      </c>
      <c r="H1245" s="31">
        <v>17.7014</v>
      </c>
      <c r="I1245" s="31">
        <v>1303.9770000000001</v>
      </c>
      <c r="J1245" s="31">
        <v>1996</v>
      </c>
      <c r="K1245" s="31">
        <v>1019.527</v>
      </c>
      <c r="L1245" s="31" t="s">
        <v>108</v>
      </c>
      <c r="M1245" s="31" t="s">
        <v>108</v>
      </c>
      <c r="N1245" s="31" t="s">
        <v>108</v>
      </c>
      <c r="O1245" s="31" t="s">
        <v>108</v>
      </c>
      <c r="P1245" s="31" t="s">
        <v>108</v>
      </c>
      <c r="Q1245" s="31" t="s">
        <v>108</v>
      </c>
      <c r="R1245" s="31">
        <v>87.72</v>
      </c>
      <c r="S1245" s="31" t="s">
        <v>108</v>
      </c>
    </row>
    <row r="1246" spans="1:19" x14ac:dyDescent="0.35">
      <c r="A1246" s="2">
        <v>34612</v>
      </c>
      <c r="B1246" s="31" t="s">
        <v>108</v>
      </c>
      <c r="C1246" s="31">
        <v>196.03700000000001</v>
      </c>
      <c r="D1246" s="31" t="s">
        <v>108</v>
      </c>
      <c r="E1246" s="31">
        <v>163.62</v>
      </c>
      <c r="F1246" s="31">
        <v>58.675800000000002</v>
      </c>
      <c r="G1246" s="31">
        <v>154.2329</v>
      </c>
      <c r="H1246" s="31">
        <v>17.118600000000001</v>
      </c>
      <c r="I1246" s="31">
        <v>1299.1410000000001</v>
      </c>
      <c r="J1246" s="31">
        <v>1987.3520000000001</v>
      </c>
      <c r="K1246" s="31">
        <v>1014.3390000000001</v>
      </c>
      <c r="L1246" s="31" t="s">
        <v>108</v>
      </c>
      <c r="M1246" s="31" t="s">
        <v>108</v>
      </c>
      <c r="N1246" s="31" t="s">
        <v>108</v>
      </c>
      <c r="O1246" s="31" t="s">
        <v>108</v>
      </c>
      <c r="P1246" s="31" t="s">
        <v>108</v>
      </c>
      <c r="Q1246" s="31" t="s">
        <v>108</v>
      </c>
      <c r="R1246" s="31">
        <v>87.63</v>
      </c>
      <c r="S1246" s="31" t="s">
        <v>108</v>
      </c>
    </row>
    <row r="1247" spans="1:19" x14ac:dyDescent="0.35">
      <c r="A1247" s="2">
        <v>34613</v>
      </c>
      <c r="B1247" s="31" t="s">
        <v>108</v>
      </c>
      <c r="C1247" s="31">
        <v>201.17699999999999</v>
      </c>
      <c r="D1247" s="31" t="s">
        <v>108</v>
      </c>
      <c r="E1247" s="31">
        <v>164.25530000000001</v>
      </c>
      <c r="F1247" s="31">
        <v>58.660899999999998</v>
      </c>
      <c r="G1247" s="31">
        <v>153.29470000000001</v>
      </c>
      <c r="H1247" s="31">
        <v>17.267700000000001</v>
      </c>
      <c r="I1247" s="31">
        <v>1298.2950000000001</v>
      </c>
      <c r="J1247" s="31">
        <v>1986.7349999999999</v>
      </c>
      <c r="K1247" s="31">
        <v>1017.221</v>
      </c>
      <c r="L1247" s="31" t="s">
        <v>108</v>
      </c>
      <c r="M1247" s="31" t="s">
        <v>108</v>
      </c>
      <c r="N1247" s="31" t="s">
        <v>108</v>
      </c>
      <c r="O1247" s="31" t="s">
        <v>108</v>
      </c>
      <c r="P1247" s="31" t="s">
        <v>108</v>
      </c>
      <c r="Q1247" s="31" t="s">
        <v>108</v>
      </c>
      <c r="R1247" s="31">
        <v>87.65</v>
      </c>
      <c r="S1247" s="31" t="s">
        <v>108</v>
      </c>
    </row>
    <row r="1248" spans="1:19" x14ac:dyDescent="0.35">
      <c r="A1248" s="2">
        <v>34614</v>
      </c>
      <c r="B1248" s="31" t="s">
        <v>108</v>
      </c>
      <c r="C1248" s="31">
        <v>203.57599999999999</v>
      </c>
      <c r="D1248" s="31" t="s">
        <v>108</v>
      </c>
      <c r="E1248" s="31">
        <v>161.8554</v>
      </c>
      <c r="F1248" s="31">
        <v>58.4679</v>
      </c>
      <c r="G1248" s="31">
        <v>152.21209999999999</v>
      </c>
      <c r="H1248" s="31">
        <v>16.983000000000001</v>
      </c>
      <c r="I1248" s="31">
        <v>1291.162</v>
      </c>
      <c r="J1248" s="31">
        <v>1997.8530000000001</v>
      </c>
      <c r="K1248" s="31">
        <v>1020.104</v>
      </c>
      <c r="L1248" s="31" t="s">
        <v>108</v>
      </c>
      <c r="M1248" s="31" t="s">
        <v>108</v>
      </c>
      <c r="N1248" s="31" t="s">
        <v>108</v>
      </c>
      <c r="O1248" s="31" t="s">
        <v>108</v>
      </c>
      <c r="P1248" s="31" t="s">
        <v>108</v>
      </c>
      <c r="Q1248" s="31" t="s">
        <v>108</v>
      </c>
      <c r="R1248" s="31">
        <v>87.9</v>
      </c>
      <c r="S1248" s="31" t="s">
        <v>108</v>
      </c>
    </row>
    <row r="1249" spans="1:19" x14ac:dyDescent="0.35">
      <c r="A1249" s="2">
        <v>34617</v>
      </c>
      <c r="B1249" s="31" t="s">
        <v>108</v>
      </c>
      <c r="C1249" s="31">
        <v>201.40199999999999</v>
      </c>
      <c r="D1249" s="31" t="s">
        <v>108</v>
      </c>
      <c r="E1249" s="31">
        <v>162.1377</v>
      </c>
      <c r="F1249" s="31">
        <v>58.408499999999997</v>
      </c>
      <c r="G1249" s="31">
        <v>152.9742</v>
      </c>
      <c r="H1249" s="31">
        <v>17.0915</v>
      </c>
      <c r="I1249" s="31">
        <v>1291.162</v>
      </c>
      <c r="J1249" s="31">
        <v>2000.3230000000001</v>
      </c>
      <c r="K1249" s="31">
        <v>1027.9449999999999</v>
      </c>
      <c r="L1249" s="31" t="s">
        <v>108</v>
      </c>
      <c r="M1249" s="31" t="s">
        <v>108</v>
      </c>
      <c r="N1249" s="31" t="s">
        <v>108</v>
      </c>
      <c r="O1249" s="31" t="s">
        <v>108</v>
      </c>
      <c r="P1249" s="31" t="s">
        <v>108</v>
      </c>
      <c r="Q1249" s="31" t="s">
        <v>108</v>
      </c>
      <c r="R1249" s="31">
        <v>87.82</v>
      </c>
      <c r="S1249" s="31" t="s">
        <v>108</v>
      </c>
    </row>
    <row r="1250" spans="1:19" x14ac:dyDescent="0.35">
      <c r="A1250" s="2">
        <v>34618</v>
      </c>
      <c r="B1250" s="31" t="s">
        <v>108</v>
      </c>
      <c r="C1250" s="31">
        <v>202.49700000000001</v>
      </c>
      <c r="D1250" s="31" t="s">
        <v>108</v>
      </c>
      <c r="E1250" s="31">
        <v>161.43180000000001</v>
      </c>
      <c r="F1250" s="31">
        <v>57.933399999999999</v>
      </c>
      <c r="G1250" s="31">
        <v>153.71879999999999</v>
      </c>
      <c r="H1250" s="31">
        <v>17.064399999999999</v>
      </c>
      <c r="I1250" s="31">
        <v>1294.547</v>
      </c>
      <c r="J1250" s="31">
        <v>2005.8820000000001</v>
      </c>
      <c r="K1250" s="31">
        <v>1031.635</v>
      </c>
      <c r="L1250" s="31" t="s">
        <v>108</v>
      </c>
      <c r="M1250" s="31" t="s">
        <v>108</v>
      </c>
      <c r="N1250" s="31" t="s">
        <v>108</v>
      </c>
      <c r="O1250" s="31" t="s">
        <v>108</v>
      </c>
      <c r="P1250" s="31" t="s">
        <v>108</v>
      </c>
      <c r="Q1250" s="31" t="s">
        <v>108</v>
      </c>
      <c r="R1250" s="31">
        <v>87.9</v>
      </c>
      <c r="S1250" s="31" t="s">
        <v>108</v>
      </c>
    </row>
    <row r="1251" spans="1:19" x14ac:dyDescent="0.35">
      <c r="A1251" s="2">
        <v>34619</v>
      </c>
      <c r="B1251" s="31" t="s">
        <v>108</v>
      </c>
      <c r="C1251" s="31">
        <v>202.55099999999999</v>
      </c>
      <c r="D1251" s="31" t="s">
        <v>108</v>
      </c>
      <c r="E1251" s="31">
        <v>162.06710000000001</v>
      </c>
      <c r="F1251" s="31">
        <v>57.992800000000003</v>
      </c>
      <c r="G1251" s="31">
        <v>154.95939999999999</v>
      </c>
      <c r="H1251" s="31">
        <v>17.2135</v>
      </c>
      <c r="I1251" s="31">
        <v>1293.338</v>
      </c>
      <c r="J1251" s="31">
        <v>2001.558</v>
      </c>
      <c r="K1251" s="31">
        <v>1032.788</v>
      </c>
      <c r="L1251" s="31" t="s">
        <v>108</v>
      </c>
      <c r="M1251" s="31" t="s">
        <v>108</v>
      </c>
      <c r="N1251" s="31" t="s">
        <v>108</v>
      </c>
      <c r="O1251" s="31" t="s">
        <v>108</v>
      </c>
      <c r="P1251" s="31" t="s">
        <v>108</v>
      </c>
      <c r="Q1251" s="31" t="s">
        <v>108</v>
      </c>
      <c r="R1251" s="31">
        <v>87.66</v>
      </c>
      <c r="S1251" s="31" t="s">
        <v>108</v>
      </c>
    </row>
    <row r="1252" spans="1:19" x14ac:dyDescent="0.35">
      <c r="A1252" s="2">
        <v>34620</v>
      </c>
      <c r="B1252" s="31" t="s">
        <v>108</v>
      </c>
      <c r="C1252" s="31">
        <v>206.74799999999999</v>
      </c>
      <c r="D1252" s="31" t="s">
        <v>108</v>
      </c>
      <c r="E1252" s="31">
        <v>160.51419999999999</v>
      </c>
      <c r="F1252" s="31">
        <v>57.695900000000002</v>
      </c>
      <c r="G1252" s="31">
        <v>154.02209999999999</v>
      </c>
      <c r="H1252" s="31">
        <v>16.8475</v>
      </c>
      <c r="I1252" s="31">
        <v>1293.338</v>
      </c>
      <c r="J1252" s="31">
        <v>2008.3530000000001</v>
      </c>
      <c r="K1252" s="31">
        <v>1042.3579999999999</v>
      </c>
      <c r="L1252" s="31" t="s">
        <v>108</v>
      </c>
      <c r="M1252" s="31" t="s">
        <v>108</v>
      </c>
      <c r="N1252" s="31" t="s">
        <v>108</v>
      </c>
      <c r="O1252" s="31" t="s">
        <v>108</v>
      </c>
      <c r="P1252" s="31" t="s">
        <v>108</v>
      </c>
      <c r="Q1252" s="31" t="s">
        <v>108</v>
      </c>
      <c r="R1252" s="31">
        <v>87.4</v>
      </c>
      <c r="S1252" s="31" t="s">
        <v>108</v>
      </c>
    </row>
    <row r="1253" spans="1:19" x14ac:dyDescent="0.35">
      <c r="A1253" s="2">
        <v>34621</v>
      </c>
      <c r="B1253" s="31" t="s">
        <v>108</v>
      </c>
      <c r="C1253" s="31">
        <v>205.077</v>
      </c>
      <c r="D1253" s="31" t="s">
        <v>108</v>
      </c>
      <c r="E1253" s="31">
        <v>161.2201</v>
      </c>
      <c r="F1253" s="31">
        <v>57.903700000000001</v>
      </c>
      <c r="G1253" s="31">
        <v>155.43639999999999</v>
      </c>
      <c r="H1253" s="31">
        <v>17.1999</v>
      </c>
      <c r="I1253" s="31">
        <v>1300.229</v>
      </c>
      <c r="J1253" s="31">
        <v>2013.2940000000001</v>
      </c>
      <c r="K1253" s="31">
        <v>1043.511</v>
      </c>
      <c r="L1253" s="31" t="s">
        <v>108</v>
      </c>
      <c r="M1253" s="31" t="s">
        <v>108</v>
      </c>
      <c r="N1253" s="31" t="s">
        <v>108</v>
      </c>
      <c r="O1253" s="31" t="s">
        <v>108</v>
      </c>
      <c r="P1253" s="31" t="s">
        <v>108</v>
      </c>
      <c r="Q1253" s="31" t="s">
        <v>108</v>
      </c>
      <c r="R1253" s="31">
        <v>86.74</v>
      </c>
      <c r="S1253" s="31" t="s">
        <v>108</v>
      </c>
    </row>
    <row r="1254" spans="1:19" x14ac:dyDescent="0.35">
      <c r="A1254" s="2">
        <v>34624</v>
      </c>
      <c r="B1254" s="31" t="s">
        <v>108</v>
      </c>
      <c r="C1254" s="31">
        <v>205.477</v>
      </c>
      <c r="D1254" s="31" t="s">
        <v>108</v>
      </c>
      <c r="E1254" s="31">
        <v>160.5848</v>
      </c>
      <c r="F1254" s="31">
        <v>58.215499999999999</v>
      </c>
      <c r="G1254" s="31">
        <v>156.56790000000001</v>
      </c>
      <c r="H1254" s="31">
        <v>17.416799999999999</v>
      </c>
      <c r="I1254" s="31">
        <v>1299.9870000000001</v>
      </c>
      <c r="J1254" s="31">
        <v>2011.441</v>
      </c>
      <c r="K1254" s="31">
        <v>1049.046</v>
      </c>
      <c r="L1254" s="31" t="s">
        <v>108</v>
      </c>
      <c r="M1254" s="31" t="s">
        <v>108</v>
      </c>
      <c r="N1254" s="31" t="s">
        <v>108</v>
      </c>
      <c r="O1254" s="31" t="s">
        <v>108</v>
      </c>
      <c r="P1254" s="31" t="s">
        <v>108</v>
      </c>
      <c r="Q1254" s="31" t="s">
        <v>108</v>
      </c>
      <c r="R1254" s="31">
        <v>85.78</v>
      </c>
      <c r="S1254" s="31" t="s">
        <v>108</v>
      </c>
    </row>
    <row r="1255" spans="1:19" x14ac:dyDescent="0.35">
      <c r="A1255" s="2">
        <v>34625</v>
      </c>
      <c r="B1255" s="31" t="s">
        <v>108</v>
      </c>
      <c r="C1255" s="31">
        <v>205.113</v>
      </c>
      <c r="D1255" s="31" t="s">
        <v>108</v>
      </c>
      <c r="E1255" s="31">
        <v>161.78479999999999</v>
      </c>
      <c r="F1255" s="31">
        <v>58.096699999999998</v>
      </c>
      <c r="G1255" s="31">
        <v>157.20439999999999</v>
      </c>
      <c r="H1255" s="31">
        <v>17.565799999999999</v>
      </c>
      <c r="I1255" s="31">
        <v>1297.328</v>
      </c>
      <c r="J1255" s="31">
        <v>2010.2059999999999</v>
      </c>
      <c r="K1255" s="31">
        <v>1047.432</v>
      </c>
      <c r="L1255" s="31" t="s">
        <v>108</v>
      </c>
      <c r="M1255" s="31" t="s">
        <v>108</v>
      </c>
      <c r="N1255" s="31" t="s">
        <v>108</v>
      </c>
      <c r="O1255" s="31" t="s">
        <v>108</v>
      </c>
      <c r="P1255" s="31" t="s">
        <v>108</v>
      </c>
      <c r="Q1255" s="31" t="s">
        <v>108</v>
      </c>
      <c r="R1255" s="31">
        <v>85.91</v>
      </c>
      <c r="S1255" s="31" t="s">
        <v>108</v>
      </c>
    </row>
    <row r="1256" spans="1:19" x14ac:dyDescent="0.35">
      <c r="A1256" s="2">
        <v>34626</v>
      </c>
      <c r="B1256" s="31" t="s">
        <v>108</v>
      </c>
      <c r="C1256" s="31">
        <v>202.86099999999999</v>
      </c>
      <c r="D1256" s="31" t="s">
        <v>108</v>
      </c>
      <c r="E1256" s="31">
        <v>167.43170000000001</v>
      </c>
      <c r="F1256" s="31">
        <v>58.245199999999997</v>
      </c>
      <c r="G1256" s="31">
        <v>156.4265</v>
      </c>
      <c r="H1256" s="31">
        <v>17.674299999999999</v>
      </c>
      <c r="I1256" s="31">
        <v>1300.5920000000001</v>
      </c>
      <c r="J1256" s="31">
        <v>2004.029</v>
      </c>
      <c r="K1256" s="31">
        <v>1042.819</v>
      </c>
      <c r="L1256" s="31" t="s">
        <v>108</v>
      </c>
      <c r="M1256" s="31" t="s">
        <v>108</v>
      </c>
      <c r="N1256" s="31" t="s">
        <v>108</v>
      </c>
      <c r="O1256" s="31" t="s">
        <v>108</v>
      </c>
      <c r="P1256" s="31" t="s">
        <v>108</v>
      </c>
      <c r="Q1256" s="31" t="s">
        <v>108</v>
      </c>
      <c r="R1256" s="31">
        <v>85.71</v>
      </c>
      <c r="S1256" s="31" t="s">
        <v>108</v>
      </c>
    </row>
    <row r="1257" spans="1:19" x14ac:dyDescent="0.35">
      <c r="A1257" s="2">
        <v>34627</v>
      </c>
      <c r="B1257" s="31" t="s">
        <v>108</v>
      </c>
      <c r="C1257" s="31">
        <v>215.03</v>
      </c>
      <c r="D1257" s="31" t="s">
        <v>108</v>
      </c>
      <c r="E1257" s="31">
        <v>166.02</v>
      </c>
      <c r="F1257" s="31">
        <v>58.393700000000003</v>
      </c>
      <c r="G1257" s="31">
        <v>158.68950000000001</v>
      </c>
      <c r="H1257" s="31">
        <v>18.162199999999999</v>
      </c>
      <c r="I1257" s="31">
        <v>1298.8989999999999</v>
      </c>
      <c r="J1257" s="31">
        <v>1987.3520000000001</v>
      </c>
      <c r="K1257" s="31">
        <v>1040.0519999999999</v>
      </c>
      <c r="L1257" s="31" t="s">
        <v>108</v>
      </c>
      <c r="M1257" s="31" t="s">
        <v>108</v>
      </c>
      <c r="N1257" s="31" t="s">
        <v>108</v>
      </c>
      <c r="O1257" s="31" t="s">
        <v>108</v>
      </c>
      <c r="P1257" s="31" t="s">
        <v>108</v>
      </c>
      <c r="Q1257" s="31" t="s">
        <v>108</v>
      </c>
      <c r="R1257" s="31">
        <v>85.35</v>
      </c>
      <c r="S1257" s="31" t="s">
        <v>108</v>
      </c>
    </row>
    <row r="1258" spans="1:19" x14ac:dyDescent="0.35">
      <c r="A1258" s="2">
        <v>34628</v>
      </c>
      <c r="B1258" s="31" t="s">
        <v>108</v>
      </c>
      <c r="C1258" s="31">
        <v>207.947</v>
      </c>
      <c r="D1258" s="31" t="s">
        <v>108</v>
      </c>
      <c r="E1258" s="31">
        <v>165.10239999999999</v>
      </c>
      <c r="F1258" s="31">
        <v>58.319400000000002</v>
      </c>
      <c r="G1258" s="31">
        <v>158.4066</v>
      </c>
      <c r="H1258" s="31">
        <v>17.864000000000001</v>
      </c>
      <c r="I1258" s="31">
        <v>1303.01</v>
      </c>
      <c r="J1258" s="31">
        <v>1988.588</v>
      </c>
      <c r="K1258" s="31">
        <v>1035.5550000000001</v>
      </c>
      <c r="L1258" s="31" t="s">
        <v>108</v>
      </c>
      <c r="M1258" s="31" t="s">
        <v>108</v>
      </c>
      <c r="N1258" s="31" t="s">
        <v>108</v>
      </c>
      <c r="O1258" s="31" t="s">
        <v>108</v>
      </c>
      <c r="P1258" s="31" t="s">
        <v>108</v>
      </c>
      <c r="Q1258" s="31" t="s">
        <v>108</v>
      </c>
      <c r="R1258" s="31">
        <v>85.63</v>
      </c>
      <c r="S1258" s="31" t="s">
        <v>108</v>
      </c>
    </row>
    <row r="1259" spans="1:19" x14ac:dyDescent="0.35">
      <c r="A1259" s="2">
        <v>34631</v>
      </c>
      <c r="B1259" s="31" t="s">
        <v>108</v>
      </c>
      <c r="C1259" s="31">
        <v>212.01499999999999</v>
      </c>
      <c r="D1259" s="31" t="s">
        <v>108</v>
      </c>
      <c r="E1259" s="31">
        <v>166.4435</v>
      </c>
      <c r="F1259" s="31">
        <v>58.111600000000003</v>
      </c>
      <c r="G1259" s="31">
        <v>159.6088</v>
      </c>
      <c r="H1259" s="31">
        <v>18.026700000000002</v>
      </c>
      <c r="I1259" s="31">
        <v>1297.569</v>
      </c>
      <c r="J1259" s="31">
        <v>1982.4110000000001</v>
      </c>
      <c r="K1259" s="31">
        <v>1032.672</v>
      </c>
      <c r="L1259" s="31" t="s">
        <v>108</v>
      </c>
      <c r="M1259" s="31" t="s">
        <v>108</v>
      </c>
      <c r="N1259" s="31" t="s">
        <v>108</v>
      </c>
      <c r="O1259" s="31" t="s">
        <v>108</v>
      </c>
      <c r="P1259" s="31" t="s">
        <v>108</v>
      </c>
      <c r="Q1259" s="31" t="s">
        <v>108</v>
      </c>
      <c r="R1259" s="31">
        <v>85.32</v>
      </c>
      <c r="S1259" s="31" t="s">
        <v>108</v>
      </c>
    </row>
    <row r="1260" spans="1:19" x14ac:dyDescent="0.35">
      <c r="A1260" s="2">
        <v>34632</v>
      </c>
      <c r="B1260" s="31" t="s">
        <v>108</v>
      </c>
      <c r="C1260" s="31">
        <v>211.68799999999999</v>
      </c>
      <c r="D1260" s="31" t="s">
        <v>108</v>
      </c>
      <c r="E1260" s="31">
        <v>168.3493</v>
      </c>
      <c r="F1260" s="31">
        <v>58.081899999999997</v>
      </c>
      <c r="G1260" s="31">
        <v>158.33590000000001</v>
      </c>
      <c r="H1260" s="31">
        <v>17.891100000000002</v>
      </c>
      <c r="I1260" s="31">
        <v>1299.383</v>
      </c>
      <c r="J1260" s="31">
        <v>1979.94</v>
      </c>
      <c r="K1260" s="31">
        <v>1024.2550000000001</v>
      </c>
      <c r="L1260" s="31" t="s">
        <v>108</v>
      </c>
      <c r="M1260" s="31" t="s">
        <v>108</v>
      </c>
      <c r="N1260" s="31" t="s">
        <v>108</v>
      </c>
      <c r="O1260" s="31" t="s">
        <v>108</v>
      </c>
      <c r="P1260" s="31" t="s">
        <v>108</v>
      </c>
      <c r="Q1260" s="31" t="s">
        <v>108</v>
      </c>
      <c r="R1260" s="31">
        <v>85.22</v>
      </c>
      <c r="S1260" s="31" t="s">
        <v>108</v>
      </c>
    </row>
    <row r="1261" spans="1:19" x14ac:dyDescent="0.35">
      <c r="A1261" s="2">
        <v>34633</v>
      </c>
      <c r="B1261" s="31" t="s">
        <v>108</v>
      </c>
      <c r="C1261" s="31">
        <v>214.59399999999999</v>
      </c>
      <c r="D1261" s="31" t="s">
        <v>108</v>
      </c>
      <c r="E1261" s="31">
        <v>172.23159999999999</v>
      </c>
      <c r="F1261" s="31">
        <v>58.052199999999999</v>
      </c>
      <c r="G1261" s="31">
        <v>158.4066</v>
      </c>
      <c r="H1261" s="31">
        <v>18.0944</v>
      </c>
      <c r="I1261" s="31">
        <v>1300.9549999999999</v>
      </c>
      <c r="J1261" s="31">
        <v>1978.7049999999999</v>
      </c>
      <c r="K1261" s="31">
        <v>1022.179</v>
      </c>
      <c r="L1261" s="31" t="s">
        <v>108</v>
      </c>
      <c r="M1261" s="31" t="s">
        <v>108</v>
      </c>
      <c r="N1261" s="31" t="s">
        <v>108</v>
      </c>
      <c r="O1261" s="31" t="s">
        <v>108</v>
      </c>
      <c r="P1261" s="31" t="s">
        <v>108</v>
      </c>
      <c r="Q1261" s="31" t="s">
        <v>108</v>
      </c>
      <c r="R1261" s="31">
        <v>85.17</v>
      </c>
      <c r="S1261" s="31" t="s">
        <v>108</v>
      </c>
    </row>
    <row r="1262" spans="1:19" x14ac:dyDescent="0.35">
      <c r="A1262" s="2">
        <v>34634</v>
      </c>
      <c r="B1262" s="31" t="s">
        <v>108</v>
      </c>
      <c r="C1262" s="31">
        <v>211.94200000000001</v>
      </c>
      <c r="D1262" s="31" t="s">
        <v>108</v>
      </c>
      <c r="E1262" s="31">
        <v>174.13740000000001</v>
      </c>
      <c r="F1262" s="31">
        <v>57.933399999999999</v>
      </c>
      <c r="G1262" s="31">
        <v>159.6088</v>
      </c>
      <c r="H1262" s="31">
        <v>18.3249</v>
      </c>
      <c r="I1262" s="31">
        <v>1299.866</v>
      </c>
      <c r="J1262" s="31">
        <v>1978.7049999999999</v>
      </c>
      <c r="K1262" s="31">
        <v>1029.098</v>
      </c>
      <c r="L1262" s="31" t="s">
        <v>108</v>
      </c>
      <c r="M1262" s="31" t="s">
        <v>108</v>
      </c>
      <c r="N1262" s="31" t="s">
        <v>108</v>
      </c>
      <c r="O1262" s="31" t="s">
        <v>108</v>
      </c>
      <c r="P1262" s="31" t="s">
        <v>108</v>
      </c>
      <c r="Q1262" s="31" t="s">
        <v>108</v>
      </c>
      <c r="R1262" s="31">
        <v>85.4</v>
      </c>
      <c r="S1262" s="31" t="s">
        <v>108</v>
      </c>
    </row>
    <row r="1263" spans="1:19" x14ac:dyDescent="0.35">
      <c r="A1263" s="2">
        <v>34635</v>
      </c>
      <c r="B1263" s="31" t="s">
        <v>108</v>
      </c>
      <c r="C1263" s="31">
        <v>215.35599999999999</v>
      </c>
      <c r="D1263" s="31" t="s">
        <v>108</v>
      </c>
      <c r="E1263" s="31">
        <v>174.27860000000001</v>
      </c>
      <c r="F1263" s="31">
        <v>57.710700000000003</v>
      </c>
      <c r="G1263" s="31">
        <v>158.053</v>
      </c>
      <c r="H1263" s="31">
        <v>18.067299999999999</v>
      </c>
      <c r="I1263" s="31">
        <v>1301.8009999999999</v>
      </c>
      <c r="J1263" s="31">
        <v>1989.2049999999999</v>
      </c>
      <c r="K1263" s="31">
        <v>1032.096</v>
      </c>
      <c r="L1263" s="31" t="s">
        <v>108</v>
      </c>
      <c r="M1263" s="31" t="s">
        <v>108</v>
      </c>
      <c r="N1263" s="31" t="s">
        <v>108</v>
      </c>
      <c r="O1263" s="31" t="s">
        <v>108</v>
      </c>
      <c r="P1263" s="31" t="s">
        <v>108</v>
      </c>
      <c r="Q1263" s="31" t="s">
        <v>108</v>
      </c>
      <c r="R1263" s="31">
        <v>85.99</v>
      </c>
      <c r="S1263" s="31" t="s">
        <v>108</v>
      </c>
    </row>
    <row r="1264" spans="1:19" x14ac:dyDescent="0.35">
      <c r="A1264" s="2">
        <v>34638</v>
      </c>
      <c r="B1264" s="31" t="s">
        <v>108</v>
      </c>
      <c r="C1264" s="31">
        <v>213.79499999999999</v>
      </c>
      <c r="D1264" s="31" t="s">
        <v>108</v>
      </c>
      <c r="E1264" s="31">
        <v>173.07859999999999</v>
      </c>
      <c r="F1264" s="31">
        <v>57.146500000000003</v>
      </c>
      <c r="G1264" s="31">
        <v>156.70939999999999</v>
      </c>
      <c r="H1264" s="31">
        <v>17.986000000000001</v>
      </c>
      <c r="I1264" s="31">
        <v>1305.549</v>
      </c>
      <c r="J1264" s="31">
        <v>1988.588</v>
      </c>
      <c r="K1264" s="31">
        <v>1028.175</v>
      </c>
      <c r="L1264" s="31" t="s">
        <v>108</v>
      </c>
      <c r="M1264" s="31" t="s">
        <v>108</v>
      </c>
      <c r="N1264" s="31" t="s">
        <v>108</v>
      </c>
      <c r="O1264" s="31" t="s">
        <v>108</v>
      </c>
      <c r="P1264" s="31" t="s">
        <v>108</v>
      </c>
      <c r="Q1264" s="31" t="s">
        <v>108</v>
      </c>
      <c r="R1264" s="31">
        <v>85.69</v>
      </c>
      <c r="S1264" s="31" t="s">
        <v>108</v>
      </c>
    </row>
    <row r="1265" spans="1:19" x14ac:dyDescent="0.35">
      <c r="A1265" s="2">
        <v>34639</v>
      </c>
      <c r="B1265" s="31" t="s">
        <v>108</v>
      </c>
      <c r="C1265" s="31">
        <v>217.209</v>
      </c>
      <c r="D1265" s="31" t="s">
        <v>108</v>
      </c>
      <c r="E1265" s="31">
        <v>177.31379999999999</v>
      </c>
      <c r="F1265" s="31">
        <v>57.265300000000003</v>
      </c>
      <c r="G1265" s="31">
        <v>156.7801</v>
      </c>
      <c r="H1265" s="31">
        <v>17.742100000000001</v>
      </c>
      <c r="I1265" s="31">
        <v>1306.6369999999999</v>
      </c>
      <c r="J1265" s="31">
        <v>1975.617</v>
      </c>
      <c r="K1265" s="31">
        <v>1030.597</v>
      </c>
      <c r="L1265" s="31" t="s">
        <v>108</v>
      </c>
      <c r="M1265" s="31" t="s">
        <v>108</v>
      </c>
      <c r="N1265" s="31" t="s">
        <v>108</v>
      </c>
      <c r="O1265" s="31" t="s">
        <v>108</v>
      </c>
      <c r="P1265" s="31" t="s">
        <v>108</v>
      </c>
      <c r="Q1265" s="31" t="s">
        <v>108</v>
      </c>
      <c r="R1265" s="31">
        <v>85.5</v>
      </c>
      <c r="S1265" s="31" t="s">
        <v>108</v>
      </c>
    </row>
    <row r="1266" spans="1:19" x14ac:dyDescent="0.35">
      <c r="A1266" s="2">
        <v>34640</v>
      </c>
      <c r="B1266" s="31" t="s">
        <v>108</v>
      </c>
      <c r="C1266" s="31">
        <v>216.19200000000001</v>
      </c>
      <c r="D1266" s="31" t="s">
        <v>108</v>
      </c>
      <c r="E1266" s="31">
        <v>178.30199999999999</v>
      </c>
      <c r="F1266" s="31">
        <v>57.235599999999998</v>
      </c>
      <c r="G1266" s="31">
        <v>157.6994</v>
      </c>
      <c r="H1266" s="31">
        <v>17.9725</v>
      </c>
      <c r="I1266" s="31">
        <v>1307.604</v>
      </c>
      <c r="J1266" s="31">
        <v>1970.6759999999999</v>
      </c>
      <c r="K1266" s="31">
        <v>1024.2550000000001</v>
      </c>
      <c r="L1266" s="31" t="s">
        <v>108</v>
      </c>
      <c r="M1266" s="31" t="s">
        <v>108</v>
      </c>
      <c r="N1266" s="31" t="s">
        <v>108</v>
      </c>
      <c r="O1266" s="31" t="s">
        <v>108</v>
      </c>
      <c r="P1266" s="31" t="s">
        <v>108</v>
      </c>
      <c r="Q1266" s="31" t="s">
        <v>108</v>
      </c>
      <c r="R1266" s="31">
        <v>86.38</v>
      </c>
      <c r="S1266" s="31" t="s">
        <v>108</v>
      </c>
    </row>
    <row r="1267" spans="1:19" x14ac:dyDescent="0.35">
      <c r="A1267" s="2">
        <v>34641</v>
      </c>
      <c r="B1267" s="31" t="s">
        <v>108</v>
      </c>
      <c r="C1267" s="31">
        <v>214.12100000000001</v>
      </c>
      <c r="D1267" s="31" t="s">
        <v>108</v>
      </c>
      <c r="E1267" s="31">
        <v>174.63149999999999</v>
      </c>
      <c r="F1267" s="31">
        <v>57.072299999999998</v>
      </c>
      <c r="G1267" s="31">
        <v>157.8408</v>
      </c>
      <c r="H1267" s="31">
        <v>17.877600000000001</v>
      </c>
      <c r="I1267" s="31">
        <v>1307.604</v>
      </c>
      <c r="J1267" s="31">
        <v>1968.8230000000001</v>
      </c>
      <c r="K1267" s="31">
        <v>1027.829</v>
      </c>
      <c r="L1267" s="31" t="s">
        <v>108</v>
      </c>
      <c r="M1267" s="31" t="s">
        <v>108</v>
      </c>
      <c r="N1267" s="31" t="s">
        <v>108</v>
      </c>
      <c r="O1267" s="31" t="s">
        <v>108</v>
      </c>
      <c r="P1267" s="31" t="s">
        <v>108</v>
      </c>
      <c r="Q1267" s="31" t="s">
        <v>108</v>
      </c>
      <c r="R1267" s="31">
        <v>86.58</v>
      </c>
      <c r="S1267" s="31" t="s">
        <v>108</v>
      </c>
    </row>
    <row r="1268" spans="1:19" x14ac:dyDescent="0.35">
      <c r="A1268" s="2">
        <v>34642</v>
      </c>
      <c r="B1268" s="31" t="s">
        <v>108</v>
      </c>
      <c r="C1268" s="31">
        <v>212.56</v>
      </c>
      <c r="D1268" s="31" t="s">
        <v>108</v>
      </c>
      <c r="E1268" s="31">
        <v>178.86670000000001</v>
      </c>
      <c r="F1268" s="31">
        <v>57.116799999999998</v>
      </c>
      <c r="G1268" s="31">
        <v>158.97229999999999</v>
      </c>
      <c r="H1268" s="31">
        <v>17.7149</v>
      </c>
      <c r="I1268" s="31">
        <v>1304.8230000000001</v>
      </c>
      <c r="J1268" s="31">
        <v>1960.175</v>
      </c>
      <c r="K1268" s="31">
        <v>1031.289</v>
      </c>
      <c r="L1268" s="31" t="s">
        <v>108</v>
      </c>
      <c r="M1268" s="31" t="s">
        <v>108</v>
      </c>
      <c r="N1268" s="31" t="s">
        <v>108</v>
      </c>
      <c r="O1268" s="31" t="s">
        <v>108</v>
      </c>
      <c r="P1268" s="31" t="s">
        <v>108</v>
      </c>
      <c r="Q1268" s="31" t="s">
        <v>108</v>
      </c>
      <c r="R1268" s="31">
        <v>86.5</v>
      </c>
      <c r="S1268" s="31" t="s">
        <v>108</v>
      </c>
    </row>
    <row r="1269" spans="1:19" x14ac:dyDescent="0.35">
      <c r="A1269" s="2">
        <v>34645</v>
      </c>
      <c r="B1269" s="31" t="s">
        <v>108</v>
      </c>
      <c r="C1269" s="31">
        <v>205.73099999999999</v>
      </c>
      <c r="D1269" s="31" t="s">
        <v>108</v>
      </c>
      <c r="E1269" s="31">
        <v>175.12559999999999</v>
      </c>
      <c r="F1269" s="31">
        <v>56.908999999999999</v>
      </c>
      <c r="G1269" s="31">
        <v>160.10380000000001</v>
      </c>
      <c r="H1269" s="31">
        <v>17.321899999999999</v>
      </c>
      <c r="I1269" s="31">
        <v>1304.098</v>
      </c>
      <c r="J1269" s="31">
        <v>1959.558</v>
      </c>
      <c r="K1269" s="31">
        <v>1027.0219999999999</v>
      </c>
      <c r="L1269" s="31" t="s">
        <v>108</v>
      </c>
      <c r="M1269" s="31" t="s">
        <v>108</v>
      </c>
      <c r="N1269" s="31" t="s">
        <v>108</v>
      </c>
      <c r="O1269" s="31" t="s">
        <v>108</v>
      </c>
      <c r="P1269" s="31" t="s">
        <v>108</v>
      </c>
      <c r="Q1269" s="31" t="s">
        <v>108</v>
      </c>
      <c r="R1269" s="31">
        <v>86.48</v>
      </c>
      <c r="S1269" s="31" t="s">
        <v>108</v>
      </c>
    </row>
    <row r="1270" spans="1:19" x14ac:dyDescent="0.35">
      <c r="A1270" s="2">
        <v>34646</v>
      </c>
      <c r="B1270" s="31" t="s">
        <v>108</v>
      </c>
      <c r="C1270" s="31">
        <v>210.64599999999999</v>
      </c>
      <c r="D1270" s="31" t="s">
        <v>108</v>
      </c>
      <c r="E1270" s="31">
        <v>174.96960000000001</v>
      </c>
      <c r="F1270" s="31">
        <v>57.1312</v>
      </c>
      <c r="G1270" s="31">
        <v>160.95240000000001</v>
      </c>
      <c r="H1270" s="31">
        <v>17.620999999999999</v>
      </c>
      <c r="I1270" s="31">
        <v>1302.405</v>
      </c>
      <c r="J1270" s="31">
        <v>1965.117</v>
      </c>
      <c r="K1270" s="31">
        <v>1031.635</v>
      </c>
      <c r="L1270" s="31" t="s">
        <v>108</v>
      </c>
      <c r="M1270" s="31" t="s">
        <v>108</v>
      </c>
      <c r="N1270" s="31" t="s">
        <v>108</v>
      </c>
      <c r="O1270" s="31" t="s">
        <v>108</v>
      </c>
      <c r="P1270" s="31" t="s">
        <v>108</v>
      </c>
      <c r="Q1270" s="31" t="s">
        <v>108</v>
      </c>
      <c r="R1270" s="31">
        <v>86.17</v>
      </c>
      <c r="S1270" s="31" t="s">
        <v>108</v>
      </c>
    </row>
    <row r="1271" spans="1:19" x14ac:dyDescent="0.35">
      <c r="A1271" s="2">
        <v>34647</v>
      </c>
      <c r="B1271" s="31" t="s">
        <v>108</v>
      </c>
      <c r="C1271" s="31">
        <v>205.417</v>
      </c>
      <c r="D1271" s="31" t="s">
        <v>108</v>
      </c>
      <c r="E1271" s="31">
        <v>173.65899999999999</v>
      </c>
      <c r="F1271" s="31">
        <v>57.0869</v>
      </c>
      <c r="G1271" s="31">
        <v>161.80099999999999</v>
      </c>
      <c r="H1271" s="31">
        <v>17.484400000000001</v>
      </c>
      <c r="I1271" s="31">
        <v>1301.8009999999999</v>
      </c>
      <c r="J1271" s="31">
        <v>1973.7639999999999</v>
      </c>
      <c r="K1271" s="31">
        <v>1038.3219999999999</v>
      </c>
      <c r="L1271" s="31" t="s">
        <v>108</v>
      </c>
      <c r="M1271" s="31" t="s">
        <v>108</v>
      </c>
      <c r="N1271" s="31" t="s">
        <v>108</v>
      </c>
      <c r="O1271" s="31" t="s">
        <v>108</v>
      </c>
      <c r="P1271" s="31" t="s">
        <v>108</v>
      </c>
      <c r="Q1271" s="31" t="s">
        <v>108</v>
      </c>
      <c r="R1271" s="31">
        <v>87.06</v>
      </c>
      <c r="S1271" s="31" t="s">
        <v>108</v>
      </c>
    </row>
    <row r="1272" spans="1:19" x14ac:dyDescent="0.35">
      <c r="A1272" s="2">
        <v>34648</v>
      </c>
      <c r="B1272" s="31" t="s">
        <v>108</v>
      </c>
      <c r="C1272" s="31">
        <v>208.715</v>
      </c>
      <c r="D1272" s="31" t="s">
        <v>108</v>
      </c>
      <c r="E1272" s="31">
        <v>174.6738</v>
      </c>
      <c r="F1272" s="31">
        <v>57.293500000000002</v>
      </c>
      <c r="G1272" s="31">
        <v>160.8817</v>
      </c>
      <c r="H1272" s="31">
        <v>17.495000000000001</v>
      </c>
      <c r="I1272" s="31">
        <v>1301.4380000000001</v>
      </c>
      <c r="J1272" s="31">
        <v>1968.2049999999999</v>
      </c>
      <c r="K1272" s="31">
        <v>1042.127</v>
      </c>
      <c r="L1272" s="31" t="s">
        <v>108</v>
      </c>
      <c r="M1272" s="31" t="s">
        <v>108</v>
      </c>
      <c r="N1272" s="31" t="s">
        <v>108</v>
      </c>
      <c r="O1272" s="31" t="s">
        <v>108</v>
      </c>
      <c r="P1272" s="31" t="s">
        <v>108</v>
      </c>
      <c r="Q1272" s="31" t="s">
        <v>108</v>
      </c>
      <c r="R1272" s="31">
        <v>87.14</v>
      </c>
      <c r="S1272" s="31" t="s">
        <v>108</v>
      </c>
    </row>
    <row r="1273" spans="1:19" x14ac:dyDescent="0.35">
      <c r="A1273" s="2">
        <v>34649</v>
      </c>
      <c r="B1273" s="31" t="s">
        <v>108</v>
      </c>
      <c r="C1273" s="31">
        <v>208.53</v>
      </c>
      <c r="D1273" s="31" t="s">
        <v>108</v>
      </c>
      <c r="E1273" s="31">
        <v>176.423</v>
      </c>
      <c r="F1273" s="31">
        <v>57.264099999999999</v>
      </c>
      <c r="G1273" s="31">
        <v>158.7602</v>
      </c>
      <c r="H1273" s="31">
        <v>17.487100000000002</v>
      </c>
      <c r="I1273" s="31">
        <v>1306.0319999999999</v>
      </c>
      <c r="J1273" s="31">
        <v>1958.94</v>
      </c>
      <c r="K1273" s="31">
        <v>1039.5909999999999</v>
      </c>
      <c r="L1273" s="31" t="s">
        <v>108</v>
      </c>
      <c r="M1273" s="31" t="s">
        <v>108</v>
      </c>
      <c r="N1273" s="31" t="s">
        <v>108</v>
      </c>
      <c r="O1273" s="31" t="s">
        <v>108</v>
      </c>
      <c r="P1273" s="31" t="s">
        <v>108</v>
      </c>
      <c r="Q1273" s="31" t="s">
        <v>108</v>
      </c>
      <c r="R1273" s="31">
        <v>87.09</v>
      </c>
      <c r="S1273" s="31" t="s">
        <v>108</v>
      </c>
    </row>
    <row r="1274" spans="1:19" x14ac:dyDescent="0.35">
      <c r="A1274" s="2">
        <v>34652</v>
      </c>
      <c r="B1274" s="31" t="s">
        <v>108</v>
      </c>
      <c r="C1274" s="31">
        <v>206.33099999999999</v>
      </c>
      <c r="D1274" s="31" t="s">
        <v>108</v>
      </c>
      <c r="E1274" s="31">
        <v>179.73</v>
      </c>
      <c r="F1274" s="31">
        <v>57.205199999999998</v>
      </c>
      <c r="G1274" s="31">
        <v>159.67949999999999</v>
      </c>
      <c r="H1274" s="31">
        <v>17.171500000000002</v>
      </c>
      <c r="I1274" s="31">
        <v>1303.4929999999999</v>
      </c>
      <c r="J1274" s="31">
        <v>1973.7639999999999</v>
      </c>
      <c r="K1274" s="31">
        <v>1040.9739999999999</v>
      </c>
      <c r="L1274" s="31" t="s">
        <v>108</v>
      </c>
      <c r="M1274" s="31" t="s">
        <v>108</v>
      </c>
      <c r="N1274" s="31" t="s">
        <v>108</v>
      </c>
      <c r="O1274" s="31" t="s">
        <v>108</v>
      </c>
      <c r="P1274" s="31" t="s">
        <v>108</v>
      </c>
      <c r="Q1274" s="31" t="s">
        <v>108</v>
      </c>
      <c r="R1274" s="31">
        <v>87.75</v>
      </c>
      <c r="S1274" s="31" t="s">
        <v>108</v>
      </c>
    </row>
    <row r="1275" spans="1:19" x14ac:dyDescent="0.35">
      <c r="A1275" s="2">
        <v>34653</v>
      </c>
      <c r="B1275" s="31" t="s">
        <v>108</v>
      </c>
      <c r="C1275" s="31">
        <v>205.661</v>
      </c>
      <c r="D1275" s="31" t="s">
        <v>108</v>
      </c>
      <c r="E1275" s="31">
        <v>180.23320000000001</v>
      </c>
      <c r="F1275" s="31">
        <v>57.514099999999999</v>
      </c>
      <c r="G1275" s="31">
        <v>160.6695</v>
      </c>
      <c r="H1275" s="31">
        <v>17.552800000000001</v>
      </c>
      <c r="I1275" s="31">
        <v>1305.67</v>
      </c>
      <c r="J1275" s="31">
        <v>1978.7049999999999</v>
      </c>
      <c r="K1275" s="31">
        <v>1046.048</v>
      </c>
      <c r="L1275" s="31" t="s">
        <v>108</v>
      </c>
      <c r="M1275" s="31" t="s">
        <v>108</v>
      </c>
      <c r="N1275" s="31" t="s">
        <v>108</v>
      </c>
      <c r="O1275" s="31" t="s">
        <v>108</v>
      </c>
      <c r="P1275" s="31" t="s">
        <v>108</v>
      </c>
      <c r="Q1275" s="31" t="s">
        <v>108</v>
      </c>
      <c r="R1275" s="31">
        <v>88.27</v>
      </c>
      <c r="S1275" s="31" t="s">
        <v>108</v>
      </c>
    </row>
    <row r="1276" spans="1:19" x14ac:dyDescent="0.35">
      <c r="A1276" s="2">
        <v>34654</v>
      </c>
      <c r="B1276" s="31" t="s">
        <v>108</v>
      </c>
      <c r="C1276" s="31">
        <v>199.69800000000001</v>
      </c>
      <c r="D1276" s="31" t="s">
        <v>108</v>
      </c>
      <c r="E1276" s="31">
        <v>185.26560000000001</v>
      </c>
      <c r="F1276" s="31">
        <v>57.4405</v>
      </c>
      <c r="G1276" s="31">
        <v>159.9623</v>
      </c>
      <c r="H1276" s="31">
        <v>17.289899999999999</v>
      </c>
      <c r="I1276" s="31">
        <v>1304.461</v>
      </c>
      <c r="J1276" s="31">
        <v>1970.058</v>
      </c>
      <c r="K1276" s="31">
        <v>1046.048</v>
      </c>
      <c r="L1276" s="31" t="s">
        <v>108</v>
      </c>
      <c r="M1276" s="31" t="s">
        <v>108</v>
      </c>
      <c r="N1276" s="31" t="s">
        <v>108</v>
      </c>
      <c r="O1276" s="31" t="s">
        <v>108</v>
      </c>
      <c r="P1276" s="31" t="s">
        <v>108</v>
      </c>
      <c r="Q1276" s="31" t="s">
        <v>108</v>
      </c>
      <c r="R1276" s="31">
        <v>88.13</v>
      </c>
      <c r="S1276" s="31" t="s">
        <v>108</v>
      </c>
    </row>
    <row r="1277" spans="1:19" x14ac:dyDescent="0.35">
      <c r="A1277" s="2">
        <v>34655</v>
      </c>
      <c r="B1277" s="31" t="s">
        <v>108</v>
      </c>
      <c r="C1277" s="31">
        <v>201.524</v>
      </c>
      <c r="D1277" s="31" t="s">
        <v>108</v>
      </c>
      <c r="E1277" s="31">
        <v>184.11529999999999</v>
      </c>
      <c r="F1277" s="31">
        <v>57.308199999999999</v>
      </c>
      <c r="G1277" s="31">
        <v>161.1645</v>
      </c>
      <c r="H1277" s="31">
        <v>17.408200000000001</v>
      </c>
      <c r="I1277" s="31">
        <v>1304.944</v>
      </c>
      <c r="J1277" s="31">
        <v>1962.646</v>
      </c>
      <c r="K1277" s="31">
        <v>1036.3620000000001</v>
      </c>
      <c r="L1277" s="31" t="s">
        <v>108</v>
      </c>
      <c r="M1277" s="31" t="s">
        <v>108</v>
      </c>
      <c r="N1277" s="31" t="s">
        <v>108</v>
      </c>
      <c r="O1277" s="31" t="s">
        <v>108</v>
      </c>
      <c r="P1277" s="31" t="s">
        <v>108</v>
      </c>
      <c r="Q1277" s="31" t="s">
        <v>108</v>
      </c>
      <c r="R1277" s="31">
        <v>88.02</v>
      </c>
      <c r="S1277" s="31" t="s">
        <v>108</v>
      </c>
    </row>
    <row r="1278" spans="1:19" x14ac:dyDescent="0.35">
      <c r="A1278" s="2">
        <v>34656</v>
      </c>
      <c r="B1278" s="31" t="s">
        <v>108</v>
      </c>
      <c r="C1278" s="31">
        <v>200.59299999999999</v>
      </c>
      <c r="D1278" s="31" t="s">
        <v>108</v>
      </c>
      <c r="E1278" s="31">
        <v>183.97149999999999</v>
      </c>
      <c r="F1278" s="31">
        <v>57.1023</v>
      </c>
      <c r="G1278" s="31">
        <v>161.3767</v>
      </c>
      <c r="H1278" s="31">
        <v>17.408200000000001</v>
      </c>
      <c r="I1278" s="31">
        <v>1306.758</v>
      </c>
      <c r="J1278" s="31">
        <v>1962.646</v>
      </c>
      <c r="K1278" s="31">
        <v>1037.2850000000001</v>
      </c>
      <c r="L1278" s="31" t="s">
        <v>108</v>
      </c>
      <c r="M1278" s="31" t="s">
        <v>108</v>
      </c>
      <c r="N1278" s="31" t="s">
        <v>108</v>
      </c>
      <c r="O1278" s="31" t="s">
        <v>108</v>
      </c>
      <c r="P1278" s="31" t="s">
        <v>108</v>
      </c>
      <c r="Q1278" s="31" t="s">
        <v>108</v>
      </c>
      <c r="R1278" s="31">
        <v>88.36</v>
      </c>
      <c r="S1278" s="31" t="s">
        <v>108</v>
      </c>
    </row>
    <row r="1279" spans="1:19" x14ac:dyDescent="0.35">
      <c r="A1279" s="2">
        <v>34659</v>
      </c>
      <c r="B1279" s="31" t="s">
        <v>108</v>
      </c>
      <c r="C1279" s="31">
        <v>199.922</v>
      </c>
      <c r="D1279" s="31" t="s">
        <v>108</v>
      </c>
      <c r="E1279" s="31">
        <v>185.9126</v>
      </c>
      <c r="F1279" s="31">
        <v>56.97</v>
      </c>
      <c r="G1279" s="31">
        <v>159.39660000000001</v>
      </c>
      <c r="H1279" s="31">
        <v>17.5791</v>
      </c>
      <c r="I1279" s="31">
        <v>1307.9670000000001</v>
      </c>
      <c r="J1279" s="31">
        <v>1962.028</v>
      </c>
      <c r="K1279" s="31">
        <v>1039.2449999999999</v>
      </c>
      <c r="L1279" s="31" t="s">
        <v>108</v>
      </c>
      <c r="M1279" s="31" t="s">
        <v>108</v>
      </c>
      <c r="N1279" s="31" t="s">
        <v>108</v>
      </c>
      <c r="O1279" s="31" t="s">
        <v>108</v>
      </c>
      <c r="P1279" s="31" t="s">
        <v>108</v>
      </c>
      <c r="Q1279" s="31" t="s">
        <v>108</v>
      </c>
      <c r="R1279" s="31">
        <v>88.43</v>
      </c>
      <c r="S1279" s="31" t="s">
        <v>108</v>
      </c>
    </row>
    <row r="1280" spans="1:19" x14ac:dyDescent="0.35">
      <c r="A1280" s="2">
        <v>34660</v>
      </c>
      <c r="B1280" s="31" t="s">
        <v>108</v>
      </c>
      <c r="C1280" s="31">
        <v>202.86600000000001</v>
      </c>
      <c r="D1280" s="31" t="s">
        <v>108</v>
      </c>
      <c r="E1280" s="31">
        <v>182.53370000000001</v>
      </c>
      <c r="F1280" s="31">
        <v>57.028799999999997</v>
      </c>
      <c r="G1280" s="31">
        <v>160.03309999999999</v>
      </c>
      <c r="H1280" s="31">
        <v>17.618600000000001</v>
      </c>
      <c r="I1280" s="31">
        <v>1310.2639999999999</v>
      </c>
      <c r="J1280" s="31">
        <v>1965.7339999999999</v>
      </c>
      <c r="K1280" s="31">
        <v>1043.396</v>
      </c>
      <c r="L1280" s="31" t="s">
        <v>108</v>
      </c>
      <c r="M1280" s="31" t="s">
        <v>108</v>
      </c>
      <c r="N1280" s="31" t="s">
        <v>108</v>
      </c>
      <c r="O1280" s="31" t="s">
        <v>108</v>
      </c>
      <c r="P1280" s="31" t="s">
        <v>108</v>
      </c>
      <c r="Q1280" s="31" t="s">
        <v>108</v>
      </c>
      <c r="R1280" s="31">
        <v>88.57</v>
      </c>
      <c r="S1280" s="31" t="s">
        <v>108</v>
      </c>
    </row>
    <row r="1281" spans="1:19" x14ac:dyDescent="0.35">
      <c r="A1281" s="2">
        <v>34661</v>
      </c>
      <c r="B1281" s="31" t="s">
        <v>108</v>
      </c>
      <c r="C1281" s="31">
        <v>205.88399999999999</v>
      </c>
      <c r="D1281" s="31" t="s">
        <v>108</v>
      </c>
      <c r="E1281" s="31">
        <v>181.38339999999999</v>
      </c>
      <c r="F1281" s="31">
        <v>57.116999999999997</v>
      </c>
      <c r="G1281" s="31">
        <v>159.89169999999999</v>
      </c>
      <c r="H1281" s="31">
        <v>17.303000000000001</v>
      </c>
      <c r="I1281" s="31">
        <v>1310.2639999999999</v>
      </c>
      <c r="J1281" s="31">
        <v>1991.058</v>
      </c>
      <c r="K1281" s="31">
        <v>1048.4690000000001</v>
      </c>
      <c r="L1281" s="31" t="s">
        <v>108</v>
      </c>
      <c r="M1281" s="31" t="s">
        <v>108</v>
      </c>
      <c r="N1281" s="31" t="s">
        <v>108</v>
      </c>
      <c r="O1281" s="31" t="s">
        <v>108</v>
      </c>
      <c r="P1281" s="31" t="s">
        <v>108</v>
      </c>
      <c r="Q1281" s="31" t="s">
        <v>108</v>
      </c>
      <c r="R1281" s="31">
        <v>88.42</v>
      </c>
      <c r="S1281" s="31" t="s">
        <v>108</v>
      </c>
    </row>
    <row r="1282" spans="1:19" x14ac:dyDescent="0.35">
      <c r="A1282" s="2">
        <v>34662</v>
      </c>
      <c r="B1282" s="31" t="s">
        <v>108</v>
      </c>
      <c r="C1282" s="31">
        <v>205.88399999999999</v>
      </c>
      <c r="D1282" s="31" t="s">
        <v>108</v>
      </c>
      <c r="E1282" s="31">
        <v>181.38339999999999</v>
      </c>
      <c r="F1282" s="31">
        <v>57.116999999999997</v>
      </c>
      <c r="G1282" s="31">
        <v>159.89169999999999</v>
      </c>
      <c r="H1282" s="31">
        <v>17.303000000000001</v>
      </c>
      <c r="I1282" s="31">
        <v>1316.55</v>
      </c>
      <c r="J1282" s="31">
        <v>1991.058</v>
      </c>
      <c r="K1282" s="31">
        <v>1053.1969999999999</v>
      </c>
      <c r="L1282" s="31" t="s">
        <v>108</v>
      </c>
      <c r="M1282" s="31" t="s">
        <v>108</v>
      </c>
      <c r="N1282" s="31" t="s">
        <v>108</v>
      </c>
      <c r="O1282" s="31" t="s">
        <v>108</v>
      </c>
      <c r="P1282" s="31" t="s">
        <v>108</v>
      </c>
      <c r="Q1282" s="31" t="s">
        <v>108</v>
      </c>
      <c r="R1282" s="31">
        <v>88.66</v>
      </c>
      <c r="S1282" s="31" t="s">
        <v>108</v>
      </c>
    </row>
    <row r="1283" spans="1:19" x14ac:dyDescent="0.35">
      <c r="A1283" s="2">
        <v>34663</v>
      </c>
      <c r="B1283" s="31" t="s">
        <v>108</v>
      </c>
      <c r="C1283" s="31">
        <v>205.88399999999999</v>
      </c>
      <c r="D1283" s="31" t="s">
        <v>108</v>
      </c>
      <c r="E1283" s="31">
        <v>181.38339999999999</v>
      </c>
      <c r="F1283" s="31">
        <v>57.116999999999997</v>
      </c>
      <c r="G1283" s="31">
        <v>160.6696</v>
      </c>
      <c r="H1283" s="31">
        <v>17.303000000000001</v>
      </c>
      <c r="I1283" s="31">
        <v>1315.462</v>
      </c>
      <c r="J1283" s="31">
        <v>1992.915</v>
      </c>
      <c r="K1283" s="31">
        <v>1055.2719999999999</v>
      </c>
      <c r="L1283" s="31" t="s">
        <v>108</v>
      </c>
      <c r="M1283" s="31" t="s">
        <v>108</v>
      </c>
      <c r="N1283" s="31" t="s">
        <v>108</v>
      </c>
      <c r="O1283" s="31" t="s">
        <v>108</v>
      </c>
      <c r="P1283" s="31" t="s">
        <v>108</v>
      </c>
      <c r="Q1283" s="31" t="s">
        <v>108</v>
      </c>
      <c r="R1283" s="31">
        <v>88.75</v>
      </c>
      <c r="S1283" s="31" t="s">
        <v>108</v>
      </c>
    </row>
    <row r="1284" spans="1:19" x14ac:dyDescent="0.35">
      <c r="A1284" s="2">
        <v>34666</v>
      </c>
      <c r="B1284" s="31" t="s">
        <v>108</v>
      </c>
      <c r="C1284" s="31">
        <v>205.99600000000001</v>
      </c>
      <c r="D1284" s="31" t="s">
        <v>108</v>
      </c>
      <c r="E1284" s="31">
        <v>183.97149999999999</v>
      </c>
      <c r="F1284" s="31">
        <v>56.866999999999997</v>
      </c>
      <c r="G1284" s="31">
        <v>162.22540000000001</v>
      </c>
      <c r="H1284" s="31">
        <v>16.7639</v>
      </c>
      <c r="I1284" s="31">
        <v>1312.682</v>
      </c>
      <c r="J1284" s="31">
        <v>1982.377</v>
      </c>
      <c r="K1284" s="31">
        <v>1053.5429999999999</v>
      </c>
      <c r="L1284" s="31" t="s">
        <v>108</v>
      </c>
      <c r="M1284" s="31" t="s">
        <v>108</v>
      </c>
      <c r="N1284" s="31" t="s">
        <v>108</v>
      </c>
      <c r="O1284" s="31" t="s">
        <v>108</v>
      </c>
      <c r="P1284" s="31" t="s">
        <v>108</v>
      </c>
      <c r="Q1284" s="31" t="s">
        <v>108</v>
      </c>
      <c r="R1284" s="31">
        <v>88.97</v>
      </c>
      <c r="S1284" s="31" t="s">
        <v>108</v>
      </c>
    </row>
    <row r="1285" spans="1:19" x14ac:dyDescent="0.35">
      <c r="A1285" s="2">
        <v>34667</v>
      </c>
      <c r="B1285" s="31" t="s">
        <v>108</v>
      </c>
      <c r="C1285" s="31">
        <v>204.654</v>
      </c>
      <c r="D1285" s="31" t="s">
        <v>108</v>
      </c>
      <c r="E1285" s="31">
        <v>189.79470000000001</v>
      </c>
      <c r="F1285" s="31">
        <v>56.778799999999997</v>
      </c>
      <c r="G1285" s="31">
        <v>161.16460000000001</v>
      </c>
      <c r="H1285" s="31">
        <v>16.1065</v>
      </c>
      <c r="I1285" s="31">
        <v>1313.4069999999999</v>
      </c>
      <c r="J1285" s="31">
        <v>1973.2170000000001</v>
      </c>
      <c r="K1285" s="31">
        <v>1048.4690000000001</v>
      </c>
      <c r="L1285" s="31" t="s">
        <v>108</v>
      </c>
      <c r="M1285" s="31" t="s">
        <v>108</v>
      </c>
      <c r="N1285" s="31" t="s">
        <v>108</v>
      </c>
      <c r="O1285" s="31" t="s">
        <v>108</v>
      </c>
      <c r="P1285" s="31" t="s">
        <v>108</v>
      </c>
      <c r="Q1285" s="31" t="s">
        <v>108</v>
      </c>
      <c r="R1285" s="31">
        <v>89.19</v>
      </c>
      <c r="S1285" s="31" t="s">
        <v>108</v>
      </c>
    </row>
    <row r="1286" spans="1:19" x14ac:dyDescent="0.35">
      <c r="A1286" s="2">
        <v>34668</v>
      </c>
      <c r="B1286" s="31" t="s">
        <v>108</v>
      </c>
      <c r="C1286" s="31">
        <v>205.17599999999999</v>
      </c>
      <c r="D1286" s="31" t="s">
        <v>108</v>
      </c>
      <c r="E1286" s="31">
        <v>190.1542</v>
      </c>
      <c r="F1286" s="31">
        <v>56.543500000000002</v>
      </c>
      <c r="G1286" s="31">
        <v>159.39670000000001</v>
      </c>
      <c r="H1286" s="31">
        <v>16.146000000000001</v>
      </c>
      <c r="I1286" s="31">
        <v>1315.1</v>
      </c>
      <c r="J1286" s="31">
        <v>1980.06</v>
      </c>
      <c r="K1286" s="31">
        <v>1052.7360000000001</v>
      </c>
      <c r="L1286" s="31" t="s">
        <v>108</v>
      </c>
      <c r="M1286" s="31" t="s">
        <v>108</v>
      </c>
      <c r="N1286" s="31" t="s">
        <v>108</v>
      </c>
      <c r="O1286" s="31" t="s">
        <v>108</v>
      </c>
      <c r="P1286" s="31" t="s">
        <v>108</v>
      </c>
      <c r="Q1286" s="31" t="s">
        <v>108</v>
      </c>
      <c r="R1286" s="31">
        <v>89.13</v>
      </c>
      <c r="S1286" s="31" t="s">
        <v>108</v>
      </c>
    </row>
    <row r="1287" spans="1:19" x14ac:dyDescent="0.35">
      <c r="A1287" s="2">
        <v>34669</v>
      </c>
      <c r="B1287" s="31" t="s">
        <v>108</v>
      </c>
      <c r="C1287" s="31">
        <v>202.34399999999999</v>
      </c>
      <c r="D1287" s="31" t="s">
        <v>108</v>
      </c>
      <c r="E1287" s="31">
        <v>192.5985</v>
      </c>
      <c r="F1287" s="31">
        <v>56.22</v>
      </c>
      <c r="G1287" s="31">
        <v>157.4873</v>
      </c>
      <c r="H1287" s="31">
        <v>16.185400000000001</v>
      </c>
      <c r="I1287" s="31">
        <v>1317.518</v>
      </c>
      <c r="J1287" s="31">
        <v>1975.0830000000001</v>
      </c>
      <c r="K1287" s="31">
        <v>1052.0440000000001</v>
      </c>
      <c r="L1287" s="31" t="s">
        <v>108</v>
      </c>
      <c r="M1287" s="31" t="s">
        <v>108</v>
      </c>
      <c r="N1287" s="31" t="s">
        <v>108</v>
      </c>
      <c r="O1287" s="31" t="s">
        <v>108</v>
      </c>
      <c r="P1287" s="31" t="s">
        <v>108</v>
      </c>
      <c r="Q1287" s="31" t="s">
        <v>108</v>
      </c>
      <c r="R1287" s="31">
        <v>89.21</v>
      </c>
      <c r="S1287" s="31" t="s">
        <v>108</v>
      </c>
    </row>
    <row r="1288" spans="1:19" x14ac:dyDescent="0.35">
      <c r="A1288" s="2">
        <v>34670</v>
      </c>
      <c r="B1288" s="31" t="s">
        <v>108</v>
      </c>
      <c r="C1288" s="31">
        <v>188.59399999999999</v>
      </c>
      <c r="D1288" s="31" t="s">
        <v>108</v>
      </c>
      <c r="E1288" s="31">
        <v>192.6704</v>
      </c>
      <c r="F1288" s="31">
        <v>55.734699999999997</v>
      </c>
      <c r="G1288" s="31">
        <v>159.18450000000001</v>
      </c>
      <c r="H1288" s="31">
        <v>16.251100000000001</v>
      </c>
      <c r="I1288" s="31">
        <v>1316.55</v>
      </c>
      <c r="J1288" s="31">
        <v>1991.8789999999999</v>
      </c>
      <c r="K1288" s="31">
        <v>1055.2719999999999</v>
      </c>
      <c r="L1288" s="31" t="s">
        <v>108</v>
      </c>
      <c r="M1288" s="31" t="s">
        <v>108</v>
      </c>
      <c r="N1288" s="31" t="s">
        <v>108</v>
      </c>
      <c r="O1288" s="31" t="s">
        <v>108</v>
      </c>
      <c r="P1288" s="31" t="s">
        <v>108</v>
      </c>
      <c r="Q1288" s="31" t="s">
        <v>108</v>
      </c>
      <c r="R1288" s="31">
        <v>89.56</v>
      </c>
      <c r="S1288" s="31" t="s">
        <v>108</v>
      </c>
    </row>
    <row r="1289" spans="1:19" x14ac:dyDescent="0.35">
      <c r="A1289" s="2">
        <v>34673</v>
      </c>
      <c r="B1289" s="31" t="s">
        <v>108</v>
      </c>
      <c r="C1289" s="31">
        <v>183.93600000000001</v>
      </c>
      <c r="D1289" s="31" t="s">
        <v>108</v>
      </c>
      <c r="E1289" s="31">
        <v>189.50720000000001</v>
      </c>
      <c r="F1289" s="31">
        <v>55.734699999999997</v>
      </c>
      <c r="G1289" s="31">
        <v>159.04310000000001</v>
      </c>
      <c r="H1289" s="31">
        <v>16.303699999999999</v>
      </c>
      <c r="I1289" s="31">
        <v>1313.5730000000001</v>
      </c>
      <c r="J1289" s="31">
        <v>1986.902</v>
      </c>
      <c r="K1289" s="31">
        <v>1053.4829999999999</v>
      </c>
      <c r="L1289" s="31" t="s">
        <v>108</v>
      </c>
      <c r="M1289" s="31" t="s">
        <v>108</v>
      </c>
      <c r="N1289" s="31" t="s">
        <v>108</v>
      </c>
      <c r="O1289" s="31" t="s">
        <v>108</v>
      </c>
      <c r="P1289" s="31" t="s">
        <v>108</v>
      </c>
      <c r="Q1289" s="31" t="s">
        <v>108</v>
      </c>
      <c r="R1289" s="31">
        <v>89.39</v>
      </c>
      <c r="S1289" s="31" t="s">
        <v>108</v>
      </c>
    </row>
    <row r="1290" spans="1:19" x14ac:dyDescent="0.35">
      <c r="A1290" s="2">
        <v>34674</v>
      </c>
      <c r="B1290" s="31" t="s">
        <v>108</v>
      </c>
      <c r="C1290" s="31">
        <v>188.035</v>
      </c>
      <c r="D1290" s="31" t="s">
        <v>108</v>
      </c>
      <c r="E1290" s="31">
        <v>188.86019999999999</v>
      </c>
      <c r="F1290" s="31">
        <v>55.749400000000001</v>
      </c>
      <c r="G1290" s="31">
        <v>157.77019999999999</v>
      </c>
      <c r="H1290" s="31">
        <v>16.4878</v>
      </c>
      <c r="I1290" s="31">
        <v>1316.8869999999999</v>
      </c>
      <c r="J1290" s="31">
        <v>2003.076</v>
      </c>
      <c r="K1290" s="31">
        <v>1051.1690000000001</v>
      </c>
      <c r="L1290" s="31" t="s">
        <v>108</v>
      </c>
      <c r="M1290" s="31" t="s">
        <v>108</v>
      </c>
      <c r="N1290" s="31" t="s">
        <v>108</v>
      </c>
      <c r="O1290" s="31" t="s">
        <v>108</v>
      </c>
      <c r="P1290" s="31" t="s">
        <v>108</v>
      </c>
      <c r="Q1290" s="31" t="s">
        <v>108</v>
      </c>
      <c r="R1290" s="31">
        <v>89.34</v>
      </c>
      <c r="S1290" s="31" t="s">
        <v>108</v>
      </c>
    </row>
    <row r="1291" spans="1:19" x14ac:dyDescent="0.35">
      <c r="A1291" s="2">
        <v>34675</v>
      </c>
      <c r="B1291" s="31" t="s">
        <v>108</v>
      </c>
      <c r="C1291" s="31">
        <v>188.929</v>
      </c>
      <c r="D1291" s="31" t="s">
        <v>108</v>
      </c>
      <c r="E1291" s="31">
        <v>186.84719999999999</v>
      </c>
      <c r="F1291" s="31">
        <v>55.764099999999999</v>
      </c>
      <c r="G1291" s="31">
        <v>158.12379999999999</v>
      </c>
      <c r="H1291" s="31">
        <v>16.619299999999999</v>
      </c>
      <c r="I1291" s="31">
        <v>1318.837</v>
      </c>
      <c r="J1291" s="31">
        <v>1990.635</v>
      </c>
      <c r="K1291" s="31">
        <v>1048.558</v>
      </c>
      <c r="L1291" s="31" t="s">
        <v>108</v>
      </c>
      <c r="M1291" s="31" t="s">
        <v>108</v>
      </c>
      <c r="N1291" s="31" t="s">
        <v>108</v>
      </c>
      <c r="O1291" s="31" t="s">
        <v>108</v>
      </c>
      <c r="P1291" s="31" t="s">
        <v>108</v>
      </c>
      <c r="Q1291" s="31" t="s">
        <v>108</v>
      </c>
      <c r="R1291" s="31">
        <v>89.21</v>
      </c>
      <c r="S1291" s="31" t="s">
        <v>108</v>
      </c>
    </row>
    <row r="1292" spans="1:19" x14ac:dyDescent="0.35">
      <c r="A1292" s="2">
        <v>34676</v>
      </c>
      <c r="B1292" s="31" t="s">
        <v>108</v>
      </c>
      <c r="C1292" s="31">
        <v>192.85400000000001</v>
      </c>
      <c r="D1292" s="31" t="s">
        <v>108</v>
      </c>
      <c r="E1292" s="31">
        <v>192.09530000000001</v>
      </c>
      <c r="F1292" s="31">
        <v>55.837600000000002</v>
      </c>
      <c r="G1292" s="31">
        <v>158.9837</v>
      </c>
      <c r="H1292" s="31">
        <v>16.579799999999999</v>
      </c>
      <c r="I1292" s="31">
        <v>1316.7650000000001</v>
      </c>
      <c r="J1292" s="31">
        <v>1989.3910000000001</v>
      </c>
      <c r="K1292" s="31">
        <v>1048.0930000000001</v>
      </c>
      <c r="L1292" s="31" t="s">
        <v>108</v>
      </c>
      <c r="M1292" s="31" t="s">
        <v>108</v>
      </c>
      <c r="N1292" s="31" t="s">
        <v>108</v>
      </c>
      <c r="O1292" s="31" t="s">
        <v>108</v>
      </c>
      <c r="P1292" s="31" t="s">
        <v>108</v>
      </c>
      <c r="Q1292" s="31" t="s">
        <v>108</v>
      </c>
      <c r="R1292" s="31">
        <v>89.65</v>
      </c>
      <c r="S1292" s="31" t="s">
        <v>108</v>
      </c>
    </row>
    <row r="1293" spans="1:19" x14ac:dyDescent="0.35">
      <c r="A1293" s="2">
        <v>34677</v>
      </c>
      <c r="B1293" s="31" t="s">
        <v>108</v>
      </c>
      <c r="C1293" s="31">
        <v>195.46899999999999</v>
      </c>
      <c r="D1293" s="31" t="s">
        <v>108</v>
      </c>
      <c r="E1293" s="31">
        <v>190.94499999999999</v>
      </c>
      <c r="F1293" s="31">
        <v>55.866999999999997</v>
      </c>
      <c r="G1293" s="31">
        <v>159.58779999999999</v>
      </c>
      <c r="H1293" s="31">
        <v>16.3432</v>
      </c>
      <c r="I1293" s="31">
        <v>1321.152</v>
      </c>
      <c r="J1293" s="31">
        <v>1992.501</v>
      </c>
      <c r="K1293" s="31">
        <v>1051.116</v>
      </c>
      <c r="L1293" s="31" t="s">
        <v>108</v>
      </c>
      <c r="M1293" s="31" t="s">
        <v>108</v>
      </c>
      <c r="N1293" s="31" t="s">
        <v>108</v>
      </c>
      <c r="O1293" s="31" t="s">
        <v>108</v>
      </c>
      <c r="P1293" s="31" t="s">
        <v>108</v>
      </c>
      <c r="Q1293" s="31" t="s">
        <v>108</v>
      </c>
      <c r="R1293" s="31">
        <v>89.6</v>
      </c>
      <c r="S1293" s="31" t="s">
        <v>108</v>
      </c>
    </row>
    <row r="1294" spans="1:19" x14ac:dyDescent="0.35">
      <c r="A1294" s="2">
        <v>34680</v>
      </c>
      <c r="B1294" s="31" t="s">
        <v>108</v>
      </c>
      <c r="C1294" s="31">
        <v>189.5</v>
      </c>
      <c r="D1294" s="31" t="s">
        <v>108</v>
      </c>
      <c r="E1294" s="31">
        <v>191.30449999999999</v>
      </c>
      <c r="F1294" s="31">
        <v>55.925800000000002</v>
      </c>
      <c r="G1294" s="31">
        <v>159.78389999999999</v>
      </c>
      <c r="H1294" s="31">
        <v>16.185400000000001</v>
      </c>
      <c r="I1294" s="31">
        <v>1321.396</v>
      </c>
      <c r="J1294" s="31">
        <v>1983.17</v>
      </c>
      <c r="K1294" s="31">
        <v>1043.9079999999999</v>
      </c>
      <c r="L1294" s="31" t="s">
        <v>108</v>
      </c>
      <c r="M1294" s="31" t="s">
        <v>108</v>
      </c>
      <c r="N1294" s="31" t="s">
        <v>108</v>
      </c>
      <c r="O1294" s="31" t="s">
        <v>108</v>
      </c>
      <c r="P1294" s="31" t="s">
        <v>108</v>
      </c>
      <c r="Q1294" s="31" t="s">
        <v>108</v>
      </c>
      <c r="R1294" s="31">
        <v>89.54</v>
      </c>
      <c r="S1294" s="31" t="s">
        <v>108</v>
      </c>
    </row>
    <row r="1295" spans="1:19" x14ac:dyDescent="0.35">
      <c r="A1295" s="2">
        <v>34681</v>
      </c>
      <c r="B1295" s="31" t="s">
        <v>108</v>
      </c>
      <c r="C1295" s="31">
        <v>189.22399999999999</v>
      </c>
      <c r="D1295" s="31" t="s">
        <v>108</v>
      </c>
      <c r="E1295" s="31">
        <v>190.0104</v>
      </c>
      <c r="F1295" s="31">
        <v>55.925800000000002</v>
      </c>
      <c r="G1295" s="31">
        <v>159.56059999999999</v>
      </c>
      <c r="H1295" s="31">
        <v>16.001300000000001</v>
      </c>
      <c r="I1295" s="31">
        <v>1323.5889999999999</v>
      </c>
      <c r="J1295" s="31">
        <v>1986.902</v>
      </c>
      <c r="K1295" s="31">
        <v>1041.6990000000001</v>
      </c>
      <c r="L1295" s="31" t="s">
        <v>108</v>
      </c>
      <c r="M1295" s="31" t="s">
        <v>108</v>
      </c>
      <c r="N1295" s="31" t="s">
        <v>108</v>
      </c>
      <c r="O1295" s="31" t="s">
        <v>108</v>
      </c>
      <c r="P1295" s="31" t="s">
        <v>108</v>
      </c>
      <c r="Q1295" s="31" t="s">
        <v>108</v>
      </c>
      <c r="R1295" s="31">
        <v>89.53</v>
      </c>
      <c r="S1295" s="31" t="s">
        <v>108</v>
      </c>
    </row>
    <row r="1296" spans="1:19" x14ac:dyDescent="0.35">
      <c r="A1296" s="2">
        <v>34682</v>
      </c>
      <c r="B1296" s="31" t="s">
        <v>108</v>
      </c>
      <c r="C1296" s="31">
        <v>193.13300000000001</v>
      </c>
      <c r="D1296" s="31" t="s">
        <v>108</v>
      </c>
      <c r="E1296" s="31">
        <v>193.0299</v>
      </c>
      <c r="F1296" s="31">
        <v>56.1023</v>
      </c>
      <c r="G1296" s="31">
        <v>158.86529999999999</v>
      </c>
      <c r="H1296" s="31">
        <v>16.645600000000002</v>
      </c>
      <c r="I1296" s="31">
        <v>1322.8579999999999</v>
      </c>
      <c r="J1296" s="31">
        <v>1990.0129999999999</v>
      </c>
      <c r="K1296" s="31">
        <v>1042.164</v>
      </c>
      <c r="L1296" s="31" t="s">
        <v>108</v>
      </c>
      <c r="M1296" s="31" t="s">
        <v>108</v>
      </c>
      <c r="N1296" s="31" t="s">
        <v>108</v>
      </c>
      <c r="O1296" s="31" t="s">
        <v>108</v>
      </c>
      <c r="P1296" s="31" t="s">
        <v>108</v>
      </c>
      <c r="Q1296" s="31" t="s">
        <v>108</v>
      </c>
      <c r="R1296" s="31">
        <v>89.49</v>
      </c>
      <c r="S1296" s="31" t="s">
        <v>108</v>
      </c>
    </row>
    <row r="1297" spans="1:19" x14ac:dyDescent="0.35">
      <c r="A1297" s="2">
        <v>34683</v>
      </c>
      <c r="B1297" s="31" t="s">
        <v>108</v>
      </c>
      <c r="C1297" s="31">
        <v>189.67099999999999</v>
      </c>
      <c r="D1297" s="31" t="s">
        <v>108</v>
      </c>
      <c r="E1297" s="31">
        <v>195.76179999999999</v>
      </c>
      <c r="F1297" s="31">
        <v>56.278799999999997</v>
      </c>
      <c r="G1297" s="31">
        <v>159.42150000000001</v>
      </c>
      <c r="H1297" s="31">
        <v>17.04</v>
      </c>
      <c r="I1297" s="31">
        <v>1320.5429999999999</v>
      </c>
      <c r="J1297" s="31">
        <v>1991.8789999999999</v>
      </c>
      <c r="K1297" s="31">
        <v>1042.8620000000001</v>
      </c>
      <c r="L1297" s="31" t="s">
        <v>108</v>
      </c>
      <c r="M1297" s="31" t="s">
        <v>108</v>
      </c>
      <c r="N1297" s="31" t="s">
        <v>108</v>
      </c>
      <c r="O1297" s="31" t="s">
        <v>108</v>
      </c>
      <c r="P1297" s="31" t="s">
        <v>108</v>
      </c>
      <c r="Q1297" s="31" t="s">
        <v>108</v>
      </c>
      <c r="R1297" s="31">
        <v>89.52</v>
      </c>
      <c r="S1297" s="31" t="s">
        <v>108</v>
      </c>
    </row>
    <row r="1298" spans="1:19" x14ac:dyDescent="0.35">
      <c r="A1298" s="2">
        <v>34684</v>
      </c>
      <c r="B1298" s="31" t="s">
        <v>108</v>
      </c>
      <c r="C1298" s="31">
        <v>188.852</v>
      </c>
      <c r="D1298" s="31" t="s">
        <v>108</v>
      </c>
      <c r="E1298" s="31">
        <v>195.3304</v>
      </c>
      <c r="F1298" s="31">
        <v>56.043500000000002</v>
      </c>
      <c r="G1298" s="31">
        <v>160.25579999999999</v>
      </c>
      <c r="H1298" s="31">
        <v>17.1584</v>
      </c>
      <c r="I1298" s="31">
        <v>1320.1769999999999</v>
      </c>
      <c r="J1298" s="31">
        <v>1991.2570000000001</v>
      </c>
      <c r="K1298" s="31">
        <v>1044.489</v>
      </c>
      <c r="L1298" s="31" t="s">
        <v>108</v>
      </c>
      <c r="M1298" s="31" t="s">
        <v>108</v>
      </c>
      <c r="N1298" s="31" t="s">
        <v>108</v>
      </c>
      <c r="O1298" s="31" t="s">
        <v>108</v>
      </c>
      <c r="P1298" s="31" t="s">
        <v>108</v>
      </c>
      <c r="Q1298" s="31" t="s">
        <v>108</v>
      </c>
      <c r="R1298" s="31">
        <v>89.59</v>
      </c>
      <c r="S1298" s="31" t="s">
        <v>108</v>
      </c>
    </row>
    <row r="1299" spans="1:19" x14ac:dyDescent="0.35">
      <c r="A1299" s="2">
        <v>34687</v>
      </c>
      <c r="B1299" s="31" t="s">
        <v>108</v>
      </c>
      <c r="C1299" s="31">
        <v>188.88900000000001</v>
      </c>
      <c r="D1299" s="31" t="s">
        <v>108</v>
      </c>
      <c r="E1299" s="31">
        <v>192.6704</v>
      </c>
      <c r="F1299" s="31">
        <v>56.131700000000002</v>
      </c>
      <c r="G1299" s="31">
        <v>158.6567</v>
      </c>
      <c r="H1299" s="31">
        <v>17.0532</v>
      </c>
      <c r="I1299" s="31">
        <v>1318.35</v>
      </c>
      <c r="J1299" s="31">
        <v>1991.8789999999999</v>
      </c>
      <c r="K1299" s="31">
        <v>1042.048</v>
      </c>
      <c r="L1299" s="31" t="s">
        <v>108</v>
      </c>
      <c r="M1299" s="31" t="s">
        <v>108</v>
      </c>
      <c r="N1299" s="31" t="s">
        <v>108</v>
      </c>
      <c r="O1299" s="31" t="s">
        <v>108</v>
      </c>
      <c r="P1299" s="31" t="s">
        <v>108</v>
      </c>
      <c r="Q1299" s="31" t="s">
        <v>108</v>
      </c>
      <c r="R1299" s="31">
        <v>89.7</v>
      </c>
      <c r="S1299" s="31" t="s">
        <v>108</v>
      </c>
    </row>
    <row r="1300" spans="1:19" x14ac:dyDescent="0.35">
      <c r="A1300" s="2">
        <v>34688</v>
      </c>
      <c r="B1300" s="31" t="s">
        <v>108</v>
      </c>
      <c r="C1300" s="31">
        <v>190.52699999999999</v>
      </c>
      <c r="D1300" s="31" t="s">
        <v>108</v>
      </c>
      <c r="E1300" s="31">
        <v>191.66390000000001</v>
      </c>
      <c r="F1300" s="31">
        <v>56.499400000000001</v>
      </c>
      <c r="G1300" s="31">
        <v>159.07390000000001</v>
      </c>
      <c r="H1300" s="31">
        <v>17.618500000000001</v>
      </c>
      <c r="I1300" s="31">
        <v>1319.3240000000001</v>
      </c>
      <c r="J1300" s="31">
        <v>1991.2570000000001</v>
      </c>
      <c r="K1300" s="31">
        <v>1041.5830000000001</v>
      </c>
      <c r="L1300" s="31" t="s">
        <v>108</v>
      </c>
      <c r="M1300" s="31" t="s">
        <v>108</v>
      </c>
      <c r="N1300" s="31" t="s">
        <v>108</v>
      </c>
      <c r="O1300" s="31" t="s">
        <v>108</v>
      </c>
      <c r="P1300" s="31" t="s">
        <v>108</v>
      </c>
      <c r="Q1300" s="31" t="s">
        <v>108</v>
      </c>
      <c r="R1300" s="31">
        <v>89.62</v>
      </c>
      <c r="S1300" s="31" t="s">
        <v>108</v>
      </c>
    </row>
    <row r="1301" spans="1:19" x14ac:dyDescent="0.35">
      <c r="A1301" s="2">
        <v>34689</v>
      </c>
      <c r="B1301" s="31" t="s">
        <v>108</v>
      </c>
      <c r="C1301" s="31">
        <v>191.309</v>
      </c>
      <c r="D1301" s="31" t="s">
        <v>108</v>
      </c>
      <c r="E1301" s="31">
        <v>194.46770000000001</v>
      </c>
      <c r="F1301" s="31">
        <v>56.4405</v>
      </c>
      <c r="G1301" s="31">
        <v>159.6996</v>
      </c>
      <c r="H1301" s="31">
        <v>17.381900000000002</v>
      </c>
      <c r="I1301" s="31">
        <v>1323.711</v>
      </c>
      <c r="J1301" s="31">
        <v>1993.7449999999999</v>
      </c>
      <c r="K1301" s="31">
        <v>1041.4670000000001</v>
      </c>
      <c r="L1301" s="31" t="s">
        <v>108</v>
      </c>
      <c r="M1301" s="31" t="s">
        <v>108</v>
      </c>
      <c r="N1301" s="31" t="s">
        <v>108</v>
      </c>
      <c r="O1301" s="31" t="s">
        <v>108</v>
      </c>
      <c r="P1301" s="31" t="s">
        <v>108</v>
      </c>
      <c r="Q1301" s="31" t="s">
        <v>108</v>
      </c>
      <c r="R1301" s="31">
        <v>90.02</v>
      </c>
      <c r="S1301" s="31" t="s">
        <v>108</v>
      </c>
    </row>
    <row r="1302" spans="1:19" x14ac:dyDescent="0.35">
      <c r="A1302" s="2">
        <v>34690</v>
      </c>
      <c r="B1302" s="31" t="s">
        <v>108</v>
      </c>
      <c r="C1302" s="31">
        <v>191.23500000000001</v>
      </c>
      <c r="D1302" s="31" t="s">
        <v>108</v>
      </c>
      <c r="E1302" s="31">
        <v>194.46770000000001</v>
      </c>
      <c r="F1302" s="31">
        <v>56.308199999999999</v>
      </c>
      <c r="G1302" s="31">
        <v>159.6996</v>
      </c>
      <c r="H1302" s="31">
        <v>17.355599999999999</v>
      </c>
      <c r="I1302" s="31">
        <v>1322.3710000000001</v>
      </c>
      <c r="J1302" s="31">
        <v>1988.146</v>
      </c>
      <c r="K1302" s="31">
        <v>1044.0239999999999</v>
      </c>
      <c r="L1302" s="31" t="s">
        <v>108</v>
      </c>
      <c r="M1302" s="31" t="s">
        <v>108</v>
      </c>
      <c r="N1302" s="31" t="s">
        <v>108</v>
      </c>
      <c r="O1302" s="31" t="s">
        <v>108</v>
      </c>
      <c r="P1302" s="31" t="s">
        <v>108</v>
      </c>
      <c r="Q1302" s="31" t="s">
        <v>108</v>
      </c>
      <c r="R1302" s="31">
        <v>89.91</v>
      </c>
      <c r="S1302" s="31" t="s">
        <v>108</v>
      </c>
    </row>
    <row r="1303" spans="1:19" x14ac:dyDescent="0.35">
      <c r="A1303" s="2">
        <v>34691</v>
      </c>
      <c r="B1303" s="31" t="s">
        <v>108</v>
      </c>
      <c r="C1303" s="31">
        <v>190.453</v>
      </c>
      <c r="D1303" s="31" t="s">
        <v>108</v>
      </c>
      <c r="E1303" s="31">
        <v>193.38929999999999</v>
      </c>
      <c r="F1303" s="31">
        <v>56.22</v>
      </c>
      <c r="G1303" s="31">
        <v>160.88149999999999</v>
      </c>
      <c r="H1303" s="31">
        <v>17.381900000000002</v>
      </c>
      <c r="I1303" s="31">
        <v>1322.3710000000001</v>
      </c>
      <c r="J1303" s="31">
        <v>1988.146</v>
      </c>
      <c r="K1303" s="31">
        <v>1042.7460000000001</v>
      </c>
      <c r="L1303" s="31" t="s">
        <v>108</v>
      </c>
      <c r="M1303" s="31" t="s">
        <v>108</v>
      </c>
      <c r="N1303" s="31" t="s">
        <v>108</v>
      </c>
      <c r="O1303" s="31" t="s">
        <v>108</v>
      </c>
      <c r="P1303" s="31" t="s">
        <v>108</v>
      </c>
      <c r="Q1303" s="31" t="s">
        <v>108</v>
      </c>
      <c r="R1303" s="31">
        <v>89.96</v>
      </c>
      <c r="S1303" s="31" t="s">
        <v>108</v>
      </c>
    </row>
    <row r="1304" spans="1:19" x14ac:dyDescent="0.35">
      <c r="A1304" s="2">
        <v>34694</v>
      </c>
      <c r="B1304" s="31" t="s">
        <v>108</v>
      </c>
      <c r="C1304" s="31">
        <v>190.453</v>
      </c>
      <c r="D1304" s="31" t="s">
        <v>108</v>
      </c>
      <c r="E1304" s="31">
        <v>193.38929999999999</v>
      </c>
      <c r="F1304" s="31">
        <v>56.22</v>
      </c>
      <c r="G1304" s="31">
        <v>160.88149999999999</v>
      </c>
      <c r="H1304" s="31">
        <v>17.381900000000002</v>
      </c>
      <c r="I1304" s="31">
        <v>1322.98</v>
      </c>
      <c r="J1304" s="31">
        <v>1988.146</v>
      </c>
      <c r="K1304" s="31">
        <v>1042.7460000000001</v>
      </c>
      <c r="L1304" s="31" t="s">
        <v>108</v>
      </c>
      <c r="M1304" s="31" t="s">
        <v>108</v>
      </c>
      <c r="N1304" s="31" t="s">
        <v>108</v>
      </c>
      <c r="O1304" s="31" t="s">
        <v>108</v>
      </c>
      <c r="P1304" s="31" t="s">
        <v>108</v>
      </c>
      <c r="Q1304" s="31" t="s">
        <v>108</v>
      </c>
      <c r="R1304" s="31">
        <v>89.96</v>
      </c>
      <c r="S1304" s="31" t="s">
        <v>108</v>
      </c>
    </row>
    <row r="1305" spans="1:19" x14ac:dyDescent="0.35">
      <c r="A1305" s="2">
        <v>34695</v>
      </c>
      <c r="B1305" s="31" t="s">
        <v>108</v>
      </c>
      <c r="C1305" s="31">
        <v>195.51599999999999</v>
      </c>
      <c r="D1305" s="31" t="s">
        <v>108</v>
      </c>
      <c r="E1305" s="31">
        <v>194.7552</v>
      </c>
      <c r="F1305" s="31">
        <v>56.366999999999997</v>
      </c>
      <c r="G1305" s="31">
        <v>160.3948</v>
      </c>
      <c r="H1305" s="31">
        <v>17.237200000000001</v>
      </c>
      <c r="I1305" s="31">
        <v>1323.1020000000001</v>
      </c>
      <c r="J1305" s="31">
        <v>2000.588</v>
      </c>
      <c r="K1305" s="31">
        <v>1043.9079999999999</v>
      </c>
      <c r="L1305" s="31" t="s">
        <v>108</v>
      </c>
      <c r="M1305" s="31" t="s">
        <v>108</v>
      </c>
      <c r="N1305" s="31" t="s">
        <v>108</v>
      </c>
      <c r="O1305" s="31" t="s">
        <v>108</v>
      </c>
      <c r="P1305" s="31" t="s">
        <v>108</v>
      </c>
      <c r="Q1305" s="31" t="s">
        <v>108</v>
      </c>
      <c r="R1305" s="31">
        <v>89.87</v>
      </c>
      <c r="S1305" s="31" t="s">
        <v>108</v>
      </c>
    </row>
    <row r="1306" spans="1:19" x14ac:dyDescent="0.35">
      <c r="A1306" s="2">
        <v>34696</v>
      </c>
      <c r="B1306" s="31" t="s">
        <v>108</v>
      </c>
      <c r="C1306" s="31">
        <v>198.233</v>
      </c>
      <c r="D1306" s="31" t="s">
        <v>108</v>
      </c>
      <c r="E1306" s="31">
        <v>198.27789999999999</v>
      </c>
      <c r="F1306" s="31">
        <v>56.661099999999998</v>
      </c>
      <c r="G1306" s="31">
        <v>159.14330000000001</v>
      </c>
      <c r="H1306" s="31">
        <v>17.421299999999999</v>
      </c>
      <c r="I1306" s="31">
        <v>1324.3209999999999</v>
      </c>
      <c r="J1306" s="31">
        <v>1993.7449999999999</v>
      </c>
      <c r="K1306" s="31">
        <v>1042.048</v>
      </c>
      <c r="L1306" s="31" t="s">
        <v>108</v>
      </c>
      <c r="M1306" s="31" t="s">
        <v>108</v>
      </c>
      <c r="N1306" s="31" t="s">
        <v>108</v>
      </c>
      <c r="O1306" s="31" t="s">
        <v>108</v>
      </c>
      <c r="P1306" s="31" t="s">
        <v>108</v>
      </c>
      <c r="Q1306" s="31" t="s">
        <v>108</v>
      </c>
      <c r="R1306" s="31">
        <v>88.5</v>
      </c>
      <c r="S1306" s="31" t="s">
        <v>108</v>
      </c>
    </row>
    <row r="1307" spans="1:19" x14ac:dyDescent="0.35">
      <c r="A1307" s="2">
        <v>34697</v>
      </c>
      <c r="B1307" s="31" t="s">
        <v>108</v>
      </c>
      <c r="C1307" s="31">
        <v>199.05199999999999</v>
      </c>
      <c r="D1307" s="31" t="s">
        <v>108</v>
      </c>
      <c r="E1307" s="31">
        <v>198.49359999999999</v>
      </c>
      <c r="F1307" s="31">
        <v>56.484699999999997</v>
      </c>
      <c r="G1307" s="31">
        <v>158.0309</v>
      </c>
      <c r="H1307" s="31">
        <v>17.171500000000002</v>
      </c>
      <c r="I1307" s="31">
        <v>1324.077</v>
      </c>
      <c r="J1307" s="31">
        <v>1991.8789999999999</v>
      </c>
      <c r="K1307" s="31">
        <v>1031.1210000000001</v>
      </c>
      <c r="L1307" s="31" t="s">
        <v>108</v>
      </c>
      <c r="M1307" s="31" t="s">
        <v>108</v>
      </c>
      <c r="N1307" s="31" t="s">
        <v>108</v>
      </c>
      <c r="O1307" s="31" t="s">
        <v>108</v>
      </c>
      <c r="P1307" s="31" t="s">
        <v>108</v>
      </c>
      <c r="Q1307" s="31" t="s">
        <v>108</v>
      </c>
      <c r="R1307" s="31">
        <v>89.02</v>
      </c>
      <c r="S1307" s="31" t="s">
        <v>108</v>
      </c>
    </row>
    <row r="1308" spans="1:19" x14ac:dyDescent="0.35">
      <c r="A1308" s="2">
        <v>34698</v>
      </c>
      <c r="B1308" s="31" t="s">
        <v>108</v>
      </c>
      <c r="C1308" s="31">
        <v>200.20599999999999</v>
      </c>
      <c r="D1308" s="31" t="s">
        <v>108</v>
      </c>
      <c r="E1308" s="31">
        <v>199.28440000000001</v>
      </c>
      <c r="F1308" s="31">
        <v>56.528799999999997</v>
      </c>
      <c r="G1308" s="31">
        <v>156.15369999999999</v>
      </c>
      <c r="H1308" s="31">
        <v>16.829599999999999</v>
      </c>
      <c r="I1308" s="31">
        <v>1322.249</v>
      </c>
      <c r="J1308" s="31">
        <v>1989.3910000000001</v>
      </c>
      <c r="K1308" s="31">
        <v>1034.26</v>
      </c>
      <c r="L1308" s="31" t="s">
        <v>108</v>
      </c>
      <c r="M1308" s="31" t="s">
        <v>108</v>
      </c>
      <c r="N1308" s="31" t="s">
        <v>108</v>
      </c>
      <c r="O1308" s="31" t="s">
        <v>108</v>
      </c>
      <c r="P1308" s="31" t="s">
        <v>108</v>
      </c>
      <c r="Q1308" s="31" t="s">
        <v>108</v>
      </c>
      <c r="R1308" s="31">
        <v>88.72</v>
      </c>
      <c r="S1308" s="31" t="s">
        <v>108</v>
      </c>
    </row>
    <row r="1309" spans="1:19" x14ac:dyDescent="0.35">
      <c r="A1309" s="2">
        <v>34701</v>
      </c>
      <c r="B1309" s="31" t="s">
        <v>108</v>
      </c>
      <c r="C1309" s="31">
        <v>200.20599999999999</v>
      </c>
      <c r="D1309" s="31" t="s">
        <v>108</v>
      </c>
      <c r="E1309" s="31">
        <v>199.28440000000001</v>
      </c>
      <c r="F1309" s="31">
        <v>56.528799999999997</v>
      </c>
      <c r="G1309" s="31">
        <v>156.15369999999999</v>
      </c>
      <c r="H1309" s="31">
        <v>16.829599999999999</v>
      </c>
      <c r="I1309" s="31">
        <v>1322.249</v>
      </c>
      <c r="J1309" s="31">
        <v>1989.3910000000001</v>
      </c>
      <c r="K1309" s="31">
        <v>1032.865</v>
      </c>
      <c r="L1309" s="31" t="s">
        <v>108</v>
      </c>
      <c r="M1309" s="31" t="s">
        <v>108</v>
      </c>
      <c r="N1309" s="31" t="s">
        <v>108</v>
      </c>
      <c r="O1309" s="31" t="s">
        <v>108</v>
      </c>
      <c r="P1309" s="31" t="s">
        <v>108</v>
      </c>
      <c r="Q1309" s="31" t="s">
        <v>108</v>
      </c>
      <c r="R1309" s="31">
        <v>88.72</v>
      </c>
      <c r="S1309" s="31" t="s">
        <v>108</v>
      </c>
    </row>
    <row r="1310" spans="1:19" x14ac:dyDescent="0.35">
      <c r="A1310" s="2">
        <v>34702</v>
      </c>
      <c r="B1310" s="31" t="s">
        <v>108</v>
      </c>
      <c r="C1310" s="31">
        <v>196.37200000000001</v>
      </c>
      <c r="D1310" s="31" t="s">
        <v>108</v>
      </c>
      <c r="E1310" s="31">
        <v>192.239</v>
      </c>
      <c r="F1310" s="31">
        <v>56.014099999999999</v>
      </c>
      <c r="G1310" s="31">
        <v>155.11080000000001</v>
      </c>
      <c r="H1310" s="31">
        <v>17.0137</v>
      </c>
      <c r="I1310" s="31">
        <v>1322.249</v>
      </c>
      <c r="J1310" s="31">
        <v>1981.9259999999999</v>
      </c>
      <c r="K1310" s="31">
        <v>1030.8879999999999</v>
      </c>
      <c r="L1310" s="31" t="s">
        <v>108</v>
      </c>
      <c r="M1310" s="31" t="s">
        <v>108</v>
      </c>
      <c r="N1310" s="31" t="s">
        <v>108</v>
      </c>
      <c r="O1310" s="31" t="s">
        <v>108</v>
      </c>
      <c r="P1310" s="31" t="s">
        <v>108</v>
      </c>
      <c r="Q1310" s="31" t="s">
        <v>108</v>
      </c>
      <c r="R1310" s="31">
        <v>89.11</v>
      </c>
      <c r="S1310" s="31" t="s">
        <v>108</v>
      </c>
    </row>
    <row r="1311" spans="1:19" x14ac:dyDescent="0.35">
      <c r="A1311" s="2">
        <v>34703</v>
      </c>
      <c r="B1311" s="31" t="s">
        <v>108</v>
      </c>
      <c r="C1311" s="31">
        <v>198.90299999999999</v>
      </c>
      <c r="D1311" s="31" t="s">
        <v>108</v>
      </c>
      <c r="E1311" s="31">
        <v>190.80119999999999</v>
      </c>
      <c r="F1311" s="31">
        <v>55.190600000000003</v>
      </c>
      <c r="G1311" s="31">
        <v>155.3194</v>
      </c>
      <c r="H1311" s="31">
        <v>17.697399999999998</v>
      </c>
      <c r="I1311" s="31">
        <v>1311.6469999999999</v>
      </c>
      <c r="J1311" s="31">
        <v>1991.8789999999999</v>
      </c>
      <c r="K1311" s="31">
        <v>1030.54</v>
      </c>
      <c r="L1311" s="31" t="s">
        <v>108</v>
      </c>
      <c r="M1311" s="31" t="s">
        <v>108</v>
      </c>
      <c r="N1311" s="31" t="s">
        <v>108</v>
      </c>
      <c r="O1311" s="31" t="s">
        <v>108</v>
      </c>
      <c r="P1311" s="31" t="s">
        <v>108</v>
      </c>
      <c r="Q1311" s="31" t="s">
        <v>108</v>
      </c>
      <c r="R1311" s="31">
        <v>89.31</v>
      </c>
      <c r="S1311" s="31" t="s">
        <v>108</v>
      </c>
    </row>
    <row r="1312" spans="1:19" x14ac:dyDescent="0.35">
      <c r="A1312" s="2">
        <v>34704</v>
      </c>
      <c r="B1312" s="31" t="s">
        <v>108</v>
      </c>
      <c r="C1312" s="31">
        <v>202.92400000000001</v>
      </c>
      <c r="D1312" s="31" t="s">
        <v>108</v>
      </c>
      <c r="E1312" s="31">
        <v>193.82069999999999</v>
      </c>
      <c r="F1312" s="31">
        <v>55.381700000000002</v>
      </c>
      <c r="G1312" s="31">
        <v>155.3194</v>
      </c>
      <c r="H1312" s="31">
        <v>17.618500000000001</v>
      </c>
      <c r="I1312" s="31">
        <v>1312.2570000000001</v>
      </c>
      <c r="J1312" s="31">
        <v>1983.17</v>
      </c>
      <c r="K1312" s="31">
        <v>1024.4949999999999</v>
      </c>
      <c r="L1312" s="31" t="s">
        <v>108</v>
      </c>
      <c r="M1312" s="31" t="s">
        <v>108</v>
      </c>
      <c r="N1312" s="31" t="s">
        <v>108</v>
      </c>
      <c r="O1312" s="31" t="s">
        <v>108</v>
      </c>
      <c r="P1312" s="31" t="s">
        <v>108</v>
      </c>
      <c r="Q1312" s="31" t="s">
        <v>108</v>
      </c>
      <c r="R1312" s="31">
        <v>88.98</v>
      </c>
      <c r="S1312" s="31" t="s">
        <v>108</v>
      </c>
    </row>
    <row r="1313" spans="1:19" x14ac:dyDescent="0.35">
      <c r="A1313" s="2">
        <v>34705</v>
      </c>
      <c r="B1313" s="31" t="s">
        <v>108</v>
      </c>
      <c r="C1313" s="31">
        <v>200.16900000000001</v>
      </c>
      <c r="D1313" s="31" t="s">
        <v>108</v>
      </c>
      <c r="E1313" s="31">
        <v>195.97749999999999</v>
      </c>
      <c r="F1313" s="31">
        <v>54.734699999999997</v>
      </c>
      <c r="G1313" s="31">
        <v>155.3194</v>
      </c>
      <c r="H1313" s="31">
        <v>17.631699999999999</v>
      </c>
      <c r="I1313" s="31">
        <v>1311.5250000000001</v>
      </c>
      <c r="J1313" s="31">
        <v>1985.0360000000001</v>
      </c>
      <c r="K1313" s="31">
        <v>1029.261</v>
      </c>
      <c r="L1313" s="31" t="s">
        <v>108</v>
      </c>
      <c r="M1313" s="31" t="s">
        <v>108</v>
      </c>
      <c r="N1313" s="31" t="s">
        <v>108</v>
      </c>
      <c r="O1313" s="31" t="s">
        <v>108</v>
      </c>
      <c r="P1313" s="31" t="s">
        <v>108</v>
      </c>
      <c r="Q1313" s="31" t="s">
        <v>108</v>
      </c>
      <c r="R1313" s="31">
        <v>89.61</v>
      </c>
      <c r="S1313" s="31" t="s">
        <v>108</v>
      </c>
    </row>
    <row r="1314" spans="1:19" x14ac:dyDescent="0.35">
      <c r="A1314" s="2">
        <v>34708</v>
      </c>
      <c r="B1314" s="31" t="s">
        <v>108</v>
      </c>
      <c r="C1314" s="31">
        <v>200.65299999999999</v>
      </c>
      <c r="D1314" s="31" t="s">
        <v>108</v>
      </c>
      <c r="E1314" s="31">
        <v>196.8878</v>
      </c>
      <c r="F1314" s="31">
        <v>54.999400000000001</v>
      </c>
      <c r="G1314" s="31">
        <v>155.04130000000001</v>
      </c>
      <c r="H1314" s="31">
        <v>17.355599999999999</v>
      </c>
      <c r="I1314" s="31">
        <v>1312.7439999999999</v>
      </c>
      <c r="J1314" s="31">
        <v>1980.682</v>
      </c>
      <c r="K1314" s="31">
        <v>1027.0519999999999</v>
      </c>
      <c r="L1314" s="31" t="s">
        <v>108</v>
      </c>
      <c r="M1314" s="31" t="s">
        <v>108</v>
      </c>
      <c r="N1314" s="31" t="s">
        <v>108</v>
      </c>
      <c r="O1314" s="31" t="s">
        <v>108</v>
      </c>
      <c r="P1314" s="31" t="s">
        <v>108</v>
      </c>
      <c r="Q1314" s="31" t="s">
        <v>108</v>
      </c>
      <c r="R1314" s="31">
        <v>88.41</v>
      </c>
      <c r="S1314" s="31" t="s">
        <v>108</v>
      </c>
    </row>
    <row r="1315" spans="1:19" x14ac:dyDescent="0.35">
      <c r="A1315" s="2">
        <v>34709</v>
      </c>
      <c r="B1315" s="31" t="s">
        <v>108</v>
      </c>
      <c r="C1315" s="31">
        <v>199.78700000000001</v>
      </c>
      <c r="D1315" s="31" t="s">
        <v>108</v>
      </c>
      <c r="E1315" s="31">
        <v>198.52619999999999</v>
      </c>
      <c r="F1315" s="31">
        <v>55.160800000000002</v>
      </c>
      <c r="G1315" s="31">
        <v>155.73660000000001</v>
      </c>
      <c r="H1315" s="31">
        <v>17.6843</v>
      </c>
      <c r="I1315" s="31">
        <v>1315.181</v>
      </c>
      <c r="J1315" s="31">
        <v>1987.5239999999999</v>
      </c>
      <c r="K1315" s="31">
        <v>1035.19</v>
      </c>
      <c r="L1315" s="31" t="s">
        <v>108</v>
      </c>
      <c r="M1315" s="31" t="s">
        <v>108</v>
      </c>
      <c r="N1315" s="31" t="s">
        <v>108</v>
      </c>
      <c r="O1315" s="31" t="s">
        <v>108</v>
      </c>
      <c r="P1315" s="31" t="s">
        <v>108</v>
      </c>
      <c r="Q1315" s="31" t="s">
        <v>108</v>
      </c>
      <c r="R1315" s="31">
        <v>88.43</v>
      </c>
      <c r="S1315" s="31" t="s">
        <v>108</v>
      </c>
    </row>
    <row r="1316" spans="1:19" x14ac:dyDescent="0.35">
      <c r="A1316" s="2">
        <v>34710</v>
      </c>
      <c r="B1316" s="31" t="s">
        <v>108</v>
      </c>
      <c r="C1316" s="31">
        <v>202.78200000000001</v>
      </c>
      <c r="D1316" s="31" t="s">
        <v>108</v>
      </c>
      <c r="E1316" s="31">
        <v>196.1472</v>
      </c>
      <c r="F1316" s="31">
        <v>55.4831</v>
      </c>
      <c r="G1316" s="31">
        <v>155.6671</v>
      </c>
      <c r="H1316" s="31">
        <v>18.052399999999999</v>
      </c>
      <c r="I1316" s="31">
        <v>1318.837</v>
      </c>
      <c r="J1316" s="31">
        <v>1993.7449999999999</v>
      </c>
      <c r="K1316" s="31">
        <v>1033.9110000000001</v>
      </c>
      <c r="L1316" s="31" t="s">
        <v>108</v>
      </c>
      <c r="M1316" s="31" t="s">
        <v>108</v>
      </c>
      <c r="N1316" s="31" t="s">
        <v>108</v>
      </c>
      <c r="O1316" s="31" t="s">
        <v>108</v>
      </c>
      <c r="P1316" s="31" t="s">
        <v>108</v>
      </c>
      <c r="Q1316" s="31" t="s">
        <v>108</v>
      </c>
      <c r="R1316" s="31">
        <v>88.42</v>
      </c>
      <c r="S1316" s="31" t="s">
        <v>108</v>
      </c>
    </row>
    <row r="1317" spans="1:19" x14ac:dyDescent="0.35">
      <c r="A1317" s="2">
        <v>34711</v>
      </c>
      <c r="B1317" s="31" t="s">
        <v>108</v>
      </c>
      <c r="C1317" s="31">
        <v>203.98500000000001</v>
      </c>
      <c r="D1317" s="31" t="s">
        <v>108</v>
      </c>
      <c r="E1317" s="31">
        <v>196.3681</v>
      </c>
      <c r="F1317" s="31">
        <v>56.091200000000001</v>
      </c>
      <c r="G1317" s="31">
        <v>155.04140000000001</v>
      </c>
      <c r="H1317" s="31">
        <v>17.934100000000001</v>
      </c>
      <c r="I1317" s="31">
        <v>1321.152</v>
      </c>
      <c r="J1317" s="31">
        <v>1991.2570000000001</v>
      </c>
      <c r="K1317" s="31">
        <v>1037.1659999999999</v>
      </c>
      <c r="L1317" s="31" t="s">
        <v>108</v>
      </c>
      <c r="M1317" s="31" t="s">
        <v>108</v>
      </c>
      <c r="N1317" s="31" t="s">
        <v>108</v>
      </c>
      <c r="O1317" s="31" t="s">
        <v>108</v>
      </c>
      <c r="P1317" s="31" t="s">
        <v>108</v>
      </c>
      <c r="Q1317" s="31" t="s">
        <v>108</v>
      </c>
      <c r="R1317" s="31">
        <v>88.1</v>
      </c>
      <c r="S1317" s="31" t="s">
        <v>108</v>
      </c>
    </row>
    <row r="1318" spans="1:19" x14ac:dyDescent="0.35">
      <c r="A1318" s="2">
        <v>34712</v>
      </c>
      <c r="B1318" s="31" t="s">
        <v>108</v>
      </c>
      <c r="C1318" s="31">
        <v>204.07599999999999</v>
      </c>
      <c r="D1318" s="31" t="s">
        <v>108</v>
      </c>
      <c r="E1318" s="31">
        <v>197.79750000000001</v>
      </c>
      <c r="F1318" s="31">
        <v>55.773200000000003</v>
      </c>
      <c r="G1318" s="31">
        <v>154.76329999999999</v>
      </c>
      <c r="H1318" s="31">
        <v>17.197800000000001</v>
      </c>
      <c r="I1318" s="31">
        <v>1320.421</v>
      </c>
      <c r="J1318" s="31">
        <v>2008.675</v>
      </c>
      <c r="K1318" s="31">
        <v>1042.8620000000001</v>
      </c>
      <c r="L1318" s="31" t="s">
        <v>108</v>
      </c>
      <c r="M1318" s="31" t="s">
        <v>108</v>
      </c>
      <c r="N1318" s="31" t="s">
        <v>108</v>
      </c>
      <c r="O1318" s="31" t="s">
        <v>108</v>
      </c>
      <c r="P1318" s="31" t="s">
        <v>108</v>
      </c>
      <c r="Q1318" s="31" t="s">
        <v>108</v>
      </c>
      <c r="R1318" s="31">
        <v>88.14</v>
      </c>
      <c r="S1318" s="31" t="s">
        <v>108</v>
      </c>
    </row>
    <row r="1319" spans="1:19" x14ac:dyDescent="0.35">
      <c r="A1319" s="2">
        <v>34715</v>
      </c>
      <c r="B1319" s="31" t="s">
        <v>108</v>
      </c>
      <c r="C1319" s="31">
        <v>208.547</v>
      </c>
      <c r="D1319" s="31" t="s">
        <v>108</v>
      </c>
      <c r="E1319" s="31">
        <v>193.70509999999999</v>
      </c>
      <c r="F1319" s="31">
        <v>55.613</v>
      </c>
      <c r="G1319" s="31">
        <v>154.76329999999999</v>
      </c>
      <c r="H1319" s="31">
        <v>17.197800000000001</v>
      </c>
      <c r="I1319" s="31">
        <v>1320.421</v>
      </c>
      <c r="J1319" s="31">
        <v>2008.675</v>
      </c>
      <c r="K1319" s="31">
        <v>1041.2339999999999</v>
      </c>
      <c r="L1319" s="31" t="s">
        <v>108</v>
      </c>
      <c r="M1319" s="31" t="s">
        <v>108</v>
      </c>
      <c r="N1319" s="31" t="s">
        <v>108</v>
      </c>
      <c r="O1319" s="31" t="s">
        <v>108</v>
      </c>
      <c r="P1319" s="31" t="s">
        <v>108</v>
      </c>
      <c r="Q1319" s="31" t="s">
        <v>108</v>
      </c>
      <c r="R1319" s="31">
        <v>88.02</v>
      </c>
      <c r="S1319" s="31" t="s">
        <v>108</v>
      </c>
    </row>
    <row r="1320" spans="1:19" x14ac:dyDescent="0.35">
      <c r="A1320" s="2">
        <v>34716</v>
      </c>
      <c r="B1320" s="31" t="s">
        <v>108</v>
      </c>
      <c r="C1320" s="31">
        <v>212.63900000000001</v>
      </c>
      <c r="D1320" s="31" t="s">
        <v>108</v>
      </c>
      <c r="E1320" s="31">
        <v>195.13419999999999</v>
      </c>
      <c r="F1320" s="31">
        <v>55.947899999999997</v>
      </c>
      <c r="G1320" s="31">
        <v>155.38900000000001</v>
      </c>
      <c r="H1320" s="31">
        <v>17.565899999999999</v>
      </c>
      <c r="I1320" s="31">
        <v>1313.8409999999999</v>
      </c>
      <c r="J1320" s="31">
        <v>2008.675</v>
      </c>
      <c r="K1320" s="31">
        <v>1038.5609999999999</v>
      </c>
      <c r="L1320" s="31" t="s">
        <v>108</v>
      </c>
      <c r="M1320" s="31" t="s">
        <v>108</v>
      </c>
      <c r="N1320" s="31" t="s">
        <v>108</v>
      </c>
      <c r="O1320" s="31" t="s">
        <v>108</v>
      </c>
      <c r="P1320" s="31" t="s">
        <v>108</v>
      </c>
      <c r="Q1320" s="31" t="s">
        <v>108</v>
      </c>
      <c r="R1320" s="31">
        <v>88.3</v>
      </c>
      <c r="S1320" s="31" t="s">
        <v>108</v>
      </c>
    </row>
    <row r="1321" spans="1:19" x14ac:dyDescent="0.35">
      <c r="A1321" s="2">
        <v>34717</v>
      </c>
      <c r="B1321" s="31" t="s">
        <v>108</v>
      </c>
      <c r="C1321" s="31">
        <v>216.57900000000001</v>
      </c>
      <c r="D1321" s="31" t="s">
        <v>108</v>
      </c>
      <c r="E1321" s="31">
        <v>198.83680000000001</v>
      </c>
      <c r="F1321" s="31">
        <v>56.239199999999997</v>
      </c>
      <c r="G1321" s="31">
        <v>154.41560000000001</v>
      </c>
      <c r="H1321" s="31">
        <v>17.5002</v>
      </c>
      <c r="I1321" s="31">
        <v>1318.2280000000001</v>
      </c>
      <c r="J1321" s="31">
        <v>2006.809</v>
      </c>
      <c r="K1321" s="31">
        <v>1043.0940000000001</v>
      </c>
      <c r="L1321" s="31" t="s">
        <v>108</v>
      </c>
      <c r="M1321" s="31" t="s">
        <v>108</v>
      </c>
      <c r="N1321" s="31" t="s">
        <v>108</v>
      </c>
      <c r="O1321" s="31" t="s">
        <v>108</v>
      </c>
      <c r="P1321" s="31" t="s">
        <v>108</v>
      </c>
      <c r="Q1321" s="31" t="s">
        <v>108</v>
      </c>
      <c r="R1321" s="31">
        <v>88.45</v>
      </c>
      <c r="S1321" s="31" t="s">
        <v>108</v>
      </c>
    </row>
    <row r="1322" spans="1:19" x14ac:dyDescent="0.35">
      <c r="A1322" s="2">
        <v>34718</v>
      </c>
      <c r="B1322" s="31" t="s">
        <v>108</v>
      </c>
      <c r="C1322" s="31">
        <v>212.298</v>
      </c>
      <c r="D1322" s="31" t="s">
        <v>108</v>
      </c>
      <c r="E1322" s="31">
        <v>200.5257</v>
      </c>
      <c r="F1322" s="31">
        <v>56.370199999999997</v>
      </c>
      <c r="G1322" s="31">
        <v>153.5813</v>
      </c>
      <c r="H1322" s="31">
        <v>17.7895</v>
      </c>
      <c r="I1322" s="31">
        <v>1317.375</v>
      </c>
      <c r="J1322" s="31">
        <v>2001.8320000000001</v>
      </c>
      <c r="K1322" s="31">
        <v>1042.6289999999999</v>
      </c>
      <c r="L1322" s="31" t="s">
        <v>108</v>
      </c>
      <c r="M1322" s="31" t="s">
        <v>108</v>
      </c>
      <c r="N1322" s="31" t="s">
        <v>108</v>
      </c>
      <c r="O1322" s="31" t="s">
        <v>108</v>
      </c>
      <c r="P1322" s="31" t="s">
        <v>108</v>
      </c>
      <c r="Q1322" s="31" t="s">
        <v>108</v>
      </c>
      <c r="R1322" s="31">
        <v>87.54</v>
      </c>
      <c r="S1322" s="31" t="s">
        <v>108</v>
      </c>
    </row>
    <row r="1323" spans="1:19" x14ac:dyDescent="0.35">
      <c r="A1323" s="2">
        <v>34719</v>
      </c>
      <c r="B1323" s="31" t="s">
        <v>108</v>
      </c>
      <c r="C1323" s="31">
        <v>211.995</v>
      </c>
      <c r="D1323" s="31" t="s">
        <v>108</v>
      </c>
      <c r="E1323" s="31">
        <v>199.87610000000001</v>
      </c>
      <c r="F1323" s="31">
        <v>56.617800000000003</v>
      </c>
      <c r="G1323" s="31">
        <v>153.37270000000001</v>
      </c>
      <c r="H1323" s="31">
        <v>18.157599999999999</v>
      </c>
      <c r="I1323" s="31">
        <v>1315.3030000000001</v>
      </c>
      <c r="J1323" s="31">
        <v>1991.8789999999999</v>
      </c>
      <c r="K1323" s="31">
        <v>1042.3969999999999</v>
      </c>
      <c r="L1323" s="31" t="s">
        <v>108</v>
      </c>
      <c r="M1323" s="31" t="s">
        <v>108</v>
      </c>
      <c r="N1323" s="31" t="s">
        <v>108</v>
      </c>
      <c r="O1323" s="31" t="s">
        <v>108</v>
      </c>
      <c r="P1323" s="31" t="s">
        <v>108</v>
      </c>
      <c r="Q1323" s="31" t="s">
        <v>108</v>
      </c>
      <c r="R1323" s="31">
        <v>87.45</v>
      </c>
      <c r="S1323" s="31" t="s">
        <v>108</v>
      </c>
    </row>
    <row r="1324" spans="1:19" x14ac:dyDescent="0.35">
      <c r="A1324" s="2">
        <v>34722</v>
      </c>
      <c r="B1324" s="31" t="s">
        <v>108</v>
      </c>
      <c r="C1324" s="31">
        <v>208.85</v>
      </c>
      <c r="D1324" s="31" t="s">
        <v>108</v>
      </c>
      <c r="E1324" s="31">
        <v>198.447</v>
      </c>
      <c r="F1324" s="31">
        <v>56.035299999999999</v>
      </c>
      <c r="G1324" s="31">
        <v>153.72030000000001</v>
      </c>
      <c r="H1324" s="31">
        <v>17.868300000000001</v>
      </c>
      <c r="I1324" s="31">
        <v>1315.6690000000001</v>
      </c>
      <c r="J1324" s="31">
        <v>1990.635</v>
      </c>
      <c r="K1324" s="31">
        <v>1037.6310000000001</v>
      </c>
      <c r="L1324" s="31" t="s">
        <v>108</v>
      </c>
      <c r="M1324" s="31" t="s">
        <v>108</v>
      </c>
      <c r="N1324" s="31" t="s">
        <v>108</v>
      </c>
      <c r="O1324" s="31" t="s">
        <v>108</v>
      </c>
      <c r="P1324" s="31" t="s">
        <v>108</v>
      </c>
      <c r="Q1324" s="31" t="s">
        <v>108</v>
      </c>
      <c r="R1324" s="31">
        <v>87.38</v>
      </c>
      <c r="S1324" s="31" t="s">
        <v>108</v>
      </c>
    </row>
    <row r="1325" spans="1:19" x14ac:dyDescent="0.35">
      <c r="A1325" s="2">
        <v>34723</v>
      </c>
      <c r="B1325" s="31" t="s">
        <v>108</v>
      </c>
      <c r="C1325" s="31">
        <v>211.95699999999999</v>
      </c>
      <c r="D1325" s="31" t="s">
        <v>108</v>
      </c>
      <c r="E1325" s="31">
        <v>199.16149999999999</v>
      </c>
      <c r="F1325" s="31">
        <v>56.079000000000001</v>
      </c>
      <c r="G1325" s="31">
        <v>153.9289</v>
      </c>
      <c r="H1325" s="31">
        <v>17.815799999999999</v>
      </c>
      <c r="I1325" s="31">
        <v>1317.009</v>
      </c>
      <c r="J1325" s="31">
        <v>1990.635</v>
      </c>
      <c r="K1325" s="31">
        <v>1039.723</v>
      </c>
      <c r="L1325" s="31" t="s">
        <v>108</v>
      </c>
      <c r="M1325" s="31" t="s">
        <v>108</v>
      </c>
      <c r="N1325" s="31" t="s">
        <v>108</v>
      </c>
      <c r="O1325" s="31" t="s">
        <v>108</v>
      </c>
      <c r="P1325" s="31" t="s">
        <v>108</v>
      </c>
      <c r="Q1325" s="31" t="s">
        <v>108</v>
      </c>
      <c r="R1325" s="31">
        <v>87.41</v>
      </c>
      <c r="S1325" s="31" t="s">
        <v>108</v>
      </c>
    </row>
    <row r="1326" spans="1:19" x14ac:dyDescent="0.35">
      <c r="A1326" s="2">
        <v>34724</v>
      </c>
      <c r="B1326" s="31" t="s">
        <v>108</v>
      </c>
      <c r="C1326" s="31">
        <v>210.40299999999999</v>
      </c>
      <c r="D1326" s="31" t="s">
        <v>108</v>
      </c>
      <c r="E1326" s="31">
        <v>196.69309999999999</v>
      </c>
      <c r="F1326" s="31">
        <v>55.918799999999997</v>
      </c>
      <c r="G1326" s="31">
        <v>153.78980000000001</v>
      </c>
      <c r="H1326" s="31">
        <v>18.091899999999999</v>
      </c>
      <c r="I1326" s="31">
        <v>1318.2280000000001</v>
      </c>
      <c r="J1326" s="31">
        <v>2000.588</v>
      </c>
      <c r="K1326" s="31">
        <v>1041.002</v>
      </c>
      <c r="L1326" s="31" t="s">
        <v>108</v>
      </c>
      <c r="M1326" s="31" t="s">
        <v>108</v>
      </c>
      <c r="N1326" s="31" t="s">
        <v>108</v>
      </c>
      <c r="O1326" s="31" t="s">
        <v>108</v>
      </c>
      <c r="P1326" s="31" t="s">
        <v>108</v>
      </c>
      <c r="Q1326" s="31" t="s">
        <v>108</v>
      </c>
      <c r="R1326" s="31">
        <v>87.63</v>
      </c>
      <c r="S1326" s="31" t="s">
        <v>108</v>
      </c>
    </row>
    <row r="1327" spans="1:19" x14ac:dyDescent="0.35">
      <c r="A1327" s="2">
        <v>34725</v>
      </c>
      <c r="B1327" s="31" t="s">
        <v>108</v>
      </c>
      <c r="C1327" s="31">
        <v>211.42599999999999</v>
      </c>
      <c r="D1327" s="31" t="s">
        <v>108</v>
      </c>
      <c r="E1327" s="31">
        <v>195.32900000000001</v>
      </c>
      <c r="F1327" s="31">
        <v>55.976999999999997</v>
      </c>
      <c r="G1327" s="31">
        <v>153.9984</v>
      </c>
      <c r="H1327" s="31">
        <v>18.091899999999999</v>
      </c>
      <c r="I1327" s="31">
        <v>1319.8119999999999</v>
      </c>
      <c r="J1327" s="31">
        <v>2006.1859999999999</v>
      </c>
      <c r="K1327" s="31">
        <v>1048.442</v>
      </c>
      <c r="L1327" s="31" t="s">
        <v>108</v>
      </c>
      <c r="M1327" s="31" t="s">
        <v>108</v>
      </c>
      <c r="N1327" s="31" t="s">
        <v>108</v>
      </c>
      <c r="O1327" s="31" t="s">
        <v>108</v>
      </c>
      <c r="P1327" s="31" t="s">
        <v>108</v>
      </c>
      <c r="Q1327" s="31" t="s">
        <v>108</v>
      </c>
      <c r="R1327" s="31">
        <v>87.62</v>
      </c>
      <c r="S1327" s="31" t="s">
        <v>108</v>
      </c>
    </row>
    <row r="1328" spans="1:19" x14ac:dyDescent="0.35">
      <c r="A1328" s="2">
        <v>34726</v>
      </c>
      <c r="B1328" s="31" t="s">
        <v>108</v>
      </c>
      <c r="C1328" s="31">
        <v>207.637</v>
      </c>
      <c r="D1328" s="31" t="s">
        <v>108</v>
      </c>
      <c r="E1328" s="31">
        <v>195.9786</v>
      </c>
      <c r="F1328" s="31">
        <v>55.234400000000001</v>
      </c>
      <c r="G1328" s="31">
        <v>153.9984</v>
      </c>
      <c r="H1328" s="31">
        <v>18.0261</v>
      </c>
      <c r="I1328" s="31">
        <v>1320.421</v>
      </c>
      <c r="J1328" s="31">
        <v>2023.604</v>
      </c>
      <c r="K1328" s="31">
        <v>1051.6969999999999</v>
      </c>
      <c r="L1328" s="31" t="s">
        <v>108</v>
      </c>
      <c r="M1328" s="31" t="s">
        <v>108</v>
      </c>
      <c r="N1328" s="31" t="s">
        <v>108</v>
      </c>
      <c r="O1328" s="31" t="s">
        <v>108</v>
      </c>
      <c r="P1328" s="31" t="s">
        <v>108</v>
      </c>
      <c r="Q1328" s="31" t="s">
        <v>108</v>
      </c>
      <c r="R1328" s="31">
        <v>87.62</v>
      </c>
      <c r="S1328" s="31" t="s">
        <v>108</v>
      </c>
    </row>
    <row r="1329" spans="1:19" x14ac:dyDescent="0.35">
      <c r="A1329" s="2">
        <v>34729</v>
      </c>
      <c r="B1329" s="31" t="s">
        <v>108</v>
      </c>
      <c r="C1329" s="31">
        <v>209.45599999999999</v>
      </c>
      <c r="D1329" s="31" t="s">
        <v>108</v>
      </c>
      <c r="E1329" s="31">
        <v>194.28970000000001</v>
      </c>
      <c r="F1329" s="31">
        <v>55.248899999999999</v>
      </c>
      <c r="G1329" s="31">
        <v>152.67740000000001</v>
      </c>
      <c r="H1329" s="31">
        <v>18.052399999999999</v>
      </c>
      <c r="I1329" s="31">
        <v>1321.03</v>
      </c>
      <c r="J1329" s="31">
        <v>2019.8720000000001</v>
      </c>
      <c r="K1329" s="31">
        <v>1048.674</v>
      </c>
      <c r="L1329" s="31" t="s">
        <v>108</v>
      </c>
      <c r="M1329" s="31" t="s">
        <v>108</v>
      </c>
      <c r="N1329" s="31" t="s">
        <v>108</v>
      </c>
      <c r="O1329" s="31" t="s">
        <v>108</v>
      </c>
      <c r="P1329" s="31" t="s">
        <v>108</v>
      </c>
      <c r="Q1329" s="31" t="s">
        <v>108</v>
      </c>
      <c r="R1329" s="31">
        <v>87.1</v>
      </c>
      <c r="S1329" s="31" t="s">
        <v>108</v>
      </c>
    </row>
    <row r="1330" spans="1:19" x14ac:dyDescent="0.35">
      <c r="A1330" s="2">
        <v>34730</v>
      </c>
      <c r="B1330" s="31" t="s">
        <v>108</v>
      </c>
      <c r="C1330" s="31">
        <v>214.19200000000001</v>
      </c>
      <c r="D1330" s="31" t="s">
        <v>108</v>
      </c>
      <c r="E1330" s="31">
        <v>194.28970000000001</v>
      </c>
      <c r="F1330" s="31">
        <v>55.001399999999997</v>
      </c>
      <c r="G1330" s="31">
        <v>152.2602</v>
      </c>
      <c r="H1330" s="31">
        <v>17.9209</v>
      </c>
      <c r="I1330" s="31">
        <v>1318.7149999999999</v>
      </c>
      <c r="J1330" s="31">
        <v>2024.2260000000001</v>
      </c>
      <c r="K1330" s="31">
        <v>1050.5340000000001</v>
      </c>
      <c r="L1330" s="31" t="s">
        <v>108</v>
      </c>
      <c r="M1330" s="31" t="s">
        <v>108</v>
      </c>
      <c r="N1330" s="31" t="s">
        <v>108</v>
      </c>
      <c r="O1330" s="31" t="s">
        <v>108</v>
      </c>
      <c r="P1330" s="31" t="s">
        <v>108</v>
      </c>
      <c r="Q1330" s="31" t="s">
        <v>108</v>
      </c>
      <c r="R1330" s="31">
        <v>87.99</v>
      </c>
      <c r="S1330" s="31" t="s">
        <v>108</v>
      </c>
    </row>
    <row r="1331" spans="1:19" x14ac:dyDescent="0.35">
      <c r="A1331" s="2">
        <v>34731</v>
      </c>
      <c r="B1331" s="31" t="s">
        <v>108</v>
      </c>
      <c r="C1331" s="31">
        <v>215.102</v>
      </c>
      <c r="D1331" s="31" t="s">
        <v>108</v>
      </c>
      <c r="E1331" s="31">
        <v>188.76830000000001</v>
      </c>
      <c r="F1331" s="31">
        <v>55.146999999999998</v>
      </c>
      <c r="G1331" s="31">
        <v>151.9821</v>
      </c>
      <c r="H1331" s="31">
        <v>17.881499999999999</v>
      </c>
      <c r="I1331" s="31">
        <v>1319.934</v>
      </c>
      <c r="J1331" s="31">
        <v>2018.6279999999999</v>
      </c>
      <c r="K1331" s="31">
        <v>1049.721</v>
      </c>
      <c r="L1331" s="31" t="s">
        <v>108</v>
      </c>
      <c r="M1331" s="31" t="s">
        <v>108</v>
      </c>
      <c r="N1331" s="31" t="s">
        <v>108</v>
      </c>
      <c r="O1331" s="31" t="s">
        <v>108</v>
      </c>
      <c r="P1331" s="31" t="s">
        <v>108</v>
      </c>
      <c r="Q1331" s="31" t="s">
        <v>108</v>
      </c>
      <c r="R1331" s="31">
        <v>87.78</v>
      </c>
      <c r="S1331" s="31" t="s">
        <v>108</v>
      </c>
    </row>
    <row r="1332" spans="1:19" x14ac:dyDescent="0.35">
      <c r="A1332" s="2">
        <v>34732</v>
      </c>
      <c r="B1332" s="31" t="s">
        <v>108</v>
      </c>
      <c r="C1332" s="31">
        <v>211.995</v>
      </c>
      <c r="D1332" s="31" t="s">
        <v>108</v>
      </c>
      <c r="E1332" s="31">
        <v>188.76830000000001</v>
      </c>
      <c r="F1332" s="31">
        <v>55.205199999999998</v>
      </c>
      <c r="G1332" s="31">
        <v>152.81639999999999</v>
      </c>
      <c r="H1332" s="31">
        <v>17.723700000000001</v>
      </c>
      <c r="I1332" s="31">
        <v>1317.009</v>
      </c>
      <c r="J1332" s="31">
        <v>2014.895</v>
      </c>
      <c r="K1332" s="31">
        <v>1047.5119999999999</v>
      </c>
      <c r="L1332" s="31" t="s">
        <v>108</v>
      </c>
      <c r="M1332" s="31" t="s">
        <v>108</v>
      </c>
      <c r="N1332" s="31" t="s">
        <v>108</v>
      </c>
      <c r="O1332" s="31" t="s">
        <v>108</v>
      </c>
      <c r="P1332" s="31" t="s">
        <v>108</v>
      </c>
      <c r="Q1332" s="31" t="s">
        <v>108</v>
      </c>
      <c r="R1332" s="31">
        <v>87.69</v>
      </c>
      <c r="S1332" s="31" t="s">
        <v>108</v>
      </c>
    </row>
    <row r="1333" spans="1:19" x14ac:dyDescent="0.35">
      <c r="A1333" s="2">
        <v>34733</v>
      </c>
      <c r="B1333" s="31" t="s">
        <v>108</v>
      </c>
      <c r="C1333" s="31">
        <v>217.29900000000001</v>
      </c>
      <c r="D1333" s="31" t="s">
        <v>108</v>
      </c>
      <c r="E1333" s="31">
        <v>187.20930000000001</v>
      </c>
      <c r="F1333" s="31">
        <v>55.1616</v>
      </c>
      <c r="G1333" s="31">
        <v>152.05160000000001</v>
      </c>
      <c r="H1333" s="31">
        <v>17.736899999999999</v>
      </c>
      <c r="I1333" s="31">
        <v>1318.5930000000001</v>
      </c>
      <c r="J1333" s="31">
        <v>2042.2660000000001</v>
      </c>
      <c r="K1333" s="31">
        <v>1051.348</v>
      </c>
      <c r="L1333" s="31" t="s">
        <v>108</v>
      </c>
      <c r="M1333" s="31" t="s">
        <v>108</v>
      </c>
      <c r="N1333" s="31" t="s">
        <v>108</v>
      </c>
      <c r="O1333" s="31" t="s">
        <v>108</v>
      </c>
      <c r="P1333" s="31" t="s">
        <v>108</v>
      </c>
      <c r="Q1333" s="31" t="s">
        <v>108</v>
      </c>
      <c r="R1333" s="31">
        <v>88.19</v>
      </c>
      <c r="S1333" s="31" t="s">
        <v>108</v>
      </c>
    </row>
    <row r="1334" spans="1:19" x14ac:dyDescent="0.35">
      <c r="A1334" s="2">
        <v>34736</v>
      </c>
      <c r="B1334" s="31" t="s">
        <v>108</v>
      </c>
      <c r="C1334" s="31">
        <v>217.11</v>
      </c>
      <c r="D1334" s="31" t="s">
        <v>108</v>
      </c>
      <c r="E1334" s="31">
        <v>184.15629999999999</v>
      </c>
      <c r="F1334" s="31">
        <v>55.088700000000003</v>
      </c>
      <c r="G1334" s="31">
        <v>153.09450000000001</v>
      </c>
      <c r="H1334" s="31">
        <v>17.316099999999999</v>
      </c>
      <c r="I1334" s="31">
        <v>1320.421</v>
      </c>
      <c r="J1334" s="31">
        <v>2036.6679999999999</v>
      </c>
      <c r="K1334" s="31">
        <v>1051.5809999999999</v>
      </c>
      <c r="L1334" s="31" t="s">
        <v>108</v>
      </c>
      <c r="M1334" s="31" t="s">
        <v>108</v>
      </c>
      <c r="N1334" s="31" t="s">
        <v>108</v>
      </c>
      <c r="O1334" s="31" t="s">
        <v>108</v>
      </c>
      <c r="P1334" s="31" t="s">
        <v>108</v>
      </c>
      <c r="Q1334" s="31" t="s">
        <v>108</v>
      </c>
      <c r="R1334" s="31">
        <v>88.19</v>
      </c>
      <c r="S1334" s="31" t="s">
        <v>108</v>
      </c>
    </row>
    <row r="1335" spans="1:19" x14ac:dyDescent="0.35">
      <c r="A1335" s="2">
        <v>34737</v>
      </c>
      <c r="B1335" s="31" t="s">
        <v>108</v>
      </c>
      <c r="C1335" s="31">
        <v>215.935</v>
      </c>
      <c r="D1335" s="31" t="s">
        <v>108</v>
      </c>
      <c r="E1335" s="31">
        <v>185.06569999999999</v>
      </c>
      <c r="F1335" s="31">
        <v>54.943100000000001</v>
      </c>
      <c r="G1335" s="31">
        <v>152.53829999999999</v>
      </c>
      <c r="H1335" s="31">
        <v>17.303000000000001</v>
      </c>
      <c r="I1335" s="31">
        <v>1322.8579999999999</v>
      </c>
      <c r="J1335" s="31">
        <v>2037.29</v>
      </c>
      <c r="K1335" s="31">
        <v>1055.3</v>
      </c>
      <c r="L1335" s="31" t="s">
        <v>108</v>
      </c>
      <c r="M1335" s="31" t="s">
        <v>108</v>
      </c>
      <c r="N1335" s="31" t="s">
        <v>108</v>
      </c>
      <c r="O1335" s="31" t="s">
        <v>108</v>
      </c>
      <c r="P1335" s="31" t="s">
        <v>108</v>
      </c>
      <c r="Q1335" s="31" t="s">
        <v>108</v>
      </c>
      <c r="R1335" s="31">
        <v>88.43</v>
      </c>
      <c r="S1335" s="31" t="s">
        <v>108</v>
      </c>
    </row>
    <row r="1336" spans="1:19" x14ac:dyDescent="0.35">
      <c r="A1336" s="2">
        <v>34738</v>
      </c>
      <c r="B1336" s="31" t="s">
        <v>108</v>
      </c>
      <c r="C1336" s="31">
        <v>212.74100000000001</v>
      </c>
      <c r="D1336" s="31" t="s">
        <v>108</v>
      </c>
      <c r="E1336" s="31">
        <v>183.85669999999999</v>
      </c>
      <c r="F1336" s="31">
        <v>55.088700000000003</v>
      </c>
      <c r="G1336" s="31">
        <v>153.6884</v>
      </c>
      <c r="H1336" s="31">
        <v>17.525500000000001</v>
      </c>
      <c r="I1336" s="31">
        <v>1322.4929999999999</v>
      </c>
      <c r="J1336" s="31">
        <v>2036.046</v>
      </c>
      <c r="K1336" s="31">
        <v>1054.952</v>
      </c>
      <c r="L1336" s="31" t="s">
        <v>108</v>
      </c>
      <c r="M1336" s="31" t="s">
        <v>108</v>
      </c>
      <c r="N1336" s="31" t="s">
        <v>108</v>
      </c>
      <c r="O1336" s="31" t="s">
        <v>108</v>
      </c>
      <c r="P1336" s="31" t="s">
        <v>108</v>
      </c>
      <c r="Q1336" s="31" t="s">
        <v>108</v>
      </c>
      <c r="R1336" s="31">
        <v>88.21</v>
      </c>
      <c r="S1336" s="31" t="s">
        <v>108</v>
      </c>
    </row>
    <row r="1337" spans="1:19" x14ac:dyDescent="0.35">
      <c r="A1337" s="2">
        <v>34739</v>
      </c>
      <c r="B1337" s="31" t="s">
        <v>108</v>
      </c>
      <c r="C1337" s="31">
        <v>212.095</v>
      </c>
      <c r="D1337" s="31" t="s">
        <v>108</v>
      </c>
      <c r="E1337" s="31">
        <v>186.35390000000001</v>
      </c>
      <c r="F1337" s="31">
        <v>55.1616</v>
      </c>
      <c r="G1337" s="31">
        <v>154.15799999999999</v>
      </c>
      <c r="H1337" s="31">
        <v>17.525500000000001</v>
      </c>
      <c r="I1337" s="31">
        <v>1323.1020000000001</v>
      </c>
      <c r="J1337" s="31">
        <v>2028.5809999999999</v>
      </c>
      <c r="K1337" s="31">
        <v>1056.23</v>
      </c>
      <c r="L1337" s="31" t="s">
        <v>108</v>
      </c>
      <c r="M1337" s="31" t="s">
        <v>108</v>
      </c>
      <c r="N1337" s="31" t="s">
        <v>108</v>
      </c>
      <c r="O1337" s="31" t="s">
        <v>108</v>
      </c>
      <c r="P1337" s="31" t="s">
        <v>108</v>
      </c>
      <c r="Q1337" s="31" t="s">
        <v>108</v>
      </c>
      <c r="R1337" s="31">
        <v>88.12</v>
      </c>
      <c r="S1337" s="31" t="s">
        <v>108</v>
      </c>
    </row>
    <row r="1338" spans="1:19" x14ac:dyDescent="0.35">
      <c r="A1338" s="2">
        <v>34740</v>
      </c>
      <c r="B1338" s="31" t="s">
        <v>108</v>
      </c>
      <c r="C1338" s="31">
        <v>211.953</v>
      </c>
      <c r="D1338" s="31" t="s">
        <v>108</v>
      </c>
      <c r="E1338" s="31">
        <v>189.30860000000001</v>
      </c>
      <c r="F1338" s="31">
        <v>55.103299999999997</v>
      </c>
      <c r="G1338" s="31">
        <v>155.08029999999999</v>
      </c>
      <c r="H1338" s="31">
        <v>17.841999999999999</v>
      </c>
      <c r="I1338" s="31">
        <v>1322.3710000000001</v>
      </c>
      <c r="J1338" s="31">
        <v>2023.604</v>
      </c>
      <c r="K1338" s="31">
        <v>1052.278</v>
      </c>
      <c r="L1338" s="31" t="s">
        <v>108</v>
      </c>
      <c r="M1338" s="31" t="s">
        <v>108</v>
      </c>
      <c r="N1338" s="31" t="s">
        <v>108</v>
      </c>
      <c r="O1338" s="31" t="s">
        <v>108</v>
      </c>
      <c r="P1338" s="31" t="s">
        <v>108</v>
      </c>
      <c r="Q1338" s="31" t="s">
        <v>108</v>
      </c>
      <c r="R1338" s="31">
        <v>87.79</v>
      </c>
      <c r="S1338" s="31" t="s">
        <v>108</v>
      </c>
    </row>
    <row r="1339" spans="1:19" x14ac:dyDescent="0.35">
      <c r="A1339" s="2">
        <v>34743</v>
      </c>
      <c r="B1339" s="31" t="s">
        <v>108</v>
      </c>
      <c r="C1339" s="31">
        <v>211.745</v>
      </c>
      <c r="D1339" s="31" t="s">
        <v>108</v>
      </c>
      <c r="E1339" s="31">
        <v>189.39330000000001</v>
      </c>
      <c r="F1339" s="31">
        <v>55.030500000000004</v>
      </c>
      <c r="G1339" s="31">
        <v>154.6413</v>
      </c>
      <c r="H1339" s="31">
        <v>17.764500000000002</v>
      </c>
      <c r="I1339" s="31">
        <v>1323.4680000000001</v>
      </c>
      <c r="J1339" s="31">
        <v>2024.848</v>
      </c>
      <c r="K1339" s="31">
        <v>1048.674</v>
      </c>
      <c r="L1339" s="31" t="s">
        <v>108</v>
      </c>
      <c r="M1339" s="31" t="s">
        <v>108</v>
      </c>
      <c r="N1339" s="31" t="s">
        <v>108</v>
      </c>
      <c r="O1339" s="31" t="s">
        <v>108</v>
      </c>
      <c r="P1339" s="31" t="s">
        <v>108</v>
      </c>
      <c r="Q1339" s="31" t="s">
        <v>108</v>
      </c>
      <c r="R1339" s="31">
        <v>87.78</v>
      </c>
      <c r="S1339" s="31" t="s">
        <v>108</v>
      </c>
    </row>
    <row r="1340" spans="1:19" x14ac:dyDescent="0.35">
      <c r="A1340" s="2">
        <v>34744</v>
      </c>
      <c r="B1340" s="31" t="s">
        <v>108</v>
      </c>
      <c r="C1340" s="31">
        <v>213.887</v>
      </c>
      <c r="D1340" s="31" t="s">
        <v>108</v>
      </c>
      <c r="E1340" s="31">
        <v>190.63159999999999</v>
      </c>
      <c r="F1340" s="31">
        <v>55.103299999999997</v>
      </c>
      <c r="G1340" s="31">
        <v>155.32490000000001</v>
      </c>
      <c r="H1340" s="31">
        <v>18.279</v>
      </c>
      <c r="I1340" s="31">
        <v>1324.93</v>
      </c>
      <c r="J1340" s="31">
        <v>2036.046</v>
      </c>
      <c r="K1340" s="31">
        <v>1049.721</v>
      </c>
      <c r="L1340" s="31" t="s">
        <v>108</v>
      </c>
      <c r="M1340" s="31" t="s">
        <v>108</v>
      </c>
      <c r="N1340" s="31" t="s">
        <v>108</v>
      </c>
      <c r="O1340" s="31" t="s">
        <v>108</v>
      </c>
      <c r="P1340" s="31" t="s">
        <v>108</v>
      </c>
      <c r="Q1340" s="31" t="s">
        <v>108</v>
      </c>
      <c r="R1340" s="31">
        <v>87.34</v>
      </c>
      <c r="S1340" s="31" t="s">
        <v>108</v>
      </c>
    </row>
    <row r="1341" spans="1:19" x14ac:dyDescent="0.35">
      <c r="A1341" s="2">
        <v>34745</v>
      </c>
      <c r="B1341" s="31" t="s">
        <v>108</v>
      </c>
      <c r="C1341" s="31">
        <v>214.66200000000001</v>
      </c>
      <c r="D1341" s="31" t="s">
        <v>108</v>
      </c>
      <c r="E1341" s="31">
        <v>189.1978</v>
      </c>
      <c r="F1341" s="31">
        <v>55.132399999999997</v>
      </c>
      <c r="G1341" s="31">
        <v>155.32490000000001</v>
      </c>
      <c r="H1341" s="31">
        <v>18.279</v>
      </c>
      <c r="I1341" s="31">
        <v>1328.586</v>
      </c>
      <c r="J1341" s="31">
        <v>2044.133</v>
      </c>
      <c r="K1341" s="31">
        <v>1055.184</v>
      </c>
      <c r="L1341" s="31" t="s">
        <v>108</v>
      </c>
      <c r="M1341" s="31" t="s">
        <v>108</v>
      </c>
      <c r="N1341" s="31" t="s">
        <v>108</v>
      </c>
      <c r="O1341" s="31" t="s">
        <v>108</v>
      </c>
      <c r="P1341" s="31" t="s">
        <v>108</v>
      </c>
      <c r="Q1341" s="31" t="s">
        <v>108</v>
      </c>
      <c r="R1341" s="31">
        <v>87.4</v>
      </c>
      <c r="S1341" s="31" t="s">
        <v>108</v>
      </c>
    </row>
    <row r="1342" spans="1:19" x14ac:dyDescent="0.35">
      <c r="A1342" s="2">
        <v>34746</v>
      </c>
      <c r="B1342" s="31" t="s">
        <v>108</v>
      </c>
      <c r="C1342" s="31">
        <v>218.983</v>
      </c>
      <c r="D1342" s="31" t="s">
        <v>108</v>
      </c>
      <c r="E1342" s="31">
        <v>189.52369999999999</v>
      </c>
      <c r="F1342" s="31">
        <v>55.132399999999997</v>
      </c>
      <c r="G1342" s="31">
        <v>154.91470000000001</v>
      </c>
      <c r="H1342" s="31">
        <v>18.176100000000002</v>
      </c>
      <c r="I1342" s="31">
        <v>1328.22</v>
      </c>
      <c r="J1342" s="31">
        <v>2050.3530000000001</v>
      </c>
      <c r="K1342" s="31">
        <v>1052.7429999999999</v>
      </c>
      <c r="L1342" s="31" t="s">
        <v>108</v>
      </c>
      <c r="M1342" s="31" t="s">
        <v>108</v>
      </c>
      <c r="N1342" s="31" t="s">
        <v>108</v>
      </c>
      <c r="O1342" s="31" t="s">
        <v>108</v>
      </c>
      <c r="P1342" s="31" t="s">
        <v>108</v>
      </c>
      <c r="Q1342" s="31" t="s">
        <v>108</v>
      </c>
      <c r="R1342" s="31">
        <v>86.61</v>
      </c>
      <c r="S1342" s="31" t="s">
        <v>108</v>
      </c>
    </row>
    <row r="1343" spans="1:19" x14ac:dyDescent="0.35">
      <c r="A1343" s="2">
        <v>34747</v>
      </c>
      <c r="B1343" s="31" t="s">
        <v>108</v>
      </c>
      <c r="C1343" s="31">
        <v>221.64099999999999</v>
      </c>
      <c r="D1343" s="31" t="s">
        <v>108</v>
      </c>
      <c r="E1343" s="31">
        <v>188.87200000000001</v>
      </c>
      <c r="F1343" s="31">
        <v>55.423699999999997</v>
      </c>
      <c r="G1343" s="31">
        <v>154.6412</v>
      </c>
      <c r="H1343" s="31">
        <v>18.137499999999999</v>
      </c>
      <c r="I1343" s="31">
        <v>1328.829</v>
      </c>
      <c r="J1343" s="31">
        <v>2048.4870000000001</v>
      </c>
      <c r="K1343" s="31">
        <v>1052.9760000000001</v>
      </c>
      <c r="L1343" s="31" t="s">
        <v>108</v>
      </c>
      <c r="M1343" s="31" t="s">
        <v>108</v>
      </c>
      <c r="N1343" s="31" t="s">
        <v>108</v>
      </c>
      <c r="O1343" s="31" t="s">
        <v>108</v>
      </c>
      <c r="P1343" s="31" t="s">
        <v>108</v>
      </c>
      <c r="Q1343" s="31" t="s">
        <v>108</v>
      </c>
      <c r="R1343" s="31">
        <v>86.43</v>
      </c>
      <c r="S1343" s="31" t="s">
        <v>108</v>
      </c>
    </row>
    <row r="1344" spans="1:19" x14ac:dyDescent="0.35">
      <c r="A1344" s="2">
        <v>34750</v>
      </c>
      <c r="B1344" s="31" t="s">
        <v>108</v>
      </c>
      <c r="C1344" s="31">
        <v>221.64099999999999</v>
      </c>
      <c r="D1344" s="31" t="s">
        <v>108</v>
      </c>
      <c r="E1344" s="31">
        <v>188.87200000000001</v>
      </c>
      <c r="F1344" s="31">
        <v>55.423699999999997</v>
      </c>
      <c r="G1344" s="31">
        <v>154.6412</v>
      </c>
      <c r="H1344" s="31">
        <v>18.137499999999999</v>
      </c>
      <c r="I1344" s="31">
        <v>1330.9010000000001</v>
      </c>
      <c r="J1344" s="31">
        <v>2048.4870000000001</v>
      </c>
      <c r="K1344" s="31">
        <v>1053.0920000000001</v>
      </c>
      <c r="L1344" s="31" t="s">
        <v>108</v>
      </c>
      <c r="M1344" s="31" t="s">
        <v>108</v>
      </c>
      <c r="N1344" s="31" t="s">
        <v>108</v>
      </c>
      <c r="O1344" s="31" t="s">
        <v>108</v>
      </c>
      <c r="P1344" s="31" t="s">
        <v>108</v>
      </c>
      <c r="Q1344" s="31" t="s">
        <v>108</v>
      </c>
      <c r="R1344" s="31">
        <v>85.96</v>
      </c>
      <c r="S1344" s="31" t="s">
        <v>108</v>
      </c>
    </row>
    <row r="1345" spans="1:19" x14ac:dyDescent="0.35">
      <c r="A1345" s="2">
        <v>34751</v>
      </c>
      <c r="B1345" s="31" t="s">
        <v>108</v>
      </c>
      <c r="C1345" s="31">
        <v>221.38300000000001</v>
      </c>
      <c r="D1345" s="31" t="s">
        <v>108</v>
      </c>
      <c r="E1345" s="31">
        <v>189.1327</v>
      </c>
      <c r="F1345" s="31">
        <v>55.423699999999997</v>
      </c>
      <c r="G1345" s="31">
        <v>155.25649999999999</v>
      </c>
      <c r="H1345" s="31">
        <v>18.5749</v>
      </c>
      <c r="I1345" s="31">
        <v>1331.998</v>
      </c>
      <c r="J1345" s="31">
        <v>2045.999</v>
      </c>
      <c r="K1345" s="31">
        <v>1050.3019999999999</v>
      </c>
      <c r="L1345" s="31" t="s">
        <v>108</v>
      </c>
      <c r="M1345" s="31" t="s">
        <v>108</v>
      </c>
      <c r="N1345" s="31" t="s">
        <v>108</v>
      </c>
      <c r="O1345" s="31" t="s">
        <v>108</v>
      </c>
      <c r="P1345" s="31" t="s">
        <v>108</v>
      </c>
      <c r="Q1345" s="31" t="s">
        <v>108</v>
      </c>
      <c r="R1345" s="31">
        <v>86.11</v>
      </c>
      <c r="S1345" s="31" t="s">
        <v>108</v>
      </c>
    </row>
    <row r="1346" spans="1:19" x14ac:dyDescent="0.35">
      <c r="A1346" s="2">
        <v>34752</v>
      </c>
      <c r="B1346" s="31" t="s">
        <v>108</v>
      </c>
      <c r="C1346" s="31">
        <v>222.749</v>
      </c>
      <c r="D1346" s="31" t="s">
        <v>108</v>
      </c>
      <c r="E1346" s="31">
        <v>188.0899</v>
      </c>
      <c r="F1346" s="31">
        <v>55.554699999999997</v>
      </c>
      <c r="G1346" s="31">
        <v>155.32490000000001</v>
      </c>
      <c r="H1346" s="31">
        <v>18.536300000000001</v>
      </c>
      <c r="I1346" s="31">
        <v>1333.46</v>
      </c>
      <c r="J1346" s="31">
        <v>2062.1729999999998</v>
      </c>
      <c r="K1346" s="31">
        <v>1049.721</v>
      </c>
      <c r="L1346" s="31" t="s">
        <v>108</v>
      </c>
      <c r="M1346" s="31" t="s">
        <v>108</v>
      </c>
      <c r="N1346" s="31" t="s">
        <v>108</v>
      </c>
      <c r="O1346" s="31" t="s">
        <v>108</v>
      </c>
      <c r="P1346" s="31" t="s">
        <v>108</v>
      </c>
      <c r="Q1346" s="31" t="s">
        <v>108</v>
      </c>
      <c r="R1346" s="31">
        <v>85.94</v>
      </c>
      <c r="S1346" s="31" t="s">
        <v>108</v>
      </c>
    </row>
    <row r="1347" spans="1:19" x14ac:dyDescent="0.35">
      <c r="A1347" s="2">
        <v>34753</v>
      </c>
      <c r="B1347" s="31" t="s">
        <v>108</v>
      </c>
      <c r="C1347" s="31">
        <v>217.875</v>
      </c>
      <c r="D1347" s="31" t="s">
        <v>108</v>
      </c>
      <c r="E1347" s="31">
        <v>186.91679999999999</v>
      </c>
      <c r="F1347" s="31">
        <v>55.481900000000003</v>
      </c>
      <c r="G1347" s="31">
        <v>155.4616</v>
      </c>
      <c r="H1347" s="31">
        <v>18.6006</v>
      </c>
      <c r="I1347" s="31">
        <v>1344.0619999999999</v>
      </c>
      <c r="J1347" s="31">
        <v>2059.681</v>
      </c>
      <c r="K1347" s="31">
        <v>1057.1600000000001</v>
      </c>
      <c r="L1347" s="31" t="s">
        <v>108</v>
      </c>
      <c r="M1347" s="31" t="s">
        <v>108</v>
      </c>
      <c r="N1347" s="31" t="s">
        <v>108</v>
      </c>
      <c r="O1347" s="31" t="s">
        <v>108</v>
      </c>
      <c r="P1347" s="31" t="s">
        <v>108</v>
      </c>
      <c r="Q1347" s="31" t="s">
        <v>108</v>
      </c>
      <c r="R1347" s="31">
        <v>85.79</v>
      </c>
      <c r="S1347" s="31" t="s">
        <v>108</v>
      </c>
    </row>
    <row r="1348" spans="1:19" x14ac:dyDescent="0.35">
      <c r="A1348" s="2">
        <v>34754</v>
      </c>
      <c r="B1348" s="31" t="s">
        <v>108</v>
      </c>
      <c r="C1348" s="31">
        <v>218.46600000000001</v>
      </c>
      <c r="D1348" s="31" t="s">
        <v>108</v>
      </c>
      <c r="E1348" s="31">
        <v>187.5034</v>
      </c>
      <c r="F1348" s="31">
        <v>55.074199999999998</v>
      </c>
      <c r="G1348" s="31">
        <v>155.59829999999999</v>
      </c>
      <c r="H1348" s="31">
        <v>18.793600000000001</v>
      </c>
      <c r="I1348" s="31">
        <v>1341.259</v>
      </c>
      <c r="J1348" s="31">
        <v>2063.1120000000001</v>
      </c>
      <c r="K1348" s="31">
        <v>1053.3240000000001</v>
      </c>
      <c r="L1348" s="31" t="s">
        <v>108</v>
      </c>
      <c r="M1348" s="31" t="s">
        <v>108</v>
      </c>
      <c r="N1348" s="31" t="s">
        <v>108</v>
      </c>
      <c r="O1348" s="31" t="s">
        <v>108</v>
      </c>
      <c r="P1348" s="31" t="s">
        <v>108</v>
      </c>
      <c r="Q1348" s="31" t="s">
        <v>108</v>
      </c>
      <c r="R1348" s="31">
        <v>85.83</v>
      </c>
      <c r="S1348" s="31" t="s">
        <v>108</v>
      </c>
    </row>
    <row r="1349" spans="1:19" x14ac:dyDescent="0.35">
      <c r="A1349" s="2">
        <v>34757</v>
      </c>
      <c r="B1349" s="31" t="s">
        <v>108</v>
      </c>
      <c r="C1349" s="31">
        <v>218.946</v>
      </c>
      <c r="D1349" s="31" t="s">
        <v>108</v>
      </c>
      <c r="E1349" s="31">
        <v>188.09</v>
      </c>
      <c r="F1349" s="31">
        <v>55.045099999999998</v>
      </c>
      <c r="G1349" s="31">
        <v>154.70959999999999</v>
      </c>
      <c r="H1349" s="31">
        <v>18.536300000000001</v>
      </c>
      <c r="I1349" s="31">
        <v>1349.058</v>
      </c>
      <c r="J1349" s="31">
        <v>2073.2570000000001</v>
      </c>
      <c r="K1349" s="31">
        <v>1059.95</v>
      </c>
      <c r="L1349" s="31" t="s">
        <v>108</v>
      </c>
      <c r="M1349" s="31" t="s">
        <v>108</v>
      </c>
      <c r="N1349" s="31" t="s">
        <v>108</v>
      </c>
      <c r="O1349" s="31" t="s">
        <v>108</v>
      </c>
      <c r="P1349" s="31" t="s">
        <v>108</v>
      </c>
      <c r="Q1349" s="31" t="s">
        <v>108</v>
      </c>
      <c r="R1349" s="31">
        <v>86.2</v>
      </c>
      <c r="S1349" s="31" t="s">
        <v>108</v>
      </c>
    </row>
    <row r="1350" spans="1:19" x14ac:dyDescent="0.35">
      <c r="A1350" s="2">
        <v>34758</v>
      </c>
      <c r="B1350" s="31" t="s">
        <v>108</v>
      </c>
      <c r="C1350" s="31">
        <v>216.28700000000001</v>
      </c>
      <c r="D1350" s="31" t="s">
        <v>108</v>
      </c>
      <c r="E1350" s="31">
        <v>186.85169999999999</v>
      </c>
      <c r="F1350" s="31">
        <v>55.088700000000003</v>
      </c>
      <c r="G1350" s="31">
        <v>154.43610000000001</v>
      </c>
      <c r="H1350" s="31">
        <v>18.356200000000001</v>
      </c>
      <c r="I1350" s="31">
        <v>1347.4739999999999</v>
      </c>
      <c r="J1350" s="31">
        <v>2077.0079999999998</v>
      </c>
      <c r="K1350" s="31">
        <v>1057.277</v>
      </c>
      <c r="L1350" s="31" t="s">
        <v>108</v>
      </c>
      <c r="M1350" s="31" t="s">
        <v>108</v>
      </c>
      <c r="N1350" s="31" t="s">
        <v>108</v>
      </c>
      <c r="O1350" s="31" t="s">
        <v>108</v>
      </c>
      <c r="P1350" s="31" t="s">
        <v>108</v>
      </c>
      <c r="Q1350" s="31" t="s">
        <v>108</v>
      </c>
      <c r="R1350" s="31">
        <v>85.93</v>
      </c>
      <c r="S1350" s="31" t="s">
        <v>108</v>
      </c>
    </row>
    <row r="1351" spans="1:19" x14ac:dyDescent="0.35">
      <c r="A1351" s="2">
        <v>34759</v>
      </c>
      <c r="B1351" s="31" t="s">
        <v>108</v>
      </c>
      <c r="C1351" s="31">
        <v>209.529</v>
      </c>
      <c r="D1351" s="31" t="s">
        <v>108</v>
      </c>
      <c r="E1351" s="31">
        <v>185.67859999999999</v>
      </c>
      <c r="F1351" s="31">
        <v>54.782899999999998</v>
      </c>
      <c r="G1351" s="31">
        <v>154.0943</v>
      </c>
      <c r="H1351" s="31">
        <v>18.381900000000002</v>
      </c>
      <c r="I1351" s="31">
        <v>1346.864</v>
      </c>
      <c r="J1351" s="31">
        <v>2076.3820000000001</v>
      </c>
      <c r="K1351" s="31">
        <v>1061.229</v>
      </c>
      <c r="L1351" s="31" t="s">
        <v>108</v>
      </c>
      <c r="M1351" s="31" t="s">
        <v>108</v>
      </c>
      <c r="N1351" s="31" t="s">
        <v>108</v>
      </c>
      <c r="O1351" s="31" t="s">
        <v>108</v>
      </c>
      <c r="P1351" s="31" t="s">
        <v>108</v>
      </c>
      <c r="Q1351" s="31" t="s">
        <v>108</v>
      </c>
      <c r="R1351" s="31">
        <v>85.97</v>
      </c>
      <c r="S1351" s="31" t="s">
        <v>108</v>
      </c>
    </row>
    <row r="1352" spans="1:19" x14ac:dyDescent="0.35">
      <c r="A1352" s="2">
        <v>34760</v>
      </c>
      <c r="B1352" s="31" t="s">
        <v>108</v>
      </c>
      <c r="C1352" s="31">
        <v>205.28200000000001</v>
      </c>
      <c r="D1352" s="31" t="s">
        <v>108</v>
      </c>
      <c r="E1352" s="31">
        <v>188.6114</v>
      </c>
      <c r="F1352" s="31">
        <v>55.045099999999998</v>
      </c>
      <c r="G1352" s="31">
        <v>154.1627</v>
      </c>
      <c r="H1352" s="31">
        <v>18.4849</v>
      </c>
      <c r="I1352" s="31">
        <v>1347.5060000000001</v>
      </c>
      <c r="J1352" s="31">
        <v>2067.6309999999999</v>
      </c>
      <c r="K1352" s="31">
        <v>1056.8119999999999</v>
      </c>
      <c r="L1352" s="31" t="s">
        <v>108</v>
      </c>
      <c r="M1352" s="31" t="s">
        <v>108</v>
      </c>
      <c r="N1352" s="31" t="s">
        <v>108</v>
      </c>
      <c r="O1352" s="31" t="s">
        <v>108</v>
      </c>
      <c r="P1352" s="31" t="s">
        <v>108</v>
      </c>
      <c r="Q1352" s="31" t="s">
        <v>108</v>
      </c>
      <c r="R1352" s="31">
        <v>85.05</v>
      </c>
      <c r="S1352" s="31" t="s">
        <v>108</v>
      </c>
    </row>
    <row r="1353" spans="1:19" x14ac:dyDescent="0.35">
      <c r="A1353" s="2">
        <v>34761</v>
      </c>
      <c r="B1353" s="31" t="s">
        <v>108</v>
      </c>
      <c r="C1353" s="31">
        <v>206.57499999999999</v>
      </c>
      <c r="D1353" s="31" t="s">
        <v>108</v>
      </c>
      <c r="E1353" s="31">
        <v>189.98</v>
      </c>
      <c r="F1353" s="31">
        <v>55.015900000000002</v>
      </c>
      <c r="G1353" s="31">
        <v>154.43620000000001</v>
      </c>
      <c r="H1353" s="31">
        <v>18.472000000000001</v>
      </c>
      <c r="I1353" s="31">
        <v>1351.6089999999999</v>
      </c>
      <c r="J1353" s="31">
        <v>2061.38</v>
      </c>
      <c r="K1353" s="31">
        <v>1053.902</v>
      </c>
      <c r="L1353" s="31" t="s">
        <v>108</v>
      </c>
      <c r="M1353" s="31" t="s">
        <v>108</v>
      </c>
      <c r="N1353" s="31" t="s">
        <v>108</v>
      </c>
      <c r="O1353" s="31" t="s">
        <v>108</v>
      </c>
      <c r="P1353" s="31" t="s">
        <v>108</v>
      </c>
      <c r="Q1353" s="31" t="s">
        <v>108</v>
      </c>
      <c r="R1353" s="31">
        <v>84.37</v>
      </c>
      <c r="S1353" s="31" t="s">
        <v>108</v>
      </c>
    </row>
    <row r="1354" spans="1:19" x14ac:dyDescent="0.35">
      <c r="A1354" s="2">
        <v>34764</v>
      </c>
      <c r="B1354" s="31" t="s">
        <v>108</v>
      </c>
      <c r="C1354" s="31">
        <v>207.572</v>
      </c>
      <c r="D1354" s="31" t="s">
        <v>108</v>
      </c>
      <c r="E1354" s="31">
        <v>189.00239999999999</v>
      </c>
      <c r="F1354" s="31">
        <v>55.365400000000001</v>
      </c>
      <c r="G1354" s="31">
        <v>157.0341</v>
      </c>
      <c r="H1354" s="31">
        <v>18.279</v>
      </c>
      <c r="I1354" s="31">
        <v>1356.3610000000001</v>
      </c>
      <c r="J1354" s="31">
        <v>2057.0039999999999</v>
      </c>
      <c r="K1354" s="31">
        <v>1057.048</v>
      </c>
      <c r="L1354" s="31" t="s">
        <v>108</v>
      </c>
      <c r="M1354" s="31" t="s">
        <v>108</v>
      </c>
      <c r="N1354" s="31" t="s">
        <v>108</v>
      </c>
      <c r="O1354" s="31" t="s">
        <v>108</v>
      </c>
      <c r="P1354" s="31" t="s">
        <v>108</v>
      </c>
      <c r="Q1354" s="31" t="s">
        <v>108</v>
      </c>
      <c r="R1354" s="31">
        <v>83.49</v>
      </c>
      <c r="S1354" s="31" t="s">
        <v>108</v>
      </c>
    </row>
    <row r="1355" spans="1:19" x14ac:dyDescent="0.35">
      <c r="A1355" s="2">
        <v>34765</v>
      </c>
      <c r="B1355" s="31" t="s">
        <v>108</v>
      </c>
      <c r="C1355" s="31">
        <v>209.67699999999999</v>
      </c>
      <c r="D1355" s="31" t="s">
        <v>108</v>
      </c>
      <c r="E1355" s="31">
        <v>188.28550000000001</v>
      </c>
      <c r="F1355" s="31">
        <v>56.122700000000002</v>
      </c>
      <c r="G1355" s="31">
        <v>158.12790000000001</v>
      </c>
      <c r="H1355" s="31">
        <v>18.420500000000001</v>
      </c>
      <c r="I1355" s="31">
        <v>1365.2090000000001</v>
      </c>
      <c r="J1355" s="31">
        <v>2053.8780000000002</v>
      </c>
      <c r="K1355" s="31">
        <v>1050.1669999999999</v>
      </c>
      <c r="L1355" s="31" t="s">
        <v>108</v>
      </c>
      <c r="M1355" s="31" t="s">
        <v>108</v>
      </c>
      <c r="N1355" s="31" t="s">
        <v>108</v>
      </c>
      <c r="O1355" s="31" t="s">
        <v>108</v>
      </c>
      <c r="P1355" s="31" t="s">
        <v>108</v>
      </c>
      <c r="Q1355" s="31" t="s">
        <v>108</v>
      </c>
      <c r="R1355" s="31">
        <v>81.91</v>
      </c>
      <c r="S1355" s="31" t="s">
        <v>108</v>
      </c>
    </row>
    <row r="1356" spans="1:19" x14ac:dyDescent="0.35">
      <c r="A1356" s="2">
        <v>34766</v>
      </c>
      <c r="B1356" s="31" t="s">
        <v>108</v>
      </c>
      <c r="C1356" s="31">
        <v>206.26499999999999</v>
      </c>
      <c r="D1356" s="31" t="s">
        <v>108</v>
      </c>
      <c r="E1356" s="31">
        <v>190.09819999999999</v>
      </c>
      <c r="F1356" s="31">
        <v>55.468299999999999</v>
      </c>
      <c r="G1356" s="31">
        <v>156.76060000000001</v>
      </c>
      <c r="H1356" s="31">
        <v>18.279</v>
      </c>
      <c r="I1356" s="31">
        <v>1365.577</v>
      </c>
      <c r="J1356" s="31">
        <v>2062.0050000000001</v>
      </c>
      <c r="K1356" s="31">
        <v>1053.319</v>
      </c>
      <c r="L1356" s="31" t="s">
        <v>108</v>
      </c>
      <c r="M1356" s="31" t="s">
        <v>108</v>
      </c>
      <c r="N1356" s="31" t="s">
        <v>108</v>
      </c>
      <c r="O1356" s="31" t="s">
        <v>108</v>
      </c>
      <c r="P1356" s="31" t="s">
        <v>108</v>
      </c>
      <c r="Q1356" s="31" t="s">
        <v>108</v>
      </c>
      <c r="R1356" s="31">
        <v>83.25</v>
      </c>
      <c r="S1356" s="31" t="s">
        <v>108</v>
      </c>
    </row>
    <row r="1357" spans="1:19" x14ac:dyDescent="0.35">
      <c r="A1357" s="2">
        <v>34767</v>
      </c>
      <c r="B1357" s="31" t="s">
        <v>108</v>
      </c>
      <c r="C1357" s="31">
        <v>201.38800000000001</v>
      </c>
      <c r="D1357" s="31" t="s">
        <v>108</v>
      </c>
      <c r="E1357" s="31">
        <v>190.20259999999999</v>
      </c>
      <c r="F1357" s="31">
        <v>55.691899999999997</v>
      </c>
      <c r="G1357" s="31">
        <v>157.0341</v>
      </c>
      <c r="H1357" s="31">
        <v>17.7774</v>
      </c>
      <c r="I1357" s="31">
        <v>1359.8019999999999</v>
      </c>
      <c r="J1357" s="31">
        <v>2072.0070000000001</v>
      </c>
      <c r="K1357" s="31">
        <v>1053.5530000000001</v>
      </c>
      <c r="L1357" s="31" t="s">
        <v>108</v>
      </c>
      <c r="M1357" s="31" t="s">
        <v>108</v>
      </c>
      <c r="N1357" s="31" t="s">
        <v>108</v>
      </c>
      <c r="O1357" s="31" t="s">
        <v>108</v>
      </c>
      <c r="P1357" s="31" t="s">
        <v>108</v>
      </c>
      <c r="Q1357" s="31" t="s">
        <v>108</v>
      </c>
      <c r="R1357" s="31">
        <v>83.02</v>
      </c>
      <c r="S1357" s="31" t="s">
        <v>108</v>
      </c>
    </row>
    <row r="1358" spans="1:19" x14ac:dyDescent="0.35">
      <c r="A1358" s="2">
        <v>34768</v>
      </c>
      <c r="B1358" s="31" t="s">
        <v>108</v>
      </c>
      <c r="C1358" s="31">
        <v>195.31</v>
      </c>
      <c r="D1358" s="31" t="s">
        <v>108</v>
      </c>
      <c r="E1358" s="31">
        <v>190.4701</v>
      </c>
      <c r="F1358" s="31">
        <v>55.793399999999998</v>
      </c>
      <c r="G1358" s="31">
        <v>156.4872</v>
      </c>
      <c r="H1358" s="31">
        <v>17.764500000000002</v>
      </c>
      <c r="I1358" s="31">
        <v>1361.8910000000001</v>
      </c>
      <c r="J1358" s="31">
        <v>2078.2579999999998</v>
      </c>
      <c r="K1358" s="31">
        <v>1057.7560000000001</v>
      </c>
      <c r="L1358" s="31" t="s">
        <v>108</v>
      </c>
      <c r="M1358" s="31" t="s">
        <v>108</v>
      </c>
      <c r="N1358" s="31" t="s">
        <v>108</v>
      </c>
      <c r="O1358" s="31" t="s">
        <v>108</v>
      </c>
      <c r="P1358" s="31" t="s">
        <v>108</v>
      </c>
      <c r="Q1358" s="31" t="s">
        <v>108</v>
      </c>
      <c r="R1358" s="31">
        <v>84.23</v>
      </c>
      <c r="S1358" s="31" t="s">
        <v>108</v>
      </c>
    </row>
    <row r="1359" spans="1:19" x14ac:dyDescent="0.35">
      <c r="A1359" s="2">
        <v>34771</v>
      </c>
      <c r="B1359" s="31" t="s">
        <v>108</v>
      </c>
      <c r="C1359" s="31">
        <v>200.06200000000001</v>
      </c>
      <c r="D1359" s="31" t="s">
        <v>108</v>
      </c>
      <c r="E1359" s="31">
        <v>191.488</v>
      </c>
      <c r="F1359" s="31">
        <v>56.227600000000002</v>
      </c>
      <c r="G1359" s="31">
        <v>158.05959999999999</v>
      </c>
      <c r="H1359" s="31">
        <v>17.815999999999999</v>
      </c>
      <c r="I1359" s="31">
        <v>1369.51</v>
      </c>
      <c r="J1359" s="31">
        <v>2082.634</v>
      </c>
      <c r="K1359" s="31">
        <v>1057.289</v>
      </c>
      <c r="L1359" s="31" t="s">
        <v>108</v>
      </c>
      <c r="M1359" s="31" t="s">
        <v>108</v>
      </c>
      <c r="N1359" s="31" t="s">
        <v>108</v>
      </c>
      <c r="O1359" s="31" t="s">
        <v>108</v>
      </c>
      <c r="P1359" s="31" t="s">
        <v>108</v>
      </c>
      <c r="Q1359" s="31" t="s">
        <v>108</v>
      </c>
      <c r="R1359" s="31">
        <v>83.79</v>
      </c>
      <c r="S1359" s="31" t="s">
        <v>108</v>
      </c>
    </row>
    <row r="1360" spans="1:19" x14ac:dyDescent="0.35">
      <c r="A1360" s="2">
        <v>34772</v>
      </c>
      <c r="B1360" s="31" t="s">
        <v>108</v>
      </c>
      <c r="C1360" s="31">
        <v>196.95699999999999</v>
      </c>
      <c r="D1360" s="31" t="s">
        <v>108</v>
      </c>
      <c r="E1360" s="31">
        <v>191.42269999999999</v>
      </c>
      <c r="F1360" s="31">
        <v>56.299799999999998</v>
      </c>
      <c r="G1360" s="31">
        <v>158.12799999999999</v>
      </c>
      <c r="H1360" s="31">
        <v>17.301400000000001</v>
      </c>
      <c r="I1360" s="31">
        <v>1366.192</v>
      </c>
      <c r="J1360" s="31">
        <v>2096.386</v>
      </c>
      <c r="K1360" s="31">
        <v>1065.579</v>
      </c>
      <c r="L1360" s="31" t="s">
        <v>108</v>
      </c>
      <c r="M1360" s="31" t="s">
        <v>108</v>
      </c>
      <c r="N1360" s="31" t="s">
        <v>108</v>
      </c>
      <c r="O1360" s="31" t="s">
        <v>108</v>
      </c>
      <c r="P1360" s="31" t="s">
        <v>108</v>
      </c>
      <c r="Q1360" s="31" t="s">
        <v>108</v>
      </c>
      <c r="R1360" s="31">
        <v>84.06</v>
      </c>
      <c r="S1360" s="31" t="s">
        <v>108</v>
      </c>
    </row>
    <row r="1361" spans="1:19" x14ac:dyDescent="0.35">
      <c r="A1361" s="2">
        <v>34773</v>
      </c>
      <c r="B1361" s="31" t="s">
        <v>108</v>
      </c>
      <c r="C1361" s="31">
        <v>200.506</v>
      </c>
      <c r="D1361" s="31" t="s">
        <v>108</v>
      </c>
      <c r="E1361" s="31">
        <v>189.98689999999999</v>
      </c>
      <c r="F1361" s="31">
        <v>56.372100000000003</v>
      </c>
      <c r="G1361" s="31">
        <v>160.1789</v>
      </c>
      <c r="H1361" s="31">
        <v>17.468599999999999</v>
      </c>
      <c r="I1361" s="31">
        <v>1368.2809999999999</v>
      </c>
      <c r="J1361" s="31">
        <v>2095.761</v>
      </c>
      <c r="K1361" s="31">
        <v>1064.0609999999999</v>
      </c>
      <c r="L1361" s="31" t="s">
        <v>108</v>
      </c>
      <c r="M1361" s="31" t="s">
        <v>108</v>
      </c>
      <c r="N1361" s="31" t="s">
        <v>108</v>
      </c>
      <c r="O1361" s="31" t="s">
        <v>108</v>
      </c>
      <c r="P1361" s="31" t="s">
        <v>108</v>
      </c>
      <c r="Q1361" s="31" t="s">
        <v>108</v>
      </c>
      <c r="R1361" s="31">
        <v>83.11</v>
      </c>
      <c r="S1361" s="31" t="s">
        <v>108</v>
      </c>
    </row>
    <row r="1362" spans="1:19" x14ac:dyDescent="0.35">
      <c r="A1362" s="2">
        <v>34774</v>
      </c>
      <c r="B1362" s="31" t="s">
        <v>108</v>
      </c>
      <c r="C1362" s="31">
        <v>202.76</v>
      </c>
      <c r="D1362" s="31" t="s">
        <v>108</v>
      </c>
      <c r="E1362" s="31">
        <v>189.7911</v>
      </c>
      <c r="F1362" s="31">
        <v>56.126399999999997</v>
      </c>
      <c r="G1362" s="31">
        <v>159.2218</v>
      </c>
      <c r="H1362" s="31">
        <v>17.314299999999999</v>
      </c>
      <c r="I1362" s="31">
        <v>1372.7049999999999</v>
      </c>
      <c r="J1362" s="31">
        <v>2097.636</v>
      </c>
      <c r="K1362" s="31">
        <v>1073.402</v>
      </c>
      <c r="L1362" s="31" t="s">
        <v>108</v>
      </c>
      <c r="M1362" s="31" t="s">
        <v>108</v>
      </c>
      <c r="N1362" s="31" t="s">
        <v>108</v>
      </c>
      <c r="O1362" s="31" t="s">
        <v>108</v>
      </c>
      <c r="P1362" s="31" t="s">
        <v>108</v>
      </c>
      <c r="Q1362" s="31" t="s">
        <v>108</v>
      </c>
      <c r="R1362" s="31">
        <v>83.48</v>
      </c>
      <c r="S1362" s="31" t="s">
        <v>108</v>
      </c>
    </row>
    <row r="1363" spans="1:19" x14ac:dyDescent="0.35">
      <c r="A1363" s="2">
        <v>34775</v>
      </c>
      <c r="B1363" s="31" t="s">
        <v>108</v>
      </c>
      <c r="C1363" s="31">
        <v>203.46299999999999</v>
      </c>
      <c r="D1363" s="31" t="s">
        <v>108</v>
      </c>
      <c r="E1363" s="31">
        <v>189.4648</v>
      </c>
      <c r="F1363" s="31">
        <v>55.909700000000001</v>
      </c>
      <c r="G1363" s="31">
        <v>160.86259999999999</v>
      </c>
      <c r="H1363" s="31">
        <v>17.597300000000001</v>
      </c>
      <c r="I1363" s="31">
        <v>1378.972</v>
      </c>
      <c r="J1363" s="31">
        <v>2090.1350000000002</v>
      </c>
      <c r="K1363" s="31">
        <v>1073.8689999999999</v>
      </c>
      <c r="L1363" s="31" t="s">
        <v>108</v>
      </c>
      <c r="M1363" s="31" t="s">
        <v>108</v>
      </c>
      <c r="N1363" s="31" t="s">
        <v>108</v>
      </c>
      <c r="O1363" s="31" t="s">
        <v>108</v>
      </c>
      <c r="P1363" s="31" t="s">
        <v>108</v>
      </c>
      <c r="Q1363" s="31" t="s">
        <v>108</v>
      </c>
      <c r="R1363" s="31">
        <v>83.33</v>
      </c>
      <c r="S1363" s="31" t="s">
        <v>108</v>
      </c>
    </row>
    <row r="1364" spans="1:19" x14ac:dyDescent="0.35">
      <c r="A1364" s="2">
        <v>34778</v>
      </c>
      <c r="B1364" s="31" t="s">
        <v>108</v>
      </c>
      <c r="C1364" s="31">
        <v>206.05</v>
      </c>
      <c r="D1364" s="31" t="s">
        <v>108</v>
      </c>
      <c r="E1364" s="31">
        <v>189.59530000000001</v>
      </c>
      <c r="F1364" s="31">
        <v>55.808500000000002</v>
      </c>
      <c r="G1364" s="31">
        <v>160.52080000000001</v>
      </c>
      <c r="H1364" s="31">
        <v>17.442900000000002</v>
      </c>
      <c r="I1364" s="31">
        <v>1378.1120000000001</v>
      </c>
      <c r="J1364" s="31">
        <v>2088.2600000000002</v>
      </c>
      <c r="K1364" s="31">
        <v>1074.1020000000001</v>
      </c>
      <c r="L1364" s="31" t="s">
        <v>108</v>
      </c>
      <c r="M1364" s="31" t="s">
        <v>108</v>
      </c>
      <c r="N1364" s="31" t="s">
        <v>108</v>
      </c>
      <c r="O1364" s="31" t="s">
        <v>108</v>
      </c>
      <c r="P1364" s="31" t="s">
        <v>108</v>
      </c>
      <c r="Q1364" s="31" t="s">
        <v>108</v>
      </c>
      <c r="R1364" s="31">
        <v>83.75</v>
      </c>
      <c r="S1364" s="31" t="s">
        <v>108</v>
      </c>
    </row>
    <row r="1365" spans="1:19" x14ac:dyDescent="0.35">
      <c r="A1365" s="2">
        <v>34779</v>
      </c>
      <c r="B1365" s="31" t="s">
        <v>108</v>
      </c>
      <c r="C1365" s="31">
        <v>206.124</v>
      </c>
      <c r="D1365" s="31" t="s">
        <v>108</v>
      </c>
      <c r="E1365" s="31">
        <v>190.31319999999999</v>
      </c>
      <c r="F1365" s="31">
        <v>55.7074</v>
      </c>
      <c r="G1365" s="31">
        <v>159.3586</v>
      </c>
      <c r="H1365" s="31">
        <v>17.082699999999999</v>
      </c>
      <c r="I1365" s="31">
        <v>1378.1120000000001</v>
      </c>
      <c r="J1365" s="31">
        <v>2083.259</v>
      </c>
      <c r="K1365" s="31">
        <v>1075.97</v>
      </c>
      <c r="L1365" s="31" t="s">
        <v>108</v>
      </c>
      <c r="M1365" s="31" t="s">
        <v>108</v>
      </c>
      <c r="N1365" s="31" t="s">
        <v>108</v>
      </c>
      <c r="O1365" s="31" t="s">
        <v>108</v>
      </c>
      <c r="P1365" s="31" t="s">
        <v>108</v>
      </c>
      <c r="Q1365" s="31" t="s">
        <v>108</v>
      </c>
      <c r="R1365" s="31">
        <v>83.61</v>
      </c>
      <c r="S1365" s="31" t="s">
        <v>108</v>
      </c>
    </row>
    <row r="1366" spans="1:19" x14ac:dyDescent="0.35">
      <c r="A1366" s="2">
        <v>34780</v>
      </c>
      <c r="B1366" s="31" t="s">
        <v>108</v>
      </c>
      <c r="C1366" s="31">
        <v>212.77799999999999</v>
      </c>
      <c r="D1366" s="31" t="s">
        <v>108</v>
      </c>
      <c r="E1366" s="31">
        <v>191.94479999999999</v>
      </c>
      <c r="F1366" s="31">
        <v>55.7941</v>
      </c>
      <c r="G1366" s="31">
        <v>158.60659999999999</v>
      </c>
      <c r="H1366" s="31">
        <v>17.095600000000001</v>
      </c>
      <c r="I1366" s="31">
        <v>1383.6420000000001</v>
      </c>
      <c r="J1366" s="31">
        <v>2078.8829999999998</v>
      </c>
      <c r="K1366" s="31">
        <v>1071.884</v>
      </c>
      <c r="L1366" s="31" t="s">
        <v>108</v>
      </c>
      <c r="M1366" s="31" t="s">
        <v>108</v>
      </c>
      <c r="N1366" s="31" t="s">
        <v>108</v>
      </c>
      <c r="O1366" s="31" t="s">
        <v>108</v>
      </c>
      <c r="P1366" s="31" t="s">
        <v>108</v>
      </c>
      <c r="Q1366" s="31" t="s">
        <v>108</v>
      </c>
      <c r="R1366" s="31">
        <v>83.37</v>
      </c>
      <c r="S1366" s="31" t="s">
        <v>108</v>
      </c>
    </row>
    <row r="1367" spans="1:19" x14ac:dyDescent="0.35">
      <c r="A1367" s="2">
        <v>34781</v>
      </c>
      <c r="B1367" s="31" t="s">
        <v>108</v>
      </c>
      <c r="C1367" s="31">
        <v>211.74299999999999</v>
      </c>
      <c r="D1367" s="31" t="s">
        <v>108</v>
      </c>
      <c r="E1367" s="31">
        <v>192.72800000000001</v>
      </c>
      <c r="F1367" s="31">
        <v>55.880800000000001</v>
      </c>
      <c r="G1367" s="31">
        <v>158.53819999999999</v>
      </c>
      <c r="H1367" s="31">
        <v>16.799700000000001</v>
      </c>
      <c r="I1367" s="31">
        <v>1392.8589999999999</v>
      </c>
      <c r="J1367" s="31">
        <v>2078.8829999999998</v>
      </c>
      <c r="K1367" s="31">
        <v>1073.2850000000001</v>
      </c>
      <c r="L1367" s="31" t="s">
        <v>108</v>
      </c>
      <c r="M1367" s="31" t="s">
        <v>108</v>
      </c>
      <c r="N1367" s="31" t="s">
        <v>108</v>
      </c>
      <c r="O1367" s="31" t="s">
        <v>108</v>
      </c>
      <c r="P1367" s="31" t="s">
        <v>108</v>
      </c>
      <c r="Q1367" s="31" t="s">
        <v>108</v>
      </c>
      <c r="R1367" s="31">
        <v>83.39</v>
      </c>
      <c r="S1367" s="31" t="s">
        <v>108</v>
      </c>
    </row>
    <row r="1368" spans="1:19" x14ac:dyDescent="0.35">
      <c r="A1368" s="2">
        <v>34782</v>
      </c>
      <c r="B1368" s="31" t="s">
        <v>108</v>
      </c>
      <c r="C1368" s="31">
        <v>212.59299999999999</v>
      </c>
      <c r="D1368" s="31" t="s">
        <v>108</v>
      </c>
      <c r="E1368" s="31">
        <v>192.72800000000001</v>
      </c>
      <c r="F1368" s="31">
        <v>55.620699999999999</v>
      </c>
      <c r="G1368" s="31">
        <v>158.19640000000001</v>
      </c>
      <c r="H1368" s="31">
        <v>16.8126</v>
      </c>
      <c r="I1368" s="31">
        <v>1389.172</v>
      </c>
      <c r="J1368" s="31">
        <v>2095.136</v>
      </c>
      <c r="K1368" s="31">
        <v>1075.6199999999999</v>
      </c>
      <c r="L1368" s="31" t="s">
        <v>108</v>
      </c>
      <c r="M1368" s="31" t="s">
        <v>108</v>
      </c>
      <c r="N1368" s="31" t="s">
        <v>108</v>
      </c>
      <c r="O1368" s="31" t="s">
        <v>108</v>
      </c>
      <c r="P1368" s="31" t="s">
        <v>108</v>
      </c>
      <c r="Q1368" s="31" t="s">
        <v>108</v>
      </c>
      <c r="R1368" s="31">
        <v>83.87</v>
      </c>
      <c r="S1368" s="31" t="s">
        <v>108</v>
      </c>
    </row>
    <row r="1369" spans="1:19" x14ac:dyDescent="0.35">
      <c r="A1369" s="2">
        <v>34785</v>
      </c>
      <c r="B1369" s="31" t="s">
        <v>108</v>
      </c>
      <c r="C1369" s="31">
        <v>214.553</v>
      </c>
      <c r="D1369" s="31" t="s">
        <v>108</v>
      </c>
      <c r="E1369" s="31">
        <v>192.79329999999999</v>
      </c>
      <c r="F1369" s="31">
        <v>55.591799999999999</v>
      </c>
      <c r="G1369" s="31">
        <v>157.71780000000001</v>
      </c>
      <c r="H1369" s="31">
        <v>16.876899999999999</v>
      </c>
      <c r="I1369" s="31">
        <v>1384.502</v>
      </c>
      <c r="J1369" s="31">
        <v>2100.7620000000002</v>
      </c>
      <c r="K1369" s="31">
        <v>1073.635</v>
      </c>
      <c r="L1369" s="31" t="s">
        <v>108</v>
      </c>
      <c r="M1369" s="31" t="s">
        <v>108</v>
      </c>
      <c r="N1369" s="31" t="s">
        <v>108</v>
      </c>
      <c r="O1369" s="31" t="s">
        <v>108</v>
      </c>
      <c r="P1369" s="31" t="s">
        <v>108</v>
      </c>
      <c r="Q1369" s="31" t="s">
        <v>108</v>
      </c>
      <c r="R1369" s="31">
        <v>83.45</v>
      </c>
      <c r="S1369" s="31" t="s">
        <v>108</v>
      </c>
    </row>
    <row r="1370" spans="1:19" x14ac:dyDescent="0.35">
      <c r="A1370" s="2">
        <v>34786</v>
      </c>
      <c r="B1370" s="31" t="s">
        <v>108</v>
      </c>
      <c r="C1370" s="31">
        <v>214.84800000000001</v>
      </c>
      <c r="D1370" s="31" t="s">
        <v>108</v>
      </c>
      <c r="E1370" s="31">
        <v>191.8143</v>
      </c>
      <c r="F1370" s="31">
        <v>55.7074</v>
      </c>
      <c r="G1370" s="31">
        <v>157.9229</v>
      </c>
      <c r="H1370" s="31">
        <v>16.902699999999999</v>
      </c>
      <c r="I1370" s="31">
        <v>1397.529</v>
      </c>
      <c r="J1370" s="31">
        <v>2087.009</v>
      </c>
      <c r="K1370" s="31">
        <v>1074.336</v>
      </c>
      <c r="L1370" s="31" t="s">
        <v>108</v>
      </c>
      <c r="M1370" s="31" t="s">
        <v>108</v>
      </c>
      <c r="N1370" s="31" t="s">
        <v>108</v>
      </c>
      <c r="O1370" s="31" t="s">
        <v>108</v>
      </c>
      <c r="P1370" s="31" t="s">
        <v>108</v>
      </c>
      <c r="Q1370" s="31" t="s">
        <v>108</v>
      </c>
      <c r="R1370" s="31">
        <v>82.73</v>
      </c>
      <c r="S1370" s="31" t="s">
        <v>108</v>
      </c>
    </row>
    <row r="1371" spans="1:19" x14ac:dyDescent="0.35">
      <c r="A1371" s="2">
        <v>34787</v>
      </c>
      <c r="B1371" s="31" t="s">
        <v>108</v>
      </c>
      <c r="C1371" s="31">
        <v>217.953</v>
      </c>
      <c r="D1371" s="31" t="s">
        <v>108</v>
      </c>
      <c r="E1371" s="31">
        <v>192.14060000000001</v>
      </c>
      <c r="F1371" s="31">
        <v>55.635100000000001</v>
      </c>
      <c r="G1371" s="31">
        <v>157.10249999999999</v>
      </c>
      <c r="H1371" s="31">
        <v>17.0184</v>
      </c>
      <c r="I1371" s="31">
        <v>1399.0029999999999</v>
      </c>
      <c r="J1371" s="31">
        <v>2088.2600000000002</v>
      </c>
      <c r="K1371" s="31">
        <v>1073.635</v>
      </c>
      <c r="L1371" s="31" t="s">
        <v>108</v>
      </c>
      <c r="M1371" s="31" t="s">
        <v>108</v>
      </c>
      <c r="N1371" s="31" t="s">
        <v>108</v>
      </c>
      <c r="O1371" s="31" t="s">
        <v>108</v>
      </c>
      <c r="P1371" s="31" t="s">
        <v>108</v>
      </c>
      <c r="Q1371" s="31" t="s">
        <v>108</v>
      </c>
      <c r="R1371" s="31">
        <v>82.47</v>
      </c>
      <c r="S1371" s="31" t="s">
        <v>108</v>
      </c>
    </row>
    <row r="1372" spans="1:19" x14ac:dyDescent="0.35">
      <c r="A1372" s="2">
        <v>34788</v>
      </c>
      <c r="B1372" s="31" t="s">
        <v>108</v>
      </c>
      <c r="C1372" s="31">
        <v>217.99</v>
      </c>
      <c r="D1372" s="31" t="s">
        <v>108</v>
      </c>
      <c r="E1372" s="31">
        <v>192.27109999999999</v>
      </c>
      <c r="F1372" s="31">
        <v>56.155299999999997</v>
      </c>
      <c r="G1372" s="31">
        <v>156.69229999999999</v>
      </c>
      <c r="H1372" s="31">
        <v>16.799700000000001</v>
      </c>
      <c r="I1372" s="31">
        <v>1398.88</v>
      </c>
      <c r="J1372" s="31">
        <v>2083.259</v>
      </c>
      <c r="K1372" s="31">
        <v>1074.453</v>
      </c>
      <c r="L1372" s="31" t="s">
        <v>108</v>
      </c>
      <c r="M1372" s="31" t="s">
        <v>108</v>
      </c>
      <c r="N1372" s="31" t="s">
        <v>108</v>
      </c>
      <c r="O1372" s="31" t="s">
        <v>108</v>
      </c>
      <c r="P1372" s="31" t="s">
        <v>108</v>
      </c>
      <c r="Q1372" s="31" t="s">
        <v>108</v>
      </c>
      <c r="R1372" s="31">
        <v>83.61</v>
      </c>
      <c r="S1372" s="31" t="s">
        <v>108</v>
      </c>
    </row>
    <row r="1373" spans="1:19" x14ac:dyDescent="0.35">
      <c r="A1373" s="2">
        <v>34789</v>
      </c>
      <c r="B1373" s="31" t="s">
        <v>108</v>
      </c>
      <c r="C1373" s="31">
        <v>215.255</v>
      </c>
      <c r="D1373" s="31" t="s">
        <v>108</v>
      </c>
      <c r="E1373" s="31">
        <v>192.9238</v>
      </c>
      <c r="F1373" s="31">
        <v>56.978999999999999</v>
      </c>
      <c r="G1373" s="31">
        <v>156.9658</v>
      </c>
      <c r="H1373" s="31">
        <v>16.825500000000002</v>
      </c>
      <c r="I1373" s="31">
        <v>1405.885</v>
      </c>
      <c r="J1373" s="31">
        <v>2078.2579999999998</v>
      </c>
      <c r="K1373" s="31">
        <v>1070.95</v>
      </c>
      <c r="L1373" s="31" t="s">
        <v>108</v>
      </c>
      <c r="M1373" s="31" t="s">
        <v>108</v>
      </c>
      <c r="N1373" s="31" t="s">
        <v>108</v>
      </c>
      <c r="O1373" s="31" t="s">
        <v>108</v>
      </c>
      <c r="P1373" s="31" t="s">
        <v>108</v>
      </c>
      <c r="Q1373" s="31" t="s">
        <v>108</v>
      </c>
      <c r="R1373" s="31">
        <v>81.900000000000006</v>
      </c>
      <c r="S1373" s="31" t="s">
        <v>108</v>
      </c>
    </row>
    <row r="1374" spans="1:19" x14ac:dyDescent="0.35">
      <c r="A1374" s="2">
        <v>34792</v>
      </c>
      <c r="B1374" s="31" t="s">
        <v>108</v>
      </c>
      <c r="C1374" s="31">
        <v>212.33500000000001</v>
      </c>
      <c r="D1374" s="31" t="s">
        <v>108</v>
      </c>
      <c r="E1374" s="31">
        <v>193.57650000000001</v>
      </c>
      <c r="F1374" s="31">
        <v>57.0657</v>
      </c>
      <c r="G1374" s="31">
        <v>159.2218</v>
      </c>
      <c r="H1374" s="31">
        <v>16.799700000000001</v>
      </c>
      <c r="I1374" s="31">
        <v>1420.509</v>
      </c>
      <c r="J1374" s="31">
        <v>2088.8850000000002</v>
      </c>
      <c r="K1374" s="31">
        <v>1079.123</v>
      </c>
      <c r="L1374" s="31" t="s">
        <v>108</v>
      </c>
      <c r="M1374" s="31" t="s">
        <v>108</v>
      </c>
      <c r="N1374" s="31" t="s">
        <v>108</v>
      </c>
      <c r="O1374" s="31" t="s">
        <v>108</v>
      </c>
      <c r="P1374" s="31" t="s">
        <v>108</v>
      </c>
      <c r="Q1374" s="31" t="s">
        <v>108</v>
      </c>
      <c r="R1374" s="31">
        <v>81.849999999999994</v>
      </c>
      <c r="S1374" s="31" t="s">
        <v>108</v>
      </c>
    </row>
    <row r="1375" spans="1:19" x14ac:dyDescent="0.35">
      <c r="A1375" s="2">
        <v>34793</v>
      </c>
      <c r="B1375" s="31" t="s">
        <v>108</v>
      </c>
      <c r="C1375" s="31">
        <v>216.47499999999999</v>
      </c>
      <c r="D1375" s="31" t="s">
        <v>108</v>
      </c>
      <c r="E1375" s="31">
        <v>192.9238</v>
      </c>
      <c r="F1375" s="31">
        <v>57.0946</v>
      </c>
      <c r="G1375" s="31">
        <v>159.08510000000001</v>
      </c>
      <c r="H1375" s="31">
        <v>17.069900000000001</v>
      </c>
      <c r="I1375" s="31">
        <v>1421.7380000000001</v>
      </c>
      <c r="J1375" s="31">
        <v>2091.3850000000002</v>
      </c>
      <c r="K1375" s="31">
        <v>1081.808</v>
      </c>
      <c r="L1375" s="31" t="s">
        <v>108</v>
      </c>
      <c r="M1375" s="31" t="s">
        <v>108</v>
      </c>
      <c r="N1375" s="31" t="s">
        <v>108</v>
      </c>
      <c r="O1375" s="31" t="s">
        <v>108</v>
      </c>
      <c r="P1375" s="31" t="s">
        <v>108</v>
      </c>
      <c r="Q1375" s="31" t="s">
        <v>108</v>
      </c>
      <c r="R1375" s="31">
        <v>82.04</v>
      </c>
      <c r="S1375" s="31" t="s">
        <v>108</v>
      </c>
    </row>
    <row r="1376" spans="1:19" x14ac:dyDescent="0.35">
      <c r="A1376" s="2">
        <v>34794</v>
      </c>
      <c r="B1376" s="31" t="s">
        <v>108</v>
      </c>
      <c r="C1376" s="31">
        <v>223.572</v>
      </c>
      <c r="D1376" s="31" t="s">
        <v>108</v>
      </c>
      <c r="E1376" s="31">
        <v>192.85849999999999</v>
      </c>
      <c r="F1376" s="31">
        <v>57.398099999999999</v>
      </c>
      <c r="G1376" s="31">
        <v>159.08510000000001</v>
      </c>
      <c r="H1376" s="31">
        <v>17.211400000000001</v>
      </c>
      <c r="I1376" s="31">
        <v>1411.9059999999999</v>
      </c>
      <c r="J1376" s="31">
        <v>2091.3850000000002</v>
      </c>
      <c r="K1376" s="31">
        <v>1083.7929999999999</v>
      </c>
      <c r="L1376" s="31" t="s">
        <v>108</v>
      </c>
      <c r="M1376" s="31" t="s">
        <v>108</v>
      </c>
      <c r="N1376" s="31" t="s">
        <v>108</v>
      </c>
      <c r="O1376" s="31" t="s">
        <v>108</v>
      </c>
      <c r="P1376" s="31" t="s">
        <v>108</v>
      </c>
      <c r="Q1376" s="31" t="s">
        <v>108</v>
      </c>
      <c r="R1376" s="31">
        <v>81.64</v>
      </c>
      <c r="S1376" s="31" t="s">
        <v>108</v>
      </c>
    </row>
    <row r="1377" spans="1:19" x14ac:dyDescent="0.35">
      <c r="A1377" s="2">
        <v>34795</v>
      </c>
      <c r="B1377" s="31" t="s">
        <v>108</v>
      </c>
      <c r="C1377" s="31">
        <v>228.00800000000001</v>
      </c>
      <c r="D1377" s="31" t="s">
        <v>108</v>
      </c>
      <c r="E1377" s="31">
        <v>192.59739999999999</v>
      </c>
      <c r="F1377" s="31">
        <v>57.296900000000001</v>
      </c>
      <c r="G1377" s="31">
        <v>158.60650000000001</v>
      </c>
      <c r="H1377" s="31">
        <v>17.069900000000001</v>
      </c>
      <c r="I1377" s="31">
        <v>1417.3140000000001</v>
      </c>
      <c r="J1377" s="31">
        <v>2097.011</v>
      </c>
      <c r="K1377" s="31">
        <v>1081.808</v>
      </c>
      <c r="L1377" s="31" t="s">
        <v>108</v>
      </c>
      <c r="M1377" s="31" t="s">
        <v>108</v>
      </c>
      <c r="N1377" s="31" t="s">
        <v>108</v>
      </c>
      <c r="O1377" s="31" t="s">
        <v>108</v>
      </c>
      <c r="P1377" s="31" t="s">
        <v>108</v>
      </c>
      <c r="Q1377" s="31" t="s">
        <v>108</v>
      </c>
      <c r="R1377" s="31">
        <v>81.72</v>
      </c>
      <c r="S1377" s="31" t="s">
        <v>108</v>
      </c>
    </row>
    <row r="1378" spans="1:19" x14ac:dyDescent="0.35">
      <c r="A1378" s="2">
        <v>34796</v>
      </c>
      <c r="B1378" s="31" t="s">
        <v>108</v>
      </c>
      <c r="C1378" s="31">
        <v>226.56700000000001</v>
      </c>
      <c r="D1378" s="31" t="s">
        <v>108</v>
      </c>
      <c r="E1378" s="31">
        <v>193.96799999999999</v>
      </c>
      <c r="F1378" s="31">
        <v>57.1813</v>
      </c>
      <c r="G1378" s="31">
        <v>159.97380000000001</v>
      </c>
      <c r="H1378" s="31">
        <v>16.966999999999999</v>
      </c>
      <c r="I1378" s="31">
        <v>1419.894</v>
      </c>
      <c r="J1378" s="31">
        <v>2094.511</v>
      </c>
      <c r="K1378" s="31">
        <v>1079.7070000000001</v>
      </c>
      <c r="L1378" s="31" t="s">
        <v>108</v>
      </c>
      <c r="M1378" s="31" t="s">
        <v>108</v>
      </c>
      <c r="N1378" s="31" t="s">
        <v>108</v>
      </c>
      <c r="O1378" s="31" t="s">
        <v>108</v>
      </c>
      <c r="P1378" s="31" t="s">
        <v>108</v>
      </c>
      <c r="Q1378" s="31" t="s">
        <v>108</v>
      </c>
      <c r="R1378" s="31">
        <v>81.44</v>
      </c>
      <c r="S1378" s="31" t="s">
        <v>108</v>
      </c>
    </row>
    <row r="1379" spans="1:19" x14ac:dyDescent="0.35">
      <c r="A1379" s="2">
        <v>34799</v>
      </c>
      <c r="B1379" s="31" t="s">
        <v>108</v>
      </c>
      <c r="C1379" s="31">
        <v>226.322</v>
      </c>
      <c r="D1379" s="31" t="s">
        <v>108</v>
      </c>
      <c r="E1379" s="31">
        <v>193.4973</v>
      </c>
      <c r="F1379" s="31">
        <v>56.733400000000003</v>
      </c>
      <c r="G1379" s="31">
        <v>159.83760000000001</v>
      </c>
      <c r="H1379" s="31">
        <v>16.613299999999999</v>
      </c>
      <c r="I1379" s="31">
        <v>1409.694</v>
      </c>
      <c r="J1379" s="31">
        <v>2092.6350000000002</v>
      </c>
      <c r="K1379" s="31">
        <v>1077.021</v>
      </c>
      <c r="L1379" s="31" t="s">
        <v>108</v>
      </c>
      <c r="M1379" s="31" t="s">
        <v>108</v>
      </c>
      <c r="N1379" s="31" t="s">
        <v>108</v>
      </c>
      <c r="O1379" s="31" t="s">
        <v>108</v>
      </c>
      <c r="P1379" s="31" t="s">
        <v>108</v>
      </c>
      <c r="Q1379" s="31" t="s">
        <v>108</v>
      </c>
      <c r="R1379" s="31">
        <v>82.65</v>
      </c>
      <c r="S1379" s="31" t="s">
        <v>108</v>
      </c>
    </row>
    <row r="1380" spans="1:19" x14ac:dyDescent="0.35">
      <c r="A1380" s="2">
        <v>34800</v>
      </c>
      <c r="B1380" s="31" t="s">
        <v>108</v>
      </c>
      <c r="C1380" s="31">
        <v>228.01400000000001</v>
      </c>
      <c r="D1380" s="31" t="s">
        <v>108</v>
      </c>
      <c r="E1380" s="31">
        <v>193.20259999999999</v>
      </c>
      <c r="F1380" s="31">
        <v>56.791200000000003</v>
      </c>
      <c r="G1380" s="31">
        <v>161.22110000000001</v>
      </c>
      <c r="H1380" s="31">
        <v>16.911899999999999</v>
      </c>
      <c r="I1380" s="31">
        <v>1408.22</v>
      </c>
      <c r="J1380" s="31">
        <v>2097.011</v>
      </c>
      <c r="K1380" s="31">
        <v>1074.453</v>
      </c>
      <c r="L1380" s="31" t="s">
        <v>108</v>
      </c>
      <c r="M1380" s="31" t="s">
        <v>108</v>
      </c>
      <c r="N1380" s="31" t="s">
        <v>108</v>
      </c>
      <c r="O1380" s="31" t="s">
        <v>108</v>
      </c>
      <c r="P1380" s="31" t="s">
        <v>108</v>
      </c>
      <c r="Q1380" s="31" t="s">
        <v>108</v>
      </c>
      <c r="R1380" s="31">
        <v>82.4</v>
      </c>
      <c r="S1380" s="31" t="s">
        <v>108</v>
      </c>
    </row>
    <row r="1381" spans="1:19" x14ac:dyDescent="0.35">
      <c r="A1381" s="2">
        <v>34801</v>
      </c>
      <c r="B1381" s="31" t="s">
        <v>108</v>
      </c>
      <c r="C1381" s="31">
        <v>226.428</v>
      </c>
      <c r="D1381" s="31" t="s">
        <v>108</v>
      </c>
      <c r="E1381" s="31">
        <v>192.7696</v>
      </c>
      <c r="F1381" s="31">
        <v>56.747799999999998</v>
      </c>
      <c r="G1381" s="31">
        <v>160.47810000000001</v>
      </c>
      <c r="H1381" s="31">
        <v>16.888999999999999</v>
      </c>
      <c r="I1381" s="31">
        <v>1403.9190000000001</v>
      </c>
      <c r="J1381" s="31">
        <v>2099.5120000000002</v>
      </c>
      <c r="K1381" s="31">
        <v>1077.9549999999999</v>
      </c>
      <c r="L1381" s="31" t="s">
        <v>108</v>
      </c>
      <c r="M1381" s="31" t="s">
        <v>108</v>
      </c>
      <c r="N1381" s="31" t="s">
        <v>108</v>
      </c>
      <c r="O1381" s="31" t="s">
        <v>108</v>
      </c>
      <c r="P1381" s="31" t="s">
        <v>108</v>
      </c>
      <c r="Q1381" s="31" t="s">
        <v>108</v>
      </c>
      <c r="R1381" s="31">
        <v>82.37</v>
      </c>
      <c r="S1381" s="31" t="s">
        <v>108</v>
      </c>
    </row>
    <row r="1382" spans="1:19" x14ac:dyDescent="0.35">
      <c r="A1382" s="2">
        <v>34802</v>
      </c>
      <c r="B1382" s="31" t="s">
        <v>108</v>
      </c>
      <c r="C1382" s="31">
        <v>222.57499999999999</v>
      </c>
      <c r="D1382" s="31" t="s">
        <v>108</v>
      </c>
      <c r="E1382" s="31">
        <v>190.96960000000001</v>
      </c>
      <c r="F1382" s="31">
        <v>56.704500000000003</v>
      </c>
      <c r="G1382" s="31">
        <v>157.34309999999999</v>
      </c>
      <c r="H1382" s="31">
        <v>16.675799999999999</v>
      </c>
      <c r="I1382" s="31">
        <v>1419.28</v>
      </c>
      <c r="J1382" s="31">
        <v>2108.2629999999999</v>
      </c>
      <c r="K1382" s="31">
        <v>1081.3409999999999</v>
      </c>
      <c r="L1382" s="31" t="s">
        <v>108</v>
      </c>
      <c r="M1382" s="31" t="s">
        <v>108</v>
      </c>
      <c r="N1382" s="31" t="s">
        <v>108</v>
      </c>
      <c r="O1382" s="31" t="s">
        <v>108</v>
      </c>
      <c r="P1382" s="31" t="s">
        <v>108</v>
      </c>
      <c r="Q1382" s="31" t="s">
        <v>108</v>
      </c>
      <c r="R1382" s="31">
        <v>81.739999999999995</v>
      </c>
      <c r="S1382" s="31" t="s">
        <v>108</v>
      </c>
    </row>
    <row r="1383" spans="1:19" x14ac:dyDescent="0.35">
      <c r="A1383" s="2">
        <v>34803</v>
      </c>
      <c r="B1383" s="31" t="s">
        <v>108</v>
      </c>
      <c r="C1383" s="31">
        <v>222.57499999999999</v>
      </c>
      <c r="D1383" s="31" t="s">
        <v>108</v>
      </c>
      <c r="E1383" s="31">
        <v>190.96960000000001</v>
      </c>
      <c r="F1383" s="31">
        <v>56.704500000000003</v>
      </c>
      <c r="G1383" s="31">
        <v>157.34309999999999</v>
      </c>
      <c r="H1383" s="31">
        <v>16.675799999999999</v>
      </c>
      <c r="I1383" s="31">
        <v>1434.6410000000001</v>
      </c>
      <c r="J1383" s="31">
        <v>2108.2629999999999</v>
      </c>
      <c r="K1383" s="31">
        <v>1081.3409999999999</v>
      </c>
      <c r="L1383" s="31" t="s">
        <v>108</v>
      </c>
      <c r="M1383" s="31" t="s">
        <v>108</v>
      </c>
      <c r="N1383" s="31" t="s">
        <v>108</v>
      </c>
      <c r="O1383" s="31" t="s">
        <v>108</v>
      </c>
      <c r="P1383" s="31" t="s">
        <v>108</v>
      </c>
      <c r="Q1383" s="31" t="s">
        <v>108</v>
      </c>
      <c r="R1383" s="31">
        <v>81.739999999999995</v>
      </c>
      <c r="S1383" s="31" t="s">
        <v>108</v>
      </c>
    </row>
    <row r="1384" spans="1:19" x14ac:dyDescent="0.35">
      <c r="A1384" s="2">
        <v>34806</v>
      </c>
      <c r="B1384" s="31" t="s">
        <v>108</v>
      </c>
      <c r="C1384" s="31">
        <v>229.33099999999999</v>
      </c>
      <c r="D1384" s="31" t="s">
        <v>108</v>
      </c>
      <c r="E1384" s="31">
        <v>190.96960000000001</v>
      </c>
      <c r="F1384" s="31">
        <v>57.296900000000001</v>
      </c>
      <c r="G1384" s="31">
        <v>157.07509999999999</v>
      </c>
      <c r="H1384" s="31">
        <v>16.688500000000001</v>
      </c>
      <c r="I1384" s="31">
        <v>1435.1320000000001</v>
      </c>
      <c r="J1384" s="31">
        <v>2106.3879999999999</v>
      </c>
      <c r="K1384" s="31">
        <v>1081.3409999999999</v>
      </c>
      <c r="L1384" s="31" t="s">
        <v>108</v>
      </c>
      <c r="M1384" s="31" t="s">
        <v>108</v>
      </c>
      <c r="N1384" s="31" t="s">
        <v>108</v>
      </c>
      <c r="O1384" s="31" t="s">
        <v>108</v>
      </c>
      <c r="P1384" s="31" t="s">
        <v>108</v>
      </c>
      <c r="Q1384" s="31" t="s">
        <v>108</v>
      </c>
      <c r="R1384" s="31">
        <v>80.84</v>
      </c>
      <c r="S1384" s="31" t="s">
        <v>108</v>
      </c>
    </row>
    <row r="1385" spans="1:19" x14ac:dyDescent="0.35">
      <c r="A1385" s="2">
        <v>34807</v>
      </c>
      <c r="B1385" s="31" t="s">
        <v>108</v>
      </c>
      <c r="C1385" s="31">
        <v>233.86</v>
      </c>
      <c r="D1385" s="31" t="s">
        <v>108</v>
      </c>
      <c r="E1385" s="31">
        <v>191.6277</v>
      </c>
      <c r="F1385" s="31">
        <v>57.4848</v>
      </c>
      <c r="G1385" s="31">
        <v>155.6679</v>
      </c>
      <c r="H1385" s="31">
        <v>17.3216</v>
      </c>
      <c r="I1385" s="31">
        <v>1440.662</v>
      </c>
      <c r="J1385" s="31">
        <v>2110.1390000000001</v>
      </c>
      <c r="K1385" s="31">
        <v>1083.56</v>
      </c>
      <c r="L1385" s="31" t="s">
        <v>108</v>
      </c>
      <c r="M1385" s="31" t="s">
        <v>108</v>
      </c>
      <c r="N1385" s="31" t="s">
        <v>108</v>
      </c>
      <c r="O1385" s="31" t="s">
        <v>108</v>
      </c>
      <c r="P1385" s="31" t="s">
        <v>108</v>
      </c>
      <c r="Q1385" s="31" t="s">
        <v>108</v>
      </c>
      <c r="R1385" s="31">
        <v>80.27</v>
      </c>
      <c r="S1385" s="31" t="s">
        <v>108</v>
      </c>
    </row>
    <row r="1386" spans="1:19" x14ac:dyDescent="0.35">
      <c r="A1386" s="2">
        <v>34808</v>
      </c>
      <c r="B1386" s="31" t="s">
        <v>108</v>
      </c>
      <c r="C1386" s="31">
        <v>232.87899999999999</v>
      </c>
      <c r="D1386" s="31" t="s">
        <v>108</v>
      </c>
      <c r="E1386" s="31">
        <v>187.61349999999999</v>
      </c>
      <c r="F1386" s="31">
        <v>57.427</v>
      </c>
      <c r="G1386" s="31">
        <v>154.8638</v>
      </c>
      <c r="H1386" s="31">
        <v>17.4862</v>
      </c>
      <c r="I1386" s="31">
        <v>1429.7249999999999</v>
      </c>
      <c r="J1386" s="31">
        <v>2108.8879999999999</v>
      </c>
      <c r="K1386" s="31">
        <v>1078.306</v>
      </c>
      <c r="L1386" s="31" t="s">
        <v>108</v>
      </c>
      <c r="M1386" s="31" t="s">
        <v>108</v>
      </c>
      <c r="N1386" s="31" t="s">
        <v>108</v>
      </c>
      <c r="O1386" s="31" t="s">
        <v>108</v>
      </c>
      <c r="P1386" s="31" t="s">
        <v>108</v>
      </c>
      <c r="Q1386" s="31" t="s">
        <v>108</v>
      </c>
      <c r="R1386" s="31">
        <v>81.22</v>
      </c>
      <c r="S1386" s="31" t="s">
        <v>108</v>
      </c>
    </row>
    <row r="1387" spans="1:19" x14ac:dyDescent="0.35">
      <c r="A1387" s="2">
        <v>34809</v>
      </c>
      <c r="B1387" s="31" t="s">
        <v>108</v>
      </c>
      <c r="C1387" s="31">
        <v>232.917</v>
      </c>
      <c r="D1387" s="31" t="s">
        <v>108</v>
      </c>
      <c r="E1387" s="31">
        <v>187.9425</v>
      </c>
      <c r="F1387" s="31">
        <v>57.036799999999999</v>
      </c>
      <c r="G1387" s="31">
        <v>155.80199999999999</v>
      </c>
      <c r="H1387" s="31">
        <v>17.688800000000001</v>
      </c>
      <c r="I1387" s="31">
        <v>1434.1489999999999</v>
      </c>
      <c r="J1387" s="31">
        <v>2113.8890000000001</v>
      </c>
      <c r="K1387" s="31">
        <v>1078.6559999999999</v>
      </c>
      <c r="L1387" s="31" t="s">
        <v>108</v>
      </c>
      <c r="M1387" s="31" t="s">
        <v>108</v>
      </c>
      <c r="N1387" s="31" t="s">
        <v>108</v>
      </c>
      <c r="O1387" s="31" t="s">
        <v>108</v>
      </c>
      <c r="P1387" s="31" t="s">
        <v>108</v>
      </c>
      <c r="Q1387" s="31" t="s">
        <v>108</v>
      </c>
      <c r="R1387" s="31">
        <v>81.97</v>
      </c>
      <c r="S1387" s="31" t="s">
        <v>108</v>
      </c>
    </row>
    <row r="1388" spans="1:19" x14ac:dyDescent="0.35">
      <c r="A1388" s="2">
        <v>34810</v>
      </c>
      <c r="B1388" s="31" t="s">
        <v>108</v>
      </c>
      <c r="C1388" s="31">
        <v>233.86</v>
      </c>
      <c r="D1388" s="31" t="s">
        <v>108</v>
      </c>
      <c r="E1388" s="31">
        <v>188.13990000000001</v>
      </c>
      <c r="F1388" s="31">
        <v>56.747799999999998</v>
      </c>
      <c r="G1388" s="31">
        <v>154.8638</v>
      </c>
      <c r="H1388" s="31">
        <v>17.726800000000001</v>
      </c>
      <c r="I1388" s="31">
        <v>1427.145</v>
      </c>
      <c r="J1388" s="31">
        <v>2115.14</v>
      </c>
      <c r="K1388" s="31">
        <v>1079.94</v>
      </c>
      <c r="L1388" s="31" t="s">
        <v>108</v>
      </c>
      <c r="M1388" s="31" t="s">
        <v>108</v>
      </c>
      <c r="N1388" s="31" t="s">
        <v>108</v>
      </c>
      <c r="O1388" s="31" t="s">
        <v>108</v>
      </c>
      <c r="P1388" s="31" t="s">
        <v>108</v>
      </c>
      <c r="Q1388" s="31" t="s">
        <v>108</v>
      </c>
      <c r="R1388" s="31">
        <v>81.38</v>
      </c>
      <c r="S1388" s="31" t="s">
        <v>108</v>
      </c>
    </row>
    <row r="1389" spans="1:19" x14ac:dyDescent="0.35">
      <c r="A1389" s="2">
        <v>34813</v>
      </c>
      <c r="B1389" s="31" t="s">
        <v>108</v>
      </c>
      <c r="C1389" s="31">
        <v>230.76499999999999</v>
      </c>
      <c r="D1389" s="31" t="s">
        <v>108</v>
      </c>
      <c r="E1389" s="31">
        <v>187.15280000000001</v>
      </c>
      <c r="F1389" s="31">
        <v>56.805599999999998</v>
      </c>
      <c r="G1389" s="31">
        <v>155.93600000000001</v>
      </c>
      <c r="H1389" s="31">
        <v>17.6128</v>
      </c>
      <c r="I1389" s="31">
        <v>1433.1659999999999</v>
      </c>
      <c r="J1389" s="31">
        <v>2116.39</v>
      </c>
      <c r="K1389" s="31">
        <v>1081.925</v>
      </c>
      <c r="L1389" s="31" t="s">
        <v>108</v>
      </c>
      <c r="M1389" s="31" t="s">
        <v>108</v>
      </c>
      <c r="N1389" s="31" t="s">
        <v>108</v>
      </c>
      <c r="O1389" s="31" t="s">
        <v>108</v>
      </c>
      <c r="P1389" s="31" t="s">
        <v>108</v>
      </c>
      <c r="Q1389" s="31" t="s">
        <v>108</v>
      </c>
      <c r="R1389" s="31">
        <v>81.61</v>
      </c>
      <c r="S1389" s="31" t="s">
        <v>108</v>
      </c>
    </row>
    <row r="1390" spans="1:19" x14ac:dyDescent="0.35">
      <c r="A1390" s="2">
        <v>34814</v>
      </c>
      <c r="B1390" s="31" t="s">
        <v>108</v>
      </c>
      <c r="C1390" s="31">
        <v>232.95400000000001</v>
      </c>
      <c r="D1390" s="31" t="s">
        <v>108</v>
      </c>
      <c r="E1390" s="31">
        <v>181.49350000000001</v>
      </c>
      <c r="F1390" s="31">
        <v>56.69</v>
      </c>
      <c r="G1390" s="31">
        <v>155.53389999999999</v>
      </c>
      <c r="H1390" s="31">
        <v>17.6128</v>
      </c>
      <c r="I1390" s="31">
        <v>1430.954</v>
      </c>
      <c r="J1390" s="31">
        <v>2115.14</v>
      </c>
      <c r="K1390" s="31">
        <v>1080.991</v>
      </c>
      <c r="L1390" s="31" t="s">
        <v>108</v>
      </c>
      <c r="M1390" s="31" t="s">
        <v>108</v>
      </c>
      <c r="N1390" s="31" t="s">
        <v>108</v>
      </c>
      <c r="O1390" s="31" t="s">
        <v>108</v>
      </c>
      <c r="P1390" s="31" t="s">
        <v>108</v>
      </c>
      <c r="Q1390" s="31" t="s">
        <v>108</v>
      </c>
      <c r="R1390" s="31">
        <v>80.959999999999994</v>
      </c>
      <c r="S1390" s="31" t="s">
        <v>108</v>
      </c>
    </row>
    <row r="1391" spans="1:19" x14ac:dyDescent="0.35">
      <c r="A1391" s="2">
        <v>34815</v>
      </c>
      <c r="B1391" s="31" t="s">
        <v>108</v>
      </c>
      <c r="C1391" s="31">
        <v>233.10499999999999</v>
      </c>
      <c r="D1391" s="31" t="s">
        <v>108</v>
      </c>
      <c r="E1391" s="31">
        <v>182.2174</v>
      </c>
      <c r="F1391" s="31">
        <v>56.068600000000004</v>
      </c>
      <c r="G1391" s="31">
        <v>154.6627</v>
      </c>
      <c r="H1391" s="31">
        <v>17.625499999999999</v>
      </c>
      <c r="I1391" s="31">
        <v>1435.87</v>
      </c>
      <c r="J1391" s="31">
        <v>2113.8890000000001</v>
      </c>
      <c r="K1391" s="31">
        <v>1084.027</v>
      </c>
      <c r="L1391" s="31" t="s">
        <v>108</v>
      </c>
      <c r="M1391" s="31" t="s">
        <v>108</v>
      </c>
      <c r="N1391" s="31" t="s">
        <v>108</v>
      </c>
      <c r="O1391" s="31" t="s">
        <v>108</v>
      </c>
      <c r="P1391" s="31" t="s">
        <v>108</v>
      </c>
      <c r="Q1391" s="31" t="s">
        <v>108</v>
      </c>
      <c r="R1391" s="31">
        <v>81.209999999999994</v>
      </c>
      <c r="S1391" s="31" t="s">
        <v>108</v>
      </c>
    </row>
    <row r="1392" spans="1:19" x14ac:dyDescent="0.35">
      <c r="A1392" s="2">
        <v>34816</v>
      </c>
      <c r="B1392" s="31" t="s">
        <v>108</v>
      </c>
      <c r="C1392" s="31">
        <v>237.71</v>
      </c>
      <c r="D1392" s="31" t="s">
        <v>108</v>
      </c>
      <c r="E1392" s="31">
        <v>183.1387</v>
      </c>
      <c r="F1392" s="31">
        <v>56.343200000000003</v>
      </c>
      <c r="G1392" s="31">
        <v>154.1936</v>
      </c>
      <c r="H1392" s="31">
        <v>17.98</v>
      </c>
      <c r="I1392" s="31">
        <v>1431.3230000000001</v>
      </c>
      <c r="J1392" s="31">
        <v>2110.1390000000001</v>
      </c>
      <c r="K1392" s="31">
        <v>1083.7929999999999</v>
      </c>
      <c r="L1392" s="31" t="s">
        <v>108</v>
      </c>
      <c r="M1392" s="31" t="s">
        <v>108</v>
      </c>
      <c r="N1392" s="31" t="s">
        <v>108</v>
      </c>
      <c r="O1392" s="31" t="s">
        <v>108</v>
      </c>
      <c r="P1392" s="31" t="s">
        <v>108</v>
      </c>
      <c r="Q1392" s="31" t="s">
        <v>108</v>
      </c>
      <c r="R1392" s="31">
        <v>81.400000000000006</v>
      </c>
      <c r="S1392" s="31" t="s">
        <v>108</v>
      </c>
    </row>
    <row r="1393" spans="1:19" x14ac:dyDescent="0.35">
      <c r="A1393" s="2">
        <v>34817</v>
      </c>
      <c r="B1393" s="31" t="s">
        <v>108</v>
      </c>
      <c r="C1393" s="31">
        <v>239.25800000000001</v>
      </c>
      <c r="D1393" s="31" t="s">
        <v>108</v>
      </c>
      <c r="E1393" s="31">
        <v>184.9813</v>
      </c>
      <c r="F1393" s="31">
        <v>56.140900000000002</v>
      </c>
      <c r="G1393" s="31">
        <v>155.46680000000001</v>
      </c>
      <c r="H1393" s="31">
        <v>17.828099999999999</v>
      </c>
      <c r="I1393" s="31">
        <v>1428.4960000000001</v>
      </c>
      <c r="J1393" s="31">
        <v>2106.3879999999999</v>
      </c>
      <c r="K1393" s="31">
        <v>1084.26</v>
      </c>
      <c r="L1393" s="31" t="s">
        <v>108</v>
      </c>
      <c r="M1393" s="31" t="s">
        <v>108</v>
      </c>
      <c r="N1393" s="31" t="s">
        <v>108</v>
      </c>
      <c r="O1393" s="31" t="s">
        <v>108</v>
      </c>
      <c r="P1393" s="31" t="s">
        <v>108</v>
      </c>
      <c r="Q1393" s="31" t="s">
        <v>108</v>
      </c>
      <c r="R1393" s="31">
        <v>81.8</v>
      </c>
      <c r="S1393" s="31" t="s">
        <v>108</v>
      </c>
    </row>
    <row r="1394" spans="1:19" x14ac:dyDescent="0.35">
      <c r="A1394" s="2">
        <v>34820</v>
      </c>
      <c r="B1394" s="31" t="s">
        <v>108</v>
      </c>
      <c r="C1394" s="31">
        <v>242.126</v>
      </c>
      <c r="D1394" s="31" t="s">
        <v>108</v>
      </c>
      <c r="E1394" s="31">
        <v>183.0729</v>
      </c>
      <c r="F1394" s="31">
        <v>56.328699999999998</v>
      </c>
      <c r="G1394" s="31">
        <v>157.8792</v>
      </c>
      <c r="H1394" s="31">
        <v>17.5749</v>
      </c>
      <c r="I1394" s="31">
        <v>1421.86</v>
      </c>
      <c r="J1394" s="31">
        <v>2104.5129999999999</v>
      </c>
      <c r="K1394" s="31">
        <v>1084.26</v>
      </c>
      <c r="L1394" s="31" t="s">
        <v>108</v>
      </c>
      <c r="M1394" s="31" t="s">
        <v>108</v>
      </c>
      <c r="N1394" s="31" t="s">
        <v>108</v>
      </c>
      <c r="O1394" s="31" t="s">
        <v>108</v>
      </c>
      <c r="P1394" s="31" t="s">
        <v>108</v>
      </c>
      <c r="Q1394" s="31" t="s">
        <v>108</v>
      </c>
      <c r="R1394" s="31">
        <v>81.75</v>
      </c>
      <c r="S1394" s="31" t="s">
        <v>108</v>
      </c>
    </row>
    <row r="1395" spans="1:19" x14ac:dyDescent="0.35">
      <c r="A1395" s="2">
        <v>34821</v>
      </c>
      <c r="B1395" s="31" t="s">
        <v>108</v>
      </c>
      <c r="C1395" s="31">
        <v>240.239</v>
      </c>
      <c r="D1395" s="31" t="s">
        <v>108</v>
      </c>
      <c r="E1395" s="31">
        <v>181.691</v>
      </c>
      <c r="F1395" s="31">
        <v>56.444299999999998</v>
      </c>
      <c r="G1395" s="31">
        <v>157.8792</v>
      </c>
      <c r="H1395" s="31">
        <v>17.549499999999998</v>
      </c>
      <c r="I1395" s="31">
        <v>1426.653</v>
      </c>
      <c r="J1395" s="31">
        <v>2110.1390000000001</v>
      </c>
      <c r="K1395" s="31">
        <v>1082.8589999999999</v>
      </c>
      <c r="L1395" s="31" t="s">
        <v>108</v>
      </c>
      <c r="M1395" s="31" t="s">
        <v>108</v>
      </c>
      <c r="N1395" s="31" t="s">
        <v>108</v>
      </c>
      <c r="O1395" s="31" t="s">
        <v>108</v>
      </c>
      <c r="P1395" s="31" t="s">
        <v>108</v>
      </c>
      <c r="Q1395" s="31" t="s">
        <v>108</v>
      </c>
      <c r="R1395" s="31">
        <v>81.41</v>
      </c>
      <c r="S1395" s="31" t="s">
        <v>108</v>
      </c>
    </row>
    <row r="1396" spans="1:19" x14ac:dyDescent="0.35">
      <c r="A1396" s="2">
        <v>34822</v>
      </c>
      <c r="B1396" s="31" t="s">
        <v>108</v>
      </c>
      <c r="C1396" s="31">
        <v>236.08699999999999</v>
      </c>
      <c r="D1396" s="31" t="s">
        <v>108</v>
      </c>
      <c r="E1396" s="31">
        <v>181.36199999999999</v>
      </c>
      <c r="F1396" s="31">
        <v>56.56</v>
      </c>
      <c r="G1396" s="31">
        <v>156.4049</v>
      </c>
      <c r="H1396" s="31">
        <v>17.397600000000001</v>
      </c>
      <c r="I1396" s="31">
        <v>1426.653</v>
      </c>
      <c r="J1396" s="31">
        <v>2123.2660000000001</v>
      </c>
      <c r="K1396" s="31">
        <v>1087.646</v>
      </c>
      <c r="L1396" s="31" t="s">
        <v>108</v>
      </c>
      <c r="M1396" s="31" t="s">
        <v>108</v>
      </c>
      <c r="N1396" s="31" t="s">
        <v>108</v>
      </c>
      <c r="O1396" s="31" t="s">
        <v>108</v>
      </c>
      <c r="P1396" s="31" t="s">
        <v>108</v>
      </c>
      <c r="Q1396" s="31" t="s">
        <v>108</v>
      </c>
      <c r="R1396" s="31">
        <v>81.28</v>
      </c>
      <c r="S1396" s="31" t="s">
        <v>108</v>
      </c>
    </row>
    <row r="1397" spans="1:19" x14ac:dyDescent="0.35">
      <c r="A1397" s="2">
        <v>34823</v>
      </c>
      <c r="B1397" s="31" t="s">
        <v>108</v>
      </c>
      <c r="C1397" s="31">
        <v>240.012</v>
      </c>
      <c r="D1397" s="31" t="s">
        <v>108</v>
      </c>
      <c r="E1397" s="31">
        <v>179.322</v>
      </c>
      <c r="F1397" s="31">
        <v>56.791200000000003</v>
      </c>
      <c r="G1397" s="31">
        <v>155.33269999999999</v>
      </c>
      <c r="H1397" s="31">
        <v>16.929099999999998</v>
      </c>
      <c r="I1397" s="31">
        <v>1426.653</v>
      </c>
      <c r="J1397" s="31">
        <v>2136.393</v>
      </c>
      <c r="K1397" s="31">
        <v>1091.0319999999999</v>
      </c>
      <c r="L1397" s="31" t="s">
        <v>108</v>
      </c>
      <c r="M1397" s="31" t="s">
        <v>108</v>
      </c>
      <c r="N1397" s="31" t="s">
        <v>108</v>
      </c>
      <c r="O1397" s="31" t="s">
        <v>108</v>
      </c>
      <c r="P1397" s="31" t="s">
        <v>108</v>
      </c>
      <c r="Q1397" s="31" t="s">
        <v>108</v>
      </c>
      <c r="R1397" s="31">
        <v>81.27</v>
      </c>
      <c r="S1397" s="31" t="s">
        <v>108</v>
      </c>
    </row>
    <row r="1398" spans="1:19" x14ac:dyDescent="0.35">
      <c r="A1398" s="2">
        <v>34824</v>
      </c>
      <c r="B1398" s="31" t="s">
        <v>108</v>
      </c>
      <c r="C1398" s="31">
        <v>241.52199999999999</v>
      </c>
      <c r="D1398" s="31" t="s">
        <v>108</v>
      </c>
      <c r="E1398" s="31">
        <v>179.322</v>
      </c>
      <c r="F1398" s="31">
        <v>56.704500000000003</v>
      </c>
      <c r="G1398" s="31">
        <v>153.59039999999999</v>
      </c>
      <c r="H1398" s="31">
        <v>16.422599999999999</v>
      </c>
      <c r="I1398" s="31">
        <v>1426.653</v>
      </c>
      <c r="J1398" s="31">
        <v>2158.8980000000001</v>
      </c>
      <c r="K1398" s="31">
        <v>1092.6669999999999</v>
      </c>
      <c r="L1398" s="31" t="s">
        <v>108</v>
      </c>
      <c r="M1398" s="31" t="s">
        <v>108</v>
      </c>
      <c r="N1398" s="31" t="s">
        <v>108</v>
      </c>
      <c r="O1398" s="31" t="s">
        <v>108</v>
      </c>
      <c r="P1398" s="31" t="s">
        <v>108</v>
      </c>
      <c r="Q1398" s="31" t="s">
        <v>108</v>
      </c>
      <c r="R1398" s="31">
        <v>81.3</v>
      </c>
      <c r="S1398" s="31" t="s">
        <v>108</v>
      </c>
    </row>
    <row r="1399" spans="1:19" x14ac:dyDescent="0.35">
      <c r="A1399" s="2">
        <v>34827</v>
      </c>
      <c r="B1399" s="31" t="s">
        <v>108</v>
      </c>
      <c r="C1399" s="31">
        <v>242.267</v>
      </c>
      <c r="D1399" s="31" t="s">
        <v>108</v>
      </c>
      <c r="E1399" s="31">
        <v>179.322</v>
      </c>
      <c r="F1399" s="31">
        <v>56.488100000000003</v>
      </c>
      <c r="G1399" s="31">
        <v>152.31720000000001</v>
      </c>
      <c r="H1399" s="31">
        <v>16.4986</v>
      </c>
      <c r="I1399" s="31">
        <v>1433.289</v>
      </c>
      <c r="J1399" s="31">
        <v>2158.2719999999999</v>
      </c>
      <c r="K1399" s="31">
        <v>1096.403</v>
      </c>
      <c r="L1399" s="31" t="s">
        <v>108</v>
      </c>
      <c r="M1399" s="31" t="s">
        <v>108</v>
      </c>
      <c r="N1399" s="31" t="s">
        <v>108</v>
      </c>
      <c r="O1399" s="31" t="s">
        <v>108</v>
      </c>
      <c r="P1399" s="31" t="s">
        <v>108</v>
      </c>
      <c r="Q1399" s="31" t="s">
        <v>108</v>
      </c>
      <c r="R1399" s="31">
        <v>80.8</v>
      </c>
      <c r="S1399" s="31" t="s">
        <v>108</v>
      </c>
    </row>
    <row r="1400" spans="1:19" x14ac:dyDescent="0.35">
      <c r="A1400" s="2">
        <v>34828</v>
      </c>
      <c r="B1400" s="31" t="s">
        <v>108</v>
      </c>
      <c r="C1400" s="31">
        <v>236.64099999999999</v>
      </c>
      <c r="D1400" s="31" t="s">
        <v>108</v>
      </c>
      <c r="E1400" s="31">
        <v>180.625</v>
      </c>
      <c r="F1400" s="31">
        <v>55.569299999999998</v>
      </c>
      <c r="G1400" s="31">
        <v>153.12129999999999</v>
      </c>
      <c r="H1400" s="31">
        <v>16.523900000000001</v>
      </c>
      <c r="I1400" s="31">
        <v>1439.0650000000001</v>
      </c>
      <c r="J1400" s="31">
        <v>2169.5239999999999</v>
      </c>
      <c r="K1400" s="31">
        <v>1098.6220000000001</v>
      </c>
      <c r="L1400" s="31" t="s">
        <v>108</v>
      </c>
      <c r="M1400" s="31" t="s">
        <v>108</v>
      </c>
      <c r="N1400" s="31" t="s">
        <v>108</v>
      </c>
      <c r="O1400" s="31" t="s">
        <v>108</v>
      </c>
      <c r="P1400" s="31" t="s">
        <v>108</v>
      </c>
      <c r="Q1400" s="31" t="s">
        <v>108</v>
      </c>
      <c r="R1400" s="31">
        <v>81.319999999999993</v>
      </c>
      <c r="S1400" s="31" t="s">
        <v>108</v>
      </c>
    </row>
    <row r="1401" spans="1:19" x14ac:dyDescent="0.35">
      <c r="A1401" s="2">
        <v>34829</v>
      </c>
      <c r="B1401" s="31" t="s">
        <v>108</v>
      </c>
      <c r="C1401" s="31">
        <v>239.29</v>
      </c>
      <c r="D1401" s="31" t="s">
        <v>108</v>
      </c>
      <c r="E1401" s="31">
        <v>180.54599999999999</v>
      </c>
      <c r="F1401" s="31">
        <v>55.554900000000004</v>
      </c>
      <c r="G1401" s="31">
        <v>153.79140000000001</v>
      </c>
      <c r="H1401" s="31">
        <v>16.460599999999999</v>
      </c>
      <c r="I1401" s="31">
        <v>1440.171</v>
      </c>
      <c r="J1401" s="31">
        <v>2162.6480000000001</v>
      </c>
      <c r="K1401" s="31">
        <v>1098.972</v>
      </c>
      <c r="L1401" s="31" t="s">
        <v>108</v>
      </c>
      <c r="M1401" s="31" t="s">
        <v>108</v>
      </c>
      <c r="N1401" s="31" t="s">
        <v>108</v>
      </c>
      <c r="O1401" s="31" t="s">
        <v>108</v>
      </c>
      <c r="P1401" s="31" t="s">
        <v>108</v>
      </c>
      <c r="Q1401" s="31" t="s">
        <v>108</v>
      </c>
      <c r="R1401" s="31">
        <v>81.55</v>
      </c>
      <c r="S1401" s="31" t="s">
        <v>108</v>
      </c>
    </row>
    <row r="1402" spans="1:19" x14ac:dyDescent="0.35">
      <c r="A1402" s="2">
        <v>34830</v>
      </c>
      <c r="B1402" s="31" t="s">
        <v>108</v>
      </c>
      <c r="C1402" s="31">
        <v>238.197</v>
      </c>
      <c r="D1402" s="31" t="s">
        <v>108</v>
      </c>
      <c r="E1402" s="31">
        <v>180.48679999999999</v>
      </c>
      <c r="F1402" s="31">
        <v>55.540599999999998</v>
      </c>
      <c r="G1402" s="31">
        <v>152.65219999999999</v>
      </c>
      <c r="H1402" s="31">
        <v>16.156700000000001</v>
      </c>
      <c r="I1402" s="31">
        <v>1445.701</v>
      </c>
      <c r="J1402" s="31">
        <v>2158.2719999999999</v>
      </c>
      <c r="K1402" s="31">
        <v>1095.9359999999999</v>
      </c>
      <c r="L1402" s="31" t="s">
        <v>108</v>
      </c>
      <c r="M1402" s="31" t="s">
        <v>108</v>
      </c>
      <c r="N1402" s="31" t="s">
        <v>108</v>
      </c>
      <c r="O1402" s="31" t="s">
        <v>108</v>
      </c>
      <c r="P1402" s="31" t="s">
        <v>108</v>
      </c>
      <c r="Q1402" s="31" t="s">
        <v>108</v>
      </c>
      <c r="R1402" s="31">
        <v>83.49</v>
      </c>
      <c r="S1402" s="31" t="s">
        <v>108</v>
      </c>
    </row>
    <row r="1403" spans="1:19" x14ac:dyDescent="0.35">
      <c r="A1403" s="2">
        <v>34831</v>
      </c>
      <c r="B1403" s="31" t="s">
        <v>108</v>
      </c>
      <c r="C1403" s="31">
        <v>239.05600000000001</v>
      </c>
      <c r="D1403" s="31" t="s">
        <v>108</v>
      </c>
      <c r="E1403" s="31">
        <v>181.86859999999999</v>
      </c>
      <c r="F1403" s="31">
        <v>55.526299999999999</v>
      </c>
      <c r="G1403" s="31">
        <v>152.65219999999999</v>
      </c>
      <c r="H1403" s="31">
        <v>16.334</v>
      </c>
      <c r="I1403" s="31">
        <v>1435.2550000000001</v>
      </c>
      <c r="J1403" s="31">
        <v>2157.6469999999999</v>
      </c>
      <c r="K1403" s="31">
        <v>1095.82</v>
      </c>
      <c r="L1403" s="31" t="s">
        <v>108</v>
      </c>
      <c r="M1403" s="31" t="s">
        <v>108</v>
      </c>
      <c r="N1403" s="31" t="s">
        <v>108</v>
      </c>
      <c r="O1403" s="31" t="s">
        <v>108</v>
      </c>
      <c r="P1403" s="31" t="s">
        <v>108</v>
      </c>
      <c r="Q1403" s="31" t="s">
        <v>108</v>
      </c>
      <c r="R1403" s="31">
        <v>84.04</v>
      </c>
      <c r="S1403" s="31" t="s">
        <v>108</v>
      </c>
    </row>
    <row r="1404" spans="1:19" x14ac:dyDescent="0.35">
      <c r="A1404" s="2">
        <v>34834</v>
      </c>
      <c r="B1404" s="31" t="s">
        <v>108</v>
      </c>
      <c r="C1404" s="31">
        <v>242.95699999999999</v>
      </c>
      <c r="D1404" s="31" t="s">
        <v>108</v>
      </c>
      <c r="E1404" s="31">
        <v>181.2764</v>
      </c>
      <c r="F1404" s="31">
        <v>55.712499999999999</v>
      </c>
      <c r="G1404" s="31">
        <v>152.11609999999999</v>
      </c>
      <c r="H1404" s="31">
        <v>16.397300000000001</v>
      </c>
      <c r="I1404" s="31">
        <v>1435.87</v>
      </c>
      <c r="J1404" s="31">
        <v>2164.5239999999999</v>
      </c>
      <c r="K1404" s="31">
        <v>1093.835</v>
      </c>
      <c r="L1404" s="31" t="s">
        <v>108</v>
      </c>
      <c r="M1404" s="31" t="s">
        <v>108</v>
      </c>
      <c r="N1404" s="31" t="s">
        <v>108</v>
      </c>
      <c r="O1404" s="31" t="s">
        <v>108</v>
      </c>
      <c r="P1404" s="31" t="s">
        <v>108</v>
      </c>
      <c r="Q1404" s="31" t="s">
        <v>108</v>
      </c>
      <c r="R1404" s="31">
        <v>83.71</v>
      </c>
      <c r="S1404" s="31" t="s">
        <v>108</v>
      </c>
    </row>
    <row r="1405" spans="1:19" x14ac:dyDescent="0.35">
      <c r="A1405" s="2">
        <v>34835</v>
      </c>
      <c r="B1405" s="31" t="s">
        <v>108</v>
      </c>
      <c r="C1405" s="31">
        <v>247.21</v>
      </c>
      <c r="D1405" s="31" t="s">
        <v>108</v>
      </c>
      <c r="E1405" s="31">
        <v>182.00020000000001</v>
      </c>
      <c r="F1405" s="31">
        <v>55.6982</v>
      </c>
      <c r="G1405" s="31">
        <v>153.6574</v>
      </c>
      <c r="H1405" s="31">
        <v>16.6252</v>
      </c>
      <c r="I1405" s="31">
        <v>1437.0989999999999</v>
      </c>
      <c r="J1405" s="31">
        <v>2172.65</v>
      </c>
      <c r="K1405" s="31">
        <v>1100.723</v>
      </c>
      <c r="L1405" s="31" t="s">
        <v>108</v>
      </c>
      <c r="M1405" s="31" t="s">
        <v>108</v>
      </c>
      <c r="N1405" s="31" t="s">
        <v>108</v>
      </c>
      <c r="O1405" s="31" t="s">
        <v>108</v>
      </c>
      <c r="P1405" s="31" t="s">
        <v>108</v>
      </c>
      <c r="Q1405" s="31" t="s">
        <v>108</v>
      </c>
      <c r="R1405" s="31">
        <v>83.86</v>
      </c>
      <c r="S1405" s="31" t="s">
        <v>108</v>
      </c>
    </row>
    <row r="1406" spans="1:19" x14ac:dyDescent="0.35">
      <c r="A1406" s="2">
        <v>34836</v>
      </c>
      <c r="B1406" s="31" t="s">
        <v>108</v>
      </c>
      <c r="C1406" s="31">
        <v>247.405</v>
      </c>
      <c r="D1406" s="31" t="s">
        <v>108</v>
      </c>
      <c r="E1406" s="31">
        <v>181.3751</v>
      </c>
      <c r="F1406" s="31">
        <v>55.511899999999997</v>
      </c>
      <c r="G1406" s="31">
        <v>153.32230000000001</v>
      </c>
      <c r="H1406" s="31">
        <v>16.6252</v>
      </c>
      <c r="I1406" s="31">
        <v>1439.925</v>
      </c>
      <c r="J1406" s="31">
        <v>2173.9</v>
      </c>
      <c r="K1406" s="31">
        <v>1100.373</v>
      </c>
      <c r="L1406" s="31" t="s">
        <v>108</v>
      </c>
      <c r="M1406" s="31" t="s">
        <v>108</v>
      </c>
      <c r="N1406" s="31" t="s">
        <v>108</v>
      </c>
      <c r="O1406" s="31" t="s">
        <v>108</v>
      </c>
      <c r="P1406" s="31" t="s">
        <v>108</v>
      </c>
      <c r="Q1406" s="31" t="s">
        <v>108</v>
      </c>
      <c r="R1406" s="31">
        <v>84.17</v>
      </c>
      <c r="S1406" s="31" t="s">
        <v>108</v>
      </c>
    </row>
    <row r="1407" spans="1:19" x14ac:dyDescent="0.35">
      <c r="A1407" s="2">
        <v>34837</v>
      </c>
      <c r="B1407" s="31" t="s">
        <v>108</v>
      </c>
      <c r="C1407" s="31">
        <v>247.09299999999999</v>
      </c>
      <c r="D1407" s="31" t="s">
        <v>108</v>
      </c>
      <c r="E1407" s="31">
        <v>181.1448</v>
      </c>
      <c r="F1407" s="31">
        <v>55.511899999999997</v>
      </c>
      <c r="G1407" s="31">
        <v>158.01310000000001</v>
      </c>
      <c r="H1407" s="31">
        <v>16.637899999999998</v>
      </c>
      <c r="I1407" s="31">
        <v>1443.6120000000001</v>
      </c>
      <c r="J1407" s="31">
        <v>2164.5239999999999</v>
      </c>
      <c r="K1407" s="31">
        <v>1099.3219999999999</v>
      </c>
      <c r="L1407" s="31" t="s">
        <v>108</v>
      </c>
      <c r="M1407" s="31" t="s">
        <v>108</v>
      </c>
      <c r="N1407" s="31" t="s">
        <v>108</v>
      </c>
      <c r="O1407" s="31" t="s">
        <v>108</v>
      </c>
      <c r="P1407" s="31" t="s">
        <v>108</v>
      </c>
      <c r="Q1407" s="31" t="s">
        <v>108</v>
      </c>
      <c r="R1407" s="31">
        <v>84.01</v>
      </c>
      <c r="S1407" s="31" t="s">
        <v>108</v>
      </c>
    </row>
    <row r="1408" spans="1:19" x14ac:dyDescent="0.35">
      <c r="A1408" s="2">
        <v>34838</v>
      </c>
      <c r="B1408" s="31" t="s">
        <v>108</v>
      </c>
      <c r="C1408" s="31">
        <v>246.04</v>
      </c>
      <c r="D1408" s="31" t="s">
        <v>108</v>
      </c>
      <c r="E1408" s="31">
        <v>180.9803</v>
      </c>
      <c r="F1408" s="31">
        <v>55.34</v>
      </c>
      <c r="G1408" s="31">
        <v>156.13679999999999</v>
      </c>
      <c r="H1408" s="31">
        <v>16.815100000000001</v>
      </c>
      <c r="I1408" s="31">
        <v>1448.896</v>
      </c>
      <c r="J1408" s="31">
        <v>2165.1489999999999</v>
      </c>
      <c r="K1408" s="31">
        <v>1098.3879999999999</v>
      </c>
      <c r="L1408" s="31" t="s">
        <v>108</v>
      </c>
      <c r="M1408" s="31" t="s">
        <v>108</v>
      </c>
      <c r="N1408" s="31" t="s">
        <v>108</v>
      </c>
      <c r="O1408" s="31" t="s">
        <v>108</v>
      </c>
      <c r="P1408" s="31" t="s">
        <v>108</v>
      </c>
      <c r="Q1408" s="31" t="s">
        <v>108</v>
      </c>
      <c r="R1408" s="31">
        <v>84.24</v>
      </c>
      <c r="S1408" s="31" t="s">
        <v>108</v>
      </c>
    </row>
    <row r="1409" spans="1:19" x14ac:dyDescent="0.35">
      <c r="A1409" s="2">
        <v>34841</v>
      </c>
      <c r="B1409" s="31" t="s">
        <v>108</v>
      </c>
      <c r="C1409" s="31">
        <v>246.50800000000001</v>
      </c>
      <c r="D1409" s="31" t="s">
        <v>108</v>
      </c>
      <c r="E1409" s="31">
        <v>179.434</v>
      </c>
      <c r="F1409" s="31">
        <v>55.282699999999998</v>
      </c>
      <c r="G1409" s="31">
        <v>161.36369999999999</v>
      </c>
      <c r="H1409" s="31">
        <v>16.713799999999999</v>
      </c>
      <c r="I1409" s="31">
        <v>1454.3030000000001</v>
      </c>
      <c r="J1409" s="31">
        <v>2162.0230000000001</v>
      </c>
      <c r="K1409" s="31">
        <v>1101.191</v>
      </c>
      <c r="L1409" s="31" t="s">
        <v>108</v>
      </c>
      <c r="M1409" s="31" t="s">
        <v>108</v>
      </c>
      <c r="N1409" s="31" t="s">
        <v>108</v>
      </c>
      <c r="O1409" s="31" t="s">
        <v>108</v>
      </c>
      <c r="P1409" s="31" t="s">
        <v>108</v>
      </c>
      <c r="Q1409" s="31" t="s">
        <v>108</v>
      </c>
      <c r="R1409" s="31">
        <v>84.15</v>
      </c>
      <c r="S1409" s="31" t="s">
        <v>108</v>
      </c>
    </row>
    <row r="1410" spans="1:19" x14ac:dyDescent="0.35">
      <c r="A1410" s="2">
        <v>34842</v>
      </c>
      <c r="B1410" s="31" t="s">
        <v>108</v>
      </c>
      <c r="C1410" s="31">
        <v>245.845</v>
      </c>
      <c r="D1410" s="31" t="s">
        <v>108</v>
      </c>
      <c r="E1410" s="31">
        <v>182.9213</v>
      </c>
      <c r="F1410" s="31">
        <v>55.425899999999999</v>
      </c>
      <c r="G1410" s="31">
        <v>160.82759999999999</v>
      </c>
      <c r="H1410" s="31">
        <v>16.6252</v>
      </c>
      <c r="I1410" s="31">
        <v>1457.0070000000001</v>
      </c>
      <c r="J1410" s="31">
        <v>2170.15</v>
      </c>
      <c r="K1410" s="31">
        <v>1102.4749999999999</v>
      </c>
      <c r="L1410" s="31" t="s">
        <v>108</v>
      </c>
      <c r="M1410" s="31" t="s">
        <v>108</v>
      </c>
      <c r="N1410" s="31" t="s">
        <v>108</v>
      </c>
      <c r="O1410" s="31" t="s">
        <v>108</v>
      </c>
      <c r="P1410" s="31" t="s">
        <v>108</v>
      </c>
      <c r="Q1410" s="31" t="s">
        <v>108</v>
      </c>
      <c r="R1410" s="31">
        <v>84.43</v>
      </c>
      <c r="S1410" s="31" t="s">
        <v>108</v>
      </c>
    </row>
    <row r="1411" spans="1:19" x14ac:dyDescent="0.35">
      <c r="A1411" s="2">
        <v>34843</v>
      </c>
      <c r="B1411" s="31" t="s">
        <v>108</v>
      </c>
      <c r="C1411" s="31">
        <v>241.74799999999999</v>
      </c>
      <c r="D1411" s="31" t="s">
        <v>108</v>
      </c>
      <c r="E1411" s="31">
        <v>185.42169999999999</v>
      </c>
      <c r="F1411" s="31">
        <v>55.540599999999998</v>
      </c>
      <c r="G1411" s="31">
        <v>161.36369999999999</v>
      </c>
      <c r="H1411" s="31">
        <v>16.5746</v>
      </c>
      <c r="I1411" s="31">
        <v>1457.1289999999999</v>
      </c>
      <c r="J1411" s="31">
        <v>2187.0279999999998</v>
      </c>
      <c r="K1411" s="31">
        <v>1108.546</v>
      </c>
      <c r="L1411" s="31" t="s">
        <v>108</v>
      </c>
      <c r="M1411" s="31" t="s">
        <v>108</v>
      </c>
      <c r="N1411" s="31" t="s">
        <v>108</v>
      </c>
      <c r="O1411" s="31" t="s">
        <v>108</v>
      </c>
      <c r="P1411" s="31" t="s">
        <v>108</v>
      </c>
      <c r="Q1411" s="31" t="s">
        <v>108</v>
      </c>
      <c r="R1411" s="31">
        <v>84.11</v>
      </c>
      <c r="S1411" s="31" t="s">
        <v>108</v>
      </c>
    </row>
    <row r="1412" spans="1:19" x14ac:dyDescent="0.35">
      <c r="A1412" s="2">
        <v>34844</v>
      </c>
      <c r="B1412" s="31" t="s">
        <v>108</v>
      </c>
      <c r="C1412" s="31">
        <v>243.035</v>
      </c>
      <c r="D1412" s="31" t="s">
        <v>108</v>
      </c>
      <c r="E1412" s="31">
        <v>187.72470000000001</v>
      </c>
      <c r="F1412" s="31">
        <v>55.683900000000001</v>
      </c>
      <c r="G1412" s="31">
        <v>160.4255</v>
      </c>
      <c r="H1412" s="31">
        <v>16.41</v>
      </c>
      <c r="I1412" s="31">
        <v>1466.223</v>
      </c>
      <c r="J1412" s="31">
        <v>2191.4079999999999</v>
      </c>
      <c r="K1412" s="31">
        <v>1108.546</v>
      </c>
      <c r="L1412" s="31" t="s">
        <v>108</v>
      </c>
      <c r="M1412" s="31" t="s">
        <v>108</v>
      </c>
      <c r="N1412" s="31" t="s">
        <v>108</v>
      </c>
      <c r="O1412" s="31" t="s">
        <v>108</v>
      </c>
      <c r="P1412" s="31" t="s">
        <v>108</v>
      </c>
      <c r="Q1412" s="31" t="s">
        <v>108</v>
      </c>
      <c r="R1412" s="31">
        <v>82.21</v>
      </c>
      <c r="S1412" s="31" t="s">
        <v>108</v>
      </c>
    </row>
    <row r="1413" spans="1:19" x14ac:dyDescent="0.35">
      <c r="A1413" s="2">
        <v>34845</v>
      </c>
      <c r="B1413" s="31" t="s">
        <v>108</v>
      </c>
      <c r="C1413" s="31">
        <v>234.68600000000001</v>
      </c>
      <c r="D1413" s="31" t="s">
        <v>108</v>
      </c>
      <c r="E1413" s="31">
        <v>187.5273</v>
      </c>
      <c r="F1413" s="31">
        <v>55.784199999999998</v>
      </c>
      <c r="G1413" s="31">
        <v>162.36879999999999</v>
      </c>
      <c r="H1413" s="31">
        <v>16.764500000000002</v>
      </c>
      <c r="I1413" s="31">
        <v>1471.385</v>
      </c>
      <c r="J1413" s="31">
        <v>2191.4079999999999</v>
      </c>
      <c r="K1413" s="31">
        <v>1109.1300000000001</v>
      </c>
      <c r="L1413" s="31" t="s">
        <v>108</v>
      </c>
      <c r="M1413" s="31" t="s">
        <v>108</v>
      </c>
      <c r="N1413" s="31" t="s">
        <v>108</v>
      </c>
      <c r="O1413" s="31" t="s">
        <v>108</v>
      </c>
      <c r="P1413" s="31" t="s">
        <v>108</v>
      </c>
      <c r="Q1413" s="31" t="s">
        <v>108</v>
      </c>
      <c r="R1413" s="31">
        <v>81.099999999999994</v>
      </c>
      <c r="S1413" s="31" t="s">
        <v>108</v>
      </c>
    </row>
    <row r="1414" spans="1:19" x14ac:dyDescent="0.35">
      <c r="A1414" s="2">
        <v>34848</v>
      </c>
      <c r="B1414" s="31" t="s">
        <v>108</v>
      </c>
      <c r="C1414" s="31">
        <v>234.68600000000001</v>
      </c>
      <c r="D1414" s="31" t="s">
        <v>108</v>
      </c>
      <c r="E1414" s="31">
        <v>187.5273</v>
      </c>
      <c r="F1414" s="31">
        <v>55.784199999999998</v>
      </c>
      <c r="G1414" s="31">
        <v>162.36879999999999</v>
      </c>
      <c r="H1414" s="31">
        <v>16.764500000000002</v>
      </c>
      <c r="I1414" s="31">
        <v>1468.4349999999999</v>
      </c>
      <c r="J1414" s="31">
        <v>2191.4079999999999</v>
      </c>
      <c r="K1414" s="31">
        <v>1110.998</v>
      </c>
      <c r="L1414" s="31" t="s">
        <v>108</v>
      </c>
      <c r="M1414" s="31" t="s">
        <v>108</v>
      </c>
      <c r="N1414" s="31" t="s">
        <v>108</v>
      </c>
      <c r="O1414" s="31" t="s">
        <v>108</v>
      </c>
      <c r="P1414" s="31" t="s">
        <v>108</v>
      </c>
      <c r="Q1414" s="31" t="s">
        <v>108</v>
      </c>
      <c r="R1414" s="31">
        <v>81.099999999999994</v>
      </c>
      <c r="S1414" s="31" t="s">
        <v>108</v>
      </c>
    </row>
    <row r="1415" spans="1:19" x14ac:dyDescent="0.35">
      <c r="A1415" s="2">
        <v>34849</v>
      </c>
      <c r="B1415" s="31" t="s">
        <v>108</v>
      </c>
      <c r="C1415" s="31">
        <v>236.09</v>
      </c>
      <c r="D1415" s="31" t="s">
        <v>108</v>
      </c>
      <c r="E1415" s="31">
        <v>187.8563</v>
      </c>
      <c r="F1415" s="31">
        <v>55.583599999999997</v>
      </c>
      <c r="G1415" s="31">
        <v>155.39959999999999</v>
      </c>
      <c r="H1415" s="31">
        <v>16.802499999999998</v>
      </c>
      <c r="I1415" s="31">
        <v>1478.8810000000001</v>
      </c>
      <c r="J1415" s="31">
        <v>2203.17</v>
      </c>
      <c r="K1415" s="31">
        <v>1113.8009999999999</v>
      </c>
      <c r="L1415" s="31" t="s">
        <v>108</v>
      </c>
      <c r="M1415" s="31" t="s">
        <v>108</v>
      </c>
      <c r="N1415" s="31" t="s">
        <v>108</v>
      </c>
      <c r="O1415" s="31" t="s">
        <v>108</v>
      </c>
      <c r="P1415" s="31" t="s">
        <v>108</v>
      </c>
      <c r="Q1415" s="31" t="s">
        <v>108</v>
      </c>
      <c r="R1415" s="31">
        <v>81.48</v>
      </c>
      <c r="S1415" s="31" t="s">
        <v>108</v>
      </c>
    </row>
    <row r="1416" spans="1:19" x14ac:dyDescent="0.35">
      <c r="A1416" s="2">
        <v>34850</v>
      </c>
      <c r="B1416" s="31" t="s">
        <v>108</v>
      </c>
      <c r="C1416" s="31">
        <v>234.25700000000001</v>
      </c>
      <c r="D1416" s="31" t="s">
        <v>108</v>
      </c>
      <c r="E1416" s="31">
        <v>188.3169</v>
      </c>
      <c r="F1416" s="31">
        <v>55.540599999999998</v>
      </c>
      <c r="G1416" s="31">
        <v>155.66759999999999</v>
      </c>
      <c r="H1416" s="31">
        <v>17.245699999999999</v>
      </c>
      <c r="I1416" s="31">
        <v>1486.991</v>
      </c>
      <c r="J1416" s="31">
        <v>2204.4250000000002</v>
      </c>
      <c r="K1416" s="31">
        <v>1110.6479999999999</v>
      </c>
      <c r="L1416" s="31" t="s">
        <v>108</v>
      </c>
      <c r="M1416" s="31" t="s">
        <v>108</v>
      </c>
      <c r="N1416" s="31" t="s">
        <v>108</v>
      </c>
      <c r="O1416" s="31" t="s">
        <v>108</v>
      </c>
      <c r="P1416" s="31" t="s">
        <v>108</v>
      </c>
      <c r="Q1416" s="31" t="s">
        <v>108</v>
      </c>
      <c r="R1416" s="31">
        <v>82.57</v>
      </c>
      <c r="S1416" s="31" t="s">
        <v>108</v>
      </c>
    </row>
    <row r="1417" spans="1:19" x14ac:dyDescent="0.35">
      <c r="A1417" s="2">
        <v>34851</v>
      </c>
      <c r="B1417" s="31" t="s">
        <v>108</v>
      </c>
      <c r="C1417" s="31">
        <v>233.24199999999999</v>
      </c>
      <c r="D1417" s="31" t="s">
        <v>108</v>
      </c>
      <c r="E1417" s="31">
        <v>189.89609999999999</v>
      </c>
      <c r="F1417" s="31">
        <v>55.640900000000002</v>
      </c>
      <c r="G1417" s="31">
        <v>157.67789999999999</v>
      </c>
      <c r="H1417" s="31">
        <v>17.220300000000002</v>
      </c>
      <c r="I1417" s="31">
        <v>1485.64</v>
      </c>
      <c r="J1417" s="31">
        <v>2218.2399999999998</v>
      </c>
      <c r="K1417" s="31">
        <v>1113.9169999999999</v>
      </c>
      <c r="L1417" s="31" t="s">
        <v>108</v>
      </c>
      <c r="M1417" s="31" t="s">
        <v>108</v>
      </c>
      <c r="N1417" s="31" t="s">
        <v>108</v>
      </c>
      <c r="O1417" s="31" t="s">
        <v>108</v>
      </c>
      <c r="P1417" s="31" t="s">
        <v>108</v>
      </c>
      <c r="Q1417" s="31" t="s">
        <v>108</v>
      </c>
      <c r="R1417" s="31">
        <v>82.54</v>
      </c>
      <c r="S1417" s="31" t="s">
        <v>108</v>
      </c>
    </row>
    <row r="1418" spans="1:19" x14ac:dyDescent="0.35">
      <c r="A1418" s="2">
        <v>34852</v>
      </c>
      <c r="B1418" s="31" t="s">
        <v>108</v>
      </c>
      <c r="C1418" s="31">
        <v>237.768</v>
      </c>
      <c r="D1418" s="31" t="s">
        <v>108</v>
      </c>
      <c r="E1418" s="31">
        <v>189.89609999999999</v>
      </c>
      <c r="F1418" s="31">
        <v>55.454599999999999</v>
      </c>
      <c r="G1418" s="31">
        <v>156.87379999999999</v>
      </c>
      <c r="H1418" s="31">
        <v>16.7012</v>
      </c>
      <c r="I1418" s="31">
        <v>1472.59</v>
      </c>
      <c r="J1418" s="31">
        <v>2230.1709999999998</v>
      </c>
      <c r="K1418" s="31">
        <v>1120.4639999999999</v>
      </c>
      <c r="L1418" s="31" t="s">
        <v>108</v>
      </c>
      <c r="M1418" s="31" t="s">
        <v>108</v>
      </c>
      <c r="N1418" s="31" t="s">
        <v>108</v>
      </c>
      <c r="O1418" s="31" t="s">
        <v>108</v>
      </c>
      <c r="P1418" s="31" t="s">
        <v>108</v>
      </c>
      <c r="Q1418" s="31" t="s">
        <v>108</v>
      </c>
      <c r="R1418" s="31">
        <v>82.53</v>
      </c>
      <c r="S1418" s="31" t="s">
        <v>108</v>
      </c>
    </row>
    <row r="1419" spans="1:19" x14ac:dyDescent="0.35">
      <c r="A1419" s="2">
        <v>34855</v>
      </c>
      <c r="B1419" s="31" t="s">
        <v>108</v>
      </c>
      <c r="C1419" s="31">
        <v>241.08500000000001</v>
      </c>
      <c r="D1419" s="31" t="s">
        <v>108</v>
      </c>
      <c r="E1419" s="31">
        <v>190.6199</v>
      </c>
      <c r="F1419" s="31">
        <v>55.554900000000004</v>
      </c>
      <c r="G1419" s="31">
        <v>156.40469999999999</v>
      </c>
      <c r="H1419" s="31">
        <v>16.460599999999999</v>
      </c>
      <c r="I1419" s="31">
        <v>1480.789</v>
      </c>
      <c r="J1419" s="31">
        <v>2232.0549999999998</v>
      </c>
      <c r="K1419" s="31">
        <v>1120.4639999999999</v>
      </c>
      <c r="L1419" s="31" t="s">
        <v>108</v>
      </c>
      <c r="M1419" s="31" t="s">
        <v>108</v>
      </c>
      <c r="N1419" s="31" t="s">
        <v>108</v>
      </c>
      <c r="O1419" s="31" t="s">
        <v>108</v>
      </c>
      <c r="P1419" s="31" t="s">
        <v>108</v>
      </c>
      <c r="Q1419" s="31" t="s">
        <v>108</v>
      </c>
      <c r="R1419" s="31">
        <v>82.38</v>
      </c>
      <c r="S1419" s="31" t="s">
        <v>108</v>
      </c>
    </row>
    <row r="1420" spans="1:19" x14ac:dyDescent="0.35">
      <c r="A1420" s="2">
        <v>34856</v>
      </c>
      <c r="B1420" s="31" t="s">
        <v>108</v>
      </c>
      <c r="C1420" s="31">
        <v>239.524</v>
      </c>
      <c r="D1420" s="31" t="s">
        <v>108</v>
      </c>
      <c r="E1420" s="31">
        <v>188.3169</v>
      </c>
      <c r="F1420" s="31">
        <v>55.569200000000002</v>
      </c>
      <c r="G1420" s="31">
        <v>158.6831</v>
      </c>
      <c r="H1420" s="31">
        <v>16.384599999999999</v>
      </c>
      <c r="I1420" s="31">
        <v>1489.809</v>
      </c>
      <c r="J1420" s="31">
        <v>2229.5430000000001</v>
      </c>
      <c r="K1420" s="31">
        <v>1124.5609999999999</v>
      </c>
      <c r="L1420" s="31" t="s">
        <v>108</v>
      </c>
      <c r="M1420" s="31" t="s">
        <v>108</v>
      </c>
      <c r="N1420" s="31" t="s">
        <v>108</v>
      </c>
      <c r="O1420" s="31" t="s">
        <v>108</v>
      </c>
      <c r="P1420" s="31" t="s">
        <v>108</v>
      </c>
      <c r="Q1420" s="31" t="s">
        <v>108</v>
      </c>
      <c r="R1420" s="31">
        <v>82.55</v>
      </c>
      <c r="S1420" s="31" t="s">
        <v>108</v>
      </c>
    </row>
    <row r="1421" spans="1:19" x14ac:dyDescent="0.35">
      <c r="A1421" s="2">
        <v>34857</v>
      </c>
      <c r="B1421" s="31" t="s">
        <v>108</v>
      </c>
      <c r="C1421" s="31">
        <v>241.006</v>
      </c>
      <c r="D1421" s="31" t="s">
        <v>108</v>
      </c>
      <c r="E1421" s="31">
        <v>188.97489999999999</v>
      </c>
      <c r="F1421" s="31">
        <v>55.812800000000003</v>
      </c>
      <c r="G1421" s="31">
        <v>158.54910000000001</v>
      </c>
      <c r="H1421" s="31">
        <v>16.384599999999999</v>
      </c>
      <c r="I1421" s="31">
        <v>1484.9839999999999</v>
      </c>
      <c r="J1421" s="31">
        <v>2213.8440000000001</v>
      </c>
      <c r="K1421" s="31">
        <v>1119.8720000000001</v>
      </c>
      <c r="L1421" s="31" t="s">
        <v>108</v>
      </c>
      <c r="M1421" s="31" t="s">
        <v>108</v>
      </c>
      <c r="N1421" s="31" t="s">
        <v>108</v>
      </c>
      <c r="O1421" s="31" t="s">
        <v>108</v>
      </c>
      <c r="P1421" s="31" t="s">
        <v>108</v>
      </c>
      <c r="Q1421" s="31" t="s">
        <v>108</v>
      </c>
      <c r="R1421" s="31">
        <v>82.4</v>
      </c>
      <c r="S1421" s="31" t="s">
        <v>108</v>
      </c>
    </row>
    <row r="1422" spans="1:19" x14ac:dyDescent="0.35">
      <c r="A1422" s="2">
        <v>34858</v>
      </c>
      <c r="B1422" s="31" t="s">
        <v>108</v>
      </c>
      <c r="C1422" s="31">
        <v>237.62</v>
      </c>
      <c r="D1422" s="31" t="s">
        <v>108</v>
      </c>
      <c r="E1422" s="31">
        <v>189.0078</v>
      </c>
      <c r="F1422" s="31">
        <v>55.812800000000003</v>
      </c>
      <c r="G1422" s="31">
        <v>158.33600000000001</v>
      </c>
      <c r="H1422" s="31">
        <v>16.3947</v>
      </c>
      <c r="I1422" s="31">
        <v>1476.3240000000001</v>
      </c>
      <c r="J1422" s="31">
        <v>2210.0770000000002</v>
      </c>
      <c r="K1422" s="31">
        <v>1116.3510000000001</v>
      </c>
      <c r="L1422" s="31" t="s">
        <v>108</v>
      </c>
      <c r="M1422" s="31" t="s">
        <v>108</v>
      </c>
      <c r="N1422" s="31" t="s">
        <v>108</v>
      </c>
      <c r="O1422" s="31" t="s">
        <v>108</v>
      </c>
      <c r="P1422" s="31" t="s">
        <v>108</v>
      </c>
      <c r="Q1422" s="31" t="s">
        <v>108</v>
      </c>
      <c r="R1422" s="31">
        <v>82.31</v>
      </c>
      <c r="S1422" s="31" t="s">
        <v>108</v>
      </c>
    </row>
    <row r="1423" spans="1:19" x14ac:dyDescent="0.35">
      <c r="A1423" s="2">
        <v>34859</v>
      </c>
      <c r="B1423" s="31" t="s">
        <v>108</v>
      </c>
      <c r="C1423" s="31">
        <v>237.255</v>
      </c>
      <c r="D1423" s="31" t="s">
        <v>108</v>
      </c>
      <c r="E1423" s="31">
        <v>190.74639999999999</v>
      </c>
      <c r="F1423" s="31">
        <v>56.042099999999998</v>
      </c>
      <c r="G1423" s="31">
        <v>156.9992</v>
      </c>
      <c r="H1423" s="31">
        <v>16.48</v>
      </c>
      <c r="I1423" s="31">
        <v>1478.3040000000001</v>
      </c>
      <c r="J1423" s="31">
        <v>2189.355</v>
      </c>
      <c r="K1423" s="31">
        <v>1103.913</v>
      </c>
      <c r="L1423" s="31" t="s">
        <v>108</v>
      </c>
      <c r="M1423" s="31" t="s">
        <v>108</v>
      </c>
      <c r="N1423" s="31" t="s">
        <v>108</v>
      </c>
      <c r="O1423" s="31" t="s">
        <v>108</v>
      </c>
      <c r="P1423" s="31" t="s">
        <v>108</v>
      </c>
      <c r="Q1423" s="31" t="s">
        <v>108</v>
      </c>
      <c r="R1423" s="31">
        <v>82.18</v>
      </c>
      <c r="S1423" s="31" t="s">
        <v>108</v>
      </c>
    </row>
    <row r="1424" spans="1:19" x14ac:dyDescent="0.35">
      <c r="A1424" s="2">
        <v>34862</v>
      </c>
      <c r="B1424" s="31" t="s">
        <v>108</v>
      </c>
      <c r="C1424" s="31">
        <v>238.75299999999999</v>
      </c>
      <c r="D1424" s="31" t="s">
        <v>108</v>
      </c>
      <c r="E1424" s="31">
        <v>190.79910000000001</v>
      </c>
      <c r="F1424" s="31">
        <v>55.913200000000003</v>
      </c>
      <c r="G1424" s="31">
        <v>153.77719999999999</v>
      </c>
      <c r="H1424" s="31">
        <v>16.260200000000001</v>
      </c>
      <c r="I1424" s="31">
        <v>1474.098</v>
      </c>
      <c r="J1424" s="31">
        <v>2191.239</v>
      </c>
      <c r="K1424" s="31">
        <v>1098.046</v>
      </c>
      <c r="L1424" s="31" t="s">
        <v>108</v>
      </c>
      <c r="M1424" s="31" t="s">
        <v>108</v>
      </c>
      <c r="N1424" s="31" t="s">
        <v>108</v>
      </c>
      <c r="O1424" s="31" t="s">
        <v>108</v>
      </c>
      <c r="P1424" s="31" t="s">
        <v>108</v>
      </c>
      <c r="Q1424" s="31" t="s">
        <v>108</v>
      </c>
      <c r="R1424" s="31">
        <v>82.29</v>
      </c>
      <c r="S1424" s="31" t="s">
        <v>108</v>
      </c>
    </row>
    <row r="1425" spans="1:19" x14ac:dyDescent="0.35">
      <c r="A1425" s="2">
        <v>34863</v>
      </c>
      <c r="B1425" s="31" t="s">
        <v>108</v>
      </c>
      <c r="C1425" s="31">
        <v>238.18700000000001</v>
      </c>
      <c r="D1425" s="31" t="s">
        <v>108</v>
      </c>
      <c r="E1425" s="31">
        <v>189.73079999999999</v>
      </c>
      <c r="F1425" s="31">
        <v>55.798499999999997</v>
      </c>
      <c r="G1425" s="31">
        <v>155.52809999999999</v>
      </c>
      <c r="H1425" s="31">
        <v>16.1783</v>
      </c>
      <c r="I1425" s="31">
        <v>1478.799</v>
      </c>
      <c r="J1425" s="31">
        <v>2222.636</v>
      </c>
      <c r="K1425" s="31">
        <v>1107.0809999999999</v>
      </c>
      <c r="L1425" s="31" t="s">
        <v>108</v>
      </c>
      <c r="M1425" s="31" t="s">
        <v>108</v>
      </c>
      <c r="N1425" s="31" t="s">
        <v>108</v>
      </c>
      <c r="O1425" s="31" t="s">
        <v>108</v>
      </c>
      <c r="P1425" s="31" t="s">
        <v>108</v>
      </c>
      <c r="Q1425" s="31" t="s">
        <v>108</v>
      </c>
      <c r="R1425" s="31">
        <v>82.48</v>
      </c>
      <c r="S1425" s="31" t="s">
        <v>108</v>
      </c>
    </row>
    <row r="1426" spans="1:19" x14ac:dyDescent="0.35">
      <c r="A1426" s="2">
        <v>34864</v>
      </c>
      <c r="B1426" s="31" t="s">
        <v>108</v>
      </c>
      <c r="C1426" s="31">
        <v>241.65</v>
      </c>
      <c r="D1426" s="31" t="s">
        <v>108</v>
      </c>
      <c r="E1426" s="31">
        <v>190.45670000000001</v>
      </c>
      <c r="F1426" s="31">
        <v>55.970500000000001</v>
      </c>
      <c r="G1426" s="31">
        <v>156.8912</v>
      </c>
      <c r="H1426" s="31">
        <v>16.338899999999999</v>
      </c>
      <c r="I1426" s="31">
        <v>1472.8610000000001</v>
      </c>
      <c r="J1426" s="31">
        <v>2220.1239999999998</v>
      </c>
      <c r="K1426" s="31">
        <v>1103.6780000000001</v>
      </c>
      <c r="L1426" s="31" t="s">
        <v>108</v>
      </c>
      <c r="M1426" s="31" t="s">
        <v>108</v>
      </c>
      <c r="N1426" s="31" t="s">
        <v>108</v>
      </c>
      <c r="O1426" s="31" t="s">
        <v>108</v>
      </c>
      <c r="P1426" s="31" t="s">
        <v>108</v>
      </c>
      <c r="Q1426" s="31" t="s">
        <v>108</v>
      </c>
      <c r="R1426" s="31">
        <v>82.01</v>
      </c>
      <c r="S1426" s="31" t="s">
        <v>108</v>
      </c>
    </row>
    <row r="1427" spans="1:19" x14ac:dyDescent="0.35">
      <c r="A1427" s="2">
        <v>34865</v>
      </c>
      <c r="B1427" s="31" t="s">
        <v>108</v>
      </c>
      <c r="C1427" s="31">
        <v>241.12100000000001</v>
      </c>
      <c r="D1427" s="31" t="s">
        <v>108</v>
      </c>
      <c r="E1427" s="31">
        <v>193.09639999999999</v>
      </c>
      <c r="F1427" s="31">
        <v>56.443300000000001</v>
      </c>
      <c r="G1427" s="31">
        <v>158.44909999999999</v>
      </c>
      <c r="H1427" s="31">
        <v>16.474900000000002</v>
      </c>
      <c r="I1427" s="31">
        <v>1468.2829999999999</v>
      </c>
      <c r="J1427" s="31">
        <v>2215.1</v>
      </c>
      <c r="K1427" s="31">
        <v>1103.6780000000001</v>
      </c>
      <c r="L1427" s="31" t="s">
        <v>108</v>
      </c>
      <c r="M1427" s="31" t="s">
        <v>108</v>
      </c>
      <c r="N1427" s="31" t="s">
        <v>108</v>
      </c>
      <c r="O1427" s="31" t="s">
        <v>108</v>
      </c>
      <c r="P1427" s="31" t="s">
        <v>108</v>
      </c>
      <c r="Q1427" s="31" t="s">
        <v>108</v>
      </c>
      <c r="R1427" s="31">
        <v>82.41</v>
      </c>
      <c r="S1427" s="31" t="s">
        <v>108</v>
      </c>
    </row>
    <row r="1428" spans="1:19" x14ac:dyDescent="0.35">
      <c r="A1428" s="2">
        <v>34866</v>
      </c>
      <c r="B1428" s="31" t="s">
        <v>108</v>
      </c>
      <c r="C1428" s="31">
        <v>239.98</v>
      </c>
      <c r="D1428" s="31" t="s">
        <v>108</v>
      </c>
      <c r="E1428" s="31">
        <v>197.12200000000001</v>
      </c>
      <c r="F1428" s="31">
        <v>56.2714</v>
      </c>
      <c r="G1428" s="31">
        <v>157.34559999999999</v>
      </c>
      <c r="H1428" s="31">
        <v>16.623200000000001</v>
      </c>
      <c r="I1428" s="31">
        <v>1471.0050000000001</v>
      </c>
      <c r="J1428" s="31">
        <v>2211.9609999999998</v>
      </c>
      <c r="K1428" s="31">
        <v>1100.51</v>
      </c>
      <c r="L1428" s="31" t="s">
        <v>108</v>
      </c>
      <c r="M1428" s="31" t="s">
        <v>108</v>
      </c>
      <c r="N1428" s="31" t="s">
        <v>108</v>
      </c>
      <c r="O1428" s="31" t="s">
        <v>108</v>
      </c>
      <c r="P1428" s="31" t="s">
        <v>108</v>
      </c>
      <c r="Q1428" s="31" t="s">
        <v>108</v>
      </c>
      <c r="R1428" s="31">
        <v>82.12</v>
      </c>
      <c r="S1428" s="31" t="s">
        <v>108</v>
      </c>
    </row>
    <row r="1429" spans="1:19" x14ac:dyDescent="0.35">
      <c r="A1429" s="2">
        <v>34869</v>
      </c>
      <c r="B1429" s="31" t="s">
        <v>108</v>
      </c>
      <c r="C1429" s="31">
        <v>234.52</v>
      </c>
      <c r="D1429" s="31" t="s">
        <v>108</v>
      </c>
      <c r="E1429" s="31">
        <v>197.386</v>
      </c>
      <c r="F1429" s="31">
        <v>56.4863</v>
      </c>
      <c r="G1429" s="31">
        <v>162.66829999999999</v>
      </c>
      <c r="H1429" s="31">
        <v>16.400700000000001</v>
      </c>
      <c r="I1429" s="31">
        <v>1477.5609999999999</v>
      </c>
      <c r="J1429" s="31">
        <v>2223.2640000000001</v>
      </c>
      <c r="K1429" s="31">
        <v>1107.5509999999999</v>
      </c>
      <c r="L1429" s="31" t="s">
        <v>108</v>
      </c>
      <c r="M1429" s="31" t="s">
        <v>108</v>
      </c>
      <c r="N1429" s="31" t="s">
        <v>108</v>
      </c>
      <c r="O1429" s="31" t="s">
        <v>108</v>
      </c>
      <c r="P1429" s="31" t="s">
        <v>108</v>
      </c>
      <c r="Q1429" s="31" t="s">
        <v>108</v>
      </c>
      <c r="R1429" s="31">
        <v>82.17</v>
      </c>
      <c r="S1429" s="31" t="s">
        <v>108</v>
      </c>
    </row>
    <row r="1430" spans="1:19" x14ac:dyDescent="0.35">
      <c r="A1430" s="2">
        <v>34870</v>
      </c>
      <c r="B1430" s="31" t="s">
        <v>108</v>
      </c>
      <c r="C1430" s="31">
        <v>236.06800000000001</v>
      </c>
      <c r="D1430" s="31" t="s">
        <v>108</v>
      </c>
      <c r="E1430" s="31">
        <v>199.2338</v>
      </c>
      <c r="F1430" s="31">
        <v>56.371699999999997</v>
      </c>
      <c r="G1430" s="31">
        <v>162.66829999999999</v>
      </c>
      <c r="H1430" s="31">
        <v>16.326599999999999</v>
      </c>
      <c r="I1430" s="31">
        <v>1478.4269999999999</v>
      </c>
      <c r="J1430" s="31">
        <v>2218.2399999999998</v>
      </c>
      <c r="K1430" s="31">
        <v>1109.194</v>
      </c>
      <c r="L1430" s="31" t="s">
        <v>108</v>
      </c>
      <c r="M1430" s="31" t="s">
        <v>108</v>
      </c>
      <c r="N1430" s="31" t="s">
        <v>108</v>
      </c>
      <c r="O1430" s="31" t="s">
        <v>108</v>
      </c>
      <c r="P1430" s="31" t="s">
        <v>108</v>
      </c>
      <c r="Q1430" s="31" t="s">
        <v>108</v>
      </c>
      <c r="R1430" s="31">
        <v>81.8</v>
      </c>
      <c r="S1430" s="31" t="s">
        <v>108</v>
      </c>
    </row>
    <row r="1431" spans="1:19" x14ac:dyDescent="0.35">
      <c r="A1431" s="2">
        <v>34871</v>
      </c>
      <c r="B1431" s="31" t="s">
        <v>108</v>
      </c>
      <c r="C1431" s="31">
        <v>227.71600000000001</v>
      </c>
      <c r="D1431" s="31" t="s">
        <v>108</v>
      </c>
      <c r="E1431" s="31">
        <v>199.49780000000001</v>
      </c>
      <c r="F1431" s="31">
        <v>56.242699999999999</v>
      </c>
      <c r="G1431" s="31">
        <v>162.34370000000001</v>
      </c>
      <c r="H1431" s="31">
        <v>16.6355</v>
      </c>
      <c r="I1431" s="31">
        <v>1488.077</v>
      </c>
      <c r="J1431" s="31">
        <v>2222.636</v>
      </c>
      <c r="K1431" s="31">
        <v>1107.0809999999999</v>
      </c>
      <c r="L1431" s="31" t="s">
        <v>108</v>
      </c>
      <c r="M1431" s="31" t="s">
        <v>108</v>
      </c>
      <c r="N1431" s="31" t="s">
        <v>108</v>
      </c>
      <c r="O1431" s="31" t="s">
        <v>108</v>
      </c>
      <c r="P1431" s="31" t="s">
        <v>108</v>
      </c>
      <c r="Q1431" s="31" t="s">
        <v>108</v>
      </c>
      <c r="R1431" s="31">
        <v>81.5</v>
      </c>
      <c r="S1431" s="31" t="s">
        <v>108</v>
      </c>
    </row>
    <row r="1432" spans="1:19" x14ac:dyDescent="0.35">
      <c r="A1432" s="2">
        <v>34872</v>
      </c>
      <c r="B1432" s="31" t="s">
        <v>108</v>
      </c>
      <c r="C1432" s="31">
        <v>225.434</v>
      </c>
      <c r="D1432" s="31" t="s">
        <v>108</v>
      </c>
      <c r="E1432" s="31">
        <v>201.41159999999999</v>
      </c>
      <c r="F1432" s="31">
        <v>56.156799999999997</v>
      </c>
      <c r="G1432" s="31">
        <v>160.98060000000001</v>
      </c>
      <c r="H1432" s="31">
        <v>16.462499999999999</v>
      </c>
      <c r="I1432" s="31">
        <v>1497.355</v>
      </c>
      <c r="J1432" s="31">
        <v>2235.194</v>
      </c>
      <c r="K1432" s="31">
        <v>1112.9490000000001</v>
      </c>
      <c r="L1432" s="31" t="s">
        <v>108</v>
      </c>
      <c r="M1432" s="31" t="s">
        <v>108</v>
      </c>
      <c r="N1432" s="31" t="s">
        <v>108</v>
      </c>
      <c r="O1432" s="31" t="s">
        <v>108</v>
      </c>
      <c r="P1432" s="31" t="s">
        <v>108</v>
      </c>
      <c r="Q1432" s="31" t="s">
        <v>108</v>
      </c>
      <c r="R1432" s="31">
        <v>82.04</v>
      </c>
      <c r="S1432" s="31" t="s">
        <v>108</v>
      </c>
    </row>
    <row r="1433" spans="1:19" x14ac:dyDescent="0.35">
      <c r="A1433" s="2">
        <v>34873</v>
      </c>
      <c r="B1433" s="31" t="s">
        <v>108</v>
      </c>
      <c r="C1433" s="31">
        <v>221.768</v>
      </c>
      <c r="D1433" s="31" t="s">
        <v>108</v>
      </c>
      <c r="E1433" s="31">
        <v>200.7517</v>
      </c>
      <c r="F1433" s="31">
        <v>56.185400000000001</v>
      </c>
      <c r="G1433" s="31">
        <v>160.91569999999999</v>
      </c>
      <c r="H1433" s="31">
        <v>16.512</v>
      </c>
      <c r="I1433" s="31">
        <v>1501.066</v>
      </c>
      <c r="J1433" s="31">
        <v>2230.799</v>
      </c>
      <c r="K1433" s="31">
        <v>1102.5050000000001</v>
      </c>
      <c r="L1433" s="31" t="s">
        <v>108</v>
      </c>
      <c r="M1433" s="31" t="s">
        <v>108</v>
      </c>
      <c r="N1433" s="31" t="s">
        <v>108</v>
      </c>
      <c r="O1433" s="31" t="s">
        <v>108</v>
      </c>
      <c r="P1433" s="31" t="s">
        <v>108</v>
      </c>
      <c r="Q1433" s="31" t="s">
        <v>108</v>
      </c>
      <c r="R1433" s="31">
        <v>81.430000000000007</v>
      </c>
      <c r="S1433" s="31" t="s">
        <v>108</v>
      </c>
    </row>
    <row r="1434" spans="1:19" x14ac:dyDescent="0.35">
      <c r="A1434" s="2">
        <v>34876</v>
      </c>
      <c r="B1434" s="31" t="s">
        <v>108</v>
      </c>
      <c r="C1434" s="31">
        <v>222.33799999999999</v>
      </c>
      <c r="D1434" s="31" t="s">
        <v>108</v>
      </c>
      <c r="E1434" s="31">
        <v>200.94970000000001</v>
      </c>
      <c r="F1434" s="31">
        <v>56.142400000000002</v>
      </c>
      <c r="G1434" s="31">
        <v>155.0737</v>
      </c>
      <c r="H1434" s="31">
        <v>16.3142</v>
      </c>
      <c r="I1434" s="31">
        <v>1501.6849999999999</v>
      </c>
      <c r="J1434" s="31">
        <v>2224.5189999999998</v>
      </c>
      <c r="K1434" s="31">
        <v>1098.3979999999999</v>
      </c>
      <c r="L1434" s="31" t="s">
        <v>108</v>
      </c>
      <c r="M1434" s="31" t="s">
        <v>108</v>
      </c>
      <c r="N1434" s="31" t="s">
        <v>108</v>
      </c>
      <c r="O1434" s="31" t="s">
        <v>108</v>
      </c>
      <c r="P1434" s="31" t="s">
        <v>108</v>
      </c>
      <c r="Q1434" s="31" t="s">
        <v>108</v>
      </c>
      <c r="R1434" s="31">
        <v>81.709999999999994</v>
      </c>
      <c r="S1434" s="31" t="s">
        <v>108</v>
      </c>
    </row>
    <row r="1435" spans="1:19" x14ac:dyDescent="0.35">
      <c r="A1435" s="2">
        <v>34877</v>
      </c>
      <c r="B1435" s="31" t="s">
        <v>108</v>
      </c>
      <c r="C1435" s="31">
        <v>225.51599999999999</v>
      </c>
      <c r="D1435" s="31" t="s">
        <v>108</v>
      </c>
      <c r="E1435" s="31">
        <v>197.65</v>
      </c>
      <c r="F1435" s="31">
        <v>56.027799999999999</v>
      </c>
      <c r="G1435" s="31">
        <v>156.1123</v>
      </c>
      <c r="H1435" s="31">
        <v>16.141200000000001</v>
      </c>
      <c r="I1435" s="31">
        <v>1502.922</v>
      </c>
      <c r="J1435" s="31">
        <v>2218.8679999999999</v>
      </c>
      <c r="K1435" s="31">
        <v>1101.3320000000001</v>
      </c>
      <c r="L1435" s="31" t="s">
        <v>108</v>
      </c>
      <c r="M1435" s="31" t="s">
        <v>108</v>
      </c>
      <c r="N1435" s="31" t="s">
        <v>108</v>
      </c>
      <c r="O1435" s="31" t="s">
        <v>108</v>
      </c>
      <c r="P1435" s="31" t="s">
        <v>108</v>
      </c>
      <c r="Q1435" s="31" t="s">
        <v>108</v>
      </c>
      <c r="R1435" s="31">
        <v>81.56</v>
      </c>
      <c r="S1435" s="31" t="s">
        <v>108</v>
      </c>
    </row>
    <row r="1436" spans="1:19" x14ac:dyDescent="0.35">
      <c r="A1436" s="2">
        <v>34878</v>
      </c>
      <c r="B1436" s="31" t="s">
        <v>108</v>
      </c>
      <c r="C1436" s="31">
        <v>231.34200000000001</v>
      </c>
      <c r="D1436" s="31" t="s">
        <v>108</v>
      </c>
      <c r="E1436" s="31">
        <v>197.71600000000001</v>
      </c>
      <c r="F1436" s="31">
        <v>55.712600000000002</v>
      </c>
      <c r="G1436" s="31">
        <v>156.9562</v>
      </c>
      <c r="H1436" s="31">
        <v>16.104099999999999</v>
      </c>
      <c r="I1436" s="31">
        <v>1497.355</v>
      </c>
      <c r="J1436" s="31">
        <v>2225.7750000000001</v>
      </c>
      <c r="K1436" s="31">
        <v>1100.8620000000001</v>
      </c>
      <c r="L1436" s="31" t="s">
        <v>108</v>
      </c>
      <c r="M1436" s="31" t="s">
        <v>108</v>
      </c>
      <c r="N1436" s="31" t="s">
        <v>108</v>
      </c>
      <c r="O1436" s="31" t="s">
        <v>108</v>
      </c>
      <c r="P1436" s="31" t="s">
        <v>108</v>
      </c>
      <c r="Q1436" s="31" t="s">
        <v>108</v>
      </c>
      <c r="R1436" s="31">
        <v>82.3</v>
      </c>
      <c r="S1436" s="31" t="s">
        <v>108</v>
      </c>
    </row>
    <row r="1437" spans="1:19" x14ac:dyDescent="0.35">
      <c r="A1437" s="2">
        <v>34879</v>
      </c>
      <c r="B1437" s="31" t="s">
        <v>108</v>
      </c>
      <c r="C1437" s="31">
        <v>226.494</v>
      </c>
      <c r="D1437" s="31" t="s">
        <v>108</v>
      </c>
      <c r="E1437" s="31">
        <v>198.04599999999999</v>
      </c>
      <c r="F1437" s="31">
        <v>55.798499999999997</v>
      </c>
      <c r="G1437" s="31">
        <v>155.52809999999999</v>
      </c>
      <c r="H1437" s="31">
        <v>16.264800000000001</v>
      </c>
      <c r="I1437" s="31">
        <v>1505.2719999999999</v>
      </c>
      <c r="J1437" s="31">
        <v>2202.5419999999999</v>
      </c>
      <c r="K1437" s="31">
        <v>1093</v>
      </c>
      <c r="L1437" s="31" t="s">
        <v>108</v>
      </c>
      <c r="M1437" s="31" t="s">
        <v>108</v>
      </c>
      <c r="N1437" s="31" t="s">
        <v>108</v>
      </c>
      <c r="O1437" s="31" t="s">
        <v>108</v>
      </c>
      <c r="P1437" s="31" t="s">
        <v>108</v>
      </c>
      <c r="Q1437" s="31" t="s">
        <v>108</v>
      </c>
      <c r="R1437" s="31">
        <v>81.459999999999994</v>
      </c>
      <c r="S1437" s="31" t="s">
        <v>108</v>
      </c>
    </row>
    <row r="1438" spans="1:19" x14ac:dyDescent="0.35">
      <c r="A1438" s="2">
        <v>34880</v>
      </c>
      <c r="B1438" s="31" t="s">
        <v>108</v>
      </c>
      <c r="C1438" s="31">
        <v>224.49700000000001</v>
      </c>
      <c r="D1438" s="31" t="s">
        <v>108</v>
      </c>
      <c r="E1438" s="31">
        <v>198.57390000000001</v>
      </c>
      <c r="F1438" s="31">
        <v>55.253999999999998</v>
      </c>
      <c r="G1438" s="31">
        <v>154.48949999999999</v>
      </c>
      <c r="H1438" s="31">
        <v>15.931100000000001</v>
      </c>
      <c r="I1438" s="31">
        <v>1497.1079999999999</v>
      </c>
      <c r="J1438" s="31">
        <v>2211.3330000000001</v>
      </c>
      <c r="K1438" s="31">
        <v>1089.7149999999999</v>
      </c>
      <c r="L1438" s="31" t="s">
        <v>108</v>
      </c>
      <c r="M1438" s="31" t="s">
        <v>108</v>
      </c>
      <c r="N1438" s="31" t="s">
        <v>108</v>
      </c>
      <c r="O1438" s="31" t="s">
        <v>108</v>
      </c>
      <c r="P1438" s="31" t="s">
        <v>108</v>
      </c>
      <c r="Q1438" s="31" t="s">
        <v>108</v>
      </c>
      <c r="R1438" s="31">
        <v>81.58</v>
      </c>
      <c r="S1438" s="31" t="s">
        <v>108</v>
      </c>
    </row>
    <row r="1439" spans="1:19" x14ac:dyDescent="0.35">
      <c r="A1439" s="2">
        <v>34883</v>
      </c>
      <c r="B1439" s="31" t="s">
        <v>108</v>
      </c>
      <c r="C1439" s="31">
        <v>224.49700000000001</v>
      </c>
      <c r="D1439" s="31" t="s">
        <v>108</v>
      </c>
      <c r="E1439" s="31">
        <v>199.69579999999999</v>
      </c>
      <c r="F1439" s="31">
        <v>55.253999999999998</v>
      </c>
      <c r="G1439" s="31">
        <v>156.95609999999999</v>
      </c>
      <c r="H1439" s="31">
        <v>15.931100000000001</v>
      </c>
      <c r="I1439" s="31">
        <v>1503.2929999999999</v>
      </c>
      <c r="J1439" s="31">
        <v>2211.9609999999998</v>
      </c>
      <c r="K1439" s="31">
        <v>1090.8879999999999</v>
      </c>
      <c r="L1439" s="31" t="s">
        <v>108</v>
      </c>
      <c r="M1439" s="31" t="s">
        <v>108</v>
      </c>
      <c r="N1439" s="31" t="s">
        <v>108</v>
      </c>
      <c r="O1439" s="31" t="s">
        <v>108</v>
      </c>
      <c r="P1439" s="31" t="s">
        <v>108</v>
      </c>
      <c r="Q1439" s="31" t="s">
        <v>108</v>
      </c>
      <c r="R1439" s="31">
        <v>81.569999999999993</v>
      </c>
      <c r="S1439" s="31" t="s">
        <v>108</v>
      </c>
    </row>
    <row r="1440" spans="1:19" x14ac:dyDescent="0.35">
      <c r="A1440" s="2">
        <v>34884</v>
      </c>
      <c r="B1440" s="31" t="s">
        <v>108</v>
      </c>
      <c r="C1440" s="31">
        <v>224.49700000000001</v>
      </c>
      <c r="D1440" s="31" t="s">
        <v>108</v>
      </c>
      <c r="E1440" s="31">
        <v>199.69579999999999</v>
      </c>
      <c r="F1440" s="31">
        <v>55.253999999999998</v>
      </c>
      <c r="G1440" s="31">
        <v>156.95609999999999</v>
      </c>
      <c r="H1440" s="31">
        <v>15.931100000000001</v>
      </c>
      <c r="I1440" s="31">
        <v>1504.654</v>
      </c>
      <c r="J1440" s="31">
        <v>2211.9609999999998</v>
      </c>
      <c r="K1440" s="31">
        <v>1093.587</v>
      </c>
      <c r="L1440" s="31" t="s">
        <v>108</v>
      </c>
      <c r="M1440" s="31" t="s">
        <v>108</v>
      </c>
      <c r="N1440" s="31" t="s">
        <v>108</v>
      </c>
      <c r="O1440" s="31" t="s">
        <v>108</v>
      </c>
      <c r="P1440" s="31" t="s">
        <v>108</v>
      </c>
      <c r="Q1440" s="31" t="s">
        <v>108</v>
      </c>
      <c r="R1440" s="31">
        <v>81.459999999999994</v>
      </c>
      <c r="S1440" s="31" t="s">
        <v>108</v>
      </c>
    </row>
    <row r="1441" spans="1:19" x14ac:dyDescent="0.35">
      <c r="A1441" s="2">
        <v>34885</v>
      </c>
      <c r="B1441" s="31" t="s">
        <v>108</v>
      </c>
      <c r="C1441" s="31">
        <v>221.523</v>
      </c>
      <c r="D1441" s="31" t="s">
        <v>108</v>
      </c>
      <c r="E1441" s="31">
        <v>199.69579999999999</v>
      </c>
      <c r="F1441" s="31">
        <v>55.1967</v>
      </c>
      <c r="G1441" s="31">
        <v>159.22800000000001</v>
      </c>
      <c r="H1441" s="31">
        <v>16.042300000000001</v>
      </c>
      <c r="I1441" s="31">
        <v>1509.6020000000001</v>
      </c>
      <c r="J1441" s="31">
        <v>2215.1</v>
      </c>
      <c r="K1441" s="31">
        <v>1101.9179999999999</v>
      </c>
      <c r="L1441" s="31" t="s">
        <v>108</v>
      </c>
      <c r="M1441" s="31" t="s">
        <v>108</v>
      </c>
      <c r="N1441" s="31" t="s">
        <v>108</v>
      </c>
      <c r="O1441" s="31" t="s">
        <v>108</v>
      </c>
      <c r="P1441" s="31" t="s">
        <v>108</v>
      </c>
      <c r="Q1441" s="31" t="s">
        <v>108</v>
      </c>
      <c r="R1441" s="31">
        <v>81.38</v>
      </c>
      <c r="S1441" s="31" t="s">
        <v>108</v>
      </c>
    </row>
    <row r="1442" spans="1:19" x14ac:dyDescent="0.35">
      <c r="A1442" s="2">
        <v>34886</v>
      </c>
      <c r="B1442" s="31" t="s">
        <v>108</v>
      </c>
      <c r="C1442" s="31">
        <v>223.03100000000001</v>
      </c>
      <c r="D1442" s="31" t="s">
        <v>108</v>
      </c>
      <c r="E1442" s="31">
        <v>198.4419</v>
      </c>
      <c r="F1442" s="31">
        <v>55.1967</v>
      </c>
      <c r="G1442" s="31">
        <v>161.4999</v>
      </c>
      <c r="H1442" s="31">
        <v>15.7333</v>
      </c>
      <c r="I1442" s="31">
        <v>1505.2719999999999</v>
      </c>
      <c r="J1442" s="31">
        <v>2238.3339999999998</v>
      </c>
      <c r="K1442" s="31">
        <v>1096.873</v>
      </c>
      <c r="L1442" s="31" t="s">
        <v>108</v>
      </c>
      <c r="M1442" s="31" t="s">
        <v>108</v>
      </c>
      <c r="N1442" s="31" t="s">
        <v>108</v>
      </c>
      <c r="O1442" s="31" t="s">
        <v>108</v>
      </c>
      <c r="P1442" s="31" t="s">
        <v>108</v>
      </c>
      <c r="Q1442" s="31" t="s">
        <v>108</v>
      </c>
      <c r="R1442" s="31">
        <v>81.33</v>
      </c>
      <c r="S1442" s="31" t="s">
        <v>108</v>
      </c>
    </row>
    <row r="1443" spans="1:19" x14ac:dyDescent="0.35">
      <c r="A1443" s="2">
        <v>34887</v>
      </c>
      <c r="B1443" s="31" t="s">
        <v>108</v>
      </c>
      <c r="C1443" s="31">
        <v>219.20099999999999</v>
      </c>
      <c r="D1443" s="31" t="s">
        <v>108</v>
      </c>
      <c r="E1443" s="31">
        <v>199.9597</v>
      </c>
      <c r="F1443" s="31">
        <v>55.4116</v>
      </c>
      <c r="G1443" s="31">
        <v>160.46129999999999</v>
      </c>
      <c r="H1443" s="31">
        <v>15.461399999999999</v>
      </c>
      <c r="I1443" s="31">
        <v>1518.386</v>
      </c>
      <c r="J1443" s="31">
        <v>2238.3339999999998</v>
      </c>
      <c r="K1443" s="31">
        <v>1107.903</v>
      </c>
      <c r="L1443" s="31" t="s">
        <v>108</v>
      </c>
      <c r="M1443" s="31" t="s">
        <v>108</v>
      </c>
      <c r="N1443" s="31" t="s">
        <v>108</v>
      </c>
      <c r="O1443" s="31" t="s">
        <v>108</v>
      </c>
      <c r="P1443" s="31" t="s">
        <v>108</v>
      </c>
      <c r="Q1443" s="31" t="s">
        <v>108</v>
      </c>
      <c r="R1443" s="31">
        <v>81.86</v>
      </c>
      <c r="S1443" s="31" t="s">
        <v>108</v>
      </c>
    </row>
    <row r="1444" spans="1:19" x14ac:dyDescent="0.35">
      <c r="A1444" s="2">
        <v>34890</v>
      </c>
      <c r="B1444" s="31" t="s">
        <v>108</v>
      </c>
      <c r="C1444" s="31">
        <v>223.03100000000001</v>
      </c>
      <c r="D1444" s="31" t="s">
        <v>108</v>
      </c>
      <c r="E1444" s="31">
        <v>202.13749999999999</v>
      </c>
      <c r="F1444" s="31">
        <v>55.397300000000001</v>
      </c>
      <c r="G1444" s="31">
        <v>160.13669999999999</v>
      </c>
      <c r="H1444" s="31">
        <v>15.0288</v>
      </c>
      <c r="I1444" s="31">
        <v>1506.0150000000001</v>
      </c>
      <c r="J1444" s="31">
        <v>2238.962</v>
      </c>
      <c r="K1444" s="31">
        <v>1111.6579999999999</v>
      </c>
      <c r="L1444" s="31" t="s">
        <v>108</v>
      </c>
      <c r="M1444" s="31" t="s">
        <v>108</v>
      </c>
      <c r="N1444" s="31" t="s">
        <v>108</v>
      </c>
      <c r="O1444" s="31" t="s">
        <v>108</v>
      </c>
      <c r="P1444" s="31" t="s">
        <v>108</v>
      </c>
      <c r="Q1444" s="31" t="s">
        <v>108</v>
      </c>
      <c r="R1444" s="31">
        <v>81.89</v>
      </c>
      <c r="S1444" s="31" t="s">
        <v>108</v>
      </c>
    </row>
    <row r="1445" spans="1:19" x14ac:dyDescent="0.35">
      <c r="A1445" s="2">
        <v>34891</v>
      </c>
      <c r="B1445" s="31" t="s">
        <v>108</v>
      </c>
      <c r="C1445" s="31">
        <v>220.922</v>
      </c>
      <c r="D1445" s="31" t="s">
        <v>108</v>
      </c>
      <c r="E1445" s="31">
        <v>204.04320000000001</v>
      </c>
      <c r="F1445" s="31">
        <v>55.4116</v>
      </c>
      <c r="G1445" s="31">
        <v>160.85069999999999</v>
      </c>
      <c r="H1445" s="31">
        <v>15.276</v>
      </c>
      <c r="I1445" s="31">
        <v>1500.4480000000001</v>
      </c>
      <c r="J1445" s="31">
        <v>2229.5430000000001</v>
      </c>
      <c r="K1445" s="31">
        <v>1109.194</v>
      </c>
      <c r="L1445" s="31" t="s">
        <v>108</v>
      </c>
      <c r="M1445" s="31" t="s">
        <v>108</v>
      </c>
      <c r="N1445" s="31" t="s">
        <v>108</v>
      </c>
      <c r="O1445" s="31" t="s">
        <v>108</v>
      </c>
      <c r="P1445" s="31" t="s">
        <v>108</v>
      </c>
      <c r="Q1445" s="31" t="s">
        <v>108</v>
      </c>
      <c r="R1445" s="31">
        <v>82.32</v>
      </c>
      <c r="S1445" s="31" t="s">
        <v>108</v>
      </c>
    </row>
    <row r="1446" spans="1:19" x14ac:dyDescent="0.35">
      <c r="A1446" s="2">
        <v>34892</v>
      </c>
      <c r="B1446" s="31" t="s">
        <v>108</v>
      </c>
      <c r="C1446" s="31">
        <v>223.60599999999999</v>
      </c>
      <c r="D1446" s="31" t="s">
        <v>108</v>
      </c>
      <c r="E1446" s="31">
        <v>206.15450000000001</v>
      </c>
      <c r="F1446" s="31">
        <v>55.915500000000002</v>
      </c>
      <c r="G1446" s="31">
        <v>162.99279999999999</v>
      </c>
      <c r="H1446" s="31">
        <v>15.103</v>
      </c>
      <c r="I1446" s="31">
        <v>1496.7370000000001</v>
      </c>
      <c r="J1446" s="31">
        <v>2232.0549999999998</v>
      </c>
      <c r="K1446" s="31">
        <v>1110.0150000000001</v>
      </c>
      <c r="L1446" s="31" t="s">
        <v>108</v>
      </c>
      <c r="M1446" s="31" t="s">
        <v>108</v>
      </c>
      <c r="N1446" s="31" t="s">
        <v>108</v>
      </c>
      <c r="O1446" s="31" t="s">
        <v>108</v>
      </c>
      <c r="P1446" s="31" t="s">
        <v>108</v>
      </c>
      <c r="Q1446" s="31" t="s">
        <v>108</v>
      </c>
      <c r="R1446" s="31">
        <v>82.29</v>
      </c>
      <c r="S1446" s="31" t="s">
        <v>108</v>
      </c>
    </row>
    <row r="1447" spans="1:19" x14ac:dyDescent="0.35">
      <c r="A1447" s="2">
        <v>34893</v>
      </c>
      <c r="B1447" s="31" t="s">
        <v>108</v>
      </c>
      <c r="C1447" s="31">
        <v>221.50899999999999</v>
      </c>
      <c r="D1447" s="31" t="s">
        <v>108</v>
      </c>
      <c r="E1447" s="31">
        <v>205.71459999999999</v>
      </c>
      <c r="F1447" s="31">
        <v>55.793500000000002</v>
      </c>
      <c r="G1447" s="31">
        <v>162.60329999999999</v>
      </c>
      <c r="H1447" s="31">
        <v>15.1401</v>
      </c>
      <c r="I1447" s="31">
        <v>1494.8810000000001</v>
      </c>
      <c r="J1447" s="31">
        <v>2231.4270000000001</v>
      </c>
      <c r="K1447" s="31">
        <v>1107.7850000000001</v>
      </c>
      <c r="L1447" s="31" t="s">
        <v>108</v>
      </c>
      <c r="M1447" s="31" t="s">
        <v>108</v>
      </c>
      <c r="N1447" s="31" t="s">
        <v>108</v>
      </c>
      <c r="O1447" s="31" t="s">
        <v>108</v>
      </c>
      <c r="P1447" s="31" t="s">
        <v>108</v>
      </c>
      <c r="Q1447" s="31" t="s">
        <v>108</v>
      </c>
      <c r="R1447" s="31">
        <v>81.87</v>
      </c>
      <c r="S1447" s="31" t="s">
        <v>108</v>
      </c>
    </row>
    <row r="1448" spans="1:19" x14ac:dyDescent="0.35">
      <c r="A1448" s="2">
        <v>34894</v>
      </c>
      <c r="B1448" s="31" t="s">
        <v>108</v>
      </c>
      <c r="C1448" s="31">
        <v>222.47300000000001</v>
      </c>
      <c r="D1448" s="31" t="s">
        <v>108</v>
      </c>
      <c r="E1448" s="31">
        <v>206.15639999999999</v>
      </c>
      <c r="F1448" s="31">
        <v>55.832999999999998</v>
      </c>
      <c r="G1448" s="31">
        <v>163.8366</v>
      </c>
      <c r="H1448" s="31">
        <v>15.362500000000001</v>
      </c>
      <c r="I1448" s="31">
        <v>1481.2729999999999</v>
      </c>
      <c r="J1448" s="31">
        <v>2222.0079999999998</v>
      </c>
      <c r="K1448" s="31">
        <v>1106.26</v>
      </c>
      <c r="L1448" s="31" t="s">
        <v>108</v>
      </c>
      <c r="M1448" s="31" t="s">
        <v>108</v>
      </c>
      <c r="N1448" s="31" t="s">
        <v>108</v>
      </c>
      <c r="O1448" s="31" t="s">
        <v>108</v>
      </c>
      <c r="P1448" s="31" t="s">
        <v>108</v>
      </c>
      <c r="Q1448" s="31" t="s">
        <v>108</v>
      </c>
      <c r="R1448" s="31">
        <v>81.91</v>
      </c>
      <c r="S1448" s="31" t="s">
        <v>108</v>
      </c>
    </row>
    <row r="1449" spans="1:19" x14ac:dyDescent="0.35">
      <c r="A1449" s="2">
        <v>34897</v>
      </c>
      <c r="B1449" s="31" t="s">
        <v>108</v>
      </c>
      <c r="C1449" s="31">
        <v>220.869</v>
      </c>
      <c r="D1449" s="31" t="s">
        <v>108</v>
      </c>
      <c r="E1449" s="31">
        <v>206.35810000000001</v>
      </c>
      <c r="F1449" s="31">
        <v>55.889400000000002</v>
      </c>
      <c r="G1449" s="31">
        <v>170.06809999999999</v>
      </c>
      <c r="H1449" s="31">
        <v>15.3749</v>
      </c>
      <c r="I1449" s="31">
        <v>1484.366</v>
      </c>
      <c r="J1449" s="31">
        <v>2209.4490000000001</v>
      </c>
      <c r="K1449" s="31">
        <v>1107.0809999999999</v>
      </c>
      <c r="L1449" s="31" t="s">
        <v>108</v>
      </c>
      <c r="M1449" s="31" t="s">
        <v>108</v>
      </c>
      <c r="N1449" s="31" t="s">
        <v>108</v>
      </c>
      <c r="O1449" s="31" t="s">
        <v>108</v>
      </c>
      <c r="P1449" s="31" t="s">
        <v>108</v>
      </c>
      <c r="Q1449" s="31" t="s">
        <v>108</v>
      </c>
      <c r="R1449" s="31">
        <v>82.16</v>
      </c>
      <c r="S1449" s="31" t="s">
        <v>108</v>
      </c>
    </row>
    <row r="1450" spans="1:19" x14ac:dyDescent="0.35">
      <c r="A1450" s="2">
        <v>34898</v>
      </c>
      <c r="B1450" s="31" t="s">
        <v>108</v>
      </c>
      <c r="C1450" s="31">
        <v>221.333</v>
      </c>
      <c r="D1450" s="31" t="s">
        <v>108</v>
      </c>
      <c r="E1450" s="31">
        <v>205.88740000000001</v>
      </c>
      <c r="F1450" s="31">
        <v>55.9176</v>
      </c>
      <c r="G1450" s="31">
        <v>168.4453</v>
      </c>
      <c r="H1450" s="31">
        <v>15.646800000000001</v>
      </c>
      <c r="I1450" s="31">
        <v>1482.51</v>
      </c>
      <c r="J1450" s="31">
        <v>2203.17</v>
      </c>
      <c r="K1450" s="31">
        <v>1105.7909999999999</v>
      </c>
      <c r="L1450" s="31" t="s">
        <v>108</v>
      </c>
      <c r="M1450" s="31" t="s">
        <v>108</v>
      </c>
      <c r="N1450" s="31" t="s">
        <v>108</v>
      </c>
      <c r="O1450" s="31" t="s">
        <v>108</v>
      </c>
      <c r="P1450" s="31" t="s">
        <v>108</v>
      </c>
      <c r="Q1450" s="31" t="s">
        <v>108</v>
      </c>
      <c r="R1450" s="31">
        <v>81.87</v>
      </c>
      <c r="S1450" s="31" t="s">
        <v>108</v>
      </c>
    </row>
    <row r="1451" spans="1:19" x14ac:dyDescent="0.35">
      <c r="A1451" s="2">
        <v>34899</v>
      </c>
      <c r="B1451" s="31" t="s">
        <v>108</v>
      </c>
      <c r="C1451" s="31">
        <v>219.05500000000001</v>
      </c>
      <c r="D1451" s="31" t="s">
        <v>108</v>
      </c>
      <c r="E1451" s="31">
        <v>205.75290000000001</v>
      </c>
      <c r="F1451" s="31">
        <v>55.677999999999997</v>
      </c>
      <c r="G1451" s="31">
        <v>163.512</v>
      </c>
      <c r="H1451" s="31">
        <v>15.634399999999999</v>
      </c>
      <c r="I1451" s="31">
        <v>1486.84</v>
      </c>
      <c r="J1451" s="31">
        <v>2182.4479999999999</v>
      </c>
      <c r="K1451" s="31">
        <v>1102.153</v>
      </c>
      <c r="L1451" s="31" t="s">
        <v>108</v>
      </c>
      <c r="M1451" s="31" t="s">
        <v>108</v>
      </c>
      <c r="N1451" s="31" t="s">
        <v>108</v>
      </c>
      <c r="O1451" s="31" t="s">
        <v>108</v>
      </c>
      <c r="P1451" s="31" t="s">
        <v>108</v>
      </c>
      <c r="Q1451" s="31" t="s">
        <v>108</v>
      </c>
      <c r="R1451" s="31">
        <v>81.39</v>
      </c>
      <c r="S1451" s="31" t="s">
        <v>108</v>
      </c>
    </row>
    <row r="1452" spans="1:19" x14ac:dyDescent="0.35">
      <c r="A1452" s="2">
        <v>34900</v>
      </c>
      <c r="B1452" s="31" t="s">
        <v>108</v>
      </c>
      <c r="C1452" s="31">
        <v>217.19800000000001</v>
      </c>
      <c r="D1452" s="31" t="s">
        <v>108</v>
      </c>
      <c r="E1452" s="31">
        <v>201.92019999999999</v>
      </c>
      <c r="F1452" s="31">
        <v>55.382100000000001</v>
      </c>
      <c r="G1452" s="31">
        <v>163.57689999999999</v>
      </c>
      <c r="H1452" s="31">
        <v>15.6221</v>
      </c>
      <c r="I1452" s="31">
        <v>1491.17</v>
      </c>
      <c r="J1452" s="31">
        <v>2184.3310000000001</v>
      </c>
      <c r="K1452" s="31">
        <v>1098.5150000000001</v>
      </c>
      <c r="L1452" s="31" t="s">
        <v>108</v>
      </c>
      <c r="M1452" s="31" t="s">
        <v>108</v>
      </c>
      <c r="N1452" s="31" t="s">
        <v>108</v>
      </c>
      <c r="O1452" s="31" t="s">
        <v>108</v>
      </c>
      <c r="P1452" s="31" t="s">
        <v>108</v>
      </c>
      <c r="Q1452" s="31" t="s">
        <v>108</v>
      </c>
      <c r="R1452" s="31">
        <v>81.67</v>
      </c>
      <c r="S1452" s="31" t="s">
        <v>108</v>
      </c>
    </row>
    <row r="1453" spans="1:19" x14ac:dyDescent="0.35">
      <c r="A1453" s="2">
        <v>34901</v>
      </c>
      <c r="B1453" s="31" t="s">
        <v>108</v>
      </c>
      <c r="C1453" s="31">
        <v>217.535</v>
      </c>
      <c r="D1453" s="31" t="s">
        <v>108</v>
      </c>
      <c r="E1453" s="31">
        <v>194.7928</v>
      </c>
      <c r="F1453" s="31">
        <v>55.410299999999999</v>
      </c>
      <c r="G1453" s="31">
        <v>167.34180000000001</v>
      </c>
      <c r="H1453" s="31">
        <v>15.757999999999999</v>
      </c>
      <c r="I1453" s="31">
        <v>1484.9839999999999</v>
      </c>
      <c r="J1453" s="31">
        <v>2173.029</v>
      </c>
      <c r="K1453" s="31">
        <v>1098.9849999999999</v>
      </c>
      <c r="L1453" s="31" t="s">
        <v>108</v>
      </c>
      <c r="M1453" s="31" t="s">
        <v>108</v>
      </c>
      <c r="N1453" s="31" t="s">
        <v>108</v>
      </c>
      <c r="O1453" s="31" t="s">
        <v>108</v>
      </c>
      <c r="P1453" s="31" t="s">
        <v>108</v>
      </c>
      <c r="Q1453" s="31" t="s">
        <v>108</v>
      </c>
      <c r="R1453" s="31">
        <v>81.8</v>
      </c>
      <c r="S1453" s="31" t="s">
        <v>108</v>
      </c>
    </row>
    <row r="1454" spans="1:19" x14ac:dyDescent="0.35">
      <c r="A1454" s="2">
        <v>34904</v>
      </c>
      <c r="B1454" s="31" t="s">
        <v>108</v>
      </c>
      <c r="C1454" s="31">
        <v>221.62899999999999</v>
      </c>
      <c r="D1454" s="31" t="s">
        <v>108</v>
      </c>
      <c r="E1454" s="31">
        <v>196.13759999999999</v>
      </c>
      <c r="F1454" s="31">
        <v>55.523000000000003</v>
      </c>
      <c r="G1454" s="31">
        <v>165.78389999999999</v>
      </c>
      <c r="H1454" s="31">
        <v>15.473800000000001</v>
      </c>
      <c r="I1454" s="31">
        <v>1482.634</v>
      </c>
      <c r="J1454" s="31">
        <v>2181.192</v>
      </c>
      <c r="K1454" s="31">
        <v>1105.3209999999999</v>
      </c>
      <c r="L1454" s="31" t="s">
        <v>108</v>
      </c>
      <c r="M1454" s="31" t="s">
        <v>108</v>
      </c>
      <c r="N1454" s="31" t="s">
        <v>108</v>
      </c>
      <c r="O1454" s="31" t="s">
        <v>108</v>
      </c>
      <c r="P1454" s="31" t="s">
        <v>108</v>
      </c>
      <c r="Q1454" s="31" t="s">
        <v>108</v>
      </c>
      <c r="R1454" s="31">
        <v>81.64</v>
      </c>
      <c r="S1454" s="31" t="s">
        <v>108</v>
      </c>
    </row>
    <row r="1455" spans="1:19" x14ac:dyDescent="0.35">
      <c r="A1455" s="2">
        <v>34905</v>
      </c>
      <c r="B1455" s="31" t="s">
        <v>108</v>
      </c>
      <c r="C1455" s="31">
        <v>219.22300000000001</v>
      </c>
      <c r="D1455" s="31" t="s">
        <v>108</v>
      </c>
      <c r="E1455" s="31">
        <v>196.74279999999999</v>
      </c>
      <c r="F1455" s="31">
        <v>55.353900000000003</v>
      </c>
      <c r="G1455" s="31">
        <v>166.88740000000001</v>
      </c>
      <c r="H1455" s="31">
        <v>15.288399999999999</v>
      </c>
      <c r="I1455" s="31">
        <v>1486.963</v>
      </c>
      <c r="J1455" s="31">
        <v>2184.3310000000001</v>
      </c>
      <c r="K1455" s="31">
        <v>1106.9639999999999</v>
      </c>
      <c r="L1455" s="31" t="s">
        <v>108</v>
      </c>
      <c r="M1455" s="31" t="s">
        <v>108</v>
      </c>
      <c r="N1455" s="31" t="s">
        <v>108</v>
      </c>
      <c r="O1455" s="31" t="s">
        <v>108</v>
      </c>
      <c r="P1455" s="31" t="s">
        <v>108</v>
      </c>
      <c r="Q1455" s="31" t="s">
        <v>108</v>
      </c>
      <c r="R1455" s="31">
        <v>81.900000000000006</v>
      </c>
      <c r="S1455" s="31" t="s">
        <v>108</v>
      </c>
    </row>
    <row r="1456" spans="1:19" x14ac:dyDescent="0.35">
      <c r="A1456" s="2">
        <v>34906</v>
      </c>
      <c r="B1456" s="31" t="s">
        <v>108</v>
      </c>
      <c r="C1456" s="31">
        <v>222.81</v>
      </c>
      <c r="D1456" s="31" t="s">
        <v>108</v>
      </c>
      <c r="E1456" s="31">
        <v>198.2893</v>
      </c>
      <c r="F1456" s="31">
        <v>55.368000000000002</v>
      </c>
      <c r="G1456" s="31">
        <v>167.4067</v>
      </c>
      <c r="H1456" s="31">
        <v>15.350199999999999</v>
      </c>
      <c r="I1456" s="31">
        <v>1489.3140000000001</v>
      </c>
      <c r="J1456" s="31">
        <v>2177.424</v>
      </c>
      <c r="K1456" s="31">
        <v>1108.607</v>
      </c>
      <c r="L1456" s="31" t="s">
        <v>108</v>
      </c>
      <c r="M1456" s="31" t="s">
        <v>108</v>
      </c>
      <c r="N1456" s="31" t="s">
        <v>108</v>
      </c>
      <c r="O1456" s="31" t="s">
        <v>108</v>
      </c>
      <c r="P1456" s="31" t="s">
        <v>108</v>
      </c>
      <c r="Q1456" s="31" t="s">
        <v>108</v>
      </c>
      <c r="R1456" s="31">
        <v>81.58</v>
      </c>
      <c r="S1456" s="31" t="s">
        <v>108</v>
      </c>
    </row>
    <row r="1457" spans="1:19" x14ac:dyDescent="0.35">
      <c r="A1457" s="2">
        <v>34907</v>
      </c>
      <c r="B1457" s="31" t="s">
        <v>108</v>
      </c>
      <c r="C1457" s="31">
        <v>224.79400000000001</v>
      </c>
      <c r="D1457" s="31" t="s">
        <v>108</v>
      </c>
      <c r="E1457" s="31">
        <v>199.49959999999999</v>
      </c>
      <c r="F1457" s="31">
        <v>54.902999999999999</v>
      </c>
      <c r="G1457" s="31">
        <v>164.9401</v>
      </c>
      <c r="H1457" s="31">
        <v>15.4491</v>
      </c>
      <c r="I1457" s="31">
        <v>1492.654</v>
      </c>
      <c r="J1457" s="31">
        <v>2186.2150000000001</v>
      </c>
      <c r="K1457" s="31">
        <v>1106.9639999999999</v>
      </c>
      <c r="L1457" s="31" t="s">
        <v>108</v>
      </c>
      <c r="M1457" s="31" t="s">
        <v>108</v>
      </c>
      <c r="N1457" s="31" t="s">
        <v>108</v>
      </c>
      <c r="O1457" s="31" t="s">
        <v>108</v>
      </c>
      <c r="P1457" s="31" t="s">
        <v>108</v>
      </c>
      <c r="Q1457" s="31" t="s">
        <v>108</v>
      </c>
      <c r="R1457" s="31">
        <v>81.489999999999995</v>
      </c>
      <c r="S1457" s="31" t="s">
        <v>108</v>
      </c>
    </row>
    <row r="1458" spans="1:19" x14ac:dyDescent="0.35">
      <c r="A1458" s="2">
        <v>34908</v>
      </c>
      <c r="B1458" s="31" t="s">
        <v>108</v>
      </c>
      <c r="C1458" s="31">
        <v>225.089</v>
      </c>
      <c r="D1458" s="31" t="s">
        <v>108</v>
      </c>
      <c r="E1458" s="31">
        <v>199.2979</v>
      </c>
      <c r="F1458" s="31">
        <v>54.860700000000001</v>
      </c>
      <c r="G1458" s="31">
        <v>164.74539999999999</v>
      </c>
      <c r="H1458" s="31">
        <v>15.461399999999999</v>
      </c>
      <c r="I1458" s="31">
        <v>1491.2929999999999</v>
      </c>
      <c r="J1458" s="31">
        <v>2179.9360000000001</v>
      </c>
      <c r="K1458" s="31">
        <v>1106.0250000000001</v>
      </c>
      <c r="L1458" s="31" t="s">
        <v>108</v>
      </c>
      <c r="M1458" s="31" t="s">
        <v>108</v>
      </c>
      <c r="N1458" s="31" t="s">
        <v>108</v>
      </c>
      <c r="O1458" s="31" t="s">
        <v>108</v>
      </c>
      <c r="P1458" s="31" t="s">
        <v>108</v>
      </c>
      <c r="Q1458" s="31" t="s">
        <v>108</v>
      </c>
      <c r="R1458" s="31">
        <v>81.41</v>
      </c>
      <c r="S1458" s="31" t="s">
        <v>108</v>
      </c>
    </row>
    <row r="1459" spans="1:19" x14ac:dyDescent="0.35">
      <c r="A1459" s="2">
        <v>34911</v>
      </c>
      <c r="B1459" s="31" t="s">
        <v>108</v>
      </c>
      <c r="C1459" s="31">
        <v>227.452</v>
      </c>
      <c r="D1459" s="31" t="s">
        <v>108</v>
      </c>
      <c r="E1459" s="31">
        <v>199.36510000000001</v>
      </c>
      <c r="F1459" s="31">
        <v>54.733800000000002</v>
      </c>
      <c r="G1459" s="31">
        <v>159.42269999999999</v>
      </c>
      <c r="H1459" s="31">
        <v>15.276</v>
      </c>
      <c r="I1459" s="31">
        <v>1487.4580000000001</v>
      </c>
      <c r="J1459" s="31">
        <v>2187.471</v>
      </c>
      <c r="K1459" s="31">
        <v>1108.2550000000001</v>
      </c>
      <c r="L1459" s="31" t="s">
        <v>108</v>
      </c>
      <c r="M1459" s="31" t="s">
        <v>108</v>
      </c>
      <c r="N1459" s="31" t="s">
        <v>108</v>
      </c>
      <c r="O1459" s="31" t="s">
        <v>108</v>
      </c>
      <c r="P1459" s="31" t="s">
        <v>108</v>
      </c>
      <c r="Q1459" s="31" t="s">
        <v>108</v>
      </c>
      <c r="R1459" s="31">
        <v>81.569999999999993</v>
      </c>
      <c r="S1459" s="31" t="s">
        <v>108</v>
      </c>
    </row>
    <row r="1460" spans="1:19" x14ac:dyDescent="0.35">
      <c r="A1460" s="2">
        <v>34912</v>
      </c>
      <c r="B1460" s="31" t="s">
        <v>108</v>
      </c>
      <c r="C1460" s="31">
        <v>229.351</v>
      </c>
      <c r="D1460" s="31" t="s">
        <v>108</v>
      </c>
      <c r="E1460" s="31">
        <v>201.4495</v>
      </c>
      <c r="F1460" s="31">
        <v>54.804299999999998</v>
      </c>
      <c r="G1460" s="31">
        <v>159.42269999999999</v>
      </c>
      <c r="H1460" s="31">
        <v>15.585000000000001</v>
      </c>
      <c r="I1460" s="31">
        <v>1487.7059999999999</v>
      </c>
      <c r="J1460" s="31">
        <v>2179.308</v>
      </c>
      <c r="K1460" s="31">
        <v>1107.5509999999999</v>
      </c>
      <c r="L1460" s="31" t="s">
        <v>108</v>
      </c>
      <c r="M1460" s="31" t="s">
        <v>108</v>
      </c>
      <c r="N1460" s="31" t="s">
        <v>108</v>
      </c>
      <c r="O1460" s="31" t="s">
        <v>108</v>
      </c>
      <c r="P1460" s="31" t="s">
        <v>108</v>
      </c>
      <c r="Q1460" s="31" t="s">
        <v>108</v>
      </c>
      <c r="R1460" s="31">
        <v>81.16</v>
      </c>
      <c r="S1460" s="31" t="s">
        <v>108</v>
      </c>
    </row>
    <row r="1461" spans="1:19" x14ac:dyDescent="0.35">
      <c r="A1461" s="2">
        <v>34913</v>
      </c>
      <c r="B1461" s="31" t="s">
        <v>108</v>
      </c>
      <c r="C1461" s="31">
        <v>229.73099999999999</v>
      </c>
      <c r="D1461" s="31" t="s">
        <v>108</v>
      </c>
      <c r="E1461" s="31">
        <v>205.6183</v>
      </c>
      <c r="F1461" s="31">
        <v>54.804299999999998</v>
      </c>
      <c r="G1461" s="31">
        <v>157.2157</v>
      </c>
      <c r="H1461" s="31">
        <v>16.042300000000001</v>
      </c>
      <c r="I1461" s="31">
        <v>1472.6130000000001</v>
      </c>
      <c r="J1461" s="31">
        <v>2188.0990000000002</v>
      </c>
      <c r="K1461" s="31">
        <v>1115.7650000000001</v>
      </c>
      <c r="L1461" s="31" t="s">
        <v>108</v>
      </c>
      <c r="M1461" s="31" t="s">
        <v>108</v>
      </c>
      <c r="N1461" s="31" t="s">
        <v>108</v>
      </c>
      <c r="O1461" s="31" t="s">
        <v>108</v>
      </c>
      <c r="P1461" s="31" t="s">
        <v>108</v>
      </c>
      <c r="Q1461" s="31" t="s">
        <v>108</v>
      </c>
      <c r="R1461" s="31">
        <v>82.22</v>
      </c>
      <c r="S1461" s="31" t="s">
        <v>108</v>
      </c>
    </row>
    <row r="1462" spans="1:19" x14ac:dyDescent="0.35">
      <c r="A1462" s="2">
        <v>34914</v>
      </c>
      <c r="B1462" s="31" t="s">
        <v>108</v>
      </c>
      <c r="C1462" s="31">
        <v>227.57900000000001</v>
      </c>
      <c r="D1462" s="31" t="s">
        <v>108</v>
      </c>
      <c r="E1462" s="31">
        <v>206.9631</v>
      </c>
      <c r="F1462" s="31">
        <v>55.001600000000003</v>
      </c>
      <c r="G1462" s="31">
        <v>157.99459999999999</v>
      </c>
      <c r="H1462" s="31">
        <v>15.807499999999999</v>
      </c>
      <c r="I1462" s="31">
        <v>1474.7159999999999</v>
      </c>
      <c r="J1462" s="31">
        <v>2176.7959999999998</v>
      </c>
      <c r="K1462" s="31">
        <v>1115.53</v>
      </c>
      <c r="L1462" s="31" t="s">
        <v>108</v>
      </c>
      <c r="M1462" s="31" t="s">
        <v>108</v>
      </c>
      <c r="N1462" s="31" t="s">
        <v>108</v>
      </c>
      <c r="O1462" s="31" t="s">
        <v>108</v>
      </c>
      <c r="P1462" s="31" t="s">
        <v>108</v>
      </c>
      <c r="Q1462" s="31" t="s">
        <v>108</v>
      </c>
      <c r="R1462" s="31">
        <v>81.89</v>
      </c>
      <c r="S1462" s="31" t="s">
        <v>108</v>
      </c>
    </row>
    <row r="1463" spans="1:19" x14ac:dyDescent="0.35">
      <c r="A1463" s="2">
        <v>34915</v>
      </c>
      <c r="B1463" s="31" t="s">
        <v>108</v>
      </c>
      <c r="C1463" s="31">
        <v>227.74799999999999</v>
      </c>
      <c r="D1463" s="31" t="s">
        <v>108</v>
      </c>
      <c r="E1463" s="31">
        <v>205.68549999999999</v>
      </c>
      <c r="F1463" s="31">
        <v>54.860700000000001</v>
      </c>
      <c r="G1463" s="31">
        <v>155.0736</v>
      </c>
      <c r="H1463" s="31">
        <v>16.029900000000001</v>
      </c>
      <c r="I1463" s="31">
        <v>1471.9949999999999</v>
      </c>
      <c r="J1463" s="31">
        <v>2182.4479999999999</v>
      </c>
      <c r="K1463" s="31">
        <v>1117.76</v>
      </c>
      <c r="L1463" s="31" t="s">
        <v>108</v>
      </c>
      <c r="M1463" s="31" t="s">
        <v>108</v>
      </c>
      <c r="N1463" s="31" t="s">
        <v>108</v>
      </c>
      <c r="O1463" s="31" t="s">
        <v>108</v>
      </c>
      <c r="P1463" s="31" t="s">
        <v>108</v>
      </c>
      <c r="Q1463" s="31" t="s">
        <v>108</v>
      </c>
      <c r="R1463" s="31">
        <v>82.08</v>
      </c>
      <c r="S1463" s="31" t="s">
        <v>108</v>
      </c>
    </row>
    <row r="1464" spans="1:19" x14ac:dyDescent="0.35">
      <c r="A1464" s="2">
        <v>34918</v>
      </c>
      <c r="B1464" s="31" t="s">
        <v>108</v>
      </c>
      <c r="C1464" s="31">
        <v>228.08500000000001</v>
      </c>
      <c r="D1464" s="31" t="s">
        <v>108</v>
      </c>
      <c r="E1464" s="31">
        <v>204.0718</v>
      </c>
      <c r="F1464" s="31">
        <v>54.902999999999999</v>
      </c>
      <c r="G1464" s="31">
        <v>155.3982</v>
      </c>
      <c r="H1464" s="31">
        <v>16.2895</v>
      </c>
      <c r="I1464" s="31">
        <v>1476.819</v>
      </c>
      <c r="J1464" s="31">
        <v>2185.587</v>
      </c>
      <c r="K1464" s="31">
        <v>1118.229</v>
      </c>
      <c r="L1464" s="31" t="s">
        <v>108</v>
      </c>
      <c r="M1464" s="31" t="s">
        <v>108</v>
      </c>
      <c r="N1464" s="31" t="s">
        <v>108</v>
      </c>
      <c r="O1464" s="31" t="s">
        <v>108</v>
      </c>
      <c r="P1464" s="31" t="s">
        <v>108</v>
      </c>
      <c r="Q1464" s="31" t="s">
        <v>108</v>
      </c>
      <c r="R1464" s="31">
        <v>82.56</v>
      </c>
      <c r="S1464" s="31" t="s">
        <v>108</v>
      </c>
    </row>
    <row r="1465" spans="1:19" x14ac:dyDescent="0.35">
      <c r="A1465" s="2">
        <v>34919</v>
      </c>
      <c r="B1465" s="31" t="s">
        <v>108</v>
      </c>
      <c r="C1465" s="31">
        <v>229.36600000000001</v>
      </c>
      <c r="D1465" s="31" t="s">
        <v>108</v>
      </c>
      <c r="E1465" s="31">
        <v>201.7578</v>
      </c>
      <c r="F1465" s="31">
        <v>55.015700000000002</v>
      </c>
      <c r="G1465" s="31">
        <v>157.2157</v>
      </c>
      <c r="H1465" s="31">
        <v>16.031300000000002</v>
      </c>
      <c r="I1465" s="31">
        <v>1468.902</v>
      </c>
      <c r="J1465" s="31">
        <v>2186.8429999999998</v>
      </c>
      <c r="K1465" s="31">
        <v>1116.8209999999999</v>
      </c>
      <c r="L1465" s="31" t="s">
        <v>108</v>
      </c>
      <c r="M1465" s="31" t="s">
        <v>108</v>
      </c>
      <c r="N1465" s="31" t="s">
        <v>108</v>
      </c>
      <c r="O1465" s="31" t="s">
        <v>108</v>
      </c>
      <c r="P1465" s="31" t="s">
        <v>108</v>
      </c>
      <c r="Q1465" s="31" t="s">
        <v>108</v>
      </c>
      <c r="R1465" s="31">
        <v>82.64</v>
      </c>
      <c r="S1465" s="31" t="s">
        <v>108</v>
      </c>
    </row>
    <row r="1466" spans="1:19" x14ac:dyDescent="0.35">
      <c r="A1466" s="2">
        <v>34920</v>
      </c>
      <c r="B1466" s="31" t="s">
        <v>108</v>
      </c>
      <c r="C1466" s="31">
        <v>230.95400000000001</v>
      </c>
      <c r="D1466" s="31" t="s">
        <v>108</v>
      </c>
      <c r="E1466" s="31">
        <v>202.44409999999999</v>
      </c>
      <c r="F1466" s="31">
        <v>55.001600000000003</v>
      </c>
      <c r="G1466" s="31">
        <v>156.43680000000001</v>
      </c>
      <c r="H1466" s="31">
        <v>15.886799999999999</v>
      </c>
      <c r="I1466" s="31">
        <v>1469.52</v>
      </c>
      <c r="J1466" s="31">
        <v>2183.076</v>
      </c>
      <c r="K1466" s="31">
        <v>1116.586</v>
      </c>
      <c r="L1466" s="31" t="s">
        <v>108</v>
      </c>
      <c r="M1466" s="31" t="s">
        <v>108</v>
      </c>
      <c r="N1466" s="31" t="s">
        <v>108</v>
      </c>
      <c r="O1466" s="31" t="s">
        <v>108</v>
      </c>
      <c r="P1466" s="31" t="s">
        <v>108</v>
      </c>
      <c r="Q1466" s="31" t="s">
        <v>108</v>
      </c>
      <c r="R1466" s="31">
        <v>82.64</v>
      </c>
      <c r="S1466" s="31" t="s">
        <v>108</v>
      </c>
    </row>
    <row r="1467" spans="1:19" x14ac:dyDescent="0.35">
      <c r="A1467" s="2">
        <v>34921</v>
      </c>
      <c r="B1467" s="31" t="s">
        <v>108</v>
      </c>
      <c r="C1467" s="31">
        <v>234.14699999999999</v>
      </c>
      <c r="D1467" s="31" t="s">
        <v>108</v>
      </c>
      <c r="E1467" s="31">
        <v>202.5787</v>
      </c>
      <c r="F1467" s="31">
        <v>54.959299999999999</v>
      </c>
      <c r="G1467" s="31">
        <v>156.56659999999999</v>
      </c>
      <c r="H1467" s="31">
        <v>15.9818</v>
      </c>
      <c r="I1467" s="31">
        <v>1467.17</v>
      </c>
      <c r="J1467" s="31">
        <v>2178.0520000000001</v>
      </c>
      <c r="K1467" s="31">
        <v>1118.816</v>
      </c>
      <c r="L1467" s="31" t="s">
        <v>108</v>
      </c>
      <c r="M1467" s="31" t="s">
        <v>108</v>
      </c>
      <c r="N1467" s="31" t="s">
        <v>108</v>
      </c>
      <c r="O1467" s="31" t="s">
        <v>108</v>
      </c>
      <c r="P1467" s="31" t="s">
        <v>108</v>
      </c>
      <c r="Q1467" s="31" t="s">
        <v>108</v>
      </c>
      <c r="R1467" s="31">
        <v>83.16</v>
      </c>
      <c r="S1467" s="31" t="s">
        <v>108</v>
      </c>
    </row>
    <row r="1468" spans="1:19" x14ac:dyDescent="0.35">
      <c r="A1468" s="2">
        <v>34922</v>
      </c>
      <c r="B1468" s="31" t="s">
        <v>108</v>
      </c>
      <c r="C1468" s="31">
        <v>233.828</v>
      </c>
      <c r="D1468" s="31" t="s">
        <v>108</v>
      </c>
      <c r="E1468" s="31">
        <v>203.09039999999999</v>
      </c>
      <c r="F1468" s="31">
        <v>54.860700000000001</v>
      </c>
      <c r="G1468" s="31">
        <v>155.26840000000001</v>
      </c>
      <c r="H1468" s="31">
        <v>15.921200000000001</v>
      </c>
      <c r="I1468" s="31">
        <v>1465.067</v>
      </c>
      <c r="J1468" s="31">
        <v>2164.2370000000001</v>
      </c>
      <c r="K1468" s="31">
        <v>1114.5909999999999</v>
      </c>
      <c r="L1468" s="31" t="s">
        <v>108</v>
      </c>
      <c r="M1468" s="31" t="s">
        <v>108</v>
      </c>
      <c r="N1468" s="31" t="s">
        <v>108</v>
      </c>
      <c r="O1468" s="31" t="s">
        <v>108</v>
      </c>
      <c r="P1468" s="31" t="s">
        <v>108</v>
      </c>
      <c r="Q1468" s="31" t="s">
        <v>108</v>
      </c>
      <c r="R1468" s="31">
        <v>84.09</v>
      </c>
      <c r="S1468" s="31" t="s">
        <v>108</v>
      </c>
    </row>
    <row r="1469" spans="1:19" x14ac:dyDescent="0.35">
      <c r="A1469" s="2">
        <v>34925</v>
      </c>
      <c r="B1469" s="31" t="s">
        <v>108</v>
      </c>
      <c r="C1469" s="31">
        <v>230.38800000000001</v>
      </c>
      <c r="D1469" s="31" t="s">
        <v>108</v>
      </c>
      <c r="E1469" s="31">
        <v>202.01259999999999</v>
      </c>
      <c r="F1469" s="31">
        <v>54.9452</v>
      </c>
      <c r="G1469" s="31">
        <v>156.5017</v>
      </c>
      <c r="H1469" s="31">
        <v>16.017600000000002</v>
      </c>
      <c r="I1469" s="31">
        <v>1469.52</v>
      </c>
      <c r="J1469" s="31">
        <v>2166.1210000000001</v>
      </c>
      <c r="K1469" s="31">
        <v>1110.836</v>
      </c>
      <c r="L1469" s="31" t="s">
        <v>108</v>
      </c>
      <c r="M1469" s="31" t="s">
        <v>108</v>
      </c>
      <c r="N1469" s="31" t="s">
        <v>108</v>
      </c>
      <c r="O1469" s="31" t="s">
        <v>108</v>
      </c>
      <c r="P1469" s="31" t="s">
        <v>108</v>
      </c>
      <c r="Q1469" s="31" t="s">
        <v>108</v>
      </c>
      <c r="R1469" s="31">
        <v>84.02</v>
      </c>
      <c r="S1469" s="31" t="s">
        <v>108</v>
      </c>
    </row>
    <row r="1470" spans="1:19" x14ac:dyDescent="0.35">
      <c r="A1470" s="2">
        <v>34926</v>
      </c>
      <c r="B1470" s="31" t="s">
        <v>108</v>
      </c>
      <c r="C1470" s="31">
        <v>228.77699999999999</v>
      </c>
      <c r="D1470" s="31" t="s">
        <v>108</v>
      </c>
      <c r="E1470" s="31">
        <v>205.31319999999999</v>
      </c>
      <c r="F1470" s="31">
        <v>55.086199999999998</v>
      </c>
      <c r="G1470" s="31">
        <v>155.59289999999999</v>
      </c>
      <c r="H1470" s="31">
        <v>15.872999999999999</v>
      </c>
      <c r="I1470" s="31">
        <v>1465.067</v>
      </c>
      <c r="J1470" s="31">
        <v>2168.0050000000001</v>
      </c>
      <c r="K1470" s="31">
        <v>1106.9639999999999</v>
      </c>
      <c r="L1470" s="31" t="s">
        <v>108</v>
      </c>
      <c r="M1470" s="31" t="s">
        <v>108</v>
      </c>
      <c r="N1470" s="31" t="s">
        <v>108</v>
      </c>
      <c r="O1470" s="31" t="s">
        <v>108</v>
      </c>
      <c r="P1470" s="31" t="s">
        <v>108</v>
      </c>
      <c r="Q1470" s="31" t="s">
        <v>108</v>
      </c>
      <c r="R1470" s="31">
        <v>85.91</v>
      </c>
      <c r="S1470" s="31" t="s">
        <v>108</v>
      </c>
    </row>
    <row r="1471" spans="1:19" x14ac:dyDescent="0.35">
      <c r="A1471" s="2">
        <v>34927</v>
      </c>
      <c r="B1471" s="31" t="s">
        <v>108</v>
      </c>
      <c r="C1471" s="31">
        <v>227.77500000000001</v>
      </c>
      <c r="D1471" s="31" t="s">
        <v>108</v>
      </c>
      <c r="E1471" s="31">
        <v>207.9402</v>
      </c>
      <c r="F1471" s="31">
        <v>54.663400000000003</v>
      </c>
      <c r="G1471" s="31">
        <v>155.7876</v>
      </c>
      <c r="H1471" s="31">
        <v>15.8851</v>
      </c>
      <c r="I1471" s="31">
        <v>1446.634</v>
      </c>
      <c r="J1471" s="31">
        <v>2173.029</v>
      </c>
      <c r="K1471" s="31">
        <v>1108.3720000000001</v>
      </c>
      <c r="L1471" s="31" t="s">
        <v>108</v>
      </c>
      <c r="M1471" s="31" t="s">
        <v>108</v>
      </c>
      <c r="N1471" s="31" t="s">
        <v>108</v>
      </c>
      <c r="O1471" s="31" t="s">
        <v>108</v>
      </c>
      <c r="P1471" s="31" t="s">
        <v>108</v>
      </c>
      <c r="Q1471" s="31" t="s">
        <v>108</v>
      </c>
      <c r="R1471" s="31">
        <v>86.12</v>
      </c>
      <c r="S1471" s="31" t="s">
        <v>108</v>
      </c>
    </row>
    <row r="1472" spans="1:19" x14ac:dyDescent="0.35">
      <c r="A1472" s="2">
        <v>34928</v>
      </c>
      <c r="B1472" s="31" t="s">
        <v>108</v>
      </c>
      <c r="C1472" s="31">
        <v>228.47200000000001</v>
      </c>
      <c r="D1472" s="31" t="s">
        <v>108</v>
      </c>
      <c r="E1472" s="31">
        <v>211.37559999999999</v>
      </c>
      <c r="F1472" s="31">
        <v>54.818399999999997</v>
      </c>
      <c r="G1472" s="31">
        <v>156.63140000000001</v>
      </c>
      <c r="H1472" s="31">
        <v>15.764699999999999</v>
      </c>
      <c r="I1472" s="31">
        <v>1449.1079999999999</v>
      </c>
      <c r="J1472" s="31">
        <v>2168.6329999999998</v>
      </c>
      <c r="K1472" s="31">
        <v>1108.607</v>
      </c>
      <c r="L1472" s="31" t="s">
        <v>108</v>
      </c>
      <c r="M1472" s="31" t="s">
        <v>108</v>
      </c>
      <c r="N1472" s="31" t="s">
        <v>108</v>
      </c>
      <c r="O1472" s="31" t="s">
        <v>108</v>
      </c>
      <c r="P1472" s="31" t="s">
        <v>108</v>
      </c>
      <c r="Q1472" s="31" t="s">
        <v>108</v>
      </c>
      <c r="R1472" s="31">
        <v>85.82</v>
      </c>
      <c r="S1472" s="31" t="s">
        <v>108</v>
      </c>
    </row>
    <row r="1473" spans="1:19" x14ac:dyDescent="0.35">
      <c r="A1473" s="2">
        <v>34929</v>
      </c>
      <c r="B1473" s="31" t="s">
        <v>108</v>
      </c>
      <c r="C1473" s="31">
        <v>227.209</v>
      </c>
      <c r="D1473" s="31" t="s">
        <v>108</v>
      </c>
      <c r="E1473" s="31">
        <v>209.8937</v>
      </c>
      <c r="F1473" s="31">
        <v>54.9452</v>
      </c>
      <c r="G1473" s="31">
        <v>156.95599999999999</v>
      </c>
      <c r="H1473" s="31">
        <v>16.0657</v>
      </c>
      <c r="I1473" s="31">
        <v>1447.8710000000001</v>
      </c>
      <c r="J1473" s="31">
        <v>2169.8890000000001</v>
      </c>
      <c r="K1473" s="31">
        <v>1111.306</v>
      </c>
      <c r="L1473" s="31" t="s">
        <v>108</v>
      </c>
      <c r="M1473" s="31" t="s">
        <v>108</v>
      </c>
      <c r="N1473" s="31" t="s">
        <v>108</v>
      </c>
      <c r="O1473" s="31" t="s">
        <v>108</v>
      </c>
      <c r="P1473" s="31" t="s">
        <v>108</v>
      </c>
      <c r="Q1473" s="31" t="s">
        <v>108</v>
      </c>
      <c r="R1473" s="31">
        <v>85.96</v>
      </c>
      <c r="S1473" s="31" t="s">
        <v>108</v>
      </c>
    </row>
    <row r="1474" spans="1:19" x14ac:dyDescent="0.35">
      <c r="A1474" s="2">
        <v>34932</v>
      </c>
      <c r="B1474" s="31" t="s">
        <v>108</v>
      </c>
      <c r="C1474" s="31">
        <v>228.994</v>
      </c>
      <c r="D1474" s="31" t="s">
        <v>108</v>
      </c>
      <c r="E1474" s="31">
        <v>207.73820000000001</v>
      </c>
      <c r="F1474" s="31">
        <v>54.917099999999998</v>
      </c>
      <c r="G1474" s="31">
        <v>159.22790000000001</v>
      </c>
      <c r="H1474" s="31">
        <v>16.463200000000001</v>
      </c>
      <c r="I1474" s="31">
        <v>1456.4069999999999</v>
      </c>
      <c r="J1474" s="31">
        <v>2176.1680000000001</v>
      </c>
      <c r="K1474" s="31">
        <v>1116.4690000000001</v>
      </c>
      <c r="L1474" s="31" t="s">
        <v>108</v>
      </c>
      <c r="M1474" s="31" t="s">
        <v>108</v>
      </c>
      <c r="N1474" s="31" t="s">
        <v>108</v>
      </c>
      <c r="O1474" s="31" t="s">
        <v>108</v>
      </c>
      <c r="P1474" s="31" t="s">
        <v>108</v>
      </c>
      <c r="Q1474" s="31" t="s">
        <v>108</v>
      </c>
      <c r="R1474" s="31">
        <v>85.98</v>
      </c>
      <c r="S1474" s="31" t="s">
        <v>108</v>
      </c>
    </row>
    <row r="1475" spans="1:19" x14ac:dyDescent="0.35">
      <c r="A1475" s="2">
        <v>34933</v>
      </c>
      <c r="B1475" s="31" t="s">
        <v>108</v>
      </c>
      <c r="C1475" s="31">
        <v>230.03899999999999</v>
      </c>
      <c r="D1475" s="31" t="s">
        <v>108</v>
      </c>
      <c r="E1475" s="31">
        <v>206.99719999999999</v>
      </c>
      <c r="F1475" s="31">
        <v>54.691600000000001</v>
      </c>
      <c r="G1475" s="31">
        <v>157.9297</v>
      </c>
      <c r="H1475" s="31">
        <v>16.366800000000001</v>
      </c>
      <c r="I1475" s="31">
        <v>1456.2829999999999</v>
      </c>
      <c r="J1475" s="31">
        <v>2171.7730000000001</v>
      </c>
      <c r="K1475" s="31">
        <v>1116.3510000000001</v>
      </c>
      <c r="L1475" s="31" t="s">
        <v>108</v>
      </c>
      <c r="M1475" s="31" t="s">
        <v>108</v>
      </c>
      <c r="N1475" s="31" t="s">
        <v>108</v>
      </c>
      <c r="O1475" s="31" t="s">
        <v>108</v>
      </c>
      <c r="P1475" s="31" t="s">
        <v>108</v>
      </c>
      <c r="Q1475" s="31" t="s">
        <v>108</v>
      </c>
      <c r="R1475" s="31">
        <v>86.24</v>
      </c>
      <c r="S1475" s="31" t="s">
        <v>108</v>
      </c>
    </row>
    <row r="1476" spans="1:19" x14ac:dyDescent="0.35">
      <c r="A1476" s="2">
        <v>34934</v>
      </c>
      <c r="B1476" s="31" t="s">
        <v>108</v>
      </c>
      <c r="C1476" s="31">
        <v>232.26</v>
      </c>
      <c r="D1476" s="31" t="s">
        <v>108</v>
      </c>
      <c r="E1476" s="31">
        <v>205.58260000000001</v>
      </c>
      <c r="F1476" s="31">
        <v>54.733899999999998</v>
      </c>
      <c r="G1476" s="31">
        <v>157.4753</v>
      </c>
      <c r="H1476" s="31">
        <v>16.294599999999999</v>
      </c>
      <c r="I1476" s="31">
        <v>1458.8810000000001</v>
      </c>
      <c r="J1476" s="31">
        <v>2168.6329999999998</v>
      </c>
      <c r="K1476" s="31">
        <v>1116.117</v>
      </c>
      <c r="L1476" s="31" t="s">
        <v>108</v>
      </c>
      <c r="M1476" s="31" t="s">
        <v>108</v>
      </c>
      <c r="N1476" s="31" t="s">
        <v>108</v>
      </c>
      <c r="O1476" s="31" t="s">
        <v>108</v>
      </c>
      <c r="P1476" s="31" t="s">
        <v>108</v>
      </c>
      <c r="Q1476" s="31" t="s">
        <v>108</v>
      </c>
      <c r="R1476" s="31">
        <v>86.07</v>
      </c>
      <c r="S1476" s="31" t="s">
        <v>108</v>
      </c>
    </row>
    <row r="1477" spans="1:19" x14ac:dyDescent="0.35">
      <c r="A1477" s="2">
        <v>34935</v>
      </c>
      <c r="B1477" s="31" t="s">
        <v>108</v>
      </c>
      <c r="C1477" s="31">
        <v>233.04400000000001</v>
      </c>
      <c r="D1477" s="31" t="s">
        <v>108</v>
      </c>
      <c r="E1477" s="31">
        <v>207.19919999999999</v>
      </c>
      <c r="F1477" s="31">
        <v>54.663400000000003</v>
      </c>
      <c r="G1477" s="31">
        <v>157.2157</v>
      </c>
      <c r="H1477" s="31">
        <v>16.0898</v>
      </c>
      <c r="I1477" s="31">
        <v>1457.1489999999999</v>
      </c>
      <c r="J1477" s="31">
        <v>2182.4479999999999</v>
      </c>
      <c r="K1477" s="31">
        <v>1115.2950000000001</v>
      </c>
      <c r="L1477" s="31" t="s">
        <v>108</v>
      </c>
      <c r="M1477" s="31" t="s">
        <v>108</v>
      </c>
      <c r="N1477" s="31" t="s">
        <v>108</v>
      </c>
      <c r="O1477" s="31" t="s">
        <v>108</v>
      </c>
      <c r="P1477" s="31" t="s">
        <v>108</v>
      </c>
      <c r="Q1477" s="31" t="s">
        <v>108</v>
      </c>
      <c r="R1477" s="31">
        <v>85.8</v>
      </c>
      <c r="S1477" s="31" t="s">
        <v>108</v>
      </c>
    </row>
    <row r="1478" spans="1:19" x14ac:dyDescent="0.35">
      <c r="A1478" s="2">
        <v>34936</v>
      </c>
      <c r="B1478" s="31" t="s">
        <v>108</v>
      </c>
      <c r="C1478" s="31">
        <v>231.43299999999999</v>
      </c>
      <c r="D1478" s="31" t="s">
        <v>108</v>
      </c>
      <c r="E1478" s="31">
        <v>205.31309999999999</v>
      </c>
      <c r="F1478" s="31">
        <v>54.649299999999997</v>
      </c>
      <c r="G1478" s="31">
        <v>157.34549999999999</v>
      </c>
      <c r="H1478" s="31">
        <v>16.342700000000001</v>
      </c>
      <c r="I1478" s="31">
        <v>1457.8920000000001</v>
      </c>
      <c r="J1478" s="31">
        <v>2199.402</v>
      </c>
      <c r="K1478" s="31">
        <v>1117.5250000000001</v>
      </c>
      <c r="L1478" s="31" t="s">
        <v>108</v>
      </c>
      <c r="M1478" s="31" t="s">
        <v>108</v>
      </c>
      <c r="N1478" s="31" t="s">
        <v>108</v>
      </c>
      <c r="O1478" s="31" t="s">
        <v>108</v>
      </c>
      <c r="P1478" s="31" t="s">
        <v>108</v>
      </c>
      <c r="Q1478" s="31" t="s">
        <v>108</v>
      </c>
      <c r="R1478" s="31">
        <v>85.71</v>
      </c>
      <c r="S1478" s="31" t="s">
        <v>108</v>
      </c>
    </row>
    <row r="1479" spans="1:19" x14ac:dyDescent="0.35">
      <c r="A1479" s="2">
        <v>34939</v>
      </c>
      <c r="B1479" s="31" t="s">
        <v>108</v>
      </c>
      <c r="C1479" s="31">
        <v>229.691</v>
      </c>
      <c r="D1479" s="31" t="s">
        <v>108</v>
      </c>
      <c r="E1479" s="31">
        <v>205.31309999999999</v>
      </c>
      <c r="F1479" s="31">
        <v>54.649299999999997</v>
      </c>
      <c r="G1479" s="31">
        <v>159.74719999999999</v>
      </c>
      <c r="H1479" s="31">
        <v>16.354800000000001</v>
      </c>
      <c r="I1479" s="31">
        <v>1464.4480000000001</v>
      </c>
      <c r="J1479" s="31">
        <v>2202.703</v>
      </c>
      <c r="K1479" s="31">
        <v>1119.7539999999999</v>
      </c>
      <c r="L1479" s="31" t="s">
        <v>108</v>
      </c>
      <c r="M1479" s="31" t="s">
        <v>108</v>
      </c>
      <c r="N1479" s="31" t="s">
        <v>108</v>
      </c>
      <c r="O1479" s="31" t="s">
        <v>108</v>
      </c>
      <c r="P1479" s="31" t="s">
        <v>108</v>
      </c>
      <c r="Q1479" s="31" t="s">
        <v>108</v>
      </c>
      <c r="R1479" s="31">
        <v>85.51</v>
      </c>
      <c r="S1479" s="31" t="s">
        <v>108</v>
      </c>
    </row>
    <row r="1480" spans="1:19" x14ac:dyDescent="0.35">
      <c r="A1480" s="2">
        <v>34940</v>
      </c>
      <c r="B1480" s="31" t="s">
        <v>108</v>
      </c>
      <c r="C1480" s="31">
        <v>228.90700000000001</v>
      </c>
      <c r="D1480" s="31" t="s">
        <v>108</v>
      </c>
      <c r="E1480" s="31">
        <v>201.9451</v>
      </c>
      <c r="F1480" s="31">
        <v>54.522500000000001</v>
      </c>
      <c r="G1480" s="31">
        <v>159.2928</v>
      </c>
      <c r="H1480" s="31">
        <v>16.017600000000002</v>
      </c>
      <c r="I1480" s="31">
        <v>1457.8920000000001</v>
      </c>
      <c r="J1480" s="31">
        <v>2198.2979999999998</v>
      </c>
      <c r="K1480" s="31">
        <v>1119.1679999999999</v>
      </c>
      <c r="L1480" s="31" t="s">
        <v>108</v>
      </c>
      <c r="M1480" s="31" t="s">
        <v>108</v>
      </c>
      <c r="N1480" s="31" t="s">
        <v>108</v>
      </c>
      <c r="O1480" s="31" t="s">
        <v>108</v>
      </c>
      <c r="P1480" s="31" t="s">
        <v>108</v>
      </c>
      <c r="Q1480" s="31" t="s">
        <v>108</v>
      </c>
      <c r="R1480" s="31">
        <v>86.05</v>
      </c>
      <c r="S1480" s="31" t="s">
        <v>108</v>
      </c>
    </row>
    <row r="1481" spans="1:19" x14ac:dyDescent="0.35">
      <c r="A1481" s="2">
        <v>34941</v>
      </c>
      <c r="B1481" s="31" t="s">
        <v>108</v>
      </c>
      <c r="C1481" s="31">
        <v>230.779</v>
      </c>
      <c r="D1481" s="31" t="s">
        <v>108</v>
      </c>
      <c r="E1481" s="31">
        <v>200.8</v>
      </c>
      <c r="F1481" s="31">
        <v>54.3675</v>
      </c>
      <c r="G1481" s="31">
        <v>160.07169999999999</v>
      </c>
      <c r="H1481" s="31">
        <v>15.8489</v>
      </c>
      <c r="I1481" s="31">
        <v>1462.345</v>
      </c>
      <c r="J1481" s="31">
        <v>2202.7069999999999</v>
      </c>
      <c r="K1481" s="31">
        <v>1118.229</v>
      </c>
      <c r="L1481" s="31" t="s">
        <v>108</v>
      </c>
      <c r="M1481" s="31" t="s">
        <v>108</v>
      </c>
      <c r="N1481" s="31" t="s">
        <v>108</v>
      </c>
      <c r="O1481" s="31" t="s">
        <v>108</v>
      </c>
      <c r="P1481" s="31" t="s">
        <v>108</v>
      </c>
      <c r="Q1481" s="31" t="s">
        <v>108</v>
      </c>
      <c r="R1481" s="31">
        <v>86.05</v>
      </c>
      <c r="S1481" s="31" t="s">
        <v>108</v>
      </c>
    </row>
    <row r="1482" spans="1:19" x14ac:dyDescent="0.35">
      <c r="A1482" s="2">
        <v>34942</v>
      </c>
      <c r="B1482" s="31" t="s">
        <v>108</v>
      </c>
      <c r="C1482" s="31">
        <v>232.47800000000001</v>
      </c>
      <c r="D1482" s="31" t="s">
        <v>108</v>
      </c>
      <c r="E1482" s="31">
        <v>199.78960000000001</v>
      </c>
      <c r="F1482" s="31">
        <v>54.522500000000001</v>
      </c>
      <c r="G1482" s="31">
        <v>161.7594</v>
      </c>
      <c r="H1482" s="31">
        <v>16.0898</v>
      </c>
      <c r="I1482" s="31">
        <v>1462.84</v>
      </c>
      <c r="J1482" s="31">
        <v>2209.0129999999999</v>
      </c>
      <c r="K1482" s="31">
        <v>1116.2339999999999</v>
      </c>
      <c r="L1482" s="31" t="s">
        <v>108</v>
      </c>
      <c r="M1482" s="31" t="s">
        <v>108</v>
      </c>
      <c r="N1482" s="31" t="s">
        <v>108</v>
      </c>
      <c r="O1482" s="31" t="s">
        <v>108</v>
      </c>
      <c r="P1482" s="31" t="s">
        <v>108</v>
      </c>
      <c r="Q1482" s="31" t="s">
        <v>108</v>
      </c>
      <c r="R1482" s="31">
        <v>85.57</v>
      </c>
      <c r="S1482" s="31" t="s">
        <v>108</v>
      </c>
    </row>
    <row r="1483" spans="1:19" x14ac:dyDescent="0.35">
      <c r="A1483" s="2">
        <v>34943</v>
      </c>
      <c r="B1483" s="31" t="s">
        <v>108</v>
      </c>
      <c r="C1483" s="31">
        <v>236.22200000000001</v>
      </c>
      <c r="D1483" s="31" t="s">
        <v>108</v>
      </c>
      <c r="E1483" s="31">
        <v>198.10560000000001</v>
      </c>
      <c r="F1483" s="31">
        <v>54.212499999999999</v>
      </c>
      <c r="G1483" s="31">
        <v>162.53829999999999</v>
      </c>
      <c r="H1483" s="31">
        <v>16.125900000000001</v>
      </c>
      <c r="I1483" s="31">
        <v>1468.4860000000001</v>
      </c>
      <c r="J1483" s="31">
        <v>2215.9490000000001</v>
      </c>
      <c r="K1483" s="31">
        <v>1121.867</v>
      </c>
      <c r="L1483" s="31" t="s">
        <v>108</v>
      </c>
      <c r="M1483" s="31" t="s">
        <v>108</v>
      </c>
      <c r="N1483" s="31" t="s">
        <v>108</v>
      </c>
      <c r="O1483" s="31" t="s">
        <v>108</v>
      </c>
      <c r="P1483" s="31" t="s">
        <v>108</v>
      </c>
      <c r="Q1483" s="31" t="s">
        <v>108</v>
      </c>
      <c r="R1483" s="31">
        <v>85.47</v>
      </c>
      <c r="S1483" s="31" t="s">
        <v>108</v>
      </c>
    </row>
    <row r="1484" spans="1:19" x14ac:dyDescent="0.35">
      <c r="A1484" s="2">
        <v>34946</v>
      </c>
      <c r="B1484" s="31" t="s">
        <v>108</v>
      </c>
      <c r="C1484" s="31">
        <v>236.22200000000001</v>
      </c>
      <c r="D1484" s="31" t="s">
        <v>108</v>
      </c>
      <c r="E1484" s="31">
        <v>198.10560000000001</v>
      </c>
      <c r="F1484" s="31">
        <v>54.212499999999999</v>
      </c>
      <c r="G1484" s="31">
        <v>162.53829999999999</v>
      </c>
      <c r="H1484" s="31">
        <v>16.125900000000001</v>
      </c>
      <c r="I1484" s="31">
        <v>1482.98</v>
      </c>
      <c r="J1484" s="31">
        <v>2215.9490000000001</v>
      </c>
      <c r="K1484" s="31">
        <v>1123.511</v>
      </c>
      <c r="L1484" s="31" t="s">
        <v>108</v>
      </c>
      <c r="M1484" s="31" t="s">
        <v>108</v>
      </c>
      <c r="N1484" s="31" t="s">
        <v>108</v>
      </c>
      <c r="O1484" s="31" t="s">
        <v>108</v>
      </c>
      <c r="P1484" s="31" t="s">
        <v>108</v>
      </c>
      <c r="Q1484" s="31" t="s">
        <v>108</v>
      </c>
      <c r="R1484" s="31">
        <v>85.57</v>
      </c>
      <c r="S1484" s="31" t="s">
        <v>108</v>
      </c>
    </row>
    <row r="1485" spans="1:19" x14ac:dyDescent="0.35">
      <c r="A1485" s="2">
        <v>34947</v>
      </c>
      <c r="B1485" s="31" t="s">
        <v>108</v>
      </c>
      <c r="C1485" s="31">
        <v>244.84399999999999</v>
      </c>
      <c r="D1485" s="31" t="s">
        <v>108</v>
      </c>
      <c r="E1485" s="31">
        <v>198.375</v>
      </c>
      <c r="F1485" s="31">
        <v>54.127899999999997</v>
      </c>
      <c r="G1485" s="31">
        <v>162.0839</v>
      </c>
      <c r="H1485" s="31">
        <v>15.9453</v>
      </c>
      <c r="I1485" s="31">
        <v>1477.5139999999999</v>
      </c>
      <c r="J1485" s="31">
        <v>2222.2550000000001</v>
      </c>
      <c r="K1485" s="31">
        <v>1127.277</v>
      </c>
      <c r="L1485" s="31" t="s">
        <v>108</v>
      </c>
      <c r="M1485" s="31" t="s">
        <v>108</v>
      </c>
      <c r="N1485" s="31" t="s">
        <v>108</v>
      </c>
      <c r="O1485" s="31" t="s">
        <v>108</v>
      </c>
      <c r="P1485" s="31" t="s">
        <v>108</v>
      </c>
      <c r="Q1485" s="31" t="s">
        <v>108</v>
      </c>
      <c r="R1485" s="31">
        <v>85.49</v>
      </c>
      <c r="S1485" s="31" t="s">
        <v>108</v>
      </c>
    </row>
    <row r="1486" spans="1:19" x14ac:dyDescent="0.35">
      <c r="A1486" s="2">
        <v>34948</v>
      </c>
      <c r="B1486" s="31" t="s">
        <v>108</v>
      </c>
      <c r="C1486" s="31">
        <v>240.88200000000001</v>
      </c>
      <c r="D1486" s="31" t="s">
        <v>108</v>
      </c>
      <c r="E1486" s="31">
        <v>200.4632</v>
      </c>
      <c r="F1486" s="31">
        <v>54.142000000000003</v>
      </c>
      <c r="G1486" s="31">
        <v>162.0839</v>
      </c>
      <c r="H1486" s="31">
        <v>15.571999999999999</v>
      </c>
      <c r="I1486" s="31">
        <v>1478.7650000000001</v>
      </c>
      <c r="J1486" s="31">
        <v>2221.625</v>
      </c>
      <c r="K1486" s="31">
        <v>1126.894</v>
      </c>
      <c r="L1486" s="31" t="s">
        <v>108</v>
      </c>
      <c r="M1486" s="31" t="s">
        <v>108</v>
      </c>
      <c r="N1486" s="31" t="s">
        <v>108</v>
      </c>
      <c r="O1486" s="31" t="s">
        <v>108</v>
      </c>
      <c r="P1486" s="31" t="s">
        <v>108</v>
      </c>
      <c r="Q1486" s="31" t="s">
        <v>108</v>
      </c>
      <c r="R1486" s="31">
        <v>86.09</v>
      </c>
      <c r="S1486" s="31" t="s">
        <v>108</v>
      </c>
    </row>
    <row r="1487" spans="1:19" x14ac:dyDescent="0.35">
      <c r="A1487" s="2">
        <v>34949</v>
      </c>
      <c r="B1487" s="31" t="s">
        <v>108</v>
      </c>
      <c r="C1487" s="31">
        <v>237.529</v>
      </c>
      <c r="D1487" s="31" t="s">
        <v>108</v>
      </c>
      <c r="E1487" s="31">
        <v>199.3854</v>
      </c>
      <c r="F1487" s="31">
        <v>54.494300000000003</v>
      </c>
      <c r="G1487" s="31">
        <v>163.05760000000001</v>
      </c>
      <c r="H1487" s="31">
        <v>15.692399999999999</v>
      </c>
      <c r="I1487" s="31">
        <v>1486.1469999999999</v>
      </c>
      <c r="J1487" s="31">
        <v>2216.58</v>
      </c>
      <c r="K1487" s="31">
        <v>1124.415</v>
      </c>
      <c r="L1487" s="31" t="s">
        <v>108</v>
      </c>
      <c r="M1487" s="31" t="s">
        <v>108</v>
      </c>
      <c r="N1487" s="31" t="s">
        <v>108</v>
      </c>
      <c r="O1487" s="31" t="s">
        <v>108</v>
      </c>
      <c r="P1487" s="31" t="s">
        <v>108</v>
      </c>
      <c r="Q1487" s="31" t="s">
        <v>108</v>
      </c>
      <c r="R1487" s="31">
        <v>86.12</v>
      </c>
      <c r="S1487" s="31" t="s">
        <v>108</v>
      </c>
    </row>
    <row r="1488" spans="1:19" x14ac:dyDescent="0.35">
      <c r="A1488" s="2">
        <v>34950</v>
      </c>
      <c r="B1488" s="31" t="s">
        <v>108</v>
      </c>
      <c r="C1488" s="31">
        <v>238.57400000000001</v>
      </c>
      <c r="D1488" s="31" t="s">
        <v>108</v>
      </c>
      <c r="E1488" s="31">
        <v>198.71180000000001</v>
      </c>
      <c r="F1488" s="31">
        <v>54.339300000000001</v>
      </c>
      <c r="G1488" s="31">
        <v>163.77160000000001</v>
      </c>
      <c r="H1488" s="31">
        <v>15.5358</v>
      </c>
      <c r="I1488" s="31">
        <v>1481.0170000000001</v>
      </c>
      <c r="J1488" s="31">
        <v>2213.4270000000001</v>
      </c>
      <c r="K1488" s="31">
        <v>1125.3589999999999</v>
      </c>
      <c r="L1488" s="31" t="s">
        <v>108</v>
      </c>
      <c r="M1488" s="31" t="s">
        <v>108</v>
      </c>
      <c r="N1488" s="31" t="s">
        <v>108</v>
      </c>
      <c r="O1488" s="31" t="s">
        <v>108</v>
      </c>
      <c r="P1488" s="31" t="s">
        <v>108</v>
      </c>
      <c r="Q1488" s="31" t="s">
        <v>108</v>
      </c>
      <c r="R1488" s="31">
        <v>86.01</v>
      </c>
      <c r="S1488" s="31" t="s">
        <v>108</v>
      </c>
    </row>
    <row r="1489" spans="1:19" x14ac:dyDescent="0.35">
      <c r="A1489" s="2">
        <v>34953</v>
      </c>
      <c r="B1489" s="31" t="s">
        <v>108</v>
      </c>
      <c r="C1489" s="31">
        <v>239.161</v>
      </c>
      <c r="D1489" s="31" t="s">
        <v>108</v>
      </c>
      <c r="E1489" s="31">
        <v>198.91419999999999</v>
      </c>
      <c r="F1489" s="31">
        <v>54.480200000000004</v>
      </c>
      <c r="G1489" s="31">
        <v>162.92779999999999</v>
      </c>
      <c r="H1489" s="31">
        <v>15.3431</v>
      </c>
      <c r="I1489" s="31">
        <v>1488.1489999999999</v>
      </c>
      <c r="J1489" s="31">
        <v>2214.058</v>
      </c>
      <c r="K1489" s="31">
        <v>1126.6579999999999</v>
      </c>
      <c r="L1489" s="31" t="s">
        <v>108</v>
      </c>
      <c r="M1489" s="31" t="s">
        <v>108</v>
      </c>
      <c r="N1489" s="31" t="s">
        <v>108</v>
      </c>
      <c r="O1489" s="31" t="s">
        <v>108</v>
      </c>
      <c r="P1489" s="31" t="s">
        <v>108</v>
      </c>
      <c r="Q1489" s="31" t="s">
        <v>108</v>
      </c>
      <c r="R1489" s="31">
        <v>85.99</v>
      </c>
      <c r="S1489" s="31" t="s">
        <v>108</v>
      </c>
    </row>
    <row r="1490" spans="1:19" x14ac:dyDescent="0.35">
      <c r="A1490" s="2">
        <v>34954</v>
      </c>
      <c r="B1490" s="31" t="s">
        <v>108</v>
      </c>
      <c r="C1490" s="31">
        <v>242.03700000000001</v>
      </c>
      <c r="D1490" s="31" t="s">
        <v>108</v>
      </c>
      <c r="E1490" s="31">
        <v>197.9813</v>
      </c>
      <c r="F1490" s="31">
        <v>54.832500000000003</v>
      </c>
      <c r="G1490" s="31">
        <v>162.8629</v>
      </c>
      <c r="H1490" s="31">
        <v>15.584</v>
      </c>
      <c r="I1490" s="31">
        <v>1492.653</v>
      </c>
      <c r="J1490" s="31">
        <v>2224.1469999999999</v>
      </c>
      <c r="K1490" s="31">
        <v>1128.075</v>
      </c>
      <c r="L1490" s="31" t="s">
        <v>108</v>
      </c>
      <c r="M1490" s="31" t="s">
        <v>108</v>
      </c>
      <c r="N1490" s="31" t="s">
        <v>108</v>
      </c>
      <c r="O1490" s="31" t="s">
        <v>108</v>
      </c>
      <c r="P1490" s="31" t="s">
        <v>108</v>
      </c>
      <c r="Q1490" s="31" t="s">
        <v>108</v>
      </c>
      <c r="R1490" s="31">
        <v>86</v>
      </c>
      <c r="S1490" s="31" t="s">
        <v>108</v>
      </c>
    </row>
    <row r="1491" spans="1:19" x14ac:dyDescent="0.35">
      <c r="A1491" s="2">
        <v>34955</v>
      </c>
      <c r="B1491" s="31" t="s">
        <v>108</v>
      </c>
      <c r="C1491" s="31">
        <v>240.499</v>
      </c>
      <c r="D1491" s="31" t="s">
        <v>108</v>
      </c>
      <c r="E1491" s="31">
        <v>194.43360000000001</v>
      </c>
      <c r="F1491" s="31">
        <v>54.7057</v>
      </c>
      <c r="G1491" s="31">
        <v>161.62960000000001</v>
      </c>
      <c r="H1491" s="31">
        <v>15.4154</v>
      </c>
      <c r="I1491" s="31">
        <v>1498.7840000000001</v>
      </c>
      <c r="J1491" s="31">
        <v>2220.3629999999998</v>
      </c>
      <c r="K1491" s="31">
        <v>1133.8610000000001</v>
      </c>
      <c r="L1491" s="31" t="s">
        <v>108</v>
      </c>
      <c r="M1491" s="31" t="s">
        <v>108</v>
      </c>
      <c r="N1491" s="31" t="s">
        <v>108</v>
      </c>
      <c r="O1491" s="31" t="s">
        <v>108</v>
      </c>
      <c r="P1491" s="31" t="s">
        <v>108</v>
      </c>
      <c r="Q1491" s="31" t="s">
        <v>108</v>
      </c>
      <c r="R1491" s="31">
        <v>87.05</v>
      </c>
      <c r="S1491" s="31" t="s">
        <v>108</v>
      </c>
    </row>
    <row r="1492" spans="1:19" x14ac:dyDescent="0.35">
      <c r="A1492" s="2">
        <v>34956</v>
      </c>
      <c r="B1492" s="31" t="s">
        <v>108</v>
      </c>
      <c r="C1492" s="31">
        <v>245.12200000000001</v>
      </c>
      <c r="D1492" s="31" t="s">
        <v>108</v>
      </c>
      <c r="E1492" s="31">
        <v>190.55500000000001</v>
      </c>
      <c r="F1492" s="31">
        <v>54.8889</v>
      </c>
      <c r="G1492" s="31">
        <v>162.4734</v>
      </c>
      <c r="H1492" s="31">
        <v>15.5238</v>
      </c>
      <c r="I1492" s="31">
        <v>1501.2860000000001</v>
      </c>
      <c r="J1492" s="31">
        <v>2234.2359999999999</v>
      </c>
      <c r="K1492" s="31">
        <v>1136.105</v>
      </c>
      <c r="L1492" s="31" t="s">
        <v>108</v>
      </c>
      <c r="M1492" s="31" t="s">
        <v>108</v>
      </c>
      <c r="N1492" s="31" t="s">
        <v>108</v>
      </c>
      <c r="O1492" s="31" t="s">
        <v>108</v>
      </c>
      <c r="P1492" s="31" t="s">
        <v>108</v>
      </c>
      <c r="Q1492" s="31" t="s">
        <v>108</v>
      </c>
      <c r="R1492" s="31">
        <v>86.79</v>
      </c>
      <c r="S1492" s="31" t="s">
        <v>108</v>
      </c>
    </row>
    <row r="1493" spans="1:19" x14ac:dyDescent="0.35">
      <c r="A1493" s="2">
        <v>34957</v>
      </c>
      <c r="B1493" s="31" t="s">
        <v>108</v>
      </c>
      <c r="C1493" s="31">
        <v>243.447</v>
      </c>
      <c r="D1493" s="31" t="s">
        <v>108</v>
      </c>
      <c r="E1493" s="31">
        <v>192.8639</v>
      </c>
      <c r="F1493" s="31">
        <v>54.818399999999997</v>
      </c>
      <c r="G1493" s="31">
        <v>164.03129999999999</v>
      </c>
      <c r="H1493" s="31">
        <v>15.4756</v>
      </c>
      <c r="I1493" s="31">
        <v>1501.2860000000001</v>
      </c>
      <c r="J1493" s="31">
        <v>2229.192</v>
      </c>
      <c r="K1493" s="31">
        <v>1134.57</v>
      </c>
      <c r="L1493" s="31" t="s">
        <v>108</v>
      </c>
      <c r="M1493" s="31" t="s">
        <v>108</v>
      </c>
      <c r="N1493" s="31" t="s">
        <v>108</v>
      </c>
      <c r="O1493" s="31" t="s">
        <v>108</v>
      </c>
      <c r="P1493" s="31" t="s">
        <v>108</v>
      </c>
      <c r="Q1493" s="31" t="s">
        <v>108</v>
      </c>
      <c r="R1493" s="31">
        <v>86.97</v>
      </c>
      <c r="S1493" s="31" t="s">
        <v>108</v>
      </c>
    </row>
    <row r="1494" spans="1:19" x14ac:dyDescent="0.35">
      <c r="A1494" s="2">
        <v>34960</v>
      </c>
      <c r="B1494" s="31" t="s">
        <v>108</v>
      </c>
      <c r="C1494" s="31">
        <v>245.25700000000001</v>
      </c>
      <c r="D1494" s="31" t="s">
        <v>108</v>
      </c>
      <c r="E1494" s="31">
        <v>194.01840000000001</v>
      </c>
      <c r="F1494" s="31">
        <v>54.917099999999998</v>
      </c>
      <c r="G1494" s="31">
        <v>171.82069999999999</v>
      </c>
      <c r="H1494" s="31">
        <v>15.511799999999999</v>
      </c>
      <c r="I1494" s="31">
        <v>1504.914</v>
      </c>
      <c r="J1494" s="31">
        <v>2221.625</v>
      </c>
      <c r="K1494" s="31">
        <v>1133.7429999999999</v>
      </c>
      <c r="L1494" s="31" t="s">
        <v>108</v>
      </c>
      <c r="M1494" s="31" t="s">
        <v>108</v>
      </c>
      <c r="N1494" s="31" t="s">
        <v>108</v>
      </c>
      <c r="O1494" s="31" t="s">
        <v>108</v>
      </c>
      <c r="P1494" s="31" t="s">
        <v>108</v>
      </c>
      <c r="Q1494" s="31" t="s">
        <v>108</v>
      </c>
      <c r="R1494" s="31">
        <v>86.61</v>
      </c>
      <c r="S1494" s="31" t="s">
        <v>108</v>
      </c>
    </row>
    <row r="1495" spans="1:19" x14ac:dyDescent="0.35">
      <c r="A1495" s="2">
        <v>34961</v>
      </c>
      <c r="B1495" s="31" t="s">
        <v>108</v>
      </c>
      <c r="C1495" s="31">
        <v>243.9</v>
      </c>
      <c r="D1495" s="31" t="s">
        <v>108</v>
      </c>
      <c r="E1495" s="31">
        <v>194.62960000000001</v>
      </c>
      <c r="F1495" s="31">
        <v>54.860700000000001</v>
      </c>
      <c r="G1495" s="31">
        <v>170.1979</v>
      </c>
      <c r="H1495" s="31">
        <v>15.5479</v>
      </c>
      <c r="I1495" s="31">
        <v>1502.662</v>
      </c>
      <c r="J1495" s="31">
        <v>2226.0390000000002</v>
      </c>
      <c r="K1495" s="31">
        <v>1136.6949999999999</v>
      </c>
      <c r="L1495" s="31" t="s">
        <v>108</v>
      </c>
      <c r="M1495" s="31" t="s">
        <v>108</v>
      </c>
      <c r="N1495" s="31" t="s">
        <v>108</v>
      </c>
      <c r="O1495" s="31" t="s">
        <v>108</v>
      </c>
      <c r="P1495" s="31" t="s">
        <v>108</v>
      </c>
      <c r="Q1495" s="31" t="s">
        <v>108</v>
      </c>
      <c r="R1495" s="31">
        <v>86.99</v>
      </c>
      <c r="S1495" s="31" t="s">
        <v>108</v>
      </c>
    </row>
    <row r="1496" spans="1:19" x14ac:dyDescent="0.35">
      <c r="A1496" s="2">
        <v>34962</v>
      </c>
      <c r="B1496" s="31" t="s">
        <v>108</v>
      </c>
      <c r="C1496" s="31">
        <v>241.23</v>
      </c>
      <c r="D1496" s="31" t="s">
        <v>108</v>
      </c>
      <c r="E1496" s="31">
        <v>196.8706</v>
      </c>
      <c r="F1496" s="31">
        <v>54.635199999999998</v>
      </c>
      <c r="G1496" s="31">
        <v>170.00319999999999</v>
      </c>
      <c r="H1496" s="31">
        <v>15.5238</v>
      </c>
      <c r="I1496" s="31">
        <v>1515.049</v>
      </c>
      <c r="J1496" s="31">
        <v>2231.0830000000001</v>
      </c>
      <c r="K1496" s="31">
        <v>1141.3009999999999</v>
      </c>
      <c r="L1496" s="31" t="s">
        <v>108</v>
      </c>
      <c r="M1496" s="31" t="s">
        <v>108</v>
      </c>
      <c r="N1496" s="31" t="s">
        <v>108</v>
      </c>
      <c r="O1496" s="31" t="s">
        <v>108</v>
      </c>
      <c r="P1496" s="31" t="s">
        <v>108</v>
      </c>
      <c r="Q1496" s="31" t="s">
        <v>108</v>
      </c>
      <c r="R1496" s="31">
        <v>85.96</v>
      </c>
      <c r="S1496" s="31" t="s">
        <v>108</v>
      </c>
    </row>
    <row r="1497" spans="1:19" x14ac:dyDescent="0.35">
      <c r="A1497" s="2">
        <v>34963</v>
      </c>
      <c r="B1497" s="31" t="s">
        <v>108</v>
      </c>
      <c r="C1497" s="31">
        <v>235.483</v>
      </c>
      <c r="D1497" s="31" t="s">
        <v>108</v>
      </c>
      <c r="E1497" s="31">
        <v>199.2474</v>
      </c>
      <c r="F1497" s="31">
        <v>54.691600000000001</v>
      </c>
      <c r="G1497" s="31">
        <v>172.34</v>
      </c>
      <c r="H1497" s="31">
        <v>15.8851</v>
      </c>
      <c r="I1497" s="31">
        <v>1515.049</v>
      </c>
      <c r="J1497" s="31">
        <v>2216.58</v>
      </c>
      <c r="K1497" s="31">
        <v>1139.884</v>
      </c>
      <c r="L1497" s="31" t="s">
        <v>108</v>
      </c>
      <c r="M1497" s="31" t="s">
        <v>108</v>
      </c>
      <c r="N1497" s="31" t="s">
        <v>108</v>
      </c>
      <c r="O1497" s="31" t="s">
        <v>108</v>
      </c>
      <c r="P1497" s="31" t="s">
        <v>108</v>
      </c>
      <c r="Q1497" s="31" t="s">
        <v>108</v>
      </c>
      <c r="R1497" s="31">
        <v>83.91</v>
      </c>
      <c r="S1497" s="31" t="s">
        <v>108</v>
      </c>
    </row>
    <row r="1498" spans="1:19" x14ac:dyDescent="0.35">
      <c r="A1498" s="2">
        <v>34964</v>
      </c>
      <c r="B1498" s="31" t="s">
        <v>108</v>
      </c>
      <c r="C1498" s="31">
        <v>229.91800000000001</v>
      </c>
      <c r="D1498" s="31" t="s">
        <v>108</v>
      </c>
      <c r="E1498" s="31">
        <v>198.6362</v>
      </c>
      <c r="F1498" s="31">
        <v>54.409799999999997</v>
      </c>
      <c r="G1498" s="31">
        <v>167.4716</v>
      </c>
      <c r="H1498" s="31">
        <v>15.5961</v>
      </c>
      <c r="I1498" s="31">
        <v>1519.0519999999999</v>
      </c>
      <c r="J1498" s="31">
        <v>2212.797</v>
      </c>
      <c r="K1498" s="31">
        <v>1129.2560000000001</v>
      </c>
      <c r="L1498" s="31" t="s">
        <v>108</v>
      </c>
      <c r="M1498" s="31" t="s">
        <v>108</v>
      </c>
      <c r="N1498" s="31" t="s">
        <v>108</v>
      </c>
      <c r="O1498" s="31" t="s">
        <v>108</v>
      </c>
      <c r="P1498" s="31" t="s">
        <v>108</v>
      </c>
      <c r="Q1498" s="31" t="s">
        <v>108</v>
      </c>
      <c r="R1498" s="31">
        <v>84.27</v>
      </c>
      <c r="S1498" s="31" t="s">
        <v>108</v>
      </c>
    </row>
    <row r="1499" spans="1:19" x14ac:dyDescent="0.35">
      <c r="A1499" s="2">
        <v>34967</v>
      </c>
      <c r="B1499" s="31" t="s">
        <v>108</v>
      </c>
      <c r="C1499" s="31">
        <v>232.995</v>
      </c>
      <c r="D1499" s="31" t="s">
        <v>108</v>
      </c>
      <c r="E1499" s="31">
        <v>198.67019999999999</v>
      </c>
      <c r="F1499" s="31">
        <v>54.437899999999999</v>
      </c>
      <c r="G1499" s="31">
        <v>166.17339999999999</v>
      </c>
      <c r="H1499" s="31">
        <v>15.6683</v>
      </c>
      <c r="I1499" s="31">
        <v>1521.1790000000001</v>
      </c>
      <c r="J1499" s="31">
        <v>2213.4270000000001</v>
      </c>
      <c r="K1499" s="31">
        <v>1128.7840000000001</v>
      </c>
      <c r="L1499" s="31" t="s">
        <v>108</v>
      </c>
      <c r="M1499" s="31" t="s">
        <v>108</v>
      </c>
      <c r="N1499" s="31" t="s">
        <v>108</v>
      </c>
      <c r="O1499" s="31" t="s">
        <v>108</v>
      </c>
      <c r="P1499" s="31" t="s">
        <v>108</v>
      </c>
      <c r="Q1499" s="31" t="s">
        <v>108</v>
      </c>
      <c r="R1499" s="31">
        <v>84.55</v>
      </c>
      <c r="S1499" s="31" t="s">
        <v>108</v>
      </c>
    </row>
    <row r="1500" spans="1:19" x14ac:dyDescent="0.35">
      <c r="A1500" s="2">
        <v>34968</v>
      </c>
      <c r="B1500" s="31" t="s">
        <v>108</v>
      </c>
      <c r="C1500" s="31">
        <v>233.357</v>
      </c>
      <c r="D1500" s="31" t="s">
        <v>108</v>
      </c>
      <c r="E1500" s="31">
        <v>199.11160000000001</v>
      </c>
      <c r="F1500" s="31">
        <v>54.522500000000001</v>
      </c>
      <c r="G1500" s="31">
        <v>167.27690000000001</v>
      </c>
      <c r="H1500" s="31">
        <v>15.391299999999999</v>
      </c>
      <c r="I1500" s="31">
        <v>1522.5550000000001</v>
      </c>
      <c r="J1500" s="31">
        <v>2210.2739999999999</v>
      </c>
      <c r="K1500" s="31">
        <v>1130.5550000000001</v>
      </c>
      <c r="L1500" s="31" t="s">
        <v>108</v>
      </c>
      <c r="M1500" s="31" t="s">
        <v>108</v>
      </c>
      <c r="N1500" s="31" t="s">
        <v>108</v>
      </c>
      <c r="O1500" s="31" t="s">
        <v>108</v>
      </c>
      <c r="P1500" s="31" t="s">
        <v>108</v>
      </c>
      <c r="Q1500" s="31" t="s">
        <v>108</v>
      </c>
      <c r="R1500" s="31">
        <v>84.7</v>
      </c>
      <c r="S1500" s="31" t="s">
        <v>108</v>
      </c>
    </row>
    <row r="1501" spans="1:19" x14ac:dyDescent="0.35">
      <c r="A1501" s="2">
        <v>34969</v>
      </c>
      <c r="B1501" s="31" t="s">
        <v>108</v>
      </c>
      <c r="C1501" s="31">
        <v>235.8</v>
      </c>
      <c r="D1501" s="31" t="s">
        <v>108</v>
      </c>
      <c r="E1501" s="31">
        <v>197.27799999999999</v>
      </c>
      <c r="F1501" s="31">
        <v>54.466099999999997</v>
      </c>
      <c r="G1501" s="31">
        <v>166.82249999999999</v>
      </c>
      <c r="H1501" s="31">
        <v>15.499700000000001</v>
      </c>
      <c r="I1501" s="31">
        <v>1513.422</v>
      </c>
      <c r="J1501" s="31">
        <v>2209.0129999999999</v>
      </c>
      <c r="K1501" s="31">
        <v>1120.2819999999999</v>
      </c>
      <c r="L1501" s="31" t="s">
        <v>108</v>
      </c>
      <c r="M1501" s="31" t="s">
        <v>108</v>
      </c>
      <c r="N1501" s="31" t="s">
        <v>108</v>
      </c>
      <c r="O1501" s="31" t="s">
        <v>108</v>
      </c>
      <c r="P1501" s="31" t="s">
        <v>108</v>
      </c>
      <c r="Q1501" s="31" t="s">
        <v>108</v>
      </c>
      <c r="R1501" s="31">
        <v>84.23</v>
      </c>
      <c r="S1501" s="31" t="s">
        <v>108</v>
      </c>
    </row>
    <row r="1502" spans="1:19" x14ac:dyDescent="0.35">
      <c r="A1502" s="2">
        <v>34970</v>
      </c>
      <c r="B1502" s="31" t="s">
        <v>108</v>
      </c>
      <c r="C1502" s="31">
        <v>238.42500000000001</v>
      </c>
      <c r="D1502" s="31" t="s">
        <v>108</v>
      </c>
      <c r="E1502" s="31">
        <v>197.68549999999999</v>
      </c>
      <c r="F1502" s="31">
        <v>54.451999999999998</v>
      </c>
      <c r="G1502" s="31">
        <v>167.34180000000001</v>
      </c>
      <c r="H1502" s="31">
        <v>15.6563</v>
      </c>
      <c r="I1502" s="31">
        <v>1514.923</v>
      </c>
      <c r="J1502" s="31">
        <v>2210.2739999999999</v>
      </c>
      <c r="K1502" s="31">
        <v>1123.8240000000001</v>
      </c>
      <c r="L1502" s="31" t="s">
        <v>108</v>
      </c>
      <c r="M1502" s="31" t="s">
        <v>108</v>
      </c>
      <c r="N1502" s="31" t="s">
        <v>108</v>
      </c>
      <c r="O1502" s="31" t="s">
        <v>108</v>
      </c>
      <c r="P1502" s="31" t="s">
        <v>108</v>
      </c>
      <c r="Q1502" s="31" t="s">
        <v>108</v>
      </c>
      <c r="R1502" s="31">
        <v>84.05</v>
      </c>
      <c r="S1502" s="31" t="s">
        <v>108</v>
      </c>
    </row>
    <row r="1503" spans="1:19" x14ac:dyDescent="0.35">
      <c r="A1503" s="2">
        <v>34971</v>
      </c>
      <c r="B1503" s="31" t="s">
        <v>108</v>
      </c>
      <c r="C1503" s="31">
        <v>236.11699999999999</v>
      </c>
      <c r="D1503" s="31" t="s">
        <v>108</v>
      </c>
      <c r="E1503" s="31">
        <v>197.9571</v>
      </c>
      <c r="F1503" s="31">
        <v>54.466099999999997</v>
      </c>
      <c r="G1503" s="31">
        <v>167.7313</v>
      </c>
      <c r="H1503" s="31">
        <v>15.571999999999999</v>
      </c>
      <c r="I1503" s="31">
        <v>1516.925</v>
      </c>
      <c r="J1503" s="31">
        <v>2224.1469999999999</v>
      </c>
      <c r="K1503" s="31">
        <v>1124.6510000000001</v>
      </c>
      <c r="L1503" s="31" t="s">
        <v>108</v>
      </c>
      <c r="M1503" s="31" t="s">
        <v>108</v>
      </c>
      <c r="N1503" s="31" t="s">
        <v>108</v>
      </c>
      <c r="O1503" s="31" t="s">
        <v>108</v>
      </c>
      <c r="P1503" s="31" t="s">
        <v>108</v>
      </c>
      <c r="Q1503" s="31" t="s">
        <v>108</v>
      </c>
      <c r="R1503" s="31">
        <v>84.29</v>
      </c>
      <c r="S1503" s="31" t="s">
        <v>108</v>
      </c>
    </row>
    <row r="1504" spans="1:19" x14ac:dyDescent="0.35">
      <c r="A1504" s="2">
        <v>34974</v>
      </c>
      <c r="B1504" s="31" t="s">
        <v>108</v>
      </c>
      <c r="C1504" s="31">
        <v>238.83199999999999</v>
      </c>
      <c r="D1504" s="31" t="s">
        <v>108</v>
      </c>
      <c r="E1504" s="31">
        <v>196.2594</v>
      </c>
      <c r="F1504" s="31">
        <v>54.226500000000001</v>
      </c>
      <c r="G1504" s="31">
        <v>165.45939999999999</v>
      </c>
      <c r="H1504" s="31">
        <v>15.2829</v>
      </c>
      <c r="I1504" s="31">
        <v>1523.181</v>
      </c>
      <c r="J1504" s="31">
        <v>2224.7779999999998</v>
      </c>
      <c r="K1504" s="31">
        <v>1128.193</v>
      </c>
      <c r="L1504" s="31" t="s">
        <v>108</v>
      </c>
      <c r="M1504" s="31" t="s">
        <v>108</v>
      </c>
      <c r="N1504" s="31" t="s">
        <v>108</v>
      </c>
      <c r="O1504" s="31" t="s">
        <v>108</v>
      </c>
      <c r="P1504" s="31" t="s">
        <v>108</v>
      </c>
      <c r="Q1504" s="31" t="s">
        <v>108</v>
      </c>
      <c r="R1504" s="31">
        <v>84.29</v>
      </c>
      <c r="S1504" s="31" t="s">
        <v>108</v>
      </c>
    </row>
    <row r="1505" spans="1:19" x14ac:dyDescent="0.35">
      <c r="A1505" s="2">
        <v>34975</v>
      </c>
      <c r="B1505" s="31" t="s">
        <v>108</v>
      </c>
      <c r="C1505" s="31">
        <v>234.98500000000001</v>
      </c>
      <c r="D1505" s="31" t="s">
        <v>108</v>
      </c>
      <c r="E1505" s="31">
        <v>195.1728</v>
      </c>
      <c r="F1505" s="31">
        <v>54.282899999999998</v>
      </c>
      <c r="G1505" s="31">
        <v>165.13480000000001</v>
      </c>
      <c r="H1505" s="31">
        <v>15.295</v>
      </c>
      <c r="I1505" s="31">
        <v>1527.4349999999999</v>
      </c>
      <c r="J1505" s="31">
        <v>2229.192</v>
      </c>
      <c r="K1505" s="31">
        <v>1128.193</v>
      </c>
      <c r="L1505" s="31" t="s">
        <v>108</v>
      </c>
      <c r="M1505" s="31" t="s">
        <v>108</v>
      </c>
      <c r="N1505" s="31" t="s">
        <v>108</v>
      </c>
      <c r="O1505" s="31" t="s">
        <v>108</v>
      </c>
      <c r="P1505" s="31" t="s">
        <v>108</v>
      </c>
      <c r="Q1505" s="31" t="s">
        <v>108</v>
      </c>
      <c r="R1505" s="31">
        <v>84.57</v>
      </c>
      <c r="S1505" s="31" t="s">
        <v>108</v>
      </c>
    </row>
    <row r="1506" spans="1:19" x14ac:dyDescent="0.35">
      <c r="A1506" s="2">
        <v>34976</v>
      </c>
      <c r="B1506" s="31" t="s">
        <v>108</v>
      </c>
      <c r="C1506" s="31">
        <v>229.601</v>
      </c>
      <c r="D1506" s="31" t="s">
        <v>108</v>
      </c>
      <c r="E1506" s="31">
        <v>195.51230000000001</v>
      </c>
      <c r="F1506" s="31">
        <v>54.339300000000001</v>
      </c>
      <c r="G1506" s="31">
        <v>165.71899999999999</v>
      </c>
      <c r="H1506" s="31">
        <v>15.4154</v>
      </c>
      <c r="I1506" s="31">
        <v>1531.0630000000001</v>
      </c>
      <c r="J1506" s="31">
        <v>2234.2359999999999</v>
      </c>
      <c r="K1506" s="31">
        <v>1130.9090000000001</v>
      </c>
      <c r="L1506" s="31" t="s">
        <v>108</v>
      </c>
      <c r="M1506" s="31" t="s">
        <v>108</v>
      </c>
      <c r="N1506" s="31" t="s">
        <v>108</v>
      </c>
      <c r="O1506" s="31" t="s">
        <v>108</v>
      </c>
      <c r="P1506" s="31" t="s">
        <v>108</v>
      </c>
      <c r="Q1506" s="31" t="s">
        <v>108</v>
      </c>
      <c r="R1506" s="31">
        <v>84.51</v>
      </c>
      <c r="S1506" s="31" t="s">
        <v>108</v>
      </c>
    </row>
    <row r="1507" spans="1:19" x14ac:dyDescent="0.35">
      <c r="A1507" s="2">
        <v>34977</v>
      </c>
      <c r="B1507" s="31" t="s">
        <v>108</v>
      </c>
      <c r="C1507" s="31">
        <v>221.22900000000001</v>
      </c>
      <c r="D1507" s="31" t="s">
        <v>108</v>
      </c>
      <c r="E1507" s="31">
        <v>193.9504</v>
      </c>
      <c r="F1507" s="31">
        <v>54.268799999999999</v>
      </c>
      <c r="G1507" s="31">
        <v>165.39439999999999</v>
      </c>
      <c r="H1507" s="31">
        <v>15.391299999999999</v>
      </c>
      <c r="I1507" s="31">
        <v>1522.3050000000001</v>
      </c>
      <c r="J1507" s="31">
        <v>2238.02</v>
      </c>
      <c r="K1507" s="31">
        <v>1127.8389999999999</v>
      </c>
      <c r="L1507" s="31" t="s">
        <v>108</v>
      </c>
      <c r="M1507" s="31" t="s">
        <v>108</v>
      </c>
      <c r="N1507" s="31" t="s">
        <v>108</v>
      </c>
      <c r="O1507" s="31" t="s">
        <v>108</v>
      </c>
      <c r="P1507" s="31" t="s">
        <v>108</v>
      </c>
      <c r="Q1507" s="31" t="s">
        <v>108</v>
      </c>
      <c r="R1507" s="31">
        <v>83.91</v>
      </c>
      <c r="S1507" s="31" t="s">
        <v>108</v>
      </c>
    </row>
    <row r="1508" spans="1:19" x14ac:dyDescent="0.35">
      <c r="A1508" s="2">
        <v>34978</v>
      </c>
      <c r="B1508" s="31" t="s">
        <v>108</v>
      </c>
      <c r="C1508" s="31">
        <v>222.40600000000001</v>
      </c>
      <c r="D1508" s="31" t="s">
        <v>108</v>
      </c>
      <c r="E1508" s="31">
        <v>192.72800000000001</v>
      </c>
      <c r="F1508" s="31">
        <v>54.409700000000001</v>
      </c>
      <c r="G1508" s="31">
        <v>166.3032</v>
      </c>
      <c r="H1508" s="31">
        <v>15.258800000000001</v>
      </c>
      <c r="I1508" s="31">
        <v>1515.299</v>
      </c>
      <c r="J1508" s="31">
        <v>2238.65</v>
      </c>
      <c r="K1508" s="31">
        <v>1128.075</v>
      </c>
      <c r="L1508" s="31" t="s">
        <v>108</v>
      </c>
      <c r="M1508" s="31" t="s">
        <v>108</v>
      </c>
      <c r="N1508" s="31" t="s">
        <v>108</v>
      </c>
      <c r="O1508" s="31" t="s">
        <v>108</v>
      </c>
      <c r="P1508" s="31" t="s">
        <v>108</v>
      </c>
      <c r="Q1508" s="31" t="s">
        <v>108</v>
      </c>
      <c r="R1508" s="31">
        <v>84.28</v>
      </c>
      <c r="S1508" s="31" t="s">
        <v>108</v>
      </c>
    </row>
    <row r="1509" spans="1:19" x14ac:dyDescent="0.35">
      <c r="A1509" s="2">
        <v>34981</v>
      </c>
      <c r="B1509" s="31" t="s">
        <v>108</v>
      </c>
      <c r="C1509" s="31">
        <v>226.988</v>
      </c>
      <c r="D1509" s="31" t="s">
        <v>108</v>
      </c>
      <c r="E1509" s="31">
        <v>191.51779999999999</v>
      </c>
      <c r="F1509" s="31">
        <v>54.649299999999997</v>
      </c>
      <c r="G1509" s="31">
        <v>166.89850000000001</v>
      </c>
      <c r="H1509" s="31">
        <v>15.295</v>
      </c>
      <c r="I1509" s="31">
        <v>1516.3</v>
      </c>
      <c r="J1509" s="31">
        <v>2238.65</v>
      </c>
      <c r="K1509" s="31">
        <v>1128.6659999999999</v>
      </c>
      <c r="L1509" s="31" t="s">
        <v>108</v>
      </c>
      <c r="M1509" s="31" t="s">
        <v>108</v>
      </c>
      <c r="N1509" s="31" t="s">
        <v>108</v>
      </c>
      <c r="O1509" s="31" t="s">
        <v>108</v>
      </c>
      <c r="P1509" s="31" t="s">
        <v>108</v>
      </c>
      <c r="Q1509" s="31" t="s">
        <v>108</v>
      </c>
      <c r="R1509" s="31">
        <v>83.98</v>
      </c>
      <c r="S1509" s="31" t="s">
        <v>108</v>
      </c>
    </row>
    <row r="1510" spans="1:19" x14ac:dyDescent="0.35">
      <c r="A1510" s="2">
        <v>34982</v>
      </c>
      <c r="B1510" s="31" t="s">
        <v>108</v>
      </c>
      <c r="C1510" s="31">
        <v>227.37899999999999</v>
      </c>
      <c r="D1510" s="31" t="s">
        <v>108</v>
      </c>
      <c r="E1510" s="31">
        <v>190.71469999999999</v>
      </c>
      <c r="F1510" s="31">
        <v>54.621099999999998</v>
      </c>
      <c r="G1510" s="31">
        <v>168.44640000000001</v>
      </c>
      <c r="H1510" s="31">
        <v>15.0661</v>
      </c>
      <c r="I1510" s="31">
        <v>1516.3</v>
      </c>
      <c r="J1510" s="31">
        <v>2238.02</v>
      </c>
      <c r="K1510" s="31">
        <v>1128.902</v>
      </c>
      <c r="L1510" s="31" t="s">
        <v>108</v>
      </c>
      <c r="M1510" s="31" t="s">
        <v>108</v>
      </c>
      <c r="N1510" s="31" t="s">
        <v>108</v>
      </c>
      <c r="O1510" s="31" t="s">
        <v>108</v>
      </c>
      <c r="P1510" s="31" t="s">
        <v>108</v>
      </c>
      <c r="Q1510" s="31" t="s">
        <v>108</v>
      </c>
      <c r="R1510" s="31">
        <v>84.17</v>
      </c>
      <c r="S1510" s="31" t="s">
        <v>108</v>
      </c>
    </row>
    <row r="1511" spans="1:19" x14ac:dyDescent="0.35">
      <c r="A1511" s="2">
        <v>34983</v>
      </c>
      <c r="B1511" s="31" t="s">
        <v>108</v>
      </c>
      <c r="C1511" s="31">
        <v>227.654</v>
      </c>
      <c r="D1511" s="31" t="s">
        <v>108</v>
      </c>
      <c r="E1511" s="31">
        <v>188.3706</v>
      </c>
      <c r="F1511" s="31">
        <v>54.593000000000004</v>
      </c>
      <c r="G1511" s="31">
        <v>171.185</v>
      </c>
      <c r="H1511" s="31">
        <v>15.4636</v>
      </c>
      <c r="I1511" s="31">
        <v>1508.2919999999999</v>
      </c>
      <c r="J1511" s="31">
        <v>2236.759</v>
      </c>
      <c r="K1511" s="31">
        <v>1127.0129999999999</v>
      </c>
      <c r="L1511" s="31" t="s">
        <v>108</v>
      </c>
      <c r="M1511" s="31" t="s">
        <v>108</v>
      </c>
      <c r="N1511" s="31" t="s">
        <v>108</v>
      </c>
      <c r="O1511" s="31" t="s">
        <v>108</v>
      </c>
      <c r="P1511" s="31" t="s">
        <v>108</v>
      </c>
      <c r="Q1511" s="31" t="s">
        <v>108</v>
      </c>
      <c r="R1511" s="31">
        <v>84.44</v>
      </c>
      <c r="S1511" s="31" t="s">
        <v>108</v>
      </c>
    </row>
    <row r="1512" spans="1:19" x14ac:dyDescent="0.35">
      <c r="A1512" s="2">
        <v>34984</v>
      </c>
      <c r="B1512" s="31" t="s">
        <v>108</v>
      </c>
      <c r="C1512" s="31">
        <v>225.797</v>
      </c>
      <c r="D1512" s="31" t="s">
        <v>108</v>
      </c>
      <c r="E1512" s="31">
        <v>190.78649999999999</v>
      </c>
      <c r="F1512" s="31">
        <v>54.5366</v>
      </c>
      <c r="G1512" s="31">
        <v>169.4676</v>
      </c>
      <c r="H1512" s="31">
        <v>15.4154</v>
      </c>
      <c r="I1512" s="31">
        <v>1510.67</v>
      </c>
      <c r="J1512" s="31">
        <v>2241.1729999999998</v>
      </c>
      <c r="K1512" s="31">
        <v>1128.193</v>
      </c>
      <c r="L1512" s="31" t="s">
        <v>108</v>
      </c>
      <c r="M1512" s="31" t="s">
        <v>108</v>
      </c>
      <c r="N1512" s="31" t="s">
        <v>108</v>
      </c>
      <c r="O1512" s="31" t="s">
        <v>108</v>
      </c>
      <c r="P1512" s="31" t="s">
        <v>108</v>
      </c>
      <c r="Q1512" s="31" t="s">
        <v>108</v>
      </c>
      <c r="R1512" s="31">
        <v>84.05</v>
      </c>
      <c r="S1512" s="31" t="s">
        <v>108</v>
      </c>
    </row>
    <row r="1513" spans="1:19" x14ac:dyDescent="0.35">
      <c r="A1513" s="2">
        <v>34985</v>
      </c>
      <c r="B1513" s="31" t="s">
        <v>108</v>
      </c>
      <c r="C1513" s="31">
        <v>227.04300000000001</v>
      </c>
      <c r="D1513" s="31" t="s">
        <v>108</v>
      </c>
      <c r="E1513" s="31">
        <v>190.44479999999999</v>
      </c>
      <c r="F1513" s="31">
        <v>54.451999999999998</v>
      </c>
      <c r="G1513" s="31">
        <v>169.53149999999999</v>
      </c>
      <c r="H1513" s="31">
        <v>15.319000000000001</v>
      </c>
      <c r="I1513" s="31">
        <v>1514.423</v>
      </c>
      <c r="J1513" s="31">
        <v>2254.415</v>
      </c>
      <c r="K1513" s="31">
        <v>1134.6880000000001</v>
      </c>
      <c r="L1513" s="31" t="s">
        <v>108</v>
      </c>
      <c r="M1513" s="31" t="s">
        <v>108</v>
      </c>
      <c r="N1513" s="31" t="s">
        <v>108</v>
      </c>
      <c r="O1513" s="31" t="s">
        <v>108</v>
      </c>
      <c r="P1513" s="31" t="s">
        <v>108</v>
      </c>
      <c r="Q1513" s="31" t="s">
        <v>108</v>
      </c>
      <c r="R1513" s="31">
        <v>84.42</v>
      </c>
      <c r="S1513" s="31" t="s">
        <v>108</v>
      </c>
    </row>
    <row r="1514" spans="1:19" x14ac:dyDescent="0.35">
      <c r="A1514" s="2">
        <v>34988</v>
      </c>
      <c r="B1514" s="31" t="s">
        <v>108</v>
      </c>
      <c r="C1514" s="31">
        <v>227.68899999999999</v>
      </c>
      <c r="D1514" s="31" t="s">
        <v>108</v>
      </c>
      <c r="E1514" s="31">
        <v>189.28309999999999</v>
      </c>
      <c r="F1514" s="31">
        <v>54.409799999999997</v>
      </c>
      <c r="G1514" s="31">
        <v>170.42580000000001</v>
      </c>
      <c r="H1514" s="31">
        <v>15.7044</v>
      </c>
      <c r="I1514" s="31">
        <v>1518.0509999999999</v>
      </c>
      <c r="J1514" s="31">
        <v>2251.893</v>
      </c>
      <c r="K1514" s="31">
        <v>1132.444</v>
      </c>
      <c r="L1514" s="31" t="s">
        <v>108</v>
      </c>
      <c r="M1514" s="31" t="s">
        <v>108</v>
      </c>
      <c r="N1514" s="31" t="s">
        <v>108</v>
      </c>
      <c r="O1514" s="31" t="s">
        <v>108</v>
      </c>
      <c r="P1514" s="31" t="s">
        <v>108</v>
      </c>
      <c r="Q1514" s="31" t="s">
        <v>108</v>
      </c>
      <c r="R1514" s="31">
        <v>84.17</v>
      </c>
      <c r="S1514" s="31" t="s">
        <v>108</v>
      </c>
    </row>
    <row r="1515" spans="1:19" x14ac:dyDescent="0.35">
      <c r="A1515" s="2">
        <v>34989</v>
      </c>
      <c r="B1515" s="31" t="s">
        <v>108</v>
      </c>
      <c r="C1515" s="31">
        <v>227.50399999999999</v>
      </c>
      <c r="D1515" s="31" t="s">
        <v>108</v>
      </c>
      <c r="E1515" s="31">
        <v>187.3014</v>
      </c>
      <c r="F1515" s="31">
        <v>54.395699999999998</v>
      </c>
      <c r="G1515" s="31">
        <v>169.59540000000001</v>
      </c>
      <c r="H1515" s="31">
        <v>15.596</v>
      </c>
      <c r="I1515" s="31">
        <v>1516.675</v>
      </c>
      <c r="J1515" s="31">
        <v>2253.7840000000001</v>
      </c>
      <c r="K1515" s="31">
        <v>1130.673</v>
      </c>
      <c r="L1515" s="31" t="s">
        <v>108</v>
      </c>
      <c r="M1515" s="31" t="s">
        <v>108</v>
      </c>
      <c r="N1515" s="31" t="s">
        <v>108</v>
      </c>
      <c r="O1515" s="31" t="s">
        <v>108</v>
      </c>
      <c r="P1515" s="31" t="s">
        <v>108</v>
      </c>
      <c r="Q1515" s="31" t="s">
        <v>108</v>
      </c>
      <c r="R1515" s="31">
        <v>83.92</v>
      </c>
      <c r="S1515" s="31" t="s">
        <v>108</v>
      </c>
    </row>
    <row r="1516" spans="1:19" x14ac:dyDescent="0.35">
      <c r="A1516" s="2">
        <v>34990</v>
      </c>
      <c r="B1516" s="31" t="s">
        <v>108</v>
      </c>
      <c r="C1516" s="31">
        <v>225.428</v>
      </c>
      <c r="D1516" s="31" t="s">
        <v>108</v>
      </c>
      <c r="E1516" s="31">
        <v>182.24469999999999</v>
      </c>
      <c r="F1516" s="31">
        <v>54.381599999999999</v>
      </c>
      <c r="G1516" s="31">
        <v>170.29810000000001</v>
      </c>
      <c r="H1516" s="31">
        <v>15.5238</v>
      </c>
      <c r="I1516" s="31">
        <v>1507.5419999999999</v>
      </c>
      <c r="J1516" s="31">
        <v>2248.1089999999999</v>
      </c>
      <c r="K1516" s="31">
        <v>1134.452</v>
      </c>
      <c r="L1516" s="31" t="s">
        <v>108</v>
      </c>
      <c r="M1516" s="31" t="s">
        <v>108</v>
      </c>
      <c r="N1516" s="31" t="s">
        <v>108</v>
      </c>
      <c r="O1516" s="31" t="s">
        <v>108</v>
      </c>
      <c r="P1516" s="31" t="s">
        <v>108</v>
      </c>
      <c r="Q1516" s="31" t="s">
        <v>108</v>
      </c>
      <c r="R1516" s="31">
        <v>84.33</v>
      </c>
      <c r="S1516" s="31" t="s">
        <v>108</v>
      </c>
    </row>
    <row r="1517" spans="1:19" x14ac:dyDescent="0.35">
      <c r="A1517" s="2">
        <v>34991</v>
      </c>
      <c r="B1517" s="31" t="s">
        <v>108</v>
      </c>
      <c r="C1517" s="31">
        <v>223.62899999999999</v>
      </c>
      <c r="D1517" s="31" t="s">
        <v>108</v>
      </c>
      <c r="E1517" s="31">
        <v>185.59299999999999</v>
      </c>
      <c r="F1517" s="31">
        <v>54.085599999999999</v>
      </c>
      <c r="G1517" s="31">
        <v>172.21440000000001</v>
      </c>
      <c r="H1517" s="31">
        <v>15.8851</v>
      </c>
      <c r="I1517" s="31">
        <v>1508.2919999999999</v>
      </c>
      <c r="J1517" s="31">
        <v>2249.37</v>
      </c>
      <c r="K1517" s="31">
        <v>1136.4590000000001</v>
      </c>
      <c r="L1517" s="31" t="s">
        <v>108</v>
      </c>
      <c r="M1517" s="31" t="s">
        <v>108</v>
      </c>
      <c r="N1517" s="31" t="s">
        <v>108</v>
      </c>
      <c r="O1517" s="31" t="s">
        <v>108</v>
      </c>
      <c r="P1517" s="31" t="s">
        <v>108</v>
      </c>
      <c r="Q1517" s="31" t="s">
        <v>108</v>
      </c>
      <c r="R1517" s="31">
        <v>83.76</v>
      </c>
      <c r="S1517" s="31" t="s">
        <v>108</v>
      </c>
    </row>
    <row r="1518" spans="1:19" x14ac:dyDescent="0.35">
      <c r="A1518" s="2">
        <v>34992</v>
      </c>
      <c r="B1518" s="31" t="s">
        <v>108</v>
      </c>
      <c r="C1518" s="31">
        <v>226.30500000000001</v>
      </c>
      <c r="D1518" s="31" t="s">
        <v>108</v>
      </c>
      <c r="E1518" s="31">
        <v>185.25129999999999</v>
      </c>
      <c r="F1518" s="31">
        <v>54.127899999999997</v>
      </c>
      <c r="G1518" s="31">
        <v>174.32239999999999</v>
      </c>
      <c r="H1518" s="31">
        <v>15.8249</v>
      </c>
      <c r="I1518" s="31">
        <v>1510.7950000000001</v>
      </c>
      <c r="J1518" s="31">
        <v>2241.8029999999999</v>
      </c>
      <c r="K1518" s="31">
        <v>1134.924</v>
      </c>
      <c r="L1518" s="31" t="s">
        <v>108</v>
      </c>
      <c r="M1518" s="31" t="s">
        <v>108</v>
      </c>
      <c r="N1518" s="31" t="s">
        <v>108</v>
      </c>
      <c r="O1518" s="31" t="s">
        <v>108</v>
      </c>
      <c r="P1518" s="31" t="s">
        <v>108</v>
      </c>
      <c r="Q1518" s="31" t="s">
        <v>108</v>
      </c>
      <c r="R1518" s="31">
        <v>83.55</v>
      </c>
      <c r="S1518" s="31" t="s">
        <v>108</v>
      </c>
    </row>
    <row r="1519" spans="1:19" x14ac:dyDescent="0.35">
      <c r="A1519" s="2">
        <v>34995</v>
      </c>
      <c r="B1519" s="31" t="s">
        <v>108</v>
      </c>
      <c r="C1519" s="31">
        <v>227.68799999999999</v>
      </c>
      <c r="D1519" s="31" t="s">
        <v>108</v>
      </c>
      <c r="E1519" s="31">
        <v>187.09630000000001</v>
      </c>
      <c r="F1519" s="31">
        <v>54.142000000000003</v>
      </c>
      <c r="G1519" s="31">
        <v>173.3004</v>
      </c>
      <c r="H1519" s="31">
        <v>15.7646</v>
      </c>
      <c r="I1519" s="31">
        <v>1508.7929999999999</v>
      </c>
      <c r="J1519" s="31">
        <v>2238.02</v>
      </c>
      <c r="K1519" s="31">
        <v>1133.0350000000001</v>
      </c>
      <c r="L1519" s="31" t="s">
        <v>108</v>
      </c>
      <c r="M1519" s="31" t="s">
        <v>108</v>
      </c>
      <c r="N1519" s="31" t="s">
        <v>108</v>
      </c>
      <c r="O1519" s="31" t="s">
        <v>108</v>
      </c>
      <c r="P1519" s="31" t="s">
        <v>108</v>
      </c>
      <c r="Q1519" s="31" t="s">
        <v>108</v>
      </c>
      <c r="R1519" s="31">
        <v>83.2</v>
      </c>
      <c r="S1519" s="31" t="s">
        <v>108</v>
      </c>
    </row>
    <row r="1520" spans="1:19" x14ac:dyDescent="0.35">
      <c r="A1520" s="2">
        <v>34996</v>
      </c>
      <c r="B1520" s="31" t="s">
        <v>108</v>
      </c>
      <c r="C1520" s="31">
        <v>227.458</v>
      </c>
      <c r="D1520" s="31" t="s">
        <v>108</v>
      </c>
      <c r="E1520" s="31">
        <v>187.16460000000001</v>
      </c>
      <c r="F1520" s="31">
        <v>54.142000000000003</v>
      </c>
      <c r="G1520" s="31">
        <v>173.6198</v>
      </c>
      <c r="H1520" s="31">
        <v>15.8489</v>
      </c>
      <c r="I1520" s="31">
        <v>1507.6669999999999</v>
      </c>
      <c r="J1520" s="31">
        <v>2247.4789999999998</v>
      </c>
      <c r="K1520" s="31">
        <v>1133.8610000000001</v>
      </c>
      <c r="L1520" s="31" t="s">
        <v>108</v>
      </c>
      <c r="M1520" s="31" t="s">
        <v>108</v>
      </c>
      <c r="N1520" s="31" t="s">
        <v>108</v>
      </c>
      <c r="O1520" s="31" t="s">
        <v>108</v>
      </c>
      <c r="P1520" s="31" t="s">
        <v>108</v>
      </c>
      <c r="Q1520" s="31" t="s">
        <v>108</v>
      </c>
      <c r="R1520" s="31">
        <v>83.38</v>
      </c>
      <c r="S1520" s="31" t="s">
        <v>108</v>
      </c>
    </row>
    <row r="1521" spans="1:19" x14ac:dyDescent="0.35">
      <c r="A1521" s="2">
        <v>34997</v>
      </c>
      <c r="B1521" s="31" t="s">
        <v>108</v>
      </c>
      <c r="C1521" s="31">
        <v>227.089</v>
      </c>
      <c r="D1521" s="31" t="s">
        <v>108</v>
      </c>
      <c r="E1521" s="31">
        <v>187.2329</v>
      </c>
      <c r="F1521" s="31">
        <v>54.1843</v>
      </c>
      <c r="G1521" s="31">
        <v>173.68369999999999</v>
      </c>
      <c r="H1521" s="31">
        <v>15.8369</v>
      </c>
      <c r="I1521" s="31">
        <v>1507.4169999999999</v>
      </c>
      <c r="J1521" s="31">
        <v>2248.7399999999998</v>
      </c>
      <c r="K1521" s="31">
        <v>1137.9939999999999</v>
      </c>
      <c r="L1521" s="31" t="s">
        <v>108</v>
      </c>
      <c r="M1521" s="31" t="s">
        <v>108</v>
      </c>
      <c r="N1521" s="31" t="s">
        <v>108</v>
      </c>
      <c r="O1521" s="31" t="s">
        <v>108</v>
      </c>
      <c r="P1521" s="31" t="s">
        <v>108</v>
      </c>
      <c r="Q1521" s="31" t="s">
        <v>108</v>
      </c>
      <c r="R1521" s="31">
        <v>83.44</v>
      </c>
      <c r="S1521" s="31" t="s">
        <v>108</v>
      </c>
    </row>
    <row r="1522" spans="1:19" x14ac:dyDescent="0.35">
      <c r="A1522" s="2">
        <v>34998</v>
      </c>
      <c r="B1522" s="31" t="s">
        <v>108</v>
      </c>
      <c r="C1522" s="31">
        <v>229.94900000000001</v>
      </c>
      <c r="D1522" s="31" t="s">
        <v>108</v>
      </c>
      <c r="E1522" s="31">
        <v>189.0779</v>
      </c>
      <c r="F1522" s="31">
        <v>54.156100000000002</v>
      </c>
      <c r="G1522" s="31">
        <v>172.59780000000001</v>
      </c>
      <c r="H1522" s="31">
        <v>16.029599999999999</v>
      </c>
      <c r="I1522" s="31">
        <v>1522.43</v>
      </c>
      <c r="J1522" s="31">
        <v>2241.8029999999999</v>
      </c>
      <c r="K1522" s="31">
        <v>1137.758</v>
      </c>
      <c r="L1522" s="31" t="s">
        <v>108</v>
      </c>
      <c r="M1522" s="31" t="s">
        <v>108</v>
      </c>
      <c r="N1522" s="31" t="s">
        <v>108</v>
      </c>
      <c r="O1522" s="31" t="s">
        <v>108</v>
      </c>
      <c r="P1522" s="31" t="s">
        <v>108</v>
      </c>
      <c r="Q1522" s="31" t="s">
        <v>108</v>
      </c>
      <c r="R1522" s="31">
        <v>83.28</v>
      </c>
      <c r="S1522" s="31" t="s">
        <v>108</v>
      </c>
    </row>
    <row r="1523" spans="1:19" x14ac:dyDescent="0.35">
      <c r="A1523" s="2">
        <v>34999</v>
      </c>
      <c r="B1523" s="31" t="s">
        <v>108</v>
      </c>
      <c r="C1523" s="31">
        <v>229.441</v>
      </c>
      <c r="D1523" s="31" t="s">
        <v>108</v>
      </c>
      <c r="E1523" s="31">
        <v>186.34460000000001</v>
      </c>
      <c r="F1523" s="31">
        <v>54.099699999999999</v>
      </c>
      <c r="G1523" s="31">
        <v>171.89510000000001</v>
      </c>
      <c r="H1523" s="31">
        <v>16.101800000000001</v>
      </c>
      <c r="I1523" s="31">
        <v>1516.925</v>
      </c>
      <c r="J1523" s="31">
        <v>2246.848</v>
      </c>
      <c r="K1523" s="31">
        <v>1137.1679999999999</v>
      </c>
      <c r="L1523" s="31" t="s">
        <v>108</v>
      </c>
      <c r="M1523" s="31" t="s">
        <v>108</v>
      </c>
      <c r="N1523" s="31" t="s">
        <v>108</v>
      </c>
      <c r="O1523" s="31" t="s">
        <v>108</v>
      </c>
      <c r="P1523" s="31" t="s">
        <v>108</v>
      </c>
      <c r="Q1523" s="31" t="s">
        <v>108</v>
      </c>
      <c r="R1523" s="31">
        <v>83.78</v>
      </c>
      <c r="S1523" s="31" t="s">
        <v>108</v>
      </c>
    </row>
    <row r="1524" spans="1:19" x14ac:dyDescent="0.35">
      <c r="A1524" s="2">
        <v>35002</v>
      </c>
      <c r="B1524" s="31" t="s">
        <v>108</v>
      </c>
      <c r="C1524" s="31">
        <v>232.48599999999999</v>
      </c>
      <c r="D1524" s="31" t="s">
        <v>108</v>
      </c>
      <c r="E1524" s="31">
        <v>185.59289999999999</v>
      </c>
      <c r="F1524" s="31">
        <v>54.085700000000003</v>
      </c>
      <c r="G1524" s="31">
        <v>173.36429999999999</v>
      </c>
      <c r="H1524" s="31">
        <v>15.981400000000001</v>
      </c>
      <c r="I1524" s="31">
        <v>1514.423</v>
      </c>
      <c r="J1524" s="31">
        <v>2248.1089999999999</v>
      </c>
      <c r="K1524" s="31">
        <v>1137.9939999999999</v>
      </c>
      <c r="L1524" s="31" t="s">
        <v>108</v>
      </c>
      <c r="M1524" s="31" t="s">
        <v>108</v>
      </c>
      <c r="N1524" s="31" t="s">
        <v>108</v>
      </c>
      <c r="O1524" s="31" t="s">
        <v>108</v>
      </c>
      <c r="P1524" s="31" t="s">
        <v>108</v>
      </c>
      <c r="Q1524" s="31" t="s">
        <v>108</v>
      </c>
      <c r="R1524" s="31">
        <v>83.83</v>
      </c>
      <c r="S1524" s="31" t="s">
        <v>108</v>
      </c>
    </row>
    <row r="1525" spans="1:19" x14ac:dyDescent="0.35">
      <c r="A1525" s="2">
        <v>35003</v>
      </c>
      <c r="B1525" s="31" t="s">
        <v>108</v>
      </c>
      <c r="C1525" s="31">
        <v>232.809</v>
      </c>
      <c r="D1525" s="31" t="s">
        <v>108</v>
      </c>
      <c r="E1525" s="31">
        <v>187.30119999999999</v>
      </c>
      <c r="F1525" s="31">
        <v>54.156100000000002</v>
      </c>
      <c r="G1525" s="31">
        <v>174.8974</v>
      </c>
      <c r="H1525" s="31">
        <v>15.7887</v>
      </c>
      <c r="I1525" s="31">
        <v>1519.3019999999999</v>
      </c>
      <c r="J1525" s="31">
        <v>2250.0010000000002</v>
      </c>
      <c r="K1525" s="31">
        <v>1141.4190000000001</v>
      </c>
      <c r="L1525" s="31" t="s">
        <v>108</v>
      </c>
      <c r="M1525" s="31" t="s">
        <v>108</v>
      </c>
      <c r="N1525" s="31" t="s">
        <v>108</v>
      </c>
      <c r="O1525" s="31" t="s">
        <v>108</v>
      </c>
      <c r="P1525" s="31" t="s">
        <v>108</v>
      </c>
      <c r="Q1525" s="31" t="s">
        <v>108</v>
      </c>
      <c r="R1525" s="31">
        <v>83.66</v>
      </c>
      <c r="S1525" s="31" t="s">
        <v>108</v>
      </c>
    </row>
    <row r="1526" spans="1:19" x14ac:dyDescent="0.35">
      <c r="A1526" s="2">
        <v>35004</v>
      </c>
      <c r="B1526" s="31" t="s">
        <v>108</v>
      </c>
      <c r="C1526" s="31">
        <v>233.178</v>
      </c>
      <c r="D1526" s="31" t="s">
        <v>108</v>
      </c>
      <c r="E1526" s="31">
        <v>190.9229</v>
      </c>
      <c r="F1526" s="31">
        <v>54.085700000000003</v>
      </c>
      <c r="G1526" s="31">
        <v>176.5582</v>
      </c>
      <c r="H1526" s="31">
        <v>15.812799999999999</v>
      </c>
      <c r="I1526" s="31">
        <v>1526.809</v>
      </c>
      <c r="J1526" s="31">
        <v>2257.5680000000002</v>
      </c>
      <c r="K1526" s="31">
        <v>1144.8430000000001</v>
      </c>
      <c r="L1526" s="31" t="s">
        <v>108</v>
      </c>
      <c r="M1526" s="31" t="s">
        <v>108</v>
      </c>
      <c r="N1526" s="31" t="s">
        <v>108</v>
      </c>
      <c r="O1526" s="31" t="s">
        <v>108</v>
      </c>
      <c r="P1526" s="31" t="s">
        <v>108</v>
      </c>
      <c r="Q1526" s="31" t="s">
        <v>108</v>
      </c>
      <c r="R1526" s="31">
        <v>84.03</v>
      </c>
      <c r="S1526" s="31" t="s">
        <v>108</v>
      </c>
    </row>
    <row r="1527" spans="1:19" x14ac:dyDescent="0.35">
      <c r="A1527" s="2">
        <v>35005</v>
      </c>
      <c r="B1527" s="31" t="s">
        <v>108</v>
      </c>
      <c r="C1527" s="31">
        <v>238.57499999999999</v>
      </c>
      <c r="D1527" s="31" t="s">
        <v>108</v>
      </c>
      <c r="E1527" s="31">
        <v>197.79040000000001</v>
      </c>
      <c r="F1527" s="31">
        <v>54.142000000000003</v>
      </c>
      <c r="G1527" s="31">
        <v>176.36660000000001</v>
      </c>
      <c r="H1527" s="31">
        <v>16.005500000000001</v>
      </c>
      <c r="I1527" s="31">
        <v>1524.432</v>
      </c>
      <c r="J1527" s="31">
        <v>2264.5039999999999</v>
      </c>
      <c r="K1527" s="31">
        <v>1143.662</v>
      </c>
      <c r="L1527" s="31" t="s">
        <v>108</v>
      </c>
      <c r="M1527" s="31" t="s">
        <v>108</v>
      </c>
      <c r="N1527" s="31" t="s">
        <v>108</v>
      </c>
      <c r="O1527" s="31" t="s">
        <v>108</v>
      </c>
      <c r="P1527" s="31" t="s">
        <v>108</v>
      </c>
      <c r="Q1527" s="31" t="s">
        <v>108</v>
      </c>
      <c r="R1527" s="31">
        <v>84.3</v>
      </c>
      <c r="S1527" s="31" t="s">
        <v>108</v>
      </c>
    </row>
    <row r="1528" spans="1:19" x14ac:dyDescent="0.35">
      <c r="A1528" s="2">
        <v>35006</v>
      </c>
      <c r="B1528" s="31" t="s">
        <v>108</v>
      </c>
      <c r="C1528" s="31">
        <v>237.60599999999999</v>
      </c>
      <c r="D1528" s="31" t="s">
        <v>108</v>
      </c>
      <c r="E1528" s="31">
        <v>197.55119999999999</v>
      </c>
      <c r="F1528" s="31">
        <v>54.071599999999997</v>
      </c>
      <c r="G1528" s="31">
        <v>175.21680000000001</v>
      </c>
      <c r="H1528" s="31">
        <v>15.8971</v>
      </c>
      <c r="I1528" s="31">
        <v>1524.432</v>
      </c>
      <c r="J1528" s="31">
        <v>2263.2429999999999</v>
      </c>
      <c r="K1528" s="31">
        <v>1141.537</v>
      </c>
      <c r="L1528" s="31" t="s">
        <v>108</v>
      </c>
      <c r="M1528" s="31" t="s">
        <v>108</v>
      </c>
      <c r="N1528" s="31" t="s">
        <v>108</v>
      </c>
      <c r="O1528" s="31" t="s">
        <v>108</v>
      </c>
      <c r="P1528" s="31" t="s">
        <v>108</v>
      </c>
      <c r="Q1528" s="31" t="s">
        <v>108</v>
      </c>
      <c r="R1528" s="31">
        <v>84.12</v>
      </c>
      <c r="S1528" s="31" t="s">
        <v>108</v>
      </c>
    </row>
    <row r="1529" spans="1:19" x14ac:dyDescent="0.35">
      <c r="A1529" s="2">
        <v>35009</v>
      </c>
      <c r="B1529" s="31" t="s">
        <v>108</v>
      </c>
      <c r="C1529" s="31">
        <v>235.392</v>
      </c>
      <c r="D1529" s="31" t="s">
        <v>108</v>
      </c>
      <c r="E1529" s="31">
        <v>199.80619999999999</v>
      </c>
      <c r="F1529" s="31">
        <v>54.071599999999997</v>
      </c>
      <c r="G1529" s="31">
        <v>176.94149999999999</v>
      </c>
      <c r="H1529" s="31">
        <v>16.005500000000001</v>
      </c>
      <c r="I1529" s="31">
        <v>1525.058</v>
      </c>
      <c r="J1529" s="31">
        <v>2260.09</v>
      </c>
      <c r="K1529" s="31">
        <v>1144.961</v>
      </c>
      <c r="L1529" s="31" t="s">
        <v>108</v>
      </c>
      <c r="M1529" s="31" t="s">
        <v>108</v>
      </c>
      <c r="N1529" s="31" t="s">
        <v>108</v>
      </c>
      <c r="O1529" s="31" t="s">
        <v>108</v>
      </c>
      <c r="P1529" s="31" t="s">
        <v>108</v>
      </c>
      <c r="Q1529" s="31" t="s">
        <v>108</v>
      </c>
      <c r="R1529" s="31">
        <v>84.05</v>
      </c>
      <c r="S1529" s="31" t="s">
        <v>108</v>
      </c>
    </row>
    <row r="1530" spans="1:19" x14ac:dyDescent="0.35">
      <c r="A1530" s="2">
        <v>35010</v>
      </c>
      <c r="B1530" s="31" t="s">
        <v>108</v>
      </c>
      <c r="C1530" s="31">
        <v>235.899</v>
      </c>
      <c r="D1530" s="31" t="s">
        <v>108</v>
      </c>
      <c r="E1530" s="31">
        <v>200.62620000000001</v>
      </c>
      <c r="F1530" s="31">
        <v>54.480200000000004</v>
      </c>
      <c r="G1530" s="31">
        <v>176.36660000000001</v>
      </c>
      <c r="H1530" s="31">
        <v>16.487200000000001</v>
      </c>
      <c r="I1530" s="31">
        <v>1520.3030000000001</v>
      </c>
      <c r="J1530" s="31">
        <v>2255.6759999999999</v>
      </c>
      <c r="K1530" s="31">
        <v>1144.135</v>
      </c>
      <c r="L1530" s="31" t="s">
        <v>108</v>
      </c>
      <c r="M1530" s="31" t="s">
        <v>108</v>
      </c>
      <c r="N1530" s="31" t="s">
        <v>108</v>
      </c>
      <c r="O1530" s="31" t="s">
        <v>108</v>
      </c>
      <c r="P1530" s="31" t="s">
        <v>108</v>
      </c>
      <c r="Q1530" s="31" t="s">
        <v>108</v>
      </c>
      <c r="R1530" s="31">
        <v>84.11</v>
      </c>
      <c r="S1530" s="31" t="s">
        <v>108</v>
      </c>
    </row>
    <row r="1531" spans="1:19" x14ac:dyDescent="0.35">
      <c r="A1531" s="2">
        <v>35011</v>
      </c>
      <c r="B1531" s="31" t="s">
        <v>108</v>
      </c>
      <c r="C1531" s="31">
        <v>237.25800000000001</v>
      </c>
      <c r="D1531" s="31" t="s">
        <v>108</v>
      </c>
      <c r="E1531" s="31">
        <v>197.95439999999999</v>
      </c>
      <c r="F1531" s="31">
        <v>54.421100000000003</v>
      </c>
      <c r="G1531" s="31">
        <v>176.2388</v>
      </c>
      <c r="H1531" s="31">
        <v>16.415299999999998</v>
      </c>
      <c r="I1531" s="31">
        <v>1518.9269999999999</v>
      </c>
      <c r="J1531" s="31">
        <v>2264.5039999999999</v>
      </c>
      <c r="K1531" s="31">
        <v>1148.385</v>
      </c>
      <c r="L1531" s="31" t="s">
        <v>108</v>
      </c>
      <c r="M1531" s="31" t="s">
        <v>108</v>
      </c>
      <c r="N1531" s="31" t="s">
        <v>108</v>
      </c>
      <c r="O1531" s="31" t="s">
        <v>108</v>
      </c>
      <c r="P1531" s="31" t="s">
        <v>108</v>
      </c>
      <c r="Q1531" s="31" t="s">
        <v>108</v>
      </c>
      <c r="R1531" s="31">
        <v>84.11</v>
      </c>
      <c r="S1531" s="31" t="s">
        <v>108</v>
      </c>
    </row>
    <row r="1532" spans="1:19" x14ac:dyDescent="0.35">
      <c r="A1532" s="2">
        <v>35012</v>
      </c>
      <c r="B1532" s="31" t="s">
        <v>108</v>
      </c>
      <c r="C1532" s="31">
        <v>235.64699999999999</v>
      </c>
      <c r="D1532" s="31" t="s">
        <v>108</v>
      </c>
      <c r="E1532" s="31">
        <v>199.39609999999999</v>
      </c>
      <c r="F1532" s="31">
        <v>54.5899</v>
      </c>
      <c r="G1532" s="31">
        <v>174.38630000000001</v>
      </c>
      <c r="H1532" s="31">
        <v>16.453499999999998</v>
      </c>
      <c r="I1532" s="31">
        <v>1523.807</v>
      </c>
      <c r="J1532" s="31">
        <v>2259.46</v>
      </c>
      <c r="K1532" s="31">
        <v>1148.5039999999999</v>
      </c>
      <c r="L1532" s="31" t="s">
        <v>108</v>
      </c>
      <c r="M1532" s="31" t="s">
        <v>108</v>
      </c>
      <c r="N1532" s="31" t="s">
        <v>108</v>
      </c>
      <c r="O1532" s="31" t="s">
        <v>108</v>
      </c>
      <c r="P1532" s="31" t="s">
        <v>108</v>
      </c>
      <c r="Q1532" s="31" t="s">
        <v>108</v>
      </c>
      <c r="R1532" s="31">
        <v>83.48</v>
      </c>
      <c r="S1532" s="31" t="s">
        <v>108</v>
      </c>
    </row>
    <row r="1533" spans="1:19" x14ac:dyDescent="0.35">
      <c r="A1533" s="2">
        <v>35013</v>
      </c>
      <c r="B1533" s="31" t="s">
        <v>108</v>
      </c>
      <c r="C1533" s="31">
        <v>234.31299999999999</v>
      </c>
      <c r="D1533" s="31" t="s">
        <v>108</v>
      </c>
      <c r="E1533" s="31">
        <v>201.37799999999999</v>
      </c>
      <c r="F1533" s="31">
        <v>55.025599999999997</v>
      </c>
      <c r="G1533" s="31">
        <v>175.2167</v>
      </c>
      <c r="H1533" s="31">
        <v>16.287299999999998</v>
      </c>
      <c r="I1533" s="31">
        <v>1527.1849999999999</v>
      </c>
      <c r="J1533" s="31">
        <v>2254.415</v>
      </c>
      <c r="K1533" s="31">
        <v>1148.385</v>
      </c>
      <c r="L1533" s="31" t="s">
        <v>108</v>
      </c>
      <c r="M1533" s="31" t="s">
        <v>108</v>
      </c>
      <c r="N1533" s="31" t="s">
        <v>108</v>
      </c>
      <c r="O1533" s="31" t="s">
        <v>108</v>
      </c>
      <c r="P1533" s="31" t="s">
        <v>108</v>
      </c>
      <c r="Q1533" s="31" t="s">
        <v>108</v>
      </c>
      <c r="R1533" s="31">
        <v>83.84</v>
      </c>
      <c r="S1533" s="31" t="s">
        <v>108</v>
      </c>
    </row>
    <row r="1534" spans="1:19" x14ac:dyDescent="0.35">
      <c r="A1534" s="2">
        <v>35016</v>
      </c>
      <c r="B1534" s="31" t="s">
        <v>108</v>
      </c>
      <c r="C1534" s="31">
        <v>232.643</v>
      </c>
      <c r="D1534" s="31" t="s">
        <v>108</v>
      </c>
      <c r="E1534" s="31">
        <v>199.40039999999999</v>
      </c>
      <c r="F1534" s="31">
        <v>54.688600000000001</v>
      </c>
      <c r="G1534" s="31">
        <v>173.36420000000001</v>
      </c>
      <c r="H1534" s="31">
        <v>16.034199999999998</v>
      </c>
      <c r="I1534" s="31">
        <v>1527.1849999999999</v>
      </c>
      <c r="J1534" s="31">
        <v>2259.46</v>
      </c>
      <c r="K1534" s="31">
        <v>1150.9829999999999</v>
      </c>
      <c r="L1534" s="31" t="s">
        <v>108</v>
      </c>
      <c r="M1534" s="31" t="s">
        <v>108</v>
      </c>
      <c r="N1534" s="31" t="s">
        <v>108</v>
      </c>
      <c r="O1534" s="31" t="s">
        <v>108</v>
      </c>
      <c r="P1534" s="31" t="s">
        <v>108</v>
      </c>
      <c r="Q1534" s="31" t="s">
        <v>108</v>
      </c>
      <c r="R1534" s="31">
        <v>84.16</v>
      </c>
      <c r="S1534" s="31" t="s">
        <v>108</v>
      </c>
    </row>
    <row r="1535" spans="1:19" x14ac:dyDescent="0.35">
      <c r="A1535" s="2">
        <v>35017</v>
      </c>
      <c r="B1535" s="31" t="s">
        <v>108</v>
      </c>
      <c r="C1535" s="31">
        <v>232.27199999999999</v>
      </c>
      <c r="D1535" s="31" t="s">
        <v>108</v>
      </c>
      <c r="E1535" s="31">
        <v>198.00110000000001</v>
      </c>
      <c r="F1535" s="31">
        <v>54.450099999999999</v>
      </c>
      <c r="G1535" s="31">
        <v>172.9171</v>
      </c>
      <c r="H1535" s="31">
        <v>16.1402</v>
      </c>
      <c r="I1535" s="31">
        <v>1526.559</v>
      </c>
      <c r="J1535" s="31">
        <v>2258.8290000000002</v>
      </c>
      <c r="K1535" s="31">
        <v>1151.2190000000001</v>
      </c>
      <c r="L1535" s="31" t="s">
        <v>108</v>
      </c>
      <c r="M1535" s="31" t="s">
        <v>108</v>
      </c>
      <c r="N1535" s="31" t="s">
        <v>108</v>
      </c>
      <c r="O1535" s="31" t="s">
        <v>108</v>
      </c>
      <c r="P1535" s="31" t="s">
        <v>108</v>
      </c>
      <c r="Q1535" s="31" t="s">
        <v>108</v>
      </c>
      <c r="R1535" s="31">
        <v>83.99</v>
      </c>
      <c r="S1535" s="31" t="s">
        <v>108</v>
      </c>
    </row>
    <row r="1536" spans="1:19" x14ac:dyDescent="0.35">
      <c r="A1536" s="2">
        <v>35018</v>
      </c>
      <c r="B1536" s="31" t="s">
        <v>108</v>
      </c>
      <c r="C1536" s="31">
        <v>235.24199999999999</v>
      </c>
      <c r="D1536" s="31" t="s">
        <v>108</v>
      </c>
      <c r="E1536" s="31">
        <v>195.76220000000001</v>
      </c>
      <c r="F1536" s="31">
        <v>54.295699999999997</v>
      </c>
      <c r="G1536" s="31">
        <v>172.40610000000001</v>
      </c>
      <c r="H1536" s="31">
        <v>16.328499999999998</v>
      </c>
      <c r="I1536" s="31">
        <v>1530.3130000000001</v>
      </c>
      <c r="J1536" s="31">
        <v>2254.415</v>
      </c>
      <c r="K1536" s="31">
        <v>1153.2270000000001</v>
      </c>
      <c r="L1536" s="31" t="s">
        <v>108</v>
      </c>
      <c r="M1536" s="31" t="s">
        <v>108</v>
      </c>
      <c r="N1536" s="31" t="s">
        <v>108</v>
      </c>
      <c r="O1536" s="31" t="s">
        <v>108</v>
      </c>
      <c r="P1536" s="31" t="s">
        <v>108</v>
      </c>
      <c r="Q1536" s="31" t="s">
        <v>108</v>
      </c>
      <c r="R1536" s="31">
        <v>83.63</v>
      </c>
      <c r="S1536" s="31" t="s">
        <v>108</v>
      </c>
    </row>
    <row r="1537" spans="1:19" x14ac:dyDescent="0.35">
      <c r="A1537" s="2">
        <v>35019</v>
      </c>
      <c r="B1537" s="31" t="s">
        <v>108</v>
      </c>
      <c r="C1537" s="31">
        <v>237.053</v>
      </c>
      <c r="D1537" s="31" t="s">
        <v>108</v>
      </c>
      <c r="E1537" s="31">
        <v>195.69220000000001</v>
      </c>
      <c r="F1537" s="31">
        <v>54.379899999999999</v>
      </c>
      <c r="G1537" s="31">
        <v>174.19470000000001</v>
      </c>
      <c r="H1537" s="31">
        <v>16.2697</v>
      </c>
      <c r="I1537" s="31">
        <v>1519.4280000000001</v>
      </c>
      <c r="J1537" s="31">
        <v>2262.6129999999998</v>
      </c>
      <c r="K1537" s="31">
        <v>1151.81</v>
      </c>
      <c r="L1537" s="31" t="s">
        <v>108</v>
      </c>
      <c r="M1537" s="31" t="s">
        <v>108</v>
      </c>
      <c r="N1537" s="31" t="s">
        <v>108</v>
      </c>
      <c r="O1537" s="31" t="s">
        <v>108</v>
      </c>
      <c r="P1537" s="31" t="s">
        <v>108</v>
      </c>
      <c r="Q1537" s="31" t="s">
        <v>108</v>
      </c>
      <c r="R1537" s="31">
        <v>83.83</v>
      </c>
      <c r="S1537" s="31" t="s">
        <v>108</v>
      </c>
    </row>
    <row r="1538" spans="1:19" x14ac:dyDescent="0.35">
      <c r="A1538" s="2">
        <v>35020</v>
      </c>
      <c r="B1538" s="31" t="s">
        <v>108</v>
      </c>
      <c r="C1538" s="31">
        <v>241.04499999999999</v>
      </c>
      <c r="D1538" s="31" t="s">
        <v>108</v>
      </c>
      <c r="E1538" s="31">
        <v>196.67169999999999</v>
      </c>
      <c r="F1538" s="31">
        <v>54.590400000000002</v>
      </c>
      <c r="G1538" s="31">
        <v>175.5361</v>
      </c>
      <c r="H1538" s="31">
        <v>16.1873</v>
      </c>
      <c r="I1538" s="31">
        <v>1525.683</v>
      </c>
      <c r="J1538" s="31">
        <v>2266.3960000000002</v>
      </c>
      <c r="K1538" s="31">
        <v>1152.046</v>
      </c>
      <c r="L1538" s="31" t="s">
        <v>108</v>
      </c>
      <c r="M1538" s="31" t="s">
        <v>108</v>
      </c>
      <c r="N1538" s="31" t="s">
        <v>108</v>
      </c>
      <c r="O1538" s="31" t="s">
        <v>108</v>
      </c>
      <c r="P1538" s="31" t="s">
        <v>108</v>
      </c>
      <c r="Q1538" s="31" t="s">
        <v>108</v>
      </c>
      <c r="R1538" s="31">
        <v>83.77</v>
      </c>
      <c r="S1538" s="31" t="s">
        <v>108</v>
      </c>
    </row>
    <row r="1539" spans="1:19" x14ac:dyDescent="0.35">
      <c r="A1539" s="2">
        <v>35023</v>
      </c>
      <c r="B1539" s="31" t="s">
        <v>108</v>
      </c>
      <c r="C1539" s="31">
        <v>239.51300000000001</v>
      </c>
      <c r="D1539" s="31" t="s">
        <v>108</v>
      </c>
      <c r="E1539" s="31">
        <v>198.21090000000001</v>
      </c>
      <c r="F1539" s="31">
        <v>54.534199999999998</v>
      </c>
      <c r="G1539" s="31">
        <v>173.6198</v>
      </c>
      <c r="H1539" s="31">
        <v>16.1402</v>
      </c>
      <c r="I1539" s="31">
        <v>1526.059</v>
      </c>
      <c r="J1539" s="31">
        <v>2264.5039999999999</v>
      </c>
      <c r="K1539" s="31">
        <v>1148.74</v>
      </c>
      <c r="L1539" s="31" t="s">
        <v>108</v>
      </c>
      <c r="M1539" s="31" t="s">
        <v>108</v>
      </c>
      <c r="N1539" s="31" t="s">
        <v>108</v>
      </c>
      <c r="O1539" s="31" t="s">
        <v>108</v>
      </c>
      <c r="P1539" s="31" t="s">
        <v>108</v>
      </c>
      <c r="Q1539" s="31" t="s">
        <v>108</v>
      </c>
      <c r="R1539" s="31">
        <v>83.61</v>
      </c>
      <c r="S1539" s="31" t="s">
        <v>108</v>
      </c>
    </row>
    <row r="1540" spans="1:19" x14ac:dyDescent="0.35">
      <c r="A1540" s="2">
        <v>35024</v>
      </c>
      <c r="B1540" s="31" t="s">
        <v>108</v>
      </c>
      <c r="C1540" s="31">
        <v>239.46600000000001</v>
      </c>
      <c r="D1540" s="31" t="s">
        <v>108</v>
      </c>
      <c r="E1540" s="31">
        <v>197.93100000000001</v>
      </c>
      <c r="F1540" s="31">
        <v>54.281700000000001</v>
      </c>
      <c r="G1540" s="31">
        <v>173.3004</v>
      </c>
      <c r="H1540" s="31">
        <v>15.998900000000001</v>
      </c>
      <c r="I1540" s="31">
        <v>1529.9369999999999</v>
      </c>
      <c r="J1540" s="31">
        <v>2260.721</v>
      </c>
      <c r="K1540" s="31">
        <v>1150.393</v>
      </c>
      <c r="L1540" s="31" t="s">
        <v>108</v>
      </c>
      <c r="M1540" s="31" t="s">
        <v>108</v>
      </c>
      <c r="N1540" s="31" t="s">
        <v>108</v>
      </c>
      <c r="O1540" s="31" t="s">
        <v>108</v>
      </c>
      <c r="P1540" s="31" t="s">
        <v>108</v>
      </c>
      <c r="Q1540" s="31" t="s">
        <v>108</v>
      </c>
      <c r="R1540" s="31">
        <v>83.68</v>
      </c>
      <c r="S1540" s="31" t="s">
        <v>108</v>
      </c>
    </row>
    <row r="1541" spans="1:19" x14ac:dyDescent="0.35">
      <c r="A1541" s="2">
        <v>35025</v>
      </c>
      <c r="B1541" s="31" t="s">
        <v>108</v>
      </c>
      <c r="C1541" s="31">
        <v>241.55500000000001</v>
      </c>
      <c r="D1541" s="31" t="s">
        <v>108</v>
      </c>
      <c r="E1541" s="31">
        <v>197.37129999999999</v>
      </c>
      <c r="F1541" s="31">
        <v>53.804699999999997</v>
      </c>
      <c r="G1541" s="31">
        <v>174.51410000000001</v>
      </c>
      <c r="H1541" s="31">
        <v>16.163699999999999</v>
      </c>
      <c r="I1541" s="31">
        <v>1532.5650000000001</v>
      </c>
      <c r="J1541" s="31">
        <v>2259.46</v>
      </c>
      <c r="K1541" s="31">
        <v>1153.817</v>
      </c>
      <c r="L1541" s="31" t="s">
        <v>108</v>
      </c>
      <c r="M1541" s="31" t="s">
        <v>108</v>
      </c>
      <c r="N1541" s="31" t="s">
        <v>108</v>
      </c>
      <c r="O1541" s="31" t="s">
        <v>108</v>
      </c>
      <c r="P1541" s="31" t="s">
        <v>108</v>
      </c>
      <c r="Q1541" s="31" t="s">
        <v>108</v>
      </c>
      <c r="R1541" s="31">
        <v>83.54</v>
      </c>
      <c r="S1541" s="31" t="s">
        <v>108</v>
      </c>
    </row>
    <row r="1542" spans="1:19" x14ac:dyDescent="0.35">
      <c r="A1542" s="2">
        <v>35026</v>
      </c>
      <c r="B1542" s="31" t="s">
        <v>108</v>
      </c>
      <c r="C1542" s="31">
        <v>241.55500000000001</v>
      </c>
      <c r="D1542" s="31" t="s">
        <v>108</v>
      </c>
      <c r="E1542" s="31">
        <v>197.37129999999999</v>
      </c>
      <c r="F1542" s="31">
        <v>53.804699999999997</v>
      </c>
      <c r="G1542" s="31">
        <v>174.51410000000001</v>
      </c>
      <c r="H1542" s="31">
        <v>16.163699999999999</v>
      </c>
      <c r="I1542" s="31">
        <v>1532.5650000000001</v>
      </c>
      <c r="J1542" s="31">
        <v>2259.46</v>
      </c>
      <c r="K1542" s="31">
        <v>1155.5889999999999</v>
      </c>
      <c r="L1542" s="31" t="s">
        <v>108</v>
      </c>
      <c r="M1542" s="31" t="s">
        <v>108</v>
      </c>
      <c r="N1542" s="31" t="s">
        <v>108</v>
      </c>
      <c r="O1542" s="31" t="s">
        <v>108</v>
      </c>
      <c r="P1542" s="31" t="s">
        <v>108</v>
      </c>
      <c r="Q1542" s="31" t="s">
        <v>108</v>
      </c>
      <c r="R1542" s="31">
        <v>83.65</v>
      </c>
      <c r="S1542" s="31" t="s">
        <v>108</v>
      </c>
    </row>
    <row r="1543" spans="1:19" x14ac:dyDescent="0.35">
      <c r="A1543" s="2">
        <v>35027</v>
      </c>
      <c r="B1543" s="31" t="s">
        <v>108</v>
      </c>
      <c r="C1543" s="31">
        <v>241.55500000000001</v>
      </c>
      <c r="D1543" s="31" t="s">
        <v>108</v>
      </c>
      <c r="E1543" s="31">
        <v>198.21090000000001</v>
      </c>
      <c r="F1543" s="31">
        <v>53.804699999999997</v>
      </c>
      <c r="G1543" s="31">
        <v>173.6198</v>
      </c>
      <c r="H1543" s="31">
        <v>16.163699999999999</v>
      </c>
      <c r="I1543" s="31">
        <v>1539.8209999999999</v>
      </c>
      <c r="J1543" s="31">
        <v>2263.2429999999999</v>
      </c>
      <c r="K1543" s="31">
        <v>1157.8320000000001</v>
      </c>
      <c r="L1543" s="31" t="s">
        <v>108</v>
      </c>
      <c r="M1543" s="31" t="s">
        <v>108</v>
      </c>
      <c r="N1543" s="31" t="s">
        <v>108</v>
      </c>
      <c r="O1543" s="31" t="s">
        <v>108</v>
      </c>
      <c r="P1543" s="31" t="s">
        <v>108</v>
      </c>
      <c r="Q1543" s="31" t="s">
        <v>108</v>
      </c>
      <c r="R1543" s="31">
        <v>83.98</v>
      </c>
      <c r="S1543" s="31" t="s">
        <v>108</v>
      </c>
    </row>
    <row r="1544" spans="1:19" x14ac:dyDescent="0.35">
      <c r="A1544" s="2">
        <v>35030</v>
      </c>
      <c r="B1544" s="31" t="s">
        <v>108</v>
      </c>
      <c r="C1544" s="31">
        <v>247.91399999999999</v>
      </c>
      <c r="D1544" s="31" t="s">
        <v>108</v>
      </c>
      <c r="E1544" s="31">
        <v>197.86109999999999</v>
      </c>
      <c r="F1544" s="31">
        <v>54.127400000000002</v>
      </c>
      <c r="G1544" s="31">
        <v>173.1088</v>
      </c>
      <c r="H1544" s="31">
        <v>15.5398</v>
      </c>
      <c r="I1544" s="31">
        <v>1542.3240000000001</v>
      </c>
      <c r="J1544" s="31">
        <v>2267.6559999999999</v>
      </c>
      <c r="K1544" s="31">
        <v>1162.4369999999999</v>
      </c>
      <c r="L1544" s="31" t="s">
        <v>108</v>
      </c>
      <c r="M1544" s="31" t="s">
        <v>108</v>
      </c>
      <c r="N1544" s="31" t="s">
        <v>108</v>
      </c>
      <c r="O1544" s="31" t="s">
        <v>108</v>
      </c>
      <c r="P1544" s="31" t="s">
        <v>108</v>
      </c>
      <c r="Q1544" s="31" t="s">
        <v>108</v>
      </c>
      <c r="R1544" s="31">
        <v>84.54</v>
      </c>
      <c r="S1544" s="31" t="s">
        <v>108</v>
      </c>
    </row>
    <row r="1545" spans="1:19" x14ac:dyDescent="0.35">
      <c r="A1545" s="2">
        <v>35031</v>
      </c>
      <c r="B1545" s="31" t="s">
        <v>108</v>
      </c>
      <c r="C1545" s="31">
        <v>248.471</v>
      </c>
      <c r="D1545" s="31" t="s">
        <v>108</v>
      </c>
      <c r="E1545" s="31">
        <v>196.74170000000001</v>
      </c>
      <c r="F1545" s="31">
        <v>54.5623</v>
      </c>
      <c r="G1545" s="31">
        <v>173.1088</v>
      </c>
      <c r="H1545" s="31">
        <v>15.551500000000001</v>
      </c>
      <c r="I1545" s="31">
        <v>1537.194</v>
      </c>
      <c r="J1545" s="31">
        <v>2267.971</v>
      </c>
      <c r="K1545" s="31">
        <v>1160.3119999999999</v>
      </c>
      <c r="L1545" s="31" t="s">
        <v>108</v>
      </c>
      <c r="M1545" s="31" t="s">
        <v>108</v>
      </c>
      <c r="N1545" s="31" t="s">
        <v>108</v>
      </c>
      <c r="O1545" s="31" t="s">
        <v>108</v>
      </c>
      <c r="P1545" s="31" t="s">
        <v>108</v>
      </c>
      <c r="Q1545" s="31" t="s">
        <v>108</v>
      </c>
      <c r="R1545" s="31">
        <v>84.5</v>
      </c>
      <c r="S1545" s="31" t="s">
        <v>108</v>
      </c>
    </row>
    <row r="1546" spans="1:19" x14ac:dyDescent="0.35">
      <c r="A1546" s="2">
        <v>35032</v>
      </c>
      <c r="B1546" s="31" t="s">
        <v>108</v>
      </c>
      <c r="C1546" s="31">
        <v>248.56399999999999</v>
      </c>
      <c r="D1546" s="31" t="s">
        <v>108</v>
      </c>
      <c r="E1546" s="31">
        <v>198.5608</v>
      </c>
      <c r="F1546" s="31">
        <v>54.604399999999998</v>
      </c>
      <c r="G1546" s="31">
        <v>174.7696</v>
      </c>
      <c r="H1546" s="31">
        <v>15.657500000000001</v>
      </c>
      <c r="I1546" s="31">
        <v>1542.5740000000001</v>
      </c>
      <c r="J1546" s="31">
        <v>2272.855</v>
      </c>
      <c r="K1546" s="31">
        <v>1160.6659999999999</v>
      </c>
      <c r="L1546" s="31" t="s">
        <v>108</v>
      </c>
      <c r="M1546" s="31" t="s">
        <v>108</v>
      </c>
      <c r="N1546" s="31" t="s">
        <v>108</v>
      </c>
      <c r="O1546" s="31" t="s">
        <v>108</v>
      </c>
      <c r="P1546" s="31" t="s">
        <v>108</v>
      </c>
      <c r="Q1546" s="31" t="s">
        <v>108</v>
      </c>
      <c r="R1546" s="31">
        <v>84.79</v>
      </c>
      <c r="S1546" s="31" t="s">
        <v>108</v>
      </c>
    </row>
    <row r="1547" spans="1:19" x14ac:dyDescent="0.35">
      <c r="A1547" s="2">
        <v>35033</v>
      </c>
      <c r="B1547" s="31" t="s">
        <v>108</v>
      </c>
      <c r="C1547" s="31">
        <v>247.49700000000001</v>
      </c>
      <c r="D1547" s="31" t="s">
        <v>108</v>
      </c>
      <c r="E1547" s="31">
        <v>196.11199999999999</v>
      </c>
      <c r="F1547" s="31">
        <v>54.520200000000003</v>
      </c>
      <c r="G1547" s="31">
        <v>175.34450000000001</v>
      </c>
      <c r="H1547" s="31">
        <v>15.3985</v>
      </c>
      <c r="I1547" s="31">
        <v>1539.4459999999999</v>
      </c>
      <c r="J1547" s="31">
        <v>2284.8270000000002</v>
      </c>
      <c r="K1547" s="31">
        <v>1166.806</v>
      </c>
      <c r="L1547" s="31" t="s">
        <v>108</v>
      </c>
      <c r="M1547" s="31" t="s">
        <v>108</v>
      </c>
      <c r="N1547" s="31" t="s">
        <v>108</v>
      </c>
      <c r="O1547" s="31" t="s">
        <v>108</v>
      </c>
      <c r="P1547" s="31" t="s">
        <v>108</v>
      </c>
      <c r="Q1547" s="31" t="s">
        <v>108</v>
      </c>
      <c r="R1547" s="31">
        <v>85.26</v>
      </c>
      <c r="S1547" s="31" t="s">
        <v>108</v>
      </c>
    </row>
    <row r="1548" spans="1:19" x14ac:dyDescent="0.35">
      <c r="A1548" s="2">
        <v>35034</v>
      </c>
      <c r="B1548" s="31" t="s">
        <v>108</v>
      </c>
      <c r="C1548" s="31">
        <v>246.10400000000001</v>
      </c>
      <c r="D1548" s="31" t="s">
        <v>108</v>
      </c>
      <c r="E1548" s="31">
        <v>196.95160000000001</v>
      </c>
      <c r="F1548" s="31">
        <v>54.351900000000001</v>
      </c>
      <c r="G1548" s="31">
        <v>176.43039999999999</v>
      </c>
      <c r="H1548" s="31">
        <v>15.2925</v>
      </c>
      <c r="I1548" s="31">
        <v>1536.693</v>
      </c>
      <c r="J1548" s="31">
        <v>2290.498</v>
      </c>
      <c r="K1548" s="31">
        <v>1170.9390000000001</v>
      </c>
      <c r="L1548" s="31" t="s">
        <v>108</v>
      </c>
      <c r="M1548" s="31" t="s">
        <v>108</v>
      </c>
      <c r="N1548" s="31" t="s">
        <v>108</v>
      </c>
      <c r="O1548" s="31" t="s">
        <v>108</v>
      </c>
      <c r="P1548" s="31" t="s">
        <v>108</v>
      </c>
      <c r="Q1548" s="31" t="s">
        <v>108</v>
      </c>
      <c r="R1548" s="31">
        <v>85.16</v>
      </c>
      <c r="S1548" s="31" t="s">
        <v>108</v>
      </c>
    </row>
    <row r="1549" spans="1:19" x14ac:dyDescent="0.35">
      <c r="A1549" s="2">
        <v>35037</v>
      </c>
      <c r="B1549" s="31" t="s">
        <v>108</v>
      </c>
      <c r="C1549" s="31">
        <v>248.61099999999999</v>
      </c>
      <c r="D1549" s="31" t="s">
        <v>108</v>
      </c>
      <c r="E1549" s="31">
        <v>198.14099999999999</v>
      </c>
      <c r="F1549" s="31">
        <v>54.337800000000001</v>
      </c>
      <c r="G1549" s="31">
        <v>177.0692</v>
      </c>
      <c r="H1549" s="31">
        <v>15.386699999999999</v>
      </c>
      <c r="I1549" s="31">
        <v>1539.232</v>
      </c>
      <c r="J1549" s="31">
        <v>2301.2089999999998</v>
      </c>
      <c r="K1549" s="31">
        <v>1172.4770000000001</v>
      </c>
      <c r="L1549" s="31" t="s">
        <v>108</v>
      </c>
      <c r="M1549" s="31" t="s">
        <v>108</v>
      </c>
      <c r="N1549" s="31" t="s">
        <v>108</v>
      </c>
      <c r="O1549" s="31" t="s">
        <v>108</v>
      </c>
      <c r="P1549" s="31" t="s">
        <v>108</v>
      </c>
      <c r="Q1549" s="31" t="s">
        <v>108</v>
      </c>
      <c r="R1549" s="31">
        <v>84.97</v>
      </c>
      <c r="S1549" s="31" t="s">
        <v>108</v>
      </c>
    </row>
    <row r="1550" spans="1:19" x14ac:dyDescent="0.35">
      <c r="A1550" s="2">
        <v>35038</v>
      </c>
      <c r="B1550" s="31" t="s">
        <v>108</v>
      </c>
      <c r="C1550" s="31">
        <v>250.69900000000001</v>
      </c>
      <c r="D1550" s="31" t="s">
        <v>108</v>
      </c>
      <c r="E1550" s="31">
        <v>197.02160000000001</v>
      </c>
      <c r="F1550" s="31">
        <v>54.534199999999998</v>
      </c>
      <c r="G1550" s="31">
        <v>179.56039999999999</v>
      </c>
      <c r="H1550" s="31">
        <v>15.445600000000001</v>
      </c>
      <c r="I1550" s="31">
        <v>1536.5250000000001</v>
      </c>
      <c r="J1550" s="31">
        <v>2296.1680000000001</v>
      </c>
      <c r="K1550" s="31">
        <v>1175.201</v>
      </c>
      <c r="L1550" s="31" t="s">
        <v>108</v>
      </c>
      <c r="M1550" s="31" t="s">
        <v>108</v>
      </c>
      <c r="N1550" s="31" t="s">
        <v>108</v>
      </c>
      <c r="O1550" s="31" t="s">
        <v>108</v>
      </c>
      <c r="P1550" s="31" t="s">
        <v>108</v>
      </c>
      <c r="Q1550" s="31" t="s">
        <v>108</v>
      </c>
      <c r="R1550" s="31">
        <v>84.62</v>
      </c>
      <c r="S1550" s="31" t="s">
        <v>108</v>
      </c>
    </row>
    <row r="1551" spans="1:19" x14ac:dyDescent="0.35">
      <c r="A1551" s="2">
        <v>35039</v>
      </c>
      <c r="B1551" s="31" t="s">
        <v>108</v>
      </c>
      <c r="C1551" s="31">
        <v>250.142</v>
      </c>
      <c r="D1551" s="31" t="s">
        <v>108</v>
      </c>
      <c r="E1551" s="31">
        <v>197.37139999999999</v>
      </c>
      <c r="F1551" s="31">
        <v>54.758699999999997</v>
      </c>
      <c r="G1551" s="31">
        <v>180.26310000000001</v>
      </c>
      <c r="H1551" s="31">
        <v>15.3749</v>
      </c>
      <c r="I1551" s="31">
        <v>1535.7070000000001</v>
      </c>
      <c r="J1551" s="31">
        <v>2294.9079999999999</v>
      </c>
      <c r="K1551" s="31">
        <v>1177.009</v>
      </c>
      <c r="L1551" s="31" t="s">
        <v>108</v>
      </c>
      <c r="M1551" s="31" t="s">
        <v>108</v>
      </c>
      <c r="N1551" s="31" t="s">
        <v>108</v>
      </c>
      <c r="O1551" s="31" t="s">
        <v>108</v>
      </c>
      <c r="P1551" s="31" t="s">
        <v>108</v>
      </c>
      <c r="Q1551" s="31" t="s">
        <v>108</v>
      </c>
      <c r="R1551" s="31">
        <v>84.93</v>
      </c>
      <c r="S1551" s="31" t="s">
        <v>108</v>
      </c>
    </row>
    <row r="1552" spans="1:19" x14ac:dyDescent="0.35">
      <c r="A1552" s="2">
        <v>35040</v>
      </c>
      <c r="B1552" s="31" t="s">
        <v>108</v>
      </c>
      <c r="C1552" s="31">
        <v>250.93100000000001</v>
      </c>
      <c r="D1552" s="31" t="s">
        <v>108</v>
      </c>
      <c r="E1552" s="31">
        <v>198.42089999999999</v>
      </c>
      <c r="F1552" s="31">
        <v>54.786799999999999</v>
      </c>
      <c r="G1552" s="31">
        <v>178.6662</v>
      </c>
      <c r="H1552" s="31">
        <v>15.386699999999999</v>
      </c>
      <c r="I1552" s="31">
        <v>1543.9290000000001</v>
      </c>
      <c r="J1552" s="31">
        <v>2287.9769999999999</v>
      </c>
      <c r="K1552" s="31">
        <v>1172.374</v>
      </c>
      <c r="L1552" s="31" t="s">
        <v>108</v>
      </c>
      <c r="M1552" s="31" t="s">
        <v>108</v>
      </c>
      <c r="N1552" s="31" t="s">
        <v>108</v>
      </c>
      <c r="O1552" s="31" t="s">
        <v>108</v>
      </c>
      <c r="P1552" s="31" t="s">
        <v>108</v>
      </c>
      <c r="Q1552" s="31" t="s">
        <v>108</v>
      </c>
      <c r="R1552" s="31">
        <v>85.25</v>
      </c>
      <c r="S1552" s="31" t="s">
        <v>108</v>
      </c>
    </row>
    <row r="1553" spans="1:19" x14ac:dyDescent="0.35">
      <c r="A1553" s="2">
        <v>35041</v>
      </c>
      <c r="B1553" s="31" t="s">
        <v>108</v>
      </c>
      <c r="C1553" s="31">
        <v>253.69200000000001</v>
      </c>
      <c r="D1553" s="31" t="s">
        <v>108</v>
      </c>
      <c r="E1553" s="31">
        <v>197.50460000000001</v>
      </c>
      <c r="F1553" s="31">
        <v>54.9131</v>
      </c>
      <c r="G1553" s="31">
        <v>181.13810000000001</v>
      </c>
      <c r="H1553" s="31">
        <v>15.5398</v>
      </c>
      <c r="I1553" s="31">
        <v>1543.296</v>
      </c>
      <c r="J1553" s="31">
        <v>2285.4569999999999</v>
      </c>
      <c r="K1553" s="31">
        <v>1172.4929999999999</v>
      </c>
      <c r="L1553" s="31" t="s">
        <v>108</v>
      </c>
      <c r="M1553" s="31" t="s">
        <v>108</v>
      </c>
      <c r="N1553" s="31" t="s">
        <v>108</v>
      </c>
      <c r="O1553" s="31" t="s">
        <v>108</v>
      </c>
      <c r="P1553" s="31" t="s">
        <v>108</v>
      </c>
      <c r="Q1553" s="31" t="s">
        <v>108</v>
      </c>
      <c r="R1553" s="31">
        <v>85.24</v>
      </c>
      <c r="S1553" s="31" t="s">
        <v>108</v>
      </c>
    </row>
    <row r="1554" spans="1:19" x14ac:dyDescent="0.35">
      <c r="A1554" s="2">
        <v>35044</v>
      </c>
      <c r="B1554" s="31" t="s">
        <v>108</v>
      </c>
      <c r="C1554" s="31">
        <v>253.84100000000001</v>
      </c>
      <c r="D1554" s="31" t="s">
        <v>108</v>
      </c>
      <c r="E1554" s="31">
        <v>199.46539999999999</v>
      </c>
      <c r="F1554" s="31">
        <v>54.7166</v>
      </c>
      <c r="G1554" s="31">
        <v>182.54939999999999</v>
      </c>
      <c r="H1554" s="31">
        <v>15.4809</v>
      </c>
      <c r="I1554" s="31">
        <v>1545.067</v>
      </c>
      <c r="J1554" s="31">
        <v>2289.8670000000002</v>
      </c>
      <c r="K1554" s="31">
        <v>1173.087</v>
      </c>
      <c r="L1554" s="31" t="s">
        <v>108</v>
      </c>
      <c r="M1554" s="31" t="s">
        <v>108</v>
      </c>
      <c r="N1554" s="31" t="s">
        <v>108</v>
      </c>
      <c r="O1554" s="31" t="s">
        <v>108</v>
      </c>
      <c r="P1554" s="31" t="s">
        <v>108</v>
      </c>
      <c r="Q1554" s="31" t="s">
        <v>108</v>
      </c>
      <c r="R1554" s="31">
        <v>85.21</v>
      </c>
      <c r="S1554" s="31" t="s">
        <v>108</v>
      </c>
    </row>
    <row r="1555" spans="1:19" x14ac:dyDescent="0.35">
      <c r="A1555" s="2">
        <v>35045</v>
      </c>
      <c r="B1555" s="31" t="s">
        <v>108</v>
      </c>
      <c r="C1555" s="31">
        <v>257.31799999999998</v>
      </c>
      <c r="D1555" s="31" t="s">
        <v>108</v>
      </c>
      <c r="E1555" s="31">
        <v>199.3938</v>
      </c>
      <c r="F1555" s="31">
        <v>54.688600000000001</v>
      </c>
      <c r="G1555" s="31">
        <v>182.96799999999999</v>
      </c>
      <c r="H1555" s="31">
        <v>15.422000000000001</v>
      </c>
      <c r="I1555" s="31">
        <v>1547.0909999999999</v>
      </c>
      <c r="J1555" s="31">
        <v>2288.607</v>
      </c>
      <c r="K1555" s="31">
        <v>1172.4929999999999</v>
      </c>
      <c r="L1555" s="31" t="s">
        <v>108</v>
      </c>
      <c r="M1555" s="31" t="s">
        <v>108</v>
      </c>
      <c r="N1555" s="31" t="s">
        <v>108</v>
      </c>
      <c r="O1555" s="31" t="s">
        <v>108</v>
      </c>
      <c r="P1555" s="31" t="s">
        <v>108</v>
      </c>
      <c r="Q1555" s="31" t="s">
        <v>108</v>
      </c>
      <c r="R1555" s="31">
        <v>85.43</v>
      </c>
      <c r="S1555" s="31" t="s">
        <v>108</v>
      </c>
    </row>
    <row r="1556" spans="1:19" x14ac:dyDescent="0.35">
      <c r="A1556" s="2">
        <v>35046</v>
      </c>
      <c r="B1556" s="31" t="s">
        <v>108</v>
      </c>
      <c r="C1556" s="31">
        <v>262.52100000000002</v>
      </c>
      <c r="D1556" s="31" t="s">
        <v>108</v>
      </c>
      <c r="E1556" s="31">
        <v>202.69759999999999</v>
      </c>
      <c r="F1556" s="31">
        <v>54.421999999999997</v>
      </c>
      <c r="G1556" s="31">
        <v>184.7268</v>
      </c>
      <c r="H1556" s="31">
        <v>15.2925</v>
      </c>
      <c r="I1556" s="31">
        <v>1539.248</v>
      </c>
      <c r="J1556" s="31">
        <v>2287.3470000000002</v>
      </c>
      <c r="K1556" s="31">
        <v>1174.5129999999999</v>
      </c>
      <c r="L1556" s="31" t="s">
        <v>108</v>
      </c>
      <c r="M1556" s="31" t="s">
        <v>108</v>
      </c>
      <c r="N1556" s="31" t="s">
        <v>108</v>
      </c>
      <c r="O1556" s="31" t="s">
        <v>108</v>
      </c>
      <c r="P1556" s="31" t="s">
        <v>108</v>
      </c>
      <c r="Q1556" s="31" t="s">
        <v>108</v>
      </c>
      <c r="R1556" s="31">
        <v>85.47</v>
      </c>
      <c r="S1556" s="31" t="s">
        <v>108</v>
      </c>
    </row>
    <row r="1557" spans="1:19" x14ac:dyDescent="0.35">
      <c r="A1557" s="2">
        <v>35047</v>
      </c>
      <c r="B1557" s="31" t="s">
        <v>108</v>
      </c>
      <c r="C1557" s="31">
        <v>262.75599999999997</v>
      </c>
      <c r="D1557" s="31" t="s">
        <v>108</v>
      </c>
      <c r="E1557" s="31">
        <v>205.38759999999999</v>
      </c>
      <c r="F1557" s="31">
        <v>54.337800000000001</v>
      </c>
      <c r="G1557" s="31">
        <v>185.3579</v>
      </c>
      <c r="H1557" s="31">
        <v>15.386699999999999</v>
      </c>
      <c r="I1557" s="31">
        <v>1542.0309999999999</v>
      </c>
      <c r="J1557" s="31">
        <v>2287.3470000000002</v>
      </c>
      <c r="K1557" s="31">
        <v>1178.5530000000001</v>
      </c>
      <c r="L1557" s="31" t="s">
        <v>108</v>
      </c>
      <c r="M1557" s="31" t="s">
        <v>108</v>
      </c>
      <c r="N1557" s="31" t="s">
        <v>108</v>
      </c>
      <c r="O1557" s="31" t="s">
        <v>108</v>
      </c>
      <c r="P1557" s="31" t="s">
        <v>108</v>
      </c>
      <c r="Q1557" s="31" t="s">
        <v>108</v>
      </c>
      <c r="R1557" s="31">
        <v>84.89</v>
      </c>
      <c r="S1557" s="31" t="s">
        <v>108</v>
      </c>
    </row>
    <row r="1558" spans="1:19" x14ac:dyDescent="0.35">
      <c r="A1558" s="2">
        <v>35048</v>
      </c>
      <c r="B1558" s="31" t="s">
        <v>108</v>
      </c>
      <c r="C1558" s="31">
        <v>265.24599999999998</v>
      </c>
      <c r="D1558" s="31" t="s">
        <v>108</v>
      </c>
      <c r="E1558" s="31">
        <v>201.02539999999999</v>
      </c>
      <c r="F1558" s="31">
        <v>54.379899999999999</v>
      </c>
      <c r="G1558" s="31">
        <v>184.34809999999999</v>
      </c>
      <c r="H1558" s="31">
        <v>15.2925</v>
      </c>
      <c r="I1558" s="31">
        <v>1543.296</v>
      </c>
      <c r="J1558" s="31">
        <v>2286.7170000000001</v>
      </c>
      <c r="K1558" s="31">
        <v>1180.2170000000001</v>
      </c>
      <c r="L1558" s="31" t="s">
        <v>108</v>
      </c>
      <c r="M1558" s="31" t="s">
        <v>108</v>
      </c>
      <c r="N1558" s="31" t="s">
        <v>108</v>
      </c>
      <c r="O1558" s="31" t="s">
        <v>108</v>
      </c>
      <c r="P1558" s="31" t="s">
        <v>108</v>
      </c>
      <c r="Q1558" s="31" t="s">
        <v>108</v>
      </c>
      <c r="R1558" s="31">
        <v>85.13</v>
      </c>
      <c r="S1558" s="31" t="s">
        <v>108</v>
      </c>
    </row>
    <row r="1559" spans="1:19" x14ac:dyDescent="0.35">
      <c r="A1559" s="2">
        <v>35051</v>
      </c>
      <c r="B1559" s="31" t="s">
        <v>108</v>
      </c>
      <c r="C1559" s="31">
        <v>268.91199999999998</v>
      </c>
      <c r="D1559" s="31" t="s">
        <v>108</v>
      </c>
      <c r="E1559" s="31">
        <v>202.69759999999999</v>
      </c>
      <c r="F1559" s="31">
        <v>54.520200000000003</v>
      </c>
      <c r="G1559" s="31">
        <v>187.69300000000001</v>
      </c>
      <c r="H1559" s="31">
        <v>14.998200000000001</v>
      </c>
      <c r="I1559" s="31">
        <v>1540.7660000000001</v>
      </c>
      <c r="J1559" s="31">
        <v>2272.2249999999999</v>
      </c>
      <c r="K1559" s="31">
        <v>1172.9680000000001</v>
      </c>
      <c r="L1559" s="31" t="s">
        <v>108</v>
      </c>
      <c r="M1559" s="31" t="s">
        <v>108</v>
      </c>
      <c r="N1559" s="31" t="s">
        <v>108</v>
      </c>
      <c r="O1559" s="31" t="s">
        <v>108</v>
      </c>
      <c r="P1559" s="31" t="s">
        <v>108</v>
      </c>
      <c r="Q1559" s="31" t="s">
        <v>108</v>
      </c>
      <c r="R1559" s="31">
        <v>84.63</v>
      </c>
      <c r="S1559" s="31" t="s">
        <v>108</v>
      </c>
    </row>
    <row r="1560" spans="1:19" x14ac:dyDescent="0.35">
      <c r="A1560" s="2">
        <v>35052</v>
      </c>
      <c r="B1560" s="31" t="s">
        <v>108</v>
      </c>
      <c r="C1560" s="31">
        <v>267.78399999999999</v>
      </c>
      <c r="D1560" s="31" t="s">
        <v>108</v>
      </c>
      <c r="E1560" s="31">
        <v>202.04329999999999</v>
      </c>
      <c r="F1560" s="31">
        <v>54.492199999999997</v>
      </c>
      <c r="G1560" s="31">
        <v>189.46010000000001</v>
      </c>
      <c r="H1560" s="31">
        <v>14.998200000000001</v>
      </c>
      <c r="I1560" s="31">
        <v>1536.4659999999999</v>
      </c>
      <c r="J1560" s="31">
        <v>2287.3470000000002</v>
      </c>
      <c r="K1560" s="31">
        <v>1171.3050000000001</v>
      </c>
      <c r="L1560" s="31" t="s">
        <v>108</v>
      </c>
      <c r="M1560" s="31" t="s">
        <v>108</v>
      </c>
      <c r="N1560" s="31" t="s">
        <v>108</v>
      </c>
      <c r="O1560" s="31" t="s">
        <v>108</v>
      </c>
      <c r="P1560" s="31" t="s">
        <v>108</v>
      </c>
      <c r="Q1560" s="31" t="s">
        <v>108</v>
      </c>
      <c r="R1560" s="31">
        <v>85.05</v>
      </c>
      <c r="S1560" s="31" t="s">
        <v>108</v>
      </c>
    </row>
    <row r="1561" spans="1:19" x14ac:dyDescent="0.35">
      <c r="A1561" s="2">
        <v>35053</v>
      </c>
      <c r="B1561" s="31" t="s">
        <v>108</v>
      </c>
      <c r="C1561" s="31">
        <v>264.63600000000002</v>
      </c>
      <c r="D1561" s="31" t="s">
        <v>108</v>
      </c>
      <c r="E1561" s="31">
        <v>203.71549999999999</v>
      </c>
      <c r="F1561" s="31">
        <v>54.660499999999999</v>
      </c>
      <c r="G1561" s="31">
        <v>187.37739999999999</v>
      </c>
      <c r="H1561" s="31">
        <v>14.962899999999999</v>
      </c>
      <c r="I1561" s="31">
        <v>1536.7190000000001</v>
      </c>
      <c r="J1561" s="31">
        <v>2286.7170000000001</v>
      </c>
      <c r="K1561" s="31">
        <v>1174.394</v>
      </c>
      <c r="L1561" s="31" t="s">
        <v>108</v>
      </c>
      <c r="M1561" s="31" t="s">
        <v>108</v>
      </c>
      <c r="N1561" s="31" t="s">
        <v>108</v>
      </c>
      <c r="O1561" s="31" t="s">
        <v>108</v>
      </c>
      <c r="P1561" s="31" t="s">
        <v>108</v>
      </c>
      <c r="Q1561" s="31" t="s">
        <v>108</v>
      </c>
      <c r="R1561" s="31">
        <v>84.95</v>
      </c>
      <c r="S1561" s="31" t="s">
        <v>108</v>
      </c>
    </row>
    <row r="1562" spans="1:19" x14ac:dyDescent="0.35">
      <c r="A1562" s="2">
        <v>35054</v>
      </c>
      <c r="B1562" s="31" t="s">
        <v>108</v>
      </c>
      <c r="C1562" s="31">
        <v>262.56799999999998</v>
      </c>
      <c r="D1562" s="31" t="s">
        <v>108</v>
      </c>
      <c r="E1562" s="31">
        <v>204.3698</v>
      </c>
      <c r="F1562" s="31">
        <v>54.534199999999998</v>
      </c>
      <c r="G1562" s="31">
        <v>184.0325</v>
      </c>
      <c r="H1562" s="31">
        <v>14.856999999999999</v>
      </c>
      <c r="I1562" s="31">
        <v>1532.4179999999999</v>
      </c>
      <c r="J1562" s="31">
        <v>2285.4569999999999</v>
      </c>
      <c r="K1562" s="31">
        <v>1172.4929999999999</v>
      </c>
      <c r="L1562" s="31" t="s">
        <v>108</v>
      </c>
      <c r="M1562" s="31" t="s">
        <v>108</v>
      </c>
      <c r="N1562" s="31" t="s">
        <v>108</v>
      </c>
      <c r="O1562" s="31" t="s">
        <v>108</v>
      </c>
      <c r="P1562" s="31" t="s">
        <v>108</v>
      </c>
      <c r="Q1562" s="31" t="s">
        <v>108</v>
      </c>
      <c r="R1562" s="31">
        <v>84.78</v>
      </c>
      <c r="S1562" s="31" t="s">
        <v>108</v>
      </c>
    </row>
    <row r="1563" spans="1:19" x14ac:dyDescent="0.35">
      <c r="A1563" s="2">
        <v>35055</v>
      </c>
      <c r="B1563" s="31" t="s">
        <v>108</v>
      </c>
      <c r="C1563" s="31">
        <v>263.46100000000001</v>
      </c>
      <c r="D1563" s="31" t="s">
        <v>108</v>
      </c>
      <c r="E1563" s="31">
        <v>202.33410000000001</v>
      </c>
      <c r="F1563" s="31">
        <v>54.464100000000002</v>
      </c>
      <c r="G1563" s="31">
        <v>186.8725</v>
      </c>
      <c r="H1563" s="31">
        <v>14.986499999999999</v>
      </c>
      <c r="I1563" s="31">
        <v>1528.117</v>
      </c>
      <c r="J1563" s="31">
        <v>2291.7579999999998</v>
      </c>
      <c r="K1563" s="31">
        <v>1175.107</v>
      </c>
      <c r="L1563" s="31" t="s">
        <v>108</v>
      </c>
      <c r="M1563" s="31" t="s">
        <v>108</v>
      </c>
      <c r="N1563" s="31" t="s">
        <v>108</v>
      </c>
      <c r="O1563" s="31" t="s">
        <v>108</v>
      </c>
      <c r="P1563" s="31" t="s">
        <v>108</v>
      </c>
      <c r="Q1563" s="31" t="s">
        <v>108</v>
      </c>
      <c r="R1563" s="31">
        <v>84.7</v>
      </c>
      <c r="S1563" s="31" t="s">
        <v>108</v>
      </c>
    </row>
    <row r="1564" spans="1:19" x14ac:dyDescent="0.35">
      <c r="A1564" s="2">
        <v>35058</v>
      </c>
      <c r="B1564" s="31" t="s">
        <v>108</v>
      </c>
      <c r="C1564" s="31">
        <v>263.46100000000001</v>
      </c>
      <c r="D1564" s="31" t="s">
        <v>108</v>
      </c>
      <c r="E1564" s="31">
        <v>202.33410000000001</v>
      </c>
      <c r="F1564" s="31">
        <v>54.464100000000002</v>
      </c>
      <c r="G1564" s="31">
        <v>186.8725</v>
      </c>
      <c r="H1564" s="31">
        <v>14.986499999999999</v>
      </c>
      <c r="I1564" s="31">
        <v>1523.057</v>
      </c>
      <c r="J1564" s="31">
        <v>2291.7579999999998</v>
      </c>
      <c r="K1564" s="31">
        <v>1175.107</v>
      </c>
      <c r="L1564" s="31" t="s">
        <v>108</v>
      </c>
      <c r="M1564" s="31" t="s">
        <v>108</v>
      </c>
      <c r="N1564" s="31" t="s">
        <v>108</v>
      </c>
      <c r="O1564" s="31" t="s">
        <v>108</v>
      </c>
      <c r="P1564" s="31" t="s">
        <v>108</v>
      </c>
      <c r="Q1564" s="31" t="s">
        <v>108</v>
      </c>
      <c r="R1564" s="31">
        <v>84.7</v>
      </c>
      <c r="S1564" s="31" t="s">
        <v>108</v>
      </c>
    </row>
    <row r="1565" spans="1:19" x14ac:dyDescent="0.35">
      <c r="A1565" s="2">
        <v>35059</v>
      </c>
      <c r="B1565" s="31" t="s">
        <v>108</v>
      </c>
      <c r="C1565" s="31">
        <v>267.64299999999997</v>
      </c>
      <c r="D1565" s="31" t="s">
        <v>108</v>
      </c>
      <c r="E1565" s="31">
        <v>202.33410000000001</v>
      </c>
      <c r="F1565" s="31">
        <v>54.520200000000003</v>
      </c>
      <c r="G1565" s="31">
        <v>187.44049999999999</v>
      </c>
      <c r="H1565" s="31">
        <v>14.986499999999999</v>
      </c>
      <c r="I1565" s="31">
        <v>1523.69</v>
      </c>
      <c r="J1565" s="31">
        <v>2294.2779999999998</v>
      </c>
      <c r="K1565" s="31">
        <v>1175.107</v>
      </c>
      <c r="L1565" s="31" t="s">
        <v>108</v>
      </c>
      <c r="M1565" s="31" t="s">
        <v>108</v>
      </c>
      <c r="N1565" s="31" t="s">
        <v>108</v>
      </c>
      <c r="O1565" s="31" t="s">
        <v>108</v>
      </c>
      <c r="P1565" s="31" t="s">
        <v>108</v>
      </c>
      <c r="Q1565" s="31" t="s">
        <v>108</v>
      </c>
      <c r="R1565" s="31">
        <v>84.44</v>
      </c>
      <c r="S1565" s="31" t="s">
        <v>108</v>
      </c>
    </row>
    <row r="1566" spans="1:19" x14ac:dyDescent="0.35">
      <c r="A1566" s="2">
        <v>35060</v>
      </c>
      <c r="B1566" s="31" t="s">
        <v>108</v>
      </c>
      <c r="C1566" s="31">
        <v>272.483</v>
      </c>
      <c r="D1566" s="31" t="s">
        <v>108</v>
      </c>
      <c r="E1566" s="31">
        <v>202.04329999999999</v>
      </c>
      <c r="F1566" s="31">
        <v>54.393900000000002</v>
      </c>
      <c r="G1566" s="31">
        <v>185.29470000000001</v>
      </c>
      <c r="H1566" s="31">
        <v>14.8216</v>
      </c>
      <c r="I1566" s="31">
        <v>1513.57</v>
      </c>
      <c r="J1566" s="31">
        <v>2298.6889999999999</v>
      </c>
      <c r="K1566" s="31">
        <v>1178.316</v>
      </c>
      <c r="L1566" s="31" t="s">
        <v>108</v>
      </c>
      <c r="M1566" s="31" t="s">
        <v>108</v>
      </c>
      <c r="N1566" s="31" t="s">
        <v>108</v>
      </c>
      <c r="O1566" s="31" t="s">
        <v>108</v>
      </c>
      <c r="P1566" s="31" t="s">
        <v>108</v>
      </c>
      <c r="Q1566" s="31" t="s">
        <v>108</v>
      </c>
      <c r="R1566" s="31">
        <v>84.59</v>
      </c>
      <c r="S1566" s="31" t="s">
        <v>108</v>
      </c>
    </row>
    <row r="1567" spans="1:19" x14ac:dyDescent="0.35">
      <c r="A1567" s="2">
        <v>35061</v>
      </c>
      <c r="B1567" s="31" t="s">
        <v>108</v>
      </c>
      <c r="C1567" s="31">
        <v>272.858</v>
      </c>
      <c r="D1567" s="31" t="s">
        <v>108</v>
      </c>
      <c r="E1567" s="31">
        <v>200.44380000000001</v>
      </c>
      <c r="F1567" s="31">
        <v>54.408000000000001</v>
      </c>
      <c r="G1567" s="31">
        <v>185.3578</v>
      </c>
      <c r="H1567" s="31">
        <v>14.750999999999999</v>
      </c>
      <c r="I1567" s="31">
        <v>1515.973</v>
      </c>
      <c r="J1567" s="31">
        <v>2303.7289999999998</v>
      </c>
      <c r="K1567" s="31">
        <v>1179.742</v>
      </c>
      <c r="L1567" s="31" t="s">
        <v>108</v>
      </c>
      <c r="M1567" s="31" t="s">
        <v>108</v>
      </c>
      <c r="N1567" s="31" t="s">
        <v>108</v>
      </c>
      <c r="O1567" s="31" t="s">
        <v>108</v>
      </c>
      <c r="P1567" s="31" t="s">
        <v>108</v>
      </c>
      <c r="Q1567" s="31" t="s">
        <v>108</v>
      </c>
      <c r="R1567" s="31">
        <v>84.8</v>
      </c>
      <c r="S1567" s="31" t="s">
        <v>108</v>
      </c>
    </row>
    <row r="1568" spans="1:19" x14ac:dyDescent="0.35">
      <c r="A1568" s="2">
        <v>35062</v>
      </c>
      <c r="B1568" s="31" t="s">
        <v>108</v>
      </c>
      <c r="C1568" s="31">
        <v>273.09300000000002</v>
      </c>
      <c r="D1568" s="31" t="s">
        <v>108</v>
      </c>
      <c r="E1568" s="31">
        <v>199.35319999999999</v>
      </c>
      <c r="F1568" s="31">
        <v>54.450099999999999</v>
      </c>
      <c r="G1568" s="31">
        <v>188.0085</v>
      </c>
      <c r="H1568" s="31">
        <v>14.809900000000001</v>
      </c>
      <c r="I1568" s="31">
        <v>1515.973</v>
      </c>
      <c r="J1568" s="31">
        <v>2309.4</v>
      </c>
      <c r="K1568" s="31">
        <v>1182.2370000000001</v>
      </c>
      <c r="L1568" s="31" t="s">
        <v>108</v>
      </c>
      <c r="M1568" s="31" t="s">
        <v>108</v>
      </c>
      <c r="N1568" s="31" t="s">
        <v>108</v>
      </c>
      <c r="O1568" s="31" t="s">
        <v>108</v>
      </c>
      <c r="P1568" s="31" t="s">
        <v>108</v>
      </c>
      <c r="Q1568" s="31" t="s">
        <v>108</v>
      </c>
      <c r="R1568" s="31">
        <v>84.76</v>
      </c>
      <c r="S1568" s="31" t="s">
        <v>108</v>
      </c>
    </row>
    <row r="1569" spans="1:19" x14ac:dyDescent="0.35">
      <c r="A1569" s="2">
        <v>35065</v>
      </c>
      <c r="B1569" s="31" t="s">
        <v>108</v>
      </c>
      <c r="C1569" s="31">
        <v>273.09300000000002</v>
      </c>
      <c r="D1569" s="31" t="s">
        <v>108</v>
      </c>
      <c r="E1569" s="31">
        <v>199.35319999999999</v>
      </c>
      <c r="F1569" s="31">
        <v>54.450099999999999</v>
      </c>
      <c r="G1569" s="31">
        <v>188.0085</v>
      </c>
      <c r="H1569" s="31">
        <v>14.809900000000001</v>
      </c>
      <c r="I1569" s="31">
        <v>1515.973</v>
      </c>
      <c r="J1569" s="31">
        <v>2309.4</v>
      </c>
      <c r="K1569" s="31">
        <v>1182.2370000000001</v>
      </c>
      <c r="L1569" s="31" t="s">
        <v>108</v>
      </c>
      <c r="M1569" s="31" t="s">
        <v>108</v>
      </c>
      <c r="N1569" s="31" t="s">
        <v>108</v>
      </c>
      <c r="O1569" s="31" t="s">
        <v>108</v>
      </c>
      <c r="P1569" s="31" t="s">
        <v>108</v>
      </c>
      <c r="Q1569" s="31" t="s">
        <v>108</v>
      </c>
      <c r="R1569" s="31">
        <v>84.76</v>
      </c>
      <c r="S1569" s="31" t="s">
        <v>108</v>
      </c>
    </row>
    <row r="1570" spans="1:19" x14ac:dyDescent="0.35">
      <c r="A1570" s="2">
        <v>35066</v>
      </c>
      <c r="B1570" s="31" t="s">
        <v>108</v>
      </c>
      <c r="C1570" s="31">
        <v>277.65100000000001</v>
      </c>
      <c r="D1570" s="31" t="s">
        <v>108</v>
      </c>
      <c r="E1570" s="31">
        <v>197.46289999999999</v>
      </c>
      <c r="F1570" s="31">
        <v>54.983199999999997</v>
      </c>
      <c r="G1570" s="31">
        <v>191.41650000000001</v>
      </c>
      <c r="H1570" s="31">
        <v>14.962899999999999</v>
      </c>
      <c r="I1570" s="31">
        <v>1515.973</v>
      </c>
      <c r="J1570" s="31">
        <v>2307.5100000000002</v>
      </c>
      <c r="K1570" s="31">
        <v>1185.4459999999999</v>
      </c>
      <c r="L1570" s="31" t="s">
        <v>108</v>
      </c>
      <c r="M1570" s="31" t="s">
        <v>108</v>
      </c>
      <c r="N1570" s="31" t="s">
        <v>108</v>
      </c>
      <c r="O1570" s="31" t="s">
        <v>108</v>
      </c>
      <c r="P1570" s="31" t="s">
        <v>108</v>
      </c>
      <c r="Q1570" s="31" t="s">
        <v>108</v>
      </c>
      <c r="R1570" s="31">
        <v>84.69</v>
      </c>
      <c r="S1570" s="31" t="s">
        <v>108</v>
      </c>
    </row>
    <row r="1571" spans="1:19" x14ac:dyDescent="0.35">
      <c r="A1571" s="2">
        <v>35067</v>
      </c>
      <c r="B1571" s="31" t="s">
        <v>108</v>
      </c>
      <c r="C1571" s="31">
        <v>276.00700000000001</v>
      </c>
      <c r="D1571" s="31" t="s">
        <v>108</v>
      </c>
      <c r="E1571" s="31">
        <v>193.5369</v>
      </c>
      <c r="F1571" s="31">
        <v>55.586500000000001</v>
      </c>
      <c r="G1571" s="31">
        <v>193.37289999999999</v>
      </c>
      <c r="H1571" s="31">
        <v>14.6921</v>
      </c>
      <c r="I1571" s="31">
        <v>1515.973</v>
      </c>
      <c r="J1571" s="31">
        <v>2310.66</v>
      </c>
      <c r="K1571" s="31">
        <v>1184.614</v>
      </c>
      <c r="L1571" s="31" t="s">
        <v>108</v>
      </c>
      <c r="M1571" s="31" t="s">
        <v>108</v>
      </c>
      <c r="N1571" s="31" t="s">
        <v>108</v>
      </c>
      <c r="O1571" s="31" t="s">
        <v>108</v>
      </c>
      <c r="P1571" s="31" t="s">
        <v>108</v>
      </c>
      <c r="Q1571" s="31" t="s">
        <v>108</v>
      </c>
      <c r="R1571" s="31">
        <v>85.11</v>
      </c>
      <c r="S1571" s="31" t="s">
        <v>108</v>
      </c>
    </row>
    <row r="1572" spans="1:19" x14ac:dyDescent="0.35">
      <c r="A1572" s="2">
        <v>35068</v>
      </c>
      <c r="B1572" s="31" t="s">
        <v>108</v>
      </c>
      <c r="C1572" s="31">
        <v>279.29599999999999</v>
      </c>
      <c r="D1572" s="31" t="s">
        <v>108</v>
      </c>
      <c r="E1572" s="31">
        <v>193.39150000000001</v>
      </c>
      <c r="F1572" s="31">
        <v>55.474299999999999</v>
      </c>
      <c r="G1572" s="31">
        <v>191.5427</v>
      </c>
      <c r="H1572" s="31">
        <v>14.786300000000001</v>
      </c>
      <c r="I1572" s="31">
        <v>1502.1849999999999</v>
      </c>
      <c r="J1572" s="31">
        <v>2303.0990000000002</v>
      </c>
      <c r="K1572" s="31">
        <v>1187.4659999999999</v>
      </c>
      <c r="L1572" s="31" t="s">
        <v>108</v>
      </c>
      <c r="M1572" s="31" t="s">
        <v>108</v>
      </c>
      <c r="N1572" s="31" t="s">
        <v>108</v>
      </c>
      <c r="O1572" s="31" t="s">
        <v>108</v>
      </c>
      <c r="P1572" s="31" t="s">
        <v>108</v>
      </c>
      <c r="Q1572" s="31" t="s">
        <v>108</v>
      </c>
      <c r="R1572" s="31">
        <v>85.22</v>
      </c>
      <c r="S1572" s="31" t="s">
        <v>108</v>
      </c>
    </row>
    <row r="1573" spans="1:19" x14ac:dyDescent="0.35">
      <c r="A1573" s="2">
        <v>35069</v>
      </c>
      <c r="B1573" s="31" t="s">
        <v>108</v>
      </c>
      <c r="C1573" s="31">
        <v>284.18200000000002</v>
      </c>
      <c r="D1573" s="31" t="s">
        <v>108</v>
      </c>
      <c r="E1573" s="31">
        <v>192.7372</v>
      </c>
      <c r="F1573" s="31">
        <v>55.628599999999999</v>
      </c>
      <c r="G1573" s="31">
        <v>190.28049999999999</v>
      </c>
      <c r="H1573" s="31">
        <v>14.8569</v>
      </c>
      <c r="I1573" s="31">
        <v>1507.8779999999999</v>
      </c>
      <c r="J1573" s="31">
        <v>2298.6889999999999</v>
      </c>
      <c r="K1573" s="31">
        <v>1183.425</v>
      </c>
      <c r="L1573" s="31" t="s">
        <v>108</v>
      </c>
      <c r="M1573" s="31" t="s">
        <v>108</v>
      </c>
      <c r="N1573" s="31" t="s">
        <v>108</v>
      </c>
      <c r="O1573" s="31" t="s">
        <v>108</v>
      </c>
      <c r="P1573" s="31" t="s">
        <v>108</v>
      </c>
      <c r="Q1573" s="31" t="s">
        <v>108</v>
      </c>
      <c r="R1573" s="31">
        <v>85.06</v>
      </c>
      <c r="S1573" s="31" t="s">
        <v>108</v>
      </c>
    </row>
    <row r="1574" spans="1:19" x14ac:dyDescent="0.35">
      <c r="A1574" s="2">
        <v>35072</v>
      </c>
      <c r="B1574" s="31" t="s">
        <v>108</v>
      </c>
      <c r="C1574" s="31">
        <v>284.18200000000002</v>
      </c>
      <c r="D1574" s="31" t="s">
        <v>108</v>
      </c>
      <c r="E1574" s="31">
        <v>192.44640000000001</v>
      </c>
      <c r="F1574" s="31">
        <v>55.628599999999999</v>
      </c>
      <c r="G1574" s="31">
        <v>185.86269999999999</v>
      </c>
      <c r="H1574" s="31">
        <v>14.8569</v>
      </c>
      <c r="I1574" s="31">
        <v>1506.107</v>
      </c>
      <c r="J1574" s="31">
        <v>2298.6889999999999</v>
      </c>
      <c r="K1574" s="31">
        <v>1184.2570000000001</v>
      </c>
      <c r="L1574" s="31" t="s">
        <v>108</v>
      </c>
      <c r="M1574" s="31" t="s">
        <v>108</v>
      </c>
      <c r="N1574" s="31" t="s">
        <v>108</v>
      </c>
      <c r="O1574" s="31" t="s">
        <v>108</v>
      </c>
      <c r="P1574" s="31" t="s">
        <v>108</v>
      </c>
      <c r="Q1574" s="31" t="s">
        <v>108</v>
      </c>
      <c r="R1574" s="31">
        <v>85.03</v>
      </c>
      <c r="S1574" s="31" t="s">
        <v>108</v>
      </c>
    </row>
    <row r="1575" spans="1:19" x14ac:dyDescent="0.35">
      <c r="A1575" s="2">
        <v>35073</v>
      </c>
      <c r="B1575" s="31" t="s">
        <v>108</v>
      </c>
      <c r="C1575" s="31">
        <v>275.584</v>
      </c>
      <c r="D1575" s="31" t="s">
        <v>108</v>
      </c>
      <c r="E1575" s="31">
        <v>189.626</v>
      </c>
      <c r="F1575" s="31">
        <v>55.684699999999999</v>
      </c>
      <c r="G1575" s="31">
        <v>188.1978</v>
      </c>
      <c r="H1575" s="31">
        <v>14.8569</v>
      </c>
      <c r="I1575" s="31">
        <v>1508.7629999999999</v>
      </c>
      <c r="J1575" s="31">
        <v>2298.058</v>
      </c>
      <c r="K1575" s="31">
        <v>1187.4659999999999</v>
      </c>
      <c r="L1575" s="31" t="s">
        <v>108</v>
      </c>
      <c r="M1575" s="31" t="s">
        <v>108</v>
      </c>
      <c r="N1575" s="31" t="s">
        <v>108</v>
      </c>
      <c r="O1575" s="31" t="s">
        <v>108</v>
      </c>
      <c r="P1575" s="31" t="s">
        <v>108</v>
      </c>
      <c r="Q1575" s="31" t="s">
        <v>108</v>
      </c>
      <c r="R1575" s="31">
        <v>85.07</v>
      </c>
      <c r="S1575" s="31" t="s">
        <v>108</v>
      </c>
    </row>
    <row r="1576" spans="1:19" x14ac:dyDescent="0.35">
      <c r="A1576" s="2">
        <v>35074</v>
      </c>
      <c r="B1576" s="31" t="s">
        <v>108</v>
      </c>
      <c r="C1576" s="31">
        <v>273.79599999999999</v>
      </c>
      <c r="D1576" s="31" t="s">
        <v>108</v>
      </c>
      <c r="E1576" s="31">
        <v>189.5966</v>
      </c>
      <c r="F1576" s="31">
        <v>56.146799999999999</v>
      </c>
      <c r="G1576" s="31">
        <v>187.18799999999999</v>
      </c>
      <c r="H1576" s="31">
        <v>14.8452</v>
      </c>
      <c r="I1576" s="31">
        <v>1514.835</v>
      </c>
      <c r="J1576" s="31">
        <v>2282.9369999999999</v>
      </c>
      <c r="K1576" s="31">
        <v>1188.654</v>
      </c>
      <c r="L1576" s="31" t="s">
        <v>108</v>
      </c>
      <c r="M1576" s="31" t="s">
        <v>108</v>
      </c>
      <c r="N1576" s="31" t="s">
        <v>108</v>
      </c>
      <c r="O1576" s="31" t="s">
        <v>108</v>
      </c>
      <c r="P1576" s="31" t="s">
        <v>108</v>
      </c>
      <c r="Q1576" s="31" t="s">
        <v>108</v>
      </c>
      <c r="R1576" s="31">
        <v>84.91</v>
      </c>
      <c r="S1576" s="31" t="s">
        <v>108</v>
      </c>
    </row>
    <row r="1577" spans="1:19" x14ac:dyDescent="0.35">
      <c r="A1577" s="2">
        <v>35075</v>
      </c>
      <c r="B1577" s="31" t="s">
        <v>108</v>
      </c>
      <c r="C1577" s="31">
        <v>258.517</v>
      </c>
      <c r="D1577" s="31" t="s">
        <v>108</v>
      </c>
      <c r="E1577" s="31">
        <v>190.14150000000001</v>
      </c>
      <c r="F1577" s="31">
        <v>56.012500000000003</v>
      </c>
      <c r="G1577" s="31">
        <v>185.23159999999999</v>
      </c>
      <c r="H1577" s="31">
        <v>14.7157</v>
      </c>
      <c r="I1577" s="31">
        <v>1515.4670000000001</v>
      </c>
      <c r="J1577" s="31">
        <v>2286.7170000000001</v>
      </c>
      <c r="K1577" s="31">
        <v>1189.367</v>
      </c>
      <c r="L1577" s="31" t="s">
        <v>108</v>
      </c>
      <c r="M1577" s="31" t="s">
        <v>108</v>
      </c>
      <c r="N1577" s="31" t="s">
        <v>108</v>
      </c>
      <c r="O1577" s="31" t="s">
        <v>108</v>
      </c>
      <c r="P1577" s="31" t="s">
        <v>108</v>
      </c>
      <c r="Q1577" s="31" t="s">
        <v>108</v>
      </c>
      <c r="R1577" s="31">
        <v>85.13</v>
      </c>
      <c r="S1577" s="31" t="s">
        <v>108</v>
      </c>
    </row>
    <row r="1578" spans="1:19" x14ac:dyDescent="0.35">
      <c r="A1578" s="2">
        <v>35076</v>
      </c>
      <c r="B1578" s="31" t="s">
        <v>108</v>
      </c>
      <c r="C1578" s="31">
        <v>252.14099999999999</v>
      </c>
      <c r="D1578" s="31" t="s">
        <v>108</v>
      </c>
      <c r="E1578" s="31">
        <v>186.42160000000001</v>
      </c>
      <c r="F1578" s="31">
        <v>55.615600000000001</v>
      </c>
      <c r="G1578" s="31">
        <v>187.1249</v>
      </c>
      <c r="H1578" s="31">
        <v>14.786300000000001</v>
      </c>
      <c r="I1578" s="31">
        <v>1512.1780000000001</v>
      </c>
      <c r="J1578" s="31">
        <v>2289.2370000000001</v>
      </c>
      <c r="K1578" s="31">
        <v>1191.8630000000001</v>
      </c>
      <c r="L1578" s="31" t="s">
        <v>108</v>
      </c>
      <c r="M1578" s="31" t="s">
        <v>108</v>
      </c>
      <c r="N1578" s="31" t="s">
        <v>108</v>
      </c>
      <c r="O1578" s="31" t="s">
        <v>108</v>
      </c>
      <c r="P1578" s="31" t="s">
        <v>108</v>
      </c>
      <c r="Q1578" s="31" t="s">
        <v>108</v>
      </c>
      <c r="R1578" s="31">
        <v>85.06</v>
      </c>
      <c r="S1578" s="31" t="s">
        <v>108</v>
      </c>
    </row>
    <row r="1579" spans="1:19" x14ac:dyDescent="0.35">
      <c r="A1579" s="2">
        <v>35079</v>
      </c>
      <c r="B1579" s="31" t="s">
        <v>108</v>
      </c>
      <c r="C1579" s="31">
        <v>255.11500000000001</v>
      </c>
      <c r="D1579" s="31" t="s">
        <v>108</v>
      </c>
      <c r="E1579" s="31">
        <v>184.86930000000001</v>
      </c>
      <c r="F1579" s="31">
        <v>55.531799999999997</v>
      </c>
      <c r="G1579" s="31">
        <v>187.9453</v>
      </c>
      <c r="H1579" s="31">
        <v>15.1395</v>
      </c>
      <c r="I1579" s="31">
        <v>1512.1780000000001</v>
      </c>
      <c r="J1579" s="31">
        <v>2289.2370000000001</v>
      </c>
      <c r="K1579" s="31">
        <v>1194.8330000000001</v>
      </c>
      <c r="L1579" s="31" t="s">
        <v>108</v>
      </c>
      <c r="M1579" s="31" t="s">
        <v>108</v>
      </c>
      <c r="N1579" s="31" t="s">
        <v>108</v>
      </c>
      <c r="O1579" s="31" t="s">
        <v>108</v>
      </c>
      <c r="P1579" s="31" t="s">
        <v>108</v>
      </c>
      <c r="Q1579" s="31" t="s">
        <v>108</v>
      </c>
      <c r="R1579" s="31">
        <v>85.31</v>
      </c>
      <c r="S1579" s="31" t="s">
        <v>108</v>
      </c>
    </row>
    <row r="1580" spans="1:19" x14ac:dyDescent="0.35">
      <c r="A1580" s="2">
        <v>35080</v>
      </c>
      <c r="B1580" s="31" t="s">
        <v>108</v>
      </c>
      <c r="C1580" s="31">
        <v>252.14099999999999</v>
      </c>
      <c r="D1580" s="31" t="s">
        <v>108</v>
      </c>
      <c r="E1580" s="31">
        <v>184.27799999999999</v>
      </c>
      <c r="F1580" s="31">
        <v>55.936799999999998</v>
      </c>
      <c r="G1580" s="31">
        <v>185.61019999999999</v>
      </c>
      <c r="H1580" s="31">
        <v>15.198399999999999</v>
      </c>
      <c r="I1580" s="31">
        <v>1511.42</v>
      </c>
      <c r="J1580" s="31">
        <v>2301.8389999999999</v>
      </c>
      <c r="K1580" s="31">
        <v>1200.4179999999999</v>
      </c>
      <c r="L1580" s="31" t="s">
        <v>108</v>
      </c>
      <c r="M1580" s="31" t="s">
        <v>108</v>
      </c>
      <c r="N1580" s="31" t="s">
        <v>108</v>
      </c>
      <c r="O1580" s="31" t="s">
        <v>108</v>
      </c>
      <c r="P1580" s="31" t="s">
        <v>108</v>
      </c>
      <c r="Q1580" s="31" t="s">
        <v>108</v>
      </c>
      <c r="R1580" s="31">
        <v>85.99</v>
      </c>
      <c r="S1580" s="31" t="s">
        <v>108</v>
      </c>
    </row>
    <row r="1581" spans="1:19" x14ac:dyDescent="0.35">
      <c r="A1581" s="2">
        <v>35081</v>
      </c>
      <c r="B1581" s="31" t="s">
        <v>108</v>
      </c>
      <c r="C1581" s="31">
        <v>258.233</v>
      </c>
      <c r="D1581" s="31" t="s">
        <v>108</v>
      </c>
      <c r="E1581" s="31">
        <v>185.60849999999999</v>
      </c>
      <c r="F1581" s="31">
        <v>56.104300000000002</v>
      </c>
      <c r="G1581" s="31">
        <v>185.86259999999999</v>
      </c>
      <c r="H1581" s="31">
        <v>15.0924</v>
      </c>
      <c r="I1581" s="31">
        <v>1518.377</v>
      </c>
      <c r="J1581" s="31">
        <v>2312.5500000000002</v>
      </c>
      <c r="K1581" s="31">
        <v>1196.972</v>
      </c>
      <c r="L1581" s="31" t="s">
        <v>108</v>
      </c>
      <c r="M1581" s="31" t="s">
        <v>108</v>
      </c>
      <c r="N1581" s="31" t="s">
        <v>108</v>
      </c>
      <c r="O1581" s="31" t="s">
        <v>108</v>
      </c>
      <c r="P1581" s="31" t="s">
        <v>108</v>
      </c>
      <c r="Q1581" s="31" t="s">
        <v>108</v>
      </c>
      <c r="R1581" s="31">
        <v>86.26</v>
      </c>
      <c r="S1581" s="31" t="s">
        <v>108</v>
      </c>
    </row>
    <row r="1582" spans="1:19" x14ac:dyDescent="0.35">
      <c r="A1582" s="2">
        <v>35082</v>
      </c>
      <c r="B1582" s="31" t="s">
        <v>108</v>
      </c>
      <c r="C1582" s="31">
        <v>259.95999999999998</v>
      </c>
      <c r="D1582" s="31" t="s">
        <v>108</v>
      </c>
      <c r="E1582" s="31">
        <v>186.5694</v>
      </c>
      <c r="F1582" s="31">
        <v>55.7971</v>
      </c>
      <c r="G1582" s="31">
        <v>186.8724</v>
      </c>
      <c r="H1582" s="31">
        <v>14.8687</v>
      </c>
      <c r="I1582" s="31">
        <v>1519.3889999999999</v>
      </c>
      <c r="J1582" s="31">
        <v>2318.8510000000001</v>
      </c>
      <c r="K1582" s="31">
        <v>1202.0820000000001</v>
      </c>
      <c r="L1582" s="31" t="s">
        <v>108</v>
      </c>
      <c r="M1582" s="31" t="s">
        <v>108</v>
      </c>
      <c r="N1582" s="31" t="s">
        <v>108</v>
      </c>
      <c r="O1582" s="31" t="s">
        <v>108</v>
      </c>
      <c r="P1582" s="31" t="s">
        <v>108</v>
      </c>
      <c r="Q1582" s="31" t="s">
        <v>108</v>
      </c>
      <c r="R1582" s="31">
        <v>86.44</v>
      </c>
      <c r="S1582" s="31" t="s">
        <v>108</v>
      </c>
    </row>
    <row r="1583" spans="1:19" x14ac:dyDescent="0.35">
      <c r="A1583" s="2">
        <v>35083</v>
      </c>
      <c r="B1583" s="31" t="s">
        <v>108</v>
      </c>
      <c r="C1583" s="31">
        <v>261.01499999999999</v>
      </c>
      <c r="D1583" s="31" t="s">
        <v>108</v>
      </c>
      <c r="E1583" s="31">
        <v>186.1259</v>
      </c>
      <c r="F1583" s="31">
        <v>56.132199999999997</v>
      </c>
      <c r="G1583" s="31">
        <v>188.13460000000001</v>
      </c>
      <c r="H1583" s="31">
        <v>14.998200000000001</v>
      </c>
      <c r="I1583" s="31">
        <v>1513.57</v>
      </c>
      <c r="J1583" s="31">
        <v>2318.221</v>
      </c>
      <c r="K1583" s="31">
        <v>1199.943</v>
      </c>
      <c r="L1583" s="31" t="s">
        <v>108</v>
      </c>
      <c r="M1583" s="31" t="s">
        <v>108</v>
      </c>
      <c r="N1583" s="31" t="s">
        <v>108</v>
      </c>
      <c r="O1583" s="31" t="s">
        <v>108</v>
      </c>
      <c r="P1583" s="31" t="s">
        <v>108</v>
      </c>
      <c r="Q1583" s="31" t="s">
        <v>108</v>
      </c>
      <c r="R1583" s="31">
        <v>86.75</v>
      </c>
      <c r="S1583" s="31" t="s">
        <v>108</v>
      </c>
    </row>
    <row r="1584" spans="1:19" x14ac:dyDescent="0.35">
      <c r="A1584" s="2">
        <v>35086</v>
      </c>
      <c r="B1584" s="31" t="s">
        <v>108</v>
      </c>
      <c r="C1584" s="31">
        <v>258.089</v>
      </c>
      <c r="D1584" s="31" t="s">
        <v>108</v>
      </c>
      <c r="E1584" s="31">
        <v>183.76050000000001</v>
      </c>
      <c r="F1584" s="31">
        <v>56.690800000000003</v>
      </c>
      <c r="G1584" s="31">
        <v>185.2946</v>
      </c>
      <c r="H1584" s="31">
        <v>15.0806</v>
      </c>
      <c r="I1584" s="31">
        <v>1511.799</v>
      </c>
      <c r="J1584" s="31">
        <v>2306.2489999999998</v>
      </c>
      <c r="K1584" s="31">
        <v>1198.992</v>
      </c>
      <c r="L1584" s="31" t="s">
        <v>108</v>
      </c>
      <c r="M1584" s="31" t="s">
        <v>108</v>
      </c>
      <c r="N1584" s="31" t="s">
        <v>108</v>
      </c>
      <c r="O1584" s="31" t="s">
        <v>108</v>
      </c>
      <c r="P1584" s="31" t="s">
        <v>108</v>
      </c>
      <c r="Q1584" s="31" t="s">
        <v>108</v>
      </c>
      <c r="R1584" s="31">
        <v>86.73</v>
      </c>
      <c r="S1584" s="31" t="s">
        <v>108</v>
      </c>
    </row>
    <row r="1585" spans="1:19" x14ac:dyDescent="0.35">
      <c r="A1585" s="2">
        <v>35087</v>
      </c>
      <c r="B1585" s="31" t="s">
        <v>108</v>
      </c>
      <c r="C1585" s="31">
        <v>255.11500000000001</v>
      </c>
      <c r="D1585" s="31" t="s">
        <v>108</v>
      </c>
      <c r="E1585" s="31">
        <v>188.63910000000001</v>
      </c>
      <c r="F1585" s="31">
        <v>56.746600000000001</v>
      </c>
      <c r="G1585" s="31">
        <v>186.1782</v>
      </c>
      <c r="H1585" s="31">
        <v>14.9276</v>
      </c>
      <c r="I1585" s="31">
        <v>1513.317</v>
      </c>
      <c r="J1585" s="31">
        <v>2301.8389999999999</v>
      </c>
      <c r="K1585" s="31">
        <v>1198.992</v>
      </c>
      <c r="L1585" s="31" t="s">
        <v>108</v>
      </c>
      <c r="M1585" s="31" t="s">
        <v>108</v>
      </c>
      <c r="N1585" s="31" t="s">
        <v>108</v>
      </c>
      <c r="O1585" s="31" t="s">
        <v>108</v>
      </c>
      <c r="P1585" s="31" t="s">
        <v>108</v>
      </c>
      <c r="Q1585" s="31" t="s">
        <v>108</v>
      </c>
      <c r="R1585" s="31">
        <v>86.83</v>
      </c>
      <c r="S1585" s="31" t="s">
        <v>108</v>
      </c>
    </row>
    <row r="1586" spans="1:19" x14ac:dyDescent="0.35">
      <c r="A1586" s="2">
        <v>35088</v>
      </c>
      <c r="B1586" s="31" t="s">
        <v>108</v>
      </c>
      <c r="C1586" s="31">
        <v>256.45800000000003</v>
      </c>
      <c r="D1586" s="31" t="s">
        <v>108</v>
      </c>
      <c r="E1586" s="31">
        <v>189.30439999999999</v>
      </c>
      <c r="F1586" s="31">
        <v>56.704700000000003</v>
      </c>
      <c r="G1586" s="31">
        <v>185.61019999999999</v>
      </c>
      <c r="H1586" s="31">
        <v>14.8216</v>
      </c>
      <c r="I1586" s="31">
        <v>1511.925</v>
      </c>
      <c r="J1586" s="31">
        <v>2308.77</v>
      </c>
      <c r="K1586" s="31">
        <v>1202.914</v>
      </c>
      <c r="L1586" s="31" t="s">
        <v>108</v>
      </c>
      <c r="M1586" s="31" t="s">
        <v>108</v>
      </c>
      <c r="N1586" s="31" t="s">
        <v>108</v>
      </c>
      <c r="O1586" s="31" t="s">
        <v>108</v>
      </c>
      <c r="P1586" s="31" t="s">
        <v>108</v>
      </c>
      <c r="Q1586" s="31" t="s">
        <v>108</v>
      </c>
      <c r="R1586" s="31">
        <v>87.19</v>
      </c>
      <c r="S1586" s="31" t="s">
        <v>108</v>
      </c>
    </row>
    <row r="1587" spans="1:19" x14ac:dyDescent="0.35">
      <c r="A1587" s="2">
        <v>35089</v>
      </c>
      <c r="B1587" s="31" t="s">
        <v>108</v>
      </c>
      <c r="C1587" s="31">
        <v>249.11799999999999</v>
      </c>
      <c r="D1587" s="31" t="s">
        <v>108</v>
      </c>
      <c r="E1587" s="31">
        <v>186.3477</v>
      </c>
      <c r="F1587" s="31">
        <v>57.165500000000002</v>
      </c>
      <c r="G1587" s="31">
        <v>183.1489</v>
      </c>
      <c r="H1587" s="31">
        <v>14.9276</v>
      </c>
      <c r="I1587" s="31">
        <v>1514.5820000000001</v>
      </c>
      <c r="J1587" s="31">
        <v>2296.1680000000001</v>
      </c>
      <c r="K1587" s="31">
        <v>1198.3979999999999</v>
      </c>
      <c r="L1587" s="31" t="s">
        <v>108</v>
      </c>
      <c r="M1587" s="31" t="s">
        <v>108</v>
      </c>
      <c r="N1587" s="31" t="s">
        <v>108</v>
      </c>
      <c r="O1587" s="31" t="s">
        <v>108</v>
      </c>
      <c r="P1587" s="31" t="s">
        <v>108</v>
      </c>
      <c r="Q1587" s="31" t="s">
        <v>108</v>
      </c>
      <c r="R1587" s="31">
        <v>87.42</v>
      </c>
      <c r="S1587" s="31" t="s">
        <v>108</v>
      </c>
    </row>
    <row r="1588" spans="1:19" x14ac:dyDescent="0.35">
      <c r="A1588" s="2">
        <v>35090</v>
      </c>
      <c r="B1588" s="31" t="s">
        <v>108</v>
      </c>
      <c r="C1588" s="31">
        <v>251.85300000000001</v>
      </c>
      <c r="D1588" s="31" t="s">
        <v>108</v>
      </c>
      <c r="E1588" s="31">
        <v>184.5737</v>
      </c>
      <c r="F1588" s="31">
        <v>57.053800000000003</v>
      </c>
      <c r="G1588" s="31">
        <v>182.8965</v>
      </c>
      <c r="H1588" s="31">
        <v>14.904</v>
      </c>
      <c r="I1588" s="31">
        <v>1517.9970000000001</v>
      </c>
      <c r="J1588" s="31">
        <v>2305.6190000000001</v>
      </c>
      <c r="K1588" s="31">
        <v>1194.4770000000001</v>
      </c>
      <c r="L1588" s="31" t="s">
        <v>108</v>
      </c>
      <c r="M1588" s="31" t="s">
        <v>108</v>
      </c>
      <c r="N1588" s="31" t="s">
        <v>108</v>
      </c>
      <c r="O1588" s="31" t="s">
        <v>108</v>
      </c>
      <c r="P1588" s="31" t="s">
        <v>108</v>
      </c>
      <c r="Q1588" s="31" t="s">
        <v>108</v>
      </c>
      <c r="R1588" s="31">
        <v>87.64</v>
      </c>
      <c r="S1588" s="31" t="s">
        <v>108</v>
      </c>
    </row>
    <row r="1589" spans="1:19" x14ac:dyDescent="0.35">
      <c r="A1589" s="2">
        <v>35093</v>
      </c>
      <c r="B1589" s="31" t="s">
        <v>108</v>
      </c>
      <c r="C1589" s="31">
        <v>249.11799999999999</v>
      </c>
      <c r="D1589" s="31" t="s">
        <v>108</v>
      </c>
      <c r="E1589" s="31">
        <v>184.42590000000001</v>
      </c>
      <c r="F1589" s="31">
        <v>57.081699999999998</v>
      </c>
      <c r="G1589" s="31">
        <v>183.7801</v>
      </c>
      <c r="H1589" s="31">
        <v>14.7628</v>
      </c>
      <c r="I1589" s="31">
        <v>1521.6659999999999</v>
      </c>
      <c r="J1589" s="31">
        <v>2299.319</v>
      </c>
      <c r="K1589" s="31">
        <v>1188.654</v>
      </c>
      <c r="L1589" s="31" t="s">
        <v>108</v>
      </c>
      <c r="M1589" s="31" t="s">
        <v>108</v>
      </c>
      <c r="N1589" s="31" t="s">
        <v>108</v>
      </c>
      <c r="O1589" s="31" t="s">
        <v>108</v>
      </c>
      <c r="P1589" s="31" t="s">
        <v>108</v>
      </c>
      <c r="Q1589" s="31" t="s">
        <v>108</v>
      </c>
      <c r="R1589" s="31">
        <v>87.41</v>
      </c>
      <c r="S1589" s="31" t="s">
        <v>108</v>
      </c>
    </row>
    <row r="1590" spans="1:19" x14ac:dyDescent="0.35">
      <c r="A1590" s="2">
        <v>35094</v>
      </c>
      <c r="B1590" s="31" t="s">
        <v>108</v>
      </c>
      <c r="C1590" s="31">
        <v>251.42099999999999</v>
      </c>
      <c r="D1590" s="31" t="s">
        <v>108</v>
      </c>
      <c r="E1590" s="31">
        <v>188.2696</v>
      </c>
      <c r="F1590" s="31">
        <v>56.830399999999997</v>
      </c>
      <c r="G1590" s="31">
        <v>185.92590000000001</v>
      </c>
      <c r="H1590" s="31">
        <v>14.703900000000001</v>
      </c>
      <c r="I1590" s="31">
        <v>1516.8589999999999</v>
      </c>
      <c r="J1590" s="31">
        <v>2308.14</v>
      </c>
      <c r="K1590" s="31">
        <v>1194.7139999999999</v>
      </c>
      <c r="L1590" s="31" t="s">
        <v>108</v>
      </c>
      <c r="M1590" s="31" t="s">
        <v>108</v>
      </c>
      <c r="N1590" s="31" t="s">
        <v>108</v>
      </c>
      <c r="O1590" s="31" t="s">
        <v>108</v>
      </c>
      <c r="P1590" s="31" t="s">
        <v>108</v>
      </c>
      <c r="Q1590" s="31" t="s">
        <v>108</v>
      </c>
      <c r="R1590" s="31">
        <v>87.59</v>
      </c>
      <c r="S1590" s="31" t="s">
        <v>108</v>
      </c>
    </row>
    <row r="1591" spans="1:19" x14ac:dyDescent="0.35">
      <c r="A1591" s="2">
        <v>35095</v>
      </c>
      <c r="B1591" s="31" t="s">
        <v>108</v>
      </c>
      <c r="C1591" s="31">
        <v>256.36200000000002</v>
      </c>
      <c r="D1591" s="31" t="s">
        <v>108</v>
      </c>
      <c r="E1591" s="31">
        <v>188.34350000000001</v>
      </c>
      <c r="F1591" s="31">
        <v>57.039900000000003</v>
      </c>
      <c r="G1591" s="31">
        <v>186.4939</v>
      </c>
      <c r="H1591" s="31">
        <v>14.621499999999999</v>
      </c>
      <c r="I1591" s="31">
        <v>1514.076</v>
      </c>
      <c r="J1591" s="31">
        <v>2314.4409999999998</v>
      </c>
      <c r="K1591" s="31">
        <v>1192.932</v>
      </c>
      <c r="L1591" s="31" t="s">
        <v>108</v>
      </c>
      <c r="M1591" s="31" t="s">
        <v>108</v>
      </c>
      <c r="N1591" s="31" t="s">
        <v>108</v>
      </c>
      <c r="O1591" s="31" t="s">
        <v>108</v>
      </c>
      <c r="P1591" s="31" t="s">
        <v>108</v>
      </c>
      <c r="Q1591" s="31" t="s">
        <v>108</v>
      </c>
      <c r="R1591" s="31">
        <v>87.38</v>
      </c>
      <c r="S1591" s="31" t="s">
        <v>108</v>
      </c>
    </row>
    <row r="1592" spans="1:19" x14ac:dyDescent="0.35">
      <c r="A1592" s="2">
        <v>35096</v>
      </c>
      <c r="B1592" s="31" t="s">
        <v>108</v>
      </c>
      <c r="C1592" s="31">
        <v>254.923</v>
      </c>
      <c r="D1592" s="31" t="s">
        <v>108</v>
      </c>
      <c r="E1592" s="31">
        <v>191.66980000000001</v>
      </c>
      <c r="F1592" s="31">
        <v>57.765900000000002</v>
      </c>
      <c r="G1592" s="31">
        <v>187.06190000000001</v>
      </c>
      <c r="H1592" s="31">
        <v>14.833399999999999</v>
      </c>
      <c r="I1592" s="31">
        <v>1514.202</v>
      </c>
      <c r="J1592" s="31">
        <v>2312.5500000000002</v>
      </c>
      <c r="K1592" s="31">
        <v>1193.0509999999999</v>
      </c>
      <c r="L1592" s="31" t="s">
        <v>108</v>
      </c>
      <c r="M1592" s="31" t="s">
        <v>108</v>
      </c>
      <c r="N1592" s="31" t="s">
        <v>108</v>
      </c>
      <c r="O1592" s="31" t="s">
        <v>108</v>
      </c>
      <c r="P1592" s="31" t="s">
        <v>108</v>
      </c>
      <c r="Q1592" s="31" t="s">
        <v>108</v>
      </c>
      <c r="R1592" s="31">
        <v>87.18</v>
      </c>
      <c r="S1592" s="31" t="s">
        <v>108</v>
      </c>
    </row>
    <row r="1593" spans="1:19" x14ac:dyDescent="0.35">
      <c r="A1593" s="2">
        <v>35097</v>
      </c>
      <c r="B1593" s="31" t="s">
        <v>108</v>
      </c>
      <c r="C1593" s="31">
        <v>257.80099999999999</v>
      </c>
      <c r="D1593" s="31" t="s">
        <v>108</v>
      </c>
      <c r="E1593" s="31">
        <v>190.2654</v>
      </c>
      <c r="F1593" s="31">
        <v>58.3245</v>
      </c>
      <c r="G1593" s="31">
        <v>186.62010000000001</v>
      </c>
      <c r="H1593" s="31">
        <v>14.9276</v>
      </c>
      <c r="I1593" s="31">
        <v>1517.8710000000001</v>
      </c>
      <c r="J1593" s="31">
        <v>2308.14</v>
      </c>
      <c r="K1593" s="31">
        <v>1182.95</v>
      </c>
      <c r="L1593" s="31" t="s">
        <v>108</v>
      </c>
      <c r="M1593" s="31" t="s">
        <v>108</v>
      </c>
      <c r="N1593" s="31" t="s">
        <v>108</v>
      </c>
      <c r="O1593" s="31" t="s">
        <v>108</v>
      </c>
      <c r="P1593" s="31" t="s">
        <v>108</v>
      </c>
      <c r="Q1593" s="31" t="s">
        <v>108</v>
      </c>
      <c r="R1593" s="31">
        <v>87.01</v>
      </c>
      <c r="S1593" s="31" t="s">
        <v>108</v>
      </c>
    </row>
    <row r="1594" spans="1:19" x14ac:dyDescent="0.35">
      <c r="A1594" s="2">
        <v>35100</v>
      </c>
      <c r="B1594" s="31" t="s">
        <v>108</v>
      </c>
      <c r="C1594" s="31">
        <v>249.74199999999999</v>
      </c>
      <c r="D1594" s="31" t="s">
        <v>108</v>
      </c>
      <c r="E1594" s="31">
        <v>189.89580000000001</v>
      </c>
      <c r="F1594" s="31">
        <v>58.073099999999997</v>
      </c>
      <c r="G1594" s="31">
        <v>182.7072</v>
      </c>
      <c r="H1594" s="31">
        <v>14.904</v>
      </c>
      <c r="I1594" s="31">
        <v>1518.63</v>
      </c>
      <c r="J1594" s="31">
        <v>2304.989</v>
      </c>
      <c r="K1594" s="31">
        <v>1169.2850000000001</v>
      </c>
      <c r="L1594" s="31" t="s">
        <v>108</v>
      </c>
      <c r="M1594" s="31" t="s">
        <v>108</v>
      </c>
      <c r="N1594" s="31" t="s">
        <v>108</v>
      </c>
      <c r="O1594" s="31" t="s">
        <v>108</v>
      </c>
      <c r="P1594" s="31" t="s">
        <v>108</v>
      </c>
      <c r="Q1594" s="31" t="s">
        <v>108</v>
      </c>
      <c r="R1594" s="31">
        <v>86.23</v>
      </c>
      <c r="S1594" s="31" t="s">
        <v>108</v>
      </c>
    </row>
    <row r="1595" spans="1:19" x14ac:dyDescent="0.35">
      <c r="A1595" s="2">
        <v>35101</v>
      </c>
      <c r="B1595" s="31" t="s">
        <v>108</v>
      </c>
      <c r="C1595" s="31">
        <v>251.27699999999999</v>
      </c>
      <c r="D1595" s="31" t="s">
        <v>108</v>
      </c>
      <c r="E1595" s="31">
        <v>190.11760000000001</v>
      </c>
      <c r="F1595" s="31">
        <v>57.891599999999997</v>
      </c>
      <c r="G1595" s="31">
        <v>184.09559999999999</v>
      </c>
      <c r="H1595" s="31">
        <v>15.151300000000001</v>
      </c>
      <c r="I1595" s="31">
        <v>1518.377</v>
      </c>
      <c r="J1595" s="31">
        <v>2306.88</v>
      </c>
      <c r="K1595" s="31">
        <v>1174.038</v>
      </c>
      <c r="L1595" s="31" t="s">
        <v>108</v>
      </c>
      <c r="M1595" s="31" t="s">
        <v>108</v>
      </c>
      <c r="N1595" s="31" t="s">
        <v>108</v>
      </c>
      <c r="O1595" s="31" t="s">
        <v>108</v>
      </c>
      <c r="P1595" s="31" t="s">
        <v>108</v>
      </c>
      <c r="Q1595" s="31" t="s">
        <v>108</v>
      </c>
      <c r="R1595" s="31">
        <v>86.41</v>
      </c>
      <c r="S1595" s="31" t="s">
        <v>108</v>
      </c>
    </row>
    <row r="1596" spans="1:19" x14ac:dyDescent="0.35">
      <c r="A1596" s="2">
        <v>35102</v>
      </c>
      <c r="B1596" s="31" t="s">
        <v>108</v>
      </c>
      <c r="C1596" s="31">
        <v>250.55699999999999</v>
      </c>
      <c r="D1596" s="31" t="s">
        <v>108</v>
      </c>
      <c r="E1596" s="31">
        <v>191.52199999999999</v>
      </c>
      <c r="F1596" s="31">
        <v>57.444800000000001</v>
      </c>
      <c r="G1596" s="31">
        <v>182.64400000000001</v>
      </c>
      <c r="H1596" s="31">
        <v>14.915800000000001</v>
      </c>
      <c r="I1596" s="31">
        <v>1520.9069999999999</v>
      </c>
      <c r="J1596" s="31">
        <v>2307.5100000000002</v>
      </c>
      <c r="K1596" s="31">
        <v>1178.4349999999999</v>
      </c>
      <c r="L1596" s="31" t="s">
        <v>108</v>
      </c>
      <c r="M1596" s="31" t="s">
        <v>108</v>
      </c>
      <c r="N1596" s="31" t="s">
        <v>108</v>
      </c>
      <c r="O1596" s="31" t="s">
        <v>108</v>
      </c>
      <c r="P1596" s="31" t="s">
        <v>108</v>
      </c>
      <c r="Q1596" s="31" t="s">
        <v>108</v>
      </c>
      <c r="R1596" s="31">
        <v>86.65</v>
      </c>
      <c r="S1596" s="31" t="s">
        <v>108</v>
      </c>
    </row>
    <row r="1597" spans="1:19" x14ac:dyDescent="0.35">
      <c r="A1597" s="2">
        <v>35103</v>
      </c>
      <c r="B1597" s="31" t="s">
        <v>108</v>
      </c>
      <c r="C1597" s="31">
        <v>251.43199999999999</v>
      </c>
      <c r="D1597" s="31" t="s">
        <v>108</v>
      </c>
      <c r="E1597" s="31">
        <v>191.1369</v>
      </c>
      <c r="F1597" s="31">
        <v>57.458799999999997</v>
      </c>
      <c r="G1597" s="31">
        <v>182.1781</v>
      </c>
      <c r="H1597" s="31">
        <v>14.976800000000001</v>
      </c>
      <c r="I1597" s="31">
        <v>1522.172</v>
      </c>
      <c r="J1597" s="31">
        <v>2308.14</v>
      </c>
      <c r="K1597" s="31">
        <v>1175.2260000000001</v>
      </c>
      <c r="L1597" s="31" t="s">
        <v>108</v>
      </c>
      <c r="M1597" s="31" t="s">
        <v>108</v>
      </c>
      <c r="N1597" s="31" t="s">
        <v>108</v>
      </c>
      <c r="O1597" s="31" t="s">
        <v>108</v>
      </c>
      <c r="P1597" s="31" t="s">
        <v>108</v>
      </c>
      <c r="Q1597" s="31" t="s">
        <v>108</v>
      </c>
      <c r="R1597" s="31">
        <v>86.8</v>
      </c>
      <c r="S1597" s="31" t="s">
        <v>108</v>
      </c>
    </row>
    <row r="1598" spans="1:19" x14ac:dyDescent="0.35">
      <c r="A1598" s="2">
        <v>35104</v>
      </c>
      <c r="B1598" s="31" t="s">
        <v>108</v>
      </c>
      <c r="C1598" s="31">
        <v>253.441</v>
      </c>
      <c r="D1598" s="31" t="s">
        <v>108</v>
      </c>
      <c r="E1598" s="31">
        <v>190.51390000000001</v>
      </c>
      <c r="F1598" s="31">
        <v>56.942100000000003</v>
      </c>
      <c r="G1598" s="31">
        <v>181.85149999999999</v>
      </c>
      <c r="H1598" s="31">
        <v>14.9651</v>
      </c>
      <c r="I1598" s="31">
        <v>1517.491</v>
      </c>
      <c r="J1598" s="31">
        <v>2310.66</v>
      </c>
      <c r="K1598" s="31">
        <v>1175.5830000000001</v>
      </c>
      <c r="L1598" s="31" t="s">
        <v>108</v>
      </c>
      <c r="M1598" s="31" t="s">
        <v>108</v>
      </c>
      <c r="N1598" s="31" t="s">
        <v>108</v>
      </c>
      <c r="O1598" s="31" t="s">
        <v>108</v>
      </c>
      <c r="P1598" s="31" t="s">
        <v>108</v>
      </c>
      <c r="Q1598" s="31" t="s">
        <v>108</v>
      </c>
      <c r="R1598" s="31">
        <v>86.87</v>
      </c>
      <c r="S1598" s="31" t="s">
        <v>108</v>
      </c>
    </row>
    <row r="1599" spans="1:19" x14ac:dyDescent="0.35">
      <c r="A1599" s="2">
        <v>35107</v>
      </c>
      <c r="B1599" s="31" t="s">
        <v>108</v>
      </c>
      <c r="C1599" s="31">
        <v>253.97499999999999</v>
      </c>
      <c r="D1599" s="31" t="s">
        <v>108</v>
      </c>
      <c r="E1599" s="31">
        <v>189.62270000000001</v>
      </c>
      <c r="F1599" s="31">
        <v>56.313800000000001</v>
      </c>
      <c r="G1599" s="31">
        <v>181.2878</v>
      </c>
      <c r="H1599" s="31">
        <v>14.853400000000001</v>
      </c>
      <c r="I1599" s="31">
        <v>1517.491</v>
      </c>
      <c r="J1599" s="31">
        <v>2320.1109999999999</v>
      </c>
      <c r="K1599" s="31">
        <v>1174.394</v>
      </c>
      <c r="L1599" s="31" t="s">
        <v>108</v>
      </c>
      <c r="M1599" s="31" t="s">
        <v>108</v>
      </c>
      <c r="N1599" s="31" t="s">
        <v>108</v>
      </c>
      <c r="O1599" s="31" t="s">
        <v>108</v>
      </c>
      <c r="P1599" s="31" t="s">
        <v>108</v>
      </c>
      <c r="Q1599" s="31" t="s">
        <v>108</v>
      </c>
      <c r="R1599" s="31">
        <v>86.78</v>
      </c>
      <c r="S1599" s="31" t="s">
        <v>108</v>
      </c>
    </row>
    <row r="1600" spans="1:19" x14ac:dyDescent="0.35">
      <c r="A1600" s="2">
        <v>35108</v>
      </c>
      <c r="B1600" s="31" t="s">
        <v>108</v>
      </c>
      <c r="C1600" s="31">
        <v>263.73399999999998</v>
      </c>
      <c r="D1600" s="31" t="s">
        <v>108</v>
      </c>
      <c r="E1600" s="31">
        <v>186.11449999999999</v>
      </c>
      <c r="F1600" s="31">
        <v>56.565100000000001</v>
      </c>
      <c r="G1600" s="31">
        <v>182.3997</v>
      </c>
      <c r="H1600" s="31">
        <v>14.9762</v>
      </c>
      <c r="I1600" s="31">
        <v>1519.895</v>
      </c>
      <c r="J1600" s="31">
        <v>2323.2620000000002</v>
      </c>
      <c r="K1600" s="31">
        <v>1177.8399999999999</v>
      </c>
      <c r="L1600" s="31" t="s">
        <v>108</v>
      </c>
      <c r="M1600" s="31" t="s">
        <v>108</v>
      </c>
      <c r="N1600" s="31" t="s">
        <v>108</v>
      </c>
      <c r="O1600" s="31" t="s">
        <v>108</v>
      </c>
      <c r="P1600" s="31" t="s">
        <v>108</v>
      </c>
      <c r="Q1600" s="31" t="s">
        <v>108</v>
      </c>
      <c r="R1600" s="31">
        <v>86.73</v>
      </c>
      <c r="S1600" s="31" t="s">
        <v>108</v>
      </c>
    </row>
    <row r="1601" spans="1:19" x14ac:dyDescent="0.35">
      <c r="A1601" s="2">
        <v>35109</v>
      </c>
      <c r="B1601" s="31" t="s">
        <v>108</v>
      </c>
      <c r="C1601" s="31">
        <v>263.45699999999999</v>
      </c>
      <c r="D1601" s="31" t="s">
        <v>108</v>
      </c>
      <c r="E1601" s="31">
        <v>186.4119</v>
      </c>
      <c r="F1601" s="31">
        <v>56.760599999999997</v>
      </c>
      <c r="G1601" s="31">
        <v>185.38990000000001</v>
      </c>
      <c r="H1601" s="31">
        <v>15.322100000000001</v>
      </c>
      <c r="I1601" s="31">
        <v>1519.768</v>
      </c>
      <c r="J1601" s="31">
        <v>2317.5909999999999</v>
      </c>
      <c r="K1601" s="31">
        <v>1172.6120000000001</v>
      </c>
      <c r="L1601" s="31" t="s">
        <v>108</v>
      </c>
      <c r="M1601" s="31" t="s">
        <v>108</v>
      </c>
      <c r="N1601" s="31" t="s">
        <v>108</v>
      </c>
      <c r="O1601" s="31" t="s">
        <v>108</v>
      </c>
      <c r="P1601" s="31" t="s">
        <v>108</v>
      </c>
      <c r="Q1601" s="31" t="s">
        <v>108</v>
      </c>
      <c r="R1601" s="31">
        <v>86.43</v>
      </c>
      <c r="S1601" s="31" t="s">
        <v>108</v>
      </c>
    </row>
    <row r="1602" spans="1:19" x14ac:dyDescent="0.35">
      <c r="A1602" s="2">
        <v>35110</v>
      </c>
      <c r="B1602" s="31" t="s">
        <v>108</v>
      </c>
      <c r="C1602" s="31">
        <v>263.59500000000003</v>
      </c>
      <c r="D1602" s="31" t="s">
        <v>108</v>
      </c>
      <c r="E1602" s="31">
        <v>187.08109999999999</v>
      </c>
      <c r="F1602" s="31">
        <v>56.648899999999998</v>
      </c>
      <c r="G1602" s="31">
        <v>185.01609999999999</v>
      </c>
      <c r="H1602" s="31">
        <v>15.276</v>
      </c>
      <c r="I1602" s="31">
        <v>1510.4079999999999</v>
      </c>
      <c r="J1602" s="31">
        <v>2305.6190000000001</v>
      </c>
      <c r="K1602" s="31">
        <v>1173.087</v>
      </c>
      <c r="L1602" s="31" t="s">
        <v>108</v>
      </c>
      <c r="M1602" s="31" t="s">
        <v>108</v>
      </c>
      <c r="N1602" s="31" t="s">
        <v>108</v>
      </c>
      <c r="O1602" s="31" t="s">
        <v>108</v>
      </c>
      <c r="P1602" s="31" t="s">
        <v>108</v>
      </c>
      <c r="Q1602" s="31" t="s">
        <v>108</v>
      </c>
      <c r="R1602" s="31">
        <v>86.45</v>
      </c>
      <c r="S1602" s="31" t="s">
        <v>108</v>
      </c>
    </row>
    <row r="1603" spans="1:19" x14ac:dyDescent="0.35">
      <c r="A1603" s="2">
        <v>35111</v>
      </c>
      <c r="B1603" s="31" t="s">
        <v>108</v>
      </c>
      <c r="C1603" s="31">
        <v>265.346</v>
      </c>
      <c r="D1603" s="31" t="s">
        <v>108</v>
      </c>
      <c r="E1603" s="31">
        <v>185.22219999999999</v>
      </c>
      <c r="F1603" s="31">
        <v>56.900199999999998</v>
      </c>
      <c r="G1603" s="31">
        <v>184.4554</v>
      </c>
      <c r="H1603" s="31">
        <v>15.1607</v>
      </c>
      <c r="I1603" s="31">
        <v>1512.1780000000001</v>
      </c>
      <c r="J1603" s="31">
        <v>2296.7979999999998</v>
      </c>
      <c r="K1603" s="31">
        <v>1171.1859999999999</v>
      </c>
      <c r="L1603" s="31" t="s">
        <v>108</v>
      </c>
      <c r="M1603" s="31" t="s">
        <v>108</v>
      </c>
      <c r="N1603" s="31" t="s">
        <v>108</v>
      </c>
      <c r="O1603" s="31" t="s">
        <v>108</v>
      </c>
      <c r="P1603" s="31" t="s">
        <v>108</v>
      </c>
      <c r="Q1603" s="31" t="s">
        <v>108</v>
      </c>
      <c r="R1603" s="31">
        <v>85.91</v>
      </c>
      <c r="S1603" s="31" t="s">
        <v>108</v>
      </c>
    </row>
    <row r="1604" spans="1:19" x14ac:dyDescent="0.35">
      <c r="A1604" s="2">
        <v>35114</v>
      </c>
      <c r="B1604" s="31" t="s">
        <v>108</v>
      </c>
      <c r="C1604" s="31">
        <v>265.346</v>
      </c>
      <c r="D1604" s="31" t="s">
        <v>108</v>
      </c>
      <c r="E1604" s="31">
        <v>185.22219999999999</v>
      </c>
      <c r="F1604" s="31">
        <v>56.900199999999998</v>
      </c>
      <c r="G1604" s="31">
        <v>184.4554</v>
      </c>
      <c r="H1604" s="31">
        <v>15.1607</v>
      </c>
      <c r="I1604" s="31">
        <v>1510.914</v>
      </c>
      <c r="J1604" s="31">
        <v>2296.7979999999998</v>
      </c>
      <c r="K1604" s="31">
        <v>1156.6880000000001</v>
      </c>
      <c r="L1604" s="31" t="s">
        <v>108</v>
      </c>
      <c r="M1604" s="31" t="s">
        <v>108</v>
      </c>
      <c r="N1604" s="31" t="s">
        <v>108</v>
      </c>
      <c r="O1604" s="31" t="s">
        <v>108</v>
      </c>
      <c r="P1604" s="31" t="s">
        <v>108</v>
      </c>
      <c r="Q1604" s="31" t="s">
        <v>108</v>
      </c>
      <c r="R1604" s="31">
        <v>85.51</v>
      </c>
      <c r="S1604" s="31" t="s">
        <v>108</v>
      </c>
    </row>
    <row r="1605" spans="1:19" x14ac:dyDescent="0.35">
      <c r="A1605" s="2">
        <v>35115</v>
      </c>
      <c r="B1605" s="31" t="s">
        <v>108</v>
      </c>
      <c r="C1605" s="31">
        <v>273.82600000000002</v>
      </c>
      <c r="D1605" s="31" t="s">
        <v>108</v>
      </c>
      <c r="E1605" s="31">
        <v>186.9324</v>
      </c>
      <c r="F1605" s="31">
        <v>56.006599999999999</v>
      </c>
      <c r="G1605" s="31">
        <v>184.08160000000001</v>
      </c>
      <c r="H1605" s="31">
        <v>15.137600000000001</v>
      </c>
      <c r="I1605" s="31">
        <v>1505.98</v>
      </c>
      <c r="J1605" s="31">
        <v>2264.0340000000001</v>
      </c>
      <c r="K1605" s="31">
        <v>1152.4100000000001</v>
      </c>
      <c r="L1605" s="31" t="s">
        <v>108</v>
      </c>
      <c r="M1605" s="31" t="s">
        <v>108</v>
      </c>
      <c r="N1605" s="31" t="s">
        <v>108</v>
      </c>
      <c r="O1605" s="31" t="s">
        <v>108</v>
      </c>
      <c r="P1605" s="31" t="s">
        <v>108</v>
      </c>
      <c r="Q1605" s="31" t="s">
        <v>108</v>
      </c>
      <c r="R1605" s="31">
        <v>85.71</v>
      </c>
      <c r="S1605" s="31" t="s">
        <v>108</v>
      </c>
    </row>
    <row r="1606" spans="1:19" x14ac:dyDescent="0.35">
      <c r="A1606" s="2">
        <v>35116</v>
      </c>
      <c r="B1606" s="31" t="s">
        <v>108</v>
      </c>
      <c r="C1606" s="31">
        <v>281.15300000000002</v>
      </c>
      <c r="D1606" s="31" t="s">
        <v>108</v>
      </c>
      <c r="E1606" s="31">
        <v>186.858</v>
      </c>
      <c r="F1606" s="31">
        <v>56.411499999999997</v>
      </c>
      <c r="G1606" s="31">
        <v>183.77010000000001</v>
      </c>
      <c r="H1606" s="31">
        <v>14.964700000000001</v>
      </c>
      <c r="I1606" s="31">
        <v>1502.4380000000001</v>
      </c>
      <c r="J1606" s="31">
        <v>2264.6640000000002</v>
      </c>
      <c r="K1606" s="31">
        <v>1158.5899999999999</v>
      </c>
      <c r="L1606" s="31" t="s">
        <v>108</v>
      </c>
      <c r="M1606" s="31" t="s">
        <v>108</v>
      </c>
      <c r="N1606" s="31" t="s">
        <v>108</v>
      </c>
      <c r="O1606" s="31" t="s">
        <v>108</v>
      </c>
      <c r="P1606" s="31" t="s">
        <v>108</v>
      </c>
      <c r="Q1606" s="31" t="s">
        <v>108</v>
      </c>
      <c r="R1606" s="31">
        <v>85.66</v>
      </c>
      <c r="S1606" s="31" t="s">
        <v>108</v>
      </c>
    </row>
    <row r="1607" spans="1:19" x14ac:dyDescent="0.35">
      <c r="A1607" s="2">
        <v>35117</v>
      </c>
      <c r="B1607" s="31" t="s">
        <v>108</v>
      </c>
      <c r="C1607" s="31">
        <v>280.69200000000001</v>
      </c>
      <c r="D1607" s="31" t="s">
        <v>108</v>
      </c>
      <c r="E1607" s="31">
        <v>187.97329999999999</v>
      </c>
      <c r="F1607" s="31">
        <v>56.062399999999997</v>
      </c>
      <c r="G1607" s="31">
        <v>183.20939999999999</v>
      </c>
      <c r="H1607" s="31">
        <v>14.872400000000001</v>
      </c>
      <c r="I1607" s="31">
        <v>1501.3</v>
      </c>
      <c r="J1607" s="31">
        <v>2273.4850000000001</v>
      </c>
      <c r="K1607" s="31">
        <v>1156.6880000000001</v>
      </c>
      <c r="L1607" s="31" t="s">
        <v>108</v>
      </c>
      <c r="M1607" s="31" t="s">
        <v>108</v>
      </c>
      <c r="N1607" s="31" t="s">
        <v>108</v>
      </c>
      <c r="O1607" s="31" t="s">
        <v>108</v>
      </c>
      <c r="P1607" s="31" t="s">
        <v>108</v>
      </c>
      <c r="Q1607" s="31" t="s">
        <v>108</v>
      </c>
      <c r="R1607" s="31">
        <v>85.53</v>
      </c>
      <c r="S1607" s="31" t="s">
        <v>108</v>
      </c>
    </row>
    <row r="1608" spans="1:19" x14ac:dyDescent="0.35">
      <c r="A1608" s="2">
        <v>35118</v>
      </c>
      <c r="B1608" s="31" t="s">
        <v>108</v>
      </c>
      <c r="C1608" s="31">
        <v>272.39699999999999</v>
      </c>
      <c r="D1608" s="31" t="s">
        <v>108</v>
      </c>
      <c r="E1608" s="31">
        <v>189.23740000000001</v>
      </c>
      <c r="F1608" s="31">
        <v>55.838999999999999</v>
      </c>
      <c r="G1608" s="31">
        <v>185.3897</v>
      </c>
      <c r="H1608" s="31">
        <v>14.8148</v>
      </c>
      <c r="I1608" s="31">
        <v>1504.0830000000001</v>
      </c>
      <c r="J1608" s="31">
        <v>2265.2939999999999</v>
      </c>
      <c r="K1608" s="31">
        <v>1160.9659999999999</v>
      </c>
      <c r="L1608" s="31" t="s">
        <v>108</v>
      </c>
      <c r="M1608" s="31" t="s">
        <v>108</v>
      </c>
      <c r="N1608" s="31" t="s">
        <v>108</v>
      </c>
      <c r="O1608" s="31" t="s">
        <v>108</v>
      </c>
      <c r="P1608" s="31" t="s">
        <v>108</v>
      </c>
      <c r="Q1608" s="31" t="s">
        <v>108</v>
      </c>
      <c r="R1608" s="31">
        <v>85.43</v>
      </c>
      <c r="S1608" s="31" t="s">
        <v>108</v>
      </c>
    </row>
    <row r="1609" spans="1:19" x14ac:dyDescent="0.35">
      <c r="A1609" s="2">
        <v>35121</v>
      </c>
      <c r="B1609" s="31" t="s">
        <v>108</v>
      </c>
      <c r="C1609" s="31">
        <v>277.60500000000002</v>
      </c>
      <c r="D1609" s="31" t="s">
        <v>108</v>
      </c>
      <c r="E1609" s="31">
        <v>187.97329999999999</v>
      </c>
      <c r="F1609" s="31">
        <v>55.936799999999998</v>
      </c>
      <c r="G1609" s="31">
        <v>187.57</v>
      </c>
      <c r="H1609" s="31">
        <v>14.8263</v>
      </c>
      <c r="I1609" s="31">
        <v>1498.77</v>
      </c>
      <c r="J1609" s="31">
        <v>2263.402</v>
      </c>
      <c r="K1609" s="31">
        <v>1149.6769999999999</v>
      </c>
      <c r="L1609" s="31" t="s">
        <v>108</v>
      </c>
      <c r="M1609" s="31" t="s">
        <v>108</v>
      </c>
      <c r="N1609" s="31" t="s">
        <v>108</v>
      </c>
      <c r="O1609" s="31" t="s">
        <v>108</v>
      </c>
      <c r="P1609" s="31" t="s">
        <v>108</v>
      </c>
      <c r="Q1609" s="31" t="s">
        <v>108</v>
      </c>
      <c r="R1609" s="31">
        <v>85.41</v>
      </c>
      <c r="S1609" s="31" t="s">
        <v>108</v>
      </c>
    </row>
    <row r="1610" spans="1:19" x14ac:dyDescent="0.35">
      <c r="A1610" s="2">
        <v>35122</v>
      </c>
      <c r="B1610" s="31" t="s">
        <v>108</v>
      </c>
      <c r="C1610" s="31">
        <v>279.49400000000003</v>
      </c>
      <c r="D1610" s="31" t="s">
        <v>108</v>
      </c>
      <c r="E1610" s="31">
        <v>188.12200000000001</v>
      </c>
      <c r="F1610" s="31">
        <v>55.7971</v>
      </c>
      <c r="G1610" s="31">
        <v>186.1995</v>
      </c>
      <c r="H1610" s="31">
        <v>14.757099999999999</v>
      </c>
      <c r="I1610" s="31">
        <v>1498.011</v>
      </c>
      <c r="J1610" s="31">
        <v>2254.873</v>
      </c>
      <c r="K1610" s="31">
        <v>1152.4100000000001</v>
      </c>
      <c r="L1610" s="31" t="s">
        <v>108</v>
      </c>
      <c r="M1610" s="31" t="s">
        <v>108</v>
      </c>
      <c r="N1610" s="31" t="s">
        <v>108</v>
      </c>
      <c r="O1610" s="31" t="s">
        <v>108</v>
      </c>
      <c r="P1610" s="31" t="s">
        <v>108</v>
      </c>
      <c r="Q1610" s="31" t="s">
        <v>108</v>
      </c>
      <c r="R1610" s="31">
        <v>85.38</v>
      </c>
      <c r="S1610" s="31" t="s">
        <v>108</v>
      </c>
    </row>
    <row r="1611" spans="1:19" x14ac:dyDescent="0.35">
      <c r="A1611" s="2">
        <v>35123</v>
      </c>
      <c r="B1611" s="31" t="s">
        <v>108</v>
      </c>
      <c r="C1611" s="31">
        <v>276.26799999999997</v>
      </c>
      <c r="D1611" s="31" t="s">
        <v>108</v>
      </c>
      <c r="E1611" s="31">
        <v>187.8246</v>
      </c>
      <c r="F1611" s="31">
        <v>56.1462</v>
      </c>
      <c r="G1611" s="31">
        <v>187.0093</v>
      </c>
      <c r="H1611" s="31">
        <v>14.6995</v>
      </c>
      <c r="I1611" s="31">
        <v>1499.0229999999999</v>
      </c>
      <c r="J1611" s="31">
        <v>2244.7539999999999</v>
      </c>
      <c r="K1611" s="31">
        <v>1157.0450000000001</v>
      </c>
      <c r="L1611" s="31" t="s">
        <v>108</v>
      </c>
      <c r="M1611" s="31" t="s">
        <v>108</v>
      </c>
      <c r="N1611" s="31" t="s">
        <v>108</v>
      </c>
      <c r="O1611" s="31" t="s">
        <v>108</v>
      </c>
      <c r="P1611" s="31" t="s">
        <v>108</v>
      </c>
      <c r="Q1611" s="31" t="s">
        <v>108</v>
      </c>
      <c r="R1611" s="31">
        <v>85.98</v>
      </c>
      <c r="S1611" s="31" t="s">
        <v>108</v>
      </c>
    </row>
    <row r="1612" spans="1:19" x14ac:dyDescent="0.35">
      <c r="A1612" s="2">
        <v>35124</v>
      </c>
      <c r="B1612" s="31" t="s">
        <v>108</v>
      </c>
      <c r="C1612" s="31">
        <v>278.01900000000001</v>
      </c>
      <c r="D1612" s="31" t="s">
        <v>108</v>
      </c>
      <c r="E1612" s="31">
        <v>189.60919999999999</v>
      </c>
      <c r="F1612" s="31">
        <v>56.020499999999998</v>
      </c>
      <c r="G1612" s="31">
        <v>185.6388</v>
      </c>
      <c r="H1612" s="31">
        <v>14.6188</v>
      </c>
      <c r="I1612" s="31">
        <v>1504.0830000000001</v>
      </c>
      <c r="J1612" s="31">
        <v>2245.3870000000002</v>
      </c>
      <c r="K1612" s="31">
        <v>1153.48</v>
      </c>
      <c r="L1612" s="31" t="s">
        <v>108</v>
      </c>
      <c r="M1612" s="31" t="s">
        <v>108</v>
      </c>
      <c r="N1612" s="31" t="s">
        <v>108</v>
      </c>
      <c r="O1612" s="31" t="s">
        <v>108</v>
      </c>
      <c r="P1612" s="31" t="s">
        <v>108</v>
      </c>
      <c r="Q1612" s="31" t="s">
        <v>108</v>
      </c>
      <c r="R1612" s="31">
        <v>86.31</v>
      </c>
      <c r="S1612" s="31" t="s">
        <v>108</v>
      </c>
    </row>
    <row r="1613" spans="1:19" x14ac:dyDescent="0.35">
      <c r="A1613" s="2">
        <v>35125</v>
      </c>
      <c r="B1613" s="31" t="s">
        <v>108</v>
      </c>
      <c r="C1613" s="31">
        <v>275.34699999999998</v>
      </c>
      <c r="D1613" s="31" t="s">
        <v>108</v>
      </c>
      <c r="E1613" s="31">
        <v>190.4271</v>
      </c>
      <c r="F1613" s="31">
        <v>55.880899999999997</v>
      </c>
      <c r="G1613" s="31">
        <v>183.95679999999999</v>
      </c>
      <c r="H1613" s="31">
        <v>14.4459</v>
      </c>
      <c r="I1613" s="31">
        <v>1513.57</v>
      </c>
      <c r="J1613" s="31">
        <v>2261.8519999999999</v>
      </c>
      <c r="K1613" s="31">
        <v>1163.105</v>
      </c>
      <c r="L1613" s="31" t="s">
        <v>108</v>
      </c>
      <c r="M1613" s="31" t="s">
        <v>108</v>
      </c>
      <c r="N1613" s="31" t="s">
        <v>108</v>
      </c>
      <c r="O1613" s="31" t="s">
        <v>108</v>
      </c>
      <c r="P1613" s="31" t="s">
        <v>108</v>
      </c>
      <c r="Q1613" s="31" t="s">
        <v>108</v>
      </c>
      <c r="R1613" s="31">
        <v>86.49</v>
      </c>
      <c r="S1613" s="31" t="s">
        <v>108</v>
      </c>
    </row>
    <row r="1614" spans="1:19" x14ac:dyDescent="0.35">
      <c r="A1614" s="2">
        <v>35128</v>
      </c>
      <c r="B1614" s="31" t="s">
        <v>108</v>
      </c>
      <c r="C1614" s="31">
        <v>270.64600000000002</v>
      </c>
      <c r="D1614" s="31" t="s">
        <v>108</v>
      </c>
      <c r="E1614" s="31">
        <v>191.8399</v>
      </c>
      <c r="F1614" s="31">
        <v>55.182699999999997</v>
      </c>
      <c r="G1614" s="31">
        <v>181.90110000000001</v>
      </c>
      <c r="H1614" s="31">
        <v>14.307499999999999</v>
      </c>
      <c r="I1614" s="31">
        <v>1516.2670000000001</v>
      </c>
      <c r="J1614" s="31">
        <v>2271.3510000000001</v>
      </c>
      <c r="K1614" s="31">
        <v>1164.8030000000001</v>
      </c>
      <c r="L1614" s="31" t="s">
        <v>108</v>
      </c>
      <c r="M1614" s="31" t="s">
        <v>108</v>
      </c>
      <c r="N1614" s="31" t="s">
        <v>108</v>
      </c>
      <c r="O1614" s="31" t="s">
        <v>108</v>
      </c>
      <c r="P1614" s="31" t="s">
        <v>108</v>
      </c>
      <c r="Q1614" s="31" t="s">
        <v>108</v>
      </c>
      <c r="R1614" s="31">
        <v>86.45</v>
      </c>
      <c r="S1614" s="31" t="s">
        <v>108</v>
      </c>
    </row>
    <row r="1615" spans="1:19" x14ac:dyDescent="0.35">
      <c r="A1615" s="2">
        <v>35129</v>
      </c>
      <c r="B1615" s="31" t="s">
        <v>108</v>
      </c>
      <c r="C1615" s="31">
        <v>272.30500000000001</v>
      </c>
      <c r="D1615" s="31" t="s">
        <v>108</v>
      </c>
      <c r="E1615" s="31">
        <v>191.8399</v>
      </c>
      <c r="F1615" s="31">
        <v>55.098999999999997</v>
      </c>
      <c r="G1615" s="31">
        <v>180.28139999999999</v>
      </c>
      <c r="H1615" s="31">
        <v>14.1807</v>
      </c>
      <c r="I1615" s="31">
        <v>1518.241</v>
      </c>
      <c r="J1615" s="31">
        <v>2263.1190000000001</v>
      </c>
      <c r="K1615" s="31">
        <v>1161.3389999999999</v>
      </c>
      <c r="L1615" s="31" t="s">
        <v>108</v>
      </c>
      <c r="M1615" s="31" t="s">
        <v>108</v>
      </c>
      <c r="N1615" s="31" t="s">
        <v>108</v>
      </c>
      <c r="O1615" s="31" t="s">
        <v>108</v>
      </c>
      <c r="P1615" s="31" t="s">
        <v>108</v>
      </c>
      <c r="Q1615" s="31" t="s">
        <v>108</v>
      </c>
      <c r="R1615" s="31">
        <v>86.34</v>
      </c>
      <c r="S1615" s="31" t="s">
        <v>108</v>
      </c>
    </row>
    <row r="1616" spans="1:19" x14ac:dyDescent="0.35">
      <c r="A1616" s="2">
        <v>35130</v>
      </c>
      <c r="B1616" s="31" t="s">
        <v>108</v>
      </c>
      <c r="C1616" s="31">
        <v>275.34699999999998</v>
      </c>
      <c r="D1616" s="31" t="s">
        <v>108</v>
      </c>
      <c r="E1616" s="31">
        <v>190.94759999999999</v>
      </c>
      <c r="F1616" s="31">
        <v>55.070999999999998</v>
      </c>
      <c r="G1616" s="31">
        <v>181.02889999999999</v>
      </c>
      <c r="H1616" s="31">
        <v>14.238300000000001</v>
      </c>
      <c r="I1616" s="31">
        <v>1521.8109999999999</v>
      </c>
      <c r="J1616" s="31">
        <v>2252.3530000000001</v>
      </c>
      <c r="K1616" s="31">
        <v>1163.4939999999999</v>
      </c>
      <c r="L1616" s="31" t="s">
        <v>108</v>
      </c>
      <c r="M1616" s="31" t="s">
        <v>108</v>
      </c>
      <c r="N1616" s="31" t="s">
        <v>108</v>
      </c>
      <c r="O1616" s="31" t="s">
        <v>108</v>
      </c>
      <c r="P1616" s="31" t="s">
        <v>108</v>
      </c>
      <c r="Q1616" s="31" t="s">
        <v>108</v>
      </c>
      <c r="R1616" s="31">
        <v>86.46</v>
      </c>
      <c r="S1616" s="31" t="s">
        <v>108</v>
      </c>
    </row>
    <row r="1617" spans="1:19" x14ac:dyDescent="0.35">
      <c r="A1617" s="2">
        <v>35131</v>
      </c>
      <c r="B1617" s="31" t="s">
        <v>108</v>
      </c>
      <c r="C1617" s="31">
        <v>272.72000000000003</v>
      </c>
      <c r="D1617" s="31" t="s">
        <v>108</v>
      </c>
      <c r="E1617" s="31">
        <v>190.57579999999999</v>
      </c>
      <c r="F1617" s="31">
        <v>55.350299999999997</v>
      </c>
      <c r="G1617" s="31">
        <v>181.9633</v>
      </c>
      <c r="H1617" s="31">
        <v>14.3536</v>
      </c>
      <c r="I1617" s="31">
        <v>1518.48</v>
      </c>
      <c r="J1617" s="31">
        <v>2249.8200000000002</v>
      </c>
      <c r="K1617" s="31">
        <v>1158.817</v>
      </c>
      <c r="L1617" s="31" t="s">
        <v>108</v>
      </c>
      <c r="M1617" s="31" t="s">
        <v>108</v>
      </c>
      <c r="N1617" s="31" t="s">
        <v>108</v>
      </c>
      <c r="O1617" s="31" t="s">
        <v>108</v>
      </c>
      <c r="P1617" s="31" t="s">
        <v>108</v>
      </c>
      <c r="Q1617" s="31" t="s">
        <v>108</v>
      </c>
      <c r="R1617" s="31">
        <v>86.37</v>
      </c>
      <c r="S1617" s="31" t="s">
        <v>108</v>
      </c>
    </row>
    <row r="1618" spans="1:19" x14ac:dyDescent="0.35">
      <c r="A1618" s="2">
        <v>35132</v>
      </c>
      <c r="B1618" s="31" t="s">
        <v>108</v>
      </c>
      <c r="C1618" s="31">
        <v>270.78199999999998</v>
      </c>
      <c r="D1618" s="31" t="s">
        <v>108</v>
      </c>
      <c r="E1618" s="31">
        <v>194.83459999999999</v>
      </c>
      <c r="F1618" s="31">
        <v>55.606900000000003</v>
      </c>
      <c r="G1618" s="31">
        <v>180.03219999999999</v>
      </c>
      <c r="H1618" s="31">
        <v>14.399699999999999</v>
      </c>
      <c r="I1618" s="31">
        <v>1517.1990000000001</v>
      </c>
      <c r="J1618" s="31">
        <v>2200.424</v>
      </c>
      <c r="K1618" s="31">
        <v>1145.508</v>
      </c>
      <c r="L1618" s="31" t="s">
        <v>108</v>
      </c>
      <c r="M1618" s="31" t="s">
        <v>108</v>
      </c>
      <c r="N1618" s="31" t="s">
        <v>108</v>
      </c>
      <c r="O1618" s="31" t="s">
        <v>108</v>
      </c>
      <c r="P1618" s="31" t="s">
        <v>108</v>
      </c>
      <c r="Q1618" s="31" t="s">
        <v>108</v>
      </c>
      <c r="R1618" s="31">
        <v>86.81</v>
      </c>
      <c r="S1618" s="31" t="s">
        <v>108</v>
      </c>
    </row>
    <row r="1619" spans="1:19" x14ac:dyDescent="0.35">
      <c r="A1619" s="2">
        <v>35135</v>
      </c>
      <c r="B1619" s="31" t="s">
        <v>108</v>
      </c>
      <c r="C1619" s="31">
        <v>273.56299999999999</v>
      </c>
      <c r="D1619" s="31" t="s">
        <v>108</v>
      </c>
      <c r="E1619" s="31">
        <v>193.1207</v>
      </c>
      <c r="F1619" s="31">
        <v>55.398000000000003</v>
      </c>
      <c r="G1619" s="31">
        <v>181.5273</v>
      </c>
      <c r="H1619" s="31">
        <v>14.295999999999999</v>
      </c>
      <c r="I1619" s="31">
        <v>1521.683</v>
      </c>
      <c r="J1619" s="31">
        <v>2213.723</v>
      </c>
      <c r="K1619" s="31">
        <v>1146.4670000000001</v>
      </c>
      <c r="L1619" s="31" t="s">
        <v>108</v>
      </c>
      <c r="M1619" s="31" t="s">
        <v>108</v>
      </c>
      <c r="N1619" s="31" t="s">
        <v>108</v>
      </c>
      <c r="O1619" s="31" t="s">
        <v>108</v>
      </c>
      <c r="P1619" s="31" t="s">
        <v>108</v>
      </c>
      <c r="Q1619" s="31" t="s">
        <v>108</v>
      </c>
      <c r="R1619" s="31">
        <v>86.59</v>
      </c>
      <c r="S1619" s="31" t="s">
        <v>108</v>
      </c>
    </row>
    <row r="1620" spans="1:19" x14ac:dyDescent="0.35">
      <c r="A1620" s="2">
        <v>35136</v>
      </c>
      <c r="B1620" s="31" t="s">
        <v>108</v>
      </c>
      <c r="C1620" s="31">
        <v>279.02</v>
      </c>
      <c r="D1620" s="31" t="s">
        <v>108</v>
      </c>
      <c r="E1620" s="31">
        <v>194.91</v>
      </c>
      <c r="F1620" s="31">
        <v>55.517600000000002</v>
      </c>
      <c r="G1620" s="31">
        <v>181.40270000000001</v>
      </c>
      <c r="H1620" s="31">
        <v>14.1807</v>
      </c>
      <c r="I1620" s="31">
        <v>1519.1210000000001</v>
      </c>
      <c r="J1620" s="31">
        <v>2209.9229999999998</v>
      </c>
      <c r="K1620" s="31">
        <v>1139.7529999999999</v>
      </c>
      <c r="L1620" s="31" t="s">
        <v>108</v>
      </c>
      <c r="M1620" s="31" t="s">
        <v>108</v>
      </c>
      <c r="N1620" s="31" t="s">
        <v>108</v>
      </c>
      <c r="O1620" s="31" t="s">
        <v>108</v>
      </c>
      <c r="P1620" s="31" t="s">
        <v>108</v>
      </c>
      <c r="Q1620" s="31" t="s">
        <v>108</v>
      </c>
      <c r="R1620" s="31">
        <v>86.36</v>
      </c>
      <c r="S1620" s="31" t="s">
        <v>108</v>
      </c>
    </row>
    <row r="1621" spans="1:19" x14ac:dyDescent="0.35">
      <c r="A1621" s="2">
        <v>35137</v>
      </c>
      <c r="B1621" s="31" t="s">
        <v>108</v>
      </c>
      <c r="C1621" s="31">
        <v>283.65899999999999</v>
      </c>
      <c r="D1621" s="31" t="s">
        <v>108</v>
      </c>
      <c r="E1621" s="31">
        <v>193.37289999999999</v>
      </c>
      <c r="F1621" s="31">
        <v>55.545299999999997</v>
      </c>
      <c r="G1621" s="31">
        <v>181.96340000000001</v>
      </c>
      <c r="H1621" s="31">
        <v>13.961600000000001</v>
      </c>
      <c r="I1621" s="31">
        <v>1519.761</v>
      </c>
      <c r="J1621" s="31">
        <v>2209.29</v>
      </c>
      <c r="K1621" s="31">
        <v>1142.6300000000001</v>
      </c>
      <c r="L1621" s="31" t="s">
        <v>108</v>
      </c>
      <c r="M1621" s="31" t="s">
        <v>108</v>
      </c>
      <c r="N1621" s="31" t="s">
        <v>108</v>
      </c>
      <c r="O1621" s="31" t="s">
        <v>108</v>
      </c>
      <c r="P1621" s="31" t="s">
        <v>108</v>
      </c>
      <c r="Q1621" s="31" t="s">
        <v>108</v>
      </c>
      <c r="R1621" s="31">
        <v>86.24</v>
      </c>
      <c r="S1621" s="31" t="s">
        <v>108</v>
      </c>
    </row>
    <row r="1622" spans="1:19" x14ac:dyDescent="0.35">
      <c r="A1622" s="2">
        <v>35138</v>
      </c>
      <c r="B1622" s="31" t="s">
        <v>108</v>
      </c>
      <c r="C1622" s="31">
        <v>286.255</v>
      </c>
      <c r="D1622" s="31" t="s">
        <v>108</v>
      </c>
      <c r="E1622" s="31">
        <v>190.38640000000001</v>
      </c>
      <c r="F1622" s="31">
        <v>55.378999999999998</v>
      </c>
      <c r="G1622" s="31">
        <v>181.7765</v>
      </c>
      <c r="H1622" s="31">
        <v>14.0654</v>
      </c>
      <c r="I1622" s="31">
        <v>1524.117</v>
      </c>
      <c r="J1622" s="31">
        <v>2209.29</v>
      </c>
      <c r="K1622" s="31">
        <v>1148.146</v>
      </c>
      <c r="L1622" s="31" t="s">
        <v>108</v>
      </c>
      <c r="M1622" s="31" t="s">
        <v>108</v>
      </c>
      <c r="N1622" s="31" t="s">
        <v>108</v>
      </c>
      <c r="O1622" s="31" t="s">
        <v>108</v>
      </c>
      <c r="P1622" s="31" t="s">
        <v>108</v>
      </c>
      <c r="Q1622" s="31" t="s">
        <v>108</v>
      </c>
      <c r="R1622" s="31">
        <v>86.28</v>
      </c>
      <c r="S1622" s="31" t="s">
        <v>108</v>
      </c>
    </row>
    <row r="1623" spans="1:19" x14ac:dyDescent="0.35">
      <c r="A1623" s="2">
        <v>35139</v>
      </c>
      <c r="B1623" s="31" t="s">
        <v>108</v>
      </c>
      <c r="C1623" s="31">
        <v>287.22899999999998</v>
      </c>
      <c r="D1623" s="31" t="s">
        <v>108</v>
      </c>
      <c r="E1623" s="31">
        <v>190.90899999999999</v>
      </c>
      <c r="F1623" s="31">
        <v>55.4345</v>
      </c>
      <c r="G1623" s="31">
        <v>180.53059999999999</v>
      </c>
      <c r="H1623" s="31">
        <v>14.030799999999999</v>
      </c>
      <c r="I1623" s="31">
        <v>1521.683</v>
      </c>
      <c r="J1623" s="31">
        <v>2194.7240000000002</v>
      </c>
      <c r="K1623" s="31">
        <v>1142.8699999999999</v>
      </c>
      <c r="L1623" s="31" t="s">
        <v>108</v>
      </c>
      <c r="M1623" s="31" t="s">
        <v>108</v>
      </c>
      <c r="N1623" s="31" t="s">
        <v>108</v>
      </c>
      <c r="O1623" s="31" t="s">
        <v>108</v>
      </c>
      <c r="P1623" s="31" t="s">
        <v>108</v>
      </c>
      <c r="Q1623" s="31" t="s">
        <v>108</v>
      </c>
      <c r="R1623" s="31">
        <v>86.28</v>
      </c>
      <c r="S1623" s="31" t="s">
        <v>108</v>
      </c>
    </row>
    <row r="1624" spans="1:19" x14ac:dyDescent="0.35">
      <c r="A1624" s="2">
        <v>35142</v>
      </c>
      <c r="B1624" s="31" t="s">
        <v>108</v>
      </c>
      <c r="C1624" s="31">
        <v>293.53500000000003</v>
      </c>
      <c r="D1624" s="31" t="s">
        <v>108</v>
      </c>
      <c r="E1624" s="31">
        <v>191.28229999999999</v>
      </c>
      <c r="F1624" s="31">
        <v>55.351300000000002</v>
      </c>
      <c r="G1624" s="31">
        <v>180.9667</v>
      </c>
      <c r="H1624" s="31">
        <v>14.1</v>
      </c>
      <c r="I1624" s="31">
        <v>1518.9929999999999</v>
      </c>
      <c r="J1624" s="31">
        <v>2198.5239999999999</v>
      </c>
      <c r="K1624" s="31">
        <v>1144.4290000000001</v>
      </c>
      <c r="L1624" s="31" t="s">
        <v>108</v>
      </c>
      <c r="M1624" s="31" t="s">
        <v>108</v>
      </c>
      <c r="N1624" s="31" t="s">
        <v>108</v>
      </c>
      <c r="O1624" s="31" t="s">
        <v>108</v>
      </c>
      <c r="P1624" s="31" t="s">
        <v>108</v>
      </c>
      <c r="Q1624" s="31" t="s">
        <v>108</v>
      </c>
      <c r="R1624" s="31">
        <v>86.34</v>
      </c>
      <c r="S1624" s="31" t="s">
        <v>108</v>
      </c>
    </row>
    <row r="1625" spans="1:19" x14ac:dyDescent="0.35">
      <c r="A1625" s="2">
        <v>35143</v>
      </c>
      <c r="B1625" s="31" t="s">
        <v>108</v>
      </c>
      <c r="C1625" s="31">
        <v>296.363</v>
      </c>
      <c r="D1625" s="31" t="s">
        <v>108</v>
      </c>
      <c r="E1625" s="31">
        <v>191.0583</v>
      </c>
      <c r="F1625" s="31">
        <v>55.309699999999999</v>
      </c>
      <c r="G1625" s="31">
        <v>178.22569999999999</v>
      </c>
      <c r="H1625" s="31">
        <v>14.2614</v>
      </c>
      <c r="I1625" s="31">
        <v>1520.146</v>
      </c>
      <c r="J1625" s="31">
        <v>2201.69</v>
      </c>
      <c r="K1625" s="31">
        <v>1143.47</v>
      </c>
      <c r="L1625" s="31" t="s">
        <v>108</v>
      </c>
      <c r="M1625" s="31" t="s">
        <v>108</v>
      </c>
      <c r="N1625" s="31" t="s">
        <v>108</v>
      </c>
      <c r="O1625" s="31" t="s">
        <v>108</v>
      </c>
      <c r="P1625" s="31" t="s">
        <v>108</v>
      </c>
      <c r="Q1625" s="31" t="s">
        <v>108</v>
      </c>
      <c r="R1625" s="31">
        <v>86.18</v>
      </c>
      <c r="S1625" s="31" t="s">
        <v>108</v>
      </c>
    </row>
    <row r="1626" spans="1:19" x14ac:dyDescent="0.35">
      <c r="A1626" s="2">
        <v>35144</v>
      </c>
      <c r="B1626" s="31" t="s">
        <v>108</v>
      </c>
      <c r="C1626" s="31">
        <v>295.11099999999999</v>
      </c>
      <c r="D1626" s="31" t="s">
        <v>108</v>
      </c>
      <c r="E1626" s="31">
        <v>190.16239999999999</v>
      </c>
      <c r="F1626" s="31">
        <v>55.365099999999998</v>
      </c>
      <c r="G1626" s="31">
        <v>179.09780000000001</v>
      </c>
      <c r="H1626" s="31">
        <v>14.0654</v>
      </c>
      <c r="I1626" s="31">
        <v>1520.146</v>
      </c>
      <c r="J1626" s="31">
        <v>2212.4560000000001</v>
      </c>
      <c r="K1626" s="31">
        <v>1149.585</v>
      </c>
      <c r="L1626" s="31" t="s">
        <v>108</v>
      </c>
      <c r="M1626" s="31" t="s">
        <v>108</v>
      </c>
      <c r="N1626" s="31" t="s">
        <v>108</v>
      </c>
      <c r="O1626" s="31" t="s">
        <v>108</v>
      </c>
      <c r="P1626" s="31" t="s">
        <v>108</v>
      </c>
      <c r="Q1626" s="31" t="s">
        <v>108</v>
      </c>
      <c r="R1626" s="31">
        <v>86.19</v>
      </c>
      <c r="S1626" s="31" t="s">
        <v>108</v>
      </c>
    </row>
    <row r="1627" spans="1:19" x14ac:dyDescent="0.35">
      <c r="A1627" s="2">
        <v>35145</v>
      </c>
      <c r="B1627" s="31" t="s">
        <v>108</v>
      </c>
      <c r="C1627" s="31">
        <v>293.72000000000003</v>
      </c>
      <c r="D1627" s="31" t="s">
        <v>108</v>
      </c>
      <c r="E1627" s="31">
        <v>191.13300000000001</v>
      </c>
      <c r="F1627" s="31">
        <v>55.656199999999998</v>
      </c>
      <c r="G1627" s="31">
        <v>179.84530000000001</v>
      </c>
      <c r="H1627" s="31">
        <v>14.030799999999999</v>
      </c>
      <c r="I1627" s="31">
        <v>1517.84</v>
      </c>
      <c r="J1627" s="31">
        <v>2217.5219999999999</v>
      </c>
      <c r="K1627" s="31">
        <v>1149.825</v>
      </c>
      <c r="L1627" s="31" t="s">
        <v>108</v>
      </c>
      <c r="M1627" s="31" t="s">
        <v>108</v>
      </c>
      <c r="N1627" s="31" t="s">
        <v>108</v>
      </c>
      <c r="O1627" s="31" t="s">
        <v>108</v>
      </c>
      <c r="P1627" s="31" t="s">
        <v>108</v>
      </c>
      <c r="Q1627" s="31" t="s">
        <v>108</v>
      </c>
      <c r="R1627" s="31">
        <v>86.51</v>
      </c>
      <c r="S1627" s="31" t="s">
        <v>108</v>
      </c>
    </row>
    <row r="1628" spans="1:19" x14ac:dyDescent="0.35">
      <c r="A1628" s="2">
        <v>35146</v>
      </c>
      <c r="B1628" s="31" t="s">
        <v>108</v>
      </c>
      <c r="C1628" s="31">
        <v>300.99900000000002</v>
      </c>
      <c r="D1628" s="31" t="s">
        <v>108</v>
      </c>
      <c r="E1628" s="31">
        <v>188.96780000000001</v>
      </c>
      <c r="F1628" s="31">
        <v>55.683999999999997</v>
      </c>
      <c r="G1628" s="31">
        <v>182.0256</v>
      </c>
      <c r="H1628" s="31">
        <v>14.1807</v>
      </c>
      <c r="I1628" s="31">
        <v>1518.48</v>
      </c>
      <c r="J1628" s="31">
        <v>2213.0889999999999</v>
      </c>
      <c r="K1628" s="31">
        <v>1147.546</v>
      </c>
      <c r="L1628" s="31" t="s">
        <v>108</v>
      </c>
      <c r="M1628" s="31" t="s">
        <v>108</v>
      </c>
      <c r="N1628" s="31" t="s">
        <v>108</v>
      </c>
      <c r="O1628" s="31" t="s">
        <v>108</v>
      </c>
      <c r="P1628" s="31" t="s">
        <v>108</v>
      </c>
      <c r="Q1628" s="31" t="s">
        <v>108</v>
      </c>
      <c r="R1628" s="31">
        <v>86.47</v>
      </c>
      <c r="S1628" s="31" t="s">
        <v>108</v>
      </c>
    </row>
    <row r="1629" spans="1:19" x14ac:dyDescent="0.35">
      <c r="A1629" s="2">
        <v>35149</v>
      </c>
      <c r="B1629" s="31" t="s">
        <v>108</v>
      </c>
      <c r="C1629" s="31">
        <v>307.58300000000003</v>
      </c>
      <c r="D1629" s="31" t="s">
        <v>108</v>
      </c>
      <c r="E1629" s="31">
        <v>188.8931</v>
      </c>
      <c r="F1629" s="31">
        <v>55.697800000000001</v>
      </c>
      <c r="G1629" s="31">
        <v>182.46170000000001</v>
      </c>
      <c r="H1629" s="31">
        <v>14.1692</v>
      </c>
      <c r="I1629" s="31">
        <v>1518.2239999999999</v>
      </c>
      <c r="J1629" s="31">
        <v>2223.855</v>
      </c>
      <c r="K1629" s="31">
        <v>1157.7380000000001</v>
      </c>
      <c r="L1629" s="31" t="s">
        <v>108</v>
      </c>
      <c r="M1629" s="31" t="s">
        <v>108</v>
      </c>
      <c r="N1629" s="31" t="s">
        <v>108</v>
      </c>
      <c r="O1629" s="31" t="s">
        <v>108</v>
      </c>
      <c r="P1629" s="31" t="s">
        <v>108</v>
      </c>
      <c r="Q1629" s="31" t="s">
        <v>108</v>
      </c>
      <c r="R1629" s="31">
        <v>86.45</v>
      </c>
      <c r="S1629" s="31" t="s">
        <v>108</v>
      </c>
    </row>
    <row r="1630" spans="1:19" x14ac:dyDescent="0.35">
      <c r="A1630" s="2">
        <v>35150</v>
      </c>
      <c r="B1630" s="31" t="s">
        <v>108</v>
      </c>
      <c r="C1630" s="31">
        <v>304.70800000000003</v>
      </c>
      <c r="D1630" s="31" t="s">
        <v>108</v>
      </c>
      <c r="E1630" s="31">
        <v>189.04239999999999</v>
      </c>
      <c r="F1630" s="31">
        <v>55.905799999999999</v>
      </c>
      <c r="G1630" s="31">
        <v>183.76990000000001</v>
      </c>
      <c r="H1630" s="31">
        <v>14.3306</v>
      </c>
      <c r="I1630" s="31">
        <v>1515.9179999999999</v>
      </c>
      <c r="J1630" s="31">
        <v>2223.2220000000002</v>
      </c>
      <c r="K1630" s="31">
        <v>1156.8989999999999</v>
      </c>
      <c r="L1630" s="31" t="s">
        <v>108</v>
      </c>
      <c r="M1630" s="31" t="s">
        <v>108</v>
      </c>
      <c r="N1630" s="31" t="s">
        <v>108</v>
      </c>
      <c r="O1630" s="31" t="s">
        <v>108</v>
      </c>
      <c r="P1630" s="31" t="s">
        <v>108</v>
      </c>
      <c r="Q1630" s="31" t="s">
        <v>108</v>
      </c>
      <c r="R1630" s="31">
        <v>86.55</v>
      </c>
      <c r="S1630" s="31" t="s">
        <v>108</v>
      </c>
    </row>
    <row r="1631" spans="1:19" x14ac:dyDescent="0.35">
      <c r="A1631" s="2">
        <v>35151</v>
      </c>
      <c r="B1631" s="31" t="s">
        <v>108</v>
      </c>
      <c r="C1631" s="31">
        <v>301.46300000000002</v>
      </c>
      <c r="D1631" s="31" t="s">
        <v>108</v>
      </c>
      <c r="E1631" s="31">
        <v>189.30369999999999</v>
      </c>
      <c r="F1631" s="31">
        <v>55.8919</v>
      </c>
      <c r="G1631" s="31">
        <v>184.39279999999999</v>
      </c>
      <c r="H1631" s="31">
        <v>14.6303</v>
      </c>
      <c r="I1631" s="31">
        <v>1522.9639999999999</v>
      </c>
      <c r="J1631" s="31">
        <v>2208.0230000000001</v>
      </c>
      <c r="K1631" s="31">
        <v>1157.7380000000001</v>
      </c>
      <c r="L1631" s="31" t="s">
        <v>108</v>
      </c>
      <c r="M1631" s="31" t="s">
        <v>108</v>
      </c>
      <c r="N1631" s="31" t="s">
        <v>108</v>
      </c>
      <c r="O1631" s="31" t="s">
        <v>108</v>
      </c>
      <c r="P1631" s="31" t="s">
        <v>108</v>
      </c>
      <c r="Q1631" s="31" t="s">
        <v>108</v>
      </c>
      <c r="R1631" s="31">
        <v>86.79</v>
      </c>
      <c r="S1631" s="31" t="s">
        <v>108</v>
      </c>
    </row>
    <row r="1632" spans="1:19" x14ac:dyDescent="0.35">
      <c r="A1632" s="2">
        <v>35152</v>
      </c>
      <c r="B1632" s="31" t="s">
        <v>108</v>
      </c>
      <c r="C1632" s="31">
        <v>297.15100000000001</v>
      </c>
      <c r="D1632" s="31" t="s">
        <v>108</v>
      </c>
      <c r="E1632" s="31">
        <v>190.3116</v>
      </c>
      <c r="F1632" s="31">
        <v>55.406700000000001</v>
      </c>
      <c r="G1632" s="31">
        <v>184.14359999999999</v>
      </c>
      <c r="H1632" s="31">
        <v>14.7226</v>
      </c>
      <c r="I1632" s="31">
        <v>1521.8109999999999</v>
      </c>
      <c r="J1632" s="31">
        <v>2197.8910000000001</v>
      </c>
      <c r="K1632" s="31">
        <v>1152.462</v>
      </c>
      <c r="L1632" s="31" t="s">
        <v>108</v>
      </c>
      <c r="M1632" s="31" t="s">
        <v>108</v>
      </c>
      <c r="N1632" s="31" t="s">
        <v>108</v>
      </c>
      <c r="O1632" s="31" t="s">
        <v>108</v>
      </c>
      <c r="P1632" s="31" t="s">
        <v>108</v>
      </c>
      <c r="Q1632" s="31" t="s">
        <v>108</v>
      </c>
      <c r="R1632" s="31">
        <v>86.32</v>
      </c>
      <c r="S1632" s="31" t="s">
        <v>108</v>
      </c>
    </row>
    <row r="1633" spans="1:19" x14ac:dyDescent="0.35">
      <c r="A1633" s="2">
        <v>35153</v>
      </c>
      <c r="B1633" s="31" t="s">
        <v>108</v>
      </c>
      <c r="C1633" s="31">
        <v>300.67500000000001</v>
      </c>
      <c r="D1633" s="31" t="s">
        <v>108</v>
      </c>
      <c r="E1633" s="31">
        <v>190.46090000000001</v>
      </c>
      <c r="F1633" s="31">
        <v>55.226500000000001</v>
      </c>
      <c r="G1633" s="31">
        <v>187.13380000000001</v>
      </c>
      <c r="H1633" s="31">
        <v>15.056900000000001</v>
      </c>
      <c r="I1633" s="31">
        <v>1529.114</v>
      </c>
      <c r="J1633" s="31">
        <v>2208.0230000000001</v>
      </c>
      <c r="K1633" s="31">
        <v>1154.021</v>
      </c>
      <c r="L1633" s="31" t="s">
        <v>108</v>
      </c>
      <c r="M1633" s="31" t="s">
        <v>108</v>
      </c>
      <c r="N1633" s="31" t="s">
        <v>108</v>
      </c>
      <c r="O1633" s="31" t="s">
        <v>108</v>
      </c>
      <c r="P1633" s="31" t="s">
        <v>108</v>
      </c>
      <c r="Q1633" s="31" t="s">
        <v>108</v>
      </c>
      <c r="R1633" s="31">
        <v>86.52</v>
      </c>
      <c r="S1633" s="31" t="s">
        <v>108</v>
      </c>
    </row>
    <row r="1634" spans="1:19" x14ac:dyDescent="0.35">
      <c r="A1634" s="2">
        <v>35156</v>
      </c>
      <c r="B1634" s="31" t="s">
        <v>108</v>
      </c>
      <c r="C1634" s="31">
        <v>306.00700000000001</v>
      </c>
      <c r="D1634" s="31" t="s">
        <v>108</v>
      </c>
      <c r="E1634" s="31">
        <v>188.07169999999999</v>
      </c>
      <c r="F1634" s="31">
        <v>55.1295</v>
      </c>
      <c r="G1634" s="31">
        <v>189.62559999999999</v>
      </c>
      <c r="H1634" s="31">
        <v>15.08</v>
      </c>
      <c r="I1634" s="31">
        <v>1533.47</v>
      </c>
      <c r="J1634" s="31">
        <v>2210.556</v>
      </c>
      <c r="K1634" s="31">
        <v>1157.8579999999999</v>
      </c>
      <c r="L1634" s="31" t="s">
        <v>108</v>
      </c>
      <c r="M1634" s="31" t="s">
        <v>108</v>
      </c>
      <c r="N1634" s="31" t="s">
        <v>108</v>
      </c>
      <c r="O1634" s="31" t="s">
        <v>108</v>
      </c>
      <c r="P1634" s="31" t="s">
        <v>108</v>
      </c>
      <c r="Q1634" s="31" t="s">
        <v>108</v>
      </c>
      <c r="R1634" s="31">
        <v>86.71</v>
      </c>
      <c r="S1634" s="31" t="s">
        <v>108</v>
      </c>
    </row>
    <row r="1635" spans="1:19" x14ac:dyDescent="0.35">
      <c r="A1635" s="2">
        <v>35157</v>
      </c>
      <c r="B1635" s="31" t="s">
        <v>108</v>
      </c>
      <c r="C1635" s="31">
        <v>315.79000000000002</v>
      </c>
      <c r="D1635" s="31" t="s">
        <v>108</v>
      </c>
      <c r="E1635" s="31">
        <v>186.57849999999999</v>
      </c>
      <c r="F1635" s="31">
        <v>54.976999999999997</v>
      </c>
      <c r="G1635" s="31">
        <v>188.37970000000001</v>
      </c>
      <c r="H1635" s="31">
        <v>15.103</v>
      </c>
      <c r="I1635" s="31">
        <v>1538.338</v>
      </c>
      <c r="J1635" s="31">
        <v>2216.8890000000001</v>
      </c>
      <c r="K1635" s="31">
        <v>1162.7739999999999</v>
      </c>
      <c r="L1635" s="31" t="s">
        <v>108</v>
      </c>
      <c r="M1635" s="31" t="s">
        <v>108</v>
      </c>
      <c r="N1635" s="31" t="s">
        <v>108</v>
      </c>
      <c r="O1635" s="31" t="s">
        <v>108</v>
      </c>
      <c r="P1635" s="31" t="s">
        <v>108</v>
      </c>
      <c r="Q1635" s="31" t="s">
        <v>108</v>
      </c>
      <c r="R1635" s="31">
        <v>86.68</v>
      </c>
      <c r="S1635" s="31" t="s">
        <v>108</v>
      </c>
    </row>
    <row r="1636" spans="1:19" x14ac:dyDescent="0.35">
      <c r="A1636" s="2">
        <v>35158</v>
      </c>
      <c r="B1636" s="31" t="s">
        <v>108</v>
      </c>
      <c r="C1636" s="31">
        <v>313.84199999999998</v>
      </c>
      <c r="D1636" s="31" t="s">
        <v>108</v>
      </c>
      <c r="E1636" s="31">
        <v>184.8613</v>
      </c>
      <c r="F1636" s="31">
        <v>55.0047</v>
      </c>
      <c r="G1636" s="31">
        <v>190.56</v>
      </c>
      <c r="H1636" s="31">
        <v>15.494999999999999</v>
      </c>
      <c r="I1636" s="31">
        <v>1528.0889999999999</v>
      </c>
      <c r="J1636" s="31">
        <v>2214.3560000000002</v>
      </c>
      <c r="K1636" s="31">
        <v>1160.7360000000001</v>
      </c>
      <c r="L1636" s="31" t="s">
        <v>108</v>
      </c>
      <c r="M1636" s="31" t="s">
        <v>108</v>
      </c>
      <c r="N1636" s="31" t="s">
        <v>108</v>
      </c>
      <c r="O1636" s="31" t="s">
        <v>108</v>
      </c>
      <c r="P1636" s="31" t="s">
        <v>108</v>
      </c>
      <c r="Q1636" s="31" t="s">
        <v>108</v>
      </c>
      <c r="R1636" s="31">
        <v>86.52</v>
      </c>
      <c r="S1636" s="31" t="s">
        <v>108</v>
      </c>
    </row>
    <row r="1637" spans="1:19" x14ac:dyDescent="0.35">
      <c r="A1637" s="2">
        <v>35159</v>
      </c>
      <c r="B1637" s="31" t="s">
        <v>108</v>
      </c>
      <c r="C1637" s="31">
        <v>318.803</v>
      </c>
      <c r="D1637" s="31" t="s">
        <v>108</v>
      </c>
      <c r="E1637" s="31">
        <v>185.64519999999999</v>
      </c>
      <c r="F1637" s="31">
        <v>55.115600000000001</v>
      </c>
      <c r="G1637" s="31">
        <v>190.74690000000001</v>
      </c>
      <c r="H1637" s="31">
        <v>15.4604</v>
      </c>
      <c r="I1637" s="31">
        <v>1530.2670000000001</v>
      </c>
      <c r="J1637" s="31">
        <v>2206.7570000000001</v>
      </c>
      <c r="K1637" s="31">
        <v>1158.9369999999999</v>
      </c>
      <c r="L1637" s="31" t="s">
        <v>108</v>
      </c>
      <c r="M1637" s="31" t="s">
        <v>108</v>
      </c>
      <c r="N1637" s="31" t="s">
        <v>108</v>
      </c>
      <c r="O1637" s="31" t="s">
        <v>108</v>
      </c>
      <c r="P1637" s="31" t="s">
        <v>108</v>
      </c>
      <c r="Q1637" s="31" t="s">
        <v>108</v>
      </c>
      <c r="R1637" s="31">
        <v>86.46</v>
      </c>
      <c r="S1637" s="31" t="s">
        <v>108</v>
      </c>
    </row>
    <row r="1638" spans="1:19" x14ac:dyDescent="0.35">
      <c r="A1638" s="2">
        <v>35160</v>
      </c>
      <c r="B1638" s="31" t="s">
        <v>108</v>
      </c>
      <c r="C1638" s="31">
        <v>318.803</v>
      </c>
      <c r="D1638" s="31" t="s">
        <v>108</v>
      </c>
      <c r="E1638" s="31">
        <v>185.64519999999999</v>
      </c>
      <c r="F1638" s="31">
        <v>55.115600000000001</v>
      </c>
      <c r="G1638" s="31">
        <v>190.74690000000001</v>
      </c>
      <c r="H1638" s="31">
        <v>15.4604</v>
      </c>
      <c r="I1638" s="31">
        <v>1528.473</v>
      </c>
      <c r="J1638" s="31">
        <v>2175.7260000000001</v>
      </c>
      <c r="K1638" s="31">
        <v>1158.9369999999999</v>
      </c>
      <c r="L1638" s="31" t="s">
        <v>108</v>
      </c>
      <c r="M1638" s="31" t="s">
        <v>108</v>
      </c>
      <c r="N1638" s="31" t="s">
        <v>108</v>
      </c>
      <c r="O1638" s="31" t="s">
        <v>108</v>
      </c>
      <c r="P1638" s="31" t="s">
        <v>108</v>
      </c>
      <c r="Q1638" s="31" t="s">
        <v>108</v>
      </c>
      <c r="R1638" s="31">
        <v>86.61</v>
      </c>
      <c r="S1638" s="31" t="s">
        <v>108</v>
      </c>
    </row>
    <row r="1639" spans="1:19" x14ac:dyDescent="0.35">
      <c r="A1639" s="2">
        <v>35163</v>
      </c>
      <c r="B1639" s="31" t="s">
        <v>108</v>
      </c>
      <c r="C1639" s="31">
        <v>323.90300000000002</v>
      </c>
      <c r="D1639" s="31" t="s">
        <v>108</v>
      </c>
      <c r="E1639" s="31">
        <v>185.64519999999999</v>
      </c>
      <c r="F1639" s="31">
        <v>55.545299999999997</v>
      </c>
      <c r="G1639" s="31">
        <v>194.67150000000001</v>
      </c>
      <c r="H1639" s="31">
        <v>15.3451</v>
      </c>
      <c r="I1639" s="31">
        <v>1522.452</v>
      </c>
      <c r="J1639" s="31">
        <v>2169.393</v>
      </c>
      <c r="K1639" s="31">
        <v>1158.9369999999999</v>
      </c>
      <c r="L1639" s="31" t="s">
        <v>108</v>
      </c>
      <c r="M1639" s="31" t="s">
        <v>108</v>
      </c>
      <c r="N1639" s="31" t="s">
        <v>108</v>
      </c>
      <c r="O1639" s="31" t="s">
        <v>108</v>
      </c>
      <c r="P1639" s="31" t="s">
        <v>108</v>
      </c>
      <c r="Q1639" s="31" t="s">
        <v>108</v>
      </c>
      <c r="R1639" s="31">
        <v>86.55</v>
      </c>
      <c r="S1639" s="31" t="s">
        <v>108</v>
      </c>
    </row>
    <row r="1640" spans="1:19" x14ac:dyDescent="0.35">
      <c r="A1640" s="2">
        <v>35164</v>
      </c>
      <c r="B1640" s="31" t="s">
        <v>108</v>
      </c>
      <c r="C1640" s="31">
        <v>326.93299999999999</v>
      </c>
      <c r="D1640" s="31" t="s">
        <v>108</v>
      </c>
      <c r="E1640" s="31">
        <v>185.6825</v>
      </c>
      <c r="F1640" s="31">
        <v>55.046300000000002</v>
      </c>
      <c r="G1640" s="31">
        <v>194.0376</v>
      </c>
      <c r="H1640" s="31">
        <v>15.1218</v>
      </c>
      <c r="I1640" s="31">
        <v>1516.558</v>
      </c>
      <c r="J1640" s="31">
        <v>2178.259</v>
      </c>
      <c r="K1640" s="31">
        <v>1154.261</v>
      </c>
      <c r="L1640" s="31" t="s">
        <v>108</v>
      </c>
      <c r="M1640" s="31" t="s">
        <v>108</v>
      </c>
      <c r="N1640" s="31" t="s">
        <v>108</v>
      </c>
      <c r="O1640" s="31" t="s">
        <v>108</v>
      </c>
      <c r="P1640" s="31" t="s">
        <v>108</v>
      </c>
      <c r="Q1640" s="31" t="s">
        <v>108</v>
      </c>
      <c r="R1640" s="31">
        <v>87.29</v>
      </c>
      <c r="S1640" s="31" t="s">
        <v>108</v>
      </c>
    </row>
    <row r="1641" spans="1:19" x14ac:dyDescent="0.35">
      <c r="A1641" s="2">
        <v>35165</v>
      </c>
      <c r="B1641" s="31" t="s">
        <v>108</v>
      </c>
      <c r="C1641" s="31">
        <v>338.67599999999999</v>
      </c>
      <c r="D1641" s="31" t="s">
        <v>108</v>
      </c>
      <c r="E1641" s="31">
        <v>187.83340000000001</v>
      </c>
      <c r="F1641" s="31">
        <v>55.101799999999997</v>
      </c>
      <c r="G1641" s="31">
        <v>197.869</v>
      </c>
      <c r="H1641" s="31">
        <v>15.1654</v>
      </c>
      <c r="I1641" s="31">
        <v>1521.4269999999999</v>
      </c>
      <c r="J1641" s="31">
        <v>2170.0259999999998</v>
      </c>
      <c r="K1641" s="31">
        <v>1156.6590000000001</v>
      </c>
      <c r="L1641" s="31" t="s">
        <v>108</v>
      </c>
      <c r="M1641" s="31" t="s">
        <v>108</v>
      </c>
      <c r="N1641" s="31" t="s">
        <v>108</v>
      </c>
      <c r="O1641" s="31" t="s">
        <v>108</v>
      </c>
      <c r="P1641" s="31" t="s">
        <v>108</v>
      </c>
      <c r="Q1641" s="31" t="s">
        <v>108</v>
      </c>
      <c r="R1641" s="31">
        <v>87.33</v>
      </c>
      <c r="S1641" s="31" t="s">
        <v>108</v>
      </c>
    </row>
    <row r="1642" spans="1:19" x14ac:dyDescent="0.35">
      <c r="A1642" s="2">
        <v>35166</v>
      </c>
      <c r="B1642" s="31" t="s">
        <v>108</v>
      </c>
      <c r="C1642" s="31">
        <v>344.90499999999997</v>
      </c>
      <c r="D1642" s="31" t="s">
        <v>108</v>
      </c>
      <c r="E1642" s="31">
        <v>191.90459999999999</v>
      </c>
      <c r="F1642" s="31">
        <v>55.212699999999998</v>
      </c>
      <c r="G1642" s="31">
        <v>196.7183</v>
      </c>
      <c r="H1642" s="31">
        <v>15.462899999999999</v>
      </c>
      <c r="I1642" s="31">
        <v>1518.6079999999999</v>
      </c>
      <c r="J1642" s="31">
        <v>2164.3270000000002</v>
      </c>
      <c r="K1642" s="31">
        <v>1148.2660000000001</v>
      </c>
      <c r="L1642" s="31" t="s">
        <v>108</v>
      </c>
      <c r="M1642" s="31" t="s">
        <v>108</v>
      </c>
      <c r="N1642" s="31" t="s">
        <v>108</v>
      </c>
      <c r="O1642" s="31" t="s">
        <v>108</v>
      </c>
      <c r="P1642" s="31" t="s">
        <v>108</v>
      </c>
      <c r="Q1642" s="31" t="s">
        <v>108</v>
      </c>
      <c r="R1642" s="31">
        <v>87.45</v>
      </c>
      <c r="S1642" s="31" t="s">
        <v>108</v>
      </c>
    </row>
    <row r="1643" spans="1:19" x14ac:dyDescent="0.35">
      <c r="A1643" s="2">
        <v>35167</v>
      </c>
      <c r="B1643" s="31" t="s">
        <v>108</v>
      </c>
      <c r="C1643" s="31">
        <v>334.00400000000002</v>
      </c>
      <c r="D1643" s="31" t="s">
        <v>108</v>
      </c>
      <c r="E1643" s="31">
        <v>193.011</v>
      </c>
      <c r="F1643" s="31">
        <v>55.046300000000002</v>
      </c>
      <c r="G1643" s="31">
        <v>198.4212</v>
      </c>
      <c r="H1643" s="31">
        <v>15.665900000000001</v>
      </c>
      <c r="I1643" s="31">
        <v>1515.405</v>
      </c>
      <c r="J1643" s="31">
        <v>2187.7579999999998</v>
      </c>
      <c r="K1643" s="31">
        <v>1153.9010000000001</v>
      </c>
      <c r="L1643" s="31" t="s">
        <v>108</v>
      </c>
      <c r="M1643" s="31" t="s">
        <v>108</v>
      </c>
      <c r="N1643" s="31" t="s">
        <v>108</v>
      </c>
      <c r="O1643" s="31" t="s">
        <v>108</v>
      </c>
      <c r="P1643" s="31" t="s">
        <v>108</v>
      </c>
      <c r="Q1643" s="31" t="s">
        <v>108</v>
      </c>
      <c r="R1643" s="31">
        <v>87.53</v>
      </c>
      <c r="S1643" s="31" t="s">
        <v>108</v>
      </c>
    </row>
    <row r="1644" spans="1:19" x14ac:dyDescent="0.35">
      <c r="A1644" s="2">
        <v>35170</v>
      </c>
      <c r="B1644" s="31" t="s">
        <v>108</v>
      </c>
      <c r="C1644" s="31">
        <v>334.34300000000002</v>
      </c>
      <c r="D1644" s="31" t="s">
        <v>108</v>
      </c>
      <c r="E1644" s="31">
        <v>192.6369</v>
      </c>
      <c r="F1644" s="31">
        <v>54.8245</v>
      </c>
      <c r="G1644" s="31">
        <v>196.45179999999999</v>
      </c>
      <c r="H1644" s="31">
        <v>15.552199999999999</v>
      </c>
      <c r="I1644" s="31">
        <v>1519.1210000000001</v>
      </c>
      <c r="J1644" s="31">
        <v>2192.8240000000001</v>
      </c>
      <c r="K1644" s="31">
        <v>1154.261</v>
      </c>
      <c r="L1644" s="31" t="s">
        <v>108</v>
      </c>
      <c r="M1644" s="31" t="s">
        <v>108</v>
      </c>
      <c r="N1644" s="31" t="s">
        <v>108</v>
      </c>
      <c r="O1644" s="31" t="s">
        <v>108</v>
      </c>
      <c r="P1644" s="31" t="s">
        <v>108</v>
      </c>
      <c r="Q1644" s="31" t="s">
        <v>108</v>
      </c>
      <c r="R1644" s="31">
        <v>87.9</v>
      </c>
      <c r="S1644" s="31" t="s">
        <v>108</v>
      </c>
    </row>
    <row r="1645" spans="1:19" x14ac:dyDescent="0.35">
      <c r="A1645" s="2">
        <v>35171</v>
      </c>
      <c r="B1645" s="31" t="s">
        <v>108</v>
      </c>
      <c r="C1645" s="31">
        <v>323.55599999999998</v>
      </c>
      <c r="D1645" s="31" t="s">
        <v>108</v>
      </c>
      <c r="E1645" s="31">
        <v>192.11320000000001</v>
      </c>
      <c r="F1645" s="31">
        <v>54.5473</v>
      </c>
      <c r="G1645" s="31">
        <v>192.5745</v>
      </c>
      <c r="H1645" s="31">
        <v>15.404400000000001</v>
      </c>
      <c r="I1645" s="31">
        <v>1513.74</v>
      </c>
      <c r="J1645" s="31">
        <v>2192.8240000000001</v>
      </c>
      <c r="K1645" s="31">
        <v>1158.817</v>
      </c>
      <c r="L1645" s="31" t="s">
        <v>108</v>
      </c>
      <c r="M1645" s="31" t="s">
        <v>108</v>
      </c>
      <c r="N1645" s="31" t="s">
        <v>108</v>
      </c>
      <c r="O1645" s="31" t="s">
        <v>108</v>
      </c>
      <c r="P1645" s="31" t="s">
        <v>108</v>
      </c>
      <c r="Q1645" s="31" t="s">
        <v>108</v>
      </c>
      <c r="R1645" s="31">
        <v>87.77</v>
      </c>
      <c r="S1645" s="31" t="s">
        <v>108</v>
      </c>
    </row>
    <row r="1646" spans="1:19" x14ac:dyDescent="0.35">
      <c r="A1646" s="2">
        <v>35172</v>
      </c>
      <c r="B1646" s="31" t="s">
        <v>108</v>
      </c>
      <c r="C1646" s="31">
        <v>319.63799999999998</v>
      </c>
      <c r="D1646" s="31" t="s">
        <v>108</v>
      </c>
      <c r="E1646" s="31">
        <v>193.6842</v>
      </c>
      <c r="F1646" s="31">
        <v>54.478000000000002</v>
      </c>
      <c r="G1646" s="31">
        <v>195.15940000000001</v>
      </c>
      <c r="H1646" s="31">
        <v>15.3703</v>
      </c>
      <c r="I1646" s="31">
        <v>1510.153</v>
      </c>
      <c r="J1646" s="31">
        <v>2187.125</v>
      </c>
      <c r="K1646" s="31">
        <v>1154.261</v>
      </c>
      <c r="L1646" s="31" t="s">
        <v>108</v>
      </c>
      <c r="M1646" s="31" t="s">
        <v>108</v>
      </c>
      <c r="N1646" s="31" t="s">
        <v>108</v>
      </c>
      <c r="O1646" s="31" t="s">
        <v>108</v>
      </c>
      <c r="P1646" s="31" t="s">
        <v>108</v>
      </c>
      <c r="Q1646" s="31" t="s">
        <v>108</v>
      </c>
      <c r="R1646" s="31">
        <v>87.67</v>
      </c>
      <c r="S1646" s="31" t="s">
        <v>108</v>
      </c>
    </row>
    <row r="1647" spans="1:19" x14ac:dyDescent="0.35">
      <c r="A1647" s="2">
        <v>35173</v>
      </c>
      <c r="B1647" s="31" t="s">
        <v>108</v>
      </c>
      <c r="C1647" s="31">
        <v>315.67099999999999</v>
      </c>
      <c r="D1647" s="31" t="s">
        <v>108</v>
      </c>
      <c r="E1647" s="31">
        <v>194.1705</v>
      </c>
      <c r="F1647" s="31">
        <v>54.394799999999996</v>
      </c>
      <c r="G1647" s="31">
        <v>201.99090000000001</v>
      </c>
      <c r="H1647" s="31">
        <v>15.404400000000001</v>
      </c>
      <c r="I1647" s="31">
        <v>1512.7149999999999</v>
      </c>
      <c r="J1647" s="31">
        <v>2181.4250000000002</v>
      </c>
      <c r="K1647" s="31">
        <v>1156.4190000000001</v>
      </c>
      <c r="L1647" s="31" t="s">
        <v>108</v>
      </c>
      <c r="M1647" s="31" t="s">
        <v>108</v>
      </c>
      <c r="N1647" s="31" t="s">
        <v>108</v>
      </c>
      <c r="O1647" s="31" t="s">
        <v>108</v>
      </c>
      <c r="P1647" s="31" t="s">
        <v>108</v>
      </c>
      <c r="Q1647" s="31" t="s">
        <v>108</v>
      </c>
      <c r="R1647" s="31">
        <v>87.24</v>
      </c>
      <c r="S1647" s="31" t="s">
        <v>108</v>
      </c>
    </row>
    <row r="1648" spans="1:19" x14ac:dyDescent="0.35">
      <c r="A1648" s="2">
        <v>35174</v>
      </c>
      <c r="B1648" s="31" t="s">
        <v>108</v>
      </c>
      <c r="C1648" s="31">
        <v>319.25099999999998</v>
      </c>
      <c r="D1648" s="31" t="s">
        <v>108</v>
      </c>
      <c r="E1648" s="31">
        <v>196.75149999999999</v>
      </c>
      <c r="F1648" s="31">
        <v>54.436399999999999</v>
      </c>
      <c r="G1648" s="31">
        <v>198.9136</v>
      </c>
      <c r="H1648" s="31">
        <v>15.177099999999999</v>
      </c>
      <c r="I1648" s="31">
        <v>1516.43</v>
      </c>
      <c r="J1648" s="31">
        <v>2188.3910000000001</v>
      </c>
      <c r="K1648" s="31">
        <v>1162.175</v>
      </c>
      <c r="L1648" s="31" t="s">
        <v>108</v>
      </c>
      <c r="M1648" s="31" t="s">
        <v>108</v>
      </c>
      <c r="N1648" s="31" t="s">
        <v>108</v>
      </c>
      <c r="O1648" s="31" t="s">
        <v>108</v>
      </c>
      <c r="P1648" s="31" t="s">
        <v>108</v>
      </c>
      <c r="Q1648" s="31" t="s">
        <v>108</v>
      </c>
      <c r="R1648" s="31">
        <v>87.48</v>
      </c>
      <c r="S1648" s="31" t="s">
        <v>108</v>
      </c>
    </row>
    <row r="1649" spans="1:19" x14ac:dyDescent="0.35">
      <c r="A1649" s="2">
        <v>35177</v>
      </c>
      <c r="B1649" s="31" t="s">
        <v>108</v>
      </c>
      <c r="C1649" s="31">
        <v>329.892</v>
      </c>
      <c r="D1649" s="31" t="s">
        <v>108</v>
      </c>
      <c r="E1649" s="31">
        <v>196.15299999999999</v>
      </c>
      <c r="F1649" s="31">
        <v>54.561199999999999</v>
      </c>
      <c r="G1649" s="31">
        <v>202.23699999999999</v>
      </c>
      <c r="H1649" s="31">
        <v>15.574999999999999</v>
      </c>
      <c r="I1649" s="31">
        <v>1516.6859999999999</v>
      </c>
      <c r="J1649" s="31">
        <v>2194.0909999999999</v>
      </c>
      <c r="K1649" s="31">
        <v>1165.0519999999999</v>
      </c>
      <c r="L1649" s="31" t="s">
        <v>108</v>
      </c>
      <c r="M1649" s="31" t="s">
        <v>108</v>
      </c>
      <c r="N1649" s="31" t="s">
        <v>108</v>
      </c>
      <c r="O1649" s="31" t="s">
        <v>108</v>
      </c>
      <c r="P1649" s="31" t="s">
        <v>108</v>
      </c>
      <c r="Q1649" s="31" t="s">
        <v>108</v>
      </c>
      <c r="R1649" s="31">
        <v>87.64</v>
      </c>
      <c r="S1649" s="31" t="s">
        <v>108</v>
      </c>
    </row>
    <row r="1650" spans="1:19" x14ac:dyDescent="0.35">
      <c r="A1650" s="2">
        <v>35178</v>
      </c>
      <c r="B1650" s="31" t="s">
        <v>108</v>
      </c>
      <c r="C1650" s="31">
        <v>341.84</v>
      </c>
      <c r="D1650" s="31" t="s">
        <v>108</v>
      </c>
      <c r="E1650" s="31">
        <v>196.75149999999999</v>
      </c>
      <c r="F1650" s="31">
        <v>54.5334</v>
      </c>
      <c r="G1650" s="31">
        <v>202.36009999999999</v>
      </c>
      <c r="H1650" s="31">
        <v>15.4613</v>
      </c>
      <c r="I1650" s="31">
        <v>1514.124</v>
      </c>
      <c r="J1650" s="31">
        <v>2192.8240000000001</v>
      </c>
      <c r="K1650" s="31">
        <v>1164.693</v>
      </c>
      <c r="L1650" s="31" t="s">
        <v>108</v>
      </c>
      <c r="M1650" s="31" t="s">
        <v>108</v>
      </c>
      <c r="N1650" s="31" t="s">
        <v>108</v>
      </c>
      <c r="O1650" s="31" t="s">
        <v>108</v>
      </c>
      <c r="P1650" s="31" t="s">
        <v>108</v>
      </c>
      <c r="Q1650" s="31" t="s">
        <v>108</v>
      </c>
      <c r="R1650" s="31">
        <v>87.7</v>
      </c>
      <c r="S1650" s="31" t="s">
        <v>108</v>
      </c>
    </row>
    <row r="1651" spans="1:19" x14ac:dyDescent="0.35">
      <c r="A1651" s="2">
        <v>35179</v>
      </c>
      <c r="B1651" s="31" t="s">
        <v>108</v>
      </c>
      <c r="C1651" s="31">
        <v>343.77499999999998</v>
      </c>
      <c r="D1651" s="31" t="s">
        <v>108</v>
      </c>
      <c r="E1651" s="31">
        <v>197.0881</v>
      </c>
      <c r="F1651" s="31">
        <v>54.436399999999999</v>
      </c>
      <c r="G1651" s="31">
        <v>201.74459999999999</v>
      </c>
      <c r="H1651" s="31">
        <v>15.802300000000001</v>
      </c>
      <c r="I1651" s="31">
        <v>1513.8679999999999</v>
      </c>
      <c r="J1651" s="31">
        <v>2187.125</v>
      </c>
      <c r="K1651" s="31">
        <v>1164.3330000000001</v>
      </c>
      <c r="L1651" s="31" t="s">
        <v>108</v>
      </c>
      <c r="M1651" s="31" t="s">
        <v>108</v>
      </c>
      <c r="N1651" s="31" t="s">
        <v>108</v>
      </c>
      <c r="O1651" s="31" t="s">
        <v>108</v>
      </c>
      <c r="P1651" s="31" t="s">
        <v>108</v>
      </c>
      <c r="Q1651" s="31" t="s">
        <v>108</v>
      </c>
      <c r="R1651" s="31">
        <v>87.72</v>
      </c>
      <c r="S1651" s="31" t="s">
        <v>108</v>
      </c>
    </row>
    <row r="1652" spans="1:19" x14ac:dyDescent="0.35">
      <c r="A1652" s="2">
        <v>35180</v>
      </c>
      <c r="B1652" s="31" t="s">
        <v>108</v>
      </c>
      <c r="C1652" s="31">
        <v>345.952</v>
      </c>
      <c r="D1652" s="31" t="s">
        <v>108</v>
      </c>
      <c r="E1652" s="31">
        <v>198.09800000000001</v>
      </c>
      <c r="F1652" s="31">
        <v>54.796799999999998</v>
      </c>
      <c r="G1652" s="31">
        <v>204.57570000000001</v>
      </c>
      <c r="H1652" s="31">
        <v>15.791</v>
      </c>
      <c r="I1652" s="31">
        <v>1508.8710000000001</v>
      </c>
      <c r="J1652" s="31">
        <v>2189.0250000000001</v>
      </c>
      <c r="K1652" s="31">
        <v>1162.654</v>
      </c>
      <c r="L1652" s="31" t="s">
        <v>108</v>
      </c>
      <c r="M1652" s="31" t="s">
        <v>108</v>
      </c>
      <c r="N1652" s="31" t="s">
        <v>108</v>
      </c>
      <c r="O1652" s="31" t="s">
        <v>108</v>
      </c>
      <c r="P1652" s="31" t="s">
        <v>108</v>
      </c>
      <c r="Q1652" s="31" t="s">
        <v>108</v>
      </c>
      <c r="R1652" s="31">
        <v>88.23</v>
      </c>
      <c r="S1652" s="31" t="s">
        <v>108</v>
      </c>
    </row>
    <row r="1653" spans="1:19" x14ac:dyDescent="0.35">
      <c r="A1653" s="2">
        <v>35181</v>
      </c>
      <c r="B1653" s="31" t="s">
        <v>108</v>
      </c>
      <c r="C1653" s="31">
        <v>346.774</v>
      </c>
      <c r="D1653" s="31" t="s">
        <v>108</v>
      </c>
      <c r="E1653" s="31">
        <v>198.09800000000001</v>
      </c>
      <c r="F1653" s="31">
        <v>54.367100000000001</v>
      </c>
      <c r="G1653" s="31">
        <v>203.52940000000001</v>
      </c>
      <c r="H1653" s="31">
        <v>15.825100000000001</v>
      </c>
      <c r="I1653" s="31">
        <v>1503.106</v>
      </c>
      <c r="J1653" s="31">
        <v>2192.1909999999998</v>
      </c>
      <c r="K1653" s="31">
        <v>1166.491</v>
      </c>
      <c r="L1653" s="31" t="s">
        <v>108</v>
      </c>
      <c r="M1653" s="31" t="s">
        <v>108</v>
      </c>
      <c r="N1653" s="31" t="s">
        <v>108</v>
      </c>
      <c r="O1653" s="31" t="s">
        <v>108</v>
      </c>
      <c r="P1653" s="31" t="s">
        <v>108</v>
      </c>
      <c r="Q1653" s="31" t="s">
        <v>108</v>
      </c>
      <c r="R1653" s="31">
        <v>87.9</v>
      </c>
      <c r="S1653" s="31" t="s">
        <v>108</v>
      </c>
    </row>
    <row r="1654" spans="1:19" x14ac:dyDescent="0.35">
      <c r="A1654" s="2">
        <v>35184</v>
      </c>
      <c r="B1654" s="31" t="s">
        <v>108</v>
      </c>
      <c r="C1654" s="31">
        <v>349.77300000000002</v>
      </c>
      <c r="D1654" s="31" t="s">
        <v>108</v>
      </c>
      <c r="E1654" s="31">
        <v>197.27510000000001</v>
      </c>
      <c r="F1654" s="31">
        <v>54.394799999999996</v>
      </c>
      <c r="G1654" s="31">
        <v>196.14400000000001</v>
      </c>
      <c r="H1654" s="31">
        <v>16.1206</v>
      </c>
      <c r="I1654" s="31">
        <v>1503.106</v>
      </c>
      <c r="J1654" s="31">
        <v>2187.125</v>
      </c>
      <c r="K1654" s="31">
        <v>1165.412</v>
      </c>
      <c r="L1654" s="31" t="s">
        <v>108</v>
      </c>
      <c r="M1654" s="31" t="s">
        <v>108</v>
      </c>
      <c r="N1654" s="31" t="s">
        <v>108</v>
      </c>
      <c r="O1654" s="31" t="s">
        <v>108</v>
      </c>
      <c r="P1654" s="31" t="s">
        <v>108</v>
      </c>
      <c r="Q1654" s="31" t="s">
        <v>108</v>
      </c>
      <c r="R1654" s="31">
        <v>87.82</v>
      </c>
      <c r="S1654" s="31" t="s">
        <v>108</v>
      </c>
    </row>
    <row r="1655" spans="1:19" x14ac:dyDescent="0.35">
      <c r="A1655" s="2">
        <v>35185</v>
      </c>
      <c r="B1655" s="31" t="s">
        <v>108</v>
      </c>
      <c r="C1655" s="31">
        <v>336.084</v>
      </c>
      <c r="D1655" s="31" t="s">
        <v>108</v>
      </c>
      <c r="E1655" s="31">
        <v>196.9759</v>
      </c>
      <c r="F1655" s="31">
        <v>54.5473</v>
      </c>
      <c r="G1655" s="31">
        <v>195.7132</v>
      </c>
      <c r="H1655" s="31">
        <v>15.552199999999999</v>
      </c>
      <c r="I1655" s="31">
        <v>1510.0239999999999</v>
      </c>
      <c r="J1655" s="31">
        <v>2179.5250000000001</v>
      </c>
      <c r="K1655" s="31">
        <v>1163.8530000000001</v>
      </c>
      <c r="L1655" s="31" t="s">
        <v>108</v>
      </c>
      <c r="M1655" s="31" t="s">
        <v>108</v>
      </c>
      <c r="N1655" s="31" t="s">
        <v>108</v>
      </c>
      <c r="O1655" s="31" t="s">
        <v>108</v>
      </c>
      <c r="P1655" s="31" t="s">
        <v>108</v>
      </c>
      <c r="Q1655" s="31" t="s">
        <v>108</v>
      </c>
      <c r="R1655" s="31">
        <v>88.02</v>
      </c>
      <c r="S1655" s="31" t="s">
        <v>108</v>
      </c>
    </row>
    <row r="1656" spans="1:19" x14ac:dyDescent="0.35">
      <c r="A1656" s="2">
        <v>35186</v>
      </c>
      <c r="B1656" s="31" t="s">
        <v>108</v>
      </c>
      <c r="C1656" s="31">
        <v>326.11900000000003</v>
      </c>
      <c r="D1656" s="31" t="s">
        <v>108</v>
      </c>
      <c r="E1656" s="31">
        <v>198.84620000000001</v>
      </c>
      <c r="F1656" s="31">
        <v>54.741399999999999</v>
      </c>
      <c r="G1656" s="31">
        <v>201.25229999999999</v>
      </c>
      <c r="H1656" s="31">
        <v>15.7796</v>
      </c>
      <c r="I1656" s="31">
        <v>1508.8710000000001</v>
      </c>
      <c r="J1656" s="31">
        <v>2178.8919999999998</v>
      </c>
      <c r="K1656" s="31">
        <v>1163.8530000000001</v>
      </c>
      <c r="L1656" s="31" t="s">
        <v>108</v>
      </c>
      <c r="M1656" s="31" t="s">
        <v>108</v>
      </c>
      <c r="N1656" s="31" t="s">
        <v>108</v>
      </c>
      <c r="O1656" s="31" t="s">
        <v>108</v>
      </c>
      <c r="P1656" s="31" t="s">
        <v>108</v>
      </c>
      <c r="Q1656" s="31" t="s">
        <v>108</v>
      </c>
      <c r="R1656" s="31">
        <v>88.33</v>
      </c>
      <c r="S1656" s="31" t="s">
        <v>108</v>
      </c>
    </row>
    <row r="1657" spans="1:19" x14ac:dyDescent="0.35">
      <c r="A1657" s="2">
        <v>35187</v>
      </c>
      <c r="B1657" s="31" t="s">
        <v>108</v>
      </c>
      <c r="C1657" s="31">
        <v>330.86</v>
      </c>
      <c r="D1657" s="31" t="s">
        <v>108</v>
      </c>
      <c r="E1657" s="31">
        <v>200.49199999999999</v>
      </c>
      <c r="F1657" s="31">
        <v>54.8523</v>
      </c>
      <c r="G1657" s="31">
        <v>199.28290000000001</v>
      </c>
      <c r="H1657" s="31">
        <v>15.7682</v>
      </c>
      <c r="I1657" s="31">
        <v>1504.7719999999999</v>
      </c>
      <c r="J1657" s="31">
        <v>2157.3609999999999</v>
      </c>
      <c r="K1657" s="31">
        <v>1155.3399999999999</v>
      </c>
      <c r="L1657" s="31" t="s">
        <v>108</v>
      </c>
      <c r="M1657" s="31" t="s">
        <v>108</v>
      </c>
      <c r="N1657" s="31" t="s">
        <v>108</v>
      </c>
      <c r="O1657" s="31" t="s">
        <v>108</v>
      </c>
      <c r="P1657" s="31" t="s">
        <v>108</v>
      </c>
      <c r="Q1657" s="31" t="s">
        <v>108</v>
      </c>
      <c r="R1657" s="31">
        <v>87.95</v>
      </c>
      <c r="S1657" s="31" t="s">
        <v>108</v>
      </c>
    </row>
    <row r="1658" spans="1:19" x14ac:dyDescent="0.35">
      <c r="A1658" s="2">
        <v>35188</v>
      </c>
      <c r="B1658" s="31" t="s">
        <v>108</v>
      </c>
      <c r="C1658" s="31">
        <v>338.21199999999999</v>
      </c>
      <c r="D1658" s="31" t="s">
        <v>108</v>
      </c>
      <c r="E1658" s="31">
        <v>202.7363</v>
      </c>
      <c r="F1658" s="31">
        <v>54.630499999999998</v>
      </c>
      <c r="G1658" s="31">
        <v>201.00620000000001</v>
      </c>
      <c r="H1658" s="31">
        <v>15.7227</v>
      </c>
      <c r="I1658" s="31">
        <v>1504.7719999999999</v>
      </c>
      <c r="J1658" s="31">
        <v>2150.3939999999998</v>
      </c>
      <c r="K1658" s="31">
        <v>1148.0260000000001</v>
      </c>
      <c r="L1658" s="31" t="s">
        <v>108</v>
      </c>
      <c r="M1658" s="31" t="s">
        <v>108</v>
      </c>
      <c r="N1658" s="31" t="s">
        <v>108</v>
      </c>
      <c r="O1658" s="31" t="s">
        <v>108</v>
      </c>
      <c r="P1658" s="31" t="s">
        <v>108</v>
      </c>
      <c r="Q1658" s="31" t="s">
        <v>108</v>
      </c>
      <c r="R1658" s="31">
        <v>87.85</v>
      </c>
      <c r="S1658" s="31" t="s">
        <v>108</v>
      </c>
    </row>
    <row r="1659" spans="1:19" x14ac:dyDescent="0.35">
      <c r="A1659" s="2">
        <v>35191</v>
      </c>
      <c r="B1659" s="31" t="s">
        <v>108</v>
      </c>
      <c r="C1659" s="31">
        <v>333.03699999999998</v>
      </c>
      <c r="D1659" s="31" t="s">
        <v>108</v>
      </c>
      <c r="E1659" s="31">
        <v>202.7363</v>
      </c>
      <c r="F1659" s="31">
        <v>54.8523</v>
      </c>
      <c r="G1659" s="31">
        <v>199.89840000000001</v>
      </c>
      <c r="H1659" s="31">
        <v>15.802300000000001</v>
      </c>
      <c r="I1659" s="31">
        <v>1504.7719999999999</v>
      </c>
      <c r="J1659" s="31">
        <v>2154.194</v>
      </c>
      <c r="K1659" s="31">
        <v>1149.2249999999999</v>
      </c>
      <c r="L1659" s="31" t="s">
        <v>108</v>
      </c>
      <c r="M1659" s="31" t="s">
        <v>108</v>
      </c>
      <c r="N1659" s="31" t="s">
        <v>108</v>
      </c>
      <c r="O1659" s="31" t="s">
        <v>108</v>
      </c>
      <c r="P1659" s="31" t="s">
        <v>108</v>
      </c>
      <c r="Q1659" s="31" t="s">
        <v>108</v>
      </c>
      <c r="R1659" s="31">
        <v>87.81</v>
      </c>
      <c r="S1659" s="31" t="s">
        <v>108</v>
      </c>
    </row>
    <row r="1660" spans="1:19" x14ac:dyDescent="0.35">
      <c r="A1660" s="2">
        <v>35192</v>
      </c>
      <c r="B1660" s="31" t="s">
        <v>108</v>
      </c>
      <c r="C1660" s="31">
        <v>332.84300000000002</v>
      </c>
      <c r="D1660" s="31" t="s">
        <v>108</v>
      </c>
      <c r="E1660" s="31">
        <v>207.22489999999999</v>
      </c>
      <c r="F1660" s="31">
        <v>54.866100000000003</v>
      </c>
      <c r="G1660" s="31">
        <v>201.43700000000001</v>
      </c>
      <c r="H1660" s="31">
        <v>15.7796</v>
      </c>
      <c r="I1660" s="31">
        <v>1509.5119999999999</v>
      </c>
      <c r="J1660" s="31">
        <v>2152.2939999999999</v>
      </c>
      <c r="K1660" s="31">
        <v>1148.2660000000001</v>
      </c>
      <c r="L1660" s="31" t="s">
        <v>108</v>
      </c>
      <c r="M1660" s="31" t="s">
        <v>108</v>
      </c>
      <c r="N1660" s="31" t="s">
        <v>108</v>
      </c>
      <c r="O1660" s="31" t="s">
        <v>108</v>
      </c>
      <c r="P1660" s="31" t="s">
        <v>108</v>
      </c>
      <c r="Q1660" s="31" t="s">
        <v>108</v>
      </c>
      <c r="R1660" s="31">
        <v>87.81</v>
      </c>
      <c r="S1660" s="31" t="s">
        <v>108</v>
      </c>
    </row>
    <row r="1661" spans="1:19" x14ac:dyDescent="0.35">
      <c r="A1661" s="2">
        <v>35193</v>
      </c>
      <c r="B1661" s="31" t="s">
        <v>108</v>
      </c>
      <c r="C1661" s="31">
        <v>331.22899999999998</v>
      </c>
      <c r="D1661" s="31" t="s">
        <v>108</v>
      </c>
      <c r="E1661" s="31">
        <v>209.7046</v>
      </c>
      <c r="F1661" s="31">
        <v>54.733199999999997</v>
      </c>
      <c r="G1661" s="31">
        <v>203.2834</v>
      </c>
      <c r="H1661" s="31">
        <v>15.836399999999999</v>
      </c>
      <c r="I1661" s="31">
        <v>1507.078</v>
      </c>
      <c r="J1661" s="31">
        <v>2160.527</v>
      </c>
      <c r="K1661" s="31">
        <v>1151.623</v>
      </c>
      <c r="L1661" s="31" t="s">
        <v>108</v>
      </c>
      <c r="M1661" s="31" t="s">
        <v>108</v>
      </c>
      <c r="N1661" s="31" t="s">
        <v>108</v>
      </c>
      <c r="O1661" s="31" t="s">
        <v>108</v>
      </c>
      <c r="P1661" s="31" t="s">
        <v>108</v>
      </c>
      <c r="Q1661" s="31" t="s">
        <v>108</v>
      </c>
      <c r="R1661" s="31">
        <v>87.54</v>
      </c>
      <c r="S1661" s="31" t="s">
        <v>108</v>
      </c>
    </row>
    <row r="1662" spans="1:19" x14ac:dyDescent="0.35">
      <c r="A1662" s="2">
        <v>35194</v>
      </c>
      <c r="B1662" s="31" t="s">
        <v>108</v>
      </c>
      <c r="C1662" s="31">
        <v>326.52800000000002</v>
      </c>
      <c r="D1662" s="31" t="s">
        <v>108</v>
      </c>
      <c r="E1662" s="31">
        <v>206.82159999999999</v>
      </c>
      <c r="F1662" s="31">
        <v>54.691699999999997</v>
      </c>
      <c r="G1662" s="31">
        <v>201.6832</v>
      </c>
      <c r="H1662" s="31">
        <v>15.802300000000001</v>
      </c>
      <c r="I1662" s="31">
        <v>1510.7929999999999</v>
      </c>
      <c r="J1662" s="31">
        <v>2157.9940000000001</v>
      </c>
      <c r="K1662" s="31">
        <v>1152.3430000000001</v>
      </c>
      <c r="L1662" s="31" t="s">
        <v>108</v>
      </c>
      <c r="M1662" s="31" t="s">
        <v>108</v>
      </c>
      <c r="N1662" s="31" t="s">
        <v>108</v>
      </c>
      <c r="O1662" s="31" t="s">
        <v>108</v>
      </c>
      <c r="P1662" s="31" t="s">
        <v>108</v>
      </c>
      <c r="Q1662" s="31" t="s">
        <v>108</v>
      </c>
      <c r="R1662" s="31">
        <v>87.56</v>
      </c>
      <c r="S1662" s="31" t="s">
        <v>108</v>
      </c>
    </row>
    <row r="1663" spans="1:19" x14ac:dyDescent="0.35">
      <c r="A1663" s="2">
        <v>35195</v>
      </c>
      <c r="B1663" s="31" t="s">
        <v>108</v>
      </c>
      <c r="C1663" s="31">
        <v>331.13900000000001</v>
      </c>
      <c r="D1663" s="31" t="s">
        <v>108</v>
      </c>
      <c r="E1663" s="31">
        <v>207.12459999999999</v>
      </c>
      <c r="F1663" s="31">
        <v>54.346600000000002</v>
      </c>
      <c r="G1663" s="31">
        <v>200.39080000000001</v>
      </c>
      <c r="H1663" s="31">
        <v>16.1661</v>
      </c>
      <c r="I1663" s="31">
        <v>1515.277</v>
      </c>
      <c r="J1663" s="31">
        <v>2170.66</v>
      </c>
      <c r="K1663" s="31">
        <v>1157.8579999999999</v>
      </c>
      <c r="L1663" s="31" t="s">
        <v>108</v>
      </c>
      <c r="M1663" s="31" t="s">
        <v>108</v>
      </c>
      <c r="N1663" s="31" t="s">
        <v>108</v>
      </c>
      <c r="O1663" s="31" t="s">
        <v>108</v>
      </c>
      <c r="P1663" s="31" t="s">
        <v>108</v>
      </c>
      <c r="Q1663" s="31" t="s">
        <v>108</v>
      </c>
      <c r="R1663" s="31">
        <v>87.92</v>
      </c>
      <c r="S1663" s="31" t="s">
        <v>108</v>
      </c>
    </row>
    <row r="1664" spans="1:19" x14ac:dyDescent="0.35">
      <c r="A1664" s="2">
        <v>35198</v>
      </c>
      <c r="B1664" s="31" t="s">
        <v>108</v>
      </c>
      <c r="C1664" s="31">
        <v>333.86599999999999</v>
      </c>
      <c r="D1664" s="31" t="s">
        <v>108</v>
      </c>
      <c r="E1664" s="31">
        <v>208.20359999999999</v>
      </c>
      <c r="F1664" s="31">
        <v>54.454099999999997</v>
      </c>
      <c r="G1664" s="31">
        <v>200.1446</v>
      </c>
      <c r="H1664" s="31">
        <v>16.200199999999999</v>
      </c>
      <c r="I1664" s="31">
        <v>1514.7650000000001</v>
      </c>
      <c r="J1664" s="31">
        <v>2174.4589999999998</v>
      </c>
      <c r="K1664" s="31">
        <v>1155.22</v>
      </c>
      <c r="L1664" s="31" t="s">
        <v>108</v>
      </c>
      <c r="M1664" s="31" t="s">
        <v>108</v>
      </c>
      <c r="N1664" s="31" t="s">
        <v>108</v>
      </c>
      <c r="O1664" s="31" t="s">
        <v>108</v>
      </c>
      <c r="P1664" s="31" t="s">
        <v>108</v>
      </c>
      <c r="Q1664" s="31" t="s">
        <v>108</v>
      </c>
      <c r="R1664" s="31">
        <v>88.03</v>
      </c>
      <c r="S1664" s="31" t="s">
        <v>108</v>
      </c>
    </row>
    <row r="1665" spans="1:19" x14ac:dyDescent="0.35">
      <c r="A1665" s="2">
        <v>35199</v>
      </c>
      <c r="B1665" s="31" t="s">
        <v>108</v>
      </c>
      <c r="C1665" s="31">
        <v>331.42599999999999</v>
      </c>
      <c r="D1665" s="31" t="s">
        <v>108</v>
      </c>
      <c r="E1665" s="31">
        <v>207.89869999999999</v>
      </c>
      <c r="F1665" s="31">
        <v>54.495399999999997</v>
      </c>
      <c r="G1665" s="31">
        <v>201.56010000000001</v>
      </c>
      <c r="H1665" s="31">
        <v>16.1206</v>
      </c>
      <c r="I1665" s="31">
        <v>1509.1279999999999</v>
      </c>
      <c r="J1665" s="31">
        <v>2181.4250000000002</v>
      </c>
      <c r="K1665" s="31">
        <v>1161.4549999999999</v>
      </c>
      <c r="L1665" s="31" t="s">
        <v>108</v>
      </c>
      <c r="M1665" s="31" t="s">
        <v>108</v>
      </c>
      <c r="N1665" s="31" t="s">
        <v>108</v>
      </c>
      <c r="O1665" s="31" t="s">
        <v>108</v>
      </c>
      <c r="P1665" s="31" t="s">
        <v>108</v>
      </c>
      <c r="Q1665" s="31" t="s">
        <v>108</v>
      </c>
      <c r="R1665" s="31">
        <v>88.17</v>
      </c>
      <c r="S1665" s="31" t="s">
        <v>108</v>
      </c>
    </row>
    <row r="1666" spans="1:19" x14ac:dyDescent="0.35">
      <c r="A1666" s="2">
        <v>35200</v>
      </c>
      <c r="B1666" s="31" t="s">
        <v>108</v>
      </c>
      <c r="C1666" s="31">
        <v>327.05500000000001</v>
      </c>
      <c r="D1666" s="31" t="s">
        <v>108</v>
      </c>
      <c r="E1666" s="31">
        <v>205.84030000000001</v>
      </c>
      <c r="F1666" s="31">
        <v>54.591799999999999</v>
      </c>
      <c r="G1666" s="31">
        <v>200.76</v>
      </c>
      <c r="H1666" s="31">
        <v>15.961499999999999</v>
      </c>
      <c r="I1666" s="31">
        <v>1516.558</v>
      </c>
      <c r="J1666" s="31">
        <v>2182.692</v>
      </c>
      <c r="K1666" s="31">
        <v>1159.057</v>
      </c>
      <c r="L1666" s="31" t="s">
        <v>108</v>
      </c>
      <c r="M1666" s="31" t="s">
        <v>108</v>
      </c>
      <c r="N1666" s="31" t="s">
        <v>108</v>
      </c>
      <c r="O1666" s="31" t="s">
        <v>108</v>
      </c>
      <c r="P1666" s="31" t="s">
        <v>108</v>
      </c>
      <c r="Q1666" s="31" t="s">
        <v>108</v>
      </c>
      <c r="R1666" s="31">
        <v>88.25</v>
      </c>
      <c r="S1666" s="31" t="s">
        <v>108</v>
      </c>
    </row>
    <row r="1667" spans="1:19" x14ac:dyDescent="0.35">
      <c r="A1667" s="2">
        <v>35201</v>
      </c>
      <c r="B1667" s="31" t="s">
        <v>108</v>
      </c>
      <c r="C1667" s="31">
        <v>314.90800000000002</v>
      </c>
      <c r="D1667" s="31" t="s">
        <v>108</v>
      </c>
      <c r="E1667" s="31">
        <v>205.38290000000001</v>
      </c>
      <c r="F1667" s="31">
        <v>54.605600000000003</v>
      </c>
      <c r="G1667" s="31">
        <v>204.02189999999999</v>
      </c>
      <c r="H1667" s="31">
        <v>16.063800000000001</v>
      </c>
      <c r="I1667" s="31">
        <v>1520.53</v>
      </c>
      <c r="J1667" s="31">
        <v>2174.4589999999998</v>
      </c>
      <c r="K1667" s="31">
        <v>1159.057</v>
      </c>
      <c r="L1667" s="31" t="s">
        <v>108</v>
      </c>
      <c r="M1667" s="31" t="s">
        <v>108</v>
      </c>
      <c r="N1667" s="31" t="s">
        <v>108</v>
      </c>
      <c r="O1667" s="31" t="s">
        <v>108</v>
      </c>
      <c r="P1667" s="31" t="s">
        <v>108</v>
      </c>
      <c r="Q1667" s="31" t="s">
        <v>108</v>
      </c>
      <c r="R1667" s="31">
        <v>88.24</v>
      </c>
      <c r="S1667" s="31" t="s">
        <v>108</v>
      </c>
    </row>
    <row r="1668" spans="1:19" x14ac:dyDescent="0.35">
      <c r="A1668" s="2">
        <v>35202</v>
      </c>
      <c r="B1668" s="31" t="s">
        <v>108</v>
      </c>
      <c r="C1668" s="31">
        <v>310.43599999999998</v>
      </c>
      <c r="D1668" s="31" t="s">
        <v>108</v>
      </c>
      <c r="E1668" s="31">
        <v>194.02359999999999</v>
      </c>
      <c r="F1668" s="31">
        <v>54.536700000000003</v>
      </c>
      <c r="G1668" s="31">
        <v>201.56010000000001</v>
      </c>
      <c r="H1668" s="31">
        <v>16.0183</v>
      </c>
      <c r="I1668" s="31">
        <v>1522.1949999999999</v>
      </c>
      <c r="J1668" s="31">
        <v>2180.7919999999999</v>
      </c>
      <c r="K1668" s="31">
        <v>1162.654</v>
      </c>
      <c r="L1668" s="31" t="s">
        <v>108</v>
      </c>
      <c r="M1668" s="31" t="s">
        <v>108</v>
      </c>
      <c r="N1668" s="31" t="s">
        <v>108</v>
      </c>
      <c r="O1668" s="31" t="s">
        <v>108</v>
      </c>
      <c r="P1668" s="31" t="s">
        <v>108</v>
      </c>
      <c r="Q1668" s="31" t="s">
        <v>108</v>
      </c>
      <c r="R1668" s="31">
        <v>88.24</v>
      </c>
      <c r="S1668" s="31" t="s">
        <v>108</v>
      </c>
    </row>
    <row r="1669" spans="1:19" x14ac:dyDescent="0.35">
      <c r="A1669" s="2">
        <v>35205</v>
      </c>
      <c r="B1669" s="31" t="s">
        <v>108</v>
      </c>
      <c r="C1669" s="31">
        <v>324.92099999999999</v>
      </c>
      <c r="D1669" s="31" t="s">
        <v>108</v>
      </c>
      <c r="E1669" s="31">
        <v>186.0949</v>
      </c>
      <c r="F1669" s="31">
        <v>54.288899999999998</v>
      </c>
      <c r="G1669" s="31">
        <v>198.4213</v>
      </c>
      <c r="H1669" s="31">
        <v>15.5863</v>
      </c>
      <c r="I1669" s="31">
        <v>1519.761</v>
      </c>
      <c r="J1669" s="31">
        <v>2184.5920000000001</v>
      </c>
      <c r="K1669" s="31">
        <v>1162.2950000000001</v>
      </c>
      <c r="L1669" s="31" t="s">
        <v>108</v>
      </c>
      <c r="M1669" s="31" t="s">
        <v>108</v>
      </c>
      <c r="N1669" s="31" t="s">
        <v>108</v>
      </c>
      <c r="O1669" s="31" t="s">
        <v>108</v>
      </c>
      <c r="P1669" s="31" t="s">
        <v>108</v>
      </c>
      <c r="Q1669" s="31" t="s">
        <v>108</v>
      </c>
      <c r="R1669" s="31">
        <v>88.34</v>
      </c>
      <c r="S1669" s="31" t="s">
        <v>108</v>
      </c>
    </row>
    <row r="1670" spans="1:19" x14ac:dyDescent="0.35">
      <c r="A1670" s="2">
        <v>35206</v>
      </c>
      <c r="B1670" s="31" t="s">
        <v>108</v>
      </c>
      <c r="C1670" s="31">
        <v>320.75299999999999</v>
      </c>
      <c r="D1670" s="31" t="s">
        <v>108</v>
      </c>
      <c r="E1670" s="31">
        <v>187.31469999999999</v>
      </c>
      <c r="F1670" s="31">
        <v>54.302700000000002</v>
      </c>
      <c r="G1670" s="31">
        <v>196.57490000000001</v>
      </c>
      <c r="H1670" s="31">
        <v>15.438499999999999</v>
      </c>
      <c r="I1670" s="31">
        <v>1523.7329999999999</v>
      </c>
      <c r="J1670" s="31">
        <v>2182.0590000000002</v>
      </c>
      <c r="K1670" s="31">
        <v>1162.414</v>
      </c>
      <c r="L1670" s="31" t="s">
        <v>108</v>
      </c>
      <c r="M1670" s="31" t="s">
        <v>108</v>
      </c>
      <c r="N1670" s="31" t="s">
        <v>108</v>
      </c>
      <c r="O1670" s="31" t="s">
        <v>108</v>
      </c>
      <c r="P1670" s="31" t="s">
        <v>108</v>
      </c>
      <c r="Q1670" s="31" t="s">
        <v>108</v>
      </c>
      <c r="R1670" s="31">
        <v>88.7</v>
      </c>
      <c r="S1670" s="31" t="s">
        <v>108</v>
      </c>
    </row>
    <row r="1671" spans="1:19" x14ac:dyDescent="0.35">
      <c r="A1671" s="2">
        <v>35207</v>
      </c>
      <c r="B1671" s="31" t="s">
        <v>108</v>
      </c>
      <c r="C1671" s="31">
        <v>320.601</v>
      </c>
      <c r="D1671" s="31" t="s">
        <v>108</v>
      </c>
      <c r="E1671" s="31">
        <v>189.06819999999999</v>
      </c>
      <c r="F1671" s="31">
        <v>54.426600000000001</v>
      </c>
      <c r="G1671" s="31">
        <v>196.14410000000001</v>
      </c>
      <c r="H1671" s="31">
        <v>15.4954</v>
      </c>
      <c r="I1671" s="31">
        <v>1528.0889999999999</v>
      </c>
      <c r="J1671" s="31">
        <v>2186.4920000000002</v>
      </c>
      <c r="K1671" s="31">
        <v>1159.8969999999999</v>
      </c>
      <c r="L1671" s="31" t="s">
        <v>108</v>
      </c>
      <c r="M1671" s="31" t="s">
        <v>108</v>
      </c>
      <c r="N1671" s="31" t="s">
        <v>108</v>
      </c>
      <c r="O1671" s="31" t="s">
        <v>108</v>
      </c>
      <c r="P1671" s="31" t="s">
        <v>108</v>
      </c>
      <c r="Q1671" s="31" t="s">
        <v>108</v>
      </c>
      <c r="R1671" s="31">
        <v>88.7</v>
      </c>
      <c r="S1671" s="31" t="s">
        <v>108</v>
      </c>
    </row>
    <row r="1672" spans="1:19" x14ac:dyDescent="0.35">
      <c r="A1672" s="2">
        <v>35208</v>
      </c>
      <c r="B1672" s="31" t="s">
        <v>108</v>
      </c>
      <c r="C1672" s="31">
        <v>321.92200000000003</v>
      </c>
      <c r="D1672" s="31" t="s">
        <v>108</v>
      </c>
      <c r="E1672" s="31">
        <v>189.8306</v>
      </c>
      <c r="F1672" s="31">
        <v>54.399099999999997</v>
      </c>
      <c r="G1672" s="31">
        <v>198.9136</v>
      </c>
      <c r="H1672" s="31">
        <v>15.688599999999999</v>
      </c>
      <c r="I1672" s="31">
        <v>1530.5229999999999</v>
      </c>
      <c r="J1672" s="31">
        <v>2179.5250000000001</v>
      </c>
      <c r="K1672" s="31">
        <v>1161.6949999999999</v>
      </c>
      <c r="L1672" s="31" t="s">
        <v>108</v>
      </c>
      <c r="M1672" s="31" t="s">
        <v>108</v>
      </c>
      <c r="N1672" s="31" t="s">
        <v>108</v>
      </c>
      <c r="O1672" s="31" t="s">
        <v>108</v>
      </c>
      <c r="P1672" s="31" t="s">
        <v>108</v>
      </c>
      <c r="Q1672" s="31" t="s">
        <v>108</v>
      </c>
      <c r="R1672" s="31">
        <v>88.63</v>
      </c>
      <c r="S1672" s="31" t="s">
        <v>108</v>
      </c>
    </row>
    <row r="1673" spans="1:19" x14ac:dyDescent="0.35">
      <c r="A1673" s="2">
        <v>35209</v>
      </c>
      <c r="B1673" s="31" t="s">
        <v>108</v>
      </c>
      <c r="C1673" s="31">
        <v>324.00599999999997</v>
      </c>
      <c r="D1673" s="31" t="s">
        <v>108</v>
      </c>
      <c r="E1673" s="31">
        <v>188.45830000000001</v>
      </c>
      <c r="F1673" s="31">
        <v>54.288899999999998</v>
      </c>
      <c r="G1673" s="31">
        <v>198.79050000000001</v>
      </c>
      <c r="H1673" s="31">
        <v>15.7227</v>
      </c>
      <c r="I1673" s="31">
        <v>1530.011</v>
      </c>
      <c r="J1673" s="31">
        <v>2184.5920000000001</v>
      </c>
      <c r="K1673" s="31">
        <v>1163.4939999999999</v>
      </c>
      <c r="L1673" s="31" t="s">
        <v>108</v>
      </c>
      <c r="M1673" s="31" t="s">
        <v>108</v>
      </c>
      <c r="N1673" s="31" t="s">
        <v>108</v>
      </c>
      <c r="O1673" s="31" t="s">
        <v>108</v>
      </c>
      <c r="P1673" s="31" t="s">
        <v>108</v>
      </c>
      <c r="Q1673" s="31" t="s">
        <v>108</v>
      </c>
      <c r="R1673" s="31">
        <v>88.83</v>
      </c>
      <c r="S1673" s="31" t="s">
        <v>108</v>
      </c>
    </row>
    <row r="1674" spans="1:19" x14ac:dyDescent="0.35">
      <c r="A1674" s="2">
        <v>35212</v>
      </c>
      <c r="B1674" s="31" t="s">
        <v>108</v>
      </c>
      <c r="C1674" s="31">
        <v>324.00599999999997</v>
      </c>
      <c r="D1674" s="31" t="s">
        <v>108</v>
      </c>
      <c r="E1674" s="31">
        <v>188.45830000000001</v>
      </c>
      <c r="F1674" s="31">
        <v>54.288899999999998</v>
      </c>
      <c r="G1674" s="31">
        <v>198.79050000000001</v>
      </c>
      <c r="H1674" s="31">
        <v>15.7227</v>
      </c>
      <c r="I1674" s="31">
        <v>1527.4480000000001</v>
      </c>
      <c r="J1674" s="31">
        <v>2184.5920000000001</v>
      </c>
      <c r="K1674" s="31">
        <v>1163.4939999999999</v>
      </c>
      <c r="L1674" s="31" t="s">
        <v>108</v>
      </c>
      <c r="M1674" s="31" t="s">
        <v>108</v>
      </c>
      <c r="N1674" s="31" t="s">
        <v>108</v>
      </c>
      <c r="O1674" s="31" t="s">
        <v>108</v>
      </c>
      <c r="P1674" s="31" t="s">
        <v>108</v>
      </c>
      <c r="Q1674" s="31" t="s">
        <v>108</v>
      </c>
      <c r="R1674" s="31">
        <v>88.83</v>
      </c>
      <c r="S1674" s="31" t="s">
        <v>108</v>
      </c>
    </row>
    <row r="1675" spans="1:19" x14ac:dyDescent="0.35">
      <c r="A1675" s="2">
        <v>35213</v>
      </c>
      <c r="B1675" s="31" t="s">
        <v>108</v>
      </c>
      <c r="C1675" s="31">
        <v>318.05900000000003</v>
      </c>
      <c r="D1675" s="31" t="s">
        <v>108</v>
      </c>
      <c r="E1675" s="31">
        <v>190.13550000000001</v>
      </c>
      <c r="F1675" s="31">
        <v>54.357799999999997</v>
      </c>
      <c r="G1675" s="31">
        <v>197.3134</v>
      </c>
      <c r="H1675" s="31">
        <v>15.4954</v>
      </c>
      <c r="I1675" s="31">
        <v>1532.1890000000001</v>
      </c>
      <c r="J1675" s="31">
        <v>2182.5309999999999</v>
      </c>
      <c r="K1675" s="31">
        <v>1162.414</v>
      </c>
      <c r="L1675" s="31" t="s">
        <v>108</v>
      </c>
      <c r="M1675" s="31" t="s">
        <v>108</v>
      </c>
      <c r="N1675" s="31" t="s">
        <v>108</v>
      </c>
      <c r="O1675" s="31" t="s">
        <v>108</v>
      </c>
      <c r="P1675" s="31" t="s">
        <v>108</v>
      </c>
      <c r="Q1675" s="31" t="s">
        <v>108</v>
      </c>
      <c r="R1675" s="31">
        <v>89</v>
      </c>
      <c r="S1675" s="31" t="s">
        <v>108</v>
      </c>
    </row>
    <row r="1676" spans="1:19" x14ac:dyDescent="0.35">
      <c r="A1676" s="2">
        <v>35214</v>
      </c>
      <c r="B1676" s="31" t="s">
        <v>108</v>
      </c>
      <c r="C1676" s="31">
        <v>313.79000000000002</v>
      </c>
      <c r="D1676" s="31" t="s">
        <v>108</v>
      </c>
      <c r="E1676" s="31">
        <v>191.4315</v>
      </c>
      <c r="F1676" s="31">
        <v>54.302700000000002</v>
      </c>
      <c r="G1676" s="31">
        <v>190.78960000000001</v>
      </c>
      <c r="H1676" s="31">
        <v>15.5863</v>
      </c>
      <c r="I1676" s="31">
        <v>1532.5730000000001</v>
      </c>
      <c r="J1676" s="31">
        <v>2167.3069999999998</v>
      </c>
      <c r="K1676" s="31">
        <v>1163.374</v>
      </c>
      <c r="L1676" s="31" t="s">
        <v>108</v>
      </c>
      <c r="M1676" s="31" t="s">
        <v>108</v>
      </c>
      <c r="N1676" s="31" t="s">
        <v>108</v>
      </c>
      <c r="O1676" s="31" t="s">
        <v>108</v>
      </c>
      <c r="P1676" s="31" t="s">
        <v>108</v>
      </c>
      <c r="Q1676" s="31" t="s">
        <v>108</v>
      </c>
      <c r="R1676" s="31">
        <v>88.34</v>
      </c>
      <c r="S1676" s="31" t="s">
        <v>108</v>
      </c>
    </row>
    <row r="1677" spans="1:19" x14ac:dyDescent="0.35">
      <c r="A1677" s="2">
        <v>35215</v>
      </c>
      <c r="B1677" s="31" t="s">
        <v>108</v>
      </c>
      <c r="C1677" s="31">
        <v>303.26900000000001</v>
      </c>
      <c r="D1677" s="31" t="s">
        <v>108</v>
      </c>
      <c r="E1677" s="31">
        <v>191.2028</v>
      </c>
      <c r="F1677" s="31">
        <v>54.247599999999998</v>
      </c>
      <c r="G1677" s="31">
        <v>193.6207</v>
      </c>
      <c r="H1677" s="31">
        <v>15.2453</v>
      </c>
      <c r="I1677" s="31">
        <v>1532.829</v>
      </c>
      <c r="J1677" s="31">
        <v>2168.7350000000001</v>
      </c>
      <c r="K1677" s="31">
        <v>1156.8989999999999</v>
      </c>
      <c r="L1677" s="31" t="s">
        <v>108</v>
      </c>
      <c r="M1677" s="31" t="s">
        <v>108</v>
      </c>
      <c r="N1677" s="31" t="s">
        <v>108</v>
      </c>
      <c r="O1677" s="31" t="s">
        <v>108</v>
      </c>
      <c r="P1677" s="31" t="s">
        <v>108</v>
      </c>
      <c r="Q1677" s="31" t="s">
        <v>108</v>
      </c>
      <c r="R1677" s="31">
        <v>88.25</v>
      </c>
      <c r="S1677" s="31" t="s">
        <v>108</v>
      </c>
    </row>
    <row r="1678" spans="1:19" x14ac:dyDescent="0.35">
      <c r="A1678" s="2">
        <v>35216</v>
      </c>
      <c r="B1678" s="31" t="s">
        <v>108</v>
      </c>
      <c r="C1678" s="31">
        <v>298.74599999999998</v>
      </c>
      <c r="D1678" s="31" t="s">
        <v>108</v>
      </c>
      <c r="E1678" s="31">
        <v>190.66909999999999</v>
      </c>
      <c r="F1678" s="31">
        <v>54.302700000000002</v>
      </c>
      <c r="G1678" s="31">
        <v>194.0515</v>
      </c>
      <c r="H1678" s="31">
        <v>15.6432</v>
      </c>
      <c r="I1678" s="31">
        <v>1535.7760000000001</v>
      </c>
      <c r="J1678" s="31">
        <v>2157.297</v>
      </c>
      <c r="K1678" s="31">
        <v>1154.885</v>
      </c>
      <c r="L1678" s="31" t="s">
        <v>108</v>
      </c>
      <c r="M1678" s="31" t="s">
        <v>108</v>
      </c>
      <c r="N1678" s="31" t="s">
        <v>108</v>
      </c>
      <c r="O1678" s="31" t="s">
        <v>108</v>
      </c>
      <c r="P1678" s="31" t="s">
        <v>108</v>
      </c>
      <c r="Q1678" s="31" t="s">
        <v>108</v>
      </c>
      <c r="R1678" s="31">
        <v>87.78</v>
      </c>
      <c r="S1678" s="31" t="s">
        <v>108</v>
      </c>
    </row>
    <row r="1679" spans="1:19" x14ac:dyDescent="0.35">
      <c r="A1679" s="2">
        <v>35219</v>
      </c>
      <c r="B1679" s="31" t="s">
        <v>108</v>
      </c>
      <c r="C1679" s="31">
        <v>299.81299999999999</v>
      </c>
      <c r="D1679" s="31" t="s">
        <v>108</v>
      </c>
      <c r="E1679" s="31">
        <v>189.29679999999999</v>
      </c>
      <c r="F1679" s="31">
        <v>54.192500000000003</v>
      </c>
      <c r="G1679" s="31">
        <v>188.45089999999999</v>
      </c>
      <c r="H1679" s="31">
        <v>15.415800000000001</v>
      </c>
      <c r="I1679" s="31">
        <v>1537.954</v>
      </c>
      <c r="J1679" s="31">
        <v>2156.6619999999998</v>
      </c>
      <c r="K1679" s="31">
        <v>1156.691</v>
      </c>
      <c r="L1679" s="31" t="s">
        <v>108</v>
      </c>
      <c r="M1679" s="31" t="s">
        <v>108</v>
      </c>
      <c r="N1679" s="31" t="s">
        <v>108</v>
      </c>
      <c r="O1679" s="31" t="s">
        <v>108</v>
      </c>
      <c r="P1679" s="31" t="s">
        <v>108</v>
      </c>
      <c r="Q1679" s="31" t="s">
        <v>108</v>
      </c>
      <c r="R1679" s="31">
        <v>87.96</v>
      </c>
      <c r="S1679" s="31" t="s">
        <v>108</v>
      </c>
    </row>
    <row r="1680" spans="1:19" x14ac:dyDescent="0.35">
      <c r="A1680" s="2">
        <v>35220</v>
      </c>
      <c r="B1680" s="31" t="s">
        <v>108</v>
      </c>
      <c r="C1680" s="31">
        <v>308.45299999999997</v>
      </c>
      <c r="D1680" s="31" t="s">
        <v>108</v>
      </c>
      <c r="E1680" s="31">
        <v>185.94239999999999</v>
      </c>
      <c r="F1680" s="31">
        <v>53.807000000000002</v>
      </c>
      <c r="G1680" s="31">
        <v>189.49719999999999</v>
      </c>
      <c r="H1680" s="31">
        <v>15.256600000000001</v>
      </c>
      <c r="I1680" s="31">
        <v>1536.5409999999999</v>
      </c>
      <c r="J1680" s="31">
        <v>2158.5680000000002</v>
      </c>
      <c r="K1680" s="31">
        <v>1159.288</v>
      </c>
      <c r="L1680" s="31" t="s">
        <v>108</v>
      </c>
      <c r="M1680" s="31" t="s">
        <v>108</v>
      </c>
      <c r="N1680" s="31" t="s">
        <v>108</v>
      </c>
      <c r="O1680" s="31" t="s">
        <v>108</v>
      </c>
      <c r="P1680" s="31" t="s">
        <v>108</v>
      </c>
      <c r="Q1680" s="31" t="s">
        <v>108</v>
      </c>
      <c r="R1680" s="31">
        <v>88.05</v>
      </c>
      <c r="S1680" s="31" t="s">
        <v>108</v>
      </c>
    </row>
    <row r="1681" spans="1:19" x14ac:dyDescent="0.35">
      <c r="A1681" s="2">
        <v>35221</v>
      </c>
      <c r="B1681" s="31" t="s">
        <v>108</v>
      </c>
      <c r="C1681" s="31">
        <v>301.846</v>
      </c>
      <c r="D1681" s="31" t="s">
        <v>108</v>
      </c>
      <c r="E1681" s="31">
        <v>174.7355</v>
      </c>
      <c r="F1681" s="31">
        <v>53.545400000000001</v>
      </c>
      <c r="G1681" s="31">
        <v>188.45089999999999</v>
      </c>
      <c r="H1681" s="31">
        <v>15.313499999999999</v>
      </c>
      <c r="I1681" s="31">
        <v>1541.4929999999999</v>
      </c>
      <c r="J1681" s="31">
        <v>2163.652</v>
      </c>
      <c r="K1681" s="31">
        <v>1157.7139999999999</v>
      </c>
      <c r="L1681" s="31" t="s">
        <v>108</v>
      </c>
      <c r="M1681" s="31" t="s">
        <v>108</v>
      </c>
      <c r="N1681" s="31" t="s">
        <v>108</v>
      </c>
      <c r="O1681" s="31" t="s">
        <v>108</v>
      </c>
      <c r="P1681" s="31" t="s">
        <v>108</v>
      </c>
      <c r="Q1681" s="31" t="s">
        <v>108</v>
      </c>
      <c r="R1681" s="31">
        <v>88.1</v>
      </c>
      <c r="S1681" s="31" t="s">
        <v>108</v>
      </c>
    </row>
    <row r="1682" spans="1:19" x14ac:dyDescent="0.35">
      <c r="A1682" s="2">
        <v>35222</v>
      </c>
      <c r="B1682" s="31" t="s">
        <v>108</v>
      </c>
      <c r="C1682" s="31">
        <v>306.06400000000002</v>
      </c>
      <c r="D1682" s="31" t="s">
        <v>108</v>
      </c>
      <c r="E1682" s="31">
        <v>165.43459999999999</v>
      </c>
      <c r="F1682" s="31">
        <v>53.476599999999998</v>
      </c>
      <c r="G1682" s="31">
        <v>188.57400000000001</v>
      </c>
      <c r="H1682" s="31">
        <v>15.6091</v>
      </c>
      <c r="I1682" s="31">
        <v>1540.7840000000001</v>
      </c>
      <c r="J1682" s="31">
        <v>2172.5479999999998</v>
      </c>
      <c r="K1682" s="31">
        <v>1157.7139999999999</v>
      </c>
      <c r="L1682" s="31" t="s">
        <v>108</v>
      </c>
      <c r="M1682" s="31" t="s">
        <v>108</v>
      </c>
      <c r="N1682" s="31" t="s">
        <v>108</v>
      </c>
      <c r="O1682" s="31" t="s">
        <v>108</v>
      </c>
      <c r="P1682" s="31" t="s">
        <v>108</v>
      </c>
      <c r="Q1682" s="31" t="s">
        <v>108</v>
      </c>
      <c r="R1682" s="31">
        <v>88.17</v>
      </c>
      <c r="S1682" s="31" t="s">
        <v>108</v>
      </c>
    </row>
    <row r="1683" spans="1:19" x14ac:dyDescent="0.35">
      <c r="A1683" s="2">
        <v>35223</v>
      </c>
      <c r="B1683" s="31" t="s">
        <v>108</v>
      </c>
      <c r="C1683" s="31">
        <v>309.57100000000003</v>
      </c>
      <c r="D1683" s="31" t="s">
        <v>108</v>
      </c>
      <c r="E1683" s="31">
        <v>177.63249999999999</v>
      </c>
      <c r="F1683" s="31">
        <v>53.366399999999999</v>
      </c>
      <c r="G1683" s="31">
        <v>190.9127</v>
      </c>
      <c r="H1683" s="31">
        <v>15.8705</v>
      </c>
      <c r="I1683" s="31">
        <v>1530.192</v>
      </c>
      <c r="J1683" s="31">
        <v>2147.7660000000001</v>
      </c>
      <c r="K1683" s="31">
        <v>1153.4760000000001</v>
      </c>
      <c r="L1683" s="31" t="s">
        <v>108</v>
      </c>
      <c r="M1683" s="31" t="s">
        <v>108</v>
      </c>
      <c r="N1683" s="31" t="s">
        <v>108</v>
      </c>
      <c r="O1683" s="31" t="s">
        <v>108</v>
      </c>
      <c r="P1683" s="31" t="s">
        <v>108</v>
      </c>
      <c r="Q1683" s="31" t="s">
        <v>108</v>
      </c>
      <c r="R1683" s="31">
        <v>88.42</v>
      </c>
      <c r="S1683" s="31" t="s">
        <v>108</v>
      </c>
    </row>
    <row r="1684" spans="1:19" x14ac:dyDescent="0.35">
      <c r="A1684" s="2">
        <v>35226</v>
      </c>
      <c r="B1684" s="31" t="s">
        <v>108</v>
      </c>
      <c r="C1684" s="31">
        <v>311.827</v>
      </c>
      <c r="D1684" s="31" t="s">
        <v>108</v>
      </c>
      <c r="E1684" s="31">
        <v>181.08090000000001</v>
      </c>
      <c r="F1684" s="31">
        <v>53.490299999999998</v>
      </c>
      <c r="G1684" s="31">
        <v>194.7242</v>
      </c>
      <c r="H1684" s="31">
        <v>15.7934</v>
      </c>
      <c r="I1684" s="31">
        <v>1528.126</v>
      </c>
      <c r="J1684" s="31">
        <v>2143.3180000000002</v>
      </c>
      <c r="K1684" s="31">
        <v>1153.7180000000001</v>
      </c>
      <c r="L1684" s="31" t="s">
        <v>108</v>
      </c>
      <c r="M1684" s="31" t="s">
        <v>108</v>
      </c>
      <c r="N1684" s="31" t="s">
        <v>108</v>
      </c>
      <c r="O1684" s="31" t="s">
        <v>108</v>
      </c>
      <c r="P1684" s="31" t="s">
        <v>108</v>
      </c>
      <c r="Q1684" s="31" t="s">
        <v>108</v>
      </c>
      <c r="R1684" s="31">
        <v>88.4</v>
      </c>
      <c r="S1684" s="31" t="s">
        <v>108</v>
      </c>
    </row>
    <row r="1685" spans="1:19" x14ac:dyDescent="0.35">
      <c r="A1685" s="2">
        <v>35227</v>
      </c>
      <c r="B1685" s="31" t="s">
        <v>108</v>
      </c>
      <c r="C1685" s="31">
        <v>309.34500000000003</v>
      </c>
      <c r="D1685" s="31" t="s">
        <v>108</v>
      </c>
      <c r="E1685" s="31">
        <v>168.60319999999999</v>
      </c>
      <c r="F1685" s="31">
        <v>53.270099999999999</v>
      </c>
      <c r="G1685" s="31">
        <v>190.80420000000001</v>
      </c>
      <c r="H1685" s="31">
        <v>16.0717</v>
      </c>
      <c r="I1685" s="31">
        <v>1527.867</v>
      </c>
      <c r="J1685" s="31">
        <v>2142.047</v>
      </c>
      <c r="K1685" s="31">
        <v>1155.8969999999999</v>
      </c>
      <c r="L1685" s="31" t="s">
        <v>108</v>
      </c>
      <c r="M1685" s="31" t="s">
        <v>108</v>
      </c>
      <c r="N1685" s="31" t="s">
        <v>108</v>
      </c>
      <c r="O1685" s="31" t="s">
        <v>108</v>
      </c>
      <c r="P1685" s="31" t="s">
        <v>108</v>
      </c>
      <c r="Q1685" s="31" t="s">
        <v>108</v>
      </c>
      <c r="R1685" s="31">
        <v>88.45</v>
      </c>
      <c r="S1685" s="31" t="s">
        <v>108</v>
      </c>
    </row>
    <row r="1686" spans="1:19" x14ac:dyDescent="0.35">
      <c r="A1686" s="2">
        <v>35228</v>
      </c>
      <c r="B1686" s="31" t="s">
        <v>108</v>
      </c>
      <c r="C1686" s="31">
        <v>304.87700000000001</v>
      </c>
      <c r="D1686" s="31" t="s">
        <v>108</v>
      </c>
      <c r="E1686" s="31">
        <v>173.93729999999999</v>
      </c>
      <c r="F1686" s="31">
        <v>53.256300000000003</v>
      </c>
      <c r="G1686" s="31">
        <v>189.09829999999999</v>
      </c>
      <c r="H1686" s="31">
        <v>16.369599999999998</v>
      </c>
      <c r="I1686" s="31">
        <v>1537.1669999999999</v>
      </c>
      <c r="J1686" s="31">
        <v>2136.9630000000002</v>
      </c>
      <c r="K1686" s="31">
        <v>1155.05</v>
      </c>
      <c r="L1686" s="31" t="s">
        <v>108</v>
      </c>
      <c r="M1686" s="31" t="s">
        <v>108</v>
      </c>
      <c r="N1686" s="31" t="s">
        <v>108</v>
      </c>
      <c r="O1686" s="31" t="s">
        <v>108</v>
      </c>
      <c r="P1686" s="31" t="s">
        <v>108</v>
      </c>
      <c r="Q1686" s="31" t="s">
        <v>108</v>
      </c>
      <c r="R1686" s="31">
        <v>88.37</v>
      </c>
      <c r="S1686" s="31" t="s">
        <v>108</v>
      </c>
    </row>
    <row r="1687" spans="1:19" x14ac:dyDescent="0.35">
      <c r="A1687" s="2">
        <v>35229</v>
      </c>
      <c r="B1687" s="31" t="s">
        <v>108</v>
      </c>
      <c r="C1687" s="31">
        <v>301.66699999999997</v>
      </c>
      <c r="D1687" s="31" t="s">
        <v>108</v>
      </c>
      <c r="E1687" s="31">
        <v>172.05119999999999</v>
      </c>
      <c r="F1687" s="31">
        <v>53.215000000000003</v>
      </c>
      <c r="G1687" s="31">
        <v>189.63460000000001</v>
      </c>
      <c r="H1687" s="31">
        <v>16.270499999999998</v>
      </c>
      <c r="I1687" s="31">
        <v>1534.326</v>
      </c>
      <c r="J1687" s="31">
        <v>2140.1410000000001</v>
      </c>
      <c r="K1687" s="31">
        <v>1148.9960000000001</v>
      </c>
      <c r="L1687" s="31" t="s">
        <v>108</v>
      </c>
      <c r="M1687" s="31" t="s">
        <v>108</v>
      </c>
      <c r="N1687" s="31" t="s">
        <v>108</v>
      </c>
      <c r="O1687" s="31" t="s">
        <v>108</v>
      </c>
      <c r="P1687" s="31" t="s">
        <v>108</v>
      </c>
      <c r="Q1687" s="31" t="s">
        <v>108</v>
      </c>
      <c r="R1687" s="31">
        <v>88.11</v>
      </c>
      <c r="S1687" s="31" t="s">
        <v>108</v>
      </c>
    </row>
    <row r="1688" spans="1:19" x14ac:dyDescent="0.35">
      <c r="A1688" s="2">
        <v>35230</v>
      </c>
      <c r="B1688" s="31" t="s">
        <v>108</v>
      </c>
      <c r="C1688" s="31">
        <v>304.09699999999998</v>
      </c>
      <c r="D1688" s="31" t="s">
        <v>108</v>
      </c>
      <c r="E1688" s="31">
        <v>157.22389999999999</v>
      </c>
      <c r="F1688" s="31">
        <v>53.297600000000003</v>
      </c>
      <c r="G1688" s="31">
        <v>188.41069999999999</v>
      </c>
      <c r="H1688" s="31">
        <v>16.147099999999998</v>
      </c>
      <c r="I1688" s="31">
        <v>1532.905</v>
      </c>
      <c r="J1688" s="31">
        <v>2149.672</v>
      </c>
      <c r="K1688" s="31">
        <v>1145.4839999999999</v>
      </c>
      <c r="L1688" s="31" t="s">
        <v>108</v>
      </c>
      <c r="M1688" s="31" t="s">
        <v>108</v>
      </c>
      <c r="N1688" s="31" t="s">
        <v>108</v>
      </c>
      <c r="O1688" s="31" t="s">
        <v>108</v>
      </c>
      <c r="P1688" s="31" t="s">
        <v>108</v>
      </c>
      <c r="Q1688" s="31" t="s">
        <v>108</v>
      </c>
      <c r="R1688" s="31">
        <v>88.14</v>
      </c>
      <c r="S1688" s="31" t="s">
        <v>108</v>
      </c>
    </row>
    <row r="1689" spans="1:19" x14ac:dyDescent="0.35">
      <c r="A1689" s="2">
        <v>35233</v>
      </c>
      <c r="B1689" s="31" t="s">
        <v>108</v>
      </c>
      <c r="C1689" s="31">
        <v>312.31799999999998</v>
      </c>
      <c r="D1689" s="31" t="s">
        <v>108</v>
      </c>
      <c r="E1689" s="31">
        <v>157.06819999999999</v>
      </c>
      <c r="F1689" s="31">
        <v>53.325099999999999</v>
      </c>
      <c r="G1689" s="31">
        <v>189.8278</v>
      </c>
      <c r="H1689" s="31">
        <v>15.9002</v>
      </c>
      <c r="I1689" s="31">
        <v>1535.3589999999999</v>
      </c>
      <c r="J1689" s="31">
        <v>2156.0259999999998</v>
      </c>
      <c r="K1689" s="31">
        <v>1146.0899999999999</v>
      </c>
      <c r="L1689" s="31" t="s">
        <v>108</v>
      </c>
      <c r="M1689" s="31" t="s">
        <v>108</v>
      </c>
      <c r="N1689" s="31" t="s">
        <v>108</v>
      </c>
      <c r="O1689" s="31" t="s">
        <v>108</v>
      </c>
      <c r="P1689" s="31" t="s">
        <v>108</v>
      </c>
      <c r="Q1689" s="31" t="s">
        <v>108</v>
      </c>
      <c r="R1689" s="31">
        <v>87.84</v>
      </c>
      <c r="S1689" s="31" t="s">
        <v>108</v>
      </c>
    </row>
    <row r="1690" spans="1:19" x14ac:dyDescent="0.35">
      <c r="A1690" s="2">
        <v>35234</v>
      </c>
      <c r="B1690" s="31" t="s">
        <v>108</v>
      </c>
      <c r="C1690" s="31">
        <v>309.577</v>
      </c>
      <c r="D1690" s="31" t="s">
        <v>108</v>
      </c>
      <c r="E1690" s="31">
        <v>156.8347</v>
      </c>
      <c r="F1690" s="31">
        <v>53.380200000000002</v>
      </c>
      <c r="G1690" s="31">
        <v>195.43180000000001</v>
      </c>
      <c r="H1690" s="31">
        <v>16.135899999999999</v>
      </c>
      <c r="I1690" s="31">
        <v>1534.067</v>
      </c>
      <c r="J1690" s="31">
        <v>2152.8490000000002</v>
      </c>
      <c r="K1690" s="31">
        <v>1149.6010000000001</v>
      </c>
      <c r="L1690" s="31" t="s">
        <v>108</v>
      </c>
      <c r="M1690" s="31" t="s">
        <v>108</v>
      </c>
      <c r="N1690" s="31" t="s">
        <v>108</v>
      </c>
      <c r="O1690" s="31" t="s">
        <v>108</v>
      </c>
      <c r="P1690" s="31" t="s">
        <v>108</v>
      </c>
      <c r="Q1690" s="31" t="s">
        <v>108</v>
      </c>
      <c r="R1690" s="31">
        <v>87.36</v>
      </c>
      <c r="S1690" s="31" t="s">
        <v>108</v>
      </c>
    </row>
    <row r="1691" spans="1:19" x14ac:dyDescent="0.35">
      <c r="A1691" s="2">
        <v>35235</v>
      </c>
      <c r="B1691" s="31" t="s">
        <v>108</v>
      </c>
      <c r="C1691" s="31">
        <v>299.49599999999998</v>
      </c>
      <c r="D1691" s="31" t="s">
        <v>108</v>
      </c>
      <c r="E1691" s="31">
        <v>159.01400000000001</v>
      </c>
      <c r="F1691" s="31">
        <v>53.215000000000003</v>
      </c>
      <c r="G1691" s="31">
        <v>193.24170000000001</v>
      </c>
      <c r="H1691" s="31">
        <v>15.8217</v>
      </c>
      <c r="I1691" s="31">
        <v>1530.3209999999999</v>
      </c>
      <c r="J1691" s="31">
        <v>2148.4009999999998</v>
      </c>
      <c r="K1691" s="31">
        <v>1147.664</v>
      </c>
      <c r="L1691" s="31" t="s">
        <v>108</v>
      </c>
      <c r="M1691" s="31" t="s">
        <v>108</v>
      </c>
      <c r="N1691" s="31" t="s">
        <v>108</v>
      </c>
      <c r="O1691" s="31" t="s">
        <v>108</v>
      </c>
      <c r="P1691" s="31" t="s">
        <v>108</v>
      </c>
      <c r="Q1691" s="31" t="s">
        <v>108</v>
      </c>
      <c r="R1691" s="31">
        <v>87.66</v>
      </c>
      <c r="S1691" s="31" t="s">
        <v>108</v>
      </c>
    </row>
    <row r="1692" spans="1:19" x14ac:dyDescent="0.35">
      <c r="A1692" s="2">
        <v>35236</v>
      </c>
      <c r="B1692" s="31" t="s">
        <v>108</v>
      </c>
      <c r="C1692" s="31">
        <v>302.28800000000001</v>
      </c>
      <c r="D1692" s="31" t="s">
        <v>108</v>
      </c>
      <c r="E1692" s="31">
        <v>155.66720000000001</v>
      </c>
      <c r="F1692" s="31">
        <v>53.187399999999997</v>
      </c>
      <c r="G1692" s="31">
        <v>193.1773</v>
      </c>
      <c r="H1692" s="31">
        <v>15.888999999999999</v>
      </c>
      <c r="I1692" s="31">
        <v>1527.3510000000001</v>
      </c>
      <c r="J1692" s="31">
        <v>2147.7660000000001</v>
      </c>
      <c r="K1692" s="31">
        <v>1146.0899999999999</v>
      </c>
      <c r="L1692" s="31" t="s">
        <v>108</v>
      </c>
      <c r="M1692" s="31" t="s">
        <v>108</v>
      </c>
      <c r="N1692" s="31" t="s">
        <v>108</v>
      </c>
      <c r="O1692" s="31" t="s">
        <v>108</v>
      </c>
      <c r="P1692" s="31" t="s">
        <v>108</v>
      </c>
      <c r="Q1692" s="31" t="s">
        <v>108</v>
      </c>
      <c r="R1692" s="31">
        <v>87.82</v>
      </c>
      <c r="S1692" s="31" t="s">
        <v>108</v>
      </c>
    </row>
    <row r="1693" spans="1:19" x14ac:dyDescent="0.35">
      <c r="A1693" s="2">
        <v>35237</v>
      </c>
      <c r="B1693" s="31" t="s">
        <v>108</v>
      </c>
      <c r="C1693" s="31">
        <v>301.512</v>
      </c>
      <c r="D1693" s="31" t="s">
        <v>108</v>
      </c>
      <c r="E1693" s="31">
        <v>149.59620000000001</v>
      </c>
      <c r="F1693" s="31">
        <v>53.256300000000003</v>
      </c>
      <c r="G1693" s="31">
        <v>196.4624</v>
      </c>
      <c r="H1693" s="31">
        <v>15.922700000000001</v>
      </c>
      <c r="I1693" s="31">
        <v>1529.1590000000001</v>
      </c>
      <c r="J1693" s="31">
        <v>2150.9430000000002</v>
      </c>
      <c r="K1693" s="31">
        <v>1150.2059999999999</v>
      </c>
      <c r="L1693" s="31" t="s">
        <v>108</v>
      </c>
      <c r="M1693" s="31" t="s">
        <v>108</v>
      </c>
      <c r="N1693" s="31" t="s">
        <v>108</v>
      </c>
      <c r="O1693" s="31" t="s">
        <v>108</v>
      </c>
      <c r="P1693" s="31" t="s">
        <v>108</v>
      </c>
      <c r="Q1693" s="31" t="s">
        <v>108</v>
      </c>
      <c r="R1693" s="31">
        <v>88.3</v>
      </c>
      <c r="S1693" s="31" t="s">
        <v>108</v>
      </c>
    </row>
    <row r="1694" spans="1:19" x14ac:dyDescent="0.35">
      <c r="A1694" s="2">
        <v>35240</v>
      </c>
      <c r="B1694" s="31" t="s">
        <v>108</v>
      </c>
      <c r="C1694" s="31">
        <v>299.39299999999997</v>
      </c>
      <c r="D1694" s="31" t="s">
        <v>108</v>
      </c>
      <c r="E1694" s="31">
        <v>144.07</v>
      </c>
      <c r="F1694" s="31">
        <v>53.2425</v>
      </c>
      <c r="G1694" s="31">
        <v>193.30609999999999</v>
      </c>
      <c r="H1694" s="31">
        <v>15.956300000000001</v>
      </c>
      <c r="I1694" s="31">
        <v>1532.13</v>
      </c>
      <c r="J1694" s="31">
        <v>2153.4850000000001</v>
      </c>
      <c r="K1694" s="31">
        <v>1151.78</v>
      </c>
      <c r="L1694" s="31" t="s">
        <v>108</v>
      </c>
      <c r="M1694" s="31" t="s">
        <v>108</v>
      </c>
      <c r="N1694" s="31" t="s">
        <v>108</v>
      </c>
      <c r="O1694" s="31" t="s">
        <v>108</v>
      </c>
      <c r="P1694" s="31" t="s">
        <v>108</v>
      </c>
      <c r="Q1694" s="31" t="s">
        <v>108</v>
      </c>
      <c r="R1694" s="31">
        <v>88.09</v>
      </c>
      <c r="S1694" s="31" t="s">
        <v>108</v>
      </c>
    </row>
    <row r="1695" spans="1:19" x14ac:dyDescent="0.35">
      <c r="A1695" s="2">
        <v>35241</v>
      </c>
      <c r="B1695" s="31" t="s">
        <v>108</v>
      </c>
      <c r="C1695" s="31">
        <v>296.85899999999998</v>
      </c>
      <c r="D1695" s="31" t="s">
        <v>108</v>
      </c>
      <c r="E1695" s="31">
        <v>138.93299999999999</v>
      </c>
      <c r="F1695" s="31">
        <v>53.091099999999997</v>
      </c>
      <c r="G1695" s="31">
        <v>192.9196</v>
      </c>
      <c r="H1695" s="31">
        <v>15.9114</v>
      </c>
      <c r="I1695" s="31">
        <v>1530.58</v>
      </c>
      <c r="J1695" s="31">
        <v>2158.5680000000002</v>
      </c>
      <c r="K1695" s="31">
        <v>1154.808</v>
      </c>
      <c r="L1695" s="31" t="s">
        <v>108</v>
      </c>
      <c r="M1695" s="31" t="s">
        <v>108</v>
      </c>
      <c r="N1695" s="31" t="s">
        <v>108</v>
      </c>
      <c r="O1695" s="31" t="s">
        <v>108</v>
      </c>
      <c r="P1695" s="31" t="s">
        <v>108</v>
      </c>
      <c r="Q1695" s="31" t="s">
        <v>108</v>
      </c>
      <c r="R1695" s="31">
        <v>88.05</v>
      </c>
      <c r="S1695" s="31" t="s">
        <v>108</v>
      </c>
    </row>
    <row r="1696" spans="1:19" x14ac:dyDescent="0.35">
      <c r="A1696" s="2">
        <v>35242</v>
      </c>
      <c r="B1696" s="31" t="s">
        <v>108</v>
      </c>
      <c r="C1696" s="31">
        <v>301.512</v>
      </c>
      <c r="D1696" s="31" t="s">
        <v>108</v>
      </c>
      <c r="E1696" s="31">
        <v>142.0463</v>
      </c>
      <c r="F1696" s="31">
        <v>52.967100000000002</v>
      </c>
      <c r="G1696" s="31">
        <v>190.47190000000001</v>
      </c>
      <c r="H1696" s="31">
        <v>15.473800000000001</v>
      </c>
      <c r="I1696" s="31">
        <v>1531.8710000000001</v>
      </c>
      <c r="J1696" s="31">
        <v>2159.2040000000002</v>
      </c>
      <c r="K1696" s="31">
        <v>1155.2919999999999</v>
      </c>
      <c r="L1696" s="31" t="s">
        <v>108</v>
      </c>
      <c r="M1696" s="31" t="s">
        <v>108</v>
      </c>
      <c r="N1696" s="31" t="s">
        <v>108</v>
      </c>
      <c r="O1696" s="31" t="s">
        <v>108</v>
      </c>
      <c r="P1696" s="31" t="s">
        <v>108</v>
      </c>
      <c r="Q1696" s="31" t="s">
        <v>108</v>
      </c>
      <c r="R1696" s="31">
        <v>87.92</v>
      </c>
      <c r="S1696" s="31" t="s">
        <v>108</v>
      </c>
    </row>
    <row r="1697" spans="1:19" x14ac:dyDescent="0.35">
      <c r="A1697" s="2">
        <v>35243</v>
      </c>
      <c r="B1697" s="31" t="s">
        <v>108</v>
      </c>
      <c r="C1697" s="31">
        <v>306.83699999999999</v>
      </c>
      <c r="D1697" s="31" t="s">
        <v>108</v>
      </c>
      <c r="E1697" s="31">
        <v>148.93459999999999</v>
      </c>
      <c r="F1697" s="31">
        <v>52.8157</v>
      </c>
      <c r="G1697" s="31">
        <v>188.60390000000001</v>
      </c>
      <c r="H1697" s="31">
        <v>15.686999999999999</v>
      </c>
      <c r="I1697" s="31">
        <v>1529.546</v>
      </c>
      <c r="J1697" s="31">
        <v>2171.9119999999998</v>
      </c>
      <c r="K1697" s="31">
        <v>1151.175</v>
      </c>
      <c r="L1697" s="31" t="s">
        <v>108</v>
      </c>
      <c r="M1697" s="31" t="s">
        <v>108</v>
      </c>
      <c r="N1697" s="31" t="s">
        <v>108</v>
      </c>
      <c r="O1697" s="31" t="s">
        <v>108</v>
      </c>
      <c r="P1697" s="31" t="s">
        <v>108</v>
      </c>
      <c r="Q1697" s="31" t="s">
        <v>108</v>
      </c>
      <c r="R1697" s="31">
        <v>87.61</v>
      </c>
      <c r="S1697" s="31" t="s">
        <v>108</v>
      </c>
    </row>
    <row r="1698" spans="1:19" x14ac:dyDescent="0.35">
      <c r="A1698" s="2">
        <v>35244</v>
      </c>
      <c r="B1698" s="31" t="s">
        <v>108</v>
      </c>
      <c r="C1698" s="31">
        <v>311.077</v>
      </c>
      <c r="D1698" s="31" t="s">
        <v>108</v>
      </c>
      <c r="E1698" s="31">
        <v>153.4879</v>
      </c>
      <c r="F1698" s="31">
        <v>52.540300000000002</v>
      </c>
      <c r="G1698" s="31">
        <v>192.27549999999999</v>
      </c>
      <c r="H1698" s="31">
        <v>15.5299</v>
      </c>
      <c r="I1698" s="31">
        <v>1541.171</v>
      </c>
      <c r="J1698" s="31">
        <v>2186.527</v>
      </c>
      <c r="K1698" s="31">
        <v>1159.53</v>
      </c>
      <c r="L1698" s="31" t="s">
        <v>108</v>
      </c>
      <c r="M1698" s="31" t="s">
        <v>108</v>
      </c>
      <c r="N1698" s="31" t="s">
        <v>108</v>
      </c>
      <c r="O1698" s="31" t="s">
        <v>108</v>
      </c>
      <c r="P1698" s="31" t="s">
        <v>108</v>
      </c>
      <c r="Q1698" s="31" t="s">
        <v>108</v>
      </c>
      <c r="R1698" s="31">
        <v>87.82</v>
      </c>
      <c r="S1698" s="31" t="s">
        <v>108</v>
      </c>
    </row>
    <row r="1699" spans="1:19" x14ac:dyDescent="0.35">
      <c r="A1699" s="2">
        <v>35247</v>
      </c>
      <c r="B1699" s="31" t="s">
        <v>108</v>
      </c>
      <c r="C1699" s="31">
        <v>318.005</v>
      </c>
      <c r="D1699" s="31" t="s">
        <v>108</v>
      </c>
      <c r="E1699" s="31">
        <v>146.94990000000001</v>
      </c>
      <c r="F1699" s="31">
        <v>52.691800000000001</v>
      </c>
      <c r="G1699" s="31">
        <v>194.46559999999999</v>
      </c>
      <c r="H1699" s="31">
        <v>16.113399999999999</v>
      </c>
      <c r="I1699" s="31">
        <v>1540.009</v>
      </c>
      <c r="J1699" s="31">
        <v>2185.8919999999998</v>
      </c>
      <c r="K1699" s="31">
        <v>1159.288</v>
      </c>
      <c r="L1699" s="31" t="s">
        <v>108</v>
      </c>
      <c r="M1699" s="31" t="s">
        <v>108</v>
      </c>
      <c r="N1699" s="31" t="s">
        <v>108</v>
      </c>
      <c r="O1699" s="31" t="s">
        <v>108</v>
      </c>
      <c r="P1699" s="31" t="s">
        <v>108</v>
      </c>
      <c r="Q1699" s="31" t="s">
        <v>108</v>
      </c>
      <c r="R1699" s="31">
        <v>87.78</v>
      </c>
      <c r="S1699" s="31" t="s">
        <v>108</v>
      </c>
    </row>
    <row r="1700" spans="1:19" x14ac:dyDescent="0.35">
      <c r="A1700" s="2">
        <v>35248</v>
      </c>
      <c r="B1700" s="31" t="s">
        <v>108</v>
      </c>
      <c r="C1700" s="31">
        <v>314.79899999999998</v>
      </c>
      <c r="D1700" s="31" t="s">
        <v>108</v>
      </c>
      <c r="E1700" s="31">
        <v>149.75190000000001</v>
      </c>
      <c r="F1700" s="31">
        <v>52.7744</v>
      </c>
      <c r="G1700" s="31">
        <v>191.43809999999999</v>
      </c>
      <c r="H1700" s="31">
        <v>15.967599999999999</v>
      </c>
      <c r="I1700" s="31">
        <v>1536.0050000000001</v>
      </c>
      <c r="J1700" s="31">
        <v>2176.9960000000001</v>
      </c>
      <c r="K1700" s="31">
        <v>1157.1079999999999</v>
      </c>
      <c r="L1700" s="31" t="s">
        <v>108</v>
      </c>
      <c r="M1700" s="31" t="s">
        <v>108</v>
      </c>
      <c r="N1700" s="31" t="s">
        <v>108</v>
      </c>
      <c r="O1700" s="31" t="s">
        <v>108</v>
      </c>
      <c r="P1700" s="31" t="s">
        <v>108</v>
      </c>
      <c r="Q1700" s="31" t="s">
        <v>108</v>
      </c>
      <c r="R1700" s="31">
        <v>87.93</v>
      </c>
      <c r="S1700" s="31" t="s">
        <v>108</v>
      </c>
    </row>
    <row r="1701" spans="1:19" x14ac:dyDescent="0.35">
      <c r="A1701" s="2">
        <v>35249</v>
      </c>
      <c r="B1701" s="31" t="s">
        <v>108</v>
      </c>
      <c r="C1701" s="31">
        <v>322.96800000000002</v>
      </c>
      <c r="D1701" s="31" t="s">
        <v>108</v>
      </c>
      <c r="E1701" s="31">
        <v>150.45240000000001</v>
      </c>
      <c r="F1701" s="31">
        <v>52.664200000000001</v>
      </c>
      <c r="G1701" s="31">
        <v>192.0822</v>
      </c>
      <c r="H1701" s="31">
        <v>15.888999999999999</v>
      </c>
      <c r="I1701" s="31">
        <v>1535.617</v>
      </c>
      <c r="J1701" s="31">
        <v>2179.5369999999998</v>
      </c>
      <c r="K1701" s="31">
        <v>1157.471</v>
      </c>
      <c r="L1701" s="31" t="s">
        <v>108</v>
      </c>
      <c r="M1701" s="31" t="s">
        <v>108</v>
      </c>
      <c r="N1701" s="31" t="s">
        <v>108</v>
      </c>
      <c r="O1701" s="31" t="s">
        <v>108</v>
      </c>
      <c r="P1701" s="31" t="s">
        <v>108</v>
      </c>
      <c r="Q1701" s="31" t="s">
        <v>108</v>
      </c>
      <c r="R1701" s="31">
        <v>87.72</v>
      </c>
      <c r="S1701" s="31" t="s">
        <v>108</v>
      </c>
    </row>
    <row r="1702" spans="1:19" x14ac:dyDescent="0.35">
      <c r="A1702" s="2">
        <v>35250</v>
      </c>
      <c r="B1702" s="31" t="s">
        <v>108</v>
      </c>
      <c r="C1702" s="31">
        <v>322.96800000000002</v>
      </c>
      <c r="D1702" s="31" t="s">
        <v>108</v>
      </c>
      <c r="E1702" s="31">
        <v>150.45240000000001</v>
      </c>
      <c r="F1702" s="31">
        <v>52.664200000000001</v>
      </c>
      <c r="G1702" s="31">
        <v>192.0822</v>
      </c>
      <c r="H1702" s="31">
        <v>15.888999999999999</v>
      </c>
      <c r="I1702" s="31">
        <v>1536.2629999999999</v>
      </c>
      <c r="J1702" s="31">
        <v>2179.5369999999998</v>
      </c>
      <c r="K1702" s="31">
        <v>1159.53</v>
      </c>
      <c r="L1702" s="31" t="s">
        <v>108</v>
      </c>
      <c r="M1702" s="31" t="s">
        <v>108</v>
      </c>
      <c r="N1702" s="31" t="s">
        <v>108</v>
      </c>
      <c r="O1702" s="31" t="s">
        <v>108</v>
      </c>
      <c r="P1702" s="31" t="s">
        <v>108</v>
      </c>
      <c r="Q1702" s="31" t="s">
        <v>108</v>
      </c>
      <c r="R1702" s="31">
        <v>87.75</v>
      </c>
      <c r="S1702" s="31" t="s">
        <v>108</v>
      </c>
    </row>
    <row r="1703" spans="1:19" x14ac:dyDescent="0.35">
      <c r="A1703" s="2">
        <v>35251</v>
      </c>
      <c r="B1703" s="31" t="s">
        <v>108</v>
      </c>
      <c r="C1703" s="31">
        <v>322.96800000000002</v>
      </c>
      <c r="D1703" s="31" t="s">
        <v>108</v>
      </c>
      <c r="E1703" s="31">
        <v>152.4761</v>
      </c>
      <c r="F1703" s="31">
        <v>52.664200000000001</v>
      </c>
      <c r="G1703" s="31">
        <v>187.31559999999999</v>
      </c>
      <c r="H1703" s="31">
        <v>15.888999999999999</v>
      </c>
      <c r="I1703" s="31">
        <v>1532.905</v>
      </c>
      <c r="J1703" s="31">
        <v>2142.047</v>
      </c>
      <c r="K1703" s="31">
        <v>1152.5070000000001</v>
      </c>
      <c r="L1703" s="31" t="s">
        <v>108</v>
      </c>
      <c r="M1703" s="31" t="s">
        <v>108</v>
      </c>
      <c r="N1703" s="31" t="s">
        <v>108</v>
      </c>
      <c r="O1703" s="31" t="s">
        <v>108</v>
      </c>
      <c r="P1703" s="31" t="s">
        <v>108</v>
      </c>
      <c r="Q1703" s="31" t="s">
        <v>108</v>
      </c>
      <c r="R1703" s="31">
        <v>88.12</v>
      </c>
      <c r="S1703" s="31" t="s">
        <v>108</v>
      </c>
    </row>
    <row r="1704" spans="1:19" x14ac:dyDescent="0.35">
      <c r="A1704" s="2">
        <v>35254</v>
      </c>
      <c r="B1704" s="31" t="s">
        <v>108</v>
      </c>
      <c r="C1704" s="31">
        <v>318.88299999999998</v>
      </c>
      <c r="D1704" s="31" t="s">
        <v>108</v>
      </c>
      <c r="E1704" s="31">
        <v>153.64359999999999</v>
      </c>
      <c r="F1704" s="31">
        <v>52.609200000000001</v>
      </c>
      <c r="G1704" s="31">
        <v>188.4751</v>
      </c>
      <c r="H1704" s="31">
        <v>15.956300000000001</v>
      </c>
      <c r="I1704" s="31">
        <v>1529.546</v>
      </c>
      <c r="J1704" s="31">
        <v>2142.047</v>
      </c>
      <c r="K1704" s="31">
        <v>1153.355</v>
      </c>
      <c r="L1704" s="31" t="s">
        <v>108</v>
      </c>
      <c r="M1704" s="31" t="s">
        <v>108</v>
      </c>
      <c r="N1704" s="31" t="s">
        <v>108</v>
      </c>
      <c r="O1704" s="31" t="s">
        <v>108</v>
      </c>
      <c r="P1704" s="31" t="s">
        <v>108</v>
      </c>
      <c r="Q1704" s="31" t="s">
        <v>108</v>
      </c>
      <c r="R1704" s="31">
        <v>88.14</v>
      </c>
      <c r="S1704" s="31" t="s">
        <v>108</v>
      </c>
    </row>
    <row r="1705" spans="1:19" x14ac:dyDescent="0.35">
      <c r="A1705" s="2">
        <v>35255</v>
      </c>
      <c r="B1705" s="31" t="s">
        <v>108</v>
      </c>
      <c r="C1705" s="31">
        <v>319.70299999999997</v>
      </c>
      <c r="D1705" s="31" t="s">
        <v>108</v>
      </c>
      <c r="E1705" s="31">
        <v>153.17580000000001</v>
      </c>
      <c r="F1705" s="31">
        <v>52.801400000000001</v>
      </c>
      <c r="G1705" s="31">
        <v>192.0179</v>
      </c>
      <c r="H1705" s="31">
        <v>15.799200000000001</v>
      </c>
      <c r="I1705" s="31">
        <v>1528.6420000000001</v>
      </c>
      <c r="J1705" s="31">
        <v>2147.7660000000001</v>
      </c>
      <c r="K1705" s="31">
        <v>1155.8969999999999</v>
      </c>
      <c r="L1705" s="31" t="s">
        <v>108</v>
      </c>
      <c r="M1705" s="31" t="s">
        <v>108</v>
      </c>
      <c r="N1705" s="31" t="s">
        <v>108</v>
      </c>
      <c r="O1705" s="31" t="s">
        <v>108</v>
      </c>
      <c r="P1705" s="31" t="s">
        <v>108</v>
      </c>
      <c r="Q1705" s="31" t="s">
        <v>108</v>
      </c>
      <c r="R1705" s="31">
        <v>88.06</v>
      </c>
      <c r="S1705" s="31" t="s">
        <v>108</v>
      </c>
    </row>
    <row r="1706" spans="1:19" x14ac:dyDescent="0.35">
      <c r="A1706" s="2">
        <v>35256</v>
      </c>
      <c r="B1706" s="31" t="s">
        <v>108</v>
      </c>
      <c r="C1706" s="31">
        <v>325.88400000000001</v>
      </c>
      <c r="D1706" s="31" t="s">
        <v>108</v>
      </c>
      <c r="E1706" s="31">
        <v>152.28540000000001</v>
      </c>
      <c r="F1706" s="31">
        <v>52.782200000000003</v>
      </c>
      <c r="G1706" s="31">
        <v>195.17420000000001</v>
      </c>
      <c r="H1706" s="31">
        <v>15.5748</v>
      </c>
      <c r="I1706" s="31">
        <v>1530.9670000000001</v>
      </c>
      <c r="J1706" s="31">
        <v>2156.6619999999998</v>
      </c>
      <c r="K1706" s="31">
        <v>1157.5920000000001</v>
      </c>
      <c r="L1706" s="31" t="s">
        <v>108</v>
      </c>
      <c r="M1706" s="31" t="s">
        <v>108</v>
      </c>
      <c r="N1706" s="31" t="s">
        <v>108</v>
      </c>
      <c r="O1706" s="31" t="s">
        <v>108</v>
      </c>
      <c r="P1706" s="31" t="s">
        <v>108</v>
      </c>
      <c r="Q1706" s="31" t="s">
        <v>108</v>
      </c>
      <c r="R1706" s="31">
        <v>88.05</v>
      </c>
      <c r="S1706" s="31" t="s">
        <v>108</v>
      </c>
    </row>
    <row r="1707" spans="1:19" x14ac:dyDescent="0.35">
      <c r="A1707" s="2">
        <v>35257</v>
      </c>
      <c r="B1707" s="31" t="s">
        <v>108</v>
      </c>
      <c r="C1707" s="31">
        <v>332.57900000000001</v>
      </c>
      <c r="D1707" s="31" t="s">
        <v>108</v>
      </c>
      <c r="E1707" s="31">
        <v>147.48099999999999</v>
      </c>
      <c r="F1707" s="31">
        <v>52.945999999999998</v>
      </c>
      <c r="G1707" s="31">
        <v>202.90389999999999</v>
      </c>
      <c r="H1707" s="31">
        <v>15.518700000000001</v>
      </c>
      <c r="I1707" s="31">
        <v>1530.451</v>
      </c>
      <c r="J1707" s="31">
        <v>2161.11</v>
      </c>
      <c r="K1707" s="31">
        <v>1160.2560000000001</v>
      </c>
      <c r="L1707" s="31" t="s">
        <v>108</v>
      </c>
      <c r="M1707" s="31" t="s">
        <v>108</v>
      </c>
      <c r="N1707" s="31" t="s">
        <v>108</v>
      </c>
      <c r="O1707" s="31" t="s">
        <v>108</v>
      </c>
      <c r="P1707" s="31" t="s">
        <v>108</v>
      </c>
      <c r="Q1707" s="31" t="s">
        <v>108</v>
      </c>
      <c r="R1707" s="31">
        <v>87.9</v>
      </c>
      <c r="S1707" s="31" t="s">
        <v>108</v>
      </c>
    </row>
    <row r="1708" spans="1:19" x14ac:dyDescent="0.35">
      <c r="A1708" s="2">
        <v>35258</v>
      </c>
      <c r="B1708" s="31" t="s">
        <v>108</v>
      </c>
      <c r="C1708" s="31">
        <v>330.57400000000001</v>
      </c>
      <c r="D1708" s="31" t="s">
        <v>108</v>
      </c>
      <c r="E1708" s="31">
        <v>149.12719999999999</v>
      </c>
      <c r="F1708" s="31">
        <v>52.896999999999998</v>
      </c>
      <c r="G1708" s="31">
        <v>208.4435</v>
      </c>
      <c r="H1708" s="31">
        <v>15.518700000000001</v>
      </c>
      <c r="I1708" s="31">
        <v>1531.096</v>
      </c>
      <c r="J1708" s="31">
        <v>2168.7350000000001</v>
      </c>
      <c r="K1708" s="31">
        <v>1162.4359999999999</v>
      </c>
      <c r="L1708" s="31" t="s">
        <v>108</v>
      </c>
      <c r="M1708" s="31" t="s">
        <v>108</v>
      </c>
      <c r="N1708" s="31" t="s">
        <v>108</v>
      </c>
      <c r="O1708" s="31" t="s">
        <v>108</v>
      </c>
      <c r="P1708" s="31" t="s">
        <v>108</v>
      </c>
      <c r="Q1708" s="31" t="s">
        <v>108</v>
      </c>
      <c r="R1708" s="31">
        <v>88.07</v>
      </c>
      <c r="S1708" s="31" t="s">
        <v>108</v>
      </c>
    </row>
    <row r="1709" spans="1:19" x14ac:dyDescent="0.35">
      <c r="A1709" s="2">
        <v>35261</v>
      </c>
      <c r="B1709" s="31" t="s">
        <v>108</v>
      </c>
      <c r="C1709" s="31">
        <v>336.26400000000001</v>
      </c>
      <c r="D1709" s="31" t="s">
        <v>108</v>
      </c>
      <c r="E1709" s="31">
        <v>146.61429999999999</v>
      </c>
      <c r="F1709" s="31">
        <v>53.1143</v>
      </c>
      <c r="G1709" s="31">
        <v>208.37909999999999</v>
      </c>
      <c r="H1709" s="31">
        <v>15.4626</v>
      </c>
      <c r="I1709" s="31">
        <v>1528.126</v>
      </c>
      <c r="J1709" s="31">
        <v>2163.0160000000001</v>
      </c>
      <c r="K1709" s="31">
        <v>1160.377</v>
      </c>
      <c r="L1709" s="31" t="s">
        <v>108</v>
      </c>
      <c r="M1709" s="31" t="s">
        <v>108</v>
      </c>
      <c r="N1709" s="31" t="s">
        <v>108</v>
      </c>
      <c r="O1709" s="31" t="s">
        <v>108</v>
      </c>
      <c r="P1709" s="31" t="s">
        <v>108</v>
      </c>
      <c r="Q1709" s="31" t="s">
        <v>108</v>
      </c>
      <c r="R1709" s="31">
        <v>87.82</v>
      </c>
      <c r="S1709" s="31" t="s">
        <v>108</v>
      </c>
    </row>
    <row r="1710" spans="1:19" x14ac:dyDescent="0.35">
      <c r="A1710" s="2">
        <v>35262</v>
      </c>
      <c r="B1710" s="31" t="s">
        <v>108</v>
      </c>
      <c r="C1710" s="31">
        <v>333.94600000000003</v>
      </c>
      <c r="D1710" s="31" t="s">
        <v>108</v>
      </c>
      <c r="E1710" s="31">
        <v>149.12719999999999</v>
      </c>
      <c r="F1710" s="31">
        <v>52.896999999999998</v>
      </c>
      <c r="G1710" s="31">
        <v>204.44980000000001</v>
      </c>
      <c r="H1710" s="31">
        <v>15.025</v>
      </c>
      <c r="I1710" s="31">
        <v>1523.088</v>
      </c>
      <c r="J1710" s="31">
        <v>2173.8180000000002</v>
      </c>
      <c r="K1710" s="31">
        <v>1164.1310000000001</v>
      </c>
      <c r="L1710" s="31" t="s">
        <v>108</v>
      </c>
      <c r="M1710" s="31" t="s">
        <v>108</v>
      </c>
      <c r="N1710" s="31" t="s">
        <v>108</v>
      </c>
      <c r="O1710" s="31" t="s">
        <v>108</v>
      </c>
      <c r="P1710" s="31" t="s">
        <v>108</v>
      </c>
      <c r="Q1710" s="31" t="s">
        <v>108</v>
      </c>
      <c r="R1710" s="31">
        <v>86.59</v>
      </c>
      <c r="S1710" s="31" t="s">
        <v>108</v>
      </c>
    </row>
    <row r="1711" spans="1:19" x14ac:dyDescent="0.35">
      <c r="A1711" s="2">
        <v>35263</v>
      </c>
      <c r="B1711" s="31" t="s">
        <v>108</v>
      </c>
      <c r="C1711" s="31">
        <v>327.73</v>
      </c>
      <c r="D1711" s="31" t="s">
        <v>108</v>
      </c>
      <c r="E1711" s="31">
        <v>149.67689999999999</v>
      </c>
      <c r="F1711" s="31">
        <v>52.896999999999998</v>
      </c>
      <c r="G1711" s="31">
        <v>200.45609999999999</v>
      </c>
      <c r="H1711" s="31">
        <v>14.946400000000001</v>
      </c>
      <c r="I1711" s="31">
        <v>1524.251</v>
      </c>
      <c r="J1711" s="31">
        <v>2173.183</v>
      </c>
      <c r="K1711" s="31">
        <v>1167.885</v>
      </c>
      <c r="L1711" s="31" t="s">
        <v>108</v>
      </c>
      <c r="M1711" s="31" t="s">
        <v>108</v>
      </c>
      <c r="N1711" s="31" t="s">
        <v>108</v>
      </c>
      <c r="O1711" s="31" t="s">
        <v>108</v>
      </c>
      <c r="P1711" s="31" t="s">
        <v>108</v>
      </c>
      <c r="Q1711" s="31" t="s">
        <v>108</v>
      </c>
      <c r="R1711" s="31">
        <v>86.56</v>
      </c>
      <c r="S1711" s="31" t="s">
        <v>108</v>
      </c>
    </row>
    <row r="1712" spans="1:19" x14ac:dyDescent="0.35">
      <c r="A1712" s="2">
        <v>35264</v>
      </c>
      <c r="B1712" s="31" t="s">
        <v>108</v>
      </c>
      <c r="C1712" s="31">
        <v>328.41500000000002</v>
      </c>
      <c r="D1712" s="31" t="s">
        <v>108</v>
      </c>
      <c r="E1712" s="31">
        <v>149.44130000000001</v>
      </c>
      <c r="F1712" s="31">
        <v>52.951300000000003</v>
      </c>
      <c r="G1712" s="31">
        <v>193.24170000000001</v>
      </c>
      <c r="H1712" s="31">
        <v>15.2606</v>
      </c>
      <c r="I1712" s="31">
        <v>1525.0260000000001</v>
      </c>
      <c r="J1712" s="31">
        <v>2189.069</v>
      </c>
      <c r="K1712" s="31">
        <v>1173.212</v>
      </c>
      <c r="L1712" s="31" t="s">
        <v>108</v>
      </c>
      <c r="M1712" s="31" t="s">
        <v>108</v>
      </c>
      <c r="N1712" s="31" t="s">
        <v>108</v>
      </c>
      <c r="O1712" s="31" t="s">
        <v>108</v>
      </c>
      <c r="P1712" s="31" t="s">
        <v>108</v>
      </c>
      <c r="Q1712" s="31" t="s">
        <v>108</v>
      </c>
      <c r="R1712" s="31">
        <v>86.73</v>
      </c>
      <c r="S1712" s="31" t="s">
        <v>108</v>
      </c>
    </row>
    <row r="1713" spans="1:19" x14ac:dyDescent="0.35">
      <c r="A1713" s="2">
        <v>35265</v>
      </c>
      <c r="B1713" s="31" t="s">
        <v>108</v>
      </c>
      <c r="C1713" s="31">
        <v>320.93400000000003</v>
      </c>
      <c r="D1713" s="31" t="s">
        <v>108</v>
      </c>
      <c r="E1713" s="31">
        <v>150.1481</v>
      </c>
      <c r="F1713" s="31">
        <v>53.032800000000002</v>
      </c>
      <c r="G1713" s="31">
        <v>192.27549999999999</v>
      </c>
      <c r="H1713" s="31">
        <v>15.2606</v>
      </c>
      <c r="I1713" s="31">
        <v>1529.03</v>
      </c>
      <c r="J1713" s="31">
        <v>2179.5369999999998</v>
      </c>
      <c r="K1713" s="31">
        <v>1172.001</v>
      </c>
      <c r="L1713" s="31" t="s">
        <v>108</v>
      </c>
      <c r="M1713" s="31" t="s">
        <v>108</v>
      </c>
      <c r="N1713" s="31" t="s">
        <v>108</v>
      </c>
      <c r="O1713" s="31" t="s">
        <v>108</v>
      </c>
      <c r="P1713" s="31" t="s">
        <v>108</v>
      </c>
      <c r="Q1713" s="31" t="s">
        <v>108</v>
      </c>
      <c r="R1713" s="31">
        <v>86.48</v>
      </c>
      <c r="S1713" s="31" t="s">
        <v>108</v>
      </c>
    </row>
    <row r="1714" spans="1:19" x14ac:dyDescent="0.35">
      <c r="A1714" s="2">
        <v>35268</v>
      </c>
      <c r="B1714" s="31" t="s">
        <v>108</v>
      </c>
      <c r="C1714" s="31">
        <v>322.51400000000001</v>
      </c>
      <c r="D1714" s="31" t="s">
        <v>108</v>
      </c>
      <c r="E1714" s="31">
        <v>151.09049999999999</v>
      </c>
      <c r="F1714" s="31">
        <v>53.046399999999998</v>
      </c>
      <c r="G1714" s="31">
        <v>190.85839999999999</v>
      </c>
      <c r="H1714" s="31">
        <v>15.0586</v>
      </c>
      <c r="I1714" s="31">
        <v>1531.355</v>
      </c>
      <c r="J1714" s="31">
        <v>2172.5479999999998</v>
      </c>
      <c r="K1714" s="31">
        <v>1173.0909999999999</v>
      </c>
      <c r="L1714" s="31" t="s">
        <v>108</v>
      </c>
      <c r="M1714" s="31" t="s">
        <v>108</v>
      </c>
      <c r="N1714" s="31" t="s">
        <v>108</v>
      </c>
      <c r="O1714" s="31" t="s">
        <v>108</v>
      </c>
      <c r="P1714" s="31" t="s">
        <v>108</v>
      </c>
      <c r="Q1714" s="31" t="s">
        <v>108</v>
      </c>
      <c r="R1714" s="31">
        <v>86.31</v>
      </c>
      <c r="S1714" s="31" t="s">
        <v>108</v>
      </c>
    </row>
    <row r="1715" spans="1:19" x14ac:dyDescent="0.35">
      <c r="A1715" s="2">
        <v>35269</v>
      </c>
      <c r="B1715" s="31" t="s">
        <v>108</v>
      </c>
      <c r="C1715" s="31">
        <v>324.358</v>
      </c>
      <c r="D1715" s="31" t="s">
        <v>108</v>
      </c>
      <c r="E1715" s="31">
        <v>155.95930000000001</v>
      </c>
      <c r="F1715" s="31">
        <v>53.046399999999998</v>
      </c>
      <c r="G1715" s="31">
        <v>193.62819999999999</v>
      </c>
      <c r="H1715" s="31">
        <v>14.912800000000001</v>
      </c>
      <c r="I1715" s="31">
        <v>1528.2550000000001</v>
      </c>
      <c r="J1715" s="31">
        <v>2178.2660000000001</v>
      </c>
      <c r="K1715" s="31">
        <v>1172.2439999999999</v>
      </c>
      <c r="L1715" s="31" t="s">
        <v>108</v>
      </c>
      <c r="M1715" s="31" t="s">
        <v>108</v>
      </c>
      <c r="N1715" s="31" t="s">
        <v>108</v>
      </c>
      <c r="O1715" s="31" t="s">
        <v>108</v>
      </c>
      <c r="P1715" s="31" t="s">
        <v>108</v>
      </c>
      <c r="Q1715" s="31" t="s">
        <v>108</v>
      </c>
      <c r="R1715" s="31">
        <v>86.5</v>
      </c>
      <c r="S1715" s="31" t="s">
        <v>108</v>
      </c>
    </row>
    <row r="1716" spans="1:19" x14ac:dyDescent="0.35">
      <c r="A1716" s="2">
        <v>35270</v>
      </c>
      <c r="B1716" s="31" t="s">
        <v>108</v>
      </c>
      <c r="C1716" s="31">
        <v>319.03699999999998</v>
      </c>
      <c r="D1716" s="31" t="s">
        <v>108</v>
      </c>
      <c r="E1716" s="31">
        <v>156.58750000000001</v>
      </c>
      <c r="F1716" s="31">
        <v>53.182200000000002</v>
      </c>
      <c r="G1716" s="31">
        <v>190.02099999999999</v>
      </c>
      <c r="H1716" s="31">
        <v>15.1821</v>
      </c>
      <c r="I1716" s="31">
        <v>1535.3589999999999</v>
      </c>
      <c r="J1716" s="31">
        <v>2168.7350000000001</v>
      </c>
      <c r="K1716" s="31">
        <v>1173.6969999999999</v>
      </c>
      <c r="L1716" s="31" t="s">
        <v>108</v>
      </c>
      <c r="M1716" s="31" t="s">
        <v>108</v>
      </c>
      <c r="N1716" s="31" t="s">
        <v>108</v>
      </c>
      <c r="O1716" s="31" t="s">
        <v>108</v>
      </c>
      <c r="P1716" s="31" t="s">
        <v>108</v>
      </c>
      <c r="Q1716" s="31" t="s">
        <v>108</v>
      </c>
      <c r="R1716" s="31">
        <v>86.61</v>
      </c>
      <c r="S1716" s="31" t="s">
        <v>108</v>
      </c>
    </row>
    <row r="1717" spans="1:19" x14ac:dyDescent="0.35">
      <c r="A1717" s="2">
        <v>35271</v>
      </c>
      <c r="B1717" s="31" t="s">
        <v>108</v>
      </c>
      <c r="C1717" s="31">
        <v>317.93099999999998</v>
      </c>
      <c r="D1717" s="31" t="s">
        <v>108</v>
      </c>
      <c r="E1717" s="31">
        <v>161.37780000000001</v>
      </c>
      <c r="F1717" s="31">
        <v>53.1143</v>
      </c>
      <c r="G1717" s="31">
        <v>189.8922</v>
      </c>
      <c r="H1717" s="31">
        <v>15.2719</v>
      </c>
      <c r="I1717" s="31">
        <v>1534.4549999999999</v>
      </c>
      <c r="J1717" s="31">
        <v>2170.6410000000001</v>
      </c>
      <c r="K1717" s="31">
        <v>1177.329</v>
      </c>
      <c r="L1717" s="31" t="s">
        <v>108</v>
      </c>
      <c r="M1717" s="31" t="s">
        <v>108</v>
      </c>
      <c r="N1717" s="31" t="s">
        <v>108</v>
      </c>
      <c r="O1717" s="31" t="s">
        <v>108</v>
      </c>
      <c r="P1717" s="31" t="s">
        <v>108</v>
      </c>
      <c r="Q1717" s="31" t="s">
        <v>108</v>
      </c>
      <c r="R1717" s="31">
        <v>86.21</v>
      </c>
      <c r="S1717" s="31" t="s">
        <v>108</v>
      </c>
    </row>
    <row r="1718" spans="1:19" x14ac:dyDescent="0.35">
      <c r="A1718" s="2">
        <v>35272</v>
      </c>
      <c r="B1718" s="31" t="s">
        <v>108</v>
      </c>
      <c r="C1718" s="31">
        <v>308.81700000000001</v>
      </c>
      <c r="D1718" s="31" t="s">
        <v>108</v>
      </c>
      <c r="E1718" s="31">
        <v>161.1422</v>
      </c>
      <c r="F1718" s="31">
        <v>53.1143</v>
      </c>
      <c r="G1718" s="31">
        <v>187.1224</v>
      </c>
      <c r="H1718" s="31">
        <v>15.238200000000001</v>
      </c>
      <c r="I1718" s="31">
        <v>1537.942</v>
      </c>
      <c r="J1718" s="31">
        <v>2172.5479999999998</v>
      </c>
      <c r="K1718" s="31">
        <v>1174.9069999999999</v>
      </c>
      <c r="L1718" s="31" t="s">
        <v>108</v>
      </c>
      <c r="M1718" s="31" t="s">
        <v>108</v>
      </c>
      <c r="N1718" s="31" t="s">
        <v>108</v>
      </c>
      <c r="O1718" s="31" t="s">
        <v>108</v>
      </c>
      <c r="P1718" s="31" t="s">
        <v>108</v>
      </c>
      <c r="Q1718" s="31" t="s">
        <v>108</v>
      </c>
      <c r="R1718" s="31">
        <v>86.46</v>
      </c>
      <c r="S1718" s="31" t="s">
        <v>108</v>
      </c>
    </row>
    <row r="1719" spans="1:19" x14ac:dyDescent="0.35">
      <c r="A1719" s="2">
        <v>35275</v>
      </c>
      <c r="B1719" s="31" t="s">
        <v>108</v>
      </c>
      <c r="C1719" s="31">
        <v>311.24</v>
      </c>
      <c r="D1719" s="31" t="s">
        <v>108</v>
      </c>
      <c r="E1719" s="31">
        <v>160.51400000000001</v>
      </c>
      <c r="F1719" s="31">
        <v>52.992100000000001</v>
      </c>
      <c r="G1719" s="31">
        <v>189.69900000000001</v>
      </c>
      <c r="H1719" s="31">
        <v>15.0138</v>
      </c>
      <c r="I1719" s="31">
        <v>1538.9760000000001</v>
      </c>
      <c r="J1719" s="31">
        <v>2163.0160000000001</v>
      </c>
      <c r="K1719" s="31">
        <v>1172.8489999999999</v>
      </c>
      <c r="L1719" s="31" t="s">
        <v>108</v>
      </c>
      <c r="M1719" s="31" t="s">
        <v>108</v>
      </c>
      <c r="N1719" s="31" t="s">
        <v>108</v>
      </c>
      <c r="O1719" s="31" t="s">
        <v>108</v>
      </c>
      <c r="P1719" s="31" t="s">
        <v>108</v>
      </c>
      <c r="Q1719" s="31" t="s">
        <v>108</v>
      </c>
      <c r="R1719" s="31">
        <v>86.33</v>
      </c>
      <c r="S1719" s="31" t="s">
        <v>108</v>
      </c>
    </row>
    <row r="1720" spans="1:19" x14ac:dyDescent="0.35">
      <c r="A1720" s="2">
        <v>35276</v>
      </c>
      <c r="B1720" s="31" t="s">
        <v>108</v>
      </c>
      <c r="C1720" s="31">
        <v>313.92700000000002</v>
      </c>
      <c r="D1720" s="31" t="s">
        <v>108</v>
      </c>
      <c r="E1720" s="31">
        <v>157.13720000000001</v>
      </c>
      <c r="F1720" s="31">
        <v>53.005699999999997</v>
      </c>
      <c r="G1720" s="31">
        <v>187.83099999999999</v>
      </c>
      <c r="H1720" s="31">
        <v>14.8567</v>
      </c>
      <c r="I1720" s="31">
        <v>1536.3920000000001</v>
      </c>
      <c r="J1720" s="31">
        <v>2169.37</v>
      </c>
      <c r="K1720" s="31">
        <v>1173.818</v>
      </c>
      <c r="L1720" s="31" t="s">
        <v>108</v>
      </c>
      <c r="M1720" s="31" t="s">
        <v>108</v>
      </c>
      <c r="N1720" s="31" t="s">
        <v>108</v>
      </c>
      <c r="O1720" s="31" t="s">
        <v>108</v>
      </c>
      <c r="P1720" s="31" t="s">
        <v>108</v>
      </c>
      <c r="Q1720" s="31" t="s">
        <v>108</v>
      </c>
      <c r="R1720" s="31">
        <v>86.22</v>
      </c>
      <c r="S1720" s="31" t="s">
        <v>108</v>
      </c>
    </row>
    <row r="1721" spans="1:19" x14ac:dyDescent="0.35">
      <c r="A1721" s="2">
        <v>35277</v>
      </c>
      <c r="B1721" s="31" t="s">
        <v>108</v>
      </c>
      <c r="C1721" s="31">
        <v>317.03500000000003</v>
      </c>
      <c r="D1721" s="31" t="s">
        <v>108</v>
      </c>
      <c r="E1721" s="31">
        <v>157.68690000000001</v>
      </c>
      <c r="F1721" s="31">
        <v>53.385899999999999</v>
      </c>
      <c r="G1721" s="31">
        <v>188.86160000000001</v>
      </c>
      <c r="H1721" s="31">
        <v>14.957700000000001</v>
      </c>
      <c r="I1721" s="31">
        <v>1538.33</v>
      </c>
      <c r="J1721" s="31">
        <v>2178.902</v>
      </c>
      <c r="K1721" s="31">
        <v>1175.634</v>
      </c>
      <c r="L1721" s="31" t="s">
        <v>108</v>
      </c>
      <c r="M1721" s="31" t="s">
        <v>108</v>
      </c>
      <c r="N1721" s="31" t="s">
        <v>108</v>
      </c>
      <c r="O1721" s="31" t="s">
        <v>108</v>
      </c>
      <c r="P1721" s="31" t="s">
        <v>108</v>
      </c>
      <c r="Q1721" s="31" t="s">
        <v>108</v>
      </c>
      <c r="R1721" s="31">
        <v>85.9</v>
      </c>
      <c r="S1721" s="31" t="s">
        <v>108</v>
      </c>
    </row>
    <row r="1722" spans="1:19" x14ac:dyDescent="0.35">
      <c r="A1722" s="2">
        <v>35278</v>
      </c>
      <c r="B1722" s="31" t="s">
        <v>108</v>
      </c>
      <c r="C1722" s="31">
        <v>323.35700000000003</v>
      </c>
      <c r="D1722" s="31" t="s">
        <v>108</v>
      </c>
      <c r="E1722" s="31">
        <v>157.7654</v>
      </c>
      <c r="F1722" s="31">
        <v>53.250100000000003</v>
      </c>
      <c r="G1722" s="31">
        <v>192.34</v>
      </c>
      <c r="H1722" s="31">
        <v>15.069900000000001</v>
      </c>
      <c r="I1722" s="31">
        <v>1535.7460000000001</v>
      </c>
      <c r="J1722" s="31">
        <v>2200.5059999999999</v>
      </c>
      <c r="K1722" s="31">
        <v>1178.903</v>
      </c>
      <c r="L1722" s="31" t="s">
        <v>108</v>
      </c>
      <c r="M1722" s="31" t="s">
        <v>108</v>
      </c>
      <c r="N1722" s="31" t="s">
        <v>108</v>
      </c>
      <c r="O1722" s="31" t="s">
        <v>108</v>
      </c>
      <c r="P1722" s="31" t="s">
        <v>108</v>
      </c>
      <c r="Q1722" s="31" t="s">
        <v>108</v>
      </c>
      <c r="R1722" s="31">
        <v>86.1</v>
      </c>
      <c r="S1722" s="31" t="s">
        <v>108</v>
      </c>
    </row>
    <row r="1723" spans="1:19" x14ac:dyDescent="0.35">
      <c r="A1723" s="2">
        <v>35279</v>
      </c>
      <c r="B1723" s="31" t="s">
        <v>108</v>
      </c>
      <c r="C1723" s="31">
        <v>327.255</v>
      </c>
      <c r="D1723" s="31" t="s">
        <v>108</v>
      </c>
      <c r="E1723" s="31">
        <v>156.666</v>
      </c>
      <c r="F1723" s="31">
        <v>53.399500000000003</v>
      </c>
      <c r="G1723" s="31">
        <v>190.0855</v>
      </c>
      <c r="H1723" s="31">
        <v>15.0923</v>
      </c>
      <c r="I1723" s="31">
        <v>1538.9760000000001</v>
      </c>
      <c r="J1723" s="31">
        <v>2218.299</v>
      </c>
      <c r="K1723" s="31">
        <v>1184.5940000000001</v>
      </c>
      <c r="L1723" s="31" t="s">
        <v>108</v>
      </c>
      <c r="M1723" s="31" t="s">
        <v>108</v>
      </c>
      <c r="N1723" s="31" t="s">
        <v>108</v>
      </c>
      <c r="O1723" s="31" t="s">
        <v>108</v>
      </c>
      <c r="P1723" s="31" t="s">
        <v>108</v>
      </c>
      <c r="Q1723" s="31" t="s">
        <v>108</v>
      </c>
      <c r="R1723" s="31">
        <v>86.1</v>
      </c>
      <c r="S1723" s="31" t="s">
        <v>108</v>
      </c>
    </row>
    <row r="1724" spans="1:19" x14ac:dyDescent="0.35">
      <c r="A1724" s="2">
        <v>35282</v>
      </c>
      <c r="B1724" s="31" t="s">
        <v>108</v>
      </c>
      <c r="C1724" s="31">
        <v>322.988</v>
      </c>
      <c r="D1724" s="31" t="s">
        <v>108</v>
      </c>
      <c r="E1724" s="31">
        <v>156.19479999999999</v>
      </c>
      <c r="F1724" s="31">
        <v>53.643900000000002</v>
      </c>
      <c r="G1724" s="31">
        <v>189.3125</v>
      </c>
      <c r="H1724" s="31">
        <v>15.0474</v>
      </c>
      <c r="I1724" s="31">
        <v>1540.009</v>
      </c>
      <c r="J1724" s="31">
        <v>2217.0279999999998</v>
      </c>
      <c r="K1724" s="31">
        <v>1183.383</v>
      </c>
      <c r="L1724" s="31" t="s">
        <v>108</v>
      </c>
      <c r="M1724" s="31" t="s">
        <v>108</v>
      </c>
      <c r="N1724" s="31" t="s">
        <v>108</v>
      </c>
      <c r="O1724" s="31" t="s">
        <v>108</v>
      </c>
      <c r="P1724" s="31" t="s">
        <v>108</v>
      </c>
      <c r="Q1724" s="31" t="s">
        <v>108</v>
      </c>
      <c r="R1724" s="31">
        <v>86.26</v>
      </c>
      <c r="S1724" s="31" t="s">
        <v>108</v>
      </c>
    </row>
    <row r="1725" spans="1:19" x14ac:dyDescent="0.35">
      <c r="A1725" s="2">
        <v>35283</v>
      </c>
      <c r="B1725" s="31" t="s">
        <v>108</v>
      </c>
      <c r="C1725" s="31">
        <v>322.56700000000001</v>
      </c>
      <c r="D1725" s="31" t="s">
        <v>108</v>
      </c>
      <c r="E1725" s="31">
        <v>156.50890000000001</v>
      </c>
      <c r="F1725" s="31">
        <v>53.5625</v>
      </c>
      <c r="G1725" s="31">
        <v>190.60079999999999</v>
      </c>
      <c r="H1725" s="31">
        <v>15.193300000000001</v>
      </c>
      <c r="I1725" s="31">
        <v>1540.009</v>
      </c>
      <c r="J1725" s="31">
        <v>2214.4859999999999</v>
      </c>
      <c r="K1725" s="31">
        <v>1184.5940000000001</v>
      </c>
      <c r="L1725" s="31" t="s">
        <v>108</v>
      </c>
      <c r="M1725" s="31" t="s">
        <v>108</v>
      </c>
      <c r="N1725" s="31" t="s">
        <v>108</v>
      </c>
      <c r="O1725" s="31" t="s">
        <v>108</v>
      </c>
      <c r="P1725" s="31" t="s">
        <v>108</v>
      </c>
      <c r="Q1725" s="31" t="s">
        <v>108</v>
      </c>
      <c r="R1725" s="31">
        <v>86.46</v>
      </c>
      <c r="S1725" s="31" t="s">
        <v>108</v>
      </c>
    </row>
    <row r="1726" spans="1:19" x14ac:dyDescent="0.35">
      <c r="A1726" s="2">
        <v>35284</v>
      </c>
      <c r="B1726" s="31" t="s">
        <v>108</v>
      </c>
      <c r="C1726" s="31">
        <v>326.62299999999999</v>
      </c>
      <c r="D1726" s="31" t="s">
        <v>108</v>
      </c>
      <c r="E1726" s="31">
        <v>158.3151</v>
      </c>
      <c r="F1726" s="31">
        <v>53.521700000000003</v>
      </c>
      <c r="G1726" s="31">
        <v>191.5026</v>
      </c>
      <c r="H1726" s="31">
        <v>15.1035</v>
      </c>
      <c r="I1726" s="31">
        <v>1548.2750000000001</v>
      </c>
      <c r="J1726" s="31">
        <v>2212.58</v>
      </c>
      <c r="K1726" s="31">
        <v>1185.5630000000001</v>
      </c>
      <c r="L1726" s="31" t="s">
        <v>108</v>
      </c>
      <c r="M1726" s="31" t="s">
        <v>108</v>
      </c>
      <c r="N1726" s="31" t="s">
        <v>108</v>
      </c>
      <c r="O1726" s="31" t="s">
        <v>108</v>
      </c>
      <c r="P1726" s="31" t="s">
        <v>108</v>
      </c>
      <c r="Q1726" s="31" t="s">
        <v>108</v>
      </c>
      <c r="R1726" s="31">
        <v>86.59</v>
      </c>
      <c r="S1726" s="31" t="s">
        <v>108</v>
      </c>
    </row>
    <row r="1727" spans="1:19" x14ac:dyDescent="0.35">
      <c r="A1727" s="2">
        <v>35285</v>
      </c>
      <c r="B1727" s="31" t="s">
        <v>108</v>
      </c>
      <c r="C1727" s="31">
        <v>328.23599999999999</v>
      </c>
      <c r="D1727" s="31" t="s">
        <v>108</v>
      </c>
      <c r="E1727" s="31">
        <v>158.39400000000001</v>
      </c>
      <c r="F1727" s="31">
        <v>53.5625</v>
      </c>
      <c r="G1727" s="31">
        <v>195.10980000000001</v>
      </c>
      <c r="H1727" s="31">
        <v>15.3889</v>
      </c>
      <c r="I1727" s="31">
        <v>1550.0840000000001</v>
      </c>
      <c r="J1727" s="31">
        <v>2211.3090000000002</v>
      </c>
      <c r="K1727" s="31">
        <v>1183.383</v>
      </c>
      <c r="L1727" s="31" t="s">
        <v>108</v>
      </c>
      <c r="M1727" s="31" t="s">
        <v>108</v>
      </c>
      <c r="N1727" s="31" t="s">
        <v>108</v>
      </c>
      <c r="O1727" s="31" t="s">
        <v>108</v>
      </c>
      <c r="P1727" s="31" t="s">
        <v>108</v>
      </c>
      <c r="Q1727" s="31" t="s">
        <v>108</v>
      </c>
      <c r="R1727" s="31">
        <v>86.54</v>
      </c>
      <c r="S1727" s="31" t="s">
        <v>108</v>
      </c>
    </row>
    <row r="1728" spans="1:19" x14ac:dyDescent="0.35">
      <c r="A1728" s="2">
        <v>35286</v>
      </c>
      <c r="B1728" s="31" t="s">
        <v>108</v>
      </c>
      <c r="C1728" s="31">
        <v>326.84800000000001</v>
      </c>
      <c r="D1728" s="31" t="s">
        <v>108</v>
      </c>
      <c r="E1728" s="31">
        <v>158.0771</v>
      </c>
      <c r="F1728" s="31">
        <v>53.4131</v>
      </c>
      <c r="G1728" s="31">
        <v>196.84899999999999</v>
      </c>
      <c r="H1728" s="31">
        <v>15.289199999999999</v>
      </c>
      <c r="I1728" s="31">
        <v>1550.6</v>
      </c>
      <c r="J1728" s="31">
        <v>2219.569</v>
      </c>
      <c r="K1728" s="31">
        <v>1185.8050000000001</v>
      </c>
      <c r="L1728" s="31" t="s">
        <v>108</v>
      </c>
      <c r="M1728" s="31" t="s">
        <v>108</v>
      </c>
      <c r="N1728" s="31" t="s">
        <v>108</v>
      </c>
      <c r="O1728" s="31" t="s">
        <v>108</v>
      </c>
      <c r="P1728" s="31" t="s">
        <v>108</v>
      </c>
      <c r="Q1728" s="31" t="s">
        <v>108</v>
      </c>
      <c r="R1728" s="31">
        <v>86.4</v>
      </c>
      <c r="S1728" s="31" t="s">
        <v>108</v>
      </c>
    </row>
    <row r="1729" spans="1:19" x14ac:dyDescent="0.35">
      <c r="A1729" s="2">
        <v>35289</v>
      </c>
      <c r="B1729" s="31" t="s">
        <v>108</v>
      </c>
      <c r="C1729" s="31">
        <v>332.13200000000001</v>
      </c>
      <c r="D1729" s="31" t="s">
        <v>108</v>
      </c>
      <c r="E1729" s="31">
        <v>156.5652</v>
      </c>
      <c r="F1729" s="31">
        <v>53.426699999999997</v>
      </c>
      <c r="G1729" s="31">
        <v>202.58179999999999</v>
      </c>
      <c r="H1729" s="31">
        <v>15.5556</v>
      </c>
      <c r="I1729" s="31">
        <v>1553.9590000000001</v>
      </c>
      <c r="J1729" s="31">
        <v>2220.2049999999999</v>
      </c>
      <c r="K1729" s="31">
        <v>1184.3520000000001</v>
      </c>
      <c r="L1729" s="31" t="s">
        <v>108</v>
      </c>
      <c r="M1729" s="31" t="s">
        <v>108</v>
      </c>
      <c r="N1729" s="31" t="s">
        <v>108</v>
      </c>
      <c r="O1729" s="31" t="s">
        <v>108</v>
      </c>
      <c r="P1729" s="31" t="s">
        <v>108</v>
      </c>
      <c r="Q1729" s="31" t="s">
        <v>108</v>
      </c>
      <c r="R1729" s="31">
        <v>86.36</v>
      </c>
      <c r="S1729" s="31" t="s">
        <v>108</v>
      </c>
    </row>
    <row r="1730" spans="1:19" x14ac:dyDescent="0.35">
      <c r="A1730" s="2">
        <v>35290</v>
      </c>
      <c r="B1730" s="31" t="s">
        <v>108</v>
      </c>
      <c r="C1730" s="31">
        <v>334.29199999999997</v>
      </c>
      <c r="D1730" s="31" t="s">
        <v>108</v>
      </c>
      <c r="E1730" s="31">
        <v>156.77289999999999</v>
      </c>
      <c r="F1730" s="31">
        <v>53.399500000000003</v>
      </c>
      <c r="G1730" s="31">
        <v>201.22909999999999</v>
      </c>
      <c r="H1730" s="31">
        <v>15.424300000000001</v>
      </c>
      <c r="I1730" s="31">
        <v>1554.088</v>
      </c>
      <c r="J1730" s="31">
        <v>2208.7669999999998</v>
      </c>
      <c r="K1730" s="31">
        <v>1185.442</v>
      </c>
      <c r="L1730" s="31" t="s">
        <v>108</v>
      </c>
      <c r="M1730" s="31" t="s">
        <v>108</v>
      </c>
      <c r="N1730" s="31" t="s">
        <v>108</v>
      </c>
      <c r="O1730" s="31" t="s">
        <v>108</v>
      </c>
      <c r="P1730" s="31" t="s">
        <v>108</v>
      </c>
      <c r="Q1730" s="31" t="s">
        <v>108</v>
      </c>
      <c r="R1730" s="31">
        <v>86.25</v>
      </c>
      <c r="S1730" s="31" t="s">
        <v>108</v>
      </c>
    </row>
    <row r="1731" spans="1:19" x14ac:dyDescent="0.35">
      <c r="A1731" s="2">
        <v>35291</v>
      </c>
      <c r="B1731" s="31" t="s">
        <v>108</v>
      </c>
      <c r="C1731" s="31">
        <v>330.16800000000001</v>
      </c>
      <c r="D1731" s="31" t="s">
        <v>108</v>
      </c>
      <c r="E1731" s="31">
        <v>158.8579</v>
      </c>
      <c r="F1731" s="31">
        <v>53.195799999999998</v>
      </c>
      <c r="G1731" s="31">
        <v>203.2903</v>
      </c>
      <c r="H1731" s="31">
        <v>15.576599999999999</v>
      </c>
      <c r="I1731" s="31">
        <v>1552.4090000000001</v>
      </c>
      <c r="J1731" s="31">
        <v>2209.402</v>
      </c>
      <c r="K1731" s="31">
        <v>1184.231</v>
      </c>
      <c r="L1731" s="31" t="s">
        <v>108</v>
      </c>
      <c r="M1731" s="31" t="s">
        <v>108</v>
      </c>
      <c r="N1731" s="31" t="s">
        <v>108</v>
      </c>
      <c r="O1731" s="31" t="s">
        <v>108</v>
      </c>
      <c r="P1731" s="31" t="s">
        <v>108</v>
      </c>
      <c r="Q1731" s="31" t="s">
        <v>108</v>
      </c>
      <c r="R1731" s="31">
        <v>86.66</v>
      </c>
      <c r="S1731" s="31" t="s">
        <v>108</v>
      </c>
    </row>
    <row r="1732" spans="1:19" x14ac:dyDescent="0.35">
      <c r="A1732" s="2">
        <v>35292</v>
      </c>
      <c r="B1732" s="31" t="s">
        <v>108</v>
      </c>
      <c r="C1732" s="31">
        <v>328.10599999999999</v>
      </c>
      <c r="D1732" s="31" t="s">
        <v>108</v>
      </c>
      <c r="E1732" s="31">
        <v>158.6173</v>
      </c>
      <c r="F1732" s="31">
        <v>53.195799999999998</v>
      </c>
      <c r="G1732" s="31">
        <v>202.00200000000001</v>
      </c>
      <c r="H1732" s="31">
        <v>15.489599999999999</v>
      </c>
      <c r="I1732" s="31">
        <v>1553.442</v>
      </c>
      <c r="J1732" s="31">
        <v>2204.319</v>
      </c>
      <c r="K1732" s="31">
        <v>1184.9570000000001</v>
      </c>
      <c r="L1732" s="31" t="s">
        <v>108</v>
      </c>
      <c r="M1732" s="31" t="s">
        <v>108</v>
      </c>
      <c r="N1732" s="31" t="s">
        <v>108</v>
      </c>
      <c r="O1732" s="31" t="s">
        <v>108</v>
      </c>
      <c r="P1732" s="31" t="s">
        <v>108</v>
      </c>
      <c r="Q1732" s="31" t="s">
        <v>108</v>
      </c>
      <c r="R1732" s="31">
        <v>86.6</v>
      </c>
      <c r="S1732" s="31" t="s">
        <v>108</v>
      </c>
    </row>
    <row r="1733" spans="1:19" x14ac:dyDescent="0.35">
      <c r="A1733" s="2">
        <v>35293</v>
      </c>
      <c r="B1733" s="31" t="s">
        <v>108</v>
      </c>
      <c r="C1733" s="31">
        <v>335.32299999999998</v>
      </c>
      <c r="D1733" s="31" t="s">
        <v>108</v>
      </c>
      <c r="E1733" s="31">
        <v>156.53229999999999</v>
      </c>
      <c r="F1733" s="31">
        <v>53.155000000000001</v>
      </c>
      <c r="G1733" s="31">
        <v>200.13399999999999</v>
      </c>
      <c r="H1733" s="31">
        <v>15.3917</v>
      </c>
      <c r="I1733" s="31">
        <v>1556.671</v>
      </c>
      <c r="J1733" s="31">
        <v>2211.944</v>
      </c>
      <c r="K1733" s="31">
        <v>1189.68</v>
      </c>
      <c r="L1733" s="31" t="s">
        <v>108</v>
      </c>
      <c r="M1733" s="31" t="s">
        <v>108</v>
      </c>
      <c r="N1733" s="31" t="s">
        <v>108</v>
      </c>
      <c r="O1733" s="31" t="s">
        <v>108</v>
      </c>
      <c r="P1733" s="31" t="s">
        <v>108</v>
      </c>
      <c r="Q1733" s="31" t="s">
        <v>108</v>
      </c>
      <c r="R1733" s="31">
        <v>86.75</v>
      </c>
      <c r="S1733" s="31" t="s">
        <v>108</v>
      </c>
    </row>
    <row r="1734" spans="1:19" x14ac:dyDescent="0.35">
      <c r="A1734" s="2">
        <v>35296</v>
      </c>
      <c r="B1734" s="31" t="s">
        <v>108</v>
      </c>
      <c r="C1734" s="31">
        <v>343.95</v>
      </c>
      <c r="D1734" s="31" t="s">
        <v>108</v>
      </c>
      <c r="E1734" s="31">
        <v>157.655</v>
      </c>
      <c r="F1734" s="31">
        <v>53.290900000000001</v>
      </c>
      <c r="G1734" s="31">
        <v>198.6525</v>
      </c>
      <c r="H1734" s="31">
        <v>15.3264</v>
      </c>
      <c r="I1734" s="31">
        <v>1560.675</v>
      </c>
      <c r="J1734" s="31">
        <v>2208.7669999999998</v>
      </c>
      <c r="K1734" s="31">
        <v>1188.2270000000001</v>
      </c>
      <c r="L1734" s="31" t="s">
        <v>108</v>
      </c>
      <c r="M1734" s="31" t="s">
        <v>108</v>
      </c>
      <c r="N1734" s="31" t="s">
        <v>108</v>
      </c>
      <c r="O1734" s="31" t="s">
        <v>108</v>
      </c>
      <c r="P1734" s="31" t="s">
        <v>108</v>
      </c>
      <c r="Q1734" s="31" t="s">
        <v>108</v>
      </c>
      <c r="R1734" s="31">
        <v>86.66</v>
      </c>
      <c r="S1734" s="31" t="s">
        <v>108</v>
      </c>
    </row>
    <row r="1735" spans="1:19" x14ac:dyDescent="0.35">
      <c r="A1735" s="2">
        <v>35297</v>
      </c>
      <c r="B1735" s="31" t="s">
        <v>108</v>
      </c>
      <c r="C1735" s="31">
        <v>337.92700000000002</v>
      </c>
      <c r="D1735" s="31" t="s">
        <v>108</v>
      </c>
      <c r="E1735" s="31">
        <v>156.4521</v>
      </c>
      <c r="F1735" s="31">
        <v>53.358800000000002</v>
      </c>
      <c r="G1735" s="31">
        <v>200.0052</v>
      </c>
      <c r="H1735" s="31">
        <v>15.5549</v>
      </c>
      <c r="I1735" s="31">
        <v>1560.546</v>
      </c>
      <c r="J1735" s="31">
        <v>2208.7669999999998</v>
      </c>
      <c r="K1735" s="31">
        <v>1188.106</v>
      </c>
      <c r="L1735" s="31" t="s">
        <v>108</v>
      </c>
      <c r="M1735" s="31" t="s">
        <v>108</v>
      </c>
      <c r="N1735" s="31" t="s">
        <v>108</v>
      </c>
      <c r="O1735" s="31" t="s">
        <v>108</v>
      </c>
      <c r="P1735" s="31" t="s">
        <v>108</v>
      </c>
      <c r="Q1735" s="31" t="s">
        <v>108</v>
      </c>
      <c r="R1735" s="31">
        <v>86.7</v>
      </c>
      <c r="S1735" s="31" t="s">
        <v>108</v>
      </c>
    </row>
    <row r="1736" spans="1:19" x14ac:dyDescent="0.35">
      <c r="A1736" s="2">
        <v>35298</v>
      </c>
      <c r="B1736" s="31" t="s">
        <v>108</v>
      </c>
      <c r="C1736" s="31">
        <v>334.07499999999999</v>
      </c>
      <c r="D1736" s="31" t="s">
        <v>108</v>
      </c>
      <c r="E1736" s="31">
        <v>156.77289999999999</v>
      </c>
      <c r="F1736" s="31">
        <v>53.209400000000002</v>
      </c>
      <c r="G1736" s="31">
        <v>200.71379999999999</v>
      </c>
      <c r="H1736" s="31">
        <v>15.609299999999999</v>
      </c>
      <c r="I1736" s="31">
        <v>1561.579</v>
      </c>
      <c r="J1736" s="31">
        <v>2205.59</v>
      </c>
      <c r="K1736" s="31">
        <v>1180.4770000000001</v>
      </c>
      <c r="L1736" s="31" t="s">
        <v>108</v>
      </c>
      <c r="M1736" s="31" t="s">
        <v>108</v>
      </c>
      <c r="N1736" s="31" t="s">
        <v>108</v>
      </c>
      <c r="O1736" s="31" t="s">
        <v>108</v>
      </c>
      <c r="P1736" s="31" t="s">
        <v>108</v>
      </c>
      <c r="Q1736" s="31" t="s">
        <v>108</v>
      </c>
      <c r="R1736" s="31">
        <v>86.51</v>
      </c>
      <c r="S1736" s="31" t="s">
        <v>108</v>
      </c>
    </row>
    <row r="1737" spans="1:19" x14ac:dyDescent="0.35">
      <c r="A1737" s="2">
        <v>35299</v>
      </c>
      <c r="B1737" s="31" t="s">
        <v>108</v>
      </c>
      <c r="C1737" s="31">
        <v>338.47</v>
      </c>
      <c r="D1737" s="31" t="s">
        <v>108</v>
      </c>
      <c r="E1737" s="31">
        <v>156.61250000000001</v>
      </c>
      <c r="F1737" s="31">
        <v>53.304400000000001</v>
      </c>
      <c r="G1737" s="31">
        <v>202.32409999999999</v>
      </c>
      <c r="H1737" s="31">
        <v>15.337300000000001</v>
      </c>
      <c r="I1737" s="31">
        <v>1558.7380000000001</v>
      </c>
      <c r="J1737" s="31">
        <v>2203.6840000000002</v>
      </c>
      <c r="K1737" s="31">
        <v>1184.836</v>
      </c>
      <c r="L1737" s="31" t="s">
        <v>108</v>
      </c>
      <c r="M1737" s="31" t="s">
        <v>108</v>
      </c>
      <c r="N1737" s="31" t="s">
        <v>108</v>
      </c>
      <c r="O1737" s="31" t="s">
        <v>108</v>
      </c>
      <c r="P1737" s="31" t="s">
        <v>108</v>
      </c>
      <c r="Q1737" s="31" t="s">
        <v>108</v>
      </c>
      <c r="R1737" s="31">
        <v>86.72</v>
      </c>
      <c r="S1737" s="31" t="s">
        <v>108</v>
      </c>
    </row>
    <row r="1738" spans="1:19" x14ac:dyDescent="0.35">
      <c r="A1738" s="2">
        <v>35300</v>
      </c>
      <c r="B1738" s="31" t="s">
        <v>108</v>
      </c>
      <c r="C1738" s="31">
        <v>335.10500000000002</v>
      </c>
      <c r="D1738" s="31" t="s">
        <v>108</v>
      </c>
      <c r="E1738" s="31">
        <v>157.81540000000001</v>
      </c>
      <c r="F1738" s="31">
        <v>53.399500000000003</v>
      </c>
      <c r="G1738" s="31">
        <v>200.64930000000001</v>
      </c>
      <c r="H1738" s="31">
        <v>15.130699999999999</v>
      </c>
      <c r="I1738" s="31">
        <v>1561.838</v>
      </c>
      <c r="J1738" s="31">
        <v>2190.9749999999999</v>
      </c>
      <c r="K1738" s="31">
        <v>1180.356</v>
      </c>
      <c r="L1738" s="31" t="s">
        <v>108</v>
      </c>
      <c r="M1738" s="31" t="s">
        <v>108</v>
      </c>
      <c r="N1738" s="31" t="s">
        <v>108</v>
      </c>
      <c r="O1738" s="31" t="s">
        <v>108</v>
      </c>
      <c r="P1738" s="31" t="s">
        <v>108</v>
      </c>
      <c r="Q1738" s="31" t="s">
        <v>108</v>
      </c>
      <c r="R1738" s="31">
        <v>86.21</v>
      </c>
      <c r="S1738" s="31" t="s">
        <v>108</v>
      </c>
    </row>
    <row r="1739" spans="1:19" x14ac:dyDescent="0.35">
      <c r="A1739" s="2">
        <v>35303</v>
      </c>
      <c r="B1739" s="31" t="s">
        <v>108</v>
      </c>
      <c r="C1739" s="31">
        <v>327.94299999999998</v>
      </c>
      <c r="D1739" s="31" t="s">
        <v>108</v>
      </c>
      <c r="E1739" s="31">
        <v>157.81540000000001</v>
      </c>
      <c r="F1739" s="31">
        <v>53.576099999999997</v>
      </c>
      <c r="G1739" s="31">
        <v>203.41909999999999</v>
      </c>
      <c r="H1739" s="31">
        <v>15.0328</v>
      </c>
      <c r="I1739" s="31">
        <v>1559.9</v>
      </c>
      <c r="J1739" s="31">
        <v>2178.902</v>
      </c>
      <c r="K1739" s="31">
        <v>1177.087</v>
      </c>
      <c r="L1739" s="31" t="s">
        <v>108</v>
      </c>
      <c r="M1739" s="31" t="s">
        <v>108</v>
      </c>
      <c r="N1739" s="31" t="s">
        <v>108</v>
      </c>
      <c r="O1739" s="31" t="s">
        <v>108</v>
      </c>
      <c r="P1739" s="31" t="s">
        <v>108</v>
      </c>
      <c r="Q1739" s="31" t="s">
        <v>108</v>
      </c>
      <c r="R1739" s="31">
        <v>86.2</v>
      </c>
      <c r="S1739" s="31" t="s">
        <v>108</v>
      </c>
    </row>
    <row r="1740" spans="1:19" x14ac:dyDescent="0.35">
      <c r="A1740" s="2">
        <v>35304</v>
      </c>
      <c r="B1740" s="31" t="s">
        <v>108</v>
      </c>
      <c r="C1740" s="31">
        <v>325.88099999999997</v>
      </c>
      <c r="D1740" s="31" t="s">
        <v>108</v>
      </c>
      <c r="E1740" s="31">
        <v>157.4144</v>
      </c>
      <c r="F1740" s="31">
        <v>53.508200000000002</v>
      </c>
      <c r="G1740" s="31">
        <v>205.02940000000001</v>
      </c>
      <c r="H1740" s="31">
        <v>14.8043</v>
      </c>
      <c r="I1740" s="31">
        <v>1558.867</v>
      </c>
      <c r="J1740" s="31">
        <v>2182.0839999999998</v>
      </c>
      <c r="K1740" s="31">
        <v>1178.7819999999999</v>
      </c>
      <c r="L1740" s="31" t="s">
        <v>108</v>
      </c>
      <c r="M1740" s="31" t="s">
        <v>108</v>
      </c>
      <c r="N1740" s="31" t="s">
        <v>108</v>
      </c>
      <c r="O1740" s="31" t="s">
        <v>108</v>
      </c>
      <c r="P1740" s="31" t="s">
        <v>108</v>
      </c>
      <c r="Q1740" s="31" t="s">
        <v>108</v>
      </c>
      <c r="R1740" s="31">
        <v>86.21</v>
      </c>
      <c r="S1740" s="31" t="s">
        <v>108</v>
      </c>
    </row>
    <row r="1741" spans="1:19" x14ac:dyDescent="0.35">
      <c r="A1741" s="2">
        <v>35305</v>
      </c>
      <c r="B1741" s="31" t="s">
        <v>108</v>
      </c>
      <c r="C1741" s="31">
        <v>330.548</v>
      </c>
      <c r="D1741" s="31" t="s">
        <v>108</v>
      </c>
      <c r="E1741" s="31">
        <v>157.33420000000001</v>
      </c>
      <c r="F1741" s="31">
        <v>53.372300000000003</v>
      </c>
      <c r="G1741" s="31">
        <v>203.22579999999999</v>
      </c>
      <c r="H1741" s="31">
        <v>14.9131</v>
      </c>
      <c r="I1741" s="31">
        <v>1575.271</v>
      </c>
      <c r="J1741" s="31">
        <v>2180.489</v>
      </c>
      <c r="K1741" s="31">
        <v>1179.2660000000001</v>
      </c>
      <c r="L1741" s="31" t="s">
        <v>108</v>
      </c>
      <c r="M1741" s="31" t="s">
        <v>108</v>
      </c>
      <c r="N1741" s="31" t="s">
        <v>108</v>
      </c>
      <c r="O1741" s="31" t="s">
        <v>108</v>
      </c>
      <c r="P1741" s="31" t="s">
        <v>108</v>
      </c>
      <c r="Q1741" s="31" t="s">
        <v>108</v>
      </c>
      <c r="R1741" s="31">
        <v>86.21</v>
      </c>
      <c r="S1741" s="31" t="s">
        <v>108</v>
      </c>
    </row>
    <row r="1742" spans="1:19" x14ac:dyDescent="0.35">
      <c r="A1742" s="2">
        <v>35306</v>
      </c>
      <c r="B1742" s="31" t="s">
        <v>108</v>
      </c>
      <c r="C1742" s="31">
        <v>336.02800000000002</v>
      </c>
      <c r="D1742" s="31" t="s">
        <v>108</v>
      </c>
      <c r="E1742" s="31">
        <v>158.77760000000001</v>
      </c>
      <c r="F1742" s="31">
        <v>53.290900000000001</v>
      </c>
      <c r="G1742" s="31">
        <v>204.83609999999999</v>
      </c>
      <c r="H1742" s="31">
        <v>14.8261</v>
      </c>
      <c r="I1742" s="31">
        <v>1578.758</v>
      </c>
      <c r="J1742" s="31">
        <v>2172.0320000000002</v>
      </c>
      <c r="K1742" s="31">
        <v>1179.8720000000001</v>
      </c>
      <c r="L1742" s="31" t="s">
        <v>108</v>
      </c>
      <c r="M1742" s="31" t="s">
        <v>108</v>
      </c>
      <c r="N1742" s="31" t="s">
        <v>108</v>
      </c>
      <c r="O1742" s="31" t="s">
        <v>108</v>
      </c>
      <c r="P1742" s="31" t="s">
        <v>108</v>
      </c>
      <c r="Q1742" s="31" t="s">
        <v>108</v>
      </c>
      <c r="R1742" s="31">
        <v>86.22</v>
      </c>
      <c r="S1742" s="31" t="s">
        <v>108</v>
      </c>
    </row>
    <row r="1743" spans="1:19" x14ac:dyDescent="0.35">
      <c r="A1743" s="2">
        <v>35307</v>
      </c>
      <c r="B1743" s="31" t="s">
        <v>108</v>
      </c>
      <c r="C1743" s="31">
        <v>334.29199999999997</v>
      </c>
      <c r="D1743" s="31" t="s">
        <v>108</v>
      </c>
      <c r="E1743" s="31">
        <v>165.91460000000001</v>
      </c>
      <c r="F1743" s="31">
        <v>53.141500000000001</v>
      </c>
      <c r="G1743" s="31">
        <v>204.7073</v>
      </c>
      <c r="H1743" s="31">
        <v>14.7064</v>
      </c>
      <c r="I1743" s="31">
        <v>1581.9880000000001</v>
      </c>
      <c r="J1743" s="31">
        <v>2158.6060000000002</v>
      </c>
      <c r="K1743" s="31">
        <v>1177.45</v>
      </c>
      <c r="L1743" s="31" t="s">
        <v>108</v>
      </c>
      <c r="M1743" s="31" t="s">
        <v>108</v>
      </c>
      <c r="N1743" s="31" t="s">
        <v>108</v>
      </c>
      <c r="O1743" s="31" t="s">
        <v>108</v>
      </c>
      <c r="P1743" s="31" t="s">
        <v>108</v>
      </c>
      <c r="Q1743" s="31" t="s">
        <v>108</v>
      </c>
      <c r="R1743" s="31">
        <v>86.36</v>
      </c>
      <c r="S1743" s="31" t="s">
        <v>108</v>
      </c>
    </row>
    <row r="1744" spans="1:19" x14ac:dyDescent="0.35">
      <c r="A1744" s="2">
        <v>35310</v>
      </c>
      <c r="B1744" s="31" t="s">
        <v>108</v>
      </c>
      <c r="C1744" s="31">
        <v>334.29199999999997</v>
      </c>
      <c r="D1744" s="31" t="s">
        <v>108</v>
      </c>
      <c r="E1744" s="31">
        <v>165.91460000000001</v>
      </c>
      <c r="F1744" s="31">
        <v>53.141500000000001</v>
      </c>
      <c r="G1744" s="31">
        <v>204.7073</v>
      </c>
      <c r="H1744" s="31">
        <v>14.7064</v>
      </c>
      <c r="I1744" s="31">
        <v>1581.0830000000001</v>
      </c>
      <c r="J1744" s="31">
        <v>2158.6060000000002</v>
      </c>
      <c r="K1744" s="31">
        <v>1178.54</v>
      </c>
      <c r="L1744" s="31" t="s">
        <v>108</v>
      </c>
      <c r="M1744" s="31" t="s">
        <v>108</v>
      </c>
      <c r="N1744" s="31" t="s">
        <v>108</v>
      </c>
      <c r="O1744" s="31" t="s">
        <v>108</v>
      </c>
      <c r="P1744" s="31" t="s">
        <v>108</v>
      </c>
      <c r="Q1744" s="31" t="s">
        <v>108</v>
      </c>
      <c r="R1744" s="31">
        <v>86.48</v>
      </c>
      <c r="S1744" s="31" t="s">
        <v>108</v>
      </c>
    </row>
    <row r="1745" spans="1:19" x14ac:dyDescent="0.35">
      <c r="A1745" s="2">
        <v>35311</v>
      </c>
      <c r="B1745" s="31" t="s">
        <v>108</v>
      </c>
      <c r="C1745" s="31">
        <v>341.61700000000002</v>
      </c>
      <c r="D1745" s="31" t="s">
        <v>108</v>
      </c>
      <c r="E1745" s="31">
        <v>165.0325</v>
      </c>
      <c r="F1745" s="31">
        <v>53.032800000000002</v>
      </c>
      <c r="G1745" s="31">
        <v>204.965</v>
      </c>
      <c r="H1745" s="31">
        <v>14.532400000000001</v>
      </c>
      <c r="I1745" s="31">
        <v>1578.4290000000001</v>
      </c>
      <c r="J1745" s="31">
        <v>2163.721</v>
      </c>
      <c r="K1745" s="31">
        <v>1178.085</v>
      </c>
      <c r="L1745" s="31" t="s">
        <v>108</v>
      </c>
      <c r="M1745" s="31" t="s">
        <v>108</v>
      </c>
      <c r="N1745" s="31" t="s">
        <v>108</v>
      </c>
      <c r="O1745" s="31" t="s">
        <v>108</v>
      </c>
      <c r="P1745" s="31" t="s">
        <v>108</v>
      </c>
      <c r="Q1745" s="31" t="s">
        <v>108</v>
      </c>
      <c r="R1745" s="31">
        <v>86.54</v>
      </c>
      <c r="S1745" s="31" t="s">
        <v>108</v>
      </c>
    </row>
    <row r="1746" spans="1:19" x14ac:dyDescent="0.35">
      <c r="A1746" s="2">
        <v>35312</v>
      </c>
      <c r="B1746" s="31" t="s">
        <v>108</v>
      </c>
      <c r="C1746" s="31">
        <v>341.61700000000002</v>
      </c>
      <c r="D1746" s="31" t="s">
        <v>108</v>
      </c>
      <c r="E1746" s="31">
        <v>163.22819999999999</v>
      </c>
      <c r="F1746" s="31">
        <v>52.924199999999999</v>
      </c>
      <c r="G1746" s="31">
        <v>201.03579999999999</v>
      </c>
      <c r="H1746" s="31">
        <v>14.815200000000001</v>
      </c>
      <c r="I1746" s="31">
        <v>1581.42</v>
      </c>
      <c r="J1746" s="31">
        <v>2159.8850000000002</v>
      </c>
      <c r="K1746" s="31">
        <v>1178.5719999999999</v>
      </c>
      <c r="L1746" s="31" t="s">
        <v>108</v>
      </c>
      <c r="M1746" s="31" t="s">
        <v>108</v>
      </c>
      <c r="N1746" s="31" t="s">
        <v>108</v>
      </c>
      <c r="O1746" s="31" t="s">
        <v>108</v>
      </c>
      <c r="P1746" s="31" t="s">
        <v>108</v>
      </c>
      <c r="Q1746" s="31" t="s">
        <v>108</v>
      </c>
      <c r="R1746" s="31">
        <v>86.42</v>
      </c>
      <c r="S1746" s="31" t="s">
        <v>108</v>
      </c>
    </row>
    <row r="1747" spans="1:19" x14ac:dyDescent="0.35">
      <c r="A1747" s="2">
        <v>35313</v>
      </c>
      <c r="B1747" s="31" t="s">
        <v>108</v>
      </c>
      <c r="C1747" s="31">
        <v>349.48399999999998</v>
      </c>
      <c r="D1747" s="31" t="s">
        <v>108</v>
      </c>
      <c r="E1747" s="31">
        <v>155.08879999999999</v>
      </c>
      <c r="F1747" s="31">
        <v>52.910600000000002</v>
      </c>
      <c r="G1747" s="31">
        <v>205.02950000000001</v>
      </c>
      <c r="H1747" s="31">
        <v>14.739100000000001</v>
      </c>
      <c r="I1747" s="31">
        <v>1578.7760000000001</v>
      </c>
      <c r="J1747" s="31">
        <v>2155.4090000000001</v>
      </c>
      <c r="K1747" s="31">
        <v>1181.866</v>
      </c>
      <c r="L1747" s="31" t="s">
        <v>108</v>
      </c>
      <c r="M1747" s="31" t="s">
        <v>108</v>
      </c>
      <c r="N1747" s="31" t="s">
        <v>108</v>
      </c>
      <c r="O1747" s="31" t="s">
        <v>108</v>
      </c>
      <c r="P1747" s="31" t="s">
        <v>108</v>
      </c>
      <c r="Q1747" s="31" t="s">
        <v>108</v>
      </c>
      <c r="R1747" s="31">
        <v>86.58</v>
      </c>
      <c r="S1747" s="31" t="s">
        <v>108</v>
      </c>
    </row>
    <row r="1748" spans="1:19" x14ac:dyDescent="0.35">
      <c r="A1748" s="2">
        <v>35314</v>
      </c>
      <c r="B1748" s="31" t="s">
        <v>108</v>
      </c>
      <c r="C1748" s="31">
        <v>354.15</v>
      </c>
      <c r="D1748" s="31" t="s">
        <v>108</v>
      </c>
      <c r="E1748" s="31">
        <v>155.89070000000001</v>
      </c>
      <c r="F1748" s="31">
        <v>52.801900000000003</v>
      </c>
      <c r="G1748" s="31">
        <v>206.12450000000001</v>
      </c>
      <c r="H1748" s="31">
        <v>14.934900000000001</v>
      </c>
      <c r="I1748" s="31">
        <v>1580.6110000000001</v>
      </c>
      <c r="J1748" s="31">
        <v>2162.442</v>
      </c>
      <c r="K1748" s="31">
        <v>1184.192</v>
      </c>
      <c r="L1748" s="31" t="s">
        <v>108</v>
      </c>
      <c r="M1748" s="31" t="s">
        <v>108</v>
      </c>
      <c r="N1748" s="31" t="s">
        <v>108</v>
      </c>
      <c r="O1748" s="31" t="s">
        <v>108</v>
      </c>
      <c r="P1748" s="31" t="s">
        <v>108</v>
      </c>
      <c r="Q1748" s="31" t="s">
        <v>108</v>
      </c>
      <c r="R1748" s="31">
        <v>86.85</v>
      </c>
      <c r="S1748" s="31" t="s">
        <v>108</v>
      </c>
    </row>
    <row r="1749" spans="1:19" x14ac:dyDescent="0.35">
      <c r="A1749" s="2">
        <v>35317</v>
      </c>
      <c r="B1749" s="31" t="s">
        <v>108</v>
      </c>
      <c r="C1749" s="31">
        <v>347.74799999999999</v>
      </c>
      <c r="D1749" s="31" t="s">
        <v>108</v>
      </c>
      <c r="E1749" s="31">
        <v>155.4897</v>
      </c>
      <c r="F1749" s="31">
        <v>52.584699999999998</v>
      </c>
      <c r="G1749" s="31">
        <v>204.51419999999999</v>
      </c>
      <c r="H1749" s="31">
        <v>14.858700000000001</v>
      </c>
      <c r="I1749" s="31">
        <v>1589.7840000000001</v>
      </c>
      <c r="J1749" s="31">
        <v>2168.1959999999999</v>
      </c>
      <c r="K1749" s="31">
        <v>1185.048</v>
      </c>
      <c r="L1749" s="31" t="s">
        <v>108</v>
      </c>
      <c r="M1749" s="31" t="s">
        <v>108</v>
      </c>
      <c r="N1749" s="31" t="s">
        <v>108</v>
      </c>
      <c r="O1749" s="31" t="s">
        <v>108</v>
      </c>
      <c r="P1749" s="31" t="s">
        <v>108</v>
      </c>
      <c r="Q1749" s="31" t="s">
        <v>108</v>
      </c>
      <c r="R1749" s="31">
        <v>87</v>
      </c>
      <c r="S1749" s="31" t="s">
        <v>108</v>
      </c>
    </row>
    <row r="1750" spans="1:19" x14ac:dyDescent="0.35">
      <c r="A1750" s="2">
        <v>35318</v>
      </c>
      <c r="B1750" s="31" t="s">
        <v>108</v>
      </c>
      <c r="C1750" s="31">
        <v>352.096</v>
      </c>
      <c r="D1750" s="31" t="s">
        <v>108</v>
      </c>
      <c r="E1750" s="31">
        <v>155.2971</v>
      </c>
      <c r="F1750" s="31">
        <v>52.530299999999997</v>
      </c>
      <c r="G1750" s="31">
        <v>207.9281</v>
      </c>
      <c r="H1750" s="31">
        <v>14.728199999999999</v>
      </c>
      <c r="I1750" s="31">
        <v>1588.867</v>
      </c>
      <c r="J1750" s="31">
        <v>2163.0810000000001</v>
      </c>
      <c r="K1750" s="31">
        <v>1185.048</v>
      </c>
      <c r="L1750" s="31" t="s">
        <v>108</v>
      </c>
      <c r="M1750" s="31" t="s">
        <v>108</v>
      </c>
      <c r="N1750" s="31" t="s">
        <v>108</v>
      </c>
      <c r="O1750" s="31" t="s">
        <v>108</v>
      </c>
      <c r="P1750" s="31" t="s">
        <v>108</v>
      </c>
      <c r="Q1750" s="31" t="s">
        <v>108</v>
      </c>
      <c r="R1750" s="31">
        <v>87.57</v>
      </c>
      <c r="S1750" s="31" t="s">
        <v>108</v>
      </c>
    </row>
    <row r="1751" spans="1:19" x14ac:dyDescent="0.35">
      <c r="A1751" s="2">
        <v>35319</v>
      </c>
      <c r="B1751" s="31" t="s">
        <v>108</v>
      </c>
      <c r="C1751" s="31">
        <v>357.76100000000002</v>
      </c>
      <c r="D1751" s="31" t="s">
        <v>108</v>
      </c>
      <c r="E1751" s="31">
        <v>154.55029999999999</v>
      </c>
      <c r="F1751" s="31">
        <v>52.5032</v>
      </c>
      <c r="G1751" s="31">
        <v>207.4128</v>
      </c>
      <c r="H1751" s="31">
        <v>14.608599999999999</v>
      </c>
      <c r="I1751" s="31">
        <v>1591.095</v>
      </c>
      <c r="J1751" s="31">
        <v>2163.0810000000001</v>
      </c>
      <c r="K1751" s="31">
        <v>1187.8630000000001</v>
      </c>
      <c r="L1751" s="31" t="s">
        <v>108</v>
      </c>
      <c r="M1751" s="31" t="s">
        <v>108</v>
      </c>
      <c r="N1751" s="31" t="s">
        <v>108</v>
      </c>
      <c r="O1751" s="31" t="s">
        <v>108</v>
      </c>
      <c r="P1751" s="31" t="s">
        <v>108</v>
      </c>
      <c r="Q1751" s="31" t="s">
        <v>108</v>
      </c>
      <c r="R1751" s="31">
        <v>87.6</v>
      </c>
      <c r="S1751" s="31" t="s">
        <v>108</v>
      </c>
    </row>
    <row r="1752" spans="1:19" x14ac:dyDescent="0.35">
      <c r="A1752" s="2">
        <v>35320</v>
      </c>
      <c r="B1752" s="31" t="s">
        <v>108</v>
      </c>
      <c r="C1752" s="31">
        <v>358.58499999999998</v>
      </c>
      <c r="D1752" s="31" t="s">
        <v>108</v>
      </c>
      <c r="E1752" s="31">
        <v>149.33539999999999</v>
      </c>
      <c r="F1752" s="31">
        <v>52.394500000000001</v>
      </c>
      <c r="G1752" s="31">
        <v>209.8605</v>
      </c>
      <c r="H1752" s="31">
        <v>14.8261</v>
      </c>
      <c r="I1752" s="31">
        <v>1588.3430000000001</v>
      </c>
      <c r="J1752" s="31">
        <v>2170.114</v>
      </c>
      <c r="K1752" s="31">
        <v>1190.1890000000001</v>
      </c>
      <c r="L1752" s="31" t="s">
        <v>108</v>
      </c>
      <c r="M1752" s="31" t="s">
        <v>108</v>
      </c>
      <c r="N1752" s="31" t="s">
        <v>108</v>
      </c>
      <c r="O1752" s="31" t="s">
        <v>108</v>
      </c>
      <c r="P1752" s="31" t="s">
        <v>108</v>
      </c>
      <c r="Q1752" s="31" t="s">
        <v>108</v>
      </c>
      <c r="R1752" s="31">
        <v>87.72</v>
      </c>
      <c r="S1752" s="31" t="s">
        <v>108</v>
      </c>
    </row>
    <row r="1753" spans="1:19" x14ac:dyDescent="0.35">
      <c r="A1753" s="2">
        <v>35321</v>
      </c>
      <c r="B1753" s="31" t="s">
        <v>108</v>
      </c>
      <c r="C1753" s="31">
        <v>352.47399999999999</v>
      </c>
      <c r="D1753" s="31" t="s">
        <v>108</v>
      </c>
      <c r="E1753" s="31">
        <v>151.08000000000001</v>
      </c>
      <c r="F1753" s="31">
        <v>52.367400000000004</v>
      </c>
      <c r="G1753" s="31">
        <v>206.63980000000001</v>
      </c>
      <c r="H1753" s="31">
        <v>14.8805</v>
      </c>
      <c r="I1753" s="31">
        <v>1587.9490000000001</v>
      </c>
      <c r="J1753" s="31">
        <v>2189.2939999999999</v>
      </c>
      <c r="K1753" s="31">
        <v>1199.49</v>
      </c>
      <c r="L1753" s="31" t="s">
        <v>108</v>
      </c>
      <c r="M1753" s="31" t="s">
        <v>108</v>
      </c>
      <c r="N1753" s="31" t="s">
        <v>108</v>
      </c>
      <c r="O1753" s="31" t="s">
        <v>108</v>
      </c>
      <c r="P1753" s="31" t="s">
        <v>108</v>
      </c>
      <c r="Q1753" s="31" t="s">
        <v>108</v>
      </c>
      <c r="R1753" s="31">
        <v>87.71</v>
      </c>
      <c r="S1753" s="31" t="s">
        <v>108</v>
      </c>
    </row>
    <row r="1754" spans="1:19" x14ac:dyDescent="0.35">
      <c r="A1754" s="2">
        <v>35324</v>
      </c>
      <c r="B1754" s="31" t="s">
        <v>108</v>
      </c>
      <c r="C1754" s="31">
        <v>342.983</v>
      </c>
      <c r="D1754" s="31" t="s">
        <v>108</v>
      </c>
      <c r="E1754" s="31">
        <v>150.59729999999999</v>
      </c>
      <c r="F1754" s="31">
        <v>52.462400000000002</v>
      </c>
      <c r="G1754" s="31">
        <v>204.32089999999999</v>
      </c>
      <c r="H1754" s="31">
        <v>14.967499999999999</v>
      </c>
      <c r="I1754" s="31">
        <v>1587.9490000000001</v>
      </c>
      <c r="J1754" s="31">
        <v>2189.933</v>
      </c>
      <c r="K1754" s="31">
        <v>1199.49</v>
      </c>
      <c r="L1754" s="31" t="s">
        <v>108</v>
      </c>
      <c r="M1754" s="31" t="s">
        <v>108</v>
      </c>
      <c r="N1754" s="31" t="s">
        <v>108</v>
      </c>
      <c r="O1754" s="31" t="s">
        <v>108</v>
      </c>
      <c r="P1754" s="31" t="s">
        <v>108</v>
      </c>
      <c r="Q1754" s="31" t="s">
        <v>108</v>
      </c>
      <c r="R1754" s="31">
        <v>87.51</v>
      </c>
      <c r="S1754" s="31" t="s">
        <v>108</v>
      </c>
    </row>
    <row r="1755" spans="1:19" x14ac:dyDescent="0.35">
      <c r="A1755" s="2">
        <v>35325</v>
      </c>
      <c r="B1755" s="31" t="s">
        <v>108</v>
      </c>
      <c r="C1755" s="31">
        <v>341.714</v>
      </c>
      <c r="D1755" s="31" t="s">
        <v>108</v>
      </c>
      <c r="E1755" s="31">
        <v>150.83860000000001</v>
      </c>
      <c r="F1755" s="31">
        <v>52.435299999999998</v>
      </c>
      <c r="G1755" s="31">
        <v>205.09389999999999</v>
      </c>
      <c r="H1755" s="31">
        <v>14.771699999999999</v>
      </c>
      <c r="I1755" s="31">
        <v>1599.7439999999999</v>
      </c>
      <c r="J1755" s="31">
        <v>2179.7040000000002</v>
      </c>
      <c r="K1755" s="31">
        <v>1201.0809999999999</v>
      </c>
      <c r="L1755" s="31" t="s">
        <v>108</v>
      </c>
      <c r="M1755" s="31" t="s">
        <v>108</v>
      </c>
      <c r="N1755" s="31" t="s">
        <v>108</v>
      </c>
      <c r="O1755" s="31" t="s">
        <v>108</v>
      </c>
      <c r="P1755" s="31" t="s">
        <v>108</v>
      </c>
      <c r="Q1755" s="31" t="s">
        <v>108</v>
      </c>
      <c r="R1755" s="31">
        <v>87.6</v>
      </c>
      <c r="S1755" s="31" t="s">
        <v>108</v>
      </c>
    </row>
    <row r="1756" spans="1:19" x14ac:dyDescent="0.35">
      <c r="A1756" s="2">
        <v>35326</v>
      </c>
      <c r="B1756" s="31" t="s">
        <v>108</v>
      </c>
      <c r="C1756" s="31">
        <v>344.41800000000001</v>
      </c>
      <c r="D1756" s="31" t="s">
        <v>108</v>
      </c>
      <c r="E1756" s="31">
        <v>155.34360000000001</v>
      </c>
      <c r="F1756" s="31">
        <v>52.462400000000002</v>
      </c>
      <c r="G1756" s="31">
        <v>204.57859999999999</v>
      </c>
      <c r="H1756" s="31">
        <v>14.7826</v>
      </c>
      <c r="I1756" s="31">
        <v>1599.7439999999999</v>
      </c>
      <c r="J1756" s="31">
        <v>2177.7860000000001</v>
      </c>
      <c r="K1756" s="31">
        <v>1200.5909999999999</v>
      </c>
      <c r="L1756" s="31" t="s">
        <v>108</v>
      </c>
      <c r="M1756" s="31" t="s">
        <v>108</v>
      </c>
      <c r="N1756" s="31" t="s">
        <v>108</v>
      </c>
      <c r="O1756" s="31" t="s">
        <v>108</v>
      </c>
      <c r="P1756" s="31" t="s">
        <v>108</v>
      </c>
      <c r="Q1756" s="31" t="s">
        <v>108</v>
      </c>
      <c r="R1756" s="31">
        <v>87.36</v>
      </c>
      <c r="S1756" s="31" t="s">
        <v>108</v>
      </c>
    </row>
    <row r="1757" spans="1:19" x14ac:dyDescent="0.35">
      <c r="A1757" s="2">
        <v>35327</v>
      </c>
      <c r="B1757" s="31" t="s">
        <v>108</v>
      </c>
      <c r="C1757" s="31">
        <v>336.47199999999998</v>
      </c>
      <c r="D1757" s="31" t="s">
        <v>108</v>
      </c>
      <c r="E1757" s="31">
        <v>155.9872</v>
      </c>
      <c r="F1757" s="31">
        <v>52.367400000000004</v>
      </c>
      <c r="G1757" s="31">
        <v>203.35470000000001</v>
      </c>
      <c r="H1757" s="31">
        <v>14.728199999999999</v>
      </c>
      <c r="I1757" s="31">
        <v>1601.7090000000001</v>
      </c>
      <c r="J1757" s="31">
        <v>2173.3110000000001</v>
      </c>
      <c r="K1757" s="31">
        <v>1200.1020000000001</v>
      </c>
      <c r="L1757" s="31" t="s">
        <v>108</v>
      </c>
      <c r="M1757" s="31" t="s">
        <v>108</v>
      </c>
      <c r="N1757" s="31" t="s">
        <v>108</v>
      </c>
      <c r="O1757" s="31" t="s">
        <v>108</v>
      </c>
      <c r="P1757" s="31" t="s">
        <v>108</v>
      </c>
      <c r="Q1757" s="31" t="s">
        <v>108</v>
      </c>
      <c r="R1757" s="31">
        <v>87.55</v>
      </c>
      <c r="S1757" s="31" t="s">
        <v>108</v>
      </c>
    </row>
    <row r="1758" spans="1:19" x14ac:dyDescent="0.35">
      <c r="A1758" s="2">
        <v>35328</v>
      </c>
      <c r="B1758" s="31" t="s">
        <v>108</v>
      </c>
      <c r="C1758" s="31">
        <v>335.25799999999998</v>
      </c>
      <c r="D1758" s="31" t="s">
        <v>108</v>
      </c>
      <c r="E1758" s="31">
        <v>152.76929999999999</v>
      </c>
      <c r="F1758" s="31">
        <v>52.136499999999998</v>
      </c>
      <c r="G1758" s="31">
        <v>204.9006</v>
      </c>
      <c r="H1758" s="31">
        <v>14.8696</v>
      </c>
      <c r="I1758" s="31">
        <v>1599.7439999999999</v>
      </c>
      <c r="J1758" s="31">
        <v>2175.2289999999998</v>
      </c>
      <c r="K1758" s="31">
        <v>1202.7940000000001</v>
      </c>
      <c r="L1758" s="31" t="s">
        <v>108</v>
      </c>
      <c r="M1758" s="31" t="s">
        <v>108</v>
      </c>
      <c r="N1758" s="31" t="s">
        <v>108</v>
      </c>
      <c r="O1758" s="31" t="s">
        <v>108</v>
      </c>
      <c r="P1758" s="31" t="s">
        <v>108</v>
      </c>
      <c r="Q1758" s="31" t="s">
        <v>108</v>
      </c>
      <c r="R1758" s="31">
        <v>87.57</v>
      </c>
      <c r="S1758" s="31" t="s">
        <v>108</v>
      </c>
    </row>
    <row r="1759" spans="1:19" x14ac:dyDescent="0.35">
      <c r="A1759" s="2">
        <v>35331</v>
      </c>
      <c r="B1759" s="31" t="s">
        <v>108</v>
      </c>
      <c r="C1759" s="31">
        <v>331.12</v>
      </c>
      <c r="D1759" s="31" t="s">
        <v>108</v>
      </c>
      <c r="E1759" s="31">
        <v>151.8844</v>
      </c>
      <c r="F1759" s="31">
        <v>52.2044</v>
      </c>
      <c r="G1759" s="31">
        <v>205.80240000000001</v>
      </c>
      <c r="H1759" s="31">
        <v>14.7826</v>
      </c>
      <c r="I1759" s="31">
        <v>1599.7439999999999</v>
      </c>
      <c r="J1759" s="31">
        <v>2179.0650000000001</v>
      </c>
      <c r="K1759" s="31">
        <v>1197.8989999999999</v>
      </c>
      <c r="L1759" s="31" t="s">
        <v>108</v>
      </c>
      <c r="M1759" s="31" t="s">
        <v>108</v>
      </c>
      <c r="N1759" s="31" t="s">
        <v>108</v>
      </c>
      <c r="O1759" s="31" t="s">
        <v>108</v>
      </c>
      <c r="P1759" s="31" t="s">
        <v>108</v>
      </c>
      <c r="Q1759" s="31" t="s">
        <v>108</v>
      </c>
      <c r="R1759" s="31">
        <v>87.43</v>
      </c>
      <c r="S1759" s="31" t="s">
        <v>108</v>
      </c>
    </row>
    <row r="1760" spans="1:19" x14ac:dyDescent="0.35">
      <c r="A1760" s="2">
        <v>35332</v>
      </c>
      <c r="B1760" s="31" t="s">
        <v>108</v>
      </c>
      <c r="C1760" s="31">
        <v>345.411</v>
      </c>
      <c r="D1760" s="31" t="s">
        <v>108</v>
      </c>
      <c r="E1760" s="31">
        <v>154.65979999999999</v>
      </c>
      <c r="F1760" s="31">
        <v>52.380899999999997</v>
      </c>
      <c r="G1760" s="31">
        <v>203.87</v>
      </c>
      <c r="H1760" s="31">
        <v>14.858700000000001</v>
      </c>
      <c r="I1760" s="31">
        <v>1599.875</v>
      </c>
      <c r="J1760" s="31">
        <v>2187.3760000000002</v>
      </c>
      <c r="K1760" s="31">
        <v>1202.06</v>
      </c>
      <c r="L1760" s="31" t="s">
        <v>108</v>
      </c>
      <c r="M1760" s="31" t="s">
        <v>108</v>
      </c>
      <c r="N1760" s="31" t="s">
        <v>108</v>
      </c>
      <c r="O1760" s="31" t="s">
        <v>108</v>
      </c>
      <c r="P1760" s="31" t="s">
        <v>108</v>
      </c>
      <c r="Q1760" s="31" t="s">
        <v>108</v>
      </c>
      <c r="R1760" s="31">
        <v>87.3</v>
      </c>
      <c r="S1760" s="31" t="s">
        <v>108</v>
      </c>
    </row>
    <row r="1761" spans="1:19" x14ac:dyDescent="0.35">
      <c r="A1761" s="2">
        <v>35333</v>
      </c>
      <c r="B1761" s="31" t="s">
        <v>108</v>
      </c>
      <c r="C1761" s="31">
        <v>347.12200000000001</v>
      </c>
      <c r="D1761" s="31" t="s">
        <v>108</v>
      </c>
      <c r="E1761" s="31">
        <v>154.78049999999999</v>
      </c>
      <c r="F1761" s="31">
        <v>52.326599999999999</v>
      </c>
      <c r="G1761" s="31">
        <v>205.02950000000001</v>
      </c>
      <c r="H1761" s="31">
        <v>15.1089</v>
      </c>
      <c r="I1761" s="31">
        <v>1602.1020000000001</v>
      </c>
      <c r="J1761" s="31">
        <v>2195.6869999999999</v>
      </c>
      <c r="K1761" s="31">
        <v>1207.8119999999999</v>
      </c>
      <c r="L1761" s="31" t="s">
        <v>108</v>
      </c>
      <c r="M1761" s="31" t="s">
        <v>108</v>
      </c>
      <c r="N1761" s="31" t="s">
        <v>108</v>
      </c>
      <c r="O1761" s="31" t="s">
        <v>108</v>
      </c>
      <c r="P1761" s="31" t="s">
        <v>108</v>
      </c>
      <c r="Q1761" s="31" t="s">
        <v>108</v>
      </c>
      <c r="R1761" s="31">
        <v>87.56</v>
      </c>
      <c r="S1761" s="31" t="s">
        <v>108</v>
      </c>
    </row>
    <row r="1762" spans="1:19" x14ac:dyDescent="0.35">
      <c r="A1762" s="2">
        <v>35334</v>
      </c>
      <c r="B1762" s="31" t="s">
        <v>108</v>
      </c>
      <c r="C1762" s="31">
        <v>345.85300000000001</v>
      </c>
      <c r="D1762" s="31" t="s">
        <v>108</v>
      </c>
      <c r="E1762" s="31">
        <v>156.79169999999999</v>
      </c>
      <c r="F1762" s="31">
        <v>52.095799999999997</v>
      </c>
      <c r="G1762" s="31">
        <v>203.74119999999999</v>
      </c>
      <c r="H1762" s="31">
        <v>14.9893</v>
      </c>
      <c r="I1762" s="31">
        <v>1597.778</v>
      </c>
      <c r="J1762" s="31">
        <v>2202.08</v>
      </c>
      <c r="K1762" s="31">
        <v>1210.3820000000001</v>
      </c>
      <c r="L1762" s="31" t="s">
        <v>108</v>
      </c>
      <c r="M1762" s="31" t="s">
        <v>108</v>
      </c>
      <c r="N1762" s="31" t="s">
        <v>108</v>
      </c>
      <c r="O1762" s="31" t="s">
        <v>108</v>
      </c>
      <c r="P1762" s="31" t="s">
        <v>108</v>
      </c>
      <c r="Q1762" s="31" t="s">
        <v>108</v>
      </c>
      <c r="R1762" s="31">
        <v>87.82</v>
      </c>
      <c r="S1762" s="31" t="s">
        <v>108</v>
      </c>
    </row>
    <row r="1763" spans="1:19" x14ac:dyDescent="0.35">
      <c r="A1763" s="2">
        <v>35335</v>
      </c>
      <c r="B1763" s="31" t="s">
        <v>108</v>
      </c>
      <c r="C1763" s="31">
        <v>352.529</v>
      </c>
      <c r="D1763" s="31" t="s">
        <v>108</v>
      </c>
      <c r="E1763" s="31">
        <v>157.91800000000001</v>
      </c>
      <c r="F1763" s="31">
        <v>51.987099999999998</v>
      </c>
      <c r="G1763" s="31">
        <v>201.80879999999999</v>
      </c>
      <c r="H1763" s="31">
        <v>15.054500000000001</v>
      </c>
      <c r="I1763" s="31">
        <v>1591.2260000000001</v>
      </c>
      <c r="J1763" s="31">
        <v>2198.2440000000001</v>
      </c>
      <c r="K1763" s="31">
        <v>1208.913</v>
      </c>
      <c r="L1763" s="31" t="s">
        <v>108</v>
      </c>
      <c r="M1763" s="31" t="s">
        <v>108</v>
      </c>
      <c r="N1763" s="31" t="s">
        <v>108</v>
      </c>
      <c r="O1763" s="31" t="s">
        <v>108</v>
      </c>
      <c r="P1763" s="31" t="s">
        <v>108</v>
      </c>
      <c r="Q1763" s="31" t="s">
        <v>108</v>
      </c>
      <c r="R1763" s="31">
        <v>87.82</v>
      </c>
      <c r="S1763" s="31" t="s">
        <v>108</v>
      </c>
    </row>
    <row r="1764" spans="1:19" x14ac:dyDescent="0.35">
      <c r="A1764" s="2">
        <v>35338</v>
      </c>
      <c r="B1764" s="31" t="s">
        <v>108</v>
      </c>
      <c r="C1764" s="31">
        <v>343.53500000000003</v>
      </c>
      <c r="D1764" s="31" t="s">
        <v>108</v>
      </c>
      <c r="E1764" s="31">
        <v>155.58500000000001</v>
      </c>
      <c r="F1764" s="31">
        <v>51.674700000000001</v>
      </c>
      <c r="G1764" s="31">
        <v>195.303</v>
      </c>
      <c r="H1764" s="31">
        <v>14.978400000000001</v>
      </c>
      <c r="I1764" s="31">
        <v>1601.0540000000001</v>
      </c>
      <c r="J1764" s="31">
        <v>2194.4079999999999</v>
      </c>
      <c r="K1764" s="31">
        <v>1207.2</v>
      </c>
      <c r="L1764" s="31" t="s">
        <v>108</v>
      </c>
      <c r="M1764" s="31" t="s">
        <v>108</v>
      </c>
      <c r="N1764" s="31" t="s">
        <v>108</v>
      </c>
      <c r="O1764" s="31" t="s">
        <v>108</v>
      </c>
      <c r="P1764" s="31" t="s">
        <v>108</v>
      </c>
      <c r="Q1764" s="31" t="s">
        <v>108</v>
      </c>
      <c r="R1764" s="31">
        <v>87.94</v>
      </c>
      <c r="S1764" s="31" t="s">
        <v>108</v>
      </c>
    </row>
    <row r="1765" spans="1:19" x14ac:dyDescent="0.35">
      <c r="A1765" s="2">
        <v>35339</v>
      </c>
      <c r="B1765" s="31" t="s">
        <v>108</v>
      </c>
      <c r="C1765" s="31">
        <v>346.625</v>
      </c>
      <c r="D1765" s="31" t="s">
        <v>108</v>
      </c>
      <c r="E1765" s="31">
        <v>152.44759999999999</v>
      </c>
      <c r="F1765" s="31">
        <v>51.742600000000003</v>
      </c>
      <c r="G1765" s="31">
        <v>193.04849999999999</v>
      </c>
      <c r="H1765" s="31">
        <v>14.7935</v>
      </c>
      <c r="I1765" s="31">
        <v>1600.3989999999999</v>
      </c>
      <c r="J1765" s="31">
        <v>2203.3589999999999</v>
      </c>
      <c r="K1765" s="31">
        <v>1212.462</v>
      </c>
      <c r="L1765" s="31" t="s">
        <v>108</v>
      </c>
      <c r="M1765" s="31" t="s">
        <v>108</v>
      </c>
      <c r="N1765" s="31" t="s">
        <v>108</v>
      </c>
      <c r="O1765" s="31" t="s">
        <v>108</v>
      </c>
      <c r="P1765" s="31" t="s">
        <v>108</v>
      </c>
      <c r="Q1765" s="31" t="s">
        <v>108</v>
      </c>
      <c r="R1765" s="31">
        <v>87.94</v>
      </c>
      <c r="S1765" s="31" t="s">
        <v>108</v>
      </c>
    </row>
    <row r="1766" spans="1:19" x14ac:dyDescent="0.35">
      <c r="A1766" s="2">
        <v>35340</v>
      </c>
      <c r="B1766" s="31" t="s">
        <v>108</v>
      </c>
      <c r="C1766" s="31">
        <v>344.41800000000001</v>
      </c>
      <c r="D1766" s="31" t="s">
        <v>108</v>
      </c>
      <c r="E1766" s="31">
        <v>154.70009999999999</v>
      </c>
      <c r="F1766" s="31">
        <v>51.919199999999996</v>
      </c>
      <c r="G1766" s="31">
        <v>191.18049999999999</v>
      </c>
      <c r="H1766" s="31">
        <v>14.7608</v>
      </c>
      <c r="I1766" s="31">
        <v>1600.3989999999999</v>
      </c>
      <c r="J1766" s="31">
        <v>2208.4740000000002</v>
      </c>
      <c r="K1766" s="31">
        <v>1215.155</v>
      </c>
      <c r="L1766" s="31" t="s">
        <v>108</v>
      </c>
      <c r="M1766" s="31" t="s">
        <v>108</v>
      </c>
      <c r="N1766" s="31" t="s">
        <v>108</v>
      </c>
      <c r="O1766" s="31" t="s">
        <v>108</v>
      </c>
      <c r="P1766" s="31" t="s">
        <v>108</v>
      </c>
      <c r="Q1766" s="31" t="s">
        <v>108</v>
      </c>
      <c r="R1766" s="31">
        <v>88.17</v>
      </c>
      <c r="S1766" s="31" t="s">
        <v>108</v>
      </c>
    </row>
    <row r="1767" spans="1:19" x14ac:dyDescent="0.35">
      <c r="A1767" s="2">
        <v>35341</v>
      </c>
      <c r="B1767" s="31" t="s">
        <v>108</v>
      </c>
      <c r="C1767" s="31">
        <v>351.37</v>
      </c>
      <c r="D1767" s="31" t="s">
        <v>108</v>
      </c>
      <c r="E1767" s="31">
        <v>153.01070000000001</v>
      </c>
      <c r="F1767" s="31">
        <v>51.973500000000001</v>
      </c>
      <c r="G1767" s="31">
        <v>190.02099999999999</v>
      </c>
      <c r="H1767" s="31">
        <v>14.5977</v>
      </c>
      <c r="I1767" s="31">
        <v>1605.3789999999999</v>
      </c>
      <c r="J1767" s="31">
        <v>2208.4740000000002</v>
      </c>
      <c r="K1767" s="31">
        <v>1215.155</v>
      </c>
      <c r="L1767" s="31" t="s">
        <v>108</v>
      </c>
      <c r="M1767" s="31" t="s">
        <v>108</v>
      </c>
      <c r="N1767" s="31" t="s">
        <v>108</v>
      </c>
      <c r="O1767" s="31" t="s">
        <v>108</v>
      </c>
      <c r="P1767" s="31" t="s">
        <v>108</v>
      </c>
      <c r="Q1767" s="31" t="s">
        <v>108</v>
      </c>
      <c r="R1767" s="31">
        <v>88.06</v>
      </c>
      <c r="S1767" s="31" t="s">
        <v>108</v>
      </c>
    </row>
    <row r="1768" spans="1:19" x14ac:dyDescent="0.35">
      <c r="A1768" s="2">
        <v>35342</v>
      </c>
      <c r="B1768" s="31" t="s">
        <v>108</v>
      </c>
      <c r="C1768" s="31">
        <v>351.09399999999999</v>
      </c>
      <c r="D1768" s="31" t="s">
        <v>108</v>
      </c>
      <c r="E1768" s="31">
        <v>154.41849999999999</v>
      </c>
      <c r="F1768" s="31">
        <v>51.959899999999998</v>
      </c>
      <c r="G1768" s="31">
        <v>187.38</v>
      </c>
      <c r="H1768" s="31">
        <v>14.695600000000001</v>
      </c>
      <c r="I1768" s="31">
        <v>1609.31</v>
      </c>
      <c r="J1768" s="31">
        <v>2225.7350000000001</v>
      </c>
      <c r="K1768" s="31">
        <v>1221.029</v>
      </c>
      <c r="L1768" s="31" t="s">
        <v>108</v>
      </c>
      <c r="M1768" s="31" t="s">
        <v>108</v>
      </c>
      <c r="N1768" s="31" t="s">
        <v>108</v>
      </c>
      <c r="O1768" s="31" t="s">
        <v>108</v>
      </c>
      <c r="P1768" s="31" t="s">
        <v>108</v>
      </c>
      <c r="Q1768" s="31" t="s">
        <v>108</v>
      </c>
      <c r="R1768" s="31">
        <v>88.12</v>
      </c>
      <c r="S1768" s="31" t="s">
        <v>108</v>
      </c>
    </row>
    <row r="1769" spans="1:19" x14ac:dyDescent="0.35">
      <c r="A1769" s="2">
        <v>35345</v>
      </c>
      <c r="B1769" s="31" t="s">
        <v>108</v>
      </c>
      <c r="C1769" s="31">
        <v>366.048</v>
      </c>
      <c r="D1769" s="31" t="s">
        <v>108</v>
      </c>
      <c r="E1769" s="31">
        <v>153.9358</v>
      </c>
      <c r="F1769" s="31">
        <v>51.959899999999998</v>
      </c>
      <c r="G1769" s="31">
        <v>189.18360000000001</v>
      </c>
      <c r="H1769" s="31">
        <v>14.8696</v>
      </c>
      <c r="I1769" s="31">
        <v>1612.193</v>
      </c>
      <c r="J1769" s="31">
        <v>2219.3420000000001</v>
      </c>
      <c r="K1769" s="31">
        <v>1215.0319999999999</v>
      </c>
      <c r="L1769" s="31" t="s">
        <v>108</v>
      </c>
      <c r="M1769" s="31" t="s">
        <v>108</v>
      </c>
      <c r="N1769" s="31" t="s">
        <v>108</v>
      </c>
      <c r="O1769" s="31" t="s">
        <v>108</v>
      </c>
      <c r="P1769" s="31" t="s">
        <v>108</v>
      </c>
      <c r="Q1769" s="31" t="s">
        <v>108</v>
      </c>
      <c r="R1769" s="31">
        <v>87.97</v>
      </c>
      <c r="S1769" s="31" t="s">
        <v>108</v>
      </c>
    </row>
    <row r="1770" spans="1:19" x14ac:dyDescent="0.35">
      <c r="A1770" s="2">
        <v>35346</v>
      </c>
      <c r="B1770" s="31" t="s">
        <v>108</v>
      </c>
      <c r="C1770" s="31">
        <v>367.52</v>
      </c>
      <c r="D1770" s="31" t="s">
        <v>108</v>
      </c>
      <c r="E1770" s="31">
        <v>158.00710000000001</v>
      </c>
      <c r="F1770" s="31">
        <v>52.068600000000004</v>
      </c>
      <c r="G1770" s="31">
        <v>189.7364</v>
      </c>
      <c r="H1770" s="31">
        <v>14.8696</v>
      </c>
      <c r="I1770" s="31">
        <v>1613.5029999999999</v>
      </c>
      <c r="J1770" s="31">
        <v>2218.0639999999999</v>
      </c>
      <c r="K1770" s="31">
        <v>1218.337</v>
      </c>
      <c r="L1770" s="31" t="s">
        <v>108</v>
      </c>
      <c r="M1770" s="31" t="s">
        <v>108</v>
      </c>
      <c r="N1770" s="31" t="s">
        <v>108</v>
      </c>
      <c r="O1770" s="31" t="s">
        <v>108</v>
      </c>
      <c r="P1770" s="31" t="s">
        <v>108</v>
      </c>
      <c r="Q1770" s="31" t="s">
        <v>108</v>
      </c>
      <c r="R1770" s="31">
        <v>87.89</v>
      </c>
      <c r="S1770" s="31" t="s">
        <v>108</v>
      </c>
    </row>
    <row r="1771" spans="1:19" x14ac:dyDescent="0.35">
      <c r="A1771" s="2">
        <v>35347</v>
      </c>
      <c r="B1771" s="31" t="s">
        <v>108</v>
      </c>
      <c r="C1771" s="31">
        <v>362.96</v>
      </c>
      <c r="D1771" s="31" t="s">
        <v>108</v>
      </c>
      <c r="E1771" s="31">
        <v>156.17150000000001</v>
      </c>
      <c r="F1771" s="31">
        <v>52.0822</v>
      </c>
      <c r="G1771" s="31">
        <v>190.15969999999999</v>
      </c>
      <c r="H1771" s="31">
        <v>15.0654</v>
      </c>
      <c r="I1771" s="31">
        <v>1615.076</v>
      </c>
      <c r="J1771" s="31">
        <v>2212.9490000000001</v>
      </c>
      <c r="K1771" s="31">
        <v>1220.54</v>
      </c>
      <c r="L1771" s="31" t="s">
        <v>108</v>
      </c>
      <c r="M1771" s="31" t="s">
        <v>108</v>
      </c>
      <c r="N1771" s="31" t="s">
        <v>108</v>
      </c>
      <c r="O1771" s="31" t="s">
        <v>108</v>
      </c>
      <c r="P1771" s="31" t="s">
        <v>108</v>
      </c>
      <c r="Q1771" s="31" t="s">
        <v>108</v>
      </c>
      <c r="R1771" s="31">
        <v>87.97</v>
      </c>
      <c r="S1771" s="31" t="s">
        <v>108</v>
      </c>
    </row>
    <row r="1772" spans="1:19" x14ac:dyDescent="0.35">
      <c r="A1772" s="2">
        <v>35348</v>
      </c>
      <c r="B1772" s="31" t="s">
        <v>108</v>
      </c>
      <c r="C1772" s="31">
        <v>351.62900000000002</v>
      </c>
      <c r="D1772" s="31" t="s">
        <v>108</v>
      </c>
      <c r="E1772" s="31">
        <v>158.81299999999999</v>
      </c>
      <c r="F1772" s="31">
        <v>52.218000000000004</v>
      </c>
      <c r="G1772" s="31">
        <v>188.0343</v>
      </c>
      <c r="H1772" s="31">
        <v>15.250299999999999</v>
      </c>
      <c r="I1772" s="31">
        <v>1615.076</v>
      </c>
      <c r="J1772" s="31">
        <v>2205.9160000000002</v>
      </c>
      <c r="K1772" s="31">
        <v>1217.1130000000001</v>
      </c>
      <c r="L1772" s="31" t="s">
        <v>108</v>
      </c>
      <c r="M1772" s="31" t="s">
        <v>108</v>
      </c>
      <c r="N1772" s="31" t="s">
        <v>108</v>
      </c>
      <c r="O1772" s="31" t="s">
        <v>108</v>
      </c>
      <c r="P1772" s="31" t="s">
        <v>108</v>
      </c>
      <c r="Q1772" s="31" t="s">
        <v>108</v>
      </c>
      <c r="R1772" s="31">
        <v>87.87</v>
      </c>
      <c r="S1772" s="31" t="s">
        <v>108</v>
      </c>
    </row>
    <row r="1773" spans="1:19" x14ac:dyDescent="0.35">
      <c r="A1773" s="2">
        <v>35349</v>
      </c>
      <c r="B1773" s="31" t="s">
        <v>108</v>
      </c>
      <c r="C1773" s="31">
        <v>361.06</v>
      </c>
      <c r="D1773" s="31" t="s">
        <v>108</v>
      </c>
      <c r="E1773" s="31">
        <v>158.79689999999999</v>
      </c>
      <c r="F1773" s="31">
        <v>52.068600000000004</v>
      </c>
      <c r="G1773" s="31">
        <v>180.36619999999999</v>
      </c>
      <c r="H1773" s="31">
        <v>15.196</v>
      </c>
      <c r="I1773" s="31">
        <v>1615.8620000000001</v>
      </c>
      <c r="J1773" s="31">
        <v>2213.5880000000002</v>
      </c>
      <c r="K1773" s="31">
        <v>1215.5219999999999</v>
      </c>
      <c r="L1773" s="31" t="s">
        <v>108</v>
      </c>
      <c r="M1773" s="31" t="s">
        <v>108</v>
      </c>
      <c r="N1773" s="31" t="s">
        <v>108</v>
      </c>
      <c r="O1773" s="31" t="s">
        <v>108</v>
      </c>
      <c r="P1773" s="31" t="s">
        <v>108</v>
      </c>
      <c r="Q1773" s="31" t="s">
        <v>108</v>
      </c>
      <c r="R1773" s="31">
        <v>87.95</v>
      </c>
      <c r="S1773" s="31" t="s">
        <v>108</v>
      </c>
    </row>
    <row r="1774" spans="1:19" x14ac:dyDescent="0.35">
      <c r="A1774" s="2">
        <v>35352</v>
      </c>
      <c r="B1774" s="31" t="s">
        <v>108</v>
      </c>
      <c r="C1774" s="31">
        <v>372.375</v>
      </c>
      <c r="D1774" s="31" t="s">
        <v>108</v>
      </c>
      <c r="E1774" s="31">
        <v>156.62049999999999</v>
      </c>
      <c r="F1774" s="31">
        <v>52.122900000000001</v>
      </c>
      <c r="G1774" s="31">
        <v>177.1584</v>
      </c>
      <c r="H1774" s="31">
        <v>15.0002</v>
      </c>
      <c r="I1774" s="31">
        <v>1609.5719999999999</v>
      </c>
      <c r="J1774" s="31">
        <v>2213.5880000000002</v>
      </c>
      <c r="K1774" s="31">
        <v>1215.5219999999999</v>
      </c>
      <c r="L1774" s="31" t="s">
        <v>108</v>
      </c>
      <c r="M1774" s="31" t="s">
        <v>108</v>
      </c>
      <c r="N1774" s="31" t="s">
        <v>108</v>
      </c>
      <c r="O1774" s="31" t="s">
        <v>108</v>
      </c>
      <c r="P1774" s="31" t="s">
        <v>108</v>
      </c>
      <c r="Q1774" s="31" t="s">
        <v>108</v>
      </c>
      <c r="R1774" s="31">
        <v>87.87</v>
      </c>
      <c r="S1774" s="31" t="s">
        <v>108</v>
      </c>
    </row>
    <row r="1775" spans="1:19" x14ac:dyDescent="0.35">
      <c r="A1775" s="2">
        <v>35353</v>
      </c>
      <c r="B1775" s="31" t="s">
        <v>108</v>
      </c>
      <c r="C1775" s="31">
        <v>368.58499999999998</v>
      </c>
      <c r="D1775" s="31" t="s">
        <v>108</v>
      </c>
      <c r="E1775" s="31">
        <v>157.66839999999999</v>
      </c>
      <c r="F1775" s="31">
        <v>52.055</v>
      </c>
      <c r="G1775" s="31">
        <v>178.24289999999999</v>
      </c>
      <c r="H1775" s="31">
        <v>15.1851</v>
      </c>
      <c r="I1775" s="31">
        <v>1610.8820000000001</v>
      </c>
      <c r="J1775" s="31">
        <v>2213.5880000000002</v>
      </c>
      <c r="K1775" s="31">
        <v>1218.5809999999999</v>
      </c>
      <c r="L1775" s="31" t="s">
        <v>108</v>
      </c>
      <c r="M1775" s="31" t="s">
        <v>108</v>
      </c>
      <c r="N1775" s="31" t="s">
        <v>108</v>
      </c>
      <c r="O1775" s="31" t="s">
        <v>108</v>
      </c>
      <c r="P1775" s="31" t="s">
        <v>108</v>
      </c>
      <c r="Q1775" s="31" t="s">
        <v>108</v>
      </c>
      <c r="R1775" s="31">
        <v>88.32</v>
      </c>
      <c r="S1775" s="31" t="s">
        <v>108</v>
      </c>
    </row>
    <row r="1776" spans="1:19" x14ac:dyDescent="0.35">
      <c r="A1776" s="2">
        <v>35354</v>
      </c>
      <c r="B1776" s="31" t="s">
        <v>108</v>
      </c>
      <c r="C1776" s="31">
        <v>360.89299999999997</v>
      </c>
      <c r="D1776" s="31" t="s">
        <v>108</v>
      </c>
      <c r="E1776" s="31">
        <v>155.33080000000001</v>
      </c>
      <c r="F1776" s="31">
        <v>52.014299999999999</v>
      </c>
      <c r="G1776" s="31">
        <v>177.7963</v>
      </c>
      <c r="H1776" s="31">
        <v>15.250299999999999</v>
      </c>
      <c r="I1776" s="31">
        <v>1606.558</v>
      </c>
      <c r="J1776" s="31">
        <v>2212.9490000000001</v>
      </c>
      <c r="K1776" s="31">
        <v>1213.6859999999999</v>
      </c>
      <c r="L1776" s="31" t="s">
        <v>108</v>
      </c>
      <c r="M1776" s="31" t="s">
        <v>108</v>
      </c>
      <c r="N1776" s="31" t="s">
        <v>108</v>
      </c>
      <c r="O1776" s="31" t="s">
        <v>108</v>
      </c>
      <c r="P1776" s="31" t="s">
        <v>108</v>
      </c>
      <c r="Q1776" s="31" t="s">
        <v>108</v>
      </c>
      <c r="R1776" s="31">
        <v>88.35</v>
      </c>
      <c r="S1776" s="31" t="s">
        <v>108</v>
      </c>
    </row>
    <row r="1777" spans="1:19" x14ac:dyDescent="0.35">
      <c r="A1777" s="2">
        <v>35355</v>
      </c>
      <c r="B1777" s="31" t="s">
        <v>108</v>
      </c>
      <c r="C1777" s="31">
        <v>366.46699999999998</v>
      </c>
      <c r="D1777" s="31" t="s">
        <v>108</v>
      </c>
      <c r="E1777" s="31">
        <v>156.66079999999999</v>
      </c>
      <c r="F1777" s="31">
        <v>51.959899999999998</v>
      </c>
      <c r="G1777" s="31">
        <v>176.96700000000001</v>
      </c>
      <c r="H1777" s="31">
        <v>15.3591</v>
      </c>
      <c r="I1777" s="31">
        <v>1608.13</v>
      </c>
      <c r="J1777" s="31">
        <v>2221.2600000000002</v>
      </c>
      <c r="K1777" s="31">
        <v>1214.42</v>
      </c>
      <c r="L1777" s="31" t="s">
        <v>108</v>
      </c>
      <c r="M1777" s="31" t="s">
        <v>108</v>
      </c>
      <c r="N1777" s="31" t="s">
        <v>108</v>
      </c>
      <c r="O1777" s="31" t="s">
        <v>108</v>
      </c>
      <c r="P1777" s="31" t="s">
        <v>108</v>
      </c>
      <c r="Q1777" s="31" t="s">
        <v>108</v>
      </c>
      <c r="R1777" s="31">
        <v>88.47</v>
      </c>
      <c r="S1777" s="31" t="s">
        <v>108</v>
      </c>
    </row>
    <row r="1778" spans="1:19" x14ac:dyDescent="0.35">
      <c r="A1778" s="2">
        <v>35356</v>
      </c>
      <c r="B1778" s="31" t="s">
        <v>108</v>
      </c>
      <c r="C1778" s="31">
        <v>373.99099999999999</v>
      </c>
      <c r="D1778" s="31" t="s">
        <v>108</v>
      </c>
      <c r="E1778" s="31">
        <v>158.8775</v>
      </c>
      <c r="F1778" s="31">
        <v>51.892000000000003</v>
      </c>
      <c r="G1778" s="31">
        <v>175.11689999999999</v>
      </c>
      <c r="H1778" s="31">
        <v>15.1089</v>
      </c>
      <c r="I1778" s="31">
        <v>1609.441</v>
      </c>
      <c r="J1778" s="31">
        <v>2222.5390000000002</v>
      </c>
      <c r="K1778" s="31">
        <v>1219.0709999999999</v>
      </c>
      <c r="L1778" s="31" t="s">
        <v>108</v>
      </c>
      <c r="M1778" s="31" t="s">
        <v>108</v>
      </c>
      <c r="N1778" s="31" t="s">
        <v>108</v>
      </c>
      <c r="O1778" s="31" t="s">
        <v>108</v>
      </c>
      <c r="P1778" s="31" t="s">
        <v>108</v>
      </c>
      <c r="Q1778" s="31" t="s">
        <v>108</v>
      </c>
      <c r="R1778" s="31">
        <v>88.38</v>
      </c>
      <c r="S1778" s="31" t="s">
        <v>108</v>
      </c>
    </row>
    <row r="1779" spans="1:19" x14ac:dyDescent="0.35">
      <c r="A1779" s="2">
        <v>35359</v>
      </c>
      <c r="B1779" s="31" t="s">
        <v>108</v>
      </c>
      <c r="C1779" s="31">
        <v>374.548</v>
      </c>
      <c r="D1779" s="31" t="s">
        <v>108</v>
      </c>
      <c r="E1779" s="31">
        <v>160.006</v>
      </c>
      <c r="F1779" s="31">
        <v>52.136499999999998</v>
      </c>
      <c r="G1779" s="31">
        <v>174.6703</v>
      </c>
      <c r="H1779" s="31">
        <v>15.043699999999999</v>
      </c>
      <c r="I1779" s="31">
        <v>1619.1379999999999</v>
      </c>
      <c r="J1779" s="31">
        <v>2219.3420000000001</v>
      </c>
      <c r="K1779" s="31">
        <v>1218.9490000000001</v>
      </c>
      <c r="L1779" s="31" t="s">
        <v>108</v>
      </c>
      <c r="M1779" s="31" t="s">
        <v>108</v>
      </c>
      <c r="N1779" s="31" t="s">
        <v>108</v>
      </c>
      <c r="O1779" s="31" t="s">
        <v>108</v>
      </c>
      <c r="P1779" s="31" t="s">
        <v>108</v>
      </c>
      <c r="Q1779" s="31" t="s">
        <v>108</v>
      </c>
      <c r="R1779" s="31">
        <v>88.13</v>
      </c>
      <c r="S1779" s="31" t="s">
        <v>108</v>
      </c>
    </row>
    <row r="1780" spans="1:19" x14ac:dyDescent="0.35">
      <c r="A1780" s="2">
        <v>35360</v>
      </c>
      <c r="B1780" s="31" t="s">
        <v>108</v>
      </c>
      <c r="C1780" s="31">
        <v>378.39400000000001</v>
      </c>
      <c r="D1780" s="31" t="s">
        <v>108</v>
      </c>
      <c r="E1780" s="31">
        <v>160.65090000000001</v>
      </c>
      <c r="F1780" s="31">
        <v>52.435299999999998</v>
      </c>
      <c r="G1780" s="31">
        <v>176.07380000000001</v>
      </c>
      <c r="H1780" s="31">
        <v>15.054600000000001</v>
      </c>
      <c r="I1780" s="31">
        <v>1623.3320000000001</v>
      </c>
      <c r="J1780" s="31">
        <v>2214.8670000000002</v>
      </c>
      <c r="K1780" s="31">
        <v>1221.6410000000001</v>
      </c>
      <c r="L1780" s="31" t="s">
        <v>108</v>
      </c>
      <c r="M1780" s="31" t="s">
        <v>108</v>
      </c>
      <c r="N1780" s="31" t="s">
        <v>108</v>
      </c>
      <c r="O1780" s="31" t="s">
        <v>108</v>
      </c>
      <c r="P1780" s="31" t="s">
        <v>108</v>
      </c>
      <c r="Q1780" s="31" t="s">
        <v>108</v>
      </c>
      <c r="R1780" s="31">
        <v>87.65</v>
      </c>
      <c r="S1780" s="31" t="s">
        <v>108</v>
      </c>
    </row>
    <row r="1781" spans="1:19" x14ac:dyDescent="0.35">
      <c r="A1781" s="2">
        <v>35361</v>
      </c>
      <c r="B1781" s="31" t="s">
        <v>108</v>
      </c>
      <c r="C1781" s="31">
        <v>371.92899999999997</v>
      </c>
      <c r="D1781" s="31" t="s">
        <v>108</v>
      </c>
      <c r="E1781" s="31">
        <v>161.86000000000001</v>
      </c>
      <c r="F1781" s="31">
        <v>52.408099999999997</v>
      </c>
      <c r="G1781" s="31">
        <v>178.75319999999999</v>
      </c>
      <c r="H1781" s="31">
        <v>15.043699999999999</v>
      </c>
      <c r="I1781" s="31">
        <v>1624.6420000000001</v>
      </c>
      <c r="J1781" s="31">
        <v>2216.1460000000002</v>
      </c>
      <c r="K1781" s="31">
        <v>1217.6020000000001</v>
      </c>
      <c r="L1781" s="31" t="s">
        <v>108</v>
      </c>
      <c r="M1781" s="31" t="s">
        <v>108</v>
      </c>
      <c r="N1781" s="31" t="s">
        <v>108</v>
      </c>
      <c r="O1781" s="31" t="s">
        <v>108</v>
      </c>
      <c r="P1781" s="31" t="s">
        <v>108</v>
      </c>
      <c r="Q1781" s="31" t="s">
        <v>108</v>
      </c>
      <c r="R1781" s="31">
        <v>87.67</v>
      </c>
      <c r="S1781" s="31" t="s">
        <v>108</v>
      </c>
    </row>
    <row r="1782" spans="1:19" x14ac:dyDescent="0.35">
      <c r="A1782" s="2">
        <v>35362</v>
      </c>
      <c r="B1782" s="31" t="s">
        <v>108</v>
      </c>
      <c r="C1782" s="31">
        <v>372.59800000000001</v>
      </c>
      <c r="D1782" s="31" t="s">
        <v>108</v>
      </c>
      <c r="E1782" s="31">
        <v>163.3109</v>
      </c>
      <c r="F1782" s="31">
        <v>52.272300000000001</v>
      </c>
      <c r="G1782" s="31">
        <v>177.7963</v>
      </c>
      <c r="H1782" s="31">
        <v>14.815200000000001</v>
      </c>
      <c r="I1782" s="31">
        <v>1628.836</v>
      </c>
      <c r="J1782" s="31">
        <v>2215.5059999999999</v>
      </c>
      <c r="K1782" s="31">
        <v>1214.0530000000001</v>
      </c>
      <c r="L1782" s="31" t="s">
        <v>108</v>
      </c>
      <c r="M1782" s="31" t="s">
        <v>108</v>
      </c>
      <c r="N1782" s="31" t="s">
        <v>108</v>
      </c>
      <c r="O1782" s="31" t="s">
        <v>108</v>
      </c>
      <c r="P1782" s="31" t="s">
        <v>108</v>
      </c>
      <c r="Q1782" s="31" t="s">
        <v>108</v>
      </c>
      <c r="R1782" s="31">
        <v>87.67</v>
      </c>
      <c r="S1782" s="31" t="s">
        <v>108</v>
      </c>
    </row>
    <row r="1783" spans="1:19" x14ac:dyDescent="0.35">
      <c r="A1783" s="2">
        <v>35363</v>
      </c>
      <c r="B1783" s="31" t="s">
        <v>108</v>
      </c>
      <c r="C1783" s="31">
        <v>377.16800000000001</v>
      </c>
      <c r="D1783" s="31" t="s">
        <v>108</v>
      </c>
      <c r="E1783" s="31">
        <v>166.374</v>
      </c>
      <c r="F1783" s="31">
        <v>52.2316</v>
      </c>
      <c r="G1783" s="31">
        <v>178.37049999999999</v>
      </c>
      <c r="H1783" s="31">
        <v>14.7935</v>
      </c>
      <c r="I1783" s="31">
        <v>1631.0640000000001</v>
      </c>
      <c r="J1783" s="31">
        <v>2219.3420000000001</v>
      </c>
      <c r="K1783" s="31">
        <v>1218.5809999999999</v>
      </c>
      <c r="L1783" s="31" t="s">
        <v>108</v>
      </c>
      <c r="M1783" s="31" t="s">
        <v>108</v>
      </c>
      <c r="N1783" s="31" t="s">
        <v>108</v>
      </c>
      <c r="O1783" s="31" t="s">
        <v>108</v>
      </c>
      <c r="P1783" s="31" t="s">
        <v>108</v>
      </c>
      <c r="Q1783" s="31" t="s">
        <v>108</v>
      </c>
      <c r="R1783" s="31">
        <v>87.63</v>
      </c>
      <c r="S1783" s="31" t="s">
        <v>108</v>
      </c>
    </row>
    <row r="1784" spans="1:19" x14ac:dyDescent="0.35">
      <c r="A1784" s="2">
        <v>35366</v>
      </c>
      <c r="B1784" s="31" t="s">
        <v>108</v>
      </c>
      <c r="C1784" s="31">
        <v>375.27300000000002</v>
      </c>
      <c r="D1784" s="31" t="s">
        <v>108</v>
      </c>
      <c r="E1784" s="31">
        <v>164.92310000000001</v>
      </c>
      <c r="F1784" s="31">
        <v>52.2316</v>
      </c>
      <c r="G1784" s="31">
        <v>179.5188</v>
      </c>
      <c r="H1784" s="31">
        <v>14.652100000000001</v>
      </c>
      <c r="I1784" s="31">
        <v>1634.34</v>
      </c>
      <c r="J1784" s="31">
        <v>2218.703</v>
      </c>
      <c r="K1784" s="31">
        <v>1216.134</v>
      </c>
      <c r="L1784" s="31" t="s">
        <v>108</v>
      </c>
      <c r="M1784" s="31" t="s">
        <v>108</v>
      </c>
      <c r="N1784" s="31" t="s">
        <v>108</v>
      </c>
      <c r="O1784" s="31" t="s">
        <v>108</v>
      </c>
      <c r="P1784" s="31" t="s">
        <v>108</v>
      </c>
      <c r="Q1784" s="31" t="s">
        <v>108</v>
      </c>
      <c r="R1784" s="31">
        <v>87.62</v>
      </c>
      <c r="S1784" s="31" t="s">
        <v>108</v>
      </c>
    </row>
    <row r="1785" spans="1:19" x14ac:dyDescent="0.35">
      <c r="A1785" s="2">
        <v>35367</v>
      </c>
      <c r="B1785" s="31" t="s">
        <v>108</v>
      </c>
      <c r="C1785" s="31">
        <v>370.75799999999998</v>
      </c>
      <c r="D1785" s="31" t="s">
        <v>108</v>
      </c>
      <c r="E1785" s="31">
        <v>157.02359999999999</v>
      </c>
      <c r="F1785" s="31">
        <v>51.824100000000001</v>
      </c>
      <c r="G1785" s="31">
        <v>178.17910000000001</v>
      </c>
      <c r="H1785" s="31">
        <v>14.75</v>
      </c>
      <c r="I1785" s="31">
        <v>1631.1949999999999</v>
      </c>
      <c r="J1785" s="31">
        <v>2238.5219999999999</v>
      </c>
      <c r="K1785" s="31">
        <v>1218.337</v>
      </c>
      <c r="L1785" s="31" t="s">
        <v>108</v>
      </c>
      <c r="M1785" s="31" t="s">
        <v>108</v>
      </c>
      <c r="N1785" s="31" t="s">
        <v>108</v>
      </c>
      <c r="O1785" s="31" t="s">
        <v>108</v>
      </c>
      <c r="P1785" s="31" t="s">
        <v>108</v>
      </c>
      <c r="Q1785" s="31" t="s">
        <v>108</v>
      </c>
      <c r="R1785" s="31">
        <v>87.34</v>
      </c>
      <c r="S1785" s="31" t="s">
        <v>108</v>
      </c>
    </row>
    <row r="1786" spans="1:19" x14ac:dyDescent="0.35">
      <c r="A1786" s="2">
        <v>35368</v>
      </c>
      <c r="B1786" s="31" t="s">
        <v>108</v>
      </c>
      <c r="C1786" s="31">
        <v>373.04399999999998</v>
      </c>
      <c r="D1786" s="31" t="s">
        <v>108</v>
      </c>
      <c r="E1786" s="31">
        <v>159.28059999999999</v>
      </c>
      <c r="F1786" s="31">
        <v>51.7834</v>
      </c>
      <c r="G1786" s="31">
        <v>176.2653</v>
      </c>
      <c r="H1786" s="31">
        <v>14.837</v>
      </c>
      <c r="I1786" s="31">
        <v>1640.2370000000001</v>
      </c>
      <c r="J1786" s="31">
        <v>2238.5219999999999</v>
      </c>
      <c r="K1786" s="31">
        <v>1217.48</v>
      </c>
      <c r="L1786" s="31" t="s">
        <v>108</v>
      </c>
      <c r="M1786" s="31" t="s">
        <v>108</v>
      </c>
      <c r="N1786" s="31" t="s">
        <v>108</v>
      </c>
      <c r="O1786" s="31" t="s">
        <v>108</v>
      </c>
      <c r="P1786" s="31" t="s">
        <v>108</v>
      </c>
      <c r="Q1786" s="31" t="s">
        <v>108</v>
      </c>
      <c r="R1786" s="31">
        <v>87.11</v>
      </c>
      <c r="S1786" s="31" t="s">
        <v>108</v>
      </c>
    </row>
    <row r="1787" spans="1:19" x14ac:dyDescent="0.35">
      <c r="A1787" s="2">
        <v>35369</v>
      </c>
      <c r="B1787" s="31" t="s">
        <v>108</v>
      </c>
      <c r="C1787" s="31">
        <v>360.113</v>
      </c>
      <c r="D1787" s="31" t="s">
        <v>108</v>
      </c>
      <c r="E1787" s="31">
        <v>160.0061</v>
      </c>
      <c r="F1787" s="31">
        <v>51.4846</v>
      </c>
      <c r="G1787" s="31">
        <v>170.71510000000001</v>
      </c>
      <c r="H1787" s="31">
        <v>14.7173</v>
      </c>
      <c r="I1787" s="31">
        <v>1644.037</v>
      </c>
      <c r="J1787" s="31">
        <v>2242.3580000000002</v>
      </c>
      <c r="K1787" s="31">
        <v>1219.5609999999999</v>
      </c>
      <c r="L1787" s="31" t="s">
        <v>108</v>
      </c>
      <c r="M1787" s="31" t="s">
        <v>108</v>
      </c>
      <c r="N1787" s="31" t="s">
        <v>108</v>
      </c>
      <c r="O1787" s="31" t="s">
        <v>108</v>
      </c>
      <c r="P1787" s="31" t="s">
        <v>108</v>
      </c>
      <c r="Q1787" s="31" t="s">
        <v>108</v>
      </c>
      <c r="R1787" s="31">
        <v>87.43</v>
      </c>
      <c r="S1787" s="31" t="s">
        <v>108</v>
      </c>
    </row>
    <row r="1788" spans="1:19" x14ac:dyDescent="0.35">
      <c r="A1788" s="2">
        <v>35370</v>
      </c>
      <c r="B1788" s="31" t="s">
        <v>108</v>
      </c>
      <c r="C1788" s="31">
        <v>360.61399999999998</v>
      </c>
      <c r="D1788" s="31" t="s">
        <v>108</v>
      </c>
      <c r="E1788" s="31">
        <v>160.24789999999999</v>
      </c>
      <c r="F1788" s="31">
        <v>51.498199999999997</v>
      </c>
      <c r="G1788" s="31">
        <v>170.0772</v>
      </c>
      <c r="H1788" s="31">
        <v>14.6303</v>
      </c>
      <c r="I1788" s="31">
        <v>1643.644</v>
      </c>
      <c r="J1788" s="31">
        <v>2240.44</v>
      </c>
      <c r="K1788" s="31">
        <v>1218.0920000000001</v>
      </c>
      <c r="L1788" s="31" t="s">
        <v>108</v>
      </c>
      <c r="M1788" s="31" t="s">
        <v>108</v>
      </c>
      <c r="N1788" s="31" t="s">
        <v>108</v>
      </c>
      <c r="O1788" s="31" t="s">
        <v>108</v>
      </c>
      <c r="P1788" s="31" t="s">
        <v>108</v>
      </c>
      <c r="Q1788" s="31" t="s">
        <v>108</v>
      </c>
      <c r="R1788" s="31">
        <v>87.18</v>
      </c>
      <c r="S1788" s="31" t="s">
        <v>108</v>
      </c>
    </row>
    <row r="1789" spans="1:19" x14ac:dyDescent="0.35">
      <c r="A1789" s="2">
        <v>35373</v>
      </c>
      <c r="B1789" s="31" t="s">
        <v>108</v>
      </c>
      <c r="C1789" s="31">
        <v>362.286</v>
      </c>
      <c r="D1789" s="31" t="s">
        <v>108</v>
      </c>
      <c r="E1789" s="31">
        <v>161.45699999999999</v>
      </c>
      <c r="F1789" s="31">
        <v>51.552500000000002</v>
      </c>
      <c r="G1789" s="31">
        <v>171.1617</v>
      </c>
      <c r="H1789" s="31">
        <v>14.412800000000001</v>
      </c>
      <c r="I1789" s="31">
        <v>1643.644</v>
      </c>
      <c r="J1789" s="31">
        <v>2242.3580000000002</v>
      </c>
      <c r="K1789" s="31">
        <v>1217.6020000000001</v>
      </c>
      <c r="L1789" s="31" t="s">
        <v>108</v>
      </c>
      <c r="M1789" s="31" t="s">
        <v>108</v>
      </c>
      <c r="N1789" s="31" t="s">
        <v>108</v>
      </c>
      <c r="O1789" s="31" t="s">
        <v>108</v>
      </c>
      <c r="P1789" s="31" t="s">
        <v>108</v>
      </c>
      <c r="Q1789" s="31" t="s">
        <v>108</v>
      </c>
      <c r="R1789" s="31">
        <v>87.07</v>
      </c>
      <c r="S1789" s="31" t="s">
        <v>108</v>
      </c>
    </row>
    <row r="1790" spans="1:19" x14ac:dyDescent="0.35">
      <c r="A1790" s="2">
        <v>35374</v>
      </c>
      <c r="B1790" s="31" t="s">
        <v>108</v>
      </c>
      <c r="C1790" s="31">
        <v>360.113</v>
      </c>
      <c r="D1790" s="31" t="s">
        <v>108</v>
      </c>
      <c r="E1790" s="31">
        <v>160.32849999999999</v>
      </c>
      <c r="F1790" s="31">
        <v>51.552500000000002</v>
      </c>
      <c r="G1790" s="31">
        <v>171.6721</v>
      </c>
      <c r="H1790" s="31">
        <v>14.336600000000001</v>
      </c>
      <c r="I1790" s="31">
        <v>1656.0930000000001</v>
      </c>
      <c r="J1790" s="31">
        <v>2250.6689999999999</v>
      </c>
      <c r="K1790" s="31">
        <v>1226.2919999999999</v>
      </c>
      <c r="L1790" s="31" t="s">
        <v>108</v>
      </c>
      <c r="M1790" s="31" t="s">
        <v>108</v>
      </c>
      <c r="N1790" s="31" t="s">
        <v>108</v>
      </c>
      <c r="O1790" s="31" t="s">
        <v>108</v>
      </c>
      <c r="P1790" s="31" t="s">
        <v>108</v>
      </c>
      <c r="Q1790" s="31" t="s">
        <v>108</v>
      </c>
      <c r="R1790" s="31">
        <v>87.34</v>
      </c>
      <c r="S1790" s="31" t="s">
        <v>108</v>
      </c>
    </row>
    <row r="1791" spans="1:19" x14ac:dyDescent="0.35">
      <c r="A1791" s="2">
        <v>35375</v>
      </c>
      <c r="B1791" s="31" t="s">
        <v>108</v>
      </c>
      <c r="C1791" s="31">
        <v>354.65100000000001</v>
      </c>
      <c r="D1791" s="31" t="s">
        <v>108</v>
      </c>
      <c r="E1791" s="31">
        <v>161.4973</v>
      </c>
      <c r="F1791" s="31">
        <v>51.430300000000003</v>
      </c>
      <c r="G1791" s="31">
        <v>174.1601</v>
      </c>
      <c r="H1791" s="31">
        <v>14.4345</v>
      </c>
      <c r="I1791" s="31">
        <v>1645.61</v>
      </c>
      <c r="J1791" s="31">
        <v>2250.0300000000002</v>
      </c>
      <c r="K1791" s="31">
        <v>1228.25</v>
      </c>
      <c r="L1791" s="31" t="s">
        <v>108</v>
      </c>
      <c r="M1791" s="31" t="s">
        <v>108</v>
      </c>
      <c r="N1791" s="31" t="s">
        <v>108</v>
      </c>
      <c r="O1791" s="31" t="s">
        <v>108</v>
      </c>
      <c r="P1791" s="31" t="s">
        <v>108</v>
      </c>
      <c r="Q1791" s="31" t="s">
        <v>108</v>
      </c>
      <c r="R1791" s="31">
        <v>87.31</v>
      </c>
      <c r="S1791" s="31" t="s">
        <v>108</v>
      </c>
    </row>
    <row r="1792" spans="1:19" x14ac:dyDescent="0.35">
      <c r="A1792" s="2">
        <v>35376</v>
      </c>
      <c r="B1792" s="31" t="s">
        <v>108</v>
      </c>
      <c r="C1792" s="31">
        <v>355.59800000000001</v>
      </c>
      <c r="D1792" s="31" t="s">
        <v>108</v>
      </c>
      <c r="E1792" s="31">
        <v>165.8098</v>
      </c>
      <c r="F1792" s="31">
        <v>51.552500000000002</v>
      </c>
      <c r="G1792" s="31">
        <v>174.98939999999999</v>
      </c>
      <c r="H1792" s="31">
        <v>14.4672</v>
      </c>
      <c r="I1792" s="31">
        <v>1634.471</v>
      </c>
      <c r="J1792" s="31">
        <v>2255.145</v>
      </c>
      <c r="K1792" s="31">
        <v>1227.1479999999999</v>
      </c>
      <c r="L1792" s="31" t="s">
        <v>108</v>
      </c>
      <c r="M1792" s="31" t="s">
        <v>108</v>
      </c>
      <c r="N1792" s="31" t="s">
        <v>108</v>
      </c>
      <c r="O1792" s="31" t="s">
        <v>108</v>
      </c>
      <c r="P1792" s="31" t="s">
        <v>108</v>
      </c>
      <c r="Q1792" s="31" t="s">
        <v>108</v>
      </c>
      <c r="R1792" s="31">
        <v>86.95</v>
      </c>
      <c r="S1792" s="31" t="s">
        <v>108</v>
      </c>
    </row>
    <row r="1793" spans="1:19" x14ac:dyDescent="0.35">
      <c r="A1793" s="2">
        <v>35377</v>
      </c>
      <c r="B1793" s="31" t="s">
        <v>108</v>
      </c>
      <c r="C1793" s="31">
        <v>363.95</v>
      </c>
      <c r="D1793" s="31" t="s">
        <v>108</v>
      </c>
      <c r="E1793" s="31">
        <v>165.5675</v>
      </c>
      <c r="F1793" s="31">
        <v>51.674599999999998</v>
      </c>
      <c r="G1793" s="31">
        <v>174.798</v>
      </c>
      <c r="H1793" s="31">
        <v>14.499599999999999</v>
      </c>
      <c r="I1793" s="31">
        <v>1624.1179999999999</v>
      </c>
      <c r="J1793" s="31">
        <v>2253.2269999999999</v>
      </c>
      <c r="K1793" s="31">
        <v>1226.5360000000001</v>
      </c>
      <c r="L1793" s="31" t="s">
        <v>108</v>
      </c>
      <c r="M1793" s="31" t="s">
        <v>108</v>
      </c>
      <c r="N1793" s="31" t="s">
        <v>108</v>
      </c>
      <c r="O1793" s="31" t="s">
        <v>108</v>
      </c>
      <c r="P1793" s="31" t="s">
        <v>108</v>
      </c>
      <c r="Q1793" s="31" t="s">
        <v>108</v>
      </c>
      <c r="R1793" s="31">
        <v>86.63</v>
      </c>
      <c r="S1793" s="31" t="s">
        <v>108</v>
      </c>
    </row>
    <row r="1794" spans="1:19" x14ac:dyDescent="0.35">
      <c r="A1794" s="2">
        <v>35380</v>
      </c>
      <c r="B1794" s="31" t="s">
        <v>108</v>
      </c>
      <c r="C1794" s="31">
        <v>363.21800000000002</v>
      </c>
      <c r="D1794" s="31" t="s">
        <v>108</v>
      </c>
      <c r="E1794" s="31">
        <v>166.0532</v>
      </c>
      <c r="F1794" s="31">
        <v>51.986400000000003</v>
      </c>
      <c r="G1794" s="31">
        <v>172.75659999999999</v>
      </c>
      <c r="H1794" s="31">
        <v>14.5511</v>
      </c>
      <c r="I1794" s="31">
        <v>1618.7449999999999</v>
      </c>
      <c r="J1794" s="31">
        <v>2253.2269999999999</v>
      </c>
      <c r="K1794" s="31">
        <v>1230.453</v>
      </c>
      <c r="L1794" s="31" t="s">
        <v>108</v>
      </c>
      <c r="M1794" s="31" t="s">
        <v>108</v>
      </c>
      <c r="N1794" s="31" t="s">
        <v>108</v>
      </c>
      <c r="O1794" s="31" t="s">
        <v>108</v>
      </c>
      <c r="P1794" s="31" t="s">
        <v>108</v>
      </c>
      <c r="Q1794" s="31" t="s">
        <v>108</v>
      </c>
      <c r="R1794" s="31">
        <v>86.29</v>
      </c>
      <c r="S1794" s="31" t="s">
        <v>108</v>
      </c>
    </row>
    <row r="1795" spans="1:19" x14ac:dyDescent="0.35">
      <c r="A1795" s="2">
        <v>35381</v>
      </c>
      <c r="B1795" s="31" t="s">
        <v>108</v>
      </c>
      <c r="C1795" s="31">
        <v>366.10399999999998</v>
      </c>
      <c r="D1795" s="31" t="s">
        <v>108</v>
      </c>
      <c r="E1795" s="31">
        <v>169.00659999999999</v>
      </c>
      <c r="F1795" s="31">
        <v>52.075800000000001</v>
      </c>
      <c r="G1795" s="31">
        <v>175.11699999999999</v>
      </c>
      <c r="H1795" s="31">
        <v>14.209899999999999</v>
      </c>
      <c r="I1795" s="31">
        <v>1620.056</v>
      </c>
      <c r="J1795" s="31">
        <v>2262.1770000000001</v>
      </c>
      <c r="K1795" s="31">
        <v>1232.9000000000001</v>
      </c>
      <c r="L1795" s="31" t="s">
        <v>108</v>
      </c>
      <c r="M1795" s="31" t="s">
        <v>108</v>
      </c>
      <c r="N1795" s="31" t="s">
        <v>108</v>
      </c>
      <c r="O1795" s="31" t="s">
        <v>108</v>
      </c>
      <c r="P1795" s="31" t="s">
        <v>108</v>
      </c>
      <c r="Q1795" s="31" t="s">
        <v>108</v>
      </c>
      <c r="R1795" s="31">
        <v>86.81</v>
      </c>
      <c r="S1795" s="31" t="s">
        <v>108</v>
      </c>
    </row>
    <row r="1796" spans="1:19" x14ac:dyDescent="0.35">
      <c r="A1796" s="2">
        <v>35382</v>
      </c>
      <c r="B1796" s="31" t="s">
        <v>108</v>
      </c>
      <c r="C1796" s="31">
        <v>377.77199999999999</v>
      </c>
      <c r="D1796" s="31" t="s">
        <v>108</v>
      </c>
      <c r="E1796" s="31">
        <v>170.1046</v>
      </c>
      <c r="F1796" s="31">
        <v>52.194800000000001</v>
      </c>
      <c r="G1796" s="31">
        <v>176.20150000000001</v>
      </c>
      <c r="H1796" s="31">
        <v>14.356</v>
      </c>
      <c r="I1796" s="31">
        <v>1629.098</v>
      </c>
      <c r="J1796" s="31">
        <v>2260.8989999999999</v>
      </c>
      <c r="K1796" s="31">
        <v>1231.921</v>
      </c>
      <c r="L1796" s="31" t="s">
        <v>108</v>
      </c>
      <c r="M1796" s="31" t="s">
        <v>108</v>
      </c>
      <c r="N1796" s="31" t="s">
        <v>108</v>
      </c>
      <c r="O1796" s="31" t="s">
        <v>108</v>
      </c>
      <c r="P1796" s="31" t="s">
        <v>108</v>
      </c>
      <c r="Q1796" s="31" t="s">
        <v>108</v>
      </c>
      <c r="R1796" s="31">
        <v>86.63</v>
      </c>
      <c r="S1796" s="31" t="s">
        <v>108</v>
      </c>
    </row>
    <row r="1797" spans="1:19" x14ac:dyDescent="0.35">
      <c r="A1797" s="2">
        <v>35383</v>
      </c>
      <c r="B1797" s="31" t="s">
        <v>108</v>
      </c>
      <c r="C1797" s="31">
        <v>379.435</v>
      </c>
      <c r="D1797" s="31" t="s">
        <v>108</v>
      </c>
      <c r="E1797" s="31">
        <v>167.65940000000001</v>
      </c>
      <c r="F1797" s="31">
        <v>51.8705</v>
      </c>
      <c r="G1797" s="31">
        <v>175.62729999999999</v>
      </c>
      <c r="H1797" s="31">
        <v>14.482100000000001</v>
      </c>
      <c r="I1797" s="31">
        <v>1630.539</v>
      </c>
      <c r="J1797" s="31">
        <v>2267.2919999999999</v>
      </c>
      <c r="K1797" s="31">
        <v>1235.96</v>
      </c>
      <c r="L1797" s="31" t="s">
        <v>108</v>
      </c>
      <c r="M1797" s="31" t="s">
        <v>108</v>
      </c>
      <c r="N1797" s="31" t="s">
        <v>108</v>
      </c>
      <c r="O1797" s="31" t="s">
        <v>108</v>
      </c>
      <c r="P1797" s="31" t="s">
        <v>108</v>
      </c>
      <c r="Q1797" s="31" t="s">
        <v>108</v>
      </c>
      <c r="R1797" s="31">
        <v>86.68</v>
      </c>
      <c r="S1797" s="31" t="s">
        <v>108</v>
      </c>
    </row>
    <row r="1798" spans="1:19" x14ac:dyDescent="0.35">
      <c r="A1798" s="2">
        <v>35384</v>
      </c>
      <c r="B1798" s="31" t="s">
        <v>108</v>
      </c>
      <c r="C1798" s="31">
        <v>373.12700000000001</v>
      </c>
      <c r="D1798" s="31" t="s">
        <v>108</v>
      </c>
      <c r="E1798" s="31">
        <v>177.27719999999999</v>
      </c>
      <c r="F1798" s="31">
        <v>51.7624</v>
      </c>
      <c r="G1798" s="31">
        <v>177.7963</v>
      </c>
      <c r="H1798" s="31">
        <v>14.3665</v>
      </c>
      <c r="I1798" s="31">
        <v>1633.816</v>
      </c>
      <c r="J1798" s="31">
        <v>2264.0949999999998</v>
      </c>
      <c r="K1798" s="31">
        <v>1236.4490000000001</v>
      </c>
      <c r="L1798" s="31" t="s">
        <v>108</v>
      </c>
      <c r="M1798" s="31" t="s">
        <v>108</v>
      </c>
      <c r="N1798" s="31" t="s">
        <v>108</v>
      </c>
      <c r="O1798" s="31" t="s">
        <v>108</v>
      </c>
      <c r="P1798" s="31" t="s">
        <v>108</v>
      </c>
      <c r="Q1798" s="31" t="s">
        <v>108</v>
      </c>
      <c r="R1798" s="31">
        <v>86.7</v>
      </c>
      <c r="S1798" s="31" t="s">
        <v>108</v>
      </c>
    </row>
    <row r="1799" spans="1:19" x14ac:dyDescent="0.35">
      <c r="A1799" s="2">
        <v>35387</v>
      </c>
      <c r="B1799" s="31" t="s">
        <v>108</v>
      </c>
      <c r="C1799" s="31">
        <v>367.79500000000002</v>
      </c>
      <c r="D1799" s="31" t="s">
        <v>108</v>
      </c>
      <c r="E1799" s="31">
        <v>178.33680000000001</v>
      </c>
      <c r="F1799" s="31">
        <v>51.5732</v>
      </c>
      <c r="G1799" s="31">
        <v>179.45500000000001</v>
      </c>
      <c r="H1799" s="31">
        <v>14.2615</v>
      </c>
      <c r="I1799" s="31">
        <v>1641.94</v>
      </c>
      <c r="J1799" s="31">
        <v>2262.1770000000001</v>
      </c>
      <c r="K1799" s="31">
        <v>1237.0609999999999</v>
      </c>
      <c r="L1799" s="31" t="s">
        <v>108</v>
      </c>
      <c r="M1799" s="31" t="s">
        <v>108</v>
      </c>
      <c r="N1799" s="31" t="s">
        <v>108</v>
      </c>
      <c r="O1799" s="31" t="s">
        <v>108</v>
      </c>
      <c r="P1799" s="31" t="s">
        <v>108</v>
      </c>
      <c r="Q1799" s="31" t="s">
        <v>108</v>
      </c>
      <c r="R1799" s="31">
        <v>86.46</v>
      </c>
      <c r="S1799" s="31" t="s">
        <v>108</v>
      </c>
    </row>
    <row r="1800" spans="1:19" x14ac:dyDescent="0.35">
      <c r="A1800" s="2">
        <v>35388</v>
      </c>
      <c r="B1800" s="31" t="s">
        <v>108</v>
      </c>
      <c r="C1800" s="31">
        <v>374.84800000000001</v>
      </c>
      <c r="D1800" s="31" t="s">
        <v>108</v>
      </c>
      <c r="E1800" s="31">
        <v>184.44980000000001</v>
      </c>
      <c r="F1800" s="31">
        <v>51.383899999999997</v>
      </c>
      <c r="G1800" s="31">
        <v>177.47739999999999</v>
      </c>
      <c r="H1800" s="31">
        <v>14.4716</v>
      </c>
      <c r="I1800" s="31">
        <v>1643.9059999999999</v>
      </c>
      <c r="J1800" s="31">
        <v>2265.3739999999998</v>
      </c>
      <c r="K1800" s="31">
        <v>1238.53</v>
      </c>
      <c r="L1800" s="31" t="s">
        <v>108</v>
      </c>
      <c r="M1800" s="31" t="s">
        <v>108</v>
      </c>
      <c r="N1800" s="31" t="s">
        <v>108</v>
      </c>
      <c r="O1800" s="31" t="s">
        <v>108</v>
      </c>
      <c r="P1800" s="31" t="s">
        <v>108</v>
      </c>
      <c r="Q1800" s="31" t="s">
        <v>108</v>
      </c>
      <c r="R1800" s="31">
        <v>86.54</v>
      </c>
      <c r="S1800" s="31" t="s">
        <v>108</v>
      </c>
    </row>
    <row r="1801" spans="1:19" x14ac:dyDescent="0.35">
      <c r="A1801" s="2">
        <v>35389</v>
      </c>
      <c r="B1801" s="31" t="s">
        <v>108</v>
      </c>
      <c r="C1801" s="31">
        <v>366.36099999999999</v>
      </c>
      <c r="D1801" s="31" t="s">
        <v>108</v>
      </c>
      <c r="E1801" s="31">
        <v>183.79769999999999</v>
      </c>
      <c r="F1801" s="31">
        <v>51.492100000000001</v>
      </c>
      <c r="G1801" s="31">
        <v>180.41200000000001</v>
      </c>
      <c r="H1801" s="31">
        <v>14.6396</v>
      </c>
      <c r="I1801" s="31">
        <v>1635.7809999999999</v>
      </c>
      <c r="J1801" s="31">
        <v>2271.1280000000002</v>
      </c>
      <c r="K1801" s="31">
        <v>1234.491</v>
      </c>
      <c r="L1801" s="31" t="s">
        <v>108</v>
      </c>
      <c r="M1801" s="31" t="s">
        <v>108</v>
      </c>
      <c r="N1801" s="31" t="s">
        <v>108</v>
      </c>
      <c r="O1801" s="31" t="s">
        <v>108</v>
      </c>
      <c r="P1801" s="31" t="s">
        <v>108</v>
      </c>
      <c r="Q1801" s="31" t="s">
        <v>108</v>
      </c>
      <c r="R1801" s="31">
        <v>86.18</v>
      </c>
      <c r="S1801" s="31" t="s">
        <v>108</v>
      </c>
    </row>
    <row r="1802" spans="1:19" x14ac:dyDescent="0.35">
      <c r="A1802" s="2">
        <v>35390</v>
      </c>
      <c r="B1802" s="31" t="s">
        <v>108</v>
      </c>
      <c r="C1802" s="31">
        <v>373.471</v>
      </c>
      <c r="D1802" s="31" t="s">
        <v>108</v>
      </c>
      <c r="E1802" s="31">
        <v>183.5532</v>
      </c>
      <c r="F1802" s="31">
        <v>51.140700000000002</v>
      </c>
      <c r="G1802" s="31">
        <v>180.1568</v>
      </c>
      <c r="H1802" s="31">
        <v>14.671099999999999</v>
      </c>
      <c r="I1802" s="31">
        <v>1629.229</v>
      </c>
      <c r="J1802" s="31">
        <v>2268.5700000000002</v>
      </c>
      <c r="K1802" s="31">
        <v>1235.348</v>
      </c>
      <c r="L1802" s="31" t="s">
        <v>108</v>
      </c>
      <c r="M1802" s="31" t="s">
        <v>108</v>
      </c>
      <c r="N1802" s="31" t="s">
        <v>108</v>
      </c>
      <c r="O1802" s="31" t="s">
        <v>108</v>
      </c>
      <c r="P1802" s="31" t="s">
        <v>108</v>
      </c>
      <c r="Q1802" s="31" t="s">
        <v>108</v>
      </c>
      <c r="R1802" s="31">
        <v>86.14</v>
      </c>
      <c r="S1802" s="31" t="s">
        <v>108</v>
      </c>
    </row>
    <row r="1803" spans="1:19" x14ac:dyDescent="0.35">
      <c r="A1803" s="2">
        <v>35391</v>
      </c>
      <c r="B1803" s="31" t="s">
        <v>108</v>
      </c>
      <c r="C1803" s="31">
        <v>373.29899999999998</v>
      </c>
      <c r="D1803" s="31" t="s">
        <v>108</v>
      </c>
      <c r="E1803" s="31">
        <v>183.22720000000001</v>
      </c>
      <c r="F1803" s="31">
        <v>51.100099999999998</v>
      </c>
      <c r="G1803" s="31">
        <v>181.04990000000001</v>
      </c>
      <c r="H1803" s="31">
        <v>14.6396</v>
      </c>
      <c r="I1803" s="31">
        <v>1634.471</v>
      </c>
      <c r="J1803" s="31">
        <v>2267.931</v>
      </c>
      <c r="K1803" s="31">
        <v>1238.04</v>
      </c>
      <c r="L1803" s="31" t="s">
        <v>108</v>
      </c>
      <c r="M1803" s="31" t="s">
        <v>108</v>
      </c>
      <c r="N1803" s="31" t="s">
        <v>108</v>
      </c>
      <c r="O1803" s="31" t="s">
        <v>108</v>
      </c>
      <c r="P1803" s="31" t="s">
        <v>108</v>
      </c>
      <c r="Q1803" s="31" t="s">
        <v>108</v>
      </c>
      <c r="R1803" s="31">
        <v>86.56</v>
      </c>
      <c r="S1803" s="31" t="s">
        <v>108</v>
      </c>
    </row>
    <row r="1804" spans="1:19" x14ac:dyDescent="0.35">
      <c r="A1804" s="2">
        <v>35394</v>
      </c>
      <c r="B1804" s="31" t="s">
        <v>108</v>
      </c>
      <c r="C1804" s="31">
        <v>371.40699999999998</v>
      </c>
      <c r="D1804" s="31" t="s">
        <v>108</v>
      </c>
      <c r="E1804" s="31">
        <v>183.30869999999999</v>
      </c>
      <c r="F1804" s="31">
        <v>50.843400000000003</v>
      </c>
      <c r="G1804" s="31">
        <v>180.6671</v>
      </c>
      <c r="H1804" s="31">
        <v>14.5871</v>
      </c>
      <c r="I1804" s="31">
        <v>1633.16</v>
      </c>
      <c r="J1804" s="31">
        <v>2269.21</v>
      </c>
      <c r="K1804" s="31">
        <v>1238.4079999999999</v>
      </c>
      <c r="L1804" s="31" t="s">
        <v>108</v>
      </c>
      <c r="M1804" s="31" t="s">
        <v>108</v>
      </c>
      <c r="N1804" s="31" t="s">
        <v>108</v>
      </c>
      <c r="O1804" s="31" t="s">
        <v>108</v>
      </c>
      <c r="P1804" s="31" t="s">
        <v>108</v>
      </c>
      <c r="Q1804" s="31" t="s">
        <v>108</v>
      </c>
      <c r="R1804" s="31">
        <v>87.26</v>
      </c>
      <c r="S1804" s="31" t="s">
        <v>108</v>
      </c>
    </row>
    <row r="1805" spans="1:19" x14ac:dyDescent="0.35">
      <c r="A1805" s="2">
        <v>35395</v>
      </c>
      <c r="B1805" s="31" t="s">
        <v>108</v>
      </c>
      <c r="C1805" s="31">
        <v>373.64400000000001</v>
      </c>
      <c r="D1805" s="31" t="s">
        <v>108</v>
      </c>
      <c r="E1805" s="31">
        <v>189.74770000000001</v>
      </c>
      <c r="F1805" s="31">
        <v>50.924399999999999</v>
      </c>
      <c r="G1805" s="31">
        <v>181.94300000000001</v>
      </c>
      <c r="H1805" s="31">
        <v>14.8706</v>
      </c>
      <c r="I1805" s="31">
        <v>1641.6780000000001</v>
      </c>
      <c r="J1805" s="31">
        <v>2269.8490000000002</v>
      </c>
      <c r="K1805" s="31">
        <v>1240.366</v>
      </c>
      <c r="L1805" s="31" t="s">
        <v>108</v>
      </c>
      <c r="M1805" s="31" t="s">
        <v>108</v>
      </c>
      <c r="N1805" s="31" t="s">
        <v>108</v>
      </c>
      <c r="O1805" s="31" t="s">
        <v>108</v>
      </c>
      <c r="P1805" s="31" t="s">
        <v>108</v>
      </c>
      <c r="Q1805" s="31" t="s">
        <v>108</v>
      </c>
      <c r="R1805" s="31">
        <v>87.35</v>
      </c>
      <c r="S1805" s="31" t="s">
        <v>108</v>
      </c>
    </row>
    <row r="1806" spans="1:19" x14ac:dyDescent="0.35">
      <c r="A1806" s="2">
        <v>35396</v>
      </c>
      <c r="B1806" s="31" t="s">
        <v>108</v>
      </c>
      <c r="C1806" s="31">
        <v>375.36399999999998</v>
      </c>
      <c r="D1806" s="31" t="s">
        <v>108</v>
      </c>
      <c r="E1806" s="31">
        <v>191.05179999999999</v>
      </c>
      <c r="F1806" s="31">
        <v>50.681199999999997</v>
      </c>
      <c r="G1806" s="31">
        <v>182.5172</v>
      </c>
      <c r="H1806" s="31">
        <v>14.8706</v>
      </c>
      <c r="I1806" s="31">
        <v>1651.376</v>
      </c>
      <c r="J1806" s="31">
        <v>2270.009</v>
      </c>
      <c r="K1806" s="31">
        <v>1240.855</v>
      </c>
      <c r="L1806" s="31" t="s">
        <v>108</v>
      </c>
      <c r="M1806" s="31" t="s">
        <v>108</v>
      </c>
      <c r="N1806" s="31" t="s">
        <v>108</v>
      </c>
      <c r="O1806" s="31" t="s">
        <v>108</v>
      </c>
      <c r="P1806" s="31" t="s">
        <v>108</v>
      </c>
      <c r="Q1806" s="31" t="s">
        <v>108</v>
      </c>
      <c r="R1806" s="31">
        <v>87.51</v>
      </c>
      <c r="S1806" s="31" t="s">
        <v>108</v>
      </c>
    </row>
    <row r="1807" spans="1:19" x14ac:dyDescent="0.35">
      <c r="A1807" s="2">
        <v>35397</v>
      </c>
      <c r="B1807" s="31" t="s">
        <v>108</v>
      </c>
      <c r="C1807" s="31">
        <v>375.36399999999998</v>
      </c>
      <c r="D1807" s="31" t="s">
        <v>108</v>
      </c>
      <c r="E1807" s="31">
        <v>191.05179999999999</v>
      </c>
      <c r="F1807" s="31">
        <v>50.681199999999997</v>
      </c>
      <c r="G1807" s="31">
        <v>182.5172</v>
      </c>
      <c r="H1807" s="31">
        <v>14.8706</v>
      </c>
      <c r="I1807" s="31">
        <v>1654.1279999999999</v>
      </c>
      <c r="J1807" s="31">
        <v>2270.009</v>
      </c>
      <c r="K1807" s="31">
        <v>1244.894</v>
      </c>
      <c r="L1807" s="31" t="s">
        <v>108</v>
      </c>
      <c r="M1807" s="31" t="s">
        <v>108</v>
      </c>
      <c r="N1807" s="31" t="s">
        <v>108</v>
      </c>
      <c r="O1807" s="31" t="s">
        <v>108</v>
      </c>
      <c r="P1807" s="31" t="s">
        <v>108</v>
      </c>
      <c r="Q1807" s="31" t="s">
        <v>108</v>
      </c>
      <c r="R1807" s="31">
        <v>87.61</v>
      </c>
      <c r="S1807" s="31" t="s">
        <v>108</v>
      </c>
    </row>
    <row r="1808" spans="1:19" x14ac:dyDescent="0.35">
      <c r="A1808" s="2">
        <v>35398</v>
      </c>
      <c r="B1808" s="31" t="s">
        <v>108</v>
      </c>
      <c r="C1808" s="31">
        <v>375.36399999999998</v>
      </c>
      <c r="D1808" s="31" t="s">
        <v>108</v>
      </c>
      <c r="E1808" s="31">
        <v>187.547</v>
      </c>
      <c r="F1808" s="31">
        <v>50.681199999999997</v>
      </c>
      <c r="G1808" s="31">
        <v>181.8793</v>
      </c>
      <c r="H1808" s="31">
        <v>14.8706</v>
      </c>
      <c r="I1808" s="31">
        <v>1652.817</v>
      </c>
      <c r="J1808" s="31">
        <v>2282.1610000000001</v>
      </c>
      <c r="K1808" s="31">
        <v>1255.0519999999999</v>
      </c>
      <c r="L1808" s="31" t="s">
        <v>108</v>
      </c>
      <c r="M1808" s="31" t="s">
        <v>108</v>
      </c>
      <c r="N1808" s="31" t="s">
        <v>108</v>
      </c>
      <c r="O1808" s="31" t="s">
        <v>108</v>
      </c>
      <c r="P1808" s="31" t="s">
        <v>108</v>
      </c>
      <c r="Q1808" s="31" t="s">
        <v>108</v>
      </c>
      <c r="R1808" s="31">
        <v>87.92</v>
      </c>
      <c r="S1808" s="31" t="s">
        <v>108</v>
      </c>
    </row>
    <row r="1809" spans="1:19" x14ac:dyDescent="0.35">
      <c r="A1809" s="2">
        <v>35401</v>
      </c>
      <c r="B1809" s="31" t="s">
        <v>108</v>
      </c>
      <c r="C1809" s="31">
        <v>390.61700000000002</v>
      </c>
      <c r="D1809" s="31" t="s">
        <v>108</v>
      </c>
      <c r="E1809" s="31">
        <v>181.5155</v>
      </c>
      <c r="F1809" s="31">
        <v>50.127099999999999</v>
      </c>
      <c r="G1809" s="31">
        <v>179.5189</v>
      </c>
      <c r="H1809" s="31">
        <v>14.7026</v>
      </c>
      <c r="I1809" s="31">
        <v>1661.0730000000001</v>
      </c>
      <c r="J1809" s="31">
        <v>2280.2420000000002</v>
      </c>
      <c r="K1809" s="31">
        <v>1253.828</v>
      </c>
      <c r="L1809" s="31" t="s">
        <v>108</v>
      </c>
      <c r="M1809" s="31" t="s">
        <v>108</v>
      </c>
      <c r="N1809" s="31" t="s">
        <v>108</v>
      </c>
      <c r="O1809" s="31" t="s">
        <v>108</v>
      </c>
      <c r="P1809" s="31" t="s">
        <v>108</v>
      </c>
      <c r="Q1809" s="31" t="s">
        <v>108</v>
      </c>
      <c r="R1809" s="31">
        <v>88.6</v>
      </c>
      <c r="S1809" s="31" t="s">
        <v>108</v>
      </c>
    </row>
    <row r="1810" spans="1:19" x14ac:dyDescent="0.35">
      <c r="A1810" s="2">
        <v>35402</v>
      </c>
      <c r="B1810" s="31" t="s">
        <v>108</v>
      </c>
      <c r="C1810" s="31">
        <v>396.40899999999999</v>
      </c>
      <c r="D1810" s="31" t="s">
        <v>108</v>
      </c>
      <c r="E1810" s="31">
        <v>181.18950000000001</v>
      </c>
      <c r="F1810" s="31">
        <v>50.0595</v>
      </c>
      <c r="G1810" s="31">
        <v>178.3706</v>
      </c>
      <c r="H1810" s="31">
        <v>14.755100000000001</v>
      </c>
      <c r="I1810" s="31">
        <v>1659.3689999999999</v>
      </c>
      <c r="J1810" s="31">
        <v>2280.8820000000001</v>
      </c>
      <c r="K1810" s="31">
        <v>1256.3430000000001</v>
      </c>
      <c r="L1810" s="31" t="s">
        <v>108</v>
      </c>
      <c r="M1810" s="31" t="s">
        <v>108</v>
      </c>
      <c r="N1810" s="31" t="s">
        <v>108</v>
      </c>
      <c r="O1810" s="31" t="s">
        <v>108</v>
      </c>
      <c r="P1810" s="31" t="s">
        <v>108</v>
      </c>
      <c r="Q1810" s="31" t="s">
        <v>108</v>
      </c>
      <c r="R1810" s="31">
        <v>88.69</v>
      </c>
      <c r="S1810" s="31" t="s">
        <v>108</v>
      </c>
    </row>
    <row r="1811" spans="1:19" x14ac:dyDescent="0.35">
      <c r="A1811" s="2">
        <v>35403</v>
      </c>
      <c r="B1811" s="31" t="s">
        <v>108</v>
      </c>
      <c r="C1811" s="31">
        <v>391.30500000000001</v>
      </c>
      <c r="D1811" s="31" t="s">
        <v>108</v>
      </c>
      <c r="E1811" s="31">
        <v>184.12370000000001</v>
      </c>
      <c r="F1811" s="31">
        <v>50.343299999999999</v>
      </c>
      <c r="G1811" s="31">
        <v>177.86019999999999</v>
      </c>
      <c r="H1811" s="31">
        <v>14.492599999999999</v>
      </c>
      <c r="I1811" s="31">
        <v>1659.271</v>
      </c>
      <c r="J1811" s="31">
        <v>2273.2069999999999</v>
      </c>
      <c r="K1811" s="31">
        <v>1252.5940000000001</v>
      </c>
      <c r="L1811" s="31" t="s">
        <v>108</v>
      </c>
      <c r="M1811" s="31" t="s">
        <v>108</v>
      </c>
      <c r="N1811" s="31" t="s">
        <v>108</v>
      </c>
      <c r="O1811" s="31" t="s">
        <v>108</v>
      </c>
      <c r="P1811" s="31" t="s">
        <v>108</v>
      </c>
      <c r="Q1811" s="31" t="s">
        <v>108</v>
      </c>
      <c r="R1811" s="31">
        <v>88.81</v>
      </c>
      <c r="S1811" s="31" t="s">
        <v>108</v>
      </c>
    </row>
    <row r="1812" spans="1:19" x14ac:dyDescent="0.35">
      <c r="A1812" s="2">
        <v>35404</v>
      </c>
      <c r="B1812" s="31" t="s">
        <v>108</v>
      </c>
      <c r="C1812" s="31">
        <v>399.56200000000001</v>
      </c>
      <c r="D1812" s="31" t="s">
        <v>108</v>
      </c>
      <c r="E1812" s="31">
        <v>182.08600000000001</v>
      </c>
      <c r="F1812" s="31">
        <v>50.410899999999998</v>
      </c>
      <c r="G1812" s="31">
        <v>179.1361</v>
      </c>
      <c r="H1812" s="31">
        <v>14.671099999999999</v>
      </c>
      <c r="I1812" s="31">
        <v>1661.3720000000001</v>
      </c>
      <c r="J1812" s="31">
        <v>2259.7759999999998</v>
      </c>
      <c r="K1812" s="31">
        <v>1242.027</v>
      </c>
      <c r="L1812" s="31" t="s">
        <v>108</v>
      </c>
      <c r="M1812" s="31" t="s">
        <v>108</v>
      </c>
      <c r="N1812" s="31" t="s">
        <v>108</v>
      </c>
      <c r="O1812" s="31" t="s">
        <v>108</v>
      </c>
      <c r="P1812" s="31" t="s">
        <v>108</v>
      </c>
      <c r="Q1812" s="31" t="s">
        <v>108</v>
      </c>
      <c r="R1812" s="31">
        <v>88.53</v>
      </c>
      <c r="S1812" s="31" t="s">
        <v>108</v>
      </c>
    </row>
    <row r="1813" spans="1:19" x14ac:dyDescent="0.35">
      <c r="A1813" s="2">
        <v>35405</v>
      </c>
      <c r="B1813" s="31" t="s">
        <v>108</v>
      </c>
      <c r="C1813" s="31">
        <v>400.25</v>
      </c>
      <c r="D1813" s="31" t="s">
        <v>108</v>
      </c>
      <c r="E1813" s="31">
        <v>179.15180000000001</v>
      </c>
      <c r="F1813" s="31">
        <v>50.113500000000002</v>
      </c>
      <c r="G1813" s="31">
        <v>177.60499999999999</v>
      </c>
      <c r="H1813" s="31">
        <v>14.6081</v>
      </c>
      <c r="I1813" s="31">
        <v>1648.461</v>
      </c>
      <c r="J1813" s="31">
        <v>2254.66</v>
      </c>
      <c r="K1813" s="31">
        <v>1235.604</v>
      </c>
      <c r="L1813" s="31" t="s">
        <v>108</v>
      </c>
      <c r="M1813" s="31" t="s">
        <v>108</v>
      </c>
      <c r="N1813" s="31" t="s">
        <v>108</v>
      </c>
      <c r="O1813" s="31" t="s">
        <v>108</v>
      </c>
      <c r="P1813" s="31" t="s">
        <v>108</v>
      </c>
      <c r="Q1813" s="31" t="s">
        <v>108</v>
      </c>
      <c r="R1813" s="31">
        <v>88.42</v>
      </c>
      <c r="S1813" s="31" t="s">
        <v>108</v>
      </c>
    </row>
    <row r="1814" spans="1:19" x14ac:dyDescent="0.35">
      <c r="A1814" s="2">
        <v>35408</v>
      </c>
      <c r="B1814" s="31" t="s">
        <v>108</v>
      </c>
      <c r="C1814" s="31">
        <v>395.61700000000002</v>
      </c>
      <c r="D1814" s="31" t="s">
        <v>108</v>
      </c>
      <c r="E1814" s="31">
        <v>179.07</v>
      </c>
      <c r="F1814" s="31">
        <v>49.9649</v>
      </c>
      <c r="G1814" s="31">
        <v>175.70169999999999</v>
      </c>
      <c r="H1814" s="31">
        <v>14.4505</v>
      </c>
      <c r="I1814" s="31">
        <v>1654.249</v>
      </c>
      <c r="J1814" s="31">
        <v>2261.6950000000002</v>
      </c>
      <c r="K1814" s="31">
        <v>1244.4970000000001</v>
      </c>
      <c r="L1814" s="31" t="s">
        <v>108</v>
      </c>
      <c r="M1814" s="31" t="s">
        <v>108</v>
      </c>
      <c r="N1814" s="31" t="s">
        <v>108</v>
      </c>
      <c r="O1814" s="31" t="s">
        <v>108</v>
      </c>
      <c r="P1814" s="31" t="s">
        <v>108</v>
      </c>
      <c r="Q1814" s="31" t="s">
        <v>108</v>
      </c>
      <c r="R1814" s="31">
        <v>88.78</v>
      </c>
      <c r="S1814" s="31" t="s">
        <v>108</v>
      </c>
    </row>
    <row r="1815" spans="1:19" x14ac:dyDescent="0.35">
      <c r="A1815" s="2">
        <v>35409</v>
      </c>
      <c r="B1815" s="31" t="s">
        <v>108</v>
      </c>
      <c r="C1815" s="31">
        <v>384.108</v>
      </c>
      <c r="D1815" s="31" t="s">
        <v>108</v>
      </c>
      <c r="E1815" s="31">
        <v>178.97139999999999</v>
      </c>
      <c r="F1815" s="31">
        <v>50.073</v>
      </c>
      <c r="G1815" s="31">
        <v>174.63990000000001</v>
      </c>
      <c r="H1815" s="31">
        <v>14.534599999999999</v>
      </c>
      <c r="I1815" s="31">
        <v>1650.171</v>
      </c>
      <c r="J1815" s="31">
        <v>2261.0549999999998</v>
      </c>
      <c r="K1815" s="31">
        <v>1244.4970000000001</v>
      </c>
      <c r="L1815" s="31" t="s">
        <v>108</v>
      </c>
      <c r="M1815" s="31" t="s">
        <v>108</v>
      </c>
      <c r="N1815" s="31" t="s">
        <v>108</v>
      </c>
      <c r="O1815" s="31" t="s">
        <v>108</v>
      </c>
      <c r="P1815" s="31" t="s">
        <v>108</v>
      </c>
      <c r="Q1815" s="31" t="s">
        <v>108</v>
      </c>
      <c r="R1815" s="31">
        <v>88.67</v>
      </c>
      <c r="S1815" s="31" t="s">
        <v>108</v>
      </c>
    </row>
    <row r="1816" spans="1:19" x14ac:dyDescent="0.35">
      <c r="A1816" s="2">
        <v>35410</v>
      </c>
      <c r="B1816" s="31" t="s">
        <v>108</v>
      </c>
      <c r="C1816" s="31">
        <v>366.00200000000001</v>
      </c>
      <c r="D1816" s="31" t="s">
        <v>108</v>
      </c>
      <c r="E1816" s="31">
        <v>180.96549999999999</v>
      </c>
      <c r="F1816" s="31">
        <v>50.086500000000001</v>
      </c>
      <c r="G1816" s="31">
        <v>176.4212</v>
      </c>
      <c r="H1816" s="31">
        <v>14.5871</v>
      </c>
      <c r="I1816" s="31">
        <v>1646.62</v>
      </c>
      <c r="J1816" s="31">
        <v>2240.5889999999999</v>
      </c>
      <c r="K1816" s="31">
        <v>1234.2449999999999</v>
      </c>
      <c r="L1816" s="31" t="s">
        <v>108</v>
      </c>
      <c r="M1816" s="31" t="s">
        <v>108</v>
      </c>
      <c r="N1816" s="31" t="s">
        <v>108</v>
      </c>
      <c r="O1816" s="31" t="s">
        <v>108</v>
      </c>
      <c r="P1816" s="31" t="s">
        <v>108</v>
      </c>
      <c r="Q1816" s="31" t="s">
        <v>108</v>
      </c>
      <c r="R1816" s="31">
        <v>88.11</v>
      </c>
      <c r="S1816" s="31" t="s">
        <v>108</v>
      </c>
    </row>
    <row r="1817" spans="1:19" x14ac:dyDescent="0.35">
      <c r="A1817" s="2">
        <v>35411</v>
      </c>
      <c r="B1817" s="31" t="s">
        <v>108</v>
      </c>
      <c r="C1817" s="31">
        <v>371.85399999999998</v>
      </c>
      <c r="D1817" s="31" t="s">
        <v>108</v>
      </c>
      <c r="E1817" s="31">
        <v>179.70930000000001</v>
      </c>
      <c r="F1817" s="31">
        <v>50.113500000000002</v>
      </c>
      <c r="G1817" s="31">
        <v>179.51429999999999</v>
      </c>
      <c r="H1817" s="31">
        <v>14.4925</v>
      </c>
      <c r="I1817" s="31">
        <v>1642.0160000000001</v>
      </c>
      <c r="J1817" s="31">
        <v>2236.1120000000001</v>
      </c>
      <c r="K1817" s="31">
        <v>1230.54</v>
      </c>
      <c r="L1817" s="31" t="s">
        <v>108</v>
      </c>
      <c r="M1817" s="31" t="s">
        <v>108</v>
      </c>
      <c r="N1817" s="31" t="s">
        <v>108</v>
      </c>
      <c r="O1817" s="31" t="s">
        <v>108</v>
      </c>
      <c r="P1817" s="31" t="s">
        <v>108</v>
      </c>
      <c r="Q1817" s="31" t="s">
        <v>108</v>
      </c>
      <c r="R1817" s="31">
        <v>88.25</v>
      </c>
      <c r="S1817" s="31" t="s">
        <v>108</v>
      </c>
    </row>
    <row r="1818" spans="1:19" x14ac:dyDescent="0.35">
      <c r="A1818" s="2">
        <v>35412</v>
      </c>
      <c r="B1818" s="31" t="s">
        <v>108</v>
      </c>
      <c r="C1818" s="31">
        <v>382.45699999999999</v>
      </c>
      <c r="D1818" s="31" t="s">
        <v>108</v>
      </c>
      <c r="E1818" s="31">
        <v>178.30009999999999</v>
      </c>
      <c r="F1818" s="31">
        <v>50.0595</v>
      </c>
      <c r="G1818" s="31">
        <v>180.0925</v>
      </c>
      <c r="H1818" s="31">
        <v>14.356</v>
      </c>
      <c r="I1818" s="31">
        <v>1644.12</v>
      </c>
      <c r="J1818" s="31">
        <v>2245.7049999999999</v>
      </c>
      <c r="K1818" s="31">
        <v>1236.5920000000001</v>
      </c>
      <c r="L1818" s="31" t="s">
        <v>108</v>
      </c>
      <c r="M1818" s="31" t="s">
        <v>108</v>
      </c>
      <c r="N1818" s="31" t="s">
        <v>108</v>
      </c>
      <c r="O1818" s="31" t="s">
        <v>108</v>
      </c>
      <c r="P1818" s="31" t="s">
        <v>108</v>
      </c>
      <c r="Q1818" s="31" t="s">
        <v>108</v>
      </c>
      <c r="R1818" s="31">
        <v>88.72</v>
      </c>
      <c r="S1818" s="31" t="s">
        <v>108</v>
      </c>
    </row>
    <row r="1819" spans="1:19" x14ac:dyDescent="0.35">
      <c r="A1819" s="2">
        <v>35415</v>
      </c>
      <c r="B1819" s="31" t="s">
        <v>108</v>
      </c>
      <c r="C1819" s="31">
        <v>395.71</v>
      </c>
      <c r="D1819" s="31" t="s">
        <v>108</v>
      </c>
      <c r="E1819" s="31">
        <v>173.82390000000001</v>
      </c>
      <c r="F1819" s="31">
        <v>49.991900000000001</v>
      </c>
      <c r="G1819" s="31">
        <v>181.6987</v>
      </c>
      <c r="H1819" s="31">
        <v>14.3035</v>
      </c>
      <c r="I1819" s="31">
        <v>1647.4090000000001</v>
      </c>
      <c r="J1819" s="31">
        <v>2240.5889999999999</v>
      </c>
      <c r="K1819" s="31">
        <v>1237.21</v>
      </c>
      <c r="L1819" s="31" t="s">
        <v>108</v>
      </c>
      <c r="M1819" s="31" t="s">
        <v>108</v>
      </c>
      <c r="N1819" s="31" t="s">
        <v>108</v>
      </c>
      <c r="O1819" s="31" t="s">
        <v>108</v>
      </c>
      <c r="P1819" s="31" t="s">
        <v>108</v>
      </c>
      <c r="Q1819" s="31" t="s">
        <v>108</v>
      </c>
      <c r="R1819" s="31">
        <v>88.47</v>
      </c>
      <c r="S1819" s="31" t="s">
        <v>108</v>
      </c>
    </row>
    <row r="1820" spans="1:19" x14ac:dyDescent="0.35">
      <c r="A1820" s="2">
        <v>35416</v>
      </c>
      <c r="B1820" s="31" t="s">
        <v>108</v>
      </c>
      <c r="C1820" s="31">
        <v>396.286</v>
      </c>
      <c r="D1820" s="31" t="s">
        <v>108</v>
      </c>
      <c r="E1820" s="31">
        <v>174.9015</v>
      </c>
      <c r="F1820" s="31">
        <v>50.073</v>
      </c>
      <c r="G1820" s="31">
        <v>180.2852</v>
      </c>
      <c r="H1820" s="31">
        <v>14.240500000000001</v>
      </c>
      <c r="I1820" s="31">
        <v>1651.6179999999999</v>
      </c>
      <c r="J1820" s="31">
        <v>2235.4720000000002</v>
      </c>
      <c r="K1820" s="31">
        <v>1232.393</v>
      </c>
      <c r="L1820" s="31" t="s">
        <v>108</v>
      </c>
      <c r="M1820" s="31" t="s">
        <v>108</v>
      </c>
      <c r="N1820" s="31" t="s">
        <v>108</v>
      </c>
      <c r="O1820" s="31" t="s">
        <v>108</v>
      </c>
      <c r="P1820" s="31" t="s">
        <v>108</v>
      </c>
      <c r="Q1820" s="31" t="s">
        <v>108</v>
      </c>
      <c r="R1820" s="31">
        <v>88.46</v>
      </c>
      <c r="S1820" s="31" t="s">
        <v>108</v>
      </c>
    </row>
    <row r="1821" spans="1:19" x14ac:dyDescent="0.35">
      <c r="A1821" s="2">
        <v>35417</v>
      </c>
      <c r="B1821" s="31" t="s">
        <v>108</v>
      </c>
      <c r="C1821" s="31">
        <v>402.91300000000001</v>
      </c>
      <c r="D1821" s="31" t="s">
        <v>108</v>
      </c>
      <c r="E1821" s="31">
        <v>177.05670000000001</v>
      </c>
      <c r="F1821" s="31">
        <v>50.181100000000001</v>
      </c>
      <c r="G1821" s="31">
        <v>179.77119999999999</v>
      </c>
      <c r="H1821" s="31">
        <v>14.429500000000001</v>
      </c>
      <c r="I1821" s="31">
        <v>1649.5129999999999</v>
      </c>
      <c r="J1821" s="31">
        <v>2229.7159999999999</v>
      </c>
      <c r="K1821" s="31">
        <v>1235.1099999999999</v>
      </c>
      <c r="L1821" s="31" t="s">
        <v>108</v>
      </c>
      <c r="M1821" s="31" t="s">
        <v>108</v>
      </c>
      <c r="N1821" s="31" t="s">
        <v>108</v>
      </c>
      <c r="O1821" s="31" t="s">
        <v>108</v>
      </c>
      <c r="P1821" s="31" t="s">
        <v>108</v>
      </c>
      <c r="Q1821" s="31" t="s">
        <v>108</v>
      </c>
      <c r="R1821" s="31">
        <v>88.6</v>
      </c>
      <c r="S1821" s="31" t="s">
        <v>108</v>
      </c>
    </row>
    <row r="1822" spans="1:19" x14ac:dyDescent="0.35">
      <c r="A1822" s="2">
        <v>35418</v>
      </c>
      <c r="B1822" s="31" t="s">
        <v>108</v>
      </c>
      <c r="C1822" s="31">
        <v>403.25900000000001</v>
      </c>
      <c r="D1822" s="31" t="s">
        <v>108</v>
      </c>
      <c r="E1822" s="31">
        <v>180.95259999999999</v>
      </c>
      <c r="F1822" s="31">
        <v>50.1541</v>
      </c>
      <c r="G1822" s="31">
        <v>181.05619999999999</v>
      </c>
      <c r="H1822" s="31">
        <v>14.3245</v>
      </c>
      <c r="I1822" s="31">
        <v>1655.5640000000001</v>
      </c>
      <c r="J1822" s="31">
        <v>2242.5079999999998</v>
      </c>
      <c r="K1822" s="31">
        <v>1238.692</v>
      </c>
      <c r="L1822" s="31" t="s">
        <v>108</v>
      </c>
      <c r="M1822" s="31" t="s">
        <v>108</v>
      </c>
      <c r="N1822" s="31" t="s">
        <v>108</v>
      </c>
      <c r="O1822" s="31" t="s">
        <v>108</v>
      </c>
      <c r="P1822" s="31" t="s">
        <v>108</v>
      </c>
      <c r="Q1822" s="31" t="s">
        <v>108</v>
      </c>
      <c r="R1822" s="31">
        <v>88.83</v>
      </c>
      <c r="S1822" s="31" t="s">
        <v>108</v>
      </c>
    </row>
    <row r="1823" spans="1:19" x14ac:dyDescent="0.35">
      <c r="A1823" s="2">
        <v>35419</v>
      </c>
      <c r="B1823" s="31" t="s">
        <v>108</v>
      </c>
      <c r="C1823" s="31">
        <v>398.303</v>
      </c>
      <c r="D1823" s="31" t="s">
        <v>108</v>
      </c>
      <c r="E1823" s="31">
        <v>181.03550000000001</v>
      </c>
      <c r="F1823" s="31">
        <v>50.073</v>
      </c>
      <c r="G1823" s="31">
        <v>179.70699999999999</v>
      </c>
      <c r="H1823" s="31">
        <v>14.4925</v>
      </c>
      <c r="I1823" s="31">
        <v>1656.88</v>
      </c>
      <c r="J1823" s="31">
        <v>2243.7869999999998</v>
      </c>
      <c r="K1823" s="31">
        <v>1240.0509999999999</v>
      </c>
      <c r="L1823" s="31" t="s">
        <v>108</v>
      </c>
      <c r="M1823" s="31" t="s">
        <v>108</v>
      </c>
      <c r="N1823" s="31" t="s">
        <v>108</v>
      </c>
      <c r="O1823" s="31" t="s">
        <v>108</v>
      </c>
      <c r="P1823" s="31" t="s">
        <v>108</v>
      </c>
      <c r="Q1823" s="31" t="s">
        <v>108</v>
      </c>
      <c r="R1823" s="31">
        <v>88.67</v>
      </c>
      <c r="S1823" s="31" t="s">
        <v>108</v>
      </c>
    </row>
    <row r="1824" spans="1:19" x14ac:dyDescent="0.35">
      <c r="A1824" s="2">
        <v>35422</v>
      </c>
      <c r="B1824" s="31" t="s">
        <v>108</v>
      </c>
      <c r="C1824" s="31">
        <v>393.29</v>
      </c>
      <c r="D1824" s="31" t="s">
        <v>108</v>
      </c>
      <c r="E1824" s="31">
        <v>179.4606</v>
      </c>
      <c r="F1824" s="31">
        <v>50.086500000000001</v>
      </c>
      <c r="G1824" s="31">
        <v>178.93600000000001</v>
      </c>
      <c r="H1824" s="31">
        <v>14.3665</v>
      </c>
      <c r="I1824" s="31">
        <v>1656.88</v>
      </c>
      <c r="J1824" s="31">
        <v>2244.4259999999999</v>
      </c>
      <c r="K1824" s="31">
        <v>1242.8920000000001</v>
      </c>
      <c r="L1824" s="31" t="s">
        <v>108</v>
      </c>
      <c r="M1824" s="31" t="s">
        <v>108</v>
      </c>
      <c r="N1824" s="31" t="s">
        <v>108</v>
      </c>
      <c r="O1824" s="31" t="s">
        <v>108</v>
      </c>
      <c r="P1824" s="31" t="s">
        <v>108</v>
      </c>
      <c r="Q1824" s="31" t="s">
        <v>108</v>
      </c>
      <c r="R1824" s="31">
        <v>88.7</v>
      </c>
      <c r="S1824" s="31" t="s">
        <v>108</v>
      </c>
    </row>
    <row r="1825" spans="1:19" x14ac:dyDescent="0.35">
      <c r="A1825" s="2">
        <v>35423</v>
      </c>
      <c r="B1825" s="31" t="s">
        <v>108</v>
      </c>
      <c r="C1825" s="31">
        <v>397.20800000000003</v>
      </c>
      <c r="D1825" s="31" t="s">
        <v>108</v>
      </c>
      <c r="E1825" s="31">
        <v>180.62110000000001</v>
      </c>
      <c r="F1825" s="31">
        <v>50.086500000000001</v>
      </c>
      <c r="G1825" s="31">
        <v>180.73500000000001</v>
      </c>
      <c r="H1825" s="31">
        <v>14.345499999999999</v>
      </c>
      <c r="I1825" s="31">
        <v>1651.355</v>
      </c>
      <c r="J1825" s="31">
        <v>2244.4259999999999</v>
      </c>
      <c r="K1825" s="31">
        <v>1242.8920000000001</v>
      </c>
      <c r="L1825" s="31" t="s">
        <v>108</v>
      </c>
      <c r="M1825" s="31" t="s">
        <v>108</v>
      </c>
      <c r="N1825" s="31" t="s">
        <v>108</v>
      </c>
      <c r="O1825" s="31" t="s">
        <v>108</v>
      </c>
      <c r="P1825" s="31" t="s">
        <v>108</v>
      </c>
      <c r="Q1825" s="31" t="s">
        <v>108</v>
      </c>
      <c r="R1825" s="31">
        <v>88.81</v>
      </c>
      <c r="S1825" s="31" t="s">
        <v>108</v>
      </c>
    </row>
    <row r="1826" spans="1:19" x14ac:dyDescent="0.35">
      <c r="A1826" s="2">
        <v>35424</v>
      </c>
      <c r="B1826" s="31" t="s">
        <v>108</v>
      </c>
      <c r="C1826" s="31">
        <v>397.20800000000003</v>
      </c>
      <c r="D1826" s="31" t="s">
        <v>108</v>
      </c>
      <c r="E1826" s="31">
        <v>180.62110000000001</v>
      </c>
      <c r="F1826" s="31">
        <v>50.086500000000001</v>
      </c>
      <c r="G1826" s="31">
        <v>180.73500000000001</v>
      </c>
      <c r="H1826" s="31">
        <v>14.345499999999999</v>
      </c>
      <c r="I1826" s="31">
        <v>1647.4090000000001</v>
      </c>
      <c r="J1826" s="31">
        <v>2244.4259999999999</v>
      </c>
      <c r="K1826" s="31">
        <v>1242.8920000000001</v>
      </c>
      <c r="L1826" s="31" t="s">
        <v>108</v>
      </c>
      <c r="M1826" s="31" t="s">
        <v>108</v>
      </c>
      <c r="N1826" s="31" t="s">
        <v>108</v>
      </c>
      <c r="O1826" s="31" t="s">
        <v>108</v>
      </c>
      <c r="P1826" s="31" t="s">
        <v>108</v>
      </c>
      <c r="Q1826" s="31" t="s">
        <v>108</v>
      </c>
      <c r="R1826" s="31">
        <v>88.81</v>
      </c>
      <c r="S1826" s="31" t="s">
        <v>108</v>
      </c>
    </row>
    <row r="1827" spans="1:19" x14ac:dyDescent="0.35">
      <c r="A1827" s="2">
        <v>35425</v>
      </c>
      <c r="B1827" s="31" t="s">
        <v>108</v>
      </c>
      <c r="C1827" s="31">
        <v>398.07299999999998</v>
      </c>
      <c r="D1827" s="31" t="s">
        <v>108</v>
      </c>
      <c r="E1827" s="31">
        <v>180.62110000000001</v>
      </c>
      <c r="F1827" s="31">
        <v>50.1541</v>
      </c>
      <c r="G1827" s="31">
        <v>179.00030000000001</v>
      </c>
      <c r="H1827" s="31">
        <v>14.345499999999999</v>
      </c>
      <c r="I1827" s="31">
        <v>1642.8050000000001</v>
      </c>
      <c r="J1827" s="31">
        <v>2243.1469999999999</v>
      </c>
      <c r="K1827" s="31">
        <v>1242.8920000000001</v>
      </c>
      <c r="L1827" s="31" t="s">
        <v>108</v>
      </c>
      <c r="M1827" s="31" t="s">
        <v>108</v>
      </c>
      <c r="N1827" s="31" t="s">
        <v>108</v>
      </c>
      <c r="O1827" s="31" t="s">
        <v>108</v>
      </c>
      <c r="P1827" s="31" t="s">
        <v>108</v>
      </c>
      <c r="Q1827" s="31" t="s">
        <v>108</v>
      </c>
      <c r="R1827" s="31">
        <v>88.78</v>
      </c>
      <c r="S1827" s="31" t="s">
        <v>108</v>
      </c>
    </row>
    <row r="1828" spans="1:19" x14ac:dyDescent="0.35">
      <c r="A1828" s="2">
        <v>35426</v>
      </c>
      <c r="B1828" s="31" t="s">
        <v>108</v>
      </c>
      <c r="C1828" s="31">
        <v>399.68599999999998</v>
      </c>
      <c r="D1828" s="31" t="s">
        <v>108</v>
      </c>
      <c r="E1828" s="31">
        <v>179.29480000000001</v>
      </c>
      <c r="F1828" s="31">
        <v>50.1541</v>
      </c>
      <c r="G1828" s="31">
        <v>179.06450000000001</v>
      </c>
      <c r="H1828" s="31">
        <v>14.3035</v>
      </c>
      <c r="I1828" s="31">
        <v>1635.702</v>
      </c>
      <c r="J1828" s="31">
        <v>2249.5430000000001</v>
      </c>
      <c r="K1828" s="31">
        <v>1243.7560000000001</v>
      </c>
      <c r="L1828" s="31" t="s">
        <v>108</v>
      </c>
      <c r="M1828" s="31" t="s">
        <v>108</v>
      </c>
      <c r="N1828" s="31" t="s">
        <v>108</v>
      </c>
      <c r="O1828" s="31" t="s">
        <v>108</v>
      </c>
      <c r="P1828" s="31" t="s">
        <v>108</v>
      </c>
      <c r="Q1828" s="31" t="s">
        <v>108</v>
      </c>
      <c r="R1828" s="31">
        <v>88.76</v>
      </c>
      <c r="S1828" s="31" t="s">
        <v>108</v>
      </c>
    </row>
    <row r="1829" spans="1:19" x14ac:dyDescent="0.35">
      <c r="A1829" s="2">
        <v>35429</v>
      </c>
      <c r="B1829" s="31" t="s">
        <v>108</v>
      </c>
      <c r="C1829" s="31">
        <v>399.80200000000002</v>
      </c>
      <c r="D1829" s="31" t="s">
        <v>108</v>
      </c>
      <c r="E1829" s="31">
        <v>179.3777</v>
      </c>
      <c r="F1829" s="31">
        <v>50.1676</v>
      </c>
      <c r="G1829" s="31">
        <v>177.45830000000001</v>
      </c>
      <c r="H1829" s="31">
        <v>14.2195</v>
      </c>
      <c r="I1829" s="31">
        <v>1632.94</v>
      </c>
      <c r="J1829" s="31">
        <v>2248.9029999999998</v>
      </c>
      <c r="K1829" s="31">
        <v>1245.115</v>
      </c>
      <c r="L1829" s="31" t="s">
        <v>108</v>
      </c>
      <c r="M1829" s="31" t="s">
        <v>108</v>
      </c>
      <c r="N1829" s="31" t="s">
        <v>108</v>
      </c>
      <c r="O1829" s="31" t="s">
        <v>108</v>
      </c>
      <c r="P1829" s="31" t="s">
        <v>108</v>
      </c>
      <c r="Q1829" s="31" t="s">
        <v>108</v>
      </c>
      <c r="R1829" s="31">
        <v>88.86</v>
      </c>
      <c r="S1829" s="31" t="s">
        <v>108</v>
      </c>
    </row>
    <row r="1830" spans="1:19" x14ac:dyDescent="0.35">
      <c r="A1830" s="2">
        <v>35430</v>
      </c>
      <c r="B1830" s="31" t="s">
        <v>108</v>
      </c>
      <c r="C1830" s="31">
        <v>408.15699999999998</v>
      </c>
      <c r="D1830" s="31" t="s">
        <v>108</v>
      </c>
      <c r="E1830" s="31">
        <v>179.0461</v>
      </c>
      <c r="F1830" s="31">
        <v>49.897300000000001</v>
      </c>
      <c r="G1830" s="31">
        <v>176.7516</v>
      </c>
      <c r="H1830" s="31">
        <v>14.429500000000001</v>
      </c>
      <c r="I1830" s="31">
        <v>1632.94</v>
      </c>
      <c r="J1830" s="31">
        <v>2232.9140000000002</v>
      </c>
      <c r="K1830" s="31">
        <v>1245.115</v>
      </c>
      <c r="L1830" s="31" t="s">
        <v>108</v>
      </c>
      <c r="M1830" s="31" t="s">
        <v>108</v>
      </c>
      <c r="N1830" s="31" t="s">
        <v>108</v>
      </c>
      <c r="O1830" s="31" t="s">
        <v>108</v>
      </c>
      <c r="P1830" s="31" t="s">
        <v>108</v>
      </c>
      <c r="Q1830" s="31" t="s">
        <v>108</v>
      </c>
      <c r="R1830" s="31">
        <v>88.12</v>
      </c>
      <c r="S1830" s="31" t="s">
        <v>108</v>
      </c>
    </row>
    <row r="1831" spans="1:19" x14ac:dyDescent="0.35">
      <c r="A1831" s="2">
        <v>35431</v>
      </c>
      <c r="B1831" s="31" t="s">
        <v>108</v>
      </c>
      <c r="C1831" s="31">
        <v>408.15699999999998</v>
      </c>
      <c r="D1831" s="31" t="s">
        <v>108</v>
      </c>
      <c r="E1831" s="31">
        <v>179.0461</v>
      </c>
      <c r="F1831" s="31">
        <v>49.897300000000001</v>
      </c>
      <c r="G1831" s="31">
        <v>176.7516</v>
      </c>
      <c r="H1831" s="31">
        <v>14.429500000000001</v>
      </c>
      <c r="I1831" s="31">
        <v>1632.94</v>
      </c>
      <c r="J1831" s="31">
        <v>2232.9140000000002</v>
      </c>
      <c r="K1831" s="31">
        <v>1245.115</v>
      </c>
      <c r="L1831" s="31" t="s">
        <v>108</v>
      </c>
      <c r="M1831" s="31" t="s">
        <v>108</v>
      </c>
      <c r="N1831" s="31" t="s">
        <v>108</v>
      </c>
      <c r="O1831" s="31" t="s">
        <v>108</v>
      </c>
      <c r="P1831" s="31" t="s">
        <v>108</v>
      </c>
      <c r="Q1831" s="31" t="s">
        <v>108</v>
      </c>
      <c r="R1831" s="31">
        <v>88.12</v>
      </c>
      <c r="S1831" s="31" t="s">
        <v>108</v>
      </c>
    </row>
    <row r="1832" spans="1:19" x14ac:dyDescent="0.35">
      <c r="A1832" s="2">
        <v>35432</v>
      </c>
      <c r="B1832" s="31" t="s">
        <v>108</v>
      </c>
      <c r="C1832" s="31">
        <v>409.71300000000002</v>
      </c>
      <c r="D1832" s="31" t="s">
        <v>108</v>
      </c>
      <c r="E1832" s="31">
        <v>183.0249</v>
      </c>
      <c r="F1832" s="31">
        <v>49.545900000000003</v>
      </c>
      <c r="G1832" s="31">
        <v>179.57859999999999</v>
      </c>
      <c r="H1832" s="31">
        <v>14.629099999999999</v>
      </c>
      <c r="I1832" s="31">
        <v>1632.94</v>
      </c>
      <c r="J1832" s="31">
        <v>2218.8429999999998</v>
      </c>
      <c r="K1832" s="31">
        <v>1227.328</v>
      </c>
      <c r="L1832" s="31" t="s">
        <v>108</v>
      </c>
      <c r="M1832" s="31" t="s">
        <v>108</v>
      </c>
      <c r="N1832" s="31" t="s">
        <v>108</v>
      </c>
      <c r="O1832" s="31" t="s">
        <v>108</v>
      </c>
      <c r="P1832" s="31" t="s">
        <v>108</v>
      </c>
      <c r="Q1832" s="31" t="s">
        <v>108</v>
      </c>
      <c r="R1832" s="31">
        <v>88.34</v>
      </c>
      <c r="S1832" s="31" t="s">
        <v>108</v>
      </c>
    </row>
    <row r="1833" spans="1:19" x14ac:dyDescent="0.35">
      <c r="A1833" s="2">
        <v>35433</v>
      </c>
      <c r="B1833" s="31" t="s">
        <v>108</v>
      </c>
      <c r="C1833" s="31">
        <v>407.40800000000002</v>
      </c>
      <c r="D1833" s="31" t="s">
        <v>108</v>
      </c>
      <c r="E1833" s="31">
        <v>185.26300000000001</v>
      </c>
      <c r="F1833" s="31">
        <v>48.924199999999999</v>
      </c>
      <c r="G1833" s="31">
        <v>179.57859999999999</v>
      </c>
      <c r="H1833" s="31">
        <v>14.5136</v>
      </c>
      <c r="I1833" s="31">
        <v>1632.94</v>
      </c>
      <c r="J1833" s="31">
        <v>2221.402</v>
      </c>
      <c r="K1833" s="31">
        <v>1231.2809999999999</v>
      </c>
      <c r="L1833" s="31" t="s">
        <v>108</v>
      </c>
      <c r="M1833" s="31" t="s">
        <v>108</v>
      </c>
      <c r="N1833" s="31" t="s">
        <v>108</v>
      </c>
      <c r="O1833" s="31" t="s">
        <v>108</v>
      </c>
      <c r="P1833" s="31" t="s">
        <v>108</v>
      </c>
      <c r="Q1833" s="31" t="s">
        <v>108</v>
      </c>
      <c r="R1833" s="31">
        <v>89.3</v>
      </c>
      <c r="S1833" s="31" t="s">
        <v>108</v>
      </c>
    </row>
    <row r="1834" spans="1:19" x14ac:dyDescent="0.35">
      <c r="A1834" s="2">
        <v>35436</v>
      </c>
      <c r="B1834" s="31" t="s">
        <v>108</v>
      </c>
      <c r="C1834" s="31">
        <v>417.89600000000002</v>
      </c>
      <c r="D1834" s="31" t="s">
        <v>108</v>
      </c>
      <c r="E1834" s="31">
        <v>185.51169999999999</v>
      </c>
      <c r="F1834" s="31">
        <v>48.478200000000001</v>
      </c>
      <c r="G1834" s="31">
        <v>178.4864</v>
      </c>
      <c r="H1834" s="31">
        <v>14.4506</v>
      </c>
      <c r="I1834" s="31">
        <v>1626.7570000000001</v>
      </c>
      <c r="J1834" s="31">
        <v>2219.4830000000002</v>
      </c>
      <c r="K1834" s="31">
        <v>1229.3050000000001</v>
      </c>
      <c r="L1834" s="31" t="s">
        <v>108</v>
      </c>
      <c r="M1834" s="31" t="s">
        <v>108</v>
      </c>
      <c r="N1834" s="31" t="s">
        <v>108</v>
      </c>
      <c r="O1834" s="31" t="s">
        <v>108</v>
      </c>
      <c r="P1834" s="31" t="s">
        <v>108</v>
      </c>
      <c r="Q1834" s="31" t="s">
        <v>108</v>
      </c>
      <c r="R1834" s="31">
        <v>89.14</v>
      </c>
      <c r="S1834" s="31" t="s">
        <v>108</v>
      </c>
    </row>
    <row r="1835" spans="1:19" x14ac:dyDescent="0.35">
      <c r="A1835" s="2">
        <v>35437</v>
      </c>
      <c r="B1835" s="31" t="s">
        <v>108</v>
      </c>
      <c r="C1835" s="31">
        <v>415.476</v>
      </c>
      <c r="D1835" s="31" t="s">
        <v>108</v>
      </c>
      <c r="E1835" s="31">
        <v>188.24709999999999</v>
      </c>
      <c r="F1835" s="31">
        <v>48.613399999999999</v>
      </c>
      <c r="G1835" s="31">
        <v>179.9641</v>
      </c>
      <c r="H1835" s="31">
        <v>14.387499999999999</v>
      </c>
      <c r="I1835" s="31">
        <v>1631.7560000000001</v>
      </c>
      <c r="J1835" s="31">
        <v>2215.645</v>
      </c>
      <c r="K1835" s="31">
        <v>1229.058</v>
      </c>
      <c r="L1835" s="31" t="s">
        <v>108</v>
      </c>
      <c r="M1835" s="31" t="s">
        <v>108</v>
      </c>
      <c r="N1835" s="31" t="s">
        <v>108</v>
      </c>
      <c r="O1835" s="31" t="s">
        <v>108</v>
      </c>
      <c r="P1835" s="31" t="s">
        <v>108</v>
      </c>
      <c r="Q1835" s="31" t="s">
        <v>108</v>
      </c>
      <c r="R1835" s="31">
        <v>89.01</v>
      </c>
      <c r="S1835" s="31" t="s">
        <v>108</v>
      </c>
    </row>
    <row r="1836" spans="1:19" x14ac:dyDescent="0.35">
      <c r="A1836" s="2">
        <v>35438</v>
      </c>
      <c r="B1836" s="31" t="s">
        <v>108</v>
      </c>
      <c r="C1836" s="31">
        <v>415.99400000000003</v>
      </c>
      <c r="D1836" s="31" t="s">
        <v>108</v>
      </c>
      <c r="E1836" s="31">
        <v>189.822</v>
      </c>
      <c r="F1836" s="31">
        <v>48.221400000000003</v>
      </c>
      <c r="G1836" s="31">
        <v>178.87190000000001</v>
      </c>
      <c r="H1836" s="31">
        <v>14.250999999999999</v>
      </c>
      <c r="I1836" s="31">
        <v>1640.8320000000001</v>
      </c>
      <c r="J1836" s="31">
        <v>2215.0059999999999</v>
      </c>
      <c r="K1836" s="31">
        <v>1233.3810000000001</v>
      </c>
      <c r="L1836" s="31" t="s">
        <v>108</v>
      </c>
      <c r="M1836" s="31" t="s">
        <v>108</v>
      </c>
      <c r="N1836" s="31" t="s">
        <v>108</v>
      </c>
      <c r="O1836" s="31" t="s">
        <v>108</v>
      </c>
      <c r="P1836" s="31" t="s">
        <v>108</v>
      </c>
      <c r="Q1836" s="31" t="s">
        <v>108</v>
      </c>
      <c r="R1836" s="31">
        <v>89.45</v>
      </c>
      <c r="S1836" s="31" t="s">
        <v>108</v>
      </c>
    </row>
    <row r="1837" spans="1:19" x14ac:dyDescent="0.35">
      <c r="A1837" s="2">
        <v>35439</v>
      </c>
      <c r="B1837" s="31" t="s">
        <v>108</v>
      </c>
      <c r="C1837" s="31">
        <v>406.61700000000002</v>
      </c>
      <c r="D1837" s="31" t="s">
        <v>108</v>
      </c>
      <c r="E1837" s="31">
        <v>192.49770000000001</v>
      </c>
      <c r="F1837" s="31">
        <v>48.491500000000002</v>
      </c>
      <c r="G1837" s="31">
        <v>179.7071</v>
      </c>
      <c r="H1837" s="31">
        <v>14.198499999999999</v>
      </c>
      <c r="I1837" s="31">
        <v>1642.8050000000001</v>
      </c>
      <c r="J1837" s="31">
        <v>2222.681</v>
      </c>
      <c r="K1837" s="31">
        <v>1238.568</v>
      </c>
      <c r="L1837" s="31" t="s">
        <v>108</v>
      </c>
      <c r="M1837" s="31" t="s">
        <v>108</v>
      </c>
      <c r="N1837" s="31" t="s">
        <v>108</v>
      </c>
      <c r="O1837" s="31" t="s">
        <v>108</v>
      </c>
      <c r="P1837" s="31" t="s">
        <v>108</v>
      </c>
      <c r="Q1837" s="31" t="s">
        <v>108</v>
      </c>
      <c r="R1837" s="31">
        <v>89.45</v>
      </c>
      <c r="S1837" s="31" t="s">
        <v>108</v>
      </c>
    </row>
    <row r="1838" spans="1:19" x14ac:dyDescent="0.35">
      <c r="A1838" s="2">
        <v>35440</v>
      </c>
      <c r="B1838" s="31" t="s">
        <v>108</v>
      </c>
      <c r="C1838" s="31">
        <v>406.041</v>
      </c>
      <c r="D1838" s="31" t="s">
        <v>108</v>
      </c>
      <c r="E1838" s="31">
        <v>190.98179999999999</v>
      </c>
      <c r="F1838" s="31">
        <v>48.685699999999997</v>
      </c>
      <c r="G1838" s="31">
        <v>187.4171</v>
      </c>
      <c r="H1838" s="31">
        <v>13.999000000000001</v>
      </c>
      <c r="I1838" s="31">
        <v>1648.33</v>
      </c>
      <c r="J1838" s="31">
        <v>2208.61</v>
      </c>
      <c r="K1838" s="31">
        <v>1236.098</v>
      </c>
      <c r="L1838" s="31" t="s">
        <v>108</v>
      </c>
      <c r="M1838" s="31" t="s">
        <v>108</v>
      </c>
      <c r="N1838" s="31" t="s">
        <v>108</v>
      </c>
      <c r="O1838" s="31" t="s">
        <v>108</v>
      </c>
      <c r="P1838" s="31" t="s">
        <v>108</v>
      </c>
      <c r="Q1838" s="31" t="s">
        <v>108</v>
      </c>
      <c r="R1838" s="31">
        <v>89.77</v>
      </c>
      <c r="S1838" s="31" t="s">
        <v>108</v>
      </c>
    </row>
    <row r="1839" spans="1:19" x14ac:dyDescent="0.35">
      <c r="A1839" s="2">
        <v>35443</v>
      </c>
      <c r="B1839" s="31" t="s">
        <v>108</v>
      </c>
      <c r="C1839" s="31">
        <v>394.06900000000002</v>
      </c>
      <c r="D1839" s="31" t="s">
        <v>108</v>
      </c>
      <c r="E1839" s="31">
        <v>191.98349999999999</v>
      </c>
      <c r="F1839" s="31">
        <v>48.626399999999997</v>
      </c>
      <c r="G1839" s="31">
        <v>189.34460000000001</v>
      </c>
      <c r="H1839" s="31">
        <v>14.0305</v>
      </c>
      <c r="I1839" s="31">
        <v>1652.2760000000001</v>
      </c>
      <c r="J1839" s="31">
        <v>2208.61</v>
      </c>
      <c r="K1839" s="31">
        <v>1245.3620000000001</v>
      </c>
      <c r="L1839" s="31" t="s">
        <v>108</v>
      </c>
      <c r="M1839" s="31" t="s">
        <v>108</v>
      </c>
      <c r="N1839" s="31" t="s">
        <v>108</v>
      </c>
      <c r="O1839" s="31" t="s">
        <v>108</v>
      </c>
      <c r="P1839" s="31" t="s">
        <v>108</v>
      </c>
      <c r="Q1839" s="31" t="s">
        <v>108</v>
      </c>
      <c r="R1839" s="31">
        <v>89.98</v>
      </c>
      <c r="S1839" s="31" t="s">
        <v>108</v>
      </c>
    </row>
    <row r="1840" spans="1:19" x14ac:dyDescent="0.35">
      <c r="A1840" s="2">
        <v>35444</v>
      </c>
      <c r="B1840" s="31" t="s">
        <v>108</v>
      </c>
      <c r="C1840" s="31">
        <v>388.58199999999999</v>
      </c>
      <c r="D1840" s="31" t="s">
        <v>108</v>
      </c>
      <c r="E1840" s="31">
        <v>192.0839</v>
      </c>
      <c r="F1840" s="31">
        <v>47.942599999999999</v>
      </c>
      <c r="G1840" s="31">
        <v>189.40880000000001</v>
      </c>
      <c r="H1840" s="31">
        <v>14.051500000000001</v>
      </c>
      <c r="I1840" s="31">
        <v>1653.0650000000001</v>
      </c>
      <c r="J1840" s="31">
        <v>2220.7620000000002</v>
      </c>
      <c r="K1840" s="31">
        <v>1250.056</v>
      </c>
      <c r="L1840" s="31" t="s">
        <v>108</v>
      </c>
      <c r="M1840" s="31" t="s">
        <v>108</v>
      </c>
      <c r="N1840" s="31" t="s">
        <v>108</v>
      </c>
      <c r="O1840" s="31" t="s">
        <v>108</v>
      </c>
      <c r="P1840" s="31" t="s">
        <v>108</v>
      </c>
      <c r="Q1840" s="31" t="s">
        <v>108</v>
      </c>
      <c r="R1840" s="31">
        <v>90.31</v>
      </c>
      <c r="S1840" s="31" t="s">
        <v>108</v>
      </c>
    </row>
    <row r="1841" spans="1:19" x14ac:dyDescent="0.35">
      <c r="A1841" s="2">
        <v>35445</v>
      </c>
      <c r="B1841" s="31" t="s">
        <v>108</v>
      </c>
      <c r="C1841" s="31">
        <v>398.4</v>
      </c>
      <c r="D1841" s="31" t="s">
        <v>108</v>
      </c>
      <c r="E1841" s="31">
        <v>192.1677</v>
      </c>
      <c r="F1841" s="31">
        <v>47.740900000000003</v>
      </c>
      <c r="G1841" s="31">
        <v>191.5933</v>
      </c>
      <c r="H1841" s="31">
        <v>14.146000000000001</v>
      </c>
      <c r="I1841" s="31">
        <v>1653.0650000000001</v>
      </c>
      <c r="J1841" s="31">
        <v>2220.7620000000002</v>
      </c>
      <c r="K1841" s="31">
        <v>1251.0440000000001</v>
      </c>
      <c r="L1841" s="31" t="s">
        <v>108</v>
      </c>
      <c r="M1841" s="31" t="s">
        <v>108</v>
      </c>
      <c r="N1841" s="31" t="s">
        <v>108</v>
      </c>
      <c r="O1841" s="31" t="s">
        <v>108</v>
      </c>
      <c r="P1841" s="31" t="s">
        <v>108</v>
      </c>
      <c r="Q1841" s="31" t="s">
        <v>108</v>
      </c>
      <c r="R1841" s="31">
        <v>89.91</v>
      </c>
      <c r="S1841" s="31" t="s">
        <v>108</v>
      </c>
    </row>
    <row r="1842" spans="1:19" x14ac:dyDescent="0.35">
      <c r="A1842" s="2">
        <v>35446</v>
      </c>
      <c r="B1842" s="31" t="s">
        <v>108</v>
      </c>
      <c r="C1842" s="31">
        <v>395.87299999999999</v>
      </c>
      <c r="D1842" s="31" t="s">
        <v>108</v>
      </c>
      <c r="E1842" s="31">
        <v>190.9939</v>
      </c>
      <c r="F1842" s="31">
        <v>47.982900000000001</v>
      </c>
      <c r="G1842" s="31">
        <v>192.3</v>
      </c>
      <c r="H1842" s="31">
        <v>14.051500000000001</v>
      </c>
      <c r="I1842" s="31">
        <v>1657.6690000000001</v>
      </c>
      <c r="J1842" s="31">
        <v>2215.0059999999999</v>
      </c>
      <c r="K1842" s="31">
        <v>1254.502</v>
      </c>
      <c r="L1842" s="31" t="s">
        <v>108</v>
      </c>
      <c r="M1842" s="31" t="s">
        <v>108</v>
      </c>
      <c r="N1842" s="31" t="s">
        <v>108</v>
      </c>
      <c r="O1842" s="31" t="s">
        <v>108</v>
      </c>
      <c r="P1842" s="31" t="s">
        <v>108</v>
      </c>
      <c r="Q1842" s="31" t="s">
        <v>108</v>
      </c>
      <c r="R1842" s="31">
        <v>90.08</v>
      </c>
      <c r="S1842" s="31" t="s">
        <v>108</v>
      </c>
    </row>
    <row r="1843" spans="1:19" x14ac:dyDescent="0.35">
      <c r="A1843" s="2">
        <v>35447</v>
      </c>
      <c r="B1843" s="31" t="s">
        <v>108</v>
      </c>
      <c r="C1843" s="31">
        <v>392.142</v>
      </c>
      <c r="D1843" s="31" t="s">
        <v>108</v>
      </c>
      <c r="E1843" s="31">
        <v>191.32929999999999</v>
      </c>
      <c r="F1843" s="31">
        <v>48.171199999999999</v>
      </c>
      <c r="G1843" s="31">
        <v>192.3</v>
      </c>
      <c r="H1843" s="31">
        <v>14.051500000000001</v>
      </c>
      <c r="I1843" s="31">
        <v>1653.328</v>
      </c>
      <c r="J1843" s="31">
        <v>2218.2040000000002</v>
      </c>
      <c r="K1843" s="31">
        <v>1251.1669999999999</v>
      </c>
      <c r="L1843" s="31" t="s">
        <v>108</v>
      </c>
      <c r="M1843" s="31" t="s">
        <v>108</v>
      </c>
      <c r="N1843" s="31" t="s">
        <v>108</v>
      </c>
      <c r="O1843" s="31" t="s">
        <v>108</v>
      </c>
      <c r="P1843" s="31" t="s">
        <v>108</v>
      </c>
      <c r="Q1843" s="31" t="s">
        <v>108</v>
      </c>
      <c r="R1843" s="31">
        <v>90.86</v>
      </c>
      <c r="S1843" s="31" t="s">
        <v>108</v>
      </c>
    </row>
    <row r="1844" spans="1:19" x14ac:dyDescent="0.35">
      <c r="A1844" s="2">
        <v>35450</v>
      </c>
      <c r="B1844" s="31" t="s">
        <v>108</v>
      </c>
      <c r="C1844" s="31">
        <v>388.29500000000002</v>
      </c>
      <c r="D1844" s="31" t="s">
        <v>108</v>
      </c>
      <c r="E1844" s="31">
        <v>193.50919999999999</v>
      </c>
      <c r="F1844" s="31">
        <v>47.902200000000001</v>
      </c>
      <c r="G1844" s="31">
        <v>191.786</v>
      </c>
      <c r="H1844" s="31">
        <v>13.957000000000001</v>
      </c>
      <c r="I1844" s="31">
        <v>1659.905</v>
      </c>
      <c r="J1844" s="31">
        <v>2218.2040000000002</v>
      </c>
      <c r="K1844" s="31">
        <v>1251.538</v>
      </c>
      <c r="L1844" s="31" t="s">
        <v>108</v>
      </c>
      <c r="M1844" s="31" t="s">
        <v>108</v>
      </c>
      <c r="N1844" s="31" t="s">
        <v>108</v>
      </c>
      <c r="O1844" s="31" t="s">
        <v>108</v>
      </c>
      <c r="P1844" s="31" t="s">
        <v>108</v>
      </c>
      <c r="Q1844" s="31" t="s">
        <v>108</v>
      </c>
      <c r="R1844" s="31">
        <v>91.53</v>
      </c>
      <c r="S1844" s="31" t="s">
        <v>108</v>
      </c>
    </row>
    <row r="1845" spans="1:19" x14ac:dyDescent="0.35">
      <c r="A1845" s="2">
        <v>35451</v>
      </c>
      <c r="B1845" s="31" t="s">
        <v>108</v>
      </c>
      <c r="C1845" s="31">
        <v>388.41</v>
      </c>
      <c r="D1845" s="31" t="s">
        <v>108</v>
      </c>
      <c r="E1845" s="31">
        <v>192.2516</v>
      </c>
      <c r="F1845" s="31">
        <v>47.794699999999999</v>
      </c>
      <c r="G1845" s="31">
        <v>191.9145</v>
      </c>
      <c r="H1845" s="31">
        <v>13.914999999999999</v>
      </c>
      <c r="I1845" s="31">
        <v>1658.59</v>
      </c>
      <c r="J1845" s="31">
        <v>2223.3200000000002</v>
      </c>
      <c r="K1845" s="31">
        <v>1253.143</v>
      </c>
      <c r="L1845" s="31" t="s">
        <v>108</v>
      </c>
      <c r="M1845" s="31" t="s">
        <v>108</v>
      </c>
      <c r="N1845" s="31" t="s">
        <v>108</v>
      </c>
      <c r="O1845" s="31" t="s">
        <v>108</v>
      </c>
      <c r="P1845" s="31" t="s">
        <v>108</v>
      </c>
      <c r="Q1845" s="31" t="s">
        <v>108</v>
      </c>
      <c r="R1845" s="31">
        <v>91.62</v>
      </c>
      <c r="S1845" s="31" t="s">
        <v>108</v>
      </c>
    </row>
    <row r="1846" spans="1:19" x14ac:dyDescent="0.35">
      <c r="A1846" s="2">
        <v>35452</v>
      </c>
      <c r="B1846" s="31" t="s">
        <v>108</v>
      </c>
      <c r="C1846" s="31">
        <v>393.34699999999998</v>
      </c>
      <c r="D1846" s="31" t="s">
        <v>108</v>
      </c>
      <c r="E1846" s="31">
        <v>193.09</v>
      </c>
      <c r="F1846" s="31">
        <v>47.5122</v>
      </c>
      <c r="G1846" s="31">
        <v>190.3083</v>
      </c>
      <c r="H1846" s="31">
        <v>13.5474</v>
      </c>
      <c r="I1846" s="31">
        <v>1659.51</v>
      </c>
      <c r="J1846" s="31">
        <v>2219.4830000000002</v>
      </c>
      <c r="K1846" s="31">
        <v>1253.761</v>
      </c>
      <c r="L1846" s="31" t="s">
        <v>108</v>
      </c>
      <c r="M1846" s="31" t="s">
        <v>108</v>
      </c>
      <c r="N1846" s="31" t="s">
        <v>108</v>
      </c>
      <c r="O1846" s="31" t="s">
        <v>108</v>
      </c>
      <c r="P1846" s="31" t="s">
        <v>108</v>
      </c>
      <c r="Q1846" s="31" t="s">
        <v>108</v>
      </c>
      <c r="R1846" s="31">
        <v>92.47</v>
      </c>
      <c r="S1846" s="31" t="s">
        <v>108</v>
      </c>
    </row>
    <row r="1847" spans="1:19" x14ac:dyDescent="0.35">
      <c r="A1847" s="2">
        <v>35453</v>
      </c>
      <c r="B1847" s="31" t="s">
        <v>108</v>
      </c>
      <c r="C1847" s="31">
        <v>393.06</v>
      </c>
      <c r="D1847" s="31" t="s">
        <v>108</v>
      </c>
      <c r="E1847" s="31">
        <v>194.85069999999999</v>
      </c>
      <c r="F1847" s="31">
        <v>47.633299999999998</v>
      </c>
      <c r="G1847" s="31">
        <v>190.501</v>
      </c>
      <c r="H1847" s="31">
        <v>13.2323</v>
      </c>
      <c r="I1847" s="31">
        <v>1652.144</v>
      </c>
      <c r="J1847" s="31">
        <v>2215.645</v>
      </c>
      <c r="K1847" s="31">
        <v>1254.3789999999999</v>
      </c>
      <c r="L1847" s="31" t="s">
        <v>108</v>
      </c>
      <c r="M1847" s="31" t="s">
        <v>108</v>
      </c>
      <c r="N1847" s="31" t="s">
        <v>108</v>
      </c>
      <c r="O1847" s="31" t="s">
        <v>108</v>
      </c>
      <c r="P1847" s="31" t="s">
        <v>108</v>
      </c>
      <c r="Q1847" s="31" t="s">
        <v>108</v>
      </c>
      <c r="R1847" s="31">
        <v>92.56</v>
      </c>
      <c r="S1847" s="31" t="s">
        <v>108</v>
      </c>
    </row>
    <row r="1848" spans="1:19" x14ac:dyDescent="0.35">
      <c r="A1848" s="2">
        <v>35454</v>
      </c>
      <c r="B1848" s="31" t="s">
        <v>108</v>
      </c>
      <c r="C1848" s="31">
        <v>389.96</v>
      </c>
      <c r="D1848" s="31" t="s">
        <v>108</v>
      </c>
      <c r="E1848" s="31">
        <v>191.74850000000001</v>
      </c>
      <c r="F1848" s="31">
        <v>47.754300000000001</v>
      </c>
      <c r="G1848" s="31">
        <v>192.10720000000001</v>
      </c>
      <c r="H1848" s="31">
        <v>13.7364</v>
      </c>
      <c r="I1848" s="31">
        <v>1659.51</v>
      </c>
      <c r="J1848" s="31">
        <v>2209.25</v>
      </c>
      <c r="K1848" s="31">
        <v>1249.4380000000001</v>
      </c>
      <c r="L1848" s="31" t="s">
        <v>108</v>
      </c>
      <c r="M1848" s="31" t="s">
        <v>108</v>
      </c>
      <c r="N1848" s="31" t="s">
        <v>108</v>
      </c>
      <c r="O1848" s="31" t="s">
        <v>108</v>
      </c>
      <c r="P1848" s="31" t="s">
        <v>108</v>
      </c>
      <c r="Q1848" s="31" t="s">
        <v>108</v>
      </c>
      <c r="R1848" s="31">
        <v>92.12</v>
      </c>
      <c r="S1848" s="31" t="s">
        <v>108</v>
      </c>
    </row>
    <row r="1849" spans="1:19" x14ac:dyDescent="0.35">
      <c r="A1849" s="2">
        <v>35457</v>
      </c>
      <c r="B1849" s="31" t="s">
        <v>108</v>
      </c>
      <c r="C1849" s="31">
        <v>388.41</v>
      </c>
      <c r="D1849" s="31" t="s">
        <v>108</v>
      </c>
      <c r="E1849" s="31">
        <v>192.0839</v>
      </c>
      <c r="F1849" s="31">
        <v>48.305700000000002</v>
      </c>
      <c r="G1849" s="31">
        <v>192.68539999999999</v>
      </c>
      <c r="H1849" s="31">
        <v>13.904500000000001</v>
      </c>
      <c r="I1849" s="31">
        <v>1665.8240000000001</v>
      </c>
      <c r="J1849" s="31">
        <v>2204.1329999999998</v>
      </c>
      <c r="K1849" s="31">
        <v>1248.82</v>
      </c>
      <c r="L1849" s="31" t="s">
        <v>108</v>
      </c>
      <c r="M1849" s="31" t="s">
        <v>108</v>
      </c>
      <c r="N1849" s="31" t="s">
        <v>108</v>
      </c>
      <c r="O1849" s="31" t="s">
        <v>108</v>
      </c>
      <c r="P1849" s="31" t="s">
        <v>108</v>
      </c>
      <c r="Q1849" s="31" t="s">
        <v>108</v>
      </c>
      <c r="R1849" s="31">
        <v>92.77</v>
      </c>
      <c r="S1849" s="31" t="s">
        <v>108</v>
      </c>
    </row>
    <row r="1850" spans="1:19" x14ac:dyDescent="0.35">
      <c r="A1850" s="2">
        <v>35458</v>
      </c>
      <c r="B1850" s="31" t="s">
        <v>108</v>
      </c>
      <c r="C1850" s="31">
        <v>386.113</v>
      </c>
      <c r="D1850" s="31" t="s">
        <v>108</v>
      </c>
      <c r="E1850" s="31">
        <v>191.32929999999999</v>
      </c>
      <c r="F1850" s="31">
        <v>47.835000000000001</v>
      </c>
      <c r="G1850" s="31">
        <v>191.33619999999999</v>
      </c>
      <c r="H1850" s="31">
        <v>13.820399999999999</v>
      </c>
      <c r="I1850" s="31">
        <v>1662.5360000000001</v>
      </c>
      <c r="J1850" s="31">
        <v>2207.971</v>
      </c>
      <c r="K1850" s="31">
        <v>1252.0319999999999</v>
      </c>
      <c r="L1850" s="31" t="s">
        <v>108</v>
      </c>
      <c r="M1850" s="31" t="s">
        <v>108</v>
      </c>
      <c r="N1850" s="31" t="s">
        <v>108</v>
      </c>
      <c r="O1850" s="31" t="s">
        <v>108</v>
      </c>
      <c r="P1850" s="31" t="s">
        <v>108</v>
      </c>
      <c r="Q1850" s="31" t="s">
        <v>108</v>
      </c>
      <c r="R1850" s="31">
        <v>93.16</v>
      </c>
      <c r="S1850" s="31" t="s">
        <v>108</v>
      </c>
    </row>
    <row r="1851" spans="1:19" x14ac:dyDescent="0.35">
      <c r="A1851" s="2">
        <v>35459</v>
      </c>
      <c r="B1851" s="31" t="s">
        <v>108</v>
      </c>
      <c r="C1851" s="31">
        <v>392.19900000000001</v>
      </c>
      <c r="D1851" s="31" t="s">
        <v>108</v>
      </c>
      <c r="E1851" s="31">
        <v>185.1249</v>
      </c>
      <c r="F1851" s="31">
        <v>47.498800000000003</v>
      </c>
      <c r="G1851" s="31">
        <v>192.74969999999999</v>
      </c>
      <c r="H1851" s="31">
        <v>13.7364</v>
      </c>
      <c r="I1851" s="31">
        <v>1655.9590000000001</v>
      </c>
      <c r="J1851" s="31">
        <v>2211.1680000000001</v>
      </c>
      <c r="K1851" s="31">
        <v>1247.7090000000001</v>
      </c>
      <c r="L1851" s="31" t="s">
        <v>108</v>
      </c>
      <c r="M1851" s="31" t="s">
        <v>108</v>
      </c>
      <c r="N1851" s="31" t="s">
        <v>108</v>
      </c>
      <c r="O1851" s="31" t="s">
        <v>108</v>
      </c>
      <c r="P1851" s="31" t="s">
        <v>108</v>
      </c>
      <c r="Q1851" s="31" t="s">
        <v>108</v>
      </c>
      <c r="R1851" s="31">
        <v>93.02</v>
      </c>
      <c r="S1851" s="31" t="s">
        <v>108</v>
      </c>
    </row>
    <row r="1852" spans="1:19" x14ac:dyDescent="0.35">
      <c r="A1852" s="2">
        <v>35460</v>
      </c>
      <c r="B1852" s="31" t="s">
        <v>108</v>
      </c>
      <c r="C1852" s="31">
        <v>399.892</v>
      </c>
      <c r="D1852" s="31" t="s">
        <v>108</v>
      </c>
      <c r="E1852" s="31">
        <v>183.28039999999999</v>
      </c>
      <c r="F1852" s="31">
        <v>46.732300000000002</v>
      </c>
      <c r="G1852" s="31">
        <v>190.5652</v>
      </c>
      <c r="H1852" s="31">
        <v>13.862500000000001</v>
      </c>
      <c r="I1852" s="31">
        <v>1660.431</v>
      </c>
      <c r="J1852" s="31">
        <v>2214.366</v>
      </c>
      <c r="K1852" s="31">
        <v>1249.3140000000001</v>
      </c>
      <c r="L1852" s="31" t="s">
        <v>108</v>
      </c>
      <c r="M1852" s="31" t="s">
        <v>108</v>
      </c>
      <c r="N1852" s="31" t="s">
        <v>108</v>
      </c>
      <c r="O1852" s="31" t="s">
        <v>108</v>
      </c>
      <c r="P1852" s="31" t="s">
        <v>108</v>
      </c>
      <c r="Q1852" s="31" t="s">
        <v>108</v>
      </c>
      <c r="R1852" s="31">
        <v>92.83</v>
      </c>
      <c r="S1852" s="31" t="s">
        <v>108</v>
      </c>
    </row>
    <row r="1853" spans="1:19" x14ac:dyDescent="0.35">
      <c r="A1853" s="2">
        <v>35461</v>
      </c>
      <c r="B1853" s="31" t="s">
        <v>108</v>
      </c>
      <c r="C1853" s="31">
        <v>391.91199999999998</v>
      </c>
      <c r="D1853" s="31" t="s">
        <v>108</v>
      </c>
      <c r="E1853" s="31">
        <v>186.55029999999999</v>
      </c>
      <c r="F1853" s="31">
        <v>46.530500000000004</v>
      </c>
      <c r="G1853" s="31">
        <v>189.73</v>
      </c>
      <c r="H1853" s="31">
        <v>13.7994</v>
      </c>
      <c r="I1853" s="31">
        <v>1661.22</v>
      </c>
      <c r="J1853" s="31">
        <v>2225.8789999999999</v>
      </c>
      <c r="K1853" s="31">
        <v>1255.9839999999999</v>
      </c>
      <c r="L1853" s="31" t="s">
        <v>108</v>
      </c>
      <c r="M1853" s="31" t="s">
        <v>108</v>
      </c>
      <c r="N1853" s="31" t="s">
        <v>108</v>
      </c>
      <c r="O1853" s="31" t="s">
        <v>108</v>
      </c>
      <c r="P1853" s="31" t="s">
        <v>108</v>
      </c>
      <c r="Q1853" s="31" t="s">
        <v>108</v>
      </c>
      <c r="R1853" s="31">
        <v>93.04</v>
      </c>
      <c r="S1853" s="31" t="s">
        <v>108</v>
      </c>
    </row>
    <row r="1854" spans="1:19" x14ac:dyDescent="0.35">
      <c r="A1854" s="2">
        <v>35464</v>
      </c>
      <c r="B1854" s="31" t="s">
        <v>108</v>
      </c>
      <c r="C1854" s="31">
        <v>392.428</v>
      </c>
      <c r="D1854" s="31" t="s">
        <v>108</v>
      </c>
      <c r="E1854" s="31">
        <v>185.87960000000001</v>
      </c>
      <c r="F1854" s="31">
        <v>46.866700000000002</v>
      </c>
      <c r="G1854" s="31">
        <v>189.34450000000001</v>
      </c>
      <c r="H1854" s="31">
        <v>13.894</v>
      </c>
      <c r="I1854" s="31">
        <v>1661.22</v>
      </c>
      <c r="J1854" s="31">
        <v>2233.5540000000001</v>
      </c>
      <c r="K1854" s="31">
        <v>1257.7139999999999</v>
      </c>
      <c r="L1854" s="31" t="s">
        <v>108</v>
      </c>
      <c r="M1854" s="31" t="s">
        <v>108</v>
      </c>
      <c r="N1854" s="31" t="s">
        <v>108</v>
      </c>
      <c r="O1854" s="31" t="s">
        <v>108</v>
      </c>
      <c r="P1854" s="31" t="s">
        <v>108</v>
      </c>
      <c r="Q1854" s="31" t="s">
        <v>108</v>
      </c>
      <c r="R1854" s="31">
        <v>93.09</v>
      </c>
      <c r="S1854" s="31" t="s">
        <v>108</v>
      </c>
    </row>
    <row r="1855" spans="1:19" x14ac:dyDescent="0.35">
      <c r="A1855" s="2">
        <v>35465</v>
      </c>
      <c r="B1855" s="31" t="s">
        <v>108</v>
      </c>
      <c r="C1855" s="31">
        <v>392.19900000000001</v>
      </c>
      <c r="D1855" s="31" t="s">
        <v>108</v>
      </c>
      <c r="E1855" s="31">
        <v>188.31100000000001</v>
      </c>
      <c r="F1855" s="31">
        <v>46.584299999999999</v>
      </c>
      <c r="G1855" s="31">
        <v>189.40870000000001</v>
      </c>
      <c r="H1855" s="31">
        <v>13.589399999999999</v>
      </c>
      <c r="I1855" s="31">
        <v>1659.51</v>
      </c>
      <c r="J1855" s="31">
        <v>2234.8330000000001</v>
      </c>
      <c r="K1855" s="31">
        <v>1256.972</v>
      </c>
      <c r="L1855" s="31" t="s">
        <v>108</v>
      </c>
      <c r="M1855" s="31" t="s">
        <v>108</v>
      </c>
      <c r="N1855" s="31" t="s">
        <v>108</v>
      </c>
      <c r="O1855" s="31" t="s">
        <v>108</v>
      </c>
      <c r="P1855" s="31" t="s">
        <v>108</v>
      </c>
      <c r="Q1855" s="31" t="s">
        <v>108</v>
      </c>
      <c r="R1855" s="31">
        <v>93.24</v>
      </c>
      <c r="S1855" s="31" t="s">
        <v>108</v>
      </c>
    </row>
    <row r="1856" spans="1:19" x14ac:dyDescent="0.35">
      <c r="A1856" s="2">
        <v>35466</v>
      </c>
      <c r="B1856" s="31" t="s">
        <v>108</v>
      </c>
      <c r="C1856" s="31">
        <v>387.77800000000002</v>
      </c>
      <c r="D1856" s="31" t="s">
        <v>108</v>
      </c>
      <c r="E1856" s="31">
        <v>192.0839</v>
      </c>
      <c r="F1856" s="31">
        <v>46.584299999999999</v>
      </c>
      <c r="G1856" s="31">
        <v>190.05119999999999</v>
      </c>
      <c r="H1856" s="31">
        <v>13.3584</v>
      </c>
      <c r="I1856" s="31">
        <v>1660.5630000000001</v>
      </c>
      <c r="J1856" s="31">
        <v>2233.5540000000001</v>
      </c>
      <c r="K1856" s="31">
        <v>1261.172</v>
      </c>
      <c r="L1856" s="31" t="s">
        <v>108</v>
      </c>
      <c r="M1856" s="31" t="s">
        <v>108</v>
      </c>
      <c r="N1856" s="31" t="s">
        <v>108</v>
      </c>
      <c r="O1856" s="31" t="s">
        <v>108</v>
      </c>
      <c r="P1856" s="31" t="s">
        <v>108</v>
      </c>
      <c r="Q1856" s="31" t="s">
        <v>108</v>
      </c>
      <c r="R1856" s="31">
        <v>93.32</v>
      </c>
      <c r="S1856" s="31" t="s">
        <v>108</v>
      </c>
    </row>
    <row r="1857" spans="1:19" x14ac:dyDescent="0.35">
      <c r="A1857" s="2">
        <v>35467</v>
      </c>
      <c r="B1857" s="31" t="s">
        <v>108</v>
      </c>
      <c r="C1857" s="31">
        <v>374.91699999999997</v>
      </c>
      <c r="D1857" s="31" t="s">
        <v>108</v>
      </c>
      <c r="E1857" s="31">
        <v>195.01840000000001</v>
      </c>
      <c r="F1857" s="31">
        <v>46.409500000000001</v>
      </c>
      <c r="G1857" s="31">
        <v>187.6097</v>
      </c>
      <c r="H1857" s="31">
        <v>13.5159</v>
      </c>
      <c r="I1857" s="31">
        <v>1660.3</v>
      </c>
      <c r="J1857" s="31">
        <v>2232.2739999999999</v>
      </c>
      <c r="K1857" s="31">
        <v>1260.925</v>
      </c>
      <c r="L1857" s="31" t="s">
        <v>108</v>
      </c>
      <c r="M1857" s="31" t="s">
        <v>108</v>
      </c>
      <c r="N1857" s="31" t="s">
        <v>108</v>
      </c>
      <c r="O1857" s="31" t="s">
        <v>108</v>
      </c>
      <c r="P1857" s="31" t="s">
        <v>108</v>
      </c>
      <c r="Q1857" s="31" t="s">
        <v>108</v>
      </c>
      <c r="R1857" s="31">
        <v>93.47</v>
      </c>
      <c r="S1857" s="31" t="s">
        <v>108</v>
      </c>
    </row>
    <row r="1858" spans="1:19" x14ac:dyDescent="0.35">
      <c r="A1858" s="2">
        <v>35468</v>
      </c>
      <c r="B1858" s="31" t="s">
        <v>108</v>
      </c>
      <c r="C1858" s="31">
        <v>362.05599999999998</v>
      </c>
      <c r="D1858" s="31" t="s">
        <v>108</v>
      </c>
      <c r="E1858" s="31">
        <v>193.76079999999999</v>
      </c>
      <c r="F1858" s="31">
        <v>46.261600000000001</v>
      </c>
      <c r="G1858" s="31">
        <v>189.66569999999999</v>
      </c>
      <c r="H1858" s="31">
        <v>13.3269</v>
      </c>
      <c r="I1858" s="31">
        <v>1663.9829999999999</v>
      </c>
      <c r="J1858" s="31">
        <v>2240.5889999999999</v>
      </c>
      <c r="K1858" s="31">
        <v>1265.866</v>
      </c>
      <c r="L1858" s="31" t="s">
        <v>108</v>
      </c>
      <c r="M1858" s="31" t="s">
        <v>108</v>
      </c>
      <c r="N1858" s="31" t="s">
        <v>108</v>
      </c>
      <c r="O1858" s="31" t="s">
        <v>108</v>
      </c>
      <c r="P1858" s="31" t="s">
        <v>108</v>
      </c>
      <c r="Q1858" s="31" t="s">
        <v>108</v>
      </c>
      <c r="R1858" s="31">
        <v>93.68</v>
      </c>
      <c r="S1858" s="31" t="s">
        <v>108</v>
      </c>
    </row>
    <row r="1859" spans="1:19" x14ac:dyDescent="0.35">
      <c r="A1859" s="2">
        <v>35471</v>
      </c>
      <c r="B1859" s="31" t="s">
        <v>108</v>
      </c>
      <c r="C1859" s="31">
        <v>364.74799999999999</v>
      </c>
      <c r="D1859" s="31" t="s">
        <v>108</v>
      </c>
      <c r="E1859" s="31">
        <v>192.8348</v>
      </c>
      <c r="F1859" s="31">
        <v>46.140500000000003</v>
      </c>
      <c r="G1859" s="31">
        <v>190.1799</v>
      </c>
      <c r="H1859" s="31">
        <v>13.314299999999999</v>
      </c>
      <c r="I1859" s="31">
        <v>1660.9570000000001</v>
      </c>
      <c r="J1859" s="31">
        <v>2241.2280000000001</v>
      </c>
      <c r="K1859" s="31">
        <v>1267.471</v>
      </c>
      <c r="L1859" s="31" t="s">
        <v>108</v>
      </c>
      <c r="M1859" s="31" t="s">
        <v>108</v>
      </c>
      <c r="N1859" s="31" t="s">
        <v>108</v>
      </c>
      <c r="O1859" s="31" t="s">
        <v>108</v>
      </c>
      <c r="P1859" s="31" t="s">
        <v>108</v>
      </c>
      <c r="Q1859" s="31" t="s">
        <v>108</v>
      </c>
      <c r="R1859" s="31">
        <v>93.52</v>
      </c>
      <c r="S1859" s="31" t="s">
        <v>108</v>
      </c>
    </row>
    <row r="1860" spans="1:19" x14ac:dyDescent="0.35">
      <c r="A1860" s="2">
        <v>35472</v>
      </c>
      <c r="B1860" s="31" t="s">
        <v>108</v>
      </c>
      <c r="C1860" s="31">
        <v>366.79899999999998</v>
      </c>
      <c r="D1860" s="31" t="s">
        <v>108</v>
      </c>
      <c r="E1860" s="31">
        <v>190.8914</v>
      </c>
      <c r="F1860" s="31">
        <v>45.979100000000003</v>
      </c>
      <c r="G1860" s="31">
        <v>192.71340000000001</v>
      </c>
      <c r="H1860" s="31">
        <v>13.0837</v>
      </c>
      <c r="I1860" s="31">
        <v>1660.9570000000001</v>
      </c>
      <c r="J1860" s="31">
        <v>2240.5889999999999</v>
      </c>
      <c r="K1860" s="31">
        <v>1271.1769999999999</v>
      </c>
      <c r="L1860" s="31" t="s">
        <v>108</v>
      </c>
      <c r="M1860" s="31" t="s">
        <v>108</v>
      </c>
      <c r="N1860" s="31" t="s">
        <v>108</v>
      </c>
      <c r="O1860" s="31" t="s">
        <v>108</v>
      </c>
      <c r="P1860" s="31" t="s">
        <v>108</v>
      </c>
      <c r="Q1860" s="31" t="s">
        <v>108</v>
      </c>
      <c r="R1860" s="31">
        <v>94.25</v>
      </c>
      <c r="S1860" s="31" t="s">
        <v>108</v>
      </c>
    </row>
    <row r="1861" spans="1:19" x14ac:dyDescent="0.35">
      <c r="A1861" s="2">
        <v>35473</v>
      </c>
      <c r="B1861" s="31" t="s">
        <v>108</v>
      </c>
      <c r="C1861" s="31">
        <v>360.40199999999999</v>
      </c>
      <c r="D1861" s="31" t="s">
        <v>108</v>
      </c>
      <c r="E1861" s="31">
        <v>193.85839999999999</v>
      </c>
      <c r="F1861" s="31">
        <v>46.449800000000003</v>
      </c>
      <c r="G1861" s="31">
        <v>196.4442</v>
      </c>
      <c r="H1861" s="31">
        <v>12.992800000000001</v>
      </c>
      <c r="I1861" s="31">
        <v>1658.8530000000001</v>
      </c>
      <c r="J1861" s="31">
        <v>2239.9490000000001</v>
      </c>
      <c r="K1861" s="31">
        <v>1273.5239999999999</v>
      </c>
      <c r="L1861" s="31" t="s">
        <v>108</v>
      </c>
      <c r="M1861" s="31" t="s">
        <v>108</v>
      </c>
      <c r="N1861" s="31" t="s">
        <v>108</v>
      </c>
      <c r="O1861" s="31" t="s">
        <v>108</v>
      </c>
      <c r="P1861" s="31" t="s">
        <v>108</v>
      </c>
      <c r="Q1861" s="31" t="s">
        <v>108</v>
      </c>
      <c r="R1861" s="31">
        <v>94.71</v>
      </c>
      <c r="S1861" s="31" t="s">
        <v>108</v>
      </c>
    </row>
    <row r="1862" spans="1:19" x14ac:dyDescent="0.35">
      <c r="A1862" s="2">
        <v>35474</v>
      </c>
      <c r="B1862" s="31" t="s">
        <v>108</v>
      </c>
      <c r="C1862" s="31">
        <v>361.57799999999997</v>
      </c>
      <c r="D1862" s="31" t="s">
        <v>108</v>
      </c>
      <c r="E1862" s="31">
        <v>196.01769999999999</v>
      </c>
      <c r="F1862" s="31">
        <v>46.127099999999999</v>
      </c>
      <c r="G1862" s="31">
        <v>196.9718</v>
      </c>
      <c r="H1862" s="31">
        <v>13.003</v>
      </c>
      <c r="I1862" s="31">
        <v>1661.0889999999999</v>
      </c>
      <c r="J1862" s="31">
        <v>2249.5430000000001</v>
      </c>
      <c r="K1862" s="31">
        <v>1274.018</v>
      </c>
      <c r="L1862" s="31" t="s">
        <v>108</v>
      </c>
      <c r="M1862" s="31" t="s">
        <v>108</v>
      </c>
      <c r="N1862" s="31" t="s">
        <v>108</v>
      </c>
      <c r="O1862" s="31" t="s">
        <v>108</v>
      </c>
      <c r="P1862" s="31" t="s">
        <v>108</v>
      </c>
      <c r="Q1862" s="31" t="s">
        <v>108</v>
      </c>
      <c r="R1862" s="31">
        <v>94.8</v>
      </c>
      <c r="S1862" s="31" t="s">
        <v>108</v>
      </c>
    </row>
    <row r="1863" spans="1:19" x14ac:dyDescent="0.35">
      <c r="A1863" s="2">
        <v>35475</v>
      </c>
      <c r="B1863" s="31" t="s">
        <v>108</v>
      </c>
      <c r="C1863" s="31">
        <v>366.589</v>
      </c>
      <c r="D1863" s="31" t="s">
        <v>108</v>
      </c>
      <c r="E1863" s="31">
        <v>194.3125</v>
      </c>
      <c r="F1863" s="31">
        <v>46.624699999999997</v>
      </c>
      <c r="G1863" s="31">
        <v>195.87790000000001</v>
      </c>
      <c r="H1863" s="31">
        <v>13.0845</v>
      </c>
      <c r="I1863" s="31">
        <v>1658.59</v>
      </c>
      <c r="J1863" s="31">
        <v>2256.578</v>
      </c>
      <c r="K1863" s="31">
        <v>1279.8230000000001</v>
      </c>
      <c r="L1863" s="31" t="s">
        <v>108</v>
      </c>
      <c r="M1863" s="31" t="s">
        <v>108</v>
      </c>
      <c r="N1863" s="31" t="s">
        <v>108</v>
      </c>
      <c r="O1863" s="31" t="s">
        <v>108</v>
      </c>
      <c r="P1863" s="31" t="s">
        <v>108</v>
      </c>
      <c r="Q1863" s="31" t="s">
        <v>108</v>
      </c>
      <c r="R1863" s="31">
        <v>94.91</v>
      </c>
      <c r="S1863" s="31" t="s">
        <v>108</v>
      </c>
    </row>
    <row r="1864" spans="1:19" x14ac:dyDescent="0.35">
      <c r="A1864" s="2">
        <v>35478</v>
      </c>
      <c r="B1864" s="31" t="s">
        <v>108</v>
      </c>
      <c r="C1864" s="31">
        <v>366.589</v>
      </c>
      <c r="D1864" s="31" t="s">
        <v>108</v>
      </c>
      <c r="E1864" s="31">
        <v>194.3125</v>
      </c>
      <c r="F1864" s="31">
        <v>46.624699999999997</v>
      </c>
      <c r="G1864" s="31">
        <v>195.87790000000001</v>
      </c>
      <c r="H1864" s="31">
        <v>13.0845</v>
      </c>
      <c r="I1864" s="31">
        <v>1657.4059999999999</v>
      </c>
      <c r="J1864" s="31">
        <v>2256.578</v>
      </c>
      <c r="K1864" s="31">
        <v>1279.576</v>
      </c>
      <c r="L1864" s="31" t="s">
        <v>108</v>
      </c>
      <c r="M1864" s="31" t="s">
        <v>108</v>
      </c>
      <c r="N1864" s="31" t="s">
        <v>108</v>
      </c>
      <c r="O1864" s="31" t="s">
        <v>108</v>
      </c>
      <c r="P1864" s="31" t="s">
        <v>108</v>
      </c>
      <c r="Q1864" s="31" t="s">
        <v>108</v>
      </c>
      <c r="R1864" s="31">
        <v>95.24</v>
      </c>
      <c r="S1864" s="31" t="s">
        <v>108</v>
      </c>
    </row>
    <row r="1865" spans="1:19" x14ac:dyDescent="0.35">
      <c r="A1865" s="2">
        <v>35479</v>
      </c>
      <c r="B1865" s="31" t="s">
        <v>108</v>
      </c>
      <c r="C1865" s="31">
        <v>364.863</v>
      </c>
      <c r="D1865" s="31" t="s">
        <v>108</v>
      </c>
      <c r="E1865" s="31">
        <v>197.55250000000001</v>
      </c>
      <c r="F1865" s="31">
        <v>46.759099999999997</v>
      </c>
      <c r="G1865" s="31">
        <v>200.511</v>
      </c>
      <c r="H1865" s="31">
        <v>12.901199999999999</v>
      </c>
      <c r="I1865" s="31">
        <v>1657.8</v>
      </c>
      <c r="J1865" s="31">
        <v>2255.299</v>
      </c>
      <c r="K1865" s="31">
        <v>1280.9349999999999</v>
      </c>
      <c r="L1865" s="31" t="s">
        <v>108</v>
      </c>
      <c r="M1865" s="31" t="s">
        <v>108</v>
      </c>
      <c r="N1865" s="31" t="s">
        <v>108</v>
      </c>
      <c r="O1865" s="31" t="s">
        <v>108</v>
      </c>
      <c r="P1865" s="31" t="s">
        <v>108</v>
      </c>
      <c r="Q1865" s="31" t="s">
        <v>108</v>
      </c>
      <c r="R1865" s="31">
        <v>95.15</v>
      </c>
      <c r="S1865" s="31" t="s">
        <v>108</v>
      </c>
    </row>
    <row r="1866" spans="1:19" x14ac:dyDescent="0.35">
      <c r="A1866" s="2">
        <v>35480</v>
      </c>
      <c r="B1866" s="31" t="s">
        <v>108</v>
      </c>
      <c r="C1866" s="31">
        <v>368.42700000000002</v>
      </c>
      <c r="D1866" s="31" t="s">
        <v>108</v>
      </c>
      <c r="E1866" s="31">
        <v>202.83879999999999</v>
      </c>
      <c r="F1866" s="31">
        <v>46.745699999999999</v>
      </c>
      <c r="G1866" s="31">
        <v>198.9023</v>
      </c>
      <c r="H1866" s="31">
        <v>13.0336</v>
      </c>
      <c r="I1866" s="31">
        <v>1661.8779999999999</v>
      </c>
      <c r="J1866" s="31">
        <v>2252.1010000000001</v>
      </c>
      <c r="K1866" s="31">
        <v>1277.847</v>
      </c>
      <c r="L1866" s="31" t="s">
        <v>108</v>
      </c>
      <c r="M1866" s="31" t="s">
        <v>108</v>
      </c>
      <c r="N1866" s="31" t="s">
        <v>108</v>
      </c>
      <c r="O1866" s="31" t="s">
        <v>108</v>
      </c>
      <c r="P1866" s="31" t="s">
        <v>108</v>
      </c>
      <c r="Q1866" s="31" t="s">
        <v>108</v>
      </c>
      <c r="R1866" s="31">
        <v>95.53</v>
      </c>
      <c r="S1866" s="31" t="s">
        <v>108</v>
      </c>
    </row>
    <row r="1867" spans="1:19" x14ac:dyDescent="0.35">
      <c r="A1867" s="2">
        <v>35481</v>
      </c>
      <c r="B1867" s="31" t="s">
        <v>108</v>
      </c>
      <c r="C1867" s="31">
        <v>359.517</v>
      </c>
      <c r="D1867" s="31" t="s">
        <v>108</v>
      </c>
      <c r="E1867" s="31">
        <v>201.7304</v>
      </c>
      <c r="F1867" s="31">
        <v>47.418100000000003</v>
      </c>
      <c r="G1867" s="31">
        <v>202.5702</v>
      </c>
      <c r="H1867" s="31">
        <v>12.850300000000001</v>
      </c>
      <c r="I1867" s="31">
        <v>1651.355</v>
      </c>
      <c r="J1867" s="31">
        <v>2245.0659999999998</v>
      </c>
      <c r="K1867" s="31">
        <v>1277.5999999999999</v>
      </c>
      <c r="L1867" s="31" t="s">
        <v>108</v>
      </c>
      <c r="M1867" s="31" t="s">
        <v>108</v>
      </c>
      <c r="N1867" s="31" t="s">
        <v>108</v>
      </c>
      <c r="O1867" s="31" t="s">
        <v>108</v>
      </c>
      <c r="P1867" s="31" t="s">
        <v>108</v>
      </c>
      <c r="Q1867" s="31" t="s">
        <v>108</v>
      </c>
      <c r="R1867" s="31">
        <v>94.91</v>
      </c>
      <c r="S1867" s="31" t="s">
        <v>108</v>
      </c>
    </row>
    <row r="1868" spans="1:19" x14ac:dyDescent="0.35">
      <c r="A1868" s="2">
        <v>35482</v>
      </c>
      <c r="B1868" s="31" t="s">
        <v>108</v>
      </c>
      <c r="C1868" s="31">
        <v>354.95100000000002</v>
      </c>
      <c r="D1868" s="31" t="s">
        <v>108</v>
      </c>
      <c r="E1868" s="31">
        <v>205.39670000000001</v>
      </c>
      <c r="F1868" s="31">
        <v>47.619799999999998</v>
      </c>
      <c r="G1868" s="31">
        <v>202.1841</v>
      </c>
      <c r="H1868" s="31">
        <v>13.013199999999999</v>
      </c>
      <c r="I1868" s="31">
        <v>1656.222</v>
      </c>
      <c r="J1868" s="31">
        <v>2244.4259999999999</v>
      </c>
      <c r="K1868" s="31">
        <v>1277.106</v>
      </c>
      <c r="L1868" s="31" t="s">
        <v>108</v>
      </c>
      <c r="M1868" s="31" t="s">
        <v>108</v>
      </c>
      <c r="N1868" s="31" t="s">
        <v>108</v>
      </c>
      <c r="O1868" s="31" t="s">
        <v>108</v>
      </c>
      <c r="P1868" s="31" t="s">
        <v>108</v>
      </c>
      <c r="Q1868" s="31" t="s">
        <v>108</v>
      </c>
      <c r="R1868" s="31">
        <v>95.04</v>
      </c>
      <c r="S1868" s="31" t="s">
        <v>108</v>
      </c>
    </row>
    <row r="1869" spans="1:19" x14ac:dyDescent="0.35">
      <c r="A1869" s="2">
        <v>35485</v>
      </c>
      <c r="B1869" s="31" t="s">
        <v>108</v>
      </c>
      <c r="C1869" s="31">
        <v>344.31400000000002</v>
      </c>
      <c r="D1869" s="31" t="s">
        <v>108</v>
      </c>
      <c r="E1869" s="31">
        <v>206.16409999999999</v>
      </c>
      <c r="F1869" s="31">
        <v>47.767699999999998</v>
      </c>
      <c r="G1869" s="31">
        <v>200.38229999999999</v>
      </c>
      <c r="H1869" s="31">
        <v>12.931800000000001</v>
      </c>
      <c r="I1869" s="31">
        <v>1657.6690000000001</v>
      </c>
      <c r="J1869" s="31">
        <v>2241.2280000000001</v>
      </c>
      <c r="K1869" s="31">
        <v>1274.3879999999999</v>
      </c>
      <c r="L1869" s="31" t="s">
        <v>108</v>
      </c>
      <c r="M1869" s="31" t="s">
        <v>108</v>
      </c>
      <c r="N1869" s="31" t="s">
        <v>108</v>
      </c>
      <c r="O1869" s="31" t="s">
        <v>108</v>
      </c>
      <c r="P1869" s="31" t="s">
        <v>108</v>
      </c>
      <c r="Q1869" s="31" t="s">
        <v>108</v>
      </c>
      <c r="R1869" s="31">
        <v>94.29</v>
      </c>
      <c r="S1869" s="31" t="s">
        <v>108</v>
      </c>
    </row>
    <row r="1870" spans="1:19" x14ac:dyDescent="0.35">
      <c r="A1870" s="2">
        <v>35486</v>
      </c>
      <c r="B1870" s="31" t="s">
        <v>108</v>
      </c>
      <c r="C1870" s="31">
        <v>353.33600000000001</v>
      </c>
      <c r="D1870" s="31" t="s">
        <v>108</v>
      </c>
      <c r="E1870" s="31">
        <v>204.0325</v>
      </c>
      <c r="F1870" s="31">
        <v>47.888800000000003</v>
      </c>
      <c r="G1870" s="31">
        <v>204.37190000000001</v>
      </c>
      <c r="H1870" s="31">
        <v>13.023400000000001</v>
      </c>
      <c r="I1870" s="31">
        <v>1657.932</v>
      </c>
      <c r="J1870" s="31">
        <v>2240.5880000000002</v>
      </c>
      <c r="K1870" s="31">
        <v>1275.9939999999999</v>
      </c>
      <c r="L1870" s="31" t="s">
        <v>108</v>
      </c>
      <c r="M1870" s="31" t="s">
        <v>108</v>
      </c>
      <c r="N1870" s="31" t="s">
        <v>108</v>
      </c>
      <c r="O1870" s="31" t="s">
        <v>108</v>
      </c>
      <c r="P1870" s="31" t="s">
        <v>108</v>
      </c>
      <c r="Q1870" s="31" t="s">
        <v>108</v>
      </c>
      <c r="R1870" s="31">
        <v>94.26</v>
      </c>
      <c r="S1870" s="31" t="s">
        <v>108</v>
      </c>
    </row>
    <row r="1871" spans="1:19" x14ac:dyDescent="0.35">
      <c r="A1871" s="2">
        <v>35487</v>
      </c>
      <c r="B1871" s="31" t="s">
        <v>108</v>
      </c>
      <c r="C1871" s="31">
        <v>354.67200000000003</v>
      </c>
      <c r="D1871" s="31" t="s">
        <v>108</v>
      </c>
      <c r="E1871" s="31">
        <v>207.69880000000001</v>
      </c>
      <c r="F1871" s="31">
        <v>47.875300000000003</v>
      </c>
      <c r="G1871" s="31">
        <v>202.184</v>
      </c>
      <c r="H1871" s="31">
        <v>13.2576</v>
      </c>
      <c r="I1871" s="31">
        <v>1661.3520000000001</v>
      </c>
      <c r="J1871" s="31">
        <v>2217.5030000000002</v>
      </c>
      <c r="K1871" s="31">
        <v>1272.165</v>
      </c>
      <c r="L1871" s="31" t="s">
        <v>108</v>
      </c>
      <c r="M1871" s="31" t="s">
        <v>108</v>
      </c>
      <c r="N1871" s="31" t="s">
        <v>108</v>
      </c>
      <c r="O1871" s="31" t="s">
        <v>108</v>
      </c>
      <c r="P1871" s="31" t="s">
        <v>108</v>
      </c>
      <c r="Q1871" s="31" t="s">
        <v>108</v>
      </c>
      <c r="R1871" s="31">
        <v>94.94</v>
      </c>
      <c r="S1871" s="31" t="s">
        <v>108</v>
      </c>
    </row>
    <row r="1872" spans="1:19" x14ac:dyDescent="0.35">
      <c r="A1872" s="2">
        <v>35488</v>
      </c>
      <c r="B1872" s="31" t="s">
        <v>108</v>
      </c>
      <c r="C1872" s="31">
        <v>354.839</v>
      </c>
      <c r="D1872" s="31" t="s">
        <v>108</v>
      </c>
      <c r="E1872" s="31">
        <v>207.86930000000001</v>
      </c>
      <c r="F1872" s="31">
        <v>48.547699999999999</v>
      </c>
      <c r="G1872" s="31">
        <v>201.7979</v>
      </c>
      <c r="H1872" s="31">
        <v>13.267799999999999</v>
      </c>
      <c r="I1872" s="31">
        <v>1660.3</v>
      </c>
      <c r="J1872" s="31">
        <v>2213.9699999999998</v>
      </c>
      <c r="K1872" s="31">
        <v>1279.576</v>
      </c>
      <c r="L1872" s="31" t="s">
        <v>108</v>
      </c>
      <c r="M1872" s="31" t="s">
        <v>108</v>
      </c>
      <c r="N1872" s="31" t="s">
        <v>108</v>
      </c>
      <c r="O1872" s="31" t="s">
        <v>108</v>
      </c>
      <c r="P1872" s="31" t="s">
        <v>108</v>
      </c>
      <c r="Q1872" s="31" t="s">
        <v>108</v>
      </c>
      <c r="R1872" s="31">
        <v>94.87</v>
      </c>
      <c r="S1872" s="31" t="s">
        <v>108</v>
      </c>
    </row>
    <row r="1873" spans="1:19" x14ac:dyDescent="0.35">
      <c r="A1873" s="2">
        <v>35489</v>
      </c>
      <c r="B1873" s="31" t="s">
        <v>108</v>
      </c>
      <c r="C1873" s="31">
        <v>348.38</v>
      </c>
      <c r="D1873" s="31" t="s">
        <v>108</v>
      </c>
      <c r="E1873" s="31">
        <v>206.5051</v>
      </c>
      <c r="F1873" s="31">
        <v>49.0991</v>
      </c>
      <c r="G1873" s="31">
        <v>204.1788</v>
      </c>
      <c r="H1873" s="31">
        <v>13.0947</v>
      </c>
      <c r="I1873" s="31">
        <v>1661.7470000000001</v>
      </c>
      <c r="J1873" s="31">
        <v>2215.8989999999999</v>
      </c>
      <c r="K1873" s="31">
        <v>1275.1289999999999</v>
      </c>
      <c r="L1873" s="31" t="s">
        <v>108</v>
      </c>
      <c r="M1873" s="31" t="s">
        <v>108</v>
      </c>
      <c r="N1873" s="31" t="s">
        <v>108</v>
      </c>
      <c r="O1873" s="31" t="s">
        <v>108</v>
      </c>
      <c r="P1873" s="31" t="s">
        <v>108</v>
      </c>
      <c r="Q1873" s="31" t="s">
        <v>108</v>
      </c>
      <c r="R1873" s="31">
        <v>94.89</v>
      </c>
      <c r="S1873" s="31" t="s">
        <v>108</v>
      </c>
    </row>
    <row r="1874" spans="1:19" x14ac:dyDescent="0.35">
      <c r="A1874" s="2">
        <v>35492</v>
      </c>
      <c r="B1874" s="31" t="s">
        <v>108</v>
      </c>
      <c r="C1874" s="31">
        <v>343.98</v>
      </c>
      <c r="D1874" s="31" t="s">
        <v>108</v>
      </c>
      <c r="E1874" s="31">
        <v>210.0009</v>
      </c>
      <c r="F1874" s="31">
        <v>48.924300000000002</v>
      </c>
      <c r="G1874" s="31">
        <v>207.8467</v>
      </c>
      <c r="H1874" s="31">
        <v>13.39</v>
      </c>
      <c r="I1874" s="31">
        <v>1660.5630000000001</v>
      </c>
      <c r="J1874" s="31">
        <v>2213.9699999999998</v>
      </c>
      <c r="K1874" s="31">
        <v>1275.779</v>
      </c>
      <c r="L1874" s="31" t="s">
        <v>108</v>
      </c>
      <c r="M1874" s="31" t="s">
        <v>108</v>
      </c>
      <c r="N1874" s="31" t="s">
        <v>108</v>
      </c>
      <c r="O1874" s="31" t="s">
        <v>108</v>
      </c>
      <c r="P1874" s="31" t="s">
        <v>108</v>
      </c>
      <c r="Q1874" s="31" t="s">
        <v>108</v>
      </c>
      <c r="R1874" s="31">
        <v>95.39</v>
      </c>
      <c r="S1874" s="31" t="s">
        <v>108</v>
      </c>
    </row>
    <row r="1875" spans="1:19" x14ac:dyDescent="0.35">
      <c r="A1875" s="2">
        <v>35493</v>
      </c>
      <c r="B1875" s="31" t="s">
        <v>108</v>
      </c>
      <c r="C1875" s="31">
        <v>350.21699999999998</v>
      </c>
      <c r="D1875" s="31" t="s">
        <v>108</v>
      </c>
      <c r="E1875" s="31">
        <v>209.31880000000001</v>
      </c>
      <c r="F1875" s="31">
        <v>48.480499999999999</v>
      </c>
      <c r="G1875" s="31">
        <v>208.49019999999999</v>
      </c>
      <c r="H1875" s="31">
        <v>13.6038</v>
      </c>
      <c r="I1875" s="31">
        <v>1661.982</v>
      </c>
      <c r="J1875" s="31">
        <v>2209.4699999999998</v>
      </c>
      <c r="K1875" s="31">
        <v>1276.5229999999999</v>
      </c>
      <c r="L1875" s="31" t="s">
        <v>108</v>
      </c>
      <c r="M1875" s="31" t="s">
        <v>108</v>
      </c>
      <c r="N1875" s="31" t="s">
        <v>108</v>
      </c>
      <c r="O1875" s="31" t="s">
        <v>108</v>
      </c>
      <c r="P1875" s="31" t="s">
        <v>108</v>
      </c>
      <c r="Q1875" s="31" t="s">
        <v>108</v>
      </c>
      <c r="R1875" s="31">
        <v>96.08</v>
      </c>
      <c r="S1875" s="31" t="s">
        <v>108</v>
      </c>
    </row>
    <row r="1876" spans="1:19" x14ac:dyDescent="0.35">
      <c r="A1876" s="2">
        <v>35494</v>
      </c>
      <c r="B1876" s="31" t="s">
        <v>108</v>
      </c>
      <c r="C1876" s="31">
        <v>352.66800000000001</v>
      </c>
      <c r="D1876" s="31" t="s">
        <v>108</v>
      </c>
      <c r="E1876" s="31">
        <v>207.102</v>
      </c>
      <c r="F1876" s="31">
        <v>47.6601</v>
      </c>
      <c r="G1876" s="31">
        <v>207.20320000000001</v>
      </c>
      <c r="H1876" s="31">
        <v>13.6038</v>
      </c>
      <c r="I1876" s="31">
        <v>1662.11</v>
      </c>
      <c r="J1876" s="31">
        <v>2210.7559999999999</v>
      </c>
      <c r="K1876" s="31">
        <v>1266.461</v>
      </c>
      <c r="L1876" s="31" t="s">
        <v>108</v>
      </c>
      <c r="M1876" s="31" t="s">
        <v>108</v>
      </c>
      <c r="N1876" s="31" t="s">
        <v>108</v>
      </c>
      <c r="O1876" s="31" t="s">
        <v>108</v>
      </c>
      <c r="P1876" s="31" t="s">
        <v>108</v>
      </c>
      <c r="Q1876" s="31" t="s">
        <v>108</v>
      </c>
      <c r="R1876" s="31">
        <v>95.92</v>
      </c>
      <c r="S1876" s="31" t="s">
        <v>108</v>
      </c>
    </row>
    <row r="1877" spans="1:19" x14ac:dyDescent="0.35">
      <c r="A1877" s="2">
        <v>35495</v>
      </c>
      <c r="B1877" s="31" t="s">
        <v>108</v>
      </c>
      <c r="C1877" s="31">
        <v>359.072</v>
      </c>
      <c r="D1877" s="31" t="s">
        <v>108</v>
      </c>
      <c r="E1877" s="31">
        <v>210.4272</v>
      </c>
      <c r="F1877" s="31">
        <v>47.552599999999998</v>
      </c>
      <c r="G1877" s="31">
        <v>211.64330000000001</v>
      </c>
      <c r="H1877" s="31">
        <v>13.5427</v>
      </c>
      <c r="I1877" s="31">
        <v>1668.377</v>
      </c>
      <c r="J1877" s="31">
        <v>2206.2550000000001</v>
      </c>
      <c r="K1877" s="31">
        <v>1265.7139999999999</v>
      </c>
      <c r="L1877" s="31" t="s">
        <v>108</v>
      </c>
      <c r="M1877" s="31" t="s">
        <v>108</v>
      </c>
      <c r="N1877" s="31" t="s">
        <v>108</v>
      </c>
      <c r="O1877" s="31" t="s">
        <v>108</v>
      </c>
      <c r="P1877" s="31" t="s">
        <v>108</v>
      </c>
      <c r="Q1877" s="31" t="s">
        <v>108</v>
      </c>
      <c r="R1877" s="31">
        <v>95.9</v>
      </c>
      <c r="S1877" s="31" t="s">
        <v>108</v>
      </c>
    </row>
    <row r="1878" spans="1:19" x14ac:dyDescent="0.35">
      <c r="A1878" s="2">
        <v>35496</v>
      </c>
      <c r="B1878" s="31" t="s">
        <v>108</v>
      </c>
      <c r="C1878" s="31">
        <v>365.69799999999998</v>
      </c>
      <c r="D1878" s="31" t="s">
        <v>108</v>
      </c>
      <c r="E1878" s="31">
        <v>210.17140000000001</v>
      </c>
      <c r="F1878" s="31">
        <v>47.055</v>
      </c>
      <c r="G1878" s="31">
        <v>213.63810000000001</v>
      </c>
      <c r="H1878" s="31">
        <v>13.4918</v>
      </c>
      <c r="I1878" s="31">
        <v>1667.845</v>
      </c>
      <c r="J1878" s="31">
        <v>2213.9699999999998</v>
      </c>
      <c r="K1878" s="31">
        <v>1262.9760000000001</v>
      </c>
      <c r="L1878" s="31" t="s">
        <v>108</v>
      </c>
      <c r="M1878" s="31" t="s">
        <v>108</v>
      </c>
      <c r="N1878" s="31" t="s">
        <v>108</v>
      </c>
      <c r="O1878" s="31" t="s">
        <v>108</v>
      </c>
      <c r="P1878" s="31" t="s">
        <v>108</v>
      </c>
      <c r="Q1878" s="31" t="s">
        <v>108</v>
      </c>
      <c r="R1878" s="31">
        <v>96.12</v>
      </c>
      <c r="S1878" s="31" t="s">
        <v>108</v>
      </c>
    </row>
    <row r="1879" spans="1:19" x14ac:dyDescent="0.35">
      <c r="A1879" s="2">
        <v>35499</v>
      </c>
      <c r="B1879" s="31" t="s">
        <v>108</v>
      </c>
      <c r="C1879" s="31">
        <v>358.31</v>
      </c>
      <c r="D1879" s="31" t="s">
        <v>108</v>
      </c>
      <c r="E1879" s="31">
        <v>207.19460000000001</v>
      </c>
      <c r="F1879" s="31">
        <v>47.487499999999997</v>
      </c>
      <c r="G1879" s="31">
        <v>221.36</v>
      </c>
      <c r="H1879" s="31">
        <v>14.173999999999999</v>
      </c>
      <c r="I1879" s="31">
        <v>1668.777</v>
      </c>
      <c r="J1879" s="31">
        <v>2213.9699999999998</v>
      </c>
      <c r="K1879" s="31">
        <v>1266.212</v>
      </c>
      <c r="L1879" s="31" t="s">
        <v>108</v>
      </c>
      <c r="M1879" s="31" t="s">
        <v>108</v>
      </c>
      <c r="N1879" s="31" t="s">
        <v>108</v>
      </c>
      <c r="O1879" s="31" t="s">
        <v>108</v>
      </c>
      <c r="P1879" s="31" t="s">
        <v>108</v>
      </c>
      <c r="Q1879" s="31" t="s">
        <v>108</v>
      </c>
      <c r="R1879" s="31">
        <v>95.58</v>
      </c>
      <c r="S1879" s="31" t="s">
        <v>108</v>
      </c>
    </row>
    <row r="1880" spans="1:19" x14ac:dyDescent="0.35">
      <c r="A1880" s="2">
        <v>35500</v>
      </c>
      <c r="B1880" s="31" t="s">
        <v>108</v>
      </c>
      <c r="C1880" s="31">
        <v>355.81200000000001</v>
      </c>
      <c r="D1880" s="31" t="s">
        <v>108</v>
      </c>
      <c r="E1880" s="31">
        <v>204.93</v>
      </c>
      <c r="F1880" s="31">
        <v>47.761200000000002</v>
      </c>
      <c r="G1880" s="31">
        <v>220.20169999999999</v>
      </c>
      <c r="H1880" s="31">
        <v>14.774800000000001</v>
      </c>
      <c r="I1880" s="31">
        <v>1670.7729999999999</v>
      </c>
      <c r="J1880" s="31">
        <v>2212.6849999999999</v>
      </c>
      <c r="K1880" s="31">
        <v>1267.7049999999999</v>
      </c>
      <c r="L1880" s="31" t="s">
        <v>108</v>
      </c>
      <c r="M1880" s="31" t="s">
        <v>108</v>
      </c>
      <c r="N1880" s="31" t="s">
        <v>108</v>
      </c>
      <c r="O1880" s="31" t="s">
        <v>108</v>
      </c>
      <c r="P1880" s="31" t="s">
        <v>108</v>
      </c>
      <c r="Q1880" s="31" t="s">
        <v>108</v>
      </c>
      <c r="R1880" s="31">
        <v>95.73</v>
      </c>
      <c r="S1880" s="31" t="s">
        <v>108</v>
      </c>
    </row>
    <row r="1881" spans="1:19" x14ac:dyDescent="0.35">
      <c r="A1881" s="2">
        <v>35501</v>
      </c>
      <c r="B1881" s="31" t="s">
        <v>108</v>
      </c>
      <c r="C1881" s="31">
        <v>359.97399999999999</v>
      </c>
      <c r="D1881" s="31" t="s">
        <v>108</v>
      </c>
      <c r="E1881" s="31">
        <v>204.13919999999999</v>
      </c>
      <c r="F1881" s="31">
        <v>47.5227</v>
      </c>
      <c r="G1881" s="31">
        <v>213.25200000000001</v>
      </c>
      <c r="H1881" s="31">
        <v>14.398099999999999</v>
      </c>
      <c r="I1881" s="31">
        <v>1673.7</v>
      </c>
      <c r="J1881" s="31">
        <v>2209.4699999999998</v>
      </c>
      <c r="K1881" s="31">
        <v>1266.8340000000001</v>
      </c>
      <c r="L1881" s="31" t="s">
        <v>108</v>
      </c>
      <c r="M1881" s="31" t="s">
        <v>108</v>
      </c>
      <c r="N1881" s="31" t="s">
        <v>108</v>
      </c>
      <c r="O1881" s="31" t="s">
        <v>108</v>
      </c>
      <c r="P1881" s="31" t="s">
        <v>108</v>
      </c>
      <c r="Q1881" s="31" t="s">
        <v>108</v>
      </c>
      <c r="R1881" s="31">
        <v>95.42</v>
      </c>
      <c r="S1881" s="31" t="s">
        <v>108</v>
      </c>
    </row>
    <row r="1882" spans="1:19" x14ac:dyDescent="0.35">
      <c r="A1882" s="2">
        <v>35502</v>
      </c>
      <c r="B1882" s="31" t="s">
        <v>108</v>
      </c>
      <c r="C1882" s="31">
        <v>358.18700000000001</v>
      </c>
      <c r="D1882" s="31" t="s">
        <v>108</v>
      </c>
      <c r="E1882" s="31">
        <v>204.8107</v>
      </c>
      <c r="F1882" s="31">
        <v>47.7074</v>
      </c>
      <c r="G1882" s="31">
        <v>213.25200000000001</v>
      </c>
      <c r="H1882" s="31">
        <v>14.805400000000001</v>
      </c>
      <c r="I1882" s="31">
        <v>1680.354</v>
      </c>
      <c r="J1882" s="31">
        <v>2193.3969999999999</v>
      </c>
      <c r="K1882" s="31">
        <v>1262.354</v>
      </c>
      <c r="L1882" s="31" t="s">
        <v>108</v>
      </c>
      <c r="M1882" s="31" t="s">
        <v>108</v>
      </c>
      <c r="N1882" s="31" t="s">
        <v>108</v>
      </c>
      <c r="O1882" s="31" t="s">
        <v>108</v>
      </c>
      <c r="P1882" s="31" t="s">
        <v>108</v>
      </c>
      <c r="Q1882" s="31" t="s">
        <v>108</v>
      </c>
      <c r="R1882" s="31">
        <v>96.02</v>
      </c>
      <c r="S1882" s="31" t="s">
        <v>108</v>
      </c>
    </row>
    <row r="1883" spans="1:19" x14ac:dyDescent="0.35">
      <c r="A1883" s="2">
        <v>35503</v>
      </c>
      <c r="B1883" s="31" t="s">
        <v>108</v>
      </c>
      <c r="C1883" s="31">
        <v>365.39</v>
      </c>
      <c r="D1883" s="31" t="s">
        <v>108</v>
      </c>
      <c r="E1883" s="31">
        <v>206.62090000000001</v>
      </c>
      <c r="F1883" s="31">
        <v>47.520299999999999</v>
      </c>
      <c r="G1883" s="31">
        <v>218.65729999999999</v>
      </c>
      <c r="H1883" s="31">
        <v>14.662800000000001</v>
      </c>
      <c r="I1883" s="31">
        <v>1686.3430000000001</v>
      </c>
      <c r="J1883" s="31">
        <v>2197.8980000000001</v>
      </c>
      <c r="K1883" s="31">
        <v>1262.9760000000001</v>
      </c>
      <c r="L1883" s="31" t="s">
        <v>108</v>
      </c>
      <c r="M1883" s="31" t="s">
        <v>108</v>
      </c>
      <c r="N1883" s="31" t="s">
        <v>108</v>
      </c>
      <c r="O1883" s="31" t="s">
        <v>108</v>
      </c>
      <c r="P1883" s="31" t="s">
        <v>108</v>
      </c>
      <c r="Q1883" s="31" t="s">
        <v>108</v>
      </c>
      <c r="R1883" s="31">
        <v>95.58</v>
      </c>
      <c r="S1883" s="31" t="s">
        <v>108</v>
      </c>
    </row>
    <row r="1884" spans="1:19" x14ac:dyDescent="0.35">
      <c r="A1884" s="2">
        <v>35506</v>
      </c>
      <c r="B1884" s="31" t="s">
        <v>108</v>
      </c>
      <c r="C1884" s="31">
        <v>362.15199999999999</v>
      </c>
      <c r="D1884" s="31" t="s">
        <v>108</v>
      </c>
      <c r="E1884" s="31">
        <v>205.75890000000001</v>
      </c>
      <c r="F1884" s="31">
        <v>46.892200000000003</v>
      </c>
      <c r="G1884" s="31">
        <v>212.3511</v>
      </c>
      <c r="H1884" s="31">
        <v>15.0905</v>
      </c>
      <c r="I1884" s="31">
        <v>1685.278</v>
      </c>
      <c r="J1884" s="31">
        <v>2195.326</v>
      </c>
      <c r="K1884" s="31">
        <v>1249.7850000000001</v>
      </c>
      <c r="L1884" s="31" t="s">
        <v>108</v>
      </c>
      <c r="M1884" s="31" t="s">
        <v>108</v>
      </c>
      <c r="N1884" s="31" t="s">
        <v>108</v>
      </c>
      <c r="O1884" s="31" t="s">
        <v>108</v>
      </c>
      <c r="P1884" s="31" t="s">
        <v>108</v>
      </c>
      <c r="Q1884" s="31" t="s">
        <v>108</v>
      </c>
      <c r="R1884" s="31">
        <v>95.68</v>
      </c>
      <c r="S1884" s="31" t="s">
        <v>108</v>
      </c>
    </row>
    <row r="1885" spans="1:19" x14ac:dyDescent="0.35">
      <c r="A1885" s="2">
        <v>35507</v>
      </c>
      <c r="B1885" s="31" t="s">
        <v>108</v>
      </c>
      <c r="C1885" s="31">
        <v>373.93299999999999</v>
      </c>
      <c r="D1885" s="31" t="s">
        <v>108</v>
      </c>
      <c r="E1885" s="31">
        <v>204.4659</v>
      </c>
      <c r="F1885" s="31">
        <v>47.146099999999997</v>
      </c>
      <c r="G1885" s="31">
        <v>213.8955</v>
      </c>
      <c r="H1885" s="31">
        <v>14.856299999999999</v>
      </c>
      <c r="I1885" s="31">
        <v>1676.3620000000001</v>
      </c>
      <c r="J1885" s="31">
        <v>2194.04</v>
      </c>
      <c r="K1885" s="31">
        <v>1244.683</v>
      </c>
      <c r="L1885" s="31" t="s">
        <v>108</v>
      </c>
      <c r="M1885" s="31" t="s">
        <v>108</v>
      </c>
      <c r="N1885" s="31" t="s">
        <v>108</v>
      </c>
      <c r="O1885" s="31" t="s">
        <v>108</v>
      </c>
      <c r="P1885" s="31" t="s">
        <v>108</v>
      </c>
      <c r="Q1885" s="31" t="s">
        <v>108</v>
      </c>
      <c r="R1885" s="31">
        <v>94.98</v>
      </c>
      <c r="S1885" s="31" t="s">
        <v>108</v>
      </c>
    </row>
    <row r="1886" spans="1:19" x14ac:dyDescent="0.35">
      <c r="A1886" s="2">
        <v>35508</v>
      </c>
      <c r="B1886" s="31" t="s">
        <v>108</v>
      </c>
      <c r="C1886" s="31">
        <v>377.67399999999998</v>
      </c>
      <c r="D1886" s="31" t="s">
        <v>108</v>
      </c>
      <c r="E1886" s="31">
        <v>203.51769999999999</v>
      </c>
      <c r="F1886" s="31">
        <v>47.480200000000004</v>
      </c>
      <c r="G1886" s="31">
        <v>215.9547</v>
      </c>
      <c r="H1886" s="31">
        <v>14.571199999999999</v>
      </c>
      <c r="I1886" s="31">
        <v>1678.491</v>
      </c>
      <c r="J1886" s="31">
        <v>2192.1109999999999</v>
      </c>
      <c r="K1886" s="31">
        <v>1242.069</v>
      </c>
      <c r="L1886" s="31" t="s">
        <v>108</v>
      </c>
      <c r="M1886" s="31" t="s">
        <v>108</v>
      </c>
      <c r="N1886" s="31" t="s">
        <v>108</v>
      </c>
      <c r="O1886" s="31" t="s">
        <v>108</v>
      </c>
      <c r="P1886" s="31" t="s">
        <v>108</v>
      </c>
      <c r="Q1886" s="31" t="s">
        <v>108</v>
      </c>
      <c r="R1886" s="31">
        <v>95.2</v>
      </c>
      <c r="S1886" s="31" t="s">
        <v>108</v>
      </c>
    </row>
    <row r="1887" spans="1:19" x14ac:dyDescent="0.35">
      <c r="A1887" s="2">
        <v>35509</v>
      </c>
      <c r="B1887" s="31" t="s">
        <v>108</v>
      </c>
      <c r="C1887" s="31">
        <v>375.99900000000002</v>
      </c>
      <c r="D1887" s="31" t="s">
        <v>108</v>
      </c>
      <c r="E1887" s="31">
        <v>206.01750000000001</v>
      </c>
      <c r="F1887" s="31">
        <v>47.386699999999998</v>
      </c>
      <c r="G1887" s="31">
        <v>219.30080000000001</v>
      </c>
      <c r="H1887" s="31">
        <v>14.998799999999999</v>
      </c>
      <c r="I1887" s="31">
        <v>1678.491</v>
      </c>
      <c r="J1887" s="31">
        <v>2191.4679999999998</v>
      </c>
      <c r="K1887" s="31">
        <v>1240.9490000000001</v>
      </c>
      <c r="L1887" s="31" t="s">
        <v>108</v>
      </c>
      <c r="M1887" s="31" t="s">
        <v>108</v>
      </c>
      <c r="N1887" s="31" t="s">
        <v>108</v>
      </c>
      <c r="O1887" s="31" t="s">
        <v>108</v>
      </c>
      <c r="P1887" s="31" t="s">
        <v>108</v>
      </c>
      <c r="Q1887" s="31" t="s">
        <v>108</v>
      </c>
      <c r="R1887" s="31">
        <v>95.7</v>
      </c>
      <c r="S1887" s="31" t="s">
        <v>108</v>
      </c>
    </row>
    <row r="1888" spans="1:19" x14ac:dyDescent="0.35">
      <c r="A1888" s="2">
        <v>35510</v>
      </c>
      <c r="B1888" s="31" t="s">
        <v>108</v>
      </c>
      <c r="C1888" s="31">
        <v>375.161</v>
      </c>
      <c r="D1888" s="31" t="s">
        <v>108</v>
      </c>
      <c r="E1888" s="31">
        <v>208.3449</v>
      </c>
      <c r="F1888" s="31">
        <v>47.560400000000001</v>
      </c>
      <c r="G1888" s="31">
        <v>216.85550000000001</v>
      </c>
      <c r="H1888" s="31">
        <v>14.7646</v>
      </c>
      <c r="I1888" s="31">
        <v>1669.7080000000001</v>
      </c>
      <c r="J1888" s="31">
        <v>2190.8249999999998</v>
      </c>
      <c r="K1888" s="31">
        <v>1244.1849999999999</v>
      </c>
      <c r="L1888" s="31" t="s">
        <v>108</v>
      </c>
      <c r="M1888" s="31" t="s">
        <v>108</v>
      </c>
      <c r="N1888" s="31" t="s">
        <v>108</v>
      </c>
      <c r="O1888" s="31" t="s">
        <v>108</v>
      </c>
      <c r="P1888" s="31" t="s">
        <v>108</v>
      </c>
      <c r="Q1888" s="31" t="s">
        <v>108</v>
      </c>
      <c r="R1888" s="31">
        <v>95.28</v>
      </c>
      <c r="S1888" s="31" t="s">
        <v>108</v>
      </c>
    </row>
    <row r="1889" spans="1:19" x14ac:dyDescent="0.35">
      <c r="A1889" s="2">
        <v>35513</v>
      </c>
      <c r="B1889" s="31" t="s">
        <v>108</v>
      </c>
      <c r="C1889" s="31">
        <v>369.13099999999997</v>
      </c>
      <c r="D1889" s="31" t="s">
        <v>108</v>
      </c>
      <c r="E1889" s="31">
        <v>208.43109999999999</v>
      </c>
      <c r="F1889" s="31">
        <v>47.172800000000002</v>
      </c>
      <c r="G1889" s="31">
        <v>214.08850000000001</v>
      </c>
      <c r="H1889" s="31">
        <v>14.5406</v>
      </c>
      <c r="I1889" s="31">
        <v>1665.05</v>
      </c>
      <c r="J1889" s="31">
        <v>2194.04</v>
      </c>
      <c r="K1889" s="31">
        <v>1246.425</v>
      </c>
      <c r="L1889" s="31" t="s">
        <v>108</v>
      </c>
      <c r="M1889" s="31" t="s">
        <v>108</v>
      </c>
      <c r="N1889" s="31" t="s">
        <v>108</v>
      </c>
      <c r="O1889" s="31" t="s">
        <v>108</v>
      </c>
      <c r="P1889" s="31" t="s">
        <v>108</v>
      </c>
      <c r="Q1889" s="31" t="s">
        <v>108</v>
      </c>
      <c r="R1889" s="31">
        <v>95.25</v>
      </c>
      <c r="S1889" s="31" t="s">
        <v>108</v>
      </c>
    </row>
    <row r="1890" spans="1:19" x14ac:dyDescent="0.35">
      <c r="A1890" s="2">
        <v>35514</v>
      </c>
      <c r="B1890" s="31" t="s">
        <v>108</v>
      </c>
      <c r="C1890" s="31">
        <v>369.01900000000001</v>
      </c>
      <c r="D1890" s="31" t="s">
        <v>108</v>
      </c>
      <c r="E1890" s="31">
        <v>209.6379</v>
      </c>
      <c r="F1890" s="31">
        <v>46.838700000000003</v>
      </c>
      <c r="G1890" s="31">
        <v>216.7268</v>
      </c>
      <c r="H1890" s="31">
        <v>14.713699999999999</v>
      </c>
      <c r="I1890" s="31">
        <v>1667.9780000000001</v>
      </c>
      <c r="J1890" s="31">
        <v>2188.8969999999999</v>
      </c>
      <c r="K1890" s="31">
        <v>1250.6559999999999</v>
      </c>
      <c r="L1890" s="31" t="s">
        <v>108</v>
      </c>
      <c r="M1890" s="31" t="s">
        <v>108</v>
      </c>
      <c r="N1890" s="31" t="s">
        <v>108</v>
      </c>
      <c r="O1890" s="31" t="s">
        <v>108</v>
      </c>
      <c r="P1890" s="31" t="s">
        <v>108</v>
      </c>
      <c r="Q1890" s="31" t="s">
        <v>108</v>
      </c>
      <c r="R1890" s="31">
        <v>95.48</v>
      </c>
      <c r="S1890" s="31" t="s">
        <v>108</v>
      </c>
    </row>
    <row r="1891" spans="1:19" x14ac:dyDescent="0.35">
      <c r="A1891" s="2">
        <v>35515</v>
      </c>
      <c r="B1891" s="31" t="s">
        <v>108</v>
      </c>
      <c r="C1891" s="31">
        <v>359.08100000000002</v>
      </c>
      <c r="D1891" s="31" t="s">
        <v>108</v>
      </c>
      <c r="E1891" s="31">
        <v>207.4829</v>
      </c>
      <c r="F1891" s="31">
        <v>47.239600000000003</v>
      </c>
      <c r="G1891" s="31">
        <v>216.46940000000001</v>
      </c>
      <c r="H1891" s="31">
        <v>14.8766</v>
      </c>
      <c r="I1891" s="31">
        <v>1676.229</v>
      </c>
      <c r="J1891" s="31">
        <v>2185.6819999999998</v>
      </c>
      <c r="K1891" s="31">
        <v>1248.0429999999999</v>
      </c>
      <c r="L1891" s="31" t="s">
        <v>108</v>
      </c>
      <c r="M1891" s="31" t="s">
        <v>108</v>
      </c>
      <c r="N1891" s="31" t="s">
        <v>108</v>
      </c>
      <c r="O1891" s="31" t="s">
        <v>108</v>
      </c>
      <c r="P1891" s="31" t="s">
        <v>108</v>
      </c>
      <c r="Q1891" s="31" t="s">
        <v>108</v>
      </c>
      <c r="R1891" s="31">
        <v>95.33</v>
      </c>
      <c r="S1891" s="31" t="s">
        <v>108</v>
      </c>
    </row>
    <row r="1892" spans="1:19" x14ac:dyDescent="0.35">
      <c r="A1892" s="2">
        <v>35516</v>
      </c>
      <c r="B1892" s="31" t="s">
        <v>108</v>
      </c>
      <c r="C1892" s="31">
        <v>358.46600000000001</v>
      </c>
      <c r="D1892" s="31" t="s">
        <v>108</v>
      </c>
      <c r="E1892" s="31">
        <v>209.29310000000001</v>
      </c>
      <c r="F1892" s="31">
        <v>47.106000000000002</v>
      </c>
      <c r="G1892" s="31">
        <v>220.0729</v>
      </c>
      <c r="H1892" s="31">
        <v>14.7646</v>
      </c>
      <c r="I1892" s="31">
        <v>1667.047</v>
      </c>
      <c r="J1892" s="31">
        <v>2172.181</v>
      </c>
      <c r="K1892" s="31">
        <v>1244.558</v>
      </c>
      <c r="L1892" s="31" t="s">
        <v>108</v>
      </c>
      <c r="M1892" s="31" t="s">
        <v>108</v>
      </c>
      <c r="N1892" s="31" t="s">
        <v>108</v>
      </c>
      <c r="O1892" s="31" t="s">
        <v>108</v>
      </c>
      <c r="P1892" s="31" t="s">
        <v>108</v>
      </c>
      <c r="Q1892" s="31" t="s">
        <v>108</v>
      </c>
      <c r="R1892" s="31">
        <v>94.69</v>
      </c>
      <c r="S1892" s="31" t="s">
        <v>108</v>
      </c>
    </row>
    <row r="1893" spans="1:19" x14ac:dyDescent="0.35">
      <c r="A1893" s="2">
        <v>35517</v>
      </c>
      <c r="B1893" s="31" t="s">
        <v>108</v>
      </c>
      <c r="C1893" s="31">
        <v>358.46600000000001</v>
      </c>
      <c r="D1893" s="31" t="s">
        <v>108</v>
      </c>
      <c r="E1893" s="31">
        <v>209.29310000000001</v>
      </c>
      <c r="F1893" s="31">
        <v>47.106000000000002</v>
      </c>
      <c r="G1893" s="31">
        <v>220.0729</v>
      </c>
      <c r="H1893" s="31">
        <v>14.7646</v>
      </c>
      <c r="I1893" s="31">
        <v>1672.37</v>
      </c>
      <c r="J1893" s="31">
        <v>2172.181</v>
      </c>
      <c r="K1893" s="31">
        <v>1244.558</v>
      </c>
      <c r="L1893" s="31" t="s">
        <v>108</v>
      </c>
      <c r="M1893" s="31" t="s">
        <v>108</v>
      </c>
      <c r="N1893" s="31" t="s">
        <v>108</v>
      </c>
      <c r="O1893" s="31" t="s">
        <v>108</v>
      </c>
      <c r="P1893" s="31" t="s">
        <v>108</v>
      </c>
      <c r="Q1893" s="31" t="s">
        <v>108</v>
      </c>
      <c r="R1893" s="31">
        <v>94.69</v>
      </c>
      <c r="S1893" s="31" t="s">
        <v>108</v>
      </c>
    </row>
    <row r="1894" spans="1:19" x14ac:dyDescent="0.35">
      <c r="A1894" s="2">
        <v>35520</v>
      </c>
      <c r="B1894" s="31" t="s">
        <v>108</v>
      </c>
      <c r="C1894" s="31">
        <v>352.995</v>
      </c>
      <c r="D1894" s="31" t="s">
        <v>108</v>
      </c>
      <c r="E1894" s="31">
        <v>209.29310000000001</v>
      </c>
      <c r="F1894" s="31">
        <v>47.3065</v>
      </c>
      <c r="G1894" s="31">
        <v>220.26589999999999</v>
      </c>
      <c r="H1894" s="31">
        <v>14.795199999999999</v>
      </c>
      <c r="I1894" s="31">
        <v>1675.963</v>
      </c>
      <c r="J1894" s="31">
        <v>2170.895</v>
      </c>
      <c r="K1894" s="31">
        <v>1244.558</v>
      </c>
      <c r="L1894" s="31" t="s">
        <v>108</v>
      </c>
      <c r="M1894" s="31" t="s">
        <v>108</v>
      </c>
      <c r="N1894" s="31" t="s">
        <v>108</v>
      </c>
      <c r="O1894" s="31" t="s">
        <v>108</v>
      </c>
      <c r="P1894" s="31" t="s">
        <v>108</v>
      </c>
      <c r="Q1894" s="31" t="s">
        <v>108</v>
      </c>
      <c r="R1894" s="31">
        <v>94.72</v>
      </c>
      <c r="S1894" s="31" t="s">
        <v>108</v>
      </c>
    </row>
    <row r="1895" spans="1:19" x14ac:dyDescent="0.35">
      <c r="A1895" s="2">
        <v>35521</v>
      </c>
      <c r="B1895" s="31" t="s">
        <v>108</v>
      </c>
      <c r="C1895" s="31">
        <v>349.92399999999998</v>
      </c>
      <c r="D1895" s="31" t="s">
        <v>108</v>
      </c>
      <c r="E1895" s="31">
        <v>207.7415</v>
      </c>
      <c r="F1895" s="31">
        <v>47.4</v>
      </c>
      <c r="G1895" s="31">
        <v>225.34950000000001</v>
      </c>
      <c r="H1895" s="31">
        <v>15.395899999999999</v>
      </c>
      <c r="I1895" s="31">
        <v>1676.3620000000001</v>
      </c>
      <c r="J1895" s="31">
        <v>2174.752</v>
      </c>
      <c r="K1895" s="31">
        <v>1238.211</v>
      </c>
      <c r="L1895" s="31" t="s">
        <v>108</v>
      </c>
      <c r="M1895" s="31" t="s">
        <v>108</v>
      </c>
      <c r="N1895" s="31" t="s">
        <v>108</v>
      </c>
      <c r="O1895" s="31" t="s">
        <v>108</v>
      </c>
      <c r="P1895" s="31" t="s">
        <v>108</v>
      </c>
      <c r="Q1895" s="31" t="s">
        <v>108</v>
      </c>
      <c r="R1895" s="31">
        <v>94.09</v>
      </c>
      <c r="S1895" s="31" t="s">
        <v>108</v>
      </c>
    </row>
    <row r="1896" spans="1:19" x14ac:dyDescent="0.35">
      <c r="A1896" s="2">
        <v>35522</v>
      </c>
      <c r="B1896" s="31" t="s">
        <v>108</v>
      </c>
      <c r="C1896" s="31">
        <v>338.42099999999999</v>
      </c>
      <c r="D1896" s="31" t="s">
        <v>108</v>
      </c>
      <c r="E1896" s="31">
        <v>208.2587</v>
      </c>
      <c r="F1896" s="31">
        <v>47.052500000000002</v>
      </c>
      <c r="G1896" s="31">
        <v>227.40870000000001</v>
      </c>
      <c r="H1896" s="31">
        <v>15.314500000000001</v>
      </c>
      <c r="I1896" s="31">
        <v>1685.278</v>
      </c>
      <c r="J1896" s="31">
        <v>2176.038</v>
      </c>
      <c r="K1896" s="31">
        <v>1237.962</v>
      </c>
      <c r="L1896" s="31" t="s">
        <v>108</v>
      </c>
      <c r="M1896" s="31" t="s">
        <v>108</v>
      </c>
      <c r="N1896" s="31" t="s">
        <v>108</v>
      </c>
      <c r="O1896" s="31" t="s">
        <v>108</v>
      </c>
      <c r="P1896" s="31" t="s">
        <v>108</v>
      </c>
      <c r="Q1896" s="31" t="s">
        <v>108</v>
      </c>
      <c r="R1896" s="31">
        <v>94.75</v>
      </c>
      <c r="S1896" s="31" t="s">
        <v>108</v>
      </c>
    </row>
    <row r="1897" spans="1:19" x14ac:dyDescent="0.35">
      <c r="A1897" s="2">
        <v>35523</v>
      </c>
      <c r="B1897" s="31" t="s">
        <v>108</v>
      </c>
      <c r="C1897" s="31">
        <v>340.041</v>
      </c>
      <c r="D1897" s="31" t="s">
        <v>108</v>
      </c>
      <c r="E1897" s="31">
        <v>205.0693</v>
      </c>
      <c r="F1897" s="31">
        <v>46.959000000000003</v>
      </c>
      <c r="G1897" s="31">
        <v>224.19130000000001</v>
      </c>
      <c r="H1897" s="31">
        <v>15.192299999999999</v>
      </c>
      <c r="I1897" s="31">
        <v>1684.7460000000001</v>
      </c>
      <c r="J1897" s="31">
        <v>2177.9670000000001</v>
      </c>
      <c r="K1897" s="31">
        <v>1235.0999999999999</v>
      </c>
      <c r="L1897" s="31" t="s">
        <v>108</v>
      </c>
      <c r="M1897" s="31" t="s">
        <v>108</v>
      </c>
      <c r="N1897" s="31" t="s">
        <v>108</v>
      </c>
      <c r="O1897" s="31" t="s">
        <v>108</v>
      </c>
      <c r="P1897" s="31" t="s">
        <v>108</v>
      </c>
      <c r="Q1897" s="31" t="s">
        <v>108</v>
      </c>
      <c r="R1897" s="31">
        <v>94.3</v>
      </c>
      <c r="S1897" s="31" t="s">
        <v>108</v>
      </c>
    </row>
    <row r="1898" spans="1:19" x14ac:dyDescent="0.35">
      <c r="A1898" s="2">
        <v>35524</v>
      </c>
      <c r="B1898" s="31" t="s">
        <v>108</v>
      </c>
      <c r="C1898" s="31">
        <v>337.69499999999999</v>
      </c>
      <c r="D1898" s="31" t="s">
        <v>108</v>
      </c>
      <c r="E1898" s="31">
        <v>204.63829999999999</v>
      </c>
      <c r="F1898" s="31">
        <v>46.999099999999999</v>
      </c>
      <c r="G1898" s="31">
        <v>216.46940000000001</v>
      </c>
      <c r="H1898" s="31">
        <v>14.998799999999999</v>
      </c>
      <c r="I1898" s="31">
        <v>1688.605</v>
      </c>
      <c r="J1898" s="31">
        <v>2171.538</v>
      </c>
      <c r="K1898" s="31">
        <v>1236.8420000000001</v>
      </c>
      <c r="L1898" s="31" t="s">
        <v>108</v>
      </c>
      <c r="M1898" s="31" t="s">
        <v>108</v>
      </c>
      <c r="N1898" s="31" t="s">
        <v>108</v>
      </c>
      <c r="O1898" s="31" t="s">
        <v>108</v>
      </c>
      <c r="P1898" s="31" t="s">
        <v>108</v>
      </c>
      <c r="Q1898" s="31" t="s">
        <v>108</v>
      </c>
      <c r="R1898" s="31">
        <v>95.12</v>
      </c>
      <c r="S1898" s="31" t="s">
        <v>108</v>
      </c>
    </row>
    <row r="1899" spans="1:19" x14ac:dyDescent="0.35">
      <c r="A1899" s="2">
        <v>35527</v>
      </c>
      <c r="B1899" s="31" t="s">
        <v>108</v>
      </c>
      <c r="C1899" s="31">
        <v>339.036</v>
      </c>
      <c r="D1899" s="31" t="s">
        <v>108</v>
      </c>
      <c r="E1899" s="31">
        <v>198.77670000000001</v>
      </c>
      <c r="F1899" s="31">
        <v>46.918900000000001</v>
      </c>
      <c r="G1899" s="31">
        <v>222.0677</v>
      </c>
      <c r="H1899" s="31">
        <v>14.235099999999999</v>
      </c>
      <c r="I1899" s="31">
        <v>1692.864</v>
      </c>
      <c r="J1899" s="31">
        <v>2177.9670000000001</v>
      </c>
      <c r="K1899" s="31">
        <v>1247.7940000000001</v>
      </c>
      <c r="L1899" s="31" t="s">
        <v>108</v>
      </c>
      <c r="M1899" s="31" t="s">
        <v>108</v>
      </c>
      <c r="N1899" s="31" t="s">
        <v>108</v>
      </c>
      <c r="O1899" s="31" t="s">
        <v>108</v>
      </c>
      <c r="P1899" s="31" t="s">
        <v>108</v>
      </c>
      <c r="Q1899" s="31" t="s">
        <v>108</v>
      </c>
      <c r="R1899" s="31">
        <v>96.15</v>
      </c>
      <c r="S1899" s="31" t="s">
        <v>108</v>
      </c>
    </row>
    <row r="1900" spans="1:19" x14ac:dyDescent="0.35">
      <c r="A1900" s="2">
        <v>35528</v>
      </c>
      <c r="B1900" s="31" t="s">
        <v>108</v>
      </c>
      <c r="C1900" s="31">
        <v>341.35</v>
      </c>
      <c r="D1900" s="31" t="s">
        <v>108</v>
      </c>
      <c r="E1900" s="31">
        <v>200.47730000000001</v>
      </c>
      <c r="F1900" s="31">
        <v>46.932299999999998</v>
      </c>
      <c r="G1900" s="31">
        <v>218.571</v>
      </c>
      <c r="H1900" s="31">
        <v>14.259399999999999</v>
      </c>
      <c r="I1900" s="31">
        <v>1690.335</v>
      </c>
      <c r="J1900" s="31">
        <v>2174.752</v>
      </c>
      <c r="K1900" s="31">
        <v>1247.047</v>
      </c>
      <c r="L1900" s="31" t="s">
        <v>108</v>
      </c>
      <c r="M1900" s="31" t="s">
        <v>108</v>
      </c>
      <c r="N1900" s="31" t="s">
        <v>108</v>
      </c>
      <c r="O1900" s="31" t="s">
        <v>108</v>
      </c>
      <c r="P1900" s="31" t="s">
        <v>108</v>
      </c>
      <c r="Q1900" s="31" t="s">
        <v>108</v>
      </c>
      <c r="R1900" s="31">
        <v>96.35</v>
      </c>
      <c r="S1900" s="31" t="s">
        <v>108</v>
      </c>
    </row>
    <row r="1901" spans="1:19" x14ac:dyDescent="0.35">
      <c r="A1901" s="2">
        <v>35529</v>
      </c>
      <c r="B1901" s="31" t="s">
        <v>108</v>
      </c>
      <c r="C1901" s="31">
        <v>339.16500000000002</v>
      </c>
      <c r="D1901" s="31" t="s">
        <v>108</v>
      </c>
      <c r="E1901" s="31">
        <v>201.98179999999999</v>
      </c>
      <c r="F1901" s="31">
        <v>46.825400000000002</v>
      </c>
      <c r="G1901" s="31">
        <v>218.1472</v>
      </c>
      <c r="H1901" s="31">
        <v>14.058</v>
      </c>
      <c r="I1901" s="31">
        <v>1690.7339999999999</v>
      </c>
      <c r="J1901" s="31">
        <v>2174.752</v>
      </c>
      <c r="K1901" s="31">
        <v>1248.665</v>
      </c>
      <c r="L1901" s="31" t="s">
        <v>108</v>
      </c>
      <c r="M1901" s="31" t="s">
        <v>108</v>
      </c>
      <c r="N1901" s="31" t="s">
        <v>108</v>
      </c>
      <c r="O1901" s="31" t="s">
        <v>108</v>
      </c>
      <c r="P1901" s="31" t="s">
        <v>108</v>
      </c>
      <c r="Q1901" s="31" t="s">
        <v>108</v>
      </c>
      <c r="R1901" s="31">
        <v>96.92</v>
      </c>
      <c r="S1901" s="31" t="s">
        <v>108</v>
      </c>
    </row>
    <row r="1902" spans="1:19" x14ac:dyDescent="0.35">
      <c r="A1902" s="2">
        <v>35530</v>
      </c>
      <c r="B1902" s="31" t="s">
        <v>108</v>
      </c>
      <c r="C1902" s="31">
        <v>341.779</v>
      </c>
      <c r="D1902" s="31" t="s">
        <v>108</v>
      </c>
      <c r="E1902" s="31">
        <v>201.6353</v>
      </c>
      <c r="F1902" s="31">
        <v>46.892200000000003</v>
      </c>
      <c r="G1902" s="31">
        <v>220.25120000000001</v>
      </c>
      <c r="H1902" s="31">
        <v>14.3264</v>
      </c>
      <c r="I1902" s="31">
        <v>1691.5329999999999</v>
      </c>
      <c r="J1902" s="31">
        <v>2174.11</v>
      </c>
      <c r="K1902" s="31">
        <v>1246.1759999999999</v>
      </c>
      <c r="L1902" s="31" t="s">
        <v>108</v>
      </c>
      <c r="M1902" s="31" t="s">
        <v>108</v>
      </c>
      <c r="N1902" s="31" t="s">
        <v>108</v>
      </c>
      <c r="O1902" s="31" t="s">
        <v>108</v>
      </c>
      <c r="P1902" s="31" t="s">
        <v>108</v>
      </c>
      <c r="Q1902" s="31" t="s">
        <v>108</v>
      </c>
      <c r="R1902" s="31">
        <v>96.54</v>
      </c>
      <c r="S1902" s="31" t="s">
        <v>108</v>
      </c>
    </row>
    <row r="1903" spans="1:19" x14ac:dyDescent="0.35">
      <c r="A1903" s="2">
        <v>35531</v>
      </c>
      <c r="B1903" s="31" t="s">
        <v>108</v>
      </c>
      <c r="C1903" s="31">
        <v>340.803</v>
      </c>
      <c r="D1903" s="31" t="s">
        <v>108</v>
      </c>
      <c r="E1903" s="31">
        <v>198.68539999999999</v>
      </c>
      <c r="F1903" s="31">
        <v>46.678400000000003</v>
      </c>
      <c r="G1903" s="31">
        <v>214.06229999999999</v>
      </c>
      <c r="H1903" s="31">
        <v>14.3842</v>
      </c>
      <c r="I1903" s="31">
        <v>1686.4760000000001</v>
      </c>
      <c r="J1903" s="31">
        <v>2165.752</v>
      </c>
      <c r="K1903" s="31">
        <v>1243.0650000000001</v>
      </c>
      <c r="L1903" s="31" t="s">
        <v>108</v>
      </c>
      <c r="M1903" s="31" t="s">
        <v>108</v>
      </c>
      <c r="N1903" s="31" t="s">
        <v>108</v>
      </c>
      <c r="O1903" s="31" t="s">
        <v>108</v>
      </c>
      <c r="P1903" s="31" t="s">
        <v>108</v>
      </c>
      <c r="Q1903" s="31" t="s">
        <v>108</v>
      </c>
      <c r="R1903" s="31">
        <v>96.57</v>
      </c>
      <c r="S1903" s="31" t="s">
        <v>108</v>
      </c>
    </row>
    <row r="1904" spans="1:19" x14ac:dyDescent="0.35">
      <c r="A1904" s="2">
        <v>35534</v>
      </c>
      <c r="B1904" s="31" t="s">
        <v>108</v>
      </c>
      <c r="C1904" s="31">
        <v>345.35300000000001</v>
      </c>
      <c r="D1904" s="31" t="s">
        <v>108</v>
      </c>
      <c r="E1904" s="31">
        <v>197.9032</v>
      </c>
      <c r="F1904" s="31">
        <v>46.598199999999999</v>
      </c>
      <c r="G1904" s="31">
        <v>214.7021</v>
      </c>
      <c r="H1904" s="31">
        <v>14.4833</v>
      </c>
      <c r="I1904" s="31">
        <v>1683.415</v>
      </c>
      <c r="J1904" s="31">
        <v>2165.752</v>
      </c>
      <c r="K1904" s="31">
        <v>1244.06</v>
      </c>
      <c r="L1904" s="31" t="s">
        <v>108</v>
      </c>
      <c r="M1904" s="31" t="s">
        <v>108</v>
      </c>
      <c r="N1904" s="31" t="s">
        <v>108</v>
      </c>
      <c r="O1904" s="31" t="s">
        <v>108</v>
      </c>
      <c r="P1904" s="31" t="s">
        <v>108</v>
      </c>
      <c r="Q1904" s="31" t="s">
        <v>108</v>
      </c>
      <c r="R1904" s="31">
        <v>96.94</v>
      </c>
      <c r="S1904" s="31" t="s">
        <v>108</v>
      </c>
    </row>
    <row r="1905" spans="1:19" x14ac:dyDescent="0.35">
      <c r="A1905" s="2">
        <v>35535</v>
      </c>
      <c r="B1905" s="31" t="s">
        <v>108</v>
      </c>
      <c r="C1905" s="31">
        <v>345.29599999999999</v>
      </c>
      <c r="D1905" s="31" t="s">
        <v>108</v>
      </c>
      <c r="E1905" s="31">
        <v>199.90219999999999</v>
      </c>
      <c r="F1905" s="31">
        <v>45.956800000000001</v>
      </c>
      <c r="G1905" s="31">
        <v>215.2139</v>
      </c>
      <c r="H1905" s="31">
        <v>14.4238</v>
      </c>
      <c r="I1905" s="31">
        <v>1684.48</v>
      </c>
      <c r="J1905" s="31">
        <v>2176.681</v>
      </c>
      <c r="K1905" s="31">
        <v>1254.8869999999999</v>
      </c>
      <c r="L1905" s="31" t="s">
        <v>108</v>
      </c>
      <c r="M1905" s="31" t="s">
        <v>108</v>
      </c>
      <c r="N1905" s="31" t="s">
        <v>108</v>
      </c>
      <c r="O1905" s="31" t="s">
        <v>108</v>
      </c>
      <c r="P1905" s="31" t="s">
        <v>108</v>
      </c>
      <c r="Q1905" s="31" t="s">
        <v>108</v>
      </c>
      <c r="R1905" s="31">
        <v>96.72</v>
      </c>
      <c r="S1905" s="31" t="s">
        <v>108</v>
      </c>
    </row>
    <row r="1906" spans="1:19" x14ac:dyDescent="0.35">
      <c r="A1906" s="2">
        <v>35536</v>
      </c>
      <c r="B1906" s="31" t="s">
        <v>108</v>
      </c>
      <c r="C1906" s="31">
        <v>337.32</v>
      </c>
      <c r="D1906" s="31" t="s">
        <v>108</v>
      </c>
      <c r="E1906" s="31">
        <v>197.7294</v>
      </c>
      <c r="F1906" s="31">
        <v>45.876600000000003</v>
      </c>
      <c r="G1906" s="31">
        <v>214.31819999999999</v>
      </c>
      <c r="H1906" s="31">
        <v>14.2652</v>
      </c>
      <c r="I1906" s="31">
        <v>1687.1410000000001</v>
      </c>
      <c r="J1906" s="31">
        <v>2174.752</v>
      </c>
      <c r="K1906" s="31">
        <v>1253.145</v>
      </c>
      <c r="L1906" s="31" t="s">
        <v>108</v>
      </c>
      <c r="M1906" s="31" t="s">
        <v>108</v>
      </c>
      <c r="N1906" s="31" t="s">
        <v>108</v>
      </c>
      <c r="O1906" s="31" t="s">
        <v>108</v>
      </c>
      <c r="P1906" s="31" t="s">
        <v>108</v>
      </c>
      <c r="Q1906" s="31" t="s">
        <v>108</v>
      </c>
      <c r="R1906" s="31">
        <v>96.85</v>
      </c>
      <c r="S1906" s="31" t="s">
        <v>108</v>
      </c>
    </row>
    <row r="1907" spans="1:19" x14ac:dyDescent="0.35">
      <c r="A1907" s="2">
        <v>35537</v>
      </c>
      <c r="B1907" s="31" t="s">
        <v>108</v>
      </c>
      <c r="C1907" s="31">
        <v>338.78</v>
      </c>
      <c r="D1907" s="31" t="s">
        <v>108</v>
      </c>
      <c r="E1907" s="31">
        <v>197.9032</v>
      </c>
      <c r="F1907" s="31">
        <v>46.010199999999998</v>
      </c>
      <c r="G1907" s="31">
        <v>215.5977</v>
      </c>
      <c r="H1907" s="31">
        <v>14.3842</v>
      </c>
      <c r="I1907" s="31">
        <v>1685.278</v>
      </c>
      <c r="J1907" s="31">
        <v>2179.8960000000002</v>
      </c>
      <c r="K1907" s="31">
        <v>1256.5050000000001</v>
      </c>
      <c r="L1907" s="31" t="s">
        <v>108</v>
      </c>
      <c r="M1907" s="31" t="s">
        <v>108</v>
      </c>
      <c r="N1907" s="31" t="s">
        <v>108</v>
      </c>
      <c r="O1907" s="31" t="s">
        <v>108</v>
      </c>
      <c r="P1907" s="31" t="s">
        <v>108</v>
      </c>
      <c r="Q1907" s="31" t="s">
        <v>108</v>
      </c>
      <c r="R1907" s="31">
        <v>96.7</v>
      </c>
      <c r="S1907" s="31" t="s">
        <v>108</v>
      </c>
    </row>
    <row r="1908" spans="1:19" x14ac:dyDescent="0.35">
      <c r="A1908" s="2">
        <v>35538</v>
      </c>
      <c r="B1908" s="31" t="s">
        <v>108</v>
      </c>
      <c r="C1908" s="31">
        <v>342.31900000000002</v>
      </c>
      <c r="D1908" s="31" t="s">
        <v>108</v>
      </c>
      <c r="E1908" s="31">
        <v>200.68440000000001</v>
      </c>
      <c r="F1908" s="31">
        <v>45.889899999999997</v>
      </c>
      <c r="G1908" s="31">
        <v>216.42939999999999</v>
      </c>
      <c r="H1908" s="31">
        <v>14.5032</v>
      </c>
      <c r="I1908" s="31">
        <v>1688.3389999999999</v>
      </c>
      <c r="J1908" s="31">
        <v>2182.4670000000001</v>
      </c>
      <c r="K1908" s="31">
        <v>1255.0119999999999</v>
      </c>
      <c r="L1908" s="31" t="s">
        <v>108</v>
      </c>
      <c r="M1908" s="31" t="s">
        <v>108</v>
      </c>
      <c r="N1908" s="31" t="s">
        <v>108</v>
      </c>
      <c r="O1908" s="31" t="s">
        <v>108</v>
      </c>
      <c r="P1908" s="31" t="s">
        <v>108</v>
      </c>
      <c r="Q1908" s="31" t="s">
        <v>108</v>
      </c>
      <c r="R1908" s="31">
        <v>96.29</v>
      </c>
      <c r="S1908" s="31" t="s">
        <v>108</v>
      </c>
    </row>
    <row r="1909" spans="1:19" x14ac:dyDescent="0.35">
      <c r="A1909" s="2">
        <v>35541</v>
      </c>
      <c r="B1909" s="31" t="s">
        <v>108</v>
      </c>
      <c r="C1909" s="31">
        <v>348.892</v>
      </c>
      <c r="D1909" s="31" t="s">
        <v>108</v>
      </c>
      <c r="E1909" s="31">
        <v>201.07550000000001</v>
      </c>
      <c r="F1909" s="31">
        <v>46.090400000000002</v>
      </c>
      <c r="G1909" s="31">
        <v>214.57409999999999</v>
      </c>
      <c r="H1909" s="31">
        <v>14.2751</v>
      </c>
      <c r="I1909" s="31">
        <v>1689.1379999999999</v>
      </c>
      <c r="J1909" s="31">
        <v>2177.9670000000001</v>
      </c>
      <c r="K1909" s="31">
        <v>1249.9090000000001</v>
      </c>
      <c r="L1909" s="31" t="s">
        <v>108</v>
      </c>
      <c r="M1909" s="31" t="s">
        <v>108</v>
      </c>
      <c r="N1909" s="31" t="s">
        <v>108</v>
      </c>
      <c r="O1909" s="31" t="s">
        <v>108</v>
      </c>
      <c r="P1909" s="31" t="s">
        <v>108</v>
      </c>
      <c r="Q1909" s="31" t="s">
        <v>108</v>
      </c>
      <c r="R1909" s="31">
        <v>95.8</v>
      </c>
      <c r="S1909" s="31" t="s">
        <v>108</v>
      </c>
    </row>
    <row r="1910" spans="1:19" x14ac:dyDescent="0.35">
      <c r="A1910" s="2">
        <v>35542</v>
      </c>
      <c r="B1910" s="31" t="s">
        <v>108</v>
      </c>
      <c r="C1910" s="31">
        <v>343.66699999999997</v>
      </c>
      <c r="D1910" s="31" t="s">
        <v>108</v>
      </c>
      <c r="E1910" s="31">
        <v>206.8553</v>
      </c>
      <c r="F1910" s="31">
        <v>45.889899999999997</v>
      </c>
      <c r="G1910" s="31">
        <v>215.72569999999999</v>
      </c>
      <c r="H1910" s="31">
        <v>14.3644</v>
      </c>
      <c r="I1910" s="31">
        <v>1690.069</v>
      </c>
      <c r="J1910" s="31">
        <v>2182.4670000000001</v>
      </c>
      <c r="K1910" s="31">
        <v>1253.021</v>
      </c>
      <c r="L1910" s="31" t="s">
        <v>108</v>
      </c>
      <c r="M1910" s="31" t="s">
        <v>108</v>
      </c>
      <c r="N1910" s="31" t="s">
        <v>108</v>
      </c>
      <c r="O1910" s="31" t="s">
        <v>108</v>
      </c>
      <c r="P1910" s="31" t="s">
        <v>108</v>
      </c>
      <c r="Q1910" s="31" t="s">
        <v>108</v>
      </c>
      <c r="R1910" s="31">
        <v>96.52</v>
      </c>
      <c r="S1910" s="31" t="s">
        <v>108</v>
      </c>
    </row>
    <row r="1911" spans="1:19" x14ac:dyDescent="0.35">
      <c r="A1911" s="2">
        <v>35543</v>
      </c>
      <c r="B1911" s="31" t="s">
        <v>108</v>
      </c>
      <c r="C1911" s="31">
        <v>342.65600000000001</v>
      </c>
      <c r="D1911" s="31" t="s">
        <v>108</v>
      </c>
      <c r="E1911" s="31">
        <v>209.98419999999999</v>
      </c>
      <c r="F1911" s="31">
        <v>45.876600000000003</v>
      </c>
      <c r="G1911" s="31">
        <v>216.1096</v>
      </c>
      <c r="H1911" s="31">
        <v>14.4536</v>
      </c>
      <c r="I1911" s="31">
        <v>1685.0119999999999</v>
      </c>
      <c r="J1911" s="31">
        <v>2177.3240000000001</v>
      </c>
      <c r="K1911" s="31">
        <v>1255.51</v>
      </c>
      <c r="L1911" s="31" t="s">
        <v>108</v>
      </c>
      <c r="M1911" s="31" t="s">
        <v>108</v>
      </c>
      <c r="N1911" s="31" t="s">
        <v>108</v>
      </c>
      <c r="O1911" s="31" t="s">
        <v>108</v>
      </c>
      <c r="P1911" s="31" t="s">
        <v>108</v>
      </c>
      <c r="Q1911" s="31" t="s">
        <v>108</v>
      </c>
      <c r="R1911" s="31">
        <v>96.44</v>
      </c>
      <c r="S1911" s="31" t="s">
        <v>108</v>
      </c>
    </row>
    <row r="1912" spans="1:19" x14ac:dyDescent="0.35">
      <c r="A1912" s="2">
        <v>35544</v>
      </c>
      <c r="B1912" s="31" t="s">
        <v>108</v>
      </c>
      <c r="C1912" s="31">
        <v>347.43099999999998</v>
      </c>
      <c r="D1912" s="31" t="s">
        <v>108</v>
      </c>
      <c r="E1912" s="31">
        <v>210.33189999999999</v>
      </c>
      <c r="F1912" s="31">
        <v>45.796399999999998</v>
      </c>
      <c r="G1912" s="31">
        <v>217.00530000000001</v>
      </c>
      <c r="H1912" s="31">
        <v>14.6221</v>
      </c>
      <c r="I1912" s="31">
        <v>1685.4110000000001</v>
      </c>
      <c r="J1912" s="31">
        <v>2171.538</v>
      </c>
      <c r="K1912" s="31">
        <v>1252.2739999999999</v>
      </c>
      <c r="L1912" s="31" t="s">
        <v>108</v>
      </c>
      <c r="M1912" s="31" t="s">
        <v>108</v>
      </c>
      <c r="N1912" s="31" t="s">
        <v>108</v>
      </c>
      <c r="O1912" s="31" t="s">
        <v>108</v>
      </c>
      <c r="P1912" s="31" t="s">
        <v>108</v>
      </c>
      <c r="Q1912" s="31" t="s">
        <v>108</v>
      </c>
      <c r="R1912" s="31">
        <v>96.5</v>
      </c>
      <c r="S1912" s="31" t="s">
        <v>108</v>
      </c>
    </row>
    <row r="1913" spans="1:19" x14ac:dyDescent="0.35">
      <c r="A1913" s="2">
        <v>35545</v>
      </c>
      <c r="B1913" s="31" t="s">
        <v>108</v>
      </c>
      <c r="C1913" s="31">
        <v>345.858</v>
      </c>
      <c r="D1913" s="31" t="s">
        <v>108</v>
      </c>
      <c r="E1913" s="31">
        <v>211.5487</v>
      </c>
      <c r="F1913" s="31">
        <v>45.956800000000001</v>
      </c>
      <c r="G1913" s="31">
        <v>221.99539999999999</v>
      </c>
      <c r="H1913" s="31">
        <v>14.5626</v>
      </c>
      <c r="I1913" s="31">
        <v>1670.374</v>
      </c>
      <c r="J1913" s="31">
        <v>2170.252</v>
      </c>
      <c r="K1913" s="31">
        <v>1250.4069999999999</v>
      </c>
      <c r="L1913" s="31" t="s">
        <v>108</v>
      </c>
      <c r="M1913" s="31" t="s">
        <v>108</v>
      </c>
      <c r="N1913" s="31" t="s">
        <v>108</v>
      </c>
      <c r="O1913" s="31" t="s">
        <v>108</v>
      </c>
      <c r="P1913" s="31" t="s">
        <v>108</v>
      </c>
      <c r="Q1913" s="31" t="s">
        <v>108</v>
      </c>
      <c r="R1913" s="31">
        <v>97.1</v>
      </c>
      <c r="S1913" s="31" t="s">
        <v>108</v>
      </c>
    </row>
    <row r="1914" spans="1:19" x14ac:dyDescent="0.35">
      <c r="A1914" s="2">
        <v>35548</v>
      </c>
      <c r="B1914" s="31" t="s">
        <v>108</v>
      </c>
      <c r="C1914" s="31">
        <v>342.82499999999999</v>
      </c>
      <c r="D1914" s="31" t="s">
        <v>108</v>
      </c>
      <c r="E1914" s="31">
        <v>207.89830000000001</v>
      </c>
      <c r="F1914" s="31">
        <v>45.622700000000002</v>
      </c>
      <c r="G1914" s="31">
        <v>221.4836</v>
      </c>
      <c r="H1914" s="31">
        <v>14.4139</v>
      </c>
      <c r="I1914" s="31">
        <v>1668.51</v>
      </c>
      <c r="J1914" s="31">
        <v>2173.4670000000001</v>
      </c>
      <c r="K1914" s="31">
        <v>1250.0340000000001</v>
      </c>
      <c r="L1914" s="31" t="s">
        <v>108</v>
      </c>
      <c r="M1914" s="31" t="s">
        <v>108</v>
      </c>
      <c r="N1914" s="31" t="s">
        <v>108</v>
      </c>
      <c r="O1914" s="31" t="s">
        <v>108</v>
      </c>
      <c r="P1914" s="31" t="s">
        <v>108</v>
      </c>
      <c r="Q1914" s="31" t="s">
        <v>108</v>
      </c>
      <c r="R1914" s="31">
        <v>97.31</v>
      </c>
      <c r="S1914" s="31" t="s">
        <v>108</v>
      </c>
    </row>
    <row r="1915" spans="1:19" x14ac:dyDescent="0.35">
      <c r="A1915" s="2">
        <v>35549</v>
      </c>
      <c r="B1915" s="31" t="s">
        <v>108</v>
      </c>
      <c r="C1915" s="31">
        <v>350.18400000000003</v>
      </c>
      <c r="D1915" s="31" t="s">
        <v>108</v>
      </c>
      <c r="E1915" s="31">
        <v>208.24600000000001</v>
      </c>
      <c r="F1915" s="31">
        <v>45.6494</v>
      </c>
      <c r="G1915" s="31">
        <v>221.54759999999999</v>
      </c>
      <c r="H1915" s="31">
        <v>14.0174</v>
      </c>
      <c r="I1915" s="31">
        <v>1668.51</v>
      </c>
      <c r="J1915" s="31">
        <v>2193.3969999999999</v>
      </c>
      <c r="K1915" s="31">
        <v>1257.252</v>
      </c>
      <c r="L1915" s="31" t="s">
        <v>108</v>
      </c>
      <c r="M1915" s="31" t="s">
        <v>108</v>
      </c>
      <c r="N1915" s="31" t="s">
        <v>108</v>
      </c>
      <c r="O1915" s="31" t="s">
        <v>108</v>
      </c>
      <c r="P1915" s="31" t="s">
        <v>108</v>
      </c>
      <c r="Q1915" s="31" t="s">
        <v>108</v>
      </c>
      <c r="R1915" s="31">
        <v>96.91</v>
      </c>
      <c r="S1915" s="31" t="s">
        <v>108</v>
      </c>
    </row>
    <row r="1916" spans="1:19" x14ac:dyDescent="0.35">
      <c r="A1916" s="2">
        <v>35550</v>
      </c>
      <c r="B1916" s="31" t="s">
        <v>108</v>
      </c>
      <c r="C1916" s="31">
        <v>350.577</v>
      </c>
      <c r="D1916" s="31" t="s">
        <v>108</v>
      </c>
      <c r="E1916" s="31">
        <v>210.245</v>
      </c>
      <c r="F1916" s="31">
        <v>45.595999999999997</v>
      </c>
      <c r="G1916" s="31">
        <v>226.9855</v>
      </c>
      <c r="H1916" s="31">
        <v>13.8786</v>
      </c>
      <c r="I1916" s="31">
        <v>1664.1189999999999</v>
      </c>
      <c r="J1916" s="31">
        <v>2201.1120000000001</v>
      </c>
      <c r="K1916" s="31">
        <v>1260.6120000000001</v>
      </c>
      <c r="L1916" s="31" t="s">
        <v>108</v>
      </c>
      <c r="M1916" s="31" t="s">
        <v>108</v>
      </c>
      <c r="N1916" s="31" t="s">
        <v>108</v>
      </c>
      <c r="O1916" s="31" t="s">
        <v>108</v>
      </c>
      <c r="P1916" s="31" t="s">
        <v>108</v>
      </c>
      <c r="Q1916" s="31" t="s">
        <v>108</v>
      </c>
      <c r="R1916" s="31">
        <v>97.18</v>
      </c>
      <c r="S1916" s="31" t="s">
        <v>108</v>
      </c>
    </row>
    <row r="1917" spans="1:19" x14ac:dyDescent="0.35">
      <c r="A1917" s="2">
        <v>35551</v>
      </c>
      <c r="B1917" s="31" t="s">
        <v>108</v>
      </c>
      <c r="C1917" s="31">
        <v>351.81299999999999</v>
      </c>
      <c r="D1917" s="31" t="s">
        <v>108</v>
      </c>
      <c r="E1917" s="31">
        <v>208.5067</v>
      </c>
      <c r="F1917" s="31">
        <v>45.662799999999997</v>
      </c>
      <c r="G1917" s="31">
        <v>224.4265</v>
      </c>
      <c r="H1917" s="31">
        <v>13.789400000000001</v>
      </c>
      <c r="I1917" s="31">
        <v>1669.0429999999999</v>
      </c>
      <c r="J1917" s="31">
        <v>2204.9699999999998</v>
      </c>
      <c r="K1917" s="31">
        <v>1260.6120000000001</v>
      </c>
      <c r="L1917" s="31" t="s">
        <v>108</v>
      </c>
      <c r="M1917" s="31" t="s">
        <v>108</v>
      </c>
      <c r="N1917" s="31" t="s">
        <v>108</v>
      </c>
      <c r="O1917" s="31" t="s">
        <v>108</v>
      </c>
      <c r="P1917" s="31" t="s">
        <v>108</v>
      </c>
      <c r="Q1917" s="31" t="s">
        <v>108</v>
      </c>
      <c r="R1917" s="31">
        <v>96.81</v>
      </c>
      <c r="S1917" s="31" t="s">
        <v>108</v>
      </c>
    </row>
    <row r="1918" spans="1:19" x14ac:dyDescent="0.35">
      <c r="A1918" s="2">
        <v>35552</v>
      </c>
      <c r="B1918" s="31" t="s">
        <v>108</v>
      </c>
      <c r="C1918" s="31">
        <v>339.96</v>
      </c>
      <c r="D1918" s="31" t="s">
        <v>108</v>
      </c>
      <c r="E1918" s="31">
        <v>208.5067</v>
      </c>
      <c r="F1918" s="31">
        <v>45.6494</v>
      </c>
      <c r="G1918" s="31">
        <v>226.60169999999999</v>
      </c>
      <c r="H1918" s="31">
        <v>13.670400000000001</v>
      </c>
      <c r="I1918" s="31">
        <v>1670.374</v>
      </c>
      <c r="J1918" s="31">
        <v>2206.8980000000001</v>
      </c>
      <c r="K1918" s="31">
        <v>1264.7190000000001</v>
      </c>
      <c r="L1918" s="31" t="s">
        <v>108</v>
      </c>
      <c r="M1918" s="31" t="s">
        <v>108</v>
      </c>
      <c r="N1918" s="31" t="s">
        <v>108</v>
      </c>
      <c r="O1918" s="31" t="s">
        <v>108</v>
      </c>
      <c r="P1918" s="31" t="s">
        <v>108</v>
      </c>
      <c r="Q1918" s="31" t="s">
        <v>108</v>
      </c>
      <c r="R1918" s="31">
        <v>97.04</v>
      </c>
      <c r="S1918" s="31" t="s">
        <v>108</v>
      </c>
    </row>
    <row r="1919" spans="1:19" x14ac:dyDescent="0.35">
      <c r="A1919" s="2">
        <v>35555</v>
      </c>
      <c r="B1919" s="31" t="s">
        <v>108</v>
      </c>
      <c r="C1919" s="31">
        <v>340.072</v>
      </c>
      <c r="D1919" s="31" t="s">
        <v>108</v>
      </c>
      <c r="E1919" s="31">
        <v>208.5067</v>
      </c>
      <c r="F1919" s="31">
        <v>46.010199999999998</v>
      </c>
      <c r="G1919" s="31">
        <v>227.62530000000001</v>
      </c>
      <c r="H1919" s="31">
        <v>13.729900000000001</v>
      </c>
      <c r="I1919" s="31">
        <v>1670.374</v>
      </c>
      <c r="J1919" s="31">
        <v>2207.5410000000002</v>
      </c>
      <c r="K1919" s="31">
        <v>1266.585</v>
      </c>
      <c r="L1919" s="31" t="s">
        <v>108</v>
      </c>
      <c r="M1919" s="31" t="s">
        <v>108</v>
      </c>
      <c r="N1919" s="31" t="s">
        <v>108</v>
      </c>
      <c r="O1919" s="31" t="s">
        <v>108</v>
      </c>
      <c r="P1919" s="31" t="s">
        <v>108</v>
      </c>
      <c r="Q1919" s="31" t="s">
        <v>108</v>
      </c>
      <c r="R1919" s="31">
        <v>97.16</v>
      </c>
      <c r="S1919" s="31" t="s">
        <v>108</v>
      </c>
    </row>
    <row r="1920" spans="1:19" x14ac:dyDescent="0.35">
      <c r="A1920" s="2">
        <v>35556</v>
      </c>
      <c r="B1920" s="31" t="s">
        <v>108</v>
      </c>
      <c r="C1920" s="31">
        <v>338.78</v>
      </c>
      <c r="D1920" s="31" t="s">
        <v>108</v>
      </c>
      <c r="E1920" s="31">
        <v>208.76740000000001</v>
      </c>
      <c r="F1920" s="31">
        <v>45.636000000000003</v>
      </c>
      <c r="G1920" s="31">
        <v>228.26509999999999</v>
      </c>
      <c r="H1920" s="31">
        <v>13.9678</v>
      </c>
      <c r="I1920" s="31">
        <v>1656.001</v>
      </c>
      <c r="J1920" s="31">
        <v>2207.5410000000002</v>
      </c>
      <c r="K1920" s="31">
        <v>1268.203</v>
      </c>
      <c r="L1920" s="31" t="s">
        <v>108</v>
      </c>
      <c r="M1920" s="31" t="s">
        <v>108</v>
      </c>
      <c r="N1920" s="31" t="s">
        <v>108</v>
      </c>
      <c r="O1920" s="31" t="s">
        <v>108</v>
      </c>
      <c r="P1920" s="31" t="s">
        <v>108</v>
      </c>
      <c r="Q1920" s="31" t="s">
        <v>108</v>
      </c>
      <c r="R1920" s="31">
        <v>96.51</v>
      </c>
      <c r="S1920" s="31" t="s">
        <v>108</v>
      </c>
    </row>
    <row r="1921" spans="1:19" x14ac:dyDescent="0.35">
      <c r="A1921" s="2">
        <v>35557</v>
      </c>
      <c r="B1921" s="31" t="s">
        <v>108</v>
      </c>
      <c r="C1921" s="31">
        <v>342.20699999999999</v>
      </c>
      <c r="D1921" s="31" t="s">
        <v>108</v>
      </c>
      <c r="E1921" s="31">
        <v>209.8973</v>
      </c>
      <c r="F1921" s="31">
        <v>45.756300000000003</v>
      </c>
      <c r="G1921" s="31">
        <v>228.26509999999999</v>
      </c>
      <c r="H1921" s="31">
        <v>14.1562</v>
      </c>
      <c r="I1921" s="31">
        <v>1656.4</v>
      </c>
      <c r="J1921" s="31">
        <v>2197.8980000000001</v>
      </c>
      <c r="K1921" s="31">
        <v>1266.088</v>
      </c>
      <c r="L1921" s="31" t="s">
        <v>108</v>
      </c>
      <c r="M1921" s="31" t="s">
        <v>108</v>
      </c>
      <c r="N1921" s="31" t="s">
        <v>108</v>
      </c>
      <c r="O1921" s="31" t="s">
        <v>108</v>
      </c>
      <c r="P1921" s="31" t="s">
        <v>108</v>
      </c>
      <c r="Q1921" s="31" t="s">
        <v>108</v>
      </c>
      <c r="R1921" s="31">
        <v>96.51</v>
      </c>
      <c r="S1921" s="31" t="s">
        <v>108</v>
      </c>
    </row>
    <row r="1922" spans="1:19" x14ac:dyDescent="0.35">
      <c r="A1922" s="2">
        <v>35558</v>
      </c>
      <c r="B1922" s="31" t="s">
        <v>108</v>
      </c>
      <c r="C1922" s="31">
        <v>350.84800000000001</v>
      </c>
      <c r="D1922" s="31" t="s">
        <v>108</v>
      </c>
      <c r="E1922" s="31">
        <v>211.20349999999999</v>
      </c>
      <c r="F1922" s="31">
        <v>46.076500000000003</v>
      </c>
      <c r="G1922" s="31">
        <v>226.21789999999999</v>
      </c>
      <c r="H1922" s="31">
        <v>14.0967</v>
      </c>
      <c r="I1922" s="31">
        <v>1651.077</v>
      </c>
      <c r="J1922" s="31">
        <v>2203.0410000000002</v>
      </c>
      <c r="K1922" s="31">
        <v>1266.088</v>
      </c>
      <c r="L1922" s="31" t="s">
        <v>108</v>
      </c>
      <c r="M1922" s="31" t="s">
        <v>108</v>
      </c>
      <c r="N1922" s="31" t="s">
        <v>108</v>
      </c>
      <c r="O1922" s="31" t="s">
        <v>108</v>
      </c>
      <c r="P1922" s="31" t="s">
        <v>108</v>
      </c>
      <c r="Q1922" s="31" t="s">
        <v>108</v>
      </c>
      <c r="R1922" s="31">
        <v>95.97</v>
      </c>
      <c r="S1922" s="31" t="s">
        <v>108</v>
      </c>
    </row>
    <row r="1923" spans="1:19" x14ac:dyDescent="0.35">
      <c r="A1923" s="2">
        <v>35559</v>
      </c>
      <c r="B1923" s="31" t="s">
        <v>108</v>
      </c>
      <c r="C1923" s="31">
        <v>352.91699999999997</v>
      </c>
      <c r="D1923" s="31" t="s">
        <v>108</v>
      </c>
      <c r="E1923" s="31">
        <v>211.4477</v>
      </c>
      <c r="F1923" s="31">
        <v>46.6813</v>
      </c>
      <c r="G1923" s="31">
        <v>227.4974</v>
      </c>
      <c r="H1923" s="31">
        <v>14.2751</v>
      </c>
      <c r="I1923" s="31">
        <v>1643.0930000000001</v>
      </c>
      <c r="J1923" s="31">
        <v>2210.1129999999998</v>
      </c>
      <c r="K1923" s="31">
        <v>1266.337</v>
      </c>
      <c r="L1923" s="31" t="s">
        <v>108</v>
      </c>
      <c r="M1923" s="31" t="s">
        <v>108</v>
      </c>
      <c r="N1923" s="31" t="s">
        <v>108</v>
      </c>
      <c r="O1923" s="31" t="s">
        <v>108</v>
      </c>
      <c r="P1923" s="31" t="s">
        <v>108</v>
      </c>
      <c r="Q1923" s="31" t="s">
        <v>108</v>
      </c>
      <c r="R1923" s="31">
        <v>94.9</v>
      </c>
      <c r="S1923" s="31" t="s">
        <v>108</v>
      </c>
    </row>
    <row r="1924" spans="1:19" x14ac:dyDescent="0.35">
      <c r="A1924" s="2">
        <v>35562</v>
      </c>
      <c r="B1924" s="31" t="s">
        <v>108</v>
      </c>
      <c r="C1924" s="31">
        <v>362.42500000000001</v>
      </c>
      <c r="D1924" s="31" t="s">
        <v>108</v>
      </c>
      <c r="E1924" s="31">
        <v>213.78899999999999</v>
      </c>
      <c r="F1924" s="31">
        <v>46.601500000000001</v>
      </c>
      <c r="G1924" s="31">
        <v>222.25139999999999</v>
      </c>
      <c r="H1924" s="31">
        <v>14.1661</v>
      </c>
      <c r="I1924" s="31">
        <v>1642.2940000000001</v>
      </c>
      <c r="J1924" s="31">
        <v>2212.6849999999999</v>
      </c>
      <c r="K1924" s="31">
        <v>1272.31</v>
      </c>
      <c r="L1924" s="31" t="s">
        <v>108</v>
      </c>
      <c r="M1924" s="31" t="s">
        <v>108</v>
      </c>
      <c r="N1924" s="31" t="s">
        <v>108</v>
      </c>
      <c r="O1924" s="31" t="s">
        <v>108</v>
      </c>
      <c r="P1924" s="31" t="s">
        <v>108</v>
      </c>
      <c r="Q1924" s="31" t="s">
        <v>108</v>
      </c>
      <c r="R1924" s="31">
        <v>95.46</v>
      </c>
      <c r="S1924" s="31" t="s">
        <v>108</v>
      </c>
    </row>
    <row r="1925" spans="1:19" x14ac:dyDescent="0.35">
      <c r="A1925" s="2">
        <v>35563</v>
      </c>
      <c r="B1925" s="31" t="s">
        <v>108</v>
      </c>
      <c r="C1925" s="31">
        <v>363.30200000000002</v>
      </c>
      <c r="D1925" s="31" t="s">
        <v>108</v>
      </c>
      <c r="E1925" s="31">
        <v>214.4367</v>
      </c>
      <c r="F1925" s="31">
        <v>46.840600000000002</v>
      </c>
      <c r="G1925" s="31">
        <v>223.7868</v>
      </c>
      <c r="H1925" s="31">
        <v>13.9678</v>
      </c>
      <c r="I1925" s="31">
        <v>1652.4079999999999</v>
      </c>
      <c r="J1925" s="31">
        <v>2204.9699999999998</v>
      </c>
      <c r="K1925" s="31">
        <v>1271.6880000000001</v>
      </c>
      <c r="L1925" s="31" t="s">
        <v>108</v>
      </c>
      <c r="M1925" s="31" t="s">
        <v>108</v>
      </c>
      <c r="N1925" s="31" t="s">
        <v>108</v>
      </c>
      <c r="O1925" s="31" t="s">
        <v>108</v>
      </c>
      <c r="P1925" s="31" t="s">
        <v>108</v>
      </c>
      <c r="Q1925" s="31" t="s">
        <v>108</v>
      </c>
      <c r="R1925" s="31">
        <v>94.88</v>
      </c>
      <c r="S1925" s="31" t="s">
        <v>108</v>
      </c>
    </row>
    <row r="1926" spans="1:19" x14ac:dyDescent="0.35">
      <c r="A1926" s="2">
        <v>35564</v>
      </c>
      <c r="B1926" s="31" t="s">
        <v>108</v>
      </c>
      <c r="C1926" s="31">
        <v>361.87400000000002</v>
      </c>
      <c r="D1926" s="31" t="s">
        <v>108</v>
      </c>
      <c r="E1926" s="31">
        <v>213.91069999999999</v>
      </c>
      <c r="F1926" s="31">
        <v>46.535600000000002</v>
      </c>
      <c r="G1926" s="31">
        <v>221.09979999999999</v>
      </c>
      <c r="H1926" s="31">
        <v>14.0967</v>
      </c>
      <c r="I1926" s="31">
        <v>1646.6859999999999</v>
      </c>
      <c r="J1926" s="31">
        <v>2209.4699999999998</v>
      </c>
      <c r="K1926" s="31">
        <v>1276.6659999999999</v>
      </c>
      <c r="L1926" s="31" t="s">
        <v>108</v>
      </c>
      <c r="M1926" s="31" t="s">
        <v>108</v>
      </c>
      <c r="N1926" s="31" t="s">
        <v>108</v>
      </c>
      <c r="O1926" s="31" t="s">
        <v>108</v>
      </c>
      <c r="P1926" s="31" t="s">
        <v>108</v>
      </c>
      <c r="Q1926" s="31" t="s">
        <v>108</v>
      </c>
      <c r="R1926" s="31">
        <v>94.5</v>
      </c>
      <c r="S1926" s="31" t="s">
        <v>108</v>
      </c>
    </row>
    <row r="1927" spans="1:19" x14ac:dyDescent="0.35">
      <c r="A1927" s="2">
        <v>35565</v>
      </c>
      <c r="B1927" s="31" t="s">
        <v>108</v>
      </c>
      <c r="C1927" s="31">
        <v>360.44600000000003</v>
      </c>
      <c r="D1927" s="31" t="s">
        <v>108</v>
      </c>
      <c r="E1927" s="31">
        <v>219.17080000000001</v>
      </c>
      <c r="F1927" s="31">
        <v>46.562100000000001</v>
      </c>
      <c r="G1927" s="31">
        <v>219.50040000000001</v>
      </c>
      <c r="H1927" s="31">
        <v>14.6816</v>
      </c>
      <c r="I1927" s="31">
        <v>1647.085</v>
      </c>
      <c r="J1927" s="31">
        <v>2210.7559999999999</v>
      </c>
      <c r="K1927" s="31">
        <v>1274.0519999999999</v>
      </c>
      <c r="L1927" s="31" t="s">
        <v>108</v>
      </c>
      <c r="M1927" s="31" t="s">
        <v>108</v>
      </c>
      <c r="N1927" s="31" t="s">
        <v>108</v>
      </c>
      <c r="O1927" s="31" t="s">
        <v>108</v>
      </c>
      <c r="P1927" s="31" t="s">
        <v>108</v>
      </c>
      <c r="Q1927" s="31" t="s">
        <v>108</v>
      </c>
      <c r="R1927" s="31">
        <v>94.38</v>
      </c>
      <c r="S1927" s="31" t="s">
        <v>108</v>
      </c>
    </row>
    <row r="1928" spans="1:19" x14ac:dyDescent="0.35">
      <c r="A1928" s="2">
        <v>35566</v>
      </c>
      <c r="B1928" s="31" t="s">
        <v>108</v>
      </c>
      <c r="C1928" s="31">
        <v>370.27</v>
      </c>
      <c r="D1928" s="31" t="s">
        <v>108</v>
      </c>
      <c r="E1928" s="31">
        <v>219.0831</v>
      </c>
      <c r="F1928" s="31">
        <v>46.098100000000002</v>
      </c>
      <c r="G1928" s="31">
        <v>221.2277</v>
      </c>
      <c r="H1928" s="31">
        <v>14.5428</v>
      </c>
      <c r="I1928" s="31">
        <v>1650.146</v>
      </c>
      <c r="J1928" s="31">
        <v>2207.5410000000002</v>
      </c>
      <c r="K1928" s="31">
        <v>1267.7049999999999</v>
      </c>
      <c r="L1928" s="31" t="s">
        <v>108</v>
      </c>
      <c r="M1928" s="31" t="s">
        <v>108</v>
      </c>
      <c r="N1928" s="31" t="s">
        <v>108</v>
      </c>
      <c r="O1928" s="31" t="s">
        <v>108</v>
      </c>
      <c r="P1928" s="31" t="s">
        <v>108</v>
      </c>
      <c r="Q1928" s="31" t="s">
        <v>108</v>
      </c>
      <c r="R1928" s="31">
        <v>94.26</v>
      </c>
      <c r="S1928" s="31" t="s">
        <v>108</v>
      </c>
    </row>
    <row r="1929" spans="1:19" x14ac:dyDescent="0.35">
      <c r="A1929" s="2">
        <v>35569</v>
      </c>
      <c r="B1929" s="31" t="s">
        <v>108</v>
      </c>
      <c r="C1929" s="31">
        <v>367.471</v>
      </c>
      <c r="D1929" s="31" t="s">
        <v>108</v>
      </c>
      <c r="E1929" s="31">
        <v>220.04750000000001</v>
      </c>
      <c r="F1929" s="31">
        <v>45.7136</v>
      </c>
      <c r="G1929" s="31">
        <v>221.61160000000001</v>
      </c>
      <c r="H1929" s="31">
        <v>14.6419</v>
      </c>
      <c r="I1929" s="31">
        <v>1655.7349999999999</v>
      </c>
      <c r="J1929" s="31">
        <v>2206.8980000000001</v>
      </c>
      <c r="K1929" s="31">
        <v>1267.7049999999999</v>
      </c>
      <c r="L1929" s="31" t="s">
        <v>108</v>
      </c>
      <c r="M1929" s="31" t="s">
        <v>108</v>
      </c>
      <c r="N1929" s="31" t="s">
        <v>108</v>
      </c>
      <c r="O1929" s="31" t="s">
        <v>108</v>
      </c>
      <c r="P1929" s="31" t="s">
        <v>108</v>
      </c>
      <c r="Q1929" s="31" t="s">
        <v>108</v>
      </c>
      <c r="R1929" s="31">
        <v>94.68</v>
      </c>
      <c r="S1929" s="31" t="s">
        <v>108</v>
      </c>
    </row>
    <row r="1930" spans="1:19" x14ac:dyDescent="0.35">
      <c r="A1930" s="2">
        <v>35570</v>
      </c>
      <c r="B1930" s="31" t="s">
        <v>108</v>
      </c>
      <c r="C1930" s="31">
        <v>367.3</v>
      </c>
      <c r="D1930" s="31" t="s">
        <v>108</v>
      </c>
      <c r="E1930" s="31">
        <v>222.32689999999999</v>
      </c>
      <c r="F1930" s="31">
        <v>45.872700000000002</v>
      </c>
      <c r="G1930" s="31">
        <v>216.23759999999999</v>
      </c>
      <c r="H1930" s="31">
        <v>14.5626</v>
      </c>
      <c r="I1930" s="31">
        <v>1657.066</v>
      </c>
      <c r="J1930" s="31">
        <v>2208.8270000000002</v>
      </c>
      <c r="K1930" s="31">
        <v>1264.8430000000001</v>
      </c>
      <c r="L1930" s="31" t="s">
        <v>108</v>
      </c>
      <c r="M1930" s="31" t="s">
        <v>108</v>
      </c>
      <c r="N1930" s="31" t="s">
        <v>108</v>
      </c>
      <c r="O1930" s="31" t="s">
        <v>108</v>
      </c>
      <c r="P1930" s="31" t="s">
        <v>108</v>
      </c>
      <c r="Q1930" s="31" t="s">
        <v>108</v>
      </c>
      <c r="R1930" s="31">
        <v>93.26</v>
      </c>
      <c r="S1930" s="31" t="s">
        <v>108</v>
      </c>
    </row>
    <row r="1931" spans="1:19" x14ac:dyDescent="0.35">
      <c r="A1931" s="2">
        <v>35571</v>
      </c>
      <c r="B1931" s="31" t="s">
        <v>108</v>
      </c>
      <c r="C1931" s="31">
        <v>370.49799999999999</v>
      </c>
      <c r="D1931" s="31" t="s">
        <v>108</v>
      </c>
      <c r="E1931" s="31">
        <v>224.43090000000001</v>
      </c>
      <c r="F1931" s="31">
        <v>45.912500000000001</v>
      </c>
      <c r="G1931" s="31">
        <v>216.8134</v>
      </c>
      <c r="H1931" s="31">
        <v>14.7311</v>
      </c>
      <c r="I1931" s="31">
        <v>1640.963</v>
      </c>
      <c r="J1931" s="31">
        <v>2204.9699999999998</v>
      </c>
      <c r="K1931" s="31">
        <v>1259.367</v>
      </c>
      <c r="L1931" s="31" t="s">
        <v>108</v>
      </c>
      <c r="M1931" s="31" t="s">
        <v>108</v>
      </c>
      <c r="N1931" s="31" t="s">
        <v>108</v>
      </c>
      <c r="O1931" s="31" t="s">
        <v>108</v>
      </c>
      <c r="P1931" s="31" t="s">
        <v>108</v>
      </c>
      <c r="Q1931" s="31" t="s">
        <v>108</v>
      </c>
      <c r="R1931" s="31">
        <v>94.01</v>
      </c>
      <c r="S1931" s="31" t="s">
        <v>108</v>
      </c>
    </row>
    <row r="1932" spans="1:19" x14ac:dyDescent="0.35">
      <c r="A1932" s="2">
        <v>35572</v>
      </c>
      <c r="B1932" s="31" t="s">
        <v>108</v>
      </c>
      <c r="C1932" s="31">
        <v>371.81200000000001</v>
      </c>
      <c r="D1932" s="31" t="s">
        <v>108</v>
      </c>
      <c r="E1932" s="31">
        <v>227.0609</v>
      </c>
      <c r="F1932" s="31">
        <v>45.832900000000002</v>
      </c>
      <c r="G1932" s="31">
        <v>216.6215</v>
      </c>
      <c r="H1932" s="31">
        <v>14.5031</v>
      </c>
      <c r="I1932" s="31">
        <v>1648.8150000000001</v>
      </c>
      <c r="J1932" s="31">
        <v>2202.3980000000001</v>
      </c>
      <c r="K1932" s="31">
        <v>1253.8920000000001</v>
      </c>
      <c r="L1932" s="31" t="s">
        <v>108</v>
      </c>
      <c r="M1932" s="31" t="s">
        <v>108</v>
      </c>
      <c r="N1932" s="31" t="s">
        <v>108</v>
      </c>
      <c r="O1932" s="31" t="s">
        <v>108</v>
      </c>
      <c r="P1932" s="31" t="s">
        <v>108</v>
      </c>
      <c r="Q1932" s="31" t="s">
        <v>108</v>
      </c>
      <c r="R1932" s="31">
        <v>94.36</v>
      </c>
      <c r="S1932" s="31" t="s">
        <v>108</v>
      </c>
    </row>
    <row r="1933" spans="1:19" x14ac:dyDescent="0.35">
      <c r="A1933" s="2">
        <v>35573</v>
      </c>
      <c r="B1933" s="31" t="s">
        <v>108</v>
      </c>
      <c r="C1933" s="31">
        <v>370.67</v>
      </c>
      <c r="D1933" s="31" t="s">
        <v>108</v>
      </c>
      <c r="E1933" s="31">
        <v>225.9212</v>
      </c>
      <c r="F1933" s="31">
        <v>45.819699999999997</v>
      </c>
      <c r="G1933" s="31">
        <v>213.93450000000001</v>
      </c>
      <c r="H1933" s="31">
        <v>14.4833</v>
      </c>
      <c r="I1933" s="31">
        <v>1646.02</v>
      </c>
      <c r="J1933" s="31">
        <v>2204.3270000000002</v>
      </c>
      <c r="K1933" s="31">
        <v>1256.6300000000001</v>
      </c>
      <c r="L1933" s="31" t="s">
        <v>108</v>
      </c>
      <c r="M1933" s="31" t="s">
        <v>108</v>
      </c>
      <c r="N1933" s="31" t="s">
        <v>108</v>
      </c>
      <c r="O1933" s="31" t="s">
        <v>108</v>
      </c>
      <c r="P1933" s="31" t="s">
        <v>108</v>
      </c>
      <c r="Q1933" s="31" t="s">
        <v>108</v>
      </c>
      <c r="R1933" s="31">
        <v>94.24</v>
      </c>
      <c r="S1933" s="31" t="s">
        <v>108</v>
      </c>
    </row>
    <row r="1934" spans="1:19" x14ac:dyDescent="0.35">
      <c r="A1934" s="2">
        <v>35576</v>
      </c>
      <c r="B1934" s="31" t="s">
        <v>108</v>
      </c>
      <c r="C1934" s="31">
        <v>370.67</v>
      </c>
      <c r="D1934" s="31" t="s">
        <v>108</v>
      </c>
      <c r="E1934" s="31">
        <v>225.9212</v>
      </c>
      <c r="F1934" s="31">
        <v>45.819699999999997</v>
      </c>
      <c r="G1934" s="31">
        <v>213.93450000000001</v>
      </c>
      <c r="H1934" s="31">
        <v>14.4833</v>
      </c>
      <c r="I1934" s="31">
        <v>1645.8869999999999</v>
      </c>
      <c r="J1934" s="31">
        <v>2204.3270000000002</v>
      </c>
      <c r="K1934" s="31">
        <v>1253.643</v>
      </c>
      <c r="L1934" s="31" t="s">
        <v>108</v>
      </c>
      <c r="M1934" s="31" t="s">
        <v>108</v>
      </c>
      <c r="N1934" s="31" t="s">
        <v>108</v>
      </c>
      <c r="O1934" s="31" t="s">
        <v>108</v>
      </c>
      <c r="P1934" s="31" t="s">
        <v>108</v>
      </c>
      <c r="Q1934" s="31" t="s">
        <v>108</v>
      </c>
      <c r="R1934" s="31">
        <v>94.24</v>
      </c>
      <c r="S1934" s="31" t="s">
        <v>108</v>
      </c>
    </row>
    <row r="1935" spans="1:19" x14ac:dyDescent="0.35">
      <c r="A1935" s="2">
        <v>35577</v>
      </c>
      <c r="B1935" s="31" t="s">
        <v>108</v>
      </c>
      <c r="C1935" s="31">
        <v>359.81799999999998</v>
      </c>
      <c r="D1935" s="31" t="s">
        <v>108</v>
      </c>
      <c r="E1935" s="31">
        <v>224.6062</v>
      </c>
      <c r="F1935" s="31">
        <v>46.018599999999999</v>
      </c>
      <c r="G1935" s="31">
        <v>212.71899999999999</v>
      </c>
      <c r="H1935" s="31">
        <v>14.3941</v>
      </c>
      <c r="I1935" s="31">
        <v>1639.1</v>
      </c>
      <c r="J1935" s="31">
        <v>2198.3719999999998</v>
      </c>
      <c r="K1935" s="31">
        <v>1254.8869999999999</v>
      </c>
      <c r="L1935" s="31" t="s">
        <v>108</v>
      </c>
      <c r="M1935" s="31" t="s">
        <v>108</v>
      </c>
      <c r="N1935" s="31" t="s">
        <v>108</v>
      </c>
      <c r="O1935" s="31" t="s">
        <v>108</v>
      </c>
      <c r="P1935" s="31" t="s">
        <v>108</v>
      </c>
      <c r="Q1935" s="31" t="s">
        <v>108</v>
      </c>
      <c r="R1935" s="31">
        <v>94.95</v>
      </c>
      <c r="S1935" s="31" t="s">
        <v>108</v>
      </c>
    </row>
    <row r="1936" spans="1:19" x14ac:dyDescent="0.35">
      <c r="A1936" s="2">
        <v>35578</v>
      </c>
      <c r="B1936" s="31" t="s">
        <v>108</v>
      </c>
      <c r="C1936" s="31">
        <v>360.04599999999999</v>
      </c>
      <c r="D1936" s="31" t="s">
        <v>108</v>
      </c>
      <c r="E1936" s="31">
        <v>226.97319999999999</v>
      </c>
      <c r="F1936" s="31">
        <v>46.084899999999998</v>
      </c>
      <c r="G1936" s="31">
        <v>217.38919999999999</v>
      </c>
      <c r="H1936" s="31">
        <v>14.5329</v>
      </c>
      <c r="I1936" s="31">
        <v>1635.7729999999999</v>
      </c>
      <c r="J1936" s="31">
        <v>2197.0830000000001</v>
      </c>
      <c r="K1936" s="31">
        <v>1255.883</v>
      </c>
      <c r="L1936" s="31" t="s">
        <v>108</v>
      </c>
      <c r="M1936" s="31" t="s">
        <v>108</v>
      </c>
      <c r="N1936" s="31" t="s">
        <v>108</v>
      </c>
      <c r="O1936" s="31" t="s">
        <v>108</v>
      </c>
      <c r="P1936" s="31" t="s">
        <v>108</v>
      </c>
      <c r="Q1936" s="31" t="s">
        <v>108</v>
      </c>
      <c r="R1936" s="31">
        <v>94.56</v>
      </c>
      <c r="S1936" s="31" t="s">
        <v>108</v>
      </c>
    </row>
    <row r="1937" spans="1:19" x14ac:dyDescent="0.35">
      <c r="A1937" s="2">
        <v>35579</v>
      </c>
      <c r="B1937" s="31" t="s">
        <v>108</v>
      </c>
      <c r="C1937" s="31">
        <v>361.24599999999998</v>
      </c>
      <c r="D1937" s="31" t="s">
        <v>108</v>
      </c>
      <c r="E1937" s="31">
        <v>227.0609</v>
      </c>
      <c r="F1937" s="31">
        <v>46.217399999999998</v>
      </c>
      <c r="G1937" s="31">
        <v>222.50729999999999</v>
      </c>
      <c r="H1937" s="31">
        <v>14.850099999999999</v>
      </c>
      <c r="I1937" s="31">
        <v>1643.758</v>
      </c>
      <c r="J1937" s="31">
        <v>2201.6</v>
      </c>
      <c r="K1937" s="31">
        <v>1255.883</v>
      </c>
      <c r="L1937" s="31" t="s">
        <v>108</v>
      </c>
      <c r="M1937" s="31" t="s">
        <v>108</v>
      </c>
      <c r="N1937" s="31" t="s">
        <v>108</v>
      </c>
      <c r="O1937" s="31" t="s">
        <v>108</v>
      </c>
      <c r="P1937" s="31" t="s">
        <v>108</v>
      </c>
      <c r="Q1937" s="31" t="s">
        <v>108</v>
      </c>
      <c r="R1937" s="31">
        <v>94.65</v>
      </c>
      <c r="S1937" s="31" t="s">
        <v>108</v>
      </c>
    </row>
    <row r="1938" spans="1:19" x14ac:dyDescent="0.35">
      <c r="A1938" s="2">
        <v>35580</v>
      </c>
      <c r="B1938" s="31" t="s">
        <v>108</v>
      </c>
      <c r="C1938" s="31">
        <v>358.733</v>
      </c>
      <c r="D1938" s="31" t="s">
        <v>108</v>
      </c>
      <c r="E1938" s="31">
        <v>226.7979</v>
      </c>
      <c r="F1938" s="31">
        <v>46.071599999999997</v>
      </c>
      <c r="G1938" s="31">
        <v>225.32220000000001</v>
      </c>
      <c r="H1938" s="31">
        <v>14.5626</v>
      </c>
      <c r="I1938" s="31">
        <v>1650.5450000000001</v>
      </c>
      <c r="J1938" s="31">
        <v>2212.5830000000001</v>
      </c>
      <c r="K1938" s="31">
        <v>1253.394</v>
      </c>
      <c r="L1938" s="31" t="s">
        <v>108</v>
      </c>
      <c r="M1938" s="31" t="s">
        <v>108</v>
      </c>
      <c r="N1938" s="31" t="s">
        <v>108</v>
      </c>
      <c r="O1938" s="31" t="s">
        <v>108</v>
      </c>
      <c r="P1938" s="31" t="s">
        <v>108</v>
      </c>
      <c r="Q1938" s="31" t="s">
        <v>108</v>
      </c>
      <c r="R1938" s="31">
        <v>94.85</v>
      </c>
      <c r="S1938" s="31" t="s">
        <v>108</v>
      </c>
    </row>
    <row r="1939" spans="1:19" x14ac:dyDescent="0.35">
      <c r="A1939" s="2">
        <v>35583</v>
      </c>
      <c r="B1939" s="31" t="s">
        <v>108</v>
      </c>
      <c r="C1939" s="31">
        <v>359.76100000000002</v>
      </c>
      <c r="D1939" s="31" t="s">
        <v>108</v>
      </c>
      <c r="E1939" s="31">
        <v>222.67750000000001</v>
      </c>
      <c r="F1939" s="31">
        <v>45.939</v>
      </c>
      <c r="G1939" s="31">
        <v>223.9787</v>
      </c>
      <c r="H1939" s="31">
        <v>14.3643</v>
      </c>
      <c r="I1939" s="31">
        <v>1650.412</v>
      </c>
      <c r="J1939" s="31">
        <v>2214.5210000000002</v>
      </c>
      <c r="K1939" s="31">
        <v>1254.7629999999999</v>
      </c>
      <c r="L1939" s="31" t="s">
        <v>108</v>
      </c>
      <c r="M1939" s="31" t="s">
        <v>108</v>
      </c>
      <c r="N1939" s="31" t="s">
        <v>108</v>
      </c>
      <c r="O1939" s="31" t="s">
        <v>108</v>
      </c>
      <c r="P1939" s="31" t="s">
        <v>108</v>
      </c>
      <c r="Q1939" s="31" t="s">
        <v>108</v>
      </c>
      <c r="R1939" s="31">
        <v>95.73</v>
      </c>
      <c r="S1939" s="31" t="s">
        <v>108</v>
      </c>
    </row>
    <row r="1940" spans="1:19" x14ac:dyDescent="0.35">
      <c r="A1940" s="2">
        <v>35584</v>
      </c>
      <c r="B1940" s="31" t="s">
        <v>108</v>
      </c>
      <c r="C1940" s="31">
        <v>350.90800000000002</v>
      </c>
      <c r="D1940" s="31" t="s">
        <v>108</v>
      </c>
      <c r="E1940" s="31">
        <v>221.97620000000001</v>
      </c>
      <c r="F1940" s="31">
        <v>45.832900000000002</v>
      </c>
      <c r="G1940" s="31">
        <v>220.0762</v>
      </c>
      <c r="H1940" s="31">
        <v>14.3643</v>
      </c>
      <c r="I1940" s="31">
        <v>1647.085</v>
      </c>
      <c r="J1940" s="31">
        <v>2218.3969999999999</v>
      </c>
      <c r="K1940" s="31">
        <v>1263.06</v>
      </c>
      <c r="L1940" s="31" t="s">
        <v>108</v>
      </c>
      <c r="M1940" s="31" t="s">
        <v>108</v>
      </c>
      <c r="N1940" s="31" t="s">
        <v>108</v>
      </c>
      <c r="O1940" s="31" t="s">
        <v>108</v>
      </c>
      <c r="P1940" s="31" t="s">
        <v>108</v>
      </c>
      <c r="Q1940" s="31" t="s">
        <v>108</v>
      </c>
      <c r="R1940" s="31">
        <v>95.52</v>
      </c>
      <c r="S1940" s="31" t="s">
        <v>108</v>
      </c>
    </row>
    <row r="1941" spans="1:19" x14ac:dyDescent="0.35">
      <c r="A1941" s="2">
        <v>35585</v>
      </c>
      <c r="B1941" s="31" t="s">
        <v>108</v>
      </c>
      <c r="C1941" s="31">
        <v>345.08300000000003</v>
      </c>
      <c r="D1941" s="31" t="s">
        <v>108</v>
      </c>
      <c r="E1941" s="31">
        <v>222.06389999999999</v>
      </c>
      <c r="F1941" s="31">
        <v>45.554499999999997</v>
      </c>
      <c r="G1941" s="31">
        <v>212.3991</v>
      </c>
      <c r="H1941" s="31">
        <v>14.0769</v>
      </c>
      <c r="I1941" s="31">
        <v>1652.8910000000001</v>
      </c>
      <c r="J1941" s="31">
        <v>2218.3969999999999</v>
      </c>
      <c r="K1941" s="31">
        <v>1262.81</v>
      </c>
      <c r="L1941" s="31" t="s">
        <v>108</v>
      </c>
      <c r="M1941" s="31" t="s">
        <v>108</v>
      </c>
      <c r="N1941" s="31" t="s">
        <v>108</v>
      </c>
      <c r="O1941" s="31" t="s">
        <v>108</v>
      </c>
      <c r="P1941" s="31" t="s">
        <v>108</v>
      </c>
      <c r="Q1941" s="31" t="s">
        <v>108</v>
      </c>
      <c r="R1941" s="31">
        <v>95.73</v>
      </c>
      <c r="S1941" s="31" t="s">
        <v>108</v>
      </c>
    </row>
    <row r="1942" spans="1:19" x14ac:dyDescent="0.35">
      <c r="A1942" s="2">
        <v>35586</v>
      </c>
      <c r="B1942" s="31" t="s">
        <v>108</v>
      </c>
      <c r="C1942" s="31">
        <v>341.65600000000001</v>
      </c>
      <c r="D1942" s="31" t="s">
        <v>108</v>
      </c>
      <c r="E1942" s="31">
        <v>222.41460000000001</v>
      </c>
      <c r="F1942" s="31">
        <v>45.819699999999997</v>
      </c>
      <c r="G1942" s="31">
        <v>213.93450000000001</v>
      </c>
      <c r="H1942" s="31">
        <v>14.0669</v>
      </c>
      <c r="I1942" s="31">
        <v>1651.8209999999999</v>
      </c>
      <c r="J1942" s="31">
        <v>2218.3969999999999</v>
      </c>
      <c r="K1942" s="31">
        <v>1264.251</v>
      </c>
      <c r="L1942" s="31" t="s">
        <v>108</v>
      </c>
      <c r="M1942" s="31" t="s">
        <v>108</v>
      </c>
      <c r="N1942" s="31" t="s">
        <v>108</v>
      </c>
      <c r="O1942" s="31" t="s">
        <v>108</v>
      </c>
      <c r="P1942" s="31" t="s">
        <v>108</v>
      </c>
      <c r="Q1942" s="31" t="s">
        <v>108</v>
      </c>
      <c r="R1942" s="31">
        <v>95.58</v>
      </c>
      <c r="S1942" s="31" t="s">
        <v>108</v>
      </c>
    </row>
    <row r="1943" spans="1:19" x14ac:dyDescent="0.35">
      <c r="A1943" s="2">
        <v>35587</v>
      </c>
      <c r="B1943" s="31" t="s">
        <v>108</v>
      </c>
      <c r="C1943" s="31">
        <v>326.29199999999997</v>
      </c>
      <c r="D1943" s="31" t="s">
        <v>108</v>
      </c>
      <c r="E1943" s="31">
        <v>223.11590000000001</v>
      </c>
      <c r="F1943" s="31">
        <v>45.832900000000002</v>
      </c>
      <c r="G1943" s="31">
        <v>213.74260000000001</v>
      </c>
      <c r="H1943" s="31">
        <v>14.0075</v>
      </c>
      <c r="I1943" s="31">
        <v>1654.0709999999999</v>
      </c>
      <c r="J1943" s="31">
        <v>2232.61</v>
      </c>
      <c r="K1943" s="31">
        <v>1268.528</v>
      </c>
      <c r="L1943" s="31" t="s">
        <v>108</v>
      </c>
      <c r="M1943" s="31" t="s">
        <v>108</v>
      </c>
      <c r="N1943" s="31" t="s">
        <v>108</v>
      </c>
      <c r="O1943" s="31" t="s">
        <v>108</v>
      </c>
      <c r="P1943" s="31" t="s">
        <v>108</v>
      </c>
      <c r="Q1943" s="31" t="s">
        <v>108</v>
      </c>
      <c r="R1943" s="31">
        <v>95.52</v>
      </c>
      <c r="S1943" s="31" t="s">
        <v>108</v>
      </c>
    </row>
    <row r="1944" spans="1:19" x14ac:dyDescent="0.35">
      <c r="A1944" s="2">
        <v>35590</v>
      </c>
      <c r="B1944" s="31" t="s">
        <v>108</v>
      </c>
      <c r="C1944" s="31">
        <v>321.327</v>
      </c>
      <c r="D1944" s="31" t="s">
        <v>108</v>
      </c>
      <c r="E1944" s="31">
        <v>223.5026</v>
      </c>
      <c r="F1944" s="31">
        <v>45.912500000000001</v>
      </c>
      <c r="G1944" s="31">
        <v>208.18379999999999</v>
      </c>
      <c r="H1944" s="31">
        <v>14.173</v>
      </c>
      <c r="I1944" s="31">
        <v>1658.925</v>
      </c>
      <c r="J1944" s="31">
        <v>2225.5039999999999</v>
      </c>
      <c r="K1944" s="31">
        <v>1267.5219999999999</v>
      </c>
      <c r="L1944" s="31" t="s">
        <v>108</v>
      </c>
      <c r="M1944" s="31" t="s">
        <v>108</v>
      </c>
      <c r="N1944" s="31" t="s">
        <v>108</v>
      </c>
      <c r="O1944" s="31" t="s">
        <v>108</v>
      </c>
      <c r="P1944" s="31" t="s">
        <v>108</v>
      </c>
      <c r="Q1944" s="31" t="s">
        <v>108</v>
      </c>
      <c r="R1944" s="31">
        <v>94.7</v>
      </c>
      <c r="S1944" s="31" t="s">
        <v>108</v>
      </c>
    </row>
    <row r="1945" spans="1:19" x14ac:dyDescent="0.35">
      <c r="A1945" s="2">
        <v>35591</v>
      </c>
      <c r="B1945" s="31" t="s">
        <v>108</v>
      </c>
      <c r="C1945" s="31">
        <v>322.31200000000001</v>
      </c>
      <c r="D1945" s="31" t="s">
        <v>108</v>
      </c>
      <c r="E1945" s="31">
        <v>226.83160000000001</v>
      </c>
      <c r="F1945" s="31">
        <v>45.886000000000003</v>
      </c>
      <c r="G1945" s="31">
        <v>207.1953</v>
      </c>
      <c r="H1945" s="31">
        <v>14.225899999999999</v>
      </c>
      <c r="I1945" s="31">
        <v>1658.116</v>
      </c>
      <c r="J1945" s="31">
        <v>2223.5659999999998</v>
      </c>
      <c r="K1945" s="31">
        <v>1269.0309999999999</v>
      </c>
      <c r="L1945" s="31" t="s">
        <v>108</v>
      </c>
      <c r="M1945" s="31" t="s">
        <v>108</v>
      </c>
      <c r="N1945" s="31" t="s">
        <v>108</v>
      </c>
      <c r="O1945" s="31" t="s">
        <v>108</v>
      </c>
      <c r="P1945" s="31" t="s">
        <v>108</v>
      </c>
      <c r="Q1945" s="31" t="s">
        <v>108</v>
      </c>
      <c r="R1945" s="31">
        <v>94.98</v>
      </c>
      <c r="S1945" s="31" t="s">
        <v>108</v>
      </c>
    </row>
    <row r="1946" spans="1:19" x14ac:dyDescent="0.35">
      <c r="A1946" s="2">
        <v>35592</v>
      </c>
      <c r="B1946" s="31" t="s">
        <v>108</v>
      </c>
      <c r="C1946" s="31">
        <v>322.70100000000002</v>
      </c>
      <c r="D1946" s="31" t="s">
        <v>108</v>
      </c>
      <c r="E1946" s="31">
        <v>231.8126</v>
      </c>
      <c r="F1946" s="31">
        <v>45.872700000000002</v>
      </c>
      <c r="G1946" s="31">
        <v>210.22300000000001</v>
      </c>
      <c r="H1946" s="31">
        <v>14.5825</v>
      </c>
      <c r="I1946" s="31">
        <v>1666.2049999999999</v>
      </c>
      <c r="J1946" s="31">
        <v>2223.5659999999998</v>
      </c>
      <c r="K1946" s="31">
        <v>1267.5219999999999</v>
      </c>
      <c r="L1946" s="31" t="s">
        <v>108</v>
      </c>
      <c r="M1946" s="31" t="s">
        <v>108</v>
      </c>
      <c r="N1946" s="31" t="s">
        <v>108</v>
      </c>
      <c r="O1946" s="31" t="s">
        <v>108</v>
      </c>
      <c r="P1946" s="31" t="s">
        <v>108</v>
      </c>
      <c r="Q1946" s="31" t="s">
        <v>108</v>
      </c>
      <c r="R1946" s="31">
        <v>94.78</v>
      </c>
      <c r="S1946" s="31" t="s">
        <v>108</v>
      </c>
    </row>
    <row r="1947" spans="1:19" x14ac:dyDescent="0.35">
      <c r="A1947" s="2">
        <v>35593</v>
      </c>
      <c r="B1947" s="31" t="s">
        <v>108</v>
      </c>
      <c r="C1947" s="31">
        <v>325.108</v>
      </c>
      <c r="D1947" s="31" t="s">
        <v>108</v>
      </c>
      <c r="E1947" s="31">
        <v>233.1593</v>
      </c>
      <c r="F1947" s="31">
        <v>45.554499999999997</v>
      </c>
      <c r="G1947" s="31">
        <v>210.40199999999999</v>
      </c>
      <c r="H1947" s="31">
        <v>15.125</v>
      </c>
      <c r="I1947" s="31">
        <v>1662.43</v>
      </c>
      <c r="J1947" s="31">
        <v>2234.549</v>
      </c>
      <c r="K1947" s="31">
        <v>1275.4459999999999</v>
      </c>
      <c r="L1947" s="31" t="s">
        <v>108</v>
      </c>
      <c r="M1947" s="31" t="s">
        <v>108</v>
      </c>
      <c r="N1947" s="31" t="s">
        <v>108</v>
      </c>
      <c r="O1947" s="31" t="s">
        <v>108</v>
      </c>
      <c r="P1947" s="31" t="s">
        <v>108</v>
      </c>
      <c r="Q1947" s="31" t="s">
        <v>108</v>
      </c>
      <c r="R1947" s="31">
        <v>95.48</v>
      </c>
      <c r="S1947" s="31" t="s">
        <v>108</v>
      </c>
    </row>
    <row r="1948" spans="1:19" x14ac:dyDescent="0.35">
      <c r="A1948" s="2">
        <v>35594</v>
      </c>
      <c r="B1948" s="31" t="s">
        <v>108</v>
      </c>
      <c r="C1948" s="31">
        <v>326.25599999999997</v>
      </c>
      <c r="D1948" s="31" t="s">
        <v>108</v>
      </c>
      <c r="E1948" s="31">
        <v>234.4033</v>
      </c>
      <c r="F1948" s="31">
        <v>45.488199999999999</v>
      </c>
      <c r="G1948" s="31">
        <v>211.1859</v>
      </c>
      <c r="H1948" s="31">
        <v>15.712199999999999</v>
      </c>
      <c r="I1948" s="31">
        <v>1667.6880000000001</v>
      </c>
      <c r="J1948" s="31">
        <v>2241.009</v>
      </c>
      <c r="K1948" s="31">
        <v>1277.3320000000001</v>
      </c>
      <c r="L1948" s="31" t="s">
        <v>108</v>
      </c>
      <c r="M1948" s="31" t="s">
        <v>108</v>
      </c>
      <c r="N1948" s="31" t="s">
        <v>108</v>
      </c>
      <c r="O1948" s="31" t="s">
        <v>108</v>
      </c>
      <c r="P1948" s="31" t="s">
        <v>108</v>
      </c>
      <c r="Q1948" s="31" t="s">
        <v>108</v>
      </c>
      <c r="R1948" s="31">
        <v>95.79</v>
      </c>
      <c r="S1948" s="31" t="s">
        <v>108</v>
      </c>
    </row>
    <row r="1949" spans="1:19" x14ac:dyDescent="0.35">
      <c r="A1949" s="2">
        <v>35597</v>
      </c>
      <c r="B1949" s="31" t="s">
        <v>108</v>
      </c>
      <c r="C1949" s="31">
        <v>329.24200000000002</v>
      </c>
      <c r="D1949" s="31" t="s">
        <v>108</v>
      </c>
      <c r="E1949" s="31">
        <v>234.22559999999999</v>
      </c>
      <c r="F1949" s="31">
        <v>45.7136</v>
      </c>
      <c r="G1949" s="31">
        <v>208.83420000000001</v>
      </c>
      <c r="H1949" s="31">
        <v>15.683400000000001</v>
      </c>
      <c r="I1949" s="31">
        <v>1668.4970000000001</v>
      </c>
      <c r="J1949" s="31">
        <v>2244.239</v>
      </c>
      <c r="K1949" s="31">
        <v>1279.471</v>
      </c>
      <c r="L1949" s="31" t="s">
        <v>108</v>
      </c>
      <c r="M1949" s="31" t="s">
        <v>108</v>
      </c>
      <c r="N1949" s="31" t="s">
        <v>108</v>
      </c>
      <c r="O1949" s="31" t="s">
        <v>108</v>
      </c>
      <c r="P1949" s="31" t="s">
        <v>108</v>
      </c>
      <c r="Q1949" s="31" t="s">
        <v>108</v>
      </c>
      <c r="R1949" s="31">
        <v>95.43</v>
      </c>
      <c r="S1949" s="31" t="s">
        <v>108</v>
      </c>
    </row>
    <row r="1950" spans="1:19" x14ac:dyDescent="0.35">
      <c r="A1950" s="2">
        <v>35598</v>
      </c>
      <c r="B1950" s="31" t="s">
        <v>108</v>
      </c>
      <c r="C1950" s="31">
        <v>332.05500000000001</v>
      </c>
      <c r="D1950" s="31" t="s">
        <v>108</v>
      </c>
      <c r="E1950" s="31">
        <v>233.78129999999999</v>
      </c>
      <c r="F1950" s="31">
        <v>45.567799999999998</v>
      </c>
      <c r="G1950" s="31">
        <v>211.26429999999999</v>
      </c>
      <c r="H1950" s="31">
        <v>15.6449</v>
      </c>
      <c r="I1950" s="31">
        <v>1673.7560000000001</v>
      </c>
      <c r="J1950" s="31">
        <v>2241.6550000000002</v>
      </c>
      <c r="K1950" s="31">
        <v>1274.691</v>
      </c>
      <c r="L1950" s="31" t="s">
        <v>108</v>
      </c>
      <c r="M1950" s="31" t="s">
        <v>108</v>
      </c>
      <c r="N1950" s="31" t="s">
        <v>108</v>
      </c>
      <c r="O1950" s="31" t="s">
        <v>108</v>
      </c>
      <c r="P1950" s="31" t="s">
        <v>108</v>
      </c>
      <c r="Q1950" s="31" t="s">
        <v>108</v>
      </c>
      <c r="R1950" s="31">
        <v>95.41</v>
      </c>
      <c r="S1950" s="31" t="s">
        <v>108</v>
      </c>
    </row>
    <row r="1951" spans="1:19" x14ac:dyDescent="0.35">
      <c r="A1951" s="2">
        <v>35599</v>
      </c>
      <c r="B1951" s="31" t="s">
        <v>108</v>
      </c>
      <c r="C1951" s="31">
        <v>323.61599999999999</v>
      </c>
      <c r="D1951" s="31" t="s">
        <v>108</v>
      </c>
      <c r="E1951" s="31">
        <v>234.93639999999999</v>
      </c>
      <c r="F1951" s="31">
        <v>45.209800000000001</v>
      </c>
      <c r="G1951" s="31">
        <v>209.6181</v>
      </c>
      <c r="H1951" s="31">
        <v>15.4138</v>
      </c>
      <c r="I1951" s="31">
        <v>1669.576</v>
      </c>
      <c r="J1951" s="31">
        <v>2244.239</v>
      </c>
      <c r="K1951" s="31">
        <v>1274.691</v>
      </c>
      <c r="L1951" s="31" t="s">
        <v>108</v>
      </c>
      <c r="M1951" s="31" t="s">
        <v>108</v>
      </c>
      <c r="N1951" s="31" t="s">
        <v>108</v>
      </c>
      <c r="O1951" s="31" t="s">
        <v>108</v>
      </c>
      <c r="P1951" s="31" t="s">
        <v>108</v>
      </c>
      <c r="Q1951" s="31" t="s">
        <v>108</v>
      </c>
      <c r="R1951" s="31">
        <v>95.51</v>
      </c>
      <c r="S1951" s="31" t="s">
        <v>108</v>
      </c>
    </row>
    <row r="1952" spans="1:19" x14ac:dyDescent="0.35">
      <c r="A1952" s="2">
        <v>35600</v>
      </c>
      <c r="B1952" s="31" t="s">
        <v>108</v>
      </c>
      <c r="C1952" s="31">
        <v>319.48200000000003</v>
      </c>
      <c r="D1952" s="31" t="s">
        <v>108</v>
      </c>
      <c r="E1952" s="31">
        <v>234.8031</v>
      </c>
      <c r="F1952" s="31">
        <v>45.395400000000002</v>
      </c>
      <c r="G1952" s="31">
        <v>207.73670000000001</v>
      </c>
      <c r="H1952" s="31">
        <v>15.7796</v>
      </c>
      <c r="I1952" s="31">
        <v>1670.52</v>
      </c>
      <c r="J1952" s="31">
        <v>2244.239</v>
      </c>
      <c r="K1952" s="31">
        <v>1270.6659999999999</v>
      </c>
      <c r="L1952" s="31" t="s">
        <v>108</v>
      </c>
      <c r="M1952" s="31" t="s">
        <v>108</v>
      </c>
      <c r="N1952" s="31" t="s">
        <v>108</v>
      </c>
      <c r="O1952" s="31" t="s">
        <v>108</v>
      </c>
      <c r="P1952" s="31" t="s">
        <v>108</v>
      </c>
      <c r="Q1952" s="31" t="s">
        <v>108</v>
      </c>
      <c r="R1952" s="31">
        <v>95.07</v>
      </c>
      <c r="S1952" s="31" t="s">
        <v>108</v>
      </c>
    </row>
    <row r="1953" spans="1:19" x14ac:dyDescent="0.35">
      <c r="A1953" s="2">
        <v>35601</v>
      </c>
      <c r="B1953" s="31" t="s">
        <v>108</v>
      </c>
      <c r="C1953" s="31">
        <v>316.38200000000001</v>
      </c>
      <c r="D1953" s="31" t="s">
        <v>108</v>
      </c>
      <c r="E1953" s="31">
        <v>232.27070000000001</v>
      </c>
      <c r="F1953" s="31">
        <v>44.997700000000002</v>
      </c>
      <c r="G1953" s="31">
        <v>205.3066</v>
      </c>
      <c r="H1953" s="31">
        <v>15.529299999999999</v>
      </c>
      <c r="I1953" s="31">
        <v>1667.9580000000001</v>
      </c>
      <c r="J1953" s="31">
        <v>2247.4699999999998</v>
      </c>
      <c r="K1953" s="31">
        <v>1274.817</v>
      </c>
      <c r="L1953" s="31" t="s">
        <v>108</v>
      </c>
      <c r="M1953" s="31" t="s">
        <v>108</v>
      </c>
      <c r="N1953" s="31" t="s">
        <v>108</v>
      </c>
      <c r="O1953" s="31" t="s">
        <v>108</v>
      </c>
      <c r="P1953" s="31" t="s">
        <v>108</v>
      </c>
      <c r="Q1953" s="31" t="s">
        <v>108</v>
      </c>
      <c r="R1953" s="31">
        <v>95.3</v>
      </c>
      <c r="S1953" s="31" t="s">
        <v>108</v>
      </c>
    </row>
    <row r="1954" spans="1:19" x14ac:dyDescent="0.35">
      <c r="A1954" s="2">
        <v>35604</v>
      </c>
      <c r="B1954" s="31" t="s">
        <v>108</v>
      </c>
      <c r="C1954" s="31">
        <v>317.358</v>
      </c>
      <c r="D1954" s="31" t="s">
        <v>108</v>
      </c>
      <c r="E1954" s="31">
        <v>227.65020000000001</v>
      </c>
      <c r="F1954" s="31">
        <v>45.223100000000002</v>
      </c>
      <c r="G1954" s="31">
        <v>204.67949999999999</v>
      </c>
      <c r="H1954" s="31">
        <v>16.328399999999998</v>
      </c>
      <c r="I1954" s="31">
        <v>1668.4970000000001</v>
      </c>
      <c r="J1954" s="31">
        <v>2243.5929999999998</v>
      </c>
      <c r="K1954" s="31">
        <v>1274.5650000000001</v>
      </c>
      <c r="L1954" s="31" t="s">
        <v>108</v>
      </c>
      <c r="M1954" s="31" t="s">
        <v>108</v>
      </c>
      <c r="N1954" s="31" t="s">
        <v>108</v>
      </c>
      <c r="O1954" s="31" t="s">
        <v>108</v>
      </c>
      <c r="P1954" s="31" t="s">
        <v>108</v>
      </c>
      <c r="Q1954" s="31" t="s">
        <v>108</v>
      </c>
      <c r="R1954" s="31">
        <v>94.89</v>
      </c>
      <c r="S1954" s="31" t="s">
        <v>108</v>
      </c>
    </row>
    <row r="1955" spans="1:19" x14ac:dyDescent="0.35">
      <c r="A1955" s="2">
        <v>35605</v>
      </c>
      <c r="B1955" s="31" t="s">
        <v>108</v>
      </c>
      <c r="C1955" s="31">
        <v>317.99</v>
      </c>
      <c r="D1955" s="31" t="s">
        <v>108</v>
      </c>
      <c r="E1955" s="31">
        <v>220.364</v>
      </c>
      <c r="F1955" s="31">
        <v>45.011000000000003</v>
      </c>
      <c r="G1955" s="31">
        <v>207.18799999999999</v>
      </c>
      <c r="H1955" s="31">
        <v>16.482500000000002</v>
      </c>
      <c r="I1955" s="31">
        <v>1675.239</v>
      </c>
      <c r="J1955" s="31">
        <v>2243.5929999999998</v>
      </c>
      <c r="K1955" s="31">
        <v>1278.7159999999999</v>
      </c>
      <c r="L1955" s="31" t="s">
        <v>108</v>
      </c>
      <c r="M1955" s="31" t="s">
        <v>108</v>
      </c>
      <c r="N1955" s="31" t="s">
        <v>108</v>
      </c>
      <c r="O1955" s="31" t="s">
        <v>108</v>
      </c>
      <c r="P1955" s="31" t="s">
        <v>108</v>
      </c>
      <c r="Q1955" s="31" t="s">
        <v>108</v>
      </c>
      <c r="R1955" s="31">
        <v>95.18</v>
      </c>
      <c r="S1955" s="31" t="s">
        <v>108</v>
      </c>
    </row>
    <row r="1956" spans="1:19" x14ac:dyDescent="0.35">
      <c r="A1956" s="2">
        <v>35606</v>
      </c>
      <c r="B1956" s="31" t="s">
        <v>108</v>
      </c>
      <c r="C1956" s="31">
        <v>326.71600000000001</v>
      </c>
      <c r="D1956" s="31" t="s">
        <v>108</v>
      </c>
      <c r="E1956" s="31">
        <v>213.96629999999999</v>
      </c>
      <c r="F1956" s="31">
        <v>44.944699999999997</v>
      </c>
      <c r="G1956" s="31">
        <v>206.0121</v>
      </c>
      <c r="H1956" s="31">
        <v>16.203299999999999</v>
      </c>
      <c r="I1956" s="31">
        <v>1656.902</v>
      </c>
      <c r="J1956" s="31">
        <v>2239.7170000000001</v>
      </c>
      <c r="K1956" s="31">
        <v>1279.596</v>
      </c>
      <c r="L1956" s="31" t="s">
        <v>108</v>
      </c>
      <c r="M1956" s="31" t="s">
        <v>108</v>
      </c>
      <c r="N1956" s="31" t="s">
        <v>108</v>
      </c>
      <c r="O1956" s="31" t="s">
        <v>108</v>
      </c>
      <c r="P1956" s="31" t="s">
        <v>108</v>
      </c>
      <c r="Q1956" s="31" t="s">
        <v>108</v>
      </c>
      <c r="R1956" s="31">
        <v>95.02</v>
      </c>
      <c r="S1956" s="31" t="s">
        <v>108</v>
      </c>
    </row>
    <row r="1957" spans="1:19" x14ac:dyDescent="0.35">
      <c r="A1957" s="2">
        <v>35607</v>
      </c>
      <c r="B1957" s="31" t="s">
        <v>108</v>
      </c>
      <c r="C1957" s="31">
        <v>324.13200000000001</v>
      </c>
      <c r="D1957" s="31" t="s">
        <v>108</v>
      </c>
      <c r="E1957" s="31">
        <v>216.36539999999999</v>
      </c>
      <c r="F1957" s="31">
        <v>45.050699999999999</v>
      </c>
      <c r="G1957" s="31">
        <v>203.03319999999999</v>
      </c>
      <c r="H1957" s="31">
        <v>16.270600000000002</v>
      </c>
      <c r="I1957" s="31">
        <v>1659.8689999999999</v>
      </c>
      <c r="J1957" s="31">
        <v>2233.902</v>
      </c>
      <c r="K1957" s="31">
        <v>1281.6089999999999</v>
      </c>
      <c r="L1957" s="31" t="s">
        <v>108</v>
      </c>
      <c r="M1957" s="31" t="s">
        <v>108</v>
      </c>
      <c r="N1957" s="31" t="s">
        <v>108</v>
      </c>
      <c r="O1957" s="31" t="s">
        <v>108</v>
      </c>
      <c r="P1957" s="31" t="s">
        <v>108</v>
      </c>
      <c r="Q1957" s="31" t="s">
        <v>108</v>
      </c>
      <c r="R1957" s="31">
        <v>94.94</v>
      </c>
      <c r="S1957" s="31" t="s">
        <v>108</v>
      </c>
    </row>
    <row r="1958" spans="1:19" x14ac:dyDescent="0.35">
      <c r="A1958" s="2">
        <v>35608</v>
      </c>
      <c r="B1958" s="31" t="s">
        <v>108</v>
      </c>
      <c r="C1958" s="31">
        <v>330.62</v>
      </c>
      <c r="D1958" s="31" t="s">
        <v>108</v>
      </c>
      <c r="E1958" s="31">
        <v>219.03110000000001</v>
      </c>
      <c r="F1958" s="31">
        <v>44.533700000000003</v>
      </c>
      <c r="G1958" s="31">
        <v>203.03319999999999</v>
      </c>
      <c r="H1958" s="31">
        <v>16.174399999999999</v>
      </c>
      <c r="I1958" s="31">
        <v>1671.7329999999999</v>
      </c>
      <c r="J1958" s="31">
        <v>2237.1329999999998</v>
      </c>
      <c r="K1958" s="31">
        <v>1281.231</v>
      </c>
      <c r="L1958" s="31" t="s">
        <v>108</v>
      </c>
      <c r="M1958" s="31" t="s">
        <v>108</v>
      </c>
      <c r="N1958" s="31" t="s">
        <v>108</v>
      </c>
      <c r="O1958" s="31" t="s">
        <v>108</v>
      </c>
      <c r="P1958" s="31" t="s">
        <v>108</v>
      </c>
      <c r="Q1958" s="31" t="s">
        <v>108</v>
      </c>
      <c r="R1958" s="31">
        <v>95.55</v>
      </c>
      <c r="S1958" s="31" t="s">
        <v>108</v>
      </c>
    </row>
    <row r="1959" spans="1:19" x14ac:dyDescent="0.35">
      <c r="A1959" s="2">
        <v>35611</v>
      </c>
      <c r="B1959" s="31" t="s">
        <v>108</v>
      </c>
      <c r="C1959" s="31">
        <v>333.66199999999998</v>
      </c>
      <c r="D1959" s="31" t="s">
        <v>108</v>
      </c>
      <c r="E1959" s="31">
        <v>218.85339999999999</v>
      </c>
      <c r="F1959" s="31">
        <v>44.454099999999997</v>
      </c>
      <c r="G1959" s="31">
        <v>193.62629999999999</v>
      </c>
      <c r="H1959" s="31">
        <v>16.492100000000001</v>
      </c>
      <c r="I1959" s="31">
        <v>1671.059</v>
      </c>
      <c r="J1959" s="31">
        <v>2230.0259999999998</v>
      </c>
      <c r="K1959" s="31">
        <v>1277.0809999999999</v>
      </c>
      <c r="L1959" s="31" t="s">
        <v>108</v>
      </c>
      <c r="M1959" s="31" t="s">
        <v>108</v>
      </c>
      <c r="N1959" s="31" t="s">
        <v>108</v>
      </c>
      <c r="O1959" s="31" t="s">
        <v>108</v>
      </c>
      <c r="P1959" s="31" t="s">
        <v>108</v>
      </c>
      <c r="Q1959" s="31" t="s">
        <v>108</v>
      </c>
      <c r="R1959" s="31">
        <v>95.67</v>
      </c>
      <c r="S1959" s="31" t="s">
        <v>108</v>
      </c>
    </row>
    <row r="1960" spans="1:19" x14ac:dyDescent="0.35">
      <c r="A1960" s="2">
        <v>35612</v>
      </c>
      <c r="B1960" s="31" t="s">
        <v>108</v>
      </c>
      <c r="C1960" s="31">
        <v>337.45100000000002</v>
      </c>
      <c r="D1960" s="31" t="s">
        <v>108</v>
      </c>
      <c r="E1960" s="31">
        <v>215.56569999999999</v>
      </c>
      <c r="F1960" s="31">
        <v>44.427599999999998</v>
      </c>
      <c r="G1960" s="31">
        <v>184.84649999999999</v>
      </c>
      <c r="H1960" s="31">
        <v>16.2225</v>
      </c>
      <c r="I1960" s="31">
        <v>1674.5650000000001</v>
      </c>
      <c r="J1960" s="31">
        <v>2238.4250000000002</v>
      </c>
      <c r="K1960" s="31">
        <v>1281.8599999999999</v>
      </c>
      <c r="L1960" s="31" t="s">
        <v>108</v>
      </c>
      <c r="M1960" s="31" t="s">
        <v>108</v>
      </c>
      <c r="N1960" s="31" t="s">
        <v>108</v>
      </c>
      <c r="O1960" s="31" t="s">
        <v>108</v>
      </c>
      <c r="P1960" s="31" t="s">
        <v>108</v>
      </c>
      <c r="Q1960" s="31" t="s">
        <v>108</v>
      </c>
      <c r="R1960" s="31">
        <v>95.85</v>
      </c>
      <c r="S1960" s="31" t="s">
        <v>108</v>
      </c>
    </row>
    <row r="1961" spans="1:19" x14ac:dyDescent="0.35">
      <c r="A1961" s="2">
        <v>35613</v>
      </c>
      <c r="B1961" s="31" t="s">
        <v>108</v>
      </c>
      <c r="C1961" s="31">
        <v>340.37900000000002</v>
      </c>
      <c r="D1961" s="31" t="s">
        <v>108</v>
      </c>
      <c r="E1961" s="31">
        <v>215.56569999999999</v>
      </c>
      <c r="F1961" s="31">
        <v>44.056399999999996</v>
      </c>
      <c r="G1961" s="31">
        <v>183.59219999999999</v>
      </c>
      <c r="H1961" s="31">
        <v>15.5389</v>
      </c>
      <c r="I1961" s="31">
        <v>1676.452</v>
      </c>
      <c r="J1961" s="31">
        <v>2241.6550000000002</v>
      </c>
      <c r="K1961" s="31">
        <v>1283.6210000000001</v>
      </c>
      <c r="L1961" s="31" t="s">
        <v>108</v>
      </c>
      <c r="M1961" s="31" t="s">
        <v>108</v>
      </c>
      <c r="N1961" s="31" t="s">
        <v>108</v>
      </c>
      <c r="O1961" s="31" t="s">
        <v>108</v>
      </c>
      <c r="P1961" s="31" t="s">
        <v>108</v>
      </c>
      <c r="Q1961" s="31" t="s">
        <v>108</v>
      </c>
      <c r="R1961" s="31">
        <v>95.86</v>
      </c>
      <c r="S1961" s="31" t="s">
        <v>108</v>
      </c>
    </row>
    <row r="1962" spans="1:19" x14ac:dyDescent="0.35">
      <c r="A1962" s="2">
        <v>35614</v>
      </c>
      <c r="B1962" s="31" t="s">
        <v>108</v>
      </c>
      <c r="C1962" s="31">
        <v>332.51400000000001</v>
      </c>
      <c r="D1962" s="31" t="s">
        <v>108</v>
      </c>
      <c r="E1962" s="31">
        <v>216.80969999999999</v>
      </c>
      <c r="F1962" s="31">
        <v>43.115000000000002</v>
      </c>
      <c r="G1962" s="31">
        <v>185.63040000000001</v>
      </c>
      <c r="H1962" s="31">
        <v>15.0383</v>
      </c>
      <c r="I1962" s="31">
        <v>1679.5530000000001</v>
      </c>
      <c r="J1962" s="31">
        <v>2255.8679999999999</v>
      </c>
      <c r="K1962" s="31">
        <v>1288.4010000000001</v>
      </c>
      <c r="L1962" s="31" t="s">
        <v>108</v>
      </c>
      <c r="M1962" s="31" t="s">
        <v>108</v>
      </c>
      <c r="N1962" s="31" t="s">
        <v>108</v>
      </c>
      <c r="O1962" s="31" t="s">
        <v>108</v>
      </c>
      <c r="P1962" s="31" t="s">
        <v>108</v>
      </c>
      <c r="Q1962" s="31" t="s">
        <v>108</v>
      </c>
      <c r="R1962" s="31">
        <v>95.57</v>
      </c>
      <c r="S1962" s="31" t="s">
        <v>108</v>
      </c>
    </row>
    <row r="1963" spans="1:19" x14ac:dyDescent="0.35">
      <c r="A1963" s="2">
        <v>35615</v>
      </c>
      <c r="B1963" s="31" t="s">
        <v>108</v>
      </c>
      <c r="C1963" s="31">
        <v>332.51400000000001</v>
      </c>
      <c r="D1963" s="31" t="s">
        <v>108</v>
      </c>
      <c r="E1963" s="31">
        <v>216.80969999999999</v>
      </c>
      <c r="F1963" s="31">
        <v>43.115000000000002</v>
      </c>
      <c r="G1963" s="31">
        <v>185.63040000000001</v>
      </c>
      <c r="H1963" s="31">
        <v>15.0383</v>
      </c>
      <c r="I1963" s="31">
        <v>1683.328</v>
      </c>
      <c r="J1963" s="31">
        <v>2255.8679999999999</v>
      </c>
      <c r="K1963" s="31">
        <v>1288.4010000000001</v>
      </c>
      <c r="L1963" s="31" t="s">
        <v>108</v>
      </c>
      <c r="M1963" s="31" t="s">
        <v>108</v>
      </c>
      <c r="N1963" s="31" t="s">
        <v>108</v>
      </c>
      <c r="O1963" s="31" t="s">
        <v>108</v>
      </c>
      <c r="P1963" s="31" t="s">
        <v>108</v>
      </c>
      <c r="Q1963" s="31" t="s">
        <v>108</v>
      </c>
      <c r="R1963" s="31">
        <v>95.65</v>
      </c>
      <c r="S1963" s="31" t="s">
        <v>108</v>
      </c>
    </row>
    <row r="1964" spans="1:19" x14ac:dyDescent="0.35">
      <c r="A1964" s="2">
        <v>35618</v>
      </c>
      <c r="B1964" s="31" t="s">
        <v>108</v>
      </c>
      <c r="C1964" s="31">
        <v>332.62900000000002</v>
      </c>
      <c r="D1964" s="31" t="s">
        <v>108</v>
      </c>
      <c r="E1964" s="31">
        <v>216.7208</v>
      </c>
      <c r="F1964" s="31">
        <v>42.293100000000003</v>
      </c>
      <c r="G1964" s="31">
        <v>183.2003</v>
      </c>
      <c r="H1964" s="31">
        <v>14.9998</v>
      </c>
      <c r="I1964" s="31">
        <v>1680.9010000000001</v>
      </c>
      <c r="J1964" s="31">
        <v>2261.0369999999998</v>
      </c>
      <c r="K1964" s="31">
        <v>1293.558</v>
      </c>
      <c r="L1964" s="31" t="s">
        <v>108</v>
      </c>
      <c r="M1964" s="31" t="s">
        <v>108</v>
      </c>
      <c r="N1964" s="31" t="s">
        <v>108</v>
      </c>
      <c r="O1964" s="31" t="s">
        <v>108</v>
      </c>
      <c r="P1964" s="31" t="s">
        <v>108</v>
      </c>
      <c r="Q1964" s="31" t="s">
        <v>108</v>
      </c>
      <c r="R1964" s="31">
        <v>95.49</v>
      </c>
      <c r="S1964" s="31" t="s">
        <v>108</v>
      </c>
    </row>
    <row r="1965" spans="1:19" x14ac:dyDescent="0.35">
      <c r="A1965" s="2">
        <v>35619</v>
      </c>
      <c r="B1965" s="31" t="s">
        <v>108</v>
      </c>
      <c r="C1965" s="31">
        <v>338.255</v>
      </c>
      <c r="D1965" s="31" t="s">
        <v>108</v>
      </c>
      <c r="E1965" s="31">
        <v>213.96629999999999</v>
      </c>
      <c r="F1965" s="31">
        <v>42.558199999999999</v>
      </c>
      <c r="G1965" s="31">
        <v>186.17920000000001</v>
      </c>
      <c r="H1965" s="31">
        <v>15.192399999999999</v>
      </c>
      <c r="I1965" s="31">
        <v>1679.2840000000001</v>
      </c>
      <c r="J1965" s="31">
        <v>2261.0369999999998</v>
      </c>
      <c r="K1965" s="31">
        <v>1292.3</v>
      </c>
      <c r="L1965" s="31" t="s">
        <v>108</v>
      </c>
      <c r="M1965" s="31" t="s">
        <v>108</v>
      </c>
      <c r="N1965" s="31" t="s">
        <v>108</v>
      </c>
      <c r="O1965" s="31" t="s">
        <v>108</v>
      </c>
      <c r="P1965" s="31" t="s">
        <v>108</v>
      </c>
      <c r="Q1965" s="31" t="s">
        <v>108</v>
      </c>
      <c r="R1965" s="31">
        <v>95.84</v>
      </c>
      <c r="S1965" s="31" t="s">
        <v>108</v>
      </c>
    </row>
    <row r="1966" spans="1:19" x14ac:dyDescent="0.35">
      <c r="A1966" s="2">
        <v>35620</v>
      </c>
      <c r="B1966" s="31" t="s">
        <v>108</v>
      </c>
      <c r="C1966" s="31">
        <v>334.34</v>
      </c>
      <c r="D1966" s="31" t="s">
        <v>108</v>
      </c>
      <c r="E1966" s="31">
        <v>201.96449999999999</v>
      </c>
      <c r="F1966" s="31">
        <v>42.275199999999998</v>
      </c>
      <c r="G1966" s="31">
        <v>190.4907</v>
      </c>
      <c r="H1966" s="31">
        <v>15.346399999999999</v>
      </c>
      <c r="I1966" s="31">
        <v>1681.0360000000001</v>
      </c>
      <c r="J1966" s="31">
        <v>2262.9749999999999</v>
      </c>
      <c r="K1966" s="31">
        <v>1293.9349999999999</v>
      </c>
      <c r="L1966" s="31" t="s">
        <v>108</v>
      </c>
      <c r="M1966" s="31" t="s">
        <v>108</v>
      </c>
      <c r="N1966" s="31" t="s">
        <v>108</v>
      </c>
      <c r="O1966" s="31" t="s">
        <v>108</v>
      </c>
      <c r="P1966" s="31" t="s">
        <v>108</v>
      </c>
      <c r="Q1966" s="31" t="s">
        <v>108</v>
      </c>
      <c r="R1966" s="31">
        <v>95.85</v>
      </c>
      <c r="S1966" s="31" t="s">
        <v>108</v>
      </c>
    </row>
    <row r="1967" spans="1:19" x14ac:dyDescent="0.35">
      <c r="A1967" s="2">
        <v>35621</v>
      </c>
      <c r="B1967" s="31" t="s">
        <v>108</v>
      </c>
      <c r="C1967" s="31">
        <v>335.529</v>
      </c>
      <c r="D1967" s="31" t="s">
        <v>108</v>
      </c>
      <c r="E1967" s="31">
        <v>204.56960000000001</v>
      </c>
      <c r="F1967" s="31">
        <v>42.520600000000002</v>
      </c>
      <c r="G1967" s="31">
        <v>186.9631</v>
      </c>
      <c r="H1967" s="31">
        <v>15.394500000000001</v>
      </c>
      <c r="I1967" s="31">
        <v>1681.71</v>
      </c>
      <c r="J1967" s="31">
        <v>2262.9749999999999</v>
      </c>
      <c r="K1967" s="31">
        <v>1292.049</v>
      </c>
      <c r="L1967" s="31" t="s">
        <v>108</v>
      </c>
      <c r="M1967" s="31" t="s">
        <v>108</v>
      </c>
      <c r="N1967" s="31" t="s">
        <v>108</v>
      </c>
      <c r="O1967" s="31" t="s">
        <v>108</v>
      </c>
      <c r="P1967" s="31" t="s">
        <v>108</v>
      </c>
      <c r="Q1967" s="31" t="s">
        <v>108</v>
      </c>
      <c r="R1967" s="31">
        <v>95.58</v>
      </c>
      <c r="S1967" s="31" t="s">
        <v>108</v>
      </c>
    </row>
    <row r="1968" spans="1:19" x14ac:dyDescent="0.35">
      <c r="A1968" s="2">
        <v>35622</v>
      </c>
      <c r="B1968" s="31" t="s">
        <v>108</v>
      </c>
      <c r="C1968" s="31">
        <v>339.21600000000001</v>
      </c>
      <c r="D1968" s="31" t="s">
        <v>108</v>
      </c>
      <c r="E1968" s="31">
        <v>206.03530000000001</v>
      </c>
      <c r="F1968" s="31">
        <v>42.712899999999998</v>
      </c>
      <c r="G1968" s="31">
        <v>186.17920000000001</v>
      </c>
      <c r="H1968" s="31">
        <v>15.163500000000001</v>
      </c>
      <c r="I1968" s="31">
        <v>1681.98</v>
      </c>
      <c r="J1968" s="31">
        <v>2264.913</v>
      </c>
      <c r="K1968" s="31">
        <v>1295.57</v>
      </c>
      <c r="L1968" s="31" t="s">
        <v>108</v>
      </c>
      <c r="M1968" s="31" t="s">
        <v>108</v>
      </c>
      <c r="N1968" s="31" t="s">
        <v>108</v>
      </c>
      <c r="O1968" s="31" t="s">
        <v>108</v>
      </c>
      <c r="P1968" s="31" t="s">
        <v>108</v>
      </c>
      <c r="Q1968" s="31" t="s">
        <v>108</v>
      </c>
      <c r="R1968" s="31">
        <v>96.32</v>
      </c>
      <c r="S1968" s="31" t="s">
        <v>108</v>
      </c>
    </row>
    <row r="1969" spans="1:19" x14ac:dyDescent="0.35">
      <c r="A1969" s="2">
        <v>35625</v>
      </c>
      <c r="B1969" s="31" t="s">
        <v>108</v>
      </c>
      <c r="C1969" s="31">
        <v>333.91800000000001</v>
      </c>
      <c r="D1969" s="31" t="s">
        <v>108</v>
      </c>
      <c r="E1969" s="31">
        <v>209.40180000000001</v>
      </c>
      <c r="F1969" s="31">
        <v>42.507899999999999</v>
      </c>
      <c r="G1969" s="31">
        <v>194.959</v>
      </c>
      <c r="H1969" s="31">
        <v>15.182700000000001</v>
      </c>
      <c r="I1969" s="31">
        <v>1682.654</v>
      </c>
      <c r="J1969" s="31">
        <v>2262.3290000000002</v>
      </c>
      <c r="K1969" s="31">
        <v>1291.5450000000001</v>
      </c>
      <c r="L1969" s="31" t="s">
        <v>108</v>
      </c>
      <c r="M1969" s="31" t="s">
        <v>108</v>
      </c>
      <c r="N1969" s="31" t="s">
        <v>108</v>
      </c>
      <c r="O1969" s="31" t="s">
        <v>108</v>
      </c>
      <c r="P1969" s="31" t="s">
        <v>108</v>
      </c>
      <c r="Q1969" s="31" t="s">
        <v>108</v>
      </c>
      <c r="R1969" s="31">
        <v>97.15</v>
      </c>
      <c r="S1969" s="31" t="s">
        <v>108</v>
      </c>
    </row>
    <row r="1970" spans="1:19" x14ac:dyDescent="0.35">
      <c r="A1970" s="2">
        <v>35626</v>
      </c>
      <c r="B1970" s="31" t="s">
        <v>108</v>
      </c>
      <c r="C1970" s="31">
        <v>340.935</v>
      </c>
      <c r="D1970" s="31" t="s">
        <v>108</v>
      </c>
      <c r="E1970" s="31">
        <v>206.172</v>
      </c>
      <c r="F1970" s="31">
        <v>42.271900000000002</v>
      </c>
      <c r="G1970" s="31">
        <v>196.2133</v>
      </c>
      <c r="H1970" s="31">
        <v>15.356</v>
      </c>
      <c r="I1970" s="31">
        <v>1679.8230000000001</v>
      </c>
      <c r="J1970" s="31">
        <v>2262.3290000000002</v>
      </c>
      <c r="K1970" s="31">
        <v>1286.6400000000001</v>
      </c>
      <c r="L1970" s="31" t="s">
        <v>108</v>
      </c>
      <c r="M1970" s="31" t="s">
        <v>108</v>
      </c>
      <c r="N1970" s="31" t="s">
        <v>108</v>
      </c>
      <c r="O1970" s="31" t="s">
        <v>108</v>
      </c>
      <c r="P1970" s="31" t="s">
        <v>108</v>
      </c>
      <c r="Q1970" s="31" t="s">
        <v>108</v>
      </c>
      <c r="R1970" s="31">
        <v>97.28</v>
      </c>
      <c r="S1970" s="31" t="s">
        <v>108</v>
      </c>
    </row>
    <row r="1971" spans="1:19" x14ac:dyDescent="0.35">
      <c r="A1971" s="2">
        <v>35627</v>
      </c>
      <c r="B1971" s="31" t="s">
        <v>108</v>
      </c>
      <c r="C1971" s="31">
        <v>340.75900000000001</v>
      </c>
      <c r="D1971" s="31" t="s">
        <v>108</v>
      </c>
      <c r="E1971" s="31">
        <v>205.36449999999999</v>
      </c>
      <c r="F1971" s="31">
        <v>42.232599999999998</v>
      </c>
      <c r="G1971" s="31">
        <v>190.96109999999999</v>
      </c>
      <c r="H1971" s="31">
        <v>15.1731</v>
      </c>
      <c r="I1971" s="31">
        <v>1682.519</v>
      </c>
      <c r="J1971" s="31">
        <v>2270.0819999999999</v>
      </c>
      <c r="K1971" s="31">
        <v>1288.652</v>
      </c>
      <c r="L1971" s="31" t="s">
        <v>108</v>
      </c>
      <c r="M1971" s="31" t="s">
        <v>108</v>
      </c>
      <c r="N1971" s="31" t="s">
        <v>108</v>
      </c>
      <c r="O1971" s="31" t="s">
        <v>108</v>
      </c>
      <c r="P1971" s="31" t="s">
        <v>108</v>
      </c>
      <c r="Q1971" s="31" t="s">
        <v>108</v>
      </c>
      <c r="R1971" s="31">
        <v>97.23</v>
      </c>
      <c r="S1971" s="31" t="s">
        <v>108</v>
      </c>
    </row>
    <row r="1972" spans="1:19" x14ac:dyDescent="0.35">
      <c r="A1972" s="2">
        <v>35628</v>
      </c>
      <c r="B1972" s="31" t="s">
        <v>108</v>
      </c>
      <c r="C1972" s="31">
        <v>347.36599999999999</v>
      </c>
      <c r="D1972" s="31" t="s">
        <v>108</v>
      </c>
      <c r="E1972" s="31">
        <v>207.7869</v>
      </c>
      <c r="F1972" s="31">
        <v>43.045499999999997</v>
      </c>
      <c r="G1972" s="31">
        <v>188.3742</v>
      </c>
      <c r="H1972" s="31">
        <v>14.768800000000001</v>
      </c>
      <c r="I1972" s="31">
        <v>1685.0809999999999</v>
      </c>
      <c r="J1972" s="31">
        <v>2270.0819999999999</v>
      </c>
      <c r="K1972" s="31">
        <v>1293.684</v>
      </c>
      <c r="L1972" s="31" t="s">
        <v>108</v>
      </c>
      <c r="M1972" s="31" t="s">
        <v>108</v>
      </c>
      <c r="N1972" s="31" t="s">
        <v>108</v>
      </c>
      <c r="O1972" s="31" t="s">
        <v>108</v>
      </c>
      <c r="P1972" s="31" t="s">
        <v>108</v>
      </c>
      <c r="Q1972" s="31" t="s">
        <v>108</v>
      </c>
      <c r="R1972" s="31">
        <v>97.47</v>
      </c>
      <c r="S1972" s="31" t="s">
        <v>108</v>
      </c>
    </row>
    <row r="1973" spans="1:19" x14ac:dyDescent="0.35">
      <c r="A1973" s="2">
        <v>35629</v>
      </c>
      <c r="B1973" s="31" t="s">
        <v>108</v>
      </c>
      <c r="C1973" s="31">
        <v>337.25099999999998</v>
      </c>
      <c r="D1973" s="31" t="s">
        <v>108</v>
      </c>
      <c r="E1973" s="31">
        <v>211.55510000000001</v>
      </c>
      <c r="F1973" s="31">
        <v>43.701099999999997</v>
      </c>
      <c r="G1973" s="31">
        <v>190.49080000000001</v>
      </c>
      <c r="H1973" s="31">
        <v>14.826499999999999</v>
      </c>
      <c r="I1973" s="31">
        <v>1683.7329999999999</v>
      </c>
      <c r="J1973" s="31">
        <v>2264.913</v>
      </c>
      <c r="K1973" s="31">
        <v>1292.174</v>
      </c>
      <c r="L1973" s="31" t="s">
        <v>108</v>
      </c>
      <c r="M1973" s="31" t="s">
        <v>108</v>
      </c>
      <c r="N1973" s="31" t="s">
        <v>108</v>
      </c>
      <c r="O1973" s="31" t="s">
        <v>108</v>
      </c>
      <c r="P1973" s="31" t="s">
        <v>108</v>
      </c>
      <c r="Q1973" s="31" t="s">
        <v>108</v>
      </c>
      <c r="R1973" s="31">
        <v>97.35</v>
      </c>
      <c r="S1973" s="31" t="s">
        <v>108</v>
      </c>
    </row>
    <row r="1974" spans="1:19" x14ac:dyDescent="0.35">
      <c r="A1974" s="2">
        <v>35632</v>
      </c>
      <c r="B1974" s="31" t="s">
        <v>108</v>
      </c>
      <c r="C1974" s="31">
        <v>336.9</v>
      </c>
      <c r="D1974" s="31" t="s">
        <v>108</v>
      </c>
      <c r="E1974" s="31">
        <v>212.45230000000001</v>
      </c>
      <c r="F1974" s="31">
        <v>43.229100000000003</v>
      </c>
      <c r="G1974" s="31">
        <v>187.19839999999999</v>
      </c>
      <c r="H1974" s="31">
        <v>14.479900000000001</v>
      </c>
      <c r="I1974" s="31">
        <v>1683.7329999999999</v>
      </c>
      <c r="J1974" s="31">
        <v>2262.3290000000002</v>
      </c>
      <c r="K1974" s="31">
        <v>1291.923</v>
      </c>
      <c r="L1974" s="31" t="s">
        <v>108</v>
      </c>
      <c r="M1974" s="31" t="s">
        <v>108</v>
      </c>
      <c r="N1974" s="31" t="s">
        <v>108</v>
      </c>
      <c r="O1974" s="31" t="s">
        <v>108</v>
      </c>
      <c r="P1974" s="31" t="s">
        <v>108</v>
      </c>
      <c r="Q1974" s="31" t="s">
        <v>108</v>
      </c>
      <c r="R1974" s="31">
        <v>97.45</v>
      </c>
      <c r="S1974" s="31" t="s">
        <v>108</v>
      </c>
    </row>
    <row r="1975" spans="1:19" x14ac:dyDescent="0.35">
      <c r="A1975" s="2">
        <v>35633</v>
      </c>
      <c r="B1975" s="31" t="s">
        <v>108</v>
      </c>
      <c r="C1975" s="31">
        <v>338.77100000000002</v>
      </c>
      <c r="D1975" s="31" t="s">
        <v>108</v>
      </c>
      <c r="E1975" s="31">
        <v>211.286</v>
      </c>
      <c r="F1975" s="31">
        <v>43.189700000000002</v>
      </c>
      <c r="G1975" s="31">
        <v>188.45269999999999</v>
      </c>
      <c r="H1975" s="31">
        <v>14.460699999999999</v>
      </c>
      <c r="I1975" s="31">
        <v>1684.9459999999999</v>
      </c>
      <c r="J1975" s="31">
        <v>2275.8960000000002</v>
      </c>
      <c r="K1975" s="31">
        <v>1295.8219999999999</v>
      </c>
      <c r="L1975" s="31" t="s">
        <v>108</v>
      </c>
      <c r="M1975" s="31" t="s">
        <v>108</v>
      </c>
      <c r="N1975" s="31" t="s">
        <v>108</v>
      </c>
      <c r="O1975" s="31" t="s">
        <v>108</v>
      </c>
      <c r="P1975" s="31" t="s">
        <v>108</v>
      </c>
      <c r="Q1975" s="31" t="s">
        <v>108</v>
      </c>
      <c r="R1975" s="31">
        <v>98.19</v>
      </c>
      <c r="S1975" s="31" t="s">
        <v>108</v>
      </c>
    </row>
    <row r="1976" spans="1:19" x14ac:dyDescent="0.35">
      <c r="A1976" s="2">
        <v>35634</v>
      </c>
      <c r="B1976" s="31" t="s">
        <v>108</v>
      </c>
      <c r="C1976" s="31">
        <v>342.86399999999998</v>
      </c>
      <c r="D1976" s="31" t="s">
        <v>108</v>
      </c>
      <c r="E1976" s="31">
        <v>208.14590000000001</v>
      </c>
      <c r="F1976" s="31">
        <v>42.861899999999999</v>
      </c>
      <c r="G1976" s="31">
        <v>189.07980000000001</v>
      </c>
      <c r="H1976" s="31">
        <v>14.4125</v>
      </c>
      <c r="I1976" s="31">
        <v>1689.396</v>
      </c>
      <c r="J1976" s="31">
        <v>2277.1880000000001</v>
      </c>
      <c r="K1976" s="31">
        <v>1298.8409999999999</v>
      </c>
      <c r="L1976" s="31" t="s">
        <v>108</v>
      </c>
      <c r="M1976" s="31" t="s">
        <v>108</v>
      </c>
      <c r="N1976" s="31" t="s">
        <v>108</v>
      </c>
      <c r="O1976" s="31" t="s">
        <v>108</v>
      </c>
      <c r="P1976" s="31" t="s">
        <v>108</v>
      </c>
      <c r="Q1976" s="31" t="s">
        <v>108</v>
      </c>
      <c r="R1976" s="31">
        <v>98.4</v>
      </c>
      <c r="S1976" s="31" t="s">
        <v>108</v>
      </c>
    </row>
    <row r="1977" spans="1:19" x14ac:dyDescent="0.35">
      <c r="A1977" s="2">
        <v>35635</v>
      </c>
      <c r="B1977" s="31" t="s">
        <v>108</v>
      </c>
      <c r="C1977" s="31">
        <v>345.495</v>
      </c>
      <c r="D1977" s="31" t="s">
        <v>108</v>
      </c>
      <c r="E1977" s="31">
        <v>209.5814</v>
      </c>
      <c r="F1977" s="31">
        <v>42.888199999999998</v>
      </c>
      <c r="G1977" s="31">
        <v>188.68780000000001</v>
      </c>
      <c r="H1977" s="31">
        <v>14.595499999999999</v>
      </c>
      <c r="I1977" s="31">
        <v>1693.71</v>
      </c>
      <c r="J1977" s="31">
        <v>2277.1880000000001</v>
      </c>
      <c r="K1977" s="31">
        <v>1296.451</v>
      </c>
      <c r="L1977" s="31" t="s">
        <v>108</v>
      </c>
      <c r="M1977" s="31" t="s">
        <v>108</v>
      </c>
      <c r="N1977" s="31" t="s">
        <v>108</v>
      </c>
      <c r="O1977" s="31" t="s">
        <v>108</v>
      </c>
      <c r="P1977" s="31" t="s">
        <v>108</v>
      </c>
      <c r="Q1977" s="31" t="s">
        <v>108</v>
      </c>
      <c r="R1977" s="31">
        <v>98.87</v>
      </c>
      <c r="S1977" s="31" t="s">
        <v>108</v>
      </c>
    </row>
    <row r="1978" spans="1:19" x14ac:dyDescent="0.35">
      <c r="A1978" s="2">
        <v>35636</v>
      </c>
      <c r="B1978" s="31" t="s">
        <v>108</v>
      </c>
      <c r="C1978" s="31">
        <v>354.03199999999998</v>
      </c>
      <c r="D1978" s="31" t="s">
        <v>108</v>
      </c>
      <c r="E1978" s="31">
        <v>218.01490000000001</v>
      </c>
      <c r="F1978" s="31">
        <v>43.2684</v>
      </c>
      <c r="G1978" s="31">
        <v>188.53100000000001</v>
      </c>
      <c r="H1978" s="31">
        <v>14.508800000000001</v>
      </c>
      <c r="I1978" s="31">
        <v>1695.598</v>
      </c>
      <c r="J1978" s="31">
        <v>2273.9580000000001</v>
      </c>
      <c r="K1978" s="31">
        <v>1294.4380000000001</v>
      </c>
      <c r="L1978" s="31" t="s">
        <v>108</v>
      </c>
      <c r="M1978" s="31" t="s">
        <v>108</v>
      </c>
      <c r="N1978" s="31" t="s">
        <v>108</v>
      </c>
      <c r="O1978" s="31" t="s">
        <v>108</v>
      </c>
      <c r="P1978" s="31" t="s">
        <v>108</v>
      </c>
      <c r="Q1978" s="31" t="s">
        <v>108</v>
      </c>
      <c r="R1978" s="31">
        <v>99.13</v>
      </c>
      <c r="S1978" s="31" t="s">
        <v>108</v>
      </c>
    </row>
    <row r="1979" spans="1:19" x14ac:dyDescent="0.35">
      <c r="A1979" s="2">
        <v>35639</v>
      </c>
      <c r="B1979" s="31" t="s">
        <v>108</v>
      </c>
      <c r="C1979" s="31">
        <v>353.38900000000001</v>
      </c>
      <c r="D1979" s="31" t="s">
        <v>108</v>
      </c>
      <c r="E1979" s="31">
        <v>216.13079999999999</v>
      </c>
      <c r="F1979" s="31">
        <v>43.714199999999998</v>
      </c>
      <c r="G1979" s="31">
        <v>194.17519999999999</v>
      </c>
      <c r="H1979" s="31">
        <v>14.8169</v>
      </c>
      <c r="I1979" s="31">
        <v>1695.058</v>
      </c>
      <c r="J1979" s="31">
        <v>2277.8339999999998</v>
      </c>
      <c r="K1979" s="31">
        <v>1293.684</v>
      </c>
      <c r="L1979" s="31" t="s">
        <v>108</v>
      </c>
      <c r="M1979" s="31" t="s">
        <v>108</v>
      </c>
      <c r="N1979" s="31" t="s">
        <v>108</v>
      </c>
      <c r="O1979" s="31" t="s">
        <v>108</v>
      </c>
      <c r="P1979" s="31" t="s">
        <v>108</v>
      </c>
      <c r="Q1979" s="31" t="s">
        <v>108</v>
      </c>
      <c r="R1979" s="31">
        <v>99.65</v>
      </c>
      <c r="S1979" s="31" t="s">
        <v>108</v>
      </c>
    </row>
    <row r="1980" spans="1:19" x14ac:dyDescent="0.35">
      <c r="A1980" s="2">
        <v>35640</v>
      </c>
      <c r="B1980" s="31" t="s">
        <v>108</v>
      </c>
      <c r="C1980" s="31">
        <v>356.66300000000001</v>
      </c>
      <c r="D1980" s="31" t="s">
        <v>108</v>
      </c>
      <c r="E1980" s="31">
        <v>216.4897</v>
      </c>
      <c r="F1980" s="31">
        <v>43.242199999999997</v>
      </c>
      <c r="G1980" s="31">
        <v>199.58420000000001</v>
      </c>
      <c r="H1980" s="31">
        <v>14.537699999999999</v>
      </c>
      <c r="I1980" s="31">
        <v>1692.9010000000001</v>
      </c>
      <c r="J1980" s="31">
        <v>2284.2950000000001</v>
      </c>
      <c r="K1980" s="31">
        <v>1297.4570000000001</v>
      </c>
      <c r="L1980" s="31" t="s">
        <v>108</v>
      </c>
      <c r="M1980" s="31" t="s">
        <v>108</v>
      </c>
      <c r="N1980" s="31" t="s">
        <v>108</v>
      </c>
      <c r="O1980" s="31" t="s">
        <v>108</v>
      </c>
      <c r="P1980" s="31" t="s">
        <v>108</v>
      </c>
      <c r="Q1980" s="31" t="s">
        <v>108</v>
      </c>
      <c r="R1980" s="31">
        <v>99.62</v>
      </c>
      <c r="S1980" s="31" t="s">
        <v>108</v>
      </c>
    </row>
    <row r="1981" spans="1:19" x14ac:dyDescent="0.35">
      <c r="A1981" s="2">
        <v>35641</v>
      </c>
      <c r="B1981" s="31" t="s">
        <v>108</v>
      </c>
      <c r="C1981" s="31">
        <v>366.95299999999997</v>
      </c>
      <c r="D1981" s="31" t="s">
        <v>108</v>
      </c>
      <c r="E1981" s="31">
        <v>210.83750000000001</v>
      </c>
      <c r="F1981" s="31">
        <v>43.347099999999998</v>
      </c>
      <c r="G1981" s="31">
        <v>198.72190000000001</v>
      </c>
      <c r="H1981" s="31">
        <v>14.8073</v>
      </c>
      <c r="I1981" s="31">
        <v>1699.508</v>
      </c>
      <c r="J1981" s="31">
        <v>2289.4630000000002</v>
      </c>
      <c r="K1981" s="31">
        <v>1300.2239999999999</v>
      </c>
      <c r="L1981" s="31" t="s">
        <v>108</v>
      </c>
      <c r="M1981" s="31" t="s">
        <v>108</v>
      </c>
      <c r="N1981" s="31" t="s">
        <v>108</v>
      </c>
      <c r="O1981" s="31" t="s">
        <v>108</v>
      </c>
      <c r="P1981" s="31" t="s">
        <v>108</v>
      </c>
      <c r="Q1981" s="31" t="s">
        <v>108</v>
      </c>
      <c r="R1981" s="31">
        <v>99.56</v>
      </c>
      <c r="S1981" s="31" t="s">
        <v>108</v>
      </c>
    </row>
    <row r="1982" spans="1:19" x14ac:dyDescent="0.35">
      <c r="A1982" s="2">
        <v>35642</v>
      </c>
      <c r="B1982" s="31" t="s">
        <v>108</v>
      </c>
      <c r="C1982" s="31">
        <v>367.18700000000001</v>
      </c>
      <c r="D1982" s="31" t="s">
        <v>108</v>
      </c>
      <c r="E1982" s="31">
        <v>211.86930000000001</v>
      </c>
      <c r="F1982" s="31">
        <v>43.084800000000001</v>
      </c>
      <c r="G1982" s="31">
        <v>206.32589999999999</v>
      </c>
      <c r="H1982" s="31">
        <v>14.566599999999999</v>
      </c>
      <c r="I1982" s="31">
        <v>1702.7429999999999</v>
      </c>
      <c r="J1982" s="31">
        <v>2294.6320000000001</v>
      </c>
      <c r="K1982" s="31">
        <v>1296.325</v>
      </c>
      <c r="L1982" s="31" t="s">
        <v>108</v>
      </c>
      <c r="M1982" s="31" t="s">
        <v>108</v>
      </c>
      <c r="N1982" s="31" t="s">
        <v>108</v>
      </c>
      <c r="O1982" s="31" t="s">
        <v>108</v>
      </c>
      <c r="P1982" s="31" t="s">
        <v>108</v>
      </c>
      <c r="Q1982" s="31" t="s">
        <v>108</v>
      </c>
      <c r="R1982" s="31">
        <v>99.55</v>
      </c>
      <c r="S1982" s="31" t="s">
        <v>108</v>
      </c>
    </row>
    <row r="1983" spans="1:19" x14ac:dyDescent="0.35">
      <c r="A1983" s="2">
        <v>35643</v>
      </c>
      <c r="B1983" s="31" t="s">
        <v>108</v>
      </c>
      <c r="C1983" s="31">
        <v>380.46</v>
      </c>
      <c r="D1983" s="31" t="s">
        <v>108</v>
      </c>
      <c r="E1983" s="31">
        <v>210.83750000000001</v>
      </c>
      <c r="F1983" s="31">
        <v>43.124200000000002</v>
      </c>
      <c r="G1983" s="31">
        <v>205.542</v>
      </c>
      <c r="H1983" s="31">
        <v>14.6051</v>
      </c>
      <c r="I1983" s="31">
        <v>1705.71</v>
      </c>
      <c r="J1983" s="31">
        <v>2271.3739999999998</v>
      </c>
      <c r="K1983" s="31">
        <v>1287.52</v>
      </c>
      <c r="L1983" s="31" t="s">
        <v>108</v>
      </c>
      <c r="M1983" s="31" t="s">
        <v>108</v>
      </c>
      <c r="N1983" s="31" t="s">
        <v>108</v>
      </c>
      <c r="O1983" s="31" t="s">
        <v>108</v>
      </c>
      <c r="P1983" s="31" t="s">
        <v>108</v>
      </c>
      <c r="Q1983" s="31" t="s">
        <v>108</v>
      </c>
      <c r="R1983" s="31">
        <v>100.43</v>
      </c>
      <c r="S1983" s="31" t="s">
        <v>108</v>
      </c>
    </row>
    <row r="1984" spans="1:19" x14ac:dyDescent="0.35">
      <c r="A1984" s="2">
        <v>35646</v>
      </c>
      <c r="B1984" s="31" t="s">
        <v>108</v>
      </c>
      <c r="C1984" s="31">
        <v>390.22399999999999</v>
      </c>
      <c r="D1984" s="31" t="s">
        <v>108</v>
      </c>
      <c r="E1984" s="31">
        <v>208.05619999999999</v>
      </c>
      <c r="F1984" s="31">
        <v>43.019300000000001</v>
      </c>
      <c r="G1984" s="31">
        <v>202.64150000000001</v>
      </c>
      <c r="H1984" s="31">
        <v>14.4414</v>
      </c>
      <c r="I1984" s="31">
        <v>1703.0129999999999</v>
      </c>
      <c r="J1984" s="31">
        <v>2268.7890000000002</v>
      </c>
      <c r="K1984" s="31">
        <v>1285.1310000000001</v>
      </c>
      <c r="L1984" s="31" t="s">
        <v>108</v>
      </c>
      <c r="M1984" s="31" t="s">
        <v>108</v>
      </c>
      <c r="N1984" s="31" t="s">
        <v>108</v>
      </c>
      <c r="O1984" s="31" t="s">
        <v>108</v>
      </c>
      <c r="P1984" s="31" t="s">
        <v>108</v>
      </c>
      <c r="Q1984" s="31" t="s">
        <v>108</v>
      </c>
      <c r="R1984" s="31">
        <v>100.61</v>
      </c>
      <c r="S1984" s="31" t="s">
        <v>108</v>
      </c>
    </row>
    <row r="1985" spans="1:19" x14ac:dyDescent="0.35">
      <c r="A1985" s="2">
        <v>35647</v>
      </c>
      <c r="B1985" s="31" t="s">
        <v>108</v>
      </c>
      <c r="C1985" s="31">
        <v>392.32900000000001</v>
      </c>
      <c r="D1985" s="31" t="s">
        <v>108</v>
      </c>
      <c r="E1985" s="31">
        <v>208.23560000000001</v>
      </c>
      <c r="F1985" s="31">
        <v>42.560400000000001</v>
      </c>
      <c r="G1985" s="31">
        <v>198.9571</v>
      </c>
      <c r="H1985" s="31">
        <v>14.277699999999999</v>
      </c>
      <c r="I1985" s="31">
        <v>1703.4169999999999</v>
      </c>
      <c r="J1985" s="31">
        <v>2267.4969999999998</v>
      </c>
      <c r="K1985" s="31">
        <v>1279.471</v>
      </c>
      <c r="L1985" s="31" t="s">
        <v>108</v>
      </c>
      <c r="M1985" s="31" t="s">
        <v>108</v>
      </c>
      <c r="N1985" s="31" t="s">
        <v>108</v>
      </c>
      <c r="O1985" s="31" t="s">
        <v>108</v>
      </c>
      <c r="P1985" s="31" t="s">
        <v>108</v>
      </c>
      <c r="Q1985" s="31" t="s">
        <v>108</v>
      </c>
      <c r="R1985" s="31">
        <v>101.17</v>
      </c>
      <c r="S1985" s="31" t="s">
        <v>108</v>
      </c>
    </row>
    <row r="1986" spans="1:19" x14ac:dyDescent="0.35">
      <c r="A1986" s="2">
        <v>35648</v>
      </c>
      <c r="B1986" s="31" t="s">
        <v>108</v>
      </c>
      <c r="C1986" s="31">
        <v>386.24799999999999</v>
      </c>
      <c r="D1986" s="31" t="s">
        <v>108</v>
      </c>
      <c r="E1986" s="31">
        <v>209.31219999999999</v>
      </c>
      <c r="F1986" s="31">
        <v>42.284999999999997</v>
      </c>
      <c r="G1986" s="31">
        <v>203.81739999999999</v>
      </c>
      <c r="H1986" s="31">
        <v>14.037000000000001</v>
      </c>
      <c r="I1986" s="31">
        <v>1698.0239999999999</v>
      </c>
      <c r="J1986" s="31">
        <v>2269.4349999999999</v>
      </c>
      <c r="K1986" s="31">
        <v>1283.1179999999999</v>
      </c>
      <c r="L1986" s="31" t="s">
        <v>108</v>
      </c>
      <c r="M1986" s="31" t="s">
        <v>108</v>
      </c>
      <c r="N1986" s="31" t="s">
        <v>108</v>
      </c>
      <c r="O1986" s="31" t="s">
        <v>108</v>
      </c>
      <c r="P1986" s="31" t="s">
        <v>108</v>
      </c>
      <c r="Q1986" s="31" t="s">
        <v>108</v>
      </c>
      <c r="R1986" s="31">
        <v>101.39</v>
      </c>
      <c r="S1986" s="31" t="s">
        <v>108</v>
      </c>
    </row>
    <row r="1987" spans="1:19" x14ac:dyDescent="0.35">
      <c r="A1987" s="2">
        <v>35649</v>
      </c>
      <c r="B1987" s="31" t="s">
        <v>108</v>
      </c>
      <c r="C1987" s="31">
        <v>376.13299999999998</v>
      </c>
      <c r="D1987" s="31" t="s">
        <v>108</v>
      </c>
      <c r="E1987" s="31">
        <v>212.8561</v>
      </c>
      <c r="F1987" s="31">
        <v>42.717700000000001</v>
      </c>
      <c r="G1987" s="31">
        <v>197.07570000000001</v>
      </c>
      <c r="H1987" s="31">
        <v>14.0563</v>
      </c>
      <c r="I1987" s="31">
        <v>1703.4169999999999</v>
      </c>
      <c r="J1987" s="31">
        <v>2264.913</v>
      </c>
      <c r="K1987" s="31">
        <v>1284.376</v>
      </c>
      <c r="L1987" s="31" t="s">
        <v>108</v>
      </c>
      <c r="M1987" s="31" t="s">
        <v>108</v>
      </c>
      <c r="N1987" s="31" t="s">
        <v>108</v>
      </c>
      <c r="O1987" s="31" t="s">
        <v>108</v>
      </c>
      <c r="P1987" s="31" t="s">
        <v>108</v>
      </c>
      <c r="Q1987" s="31" t="s">
        <v>108</v>
      </c>
      <c r="R1987" s="31">
        <v>101.03</v>
      </c>
      <c r="S1987" s="31" t="s">
        <v>108</v>
      </c>
    </row>
    <row r="1988" spans="1:19" x14ac:dyDescent="0.35">
      <c r="A1988" s="2">
        <v>35650</v>
      </c>
      <c r="B1988" s="31" t="s">
        <v>108</v>
      </c>
      <c r="C1988" s="31">
        <v>363.21</v>
      </c>
      <c r="D1988" s="31" t="s">
        <v>108</v>
      </c>
      <c r="E1988" s="31">
        <v>208.5444</v>
      </c>
      <c r="F1988" s="31">
        <v>43.320799999999998</v>
      </c>
      <c r="G1988" s="31">
        <v>199.89779999999999</v>
      </c>
      <c r="H1988" s="31">
        <v>14.249599999999999</v>
      </c>
      <c r="I1988" s="31">
        <v>1705.17</v>
      </c>
      <c r="J1988" s="31">
        <v>2249.4079999999999</v>
      </c>
      <c r="K1988" s="31">
        <v>1278.087</v>
      </c>
      <c r="L1988" s="31" t="s">
        <v>108</v>
      </c>
      <c r="M1988" s="31" t="s">
        <v>108</v>
      </c>
      <c r="N1988" s="31" t="s">
        <v>108</v>
      </c>
      <c r="O1988" s="31" t="s">
        <v>108</v>
      </c>
      <c r="P1988" s="31" t="s">
        <v>108</v>
      </c>
      <c r="Q1988" s="31" t="s">
        <v>108</v>
      </c>
      <c r="R1988" s="31">
        <v>99.75</v>
      </c>
      <c r="S1988" s="31" t="s">
        <v>108</v>
      </c>
    </row>
    <row r="1989" spans="1:19" x14ac:dyDescent="0.35">
      <c r="A1989" s="2">
        <v>35653</v>
      </c>
      <c r="B1989" s="31" t="s">
        <v>108</v>
      </c>
      <c r="C1989" s="31">
        <v>360.43200000000002</v>
      </c>
      <c r="D1989" s="31" t="s">
        <v>108</v>
      </c>
      <c r="E1989" s="31">
        <v>206.83590000000001</v>
      </c>
      <c r="F1989" s="31">
        <v>43.596200000000003</v>
      </c>
      <c r="G1989" s="31">
        <v>191.2748</v>
      </c>
      <c r="H1989" s="31">
        <v>14.3924</v>
      </c>
      <c r="I1989" s="31">
        <v>1704.9010000000001</v>
      </c>
      <c r="J1989" s="31">
        <v>2250.0540000000001</v>
      </c>
      <c r="K1989" s="31">
        <v>1281.9860000000001</v>
      </c>
      <c r="L1989" s="31" t="s">
        <v>108</v>
      </c>
      <c r="M1989" s="31" t="s">
        <v>108</v>
      </c>
      <c r="N1989" s="31" t="s">
        <v>108</v>
      </c>
      <c r="O1989" s="31" t="s">
        <v>108</v>
      </c>
      <c r="P1989" s="31" t="s">
        <v>108</v>
      </c>
      <c r="Q1989" s="31" t="s">
        <v>108</v>
      </c>
      <c r="R1989" s="31">
        <v>100.41</v>
      </c>
      <c r="S1989" s="31" t="s">
        <v>108</v>
      </c>
    </row>
    <row r="1990" spans="1:19" x14ac:dyDescent="0.35">
      <c r="A1990" s="2">
        <v>35654</v>
      </c>
      <c r="B1990" s="31" t="s">
        <v>108</v>
      </c>
      <c r="C1990" s="31">
        <v>370.68299999999999</v>
      </c>
      <c r="D1990" s="31" t="s">
        <v>108</v>
      </c>
      <c r="E1990" s="31">
        <v>207.12379999999999</v>
      </c>
      <c r="F1990" s="31">
        <v>43.3733</v>
      </c>
      <c r="G1990" s="31">
        <v>191.74510000000001</v>
      </c>
      <c r="H1990" s="31">
        <v>14.257899999999999</v>
      </c>
      <c r="I1990" s="31">
        <v>1702.204</v>
      </c>
      <c r="J1990" s="31">
        <v>2247.4699999999998</v>
      </c>
      <c r="K1990" s="31">
        <v>1286.1369999999999</v>
      </c>
      <c r="L1990" s="31" t="s">
        <v>108</v>
      </c>
      <c r="M1990" s="31" t="s">
        <v>108</v>
      </c>
      <c r="N1990" s="31" t="s">
        <v>108</v>
      </c>
      <c r="O1990" s="31" t="s">
        <v>108</v>
      </c>
      <c r="P1990" s="31" t="s">
        <v>108</v>
      </c>
      <c r="Q1990" s="31" t="s">
        <v>108</v>
      </c>
      <c r="R1990" s="31">
        <v>100.76</v>
      </c>
      <c r="S1990" s="31" t="s">
        <v>108</v>
      </c>
    </row>
    <row r="1991" spans="1:19" x14ac:dyDescent="0.35">
      <c r="A1991" s="2">
        <v>35655</v>
      </c>
      <c r="B1991" s="31" t="s">
        <v>108</v>
      </c>
      <c r="C1991" s="31">
        <v>379.47800000000001</v>
      </c>
      <c r="D1991" s="31" t="s">
        <v>108</v>
      </c>
      <c r="E1991" s="31">
        <v>208.12299999999999</v>
      </c>
      <c r="F1991" s="31">
        <v>43.360199999999999</v>
      </c>
      <c r="G1991" s="31">
        <v>192.99940000000001</v>
      </c>
      <c r="H1991" s="31">
        <v>14.361800000000001</v>
      </c>
      <c r="I1991" s="31">
        <v>1703.1479999999999</v>
      </c>
      <c r="J1991" s="31">
        <v>2251.346</v>
      </c>
      <c r="K1991" s="31">
        <v>1282.615</v>
      </c>
      <c r="L1991" s="31" t="s">
        <v>108</v>
      </c>
      <c r="M1991" s="31" t="s">
        <v>108</v>
      </c>
      <c r="N1991" s="31" t="s">
        <v>108</v>
      </c>
      <c r="O1991" s="31" t="s">
        <v>108</v>
      </c>
      <c r="P1991" s="31" t="s">
        <v>108</v>
      </c>
      <c r="Q1991" s="31" t="s">
        <v>108</v>
      </c>
      <c r="R1991" s="31">
        <v>99.67</v>
      </c>
      <c r="S1991" s="31" t="s">
        <v>108</v>
      </c>
    </row>
    <row r="1992" spans="1:19" x14ac:dyDescent="0.35">
      <c r="A1992" s="2">
        <v>35656</v>
      </c>
      <c r="B1992" s="31" t="s">
        <v>108</v>
      </c>
      <c r="C1992" s="31">
        <v>377.91800000000001</v>
      </c>
      <c r="D1992" s="31" t="s">
        <v>108</v>
      </c>
      <c r="E1992" s="31">
        <v>206.14169999999999</v>
      </c>
      <c r="F1992" s="31">
        <v>43.0062</v>
      </c>
      <c r="G1992" s="31">
        <v>191.8235</v>
      </c>
      <c r="H1992" s="31">
        <v>14.2583</v>
      </c>
      <c r="I1992" s="31">
        <v>1709.7539999999999</v>
      </c>
      <c r="J1992" s="31">
        <v>2260.3910000000001</v>
      </c>
      <c r="K1992" s="31">
        <v>1288.0239999999999</v>
      </c>
      <c r="L1992" s="31" t="s">
        <v>108</v>
      </c>
      <c r="M1992" s="31" t="s">
        <v>108</v>
      </c>
      <c r="N1992" s="31" t="s">
        <v>108</v>
      </c>
      <c r="O1992" s="31" t="s">
        <v>108</v>
      </c>
      <c r="P1992" s="31" t="s">
        <v>108</v>
      </c>
      <c r="Q1992" s="31" t="s">
        <v>108</v>
      </c>
      <c r="R1992" s="31">
        <v>100.05</v>
      </c>
      <c r="S1992" s="31" t="s">
        <v>108</v>
      </c>
    </row>
    <row r="1993" spans="1:19" x14ac:dyDescent="0.35">
      <c r="A1993" s="2">
        <v>35657</v>
      </c>
      <c r="B1993" s="31" t="s">
        <v>108</v>
      </c>
      <c r="C1993" s="31">
        <v>376.483</v>
      </c>
      <c r="D1993" s="31" t="s">
        <v>108</v>
      </c>
      <c r="E1993" s="31">
        <v>200.28800000000001</v>
      </c>
      <c r="F1993" s="31">
        <v>43.202800000000003</v>
      </c>
      <c r="G1993" s="31">
        <v>191.66669999999999</v>
      </c>
      <c r="H1993" s="31">
        <v>14.220700000000001</v>
      </c>
      <c r="I1993" s="31">
        <v>1707.867</v>
      </c>
      <c r="J1993" s="31">
        <v>2261.683</v>
      </c>
      <c r="K1993" s="31">
        <v>1285.0050000000001</v>
      </c>
      <c r="L1993" s="31" t="s">
        <v>108</v>
      </c>
      <c r="M1993" s="31" t="s">
        <v>108</v>
      </c>
      <c r="N1993" s="31" t="s">
        <v>108</v>
      </c>
      <c r="O1993" s="31" t="s">
        <v>108</v>
      </c>
      <c r="P1993" s="31" t="s">
        <v>108</v>
      </c>
      <c r="Q1993" s="31" t="s">
        <v>108</v>
      </c>
      <c r="R1993" s="31">
        <v>99.05</v>
      </c>
      <c r="S1993" s="31" t="s">
        <v>108</v>
      </c>
    </row>
    <row r="1994" spans="1:19" x14ac:dyDescent="0.35">
      <c r="A1994" s="2">
        <v>35660</v>
      </c>
      <c r="B1994" s="31" t="s">
        <v>108</v>
      </c>
      <c r="C1994" s="31">
        <v>373.98700000000002</v>
      </c>
      <c r="D1994" s="31" t="s">
        <v>108</v>
      </c>
      <c r="E1994" s="31">
        <v>195.60499999999999</v>
      </c>
      <c r="F1994" s="31">
        <v>42.573500000000003</v>
      </c>
      <c r="G1994" s="31">
        <v>190.64760000000001</v>
      </c>
      <c r="H1994" s="31">
        <v>14.7004</v>
      </c>
      <c r="I1994" s="31">
        <v>1709.4849999999999</v>
      </c>
      <c r="J1994" s="31">
        <v>2268.143</v>
      </c>
      <c r="K1994" s="31">
        <v>1290.7909999999999</v>
      </c>
      <c r="L1994" s="31" t="s">
        <v>108</v>
      </c>
      <c r="M1994" s="31" t="s">
        <v>108</v>
      </c>
      <c r="N1994" s="31" t="s">
        <v>108</v>
      </c>
      <c r="O1994" s="31" t="s">
        <v>108</v>
      </c>
      <c r="P1994" s="31" t="s">
        <v>108</v>
      </c>
      <c r="Q1994" s="31" t="s">
        <v>108</v>
      </c>
      <c r="R1994" s="31">
        <v>99.39</v>
      </c>
      <c r="S1994" s="31" t="s">
        <v>108</v>
      </c>
    </row>
    <row r="1995" spans="1:19" x14ac:dyDescent="0.35">
      <c r="A1995" s="2">
        <v>35661</v>
      </c>
      <c r="B1995" s="31" t="s">
        <v>108</v>
      </c>
      <c r="C1995" s="31">
        <v>380.97500000000002</v>
      </c>
      <c r="D1995" s="31" t="s">
        <v>108</v>
      </c>
      <c r="E1995" s="31">
        <v>193.98400000000001</v>
      </c>
      <c r="F1995" s="31">
        <v>42.8095</v>
      </c>
      <c r="G1995" s="31">
        <v>194.25360000000001</v>
      </c>
      <c r="H1995" s="31">
        <v>14.606299999999999</v>
      </c>
      <c r="I1995" s="31">
        <v>1711.777</v>
      </c>
      <c r="J1995" s="31">
        <v>2268.143</v>
      </c>
      <c r="K1995" s="31">
        <v>1294.3130000000001</v>
      </c>
      <c r="L1995" s="31" t="s">
        <v>108</v>
      </c>
      <c r="M1995" s="31" t="s">
        <v>108</v>
      </c>
      <c r="N1995" s="31" t="s">
        <v>108</v>
      </c>
      <c r="O1995" s="31" t="s">
        <v>108</v>
      </c>
      <c r="P1995" s="31" t="s">
        <v>108</v>
      </c>
      <c r="Q1995" s="31" t="s">
        <v>108</v>
      </c>
      <c r="R1995" s="31">
        <v>99.89</v>
      </c>
      <c r="S1995" s="31" t="s">
        <v>108</v>
      </c>
    </row>
    <row r="1996" spans="1:19" x14ac:dyDescent="0.35">
      <c r="A1996" s="2">
        <v>35662</v>
      </c>
      <c r="B1996" s="31" t="s">
        <v>108</v>
      </c>
      <c r="C1996" s="31">
        <v>386.52800000000002</v>
      </c>
      <c r="D1996" s="31" t="s">
        <v>108</v>
      </c>
      <c r="E1996" s="31">
        <v>197.58629999999999</v>
      </c>
      <c r="F1996" s="31">
        <v>42.573500000000003</v>
      </c>
      <c r="G1996" s="31">
        <v>191.2747</v>
      </c>
      <c r="H1996" s="31">
        <v>14.7568</v>
      </c>
      <c r="I1996" s="31">
        <v>1713.395</v>
      </c>
      <c r="J1996" s="31">
        <v>2265.5590000000002</v>
      </c>
      <c r="K1996" s="31">
        <v>1291.1679999999999</v>
      </c>
      <c r="L1996" s="31" t="s">
        <v>108</v>
      </c>
      <c r="M1996" s="31" t="s">
        <v>108</v>
      </c>
      <c r="N1996" s="31" t="s">
        <v>108</v>
      </c>
      <c r="O1996" s="31" t="s">
        <v>108</v>
      </c>
      <c r="P1996" s="31" t="s">
        <v>108</v>
      </c>
      <c r="Q1996" s="31" t="s">
        <v>108</v>
      </c>
      <c r="R1996" s="31">
        <v>100.47</v>
      </c>
      <c r="S1996" s="31" t="s">
        <v>108</v>
      </c>
    </row>
    <row r="1997" spans="1:19" x14ac:dyDescent="0.35">
      <c r="A1997" s="2">
        <v>35663</v>
      </c>
      <c r="B1997" s="31" t="s">
        <v>108</v>
      </c>
      <c r="C1997" s="31">
        <v>375.54700000000003</v>
      </c>
      <c r="D1997" s="31" t="s">
        <v>108</v>
      </c>
      <c r="E1997" s="31">
        <v>198.2167</v>
      </c>
      <c r="F1997" s="31">
        <v>42.822600000000001</v>
      </c>
      <c r="G1997" s="31">
        <v>195.66460000000001</v>
      </c>
      <c r="H1997" s="31">
        <v>15.217700000000001</v>
      </c>
      <c r="I1997" s="31">
        <v>1713.664</v>
      </c>
      <c r="J1997" s="31">
        <v>2257.806</v>
      </c>
      <c r="K1997" s="31">
        <v>1290.0360000000001</v>
      </c>
      <c r="L1997" s="31" t="s">
        <v>108</v>
      </c>
      <c r="M1997" s="31" t="s">
        <v>108</v>
      </c>
      <c r="N1997" s="31" t="s">
        <v>108</v>
      </c>
      <c r="O1997" s="31" t="s">
        <v>108</v>
      </c>
      <c r="P1997" s="31" t="s">
        <v>108</v>
      </c>
      <c r="Q1997" s="31" t="s">
        <v>108</v>
      </c>
      <c r="R1997" s="31">
        <v>99.82</v>
      </c>
      <c r="S1997" s="31" t="s">
        <v>108</v>
      </c>
    </row>
    <row r="1998" spans="1:19" x14ac:dyDescent="0.35">
      <c r="A1998" s="2">
        <v>35664</v>
      </c>
      <c r="B1998" s="31" t="s">
        <v>108</v>
      </c>
      <c r="C1998" s="31">
        <v>380.03899999999999</v>
      </c>
      <c r="D1998" s="31" t="s">
        <v>108</v>
      </c>
      <c r="E1998" s="31">
        <v>198.75700000000001</v>
      </c>
      <c r="F1998" s="31">
        <v>43.229100000000003</v>
      </c>
      <c r="G1998" s="31">
        <v>194.88069999999999</v>
      </c>
      <c r="H1998" s="31">
        <v>15.0578</v>
      </c>
      <c r="I1998" s="31">
        <v>1714.338</v>
      </c>
      <c r="J1998" s="31">
        <v>2250.0540000000001</v>
      </c>
      <c r="K1998" s="31">
        <v>1282.867</v>
      </c>
      <c r="L1998" s="31" t="s">
        <v>108</v>
      </c>
      <c r="M1998" s="31" t="s">
        <v>108</v>
      </c>
      <c r="N1998" s="31" t="s">
        <v>108</v>
      </c>
      <c r="O1998" s="31" t="s">
        <v>108</v>
      </c>
      <c r="P1998" s="31" t="s">
        <v>108</v>
      </c>
      <c r="Q1998" s="31" t="s">
        <v>108</v>
      </c>
      <c r="R1998" s="31">
        <v>99.06</v>
      </c>
      <c r="S1998" s="31" t="s">
        <v>108</v>
      </c>
    </row>
    <row r="1999" spans="1:19" x14ac:dyDescent="0.35">
      <c r="A1999" s="2">
        <v>35667</v>
      </c>
      <c r="B1999" s="31" t="s">
        <v>108</v>
      </c>
      <c r="C1999" s="31">
        <v>369.37</v>
      </c>
      <c r="D1999" s="31" t="s">
        <v>108</v>
      </c>
      <c r="E1999" s="31">
        <v>198.75700000000001</v>
      </c>
      <c r="F1999" s="31">
        <v>43.0062</v>
      </c>
      <c r="G1999" s="31">
        <v>194.25360000000001</v>
      </c>
      <c r="H1999" s="31">
        <v>15.189399999999999</v>
      </c>
      <c r="I1999" s="31">
        <v>1715.6869999999999</v>
      </c>
      <c r="J1999" s="31">
        <v>2247.4699999999998</v>
      </c>
      <c r="K1999" s="31">
        <v>1282.615</v>
      </c>
      <c r="L1999" s="31" t="s">
        <v>108</v>
      </c>
      <c r="M1999" s="31" t="s">
        <v>108</v>
      </c>
      <c r="N1999" s="31" t="s">
        <v>108</v>
      </c>
      <c r="O1999" s="31" t="s">
        <v>108</v>
      </c>
      <c r="P1999" s="31" t="s">
        <v>108</v>
      </c>
      <c r="Q1999" s="31" t="s">
        <v>108</v>
      </c>
      <c r="R1999" s="31">
        <v>99.26</v>
      </c>
      <c r="S1999" s="31" t="s">
        <v>108</v>
      </c>
    </row>
    <row r="2000" spans="1:19" x14ac:dyDescent="0.35">
      <c r="A2000" s="2">
        <v>35668</v>
      </c>
      <c r="B2000" s="31" t="s">
        <v>108</v>
      </c>
      <c r="C2000" s="31">
        <v>367.56099999999998</v>
      </c>
      <c r="D2000" s="31" t="s">
        <v>108</v>
      </c>
      <c r="E2000" s="31">
        <v>199.29730000000001</v>
      </c>
      <c r="F2000" s="31">
        <v>43.137300000000003</v>
      </c>
      <c r="G2000" s="31">
        <v>192.92089999999999</v>
      </c>
      <c r="H2000" s="31">
        <v>15.546799999999999</v>
      </c>
      <c r="I2000" s="31">
        <v>1718.114</v>
      </c>
      <c r="J2000" s="31">
        <v>2248.9250000000002</v>
      </c>
      <c r="K2000" s="31">
        <v>1284.502</v>
      </c>
      <c r="L2000" s="31" t="s">
        <v>108</v>
      </c>
      <c r="M2000" s="31" t="s">
        <v>108</v>
      </c>
      <c r="N2000" s="31" t="s">
        <v>108</v>
      </c>
      <c r="O2000" s="31" t="s">
        <v>108</v>
      </c>
      <c r="P2000" s="31" t="s">
        <v>108</v>
      </c>
      <c r="Q2000" s="31" t="s">
        <v>108</v>
      </c>
      <c r="R2000" s="31">
        <v>98.36</v>
      </c>
      <c r="S2000" s="31" t="s">
        <v>108</v>
      </c>
    </row>
    <row r="2001" spans="1:19" x14ac:dyDescent="0.35">
      <c r="A2001" s="2">
        <v>35669</v>
      </c>
      <c r="B2001" s="31" t="s">
        <v>108</v>
      </c>
      <c r="C2001" s="31">
        <v>378.48</v>
      </c>
      <c r="D2001" s="31" t="s">
        <v>108</v>
      </c>
      <c r="E2001" s="31">
        <v>199.29730000000001</v>
      </c>
      <c r="F2001" s="31">
        <v>43.1111</v>
      </c>
      <c r="G2001" s="31">
        <v>196.4485</v>
      </c>
      <c r="H2001" s="31">
        <v>15.575100000000001</v>
      </c>
      <c r="I2001" s="31">
        <v>1713.799</v>
      </c>
      <c r="J2001" s="31">
        <v>2248.9250000000002</v>
      </c>
      <c r="K2001" s="31">
        <v>1282.741</v>
      </c>
      <c r="L2001" s="31" t="s">
        <v>108</v>
      </c>
      <c r="M2001" s="31" t="s">
        <v>108</v>
      </c>
      <c r="N2001" s="31" t="s">
        <v>108</v>
      </c>
      <c r="O2001" s="31" t="s">
        <v>108</v>
      </c>
      <c r="P2001" s="31" t="s">
        <v>108</v>
      </c>
      <c r="Q2001" s="31" t="s">
        <v>108</v>
      </c>
      <c r="R2001" s="31">
        <v>98.6</v>
      </c>
      <c r="S2001" s="31" t="s">
        <v>108</v>
      </c>
    </row>
    <row r="2002" spans="1:19" x14ac:dyDescent="0.35">
      <c r="A2002" s="2">
        <v>35670</v>
      </c>
      <c r="B2002" s="31" t="s">
        <v>108</v>
      </c>
      <c r="C2002" s="31">
        <v>381.72399999999999</v>
      </c>
      <c r="D2002" s="31" t="s">
        <v>108</v>
      </c>
      <c r="E2002" s="31">
        <v>195.15469999999999</v>
      </c>
      <c r="F2002" s="31">
        <v>42.888199999999998</v>
      </c>
      <c r="G2002" s="31">
        <v>194.0968</v>
      </c>
      <c r="H2002" s="31">
        <v>16.177</v>
      </c>
      <c r="I2002" s="31">
        <v>1717.5740000000001</v>
      </c>
      <c r="J2002" s="31">
        <v>2259.2860000000001</v>
      </c>
      <c r="K2002" s="31">
        <v>1288.1489999999999</v>
      </c>
      <c r="L2002" s="31" t="s">
        <v>108</v>
      </c>
      <c r="M2002" s="31" t="s">
        <v>108</v>
      </c>
      <c r="N2002" s="31" t="s">
        <v>108</v>
      </c>
      <c r="O2002" s="31" t="s">
        <v>108</v>
      </c>
      <c r="P2002" s="31" t="s">
        <v>108</v>
      </c>
      <c r="Q2002" s="31" t="s">
        <v>108</v>
      </c>
      <c r="R2002" s="31">
        <v>98.2</v>
      </c>
      <c r="S2002" s="31" t="s">
        <v>108</v>
      </c>
    </row>
    <row r="2003" spans="1:19" x14ac:dyDescent="0.35">
      <c r="A2003" s="2">
        <v>35671</v>
      </c>
      <c r="B2003" s="31" t="s">
        <v>108</v>
      </c>
      <c r="C2003" s="31">
        <v>381.97399999999999</v>
      </c>
      <c r="D2003" s="31" t="s">
        <v>108</v>
      </c>
      <c r="E2003" s="31">
        <v>199.16229999999999</v>
      </c>
      <c r="F2003" s="31">
        <v>42.927500000000002</v>
      </c>
      <c r="G2003" s="31">
        <v>196.13499999999999</v>
      </c>
      <c r="H2003" s="31">
        <v>16.148800000000001</v>
      </c>
      <c r="I2003" s="31">
        <v>1718.518</v>
      </c>
      <c r="J2003" s="31">
        <v>2254.1010000000001</v>
      </c>
      <c r="K2003" s="31">
        <v>1284.7529999999999</v>
      </c>
      <c r="L2003" s="31" t="s">
        <v>108</v>
      </c>
      <c r="M2003" s="31" t="s">
        <v>108</v>
      </c>
      <c r="N2003" s="31" t="s">
        <v>108</v>
      </c>
      <c r="O2003" s="31" t="s">
        <v>108</v>
      </c>
      <c r="P2003" s="31" t="s">
        <v>108</v>
      </c>
      <c r="Q2003" s="31" t="s">
        <v>108</v>
      </c>
      <c r="R2003" s="31">
        <v>99</v>
      </c>
      <c r="S2003" s="31" t="s">
        <v>108</v>
      </c>
    </row>
    <row r="2004" spans="1:19" x14ac:dyDescent="0.35">
      <c r="A2004" s="2">
        <v>35674</v>
      </c>
      <c r="B2004" s="31" t="s">
        <v>108</v>
      </c>
      <c r="C2004" s="31">
        <v>381.97399999999999</v>
      </c>
      <c r="D2004" s="31" t="s">
        <v>108</v>
      </c>
      <c r="E2004" s="31">
        <v>199.16229999999999</v>
      </c>
      <c r="F2004" s="31">
        <v>42.927500000000002</v>
      </c>
      <c r="G2004" s="31">
        <v>196.13499999999999</v>
      </c>
      <c r="H2004" s="31">
        <v>16.148800000000001</v>
      </c>
      <c r="I2004" s="31">
        <v>1720.4059999999999</v>
      </c>
      <c r="J2004" s="31">
        <v>2254.1010000000001</v>
      </c>
      <c r="K2004" s="31">
        <v>1287.7719999999999</v>
      </c>
      <c r="L2004" s="31" t="s">
        <v>108</v>
      </c>
      <c r="M2004" s="31" t="s">
        <v>108</v>
      </c>
      <c r="N2004" s="31" t="s">
        <v>108</v>
      </c>
      <c r="O2004" s="31" t="s">
        <v>108</v>
      </c>
      <c r="P2004" s="31" t="s">
        <v>108</v>
      </c>
      <c r="Q2004" s="31" t="s">
        <v>108</v>
      </c>
      <c r="R2004" s="31">
        <v>99.05</v>
      </c>
      <c r="S2004" s="31" t="s">
        <v>108</v>
      </c>
    </row>
    <row r="2005" spans="1:19" x14ac:dyDescent="0.35">
      <c r="A2005" s="2">
        <v>35675</v>
      </c>
      <c r="B2005" s="31" t="s">
        <v>108</v>
      </c>
      <c r="C2005" s="31">
        <v>391.77</v>
      </c>
      <c r="D2005" s="31" t="s">
        <v>108</v>
      </c>
      <c r="E2005" s="31">
        <v>193.4436</v>
      </c>
      <c r="F2005" s="31">
        <v>42.717700000000001</v>
      </c>
      <c r="G2005" s="31">
        <v>198.72190000000001</v>
      </c>
      <c r="H2005" s="31">
        <v>16.045300000000001</v>
      </c>
      <c r="I2005" s="31">
        <v>1723.5070000000001</v>
      </c>
      <c r="J2005" s="31">
        <v>2257.9899999999998</v>
      </c>
      <c r="K2005" s="31">
        <v>1287.8979999999999</v>
      </c>
      <c r="L2005" s="31" t="s">
        <v>108</v>
      </c>
      <c r="M2005" s="31" t="s">
        <v>108</v>
      </c>
      <c r="N2005" s="31" t="s">
        <v>108</v>
      </c>
      <c r="O2005" s="31" t="s">
        <v>108</v>
      </c>
      <c r="P2005" s="31" t="s">
        <v>108</v>
      </c>
      <c r="Q2005" s="31" t="s">
        <v>108</v>
      </c>
      <c r="R2005" s="31">
        <v>100.07</v>
      </c>
      <c r="S2005" s="31" t="s">
        <v>108</v>
      </c>
    </row>
    <row r="2006" spans="1:19" x14ac:dyDescent="0.35">
      <c r="A2006" s="2">
        <v>35676</v>
      </c>
      <c r="B2006" s="31" t="s">
        <v>108</v>
      </c>
      <c r="C2006" s="31">
        <v>390.27199999999999</v>
      </c>
      <c r="D2006" s="31" t="s">
        <v>108</v>
      </c>
      <c r="E2006" s="31">
        <v>193.98390000000001</v>
      </c>
      <c r="F2006" s="31">
        <v>42.6128</v>
      </c>
      <c r="G2006" s="31">
        <v>201.30879999999999</v>
      </c>
      <c r="H2006" s="31">
        <v>15.885400000000001</v>
      </c>
      <c r="I2006" s="31">
        <v>1720.0630000000001</v>
      </c>
      <c r="J2006" s="31">
        <v>2256.0450000000001</v>
      </c>
      <c r="K2006" s="31">
        <v>1286.7629999999999</v>
      </c>
      <c r="L2006" s="31" t="s">
        <v>108</v>
      </c>
      <c r="M2006" s="31" t="s">
        <v>108</v>
      </c>
      <c r="N2006" s="31" t="s">
        <v>108</v>
      </c>
      <c r="O2006" s="31" t="s">
        <v>108</v>
      </c>
      <c r="P2006" s="31" t="s">
        <v>108</v>
      </c>
      <c r="Q2006" s="31" t="s">
        <v>108</v>
      </c>
      <c r="R2006" s="31">
        <v>99.6</v>
      </c>
      <c r="S2006" s="31" t="s">
        <v>108</v>
      </c>
    </row>
    <row r="2007" spans="1:19" x14ac:dyDescent="0.35">
      <c r="A2007" s="2">
        <v>35677</v>
      </c>
      <c r="B2007" s="31" t="s">
        <v>108</v>
      </c>
      <c r="C2007" s="31">
        <v>373.863</v>
      </c>
      <c r="D2007" s="31" t="s">
        <v>108</v>
      </c>
      <c r="E2007" s="31">
        <v>195.3348</v>
      </c>
      <c r="F2007" s="31">
        <v>42.521000000000001</v>
      </c>
      <c r="G2007" s="31">
        <v>201.7791</v>
      </c>
      <c r="H2007" s="31">
        <v>16.082899999999999</v>
      </c>
      <c r="I2007" s="31">
        <v>1715.874</v>
      </c>
      <c r="J2007" s="31">
        <v>2256.0450000000001</v>
      </c>
      <c r="K2007" s="31">
        <v>1287.9000000000001</v>
      </c>
      <c r="L2007" s="31" t="s">
        <v>108</v>
      </c>
      <c r="M2007" s="31" t="s">
        <v>108</v>
      </c>
      <c r="N2007" s="31" t="s">
        <v>108</v>
      </c>
      <c r="O2007" s="31" t="s">
        <v>108</v>
      </c>
      <c r="P2007" s="31" t="s">
        <v>108</v>
      </c>
      <c r="Q2007" s="31" t="s">
        <v>108</v>
      </c>
      <c r="R2007" s="31">
        <v>99.47</v>
      </c>
      <c r="S2007" s="31" t="s">
        <v>108</v>
      </c>
    </row>
    <row r="2008" spans="1:19" x14ac:dyDescent="0.35">
      <c r="A2008" s="2">
        <v>35678</v>
      </c>
      <c r="B2008" s="31" t="s">
        <v>108</v>
      </c>
      <c r="C2008" s="31">
        <v>375.11099999999999</v>
      </c>
      <c r="D2008" s="31" t="s">
        <v>108</v>
      </c>
      <c r="E2008" s="31">
        <v>195.96520000000001</v>
      </c>
      <c r="F2008" s="31">
        <v>42.665300000000002</v>
      </c>
      <c r="G2008" s="31">
        <v>200.83840000000001</v>
      </c>
      <c r="H2008" s="31">
        <v>15.744300000000001</v>
      </c>
      <c r="I2008" s="31">
        <v>1715.7049999999999</v>
      </c>
      <c r="J2008" s="31">
        <v>2252.8049999999998</v>
      </c>
      <c r="K2008" s="31">
        <v>1286.1579999999999</v>
      </c>
      <c r="L2008" s="31" t="s">
        <v>108</v>
      </c>
      <c r="M2008" s="31" t="s">
        <v>108</v>
      </c>
      <c r="N2008" s="31" t="s">
        <v>108</v>
      </c>
      <c r="O2008" s="31" t="s">
        <v>108</v>
      </c>
      <c r="P2008" s="31" t="s">
        <v>108</v>
      </c>
      <c r="Q2008" s="31" t="s">
        <v>108</v>
      </c>
      <c r="R2008" s="31">
        <v>98.86</v>
      </c>
      <c r="S2008" s="31" t="s">
        <v>108</v>
      </c>
    </row>
    <row r="2009" spans="1:19" x14ac:dyDescent="0.35">
      <c r="A2009" s="2">
        <v>35681</v>
      </c>
      <c r="B2009" s="31" t="s">
        <v>108</v>
      </c>
      <c r="C2009" s="31">
        <v>370.11900000000003</v>
      </c>
      <c r="D2009" s="31" t="s">
        <v>108</v>
      </c>
      <c r="E2009" s="31">
        <v>193.3535</v>
      </c>
      <c r="F2009" s="31">
        <v>42.560400000000001</v>
      </c>
      <c r="G2009" s="31">
        <v>199.74090000000001</v>
      </c>
      <c r="H2009" s="31">
        <v>15.631500000000001</v>
      </c>
      <c r="I2009" s="31">
        <v>1720.175</v>
      </c>
      <c r="J2009" s="31">
        <v>2255.3969999999999</v>
      </c>
      <c r="K2009" s="31">
        <v>1289.077</v>
      </c>
      <c r="L2009" s="31" t="s">
        <v>108</v>
      </c>
      <c r="M2009" s="31" t="s">
        <v>108</v>
      </c>
      <c r="N2009" s="31" t="s">
        <v>108</v>
      </c>
      <c r="O2009" s="31" t="s">
        <v>108</v>
      </c>
      <c r="P2009" s="31" t="s">
        <v>108</v>
      </c>
      <c r="Q2009" s="31" t="s">
        <v>108</v>
      </c>
      <c r="R2009" s="31">
        <v>99.07</v>
      </c>
      <c r="S2009" s="31" t="s">
        <v>108</v>
      </c>
    </row>
    <row r="2010" spans="1:19" x14ac:dyDescent="0.35">
      <c r="A2010" s="2">
        <v>35682</v>
      </c>
      <c r="B2010" s="31" t="s">
        <v>108</v>
      </c>
      <c r="C2010" s="31">
        <v>371.15</v>
      </c>
      <c r="D2010" s="31" t="s">
        <v>108</v>
      </c>
      <c r="E2010" s="31">
        <v>191.98500000000001</v>
      </c>
      <c r="F2010" s="31">
        <v>42.494799999999998</v>
      </c>
      <c r="G2010" s="31">
        <v>202.3278</v>
      </c>
      <c r="H2010" s="31">
        <v>15.659700000000001</v>
      </c>
      <c r="I2010" s="31">
        <v>1717.4659999999999</v>
      </c>
      <c r="J2010" s="31">
        <v>2254.7489999999998</v>
      </c>
      <c r="K2010" s="31">
        <v>1291.2339999999999</v>
      </c>
      <c r="L2010" s="31">
        <v>100</v>
      </c>
      <c r="M2010" s="31" t="s">
        <v>108</v>
      </c>
      <c r="N2010" s="31" t="s">
        <v>108</v>
      </c>
      <c r="O2010" s="31" t="s">
        <v>108</v>
      </c>
      <c r="P2010" s="31" t="s">
        <v>108</v>
      </c>
      <c r="Q2010" s="31" t="s">
        <v>108</v>
      </c>
      <c r="R2010" s="31">
        <v>99.05</v>
      </c>
      <c r="S2010" s="31" t="s">
        <v>108</v>
      </c>
    </row>
    <row r="2011" spans="1:19" x14ac:dyDescent="0.35">
      <c r="A2011" s="2">
        <v>35683</v>
      </c>
      <c r="B2011" s="31" t="s">
        <v>108</v>
      </c>
      <c r="C2011" s="31">
        <v>365.572</v>
      </c>
      <c r="D2011" s="31" t="s">
        <v>108</v>
      </c>
      <c r="E2011" s="31">
        <v>193.27160000000001</v>
      </c>
      <c r="F2011" s="31">
        <v>42.494799999999998</v>
      </c>
      <c r="G2011" s="31">
        <v>200.36799999999999</v>
      </c>
      <c r="H2011" s="31">
        <v>15.716100000000001</v>
      </c>
      <c r="I2011" s="31">
        <v>1720.175</v>
      </c>
      <c r="J2011" s="31">
        <v>2252.8049999999998</v>
      </c>
      <c r="K2011" s="31">
        <v>1291.4880000000001</v>
      </c>
      <c r="L2011" s="31">
        <v>97.99</v>
      </c>
      <c r="M2011" s="31" t="s">
        <v>108</v>
      </c>
      <c r="N2011" s="31" t="s">
        <v>108</v>
      </c>
      <c r="O2011" s="31" t="s">
        <v>108</v>
      </c>
      <c r="P2011" s="31" t="s">
        <v>108</v>
      </c>
      <c r="Q2011" s="31" t="s">
        <v>108</v>
      </c>
      <c r="R2011" s="31">
        <v>98.71</v>
      </c>
      <c r="S2011" s="31" t="s">
        <v>108</v>
      </c>
    </row>
    <row r="2012" spans="1:19" x14ac:dyDescent="0.35">
      <c r="A2012" s="2">
        <v>35684</v>
      </c>
      <c r="B2012" s="31" t="s">
        <v>108</v>
      </c>
      <c r="C2012" s="31">
        <v>366.94900000000001</v>
      </c>
      <c r="D2012" s="31" t="s">
        <v>108</v>
      </c>
      <c r="E2012" s="31">
        <v>188.2002</v>
      </c>
      <c r="F2012" s="31">
        <v>42.822600000000001</v>
      </c>
      <c r="G2012" s="31">
        <v>201.70070000000001</v>
      </c>
      <c r="H2012" s="31">
        <v>15.292899999999999</v>
      </c>
      <c r="I2012" s="31">
        <v>1718.414</v>
      </c>
      <c r="J2012" s="31">
        <v>2249.5650000000001</v>
      </c>
      <c r="K2012" s="31">
        <v>1290.346</v>
      </c>
      <c r="L2012" s="31">
        <v>97.28</v>
      </c>
      <c r="M2012" s="31" t="s">
        <v>108</v>
      </c>
      <c r="N2012" s="31" t="s">
        <v>108</v>
      </c>
      <c r="O2012" s="31" t="s">
        <v>108</v>
      </c>
      <c r="P2012" s="31" t="s">
        <v>108</v>
      </c>
      <c r="Q2012" s="31" t="s">
        <v>108</v>
      </c>
      <c r="R2012" s="31">
        <v>97.96</v>
      </c>
      <c r="S2012" s="31" t="s">
        <v>108</v>
      </c>
    </row>
    <row r="2013" spans="1:19" x14ac:dyDescent="0.35">
      <c r="A2013" s="2">
        <v>35685</v>
      </c>
      <c r="B2013" s="31" t="s">
        <v>108</v>
      </c>
      <c r="C2013" s="31">
        <v>366.06299999999999</v>
      </c>
      <c r="D2013" s="31" t="s">
        <v>108</v>
      </c>
      <c r="E2013" s="31">
        <v>187.9307</v>
      </c>
      <c r="F2013" s="31">
        <v>42.770099999999999</v>
      </c>
      <c r="G2013" s="31">
        <v>197.93790000000001</v>
      </c>
      <c r="H2013" s="31">
        <v>15.4246</v>
      </c>
      <c r="I2013" s="31">
        <v>1724.1030000000001</v>
      </c>
      <c r="J2013" s="31">
        <v>2261.8780000000002</v>
      </c>
      <c r="K2013" s="31">
        <v>1293.2650000000001</v>
      </c>
      <c r="L2013" s="31">
        <v>98.93</v>
      </c>
      <c r="M2013" s="31" t="s">
        <v>108</v>
      </c>
      <c r="N2013" s="31" t="s">
        <v>108</v>
      </c>
      <c r="O2013" s="31" t="s">
        <v>108</v>
      </c>
      <c r="P2013" s="31" t="s">
        <v>108</v>
      </c>
      <c r="Q2013" s="31" t="s">
        <v>108</v>
      </c>
      <c r="R2013" s="31">
        <v>97.73</v>
      </c>
      <c r="S2013" s="31" t="s">
        <v>108</v>
      </c>
    </row>
    <row r="2014" spans="1:19" x14ac:dyDescent="0.35">
      <c r="A2014" s="2">
        <v>35688</v>
      </c>
      <c r="B2014" s="31" t="s">
        <v>108</v>
      </c>
      <c r="C2014" s="31">
        <v>361.79300000000001</v>
      </c>
      <c r="D2014" s="31" t="s">
        <v>108</v>
      </c>
      <c r="E2014" s="31">
        <v>189.142</v>
      </c>
      <c r="F2014" s="31">
        <v>42.573500000000003</v>
      </c>
      <c r="G2014" s="31">
        <v>199.03540000000001</v>
      </c>
      <c r="H2014" s="31">
        <v>15.528</v>
      </c>
      <c r="I2014" s="31">
        <v>1724.1030000000001</v>
      </c>
      <c r="J2014" s="31">
        <v>2262.5259999999998</v>
      </c>
      <c r="K2014" s="31">
        <v>1293.2650000000001</v>
      </c>
      <c r="L2014" s="31">
        <v>98.68</v>
      </c>
      <c r="M2014" s="31" t="s">
        <v>108</v>
      </c>
      <c r="N2014" s="31" t="s">
        <v>108</v>
      </c>
      <c r="O2014" s="31" t="s">
        <v>108</v>
      </c>
      <c r="P2014" s="31" t="s">
        <v>108</v>
      </c>
      <c r="Q2014" s="31" t="s">
        <v>108</v>
      </c>
      <c r="R2014" s="31">
        <v>97.28</v>
      </c>
      <c r="S2014" s="31" t="s">
        <v>108</v>
      </c>
    </row>
    <row r="2015" spans="1:19" x14ac:dyDescent="0.35">
      <c r="A2015" s="2">
        <v>35689</v>
      </c>
      <c r="B2015" s="31" t="s">
        <v>108</v>
      </c>
      <c r="C2015" s="31">
        <v>368.13400000000001</v>
      </c>
      <c r="D2015" s="31" t="s">
        <v>108</v>
      </c>
      <c r="E2015" s="31">
        <v>185.37350000000001</v>
      </c>
      <c r="F2015" s="31">
        <v>42.324399999999997</v>
      </c>
      <c r="G2015" s="31">
        <v>202.79820000000001</v>
      </c>
      <c r="H2015" s="31">
        <v>15.9795</v>
      </c>
      <c r="I2015" s="31">
        <v>1728.1659999999999</v>
      </c>
      <c r="J2015" s="31">
        <v>2285.2080000000001</v>
      </c>
      <c r="K2015" s="31">
        <v>1299.4829999999999</v>
      </c>
      <c r="L2015" s="31">
        <v>101.28</v>
      </c>
      <c r="M2015" s="31" t="s">
        <v>108</v>
      </c>
      <c r="N2015" s="31" t="s">
        <v>108</v>
      </c>
      <c r="O2015" s="31" t="s">
        <v>108</v>
      </c>
      <c r="P2015" s="31" t="s">
        <v>108</v>
      </c>
      <c r="Q2015" s="31" t="s">
        <v>108</v>
      </c>
      <c r="R2015" s="31">
        <v>97.68</v>
      </c>
      <c r="S2015" s="31" t="s">
        <v>108</v>
      </c>
    </row>
    <row r="2016" spans="1:19" x14ac:dyDescent="0.35">
      <c r="A2016" s="2">
        <v>35690</v>
      </c>
      <c r="B2016" s="31" t="s">
        <v>108</v>
      </c>
      <c r="C2016" s="31">
        <v>365.80500000000001</v>
      </c>
      <c r="D2016" s="31" t="s">
        <v>108</v>
      </c>
      <c r="E2016" s="31">
        <v>186.18100000000001</v>
      </c>
      <c r="F2016" s="31">
        <v>42.245699999999999</v>
      </c>
      <c r="G2016" s="31">
        <v>201.9359</v>
      </c>
      <c r="H2016" s="31">
        <v>15.687900000000001</v>
      </c>
      <c r="I2016" s="31">
        <v>1729.521</v>
      </c>
      <c r="J2016" s="31">
        <v>2287.152</v>
      </c>
      <c r="K2016" s="31">
        <v>1299.8630000000001</v>
      </c>
      <c r="L2016" s="31">
        <v>101.27</v>
      </c>
      <c r="M2016" s="31" t="s">
        <v>108</v>
      </c>
      <c r="N2016" s="31" t="s">
        <v>108</v>
      </c>
      <c r="O2016" s="31" t="s">
        <v>108</v>
      </c>
      <c r="P2016" s="31" t="s">
        <v>108</v>
      </c>
      <c r="Q2016" s="31" t="s">
        <v>108</v>
      </c>
      <c r="R2016" s="31">
        <v>97.7</v>
      </c>
      <c r="S2016" s="31" t="s">
        <v>108</v>
      </c>
    </row>
    <row r="2017" spans="1:19" x14ac:dyDescent="0.35">
      <c r="A2017" s="2">
        <v>35691</v>
      </c>
      <c r="B2017" s="31" t="s">
        <v>108</v>
      </c>
      <c r="C2017" s="31">
        <v>361.08199999999999</v>
      </c>
      <c r="D2017" s="31" t="s">
        <v>108</v>
      </c>
      <c r="E2017" s="31">
        <v>190.3981</v>
      </c>
      <c r="F2017" s="31">
        <v>42.311199999999999</v>
      </c>
      <c r="G2017" s="31">
        <v>199.1138</v>
      </c>
      <c r="H2017" s="31">
        <v>15.782</v>
      </c>
      <c r="I2017" s="31">
        <v>1728.1659999999999</v>
      </c>
      <c r="J2017" s="31">
        <v>2285.8560000000002</v>
      </c>
      <c r="K2017" s="31">
        <v>1303.924</v>
      </c>
      <c r="L2017" s="31">
        <v>101.48</v>
      </c>
      <c r="M2017" s="31" t="s">
        <v>108</v>
      </c>
      <c r="N2017" s="31" t="s">
        <v>108</v>
      </c>
      <c r="O2017" s="31" t="s">
        <v>108</v>
      </c>
      <c r="P2017" s="31" t="s">
        <v>108</v>
      </c>
      <c r="Q2017" s="31" t="s">
        <v>108</v>
      </c>
      <c r="R2017" s="31">
        <v>97.99</v>
      </c>
      <c r="S2017" s="31" t="s">
        <v>108</v>
      </c>
    </row>
    <row r="2018" spans="1:19" x14ac:dyDescent="0.35">
      <c r="A2018" s="2">
        <v>35692</v>
      </c>
      <c r="B2018" s="31" t="s">
        <v>108</v>
      </c>
      <c r="C2018" s="31">
        <v>360.75799999999998</v>
      </c>
      <c r="D2018" s="31" t="s">
        <v>108</v>
      </c>
      <c r="E2018" s="31">
        <v>190.8467</v>
      </c>
      <c r="F2018" s="31">
        <v>42.3506</v>
      </c>
      <c r="G2018" s="31">
        <v>200.3681</v>
      </c>
      <c r="H2018" s="31">
        <v>15.518599999999999</v>
      </c>
      <c r="I2018" s="31">
        <v>1728.1659999999999</v>
      </c>
      <c r="J2018" s="31">
        <v>2287.152</v>
      </c>
      <c r="K2018" s="31">
        <v>1301.259</v>
      </c>
      <c r="L2018" s="31">
        <v>101.77</v>
      </c>
      <c r="M2018" s="31" t="s">
        <v>108</v>
      </c>
      <c r="N2018" s="31" t="s">
        <v>108</v>
      </c>
      <c r="O2018" s="31" t="s">
        <v>108</v>
      </c>
      <c r="P2018" s="31" t="s">
        <v>108</v>
      </c>
      <c r="Q2018" s="31" t="s">
        <v>108</v>
      </c>
      <c r="R2018" s="31">
        <v>97.83</v>
      </c>
      <c r="S2018" s="31" t="s">
        <v>108</v>
      </c>
    </row>
    <row r="2019" spans="1:19" x14ac:dyDescent="0.35">
      <c r="A2019" s="2">
        <v>35695</v>
      </c>
      <c r="B2019" s="31" t="s">
        <v>108</v>
      </c>
      <c r="C2019" s="31">
        <v>367.81</v>
      </c>
      <c r="D2019" s="31" t="s">
        <v>108</v>
      </c>
      <c r="E2019" s="31">
        <v>187.97550000000001</v>
      </c>
      <c r="F2019" s="31">
        <v>42.363700000000001</v>
      </c>
      <c r="G2019" s="31">
        <v>199.2706</v>
      </c>
      <c r="H2019" s="31">
        <v>15.4528</v>
      </c>
      <c r="I2019" s="31">
        <v>1733.3130000000001</v>
      </c>
      <c r="J2019" s="31">
        <v>2291.6880000000001</v>
      </c>
      <c r="K2019" s="31">
        <v>1303.5429999999999</v>
      </c>
      <c r="L2019" s="31">
        <v>102.36</v>
      </c>
      <c r="M2019" s="31" t="s">
        <v>108</v>
      </c>
      <c r="N2019" s="31" t="s">
        <v>108</v>
      </c>
      <c r="O2019" s="31" t="s">
        <v>108</v>
      </c>
      <c r="P2019" s="31" t="s">
        <v>108</v>
      </c>
      <c r="Q2019" s="31" t="s">
        <v>108</v>
      </c>
      <c r="R2019" s="31">
        <v>98.43</v>
      </c>
      <c r="S2019" s="31" t="s">
        <v>108</v>
      </c>
    </row>
    <row r="2020" spans="1:19" x14ac:dyDescent="0.35">
      <c r="A2020" s="2">
        <v>35696</v>
      </c>
      <c r="B2020" s="31" t="s">
        <v>108</v>
      </c>
      <c r="C2020" s="31">
        <v>367.35700000000003</v>
      </c>
      <c r="D2020" s="31" t="s">
        <v>108</v>
      </c>
      <c r="E2020" s="31">
        <v>187.97550000000001</v>
      </c>
      <c r="F2020" s="31">
        <v>42.507899999999999</v>
      </c>
      <c r="G2020" s="31">
        <v>197.8596</v>
      </c>
      <c r="H2020" s="31">
        <v>15.5939</v>
      </c>
      <c r="I2020" s="31">
        <v>1733.3130000000001</v>
      </c>
      <c r="J2020" s="31">
        <v>2287.152</v>
      </c>
      <c r="K2020" s="31">
        <v>1304.0509999999999</v>
      </c>
      <c r="L2020" s="31">
        <v>101.92</v>
      </c>
      <c r="M2020" s="31" t="s">
        <v>108</v>
      </c>
      <c r="N2020" s="31" t="s">
        <v>108</v>
      </c>
      <c r="O2020" s="31" t="s">
        <v>108</v>
      </c>
      <c r="P2020" s="31" t="s">
        <v>108</v>
      </c>
      <c r="Q2020" s="31" t="s">
        <v>108</v>
      </c>
      <c r="R2020" s="31">
        <v>98.39</v>
      </c>
      <c r="S2020" s="31" t="s">
        <v>108</v>
      </c>
    </row>
    <row r="2021" spans="1:19" x14ac:dyDescent="0.35">
      <c r="A2021" s="2">
        <v>35697</v>
      </c>
      <c r="B2021" s="31" t="s">
        <v>108</v>
      </c>
      <c r="C2021" s="31">
        <v>368.58699999999999</v>
      </c>
      <c r="D2021" s="31" t="s">
        <v>108</v>
      </c>
      <c r="E2021" s="31">
        <v>188.3793</v>
      </c>
      <c r="F2021" s="31">
        <v>42.730800000000002</v>
      </c>
      <c r="G2021" s="31">
        <v>200.13290000000001</v>
      </c>
      <c r="H2021" s="31">
        <v>15.904199999999999</v>
      </c>
      <c r="I2021" s="31">
        <v>1733.99</v>
      </c>
      <c r="J2021" s="31">
        <v>2292.9850000000001</v>
      </c>
      <c r="K2021" s="31">
        <v>1308.1120000000001</v>
      </c>
      <c r="L2021" s="31">
        <v>101.11</v>
      </c>
      <c r="M2021" s="31" t="s">
        <v>108</v>
      </c>
      <c r="N2021" s="31" t="s">
        <v>108</v>
      </c>
      <c r="O2021" s="31" t="s">
        <v>108</v>
      </c>
      <c r="P2021" s="31" t="s">
        <v>108</v>
      </c>
      <c r="Q2021" s="31" t="s">
        <v>108</v>
      </c>
      <c r="R2021" s="31">
        <v>97.49</v>
      </c>
      <c r="S2021" s="31" t="s">
        <v>108</v>
      </c>
    </row>
    <row r="2022" spans="1:19" x14ac:dyDescent="0.35">
      <c r="A2022" s="2">
        <v>35698</v>
      </c>
      <c r="B2022" s="31" t="s">
        <v>108</v>
      </c>
      <c r="C2022" s="31">
        <v>374.28</v>
      </c>
      <c r="D2022" s="31" t="s">
        <v>108</v>
      </c>
      <c r="E2022" s="31">
        <v>186.67449999999999</v>
      </c>
      <c r="F2022" s="31">
        <v>43.202800000000003</v>
      </c>
      <c r="G2022" s="31">
        <v>198.95699999999999</v>
      </c>
      <c r="H2022" s="31">
        <v>16.017099999999999</v>
      </c>
      <c r="I2022" s="31">
        <v>1738.46</v>
      </c>
      <c r="J2022" s="31">
        <v>2281.9679999999998</v>
      </c>
      <c r="K2022" s="31">
        <v>1303.67</v>
      </c>
      <c r="L2022" s="31">
        <v>100.27</v>
      </c>
      <c r="M2022" s="31" t="s">
        <v>108</v>
      </c>
      <c r="N2022" s="31" t="s">
        <v>108</v>
      </c>
      <c r="O2022" s="31" t="s">
        <v>108</v>
      </c>
      <c r="P2022" s="31" t="s">
        <v>108</v>
      </c>
      <c r="Q2022" s="31" t="s">
        <v>108</v>
      </c>
      <c r="R2022" s="31">
        <v>97.05</v>
      </c>
      <c r="S2022" s="31" t="s">
        <v>108</v>
      </c>
    </row>
    <row r="2023" spans="1:19" x14ac:dyDescent="0.35">
      <c r="A2023" s="2">
        <v>35699</v>
      </c>
      <c r="B2023" s="31" t="s">
        <v>108</v>
      </c>
      <c r="C2023" s="31">
        <v>386.12</v>
      </c>
      <c r="D2023" s="31" t="s">
        <v>108</v>
      </c>
      <c r="E2023" s="31">
        <v>187.52690000000001</v>
      </c>
      <c r="F2023" s="31">
        <v>43.137300000000003</v>
      </c>
      <c r="G2023" s="31">
        <v>198.09469999999999</v>
      </c>
      <c r="H2023" s="31">
        <v>15.687900000000001</v>
      </c>
      <c r="I2023" s="31">
        <v>1740.492</v>
      </c>
      <c r="J2023" s="31">
        <v>2287.8000000000002</v>
      </c>
      <c r="K2023" s="31">
        <v>1304.8119999999999</v>
      </c>
      <c r="L2023" s="31">
        <v>100.98</v>
      </c>
      <c r="M2023" s="31" t="s">
        <v>108</v>
      </c>
      <c r="N2023" s="31" t="s">
        <v>108</v>
      </c>
      <c r="O2023" s="31" t="s">
        <v>108</v>
      </c>
      <c r="P2023" s="31" t="s">
        <v>108</v>
      </c>
      <c r="Q2023" s="31" t="s">
        <v>108</v>
      </c>
      <c r="R2023" s="31">
        <v>97.25</v>
      </c>
      <c r="S2023" s="31" t="s">
        <v>108</v>
      </c>
    </row>
    <row r="2024" spans="1:19" x14ac:dyDescent="0.35">
      <c r="A2024" s="2">
        <v>35702</v>
      </c>
      <c r="B2024" s="31" t="s">
        <v>108</v>
      </c>
      <c r="C2024" s="31">
        <v>393.17200000000003</v>
      </c>
      <c r="D2024" s="31" t="s">
        <v>108</v>
      </c>
      <c r="E2024" s="31">
        <v>195.15360000000001</v>
      </c>
      <c r="F2024" s="31">
        <v>43.320799999999998</v>
      </c>
      <c r="G2024" s="31">
        <v>196.6053</v>
      </c>
      <c r="H2024" s="31">
        <v>15.819599999999999</v>
      </c>
      <c r="I2024" s="31">
        <v>1746.9929999999999</v>
      </c>
      <c r="J2024" s="31">
        <v>2286.5039999999999</v>
      </c>
      <c r="K2024" s="31">
        <v>1304.0509999999999</v>
      </c>
      <c r="L2024" s="31">
        <v>101.89</v>
      </c>
      <c r="M2024" s="31" t="s">
        <v>108</v>
      </c>
      <c r="N2024" s="31" t="s">
        <v>108</v>
      </c>
      <c r="O2024" s="31" t="s">
        <v>108</v>
      </c>
      <c r="P2024" s="31" t="s">
        <v>108</v>
      </c>
      <c r="Q2024" s="31" t="s">
        <v>108</v>
      </c>
      <c r="R2024" s="31">
        <v>97.26</v>
      </c>
      <c r="S2024" s="31" t="s">
        <v>108</v>
      </c>
    </row>
    <row r="2025" spans="1:19" x14ac:dyDescent="0.35">
      <c r="A2025" s="2">
        <v>35703</v>
      </c>
      <c r="B2025" s="31" t="s">
        <v>108</v>
      </c>
      <c r="C2025" s="31">
        <v>392.46</v>
      </c>
      <c r="D2025" s="31" t="s">
        <v>108</v>
      </c>
      <c r="E2025" s="31">
        <v>190.8468</v>
      </c>
      <c r="F2025" s="31">
        <v>44.173099999999998</v>
      </c>
      <c r="G2025" s="31">
        <v>194.88069999999999</v>
      </c>
      <c r="H2025" s="31">
        <v>15.791399999999999</v>
      </c>
      <c r="I2025" s="31">
        <v>1742.3879999999999</v>
      </c>
      <c r="J2025" s="31">
        <v>2283.9119999999998</v>
      </c>
      <c r="K2025" s="31">
        <v>1306.8430000000001</v>
      </c>
      <c r="L2025" s="31">
        <v>101.12</v>
      </c>
      <c r="M2025" s="31" t="s">
        <v>108</v>
      </c>
      <c r="N2025" s="31" t="s">
        <v>108</v>
      </c>
      <c r="O2025" s="31" t="s">
        <v>108</v>
      </c>
      <c r="P2025" s="31" t="s">
        <v>108</v>
      </c>
      <c r="Q2025" s="31" t="s">
        <v>108</v>
      </c>
      <c r="R2025" s="31">
        <v>97.11</v>
      </c>
      <c r="S2025" s="31" t="s">
        <v>108</v>
      </c>
    </row>
    <row r="2026" spans="1:19" x14ac:dyDescent="0.35">
      <c r="A2026" s="2">
        <v>35704</v>
      </c>
      <c r="B2026" s="31" t="s">
        <v>108</v>
      </c>
      <c r="C2026" s="31">
        <v>387.54300000000001</v>
      </c>
      <c r="D2026" s="31" t="s">
        <v>108</v>
      </c>
      <c r="E2026" s="31">
        <v>189.2766</v>
      </c>
      <c r="F2026" s="31">
        <v>44.068199999999997</v>
      </c>
      <c r="G2026" s="31">
        <v>194.56710000000001</v>
      </c>
      <c r="H2026" s="31">
        <v>15.7819</v>
      </c>
      <c r="I2026" s="31">
        <v>1752.952</v>
      </c>
      <c r="J2026" s="31">
        <v>2294.2809999999999</v>
      </c>
      <c r="K2026" s="31">
        <v>1311.7919999999999</v>
      </c>
      <c r="L2026" s="31">
        <v>102.06</v>
      </c>
      <c r="M2026" s="31" t="s">
        <v>108</v>
      </c>
      <c r="N2026" s="31" t="s">
        <v>108</v>
      </c>
      <c r="O2026" s="31" t="s">
        <v>108</v>
      </c>
      <c r="P2026" s="31" t="s">
        <v>108</v>
      </c>
      <c r="Q2026" s="31" t="s">
        <v>108</v>
      </c>
      <c r="R2026" s="31">
        <v>97.6</v>
      </c>
      <c r="S2026" s="31" t="s">
        <v>108</v>
      </c>
    </row>
    <row r="2027" spans="1:19" x14ac:dyDescent="0.35">
      <c r="A2027" s="2">
        <v>35705</v>
      </c>
      <c r="B2027" s="31" t="s">
        <v>108</v>
      </c>
      <c r="C2027" s="31">
        <v>397.44200000000001</v>
      </c>
      <c r="D2027" s="31" t="s">
        <v>108</v>
      </c>
      <c r="E2027" s="31">
        <v>186.31559999999999</v>
      </c>
      <c r="F2027" s="31">
        <v>43.7273</v>
      </c>
      <c r="G2027" s="31">
        <v>196.7621</v>
      </c>
      <c r="H2027" s="31">
        <v>15.6785</v>
      </c>
      <c r="I2027" s="31">
        <v>1752.952</v>
      </c>
      <c r="J2027" s="31">
        <v>2297.5210000000002</v>
      </c>
      <c r="K2027" s="31">
        <v>1312.173</v>
      </c>
      <c r="L2027" s="31">
        <v>102.67</v>
      </c>
      <c r="M2027" s="31" t="s">
        <v>108</v>
      </c>
      <c r="N2027" s="31" t="s">
        <v>108</v>
      </c>
      <c r="O2027" s="31" t="s">
        <v>108</v>
      </c>
      <c r="P2027" s="31" t="s">
        <v>108</v>
      </c>
      <c r="Q2027" s="31" t="s">
        <v>108</v>
      </c>
      <c r="R2027" s="31">
        <v>97.64</v>
      </c>
      <c r="S2027" s="31" t="s">
        <v>108</v>
      </c>
    </row>
    <row r="2028" spans="1:19" x14ac:dyDescent="0.35">
      <c r="A2028" s="2">
        <v>35706</v>
      </c>
      <c r="B2028" s="31" t="s">
        <v>108</v>
      </c>
      <c r="C2028" s="31">
        <v>407.53500000000003</v>
      </c>
      <c r="D2028" s="31" t="s">
        <v>108</v>
      </c>
      <c r="E2028" s="31">
        <v>185.41829999999999</v>
      </c>
      <c r="F2028" s="31">
        <v>44.173099999999998</v>
      </c>
      <c r="G2028" s="31">
        <v>200.5249</v>
      </c>
      <c r="H2028" s="31">
        <v>15.772500000000001</v>
      </c>
      <c r="I2028" s="31">
        <v>1745.5029999999999</v>
      </c>
      <c r="J2028" s="31">
        <v>2298.1689999999999</v>
      </c>
      <c r="K2028" s="31">
        <v>1312.173</v>
      </c>
      <c r="L2028" s="31">
        <v>103.34</v>
      </c>
      <c r="M2028" s="31" t="s">
        <v>108</v>
      </c>
      <c r="N2028" s="31" t="s">
        <v>108</v>
      </c>
      <c r="O2028" s="31" t="s">
        <v>108</v>
      </c>
      <c r="P2028" s="31" t="s">
        <v>108</v>
      </c>
      <c r="Q2028" s="31" t="s">
        <v>108</v>
      </c>
      <c r="R2028" s="31">
        <v>97.08</v>
      </c>
      <c r="S2028" s="31" t="s">
        <v>108</v>
      </c>
    </row>
    <row r="2029" spans="1:19" x14ac:dyDescent="0.35">
      <c r="A2029" s="2">
        <v>35709</v>
      </c>
      <c r="B2029" s="31" t="s">
        <v>108</v>
      </c>
      <c r="C2029" s="31">
        <v>396.601</v>
      </c>
      <c r="D2029" s="31" t="s">
        <v>108</v>
      </c>
      <c r="E2029" s="31">
        <v>187.07820000000001</v>
      </c>
      <c r="F2029" s="31">
        <v>43.871499999999997</v>
      </c>
      <c r="G2029" s="31">
        <v>203.0334</v>
      </c>
      <c r="H2029" s="31">
        <v>15.923</v>
      </c>
      <c r="I2029" s="31">
        <v>1750.7850000000001</v>
      </c>
      <c r="J2029" s="31">
        <v>2304.65</v>
      </c>
      <c r="K2029" s="31">
        <v>1315.345</v>
      </c>
      <c r="L2029" s="31">
        <v>103.98</v>
      </c>
      <c r="M2029" s="31" t="s">
        <v>108</v>
      </c>
      <c r="N2029" s="31" t="s">
        <v>108</v>
      </c>
      <c r="O2029" s="31" t="s">
        <v>108</v>
      </c>
      <c r="P2029" s="31" t="s">
        <v>108</v>
      </c>
      <c r="Q2029" s="31" t="s">
        <v>108</v>
      </c>
      <c r="R2029" s="31">
        <v>97.13</v>
      </c>
      <c r="S2029" s="31" t="s">
        <v>108</v>
      </c>
    </row>
    <row r="2030" spans="1:19" x14ac:dyDescent="0.35">
      <c r="A2030" s="2">
        <v>35710</v>
      </c>
      <c r="B2030" s="31" t="s">
        <v>108</v>
      </c>
      <c r="C2030" s="31">
        <v>394.07799999999997</v>
      </c>
      <c r="D2030" s="31" t="s">
        <v>108</v>
      </c>
      <c r="E2030" s="31">
        <v>185.9118</v>
      </c>
      <c r="F2030" s="31">
        <v>43.701099999999997</v>
      </c>
      <c r="G2030" s="31">
        <v>208.2072</v>
      </c>
      <c r="H2030" s="31">
        <v>16.224</v>
      </c>
      <c r="I2030" s="31">
        <v>1758.6410000000001</v>
      </c>
      <c r="J2030" s="31">
        <v>2307.89</v>
      </c>
      <c r="K2030" s="31">
        <v>1314.5840000000001</v>
      </c>
      <c r="L2030" s="31">
        <v>104.84</v>
      </c>
      <c r="M2030" s="31" t="s">
        <v>108</v>
      </c>
      <c r="N2030" s="31" t="s">
        <v>108</v>
      </c>
      <c r="O2030" s="31" t="s">
        <v>108</v>
      </c>
      <c r="P2030" s="31" t="s">
        <v>108</v>
      </c>
      <c r="Q2030" s="31" t="s">
        <v>108</v>
      </c>
      <c r="R2030" s="31">
        <v>97.13</v>
      </c>
      <c r="S2030" s="31" t="s">
        <v>108</v>
      </c>
    </row>
    <row r="2031" spans="1:19" x14ac:dyDescent="0.35">
      <c r="A2031" s="2">
        <v>35711</v>
      </c>
      <c r="B2031" s="31" t="s">
        <v>108</v>
      </c>
      <c r="C2031" s="31">
        <v>397.88200000000001</v>
      </c>
      <c r="D2031" s="31" t="s">
        <v>108</v>
      </c>
      <c r="E2031" s="31">
        <v>186.20760000000001</v>
      </c>
      <c r="F2031" s="31">
        <v>43.963299999999997</v>
      </c>
      <c r="G2031" s="31">
        <v>209.28819999999999</v>
      </c>
      <c r="H2031" s="31">
        <v>16.045300000000001</v>
      </c>
      <c r="I2031" s="31">
        <v>1755.39</v>
      </c>
      <c r="J2031" s="31">
        <v>2289.7440000000001</v>
      </c>
      <c r="K2031" s="31">
        <v>1311.2840000000001</v>
      </c>
      <c r="L2031" s="31">
        <v>104.07</v>
      </c>
      <c r="M2031" s="31" t="s">
        <v>108</v>
      </c>
      <c r="N2031" s="31" t="s">
        <v>108</v>
      </c>
      <c r="O2031" s="31" t="s">
        <v>108</v>
      </c>
      <c r="P2031" s="31" t="s">
        <v>108</v>
      </c>
      <c r="Q2031" s="31" t="s">
        <v>108</v>
      </c>
      <c r="R2031" s="31">
        <v>96.69</v>
      </c>
      <c r="S2031" s="31" t="s">
        <v>108</v>
      </c>
    </row>
    <row r="2032" spans="1:19" x14ac:dyDescent="0.35">
      <c r="A2032" s="2">
        <v>35712</v>
      </c>
      <c r="B2032" s="31" t="s">
        <v>108</v>
      </c>
      <c r="C2032" s="31">
        <v>395.96699999999998</v>
      </c>
      <c r="D2032" s="31" t="s">
        <v>108</v>
      </c>
      <c r="E2032" s="31">
        <v>187.4794</v>
      </c>
      <c r="F2032" s="31">
        <v>43.163499999999999</v>
      </c>
      <c r="G2032" s="31">
        <v>211.3227</v>
      </c>
      <c r="H2032" s="31">
        <v>15.904199999999999</v>
      </c>
      <c r="I2032" s="31">
        <v>1747.3989999999999</v>
      </c>
      <c r="J2032" s="31">
        <v>2287.8000000000002</v>
      </c>
      <c r="K2032" s="31">
        <v>1302.528</v>
      </c>
      <c r="L2032" s="31">
        <v>103.62</v>
      </c>
      <c r="M2032" s="31" t="s">
        <v>108</v>
      </c>
      <c r="N2032" s="31" t="s">
        <v>108</v>
      </c>
      <c r="O2032" s="31" t="s">
        <v>108</v>
      </c>
      <c r="P2032" s="31" t="s">
        <v>108</v>
      </c>
      <c r="Q2032" s="31" t="s">
        <v>108</v>
      </c>
      <c r="R2032" s="31">
        <v>96.61</v>
      </c>
      <c r="S2032" s="31" t="s">
        <v>108</v>
      </c>
    </row>
    <row r="2033" spans="1:19" x14ac:dyDescent="0.35">
      <c r="A2033" s="2">
        <v>35713</v>
      </c>
      <c r="B2033" s="31" t="s">
        <v>108</v>
      </c>
      <c r="C2033" s="31">
        <v>396.23899999999998</v>
      </c>
      <c r="D2033" s="31" t="s">
        <v>108</v>
      </c>
      <c r="E2033" s="31">
        <v>186.6114</v>
      </c>
      <c r="F2033" s="31">
        <v>43.425699999999999</v>
      </c>
      <c r="G2033" s="31">
        <v>219.715</v>
      </c>
      <c r="H2033" s="31">
        <v>15.716100000000001</v>
      </c>
      <c r="I2033" s="31">
        <v>1747.3989999999999</v>
      </c>
      <c r="J2033" s="31">
        <v>2279.375</v>
      </c>
      <c r="K2033" s="31">
        <v>1297.452</v>
      </c>
      <c r="L2033" s="31">
        <v>103.47</v>
      </c>
      <c r="M2033" s="31" t="s">
        <v>108</v>
      </c>
      <c r="N2033" s="31" t="s">
        <v>108</v>
      </c>
      <c r="O2033" s="31" t="s">
        <v>108</v>
      </c>
      <c r="P2033" s="31" t="s">
        <v>108</v>
      </c>
      <c r="Q2033" s="31" t="s">
        <v>108</v>
      </c>
      <c r="R2033" s="31">
        <v>96.66</v>
      </c>
      <c r="S2033" s="31" t="s">
        <v>108</v>
      </c>
    </row>
    <row r="2034" spans="1:19" x14ac:dyDescent="0.35">
      <c r="A2034" s="2">
        <v>35716</v>
      </c>
      <c r="B2034" s="31" t="s">
        <v>108</v>
      </c>
      <c r="C2034" s="31">
        <v>387.21800000000002</v>
      </c>
      <c r="D2034" s="31" t="s">
        <v>108</v>
      </c>
      <c r="E2034" s="31">
        <v>185.44929999999999</v>
      </c>
      <c r="F2034" s="31">
        <v>43.242199999999997</v>
      </c>
      <c r="G2034" s="31">
        <v>225.84899999999999</v>
      </c>
      <c r="H2034" s="31">
        <v>15.7631</v>
      </c>
      <c r="I2034" s="31">
        <v>1751.598</v>
      </c>
      <c r="J2034" s="31">
        <v>2279.375</v>
      </c>
      <c r="K2034" s="31">
        <v>1301.894</v>
      </c>
      <c r="L2034" s="31">
        <v>103.44</v>
      </c>
      <c r="M2034" s="31" t="s">
        <v>108</v>
      </c>
      <c r="N2034" s="31" t="s">
        <v>108</v>
      </c>
      <c r="O2034" s="31" t="s">
        <v>108</v>
      </c>
      <c r="P2034" s="31" t="s">
        <v>108</v>
      </c>
      <c r="Q2034" s="31" t="s">
        <v>108</v>
      </c>
      <c r="R2034" s="31">
        <v>96.87</v>
      </c>
      <c r="S2034" s="31" t="s">
        <v>108</v>
      </c>
    </row>
    <row r="2035" spans="1:19" x14ac:dyDescent="0.35">
      <c r="A2035" s="2">
        <v>35717</v>
      </c>
      <c r="B2035" s="31" t="s">
        <v>108</v>
      </c>
      <c r="C2035" s="31">
        <v>380.1</v>
      </c>
      <c r="D2035" s="31" t="s">
        <v>108</v>
      </c>
      <c r="E2035" s="31">
        <v>188.17320000000001</v>
      </c>
      <c r="F2035" s="31">
        <v>43.176600000000001</v>
      </c>
      <c r="G2035" s="31">
        <v>221.87440000000001</v>
      </c>
      <c r="H2035" s="31">
        <v>15.3963</v>
      </c>
      <c r="I2035" s="31">
        <v>1748.8889999999999</v>
      </c>
      <c r="J2035" s="31">
        <v>2289.096</v>
      </c>
      <c r="K2035" s="31">
        <v>1304.432</v>
      </c>
      <c r="L2035" s="31">
        <v>103.56</v>
      </c>
      <c r="M2035" s="31" t="s">
        <v>108</v>
      </c>
      <c r="N2035" s="31" t="s">
        <v>108</v>
      </c>
      <c r="O2035" s="31" t="s">
        <v>108</v>
      </c>
      <c r="P2035" s="31" t="s">
        <v>108</v>
      </c>
      <c r="Q2035" s="31" t="s">
        <v>108</v>
      </c>
      <c r="R2035" s="31">
        <v>96.95</v>
      </c>
      <c r="S2035" s="31" t="s">
        <v>108</v>
      </c>
    </row>
    <row r="2036" spans="1:19" x14ac:dyDescent="0.35">
      <c r="A2036" s="2">
        <v>35718</v>
      </c>
      <c r="B2036" s="31" t="s">
        <v>108</v>
      </c>
      <c r="C2036" s="31">
        <v>376.411</v>
      </c>
      <c r="D2036" s="31" t="s">
        <v>108</v>
      </c>
      <c r="E2036" s="31">
        <v>189.69139999999999</v>
      </c>
      <c r="F2036" s="31">
        <v>43.019300000000001</v>
      </c>
      <c r="G2036" s="31">
        <v>221.0951</v>
      </c>
      <c r="H2036" s="31">
        <v>15.462199999999999</v>
      </c>
      <c r="I2036" s="31">
        <v>1749.837</v>
      </c>
      <c r="J2036" s="31">
        <v>2285.2080000000001</v>
      </c>
      <c r="K2036" s="31">
        <v>1298.2139999999999</v>
      </c>
      <c r="L2036" s="31">
        <v>103.13</v>
      </c>
      <c r="M2036" s="31" t="s">
        <v>108</v>
      </c>
      <c r="N2036" s="31" t="s">
        <v>108</v>
      </c>
      <c r="O2036" s="31" t="s">
        <v>108</v>
      </c>
      <c r="P2036" s="31" t="s">
        <v>108</v>
      </c>
      <c r="Q2036" s="31" t="s">
        <v>108</v>
      </c>
      <c r="R2036" s="31">
        <v>96.72</v>
      </c>
      <c r="S2036" s="31" t="s">
        <v>108</v>
      </c>
    </row>
    <row r="2037" spans="1:19" x14ac:dyDescent="0.35">
      <c r="A2037" s="2">
        <v>35719</v>
      </c>
      <c r="B2037" s="31" t="s">
        <v>108</v>
      </c>
      <c r="C2037" s="31">
        <v>384.04700000000003</v>
      </c>
      <c r="D2037" s="31" t="s">
        <v>108</v>
      </c>
      <c r="E2037" s="31">
        <v>187.90520000000001</v>
      </c>
      <c r="F2037" s="31">
        <v>42.848799999999997</v>
      </c>
      <c r="G2037" s="31">
        <v>220.23779999999999</v>
      </c>
      <c r="H2037" s="31">
        <v>15.3117</v>
      </c>
      <c r="I2037" s="31">
        <v>1745.9090000000001</v>
      </c>
      <c r="J2037" s="31">
        <v>2285.2080000000001</v>
      </c>
      <c r="K2037" s="31">
        <v>1293.011</v>
      </c>
      <c r="L2037" s="31">
        <v>101.68</v>
      </c>
      <c r="M2037" s="31" t="s">
        <v>108</v>
      </c>
      <c r="N2037" s="31" t="s">
        <v>108</v>
      </c>
      <c r="O2037" s="31" t="s">
        <v>108</v>
      </c>
      <c r="P2037" s="31" t="s">
        <v>108</v>
      </c>
      <c r="Q2037" s="31" t="s">
        <v>108</v>
      </c>
      <c r="R2037" s="31">
        <v>96.49</v>
      </c>
      <c r="S2037" s="31" t="s">
        <v>108</v>
      </c>
    </row>
    <row r="2038" spans="1:19" x14ac:dyDescent="0.35">
      <c r="A2038" s="2">
        <v>35720</v>
      </c>
      <c r="B2038" s="31" t="s">
        <v>108</v>
      </c>
      <c r="C2038" s="31">
        <v>379.90600000000001</v>
      </c>
      <c r="D2038" s="31" t="s">
        <v>108</v>
      </c>
      <c r="E2038" s="31">
        <v>188.44110000000001</v>
      </c>
      <c r="F2038" s="31">
        <v>42.770200000000003</v>
      </c>
      <c r="G2038" s="31">
        <v>216.96459999999999</v>
      </c>
      <c r="H2038" s="31">
        <v>15.481</v>
      </c>
      <c r="I2038" s="31">
        <v>1750.5139999999999</v>
      </c>
      <c r="J2038" s="31">
        <v>2276.1350000000002</v>
      </c>
      <c r="K2038" s="31">
        <v>1291.107</v>
      </c>
      <c r="L2038" s="31">
        <v>100.5</v>
      </c>
      <c r="M2038" s="31" t="s">
        <v>108</v>
      </c>
      <c r="N2038" s="31" t="s">
        <v>108</v>
      </c>
      <c r="O2038" s="31" t="s">
        <v>108</v>
      </c>
      <c r="P2038" s="31" t="s">
        <v>108</v>
      </c>
      <c r="Q2038" s="31" t="s">
        <v>108</v>
      </c>
      <c r="R2038" s="31">
        <v>97.54</v>
      </c>
      <c r="S2038" s="31" t="s">
        <v>108</v>
      </c>
    </row>
    <row r="2039" spans="1:19" x14ac:dyDescent="0.35">
      <c r="A2039" s="2">
        <v>35723</v>
      </c>
      <c r="B2039" s="31" t="s">
        <v>108</v>
      </c>
      <c r="C2039" s="31">
        <v>383.07600000000002</v>
      </c>
      <c r="D2039" s="31" t="s">
        <v>108</v>
      </c>
      <c r="E2039" s="31">
        <v>191.38829999999999</v>
      </c>
      <c r="F2039" s="31">
        <v>42.586599999999997</v>
      </c>
      <c r="G2039" s="31">
        <v>216.65289999999999</v>
      </c>
      <c r="H2039" s="31">
        <v>15.45276</v>
      </c>
      <c r="I2039" s="31">
        <v>1755.6610000000001</v>
      </c>
      <c r="J2039" s="31">
        <v>2278.0790000000002</v>
      </c>
      <c r="K2039" s="31">
        <v>1294.5340000000001</v>
      </c>
      <c r="L2039" s="31">
        <v>101.94</v>
      </c>
      <c r="M2039" s="31" t="s">
        <v>108</v>
      </c>
      <c r="N2039" s="31" t="s">
        <v>108</v>
      </c>
      <c r="O2039" s="31" t="s">
        <v>108</v>
      </c>
      <c r="P2039" s="31" t="s">
        <v>108</v>
      </c>
      <c r="Q2039" s="31" t="s">
        <v>108</v>
      </c>
      <c r="R2039" s="31">
        <v>97.49</v>
      </c>
      <c r="S2039" s="31" t="s">
        <v>108</v>
      </c>
    </row>
    <row r="2040" spans="1:19" x14ac:dyDescent="0.35">
      <c r="A2040" s="2">
        <v>35724</v>
      </c>
      <c r="B2040" s="31" t="s">
        <v>108</v>
      </c>
      <c r="C2040" s="31">
        <v>380.87599999999998</v>
      </c>
      <c r="D2040" s="31" t="s">
        <v>108</v>
      </c>
      <c r="E2040" s="31">
        <v>186.3424</v>
      </c>
      <c r="F2040" s="31">
        <v>42.468600000000002</v>
      </c>
      <c r="G2040" s="31">
        <v>218.2895</v>
      </c>
      <c r="H2040" s="31">
        <v>15.038930000000001</v>
      </c>
      <c r="I2040" s="31">
        <v>1755.932</v>
      </c>
      <c r="J2040" s="31">
        <v>2278.0790000000002</v>
      </c>
      <c r="K2040" s="31">
        <v>1290.98</v>
      </c>
      <c r="L2040" s="31">
        <v>103.76</v>
      </c>
      <c r="M2040" s="31" t="s">
        <v>108</v>
      </c>
      <c r="N2040" s="31" t="s">
        <v>108</v>
      </c>
      <c r="O2040" s="31" t="s">
        <v>108</v>
      </c>
      <c r="P2040" s="31" t="s">
        <v>108</v>
      </c>
      <c r="Q2040" s="31" t="s">
        <v>108</v>
      </c>
      <c r="R2040" s="31">
        <v>98.1</v>
      </c>
      <c r="S2040" s="31" t="s">
        <v>108</v>
      </c>
    </row>
    <row r="2041" spans="1:19" x14ac:dyDescent="0.35">
      <c r="A2041" s="2">
        <v>35725</v>
      </c>
      <c r="B2041" s="31" t="s">
        <v>108</v>
      </c>
      <c r="C2041" s="31">
        <v>391.1</v>
      </c>
      <c r="D2041" s="31" t="s">
        <v>108</v>
      </c>
      <c r="E2041" s="31">
        <v>187.2801</v>
      </c>
      <c r="F2041" s="31">
        <v>42.429299999999998</v>
      </c>
      <c r="G2041" s="31">
        <v>219.69229999999999</v>
      </c>
      <c r="H2041" s="31">
        <v>14.9825</v>
      </c>
      <c r="I2041" s="31">
        <v>1756.4739999999999</v>
      </c>
      <c r="J2041" s="31">
        <v>2280.0230000000001</v>
      </c>
      <c r="K2041" s="31">
        <v>1286.412</v>
      </c>
      <c r="L2041" s="31">
        <v>103.22</v>
      </c>
      <c r="M2041" s="31" t="s">
        <v>108</v>
      </c>
      <c r="N2041" s="31" t="s">
        <v>108</v>
      </c>
      <c r="O2041" s="31" t="s">
        <v>108</v>
      </c>
      <c r="P2041" s="31" t="s">
        <v>108</v>
      </c>
      <c r="Q2041" s="31" t="s">
        <v>108</v>
      </c>
      <c r="R2041" s="31">
        <v>97.98</v>
      </c>
      <c r="S2041" s="31" t="s">
        <v>108</v>
      </c>
    </row>
    <row r="2042" spans="1:19" x14ac:dyDescent="0.35">
      <c r="A2042" s="2">
        <v>35726</v>
      </c>
      <c r="B2042" s="31" t="s">
        <v>108</v>
      </c>
      <c r="C2042" s="31">
        <v>387.99400000000003</v>
      </c>
      <c r="D2042" s="31" t="s">
        <v>108</v>
      </c>
      <c r="E2042" s="31">
        <v>185.31530000000001</v>
      </c>
      <c r="F2042" s="31">
        <v>42.573500000000003</v>
      </c>
      <c r="G2042" s="31">
        <v>218.2116</v>
      </c>
      <c r="H2042" s="31">
        <v>15.04834</v>
      </c>
      <c r="I2042" s="31">
        <v>1758.912</v>
      </c>
      <c r="J2042" s="31">
        <v>2292.337</v>
      </c>
      <c r="K2042" s="31">
        <v>1291.3610000000001</v>
      </c>
      <c r="L2042" s="31">
        <v>101.23</v>
      </c>
      <c r="M2042" s="31" t="s">
        <v>108</v>
      </c>
      <c r="N2042" s="31" t="s">
        <v>108</v>
      </c>
      <c r="O2042" s="31" t="s">
        <v>108</v>
      </c>
      <c r="P2042" s="31" t="s">
        <v>108</v>
      </c>
      <c r="Q2042" s="31" t="s">
        <v>108</v>
      </c>
      <c r="R2042" s="31">
        <v>97.44</v>
      </c>
      <c r="S2042" s="31" t="s">
        <v>108</v>
      </c>
    </row>
    <row r="2043" spans="1:19" x14ac:dyDescent="0.35">
      <c r="A2043" s="2">
        <v>35727</v>
      </c>
      <c r="B2043" s="31" t="s">
        <v>108</v>
      </c>
      <c r="C2043" s="31">
        <v>385.01799999999997</v>
      </c>
      <c r="D2043" s="31" t="s">
        <v>108</v>
      </c>
      <c r="E2043" s="31">
        <v>180.58189999999999</v>
      </c>
      <c r="F2043" s="31">
        <v>40.462499999999999</v>
      </c>
      <c r="G2043" s="31">
        <v>219.77029999999999</v>
      </c>
      <c r="H2043" s="31">
        <v>14.860239999999999</v>
      </c>
      <c r="I2043" s="31">
        <v>1760.537</v>
      </c>
      <c r="J2043" s="31">
        <v>2295.5770000000002</v>
      </c>
      <c r="K2043" s="31">
        <v>1297.579</v>
      </c>
      <c r="L2043" s="31">
        <v>100.01</v>
      </c>
      <c r="M2043" s="31" t="s">
        <v>108</v>
      </c>
      <c r="N2043" s="31" t="s">
        <v>108</v>
      </c>
      <c r="O2043" s="31" t="s">
        <v>108</v>
      </c>
      <c r="P2043" s="31" t="s">
        <v>108</v>
      </c>
      <c r="Q2043" s="31" t="s">
        <v>108</v>
      </c>
      <c r="R2043" s="31">
        <v>97.73</v>
      </c>
      <c r="S2043" s="31" t="s">
        <v>108</v>
      </c>
    </row>
    <row r="2044" spans="1:19" x14ac:dyDescent="0.35">
      <c r="A2044" s="2">
        <v>35730</v>
      </c>
      <c r="B2044" s="31" t="s">
        <v>108</v>
      </c>
      <c r="C2044" s="31">
        <v>387.73500000000001</v>
      </c>
      <c r="D2044" s="31" t="s">
        <v>108</v>
      </c>
      <c r="E2044" s="31">
        <v>177.67939999999999</v>
      </c>
      <c r="F2044" s="31">
        <v>40.947699999999998</v>
      </c>
      <c r="G2044" s="31">
        <v>219.61439999999999</v>
      </c>
      <c r="H2044" s="31">
        <v>14.85083</v>
      </c>
      <c r="I2044" s="31">
        <v>1764.7360000000001</v>
      </c>
      <c r="J2044" s="31">
        <v>2309.1860000000001</v>
      </c>
      <c r="K2044" s="31">
        <v>1292.249</v>
      </c>
      <c r="L2044" s="31">
        <v>92.59</v>
      </c>
      <c r="M2044" s="31" t="s">
        <v>108</v>
      </c>
      <c r="N2044" s="31" t="s">
        <v>108</v>
      </c>
      <c r="O2044" s="31" t="s">
        <v>108</v>
      </c>
      <c r="P2044" s="31" t="s">
        <v>108</v>
      </c>
      <c r="Q2044" s="31" t="s">
        <v>108</v>
      </c>
      <c r="R2044" s="31">
        <v>97.01</v>
      </c>
      <c r="S2044" s="31" t="s">
        <v>108</v>
      </c>
    </row>
    <row r="2045" spans="1:19" x14ac:dyDescent="0.35">
      <c r="A2045" s="2">
        <v>35731</v>
      </c>
      <c r="B2045" s="31" t="s">
        <v>108</v>
      </c>
      <c r="C2045" s="31">
        <v>379.25900000000001</v>
      </c>
      <c r="D2045" s="31" t="s">
        <v>108</v>
      </c>
      <c r="E2045" s="31">
        <v>178.0813</v>
      </c>
      <c r="F2045" s="31">
        <v>41.4983</v>
      </c>
      <c r="G2045" s="31">
        <v>217.6661</v>
      </c>
      <c r="H2045" s="31">
        <v>15.029529999999999</v>
      </c>
      <c r="I2045" s="31">
        <v>1768.664</v>
      </c>
      <c r="J2045" s="31">
        <v>2298.817</v>
      </c>
      <c r="K2045" s="31">
        <v>1295.9290000000001</v>
      </c>
      <c r="L2045" s="31">
        <v>97.94</v>
      </c>
      <c r="M2045" s="31" t="s">
        <v>108</v>
      </c>
      <c r="N2045" s="31" t="s">
        <v>108</v>
      </c>
      <c r="O2045" s="31" t="s">
        <v>108</v>
      </c>
      <c r="P2045" s="31" t="s">
        <v>108</v>
      </c>
      <c r="Q2045" s="31" t="s">
        <v>108</v>
      </c>
      <c r="R2045" s="31">
        <v>96.06</v>
      </c>
      <c r="S2045" s="31" t="s">
        <v>108</v>
      </c>
    </row>
    <row r="2046" spans="1:19" x14ac:dyDescent="0.35">
      <c r="A2046" s="2">
        <v>35732</v>
      </c>
      <c r="B2046" s="31" t="s">
        <v>108</v>
      </c>
      <c r="C2046" s="31">
        <v>385.01799999999997</v>
      </c>
      <c r="D2046" s="31" t="s">
        <v>108</v>
      </c>
      <c r="E2046" s="31">
        <v>180.58189999999999</v>
      </c>
      <c r="F2046" s="31">
        <v>41.222999999999999</v>
      </c>
      <c r="G2046" s="31">
        <v>216.96469999999999</v>
      </c>
      <c r="H2046" s="31">
        <v>15.076560000000001</v>
      </c>
      <c r="I2046" s="31">
        <v>1766.2260000000001</v>
      </c>
      <c r="J2046" s="31">
        <v>2307.89</v>
      </c>
      <c r="K2046" s="31">
        <v>1299.99</v>
      </c>
      <c r="L2046" s="31">
        <v>97.92</v>
      </c>
      <c r="M2046" s="31" t="s">
        <v>108</v>
      </c>
      <c r="N2046" s="31" t="s">
        <v>108</v>
      </c>
      <c r="O2046" s="31" t="s">
        <v>108</v>
      </c>
      <c r="P2046" s="31" t="s">
        <v>108</v>
      </c>
      <c r="Q2046" s="31" t="s">
        <v>108</v>
      </c>
      <c r="R2046" s="31">
        <v>95.77</v>
      </c>
      <c r="S2046" s="31" t="s">
        <v>108</v>
      </c>
    </row>
    <row r="2047" spans="1:19" x14ac:dyDescent="0.35">
      <c r="A2047" s="2">
        <v>35733</v>
      </c>
      <c r="B2047" s="31" t="s">
        <v>108</v>
      </c>
      <c r="C2047" s="31">
        <v>391.81200000000001</v>
      </c>
      <c r="D2047" s="31" t="s">
        <v>108</v>
      </c>
      <c r="E2047" s="31">
        <v>179.59950000000001</v>
      </c>
      <c r="F2047" s="31">
        <v>41.5901</v>
      </c>
      <c r="G2047" s="31">
        <v>215.87360000000001</v>
      </c>
      <c r="H2047" s="31">
        <v>14.926080000000001</v>
      </c>
      <c r="I2047" s="31">
        <v>1771.2370000000001</v>
      </c>
      <c r="J2047" s="31">
        <v>2316.3150000000001</v>
      </c>
      <c r="K2047" s="31">
        <v>1302.528</v>
      </c>
      <c r="L2047" s="31">
        <v>95.68</v>
      </c>
      <c r="M2047" s="31" t="s">
        <v>108</v>
      </c>
      <c r="N2047" s="31" t="s">
        <v>108</v>
      </c>
      <c r="O2047" s="31" t="s">
        <v>108</v>
      </c>
      <c r="P2047" s="31" t="s">
        <v>108</v>
      </c>
      <c r="Q2047" s="31" t="s">
        <v>108</v>
      </c>
      <c r="R2047" s="31">
        <v>95.46</v>
      </c>
      <c r="S2047" s="31" t="s">
        <v>108</v>
      </c>
    </row>
    <row r="2048" spans="1:19" x14ac:dyDescent="0.35">
      <c r="A2048" s="2">
        <v>35734</v>
      </c>
      <c r="B2048" s="31" t="s">
        <v>108</v>
      </c>
      <c r="C2048" s="31">
        <v>389.67700000000002</v>
      </c>
      <c r="D2048" s="31" t="s">
        <v>108</v>
      </c>
      <c r="E2048" s="31">
        <v>180.4479</v>
      </c>
      <c r="F2048" s="31">
        <v>40.921399999999998</v>
      </c>
      <c r="G2048" s="31">
        <v>217.04259999999999</v>
      </c>
      <c r="H2048" s="31">
        <v>15.076560000000001</v>
      </c>
      <c r="I2048" s="31">
        <v>1769.2059999999999</v>
      </c>
      <c r="J2048" s="31">
        <v>2317.6109999999999</v>
      </c>
      <c r="K2048" s="31">
        <v>1304.9390000000001</v>
      </c>
      <c r="L2048" s="31">
        <v>97.89</v>
      </c>
      <c r="M2048" s="31" t="s">
        <v>108</v>
      </c>
      <c r="N2048" s="31" t="s">
        <v>108</v>
      </c>
      <c r="O2048" s="31" t="s">
        <v>108</v>
      </c>
      <c r="P2048" s="31" t="s">
        <v>108</v>
      </c>
      <c r="Q2048" s="31" t="s">
        <v>108</v>
      </c>
      <c r="R2048" s="31">
        <v>95.64</v>
      </c>
      <c r="S2048" s="31" t="s">
        <v>108</v>
      </c>
    </row>
    <row r="2049" spans="1:19" x14ac:dyDescent="0.35">
      <c r="A2049" s="2">
        <v>35737</v>
      </c>
      <c r="B2049" s="31" t="s">
        <v>108</v>
      </c>
      <c r="C2049" s="31">
        <v>386.959</v>
      </c>
      <c r="D2049" s="31" t="s">
        <v>108</v>
      </c>
      <c r="E2049" s="31">
        <v>178.79570000000001</v>
      </c>
      <c r="F2049" s="31">
        <v>41.222999999999999</v>
      </c>
      <c r="G2049" s="31">
        <v>224.99170000000001</v>
      </c>
      <c r="H2049" s="31">
        <v>14.841430000000001</v>
      </c>
      <c r="I2049" s="31">
        <v>1769.2059999999999</v>
      </c>
      <c r="J2049" s="31">
        <v>2308.538</v>
      </c>
      <c r="K2049" s="31">
        <v>1300.3710000000001</v>
      </c>
      <c r="L2049" s="31">
        <v>100.19</v>
      </c>
      <c r="M2049" s="31" t="s">
        <v>108</v>
      </c>
      <c r="N2049" s="31" t="s">
        <v>108</v>
      </c>
      <c r="O2049" s="31" t="s">
        <v>108</v>
      </c>
      <c r="P2049" s="31" t="s">
        <v>108</v>
      </c>
      <c r="Q2049" s="31" t="s">
        <v>108</v>
      </c>
      <c r="R2049" s="31">
        <v>96.07</v>
      </c>
      <c r="S2049" s="31" t="s">
        <v>108</v>
      </c>
    </row>
    <row r="2050" spans="1:19" x14ac:dyDescent="0.35">
      <c r="A2050" s="2">
        <v>35738</v>
      </c>
      <c r="B2050" s="31" t="s">
        <v>108</v>
      </c>
      <c r="C2050" s="31">
        <v>381.52300000000002</v>
      </c>
      <c r="D2050" s="31" t="s">
        <v>108</v>
      </c>
      <c r="E2050" s="31">
        <v>177.2328</v>
      </c>
      <c r="F2050" s="31">
        <v>41.275500000000001</v>
      </c>
      <c r="G2050" s="31">
        <v>223.19919999999999</v>
      </c>
      <c r="H2050" s="31">
        <v>14.944889999999999</v>
      </c>
      <c r="I2050" s="31">
        <v>1769.2059999999999</v>
      </c>
      <c r="J2050" s="31">
        <v>2303.3539999999998</v>
      </c>
      <c r="K2050" s="31">
        <v>1302.1479999999999</v>
      </c>
      <c r="L2050" s="31">
        <v>99.8</v>
      </c>
      <c r="M2050" s="31" t="s">
        <v>108</v>
      </c>
      <c r="N2050" s="31" t="s">
        <v>108</v>
      </c>
      <c r="O2050" s="31" t="s">
        <v>108</v>
      </c>
      <c r="P2050" s="31" t="s">
        <v>108</v>
      </c>
      <c r="Q2050" s="31" t="s">
        <v>108</v>
      </c>
      <c r="R2050" s="31">
        <v>95.54</v>
      </c>
      <c r="S2050" s="31" t="s">
        <v>108</v>
      </c>
    </row>
    <row r="2051" spans="1:19" x14ac:dyDescent="0.35">
      <c r="A2051" s="2">
        <v>35739</v>
      </c>
      <c r="B2051" s="31" t="s">
        <v>108</v>
      </c>
      <c r="C2051" s="31">
        <v>376.60500000000002</v>
      </c>
      <c r="D2051" s="31" t="s">
        <v>108</v>
      </c>
      <c r="E2051" s="31">
        <v>177.18809999999999</v>
      </c>
      <c r="F2051" s="31">
        <v>41.2361</v>
      </c>
      <c r="G2051" s="31">
        <v>225.61510000000001</v>
      </c>
      <c r="H2051" s="31">
        <v>15.161210000000001</v>
      </c>
      <c r="I2051" s="31">
        <v>1771.2370000000001</v>
      </c>
      <c r="J2051" s="31">
        <v>2304.002</v>
      </c>
      <c r="K2051" s="31">
        <v>1300.498</v>
      </c>
      <c r="L2051" s="31">
        <v>100.33</v>
      </c>
      <c r="M2051" s="31" t="s">
        <v>108</v>
      </c>
      <c r="N2051" s="31" t="s">
        <v>108</v>
      </c>
      <c r="O2051" s="31" t="s">
        <v>108</v>
      </c>
      <c r="P2051" s="31" t="s">
        <v>108</v>
      </c>
      <c r="Q2051" s="31" t="s">
        <v>108</v>
      </c>
      <c r="R2051" s="31">
        <v>95.52</v>
      </c>
      <c r="S2051" s="31" t="s">
        <v>108</v>
      </c>
    </row>
    <row r="2052" spans="1:19" x14ac:dyDescent="0.35">
      <c r="A2052" s="2">
        <v>35740</v>
      </c>
      <c r="B2052" s="31" t="s">
        <v>108</v>
      </c>
      <c r="C2052" s="31">
        <v>383.46499999999997</v>
      </c>
      <c r="D2052" s="31" t="s">
        <v>108</v>
      </c>
      <c r="E2052" s="31">
        <v>174.4195</v>
      </c>
      <c r="F2052" s="31">
        <v>41.0657</v>
      </c>
      <c r="G2052" s="31">
        <v>226.47239999999999</v>
      </c>
      <c r="H2052" s="31">
        <v>15.08597</v>
      </c>
      <c r="I2052" s="31">
        <v>1769.883</v>
      </c>
      <c r="J2052" s="31">
        <v>2311.13</v>
      </c>
      <c r="K2052" s="31">
        <v>1299.4829999999999</v>
      </c>
      <c r="L2052" s="31">
        <v>99.82</v>
      </c>
      <c r="M2052" s="31" t="s">
        <v>108</v>
      </c>
      <c r="N2052" s="31" t="s">
        <v>108</v>
      </c>
      <c r="O2052" s="31" t="s">
        <v>108</v>
      </c>
      <c r="P2052" s="31" t="s">
        <v>108</v>
      </c>
      <c r="Q2052" s="31" t="s">
        <v>108</v>
      </c>
      <c r="R2052" s="31">
        <v>95.65</v>
      </c>
      <c r="S2052" s="31" t="s">
        <v>108</v>
      </c>
    </row>
    <row r="2053" spans="1:19" x14ac:dyDescent="0.35">
      <c r="A2053" s="2">
        <v>35741</v>
      </c>
      <c r="B2053" s="31" t="s">
        <v>108</v>
      </c>
      <c r="C2053" s="31">
        <v>387.92899999999997</v>
      </c>
      <c r="D2053" s="31" t="s">
        <v>108</v>
      </c>
      <c r="E2053" s="31">
        <v>175.98240000000001</v>
      </c>
      <c r="F2053" s="31">
        <v>40.8035</v>
      </c>
      <c r="G2053" s="31">
        <v>230.5249</v>
      </c>
      <c r="H2053" s="31">
        <v>15.05775</v>
      </c>
      <c r="I2053" s="31">
        <v>1771.2370000000001</v>
      </c>
      <c r="J2053" s="31">
        <v>2309.8339999999998</v>
      </c>
      <c r="K2053" s="31">
        <v>1302.9090000000001</v>
      </c>
      <c r="L2053" s="31">
        <v>98.66</v>
      </c>
      <c r="M2053" s="31" t="s">
        <v>108</v>
      </c>
      <c r="N2053" s="31" t="s">
        <v>108</v>
      </c>
      <c r="O2053" s="31" t="s">
        <v>108</v>
      </c>
      <c r="P2053" s="31" t="s">
        <v>108</v>
      </c>
      <c r="Q2053" s="31" t="s">
        <v>108</v>
      </c>
      <c r="R2053" s="31">
        <v>95.25</v>
      </c>
      <c r="S2053" s="31" t="s">
        <v>108</v>
      </c>
    </row>
    <row r="2054" spans="1:19" x14ac:dyDescent="0.35">
      <c r="A2054" s="2">
        <v>35744</v>
      </c>
      <c r="B2054" s="31" t="s">
        <v>108</v>
      </c>
      <c r="C2054" s="31">
        <v>382.822</v>
      </c>
      <c r="D2054" s="31" t="s">
        <v>108</v>
      </c>
      <c r="E2054" s="31">
        <v>178.9736</v>
      </c>
      <c r="F2054" s="31">
        <v>40.787700000000001</v>
      </c>
      <c r="G2054" s="31">
        <v>224.91370000000001</v>
      </c>
      <c r="H2054" s="31">
        <v>15.14936</v>
      </c>
      <c r="I2054" s="31">
        <v>1765.413</v>
      </c>
      <c r="J2054" s="31">
        <v>2309.1860000000001</v>
      </c>
      <c r="K2054" s="31">
        <v>1303.163</v>
      </c>
      <c r="L2054" s="31">
        <v>98.12</v>
      </c>
      <c r="M2054" s="31" t="s">
        <v>108</v>
      </c>
      <c r="N2054" s="31" t="s">
        <v>108</v>
      </c>
      <c r="O2054" s="31" t="s">
        <v>108</v>
      </c>
      <c r="P2054" s="31" t="s">
        <v>108</v>
      </c>
      <c r="Q2054" s="31" t="s">
        <v>108</v>
      </c>
      <c r="R2054" s="31">
        <v>95.2</v>
      </c>
      <c r="S2054" s="31" t="s">
        <v>108</v>
      </c>
    </row>
    <row r="2055" spans="1:19" x14ac:dyDescent="0.35">
      <c r="A2055" s="2">
        <v>35745</v>
      </c>
      <c r="B2055" s="31" t="s">
        <v>108</v>
      </c>
      <c r="C2055" s="31">
        <v>382.02100000000002</v>
      </c>
      <c r="D2055" s="31" t="s">
        <v>108</v>
      </c>
      <c r="E2055" s="31">
        <v>176.97389999999999</v>
      </c>
      <c r="F2055" s="31">
        <v>40.722299999999997</v>
      </c>
      <c r="G2055" s="31">
        <v>229.97929999999999</v>
      </c>
      <c r="H2055" s="31">
        <v>15.23114</v>
      </c>
      <c r="I2055" s="31">
        <v>1762.434</v>
      </c>
      <c r="J2055" s="31">
        <v>2309.1860000000001</v>
      </c>
      <c r="K2055" s="31">
        <v>1302.1479999999999</v>
      </c>
      <c r="L2055" s="31">
        <v>98.17</v>
      </c>
      <c r="M2055" s="31" t="s">
        <v>108</v>
      </c>
      <c r="N2055" s="31" t="s">
        <v>108</v>
      </c>
      <c r="O2055" s="31" t="s">
        <v>108</v>
      </c>
      <c r="P2055" s="31" t="s">
        <v>108</v>
      </c>
      <c r="Q2055" s="31" t="s">
        <v>108</v>
      </c>
      <c r="R2055" s="31">
        <v>95.21</v>
      </c>
      <c r="S2055" s="31" t="s">
        <v>108</v>
      </c>
    </row>
    <row r="2056" spans="1:19" x14ac:dyDescent="0.35">
      <c r="A2056" s="2">
        <v>35746</v>
      </c>
      <c r="B2056" s="31" t="s">
        <v>108</v>
      </c>
      <c r="C2056" s="31">
        <v>379.76100000000002</v>
      </c>
      <c r="D2056" s="31" t="s">
        <v>108</v>
      </c>
      <c r="E2056" s="31">
        <v>174.93969999999999</v>
      </c>
      <c r="F2056" s="31">
        <v>40.434600000000003</v>
      </c>
      <c r="G2056" s="31">
        <v>227.7193</v>
      </c>
      <c r="H2056" s="31">
        <v>15.171989999999999</v>
      </c>
      <c r="I2056" s="31">
        <v>1757.0160000000001</v>
      </c>
      <c r="J2056" s="31">
        <v>2311.13</v>
      </c>
      <c r="K2056" s="31">
        <v>1297.8330000000001</v>
      </c>
      <c r="L2056" s="31">
        <v>96.23</v>
      </c>
      <c r="M2056" s="31" t="s">
        <v>108</v>
      </c>
      <c r="N2056" s="31" t="s">
        <v>108</v>
      </c>
      <c r="O2056" s="31" t="s">
        <v>108</v>
      </c>
      <c r="P2056" s="31" t="s">
        <v>108</v>
      </c>
      <c r="Q2056" s="31" t="s">
        <v>108</v>
      </c>
      <c r="R2056" s="31">
        <v>95.76</v>
      </c>
      <c r="S2056" s="31" t="s">
        <v>108</v>
      </c>
    </row>
    <row r="2057" spans="1:19" x14ac:dyDescent="0.35">
      <c r="A2057" s="2">
        <v>35747</v>
      </c>
      <c r="B2057" s="31" t="s">
        <v>108</v>
      </c>
      <c r="C2057" s="31">
        <v>384.625</v>
      </c>
      <c r="D2057" s="31" t="s">
        <v>108</v>
      </c>
      <c r="E2057" s="31">
        <v>174.16409999999999</v>
      </c>
      <c r="F2057" s="31">
        <v>40.486800000000002</v>
      </c>
      <c r="G2057" s="31">
        <v>228.26480000000001</v>
      </c>
      <c r="H2057" s="31">
        <v>15.10582</v>
      </c>
      <c r="I2057" s="31">
        <v>1769.883</v>
      </c>
      <c r="J2057" s="31">
        <v>2313.0740000000001</v>
      </c>
      <c r="K2057" s="31">
        <v>1303.163</v>
      </c>
      <c r="L2057" s="31">
        <v>97.38</v>
      </c>
      <c r="M2057" s="31" t="s">
        <v>108</v>
      </c>
      <c r="N2057" s="31" t="s">
        <v>108</v>
      </c>
      <c r="O2057" s="31" t="s">
        <v>108</v>
      </c>
      <c r="P2057" s="31" t="s">
        <v>108</v>
      </c>
      <c r="Q2057" s="31" t="s">
        <v>108</v>
      </c>
      <c r="R2057" s="31">
        <v>95.95</v>
      </c>
      <c r="S2057" s="31" t="s">
        <v>108</v>
      </c>
    </row>
    <row r="2058" spans="1:19" x14ac:dyDescent="0.35">
      <c r="A2058" s="2">
        <v>35748</v>
      </c>
      <c r="B2058" s="31" t="s">
        <v>108</v>
      </c>
      <c r="C2058" s="31">
        <v>391.20299999999997</v>
      </c>
      <c r="D2058" s="31" t="s">
        <v>108</v>
      </c>
      <c r="E2058" s="31">
        <v>174.38679999999999</v>
      </c>
      <c r="F2058" s="31">
        <v>39.886299999999999</v>
      </c>
      <c r="G2058" s="31">
        <v>225.69300000000001</v>
      </c>
      <c r="H2058" s="31">
        <v>14.932079999999999</v>
      </c>
      <c r="I2058" s="31">
        <v>1765.9549999999999</v>
      </c>
      <c r="J2058" s="31">
        <v>2314.37</v>
      </c>
      <c r="K2058" s="31">
        <v>1305.193</v>
      </c>
      <c r="L2058" s="31">
        <v>98.8</v>
      </c>
      <c r="M2058" s="31" t="s">
        <v>108</v>
      </c>
      <c r="N2058" s="31" t="s">
        <v>108</v>
      </c>
      <c r="O2058" s="31" t="s">
        <v>108</v>
      </c>
      <c r="P2058" s="31" t="s">
        <v>108</v>
      </c>
      <c r="Q2058" s="31" t="s">
        <v>108</v>
      </c>
      <c r="R2058" s="31">
        <v>96.15</v>
      </c>
      <c r="S2058" s="31" t="s">
        <v>108</v>
      </c>
    </row>
    <row r="2059" spans="1:19" x14ac:dyDescent="0.35">
      <c r="A2059" s="2">
        <v>35751</v>
      </c>
      <c r="B2059" s="31" t="s">
        <v>108</v>
      </c>
      <c r="C2059" s="31">
        <v>382.755</v>
      </c>
      <c r="D2059" s="31" t="s">
        <v>108</v>
      </c>
      <c r="E2059" s="31">
        <v>174.7876</v>
      </c>
      <c r="F2059" s="31">
        <v>39.938499999999998</v>
      </c>
      <c r="G2059" s="31">
        <v>226.39439999999999</v>
      </c>
      <c r="H2059" s="31">
        <v>14.76749</v>
      </c>
      <c r="I2059" s="31">
        <v>1758.777</v>
      </c>
      <c r="J2059" s="31">
        <v>2316.3150000000001</v>
      </c>
      <c r="K2059" s="31">
        <v>1305.4469999999999</v>
      </c>
      <c r="L2059" s="31">
        <v>100.63</v>
      </c>
      <c r="M2059" s="31" t="s">
        <v>108</v>
      </c>
      <c r="N2059" s="31" t="s">
        <v>108</v>
      </c>
      <c r="O2059" s="31" t="s">
        <v>108</v>
      </c>
      <c r="P2059" s="31" t="s">
        <v>108</v>
      </c>
      <c r="Q2059" s="31" t="s">
        <v>108</v>
      </c>
      <c r="R2059" s="31">
        <v>96.19</v>
      </c>
      <c r="S2059" s="31" t="s">
        <v>108</v>
      </c>
    </row>
    <row r="2060" spans="1:19" x14ac:dyDescent="0.35">
      <c r="A2060" s="2">
        <v>35752</v>
      </c>
      <c r="B2060" s="31" t="s">
        <v>108</v>
      </c>
      <c r="C2060" s="31">
        <v>378.62700000000001</v>
      </c>
      <c r="D2060" s="31" t="s">
        <v>108</v>
      </c>
      <c r="E2060" s="31">
        <v>168.5531</v>
      </c>
      <c r="F2060" s="31">
        <v>40.330199999999998</v>
      </c>
      <c r="G2060" s="31">
        <v>224.4461</v>
      </c>
      <c r="H2060" s="31">
        <v>14.53889</v>
      </c>
      <c r="I2060" s="31">
        <v>1758.777</v>
      </c>
      <c r="J2060" s="31">
        <v>2316.3150000000001</v>
      </c>
      <c r="K2060" s="31">
        <v>1306.0809999999999</v>
      </c>
      <c r="L2060" s="31">
        <v>99.86</v>
      </c>
      <c r="M2060" s="31" t="s">
        <v>108</v>
      </c>
      <c r="N2060" s="31" t="s">
        <v>108</v>
      </c>
      <c r="O2060" s="31" t="s">
        <v>108</v>
      </c>
      <c r="P2060" s="31" t="s">
        <v>108</v>
      </c>
      <c r="Q2060" s="31" t="s">
        <v>108</v>
      </c>
      <c r="R2060" s="31">
        <v>96.19</v>
      </c>
      <c r="S2060" s="31" t="s">
        <v>108</v>
      </c>
    </row>
    <row r="2061" spans="1:19" x14ac:dyDescent="0.35">
      <c r="A2061" s="2">
        <v>35753</v>
      </c>
      <c r="B2061" s="31" t="s">
        <v>108</v>
      </c>
      <c r="C2061" s="31">
        <v>379.01400000000001</v>
      </c>
      <c r="D2061" s="31" t="s">
        <v>108</v>
      </c>
      <c r="E2061" s="31">
        <v>169.35470000000001</v>
      </c>
      <c r="F2061" s="31">
        <v>39.990699999999997</v>
      </c>
      <c r="G2061" s="31">
        <v>223.04329999999999</v>
      </c>
      <c r="H2061" s="31">
        <v>14.66691</v>
      </c>
      <c r="I2061" s="31">
        <v>1757.828</v>
      </c>
      <c r="J2061" s="31">
        <v>2320.8510000000001</v>
      </c>
      <c r="K2061" s="31">
        <v>1311.7919999999999</v>
      </c>
      <c r="L2061" s="31">
        <v>100.41</v>
      </c>
      <c r="M2061" s="31" t="s">
        <v>108</v>
      </c>
      <c r="N2061" s="31" t="s">
        <v>108</v>
      </c>
      <c r="O2061" s="31" t="s">
        <v>108</v>
      </c>
      <c r="P2061" s="31" t="s">
        <v>108</v>
      </c>
      <c r="Q2061" s="31" t="s">
        <v>108</v>
      </c>
      <c r="R2061" s="31">
        <v>96.39</v>
      </c>
      <c r="S2061" s="31" t="s">
        <v>108</v>
      </c>
    </row>
    <row r="2062" spans="1:19" x14ac:dyDescent="0.35">
      <c r="A2062" s="2">
        <v>35754</v>
      </c>
      <c r="B2062" s="31" t="s">
        <v>108</v>
      </c>
      <c r="C2062" s="31">
        <v>370.69499999999999</v>
      </c>
      <c r="D2062" s="31" t="s">
        <v>108</v>
      </c>
      <c r="E2062" s="31">
        <v>169.13200000000001</v>
      </c>
      <c r="F2062" s="31">
        <v>39.820999999999998</v>
      </c>
      <c r="G2062" s="31">
        <v>221.0171</v>
      </c>
      <c r="H2062" s="31">
        <v>14.58461</v>
      </c>
      <c r="I2062" s="31">
        <v>1755.932</v>
      </c>
      <c r="J2062" s="31">
        <v>2317.6109999999999</v>
      </c>
      <c r="K2062" s="31">
        <v>1313.568</v>
      </c>
      <c r="L2062" s="31">
        <v>102.02</v>
      </c>
      <c r="M2062" s="31" t="s">
        <v>108</v>
      </c>
      <c r="N2062" s="31" t="s">
        <v>108</v>
      </c>
      <c r="O2062" s="31" t="s">
        <v>108</v>
      </c>
      <c r="P2062" s="31" t="s">
        <v>108</v>
      </c>
      <c r="Q2062" s="31" t="s">
        <v>108</v>
      </c>
      <c r="R2062" s="31">
        <v>96.72</v>
      </c>
      <c r="S2062" s="31" t="s">
        <v>108</v>
      </c>
    </row>
    <row r="2063" spans="1:19" x14ac:dyDescent="0.35">
      <c r="A2063" s="2">
        <v>35755</v>
      </c>
      <c r="B2063" s="31" t="s">
        <v>108</v>
      </c>
      <c r="C2063" s="31">
        <v>373.79</v>
      </c>
      <c r="D2063" s="31" t="s">
        <v>108</v>
      </c>
      <c r="E2063" s="31">
        <v>166.14840000000001</v>
      </c>
      <c r="F2063" s="31">
        <v>40.082099999999997</v>
      </c>
      <c r="G2063" s="31">
        <v>220.8612</v>
      </c>
      <c r="H2063" s="31">
        <v>14.44745</v>
      </c>
      <c r="I2063" s="31">
        <v>1756.3389999999999</v>
      </c>
      <c r="J2063" s="31">
        <v>2321.4989999999998</v>
      </c>
      <c r="K2063" s="31">
        <v>1311.665</v>
      </c>
      <c r="L2063" s="31">
        <v>102.72</v>
      </c>
      <c r="M2063" s="31" t="s">
        <v>108</v>
      </c>
      <c r="N2063" s="31" t="s">
        <v>108</v>
      </c>
      <c r="O2063" s="31" t="s">
        <v>108</v>
      </c>
      <c r="P2063" s="31" t="s">
        <v>108</v>
      </c>
      <c r="Q2063" s="31" t="s">
        <v>108</v>
      </c>
      <c r="R2063" s="31">
        <v>96.6</v>
      </c>
      <c r="S2063" s="31" t="s">
        <v>108</v>
      </c>
    </row>
    <row r="2064" spans="1:19" x14ac:dyDescent="0.35">
      <c r="A2064" s="2">
        <v>35758</v>
      </c>
      <c r="B2064" s="31" t="s">
        <v>108</v>
      </c>
      <c r="C2064" s="31">
        <v>377.72399999999999</v>
      </c>
      <c r="D2064" s="31" t="s">
        <v>108</v>
      </c>
      <c r="E2064" s="31">
        <v>165.2132</v>
      </c>
      <c r="F2064" s="31">
        <v>39.820999999999998</v>
      </c>
      <c r="G2064" s="31">
        <v>221.87430000000001</v>
      </c>
      <c r="H2064" s="31">
        <v>14.39259</v>
      </c>
      <c r="I2064" s="31">
        <v>1756.3389999999999</v>
      </c>
      <c r="J2064" s="31">
        <v>2315.663</v>
      </c>
      <c r="K2064" s="31">
        <v>1314.5840000000001</v>
      </c>
      <c r="L2064" s="31">
        <v>100.62</v>
      </c>
      <c r="M2064" s="31" t="s">
        <v>108</v>
      </c>
      <c r="N2064" s="31" t="s">
        <v>108</v>
      </c>
      <c r="O2064" s="31" t="s">
        <v>108</v>
      </c>
      <c r="P2064" s="31" t="s">
        <v>108</v>
      </c>
      <c r="Q2064" s="31" t="s">
        <v>108</v>
      </c>
      <c r="R2064" s="31">
        <v>96.68</v>
      </c>
      <c r="S2064" s="31" t="s">
        <v>108</v>
      </c>
    </row>
    <row r="2065" spans="1:19" x14ac:dyDescent="0.35">
      <c r="A2065" s="2">
        <v>35759</v>
      </c>
      <c r="B2065" s="31" t="s">
        <v>108</v>
      </c>
      <c r="C2065" s="31">
        <v>378.43400000000003</v>
      </c>
      <c r="D2065" s="31" t="s">
        <v>108</v>
      </c>
      <c r="E2065" s="31">
        <v>166.19290000000001</v>
      </c>
      <c r="F2065" s="31">
        <v>39.468499999999999</v>
      </c>
      <c r="G2065" s="31">
        <v>222.18600000000001</v>
      </c>
      <c r="H2065" s="31">
        <v>14.43831</v>
      </c>
      <c r="I2065" s="31">
        <v>1766.4970000000001</v>
      </c>
      <c r="J2065" s="31">
        <v>2316.6370000000002</v>
      </c>
      <c r="K2065" s="31">
        <v>1316.614</v>
      </c>
      <c r="L2065" s="31">
        <v>100.82</v>
      </c>
      <c r="M2065" s="31" t="s">
        <v>108</v>
      </c>
      <c r="N2065" s="31" t="s">
        <v>108</v>
      </c>
      <c r="O2065" s="31" t="s">
        <v>108</v>
      </c>
      <c r="P2065" s="31" t="s">
        <v>108</v>
      </c>
      <c r="Q2065" s="31" t="s">
        <v>108</v>
      </c>
      <c r="R2065" s="31">
        <v>97.23</v>
      </c>
      <c r="S2065" s="31" t="s">
        <v>108</v>
      </c>
    </row>
    <row r="2066" spans="1:19" x14ac:dyDescent="0.35">
      <c r="A2066" s="2">
        <v>35760</v>
      </c>
      <c r="B2066" s="31" t="s">
        <v>108</v>
      </c>
      <c r="C2066" s="31">
        <v>368.30900000000003</v>
      </c>
      <c r="D2066" s="31" t="s">
        <v>108</v>
      </c>
      <c r="E2066" s="31">
        <v>167.08349999999999</v>
      </c>
      <c r="F2066" s="31">
        <v>38.985399999999998</v>
      </c>
      <c r="G2066" s="31">
        <v>224.8357</v>
      </c>
      <c r="H2066" s="31">
        <v>14.46574</v>
      </c>
      <c r="I2066" s="31">
        <v>1763.788</v>
      </c>
      <c r="J2066" s="31">
        <v>2314.8510000000001</v>
      </c>
      <c r="K2066" s="31">
        <v>1315.472</v>
      </c>
      <c r="L2066" s="31">
        <v>101.17</v>
      </c>
      <c r="M2066" s="31" t="s">
        <v>108</v>
      </c>
      <c r="N2066" s="31" t="s">
        <v>108</v>
      </c>
      <c r="O2066" s="31" t="s">
        <v>108</v>
      </c>
      <c r="P2066" s="31" t="s">
        <v>108</v>
      </c>
      <c r="Q2066" s="31" t="s">
        <v>108</v>
      </c>
      <c r="R2066" s="31">
        <v>97.66</v>
      </c>
      <c r="S2066" s="31" t="s">
        <v>108</v>
      </c>
    </row>
    <row r="2067" spans="1:19" x14ac:dyDescent="0.35">
      <c r="A2067" s="2">
        <v>35761</v>
      </c>
      <c r="B2067" s="31" t="s">
        <v>108</v>
      </c>
      <c r="C2067" s="31">
        <v>368.30900000000003</v>
      </c>
      <c r="D2067" s="31" t="s">
        <v>108</v>
      </c>
      <c r="E2067" s="31">
        <v>167.08349999999999</v>
      </c>
      <c r="F2067" s="31">
        <v>38.985399999999998</v>
      </c>
      <c r="G2067" s="31">
        <v>224.8357</v>
      </c>
      <c r="H2067" s="31">
        <v>14.46574</v>
      </c>
      <c r="I2067" s="31">
        <v>1761.079</v>
      </c>
      <c r="J2067" s="31">
        <v>2314.8510000000001</v>
      </c>
      <c r="K2067" s="31">
        <v>1314.9639999999999</v>
      </c>
      <c r="L2067" s="31">
        <v>101.17</v>
      </c>
      <c r="M2067" s="31" t="s">
        <v>108</v>
      </c>
      <c r="N2067" s="31" t="s">
        <v>108</v>
      </c>
      <c r="O2067" s="31" t="s">
        <v>108</v>
      </c>
      <c r="P2067" s="31" t="s">
        <v>108</v>
      </c>
      <c r="Q2067" s="31" t="s">
        <v>108</v>
      </c>
      <c r="R2067" s="31">
        <v>97.88</v>
      </c>
      <c r="S2067" s="31" t="s">
        <v>108</v>
      </c>
    </row>
    <row r="2068" spans="1:19" x14ac:dyDescent="0.35">
      <c r="A2068" s="2">
        <v>35762</v>
      </c>
      <c r="B2068" s="31" t="s">
        <v>108</v>
      </c>
      <c r="C2068" s="31">
        <v>368.30900000000003</v>
      </c>
      <c r="D2068" s="31" t="s">
        <v>108</v>
      </c>
      <c r="E2068" s="31">
        <v>166.34870000000001</v>
      </c>
      <c r="F2068" s="31">
        <v>38.985399999999998</v>
      </c>
      <c r="G2068" s="31">
        <v>223.90049999999999</v>
      </c>
      <c r="H2068" s="31">
        <v>14.46574</v>
      </c>
      <c r="I2068" s="31">
        <v>1762.434</v>
      </c>
      <c r="J2068" s="31">
        <v>2314.8510000000001</v>
      </c>
      <c r="K2068" s="31">
        <v>1318.644</v>
      </c>
      <c r="L2068" s="31">
        <v>101.16</v>
      </c>
      <c r="M2068" s="31" t="s">
        <v>108</v>
      </c>
      <c r="N2068" s="31" t="s">
        <v>108</v>
      </c>
      <c r="O2068" s="31" t="s">
        <v>108</v>
      </c>
      <c r="P2068" s="31" t="s">
        <v>108</v>
      </c>
      <c r="Q2068" s="31" t="s">
        <v>108</v>
      </c>
      <c r="R2068" s="31">
        <v>97.77</v>
      </c>
      <c r="S2068" s="31" t="s">
        <v>108</v>
      </c>
    </row>
    <row r="2069" spans="1:19" x14ac:dyDescent="0.35">
      <c r="A2069" s="2">
        <v>35765</v>
      </c>
      <c r="B2069" s="31" t="s">
        <v>108</v>
      </c>
      <c r="C2069" s="31">
        <v>362.762</v>
      </c>
      <c r="D2069" s="31" t="s">
        <v>108</v>
      </c>
      <c r="E2069" s="31">
        <v>162.185</v>
      </c>
      <c r="F2069" s="31">
        <v>38.6068</v>
      </c>
      <c r="G2069" s="31">
        <v>224.2902</v>
      </c>
      <c r="H2069" s="31">
        <v>14.25543</v>
      </c>
      <c r="I2069" s="31">
        <v>1764.8720000000001</v>
      </c>
      <c r="J2069" s="31">
        <v>2316.15</v>
      </c>
      <c r="K2069" s="31">
        <v>1319.5329999999999</v>
      </c>
      <c r="L2069" s="31">
        <v>103.78</v>
      </c>
      <c r="M2069" s="31" t="s">
        <v>108</v>
      </c>
      <c r="N2069" s="31" t="s">
        <v>108</v>
      </c>
      <c r="O2069" s="31" t="s">
        <v>108</v>
      </c>
      <c r="P2069" s="31" t="s">
        <v>108</v>
      </c>
      <c r="Q2069" s="31" t="s">
        <v>108</v>
      </c>
      <c r="R2069" s="31">
        <v>98.4</v>
      </c>
      <c r="S2069" s="31" t="s">
        <v>108</v>
      </c>
    </row>
    <row r="2070" spans="1:19" x14ac:dyDescent="0.35">
      <c r="A2070" s="2">
        <v>35766</v>
      </c>
      <c r="B2070" s="31" t="s">
        <v>108</v>
      </c>
      <c r="C2070" s="31">
        <v>363.923</v>
      </c>
      <c r="D2070" s="31" t="s">
        <v>108</v>
      </c>
      <c r="E2070" s="31">
        <v>161.4948</v>
      </c>
      <c r="F2070" s="31">
        <v>38.632899999999999</v>
      </c>
      <c r="G2070" s="31">
        <v>219.45840000000001</v>
      </c>
      <c r="H2070" s="31">
        <v>14.429169999999999</v>
      </c>
      <c r="I2070" s="31">
        <v>1764.059</v>
      </c>
      <c r="J2070" s="31">
        <v>2316.15</v>
      </c>
      <c r="K2070" s="31">
        <v>1323.72</v>
      </c>
      <c r="L2070" s="31">
        <v>103.3</v>
      </c>
      <c r="M2070" s="31" t="s">
        <v>108</v>
      </c>
      <c r="N2070" s="31" t="s">
        <v>108</v>
      </c>
      <c r="O2070" s="31" t="s">
        <v>108</v>
      </c>
      <c r="P2070" s="31" t="s">
        <v>108</v>
      </c>
      <c r="Q2070" s="31" t="s">
        <v>108</v>
      </c>
      <c r="R2070" s="31">
        <v>98.32</v>
      </c>
      <c r="S2070" s="31" t="s">
        <v>108</v>
      </c>
    </row>
    <row r="2071" spans="1:19" x14ac:dyDescent="0.35">
      <c r="A2071" s="2">
        <v>35767</v>
      </c>
      <c r="B2071" s="31" t="s">
        <v>108</v>
      </c>
      <c r="C2071" s="31">
        <v>364.697</v>
      </c>
      <c r="D2071" s="31" t="s">
        <v>108</v>
      </c>
      <c r="E2071" s="31">
        <v>159.86940000000001</v>
      </c>
      <c r="F2071" s="31">
        <v>38.450099999999999</v>
      </c>
      <c r="G2071" s="31">
        <v>220.23769999999999</v>
      </c>
      <c r="H2071" s="31">
        <v>14.52061</v>
      </c>
      <c r="I2071" s="31">
        <v>1770.6959999999999</v>
      </c>
      <c r="J2071" s="31">
        <v>2318.7489999999998</v>
      </c>
      <c r="K2071" s="31">
        <v>1322.7349999999999</v>
      </c>
      <c r="L2071" s="31">
        <v>103.56</v>
      </c>
      <c r="M2071" s="31" t="s">
        <v>108</v>
      </c>
      <c r="N2071" s="31" t="s">
        <v>108</v>
      </c>
      <c r="O2071" s="31" t="s">
        <v>108</v>
      </c>
      <c r="P2071" s="31" t="s">
        <v>108</v>
      </c>
      <c r="Q2071" s="31" t="s">
        <v>108</v>
      </c>
      <c r="R2071" s="31">
        <v>98.1</v>
      </c>
      <c r="S2071" s="31" t="s">
        <v>108</v>
      </c>
    </row>
    <row r="2072" spans="1:19" x14ac:dyDescent="0.35">
      <c r="A2072" s="2">
        <v>35768</v>
      </c>
      <c r="B2072" s="31" t="s">
        <v>108</v>
      </c>
      <c r="C2072" s="31">
        <v>363.34300000000002</v>
      </c>
      <c r="D2072" s="31" t="s">
        <v>108</v>
      </c>
      <c r="E2072" s="31">
        <v>161.3835</v>
      </c>
      <c r="F2072" s="31">
        <v>37.666699999999999</v>
      </c>
      <c r="G2072" s="31">
        <v>216.34110000000001</v>
      </c>
      <c r="H2072" s="31">
        <v>14.429169999999999</v>
      </c>
      <c r="I2072" s="31">
        <v>1774.3969999999999</v>
      </c>
      <c r="J2072" s="31">
        <v>2318.7489999999998</v>
      </c>
      <c r="K2072" s="31">
        <v>1325.7929999999999</v>
      </c>
      <c r="L2072" s="31">
        <v>103.49</v>
      </c>
      <c r="M2072" s="31" t="s">
        <v>108</v>
      </c>
      <c r="N2072" s="31" t="s">
        <v>108</v>
      </c>
      <c r="O2072" s="31" t="s">
        <v>108</v>
      </c>
      <c r="P2072" s="31" t="s">
        <v>108</v>
      </c>
      <c r="Q2072" s="31" t="s">
        <v>108</v>
      </c>
      <c r="R2072" s="31">
        <v>98.35</v>
      </c>
      <c r="S2072" s="31" t="s">
        <v>108</v>
      </c>
    </row>
    <row r="2073" spans="1:19" x14ac:dyDescent="0.35">
      <c r="A2073" s="2">
        <v>35769</v>
      </c>
      <c r="B2073" s="31" t="s">
        <v>108</v>
      </c>
      <c r="C2073" s="31">
        <v>364.95499999999998</v>
      </c>
      <c r="D2073" s="31" t="s">
        <v>108</v>
      </c>
      <c r="E2073" s="31">
        <v>159.64680000000001</v>
      </c>
      <c r="F2073" s="31">
        <v>37.927900000000001</v>
      </c>
      <c r="G2073" s="31">
        <v>219.22460000000001</v>
      </c>
      <c r="H2073" s="31">
        <v>14.648630000000001</v>
      </c>
      <c r="I2073" s="31">
        <v>1769.8520000000001</v>
      </c>
      <c r="J2073" s="31">
        <v>2309.6550000000002</v>
      </c>
      <c r="K2073" s="31">
        <v>1323.2090000000001</v>
      </c>
      <c r="L2073" s="31">
        <v>104.52</v>
      </c>
      <c r="M2073" s="31" t="s">
        <v>108</v>
      </c>
      <c r="N2073" s="31" t="s">
        <v>108</v>
      </c>
      <c r="O2073" s="31" t="s">
        <v>108</v>
      </c>
      <c r="P2073" s="31" t="s">
        <v>108</v>
      </c>
      <c r="Q2073" s="31" t="s">
        <v>108</v>
      </c>
      <c r="R2073" s="31">
        <v>98.86</v>
      </c>
      <c r="S2073" s="31" t="s">
        <v>108</v>
      </c>
    </row>
    <row r="2074" spans="1:19" x14ac:dyDescent="0.35">
      <c r="A2074" s="2">
        <v>35772</v>
      </c>
      <c r="B2074" s="31" t="s">
        <v>108</v>
      </c>
      <c r="C2074" s="31">
        <v>367.31299999999999</v>
      </c>
      <c r="D2074" s="31" t="s">
        <v>108</v>
      </c>
      <c r="E2074" s="31">
        <v>159.51329999999999</v>
      </c>
      <c r="F2074" s="31">
        <v>37.8626</v>
      </c>
      <c r="G2074" s="31">
        <v>221.31129999999999</v>
      </c>
      <c r="H2074" s="31">
        <v>14.895519999999999</v>
      </c>
      <c r="I2074" s="31">
        <v>1771.114</v>
      </c>
      <c r="J2074" s="31">
        <v>2302.5100000000002</v>
      </c>
      <c r="K2074" s="31">
        <v>1326.1479999999999</v>
      </c>
      <c r="L2074" s="31">
        <v>104.31</v>
      </c>
      <c r="M2074" s="31" t="s">
        <v>108</v>
      </c>
      <c r="N2074" s="31" t="s">
        <v>108</v>
      </c>
      <c r="O2074" s="31" t="s">
        <v>108</v>
      </c>
      <c r="P2074" s="31" t="s">
        <v>108</v>
      </c>
      <c r="Q2074" s="31" t="s">
        <v>108</v>
      </c>
      <c r="R2074" s="31">
        <v>99.24</v>
      </c>
      <c r="S2074" s="31" t="s">
        <v>108</v>
      </c>
    </row>
    <row r="2075" spans="1:19" x14ac:dyDescent="0.35">
      <c r="A2075" s="2">
        <v>35773</v>
      </c>
      <c r="B2075" s="31" t="s">
        <v>108</v>
      </c>
      <c r="C2075" s="31">
        <v>361.17399999999998</v>
      </c>
      <c r="D2075" s="31" t="s">
        <v>108</v>
      </c>
      <c r="E2075" s="31">
        <v>160.40219999999999</v>
      </c>
      <c r="F2075" s="31">
        <v>37.1967</v>
      </c>
      <c r="G2075" s="31">
        <v>220.31549999999999</v>
      </c>
      <c r="H2075" s="31">
        <v>14.79494</v>
      </c>
      <c r="I2075" s="31">
        <v>1759.7860000000001</v>
      </c>
      <c r="J2075" s="31">
        <v>2304.4580000000001</v>
      </c>
      <c r="K2075" s="31">
        <v>1325.3820000000001</v>
      </c>
      <c r="L2075" s="31">
        <v>103.71</v>
      </c>
      <c r="M2075" s="31" t="s">
        <v>108</v>
      </c>
      <c r="N2075" s="31" t="s">
        <v>108</v>
      </c>
      <c r="O2075" s="31" t="s">
        <v>108</v>
      </c>
      <c r="P2075" s="31" t="s">
        <v>108</v>
      </c>
      <c r="Q2075" s="31" t="s">
        <v>108</v>
      </c>
      <c r="R2075" s="31">
        <v>99.16</v>
      </c>
      <c r="S2075" s="31" t="s">
        <v>108</v>
      </c>
    </row>
    <row r="2076" spans="1:19" x14ac:dyDescent="0.35">
      <c r="A2076" s="2">
        <v>35774</v>
      </c>
      <c r="B2076" s="31" t="s">
        <v>108</v>
      </c>
      <c r="C2076" s="31">
        <v>351.45800000000003</v>
      </c>
      <c r="D2076" s="31" t="s">
        <v>108</v>
      </c>
      <c r="E2076" s="31">
        <v>160.9128</v>
      </c>
      <c r="F2076" s="31">
        <v>37.6798</v>
      </c>
      <c r="G2076" s="31">
        <v>222.18129999999999</v>
      </c>
      <c r="H2076" s="31">
        <v>15.27957</v>
      </c>
      <c r="I2076" s="31">
        <v>1764.153</v>
      </c>
      <c r="J2076" s="31">
        <v>2311.6039999999998</v>
      </c>
      <c r="K2076" s="31">
        <v>1325.7650000000001</v>
      </c>
      <c r="L2076" s="31">
        <v>102.78</v>
      </c>
      <c r="M2076" s="31" t="s">
        <v>108</v>
      </c>
      <c r="N2076" s="31" t="s">
        <v>108</v>
      </c>
      <c r="O2076" s="31" t="s">
        <v>108</v>
      </c>
      <c r="P2076" s="31" t="s">
        <v>108</v>
      </c>
      <c r="Q2076" s="31" t="s">
        <v>108</v>
      </c>
      <c r="R2076" s="31">
        <v>98.98</v>
      </c>
      <c r="S2076" s="31" t="s">
        <v>108</v>
      </c>
    </row>
    <row r="2077" spans="1:19" x14ac:dyDescent="0.35">
      <c r="A2077" s="2">
        <v>35775</v>
      </c>
      <c r="B2077" s="31" t="s">
        <v>108</v>
      </c>
      <c r="C2077" s="31">
        <v>350.16300000000001</v>
      </c>
      <c r="D2077" s="31" t="s">
        <v>108</v>
      </c>
      <c r="E2077" s="31">
        <v>160.0701</v>
      </c>
      <c r="F2077" s="31">
        <v>37.340299999999999</v>
      </c>
      <c r="G2077" s="31">
        <v>218.6233</v>
      </c>
      <c r="H2077" s="31">
        <v>15.90136</v>
      </c>
      <c r="I2077" s="31">
        <v>1767.9749999999999</v>
      </c>
      <c r="J2077" s="31">
        <v>2321.9960000000001</v>
      </c>
      <c r="K2077" s="31">
        <v>1332.41</v>
      </c>
      <c r="L2077" s="31">
        <v>101.11</v>
      </c>
      <c r="M2077" s="31" t="s">
        <v>108</v>
      </c>
      <c r="N2077" s="31" t="s">
        <v>108</v>
      </c>
      <c r="O2077" s="31" t="s">
        <v>108</v>
      </c>
      <c r="P2077" s="31" t="s">
        <v>108</v>
      </c>
      <c r="Q2077" s="31" t="s">
        <v>108</v>
      </c>
      <c r="R2077" s="31">
        <v>98.18</v>
      </c>
      <c r="S2077" s="31" t="s">
        <v>108</v>
      </c>
    </row>
    <row r="2078" spans="1:19" x14ac:dyDescent="0.35">
      <c r="A2078" s="2">
        <v>35776</v>
      </c>
      <c r="B2078" s="31" t="s">
        <v>108</v>
      </c>
      <c r="C2078" s="31">
        <v>352.72</v>
      </c>
      <c r="D2078" s="31" t="s">
        <v>108</v>
      </c>
      <c r="E2078" s="31">
        <v>160.29169999999999</v>
      </c>
      <c r="F2078" s="31">
        <v>37.183700000000002</v>
      </c>
      <c r="G2078" s="31">
        <v>214.74010000000001</v>
      </c>
      <c r="H2078" s="31">
        <v>16.056809999999999</v>
      </c>
      <c r="I2078" s="31">
        <v>1763.335</v>
      </c>
      <c r="J2078" s="31">
        <v>2332.3890000000001</v>
      </c>
      <c r="K2078" s="31">
        <v>1336.8820000000001</v>
      </c>
      <c r="L2078" s="31">
        <v>101.23</v>
      </c>
      <c r="M2078" s="31" t="s">
        <v>108</v>
      </c>
      <c r="N2078" s="31" t="s">
        <v>108</v>
      </c>
      <c r="O2078" s="31" t="s">
        <v>108</v>
      </c>
      <c r="P2078" s="31" t="s">
        <v>108</v>
      </c>
      <c r="Q2078" s="31" t="s">
        <v>108</v>
      </c>
      <c r="R2078" s="31">
        <v>98.72</v>
      </c>
      <c r="S2078" s="31" t="s">
        <v>108</v>
      </c>
    </row>
    <row r="2079" spans="1:19" x14ac:dyDescent="0.35">
      <c r="A2079" s="2">
        <v>35779</v>
      </c>
      <c r="B2079" s="31" t="s">
        <v>108</v>
      </c>
      <c r="C2079" s="31">
        <v>353.67899999999997</v>
      </c>
      <c r="D2079" s="31" t="s">
        <v>108</v>
      </c>
      <c r="E2079" s="31">
        <v>155.61699999999999</v>
      </c>
      <c r="F2079" s="31">
        <v>37.392600000000002</v>
      </c>
      <c r="G2079" s="31">
        <v>214.0411</v>
      </c>
      <c r="H2079" s="31">
        <v>16.11167</v>
      </c>
      <c r="I2079" s="31">
        <v>1766.2</v>
      </c>
      <c r="J2079" s="31">
        <v>2327.1930000000002</v>
      </c>
      <c r="K2079" s="31">
        <v>1335.4770000000001</v>
      </c>
      <c r="L2079" s="31">
        <v>102.04</v>
      </c>
      <c r="M2079" s="31" t="s">
        <v>108</v>
      </c>
      <c r="N2079" s="31" t="s">
        <v>108</v>
      </c>
      <c r="O2079" s="31" t="s">
        <v>108</v>
      </c>
      <c r="P2079" s="31" t="s">
        <v>108</v>
      </c>
      <c r="Q2079" s="31" t="s">
        <v>108</v>
      </c>
      <c r="R2079" s="31">
        <v>98.76</v>
      </c>
      <c r="S2079" s="31" t="s">
        <v>108</v>
      </c>
    </row>
    <row r="2080" spans="1:19" x14ac:dyDescent="0.35">
      <c r="A2080" s="2">
        <v>35780</v>
      </c>
      <c r="B2080" s="31" t="s">
        <v>108</v>
      </c>
      <c r="C2080" s="31">
        <v>356.36399999999998</v>
      </c>
      <c r="D2080" s="31" t="s">
        <v>108</v>
      </c>
      <c r="E2080" s="31">
        <v>154.9967</v>
      </c>
      <c r="F2080" s="31">
        <v>37.262</v>
      </c>
      <c r="G2080" s="31">
        <v>213.2645</v>
      </c>
      <c r="H2080" s="31">
        <v>15.608750000000001</v>
      </c>
      <c r="I2080" s="31">
        <v>1764.153</v>
      </c>
      <c r="J2080" s="31">
        <v>2327.8420000000001</v>
      </c>
      <c r="K2080" s="31">
        <v>1335.3489999999999</v>
      </c>
      <c r="L2080" s="31">
        <v>102.69</v>
      </c>
      <c r="M2080" s="31" t="s">
        <v>108</v>
      </c>
      <c r="N2080" s="31" t="s">
        <v>108</v>
      </c>
      <c r="O2080" s="31" t="s">
        <v>108</v>
      </c>
      <c r="P2080" s="31" t="s">
        <v>108</v>
      </c>
      <c r="Q2080" s="31" t="s">
        <v>108</v>
      </c>
      <c r="R2080" s="31">
        <v>99.06</v>
      </c>
      <c r="S2080" s="31" t="s">
        <v>108</v>
      </c>
    </row>
    <row r="2081" spans="1:19" x14ac:dyDescent="0.35">
      <c r="A2081" s="2">
        <v>35781</v>
      </c>
      <c r="B2081" s="31" t="s">
        <v>108</v>
      </c>
      <c r="C2081" s="31">
        <v>356.36399999999998</v>
      </c>
      <c r="D2081" s="31" t="s">
        <v>108</v>
      </c>
      <c r="E2081" s="31">
        <v>156.68049999999999</v>
      </c>
      <c r="F2081" s="31">
        <v>38.0062</v>
      </c>
      <c r="G2081" s="31">
        <v>214.5848</v>
      </c>
      <c r="H2081" s="31">
        <v>15.480729999999999</v>
      </c>
      <c r="I2081" s="31">
        <v>1755.9649999999999</v>
      </c>
      <c r="J2081" s="31">
        <v>2324.5949999999998</v>
      </c>
      <c r="K2081" s="31">
        <v>1332.6659999999999</v>
      </c>
      <c r="L2081" s="31">
        <v>102.17</v>
      </c>
      <c r="M2081" s="31" t="s">
        <v>108</v>
      </c>
      <c r="N2081" s="31" t="s">
        <v>108</v>
      </c>
      <c r="O2081" s="31" t="s">
        <v>108</v>
      </c>
      <c r="P2081" s="31" t="s">
        <v>108</v>
      </c>
      <c r="Q2081" s="31" t="s">
        <v>108</v>
      </c>
      <c r="R2081" s="31">
        <v>98.28</v>
      </c>
      <c r="S2081" s="31" t="s">
        <v>108</v>
      </c>
    </row>
    <row r="2082" spans="1:19" x14ac:dyDescent="0.35">
      <c r="A2082" s="2">
        <v>35782</v>
      </c>
      <c r="B2082" s="31" t="s">
        <v>108</v>
      </c>
      <c r="C2082" s="31">
        <v>366.84899999999999</v>
      </c>
      <c r="D2082" s="31" t="s">
        <v>108</v>
      </c>
      <c r="E2082" s="31">
        <v>157.63319999999999</v>
      </c>
      <c r="F2082" s="31">
        <v>37.758099999999999</v>
      </c>
      <c r="G2082" s="31">
        <v>211.3229</v>
      </c>
      <c r="H2082" s="31">
        <v>15.49902</v>
      </c>
      <c r="I2082" s="31">
        <v>1763.0619999999999</v>
      </c>
      <c r="J2082" s="31">
        <v>2329.7910000000002</v>
      </c>
      <c r="K2082" s="31">
        <v>1338.0329999999999</v>
      </c>
      <c r="L2082" s="31">
        <v>101.07</v>
      </c>
      <c r="M2082" s="31" t="s">
        <v>108</v>
      </c>
      <c r="N2082" s="31" t="s">
        <v>108</v>
      </c>
      <c r="O2082" s="31" t="s">
        <v>108</v>
      </c>
      <c r="P2082" s="31" t="s">
        <v>108</v>
      </c>
      <c r="Q2082" s="31" t="s">
        <v>108</v>
      </c>
      <c r="R2082" s="31">
        <v>98.47</v>
      </c>
      <c r="S2082" s="31" t="s">
        <v>108</v>
      </c>
    </row>
    <row r="2083" spans="1:19" x14ac:dyDescent="0.35">
      <c r="A2083" s="2">
        <v>35783</v>
      </c>
      <c r="B2083" s="31" t="s">
        <v>108</v>
      </c>
      <c r="C2083" s="31">
        <v>363.14100000000002</v>
      </c>
      <c r="D2083" s="31" t="s">
        <v>108</v>
      </c>
      <c r="E2083" s="31">
        <v>156.90209999999999</v>
      </c>
      <c r="F2083" s="31">
        <v>38.0062</v>
      </c>
      <c r="G2083" s="31">
        <v>212.4879</v>
      </c>
      <c r="H2083" s="31">
        <v>15.407579999999999</v>
      </c>
      <c r="I2083" s="31">
        <v>1763.335</v>
      </c>
      <c r="J2083" s="31">
        <v>2336.9360000000001</v>
      </c>
      <c r="K2083" s="31">
        <v>1340.077</v>
      </c>
      <c r="L2083" s="31">
        <v>100.29</v>
      </c>
      <c r="M2083" s="31" t="s">
        <v>108</v>
      </c>
      <c r="N2083" s="31" t="s">
        <v>108</v>
      </c>
      <c r="O2083" s="31" t="s">
        <v>108</v>
      </c>
      <c r="P2083" s="31" t="s">
        <v>108</v>
      </c>
      <c r="Q2083" s="31" t="s">
        <v>108</v>
      </c>
      <c r="R2083" s="31">
        <v>98.54</v>
      </c>
      <c r="S2083" s="31" t="s">
        <v>108</v>
      </c>
    </row>
    <row r="2084" spans="1:19" x14ac:dyDescent="0.35">
      <c r="A2084" s="2">
        <v>35786</v>
      </c>
      <c r="B2084" s="31" t="s">
        <v>108</v>
      </c>
      <c r="C2084" s="31">
        <v>358.28199999999998</v>
      </c>
      <c r="D2084" s="31" t="s">
        <v>108</v>
      </c>
      <c r="E2084" s="31">
        <v>157.25659999999999</v>
      </c>
      <c r="F2084" s="31">
        <v>38.2151</v>
      </c>
      <c r="G2084" s="31">
        <v>211.71129999999999</v>
      </c>
      <c r="H2084" s="31">
        <v>14.813219999999999</v>
      </c>
      <c r="I2084" s="31">
        <v>1764.153</v>
      </c>
      <c r="J2084" s="31">
        <v>2336.2869999999998</v>
      </c>
      <c r="K2084" s="31">
        <v>1340.2049999999999</v>
      </c>
      <c r="L2084" s="31">
        <v>100.85</v>
      </c>
      <c r="M2084" s="31" t="s">
        <v>108</v>
      </c>
      <c r="N2084" s="31" t="s">
        <v>108</v>
      </c>
      <c r="O2084" s="31" t="s">
        <v>108</v>
      </c>
      <c r="P2084" s="31" t="s">
        <v>108</v>
      </c>
      <c r="Q2084" s="31" t="s">
        <v>108</v>
      </c>
      <c r="R2084" s="31">
        <v>98.83</v>
      </c>
      <c r="S2084" s="31" t="s">
        <v>108</v>
      </c>
    </row>
    <row r="2085" spans="1:19" x14ac:dyDescent="0.35">
      <c r="A2085" s="2">
        <v>35787</v>
      </c>
      <c r="B2085" s="31" t="s">
        <v>108</v>
      </c>
      <c r="C2085" s="31">
        <v>356.23700000000002</v>
      </c>
      <c r="D2085" s="31" t="s">
        <v>108</v>
      </c>
      <c r="E2085" s="31">
        <v>155.61709999999999</v>
      </c>
      <c r="F2085" s="31">
        <v>38.5807</v>
      </c>
      <c r="G2085" s="31">
        <v>211.6336</v>
      </c>
      <c r="H2085" s="31">
        <v>15.087540000000001</v>
      </c>
      <c r="I2085" s="31">
        <v>1764.153</v>
      </c>
      <c r="J2085" s="31">
        <v>2335.6370000000002</v>
      </c>
      <c r="K2085" s="31">
        <v>1341.7380000000001</v>
      </c>
      <c r="L2085" s="31">
        <v>98.98</v>
      </c>
      <c r="M2085" s="31" t="s">
        <v>108</v>
      </c>
      <c r="N2085" s="31" t="s">
        <v>108</v>
      </c>
      <c r="O2085" s="31" t="s">
        <v>108</v>
      </c>
      <c r="P2085" s="31" t="s">
        <v>108</v>
      </c>
      <c r="Q2085" s="31" t="s">
        <v>108</v>
      </c>
      <c r="R2085" s="31">
        <v>98.57</v>
      </c>
      <c r="S2085" s="31" t="s">
        <v>108</v>
      </c>
    </row>
    <row r="2086" spans="1:19" x14ac:dyDescent="0.35">
      <c r="A2086" s="2">
        <v>35788</v>
      </c>
      <c r="B2086" s="31" t="s">
        <v>108</v>
      </c>
      <c r="C2086" s="31">
        <v>358.15499999999997</v>
      </c>
      <c r="D2086" s="31" t="s">
        <v>108</v>
      </c>
      <c r="E2086" s="31">
        <v>154.64230000000001</v>
      </c>
      <c r="F2086" s="31">
        <v>38.893999999999998</v>
      </c>
      <c r="G2086" s="31">
        <v>213.73050000000001</v>
      </c>
      <c r="H2086" s="31">
        <v>15.087540000000001</v>
      </c>
      <c r="I2086" s="31">
        <v>1765.3820000000001</v>
      </c>
      <c r="J2086" s="31">
        <v>2333.6880000000001</v>
      </c>
      <c r="K2086" s="31">
        <v>1341.7380000000001</v>
      </c>
      <c r="L2086" s="31">
        <v>98.69</v>
      </c>
      <c r="M2086" s="31" t="s">
        <v>108</v>
      </c>
      <c r="N2086" s="31" t="s">
        <v>108</v>
      </c>
      <c r="O2086" s="31" t="s">
        <v>108</v>
      </c>
      <c r="P2086" s="31" t="s">
        <v>108</v>
      </c>
      <c r="Q2086" s="31" t="s">
        <v>108</v>
      </c>
      <c r="R2086" s="31">
        <v>98.51</v>
      </c>
      <c r="S2086" s="31" t="s">
        <v>108</v>
      </c>
    </row>
    <row r="2087" spans="1:19" x14ac:dyDescent="0.35">
      <c r="A2087" s="2">
        <v>35789</v>
      </c>
      <c r="B2087" s="31" t="s">
        <v>108</v>
      </c>
      <c r="C2087" s="31">
        <v>358.15499999999997</v>
      </c>
      <c r="D2087" s="31" t="s">
        <v>108</v>
      </c>
      <c r="E2087" s="31">
        <v>154.64230000000001</v>
      </c>
      <c r="F2087" s="31">
        <v>38.893999999999998</v>
      </c>
      <c r="G2087" s="31">
        <v>213.73050000000001</v>
      </c>
      <c r="H2087" s="31">
        <v>15.087540000000001</v>
      </c>
      <c r="I2087" s="31">
        <v>1764.0170000000001</v>
      </c>
      <c r="J2087" s="31">
        <v>2333.6880000000001</v>
      </c>
      <c r="K2087" s="31">
        <v>1341.7380000000001</v>
      </c>
      <c r="L2087" s="31">
        <v>98.69</v>
      </c>
      <c r="M2087" s="31" t="s">
        <v>108</v>
      </c>
      <c r="N2087" s="31" t="s">
        <v>108</v>
      </c>
      <c r="O2087" s="31" t="s">
        <v>108</v>
      </c>
      <c r="P2087" s="31" t="s">
        <v>108</v>
      </c>
      <c r="Q2087" s="31" t="s">
        <v>108</v>
      </c>
      <c r="R2087" s="31">
        <v>98.51</v>
      </c>
      <c r="S2087" s="31" t="s">
        <v>108</v>
      </c>
    </row>
    <row r="2088" spans="1:19" x14ac:dyDescent="0.35">
      <c r="A2088" s="2">
        <v>35790</v>
      </c>
      <c r="B2088" s="31" t="s">
        <v>108</v>
      </c>
      <c r="C2088" s="31">
        <v>357.25900000000001</v>
      </c>
      <c r="D2088" s="31" t="s">
        <v>108</v>
      </c>
      <c r="E2088" s="31">
        <v>154.64230000000001</v>
      </c>
      <c r="F2088" s="31">
        <v>38.6721</v>
      </c>
      <c r="G2088" s="31">
        <v>214.3518</v>
      </c>
      <c r="H2088" s="31">
        <v>15.087540000000001</v>
      </c>
      <c r="I2088" s="31">
        <v>1765.2449999999999</v>
      </c>
      <c r="J2088" s="31">
        <v>2333.6880000000001</v>
      </c>
      <c r="K2088" s="31">
        <v>1341.7380000000001</v>
      </c>
      <c r="L2088" s="31">
        <v>99.08</v>
      </c>
      <c r="M2088" s="31" t="s">
        <v>108</v>
      </c>
      <c r="N2088" s="31" t="s">
        <v>108</v>
      </c>
      <c r="O2088" s="31" t="s">
        <v>108</v>
      </c>
      <c r="P2088" s="31" t="s">
        <v>108</v>
      </c>
      <c r="Q2088" s="31" t="s">
        <v>108</v>
      </c>
      <c r="R2088" s="31">
        <v>98.51</v>
      </c>
      <c r="S2088" s="31" t="s">
        <v>108</v>
      </c>
    </row>
    <row r="2089" spans="1:19" x14ac:dyDescent="0.35">
      <c r="A2089" s="2">
        <v>35793</v>
      </c>
      <c r="B2089" s="31" t="s">
        <v>108</v>
      </c>
      <c r="C2089" s="31">
        <v>346.90199999999999</v>
      </c>
      <c r="D2089" s="31" t="s">
        <v>108</v>
      </c>
      <c r="E2089" s="31">
        <v>151.9615</v>
      </c>
      <c r="F2089" s="31">
        <v>38.189</v>
      </c>
      <c r="G2089" s="31">
        <v>212.1772</v>
      </c>
      <c r="H2089" s="31">
        <v>14.85894</v>
      </c>
      <c r="I2089" s="31">
        <v>1765.518</v>
      </c>
      <c r="J2089" s="31">
        <v>2331.09</v>
      </c>
      <c r="K2089" s="31">
        <v>1339.566</v>
      </c>
      <c r="L2089" s="31">
        <v>101.16</v>
      </c>
      <c r="M2089" s="31" t="s">
        <v>108</v>
      </c>
      <c r="N2089" s="31" t="s">
        <v>108</v>
      </c>
      <c r="O2089" s="31" t="s">
        <v>108</v>
      </c>
      <c r="P2089" s="31" t="s">
        <v>108</v>
      </c>
      <c r="Q2089" s="31" t="s">
        <v>108</v>
      </c>
      <c r="R2089" s="31">
        <v>99.1</v>
      </c>
      <c r="S2089" s="31" t="s">
        <v>108</v>
      </c>
    </row>
    <row r="2090" spans="1:19" x14ac:dyDescent="0.35">
      <c r="A2090" s="2">
        <v>35794</v>
      </c>
      <c r="B2090" s="31" t="s">
        <v>108</v>
      </c>
      <c r="C2090" s="31">
        <v>344.98399999999998</v>
      </c>
      <c r="D2090" s="31" t="s">
        <v>108</v>
      </c>
      <c r="E2090" s="31">
        <v>152.93629999999999</v>
      </c>
      <c r="F2090" s="31">
        <v>38.0715</v>
      </c>
      <c r="G2090" s="31">
        <v>213.03149999999999</v>
      </c>
      <c r="H2090" s="31">
        <v>15.005240000000001</v>
      </c>
      <c r="I2090" s="31">
        <v>1764.153</v>
      </c>
      <c r="J2090" s="31">
        <v>2324.5949999999998</v>
      </c>
      <c r="K2090" s="31">
        <v>1332.7929999999999</v>
      </c>
      <c r="L2090" s="31">
        <v>102.58</v>
      </c>
      <c r="M2090" s="31" t="s">
        <v>108</v>
      </c>
      <c r="N2090" s="31" t="s">
        <v>108</v>
      </c>
      <c r="O2090" s="31" t="s">
        <v>108</v>
      </c>
      <c r="P2090" s="31" t="s">
        <v>108</v>
      </c>
      <c r="Q2090" s="31" t="s">
        <v>108</v>
      </c>
      <c r="R2090" s="31">
        <v>99.28</v>
      </c>
      <c r="S2090" s="31" t="s">
        <v>108</v>
      </c>
    </row>
    <row r="2091" spans="1:19" x14ac:dyDescent="0.35">
      <c r="A2091" s="2">
        <v>35795</v>
      </c>
      <c r="B2091" s="31" t="s">
        <v>108</v>
      </c>
      <c r="C2091" s="31">
        <v>342.68299999999999</v>
      </c>
      <c r="D2091" s="31" t="s">
        <v>108</v>
      </c>
      <c r="E2091" s="31">
        <v>153.84469999999999</v>
      </c>
      <c r="F2091" s="31">
        <v>37.849499999999999</v>
      </c>
      <c r="G2091" s="31">
        <v>210.08029999999999</v>
      </c>
      <c r="H2091" s="31">
        <v>14.90466</v>
      </c>
      <c r="I2091" s="31">
        <v>1764.153</v>
      </c>
      <c r="J2091" s="31">
        <v>2331.09</v>
      </c>
      <c r="K2091" s="31">
        <v>1332.7929999999999</v>
      </c>
      <c r="L2091" s="31">
        <v>102.56</v>
      </c>
      <c r="M2091" s="31" t="s">
        <v>108</v>
      </c>
      <c r="N2091" s="31" t="s">
        <v>108</v>
      </c>
      <c r="O2091" s="31" t="s">
        <v>108</v>
      </c>
      <c r="P2091" s="31" t="s">
        <v>108</v>
      </c>
      <c r="Q2091" s="31" t="s">
        <v>108</v>
      </c>
      <c r="R2091" s="31">
        <v>99.65</v>
      </c>
      <c r="S2091" s="31" t="s">
        <v>108</v>
      </c>
    </row>
    <row r="2092" spans="1:19" x14ac:dyDescent="0.35">
      <c r="A2092" s="2">
        <v>35796</v>
      </c>
      <c r="B2092" s="31" t="s">
        <v>108</v>
      </c>
      <c r="C2092" s="31">
        <v>342.68299999999999</v>
      </c>
      <c r="D2092" s="31" t="s">
        <v>108</v>
      </c>
      <c r="E2092" s="31">
        <v>153.84469999999999</v>
      </c>
      <c r="F2092" s="31">
        <v>37.849499999999999</v>
      </c>
      <c r="G2092" s="31">
        <v>210.08029999999999</v>
      </c>
      <c r="H2092" s="31">
        <v>14.90466</v>
      </c>
      <c r="I2092" s="31">
        <v>1764.153</v>
      </c>
      <c r="J2092" s="31">
        <v>2331.09</v>
      </c>
      <c r="K2092" s="31">
        <v>1332.7929999999999</v>
      </c>
      <c r="L2092" s="31">
        <v>102.56</v>
      </c>
      <c r="M2092" s="31" t="s">
        <v>108</v>
      </c>
      <c r="N2092" s="31" t="s">
        <v>108</v>
      </c>
      <c r="O2092" s="31" t="s">
        <v>108</v>
      </c>
      <c r="P2092" s="31" t="s">
        <v>108</v>
      </c>
      <c r="Q2092" s="31" t="s">
        <v>108</v>
      </c>
      <c r="R2092" s="31">
        <v>99.65</v>
      </c>
      <c r="S2092" s="31" t="s">
        <v>108</v>
      </c>
    </row>
    <row r="2093" spans="1:19" x14ac:dyDescent="0.35">
      <c r="A2093" s="2">
        <v>35797</v>
      </c>
      <c r="B2093" s="31" t="s">
        <v>108</v>
      </c>
      <c r="C2093" s="31">
        <v>340.50900000000001</v>
      </c>
      <c r="D2093" s="31" t="s">
        <v>108</v>
      </c>
      <c r="E2093" s="31">
        <v>153.84469999999999</v>
      </c>
      <c r="F2093" s="31">
        <v>37.784300000000002</v>
      </c>
      <c r="G2093" s="31">
        <v>207.3621</v>
      </c>
      <c r="H2093" s="31">
        <v>14.90466</v>
      </c>
      <c r="I2093" s="31">
        <v>1764.153</v>
      </c>
      <c r="J2093" s="31">
        <v>2343.4319999999998</v>
      </c>
      <c r="K2093" s="31">
        <v>1334.838</v>
      </c>
      <c r="L2093" s="31">
        <v>103.14</v>
      </c>
      <c r="M2093" s="31" t="s">
        <v>108</v>
      </c>
      <c r="N2093" s="31" t="s">
        <v>108</v>
      </c>
      <c r="O2093" s="31" t="s">
        <v>108</v>
      </c>
      <c r="P2093" s="31" t="s">
        <v>108</v>
      </c>
      <c r="Q2093" s="31" t="s">
        <v>108</v>
      </c>
      <c r="R2093" s="31">
        <v>100.1</v>
      </c>
      <c r="S2093" s="31" t="s">
        <v>108</v>
      </c>
    </row>
    <row r="2094" spans="1:19" x14ac:dyDescent="0.35">
      <c r="A2094" s="2">
        <v>35800</v>
      </c>
      <c r="B2094" s="31" t="s">
        <v>108</v>
      </c>
      <c r="C2094" s="31">
        <v>331.55799999999999</v>
      </c>
      <c r="D2094" s="31" t="s">
        <v>108</v>
      </c>
      <c r="E2094" s="31">
        <v>149.6352</v>
      </c>
      <c r="F2094" s="31">
        <v>36.909500000000001</v>
      </c>
      <c r="G2094" s="31">
        <v>209.38140000000001</v>
      </c>
      <c r="H2094" s="31">
        <v>14.593769999999999</v>
      </c>
      <c r="I2094" s="31">
        <v>1771.6590000000001</v>
      </c>
      <c r="J2094" s="31">
        <v>2363.5680000000002</v>
      </c>
      <c r="K2094" s="31">
        <v>1346.5940000000001</v>
      </c>
      <c r="L2094" s="31">
        <v>103.37</v>
      </c>
      <c r="M2094" s="31" t="s">
        <v>108</v>
      </c>
      <c r="N2094" s="31" t="s">
        <v>108</v>
      </c>
      <c r="O2094" s="31" t="s">
        <v>108</v>
      </c>
      <c r="P2094" s="31" t="s">
        <v>108</v>
      </c>
      <c r="Q2094" s="31" t="s">
        <v>108</v>
      </c>
      <c r="R2094" s="31">
        <v>101.06</v>
      </c>
      <c r="S2094" s="31" t="s">
        <v>108</v>
      </c>
    </row>
    <row r="2095" spans="1:19" x14ac:dyDescent="0.35">
      <c r="A2095" s="2">
        <v>35801</v>
      </c>
      <c r="B2095" s="31" t="s">
        <v>108</v>
      </c>
      <c r="C2095" s="31">
        <v>334.69099999999997</v>
      </c>
      <c r="D2095" s="31" t="s">
        <v>108</v>
      </c>
      <c r="E2095" s="31">
        <v>148.79329999999999</v>
      </c>
      <c r="F2095" s="31">
        <v>36.857300000000002</v>
      </c>
      <c r="G2095" s="31">
        <v>208.06110000000001</v>
      </c>
      <c r="H2095" s="31">
        <v>14.511469999999999</v>
      </c>
      <c r="I2095" s="31">
        <v>1775.3440000000001</v>
      </c>
      <c r="J2095" s="31">
        <v>2365.5169999999998</v>
      </c>
      <c r="K2095" s="31">
        <v>1345.316</v>
      </c>
      <c r="L2095" s="31">
        <v>101.71</v>
      </c>
      <c r="M2095" s="31" t="s">
        <v>108</v>
      </c>
      <c r="N2095" s="31" t="s">
        <v>108</v>
      </c>
      <c r="O2095" s="31" t="s">
        <v>108</v>
      </c>
      <c r="P2095" s="31" t="s">
        <v>108</v>
      </c>
      <c r="Q2095" s="31" t="s">
        <v>108</v>
      </c>
      <c r="R2095" s="31">
        <v>101.4</v>
      </c>
      <c r="S2095" s="31" t="s">
        <v>108</v>
      </c>
    </row>
    <row r="2096" spans="1:19" x14ac:dyDescent="0.35">
      <c r="A2096" s="2">
        <v>35802</v>
      </c>
      <c r="B2096" s="31" t="s">
        <v>108</v>
      </c>
      <c r="C2096" s="31">
        <v>332.07</v>
      </c>
      <c r="D2096" s="31" t="s">
        <v>108</v>
      </c>
      <c r="E2096" s="31">
        <v>148.12860000000001</v>
      </c>
      <c r="F2096" s="31">
        <v>37.1706</v>
      </c>
      <c r="G2096" s="31">
        <v>210.3133</v>
      </c>
      <c r="H2096" s="31">
        <v>14.75836</v>
      </c>
      <c r="I2096" s="31">
        <v>1773.57</v>
      </c>
      <c r="J2096" s="31">
        <v>2359.6709999999998</v>
      </c>
      <c r="K2096" s="31">
        <v>1347.105</v>
      </c>
      <c r="L2096" s="31">
        <v>102.02</v>
      </c>
      <c r="M2096" s="31" t="s">
        <v>108</v>
      </c>
      <c r="N2096" s="31" t="s">
        <v>108</v>
      </c>
      <c r="O2096" s="31" t="s">
        <v>108</v>
      </c>
      <c r="P2096" s="31" t="s">
        <v>108</v>
      </c>
      <c r="Q2096" s="31" t="s">
        <v>108</v>
      </c>
      <c r="R2096" s="31">
        <v>100.64</v>
      </c>
      <c r="S2096" s="31" t="s">
        <v>108</v>
      </c>
    </row>
    <row r="2097" spans="1:19" x14ac:dyDescent="0.35">
      <c r="A2097" s="2">
        <v>35803</v>
      </c>
      <c r="B2097" s="31" t="s">
        <v>108</v>
      </c>
      <c r="C2097" s="31">
        <v>336.41699999999997</v>
      </c>
      <c r="D2097" s="31" t="s">
        <v>108</v>
      </c>
      <c r="E2097" s="31">
        <v>148.66030000000001</v>
      </c>
      <c r="F2097" s="31">
        <v>36.792000000000002</v>
      </c>
      <c r="G2097" s="31">
        <v>205.9641</v>
      </c>
      <c r="H2097" s="31">
        <v>14.61206</v>
      </c>
      <c r="I2097" s="31">
        <v>1769.4760000000001</v>
      </c>
      <c r="J2097" s="31">
        <v>2368.7640000000001</v>
      </c>
      <c r="K2097" s="31">
        <v>1355.028</v>
      </c>
      <c r="L2097" s="31">
        <v>100.68</v>
      </c>
      <c r="M2097" s="31" t="s">
        <v>108</v>
      </c>
      <c r="N2097" s="31" t="s">
        <v>108</v>
      </c>
      <c r="O2097" s="31" t="s">
        <v>108</v>
      </c>
      <c r="P2097" s="31" t="s">
        <v>108</v>
      </c>
      <c r="Q2097" s="31" t="s">
        <v>108</v>
      </c>
      <c r="R2097" s="31">
        <v>101.02</v>
      </c>
      <c r="S2097" s="31" t="s">
        <v>108</v>
      </c>
    </row>
    <row r="2098" spans="1:19" x14ac:dyDescent="0.35">
      <c r="A2098" s="2">
        <v>35804</v>
      </c>
      <c r="B2098" s="31" t="s">
        <v>108</v>
      </c>
      <c r="C2098" s="31">
        <v>337.19499999999999</v>
      </c>
      <c r="D2098" s="31" t="s">
        <v>108</v>
      </c>
      <c r="E2098" s="31">
        <v>146.56219999999999</v>
      </c>
      <c r="F2098" s="31">
        <v>36.439900000000002</v>
      </c>
      <c r="G2098" s="31">
        <v>206.8184</v>
      </c>
      <c r="H2098" s="31">
        <v>14.301170000000001</v>
      </c>
      <c r="I2098" s="31">
        <v>1770.1579999999999</v>
      </c>
      <c r="J2098" s="31">
        <v>2381.1060000000002</v>
      </c>
      <c r="K2098" s="31">
        <v>1357.4559999999999</v>
      </c>
      <c r="L2098" s="31">
        <v>97.36</v>
      </c>
      <c r="M2098" s="31" t="s">
        <v>108</v>
      </c>
      <c r="N2098" s="31" t="s">
        <v>108</v>
      </c>
      <c r="O2098" s="31" t="s">
        <v>108</v>
      </c>
      <c r="P2098" s="31" t="s">
        <v>108</v>
      </c>
      <c r="Q2098" s="31" t="s">
        <v>108</v>
      </c>
      <c r="R2098" s="31">
        <v>100.93</v>
      </c>
      <c r="S2098" s="31" t="s">
        <v>108</v>
      </c>
    </row>
    <row r="2099" spans="1:19" x14ac:dyDescent="0.35">
      <c r="A2099" s="2">
        <v>35807</v>
      </c>
      <c r="B2099" s="31" t="s">
        <v>108</v>
      </c>
      <c r="C2099" s="31">
        <v>332.37900000000002</v>
      </c>
      <c r="D2099" s="31" t="s">
        <v>108</v>
      </c>
      <c r="E2099" s="31">
        <v>145.7884</v>
      </c>
      <c r="F2099" s="31">
        <v>36.4086</v>
      </c>
      <c r="G2099" s="31">
        <v>206.66309999999999</v>
      </c>
      <c r="H2099" s="31">
        <v>14.090859999999999</v>
      </c>
      <c r="I2099" s="31">
        <v>1773.434</v>
      </c>
      <c r="J2099" s="31">
        <v>2381.1060000000002</v>
      </c>
      <c r="K2099" s="31">
        <v>1359.7560000000001</v>
      </c>
      <c r="L2099" s="31">
        <v>99.04</v>
      </c>
      <c r="M2099" s="31" t="s">
        <v>108</v>
      </c>
      <c r="N2099" s="31" t="s">
        <v>108</v>
      </c>
      <c r="O2099" s="31" t="s">
        <v>108</v>
      </c>
      <c r="P2099" s="31" t="s">
        <v>108</v>
      </c>
      <c r="Q2099" s="31" t="s">
        <v>108</v>
      </c>
      <c r="R2099" s="31">
        <v>100.93</v>
      </c>
      <c r="S2099" s="31" t="s">
        <v>108</v>
      </c>
    </row>
    <row r="2100" spans="1:19" x14ac:dyDescent="0.35">
      <c r="A2100" s="2">
        <v>35808</v>
      </c>
      <c r="B2100" s="31" t="s">
        <v>108</v>
      </c>
      <c r="C2100" s="31">
        <v>329.03199999999998</v>
      </c>
      <c r="D2100" s="31" t="s">
        <v>108</v>
      </c>
      <c r="E2100" s="31">
        <v>150.11240000000001</v>
      </c>
      <c r="F2100" s="31">
        <v>37.0306</v>
      </c>
      <c r="G2100" s="31">
        <v>208.99299999999999</v>
      </c>
      <c r="H2100" s="31">
        <v>14.04514</v>
      </c>
      <c r="I2100" s="31">
        <v>1771.386</v>
      </c>
      <c r="J2100" s="31">
        <v>2377.2089999999998</v>
      </c>
      <c r="K2100" s="31">
        <v>1358.8620000000001</v>
      </c>
      <c r="L2100" s="31">
        <v>100.5</v>
      </c>
      <c r="M2100" s="31" t="s">
        <v>108</v>
      </c>
      <c r="N2100" s="31" t="s">
        <v>108</v>
      </c>
      <c r="O2100" s="31" t="s">
        <v>108</v>
      </c>
      <c r="P2100" s="31" t="s">
        <v>108</v>
      </c>
      <c r="Q2100" s="31" t="s">
        <v>108</v>
      </c>
      <c r="R2100" s="31">
        <v>100.71</v>
      </c>
      <c r="S2100" s="31" t="s">
        <v>108</v>
      </c>
    </row>
    <row r="2101" spans="1:19" x14ac:dyDescent="0.35">
      <c r="A2101" s="2">
        <v>35809</v>
      </c>
      <c r="B2101" s="31" t="s">
        <v>108</v>
      </c>
      <c r="C2101" s="31">
        <v>326.77199999999999</v>
      </c>
      <c r="D2101" s="31" t="s">
        <v>108</v>
      </c>
      <c r="E2101" s="31">
        <v>151.90379999999999</v>
      </c>
      <c r="F2101" s="31">
        <v>36.848599999999998</v>
      </c>
      <c r="G2101" s="31">
        <v>206.74080000000001</v>
      </c>
      <c r="H2101" s="31">
        <v>14.145720000000001</v>
      </c>
      <c r="I2101" s="31">
        <v>1770.704</v>
      </c>
      <c r="J2101" s="31">
        <v>2371.3629999999998</v>
      </c>
      <c r="K2101" s="31">
        <v>1360.14</v>
      </c>
      <c r="L2101" s="31">
        <v>100.9</v>
      </c>
      <c r="M2101" s="31" t="s">
        <v>108</v>
      </c>
      <c r="N2101" s="31" t="s">
        <v>108</v>
      </c>
      <c r="O2101" s="31" t="s">
        <v>108</v>
      </c>
      <c r="P2101" s="31" t="s">
        <v>108</v>
      </c>
      <c r="Q2101" s="31" t="s">
        <v>108</v>
      </c>
      <c r="R2101" s="31">
        <v>100.74</v>
      </c>
      <c r="S2101" s="31" t="s">
        <v>108</v>
      </c>
    </row>
    <row r="2102" spans="1:19" x14ac:dyDescent="0.35">
      <c r="A2102" s="2">
        <v>35810</v>
      </c>
      <c r="B2102" s="31" t="s">
        <v>108</v>
      </c>
      <c r="C2102" s="31">
        <v>322.27300000000002</v>
      </c>
      <c r="D2102" s="31" t="s">
        <v>108</v>
      </c>
      <c r="E2102" s="31">
        <v>151.68340000000001</v>
      </c>
      <c r="F2102" s="31">
        <v>37.368200000000002</v>
      </c>
      <c r="G2102" s="31">
        <v>207.20679999999999</v>
      </c>
      <c r="H2102" s="31">
        <v>14.063420000000001</v>
      </c>
      <c r="I2102" s="31">
        <v>1770.704</v>
      </c>
      <c r="J2102" s="31">
        <v>2370.0630000000001</v>
      </c>
      <c r="K2102" s="31">
        <v>1358.99</v>
      </c>
      <c r="L2102" s="31">
        <v>100.04</v>
      </c>
      <c r="M2102" s="31" t="s">
        <v>108</v>
      </c>
      <c r="N2102" s="31" t="s">
        <v>108</v>
      </c>
      <c r="O2102" s="31" t="s">
        <v>108</v>
      </c>
      <c r="P2102" s="31" t="s">
        <v>108</v>
      </c>
      <c r="Q2102" s="31" t="s">
        <v>108</v>
      </c>
      <c r="R2102" s="31">
        <v>100.98</v>
      </c>
      <c r="S2102" s="31" t="s">
        <v>108</v>
      </c>
    </row>
    <row r="2103" spans="1:19" x14ac:dyDescent="0.35">
      <c r="A2103" s="2">
        <v>35811</v>
      </c>
      <c r="B2103" s="31" t="s">
        <v>108</v>
      </c>
      <c r="C2103" s="31">
        <v>326.26499999999999</v>
      </c>
      <c r="D2103" s="31" t="s">
        <v>108</v>
      </c>
      <c r="E2103" s="31">
        <v>150.934</v>
      </c>
      <c r="F2103" s="31">
        <v>37.9786</v>
      </c>
      <c r="G2103" s="31">
        <v>206.2748</v>
      </c>
      <c r="H2103" s="31">
        <v>14.19144</v>
      </c>
      <c r="I2103" s="31">
        <v>1764.4259999999999</v>
      </c>
      <c r="J2103" s="31">
        <v>2361.6190000000001</v>
      </c>
      <c r="K2103" s="31">
        <v>1358.479</v>
      </c>
      <c r="L2103" s="31">
        <v>101.44</v>
      </c>
      <c r="M2103" s="31" t="s">
        <v>108</v>
      </c>
      <c r="N2103" s="31" t="s">
        <v>108</v>
      </c>
      <c r="O2103" s="31" t="s">
        <v>108</v>
      </c>
      <c r="P2103" s="31" t="s">
        <v>108</v>
      </c>
      <c r="Q2103" s="31" t="s">
        <v>108</v>
      </c>
      <c r="R2103" s="31">
        <v>100.99</v>
      </c>
      <c r="S2103" s="31" t="s">
        <v>108</v>
      </c>
    </row>
    <row r="2104" spans="1:19" x14ac:dyDescent="0.35">
      <c r="A2104" s="2">
        <v>35814</v>
      </c>
      <c r="B2104" s="31" t="s">
        <v>108</v>
      </c>
      <c r="C2104" s="31">
        <v>326.26499999999999</v>
      </c>
      <c r="D2104" s="31" t="s">
        <v>108</v>
      </c>
      <c r="E2104" s="31">
        <v>150.934</v>
      </c>
      <c r="F2104" s="31">
        <v>37.9786</v>
      </c>
      <c r="G2104" s="31">
        <v>206.2748</v>
      </c>
      <c r="H2104" s="31">
        <v>14.19144</v>
      </c>
      <c r="I2104" s="31">
        <v>1762.789</v>
      </c>
      <c r="J2104" s="31">
        <v>2361.6190000000001</v>
      </c>
      <c r="K2104" s="31">
        <v>1359.373</v>
      </c>
      <c r="L2104" s="31">
        <v>101.44</v>
      </c>
      <c r="M2104" s="31" t="s">
        <v>108</v>
      </c>
      <c r="N2104" s="31" t="s">
        <v>108</v>
      </c>
      <c r="O2104" s="31" t="s">
        <v>108</v>
      </c>
      <c r="P2104" s="31" t="s">
        <v>108</v>
      </c>
      <c r="Q2104" s="31" t="s">
        <v>108</v>
      </c>
      <c r="R2104" s="31">
        <v>101.04</v>
      </c>
      <c r="S2104" s="31" t="s">
        <v>108</v>
      </c>
    </row>
    <row r="2105" spans="1:19" x14ac:dyDescent="0.35">
      <c r="A2105" s="2">
        <v>35815</v>
      </c>
      <c r="B2105" s="31" t="s">
        <v>108</v>
      </c>
      <c r="C2105" s="31">
        <v>325.12400000000002</v>
      </c>
      <c r="D2105" s="31" t="s">
        <v>108</v>
      </c>
      <c r="E2105" s="31">
        <v>149.1267</v>
      </c>
      <c r="F2105" s="31">
        <v>38.017600000000002</v>
      </c>
      <c r="G2105" s="31">
        <v>209.5367</v>
      </c>
      <c r="H2105" s="31">
        <v>14.57549</v>
      </c>
      <c r="I2105" s="31">
        <v>1761.424</v>
      </c>
      <c r="J2105" s="31">
        <v>2358.3710000000001</v>
      </c>
      <c r="K2105" s="31">
        <v>1358.99</v>
      </c>
      <c r="L2105" s="31">
        <v>103.19</v>
      </c>
      <c r="M2105" s="31" t="s">
        <v>108</v>
      </c>
      <c r="N2105" s="31" t="s">
        <v>108</v>
      </c>
      <c r="O2105" s="31" t="s">
        <v>108</v>
      </c>
      <c r="P2105" s="31" t="s">
        <v>108</v>
      </c>
      <c r="Q2105" s="31" t="s">
        <v>108</v>
      </c>
      <c r="R2105" s="31">
        <v>101.2</v>
      </c>
      <c r="S2105" s="31" t="s">
        <v>108</v>
      </c>
    </row>
    <row r="2106" spans="1:19" x14ac:dyDescent="0.35">
      <c r="A2106" s="2">
        <v>35816</v>
      </c>
      <c r="B2106" s="31" t="s">
        <v>108</v>
      </c>
      <c r="C2106" s="31">
        <v>319.548</v>
      </c>
      <c r="D2106" s="31" t="s">
        <v>108</v>
      </c>
      <c r="E2106" s="31">
        <v>151.37479999999999</v>
      </c>
      <c r="F2106" s="31">
        <v>38.264400000000002</v>
      </c>
      <c r="G2106" s="31">
        <v>207.9058</v>
      </c>
      <c r="H2106" s="31">
        <v>14.474909999999999</v>
      </c>
      <c r="I2106" s="31">
        <v>1753.3720000000001</v>
      </c>
      <c r="J2106" s="31">
        <v>2361.6190000000001</v>
      </c>
      <c r="K2106" s="31">
        <v>1355.1559999999999</v>
      </c>
      <c r="L2106" s="31">
        <v>102.17</v>
      </c>
      <c r="M2106" s="31" t="s">
        <v>108</v>
      </c>
      <c r="N2106" s="31" t="s">
        <v>108</v>
      </c>
      <c r="O2106" s="31" t="s">
        <v>108</v>
      </c>
      <c r="P2106" s="31" t="s">
        <v>108</v>
      </c>
      <c r="Q2106" s="31" t="s">
        <v>108</v>
      </c>
      <c r="R2106" s="31">
        <v>100.24</v>
      </c>
      <c r="S2106" s="31" t="s">
        <v>108</v>
      </c>
    </row>
    <row r="2107" spans="1:19" x14ac:dyDescent="0.35">
      <c r="A2107" s="2">
        <v>35817</v>
      </c>
      <c r="B2107" s="31" t="s">
        <v>108</v>
      </c>
      <c r="C2107" s="31">
        <v>316.44299999999998</v>
      </c>
      <c r="D2107" s="31" t="s">
        <v>108</v>
      </c>
      <c r="E2107" s="31">
        <v>151.3528</v>
      </c>
      <c r="F2107" s="31">
        <v>38.0306</v>
      </c>
      <c r="G2107" s="31">
        <v>210.0027</v>
      </c>
      <c r="H2107" s="31">
        <v>14.54806</v>
      </c>
      <c r="I2107" s="31">
        <v>1757.6030000000001</v>
      </c>
      <c r="J2107" s="31">
        <v>2361.6190000000001</v>
      </c>
      <c r="K2107" s="31">
        <v>1355.2840000000001</v>
      </c>
      <c r="L2107" s="31">
        <v>101.22</v>
      </c>
      <c r="M2107" s="31" t="s">
        <v>108</v>
      </c>
      <c r="N2107" s="31" t="s">
        <v>108</v>
      </c>
      <c r="O2107" s="31" t="s">
        <v>108</v>
      </c>
      <c r="P2107" s="31" t="s">
        <v>108</v>
      </c>
      <c r="Q2107" s="31" t="s">
        <v>108</v>
      </c>
      <c r="R2107" s="31">
        <v>99.76</v>
      </c>
      <c r="S2107" s="31" t="s">
        <v>108</v>
      </c>
    </row>
    <row r="2108" spans="1:19" x14ac:dyDescent="0.35">
      <c r="A2108" s="2">
        <v>35818</v>
      </c>
      <c r="B2108" s="31" t="s">
        <v>108</v>
      </c>
      <c r="C2108" s="31">
        <v>315.87299999999999</v>
      </c>
      <c r="D2108" s="31" t="s">
        <v>108</v>
      </c>
      <c r="E2108" s="31">
        <v>153.31440000000001</v>
      </c>
      <c r="F2108" s="31">
        <v>39.225499999999997</v>
      </c>
      <c r="G2108" s="31">
        <v>208.21639999999999</v>
      </c>
      <c r="H2108" s="31">
        <v>14.54806</v>
      </c>
      <c r="I2108" s="31">
        <v>1747.64</v>
      </c>
      <c r="J2108" s="31">
        <v>2342.1329999999998</v>
      </c>
      <c r="K2108" s="31">
        <v>1352.6</v>
      </c>
      <c r="L2108" s="31">
        <v>101.02</v>
      </c>
      <c r="M2108" s="31" t="s">
        <v>108</v>
      </c>
      <c r="N2108" s="31" t="s">
        <v>108</v>
      </c>
      <c r="O2108" s="31" t="s">
        <v>108</v>
      </c>
      <c r="P2108" s="31" t="s">
        <v>108</v>
      </c>
      <c r="Q2108" s="31" t="s">
        <v>108</v>
      </c>
      <c r="R2108" s="31">
        <v>98.44</v>
      </c>
      <c r="S2108" s="31" t="s">
        <v>108</v>
      </c>
    </row>
    <row r="2109" spans="1:19" x14ac:dyDescent="0.35">
      <c r="A2109" s="2">
        <v>35821</v>
      </c>
      <c r="B2109" s="31" t="s">
        <v>108</v>
      </c>
      <c r="C2109" s="31">
        <v>330.00299999999999</v>
      </c>
      <c r="D2109" s="31" t="s">
        <v>108</v>
      </c>
      <c r="E2109" s="31">
        <v>154.04169999999999</v>
      </c>
      <c r="F2109" s="31">
        <v>38.796900000000001</v>
      </c>
      <c r="G2109" s="31">
        <v>209.61429999999999</v>
      </c>
      <c r="H2109" s="31">
        <v>14.612069999999999</v>
      </c>
      <c r="I2109" s="31">
        <v>1747.231</v>
      </c>
      <c r="J2109" s="31">
        <v>2351.2260000000001</v>
      </c>
      <c r="K2109" s="31">
        <v>1357.328</v>
      </c>
      <c r="L2109" s="31">
        <v>100.93</v>
      </c>
      <c r="M2109" s="31" t="s">
        <v>108</v>
      </c>
      <c r="N2109" s="31" t="s">
        <v>108</v>
      </c>
      <c r="O2109" s="31" t="s">
        <v>108</v>
      </c>
      <c r="P2109" s="31" t="s">
        <v>108</v>
      </c>
      <c r="Q2109" s="31" t="s">
        <v>108</v>
      </c>
      <c r="R2109" s="31">
        <v>99.16</v>
      </c>
      <c r="S2109" s="31" t="s">
        <v>108</v>
      </c>
    </row>
    <row r="2110" spans="1:19" x14ac:dyDescent="0.35">
      <c r="A2110" s="2">
        <v>35822</v>
      </c>
      <c r="B2110" s="31" t="s">
        <v>108</v>
      </c>
      <c r="C2110" s="31">
        <v>332.98099999999999</v>
      </c>
      <c r="D2110" s="31" t="s">
        <v>108</v>
      </c>
      <c r="E2110" s="31">
        <v>155.69470000000001</v>
      </c>
      <c r="F2110" s="31">
        <v>39.277500000000003</v>
      </c>
      <c r="G2110" s="31">
        <v>211.0899</v>
      </c>
      <c r="H2110" s="31">
        <v>15.041840000000001</v>
      </c>
      <c r="I2110" s="31">
        <v>1747.5039999999999</v>
      </c>
      <c r="J2110" s="31">
        <v>2342.7820000000002</v>
      </c>
      <c r="K2110" s="31">
        <v>1355.6669999999999</v>
      </c>
      <c r="L2110" s="31">
        <v>101.99</v>
      </c>
      <c r="M2110" s="31" t="s">
        <v>108</v>
      </c>
      <c r="N2110" s="31" t="s">
        <v>108</v>
      </c>
      <c r="O2110" s="31" t="s">
        <v>108</v>
      </c>
      <c r="P2110" s="31" t="s">
        <v>108</v>
      </c>
      <c r="Q2110" s="31" t="s">
        <v>108</v>
      </c>
      <c r="R2110" s="31">
        <v>98.98</v>
      </c>
      <c r="S2110" s="31" t="s">
        <v>108</v>
      </c>
    </row>
    <row r="2111" spans="1:19" x14ac:dyDescent="0.35">
      <c r="A2111" s="2">
        <v>35823</v>
      </c>
      <c r="B2111" s="31" t="s">
        <v>108</v>
      </c>
      <c r="C2111" s="31">
        <v>339.00099999999998</v>
      </c>
      <c r="D2111" s="31" t="s">
        <v>108</v>
      </c>
      <c r="E2111" s="31">
        <v>154.81309999999999</v>
      </c>
      <c r="F2111" s="31">
        <v>40.004800000000003</v>
      </c>
      <c r="G2111" s="31">
        <v>211.55590000000001</v>
      </c>
      <c r="H2111" s="31">
        <v>14.5755</v>
      </c>
      <c r="I2111" s="31">
        <v>1745.866</v>
      </c>
      <c r="J2111" s="31">
        <v>2342.7820000000002</v>
      </c>
      <c r="K2111" s="31">
        <v>1354.9010000000001</v>
      </c>
      <c r="L2111" s="31">
        <v>102.87</v>
      </c>
      <c r="M2111" s="31" t="s">
        <v>108</v>
      </c>
      <c r="N2111" s="31" t="s">
        <v>108</v>
      </c>
      <c r="O2111" s="31" t="s">
        <v>108</v>
      </c>
      <c r="P2111" s="31" t="s">
        <v>108</v>
      </c>
      <c r="Q2111" s="31" t="s">
        <v>108</v>
      </c>
      <c r="R2111" s="31">
        <v>99.82</v>
      </c>
      <c r="S2111" s="31" t="s">
        <v>108</v>
      </c>
    </row>
    <row r="2112" spans="1:19" x14ac:dyDescent="0.35">
      <c r="A2112" s="2">
        <v>35824</v>
      </c>
      <c r="B2112" s="31" t="s">
        <v>108</v>
      </c>
      <c r="C2112" s="31">
        <v>351.67399999999998</v>
      </c>
      <c r="D2112" s="31" t="s">
        <v>108</v>
      </c>
      <c r="E2112" s="31">
        <v>155.9813</v>
      </c>
      <c r="F2112" s="31">
        <v>39.602200000000003</v>
      </c>
      <c r="G2112" s="31">
        <v>211.01230000000001</v>
      </c>
      <c r="H2112" s="31">
        <v>14.538919999999999</v>
      </c>
      <c r="I2112" s="31">
        <v>1745.047</v>
      </c>
      <c r="J2112" s="31">
        <v>2358.3710000000001</v>
      </c>
      <c r="K2112" s="31">
        <v>1361.162</v>
      </c>
      <c r="L2112" s="31">
        <v>103.39</v>
      </c>
      <c r="M2112" s="31" t="s">
        <v>108</v>
      </c>
      <c r="N2112" s="31" t="s">
        <v>108</v>
      </c>
      <c r="O2112" s="31" t="s">
        <v>108</v>
      </c>
      <c r="P2112" s="31" t="s">
        <v>108</v>
      </c>
      <c r="Q2112" s="31" t="s">
        <v>108</v>
      </c>
      <c r="R2112" s="31">
        <v>100.58</v>
      </c>
      <c r="S2112" s="31" t="s">
        <v>108</v>
      </c>
    </row>
    <row r="2113" spans="1:19" x14ac:dyDescent="0.35">
      <c r="A2113" s="2">
        <v>35825</v>
      </c>
      <c r="B2113" s="31" t="s">
        <v>108</v>
      </c>
      <c r="C2113" s="31">
        <v>337.73399999999998</v>
      </c>
      <c r="D2113" s="31" t="s">
        <v>108</v>
      </c>
      <c r="E2113" s="31">
        <v>154.50460000000001</v>
      </c>
      <c r="F2113" s="31">
        <v>39.563200000000002</v>
      </c>
      <c r="G2113" s="31">
        <v>208.99299999999999</v>
      </c>
      <c r="H2113" s="31">
        <v>14.228020000000001</v>
      </c>
      <c r="I2113" s="31">
        <v>1750.5060000000001</v>
      </c>
      <c r="J2113" s="31">
        <v>2363.5680000000002</v>
      </c>
      <c r="K2113" s="31">
        <v>1361.5450000000001</v>
      </c>
      <c r="L2113" s="31">
        <v>103.47</v>
      </c>
      <c r="M2113" s="31" t="s">
        <v>108</v>
      </c>
      <c r="N2113" s="31" t="s">
        <v>108</v>
      </c>
      <c r="O2113" s="31" t="s">
        <v>108</v>
      </c>
      <c r="P2113" s="31" t="s">
        <v>108</v>
      </c>
      <c r="Q2113" s="31" t="s">
        <v>108</v>
      </c>
      <c r="R2113" s="31">
        <v>100.72</v>
      </c>
      <c r="S2113" s="31" t="s">
        <v>108</v>
      </c>
    </row>
    <row r="2114" spans="1:19" x14ac:dyDescent="0.35">
      <c r="A2114" s="2">
        <v>35828</v>
      </c>
      <c r="B2114" s="31" t="s">
        <v>108</v>
      </c>
      <c r="C2114" s="31">
        <v>333.55200000000002</v>
      </c>
      <c r="D2114" s="31" t="s">
        <v>108</v>
      </c>
      <c r="E2114" s="31">
        <v>154.68090000000001</v>
      </c>
      <c r="F2114" s="31">
        <v>39.615200000000002</v>
      </c>
      <c r="G2114" s="31">
        <v>210.3133</v>
      </c>
      <c r="H2114" s="31">
        <v>14.301170000000001</v>
      </c>
      <c r="I2114" s="31">
        <v>1747.231</v>
      </c>
      <c r="J2114" s="31">
        <v>2357.7220000000002</v>
      </c>
      <c r="K2114" s="31">
        <v>1358.99</v>
      </c>
      <c r="L2114" s="31">
        <v>105.16</v>
      </c>
      <c r="M2114" s="31" t="s">
        <v>108</v>
      </c>
      <c r="N2114" s="31" t="s">
        <v>108</v>
      </c>
      <c r="O2114" s="31" t="s">
        <v>108</v>
      </c>
      <c r="P2114" s="31" t="s">
        <v>108</v>
      </c>
      <c r="Q2114" s="31" t="s">
        <v>108</v>
      </c>
      <c r="R2114" s="31">
        <v>100.27</v>
      </c>
      <c r="S2114" s="31" t="s">
        <v>108</v>
      </c>
    </row>
    <row r="2115" spans="1:19" x14ac:dyDescent="0.35">
      <c r="A2115" s="2">
        <v>35829</v>
      </c>
      <c r="B2115" s="31" t="s">
        <v>108</v>
      </c>
      <c r="C2115" s="31">
        <v>322.84300000000002</v>
      </c>
      <c r="D2115" s="31" t="s">
        <v>108</v>
      </c>
      <c r="E2115" s="31">
        <v>149.0385</v>
      </c>
      <c r="F2115" s="31">
        <v>38.6021</v>
      </c>
      <c r="G2115" s="31">
        <v>212.64320000000001</v>
      </c>
      <c r="H2115" s="31">
        <v>14.46576</v>
      </c>
      <c r="I2115" s="31">
        <v>1748.049</v>
      </c>
      <c r="J2115" s="31">
        <v>2359.0210000000002</v>
      </c>
      <c r="K2115" s="31">
        <v>1362.057</v>
      </c>
      <c r="L2115" s="31">
        <v>105.87</v>
      </c>
      <c r="M2115" s="31" t="s">
        <v>108</v>
      </c>
      <c r="N2115" s="31" t="s">
        <v>108</v>
      </c>
      <c r="O2115" s="31" t="s">
        <v>108</v>
      </c>
      <c r="P2115" s="31" t="s">
        <v>108</v>
      </c>
      <c r="Q2115" s="31" t="s">
        <v>108</v>
      </c>
      <c r="R2115" s="31">
        <v>99.86</v>
      </c>
      <c r="S2115" s="31" t="s">
        <v>108</v>
      </c>
    </row>
    <row r="2116" spans="1:19" x14ac:dyDescent="0.35">
      <c r="A2116" s="2">
        <v>35830</v>
      </c>
      <c r="B2116" s="31" t="s">
        <v>108</v>
      </c>
      <c r="C2116" s="31">
        <v>315.93599999999998</v>
      </c>
      <c r="D2116" s="31" t="s">
        <v>108</v>
      </c>
      <c r="E2116" s="31">
        <v>150.71360000000001</v>
      </c>
      <c r="F2116" s="31">
        <v>39.121600000000001</v>
      </c>
      <c r="G2116" s="31">
        <v>211.71119999999999</v>
      </c>
      <c r="H2116" s="31">
        <v>14.365180000000001</v>
      </c>
      <c r="I2116" s="31">
        <v>1752.144</v>
      </c>
      <c r="J2116" s="31">
        <v>2359.0210000000002</v>
      </c>
      <c r="K2116" s="31">
        <v>1357.0730000000001</v>
      </c>
      <c r="L2116" s="31">
        <v>105.76</v>
      </c>
      <c r="M2116" s="31" t="s">
        <v>108</v>
      </c>
      <c r="N2116" s="31" t="s">
        <v>108</v>
      </c>
      <c r="O2116" s="31" t="s">
        <v>108</v>
      </c>
      <c r="P2116" s="31" t="s">
        <v>108</v>
      </c>
      <c r="Q2116" s="31" t="s">
        <v>108</v>
      </c>
      <c r="R2116" s="31">
        <v>99.14</v>
      </c>
      <c r="S2116" s="31" t="s">
        <v>108</v>
      </c>
    </row>
    <row r="2117" spans="1:19" x14ac:dyDescent="0.35">
      <c r="A2117" s="2">
        <v>35831</v>
      </c>
      <c r="B2117" s="31" t="s">
        <v>108</v>
      </c>
      <c r="C2117" s="31">
        <v>319.10399999999998</v>
      </c>
      <c r="D2117" s="31" t="s">
        <v>108</v>
      </c>
      <c r="E2117" s="31">
        <v>149.61160000000001</v>
      </c>
      <c r="F2117" s="31">
        <v>39.056699999999999</v>
      </c>
      <c r="G2117" s="31">
        <v>213.4975</v>
      </c>
      <c r="H2117" s="31">
        <v>14.19144</v>
      </c>
      <c r="I2117" s="31">
        <v>1751.8710000000001</v>
      </c>
      <c r="J2117" s="31">
        <v>2351.8760000000002</v>
      </c>
      <c r="K2117" s="31">
        <v>1354.2619999999999</v>
      </c>
      <c r="L2117" s="31">
        <v>105.74</v>
      </c>
      <c r="M2117" s="31" t="s">
        <v>108</v>
      </c>
      <c r="N2117" s="31" t="s">
        <v>108</v>
      </c>
      <c r="O2117" s="31" t="s">
        <v>108</v>
      </c>
      <c r="P2117" s="31" t="s">
        <v>108</v>
      </c>
      <c r="Q2117" s="31" t="s">
        <v>108</v>
      </c>
      <c r="R2117" s="31">
        <v>98.55</v>
      </c>
      <c r="S2117" s="31" t="s">
        <v>108</v>
      </c>
    </row>
    <row r="2118" spans="1:19" x14ac:dyDescent="0.35">
      <c r="A2118" s="2">
        <v>35832</v>
      </c>
      <c r="B2118" s="31" t="s">
        <v>108</v>
      </c>
      <c r="C2118" s="31">
        <v>324.17399999999998</v>
      </c>
      <c r="D2118" s="31" t="s">
        <v>108</v>
      </c>
      <c r="E2118" s="31">
        <v>149.78790000000001</v>
      </c>
      <c r="F2118" s="31">
        <v>38.965699999999998</v>
      </c>
      <c r="G2118" s="31">
        <v>213.10919999999999</v>
      </c>
      <c r="H2118" s="31">
        <v>14.20058</v>
      </c>
      <c r="I2118" s="31">
        <v>1752.144</v>
      </c>
      <c r="J2118" s="31">
        <v>2351.2260000000001</v>
      </c>
      <c r="K2118" s="31">
        <v>1358.095</v>
      </c>
      <c r="L2118" s="31">
        <v>106.69</v>
      </c>
      <c r="M2118" s="31" t="s">
        <v>108</v>
      </c>
      <c r="N2118" s="31" t="s">
        <v>108</v>
      </c>
      <c r="O2118" s="31" t="s">
        <v>108</v>
      </c>
      <c r="P2118" s="31" t="s">
        <v>108</v>
      </c>
      <c r="Q2118" s="31" t="s">
        <v>108</v>
      </c>
      <c r="R2118" s="31">
        <v>99.52</v>
      </c>
      <c r="S2118" s="31" t="s">
        <v>108</v>
      </c>
    </row>
    <row r="2119" spans="1:19" x14ac:dyDescent="0.35">
      <c r="A2119" s="2">
        <v>35835</v>
      </c>
      <c r="B2119" s="31" t="s">
        <v>108</v>
      </c>
      <c r="C2119" s="31">
        <v>322.262</v>
      </c>
      <c r="D2119" s="31" t="s">
        <v>108</v>
      </c>
      <c r="E2119" s="31">
        <v>147.6123</v>
      </c>
      <c r="F2119" s="31">
        <v>39.1736</v>
      </c>
      <c r="G2119" s="31">
        <v>214.28829999999999</v>
      </c>
      <c r="H2119" s="31">
        <v>13.75835</v>
      </c>
      <c r="I2119" s="31">
        <v>1755.828</v>
      </c>
      <c r="J2119" s="31">
        <v>2346.6790000000001</v>
      </c>
      <c r="K2119" s="31">
        <v>1357.712</v>
      </c>
      <c r="L2119" s="31">
        <v>106.32</v>
      </c>
      <c r="M2119" s="31" t="s">
        <v>108</v>
      </c>
      <c r="N2119" s="31" t="s">
        <v>108</v>
      </c>
      <c r="O2119" s="31" t="s">
        <v>108</v>
      </c>
      <c r="P2119" s="31" t="s">
        <v>108</v>
      </c>
      <c r="Q2119" s="31" t="s">
        <v>108</v>
      </c>
      <c r="R2119" s="31">
        <v>99.93</v>
      </c>
      <c r="S2119" s="31" t="s">
        <v>108</v>
      </c>
    </row>
    <row r="2120" spans="1:19" x14ac:dyDescent="0.35">
      <c r="A2120" s="2">
        <v>35836</v>
      </c>
      <c r="B2120" s="31" t="s">
        <v>108</v>
      </c>
      <c r="C2120" s="31">
        <v>322.87799999999999</v>
      </c>
      <c r="D2120" s="31" t="s">
        <v>108</v>
      </c>
      <c r="E2120" s="31">
        <v>148.44829999999999</v>
      </c>
      <c r="F2120" s="31">
        <v>39.264499999999998</v>
      </c>
      <c r="G2120" s="31">
        <v>215.32650000000001</v>
      </c>
      <c r="H2120" s="31">
        <v>13.850680000000001</v>
      </c>
      <c r="I2120" s="31">
        <v>1756.7840000000001</v>
      </c>
      <c r="J2120" s="31">
        <v>2349.2779999999998</v>
      </c>
      <c r="K2120" s="31">
        <v>1361.0340000000001</v>
      </c>
      <c r="L2120" s="31">
        <v>107.28</v>
      </c>
      <c r="M2120" s="31" t="s">
        <v>108</v>
      </c>
      <c r="N2120" s="31" t="s">
        <v>108</v>
      </c>
      <c r="O2120" s="31" t="s">
        <v>108</v>
      </c>
      <c r="P2120" s="31" t="s">
        <v>108</v>
      </c>
      <c r="Q2120" s="31" t="s">
        <v>108</v>
      </c>
      <c r="R2120" s="31">
        <v>99.57</v>
      </c>
      <c r="S2120" s="31" t="s">
        <v>108</v>
      </c>
    </row>
    <row r="2121" spans="1:19" x14ac:dyDescent="0.35">
      <c r="A2121" s="2">
        <v>35837</v>
      </c>
      <c r="B2121" s="31" t="s">
        <v>108</v>
      </c>
      <c r="C2121" s="31">
        <v>317.83699999999999</v>
      </c>
      <c r="D2121" s="31" t="s">
        <v>108</v>
      </c>
      <c r="E2121" s="31">
        <v>150.08789999999999</v>
      </c>
      <c r="F2121" s="31">
        <v>39.1995</v>
      </c>
      <c r="G2121" s="31">
        <v>211.41120000000001</v>
      </c>
      <c r="H2121" s="31">
        <v>13.76782</v>
      </c>
      <c r="I2121" s="31">
        <v>1756.7840000000001</v>
      </c>
      <c r="J2121" s="31">
        <v>2357.0720000000001</v>
      </c>
      <c r="K2121" s="31">
        <v>1368.19</v>
      </c>
      <c r="L2121" s="31">
        <v>107.23</v>
      </c>
      <c r="M2121" s="31" t="s">
        <v>108</v>
      </c>
      <c r="N2121" s="31" t="s">
        <v>108</v>
      </c>
      <c r="O2121" s="31" t="s">
        <v>108</v>
      </c>
      <c r="P2121" s="31" t="s">
        <v>108</v>
      </c>
      <c r="Q2121" s="31" t="s">
        <v>108</v>
      </c>
      <c r="R2121" s="31">
        <v>99.94</v>
      </c>
      <c r="S2121" s="31" t="s">
        <v>108</v>
      </c>
    </row>
    <row r="2122" spans="1:19" x14ac:dyDescent="0.35">
      <c r="A2122" s="2">
        <v>35838</v>
      </c>
      <c r="B2122" s="31" t="s">
        <v>108</v>
      </c>
      <c r="C2122" s="31">
        <v>315.37200000000001</v>
      </c>
      <c r="D2122" s="31" t="s">
        <v>108</v>
      </c>
      <c r="E2122" s="31">
        <v>150.04400000000001</v>
      </c>
      <c r="F2122" s="31">
        <v>39.017699999999998</v>
      </c>
      <c r="G2122" s="31">
        <v>211.72030000000001</v>
      </c>
      <c r="H2122" s="31">
        <v>13.58685</v>
      </c>
      <c r="I2122" s="31">
        <v>1753.9179999999999</v>
      </c>
      <c r="J2122" s="31">
        <v>2355.1239999999998</v>
      </c>
      <c r="K2122" s="31">
        <v>1371.13</v>
      </c>
      <c r="L2122" s="31">
        <v>107.54</v>
      </c>
      <c r="M2122" s="31" t="s">
        <v>108</v>
      </c>
      <c r="N2122" s="31" t="s">
        <v>108</v>
      </c>
      <c r="O2122" s="31" t="s">
        <v>108</v>
      </c>
      <c r="P2122" s="31" t="s">
        <v>108</v>
      </c>
      <c r="Q2122" s="31" t="s">
        <v>108</v>
      </c>
      <c r="R2122" s="31">
        <v>99.59</v>
      </c>
      <c r="S2122" s="31" t="s">
        <v>108</v>
      </c>
    </row>
    <row r="2123" spans="1:19" x14ac:dyDescent="0.35">
      <c r="A2123" s="2">
        <v>35839</v>
      </c>
      <c r="B2123" s="31" t="s">
        <v>108</v>
      </c>
      <c r="C2123" s="31">
        <v>316.084</v>
      </c>
      <c r="D2123" s="31" t="s">
        <v>108</v>
      </c>
      <c r="E2123" s="31">
        <v>148.35489999999999</v>
      </c>
      <c r="F2123" s="31">
        <v>39.1736</v>
      </c>
      <c r="G2123" s="31">
        <v>210.56209999999999</v>
      </c>
      <c r="H2123" s="31">
        <v>13.764799999999999</v>
      </c>
      <c r="I2123" s="31">
        <v>1757.193</v>
      </c>
      <c r="J2123" s="31">
        <v>2359.6709999999998</v>
      </c>
      <c r="K2123" s="31">
        <v>1370.491</v>
      </c>
      <c r="L2123" s="31">
        <v>107.08</v>
      </c>
      <c r="M2123" s="31" t="s">
        <v>108</v>
      </c>
      <c r="N2123" s="31" t="s">
        <v>108</v>
      </c>
      <c r="O2123" s="31" t="s">
        <v>108</v>
      </c>
      <c r="P2123" s="31" t="s">
        <v>108</v>
      </c>
      <c r="Q2123" s="31" t="s">
        <v>108</v>
      </c>
      <c r="R2123" s="31">
        <v>100.01</v>
      </c>
      <c r="S2123" s="31" t="s">
        <v>108</v>
      </c>
    </row>
    <row r="2124" spans="1:19" x14ac:dyDescent="0.35">
      <c r="A2124" s="2">
        <v>35842</v>
      </c>
      <c r="B2124" s="31" t="s">
        <v>108</v>
      </c>
      <c r="C2124" s="31">
        <v>316.084</v>
      </c>
      <c r="D2124" s="31" t="s">
        <v>108</v>
      </c>
      <c r="E2124" s="31">
        <v>148.35489999999999</v>
      </c>
      <c r="F2124" s="31">
        <v>39.1736</v>
      </c>
      <c r="G2124" s="31">
        <v>210.56209999999999</v>
      </c>
      <c r="H2124" s="31">
        <v>13.764799999999999</v>
      </c>
      <c r="I2124" s="31">
        <v>1759.923</v>
      </c>
      <c r="J2124" s="31">
        <v>2359.6709999999998</v>
      </c>
      <c r="K2124" s="31">
        <v>1372.5350000000001</v>
      </c>
      <c r="L2124" s="31">
        <v>107.08</v>
      </c>
      <c r="M2124" s="31" t="s">
        <v>108</v>
      </c>
      <c r="N2124" s="31" t="s">
        <v>108</v>
      </c>
      <c r="O2124" s="31" t="s">
        <v>108</v>
      </c>
      <c r="P2124" s="31" t="s">
        <v>108</v>
      </c>
      <c r="Q2124" s="31" t="s">
        <v>108</v>
      </c>
      <c r="R2124" s="31">
        <v>100.12</v>
      </c>
      <c r="S2124" s="31" t="s">
        <v>108</v>
      </c>
    </row>
    <row r="2125" spans="1:19" x14ac:dyDescent="0.35">
      <c r="A2125" s="2">
        <v>35843</v>
      </c>
      <c r="B2125" s="31" t="s">
        <v>108</v>
      </c>
      <c r="C2125" s="31">
        <v>313.18</v>
      </c>
      <c r="D2125" s="31" t="s">
        <v>108</v>
      </c>
      <c r="E2125" s="31">
        <v>146.0735</v>
      </c>
      <c r="F2125" s="31">
        <v>38.900799999999997</v>
      </c>
      <c r="G2125" s="31">
        <v>207.16470000000001</v>
      </c>
      <c r="H2125" s="31">
        <v>13.85378</v>
      </c>
      <c r="I2125" s="31">
        <v>1760.1959999999999</v>
      </c>
      <c r="J2125" s="31">
        <v>2365.5169999999998</v>
      </c>
      <c r="K2125" s="31">
        <v>1377.3910000000001</v>
      </c>
      <c r="L2125" s="31">
        <v>107.63</v>
      </c>
      <c r="M2125" s="31" t="s">
        <v>108</v>
      </c>
      <c r="N2125" s="31" t="s">
        <v>108</v>
      </c>
      <c r="O2125" s="31" t="s">
        <v>108</v>
      </c>
      <c r="P2125" s="31" t="s">
        <v>108</v>
      </c>
      <c r="Q2125" s="31" t="s">
        <v>108</v>
      </c>
      <c r="R2125" s="31">
        <v>100.51</v>
      </c>
      <c r="S2125" s="31" t="s">
        <v>108</v>
      </c>
    </row>
    <row r="2126" spans="1:19" x14ac:dyDescent="0.35">
      <c r="A2126" s="2">
        <v>35844</v>
      </c>
      <c r="B2126" s="31" t="s">
        <v>108</v>
      </c>
      <c r="C2126" s="31">
        <v>321.83199999999999</v>
      </c>
      <c r="D2126" s="31" t="s">
        <v>108</v>
      </c>
      <c r="E2126" s="31">
        <v>145.547</v>
      </c>
      <c r="F2126" s="31">
        <v>38.8489</v>
      </c>
      <c r="G2126" s="31">
        <v>208.01410000000001</v>
      </c>
      <c r="H2126" s="31">
        <v>13.82709</v>
      </c>
      <c r="I2126" s="31">
        <v>1761.6969999999999</v>
      </c>
      <c r="J2126" s="31">
        <v>2360.9699999999998</v>
      </c>
      <c r="K2126" s="31">
        <v>1375.0909999999999</v>
      </c>
      <c r="L2126" s="31">
        <v>108.43</v>
      </c>
      <c r="M2126" s="31" t="s">
        <v>108</v>
      </c>
      <c r="N2126" s="31" t="s">
        <v>108</v>
      </c>
      <c r="O2126" s="31" t="s">
        <v>108</v>
      </c>
      <c r="P2126" s="31" t="s">
        <v>108</v>
      </c>
      <c r="Q2126" s="31" t="s">
        <v>108</v>
      </c>
      <c r="R2126" s="31">
        <v>100.17</v>
      </c>
      <c r="S2126" s="31" t="s">
        <v>108</v>
      </c>
    </row>
    <row r="2127" spans="1:19" x14ac:dyDescent="0.35">
      <c r="A2127" s="2">
        <v>35845</v>
      </c>
      <c r="B2127" s="31" t="s">
        <v>108</v>
      </c>
      <c r="C2127" s="31">
        <v>322.24599999999998</v>
      </c>
      <c r="D2127" s="31" t="s">
        <v>108</v>
      </c>
      <c r="E2127" s="31">
        <v>146.7535</v>
      </c>
      <c r="F2127" s="31">
        <v>39.017699999999998</v>
      </c>
      <c r="G2127" s="31">
        <v>207.8597</v>
      </c>
      <c r="H2127" s="31">
        <v>13.978350000000001</v>
      </c>
      <c r="I2127" s="31">
        <v>1766.2</v>
      </c>
      <c r="J2127" s="31">
        <v>2359.0210000000002</v>
      </c>
      <c r="K2127" s="31">
        <v>1374.963</v>
      </c>
      <c r="L2127" s="31">
        <v>107.96</v>
      </c>
      <c r="M2127" s="31" t="s">
        <v>108</v>
      </c>
      <c r="N2127" s="31" t="s">
        <v>108</v>
      </c>
      <c r="O2127" s="31" t="s">
        <v>108</v>
      </c>
      <c r="P2127" s="31" t="s">
        <v>108</v>
      </c>
      <c r="Q2127" s="31" t="s">
        <v>108</v>
      </c>
      <c r="R2127" s="31">
        <v>100</v>
      </c>
      <c r="S2127" s="31" t="s">
        <v>108</v>
      </c>
    </row>
    <row r="2128" spans="1:19" x14ac:dyDescent="0.35">
      <c r="A2128" s="2">
        <v>35846</v>
      </c>
      <c r="B2128" s="31" t="s">
        <v>108</v>
      </c>
      <c r="C2128" s="31">
        <v>317.09100000000001</v>
      </c>
      <c r="D2128" s="31" t="s">
        <v>108</v>
      </c>
      <c r="E2128" s="31">
        <v>145.7664</v>
      </c>
      <c r="F2128" s="31">
        <v>38.796900000000001</v>
      </c>
      <c r="G2128" s="31">
        <v>206.23820000000001</v>
      </c>
      <c r="H2128" s="31">
        <v>13.72921</v>
      </c>
      <c r="I2128" s="31">
        <v>1766.2</v>
      </c>
      <c r="J2128" s="31">
        <v>2355.7730000000001</v>
      </c>
      <c r="K2128" s="31">
        <v>1372.28</v>
      </c>
      <c r="L2128" s="31">
        <v>108.67</v>
      </c>
      <c r="M2128" s="31" t="s">
        <v>108</v>
      </c>
      <c r="N2128" s="31" t="s">
        <v>108</v>
      </c>
      <c r="O2128" s="31" t="s">
        <v>108</v>
      </c>
      <c r="P2128" s="31" t="s">
        <v>108</v>
      </c>
      <c r="Q2128" s="31" t="s">
        <v>108</v>
      </c>
      <c r="R2128" s="31">
        <v>100.32</v>
      </c>
      <c r="S2128" s="31" t="s">
        <v>108</v>
      </c>
    </row>
    <row r="2129" spans="1:19" x14ac:dyDescent="0.35">
      <c r="A2129" s="2">
        <v>35849</v>
      </c>
      <c r="B2129" s="31" t="s">
        <v>108</v>
      </c>
      <c r="C2129" s="31">
        <v>305.298</v>
      </c>
      <c r="D2129" s="31" t="s">
        <v>108</v>
      </c>
      <c r="E2129" s="31">
        <v>142.1908</v>
      </c>
      <c r="F2129" s="31">
        <v>38.2774</v>
      </c>
      <c r="G2129" s="31">
        <v>205.3888</v>
      </c>
      <c r="H2129" s="31">
        <v>13.81819</v>
      </c>
      <c r="I2129" s="31">
        <v>1772.3420000000001</v>
      </c>
      <c r="J2129" s="31">
        <v>2349.2779999999998</v>
      </c>
      <c r="K2129" s="31">
        <v>1373.174</v>
      </c>
      <c r="L2129" s="31">
        <v>109.07</v>
      </c>
      <c r="M2129" s="31" t="s">
        <v>108</v>
      </c>
      <c r="N2129" s="31" t="s">
        <v>108</v>
      </c>
      <c r="O2129" s="31" t="s">
        <v>108</v>
      </c>
      <c r="P2129" s="31" t="s">
        <v>108</v>
      </c>
      <c r="Q2129" s="31" t="s">
        <v>108</v>
      </c>
      <c r="R2129" s="31">
        <v>99.32</v>
      </c>
      <c r="S2129" s="31" t="s">
        <v>108</v>
      </c>
    </row>
    <row r="2130" spans="1:19" x14ac:dyDescent="0.35">
      <c r="A2130" s="2">
        <v>35850</v>
      </c>
      <c r="B2130" s="31" t="s">
        <v>108</v>
      </c>
      <c r="C2130" s="31">
        <v>302.51299999999998</v>
      </c>
      <c r="D2130" s="31" t="s">
        <v>108</v>
      </c>
      <c r="E2130" s="31">
        <v>142.1908</v>
      </c>
      <c r="F2130" s="31">
        <v>38.017600000000002</v>
      </c>
      <c r="G2130" s="31">
        <v>202.14580000000001</v>
      </c>
      <c r="H2130" s="31">
        <v>13.84488</v>
      </c>
      <c r="I2130" s="31">
        <v>1772.3420000000001</v>
      </c>
      <c r="J2130" s="31">
        <v>2335.636</v>
      </c>
      <c r="K2130" s="31">
        <v>1373.6849999999999</v>
      </c>
      <c r="L2130" s="31">
        <v>108.27</v>
      </c>
      <c r="M2130" s="31" t="s">
        <v>108</v>
      </c>
      <c r="N2130" s="31" t="s">
        <v>108</v>
      </c>
      <c r="O2130" s="31" t="s">
        <v>108</v>
      </c>
      <c r="P2130" s="31" t="s">
        <v>108</v>
      </c>
      <c r="Q2130" s="31" t="s">
        <v>108</v>
      </c>
      <c r="R2130" s="31">
        <v>99.35</v>
      </c>
      <c r="S2130" s="31" t="s">
        <v>108</v>
      </c>
    </row>
    <row r="2131" spans="1:19" x14ac:dyDescent="0.35">
      <c r="A2131" s="2">
        <v>35851</v>
      </c>
      <c r="B2131" s="31" t="s">
        <v>108</v>
      </c>
      <c r="C2131" s="31">
        <v>304.113</v>
      </c>
      <c r="D2131" s="31" t="s">
        <v>108</v>
      </c>
      <c r="E2131" s="31">
        <v>145.39349999999999</v>
      </c>
      <c r="F2131" s="31">
        <v>38.069499999999998</v>
      </c>
      <c r="G2131" s="31">
        <v>202.99520000000001</v>
      </c>
      <c r="H2131" s="31">
        <v>14.076219999999999</v>
      </c>
      <c r="I2131" s="31">
        <v>1764.972</v>
      </c>
      <c r="J2131" s="31">
        <v>2342.1329999999998</v>
      </c>
      <c r="K2131" s="31">
        <v>1377.6469999999999</v>
      </c>
      <c r="L2131" s="31">
        <v>109.52</v>
      </c>
      <c r="M2131" s="31" t="s">
        <v>108</v>
      </c>
      <c r="N2131" s="31" t="s">
        <v>108</v>
      </c>
      <c r="O2131" s="31" t="s">
        <v>108</v>
      </c>
      <c r="P2131" s="31" t="s">
        <v>108</v>
      </c>
      <c r="Q2131" s="31" t="s">
        <v>108</v>
      </c>
      <c r="R2131" s="31">
        <v>100.19</v>
      </c>
      <c r="S2131" s="31" t="s">
        <v>108</v>
      </c>
    </row>
    <row r="2132" spans="1:19" x14ac:dyDescent="0.35">
      <c r="A2132" s="2">
        <v>35852</v>
      </c>
      <c r="B2132" s="31" t="s">
        <v>108</v>
      </c>
      <c r="C2132" s="31">
        <v>302.51299999999998</v>
      </c>
      <c r="D2132" s="31" t="s">
        <v>108</v>
      </c>
      <c r="E2132" s="31">
        <v>148.85939999999999</v>
      </c>
      <c r="F2132" s="31">
        <v>38.368299999999998</v>
      </c>
      <c r="G2132" s="31">
        <v>201.91419999999999</v>
      </c>
      <c r="H2132" s="31">
        <v>14.245279999999999</v>
      </c>
      <c r="I2132" s="31">
        <v>1764.6990000000001</v>
      </c>
      <c r="J2132" s="31">
        <v>2338.3969999999999</v>
      </c>
      <c r="K2132" s="31">
        <v>1376.624</v>
      </c>
      <c r="L2132" s="31">
        <v>110.2</v>
      </c>
      <c r="M2132" s="31" t="s">
        <v>108</v>
      </c>
      <c r="N2132" s="31" t="s">
        <v>108</v>
      </c>
      <c r="O2132" s="31" t="s">
        <v>108</v>
      </c>
      <c r="P2132" s="31" t="s">
        <v>108</v>
      </c>
      <c r="Q2132" s="31" t="s">
        <v>108</v>
      </c>
      <c r="R2132" s="31">
        <v>99.94</v>
      </c>
      <c r="S2132" s="31" t="s">
        <v>108</v>
      </c>
    </row>
    <row r="2133" spans="1:19" x14ac:dyDescent="0.35">
      <c r="A2133" s="2">
        <v>35853</v>
      </c>
      <c r="B2133" s="31" t="s">
        <v>108</v>
      </c>
      <c r="C2133" s="31">
        <v>303.81700000000001</v>
      </c>
      <c r="D2133" s="31" t="s">
        <v>108</v>
      </c>
      <c r="E2133" s="31">
        <v>149.0788</v>
      </c>
      <c r="F2133" s="31">
        <v>38.978700000000003</v>
      </c>
      <c r="G2133" s="31">
        <v>203.304</v>
      </c>
      <c r="H2133" s="31">
        <v>14.360950000000001</v>
      </c>
      <c r="I2133" s="31">
        <v>1761.6969999999999</v>
      </c>
      <c r="J2133" s="31">
        <v>2341.645</v>
      </c>
      <c r="K2133" s="31">
        <v>1375.2190000000001</v>
      </c>
      <c r="L2133" s="31">
        <v>110.03</v>
      </c>
      <c r="M2133" s="31" t="s">
        <v>108</v>
      </c>
      <c r="N2133" s="31" t="s">
        <v>108</v>
      </c>
      <c r="O2133" s="31" t="s">
        <v>108</v>
      </c>
      <c r="P2133" s="31" t="s">
        <v>108</v>
      </c>
      <c r="Q2133" s="31" t="s">
        <v>108</v>
      </c>
      <c r="R2133" s="31">
        <v>99.83</v>
      </c>
      <c r="S2133" s="31" t="s">
        <v>108</v>
      </c>
    </row>
    <row r="2134" spans="1:19" x14ac:dyDescent="0.35">
      <c r="A2134" s="2">
        <v>35856</v>
      </c>
      <c r="B2134" s="31" t="s">
        <v>108</v>
      </c>
      <c r="C2134" s="31">
        <v>301.20999999999998</v>
      </c>
      <c r="D2134" s="31" t="s">
        <v>108</v>
      </c>
      <c r="E2134" s="31">
        <v>152.69829999999999</v>
      </c>
      <c r="F2134" s="31">
        <v>39.030700000000003</v>
      </c>
      <c r="G2134" s="31">
        <v>202.9179</v>
      </c>
      <c r="H2134" s="31">
        <v>14.27197</v>
      </c>
      <c r="I2134" s="31">
        <v>1763.88</v>
      </c>
      <c r="J2134" s="31">
        <v>2330.6010000000001</v>
      </c>
      <c r="K2134" s="31">
        <v>1376.624</v>
      </c>
      <c r="L2134" s="31">
        <v>109.99</v>
      </c>
      <c r="M2134" s="31" t="s">
        <v>108</v>
      </c>
      <c r="N2134" s="31" t="s">
        <v>108</v>
      </c>
      <c r="O2134" s="31" t="s">
        <v>108</v>
      </c>
      <c r="P2134" s="31" t="s">
        <v>108</v>
      </c>
      <c r="Q2134" s="31" t="s">
        <v>108</v>
      </c>
      <c r="R2134" s="31">
        <v>99.58</v>
      </c>
      <c r="S2134" s="31" t="s">
        <v>108</v>
      </c>
    </row>
    <row r="2135" spans="1:19" x14ac:dyDescent="0.35">
      <c r="A2135" s="2">
        <v>35857</v>
      </c>
      <c r="B2135" s="31" t="s">
        <v>108</v>
      </c>
      <c r="C2135" s="31">
        <v>299.61</v>
      </c>
      <c r="D2135" s="31" t="s">
        <v>108</v>
      </c>
      <c r="E2135" s="31">
        <v>151.71119999999999</v>
      </c>
      <c r="F2135" s="31">
        <v>38.770899999999997</v>
      </c>
      <c r="G2135" s="31">
        <v>202.4546</v>
      </c>
      <c r="H2135" s="31">
        <v>14.09402</v>
      </c>
      <c r="I2135" s="31">
        <v>1765.7909999999999</v>
      </c>
      <c r="J2135" s="31">
        <v>2323.4540000000002</v>
      </c>
      <c r="K2135" s="31">
        <v>1371.89</v>
      </c>
      <c r="L2135" s="31">
        <v>110.57</v>
      </c>
      <c r="M2135" s="31" t="s">
        <v>108</v>
      </c>
      <c r="N2135" s="31" t="s">
        <v>108</v>
      </c>
      <c r="O2135" s="31" t="s">
        <v>108</v>
      </c>
      <c r="P2135" s="31" t="s">
        <v>108</v>
      </c>
      <c r="Q2135" s="31" t="s">
        <v>108</v>
      </c>
      <c r="R2135" s="31">
        <v>99.55</v>
      </c>
      <c r="S2135" s="31" t="s">
        <v>108</v>
      </c>
    </row>
    <row r="2136" spans="1:19" x14ac:dyDescent="0.35">
      <c r="A2136" s="2">
        <v>35858</v>
      </c>
      <c r="B2136" s="31" t="s">
        <v>108</v>
      </c>
      <c r="C2136" s="31">
        <v>298.12799999999999</v>
      </c>
      <c r="D2136" s="31" t="s">
        <v>108</v>
      </c>
      <c r="E2136" s="31">
        <v>151.0531</v>
      </c>
      <c r="F2136" s="31">
        <v>38.5501</v>
      </c>
      <c r="G2136" s="31">
        <v>201.91409999999999</v>
      </c>
      <c r="H2136" s="31">
        <v>14.36985</v>
      </c>
      <c r="I2136" s="31">
        <v>1766.644</v>
      </c>
      <c r="J2136" s="31">
        <v>2324.7539999999999</v>
      </c>
      <c r="K2136" s="31">
        <v>1364.0740000000001</v>
      </c>
      <c r="L2136" s="31">
        <v>109.76</v>
      </c>
      <c r="M2136" s="31" t="s">
        <v>108</v>
      </c>
      <c r="N2136" s="31" t="s">
        <v>108</v>
      </c>
      <c r="O2136" s="31" t="s">
        <v>108</v>
      </c>
      <c r="P2136" s="31" t="s">
        <v>108</v>
      </c>
      <c r="Q2136" s="31" t="s">
        <v>108</v>
      </c>
      <c r="R2136" s="31">
        <v>99.9</v>
      </c>
      <c r="S2136" s="31" t="s">
        <v>108</v>
      </c>
    </row>
    <row r="2137" spans="1:19" x14ac:dyDescent="0.35">
      <c r="A2137" s="2">
        <v>35859</v>
      </c>
      <c r="B2137" s="31" t="s">
        <v>108</v>
      </c>
      <c r="C2137" s="31">
        <v>294.51299999999998</v>
      </c>
      <c r="D2137" s="31" t="s">
        <v>108</v>
      </c>
      <c r="E2137" s="31">
        <v>155.572</v>
      </c>
      <c r="F2137" s="31">
        <v>38.199399999999997</v>
      </c>
      <c r="G2137" s="31">
        <v>202.22300000000001</v>
      </c>
      <c r="H2137" s="31">
        <v>14.245279999999999</v>
      </c>
      <c r="I2137" s="31">
        <v>1772.3040000000001</v>
      </c>
      <c r="J2137" s="31">
        <v>2322.8040000000001</v>
      </c>
      <c r="K2137" s="31">
        <v>1366.8</v>
      </c>
      <c r="L2137" s="31">
        <v>108.8</v>
      </c>
      <c r="M2137" s="31" t="s">
        <v>108</v>
      </c>
      <c r="N2137" s="31" t="s">
        <v>108</v>
      </c>
      <c r="O2137" s="31" t="s">
        <v>108</v>
      </c>
      <c r="P2137" s="31" t="s">
        <v>108</v>
      </c>
      <c r="Q2137" s="31" t="s">
        <v>108</v>
      </c>
      <c r="R2137" s="31">
        <v>100.83</v>
      </c>
      <c r="S2137" s="31" t="s">
        <v>108</v>
      </c>
    </row>
    <row r="2138" spans="1:19" x14ac:dyDescent="0.35">
      <c r="A2138" s="2">
        <v>35860</v>
      </c>
      <c r="B2138" s="31" t="s">
        <v>108</v>
      </c>
      <c r="C2138" s="31">
        <v>286.21699999999998</v>
      </c>
      <c r="D2138" s="31" t="s">
        <v>108</v>
      </c>
      <c r="E2138" s="31">
        <v>155.1771</v>
      </c>
      <c r="F2138" s="31">
        <v>38.342300000000002</v>
      </c>
      <c r="G2138" s="31">
        <v>204.9255</v>
      </c>
      <c r="H2138" s="31">
        <v>14.39654</v>
      </c>
      <c r="I2138" s="31">
        <v>1768.3150000000001</v>
      </c>
      <c r="J2138" s="31">
        <v>2328.652</v>
      </c>
      <c r="K2138" s="31">
        <v>1370.14</v>
      </c>
      <c r="L2138" s="31">
        <v>110.74</v>
      </c>
      <c r="M2138" s="31" t="s">
        <v>108</v>
      </c>
      <c r="N2138" s="31" t="s">
        <v>108</v>
      </c>
      <c r="O2138" s="31" t="s">
        <v>108</v>
      </c>
      <c r="P2138" s="31" t="s">
        <v>108</v>
      </c>
      <c r="Q2138" s="31" t="s">
        <v>108</v>
      </c>
      <c r="R2138" s="31">
        <v>100.63</v>
      </c>
      <c r="S2138" s="31" t="s">
        <v>108</v>
      </c>
    </row>
    <row r="2139" spans="1:19" x14ac:dyDescent="0.35">
      <c r="A2139" s="2">
        <v>35863</v>
      </c>
      <c r="B2139" s="31" t="s">
        <v>108</v>
      </c>
      <c r="C2139" s="31">
        <v>274.45400000000001</v>
      </c>
      <c r="D2139" s="31" t="s">
        <v>108</v>
      </c>
      <c r="E2139" s="31">
        <v>154.98419999999999</v>
      </c>
      <c r="F2139" s="31">
        <v>38.313699999999997</v>
      </c>
      <c r="G2139" s="31">
        <v>205.54320000000001</v>
      </c>
      <c r="H2139" s="31">
        <v>14.20969</v>
      </c>
      <c r="I2139" s="31">
        <v>1773.768</v>
      </c>
      <c r="J2139" s="31">
        <v>2335.1489999999999</v>
      </c>
      <c r="K2139" s="31">
        <v>1378.2329999999999</v>
      </c>
      <c r="L2139" s="31">
        <v>110.4</v>
      </c>
      <c r="M2139" s="31" t="s">
        <v>108</v>
      </c>
      <c r="N2139" s="31" t="s">
        <v>108</v>
      </c>
      <c r="O2139" s="31" t="s">
        <v>108</v>
      </c>
      <c r="P2139" s="31" t="s">
        <v>108</v>
      </c>
      <c r="Q2139" s="31" t="s">
        <v>108</v>
      </c>
      <c r="R2139" s="31">
        <v>100.31</v>
      </c>
      <c r="S2139" s="31" t="s">
        <v>108</v>
      </c>
    </row>
    <row r="2140" spans="1:19" x14ac:dyDescent="0.35">
      <c r="A2140" s="2">
        <v>35864</v>
      </c>
      <c r="B2140" s="31" t="s">
        <v>108</v>
      </c>
      <c r="C2140" s="31">
        <v>274.13799999999998</v>
      </c>
      <c r="D2140" s="31" t="s">
        <v>108</v>
      </c>
      <c r="E2140" s="31">
        <v>155.1857</v>
      </c>
      <c r="F2140" s="31">
        <v>38.508099999999999</v>
      </c>
      <c r="G2140" s="31">
        <v>206.547</v>
      </c>
      <c r="H2140" s="31">
        <v>14.09402</v>
      </c>
      <c r="I2140" s="31">
        <v>1774.8589999999999</v>
      </c>
      <c r="J2140" s="31">
        <v>2335.7979999999998</v>
      </c>
      <c r="K2140" s="31">
        <v>1379.0029999999999</v>
      </c>
      <c r="L2140" s="31">
        <v>111.55</v>
      </c>
      <c r="M2140" s="31" t="s">
        <v>108</v>
      </c>
      <c r="N2140" s="31" t="s">
        <v>108</v>
      </c>
      <c r="O2140" s="31" t="s">
        <v>108</v>
      </c>
      <c r="P2140" s="31" t="s">
        <v>108</v>
      </c>
      <c r="Q2140" s="31" t="s">
        <v>108</v>
      </c>
      <c r="R2140" s="31">
        <v>100.4</v>
      </c>
      <c r="S2140" s="31" t="s">
        <v>108</v>
      </c>
    </row>
    <row r="2141" spans="1:19" x14ac:dyDescent="0.35">
      <c r="A2141" s="2">
        <v>35865</v>
      </c>
      <c r="B2141" s="31" t="s">
        <v>108</v>
      </c>
      <c r="C2141" s="31">
        <v>277.10700000000003</v>
      </c>
      <c r="D2141" s="31" t="s">
        <v>108</v>
      </c>
      <c r="E2141" s="31">
        <v>155.56639999999999</v>
      </c>
      <c r="F2141" s="31">
        <v>38.334699999999998</v>
      </c>
      <c r="G2141" s="31">
        <v>207.55080000000001</v>
      </c>
      <c r="H2141" s="31">
        <v>14.120710000000001</v>
      </c>
      <c r="I2141" s="31">
        <v>1780.857</v>
      </c>
      <c r="J2141" s="31">
        <v>2340.9960000000001</v>
      </c>
      <c r="K2141" s="31">
        <v>1379.3889999999999</v>
      </c>
      <c r="L2141" s="31">
        <v>111.93</v>
      </c>
      <c r="M2141" s="31" t="s">
        <v>108</v>
      </c>
      <c r="N2141" s="31" t="s">
        <v>108</v>
      </c>
      <c r="O2141" s="31" t="s">
        <v>108</v>
      </c>
      <c r="P2141" s="31" t="s">
        <v>108</v>
      </c>
      <c r="Q2141" s="31" t="s">
        <v>108</v>
      </c>
      <c r="R2141" s="31">
        <v>100.58</v>
      </c>
      <c r="S2141" s="31" t="s">
        <v>108</v>
      </c>
    </row>
    <row r="2142" spans="1:19" x14ac:dyDescent="0.35">
      <c r="A2142" s="2">
        <v>35866</v>
      </c>
      <c r="B2142" s="31" t="s">
        <v>108</v>
      </c>
      <c r="C2142" s="31">
        <v>277.88299999999998</v>
      </c>
      <c r="D2142" s="31" t="s">
        <v>108</v>
      </c>
      <c r="E2142" s="31">
        <v>159.44909999999999</v>
      </c>
      <c r="F2142" s="31">
        <v>38.334699999999998</v>
      </c>
      <c r="G2142" s="31">
        <v>206.00649999999999</v>
      </c>
      <c r="H2142" s="31">
        <v>14.378740000000001</v>
      </c>
      <c r="I2142" s="31">
        <v>1779.221</v>
      </c>
      <c r="J2142" s="31">
        <v>2349.442</v>
      </c>
      <c r="K2142" s="31">
        <v>1384.7840000000001</v>
      </c>
      <c r="L2142" s="31">
        <v>112.34</v>
      </c>
      <c r="M2142" s="31" t="s">
        <v>108</v>
      </c>
      <c r="N2142" s="31" t="s">
        <v>108</v>
      </c>
      <c r="O2142" s="31" t="s">
        <v>108</v>
      </c>
      <c r="P2142" s="31" t="s">
        <v>108</v>
      </c>
      <c r="Q2142" s="31" t="s">
        <v>108</v>
      </c>
      <c r="R2142" s="31">
        <v>100.39</v>
      </c>
      <c r="S2142" s="31" t="s">
        <v>108</v>
      </c>
    </row>
    <row r="2143" spans="1:19" x14ac:dyDescent="0.35">
      <c r="A2143" s="2">
        <v>35867</v>
      </c>
      <c r="B2143" s="31" t="s">
        <v>108</v>
      </c>
      <c r="C2143" s="31">
        <v>277.99900000000002</v>
      </c>
      <c r="D2143" s="31" t="s">
        <v>108</v>
      </c>
      <c r="E2143" s="31">
        <v>158.81569999999999</v>
      </c>
      <c r="F2143" s="31">
        <v>38.438000000000002</v>
      </c>
      <c r="G2143" s="31">
        <v>202.4547</v>
      </c>
      <c r="H2143" s="31">
        <v>14.61008</v>
      </c>
      <c r="I2143" s="31">
        <v>1777.585</v>
      </c>
      <c r="J2143" s="31">
        <v>2347.4929999999999</v>
      </c>
      <c r="K2143" s="31">
        <v>1381.444</v>
      </c>
      <c r="L2143" s="31">
        <v>112.02</v>
      </c>
      <c r="M2143" s="31" t="s">
        <v>108</v>
      </c>
      <c r="N2143" s="31" t="s">
        <v>108</v>
      </c>
      <c r="O2143" s="31" t="s">
        <v>108</v>
      </c>
      <c r="P2143" s="31" t="s">
        <v>108</v>
      </c>
      <c r="Q2143" s="31" t="s">
        <v>108</v>
      </c>
      <c r="R2143" s="31">
        <v>99.8</v>
      </c>
      <c r="S2143" s="31" t="s">
        <v>108</v>
      </c>
    </row>
    <row r="2144" spans="1:19" x14ac:dyDescent="0.35">
      <c r="A2144" s="2">
        <v>35870</v>
      </c>
      <c r="B2144" s="31" t="s">
        <v>108</v>
      </c>
      <c r="C2144" s="31">
        <v>267.22199999999998</v>
      </c>
      <c r="D2144" s="31" t="s">
        <v>108</v>
      </c>
      <c r="E2144" s="31">
        <v>159.36179999999999</v>
      </c>
      <c r="F2144" s="31">
        <v>38.334699999999998</v>
      </c>
      <c r="G2144" s="31">
        <v>202.14580000000001</v>
      </c>
      <c r="H2144" s="31">
        <v>14.378740000000001</v>
      </c>
      <c r="I2144" s="31">
        <v>1782.902</v>
      </c>
      <c r="J2144" s="31">
        <v>2352.69</v>
      </c>
      <c r="K2144" s="31">
        <v>1383.7560000000001</v>
      </c>
      <c r="L2144" s="31">
        <v>113.14</v>
      </c>
      <c r="M2144" s="31" t="s">
        <v>108</v>
      </c>
      <c r="N2144" s="31" t="s">
        <v>108</v>
      </c>
      <c r="O2144" s="31" t="s">
        <v>108</v>
      </c>
      <c r="P2144" s="31" t="s">
        <v>108</v>
      </c>
      <c r="Q2144" s="31" t="s">
        <v>108</v>
      </c>
      <c r="R2144" s="31">
        <v>100.06</v>
      </c>
      <c r="S2144" s="31" t="s">
        <v>108</v>
      </c>
    </row>
    <row r="2145" spans="1:19" x14ac:dyDescent="0.35">
      <c r="A2145" s="2">
        <v>35871</v>
      </c>
      <c r="B2145" s="31" t="s">
        <v>108</v>
      </c>
      <c r="C2145" s="31">
        <v>264.57100000000003</v>
      </c>
      <c r="D2145" s="31" t="s">
        <v>108</v>
      </c>
      <c r="E2145" s="31">
        <v>158.61920000000001</v>
      </c>
      <c r="F2145" s="31">
        <v>37.973100000000002</v>
      </c>
      <c r="G2145" s="31">
        <v>202.8407</v>
      </c>
      <c r="H2145" s="31">
        <v>14.46772</v>
      </c>
      <c r="I2145" s="31">
        <v>1781.13</v>
      </c>
      <c r="J2145" s="31">
        <v>2350.0909999999999</v>
      </c>
      <c r="K2145" s="31">
        <v>1382.6</v>
      </c>
      <c r="L2145" s="31">
        <v>113.4</v>
      </c>
      <c r="M2145" s="31" t="s">
        <v>108</v>
      </c>
      <c r="N2145" s="31" t="s">
        <v>108</v>
      </c>
      <c r="O2145" s="31" t="s">
        <v>108</v>
      </c>
      <c r="P2145" s="31" t="s">
        <v>108</v>
      </c>
      <c r="Q2145" s="31" t="s">
        <v>108</v>
      </c>
      <c r="R2145" s="31">
        <v>99.99</v>
      </c>
      <c r="S2145" s="31" t="s">
        <v>108</v>
      </c>
    </row>
    <row r="2146" spans="1:19" x14ac:dyDescent="0.35">
      <c r="A2146" s="2">
        <v>35872</v>
      </c>
      <c r="B2146" s="31" t="s">
        <v>108</v>
      </c>
      <c r="C2146" s="31">
        <v>284.39499999999998</v>
      </c>
      <c r="D2146" s="31" t="s">
        <v>108</v>
      </c>
      <c r="E2146" s="31">
        <v>155.12440000000001</v>
      </c>
      <c r="F2146" s="31">
        <v>37.856900000000003</v>
      </c>
      <c r="G2146" s="31">
        <v>202.68629999999999</v>
      </c>
      <c r="H2146" s="31">
        <v>14.35205</v>
      </c>
      <c r="I2146" s="31">
        <v>1781.9480000000001</v>
      </c>
      <c r="J2146" s="31">
        <v>2347.4929999999999</v>
      </c>
      <c r="K2146" s="31">
        <v>1383.885</v>
      </c>
      <c r="L2146" s="31">
        <v>113.76</v>
      </c>
      <c r="M2146" s="31" t="s">
        <v>108</v>
      </c>
      <c r="N2146" s="31" t="s">
        <v>108</v>
      </c>
      <c r="O2146" s="31" t="s">
        <v>108</v>
      </c>
      <c r="P2146" s="31" t="s">
        <v>108</v>
      </c>
      <c r="Q2146" s="31" t="s">
        <v>108</v>
      </c>
      <c r="R2146" s="31">
        <v>100.42</v>
      </c>
      <c r="S2146" s="31" t="s">
        <v>108</v>
      </c>
    </row>
    <row r="2147" spans="1:19" x14ac:dyDescent="0.35">
      <c r="A2147" s="2">
        <v>35873</v>
      </c>
      <c r="B2147" s="31" t="s">
        <v>108</v>
      </c>
      <c r="C2147" s="31">
        <v>283.70400000000001</v>
      </c>
      <c r="D2147" s="31" t="s">
        <v>108</v>
      </c>
      <c r="E2147" s="31">
        <v>153.46440000000001</v>
      </c>
      <c r="F2147" s="31">
        <v>37.9086</v>
      </c>
      <c r="G2147" s="31">
        <v>201.37370000000001</v>
      </c>
      <c r="H2147" s="31">
        <v>14.556699999999999</v>
      </c>
      <c r="I2147" s="31">
        <v>1780.039</v>
      </c>
      <c r="J2147" s="31">
        <v>2346.1930000000002</v>
      </c>
      <c r="K2147" s="31">
        <v>1379.26</v>
      </c>
      <c r="L2147" s="31">
        <v>114.17</v>
      </c>
      <c r="M2147" s="31" t="s">
        <v>108</v>
      </c>
      <c r="N2147" s="31" t="s">
        <v>108</v>
      </c>
      <c r="O2147" s="31" t="s">
        <v>108</v>
      </c>
      <c r="P2147" s="31" t="s">
        <v>108</v>
      </c>
      <c r="Q2147" s="31" t="s">
        <v>108</v>
      </c>
      <c r="R2147" s="31">
        <v>100.77</v>
      </c>
      <c r="S2147" s="31" t="s">
        <v>108</v>
      </c>
    </row>
    <row r="2148" spans="1:19" x14ac:dyDescent="0.35">
      <c r="A2148" s="2">
        <v>35874</v>
      </c>
      <c r="B2148" s="31" t="s">
        <v>108</v>
      </c>
      <c r="C2148" s="31">
        <v>286.93099999999998</v>
      </c>
      <c r="D2148" s="31" t="s">
        <v>108</v>
      </c>
      <c r="E2148" s="31">
        <v>153.33330000000001</v>
      </c>
      <c r="F2148" s="31">
        <v>37.934399999999997</v>
      </c>
      <c r="G2148" s="31">
        <v>199.36609999999999</v>
      </c>
      <c r="H2148" s="31">
        <v>14.770250000000001</v>
      </c>
      <c r="I2148" s="31">
        <v>1777.4490000000001</v>
      </c>
      <c r="J2148" s="31">
        <v>2348.1419999999998</v>
      </c>
      <c r="K2148" s="31">
        <v>1383.242</v>
      </c>
      <c r="L2148" s="31">
        <v>116.35</v>
      </c>
      <c r="M2148" s="31" t="s">
        <v>108</v>
      </c>
      <c r="N2148" s="31" t="s">
        <v>108</v>
      </c>
      <c r="O2148" s="31" t="s">
        <v>108</v>
      </c>
      <c r="P2148" s="31" t="s">
        <v>108</v>
      </c>
      <c r="Q2148" s="31" t="s">
        <v>108</v>
      </c>
      <c r="R2148" s="31">
        <v>100.64</v>
      </c>
      <c r="S2148" s="31" t="s">
        <v>108</v>
      </c>
    </row>
    <row r="2149" spans="1:19" x14ac:dyDescent="0.35">
      <c r="A2149" s="2">
        <v>35877</v>
      </c>
      <c r="B2149" s="31" t="s">
        <v>108</v>
      </c>
      <c r="C2149" s="31">
        <v>313.786</v>
      </c>
      <c r="D2149" s="31" t="s">
        <v>108</v>
      </c>
      <c r="E2149" s="31">
        <v>156.2602</v>
      </c>
      <c r="F2149" s="31">
        <v>38.889899999999997</v>
      </c>
      <c r="G2149" s="31">
        <v>201.2192</v>
      </c>
      <c r="H2149" s="31">
        <v>14.9749</v>
      </c>
      <c r="I2149" s="31">
        <v>1782.902</v>
      </c>
      <c r="J2149" s="31">
        <v>2348.7919999999999</v>
      </c>
      <c r="K2149" s="31">
        <v>1381.5719999999999</v>
      </c>
      <c r="L2149" s="31">
        <v>116.07</v>
      </c>
      <c r="M2149" s="31" t="s">
        <v>108</v>
      </c>
      <c r="N2149" s="31" t="s">
        <v>108</v>
      </c>
      <c r="O2149" s="31" t="s">
        <v>108</v>
      </c>
      <c r="P2149" s="31" t="s">
        <v>108</v>
      </c>
      <c r="Q2149" s="31" t="s">
        <v>108</v>
      </c>
      <c r="R2149" s="31">
        <v>100.35</v>
      </c>
      <c r="S2149" s="31" t="s">
        <v>108</v>
      </c>
    </row>
    <row r="2150" spans="1:19" x14ac:dyDescent="0.35">
      <c r="A2150" s="2">
        <v>35878</v>
      </c>
      <c r="B2150" s="31" t="s">
        <v>108</v>
      </c>
      <c r="C2150" s="31">
        <v>301.51100000000002</v>
      </c>
      <c r="D2150" s="31" t="s">
        <v>108</v>
      </c>
      <c r="E2150" s="31">
        <v>153.77019999999999</v>
      </c>
      <c r="F2150" s="31">
        <v>38.967300000000002</v>
      </c>
      <c r="G2150" s="31">
        <v>201.2192</v>
      </c>
      <c r="H2150" s="31">
        <v>14.67238</v>
      </c>
      <c r="I2150" s="31">
        <v>1781.2660000000001</v>
      </c>
      <c r="J2150" s="31">
        <v>2348.7919999999999</v>
      </c>
      <c r="K2150" s="31">
        <v>1384.655</v>
      </c>
      <c r="L2150" s="31">
        <v>117.11</v>
      </c>
      <c r="M2150" s="31" t="s">
        <v>108</v>
      </c>
      <c r="N2150" s="31" t="s">
        <v>108</v>
      </c>
      <c r="O2150" s="31" t="s">
        <v>108</v>
      </c>
      <c r="P2150" s="31" t="s">
        <v>108</v>
      </c>
      <c r="Q2150" s="31" t="s">
        <v>108</v>
      </c>
      <c r="R2150" s="31">
        <v>100.4</v>
      </c>
      <c r="S2150" s="31" t="s">
        <v>108</v>
      </c>
    </row>
    <row r="2151" spans="1:19" x14ac:dyDescent="0.35">
      <c r="A2151" s="2">
        <v>35879</v>
      </c>
      <c r="B2151" s="31" t="s">
        <v>108</v>
      </c>
      <c r="C2151" s="31">
        <v>309.11799999999999</v>
      </c>
      <c r="D2151" s="31" t="s">
        <v>108</v>
      </c>
      <c r="E2151" s="31">
        <v>153.15860000000001</v>
      </c>
      <c r="F2151" s="31">
        <v>38.902799999999999</v>
      </c>
      <c r="G2151" s="31">
        <v>201.06479999999999</v>
      </c>
      <c r="H2151" s="31">
        <v>14.583399999999999</v>
      </c>
      <c r="I2151" s="31">
        <v>1783.5840000000001</v>
      </c>
      <c r="J2151" s="31">
        <v>2340.346</v>
      </c>
      <c r="K2151" s="31">
        <v>1382.086</v>
      </c>
      <c r="L2151" s="31">
        <v>116.07</v>
      </c>
      <c r="M2151" s="31" t="s">
        <v>108</v>
      </c>
      <c r="N2151" s="31" t="s">
        <v>108</v>
      </c>
      <c r="O2151" s="31" t="s">
        <v>108</v>
      </c>
      <c r="P2151" s="31" t="s">
        <v>108</v>
      </c>
      <c r="Q2151" s="31" t="s">
        <v>108</v>
      </c>
      <c r="R2151" s="31">
        <v>100.2</v>
      </c>
      <c r="S2151" s="31" t="s">
        <v>108</v>
      </c>
    </row>
    <row r="2152" spans="1:19" x14ac:dyDescent="0.35">
      <c r="A2152" s="2">
        <v>35880</v>
      </c>
      <c r="B2152" s="31" t="s">
        <v>108</v>
      </c>
      <c r="C2152" s="31">
        <v>315.86</v>
      </c>
      <c r="D2152" s="31" t="s">
        <v>108</v>
      </c>
      <c r="E2152" s="31">
        <v>153.04939999999999</v>
      </c>
      <c r="F2152" s="31">
        <v>39.212699999999998</v>
      </c>
      <c r="G2152" s="31">
        <v>201.6053</v>
      </c>
      <c r="H2152" s="31">
        <v>14.681279999999999</v>
      </c>
      <c r="I2152" s="31">
        <v>1775.1320000000001</v>
      </c>
      <c r="J2152" s="31">
        <v>2335.7979999999998</v>
      </c>
      <c r="K2152" s="31">
        <v>1383.885</v>
      </c>
      <c r="L2152" s="31">
        <v>116.33</v>
      </c>
      <c r="M2152" s="31" t="s">
        <v>108</v>
      </c>
      <c r="N2152" s="31" t="s">
        <v>108</v>
      </c>
      <c r="O2152" s="31" t="s">
        <v>108</v>
      </c>
      <c r="P2152" s="31" t="s">
        <v>108</v>
      </c>
      <c r="Q2152" s="31" t="s">
        <v>108</v>
      </c>
      <c r="R2152" s="31">
        <v>99.77</v>
      </c>
      <c r="S2152" s="31" t="s">
        <v>108</v>
      </c>
    </row>
    <row r="2153" spans="1:19" x14ac:dyDescent="0.35">
      <c r="A2153" s="2">
        <v>35881</v>
      </c>
      <c r="B2153" s="31" t="s">
        <v>108</v>
      </c>
      <c r="C2153" s="31">
        <v>313.32499999999999</v>
      </c>
      <c r="D2153" s="31" t="s">
        <v>108</v>
      </c>
      <c r="E2153" s="31">
        <v>152.48150000000001</v>
      </c>
      <c r="F2153" s="31">
        <v>39.380499999999998</v>
      </c>
      <c r="G2153" s="31">
        <v>199.5977</v>
      </c>
      <c r="H2153" s="31">
        <v>14.752459999999999</v>
      </c>
      <c r="I2153" s="31">
        <v>1768.452</v>
      </c>
      <c r="J2153" s="31">
        <v>2333.8490000000002</v>
      </c>
      <c r="K2153" s="31">
        <v>1381.701</v>
      </c>
      <c r="L2153" s="31">
        <v>115.99</v>
      </c>
      <c r="M2153" s="31" t="s">
        <v>108</v>
      </c>
      <c r="N2153" s="31" t="s">
        <v>108</v>
      </c>
      <c r="O2153" s="31" t="s">
        <v>108</v>
      </c>
      <c r="P2153" s="31" t="s">
        <v>108</v>
      </c>
      <c r="Q2153" s="31" t="s">
        <v>108</v>
      </c>
      <c r="R2153" s="31">
        <v>100.33</v>
      </c>
      <c r="S2153" s="31" t="s">
        <v>108</v>
      </c>
    </row>
    <row r="2154" spans="1:19" x14ac:dyDescent="0.35">
      <c r="A2154" s="2">
        <v>35884</v>
      </c>
      <c r="B2154" s="31" t="s">
        <v>108</v>
      </c>
      <c r="C2154" s="31">
        <v>305.31400000000002</v>
      </c>
      <c r="D2154" s="31" t="s">
        <v>108</v>
      </c>
      <c r="E2154" s="31">
        <v>153.7484</v>
      </c>
      <c r="F2154" s="31">
        <v>39.238500000000002</v>
      </c>
      <c r="G2154" s="31">
        <v>200.67869999999999</v>
      </c>
      <c r="H2154" s="31">
        <v>14.556710000000001</v>
      </c>
      <c r="I2154" s="31">
        <v>1770.36</v>
      </c>
      <c r="J2154" s="31">
        <v>2329.3009999999999</v>
      </c>
      <c r="K2154" s="31">
        <v>1377.59</v>
      </c>
      <c r="L2154" s="31">
        <v>115.81</v>
      </c>
      <c r="M2154" s="31" t="s">
        <v>108</v>
      </c>
      <c r="N2154" s="31" t="s">
        <v>108</v>
      </c>
      <c r="O2154" s="31" t="s">
        <v>108</v>
      </c>
      <c r="P2154" s="31" t="s">
        <v>108</v>
      </c>
      <c r="Q2154" s="31" t="s">
        <v>108</v>
      </c>
      <c r="R2154" s="31">
        <v>101.34</v>
      </c>
      <c r="S2154" s="31" t="s">
        <v>108</v>
      </c>
    </row>
    <row r="2155" spans="1:19" x14ac:dyDescent="0.35">
      <c r="A2155" s="2">
        <v>35885</v>
      </c>
      <c r="B2155" s="31" t="s">
        <v>108</v>
      </c>
      <c r="C2155" s="31">
        <v>297.82299999999998</v>
      </c>
      <c r="D2155" s="31" t="s">
        <v>108</v>
      </c>
      <c r="E2155" s="31">
        <v>154.0324</v>
      </c>
      <c r="F2155" s="31">
        <v>39.161000000000001</v>
      </c>
      <c r="G2155" s="31">
        <v>199.2116</v>
      </c>
      <c r="H2155" s="31">
        <v>14.699070000000001</v>
      </c>
      <c r="I2155" s="31">
        <v>1773.4960000000001</v>
      </c>
      <c r="J2155" s="31">
        <v>2336.4479999999999</v>
      </c>
      <c r="K2155" s="31">
        <v>1379.3889999999999</v>
      </c>
      <c r="L2155" s="31">
        <v>116.33</v>
      </c>
      <c r="M2155" s="31" t="s">
        <v>108</v>
      </c>
      <c r="N2155" s="31" t="s">
        <v>108</v>
      </c>
      <c r="O2155" s="31" t="s">
        <v>108</v>
      </c>
      <c r="P2155" s="31" t="s">
        <v>108</v>
      </c>
      <c r="Q2155" s="31" t="s">
        <v>108</v>
      </c>
      <c r="R2155" s="31">
        <v>101.5</v>
      </c>
      <c r="S2155" s="31" t="s">
        <v>108</v>
      </c>
    </row>
    <row r="2156" spans="1:19" x14ac:dyDescent="0.35">
      <c r="A2156" s="2">
        <v>35886</v>
      </c>
      <c r="B2156" s="31" t="s">
        <v>108</v>
      </c>
      <c r="C2156" s="31">
        <v>294.94099999999997</v>
      </c>
      <c r="D2156" s="31" t="s">
        <v>108</v>
      </c>
      <c r="E2156" s="31">
        <v>150.27549999999999</v>
      </c>
      <c r="F2156" s="31">
        <v>38.9803</v>
      </c>
      <c r="G2156" s="31">
        <v>198.6711</v>
      </c>
      <c r="H2156" s="31">
        <v>14.46773</v>
      </c>
      <c r="I2156" s="31">
        <v>1774.9949999999999</v>
      </c>
      <c r="J2156" s="31">
        <v>2342.2950000000001</v>
      </c>
      <c r="K2156" s="31">
        <v>1375.921</v>
      </c>
      <c r="L2156" s="31">
        <v>117.13</v>
      </c>
      <c r="M2156" s="31" t="s">
        <v>108</v>
      </c>
      <c r="N2156" s="31" t="s">
        <v>108</v>
      </c>
      <c r="O2156" s="31" t="s">
        <v>108</v>
      </c>
      <c r="P2156" s="31" t="s">
        <v>108</v>
      </c>
      <c r="Q2156" s="31" t="s">
        <v>108</v>
      </c>
      <c r="R2156" s="31">
        <v>101.71</v>
      </c>
      <c r="S2156" s="31" t="s">
        <v>108</v>
      </c>
    </row>
    <row r="2157" spans="1:19" x14ac:dyDescent="0.35">
      <c r="A2157" s="2">
        <v>35887</v>
      </c>
      <c r="B2157" s="31" t="s">
        <v>108</v>
      </c>
      <c r="C2157" s="31">
        <v>294.88400000000001</v>
      </c>
      <c r="D2157" s="31" t="s">
        <v>108</v>
      </c>
      <c r="E2157" s="31">
        <v>148.35339999999999</v>
      </c>
      <c r="F2157" s="31">
        <v>39.277200000000001</v>
      </c>
      <c r="G2157" s="31">
        <v>199.44319999999999</v>
      </c>
      <c r="H2157" s="31">
        <v>14.5923</v>
      </c>
      <c r="I2157" s="31">
        <v>1771.9960000000001</v>
      </c>
      <c r="J2157" s="31">
        <v>2348.7919999999999</v>
      </c>
      <c r="K2157" s="31">
        <v>1381.1869999999999</v>
      </c>
      <c r="L2157" s="31">
        <v>118.45</v>
      </c>
      <c r="M2157" s="31" t="s">
        <v>108</v>
      </c>
      <c r="N2157" s="31" t="s">
        <v>108</v>
      </c>
      <c r="O2157" s="31" t="s">
        <v>108</v>
      </c>
      <c r="P2157" s="31" t="s">
        <v>108</v>
      </c>
      <c r="Q2157" s="31" t="s">
        <v>108</v>
      </c>
      <c r="R2157" s="31">
        <v>101.84</v>
      </c>
      <c r="S2157" s="31" t="s">
        <v>108</v>
      </c>
    </row>
    <row r="2158" spans="1:19" x14ac:dyDescent="0.35">
      <c r="A2158" s="2">
        <v>35888</v>
      </c>
      <c r="B2158" s="31" t="s">
        <v>108</v>
      </c>
      <c r="C2158" s="31">
        <v>298.28399999999999</v>
      </c>
      <c r="D2158" s="31" t="s">
        <v>108</v>
      </c>
      <c r="E2158" s="31">
        <v>147.50149999999999</v>
      </c>
      <c r="F2158" s="31">
        <v>40.064799999999998</v>
      </c>
      <c r="G2158" s="31">
        <v>196.81790000000001</v>
      </c>
      <c r="H2158" s="31">
        <v>14.610099999999999</v>
      </c>
      <c r="I2158" s="31">
        <v>1761.09</v>
      </c>
      <c r="J2158" s="31">
        <v>2362.4349999999999</v>
      </c>
      <c r="K2158" s="31">
        <v>1387.096</v>
      </c>
      <c r="L2158" s="31">
        <v>118.61</v>
      </c>
      <c r="M2158" s="31" t="s">
        <v>108</v>
      </c>
      <c r="N2158" s="31" t="s">
        <v>108</v>
      </c>
      <c r="O2158" s="31" t="s">
        <v>108</v>
      </c>
      <c r="P2158" s="31" t="s">
        <v>108</v>
      </c>
      <c r="Q2158" s="31" t="s">
        <v>108</v>
      </c>
      <c r="R2158" s="31">
        <v>101.85</v>
      </c>
      <c r="S2158" s="31" t="s">
        <v>108</v>
      </c>
    </row>
    <row r="2159" spans="1:19" x14ac:dyDescent="0.35">
      <c r="A2159" s="2">
        <v>35891</v>
      </c>
      <c r="B2159" s="31" t="s">
        <v>108</v>
      </c>
      <c r="C2159" s="31">
        <v>286.7</v>
      </c>
      <c r="D2159" s="31" t="s">
        <v>108</v>
      </c>
      <c r="E2159" s="31">
        <v>149.5984</v>
      </c>
      <c r="F2159" s="31">
        <v>40.206899999999997</v>
      </c>
      <c r="G2159" s="31">
        <v>195.50530000000001</v>
      </c>
      <c r="H2159" s="31">
        <v>14.734669999999999</v>
      </c>
      <c r="I2159" s="31">
        <v>1764.0889999999999</v>
      </c>
      <c r="J2159" s="31">
        <v>2356.5880000000002</v>
      </c>
      <c r="K2159" s="31">
        <v>1384.912</v>
      </c>
      <c r="L2159" s="31">
        <v>118.04</v>
      </c>
      <c r="M2159" s="31" t="s">
        <v>108</v>
      </c>
      <c r="N2159" s="31" t="s">
        <v>108</v>
      </c>
      <c r="O2159" s="31" t="s">
        <v>108</v>
      </c>
      <c r="P2159" s="31" t="s">
        <v>108</v>
      </c>
      <c r="Q2159" s="31" t="s">
        <v>108</v>
      </c>
      <c r="R2159" s="31">
        <v>101.5</v>
      </c>
      <c r="S2159" s="31" t="s">
        <v>108</v>
      </c>
    </row>
    <row r="2160" spans="1:19" x14ac:dyDescent="0.35">
      <c r="A2160" s="2">
        <v>35892</v>
      </c>
      <c r="B2160" s="31" t="s">
        <v>108</v>
      </c>
      <c r="C2160" s="31">
        <v>285.721</v>
      </c>
      <c r="D2160" s="31" t="s">
        <v>108</v>
      </c>
      <c r="E2160" s="31">
        <v>150.21</v>
      </c>
      <c r="F2160" s="31">
        <v>40.284300000000002</v>
      </c>
      <c r="G2160" s="31">
        <v>194.1155</v>
      </c>
      <c r="H2160" s="31">
        <v>14.654590000000001</v>
      </c>
      <c r="I2160" s="31">
        <v>1765.8620000000001</v>
      </c>
      <c r="J2160" s="31">
        <v>2353.9899999999998</v>
      </c>
      <c r="K2160" s="31">
        <v>1383.885</v>
      </c>
      <c r="L2160" s="31">
        <v>117.18</v>
      </c>
      <c r="M2160" s="31" t="s">
        <v>108</v>
      </c>
      <c r="N2160" s="31" t="s">
        <v>108</v>
      </c>
      <c r="O2160" s="31" t="s">
        <v>108</v>
      </c>
      <c r="P2160" s="31" t="s">
        <v>108</v>
      </c>
      <c r="Q2160" s="31" t="s">
        <v>108</v>
      </c>
      <c r="R2160" s="31">
        <v>101.22</v>
      </c>
      <c r="S2160" s="31" t="s">
        <v>108</v>
      </c>
    </row>
    <row r="2161" spans="1:19" x14ac:dyDescent="0.35">
      <c r="A2161" s="2">
        <v>35893</v>
      </c>
      <c r="B2161" s="31" t="s">
        <v>108</v>
      </c>
      <c r="C2161" s="31">
        <v>290.697</v>
      </c>
      <c r="D2161" s="31" t="s">
        <v>108</v>
      </c>
      <c r="E2161" s="31">
        <v>152.21360000000001</v>
      </c>
      <c r="F2161" s="31">
        <v>40.168100000000003</v>
      </c>
      <c r="G2161" s="31">
        <v>195.11879999999999</v>
      </c>
      <c r="H2161" s="31">
        <v>14.54983</v>
      </c>
      <c r="I2161" s="31">
        <v>1764.9069999999999</v>
      </c>
      <c r="J2161" s="31">
        <v>2348.1419999999998</v>
      </c>
      <c r="K2161" s="31">
        <v>1384.0129999999999</v>
      </c>
      <c r="L2161" s="31">
        <v>116.43</v>
      </c>
      <c r="M2161" s="31" t="s">
        <v>108</v>
      </c>
      <c r="N2161" s="31" t="s">
        <v>108</v>
      </c>
      <c r="O2161" s="31" t="s">
        <v>108</v>
      </c>
      <c r="P2161" s="31" t="s">
        <v>108</v>
      </c>
      <c r="Q2161" s="31" t="s">
        <v>108</v>
      </c>
      <c r="R2161" s="31">
        <v>100.21</v>
      </c>
      <c r="S2161" s="31" t="s">
        <v>108</v>
      </c>
    </row>
    <row r="2162" spans="1:19" x14ac:dyDescent="0.35">
      <c r="A2162" s="2">
        <v>35894</v>
      </c>
      <c r="B2162" s="31" t="s">
        <v>108</v>
      </c>
      <c r="C2162" s="31">
        <v>289.87599999999998</v>
      </c>
      <c r="D2162" s="31" t="s">
        <v>108</v>
      </c>
      <c r="E2162" s="31">
        <v>154.81360000000001</v>
      </c>
      <c r="F2162" s="31">
        <v>40.051900000000003</v>
      </c>
      <c r="G2162" s="31">
        <v>195.44280000000001</v>
      </c>
      <c r="H2162" s="31">
        <v>14.31052</v>
      </c>
      <c r="I2162" s="31">
        <v>1762.999</v>
      </c>
      <c r="J2162" s="31">
        <v>2348.1419999999998</v>
      </c>
      <c r="K2162" s="31">
        <v>1384.27</v>
      </c>
      <c r="L2162" s="31">
        <v>117.24</v>
      </c>
      <c r="M2162" s="31" t="s">
        <v>108</v>
      </c>
      <c r="N2162" s="31" t="s">
        <v>108</v>
      </c>
      <c r="O2162" s="31" t="s">
        <v>108</v>
      </c>
      <c r="P2162" s="31" t="s">
        <v>108</v>
      </c>
      <c r="Q2162" s="31" t="s">
        <v>108</v>
      </c>
      <c r="R2162" s="31">
        <v>100.54</v>
      </c>
      <c r="S2162" s="31" t="s">
        <v>108</v>
      </c>
    </row>
    <row r="2163" spans="1:19" x14ac:dyDescent="0.35">
      <c r="A2163" s="2">
        <v>35895</v>
      </c>
      <c r="B2163" s="31" t="s">
        <v>108</v>
      </c>
      <c r="C2163" s="31">
        <v>289.87599999999998</v>
      </c>
      <c r="D2163" s="31" t="s">
        <v>108</v>
      </c>
      <c r="E2163" s="31">
        <v>154.81360000000001</v>
      </c>
      <c r="F2163" s="31">
        <v>40.051900000000003</v>
      </c>
      <c r="G2163" s="31">
        <v>195.44280000000001</v>
      </c>
      <c r="H2163" s="31">
        <v>14.31052</v>
      </c>
      <c r="I2163" s="31">
        <v>1771.0419999999999</v>
      </c>
      <c r="J2163" s="31">
        <v>2348.1419999999998</v>
      </c>
      <c r="K2163" s="31">
        <v>1384.27</v>
      </c>
      <c r="L2163" s="31">
        <v>117.24</v>
      </c>
      <c r="M2163" s="31" t="s">
        <v>108</v>
      </c>
      <c r="N2163" s="31" t="s">
        <v>108</v>
      </c>
      <c r="O2163" s="31" t="s">
        <v>108</v>
      </c>
      <c r="P2163" s="31" t="s">
        <v>108</v>
      </c>
      <c r="Q2163" s="31" t="s">
        <v>108</v>
      </c>
      <c r="R2163" s="31">
        <v>100.54</v>
      </c>
      <c r="S2163" s="31" t="s">
        <v>108</v>
      </c>
    </row>
    <row r="2164" spans="1:19" x14ac:dyDescent="0.35">
      <c r="A2164" s="2">
        <v>35898</v>
      </c>
      <c r="B2164" s="31" t="s">
        <v>108</v>
      </c>
      <c r="C2164" s="31">
        <v>287.60599999999999</v>
      </c>
      <c r="D2164" s="31" t="s">
        <v>108</v>
      </c>
      <c r="E2164" s="31">
        <v>154.81360000000001</v>
      </c>
      <c r="F2164" s="31">
        <v>40.400500000000001</v>
      </c>
      <c r="G2164" s="31">
        <v>193.66909999999999</v>
      </c>
      <c r="H2164" s="31">
        <v>13.99396</v>
      </c>
      <c r="I2164" s="31">
        <v>1774.1769999999999</v>
      </c>
      <c r="J2164" s="31">
        <v>2338.3969999999999</v>
      </c>
      <c r="K2164" s="31">
        <v>1384.27</v>
      </c>
      <c r="L2164" s="31">
        <v>117</v>
      </c>
      <c r="M2164" s="31" t="s">
        <v>108</v>
      </c>
      <c r="N2164" s="31" t="s">
        <v>108</v>
      </c>
      <c r="O2164" s="31" t="s">
        <v>108</v>
      </c>
      <c r="P2164" s="31" t="s">
        <v>108</v>
      </c>
      <c r="Q2164" s="31" t="s">
        <v>108</v>
      </c>
      <c r="R2164" s="31">
        <v>100.44</v>
      </c>
      <c r="S2164" s="31" t="s">
        <v>108</v>
      </c>
    </row>
    <row r="2165" spans="1:19" x14ac:dyDescent="0.35">
      <c r="A2165" s="2">
        <v>35899</v>
      </c>
      <c r="B2165" s="31" t="s">
        <v>108</v>
      </c>
      <c r="C2165" s="31">
        <v>288.00099999999998</v>
      </c>
      <c r="D2165" s="31" t="s">
        <v>108</v>
      </c>
      <c r="E2165" s="31">
        <v>157.43870000000001</v>
      </c>
      <c r="F2165" s="31">
        <v>40.0261</v>
      </c>
      <c r="G2165" s="31">
        <v>194.7175</v>
      </c>
      <c r="H2165" s="31">
        <v>13.768190000000001</v>
      </c>
      <c r="I2165" s="31">
        <v>1776.4949999999999</v>
      </c>
      <c r="J2165" s="31">
        <v>2342.2950000000001</v>
      </c>
      <c r="K2165" s="31">
        <v>1384.1420000000001</v>
      </c>
      <c r="L2165" s="31">
        <v>117.83</v>
      </c>
      <c r="M2165" s="31" t="s">
        <v>108</v>
      </c>
      <c r="N2165" s="31" t="s">
        <v>108</v>
      </c>
      <c r="O2165" s="31" t="s">
        <v>108</v>
      </c>
      <c r="P2165" s="31" t="s">
        <v>108</v>
      </c>
      <c r="Q2165" s="31" t="s">
        <v>108</v>
      </c>
      <c r="R2165" s="31">
        <v>99.51</v>
      </c>
      <c r="S2165" s="31" t="s">
        <v>108</v>
      </c>
    </row>
    <row r="2166" spans="1:19" x14ac:dyDescent="0.35">
      <c r="A2166" s="2">
        <v>35900</v>
      </c>
      <c r="B2166" s="31" t="s">
        <v>108</v>
      </c>
      <c r="C2166" s="31">
        <v>296.08600000000001</v>
      </c>
      <c r="D2166" s="31" t="s">
        <v>108</v>
      </c>
      <c r="E2166" s="31">
        <v>163.62469999999999</v>
      </c>
      <c r="F2166" s="31">
        <v>39.896999999999998</v>
      </c>
      <c r="G2166" s="31">
        <v>197.5685</v>
      </c>
      <c r="H2166" s="31">
        <v>13.785769999999999</v>
      </c>
      <c r="I2166" s="31">
        <v>1780.857</v>
      </c>
      <c r="J2166" s="31">
        <v>2345.5439999999999</v>
      </c>
      <c r="K2166" s="31">
        <v>1382.857</v>
      </c>
      <c r="L2166" s="31">
        <v>118.17</v>
      </c>
      <c r="M2166" s="31" t="s">
        <v>108</v>
      </c>
      <c r="N2166" s="31" t="s">
        <v>108</v>
      </c>
      <c r="O2166" s="31" t="s">
        <v>108</v>
      </c>
      <c r="P2166" s="31" t="s">
        <v>108</v>
      </c>
      <c r="Q2166" s="31" t="s">
        <v>108</v>
      </c>
      <c r="R2166" s="31">
        <v>99.59</v>
      </c>
      <c r="S2166" s="31" t="s">
        <v>108</v>
      </c>
    </row>
    <row r="2167" spans="1:19" x14ac:dyDescent="0.35">
      <c r="A2167" s="2">
        <v>35901</v>
      </c>
      <c r="B2167" s="31" t="s">
        <v>108</v>
      </c>
      <c r="C2167" s="31">
        <v>302.59800000000001</v>
      </c>
      <c r="D2167" s="31" t="s">
        <v>108</v>
      </c>
      <c r="E2167" s="31">
        <v>161.01089999999999</v>
      </c>
      <c r="F2167" s="31">
        <v>40.000300000000003</v>
      </c>
      <c r="G2167" s="31">
        <v>197.7226</v>
      </c>
      <c r="H2167" s="31">
        <v>13.94403</v>
      </c>
      <c r="I2167" s="31">
        <v>1779.221</v>
      </c>
      <c r="J2167" s="31">
        <v>2346.8429999999998</v>
      </c>
      <c r="K2167" s="31">
        <v>1383.885</v>
      </c>
      <c r="L2167" s="31">
        <v>116.85</v>
      </c>
      <c r="M2167" s="31" t="s">
        <v>108</v>
      </c>
      <c r="N2167" s="31" t="s">
        <v>108</v>
      </c>
      <c r="O2167" s="31" t="s">
        <v>108</v>
      </c>
      <c r="P2167" s="31" t="s">
        <v>108</v>
      </c>
      <c r="Q2167" s="31" t="s">
        <v>108</v>
      </c>
      <c r="R2167" s="31">
        <v>99.81</v>
      </c>
      <c r="S2167" s="31" t="s">
        <v>108</v>
      </c>
    </row>
    <row r="2168" spans="1:19" x14ac:dyDescent="0.35">
      <c r="A2168" s="2">
        <v>35902</v>
      </c>
      <c r="B2168" s="31" t="s">
        <v>108</v>
      </c>
      <c r="C2168" s="31">
        <v>300.29599999999999</v>
      </c>
      <c r="D2168" s="31" t="s">
        <v>108</v>
      </c>
      <c r="E2168" s="31">
        <v>162.18709999999999</v>
      </c>
      <c r="F2168" s="31">
        <v>39.948599999999999</v>
      </c>
      <c r="G2168" s="31">
        <v>198.0308</v>
      </c>
      <c r="H2168" s="31">
        <v>14.049530000000001</v>
      </c>
      <c r="I2168" s="31">
        <v>1781.13</v>
      </c>
      <c r="J2168" s="31">
        <v>2347.4929999999999</v>
      </c>
      <c r="K2168" s="31">
        <v>1383.885</v>
      </c>
      <c r="L2168" s="31">
        <v>117.78</v>
      </c>
      <c r="M2168" s="31" t="s">
        <v>108</v>
      </c>
      <c r="N2168" s="31" t="s">
        <v>108</v>
      </c>
      <c r="O2168" s="31" t="s">
        <v>108</v>
      </c>
      <c r="P2168" s="31" t="s">
        <v>108</v>
      </c>
      <c r="Q2168" s="31" t="s">
        <v>108</v>
      </c>
      <c r="R2168" s="31">
        <v>99.92</v>
      </c>
      <c r="S2168" s="31" t="s">
        <v>108</v>
      </c>
    </row>
    <row r="2169" spans="1:19" x14ac:dyDescent="0.35">
      <c r="A2169" s="2">
        <v>35905</v>
      </c>
      <c r="B2169" s="31" t="s">
        <v>108</v>
      </c>
      <c r="C2169" s="31">
        <v>299.34199999999998</v>
      </c>
      <c r="D2169" s="31" t="s">
        <v>108</v>
      </c>
      <c r="E2169" s="31">
        <v>160.40100000000001</v>
      </c>
      <c r="F2169" s="31">
        <v>39.974400000000003</v>
      </c>
      <c r="G2169" s="31">
        <v>197.7996</v>
      </c>
      <c r="H2169" s="31">
        <v>14.5243</v>
      </c>
      <c r="I2169" s="31">
        <v>1784.1289999999999</v>
      </c>
      <c r="J2169" s="31">
        <v>2342.2950000000001</v>
      </c>
      <c r="K2169" s="31">
        <v>1379.3889999999999</v>
      </c>
      <c r="L2169" s="31">
        <v>118.25</v>
      </c>
      <c r="M2169" s="31" t="s">
        <v>108</v>
      </c>
      <c r="N2169" s="31" t="s">
        <v>108</v>
      </c>
      <c r="O2169" s="31" t="s">
        <v>108</v>
      </c>
      <c r="P2169" s="31" t="s">
        <v>108</v>
      </c>
      <c r="Q2169" s="31" t="s">
        <v>108</v>
      </c>
      <c r="R2169" s="31">
        <v>99.74</v>
      </c>
      <c r="S2169" s="31" t="s">
        <v>108</v>
      </c>
    </row>
    <row r="2170" spans="1:19" x14ac:dyDescent="0.35">
      <c r="A2170" s="2">
        <v>35906</v>
      </c>
      <c r="B2170" s="31" t="s">
        <v>108</v>
      </c>
      <c r="C2170" s="31">
        <v>301.30700000000002</v>
      </c>
      <c r="D2170" s="31" t="s">
        <v>108</v>
      </c>
      <c r="E2170" s="31">
        <v>163.4504</v>
      </c>
      <c r="F2170" s="31">
        <v>40.361800000000002</v>
      </c>
      <c r="G2170" s="31">
        <v>200.4965</v>
      </c>
      <c r="H2170" s="31">
        <v>14.77047</v>
      </c>
      <c r="I2170" s="31">
        <v>1782.0840000000001</v>
      </c>
      <c r="J2170" s="31">
        <v>2336.4479999999999</v>
      </c>
      <c r="K2170" s="31">
        <v>1377.2049999999999</v>
      </c>
      <c r="L2170" s="31">
        <v>118.92</v>
      </c>
      <c r="M2170" s="31" t="s">
        <v>108</v>
      </c>
      <c r="N2170" s="31" t="s">
        <v>108</v>
      </c>
      <c r="O2170" s="31" t="s">
        <v>108</v>
      </c>
      <c r="P2170" s="31" t="s">
        <v>108</v>
      </c>
      <c r="Q2170" s="31" t="s">
        <v>108</v>
      </c>
      <c r="R2170" s="31">
        <v>99.22</v>
      </c>
      <c r="S2170" s="31" t="s">
        <v>108</v>
      </c>
    </row>
    <row r="2171" spans="1:19" x14ac:dyDescent="0.35">
      <c r="A2171" s="2">
        <v>35907</v>
      </c>
      <c r="B2171" s="31" t="s">
        <v>108</v>
      </c>
      <c r="C2171" s="31">
        <v>291.03300000000002</v>
      </c>
      <c r="D2171" s="31" t="s">
        <v>108</v>
      </c>
      <c r="E2171" s="31">
        <v>164.9316</v>
      </c>
      <c r="F2171" s="31">
        <v>40.658799999999999</v>
      </c>
      <c r="G2171" s="31">
        <v>197.1061</v>
      </c>
      <c r="H2171" s="31">
        <v>14.612209999999999</v>
      </c>
      <c r="I2171" s="31">
        <v>1781.2660000000001</v>
      </c>
      <c r="J2171" s="31">
        <v>2336.4479999999999</v>
      </c>
      <c r="K2171" s="31">
        <v>1377.3340000000001</v>
      </c>
      <c r="L2171" s="31">
        <v>119.05</v>
      </c>
      <c r="M2171" s="31" t="s">
        <v>108</v>
      </c>
      <c r="N2171" s="31" t="s">
        <v>108</v>
      </c>
      <c r="O2171" s="31" t="s">
        <v>108</v>
      </c>
      <c r="P2171" s="31" t="s">
        <v>108</v>
      </c>
      <c r="Q2171" s="31" t="s">
        <v>108</v>
      </c>
      <c r="R2171" s="31">
        <v>99.28</v>
      </c>
      <c r="S2171" s="31" t="s">
        <v>108</v>
      </c>
    </row>
    <row r="2172" spans="1:19" x14ac:dyDescent="0.35">
      <c r="A2172" s="2">
        <v>35908</v>
      </c>
      <c r="B2172" s="31" t="s">
        <v>108</v>
      </c>
      <c r="C2172" s="31">
        <v>289.34899999999999</v>
      </c>
      <c r="D2172" s="31" t="s">
        <v>108</v>
      </c>
      <c r="E2172" s="31">
        <v>163.27619999999999</v>
      </c>
      <c r="F2172" s="31">
        <v>40.774999999999999</v>
      </c>
      <c r="G2172" s="31">
        <v>198.339</v>
      </c>
      <c r="H2172" s="31">
        <v>14.849589999999999</v>
      </c>
      <c r="I2172" s="31">
        <v>1781.8109999999999</v>
      </c>
      <c r="J2172" s="31">
        <v>2335.1489999999999</v>
      </c>
      <c r="K2172" s="31">
        <v>1377.59</v>
      </c>
      <c r="L2172" s="31">
        <v>118.01</v>
      </c>
      <c r="M2172" s="31" t="s">
        <v>108</v>
      </c>
      <c r="N2172" s="31" t="s">
        <v>108</v>
      </c>
      <c r="O2172" s="31" t="s">
        <v>108</v>
      </c>
      <c r="P2172" s="31" t="s">
        <v>108</v>
      </c>
      <c r="Q2172" s="31" t="s">
        <v>108</v>
      </c>
      <c r="R2172" s="31">
        <v>99.56</v>
      </c>
      <c r="S2172" s="31" t="s">
        <v>108</v>
      </c>
    </row>
    <row r="2173" spans="1:19" x14ac:dyDescent="0.35">
      <c r="A2173" s="2">
        <v>35909</v>
      </c>
      <c r="B2173" s="31" t="s">
        <v>108</v>
      </c>
      <c r="C2173" s="31">
        <v>287.94499999999999</v>
      </c>
      <c r="D2173" s="31" t="s">
        <v>108</v>
      </c>
      <c r="E2173" s="31">
        <v>163.36330000000001</v>
      </c>
      <c r="F2173" s="31">
        <v>40.568399999999997</v>
      </c>
      <c r="G2173" s="31">
        <v>199.4178</v>
      </c>
      <c r="H2173" s="31">
        <v>14.919930000000001</v>
      </c>
      <c r="I2173" s="31">
        <v>1781.2660000000001</v>
      </c>
      <c r="J2173" s="31">
        <v>2337.7469999999998</v>
      </c>
      <c r="K2173" s="31">
        <v>1377.7190000000001</v>
      </c>
      <c r="L2173" s="31">
        <v>116.38</v>
      </c>
      <c r="M2173" s="31" t="s">
        <v>108</v>
      </c>
      <c r="N2173" s="31" t="s">
        <v>108</v>
      </c>
      <c r="O2173" s="31" t="s">
        <v>108</v>
      </c>
      <c r="P2173" s="31" t="s">
        <v>108</v>
      </c>
      <c r="Q2173" s="31" t="s">
        <v>108</v>
      </c>
      <c r="R2173" s="31">
        <v>99.38</v>
      </c>
      <c r="S2173" s="31" t="s">
        <v>108</v>
      </c>
    </row>
    <row r="2174" spans="1:19" x14ac:dyDescent="0.35">
      <c r="A2174" s="2">
        <v>35912</v>
      </c>
      <c r="B2174" s="31" t="s">
        <v>108</v>
      </c>
      <c r="C2174" s="31">
        <v>291.59399999999999</v>
      </c>
      <c r="D2174" s="31" t="s">
        <v>108</v>
      </c>
      <c r="E2174" s="31">
        <v>165.62860000000001</v>
      </c>
      <c r="F2174" s="31">
        <v>40.180999999999997</v>
      </c>
      <c r="G2174" s="31">
        <v>199.726</v>
      </c>
      <c r="H2174" s="31">
        <v>15.04302</v>
      </c>
      <c r="I2174" s="31">
        <v>1784.674</v>
      </c>
      <c r="J2174" s="31">
        <v>2319.556</v>
      </c>
      <c r="K2174" s="31">
        <v>1366.8</v>
      </c>
      <c r="L2174" s="31">
        <v>114.26</v>
      </c>
      <c r="M2174" s="31" t="s">
        <v>108</v>
      </c>
      <c r="N2174" s="31" t="s">
        <v>108</v>
      </c>
      <c r="O2174" s="31" t="s">
        <v>108</v>
      </c>
      <c r="P2174" s="31" t="s">
        <v>108</v>
      </c>
      <c r="Q2174" s="31" t="s">
        <v>108</v>
      </c>
      <c r="R2174" s="31">
        <v>99.34</v>
      </c>
      <c r="S2174" s="31" t="s">
        <v>108</v>
      </c>
    </row>
    <row r="2175" spans="1:19" x14ac:dyDescent="0.35">
      <c r="A2175" s="2">
        <v>35913</v>
      </c>
      <c r="B2175" s="31" t="s">
        <v>108</v>
      </c>
      <c r="C2175" s="31">
        <v>298.94900000000001</v>
      </c>
      <c r="D2175" s="31" t="s">
        <v>108</v>
      </c>
      <c r="E2175" s="31">
        <v>164.49590000000001</v>
      </c>
      <c r="F2175" s="31">
        <v>39.948599999999999</v>
      </c>
      <c r="G2175" s="31">
        <v>198.1849</v>
      </c>
      <c r="H2175" s="31">
        <v>14.78805</v>
      </c>
      <c r="I2175" s="31">
        <v>1789.4449999999999</v>
      </c>
      <c r="J2175" s="31">
        <v>2318.9059999999999</v>
      </c>
      <c r="K2175" s="31">
        <v>1368.856</v>
      </c>
      <c r="L2175" s="31">
        <v>114.1</v>
      </c>
      <c r="M2175" s="31" t="s">
        <v>108</v>
      </c>
      <c r="N2175" s="31" t="s">
        <v>108</v>
      </c>
      <c r="O2175" s="31" t="s">
        <v>108</v>
      </c>
      <c r="P2175" s="31" t="s">
        <v>108</v>
      </c>
      <c r="Q2175" s="31" t="s">
        <v>108</v>
      </c>
      <c r="R2175" s="31">
        <v>99.62</v>
      </c>
      <c r="S2175" s="31" t="s">
        <v>108</v>
      </c>
    </row>
    <row r="2176" spans="1:19" x14ac:dyDescent="0.35">
      <c r="A2176" s="2">
        <v>35914</v>
      </c>
      <c r="B2176" s="31" t="s">
        <v>108</v>
      </c>
      <c r="C2176" s="31">
        <v>293.27800000000002</v>
      </c>
      <c r="D2176" s="31" t="s">
        <v>108</v>
      </c>
      <c r="E2176" s="31">
        <v>163.886</v>
      </c>
      <c r="F2176" s="31">
        <v>40.232700000000001</v>
      </c>
      <c r="G2176" s="31">
        <v>198.1849</v>
      </c>
      <c r="H2176" s="31">
        <v>14.99906</v>
      </c>
      <c r="I2176" s="31">
        <v>1789.4449999999999</v>
      </c>
      <c r="J2176" s="31">
        <v>2318.2570000000001</v>
      </c>
      <c r="K2176" s="31">
        <v>1366.5429999999999</v>
      </c>
      <c r="L2176" s="31">
        <v>114.9</v>
      </c>
      <c r="M2176" s="31" t="s">
        <v>108</v>
      </c>
      <c r="N2176" s="31" t="s">
        <v>108</v>
      </c>
      <c r="O2176" s="31" t="s">
        <v>108</v>
      </c>
      <c r="P2176" s="31" t="s">
        <v>108</v>
      </c>
      <c r="Q2176" s="31" t="s">
        <v>108</v>
      </c>
      <c r="R2176" s="31">
        <v>99.73</v>
      </c>
      <c r="S2176" s="31" t="s">
        <v>108</v>
      </c>
    </row>
    <row r="2177" spans="1:19" x14ac:dyDescent="0.35">
      <c r="A2177" s="2">
        <v>35915</v>
      </c>
      <c r="B2177" s="31" t="s">
        <v>108</v>
      </c>
      <c r="C2177" s="31">
        <v>294.51400000000001</v>
      </c>
      <c r="D2177" s="31" t="s">
        <v>108</v>
      </c>
      <c r="E2177" s="31">
        <v>160.9237</v>
      </c>
      <c r="F2177" s="31">
        <v>39.754899999999999</v>
      </c>
      <c r="G2177" s="31">
        <v>196.7979</v>
      </c>
      <c r="H2177" s="31">
        <v>14.823219999999999</v>
      </c>
      <c r="I2177" s="31">
        <v>1789.4449999999999</v>
      </c>
      <c r="J2177" s="31">
        <v>2335.1489999999999</v>
      </c>
      <c r="K2177" s="31">
        <v>1374.1220000000001</v>
      </c>
      <c r="L2177" s="31">
        <v>117.24</v>
      </c>
      <c r="M2177" s="31" t="s">
        <v>108</v>
      </c>
      <c r="N2177" s="31" t="s">
        <v>108</v>
      </c>
      <c r="O2177" s="31" t="s">
        <v>108</v>
      </c>
      <c r="P2177" s="31" t="s">
        <v>108</v>
      </c>
      <c r="Q2177" s="31" t="s">
        <v>108</v>
      </c>
      <c r="R2177" s="31">
        <v>99.71</v>
      </c>
      <c r="S2177" s="31" t="s">
        <v>108</v>
      </c>
    </row>
    <row r="2178" spans="1:19" x14ac:dyDescent="0.35">
      <c r="A2178" s="2">
        <v>35916</v>
      </c>
      <c r="B2178" s="31" t="s">
        <v>108</v>
      </c>
      <c r="C2178" s="31">
        <v>304.78699999999998</v>
      </c>
      <c r="D2178" s="31" t="s">
        <v>108</v>
      </c>
      <c r="E2178" s="31">
        <v>161.2722</v>
      </c>
      <c r="F2178" s="31">
        <v>39.1997</v>
      </c>
      <c r="G2178" s="31">
        <v>197.7996</v>
      </c>
      <c r="H2178" s="31">
        <v>14.70013</v>
      </c>
      <c r="I2178" s="31">
        <v>1791.49</v>
      </c>
      <c r="J2178" s="31">
        <v>2336.4479999999999</v>
      </c>
      <c r="K2178" s="31">
        <v>1374.1220000000001</v>
      </c>
      <c r="L2178" s="31">
        <v>118.25</v>
      </c>
      <c r="M2178" s="31" t="s">
        <v>108</v>
      </c>
      <c r="N2178" s="31" t="s">
        <v>108</v>
      </c>
      <c r="O2178" s="31" t="s">
        <v>108</v>
      </c>
      <c r="P2178" s="31" t="s">
        <v>108</v>
      </c>
      <c r="Q2178" s="31" t="s">
        <v>108</v>
      </c>
      <c r="R2178" s="31">
        <v>99.32</v>
      </c>
      <c r="S2178" s="31" t="s">
        <v>108</v>
      </c>
    </row>
    <row r="2179" spans="1:19" x14ac:dyDescent="0.35">
      <c r="A2179" s="2">
        <v>35919</v>
      </c>
      <c r="B2179" s="31" t="s">
        <v>108</v>
      </c>
      <c r="C2179" s="31">
        <v>303.38400000000001</v>
      </c>
      <c r="D2179" s="31" t="s">
        <v>108</v>
      </c>
      <c r="E2179" s="31">
        <v>161.2722</v>
      </c>
      <c r="F2179" s="31">
        <v>39.432200000000002</v>
      </c>
      <c r="G2179" s="31">
        <v>198.0308</v>
      </c>
      <c r="H2179" s="31">
        <v>14.77047</v>
      </c>
      <c r="I2179" s="31">
        <v>1791.49</v>
      </c>
      <c r="J2179" s="31">
        <v>2336.4479999999999</v>
      </c>
      <c r="K2179" s="31">
        <v>1375.5350000000001</v>
      </c>
      <c r="L2179" s="31">
        <v>118.17</v>
      </c>
      <c r="M2179" s="31" t="s">
        <v>108</v>
      </c>
      <c r="N2179" s="31" t="s">
        <v>108</v>
      </c>
      <c r="O2179" s="31" t="s">
        <v>108</v>
      </c>
      <c r="P2179" s="31" t="s">
        <v>108</v>
      </c>
      <c r="Q2179" s="31" t="s">
        <v>108</v>
      </c>
      <c r="R2179" s="31">
        <v>99.24</v>
      </c>
      <c r="S2179" s="31" t="s">
        <v>108</v>
      </c>
    </row>
    <row r="2180" spans="1:19" x14ac:dyDescent="0.35">
      <c r="A2180" s="2">
        <v>35920</v>
      </c>
      <c r="B2180" s="31" t="s">
        <v>108</v>
      </c>
      <c r="C2180" s="31">
        <v>299.39800000000002</v>
      </c>
      <c r="D2180" s="31" t="s">
        <v>108</v>
      </c>
      <c r="E2180" s="31">
        <v>163.2979</v>
      </c>
      <c r="F2180" s="31">
        <v>39.328899999999997</v>
      </c>
      <c r="G2180" s="31">
        <v>199.8031</v>
      </c>
      <c r="H2180" s="31">
        <v>14.88477</v>
      </c>
      <c r="I2180" s="31">
        <v>1791.49</v>
      </c>
      <c r="J2180" s="31">
        <v>2333.1990000000001</v>
      </c>
      <c r="K2180" s="31">
        <v>1372.3240000000001</v>
      </c>
      <c r="L2180" s="31">
        <v>117.31</v>
      </c>
      <c r="M2180" s="31" t="s">
        <v>108</v>
      </c>
      <c r="N2180" s="31" t="s">
        <v>108</v>
      </c>
      <c r="O2180" s="31" t="s">
        <v>108</v>
      </c>
      <c r="P2180" s="31" t="s">
        <v>108</v>
      </c>
      <c r="Q2180" s="31" t="s">
        <v>108</v>
      </c>
      <c r="R2180" s="31">
        <v>98.71</v>
      </c>
      <c r="S2180" s="31" t="s">
        <v>108</v>
      </c>
    </row>
    <row r="2181" spans="1:19" x14ac:dyDescent="0.35">
      <c r="A2181" s="2">
        <v>35921</v>
      </c>
      <c r="B2181" s="31" t="s">
        <v>108</v>
      </c>
      <c r="C2181" s="31">
        <v>294.90699999999998</v>
      </c>
      <c r="D2181" s="31" t="s">
        <v>108</v>
      </c>
      <c r="E2181" s="31">
        <v>158.54949999999999</v>
      </c>
      <c r="F2181" s="31">
        <v>38.941499999999998</v>
      </c>
      <c r="G2181" s="31">
        <v>202.1918</v>
      </c>
      <c r="H2181" s="31">
        <v>15.130940000000001</v>
      </c>
      <c r="I2181" s="31">
        <v>1796.671</v>
      </c>
      <c r="J2181" s="31">
        <v>2338.3969999999999</v>
      </c>
      <c r="K2181" s="31">
        <v>1371.682</v>
      </c>
      <c r="L2181" s="31">
        <v>116.28</v>
      </c>
      <c r="M2181" s="31" t="s">
        <v>108</v>
      </c>
      <c r="N2181" s="31" t="s">
        <v>108</v>
      </c>
      <c r="O2181" s="31" t="s">
        <v>108</v>
      </c>
      <c r="P2181" s="31" t="s">
        <v>108</v>
      </c>
      <c r="Q2181" s="31" t="s">
        <v>108</v>
      </c>
      <c r="R2181" s="31">
        <v>98.8</v>
      </c>
      <c r="S2181" s="31" t="s">
        <v>108</v>
      </c>
    </row>
    <row r="2182" spans="1:19" x14ac:dyDescent="0.35">
      <c r="A2182" s="2">
        <v>35922</v>
      </c>
      <c r="B2182" s="31" t="s">
        <v>108</v>
      </c>
      <c r="C2182" s="31">
        <v>292.99799999999999</v>
      </c>
      <c r="D2182" s="31" t="s">
        <v>108</v>
      </c>
      <c r="E2182" s="31">
        <v>154.73769999999999</v>
      </c>
      <c r="F2182" s="31">
        <v>38.683300000000003</v>
      </c>
      <c r="G2182" s="31">
        <v>203.1165</v>
      </c>
      <c r="H2182" s="31">
        <v>15.13973</v>
      </c>
      <c r="I2182" s="31">
        <v>1800.76</v>
      </c>
      <c r="J2182" s="31">
        <v>2338.3969999999999</v>
      </c>
      <c r="K2182" s="31">
        <v>1370.654</v>
      </c>
      <c r="L2182" s="31">
        <v>115.06</v>
      </c>
      <c r="M2182" s="31" t="s">
        <v>108</v>
      </c>
      <c r="N2182" s="31" t="s">
        <v>108</v>
      </c>
      <c r="O2182" s="31" t="s">
        <v>108</v>
      </c>
      <c r="P2182" s="31" t="s">
        <v>108</v>
      </c>
      <c r="Q2182" s="31" t="s">
        <v>108</v>
      </c>
      <c r="R2182" s="31">
        <v>98.89</v>
      </c>
      <c r="S2182" s="31" t="s">
        <v>108</v>
      </c>
    </row>
    <row r="2183" spans="1:19" x14ac:dyDescent="0.35">
      <c r="A2183" s="2">
        <v>35923</v>
      </c>
      <c r="B2183" s="31" t="s">
        <v>108</v>
      </c>
      <c r="C2183" s="31">
        <v>292.01400000000001</v>
      </c>
      <c r="D2183" s="31" t="s">
        <v>108</v>
      </c>
      <c r="E2183" s="31">
        <v>154.51570000000001</v>
      </c>
      <c r="F2183" s="31">
        <v>38.825099999999999</v>
      </c>
      <c r="G2183" s="31">
        <v>200.959</v>
      </c>
      <c r="H2183" s="31">
        <v>15.02543</v>
      </c>
      <c r="I2183" s="31">
        <v>1805.123</v>
      </c>
      <c r="J2183" s="31">
        <v>2333.8490000000002</v>
      </c>
      <c r="K2183" s="31">
        <v>1373.7370000000001</v>
      </c>
      <c r="L2183" s="31">
        <v>116.28</v>
      </c>
      <c r="M2183" s="31" t="s">
        <v>108</v>
      </c>
      <c r="N2183" s="31" t="s">
        <v>108</v>
      </c>
      <c r="O2183" s="31" t="s">
        <v>108</v>
      </c>
      <c r="P2183" s="31" t="s">
        <v>108</v>
      </c>
      <c r="Q2183" s="31" t="s">
        <v>108</v>
      </c>
      <c r="R2183" s="31">
        <v>99.05</v>
      </c>
      <c r="S2183" s="31" t="s">
        <v>108</v>
      </c>
    </row>
    <row r="2184" spans="1:19" x14ac:dyDescent="0.35">
      <c r="A2184" s="2">
        <v>35926</v>
      </c>
      <c r="B2184" s="31" t="s">
        <v>108</v>
      </c>
      <c r="C2184" s="31">
        <v>293.41699999999997</v>
      </c>
      <c r="D2184" s="31" t="s">
        <v>108</v>
      </c>
      <c r="E2184" s="31">
        <v>150.2294</v>
      </c>
      <c r="F2184" s="31">
        <v>38.894599999999997</v>
      </c>
      <c r="G2184" s="31">
        <v>198.6474</v>
      </c>
      <c r="H2184" s="31">
        <v>14.893549999999999</v>
      </c>
      <c r="I2184" s="31">
        <v>1803.2139999999999</v>
      </c>
      <c r="J2184" s="31">
        <v>2324.7539999999999</v>
      </c>
      <c r="K2184" s="31">
        <v>1371.5530000000001</v>
      </c>
      <c r="L2184" s="31">
        <v>116.54</v>
      </c>
      <c r="M2184" s="31" t="s">
        <v>108</v>
      </c>
      <c r="N2184" s="31" t="s">
        <v>108</v>
      </c>
      <c r="O2184" s="31" t="s">
        <v>108</v>
      </c>
      <c r="P2184" s="31" t="s">
        <v>108</v>
      </c>
      <c r="Q2184" s="31" t="s">
        <v>108</v>
      </c>
      <c r="R2184" s="31">
        <v>99.31</v>
      </c>
      <c r="S2184" s="31" t="s">
        <v>108</v>
      </c>
    </row>
    <row r="2185" spans="1:19" x14ac:dyDescent="0.35">
      <c r="A2185" s="2">
        <v>35927</v>
      </c>
      <c r="B2185" s="31" t="s">
        <v>108</v>
      </c>
      <c r="C2185" s="31">
        <v>295.36799999999999</v>
      </c>
      <c r="D2185" s="31" t="s">
        <v>108</v>
      </c>
      <c r="E2185" s="31">
        <v>152.49100000000001</v>
      </c>
      <c r="F2185" s="31">
        <v>38.5989</v>
      </c>
      <c r="G2185" s="31">
        <v>198.4933</v>
      </c>
      <c r="H2185" s="31">
        <v>15.23644</v>
      </c>
      <c r="I2185" s="31">
        <v>1808.1220000000001</v>
      </c>
      <c r="J2185" s="31">
        <v>2335.7979999999998</v>
      </c>
      <c r="K2185" s="31">
        <v>1369.3689999999999</v>
      </c>
      <c r="L2185" s="31">
        <v>117.55</v>
      </c>
      <c r="M2185" s="31" t="s">
        <v>108</v>
      </c>
      <c r="N2185" s="31" t="s">
        <v>108</v>
      </c>
      <c r="O2185" s="31" t="s">
        <v>108</v>
      </c>
      <c r="P2185" s="31" t="s">
        <v>108</v>
      </c>
      <c r="Q2185" s="31" t="s">
        <v>108</v>
      </c>
      <c r="R2185" s="31">
        <v>99.39</v>
      </c>
      <c r="S2185" s="31" t="s">
        <v>108</v>
      </c>
    </row>
    <row r="2186" spans="1:19" x14ac:dyDescent="0.35">
      <c r="A2186" s="2">
        <v>35928</v>
      </c>
      <c r="B2186" s="31" t="s">
        <v>108</v>
      </c>
      <c r="C2186" s="31">
        <v>291.14699999999999</v>
      </c>
      <c r="D2186" s="31" t="s">
        <v>108</v>
      </c>
      <c r="E2186" s="31">
        <v>151.7912</v>
      </c>
      <c r="F2186" s="31">
        <v>38.6374</v>
      </c>
      <c r="G2186" s="31">
        <v>199.72620000000001</v>
      </c>
      <c r="H2186" s="31">
        <v>15.14852</v>
      </c>
      <c r="I2186" s="31">
        <v>1807.8489999999999</v>
      </c>
      <c r="J2186" s="31">
        <v>2337.098</v>
      </c>
      <c r="K2186" s="31">
        <v>1373.095</v>
      </c>
      <c r="L2186" s="31">
        <v>117.75</v>
      </c>
      <c r="M2186" s="31" t="s">
        <v>108</v>
      </c>
      <c r="N2186" s="31" t="s">
        <v>108</v>
      </c>
      <c r="O2186" s="31" t="s">
        <v>108</v>
      </c>
      <c r="P2186" s="31" t="s">
        <v>108</v>
      </c>
      <c r="Q2186" s="31" t="s">
        <v>108</v>
      </c>
      <c r="R2186" s="31">
        <v>99.59</v>
      </c>
      <c r="S2186" s="31" t="s">
        <v>108</v>
      </c>
    </row>
    <row r="2187" spans="1:19" x14ac:dyDescent="0.35">
      <c r="A2187" s="2">
        <v>35929</v>
      </c>
      <c r="B2187" s="31" t="s">
        <v>108</v>
      </c>
      <c r="C2187" s="31">
        <v>291.202</v>
      </c>
      <c r="D2187" s="31" t="s">
        <v>108</v>
      </c>
      <c r="E2187" s="31">
        <v>152.09530000000001</v>
      </c>
      <c r="F2187" s="31">
        <v>38.701500000000003</v>
      </c>
      <c r="G2187" s="31">
        <v>198.95570000000001</v>
      </c>
      <c r="H2187" s="31">
        <v>15.37711</v>
      </c>
      <c r="I2187" s="31">
        <v>1806.6220000000001</v>
      </c>
      <c r="J2187" s="31">
        <v>2332.5500000000002</v>
      </c>
      <c r="K2187" s="31">
        <v>1372.3240000000001</v>
      </c>
      <c r="L2187" s="31">
        <v>117.26</v>
      </c>
      <c r="M2187" s="31" t="s">
        <v>108</v>
      </c>
      <c r="N2187" s="31" t="s">
        <v>108</v>
      </c>
      <c r="O2187" s="31" t="s">
        <v>108</v>
      </c>
      <c r="P2187" s="31" t="s">
        <v>108</v>
      </c>
      <c r="Q2187" s="31" t="s">
        <v>108</v>
      </c>
      <c r="R2187" s="31">
        <v>99.6</v>
      </c>
      <c r="S2187" s="31" t="s">
        <v>108</v>
      </c>
    </row>
    <row r="2188" spans="1:19" x14ac:dyDescent="0.35">
      <c r="A2188" s="2">
        <v>35930</v>
      </c>
      <c r="B2188" s="31" t="s">
        <v>108</v>
      </c>
      <c r="C2188" s="31">
        <v>285.92099999999999</v>
      </c>
      <c r="D2188" s="31" t="s">
        <v>108</v>
      </c>
      <c r="E2188" s="31">
        <v>151.42189999999999</v>
      </c>
      <c r="F2188" s="31">
        <v>38.996400000000001</v>
      </c>
      <c r="G2188" s="31">
        <v>197.64580000000001</v>
      </c>
      <c r="H2188" s="31">
        <v>15.297980000000001</v>
      </c>
      <c r="I2188" s="31">
        <v>1809.758</v>
      </c>
      <c r="J2188" s="31">
        <v>2332.5500000000002</v>
      </c>
      <c r="K2188" s="31">
        <v>1371.039</v>
      </c>
      <c r="L2188" s="31">
        <v>116.54</v>
      </c>
      <c r="M2188" s="31" t="s">
        <v>108</v>
      </c>
      <c r="N2188" s="31" t="s">
        <v>108</v>
      </c>
      <c r="O2188" s="31" t="s">
        <v>108</v>
      </c>
      <c r="P2188" s="31" t="s">
        <v>108</v>
      </c>
      <c r="Q2188" s="31" t="s">
        <v>108</v>
      </c>
      <c r="R2188" s="31">
        <v>99.92</v>
      </c>
      <c r="S2188" s="31" t="s">
        <v>108</v>
      </c>
    </row>
    <row r="2189" spans="1:19" x14ac:dyDescent="0.35">
      <c r="A2189" s="2">
        <v>35933</v>
      </c>
      <c r="B2189" s="31" t="s">
        <v>108</v>
      </c>
      <c r="C2189" s="31">
        <v>282.18</v>
      </c>
      <c r="D2189" s="31" t="s">
        <v>108</v>
      </c>
      <c r="E2189" s="31">
        <v>144.232</v>
      </c>
      <c r="F2189" s="31">
        <v>38.778500000000001</v>
      </c>
      <c r="G2189" s="31">
        <v>198.49340000000001</v>
      </c>
      <c r="H2189" s="31">
        <v>15.07818</v>
      </c>
      <c r="I2189" s="31">
        <v>1812.62</v>
      </c>
      <c r="J2189" s="31">
        <v>2338.3969999999999</v>
      </c>
      <c r="K2189" s="31">
        <v>1372.7090000000001</v>
      </c>
      <c r="L2189" s="31">
        <v>116.12</v>
      </c>
      <c r="M2189" s="31" t="s">
        <v>108</v>
      </c>
      <c r="N2189" s="31" t="s">
        <v>108</v>
      </c>
      <c r="O2189" s="31" t="s">
        <v>108</v>
      </c>
      <c r="P2189" s="31" t="s">
        <v>108</v>
      </c>
      <c r="Q2189" s="31" t="s">
        <v>108</v>
      </c>
      <c r="R2189" s="31">
        <v>100.17</v>
      </c>
      <c r="S2189" s="31" t="s">
        <v>108</v>
      </c>
    </row>
    <row r="2190" spans="1:19" x14ac:dyDescent="0.35">
      <c r="A2190" s="2">
        <v>35934</v>
      </c>
      <c r="B2190" s="31" t="s">
        <v>108</v>
      </c>
      <c r="C2190" s="31">
        <v>283.005</v>
      </c>
      <c r="D2190" s="31" t="s">
        <v>108</v>
      </c>
      <c r="E2190" s="31">
        <v>145.44839999999999</v>
      </c>
      <c r="F2190" s="31">
        <v>38.650300000000001</v>
      </c>
      <c r="G2190" s="31">
        <v>194.79480000000001</v>
      </c>
      <c r="H2190" s="31">
        <v>14.77046</v>
      </c>
      <c r="I2190" s="31">
        <v>1811.393</v>
      </c>
      <c r="J2190" s="31">
        <v>2337.098</v>
      </c>
      <c r="K2190" s="31">
        <v>1373.9939999999999</v>
      </c>
      <c r="L2190" s="31">
        <v>116.85</v>
      </c>
      <c r="M2190" s="31" t="s">
        <v>108</v>
      </c>
      <c r="N2190" s="31" t="s">
        <v>108</v>
      </c>
      <c r="O2190" s="31" t="s">
        <v>108</v>
      </c>
      <c r="P2190" s="31" t="s">
        <v>108</v>
      </c>
      <c r="Q2190" s="31" t="s">
        <v>108</v>
      </c>
      <c r="R2190" s="31">
        <v>100.17</v>
      </c>
      <c r="S2190" s="31" t="s">
        <v>108</v>
      </c>
    </row>
    <row r="2191" spans="1:19" x14ac:dyDescent="0.35">
      <c r="A2191" s="2">
        <v>35935</v>
      </c>
      <c r="B2191" s="31" t="s">
        <v>108</v>
      </c>
      <c r="C2191" s="31">
        <v>273.21199999999999</v>
      </c>
      <c r="D2191" s="31" t="s">
        <v>108</v>
      </c>
      <c r="E2191" s="31">
        <v>146.77340000000001</v>
      </c>
      <c r="F2191" s="31">
        <v>38.752800000000001</v>
      </c>
      <c r="G2191" s="31">
        <v>195.56530000000001</v>
      </c>
      <c r="H2191" s="31">
        <v>14.99905</v>
      </c>
      <c r="I2191" s="31">
        <v>1811.6659999999999</v>
      </c>
      <c r="J2191" s="31">
        <v>2342.2950000000001</v>
      </c>
      <c r="K2191" s="31">
        <v>1377.847</v>
      </c>
      <c r="L2191" s="31">
        <v>117.78</v>
      </c>
      <c r="M2191" s="31" t="s">
        <v>108</v>
      </c>
      <c r="N2191" s="31" t="s">
        <v>108</v>
      </c>
      <c r="O2191" s="31" t="s">
        <v>108</v>
      </c>
      <c r="P2191" s="31" t="s">
        <v>108</v>
      </c>
      <c r="Q2191" s="31" t="s">
        <v>108</v>
      </c>
      <c r="R2191" s="31">
        <v>99.5</v>
      </c>
      <c r="S2191" s="31" t="s">
        <v>108</v>
      </c>
    </row>
    <row r="2192" spans="1:19" x14ac:dyDescent="0.35">
      <c r="A2192" s="2">
        <v>35936</v>
      </c>
      <c r="B2192" s="31" t="s">
        <v>108</v>
      </c>
      <c r="C2192" s="31">
        <v>274.97199999999998</v>
      </c>
      <c r="D2192" s="31" t="s">
        <v>108</v>
      </c>
      <c r="E2192" s="31">
        <v>147.2296</v>
      </c>
      <c r="F2192" s="31">
        <v>38.932299999999998</v>
      </c>
      <c r="G2192" s="31">
        <v>194.25540000000001</v>
      </c>
      <c r="H2192" s="31">
        <v>14.88475</v>
      </c>
      <c r="I2192" s="31">
        <v>1810.3030000000001</v>
      </c>
      <c r="J2192" s="31">
        <v>2335.7979999999998</v>
      </c>
      <c r="K2192" s="31">
        <v>1377.847</v>
      </c>
      <c r="L2192" s="31">
        <v>117.16</v>
      </c>
      <c r="M2192" s="31" t="s">
        <v>108</v>
      </c>
      <c r="N2192" s="31" t="s">
        <v>108</v>
      </c>
      <c r="O2192" s="31" t="s">
        <v>108</v>
      </c>
      <c r="P2192" s="31" t="s">
        <v>108</v>
      </c>
      <c r="Q2192" s="31" t="s">
        <v>108</v>
      </c>
      <c r="R2192" s="31">
        <v>98.89</v>
      </c>
      <c r="S2192" s="31" t="s">
        <v>108</v>
      </c>
    </row>
    <row r="2193" spans="1:19" x14ac:dyDescent="0.35">
      <c r="A2193" s="2">
        <v>35937</v>
      </c>
      <c r="B2193" s="31" t="s">
        <v>108</v>
      </c>
      <c r="C2193" s="31">
        <v>276.18299999999999</v>
      </c>
      <c r="D2193" s="31" t="s">
        <v>108</v>
      </c>
      <c r="E2193" s="31">
        <v>147.31649999999999</v>
      </c>
      <c r="F2193" s="31">
        <v>38.778500000000001</v>
      </c>
      <c r="G2193" s="31">
        <v>195.79650000000001</v>
      </c>
      <c r="H2193" s="31">
        <v>15.09576</v>
      </c>
      <c r="I2193" s="31">
        <v>1814.8019999999999</v>
      </c>
      <c r="J2193" s="31">
        <v>2338.3969999999999</v>
      </c>
      <c r="K2193" s="31">
        <v>1380.4159999999999</v>
      </c>
      <c r="L2193" s="31">
        <v>116.72</v>
      </c>
      <c r="M2193" s="31" t="s">
        <v>108</v>
      </c>
      <c r="N2193" s="31" t="s">
        <v>108</v>
      </c>
      <c r="O2193" s="31" t="s">
        <v>108</v>
      </c>
      <c r="P2193" s="31" t="s">
        <v>108</v>
      </c>
      <c r="Q2193" s="31" t="s">
        <v>108</v>
      </c>
      <c r="R2193" s="31">
        <v>99.08</v>
      </c>
      <c r="S2193" s="31" t="s">
        <v>108</v>
      </c>
    </row>
    <row r="2194" spans="1:19" x14ac:dyDescent="0.35">
      <c r="A2194" s="2">
        <v>35940</v>
      </c>
      <c r="B2194" s="31" t="s">
        <v>108</v>
      </c>
      <c r="C2194" s="31">
        <v>276.18299999999999</v>
      </c>
      <c r="D2194" s="31" t="s">
        <v>108</v>
      </c>
      <c r="E2194" s="31">
        <v>147.31649999999999</v>
      </c>
      <c r="F2194" s="31">
        <v>38.778500000000001</v>
      </c>
      <c r="G2194" s="31">
        <v>195.79650000000001</v>
      </c>
      <c r="H2194" s="31">
        <v>15.09576</v>
      </c>
      <c r="I2194" s="31">
        <v>1819.4359999999999</v>
      </c>
      <c r="J2194" s="31">
        <v>2338.3969999999999</v>
      </c>
      <c r="K2194" s="31">
        <v>1381.059</v>
      </c>
      <c r="L2194" s="31">
        <v>116.72</v>
      </c>
      <c r="M2194" s="31" t="s">
        <v>108</v>
      </c>
      <c r="N2194" s="31" t="s">
        <v>108</v>
      </c>
      <c r="O2194" s="31" t="s">
        <v>108</v>
      </c>
      <c r="P2194" s="31" t="s">
        <v>108</v>
      </c>
      <c r="Q2194" s="31" t="s">
        <v>108</v>
      </c>
      <c r="R2194" s="31">
        <v>99.08</v>
      </c>
      <c r="S2194" s="31" t="s">
        <v>108</v>
      </c>
    </row>
    <row r="2195" spans="1:19" x14ac:dyDescent="0.35">
      <c r="A2195" s="2">
        <v>35941</v>
      </c>
      <c r="B2195" s="31" t="s">
        <v>108</v>
      </c>
      <c r="C2195" s="31">
        <v>273.98200000000003</v>
      </c>
      <c r="D2195" s="31" t="s">
        <v>108</v>
      </c>
      <c r="E2195" s="31">
        <v>144.232</v>
      </c>
      <c r="F2195" s="31">
        <v>38.214399999999998</v>
      </c>
      <c r="G2195" s="31">
        <v>192.17490000000001</v>
      </c>
      <c r="H2195" s="31">
        <v>14.946300000000001</v>
      </c>
      <c r="I2195" s="31">
        <v>1817.664</v>
      </c>
      <c r="J2195" s="31">
        <v>2344.2429999999999</v>
      </c>
      <c r="K2195" s="31">
        <v>1384.912</v>
      </c>
      <c r="L2195" s="31">
        <v>114.62</v>
      </c>
      <c r="M2195" s="31" t="s">
        <v>108</v>
      </c>
      <c r="N2195" s="31" t="s">
        <v>108</v>
      </c>
      <c r="O2195" s="31" t="s">
        <v>108</v>
      </c>
      <c r="P2195" s="31" t="s">
        <v>108</v>
      </c>
      <c r="Q2195" s="31" t="s">
        <v>108</v>
      </c>
      <c r="R2195" s="31">
        <v>99.75</v>
      </c>
      <c r="S2195" s="31" t="s">
        <v>108</v>
      </c>
    </row>
    <row r="2196" spans="1:19" x14ac:dyDescent="0.35">
      <c r="A2196" s="2">
        <v>35942</v>
      </c>
      <c r="B2196" s="31" t="s">
        <v>108</v>
      </c>
      <c r="C2196" s="31">
        <v>278.71300000000002</v>
      </c>
      <c r="D2196" s="31" t="s">
        <v>108</v>
      </c>
      <c r="E2196" s="31">
        <v>145.27459999999999</v>
      </c>
      <c r="F2196" s="31">
        <v>37.970799999999997</v>
      </c>
      <c r="G2196" s="31">
        <v>190.24850000000001</v>
      </c>
      <c r="H2196" s="31">
        <v>14.946300000000001</v>
      </c>
      <c r="I2196" s="31">
        <v>1816.028</v>
      </c>
      <c r="J2196" s="31">
        <v>2349.1129999999998</v>
      </c>
      <c r="K2196" s="31">
        <v>1383.6279999999999</v>
      </c>
      <c r="L2196" s="31">
        <v>114.96</v>
      </c>
      <c r="M2196" s="31" t="s">
        <v>108</v>
      </c>
      <c r="N2196" s="31" t="s">
        <v>108</v>
      </c>
      <c r="O2196" s="31" t="s">
        <v>108</v>
      </c>
      <c r="P2196" s="31" t="s">
        <v>108</v>
      </c>
      <c r="Q2196" s="31" t="s">
        <v>108</v>
      </c>
      <c r="R2196" s="31">
        <v>100.15</v>
      </c>
      <c r="S2196" s="31" t="s">
        <v>108</v>
      </c>
    </row>
    <row r="2197" spans="1:19" x14ac:dyDescent="0.35">
      <c r="A2197" s="2">
        <v>35943</v>
      </c>
      <c r="B2197" s="31" t="s">
        <v>108</v>
      </c>
      <c r="C2197" s="31">
        <v>275.46699999999998</v>
      </c>
      <c r="D2197" s="31" t="s">
        <v>108</v>
      </c>
      <c r="E2197" s="31">
        <v>149.48859999999999</v>
      </c>
      <c r="F2197" s="31">
        <v>37.893900000000002</v>
      </c>
      <c r="G2197" s="31">
        <v>190.71080000000001</v>
      </c>
      <c r="H2197" s="31">
        <v>14.64737</v>
      </c>
      <c r="I2197" s="31">
        <v>1819.028</v>
      </c>
      <c r="J2197" s="31">
        <v>2347.8139999999999</v>
      </c>
      <c r="K2197" s="31">
        <v>1382.729</v>
      </c>
      <c r="L2197" s="31">
        <v>115.29</v>
      </c>
      <c r="M2197" s="31" t="s">
        <v>108</v>
      </c>
      <c r="N2197" s="31" t="s">
        <v>108</v>
      </c>
      <c r="O2197" s="31" t="s">
        <v>108</v>
      </c>
      <c r="P2197" s="31" t="s">
        <v>108</v>
      </c>
      <c r="Q2197" s="31" t="s">
        <v>108</v>
      </c>
      <c r="R2197" s="31">
        <v>100.25</v>
      </c>
      <c r="S2197" s="31" t="s">
        <v>108</v>
      </c>
    </row>
    <row r="2198" spans="1:19" x14ac:dyDescent="0.35">
      <c r="A2198" s="2">
        <v>35944</v>
      </c>
      <c r="B2198" s="31" t="s">
        <v>108</v>
      </c>
      <c r="C2198" s="31">
        <v>280.69400000000002</v>
      </c>
      <c r="D2198" s="31" t="s">
        <v>108</v>
      </c>
      <c r="E2198" s="31">
        <v>148.2722</v>
      </c>
      <c r="F2198" s="31">
        <v>37.829799999999999</v>
      </c>
      <c r="G2198" s="31">
        <v>190.6337</v>
      </c>
      <c r="H2198" s="31">
        <v>14.71771</v>
      </c>
      <c r="I2198" s="31">
        <v>1820.2539999999999</v>
      </c>
      <c r="J2198" s="31">
        <v>2349.1120000000001</v>
      </c>
      <c r="K2198" s="31">
        <v>1386.711</v>
      </c>
      <c r="L2198" s="31">
        <v>114.28</v>
      </c>
      <c r="M2198" s="31" t="s">
        <v>108</v>
      </c>
      <c r="N2198" s="31" t="s">
        <v>108</v>
      </c>
      <c r="O2198" s="31" t="s">
        <v>108</v>
      </c>
      <c r="P2198" s="31" t="s">
        <v>108</v>
      </c>
      <c r="Q2198" s="31" t="s">
        <v>108</v>
      </c>
      <c r="R2198" s="31">
        <v>100.48</v>
      </c>
      <c r="S2198" s="31" t="s">
        <v>108</v>
      </c>
    </row>
    <row r="2199" spans="1:19" x14ac:dyDescent="0.35">
      <c r="A2199" s="2">
        <v>35947</v>
      </c>
      <c r="B2199" s="31" t="s">
        <v>108</v>
      </c>
      <c r="C2199" s="31">
        <v>277.88799999999998</v>
      </c>
      <c r="D2199" s="31" t="s">
        <v>108</v>
      </c>
      <c r="E2199" s="31">
        <v>146.31720000000001</v>
      </c>
      <c r="F2199" s="31">
        <v>37.252899999999997</v>
      </c>
      <c r="G2199" s="31">
        <v>190.86490000000001</v>
      </c>
      <c r="H2199" s="31">
        <v>14.41878</v>
      </c>
      <c r="I2199" s="31">
        <v>1826.2529999999999</v>
      </c>
      <c r="J2199" s="31">
        <v>2353.0059999999999</v>
      </c>
      <c r="K2199" s="31">
        <v>1386.711</v>
      </c>
      <c r="L2199" s="31">
        <v>114.72</v>
      </c>
      <c r="M2199" s="31" t="s">
        <v>108</v>
      </c>
      <c r="N2199" s="31" t="s">
        <v>108</v>
      </c>
      <c r="O2199" s="31" t="s">
        <v>108</v>
      </c>
      <c r="P2199" s="31" t="s">
        <v>108</v>
      </c>
      <c r="Q2199" s="31" t="s">
        <v>108</v>
      </c>
      <c r="R2199" s="31">
        <v>100.23</v>
      </c>
      <c r="S2199" s="31" t="s">
        <v>108</v>
      </c>
    </row>
    <row r="2200" spans="1:19" x14ac:dyDescent="0.35">
      <c r="A2200" s="2">
        <v>35948</v>
      </c>
      <c r="B2200" s="31" t="s">
        <v>108</v>
      </c>
      <c r="C2200" s="31">
        <v>276.78800000000001</v>
      </c>
      <c r="D2200" s="31" t="s">
        <v>108</v>
      </c>
      <c r="E2200" s="31">
        <v>143.97130000000001</v>
      </c>
      <c r="F2200" s="31">
        <v>37.586199999999998</v>
      </c>
      <c r="G2200" s="31">
        <v>191.55840000000001</v>
      </c>
      <c r="H2200" s="31">
        <v>14.29569</v>
      </c>
      <c r="I2200" s="31">
        <v>1830.3420000000001</v>
      </c>
      <c r="J2200" s="31">
        <v>2350.41</v>
      </c>
      <c r="K2200" s="31">
        <v>1388.894</v>
      </c>
      <c r="L2200" s="31">
        <v>114.77</v>
      </c>
      <c r="M2200" s="31" t="s">
        <v>108</v>
      </c>
      <c r="N2200" s="31" t="s">
        <v>108</v>
      </c>
      <c r="O2200" s="31" t="s">
        <v>108</v>
      </c>
      <c r="P2200" s="31" t="s">
        <v>108</v>
      </c>
      <c r="Q2200" s="31" t="s">
        <v>108</v>
      </c>
      <c r="R2200" s="31">
        <v>100.14</v>
      </c>
      <c r="S2200" s="31" t="s">
        <v>108</v>
      </c>
    </row>
    <row r="2201" spans="1:19" x14ac:dyDescent="0.35">
      <c r="A2201" s="2">
        <v>35949</v>
      </c>
      <c r="B2201" s="31" t="s">
        <v>108</v>
      </c>
      <c r="C2201" s="31">
        <v>273.70699999999999</v>
      </c>
      <c r="D2201" s="31" t="s">
        <v>108</v>
      </c>
      <c r="E2201" s="31">
        <v>147.7509</v>
      </c>
      <c r="F2201" s="31">
        <v>37.855499999999999</v>
      </c>
      <c r="G2201" s="31">
        <v>190.78790000000001</v>
      </c>
      <c r="H2201" s="31">
        <v>14.36603</v>
      </c>
      <c r="I2201" s="31">
        <v>1827.48</v>
      </c>
      <c r="J2201" s="31">
        <v>2349.1120000000001</v>
      </c>
      <c r="K2201" s="31">
        <v>1387.287</v>
      </c>
      <c r="L2201" s="31">
        <v>112.96</v>
      </c>
      <c r="M2201" s="31" t="s">
        <v>108</v>
      </c>
      <c r="N2201" s="31" t="s">
        <v>108</v>
      </c>
      <c r="O2201" s="31" t="s">
        <v>108</v>
      </c>
      <c r="P2201" s="31" t="s">
        <v>108</v>
      </c>
      <c r="Q2201" s="31" t="s">
        <v>108</v>
      </c>
      <c r="R2201" s="31">
        <v>99.8</v>
      </c>
      <c r="S2201" s="31" t="s">
        <v>108</v>
      </c>
    </row>
    <row r="2202" spans="1:19" x14ac:dyDescent="0.35">
      <c r="A2202" s="2">
        <v>35950</v>
      </c>
      <c r="B2202" s="31" t="s">
        <v>108</v>
      </c>
      <c r="C2202" s="31">
        <v>274.47699999999998</v>
      </c>
      <c r="D2202" s="31" t="s">
        <v>108</v>
      </c>
      <c r="E2202" s="31">
        <v>145.70910000000001</v>
      </c>
      <c r="F2202" s="31">
        <v>37.893900000000002</v>
      </c>
      <c r="G2202" s="31">
        <v>190.71080000000001</v>
      </c>
      <c r="H2202" s="31">
        <v>14.190189999999999</v>
      </c>
      <c r="I2202" s="31">
        <v>1827.2070000000001</v>
      </c>
      <c r="J2202" s="31">
        <v>2345.8670000000002</v>
      </c>
      <c r="K2202" s="31">
        <v>1387.5440000000001</v>
      </c>
      <c r="L2202" s="31">
        <v>114.98</v>
      </c>
      <c r="M2202" s="31" t="s">
        <v>108</v>
      </c>
      <c r="N2202" s="31" t="s">
        <v>108</v>
      </c>
      <c r="O2202" s="31" t="s">
        <v>108</v>
      </c>
      <c r="P2202" s="31" t="s">
        <v>108</v>
      </c>
      <c r="Q2202" s="31" t="s">
        <v>108</v>
      </c>
      <c r="R2202" s="31">
        <v>99.55</v>
      </c>
      <c r="S2202" s="31" t="s">
        <v>108</v>
      </c>
    </row>
    <row r="2203" spans="1:19" x14ac:dyDescent="0.35">
      <c r="A2203" s="2">
        <v>35951</v>
      </c>
      <c r="B2203" s="31" t="s">
        <v>108</v>
      </c>
      <c r="C2203" s="31">
        <v>272.66199999999998</v>
      </c>
      <c r="D2203" s="31" t="s">
        <v>108</v>
      </c>
      <c r="E2203" s="31">
        <v>147.0993</v>
      </c>
      <c r="F2203" s="31">
        <v>37.637500000000003</v>
      </c>
      <c r="G2203" s="31">
        <v>189.94030000000001</v>
      </c>
      <c r="H2203" s="31">
        <v>14.0671</v>
      </c>
      <c r="I2203" s="31">
        <v>1823.5260000000001</v>
      </c>
      <c r="J2203" s="31">
        <v>2347.8139999999999</v>
      </c>
      <c r="K2203" s="31">
        <v>1390.0239999999999</v>
      </c>
      <c r="L2203" s="31">
        <v>117.05</v>
      </c>
      <c r="M2203" s="31" t="s">
        <v>108</v>
      </c>
      <c r="N2203" s="31" t="s">
        <v>108</v>
      </c>
      <c r="O2203" s="31" t="s">
        <v>108</v>
      </c>
      <c r="P2203" s="31" t="s">
        <v>108</v>
      </c>
      <c r="Q2203" s="31" t="s">
        <v>108</v>
      </c>
      <c r="R2203" s="31">
        <v>100.15</v>
      </c>
      <c r="S2203" s="31" t="s">
        <v>108</v>
      </c>
    </row>
    <row r="2204" spans="1:19" x14ac:dyDescent="0.35">
      <c r="A2204" s="2">
        <v>35954</v>
      </c>
      <c r="B2204" s="31" t="s">
        <v>108</v>
      </c>
      <c r="C2204" s="31">
        <v>265.464</v>
      </c>
      <c r="D2204" s="31" t="s">
        <v>108</v>
      </c>
      <c r="E2204" s="31">
        <v>147.0472</v>
      </c>
      <c r="F2204" s="31">
        <v>38.252899999999997</v>
      </c>
      <c r="G2204" s="31">
        <v>188.30410000000001</v>
      </c>
      <c r="H2204" s="31">
        <v>13.96369</v>
      </c>
      <c r="I2204" s="31">
        <v>1827.0360000000001</v>
      </c>
      <c r="J2204" s="31">
        <v>2347.8139999999999</v>
      </c>
      <c r="K2204" s="31">
        <v>1389.895</v>
      </c>
      <c r="L2204" s="31">
        <v>117.03</v>
      </c>
      <c r="M2204" s="31" t="s">
        <v>108</v>
      </c>
      <c r="N2204" s="31" t="s">
        <v>108</v>
      </c>
      <c r="O2204" s="31" t="s">
        <v>108</v>
      </c>
      <c r="P2204" s="31" t="s">
        <v>108</v>
      </c>
      <c r="Q2204" s="31" t="s">
        <v>108</v>
      </c>
      <c r="R2204" s="31">
        <v>100.4</v>
      </c>
      <c r="S2204" s="31" t="s">
        <v>108</v>
      </c>
    </row>
    <row r="2205" spans="1:19" x14ac:dyDescent="0.35">
      <c r="A2205" s="2">
        <v>35955</v>
      </c>
      <c r="B2205" s="31" t="s">
        <v>108</v>
      </c>
      <c r="C2205" s="31">
        <v>259.08199999999999</v>
      </c>
      <c r="D2205" s="31" t="s">
        <v>108</v>
      </c>
      <c r="E2205" s="31">
        <v>147.49010000000001</v>
      </c>
      <c r="F2205" s="31">
        <v>37.881100000000004</v>
      </c>
      <c r="G2205" s="31">
        <v>187.6892</v>
      </c>
      <c r="H2205" s="31">
        <v>14.234439999999999</v>
      </c>
      <c r="I2205" s="31">
        <v>1820.2929999999999</v>
      </c>
      <c r="J2205" s="31">
        <v>2347.165</v>
      </c>
      <c r="K2205" s="31">
        <v>1387.444</v>
      </c>
      <c r="L2205" s="31">
        <v>117.29</v>
      </c>
      <c r="M2205" s="31" t="s">
        <v>108</v>
      </c>
      <c r="N2205" s="31" t="s">
        <v>108</v>
      </c>
      <c r="O2205" s="31" t="s">
        <v>108</v>
      </c>
      <c r="P2205" s="31" t="s">
        <v>108</v>
      </c>
      <c r="Q2205" s="31" t="s">
        <v>108</v>
      </c>
      <c r="R2205" s="31">
        <v>100.39</v>
      </c>
      <c r="S2205" s="31" t="s">
        <v>108</v>
      </c>
    </row>
    <row r="2206" spans="1:19" x14ac:dyDescent="0.35">
      <c r="A2206" s="2">
        <v>35956</v>
      </c>
      <c r="B2206" s="31" t="s">
        <v>108</v>
      </c>
      <c r="C2206" s="31">
        <v>254.501</v>
      </c>
      <c r="D2206" s="31" t="s">
        <v>108</v>
      </c>
      <c r="E2206" s="31">
        <v>149.1746</v>
      </c>
      <c r="F2206" s="31">
        <v>37.829799999999999</v>
      </c>
      <c r="G2206" s="31">
        <v>189.0292</v>
      </c>
      <c r="H2206" s="31">
        <v>14.16306</v>
      </c>
      <c r="I2206" s="31">
        <v>1821.212</v>
      </c>
      <c r="J2206" s="31">
        <v>2355.6019999999999</v>
      </c>
      <c r="K2206" s="31">
        <v>1395.0530000000001</v>
      </c>
      <c r="L2206" s="31">
        <v>116.61</v>
      </c>
      <c r="M2206" s="31" t="s">
        <v>108</v>
      </c>
      <c r="N2206" s="31" t="s">
        <v>108</v>
      </c>
      <c r="O2206" s="31" t="s">
        <v>108</v>
      </c>
      <c r="P2206" s="31" t="s">
        <v>108</v>
      </c>
      <c r="Q2206" s="31" t="s">
        <v>108</v>
      </c>
      <c r="R2206" s="31">
        <v>101.2</v>
      </c>
      <c r="S2206" s="31" t="s">
        <v>108</v>
      </c>
    </row>
    <row r="2207" spans="1:19" x14ac:dyDescent="0.35">
      <c r="A2207" s="2">
        <v>35957</v>
      </c>
      <c r="B2207" s="31" t="s">
        <v>108</v>
      </c>
      <c r="C2207" s="31">
        <v>253.756</v>
      </c>
      <c r="D2207" s="31" t="s">
        <v>108</v>
      </c>
      <c r="E2207" s="31">
        <v>147.57689999999999</v>
      </c>
      <c r="F2207" s="31">
        <v>37.009399999999999</v>
      </c>
      <c r="G2207" s="31">
        <v>188.85159999999999</v>
      </c>
      <c r="H2207" s="31">
        <v>14.083220000000001</v>
      </c>
      <c r="I2207" s="31">
        <v>1815.3579999999999</v>
      </c>
      <c r="J2207" s="31">
        <v>2366.636</v>
      </c>
      <c r="K2207" s="31">
        <v>1395.0530000000001</v>
      </c>
      <c r="L2207" s="31">
        <v>114.36</v>
      </c>
      <c r="M2207" s="31" t="s">
        <v>108</v>
      </c>
      <c r="N2207" s="31" t="s">
        <v>108</v>
      </c>
      <c r="O2207" s="31" t="s">
        <v>108</v>
      </c>
      <c r="P2207" s="31" t="s">
        <v>108</v>
      </c>
      <c r="Q2207" s="31" t="s">
        <v>108</v>
      </c>
      <c r="R2207" s="31">
        <v>101.94</v>
      </c>
      <c r="S2207" s="31" t="s">
        <v>108</v>
      </c>
    </row>
    <row r="2208" spans="1:19" x14ac:dyDescent="0.35">
      <c r="A2208" s="2">
        <v>35958</v>
      </c>
      <c r="B2208" s="31" t="s">
        <v>108</v>
      </c>
      <c r="C2208" s="31">
        <v>255.04499999999999</v>
      </c>
      <c r="D2208" s="31" t="s">
        <v>108</v>
      </c>
      <c r="E2208" s="31">
        <v>146.5352</v>
      </c>
      <c r="F2208" s="31">
        <v>36.829900000000002</v>
      </c>
      <c r="G2208" s="31">
        <v>191.624</v>
      </c>
      <c r="H2208" s="31">
        <v>14.09187</v>
      </c>
      <c r="I2208" s="31">
        <v>1818.2170000000001</v>
      </c>
      <c r="J2208" s="31">
        <v>2369.232</v>
      </c>
      <c r="K2208" s="31">
        <v>1397.761</v>
      </c>
      <c r="L2208" s="31">
        <v>115.25</v>
      </c>
      <c r="M2208" s="31" t="s">
        <v>108</v>
      </c>
      <c r="N2208" s="31" t="s">
        <v>108</v>
      </c>
      <c r="O2208" s="31" t="s">
        <v>108</v>
      </c>
      <c r="P2208" s="31" t="s">
        <v>108</v>
      </c>
      <c r="Q2208" s="31" t="s">
        <v>108</v>
      </c>
      <c r="R2208" s="31">
        <v>101.76</v>
      </c>
      <c r="S2208" s="31" t="s">
        <v>108</v>
      </c>
    </row>
    <row r="2209" spans="1:19" x14ac:dyDescent="0.35">
      <c r="A2209" s="2">
        <v>35961</v>
      </c>
      <c r="B2209" s="31" t="s">
        <v>108</v>
      </c>
      <c r="C2209" s="31">
        <v>247.30799999999999</v>
      </c>
      <c r="D2209" s="31" t="s">
        <v>108</v>
      </c>
      <c r="E2209" s="31">
        <v>141.89089999999999</v>
      </c>
      <c r="F2209" s="31">
        <v>36.740200000000002</v>
      </c>
      <c r="G2209" s="31">
        <v>188.52539999999999</v>
      </c>
      <c r="H2209" s="31">
        <v>14.221550000000001</v>
      </c>
      <c r="I2209" s="31">
        <v>1823.2539999999999</v>
      </c>
      <c r="J2209" s="31">
        <v>2372.4769999999999</v>
      </c>
      <c r="K2209" s="31">
        <v>1400.0830000000001</v>
      </c>
      <c r="L2209" s="31">
        <v>112.46</v>
      </c>
      <c r="M2209" s="31" t="s">
        <v>108</v>
      </c>
      <c r="N2209" s="31" t="s">
        <v>108</v>
      </c>
      <c r="O2209" s="31" t="s">
        <v>108</v>
      </c>
      <c r="P2209" s="31" t="s">
        <v>108</v>
      </c>
      <c r="Q2209" s="31" t="s">
        <v>108</v>
      </c>
      <c r="R2209" s="31">
        <v>102.25</v>
      </c>
      <c r="S2209" s="31" t="s">
        <v>108</v>
      </c>
    </row>
    <row r="2210" spans="1:19" x14ac:dyDescent="0.35">
      <c r="A2210" s="2">
        <v>35962</v>
      </c>
      <c r="B2210" s="31" t="s">
        <v>108</v>
      </c>
      <c r="C2210" s="31">
        <v>251.768</v>
      </c>
      <c r="D2210" s="31" t="s">
        <v>108</v>
      </c>
      <c r="E2210" s="31">
        <v>142.542</v>
      </c>
      <c r="F2210" s="31">
        <v>37.176000000000002</v>
      </c>
      <c r="G2210" s="31">
        <v>191.54249999999999</v>
      </c>
      <c r="H2210" s="31">
        <v>14.282069999999999</v>
      </c>
      <c r="I2210" s="31">
        <v>1820.8030000000001</v>
      </c>
      <c r="J2210" s="31">
        <v>2362.7420000000002</v>
      </c>
      <c r="K2210" s="31">
        <v>1396.3430000000001</v>
      </c>
      <c r="L2210" s="31">
        <v>113.93</v>
      </c>
      <c r="M2210" s="31" t="s">
        <v>108</v>
      </c>
      <c r="N2210" s="31" t="s">
        <v>108</v>
      </c>
      <c r="O2210" s="31" t="s">
        <v>108</v>
      </c>
      <c r="P2210" s="31" t="s">
        <v>108</v>
      </c>
      <c r="Q2210" s="31" t="s">
        <v>108</v>
      </c>
      <c r="R2210" s="31">
        <v>101.41</v>
      </c>
      <c r="S2210" s="31" t="s">
        <v>108</v>
      </c>
    </row>
    <row r="2211" spans="1:19" x14ac:dyDescent="0.35">
      <c r="A2211" s="2">
        <v>35963</v>
      </c>
      <c r="B2211" s="31" t="s">
        <v>108</v>
      </c>
      <c r="C2211" s="31">
        <v>254.93799999999999</v>
      </c>
      <c r="D2211" s="31" t="s">
        <v>108</v>
      </c>
      <c r="E2211" s="31">
        <v>143.93100000000001</v>
      </c>
      <c r="F2211" s="31">
        <v>37.804200000000002</v>
      </c>
      <c r="G2211" s="31">
        <v>195.29339999999999</v>
      </c>
      <c r="H2211" s="31">
        <v>14.39446</v>
      </c>
      <c r="I2211" s="31">
        <v>1817.5360000000001</v>
      </c>
      <c r="J2211" s="31">
        <v>2351.0590000000002</v>
      </c>
      <c r="K2211" s="31">
        <v>1392.345</v>
      </c>
      <c r="L2211" s="31">
        <v>116.28</v>
      </c>
      <c r="M2211" s="31" t="s">
        <v>108</v>
      </c>
      <c r="N2211" s="31" t="s">
        <v>108</v>
      </c>
      <c r="O2211" s="31" t="s">
        <v>108</v>
      </c>
      <c r="P2211" s="31" t="s">
        <v>108</v>
      </c>
      <c r="Q2211" s="31" t="s">
        <v>108</v>
      </c>
      <c r="R2211" s="31">
        <v>100.07</v>
      </c>
      <c r="S2211" s="31" t="s">
        <v>108</v>
      </c>
    </row>
    <row r="2212" spans="1:19" x14ac:dyDescent="0.35">
      <c r="A2212" s="2">
        <v>35964</v>
      </c>
      <c r="B2212" s="31" t="s">
        <v>108</v>
      </c>
      <c r="C2212" s="31">
        <v>251.768</v>
      </c>
      <c r="D2212" s="31" t="s">
        <v>108</v>
      </c>
      <c r="E2212" s="31">
        <v>145.36340000000001</v>
      </c>
      <c r="F2212" s="31">
        <v>37.765700000000002</v>
      </c>
      <c r="G2212" s="31">
        <v>195.3749</v>
      </c>
      <c r="H2212" s="31">
        <v>14.23884</v>
      </c>
      <c r="I2212" s="31">
        <v>1811.1379999999999</v>
      </c>
      <c r="J2212" s="31">
        <v>2355.6019999999999</v>
      </c>
      <c r="K2212" s="31">
        <v>1395.569</v>
      </c>
      <c r="L2212" s="31">
        <v>115.86</v>
      </c>
      <c r="M2212" s="31" t="s">
        <v>108</v>
      </c>
      <c r="N2212" s="31" t="s">
        <v>108</v>
      </c>
      <c r="O2212" s="31" t="s">
        <v>108</v>
      </c>
      <c r="P2212" s="31" t="s">
        <v>108</v>
      </c>
      <c r="Q2212" s="31" t="s">
        <v>108</v>
      </c>
      <c r="R2212" s="31">
        <v>100.53</v>
      </c>
      <c r="S2212" s="31" t="s">
        <v>108</v>
      </c>
    </row>
    <row r="2213" spans="1:19" x14ac:dyDescent="0.35">
      <c r="A2213" s="2">
        <v>35965</v>
      </c>
      <c r="B2213" s="31" t="s">
        <v>108</v>
      </c>
      <c r="C2213" s="31">
        <v>251.875</v>
      </c>
      <c r="D2213" s="31" t="s">
        <v>108</v>
      </c>
      <c r="E2213" s="31">
        <v>146.96940000000001</v>
      </c>
      <c r="F2213" s="31">
        <v>38.560499999999998</v>
      </c>
      <c r="G2213" s="31">
        <v>202.95830000000001</v>
      </c>
      <c r="H2213" s="31">
        <v>14.12645</v>
      </c>
      <c r="I2213" s="31">
        <v>1813.18</v>
      </c>
      <c r="J2213" s="31">
        <v>2359.4969999999998</v>
      </c>
      <c r="K2213" s="31">
        <v>1393.8920000000001</v>
      </c>
      <c r="L2213" s="31">
        <v>115.18</v>
      </c>
      <c r="M2213" s="31" t="s">
        <v>108</v>
      </c>
      <c r="N2213" s="31" t="s">
        <v>108</v>
      </c>
      <c r="O2213" s="31" t="s">
        <v>108</v>
      </c>
      <c r="P2213" s="31" t="s">
        <v>108</v>
      </c>
      <c r="Q2213" s="31" t="s">
        <v>108</v>
      </c>
      <c r="R2213" s="31">
        <v>100.12</v>
      </c>
      <c r="S2213" s="31" t="s">
        <v>108</v>
      </c>
    </row>
    <row r="2214" spans="1:19" x14ac:dyDescent="0.35">
      <c r="A2214" s="2">
        <v>35968</v>
      </c>
      <c r="B2214" s="31" t="s">
        <v>108</v>
      </c>
      <c r="C2214" s="31">
        <v>256.54899999999998</v>
      </c>
      <c r="D2214" s="31" t="s">
        <v>108</v>
      </c>
      <c r="E2214" s="31">
        <v>146.36170000000001</v>
      </c>
      <c r="F2214" s="31">
        <v>38.086199999999998</v>
      </c>
      <c r="G2214" s="31">
        <v>203.12139999999999</v>
      </c>
      <c r="H2214" s="31">
        <v>13.771990000000001</v>
      </c>
      <c r="I2214" s="31">
        <v>1815.3579999999999</v>
      </c>
      <c r="J2214" s="31">
        <v>2360.7950000000001</v>
      </c>
      <c r="K2214" s="31">
        <v>1396.8589999999999</v>
      </c>
      <c r="L2214" s="31">
        <v>115.72</v>
      </c>
      <c r="M2214" s="31" t="s">
        <v>108</v>
      </c>
      <c r="N2214" s="31" t="s">
        <v>108</v>
      </c>
      <c r="O2214" s="31" t="s">
        <v>108</v>
      </c>
      <c r="P2214" s="31" t="s">
        <v>108</v>
      </c>
      <c r="Q2214" s="31" t="s">
        <v>108</v>
      </c>
      <c r="R2214" s="31">
        <v>100.51</v>
      </c>
      <c r="S2214" s="31" t="s">
        <v>108</v>
      </c>
    </row>
    <row r="2215" spans="1:19" x14ac:dyDescent="0.35">
      <c r="A2215" s="2">
        <v>35969</v>
      </c>
      <c r="B2215" s="31" t="s">
        <v>108</v>
      </c>
      <c r="C2215" s="31">
        <v>263.42700000000002</v>
      </c>
      <c r="D2215" s="31" t="s">
        <v>108</v>
      </c>
      <c r="E2215" s="31">
        <v>145.81909999999999</v>
      </c>
      <c r="F2215" s="31">
        <v>37.996499999999997</v>
      </c>
      <c r="G2215" s="31">
        <v>208.9924</v>
      </c>
      <c r="H2215" s="31">
        <v>13.694179999999999</v>
      </c>
      <c r="I2215" s="31">
        <v>1816.038</v>
      </c>
      <c r="J2215" s="31">
        <v>2363.3910000000001</v>
      </c>
      <c r="K2215" s="31">
        <v>1398.7929999999999</v>
      </c>
      <c r="L2215" s="31">
        <v>117.1</v>
      </c>
      <c r="M2215" s="31" t="s">
        <v>108</v>
      </c>
      <c r="N2215" s="31" t="s">
        <v>108</v>
      </c>
      <c r="O2215" s="31" t="s">
        <v>108</v>
      </c>
      <c r="P2215" s="31" t="s">
        <v>108</v>
      </c>
      <c r="Q2215" s="31" t="s">
        <v>108</v>
      </c>
      <c r="R2215" s="31">
        <v>100.87</v>
      </c>
      <c r="S2215" s="31" t="s">
        <v>108</v>
      </c>
    </row>
    <row r="2216" spans="1:19" x14ac:dyDescent="0.35">
      <c r="A2216" s="2">
        <v>35970</v>
      </c>
      <c r="B2216" s="31" t="s">
        <v>108</v>
      </c>
      <c r="C2216" s="31">
        <v>262.51299999999998</v>
      </c>
      <c r="D2216" s="31" t="s">
        <v>108</v>
      </c>
      <c r="E2216" s="31">
        <v>144.53870000000001</v>
      </c>
      <c r="F2216" s="31">
        <v>37.714399999999998</v>
      </c>
      <c r="G2216" s="31">
        <v>213.47720000000001</v>
      </c>
      <c r="H2216" s="31">
        <v>13.910310000000001</v>
      </c>
      <c r="I2216" s="31">
        <v>1821.8920000000001</v>
      </c>
      <c r="J2216" s="31">
        <v>2361.444</v>
      </c>
      <c r="K2216" s="31">
        <v>1399.567</v>
      </c>
      <c r="L2216" s="31">
        <v>118.7</v>
      </c>
      <c r="M2216" s="31" t="s">
        <v>108</v>
      </c>
      <c r="N2216" s="31" t="s">
        <v>108</v>
      </c>
      <c r="O2216" s="31" t="s">
        <v>108</v>
      </c>
      <c r="P2216" s="31" t="s">
        <v>108</v>
      </c>
      <c r="Q2216" s="31" t="s">
        <v>108</v>
      </c>
      <c r="R2216" s="31">
        <v>101.12</v>
      </c>
      <c r="S2216" s="31" t="s">
        <v>108</v>
      </c>
    </row>
    <row r="2217" spans="1:19" x14ac:dyDescent="0.35">
      <c r="A2217" s="2">
        <v>35971</v>
      </c>
      <c r="B2217" s="31" t="s">
        <v>108</v>
      </c>
      <c r="C2217" s="31">
        <v>252.251</v>
      </c>
      <c r="D2217" s="31" t="s">
        <v>108</v>
      </c>
      <c r="E2217" s="31">
        <v>142.75909999999999</v>
      </c>
      <c r="F2217" s="31">
        <v>37.829799999999999</v>
      </c>
      <c r="G2217" s="31">
        <v>209.40010000000001</v>
      </c>
      <c r="H2217" s="31">
        <v>13.668240000000001</v>
      </c>
      <c r="I2217" s="31">
        <v>1820.5309999999999</v>
      </c>
      <c r="J2217" s="31">
        <v>2360.7950000000001</v>
      </c>
      <c r="K2217" s="31">
        <v>1398.4059999999999</v>
      </c>
      <c r="L2217" s="31">
        <v>118.49</v>
      </c>
      <c r="M2217" s="31" t="s">
        <v>108</v>
      </c>
      <c r="N2217" s="31" t="s">
        <v>108</v>
      </c>
      <c r="O2217" s="31" t="s">
        <v>108</v>
      </c>
      <c r="P2217" s="31" t="s">
        <v>108</v>
      </c>
      <c r="Q2217" s="31" t="s">
        <v>108</v>
      </c>
      <c r="R2217" s="31">
        <v>101.12</v>
      </c>
      <c r="S2217" s="31" t="s">
        <v>108</v>
      </c>
    </row>
    <row r="2218" spans="1:19" x14ac:dyDescent="0.35">
      <c r="A2218" s="2">
        <v>35972</v>
      </c>
      <c r="B2218" s="31" t="s">
        <v>108</v>
      </c>
      <c r="C2218" s="31">
        <v>251.01499999999999</v>
      </c>
      <c r="D2218" s="31" t="s">
        <v>108</v>
      </c>
      <c r="E2218" s="31">
        <v>142.23820000000001</v>
      </c>
      <c r="F2218" s="31">
        <v>37.817</v>
      </c>
      <c r="G2218" s="31">
        <v>207.44309999999999</v>
      </c>
      <c r="H2218" s="31">
        <v>13.74605</v>
      </c>
      <c r="I2218" s="31">
        <v>1817.808</v>
      </c>
      <c r="J2218" s="31">
        <v>2362.0929999999998</v>
      </c>
      <c r="K2218" s="31">
        <v>1400.0830000000001</v>
      </c>
      <c r="L2218" s="31">
        <v>118.91</v>
      </c>
      <c r="M2218" s="31" t="s">
        <v>108</v>
      </c>
      <c r="N2218" s="31" t="s">
        <v>108</v>
      </c>
      <c r="O2218" s="31" t="s">
        <v>108</v>
      </c>
      <c r="P2218" s="31" t="s">
        <v>108</v>
      </c>
      <c r="Q2218" s="31" t="s">
        <v>108</v>
      </c>
      <c r="R2218" s="31">
        <v>101.55</v>
      </c>
      <c r="S2218" s="31" t="s">
        <v>108</v>
      </c>
    </row>
    <row r="2219" spans="1:19" x14ac:dyDescent="0.35">
      <c r="A2219" s="2">
        <v>35975</v>
      </c>
      <c r="B2219" s="31" t="s">
        <v>108</v>
      </c>
      <c r="C2219" s="31">
        <v>252.73500000000001</v>
      </c>
      <c r="D2219" s="31" t="s">
        <v>108</v>
      </c>
      <c r="E2219" s="31">
        <v>142.02119999999999</v>
      </c>
      <c r="F2219" s="31">
        <v>37.804200000000002</v>
      </c>
      <c r="G2219" s="31">
        <v>197.65799999999999</v>
      </c>
      <c r="H2219" s="31">
        <v>13.50398</v>
      </c>
      <c r="I2219" s="31">
        <v>1812.635</v>
      </c>
      <c r="J2219" s="31">
        <v>2360.1460000000002</v>
      </c>
      <c r="K2219" s="31">
        <v>1399.0509999999999</v>
      </c>
      <c r="L2219" s="31">
        <v>119.32</v>
      </c>
      <c r="M2219" s="31" t="s">
        <v>108</v>
      </c>
      <c r="N2219" s="31" t="s">
        <v>108</v>
      </c>
      <c r="O2219" s="31" t="s">
        <v>108</v>
      </c>
      <c r="P2219" s="31" t="s">
        <v>108</v>
      </c>
      <c r="Q2219" s="31" t="s">
        <v>108</v>
      </c>
      <c r="R2219" s="31">
        <v>101.64</v>
      </c>
      <c r="S2219" s="31" t="s">
        <v>108</v>
      </c>
    </row>
    <row r="2220" spans="1:19" x14ac:dyDescent="0.35">
      <c r="A2220" s="2">
        <v>35976</v>
      </c>
      <c r="B2220" s="31" t="s">
        <v>108</v>
      </c>
      <c r="C2220" s="31">
        <v>254.77600000000001</v>
      </c>
      <c r="D2220" s="31" t="s">
        <v>108</v>
      </c>
      <c r="E2220" s="31">
        <v>141.67400000000001</v>
      </c>
      <c r="F2220" s="31">
        <v>38.214399999999998</v>
      </c>
      <c r="G2220" s="31">
        <v>201.1643</v>
      </c>
      <c r="H2220" s="31">
        <v>13.61637</v>
      </c>
      <c r="I2220" s="31">
        <v>1807.19</v>
      </c>
      <c r="J2220" s="31">
        <v>2364.04</v>
      </c>
      <c r="K2220" s="31">
        <v>1397.761</v>
      </c>
      <c r="L2220" s="31">
        <v>118.44</v>
      </c>
      <c r="M2220" s="31" t="s">
        <v>108</v>
      </c>
      <c r="N2220" s="31" t="s">
        <v>108</v>
      </c>
      <c r="O2220" s="31" t="s">
        <v>108</v>
      </c>
      <c r="P2220" s="31" t="s">
        <v>108</v>
      </c>
      <c r="Q2220" s="31" t="s">
        <v>108</v>
      </c>
      <c r="R2220" s="31">
        <v>101.17</v>
      </c>
      <c r="S2220" s="31" t="s">
        <v>108</v>
      </c>
    </row>
    <row r="2221" spans="1:19" x14ac:dyDescent="0.35">
      <c r="A2221" s="2">
        <v>35977</v>
      </c>
      <c r="B2221" s="31" t="s">
        <v>108</v>
      </c>
      <c r="C2221" s="31">
        <v>258.69799999999998</v>
      </c>
      <c r="D2221" s="31" t="s">
        <v>108</v>
      </c>
      <c r="E2221" s="31">
        <v>138.59219999999999</v>
      </c>
      <c r="F2221" s="31">
        <v>38.124600000000001</v>
      </c>
      <c r="G2221" s="31">
        <v>198.1472</v>
      </c>
      <c r="H2221" s="31">
        <v>13.884370000000001</v>
      </c>
      <c r="I2221" s="31">
        <v>1797.66</v>
      </c>
      <c r="J2221" s="31">
        <v>2365.3380000000002</v>
      </c>
      <c r="K2221" s="31">
        <v>1399.825</v>
      </c>
      <c r="L2221" s="31">
        <v>119.84</v>
      </c>
      <c r="M2221" s="31" t="s">
        <v>108</v>
      </c>
      <c r="N2221" s="31" t="s">
        <v>108</v>
      </c>
      <c r="O2221" s="31" t="s">
        <v>108</v>
      </c>
      <c r="P2221" s="31" t="s">
        <v>108</v>
      </c>
      <c r="Q2221" s="31" t="s">
        <v>108</v>
      </c>
      <c r="R2221" s="31">
        <v>101.46</v>
      </c>
      <c r="S2221" s="31" t="s">
        <v>108</v>
      </c>
    </row>
    <row r="2222" spans="1:19" x14ac:dyDescent="0.35">
      <c r="A2222" s="2">
        <v>35978</v>
      </c>
      <c r="B2222" s="31" t="s">
        <v>108</v>
      </c>
      <c r="C2222" s="31">
        <v>261.38499999999999</v>
      </c>
      <c r="D2222" s="31" t="s">
        <v>108</v>
      </c>
      <c r="E2222" s="31">
        <v>139.46029999999999</v>
      </c>
      <c r="F2222" s="31">
        <v>37.817</v>
      </c>
      <c r="G2222" s="31">
        <v>196.35329999999999</v>
      </c>
      <c r="H2222" s="31">
        <v>14.05728</v>
      </c>
      <c r="I2222" s="31">
        <v>1809.64</v>
      </c>
      <c r="J2222" s="31">
        <v>2367.9340000000002</v>
      </c>
      <c r="K2222" s="31">
        <v>1401.759</v>
      </c>
      <c r="L2222" s="31">
        <v>120</v>
      </c>
      <c r="M2222" s="31" t="s">
        <v>108</v>
      </c>
      <c r="N2222" s="31" t="s">
        <v>108</v>
      </c>
      <c r="O2222" s="31" t="s">
        <v>108</v>
      </c>
      <c r="P2222" s="31" t="s">
        <v>108</v>
      </c>
      <c r="Q2222" s="31" t="s">
        <v>108</v>
      </c>
      <c r="R2222" s="31">
        <v>101.98</v>
      </c>
      <c r="S2222" s="31" t="s">
        <v>108</v>
      </c>
    </row>
    <row r="2223" spans="1:19" x14ac:dyDescent="0.35">
      <c r="A2223" s="2">
        <v>35979</v>
      </c>
      <c r="B2223" s="31" t="s">
        <v>108</v>
      </c>
      <c r="C2223" s="31">
        <v>261.38499999999999</v>
      </c>
      <c r="D2223" s="31" t="s">
        <v>108</v>
      </c>
      <c r="E2223" s="31">
        <v>139.46029999999999</v>
      </c>
      <c r="F2223" s="31">
        <v>37.817</v>
      </c>
      <c r="G2223" s="31">
        <v>196.35329999999999</v>
      </c>
      <c r="H2223" s="31">
        <v>14.05728</v>
      </c>
      <c r="I2223" s="31">
        <v>1804.4670000000001</v>
      </c>
      <c r="J2223" s="31">
        <v>2367.9340000000002</v>
      </c>
      <c r="K2223" s="31">
        <v>1402.5329999999999</v>
      </c>
      <c r="L2223" s="31">
        <v>120</v>
      </c>
      <c r="M2223" s="31" t="s">
        <v>108</v>
      </c>
      <c r="N2223" s="31" t="s">
        <v>108</v>
      </c>
      <c r="O2223" s="31" t="s">
        <v>108</v>
      </c>
      <c r="P2223" s="31" t="s">
        <v>108</v>
      </c>
      <c r="Q2223" s="31" t="s">
        <v>108</v>
      </c>
      <c r="R2223" s="31">
        <v>101.57</v>
      </c>
      <c r="S2223" s="31" t="s">
        <v>108</v>
      </c>
    </row>
    <row r="2224" spans="1:19" x14ac:dyDescent="0.35">
      <c r="A2224" s="2">
        <v>35982</v>
      </c>
      <c r="B2224" s="31" t="s">
        <v>108</v>
      </c>
      <c r="C2224" s="31">
        <v>258.43</v>
      </c>
      <c r="D2224" s="31" t="s">
        <v>108</v>
      </c>
      <c r="E2224" s="31">
        <v>138.9177</v>
      </c>
      <c r="F2224" s="31">
        <v>37.727200000000003</v>
      </c>
      <c r="G2224" s="31">
        <v>193.82550000000001</v>
      </c>
      <c r="H2224" s="31">
        <v>14.09186</v>
      </c>
      <c r="I2224" s="31">
        <v>1809.096</v>
      </c>
      <c r="J2224" s="31">
        <v>2371.1790000000001</v>
      </c>
      <c r="K2224" s="31">
        <v>1405.7570000000001</v>
      </c>
      <c r="L2224" s="31">
        <v>121.19</v>
      </c>
      <c r="M2224" s="31" t="s">
        <v>108</v>
      </c>
      <c r="N2224" s="31" t="s">
        <v>108</v>
      </c>
      <c r="O2224" s="31" t="s">
        <v>108</v>
      </c>
      <c r="P2224" s="31" t="s">
        <v>108</v>
      </c>
      <c r="Q2224" s="31" t="s">
        <v>108</v>
      </c>
      <c r="R2224" s="31">
        <v>101.75</v>
      </c>
      <c r="S2224" s="31" t="s">
        <v>108</v>
      </c>
    </row>
    <row r="2225" spans="1:19" x14ac:dyDescent="0.35">
      <c r="A2225" s="2">
        <v>35983</v>
      </c>
      <c r="B2225" s="31" t="s">
        <v>108</v>
      </c>
      <c r="C2225" s="31">
        <v>252.09</v>
      </c>
      <c r="D2225" s="31" t="s">
        <v>108</v>
      </c>
      <c r="E2225" s="31">
        <v>139.22149999999999</v>
      </c>
      <c r="F2225" s="31">
        <v>37.932400000000001</v>
      </c>
      <c r="G2225" s="31">
        <v>200.26730000000001</v>
      </c>
      <c r="H2225" s="31">
        <v>14.03999</v>
      </c>
      <c r="I2225" s="31">
        <v>1809.3679999999999</v>
      </c>
      <c r="J2225" s="31">
        <v>2367.9340000000002</v>
      </c>
      <c r="K2225" s="31">
        <v>1402.5329999999999</v>
      </c>
      <c r="L2225" s="31">
        <v>120.96</v>
      </c>
      <c r="M2225" s="31" t="s">
        <v>108</v>
      </c>
      <c r="N2225" s="31" t="s">
        <v>108</v>
      </c>
      <c r="O2225" s="31" t="s">
        <v>108</v>
      </c>
      <c r="P2225" s="31" t="s">
        <v>108</v>
      </c>
      <c r="Q2225" s="31" t="s">
        <v>108</v>
      </c>
      <c r="R2225" s="31">
        <v>101.67</v>
      </c>
      <c r="S2225" s="31" t="s">
        <v>108</v>
      </c>
    </row>
    <row r="2226" spans="1:19" x14ac:dyDescent="0.35">
      <c r="A2226" s="2">
        <v>35984</v>
      </c>
      <c r="B2226" s="31" t="s">
        <v>108</v>
      </c>
      <c r="C2226" s="31">
        <v>251.39099999999999</v>
      </c>
      <c r="D2226" s="31" t="s">
        <v>108</v>
      </c>
      <c r="E2226" s="31">
        <v>138.83090000000001</v>
      </c>
      <c r="F2226" s="31">
        <v>37.714399999999998</v>
      </c>
      <c r="G2226" s="31">
        <v>201.73509999999999</v>
      </c>
      <c r="H2226" s="31">
        <v>13.86708</v>
      </c>
      <c r="I2226" s="31">
        <v>1802.5609999999999</v>
      </c>
      <c r="J2226" s="31">
        <v>2366.636</v>
      </c>
      <c r="K2226" s="31">
        <v>1402.92</v>
      </c>
      <c r="L2226" s="31">
        <v>121.76</v>
      </c>
      <c r="M2226" s="31" t="s">
        <v>108</v>
      </c>
      <c r="N2226" s="31" t="s">
        <v>108</v>
      </c>
      <c r="O2226" s="31" t="s">
        <v>108</v>
      </c>
      <c r="P2226" s="31" t="s">
        <v>108</v>
      </c>
      <c r="Q2226" s="31" t="s">
        <v>108</v>
      </c>
      <c r="R2226" s="31">
        <v>101.82</v>
      </c>
      <c r="S2226" s="31" t="s">
        <v>108</v>
      </c>
    </row>
    <row r="2227" spans="1:19" x14ac:dyDescent="0.35">
      <c r="A2227" s="2">
        <v>35985</v>
      </c>
      <c r="B2227" s="31" t="s">
        <v>108</v>
      </c>
      <c r="C2227" s="31">
        <v>253.23500000000001</v>
      </c>
      <c r="D2227" s="31" t="s">
        <v>108</v>
      </c>
      <c r="E2227" s="31">
        <v>137.06979999999999</v>
      </c>
      <c r="F2227" s="31">
        <v>37.499699999999997</v>
      </c>
      <c r="G2227" s="31">
        <v>198.4734</v>
      </c>
      <c r="H2227" s="31">
        <v>13.806559999999999</v>
      </c>
      <c r="I2227" s="31">
        <v>1802.5609999999999</v>
      </c>
      <c r="J2227" s="31">
        <v>2371.1790000000001</v>
      </c>
      <c r="K2227" s="31">
        <v>1405.7570000000001</v>
      </c>
      <c r="L2227" s="31">
        <v>120.98</v>
      </c>
      <c r="M2227" s="31" t="s">
        <v>108</v>
      </c>
      <c r="N2227" s="31" t="s">
        <v>108</v>
      </c>
      <c r="O2227" s="31" t="s">
        <v>108</v>
      </c>
      <c r="P2227" s="31" t="s">
        <v>108</v>
      </c>
      <c r="Q2227" s="31" t="s">
        <v>108</v>
      </c>
      <c r="R2227" s="31">
        <v>102.46</v>
      </c>
      <c r="S2227" s="31" t="s">
        <v>108</v>
      </c>
    </row>
    <row r="2228" spans="1:19" x14ac:dyDescent="0.35">
      <c r="A2228" s="2">
        <v>35986</v>
      </c>
      <c r="B2228" s="31" t="s">
        <v>108</v>
      </c>
      <c r="C2228" s="31">
        <v>251.352</v>
      </c>
      <c r="D2228" s="31" t="s">
        <v>108</v>
      </c>
      <c r="E2228" s="31">
        <v>138.51750000000001</v>
      </c>
      <c r="F2228" s="31">
        <v>37.384999999999998</v>
      </c>
      <c r="G2228" s="31">
        <v>194.7225</v>
      </c>
      <c r="H2228" s="31">
        <v>13.771979999999999</v>
      </c>
      <c r="I2228" s="31">
        <v>1802.153</v>
      </c>
      <c r="J2228" s="31">
        <v>2370.5300000000002</v>
      </c>
      <c r="K2228" s="31">
        <v>1406.144</v>
      </c>
      <c r="L2228" s="31">
        <v>121.5</v>
      </c>
      <c r="M2228" s="31" t="s">
        <v>108</v>
      </c>
      <c r="N2228" s="31" t="s">
        <v>108</v>
      </c>
      <c r="O2228" s="31" t="s">
        <v>108</v>
      </c>
      <c r="P2228" s="31" t="s">
        <v>108</v>
      </c>
      <c r="Q2228" s="31" t="s">
        <v>108</v>
      </c>
      <c r="R2228" s="31">
        <v>102.09</v>
      </c>
      <c r="S2228" s="31" t="s">
        <v>108</v>
      </c>
    </row>
    <row r="2229" spans="1:19" x14ac:dyDescent="0.35">
      <c r="A2229" s="2">
        <v>35989</v>
      </c>
      <c r="B2229" s="31" t="s">
        <v>108</v>
      </c>
      <c r="C2229" s="31">
        <v>250.71199999999999</v>
      </c>
      <c r="D2229" s="31" t="s">
        <v>108</v>
      </c>
      <c r="E2229" s="31">
        <v>142.5026</v>
      </c>
      <c r="F2229" s="31">
        <v>37.486600000000003</v>
      </c>
      <c r="G2229" s="31">
        <v>194.55940000000001</v>
      </c>
      <c r="H2229" s="31">
        <v>13.65095</v>
      </c>
      <c r="I2229" s="31">
        <v>1797.3879999999999</v>
      </c>
      <c r="J2229" s="31">
        <v>2363.3910000000001</v>
      </c>
      <c r="K2229" s="31">
        <v>1401.63</v>
      </c>
      <c r="L2229" s="31">
        <v>121.63</v>
      </c>
      <c r="M2229" s="31" t="s">
        <v>108</v>
      </c>
      <c r="N2229" s="31" t="s">
        <v>108</v>
      </c>
      <c r="O2229" s="31" t="s">
        <v>108</v>
      </c>
      <c r="P2229" s="31" t="s">
        <v>108</v>
      </c>
      <c r="Q2229" s="31" t="s">
        <v>108</v>
      </c>
      <c r="R2229" s="31">
        <v>101.51</v>
      </c>
      <c r="S2229" s="31" t="s">
        <v>108</v>
      </c>
    </row>
    <row r="2230" spans="1:19" x14ac:dyDescent="0.35">
      <c r="A2230" s="2">
        <v>35990</v>
      </c>
      <c r="B2230" s="31" t="s">
        <v>108</v>
      </c>
      <c r="C2230" s="31">
        <v>256.596</v>
      </c>
      <c r="D2230" s="31" t="s">
        <v>108</v>
      </c>
      <c r="E2230" s="31">
        <v>143.10429999999999</v>
      </c>
      <c r="F2230" s="31">
        <v>37.689399999999999</v>
      </c>
      <c r="G2230" s="31">
        <v>189.50380000000001</v>
      </c>
      <c r="H2230" s="31">
        <v>13.68553</v>
      </c>
      <c r="I2230" s="31">
        <v>1792.2149999999999</v>
      </c>
      <c r="J2230" s="31">
        <v>2359.4969999999998</v>
      </c>
      <c r="K2230" s="31">
        <v>1401.759</v>
      </c>
      <c r="L2230" s="31">
        <v>122.87</v>
      </c>
      <c r="M2230" s="31" t="s">
        <v>108</v>
      </c>
      <c r="N2230" s="31" t="s">
        <v>108</v>
      </c>
      <c r="O2230" s="31" t="s">
        <v>108</v>
      </c>
      <c r="P2230" s="31" t="s">
        <v>108</v>
      </c>
      <c r="Q2230" s="31" t="s">
        <v>108</v>
      </c>
      <c r="R2230" s="31">
        <v>101.48</v>
      </c>
      <c r="S2230" s="31" t="s">
        <v>108</v>
      </c>
    </row>
    <row r="2231" spans="1:19" x14ac:dyDescent="0.35">
      <c r="A2231" s="2">
        <v>35991</v>
      </c>
      <c r="B2231" s="31" t="s">
        <v>108</v>
      </c>
      <c r="C2231" s="31">
        <v>252.12200000000001</v>
      </c>
      <c r="D2231" s="31" t="s">
        <v>108</v>
      </c>
      <c r="E2231" s="31">
        <v>144.61840000000001</v>
      </c>
      <c r="F2231" s="31">
        <v>37.7652</v>
      </c>
      <c r="G2231" s="31">
        <v>188.52529999999999</v>
      </c>
      <c r="H2231" s="31">
        <v>13.460750000000001</v>
      </c>
      <c r="I2231" s="31">
        <v>1798.069</v>
      </c>
      <c r="J2231" s="31">
        <v>2360.7950000000001</v>
      </c>
      <c r="K2231" s="31">
        <v>1403.307</v>
      </c>
      <c r="L2231" s="31">
        <v>122.64</v>
      </c>
      <c r="M2231" s="31" t="s">
        <v>108</v>
      </c>
      <c r="N2231" s="31" t="s">
        <v>108</v>
      </c>
      <c r="O2231" s="31" t="s">
        <v>108</v>
      </c>
      <c r="P2231" s="31" t="s">
        <v>108</v>
      </c>
      <c r="Q2231" s="31" t="s">
        <v>108</v>
      </c>
      <c r="R2231" s="31">
        <v>101.37</v>
      </c>
      <c r="S2231" s="31" t="s">
        <v>108</v>
      </c>
    </row>
    <row r="2232" spans="1:19" x14ac:dyDescent="0.35">
      <c r="A2232" s="2">
        <v>35992</v>
      </c>
      <c r="B2232" s="31" t="s">
        <v>108</v>
      </c>
      <c r="C2232" s="31">
        <v>245.625</v>
      </c>
      <c r="D2232" s="31" t="s">
        <v>108</v>
      </c>
      <c r="E2232" s="31">
        <v>146.84630000000001</v>
      </c>
      <c r="F2232" s="31">
        <v>37.689399999999999</v>
      </c>
      <c r="G2232" s="31">
        <v>189.91149999999999</v>
      </c>
      <c r="H2232" s="31">
        <v>13.72011</v>
      </c>
      <c r="I2232" s="31">
        <v>1794.393</v>
      </c>
      <c r="J2232" s="31">
        <v>2358.1979999999999</v>
      </c>
      <c r="K2232" s="31">
        <v>1403.049</v>
      </c>
      <c r="L2232" s="31">
        <v>123.44</v>
      </c>
      <c r="M2232" s="31" t="s">
        <v>108</v>
      </c>
      <c r="N2232" s="31" t="s">
        <v>108</v>
      </c>
      <c r="O2232" s="31" t="s">
        <v>108</v>
      </c>
      <c r="P2232" s="31" t="s">
        <v>108</v>
      </c>
      <c r="Q2232" s="31" t="s">
        <v>108</v>
      </c>
      <c r="R2232" s="31">
        <v>100.82</v>
      </c>
      <c r="S2232" s="31" t="s">
        <v>108</v>
      </c>
    </row>
    <row r="2233" spans="1:19" x14ac:dyDescent="0.35">
      <c r="A2233" s="2">
        <v>35993</v>
      </c>
      <c r="B2233" s="31" t="s">
        <v>108</v>
      </c>
      <c r="C2233" s="31">
        <v>242.05600000000001</v>
      </c>
      <c r="D2233" s="31" t="s">
        <v>108</v>
      </c>
      <c r="E2233" s="31">
        <v>146.91120000000001</v>
      </c>
      <c r="F2233" s="31">
        <v>37.828400000000002</v>
      </c>
      <c r="G2233" s="31">
        <v>197.00569999999999</v>
      </c>
      <c r="H2233" s="31">
        <v>13.86708</v>
      </c>
      <c r="I2233" s="31">
        <v>1796.163</v>
      </c>
      <c r="J2233" s="31">
        <v>2357.549</v>
      </c>
      <c r="K2233" s="31">
        <v>1403.8219999999999</v>
      </c>
      <c r="L2233" s="31">
        <v>123.81</v>
      </c>
      <c r="M2233" s="31" t="s">
        <v>108</v>
      </c>
      <c r="N2233" s="31" t="s">
        <v>108</v>
      </c>
      <c r="O2233" s="31" t="s">
        <v>108</v>
      </c>
      <c r="P2233" s="31" t="s">
        <v>108</v>
      </c>
      <c r="Q2233" s="31" t="s">
        <v>108</v>
      </c>
      <c r="R2233" s="31">
        <v>100.58</v>
      </c>
      <c r="S2233" s="31" t="s">
        <v>108</v>
      </c>
    </row>
    <row r="2234" spans="1:19" x14ac:dyDescent="0.35">
      <c r="A2234" s="2">
        <v>35996</v>
      </c>
      <c r="B2234" s="31" t="s">
        <v>108</v>
      </c>
      <c r="C2234" s="31">
        <v>232.20400000000001</v>
      </c>
      <c r="D2234" s="31" t="s">
        <v>108</v>
      </c>
      <c r="E2234" s="31">
        <v>148.4469</v>
      </c>
      <c r="F2234" s="31">
        <v>38.030500000000004</v>
      </c>
      <c r="G2234" s="31">
        <v>189.91149999999999</v>
      </c>
      <c r="H2234" s="31">
        <v>13.9276</v>
      </c>
      <c r="I2234" s="31">
        <v>1796.163</v>
      </c>
      <c r="J2234" s="31">
        <v>2361.444</v>
      </c>
      <c r="K2234" s="31">
        <v>1407.3040000000001</v>
      </c>
      <c r="L2234" s="31">
        <v>123.68</v>
      </c>
      <c r="M2234" s="31" t="s">
        <v>108</v>
      </c>
      <c r="N2234" s="31" t="s">
        <v>108</v>
      </c>
      <c r="O2234" s="31" t="s">
        <v>108</v>
      </c>
      <c r="P2234" s="31" t="s">
        <v>108</v>
      </c>
      <c r="Q2234" s="31" t="s">
        <v>108</v>
      </c>
      <c r="R2234" s="31">
        <v>100.47</v>
      </c>
      <c r="S2234" s="31" t="s">
        <v>108</v>
      </c>
    </row>
    <row r="2235" spans="1:19" x14ac:dyDescent="0.35">
      <c r="A2235" s="2">
        <v>35997</v>
      </c>
      <c r="B2235" s="31" t="s">
        <v>108</v>
      </c>
      <c r="C2235" s="31">
        <v>234.97300000000001</v>
      </c>
      <c r="D2235" s="31" t="s">
        <v>108</v>
      </c>
      <c r="E2235" s="31">
        <v>147.7764</v>
      </c>
      <c r="F2235" s="31">
        <v>37.904200000000003</v>
      </c>
      <c r="G2235" s="31">
        <v>187.79140000000001</v>
      </c>
      <c r="H2235" s="31">
        <v>13.728759999999999</v>
      </c>
      <c r="I2235" s="31">
        <v>1795.89</v>
      </c>
      <c r="J2235" s="31">
        <v>2364.04</v>
      </c>
      <c r="K2235" s="31">
        <v>1407.82</v>
      </c>
      <c r="L2235" s="31">
        <v>121.53</v>
      </c>
      <c r="M2235" s="31" t="s">
        <v>108</v>
      </c>
      <c r="N2235" s="31" t="s">
        <v>108</v>
      </c>
      <c r="O2235" s="31" t="s">
        <v>108</v>
      </c>
      <c r="P2235" s="31" t="s">
        <v>108</v>
      </c>
      <c r="Q2235" s="31" t="s">
        <v>108</v>
      </c>
      <c r="R2235" s="31">
        <v>100.94</v>
      </c>
      <c r="S2235" s="31" t="s">
        <v>108</v>
      </c>
    </row>
    <row r="2236" spans="1:19" x14ac:dyDescent="0.35">
      <c r="A2236" s="2">
        <v>35998</v>
      </c>
      <c r="B2236" s="31" t="s">
        <v>108</v>
      </c>
      <c r="C2236" s="31">
        <v>234.86699999999999</v>
      </c>
      <c r="D2236" s="31" t="s">
        <v>108</v>
      </c>
      <c r="E2236" s="31">
        <v>147.60339999999999</v>
      </c>
      <c r="F2236" s="31">
        <v>37.790500000000002</v>
      </c>
      <c r="G2236" s="31">
        <v>186.3236</v>
      </c>
      <c r="H2236" s="31">
        <v>13.57314</v>
      </c>
      <c r="I2236" s="31">
        <v>1800.1110000000001</v>
      </c>
      <c r="J2236" s="31">
        <v>2362.7420000000002</v>
      </c>
      <c r="K2236" s="31">
        <v>1407.046</v>
      </c>
      <c r="L2236" s="31">
        <v>121.42</v>
      </c>
      <c r="M2236" s="31" t="s">
        <v>108</v>
      </c>
      <c r="N2236" s="31" t="s">
        <v>108</v>
      </c>
      <c r="O2236" s="31" t="s">
        <v>108</v>
      </c>
      <c r="P2236" s="31" t="s">
        <v>108</v>
      </c>
      <c r="Q2236" s="31" t="s">
        <v>108</v>
      </c>
      <c r="R2236" s="31">
        <v>101.1</v>
      </c>
      <c r="S2236" s="31" t="s">
        <v>108</v>
      </c>
    </row>
    <row r="2237" spans="1:19" x14ac:dyDescent="0.35">
      <c r="A2237" s="2">
        <v>35999</v>
      </c>
      <c r="B2237" s="31" t="s">
        <v>108</v>
      </c>
      <c r="C2237" s="31">
        <v>228.63499999999999</v>
      </c>
      <c r="D2237" s="31" t="s">
        <v>108</v>
      </c>
      <c r="E2237" s="31">
        <v>147.73320000000001</v>
      </c>
      <c r="F2237" s="31">
        <v>37.689399999999999</v>
      </c>
      <c r="G2237" s="31">
        <v>185.83430000000001</v>
      </c>
      <c r="H2237" s="31">
        <v>13.61637</v>
      </c>
      <c r="I2237" s="31">
        <v>1804.875</v>
      </c>
      <c r="J2237" s="31">
        <v>2365.3380000000002</v>
      </c>
      <c r="K2237" s="31">
        <v>1406.788</v>
      </c>
      <c r="L2237" s="31">
        <v>118.91</v>
      </c>
      <c r="M2237" s="31" t="s">
        <v>108</v>
      </c>
      <c r="N2237" s="31" t="s">
        <v>108</v>
      </c>
      <c r="O2237" s="31" t="s">
        <v>108</v>
      </c>
      <c r="P2237" s="31" t="s">
        <v>108</v>
      </c>
      <c r="Q2237" s="31" t="s">
        <v>108</v>
      </c>
      <c r="R2237" s="31">
        <v>100.97</v>
      </c>
      <c r="S2237" s="31" t="s">
        <v>108</v>
      </c>
    </row>
    <row r="2238" spans="1:19" x14ac:dyDescent="0.35">
      <c r="A2238" s="2">
        <v>36000</v>
      </c>
      <c r="B2238" s="31" t="s">
        <v>108</v>
      </c>
      <c r="C2238" s="31">
        <v>227.517</v>
      </c>
      <c r="D2238" s="31" t="s">
        <v>108</v>
      </c>
      <c r="E2238" s="31">
        <v>153.57329999999999</v>
      </c>
      <c r="F2238" s="31">
        <v>37.386099999999999</v>
      </c>
      <c r="G2238" s="31">
        <v>184.12190000000001</v>
      </c>
      <c r="H2238" s="31">
        <v>13.71147</v>
      </c>
      <c r="I2238" s="31">
        <v>1801.7439999999999</v>
      </c>
      <c r="J2238" s="31">
        <v>2363.3910000000001</v>
      </c>
      <c r="K2238" s="31">
        <v>1407.82</v>
      </c>
      <c r="L2238" s="31">
        <v>118.91</v>
      </c>
      <c r="M2238" s="31" t="s">
        <v>108</v>
      </c>
      <c r="N2238" s="31" t="s">
        <v>108</v>
      </c>
      <c r="O2238" s="31" t="s">
        <v>108</v>
      </c>
      <c r="P2238" s="31" t="s">
        <v>108</v>
      </c>
      <c r="Q2238" s="31" t="s">
        <v>108</v>
      </c>
      <c r="R2238" s="31">
        <v>100.7</v>
      </c>
      <c r="S2238" s="31" t="s">
        <v>108</v>
      </c>
    </row>
    <row r="2239" spans="1:19" x14ac:dyDescent="0.35">
      <c r="A2239" s="2">
        <v>36003</v>
      </c>
      <c r="B2239" s="31" t="s">
        <v>108</v>
      </c>
      <c r="C2239" s="31">
        <v>231.405</v>
      </c>
      <c r="D2239" s="31" t="s">
        <v>108</v>
      </c>
      <c r="E2239" s="31">
        <v>150.4802</v>
      </c>
      <c r="F2239" s="31">
        <v>37.247199999999999</v>
      </c>
      <c r="G2239" s="31">
        <v>184.44810000000001</v>
      </c>
      <c r="H2239" s="31">
        <v>13.47805</v>
      </c>
      <c r="I2239" s="31">
        <v>1809.64</v>
      </c>
      <c r="J2239" s="31">
        <v>2362.0929999999998</v>
      </c>
      <c r="K2239" s="31">
        <v>1407.82</v>
      </c>
      <c r="L2239" s="31">
        <v>119.5</v>
      </c>
      <c r="M2239" s="31" t="s">
        <v>108</v>
      </c>
      <c r="N2239" s="31" t="s">
        <v>108</v>
      </c>
      <c r="O2239" s="31" t="s">
        <v>108</v>
      </c>
      <c r="P2239" s="31" t="s">
        <v>108</v>
      </c>
      <c r="Q2239" s="31" t="s">
        <v>108</v>
      </c>
      <c r="R2239" s="31">
        <v>101.02</v>
      </c>
      <c r="S2239" s="31" t="s">
        <v>108</v>
      </c>
    </row>
    <row r="2240" spans="1:19" x14ac:dyDescent="0.35">
      <c r="A2240" s="2">
        <v>36004</v>
      </c>
      <c r="B2240" s="31" t="s">
        <v>108</v>
      </c>
      <c r="C2240" s="31">
        <v>228.529</v>
      </c>
      <c r="D2240" s="31" t="s">
        <v>108</v>
      </c>
      <c r="E2240" s="31">
        <v>151.2373</v>
      </c>
      <c r="F2240" s="31">
        <v>37.436700000000002</v>
      </c>
      <c r="G2240" s="31">
        <v>185.0189</v>
      </c>
      <c r="H2240" s="31">
        <v>13.2965</v>
      </c>
      <c r="I2240" s="31">
        <v>1809.3679999999999</v>
      </c>
      <c r="J2240" s="31">
        <v>2360.1460000000002</v>
      </c>
      <c r="K2240" s="31">
        <v>1410.27</v>
      </c>
      <c r="L2240" s="31">
        <v>117.65</v>
      </c>
      <c r="M2240" s="31" t="s">
        <v>108</v>
      </c>
      <c r="N2240" s="31" t="s">
        <v>108</v>
      </c>
      <c r="O2240" s="31" t="s">
        <v>108</v>
      </c>
      <c r="P2240" s="31" t="s">
        <v>108</v>
      </c>
      <c r="Q2240" s="31" t="s">
        <v>108</v>
      </c>
      <c r="R2240" s="31">
        <v>100.36</v>
      </c>
      <c r="S2240" s="31" t="s">
        <v>108</v>
      </c>
    </row>
    <row r="2241" spans="1:19" x14ac:dyDescent="0.35">
      <c r="A2241" s="2">
        <v>36005</v>
      </c>
      <c r="B2241" s="31" t="s">
        <v>108</v>
      </c>
      <c r="C2241" s="31">
        <v>223.78899999999999</v>
      </c>
      <c r="D2241" s="31" t="s">
        <v>108</v>
      </c>
      <c r="E2241" s="31">
        <v>148.23070000000001</v>
      </c>
      <c r="F2241" s="31">
        <v>37.196599999999997</v>
      </c>
      <c r="G2241" s="31">
        <v>185.3451</v>
      </c>
      <c r="H2241" s="31">
        <v>13.51263</v>
      </c>
      <c r="I2241" s="31">
        <v>1813.9960000000001</v>
      </c>
      <c r="J2241" s="31">
        <v>2356.2510000000002</v>
      </c>
      <c r="K2241" s="31">
        <v>1409.239</v>
      </c>
      <c r="L2241" s="31">
        <v>117.02</v>
      </c>
      <c r="M2241" s="31" t="s">
        <v>108</v>
      </c>
      <c r="N2241" s="31" t="s">
        <v>108</v>
      </c>
      <c r="O2241" s="31" t="s">
        <v>108</v>
      </c>
      <c r="P2241" s="31" t="s">
        <v>108</v>
      </c>
      <c r="Q2241" s="31" t="s">
        <v>108</v>
      </c>
      <c r="R2241" s="31">
        <v>100.56</v>
      </c>
      <c r="S2241" s="31" t="s">
        <v>108</v>
      </c>
    </row>
    <row r="2242" spans="1:19" x14ac:dyDescent="0.35">
      <c r="A2242" s="2">
        <v>36006</v>
      </c>
      <c r="B2242" s="31" t="s">
        <v>108</v>
      </c>
      <c r="C2242" s="31">
        <v>223.363</v>
      </c>
      <c r="D2242" s="31" t="s">
        <v>108</v>
      </c>
      <c r="E2242" s="31">
        <v>150.50190000000001</v>
      </c>
      <c r="F2242" s="31">
        <v>37.045000000000002</v>
      </c>
      <c r="G2242" s="31">
        <v>186.4051</v>
      </c>
      <c r="H2242" s="31">
        <v>13.313789999999999</v>
      </c>
      <c r="I2242" s="31">
        <v>1819.9860000000001</v>
      </c>
      <c r="J2242" s="31">
        <v>2358.1979999999999</v>
      </c>
      <c r="K2242" s="31">
        <v>1410.27</v>
      </c>
      <c r="L2242" s="31">
        <v>118.75</v>
      </c>
      <c r="M2242" s="31" t="s">
        <v>108</v>
      </c>
      <c r="N2242" s="31" t="s">
        <v>108</v>
      </c>
      <c r="O2242" s="31" t="s">
        <v>108</v>
      </c>
      <c r="P2242" s="31" t="s">
        <v>108</v>
      </c>
      <c r="Q2242" s="31" t="s">
        <v>108</v>
      </c>
      <c r="R2242" s="31">
        <v>101.11</v>
      </c>
      <c r="S2242" s="31" t="s">
        <v>108</v>
      </c>
    </row>
    <row r="2243" spans="1:19" x14ac:dyDescent="0.35">
      <c r="A2243" s="2">
        <v>36007</v>
      </c>
      <c r="B2243" s="31" t="s">
        <v>108</v>
      </c>
      <c r="C2243" s="31">
        <v>225.65299999999999</v>
      </c>
      <c r="D2243" s="31" t="s">
        <v>108</v>
      </c>
      <c r="E2243" s="31">
        <v>146.60849999999999</v>
      </c>
      <c r="F2243" s="31">
        <v>36.703899999999997</v>
      </c>
      <c r="G2243" s="31">
        <v>182.89879999999999</v>
      </c>
      <c r="H2243" s="31">
        <v>13.417529999999999</v>
      </c>
      <c r="I2243" s="31">
        <v>1818.489</v>
      </c>
      <c r="J2243" s="31">
        <v>2358.1979999999999</v>
      </c>
      <c r="K2243" s="31">
        <v>1410.915</v>
      </c>
      <c r="L2243" s="31">
        <v>116.37</v>
      </c>
      <c r="M2243" s="31" t="s">
        <v>108</v>
      </c>
      <c r="N2243" s="31" t="s">
        <v>108</v>
      </c>
      <c r="O2243" s="31" t="s">
        <v>108</v>
      </c>
      <c r="P2243" s="31" t="s">
        <v>108</v>
      </c>
      <c r="Q2243" s="31" t="s">
        <v>108</v>
      </c>
      <c r="R2243" s="31">
        <v>101.14</v>
      </c>
      <c r="S2243" s="31" t="s">
        <v>108</v>
      </c>
    </row>
    <row r="2244" spans="1:19" x14ac:dyDescent="0.35">
      <c r="A2244" s="2">
        <v>36010</v>
      </c>
      <c r="B2244" s="31" t="s">
        <v>108</v>
      </c>
      <c r="C2244" s="31">
        <v>223.04300000000001</v>
      </c>
      <c r="D2244" s="31" t="s">
        <v>108</v>
      </c>
      <c r="E2244" s="31">
        <v>142.75839999999999</v>
      </c>
      <c r="F2244" s="31">
        <v>36.375399999999999</v>
      </c>
      <c r="G2244" s="31">
        <v>180.04480000000001</v>
      </c>
      <c r="H2244" s="31">
        <v>13.27056</v>
      </c>
      <c r="I2244" s="31">
        <v>1819.0329999999999</v>
      </c>
      <c r="J2244" s="31">
        <v>2365.3380000000002</v>
      </c>
      <c r="K2244" s="31">
        <v>1415.0419999999999</v>
      </c>
      <c r="L2244" s="31">
        <v>115.8</v>
      </c>
      <c r="M2244" s="31" t="s">
        <v>108</v>
      </c>
      <c r="N2244" s="31" t="s">
        <v>108</v>
      </c>
      <c r="O2244" s="31" t="s">
        <v>108</v>
      </c>
      <c r="P2244" s="31" t="s">
        <v>108</v>
      </c>
      <c r="Q2244" s="31" t="s">
        <v>108</v>
      </c>
      <c r="R2244" s="31">
        <v>101.65</v>
      </c>
      <c r="S2244" s="31" t="s">
        <v>108</v>
      </c>
    </row>
    <row r="2245" spans="1:19" x14ac:dyDescent="0.35">
      <c r="A2245" s="2">
        <v>36011</v>
      </c>
      <c r="B2245" s="31" t="s">
        <v>108</v>
      </c>
      <c r="C2245" s="31">
        <v>225.227</v>
      </c>
      <c r="D2245" s="31" t="s">
        <v>108</v>
      </c>
      <c r="E2245" s="31">
        <v>141.9365</v>
      </c>
      <c r="F2245" s="31">
        <v>36.956600000000002</v>
      </c>
      <c r="G2245" s="31">
        <v>178.65860000000001</v>
      </c>
      <c r="H2245" s="31">
        <v>13.43482</v>
      </c>
      <c r="I2245" s="31">
        <v>1821.4839999999999</v>
      </c>
      <c r="J2245" s="31">
        <v>2368.5830000000001</v>
      </c>
      <c r="K2245" s="31">
        <v>1417.105</v>
      </c>
      <c r="L2245" s="31">
        <v>111.29</v>
      </c>
      <c r="M2245" s="31" t="s">
        <v>108</v>
      </c>
      <c r="N2245" s="31" t="s">
        <v>108</v>
      </c>
      <c r="O2245" s="31" t="s">
        <v>108</v>
      </c>
      <c r="P2245" s="31" t="s">
        <v>108</v>
      </c>
      <c r="Q2245" s="31" t="s">
        <v>108</v>
      </c>
      <c r="R2245" s="31">
        <v>101.13</v>
      </c>
      <c r="S2245" s="31" t="s">
        <v>108</v>
      </c>
    </row>
    <row r="2246" spans="1:19" x14ac:dyDescent="0.35">
      <c r="A2246" s="2">
        <v>36012</v>
      </c>
      <c r="B2246" s="31" t="s">
        <v>108</v>
      </c>
      <c r="C2246" s="31">
        <v>223.363</v>
      </c>
      <c r="D2246" s="31" t="s">
        <v>108</v>
      </c>
      <c r="E2246" s="31">
        <v>142.15280000000001</v>
      </c>
      <c r="F2246" s="31">
        <v>36.868099999999998</v>
      </c>
      <c r="G2246" s="31">
        <v>176.5385</v>
      </c>
      <c r="H2246" s="31">
        <v>13.426170000000001</v>
      </c>
      <c r="I2246" s="31">
        <v>1821.212</v>
      </c>
      <c r="J2246" s="31">
        <v>2369.8809999999999</v>
      </c>
      <c r="K2246" s="31">
        <v>1416.203</v>
      </c>
      <c r="L2246" s="31">
        <v>112.87</v>
      </c>
      <c r="M2246" s="31" t="s">
        <v>108</v>
      </c>
      <c r="N2246" s="31" t="s">
        <v>108</v>
      </c>
      <c r="O2246" s="31" t="s">
        <v>108</v>
      </c>
      <c r="P2246" s="31" t="s">
        <v>108</v>
      </c>
      <c r="Q2246" s="31" t="s">
        <v>108</v>
      </c>
      <c r="R2246" s="31">
        <v>100.84</v>
      </c>
      <c r="S2246" s="31" t="s">
        <v>108</v>
      </c>
    </row>
    <row r="2247" spans="1:19" x14ac:dyDescent="0.35">
      <c r="A2247" s="2">
        <v>36013</v>
      </c>
      <c r="B2247" s="31" t="s">
        <v>108</v>
      </c>
      <c r="C2247" s="31">
        <v>228.316</v>
      </c>
      <c r="D2247" s="31" t="s">
        <v>108</v>
      </c>
      <c r="E2247" s="31">
        <v>140.94149999999999</v>
      </c>
      <c r="F2247" s="31">
        <v>36.817599999999999</v>
      </c>
      <c r="G2247" s="31">
        <v>175.80459999999999</v>
      </c>
      <c r="H2247" s="31">
        <v>13.43482</v>
      </c>
      <c r="I2247" s="31">
        <v>1822.165</v>
      </c>
      <c r="J2247" s="31">
        <v>2368.5830000000001</v>
      </c>
      <c r="K2247" s="31">
        <v>1415.9449999999999</v>
      </c>
      <c r="L2247" s="31">
        <v>113.21</v>
      </c>
      <c r="M2247" s="31" t="s">
        <v>108</v>
      </c>
      <c r="N2247" s="31" t="s">
        <v>108</v>
      </c>
      <c r="O2247" s="31" t="s">
        <v>108</v>
      </c>
      <c r="P2247" s="31" t="s">
        <v>108</v>
      </c>
      <c r="Q2247" s="31" t="s">
        <v>108</v>
      </c>
      <c r="R2247" s="31">
        <v>101.1</v>
      </c>
      <c r="S2247" s="31" t="s">
        <v>108</v>
      </c>
    </row>
    <row r="2248" spans="1:19" x14ac:dyDescent="0.35">
      <c r="A2248" s="2">
        <v>36014</v>
      </c>
      <c r="B2248" s="31" t="s">
        <v>108</v>
      </c>
      <c r="C2248" s="31">
        <v>231.13900000000001</v>
      </c>
      <c r="D2248" s="31" t="s">
        <v>108</v>
      </c>
      <c r="E2248" s="31">
        <v>142.3691</v>
      </c>
      <c r="F2248" s="31">
        <v>36.703899999999997</v>
      </c>
      <c r="G2248" s="31">
        <v>174.41839999999999</v>
      </c>
      <c r="H2248" s="31">
        <v>13.47805</v>
      </c>
      <c r="I2248" s="31">
        <v>1825.568</v>
      </c>
      <c r="J2248" s="31">
        <v>2376.3710000000001</v>
      </c>
      <c r="K2248" s="31">
        <v>1420.329</v>
      </c>
      <c r="L2248" s="31">
        <v>113.44</v>
      </c>
      <c r="M2248" s="31" t="s">
        <v>108</v>
      </c>
      <c r="N2248" s="31" t="s">
        <v>108</v>
      </c>
      <c r="O2248" s="31" t="s">
        <v>108</v>
      </c>
      <c r="P2248" s="31" t="s">
        <v>108</v>
      </c>
      <c r="Q2248" s="31" t="s">
        <v>108</v>
      </c>
      <c r="R2248" s="31">
        <v>101.49</v>
      </c>
      <c r="S2248" s="31" t="s">
        <v>108</v>
      </c>
    </row>
    <row r="2249" spans="1:19" x14ac:dyDescent="0.35">
      <c r="A2249" s="2">
        <v>36017</v>
      </c>
      <c r="B2249" s="31" t="s">
        <v>108</v>
      </c>
      <c r="C2249" s="31">
        <v>216.97399999999999</v>
      </c>
      <c r="D2249" s="31" t="s">
        <v>108</v>
      </c>
      <c r="E2249" s="31">
        <v>140.61369999999999</v>
      </c>
      <c r="F2249" s="31">
        <v>36.805</v>
      </c>
      <c r="G2249" s="31">
        <v>175.96770000000001</v>
      </c>
      <c r="H2249" s="31">
        <v>13.536569999999999</v>
      </c>
      <c r="I2249" s="31">
        <v>1828.4269999999999</v>
      </c>
      <c r="J2249" s="31">
        <v>2375.7220000000002</v>
      </c>
      <c r="K2249" s="31">
        <v>1422.2639999999999</v>
      </c>
      <c r="L2249" s="31">
        <v>112.74</v>
      </c>
      <c r="M2249" s="31" t="s">
        <v>108</v>
      </c>
      <c r="N2249" s="31" t="s">
        <v>108</v>
      </c>
      <c r="O2249" s="31" t="s">
        <v>108</v>
      </c>
      <c r="P2249" s="31" t="s">
        <v>108</v>
      </c>
      <c r="Q2249" s="31" t="s">
        <v>108</v>
      </c>
      <c r="R2249" s="31">
        <v>101.48</v>
      </c>
      <c r="S2249" s="31" t="s">
        <v>108</v>
      </c>
    </row>
    <row r="2250" spans="1:19" x14ac:dyDescent="0.35">
      <c r="A2250" s="2">
        <v>36018</v>
      </c>
      <c r="B2250" s="31" t="s">
        <v>108</v>
      </c>
      <c r="C2250" s="31">
        <v>213.5</v>
      </c>
      <c r="D2250" s="31" t="s">
        <v>108</v>
      </c>
      <c r="E2250" s="31">
        <v>138.92429999999999</v>
      </c>
      <c r="F2250" s="31">
        <v>36.387999999999998</v>
      </c>
      <c r="G2250" s="31">
        <v>176.2123</v>
      </c>
      <c r="H2250" s="31">
        <v>13.38397</v>
      </c>
      <c r="I2250" s="31">
        <v>1826.249</v>
      </c>
      <c r="J2250" s="31">
        <v>2380.2649999999999</v>
      </c>
      <c r="K2250" s="31">
        <v>1428.97</v>
      </c>
      <c r="L2250" s="31">
        <v>111.03</v>
      </c>
      <c r="M2250" s="31" t="s">
        <v>108</v>
      </c>
      <c r="N2250" s="31" t="s">
        <v>108</v>
      </c>
      <c r="O2250" s="31" t="s">
        <v>108</v>
      </c>
      <c r="P2250" s="31" t="s">
        <v>108</v>
      </c>
      <c r="Q2250" s="31" t="s">
        <v>108</v>
      </c>
      <c r="R2250" s="31">
        <v>101.76</v>
      </c>
      <c r="S2250" s="31" t="s">
        <v>108</v>
      </c>
    </row>
    <row r="2251" spans="1:19" x14ac:dyDescent="0.35">
      <c r="A2251" s="2">
        <v>36019</v>
      </c>
      <c r="B2251" s="31" t="s">
        <v>108</v>
      </c>
      <c r="C2251" s="31">
        <v>215.38499999999999</v>
      </c>
      <c r="D2251" s="31" t="s">
        <v>108</v>
      </c>
      <c r="E2251" s="31">
        <v>139.3733</v>
      </c>
      <c r="F2251" s="31">
        <v>36.236400000000003</v>
      </c>
      <c r="G2251" s="31">
        <v>173.68450000000001</v>
      </c>
      <c r="H2251" s="31">
        <v>13.30031</v>
      </c>
      <c r="I2251" s="31">
        <v>1826.9290000000001</v>
      </c>
      <c r="J2251" s="31">
        <v>2378.3180000000002</v>
      </c>
      <c r="K2251" s="31">
        <v>1426.261</v>
      </c>
      <c r="L2251" s="31">
        <v>113</v>
      </c>
      <c r="M2251" s="31" t="s">
        <v>108</v>
      </c>
      <c r="N2251" s="31" t="s">
        <v>108</v>
      </c>
      <c r="O2251" s="31" t="s">
        <v>108</v>
      </c>
      <c r="P2251" s="31" t="s">
        <v>108</v>
      </c>
      <c r="Q2251" s="31" t="s">
        <v>108</v>
      </c>
      <c r="R2251" s="31">
        <v>101.79</v>
      </c>
      <c r="S2251" s="31" t="s">
        <v>108</v>
      </c>
    </row>
    <row r="2252" spans="1:19" x14ac:dyDescent="0.35">
      <c r="A2252" s="2">
        <v>36020</v>
      </c>
      <c r="B2252" s="31" t="s">
        <v>108</v>
      </c>
      <c r="C2252" s="31">
        <v>222.916</v>
      </c>
      <c r="D2252" s="31" t="s">
        <v>108</v>
      </c>
      <c r="E2252" s="31">
        <v>140.0291</v>
      </c>
      <c r="F2252" s="31">
        <v>36.552300000000002</v>
      </c>
      <c r="G2252" s="31">
        <v>172.8691</v>
      </c>
      <c r="H2252" s="31">
        <v>13.234019999999999</v>
      </c>
      <c r="I2252" s="31">
        <v>1825.568</v>
      </c>
      <c r="J2252" s="31">
        <v>2374.424</v>
      </c>
      <c r="K2252" s="31">
        <v>1426.6479999999999</v>
      </c>
      <c r="L2252" s="31">
        <v>111.47</v>
      </c>
      <c r="M2252" s="31" t="s">
        <v>108</v>
      </c>
      <c r="N2252" s="31" t="s">
        <v>108</v>
      </c>
      <c r="O2252" s="31" t="s">
        <v>108</v>
      </c>
      <c r="P2252" s="31" t="s">
        <v>108</v>
      </c>
      <c r="Q2252" s="31" t="s">
        <v>108</v>
      </c>
      <c r="R2252" s="31">
        <v>101.65</v>
      </c>
      <c r="S2252" s="31" t="s">
        <v>108</v>
      </c>
    </row>
    <row r="2253" spans="1:19" x14ac:dyDescent="0.35">
      <c r="A2253" s="2">
        <v>36021</v>
      </c>
      <c r="B2253" s="31" t="s">
        <v>108</v>
      </c>
      <c r="C2253" s="31">
        <v>224.25399999999999</v>
      </c>
      <c r="D2253" s="31" t="s">
        <v>108</v>
      </c>
      <c r="E2253" s="31">
        <v>140.0291</v>
      </c>
      <c r="F2253" s="31">
        <v>36.375399999999999</v>
      </c>
      <c r="G2253" s="31">
        <v>174.25530000000001</v>
      </c>
      <c r="H2253" s="31">
        <v>13.191739999999999</v>
      </c>
      <c r="I2253" s="31">
        <v>1827.338</v>
      </c>
      <c r="J2253" s="31">
        <v>2377.6689999999999</v>
      </c>
      <c r="K2253" s="31">
        <v>1430.646</v>
      </c>
      <c r="L2253" s="31">
        <v>110.08</v>
      </c>
      <c r="M2253" s="31" t="s">
        <v>108</v>
      </c>
      <c r="N2253" s="31" t="s">
        <v>108</v>
      </c>
      <c r="O2253" s="31" t="s">
        <v>108</v>
      </c>
      <c r="P2253" s="31" t="s">
        <v>108</v>
      </c>
      <c r="Q2253" s="31" t="s">
        <v>108</v>
      </c>
      <c r="R2253" s="31">
        <v>102.42</v>
      </c>
      <c r="S2253" s="31" t="s">
        <v>108</v>
      </c>
    </row>
    <row r="2254" spans="1:19" x14ac:dyDescent="0.35">
      <c r="A2254" s="2">
        <v>36024</v>
      </c>
      <c r="B2254" s="31" t="s">
        <v>108</v>
      </c>
      <c r="C2254" s="31">
        <v>223.61199999999999</v>
      </c>
      <c r="D2254" s="31" t="s">
        <v>108</v>
      </c>
      <c r="E2254" s="31">
        <v>140.43870000000001</v>
      </c>
      <c r="F2254" s="31">
        <v>36.527000000000001</v>
      </c>
      <c r="G2254" s="31">
        <v>176.29390000000001</v>
      </c>
      <c r="H2254" s="31">
        <v>13.18328</v>
      </c>
      <c r="I2254" s="31">
        <v>1830.06</v>
      </c>
      <c r="J2254" s="31">
        <v>2377.6689999999999</v>
      </c>
      <c r="K2254" s="31">
        <v>1433.354</v>
      </c>
      <c r="L2254" s="31">
        <v>112.38</v>
      </c>
      <c r="M2254" s="31" t="s">
        <v>108</v>
      </c>
      <c r="N2254" s="31" t="s">
        <v>108</v>
      </c>
      <c r="O2254" s="31" t="s">
        <v>108</v>
      </c>
      <c r="P2254" s="31" t="s">
        <v>108</v>
      </c>
      <c r="Q2254" s="31" t="s">
        <v>108</v>
      </c>
      <c r="R2254" s="31">
        <v>102.17</v>
      </c>
      <c r="S2254" s="31" t="s">
        <v>108</v>
      </c>
    </row>
    <row r="2255" spans="1:19" x14ac:dyDescent="0.35">
      <c r="A2255" s="2">
        <v>36025</v>
      </c>
      <c r="B2255" s="31" t="s">
        <v>108</v>
      </c>
      <c r="C2255" s="31">
        <v>219.012</v>
      </c>
      <c r="D2255" s="31" t="s">
        <v>108</v>
      </c>
      <c r="E2255" s="31">
        <v>139.49010000000001</v>
      </c>
      <c r="F2255" s="31">
        <v>36.514400000000002</v>
      </c>
      <c r="G2255" s="31">
        <v>175.64160000000001</v>
      </c>
      <c r="H2255" s="31">
        <v>13.157909999999999</v>
      </c>
      <c r="I2255" s="31">
        <v>1830.877</v>
      </c>
      <c r="J2255" s="31">
        <v>2377.02</v>
      </c>
      <c r="K2255" s="31">
        <v>1433.2249999999999</v>
      </c>
      <c r="L2255" s="31">
        <v>114.61</v>
      </c>
      <c r="M2255" s="31" t="s">
        <v>108</v>
      </c>
      <c r="N2255" s="31" t="s">
        <v>108</v>
      </c>
      <c r="O2255" s="31" t="s">
        <v>108</v>
      </c>
      <c r="P2255" s="31" t="s">
        <v>108</v>
      </c>
      <c r="Q2255" s="31" t="s">
        <v>108</v>
      </c>
      <c r="R2255" s="31">
        <v>102.4</v>
      </c>
      <c r="S2255" s="31" t="s">
        <v>108</v>
      </c>
    </row>
    <row r="2256" spans="1:19" x14ac:dyDescent="0.35">
      <c r="A2256" s="2">
        <v>36026</v>
      </c>
      <c r="B2256" s="31" t="s">
        <v>108</v>
      </c>
      <c r="C2256" s="31">
        <v>217.14</v>
      </c>
      <c r="D2256" s="31" t="s">
        <v>108</v>
      </c>
      <c r="E2256" s="31">
        <v>140.78370000000001</v>
      </c>
      <c r="F2256" s="31">
        <v>36.286900000000003</v>
      </c>
      <c r="G2256" s="31">
        <v>177.10939999999999</v>
      </c>
      <c r="H2256" s="31">
        <v>13.34395</v>
      </c>
      <c r="I2256" s="31">
        <v>1826.249</v>
      </c>
      <c r="J2256" s="31">
        <v>2377.02</v>
      </c>
      <c r="K2256" s="31">
        <v>1435.547</v>
      </c>
      <c r="L2256" s="31">
        <v>114.27</v>
      </c>
      <c r="M2256" s="31" t="s">
        <v>108</v>
      </c>
      <c r="N2256" s="31" t="s">
        <v>108</v>
      </c>
      <c r="O2256" s="31" t="s">
        <v>108</v>
      </c>
      <c r="P2256" s="31" t="s">
        <v>108</v>
      </c>
      <c r="Q2256" s="31" t="s">
        <v>108</v>
      </c>
      <c r="R2256" s="31">
        <v>102.12</v>
      </c>
      <c r="S2256" s="31" t="s">
        <v>108</v>
      </c>
    </row>
    <row r="2257" spans="1:19" x14ac:dyDescent="0.35">
      <c r="A2257" s="2">
        <v>36027</v>
      </c>
      <c r="B2257" s="31" t="s">
        <v>108</v>
      </c>
      <c r="C2257" s="31">
        <v>222.221</v>
      </c>
      <c r="D2257" s="31" t="s">
        <v>108</v>
      </c>
      <c r="E2257" s="31">
        <v>142.7672</v>
      </c>
      <c r="F2257" s="31">
        <v>36.514299999999999</v>
      </c>
      <c r="G2257" s="31">
        <v>175.31549999999999</v>
      </c>
      <c r="H2257" s="31">
        <v>13.32704</v>
      </c>
      <c r="I2257" s="31">
        <v>1826.7929999999999</v>
      </c>
      <c r="J2257" s="31">
        <v>2382.212</v>
      </c>
      <c r="K2257" s="31">
        <v>1444.703</v>
      </c>
      <c r="L2257" s="31">
        <v>113.42</v>
      </c>
      <c r="M2257" s="31" t="s">
        <v>108</v>
      </c>
      <c r="N2257" s="31" t="s">
        <v>108</v>
      </c>
      <c r="O2257" s="31" t="s">
        <v>108</v>
      </c>
      <c r="P2257" s="31" t="s">
        <v>108</v>
      </c>
      <c r="Q2257" s="31" t="s">
        <v>108</v>
      </c>
      <c r="R2257" s="31">
        <v>101.99</v>
      </c>
      <c r="S2257" s="31" t="s">
        <v>108</v>
      </c>
    </row>
    <row r="2258" spans="1:19" x14ac:dyDescent="0.35">
      <c r="A2258" s="2">
        <v>36028</v>
      </c>
      <c r="B2258" s="31" t="s">
        <v>108</v>
      </c>
      <c r="C2258" s="31">
        <v>217.67500000000001</v>
      </c>
      <c r="D2258" s="31" t="s">
        <v>108</v>
      </c>
      <c r="E2258" s="31">
        <v>140.30940000000001</v>
      </c>
      <c r="F2258" s="31">
        <v>36.476399999999998</v>
      </c>
      <c r="G2258" s="31">
        <v>171.56460000000001</v>
      </c>
      <c r="H2258" s="31">
        <v>13.30167</v>
      </c>
      <c r="I2258" s="31">
        <v>1828.971</v>
      </c>
      <c r="J2258" s="31">
        <v>2390.6489999999999</v>
      </c>
      <c r="K2258" s="31">
        <v>1454.8910000000001</v>
      </c>
      <c r="L2258" s="31">
        <v>112.61</v>
      </c>
      <c r="M2258" s="31" t="s">
        <v>108</v>
      </c>
      <c r="N2258" s="31" t="s">
        <v>108</v>
      </c>
      <c r="O2258" s="31" t="s">
        <v>108</v>
      </c>
      <c r="P2258" s="31" t="s">
        <v>108</v>
      </c>
      <c r="Q2258" s="31" t="s">
        <v>108</v>
      </c>
      <c r="R2258" s="31">
        <v>102.18</v>
      </c>
      <c r="S2258" s="31" t="s">
        <v>108</v>
      </c>
    </row>
    <row r="2259" spans="1:19" x14ac:dyDescent="0.35">
      <c r="A2259" s="2">
        <v>36031</v>
      </c>
      <c r="B2259" s="31" t="s">
        <v>108</v>
      </c>
      <c r="C2259" s="31">
        <v>219.815</v>
      </c>
      <c r="D2259" s="31" t="s">
        <v>108</v>
      </c>
      <c r="E2259" s="31">
        <v>141.02090000000001</v>
      </c>
      <c r="F2259" s="31">
        <v>36.4512</v>
      </c>
      <c r="G2259" s="31">
        <v>172.4616</v>
      </c>
      <c r="H2259" s="31">
        <v>13.0649</v>
      </c>
      <c r="I2259" s="31">
        <v>1834.008</v>
      </c>
      <c r="J2259" s="31">
        <v>2394.5430000000001</v>
      </c>
      <c r="K2259" s="31">
        <v>1455.7929999999999</v>
      </c>
      <c r="L2259" s="31">
        <v>113.29</v>
      </c>
      <c r="M2259" s="31" t="s">
        <v>108</v>
      </c>
      <c r="N2259" s="31" t="s">
        <v>108</v>
      </c>
      <c r="O2259" s="31" t="s">
        <v>108</v>
      </c>
      <c r="P2259" s="31" t="s">
        <v>108</v>
      </c>
      <c r="Q2259" s="31" t="s">
        <v>108</v>
      </c>
      <c r="R2259" s="31">
        <v>102.03</v>
      </c>
      <c r="S2259" s="31" t="s">
        <v>108</v>
      </c>
    </row>
    <row r="2260" spans="1:19" x14ac:dyDescent="0.35">
      <c r="A2260" s="2">
        <v>36032</v>
      </c>
      <c r="B2260" s="31" t="s">
        <v>108</v>
      </c>
      <c r="C2260" s="31">
        <v>219.066</v>
      </c>
      <c r="D2260" s="31" t="s">
        <v>108</v>
      </c>
      <c r="E2260" s="31">
        <v>140.56809999999999</v>
      </c>
      <c r="F2260" s="31">
        <v>36.249000000000002</v>
      </c>
      <c r="G2260" s="31">
        <v>173.27699999999999</v>
      </c>
      <c r="H2260" s="31">
        <v>13.081810000000001</v>
      </c>
      <c r="I2260" s="31">
        <v>1835.097</v>
      </c>
      <c r="J2260" s="31">
        <v>2401.0329999999999</v>
      </c>
      <c r="K2260" s="31">
        <v>1463.9179999999999</v>
      </c>
      <c r="L2260" s="31">
        <v>113.52</v>
      </c>
      <c r="M2260" s="31" t="s">
        <v>108</v>
      </c>
      <c r="N2260" s="31" t="s">
        <v>108</v>
      </c>
      <c r="O2260" s="31" t="s">
        <v>108</v>
      </c>
      <c r="P2260" s="31" t="s">
        <v>108</v>
      </c>
      <c r="Q2260" s="31" t="s">
        <v>108</v>
      </c>
      <c r="R2260" s="31">
        <v>102.23</v>
      </c>
      <c r="S2260" s="31" t="s">
        <v>108</v>
      </c>
    </row>
    <row r="2261" spans="1:19" x14ac:dyDescent="0.35">
      <c r="A2261" s="2">
        <v>36033</v>
      </c>
      <c r="B2261" s="31" t="s">
        <v>108</v>
      </c>
      <c r="C2261" s="31">
        <v>216.44499999999999</v>
      </c>
      <c r="D2261" s="31" t="s">
        <v>108</v>
      </c>
      <c r="E2261" s="31">
        <v>140.69749999999999</v>
      </c>
      <c r="F2261" s="31">
        <v>36.122700000000002</v>
      </c>
      <c r="G2261" s="31">
        <v>170.7492</v>
      </c>
      <c r="H2261" s="31">
        <v>13.310129999999999</v>
      </c>
      <c r="I2261" s="31">
        <v>1837.684</v>
      </c>
      <c r="J2261" s="31">
        <v>2406.3870000000002</v>
      </c>
      <c r="K2261" s="31">
        <v>1455.4059999999999</v>
      </c>
      <c r="L2261" s="31">
        <v>112.72</v>
      </c>
      <c r="M2261" s="31" t="s">
        <v>108</v>
      </c>
      <c r="N2261" s="31" t="s">
        <v>108</v>
      </c>
      <c r="O2261" s="31" t="s">
        <v>108</v>
      </c>
      <c r="P2261" s="31" t="s">
        <v>108</v>
      </c>
      <c r="Q2261" s="31" t="s">
        <v>108</v>
      </c>
      <c r="R2261" s="31">
        <v>102.57</v>
      </c>
      <c r="S2261" s="31" t="s">
        <v>108</v>
      </c>
    </row>
    <row r="2262" spans="1:19" x14ac:dyDescent="0.35">
      <c r="A2262" s="2">
        <v>36034</v>
      </c>
      <c r="B2262" s="31" t="s">
        <v>108</v>
      </c>
      <c r="C2262" s="31">
        <v>213.07599999999999</v>
      </c>
      <c r="D2262" s="31" t="s">
        <v>108</v>
      </c>
      <c r="E2262" s="31">
        <v>140.43879999999999</v>
      </c>
      <c r="F2262" s="31">
        <v>35.389899999999997</v>
      </c>
      <c r="G2262" s="31">
        <v>169.6892</v>
      </c>
      <c r="H2262" s="31">
        <v>13.386240000000001</v>
      </c>
      <c r="I2262" s="31">
        <v>1837.2760000000001</v>
      </c>
      <c r="J2262" s="31">
        <v>2418.0650000000001</v>
      </c>
      <c r="K2262" s="31">
        <v>1465.8520000000001</v>
      </c>
      <c r="L2262" s="31">
        <v>107.35</v>
      </c>
      <c r="M2262" s="31" t="s">
        <v>108</v>
      </c>
      <c r="N2262" s="31" t="s">
        <v>108</v>
      </c>
      <c r="O2262" s="31" t="s">
        <v>108</v>
      </c>
      <c r="P2262" s="31" t="s">
        <v>108</v>
      </c>
      <c r="Q2262" s="31" t="s">
        <v>108</v>
      </c>
      <c r="R2262" s="31">
        <v>101.93</v>
      </c>
      <c r="S2262" s="31" t="s">
        <v>108</v>
      </c>
    </row>
    <row r="2263" spans="1:19" x14ac:dyDescent="0.35">
      <c r="A2263" s="2">
        <v>36035</v>
      </c>
      <c r="B2263" s="31" t="s">
        <v>108</v>
      </c>
      <c r="C2263" s="31">
        <v>217.14</v>
      </c>
      <c r="D2263" s="31" t="s">
        <v>108</v>
      </c>
      <c r="E2263" s="31">
        <v>139.57640000000001</v>
      </c>
      <c r="F2263" s="31">
        <v>35.111899999999999</v>
      </c>
      <c r="G2263" s="31">
        <v>167.3245</v>
      </c>
      <c r="H2263" s="31">
        <v>13.52154</v>
      </c>
      <c r="I2263" s="31">
        <v>1842.4490000000001</v>
      </c>
      <c r="J2263" s="31">
        <v>2422.4430000000002</v>
      </c>
      <c r="K2263" s="31">
        <v>1465.8520000000001</v>
      </c>
      <c r="L2263" s="31">
        <v>107.02</v>
      </c>
      <c r="M2263" s="31" t="s">
        <v>108</v>
      </c>
      <c r="N2263" s="31" t="s">
        <v>108</v>
      </c>
      <c r="O2263" s="31" t="s">
        <v>108</v>
      </c>
      <c r="P2263" s="31" t="s">
        <v>108</v>
      </c>
      <c r="Q2263" s="31" t="s">
        <v>108</v>
      </c>
      <c r="R2263" s="31">
        <v>100.22</v>
      </c>
      <c r="S2263" s="31" t="s">
        <v>108</v>
      </c>
    </row>
    <row r="2264" spans="1:19" x14ac:dyDescent="0.35">
      <c r="A2264" s="2">
        <v>36038</v>
      </c>
      <c r="B2264" s="31" t="s">
        <v>108</v>
      </c>
      <c r="C2264" s="31">
        <v>214.78700000000001</v>
      </c>
      <c r="D2264" s="31" t="s">
        <v>108</v>
      </c>
      <c r="E2264" s="31">
        <v>139.57640000000001</v>
      </c>
      <c r="F2264" s="31">
        <v>35.238199999999999</v>
      </c>
      <c r="G2264" s="31">
        <v>166.83519999999999</v>
      </c>
      <c r="H2264" s="31">
        <v>13.64838</v>
      </c>
      <c r="I2264" s="31">
        <v>1845.171</v>
      </c>
      <c r="J2264" s="31">
        <v>2429.578</v>
      </c>
      <c r="K2264" s="31">
        <v>1465.723</v>
      </c>
      <c r="L2264" s="31">
        <v>98.88</v>
      </c>
      <c r="M2264" s="31" t="s">
        <v>108</v>
      </c>
      <c r="N2264" s="31" t="s">
        <v>108</v>
      </c>
      <c r="O2264" s="31" t="s">
        <v>108</v>
      </c>
      <c r="P2264" s="31" t="s">
        <v>108</v>
      </c>
      <c r="Q2264" s="31" t="s">
        <v>108</v>
      </c>
      <c r="R2264" s="31">
        <v>100.2</v>
      </c>
      <c r="S2264" s="31" t="s">
        <v>108</v>
      </c>
    </row>
    <row r="2265" spans="1:19" x14ac:dyDescent="0.35">
      <c r="A2265" s="2">
        <v>36039</v>
      </c>
      <c r="B2265" s="31" t="s">
        <v>108</v>
      </c>
      <c r="C2265" s="31">
        <v>221.20500000000001</v>
      </c>
      <c r="D2265" s="31" t="s">
        <v>108</v>
      </c>
      <c r="E2265" s="31">
        <v>141.51679999999999</v>
      </c>
      <c r="F2265" s="31">
        <v>35.655200000000001</v>
      </c>
      <c r="G2265" s="31">
        <v>168.95529999999999</v>
      </c>
      <c r="H2265" s="31">
        <v>13.690659999999999</v>
      </c>
      <c r="I2265" s="31">
        <v>1840.5429999999999</v>
      </c>
      <c r="J2265" s="31">
        <v>2428.9290000000001</v>
      </c>
      <c r="K2265" s="31">
        <v>1455.5350000000001</v>
      </c>
      <c r="L2265" s="31">
        <v>103.57</v>
      </c>
      <c r="M2265" s="31" t="s">
        <v>108</v>
      </c>
      <c r="N2265" s="31" t="s">
        <v>108</v>
      </c>
      <c r="O2265" s="31" t="s">
        <v>108</v>
      </c>
      <c r="P2265" s="31" t="s">
        <v>108</v>
      </c>
      <c r="Q2265" s="31" t="s">
        <v>108</v>
      </c>
      <c r="R2265" s="31">
        <v>99.19</v>
      </c>
      <c r="S2265" s="31" t="s">
        <v>108</v>
      </c>
    </row>
    <row r="2266" spans="1:19" x14ac:dyDescent="0.35">
      <c r="A2266" s="2">
        <v>36040</v>
      </c>
      <c r="B2266" s="31" t="s">
        <v>108</v>
      </c>
      <c r="C2266" s="31">
        <v>217.14</v>
      </c>
      <c r="D2266" s="31" t="s">
        <v>108</v>
      </c>
      <c r="E2266" s="31">
        <v>141.12870000000001</v>
      </c>
      <c r="F2266" s="31">
        <v>35.806800000000003</v>
      </c>
      <c r="G2266" s="31">
        <v>169.93379999999999</v>
      </c>
      <c r="H2266" s="31">
        <v>13.74985</v>
      </c>
      <c r="I2266" s="31">
        <v>1842.3130000000001</v>
      </c>
      <c r="J2266" s="31">
        <v>2423.741</v>
      </c>
      <c r="K2266" s="31">
        <v>1453.085</v>
      </c>
      <c r="L2266" s="31">
        <v>102.67</v>
      </c>
      <c r="M2266" s="31" t="s">
        <v>108</v>
      </c>
      <c r="N2266" s="31" t="s">
        <v>108</v>
      </c>
      <c r="O2266" s="31" t="s">
        <v>108</v>
      </c>
      <c r="P2266" s="31" t="s">
        <v>108</v>
      </c>
      <c r="Q2266" s="31" t="s">
        <v>108</v>
      </c>
      <c r="R2266" s="31">
        <v>99.4</v>
      </c>
      <c r="S2266" s="31" t="s">
        <v>108</v>
      </c>
    </row>
    <row r="2267" spans="1:19" x14ac:dyDescent="0.35">
      <c r="A2267" s="2">
        <v>36041</v>
      </c>
      <c r="B2267" s="31" t="s">
        <v>108</v>
      </c>
      <c r="C2267" s="31">
        <v>227.35599999999999</v>
      </c>
      <c r="D2267" s="31" t="s">
        <v>108</v>
      </c>
      <c r="E2267" s="31">
        <v>144.44890000000001</v>
      </c>
      <c r="F2267" s="31">
        <v>36.425899999999999</v>
      </c>
      <c r="G2267" s="31">
        <v>169.93379999999999</v>
      </c>
      <c r="H2267" s="31">
        <v>13.546900000000001</v>
      </c>
      <c r="I2267" s="31">
        <v>1840.271</v>
      </c>
      <c r="J2267" s="31">
        <v>2429.578</v>
      </c>
      <c r="K2267" s="31">
        <v>1459.681</v>
      </c>
      <c r="L2267" s="31">
        <v>102.12</v>
      </c>
      <c r="M2267" s="31" t="s">
        <v>108</v>
      </c>
      <c r="N2267" s="31" t="s">
        <v>108</v>
      </c>
      <c r="O2267" s="31" t="s">
        <v>108</v>
      </c>
      <c r="P2267" s="31" t="s">
        <v>108</v>
      </c>
      <c r="Q2267" s="31" t="s">
        <v>108</v>
      </c>
      <c r="R2267" s="31">
        <v>98.38</v>
      </c>
      <c r="S2267" s="31" t="s">
        <v>108</v>
      </c>
    </row>
    <row r="2268" spans="1:19" x14ac:dyDescent="0.35">
      <c r="A2268" s="2">
        <v>36042</v>
      </c>
      <c r="B2268" s="31" t="s">
        <v>108</v>
      </c>
      <c r="C2268" s="31">
        <v>225.05600000000001</v>
      </c>
      <c r="D2268" s="31" t="s">
        <v>108</v>
      </c>
      <c r="E2268" s="31">
        <v>143.62960000000001</v>
      </c>
      <c r="F2268" s="31">
        <v>36.653300000000002</v>
      </c>
      <c r="G2268" s="31">
        <v>169.11840000000001</v>
      </c>
      <c r="H2268" s="31">
        <v>13.546900000000001</v>
      </c>
      <c r="I2268" s="31">
        <v>1842.5519999999999</v>
      </c>
      <c r="J2268" s="31">
        <v>2431.5230000000001</v>
      </c>
      <c r="K2268" s="31">
        <v>1458.001</v>
      </c>
      <c r="L2268" s="31">
        <v>101.22</v>
      </c>
      <c r="M2268" s="31" t="s">
        <v>108</v>
      </c>
      <c r="N2268" s="31" t="s">
        <v>108</v>
      </c>
      <c r="O2268" s="31" t="s">
        <v>108</v>
      </c>
      <c r="P2268" s="31" t="s">
        <v>108</v>
      </c>
      <c r="Q2268" s="31" t="s">
        <v>108</v>
      </c>
      <c r="R2268" s="31">
        <v>98.2</v>
      </c>
      <c r="S2268" s="31" t="s">
        <v>108</v>
      </c>
    </row>
    <row r="2269" spans="1:19" x14ac:dyDescent="0.35">
      <c r="A2269" s="2">
        <v>36045</v>
      </c>
      <c r="B2269" s="31" t="s">
        <v>108</v>
      </c>
      <c r="C2269" s="31">
        <v>225.05600000000001</v>
      </c>
      <c r="D2269" s="31" t="s">
        <v>108</v>
      </c>
      <c r="E2269" s="31">
        <v>143.62960000000001</v>
      </c>
      <c r="F2269" s="31">
        <v>36.653300000000002</v>
      </c>
      <c r="G2269" s="31">
        <v>169.11840000000001</v>
      </c>
      <c r="H2269" s="31">
        <v>13.546900000000001</v>
      </c>
      <c r="I2269" s="31">
        <v>1846.0940000000001</v>
      </c>
      <c r="J2269" s="31">
        <v>2431.5230000000001</v>
      </c>
      <c r="K2269" s="31">
        <v>1454.819</v>
      </c>
      <c r="L2269" s="31">
        <v>101.22</v>
      </c>
      <c r="M2269" s="31" t="s">
        <v>108</v>
      </c>
      <c r="N2269" s="31" t="s">
        <v>108</v>
      </c>
      <c r="O2269" s="31" t="s">
        <v>108</v>
      </c>
      <c r="P2269" s="31" t="s">
        <v>108</v>
      </c>
      <c r="Q2269" s="31" t="s">
        <v>108</v>
      </c>
      <c r="R2269" s="31">
        <v>97.87</v>
      </c>
      <c r="S2269" s="31" t="s">
        <v>108</v>
      </c>
    </row>
    <row r="2270" spans="1:19" x14ac:dyDescent="0.35">
      <c r="A2270" s="2">
        <v>36046</v>
      </c>
      <c r="B2270" s="31" t="s">
        <v>108</v>
      </c>
      <c r="C2270" s="31">
        <v>221.20500000000001</v>
      </c>
      <c r="D2270" s="31" t="s">
        <v>108</v>
      </c>
      <c r="E2270" s="31">
        <v>145.18190000000001</v>
      </c>
      <c r="F2270" s="31">
        <v>36.5396</v>
      </c>
      <c r="G2270" s="31">
        <v>170.3415</v>
      </c>
      <c r="H2270" s="31">
        <v>13.470789999999999</v>
      </c>
      <c r="I2270" s="31">
        <v>1847.49</v>
      </c>
      <c r="J2270" s="31">
        <v>2428.9290000000001</v>
      </c>
      <c r="K2270" s="31">
        <v>1453.9069999999999</v>
      </c>
      <c r="L2270" s="31">
        <v>106.47</v>
      </c>
      <c r="M2270" s="31" t="s">
        <v>108</v>
      </c>
      <c r="N2270" s="31" t="s">
        <v>108</v>
      </c>
      <c r="O2270" s="31" t="s">
        <v>108</v>
      </c>
      <c r="P2270" s="31" t="s">
        <v>108</v>
      </c>
      <c r="Q2270" s="31" t="s">
        <v>108</v>
      </c>
      <c r="R2270" s="31">
        <v>98.18</v>
      </c>
      <c r="S2270" s="31" t="s">
        <v>108</v>
      </c>
    </row>
    <row r="2271" spans="1:19" x14ac:dyDescent="0.35">
      <c r="A2271" s="2">
        <v>36047</v>
      </c>
      <c r="B2271" s="31" t="s">
        <v>108</v>
      </c>
      <c r="C2271" s="31">
        <v>219.649</v>
      </c>
      <c r="D2271" s="31" t="s">
        <v>108</v>
      </c>
      <c r="E2271" s="31">
        <v>146.76349999999999</v>
      </c>
      <c r="F2271" s="31">
        <v>36.312199999999997</v>
      </c>
      <c r="G2271" s="31">
        <v>168.62909999999999</v>
      </c>
      <c r="H2271" s="31">
        <v>13.52153</v>
      </c>
      <c r="I2271" s="31">
        <v>1849.944</v>
      </c>
      <c r="J2271" s="31">
        <v>2443.846</v>
      </c>
      <c r="K2271" s="31">
        <v>1466.4069999999999</v>
      </c>
      <c r="L2271" s="31">
        <v>103.94</v>
      </c>
      <c r="M2271" s="31" t="s">
        <v>108</v>
      </c>
      <c r="N2271" s="31" t="s">
        <v>108</v>
      </c>
      <c r="O2271" s="31" t="s">
        <v>108</v>
      </c>
      <c r="P2271" s="31" t="s">
        <v>108</v>
      </c>
      <c r="Q2271" s="31" t="s">
        <v>108</v>
      </c>
      <c r="R2271" s="31">
        <v>98.24</v>
      </c>
      <c r="S2271" s="31" t="s">
        <v>108</v>
      </c>
    </row>
    <row r="2272" spans="1:19" x14ac:dyDescent="0.35">
      <c r="A2272" s="2">
        <v>36048</v>
      </c>
      <c r="B2272" s="31" t="s">
        <v>108</v>
      </c>
      <c r="C2272" s="31">
        <v>228.648</v>
      </c>
      <c r="D2272" s="31" t="s">
        <v>108</v>
      </c>
      <c r="E2272" s="31">
        <v>146.18629999999999</v>
      </c>
      <c r="F2272" s="31">
        <v>37.120800000000003</v>
      </c>
      <c r="G2272" s="31">
        <v>170.423</v>
      </c>
      <c r="H2272" s="31">
        <v>13.70757</v>
      </c>
      <c r="I2272" s="31">
        <v>1871.62</v>
      </c>
      <c r="J2272" s="31">
        <v>2473.0320000000002</v>
      </c>
      <c r="K2272" s="31">
        <v>1481.51</v>
      </c>
      <c r="L2272" s="31">
        <v>100.46</v>
      </c>
      <c r="M2272" s="31" t="s">
        <v>108</v>
      </c>
      <c r="N2272" s="31" t="s">
        <v>108</v>
      </c>
      <c r="O2272" s="31" t="s">
        <v>108</v>
      </c>
      <c r="P2272" s="31" t="s">
        <v>108</v>
      </c>
      <c r="Q2272" s="31" t="s">
        <v>108</v>
      </c>
      <c r="R2272" s="31">
        <v>96.64</v>
      </c>
      <c r="S2272" s="31" t="s">
        <v>108</v>
      </c>
    </row>
    <row r="2273" spans="1:19" x14ac:dyDescent="0.35">
      <c r="A2273" s="2">
        <v>36049</v>
      </c>
      <c r="B2273" s="31" t="s">
        <v>108</v>
      </c>
      <c r="C2273" s="31">
        <v>226.90199999999999</v>
      </c>
      <c r="D2273" s="31" t="s">
        <v>108</v>
      </c>
      <c r="E2273" s="31">
        <v>145.17449999999999</v>
      </c>
      <c r="F2273" s="31">
        <v>37.499899999999997</v>
      </c>
      <c r="G2273" s="31">
        <v>172.54310000000001</v>
      </c>
      <c r="H2273" s="31">
        <v>13.4116</v>
      </c>
      <c r="I2273" s="31">
        <v>1878.5730000000001</v>
      </c>
      <c r="J2273" s="31">
        <v>2460.0610000000001</v>
      </c>
      <c r="K2273" s="31">
        <v>1477.2139999999999</v>
      </c>
      <c r="L2273" s="31">
        <v>105.03</v>
      </c>
      <c r="M2273" s="31" t="s">
        <v>108</v>
      </c>
      <c r="N2273" s="31" t="s">
        <v>108</v>
      </c>
      <c r="O2273" s="31" t="s">
        <v>108</v>
      </c>
      <c r="P2273" s="31" t="s">
        <v>108</v>
      </c>
      <c r="Q2273" s="31" t="s">
        <v>108</v>
      </c>
      <c r="R2273" s="31">
        <v>96.5</v>
      </c>
      <c r="S2273" s="31" t="s">
        <v>108</v>
      </c>
    </row>
    <row r="2274" spans="1:19" x14ac:dyDescent="0.35">
      <c r="A2274" s="2">
        <v>36052</v>
      </c>
      <c r="B2274" s="31" t="s">
        <v>108</v>
      </c>
      <c r="C2274" s="31">
        <v>229.04400000000001</v>
      </c>
      <c r="D2274" s="31" t="s">
        <v>108</v>
      </c>
      <c r="E2274" s="31">
        <v>143.2424</v>
      </c>
      <c r="F2274" s="31">
        <v>37.070300000000003</v>
      </c>
      <c r="G2274" s="31">
        <v>173.27699999999999</v>
      </c>
      <c r="H2274" s="31">
        <v>13.394690000000001</v>
      </c>
      <c r="I2274" s="31">
        <v>1879.2539999999999</v>
      </c>
      <c r="J2274" s="31">
        <v>2458.1149999999998</v>
      </c>
      <c r="K2274" s="31">
        <v>1471.4849999999999</v>
      </c>
      <c r="L2274" s="31">
        <v>106.77</v>
      </c>
      <c r="M2274" s="31" t="s">
        <v>108</v>
      </c>
      <c r="N2274" s="31" t="s">
        <v>108</v>
      </c>
      <c r="O2274" s="31" t="s">
        <v>108</v>
      </c>
      <c r="P2274" s="31" t="s">
        <v>108</v>
      </c>
      <c r="Q2274" s="31" t="s">
        <v>108</v>
      </c>
      <c r="R2274" s="31">
        <v>96.8</v>
      </c>
      <c r="S2274" s="31" t="s">
        <v>108</v>
      </c>
    </row>
    <row r="2275" spans="1:19" x14ac:dyDescent="0.35">
      <c r="A2275" s="2">
        <v>36053</v>
      </c>
      <c r="B2275" s="31" t="s">
        <v>108</v>
      </c>
      <c r="C2275" s="31">
        <v>230.46700000000001</v>
      </c>
      <c r="D2275" s="31" t="s">
        <v>108</v>
      </c>
      <c r="E2275" s="31">
        <v>144.44649999999999</v>
      </c>
      <c r="F2275" s="31">
        <v>37.0197</v>
      </c>
      <c r="G2275" s="31">
        <v>174.25550000000001</v>
      </c>
      <c r="H2275" s="31">
        <v>13.21711</v>
      </c>
      <c r="I2275" s="31">
        <v>1879.2539999999999</v>
      </c>
      <c r="J2275" s="31">
        <v>2454.8719999999998</v>
      </c>
      <c r="K2275" s="31">
        <v>1477.3440000000001</v>
      </c>
      <c r="L2275" s="31">
        <v>107.39</v>
      </c>
      <c r="M2275" s="31" t="s">
        <v>108</v>
      </c>
      <c r="N2275" s="31" t="s">
        <v>108</v>
      </c>
      <c r="O2275" s="31" t="s">
        <v>108</v>
      </c>
      <c r="P2275" s="31" t="s">
        <v>108</v>
      </c>
      <c r="Q2275" s="31" t="s">
        <v>108</v>
      </c>
      <c r="R2275" s="31">
        <v>96.51</v>
      </c>
      <c r="S2275" s="31" t="s">
        <v>108</v>
      </c>
    </row>
    <row r="2276" spans="1:19" x14ac:dyDescent="0.35">
      <c r="A2276" s="2">
        <v>36054</v>
      </c>
      <c r="B2276" s="31" t="s">
        <v>108</v>
      </c>
      <c r="C2276" s="31">
        <v>229.67699999999999</v>
      </c>
      <c r="D2276" s="31" t="s">
        <v>108</v>
      </c>
      <c r="E2276" s="31">
        <v>143.37139999999999</v>
      </c>
      <c r="F2276" s="31">
        <v>36.716500000000003</v>
      </c>
      <c r="G2276" s="31">
        <v>171.56460000000001</v>
      </c>
      <c r="H2276" s="31">
        <v>12.963419999999999</v>
      </c>
      <c r="I2276" s="31">
        <v>1881.8440000000001</v>
      </c>
      <c r="J2276" s="31">
        <v>2459.4119999999998</v>
      </c>
      <c r="K2276" s="31">
        <v>1474.479</v>
      </c>
      <c r="L2276" s="31">
        <v>108.57</v>
      </c>
      <c r="M2276" s="31" t="s">
        <v>108</v>
      </c>
      <c r="N2276" s="31" t="s">
        <v>108</v>
      </c>
      <c r="O2276" s="31" t="s">
        <v>108</v>
      </c>
      <c r="P2276" s="31" t="s">
        <v>108</v>
      </c>
      <c r="Q2276" s="31" t="s">
        <v>108</v>
      </c>
      <c r="R2276" s="31">
        <v>96.76</v>
      </c>
      <c r="S2276" s="31" t="s">
        <v>108</v>
      </c>
    </row>
    <row r="2277" spans="1:19" x14ac:dyDescent="0.35">
      <c r="A2277" s="2">
        <v>36055</v>
      </c>
      <c r="B2277" s="31" t="s">
        <v>108</v>
      </c>
      <c r="C2277" s="31">
        <v>232.04900000000001</v>
      </c>
      <c r="D2277" s="31" t="s">
        <v>108</v>
      </c>
      <c r="E2277" s="31">
        <v>142.03829999999999</v>
      </c>
      <c r="F2277" s="31">
        <v>37.133499999999998</v>
      </c>
      <c r="G2277" s="31">
        <v>170.66759999999999</v>
      </c>
      <c r="H2277" s="31">
        <v>12.726649999999999</v>
      </c>
      <c r="I2277" s="31">
        <v>1892.8869999999999</v>
      </c>
      <c r="J2277" s="31">
        <v>2470.4380000000001</v>
      </c>
      <c r="K2277" s="31">
        <v>1480.8589999999999</v>
      </c>
      <c r="L2277" s="31">
        <v>105.65</v>
      </c>
      <c r="M2277" s="31" t="s">
        <v>108</v>
      </c>
      <c r="N2277" s="31" t="s">
        <v>108</v>
      </c>
      <c r="O2277" s="31" t="s">
        <v>108</v>
      </c>
      <c r="P2277" s="31" t="s">
        <v>108</v>
      </c>
      <c r="Q2277" s="31" t="s">
        <v>108</v>
      </c>
      <c r="R2277" s="31">
        <v>96.47</v>
      </c>
      <c r="S2277" s="31" t="s">
        <v>108</v>
      </c>
    </row>
    <row r="2278" spans="1:19" x14ac:dyDescent="0.35">
      <c r="A2278" s="2">
        <v>36056</v>
      </c>
      <c r="B2278" s="31" t="s">
        <v>108</v>
      </c>
      <c r="C2278" s="31">
        <v>240.27199999999999</v>
      </c>
      <c r="D2278" s="31" t="s">
        <v>108</v>
      </c>
      <c r="E2278" s="31">
        <v>142.74780000000001</v>
      </c>
      <c r="F2278" s="31">
        <v>37.171399999999998</v>
      </c>
      <c r="G2278" s="31">
        <v>170.50450000000001</v>
      </c>
      <c r="H2278" s="31">
        <v>12.845039999999999</v>
      </c>
      <c r="I2278" s="31">
        <v>1893.7049999999999</v>
      </c>
      <c r="J2278" s="31">
        <v>2483.41</v>
      </c>
      <c r="K2278" s="31">
        <v>1481.51</v>
      </c>
      <c r="L2278" s="31">
        <v>105.8</v>
      </c>
      <c r="M2278" s="31" t="s">
        <v>108</v>
      </c>
      <c r="N2278" s="31" t="s">
        <v>108</v>
      </c>
      <c r="O2278" s="31" t="s">
        <v>108</v>
      </c>
      <c r="P2278" s="31" t="s">
        <v>108</v>
      </c>
      <c r="Q2278" s="31" t="s">
        <v>108</v>
      </c>
      <c r="R2278" s="31">
        <v>96.71</v>
      </c>
      <c r="S2278" s="31" t="s">
        <v>108</v>
      </c>
    </row>
    <row r="2279" spans="1:19" x14ac:dyDescent="0.35">
      <c r="A2279" s="2">
        <v>36059</v>
      </c>
      <c r="B2279" s="31" t="s">
        <v>108</v>
      </c>
      <c r="C2279" s="31">
        <v>239.48099999999999</v>
      </c>
      <c r="D2279" s="31" t="s">
        <v>108</v>
      </c>
      <c r="E2279" s="31">
        <v>140.7482</v>
      </c>
      <c r="F2279" s="31">
        <v>36.8429</v>
      </c>
      <c r="G2279" s="31">
        <v>170.91220000000001</v>
      </c>
      <c r="H2279" s="31">
        <v>12.87041</v>
      </c>
      <c r="I2279" s="31">
        <v>1885.5250000000001</v>
      </c>
      <c r="J2279" s="31">
        <v>2484.058</v>
      </c>
      <c r="K2279" s="31">
        <v>1486.1980000000001</v>
      </c>
      <c r="L2279" s="31">
        <v>105.75</v>
      </c>
      <c r="M2279" s="31" t="s">
        <v>108</v>
      </c>
      <c r="N2279" s="31" t="s">
        <v>108</v>
      </c>
      <c r="O2279" s="31" t="s">
        <v>108</v>
      </c>
      <c r="P2279" s="31" t="s">
        <v>108</v>
      </c>
      <c r="Q2279" s="31" t="s">
        <v>108</v>
      </c>
      <c r="R2279" s="31">
        <v>96.77</v>
      </c>
      <c r="S2279" s="31" t="s">
        <v>108</v>
      </c>
    </row>
    <row r="2280" spans="1:19" x14ac:dyDescent="0.35">
      <c r="A2280" s="2">
        <v>36060</v>
      </c>
      <c r="B2280" s="31" t="s">
        <v>108</v>
      </c>
      <c r="C2280" s="31">
        <v>242.85499999999999</v>
      </c>
      <c r="D2280" s="31" t="s">
        <v>108</v>
      </c>
      <c r="E2280" s="31">
        <v>139.78059999999999</v>
      </c>
      <c r="F2280" s="31">
        <v>36.703899999999997</v>
      </c>
      <c r="G2280" s="31">
        <v>172.7877</v>
      </c>
      <c r="H2280" s="31">
        <v>12.86195</v>
      </c>
      <c r="I2280" s="31">
        <v>1883.0709999999999</v>
      </c>
      <c r="J2280" s="31">
        <v>2475.627</v>
      </c>
      <c r="K2280" s="31">
        <v>1482.8119999999999</v>
      </c>
      <c r="L2280" s="31">
        <v>106.67</v>
      </c>
      <c r="M2280" s="31" t="s">
        <v>108</v>
      </c>
      <c r="N2280" s="31" t="s">
        <v>108</v>
      </c>
      <c r="O2280" s="31" t="s">
        <v>108</v>
      </c>
      <c r="P2280" s="31" t="s">
        <v>108</v>
      </c>
      <c r="Q2280" s="31" t="s">
        <v>108</v>
      </c>
      <c r="R2280" s="31">
        <v>96.63</v>
      </c>
      <c r="S2280" s="31" t="s">
        <v>108</v>
      </c>
    </row>
    <row r="2281" spans="1:19" x14ac:dyDescent="0.35">
      <c r="A2281" s="2">
        <v>36061</v>
      </c>
      <c r="B2281" s="31" t="s">
        <v>108</v>
      </c>
      <c r="C2281" s="31">
        <v>241.06299999999999</v>
      </c>
      <c r="D2281" s="31" t="s">
        <v>108</v>
      </c>
      <c r="E2281" s="31">
        <v>141.41470000000001</v>
      </c>
      <c r="F2281" s="31">
        <v>36.956600000000002</v>
      </c>
      <c r="G2281" s="31">
        <v>171.64609999999999</v>
      </c>
      <c r="H2281" s="31">
        <v>12.963419999999999</v>
      </c>
      <c r="I2281" s="31">
        <v>1883.0709999999999</v>
      </c>
      <c r="J2281" s="31">
        <v>2485.355</v>
      </c>
      <c r="K2281" s="31">
        <v>1477.4739999999999</v>
      </c>
      <c r="L2281" s="31">
        <v>110.57</v>
      </c>
      <c r="M2281" s="31" t="s">
        <v>108</v>
      </c>
      <c r="N2281" s="31" t="s">
        <v>108</v>
      </c>
      <c r="O2281" s="31" t="s">
        <v>108</v>
      </c>
      <c r="P2281" s="31" t="s">
        <v>108</v>
      </c>
      <c r="Q2281" s="31" t="s">
        <v>108</v>
      </c>
      <c r="R2281" s="31">
        <v>96.45</v>
      </c>
      <c r="S2281" s="31" t="s">
        <v>108</v>
      </c>
    </row>
    <row r="2282" spans="1:19" x14ac:dyDescent="0.35">
      <c r="A2282" s="2">
        <v>36062</v>
      </c>
      <c r="B2282" s="31" t="s">
        <v>108</v>
      </c>
      <c r="C2282" s="31">
        <v>242.43299999999999</v>
      </c>
      <c r="D2282" s="31" t="s">
        <v>108</v>
      </c>
      <c r="E2282" s="31">
        <v>141.7372</v>
      </c>
      <c r="F2282" s="31">
        <v>37.449300000000001</v>
      </c>
      <c r="G2282" s="31">
        <v>173.19540000000001</v>
      </c>
      <c r="H2282" s="31">
        <v>12.91268</v>
      </c>
      <c r="I2282" s="31">
        <v>1886.2070000000001</v>
      </c>
      <c r="J2282" s="31">
        <v>2493.7869999999998</v>
      </c>
      <c r="K2282" s="31">
        <v>1477.865</v>
      </c>
      <c r="L2282" s="31">
        <v>108.13</v>
      </c>
      <c r="M2282" s="31" t="s">
        <v>108</v>
      </c>
      <c r="N2282" s="31" t="s">
        <v>108</v>
      </c>
      <c r="O2282" s="31" t="s">
        <v>108</v>
      </c>
      <c r="P2282" s="31" t="s">
        <v>108</v>
      </c>
      <c r="Q2282" s="31" t="s">
        <v>108</v>
      </c>
      <c r="R2282" s="31">
        <v>96.22</v>
      </c>
      <c r="S2282" s="31" t="s">
        <v>108</v>
      </c>
    </row>
    <row r="2283" spans="1:19" x14ac:dyDescent="0.35">
      <c r="A2283" s="2">
        <v>36063</v>
      </c>
      <c r="B2283" s="31" t="s">
        <v>108</v>
      </c>
      <c r="C2283" s="31">
        <v>241.11600000000001</v>
      </c>
      <c r="D2283" s="31" t="s">
        <v>108</v>
      </c>
      <c r="E2283" s="31">
        <v>143.0273</v>
      </c>
      <c r="F2283" s="31">
        <v>37.424100000000003</v>
      </c>
      <c r="G2283" s="31">
        <v>172.21690000000001</v>
      </c>
      <c r="H2283" s="31">
        <v>12.84503</v>
      </c>
      <c r="I2283" s="31">
        <v>1891.66</v>
      </c>
      <c r="J2283" s="31">
        <v>2498.3270000000002</v>
      </c>
      <c r="K2283" s="31">
        <v>1477.4739999999999</v>
      </c>
      <c r="L2283" s="31">
        <v>107.85</v>
      </c>
      <c r="M2283" s="31" t="s">
        <v>108</v>
      </c>
      <c r="N2283" s="31" t="s">
        <v>108</v>
      </c>
      <c r="O2283" s="31" t="s">
        <v>108</v>
      </c>
      <c r="P2283" s="31" t="s">
        <v>108</v>
      </c>
      <c r="Q2283" s="31" t="s">
        <v>108</v>
      </c>
      <c r="R2283" s="31">
        <v>96.38</v>
      </c>
      <c r="S2283" s="31" t="s">
        <v>108</v>
      </c>
    </row>
    <row r="2284" spans="1:19" x14ac:dyDescent="0.35">
      <c r="A2284" s="2">
        <v>36066</v>
      </c>
      <c r="B2284" s="31" t="s">
        <v>108</v>
      </c>
      <c r="C2284" s="31">
        <v>241.90600000000001</v>
      </c>
      <c r="D2284" s="31" t="s">
        <v>108</v>
      </c>
      <c r="E2284" s="31">
        <v>142.72630000000001</v>
      </c>
      <c r="F2284" s="31">
        <v>37.651499999999999</v>
      </c>
      <c r="G2284" s="31">
        <v>173.60310000000001</v>
      </c>
      <c r="H2284" s="31">
        <v>12.98879</v>
      </c>
      <c r="I2284" s="31">
        <v>1890.7059999999999</v>
      </c>
      <c r="J2284" s="31">
        <v>2497.0300000000002</v>
      </c>
      <c r="K2284" s="31">
        <v>1476.172</v>
      </c>
      <c r="L2284" s="31">
        <v>109.11</v>
      </c>
      <c r="M2284" s="31" t="s">
        <v>108</v>
      </c>
      <c r="N2284" s="31" t="s">
        <v>108</v>
      </c>
      <c r="O2284" s="31" t="s">
        <v>108</v>
      </c>
      <c r="P2284" s="31" t="s">
        <v>108</v>
      </c>
      <c r="Q2284" s="31" t="s">
        <v>108</v>
      </c>
      <c r="R2284" s="31">
        <v>96.12</v>
      </c>
      <c r="S2284" s="31" t="s">
        <v>108</v>
      </c>
    </row>
    <row r="2285" spans="1:19" x14ac:dyDescent="0.35">
      <c r="A2285" s="2">
        <v>36067</v>
      </c>
      <c r="B2285" s="31" t="s">
        <v>108</v>
      </c>
      <c r="C2285" s="31">
        <v>244.27799999999999</v>
      </c>
      <c r="D2285" s="31" t="s">
        <v>108</v>
      </c>
      <c r="E2285" s="31">
        <v>142.6833</v>
      </c>
      <c r="F2285" s="31">
        <v>37.512500000000003</v>
      </c>
      <c r="G2285" s="31">
        <v>171.97229999999999</v>
      </c>
      <c r="H2285" s="31">
        <v>13.124090000000001</v>
      </c>
      <c r="I2285" s="31">
        <v>1887.297</v>
      </c>
      <c r="J2285" s="31">
        <v>2498.9749999999999</v>
      </c>
      <c r="K2285" s="31">
        <v>1477.7339999999999</v>
      </c>
      <c r="L2285" s="31">
        <v>108.52</v>
      </c>
      <c r="M2285" s="31" t="s">
        <v>108</v>
      </c>
      <c r="N2285" s="31" t="s">
        <v>108</v>
      </c>
      <c r="O2285" s="31" t="s">
        <v>108</v>
      </c>
      <c r="P2285" s="31" t="s">
        <v>108</v>
      </c>
      <c r="Q2285" s="31" t="s">
        <v>108</v>
      </c>
      <c r="R2285" s="31">
        <v>95.82</v>
      </c>
      <c r="S2285" s="31" t="s">
        <v>108</v>
      </c>
    </row>
    <row r="2286" spans="1:19" x14ac:dyDescent="0.35">
      <c r="A2286" s="2">
        <v>36068</v>
      </c>
      <c r="B2286" s="31" t="s">
        <v>108</v>
      </c>
      <c r="C2286" s="31">
        <v>248.70599999999999</v>
      </c>
      <c r="D2286" s="31" t="s">
        <v>108</v>
      </c>
      <c r="E2286" s="31">
        <v>139.35059999999999</v>
      </c>
      <c r="F2286" s="31">
        <v>37.777799999999999</v>
      </c>
      <c r="G2286" s="31">
        <v>169.85220000000001</v>
      </c>
      <c r="H2286" s="31">
        <v>12.78584</v>
      </c>
      <c r="I2286" s="31">
        <v>1892.8869999999999</v>
      </c>
      <c r="J2286" s="31">
        <v>2519.0810000000001</v>
      </c>
      <c r="K2286" s="31">
        <v>1489.0619999999999</v>
      </c>
      <c r="L2286" s="31">
        <v>105.29</v>
      </c>
      <c r="M2286" s="31" t="s">
        <v>108</v>
      </c>
      <c r="N2286" s="31" t="s">
        <v>108</v>
      </c>
      <c r="O2286" s="31" t="s">
        <v>108</v>
      </c>
      <c r="P2286" s="31" t="s">
        <v>108</v>
      </c>
      <c r="Q2286" s="31" t="s">
        <v>108</v>
      </c>
      <c r="R2286" s="31">
        <v>96.17</v>
      </c>
      <c r="S2286" s="31" t="s">
        <v>108</v>
      </c>
    </row>
    <row r="2287" spans="1:19" x14ac:dyDescent="0.35">
      <c r="A2287" s="2">
        <v>36069</v>
      </c>
      <c r="B2287" s="31" t="s">
        <v>108</v>
      </c>
      <c r="C2287" s="31">
        <v>242.17</v>
      </c>
      <c r="D2287" s="31" t="s">
        <v>108</v>
      </c>
      <c r="E2287" s="31">
        <v>139.4796</v>
      </c>
      <c r="F2287" s="31">
        <v>38.169499999999999</v>
      </c>
      <c r="G2287" s="31">
        <v>168.0583</v>
      </c>
      <c r="H2287" s="31">
        <v>12.7943</v>
      </c>
      <c r="I2287" s="31">
        <v>1897.5219999999999</v>
      </c>
      <c r="J2287" s="31">
        <v>2537.241</v>
      </c>
      <c r="K2287" s="31">
        <v>1492.4469999999999</v>
      </c>
      <c r="L2287" s="31">
        <v>102.08</v>
      </c>
      <c r="M2287" s="31" t="s">
        <v>108</v>
      </c>
      <c r="N2287" s="31" t="s">
        <v>108</v>
      </c>
      <c r="O2287" s="31" t="s">
        <v>108</v>
      </c>
      <c r="P2287" s="31" t="s">
        <v>108</v>
      </c>
      <c r="Q2287" s="31" t="s">
        <v>108</v>
      </c>
      <c r="R2287" s="31">
        <v>95.36</v>
      </c>
      <c r="S2287" s="31" t="s">
        <v>108</v>
      </c>
    </row>
    <row r="2288" spans="1:19" x14ac:dyDescent="0.35">
      <c r="A2288" s="2">
        <v>36070</v>
      </c>
      <c r="B2288" s="31" t="s">
        <v>108</v>
      </c>
      <c r="C2288" s="31">
        <v>249.023</v>
      </c>
      <c r="D2288" s="31" t="s">
        <v>108</v>
      </c>
      <c r="E2288" s="31">
        <v>138.5335</v>
      </c>
      <c r="F2288" s="31">
        <v>38.258000000000003</v>
      </c>
      <c r="G2288" s="31">
        <v>168.22139999999999</v>
      </c>
      <c r="H2288" s="31">
        <v>13.005710000000001</v>
      </c>
      <c r="I2288" s="31">
        <v>1899.9760000000001</v>
      </c>
      <c r="J2288" s="31">
        <v>2536.5929999999998</v>
      </c>
      <c r="K2288" s="31">
        <v>1492.4469999999999</v>
      </c>
      <c r="L2288" s="31">
        <v>103.93</v>
      </c>
      <c r="M2288" s="31" t="s">
        <v>108</v>
      </c>
      <c r="N2288" s="31" t="s">
        <v>108</v>
      </c>
      <c r="O2288" s="31" t="s">
        <v>108</v>
      </c>
      <c r="P2288" s="31" t="s">
        <v>108</v>
      </c>
      <c r="Q2288" s="31" t="s">
        <v>108</v>
      </c>
      <c r="R2288" s="31">
        <v>95.37</v>
      </c>
      <c r="S2288" s="31" t="s">
        <v>108</v>
      </c>
    </row>
    <row r="2289" spans="1:19" x14ac:dyDescent="0.35">
      <c r="A2289" s="2">
        <v>36073</v>
      </c>
      <c r="B2289" s="31" t="s">
        <v>108</v>
      </c>
      <c r="C2289" s="31">
        <v>247.178</v>
      </c>
      <c r="D2289" s="31" t="s">
        <v>108</v>
      </c>
      <c r="E2289" s="31">
        <v>135.8888</v>
      </c>
      <c r="F2289" s="31">
        <v>37.777799999999999</v>
      </c>
      <c r="G2289" s="31">
        <v>169.93379999999999</v>
      </c>
      <c r="H2289" s="31">
        <v>12.89578</v>
      </c>
      <c r="I2289" s="31">
        <v>1895.886</v>
      </c>
      <c r="J2289" s="31">
        <v>2553.4560000000001</v>
      </c>
      <c r="K2289" s="31">
        <v>1498.1759999999999</v>
      </c>
      <c r="L2289" s="31">
        <v>102.05</v>
      </c>
      <c r="M2289" s="31" t="s">
        <v>108</v>
      </c>
      <c r="N2289" s="31" t="s">
        <v>108</v>
      </c>
      <c r="O2289" s="31" t="s">
        <v>108</v>
      </c>
      <c r="P2289" s="31" t="s">
        <v>108</v>
      </c>
      <c r="Q2289" s="31" t="s">
        <v>108</v>
      </c>
      <c r="R2289" s="31">
        <v>94.98</v>
      </c>
      <c r="S2289" s="31" t="s">
        <v>108</v>
      </c>
    </row>
    <row r="2290" spans="1:19" x14ac:dyDescent="0.35">
      <c r="A2290" s="2">
        <v>36074</v>
      </c>
      <c r="B2290" s="31" t="s">
        <v>108</v>
      </c>
      <c r="C2290" s="31">
        <v>249.708</v>
      </c>
      <c r="D2290" s="31" t="s">
        <v>108</v>
      </c>
      <c r="E2290" s="31">
        <v>137.24340000000001</v>
      </c>
      <c r="F2290" s="31">
        <v>37.689399999999999</v>
      </c>
      <c r="G2290" s="31">
        <v>170.50460000000001</v>
      </c>
      <c r="H2290" s="31">
        <v>13.031079999999999</v>
      </c>
      <c r="I2290" s="31">
        <v>1896.568</v>
      </c>
      <c r="J2290" s="31">
        <v>2543.0790000000002</v>
      </c>
      <c r="K2290" s="31">
        <v>1494.27</v>
      </c>
      <c r="L2290" s="31">
        <v>102.03</v>
      </c>
      <c r="M2290" s="31" t="s">
        <v>108</v>
      </c>
      <c r="N2290" s="31" t="s">
        <v>108</v>
      </c>
      <c r="O2290" s="31" t="s">
        <v>108</v>
      </c>
      <c r="P2290" s="31" t="s">
        <v>108</v>
      </c>
      <c r="Q2290" s="31" t="s">
        <v>108</v>
      </c>
      <c r="R2290" s="31">
        <v>94.53</v>
      </c>
      <c r="S2290" s="31" t="s">
        <v>108</v>
      </c>
    </row>
    <row r="2291" spans="1:19" x14ac:dyDescent="0.35">
      <c r="A2291" s="2">
        <v>36075</v>
      </c>
      <c r="B2291" s="31" t="s">
        <v>108</v>
      </c>
      <c r="C2291" s="31">
        <v>239.11199999999999</v>
      </c>
      <c r="D2291" s="31" t="s">
        <v>108</v>
      </c>
      <c r="E2291" s="31">
        <v>138.38300000000001</v>
      </c>
      <c r="F2291" s="31">
        <v>38.270600000000002</v>
      </c>
      <c r="G2291" s="31">
        <v>174.01089999999999</v>
      </c>
      <c r="H2291" s="31">
        <v>12.921150000000001</v>
      </c>
      <c r="I2291" s="31">
        <v>1890.0239999999999</v>
      </c>
      <c r="J2291" s="31">
        <v>2526.864</v>
      </c>
      <c r="K2291" s="31">
        <v>1486.328</v>
      </c>
      <c r="L2291" s="31">
        <v>100.46</v>
      </c>
      <c r="M2291" s="31" t="s">
        <v>108</v>
      </c>
      <c r="N2291" s="31" t="s">
        <v>108</v>
      </c>
      <c r="O2291" s="31" t="s">
        <v>108</v>
      </c>
      <c r="P2291" s="31" t="s">
        <v>108</v>
      </c>
      <c r="Q2291" s="31" t="s">
        <v>108</v>
      </c>
      <c r="R2291" s="31">
        <v>92.37</v>
      </c>
      <c r="S2291" s="31" t="s">
        <v>108</v>
      </c>
    </row>
    <row r="2292" spans="1:19" x14ac:dyDescent="0.35">
      <c r="A2292" s="2">
        <v>36076</v>
      </c>
      <c r="B2292" s="31" t="s">
        <v>108</v>
      </c>
      <c r="C2292" s="31">
        <v>228.572</v>
      </c>
      <c r="D2292" s="31" t="s">
        <v>108</v>
      </c>
      <c r="E2292" s="31">
        <v>138.01339999999999</v>
      </c>
      <c r="F2292" s="31">
        <v>38.1569</v>
      </c>
      <c r="G2292" s="31">
        <v>176.31829999999999</v>
      </c>
      <c r="H2292" s="31">
        <v>12.963430000000001</v>
      </c>
      <c r="I2292" s="31">
        <v>1887.297</v>
      </c>
      <c r="J2292" s="31">
        <v>2491.192</v>
      </c>
      <c r="K2292" s="31">
        <v>1460.808</v>
      </c>
      <c r="L2292" s="31">
        <v>99.44</v>
      </c>
      <c r="M2292" s="31" t="s">
        <v>108</v>
      </c>
      <c r="N2292" s="31" t="s">
        <v>108</v>
      </c>
      <c r="O2292" s="31" t="s">
        <v>108</v>
      </c>
      <c r="P2292" s="31" t="s">
        <v>108</v>
      </c>
      <c r="Q2292" s="31" t="s">
        <v>108</v>
      </c>
      <c r="R2292" s="31">
        <v>93.11</v>
      </c>
      <c r="S2292" s="31" t="s">
        <v>108</v>
      </c>
    </row>
    <row r="2293" spans="1:19" x14ac:dyDescent="0.35">
      <c r="A2293" s="2">
        <v>36077</v>
      </c>
      <c r="B2293" s="31" t="s">
        <v>108</v>
      </c>
      <c r="C2293" s="31">
        <v>231.066</v>
      </c>
      <c r="D2293" s="31" t="s">
        <v>108</v>
      </c>
      <c r="E2293" s="31">
        <v>137.6011</v>
      </c>
      <c r="F2293" s="31">
        <v>37.714700000000001</v>
      </c>
      <c r="G2293" s="31">
        <v>183.959</v>
      </c>
      <c r="H2293" s="31">
        <v>12.921150000000001</v>
      </c>
      <c r="I2293" s="31">
        <v>1887.1610000000001</v>
      </c>
      <c r="J2293" s="31">
        <v>2460.0610000000001</v>
      </c>
      <c r="K2293" s="31">
        <v>1440.8869999999999</v>
      </c>
      <c r="L2293" s="31">
        <v>101.7</v>
      </c>
      <c r="M2293" s="31" t="s">
        <v>108</v>
      </c>
      <c r="N2293" s="31" t="s">
        <v>108</v>
      </c>
      <c r="O2293" s="31" t="s">
        <v>108</v>
      </c>
      <c r="P2293" s="31" t="s">
        <v>108</v>
      </c>
      <c r="Q2293" s="31" t="s">
        <v>108</v>
      </c>
      <c r="R2293" s="31">
        <v>93.1</v>
      </c>
      <c r="S2293" s="31" t="s">
        <v>108</v>
      </c>
    </row>
    <row r="2294" spans="1:19" x14ac:dyDescent="0.35">
      <c r="A2294" s="2">
        <v>36080</v>
      </c>
      <c r="B2294" s="31" t="s">
        <v>108</v>
      </c>
      <c r="C2294" s="31">
        <v>229.857</v>
      </c>
      <c r="D2294" s="31" t="s">
        <v>108</v>
      </c>
      <c r="E2294" s="31">
        <v>138.42500000000001</v>
      </c>
      <c r="F2294" s="31">
        <v>37.6768</v>
      </c>
      <c r="G2294" s="31">
        <v>181.65270000000001</v>
      </c>
      <c r="H2294" s="31">
        <v>12.89578</v>
      </c>
      <c r="I2294" s="31">
        <v>1875.028</v>
      </c>
      <c r="J2294" s="31">
        <v>2460.0610000000001</v>
      </c>
      <c r="K2294" s="31">
        <v>1439.585</v>
      </c>
      <c r="L2294" s="31">
        <v>103.16</v>
      </c>
      <c r="M2294" s="31" t="s">
        <v>108</v>
      </c>
      <c r="N2294" s="31" t="s">
        <v>108</v>
      </c>
      <c r="O2294" s="31" t="s">
        <v>108</v>
      </c>
      <c r="P2294" s="31" t="s">
        <v>108</v>
      </c>
      <c r="Q2294" s="31" t="s">
        <v>108</v>
      </c>
      <c r="R2294" s="31">
        <v>93.8</v>
      </c>
      <c r="S2294" s="31" t="s">
        <v>108</v>
      </c>
    </row>
    <row r="2295" spans="1:19" x14ac:dyDescent="0.35">
      <c r="A2295" s="2">
        <v>36081</v>
      </c>
      <c r="B2295" s="31" t="s">
        <v>108</v>
      </c>
      <c r="C2295" s="31">
        <v>228.976</v>
      </c>
      <c r="D2295" s="31" t="s">
        <v>108</v>
      </c>
      <c r="E2295" s="31">
        <v>138.2878</v>
      </c>
      <c r="F2295" s="31">
        <v>37.714700000000001</v>
      </c>
      <c r="G2295" s="31">
        <v>183.80600000000001</v>
      </c>
      <c r="H2295" s="31">
        <v>12.692830000000001</v>
      </c>
      <c r="I2295" s="31">
        <v>1884.98</v>
      </c>
      <c r="J2295" s="31">
        <v>2468.4920000000002</v>
      </c>
      <c r="K2295" s="31">
        <v>1450.5219999999999</v>
      </c>
      <c r="L2295" s="31">
        <v>102.93</v>
      </c>
      <c r="M2295" s="31" t="s">
        <v>108</v>
      </c>
      <c r="N2295" s="31" t="s">
        <v>108</v>
      </c>
      <c r="O2295" s="31" t="s">
        <v>108</v>
      </c>
      <c r="P2295" s="31" t="s">
        <v>108</v>
      </c>
      <c r="Q2295" s="31" t="s">
        <v>108</v>
      </c>
      <c r="R2295" s="31">
        <v>93.14</v>
      </c>
      <c r="S2295" s="31" t="s">
        <v>108</v>
      </c>
    </row>
    <row r="2296" spans="1:19" x14ac:dyDescent="0.35">
      <c r="A2296" s="2">
        <v>36082</v>
      </c>
      <c r="B2296" s="31" t="s">
        <v>108</v>
      </c>
      <c r="C2296" s="31">
        <v>229.029</v>
      </c>
      <c r="D2296" s="31" t="s">
        <v>108</v>
      </c>
      <c r="E2296" s="31">
        <v>137.55969999999999</v>
      </c>
      <c r="F2296" s="31">
        <v>37.626199999999997</v>
      </c>
      <c r="G2296" s="31">
        <v>181.16419999999999</v>
      </c>
      <c r="H2296" s="31">
        <v>12.921150000000001</v>
      </c>
      <c r="I2296" s="31">
        <v>1878.4359999999999</v>
      </c>
      <c r="J2296" s="31">
        <v>2492.4899999999998</v>
      </c>
      <c r="K2296" s="31">
        <v>1458.4639999999999</v>
      </c>
      <c r="L2296" s="31">
        <v>103.72</v>
      </c>
      <c r="M2296" s="31" t="s">
        <v>108</v>
      </c>
      <c r="N2296" s="31" t="s">
        <v>108</v>
      </c>
      <c r="O2296" s="31" t="s">
        <v>108</v>
      </c>
      <c r="P2296" s="31" t="s">
        <v>108</v>
      </c>
      <c r="Q2296" s="31" t="s">
        <v>108</v>
      </c>
      <c r="R2296" s="31">
        <v>93.4</v>
      </c>
      <c r="S2296" s="31" t="s">
        <v>108</v>
      </c>
    </row>
    <row r="2297" spans="1:19" x14ac:dyDescent="0.35">
      <c r="A2297" s="2">
        <v>36083</v>
      </c>
      <c r="B2297" s="31" t="s">
        <v>108</v>
      </c>
      <c r="C2297" s="31">
        <v>230.33799999999999</v>
      </c>
      <c r="D2297" s="31" t="s">
        <v>108</v>
      </c>
      <c r="E2297" s="31">
        <v>137.25989999999999</v>
      </c>
      <c r="F2297" s="31">
        <v>37.803100000000001</v>
      </c>
      <c r="G2297" s="31">
        <v>180.92400000000001</v>
      </c>
      <c r="H2297" s="31">
        <v>13.15793</v>
      </c>
      <c r="I2297" s="31">
        <v>1877.0730000000001</v>
      </c>
      <c r="J2297" s="31">
        <v>2492.4899999999998</v>
      </c>
      <c r="K2297" s="31">
        <v>1457.2929999999999</v>
      </c>
      <c r="L2297" s="31">
        <v>109.19</v>
      </c>
      <c r="M2297" s="31" t="s">
        <v>108</v>
      </c>
      <c r="N2297" s="31" t="s">
        <v>108</v>
      </c>
      <c r="O2297" s="31" t="s">
        <v>108</v>
      </c>
      <c r="P2297" s="31" t="s">
        <v>108</v>
      </c>
      <c r="Q2297" s="31" t="s">
        <v>108</v>
      </c>
      <c r="R2297" s="31">
        <v>92.2</v>
      </c>
      <c r="S2297" s="31" t="s">
        <v>108</v>
      </c>
    </row>
    <row r="2298" spans="1:19" x14ac:dyDescent="0.35">
      <c r="A2298" s="2">
        <v>36084</v>
      </c>
      <c r="B2298" s="31" t="s">
        <v>108</v>
      </c>
      <c r="C2298" s="31">
        <v>230.75700000000001</v>
      </c>
      <c r="D2298" s="31" t="s">
        <v>108</v>
      </c>
      <c r="E2298" s="31">
        <v>140.77170000000001</v>
      </c>
      <c r="F2298" s="31">
        <v>38.119</v>
      </c>
      <c r="G2298" s="31">
        <v>181.08410000000001</v>
      </c>
      <c r="H2298" s="31">
        <v>13.00572</v>
      </c>
      <c r="I2298" s="31">
        <v>1877.0730000000001</v>
      </c>
      <c r="J2298" s="31">
        <v>2516.4870000000001</v>
      </c>
      <c r="K2298" s="31">
        <v>1465.105</v>
      </c>
      <c r="L2298" s="31">
        <v>109.42</v>
      </c>
      <c r="M2298" s="31" t="s">
        <v>108</v>
      </c>
      <c r="N2298" s="31" t="s">
        <v>108</v>
      </c>
      <c r="O2298" s="31" t="s">
        <v>108</v>
      </c>
      <c r="P2298" s="31" t="s">
        <v>108</v>
      </c>
      <c r="Q2298" s="31" t="s">
        <v>108</v>
      </c>
      <c r="R2298" s="31">
        <v>92.22</v>
      </c>
      <c r="S2298" s="31" t="s">
        <v>108</v>
      </c>
    </row>
    <row r="2299" spans="1:19" x14ac:dyDescent="0.35">
      <c r="A2299" s="2">
        <v>36087</v>
      </c>
      <c r="B2299" s="31" t="s">
        <v>108</v>
      </c>
      <c r="C2299" s="31">
        <v>220.333</v>
      </c>
      <c r="D2299" s="31" t="s">
        <v>108</v>
      </c>
      <c r="E2299" s="31">
        <v>140.1079</v>
      </c>
      <c r="F2299" s="31">
        <v>37.626199999999997</v>
      </c>
      <c r="G2299" s="31">
        <v>179.56309999999999</v>
      </c>
      <c r="H2299" s="31">
        <v>13.03955</v>
      </c>
      <c r="I2299" s="31">
        <v>1883.8889999999999</v>
      </c>
      <c r="J2299" s="31">
        <v>2514.5410000000002</v>
      </c>
      <c r="K2299" s="31">
        <v>1461.4590000000001</v>
      </c>
      <c r="L2299" s="31">
        <v>109.75</v>
      </c>
      <c r="M2299" s="31" t="s">
        <v>108</v>
      </c>
      <c r="N2299" s="31" t="s">
        <v>108</v>
      </c>
      <c r="O2299" s="31" t="s">
        <v>108</v>
      </c>
      <c r="P2299" s="31" t="s">
        <v>108</v>
      </c>
      <c r="Q2299" s="31" t="s">
        <v>108</v>
      </c>
      <c r="R2299" s="31">
        <v>92.57</v>
      </c>
      <c r="S2299" s="31" t="s">
        <v>108</v>
      </c>
    </row>
    <row r="2300" spans="1:19" x14ac:dyDescent="0.35">
      <c r="A2300" s="2">
        <v>36088</v>
      </c>
      <c r="B2300" s="31" t="s">
        <v>108</v>
      </c>
      <c r="C2300" s="31">
        <v>223.63300000000001</v>
      </c>
      <c r="D2300" s="31" t="s">
        <v>108</v>
      </c>
      <c r="E2300" s="31">
        <v>139.61539999999999</v>
      </c>
      <c r="F2300" s="31">
        <v>37.626199999999997</v>
      </c>
      <c r="G2300" s="31">
        <v>179.3229</v>
      </c>
      <c r="H2300" s="31">
        <v>13.23404</v>
      </c>
      <c r="I2300" s="31">
        <v>1887.434</v>
      </c>
      <c r="J2300" s="31">
        <v>2504.8130000000001</v>
      </c>
      <c r="K2300" s="31">
        <v>1458.204</v>
      </c>
      <c r="L2300" s="31">
        <v>110.21</v>
      </c>
      <c r="M2300" s="31" t="s">
        <v>108</v>
      </c>
      <c r="N2300" s="31" t="s">
        <v>108</v>
      </c>
      <c r="O2300" s="31" t="s">
        <v>108</v>
      </c>
      <c r="P2300" s="31" t="s">
        <v>108</v>
      </c>
      <c r="Q2300" s="31" t="s">
        <v>108</v>
      </c>
      <c r="R2300" s="31">
        <v>93.02</v>
      </c>
      <c r="S2300" s="31" t="s">
        <v>108</v>
      </c>
    </row>
    <row r="2301" spans="1:19" x14ac:dyDescent="0.35">
      <c r="A2301" s="2">
        <v>36089</v>
      </c>
      <c r="B2301" s="31" t="s">
        <v>108</v>
      </c>
      <c r="C2301" s="31">
        <v>228.87200000000001</v>
      </c>
      <c r="D2301" s="31" t="s">
        <v>108</v>
      </c>
      <c r="E2301" s="31">
        <v>136.81020000000001</v>
      </c>
      <c r="F2301" s="31">
        <v>37.499899999999997</v>
      </c>
      <c r="G2301" s="31">
        <v>179.56309999999999</v>
      </c>
      <c r="H2301" s="31">
        <v>13.048</v>
      </c>
      <c r="I2301" s="31">
        <v>1884.0260000000001</v>
      </c>
      <c r="J2301" s="31">
        <v>2499.6239999999998</v>
      </c>
      <c r="K2301" s="31">
        <v>1461.329</v>
      </c>
      <c r="L2301" s="31">
        <v>110.08</v>
      </c>
      <c r="M2301" s="31" t="s">
        <v>108</v>
      </c>
      <c r="N2301" s="31" t="s">
        <v>108</v>
      </c>
      <c r="O2301" s="31" t="s">
        <v>108</v>
      </c>
      <c r="P2301" s="31" t="s">
        <v>108</v>
      </c>
      <c r="Q2301" s="31" t="s">
        <v>108</v>
      </c>
      <c r="R2301" s="31">
        <v>93.49</v>
      </c>
      <c r="S2301" s="31" t="s">
        <v>108</v>
      </c>
    </row>
    <row r="2302" spans="1:19" x14ac:dyDescent="0.35">
      <c r="A2302" s="2">
        <v>36090</v>
      </c>
      <c r="B2302" s="31" t="s">
        <v>108</v>
      </c>
      <c r="C2302" s="31">
        <v>226.357</v>
      </c>
      <c r="D2302" s="31" t="s">
        <v>108</v>
      </c>
      <c r="E2302" s="31">
        <v>137.49539999999999</v>
      </c>
      <c r="F2302" s="31">
        <v>37.095599999999997</v>
      </c>
      <c r="G2302" s="31">
        <v>180.92400000000001</v>
      </c>
      <c r="H2302" s="31">
        <v>13.073370000000001</v>
      </c>
      <c r="I2302" s="31">
        <v>1885.2529999999999</v>
      </c>
      <c r="J2302" s="31">
        <v>2495.732</v>
      </c>
      <c r="K2302" s="31">
        <v>1458.855</v>
      </c>
      <c r="L2302" s="31">
        <v>111.52</v>
      </c>
      <c r="M2302" s="31" t="s">
        <v>108</v>
      </c>
      <c r="N2302" s="31" t="s">
        <v>108</v>
      </c>
      <c r="O2302" s="31" t="s">
        <v>108</v>
      </c>
      <c r="P2302" s="31" t="s">
        <v>108</v>
      </c>
      <c r="Q2302" s="31" t="s">
        <v>108</v>
      </c>
      <c r="R2302" s="31">
        <v>93.21</v>
      </c>
      <c r="S2302" s="31" t="s">
        <v>108</v>
      </c>
    </row>
    <row r="2303" spans="1:19" x14ac:dyDescent="0.35">
      <c r="A2303" s="2">
        <v>36091</v>
      </c>
      <c r="B2303" s="31" t="s">
        <v>108</v>
      </c>
      <c r="C2303" s="31">
        <v>227.56200000000001</v>
      </c>
      <c r="D2303" s="31" t="s">
        <v>108</v>
      </c>
      <c r="E2303" s="31">
        <v>137.25989999999999</v>
      </c>
      <c r="F2303" s="31">
        <v>37.171399999999998</v>
      </c>
      <c r="G2303" s="31">
        <v>179.08269999999999</v>
      </c>
      <c r="H2303" s="31">
        <v>12.98035</v>
      </c>
      <c r="I2303" s="31">
        <v>1881.163</v>
      </c>
      <c r="J2303" s="31">
        <v>2484.058</v>
      </c>
      <c r="K2303" s="31">
        <v>1457.162</v>
      </c>
      <c r="L2303" s="31">
        <v>110.21</v>
      </c>
      <c r="M2303" s="31" t="s">
        <v>108</v>
      </c>
      <c r="N2303" s="31" t="s">
        <v>108</v>
      </c>
      <c r="O2303" s="31" t="s">
        <v>108</v>
      </c>
      <c r="P2303" s="31" t="s">
        <v>108</v>
      </c>
      <c r="Q2303" s="31" t="s">
        <v>108</v>
      </c>
      <c r="R2303" s="31">
        <v>93.17</v>
      </c>
      <c r="S2303" s="31" t="s">
        <v>108</v>
      </c>
    </row>
    <row r="2304" spans="1:19" x14ac:dyDescent="0.35">
      <c r="A2304" s="2">
        <v>36094</v>
      </c>
      <c r="B2304" s="31" t="s">
        <v>108</v>
      </c>
      <c r="C2304" s="31">
        <v>230.49600000000001</v>
      </c>
      <c r="D2304" s="31" t="s">
        <v>108</v>
      </c>
      <c r="E2304" s="31">
        <v>135.63249999999999</v>
      </c>
      <c r="F2304" s="31">
        <v>37.095599999999997</v>
      </c>
      <c r="G2304" s="31">
        <v>178.92259999999999</v>
      </c>
      <c r="H2304" s="31">
        <v>12.802770000000001</v>
      </c>
      <c r="I2304" s="31">
        <v>1878.982</v>
      </c>
      <c r="J2304" s="31">
        <v>2486.652</v>
      </c>
      <c r="K2304" s="31">
        <v>1454.558</v>
      </c>
      <c r="L2304" s="31">
        <v>110.88</v>
      </c>
      <c r="M2304" s="31" t="s">
        <v>108</v>
      </c>
      <c r="N2304" s="31" t="s">
        <v>108</v>
      </c>
      <c r="O2304" s="31" t="s">
        <v>108</v>
      </c>
      <c r="P2304" s="31" t="s">
        <v>108</v>
      </c>
      <c r="Q2304" s="31" t="s">
        <v>108</v>
      </c>
      <c r="R2304" s="31">
        <v>94.39</v>
      </c>
      <c r="S2304" s="31" t="s">
        <v>108</v>
      </c>
    </row>
    <row r="2305" spans="1:19" x14ac:dyDescent="0.35">
      <c r="A2305" s="2">
        <v>36095</v>
      </c>
      <c r="B2305" s="31" t="s">
        <v>108</v>
      </c>
      <c r="C2305" s="31">
        <v>228.24299999999999</v>
      </c>
      <c r="D2305" s="31" t="s">
        <v>108</v>
      </c>
      <c r="E2305" s="31">
        <v>135.8466</v>
      </c>
      <c r="F2305" s="31">
        <v>37.247199999999999</v>
      </c>
      <c r="G2305" s="31">
        <v>179.0027</v>
      </c>
      <c r="H2305" s="31">
        <v>12.73512</v>
      </c>
      <c r="I2305" s="31">
        <v>1876.3910000000001</v>
      </c>
      <c r="J2305" s="31">
        <v>2500.9209999999998</v>
      </c>
      <c r="K2305" s="31">
        <v>1460.287</v>
      </c>
      <c r="L2305" s="31">
        <v>110.26</v>
      </c>
      <c r="M2305" s="31" t="s">
        <v>108</v>
      </c>
      <c r="N2305" s="31" t="s">
        <v>108</v>
      </c>
      <c r="O2305" s="31" t="s">
        <v>108</v>
      </c>
      <c r="P2305" s="31" t="s">
        <v>108</v>
      </c>
      <c r="Q2305" s="31" t="s">
        <v>108</v>
      </c>
      <c r="R2305" s="31">
        <v>93.88</v>
      </c>
      <c r="S2305" s="31" t="s">
        <v>108</v>
      </c>
    </row>
    <row r="2306" spans="1:19" x14ac:dyDescent="0.35">
      <c r="A2306" s="2">
        <v>36096</v>
      </c>
      <c r="B2306" s="31" t="s">
        <v>108</v>
      </c>
      <c r="C2306" s="31">
        <v>230.39099999999999</v>
      </c>
      <c r="D2306" s="31" t="s">
        <v>108</v>
      </c>
      <c r="E2306" s="31">
        <v>134.4761</v>
      </c>
      <c r="F2306" s="31">
        <v>37.1967</v>
      </c>
      <c r="G2306" s="31">
        <v>180.60380000000001</v>
      </c>
      <c r="H2306" s="31">
        <v>12.58291</v>
      </c>
      <c r="I2306" s="31">
        <v>1883.8889999999999</v>
      </c>
      <c r="J2306" s="31">
        <v>2506.11</v>
      </c>
      <c r="K2306" s="31">
        <v>1460.287</v>
      </c>
      <c r="L2306" s="31">
        <v>109.9</v>
      </c>
      <c r="M2306" s="31" t="s">
        <v>108</v>
      </c>
      <c r="N2306" s="31" t="s">
        <v>108</v>
      </c>
      <c r="O2306" s="31" t="s">
        <v>108</v>
      </c>
      <c r="P2306" s="31" t="s">
        <v>108</v>
      </c>
      <c r="Q2306" s="31" t="s">
        <v>108</v>
      </c>
      <c r="R2306" s="31">
        <v>93.92</v>
      </c>
      <c r="S2306" s="31" t="s">
        <v>108</v>
      </c>
    </row>
    <row r="2307" spans="1:19" x14ac:dyDescent="0.35">
      <c r="A2307" s="2">
        <v>36097</v>
      </c>
      <c r="B2307" s="31" t="s">
        <v>108</v>
      </c>
      <c r="C2307" s="31">
        <v>230.12899999999999</v>
      </c>
      <c r="D2307" s="31" t="s">
        <v>108</v>
      </c>
      <c r="E2307" s="31">
        <v>134.81870000000001</v>
      </c>
      <c r="F2307" s="31">
        <v>37.247199999999999</v>
      </c>
      <c r="G2307" s="31">
        <v>180.44370000000001</v>
      </c>
      <c r="H2307" s="31">
        <v>12.760490000000001</v>
      </c>
      <c r="I2307" s="31">
        <v>1886.0709999999999</v>
      </c>
      <c r="J2307" s="31">
        <v>2513.2440000000001</v>
      </c>
      <c r="K2307" s="31">
        <v>1460.027</v>
      </c>
      <c r="L2307" s="31">
        <v>112.52</v>
      </c>
      <c r="M2307" s="31" t="s">
        <v>108</v>
      </c>
      <c r="N2307" s="31" t="s">
        <v>108</v>
      </c>
      <c r="O2307" s="31" t="s">
        <v>108</v>
      </c>
      <c r="P2307" s="31" t="s">
        <v>108</v>
      </c>
      <c r="Q2307" s="31" t="s">
        <v>108</v>
      </c>
      <c r="R2307" s="31">
        <v>93.79</v>
      </c>
      <c r="S2307" s="31" t="s">
        <v>108</v>
      </c>
    </row>
    <row r="2308" spans="1:19" x14ac:dyDescent="0.35">
      <c r="A2308" s="2">
        <v>36098</v>
      </c>
      <c r="B2308" s="31" t="s">
        <v>108</v>
      </c>
      <c r="C2308" s="31">
        <v>231.386</v>
      </c>
      <c r="D2308" s="31" t="s">
        <v>108</v>
      </c>
      <c r="E2308" s="31">
        <v>137.47399999999999</v>
      </c>
      <c r="F2308" s="31">
        <v>37.108199999999997</v>
      </c>
      <c r="G2308" s="31">
        <v>181.96469999999999</v>
      </c>
      <c r="H2308" s="31">
        <v>12.73512</v>
      </c>
      <c r="I2308" s="31">
        <v>1890.297</v>
      </c>
      <c r="J2308" s="31">
        <v>2495.732</v>
      </c>
      <c r="K2308" s="31">
        <v>1458.9849999999999</v>
      </c>
      <c r="L2308" s="31">
        <v>113.41</v>
      </c>
      <c r="M2308" s="31" t="s">
        <v>108</v>
      </c>
      <c r="N2308" s="31" t="s">
        <v>108</v>
      </c>
      <c r="O2308" s="31" t="s">
        <v>108</v>
      </c>
      <c r="P2308" s="31" t="s">
        <v>108</v>
      </c>
      <c r="Q2308" s="31" t="s">
        <v>108</v>
      </c>
      <c r="R2308" s="31">
        <v>93.68</v>
      </c>
      <c r="S2308" s="31" t="s">
        <v>108</v>
      </c>
    </row>
    <row r="2309" spans="1:19" x14ac:dyDescent="0.35">
      <c r="A2309" s="2">
        <v>36101</v>
      </c>
      <c r="B2309" s="31" t="s">
        <v>108</v>
      </c>
      <c r="C2309" s="31">
        <v>232.119</v>
      </c>
      <c r="D2309" s="31" t="s">
        <v>108</v>
      </c>
      <c r="E2309" s="31">
        <v>138.2663</v>
      </c>
      <c r="F2309" s="31">
        <v>36.754399999999997</v>
      </c>
      <c r="G2309" s="31">
        <v>179.9633</v>
      </c>
      <c r="H2309" s="31">
        <v>12.828139999999999</v>
      </c>
      <c r="I2309" s="31">
        <v>1888.6610000000001</v>
      </c>
      <c r="J2309" s="31">
        <v>2478.221</v>
      </c>
      <c r="K2309" s="31">
        <v>1453.126</v>
      </c>
      <c r="L2309" s="31">
        <v>115.06</v>
      </c>
      <c r="M2309" s="31" t="s">
        <v>108</v>
      </c>
      <c r="N2309" s="31" t="s">
        <v>108</v>
      </c>
      <c r="O2309" s="31" t="s">
        <v>108</v>
      </c>
      <c r="P2309" s="31" t="s">
        <v>108</v>
      </c>
      <c r="Q2309" s="31" t="s">
        <v>108</v>
      </c>
      <c r="R2309" s="31">
        <v>93.56</v>
      </c>
      <c r="S2309" s="31" t="s">
        <v>108</v>
      </c>
    </row>
    <row r="2310" spans="1:19" x14ac:dyDescent="0.35">
      <c r="A2310" s="2">
        <v>36102</v>
      </c>
      <c r="B2310" s="31" t="s">
        <v>108</v>
      </c>
      <c r="C2310" s="31">
        <v>228.976</v>
      </c>
      <c r="D2310" s="31" t="s">
        <v>108</v>
      </c>
      <c r="E2310" s="31">
        <v>136.5532</v>
      </c>
      <c r="F2310" s="31">
        <v>36.602800000000002</v>
      </c>
      <c r="G2310" s="31">
        <v>179.3229</v>
      </c>
      <c r="H2310" s="31">
        <v>12.75203</v>
      </c>
      <c r="I2310" s="31">
        <v>1888.6610000000001</v>
      </c>
      <c r="J2310" s="31">
        <v>2478.8690000000001</v>
      </c>
      <c r="K2310" s="31">
        <v>1460.548</v>
      </c>
      <c r="L2310" s="31">
        <v>114.32</v>
      </c>
      <c r="M2310" s="31" t="s">
        <v>108</v>
      </c>
      <c r="N2310" s="31" t="s">
        <v>108</v>
      </c>
      <c r="O2310" s="31" t="s">
        <v>108</v>
      </c>
      <c r="P2310" s="31" t="s">
        <v>108</v>
      </c>
      <c r="Q2310" s="31" t="s">
        <v>108</v>
      </c>
      <c r="R2310" s="31">
        <v>93.91</v>
      </c>
      <c r="S2310" s="31" t="s">
        <v>108</v>
      </c>
    </row>
    <row r="2311" spans="1:19" x14ac:dyDescent="0.35">
      <c r="A2311" s="2">
        <v>36103</v>
      </c>
      <c r="B2311" s="31" t="s">
        <v>108</v>
      </c>
      <c r="C2311" s="31">
        <v>227.143</v>
      </c>
      <c r="D2311" s="31" t="s">
        <v>108</v>
      </c>
      <c r="E2311" s="31">
        <v>138.3519</v>
      </c>
      <c r="F2311" s="31">
        <v>36.868200000000002</v>
      </c>
      <c r="G2311" s="31">
        <v>180.20349999999999</v>
      </c>
      <c r="H2311" s="31">
        <v>12.828139999999999</v>
      </c>
      <c r="I2311" s="31">
        <v>1881.981</v>
      </c>
      <c r="J2311" s="31">
        <v>2460.0610000000001</v>
      </c>
      <c r="K2311" s="31">
        <v>1457.5530000000001</v>
      </c>
      <c r="L2311" s="31">
        <v>115.39</v>
      </c>
      <c r="M2311" s="31" t="s">
        <v>108</v>
      </c>
      <c r="N2311" s="31" t="s">
        <v>108</v>
      </c>
      <c r="O2311" s="31" t="s">
        <v>108</v>
      </c>
      <c r="P2311" s="31" t="s">
        <v>108</v>
      </c>
      <c r="Q2311" s="31" t="s">
        <v>108</v>
      </c>
      <c r="R2311" s="31">
        <v>94.13</v>
      </c>
      <c r="S2311" s="31" t="s">
        <v>108</v>
      </c>
    </row>
    <row r="2312" spans="1:19" x14ac:dyDescent="0.35">
      <c r="A2312" s="2">
        <v>36104</v>
      </c>
      <c r="B2312" s="31" t="s">
        <v>108</v>
      </c>
      <c r="C2312" s="31">
        <v>224.209</v>
      </c>
      <c r="D2312" s="31" t="s">
        <v>108</v>
      </c>
      <c r="E2312" s="31">
        <v>138.3305</v>
      </c>
      <c r="F2312" s="31">
        <v>37.247199999999999</v>
      </c>
      <c r="G2312" s="31">
        <v>181.72450000000001</v>
      </c>
      <c r="H2312" s="31">
        <v>12.62519</v>
      </c>
      <c r="I2312" s="31">
        <v>1885.2529999999999</v>
      </c>
      <c r="J2312" s="31">
        <v>2457.4659999999999</v>
      </c>
      <c r="K2312" s="31">
        <v>1455.73</v>
      </c>
      <c r="L2312" s="31">
        <v>117.06</v>
      </c>
      <c r="M2312" s="31" t="s">
        <v>108</v>
      </c>
      <c r="N2312" s="31" t="s">
        <v>108</v>
      </c>
      <c r="O2312" s="31" t="s">
        <v>108</v>
      </c>
      <c r="P2312" s="31" t="s">
        <v>108</v>
      </c>
      <c r="Q2312" s="31" t="s">
        <v>108</v>
      </c>
      <c r="R2312" s="31">
        <v>94.02</v>
      </c>
      <c r="S2312" s="31" t="s">
        <v>108</v>
      </c>
    </row>
    <row r="2313" spans="1:19" x14ac:dyDescent="0.35">
      <c r="A2313" s="2">
        <v>36105</v>
      </c>
      <c r="B2313" s="31" t="s">
        <v>108</v>
      </c>
      <c r="C2313" s="31">
        <v>220.542</v>
      </c>
      <c r="D2313" s="31" t="s">
        <v>108</v>
      </c>
      <c r="E2313" s="31">
        <v>138.86580000000001</v>
      </c>
      <c r="F2313" s="31">
        <v>37.146099999999997</v>
      </c>
      <c r="G2313" s="31">
        <v>182.92529999999999</v>
      </c>
      <c r="H2313" s="31">
        <v>12.38841</v>
      </c>
      <c r="I2313" s="31">
        <v>1888.797</v>
      </c>
      <c r="J2313" s="31">
        <v>2440.6030000000001</v>
      </c>
      <c r="K2313" s="31">
        <v>1449.22</v>
      </c>
      <c r="L2313" s="31">
        <v>117.83</v>
      </c>
      <c r="M2313" s="31" t="s">
        <v>108</v>
      </c>
      <c r="N2313" s="31" t="s">
        <v>108</v>
      </c>
      <c r="O2313" s="31" t="s">
        <v>108</v>
      </c>
      <c r="P2313" s="31" t="s">
        <v>108</v>
      </c>
      <c r="Q2313" s="31" t="s">
        <v>108</v>
      </c>
      <c r="R2313" s="31">
        <v>94.75</v>
      </c>
      <c r="S2313" s="31" t="s">
        <v>108</v>
      </c>
    </row>
    <row r="2314" spans="1:19" x14ac:dyDescent="0.35">
      <c r="A2314" s="2">
        <v>36108</v>
      </c>
      <c r="B2314" s="31" t="s">
        <v>108</v>
      </c>
      <c r="C2314" s="31">
        <v>213.96799999999999</v>
      </c>
      <c r="D2314" s="31" t="s">
        <v>108</v>
      </c>
      <c r="E2314" s="31">
        <v>137.03049999999999</v>
      </c>
      <c r="F2314" s="31">
        <v>37.070399999999999</v>
      </c>
      <c r="G2314" s="31">
        <v>183.64580000000001</v>
      </c>
      <c r="H2314" s="31">
        <v>12.33963</v>
      </c>
      <c r="I2314" s="31">
        <v>1889.07</v>
      </c>
      <c r="J2314" s="31">
        <v>2451.6289999999999</v>
      </c>
      <c r="K2314" s="31">
        <v>1456.511</v>
      </c>
      <c r="L2314" s="31">
        <v>116.63</v>
      </c>
      <c r="M2314" s="31" t="s">
        <v>108</v>
      </c>
      <c r="N2314" s="31" t="s">
        <v>108</v>
      </c>
      <c r="O2314" s="31" t="s">
        <v>108</v>
      </c>
      <c r="P2314" s="31" t="s">
        <v>108</v>
      </c>
      <c r="Q2314" s="31" t="s">
        <v>108</v>
      </c>
      <c r="R2314" s="31">
        <v>95.61</v>
      </c>
      <c r="S2314" s="31" t="s">
        <v>108</v>
      </c>
    </row>
    <row r="2315" spans="1:19" x14ac:dyDescent="0.35">
      <c r="A2315" s="2">
        <v>36109</v>
      </c>
      <c r="B2315" s="31" t="s">
        <v>108</v>
      </c>
      <c r="C2315" s="31">
        <v>215.88399999999999</v>
      </c>
      <c r="D2315" s="31" t="s">
        <v>108</v>
      </c>
      <c r="E2315" s="31">
        <v>135.8297</v>
      </c>
      <c r="F2315" s="31">
        <v>37.171199999999999</v>
      </c>
      <c r="G2315" s="31">
        <v>185.88730000000001</v>
      </c>
      <c r="H2315" s="31">
        <v>12.48014</v>
      </c>
      <c r="I2315" s="31">
        <v>1894.114</v>
      </c>
      <c r="J2315" s="31">
        <v>2458.7640000000001</v>
      </c>
      <c r="K2315" s="31">
        <v>1457.944</v>
      </c>
      <c r="L2315" s="31">
        <v>115.86</v>
      </c>
      <c r="M2315" s="31" t="s">
        <v>108</v>
      </c>
      <c r="N2315" s="31" t="s">
        <v>108</v>
      </c>
      <c r="O2315" s="31" t="s">
        <v>108</v>
      </c>
      <c r="P2315" s="31" t="s">
        <v>108</v>
      </c>
      <c r="Q2315" s="31" t="s">
        <v>108</v>
      </c>
      <c r="R2315" s="31">
        <v>95.7</v>
      </c>
      <c r="S2315" s="31" t="s">
        <v>108</v>
      </c>
    </row>
    <row r="2316" spans="1:19" x14ac:dyDescent="0.35">
      <c r="A2316" s="2">
        <v>36110</v>
      </c>
      <c r="B2316" s="31" t="s">
        <v>108</v>
      </c>
      <c r="C2316" s="31">
        <v>213.08099999999999</v>
      </c>
      <c r="D2316" s="31" t="s">
        <v>108</v>
      </c>
      <c r="E2316" s="31">
        <v>136.22659999999999</v>
      </c>
      <c r="F2316" s="31">
        <v>37.1083</v>
      </c>
      <c r="G2316" s="31">
        <v>187.80860000000001</v>
      </c>
      <c r="H2316" s="31">
        <v>12.30551</v>
      </c>
      <c r="I2316" s="31">
        <v>1887.7059999999999</v>
      </c>
      <c r="J2316" s="31">
        <v>2458.7640000000001</v>
      </c>
      <c r="K2316" s="31">
        <v>1456.7719999999999</v>
      </c>
      <c r="L2316" s="31">
        <v>115.57</v>
      </c>
      <c r="M2316" s="31" t="s">
        <v>108</v>
      </c>
      <c r="N2316" s="31" t="s">
        <v>108</v>
      </c>
      <c r="O2316" s="31" t="s">
        <v>108</v>
      </c>
      <c r="P2316" s="31" t="s">
        <v>108</v>
      </c>
      <c r="Q2316" s="31" t="s">
        <v>108</v>
      </c>
      <c r="R2316" s="31">
        <v>95.35</v>
      </c>
      <c r="S2316" s="31" t="s">
        <v>108</v>
      </c>
    </row>
    <row r="2317" spans="1:19" x14ac:dyDescent="0.35">
      <c r="A2317" s="2">
        <v>36111</v>
      </c>
      <c r="B2317" s="31" t="s">
        <v>108</v>
      </c>
      <c r="C2317" s="31">
        <v>218.304</v>
      </c>
      <c r="D2317" s="31" t="s">
        <v>108</v>
      </c>
      <c r="E2317" s="31">
        <v>136.5676</v>
      </c>
      <c r="F2317" s="31">
        <v>37.585599999999999</v>
      </c>
      <c r="G2317" s="31">
        <v>188.28890000000001</v>
      </c>
      <c r="H2317" s="31">
        <v>12.40141</v>
      </c>
      <c r="I2317" s="31">
        <v>1892.614</v>
      </c>
      <c r="J2317" s="31">
        <v>2465.8980000000001</v>
      </c>
      <c r="K2317" s="31">
        <v>1461.1990000000001</v>
      </c>
      <c r="L2317" s="31">
        <v>115.32</v>
      </c>
      <c r="M2317" s="31" t="s">
        <v>108</v>
      </c>
      <c r="N2317" s="31" t="s">
        <v>108</v>
      </c>
      <c r="O2317" s="31" t="s">
        <v>108</v>
      </c>
      <c r="P2317" s="31" t="s">
        <v>108</v>
      </c>
      <c r="Q2317" s="31" t="s">
        <v>108</v>
      </c>
      <c r="R2317" s="31">
        <v>95.68</v>
      </c>
      <c r="S2317" s="31" t="s">
        <v>108</v>
      </c>
    </row>
    <row r="2318" spans="1:19" x14ac:dyDescent="0.35">
      <c r="A2318" s="2">
        <v>36112</v>
      </c>
      <c r="B2318" s="31" t="s">
        <v>108</v>
      </c>
      <c r="C2318" s="31">
        <v>214.74799999999999</v>
      </c>
      <c r="D2318" s="31" t="s">
        <v>108</v>
      </c>
      <c r="E2318" s="31">
        <v>134.75810000000001</v>
      </c>
      <c r="F2318" s="31">
        <v>37.4602</v>
      </c>
      <c r="G2318" s="31">
        <v>185.0067</v>
      </c>
      <c r="H2318" s="31">
        <v>12.442500000000001</v>
      </c>
      <c r="I2318" s="31">
        <v>1894.6590000000001</v>
      </c>
      <c r="J2318" s="31">
        <v>2462.0070000000001</v>
      </c>
      <c r="K2318" s="31">
        <v>1461.329</v>
      </c>
      <c r="L2318" s="31">
        <v>116.37</v>
      </c>
      <c r="M2318" s="31" t="s">
        <v>108</v>
      </c>
      <c r="N2318" s="31" t="s">
        <v>108</v>
      </c>
      <c r="O2318" s="31" t="s">
        <v>108</v>
      </c>
      <c r="P2318" s="31" t="s">
        <v>108</v>
      </c>
      <c r="Q2318" s="31" t="s">
        <v>108</v>
      </c>
      <c r="R2318" s="31">
        <v>95.74</v>
      </c>
      <c r="S2318" s="31" t="s">
        <v>108</v>
      </c>
    </row>
    <row r="2319" spans="1:19" x14ac:dyDescent="0.35">
      <c r="A2319" s="2">
        <v>36115</v>
      </c>
      <c r="B2319" s="31" t="s">
        <v>108</v>
      </c>
      <c r="C2319" s="31">
        <v>207.739</v>
      </c>
      <c r="D2319" s="31" t="s">
        <v>108</v>
      </c>
      <c r="E2319" s="31">
        <v>134.3749</v>
      </c>
      <c r="F2319" s="31">
        <v>37.347299999999997</v>
      </c>
      <c r="G2319" s="31">
        <v>184.92660000000001</v>
      </c>
      <c r="H2319" s="31">
        <v>12.48359</v>
      </c>
      <c r="I2319" s="31">
        <v>1892.614</v>
      </c>
      <c r="J2319" s="31">
        <v>2458.7640000000001</v>
      </c>
      <c r="K2319" s="31">
        <v>1460.1569999999999</v>
      </c>
      <c r="L2319" s="31">
        <v>117.22</v>
      </c>
      <c r="M2319" s="31" t="s">
        <v>108</v>
      </c>
      <c r="N2319" s="31" t="s">
        <v>108</v>
      </c>
      <c r="O2319" s="31" t="s">
        <v>108</v>
      </c>
      <c r="P2319" s="31" t="s">
        <v>108</v>
      </c>
      <c r="Q2319" s="31" t="s">
        <v>108</v>
      </c>
      <c r="R2319" s="31">
        <v>94.81</v>
      </c>
      <c r="S2319" s="31" t="s">
        <v>108</v>
      </c>
    </row>
    <row r="2320" spans="1:19" x14ac:dyDescent="0.35">
      <c r="A2320" s="2">
        <v>36116</v>
      </c>
      <c r="B2320" s="31" t="s">
        <v>108</v>
      </c>
      <c r="C2320" s="31">
        <v>201.55500000000001</v>
      </c>
      <c r="D2320" s="31" t="s">
        <v>108</v>
      </c>
      <c r="E2320" s="31">
        <v>134.80070000000001</v>
      </c>
      <c r="F2320" s="31">
        <v>37.259500000000003</v>
      </c>
      <c r="G2320" s="31">
        <v>186.36760000000001</v>
      </c>
      <c r="H2320" s="31">
        <v>12.45894</v>
      </c>
      <c r="I2320" s="31">
        <v>1894.386</v>
      </c>
      <c r="J2320" s="31">
        <v>2456.1689999999999</v>
      </c>
      <c r="K2320" s="31">
        <v>1462.8910000000001</v>
      </c>
      <c r="L2320" s="31">
        <v>117.34</v>
      </c>
      <c r="M2320" s="31" t="s">
        <v>108</v>
      </c>
      <c r="N2320" s="31" t="s">
        <v>108</v>
      </c>
      <c r="O2320" s="31" t="s">
        <v>108</v>
      </c>
      <c r="P2320" s="31" t="s">
        <v>108</v>
      </c>
      <c r="Q2320" s="31" t="s">
        <v>108</v>
      </c>
      <c r="R2320" s="31">
        <v>94.97</v>
      </c>
      <c r="S2320" s="31" t="s">
        <v>108</v>
      </c>
    </row>
    <row r="2321" spans="1:19" x14ac:dyDescent="0.35">
      <c r="A2321" s="2">
        <v>36117</v>
      </c>
      <c r="B2321" s="31" t="s">
        <v>108</v>
      </c>
      <c r="C2321" s="31">
        <v>198.97800000000001</v>
      </c>
      <c r="D2321" s="31" t="s">
        <v>108</v>
      </c>
      <c r="E2321" s="31">
        <v>135.88640000000001</v>
      </c>
      <c r="F2321" s="31">
        <v>37.660800000000002</v>
      </c>
      <c r="G2321" s="31">
        <v>187.16810000000001</v>
      </c>
      <c r="H2321" s="31">
        <v>12.45894</v>
      </c>
      <c r="I2321" s="31">
        <v>1896.1590000000001</v>
      </c>
      <c r="J2321" s="31">
        <v>2457.4659999999999</v>
      </c>
      <c r="K2321" s="31">
        <v>1471.615</v>
      </c>
      <c r="L2321" s="31">
        <v>118.01</v>
      </c>
      <c r="M2321" s="31" t="s">
        <v>108</v>
      </c>
      <c r="N2321" s="31" t="s">
        <v>108</v>
      </c>
      <c r="O2321" s="31" t="s">
        <v>108</v>
      </c>
      <c r="P2321" s="31" t="s">
        <v>108</v>
      </c>
      <c r="Q2321" s="31" t="s">
        <v>108</v>
      </c>
      <c r="R2321" s="31">
        <v>95.28</v>
      </c>
      <c r="S2321" s="31" t="s">
        <v>108</v>
      </c>
    </row>
    <row r="2322" spans="1:19" x14ac:dyDescent="0.35">
      <c r="A2322" s="2">
        <v>36118</v>
      </c>
      <c r="B2322" s="31" t="s">
        <v>108</v>
      </c>
      <c r="C2322" s="31">
        <v>201.142</v>
      </c>
      <c r="D2322" s="31" t="s">
        <v>108</v>
      </c>
      <c r="E2322" s="31">
        <v>135.07740000000001</v>
      </c>
      <c r="F2322" s="31">
        <v>37.384900000000002</v>
      </c>
      <c r="G2322" s="31">
        <v>186.36760000000001</v>
      </c>
      <c r="H2322" s="31">
        <v>12.28636</v>
      </c>
      <c r="I2322" s="31">
        <v>1894.6590000000001</v>
      </c>
      <c r="J2322" s="31">
        <v>2453.5749999999998</v>
      </c>
      <c r="K2322" s="31">
        <v>1475.912</v>
      </c>
      <c r="L2322" s="31">
        <v>118.91</v>
      </c>
      <c r="M2322" s="31" t="s">
        <v>108</v>
      </c>
      <c r="N2322" s="31" t="s">
        <v>108</v>
      </c>
      <c r="O2322" s="31" t="s">
        <v>108</v>
      </c>
      <c r="P2322" s="31" t="s">
        <v>108</v>
      </c>
      <c r="Q2322" s="31" t="s">
        <v>108</v>
      </c>
      <c r="R2322" s="31">
        <v>95.54</v>
      </c>
      <c r="S2322" s="31" t="s">
        <v>108</v>
      </c>
    </row>
    <row r="2323" spans="1:19" x14ac:dyDescent="0.35">
      <c r="A2323" s="2">
        <v>36119</v>
      </c>
      <c r="B2323" s="31" t="s">
        <v>108</v>
      </c>
      <c r="C2323" s="31">
        <v>202.53399999999999</v>
      </c>
      <c r="D2323" s="31" t="s">
        <v>108</v>
      </c>
      <c r="E2323" s="31">
        <v>137.036</v>
      </c>
      <c r="F2323" s="31">
        <v>37.422499999999999</v>
      </c>
      <c r="G2323" s="31">
        <v>185.88730000000001</v>
      </c>
      <c r="H2323" s="31">
        <v>12.097340000000001</v>
      </c>
      <c r="I2323" s="31">
        <v>1888.3879999999999</v>
      </c>
      <c r="J2323" s="31">
        <v>2458.7640000000001</v>
      </c>
      <c r="K2323" s="31">
        <v>1477.604</v>
      </c>
      <c r="L2323" s="31">
        <v>119.78</v>
      </c>
      <c r="M2323" s="31" t="s">
        <v>108</v>
      </c>
      <c r="N2323" s="31" t="s">
        <v>108</v>
      </c>
      <c r="O2323" s="31" t="s">
        <v>108</v>
      </c>
      <c r="P2323" s="31" t="s">
        <v>108</v>
      </c>
      <c r="Q2323" s="31" t="s">
        <v>108</v>
      </c>
      <c r="R2323" s="31">
        <v>95.81</v>
      </c>
      <c r="S2323" s="31" t="s">
        <v>108</v>
      </c>
    </row>
    <row r="2324" spans="1:19" x14ac:dyDescent="0.35">
      <c r="A2324" s="2">
        <v>36122</v>
      </c>
      <c r="B2324" s="31" t="s">
        <v>108</v>
      </c>
      <c r="C2324" s="31">
        <v>194.958</v>
      </c>
      <c r="D2324" s="31" t="s">
        <v>108</v>
      </c>
      <c r="E2324" s="31">
        <v>135.4606</v>
      </c>
      <c r="F2324" s="31">
        <v>37.510300000000001</v>
      </c>
      <c r="G2324" s="31">
        <v>182.04470000000001</v>
      </c>
      <c r="H2324" s="31">
        <v>12.23705</v>
      </c>
      <c r="I2324" s="31">
        <v>1888.3879999999999</v>
      </c>
      <c r="J2324" s="31">
        <v>2455.5210000000002</v>
      </c>
      <c r="K2324" s="31">
        <v>1477.0830000000001</v>
      </c>
      <c r="L2324" s="31">
        <v>122.53</v>
      </c>
      <c r="M2324" s="31" t="s">
        <v>108</v>
      </c>
      <c r="N2324" s="31" t="s">
        <v>108</v>
      </c>
      <c r="O2324" s="31" t="s">
        <v>108</v>
      </c>
      <c r="P2324" s="31" t="s">
        <v>108</v>
      </c>
      <c r="Q2324" s="31" t="s">
        <v>108</v>
      </c>
      <c r="R2324" s="31">
        <v>96.32</v>
      </c>
      <c r="S2324" s="31" t="s">
        <v>108</v>
      </c>
    </row>
    <row r="2325" spans="1:19" x14ac:dyDescent="0.35">
      <c r="A2325" s="2">
        <v>36123</v>
      </c>
      <c r="B2325" s="31" t="s">
        <v>108</v>
      </c>
      <c r="C2325" s="31">
        <v>188.465</v>
      </c>
      <c r="D2325" s="31" t="s">
        <v>108</v>
      </c>
      <c r="E2325" s="31">
        <v>134.86449999999999</v>
      </c>
      <c r="F2325" s="31">
        <v>37.447600000000001</v>
      </c>
      <c r="G2325" s="31">
        <v>182.60509999999999</v>
      </c>
      <c r="H2325" s="31">
        <v>11.982279999999999</v>
      </c>
      <c r="I2325" s="31">
        <v>1884.7070000000001</v>
      </c>
      <c r="J2325" s="31">
        <v>2453.9</v>
      </c>
      <c r="K2325" s="31">
        <v>1479.4269999999999</v>
      </c>
      <c r="L2325" s="31">
        <v>121.78</v>
      </c>
      <c r="M2325" s="31" t="s">
        <v>108</v>
      </c>
      <c r="N2325" s="31" t="s">
        <v>108</v>
      </c>
      <c r="O2325" s="31" t="s">
        <v>108</v>
      </c>
      <c r="P2325" s="31" t="s">
        <v>108</v>
      </c>
      <c r="Q2325" s="31" t="s">
        <v>108</v>
      </c>
      <c r="R2325" s="31">
        <v>96.4</v>
      </c>
      <c r="S2325" s="31" t="s">
        <v>108</v>
      </c>
    </row>
    <row r="2326" spans="1:19" x14ac:dyDescent="0.35">
      <c r="A2326" s="2">
        <v>36124</v>
      </c>
      <c r="B2326" s="31" t="s">
        <v>108</v>
      </c>
      <c r="C2326" s="31">
        <v>186.506</v>
      </c>
      <c r="D2326" s="31" t="s">
        <v>108</v>
      </c>
      <c r="E2326" s="31">
        <v>134.14070000000001</v>
      </c>
      <c r="F2326" s="31">
        <v>37.510300000000001</v>
      </c>
      <c r="G2326" s="31">
        <v>182.92529999999999</v>
      </c>
      <c r="H2326" s="31">
        <v>12.18774</v>
      </c>
      <c r="I2326" s="31">
        <v>1878.5730000000001</v>
      </c>
      <c r="J2326" s="31">
        <v>2453.252</v>
      </c>
      <c r="K2326" s="31">
        <v>1479.6869999999999</v>
      </c>
      <c r="L2326" s="31">
        <v>121.71</v>
      </c>
      <c r="M2326" s="31" t="s">
        <v>108</v>
      </c>
      <c r="N2326" s="31" t="s">
        <v>108</v>
      </c>
      <c r="O2326" s="31" t="s">
        <v>108</v>
      </c>
      <c r="P2326" s="31" t="s">
        <v>108</v>
      </c>
      <c r="Q2326" s="31" t="s">
        <v>108</v>
      </c>
      <c r="R2326" s="31">
        <v>96.36</v>
      </c>
      <c r="S2326" s="31" t="s">
        <v>108</v>
      </c>
    </row>
    <row r="2327" spans="1:19" x14ac:dyDescent="0.35">
      <c r="A2327" s="2">
        <v>36125</v>
      </c>
      <c r="B2327" s="31" t="s">
        <v>108</v>
      </c>
      <c r="C2327" s="31">
        <v>186.506</v>
      </c>
      <c r="D2327" s="31" t="s">
        <v>108</v>
      </c>
      <c r="E2327" s="31">
        <v>134.14070000000001</v>
      </c>
      <c r="F2327" s="31">
        <v>37.510300000000001</v>
      </c>
      <c r="G2327" s="31">
        <v>182.92529999999999</v>
      </c>
      <c r="H2327" s="31">
        <v>12.18774</v>
      </c>
      <c r="I2327" s="31">
        <v>1864.94</v>
      </c>
      <c r="J2327" s="31">
        <v>2453.252</v>
      </c>
      <c r="K2327" s="31">
        <v>1481.64</v>
      </c>
      <c r="L2327" s="31">
        <v>121.71</v>
      </c>
      <c r="M2327" s="31" t="s">
        <v>108</v>
      </c>
      <c r="N2327" s="31" t="s">
        <v>108</v>
      </c>
      <c r="O2327" s="31" t="s">
        <v>108</v>
      </c>
      <c r="P2327" s="31" t="s">
        <v>108</v>
      </c>
      <c r="Q2327" s="31" t="s">
        <v>108</v>
      </c>
      <c r="R2327" s="31">
        <v>96.35</v>
      </c>
      <c r="S2327" s="31" t="s">
        <v>108</v>
      </c>
    </row>
    <row r="2328" spans="1:19" x14ac:dyDescent="0.35">
      <c r="A2328" s="2">
        <v>36126</v>
      </c>
      <c r="B2328" s="31" t="s">
        <v>108</v>
      </c>
      <c r="C2328" s="31">
        <v>186.506</v>
      </c>
      <c r="D2328" s="31" t="s">
        <v>108</v>
      </c>
      <c r="E2328" s="31">
        <v>134.5026</v>
      </c>
      <c r="F2328" s="31">
        <v>37.510300000000001</v>
      </c>
      <c r="G2328" s="31">
        <v>186.4477</v>
      </c>
      <c r="H2328" s="31">
        <v>12.18774</v>
      </c>
      <c r="I2328" s="31">
        <v>1862.4860000000001</v>
      </c>
      <c r="J2328" s="31">
        <v>2455.84</v>
      </c>
      <c r="K2328" s="31">
        <v>1483.7239999999999</v>
      </c>
      <c r="L2328" s="31">
        <v>122.55</v>
      </c>
      <c r="M2328" s="31" t="s">
        <v>108</v>
      </c>
      <c r="N2328" s="31" t="s">
        <v>108</v>
      </c>
      <c r="O2328" s="31" t="s">
        <v>108</v>
      </c>
      <c r="P2328" s="31" t="s">
        <v>108</v>
      </c>
      <c r="Q2328" s="31" t="s">
        <v>108</v>
      </c>
      <c r="R2328" s="31">
        <v>96.83</v>
      </c>
      <c r="S2328" s="31" t="s">
        <v>108</v>
      </c>
    </row>
    <row r="2329" spans="1:19" x14ac:dyDescent="0.35">
      <c r="A2329" s="2">
        <v>36129</v>
      </c>
      <c r="B2329" s="31" t="s">
        <v>108</v>
      </c>
      <c r="C2329" s="31">
        <v>175.684</v>
      </c>
      <c r="D2329" s="31" t="s">
        <v>108</v>
      </c>
      <c r="E2329" s="31">
        <v>133.50200000000001</v>
      </c>
      <c r="F2329" s="31">
        <v>37.008699999999997</v>
      </c>
      <c r="G2329" s="31">
        <v>190.05019999999999</v>
      </c>
      <c r="H2329" s="31">
        <v>11.84257</v>
      </c>
      <c r="I2329" s="31">
        <v>1865.6220000000001</v>
      </c>
      <c r="J2329" s="31">
        <v>2468.7710000000002</v>
      </c>
      <c r="K2329" s="31">
        <v>1487.3689999999999</v>
      </c>
      <c r="L2329" s="31">
        <v>119.29</v>
      </c>
      <c r="M2329" s="31" t="s">
        <v>108</v>
      </c>
      <c r="N2329" s="31" t="s">
        <v>108</v>
      </c>
      <c r="O2329" s="31" t="s">
        <v>108</v>
      </c>
      <c r="P2329" s="31" t="s">
        <v>108</v>
      </c>
      <c r="Q2329" s="31" t="s">
        <v>108</v>
      </c>
      <c r="R2329" s="31">
        <v>96.2</v>
      </c>
      <c r="S2329" s="31" t="s">
        <v>108</v>
      </c>
    </row>
    <row r="2330" spans="1:19" x14ac:dyDescent="0.35">
      <c r="A2330" s="2">
        <v>36130</v>
      </c>
      <c r="B2330" s="31" t="s">
        <v>108</v>
      </c>
      <c r="C2330" s="31">
        <v>177.952</v>
      </c>
      <c r="D2330" s="31" t="s">
        <v>108</v>
      </c>
      <c r="E2330" s="31">
        <v>133.28909999999999</v>
      </c>
      <c r="F2330" s="31">
        <v>37.109000000000002</v>
      </c>
      <c r="G2330" s="31">
        <v>186.36770000000001</v>
      </c>
      <c r="H2330" s="31">
        <v>11.982279999999999</v>
      </c>
      <c r="I2330" s="31">
        <v>1858.6690000000001</v>
      </c>
      <c r="J2330" s="31">
        <v>2479.7620000000002</v>
      </c>
      <c r="K2330" s="31">
        <v>1488.1510000000001</v>
      </c>
      <c r="L2330" s="31">
        <v>120.5</v>
      </c>
      <c r="M2330" s="31" t="s">
        <v>108</v>
      </c>
      <c r="N2330" s="31" t="s">
        <v>108</v>
      </c>
      <c r="O2330" s="31" t="s">
        <v>108</v>
      </c>
      <c r="P2330" s="31" t="s">
        <v>108</v>
      </c>
      <c r="Q2330" s="31" t="s">
        <v>108</v>
      </c>
      <c r="R2330" s="31">
        <v>95.59</v>
      </c>
      <c r="S2330" s="31" t="s">
        <v>108</v>
      </c>
    </row>
    <row r="2331" spans="1:19" x14ac:dyDescent="0.35">
      <c r="A2331" s="2">
        <v>36131</v>
      </c>
      <c r="B2331" s="31" t="s">
        <v>108</v>
      </c>
      <c r="C2331" s="31">
        <v>178.46700000000001</v>
      </c>
      <c r="D2331" s="31" t="s">
        <v>108</v>
      </c>
      <c r="E2331" s="31">
        <v>131.9692</v>
      </c>
      <c r="F2331" s="31">
        <v>37.0212</v>
      </c>
      <c r="G2331" s="31">
        <v>188.209</v>
      </c>
      <c r="H2331" s="31">
        <v>12.20417</v>
      </c>
      <c r="I2331" s="31">
        <v>1854.579</v>
      </c>
      <c r="J2331" s="31">
        <v>2493.3389999999999</v>
      </c>
      <c r="K2331" s="31">
        <v>1492.838</v>
      </c>
      <c r="L2331" s="31">
        <v>120.29</v>
      </c>
      <c r="M2331" s="31" t="s">
        <v>108</v>
      </c>
      <c r="N2331" s="31" t="s">
        <v>108</v>
      </c>
      <c r="O2331" s="31" t="s">
        <v>108</v>
      </c>
      <c r="P2331" s="31" t="s">
        <v>108</v>
      </c>
      <c r="Q2331" s="31" t="s">
        <v>108</v>
      </c>
      <c r="R2331" s="31">
        <v>94.82</v>
      </c>
      <c r="S2331" s="31" t="s">
        <v>108</v>
      </c>
    </row>
    <row r="2332" spans="1:19" x14ac:dyDescent="0.35">
      <c r="A2332" s="2">
        <v>36132</v>
      </c>
      <c r="B2332" s="31" t="s">
        <v>108</v>
      </c>
      <c r="C2332" s="31">
        <v>177.84899999999999</v>
      </c>
      <c r="D2332" s="31" t="s">
        <v>108</v>
      </c>
      <c r="E2332" s="31">
        <v>130.2022</v>
      </c>
      <c r="F2332" s="31">
        <v>36.833100000000002</v>
      </c>
      <c r="G2332" s="31">
        <v>186.04750000000001</v>
      </c>
      <c r="H2332" s="31">
        <v>12.19595</v>
      </c>
      <c r="I2332" s="31">
        <v>1863.713</v>
      </c>
      <c r="J2332" s="31">
        <v>2492.0459999999998</v>
      </c>
      <c r="K2332" s="31">
        <v>1489.3610000000001</v>
      </c>
      <c r="L2332" s="31">
        <v>118.32</v>
      </c>
      <c r="M2332" s="31" t="s">
        <v>108</v>
      </c>
      <c r="N2332" s="31" t="s">
        <v>108</v>
      </c>
      <c r="O2332" s="31" t="s">
        <v>108</v>
      </c>
      <c r="P2332" s="31" t="s">
        <v>108</v>
      </c>
      <c r="Q2332" s="31" t="s">
        <v>108</v>
      </c>
      <c r="R2332" s="31">
        <v>94.71</v>
      </c>
      <c r="S2332" s="31" t="s">
        <v>108</v>
      </c>
    </row>
    <row r="2333" spans="1:19" x14ac:dyDescent="0.35">
      <c r="A2333" s="2">
        <v>36133</v>
      </c>
      <c r="B2333" s="31" t="s">
        <v>108</v>
      </c>
      <c r="C2333" s="31">
        <v>176.2</v>
      </c>
      <c r="D2333" s="31" t="s">
        <v>108</v>
      </c>
      <c r="E2333" s="31">
        <v>129.01</v>
      </c>
      <c r="F2333" s="31">
        <v>36.908299999999997</v>
      </c>
      <c r="G2333" s="31">
        <v>186.1276</v>
      </c>
      <c r="H2333" s="31">
        <v>12.07268</v>
      </c>
      <c r="I2333" s="31">
        <v>1868.893</v>
      </c>
      <c r="J2333" s="31">
        <v>2482.348</v>
      </c>
      <c r="K2333" s="31">
        <v>1490.9190000000001</v>
      </c>
      <c r="L2333" s="31">
        <v>121.12</v>
      </c>
      <c r="M2333" s="31" t="s">
        <v>108</v>
      </c>
      <c r="N2333" s="31" t="s">
        <v>108</v>
      </c>
      <c r="O2333" s="31" t="s">
        <v>108</v>
      </c>
      <c r="P2333" s="31" t="s">
        <v>108</v>
      </c>
      <c r="Q2333" s="31" t="s">
        <v>108</v>
      </c>
      <c r="R2333" s="31">
        <v>94.91</v>
      </c>
      <c r="S2333" s="31" t="s">
        <v>108</v>
      </c>
    </row>
    <row r="2334" spans="1:19" x14ac:dyDescent="0.35">
      <c r="A2334" s="2">
        <v>36136</v>
      </c>
      <c r="B2334" s="31" t="s">
        <v>108</v>
      </c>
      <c r="C2334" s="31">
        <v>179.292</v>
      </c>
      <c r="D2334" s="31" t="s">
        <v>108</v>
      </c>
      <c r="E2334" s="31">
        <v>128.28620000000001</v>
      </c>
      <c r="F2334" s="31">
        <v>37.234400000000001</v>
      </c>
      <c r="G2334" s="31">
        <v>184.60659999999999</v>
      </c>
      <c r="H2334" s="31">
        <v>11.94941</v>
      </c>
      <c r="I2334" s="31">
        <v>1866.1279999999999</v>
      </c>
      <c r="J2334" s="31">
        <v>2469.4180000000001</v>
      </c>
      <c r="K2334" s="31">
        <v>1491.02</v>
      </c>
      <c r="L2334" s="31">
        <v>121.86</v>
      </c>
      <c r="M2334" s="31" t="s">
        <v>108</v>
      </c>
      <c r="N2334" s="31" t="s">
        <v>108</v>
      </c>
      <c r="O2334" s="31" t="s">
        <v>108</v>
      </c>
      <c r="P2334" s="31" t="s">
        <v>108</v>
      </c>
      <c r="Q2334" s="31" t="s">
        <v>108</v>
      </c>
      <c r="R2334" s="31">
        <v>95.31</v>
      </c>
      <c r="S2334" s="31" t="s">
        <v>108</v>
      </c>
    </row>
    <row r="2335" spans="1:19" x14ac:dyDescent="0.35">
      <c r="A2335" s="2">
        <v>36137</v>
      </c>
      <c r="B2335" s="31" t="s">
        <v>108</v>
      </c>
      <c r="C2335" s="31">
        <v>178.863</v>
      </c>
      <c r="D2335" s="31" t="s">
        <v>108</v>
      </c>
      <c r="E2335" s="31">
        <v>127.2484</v>
      </c>
      <c r="F2335" s="31">
        <v>37.058799999999998</v>
      </c>
      <c r="G2335" s="31">
        <v>182.8194</v>
      </c>
      <c r="H2335" s="31">
        <v>11.77683</v>
      </c>
      <c r="I2335" s="31">
        <v>1869.819</v>
      </c>
      <c r="J2335" s="31">
        <v>2481.7020000000002</v>
      </c>
      <c r="K2335" s="31">
        <v>1494.252</v>
      </c>
      <c r="L2335" s="31">
        <v>121.24</v>
      </c>
      <c r="M2335" s="31" t="s">
        <v>108</v>
      </c>
      <c r="N2335" s="31" t="s">
        <v>108</v>
      </c>
      <c r="O2335" s="31" t="s">
        <v>108</v>
      </c>
      <c r="P2335" s="31" t="s">
        <v>108</v>
      </c>
      <c r="Q2335" s="31" t="s">
        <v>108</v>
      </c>
      <c r="R2335" s="31">
        <v>94.8</v>
      </c>
      <c r="S2335" s="31" t="s">
        <v>108</v>
      </c>
    </row>
    <row r="2336" spans="1:19" x14ac:dyDescent="0.35">
      <c r="A2336" s="2">
        <v>36138</v>
      </c>
      <c r="B2336" s="31" t="s">
        <v>108</v>
      </c>
      <c r="C2336" s="31">
        <v>177.72800000000001</v>
      </c>
      <c r="D2336" s="31" t="s">
        <v>108</v>
      </c>
      <c r="E2336" s="31">
        <v>128.69290000000001</v>
      </c>
      <c r="F2336" s="31">
        <v>37.096499999999999</v>
      </c>
      <c r="G2336" s="31">
        <v>181.00620000000001</v>
      </c>
      <c r="H2336" s="31">
        <v>11.78505</v>
      </c>
      <c r="I2336" s="31">
        <v>1857.0809999999999</v>
      </c>
      <c r="J2336" s="31">
        <v>2491.4</v>
      </c>
      <c r="K2336" s="31">
        <v>1502.914</v>
      </c>
      <c r="L2336" s="31">
        <v>121.55</v>
      </c>
      <c r="M2336" s="31" t="s">
        <v>108</v>
      </c>
      <c r="N2336" s="31" t="s">
        <v>108</v>
      </c>
      <c r="O2336" s="31" t="s">
        <v>108</v>
      </c>
      <c r="P2336" s="31" t="s">
        <v>108</v>
      </c>
      <c r="Q2336" s="31" t="s">
        <v>108</v>
      </c>
      <c r="R2336" s="31">
        <v>94.65</v>
      </c>
      <c r="S2336" s="31" t="s">
        <v>108</v>
      </c>
    </row>
    <row r="2337" spans="1:19" x14ac:dyDescent="0.35">
      <c r="A2337" s="2">
        <v>36139</v>
      </c>
      <c r="B2337" s="31" t="s">
        <v>108</v>
      </c>
      <c r="C2337" s="31">
        <v>175.209</v>
      </c>
      <c r="D2337" s="31" t="s">
        <v>108</v>
      </c>
      <c r="E2337" s="31">
        <v>127.6446</v>
      </c>
      <c r="F2337" s="31">
        <v>37.109000000000002</v>
      </c>
      <c r="G2337" s="31">
        <v>179.67420000000001</v>
      </c>
      <c r="H2337" s="31">
        <v>11.73574</v>
      </c>
      <c r="I2337" s="31">
        <v>1853.377</v>
      </c>
      <c r="J2337" s="31">
        <v>2495.279</v>
      </c>
      <c r="K2337" s="31">
        <v>1504.078</v>
      </c>
      <c r="L2337" s="31">
        <v>119.7</v>
      </c>
      <c r="M2337" s="31" t="s">
        <v>108</v>
      </c>
      <c r="N2337" s="31" t="s">
        <v>108</v>
      </c>
      <c r="O2337" s="31" t="s">
        <v>108</v>
      </c>
      <c r="P2337" s="31" t="s">
        <v>108</v>
      </c>
      <c r="Q2337" s="31" t="s">
        <v>108</v>
      </c>
      <c r="R2337" s="31">
        <v>93.86</v>
      </c>
      <c r="S2337" s="31" t="s">
        <v>108</v>
      </c>
    </row>
    <row r="2338" spans="1:19" x14ac:dyDescent="0.35">
      <c r="A2338" s="2">
        <v>36140</v>
      </c>
      <c r="B2338" s="31" t="s">
        <v>108</v>
      </c>
      <c r="C2338" s="31">
        <v>176.702</v>
      </c>
      <c r="D2338" s="31" t="s">
        <v>108</v>
      </c>
      <c r="E2338" s="31">
        <v>124.56699999999999</v>
      </c>
      <c r="F2338" s="31">
        <v>36.695099999999996</v>
      </c>
      <c r="G2338" s="31">
        <v>178.56729999999999</v>
      </c>
      <c r="H2338" s="31">
        <v>11.62068</v>
      </c>
      <c r="I2338" s="31">
        <v>1857.492</v>
      </c>
      <c r="J2338" s="31">
        <v>2484.9340000000002</v>
      </c>
      <c r="K2338" s="31">
        <v>1501.751</v>
      </c>
      <c r="L2338" s="31">
        <v>119.4</v>
      </c>
      <c r="M2338" s="31" t="s">
        <v>108</v>
      </c>
      <c r="N2338" s="31" t="s">
        <v>108</v>
      </c>
      <c r="O2338" s="31" t="s">
        <v>108</v>
      </c>
      <c r="P2338" s="31" t="s">
        <v>108</v>
      </c>
      <c r="Q2338" s="31" t="s">
        <v>108</v>
      </c>
      <c r="R2338" s="31">
        <v>93.48</v>
      </c>
      <c r="S2338" s="31" t="s">
        <v>108</v>
      </c>
    </row>
    <row r="2339" spans="1:19" x14ac:dyDescent="0.35">
      <c r="A2339" s="2">
        <v>36143</v>
      </c>
      <c r="B2339" s="31" t="s">
        <v>108</v>
      </c>
      <c r="C2339" s="31">
        <v>181.58799999999999</v>
      </c>
      <c r="D2339" s="31" t="s">
        <v>108</v>
      </c>
      <c r="E2339" s="31">
        <v>124.37649999999999</v>
      </c>
      <c r="F2339" s="31">
        <v>36.720199999999998</v>
      </c>
      <c r="G2339" s="31">
        <v>176.67519999999999</v>
      </c>
      <c r="H2339" s="31">
        <v>11.653549999999999</v>
      </c>
      <c r="I2339" s="31">
        <v>1843.3620000000001</v>
      </c>
      <c r="J2339" s="31">
        <v>2488.8139999999999</v>
      </c>
      <c r="K2339" s="31">
        <v>1498.9059999999999</v>
      </c>
      <c r="L2339" s="31">
        <v>116.68</v>
      </c>
      <c r="M2339" s="31" t="s">
        <v>108</v>
      </c>
      <c r="N2339" s="31" t="s">
        <v>108</v>
      </c>
      <c r="O2339" s="31" t="s">
        <v>108</v>
      </c>
      <c r="P2339" s="31" t="s">
        <v>108</v>
      </c>
      <c r="Q2339" s="31" t="s">
        <v>108</v>
      </c>
      <c r="R2339" s="31">
        <v>93.39</v>
      </c>
      <c r="S2339" s="31" t="s">
        <v>108</v>
      </c>
    </row>
    <row r="2340" spans="1:19" x14ac:dyDescent="0.35">
      <c r="A2340" s="2">
        <v>36144</v>
      </c>
      <c r="B2340" s="31" t="s">
        <v>108</v>
      </c>
      <c r="C2340" s="31">
        <v>184.54900000000001</v>
      </c>
      <c r="D2340" s="31" t="s">
        <v>108</v>
      </c>
      <c r="E2340" s="31">
        <v>125.1386</v>
      </c>
      <c r="F2340" s="31">
        <v>36.908299999999997</v>
      </c>
      <c r="G2340" s="31">
        <v>176.67519999999999</v>
      </c>
      <c r="H2340" s="31">
        <v>11.661770000000001</v>
      </c>
      <c r="I2340" s="31">
        <v>1848.164</v>
      </c>
      <c r="J2340" s="31">
        <v>2481.0549999999998</v>
      </c>
      <c r="K2340" s="31">
        <v>1495.933</v>
      </c>
      <c r="L2340" s="31">
        <v>119.37</v>
      </c>
      <c r="M2340" s="31" t="s">
        <v>108</v>
      </c>
      <c r="N2340" s="31" t="s">
        <v>108</v>
      </c>
      <c r="O2340" s="31" t="s">
        <v>108</v>
      </c>
      <c r="P2340" s="31" t="s">
        <v>108</v>
      </c>
      <c r="Q2340" s="31" t="s">
        <v>108</v>
      </c>
      <c r="R2340" s="31">
        <v>93.81</v>
      </c>
      <c r="S2340" s="31" t="s">
        <v>108</v>
      </c>
    </row>
    <row r="2341" spans="1:19" x14ac:dyDescent="0.35">
      <c r="A2341" s="2">
        <v>36145</v>
      </c>
      <c r="B2341" s="31" t="s">
        <v>108</v>
      </c>
      <c r="C2341" s="31">
        <v>192.29900000000001</v>
      </c>
      <c r="D2341" s="31" t="s">
        <v>108</v>
      </c>
      <c r="E2341" s="31">
        <v>127.78489999999999</v>
      </c>
      <c r="F2341" s="31">
        <v>37.184199999999997</v>
      </c>
      <c r="G2341" s="31">
        <v>176.67519999999999</v>
      </c>
      <c r="H2341" s="31">
        <v>11.817920000000001</v>
      </c>
      <c r="I2341" s="31">
        <v>1838.56</v>
      </c>
      <c r="J2341" s="31">
        <v>2488.8139999999999</v>
      </c>
      <c r="K2341" s="31">
        <v>1494.3820000000001</v>
      </c>
      <c r="L2341" s="31">
        <v>119.35</v>
      </c>
      <c r="M2341" s="31" t="s">
        <v>108</v>
      </c>
      <c r="N2341" s="31" t="s">
        <v>108</v>
      </c>
      <c r="O2341" s="31" t="s">
        <v>108</v>
      </c>
      <c r="P2341" s="31" t="s">
        <v>108</v>
      </c>
      <c r="Q2341" s="31" t="s">
        <v>108</v>
      </c>
      <c r="R2341" s="31">
        <v>94.46</v>
      </c>
      <c r="S2341" s="31" t="s">
        <v>108</v>
      </c>
    </row>
    <row r="2342" spans="1:19" x14ac:dyDescent="0.35">
      <c r="A2342" s="2">
        <v>36146</v>
      </c>
      <c r="B2342" s="31" t="s">
        <v>108</v>
      </c>
      <c r="C2342" s="31">
        <v>176.702</v>
      </c>
      <c r="D2342" s="31" t="s">
        <v>108</v>
      </c>
      <c r="E2342" s="31">
        <v>124.5882</v>
      </c>
      <c r="F2342" s="31">
        <v>36.732799999999997</v>
      </c>
      <c r="G2342" s="31">
        <v>174.9408</v>
      </c>
      <c r="H2342" s="31">
        <v>11.661770000000001</v>
      </c>
      <c r="I2342" s="31">
        <v>1839.932</v>
      </c>
      <c r="J2342" s="31">
        <v>2488.8139999999999</v>
      </c>
      <c r="K2342" s="31">
        <v>1496.7090000000001</v>
      </c>
      <c r="L2342" s="31">
        <v>121.13</v>
      </c>
      <c r="M2342" s="31" t="s">
        <v>108</v>
      </c>
      <c r="N2342" s="31" t="s">
        <v>108</v>
      </c>
      <c r="O2342" s="31" t="s">
        <v>108</v>
      </c>
      <c r="P2342" s="31" t="s">
        <v>108</v>
      </c>
      <c r="Q2342" s="31" t="s">
        <v>108</v>
      </c>
      <c r="R2342" s="31">
        <v>94.31</v>
      </c>
      <c r="S2342" s="31" t="s">
        <v>108</v>
      </c>
    </row>
    <row r="2343" spans="1:19" x14ac:dyDescent="0.35">
      <c r="A2343" s="2">
        <v>36147</v>
      </c>
      <c r="B2343" s="31" t="s">
        <v>108</v>
      </c>
      <c r="C2343" s="31">
        <v>174.28299999999999</v>
      </c>
      <c r="D2343" s="31" t="s">
        <v>108</v>
      </c>
      <c r="E2343" s="31">
        <v>124.0166</v>
      </c>
      <c r="F2343" s="31">
        <v>36.419199999999996</v>
      </c>
      <c r="G2343" s="31">
        <v>174.2313</v>
      </c>
      <c r="H2343" s="31">
        <v>11.50562</v>
      </c>
      <c r="I2343" s="31">
        <v>1841.7159999999999</v>
      </c>
      <c r="J2343" s="31">
        <v>2486.2269999999999</v>
      </c>
      <c r="K2343" s="31">
        <v>1499.941</v>
      </c>
      <c r="L2343" s="31">
        <v>121.63</v>
      </c>
      <c r="M2343" s="31" t="s">
        <v>108</v>
      </c>
      <c r="N2343" s="31" t="s">
        <v>108</v>
      </c>
      <c r="O2343" s="31" t="s">
        <v>108</v>
      </c>
      <c r="P2343" s="31" t="s">
        <v>108</v>
      </c>
      <c r="Q2343" s="31" t="s">
        <v>108</v>
      </c>
      <c r="R2343" s="31">
        <v>94.04</v>
      </c>
      <c r="S2343" s="31" t="s">
        <v>108</v>
      </c>
    </row>
    <row r="2344" spans="1:19" x14ac:dyDescent="0.35">
      <c r="A2344" s="2">
        <v>36150</v>
      </c>
      <c r="B2344" s="31" t="s">
        <v>108</v>
      </c>
      <c r="C2344" s="31">
        <v>170.58099999999999</v>
      </c>
      <c r="D2344" s="31" t="s">
        <v>108</v>
      </c>
      <c r="E2344" s="31">
        <v>124.14360000000001</v>
      </c>
      <c r="F2344" s="31">
        <v>36.394199999999998</v>
      </c>
      <c r="G2344" s="31">
        <v>174.70429999999999</v>
      </c>
      <c r="H2344" s="31">
        <v>11.448090000000001</v>
      </c>
      <c r="I2344" s="31">
        <v>1820.7260000000001</v>
      </c>
      <c r="J2344" s="31">
        <v>2475.8829999999998</v>
      </c>
      <c r="K2344" s="31">
        <v>1497.097</v>
      </c>
      <c r="L2344" s="31">
        <v>123.39</v>
      </c>
      <c r="M2344" s="31" t="s">
        <v>108</v>
      </c>
      <c r="N2344" s="31" t="s">
        <v>108</v>
      </c>
      <c r="O2344" s="31" t="s">
        <v>108</v>
      </c>
      <c r="P2344" s="31" t="s">
        <v>108</v>
      </c>
      <c r="Q2344" s="31" t="s">
        <v>108</v>
      </c>
      <c r="R2344" s="31">
        <v>94.37</v>
      </c>
      <c r="S2344" s="31" t="s">
        <v>108</v>
      </c>
    </row>
    <row r="2345" spans="1:19" x14ac:dyDescent="0.35">
      <c r="A2345" s="2">
        <v>36151</v>
      </c>
      <c r="B2345" s="31" t="s">
        <v>108</v>
      </c>
      <c r="C2345" s="31">
        <v>169.249</v>
      </c>
      <c r="D2345" s="31" t="s">
        <v>108</v>
      </c>
      <c r="E2345" s="31">
        <v>124.29179999999999</v>
      </c>
      <c r="F2345" s="31">
        <v>36.243699999999997</v>
      </c>
      <c r="G2345" s="31">
        <v>173.52170000000001</v>
      </c>
      <c r="H2345" s="31">
        <v>11.6782</v>
      </c>
      <c r="I2345" s="31">
        <v>1793.288</v>
      </c>
      <c r="J2345" s="31">
        <v>2465.538</v>
      </c>
      <c r="K2345" s="31">
        <v>1488.4349999999999</v>
      </c>
      <c r="L2345" s="31">
        <v>123.54</v>
      </c>
      <c r="M2345" s="31" t="s">
        <v>108</v>
      </c>
      <c r="N2345" s="31" t="s">
        <v>108</v>
      </c>
      <c r="O2345" s="31" t="s">
        <v>108</v>
      </c>
      <c r="P2345" s="31" t="s">
        <v>108</v>
      </c>
      <c r="Q2345" s="31" t="s">
        <v>108</v>
      </c>
      <c r="R2345" s="31">
        <v>94.5</v>
      </c>
      <c r="S2345" s="31" t="s">
        <v>108</v>
      </c>
    </row>
    <row r="2346" spans="1:19" x14ac:dyDescent="0.35">
      <c r="A2346" s="2">
        <v>36152</v>
      </c>
      <c r="B2346" s="31" t="s">
        <v>108</v>
      </c>
      <c r="C2346" s="31">
        <v>171.322</v>
      </c>
      <c r="D2346" s="31" t="s">
        <v>108</v>
      </c>
      <c r="E2346" s="31">
        <v>123.4238</v>
      </c>
      <c r="F2346" s="31">
        <v>36.118299999999998</v>
      </c>
      <c r="G2346" s="31">
        <v>172.96979999999999</v>
      </c>
      <c r="H2346" s="31">
        <v>11.448090000000001</v>
      </c>
      <c r="I2346" s="31">
        <v>1793.288</v>
      </c>
      <c r="J2346" s="31">
        <v>2451.9609999999998</v>
      </c>
      <c r="K2346" s="31">
        <v>1489.34</v>
      </c>
      <c r="L2346" s="31">
        <v>126.23</v>
      </c>
      <c r="M2346" s="31" t="s">
        <v>108</v>
      </c>
      <c r="N2346" s="31" t="s">
        <v>108</v>
      </c>
      <c r="O2346" s="31" t="s">
        <v>108</v>
      </c>
      <c r="P2346" s="31" t="s">
        <v>108</v>
      </c>
      <c r="Q2346" s="31" t="s">
        <v>108</v>
      </c>
      <c r="R2346" s="31">
        <v>94.52</v>
      </c>
      <c r="S2346" s="31" t="s">
        <v>108</v>
      </c>
    </row>
    <row r="2347" spans="1:19" x14ac:dyDescent="0.35">
      <c r="A2347" s="2">
        <v>36153</v>
      </c>
      <c r="B2347" s="31" t="s">
        <v>108</v>
      </c>
      <c r="C2347" s="31">
        <v>170.92699999999999</v>
      </c>
      <c r="D2347" s="31" t="s">
        <v>108</v>
      </c>
      <c r="E2347" s="31">
        <v>123.3603</v>
      </c>
      <c r="F2347" s="31">
        <v>36.055500000000002</v>
      </c>
      <c r="G2347" s="31">
        <v>173.91589999999999</v>
      </c>
      <c r="H2347" s="31">
        <v>11.431649999999999</v>
      </c>
      <c r="I2347" s="31">
        <v>1778.472</v>
      </c>
      <c r="J2347" s="31">
        <v>2442.91</v>
      </c>
      <c r="K2347" s="31">
        <v>1489.34</v>
      </c>
      <c r="L2347" s="31">
        <v>125.93</v>
      </c>
      <c r="M2347" s="31" t="s">
        <v>108</v>
      </c>
      <c r="N2347" s="31" t="s">
        <v>108</v>
      </c>
      <c r="O2347" s="31" t="s">
        <v>108</v>
      </c>
      <c r="P2347" s="31" t="s">
        <v>108</v>
      </c>
      <c r="Q2347" s="31" t="s">
        <v>108</v>
      </c>
      <c r="R2347" s="31">
        <v>94.89</v>
      </c>
      <c r="S2347" s="31" t="s">
        <v>108</v>
      </c>
    </row>
    <row r="2348" spans="1:19" x14ac:dyDescent="0.35">
      <c r="A2348" s="2">
        <v>36154</v>
      </c>
      <c r="B2348" s="31" t="s">
        <v>108</v>
      </c>
      <c r="C2348" s="31">
        <v>170.92699999999999</v>
      </c>
      <c r="D2348" s="31" t="s">
        <v>108</v>
      </c>
      <c r="E2348" s="31">
        <v>123.3603</v>
      </c>
      <c r="F2348" s="31">
        <v>36.055500000000002</v>
      </c>
      <c r="G2348" s="31">
        <v>173.91589999999999</v>
      </c>
      <c r="H2348" s="31">
        <v>11.431649999999999</v>
      </c>
      <c r="I2348" s="31">
        <v>1792.328</v>
      </c>
      <c r="J2348" s="31">
        <v>2442.91</v>
      </c>
      <c r="K2348" s="31">
        <v>1489.34</v>
      </c>
      <c r="L2348" s="31">
        <v>125.93</v>
      </c>
      <c r="M2348" s="31" t="s">
        <v>108</v>
      </c>
      <c r="N2348" s="31" t="s">
        <v>108</v>
      </c>
      <c r="O2348" s="31" t="s">
        <v>108</v>
      </c>
      <c r="P2348" s="31" t="s">
        <v>108</v>
      </c>
      <c r="Q2348" s="31" t="s">
        <v>108</v>
      </c>
      <c r="R2348" s="31">
        <v>94.89</v>
      </c>
      <c r="S2348" s="31" t="s">
        <v>108</v>
      </c>
    </row>
    <row r="2349" spans="1:19" x14ac:dyDescent="0.35">
      <c r="A2349" s="2">
        <v>36157</v>
      </c>
      <c r="B2349" s="31" t="s">
        <v>108</v>
      </c>
      <c r="C2349" s="31">
        <v>176.10900000000001</v>
      </c>
      <c r="D2349" s="31" t="s">
        <v>108</v>
      </c>
      <c r="E2349" s="31">
        <v>123.3603</v>
      </c>
      <c r="F2349" s="31">
        <v>36.093200000000003</v>
      </c>
      <c r="G2349" s="31">
        <v>172.1026</v>
      </c>
      <c r="H2349" s="31">
        <v>11.46452</v>
      </c>
      <c r="I2349" s="31">
        <v>1794.797</v>
      </c>
      <c r="J2349" s="31">
        <v>2452.6080000000002</v>
      </c>
      <c r="K2349" s="31">
        <v>1488.3050000000001</v>
      </c>
      <c r="L2349" s="31">
        <v>125.32</v>
      </c>
      <c r="M2349" s="31" t="s">
        <v>108</v>
      </c>
      <c r="N2349" s="31" t="s">
        <v>108</v>
      </c>
      <c r="O2349" s="31" t="s">
        <v>108</v>
      </c>
      <c r="P2349" s="31" t="s">
        <v>108</v>
      </c>
      <c r="Q2349" s="31" t="s">
        <v>108</v>
      </c>
      <c r="R2349" s="31">
        <v>94.66</v>
      </c>
      <c r="S2349" s="31" t="s">
        <v>108</v>
      </c>
    </row>
    <row r="2350" spans="1:19" x14ac:dyDescent="0.35">
      <c r="A2350" s="2">
        <v>36158</v>
      </c>
      <c r="B2350" s="31" t="s">
        <v>108</v>
      </c>
      <c r="C2350" s="31">
        <v>180.255</v>
      </c>
      <c r="D2350" s="31" t="s">
        <v>108</v>
      </c>
      <c r="E2350" s="31">
        <v>127.4462</v>
      </c>
      <c r="F2350" s="31">
        <v>36.005400000000002</v>
      </c>
      <c r="G2350" s="31">
        <v>172.65450000000001</v>
      </c>
      <c r="H2350" s="31">
        <v>11.456300000000001</v>
      </c>
      <c r="I2350" s="31">
        <v>1773.5329999999999</v>
      </c>
      <c r="J2350" s="31">
        <v>2461.0129999999999</v>
      </c>
      <c r="K2350" s="31">
        <v>1493.4770000000001</v>
      </c>
      <c r="L2350" s="31">
        <v>127.45</v>
      </c>
      <c r="M2350" s="31" t="s">
        <v>108</v>
      </c>
      <c r="N2350" s="31" t="s">
        <v>108</v>
      </c>
      <c r="O2350" s="31" t="s">
        <v>108</v>
      </c>
      <c r="P2350" s="31" t="s">
        <v>108</v>
      </c>
      <c r="Q2350" s="31" t="s">
        <v>108</v>
      </c>
      <c r="R2350" s="31">
        <v>94.46</v>
      </c>
      <c r="S2350" s="31" t="s">
        <v>108</v>
      </c>
    </row>
    <row r="2351" spans="1:19" x14ac:dyDescent="0.35">
      <c r="A2351" s="2">
        <v>36159</v>
      </c>
      <c r="B2351" s="31" t="s">
        <v>108</v>
      </c>
      <c r="C2351" s="31">
        <v>176.94800000000001</v>
      </c>
      <c r="D2351" s="31" t="s">
        <v>108</v>
      </c>
      <c r="E2351" s="31">
        <v>125.26560000000001</v>
      </c>
      <c r="F2351" s="31">
        <v>36.130800000000001</v>
      </c>
      <c r="G2351" s="31">
        <v>170.92009999999999</v>
      </c>
      <c r="H2351" s="31">
        <v>11.30837</v>
      </c>
      <c r="I2351" s="31">
        <v>1757.3440000000001</v>
      </c>
      <c r="J2351" s="31">
        <v>2465.538</v>
      </c>
      <c r="K2351" s="31">
        <v>1495.287</v>
      </c>
      <c r="L2351" s="31">
        <v>126.18</v>
      </c>
      <c r="M2351" s="31" t="s">
        <v>108</v>
      </c>
      <c r="N2351" s="31" t="s">
        <v>108</v>
      </c>
      <c r="O2351" s="31" t="s">
        <v>108</v>
      </c>
      <c r="P2351" s="31" t="s">
        <v>108</v>
      </c>
      <c r="Q2351" s="31" t="s">
        <v>108</v>
      </c>
      <c r="R2351" s="31">
        <v>94.69</v>
      </c>
      <c r="S2351" s="31" t="s">
        <v>108</v>
      </c>
    </row>
    <row r="2352" spans="1:19" x14ac:dyDescent="0.35">
      <c r="A2352" s="2">
        <v>36160</v>
      </c>
      <c r="B2352" s="31" t="s">
        <v>108</v>
      </c>
      <c r="C2352" s="31">
        <v>180.40299999999999</v>
      </c>
      <c r="D2352" s="31" t="s">
        <v>108</v>
      </c>
      <c r="E2352" s="31">
        <v>125.45610000000001</v>
      </c>
      <c r="F2352" s="31">
        <v>36.268700000000003</v>
      </c>
      <c r="G2352" s="31">
        <v>170.68360000000001</v>
      </c>
      <c r="H2352" s="31">
        <v>11.333019999999999</v>
      </c>
      <c r="I2352" s="31">
        <v>1757.3440000000001</v>
      </c>
      <c r="J2352" s="31">
        <v>2464.8919999999998</v>
      </c>
      <c r="K2352" s="31">
        <v>1495.287</v>
      </c>
      <c r="L2352" s="31">
        <v>126.54</v>
      </c>
      <c r="M2352" s="31" t="s">
        <v>108</v>
      </c>
      <c r="N2352" s="31" t="s">
        <v>108</v>
      </c>
      <c r="O2352" s="31" t="s">
        <v>108</v>
      </c>
      <c r="P2352" s="31" t="s">
        <v>108</v>
      </c>
      <c r="Q2352" s="31" t="s">
        <v>108</v>
      </c>
      <c r="R2352" s="31">
        <v>94.17</v>
      </c>
      <c r="S2352" s="31" t="s">
        <v>108</v>
      </c>
    </row>
    <row r="2353" spans="1:19" x14ac:dyDescent="0.35">
      <c r="A2353" s="2">
        <v>36161</v>
      </c>
      <c r="B2353" s="31" t="s">
        <v>108</v>
      </c>
      <c r="C2353" s="31">
        <v>180.40299999999999</v>
      </c>
      <c r="D2353" s="31" t="s">
        <v>108</v>
      </c>
      <c r="E2353" s="31">
        <v>125.45610000000001</v>
      </c>
      <c r="F2353" s="31">
        <v>36.268700000000003</v>
      </c>
      <c r="G2353" s="31">
        <v>170.68360000000001</v>
      </c>
      <c r="H2353" s="31">
        <v>11.333019999999999</v>
      </c>
      <c r="I2353" s="31">
        <v>1757.3440000000001</v>
      </c>
      <c r="J2353" s="31">
        <v>2464.8919999999998</v>
      </c>
      <c r="K2353" s="31">
        <v>1495.287</v>
      </c>
      <c r="L2353" s="31">
        <v>126.54</v>
      </c>
      <c r="M2353" s="31" t="s">
        <v>108</v>
      </c>
      <c r="N2353" s="31" t="s">
        <v>108</v>
      </c>
      <c r="O2353" s="31" t="s">
        <v>108</v>
      </c>
      <c r="P2353" s="31" t="s">
        <v>108</v>
      </c>
      <c r="Q2353" s="31" t="s">
        <v>108</v>
      </c>
      <c r="R2353" s="31">
        <v>94.17</v>
      </c>
      <c r="S2353" s="31" t="s">
        <v>108</v>
      </c>
    </row>
    <row r="2354" spans="1:19" x14ac:dyDescent="0.35">
      <c r="A2354" s="2">
        <v>36164</v>
      </c>
      <c r="B2354" s="31" t="s">
        <v>108</v>
      </c>
      <c r="C2354" s="31">
        <v>185.191</v>
      </c>
      <c r="D2354" s="31" t="s">
        <v>108</v>
      </c>
      <c r="E2354" s="31">
        <v>122.7251</v>
      </c>
      <c r="F2354" s="31">
        <v>36.155900000000003</v>
      </c>
      <c r="G2354" s="31">
        <v>172.1815</v>
      </c>
      <c r="H2354" s="31">
        <v>11.283709999999999</v>
      </c>
      <c r="I2354" s="31">
        <v>1761.8720000000001</v>
      </c>
      <c r="J2354" s="31">
        <v>2461.0129999999999</v>
      </c>
      <c r="K2354" s="31">
        <v>1505.8879999999999</v>
      </c>
      <c r="L2354" s="31">
        <v>126.08</v>
      </c>
      <c r="M2354" s="31" t="s">
        <v>108</v>
      </c>
      <c r="N2354" s="31" t="s">
        <v>108</v>
      </c>
      <c r="O2354" s="31" t="s">
        <v>108</v>
      </c>
      <c r="P2354" s="31" t="s">
        <v>108</v>
      </c>
      <c r="Q2354" s="31" t="s">
        <v>108</v>
      </c>
      <c r="R2354" s="31">
        <v>93.44</v>
      </c>
      <c r="S2354" s="31" t="s">
        <v>108</v>
      </c>
    </row>
    <row r="2355" spans="1:19" x14ac:dyDescent="0.35">
      <c r="A2355" s="2">
        <v>36165</v>
      </c>
      <c r="B2355" s="31" t="s">
        <v>108</v>
      </c>
      <c r="C2355" s="31">
        <v>179.416</v>
      </c>
      <c r="D2355" s="31" t="s">
        <v>108</v>
      </c>
      <c r="E2355" s="31">
        <v>121.095</v>
      </c>
      <c r="F2355" s="31">
        <v>36.093200000000003</v>
      </c>
      <c r="G2355" s="31">
        <v>173.83709999999999</v>
      </c>
      <c r="H2355" s="31">
        <v>11.357670000000001</v>
      </c>
      <c r="I2355" s="31">
        <v>1769.691</v>
      </c>
      <c r="J2355" s="31">
        <v>2453.9009999999998</v>
      </c>
      <c r="K2355" s="31">
        <v>1505.3710000000001</v>
      </c>
      <c r="L2355" s="31">
        <v>127.32</v>
      </c>
      <c r="M2355" s="31" t="s">
        <v>108</v>
      </c>
      <c r="N2355" s="31" t="s">
        <v>108</v>
      </c>
      <c r="O2355" s="31" t="s">
        <v>108</v>
      </c>
      <c r="P2355" s="31" t="s">
        <v>108</v>
      </c>
      <c r="Q2355" s="31" t="s">
        <v>108</v>
      </c>
      <c r="R2355" s="31">
        <v>93.47</v>
      </c>
      <c r="S2355" s="31" t="s">
        <v>108</v>
      </c>
    </row>
    <row r="2356" spans="1:19" x14ac:dyDescent="0.35">
      <c r="A2356" s="2">
        <v>36166</v>
      </c>
      <c r="B2356" s="31" t="s">
        <v>108</v>
      </c>
      <c r="C2356" s="31">
        <v>189.68299999999999</v>
      </c>
      <c r="D2356" s="31" t="s">
        <v>108</v>
      </c>
      <c r="E2356" s="31">
        <v>121.6031</v>
      </c>
      <c r="F2356" s="31">
        <v>36.180900000000001</v>
      </c>
      <c r="G2356" s="31">
        <v>174.86199999999999</v>
      </c>
      <c r="H2356" s="31">
        <v>11.3248</v>
      </c>
      <c r="I2356" s="31">
        <v>1781.9010000000001</v>
      </c>
      <c r="J2356" s="31">
        <v>2458.4270000000001</v>
      </c>
      <c r="K2356" s="31">
        <v>1508.085</v>
      </c>
      <c r="L2356" s="31">
        <v>130.07</v>
      </c>
      <c r="M2356" s="31" t="s">
        <v>108</v>
      </c>
      <c r="N2356" s="31" t="s">
        <v>108</v>
      </c>
      <c r="O2356" s="31" t="s">
        <v>108</v>
      </c>
      <c r="P2356" s="31" t="s">
        <v>108</v>
      </c>
      <c r="Q2356" s="31" t="s">
        <v>108</v>
      </c>
      <c r="R2356" s="31">
        <v>94.53</v>
      </c>
      <c r="S2356" s="31" t="s">
        <v>108</v>
      </c>
    </row>
    <row r="2357" spans="1:19" x14ac:dyDescent="0.35">
      <c r="A2357" s="2">
        <v>36167</v>
      </c>
      <c r="B2357" s="31" t="s">
        <v>108</v>
      </c>
      <c r="C2357" s="31">
        <v>191.80500000000001</v>
      </c>
      <c r="D2357" s="31" t="s">
        <v>108</v>
      </c>
      <c r="E2357" s="31">
        <v>121.45489999999999</v>
      </c>
      <c r="F2357" s="31">
        <v>36.67</v>
      </c>
      <c r="G2357" s="31">
        <v>172.9699</v>
      </c>
      <c r="H2357" s="31">
        <v>11.3248</v>
      </c>
      <c r="I2357" s="31">
        <v>1806.4580000000001</v>
      </c>
      <c r="J2357" s="31">
        <v>2451.3150000000001</v>
      </c>
      <c r="K2357" s="31">
        <v>1506.2750000000001</v>
      </c>
      <c r="L2357" s="31">
        <v>129.81</v>
      </c>
      <c r="M2357" s="31" t="s">
        <v>108</v>
      </c>
      <c r="N2357" s="31" t="s">
        <v>108</v>
      </c>
      <c r="O2357" s="31" t="s">
        <v>108</v>
      </c>
      <c r="P2357" s="31" t="s">
        <v>108</v>
      </c>
      <c r="Q2357" s="31" t="s">
        <v>108</v>
      </c>
      <c r="R2357" s="31">
        <v>93.72</v>
      </c>
      <c r="S2357" s="31" t="s">
        <v>108</v>
      </c>
    </row>
    <row r="2358" spans="1:19" x14ac:dyDescent="0.35">
      <c r="A2358" s="2">
        <v>36168</v>
      </c>
      <c r="B2358" s="31">
        <v>100</v>
      </c>
      <c r="C2358" s="31">
        <v>188.49799999999999</v>
      </c>
      <c r="D2358" s="31">
        <v>100</v>
      </c>
      <c r="E2358" s="31">
        <v>123.08499999999999</v>
      </c>
      <c r="F2358" s="31">
        <v>36.619900000000001</v>
      </c>
      <c r="G2358" s="31">
        <v>175.0197</v>
      </c>
      <c r="H2358" s="31">
        <v>11.26727</v>
      </c>
      <c r="I2358" s="31">
        <v>1782.7239999999999</v>
      </c>
      <c r="J2358" s="31">
        <v>2437.0909999999999</v>
      </c>
      <c r="K2358" s="31">
        <v>1508.732</v>
      </c>
      <c r="L2358" s="31">
        <v>130.85</v>
      </c>
      <c r="M2358" s="31" t="s">
        <v>108</v>
      </c>
      <c r="N2358" s="31" t="s">
        <v>108</v>
      </c>
      <c r="O2358" s="31" t="s">
        <v>108</v>
      </c>
      <c r="P2358" s="31" t="s">
        <v>108</v>
      </c>
      <c r="Q2358" s="31" t="s">
        <v>108</v>
      </c>
      <c r="R2358" s="31">
        <v>94.35</v>
      </c>
      <c r="S2358" s="31" t="s">
        <v>108</v>
      </c>
    </row>
    <row r="2359" spans="1:19" x14ac:dyDescent="0.35">
      <c r="A2359" s="2">
        <v>36171</v>
      </c>
      <c r="B2359" s="31">
        <v>102.04259999999999</v>
      </c>
      <c r="C2359" s="31">
        <v>193.029</v>
      </c>
      <c r="D2359" s="31">
        <v>105.1044</v>
      </c>
      <c r="E2359" s="31">
        <v>124.2311</v>
      </c>
      <c r="F2359" s="31">
        <v>36.820300000000003</v>
      </c>
      <c r="G2359" s="31">
        <v>172.41810000000001</v>
      </c>
      <c r="H2359" s="31">
        <v>11.4152</v>
      </c>
      <c r="I2359" s="31">
        <v>1792.739</v>
      </c>
      <c r="J2359" s="31">
        <v>2431.9189999999999</v>
      </c>
      <c r="K2359" s="31">
        <v>1497.8720000000001</v>
      </c>
      <c r="L2359" s="31">
        <v>129.41</v>
      </c>
      <c r="M2359" s="31" t="s">
        <v>108</v>
      </c>
      <c r="N2359" s="31" t="s">
        <v>108</v>
      </c>
      <c r="O2359" s="31" t="s">
        <v>108</v>
      </c>
      <c r="P2359" s="31" t="s">
        <v>108</v>
      </c>
      <c r="Q2359" s="31" t="s">
        <v>108</v>
      </c>
      <c r="R2359" s="31">
        <v>94.66</v>
      </c>
      <c r="S2359" s="31" t="s">
        <v>108</v>
      </c>
    </row>
    <row r="2360" spans="1:19" x14ac:dyDescent="0.35">
      <c r="A2360" s="2">
        <v>36172</v>
      </c>
      <c r="B2360" s="31">
        <v>97.872399999999999</v>
      </c>
      <c r="C2360" s="31">
        <v>187.47900000000001</v>
      </c>
      <c r="D2360" s="31">
        <v>101.1601</v>
      </c>
      <c r="E2360" s="31">
        <v>124.40009999999999</v>
      </c>
      <c r="F2360" s="31">
        <v>36.282499999999999</v>
      </c>
      <c r="G2360" s="31">
        <v>169.81649999999999</v>
      </c>
      <c r="H2360" s="31">
        <v>11.43985</v>
      </c>
      <c r="I2360" s="31">
        <v>1791.367</v>
      </c>
      <c r="J2360" s="31">
        <v>2440.3240000000001</v>
      </c>
      <c r="K2360" s="31">
        <v>1507.827</v>
      </c>
      <c r="L2360" s="31">
        <v>127.1</v>
      </c>
      <c r="M2360" s="31" t="s">
        <v>108</v>
      </c>
      <c r="N2360" s="31" t="s">
        <v>108</v>
      </c>
      <c r="O2360" s="31" t="s">
        <v>108</v>
      </c>
      <c r="P2360" s="31" t="s">
        <v>108</v>
      </c>
      <c r="Q2360" s="31" t="s">
        <v>108</v>
      </c>
      <c r="R2360" s="31">
        <v>94.79</v>
      </c>
      <c r="S2360" s="31" t="s">
        <v>108</v>
      </c>
    </row>
    <row r="2361" spans="1:19" x14ac:dyDescent="0.35">
      <c r="A2361" s="2">
        <v>36173</v>
      </c>
      <c r="B2361" s="31">
        <v>94.382999999999996</v>
      </c>
      <c r="C2361" s="31">
        <v>179.89</v>
      </c>
      <c r="D2361" s="31">
        <v>95.591700000000003</v>
      </c>
      <c r="E2361" s="31">
        <v>123.4128</v>
      </c>
      <c r="F2361" s="31">
        <v>35.9953</v>
      </c>
      <c r="G2361" s="31">
        <v>168.3186</v>
      </c>
      <c r="H2361" s="31">
        <v>11.33301</v>
      </c>
      <c r="I2361" s="31">
        <v>1797.1289999999999</v>
      </c>
      <c r="J2361" s="31">
        <v>2450.0219999999999</v>
      </c>
      <c r="K2361" s="31">
        <v>1511.4469999999999</v>
      </c>
      <c r="L2361" s="31">
        <v>125.88</v>
      </c>
      <c r="M2361" s="31" t="s">
        <v>108</v>
      </c>
      <c r="N2361" s="31" t="s">
        <v>108</v>
      </c>
      <c r="O2361" s="31" t="s">
        <v>108</v>
      </c>
      <c r="P2361" s="31" t="s">
        <v>108</v>
      </c>
      <c r="Q2361" s="31" t="s">
        <v>108</v>
      </c>
      <c r="R2361" s="31">
        <v>94.25</v>
      </c>
      <c r="S2361" s="31" t="s">
        <v>108</v>
      </c>
    </row>
    <row r="2362" spans="1:19" x14ac:dyDescent="0.35">
      <c r="A2362" s="2">
        <v>36174</v>
      </c>
      <c r="B2362" s="31">
        <v>93.361699999999999</v>
      </c>
      <c r="C2362" s="31">
        <v>176.19200000000001</v>
      </c>
      <c r="D2362" s="31">
        <v>92.807500000000005</v>
      </c>
      <c r="E2362" s="31">
        <v>122.4816</v>
      </c>
      <c r="F2362" s="31">
        <v>36.045200000000001</v>
      </c>
      <c r="G2362" s="31">
        <v>168.3186</v>
      </c>
      <c r="H2362" s="31">
        <v>11.349449999999999</v>
      </c>
      <c r="I2362" s="31">
        <v>1805.3610000000001</v>
      </c>
      <c r="J2362" s="31">
        <v>2462.306</v>
      </c>
      <c r="K2362" s="31">
        <v>1515.1959999999999</v>
      </c>
      <c r="L2362" s="31">
        <v>123.84</v>
      </c>
      <c r="M2362" s="31" t="s">
        <v>108</v>
      </c>
      <c r="N2362" s="31" t="s">
        <v>108</v>
      </c>
      <c r="O2362" s="31" t="s">
        <v>108</v>
      </c>
      <c r="P2362" s="31" t="s">
        <v>108</v>
      </c>
      <c r="Q2362" s="31" t="s">
        <v>108</v>
      </c>
      <c r="R2362" s="31">
        <v>94.03</v>
      </c>
      <c r="S2362" s="31" t="s">
        <v>108</v>
      </c>
    </row>
    <row r="2363" spans="1:19" x14ac:dyDescent="0.35">
      <c r="A2363" s="2">
        <v>36175</v>
      </c>
      <c r="B2363" s="31">
        <v>92.936199999999999</v>
      </c>
      <c r="C2363" s="31">
        <v>174.75700000000001</v>
      </c>
      <c r="D2363" s="31">
        <v>91.415400000000005</v>
      </c>
      <c r="E2363" s="31">
        <v>123.8493</v>
      </c>
      <c r="F2363" s="31">
        <v>36.045200000000001</v>
      </c>
      <c r="G2363" s="31">
        <v>167.84559999999999</v>
      </c>
      <c r="H2363" s="31">
        <v>11.09468</v>
      </c>
      <c r="I2363" s="31">
        <v>1805.3610000000001</v>
      </c>
      <c r="J2363" s="31">
        <v>2451.3150000000001</v>
      </c>
      <c r="K2363" s="31">
        <v>1513.5150000000001</v>
      </c>
      <c r="L2363" s="31">
        <v>126.84</v>
      </c>
      <c r="M2363" s="31" t="s">
        <v>108</v>
      </c>
      <c r="N2363" s="31" t="s">
        <v>108</v>
      </c>
      <c r="O2363" s="31" t="s">
        <v>108</v>
      </c>
      <c r="P2363" s="31" t="s">
        <v>108</v>
      </c>
      <c r="Q2363" s="31" t="s">
        <v>108</v>
      </c>
      <c r="R2363" s="31">
        <v>94.72</v>
      </c>
      <c r="S2363" s="31" t="s">
        <v>108</v>
      </c>
    </row>
    <row r="2364" spans="1:19" x14ac:dyDescent="0.35">
      <c r="A2364" s="2">
        <v>36178</v>
      </c>
      <c r="B2364" s="31">
        <v>92.936199999999999</v>
      </c>
      <c r="C2364" s="31">
        <v>174.75700000000001</v>
      </c>
      <c r="D2364" s="31">
        <v>91.415400000000005</v>
      </c>
      <c r="E2364" s="31">
        <v>123.8493</v>
      </c>
      <c r="F2364" s="31">
        <v>36.045200000000001</v>
      </c>
      <c r="G2364" s="31">
        <v>167.84559999999999</v>
      </c>
      <c r="H2364" s="31">
        <v>11.09468</v>
      </c>
      <c r="I2364" s="31">
        <v>1797.2660000000001</v>
      </c>
      <c r="J2364" s="31">
        <v>2451.3150000000001</v>
      </c>
      <c r="K2364" s="31">
        <v>1516.23</v>
      </c>
      <c r="L2364" s="31">
        <v>126.84</v>
      </c>
      <c r="M2364" s="31" t="s">
        <v>108</v>
      </c>
      <c r="N2364" s="31" t="s">
        <v>108</v>
      </c>
      <c r="O2364" s="31" t="s">
        <v>108</v>
      </c>
      <c r="P2364" s="31" t="s">
        <v>108</v>
      </c>
      <c r="Q2364" s="31" t="s">
        <v>108</v>
      </c>
      <c r="R2364" s="31">
        <v>94.67</v>
      </c>
      <c r="S2364" s="31" t="s">
        <v>108</v>
      </c>
    </row>
    <row r="2365" spans="1:19" x14ac:dyDescent="0.35">
      <c r="A2365" s="2">
        <v>36179</v>
      </c>
      <c r="B2365" s="31">
        <v>92.340400000000002</v>
      </c>
      <c r="C2365" s="31">
        <v>174.518</v>
      </c>
      <c r="D2365" s="31">
        <v>93.503500000000003</v>
      </c>
      <c r="E2365" s="31">
        <v>124.3122</v>
      </c>
      <c r="F2365" s="31">
        <v>35.970500000000001</v>
      </c>
      <c r="G2365" s="31">
        <v>165.55930000000001</v>
      </c>
      <c r="H2365" s="31">
        <v>10.99606</v>
      </c>
      <c r="I2365" s="31">
        <v>1786.9770000000001</v>
      </c>
      <c r="J2365" s="31">
        <v>2449.375</v>
      </c>
      <c r="K2365" s="31">
        <v>1517.2639999999999</v>
      </c>
      <c r="L2365" s="31">
        <v>127.71</v>
      </c>
      <c r="M2365" s="31" t="s">
        <v>108</v>
      </c>
      <c r="N2365" s="31" t="s">
        <v>108</v>
      </c>
      <c r="O2365" s="31" t="s">
        <v>108</v>
      </c>
      <c r="P2365" s="31" t="s">
        <v>108</v>
      </c>
      <c r="Q2365" s="31" t="s">
        <v>108</v>
      </c>
      <c r="R2365" s="31">
        <v>94.52</v>
      </c>
      <c r="S2365" s="31" t="s">
        <v>108</v>
      </c>
    </row>
    <row r="2366" spans="1:19" x14ac:dyDescent="0.35">
      <c r="A2366" s="2">
        <v>36180</v>
      </c>
      <c r="B2366" s="31">
        <v>90.553200000000004</v>
      </c>
      <c r="C2366" s="31">
        <v>167.91800000000001</v>
      </c>
      <c r="D2366" s="31">
        <v>90.487300000000005</v>
      </c>
      <c r="E2366" s="31">
        <v>122.7551</v>
      </c>
      <c r="F2366" s="31">
        <v>36.057699999999997</v>
      </c>
      <c r="G2366" s="31">
        <v>166.50540000000001</v>
      </c>
      <c r="H2366" s="31">
        <v>11.020709999999999</v>
      </c>
      <c r="I2366" s="31">
        <v>1795.895</v>
      </c>
      <c r="J2366" s="31">
        <v>2443.556</v>
      </c>
      <c r="K2366" s="31">
        <v>1511.9639999999999</v>
      </c>
      <c r="L2366" s="31">
        <v>128.85</v>
      </c>
      <c r="M2366" s="31" t="s">
        <v>108</v>
      </c>
      <c r="N2366" s="31" t="s">
        <v>108</v>
      </c>
      <c r="O2366" s="31" t="s">
        <v>108</v>
      </c>
      <c r="P2366" s="31" t="s">
        <v>108</v>
      </c>
      <c r="Q2366" s="31" t="s">
        <v>108</v>
      </c>
      <c r="R2366" s="31">
        <v>94.72</v>
      </c>
      <c r="S2366" s="31" t="s">
        <v>108</v>
      </c>
    </row>
    <row r="2367" spans="1:19" x14ac:dyDescent="0.35">
      <c r="A2367" s="2">
        <v>36181</v>
      </c>
      <c r="B2367" s="31">
        <v>93.872299999999996</v>
      </c>
      <c r="C2367" s="31">
        <v>171.26599999999999</v>
      </c>
      <c r="D2367" s="31">
        <v>91.183300000000003</v>
      </c>
      <c r="E2367" s="31">
        <v>123.4074</v>
      </c>
      <c r="F2367" s="31">
        <v>36.107500000000002</v>
      </c>
      <c r="G2367" s="31">
        <v>167.2938</v>
      </c>
      <c r="H2367" s="31">
        <v>11.094670000000001</v>
      </c>
      <c r="I2367" s="31">
        <v>1790.9559999999999</v>
      </c>
      <c r="J2367" s="31">
        <v>2452.6080000000002</v>
      </c>
      <c r="K2367" s="31">
        <v>1517.7809999999999</v>
      </c>
      <c r="L2367" s="31">
        <v>125.27</v>
      </c>
      <c r="M2367" s="31" t="s">
        <v>108</v>
      </c>
      <c r="N2367" s="31" t="s">
        <v>108</v>
      </c>
      <c r="O2367" s="31" t="s">
        <v>108</v>
      </c>
      <c r="P2367" s="31" t="s">
        <v>108</v>
      </c>
      <c r="Q2367" s="31" t="s">
        <v>108</v>
      </c>
      <c r="R2367" s="31">
        <v>94.5</v>
      </c>
      <c r="S2367" s="31" t="s">
        <v>108</v>
      </c>
    </row>
    <row r="2368" spans="1:19" x14ac:dyDescent="0.35">
      <c r="A2368" s="2">
        <v>36182</v>
      </c>
      <c r="B2368" s="31">
        <v>95.063800000000001</v>
      </c>
      <c r="C2368" s="31">
        <v>176.33600000000001</v>
      </c>
      <c r="D2368" s="31">
        <v>91.415400000000005</v>
      </c>
      <c r="E2368" s="31">
        <v>122.3974</v>
      </c>
      <c r="F2368" s="31">
        <v>35.945599999999999</v>
      </c>
      <c r="G2368" s="31">
        <v>165.79589999999999</v>
      </c>
      <c r="H2368" s="31">
        <v>10.82347</v>
      </c>
      <c r="I2368" s="31">
        <v>1793.425</v>
      </c>
      <c r="J2368" s="31">
        <v>2463.5990000000002</v>
      </c>
      <c r="K2368" s="31">
        <v>1520.4960000000001</v>
      </c>
      <c r="L2368" s="31">
        <v>125.22</v>
      </c>
      <c r="M2368" s="31" t="s">
        <v>108</v>
      </c>
      <c r="N2368" s="31" t="s">
        <v>108</v>
      </c>
      <c r="O2368" s="31" t="s">
        <v>108</v>
      </c>
      <c r="P2368" s="31" t="s">
        <v>108</v>
      </c>
      <c r="Q2368" s="31" t="s">
        <v>108</v>
      </c>
      <c r="R2368" s="31">
        <v>94.66</v>
      </c>
      <c r="S2368" s="31" t="s">
        <v>108</v>
      </c>
    </row>
    <row r="2369" spans="1:19" x14ac:dyDescent="0.35">
      <c r="A2369" s="2">
        <v>36185</v>
      </c>
      <c r="B2369" s="31">
        <v>93.276600000000002</v>
      </c>
      <c r="C2369" s="31">
        <v>172.27</v>
      </c>
      <c r="D2369" s="31">
        <v>90.255300000000005</v>
      </c>
      <c r="E2369" s="31">
        <v>121.682</v>
      </c>
      <c r="F2369" s="31">
        <v>36.082599999999999</v>
      </c>
      <c r="G2369" s="31">
        <v>163.1943</v>
      </c>
      <c r="H2369" s="31">
        <v>10.765940000000001</v>
      </c>
      <c r="I2369" s="31">
        <v>1788.8979999999999</v>
      </c>
      <c r="J2369" s="31">
        <v>2463.5990000000002</v>
      </c>
      <c r="K2369" s="31">
        <v>1520.1089999999999</v>
      </c>
      <c r="L2369" s="31">
        <v>126.33</v>
      </c>
      <c r="M2369" s="31" t="s">
        <v>108</v>
      </c>
      <c r="N2369" s="31" t="s">
        <v>108</v>
      </c>
      <c r="O2369" s="31" t="s">
        <v>108</v>
      </c>
      <c r="P2369" s="31" t="s">
        <v>108</v>
      </c>
      <c r="Q2369" s="31" t="s">
        <v>108</v>
      </c>
      <c r="R2369" s="31">
        <v>94.73</v>
      </c>
      <c r="S2369" s="31" t="s">
        <v>108</v>
      </c>
    </row>
    <row r="2370" spans="1:19" x14ac:dyDescent="0.35">
      <c r="A2370" s="2">
        <v>36186</v>
      </c>
      <c r="B2370" s="31">
        <v>91.5745</v>
      </c>
      <c r="C2370" s="31">
        <v>169.49700000000001</v>
      </c>
      <c r="D2370" s="31">
        <v>90.487300000000005</v>
      </c>
      <c r="E2370" s="31">
        <v>121.3874</v>
      </c>
      <c r="F2370" s="31">
        <v>35.870899999999999</v>
      </c>
      <c r="G2370" s="31">
        <v>162.09059999999999</v>
      </c>
      <c r="H2370" s="31">
        <v>10.749499999999999</v>
      </c>
      <c r="I2370" s="31">
        <v>1796.5809999999999</v>
      </c>
      <c r="J2370" s="31">
        <v>2459.7199999999998</v>
      </c>
      <c r="K2370" s="31">
        <v>1519.721</v>
      </c>
      <c r="L2370" s="31">
        <v>128.57</v>
      </c>
      <c r="M2370" s="31" t="s">
        <v>108</v>
      </c>
      <c r="N2370" s="31" t="s">
        <v>108</v>
      </c>
      <c r="O2370" s="31" t="s">
        <v>108</v>
      </c>
      <c r="P2370" s="31" t="s">
        <v>108</v>
      </c>
      <c r="Q2370" s="31" t="s">
        <v>108</v>
      </c>
      <c r="R2370" s="31">
        <v>94.72</v>
      </c>
      <c r="S2370" s="31" t="s">
        <v>108</v>
      </c>
    </row>
    <row r="2371" spans="1:19" x14ac:dyDescent="0.35">
      <c r="A2371" s="2">
        <v>36187</v>
      </c>
      <c r="B2371" s="31">
        <v>93.531899999999993</v>
      </c>
      <c r="C2371" s="31">
        <v>175.33099999999999</v>
      </c>
      <c r="D2371" s="31">
        <v>91.879400000000004</v>
      </c>
      <c r="E2371" s="31">
        <v>120.2512</v>
      </c>
      <c r="F2371" s="31">
        <v>35.522300000000001</v>
      </c>
      <c r="G2371" s="31">
        <v>161.77520000000001</v>
      </c>
      <c r="H2371" s="31">
        <v>10.73306</v>
      </c>
      <c r="I2371" s="31">
        <v>1787.5260000000001</v>
      </c>
      <c r="J2371" s="31">
        <v>2462.306</v>
      </c>
      <c r="K2371" s="31">
        <v>1520.4960000000001</v>
      </c>
      <c r="L2371" s="31">
        <v>126.89</v>
      </c>
      <c r="M2371" s="31" t="s">
        <v>108</v>
      </c>
      <c r="N2371" s="31" t="s">
        <v>108</v>
      </c>
      <c r="O2371" s="31" t="s">
        <v>108</v>
      </c>
      <c r="P2371" s="31" t="s">
        <v>108</v>
      </c>
      <c r="Q2371" s="31" t="s">
        <v>108</v>
      </c>
      <c r="R2371" s="31">
        <v>95.68</v>
      </c>
      <c r="S2371" s="31" t="s">
        <v>108</v>
      </c>
    </row>
    <row r="2372" spans="1:19" x14ac:dyDescent="0.35">
      <c r="A2372" s="2">
        <v>36188</v>
      </c>
      <c r="B2372" s="31">
        <v>94.382999999999996</v>
      </c>
      <c r="C2372" s="31">
        <v>177.96199999999999</v>
      </c>
      <c r="D2372" s="31">
        <v>91.183300000000003</v>
      </c>
      <c r="E2372" s="31">
        <v>120.18810000000001</v>
      </c>
      <c r="F2372" s="31">
        <v>35.684100000000001</v>
      </c>
      <c r="G2372" s="31">
        <v>160.90799999999999</v>
      </c>
      <c r="H2372" s="31">
        <v>10.85633</v>
      </c>
      <c r="I2372" s="31">
        <v>1783.136</v>
      </c>
      <c r="J2372" s="31">
        <v>2463.5990000000002</v>
      </c>
      <c r="K2372" s="31">
        <v>1520.1089999999999</v>
      </c>
      <c r="L2372" s="31">
        <v>128.59</v>
      </c>
      <c r="M2372" s="31" t="s">
        <v>108</v>
      </c>
      <c r="N2372" s="31" t="s">
        <v>108</v>
      </c>
      <c r="O2372" s="31" t="s">
        <v>108</v>
      </c>
      <c r="P2372" s="31" t="s">
        <v>108</v>
      </c>
      <c r="Q2372" s="31" t="s">
        <v>108</v>
      </c>
      <c r="R2372" s="31">
        <v>95.79</v>
      </c>
      <c r="S2372" s="31" t="s">
        <v>108</v>
      </c>
    </row>
    <row r="2373" spans="1:19" x14ac:dyDescent="0.35">
      <c r="A2373" s="2">
        <v>36189</v>
      </c>
      <c r="B2373" s="31">
        <v>97.191500000000005</v>
      </c>
      <c r="C2373" s="31">
        <v>183.41399999999999</v>
      </c>
      <c r="D2373" s="31">
        <v>93.271500000000003</v>
      </c>
      <c r="E2373" s="31">
        <v>119.38849999999999</v>
      </c>
      <c r="F2373" s="31">
        <v>35.883400000000002</v>
      </c>
      <c r="G2373" s="31">
        <v>159.80430000000001</v>
      </c>
      <c r="H2373" s="31">
        <v>10.938510000000001</v>
      </c>
      <c r="I2373" s="31">
        <v>1771.338</v>
      </c>
      <c r="J2373" s="31">
        <v>2465.538</v>
      </c>
      <c r="K2373" s="31">
        <v>1518.4280000000001</v>
      </c>
      <c r="L2373" s="31">
        <v>130.19</v>
      </c>
      <c r="M2373" s="31" t="s">
        <v>108</v>
      </c>
      <c r="N2373" s="31" t="s">
        <v>108</v>
      </c>
      <c r="O2373" s="31" t="s">
        <v>108</v>
      </c>
      <c r="P2373" s="31" t="s">
        <v>108</v>
      </c>
      <c r="Q2373" s="31" t="s">
        <v>108</v>
      </c>
      <c r="R2373" s="31">
        <v>96.08</v>
      </c>
      <c r="S2373" s="31" t="s">
        <v>108</v>
      </c>
    </row>
    <row r="2374" spans="1:19" x14ac:dyDescent="0.35">
      <c r="A2374" s="2">
        <v>36192</v>
      </c>
      <c r="B2374" s="31">
        <v>93.446799999999996</v>
      </c>
      <c r="C2374" s="31">
        <v>178.249</v>
      </c>
      <c r="D2374" s="31">
        <v>92.343400000000003</v>
      </c>
      <c r="E2374" s="31">
        <v>119.66200000000001</v>
      </c>
      <c r="F2374" s="31">
        <v>36.219499999999996</v>
      </c>
      <c r="G2374" s="31">
        <v>160.3562</v>
      </c>
      <c r="H2374" s="31">
        <v>10.757709999999999</v>
      </c>
      <c r="I2374" s="31">
        <v>1768.5940000000001</v>
      </c>
      <c r="J2374" s="31">
        <v>2451.9609999999998</v>
      </c>
      <c r="K2374" s="31">
        <v>1511.4469999999999</v>
      </c>
      <c r="L2374" s="31">
        <v>129.46</v>
      </c>
      <c r="M2374" s="31" t="s">
        <v>108</v>
      </c>
      <c r="N2374" s="31" t="s">
        <v>108</v>
      </c>
      <c r="O2374" s="31" t="s">
        <v>108</v>
      </c>
      <c r="P2374" s="31" t="s">
        <v>108</v>
      </c>
      <c r="Q2374" s="31" t="s">
        <v>108</v>
      </c>
      <c r="R2374" s="31">
        <v>96.23</v>
      </c>
      <c r="S2374" s="31" t="s">
        <v>108</v>
      </c>
    </row>
    <row r="2375" spans="1:19" x14ac:dyDescent="0.35">
      <c r="A2375" s="2">
        <v>36193</v>
      </c>
      <c r="B2375" s="31">
        <v>93.021299999999997</v>
      </c>
      <c r="C2375" s="31">
        <v>179.875</v>
      </c>
      <c r="D2375" s="31">
        <v>90.719300000000004</v>
      </c>
      <c r="E2375" s="31">
        <v>120.4405</v>
      </c>
      <c r="F2375" s="31">
        <v>36.194600000000001</v>
      </c>
      <c r="G2375" s="31">
        <v>161.85409999999999</v>
      </c>
      <c r="H2375" s="31">
        <v>10.823460000000001</v>
      </c>
      <c r="I2375" s="31">
        <v>1741.2929999999999</v>
      </c>
      <c r="J2375" s="31">
        <v>2443.556</v>
      </c>
      <c r="K2375" s="31">
        <v>1513.5150000000001</v>
      </c>
      <c r="L2375" s="31">
        <v>128.54</v>
      </c>
      <c r="M2375" s="31" t="s">
        <v>108</v>
      </c>
      <c r="N2375" s="31" t="s">
        <v>108</v>
      </c>
      <c r="O2375" s="31" t="s">
        <v>108</v>
      </c>
      <c r="P2375" s="31" t="s">
        <v>108</v>
      </c>
      <c r="Q2375" s="31" t="s">
        <v>108</v>
      </c>
      <c r="R2375" s="31">
        <v>95.71</v>
      </c>
      <c r="S2375" s="31" t="s">
        <v>108</v>
      </c>
    </row>
    <row r="2376" spans="1:19" x14ac:dyDescent="0.35">
      <c r="A2376" s="2">
        <v>36194</v>
      </c>
      <c r="B2376" s="31">
        <v>93.872299999999996</v>
      </c>
      <c r="C2376" s="31">
        <v>178.44</v>
      </c>
      <c r="D2376" s="31">
        <v>92.575500000000005</v>
      </c>
      <c r="E2376" s="31">
        <v>121.1138</v>
      </c>
      <c r="F2376" s="31">
        <v>36.020299999999999</v>
      </c>
      <c r="G2376" s="31">
        <v>160.04079999999999</v>
      </c>
      <c r="H2376" s="31">
        <v>10.815239999999999</v>
      </c>
      <c r="I2376" s="31">
        <v>1743.626</v>
      </c>
      <c r="J2376" s="31">
        <v>2437.0909999999999</v>
      </c>
      <c r="K2376" s="31">
        <v>1507.827</v>
      </c>
      <c r="L2376" s="31">
        <v>129.88999999999999</v>
      </c>
      <c r="M2376" s="31" t="s">
        <v>108</v>
      </c>
      <c r="N2376" s="31" t="s">
        <v>108</v>
      </c>
      <c r="O2376" s="31" t="s">
        <v>108</v>
      </c>
      <c r="P2376" s="31" t="s">
        <v>108</v>
      </c>
      <c r="Q2376" s="31" t="s">
        <v>108</v>
      </c>
      <c r="R2376" s="31">
        <v>96.03</v>
      </c>
      <c r="S2376" s="31" t="s">
        <v>108</v>
      </c>
    </row>
    <row r="2377" spans="1:19" x14ac:dyDescent="0.35">
      <c r="A2377" s="2">
        <v>36195</v>
      </c>
      <c r="B2377" s="31">
        <v>90.808499999999995</v>
      </c>
      <c r="C2377" s="31">
        <v>170.97900000000001</v>
      </c>
      <c r="D2377" s="31">
        <v>90.023300000000006</v>
      </c>
      <c r="E2377" s="31">
        <v>122.3552</v>
      </c>
      <c r="F2377" s="31">
        <v>36.256900000000002</v>
      </c>
      <c r="G2377" s="31">
        <v>160.435</v>
      </c>
      <c r="H2377" s="31">
        <v>10.815239999999999</v>
      </c>
      <c r="I2377" s="31">
        <v>1755.835</v>
      </c>
      <c r="J2377" s="31">
        <v>2424.16</v>
      </c>
      <c r="K2377" s="31">
        <v>1499.424</v>
      </c>
      <c r="L2377" s="31">
        <v>127.93</v>
      </c>
      <c r="M2377" s="31" t="s">
        <v>108</v>
      </c>
      <c r="N2377" s="31" t="s">
        <v>108</v>
      </c>
      <c r="O2377" s="31" t="s">
        <v>108</v>
      </c>
      <c r="P2377" s="31" t="s">
        <v>108</v>
      </c>
      <c r="Q2377" s="31" t="s">
        <v>108</v>
      </c>
      <c r="R2377" s="31">
        <v>95.68</v>
      </c>
      <c r="S2377" s="31" t="s">
        <v>108</v>
      </c>
    </row>
    <row r="2378" spans="1:19" x14ac:dyDescent="0.35">
      <c r="A2378" s="2">
        <v>36196</v>
      </c>
      <c r="B2378" s="31">
        <v>89.531899999999993</v>
      </c>
      <c r="C2378" s="31">
        <v>167.34399999999999</v>
      </c>
      <c r="D2378" s="31">
        <v>87.703100000000006</v>
      </c>
      <c r="E2378" s="31">
        <v>122.9023</v>
      </c>
      <c r="F2378" s="31">
        <v>36.169699999999999</v>
      </c>
      <c r="G2378" s="31">
        <v>162.01179999999999</v>
      </c>
      <c r="H2378" s="31">
        <v>10.73306</v>
      </c>
      <c r="I2378" s="31">
        <v>1740.8820000000001</v>
      </c>
      <c r="J2378" s="31">
        <v>2418.9879999999998</v>
      </c>
      <c r="K2378" s="31">
        <v>1501.88</v>
      </c>
      <c r="L2378" s="31">
        <v>126.33</v>
      </c>
      <c r="M2378" s="31" t="s">
        <v>108</v>
      </c>
      <c r="N2378" s="31" t="s">
        <v>108</v>
      </c>
      <c r="O2378" s="31" t="s">
        <v>108</v>
      </c>
      <c r="P2378" s="31">
        <v>100</v>
      </c>
      <c r="Q2378" s="31" t="s">
        <v>108</v>
      </c>
      <c r="R2378" s="31">
        <v>96.22</v>
      </c>
      <c r="S2378" s="31" t="s">
        <v>108</v>
      </c>
    </row>
    <row r="2379" spans="1:19" x14ac:dyDescent="0.35">
      <c r="A2379" s="2">
        <v>36199</v>
      </c>
      <c r="B2379" s="31">
        <v>88.0227</v>
      </c>
      <c r="C2379" s="31">
        <v>166.321</v>
      </c>
      <c r="D2379" s="31">
        <v>86.733199999999997</v>
      </c>
      <c r="E2379" s="31">
        <v>125.21339999999999</v>
      </c>
      <c r="F2379" s="31">
        <v>36.269300000000001</v>
      </c>
      <c r="G2379" s="31">
        <v>160.18559999999999</v>
      </c>
      <c r="H2379" s="31">
        <v>10.571059999999999</v>
      </c>
      <c r="I2379" s="31">
        <v>1764.89</v>
      </c>
      <c r="J2379" s="31">
        <v>2422.221</v>
      </c>
      <c r="K2379" s="31">
        <v>1494.123</v>
      </c>
      <c r="L2379" s="31">
        <v>126.71</v>
      </c>
      <c r="M2379" s="31" t="s">
        <v>108</v>
      </c>
      <c r="N2379" s="31" t="s">
        <v>108</v>
      </c>
      <c r="O2379" s="31" t="s">
        <v>108</v>
      </c>
      <c r="P2379" s="31">
        <v>99.667100000000005</v>
      </c>
      <c r="Q2379" s="31" t="s">
        <v>108</v>
      </c>
      <c r="R2379" s="31">
        <v>96.01</v>
      </c>
      <c r="S2379" s="31" t="s">
        <v>108</v>
      </c>
    </row>
    <row r="2380" spans="1:19" x14ac:dyDescent="0.35">
      <c r="A2380" s="2">
        <v>36200</v>
      </c>
      <c r="B2380" s="31">
        <v>87.7697</v>
      </c>
      <c r="C2380" s="31">
        <v>164.863</v>
      </c>
      <c r="D2380" s="31">
        <v>85.813400000000001</v>
      </c>
      <c r="E2380" s="31">
        <v>123.8708</v>
      </c>
      <c r="F2380" s="31">
        <v>36.007899999999999</v>
      </c>
      <c r="G2380" s="31">
        <v>157.54470000000001</v>
      </c>
      <c r="H2380" s="31">
        <v>10.543369999999999</v>
      </c>
      <c r="I2380" s="31">
        <v>1785.4680000000001</v>
      </c>
      <c r="J2380" s="31">
        <v>2427.393</v>
      </c>
      <c r="K2380" s="31">
        <v>1502.268</v>
      </c>
      <c r="L2380" s="31">
        <v>123.84</v>
      </c>
      <c r="M2380" s="31" t="s">
        <v>108</v>
      </c>
      <c r="N2380" s="31" t="s">
        <v>108</v>
      </c>
      <c r="O2380" s="31" t="s">
        <v>108</v>
      </c>
      <c r="P2380" s="31">
        <v>100.1117</v>
      </c>
      <c r="Q2380" s="31" t="s">
        <v>108</v>
      </c>
      <c r="R2380" s="31">
        <v>96.28</v>
      </c>
      <c r="S2380" s="31" t="s">
        <v>108</v>
      </c>
    </row>
    <row r="2381" spans="1:19" x14ac:dyDescent="0.35">
      <c r="A2381" s="2">
        <v>36201</v>
      </c>
      <c r="B2381" s="31">
        <v>87.5852</v>
      </c>
      <c r="C2381" s="31">
        <v>162.07300000000001</v>
      </c>
      <c r="D2381" s="31">
        <v>86.912400000000005</v>
      </c>
      <c r="E2381" s="31">
        <v>122.3793</v>
      </c>
      <c r="F2381" s="31">
        <v>35.945599999999999</v>
      </c>
      <c r="G2381" s="31">
        <v>157.482</v>
      </c>
      <c r="H2381" s="31">
        <v>10.593640000000001</v>
      </c>
      <c r="I2381" s="31">
        <v>1784.7819999999999</v>
      </c>
      <c r="J2381" s="31">
        <v>2425.453</v>
      </c>
      <c r="K2381" s="31">
        <v>1502.7850000000001</v>
      </c>
      <c r="L2381" s="31">
        <v>124.56</v>
      </c>
      <c r="M2381" s="31" t="s">
        <v>108</v>
      </c>
      <c r="N2381" s="31" t="s">
        <v>108</v>
      </c>
      <c r="O2381" s="31" t="s">
        <v>108</v>
      </c>
      <c r="P2381" s="31">
        <v>100.2949</v>
      </c>
      <c r="Q2381" s="31" t="s">
        <v>108</v>
      </c>
      <c r="R2381" s="31">
        <v>95.96</v>
      </c>
      <c r="S2381" s="31" t="s">
        <v>108</v>
      </c>
    </row>
    <row r="2382" spans="1:19" x14ac:dyDescent="0.35">
      <c r="A2382" s="2">
        <v>36202</v>
      </c>
      <c r="B2382" s="31">
        <v>87.9358</v>
      </c>
      <c r="C2382" s="31">
        <v>161.078</v>
      </c>
      <c r="D2382" s="31">
        <v>87.094999999999999</v>
      </c>
      <c r="E2382" s="31">
        <v>122.7557</v>
      </c>
      <c r="F2382" s="31">
        <v>36.020299999999999</v>
      </c>
      <c r="G2382" s="31">
        <v>156.3546</v>
      </c>
      <c r="H2382" s="31">
        <v>10.428900000000001</v>
      </c>
      <c r="I2382" s="31">
        <v>1784.7819999999999</v>
      </c>
      <c r="J2382" s="31">
        <v>2424.16</v>
      </c>
      <c r="K2382" s="31">
        <v>1505.3710000000001</v>
      </c>
      <c r="L2382" s="31">
        <v>128.26</v>
      </c>
      <c r="M2382" s="31" t="s">
        <v>108</v>
      </c>
      <c r="N2382" s="31" t="s">
        <v>108</v>
      </c>
      <c r="O2382" s="31" t="s">
        <v>108</v>
      </c>
      <c r="P2382" s="31">
        <v>100.066</v>
      </c>
      <c r="Q2382" s="31" t="s">
        <v>108</v>
      </c>
      <c r="R2382" s="31">
        <v>96.68</v>
      </c>
      <c r="S2382" s="31" t="s">
        <v>108</v>
      </c>
    </row>
    <row r="2383" spans="1:19" x14ac:dyDescent="0.35">
      <c r="A2383" s="2">
        <v>36203</v>
      </c>
      <c r="B2383" s="31">
        <v>88.267899999999997</v>
      </c>
      <c r="C2383" s="31">
        <v>161.81899999999999</v>
      </c>
      <c r="D2383" s="31">
        <v>86.640199999999993</v>
      </c>
      <c r="E2383" s="31">
        <v>121.98309999999999</v>
      </c>
      <c r="F2383" s="31">
        <v>36.256900000000002</v>
      </c>
      <c r="G2383" s="31">
        <v>155.33879999999999</v>
      </c>
      <c r="H2383" s="31">
        <v>10.227729999999999</v>
      </c>
      <c r="I2383" s="31">
        <v>1773.1210000000001</v>
      </c>
      <c r="J2383" s="31">
        <v>2403.471</v>
      </c>
      <c r="K2383" s="31">
        <v>1494.64</v>
      </c>
      <c r="L2383" s="31">
        <v>125.8</v>
      </c>
      <c r="M2383" s="31" t="s">
        <v>108</v>
      </c>
      <c r="N2383" s="31" t="s">
        <v>108</v>
      </c>
      <c r="O2383" s="31" t="s">
        <v>108</v>
      </c>
      <c r="P2383" s="31">
        <v>99.892300000000006</v>
      </c>
      <c r="Q2383" s="31" t="s">
        <v>108</v>
      </c>
      <c r="R2383" s="31">
        <v>96.31</v>
      </c>
      <c r="S2383" s="31" t="s">
        <v>108</v>
      </c>
    </row>
    <row r="2384" spans="1:19" x14ac:dyDescent="0.35">
      <c r="A2384" s="2">
        <v>36206</v>
      </c>
      <c r="B2384" s="31">
        <v>88.267899999999997</v>
      </c>
      <c r="C2384" s="31">
        <v>161.81899999999999</v>
      </c>
      <c r="D2384" s="31">
        <v>86.640199999999993</v>
      </c>
      <c r="E2384" s="31">
        <v>121.98309999999999</v>
      </c>
      <c r="F2384" s="31">
        <v>36.256900000000002</v>
      </c>
      <c r="G2384" s="31">
        <v>155.33879999999999</v>
      </c>
      <c r="H2384" s="31">
        <v>10.227729999999999</v>
      </c>
      <c r="I2384" s="31">
        <v>1768.32</v>
      </c>
      <c r="J2384" s="31">
        <v>2403.471</v>
      </c>
      <c r="K2384" s="31">
        <v>1487.6590000000001</v>
      </c>
      <c r="L2384" s="31">
        <v>125.8</v>
      </c>
      <c r="M2384" s="31" t="s">
        <v>108</v>
      </c>
      <c r="N2384" s="31" t="s">
        <v>108</v>
      </c>
      <c r="O2384" s="31" t="s">
        <v>108</v>
      </c>
      <c r="P2384" s="31">
        <v>99.523899999999998</v>
      </c>
      <c r="Q2384" s="31" t="s">
        <v>108</v>
      </c>
      <c r="R2384" s="31">
        <v>96.79</v>
      </c>
      <c r="S2384" s="31" t="s">
        <v>108</v>
      </c>
    </row>
    <row r="2385" spans="1:19" x14ac:dyDescent="0.35">
      <c r="A2385" s="2">
        <v>36207</v>
      </c>
      <c r="B2385" s="31">
        <v>85.029499999999999</v>
      </c>
      <c r="C2385" s="31">
        <v>157.50299999999999</v>
      </c>
      <c r="D2385" s="31">
        <v>83.9114</v>
      </c>
      <c r="E2385" s="31">
        <v>117.7444</v>
      </c>
      <c r="F2385" s="31">
        <v>35.783799999999999</v>
      </c>
      <c r="G2385" s="31">
        <v>154.01050000000001</v>
      </c>
      <c r="H2385" s="31">
        <v>10.469139999999999</v>
      </c>
      <c r="I2385" s="31">
        <v>1782.7239999999999</v>
      </c>
      <c r="J2385" s="31">
        <v>2404.1179999999999</v>
      </c>
      <c r="K2385" s="31">
        <v>1487.6590000000001</v>
      </c>
      <c r="L2385" s="31">
        <v>126.21</v>
      </c>
      <c r="M2385" s="31" t="s">
        <v>108</v>
      </c>
      <c r="N2385" s="31" t="s">
        <v>108</v>
      </c>
      <c r="O2385" s="31" t="s">
        <v>108</v>
      </c>
      <c r="P2385" s="31">
        <v>99.017099999999999</v>
      </c>
      <c r="Q2385" s="31" t="s">
        <v>108</v>
      </c>
      <c r="R2385" s="31">
        <v>97.21</v>
      </c>
      <c r="S2385" s="31" t="s">
        <v>108</v>
      </c>
    </row>
    <row r="2386" spans="1:19" x14ac:dyDescent="0.35">
      <c r="A2386" s="2">
        <v>36208</v>
      </c>
      <c r="B2386" s="31">
        <v>85.361599999999996</v>
      </c>
      <c r="C2386" s="31">
        <v>157.37200000000001</v>
      </c>
      <c r="D2386" s="31">
        <v>86.412800000000004</v>
      </c>
      <c r="E2386" s="31">
        <v>117.4312</v>
      </c>
      <c r="F2386" s="31">
        <v>35.646799999999999</v>
      </c>
      <c r="G2386" s="31">
        <v>153.6979</v>
      </c>
      <c r="H2386" s="31">
        <v>10.54156</v>
      </c>
      <c r="I2386" s="31">
        <v>1790.27</v>
      </c>
      <c r="J2386" s="31">
        <v>2410.5830000000001</v>
      </c>
      <c r="K2386" s="31">
        <v>1492.0550000000001</v>
      </c>
      <c r="L2386" s="31">
        <v>124.89</v>
      </c>
      <c r="M2386" s="31" t="s">
        <v>108</v>
      </c>
      <c r="N2386" s="31" t="s">
        <v>108</v>
      </c>
      <c r="O2386" s="31" t="s">
        <v>108</v>
      </c>
      <c r="P2386" s="31">
        <v>99.478099999999998</v>
      </c>
      <c r="Q2386" s="31" t="s">
        <v>108</v>
      </c>
      <c r="R2386" s="31">
        <v>97.06</v>
      </c>
      <c r="S2386" s="31" t="s">
        <v>108</v>
      </c>
    </row>
    <row r="2387" spans="1:19" x14ac:dyDescent="0.35">
      <c r="A2387" s="2">
        <v>36209</v>
      </c>
      <c r="B2387" s="31">
        <v>89.513499999999993</v>
      </c>
      <c r="C2387" s="31">
        <v>163.126</v>
      </c>
      <c r="D2387" s="31">
        <v>85.048400000000001</v>
      </c>
      <c r="E2387" s="31">
        <v>115.7608</v>
      </c>
      <c r="F2387" s="31">
        <v>35.783799999999999</v>
      </c>
      <c r="G2387" s="31">
        <v>152.2133</v>
      </c>
      <c r="H2387" s="31">
        <v>10.61398</v>
      </c>
      <c r="I2387" s="31">
        <v>1798.6379999999999</v>
      </c>
      <c r="J2387" s="31">
        <v>2402.8249999999998</v>
      </c>
      <c r="K2387" s="31">
        <v>1489.598</v>
      </c>
      <c r="L2387" s="31">
        <v>125.83</v>
      </c>
      <c r="M2387" s="31" t="s">
        <v>108</v>
      </c>
      <c r="N2387" s="31" t="s">
        <v>108</v>
      </c>
      <c r="O2387" s="31" t="s">
        <v>108</v>
      </c>
      <c r="P2387" s="31">
        <v>99.367599999999996</v>
      </c>
      <c r="Q2387" s="31" t="s">
        <v>108</v>
      </c>
      <c r="R2387" s="31">
        <v>97.32</v>
      </c>
      <c r="S2387" s="31" t="s">
        <v>108</v>
      </c>
    </row>
    <row r="2388" spans="1:19" x14ac:dyDescent="0.35">
      <c r="A2388" s="2">
        <v>36210</v>
      </c>
      <c r="B2388" s="31">
        <v>87.7697</v>
      </c>
      <c r="C2388" s="31">
        <v>161.25200000000001</v>
      </c>
      <c r="D2388" s="31">
        <v>87.322400000000002</v>
      </c>
      <c r="E2388" s="31">
        <v>116.7422</v>
      </c>
      <c r="F2388" s="31">
        <v>36.045200000000001</v>
      </c>
      <c r="G2388" s="31">
        <v>150.88489999999999</v>
      </c>
      <c r="H2388" s="31">
        <v>10.686400000000001</v>
      </c>
      <c r="I2388" s="31">
        <v>1815.1010000000001</v>
      </c>
      <c r="J2388" s="31">
        <v>2398.9459999999999</v>
      </c>
      <c r="K2388" s="31">
        <v>1492.3130000000001</v>
      </c>
      <c r="L2388" s="31">
        <v>126.33</v>
      </c>
      <c r="M2388" s="31" t="s">
        <v>108</v>
      </c>
      <c r="N2388" s="31" t="s">
        <v>108</v>
      </c>
      <c r="O2388" s="31" t="s">
        <v>108</v>
      </c>
      <c r="P2388" s="31">
        <v>98.249700000000004</v>
      </c>
      <c r="Q2388" s="31" t="s">
        <v>108</v>
      </c>
      <c r="R2388" s="31">
        <v>98.27</v>
      </c>
      <c r="S2388" s="31" t="s">
        <v>108</v>
      </c>
    </row>
    <row r="2389" spans="1:19" x14ac:dyDescent="0.35">
      <c r="A2389" s="2">
        <v>36213</v>
      </c>
      <c r="B2389" s="31">
        <v>89.264399999999995</v>
      </c>
      <c r="C2389" s="31">
        <v>163.86799999999999</v>
      </c>
      <c r="D2389" s="31">
        <v>86.867599999999996</v>
      </c>
      <c r="E2389" s="31">
        <v>114.63330000000001</v>
      </c>
      <c r="F2389" s="31">
        <v>35.920699999999997</v>
      </c>
      <c r="G2389" s="31">
        <v>149.47839999999999</v>
      </c>
      <c r="H2389" s="31">
        <v>10.53351</v>
      </c>
      <c r="I2389" s="31">
        <v>1819.2170000000001</v>
      </c>
      <c r="J2389" s="31">
        <v>2404.7640000000001</v>
      </c>
      <c r="K2389" s="31">
        <v>1496.579</v>
      </c>
      <c r="L2389" s="31">
        <v>129.47999999999999</v>
      </c>
      <c r="M2389" s="31" t="s">
        <v>108</v>
      </c>
      <c r="N2389" s="31" t="s">
        <v>108</v>
      </c>
      <c r="O2389" s="31" t="s">
        <v>108</v>
      </c>
      <c r="P2389" s="31">
        <v>97.676900000000003</v>
      </c>
      <c r="Q2389" s="31" t="s">
        <v>108</v>
      </c>
      <c r="R2389" s="31">
        <v>98.52</v>
      </c>
      <c r="S2389" s="31" t="s">
        <v>108</v>
      </c>
    </row>
    <row r="2390" spans="1:19" x14ac:dyDescent="0.35">
      <c r="A2390" s="2">
        <v>36214</v>
      </c>
      <c r="B2390" s="31">
        <v>92.087599999999995</v>
      </c>
      <c r="C2390" s="31">
        <v>166.09100000000001</v>
      </c>
      <c r="D2390" s="31">
        <v>90.278700000000001</v>
      </c>
      <c r="E2390" s="31">
        <v>115.5312</v>
      </c>
      <c r="F2390" s="31">
        <v>35.945599999999999</v>
      </c>
      <c r="G2390" s="31">
        <v>149.47839999999999</v>
      </c>
      <c r="H2390" s="31">
        <v>10.59789</v>
      </c>
      <c r="I2390" s="31">
        <v>1803.989</v>
      </c>
      <c r="J2390" s="31">
        <v>2396.201</v>
      </c>
      <c r="K2390" s="31">
        <v>1499.424</v>
      </c>
      <c r="L2390" s="31">
        <v>129.59</v>
      </c>
      <c r="M2390" s="31" t="s">
        <v>108</v>
      </c>
      <c r="N2390" s="31" t="s">
        <v>108</v>
      </c>
      <c r="O2390" s="31" t="s">
        <v>108</v>
      </c>
      <c r="P2390" s="31">
        <v>97.221900000000005</v>
      </c>
      <c r="Q2390" s="31" t="s">
        <v>108</v>
      </c>
      <c r="R2390" s="31">
        <v>98.85</v>
      </c>
      <c r="S2390" s="31" t="s">
        <v>108</v>
      </c>
    </row>
    <row r="2391" spans="1:19" x14ac:dyDescent="0.35">
      <c r="A2391" s="2">
        <v>36215</v>
      </c>
      <c r="B2391" s="31">
        <v>93.250100000000003</v>
      </c>
      <c r="C2391" s="31">
        <v>166.178</v>
      </c>
      <c r="D2391" s="31">
        <v>90.051299999999998</v>
      </c>
      <c r="E2391" s="31">
        <v>116.76309999999999</v>
      </c>
      <c r="F2391" s="31">
        <v>36.007899999999999</v>
      </c>
      <c r="G2391" s="31">
        <v>144.8682</v>
      </c>
      <c r="H2391" s="31">
        <v>10.509370000000001</v>
      </c>
      <c r="I2391" s="31">
        <v>1805.223</v>
      </c>
      <c r="J2391" s="31">
        <v>2383.6030000000001</v>
      </c>
      <c r="K2391" s="31">
        <v>1495.8040000000001</v>
      </c>
      <c r="L2391" s="31">
        <v>127.32</v>
      </c>
      <c r="M2391" s="31" t="s">
        <v>108</v>
      </c>
      <c r="N2391" s="31" t="s">
        <v>108</v>
      </c>
      <c r="O2391" s="31" t="s">
        <v>108</v>
      </c>
      <c r="P2391" s="31">
        <v>96.977699999999999</v>
      </c>
      <c r="Q2391" s="31" t="s">
        <v>108</v>
      </c>
      <c r="R2391" s="31">
        <v>99.11</v>
      </c>
      <c r="S2391" s="31" t="s">
        <v>108</v>
      </c>
    </row>
    <row r="2392" spans="1:19" x14ac:dyDescent="0.35">
      <c r="A2392" s="2">
        <v>36216</v>
      </c>
      <c r="B2392" s="31">
        <v>93.582300000000004</v>
      </c>
      <c r="C2392" s="31">
        <v>170.45</v>
      </c>
      <c r="D2392" s="31">
        <v>92.325299999999999</v>
      </c>
      <c r="E2392" s="31">
        <v>116.6587</v>
      </c>
      <c r="F2392" s="31">
        <v>36.007899999999999</v>
      </c>
      <c r="G2392" s="31">
        <v>144.2431</v>
      </c>
      <c r="H2392" s="31">
        <v>10.428900000000001</v>
      </c>
      <c r="I2392" s="31">
        <v>1801.2449999999999</v>
      </c>
      <c r="J2392" s="31">
        <v>2365.8440000000001</v>
      </c>
      <c r="K2392" s="31">
        <v>1479.2560000000001</v>
      </c>
      <c r="L2392" s="31">
        <v>126.13</v>
      </c>
      <c r="M2392" s="31" t="s">
        <v>108</v>
      </c>
      <c r="N2392" s="31" t="s">
        <v>108</v>
      </c>
      <c r="O2392" s="31" t="s">
        <v>108</v>
      </c>
      <c r="P2392" s="31">
        <v>97.820099999999996</v>
      </c>
      <c r="Q2392" s="31" t="s">
        <v>108</v>
      </c>
      <c r="R2392" s="31">
        <v>98.57</v>
      </c>
      <c r="S2392" s="31" t="s">
        <v>108</v>
      </c>
    </row>
    <row r="2393" spans="1:19" x14ac:dyDescent="0.35">
      <c r="A2393" s="2">
        <v>36217</v>
      </c>
      <c r="B2393" s="31">
        <v>91.340299999999999</v>
      </c>
      <c r="C2393" s="31">
        <v>165.56800000000001</v>
      </c>
      <c r="D2393" s="31">
        <v>91.188299999999998</v>
      </c>
      <c r="E2393" s="31">
        <v>116.1785</v>
      </c>
      <c r="F2393" s="31">
        <v>35.895800000000001</v>
      </c>
      <c r="G2393" s="31">
        <v>143.14920000000001</v>
      </c>
      <c r="H2393" s="31">
        <v>10.284050000000001</v>
      </c>
      <c r="I2393" s="31">
        <v>1799.873</v>
      </c>
      <c r="J2393" s="31">
        <v>2371.0079999999998</v>
      </c>
      <c r="K2393" s="31">
        <v>1478.48</v>
      </c>
      <c r="L2393" s="31">
        <v>125.52</v>
      </c>
      <c r="M2393" s="31" t="s">
        <v>108</v>
      </c>
      <c r="N2393" s="31" t="s">
        <v>108</v>
      </c>
      <c r="O2393" s="31" t="s">
        <v>108</v>
      </c>
      <c r="P2393" s="31">
        <v>97.170699999999997</v>
      </c>
      <c r="Q2393" s="31" t="s">
        <v>108</v>
      </c>
      <c r="R2393" s="31">
        <v>98.71</v>
      </c>
      <c r="S2393" s="31" t="s">
        <v>108</v>
      </c>
    </row>
    <row r="2394" spans="1:19" x14ac:dyDescent="0.35">
      <c r="A2394" s="2">
        <v>36220</v>
      </c>
      <c r="B2394" s="31">
        <v>90.509900000000002</v>
      </c>
      <c r="C2394" s="31">
        <v>164.696</v>
      </c>
      <c r="D2394" s="31">
        <v>88.686899999999994</v>
      </c>
      <c r="E2394" s="31">
        <v>115.2389</v>
      </c>
      <c r="F2394" s="31">
        <v>35.821100000000001</v>
      </c>
      <c r="G2394" s="31">
        <v>144.71199999999999</v>
      </c>
      <c r="H2394" s="31">
        <v>10.37257</v>
      </c>
      <c r="I2394" s="31">
        <v>1806.047</v>
      </c>
      <c r="J2394" s="31">
        <v>2356.16</v>
      </c>
      <c r="K2394" s="31">
        <v>1468.5260000000001</v>
      </c>
      <c r="L2394" s="31">
        <v>125.88</v>
      </c>
      <c r="M2394" s="31" t="s">
        <v>108</v>
      </c>
      <c r="N2394" s="31" t="s">
        <v>108</v>
      </c>
      <c r="O2394" s="31" t="s">
        <v>108</v>
      </c>
      <c r="P2394" s="31">
        <v>96.775300000000001</v>
      </c>
      <c r="Q2394" s="31" t="s">
        <v>108</v>
      </c>
      <c r="R2394" s="31">
        <v>99.56</v>
      </c>
      <c r="S2394" s="31" t="s">
        <v>108</v>
      </c>
    </row>
    <row r="2395" spans="1:19" x14ac:dyDescent="0.35">
      <c r="A2395" s="2">
        <v>36221</v>
      </c>
      <c r="B2395" s="31">
        <v>92.253699999999995</v>
      </c>
      <c r="C2395" s="31">
        <v>167.57300000000001</v>
      </c>
      <c r="D2395" s="31">
        <v>88.914299999999997</v>
      </c>
      <c r="E2395" s="31">
        <v>115.928</v>
      </c>
      <c r="F2395" s="31">
        <v>35.858499999999999</v>
      </c>
      <c r="G2395" s="31">
        <v>147.36869999999999</v>
      </c>
      <c r="H2395" s="31">
        <v>9.9863140000000001</v>
      </c>
      <c r="I2395" s="31">
        <v>1810.848</v>
      </c>
      <c r="J2395" s="31">
        <v>2361.3249999999998</v>
      </c>
      <c r="K2395" s="31">
        <v>1470.982</v>
      </c>
      <c r="L2395" s="31">
        <v>124.91</v>
      </c>
      <c r="M2395" s="31" t="s">
        <v>108</v>
      </c>
      <c r="N2395" s="31" t="s">
        <v>108</v>
      </c>
      <c r="O2395" s="31" t="s">
        <v>108</v>
      </c>
      <c r="P2395" s="31">
        <v>96.717299999999994</v>
      </c>
      <c r="Q2395" s="31" t="s">
        <v>108</v>
      </c>
      <c r="R2395" s="31">
        <v>99.37</v>
      </c>
      <c r="S2395" s="31" t="s">
        <v>108</v>
      </c>
    </row>
    <row r="2396" spans="1:19" x14ac:dyDescent="0.35">
      <c r="A2396" s="2">
        <v>36222</v>
      </c>
      <c r="B2396" s="31">
        <v>94.661699999999996</v>
      </c>
      <c r="C2396" s="31">
        <v>173.98099999999999</v>
      </c>
      <c r="D2396" s="31">
        <v>91.643100000000004</v>
      </c>
      <c r="E2396" s="31">
        <v>116.7841</v>
      </c>
      <c r="F2396" s="31">
        <v>35.895800000000001</v>
      </c>
      <c r="G2396" s="31">
        <v>146.19659999999999</v>
      </c>
      <c r="H2396" s="31">
        <v>9.8817029999999999</v>
      </c>
      <c r="I2396" s="31">
        <v>1827.722</v>
      </c>
      <c r="J2396" s="31">
        <v>2356.16</v>
      </c>
      <c r="K2396" s="31">
        <v>1464.798</v>
      </c>
      <c r="L2396" s="31">
        <v>125.37</v>
      </c>
      <c r="M2396" s="31" t="s">
        <v>108</v>
      </c>
      <c r="N2396" s="31" t="s">
        <v>108</v>
      </c>
      <c r="O2396" s="31" t="s">
        <v>108</v>
      </c>
      <c r="P2396" s="31">
        <v>96.623500000000007</v>
      </c>
      <c r="Q2396" s="31" t="s">
        <v>108</v>
      </c>
      <c r="R2396" s="31">
        <v>99.76</v>
      </c>
      <c r="S2396" s="31" t="s">
        <v>108</v>
      </c>
    </row>
    <row r="2397" spans="1:19" x14ac:dyDescent="0.35">
      <c r="A2397" s="2">
        <v>36223</v>
      </c>
      <c r="B2397" s="31">
        <v>96.820700000000002</v>
      </c>
      <c r="C2397" s="31">
        <v>179.86600000000001</v>
      </c>
      <c r="D2397" s="31">
        <v>95.508899999999997</v>
      </c>
      <c r="E2397" s="31">
        <v>117.5149</v>
      </c>
      <c r="F2397" s="31">
        <v>36.045200000000001</v>
      </c>
      <c r="G2397" s="31">
        <v>146.2747</v>
      </c>
      <c r="H2397" s="31">
        <v>9.9460789999999992</v>
      </c>
      <c r="I2397" s="31">
        <v>1831.4269999999999</v>
      </c>
      <c r="J2397" s="31">
        <v>2350.9960000000001</v>
      </c>
      <c r="K2397" s="31">
        <v>1462.787</v>
      </c>
      <c r="L2397" s="31">
        <v>126.97</v>
      </c>
      <c r="M2397" s="31" t="s">
        <v>108</v>
      </c>
      <c r="N2397" s="31" t="s">
        <v>108</v>
      </c>
      <c r="O2397" s="31" t="s">
        <v>108</v>
      </c>
      <c r="P2397" s="31">
        <v>95.822000000000003</v>
      </c>
      <c r="Q2397" s="31" t="s">
        <v>108</v>
      </c>
      <c r="R2397" s="31">
        <v>100.48</v>
      </c>
      <c r="S2397" s="31" t="s">
        <v>108</v>
      </c>
    </row>
    <row r="2398" spans="1:19" x14ac:dyDescent="0.35">
      <c r="A2398" s="2">
        <v>36224</v>
      </c>
      <c r="B2398" s="31">
        <v>96.986800000000002</v>
      </c>
      <c r="C2398" s="31">
        <v>180.477</v>
      </c>
      <c r="D2398" s="31">
        <v>95.054100000000005</v>
      </c>
      <c r="E2398" s="31">
        <v>116.5753</v>
      </c>
      <c r="F2398" s="31">
        <v>36.045200000000001</v>
      </c>
      <c r="G2398" s="31">
        <v>145.1808</v>
      </c>
      <c r="H2398" s="31">
        <v>9.8897499999999994</v>
      </c>
      <c r="I2398" s="31">
        <v>1836.0909999999999</v>
      </c>
      <c r="J2398" s="31">
        <v>2362.616</v>
      </c>
      <c r="K2398" s="31">
        <v>1481.0319999999999</v>
      </c>
      <c r="L2398" s="31">
        <v>129.99</v>
      </c>
      <c r="M2398" s="31" t="s">
        <v>108</v>
      </c>
      <c r="N2398" s="31" t="s">
        <v>108</v>
      </c>
      <c r="O2398" s="31" t="s">
        <v>108</v>
      </c>
      <c r="P2398" s="31">
        <v>96.011300000000006</v>
      </c>
      <c r="Q2398" s="31" t="s">
        <v>108</v>
      </c>
      <c r="R2398" s="31">
        <v>100.24</v>
      </c>
      <c r="S2398" s="31" t="s">
        <v>108</v>
      </c>
    </row>
    <row r="2399" spans="1:19" x14ac:dyDescent="0.35">
      <c r="A2399" s="2">
        <v>36227</v>
      </c>
      <c r="B2399" s="31">
        <v>98.7761</v>
      </c>
      <c r="C2399" s="31">
        <v>185.73599999999999</v>
      </c>
      <c r="D2399" s="31">
        <v>98.372600000000006</v>
      </c>
      <c r="E2399" s="31">
        <v>115.29049999999999</v>
      </c>
      <c r="F2399" s="31">
        <v>36.443100000000001</v>
      </c>
      <c r="G2399" s="31">
        <v>147.2124</v>
      </c>
      <c r="H2399" s="31">
        <v>9.9621729999999999</v>
      </c>
      <c r="I2399" s="31">
        <v>1831.79</v>
      </c>
      <c r="J2399" s="31">
        <v>2364.5529999999999</v>
      </c>
      <c r="K2399" s="31">
        <v>1475.57</v>
      </c>
      <c r="L2399" s="31">
        <v>130.37</v>
      </c>
      <c r="M2399" s="31" t="s">
        <v>108</v>
      </c>
      <c r="N2399" s="31" t="s">
        <v>108</v>
      </c>
      <c r="O2399" s="31" t="s">
        <v>108</v>
      </c>
      <c r="P2399" s="31">
        <v>96.286299999999997</v>
      </c>
      <c r="Q2399" s="31" t="s">
        <v>108</v>
      </c>
      <c r="R2399" s="31">
        <v>99.75</v>
      </c>
      <c r="S2399" s="31" t="s">
        <v>108</v>
      </c>
    </row>
    <row r="2400" spans="1:19" x14ac:dyDescent="0.35">
      <c r="A2400" s="2">
        <v>36228</v>
      </c>
      <c r="B2400" s="31">
        <v>97.570099999999996</v>
      </c>
      <c r="C2400" s="31">
        <v>186.816</v>
      </c>
      <c r="D2400" s="31">
        <v>98.4636</v>
      </c>
      <c r="E2400" s="31">
        <v>116.04049999999999</v>
      </c>
      <c r="F2400" s="31">
        <v>36.530099999999997</v>
      </c>
      <c r="G2400" s="31">
        <v>147.68119999999999</v>
      </c>
      <c r="H2400" s="31">
        <v>9.9863140000000001</v>
      </c>
      <c r="I2400" s="31">
        <v>1825.173</v>
      </c>
      <c r="J2400" s="31">
        <v>2376.1729999999998</v>
      </c>
      <c r="K2400" s="31">
        <v>1472.1880000000001</v>
      </c>
      <c r="L2400" s="31">
        <v>130.02000000000001</v>
      </c>
      <c r="M2400" s="31" t="s">
        <v>108</v>
      </c>
      <c r="N2400" s="31" t="s">
        <v>108</v>
      </c>
      <c r="O2400" s="31" t="s">
        <v>108</v>
      </c>
      <c r="P2400" s="31">
        <v>96.33</v>
      </c>
      <c r="Q2400" s="31" t="s">
        <v>108</v>
      </c>
      <c r="R2400" s="31">
        <v>99.64</v>
      </c>
      <c r="S2400" s="31" t="s">
        <v>108</v>
      </c>
    </row>
    <row r="2401" spans="1:19" x14ac:dyDescent="0.35">
      <c r="A2401" s="2">
        <v>36229</v>
      </c>
      <c r="B2401" s="31">
        <v>104.9487</v>
      </c>
      <c r="C2401" s="31">
        <v>194.785</v>
      </c>
      <c r="D2401" s="31">
        <v>99.646000000000001</v>
      </c>
      <c r="E2401" s="31">
        <v>116.4358</v>
      </c>
      <c r="F2401" s="31">
        <v>36.629300000000001</v>
      </c>
      <c r="G2401" s="31">
        <v>149.0095</v>
      </c>
      <c r="H2401" s="31">
        <v>9.7368570000000005</v>
      </c>
      <c r="I2401" s="31">
        <v>1826.6579999999999</v>
      </c>
      <c r="J2401" s="31">
        <v>2373.5909999999999</v>
      </c>
      <c r="K2401" s="31">
        <v>1474.9190000000001</v>
      </c>
      <c r="L2401" s="31">
        <v>130.96</v>
      </c>
      <c r="M2401" s="31" t="s">
        <v>108</v>
      </c>
      <c r="N2401" s="31" t="s">
        <v>108</v>
      </c>
      <c r="O2401" s="31">
        <v>100</v>
      </c>
      <c r="P2401" s="31">
        <v>96.911900000000003</v>
      </c>
      <c r="Q2401" s="31" t="s">
        <v>108</v>
      </c>
      <c r="R2401" s="31">
        <v>99.01</v>
      </c>
      <c r="S2401" s="31" t="s">
        <v>108</v>
      </c>
    </row>
    <row r="2402" spans="1:19" x14ac:dyDescent="0.35">
      <c r="A2402" s="2">
        <v>36230</v>
      </c>
      <c r="B2402" s="31">
        <v>101.3716</v>
      </c>
      <c r="C2402" s="31">
        <v>192.67500000000001</v>
      </c>
      <c r="D2402" s="31">
        <v>103.3805</v>
      </c>
      <c r="E2402" s="31">
        <v>116.3319</v>
      </c>
      <c r="F2402" s="31">
        <v>36.8003</v>
      </c>
      <c r="G2402" s="31">
        <v>149.40020000000001</v>
      </c>
      <c r="H2402" s="31">
        <v>9.7770919999999997</v>
      </c>
      <c r="I2402" s="31">
        <v>1813.367</v>
      </c>
      <c r="J2402" s="31">
        <v>2373.5909999999999</v>
      </c>
      <c r="K2402" s="31">
        <v>1485.3240000000001</v>
      </c>
      <c r="L2402" s="31">
        <v>132.53</v>
      </c>
      <c r="M2402" s="31" t="s">
        <v>108</v>
      </c>
      <c r="N2402" s="31" t="s">
        <v>108</v>
      </c>
      <c r="O2402" s="31">
        <v>99.790400000000005</v>
      </c>
      <c r="P2402" s="31">
        <v>95.816299999999998</v>
      </c>
      <c r="Q2402" s="31" t="s">
        <v>108</v>
      </c>
      <c r="R2402" s="31">
        <v>98.46</v>
      </c>
      <c r="S2402" s="31" t="s">
        <v>108</v>
      </c>
    </row>
    <row r="2403" spans="1:19" x14ac:dyDescent="0.35">
      <c r="A2403" s="2">
        <v>36231</v>
      </c>
      <c r="B2403" s="31">
        <v>103.25490000000001</v>
      </c>
      <c r="C2403" s="31">
        <v>195.75200000000001</v>
      </c>
      <c r="D2403" s="31">
        <v>103.8359</v>
      </c>
      <c r="E2403" s="31">
        <v>115.5223</v>
      </c>
      <c r="F2403" s="31">
        <v>36.552799999999998</v>
      </c>
      <c r="G2403" s="31">
        <v>148.30629999999999</v>
      </c>
      <c r="H2403" s="31">
        <v>9.8173270000000006</v>
      </c>
      <c r="I2403" s="31">
        <v>1819.182</v>
      </c>
      <c r="J2403" s="31">
        <v>2379.4009999999998</v>
      </c>
      <c r="K2403" s="31">
        <v>1481.8130000000001</v>
      </c>
      <c r="L2403" s="31">
        <v>131.19999999999999</v>
      </c>
      <c r="M2403" s="31" t="s">
        <v>108</v>
      </c>
      <c r="N2403" s="31" t="s">
        <v>108</v>
      </c>
      <c r="O2403" s="31">
        <v>100.5116</v>
      </c>
      <c r="P2403" s="31">
        <v>96.798699999999997</v>
      </c>
      <c r="Q2403" s="31" t="s">
        <v>108</v>
      </c>
      <c r="R2403" s="31">
        <v>99.13</v>
      </c>
      <c r="S2403" s="31" t="s">
        <v>108</v>
      </c>
    </row>
    <row r="2404" spans="1:19" x14ac:dyDescent="0.35">
      <c r="A2404" s="2">
        <v>36234</v>
      </c>
      <c r="B2404" s="31">
        <v>104.40130000000001</v>
      </c>
      <c r="C2404" s="31">
        <v>195.239</v>
      </c>
      <c r="D2404" s="31">
        <v>103.6082</v>
      </c>
      <c r="E2404" s="31">
        <v>114.0277</v>
      </c>
      <c r="F2404" s="31">
        <v>35.822800000000001</v>
      </c>
      <c r="G2404" s="31">
        <v>147.2124</v>
      </c>
      <c r="H2404" s="31">
        <v>9.6805280000000007</v>
      </c>
      <c r="I2404" s="31">
        <v>1809.213</v>
      </c>
      <c r="J2404" s="31">
        <v>2382.6289999999999</v>
      </c>
      <c r="K2404" s="31">
        <v>1482.0730000000001</v>
      </c>
      <c r="L2404" s="31">
        <v>132.76</v>
      </c>
      <c r="M2404" s="31" t="s">
        <v>108</v>
      </c>
      <c r="N2404" s="31" t="s">
        <v>108</v>
      </c>
      <c r="O2404" s="31">
        <v>101.45529999999999</v>
      </c>
      <c r="P2404" s="31">
        <v>96.795100000000005</v>
      </c>
      <c r="Q2404" s="31" t="s">
        <v>108</v>
      </c>
      <c r="R2404" s="31">
        <v>98.89</v>
      </c>
      <c r="S2404" s="31" t="s">
        <v>108</v>
      </c>
    </row>
    <row r="2405" spans="1:19" x14ac:dyDescent="0.35">
      <c r="A2405" s="2">
        <v>36235</v>
      </c>
      <c r="B2405" s="31">
        <v>104.15560000000001</v>
      </c>
      <c r="C2405" s="31">
        <v>194.256</v>
      </c>
      <c r="D2405" s="31">
        <v>102.2419</v>
      </c>
      <c r="E2405" s="31">
        <v>113.9239</v>
      </c>
      <c r="F2405" s="31">
        <v>35.377299999999998</v>
      </c>
      <c r="G2405" s="31">
        <v>150.88489999999999</v>
      </c>
      <c r="H2405" s="31">
        <v>9.9138909999999996</v>
      </c>
      <c r="I2405" s="31">
        <v>1808.9359999999999</v>
      </c>
      <c r="J2405" s="31">
        <v>2388.4389999999999</v>
      </c>
      <c r="K2405" s="31">
        <v>1489.7460000000001</v>
      </c>
      <c r="L2405" s="31">
        <v>132.72999999999999</v>
      </c>
      <c r="M2405" s="31" t="s">
        <v>108</v>
      </c>
      <c r="N2405" s="31" t="s">
        <v>108</v>
      </c>
      <c r="O2405" s="31">
        <v>101.6456</v>
      </c>
      <c r="P2405" s="31">
        <v>96.480199999999996</v>
      </c>
      <c r="Q2405" s="31" t="s">
        <v>108</v>
      </c>
      <c r="R2405" s="31">
        <v>98.56</v>
      </c>
      <c r="S2405" s="31" t="s">
        <v>108</v>
      </c>
    </row>
    <row r="2406" spans="1:19" x14ac:dyDescent="0.35">
      <c r="A2406" s="2">
        <v>36236</v>
      </c>
      <c r="B2406" s="31">
        <v>108.4954</v>
      </c>
      <c r="C2406" s="31">
        <v>204.298</v>
      </c>
      <c r="D2406" s="31">
        <v>106.5684</v>
      </c>
      <c r="E2406" s="31">
        <v>115.1902</v>
      </c>
      <c r="F2406" s="31">
        <v>35.402000000000001</v>
      </c>
      <c r="G2406" s="31">
        <v>150.4161</v>
      </c>
      <c r="H2406" s="31">
        <v>9.8656089999999992</v>
      </c>
      <c r="I2406" s="31">
        <v>1822.366</v>
      </c>
      <c r="J2406" s="31">
        <v>2384.5650000000001</v>
      </c>
      <c r="K2406" s="31">
        <v>1490.787</v>
      </c>
      <c r="L2406" s="31">
        <v>132</v>
      </c>
      <c r="M2406" s="31" t="s">
        <v>108</v>
      </c>
      <c r="N2406" s="31" t="s">
        <v>108</v>
      </c>
      <c r="O2406" s="31">
        <v>101.12690000000001</v>
      </c>
      <c r="P2406" s="31">
        <v>97.347700000000003</v>
      </c>
      <c r="Q2406" s="31" t="s">
        <v>108</v>
      </c>
      <c r="R2406" s="31">
        <v>98.62</v>
      </c>
      <c r="S2406" s="31" t="s">
        <v>108</v>
      </c>
    </row>
    <row r="2407" spans="1:19" x14ac:dyDescent="0.35">
      <c r="A2407" s="2">
        <v>36237</v>
      </c>
      <c r="B2407" s="31">
        <v>109.47799999999999</v>
      </c>
      <c r="C2407" s="31">
        <v>203.48599999999999</v>
      </c>
      <c r="D2407" s="31">
        <v>108.3901</v>
      </c>
      <c r="E2407" s="31">
        <v>114.85809999999999</v>
      </c>
      <c r="F2407" s="31">
        <v>35.327800000000003</v>
      </c>
      <c r="G2407" s="31">
        <v>150.65049999999999</v>
      </c>
      <c r="H2407" s="31">
        <v>9.8414680000000008</v>
      </c>
      <c r="I2407" s="31">
        <v>1823.8889999999999</v>
      </c>
      <c r="J2407" s="31">
        <v>2387.7930000000001</v>
      </c>
      <c r="K2407" s="31">
        <v>1492.7380000000001</v>
      </c>
      <c r="L2407" s="31">
        <v>133.97</v>
      </c>
      <c r="M2407" s="31" t="s">
        <v>108</v>
      </c>
      <c r="N2407" s="31" t="s">
        <v>108</v>
      </c>
      <c r="O2407" s="31">
        <v>101.6348</v>
      </c>
      <c r="P2407" s="31">
        <v>97.149000000000001</v>
      </c>
      <c r="Q2407" s="31" t="s">
        <v>108</v>
      </c>
      <c r="R2407" s="31">
        <v>98.57</v>
      </c>
      <c r="S2407" s="31" t="s">
        <v>108</v>
      </c>
    </row>
    <row r="2408" spans="1:19" x14ac:dyDescent="0.35">
      <c r="A2408" s="2">
        <v>36238</v>
      </c>
      <c r="B2408" s="31">
        <v>109.9693</v>
      </c>
      <c r="C2408" s="31">
        <v>206.26400000000001</v>
      </c>
      <c r="D2408" s="31">
        <v>108.8455</v>
      </c>
      <c r="E2408" s="31">
        <v>114.69199999999999</v>
      </c>
      <c r="F2408" s="31">
        <v>35.476300000000002</v>
      </c>
      <c r="G2408" s="31">
        <v>152.91650000000001</v>
      </c>
      <c r="H2408" s="31">
        <v>9.6966219999999996</v>
      </c>
      <c r="I2408" s="31">
        <v>1826.519</v>
      </c>
      <c r="J2408" s="31">
        <v>2379.4009999999998</v>
      </c>
      <c r="K2408" s="31">
        <v>1490.527</v>
      </c>
      <c r="L2408" s="31">
        <v>131.78</v>
      </c>
      <c r="M2408" s="31" t="s">
        <v>108</v>
      </c>
      <c r="N2408" s="31" t="s">
        <v>108</v>
      </c>
      <c r="O2408" s="31">
        <v>102.17619999999999</v>
      </c>
      <c r="P2408" s="31">
        <v>96.607600000000005</v>
      </c>
      <c r="Q2408" s="31" t="s">
        <v>108</v>
      </c>
      <c r="R2408" s="31">
        <v>99.05</v>
      </c>
      <c r="S2408" s="31" t="s">
        <v>108</v>
      </c>
    </row>
    <row r="2409" spans="1:19" x14ac:dyDescent="0.35">
      <c r="A2409" s="2">
        <v>36241</v>
      </c>
      <c r="B2409" s="31">
        <v>113.4903</v>
      </c>
      <c r="C2409" s="31">
        <v>213.74199999999999</v>
      </c>
      <c r="D2409" s="31">
        <v>110.4395</v>
      </c>
      <c r="E2409" s="31">
        <v>115.0034</v>
      </c>
      <c r="F2409" s="31">
        <v>35.500999999999998</v>
      </c>
      <c r="G2409" s="31">
        <v>156.042</v>
      </c>
      <c r="H2409" s="31">
        <v>9.4632590000000008</v>
      </c>
      <c r="I2409" s="31">
        <v>1826.519</v>
      </c>
      <c r="J2409" s="31">
        <v>2375.527</v>
      </c>
      <c r="K2409" s="31">
        <v>1488.316</v>
      </c>
      <c r="L2409" s="31">
        <v>131.94999999999999</v>
      </c>
      <c r="M2409" s="31" t="s">
        <v>108</v>
      </c>
      <c r="N2409" s="31" t="s">
        <v>108</v>
      </c>
      <c r="O2409" s="31">
        <v>101.4804</v>
      </c>
      <c r="P2409" s="31">
        <v>96.417199999999994</v>
      </c>
      <c r="Q2409" s="31" t="s">
        <v>108</v>
      </c>
      <c r="R2409" s="31">
        <v>98.92</v>
      </c>
      <c r="S2409" s="31" t="s">
        <v>108</v>
      </c>
    </row>
    <row r="2410" spans="1:19" x14ac:dyDescent="0.35">
      <c r="A2410" s="2">
        <v>36242</v>
      </c>
      <c r="B2410" s="31">
        <v>112.2621</v>
      </c>
      <c r="C2410" s="31">
        <v>211.77600000000001</v>
      </c>
      <c r="D2410" s="31">
        <v>113.172</v>
      </c>
      <c r="E2410" s="31">
        <v>120.08929999999999</v>
      </c>
      <c r="F2410" s="31">
        <v>35.488700000000001</v>
      </c>
      <c r="G2410" s="31">
        <v>154.16669999999999</v>
      </c>
      <c r="H2410" s="31">
        <v>9.5517760000000003</v>
      </c>
      <c r="I2410" s="31">
        <v>1825.827</v>
      </c>
      <c r="J2410" s="31">
        <v>2375.527</v>
      </c>
      <c r="K2410" s="31">
        <v>1483.633</v>
      </c>
      <c r="L2410" s="31">
        <v>128.03</v>
      </c>
      <c r="M2410" s="31" t="s">
        <v>108</v>
      </c>
      <c r="N2410" s="31" t="s">
        <v>108</v>
      </c>
      <c r="O2410" s="31">
        <v>101.4277</v>
      </c>
      <c r="P2410" s="31">
        <v>96.342500000000001</v>
      </c>
      <c r="Q2410" s="31" t="s">
        <v>108</v>
      </c>
      <c r="R2410" s="31">
        <v>98.92</v>
      </c>
      <c r="S2410" s="31" t="s">
        <v>108</v>
      </c>
    </row>
    <row r="2411" spans="1:19" x14ac:dyDescent="0.35">
      <c r="A2411" s="2">
        <v>36243</v>
      </c>
      <c r="B2411" s="31">
        <v>112.1802</v>
      </c>
      <c r="C2411" s="31">
        <v>208.69900000000001</v>
      </c>
      <c r="D2411" s="31">
        <v>110.89490000000001</v>
      </c>
      <c r="E2411" s="31">
        <v>119.3212</v>
      </c>
      <c r="F2411" s="31">
        <v>35.414400000000001</v>
      </c>
      <c r="G2411" s="31">
        <v>152.4477</v>
      </c>
      <c r="H2411" s="31">
        <v>9.5276350000000001</v>
      </c>
      <c r="I2411" s="31">
        <v>1816.136</v>
      </c>
      <c r="J2411" s="31">
        <v>2380.692</v>
      </c>
      <c r="K2411" s="31">
        <v>1484.674</v>
      </c>
      <c r="L2411" s="31">
        <v>128.76</v>
      </c>
      <c r="M2411" s="31" t="s">
        <v>108</v>
      </c>
      <c r="N2411" s="31" t="s">
        <v>108</v>
      </c>
      <c r="O2411" s="31">
        <v>101.74339999999999</v>
      </c>
      <c r="P2411" s="31">
        <v>96.549499999999995</v>
      </c>
      <c r="Q2411" s="31" t="s">
        <v>108</v>
      </c>
      <c r="R2411" s="31">
        <v>99.06</v>
      </c>
      <c r="S2411" s="31" t="s">
        <v>108</v>
      </c>
    </row>
    <row r="2412" spans="1:19" x14ac:dyDescent="0.35">
      <c r="A2412" s="2">
        <v>36244</v>
      </c>
      <c r="B2412" s="31">
        <v>114.4729</v>
      </c>
      <c r="C2412" s="31">
        <v>210.79300000000001</v>
      </c>
      <c r="D2412" s="31">
        <v>111.3503</v>
      </c>
      <c r="E2412" s="31">
        <v>120.0685</v>
      </c>
      <c r="F2412" s="31">
        <v>35.290700000000001</v>
      </c>
      <c r="G2412" s="31">
        <v>155.9639</v>
      </c>
      <c r="H2412" s="31">
        <v>9.5759170000000005</v>
      </c>
      <c r="I2412" s="31">
        <v>1826.6579999999999</v>
      </c>
      <c r="J2412" s="31">
        <v>2373.5909999999999</v>
      </c>
      <c r="K2412" s="31">
        <v>1485.9749999999999</v>
      </c>
      <c r="L2412" s="31">
        <v>131.22</v>
      </c>
      <c r="M2412" s="31" t="s">
        <v>108</v>
      </c>
      <c r="N2412" s="31" t="s">
        <v>108</v>
      </c>
      <c r="O2412" s="31">
        <v>101.2424</v>
      </c>
      <c r="P2412" s="31">
        <v>96.111900000000006</v>
      </c>
      <c r="Q2412" s="31" t="s">
        <v>108</v>
      </c>
      <c r="R2412" s="31">
        <v>99.48</v>
      </c>
      <c r="S2412" s="31" t="s">
        <v>108</v>
      </c>
    </row>
    <row r="2413" spans="1:19" x14ac:dyDescent="0.35">
      <c r="A2413" s="2">
        <v>36245</v>
      </c>
      <c r="B2413" s="31">
        <v>117.2569</v>
      </c>
      <c r="C2413" s="31">
        <v>219.04</v>
      </c>
      <c r="D2413" s="31">
        <v>115.9045</v>
      </c>
      <c r="E2413" s="31">
        <v>119.59099999999999</v>
      </c>
      <c r="F2413" s="31">
        <v>34.857599999999998</v>
      </c>
      <c r="G2413" s="31">
        <v>155.26070000000001</v>
      </c>
      <c r="H2413" s="31">
        <v>9.4873999999999992</v>
      </c>
      <c r="I2413" s="31">
        <v>1835.519</v>
      </c>
      <c r="J2413" s="31">
        <v>2373.5909999999999</v>
      </c>
      <c r="K2413" s="31">
        <v>1479.3409999999999</v>
      </c>
      <c r="L2413" s="31">
        <v>130.52000000000001</v>
      </c>
      <c r="M2413" s="31" t="s">
        <v>108</v>
      </c>
      <c r="N2413" s="31" t="s">
        <v>108</v>
      </c>
      <c r="O2413" s="31">
        <v>99.579499999999996</v>
      </c>
      <c r="P2413" s="31">
        <v>94.8797</v>
      </c>
      <c r="Q2413" s="31" t="s">
        <v>108</v>
      </c>
      <c r="R2413" s="31">
        <v>100.19</v>
      </c>
      <c r="S2413" s="31" t="s">
        <v>108</v>
      </c>
    </row>
    <row r="2414" spans="1:19" x14ac:dyDescent="0.35">
      <c r="A2414" s="2">
        <v>36248</v>
      </c>
      <c r="B2414" s="31">
        <v>118.81270000000001</v>
      </c>
      <c r="C2414" s="31">
        <v>223.52699999999999</v>
      </c>
      <c r="D2414" s="31">
        <v>117.0431</v>
      </c>
      <c r="E2414" s="31">
        <v>116.3111</v>
      </c>
      <c r="F2414" s="31">
        <v>34.931800000000003</v>
      </c>
      <c r="G2414" s="31">
        <v>155.02629999999999</v>
      </c>
      <c r="H2414" s="31">
        <v>9.6000580000000006</v>
      </c>
      <c r="I2414" s="31">
        <v>1832.057</v>
      </c>
      <c r="J2414" s="31">
        <v>2366.489</v>
      </c>
      <c r="K2414" s="31">
        <v>1478.171</v>
      </c>
      <c r="L2414" s="31">
        <v>132.41</v>
      </c>
      <c r="M2414" s="31" t="s">
        <v>108</v>
      </c>
      <c r="N2414" s="31" t="s">
        <v>108</v>
      </c>
      <c r="O2414" s="31">
        <v>99.885000000000005</v>
      </c>
      <c r="P2414" s="31">
        <v>94.725899999999996</v>
      </c>
      <c r="Q2414" s="31" t="s">
        <v>108</v>
      </c>
      <c r="R2414" s="31">
        <v>100.36</v>
      </c>
      <c r="S2414" s="31" t="s">
        <v>108</v>
      </c>
    </row>
    <row r="2415" spans="1:19" x14ac:dyDescent="0.35">
      <c r="A2415" s="2">
        <v>36249</v>
      </c>
      <c r="B2415" s="31">
        <v>121.1054</v>
      </c>
      <c r="C2415" s="31">
        <v>227.58699999999999</v>
      </c>
      <c r="D2415" s="31">
        <v>117.9539</v>
      </c>
      <c r="E2415" s="31">
        <v>114.173</v>
      </c>
      <c r="F2415" s="31">
        <v>34.808100000000003</v>
      </c>
      <c r="G2415" s="31">
        <v>156.74529999999999</v>
      </c>
      <c r="H2415" s="31">
        <v>9.5115409999999994</v>
      </c>
      <c r="I2415" s="31">
        <v>1839.672</v>
      </c>
      <c r="J2415" s="31">
        <v>2375.527</v>
      </c>
      <c r="K2415" s="31">
        <v>1482.203</v>
      </c>
      <c r="L2415" s="31">
        <v>132.41</v>
      </c>
      <c r="M2415" s="31" t="s">
        <v>108</v>
      </c>
      <c r="N2415" s="31" t="s">
        <v>108</v>
      </c>
      <c r="O2415" s="31">
        <v>99.267099999999999</v>
      </c>
      <c r="P2415" s="31">
        <v>95.116600000000005</v>
      </c>
      <c r="Q2415" s="31" t="s">
        <v>108</v>
      </c>
      <c r="R2415" s="31">
        <v>100.54</v>
      </c>
      <c r="S2415" s="31" t="s">
        <v>108</v>
      </c>
    </row>
    <row r="2416" spans="1:19" x14ac:dyDescent="0.35">
      <c r="A2416" s="2">
        <v>36250</v>
      </c>
      <c r="B2416" s="31">
        <v>124.13509999999999</v>
      </c>
      <c r="C2416" s="31">
        <v>230.834</v>
      </c>
      <c r="D2416" s="31">
        <v>119.0925</v>
      </c>
      <c r="E2416" s="31">
        <v>114.8373</v>
      </c>
      <c r="F2416" s="31">
        <v>34.882300000000001</v>
      </c>
      <c r="G2416" s="31">
        <v>151.19749999999999</v>
      </c>
      <c r="H2416" s="31">
        <v>9.5920109999999994</v>
      </c>
      <c r="I2416" s="31">
        <v>1836.903</v>
      </c>
      <c r="J2416" s="31">
        <v>2369.7170000000001</v>
      </c>
      <c r="K2416" s="31">
        <v>1484.8040000000001</v>
      </c>
      <c r="L2416" s="31">
        <v>130.13999999999999</v>
      </c>
      <c r="M2416" s="31" t="s">
        <v>108</v>
      </c>
      <c r="N2416" s="31" t="s">
        <v>108</v>
      </c>
      <c r="O2416" s="31">
        <v>100.93600000000001</v>
      </c>
      <c r="P2416" s="31">
        <v>95.412099999999995</v>
      </c>
      <c r="Q2416" s="31" t="s">
        <v>108</v>
      </c>
      <c r="R2416" s="31">
        <v>100.1</v>
      </c>
      <c r="S2416" s="31" t="s">
        <v>108</v>
      </c>
    </row>
    <row r="2417" spans="1:19" x14ac:dyDescent="0.35">
      <c r="A2417" s="2">
        <v>36251</v>
      </c>
      <c r="B2417" s="31">
        <v>119.95910000000001</v>
      </c>
      <c r="C2417" s="31">
        <v>226.90299999999999</v>
      </c>
      <c r="D2417" s="31">
        <v>117.0431</v>
      </c>
      <c r="E2417" s="31">
        <v>115.0449</v>
      </c>
      <c r="F2417" s="31">
        <v>34.8947</v>
      </c>
      <c r="G2417" s="31">
        <v>151.0412</v>
      </c>
      <c r="H2417" s="31">
        <v>9.3425539999999998</v>
      </c>
      <c r="I2417" s="31">
        <v>1839.672</v>
      </c>
      <c r="J2417" s="31">
        <v>2366.489</v>
      </c>
      <c r="K2417" s="31">
        <v>1484.0239999999999</v>
      </c>
      <c r="L2417" s="31">
        <v>131.1</v>
      </c>
      <c r="M2417" s="31" t="s">
        <v>108</v>
      </c>
      <c r="N2417" s="31" t="s">
        <v>108</v>
      </c>
      <c r="O2417" s="31">
        <v>99.968900000000005</v>
      </c>
      <c r="P2417" s="31">
        <v>95.537800000000004</v>
      </c>
      <c r="Q2417" s="31" t="s">
        <v>108</v>
      </c>
      <c r="R2417" s="31">
        <v>100.09</v>
      </c>
      <c r="S2417" s="31" t="s">
        <v>108</v>
      </c>
    </row>
    <row r="2418" spans="1:19" x14ac:dyDescent="0.35">
      <c r="A2418" s="2">
        <v>36252</v>
      </c>
      <c r="B2418" s="31">
        <v>119.95910000000001</v>
      </c>
      <c r="C2418" s="31">
        <v>226.90299999999999</v>
      </c>
      <c r="D2418" s="31">
        <v>117.0431</v>
      </c>
      <c r="E2418" s="31">
        <v>115.0449</v>
      </c>
      <c r="F2418" s="31">
        <v>34.8947</v>
      </c>
      <c r="G2418" s="31">
        <v>151.0412</v>
      </c>
      <c r="H2418" s="31">
        <v>9.3425539999999998</v>
      </c>
      <c r="I2418" s="31">
        <v>1837.0419999999999</v>
      </c>
      <c r="J2418" s="31">
        <v>2366.489</v>
      </c>
      <c r="K2418" s="31">
        <v>1484.0239999999999</v>
      </c>
      <c r="L2418" s="31">
        <v>131.1</v>
      </c>
      <c r="M2418" s="31" t="s">
        <v>108</v>
      </c>
      <c r="N2418" s="31" t="s">
        <v>108</v>
      </c>
      <c r="O2418" s="31">
        <v>99.968900000000005</v>
      </c>
      <c r="P2418" s="31">
        <v>95.537800000000004</v>
      </c>
      <c r="Q2418" s="31" t="s">
        <v>108</v>
      </c>
      <c r="R2418" s="31">
        <v>100.2</v>
      </c>
      <c r="S2418" s="31" t="s">
        <v>108</v>
      </c>
    </row>
    <row r="2419" spans="1:19" x14ac:dyDescent="0.35">
      <c r="A2419" s="2">
        <v>36255</v>
      </c>
      <c r="B2419" s="31">
        <v>119.95910000000001</v>
      </c>
      <c r="C2419" s="31">
        <v>230.66300000000001</v>
      </c>
      <c r="D2419" s="31">
        <v>117.0431</v>
      </c>
      <c r="E2419" s="31">
        <v>115.0449</v>
      </c>
      <c r="F2419" s="31">
        <v>34.684399999999997</v>
      </c>
      <c r="G2419" s="31">
        <v>150.65049999999999</v>
      </c>
      <c r="H2419" s="31">
        <v>9.2620839999999998</v>
      </c>
      <c r="I2419" s="31">
        <v>1834.826</v>
      </c>
      <c r="J2419" s="31">
        <v>2381.3380000000002</v>
      </c>
      <c r="K2419" s="31">
        <v>1484.0239999999999</v>
      </c>
      <c r="L2419" s="31">
        <v>134.19</v>
      </c>
      <c r="M2419" s="31" t="s">
        <v>108</v>
      </c>
      <c r="N2419" s="31" t="s">
        <v>108</v>
      </c>
      <c r="O2419" s="31">
        <v>99.968900000000005</v>
      </c>
      <c r="P2419" s="31">
        <v>95.537800000000004</v>
      </c>
      <c r="Q2419" s="31" t="s">
        <v>108</v>
      </c>
      <c r="R2419" s="31">
        <v>100.74</v>
      </c>
      <c r="S2419" s="31" t="s">
        <v>108</v>
      </c>
    </row>
    <row r="2420" spans="1:19" x14ac:dyDescent="0.35">
      <c r="A2420" s="2">
        <v>36256</v>
      </c>
      <c r="B2420" s="31">
        <v>122.4156</v>
      </c>
      <c r="C2420" s="31">
        <v>229.381</v>
      </c>
      <c r="D2420" s="31">
        <v>119.0925</v>
      </c>
      <c r="E2420" s="31">
        <v>115.5431</v>
      </c>
      <c r="F2420" s="31">
        <v>34.869999999999997</v>
      </c>
      <c r="G2420" s="31">
        <v>149.32220000000001</v>
      </c>
      <c r="H2420" s="31">
        <v>9.2459900000000008</v>
      </c>
      <c r="I2420" s="31">
        <v>1830.1189999999999</v>
      </c>
      <c r="J2420" s="31">
        <v>2391.0210000000002</v>
      </c>
      <c r="K2420" s="31">
        <v>1498.981</v>
      </c>
      <c r="L2420" s="31">
        <v>133.88999999999999</v>
      </c>
      <c r="M2420" s="31" t="s">
        <v>108</v>
      </c>
      <c r="N2420" s="31" t="s">
        <v>108</v>
      </c>
      <c r="O2420" s="31">
        <v>98.676699999999997</v>
      </c>
      <c r="P2420" s="31">
        <v>95.080299999999994</v>
      </c>
      <c r="Q2420" s="31" t="s">
        <v>108</v>
      </c>
      <c r="R2420" s="31">
        <v>99.91</v>
      </c>
      <c r="S2420" s="31" t="s">
        <v>108</v>
      </c>
    </row>
    <row r="2421" spans="1:19" x14ac:dyDescent="0.35">
      <c r="A2421" s="2">
        <v>36257</v>
      </c>
      <c r="B2421" s="31">
        <v>117.6664</v>
      </c>
      <c r="C2421" s="31">
        <v>215.83600000000001</v>
      </c>
      <c r="D2421" s="31">
        <v>116.1323</v>
      </c>
      <c r="E2421" s="31">
        <v>117.9096</v>
      </c>
      <c r="F2421" s="31">
        <v>34.931800000000003</v>
      </c>
      <c r="G2421" s="31">
        <v>150.02539999999999</v>
      </c>
      <c r="H2421" s="31">
        <v>9.1252849999999999</v>
      </c>
      <c r="I2421" s="31">
        <v>1841.472</v>
      </c>
      <c r="J2421" s="31">
        <v>2389.0839999999998</v>
      </c>
      <c r="K2421" s="31">
        <v>1498.2</v>
      </c>
      <c r="L2421" s="31">
        <v>134.69</v>
      </c>
      <c r="M2421" s="31" t="s">
        <v>108</v>
      </c>
      <c r="N2421" s="31" t="s">
        <v>108</v>
      </c>
      <c r="O2421" s="31">
        <v>98.606099999999998</v>
      </c>
      <c r="P2421" s="31">
        <v>95.375399999999999</v>
      </c>
      <c r="Q2421" s="31" t="s">
        <v>108</v>
      </c>
      <c r="R2421" s="31">
        <v>100.35</v>
      </c>
      <c r="S2421" s="31" t="s">
        <v>108</v>
      </c>
    </row>
    <row r="2422" spans="1:19" x14ac:dyDescent="0.35">
      <c r="A2422" s="2">
        <v>36258</v>
      </c>
      <c r="B2422" s="31">
        <v>116.52</v>
      </c>
      <c r="C2422" s="31">
        <v>211.60499999999999</v>
      </c>
      <c r="D2422" s="31">
        <v>114.0829</v>
      </c>
      <c r="E2422" s="31">
        <v>118.0757</v>
      </c>
      <c r="F2422" s="31">
        <v>34.981299999999997</v>
      </c>
      <c r="G2422" s="31">
        <v>149.16589999999999</v>
      </c>
      <c r="H2422" s="31">
        <v>8.6827009999999998</v>
      </c>
      <c r="I2422" s="31">
        <v>1850.3330000000001</v>
      </c>
      <c r="J2422" s="31">
        <v>2405.2240000000002</v>
      </c>
      <c r="K2422" s="31">
        <v>1510.1659999999999</v>
      </c>
      <c r="L2422" s="31">
        <v>136.41</v>
      </c>
      <c r="M2422" s="31" t="s">
        <v>108</v>
      </c>
      <c r="N2422" s="31" t="s">
        <v>108</v>
      </c>
      <c r="O2422" s="31">
        <v>98.721800000000002</v>
      </c>
      <c r="P2422" s="31">
        <v>95.708699999999993</v>
      </c>
      <c r="Q2422" s="31" t="s">
        <v>108</v>
      </c>
      <c r="R2422" s="31">
        <v>100.44</v>
      </c>
      <c r="S2422" s="31" t="s">
        <v>108</v>
      </c>
    </row>
    <row r="2423" spans="1:19" x14ac:dyDescent="0.35">
      <c r="A2423" s="2">
        <v>36259</v>
      </c>
      <c r="B2423" s="31">
        <v>121.5847</v>
      </c>
      <c r="C2423" s="31">
        <v>217.054</v>
      </c>
      <c r="D2423" s="31">
        <v>116.2663</v>
      </c>
      <c r="E2423" s="31">
        <v>117.5367</v>
      </c>
      <c r="F2423" s="31">
        <v>35.067999999999998</v>
      </c>
      <c r="G2423" s="31">
        <v>150.16239999999999</v>
      </c>
      <c r="H2423" s="31">
        <v>8.8330920000000006</v>
      </c>
      <c r="I2423" s="31">
        <v>1850.748</v>
      </c>
      <c r="J2423" s="31">
        <v>2404.578</v>
      </c>
      <c r="K2423" s="31">
        <v>1507.825</v>
      </c>
      <c r="L2423" s="31">
        <v>136.68</v>
      </c>
      <c r="M2423" s="31" t="s">
        <v>108</v>
      </c>
      <c r="N2423" s="31" t="s">
        <v>108</v>
      </c>
      <c r="O2423" s="31">
        <v>98.574700000000007</v>
      </c>
      <c r="P2423" s="31">
        <v>95.203699999999998</v>
      </c>
      <c r="Q2423" s="31" t="s">
        <v>108</v>
      </c>
      <c r="R2423" s="31">
        <v>100.06</v>
      </c>
      <c r="S2423" s="31" t="s">
        <v>108</v>
      </c>
    </row>
    <row r="2424" spans="1:19" x14ac:dyDescent="0.35">
      <c r="A2424" s="2">
        <v>36262</v>
      </c>
      <c r="B2424" s="31">
        <v>120.35590000000001</v>
      </c>
      <c r="C2424" s="31">
        <v>218.49199999999999</v>
      </c>
      <c r="D2424" s="31">
        <v>115.4478</v>
      </c>
      <c r="E2424" s="31">
        <v>116.8741</v>
      </c>
      <c r="F2424" s="31">
        <v>35.204099999999997</v>
      </c>
      <c r="G2424" s="31">
        <v>149.99170000000001</v>
      </c>
      <c r="H2424" s="31">
        <v>8.8649109999999993</v>
      </c>
      <c r="I2424" s="31">
        <v>1857.394</v>
      </c>
      <c r="J2424" s="31">
        <v>2404.578</v>
      </c>
      <c r="K2424" s="31">
        <v>1512.117</v>
      </c>
      <c r="L2424" s="31">
        <v>138.07</v>
      </c>
      <c r="M2424" s="31" t="s">
        <v>108</v>
      </c>
      <c r="N2424" s="31" t="s">
        <v>108</v>
      </c>
      <c r="O2424" s="31">
        <v>99.348699999999994</v>
      </c>
      <c r="P2424" s="31">
        <v>95.813800000000001</v>
      </c>
      <c r="Q2424" s="31" t="s">
        <v>108</v>
      </c>
      <c r="R2424" s="31">
        <v>99.8</v>
      </c>
      <c r="S2424" s="31" t="s">
        <v>108</v>
      </c>
    </row>
    <row r="2425" spans="1:19" x14ac:dyDescent="0.35">
      <c r="A2425" s="2">
        <v>36263</v>
      </c>
      <c r="B2425" s="31">
        <v>122.7978</v>
      </c>
      <c r="C2425" s="31">
        <v>222.70500000000001</v>
      </c>
      <c r="D2425" s="31">
        <v>117.443</v>
      </c>
      <c r="E2425" s="31">
        <v>120.0877</v>
      </c>
      <c r="F2425" s="31">
        <v>35.340200000000003</v>
      </c>
      <c r="G2425" s="31">
        <v>151.64570000000001</v>
      </c>
      <c r="H2425" s="31">
        <v>8.8902260000000002</v>
      </c>
      <c r="I2425" s="31">
        <v>1851.579</v>
      </c>
      <c r="J2425" s="31">
        <v>2396.8310000000001</v>
      </c>
      <c r="K2425" s="31">
        <v>1506.654</v>
      </c>
      <c r="L2425" s="31">
        <v>137.08000000000001</v>
      </c>
      <c r="M2425" s="31" t="s">
        <v>108</v>
      </c>
      <c r="N2425" s="31" t="s">
        <v>108</v>
      </c>
      <c r="O2425" s="31">
        <v>99.293000000000006</v>
      </c>
      <c r="P2425" s="31">
        <v>95.313699999999997</v>
      </c>
      <c r="Q2425" s="31" t="s">
        <v>108</v>
      </c>
      <c r="R2425" s="31">
        <v>100.06</v>
      </c>
      <c r="S2425" s="31" t="s">
        <v>108</v>
      </c>
    </row>
    <row r="2426" spans="1:19" x14ac:dyDescent="0.35">
      <c r="A2426" s="2">
        <v>36264</v>
      </c>
      <c r="B2426" s="31">
        <v>121.2226</v>
      </c>
      <c r="C2426" s="31">
        <v>217.03800000000001</v>
      </c>
      <c r="D2426" s="31">
        <v>115.678</v>
      </c>
      <c r="E2426" s="31">
        <v>118.57989999999999</v>
      </c>
      <c r="F2426" s="31">
        <v>35.043199999999999</v>
      </c>
      <c r="G2426" s="31">
        <v>153.00120000000001</v>
      </c>
      <c r="H2426" s="31">
        <v>8.9295489999999997</v>
      </c>
      <c r="I2426" s="31">
        <v>1848.2560000000001</v>
      </c>
      <c r="J2426" s="31">
        <v>2394.895</v>
      </c>
      <c r="K2426" s="31">
        <v>1507.0450000000001</v>
      </c>
      <c r="L2426" s="31">
        <v>134.77000000000001</v>
      </c>
      <c r="M2426" s="31" t="s">
        <v>108</v>
      </c>
      <c r="N2426" s="31" t="s">
        <v>108</v>
      </c>
      <c r="O2426" s="31">
        <v>100.4905</v>
      </c>
      <c r="P2426" s="31">
        <v>95.488100000000003</v>
      </c>
      <c r="Q2426" s="31" t="s">
        <v>108</v>
      </c>
      <c r="R2426" s="31">
        <v>99.82</v>
      </c>
      <c r="S2426" s="31" t="s">
        <v>108</v>
      </c>
    </row>
    <row r="2427" spans="1:19" x14ac:dyDescent="0.35">
      <c r="A2427" s="2">
        <v>36265</v>
      </c>
      <c r="B2427" s="31">
        <v>123.52070000000001</v>
      </c>
      <c r="C2427" s="31">
        <v>220.892</v>
      </c>
      <c r="D2427" s="31">
        <v>116.129</v>
      </c>
      <c r="E2427" s="31">
        <v>121.90130000000001</v>
      </c>
      <c r="F2427" s="31">
        <v>35.302999999999997</v>
      </c>
      <c r="G2427" s="31">
        <v>153.23140000000001</v>
      </c>
      <c r="H2427" s="31">
        <v>8.6167800000000003</v>
      </c>
      <c r="I2427" s="31">
        <v>1858.3630000000001</v>
      </c>
      <c r="J2427" s="31">
        <v>2391.6669999999999</v>
      </c>
      <c r="K2427" s="31">
        <v>1502.492</v>
      </c>
      <c r="L2427" s="31">
        <v>134.04</v>
      </c>
      <c r="M2427" s="31" t="s">
        <v>108</v>
      </c>
      <c r="N2427" s="31" t="s">
        <v>108</v>
      </c>
      <c r="O2427" s="31">
        <v>100.1315</v>
      </c>
      <c r="P2427" s="31">
        <v>94.745199999999997</v>
      </c>
      <c r="Q2427" s="31" t="s">
        <v>108</v>
      </c>
      <c r="R2427" s="31">
        <v>100.34</v>
      </c>
      <c r="S2427" s="31" t="s">
        <v>108</v>
      </c>
    </row>
    <row r="2428" spans="1:19" x14ac:dyDescent="0.35">
      <c r="A2428" s="2">
        <v>36266</v>
      </c>
      <c r="B2428" s="31">
        <v>127.62439999999999</v>
      </c>
      <c r="C2428" s="31">
        <v>224.83099999999999</v>
      </c>
      <c r="D2428" s="31">
        <v>118.1584</v>
      </c>
      <c r="E2428" s="31">
        <v>125.6559</v>
      </c>
      <c r="F2428" s="31">
        <v>35.340200000000003</v>
      </c>
      <c r="G2428" s="31">
        <v>152.15719999999999</v>
      </c>
      <c r="H2428" s="31">
        <v>8.5229490000000006</v>
      </c>
      <c r="I2428" s="31">
        <v>1854.902</v>
      </c>
      <c r="J2428" s="31">
        <v>2383.92</v>
      </c>
      <c r="K2428" s="31">
        <v>1502.883</v>
      </c>
      <c r="L2428" s="31">
        <v>133.21</v>
      </c>
      <c r="M2428" s="31" t="s">
        <v>108</v>
      </c>
      <c r="N2428" s="31" t="s">
        <v>108</v>
      </c>
      <c r="O2428" s="31">
        <v>100.97</v>
      </c>
      <c r="P2428" s="31">
        <v>94.539100000000005</v>
      </c>
      <c r="Q2428" s="31" t="s">
        <v>108</v>
      </c>
      <c r="R2428" s="31">
        <v>100.08</v>
      </c>
      <c r="S2428" s="31" t="s">
        <v>108</v>
      </c>
    </row>
    <row r="2429" spans="1:19" x14ac:dyDescent="0.35">
      <c r="A2429" s="2">
        <v>36269</v>
      </c>
      <c r="B2429" s="31">
        <v>129.10169999999999</v>
      </c>
      <c r="C2429" s="31">
        <v>227.37100000000001</v>
      </c>
      <c r="D2429" s="31">
        <v>120.8643</v>
      </c>
      <c r="E2429" s="31">
        <v>126.97620000000001</v>
      </c>
      <c r="F2429" s="31">
        <v>35.4268</v>
      </c>
      <c r="G2429" s="31">
        <v>152.61760000000001</v>
      </c>
      <c r="H2429" s="31">
        <v>8.6089599999999997</v>
      </c>
      <c r="I2429" s="31">
        <v>1860.3009999999999</v>
      </c>
      <c r="J2429" s="31">
        <v>2389.73</v>
      </c>
      <c r="K2429" s="31">
        <v>1504.703</v>
      </c>
      <c r="L2429" s="31">
        <v>130.91999999999999</v>
      </c>
      <c r="M2429" s="31" t="s">
        <v>108</v>
      </c>
      <c r="N2429" s="31" t="s">
        <v>108</v>
      </c>
      <c r="O2429" s="31">
        <v>100.9937</v>
      </c>
      <c r="P2429" s="31">
        <v>93.715599999999995</v>
      </c>
      <c r="Q2429" s="31" t="s">
        <v>108</v>
      </c>
      <c r="R2429" s="31">
        <v>100.43</v>
      </c>
      <c r="S2429" s="31" t="s">
        <v>108</v>
      </c>
    </row>
    <row r="2430" spans="1:19" x14ac:dyDescent="0.35">
      <c r="A2430" s="2">
        <v>36270</v>
      </c>
      <c r="B2430" s="31">
        <v>127.2961</v>
      </c>
      <c r="C2430" s="31">
        <v>222.88200000000001</v>
      </c>
      <c r="D2430" s="31">
        <v>119.7368</v>
      </c>
      <c r="E2430" s="31">
        <v>125.6972</v>
      </c>
      <c r="F2430" s="31">
        <v>35.377299999999998</v>
      </c>
      <c r="G2430" s="31">
        <v>154.9195</v>
      </c>
      <c r="H2430" s="31">
        <v>8.5073100000000004</v>
      </c>
      <c r="I2430" s="31">
        <v>1866.809</v>
      </c>
      <c r="J2430" s="31">
        <v>2394.2489999999998</v>
      </c>
      <c r="K2430" s="31">
        <v>1505.7439999999999</v>
      </c>
      <c r="L2430" s="31">
        <v>132.33000000000001</v>
      </c>
      <c r="M2430" s="31" t="s">
        <v>108</v>
      </c>
      <c r="N2430" s="31" t="s">
        <v>108</v>
      </c>
      <c r="O2430" s="31">
        <v>100.8082</v>
      </c>
      <c r="P2430" s="31">
        <v>94.0946</v>
      </c>
      <c r="Q2430" s="31" t="s">
        <v>108</v>
      </c>
      <c r="R2430" s="31">
        <v>100.81</v>
      </c>
      <c r="S2430" s="31" t="s">
        <v>108</v>
      </c>
    </row>
    <row r="2431" spans="1:19" x14ac:dyDescent="0.35">
      <c r="A2431" s="2">
        <v>36271</v>
      </c>
      <c r="B2431" s="31">
        <v>128.85550000000001</v>
      </c>
      <c r="C2431" s="31">
        <v>223.64500000000001</v>
      </c>
      <c r="D2431" s="31">
        <v>120.1878</v>
      </c>
      <c r="E2431" s="31">
        <v>125.5528</v>
      </c>
      <c r="F2431" s="31">
        <v>35.327800000000003</v>
      </c>
      <c r="G2431" s="31">
        <v>154.45910000000001</v>
      </c>
      <c r="H2431" s="31">
        <v>8.4369370000000004</v>
      </c>
      <c r="I2431" s="31">
        <v>1867.3620000000001</v>
      </c>
      <c r="J2431" s="31">
        <v>2393.6039999999998</v>
      </c>
      <c r="K2431" s="31">
        <v>1507.3050000000001</v>
      </c>
      <c r="L2431" s="31">
        <v>136.03</v>
      </c>
      <c r="M2431" s="31" t="s">
        <v>108</v>
      </c>
      <c r="N2431" s="31" t="s">
        <v>108</v>
      </c>
      <c r="O2431" s="31">
        <v>99.502600000000001</v>
      </c>
      <c r="P2431" s="31">
        <v>93.656099999999995</v>
      </c>
      <c r="Q2431" s="31" t="s">
        <v>108</v>
      </c>
      <c r="R2431" s="31">
        <v>101.17</v>
      </c>
      <c r="S2431" s="31" t="s">
        <v>108</v>
      </c>
    </row>
    <row r="2432" spans="1:19" x14ac:dyDescent="0.35">
      <c r="A2432" s="2">
        <v>36272</v>
      </c>
      <c r="B2432" s="31">
        <v>130.33279999999999</v>
      </c>
      <c r="C2432" s="31">
        <v>227.28700000000001</v>
      </c>
      <c r="D2432" s="31">
        <v>120.41330000000001</v>
      </c>
      <c r="E2432" s="31">
        <v>126.6049</v>
      </c>
      <c r="F2432" s="31">
        <v>35.290700000000001</v>
      </c>
      <c r="G2432" s="31">
        <v>150.92949999999999</v>
      </c>
      <c r="H2432" s="31">
        <v>8.0537949999999991</v>
      </c>
      <c r="I2432" s="31">
        <v>1872.347</v>
      </c>
      <c r="J2432" s="31">
        <v>2380.692</v>
      </c>
      <c r="K2432" s="31">
        <v>1505.0940000000001</v>
      </c>
      <c r="L2432" s="31">
        <v>137.76</v>
      </c>
      <c r="M2432" s="31" t="s">
        <v>108</v>
      </c>
      <c r="N2432" s="31" t="s">
        <v>108</v>
      </c>
      <c r="O2432" s="31">
        <v>99.608199999999997</v>
      </c>
      <c r="P2432" s="31">
        <v>93.544499999999999</v>
      </c>
      <c r="Q2432" s="31" t="s">
        <v>108</v>
      </c>
      <c r="R2432" s="31">
        <v>100.91</v>
      </c>
      <c r="S2432" s="31" t="s">
        <v>108</v>
      </c>
    </row>
    <row r="2433" spans="1:19" x14ac:dyDescent="0.35">
      <c r="A2433" s="2">
        <v>36273</v>
      </c>
      <c r="B2433" s="31">
        <v>128.77340000000001</v>
      </c>
      <c r="C2433" s="31">
        <v>225.21199999999999</v>
      </c>
      <c r="D2433" s="31">
        <v>120.41330000000001</v>
      </c>
      <c r="E2433" s="31">
        <v>127.07940000000001</v>
      </c>
      <c r="F2433" s="31">
        <v>35.253500000000003</v>
      </c>
      <c r="G2433" s="31">
        <v>151.77350000000001</v>
      </c>
      <c r="H2433" s="31">
        <v>8.0225179999999998</v>
      </c>
      <c r="I2433" s="31">
        <v>1865.2860000000001</v>
      </c>
      <c r="J2433" s="31">
        <v>2381.3380000000002</v>
      </c>
      <c r="K2433" s="31">
        <v>1506.394</v>
      </c>
      <c r="L2433" s="31">
        <v>137.36000000000001</v>
      </c>
      <c r="M2433" s="31" t="s">
        <v>108</v>
      </c>
      <c r="N2433" s="31" t="s">
        <v>108</v>
      </c>
      <c r="O2433" s="31">
        <v>99.770300000000006</v>
      </c>
      <c r="P2433" s="31">
        <v>93.960099999999997</v>
      </c>
      <c r="Q2433" s="31" t="s">
        <v>108</v>
      </c>
      <c r="R2433" s="31">
        <v>100.87</v>
      </c>
      <c r="S2433" s="31" t="s">
        <v>108</v>
      </c>
    </row>
    <row r="2434" spans="1:19" x14ac:dyDescent="0.35">
      <c r="A2434" s="2">
        <v>36276</v>
      </c>
      <c r="B2434" s="31">
        <v>127.214</v>
      </c>
      <c r="C2434" s="31">
        <v>222.88200000000001</v>
      </c>
      <c r="D2434" s="31">
        <v>117.70740000000001</v>
      </c>
      <c r="E2434" s="31">
        <v>126.2955</v>
      </c>
      <c r="F2434" s="31">
        <v>34.968899999999998</v>
      </c>
      <c r="G2434" s="31">
        <v>150.54580000000001</v>
      </c>
      <c r="H2434" s="31">
        <v>7.772303</v>
      </c>
      <c r="I2434" s="31">
        <v>1869.9929999999999</v>
      </c>
      <c r="J2434" s="31">
        <v>2384.5650000000001</v>
      </c>
      <c r="K2434" s="31">
        <v>1503.403</v>
      </c>
      <c r="L2434" s="31">
        <v>138.02000000000001</v>
      </c>
      <c r="M2434" s="31" t="s">
        <v>108</v>
      </c>
      <c r="N2434" s="31" t="s">
        <v>108</v>
      </c>
      <c r="O2434" s="31">
        <v>100.1357</v>
      </c>
      <c r="P2434" s="31">
        <v>93.584000000000003</v>
      </c>
      <c r="Q2434" s="31" t="s">
        <v>108</v>
      </c>
      <c r="R2434" s="31">
        <v>101.02</v>
      </c>
      <c r="S2434" s="31" t="s">
        <v>108</v>
      </c>
    </row>
    <row r="2435" spans="1:19" x14ac:dyDescent="0.35">
      <c r="A2435" s="2">
        <v>36277</v>
      </c>
      <c r="B2435" s="31">
        <v>128.19890000000001</v>
      </c>
      <c r="C2435" s="31">
        <v>223.77199999999999</v>
      </c>
      <c r="D2435" s="31">
        <v>117.70740000000001</v>
      </c>
      <c r="E2435" s="31">
        <v>127.07940000000001</v>
      </c>
      <c r="F2435" s="31">
        <v>35.080300000000001</v>
      </c>
      <c r="G2435" s="31">
        <v>149.70179999999999</v>
      </c>
      <c r="H2435" s="31">
        <v>7.8035800000000002</v>
      </c>
      <c r="I2435" s="31">
        <v>1878.854</v>
      </c>
      <c r="J2435" s="31">
        <v>2387.7930000000001</v>
      </c>
      <c r="K2435" s="31">
        <v>1507.6949999999999</v>
      </c>
      <c r="L2435" s="31">
        <v>138.52000000000001</v>
      </c>
      <c r="M2435" s="31" t="s">
        <v>108</v>
      </c>
      <c r="N2435" s="31" t="s">
        <v>108</v>
      </c>
      <c r="O2435" s="31">
        <v>99.102599999999995</v>
      </c>
      <c r="P2435" s="31">
        <v>93.984700000000004</v>
      </c>
      <c r="Q2435" s="31" t="s">
        <v>108</v>
      </c>
      <c r="R2435" s="31">
        <v>100.63</v>
      </c>
      <c r="S2435" s="31" t="s">
        <v>108</v>
      </c>
    </row>
    <row r="2436" spans="1:19" x14ac:dyDescent="0.35">
      <c r="A2436" s="2">
        <v>36278</v>
      </c>
      <c r="B2436" s="31">
        <v>132.5488</v>
      </c>
      <c r="C2436" s="31">
        <v>229.99700000000001</v>
      </c>
      <c r="D2436" s="31">
        <v>120.41330000000001</v>
      </c>
      <c r="E2436" s="31">
        <v>127.2444</v>
      </c>
      <c r="F2436" s="31">
        <v>35.154600000000002</v>
      </c>
      <c r="G2436" s="31">
        <v>150.31559999999999</v>
      </c>
      <c r="H2436" s="31">
        <v>7.7801220000000004</v>
      </c>
      <c r="I2436" s="31">
        <v>1870.8240000000001</v>
      </c>
      <c r="J2436" s="31">
        <v>2383.92</v>
      </c>
      <c r="K2436" s="31">
        <v>1504.0530000000001</v>
      </c>
      <c r="L2436" s="31">
        <v>136.76</v>
      </c>
      <c r="M2436" s="31" t="s">
        <v>108</v>
      </c>
      <c r="N2436" s="31" t="s">
        <v>108</v>
      </c>
      <c r="O2436" s="31">
        <v>99.871300000000005</v>
      </c>
      <c r="P2436" s="31">
        <v>93.838200000000001</v>
      </c>
      <c r="Q2436" s="31" t="s">
        <v>108</v>
      </c>
      <c r="R2436" s="31">
        <v>100.79</v>
      </c>
      <c r="S2436" s="31" t="s">
        <v>108</v>
      </c>
    </row>
    <row r="2437" spans="1:19" x14ac:dyDescent="0.35">
      <c r="A2437" s="2">
        <v>36279</v>
      </c>
      <c r="B2437" s="31">
        <v>132.6309</v>
      </c>
      <c r="C2437" s="31">
        <v>234.19</v>
      </c>
      <c r="D2437" s="31">
        <v>120.41330000000001</v>
      </c>
      <c r="E2437" s="31">
        <v>129.47239999999999</v>
      </c>
      <c r="F2437" s="31">
        <v>35.5505</v>
      </c>
      <c r="G2437" s="31">
        <v>148.70429999999999</v>
      </c>
      <c r="H2437" s="31">
        <v>7.8661329999999996</v>
      </c>
      <c r="I2437" s="31">
        <v>1870.8240000000001</v>
      </c>
      <c r="J2437" s="31">
        <v>2392.3119999999999</v>
      </c>
      <c r="K2437" s="31">
        <v>1511.076</v>
      </c>
      <c r="L2437" s="31">
        <v>135.6</v>
      </c>
      <c r="M2437" s="31" t="s">
        <v>108</v>
      </c>
      <c r="N2437" s="31" t="s">
        <v>108</v>
      </c>
      <c r="O2437" s="31">
        <v>99.895799999999994</v>
      </c>
      <c r="P2437" s="31">
        <v>93.449399999999997</v>
      </c>
      <c r="Q2437" s="31" t="s">
        <v>108</v>
      </c>
      <c r="R2437" s="31">
        <v>100.94</v>
      </c>
      <c r="S2437" s="31" t="s">
        <v>108</v>
      </c>
    </row>
    <row r="2438" spans="1:19" x14ac:dyDescent="0.35">
      <c r="A2438" s="2">
        <v>36280</v>
      </c>
      <c r="B2438" s="31">
        <v>133.45160000000001</v>
      </c>
      <c r="C2438" s="31">
        <v>233.72399999999999</v>
      </c>
      <c r="D2438" s="31">
        <v>121.0898</v>
      </c>
      <c r="E2438" s="31">
        <v>130.00880000000001</v>
      </c>
      <c r="F2438" s="31">
        <v>35.612400000000001</v>
      </c>
      <c r="G2438" s="31">
        <v>149.31809999999999</v>
      </c>
      <c r="H2438" s="31">
        <v>7.9677829999999998</v>
      </c>
      <c r="I2438" s="31">
        <v>1874.7</v>
      </c>
      <c r="J2438" s="31">
        <v>2369.7170000000001</v>
      </c>
      <c r="K2438" s="31">
        <v>1502.3620000000001</v>
      </c>
      <c r="L2438" s="31">
        <v>134.62</v>
      </c>
      <c r="M2438" s="31" t="s">
        <v>108</v>
      </c>
      <c r="N2438" s="31" t="s">
        <v>108</v>
      </c>
      <c r="O2438" s="31">
        <v>99.682900000000004</v>
      </c>
      <c r="P2438" s="31">
        <v>93.346000000000004</v>
      </c>
      <c r="Q2438" s="31" t="s">
        <v>108</v>
      </c>
      <c r="R2438" s="31">
        <v>101</v>
      </c>
      <c r="S2438" s="31" t="s">
        <v>108</v>
      </c>
    </row>
    <row r="2439" spans="1:19" x14ac:dyDescent="0.35">
      <c r="A2439" s="2">
        <v>36283</v>
      </c>
      <c r="B2439" s="31">
        <v>133.45160000000001</v>
      </c>
      <c r="C2439" s="31">
        <v>235.291</v>
      </c>
      <c r="D2439" s="31">
        <v>121.0898</v>
      </c>
      <c r="E2439" s="31">
        <v>130.00880000000001</v>
      </c>
      <c r="F2439" s="31">
        <v>35.587600000000002</v>
      </c>
      <c r="G2439" s="31">
        <v>150.16210000000001</v>
      </c>
      <c r="H2439" s="31">
        <v>7.8974099999999998</v>
      </c>
      <c r="I2439" s="31">
        <v>1874.7</v>
      </c>
      <c r="J2439" s="31">
        <v>2369.0720000000001</v>
      </c>
      <c r="K2439" s="31">
        <v>1506.394</v>
      </c>
      <c r="L2439" s="31">
        <v>136.78</v>
      </c>
      <c r="M2439" s="31" t="s">
        <v>108</v>
      </c>
      <c r="N2439" s="31" t="s">
        <v>108</v>
      </c>
      <c r="O2439" s="31">
        <v>99.682900000000004</v>
      </c>
      <c r="P2439" s="31">
        <v>93.346000000000004</v>
      </c>
      <c r="Q2439" s="31" t="s">
        <v>108</v>
      </c>
      <c r="R2439" s="31">
        <v>101.11</v>
      </c>
      <c r="S2439" s="31" t="s">
        <v>108</v>
      </c>
    </row>
    <row r="2440" spans="1:19" x14ac:dyDescent="0.35">
      <c r="A2440" s="2">
        <v>36284</v>
      </c>
      <c r="B2440" s="31">
        <v>136.6525</v>
      </c>
      <c r="C2440" s="31">
        <v>237.959</v>
      </c>
      <c r="D2440" s="31">
        <v>122.6683</v>
      </c>
      <c r="E2440" s="31">
        <v>130.50389999999999</v>
      </c>
      <c r="F2440" s="31">
        <v>35.500999999999998</v>
      </c>
      <c r="G2440" s="31">
        <v>149.8552</v>
      </c>
      <c r="H2440" s="31">
        <v>8.0225170000000006</v>
      </c>
      <c r="I2440" s="31">
        <v>1874.7</v>
      </c>
      <c r="J2440" s="31">
        <v>2361.9699999999998</v>
      </c>
      <c r="K2440" s="31">
        <v>1499.241</v>
      </c>
      <c r="L2440" s="31">
        <v>135.15</v>
      </c>
      <c r="M2440" s="31" t="s">
        <v>108</v>
      </c>
      <c r="N2440" s="31" t="s">
        <v>108</v>
      </c>
      <c r="O2440" s="31">
        <v>98.394300000000001</v>
      </c>
      <c r="P2440" s="31">
        <v>93.588899999999995</v>
      </c>
      <c r="Q2440" s="31" t="s">
        <v>108</v>
      </c>
      <c r="R2440" s="31">
        <v>100.68</v>
      </c>
      <c r="S2440" s="31" t="s">
        <v>108</v>
      </c>
    </row>
    <row r="2441" spans="1:19" x14ac:dyDescent="0.35">
      <c r="A2441" s="2">
        <v>36285</v>
      </c>
      <c r="B2441" s="31">
        <v>138.4581</v>
      </c>
      <c r="C2441" s="31">
        <v>238.21299999999999</v>
      </c>
      <c r="D2441" s="31">
        <v>121.5408</v>
      </c>
      <c r="E2441" s="31">
        <v>129.2867</v>
      </c>
      <c r="F2441" s="31">
        <v>35.698999999999998</v>
      </c>
      <c r="G2441" s="31">
        <v>148.78100000000001</v>
      </c>
      <c r="H2441" s="31">
        <v>8.0459750000000003</v>
      </c>
      <c r="I2441" s="31">
        <v>1874.7</v>
      </c>
      <c r="J2441" s="31">
        <v>2365.1979999999999</v>
      </c>
      <c r="K2441" s="31">
        <v>1500.4110000000001</v>
      </c>
      <c r="L2441" s="31">
        <v>136.05000000000001</v>
      </c>
      <c r="M2441" s="31" t="s">
        <v>108</v>
      </c>
      <c r="N2441" s="31" t="s">
        <v>108</v>
      </c>
      <c r="O2441" s="31">
        <v>98.296700000000001</v>
      </c>
      <c r="P2441" s="31">
        <v>94.199399999999997</v>
      </c>
      <c r="Q2441" s="31" t="s">
        <v>108</v>
      </c>
      <c r="R2441" s="31">
        <v>99.91</v>
      </c>
      <c r="S2441" s="31" t="s">
        <v>108</v>
      </c>
    </row>
    <row r="2442" spans="1:19" x14ac:dyDescent="0.35">
      <c r="A2442" s="2">
        <v>36286</v>
      </c>
      <c r="B2442" s="31">
        <v>134.84690000000001</v>
      </c>
      <c r="C2442" s="31">
        <v>230.548</v>
      </c>
      <c r="D2442" s="31">
        <v>121.0898</v>
      </c>
      <c r="E2442" s="31">
        <v>131.76230000000001</v>
      </c>
      <c r="F2442" s="31">
        <v>35.971200000000003</v>
      </c>
      <c r="G2442" s="31">
        <v>148.3973</v>
      </c>
      <c r="H2442" s="31">
        <v>8.1476249999999997</v>
      </c>
      <c r="I2442" s="31">
        <v>1885.3610000000001</v>
      </c>
      <c r="J2442" s="31">
        <v>2349.7049999999999</v>
      </c>
      <c r="K2442" s="31">
        <v>1493.9079999999999</v>
      </c>
      <c r="L2442" s="31">
        <v>135.07</v>
      </c>
      <c r="M2442" s="31" t="s">
        <v>108</v>
      </c>
      <c r="N2442" s="31" t="s">
        <v>108</v>
      </c>
      <c r="O2442" s="31">
        <v>98.474100000000007</v>
      </c>
      <c r="P2442" s="31">
        <v>95.062899999999999</v>
      </c>
      <c r="Q2442" s="31" t="s">
        <v>108</v>
      </c>
      <c r="R2442" s="31">
        <v>99.45</v>
      </c>
      <c r="S2442" s="31" t="s">
        <v>108</v>
      </c>
    </row>
    <row r="2443" spans="1:19" x14ac:dyDescent="0.35">
      <c r="A2443" s="2">
        <v>36287</v>
      </c>
      <c r="B2443" s="31">
        <v>133.86199999999999</v>
      </c>
      <c r="C2443" s="31">
        <v>225.339</v>
      </c>
      <c r="D2443" s="31">
        <v>115.90349999999999</v>
      </c>
      <c r="E2443" s="31">
        <v>129.90559999999999</v>
      </c>
      <c r="F2443" s="31">
        <v>35.1051</v>
      </c>
      <c r="G2443" s="31">
        <v>146.5558</v>
      </c>
      <c r="H2443" s="31">
        <v>7.842676</v>
      </c>
      <c r="I2443" s="31">
        <v>1886.7460000000001</v>
      </c>
      <c r="J2443" s="31">
        <v>2345.1860000000001</v>
      </c>
      <c r="K2443" s="31">
        <v>1495.4690000000001</v>
      </c>
      <c r="L2443" s="31">
        <v>136.08000000000001</v>
      </c>
      <c r="M2443" s="31" t="s">
        <v>108</v>
      </c>
      <c r="N2443" s="31" t="s">
        <v>108</v>
      </c>
      <c r="O2443" s="31">
        <v>98.526300000000006</v>
      </c>
      <c r="P2443" s="31">
        <v>95.135800000000003</v>
      </c>
      <c r="Q2443" s="31" t="s">
        <v>108</v>
      </c>
      <c r="R2443" s="31">
        <v>99.99</v>
      </c>
      <c r="S2443" s="31" t="s">
        <v>108</v>
      </c>
    </row>
    <row r="2444" spans="1:19" x14ac:dyDescent="0.35">
      <c r="A2444" s="2">
        <v>36290</v>
      </c>
      <c r="B2444" s="31">
        <v>135.2927</v>
      </c>
      <c r="C2444" s="31">
        <v>228.54499999999999</v>
      </c>
      <c r="D2444" s="31">
        <v>116.6669</v>
      </c>
      <c r="E2444" s="31">
        <v>129.04050000000001</v>
      </c>
      <c r="F2444" s="31">
        <v>34.447600000000001</v>
      </c>
      <c r="G2444" s="31">
        <v>147.0162</v>
      </c>
      <c r="H2444" s="31">
        <v>7.6080990000000002</v>
      </c>
      <c r="I2444" s="31">
        <v>1881.9</v>
      </c>
      <c r="J2444" s="31">
        <v>2349.0590000000002</v>
      </c>
      <c r="K2444" s="31">
        <v>1493.518</v>
      </c>
      <c r="L2444" s="31">
        <v>135.55000000000001</v>
      </c>
      <c r="M2444" s="31" t="s">
        <v>108</v>
      </c>
      <c r="N2444" s="31" t="s">
        <v>108</v>
      </c>
      <c r="O2444" s="31">
        <v>98.55</v>
      </c>
      <c r="P2444" s="31">
        <v>95.080500000000001</v>
      </c>
      <c r="Q2444" s="31" t="s">
        <v>108</v>
      </c>
      <c r="R2444" s="31">
        <v>99.73</v>
      </c>
      <c r="S2444" s="31" t="s">
        <v>108</v>
      </c>
    </row>
    <row r="2445" spans="1:19" x14ac:dyDescent="0.35">
      <c r="A2445" s="2">
        <v>36291</v>
      </c>
      <c r="B2445" s="31">
        <v>132.28399999999999</v>
      </c>
      <c r="C2445" s="31">
        <v>225.28299999999999</v>
      </c>
      <c r="D2445" s="31">
        <v>114.8796</v>
      </c>
      <c r="E2445" s="31">
        <v>129.16390000000001</v>
      </c>
      <c r="F2445" s="31">
        <v>34.501899999999999</v>
      </c>
      <c r="G2445" s="31">
        <v>146.5558</v>
      </c>
      <c r="H2445" s="31">
        <v>7.6941100000000002</v>
      </c>
      <c r="I2445" s="31">
        <v>1879.4079999999999</v>
      </c>
      <c r="J2445" s="31">
        <v>2341.9580000000001</v>
      </c>
      <c r="K2445" s="31">
        <v>1492.6079999999999</v>
      </c>
      <c r="L2445" s="31">
        <v>136.68</v>
      </c>
      <c r="M2445" s="31" t="s">
        <v>108</v>
      </c>
      <c r="N2445" s="31" t="s">
        <v>108</v>
      </c>
      <c r="O2445" s="31">
        <v>98.282499999999999</v>
      </c>
      <c r="P2445" s="31">
        <v>94.442599999999999</v>
      </c>
      <c r="Q2445" s="31" t="s">
        <v>108</v>
      </c>
      <c r="R2445" s="31">
        <v>100.24</v>
      </c>
      <c r="S2445" s="31" t="s">
        <v>108</v>
      </c>
    </row>
    <row r="2446" spans="1:19" x14ac:dyDescent="0.35">
      <c r="A2446" s="2">
        <v>36292</v>
      </c>
      <c r="B2446" s="31">
        <v>129.37860000000001</v>
      </c>
      <c r="C2446" s="31">
        <v>218.81100000000001</v>
      </c>
      <c r="D2446" s="31">
        <v>112.1232</v>
      </c>
      <c r="E2446" s="31">
        <v>128.6095</v>
      </c>
      <c r="F2446" s="31">
        <v>34.378599999999999</v>
      </c>
      <c r="G2446" s="31">
        <v>145.86519999999999</v>
      </c>
      <c r="H2446" s="31">
        <v>7.7019289999999998</v>
      </c>
      <c r="I2446" s="31">
        <v>1883.146</v>
      </c>
      <c r="J2446" s="31">
        <v>2345.1860000000001</v>
      </c>
      <c r="K2446" s="31">
        <v>1493.3879999999999</v>
      </c>
      <c r="L2446" s="31">
        <v>137.76</v>
      </c>
      <c r="M2446" s="31" t="s">
        <v>108</v>
      </c>
      <c r="N2446" s="31" t="s">
        <v>108</v>
      </c>
      <c r="O2446" s="31">
        <v>98.3292</v>
      </c>
      <c r="P2446" s="31">
        <v>93.880099999999999</v>
      </c>
      <c r="Q2446" s="31" t="s">
        <v>108</v>
      </c>
      <c r="R2446" s="31">
        <v>100.7</v>
      </c>
      <c r="S2446" s="31" t="s">
        <v>108</v>
      </c>
    </row>
    <row r="2447" spans="1:19" x14ac:dyDescent="0.35">
      <c r="A2447" s="2">
        <v>36293</v>
      </c>
      <c r="B2447" s="31">
        <v>131.47460000000001</v>
      </c>
      <c r="C2447" s="31">
        <v>221.709</v>
      </c>
      <c r="D2447" s="31">
        <v>115.6602</v>
      </c>
      <c r="E2447" s="31">
        <v>128.50700000000001</v>
      </c>
      <c r="F2447" s="31">
        <v>34.405700000000003</v>
      </c>
      <c r="G2447" s="31">
        <v>144.1771</v>
      </c>
      <c r="H2447" s="31">
        <v>7.7253869999999996</v>
      </c>
      <c r="I2447" s="31">
        <v>1892.145</v>
      </c>
      <c r="J2447" s="31">
        <v>2360.0340000000001</v>
      </c>
      <c r="K2447" s="31">
        <v>1493.3879999999999</v>
      </c>
      <c r="L2447" s="31">
        <v>138.37</v>
      </c>
      <c r="M2447" s="31" t="s">
        <v>108</v>
      </c>
      <c r="N2447" s="31" t="s">
        <v>108</v>
      </c>
      <c r="O2447" s="31">
        <v>97.669899999999998</v>
      </c>
      <c r="P2447" s="31">
        <v>93.703400000000002</v>
      </c>
      <c r="Q2447" s="31" t="s">
        <v>108</v>
      </c>
      <c r="R2447" s="31">
        <v>100.7</v>
      </c>
      <c r="S2447" s="31" t="s">
        <v>108</v>
      </c>
    </row>
    <row r="2448" spans="1:19" x14ac:dyDescent="0.35">
      <c r="A2448" s="2">
        <v>36294</v>
      </c>
      <c r="B2448" s="31">
        <v>132.2114</v>
      </c>
      <c r="C2448" s="31">
        <v>220.447</v>
      </c>
      <c r="D2448" s="31">
        <v>114.5608</v>
      </c>
      <c r="E2448" s="31">
        <v>128.5684</v>
      </c>
      <c r="F2448" s="31">
        <v>34.184399999999997</v>
      </c>
      <c r="G2448" s="31">
        <v>144.02359999999999</v>
      </c>
      <c r="H2448" s="31">
        <v>7.5142680000000004</v>
      </c>
      <c r="I2448" s="31">
        <v>1900.5909999999999</v>
      </c>
      <c r="J2448" s="31">
        <v>2330.337</v>
      </c>
      <c r="K2448" s="31">
        <v>1482.463</v>
      </c>
      <c r="L2448" s="31">
        <v>134.87</v>
      </c>
      <c r="M2448" s="31" t="s">
        <v>108</v>
      </c>
      <c r="N2448" s="31" t="s">
        <v>108</v>
      </c>
      <c r="O2448" s="31">
        <v>97.346100000000007</v>
      </c>
      <c r="P2448" s="31">
        <v>94.325699999999998</v>
      </c>
      <c r="Q2448" s="31" t="s">
        <v>108</v>
      </c>
      <c r="R2448" s="31">
        <v>100.93</v>
      </c>
      <c r="S2448" s="31" t="s">
        <v>108</v>
      </c>
    </row>
    <row r="2449" spans="1:19" x14ac:dyDescent="0.35">
      <c r="A2449" s="2">
        <v>36297</v>
      </c>
      <c r="B2449" s="31">
        <v>130.2466</v>
      </c>
      <c r="C2449" s="31">
        <v>216.78700000000001</v>
      </c>
      <c r="D2449" s="31">
        <v>112.36190000000001</v>
      </c>
      <c r="E2449" s="31">
        <v>127.7088</v>
      </c>
      <c r="F2449" s="31">
        <v>33.999899999999997</v>
      </c>
      <c r="G2449" s="31">
        <v>144.48400000000001</v>
      </c>
      <c r="H2449" s="31">
        <v>7.59246</v>
      </c>
      <c r="I2449" s="31">
        <v>1899.8979999999999</v>
      </c>
      <c r="J2449" s="31">
        <v>2325.8180000000002</v>
      </c>
      <c r="K2449" s="31">
        <v>1483.1130000000001</v>
      </c>
      <c r="L2449" s="31">
        <v>134.94999999999999</v>
      </c>
      <c r="M2449" s="31" t="s">
        <v>108</v>
      </c>
      <c r="N2449" s="31" t="s">
        <v>108</v>
      </c>
      <c r="O2449" s="31">
        <v>96.469899999999996</v>
      </c>
      <c r="P2449" s="31">
        <v>94.1006</v>
      </c>
      <c r="Q2449" s="31" t="s">
        <v>108</v>
      </c>
      <c r="R2449" s="31">
        <v>100.86</v>
      </c>
      <c r="S2449" s="31" t="s">
        <v>108</v>
      </c>
    </row>
    <row r="2450" spans="1:19" x14ac:dyDescent="0.35">
      <c r="A2450" s="2">
        <v>36298</v>
      </c>
      <c r="B2450" s="31">
        <v>125.17100000000001</v>
      </c>
      <c r="C2450" s="31">
        <v>208.75200000000001</v>
      </c>
      <c r="D2450" s="31">
        <v>108.1841</v>
      </c>
      <c r="E2450" s="31">
        <v>126.86969999999999</v>
      </c>
      <c r="F2450" s="31">
        <v>33.926200000000001</v>
      </c>
      <c r="G2450" s="31">
        <v>145.9419</v>
      </c>
      <c r="H2450" s="31">
        <v>7.4517139999999999</v>
      </c>
      <c r="I2450" s="31">
        <v>1895.606</v>
      </c>
      <c r="J2450" s="31">
        <v>2321.299</v>
      </c>
      <c r="K2450" s="31">
        <v>1487.925</v>
      </c>
      <c r="L2450" s="31">
        <v>134.97</v>
      </c>
      <c r="M2450" s="31" t="s">
        <v>108</v>
      </c>
      <c r="N2450" s="31" t="s">
        <v>108</v>
      </c>
      <c r="O2450" s="31">
        <v>96.420100000000005</v>
      </c>
      <c r="P2450" s="31">
        <v>94.006299999999996</v>
      </c>
      <c r="Q2450" s="31" t="s">
        <v>108</v>
      </c>
      <c r="R2450" s="31">
        <v>100.72</v>
      </c>
      <c r="S2450" s="31" t="s">
        <v>108</v>
      </c>
    </row>
    <row r="2451" spans="1:19" x14ac:dyDescent="0.35">
      <c r="A2451" s="2">
        <v>36299</v>
      </c>
      <c r="B2451" s="31">
        <v>124.6798</v>
      </c>
      <c r="C2451" s="31">
        <v>210.435</v>
      </c>
      <c r="D2451" s="31">
        <v>109.5034</v>
      </c>
      <c r="E2451" s="31">
        <v>125.2938</v>
      </c>
      <c r="F2451" s="31">
        <v>33.827800000000003</v>
      </c>
      <c r="G2451" s="31">
        <v>144.71420000000001</v>
      </c>
      <c r="H2451" s="31">
        <v>7.5064489999999999</v>
      </c>
      <c r="I2451" s="31">
        <v>1893.6679999999999</v>
      </c>
      <c r="J2451" s="31">
        <v>2329.0459999999998</v>
      </c>
      <c r="K2451" s="31">
        <v>1486.2349999999999</v>
      </c>
      <c r="L2451" s="31">
        <v>135.78</v>
      </c>
      <c r="M2451" s="31" t="s">
        <v>108</v>
      </c>
      <c r="N2451" s="31" t="s">
        <v>108</v>
      </c>
      <c r="O2451" s="31">
        <v>95.372200000000007</v>
      </c>
      <c r="P2451" s="31">
        <v>93.932500000000005</v>
      </c>
      <c r="Q2451" s="31" t="s">
        <v>108</v>
      </c>
      <c r="R2451" s="31">
        <v>101.09</v>
      </c>
      <c r="S2451" s="31" t="s">
        <v>108</v>
      </c>
    </row>
    <row r="2452" spans="1:19" x14ac:dyDescent="0.35">
      <c r="A2452" s="2">
        <v>36300</v>
      </c>
      <c r="B2452" s="31">
        <v>125.6622</v>
      </c>
      <c r="C2452" s="31">
        <v>210.22399999999999</v>
      </c>
      <c r="D2452" s="31">
        <v>106.8648</v>
      </c>
      <c r="E2452" s="31">
        <v>123.2881</v>
      </c>
      <c r="F2452" s="31">
        <v>33.975299999999997</v>
      </c>
      <c r="G2452" s="31">
        <v>143.63999999999999</v>
      </c>
      <c r="H2452" s="31">
        <v>7.3344259999999997</v>
      </c>
      <c r="I2452" s="31">
        <v>1898.375</v>
      </c>
      <c r="J2452" s="31">
        <v>2327.7550000000001</v>
      </c>
      <c r="K2452" s="31">
        <v>1488.4459999999999</v>
      </c>
      <c r="L2452" s="31">
        <v>135.1</v>
      </c>
      <c r="M2452" s="31" t="s">
        <v>108</v>
      </c>
      <c r="N2452" s="31" t="s">
        <v>108</v>
      </c>
      <c r="O2452" s="31">
        <v>95.657799999999995</v>
      </c>
      <c r="P2452" s="31">
        <v>93.628399999999999</v>
      </c>
      <c r="Q2452" s="31" t="s">
        <v>108</v>
      </c>
      <c r="R2452" s="31">
        <v>101.34</v>
      </c>
      <c r="S2452" s="31" t="s">
        <v>108</v>
      </c>
    </row>
    <row r="2453" spans="1:19" x14ac:dyDescent="0.35">
      <c r="A2453" s="2">
        <v>36301</v>
      </c>
      <c r="B2453" s="31">
        <v>127.627</v>
      </c>
      <c r="C2453" s="31">
        <v>213.92599999999999</v>
      </c>
      <c r="D2453" s="31">
        <v>107.7443</v>
      </c>
      <c r="E2453" s="31">
        <v>121.6099</v>
      </c>
      <c r="F2453" s="31">
        <v>33.790900000000001</v>
      </c>
      <c r="G2453" s="31">
        <v>141.7217</v>
      </c>
      <c r="H2453" s="31">
        <v>7.2718720000000001</v>
      </c>
      <c r="I2453" s="31">
        <v>1892.145</v>
      </c>
      <c r="J2453" s="31">
        <v>2334.8560000000002</v>
      </c>
      <c r="K2453" s="31">
        <v>1495.3389999999999</v>
      </c>
      <c r="L2453" s="31">
        <v>134.32</v>
      </c>
      <c r="M2453" s="31" t="s">
        <v>108</v>
      </c>
      <c r="N2453" s="31" t="s">
        <v>108</v>
      </c>
      <c r="O2453" s="31">
        <v>95.807400000000001</v>
      </c>
      <c r="P2453" s="31">
        <v>93.085700000000003</v>
      </c>
      <c r="Q2453" s="31" t="s">
        <v>108</v>
      </c>
      <c r="R2453" s="31">
        <v>101.64</v>
      </c>
      <c r="S2453" s="31" t="s">
        <v>108</v>
      </c>
    </row>
    <row r="2454" spans="1:19" x14ac:dyDescent="0.35">
      <c r="A2454" s="2">
        <v>36304</v>
      </c>
      <c r="B2454" s="31">
        <v>125.90779999999999</v>
      </c>
      <c r="C2454" s="31">
        <v>206.52199999999999</v>
      </c>
      <c r="D2454" s="31">
        <v>106.8648</v>
      </c>
      <c r="E2454" s="31">
        <v>121.4462</v>
      </c>
      <c r="F2454" s="31">
        <v>33.741700000000002</v>
      </c>
      <c r="G2454" s="31">
        <v>139.65</v>
      </c>
      <c r="H2454" s="31">
        <v>7.0607530000000001</v>
      </c>
      <c r="I2454" s="31">
        <v>1889.93</v>
      </c>
      <c r="J2454" s="31">
        <v>2338.0839999999998</v>
      </c>
      <c r="K2454" s="31">
        <v>1495.3389999999999</v>
      </c>
      <c r="L2454" s="31">
        <v>132.08000000000001</v>
      </c>
      <c r="M2454" s="31" t="s">
        <v>108</v>
      </c>
      <c r="N2454" s="31" t="s">
        <v>108</v>
      </c>
      <c r="O2454" s="31">
        <v>95.861900000000006</v>
      </c>
      <c r="P2454" s="31">
        <v>93.140100000000004</v>
      </c>
      <c r="Q2454" s="31" t="s">
        <v>108</v>
      </c>
      <c r="R2454" s="31">
        <v>101.4</v>
      </c>
      <c r="S2454" s="31" t="s">
        <v>108</v>
      </c>
    </row>
    <row r="2455" spans="1:19" x14ac:dyDescent="0.35">
      <c r="A2455" s="2">
        <v>36305</v>
      </c>
      <c r="B2455" s="31">
        <v>126.48090000000001</v>
      </c>
      <c r="C2455" s="31">
        <v>208.24700000000001</v>
      </c>
      <c r="D2455" s="31">
        <v>105.5455</v>
      </c>
      <c r="E2455" s="31">
        <v>121.9169</v>
      </c>
      <c r="F2455" s="31">
        <v>33.471200000000003</v>
      </c>
      <c r="G2455" s="31">
        <v>141.1079</v>
      </c>
      <c r="H2455" s="31">
        <v>6.904369</v>
      </c>
      <c r="I2455" s="31">
        <v>1892.2840000000001</v>
      </c>
      <c r="J2455" s="31">
        <v>2337.2759999999998</v>
      </c>
      <c r="K2455" s="31">
        <v>1495.079</v>
      </c>
      <c r="L2455" s="31">
        <v>129.26</v>
      </c>
      <c r="M2455" s="31" t="s">
        <v>108</v>
      </c>
      <c r="N2455" s="31" t="s">
        <v>108</v>
      </c>
      <c r="O2455" s="31">
        <v>96.707999999999998</v>
      </c>
      <c r="P2455" s="31">
        <v>93.477500000000006</v>
      </c>
      <c r="Q2455" s="31" t="s">
        <v>108</v>
      </c>
      <c r="R2455" s="31">
        <v>101.38</v>
      </c>
      <c r="S2455" s="31" t="s">
        <v>108</v>
      </c>
    </row>
    <row r="2456" spans="1:19" x14ac:dyDescent="0.35">
      <c r="A2456" s="2">
        <v>36306</v>
      </c>
      <c r="B2456" s="31">
        <v>127.3814</v>
      </c>
      <c r="C2456" s="31">
        <v>211.655</v>
      </c>
      <c r="D2456" s="31">
        <v>107.7444</v>
      </c>
      <c r="E2456" s="31">
        <v>120.7094</v>
      </c>
      <c r="F2456" s="31">
        <v>33.311300000000003</v>
      </c>
      <c r="G2456" s="31">
        <v>139.80350000000001</v>
      </c>
      <c r="H2456" s="31">
        <v>6.8183579999999999</v>
      </c>
      <c r="I2456" s="31">
        <v>1884.9459999999999</v>
      </c>
      <c r="J2456" s="31">
        <v>2329.5079999999998</v>
      </c>
      <c r="K2456" s="31">
        <v>1494.1679999999999</v>
      </c>
      <c r="L2456" s="31">
        <v>131.27000000000001</v>
      </c>
      <c r="M2456" s="31" t="s">
        <v>108</v>
      </c>
      <c r="N2456" s="31" t="s">
        <v>108</v>
      </c>
      <c r="O2456" s="31">
        <v>97.369600000000005</v>
      </c>
      <c r="P2456" s="31">
        <v>92.311599999999999</v>
      </c>
      <c r="Q2456" s="31" t="s">
        <v>108</v>
      </c>
      <c r="R2456" s="31">
        <v>102.24</v>
      </c>
      <c r="S2456" s="31" t="s">
        <v>108</v>
      </c>
    </row>
    <row r="2457" spans="1:19" x14ac:dyDescent="0.35">
      <c r="A2457" s="2">
        <v>36307</v>
      </c>
      <c r="B2457" s="31">
        <v>126.5628</v>
      </c>
      <c r="C2457" s="31">
        <v>211.31800000000001</v>
      </c>
      <c r="D2457" s="31">
        <v>108.1842</v>
      </c>
      <c r="E2457" s="31">
        <v>114.8561</v>
      </c>
      <c r="F2457" s="31">
        <v>33.471200000000003</v>
      </c>
      <c r="G2457" s="31">
        <v>140.34059999999999</v>
      </c>
      <c r="H2457" s="31">
        <v>6.8730929999999999</v>
      </c>
      <c r="I2457" s="31">
        <v>1879.8230000000001</v>
      </c>
      <c r="J2457" s="31">
        <v>2316.8719999999998</v>
      </c>
      <c r="K2457" s="31">
        <v>1487.0150000000001</v>
      </c>
      <c r="L2457" s="31">
        <v>129.41</v>
      </c>
      <c r="M2457" s="31" t="s">
        <v>108</v>
      </c>
      <c r="N2457" s="31" t="s">
        <v>108</v>
      </c>
      <c r="O2457" s="31">
        <v>97.289699999999996</v>
      </c>
      <c r="P2457" s="31">
        <v>92.122399999999999</v>
      </c>
      <c r="Q2457" s="31" t="s">
        <v>108</v>
      </c>
      <c r="R2457" s="31">
        <v>102.08</v>
      </c>
      <c r="S2457" s="31" t="s">
        <v>108</v>
      </c>
    </row>
    <row r="2458" spans="1:19" x14ac:dyDescent="0.35">
      <c r="A2458" s="2">
        <v>36308</v>
      </c>
      <c r="B2458" s="31">
        <v>125.82599999999999</v>
      </c>
      <c r="C2458" s="31">
        <v>205.84899999999999</v>
      </c>
      <c r="D2458" s="31">
        <v>107.0848</v>
      </c>
      <c r="E2458" s="31">
        <v>113.5463</v>
      </c>
      <c r="F2458" s="31">
        <v>33.446599999999997</v>
      </c>
      <c r="G2458" s="31">
        <v>141.7218</v>
      </c>
      <c r="H2458" s="31">
        <v>6.8339970000000001</v>
      </c>
      <c r="I2458" s="31">
        <v>1883.2840000000001</v>
      </c>
      <c r="J2458" s="31">
        <v>2316.8719999999998</v>
      </c>
      <c r="K2458" s="31">
        <v>1487.925</v>
      </c>
      <c r="L2458" s="31">
        <v>130.49</v>
      </c>
      <c r="M2458" s="31" t="s">
        <v>108</v>
      </c>
      <c r="N2458" s="31" t="s">
        <v>108</v>
      </c>
      <c r="O2458" s="31">
        <v>98.162099999999995</v>
      </c>
      <c r="P2458" s="31">
        <v>92.102900000000005</v>
      </c>
      <c r="Q2458" s="31" t="s">
        <v>108</v>
      </c>
      <c r="R2458" s="31">
        <v>102.51</v>
      </c>
      <c r="S2458" s="31" t="s">
        <v>108</v>
      </c>
    </row>
    <row r="2459" spans="1:19" x14ac:dyDescent="0.35">
      <c r="A2459" s="2">
        <v>36311</v>
      </c>
      <c r="B2459" s="31">
        <v>125.82599999999999</v>
      </c>
      <c r="C2459" s="31">
        <v>205.84899999999999</v>
      </c>
      <c r="D2459" s="31">
        <v>107.0848</v>
      </c>
      <c r="E2459" s="31">
        <v>113.5463</v>
      </c>
      <c r="F2459" s="31">
        <v>33.446599999999997</v>
      </c>
      <c r="G2459" s="31">
        <v>141.7218</v>
      </c>
      <c r="H2459" s="31">
        <v>6.8339970000000001</v>
      </c>
      <c r="I2459" s="31">
        <v>1883.423</v>
      </c>
      <c r="J2459" s="31">
        <v>2316.8719999999998</v>
      </c>
      <c r="K2459" s="31">
        <v>1486.885</v>
      </c>
      <c r="L2459" s="31">
        <v>130.49</v>
      </c>
      <c r="M2459" s="31" t="s">
        <v>108</v>
      </c>
      <c r="N2459" s="31" t="s">
        <v>108</v>
      </c>
      <c r="O2459" s="31">
        <v>98.162099999999995</v>
      </c>
      <c r="P2459" s="31">
        <v>92.102900000000005</v>
      </c>
      <c r="Q2459" s="31" t="s">
        <v>108</v>
      </c>
      <c r="R2459" s="31">
        <v>102.28</v>
      </c>
      <c r="S2459" s="31" t="s">
        <v>108</v>
      </c>
    </row>
    <row r="2460" spans="1:19" x14ac:dyDescent="0.35">
      <c r="A2460" s="2">
        <v>36312</v>
      </c>
      <c r="B2460" s="31">
        <v>120.5048</v>
      </c>
      <c r="C2460" s="31">
        <v>199.286</v>
      </c>
      <c r="D2460" s="31">
        <v>102.6871</v>
      </c>
      <c r="E2460" s="31">
        <v>115.0608</v>
      </c>
      <c r="F2460" s="31">
        <v>33.139200000000002</v>
      </c>
      <c r="G2460" s="31">
        <v>140.57079999999999</v>
      </c>
      <c r="H2460" s="31">
        <v>7.0216580000000004</v>
      </c>
      <c r="I2460" s="31">
        <v>1867.778</v>
      </c>
      <c r="J2460" s="31">
        <v>2296.761</v>
      </c>
      <c r="K2460" s="31">
        <v>1473.749</v>
      </c>
      <c r="L2460" s="31">
        <v>130.37</v>
      </c>
      <c r="M2460" s="31" t="s">
        <v>108</v>
      </c>
      <c r="N2460" s="31" t="s">
        <v>108</v>
      </c>
      <c r="O2460" s="31">
        <v>98.284700000000001</v>
      </c>
      <c r="P2460" s="31">
        <v>92.159199999999998</v>
      </c>
      <c r="Q2460" s="31" t="s">
        <v>108</v>
      </c>
      <c r="R2460" s="31">
        <v>102.07</v>
      </c>
      <c r="S2460" s="31" t="s">
        <v>108</v>
      </c>
    </row>
    <row r="2461" spans="1:19" x14ac:dyDescent="0.35">
      <c r="A2461" s="2">
        <v>36313</v>
      </c>
      <c r="B2461" s="31">
        <v>122.5514</v>
      </c>
      <c r="C2461" s="31">
        <v>206.017</v>
      </c>
      <c r="D2461" s="31">
        <v>104.22629999999999</v>
      </c>
      <c r="E2461" s="31">
        <v>114.2831</v>
      </c>
      <c r="F2461" s="31">
        <v>32.844099999999997</v>
      </c>
      <c r="G2461" s="31">
        <v>140.80099999999999</v>
      </c>
      <c r="H2461" s="31">
        <v>7.240596</v>
      </c>
      <c r="I2461" s="31">
        <v>1857.117</v>
      </c>
      <c r="J2461" s="31">
        <v>2296.761</v>
      </c>
      <c r="K2461" s="31">
        <v>1470.1969999999999</v>
      </c>
      <c r="L2461" s="31">
        <v>130.44</v>
      </c>
      <c r="M2461" s="31" t="s">
        <v>108</v>
      </c>
      <c r="N2461" s="31" t="s">
        <v>108</v>
      </c>
      <c r="O2461" s="31">
        <v>98.107600000000005</v>
      </c>
      <c r="P2461" s="31">
        <v>91.22</v>
      </c>
      <c r="Q2461" s="31" t="s">
        <v>108</v>
      </c>
      <c r="R2461" s="31">
        <v>102.79</v>
      </c>
      <c r="S2461" s="31" t="s">
        <v>108</v>
      </c>
    </row>
    <row r="2462" spans="1:19" x14ac:dyDescent="0.35">
      <c r="A2462" s="2">
        <v>36314</v>
      </c>
      <c r="B2462" s="31">
        <v>123.1245</v>
      </c>
      <c r="C2462" s="31">
        <v>204.46100000000001</v>
      </c>
      <c r="D2462" s="31">
        <v>103.12690000000001</v>
      </c>
      <c r="E2462" s="31">
        <v>112.87090000000001</v>
      </c>
      <c r="F2462" s="31">
        <v>32.905500000000004</v>
      </c>
      <c r="G2462" s="31">
        <v>142.87270000000001</v>
      </c>
      <c r="H2462" s="31">
        <v>7.9990600000000001</v>
      </c>
      <c r="I2462" s="31">
        <v>1868.47</v>
      </c>
      <c r="J2462" s="31">
        <v>2300.0039999999999</v>
      </c>
      <c r="K2462" s="31">
        <v>1470.1969999999999</v>
      </c>
      <c r="L2462" s="31">
        <v>131.32</v>
      </c>
      <c r="M2462" s="31" t="s">
        <v>108</v>
      </c>
      <c r="N2462" s="31" t="s">
        <v>108</v>
      </c>
      <c r="O2462" s="31">
        <v>97.515299999999996</v>
      </c>
      <c r="P2462" s="31">
        <v>91.149199999999993</v>
      </c>
      <c r="Q2462" s="31" t="s">
        <v>108</v>
      </c>
      <c r="R2462" s="31">
        <v>102.98</v>
      </c>
      <c r="S2462" s="31" t="s">
        <v>108</v>
      </c>
    </row>
    <row r="2463" spans="1:19" x14ac:dyDescent="0.35">
      <c r="A2463" s="2">
        <v>36315</v>
      </c>
      <c r="B2463" s="31">
        <v>127.6271</v>
      </c>
      <c r="C2463" s="31">
        <v>210.81299999999999</v>
      </c>
      <c r="D2463" s="31">
        <v>104.886</v>
      </c>
      <c r="E2463" s="31">
        <v>113.0142</v>
      </c>
      <c r="F2463" s="31">
        <v>32.856299999999997</v>
      </c>
      <c r="G2463" s="31">
        <v>142.5658</v>
      </c>
      <c r="H2463" s="31">
        <v>8.2727330000000006</v>
      </c>
      <c r="I2463" s="31">
        <v>1865.2860000000001</v>
      </c>
      <c r="J2463" s="31">
        <v>2300.0039999999999</v>
      </c>
      <c r="K2463" s="31">
        <v>1467.3920000000001</v>
      </c>
      <c r="L2463" s="31">
        <v>133.79</v>
      </c>
      <c r="M2463" s="31" t="s">
        <v>108</v>
      </c>
      <c r="N2463" s="31" t="s">
        <v>108</v>
      </c>
      <c r="O2463" s="31">
        <v>97.270799999999994</v>
      </c>
      <c r="P2463" s="31">
        <v>90.7209</v>
      </c>
      <c r="Q2463" s="31" t="s">
        <v>108</v>
      </c>
      <c r="R2463" s="31">
        <v>102.65</v>
      </c>
      <c r="S2463" s="31" t="s">
        <v>108</v>
      </c>
    </row>
    <row r="2464" spans="1:19" x14ac:dyDescent="0.35">
      <c r="A2464" s="2">
        <v>36318</v>
      </c>
      <c r="B2464" s="31">
        <v>132.0478</v>
      </c>
      <c r="C2464" s="31">
        <v>215.60900000000001</v>
      </c>
      <c r="D2464" s="31">
        <v>109.0638</v>
      </c>
      <c r="E2464" s="31">
        <v>113.7714</v>
      </c>
      <c r="F2464" s="31">
        <v>32.856299999999997</v>
      </c>
      <c r="G2464" s="31">
        <v>143.71680000000001</v>
      </c>
      <c r="H2464" s="31">
        <v>8.2023600000000005</v>
      </c>
      <c r="I2464" s="31">
        <v>1862.883</v>
      </c>
      <c r="J2464" s="31">
        <v>2300.6529999999998</v>
      </c>
      <c r="K2464" s="31">
        <v>1472.59</v>
      </c>
      <c r="L2464" s="31">
        <v>134.07</v>
      </c>
      <c r="M2464" s="31" t="s">
        <v>108</v>
      </c>
      <c r="N2464" s="31" t="s">
        <v>108</v>
      </c>
      <c r="O2464" s="31">
        <v>97.835800000000006</v>
      </c>
      <c r="P2464" s="31">
        <v>90.616600000000005</v>
      </c>
      <c r="Q2464" s="31" t="s">
        <v>108</v>
      </c>
      <c r="R2464" s="31">
        <v>103.11</v>
      </c>
      <c r="S2464" s="31" t="s">
        <v>108</v>
      </c>
    </row>
    <row r="2465" spans="1:19" x14ac:dyDescent="0.35">
      <c r="A2465" s="2">
        <v>36319</v>
      </c>
      <c r="B2465" s="31">
        <v>130.34630000000001</v>
      </c>
      <c r="C2465" s="31">
        <v>216.584</v>
      </c>
      <c r="D2465" s="31">
        <v>109.4571</v>
      </c>
      <c r="E2465" s="31">
        <v>114.8954</v>
      </c>
      <c r="F2465" s="31">
        <v>32.438299999999998</v>
      </c>
      <c r="G2465" s="31">
        <v>143.94579999999999</v>
      </c>
      <c r="H2465" s="31">
        <v>8.8900389999999998</v>
      </c>
      <c r="I2465" s="31">
        <v>1874.019</v>
      </c>
      <c r="J2465" s="31">
        <v>2298.058</v>
      </c>
      <c r="K2465" s="31">
        <v>1471.15</v>
      </c>
      <c r="L2465" s="31">
        <v>132.96</v>
      </c>
      <c r="M2465" s="31" t="s">
        <v>108</v>
      </c>
      <c r="N2465" s="31" t="s">
        <v>108</v>
      </c>
      <c r="O2465" s="31">
        <v>98.653000000000006</v>
      </c>
      <c r="P2465" s="31">
        <v>91.842100000000002</v>
      </c>
      <c r="Q2465" s="31" t="s">
        <v>108</v>
      </c>
      <c r="R2465" s="31">
        <v>101.76</v>
      </c>
      <c r="S2465" s="31" t="s">
        <v>108</v>
      </c>
    </row>
    <row r="2466" spans="1:19" x14ac:dyDescent="0.35">
      <c r="A2466" s="2">
        <v>36320</v>
      </c>
      <c r="B2466" s="31">
        <v>133.01079999999999</v>
      </c>
      <c r="C2466" s="31">
        <v>219.81399999999999</v>
      </c>
      <c r="D2466" s="31">
        <v>109.3702</v>
      </c>
      <c r="E2466" s="31">
        <v>115.2831</v>
      </c>
      <c r="F2466" s="31">
        <v>32.106299999999997</v>
      </c>
      <c r="G2466" s="31">
        <v>144.52289999999999</v>
      </c>
      <c r="H2466" s="31">
        <v>8.4527479999999997</v>
      </c>
      <c r="I2466" s="31">
        <v>1864.7090000000001</v>
      </c>
      <c r="J2466" s="31">
        <v>2294.8139999999999</v>
      </c>
      <c r="K2466" s="31">
        <v>1467.354</v>
      </c>
      <c r="L2466" s="31">
        <v>132.68</v>
      </c>
      <c r="M2466" s="31" t="s">
        <v>108</v>
      </c>
      <c r="N2466" s="31" t="s">
        <v>108</v>
      </c>
      <c r="O2466" s="31">
        <v>99.543000000000006</v>
      </c>
      <c r="P2466" s="31">
        <v>91.807199999999995</v>
      </c>
      <c r="Q2466" s="31" t="s">
        <v>108</v>
      </c>
      <c r="R2466" s="31">
        <v>101.76</v>
      </c>
      <c r="S2466" s="31" t="s">
        <v>108</v>
      </c>
    </row>
    <row r="2467" spans="1:19" x14ac:dyDescent="0.35">
      <c r="A2467" s="2">
        <v>36321</v>
      </c>
      <c r="B2467" s="31">
        <v>132.3905</v>
      </c>
      <c r="C2467" s="31">
        <v>216.86500000000001</v>
      </c>
      <c r="D2467" s="31">
        <v>112.3939</v>
      </c>
      <c r="E2467" s="31">
        <v>115.9759</v>
      </c>
      <c r="F2467" s="31">
        <v>31.9833</v>
      </c>
      <c r="G2467" s="31">
        <v>143.5855</v>
      </c>
      <c r="H2467" s="31">
        <v>8.4141089999999998</v>
      </c>
      <c r="I2467" s="31">
        <v>1868.4970000000001</v>
      </c>
      <c r="J2467" s="31">
        <v>2287.6779999999999</v>
      </c>
      <c r="K2467" s="31">
        <v>1453.346</v>
      </c>
      <c r="L2467" s="31">
        <v>131.58000000000001</v>
      </c>
      <c r="M2467" s="31" t="s">
        <v>108</v>
      </c>
      <c r="N2467" s="31" t="s">
        <v>108</v>
      </c>
      <c r="O2467" s="31">
        <v>99.584500000000006</v>
      </c>
      <c r="P2467" s="31">
        <v>92.311800000000005</v>
      </c>
      <c r="Q2467" s="31" t="s">
        <v>108</v>
      </c>
      <c r="R2467" s="31">
        <v>101.58</v>
      </c>
      <c r="S2467" s="31" t="s">
        <v>108</v>
      </c>
    </row>
    <row r="2468" spans="1:19" x14ac:dyDescent="0.35">
      <c r="A2468" s="2">
        <v>36322</v>
      </c>
      <c r="B2468" s="31">
        <v>136.95570000000001</v>
      </c>
      <c r="C2468" s="31">
        <v>223.48099999999999</v>
      </c>
      <c r="D2468" s="31">
        <v>113.0813</v>
      </c>
      <c r="E2468" s="31">
        <v>116.3788</v>
      </c>
      <c r="F2468" s="31">
        <v>32.253799999999998</v>
      </c>
      <c r="G2468" s="31">
        <v>143.8415</v>
      </c>
      <c r="H2468" s="31">
        <v>8.5066229999999994</v>
      </c>
      <c r="I2468" s="31">
        <v>1840.434</v>
      </c>
      <c r="J2468" s="31">
        <v>2274.703</v>
      </c>
      <c r="K2468" s="31">
        <v>1449.8119999999999</v>
      </c>
      <c r="L2468" s="31">
        <v>130.43</v>
      </c>
      <c r="M2468" s="31" t="s">
        <v>108</v>
      </c>
      <c r="N2468" s="31" t="s">
        <v>108</v>
      </c>
      <c r="O2468" s="31">
        <v>100.2334</v>
      </c>
      <c r="P2468" s="31">
        <v>92.332800000000006</v>
      </c>
      <c r="Q2468" s="31" t="s">
        <v>108</v>
      </c>
      <c r="R2468" s="31">
        <v>101</v>
      </c>
      <c r="S2468" s="31" t="s">
        <v>108</v>
      </c>
    </row>
    <row r="2469" spans="1:19" x14ac:dyDescent="0.35">
      <c r="A2469" s="2">
        <v>36325</v>
      </c>
      <c r="B2469" s="31">
        <v>136.54859999999999</v>
      </c>
      <c r="C2469" s="31">
        <v>223.523</v>
      </c>
      <c r="D2469" s="31">
        <v>116.7153</v>
      </c>
      <c r="E2469" s="31">
        <v>117.06959999999999</v>
      </c>
      <c r="F2469" s="31">
        <v>32.216900000000003</v>
      </c>
      <c r="G2469" s="31">
        <v>143.9915</v>
      </c>
      <c r="H2469" s="31">
        <v>8.2756740000000004</v>
      </c>
      <c r="I2469" s="31">
        <v>1854.1849999999999</v>
      </c>
      <c r="J2469" s="31">
        <v>2281.1909999999998</v>
      </c>
      <c r="K2469" s="31">
        <v>1458.5830000000001</v>
      </c>
      <c r="L2469" s="31">
        <v>130.47999999999999</v>
      </c>
      <c r="M2469" s="31" t="s">
        <v>108</v>
      </c>
      <c r="N2469" s="31" t="s">
        <v>108</v>
      </c>
      <c r="O2469" s="31">
        <v>98.308899999999994</v>
      </c>
      <c r="P2469" s="31">
        <v>91.8108</v>
      </c>
      <c r="Q2469" s="31" t="s">
        <v>108</v>
      </c>
      <c r="R2469" s="31">
        <v>102.11</v>
      </c>
      <c r="S2469" s="31" t="s">
        <v>108</v>
      </c>
    </row>
    <row r="2470" spans="1:19" x14ac:dyDescent="0.35">
      <c r="A2470" s="2">
        <v>36326</v>
      </c>
      <c r="B2470" s="31">
        <v>137.77000000000001</v>
      </c>
      <c r="C2470" s="31">
        <v>226.196</v>
      </c>
      <c r="D2470" s="31">
        <v>119.2805</v>
      </c>
      <c r="E2470" s="31">
        <v>114.3471</v>
      </c>
      <c r="F2470" s="31">
        <v>32.093899999999998</v>
      </c>
      <c r="G2470" s="31">
        <v>141.36670000000001</v>
      </c>
      <c r="H2470" s="31">
        <v>8.4835279999999997</v>
      </c>
      <c r="I2470" s="31">
        <v>1865.41</v>
      </c>
      <c r="J2470" s="31">
        <v>2283.7860000000001</v>
      </c>
      <c r="K2470" s="31">
        <v>1461.5940000000001</v>
      </c>
      <c r="L2470" s="31">
        <v>131.38</v>
      </c>
      <c r="M2470" s="31" t="s">
        <v>108</v>
      </c>
      <c r="N2470" s="31" t="s">
        <v>108</v>
      </c>
      <c r="O2470" s="31">
        <v>98.1327</v>
      </c>
      <c r="P2470" s="31">
        <v>91.665199999999999</v>
      </c>
      <c r="Q2470" s="31" t="s">
        <v>108</v>
      </c>
      <c r="R2470" s="31">
        <v>102.21</v>
      </c>
      <c r="S2470" s="31" t="s">
        <v>108</v>
      </c>
    </row>
    <row r="2471" spans="1:19" x14ac:dyDescent="0.35">
      <c r="A2471" s="2">
        <v>36327</v>
      </c>
      <c r="B2471" s="31">
        <v>135.0016</v>
      </c>
      <c r="C2471" s="31">
        <v>220.72399999999999</v>
      </c>
      <c r="D2471" s="31">
        <v>117.9979</v>
      </c>
      <c r="E2471" s="31">
        <v>113.90009999999999</v>
      </c>
      <c r="F2471" s="31">
        <v>31.9587</v>
      </c>
      <c r="G2471" s="31">
        <v>140.91669999999999</v>
      </c>
      <c r="H2471" s="31">
        <v>8.4912259999999993</v>
      </c>
      <c r="I2471" s="31">
        <v>1864.7090000000001</v>
      </c>
      <c r="J2471" s="31">
        <v>2287.6779999999999</v>
      </c>
      <c r="K2471" s="31">
        <v>1462.6410000000001</v>
      </c>
      <c r="L2471" s="31">
        <v>133.82</v>
      </c>
      <c r="M2471" s="31" t="s">
        <v>108</v>
      </c>
      <c r="N2471" s="31" t="s">
        <v>108</v>
      </c>
      <c r="O2471" s="31">
        <v>98.392200000000003</v>
      </c>
      <c r="P2471" s="31">
        <v>90.774699999999996</v>
      </c>
      <c r="Q2471" s="31" t="s">
        <v>108</v>
      </c>
      <c r="R2471" s="31">
        <v>102.85</v>
      </c>
      <c r="S2471" s="31" t="s">
        <v>108</v>
      </c>
    </row>
    <row r="2472" spans="1:19" x14ac:dyDescent="0.35">
      <c r="A2472" s="2">
        <v>36328</v>
      </c>
      <c r="B2472" s="31">
        <v>137.5258</v>
      </c>
      <c r="C2472" s="31">
        <v>223.732</v>
      </c>
      <c r="D2472" s="31">
        <v>116.074</v>
      </c>
      <c r="E2472" s="31">
        <v>114.3471</v>
      </c>
      <c r="F2472" s="31">
        <v>31.971</v>
      </c>
      <c r="G2472" s="31">
        <v>140.76669999999999</v>
      </c>
      <c r="H2472" s="31">
        <v>8.2756740000000004</v>
      </c>
      <c r="I2472" s="31">
        <v>1846.327</v>
      </c>
      <c r="J2472" s="31">
        <v>2308.4380000000001</v>
      </c>
      <c r="K2472" s="31">
        <v>1471.2809999999999</v>
      </c>
      <c r="L2472" s="31">
        <v>135.06</v>
      </c>
      <c r="M2472" s="31" t="s">
        <v>108</v>
      </c>
      <c r="N2472" s="31" t="s">
        <v>108</v>
      </c>
      <c r="O2472" s="31">
        <v>98.855400000000003</v>
      </c>
      <c r="P2472" s="31">
        <v>90.753299999999996</v>
      </c>
      <c r="Q2472" s="31" t="s">
        <v>108</v>
      </c>
      <c r="R2472" s="31">
        <v>102.52</v>
      </c>
      <c r="S2472" s="31" t="s">
        <v>108</v>
      </c>
    </row>
    <row r="2473" spans="1:19" x14ac:dyDescent="0.35">
      <c r="A2473" s="2">
        <v>36329</v>
      </c>
      <c r="B2473" s="31">
        <v>135.49019999999999</v>
      </c>
      <c r="C2473" s="31">
        <v>220.09700000000001</v>
      </c>
      <c r="D2473" s="31">
        <v>115.86020000000001</v>
      </c>
      <c r="E2473" s="31">
        <v>116.31789999999999</v>
      </c>
      <c r="F2473" s="31">
        <v>32.081699999999998</v>
      </c>
      <c r="G2473" s="31">
        <v>144.14150000000001</v>
      </c>
      <c r="H2473" s="31">
        <v>8.6451919999999998</v>
      </c>
      <c r="I2473" s="31">
        <v>1847.1690000000001</v>
      </c>
      <c r="J2473" s="31">
        <v>2301.3020000000001</v>
      </c>
      <c r="K2473" s="31">
        <v>1468.925</v>
      </c>
      <c r="L2473" s="31">
        <v>135.19</v>
      </c>
      <c r="M2473" s="31" t="s">
        <v>108</v>
      </c>
      <c r="N2473" s="31" t="s">
        <v>108</v>
      </c>
      <c r="O2473" s="31">
        <v>97.963300000000004</v>
      </c>
      <c r="P2473" s="31">
        <v>91.351399999999998</v>
      </c>
      <c r="Q2473" s="31" t="s">
        <v>108</v>
      </c>
      <c r="R2473" s="31">
        <v>102.31</v>
      </c>
      <c r="S2473" s="31" t="s">
        <v>108</v>
      </c>
    </row>
    <row r="2474" spans="1:19" x14ac:dyDescent="0.35">
      <c r="A2474" s="2">
        <v>36332</v>
      </c>
      <c r="B2474" s="31">
        <v>134.3503</v>
      </c>
      <c r="C2474" s="31">
        <v>215.67</v>
      </c>
      <c r="D2474" s="31">
        <v>113.50879999999999</v>
      </c>
      <c r="E2474" s="31">
        <v>118.3293</v>
      </c>
      <c r="F2474" s="31">
        <v>32.007899999999999</v>
      </c>
      <c r="G2474" s="31">
        <v>143.39150000000001</v>
      </c>
      <c r="H2474" s="31">
        <v>8.9069339999999997</v>
      </c>
      <c r="I2474" s="31">
        <v>1849.835</v>
      </c>
      <c r="J2474" s="31">
        <v>2293.5169999999998</v>
      </c>
      <c r="K2474" s="31">
        <v>1457.404</v>
      </c>
      <c r="L2474" s="31">
        <v>135.51</v>
      </c>
      <c r="M2474" s="31" t="s">
        <v>108</v>
      </c>
      <c r="N2474" s="31" t="s">
        <v>108</v>
      </c>
      <c r="O2474" s="31">
        <v>96.788899999999998</v>
      </c>
      <c r="P2474" s="31">
        <v>90.749300000000005</v>
      </c>
      <c r="Q2474" s="31" t="s">
        <v>108</v>
      </c>
      <c r="R2474" s="31">
        <v>102.88</v>
      </c>
      <c r="S2474" s="31" t="s">
        <v>108</v>
      </c>
    </row>
    <row r="2475" spans="1:19" x14ac:dyDescent="0.35">
      <c r="A2475" s="2">
        <v>36333</v>
      </c>
      <c r="B2475" s="31">
        <v>132.31469999999999</v>
      </c>
      <c r="C2475" s="31">
        <v>215.71100000000001</v>
      </c>
      <c r="D2475" s="31">
        <v>114.5776</v>
      </c>
      <c r="E2475" s="31">
        <v>119.6093</v>
      </c>
      <c r="F2475" s="31">
        <v>31.9587</v>
      </c>
      <c r="G2475" s="31">
        <v>141.74160000000001</v>
      </c>
      <c r="H2475" s="31">
        <v>8.7375710000000009</v>
      </c>
      <c r="I2475" s="31">
        <v>1855.7280000000001</v>
      </c>
      <c r="J2475" s="31">
        <v>2288.3270000000002</v>
      </c>
      <c r="K2475" s="31">
        <v>1452.8230000000001</v>
      </c>
      <c r="L2475" s="31">
        <v>134.44</v>
      </c>
      <c r="M2475" s="31" t="s">
        <v>108</v>
      </c>
      <c r="N2475" s="31" t="s">
        <v>108</v>
      </c>
      <c r="O2475" s="31">
        <v>97.06</v>
      </c>
      <c r="P2475" s="31">
        <v>90.640299999999996</v>
      </c>
      <c r="Q2475" s="31" t="s">
        <v>108</v>
      </c>
      <c r="R2475" s="31">
        <v>103</v>
      </c>
      <c r="S2475" s="31" t="s">
        <v>108</v>
      </c>
    </row>
    <row r="2476" spans="1:19" x14ac:dyDescent="0.35">
      <c r="A2476" s="2">
        <v>36334</v>
      </c>
      <c r="B2476" s="31">
        <v>136.30449999999999</v>
      </c>
      <c r="C2476" s="31">
        <v>221.685</v>
      </c>
      <c r="D2476" s="31">
        <v>116.7152</v>
      </c>
      <c r="E2476" s="31">
        <v>118.5325</v>
      </c>
      <c r="F2476" s="31">
        <v>32.192300000000003</v>
      </c>
      <c r="G2476" s="31">
        <v>140.76669999999999</v>
      </c>
      <c r="H2476" s="31">
        <v>8.3141639999999999</v>
      </c>
      <c r="I2476" s="31">
        <v>1843.1</v>
      </c>
      <c r="J2476" s="31">
        <v>2279.893</v>
      </c>
      <c r="K2476" s="31">
        <v>1445.0989999999999</v>
      </c>
      <c r="L2476" s="31">
        <v>133.74</v>
      </c>
      <c r="M2476" s="31" t="s">
        <v>108</v>
      </c>
      <c r="N2476" s="31" t="s">
        <v>108</v>
      </c>
      <c r="O2476" s="31">
        <v>96.937100000000001</v>
      </c>
      <c r="P2476" s="31">
        <v>90.680899999999994</v>
      </c>
      <c r="Q2476" s="31" t="s">
        <v>108</v>
      </c>
      <c r="R2476" s="31">
        <v>103.04</v>
      </c>
      <c r="S2476" s="31" t="s">
        <v>108</v>
      </c>
    </row>
    <row r="2477" spans="1:19" x14ac:dyDescent="0.35">
      <c r="A2477" s="2">
        <v>36335</v>
      </c>
      <c r="B2477" s="31">
        <v>135.24600000000001</v>
      </c>
      <c r="C2477" s="31">
        <v>220.64099999999999</v>
      </c>
      <c r="D2477" s="31">
        <v>118.6391</v>
      </c>
      <c r="E2477" s="31">
        <v>118.8373</v>
      </c>
      <c r="F2477" s="31">
        <v>32.266100000000002</v>
      </c>
      <c r="G2477" s="31">
        <v>138.51679999999999</v>
      </c>
      <c r="H2477" s="31">
        <v>8.0370249999999999</v>
      </c>
      <c r="I2477" s="31">
        <v>1846.327</v>
      </c>
      <c r="J2477" s="31">
        <v>2274.0540000000001</v>
      </c>
      <c r="K2477" s="31">
        <v>1433.1859999999999</v>
      </c>
      <c r="L2477" s="31">
        <v>132.80000000000001</v>
      </c>
      <c r="M2477" s="31" t="s">
        <v>108</v>
      </c>
      <c r="N2477" s="31" t="s">
        <v>108</v>
      </c>
      <c r="O2477" s="31">
        <v>96.668300000000002</v>
      </c>
      <c r="P2477" s="31">
        <v>90.971100000000007</v>
      </c>
      <c r="Q2477" s="31" t="s">
        <v>108</v>
      </c>
      <c r="R2477" s="31">
        <v>102.51</v>
      </c>
      <c r="S2477" s="31" t="s">
        <v>108</v>
      </c>
    </row>
    <row r="2478" spans="1:19" x14ac:dyDescent="0.35">
      <c r="A2478" s="2">
        <v>36336</v>
      </c>
      <c r="B2478" s="31">
        <v>136.06020000000001</v>
      </c>
      <c r="C2478" s="31">
        <v>222.89599999999999</v>
      </c>
      <c r="D2478" s="31">
        <v>116.929</v>
      </c>
      <c r="E2478" s="31">
        <v>121.377</v>
      </c>
      <c r="F2478" s="31">
        <v>32.069400000000002</v>
      </c>
      <c r="G2478" s="31">
        <v>137.6918</v>
      </c>
      <c r="H2478" s="31">
        <v>8.0139300000000002</v>
      </c>
      <c r="I2478" s="31">
        <v>1835.242</v>
      </c>
      <c r="J2478" s="31">
        <v>2277.2979999999998</v>
      </c>
      <c r="K2478" s="31">
        <v>1439.3389999999999</v>
      </c>
      <c r="L2478" s="31">
        <v>132.41999999999999</v>
      </c>
      <c r="M2478" s="31" t="s">
        <v>108</v>
      </c>
      <c r="N2478" s="31" t="s">
        <v>108</v>
      </c>
      <c r="O2478" s="31">
        <v>97.2881</v>
      </c>
      <c r="P2478" s="31">
        <v>92.018900000000002</v>
      </c>
      <c r="Q2478" s="31" t="s">
        <v>108</v>
      </c>
      <c r="R2478" s="31">
        <v>102.28</v>
      </c>
      <c r="S2478" s="31" t="s">
        <v>108</v>
      </c>
    </row>
    <row r="2479" spans="1:19" x14ac:dyDescent="0.35">
      <c r="A2479" s="2">
        <v>36339</v>
      </c>
      <c r="B2479" s="31">
        <v>135.0831</v>
      </c>
      <c r="C2479" s="31">
        <v>221.977</v>
      </c>
      <c r="D2479" s="31">
        <v>115.86020000000001</v>
      </c>
      <c r="E2479" s="31">
        <v>125.4811</v>
      </c>
      <c r="F2479" s="31">
        <v>32.216900000000003</v>
      </c>
      <c r="G2479" s="31">
        <v>136.64189999999999</v>
      </c>
      <c r="H2479" s="31">
        <v>8.0447229999999994</v>
      </c>
      <c r="I2479" s="31">
        <v>1833.277</v>
      </c>
      <c r="J2479" s="31">
        <v>2286.056</v>
      </c>
      <c r="K2479" s="31">
        <v>1438.5530000000001</v>
      </c>
      <c r="L2479" s="31">
        <v>133.91999999999999</v>
      </c>
      <c r="M2479" s="31" t="s">
        <v>108</v>
      </c>
      <c r="N2479" s="31" t="s">
        <v>108</v>
      </c>
      <c r="O2479" s="31">
        <v>97.455200000000005</v>
      </c>
      <c r="P2479" s="31">
        <v>91.200500000000005</v>
      </c>
      <c r="Q2479" s="31" t="s">
        <v>108</v>
      </c>
      <c r="R2479" s="31">
        <v>102.85</v>
      </c>
      <c r="S2479" s="31" t="s">
        <v>108</v>
      </c>
    </row>
    <row r="2480" spans="1:19" x14ac:dyDescent="0.35">
      <c r="A2480" s="2">
        <v>36340</v>
      </c>
      <c r="B2480" s="31">
        <v>137.11869999999999</v>
      </c>
      <c r="C2480" s="31">
        <v>226.90600000000001</v>
      </c>
      <c r="D2480" s="31">
        <v>117.14279999999999</v>
      </c>
      <c r="E2480" s="31">
        <v>126.0094</v>
      </c>
      <c r="F2480" s="31">
        <v>32.216900000000003</v>
      </c>
      <c r="G2480" s="31">
        <v>136.86689999999999</v>
      </c>
      <c r="H2480" s="31">
        <v>8.1371029999999998</v>
      </c>
      <c r="I2480" s="31">
        <v>1829.068</v>
      </c>
      <c r="J2480" s="31">
        <v>2290.922</v>
      </c>
      <c r="K2480" s="31">
        <v>1443.2660000000001</v>
      </c>
      <c r="L2480" s="31">
        <v>135.19</v>
      </c>
      <c r="M2480" s="31" t="s">
        <v>108</v>
      </c>
      <c r="N2480" s="31" t="s">
        <v>108</v>
      </c>
      <c r="O2480" s="31">
        <v>97.651799999999994</v>
      </c>
      <c r="P2480" s="31">
        <v>90.883099999999999</v>
      </c>
      <c r="Q2480" s="31" t="s">
        <v>108</v>
      </c>
      <c r="R2480" s="31">
        <v>103.05</v>
      </c>
      <c r="S2480" s="31" t="s">
        <v>108</v>
      </c>
    </row>
    <row r="2481" spans="1:19" x14ac:dyDescent="0.35">
      <c r="A2481" s="2">
        <v>36341</v>
      </c>
      <c r="B2481" s="31">
        <v>142.49270000000001</v>
      </c>
      <c r="C2481" s="31">
        <v>237.14099999999999</v>
      </c>
      <c r="D2481" s="31">
        <v>121.8456</v>
      </c>
      <c r="E2481" s="31">
        <v>132.3485</v>
      </c>
      <c r="F2481" s="31">
        <v>32.413600000000002</v>
      </c>
      <c r="G2481" s="31">
        <v>138.21680000000001</v>
      </c>
      <c r="H2481" s="31">
        <v>7.9985340000000003</v>
      </c>
      <c r="I2481" s="31">
        <v>1817.702</v>
      </c>
      <c r="J2481" s="31">
        <v>2309.7359999999999</v>
      </c>
      <c r="K2481" s="31">
        <v>1444.9680000000001</v>
      </c>
      <c r="L2481" s="31">
        <v>137.68</v>
      </c>
      <c r="M2481" s="31" t="s">
        <v>108</v>
      </c>
      <c r="N2481" s="31" t="s">
        <v>108</v>
      </c>
      <c r="O2481" s="31">
        <v>97.582300000000004</v>
      </c>
      <c r="P2481" s="31">
        <v>90.656899999999993</v>
      </c>
      <c r="Q2481" s="31" t="s">
        <v>108</v>
      </c>
      <c r="R2481" s="31">
        <v>102.85</v>
      </c>
      <c r="S2481" s="31" t="s">
        <v>108</v>
      </c>
    </row>
    <row r="2482" spans="1:19" x14ac:dyDescent="0.35">
      <c r="A2482" s="2">
        <v>36342</v>
      </c>
      <c r="B2482" s="31">
        <v>143.46979999999999</v>
      </c>
      <c r="C2482" s="31">
        <v>238.227</v>
      </c>
      <c r="D2482" s="31">
        <v>124.41079999999999</v>
      </c>
      <c r="E2482" s="31">
        <v>134.44120000000001</v>
      </c>
      <c r="F2482" s="31">
        <v>32.512</v>
      </c>
      <c r="G2482" s="31">
        <v>135.8169</v>
      </c>
      <c r="H2482" s="31">
        <v>8.1294050000000002</v>
      </c>
      <c r="I2482" s="31">
        <v>1834.1189999999999</v>
      </c>
      <c r="J2482" s="31">
        <v>2303.248</v>
      </c>
      <c r="K2482" s="31">
        <v>1437.375</v>
      </c>
      <c r="L2482" s="31">
        <v>137.68</v>
      </c>
      <c r="M2482" s="31" t="s">
        <v>108</v>
      </c>
      <c r="N2482" s="31" t="s">
        <v>108</v>
      </c>
      <c r="O2482" s="31">
        <v>97.686000000000007</v>
      </c>
      <c r="P2482" s="31">
        <v>90.0501</v>
      </c>
      <c r="Q2482" s="31" t="s">
        <v>108</v>
      </c>
      <c r="R2482" s="31">
        <v>103.66</v>
      </c>
      <c r="S2482" s="31" t="s">
        <v>108</v>
      </c>
    </row>
    <row r="2483" spans="1:19" x14ac:dyDescent="0.35">
      <c r="A2483" s="2">
        <v>36343</v>
      </c>
      <c r="B2483" s="31">
        <v>144.12119999999999</v>
      </c>
      <c r="C2483" s="31">
        <v>244.2</v>
      </c>
      <c r="D2483" s="31">
        <v>123.9833</v>
      </c>
      <c r="E2483" s="31">
        <v>134.5428</v>
      </c>
      <c r="F2483" s="31">
        <v>32.5366</v>
      </c>
      <c r="G2483" s="31">
        <v>132.06710000000001</v>
      </c>
      <c r="H2483" s="31">
        <v>8.0678190000000001</v>
      </c>
      <c r="I2483" s="31">
        <v>1847.1690000000001</v>
      </c>
      <c r="J2483" s="31">
        <v>2304.5459999999998</v>
      </c>
      <c r="K2483" s="31">
        <v>1432.7929999999999</v>
      </c>
      <c r="L2483" s="31">
        <v>140.09</v>
      </c>
      <c r="M2483" s="31" t="s">
        <v>108</v>
      </c>
      <c r="N2483" s="31" t="s">
        <v>108</v>
      </c>
      <c r="O2483" s="31">
        <v>97.412599999999998</v>
      </c>
      <c r="P2483" s="31">
        <v>89.813000000000002</v>
      </c>
      <c r="Q2483" s="31" t="s">
        <v>108</v>
      </c>
      <c r="R2483" s="31">
        <v>103.49</v>
      </c>
      <c r="S2483" s="31" t="s">
        <v>108</v>
      </c>
    </row>
    <row r="2484" spans="1:19" x14ac:dyDescent="0.35">
      <c r="A2484" s="2">
        <v>36346</v>
      </c>
      <c r="B2484" s="31">
        <v>144.12119999999999</v>
      </c>
      <c r="C2484" s="31">
        <v>244.2</v>
      </c>
      <c r="D2484" s="31">
        <v>123.9833</v>
      </c>
      <c r="E2484" s="31">
        <v>134.5428</v>
      </c>
      <c r="F2484" s="31">
        <v>32.5366</v>
      </c>
      <c r="G2484" s="31">
        <v>132.06710000000001</v>
      </c>
      <c r="H2484" s="31">
        <v>8.0678190000000001</v>
      </c>
      <c r="I2484" s="31">
        <v>1856.009</v>
      </c>
      <c r="J2484" s="31">
        <v>2304.5459999999998</v>
      </c>
      <c r="K2484" s="31">
        <v>1434.364</v>
      </c>
      <c r="L2484" s="31">
        <v>140.09</v>
      </c>
      <c r="M2484" s="31" t="s">
        <v>108</v>
      </c>
      <c r="N2484" s="31" t="s">
        <v>108</v>
      </c>
      <c r="O2484" s="31">
        <v>96.491</v>
      </c>
      <c r="P2484" s="31">
        <v>89.901799999999994</v>
      </c>
      <c r="Q2484" s="31" t="s">
        <v>108</v>
      </c>
      <c r="R2484" s="31">
        <v>103.77</v>
      </c>
      <c r="S2484" s="31" t="s">
        <v>108</v>
      </c>
    </row>
    <row r="2485" spans="1:19" x14ac:dyDescent="0.35">
      <c r="A2485" s="2">
        <v>36347</v>
      </c>
      <c r="B2485" s="31">
        <v>146.48249999999999</v>
      </c>
      <c r="C2485" s="31">
        <v>244.28399999999999</v>
      </c>
      <c r="D2485" s="31">
        <v>127.40349999999999</v>
      </c>
      <c r="E2485" s="31">
        <v>134.21770000000001</v>
      </c>
      <c r="F2485" s="31">
        <v>31.700500000000002</v>
      </c>
      <c r="G2485" s="31">
        <v>126.44240000000001</v>
      </c>
      <c r="H2485" s="31">
        <v>7.6906020000000002</v>
      </c>
      <c r="I2485" s="31">
        <v>1845.204</v>
      </c>
      <c r="J2485" s="31">
        <v>2299.3560000000002</v>
      </c>
      <c r="K2485" s="31">
        <v>1426.51</v>
      </c>
      <c r="L2485" s="31">
        <v>139.82</v>
      </c>
      <c r="M2485" s="31" t="s">
        <v>108</v>
      </c>
      <c r="N2485" s="31" t="s">
        <v>108</v>
      </c>
      <c r="O2485" s="31">
        <v>96.674499999999995</v>
      </c>
      <c r="P2485" s="31">
        <v>90.061999999999998</v>
      </c>
      <c r="Q2485" s="31" t="s">
        <v>108</v>
      </c>
      <c r="R2485" s="31">
        <v>103.78</v>
      </c>
      <c r="S2485" s="31" t="s">
        <v>108</v>
      </c>
    </row>
    <row r="2486" spans="1:19" x14ac:dyDescent="0.35">
      <c r="A2486" s="2">
        <v>36348</v>
      </c>
      <c r="B2486" s="31">
        <v>147.45959999999999</v>
      </c>
      <c r="C2486" s="31">
        <v>247.166</v>
      </c>
      <c r="D2486" s="31">
        <v>128.2586</v>
      </c>
      <c r="E2486" s="31">
        <v>137.59039999999999</v>
      </c>
      <c r="F2486" s="31">
        <v>31.725000000000001</v>
      </c>
      <c r="G2486" s="31">
        <v>126.7424</v>
      </c>
      <c r="H2486" s="31">
        <v>7.4981439999999999</v>
      </c>
      <c r="I2486" s="31">
        <v>1850.116</v>
      </c>
      <c r="J2486" s="31">
        <v>2295.4630000000002</v>
      </c>
      <c r="K2486" s="31">
        <v>1417.346</v>
      </c>
      <c r="L2486" s="31">
        <v>139.94999999999999</v>
      </c>
      <c r="M2486" s="31" t="s">
        <v>108</v>
      </c>
      <c r="N2486" s="31" t="s">
        <v>108</v>
      </c>
      <c r="O2486" s="31">
        <v>96.5732</v>
      </c>
      <c r="P2486" s="31">
        <v>89.826999999999998</v>
      </c>
      <c r="Q2486" s="31" t="s">
        <v>108</v>
      </c>
      <c r="R2486" s="31">
        <v>103.93</v>
      </c>
      <c r="S2486" s="31" t="s">
        <v>108</v>
      </c>
    </row>
    <row r="2487" spans="1:19" x14ac:dyDescent="0.35">
      <c r="A2487" s="2">
        <v>36349</v>
      </c>
      <c r="B2487" s="31">
        <v>148.02959999999999</v>
      </c>
      <c r="C2487" s="31">
        <v>245.87100000000001</v>
      </c>
      <c r="D2487" s="31">
        <v>130.61000000000001</v>
      </c>
      <c r="E2487" s="31">
        <v>138.1593</v>
      </c>
      <c r="F2487" s="31">
        <v>31.688199999999998</v>
      </c>
      <c r="G2487" s="31">
        <v>124.5675</v>
      </c>
      <c r="H2487" s="31">
        <v>7.6059200000000002</v>
      </c>
      <c r="I2487" s="31">
        <v>1849.2739999999999</v>
      </c>
      <c r="J2487" s="31">
        <v>2304.87</v>
      </c>
      <c r="K2487" s="31">
        <v>1421.6659999999999</v>
      </c>
      <c r="L2487" s="31">
        <v>139.99</v>
      </c>
      <c r="M2487" s="31" t="s">
        <v>108</v>
      </c>
      <c r="N2487" s="31" t="s">
        <v>108</v>
      </c>
      <c r="O2487" s="31">
        <v>96.087599999999995</v>
      </c>
      <c r="P2487" s="31">
        <v>89.421300000000002</v>
      </c>
      <c r="Q2487" s="31" t="s">
        <v>108</v>
      </c>
      <c r="R2487" s="31">
        <v>104.12</v>
      </c>
      <c r="S2487" s="31" t="s">
        <v>108</v>
      </c>
    </row>
    <row r="2488" spans="1:19" x14ac:dyDescent="0.35">
      <c r="A2488" s="2">
        <v>36350</v>
      </c>
      <c r="B2488" s="31">
        <v>150.2764</v>
      </c>
      <c r="C2488" s="31">
        <v>248.81299999999999</v>
      </c>
      <c r="D2488" s="31">
        <v>129.3734</v>
      </c>
      <c r="E2488" s="31">
        <v>136.5805</v>
      </c>
      <c r="F2488" s="31">
        <v>31.737200000000001</v>
      </c>
      <c r="G2488" s="31">
        <v>123.4426</v>
      </c>
      <c r="H2488" s="31">
        <v>7.5520319999999996</v>
      </c>
      <c r="I2488" s="31">
        <v>1847.87</v>
      </c>
      <c r="J2488" s="31">
        <v>2303.5720000000001</v>
      </c>
      <c r="K2488" s="31">
        <v>1420.2260000000001</v>
      </c>
      <c r="L2488" s="31">
        <v>140.88999999999999</v>
      </c>
      <c r="M2488" s="31" t="s">
        <v>108</v>
      </c>
      <c r="N2488" s="31" t="s">
        <v>108</v>
      </c>
      <c r="O2488" s="31">
        <v>96.374300000000005</v>
      </c>
      <c r="P2488" s="31">
        <v>89.503600000000006</v>
      </c>
      <c r="Q2488" s="31" t="s">
        <v>108</v>
      </c>
      <c r="R2488" s="31">
        <v>104.44</v>
      </c>
      <c r="S2488" s="31" t="s">
        <v>108</v>
      </c>
    </row>
    <row r="2489" spans="1:19" x14ac:dyDescent="0.35">
      <c r="A2489" s="2">
        <v>36353</v>
      </c>
      <c r="B2489" s="31">
        <v>150.4393</v>
      </c>
      <c r="C2489" s="31">
        <v>248.88</v>
      </c>
      <c r="D2489" s="31">
        <v>130.35120000000001</v>
      </c>
      <c r="E2489" s="31">
        <v>136.01300000000001</v>
      </c>
      <c r="F2489" s="31">
        <v>31.5364</v>
      </c>
      <c r="G2489" s="31">
        <v>125.61750000000001</v>
      </c>
      <c r="H2489" s="31">
        <v>7.5058420000000003</v>
      </c>
      <c r="I2489" s="31">
        <v>1856.009</v>
      </c>
      <c r="J2489" s="31">
        <v>2318.1689999999999</v>
      </c>
      <c r="K2489" s="31">
        <v>1431.4839999999999</v>
      </c>
      <c r="L2489" s="31">
        <v>140.38999999999999</v>
      </c>
      <c r="M2489" s="31" t="s">
        <v>108</v>
      </c>
      <c r="N2489" s="31" t="s">
        <v>108</v>
      </c>
      <c r="O2489" s="31">
        <v>96.435699999999997</v>
      </c>
      <c r="P2489" s="31">
        <v>89.051900000000003</v>
      </c>
      <c r="Q2489" s="31" t="s">
        <v>108</v>
      </c>
      <c r="R2489" s="31">
        <v>104.5</v>
      </c>
      <c r="S2489" s="31" t="s">
        <v>108</v>
      </c>
    </row>
    <row r="2490" spans="1:19" x14ac:dyDescent="0.35">
      <c r="A2490" s="2">
        <v>36354</v>
      </c>
      <c r="B2490" s="31">
        <v>153.66470000000001</v>
      </c>
      <c r="C2490" s="31">
        <v>249.83500000000001</v>
      </c>
      <c r="D2490" s="31">
        <v>133.65870000000001</v>
      </c>
      <c r="E2490" s="31">
        <v>134.5273</v>
      </c>
      <c r="F2490" s="31">
        <v>31.5608</v>
      </c>
      <c r="G2490" s="31">
        <v>125.9175</v>
      </c>
      <c r="H2490" s="31">
        <v>7.4057639999999996</v>
      </c>
      <c r="I2490" s="31">
        <v>1866.8130000000001</v>
      </c>
      <c r="J2490" s="31">
        <v>2321.413</v>
      </c>
      <c r="K2490" s="31">
        <v>1430.83</v>
      </c>
      <c r="L2490" s="31">
        <v>139.87</v>
      </c>
      <c r="M2490" s="31" t="s">
        <v>108</v>
      </c>
      <c r="N2490" s="31" t="s">
        <v>108</v>
      </c>
      <c r="O2490" s="31">
        <v>97.161600000000007</v>
      </c>
      <c r="P2490" s="31">
        <v>89.403899999999993</v>
      </c>
      <c r="Q2490" s="31" t="s">
        <v>108</v>
      </c>
      <c r="R2490" s="31">
        <v>104.32</v>
      </c>
      <c r="S2490" s="31" t="s">
        <v>108</v>
      </c>
    </row>
    <row r="2491" spans="1:19" x14ac:dyDescent="0.35">
      <c r="A2491" s="2">
        <v>36355</v>
      </c>
      <c r="B2491" s="31">
        <v>152.89830000000001</v>
      </c>
      <c r="C2491" s="31">
        <v>248.95500000000001</v>
      </c>
      <c r="D2491" s="31">
        <v>131.5445</v>
      </c>
      <c r="E2491" s="31">
        <v>136.1848</v>
      </c>
      <c r="F2491" s="31">
        <v>31.353400000000001</v>
      </c>
      <c r="G2491" s="31">
        <v>126.2925</v>
      </c>
      <c r="H2491" s="31">
        <v>7.4365569999999996</v>
      </c>
      <c r="I2491" s="31">
        <v>1857.412</v>
      </c>
      <c r="J2491" s="31">
        <v>2317.8449999999998</v>
      </c>
      <c r="K2491" s="31">
        <v>1432.662</v>
      </c>
      <c r="L2491" s="31">
        <v>140.41999999999999</v>
      </c>
      <c r="M2491" s="31" t="s">
        <v>108</v>
      </c>
      <c r="N2491" s="31" t="s">
        <v>108</v>
      </c>
      <c r="O2491" s="31">
        <v>97.692099999999996</v>
      </c>
      <c r="P2491" s="31">
        <v>89.638300000000001</v>
      </c>
      <c r="Q2491" s="31" t="s">
        <v>108</v>
      </c>
      <c r="R2491" s="31">
        <v>103.93</v>
      </c>
      <c r="S2491" s="31" t="s">
        <v>108</v>
      </c>
    </row>
    <row r="2492" spans="1:19" x14ac:dyDescent="0.35">
      <c r="A2492" s="2">
        <v>36356</v>
      </c>
      <c r="B2492" s="31">
        <v>154.7739</v>
      </c>
      <c r="C2492" s="31">
        <v>256.16500000000002</v>
      </c>
      <c r="D2492" s="31">
        <v>130.7013</v>
      </c>
      <c r="E2492" s="31">
        <v>138.40539999999999</v>
      </c>
      <c r="F2492" s="31">
        <v>31.329000000000001</v>
      </c>
      <c r="G2492" s="31">
        <v>128.16739999999999</v>
      </c>
      <c r="H2492" s="31">
        <v>7.4904450000000002</v>
      </c>
      <c r="I2492" s="31">
        <v>1854.0440000000001</v>
      </c>
      <c r="J2492" s="31">
        <v>2318.8180000000002</v>
      </c>
      <c r="K2492" s="31">
        <v>1419.44</v>
      </c>
      <c r="L2492" s="31">
        <v>141.44</v>
      </c>
      <c r="M2492" s="31" t="s">
        <v>108</v>
      </c>
      <c r="N2492" s="31" t="s">
        <v>108</v>
      </c>
      <c r="O2492" s="31">
        <v>97.861699999999999</v>
      </c>
      <c r="P2492" s="31">
        <v>89.952299999999994</v>
      </c>
      <c r="Q2492" s="31" t="s">
        <v>108</v>
      </c>
      <c r="R2492" s="31">
        <v>104</v>
      </c>
      <c r="S2492" s="31" t="s">
        <v>108</v>
      </c>
    </row>
    <row r="2493" spans="1:19" x14ac:dyDescent="0.35">
      <c r="A2493" s="2">
        <v>36357</v>
      </c>
      <c r="B2493" s="31">
        <v>156.1602</v>
      </c>
      <c r="C2493" s="31">
        <v>258.21899999999999</v>
      </c>
      <c r="D2493" s="31">
        <v>133.02019999999999</v>
      </c>
      <c r="E2493" s="31">
        <v>138.86969999999999</v>
      </c>
      <c r="F2493" s="31">
        <v>31.304600000000001</v>
      </c>
      <c r="G2493" s="31">
        <v>125.16759999999999</v>
      </c>
      <c r="H2493" s="31">
        <v>7.4750480000000001</v>
      </c>
      <c r="I2493" s="31">
        <v>1840.855</v>
      </c>
      <c r="J2493" s="31">
        <v>2325.306</v>
      </c>
      <c r="K2493" s="31">
        <v>1425.3309999999999</v>
      </c>
      <c r="L2493" s="31">
        <v>142.24</v>
      </c>
      <c r="M2493" s="31" t="s">
        <v>108</v>
      </c>
      <c r="N2493" s="31" t="s">
        <v>108</v>
      </c>
      <c r="O2493" s="31">
        <v>97.388800000000003</v>
      </c>
      <c r="P2493" s="31">
        <v>89.699700000000007</v>
      </c>
      <c r="Q2493" s="31" t="s">
        <v>108</v>
      </c>
      <c r="R2493" s="31">
        <v>104.08</v>
      </c>
      <c r="S2493" s="31" t="s">
        <v>108</v>
      </c>
    </row>
    <row r="2494" spans="1:19" x14ac:dyDescent="0.35">
      <c r="A2494" s="2">
        <v>36360</v>
      </c>
      <c r="B2494" s="31">
        <v>155.58940000000001</v>
      </c>
      <c r="C2494" s="31">
        <v>256.16500000000002</v>
      </c>
      <c r="D2494" s="31">
        <v>133.02019999999999</v>
      </c>
      <c r="E2494" s="31">
        <v>136.14439999999999</v>
      </c>
      <c r="F2494" s="31">
        <v>31.2194</v>
      </c>
      <c r="G2494" s="31">
        <v>127.49250000000001</v>
      </c>
      <c r="H2494" s="31">
        <v>7.6675050000000002</v>
      </c>
      <c r="I2494" s="31">
        <v>1836.5050000000001</v>
      </c>
      <c r="J2494" s="31">
        <v>2326.6030000000001</v>
      </c>
      <c r="K2494" s="31">
        <v>1428.08</v>
      </c>
      <c r="L2494" s="31">
        <v>141.29</v>
      </c>
      <c r="M2494" s="31" t="s">
        <v>108</v>
      </c>
      <c r="N2494" s="31" t="s">
        <v>108</v>
      </c>
      <c r="O2494" s="31">
        <v>98.8048</v>
      </c>
      <c r="P2494" s="31">
        <v>89.3095</v>
      </c>
      <c r="Q2494" s="31" t="s">
        <v>108</v>
      </c>
      <c r="R2494" s="31">
        <v>102.92</v>
      </c>
      <c r="S2494" s="31" t="s">
        <v>108</v>
      </c>
    </row>
    <row r="2495" spans="1:19" x14ac:dyDescent="0.35">
      <c r="A2495" s="2">
        <v>36361</v>
      </c>
      <c r="B2495" s="31">
        <v>150.37049999999999</v>
      </c>
      <c r="C2495" s="31">
        <v>248.78800000000001</v>
      </c>
      <c r="D2495" s="31">
        <v>131.5445</v>
      </c>
      <c r="E2495" s="31">
        <v>135.65989999999999</v>
      </c>
      <c r="F2495" s="31">
        <v>31.2437</v>
      </c>
      <c r="G2495" s="31">
        <v>130.19229999999999</v>
      </c>
      <c r="H2495" s="31">
        <v>8.0216270000000005</v>
      </c>
      <c r="I2495" s="31">
        <v>1836.5050000000001</v>
      </c>
      <c r="J2495" s="31">
        <v>2328.8739999999998</v>
      </c>
      <c r="K2495" s="31">
        <v>1435.5419999999999</v>
      </c>
      <c r="L2495" s="31">
        <v>138.25</v>
      </c>
      <c r="M2495" s="31" t="s">
        <v>108</v>
      </c>
      <c r="N2495" s="31" t="s">
        <v>108</v>
      </c>
      <c r="O2495" s="31">
        <v>98.682299999999998</v>
      </c>
      <c r="P2495" s="31">
        <v>91.366799999999998</v>
      </c>
      <c r="Q2495" s="31" t="s">
        <v>108</v>
      </c>
      <c r="R2495" s="31">
        <v>102.41</v>
      </c>
      <c r="S2495" s="31" t="s">
        <v>108</v>
      </c>
    </row>
    <row r="2496" spans="1:19" x14ac:dyDescent="0.35">
      <c r="A2496" s="2">
        <v>36362</v>
      </c>
      <c r="B2496" s="31">
        <v>150.20740000000001</v>
      </c>
      <c r="C2496" s="31">
        <v>247.15299999999999</v>
      </c>
      <c r="D2496" s="31">
        <v>126.4851</v>
      </c>
      <c r="E2496" s="31">
        <v>133.6412</v>
      </c>
      <c r="F2496" s="31">
        <v>31.499500000000001</v>
      </c>
      <c r="G2496" s="31">
        <v>137.5419</v>
      </c>
      <c r="H2496" s="31">
        <v>7.9600410000000004</v>
      </c>
      <c r="I2496" s="31">
        <v>1842.258</v>
      </c>
      <c r="J2496" s="31">
        <v>2327.576</v>
      </c>
      <c r="K2496" s="31">
        <v>1440.779</v>
      </c>
      <c r="L2496" s="31">
        <v>138.05000000000001</v>
      </c>
      <c r="M2496" s="31" t="s">
        <v>108</v>
      </c>
      <c r="N2496" s="31" t="s">
        <v>108</v>
      </c>
      <c r="O2496" s="31">
        <v>99.472899999999996</v>
      </c>
      <c r="P2496" s="31">
        <v>92.159700000000001</v>
      </c>
      <c r="Q2496" s="31" t="s">
        <v>108</v>
      </c>
      <c r="R2496" s="31">
        <v>101.63</v>
      </c>
      <c r="S2496" s="31" t="s">
        <v>108</v>
      </c>
    </row>
    <row r="2497" spans="1:19" x14ac:dyDescent="0.35">
      <c r="A2497" s="2">
        <v>36363</v>
      </c>
      <c r="B2497" s="31">
        <v>152.65379999999999</v>
      </c>
      <c r="C2497" s="31">
        <v>249.374</v>
      </c>
      <c r="D2497" s="31">
        <v>127.75</v>
      </c>
      <c r="E2497" s="31">
        <v>131.56190000000001</v>
      </c>
      <c r="F2497" s="31">
        <v>31.560400000000001</v>
      </c>
      <c r="G2497" s="31">
        <v>136.86689999999999</v>
      </c>
      <c r="H2497" s="31">
        <v>8.2294809999999998</v>
      </c>
      <c r="I2497" s="31">
        <v>1853.4829999999999</v>
      </c>
      <c r="J2497" s="31">
        <v>2311.6819999999998</v>
      </c>
      <c r="K2497" s="31">
        <v>1435.15</v>
      </c>
      <c r="L2497" s="31">
        <v>136.28</v>
      </c>
      <c r="M2497" s="31" t="s">
        <v>108</v>
      </c>
      <c r="N2497" s="31" t="s">
        <v>108</v>
      </c>
      <c r="O2497" s="31">
        <v>100.2214</v>
      </c>
      <c r="P2497" s="31">
        <v>92.063900000000004</v>
      </c>
      <c r="Q2497" s="31" t="s">
        <v>108</v>
      </c>
      <c r="R2497" s="31">
        <v>101.49</v>
      </c>
      <c r="S2497" s="31" t="s">
        <v>108</v>
      </c>
    </row>
    <row r="2498" spans="1:19" x14ac:dyDescent="0.35">
      <c r="A2498" s="2">
        <v>36364</v>
      </c>
      <c r="B2498" s="31">
        <v>157.465</v>
      </c>
      <c r="C2498" s="31">
        <v>257.00400000000002</v>
      </c>
      <c r="D2498" s="31">
        <v>130.91210000000001</v>
      </c>
      <c r="E2498" s="31">
        <v>132.75299999999999</v>
      </c>
      <c r="F2498" s="31">
        <v>31.389900000000001</v>
      </c>
      <c r="G2498" s="31">
        <v>144.44149999999999</v>
      </c>
      <c r="H2498" s="31">
        <v>8.0909119999999994</v>
      </c>
      <c r="I2498" s="31">
        <v>1860.499</v>
      </c>
      <c r="J2498" s="31">
        <v>2303.248</v>
      </c>
      <c r="K2498" s="31">
        <v>1432.1389999999999</v>
      </c>
      <c r="L2498" s="31">
        <v>135.79</v>
      </c>
      <c r="M2498" s="31" t="s">
        <v>108</v>
      </c>
      <c r="N2498" s="31" t="s">
        <v>108</v>
      </c>
      <c r="O2498" s="31">
        <v>101.108</v>
      </c>
      <c r="P2498" s="31">
        <v>91.838999999999999</v>
      </c>
      <c r="Q2498" s="31" t="s">
        <v>108</v>
      </c>
      <c r="R2498" s="31">
        <v>101.55</v>
      </c>
      <c r="S2498" s="31" t="s">
        <v>108</v>
      </c>
    </row>
    <row r="2499" spans="1:19" x14ac:dyDescent="0.35">
      <c r="A2499" s="2">
        <v>36367</v>
      </c>
      <c r="B2499" s="31">
        <v>156.7311</v>
      </c>
      <c r="C2499" s="31">
        <v>255.495</v>
      </c>
      <c r="D2499" s="31">
        <v>132.17699999999999</v>
      </c>
      <c r="E2499" s="31">
        <v>131.25909999999999</v>
      </c>
      <c r="F2499" s="31">
        <v>31.292400000000001</v>
      </c>
      <c r="G2499" s="31">
        <v>138.59180000000001</v>
      </c>
      <c r="H2499" s="31">
        <v>8.0678169999999998</v>
      </c>
      <c r="I2499" s="31">
        <v>1856.29</v>
      </c>
      <c r="J2499" s="31">
        <v>2300.9769999999999</v>
      </c>
      <c r="K2499" s="31">
        <v>1434.8879999999999</v>
      </c>
      <c r="L2499" s="31">
        <v>134.99</v>
      </c>
      <c r="M2499" s="31" t="s">
        <v>108</v>
      </c>
      <c r="N2499" s="31" t="s">
        <v>108</v>
      </c>
      <c r="O2499" s="31">
        <v>101.2448</v>
      </c>
      <c r="P2499" s="31">
        <v>93.497</v>
      </c>
      <c r="Q2499" s="31" t="s">
        <v>108</v>
      </c>
      <c r="R2499" s="31">
        <v>100.57</v>
      </c>
      <c r="S2499" s="31" t="s">
        <v>108</v>
      </c>
    </row>
    <row r="2500" spans="1:19" x14ac:dyDescent="0.35">
      <c r="A2500" s="2">
        <v>36368</v>
      </c>
      <c r="B2500" s="31">
        <v>155.1002</v>
      </c>
      <c r="C2500" s="31">
        <v>253.23099999999999</v>
      </c>
      <c r="D2500" s="31">
        <v>130.27969999999999</v>
      </c>
      <c r="E2500" s="31">
        <v>133.33840000000001</v>
      </c>
      <c r="F2500" s="31">
        <v>31.2559</v>
      </c>
      <c r="G2500" s="31">
        <v>130.56729999999999</v>
      </c>
      <c r="H2500" s="31">
        <v>7.9523429999999999</v>
      </c>
      <c r="I2500" s="31">
        <v>1868.9179999999999</v>
      </c>
      <c r="J2500" s="31">
        <v>2305.8429999999998</v>
      </c>
      <c r="K2500" s="31">
        <v>1432.924</v>
      </c>
      <c r="L2500" s="31">
        <v>135.88</v>
      </c>
      <c r="M2500" s="31" t="s">
        <v>108</v>
      </c>
      <c r="N2500" s="31" t="s">
        <v>108</v>
      </c>
      <c r="O2500" s="31">
        <v>101.05459999999999</v>
      </c>
      <c r="P2500" s="31">
        <v>93.229500000000002</v>
      </c>
      <c r="Q2500" s="31" t="s">
        <v>108</v>
      </c>
      <c r="R2500" s="31">
        <v>100.79</v>
      </c>
      <c r="S2500" s="31" t="s">
        <v>108</v>
      </c>
    </row>
    <row r="2501" spans="1:19" x14ac:dyDescent="0.35">
      <c r="A2501" s="2">
        <v>36369</v>
      </c>
      <c r="B2501" s="31">
        <v>156.48650000000001</v>
      </c>
      <c r="C2501" s="31">
        <v>259.01600000000002</v>
      </c>
      <c r="D2501" s="31">
        <v>133.65260000000001</v>
      </c>
      <c r="E2501" s="31">
        <v>131.21870000000001</v>
      </c>
      <c r="F2501" s="31">
        <v>31.2803</v>
      </c>
      <c r="G2501" s="31">
        <v>128.6174</v>
      </c>
      <c r="H2501" s="31">
        <v>7.6829029999999996</v>
      </c>
      <c r="I2501" s="31">
        <v>1859.096</v>
      </c>
      <c r="J2501" s="31">
        <v>2305.5189999999998</v>
      </c>
      <c r="K2501" s="31">
        <v>1433.579</v>
      </c>
      <c r="L2501" s="31">
        <v>136.28</v>
      </c>
      <c r="M2501" s="31" t="s">
        <v>108</v>
      </c>
      <c r="N2501" s="31" t="s">
        <v>108</v>
      </c>
      <c r="O2501" s="31">
        <v>101.2272</v>
      </c>
      <c r="P2501" s="31">
        <v>93.108800000000002</v>
      </c>
      <c r="Q2501" s="31" t="s">
        <v>108</v>
      </c>
      <c r="R2501" s="31">
        <v>100.41</v>
      </c>
      <c r="S2501" s="31" t="s">
        <v>108</v>
      </c>
    </row>
    <row r="2502" spans="1:19" x14ac:dyDescent="0.35">
      <c r="A2502" s="2">
        <v>36370</v>
      </c>
      <c r="B2502" s="31">
        <v>159.99299999999999</v>
      </c>
      <c r="C2502" s="31">
        <v>264.92599999999999</v>
      </c>
      <c r="D2502" s="31">
        <v>134.91749999999999</v>
      </c>
      <c r="E2502" s="31">
        <v>130.8553</v>
      </c>
      <c r="F2502" s="31">
        <v>31.633500000000002</v>
      </c>
      <c r="G2502" s="31">
        <v>130.04230000000001</v>
      </c>
      <c r="H2502" s="31">
        <v>7.8522660000000002</v>
      </c>
      <c r="I2502" s="31">
        <v>1835.242</v>
      </c>
      <c r="J2502" s="31">
        <v>2296.1120000000001</v>
      </c>
      <c r="K2502" s="31">
        <v>1424.9390000000001</v>
      </c>
      <c r="L2502" s="31">
        <v>134.49</v>
      </c>
      <c r="M2502" s="31" t="s">
        <v>108</v>
      </c>
      <c r="N2502" s="31" t="s">
        <v>108</v>
      </c>
      <c r="O2502" s="31">
        <v>102.0988</v>
      </c>
      <c r="P2502" s="31">
        <v>93.973600000000005</v>
      </c>
      <c r="Q2502" s="31" t="s">
        <v>108</v>
      </c>
      <c r="R2502" s="31">
        <v>99.78</v>
      </c>
      <c r="S2502" s="31" t="s">
        <v>108</v>
      </c>
    </row>
    <row r="2503" spans="1:19" x14ac:dyDescent="0.35">
      <c r="A2503" s="2">
        <v>36371</v>
      </c>
      <c r="B2503" s="31">
        <v>156.89429999999999</v>
      </c>
      <c r="C2503" s="31">
        <v>259.435</v>
      </c>
      <c r="D2503" s="31">
        <v>136.81479999999999</v>
      </c>
      <c r="E2503" s="31">
        <v>131.11770000000001</v>
      </c>
      <c r="F2503" s="31">
        <v>31.523900000000001</v>
      </c>
      <c r="G2503" s="31">
        <v>129.96729999999999</v>
      </c>
      <c r="H2503" s="31">
        <v>7.7059980000000001</v>
      </c>
      <c r="I2503" s="31">
        <v>1841.837</v>
      </c>
      <c r="J2503" s="31">
        <v>2291.5709999999999</v>
      </c>
      <c r="K2503" s="31">
        <v>1418.393</v>
      </c>
      <c r="L2503" s="31">
        <v>132.69999999999999</v>
      </c>
      <c r="M2503" s="31" t="s">
        <v>108</v>
      </c>
      <c r="N2503" s="31" t="s">
        <v>108</v>
      </c>
      <c r="O2503" s="31">
        <v>102.4327</v>
      </c>
      <c r="P2503" s="31">
        <v>93.861500000000007</v>
      </c>
      <c r="Q2503" s="31" t="s">
        <v>108</v>
      </c>
      <c r="R2503" s="31">
        <v>99.75</v>
      </c>
      <c r="S2503" s="31" t="s">
        <v>108</v>
      </c>
    </row>
    <row r="2504" spans="1:19" x14ac:dyDescent="0.35">
      <c r="A2504" s="2">
        <v>36374</v>
      </c>
      <c r="B2504" s="31">
        <v>157.22049999999999</v>
      </c>
      <c r="C2504" s="31">
        <v>264.46499999999997</v>
      </c>
      <c r="D2504" s="31">
        <v>133.65270000000001</v>
      </c>
      <c r="E2504" s="31">
        <v>131.5214</v>
      </c>
      <c r="F2504" s="31">
        <v>31.402100000000001</v>
      </c>
      <c r="G2504" s="31">
        <v>138.96680000000001</v>
      </c>
      <c r="H2504" s="31">
        <v>7.6213170000000003</v>
      </c>
      <c r="I2504" s="31">
        <v>1831.0319999999999</v>
      </c>
      <c r="J2504" s="31">
        <v>2290.5970000000002</v>
      </c>
      <c r="K2504" s="31">
        <v>1411.7170000000001</v>
      </c>
      <c r="L2504" s="31">
        <v>133.13999999999999</v>
      </c>
      <c r="M2504" s="31" t="s">
        <v>108</v>
      </c>
      <c r="N2504" s="31" t="s">
        <v>108</v>
      </c>
      <c r="O2504" s="31">
        <v>102.5626</v>
      </c>
      <c r="P2504" s="31">
        <v>93.498000000000005</v>
      </c>
      <c r="Q2504" s="31" t="s">
        <v>108</v>
      </c>
      <c r="R2504" s="31">
        <v>99.84</v>
      </c>
      <c r="S2504" s="31" t="s">
        <v>108</v>
      </c>
    </row>
    <row r="2505" spans="1:19" x14ac:dyDescent="0.35">
      <c r="A2505" s="2">
        <v>36375</v>
      </c>
      <c r="B2505" s="31">
        <v>157.0574</v>
      </c>
      <c r="C2505" s="31">
        <v>264.17200000000003</v>
      </c>
      <c r="D2505" s="31">
        <v>134.49590000000001</v>
      </c>
      <c r="E2505" s="31">
        <v>132.75280000000001</v>
      </c>
      <c r="F2505" s="31">
        <v>31.487300000000001</v>
      </c>
      <c r="G2505" s="31">
        <v>143.54150000000001</v>
      </c>
      <c r="H2505" s="31">
        <v>7.5597310000000002</v>
      </c>
      <c r="I2505" s="31">
        <v>1824.578</v>
      </c>
      <c r="J2505" s="31">
        <v>2287.3539999999998</v>
      </c>
      <c r="K2505" s="31">
        <v>1410.8</v>
      </c>
      <c r="L2505" s="31">
        <v>132.4</v>
      </c>
      <c r="M2505" s="31" t="s">
        <v>108</v>
      </c>
      <c r="N2505" s="31" t="s">
        <v>108</v>
      </c>
      <c r="O2505" s="31">
        <v>102.13160000000001</v>
      </c>
      <c r="P2505" s="31">
        <v>93.511200000000002</v>
      </c>
      <c r="Q2505" s="31" t="s">
        <v>108</v>
      </c>
      <c r="R2505" s="31">
        <v>99.91</v>
      </c>
      <c r="S2505" s="31" t="s">
        <v>108</v>
      </c>
    </row>
    <row r="2506" spans="1:19" x14ac:dyDescent="0.35">
      <c r="A2506" s="2">
        <v>36376</v>
      </c>
      <c r="B2506" s="31">
        <v>159.25909999999999</v>
      </c>
      <c r="C2506" s="31">
        <v>268.02800000000002</v>
      </c>
      <c r="D2506" s="31">
        <v>137.86879999999999</v>
      </c>
      <c r="E2506" s="31">
        <v>132.9547</v>
      </c>
      <c r="F2506" s="31">
        <v>31.499500000000001</v>
      </c>
      <c r="G2506" s="31">
        <v>148.2662</v>
      </c>
      <c r="H2506" s="31">
        <v>7.5905240000000003</v>
      </c>
      <c r="I2506" s="31">
        <v>1824.0160000000001</v>
      </c>
      <c r="J2506" s="31">
        <v>2288.3270000000002</v>
      </c>
      <c r="K2506" s="31">
        <v>1411.9780000000001</v>
      </c>
      <c r="L2506" s="31">
        <v>130.43</v>
      </c>
      <c r="M2506" s="31" t="s">
        <v>108</v>
      </c>
      <c r="N2506" s="31" t="s">
        <v>108</v>
      </c>
      <c r="O2506" s="31">
        <v>102.8357</v>
      </c>
      <c r="P2506" s="31">
        <v>94.370500000000007</v>
      </c>
      <c r="Q2506" s="31" t="s">
        <v>108</v>
      </c>
      <c r="R2506" s="31">
        <v>99.27</v>
      </c>
      <c r="S2506" s="31" t="s">
        <v>108</v>
      </c>
    </row>
    <row r="2507" spans="1:19" x14ac:dyDescent="0.35">
      <c r="A2507" s="2">
        <v>36377</v>
      </c>
      <c r="B2507" s="31">
        <v>160.0746</v>
      </c>
      <c r="C2507" s="31">
        <v>270.29199999999997</v>
      </c>
      <c r="D2507" s="31">
        <v>138.71199999999999</v>
      </c>
      <c r="E2507" s="31">
        <v>136.2251</v>
      </c>
      <c r="F2507" s="31">
        <v>31.426400000000001</v>
      </c>
      <c r="G2507" s="31">
        <v>144.06639999999999</v>
      </c>
      <c r="H2507" s="31">
        <v>7.6059210000000004</v>
      </c>
      <c r="I2507" s="31">
        <v>1835.8030000000001</v>
      </c>
      <c r="J2507" s="31">
        <v>2296.1120000000001</v>
      </c>
      <c r="K2507" s="31">
        <v>1404.124</v>
      </c>
      <c r="L2507" s="31">
        <v>131.65</v>
      </c>
      <c r="M2507" s="31" t="s">
        <v>108</v>
      </c>
      <c r="N2507" s="31" t="s">
        <v>108</v>
      </c>
      <c r="O2507" s="31">
        <v>103.1485</v>
      </c>
      <c r="P2507" s="31">
        <v>94.684100000000001</v>
      </c>
      <c r="Q2507" s="31" t="s">
        <v>108</v>
      </c>
      <c r="R2507" s="31">
        <v>99.42</v>
      </c>
      <c r="S2507" s="31" t="s">
        <v>108</v>
      </c>
    </row>
    <row r="2508" spans="1:19" x14ac:dyDescent="0.35">
      <c r="A2508" s="2">
        <v>36378</v>
      </c>
      <c r="B2508" s="31">
        <v>161.54239999999999</v>
      </c>
      <c r="C2508" s="31">
        <v>275.95100000000002</v>
      </c>
      <c r="D2508" s="31">
        <v>139.55520000000001</v>
      </c>
      <c r="E2508" s="31">
        <v>136.70959999999999</v>
      </c>
      <c r="F2508" s="31">
        <v>31.499500000000001</v>
      </c>
      <c r="G2508" s="31">
        <v>144.8914</v>
      </c>
      <c r="H2508" s="31">
        <v>7.4288600000000002</v>
      </c>
      <c r="I2508" s="31">
        <v>1838.048</v>
      </c>
      <c r="J2508" s="31">
        <v>2276.0010000000002</v>
      </c>
      <c r="K2508" s="31">
        <v>1396.5309999999999</v>
      </c>
      <c r="L2508" s="31">
        <v>130.13</v>
      </c>
      <c r="M2508" s="31" t="s">
        <v>108</v>
      </c>
      <c r="N2508" s="31" t="s">
        <v>108</v>
      </c>
      <c r="O2508" s="31">
        <v>102.5688</v>
      </c>
      <c r="P2508" s="31">
        <v>94.511799999999994</v>
      </c>
      <c r="Q2508" s="31" t="s">
        <v>108</v>
      </c>
      <c r="R2508" s="31">
        <v>99.59</v>
      </c>
      <c r="S2508" s="31" t="s">
        <v>108</v>
      </c>
    </row>
    <row r="2509" spans="1:19" x14ac:dyDescent="0.35">
      <c r="A2509" s="2">
        <v>36381</v>
      </c>
      <c r="B2509" s="31">
        <v>165.1362</v>
      </c>
      <c r="C2509" s="31">
        <v>277.05099999999999</v>
      </c>
      <c r="D2509" s="31">
        <v>141.11330000000001</v>
      </c>
      <c r="E2509" s="31">
        <v>136.36689999999999</v>
      </c>
      <c r="F2509" s="31">
        <v>31.584800000000001</v>
      </c>
      <c r="G2509" s="31">
        <v>146.3913</v>
      </c>
      <c r="H2509" s="31">
        <v>7.2563440000000003</v>
      </c>
      <c r="I2509" s="31">
        <v>1829.3489999999999</v>
      </c>
      <c r="J2509" s="31">
        <v>2263.35</v>
      </c>
      <c r="K2509" s="31">
        <v>1401.8979999999999</v>
      </c>
      <c r="L2509" s="31">
        <v>129.88</v>
      </c>
      <c r="M2509" s="31" t="s">
        <v>108</v>
      </c>
      <c r="N2509" s="31" t="s">
        <v>108</v>
      </c>
      <c r="O2509" s="31">
        <v>101.7449</v>
      </c>
      <c r="P2509" s="31">
        <v>93.789000000000001</v>
      </c>
      <c r="Q2509" s="31" t="s">
        <v>108</v>
      </c>
      <c r="R2509" s="31">
        <v>99.98</v>
      </c>
      <c r="S2509" s="31" t="s">
        <v>108</v>
      </c>
    </row>
    <row r="2510" spans="1:19" x14ac:dyDescent="0.35">
      <c r="A2510" s="2">
        <v>36382</v>
      </c>
      <c r="B2510" s="31">
        <v>165.28370000000001</v>
      </c>
      <c r="C2510" s="31">
        <v>273.28800000000001</v>
      </c>
      <c r="D2510" s="31">
        <v>141.15530000000001</v>
      </c>
      <c r="E2510" s="31">
        <v>135.2799</v>
      </c>
      <c r="F2510" s="31">
        <v>31.645700000000001</v>
      </c>
      <c r="G2510" s="31">
        <v>148.0412</v>
      </c>
      <c r="H2510" s="31">
        <v>7.2366539999999997</v>
      </c>
      <c r="I2510" s="31">
        <v>1821.21</v>
      </c>
      <c r="J2510" s="31">
        <v>2261.0790000000002</v>
      </c>
      <c r="K2510" s="31">
        <v>1401.5060000000001</v>
      </c>
      <c r="L2510" s="31">
        <v>128.59</v>
      </c>
      <c r="M2510" s="31" t="s">
        <v>108</v>
      </c>
      <c r="N2510" s="31" t="s">
        <v>108</v>
      </c>
      <c r="O2510" s="31">
        <v>102.4678</v>
      </c>
      <c r="P2510" s="31">
        <v>94.063199999999995</v>
      </c>
      <c r="Q2510" s="31" t="s">
        <v>108</v>
      </c>
      <c r="R2510" s="31">
        <v>99.81</v>
      </c>
      <c r="S2510" s="31" t="s">
        <v>108</v>
      </c>
    </row>
    <row r="2511" spans="1:19" x14ac:dyDescent="0.35">
      <c r="A2511" s="2">
        <v>36383</v>
      </c>
      <c r="B2511" s="31">
        <v>165.92400000000001</v>
      </c>
      <c r="C2511" s="31">
        <v>276.34899999999999</v>
      </c>
      <c r="D2511" s="31">
        <v>143.67070000000001</v>
      </c>
      <c r="E2511" s="31">
        <v>136.02369999999999</v>
      </c>
      <c r="F2511" s="31">
        <v>31.852799999999998</v>
      </c>
      <c r="G2511" s="31">
        <v>145.8663</v>
      </c>
      <c r="H2511" s="31">
        <v>7.2982490000000002</v>
      </c>
      <c r="I2511" s="31">
        <v>1834.681</v>
      </c>
      <c r="J2511" s="31">
        <v>2266.5940000000001</v>
      </c>
      <c r="K2511" s="31">
        <v>1405.5640000000001</v>
      </c>
      <c r="L2511" s="31">
        <v>129.93</v>
      </c>
      <c r="M2511" s="31" t="s">
        <v>108</v>
      </c>
      <c r="N2511" s="31" t="s">
        <v>108</v>
      </c>
      <c r="O2511" s="31">
        <v>101.82769999999999</v>
      </c>
      <c r="P2511" s="31">
        <v>93.436400000000006</v>
      </c>
      <c r="Q2511" s="31" t="s">
        <v>108</v>
      </c>
      <c r="R2511" s="31">
        <v>100.18</v>
      </c>
      <c r="S2511" s="31" t="s">
        <v>108</v>
      </c>
    </row>
    <row r="2512" spans="1:19" x14ac:dyDescent="0.35">
      <c r="A2512" s="2">
        <v>36384</v>
      </c>
      <c r="B2512" s="31">
        <v>165.21700000000001</v>
      </c>
      <c r="C2512" s="31">
        <v>273.38200000000001</v>
      </c>
      <c r="D2512" s="31">
        <v>141.66370000000001</v>
      </c>
      <c r="E2512" s="31">
        <v>136.666</v>
      </c>
      <c r="F2512" s="31">
        <v>32.035499999999999</v>
      </c>
      <c r="G2512" s="31">
        <v>136.86680000000001</v>
      </c>
      <c r="H2512" s="31">
        <v>7.2967589999999998</v>
      </c>
      <c r="I2512" s="31">
        <v>1833.558</v>
      </c>
      <c r="J2512" s="31">
        <v>2266.9180000000001</v>
      </c>
      <c r="K2512" s="31">
        <v>1413.942</v>
      </c>
      <c r="L2512" s="31">
        <v>130.01</v>
      </c>
      <c r="M2512" s="31" t="s">
        <v>108</v>
      </c>
      <c r="N2512" s="31" t="s">
        <v>108</v>
      </c>
      <c r="O2512" s="31">
        <v>101.44240000000001</v>
      </c>
      <c r="P2512" s="31">
        <v>93.287400000000005</v>
      </c>
      <c r="Q2512" s="31" t="s">
        <v>108</v>
      </c>
      <c r="R2512" s="31">
        <v>100.09</v>
      </c>
      <c r="S2512" s="31" t="s">
        <v>108</v>
      </c>
    </row>
    <row r="2513" spans="1:19" x14ac:dyDescent="0.35">
      <c r="A2513" s="2">
        <v>36385</v>
      </c>
      <c r="B2513" s="31">
        <v>166.7002</v>
      </c>
      <c r="C2513" s="31">
        <v>273.68799999999999</v>
      </c>
      <c r="D2513" s="31">
        <v>144.376</v>
      </c>
      <c r="E2513" s="31">
        <v>136.82640000000001</v>
      </c>
      <c r="F2513" s="31">
        <v>32.059800000000003</v>
      </c>
      <c r="G2513" s="31">
        <v>136.1918</v>
      </c>
      <c r="H2513" s="31">
        <v>7.2597950000000004</v>
      </c>
      <c r="I2513" s="31">
        <v>1832.856</v>
      </c>
      <c r="J2513" s="31">
        <v>2281.8389999999999</v>
      </c>
      <c r="K2513" s="31">
        <v>1415.3820000000001</v>
      </c>
      <c r="L2513" s="31">
        <v>132.82</v>
      </c>
      <c r="M2513" s="31" t="s">
        <v>108</v>
      </c>
      <c r="N2513" s="31" t="s">
        <v>108</v>
      </c>
      <c r="O2513" s="31">
        <v>101.23739999999999</v>
      </c>
      <c r="P2513" s="31">
        <v>92.606800000000007</v>
      </c>
      <c r="Q2513" s="31" t="s">
        <v>108</v>
      </c>
      <c r="R2513" s="31">
        <v>100.77</v>
      </c>
      <c r="S2513" s="31" t="s">
        <v>108</v>
      </c>
    </row>
    <row r="2514" spans="1:19" x14ac:dyDescent="0.35">
      <c r="A2514" s="2">
        <v>36388</v>
      </c>
      <c r="B2514" s="31">
        <v>165.95859999999999</v>
      </c>
      <c r="C2514" s="31">
        <v>271.721</v>
      </c>
      <c r="D2514" s="31">
        <v>143.54150000000001</v>
      </c>
      <c r="E2514" s="31">
        <v>136.2251</v>
      </c>
      <c r="F2514" s="31">
        <v>31.998899999999999</v>
      </c>
      <c r="G2514" s="31">
        <v>139.04159999999999</v>
      </c>
      <c r="H2514" s="31">
        <v>7.2450089999999996</v>
      </c>
      <c r="I2514" s="31">
        <v>1823.876</v>
      </c>
      <c r="J2514" s="31">
        <v>2283.1370000000002</v>
      </c>
      <c r="K2514" s="31">
        <v>1412.24</v>
      </c>
      <c r="L2514" s="31">
        <v>133.47</v>
      </c>
      <c r="M2514" s="31" t="s">
        <v>108</v>
      </c>
      <c r="N2514" s="31" t="s">
        <v>108</v>
      </c>
      <c r="O2514" s="31">
        <v>102.2432</v>
      </c>
      <c r="P2514" s="31">
        <v>92.602800000000002</v>
      </c>
      <c r="Q2514" s="31" t="s">
        <v>108</v>
      </c>
      <c r="R2514" s="31">
        <v>100.63</v>
      </c>
      <c r="S2514" s="31" t="s">
        <v>108</v>
      </c>
    </row>
    <row r="2515" spans="1:19" x14ac:dyDescent="0.35">
      <c r="A2515" s="2">
        <v>36389</v>
      </c>
      <c r="B2515" s="31">
        <v>168.84270000000001</v>
      </c>
      <c r="C2515" s="31">
        <v>277.09800000000001</v>
      </c>
      <c r="D2515" s="31">
        <v>144.5847</v>
      </c>
      <c r="E2515" s="31">
        <v>135.58369999999999</v>
      </c>
      <c r="F2515" s="31">
        <v>32.157299999999999</v>
      </c>
      <c r="G2515" s="31">
        <v>141.81639999999999</v>
      </c>
      <c r="H2515" s="31">
        <v>7.1489019999999996</v>
      </c>
      <c r="I2515" s="31">
        <v>1820.789</v>
      </c>
      <c r="J2515" s="31">
        <v>2295.7869999999998</v>
      </c>
      <c r="K2515" s="31">
        <v>1415.9059999999999</v>
      </c>
      <c r="L2515" s="31">
        <v>134.22</v>
      </c>
      <c r="M2515" s="31" t="s">
        <v>108</v>
      </c>
      <c r="N2515" s="31" t="s">
        <v>108</v>
      </c>
      <c r="O2515" s="31">
        <v>102.64700000000001</v>
      </c>
      <c r="P2515" s="31">
        <v>92.056899999999999</v>
      </c>
      <c r="Q2515" s="31" t="s">
        <v>108</v>
      </c>
      <c r="R2515" s="31">
        <v>100.84</v>
      </c>
      <c r="S2515" s="31" t="s">
        <v>108</v>
      </c>
    </row>
    <row r="2516" spans="1:19" x14ac:dyDescent="0.35">
      <c r="A2516" s="2">
        <v>36390</v>
      </c>
      <c r="B2516" s="31">
        <v>167.85390000000001</v>
      </c>
      <c r="C2516" s="31">
        <v>275.43599999999998</v>
      </c>
      <c r="D2516" s="31">
        <v>145.8365</v>
      </c>
      <c r="E2516" s="31">
        <v>133.41890000000001</v>
      </c>
      <c r="F2516" s="31">
        <v>31.937999999999999</v>
      </c>
      <c r="G2516" s="31">
        <v>140.8415</v>
      </c>
      <c r="H2516" s="31">
        <v>7.0897589999999999</v>
      </c>
      <c r="I2516" s="31">
        <v>1824.0160000000001</v>
      </c>
      <c r="J2516" s="31">
        <v>2296.4360000000001</v>
      </c>
      <c r="K2516" s="31">
        <v>1419.8330000000001</v>
      </c>
      <c r="L2516" s="31">
        <v>132.97</v>
      </c>
      <c r="M2516" s="31" t="s">
        <v>108</v>
      </c>
      <c r="N2516" s="31" t="s">
        <v>108</v>
      </c>
      <c r="O2516" s="31">
        <v>104.5872</v>
      </c>
      <c r="P2516" s="31">
        <v>92.323899999999995</v>
      </c>
      <c r="Q2516" s="31" t="s">
        <v>108</v>
      </c>
      <c r="R2516" s="31">
        <v>100.57</v>
      </c>
      <c r="S2516" s="31" t="s">
        <v>108</v>
      </c>
    </row>
    <row r="2517" spans="1:19" x14ac:dyDescent="0.35">
      <c r="A2517" s="2">
        <v>36391</v>
      </c>
      <c r="B2517" s="31">
        <v>169.99639999999999</v>
      </c>
      <c r="C2517" s="31">
        <v>280.81299999999999</v>
      </c>
      <c r="D2517" s="31">
        <v>148.13149999999999</v>
      </c>
      <c r="E2517" s="31">
        <v>131.47450000000001</v>
      </c>
      <c r="F2517" s="31">
        <v>31.816199999999998</v>
      </c>
      <c r="G2517" s="31">
        <v>143.31639999999999</v>
      </c>
      <c r="H2517" s="31">
        <v>7.1045449999999999</v>
      </c>
      <c r="I2517" s="31">
        <v>1838.048</v>
      </c>
      <c r="J2517" s="31">
        <v>2292.8679999999999</v>
      </c>
      <c r="K2517" s="31">
        <v>1420.4880000000001</v>
      </c>
      <c r="L2517" s="31">
        <v>132.22</v>
      </c>
      <c r="M2517" s="31" t="s">
        <v>108</v>
      </c>
      <c r="N2517" s="31" t="s">
        <v>108</v>
      </c>
      <c r="O2517" s="31">
        <v>105.15600000000001</v>
      </c>
      <c r="P2517" s="31">
        <v>93.078299999999999</v>
      </c>
      <c r="Q2517" s="31" t="s">
        <v>108</v>
      </c>
      <c r="R2517" s="31">
        <v>99.8</v>
      </c>
      <c r="S2517" s="31" t="s">
        <v>108</v>
      </c>
    </row>
    <row r="2518" spans="1:19" x14ac:dyDescent="0.35">
      <c r="A2518" s="2">
        <v>36392</v>
      </c>
      <c r="B2518" s="31">
        <v>171.0676</v>
      </c>
      <c r="C2518" s="31">
        <v>279.93900000000002</v>
      </c>
      <c r="D2518" s="31">
        <v>151.05240000000001</v>
      </c>
      <c r="E2518" s="31">
        <v>130.67269999999999</v>
      </c>
      <c r="F2518" s="31">
        <v>31.621300000000002</v>
      </c>
      <c r="G2518" s="31">
        <v>141.81649999999999</v>
      </c>
      <c r="H2518" s="31">
        <v>6.9714729999999996</v>
      </c>
      <c r="I2518" s="31">
        <v>1839.3109999999999</v>
      </c>
      <c r="J2518" s="31">
        <v>2295.1390000000001</v>
      </c>
      <c r="K2518" s="31">
        <v>1425.7239999999999</v>
      </c>
      <c r="L2518" s="31">
        <v>133.59</v>
      </c>
      <c r="M2518" s="31" t="s">
        <v>108</v>
      </c>
      <c r="N2518" s="31" t="s">
        <v>108</v>
      </c>
      <c r="O2518" s="31">
        <v>105.2353</v>
      </c>
      <c r="P2518" s="31">
        <v>93.254000000000005</v>
      </c>
      <c r="Q2518" s="31" t="s">
        <v>108</v>
      </c>
      <c r="R2518" s="31">
        <v>99.55</v>
      </c>
      <c r="S2518" s="31" t="s">
        <v>108</v>
      </c>
    </row>
    <row r="2519" spans="1:19" x14ac:dyDescent="0.35">
      <c r="A2519" s="2">
        <v>36395</v>
      </c>
      <c r="B2519" s="31">
        <v>171.56200000000001</v>
      </c>
      <c r="C2519" s="31">
        <v>280.33199999999999</v>
      </c>
      <c r="D2519" s="31">
        <v>150.84379999999999</v>
      </c>
      <c r="E2519" s="31">
        <v>130.81299999999999</v>
      </c>
      <c r="F2519" s="31">
        <v>31.2072</v>
      </c>
      <c r="G2519" s="31">
        <v>141.2165</v>
      </c>
      <c r="H2519" s="31">
        <v>7.0380089999999997</v>
      </c>
      <c r="I2519" s="31">
        <v>1833.8389999999999</v>
      </c>
      <c r="J2519" s="31">
        <v>2294.1660000000002</v>
      </c>
      <c r="K2519" s="31">
        <v>1424.2840000000001</v>
      </c>
      <c r="L2519" s="31">
        <v>136.18</v>
      </c>
      <c r="M2519" s="31" t="s">
        <v>108</v>
      </c>
      <c r="N2519" s="31" t="s">
        <v>108</v>
      </c>
      <c r="O2519" s="31">
        <v>104.8952</v>
      </c>
      <c r="P2519" s="31">
        <v>92.653499999999994</v>
      </c>
      <c r="Q2519" s="31" t="s">
        <v>108</v>
      </c>
      <c r="R2519" s="31">
        <v>100.74</v>
      </c>
      <c r="S2519" s="31" t="s">
        <v>108</v>
      </c>
    </row>
    <row r="2520" spans="1:19" x14ac:dyDescent="0.35">
      <c r="A2520" s="2">
        <v>36396</v>
      </c>
      <c r="B2520" s="31">
        <v>168.67789999999999</v>
      </c>
      <c r="C2520" s="31">
        <v>276.923</v>
      </c>
      <c r="D2520" s="31">
        <v>148.34020000000001</v>
      </c>
      <c r="E2520" s="31">
        <v>132.95779999999999</v>
      </c>
      <c r="F2520" s="31">
        <v>31.0245</v>
      </c>
      <c r="G2520" s="31">
        <v>140.0916</v>
      </c>
      <c r="H2520" s="31">
        <v>7.1341159999999997</v>
      </c>
      <c r="I2520" s="31">
        <v>1829.769</v>
      </c>
      <c r="J2520" s="31">
        <v>2303.5720000000001</v>
      </c>
      <c r="K2520" s="31">
        <v>1423.8910000000001</v>
      </c>
      <c r="L2520" s="31">
        <v>136.56</v>
      </c>
      <c r="M2520" s="31" t="s">
        <v>108</v>
      </c>
      <c r="N2520" s="31" t="s">
        <v>108</v>
      </c>
      <c r="O2520" s="31">
        <v>105.0168</v>
      </c>
      <c r="P2520" s="31">
        <v>92.157600000000002</v>
      </c>
      <c r="Q2520" s="31" t="s">
        <v>108</v>
      </c>
      <c r="R2520" s="31">
        <v>100.49</v>
      </c>
      <c r="S2520" s="31" t="s">
        <v>108</v>
      </c>
    </row>
    <row r="2521" spans="1:19" x14ac:dyDescent="0.35">
      <c r="A2521" s="2">
        <v>36397</v>
      </c>
      <c r="B2521" s="31">
        <v>161.7561</v>
      </c>
      <c r="C2521" s="31">
        <v>266.82499999999999</v>
      </c>
      <c r="D2521" s="31">
        <v>143.3329</v>
      </c>
      <c r="E2521" s="31">
        <v>132.95779999999999</v>
      </c>
      <c r="F2521" s="31">
        <v>30.9636</v>
      </c>
      <c r="G2521" s="31">
        <v>142.6414</v>
      </c>
      <c r="H2521" s="31">
        <v>7.0232229999999998</v>
      </c>
      <c r="I2521" s="31">
        <v>1824.8579999999999</v>
      </c>
      <c r="J2521" s="31">
        <v>2317.8449999999998</v>
      </c>
      <c r="K2521" s="31">
        <v>1435.2809999999999</v>
      </c>
      <c r="L2521" s="31">
        <v>137.80000000000001</v>
      </c>
      <c r="M2521" s="31" t="s">
        <v>108</v>
      </c>
      <c r="N2521" s="31" t="s">
        <v>108</v>
      </c>
      <c r="O2521" s="31">
        <v>105.6045</v>
      </c>
      <c r="P2521" s="31">
        <v>91.557100000000005</v>
      </c>
      <c r="Q2521" s="31" t="s">
        <v>108</v>
      </c>
      <c r="R2521" s="31">
        <v>101.3</v>
      </c>
      <c r="S2521" s="31" t="s">
        <v>108</v>
      </c>
    </row>
    <row r="2522" spans="1:19" x14ac:dyDescent="0.35">
      <c r="A2522" s="2">
        <v>36398</v>
      </c>
      <c r="B2522" s="31">
        <v>167.0299</v>
      </c>
      <c r="C2522" s="31">
        <v>270.93400000000003</v>
      </c>
      <c r="D2522" s="31">
        <v>142.70699999999999</v>
      </c>
      <c r="E2522" s="31">
        <v>132.37649999999999</v>
      </c>
      <c r="F2522" s="31">
        <v>31.0123</v>
      </c>
      <c r="G2522" s="31">
        <v>140.01660000000001</v>
      </c>
      <c r="H2522" s="31">
        <v>6.7349009999999998</v>
      </c>
      <c r="I2522" s="31">
        <v>1830.05</v>
      </c>
      <c r="J2522" s="31">
        <v>2313.9459999999999</v>
      </c>
      <c r="K2522" s="31">
        <v>1428.3420000000001</v>
      </c>
      <c r="L2522" s="31">
        <v>136.28</v>
      </c>
      <c r="M2522" s="31" t="s">
        <v>108</v>
      </c>
      <c r="N2522" s="31" t="s">
        <v>108</v>
      </c>
      <c r="O2522" s="31">
        <v>104.86839999999999</v>
      </c>
      <c r="P2522" s="31">
        <v>91.281999999999996</v>
      </c>
      <c r="Q2522" s="31" t="s">
        <v>108</v>
      </c>
      <c r="R2522" s="31">
        <v>101.21</v>
      </c>
      <c r="S2522" s="31" t="s">
        <v>108</v>
      </c>
    </row>
    <row r="2523" spans="1:19" x14ac:dyDescent="0.35">
      <c r="A2523" s="2">
        <v>36399</v>
      </c>
      <c r="B2523" s="31">
        <v>169.17240000000001</v>
      </c>
      <c r="C2523" s="31">
        <v>275.21800000000002</v>
      </c>
      <c r="D2523" s="31">
        <v>145.62790000000001</v>
      </c>
      <c r="E2523" s="31">
        <v>132.45670000000001</v>
      </c>
      <c r="F2523" s="31">
        <v>31.1219</v>
      </c>
      <c r="G2523" s="31">
        <v>141.2165</v>
      </c>
      <c r="H2523" s="31">
        <v>6.8901510000000004</v>
      </c>
      <c r="I2523" s="31">
        <v>1831.173</v>
      </c>
      <c r="J2523" s="31">
        <v>2301.7429999999999</v>
      </c>
      <c r="K2523" s="31">
        <v>1424.808</v>
      </c>
      <c r="L2523" s="31">
        <v>134.66</v>
      </c>
      <c r="M2523" s="31" t="s">
        <v>108</v>
      </c>
      <c r="N2523" s="31" t="s">
        <v>108</v>
      </c>
      <c r="O2523" s="31">
        <v>104.82250000000001</v>
      </c>
      <c r="P2523" s="31">
        <v>91.520099999999999</v>
      </c>
      <c r="Q2523" s="31" t="s">
        <v>108</v>
      </c>
      <c r="R2523" s="31">
        <v>101.02</v>
      </c>
      <c r="S2523" s="31" t="s">
        <v>108</v>
      </c>
    </row>
    <row r="2524" spans="1:19" x14ac:dyDescent="0.35">
      <c r="A2524" s="2">
        <v>36402</v>
      </c>
      <c r="B2524" s="31">
        <v>169.17240000000001</v>
      </c>
      <c r="C2524" s="31">
        <v>285.35899999999998</v>
      </c>
      <c r="D2524" s="31">
        <v>145.62790000000001</v>
      </c>
      <c r="E2524" s="31">
        <v>132.45670000000001</v>
      </c>
      <c r="F2524" s="31">
        <v>31.1585</v>
      </c>
      <c r="G2524" s="31">
        <v>141.14150000000001</v>
      </c>
      <c r="H2524" s="31">
        <v>6.8531870000000001</v>
      </c>
      <c r="I2524" s="31">
        <v>1826.1210000000001</v>
      </c>
      <c r="J2524" s="31">
        <v>2287.4839999999999</v>
      </c>
      <c r="K2524" s="31">
        <v>1416.037</v>
      </c>
      <c r="L2524" s="31">
        <v>132.12</v>
      </c>
      <c r="M2524" s="31" t="s">
        <v>108</v>
      </c>
      <c r="N2524" s="31" t="s">
        <v>108</v>
      </c>
      <c r="O2524" s="31">
        <v>104.82250000000001</v>
      </c>
      <c r="P2524" s="31">
        <v>91.520099999999999</v>
      </c>
      <c r="Q2524" s="31" t="s">
        <v>108</v>
      </c>
      <c r="R2524" s="31">
        <v>100.94</v>
      </c>
      <c r="S2524" s="31" t="s">
        <v>108</v>
      </c>
    </row>
    <row r="2525" spans="1:19" x14ac:dyDescent="0.35">
      <c r="A2525" s="2">
        <v>36403</v>
      </c>
      <c r="B2525" s="31">
        <v>172.96289999999999</v>
      </c>
      <c r="C2525" s="31">
        <v>284.35399999999998</v>
      </c>
      <c r="D2525" s="31">
        <v>150.21789999999999</v>
      </c>
      <c r="E2525" s="31">
        <v>136.18510000000001</v>
      </c>
      <c r="F2525" s="31">
        <v>31.341200000000001</v>
      </c>
      <c r="G2525" s="31">
        <v>144.8913</v>
      </c>
      <c r="H2525" s="31">
        <v>7.0306160000000002</v>
      </c>
      <c r="I2525" s="31">
        <v>1836.5050000000001</v>
      </c>
      <c r="J2525" s="31">
        <v>2285.1990000000001</v>
      </c>
      <c r="K2525" s="31">
        <v>1411.7170000000001</v>
      </c>
      <c r="L2525" s="31">
        <v>131.5</v>
      </c>
      <c r="M2525" s="31" t="s">
        <v>108</v>
      </c>
      <c r="N2525" s="31" t="s">
        <v>108</v>
      </c>
      <c r="O2525" s="31">
        <v>106.7557</v>
      </c>
      <c r="P2525" s="31">
        <v>92.448599999999999</v>
      </c>
      <c r="Q2525" s="31" t="s">
        <v>108</v>
      </c>
      <c r="R2525" s="31">
        <v>99.95</v>
      </c>
      <c r="S2525" s="31" t="s">
        <v>108</v>
      </c>
    </row>
    <row r="2526" spans="1:19" x14ac:dyDescent="0.35">
      <c r="A2526" s="2">
        <v>36404</v>
      </c>
      <c r="B2526" s="31">
        <v>171.97409999999999</v>
      </c>
      <c r="C2526" s="31">
        <v>286.67099999999999</v>
      </c>
      <c r="D2526" s="31">
        <v>150.4265</v>
      </c>
      <c r="E2526" s="31">
        <v>138.73079999999999</v>
      </c>
      <c r="F2526" s="31">
        <v>31.1341</v>
      </c>
      <c r="G2526" s="31">
        <v>146.61619999999999</v>
      </c>
      <c r="H2526" s="31">
        <v>7.2228310000000002</v>
      </c>
      <c r="I2526" s="31">
        <v>1835.663</v>
      </c>
      <c r="J2526" s="31">
        <v>2285.5259999999998</v>
      </c>
      <c r="K2526" s="31">
        <v>1413.4179999999999</v>
      </c>
      <c r="L2526" s="31">
        <v>132.91999999999999</v>
      </c>
      <c r="M2526" s="31" t="s">
        <v>108</v>
      </c>
      <c r="N2526" s="31" t="s">
        <v>108</v>
      </c>
      <c r="O2526" s="31">
        <v>107.0018</v>
      </c>
      <c r="P2526" s="31">
        <v>92.712400000000002</v>
      </c>
      <c r="Q2526" s="31" t="s">
        <v>108</v>
      </c>
      <c r="R2526" s="31">
        <v>99.79</v>
      </c>
      <c r="S2526" s="31" t="s">
        <v>108</v>
      </c>
    </row>
    <row r="2527" spans="1:19" x14ac:dyDescent="0.35">
      <c r="A2527" s="2">
        <v>36405</v>
      </c>
      <c r="B2527" s="31">
        <v>169.0076</v>
      </c>
      <c r="C2527" s="31">
        <v>277.62200000000001</v>
      </c>
      <c r="D2527" s="31">
        <v>147.0883</v>
      </c>
      <c r="E2527" s="31">
        <v>139.9134</v>
      </c>
      <c r="F2527" s="31">
        <v>31.2681</v>
      </c>
      <c r="G2527" s="31">
        <v>148.64109999999999</v>
      </c>
      <c r="H2527" s="31">
        <v>7.0749740000000001</v>
      </c>
      <c r="I2527" s="31">
        <v>1837.066</v>
      </c>
      <c r="J2527" s="31">
        <v>2280.9560000000001</v>
      </c>
      <c r="K2527" s="31">
        <v>1402.16</v>
      </c>
      <c r="L2527" s="31">
        <v>131.55000000000001</v>
      </c>
      <c r="M2527" s="31" t="s">
        <v>108</v>
      </c>
      <c r="N2527" s="31" t="s">
        <v>108</v>
      </c>
      <c r="O2527" s="31">
        <v>107.22280000000001</v>
      </c>
      <c r="P2527" s="31">
        <v>93.695999999999998</v>
      </c>
      <c r="Q2527" s="31" t="s">
        <v>108</v>
      </c>
      <c r="R2527" s="31">
        <v>99.25</v>
      </c>
      <c r="S2527" s="31" t="s">
        <v>108</v>
      </c>
    </row>
    <row r="2528" spans="1:19" x14ac:dyDescent="0.35">
      <c r="A2528" s="2">
        <v>36406</v>
      </c>
      <c r="B2528" s="31">
        <v>171.15010000000001</v>
      </c>
      <c r="C2528" s="31">
        <v>283.08600000000001</v>
      </c>
      <c r="D2528" s="31">
        <v>147.50559999999999</v>
      </c>
      <c r="E2528" s="31">
        <v>139.79310000000001</v>
      </c>
      <c r="F2528" s="31">
        <v>31.1219</v>
      </c>
      <c r="G2528" s="31">
        <v>149.46610000000001</v>
      </c>
      <c r="H2528" s="31">
        <v>6.7940449999999997</v>
      </c>
      <c r="I2528" s="31">
        <v>1836.5509999999999</v>
      </c>
      <c r="J2528" s="31">
        <v>2296.951</v>
      </c>
      <c r="K2528" s="31">
        <v>1410.5609999999999</v>
      </c>
      <c r="L2528" s="31">
        <v>135.76</v>
      </c>
      <c r="M2528" s="31" t="s">
        <v>108</v>
      </c>
      <c r="N2528" s="31" t="s">
        <v>108</v>
      </c>
      <c r="O2528" s="31">
        <v>106.1559</v>
      </c>
      <c r="P2528" s="31">
        <v>92.761899999999997</v>
      </c>
      <c r="Q2528" s="31" t="s">
        <v>108</v>
      </c>
      <c r="R2528" s="31">
        <v>99.78</v>
      </c>
      <c r="S2528" s="31" t="s">
        <v>108</v>
      </c>
    </row>
    <row r="2529" spans="1:19" x14ac:dyDescent="0.35">
      <c r="A2529" s="2">
        <v>36409</v>
      </c>
      <c r="B2529" s="31">
        <v>171.15010000000001</v>
      </c>
      <c r="C2529" s="31">
        <v>283.08600000000001</v>
      </c>
      <c r="D2529" s="31">
        <v>147.50559999999999</v>
      </c>
      <c r="E2529" s="31">
        <v>139.79310000000001</v>
      </c>
      <c r="F2529" s="31">
        <v>31.1219</v>
      </c>
      <c r="G2529" s="31">
        <v>149.46610000000001</v>
      </c>
      <c r="H2529" s="31">
        <v>6.7940449999999997</v>
      </c>
      <c r="I2529" s="31">
        <v>1840.3989999999999</v>
      </c>
      <c r="J2529" s="31">
        <v>2296.951</v>
      </c>
      <c r="K2529" s="31">
        <v>1412.2070000000001</v>
      </c>
      <c r="L2529" s="31">
        <v>135.76</v>
      </c>
      <c r="M2529" s="31" t="s">
        <v>108</v>
      </c>
      <c r="N2529" s="31" t="s">
        <v>108</v>
      </c>
      <c r="O2529" s="31">
        <v>106.56059999999999</v>
      </c>
      <c r="P2529" s="31">
        <v>92.535600000000002</v>
      </c>
      <c r="Q2529" s="31" t="s">
        <v>108</v>
      </c>
      <c r="R2529" s="31">
        <v>99.89</v>
      </c>
      <c r="S2529" s="31" t="s">
        <v>108</v>
      </c>
    </row>
    <row r="2530" spans="1:19" x14ac:dyDescent="0.35">
      <c r="A2530" s="2">
        <v>36410</v>
      </c>
      <c r="B2530" s="31">
        <v>178.56630000000001</v>
      </c>
      <c r="C2530" s="31">
        <v>290.69200000000001</v>
      </c>
      <c r="D2530" s="31">
        <v>151.261</v>
      </c>
      <c r="E2530" s="31">
        <v>141.9579</v>
      </c>
      <c r="F2530" s="31">
        <v>31.341200000000001</v>
      </c>
      <c r="G2530" s="31">
        <v>156.14070000000001</v>
      </c>
      <c r="H2530" s="31">
        <v>6.9419019999999998</v>
      </c>
      <c r="I2530" s="31">
        <v>1852.557</v>
      </c>
      <c r="J2530" s="31">
        <v>2290.096</v>
      </c>
      <c r="K2530" s="31">
        <v>1398.8140000000001</v>
      </c>
      <c r="L2530" s="31">
        <v>134.76</v>
      </c>
      <c r="M2530" s="31" t="s">
        <v>108</v>
      </c>
      <c r="N2530" s="31" t="s">
        <v>108</v>
      </c>
      <c r="O2530" s="31">
        <v>105.5059</v>
      </c>
      <c r="P2530" s="31">
        <v>92.685400000000001</v>
      </c>
      <c r="Q2530" s="31" t="s">
        <v>108</v>
      </c>
      <c r="R2530" s="31">
        <v>100</v>
      </c>
      <c r="S2530" s="31" t="s">
        <v>108</v>
      </c>
    </row>
    <row r="2531" spans="1:19" x14ac:dyDescent="0.35">
      <c r="A2531" s="2">
        <v>36411</v>
      </c>
      <c r="B2531" s="31">
        <v>180.21440000000001</v>
      </c>
      <c r="C2531" s="31">
        <v>291.56700000000001</v>
      </c>
      <c r="D2531" s="31">
        <v>153.7646</v>
      </c>
      <c r="E2531" s="31">
        <v>141.7775</v>
      </c>
      <c r="F2531" s="31">
        <v>31.389900000000001</v>
      </c>
      <c r="G2531" s="31">
        <v>152.4659</v>
      </c>
      <c r="H2531" s="31">
        <v>7.0749740000000001</v>
      </c>
      <c r="I2531" s="31">
        <v>1836.8610000000001</v>
      </c>
      <c r="J2531" s="31">
        <v>2293.6860000000001</v>
      </c>
      <c r="K2531" s="31">
        <v>1406.7529999999999</v>
      </c>
      <c r="L2531" s="31">
        <v>134.12</v>
      </c>
      <c r="M2531" s="31" t="s">
        <v>108</v>
      </c>
      <c r="N2531" s="31" t="s">
        <v>108</v>
      </c>
      <c r="O2531" s="31">
        <v>105.36199999999999</v>
      </c>
      <c r="P2531" s="31">
        <v>92.712999999999994</v>
      </c>
      <c r="Q2531" s="31" t="s">
        <v>108</v>
      </c>
      <c r="R2531" s="31">
        <v>99.88</v>
      </c>
      <c r="S2531" s="31" t="s">
        <v>108</v>
      </c>
    </row>
    <row r="2532" spans="1:19" x14ac:dyDescent="0.35">
      <c r="A2532" s="2">
        <v>36412</v>
      </c>
      <c r="B2532" s="31">
        <v>185.81559999999999</v>
      </c>
      <c r="C2532" s="31">
        <v>298.803</v>
      </c>
      <c r="D2532" s="31">
        <v>156.3475</v>
      </c>
      <c r="E2532" s="31">
        <v>143.04679999999999</v>
      </c>
      <c r="F2532" s="31">
        <v>31.499500000000001</v>
      </c>
      <c r="G2532" s="31">
        <v>152.16589999999999</v>
      </c>
      <c r="H2532" s="31">
        <v>7.0971529999999996</v>
      </c>
      <c r="I2532" s="31">
        <v>1835.434</v>
      </c>
      <c r="J2532" s="31">
        <v>2287.8110000000001</v>
      </c>
      <c r="K2532" s="31">
        <v>1397.623</v>
      </c>
      <c r="L2532" s="31">
        <v>134.02000000000001</v>
      </c>
      <c r="M2532" s="31" t="s">
        <v>108</v>
      </c>
      <c r="N2532" s="31" t="s">
        <v>108</v>
      </c>
      <c r="O2532" s="31">
        <v>107.7127</v>
      </c>
      <c r="P2532" s="31">
        <v>92.367800000000003</v>
      </c>
      <c r="Q2532" s="31" t="s">
        <v>108</v>
      </c>
      <c r="R2532" s="31">
        <v>99.63</v>
      </c>
      <c r="S2532" s="31" t="s">
        <v>108</v>
      </c>
    </row>
    <row r="2533" spans="1:19" x14ac:dyDescent="0.35">
      <c r="A2533" s="2">
        <v>36413</v>
      </c>
      <c r="B2533" s="31">
        <v>187.62200000000001</v>
      </c>
      <c r="C2533" s="31">
        <v>302.78500000000003</v>
      </c>
      <c r="D2533" s="31">
        <v>157.2621</v>
      </c>
      <c r="E2533" s="31">
        <v>142.5829</v>
      </c>
      <c r="F2533" s="31">
        <v>31.414200000000001</v>
      </c>
      <c r="G2533" s="31">
        <v>154.7157</v>
      </c>
      <c r="H2533" s="31">
        <v>7.0010459999999997</v>
      </c>
      <c r="I2533" s="31">
        <v>1848.133</v>
      </c>
      <c r="J2533" s="31">
        <v>2299.2359999999999</v>
      </c>
      <c r="K2533" s="31">
        <v>1400.6659999999999</v>
      </c>
      <c r="L2533" s="31">
        <v>134.97999999999999</v>
      </c>
      <c r="M2533" s="31" t="s">
        <v>108</v>
      </c>
      <c r="N2533" s="31" t="s">
        <v>108</v>
      </c>
      <c r="O2533" s="31">
        <v>107.57389999999999</v>
      </c>
      <c r="P2533" s="31">
        <v>91.5672</v>
      </c>
      <c r="Q2533" s="31" t="s">
        <v>108</v>
      </c>
      <c r="R2533" s="31">
        <v>101.02</v>
      </c>
      <c r="S2533" s="31" t="s">
        <v>108</v>
      </c>
    </row>
    <row r="2534" spans="1:19" x14ac:dyDescent="0.35">
      <c r="A2534" s="2">
        <v>36416</v>
      </c>
      <c r="B2534" s="31">
        <v>188.65289999999999</v>
      </c>
      <c r="C2534" s="31">
        <v>304.57499999999999</v>
      </c>
      <c r="D2534" s="31">
        <v>158.0086</v>
      </c>
      <c r="E2534" s="31">
        <v>141.59630000000001</v>
      </c>
      <c r="F2534" s="31">
        <v>31.402100000000001</v>
      </c>
      <c r="G2534" s="31">
        <v>153.0658</v>
      </c>
      <c r="H2534" s="31">
        <v>6.9566889999999999</v>
      </c>
      <c r="I2534" s="31">
        <v>1850.9870000000001</v>
      </c>
      <c r="J2534" s="31">
        <v>2296.6239999999998</v>
      </c>
      <c r="K2534" s="31">
        <v>1395.373</v>
      </c>
      <c r="L2534" s="31">
        <v>134.21</v>
      </c>
      <c r="M2534" s="31" t="s">
        <v>108</v>
      </c>
      <c r="N2534" s="31" t="s">
        <v>108</v>
      </c>
      <c r="O2534" s="31">
        <v>109.9842</v>
      </c>
      <c r="P2534" s="31">
        <v>90.830399999999997</v>
      </c>
      <c r="Q2534" s="31" t="s">
        <v>108</v>
      </c>
      <c r="R2534" s="31">
        <v>100.38</v>
      </c>
      <c r="S2534" s="31" t="s">
        <v>108</v>
      </c>
    </row>
    <row r="2535" spans="1:19" x14ac:dyDescent="0.35">
      <c r="A2535" s="2">
        <v>36417</v>
      </c>
      <c r="B2535" s="31">
        <v>187.5189</v>
      </c>
      <c r="C2535" s="31">
        <v>299.75299999999999</v>
      </c>
      <c r="D2535" s="31">
        <v>156.60220000000001</v>
      </c>
      <c r="E2535" s="31">
        <v>140.33580000000001</v>
      </c>
      <c r="F2535" s="31">
        <v>31.450800000000001</v>
      </c>
      <c r="G2535" s="31">
        <v>150.51599999999999</v>
      </c>
      <c r="H2535" s="31">
        <v>7.2006540000000001</v>
      </c>
      <c r="I2535" s="31">
        <v>1862.402</v>
      </c>
      <c r="J2535" s="31">
        <v>2289.7689999999998</v>
      </c>
      <c r="K2535" s="31">
        <v>1390.212</v>
      </c>
      <c r="L2535" s="31">
        <v>133.28</v>
      </c>
      <c r="M2535" s="31" t="s">
        <v>108</v>
      </c>
      <c r="N2535" s="31" t="s">
        <v>108</v>
      </c>
      <c r="O2535" s="31">
        <v>110.8413</v>
      </c>
      <c r="P2535" s="31">
        <v>91.19</v>
      </c>
      <c r="Q2535" s="31" t="s">
        <v>108</v>
      </c>
      <c r="R2535" s="31">
        <v>100.73</v>
      </c>
      <c r="S2535" s="31" t="s">
        <v>108</v>
      </c>
    </row>
    <row r="2536" spans="1:19" x14ac:dyDescent="0.35">
      <c r="A2536" s="2">
        <v>36418</v>
      </c>
      <c r="B2536" s="31">
        <v>186.51480000000001</v>
      </c>
      <c r="C2536" s="31">
        <v>302.00700000000001</v>
      </c>
      <c r="D2536" s="31">
        <v>155.98320000000001</v>
      </c>
      <c r="E2536" s="31">
        <v>142.00880000000001</v>
      </c>
      <c r="F2536" s="31">
        <v>31.341200000000001</v>
      </c>
      <c r="G2536" s="31">
        <v>146.69120000000001</v>
      </c>
      <c r="H2536" s="31">
        <v>6.9936540000000003</v>
      </c>
      <c r="I2536" s="31">
        <v>1862.402</v>
      </c>
      <c r="J2536" s="31">
        <v>2294.9920000000002</v>
      </c>
      <c r="K2536" s="31">
        <v>1387.83</v>
      </c>
      <c r="L2536" s="31">
        <v>131.22999999999999</v>
      </c>
      <c r="M2536" s="31" t="s">
        <v>108</v>
      </c>
      <c r="N2536" s="31" t="s">
        <v>108</v>
      </c>
      <c r="O2536" s="31">
        <v>111.95099999999999</v>
      </c>
      <c r="P2536" s="31">
        <v>90.884500000000003</v>
      </c>
      <c r="Q2536" s="31" t="s">
        <v>108</v>
      </c>
      <c r="R2536" s="31">
        <v>100.2</v>
      </c>
      <c r="S2536" s="31" t="s">
        <v>108</v>
      </c>
    </row>
    <row r="2537" spans="1:19" x14ac:dyDescent="0.35">
      <c r="A2537" s="2">
        <v>36419</v>
      </c>
      <c r="B2537" s="31">
        <v>186.9332</v>
      </c>
      <c r="C2537" s="31">
        <v>300.79000000000002</v>
      </c>
      <c r="D2537" s="31">
        <v>156.18950000000001</v>
      </c>
      <c r="E2537" s="31">
        <v>142.00880000000001</v>
      </c>
      <c r="F2537" s="31">
        <v>31.353300000000001</v>
      </c>
      <c r="G2537" s="31">
        <v>147.89109999999999</v>
      </c>
      <c r="H2537" s="31">
        <v>6.9640829999999996</v>
      </c>
      <c r="I2537" s="31">
        <v>1862.402</v>
      </c>
      <c r="J2537" s="31">
        <v>2299.5619999999999</v>
      </c>
      <c r="K2537" s="31">
        <v>1396.5640000000001</v>
      </c>
      <c r="L2537" s="31">
        <v>131.38</v>
      </c>
      <c r="M2537" s="31" t="s">
        <v>108</v>
      </c>
      <c r="N2537" s="31" t="s">
        <v>108</v>
      </c>
      <c r="O2537" s="31">
        <v>111.4199</v>
      </c>
      <c r="P2537" s="31">
        <v>90.916700000000006</v>
      </c>
      <c r="Q2537" s="31" t="s">
        <v>108</v>
      </c>
      <c r="R2537" s="31">
        <v>100.2</v>
      </c>
      <c r="S2537" s="31" t="s">
        <v>108</v>
      </c>
    </row>
    <row r="2538" spans="1:19" x14ac:dyDescent="0.35">
      <c r="A2538" s="2">
        <v>36420</v>
      </c>
      <c r="B2538" s="31">
        <v>188.27199999999999</v>
      </c>
      <c r="C2538" s="31">
        <v>300.61</v>
      </c>
      <c r="D2538" s="31">
        <v>155.98320000000001</v>
      </c>
      <c r="E2538" s="31">
        <v>145.5341</v>
      </c>
      <c r="F2538" s="31">
        <v>31.1706</v>
      </c>
      <c r="G2538" s="31">
        <v>146.24119999999999</v>
      </c>
      <c r="H2538" s="31">
        <v>6.8088329999999999</v>
      </c>
      <c r="I2538" s="31">
        <v>1862.402</v>
      </c>
      <c r="J2538" s="31">
        <v>2304.7849999999999</v>
      </c>
      <c r="K2538" s="31">
        <v>1400.0039999999999</v>
      </c>
      <c r="L2538" s="31">
        <v>133.15</v>
      </c>
      <c r="M2538" s="31" t="s">
        <v>108</v>
      </c>
      <c r="N2538" s="31" t="s">
        <v>108</v>
      </c>
      <c r="O2538" s="31">
        <v>109.2127</v>
      </c>
      <c r="P2538" s="31">
        <v>90.927700000000002</v>
      </c>
      <c r="Q2538" s="31" t="s">
        <v>108</v>
      </c>
      <c r="R2538" s="31">
        <v>100.34</v>
      </c>
      <c r="S2538" s="31" t="s">
        <v>108</v>
      </c>
    </row>
    <row r="2539" spans="1:19" x14ac:dyDescent="0.35">
      <c r="A2539" s="2">
        <v>36423</v>
      </c>
      <c r="B2539" s="31">
        <v>186.84950000000001</v>
      </c>
      <c r="C2539" s="31">
        <v>298.85199999999998</v>
      </c>
      <c r="D2539" s="31">
        <v>154.95160000000001</v>
      </c>
      <c r="E2539" s="31">
        <v>143.46270000000001</v>
      </c>
      <c r="F2539" s="31">
        <v>31.1584</v>
      </c>
      <c r="G2539" s="31">
        <v>146.09119999999999</v>
      </c>
      <c r="H2539" s="31">
        <v>7.0380120000000002</v>
      </c>
      <c r="I2539" s="31">
        <v>1880.2380000000001</v>
      </c>
      <c r="J2539" s="31">
        <v>2298.5830000000001</v>
      </c>
      <c r="K2539" s="31">
        <v>1397.2260000000001</v>
      </c>
      <c r="L2539" s="31">
        <v>132.88</v>
      </c>
      <c r="M2539" s="31" t="s">
        <v>108</v>
      </c>
      <c r="N2539" s="31" t="s">
        <v>108</v>
      </c>
      <c r="O2539" s="31">
        <v>109.26609999999999</v>
      </c>
      <c r="P2539" s="31">
        <v>90.982399999999998</v>
      </c>
      <c r="Q2539" s="31" t="s">
        <v>108</v>
      </c>
      <c r="R2539" s="31">
        <v>100.51</v>
      </c>
      <c r="S2539" s="31" t="s">
        <v>108</v>
      </c>
    </row>
    <row r="2540" spans="1:19" x14ac:dyDescent="0.35">
      <c r="A2540" s="2">
        <v>36424</v>
      </c>
      <c r="B2540" s="31">
        <v>186.5985</v>
      </c>
      <c r="C2540" s="31">
        <v>296.46300000000002</v>
      </c>
      <c r="D2540" s="31">
        <v>154.12629999999999</v>
      </c>
      <c r="E2540" s="31">
        <v>144.6378</v>
      </c>
      <c r="F2540" s="31">
        <v>31.889299999999999</v>
      </c>
      <c r="G2540" s="31">
        <v>145.49119999999999</v>
      </c>
      <c r="H2540" s="31">
        <v>7.0084410000000004</v>
      </c>
      <c r="I2540" s="31">
        <v>1880.2380000000001</v>
      </c>
      <c r="J2540" s="31">
        <v>2295.645</v>
      </c>
      <c r="K2540" s="31">
        <v>1395.241</v>
      </c>
      <c r="L2540" s="31">
        <v>130.25</v>
      </c>
      <c r="M2540" s="31" t="s">
        <v>108</v>
      </c>
      <c r="N2540" s="31" t="s">
        <v>108</v>
      </c>
      <c r="O2540" s="31">
        <v>111.70180000000001</v>
      </c>
      <c r="P2540" s="31">
        <v>91.540800000000004</v>
      </c>
      <c r="Q2540" s="31" t="s">
        <v>108</v>
      </c>
      <c r="R2540" s="31">
        <v>99.6</v>
      </c>
      <c r="S2540" s="31" t="s">
        <v>108</v>
      </c>
    </row>
    <row r="2541" spans="1:19" x14ac:dyDescent="0.35">
      <c r="A2541" s="2">
        <v>36425</v>
      </c>
      <c r="B2541" s="31">
        <v>188.94139999999999</v>
      </c>
      <c r="C2541" s="31">
        <v>301.33100000000002</v>
      </c>
      <c r="D2541" s="31">
        <v>154.12629999999999</v>
      </c>
      <c r="E2541" s="31">
        <v>142.905</v>
      </c>
      <c r="F2541" s="31">
        <v>32.340000000000003</v>
      </c>
      <c r="G2541" s="31">
        <v>145.56620000000001</v>
      </c>
      <c r="H2541" s="31">
        <v>7.2154410000000002</v>
      </c>
      <c r="I2541" s="31">
        <v>1880.2380000000001</v>
      </c>
      <c r="J2541" s="31">
        <v>2297.6030000000001</v>
      </c>
      <c r="K2541" s="31">
        <v>1396.961</v>
      </c>
      <c r="L2541" s="31">
        <v>130.22</v>
      </c>
      <c r="M2541" s="31" t="s">
        <v>108</v>
      </c>
      <c r="N2541" s="31" t="s">
        <v>108</v>
      </c>
      <c r="O2541" s="31">
        <v>112.31189999999999</v>
      </c>
      <c r="P2541" s="31">
        <v>91.766499999999994</v>
      </c>
      <c r="Q2541" s="31" t="s">
        <v>108</v>
      </c>
      <c r="R2541" s="31">
        <v>99.75</v>
      </c>
      <c r="S2541" s="31" t="s">
        <v>108</v>
      </c>
    </row>
    <row r="2542" spans="1:19" x14ac:dyDescent="0.35">
      <c r="A2542" s="2">
        <v>36426</v>
      </c>
      <c r="B2542" s="31">
        <v>194.96610000000001</v>
      </c>
      <c r="C2542" s="31">
        <v>310.07600000000002</v>
      </c>
      <c r="D2542" s="31">
        <v>159.07810000000001</v>
      </c>
      <c r="E2542" s="31">
        <v>140.6345</v>
      </c>
      <c r="F2542" s="31">
        <v>32.559199999999997</v>
      </c>
      <c r="G2542" s="31">
        <v>143.3913</v>
      </c>
      <c r="H2542" s="31">
        <v>7.163691</v>
      </c>
      <c r="I2542" s="31">
        <v>1880.2380000000001</v>
      </c>
      <c r="J2542" s="31">
        <v>2309.355</v>
      </c>
      <c r="K2542" s="31">
        <v>1403.18</v>
      </c>
      <c r="L2542" s="31">
        <v>127.19</v>
      </c>
      <c r="M2542" s="31" t="s">
        <v>108</v>
      </c>
      <c r="N2542" s="31" t="s">
        <v>108</v>
      </c>
      <c r="O2542" s="31">
        <v>112.1067</v>
      </c>
      <c r="P2542" s="31">
        <v>91.129400000000004</v>
      </c>
      <c r="Q2542" s="31" t="s">
        <v>108</v>
      </c>
      <c r="R2542" s="31">
        <v>99.72</v>
      </c>
      <c r="S2542" s="31" t="s">
        <v>108</v>
      </c>
    </row>
    <row r="2543" spans="1:19" x14ac:dyDescent="0.35">
      <c r="A2543" s="2">
        <v>36427</v>
      </c>
      <c r="B2543" s="31">
        <v>195.88650000000001</v>
      </c>
      <c r="C2543" s="31">
        <v>310.30099999999999</v>
      </c>
      <c r="D2543" s="31">
        <v>159.9034</v>
      </c>
      <c r="E2543" s="31">
        <v>139.1806</v>
      </c>
      <c r="F2543" s="31">
        <v>32.863799999999998</v>
      </c>
      <c r="G2543" s="31">
        <v>143.9913</v>
      </c>
      <c r="H2543" s="31">
        <v>7.4446199999999996</v>
      </c>
      <c r="I2543" s="31">
        <v>1880.2380000000001</v>
      </c>
      <c r="J2543" s="31">
        <v>2322.085</v>
      </c>
      <c r="K2543" s="31">
        <v>1408.8710000000001</v>
      </c>
      <c r="L2543" s="31">
        <v>127.02</v>
      </c>
      <c r="M2543" s="31" t="s">
        <v>108</v>
      </c>
      <c r="N2543" s="31" t="s">
        <v>108</v>
      </c>
      <c r="O2543" s="31">
        <v>112.09180000000001</v>
      </c>
      <c r="P2543" s="31">
        <v>91.425399999999996</v>
      </c>
      <c r="Q2543" s="31" t="s">
        <v>108</v>
      </c>
      <c r="R2543" s="31">
        <v>99.64</v>
      </c>
      <c r="S2543" s="31" t="s">
        <v>108</v>
      </c>
    </row>
    <row r="2544" spans="1:19" x14ac:dyDescent="0.35">
      <c r="A2544" s="2">
        <v>36430</v>
      </c>
      <c r="B2544" s="31">
        <v>197.309</v>
      </c>
      <c r="C2544" s="31">
        <v>312.37400000000002</v>
      </c>
      <c r="D2544" s="31">
        <v>160.5224</v>
      </c>
      <c r="E2544" s="31">
        <v>138.98140000000001</v>
      </c>
      <c r="F2544" s="31">
        <v>34.569099999999999</v>
      </c>
      <c r="G2544" s="31">
        <v>145.4162</v>
      </c>
      <c r="H2544" s="31">
        <v>7.6294420000000001</v>
      </c>
      <c r="I2544" s="31">
        <v>1880.2380000000001</v>
      </c>
      <c r="J2544" s="31">
        <v>2311.9659999999999</v>
      </c>
      <c r="K2544" s="31">
        <v>1398.8140000000001</v>
      </c>
      <c r="L2544" s="31">
        <v>127.71</v>
      </c>
      <c r="M2544" s="31" t="s">
        <v>108</v>
      </c>
      <c r="N2544" s="31" t="s">
        <v>108</v>
      </c>
      <c r="O2544" s="31">
        <v>109.7458</v>
      </c>
      <c r="P2544" s="31">
        <v>91.216999999999999</v>
      </c>
      <c r="Q2544" s="31" t="s">
        <v>108</v>
      </c>
      <c r="R2544" s="31">
        <v>99.69</v>
      </c>
      <c r="S2544" s="31" t="s">
        <v>108</v>
      </c>
    </row>
    <row r="2545" spans="1:19" x14ac:dyDescent="0.35">
      <c r="A2545" s="2">
        <v>36431</v>
      </c>
      <c r="B2545" s="31">
        <v>195.55179999999999</v>
      </c>
      <c r="C2545" s="31">
        <v>310.79700000000003</v>
      </c>
      <c r="D2545" s="31">
        <v>159.07810000000001</v>
      </c>
      <c r="E2545" s="31">
        <v>143.2835</v>
      </c>
      <c r="F2545" s="31">
        <v>37.760399999999997</v>
      </c>
      <c r="G2545" s="31">
        <v>147.06610000000001</v>
      </c>
      <c r="H2545" s="31">
        <v>7.7772990000000002</v>
      </c>
      <c r="I2545" s="31">
        <v>1868.8230000000001</v>
      </c>
      <c r="J2545" s="31">
        <v>2303.1529999999998</v>
      </c>
      <c r="K2545" s="31">
        <v>1399.8720000000001</v>
      </c>
      <c r="L2545" s="31">
        <v>127.51</v>
      </c>
      <c r="M2545" s="31" t="s">
        <v>108</v>
      </c>
      <c r="N2545" s="31" t="s">
        <v>108</v>
      </c>
      <c r="O2545" s="31">
        <v>109.73820000000001</v>
      </c>
      <c r="P2545" s="31">
        <v>91.698700000000002</v>
      </c>
      <c r="Q2545" s="31" t="s">
        <v>108</v>
      </c>
      <c r="R2545" s="31">
        <v>99.18</v>
      </c>
      <c r="S2545" s="31" t="s">
        <v>108</v>
      </c>
    </row>
    <row r="2546" spans="1:19" x14ac:dyDescent="0.35">
      <c r="A2546" s="2">
        <v>36432</v>
      </c>
      <c r="B2546" s="31">
        <v>196.3886</v>
      </c>
      <c r="C2546" s="31">
        <v>313.27600000000001</v>
      </c>
      <c r="D2546" s="31">
        <v>160.935</v>
      </c>
      <c r="E2546" s="31">
        <v>141.19220000000001</v>
      </c>
      <c r="F2546" s="31">
        <v>36.786000000000001</v>
      </c>
      <c r="G2546" s="31">
        <v>147.51609999999999</v>
      </c>
      <c r="H2546" s="31">
        <v>7.6664060000000003</v>
      </c>
      <c r="I2546" s="31">
        <v>1873.1030000000001</v>
      </c>
      <c r="J2546" s="31">
        <v>2291.0749999999998</v>
      </c>
      <c r="K2546" s="31">
        <v>1393.123</v>
      </c>
      <c r="L2546" s="31">
        <v>126.11</v>
      </c>
      <c r="M2546" s="31" t="s">
        <v>108</v>
      </c>
      <c r="N2546" s="31" t="s">
        <v>108</v>
      </c>
      <c r="O2546" s="31">
        <v>109.33929999999999</v>
      </c>
      <c r="P2546" s="31">
        <v>92.632499999999993</v>
      </c>
      <c r="Q2546" s="31" t="s">
        <v>108</v>
      </c>
      <c r="R2546" s="31">
        <v>98.8</v>
      </c>
      <c r="S2546" s="31" t="s">
        <v>108</v>
      </c>
    </row>
    <row r="2547" spans="1:19" x14ac:dyDescent="0.35">
      <c r="A2547" s="2">
        <v>36433</v>
      </c>
      <c r="B2547" s="31">
        <v>194.96610000000001</v>
      </c>
      <c r="C2547" s="31">
        <v>313.27600000000001</v>
      </c>
      <c r="D2547" s="31">
        <v>158.66540000000001</v>
      </c>
      <c r="E2547" s="31">
        <v>141.33160000000001</v>
      </c>
      <c r="F2547" s="31">
        <v>36.481400000000001</v>
      </c>
      <c r="G2547" s="31">
        <v>147.36609999999999</v>
      </c>
      <c r="H2547" s="31">
        <v>7.6072629999999997</v>
      </c>
      <c r="I2547" s="31">
        <v>1870.25</v>
      </c>
      <c r="J2547" s="31">
        <v>2301.194</v>
      </c>
      <c r="K2547" s="31">
        <v>1399.6079999999999</v>
      </c>
      <c r="L2547" s="31">
        <v>127.91</v>
      </c>
      <c r="M2547" s="31" t="s">
        <v>108</v>
      </c>
      <c r="N2547" s="31">
        <v>100</v>
      </c>
      <c r="O2547" s="31">
        <v>109.4192</v>
      </c>
      <c r="P2547" s="31">
        <v>92.976600000000005</v>
      </c>
      <c r="Q2547" s="31" t="s">
        <v>108</v>
      </c>
      <c r="R2547" s="31">
        <v>98.54</v>
      </c>
      <c r="S2547" s="31" t="s">
        <v>108</v>
      </c>
    </row>
    <row r="2548" spans="1:19" x14ac:dyDescent="0.35">
      <c r="A2548" s="2">
        <v>36434</v>
      </c>
      <c r="B2548" s="31">
        <v>195.30080000000001</v>
      </c>
      <c r="C2548" s="31">
        <v>311.20299999999997</v>
      </c>
      <c r="D2548" s="31">
        <v>160.1097</v>
      </c>
      <c r="E2548" s="31">
        <v>140.2362</v>
      </c>
      <c r="F2548" s="31">
        <v>37.187899999999999</v>
      </c>
      <c r="G2548" s="31">
        <v>144.29130000000001</v>
      </c>
      <c r="H2548" s="31">
        <v>7.6294420000000001</v>
      </c>
      <c r="I2548" s="31">
        <v>1874.53</v>
      </c>
      <c r="J2548" s="31">
        <v>2286.8310000000001</v>
      </c>
      <c r="K2548" s="31">
        <v>1387.0360000000001</v>
      </c>
      <c r="L2548" s="31">
        <v>127.49</v>
      </c>
      <c r="M2548" s="31" t="s">
        <v>108</v>
      </c>
      <c r="N2548" s="31">
        <v>99.712900000000005</v>
      </c>
      <c r="O2548" s="31">
        <v>110.85339999999999</v>
      </c>
      <c r="P2548" s="31">
        <v>93.395200000000003</v>
      </c>
      <c r="Q2548" s="31" t="s">
        <v>108</v>
      </c>
      <c r="R2548" s="31">
        <v>98.06</v>
      </c>
      <c r="S2548" s="31" t="s">
        <v>108</v>
      </c>
    </row>
    <row r="2549" spans="1:19" x14ac:dyDescent="0.35">
      <c r="A2549" s="2">
        <v>36437</v>
      </c>
      <c r="B2549" s="31">
        <v>190.78229999999999</v>
      </c>
      <c r="C2549" s="31">
        <v>302.23200000000003</v>
      </c>
      <c r="D2549" s="31">
        <v>156.80850000000001</v>
      </c>
      <c r="E2549" s="31">
        <v>139.4794</v>
      </c>
      <c r="F2549" s="31">
        <v>38.734900000000003</v>
      </c>
      <c r="G2549" s="31">
        <v>144.96629999999999</v>
      </c>
      <c r="H2549" s="31">
        <v>7.4741920000000004</v>
      </c>
      <c r="I2549" s="31">
        <v>1883.0909999999999</v>
      </c>
      <c r="J2549" s="31">
        <v>2294.3389999999999</v>
      </c>
      <c r="K2549" s="31">
        <v>1389.153</v>
      </c>
      <c r="L2549" s="31">
        <v>129.93</v>
      </c>
      <c r="M2549" s="31" t="s">
        <v>108</v>
      </c>
      <c r="N2549" s="31">
        <v>102.358</v>
      </c>
      <c r="O2549" s="31">
        <v>109.4833</v>
      </c>
      <c r="P2549" s="31">
        <v>93.396699999999996</v>
      </c>
      <c r="Q2549" s="31" t="s">
        <v>108</v>
      </c>
      <c r="R2549" s="31">
        <v>98.04</v>
      </c>
      <c r="S2549" s="31" t="s">
        <v>108</v>
      </c>
    </row>
    <row r="2550" spans="1:19" x14ac:dyDescent="0.35">
      <c r="A2550" s="2">
        <v>36438</v>
      </c>
      <c r="B2550" s="31">
        <v>189.94550000000001</v>
      </c>
      <c r="C2550" s="31">
        <v>300.61</v>
      </c>
      <c r="D2550" s="31">
        <v>151.85669999999999</v>
      </c>
      <c r="E2550" s="31">
        <v>140.25620000000001</v>
      </c>
      <c r="F2550" s="31">
        <v>39.709400000000002</v>
      </c>
      <c r="G2550" s="31">
        <v>145.1163</v>
      </c>
      <c r="H2550" s="31">
        <v>7.2080489999999999</v>
      </c>
      <c r="I2550" s="31">
        <v>1880.095</v>
      </c>
      <c r="J2550" s="31">
        <v>2280.6289999999999</v>
      </c>
      <c r="K2550" s="31">
        <v>1392.8589999999999</v>
      </c>
      <c r="L2550" s="31">
        <v>129.63</v>
      </c>
      <c r="M2550" s="31" t="s">
        <v>108</v>
      </c>
      <c r="N2550" s="31">
        <v>102.8706</v>
      </c>
      <c r="O2550" s="31">
        <v>108.7991</v>
      </c>
      <c r="P2550" s="31">
        <v>93.232699999999994</v>
      </c>
      <c r="Q2550" s="31" t="s">
        <v>108</v>
      </c>
      <c r="R2550" s="31">
        <v>97.98</v>
      </c>
      <c r="S2550" s="31" t="s">
        <v>108</v>
      </c>
    </row>
    <row r="2551" spans="1:19" x14ac:dyDescent="0.35">
      <c r="A2551" s="2">
        <v>36439</v>
      </c>
      <c r="B2551" s="31">
        <v>189.1087</v>
      </c>
      <c r="C2551" s="31">
        <v>294.29899999999998</v>
      </c>
      <c r="D2551" s="31">
        <v>154.12629999999999</v>
      </c>
      <c r="E2551" s="31">
        <v>139.6985</v>
      </c>
      <c r="F2551" s="31">
        <v>39.709400000000002</v>
      </c>
      <c r="G2551" s="31">
        <v>146.7662</v>
      </c>
      <c r="H2551" s="31">
        <v>7.0084410000000004</v>
      </c>
      <c r="I2551" s="31">
        <v>1871.6769999999999</v>
      </c>
      <c r="J2551" s="31">
        <v>2279.3240000000001</v>
      </c>
      <c r="K2551" s="31">
        <v>1390.4770000000001</v>
      </c>
      <c r="L2551" s="31">
        <v>131.5</v>
      </c>
      <c r="M2551" s="31" t="s">
        <v>108</v>
      </c>
      <c r="N2551" s="31">
        <v>104.798</v>
      </c>
      <c r="O2551" s="31">
        <v>108.29510000000001</v>
      </c>
      <c r="P2551" s="31">
        <v>93.442499999999995</v>
      </c>
      <c r="Q2551" s="31" t="s">
        <v>108</v>
      </c>
      <c r="R2551" s="31">
        <v>98.48</v>
      </c>
      <c r="S2551" s="31" t="s">
        <v>108</v>
      </c>
    </row>
    <row r="2552" spans="1:19" x14ac:dyDescent="0.35">
      <c r="A2552" s="2">
        <v>36440</v>
      </c>
      <c r="B2552" s="31">
        <v>183.1677</v>
      </c>
      <c r="C2552" s="31">
        <v>282.89499999999998</v>
      </c>
      <c r="D2552" s="31">
        <v>149.58709999999999</v>
      </c>
      <c r="E2552" s="31">
        <v>139.2603</v>
      </c>
      <c r="F2552" s="31">
        <v>39.502299999999998</v>
      </c>
      <c r="G2552" s="31">
        <v>146.7662</v>
      </c>
      <c r="H2552" s="31">
        <v>6.8310120000000003</v>
      </c>
      <c r="I2552" s="31">
        <v>1857.4079999999999</v>
      </c>
      <c r="J2552" s="31">
        <v>2278.6709999999998</v>
      </c>
      <c r="K2552" s="31">
        <v>1388.2270000000001</v>
      </c>
      <c r="L2552" s="31">
        <v>130.94</v>
      </c>
      <c r="M2552" s="31" t="s">
        <v>108</v>
      </c>
      <c r="N2552" s="31">
        <v>104.53149999999999</v>
      </c>
      <c r="O2552" s="31">
        <v>108.13639999999999</v>
      </c>
      <c r="P2552" s="31">
        <v>93.642099999999999</v>
      </c>
      <c r="Q2552" s="31" t="s">
        <v>108</v>
      </c>
      <c r="R2552" s="31">
        <v>98.38</v>
      </c>
      <c r="S2552" s="31" t="s">
        <v>108</v>
      </c>
    </row>
    <row r="2553" spans="1:19" x14ac:dyDescent="0.35">
      <c r="A2553" s="2">
        <v>36441</v>
      </c>
      <c r="B2553" s="31">
        <v>172.47020000000001</v>
      </c>
      <c r="C2553" s="31">
        <v>266.85700000000003</v>
      </c>
      <c r="D2553" s="31">
        <v>140.0162</v>
      </c>
      <c r="E2553" s="31">
        <v>133.15</v>
      </c>
      <c r="F2553" s="31">
        <v>39.185600000000001</v>
      </c>
      <c r="G2553" s="31">
        <v>147.4383</v>
      </c>
      <c r="H2553" s="31">
        <v>6.9492979999999998</v>
      </c>
      <c r="I2553" s="31">
        <v>1857.4079999999999</v>
      </c>
      <c r="J2553" s="31">
        <v>2280.3029999999999</v>
      </c>
      <c r="K2553" s="31">
        <v>1384.5219999999999</v>
      </c>
      <c r="L2553" s="31">
        <v>132.69</v>
      </c>
      <c r="M2553" s="31" t="s">
        <v>108</v>
      </c>
      <c r="N2553" s="31">
        <v>105.72069999999999</v>
      </c>
      <c r="O2553" s="31">
        <v>108.34690000000001</v>
      </c>
      <c r="P2553" s="31">
        <v>92.727099999999993</v>
      </c>
      <c r="Q2553" s="31" t="s">
        <v>108</v>
      </c>
      <c r="R2553" s="31">
        <v>99.02</v>
      </c>
      <c r="S2553" s="31" t="s">
        <v>108</v>
      </c>
    </row>
    <row r="2554" spans="1:19" x14ac:dyDescent="0.35">
      <c r="A2554" s="2">
        <v>36444</v>
      </c>
      <c r="B2554" s="31">
        <v>176.3946</v>
      </c>
      <c r="C2554" s="31">
        <v>272.084</v>
      </c>
      <c r="D2554" s="31">
        <v>140.13999999999999</v>
      </c>
      <c r="E2554" s="31">
        <v>131.06440000000001</v>
      </c>
      <c r="F2554" s="31">
        <v>39.015099999999997</v>
      </c>
      <c r="G2554" s="31">
        <v>147.9588</v>
      </c>
      <c r="H2554" s="31">
        <v>6.8975479999999996</v>
      </c>
      <c r="I2554" s="31">
        <v>1857.4079999999999</v>
      </c>
      <c r="J2554" s="31">
        <v>2280.3029999999999</v>
      </c>
      <c r="K2554" s="31">
        <v>1385.316</v>
      </c>
      <c r="L2554" s="31">
        <v>132.71</v>
      </c>
      <c r="M2554" s="31" t="s">
        <v>108</v>
      </c>
      <c r="N2554" s="31">
        <v>107.11499999999999</v>
      </c>
      <c r="O2554" s="31">
        <v>109.02079999999999</v>
      </c>
      <c r="P2554" s="31">
        <v>92.824799999999996</v>
      </c>
      <c r="Q2554" s="31" t="s">
        <v>108</v>
      </c>
      <c r="R2554" s="31">
        <v>98.71</v>
      </c>
      <c r="S2554" s="31" t="s">
        <v>108</v>
      </c>
    </row>
    <row r="2555" spans="1:19" x14ac:dyDescent="0.35">
      <c r="A2555" s="2">
        <v>36445</v>
      </c>
      <c r="B2555" s="31">
        <v>184.47710000000001</v>
      </c>
      <c r="C2555" s="31">
        <v>284.10399999999998</v>
      </c>
      <c r="D2555" s="31">
        <v>147.07679999999999</v>
      </c>
      <c r="E2555" s="31">
        <v>136.52709999999999</v>
      </c>
      <c r="F2555" s="31">
        <v>38.759300000000003</v>
      </c>
      <c r="G2555" s="31">
        <v>149.8544</v>
      </c>
      <c r="H2555" s="31">
        <v>7.0158339999999999</v>
      </c>
      <c r="I2555" s="31">
        <v>1845.1369999999999</v>
      </c>
      <c r="J2555" s="31">
        <v>2275.7330000000002</v>
      </c>
      <c r="K2555" s="31">
        <v>1378.3019999999999</v>
      </c>
      <c r="L2555" s="31">
        <v>130.63999999999999</v>
      </c>
      <c r="M2555" s="31" t="s">
        <v>108</v>
      </c>
      <c r="N2555" s="31">
        <v>104.96210000000001</v>
      </c>
      <c r="O2555" s="31">
        <v>109.46599999999999</v>
      </c>
      <c r="P2555" s="31">
        <v>93.597099999999998</v>
      </c>
      <c r="Q2555" s="31" t="s">
        <v>108</v>
      </c>
      <c r="R2555" s="31">
        <v>97.95</v>
      </c>
      <c r="S2555" s="31" t="s">
        <v>108</v>
      </c>
    </row>
    <row r="2556" spans="1:19" x14ac:dyDescent="0.35">
      <c r="A2556" s="2">
        <v>36446</v>
      </c>
      <c r="B2556" s="31">
        <v>187.9716</v>
      </c>
      <c r="C2556" s="31">
        <v>287.685</v>
      </c>
      <c r="D2556" s="31">
        <v>151.00049999999999</v>
      </c>
      <c r="E2556" s="31">
        <v>137.0659</v>
      </c>
      <c r="F2556" s="31">
        <v>39.197800000000001</v>
      </c>
      <c r="G2556" s="31">
        <v>149.8691</v>
      </c>
      <c r="H2556" s="31">
        <v>7.0454049999999997</v>
      </c>
      <c r="I2556" s="31">
        <v>1849.4169999999999</v>
      </c>
      <c r="J2556" s="31">
        <v>2267.5720000000001</v>
      </c>
      <c r="K2556" s="31">
        <v>1375.788</v>
      </c>
      <c r="L2556" s="31">
        <v>127.05</v>
      </c>
      <c r="M2556" s="31" t="s">
        <v>108</v>
      </c>
      <c r="N2556" s="31">
        <v>101.49679999999999</v>
      </c>
      <c r="O2556" s="31">
        <v>108.2739</v>
      </c>
      <c r="P2556" s="31">
        <v>93.8703</v>
      </c>
      <c r="Q2556" s="31" t="s">
        <v>108</v>
      </c>
      <c r="R2556" s="31">
        <v>97.89</v>
      </c>
      <c r="S2556" s="31" t="s">
        <v>108</v>
      </c>
    </row>
    <row r="2557" spans="1:19" x14ac:dyDescent="0.35">
      <c r="A2557" s="2">
        <v>36447</v>
      </c>
      <c r="B2557" s="31">
        <v>183.54669999999999</v>
      </c>
      <c r="C2557" s="31">
        <v>282.58699999999999</v>
      </c>
      <c r="D2557" s="31">
        <v>152.23990000000001</v>
      </c>
      <c r="E2557" s="31">
        <v>136.82849999999999</v>
      </c>
      <c r="F2557" s="31">
        <v>38.271999999999998</v>
      </c>
      <c r="G2557" s="31">
        <v>148.84110000000001</v>
      </c>
      <c r="H2557" s="31">
        <v>7.0158339999999999</v>
      </c>
      <c r="I2557" s="31">
        <v>1847.991</v>
      </c>
      <c r="J2557" s="31">
        <v>2261.6970000000001</v>
      </c>
      <c r="K2557" s="31">
        <v>1367.1869999999999</v>
      </c>
      <c r="L2557" s="31">
        <v>127.1</v>
      </c>
      <c r="M2557" s="31" t="s">
        <v>108</v>
      </c>
      <c r="N2557" s="31">
        <v>102.29649999999999</v>
      </c>
      <c r="O2557" s="31">
        <v>108.6961</v>
      </c>
      <c r="P2557" s="31">
        <v>94.021600000000007</v>
      </c>
      <c r="Q2557" s="31" t="s">
        <v>108</v>
      </c>
      <c r="R2557" s="31">
        <v>97.92</v>
      </c>
      <c r="S2557" s="31" t="s">
        <v>108</v>
      </c>
    </row>
    <row r="2558" spans="1:19" x14ac:dyDescent="0.35">
      <c r="A2558" s="2">
        <v>36448</v>
      </c>
      <c r="B2558" s="31">
        <v>187.9716</v>
      </c>
      <c r="C2558" s="31">
        <v>287.91300000000001</v>
      </c>
      <c r="D2558" s="31">
        <v>149.7611</v>
      </c>
      <c r="E2558" s="31">
        <v>136.09649999999999</v>
      </c>
      <c r="F2558" s="31">
        <v>38.54</v>
      </c>
      <c r="G2558" s="31">
        <v>147.3725</v>
      </c>
      <c r="H2558" s="31">
        <v>6.9936550000000004</v>
      </c>
      <c r="I2558" s="31">
        <v>1842.2829999999999</v>
      </c>
      <c r="J2558" s="31">
        <v>2273.7750000000001</v>
      </c>
      <c r="K2558" s="31">
        <v>1371.0239999999999</v>
      </c>
      <c r="L2558" s="31">
        <v>123.79</v>
      </c>
      <c r="M2558" s="31" t="s">
        <v>108</v>
      </c>
      <c r="N2558" s="31">
        <v>99.077299999999994</v>
      </c>
      <c r="O2558" s="31">
        <v>110.0791</v>
      </c>
      <c r="P2558" s="31">
        <v>94.903800000000004</v>
      </c>
      <c r="Q2558" s="31" t="s">
        <v>108</v>
      </c>
      <c r="R2558" s="31">
        <v>97.04</v>
      </c>
      <c r="S2558" s="31" t="s">
        <v>108</v>
      </c>
    </row>
    <row r="2559" spans="1:19" x14ac:dyDescent="0.35">
      <c r="A2559" s="2">
        <v>36451</v>
      </c>
      <c r="B2559" s="31">
        <v>185.92939999999999</v>
      </c>
      <c r="C2559" s="31">
        <v>285.81900000000002</v>
      </c>
      <c r="D2559" s="31">
        <v>151.62020000000001</v>
      </c>
      <c r="E2559" s="31">
        <v>137.2638</v>
      </c>
      <c r="F2559" s="31">
        <v>37.967500000000001</v>
      </c>
      <c r="G2559" s="31">
        <v>148.3271</v>
      </c>
      <c r="H2559" s="31">
        <v>6.8457980000000003</v>
      </c>
      <c r="I2559" s="31">
        <v>1843.71</v>
      </c>
      <c r="J2559" s="31">
        <v>2269.5309999999999</v>
      </c>
      <c r="K2559" s="31">
        <v>1372.2149999999999</v>
      </c>
      <c r="L2559" s="31">
        <v>124.71</v>
      </c>
      <c r="M2559" s="31" t="s">
        <v>108</v>
      </c>
      <c r="N2559" s="31">
        <v>97.826499999999996</v>
      </c>
      <c r="O2559" s="31">
        <v>110.6173</v>
      </c>
      <c r="P2559" s="31">
        <v>94.5852</v>
      </c>
      <c r="Q2559" s="31" t="s">
        <v>108</v>
      </c>
      <c r="R2559" s="31">
        <v>97.42</v>
      </c>
      <c r="S2559" s="31" t="s">
        <v>108</v>
      </c>
    </row>
    <row r="2560" spans="1:19" x14ac:dyDescent="0.35">
      <c r="A2560" s="2">
        <v>36452</v>
      </c>
      <c r="B2560" s="31">
        <v>183.46170000000001</v>
      </c>
      <c r="C2560" s="31">
        <v>284.27100000000002</v>
      </c>
      <c r="D2560" s="31">
        <v>152.65299999999999</v>
      </c>
      <c r="E2560" s="31">
        <v>138.03540000000001</v>
      </c>
      <c r="F2560" s="31">
        <v>37.6995</v>
      </c>
      <c r="G2560" s="31">
        <v>148.40049999999999</v>
      </c>
      <c r="H2560" s="31">
        <v>6.904941</v>
      </c>
      <c r="I2560" s="31">
        <v>1847.5619999999999</v>
      </c>
      <c r="J2560" s="31">
        <v>2264.308</v>
      </c>
      <c r="K2560" s="31">
        <v>1369.3040000000001</v>
      </c>
      <c r="L2560" s="31">
        <v>125.57</v>
      </c>
      <c r="M2560" s="31" t="s">
        <v>108</v>
      </c>
      <c r="N2560" s="31">
        <v>97.703500000000005</v>
      </c>
      <c r="O2560" s="31">
        <v>110.0008</v>
      </c>
      <c r="P2560" s="31">
        <v>94.131299999999996</v>
      </c>
      <c r="Q2560" s="31" t="s">
        <v>108</v>
      </c>
      <c r="R2560" s="31">
        <v>97.38</v>
      </c>
      <c r="S2560" s="31" t="s">
        <v>108</v>
      </c>
    </row>
    <row r="2561" spans="1:19" x14ac:dyDescent="0.35">
      <c r="A2561" s="2">
        <v>36453</v>
      </c>
      <c r="B2561" s="31">
        <v>183.6319</v>
      </c>
      <c r="C2561" s="31">
        <v>287.95800000000003</v>
      </c>
      <c r="D2561" s="31">
        <v>148.9348</v>
      </c>
      <c r="E2561" s="31">
        <v>140.0138</v>
      </c>
      <c r="F2561" s="31">
        <v>37.4315</v>
      </c>
      <c r="G2561" s="31">
        <v>146.63820000000001</v>
      </c>
      <c r="H2561" s="31">
        <v>6.8827619999999996</v>
      </c>
      <c r="I2561" s="31">
        <v>1847.5619999999999</v>
      </c>
      <c r="J2561" s="31">
        <v>2262.35</v>
      </c>
      <c r="K2561" s="31">
        <v>1365.9960000000001</v>
      </c>
      <c r="L2561" s="31">
        <v>127.34</v>
      </c>
      <c r="M2561" s="31" t="s">
        <v>108</v>
      </c>
      <c r="N2561" s="31">
        <v>101.33280000000001</v>
      </c>
      <c r="O2561" s="31">
        <v>109.715</v>
      </c>
      <c r="P2561" s="31">
        <v>93.950999999999993</v>
      </c>
      <c r="Q2561" s="31" t="s">
        <v>108</v>
      </c>
      <c r="R2561" s="31">
        <v>98.13</v>
      </c>
      <c r="S2561" s="31" t="s">
        <v>108</v>
      </c>
    </row>
    <row r="2562" spans="1:19" x14ac:dyDescent="0.35">
      <c r="A2562" s="2">
        <v>36454</v>
      </c>
      <c r="B2562" s="31">
        <v>185.1636</v>
      </c>
      <c r="C2562" s="31">
        <v>288.27699999999999</v>
      </c>
      <c r="D2562" s="31">
        <v>152.44640000000001</v>
      </c>
      <c r="E2562" s="31">
        <v>139.55879999999999</v>
      </c>
      <c r="F2562" s="31">
        <v>37.212299999999999</v>
      </c>
      <c r="G2562" s="31">
        <v>144.215</v>
      </c>
      <c r="H2562" s="31">
        <v>6.712726</v>
      </c>
      <c r="I2562" s="31">
        <v>1847.5619999999999</v>
      </c>
      <c r="J2562" s="31">
        <v>2261.0439999999999</v>
      </c>
      <c r="K2562" s="31">
        <v>1370.76</v>
      </c>
      <c r="L2562" s="31">
        <v>127.69</v>
      </c>
      <c r="M2562" s="31" t="s">
        <v>108</v>
      </c>
      <c r="N2562" s="31">
        <v>103.0552</v>
      </c>
      <c r="O2562" s="31">
        <v>109.5416</v>
      </c>
      <c r="P2562" s="31">
        <v>94.211299999999994</v>
      </c>
      <c r="Q2562" s="31" t="s">
        <v>108</v>
      </c>
      <c r="R2562" s="31">
        <v>97.48</v>
      </c>
      <c r="S2562" s="31" t="s">
        <v>108</v>
      </c>
    </row>
    <row r="2563" spans="1:19" x14ac:dyDescent="0.35">
      <c r="A2563" s="2">
        <v>36455</v>
      </c>
      <c r="B2563" s="31">
        <v>192.05619999999999</v>
      </c>
      <c r="C2563" s="31">
        <v>294.786</v>
      </c>
      <c r="D2563" s="31">
        <v>154.92519999999999</v>
      </c>
      <c r="E2563" s="31">
        <v>141.102</v>
      </c>
      <c r="F2563" s="31">
        <v>36.944299999999998</v>
      </c>
      <c r="G2563" s="31">
        <v>142.3058</v>
      </c>
      <c r="H2563" s="31">
        <v>6.5944399999999996</v>
      </c>
      <c r="I2563" s="31">
        <v>1847.5619999999999</v>
      </c>
      <c r="J2563" s="31">
        <v>2259.4119999999998</v>
      </c>
      <c r="K2563" s="31">
        <v>1370.8920000000001</v>
      </c>
      <c r="L2563" s="31">
        <v>128.79</v>
      </c>
      <c r="M2563" s="31" t="s">
        <v>108</v>
      </c>
      <c r="N2563" s="31">
        <v>102.3785</v>
      </c>
      <c r="O2563" s="31">
        <v>109.72750000000001</v>
      </c>
      <c r="P2563" s="31">
        <v>93.188400000000001</v>
      </c>
      <c r="Q2563" s="31" t="s">
        <v>108</v>
      </c>
      <c r="R2563" s="31">
        <v>98.48</v>
      </c>
      <c r="S2563" s="31" t="s">
        <v>108</v>
      </c>
    </row>
    <row r="2564" spans="1:19" x14ac:dyDescent="0.35">
      <c r="A2564" s="2">
        <v>36458</v>
      </c>
      <c r="B2564" s="31">
        <v>191.20529999999999</v>
      </c>
      <c r="C2564" s="31">
        <v>291.827</v>
      </c>
      <c r="D2564" s="31">
        <v>156.57769999999999</v>
      </c>
      <c r="E2564" s="31">
        <v>139.34119999999999</v>
      </c>
      <c r="F2564" s="31">
        <v>36.603299999999997</v>
      </c>
      <c r="G2564" s="31">
        <v>144.14150000000001</v>
      </c>
      <c r="H2564" s="31">
        <v>6.3726539999999998</v>
      </c>
      <c r="I2564" s="31">
        <v>1826.873</v>
      </c>
      <c r="J2564" s="31">
        <v>2258.1060000000002</v>
      </c>
      <c r="K2564" s="31">
        <v>1365.3340000000001</v>
      </c>
      <c r="L2564" s="31">
        <v>128.18</v>
      </c>
      <c r="M2564" s="31" t="s">
        <v>108</v>
      </c>
      <c r="N2564" s="31">
        <v>102.50149999999999</v>
      </c>
      <c r="O2564" s="31">
        <v>110.3284</v>
      </c>
      <c r="P2564" s="31">
        <v>93.048199999999994</v>
      </c>
      <c r="Q2564" s="31" t="s">
        <v>108</v>
      </c>
      <c r="R2564" s="31">
        <v>98.34</v>
      </c>
      <c r="S2564" s="31" t="s">
        <v>108</v>
      </c>
    </row>
    <row r="2565" spans="1:19" x14ac:dyDescent="0.35">
      <c r="A2565" s="2">
        <v>36459</v>
      </c>
      <c r="B2565" s="31">
        <v>190.77979999999999</v>
      </c>
      <c r="C2565" s="31">
        <v>290.59800000000001</v>
      </c>
      <c r="D2565" s="31">
        <v>155.958</v>
      </c>
      <c r="E2565" s="31">
        <v>138.25309999999999</v>
      </c>
      <c r="F2565" s="31">
        <v>35.372999999999998</v>
      </c>
      <c r="G2565" s="31">
        <v>140.69030000000001</v>
      </c>
      <c r="H2565" s="31">
        <v>6.4761540000000002</v>
      </c>
      <c r="I2565" s="31">
        <v>1826.873</v>
      </c>
      <c r="J2565" s="31">
        <v>2256.8000000000002</v>
      </c>
      <c r="K2565" s="31">
        <v>1367.5840000000001</v>
      </c>
      <c r="L2565" s="31">
        <v>126.65</v>
      </c>
      <c r="M2565" s="31" t="s">
        <v>108</v>
      </c>
      <c r="N2565" s="31">
        <v>101.5378</v>
      </c>
      <c r="O2565" s="31">
        <v>110.6219</v>
      </c>
      <c r="P2565" s="31">
        <v>92.278300000000002</v>
      </c>
      <c r="Q2565" s="31" t="s">
        <v>108</v>
      </c>
      <c r="R2565" s="31">
        <v>98.82</v>
      </c>
      <c r="S2565" s="31" t="s">
        <v>108</v>
      </c>
    </row>
    <row r="2566" spans="1:19" x14ac:dyDescent="0.35">
      <c r="A2566" s="2">
        <v>36460</v>
      </c>
      <c r="B2566" s="31">
        <v>189.58850000000001</v>
      </c>
      <c r="C2566" s="31">
        <v>290.18900000000002</v>
      </c>
      <c r="D2566" s="31">
        <v>155.1317</v>
      </c>
      <c r="E2566" s="31">
        <v>136.53190000000001</v>
      </c>
      <c r="F2566" s="31">
        <v>35.835900000000002</v>
      </c>
      <c r="G2566" s="31">
        <v>141.57149999999999</v>
      </c>
      <c r="H2566" s="31">
        <v>6.409618</v>
      </c>
      <c r="I2566" s="31">
        <v>1826.873</v>
      </c>
      <c r="J2566" s="31">
        <v>2265.614</v>
      </c>
      <c r="K2566" s="31">
        <v>1379.229</v>
      </c>
      <c r="L2566" s="31">
        <v>128.62</v>
      </c>
      <c r="M2566" s="31" t="s">
        <v>108</v>
      </c>
      <c r="N2566" s="31">
        <v>101.6198</v>
      </c>
      <c r="O2566" s="31">
        <v>111.41079999999999</v>
      </c>
      <c r="P2566" s="31">
        <v>91.747699999999995</v>
      </c>
      <c r="Q2566" s="31" t="s">
        <v>108</v>
      </c>
      <c r="R2566" s="31">
        <v>99.3</v>
      </c>
      <c r="S2566" s="31" t="s">
        <v>108</v>
      </c>
    </row>
    <row r="2567" spans="1:19" x14ac:dyDescent="0.35">
      <c r="A2567" s="2">
        <v>36461</v>
      </c>
      <c r="B2567" s="31">
        <v>180.65369999999999</v>
      </c>
      <c r="C2567" s="31">
        <v>277.89800000000002</v>
      </c>
      <c r="D2567" s="31">
        <v>150.17410000000001</v>
      </c>
      <c r="E2567" s="31">
        <v>139.2226</v>
      </c>
      <c r="F2567" s="31">
        <v>36.591099999999997</v>
      </c>
      <c r="G2567" s="31">
        <v>140.39660000000001</v>
      </c>
      <c r="H2567" s="31">
        <v>6.4317970000000004</v>
      </c>
      <c r="I2567" s="31">
        <v>1826.873</v>
      </c>
      <c r="J2567" s="31">
        <v>2276.386</v>
      </c>
      <c r="K2567" s="31">
        <v>1388.2270000000001</v>
      </c>
      <c r="L2567" s="31">
        <v>133.06</v>
      </c>
      <c r="M2567" s="31" t="s">
        <v>108</v>
      </c>
      <c r="N2567" s="31">
        <v>105.0646</v>
      </c>
      <c r="O2567" s="31">
        <v>110.73099999999999</v>
      </c>
      <c r="P2567" s="31">
        <v>91.6066</v>
      </c>
      <c r="Q2567" s="31" t="s">
        <v>108</v>
      </c>
      <c r="R2567" s="31">
        <v>99.37</v>
      </c>
      <c r="S2567" s="31" t="s">
        <v>108</v>
      </c>
    </row>
    <row r="2568" spans="1:19" x14ac:dyDescent="0.35">
      <c r="A2568" s="2">
        <v>36462</v>
      </c>
      <c r="B2568" s="31">
        <v>182.44069999999999</v>
      </c>
      <c r="C2568" s="31">
        <v>281.58600000000001</v>
      </c>
      <c r="D2568" s="31">
        <v>148.52160000000001</v>
      </c>
      <c r="E2568" s="31">
        <v>139.34129999999999</v>
      </c>
      <c r="F2568" s="31">
        <v>36.578899999999997</v>
      </c>
      <c r="G2568" s="31">
        <v>141.79179999999999</v>
      </c>
      <c r="H2568" s="31">
        <v>6.4613680000000002</v>
      </c>
      <c r="I2568" s="31">
        <v>1826.873</v>
      </c>
      <c r="J2568" s="31">
        <v>2292.7069999999999</v>
      </c>
      <c r="K2568" s="31">
        <v>1400.4010000000001</v>
      </c>
      <c r="L2568" s="31">
        <v>135.59</v>
      </c>
      <c r="M2568" s="31" t="s">
        <v>108</v>
      </c>
      <c r="N2568" s="31">
        <v>108.8989</v>
      </c>
      <c r="O2568" s="31">
        <v>111.175</v>
      </c>
      <c r="P2568" s="31">
        <v>91.565200000000004</v>
      </c>
      <c r="Q2568" s="31" t="s">
        <v>108</v>
      </c>
      <c r="R2568" s="31">
        <v>99.06</v>
      </c>
      <c r="S2568" s="31" t="s">
        <v>108</v>
      </c>
    </row>
    <row r="2569" spans="1:19" x14ac:dyDescent="0.35">
      <c r="A2569" s="2">
        <v>36465</v>
      </c>
      <c r="B2569" s="31">
        <v>187.63140000000001</v>
      </c>
      <c r="C2569" s="31">
        <v>289.96100000000001</v>
      </c>
      <c r="D2569" s="31">
        <v>149.34790000000001</v>
      </c>
      <c r="E2569" s="31">
        <v>139.28190000000001</v>
      </c>
      <c r="F2569" s="31">
        <v>35.506999999999998</v>
      </c>
      <c r="G2569" s="31">
        <v>140.24979999999999</v>
      </c>
      <c r="H2569" s="31">
        <v>6.490939</v>
      </c>
      <c r="I2569" s="31">
        <v>1867.1110000000001</v>
      </c>
      <c r="J2569" s="31">
        <v>2287.1579999999999</v>
      </c>
      <c r="K2569" s="31">
        <v>1399.8720000000001</v>
      </c>
      <c r="L2569" s="31">
        <v>134.24</v>
      </c>
      <c r="M2569" s="31" t="s">
        <v>108</v>
      </c>
      <c r="N2569" s="31">
        <v>108.16079999999999</v>
      </c>
      <c r="O2569" s="31">
        <v>111.0455</v>
      </c>
      <c r="P2569" s="31">
        <v>91.400899999999993</v>
      </c>
      <c r="Q2569" s="31" t="s">
        <v>108</v>
      </c>
      <c r="R2569" s="31">
        <v>99.31</v>
      </c>
      <c r="S2569" s="31" t="s">
        <v>108</v>
      </c>
    </row>
    <row r="2570" spans="1:19" x14ac:dyDescent="0.35">
      <c r="A2570" s="2">
        <v>36466</v>
      </c>
      <c r="B2570" s="31">
        <v>184.9084</v>
      </c>
      <c r="C2570" s="31">
        <v>286.137</v>
      </c>
      <c r="D2570" s="31">
        <v>150.38069999999999</v>
      </c>
      <c r="E2570" s="31">
        <v>140.27109999999999</v>
      </c>
      <c r="F2570" s="31">
        <v>35.616599999999998</v>
      </c>
      <c r="G2570" s="31">
        <v>141.7184</v>
      </c>
      <c r="H2570" s="31">
        <v>6.2100099999999996</v>
      </c>
      <c r="I2570" s="31">
        <v>1867.1110000000001</v>
      </c>
      <c r="J2570" s="31">
        <v>2291.4009999999998</v>
      </c>
      <c r="K2570" s="31">
        <v>1405.6949999999999</v>
      </c>
      <c r="L2570" s="31">
        <v>133.25</v>
      </c>
      <c r="M2570" s="31" t="s">
        <v>108</v>
      </c>
      <c r="N2570" s="31">
        <v>108.3248</v>
      </c>
      <c r="O2570" s="31">
        <v>111.3742</v>
      </c>
      <c r="P2570" s="31">
        <v>91.390699999999995</v>
      </c>
      <c r="Q2570" s="31" t="s">
        <v>108</v>
      </c>
      <c r="R2570" s="31">
        <v>99.18</v>
      </c>
      <c r="S2570" s="31" t="s">
        <v>108</v>
      </c>
    </row>
    <row r="2571" spans="1:19" x14ac:dyDescent="0.35">
      <c r="A2571" s="2">
        <v>36467</v>
      </c>
      <c r="B2571" s="31">
        <v>187.1208</v>
      </c>
      <c r="C2571" s="31">
        <v>288.68700000000001</v>
      </c>
      <c r="D2571" s="31">
        <v>151.4135</v>
      </c>
      <c r="E2571" s="31">
        <v>140.3305</v>
      </c>
      <c r="F2571" s="31">
        <v>35.726199999999999</v>
      </c>
      <c r="G2571" s="31">
        <v>141.64500000000001</v>
      </c>
      <c r="H2571" s="31">
        <v>6.3209030000000004</v>
      </c>
      <c r="I2571" s="31">
        <v>1867.1110000000001</v>
      </c>
      <c r="J2571" s="31">
        <v>2294.0129999999999</v>
      </c>
      <c r="K2571" s="31">
        <v>1401.1949999999999</v>
      </c>
      <c r="L2571" s="31">
        <v>134.04</v>
      </c>
      <c r="M2571" s="31" t="s">
        <v>108</v>
      </c>
      <c r="N2571" s="31">
        <v>110.4983</v>
      </c>
      <c r="O2571" s="31">
        <v>110.639</v>
      </c>
      <c r="P2571" s="31">
        <v>91.279700000000005</v>
      </c>
      <c r="Q2571" s="31" t="s">
        <v>108</v>
      </c>
      <c r="R2571" s="31">
        <v>99.5</v>
      </c>
      <c r="S2571" s="31" t="s">
        <v>108</v>
      </c>
    </row>
    <row r="2572" spans="1:19" x14ac:dyDescent="0.35">
      <c r="A2572" s="2">
        <v>36468</v>
      </c>
      <c r="B2572" s="31">
        <v>188.48230000000001</v>
      </c>
      <c r="C2572" s="31">
        <v>292.92</v>
      </c>
      <c r="D2572" s="31">
        <v>154.512</v>
      </c>
      <c r="E2572" s="31">
        <v>139.87549999999999</v>
      </c>
      <c r="F2572" s="31">
        <v>35.774999999999999</v>
      </c>
      <c r="G2572" s="31">
        <v>142.673</v>
      </c>
      <c r="H2572" s="31">
        <v>6.1804379999999997</v>
      </c>
      <c r="I2572" s="31">
        <v>1858.835</v>
      </c>
      <c r="J2572" s="31">
        <v>2301.8470000000002</v>
      </c>
      <c r="K2572" s="31">
        <v>1409.135</v>
      </c>
      <c r="L2572" s="31">
        <v>134.83000000000001</v>
      </c>
      <c r="M2572" s="31" t="s">
        <v>108</v>
      </c>
      <c r="N2572" s="31">
        <v>111.58499999999999</v>
      </c>
      <c r="O2572" s="31">
        <v>110.87090000000001</v>
      </c>
      <c r="P2572" s="31">
        <v>90.945899999999995</v>
      </c>
      <c r="Q2572" s="31" t="s">
        <v>108</v>
      </c>
      <c r="R2572" s="31">
        <v>100.43</v>
      </c>
      <c r="S2572" s="31" t="s">
        <v>108</v>
      </c>
    </row>
    <row r="2573" spans="1:19" x14ac:dyDescent="0.35">
      <c r="A2573" s="2">
        <v>36469</v>
      </c>
      <c r="B2573" s="31">
        <v>187.9717</v>
      </c>
      <c r="C2573" s="31">
        <v>293.42099999999999</v>
      </c>
      <c r="D2573" s="31">
        <v>154.71860000000001</v>
      </c>
      <c r="E2573" s="31">
        <v>138.45099999999999</v>
      </c>
      <c r="F2573" s="31">
        <v>35.446100000000001</v>
      </c>
      <c r="G2573" s="31">
        <v>141.7184</v>
      </c>
      <c r="H2573" s="31">
        <v>6.1360809999999999</v>
      </c>
      <c r="I2573" s="31">
        <v>1858.835</v>
      </c>
      <c r="J2573" s="31">
        <v>2308.375</v>
      </c>
      <c r="K2573" s="31">
        <v>1416.413</v>
      </c>
      <c r="L2573" s="31">
        <v>136.36000000000001</v>
      </c>
      <c r="M2573" s="31" t="s">
        <v>108</v>
      </c>
      <c r="N2573" s="31">
        <v>114.16849999999999</v>
      </c>
      <c r="O2573" s="31">
        <v>108.99039999999999</v>
      </c>
      <c r="P2573" s="31">
        <v>90.653599999999997</v>
      </c>
      <c r="Q2573" s="31" t="s">
        <v>108</v>
      </c>
      <c r="R2573" s="31">
        <v>100.28</v>
      </c>
      <c r="S2573" s="31" t="s">
        <v>108</v>
      </c>
    </row>
    <row r="2574" spans="1:19" x14ac:dyDescent="0.35">
      <c r="A2574" s="2">
        <v>36472</v>
      </c>
      <c r="B2574" s="31">
        <v>191.78100000000001</v>
      </c>
      <c r="C2574" s="31">
        <v>296.08499999999998</v>
      </c>
      <c r="D2574" s="31">
        <v>154.5121</v>
      </c>
      <c r="E2574" s="31">
        <v>138.00059999999999</v>
      </c>
      <c r="F2574" s="31">
        <v>35.458300000000001</v>
      </c>
      <c r="G2574" s="31">
        <v>141.86529999999999</v>
      </c>
      <c r="H2574" s="31">
        <v>5.9648209999999997</v>
      </c>
      <c r="I2574" s="31">
        <v>1858.835</v>
      </c>
      <c r="J2574" s="31">
        <v>2305.7640000000001</v>
      </c>
      <c r="K2574" s="31">
        <v>1419.5889999999999</v>
      </c>
      <c r="L2574" s="31">
        <v>136.28</v>
      </c>
      <c r="M2574" s="31" t="s">
        <v>108</v>
      </c>
      <c r="N2574" s="31">
        <v>115.1528</v>
      </c>
      <c r="O2574" s="31">
        <v>109.4898</v>
      </c>
      <c r="P2574" s="31">
        <v>90.290899999999993</v>
      </c>
      <c r="Q2574" s="31" t="s">
        <v>108</v>
      </c>
      <c r="R2574" s="31">
        <v>100.35</v>
      </c>
      <c r="S2574" s="31" t="s">
        <v>108</v>
      </c>
    </row>
    <row r="2575" spans="1:19" x14ac:dyDescent="0.35">
      <c r="A2575" s="2">
        <v>36473</v>
      </c>
      <c r="B2575" s="31">
        <v>198.98949999999999</v>
      </c>
      <c r="C2575" s="31">
        <v>306.43599999999998</v>
      </c>
      <c r="D2575" s="31">
        <v>156.86439999999999</v>
      </c>
      <c r="E2575" s="31">
        <v>139.30260000000001</v>
      </c>
      <c r="F2575" s="31">
        <v>35.706200000000003</v>
      </c>
      <c r="G2575" s="31">
        <v>140.69040000000001</v>
      </c>
      <c r="H2575" s="31">
        <v>5.9662689999999996</v>
      </c>
      <c r="I2575" s="31">
        <v>1858.835</v>
      </c>
      <c r="J2575" s="31">
        <v>2304.1320000000001</v>
      </c>
      <c r="K2575" s="31">
        <v>1414.0309999999999</v>
      </c>
      <c r="L2575" s="31">
        <v>135.16999999999999</v>
      </c>
      <c r="M2575" s="31" t="s">
        <v>108</v>
      </c>
      <c r="N2575" s="31">
        <v>114.23009999999999</v>
      </c>
      <c r="O2575" s="31">
        <v>110.249</v>
      </c>
      <c r="P2575" s="31">
        <v>90.566000000000003</v>
      </c>
      <c r="Q2575" s="31" t="s">
        <v>108</v>
      </c>
      <c r="R2575" s="31">
        <v>100.23</v>
      </c>
      <c r="S2575" s="31" t="s">
        <v>108</v>
      </c>
    </row>
    <row r="2576" spans="1:19" x14ac:dyDescent="0.35">
      <c r="A2576" s="2">
        <v>36474</v>
      </c>
      <c r="B2576" s="31">
        <v>202.61189999999999</v>
      </c>
      <c r="C2576" s="31">
        <v>314.99099999999999</v>
      </c>
      <c r="D2576" s="31">
        <v>163.2561</v>
      </c>
      <c r="E2576" s="31">
        <v>137.48240000000001</v>
      </c>
      <c r="F2576" s="31">
        <v>36.434800000000003</v>
      </c>
      <c r="G2576" s="31">
        <v>136.87209999999999</v>
      </c>
      <c r="H2576" s="31">
        <v>6.0736020000000002</v>
      </c>
      <c r="I2576" s="31">
        <v>1858.835</v>
      </c>
      <c r="J2576" s="31">
        <v>2300.5410000000002</v>
      </c>
      <c r="K2576" s="31">
        <v>1412.8409999999999</v>
      </c>
      <c r="L2576" s="31">
        <v>135.96</v>
      </c>
      <c r="M2576" s="31" t="s">
        <v>108</v>
      </c>
      <c r="N2576" s="31">
        <v>115.5218</v>
      </c>
      <c r="O2576" s="31">
        <v>110.67059999999999</v>
      </c>
      <c r="P2576" s="31">
        <v>90.835800000000006</v>
      </c>
      <c r="Q2576" s="31" t="s">
        <v>108</v>
      </c>
      <c r="R2576" s="31">
        <v>99.79</v>
      </c>
      <c r="S2576" s="31" t="s">
        <v>108</v>
      </c>
    </row>
    <row r="2577" spans="1:19" x14ac:dyDescent="0.35">
      <c r="A2577" s="2">
        <v>36475</v>
      </c>
      <c r="B2577" s="31">
        <v>201.26089999999999</v>
      </c>
      <c r="C2577" s="31">
        <v>312.803</v>
      </c>
      <c r="D2577" s="31">
        <v>162.8853</v>
      </c>
      <c r="E2577" s="31">
        <v>135.5351</v>
      </c>
      <c r="F2577" s="31">
        <v>35.935000000000002</v>
      </c>
      <c r="G2577" s="31">
        <v>137.31270000000001</v>
      </c>
      <c r="H2577" s="31">
        <v>5.9758459999999998</v>
      </c>
      <c r="I2577" s="31">
        <v>1858.835</v>
      </c>
      <c r="J2577" s="31">
        <v>2300.5410000000002</v>
      </c>
      <c r="K2577" s="31">
        <v>1414.5609999999999</v>
      </c>
      <c r="L2577" s="31">
        <v>136.75</v>
      </c>
      <c r="M2577" s="31" t="s">
        <v>108</v>
      </c>
      <c r="N2577" s="31">
        <v>117.5313</v>
      </c>
      <c r="O2577" s="31">
        <v>110.38039999999999</v>
      </c>
      <c r="P2577" s="31">
        <v>90.564800000000005</v>
      </c>
      <c r="Q2577" s="31" t="s">
        <v>108</v>
      </c>
      <c r="R2577" s="31">
        <v>100.08</v>
      </c>
      <c r="S2577" s="31" t="s">
        <v>108</v>
      </c>
    </row>
    <row r="2578" spans="1:19" x14ac:dyDescent="0.35">
      <c r="A2578" s="2">
        <v>36476</v>
      </c>
      <c r="B2578" s="31">
        <v>204.392</v>
      </c>
      <c r="C2578" s="31">
        <v>318.04500000000002</v>
      </c>
      <c r="D2578" s="31">
        <v>164.32679999999999</v>
      </c>
      <c r="E2578" s="31">
        <v>133.09970000000001</v>
      </c>
      <c r="F2578" s="31">
        <v>35.607900000000001</v>
      </c>
      <c r="G2578" s="31">
        <v>135.91749999999999</v>
      </c>
      <c r="H2578" s="31">
        <v>5.8776510000000002</v>
      </c>
      <c r="I2578" s="31">
        <v>1858.835</v>
      </c>
      <c r="J2578" s="31">
        <v>2309.681</v>
      </c>
      <c r="K2578" s="31">
        <v>1427.3969999999999</v>
      </c>
      <c r="L2578" s="31">
        <v>138.19999999999999</v>
      </c>
      <c r="M2578" s="31" t="s">
        <v>108</v>
      </c>
      <c r="N2578" s="31">
        <v>119.1306</v>
      </c>
      <c r="O2578" s="31">
        <v>110.1091</v>
      </c>
      <c r="P2578" s="31">
        <v>89.809899999999999</v>
      </c>
      <c r="Q2578" s="31" t="s">
        <v>108</v>
      </c>
      <c r="R2578" s="31">
        <v>100.75</v>
      </c>
      <c r="S2578" s="31" t="s">
        <v>108</v>
      </c>
    </row>
    <row r="2579" spans="1:19" x14ac:dyDescent="0.35">
      <c r="A2579" s="2">
        <v>36479</v>
      </c>
      <c r="B2579" s="31">
        <v>207.00129999999999</v>
      </c>
      <c r="C2579" s="31">
        <v>319.62299999999999</v>
      </c>
      <c r="D2579" s="31">
        <v>168.8571</v>
      </c>
      <c r="E2579" s="31">
        <v>134.8477</v>
      </c>
      <c r="F2579" s="31">
        <v>35.644300000000001</v>
      </c>
      <c r="G2579" s="31">
        <v>137.82669999999999</v>
      </c>
      <c r="H2579" s="31">
        <v>5.8215399999999997</v>
      </c>
      <c r="I2579" s="31">
        <v>1858.835</v>
      </c>
      <c r="J2579" s="31">
        <v>2308.7020000000002</v>
      </c>
      <c r="K2579" s="31">
        <v>1422.7650000000001</v>
      </c>
      <c r="L2579" s="31">
        <v>138.22999999999999</v>
      </c>
      <c r="M2579" s="31" t="s">
        <v>108</v>
      </c>
      <c r="N2579" s="31">
        <v>118.7615</v>
      </c>
      <c r="O2579" s="31">
        <v>110.2912</v>
      </c>
      <c r="P2579" s="31">
        <v>89.693600000000004</v>
      </c>
      <c r="Q2579" s="31" t="s">
        <v>108</v>
      </c>
      <c r="R2579" s="31">
        <v>100.69</v>
      </c>
      <c r="S2579" s="31" t="s">
        <v>108</v>
      </c>
    </row>
    <row r="2580" spans="1:19" x14ac:dyDescent="0.35">
      <c r="A2580" s="2">
        <v>36480</v>
      </c>
      <c r="B2580" s="31">
        <v>208.65379999999999</v>
      </c>
      <c r="C2580" s="31">
        <v>323.38099999999997</v>
      </c>
      <c r="D2580" s="31">
        <v>168.8571</v>
      </c>
      <c r="E2580" s="31">
        <v>135.94749999999999</v>
      </c>
      <c r="F2580" s="31">
        <v>35.995600000000003</v>
      </c>
      <c r="G2580" s="31">
        <v>138.19380000000001</v>
      </c>
      <c r="H2580" s="31">
        <v>5.772443</v>
      </c>
      <c r="I2580" s="31">
        <v>1858.835</v>
      </c>
      <c r="J2580" s="31">
        <v>2304.7849999999999</v>
      </c>
      <c r="K2580" s="31">
        <v>1430.97</v>
      </c>
      <c r="L2580" s="31">
        <v>140.99</v>
      </c>
      <c r="M2580" s="31" t="s">
        <v>108</v>
      </c>
      <c r="N2580" s="31">
        <v>122.06270000000001</v>
      </c>
      <c r="O2580" s="31">
        <v>109.22929999999999</v>
      </c>
      <c r="P2580" s="31">
        <v>89.699799999999996</v>
      </c>
      <c r="Q2580" s="31" t="s">
        <v>108</v>
      </c>
      <c r="R2580" s="31">
        <v>100.79</v>
      </c>
      <c r="S2580" s="31" t="s">
        <v>108</v>
      </c>
    </row>
    <row r="2581" spans="1:19" x14ac:dyDescent="0.35">
      <c r="A2581" s="2">
        <v>36481</v>
      </c>
      <c r="B2581" s="31">
        <v>210.9152</v>
      </c>
      <c r="C2581" s="31">
        <v>332.70699999999999</v>
      </c>
      <c r="D2581" s="31">
        <v>172.97559999999999</v>
      </c>
      <c r="E2581" s="31">
        <v>135.43690000000001</v>
      </c>
      <c r="F2581" s="31">
        <v>36.0441</v>
      </c>
      <c r="G2581" s="31">
        <v>136.94550000000001</v>
      </c>
      <c r="H2581" s="31">
        <v>5.8776520000000003</v>
      </c>
      <c r="I2581" s="31">
        <v>1858.835</v>
      </c>
      <c r="J2581" s="31">
        <v>2294.9920000000002</v>
      </c>
      <c r="K2581" s="31">
        <v>1417.7370000000001</v>
      </c>
      <c r="L2581" s="31">
        <v>139.71</v>
      </c>
      <c r="M2581" s="31" t="s">
        <v>108</v>
      </c>
      <c r="N2581" s="31">
        <v>120.1558</v>
      </c>
      <c r="O2581" s="31">
        <v>109.6717</v>
      </c>
      <c r="P2581" s="31">
        <v>90.438299999999998</v>
      </c>
      <c r="Q2581" s="31" t="s">
        <v>108</v>
      </c>
      <c r="R2581" s="31">
        <v>100.2</v>
      </c>
      <c r="S2581" s="31" t="s">
        <v>108</v>
      </c>
    </row>
    <row r="2582" spans="1:19" x14ac:dyDescent="0.35">
      <c r="A2582" s="2">
        <v>36482</v>
      </c>
      <c r="B2582" s="31">
        <v>205.6097</v>
      </c>
      <c r="C2582" s="31">
        <v>322.221</v>
      </c>
      <c r="D2582" s="31">
        <v>171.946</v>
      </c>
      <c r="E2582" s="31">
        <v>135.75110000000001</v>
      </c>
      <c r="F2582" s="31">
        <v>35.971400000000003</v>
      </c>
      <c r="G2582" s="31">
        <v>135.03630000000001</v>
      </c>
      <c r="H2582" s="31">
        <v>5.8566099999999999</v>
      </c>
      <c r="I2582" s="31">
        <v>1858.835</v>
      </c>
      <c r="J2582" s="31">
        <v>2293.0340000000001</v>
      </c>
      <c r="K2582" s="31">
        <v>1409.9290000000001</v>
      </c>
      <c r="L2582" s="31">
        <v>140.74</v>
      </c>
      <c r="M2582" s="31" t="s">
        <v>108</v>
      </c>
      <c r="N2582" s="31">
        <v>123.8466</v>
      </c>
      <c r="O2582" s="31">
        <v>109.4132</v>
      </c>
      <c r="P2582" s="31">
        <v>89.757300000000001</v>
      </c>
      <c r="Q2582" s="31" t="s">
        <v>108</v>
      </c>
      <c r="R2582" s="31">
        <v>101</v>
      </c>
      <c r="S2582" s="31" t="s">
        <v>108</v>
      </c>
    </row>
    <row r="2583" spans="1:19" x14ac:dyDescent="0.35">
      <c r="A2583" s="2">
        <v>36483</v>
      </c>
      <c r="B2583" s="31">
        <v>210.4803</v>
      </c>
      <c r="C2583" s="31">
        <v>329.923</v>
      </c>
      <c r="D2583" s="31">
        <v>172.3578</v>
      </c>
      <c r="E2583" s="31">
        <v>135.67250000000001</v>
      </c>
      <c r="F2583" s="31">
        <v>36.031999999999996</v>
      </c>
      <c r="G2583" s="31">
        <v>136.50489999999999</v>
      </c>
      <c r="H2583" s="31">
        <v>5.9548050000000003</v>
      </c>
      <c r="I2583" s="31">
        <v>1858.835</v>
      </c>
      <c r="J2583" s="31">
        <v>2292.0540000000001</v>
      </c>
      <c r="K2583" s="31">
        <v>1410.5909999999999</v>
      </c>
      <c r="L2583" s="31">
        <v>140.69</v>
      </c>
      <c r="M2583" s="31" t="s">
        <v>108</v>
      </c>
      <c r="N2583" s="31">
        <v>124.8103</v>
      </c>
      <c r="O2583" s="31">
        <v>108.9478</v>
      </c>
      <c r="P2583" s="31">
        <v>89.543300000000002</v>
      </c>
      <c r="Q2583" s="31" t="s">
        <v>108</v>
      </c>
      <c r="R2583" s="31">
        <v>100.89</v>
      </c>
      <c r="S2583" s="31" t="s">
        <v>108</v>
      </c>
    </row>
    <row r="2584" spans="1:19" x14ac:dyDescent="0.35">
      <c r="A2584" s="2">
        <v>36486</v>
      </c>
      <c r="B2584" s="31">
        <v>214.916</v>
      </c>
      <c r="C2584" s="31">
        <v>340.22300000000001</v>
      </c>
      <c r="D2584" s="31">
        <v>176.06440000000001</v>
      </c>
      <c r="E2584" s="31">
        <v>136.35990000000001</v>
      </c>
      <c r="F2584" s="31">
        <v>36.0199</v>
      </c>
      <c r="G2584" s="31">
        <v>137.45949999999999</v>
      </c>
      <c r="H2584" s="31">
        <v>6.0740410000000002</v>
      </c>
      <c r="I2584" s="31">
        <v>1858.835</v>
      </c>
      <c r="J2584" s="31">
        <v>2288.79</v>
      </c>
      <c r="K2584" s="31">
        <v>1407.8119999999999</v>
      </c>
      <c r="L2584" s="31">
        <v>140.62</v>
      </c>
      <c r="M2584" s="31" t="s">
        <v>108</v>
      </c>
      <c r="N2584" s="31">
        <v>125.8561</v>
      </c>
      <c r="O2584" s="31">
        <v>110.3317</v>
      </c>
      <c r="P2584" s="31">
        <v>89.837500000000006</v>
      </c>
      <c r="Q2584" s="31" t="s">
        <v>108</v>
      </c>
      <c r="R2584" s="31">
        <v>100.6</v>
      </c>
      <c r="S2584" s="31" t="s">
        <v>108</v>
      </c>
    </row>
    <row r="2585" spans="1:19" x14ac:dyDescent="0.35">
      <c r="A2585" s="2">
        <v>36487</v>
      </c>
      <c r="B2585" s="31">
        <v>211.26300000000001</v>
      </c>
      <c r="C2585" s="31">
        <v>337.20699999999999</v>
      </c>
      <c r="D2585" s="31">
        <v>174.21109999999999</v>
      </c>
      <c r="E2585" s="31">
        <v>136.55629999999999</v>
      </c>
      <c r="F2585" s="31">
        <v>36.443899999999999</v>
      </c>
      <c r="G2585" s="31">
        <v>137.6798</v>
      </c>
      <c r="H2585" s="31">
        <v>6.1441800000000004</v>
      </c>
      <c r="I2585" s="31">
        <v>1858.835</v>
      </c>
      <c r="J2585" s="31">
        <v>2289.7689999999998</v>
      </c>
      <c r="K2585" s="31">
        <v>1406.489</v>
      </c>
      <c r="L2585" s="31">
        <v>139.12</v>
      </c>
      <c r="M2585" s="31" t="s">
        <v>108</v>
      </c>
      <c r="N2585" s="31">
        <v>123.6621</v>
      </c>
      <c r="O2585" s="31">
        <v>111.0119</v>
      </c>
      <c r="P2585" s="31">
        <v>89.523600000000002</v>
      </c>
      <c r="Q2585" s="31" t="s">
        <v>108</v>
      </c>
      <c r="R2585" s="31">
        <v>100.83</v>
      </c>
      <c r="S2585" s="31" t="s">
        <v>108</v>
      </c>
    </row>
    <row r="2586" spans="1:19" x14ac:dyDescent="0.35">
      <c r="A2586" s="2">
        <v>36488</v>
      </c>
      <c r="B2586" s="31">
        <v>214.30709999999999</v>
      </c>
      <c r="C2586" s="31">
        <v>339.38799999999998</v>
      </c>
      <c r="D2586" s="31">
        <v>175.03479999999999</v>
      </c>
      <c r="E2586" s="31">
        <v>137.1259</v>
      </c>
      <c r="F2586" s="31">
        <v>36.565100000000001</v>
      </c>
      <c r="G2586" s="31">
        <v>136.65180000000001</v>
      </c>
      <c r="H2586" s="31">
        <v>5.9898740000000004</v>
      </c>
      <c r="I2586" s="31">
        <v>1858.835</v>
      </c>
      <c r="J2586" s="31">
        <v>2290.6570000000002</v>
      </c>
      <c r="K2586" s="31">
        <v>1400.931</v>
      </c>
      <c r="L2586" s="31">
        <v>140.05000000000001</v>
      </c>
      <c r="M2586" s="31" t="s">
        <v>108</v>
      </c>
      <c r="N2586" s="31">
        <v>128.09100000000001</v>
      </c>
      <c r="O2586" s="31">
        <v>110.5633</v>
      </c>
      <c r="P2586" s="31">
        <v>88.691599999999994</v>
      </c>
      <c r="Q2586" s="31" t="s">
        <v>108</v>
      </c>
      <c r="R2586" s="31">
        <v>101.72</v>
      </c>
      <c r="S2586" s="31" t="s">
        <v>108</v>
      </c>
    </row>
    <row r="2587" spans="1:19" x14ac:dyDescent="0.35">
      <c r="A2587" s="2">
        <v>36489</v>
      </c>
      <c r="B2587" s="31">
        <v>214.30709999999999</v>
      </c>
      <c r="C2587" s="31">
        <v>339.38799999999998</v>
      </c>
      <c r="D2587" s="31">
        <v>175.03479999999999</v>
      </c>
      <c r="E2587" s="31">
        <v>137.1259</v>
      </c>
      <c r="F2587" s="31">
        <v>36.565100000000001</v>
      </c>
      <c r="G2587" s="31">
        <v>136.65180000000001</v>
      </c>
      <c r="H2587" s="31">
        <v>5.9898740000000004</v>
      </c>
      <c r="I2587" s="31">
        <v>1858.835</v>
      </c>
      <c r="J2587" s="31">
        <v>2290.6570000000002</v>
      </c>
      <c r="K2587" s="31">
        <v>1400.4010000000001</v>
      </c>
      <c r="L2587" s="31">
        <v>140.05000000000001</v>
      </c>
      <c r="M2587" s="31" t="s">
        <v>108</v>
      </c>
      <c r="N2587" s="31">
        <v>128.09100000000001</v>
      </c>
      <c r="O2587" s="31">
        <v>110.7424</v>
      </c>
      <c r="P2587" s="31">
        <v>88.657399999999996</v>
      </c>
      <c r="Q2587" s="31" t="s">
        <v>108</v>
      </c>
      <c r="R2587" s="31">
        <v>101.54</v>
      </c>
      <c r="S2587" s="31" t="s">
        <v>108</v>
      </c>
    </row>
    <row r="2588" spans="1:19" x14ac:dyDescent="0.35">
      <c r="A2588" s="2">
        <v>36490</v>
      </c>
      <c r="B2588" s="31">
        <v>211.34989999999999</v>
      </c>
      <c r="C2588" s="31">
        <v>339.38799999999998</v>
      </c>
      <c r="D2588" s="31">
        <v>171.5341</v>
      </c>
      <c r="E2588" s="31">
        <v>138.04900000000001</v>
      </c>
      <c r="F2588" s="31">
        <v>36.565100000000001</v>
      </c>
      <c r="G2588" s="31">
        <v>136.06440000000001</v>
      </c>
      <c r="H2588" s="31">
        <v>5.9898740000000004</v>
      </c>
      <c r="I2588" s="31">
        <v>1858.835</v>
      </c>
      <c r="J2588" s="31">
        <v>2287.1790000000001</v>
      </c>
      <c r="K2588" s="31">
        <v>1394.182</v>
      </c>
      <c r="L2588" s="31">
        <v>139.36000000000001</v>
      </c>
      <c r="M2588" s="31" t="s">
        <v>108</v>
      </c>
      <c r="N2588" s="31">
        <v>127.9885</v>
      </c>
      <c r="O2588" s="31">
        <v>113.1806</v>
      </c>
      <c r="P2588" s="31">
        <v>87.975700000000003</v>
      </c>
      <c r="Q2588" s="31" t="s">
        <v>108</v>
      </c>
      <c r="R2588" s="31">
        <v>101.35</v>
      </c>
      <c r="S2588" s="31" t="s">
        <v>108</v>
      </c>
    </row>
    <row r="2589" spans="1:19" x14ac:dyDescent="0.35">
      <c r="A2589" s="2">
        <v>36493</v>
      </c>
      <c r="B2589" s="31">
        <v>208.04480000000001</v>
      </c>
      <c r="C2589" s="31">
        <v>331.68599999999998</v>
      </c>
      <c r="D2589" s="31">
        <v>169.47489999999999</v>
      </c>
      <c r="E2589" s="31">
        <v>137.91149999999999</v>
      </c>
      <c r="F2589" s="31">
        <v>35.5595</v>
      </c>
      <c r="G2589" s="31">
        <v>137.31270000000001</v>
      </c>
      <c r="H2589" s="31">
        <v>6.5018890000000003</v>
      </c>
      <c r="I2589" s="31">
        <v>1858.835</v>
      </c>
      <c r="J2589" s="31">
        <v>2275.3879999999999</v>
      </c>
      <c r="K2589" s="31">
        <v>1393.653</v>
      </c>
      <c r="L2589" s="31">
        <v>138.97</v>
      </c>
      <c r="M2589" s="31" t="s">
        <v>108</v>
      </c>
      <c r="N2589" s="31">
        <v>126.08159999999999</v>
      </c>
      <c r="O2589" s="31">
        <v>113.316</v>
      </c>
      <c r="P2589" s="31">
        <v>87.525899999999993</v>
      </c>
      <c r="Q2589" s="31" t="s">
        <v>108</v>
      </c>
      <c r="R2589" s="31">
        <v>101.86</v>
      </c>
      <c r="S2589" s="31" t="s">
        <v>108</v>
      </c>
    </row>
    <row r="2590" spans="1:19" x14ac:dyDescent="0.35">
      <c r="A2590" s="2">
        <v>36494</v>
      </c>
      <c r="B2590" s="31">
        <v>197.7817</v>
      </c>
      <c r="C2590" s="31">
        <v>315.447</v>
      </c>
      <c r="D2590" s="31">
        <v>167.6216</v>
      </c>
      <c r="E2590" s="31">
        <v>138.36320000000001</v>
      </c>
      <c r="F2590" s="31">
        <v>35.498899999999999</v>
      </c>
      <c r="G2590" s="31">
        <v>139.8827</v>
      </c>
      <c r="H2590" s="31">
        <v>6.3055000000000003</v>
      </c>
      <c r="I2590" s="31">
        <v>1844.9939999999999</v>
      </c>
      <c r="J2590" s="31">
        <v>2281.232</v>
      </c>
      <c r="K2590" s="31">
        <v>1404.3710000000001</v>
      </c>
      <c r="L2590" s="31">
        <v>137.1</v>
      </c>
      <c r="M2590" s="31" t="s">
        <v>108</v>
      </c>
      <c r="N2590" s="31">
        <v>121.89870000000001</v>
      </c>
      <c r="O2590" s="31">
        <v>113.00830000000001</v>
      </c>
      <c r="P2590" s="31">
        <v>87.551400000000001</v>
      </c>
      <c r="Q2590" s="31" t="s">
        <v>108</v>
      </c>
      <c r="R2590" s="31">
        <v>101.99</v>
      </c>
      <c r="S2590" s="31" t="s">
        <v>108</v>
      </c>
    </row>
    <row r="2591" spans="1:19" x14ac:dyDescent="0.35">
      <c r="A2591" s="2">
        <v>36495</v>
      </c>
      <c r="B2591" s="31">
        <v>201.69560000000001</v>
      </c>
      <c r="C2591" s="31">
        <v>319.39100000000002</v>
      </c>
      <c r="D2591" s="31">
        <v>158.1491</v>
      </c>
      <c r="E2591" s="31">
        <v>136.39920000000001</v>
      </c>
      <c r="F2591" s="31">
        <v>35.365600000000001</v>
      </c>
      <c r="G2591" s="31">
        <v>139.80930000000001</v>
      </c>
      <c r="H2591" s="31">
        <v>6.0810550000000001</v>
      </c>
      <c r="I2591" s="31">
        <v>1861.6880000000001</v>
      </c>
      <c r="J2591" s="31">
        <v>2276.8490000000002</v>
      </c>
      <c r="K2591" s="31">
        <v>1405.43</v>
      </c>
      <c r="L2591" s="31">
        <v>138.18</v>
      </c>
      <c r="M2591" s="31" t="s">
        <v>108</v>
      </c>
      <c r="N2591" s="31">
        <v>123.6006</v>
      </c>
      <c r="O2591" s="31">
        <v>113.00960000000001</v>
      </c>
      <c r="P2591" s="31">
        <v>87.628</v>
      </c>
      <c r="Q2591" s="31" t="s">
        <v>108</v>
      </c>
      <c r="R2591" s="31">
        <v>102.09</v>
      </c>
      <c r="S2591" s="31" t="s">
        <v>108</v>
      </c>
    </row>
    <row r="2592" spans="1:19" x14ac:dyDescent="0.35">
      <c r="A2592" s="2">
        <v>36496</v>
      </c>
      <c r="B2592" s="31">
        <v>208.1318</v>
      </c>
      <c r="C2592" s="31">
        <v>329.55200000000002</v>
      </c>
      <c r="D2592" s="31">
        <v>164.32679999999999</v>
      </c>
      <c r="E2592" s="31">
        <v>135.1815</v>
      </c>
      <c r="F2592" s="31">
        <v>34.784100000000002</v>
      </c>
      <c r="G2592" s="31">
        <v>138.85470000000001</v>
      </c>
      <c r="H2592" s="31">
        <v>5.9407769999999998</v>
      </c>
      <c r="I2592" s="31">
        <v>1861.6880000000001</v>
      </c>
      <c r="J2592" s="31">
        <v>2272.4650000000001</v>
      </c>
      <c r="K2592" s="31">
        <v>1397.0930000000001</v>
      </c>
      <c r="L2592" s="31">
        <v>139.13999999999999</v>
      </c>
      <c r="M2592" s="31" t="s">
        <v>108</v>
      </c>
      <c r="N2592" s="31">
        <v>127.6399</v>
      </c>
      <c r="O2592" s="31">
        <v>112.47490000000001</v>
      </c>
      <c r="P2592" s="31">
        <v>87.2239</v>
      </c>
      <c r="Q2592" s="31" t="s">
        <v>108</v>
      </c>
      <c r="R2592" s="31">
        <v>102.52</v>
      </c>
      <c r="S2592" s="31" t="s">
        <v>108</v>
      </c>
    </row>
    <row r="2593" spans="1:19" x14ac:dyDescent="0.35">
      <c r="A2593" s="2">
        <v>36497</v>
      </c>
      <c r="B2593" s="31">
        <v>208.3058</v>
      </c>
      <c r="C2593" s="31">
        <v>325.93299999999999</v>
      </c>
      <c r="D2593" s="31">
        <v>167.00380000000001</v>
      </c>
      <c r="E2593" s="31">
        <v>137.04730000000001</v>
      </c>
      <c r="F2593" s="31">
        <v>34.1783</v>
      </c>
      <c r="G2593" s="31">
        <v>138.78129999999999</v>
      </c>
      <c r="H2593" s="31">
        <v>5.8566099999999999</v>
      </c>
      <c r="I2593" s="31">
        <v>1859.2629999999999</v>
      </c>
      <c r="J2593" s="31">
        <v>2283.424</v>
      </c>
      <c r="K2593" s="31">
        <v>1404.31</v>
      </c>
      <c r="L2593" s="31">
        <v>141.65</v>
      </c>
      <c r="M2593" s="31" t="s">
        <v>108</v>
      </c>
      <c r="N2593" s="31">
        <v>130.16200000000001</v>
      </c>
      <c r="O2593" s="31">
        <v>112.68729999999999</v>
      </c>
      <c r="P2593" s="31">
        <v>87.034300000000002</v>
      </c>
      <c r="Q2593" s="31" t="s">
        <v>108</v>
      </c>
      <c r="R2593" s="31">
        <v>102.51</v>
      </c>
      <c r="S2593" s="31" t="s">
        <v>108</v>
      </c>
    </row>
    <row r="2594" spans="1:19" x14ac:dyDescent="0.35">
      <c r="A2594" s="2">
        <v>36500</v>
      </c>
      <c r="B2594" s="31">
        <v>214.48099999999999</v>
      </c>
      <c r="C2594" s="31">
        <v>336.55799999999999</v>
      </c>
      <c r="D2594" s="31">
        <v>169.6808</v>
      </c>
      <c r="E2594" s="31">
        <v>137.8133</v>
      </c>
      <c r="F2594" s="31">
        <v>33.705800000000004</v>
      </c>
      <c r="G2594" s="31">
        <v>139.9562</v>
      </c>
      <c r="H2594" s="31">
        <v>5.9407769999999998</v>
      </c>
      <c r="I2594" s="31">
        <v>1867.7829999999999</v>
      </c>
      <c r="J2594" s="31">
        <v>2287.076</v>
      </c>
      <c r="K2594" s="31">
        <v>1413.1890000000001</v>
      </c>
      <c r="L2594" s="31">
        <v>140.44999999999999</v>
      </c>
      <c r="M2594" s="31" t="s">
        <v>108</v>
      </c>
      <c r="N2594" s="31">
        <v>131.4128</v>
      </c>
      <c r="O2594" s="31">
        <v>111.8329</v>
      </c>
      <c r="P2594" s="31">
        <v>88.8643</v>
      </c>
      <c r="Q2594" s="31" t="s">
        <v>108</v>
      </c>
      <c r="R2594" s="31">
        <v>101.13</v>
      </c>
      <c r="S2594" s="31" t="s">
        <v>108</v>
      </c>
    </row>
    <row r="2595" spans="1:19" x14ac:dyDescent="0.35">
      <c r="A2595" s="2">
        <v>36501</v>
      </c>
      <c r="B2595" s="31">
        <v>212.48060000000001</v>
      </c>
      <c r="C2595" s="31">
        <v>337.85700000000003</v>
      </c>
      <c r="D2595" s="31">
        <v>167.00380000000001</v>
      </c>
      <c r="E2595" s="31">
        <v>135.77070000000001</v>
      </c>
      <c r="F2595" s="31">
        <v>34.578099999999999</v>
      </c>
      <c r="G2595" s="31">
        <v>141.05760000000001</v>
      </c>
      <c r="H2595" s="31">
        <v>6.1231390000000001</v>
      </c>
      <c r="I2595" s="31">
        <v>1867.2919999999999</v>
      </c>
      <c r="J2595" s="31">
        <v>2294.3820000000001</v>
      </c>
      <c r="K2595" s="31">
        <v>1415.7090000000001</v>
      </c>
      <c r="L2595" s="31">
        <v>139.47999999999999</v>
      </c>
      <c r="M2595" s="31" t="s">
        <v>108</v>
      </c>
      <c r="N2595" s="31">
        <v>131.69980000000001</v>
      </c>
      <c r="O2595" s="31">
        <v>112.6048</v>
      </c>
      <c r="P2595" s="31">
        <v>88.875699999999995</v>
      </c>
      <c r="Q2595" s="31" t="s">
        <v>108</v>
      </c>
      <c r="R2595" s="31">
        <v>100.82</v>
      </c>
      <c r="S2595" s="31" t="s">
        <v>108</v>
      </c>
    </row>
    <row r="2596" spans="1:19" x14ac:dyDescent="0.35">
      <c r="A2596" s="2">
        <v>36502</v>
      </c>
      <c r="B2596" s="31">
        <v>214.86590000000001</v>
      </c>
      <c r="C2596" s="31">
        <v>340.17700000000002</v>
      </c>
      <c r="D2596" s="31">
        <v>167.41720000000001</v>
      </c>
      <c r="E2596" s="31">
        <v>136.29640000000001</v>
      </c>
      <c r="F2596" s="31">
        <v>34.4206</v>
      </c>
      <c r="G2596" s="31">
        <v>138.67080000000001</v>
      </c>
      <c r="H2596" s="31">
        <v>6.0810560000000002</v>
      </c>
      <c r="I2596" s="31">
        <v>1871.3710000000001</v>
      </c>
      <c r="J2596" s="31">
        <v>2291.0940000000001</v>
      </c>
      <c r="K2596" s="31">
        <v>1411.86</v>
      </c>
      <c r="L2596" s="31">
        <v>138.47</v>
      </c>
      <c r="M2596" s="31" t="s">
        <v>108</v>
      </c>
      <c r="N2596" s="31">
        <v>129.7929</v>
      </c>
      <c r="O2596" s="31">
        <v>111.85639999999999</v>
      </c>
      <c r="P2596" s="31">
        <v>89.034599999999998</v>
      </c>
      <c r="Q2596" s="31" t="s">
        <v>108</v>
      </c>
      <c r="R2596" s="31">
        <v>100.71</v>
      </c>
      <c r="S2596" s="31" t="s">
        <v>108</v>
      </c>
    </row>
    <row r="2597" spans="1:19" x14ac:dyDescent="0.35">
      <c r="A2597" s="2">
        <v>36503</v>
      </c>
      <c r="B2597" s="31">
        <v>210.3236</v>
      </c>
      <c r="C2597" s="31">
        <v>333.25599999999997</v>
      </c>
      <c r="D2597" s="31">
        <v>167.62469999999999</v>
      </c>
      <c r="E2597" s="31">
        <v>136.3434</v>
      </c>
      <c r="F2597" s="31">
        <v>33.9602</v>
      </c>
      <c r="G2597" s="31">
        <v>134.9924</v>
      </c>
      <c r="H2597" s="31">
        <v>6.207306</v>
      </c>
      <c r="I2597" s="31">
        <v>1875.6320000000001</v>
      </c>
      <c r="J2597" s="31">
        <v>2295.1120000000001</v>
      </c>
      <c r="K2597" s="31">
        <v>1417.1690000000001</v>
      </c>
      <c r="L2597" s="31">
        <v>138.97</v>
      </c>
      <c r="M2597" s="31" t="s">
        <v>108</v>
      </c>
      <c r="N2597" s="31">
        <v>129.8954</v>
      </c>
      <c r="O2597" s="31">
        <v>112.14360000000001</v>
      </c>
      <c r="P2597" s="31">
        <v>88.416700000000006</v>
      </c>
      <c r="Q2597" s="31" t="s">
        <v>108</v>
      </c>
      <c r="R2597" s="31">
        <v>101.02</v>
      </c>
      <c r="S2597" s="31" t="s">
        <v>108</v>
      </c>
    </row>
    <row r="2598" spans="1:19" x14ac:dyDescent="0.35">
      <c r="A2598" s="2">
        <v>36504</v>
      </c>
      <c r="B2598" s="31">
        <v>208.0292</v>
      </c>
      <c r="C2598" s="31">
        <v>319.79599999999999</v>
      </c>
      <c r="D2598" s="31">
        <v>164.3347</v>
      </c>
      <c r="E2598" s="31">
        <v>135.83459999999999</v>
      </c>
      <c r="F2598" s="31">
        <v>34.045000000000002</v>
      </c>
      <c r="G2598" s="31">
        <v>135.3853</v>
      </c>
      <c r="H2598" s="31">
        <v>6.130153</v>
      </c>
      <c r="I2598" s="31">
        <v>1869.951</v>
      </c>
      <c r="J2598" s="31">
        <v>2305.7049999999999</v>
      </c>
      <c r="K2598" s="31">
        <v>1424.336</v>
      </c>
      <c r="L2598" s="31">
        <v>139.62</v>
      </c>
      <c r="M2598" s="31" t="s">
        <v>108</v>
      </c>
      <c r="N2598" s="31">
        <v>131.5153</v>
      </c>
      <c r="O2598" s="31">
        <v>112.69670000000001</v>
      </c>
      <c r="P2598" s="31">
        <v>88.288600000000002</v>
      </c>
      <c r="Q2598" s="31" t="s">
        <v>108</v>
      </c>
      <c r="R2598" s="31">
        <v>101.66</v>
      </c>
      <c r="S2598" s="31" t="s">
        <v>108</v>
      </c>
    </row>
    <row r="2599" spans="1:19" x14ac:dyDescent="0.35">
      <c r="A2599" s="2">
        <v>36507</v>
      </c>
      <c r="B2599" s="31">
        <v>207.95779999999999</v>
      </c>
      <c r="C2599" s="31">
        <v>324.14</v>
      </c>
      <c r="D2599" s="31">
        <v>163.91630000000001</v>
      </c>
      <c r="E2599" s="31">
        <v>136.1473</v>
      </c>
      <c r="F2599" s="31">
        <v>34.1783</v>
      </c>
      <c r="G2599" s="31">
        <v>132.36770000000001</v>
      </c>
      <c r="H2599" s="31">
        <v>5.8846660000000002</v>
      </c>
      <c r="I2599" s="31">
        <v>1875.6320000000001</v>
      </c>
      <c r="J2599" s="31">
        <v>2302.4180000000001</v>
      </c>
      <c r="K2599" s="31">
        <v>1418.098</v>
      </c>
      <c r="L2599" s="31">
        <v>139.66999999999999</v>
      </c>
      <c r="M2599" s="31" t="s">
        <v>108</v>
      </c>
      <c r="N2599" s="31">
        <v>132.86179999999999</v>
      </c>
      <c r="O2599" s="31">
        <v>111.73650000000001</v>
      </c>
      <c r="P2599" s="31">
        <v>87.864400000000003</v>
      </c>
      <c r="Q2599" s="31" t="s">
        <v>108</v>
      </c>
      <c r="R2599" s="31">
        <v>101.67</v>
      </c>
      <c r="S2599" s="31" t="s">
        <v>108</v>
      </c>
    </row>
    <row r="2600" spans="1:19" x14ac:dyDescent="0.35">
      <c r="A2600" s="2">
        <v>36508</v>
      </c>
      <c r="B2600" s="31">
        <v>211.19030000000001</v>
      </c>
      <c r="C2600" s="31">
        <v>328.00799999999998</v>
      </c>
      <c r="D2600" s="31">
        <v>166.22790000000001</v>
      </c>
      <c r="E2600" s="31">
        <v>137.1234</v>
      </c>
      <c r="F2600" s="31">
        <v>34.166200000000003</v>
      </c>
      <c r="G2600" s="31">
        <v>133.09100000000001</v>
      </c>
      <c r="H2600" s="31">
        <v>5.9057079999999997</v>
      </c>
      <c r="I2600" s="31">
        <v>1867.1110000000001</v>
      </c>
      <c r="J2600" s="31">
        <v>2283.7890000000002</v>
      </c>
      <c r="K2600" s="31">
        <v>1410.002</v>
      </c>
      <c r="L2600" s="31">
        <v>138.58000000000001</v>
      </c>
      <c r="M2600" s="31" t="s">
        <v>108</v>
      </c>
      <c r="N2600" s="31">
        <v>130.28980000000001</v>
      </c>
      <c r="O2600" s="31">
        <v>111.24769999999999</v>
      </c>
      <c r="P2600" s="31">
        <v>87.339699999999993</v>
      </c>
      <c r="Q2600" s="31" t="s">
        <v>108</v>
      </c>
      <c r="R2600" s="31">
        <v>102.35</v>
      </c>
      <c r="S2600" s="31" t="s">
        <v>108</v>
      </c>
    </row>
    <row r="2601" spans="1:19" x14ac:dyDescent="0.35">
      <c r="A2601" s="2">
        <v>36509</v>
      </c>
      <c r="B2601" s="31">
        <v>213.88409999999999</v>
      </c>
      <c r="C2601" s="31">
        <v>333.21300000000002</v>
      </c>
      <c r="D2601" s="31">
        <v>171.06129999999999</v>
      </c>
      <c r="E2601" s="31">
        <v>139.36840000000001</v>
      </c>
      <c r="F2601" s="31">
        <v>34.481200000000001</v>
      </c>
      <c r="G2601" s="31">
        <v>132.80170000000001</v>
      </c>
      <c r="H2601" s="31">
        <v>5.9758469999999999</v>
      </c>
      <c r="I2601" s="31">
        <v>1870.377</v>
      </c>
      <c r="J2601" s="31">
        <v>2277.5790000000002</v>
      </c>
      <c r="K2601" s="31">
        <v>1415.576</v>
      </c>
      <c r="L2601" s="31">
        <v>138.91999999999999</v>
      </c>
      <c r="M2601" s="31" t="s">
        <v>108</v>
      </c>
      <c r="N2601" s="31">
        <v>132.37100000000001</v>
      </c>
      <c r="O2601" s="31">
        <v>111.3843</v>
      </c>
      <c r="P2601" s="31">
        <v>87.160700000000006</v>
      </c>
      <c r="Q2601" s="31" t="s">
        <v>108</v>
      </c>
      <c r="R2601" s="31">
        <v>102.4</v>
      </c>
      <c r="S2601" s="31" t="s">
        <v>108</v>
      </c>
    </row>
    <row r="2602" spans="1:19" x14ac:dyDescent="0.35">
      <c r="A2602" s="2">
        <v>36510</v>
      </c>
      <c r="B2602" s="31">
        <v>217.8349</v>
      </c>
      <c r="C2602" s="31">
        <v>341.71300000000002</v>
      </c>
      <c r="D2602" s="31">
        <v>172.95259999999999</v>
      </c>
      <c r="E2602" s="31">
        <v>141.71109999999999</v>
      </c>
      <c r="F2602" s="31">
        <v>34.3842</v>
      </c>
      <c r="G2602" s="31">
        <v>132.36770000000001</v>
      </c>
      <c r="H2602" s="31">
        <v>6.0249439999999996</v>
      </c>
      <c r="I2602" s="31">
        <v>1863.135</v>
      </c>
      <c r="J2602" s="31">
        <v>2266.6210000000001</v>
      </c>
      <c r="K2602" s="31">
        <v>1396.4639999999999</v>
      </c>
      <c r="L2602" s="31">
        <v>139.75</v>
      </c>
      <c r="M2602" s="31" t="s">
        <v>108</v>
      </c>
      <c r="N2602" s="31">
        <v>136.67490000000001</v>
      </c>
      <c r="O2602" s="31">
        <v>111.8908</v>
      </c>
      <c r="P2602" s="31">
        <v>88.397599999999997</v>
      </c>
      <c r="Q2602" s="31" t="s">
        <v>108</v>
      </c>
      <c r="R2602" s="31">
        <v>101.6</v>
      </c>
      <c r="S2602" s="31" t="s">
        <v>108</v>
      </c>
    </row>
    <row r="2603" spans="1:19" x14ac:dyDescent="0.35">
      <c r="A2603" s="2">
        <v>36511</v>
      </c>
      <c r="B2603" s="31">
        <v>218.46340000000001</v>
      </c>
      <c r="C2603" s="31">
        <v>341.71300000000002</v>
      </c>
      <c r="D2603" s="31">
        <v>172.53229999999999</v>
      </c>
      <c r="E2603" s="31">
        <v>142.27719999999999</v>
      </c>
      <c r="F2603" s="31">
        <v>34.590200000000003</v>
      </c>
      <c r="G2603" s="31">
        <v>132.65700000000001</v>
      </c>
      <c r="H2603" s="31">
        <v>5.89168</v>
      </c>
      <c r="I2603" s="31">
        <v>1864.413</v>
      </c>
      <c r="J2603" s="31">
        <v>2265.8910000000001</v>
      </c>
      <c r="K2603" s="31">
        <v>1390.8889999999999</v>
      </c>
      <c r="L2603" s="31">
        <v>140.43</v>
      </c>
      <c r="M2603" s="31" t="s">
        <v>108</v>
      </c>
      <c r="N2603" s="31">
        <v>137.9479</v>
      </c>
      <c r="O2603" s="31">
        <v>111.4619</v>
      </c>
      <c r="P2603" s="31">
        <v>87.647199999999998</v>
      </c>
      <c r="Q2603" s="31" t="s">
        <v>108</v>
      </c>
      <c r="R2603" s="31">
        <v>102.18</v>
      </c>
      <c r="S2603" s="31" t="s">
        <v>108</v>
      </c>
    </row>
    <row r="2604" spans="1:19" x14ac:dyDescent="0.35">
      <c r="A2604" s="2">
        <v>36514</v>
      </c>
      <c r="B2604" s="31">
        <v>217.56549999999999</v>
      </c>
      <c r="C2604" s="31">
        <v>339.803</v>
      </c>
      <c r="D2604" s="31">
        <v>175.26419999999999</v>
      </c>
      <c r="E2604" s="31">
        <v>142.72620000000001</v>
      </c>
      <c r="F2604" s="31">
        <v>34.650799999999997</v>
      </c>
      <c r="G2604" s="31">
        <v>134.6823</v>
      </c>
      <c r="H2604" s="31">
        <v>5.7864709999999997</v>
      </c>
      <c r="I2604" s="31">
        <v>1872.7909999999999</v>
      </c>
      <c r="J2604" s="31">
        <v>2256.759</v>
      </c>
      <c r="K2604" s="31">
        <v>1389.164</v>
      </c>
      <c r="L2604" s="31">
        <v>139.53</v>
      </c>
      <c r="M2604" s="31" t="s">
        <v>108</v>
      </c>
      <c r="N2604" s="31">
        <v>139.28149999999999</v>
      </c>
      <c r="O2604" s="31">
        <v>112.04989999999999</v>
      </c>
      <c r="P2604" s="31">
        <v>87.550200000000004</v>
      </c>
      <c r="Q2604" s="31" t="s">
        <v>108</v>
      </c>
      <c r="R2604" s="31">
        <v>101.85</v>
      </c>
      <c r="S2604" s="31" t="s">
        <v>108</v>
      </c>
    </row>
    <row r="2605" spans="1:19" x14ac:dyDescent="0.35">
      <c r="A2605" s="2">
        <v>36515</v>
      </c>
      <c r="B2605" s="31">
        <v>217.9247</v>
      </c>
      <c r="C2605" s="31">
        <v>338.70400000000001</v>
      </c>
      <c r="D2605" s="31">
        <v>174.0033</v>
      </c>
      <c r="E2605" s="31">
        <v>141.61340000000001</v>
      </c>
      <c r="F2605" s="31">
        <v>35.002099999999999</v>
      </c>
      <c r="G2605" s="31">
        <v>134.46530000000001</v>
      </c>
      <c r="H2605" s="31">
        <v>5.7864709999999997</v>
      </c>
      <c r="I2605" s="31">
        <v>1874.4960000000001</v>
      </c>
      <c r="J2605" s="31">
        <v>2253.1060000000002</v>
      </c>
      <c r="K2605" s="31">
        <v>1396.066</v>
      </c>
      <c r="L2605" s="31">
        <v>141.41999999999999</v>
      </c>
      <c r="M2605" s="31" t="s">
        <v>108</v>
      </c>
      <c r="N2605" s="31">
        <v>145.4444</v>
      </c>
      <c r="O2605" s="31">
        <v>112.7723</v>
      </c>
      <c r="P2605" s="31">
        <v>87.585700000000003</v>
      </c>
      <c r="Q2605" s="31" t="s">
        <v>108</v>
      </c>
      <c r="R2605" s="31">
        <v>101.93</v>
      </c>
      <c r="S2605" s="31" t="s">
        <v>108</v>
      </c>
    </row>
    <row r="2606" spans="1:19" x14ac:dyDescent="0.35">
      <c r="A2606" s="2">
        <v>36516</v>
      </c>
      <c r="B2606" s="31">
        <v>212.8964</v>
      </c>
      <c r="C2606" s="31">
        <v>330.68200000000002</v>
      </c>
      <c r="D2606" s="31">
        <v>172.32210000000001</v>
      </c>
      <c r="E2606" s="31">
        <v>143.7218</v>
      </c>
      <c r="F2606" s="31">
        <v>34.977899999999998</v>
      </c>
      <c r="G2606" s="31">
        <v>136.70760000000001</v>
      </c>
      <c r="H2606" s="31">
        <v>5.6672349999999998</v>
      </c>
      <c r="I2606" s="31">
        <v>1876.058</v>
      </c>
      <c r="J2606" s="31">
        <v>2252.0100000000002</v>
      </c>
      <c r="K2606" s="31">
        <v>1392.615</v>
      </c>
      <c r="L2606" s="31">
        <v>141.71</v>
      </c>
      <c r="M2606" s="31" t="s">
        <v>108</v>
      </c>
      <c r="N2606" s="31">
        <v>146.27289999999999</v>
      </c>
      <c r="O2606" s="31">
        <v>113.28570000000001</v>
      </c>
      <c r="P2606" s="31">
        <v>87.484999999999999</v>
      </c>
      <c r="Q2606" s="31" t="s">
        <v>108</v>
      </c>
      <c r="R2606" s="31">
        <v>101.87</v>
      </c>
      <c r="S2606" s="31" t="s">
        <v>108</v>
      </c>
    </row>
    <row r="2607" spans="1:19" x14ac:dyDescent="0.35">
      <c r="A2607" s="2">
        <v>36517</v>
      </c>
      <c r="B2607" s="31">
        <v>217.2962</v>
      </c>
      <c r="C2607" s="31">
        <v>329.87</v>
      </c>
      <c r="D2607" s="31">
        <v>174.21340000000001</v>
      </c>
      <c r="E2607" s="31">
        <v>144.4246</v>
      </c>
      <c r="F2607" s="31">
        <v>34.953699999999998</v>
      </c>
      <c r="G2607" s="31">
        <v>137.2139</v>
      </c>
      <c r="H2607" s="31">
        <v>5.9548050000000003</v>
      </c>
      <c r="I2607" s="31">
        <v>1876.058</v>
      </c>
      <c r="J2607" s="31">
        <v>2249.0880000000002</v>
      </c>
      <c r="K2607" s="31">
        <v>1394.075</v>
      </c>
      <c r="L2607" s="31">
        <v>143.94999999999999</v>
      </c>
      <c r="M2607" s="31" t="s">
        <v>108</v>
      </c>
      <c r="N2607" s="31">
        <v>147.26300000000001</v>
      </c>
      <c r="O2607" s="31">
        <v>112.98309999999999</v>
      </c>
      <c r="P2607" s="31">
        <v>88.126999999999995</v>
      </c>
      <c r="Q2607" s="31" t="s">
        <v>108</v>
      </c>
      <c r="R2607" s="31">
        <v>101.44</v>
      </c>
      <c r="S2607" s="31" t="s">
        <v>108</v>
      </c>
    </row>
    <row r="2608" spans="1:19" x14ac:dyDescent="0.35">
      <c r="A2608" s="2">
        <v>36518</v>
      </c>
      <c r="B2608" s="31">
        <v>217.2962</v>
      </c>
      <c r="C2608" s="31">
        <v>329.87</v>
      </c>
      <c r="D2608" s="31">
        <v>174.21340000000001</v>
      </c>
      <c r="E2608" s="31">
        <v>144.4246</v>
      </c>
      <c r="F2608" s="31">
        <v>34.953699999999998</v>
      </c>
      <c r="G2608" s="31">
        <v>137.2139</v>
      </c>
      <c r="H2608" s="31">
        <v>5.9548050000000003</v>
      </c>
      <c r="I2608" s="31">
        <v>1871.229</v>
      </c>
      <c r="J2608" s="31">
        <v>2249.0880000000002</v>
      </c>
      <c r="K2608" s="31">
        <v>1394.075</v>
      </c>
      <c r="L2608" s="31">
        <v>143.94999999999999</v>
      </c>
      <c r="M2608" s="31" t="s">
        <v>108</v>
      </c>
      <c r="N2608" s="31">
        <v>147.26300000000001</v>
      </c>
      <c r="O2608" s="31">
        <v>112.98309999999999</v>
      </c>
      <c r="P2608" s="31">
        <v>88.126999999999995</v>
      </c>
      <c r="Q2608" s="31" t="s">
        <v>108</v>
      </c>
      <c r="R2608" s="31">
        <v>101.58</v>
      </c>
      <c r="S2608" s="31" t="s">
        <v>108</v>
      </c>
    </row>
    <row r="2609" spans="1:19" x14ac:dyDescent="0.35">
      <c r="A2609" s="2">
        <v>36521</v>
      </c>
      <c r="B2609" s="31">
        <v>216.39830000000001</v>
      </c>
      <c r="C2609" s="31">
        <v>336.55500000000001</v>
      </c>
      <c r="D2609" s="31">
        <v>174.0033</v>
      </c>
      <c r="E2609" s="31">
        <v>144.97120000000001</v>
      </c>
      <c r="F2609" s="31">
        <v>35.111199999999997</v>
      </c>
      <c r="G2609" s="31">
        <v>135.1163</v>
      </c>
      <c r="H2609" s="31">
        <v>6.0039020000000001</v>
      </c>
      <c r="I2609" s="31">
        <v>1874.4960000000001</v>
      </c>
      <c r="J2609" s="31">
        <v>2251.2800000000002</v>
      </c>
      <c r="K2609" s="31">
        <v>1395.0039999999999</v>
      </c>
      <c r="L2609" s="31">
        <v>143.68</v>
      </c>
      <c r="M2609" s="31" t="s">
        <v>108</v>
      </c>
      <c r="N2609" s="31">
        <v>147.10130000000001</v>
      </c>
      <c r="O2609" s="31">
        <v>112.98309999999999</v>
      </c>
      <c r="P2609" s="31">
        <v>88.126999999999995</v>
      </c>
      <c r="Q2609" s="31" t="s">
        <v>108</v>
      </c>
      <c r="R2609" s="31">
        <v>101.58</v>
      </c>
      <c r="S2609" s="31" t="s">
        <v>108</v>
      </c>
    </row>
    <row r="2610" spans="1:19" x14ac:dyDescent="0.35">
      <c r="A2610" s="2">
        <v>36522</v>
      </c>
      <c r="B2610" s="31">
        <v>216.39830000000001</v>
      </c>
      <c r="C2610" s="31">
        <v>342.04700000000003</v>
      </c>
      <c r="D2610" s="31">
        <v>174.0033</v>
      </c>
      <c r="E2610" s="31">
        <v>144.97120000000001</v>
      </c>
      <c r="F2610" s="31">
        <v>35.3172</v>
      </c>
      <c r="G2610" s="31">
        <v>135.04400000000001</v>
      </c>
      <c r="H2610" s="31">
        <v>5.8706379999999996</v>
      </c>
      <c r="I2610" s="31">
        <v>1883.5840000000001</v>
      </c>
      <c r="J2610" s="31">
        <v>2246.5309999999999</v>
      </c>
      <c r="K2610" s="31">
        <v>1389.164</v>
      </c>
      <c r="L2610" s="31">
        <v>143.78</v>
      </c>
      <c r="M2610" s="31" t="s">
        <v>108</v>
      </c>
      <c r="N2610" s="31">
        <v>146.39410000000001</v>
      </c>
      <c r="O2610" s="31">
        <v>112.98309999999999</v>
      </c>
      <c r="P2610" s="31">
        <v>88.126999999999995</v>
      </c>
      <c r="Q2610" s="31" t="s">
        <v>108</v>
      </c>
      <c r="R2610" s="31">
        <v>101.94</v>
      </c>
      <c r="S2610" s="31" t="s">
        <v>108</v>
      </c>
    </row>
    <row r="2611" spans="1:19" x14ac:dyDescent="0.35">
      <c r="A2611" s="2">
        <v>36523</v>
      </c>
      <c r="B2611" s="31">
        <v>218.8227</v>
      </c>
      <c r="C2611" s="31">
        <v>336.89</v>
      </c>
      <c r="D2611" s="31">
        <v>177.786</v>
      </c>
      <c r="E2611" s="31">
        <v>145.2055</v>
      </c>
      <c r="F2611" s="31">
        <v>35.426200000000001</v>
      </c>
      <c r="G2611" s="31">
        <v>134.03139999999999</v>
      </c>
      <c r="H2611" s="31">
        <v>5.926749</v>
      </c>
      <c r="I2611" s="31">
        <v>1882.874</v>
      </c>
      <c r="J2611" s="31">
        <v>2250.1840000000002</v>
      </c>
      <c r="K2611" s="31">
        <v>1388.2349999999999</v>
      </c>
      <c r="L2611" s="31">
        <v>144.12</v>
      </c>
      <c r="M2611" s="31" t="s">
        <v>108</v>
      </c>
      <c r="N2611" s="31">
        <v>151.3244</v>
      </c>
      <c r="O2611" s="31">
        <v>112.63930000000001</v>
      </c>
      <c r="P2611" s="31">
        <v>87.133200000000002</v>
      </c>
      <c r="Q2611" s="31" t="s">
        <v>108</v>
      </c>
      <c r="R2611" s="31">
        <v>101.98</v>
      </c>
      <c r="S2611" s="31" t="s">
        <v>108</v>
      </c>
    </row>
    <row r="2612" spans="1:19" x14ac:dyDescent="0.35">
      <c r="A2612" s="2">
        <v>36524</v>
      </c>
      <c r="B2612" s="31">
        <v>216.03919999999999</v>
      </c>
      <c r="C2612" s="31">
        <v>322.89800000000002</v>
      </c>
      <c r="D2612" s="31">
        <v>179.25700000000001</v>
      </c>
      <c r="E2612" s="31">
        <v>146.25970000000001</v>
      </c>
      <c r="F2612" s="31">
        <v>35.087000000000003</v>
      </c>
      <c r="G2612" s="31">
        <v>135.91200000000001</v>
      </c>
      <c r="H2612" s="31">
        <v>5.8706379999999996</v>
      </c>
      <c r="I2612" s="31">
        <v>1882.874</v>
      </c>
      <c r="J2612" s="31">
        <v>2252.741</v>
      </c>
      <c r="K2612" s="31">
        <v>1382.66</v>
      </c>
      <c r="L2612" s="31">
        <v>143.97</v>
      </c>
      <c r="M2612" s="31" t="s">
        <v>108</v>
      </c>
      <c r="N2612" s="31">
        <v>150.9203</v>
      </c>
      <c r="O2612" s="31">
        <v>112.24809999999999</v>
      </c>
      <c r="P2612" s="31">
        <v>86.921199999999999</v>
      </c>
      <c r="Q2612" s="31" t="s">
        <v>108</v>
      </c>
      <c r="R2612" s="31">
        <v>101.82</v>
      </c>
      <c r="S2612" s="31" t="s">
        <v>108</v>
      </c>
    </row>
    <row r="2613" spans="1:19" x14ac:dyDescent="0.35">
      <c r="A2613" s="2">
        <v>36525</v>
      </c>
      <c r="B2613" s="31">
        <v>216.03919999999999</v>
      </c>
      <c r="C2613" s="31">
        <v>322.89800000000002</v>
      </c>
      <c r="D2613" s="31">
        <v>179.25700000000001</v>
      </c>
      <c r="E2613" s="31">
        <v>146.25970000000001</v>
      </c>
      <c r="F2613" s="31">
        <v>35.087000000000003</v>
      </c>
      <c r="G2613" s="31">
        <v>135.91200000000001</v>
      </c>
      <c r="H2613" s="31">
        <v>5.8706379999999996</v>
      </c>
      <c r="I2613" s="31">
        <v>1882.874</v>
      </c>
      <c r="J2613" s="31">
        <v>2243.2440000000001</v>
      </c>
      <c r="K2613" s="31">
        <v>1382.66</v>
      </c>
      <c r="L2613" s="31">
        <v>144.31</v>
      </c>
      <c r="M2613" s="31" t="s">
        <v>108</v>
      </c>
      <c r="N2613" s="31">
        <v>151.70840000000001</v>
      </c>
      <c r="O2613" s="31">
        <v>112.24809999999999</v>
      </c>
      <c r="P2613" s="31">
        <v>86.921199999999999</v>
      </c>
      <c r="Q2613" s="31" t="s">
        <v>108</v>
      </c>
      <c r="R2613" s="31">
        <v>101.87</v>
      </c>
      <c r="S2613" s="31" t="s">
        <v>108</v>
      </c>
    </row>
    <row r="2614" spans="1:19" x14ac:dyDescent="0.35">
      <c r="A2614" s="2">
        <v>36528</v>
      </c>
      <c r="B2614" s="31">
        <v>216.03919999999999</v>
      </c>
      <c r="C2614" s="31">
        <v>322.89800000000002</v>
      </c>
      <c r="D2614" s="31">
        <v>179.25700000000001</v>
      </c>
      <c r="E2614" s="31">
        <v>146.25970000000001</v>
      </c>
      <c r="F2614" s="31">
        <v>35.087000000000003</v>
      </c>
      <c r="G2614" s="31">
        <v>134.393</v>
      </c>
      <c r="H2614" s="31">
        <v>5.8215409999999999</v>
      </c>
      <c r="I2614" s="31">
        <v>1882.874</v>
      </c>
      <c r="J2614" s="31">
        <v>2224.98</v>
      </c>
      <c r="K2614" s="31">
        <v>1371.777</v>
      </c>
      <c r="L2614" s="31">
        <v>142.61000000000001</v>
      </c>
      <c r="M2614" s="31" t="s">
        <v>108</v>
      </c>
      <c r="N2614" s="31">
        <v>155.3657</v>
      </c>
      <c r="O2614" s="31">
        <v>112.24809999999999</v>
      </c>
      <c r="P2614" s="31">
        <v>86.921199999999999</v>
      </c>
      <c r="Q2614" s="31" t="s">
        <v>108</v>
      </c>
      <c r="R2614" s="31">
        <v>100.22</v>
      </c>
      <c r="S2614" s="31" t="s">
        <v>108</v>
      </c>
    </row>
    <row r="2615" spans="1:19" x14ac:dyDescent="0.35">
      <c r="A2615" s="2">
        <v>36529</v>
      </c>
      <c r="B2615" s="31">
        <v>212.71690000000001</v>
      </c>
      <c r="C2615" s="31">
        <v>327.101</v>
      </c>
      <c r="D2615" s="31">
        <v>171.90180000000001</v>
      </c>
      <c r="E2615" s="31">
        <v>144.28800000000001</v>
      </c>
      <c r="F2615" s="31">
        <v>34.372100000000003</v>
      </c>
      <c r="G2615" s="31">
        <v>136.41829999999999</v>
      </c>
      <c r="H2615" s="31">
        <v>5.8636239999999997</v>
      </c>
      <c r="I2615" s="31">
        <v>1872.0809999999999</v>
      </c>
      <c r="J2615" s="31">
        <v>2236.3040000000001</v>
      </c>
      <c r="K2615" s="31">
        <v>1369.653</v>
      </c>
      <c r="L2615" s="31">
        <v>137.27000000000001</v>
      </c>
      <c r="M2615" s="31" t="s">
        <v>108</v>
      </c>
      <c r="N2615" s="31">
        <v>143.76730000000001</v>
      </c>
      <c r="O2615" s="31">
        <v>111.55200000000001</v>
      </c>
      <c r="P2615" s="31">
        <v>89.311700000000002</v>
      </c>
      <c r="Q2615" s="31" t="s">
        <v>108</v>
      </c>
      <c r="R2615" s="31">
        <v>100.41</v>
      </c>
      <c r="S2615" s="31" t="s">
        <v>108</v>
      </c>
    </row>
    <row r="2616" spans="1:19" x14ac:dyDescent="0.35">
      <c r="A2616" s="2">
        <v>36530</v>
      </c>
      <c r="B2616" s="31">
        <v>208.4967</v>
      </c>
      <c r="C2616" s="31">
        <v>322.70699999999999</v>
      </c>
      <c r="D2616" s="31">
        <v>172.53219999999999</v>
      </c>
      <c r="E2616" s="31">
        <v>145.04939999999999</v>
      </c>
      <c r="F2616" s="31">
        <v>34.1783</v>
      </c>
      <c r="G2616" s="31">
        <v>138.00960000000001</v>
      </c>
      <c r="H2616" s="31">
        <v>5.8285539999999996</v>
      </c>
      <c r="I2616" s="31">
        <v>1877.7619999999999</v>
      </c>
      <c r="J2616" s="31">
        <v>2220.232</v>
      </c>
      <c r="K2616" s="31">
        <v>1366.07</v>
      </c>
      <c r="L2616" s="31">
        <v>137.44</v>
      </c>
      <c r="M2616" s="31" t="s">
        <v>108</v>
      </c>
      <c r="N2616" s="31">
        <v>141.94880000000001</v>
      </c>
      <c r="O2616" s="31">
        <v>110.59139999999999</v>
      </c>
      <c r="P2616" s="31">
        <v>89.608599999999996</v>
      </c>
      <c r="Q2616" s="31" t="s">
        <v>108</v>
      </c>
      <c r="R2616" s="31">
        <v>100.38</v>
      </c>
      <c r="S2616" s="31" t="s">
        <v>108</v>
      </c>
    </row>
    <row r="2617" spans="1:19" x14ac:dyDescent="0.35">
      <c r="A2617" s="2">
        <v>36531</v>
      </c>
      <c r="B2617" s="31">
        <v>207.1498</v>
      </c>
      <c r="C2617" s="31">
        <v>324.18799999999999</v>
      </c>
      <c r="D2617" s="31">
        <v>172.32210000000001</v>
      </c>
      <c r="E2617" s="31">
        <v>144.48330000000001</v>
      </c>
      <c r="F2617" s="31">
        <v>34.214599999999997</v>
      </c>
      <c r="G2617" s="31">
        <v>137.57560000000001</v>
      </c>
      <c r="H2617" s="31">
        <v>5.8986929999999997</v>
      </c>
      <c r="I2617" s="31">
        <v>1880.46</v>
      </c>
      <c r="J2617" s="31">
        <v>2227.902</v>
      </c>
      <c r="K2617" s="31">
        <v>1364.212</v>
      </c>
      <c r="L2617" s="31">
        <v>136.51</v>
      </c>
      <c r="M2617" s="31" t="s">
        <v>108</v>
      </c>
      <c r="N2617" s="31">
        <v>133.8663</v>
      </c>
      <c r="O2617" s="31">
        <v>109.07040000000001</v>
      </c>
      <c r="P2617" s="31">
        <v>89.692400000000006</v>
      </c>
      <c r="Q2617" s="31" t="s">
        <v>108</v>
      </c>
      <c r="R2617" s="31">
        <v>100.48</v>
      </c>
      <c r="S2617" s="31" t="s">
        <v>108</v>
      </c>
    </row>
    <row r="2618" spans="1:19" x14ac:dyDescent="0.35">
      <c r="A2618" s="2">
        <v>36532</v>
      </c>
      <c r="B2618" s="31">
        <v>203.3785</v>
      </c>
      <c r="C2618" s="31">
        <v>315.64</v>
      </c>
      <c r="D2618" s="31">
        <v>167.90899999999999</v>
      </c>
      <c r="E2618" s="31">
        <v>145.0104</v>
      </c>
      <c r="F2618" s="31">
        <v>34.275199999999998</v>
      </c>
      <c r="G2618" s="31">
        <v>138.51589999999999</v>
      </c>
      <c r="H2618" s="31">
        <v>5.9828599999999996</v>
      </c>
      <c r="I2618" s="31">
        <v>1874.211</v>
      </c>
      <c r="J2618" s="31">
        <v>2236.6689999999999</v>
      </c>
      <c r="K2618" s="31">
        <v>1375.36</v>
      </c>
      <c r="L2618" s="31">
        <v>141.93</v>
      </c>
      <c r="M2618" s="31" t="s">
        <v>108</v>
      </c>
      <c r="N2618" s="31">
        <v>143.94919999999999</v>
      </c>
      <c r="O2618" s="31">
        <v>108.8475</v>
      </c>
      <c r="P2618" s="31">
        <v>89.167100000000005</v>
      </c>
      <c r="Q2618" s="31" t="s">
        <v>108</v>
      </c>
      <c r="R2618" s="31">
        <v>100.72</v>
      </c>
      <c r="S2618" s="31" t="s">
        <v>108</v>
      </c>
    </row>
    <row r="2619" spans="1:19" x14ac:dyDescent="0.35">
      <c r="A2619" s="2">
        <v>36535</v>
      </c>
      <c r="B2619" s="31">
        <v>208.03020000000001</v>
      </c>
      <c r="C2619" s="31">
        <v>319.589</v>
      </c>
      <c r="D2619" s="31">
        <v>162.50210000000001</v>
      </c>
      <c r="E2619" s="31">
        <v>143.55590000000001</v>
      </c>
      <c r="F2619" s="31">
        <v>34.250999999999998</v>
      </c>
      <c r="G2619" s="31">
        <v>136.99690000000001</v>
      </c>
      <c r="H2619" s="31">
        <v>5.884665</v>
      </c>
      <c r="I2619" s="31">
        <v>1874.211</v>
      </c>
      <c r="J2619" s="31">
        <v>2231.19</v>
      </c>
      <c r="K2619" s="31">
        <v>1376.1569999999999</v>
      </c>
      <c r="L2619" s="31">
        <v>143.41999999999999</v>
      </c>
      <c r="M2619" s="31" t="s">
        <v>108</v>
      </c>
      <c r="N2619" s="31">
        <v>152.35499999999999</v>
      </c>
      <c r="O2619" s="31">
        <v>108.94499999999999</v>
      </c>
      <c r="P2619" s="31">
        <v>88.953299999999999</v>
      </c>
      <c r="Q2619" s="31" t="s">
        <v>108</v>
      </c>
      <c r="R2619" s="31">
        <v>100.99</v>
      </c>
      <c r="S2619" s="31" t="s">
        <v>108</v>
      </c>
    </row>
    <row r="2620" spans="1:19" x14ac:dyDescent="0.35">
      <c r="A2620" s="2">
        <v>36536</v>
      </c>
      <c r="B2620" s="31">
        <v>215.25360000000001</v>
      </c>
      <c r="C2620" s="31">
        <v>327.84300000000002</v>
      </c>
      <c r="D2620" s="31">
        <v>166.61340000000001</v>
      </c>
      <c r="E2620" s="31">
        <v>143.45849999999999</v>
      </c>
      <c r="F2620" s="31">
        <v>34.461199999999998</v>
      </c>
      <c r="G2620" s="31">
        <v>137.28620000000001</v>
      </c>
      <c r="H2620" s="31">
        <v>5.9337619999999998</v>
      </c>
      <c r="I2620" s="31">
        <v>1875.6320000000001</v>
      </c>
      <c r="J2620" s="31">
        <v>2212.9259999999999</v>
      </c>
      <c r="K2620" s="31">
        <v>1364.3440000000001</v>
      </c>
      <c r="L2620" s="31">
        <v>141.4</v>
      </c>
      <c r="M2620" s="31" t="s">
        <v>108</v>
      </c>
      <c r="N2620" s="31">
        <v>144.47450000000001</v>
      </c>
      <c r="O2620" s="31">
        <v>108.49639999999999</v>
      </c>
      <c r="P2620" s="31">
        <v>89.232699999999994</v>
      </c>
      <c r="Q2620" s="31" t="s">
        <v>108</v>
      </c>
      <c r="R2620" s="31">
        <v>100.56</v>
      </c>
      <c r="S2620" s="31" t="s">
        <v>108</v>
      </c>
    </row>
    <row r="2621" spans="1:19" x14ac:dyDescent="0.35">
      <c r="A2621" s="2">
        <v>36537</v>
      </c>
      <c r="B2621" s="31">
        <v>217.07239999999999</v>
      </c>
      <c r="C2621" s="31">
        <v>340.161</v>
      </c>
      <c r="D2621" s="31">
        <v>171.977</v>
      </c>
      <c r="E2621" s="31">
        <v>145.13069999999999</v>
      </c>
      <c r="F2621" s="31">
        <v>34.384</v>
      </c>
      <c r="G2621" s="31">
        <v>138.94980000000001</v>
      </c>
      <c r="H2621" s="31">
        <v>5.9898730000000002</v>
      </c>
      <c r="I2621" s="31">
        <v>1871.3710000000001</v>
      </c>
      <c r="J2621" s="31">
        <v>2208.9079999999999</v>
      </c>
      <c r="K2621" s="31">
        <v>1364.875</v>
      </c>
      <c r="L2621" s="31">
        <v>140.21</v>
      </c>
      <c r="M2621" s="31" t="s">
        <v>108</v>
      </c>
      <c r="N2621" s="31">
        <v>141.58500000000001</v>
      </c>
      <c r="O2621" s="31">
        <v>108.4119</v>
      </c>
      <c r="P2621" s="31">
        <v>89.009799999999998</v>
      </c>
      <c r="Q2621" s="31" t="s">
        <v>108</v>
      </c>
      <c r="R2621" s="31">
        <v>100.62</v>
      </c>
      <c r="S2621" s="31" t="s">
        <v>108</v>
      </c>
    </row>
    <row r="2622" spans="1:19" x14ac:dyDescent="0.35">
      <c r="A2622" s="2">
        <v>36538</v>
      </c>
      <c r="B2622" s="31">
        <v>219.595</v>
      </c>
      <c r="C2622" s="31">
        <v>340.77</v>
      </c>
      <c r="D2622" s="31">
        <v>174.9288</v>
      </c>
      <c r="E2622" s="31">
        <v>145.1113</v>
      </c>
      <c r="F2622" s="31">
        <v>34.5623</v>
      </c>
      <c r="G2622" s="31">
        <v>141.48140000000001</v>
      </c>
      <c r="H2622" s="31">
        <v>6.1091090000000001</v>
      </c>
      <c r="I2622" s="31">
        <v>1872.5070000000001</v>
      </c>
      <c r="J2622" s="31">
        <v>2223.5189999999998</v>
      </c>
      <c r="K2622" s="31">
        <v>1366.4680000000001</v>
      </c>
      <c r="L2622" s="31">
        <v>141.86000000000001</v>
      </c>
      <c r="M2622" s="31" t="s">
        <v>108</v>
      </c>
      <c r="N2622" s="31">
        <v>147.26300000000001</v>
      </c>
      <c r="O2622" s="31">
        <v>107.9876</v>
      </c>
      <c r="P2622" s="31">
        <v>88.975899999999996</v>
      </c>
      <c r="Q2622" s="31" t="s">
        <v>108</v>
      </c>
      <c r="R2622" s="31">
        <v>101</v>
      </c>
      <c r="S2622" s="31" t="s">
        <v>108</v>
      </c>
    </row>
    <row r="2623" spans="1:19" x14ac:dyDescent="0.35">
      <c r="A2623" s="2">
        <v>36539</v>
      </c>
      <c r="B2623" s="31">
        <v>224.74029999999999</v>
      </c>
      <c r="C2623" s="31">
        <v>356.93599999999998</v>
      </c>
      <c r="D2623" s="31">
        <v>179.4417</v>
      </c>
      <c r="E2623" s="31">
        <v>145.53790000000001</v>
      </c>
      <c r="F2623" s="31">
        <v>34.5503</v>
      </c>
      <c r="G2623" s="31">
        <v>143.57900000000001</v>
      </c>
      <c r="H2623" s="31">
        <v>5.9618169999999999</v>
      </c>
      <c r="I2623" s="31">
        <v>1876.626</v>
      </c>
      <c r="J2623" s="31">
        <v>2214.0219999999999</v>
      </c>
      <c r="K2623" s="31">
        <v>1363.0170000000001</v>
      </c>
      <c r="L2623" s="31">
        <v>143.71</v>
      </c>
      <c r="M2623" s="31" t="s">
        <v>108</v>
      </c>
      <c r="N2623" s="31">
        <v>151.60730000000001</v>
      </c>
      <c r="O2623" s="31">
        <v>108.16</v>
      </c>
      <c r="P2623" s="31">
        <v>87.702200000000005</v>
      </c>
      <c r="Q2623" s="31" t="s">
        <v>108</v>
      </c>
      <c r="R2623" s="31">
        <v>101.72</v>
      </c>
      <c r="S2623" s="31" t="s">
        <v>108</v>
      </c>
    </row>
    <row r="2624" spans="1:19" x14ac:dyDescent="0.35">
      <c r="A2624" s="2">
        <v>36542</v>
      </c>
      <c r="B2624" s="31">
        <v>224.74029999999999</v>
      </c>
      <c r="C2624" s="31">
        <v>356.93599999999998</v>
      </c>
      <c r="D2624" s="31">
        <v>179.4417</v>
      </c>
      <c r="E2624" s="31">
        <v>145.53790000000001</v>
      </c>
      <c r="F2624" s="31">
        <v>34.5503</v>
      </c>
      <c r="G2624" s="31">
        <v>143.57900000000001</v>
      </c>
      <c r="H2624" s="31">
        <v>5.9618169999999999</v>
      </c>
      <c r="I2624" s="31">
        <v>1877.0519999999999</v>
      </c>
      <c r="J2624" s="31">
        <v>2214.0219999999999</v>
      </c>
      <c r="K2624" s="31">
        <v>1363.15</v>
      </c>
      <c r="L2624" s="31">
        <v>143.71</v>
      </c>
      <c r="M2624" s="31" t="s">
        <v>108</v>
      </c>
      <c r="N2624" s="31">
        <v>151.60730000000001</v>
      </c>
      <c r="O2624" s="31">
        <v>109.4104</v>
      </c>
      <c r="P2624" s="31">
        <v>87.341999999999999</v>
      </c>
      <c r="Q2624" s="31" t="s">
        <v>108</v>
      </c>
      <c r="R2624" s="31">
        <v>101.77</v>
      </c>
      <c r="S2624" s="31" t="s">
        <v>108</v>
      </c>
    </row>
    <row r="2625" spans="1:19" x14ac:dyDescent="0.35">
      <c r="A2625" s="2">
        <v>36543</v>
      </c>
      <c r="B2625" s="31">
        <v>232.0908</v>
      </c>
      <c r="C2625" s="31">
        <v>367.15899999999999</v>
      </c>
      <c r="D2625" s="31">
        <v>186.1036</v>
      </c>
      <c r="E2625" s="31">
        <v>146.6626</v>
      </c>
      <c r="F2625" s="31">
        <v>35.127499999999998</v>
      </c>
      <c r="G2625" s="31">
        <v>145.315</v>
      </c>
      <c r="H2625" s="31">
        <v>5.8075109999999999</v>
      </c>
      <c r="I2625" s="31">
        <v>1882.4480000000001</v>
      </c>
      <c r="J2625" s="31">
        <v>2202.6990000000001</v>
      </c>
      <c r="K2625" s="31">
        <v>1355.0530000000001</v>
      </c>
      <c r="L2625" s="31">
        <v>142.88</v>
      </c>
      <c r="M2625" s="31" t="s">
        <v>108</v>
      </c>
      <c r="N2625" s="31">
        <v>153.8502</v>
      </c>
      <c r="O2625" s="31">
        <v>108.6622</v>
      </c>
      <c r="P2625" s="31">
        <v>87.564099999999996</v>
      </c>
      <c r="Q2625" s="31" t="s">
        <v>108</v>
      </c>
      <c r="R2625" s="31">
        <v>101.86</v>
      </c>
      <c r="S2625" s="31" t="s">
        <v>108</v>
      </c>
    </row>
    <row r="2626" spans="1:19" x14ac:dyDescent="0.35">
      <c r="A2626" s="2">
        <v>36544</v>
      </c>
      <c r="B2626" s="31">
        <v>230.25319999999999</v>
      </c>
      <c r="C2626" s="31">
        <v>364.40100000000001</v>
      </c>
      <c r="D2626" s="31">
        <v>186.1036</v>
      </c>
      <c r="E2626" s="31">
        <v>148.97030000000001</v>
      </c>
      <c r="F2626" s="31">
        <v>35.223700000000001</v>
      </c>
      <c r="G2626" s="31">
        <v>144.95330000000001</v>
      </c>
      <c r="H2626" s="31">
        <v>5.9197329999999999</v>
      </c>
      <c r="I2626" s="31">
        <v>1883.0160000000001</v>
      </c>
      <c r="J2626" s="31">
        <v>2207.8119999999999</v>
      </c>
      <c r="K2626" s="31">
        <v>1359.8320000000001</v>
      </c>
      <c r="L2626" s="31">
        <v>143.16999999999999</v>
      </c>
      <c r="M2626" s="31" t="s">
        <v>108</v>
      </c>
      <c r="N2626" s="31">
        <v>155.58799999999999</v>
      </c>
      <c r="O2626" s="31">
        <v>108.3882</v>
      </c>
      <c r="P2626" s="31">
        <v>87.468999999999994</v>
      </c>
      <c r="Q2626" s="31" t="s">
        <v>108</v>
      </c>
      <c r="R2626" s="31">
        <v>101.76</v>
      </c>
      <c r="S2626" s="31" t="s">
        <v>108</v>
      </c>
    </row>
    <row r="2627" spans="1:19" x14ac:dyDescent="0.35">
      <c r="A2627" s="2">
        <v>36545</v>
      </c>
      <c r="B2627" s="31">
        <v>231.72329999999999</v>
      </c>
      <c r="C2627" s="31">
        <v>364.63900000000001</v>
      </c>
      <c r="D2627" s="31">
        <v>188.4675</v>
      </c>
      <c r="E2627" s="31">
        <v>148.0977</v>
      </c>
      <c r="F2627" s="31">
        <v>35.115499999999997</v>
      </c>
      <c r="G2627" s="31">
        <v>146.25530000000001</v>
      </c>
      <c r="H2627" s="31">
        <v>5.9828580000000002</v>
      </c>
      <c r="I2627" s="31">
        <v>1879.182</v>
      </c>
      <c r="J2627" s="31">
        <v>2201.2379999999998</v>
      </c>
      <c r="K2627" s="31">
        <v>1364.742</v>
      </c>
      <c r="L2627" s="31">
        <v>141.59</v>
      </c>
      <c r="M2627" s="31" t="s">
        <v>108</v>
      </c>
      <c r="N2627" s="31">
        <v>156.80029999999999</v>
      </c>
      <c r="O2627" s="31">
        <v>108.6335</v>
      </c>
      <c r="P2627" s="31">
        <v>87.421199999999999</v>
      </c>
      <c r="Q2627" s="31" t="s">
        <v>108</v>
      </c>
      <c r="R2627" s="31">
        <v>101.36</v>
      </c>
      <c r="S2627" s="31" t="s">
        <v>108</v>
      </c>
    </row>
    <row r="2628" spans="1:19" x14ac:dyDescent="0.35">
      <c r="A2628" s="2">
        <v>36546</v>
      </c>
      <c r="B2628" s="31">
        <v>233.1934</v>
      </c>
      <c r="C2628" s="31">
        <v>364.30599999999998</v>
      </c>
      <c r="D2628" s="31">
        <v>194.0549</v>
      </c>
      <c r="E2628" s="31">
        <v>147.7099</v>
      </c>
      <c r="F2628" s="31">
        <v>35.151600000000002</v>
      </c>
      <c r="G2628" s="31">
        <v>146.18299999999999</v>
      </c>
      <c r="H2628" s="31">
        <v>6.0389689999999998</v>
      </c>
      <c r="I2628" s="31">
        <v>1883.442</v>
      </c>
      <c r="J2628" s="31">
        <v>2199.4110000000001</v>
      </c>
      <c r="K2628" s="31">
        <v>1361.424</v>
      </c>
      <c r="L2628" s="31">
        <v>141.4</v>
      </c>
      <c r="M2628" s="31" t="s">
        <v>108</v>
      </c>
      <c r="N2628" s="31">
        <v>157.32570000000001</v>
      </c>
      <c r="O2628" s="31">
        <v>109.2169</v>
      </c>
      <c r="P2628" s="31">
        <v>87.19</v>
      </c>
      <c r="Q2628" s="31" t="s">
        <v>108</v>
      </c>
      <c r="R2628" s="31">
        <v>101.81</v>
      </c>
      <c r="S2628" s="31" t="s">
        <v>108</v>
      </c>
    </row>
    <row r="2629" spans="1:19" x14ac:dyDescent="0.35">
      <c r="A2629" s="2">
        <v>36549</v>
      </c>
      <c r="B2629" s="31">
        <v>230.98830000000001</v>
      </c>
      <c r="C2629" s="31">
        <v>358.41</v>
      </c>
      <c r="D2629" s="31">
        <v>188.4675</v>
      </c>
      <c r="E2629" s="31">
        <v>145.47980000000001</v>
      </c>
      <c r="F2629" s="31">
        <v>34.947099999999999</v>
      </c>
      <c r="G2629" s="31">
        <v>148.136</v>
      </c>
      <c r="H2629" s="31">
        <v>5.9197329999999999</v>
      </c>
      <c r="I2629" s="31">
        <v>1895.5119999999999</v>
      </c>
      <c r="J2629" s="31">
        <v>2212.9259999999999</v>
      </c>
      <c r="K2629" s="31">
        <v>1364.079</v>
      </c>
      <c r="L2629" s="31">
        <v>137.27000000000001</v>
      </c>
      <c r="M2629" s="31" t="s">
        <v>108</v>
      </c>
      <c r="N2629" s="31">
        <v>148.85929999999999</v>
      </c>
      <c r="O2629" s="31">
        <v>108.4353</v>
      </c>
      <c r="P2629" s="31">
        <v>86.777500000000003</v>
      </c>
      <c r="Q2629" s="31" t="s">
        <v>108</v>
      </c>
      <c r="R2629" s="31">
        <v>102.2</v>
      </c>
      <c r="S2629" s="31" t="s">
        <v>108</v>
      </c>
    </row>
    <row r="2630" spans="1:19" x14ac:dyDescent="0.35">
      <c r="A2630" s="2">
        <v>36550</v>
      </c>
      <c r="B2630" s="31">
        <v>235.03110000000001</v>
      </c>
      <c r="C2630" s="31">
        <v>363.64100000000002</v>
      </c>
      <c r="D2630" s="31">
        <v>189.3271</v>
      </c>
      <c r="E2630" s="31">
        <v>144.74289999999999</v>
      </c>
      <c r="F2630" s="31">
        <v>34.7547</v>
      </c>
      <c r="G2630" s="31">
        <v>149.58260000000001</v>
      </c>
      <c r="H2630" s="31">
        <v>5.87765</v>
      </c>
      <c r="I2630" s="31">
        <v>1898.778</v>
      </c>
      <c r="J2630" s="31">
        <v>2211.1</v>
      </c>
      <c r="K2630" s="31">
        <v>1368.5909999999999</v>
      </c>
      <c r="L2630" s="31">
        <v>137.91999999999999</v>
      </c>
      <c r="M2630" s="31" t="s">
        <v>108</v>
      </c>
      <c r="N2630" s="31">
        <v>153.22380000000001</v>
      </c>
      <c r="O2630" s="31">
        <v>108.1968</v>
      </c>
      <c r="P2630" s="31">
        <v>87.132199999999997</v>
      </c>
      <c r="Q2630" s="31" t="s">
        <v>108</v>
      </c>
      <c r="R2630" s="31">
        <v>102.41</v>
      </c>
      <c r="S2630" s="31" t="s">
        <v>108</v>
      </c>
    </row>
    <row r="2631" spans="1:19" x14ac:dyDescent="0.35">
      <c r="A2631" s="2">
        <v>36551</v>
      </c>
      <c r="B2631" s="31">
        <v>230.71270000000001</v>
      </c>
      <c r="C2631" s="31">
        <v>358.83800000000002</v>
      </c>
      <c r="D2631" s="31">
        <v>190.4016</v>
      </c>
      <c r="E2631" s="31">
        <v>142.53219999999999</v>
      </c>
      <c r="F2631" s="31">
        <v>34.7667</v>
      </c>
      <c r="G2631" s="31">
        <v>148.49760000000001</v>
      </c>
      <c r="H2631" s="31">
        <v>5.9337609999999996</v>
      </c>
      <c r="I2631" s="31">
        <v>1898.21</v>
      </c>
      <c r="J2631" s="31">
        <v>2214.0219999999999</v>
      </c>
      <c r="K2631" s="31">
        <v>1366.866</v>
      </c>
      <c r="L2631" s="31">
        <v>137.63</v>
      </c>
      <c r="M2631" s="31" t="s">
        <v>108</v>
      </c>
      <c r="N2631" s="31">
        <v>147.68729999999999</v>
      </c>
      <c r="O2631" s="31">
        <v>108.0868</v>
      </c>
      <c r="P2631" s="31">
        <v>86.664199999999994</v>
      </c>
      <c r="Q2631" s="31" t="s">
        <v>108</v>
      </c>
      <c r="R2631" s="31">
        <v>102.44</v>
      </c>
      <c r="S2631" s="31" t="s">
        <v>108</v>
      </c>
    </row>
    <row r="2632" spans="1:19" x14ac:dyDescent="0.35">
      <c r="A2632" s="2">
        <v>36552</v>
      </c>
      <c r="B2632" s="31">
        <v>227.03749999999999</v>
      </c>
      <c r="C2632" s="31">
        <v>354.74900000000002</v>
      </c>
      <c r="D2632" s="31">
        <v>186.9632</v>
      </c>
      <c r="E2632" s="31">
        <v>143.24969999999999</v>
      </c>
      <c r="F2632" s="31">
        <v>34.863</v>
      </c>
      <c r="G2632" s="31">
        <v>152.4759</v>
      </c>
      <c r="H2632" s="31">
        <v>5.7724409999999997</v>
      </c>
      <c r="I2632" s="31">
        <v>1898.92</v>
      </c>
      <c r="J2632" s="31">
        <v>2213.2910000000002</v>
      </c>
      <c r="K2632" s="31">
        <v>1359.8320000000001</v>
      </c>
      <c r="L2632" s="31">
        <v>137.07</v>
      </c>
      <c r="M2632" s="31" t="s">
        <v>108</v>
      </c>
      <c r="N2632" s="31">
        <v>146.93969999999999</v>
      </c>
      <c r="O2632" s="31">
        <v>108.9897</v>
      </c>
      <c r="P2632" s="31">
        <v>85.540099999999995</v>
      </c>
      <c r="Q2632" s="31" t="s">
        <v>108</v>
      </c>
      <c r="R2632" s="31">
        <v>103.17</v>
      </c>
      <c r="S2632" s="31" t="s">
        <v>108</v>
      </c>
    </row>
    <row r="2633" spans="1:19" x14ac:dyDescent="0.35">
      <c r="A2633" s="2">
        <v>36553</v>
      </c>
      <c r="B2633" s="31">
        <v>226.7619</v>
      </c>
      <c r="C2633" s="31">
        <v>355.08199999999999</v>
      </c>
      <c r="D2633" s="31">
        <v>184.1695</v>
      </c>
      <c r="E2633" s="31">
        <v>142.74549999999999</v>
      </c>
      <c r="F2633" s="31">
        <v>34.393900000000002</v>
      </c>
      <c r="G2633" s="31">
        <v>151.4633</v>
      </c>
      <c r="H2633" s="31">
        <v>5.6882739999999998</v>
      </c>
      <c r="I2633" s="31">
        <v>1904.317</v>
      </c>
      <c r="J2633" s="31">
        <v>2220.5970000000002</v>
      </c>
      <c r="K2633" s="31">
        <v>1365.9369999999999</v>
      </c>
      <c r="L2633" s="31">
        <v>132.87</v>
      </c>
      <c r="M2633" s="31" t="s">
        <v>108</v>
      </c>
      <c r="N2633" s="31">
        <v>140.4333</v>
      </c>
      <c r="O2633" s="31">
        <v>108.2837</v>
      </c>
      <c r="P2633" s="31">
        <v>84.803200000000004</v>
      </c>
      <c r="Q2633" s="31" t="s">
        <v>108</v>
      </c>
      <c r="R2633" s="31">
        <v>104.48</v>
      </c>
      <c r="S2633" s="31" t="s">
        <v>108</v>
      </c>
    </row>
    <row r="2634" spans="1:19" x14ac:dyDescent="0.35">
      <c r="A2634" s="2">
        <v>36556</v>
      </c>
      <c r="B2634" s="31">
        <v>230.2534</v>
      </c>
      <c r="C2634" s="31">
        <v>359.97899999999998</v>
      </c>
      <c r="D2634" s="31">
        <v>185.0291</v>
      </c>
      <c r="E2634" s="31">
        <v>143.52119999999999</v>
      </c>
      <c r="F2634" s="31">
        <v>34.417999999999999</v>
      </c>
      <c r="G2634" s="31">
        <v>146.9787</v>
      </c>
      <c r="H2634" s="31">
        <v>5.5760519999999998</v>
      </c>
      <c r="I2634" s="31">
        <v>1893.098</v>
      </c>
      <c r="J2634" s="31">
        <v>2218.04</v>
      </c>
      <c r="K2634" s="31">
        <v>1367.9280000000001</v>
      </c>
      <c r="L2634" s="31">
        <v>136.22</v>
      </c>
      <c r="M2634" s="31" t="s">
        <v>108</v>
      </c>
      <c r="N2634" s="31">
        <v>145.99</v>
      </c>
      <c r="O2634" s="31">
        <v>106.8827</v>
      </c>
      <c r="P2634" s="31">
        <v>84.664900000000003</v>
      </c>
      <c r="Q2634" s="31" t="s">
        <v>108</v>
      </c>
      <c r="R2634" s="31">
        <v>105.13</v>
      </c>
      <c r="S2634" s="31" t="s">
        <v>108</v>
      </c>
    </row>
    <row r="2635" spans="1:19" x14ac:dyDescent="0.35">
      <c r="A2635" s="2">
        <v>36557</v>
      </c>
      <c r="B2635" s="31">
        <v>233.83680000000001</v>
      </c>
      <c r="C2635" s="31">
        <v>369.29899999999998</v>
      </c>
      <c r="D2635" s="31">
        <v>187.1781</v>
      </c>
      <c r="E2635" s="31">
        <v>142.5128</v>
      </c>
      <c r="F2635" s="31">
        <v>34.321800000000003</v>
      </c>
      <c r="G2635" s="31">
        <v>147.5574</v>
      </c>
      <c r="H2635" s="31">
        <v>5.3516069999999996</v>
      </c>
      <c r="I2635" s="31">
        <v>1888.5540000000001</v>
      </c>
      <c r="J2635" s="31">
        <v>2225.3449999999998</v>
      </c>
      <c r="K2635" s="31">
        <v>1376.422</v>
      </c>
      <c r="L2635" s="31">
        <v>137.75</v>
      </c>
      <c r="M2635" s="31" t="s">
        <v>108</v>
      </c>
      <c r="N2635" s="31">
        <v>150.47579999999999</v>
      </c>
      <c r="O2635" s="31">
        <v>106.02030000000001</v>
      </c>
      <c r="P2635" s="31">
        <v>84.185400000000001</v>
      </c>
      <c r="Q2635" s="31" t="s">
        <v>108</v>
      </c>
      <c r="R2635" s="31">
        <v>104.92</v>
      </c>
      <c r="S2635" s="31" t="s">
        <v>108</v>
      </c>
    </row>
    <row r="2636" spans="1:19" x14ac:dyDescent="0.35">
      <c r="A2636" s="2">
        <v>36558</v>
      </c>
      <c r="B2636" s="31">
        <v>229.7022</v>
      </c>
      <c r="C2636" s="31">
        <v>364.59100000000001</v>
      </c>
      <c r="D2636" s="31">
        <v>186.7483</v>
      </c>
      <c r="E2636" s="31">
        <v>140.2439</v>
      </c>
      <c r="F2636" s="31">
        <v>34.598399999999998</v>
      </c>
      <c r="G2636" s="31">
        <v>146.83410000000001</v>
      </c>
      <c r="H2636" s="31">
        <v>5.372649</v>
      </c>
      <c r="I2636" s="31">
        <v>1874.4960000000001</v>
      </c>
      <c r="J2636" s="31">
        <v>2228.268</v>
      </c>
      <c r="K2636" s="31">
        <v>1376.1569999999999</v>
      </c>
      <c r="L2636" s="31">
        <v>137.63</v>
      </c>
      <c r="M2636" s="31" t="s">
        <v>108</v>
      </c>
      <c r="N2636" s="31">
        <v>150.90010000000001</v>
      </c>
      <c r="O2636" s="31">
        <v>105.4538</v>
      </c>
      <c r="P2636" s="31">
        <v>84.118499999999997</v>
      </c>
      <c r="Q2636" s="31" t="s">
        <v>108</v>
      </c>
      <c r="R2636" s="31">
        <v>104.79</v>
      </c>
      <c r="S2636" s="31" t="s">
        <v>108</v>
      </c>
    </row>
    <row r="2637" spans="1:19" x14ac:dyDescent="0.35">
      <c r="A2637" s="2">
        <v>36559</v>
      </c>
      <c r="B2637" s="31">
        <v>234.2962</v>
      </c>
      <c r="C2637" s="31">
        <v>373.53</v>
      </c>
      <c r="D2637" s="31">
        <v>190.6165</v>
      </c>
      <c r="E2637" s="31">
        <v>139.39060000000001</v>
      </c>
      <c r="F2637" s="31">
        <v>34.862900000000003</v>
      </c>
      <c r="G2637" s="31">
        <v>144.95349999999999</v>
      </c>
      <c r="H2637" s="31">
        <v>5.4287599999999996</v>
      </c>
      <c r="I2637" s="31">
        <v>1873.7850000000001</v>
      </c>
      <c r="J2637" s="31">
        <v>2243.2440000000001</v>
      </c>
      <c r="K2637" s="31">
        <v>1383.9880000000001</v>
      </c>
      <c r="L2637" s="31">
        <v>139.66999999999999</v>
      </c>
      <c r="M2637" s="31" t="s">
        <v>108</v>
      </c>
      <c r="N2637" s="31">
        <v>157.30549999999999</v>
      </c>
      <c r="O2637" s="31">
        <v>105.6589</v>
      </c>
      <c r="P2637" s="31">
        <v>85.131900000000002</v>
      </c>
      <c r="Q2637" s="31" t="s">
        <v>108</v>
      </c>
      <c r="R2637" s="31">
        <v>103.8</v>
      </c>
      <c r="S2637" s="31" t="s">
        <v>108</v>
      </c>
    </row>
    <row r="2638" spans="1:19" x14ac:dyDescent="0.35">
      <c r="A2638" s="2">
        <v>36560</v>
      </c>
      <c r="B2638" s="31">
        <v>238.6146</v>
      </c>
      <c r="C2638" s="31">
        <v>379.56900000000002</v>
      </c>
      <c r="D2638" s="31">
        <v>190.4016</v>
      </c>
      <c r="E2638" s="31">
        <v>139.50700000000001</v>
      </c>
      <c r="F2638" s="31">
        <v>37.640900000000002</v>
      </c>
      <c r="G2638" s="31">
        <v>146.25550000000001</v>
      </c>
      <c r="H2638" s="31">
        <v>5.3656350000000002</v>
      </c>
      <c r="I2638" s="31">
        <v>1879.182</v>
      </c>
      <c r="J2638" s="31">
        <v>2234.1120000000001</v>
      </c>
      <c r="K2638" s="31">
        <v>1372.5730000000001</v>
      </c>
      <c r="L2638" s="31">
        <v>139.19</v>
      </c>
      <c r="M2638" s="31" t="s">
        <v>108</v>
      </c>
      <c r="N2638" s="31">
        <v>157.87129999999999</v>
      </c>
      <c r="O2638" s="31">
        <v>106.4936</v>
      </c>
      <c r="P2638" s="31">
        <v>84.745199999999997</v>
      </c>
      <c r="Q2638" s="31" t="s">
        <v>108</v>
      </c>
      <c r="R2638" s="31">
        <v>104.29</v>
      </c>
      <c r="S2638" s="31" t="s">
        <v>108</v>
      </c>
    </row>
    <row r="2639" spans="1:19" x14ac:dyDescent="0.35">
      <c r="A2639" s="2">
        <v>36563</v>
      </c>
      <c r="B2639" s="31">
        <v>236.40950000000001</v>
      </c>
      <c r="C2639" s="31">
        <v>373.81599999999997</v>
      </c>
      <c r="D2639" s="31">
        <v>191.691</v>
      </c>
      <c r="E2639" s="31">
        <v>139.70089999999999</v>
      </c>
      <c r="F2639" s="31">
        <v>36.618699999999997</v>
      </c>
      <c r="G2639" s="31">
        <v>146.54480000000001</v>
      </c>
      <c r="H2639" s="31">
        <v>5.4918849999999999</v>
      </c>
      <c r="I2639" s="31">
        <v>1873.501</v>
      </c>
      <c r="J2639" s="31">
        <v>2218.04</v>
      </c>
      <c r="K2639" s="31">
        <v>1368.99</v>
      </c>
      <c r="L2639" s="31">
        <v>138.77000000000001</v>
      </c>
      <c r="M2639" s="31" t="s">
        <v>108</v>
      </c>
      <c r="N2639" s="31">
        <v>159.91210000000001</v>
      </c>
      <c r="O2639" s="31">
        <v>105.4255</v>
      </c>
      <c r="P2639" s="31">
        <v>84.599199999999996</v>
      </c>
      <c r="Q2639" s="31" t="s">
        <v>108</v>
      </c>
      <c r="R2639" s="31">
        <v>104.64</v>
      </c>
      <c r="S2639" s="31" t="s">
        <v>108</v>
      </c>
    </row>
    <row r="2640" spans="1:19" x14ac:dyDescent="0.35">
      <c r="A2640" s="2">
        <v>36564</v>
      </c>
      <c r="B2640" s="31">
        <v>233.37719999999999</v>
      </c>
      <c r="C2640" s="31">
        <v>368.81400000000002</v>
      </c>
      <c r="D2640" s="31">
        <v>187.80099999999999</v>
      </c>
      <c r="E2640" s="31">
        <v>138.9265</v>
      </c>
      <c r="F2640" s="31">
        <v>36.281999999999996</v>
      </c>
      <c r="G2640" s="31">
        <v>144.7577</v>
      </c>
      <c r="H2640" s="31">
        <v>5.3777609999999996</v>
      </c>
      <c r="I2640" s="31">
        <v>1862.8510000000001</v>
      </c>
      <c r="J2640" s="31">
        <v>2225.7109999999998</v>
      </c>
      <c r="K2640" s="31">
        <v>1374.962</v>
      </c>
      <c r="L2640" s="31">
        <v>140.62</v>
      </c>
      <c r="M2640" s="31" t="s">
        <v>108</v>
      </c>
      <c r="N2640" s="31">
        <v>165.489</v>
      </c>
      <c r="O2640" s="31">
        <v>104.3943</v>
      </c>
      <c r="P2640" s="31">
        <v>85.300600000000003</v>
      </c>
      <c r="Q2640" s="31" t="s">
        <v>108</v>
      </c>
      <c r="R2640" s="31">
        <v>104.22</v>
      </c>
      <c r="S2640" s="31" t="s">
        <v>108</v>
      </c>
    </row>
    <row r="2641" spans="1:19" x14ac:dyDescent="0.35">
      <c r="A2641" s="2">
        <v>36565</v>
      </c>
      <c r="B2641" s="31">
        <v>237.48560000000001</v>
      </c>
      <c r="C2641" s="31">
        <v>379.16</v>
      </c>
      <c r="D2641" s="31">
        <v>187.1497</v>
      </c>
      <c r="E2641" s="31">
        <v>139.07339999999999</v>
      </c>
      <c r="F2641" s="31">
        <v>37.111800000000002</v>
      </c>
      <c r="G2641" s="31">
        <v>145.73390000000001</v>
      </c>
      <c r="H2641" s="31">
        <v>5.486891</v>
      </c>
      <c r="I2641" s="31">
        <v>1867.8209999999999</v>
      </c>
      <c r="J2641" s="31">
        <v>2213.6570000000002</v>
      </c>
      <c r="K2641" s="31">
        <v>1372.971</v>
      </c>
      <c r="L2641" s="31">
        <v>137.9</v>
      </c>
      <c r="M2641" s="31" t="s">
        <v>108</v>
      </c>
      <c r="N2641" s="31">
        <v>160.70009999999999</v>
      </c>
      <c r="O2641" s="31">
        <v>104.5763</v>
      </c>
      <c r="P2641" s="31">
        <v>85.595600000000005</v>
      </c>
      <c r="Q2641" s="31" t="s">
        <v>108</v>
      </c>
      <c r="R2641" s="31">
        <v>103.5</v>
      </c>
      <c r="S2641" s="31" t="s">
        <v>108</v>
      </c>
    </row>
    <row r="2642" spans="1:19" x14ac:dyDescent="0.35">
      <c r="A2642" s="2">
        <v>36566</v>
      </c>
      <c r="B2642" s="31">
        <v>240.81540000000001</v>
      </c>
      <c r="C2642" s="31">
        <v>388.85199999999998</v>
      </c>
      <c r="D2642" s="31">
        <v>185.9718</v>
      </c>
      <c r="E2642" s="31">
        <v>143.96379999999999</v>
      </c>
      <c r="F2642" s="31">
        <v>38.3264</v>
      </c>
      <c r="G2642" s="31">
        <v>148.29409999999999</v>
      </c>
      <c r="H2642" s="31">
        <v>5.4443460000000004</v>
      </c>
      <c r="I2642" s="31">
        <v>1870.2349999999999</v>
      </c>
      <c r="J2642" s="31">
        <v>2204.5250000000001</v>
      </c>
      <c r="K2642" s="31">
        <v>1365.4059999999999</v>
      </c>
      <c r="L2642" s="31">
        <v>137.99</v>
      </c>
      <c r="M2642" s="31" t="s">
        <v>108</v>
      </c>
      <c r="N2642" s="31">
        <v>166.17599999999999</v>
      </c>
      <c r="O2642" s="31">
        <v>105.21129999999999</v>
      </c>
      <c r="P2642" s="31">
        <v>85.187600000000003</v>
      </c>
      <c r="Q2642" s="31" t="s">
        <v>108</v>
      </c>
      <c r="R2642" s="31">
        <v>104.13</v>
      </c>
      <c r="S2642" s="31" t="s">
        <v>108</v>
      </c>
    </row>
    <row r="2643" spans="1:19" x14ac:dyDescent="0.35">
      <c r="A2643" s="2">
        <v>36567</v>
      </c>
      <c r="B2643" s="31">
        <v>241.62540000000001</v>
      </c>
      <c r="C2643" s="31">
        <v>386.71800000000002</v>
      </c>
      <c r="D2643" s="31">
        <v>187.7663</v>
      </c>
      <c r="E2643" s="31">
        <v>143.38570000000001</v>
      </c>
      <c r="F2643" s="31">
        <v>37.713099999999997</v>
      </c>
      <c r="G2643" s="31">
        <v>146.25579999999999</v>
      </c>
      <c r="H2643" s="31">
        <v>5.361237</v>
      </c>
      <c r="I2643" s="31">
        <v>1870.2349999999999</v>
      </c>
      <c r="J2643" s="31">
        <v>2209.2739999999999</v>
      </c>
      <c r="K2643" s="31">
        <v>1364.875</v>
      </c>
      <c r="L2643" s="31">
        <v>135.81</v>
      </c>
      <c r="M2643" s="31" t="s">
        <v>108</v>
      </c>
      <c r="N2643" s="31">
        <v>161.3467</v>
      </c>
      <c r="O2643" s="31">
        <v>104.8249</v>
      </c>
      <c r="P2643" s="31">
        <v>85.182500000000005</v>
      </c>
      <c r="Q2643" s="31" t="s">
        <v>108</v>
      </c>
      <c r="R2643" s="31">
        <v>104.1</v>
      </c>
      <c r="S2643" s="31" t="s">
        <v>108</v>
      </c>
    </row>
    <row r="2644" spans="1:19" x14ac:dyDescent="0.35">
      <c r="A2644" s="2">
        <v>36570</v>
      </c>
      <c r="B2644" s="31">
        <v>246.6533</v>
      </c>
      <c r="C2644" s="31">
        <v>397.74799999999999</v>
      </c>
      <c r="D2644" s="31">
        <v>189.084</v>
      </c>
      <c r="E2644" s="31">
        <v>142.5968</v>
      </c>
      <c r="F2644" s="31">
        <v>37.400399999999998</v>
      </c>
      <c r="G2644" s="31">
        <v>146.1848</v>
      </c>
      <c r="H2644" s="31">
        <v>5.232945</v>
      </c>
      <c r="I2644" s="31">
        <v>1874.6379999999999</v>
      </c>
      <c r="J2644" s="31">
        <v>2223.154</v>
      </c>
      <c r="K2644" s="31">
        <v>1371.511</v>
      </c>
      <c r="L2644" s="31">
        <v>136</v>
      </c>
      <c r="M2644" s="31" t="s">
        <v>108</v>
      </c>
      <c r="N2644" s="31">
        <v>161.79130000000001</v>
      </c>
      <c r="O2644" s="31">
        <v>105.0185</v>
      </c>
      <c r="P2644" s="31">
        <v>84.716800000000006</v>
      </c>
      <c r="Q2644" s="31" t="s">
        <v>108</v>
      </c>
      <c r="R2644" s="31">
        <v>104.72</v>
      </c>
      <c r="S2644" s="31" t="s">
        <v>108</v>
      </c>
    </row>
    <row r="2645" spans="1:19" x14ac:dyDescent="0.35">
      <c r="A2645" s="2">
        <v>36571</v>
      </c>
      <c r="B2645" s="31">
        <v>248.0763</v>
      </c>
      <c r="C2645" s="31">
        <v>398.56799999999998</v>
      </c>
      <c r="D2645" s="31">
        <v>189.74279999999999</v>
      </c>
      <c r="E2645" s="31">
        <v>141.23070000000001</v>
      </c>
      <c r="F2645" s="31">
        <v>36.570599999999999</v>
      </c>
      <c r="G2645" s="31">
        <v>147.0368</v>
      </c>
      <c r="H2645" s="31">
        <v>5.3004670000000003</v>
      </c>
      <c r="I2645" s="31">
        <v>1878.614</v>
      </c>
      <c r="J2645" s="31">
        <v>2218.4050000000002</v>
      </c>
      <c r="K2645" s="31">
        <v>1367.9280000000001</v>
      </c>
      <c r="L2645" s="31">
        <v>137.1</v>
      </c>
      <c r="M2645" s="31" t="s">
        <v>108</v>
      </c>
      <c r="N2645" s="31">
        <v>163.1249</v>
      </c>
      <c r="O2645" s="31">
        <v>104.9772</v>
      </c>
      <c r="P2645" s="31">
        <v>85.003799999999998</v>
      </c>
      <c r="Q2645" s="31" t="s">
        <v>108</v>
      </c>
      <c r="R2645" s="31">
        <v>104.69</v>
      </c>
      <c r="S2645" s="31" t="s">
        <v>108</v>
      </c>
    </row>
    <row r="2646" spans="1:19" x14ac:dyDescent="0.35">
      <c r="A2646" s="2">
        <v>36572</v>
      </c>
      <c r="B2646" s="31">
        <v>249.5942</v>
      </c>
      <c r="C2646" s="31">
        <v>403.85500000000002</v>
      </c>
      <c r="D2646" s="31">
        <v>191.7193</v>
      </c>
      <c r="E2646" s="31">
        <v>140.24940000000001</v>
      </c>
      <c r="F2646" s="31">
        <v>36.678800000000003</v>
      </c>
      <c r="G2646" s="31">
        <v>146.82380000000001</v>
      </c>
      <c r="H2646" s="31">
        <v>5.4017499999999998</v>
      </c>
      <c r="I2646" s="31">
        <v>1879.75</v>
      </c>
      <c r="J2646" s="31">
        <v>2218.04</v>
      </c>
      <c r="K2646" s="31">
        <v>1365.672</v>
      </c>
      <c r="L2646" s="31">
        <v>135.41999999999999</v>
      </c>
      <c r="M2646" s="31" t="s">
        <v>108</v>
      </c>
      <c r="N2646" s="31">
        <v>162.47829999999999</v>
      </c>
      <c r="O2646" s="31">
        <v>104.203</v>
      </c>
      <c r="P2646" s="31">
        <v>85.014499999999998</v>
      </c>
      <c r="Q2646" s="31" t="s">
        <v>108</v>
      </c>
      <c r="R2646" s="31">
        <v>104.28</v>
      </c>
      <c r="S2646" s="31" t="s">
        <v>108</v>
      </c>
    </row>
    <row r="2647" spans="1:19" x14ac:dyDescent="0.35">
      <c r="A2647" s="2">
        <v>36573</v>
      </c>
      <c r="B2647" s="31">
        <v>243.333</v>
      </c>
      <c r="C2647" s="31">
        <v>396.654</v>
      </c>
      <c r="D2647" s="31">
        <v>188.6448</v>
      </c>
      <c r="E2647" s="31">
        <v>141.2115</v>
      </c>
      <c r="F2647" s="31">
        <v>36.534500000000001</v>
      </c>
      <c r="G2647" s="31">
        <v>147.0368</v>
      </c>
      <c r="H2647" s="31">
        <v>5.4625199999999996</v>
      </c>
      <c r="I2647" s="31">
        <v>1872.0809999999999</v>
      </c>
      <c r="J2647" s="31">
        <v>2212.9259999999999</v>
      </c>
      <c r="K2647" s="31">
        <v>1366.202</v>
      </c>
      <c r="L2647" s="31">
        <v>134.71</v>
      </c>
      <c r="M2647" s="31" t="s">
        <v>108</v>
      </c>
      <c r="N2647" s="31">
        <v>165.9538</v>
      </c>
      <c r="O2647" s="31">
        <v>103.345</v>
      </c>
      <c r="P2647" s="31">
        <v>85.188299999999998</v>
      </c>
      <c r="Q2647" s="31" t="s">
        <v>108</v>
      </c>
      <c r="R2647" s="31">
        <v>104.27</v>
      </c>
      <c r="S2647" s="31" t="s">
        <v>108</v>
      </c>
    </row>
    <row r="2648" spans="1:19" x14ac:dyDescent="0.35">
      <c r="A2648" s="2">
        <v>36574</v>
      </c>
      <c r="B2648" s="31">
        <v>239.9178</v>
      </c>
      <c r="C2648" s="31">
        <v>389.45299999999997</v>
      </c>
      <c r="D2648" s="31">
        <v>186.22909999999999</v>
      </c>
      <c r="E2648" s="31">
        <v>141.11529999999999</v>
      </c>
      <c r="F2648" s="31">
        <v>36.955399999999997</v>
      </c>
      <c r="G2648" s="31">
        <v>148.9537</v>
      </c>
      <c r="H2648" s="31">
        <v>5.5030330000000003</v>
      </c>
      <c r="I2648" s="31">
        <v>1880.1759999999999</v>
      </c>
      <c r="J2648" s="31">
        <v>2224.98</v>
      </c>
      <c r="K2648" s="31">
        <v>1370.0509999999999</v>
      </c>
      <c r="L2648" s="31">
        <v>131.58000000000001</v>
      </c>
      <c r="M2648" s="31" t="s">
        <v>108</v>
      </c>
      <c r="N2648" s="31">
        <v>160.35659999999999</v>
      </c>
      <c r="O2648" s="31">
        <v>102.9325</v>
      </c>
      <c r="P2648" s="31">
        <v>85.106499999999997</v>
      </c>
      <c r="Q2648" s="31" t="s">
        <v>108</v>
      </c>
      <c r="R2648" s="31">
        <v>104.63</v>
      </c>
      <c r="S2648" s="31" t="s">
        <v>108</v>
      </c>
    </row>
    <row r="2649" spans="1:19" x14ac:dyDescent="0.35">
      <c r="A2649" s="2">
        <v>36577</v>
      </c>
      <c r="B2649" s="31">
        <v>239.9178</v>
      </c>
      <c r="C2649" s="31">
        <v>389.45299999999997</v>
      </c>
      <c r="D2649" s="31">
        <v>186.22909999999999</v>
      </c>
      <c r="E2649" s="31">
        <v>141.11529999999999</v>
      </c>
      <c r="F2649" s="31">
        <v>36.955399999999997</v>
      </c>
      <c r="G2649" s="31">
        <v>148.9537</v>
      </c>
      <c r="H2649" s="31">
        <v>5.5030330000000003</v>
      </c>
      <c r="I2649" s="31">
        <v>1882.59</v>
      </c>
      <c r="J2649" s="31">
        <v>2224.98</v>
      </c>
      <c r="K2649" s="31">
        <v>1373.768</v>
      </c>
      <c r="L2649" s="31">
        <v>131.58000000000001</v>
      </c>
      <c r="M2649" s="31" t="s">
        <v>108</v>
      </c>
      <c r="N2649" s="31">
        <v>160.35659999999999</v>
      </c>
      <c r="O2649" s="31">
        <v>102.4033</v>
      </c>
      <c r="P2649" s="31">
        <v>85.272400000000005</v>
      </c>
      <c r="Q2649" s="31" t="s">
        <v>108</v>
      </c>
      <c r="R2649" s="31">
        <v>104.51</v>
      </c>
      <c r="S2649" s="31" t="s">
        <v>108</v>
      </c>
    </row>
    <row r="2650" spans="1:19" x14ac:dyDescent="0.35">
      <c r="A2650" s="2">
        <v>36578</v>
      </c>
      <c r="B2650" s="31">
        <v>243.90219999999999</v>
      </c>
      <c r="C2650" s="31">
        <v>396.83600000000001</v>
      </c>
      <c r="D2650" s="31">
        <v>183.15459999999999</v>
      </c>
      <c r="E2650" s="31">
        <v>140.17250000000001</v>
      </c>
      <c r="F2650" s="31">
        <v>37.003500000000003</v>
      </c>
      <c r="G2650" s="31">
        <v>148.38570000000001</v>
      </c>
      <c r="H2650" s="31">
        <v>5.3679889999999997</v>
      </c>
      <c r="I2650" s="31">
        <v>1874.78</v>
      </c>
      <c r="J2650" s="31">
        <v>2249.0880000000002</v>
      </c>
      <c r="K2650" s="31">
        <v>1383.3240000000001</v>
      </c>
      <c r="L2650" s="31">
        <v>131.16</v>
      </c>
      <c r="M2650" s="31" t="s">
        <v>108</v>
      </c>
      <c r="N2650" s="31">
        <v>160.3364</v>
      </c>
      <c r="O2650" s="31">
        <v>103.0395</v>
      </c>
      <c r="P2650" s="31">
        <v>86.978300000000004</v>
      </c>
      <c r="Q2650" s="31" t="s">
        <v>108</v>
      </c>
      <c r="R2650" s="31">
        <v>103.28</v>
      </c>
      <c r="S2650" s="31" t="s">
        <v>108</v>
      </c>
    </row>
    <row r="2651" spans="1:19" x14ac:dyDescent="0.35">
      <c r="A2651" s="2">
        <v>36579</v>
      </c>
      <c r="B2651" s="31">
        <v>245.60980000000001</v>
      </c>
      <c r="C2651" s="31">
        <v>401.57600000000002</v>
      </c>
      <c r="D2651" s="31">
        <v>186.0095</v>
      </c>
      <c r="E2651" s="31">
        <v>141.9427</v>
      </c>
      <c r="F2651" s="31">
        <v>36.366199999999999</v>
      </c>
      <c r="G2651" s="31">
        <v>144.33879999999999</v>
      </c>
      <c r="H2651" s="31">
        <v>5.4422629999999996</v>
      </c>
      <c r="I2651" s="31">
        <v>1876.2</v>
      </c>
      <c r="J2651" s="31">
        <v>2236.3040000000001</v>
      </c>
      <c r="K2651" s="31">
        <v>1380.271</v>
      </c>
      <c r="L2651" s="31">
        <v>132.74</v>
      </c>
      <c r="M2651" s="31" t="s">
        <v>108</v>
      </c>
      <c r="N2651" s="31">
        <v>169.22720000000001</v>
      </c>
      <c r="O2651" s="31">
        <v>102.596</v>
      </c>
      <c r="P2651" s="31">
        <v>86.694800000000001</v>
      </c>
      <c r="Q2651" s="31" t="s">
        <v>108</v>
      </c>
      <c r="R2651" s="31">
        <v>103.53</v>
      </c>
      <c r="S2651" s="31" t="s">
        <v>108</v>
      </c>
    </row>
    <row r="2652" spans="1:19" x14ac:dyDescent="0.35">
      <c r="A2652" s="2">
        <v>36580</v>
      </c>
      <c r="B2652" s="31">
        <v>246.7482</v>
      </c>
      <c r="C2652" s="31">
        <v>406.22500000000002</v>
      </c>
      <c r="D2652" s="31">
        <v>187.10749999999999</v>
      </c>
      <c r="E2652" s="31">
        <v>142.88550000000001</v>
      </c>
      <c r="F2652" s="31">
        <v>36.1858</v>
      </c>
      <c r="G2652" s="31">
        <v>145.9008</v>
      </c>
      <c r="H2652" s="31">
        <v>5.3409800000000001</v>
      </c>
      <c r="I2652" s="31">
        <v>1869.383</v>
      </c>
      <c r="J2652" s="31">
        <v>2251.299</v>
      </c>
      <c r="K2652" s="31">
        <v>1386.2439999999999</v>
      </c>
      <c r="L2652" s="31">
        <v>131.77000000000001</v>
      </c>
      <c r="M2652" s="31" t="s">
        <v>108</v>
      </c>
      <c r="N2652" s="31">
        <v>173.47049999999999</v>
      </c>
      <c r="O2652" s="31">
        <v>102.6101</v>
      </c>
      <c r="P2652" s="31">
        <v>86.018799999999999</v>
      </c>
      <c r="Q2652" s="31" t="s">
        <v>108</v>
      </c>
      <c r="R2652" s="31">
        <v>104.01</v>
      </c>
      <c r="S2652" s="31" t="s">
        <v>108</v>
      </c>
    </row>
    <row r="2653" spans="1:19" x14ac:dyDescent="0.35">
      <c r="A2653" s="2">
        <v>36581</v>
      </c>
      <c r="B2653" s="31">
        <v>247.2225</v>
      </c>
      <c r="C2653" s="31">
        <v>415.52300000000002</v>
      </c>
      <c r="D2653" s="31">
        <v>193.47620000000001</v>
      </c>
      <c r="E2653" s="31">
        <v>139.61449999999999</v>
      </c>
      <c r="F2653" s="31">
        <v>35.428100000000001</v>
      </c>
      <c r="G2653" s="31">
        <v>143.55789999999999</v>
      </c>
      <c r="H2653" s="31">
        <v>5.1249099999999999</v>
      </c>
      <c r="I2653" s="31">
        <v>1870.6610000000001</v>
      </c>
      <c r="J2653" s="31">
        <v>2251.299</v>
      </c>
      <c r="K2653" s="31">
        <v>1376.6880000000001</v>
      </c>
      <c r="L2653" s="31">
        <v>130.09</v>
      </c>
      <c r="M2653" s="31" t="s">
        <v>108</v>
      </c>
      <c r="N2653" s="31">
        <v>169.3484</v>
      </c>
      <c r="O2653" s="31">
        <v>102.6686</v>
      </c>
      <c r="P2653" s="31">
        <v>84.525400000000005</v>
      </c>
      <c r="Q2653" s="31" t="s">
        <v>108</v>
      </c>
      <c r="R2653" s="31">
        <v>105.26</v>
      </c>
      <c r="S2653" s="31" t="s">
        <v>108</v>
      </c>
    </row>
    <row r="2654" spans="1:19" x14ac:dyDescent="0.35">
      <c r="A2654" s="2">
        <v>36584</v>
      </c>
      <c r="B2654" s="31">
        <v>247.79169999999999</v>
      </c>
      <c r="C2654" s="31">
        <v>426.32400000000001</v>
      </c>
      <c r="D2654" s="31">
        <v>192.81739999999999</v>
      </c>
      <c r="E2654" s="31">
        <v>133.14940000000001</v>
      </c>
      <c r="F2654" s="31">
        <v>35.380000000000003</v>
      </c>
      <c r="G2654" s="31">
        <v>143.77090000000001</v>
      </c>
      <c r="H2654" s="31">
        <v>5.1654229999999997</v>
      </c>
      <c r="I2654" s="31">
        <v>1878.614</v>
      </c>
      <c r="J2654" s="31">
        <v>2238.924</v>
      </c>
      <c r="K2654" s="31">
        <v>1376.5550000000001</v>
      </c>
      <c r="L2654" s="31">
        <v>131.04</v>
      </c>
      <c r="M2654" s="31" t="s">
        <v>108</v>
      </c>
      <c r="N2654" s="31">
        <v>168.035</v>
      </c>
      <c r="O2654" s="31">
        <v>104.4859</v>
      </c>
      <c r="P2654" s="31">
        <v>83.494600000000005</v>
      </c>
      <c r="Q2654" s="31" t="s">
        <v>108</v>
      </c>
      <c r="R2654" s="31">
        <v>105.27</v>
      </c>
      <c r="S2654" s="31" t="s">
        <v>108</v>
      </c>
    </row>
    <row r="2655" spans="1:19" x14ac:dyDescent="0.35">
      <c r="A2655" s="2">
        <v>36585</v>
      </c>
      <c r="B2655" s="31">
        <v>252.62989999999999</v>
      </c>
      <c r="C2655" s="31">
        <v>428.42099999999999</v>
      </c>
      <c r="D2655" s="31">
        <v>195.89189999999999</v>
      </c>
      <c r="E2655" s="31">
        <v>132.1489</v>
      </c>
      <c r="F2655" s="31">
        <v>35.380000000000003</v>
      </c>
      <c r="G2655" s="31">
        <v>145.1199</v>
      </c>
      <c r="H2655" s="31">
        <v>5.2532009999999998</v>
      </c>
      <c r="I2655" s="31">
        <v>1873.075</v>
      </c>
      <c r="J2655" s="31">
        <v>2241.4940000000001</v>
      </c>
      <c r="K2655" s="31">
        <v>1377.086</v>
      </c>
      <c r="L2655" s="31">
        <v>133.4</v>
      </c>
      <c r="M2655" s="31" t="s">
        <v>108</v>
      </c>
      <c r="N2655" s="31">
        <v>173.81399999999999</v>
      </c>
      <c r="O2655" s="31">
        <v>103.6564</v>
      </c>
      <c r="P2655" s="31">
        <v>83.1374</v>
      </c>
      <c r="Q2655" s="31" t="s">
        <v>108</v>
      </c>
      <c r="R2655" s="31">
        <v>105.92</v>
      </c>
      <c r="S2655" s="31" t="s">
        <v>108</v>
      </c>
    </row>
    <row r="2656" spans="1:19" x14ac:dyDescent="0.35">
      <c r="A2656" s="2">
        <v>36586</v>
      </c>
      <c r="B2656" s="31">
        <v>262.68579999999997</v>
      </c>
      <c r="C2656" s="31">
        <v>452.94099999999997</v>
      </c>
      <c r="D2656" s="31">
        <v>199.62530000000001</v>
      </c>
      <c r="E2656" s="31">
        <v>135.2467</v>
      </c>
      <c r="F2656" s="31">
        <v>35.271799999999999</v>
      </c>
      <c r="G2656" s="31">
        <v>143.77090000000001</v>
      </c>
      <c r="H2656" s="31">
        <v>5.3207230000000001</v>
      </c>
      <c r="I2656" s="31">
        <v>1876.3420000000001</v>
      </c>
      <c r="J2656" s="31">
        <v>2245.5329999999999</v>
      </c>
      <c r="K2656" s="31">
        <v>1378.1479999999999</v>
      </c>
      <c r="L2656" s="31">
        <v>134.66</v>
      </c>
      <c r="M2656" s="31" t="s">
        <v>108</v>
      </c>
      <c r="N2656" s="31">
        <v>174.80410000000001</v>
      </c>
      <c r="O2656" s="31">
        <v>105.8891</v>
      </c>
      <c r="P2656" s="31">
        <v>83.587599999999995</v>
      </c>
      <c r="Q2656" s="31" t="s">
        <v>108</v>
      </c>
      <c r="R2656" s="31">
        <v>104.89</v>
      </c>
      <c r="S2656" s="31" t="s">
        <v>108</v>
      </c>
    </row>
    <row r="2657" spans="1:19" x14ac:dyDescent="0.35">
      <c r="A2657" s="2">
        <v>36587</v>
      </c>
      <c r="B2657" s="31">
        <v>263.44470000000001</v>
      </c>
      <c r="C2657" s="31">
        <v>450.298</v>
      </c>
      <c r="D2657" s="31">
        <v>202.26060000000001</v>
      </c>
      <c r="E2657" s="31">
        <v>133.70740000000001</v>
      </c>
      <c r="F2657" s="31">
        <v>34.838900000000002</v>
      </c>
      <c r="G2657" s="31">
        <v>144.97790000000001</v>
      </c>
      <c r="H2657" s="31">
        <v>5.5435449999999999</v>
      </c>
      <c r="I2657" s="31">
        <v>1877.904</v>
      </c>
      <c r="J2657" s="31">
        <v>2243.33</v>
      </c>
      <c r="K2657" s="31">
        <v>1376.6880000000001</v>
      </c>
      <c r="L2657" s="31">
        <v>134.66</v>
      </c>
      <c r="M2657" s="31" t="s">
        <v>108</v>
      </c>
      <c r="N2657" s="31">
        <v>170.74260000000001</v>
      </c>
      <c r="O2657" s="31">
        <v>105.66379999999999</v>
      </c>
      <c r="P2657" s="31">
        <v>83.417400000000001</v>
      </c>
      <c r="Q2657" s="31" t="s">
        <v>108</v>
      </c>
      <c r="R2657" s="31">
        <v>105.78</v>
      </c>
      <c r="S2657" s="31" t="s">
        <v>108</v>
      </c>
    </row>
    <row r="2658" spans="1:19" x14ac:dyDescent="0.35">
      <c r="A2658" s="2">
        <v>36588</v>
      </c>
      <c r="B2658" s="31">
        <v>262.02170000000001</v>
      </c>
      <c r="C2658" s="31">
        <v>444.87400000000002</v>
      </c>
      <c r="D2658" s="31">
        <v>201.1626</v>
      </c>
      <c r="E2658" s="31">
        <v>134.38079999999999</v>
      </c>
      <c r="F2658" s="31">
        <v>34.911000000000001</v>
      </c>
      <c r="G2658" s="31">
        <v>145.68790000000001</v>
      </c>
      <c r="H2658" s="31">
        <v>5.705597</v>
      </c>
      <c r="I2658" s="31">
        <v>1877.62</v>
      </c>
      <c r="J2658" s="31">
        <v>2248.1039999999998</v>
      </c>
      <c r="K2658" s="31">
        <v>1380.444</v>
      </c>
      <c r="L2658" s="31">
        <v>137.16999999999999</v>
      </c>
      <c r="M2658" s="31" t="s">
        <v>108</v>
      </c>
      <c r="N2658" s="31">
        <v>180.01730000000001</v>
      </c>
      <c r="O2658" s="31">
        <v>105.77070000000001</v>
      </c>
      <c r="P2658" s="31">
        <v>83.024199999999993</v>
      </c>
      <c r="Q2658" s="31" t="s">
        <v>108</v>
      </c>
      <c r="R2658" s="31">
        <v>106</v>
      </c>
      <c r="S2658" s="31" t="s">
        <v>108</v>
      </c>
    </row>
    <row r="2659" spans="1:19" x14ac:dyDescent="0.35">
      <c r="A2659" s="2">
        <v>36591</v>
      </c>
      <c r="B2659" s="31">
        <v>267.33420000000001</v>
      </c>
      <c r="C2659" s="31">
        <v>447.791</v>
      </c>
      <c r="D2659" s="31">
        <v>202.041</v>
      </c>
      <c r="E2659" s="31">
        <v>134.76560000000001</v>
      </c>
      <c r="F2659" s="31">
        <v>34.802799999999998</v>
      </c>
      <c r="G2659" s="31">
        <v>146.89490000000001</v>
      </c>
      <c r="H2659" s="31">
        <v>5.6853400000000001</v>
      </c>
      <c r="I2659" s="31">
        <v>1881.816</v>
      </c>
      <c r="J2659" s="31">
        <v>2242.596</v>
      </c>
      <c r="K2659" s="31">
        <v>1382.1769999999999</v>
      </c>
      <c r="L2659" s="31">
        <v>135.63999999999999</v>
      </c>
      <c r="M2659" s="31" t="s">
        <v>108</v>
      </c>
      <c r="N2659" s="31">
        <v>181.755</v>
      </c>
      <c r="O2659" s="31">
        <v>105.74550000000001</v>
      </c>
      <c r="P2659" s="31">
        <v>82.9739</v>
      </c>
      <c r="Q2659" s="31" t="s">
        <v>108</v>
      </c>
      <c r="R2659" s="31">
        <v>106.16</v>
      </c>
      <c r="S2659" s="31" t="s">
        <v>108</v>
      </c>
    </row>
    <row r="2660" spans="1:19" x14ac:dyDescent="0.35">
      <c r="A2660" s="2">
        <v>36592</v>
      </c>
      <c r="B2660" s="31">
        <v>287.06650000000002</v>
      </c>
      <c r="C2660" s="31">
        <v>464.47199999999998</v>
      </c>
      <c r="D2660" s="31">
        <v>214.3391</v>
      </c>
      <c r="E2660" s="31">
        <v>133.28399999999999</v>
      </c>
      <c r="F2660" s="31">
        <v>35.319899999999997</v>
      </c>
      <c r="G2660" s="31">
        <v>145.2619</v>
      </c>
      <c r="H2660" s="31">
        <v>5.8001269999999998</v>
      </c>
      <c r="I2660" s="31">
        <v>1880.749</v>
      </c>
      <c r="J2660" s="31">
        <v>2246.268</v>
      </c>
      <c r="K2660" s="31">
        <v>1382.4110000000001</v>
      </c>
      <c r="L2660" s="31">
        <v>131.43</v>
      </c>
      <c r="M2660" s="31" t="s">
        <v>108</v>
      </c>
      <c r="N2660" s="31">
        <v>177.51169999999999</v>
      </c>
      <c r="O2660" s="31">
        <v>106.51990000000001</v>
      </c>
      <c r="P2660" s="31">
        <v>82.6404</v>
      </c>
      <c r="Q2660" s="31" t="s">
        <v>108</v>
      </c>
      <c r="R2660" s="31">
        <v>106.01</v>
      </c>
      <c r="S2660" s="31" t="s">
        <v>108</v>
      </c>
    </row>
    <row r="2661" spans="1:19" x14ac:dyDescent="0.35">
      <c r="A2661" s="2">
        <v>36593</v>
      </c>
      <c r="B2661" s="31">
        <v>261.58609999999999</v>
      </c>
      <c r="C2661" s="31">
        <v>433.79599999999999</v>
      </c>
      <c r="D2661" s="31">
        <v>208.77189999999999</v>
      </c>
      <c r="E2661" s="31">
        <v>131.5737</v>
      </c>
      <c r="F2661" s="31">
        <v>34.926099999999998</v>
      </c>
      <c r="G2661" s="31">
        <v>146.39789999999999</v>
      </c>
      <c r="H2661" s="31">
        <v>5.8203839999999998</v>
      </c>
      <c r="I2661" s="31">
        <v>1886.6759999999999</v>
      </c>
      <c r="J2661" s="31">
        <v>2246.268</v>
      </c>
      <c r="K2661" s="31">
        <v>1382.144</v>
      </c>
      <c r="L2661" s="31">
        <v>132.84</v>
      </c>
      <c r="M2661" s="31" t="s">
        <v>108</v>
      </c>
      <c r="N2661" s="31">
        <v>180.13849999999999</v>
      </c>
      <c r="O2661" s="31">
        <v>106.35469999999999</v>
      </c>
      <c r="P2661" s="31">
        <v>82.607399999999998</v>
      </c>
      <c r="Q2661" s="31" t="s">
        <v>108</v>
      </c>
      <c r="R2661" s="31">
        <v>105.96</v>
      </c>
      <c r="S2661" s="31" t="s">
        <v>108</v>
      </c>
    </row>
    <row r="2662" spans="1:19" x14ac:dyDescent="0.35">
      <c r="A2662" s="2">
        <v>36594</v>
      </c>
      <c r="B2662" s="31">
        <v>263.51339999999999</v>
      </c>
      <c r="C2662" s="31">
        <v>449.35399999999998</v>
      </c>
      <c r="D2662" s="31">
        <v>196.3212</v>
      </c>
      <c r="E2662" s="31">
        <v>133.6311</v>
      </c>
      <c r="F2662" s="31">
        <v>35.206600000000002</v>
      </c>
      <c r="G2662" s="31">
        <v>146.68190000000001</v>
      </c>
      <c r="H2662" s="31">
        <v>5.7528620000000004</v>
      </c>
      <c r="I2662" s="31">
        <v>1881.6679999999999</v>
      </c>
      <c r="J2662" s="31">
        <v>2252.143</v>
      </c>
      <c r="K2662" s="31">
        <v>1395.7909999999999</v>
      </c>
      <c r="L2662" s="31">
        <v>136.54</v>
      </c>
      <c r="M2662" s="31" t="s">
        <v>108</v>
      </c>
      <c r="N2662" s="31">
        <v>186.22059999999999</v>
      </c>
      <c r="O2662" s="31">
        <v>106.9973</v>
      </c>
      <c r="P2662" s="31">
        <v>83.604900000000001</v>
      </c>
      <c r="Q2662" s="31" t="s">
        <v>108</v>
      </c>
      <c r="R2662" s="31">
        <v>105.37</v>
      </c>
      <c r="S2662" s="31" t="s">
        <v>108</v>
      </c>
    </row>
    <row r="2663" spans="1:19" x14ac:dyDescent="0.35">
      <c r="A2663" s="2">
        <v>36595</v>
      </c>
      <c r="B2663" s="31">
        <v>259.339</v>
      </c>
      <c r="C2663" s="31">
        <v>448.03899999999999</v>
      </c>
      <c r="D2663" s="31">
        <v>197.6181</v>
      </c>
      <c r="E2663" s="31">
        <v>133.78450000000001</v>
      </c>
      <c r="F2663" s="31">
        <v>34.890799999999999</v>
      </c>
      <c r="G2663" s="31">
        <v>144.76499999999999</v>
      </c>
      <c r="H2663" s="31">
        <v>5.7326050000000004</v>
      </c>
      <c r="I2663" s="31">
        <v>1876.087</v>
      </c>
      <c r="J2663" s="31">
        <v>2245.9009999999998</v>
      </c>
      <c r="K2663" s="31">
        <v>1391.51</v>
      </c>
      <c r="L2663" s="31">
        <v>136.08000000000001</v>
      </c>
      <c r="M2663" s="31" t="s">
        <v>108</v>
      </c>
      <c r="N2663" s="31">
        <v>186.0994</v>
      </c>
      <c r="O2663" s="31">
        <v>106.8955</v>
      </c>
      <c r="P2663" s="31">
        <v>83.211100000000002</v>
      </c>
      <c r="Q2663" s="31" t="s">
        <v>108</v>
      </c>
      <c r="R2663" s="31">
        <v>105.71</v>
      </c>
      <c r="S2663" s="31" t="s">
        <v>108</v>
      </c>
    </row>
    <row r="2664" spans="1:19" x14ac:dyDescent="0.35">
      <c r="A2664" s="2">
        <v>36598</v>
      </c>
      <c r="B2664" s="31">
        <v>260.80799999999999</v>
      </c>
      <c r="C2664" s="31">
        <v>445.83699999999999</v>
      </c>
      <c r="D2664" s="31">
        <v>196.2698</v>
      </c>
      <c r="E2664" s="31">
        <v>132.3715</v>
      </c>
      <c r="F2664" s="31">
        <v>35.069899999999997</v>
      </c>
      <c r="G2664" s="31">
        <v>148.52789999999999</v>
      </c>
      <c r="H2664" s="31">
        <v>5.8676490000000001</v>
      </c>
      <c r="I2664" s="31">
        <v>1877.6610000000001</v>
      </c>
      <c r="J2664" s="31">
        <v>2250.3069999999998</v>
      </c>
      <c r="K2664" s="31">
        <v>1394.453</v>
      </c>
      <c r="L2664" s="31">
        <v>134.52000000000001</v>
      </c>
      <c r="M2664" s="31" t="s">
        <v>108</v>
      </c>
      <c r="N2664" s="31">
        <v>180.3663</v>
      </c>
      <c r="O2664" s="31">
        <v>107.8579</v>
      </c>
      <c r="P2664" s="31">
        <v>83.403099999999995</v>
      </c>
      <c r="Q2664" s="31" t="s">
        <v>108</v>
      </c>
      <c r="R2664" s="31">
        <v>105.5</v>
      </c>
      <c r="S2664" s="31" t="s">
        <v>108</v>
      </c>
    </row>
    <row r="2665" spans="1:19" x14ac:dyDescent="0.35">
      <c r="A2665" s="2">
        <v>36599</v>
      </c>
      <c r="B2665" s="31">
        <v>260.512</v>
      </c>
      <c r="C2665" s="31">
        <v>436.59699999999998</v>
      </c>
      <c r="D2665" s="31">
        <v>192.43020000000001</v>
      </c>
      <c r="E2665" s="31">
        <v>134.83840000000001</v>
      </c>
      <c r="F2665" s="31">
        <v>34.843499999999999</v>
      </c>
      <c r="G2665" s="31">
        <v>150.51580000000001</v>
      </c>
      <c r="H2665" s="31">
        <v>5.96218</v>
      </c>
      <c r="I2665" s="31">
        <v>1877.518</v>
      </c>
      <c r="J2665" s="31">
        <v>2261.69</v>
      </c>
      <c r="K2665" s="31">
        <v>1394.32</v>
      </c>
      <c r="L2665" s="31">
        <v>132.46</v>
      </c>
      <c r="M2665" s="31" t="s">
        <v>108</v>
      </c>
      <c r="N2665" s="31">
        <v>171.4939</v>
      </c>
      <c r="O2665" s="31">
        <v>108.24720000000001</v>
      </c>
      <c r="P2665" s="31">
        <v>83.053299999999993</v>
      </c>
      <c r="Q2665" s="31" t="s">
        <v>108</v>
      </c>
      <c r="R2665" s="31">
        <v>105.2</v>
      </c>
      <c r="S2665" s="31" t="s">
        <v>108</v>
      </c>
    </row>
    <row r="2666" spans="1:19" x14ac:dyDescent="0.35">
      <c r="A2666" s="2">
        <v>36600</v>
      </c>
      <c r="B2666" s="31">
        <v>254.88730000000001</v>
      </c>
      <c r="C2666" s="31">
        <v>422.51900000000001</v>
      </c>
      <c r="D2666" s="31">
        <v>186.3321</v>
      </c>
      <c r="E2666" s="31">
        <v>135.18260000000001</v>
      </c>
      <c r="F2666" s="31">
        <v>34.831499999999998</v>
      </c>
      <c r="G2666" s="31">
        <v>149.0958</v>
      </c>
      <c r="H2666" s="31">
        <v>6.0634629999999996</v>
      </c>
      <c r="I2666" s="31">
        <v>1876.23</v>
      </c>
      <c r="J2666" s="31">
        <v>2265.7289999999998</v>
      </c>
      <c r="K2666" s="31">
        <v>1397.665</v>
      </c>
      <c r="L2666" s="31">
        <v>135.65</v>
      </c>
      <c r="M2666" s="31" t="s">
        <v>108</v>
      </c>
      <c r="N2666" s="31">
        <v>166.01009999999999</v>
      </c>
      <c r="O2666" s="31">
        <v>107.7488</v>
      </c>
      <c r="P2666" s="31">
        <v>83.585099999999997</v>
      </c>
      <c r="Q2666" s="31" t="s">
        <v>108</v>
      </c>
      <c r="R2666" s="31">
        <v>105.38</v>
      </c>
      <c r="S2666" s="31" t="s">
        <v>108</v>
      </c>
    </row>
    <row r="2667" spans="1:19" x14ac:dyDescent="0.35">
      <c r="A2667" s="2">
        <v>36601</v>
      </c>
      <c r="B2667" s="31">
        <v>257.25560000000002</v>
      </c>
      <c r="C2667" s="31">
        <v>425.71199999999999</v>
      </c>
      <c r="D2667" s="31">
        <v>187.4614</v>
      </c>
      <c r="E2667" s="31">
        <v>136.34909999999999</v>
      </c>
      <c r="F2667" s="31">
        <v>34.509799999999998</v>
      </c>
      <c r="G2667" s="31">
        <v>149.23779999999999</v>
      </c>
      <c r="H2667" s="31">
        <v>6.313294</v>
      </c>
      <c r="I2667" s="31">
        <v>1871.7940000000001</v>
      </c>
      <c r="J2667" s="31">
        <v>2271.2370000000001</v>
      </c>
      <c r="K2667" s="31">
        <v>1402.08</v>
      </c>
      <c r="L2667" s="31">
        <v>141.86000000000001</v>
      </c>
      <c r="M2667" s="31" t="s">
        <v>108</v>
      </c>
      <c r="N2667" s="31">
        <v>176.06039999999999</v>
      </c>
      <c r="O2667" s="31">
        <v>107.4765</v>
      </c>
      <c r="P2667" s="31">
        <v>83.927499999999995</v>
      </c>
      <c r="Q2667" s="31" t="s">
        <v>108</v>
      </c>
      <c r="R2667" s="31">
        <v>105.18</v>
      </c>
      <c r="S2667" s="31" t="s">
        <v>108</v>
      </c>
    </row>
    <row r="2668" spans="1:19" x14ac:dyDescent="0.35">
      <c r="A2668" s="2">
        <v>36602</v>
      </c>
      <c r="B2668" s="31">
        <v>255.8741</v>
      </c>
      <c r="C2668" s="31">
        <v>424.55099999999999</v>
      </c>
      <c r="D2668" s="31">
        <v>189.04239999999999</v>
      </c>
      <c r="E2668" s="31">
        <v>137.17140000000001</v>
      </c>
      <c r="F2668" s="31">
        <v>34.271500000000003</v>
      </c>
      <c r="G2668" s="31">
        <v>152.64570000000001</v>
      </c>
      <c r="H2668" s="31">
        <v>6.0634629999999996</v>
      </c>
      <c r="I2668" s="31">
        <v>1873.511</v>
      </c>
      <c r="J2668" s="31">
        <v>2278.9479999999999</v>
      </c>
      <c r="K2668" s="31">
        <v>1407.432</v>
      </c>
      <c r="L2668" s="31">
        <v>142.91999999999999</v>
      </c>
      <c r="M2668" s="31" t="s">
        <v>108</v>
      </c>
      <c r="N2668" s="31">
        <v>180.1284</v>
      </c>
      <c r="O2668" s="31">
        <v>106.9838</v>
      </c>
      <c r="P2668" s="31">
        <v>83.512100000000004</v>
      </c>
      <c r="Q2668" s="31" t="s">
        <v>108</v>
      </c>
      <c r="R2668" s="31">
        <v>105.2</v>
      </c>
      <c r="S2668" s="31" t="s">
        <v>108</v>
      </c>
    </row>
    <row r="2669" spans="1:19" x14ac:dyDescent="0.35">
      <c r="A2669" s="2">
        <v>36605</v>
      </c>
      <c r="B2669" s="31">
        <v>247.97980000000001</v>
      </c>
      <c r="C2669" s="31">
        <v>409.45800000000003</v>
      </c>
      <c r="D2669" s="31">
        <v>182.04079999999999</v>
      </c>
      <c r="E2669" s="31">
        <v>135.64150000000001</v>
      </c>
      <c r="F2669" s="31">
        <v>34.4621</v>
      </c>
      <c r="G2669" s="31">
        <v>149.30879999999999</v>
      </c>
      <c r="H2669" s="31">
        <v>5.7866229999999996</v>
      </c>
      <c r="I2669" s="31">
        <v>1873.511</v>
      </c>
      <c r="J2669" s="31">
        <v>2278.5810000000001</v>
      </c>
      <c r="K2669" s="31">
        <v>1406.4949999999999</v>
      </c>
      <c r="L2669" s="31">
        <v>141.86000000000001</v>
      </c>
      <c r="M2669" s="31" t="s">
        <v>108</v>
      </c>
      <c r="N2669" s="31">
        <v>173.58770000000001</v>
      </c>
      <c r="O2669" s="31">
        <v>106.4757</v>
      </c>
      <c r="P2669" s="31">
        <v>83.602400000000003</v>
      </c>
      <c r="Q2669" s="31" t="s">
        <v>108</v>
      </c>
      <c r="R2669" s="31">
        <v>105.15</v>
      </c>
      <c r="S2669" s="31" t="s">
        <v>108</v>
      </c>
    </row>
    <row r="2670" spans="1:19" x14ac:dyDescent="0.35">
      <c r="A2670" s="2">
        <v>36606</v>
      </c>
      <c r="B2670" s="31">
        <v>251.6309</v>
      </c>
      <c r="C2670" s="31">
        <v>413.95699999999999</v>
      </c>
      <c r="D2670" s="31">
        <v>182.49250000000001</v>
      </c>
      <c r="E2670" s="31">
        <v>137.30520000000001</v>
      </c>
      <c r="F2670" s="31">
        <v>34.938800000000001</v>
      </c>
      <c r="G2670" s="31">
        <v>149.59280000000001</v>
      </c>
      <c r="H2670" s="31">
        <v>5.8608969999999996</v>
      </c>
      <c r="I2670" s="31">
        <v>1870.3630000000001</v>
      </c>
      <c r="J2670" s="31">
        <v>2283.355</v>
      </c>
      <c r="K2670" s="31">
        <v>1407.164</v>
      </c>
      <c r="L2670" s="31">
        <v>144.69999999999999</v>
      </c>
      <c r="M2670" s="31" t="s">
        <v>108</v>
      </c>
      <c r="N2670" s="31">
        <v>180.18819999999999</v>
      </c>
      <c r="O2670" s="31">
        <v>106.167</v>
      </c>
      <c r="P2670" s="31">
        <v>83.750299999999996</v>
      </c>
      <c r="Q2670" s="31" t="s">
        <v>108</v>
      </c>
      <c r="R2670" s="31">
        <v>105.81</v>
      </c>
      <c r="S2670" s="31" t="s">
        <v>108</v>
      </c>
    </row>
    <row r="2671" spans="1:19" x14ac:dyDescent="0.35">
      <c r="A2671" s="2">
        <v>36607</v>
      </c>
      <c r="B2671" s="31">
        <v>248.47319999999999</v>
      </c>
      <c r="C2671" s="31">
        <v>411.68299999999999</v>
      </c>
      <c r="D2671" s="31">
        <v>183.8476</v>
      </c>
      <c r="E2671" s="31">
        <v>136.44470000000001</v>
      </c>
      <c r="F2671" s="31">
        <v>34.688499999999998</v>
      </c>
      <c r="G2671" s="31">
        <v>150.7998</v>
      </c>
      <c r="H2671" s="31">
        <v>5.8811540000000004</v>
      </c>
      <c r="I2671" s="31">
        <v>1873.94</v>
      </c>
      <c r="J2671" s="31">
        <v>2284.8240000000001</v>
      </c>
      <c r="K2671" s="31">
        <v>1406.3620000000001</v>
      </c>
      <c r="L2671" s="31">
        <v>145.65</v>
      </c>
      <c r="M2671" s="31" t="s">
        <v>108</v>
      </c>
      <c r="N2671" s="31">
        <v>184.25620000000001</v>
      </c>
      <c r="O2671" s="31">
        <v>106.1177</v>
      </c>
      <c r="P2671" s="31">
        <v>82.900099999999995</v>
      </c>
      <c r="Q2671" s="31" t="s">
        <v>108</v>
      </c>
      <c r="R2671" s="31">
        <v>106.04</v>
      </c>
      <c r="S2671" s="31" t="s">
        <v>108</v>
      </c>
    </row>
    <row r="2672" spans="1:19" x14ac:dyDescent="0.35">
      <c r="A2672" s="2">
        <v>36608</v>
      </c>
      <c r="B2672" s="31">
        <v>249.46</v>
      </c>
      <c r="C2672" s="31">
        <v>415.36</v>
      </c>
      <c r="D2672" s="31">
        <v>181.81489999999999</v>
      </c>
      <c r="E2672" s="31">
        <v>136.3108</v>
      </c>
      <c r="F2672" s="31">
        <v>34.343000000000004</v>
      </c>
      <c r="G2672" s="31">
        <v>148.2439</v>
      </c>
      <c r="H2672" s="31">
        <v>5.9149149999999997</v>
      </c>
      <c r="I2672" s="31">
        <v>1874.0830000000001</v>
      </c>
      <c r="J2672" s="31">
        <v>2287.761</v>
      </c>
      <c r="K2672" s="31">
        <v>1413.1859999999999</v>
      </c>
      <c r="L2672" s="31">
        <v>148.19999999999999</v>
      </c>
      <c r="M2672" s="31" t="s">
        <v>108</v>
      </c>
      <c r="N2672" s="31">
        <v>188.74299999999999</v>
      </c>
      <c r="O2672" s="31">
        <v>105.55159999999999</v>
      </c>
      <c r="P2672" s="31">
        <v>83.648700000000005</v>
      </c>
      <c r="Q2672" s="31" t="s">
        <v>108</v>
      </c>
      <c r="R2672" s="31">
        <v>105.23</v>
      </c>
      <c r="S2672" s="31" t="s">
        <v>108</v>
      </c>
    </row>
    <row r="2673" spans="1:19" x14ac:dyDescent="0.35">
      <c r="A2673" s="2">
        <v>36609</v>
      </c>
      <c r="B2673" s="31">
        <v>252.71639999999999</v>
      </c>
      <c r="C2673" s="31">
        <v>424.64800000000002</v>
      </c>
      <c r="D2673" s="31">
        <v>185.88030000000001</v>
      </c>
      <c r="E2673" s="31">
        <v>135.31639999999999</v>
      </c>
      <c r="F2673" s="31">
        <v>34.307200000000002</v>
      </c>
      <c r="G2673" s="31">
        <v>150.72880000000001</v>
      </c>
      <c r="H2673" s="31">
        <v>5.6718359999999999</v>
      </c>
      <c r="I2673" s="31">
        <v>1870.6489999999999</v>
      </c>
      <c r="J2673" s="31">
        <v>2272.3389999999999</v>
      </c>
      <c r="K2673" s="31">
        <v>1407.0309999999999</v>
      </c>
      <c r="L2673" s="31">
        <v>149.30000000000001</v>
      </c>
      <c r="M2673" s="31" t="s">
        <v>108</v>
      </c>
      <c r="N2673" s="31">
        <v>191.59460000000001</v>
      </c>
      <c r="O2673" s="31">
        <v>105.8719</v>
      </c>
      <c r="P2673" s="31">
        <v>83.745000000000005</v>
      </c>
      <c r="Q2673" s="31" t="s">
        <v>108</v>
      </c>
      <c r="R2673" s="31">
        <v>104.77</v>
      </c>
      <c r="S2673" s="31" t="s">
        <v>108</v>
      </c>
    </row>
    <row r="2674" spans="1:19" x14ac:dyDescent="0.35">
      <c r="A2674" s="2">
        <v>36612</v>
      </c>
      <c r="B2674" s="31">
        <v>251.2362</v>
      </c>
      <c r="C2674" s="31">
        <v>427.64699999999999</v>
      </c>
      <c r="D2674" s="31">
        <v>182.7183</v>
      </c>
      <c r="E2674" s="31">
        <v>133.88220000000001</v>
      </c>
      <c r="F2674" s="31">
        <v>33.747100000000003</v>
      </c>
      <c r="G2674" s="31">
        <v>150.9418</v>
      </c>
      <c r="H2674" s="31">
        <v>5.3814919999999997</v>
      </c>
      <c r="I2674" s="31">
        <v>1866.356</v>
      </c>
      <c r="J2674" s="31">
        <v>2274.5419999999999</v>
      </c>
      <c r="K2674" s="31">
        <v>1399.8050000000001</v>
      </c>
      <c r="L2674" s="31">
        <v>147.66999999999999</v>
      </c>
      <c r="M2674" s="31" t="s">
        <v>108</v>
      </c>
      <c r="N2674" s="31">
        <v>189.9195</v>
      </c>
      <c r="O2674" s="31">
        <v>106.18259999999999</v>
      </c>
      <c r="P2674" s="31">
        <v>83.651600000000002</v>
      </c>
      <c r="Q2674" s="31" t="s">
        <v>108</v>
      </c>
      <c r="R2674" s="31">
        <v>105.3</v>
      </c>
      <c r="S2674" s="31" t="s">
        <v>108</v>
      </c>
    </row>
    <row r="2675" spans="1:19" x14ac:dyDescent="0.35">
      <c r="A2675" s="2">
        <v>36613</v>
      </c>
      <c r="B2675" s="31">
        <v>250.34809999999999</v>
      </c>
      <c r="C2675" s="31">
        <v>427.55099999999999</v>
      </c>
      <c r="D2675" s="31">
        <v>182.4924</v>
      </c>
      <c r="E2675" s="31">
        <v>134.24549999999999</v>
      </c>
      <c r="F2675" s="31">
        <v>33.628</v>
      </c>
      <c r="G2675" s="31">
        <v>149.52180000000001</v>
      </c>
      <c r="H2675" s="31">
        <v>5.503031</v>
      </c>
      <c r="I2675" s="31">
        <v>1868.502</v>
      </c>
      <c r="J2675" s="31">
        <v>2277.1120000000001</v>
      </c>
      <c r="K2675" s="31">
        <v>1404.7560000000001</v>
      </c>
      <c r="L2675" s="31">
        <v>146.88</v>
      </c>
      <c r="M2675" s="31" t="s">
        <v>108</v>
      </c>
      <c r="N2675" s="31">
        <v>185.9512</v>
      </c>
      <c r="O2675" s="31">
        <v>106.9971</v>
      </c>
      <c r="P2675" s="31">
        <v>83.355400000000003</v>
      </c>
      <c r="Q2675" s="31" t="s">
        <v>108</v>
      </c>
      <c r="R2675" s="31">
        <v>105.53</v>
      </c>
      <c r="S2675" s="31" t="s">
        <v>108</v>
      </c>
    </row>
    <row r="2676" spans="1:19" x14ac:dyDescent="0.35">
      <c r="A2676" s="2">
        <v>36614</v>
      </c>
      <c r="B2676" s="31">
        <v>243.34190000000001</v>
      </c>
      <c r="C2676" s="31">
        <v>412.40899999999999</v>
      </c>
      <c r="D2676" s="31">
        <v>176.846</v>
      </c>
      <c r="E2676" s="31">
        <v>134.6662</v>
      </c>
      <c r="F2676" s="31">
        <v>33.210900000000002</v>
      </c>
      <c r="G2676" s="31">
        <v>150.23179999999999</v>
      </c>
      <c r="H2676" s="31">
        <v>5.3747389999999999</v>
      </c>
      <c r="I2676" s="31">
        <v>1870.7919999999999</v>
      </c>
      <c r="J2676" s="31">
        <v>2281.152</v>
      </c>
      <c r="K2676" s="31">
        <v>1400.2070000000001</v>
      </c>
      <c r="L2676" s="31">
        <v>146.9</v>
      </c>
      <c r="M2676" s="31" t="s">
        <v>108</v>
      </c>
      <c r="N2676" s="31">
        <v>178.214</v>
      </c>
      <c r="O2676" s="31">
        <v>107.4315</v>
      </c>
      <c r="P2676" s="31">
        <v>82.154700000000005</v>
      </c>
      <c r="Q2676" s="31" t="s">
        <v>108</v>
      </c>
      <c r="R2676" s="31">
        <v>106.22</v>
      </c>
      <c r="S2676" s="31" t="s">
        <v>108</v>
      </c>
    </row>
    <row r="2677" spans="1:19" x14ac:dyDescent="0.35">
      <c r="A2677" s="2">
        <v>36615</v>
      </c>
      <c r="B2677" s="31">
        <v>243.44059999999999</v>
      </c>
      <c r="C2677" s="31">
        <v>409.50599999999997</v>
      </c>
      <c r="D2677" s="31">
        <v>177.52359999999999</v>
      </c>
      <c r="E2677" s="31">
        <v>135.10599999999999</v>
      </c>
      <c r="F2677" s="31">
        <v>33.258600000000001</v>
      </c>
      <c r="G2677" s="31">
        <v>152.64570000000001</v>
      </c>
      <c r="H2677" s="31">
        <v>5.3612349999999998</v>
      </c>
      <c r="I2677" s="31">
        <v>1880.38</v>
      </c>
      <c r="J2677" s="31">
        <v>2298.41</v>
      </c>
      <c r="K2677" s="31">
        <v>1407.566</v>
      </c>
      <c r="L2677" s="31">
        <v>144.38</v>
      </c>
      <c r="M2677" s="31" t="s">
        <v>108</v>
      </c>
      <c r="N2677" s="31">
        <v>172.59059999999999</v>
      </c>
      <c r="O2677" s="31">
        <v>107.5759</v>
      </c>
      <c r="P2677" s="31">
        <v>82.332800000000006</v>
      </c>
      <c r="Q2677" s="31" t="s">
        <v>108</v>
      </c>
      <c r="R2677" s="31">
        <v>105.47</v>
      </c>
      <c r="S2677" s="31" t="s">
        <v>108</v>
      </c>
    </row>
    <row r="2678" spans="1:19" x14ac:dyDescent="0.35">
      <c r="A2678" s="2">
        <v>36616</v>
      </c>
      <c r="B2678" s="31">
        <v>244.62469999999999</v>
      </c>
      <c r="C2678" s="31">
        <v>414.05399999999997</v>
      </c>
      <c r="D2678" s="31">
        <v>179.55629999999999</v>
      </c>
      <c r="E2678" s="31">
        <v>133.90119999999999</v>
      </c>
      <c r="F2678" s="31">
        <v>33.532699999999998</v>
      </c>
      <c r="G2678" s="31">
        <v>154.91759999999999</v>
      </c>
      <c r="H2678" s="31">
        <v>5.4017480000000004</v>
      </c>
      <c r="I2678" s="31">
        <v>1883.242</v>
      </c>
      <c r="J2678" s="31">
        <v>2304.652</v>
      </c>
      <c r="K2678" s="31">
        <v>1410.51</v>
      </c>
      <c r="L2678" s="31">
        <v>145.44</v>
      </c>
      <c r="M2678" s="31" t="s">
        <v>108</v>
      </c>
      <c r="N2678" s="31">
        <v>177.77529999999999</v>
      </c>
      <c r="O2678" s="31">
        <v>110.4372</v>
      </c>
      <c r="P2678" s="31">
        <v>82.442099999999996</v>
      </c>
      <c r="Q2678" s="31" t="s">
        <v>108</v>
      </c>
      <c r="R2678" s="31">
        <v>105.44</v>
      </c>
      <c r="S2678" s="31" t="s">
        <v>108</v>
      </c>
    </row>
    <row r="2679" spans="1:19" x14ac:dyDescent="0.35">
      <c r="A2679" s="2">
        <v>36619</v>
      </c>
      <c r="B2679" s="31">
        <v>242.55240000000001</v>
      </c>
      <c r="C2679" s="31">
        <v>407.13600000000002</v>
      </c>
      <c r="D2679" s="31">
        <v>182.26660000000001</v>
      </c>
      <c r="E2679" s="31">
        <v>133.0215</v>
      </c>
      <c r="F2679" s="31">
        <v>33.413499999999999</v>
      </c>
      <c r="G2679" s="31">
        <v>155.20160000000001</v>
      </c>
      <c r="H2679" s="31">
        <v>5.2937130000000003</v>
      </c>
      <c r="I2679" s="31">
        <v>1880.38</v>
      </c>
      <c r="J2679" s="31">
        <v>2309.0590000000002</v>
      </c>
      <c r="K2679" s="31">
        <v>1413.453</v>
      </c>
      <c r="L2679" s="31">
        <v>146.69</v>
      </c>
      <c r="M2679" s="31" t="s">
        <v>108</v>
      </c>
      <c r="N2679" s="31">
        <v>164.91329999999999</v>
      </c>
      <c r="O2679" s="31">
        <v>108.1101</v>
      </c>
      <c r="P2679" s="31">
        <v>82.392600000000002</v>
      </c>
      <c r="Q2679" s="31" t="s">
        <v>108</v>
      </c>
      <c r="R2679" s="31">
        <v>105.54</v>
      </c>
      <c r="S2679" s="31" t="s">
        <v>108</v>
      </c>
    </row>
    <row r="2680" spans="1:19" x14ac:dyDescent="0.35">
      <c r="A2680" s="2">
        <v>36620</v>
      </c>
      <c r="B2680" s="31">
        <v>235.05279999999999</v>
      </c>
      <c r="C2680" s="31">
        <v>386.673</v>
      </c>
      <c r="D2680" s="31">
        <v>176.16849999999999</v>
      </c>
      <c r="E2680" s="31">
        <v>132.9641</v>
      </c>
      <c r="F2680" s="31">
        <v>34.152299999999997</v>
      </c>
      <c r="G2680" s="31">
        <v>152.9297</v>
      </c>
      <c r="H2680" s="31">
        <v>5.4625180000000002</v>
      </c>
      <c r="I2680" s="31">
        <v>1884.9590000000001</v>
      </c>
      <c r="J2680" s="31">
        <v>2326.6840000000002</v>
      </c>
      <c r="K2680" s="31">
        <v>1422.4179999999999</v>
      </c>
      <c r="L2680" s="31">
        <v>145.85</v>
      </c>
      <c r="M2680" s="31" t="s">
        <v>108</v>
      </c>
      <c r="N2680" s="31">
        <v>162.16139999999999</v>
      </c>
      <c r="O2680" s="31">
        <v>107.16200000000001</v>
      </c>
      <c r="P2680" s="31">
        <v>82.241200000000006</v>
      </c>
      <c r="Q2680" s="31" t="s">
        <v>108</v>
      </c>
      <c r="R2680" s="31">
        <v>105.17</v>
      </c>
      <c r="S2680" s="31" t="s">
        <v>108</v>
      </c>
    </row>
    <row r="2681" spans="1:19" x14ac:dyDescent="0.35">
      <c r="A2681" s="2">
        <v>36621</v>
      </c>
      <c r="B2681" s="31">
        <v>235.74359999999999</v>
      </c>
      <c r="C2681" s="31">
        <v>384.399</v>
      </c>
      <c r="D2681" s="31">
        <v>177.97540000000001</v>
      </c>
      <c r="E2681" s="31">
        <v>132.3904</v>
      </c>
      <c r="F2681" s="31">
        <v>33.8187</v>
      </c>
      <c r="G2681" s="31">
        <v>154.20769999999999</v>
      </c>
      <c r="H2681" s="31">
        <v>5.4760220000000004</v>
      </c>
      <c r="I2681" s="31">
        <v>1886.104</v>
      </c>
      <c r="J2681" s="31">
        <v>2320.8090000000002</v>
      </c>
      <c r="K2681" s="31">
        <v>1417.6010000000001</v>
      </c>
      <c r="L2681" s="31">
        <v>144.5</v>
      </c>
      <c r="M2681" s="31" t="s">
        <v>108</v>
      </c>
      <c r="N2681" s="31">
        <v>161.9221</v>
      </c>
      <c r="O2681" s="31">
        <v>107.16200000000001</v>
      </c>
      <c r="P2681" s="31">
        <v>83.145899999999997</v>
      </c>
      <c r="Q2681" s="31" t="s">
        <v>108</v>
      </c>
      <c r="R2681" s="31">
        <v>105.29</v>
      </c>
      <c r="S2681" s="31" t="s">
        <v>108</v>
      </c>
    </row>
    <row r="2682" spans="1:19" x14ac:dyDescent="0.35">
      <c r="A2682" s="2">
        <v>36622</v>
      </c>
      <c r="B2682" s="31">
        <v>232.19120000000001</v>
      </c>
      <c r="C2682" s="31">
        <v>387.01100000000002</v>
      </c>
      <c r="D2682" s="31">
        <v>178.4271</v>
      </c>
      <c r="E2682" s="31">
        <v>128.1259</v>
      </c>
      <c r="F2682" s="31">
        <v>33.687600000000003</v>
      </c>
      <c r="G2682" s="31">
        <v>150.7998</v>
      </c>
      <c r="H2682" s="31">
        <v>5.5705530000000003</v>
      </c>
      <c r="I2682" s="31">
        <v>1890.3969999999999</v>
      </c>
      <c r="J2682" s="31">
        <v>2315.6680000000001</v>
      </c>
      <c r="K2682" s="31">
        <v>1412.65</v>
      </c>
      <c r="L2682" s="31">
        <v>145.56</v>
      </c>
      <c r="M2682" s="31" t="s">
        <v>108</v>
      </c>
      <c r="N2682" s="31">
        <v>165.31209999999999</v>
      </c>
      <c r="O2682" s="31">
        <v>107.9331</v>
      </c>
      <c r="P2682" s="31">
        <v>82.595500000000001</v>
      </c>
      <c r="Q2682" s="31" t="s">
        <v>108</v>
      </c>
      <c r="R2682" s="31">
        <v>105.52</v>
      </c>
      <c r="S2682" s="31" t="s">
        <v>108</v>
      </c>
    </row>
    <row r="2683" spans="1:19" x14ac:dyDescent="0.35">
      <c r="A2683" s="2">
        <v>36623</v>
      </c>
      <c r="B2683" s="31">
        <v>225.38239999999999</v>
      </c>
      <c r="C2683" s="31">
        <v>381.59300000000002</v>
      </c>
      <c r="D2683" s="31">
        <v>177.52369999999999</v>
      </c>
      <c r="E2683" s="31">
        <v>127.6096</v>
      </c>
      <c r="F2683" s="31">
        <v>33.663699999999999</v>
      </c>
      <c r="G2683" s="31">
        <v>153.00069999999999</v>
      </c>
      <c r="H2683" s="31">
        <v>5.4692699999999999</v>
      </c>
      <c r="I2683" s="31">
        <v>1893.116</v>
      </c>
      <c r="J2683" s="31">
        <v>2323.3789999999999</v>
      </c>
      <c r="K2683" s="31">
        <v>1415.5940000000001</v>
      </c>
      <c r="L2683" s="31">
        <v>146.76</v>
      </c>
      <c r="M2683" s="31" t="s">
        <v>108</v>
      </c>
      <c r="N2683" s="31">
        <v>172.96950000000001</v>
      </c>
      <c r="O2683" s="31">
        <v>107.39409999999999</v>
      </c>
      <c r="P2683" s="31">
        <v>82.546099999999996</v>
      </c>
      <c r="Q2683" s="31" t="s">
        <v>108</v>
      </c>
      <c r="R2683" s="31">
        <v>105.97</v>
      </c>
      <c r="S2683" s="31" t="s">
        <v>108</v>
      </c>
    </row>
    <row r="2684" spans="1:19" x14ac:dyDescent="0.35">
      <c r="A2684" s="2">
        <v>36626</v>
      </c>
      <c r="B2684" s="31">
        <v>213.02</v>
      </c>
      <c r="C2684" s="31">
        <v>366.351</v>
      </c>
      <c r="D2684" s="31">
        <v>172.678</v>
      </c>
      <c r="E2684" s="31">
        <v>129.4658</v>
      </c>
      <c r="F2684" s="31">
        <v>33.842500000000001</v>
      </c>
      <c r="G2684" s="31">
        <v>151.07830000000001</v>
      </c>
      <c r="H2684" s="31">
        <v>5.4545279999999998</v>
      </c>
      <c r="I2684" s="31">
        <v>1888.8230000000001</v>
      </c>
      <c r="J2684" s="31">
        <v>2331.0909999999999</v>
      </c>
      <c r="K2684" s="31">
        <v>1416.5309999999999</v>
      </c>
      <c r="L2684" s="31">
        <v>146.04</v>
      </c>
      <c r="M2684" s="31" t="s">
        <v>108</v>
      </c>
      <c r="N2684" s="31">
        <v>160.5462</v>
      </c>
      <c r="O2684" s="31">
        <v>105.9631</v>
      </c>
      <c r="P2684" s="31">
        <v>82.632900000000006</v>
      </c>
      <c r="Q2684" s="31" t="s">
        <v>108</v>
      </c>
      <c r="R2684" s="31">
        <v>105.68</v>
      </c>
      <c r="S2684" s="31" t="s">
        <v>108</v>
      </c>
    </row>
    <row r="2685" spans="1:19" x14ac:dyDescent="0.35">
      <c r="A2685" s="2">
        <v>36627</v>
      </c>
      <c r="B2685" s="31">
        <v>215.28450000000001</v>
      </c>
      <c r="C2685" s="31">
        <v>365.42099999999999</v>
      </c>
      <c r="D2685" s="31">
        <v>172.7234</v>
      </c>
      <c r="E2685" s="31">
        <v>130.5146</v>
      </c>
      <c r="F2685" s="31">
        <v>33.806699999999999</v>
      </c>
      <c r="G2685" s="31">
        <v>149.89619999999999</v>
      </c>
      <c r="H2685" s="31">
        <v>5.4226380000000001</v>
      </c>
      <c r="I2685" s="31">
        <v>1887.5350000000001</v>
      </c>
      <c r="J2685" s="31">
        <v>2315.6680000000001</v>
      </c>
      <c r="K2685" s="31">
        <v>1412.7840000000001</v>
      </c>
      <c r="L2685" s="31">
        <v>145.80000000000001</v>
      </c>
      <c r="M2685" s="31" t="s">
        <v>108</v>
      </c>
      <c r="N2685" s="31">
        <v>157.7345</v>
      </c>
      <c r="O2685" s="31">
        <v>105.75579999999999</v>
      </c>
      <c r="P2685" s="31">
        <v>82.903899999999993</v>
      </c>
      <c r="Q2685" s="31" t="s">
        <v>108</v>
      </c>
      <c r="R2685" s="31">
        <v>105.94</v>
      </c>
      <c r="S2685" s="31" t="s">
        <v>108</v>
      </c>
    </row>
    <row r="2686" spans="1:19" x14ac:dyDescent="0.35">
      <c r="A2686" s="2">
        <v>36628</v>
      </c>
      <c r="B2686" s="31">
        <v>228.15199999999999</v>
      </c>
      <c r="C2686" s="31">
        <v>387.07900000000001</v>
      </c>
      <c r="D2686" s="31">
        <v>173.5898</v>
      </c>
      <c r="E2686" s="31">
        <v>130.1147</v>
      </c>
      <c r="F2686" s="31">
        <v>33.782899999999998</v>
      </c>
      <c r="G2686" s="31">
        <v>152.64250000000001</v>
      </c>
      <c r="H2686" s="31">
        <v>5.4200020000000002</v>
      </c>
      <c r="I2686" s="31">
        <v>1883.528</v>
      </c>
      <c r="J2686" s="31">
        <v>2300.2460000000001</v>
      </c>
      <c r="K2686" s="31">
        <v>1413.0519999999999</v>
      </c>
      <c r="L2686" s="31">
        <v>141.74</v>
      </c>
      <c r="M2686" s="31" t="s">
        <v>108</v>
      </c>
      <c r="N2686" s="31">
        <v>147.36510000000001</v>
      </c>
      <c r="O2686" s="31">
        <v>106.7937</v>
      </c>
      <c r="P2686" s="31">
        <v>82.456199999999995</v>
      </c>
      <c r="Q2686" s="31" t="s">
        <v>108</v>
      </c>
      <c r="R2686" s="31">
        <v>105.96</v>
      </c>
      <c r="S2686" s="31" t="s">
        <v>108</v>
      </c>
    </row>
    <row r="2687" spans="1:19" x14ac:dyDescent="0.35">
      <c r="A2687" s="2">
        <v>36629</v>
      </c>
      <c r="B2687" s="31">
        <v>224.90899999999999</v>
      </c>
      <c r="C2687" s="31">
        <v>390.01</v>
      </c>
      <c r="D2687" s="31">
        <v>178.67920000000001</v>
      </c>
      <c r="E2687" s="31">
        <v>128.65049999999999</v>
      </c>
      <c r="F2687" s="31">
        <v>33.747199999999999</v>
      </c>
      <c r="G2687" s="31">
        <v>152.96340000000001</v>
      </c>
      <c r="H2687" s="31">
        <v>5.5154339999999999</v>
      </c>
      <c r="I2687" s="31">
        <v>1878.806</v>
      </c>
      <c r="J2687" s="31">
        <v>2309.4259999999999</v>
      </c>
      <c r="K2687" s="31">
        <v>1414.39</v>
      </c>
      <c r="L2687" s="31">
        <v>139.75</v>
      </c>
      <c r="M2687" s="31" t="s">
        <v>108</v>
      </c>
      <c r="N2687" s="31">
        <v>142.97800000000001</v>
      </c>
      <c r="O2687" s="31">
        <v>106.736</v>
      </c>
      <c r="P2687" s="31">
        <v>82.2453</v>
      </c>
      <c r="Q2687" s="31" t="s">
        <v>108</v>
      </c>
      <c r="R2687" s="31">
        <v>106.14</v>
      </c>
      <c r="S2687" s="31" t="s">
        <v>108</v>
      </c>
    </row>
    <row r="2688" spans="1:19" x14ac:dyDescent="0.35">
      <c r="A2688" s="2">
        <v>36630</v>
      </c>
      <c r="B2688" s="31">
        <v>220.29499999999999</v>
      </c>
      <c r="C2688" s="31">
        <v>384.88099999999997</v>
      </c>
      <c r="D2688" s="31">
        <v>177.5264</v>
      </c>
      <c r="E2688" s="31">
        <v>126.2009</v>
      </c>
      <c r="F2688" s="31">
        <v>33.914000000000001</v>
      </c>
      <c r="G2688" s="31">
        <v>151.22749999999999</v>
      </c>
      <c r="H2688" s="31">
        <v>5.483028</v>
      </c>
      <c r="I2688" s="31">
        <v>1881.8109999999999</v>
      </c>
      <c r="J2688" s="31">
        <v>2315.3009999999999</v>
      </c>
      <c r="K2688" s="31">
        <v>1410.777</v>
      </c>
      <c r="L2688" s="31">
        <v>131.26</v>
      </c>
      <c r="M2688" s="31" t="s">
        <v>108</v>
      </c>
      <c r="N2688" s="31">
        <v>128.32130000000001</v>
      </c>
      <c r="O2688" s="31">
        <v>107.7805</v>
      </c>
      <c r="P2688" s="31">
        <v>82.290999999999997</v>
      </c>
      <c r="Q2688" s="31" t="s">
        <v>108</v>
      </c>
      <c r="R2688" s="31">
        <v>105.47</v>
      </c>
      <c r="S2688" s="31" t="s">
        <v>108</v>
      </c>
    </row>
    <row r="2689" spans="1:19" x14ac:dyDescent="0.35">
      <c r="A2689" s="2">
        <v>36633</v>
      </c>
      <c r="B2689" s="31">
        <v>222.94560000000001</v>
      </c>
      <c r="C2689" s="31">
        <v>393.14699999999999</v>
      </c>
      <c r="D2689" s="31">
        <v>177.75700000000001</v>
      </c>
      <c r="E2689" s="31">
        <v>124.8907</v>
      </c>
      <c r="F2689" s="31">
        <v>33.866300000000003</v>
      </c>
      <c r="G2689" s="31">
        <v>151.08860000000001</v>
      </c>
      <c r="H2689" s="31">
        <v>5.6126500000000004</v>
      </c>
      <c r="I2689" s="31">
        <v>1893.6880000000001</v>
      </c>
      <c r="J2689" s="31">
        <v>2299.1439999999998</v>
      </c>
      <c r="K2689" s="31">
        <v>1412.65</v>
      </c>
      <c r="L2689" s="31">
        <v>135.6</v>
      </c>
      <c r="M2689" s="31" t="s">
        <v>108</v>
      </c>
      <c r="N2689" s="31">
        <v>142.6789</v>
      </c>
      <c r="O2689" s="31">
        <v>108.3916</v>
      </c>
      <c r="P2689" s="31">
        <v>82.181200000000004</v>
      </c>
      <c r="Q2689" s="31" t="s">
        <v>108</v>
      </c>
      <c r="R2689" s="31">
        <v>106.13</v>
      </c>
      <c r="S2689" s="31" t="s">
        <v>108</v>
      </c>
    </row>
    <row r="2690" spans="1:19" x14ac:dyDescent="0.35">
      <c r="A2690" s="2">
        <v>36634</v>
      </c>
      <c r="B2690" s="31">
        <v>226.18520000000001</v>
      </c>
      <c r="C2690" s="31">
        <v>397.57900000000001</v>
      </c>
      <c r="D2690" s="31">
        <v>180.0625</v>
      </c>
      <c r="E2690" s="31">
        <v>127.26430000000001</v>
      </c>
      <c r="F2690" s="31">
        <v>33.723300000000002</v>
      </c>
      <c r="G2690" s="31">
        <v>151.92179999999999</v>
      </c>
      <c r="H2690" s="31">
        <v>5.6774610000000001</v>
      </c>
      <c r="I2690" s="31">
        <v>1893.259</v>
      </c>
      <c r="J2690" s="31">
        <v>2297.308</v>
      </c>
      <c r="K2690" s="31">
        <v>1409.171</v>
      </c>
      <c r="L2690" s="31">
        <v>139.44</v>
      </c>
      <c r="M2690" s="31" t="s">
        <v>108</v>
      </c>
      <c r="N2690" s="31">
        <v>149.55860000000001</v>
      </c>
      <c r="O2690" s="31">
        <v>108.24939999999999</v>
      </c>
      <c r="P2690" s="31">
        <v>81.685199999999995</v>
      </c>
      <c r="Q2690" s="31" t="s">
        <v>108</v>
      </c>
      <c r="R2690" s="31">
        <v>106.63</v>
      </c>
      <c r="S2690" s="31" t="s">
        <v>108</v>
      </c>
    </row>
    <row r="2691" spans="1:19" x14ac:dyDescent="0.35">
      <c r="A2691" s="2">
        <v>36635</v>
      </c>
      <c r="B2691" s="31">
        <v>232.46809999999999</v>
      </c>
      <c r="C2691" s="31">
        <v>410.57600000000002</v>
      </c>
      <c r="D2691" s="31">
        <v>185.5958</v>
      </c>
      <c r="E2691" s="31">
        <v>129.04929999999999</v>
      </c>
      <c r="F2691" s="31">
        <v>33.663699999999999</v>
      </c>
      <c r="G2691" s="31">
        <v>152.9633</v>
      </c>
      <c r="H2691" s="31">
        <v>5.4830269999999999</v>
      </c>
      <c r="I2691" s="31">
        <v>1896.4069999999999</v>
      </c>
      <c r="J2691" s="31">
        <v>2309.7930000000001</v>
      </c>
      <c r="K2691" s="31">
        <v>1407.164</v>
      </c>
      <c r="L2691" s="31">
        <v>138.24</v>
      </c>
      <c r="M2691" s="31" t="s">
        <v>108</v>
      </c>
      <c r="N2691" s="31">
        <v>144.4736</v>
      </c>
      <c r="O2691" s="31">
        <v>108.0194</v>
      </c>
      <c r="P2691" s="31">
        <v>80.924300000000002</v>
      </c>
      <c r="Q2691" s="31" t="s">
        <v>108</v>
      </c>
      <c r="R2691" s="31">
        <v>107.13</v>
      </c>
      <c r="S2691" s="31" t="s">
        <v>108</v>
      </c>
    </row>
    <row r="2692" spans="1:19" x14ac:dyDescent="0.35">
      <c r="A2692" s="2">
        <v>36636</v>
      </c>
      <c r="B2692" s="31">
        <v>233.15530000000001</v>
      </c>
      <c r="C2692" s="31">
        <v>411.82100000000003</v>
      </c>
      <c r="D2692" s="31">
        <v>186.28749999999999</v>
      </c>
      <c r="E2692" s="31">
        <v>128.2518</v>
      </c>
      <c r="F2692" s="31">
        <v>33.544600000000003</v>
      </c>
      <c r="G2692" s="31">
        <v>152.47730000000001</v>
      </c>
      <c r="H2692" s="31">
        <v>5.4311780000000001</v>
      </c>
      <c r="I2692" s="31">
        <v>1893.5450000000001</v>
      </c>
      <c r="J2692" s="31">
        <v>2308.3240000000001</v>
      </c>
      <c r="K2692" s="31">
        <v>1403.953</v>
      </c>
      <c r="L2692" s="31">
        <v>138.91</v>
      </c>
      <c r="M2692" s="31" t="s">
        <v>108</v>
      </c>
      <c r="N2692" s="31">
        <v>140.98390000000001</v>
      </c>
      <c r="O2692" s="31">
        <v>107.15179999999999</v>
      </c>
      <c r="P2692" s="31">
        <v>80.825800000000001</v>
      </c>
      <c r="Q2692" s="31" t="s">
        <v>108</v>
      </c>
      <c r="R2692" s="31">
        <v>107.45</v>
      </c>
      <c r="S2692" s="31" t="s">
        <v>108</v>
      </c>
    </row>
    <row r="2693" spans="1:19" x14ac:dyDescent="0.35">
      <c r="A2693" s="2">
        <v>36637</v>
      </c>
      <c r="B2693" s="31">
        <v>233.15530000000001</v>
      </c>
      <c r="C2693" s="31">
        <v>411.82100000000003</v>
      </c>
      <c r="D2693" s="31">
        <v>186.28749999999999</v>
      </c>
      <c r="E2693" s="31">
        <v>128.2518</v>
      </c>
      <c r="F2693" s="31">
        <v>33.544600000000003</v>
      </c>
      <c r="G2693" s="31">
        <v>152.47730000000001</v>
      </c>
      <c r="H2693" s="31">
        <v>5.4311780000000001</v>
      </c>
      <c r="I2693" s="31">
        <v>1893.402</v>
      </c>
      <c r="J2693" s="31">
        <v>2308.3240000000001</v>
      </c>
      <c r="K2693" s="31">
        <v>1403.953</v>
      </c>
      <c r="L2693" s="31">
        <v>138.91</v>
      </c>
      <c r="M2693" s="31" t="s">
        <v>108</v>
      </c>
      <c r="N2693" s="31">
        <v>140.98390000000001</v>
      </c>
      <c r="O2693" s="31">
        <v>107.15179999999999</v>
      </c>
      <c r="P2693" s="31">
        <v>80.825800000000001</v>
      </c>
      <c r="Q2693" s="31" t="s">
        <v>108</v>
      </c>
      <c r="R2693" s="31">
        <v>107.45</v>
      </c>
      <c r="S2693" s="31" t="s">
        <v>108</v>
      </c>
    </row>
    <row r="2694" spans="1:19" x14ac:dyDescent="0.35">
      <c r="A2694" s="2">
        <v>36640</v>
      </c>
      <c r="B2694" s="31">
        <v>233.15530000000001</v>
      </c>
      <c r="C2694" s="31">
        <v>412.86700000000002</v>
      </c>
      <c r="D2694" s="31">
        <v>186.28749999999999</v>
      </c>
      <c r="E2694" s="31">
        <v>128.2518</v>
      </c>
      <c r="F2694" s="31">
        <v>33.508800000000001</v>
      </c>
      <c r="G2694" s="31">
        <v>154.69919999999999</v>
      </c>
      <c r="H2694" s="31">
        <v>5.217301</v>
      </c>
      <c r="I2694" s="31">
        <v>1894.69</v>
      </c>
      <c r="J2694" s="31">
        <v>2308.3240000000001</v>
      </c>
      <c r="K2694" s="31">
        <v>1403.953</v>
      </c>
      <c r="L2694" s="31">
        <v>137.93</v>
      </c>
      <c r="M2694" s="31" t="s">
        <v>108</v>
      </c>
      <c r="N2694" s="31">
        <v>136.27780000000001</v>
      </c>
      <c r="O2694" s="31">
        <v>107.15179999999999</v>
      </c>
      <c r="P2694" s="31">
        <v>80.825800000000001</v>
      </c>
      <c r="Q2694" s="31" t="s">
        <v>108</v>
      </c>
      <c r="R2694" s="31">
        <v>107.28</v>
      </c>
      <c r="S2694" s="31" t="s">
        <v>108</v>
      </c>
    </row>
    <row r="2695" spans="1:19" x14ac:dyDescent="0.35">
      <c r="A2695" s="2">
        <v>36641</v>
      </c>
      <c r="B2695" s="31">
        <v>229.4248</v>
      </c>
      <c r="C2695" s="31">
        <v>403.60500000000002</v>
      </c>
      <c r="D2695" s="31">
        <v>183.75139999999999</v>
      </c>
      <c r="E2695" s="31">
        <v>130.5685</v>
      </c>
      <c r="F2695" s="31">
        <v>33.341999999999999</v>
      </c>
      <c r="G2695" s="31">
        <v>154.56030000000001</v>
      </c>
      <c r="H2695" s="31">
        <v>5.21082</v>
      </c>
      <c r="I2695" s="31">
        <v>1895.548</v>
      </c>
      <c r="J2695" s="31">
        <v>2291.8000000000002</v>
      </c>
      <c r="K2695" s="31">
        <v>1400.4739999999999</v>
      </c>
      <c r="L2695" s="31">
        <v>142.94</v>
      </c>
      <c r="M2695" s="31" t="s">
        <v>108</v>
      </c>
      <c r="N2695" s="31">
        <v>145.37100000000001</v>
      </c>
      <c r="O2695" s="31">
        <v>106.73050000000001</v>
      </c>
      <c r="P2695" s="31">
        <v>79.7804</v>
      </c>
      <c r="Q2695" s="31" t="s">
        <v>108</v>
      </c>
      <c r="R2695" s="31">
        <v>108.67</v>
      </c>
      <c r="S2695" s="31" t="s">
        <v>108</v>
      </c>
    </row>
    <row r="2696" spans="1:19" x14ac:dyDescent="0.35">
      <c r="A2696" s="2">
        <v>36642</v>
      </c>
      <c r="B2696" s="31">
        <v>225.49799999999999</v>
      </c>
      <c r="C2696" s="31">
        <v>396.036</v>
      </c>
      <c r="D2696" s="31">
        <v>182.3681</v>
      </c>
      <c r="E2696" s="31">
        <v>131.2901</v>
      </c>
      <c r="F2696" s="31">
        <v>33.020299999999999</v>
      </c>
      <c r="G2696" s="31">
        <v>153.65770000000001</v>
      </c>
      <c r="H2696" s="31">
        <v>5.1848960000000002</v>
      </c>
      <c r="I2696" s="31">
        <v>1897.2660000000001</v>
      </c>
      <c r="J2696" s="31">
        <v>2292.1680000000001</v>
      </c>
      <c r="K2696" s="31">
        <v>1407.164</v>
      </c>
      <c r="L2696" s="31">
        <v>141.62</v>
      </c>
      <c r="M2696" s="31" t="s">
        <v>108</v>
      </c>
      <c r="N2696" s="31">
        <v>140.6848</v>
      </c>
      <c r="O2696" s="31">
        <v>105.9127</v>
      </c>
      <c r="P2696" s="31">
        <v>79.452600000000004</v>
      </c>
      <c r="Q2696" s="31" t="s">
        <v>108</v>
      </c>
      <c r="R2696" s="31">
        <v>108.55</v>
      </c>
      <c r="S2696" s="31" t="s">
        <v>108</v>
      </c>
    </row>
    <row r="2697" spans="1:19" x14ac:dyDescent="0.35">
      <c r="A2697" s="2">
        <v>36643</v>
      </c>
      <c r="B2697" s="31">
        <v>231.68279999999999</v>
      </c>
      <c r="C2697" s="31">
        <v>404.7</v>
      </c>
      <c r="D2697" s="31">
        <v>184.44309999999999</v>
      </c>
      <c r="E2697" s="31">
        <v>130.4546</v>
      </c>
      <c r="F2697" s="31">
        <v>33.175199999999997</v>
      </c>
      <c r="G2697" s="31">
        <v>151.3664</v>
      </c>
      <c r="H2697" s="31">
        <v>5.0682359999999997</v>
      </c>
      <c r="I2697" s="31">
        <v>1898.84</v>
      </c>
      <c r="J2697" s="31">
        <v>2275.2759999999998</v>
      </c>
      <c r="K2697" s="31">
        <v>1403.15</v>
      </c>
      <c r="L2697" s="31">
        <v>140.83000000000001</v>
      </c>
      <c r="M2697" s="31" t="s">
        <v>108</v>
      </c>
      <c r="N2697" s="31">
        <v>146.96629999999999</v>
      </c>
      <c r="O2697" s="31">
        <v>106.0196</v>
      </c>
      <c r="P2697" s="31">
        <v>78.406000000000006</v>
      </c>
      <c r="Q2697" s="31" t="s">
        <v>108</v>
      </c>
      <c r="R2697" s="31">
        <v>109.57</v>
      </c>
      <c r="S2697" s="31" t="s">
        <v>108</v>
      </c>
    </row>
    <row r="2698" spans="1:19" x14ac:dyDescent="0.35">
      <c r="A2698" s="2">
        <v>36644</v>
      </c>
      <c r="B2698" s="31">
        <v>232.6645</v>
      </c>
      <c r="C2698" s="31">
        <v>405.59699999999998</v>
      </c>
      <c r="D2698" s="31">
        <v>187.2097</v>
      </c>
      <c r="E2698" s="31">
        <v>132.1636</v>
      </c>
      <c r="F2698" s="31">
        <v>32.734299999999998</v>
      </c>
      <c r="G2698" s="31">
        <v>149.76939999999999</v>
      </c>
      <c r="H2698" s="31">
        <v>5.0163869999999999</v>
      </c>
      <c r="I2698" s="31">
        <v>1896.1210000000001</v>
      </c>
      <c r="J2698" s="31">
        <v>2278.2139999999999</v>
      </c>
      <c r="K2698" s="31">
        <v>1405.425</v>
      </c>
      <c r="L2698" s="31">
        <v>140.13999999999999</v>
      </c>
      <c r="M2698" s="31" t="s">
        <v>108</v>
      </c>
      <c r="N2698" s="31">
        <v>151.95150000000001</v>
      </c>
      <c r="O2698" s="31">
        <v>104.3548</v>
      </c>
      <c r="P2698" s="31">
        <v>78.375799999999998</v>
      </c>
      <c r="Q2698" s="31" t="s">
        <v>108</v>
      </c>
      <c r="R2698" s="31">
        <v>110.14</v>
      </c>
      <c r="S2698" s="31" t="s">
        <v>108</v>
      </c>
    </row>
    <row r="2699" spans="1:19" x14ac:dyDescent="0.35">
      <c r="A2699" s="2">
        <v>36647</v>
      </c>
      <c r="B2699" s="31">
        <v>232.6645</v>
      </c>
      <c r="C2699" s="31">
        <v>414.66</v>
      </c>
      <c r="D2699" s="31">
        <v>187.2097</v>
      </c>
      <c r="E2699" s="31">
        <v>132.1636</v>
      </c>
      <c r="F2699" s="31">
        <v>32.746200000000002</v>
      </c>
      <c r="G2699" s="31">
        <v>157.6849</v>
      </c>
      <c r="H2699" s="31">
        <v>5.1265660000000004</v>
      </c>
      <c r="I2699" s="31">
        <v>1900.1279999999999</v>
      </c>
      <c r="J2699" s="31">
        <v>2272.7060000000001</v>
      </c>
      <c r="K2699" s="31">
        <v>1405.425</v>
      </c>
      <c r="L2699" s="31">
        <v>141.77000000000001</v>
      </c>
      <c r="M2699" s="31" t="s">
        <v>108</v>
      </c>
      <c r="N2699" s="31">
        <v>154.22479999999999</v>
      </c>
      <c r="O2699" s="31">
        <v>104.3548</v>
      </c>
      <c r="P2699" s="31">
        <v>78.375799999999998</v>
      </c>
      <c r="Q2699" s="31" t="s">
        <v>108</v>
      </c>
      <c r="R2699" s="31">
        <v>109.63</v>
      </c>
      <c r="S2699" s="31" t="s">
        <v>108</v>
      </c>
    </row>
    <row r="2700" spans="1:19" x14ac:dyDescent="0.35">
      <c r="A2700" s="2">
        <v>36648</v>
      </c>
      <c r="B2700" s="31">
        <v>242.5797</v>
      </c>
      <c r="C2700" s="31">
        <v>441.30099999999999</v>
      </c>
      <c r="D2700" s="31">
        <v>192.0513</v>
      </c>
      <c r="E2700" s="31">
        <v>134.95500000000001</v>
      </c>
      <c r="F2700" s="31">
        <v>33.008299999999998</v>
      </c>
      <c r="G2700" s="31">
        <v>157.06</v>
      </c>
      <c r="H2700" s="31">
        <v>5.1654530000000003</v>
      </c>
      <c r="I2700" s="31">
        <v>1899.6980000000001</v>
      </c>
      <c r="J2700" s="31">
        <v>2266.0970000000002</v>
      </c>
      <c r="K2700" s="31">
        <v>1400.876</v>
      </c>
      <c r="L2700" s="31">
        <v>139.22</v>
      </c>
      <c r="M2700" s="31" t="s">
        <v>108</v>
      </c>
      <c r="N2700" s="31">
        <v>145.09180000000001</v>
      </c>
      <c r="O2700" s="31">
        <v>103.4576</v>
      </c>
      <c r="P2700" s="31">
        <v>78.076300000000003</v>
      </c>
      <c r="Q2700" s="31" t="s">
        <v>108</v>
      </c>
      <c r="R2700" s="31">
        <v>110.26</v>
      </c>
      <c r="S2700" s="31" t="s">
        <v>108</v>
      </c>
    </row>
    <row r="2701" spans="1:19" x14ac:dyDescent="0.35">
      <c r="A2701" s="2">
        <v>36649</v>
      </c>
      <c r="B2701" s="31">
        <v>239.92910000000001</v>
      </c>
      <c r="C2701" s="31">
        <v>443.54199999999997</v>
      </c>
      <c r="D2701" s="31">
        <v>191.59020000000001</v>
      </c>
      <c r="E2701" s="31">
        <v>133.5308</v>
      </c>
      <c r="F2701" s="31">
        <v>33.258600000000001</v>
      </c>
      <c r="G2701" s="31">
        <v>158.86529999999999</v>
      </c>
      <c r="H2701" s="31">
        <v>5.1978590000000002</v>
      </c>
      <c r="I2701" s="31">
        <v>1899.6980000000001</v>
      </c>
      <c r="J2701" s="31">
        <v>2254.7130000000002</v>
      </c>
      <c r="K2701" s="31">
        <v>1393.5170000000001</v>
      </c>
      <c r="L2701" s="31">
        <v>136.54</v>
      </c>
      <c r="M2701" s="31" t="s">
        <v>108</v>
      </c>
      <c r="N2701" s="31">
        <v>142.97800000000001</v>
      </c>
      <c r="O2701" s="31">
        <v>103.4577</v>
      </c>
      <c r="P2701" s="31">
        <v>76.672499999999999</v>
      </c>
      <c r="Q2701" s="31" t="s">
        <v>108</v>
      </c>
      <c r="R2701" s="31">
        <v>111.26</v>
      </c>
      <c r="S2701" s="31" t="s">
        <v>108</v>
      </c>
    </row>
    <row r="2702" spans="1:19" x14ac:dyDescent="0.35">
      <c r="A2702" s="2">
        <v>36650</v>
      </c>
      <c r="B2702" s="31">
        <v>242.0889</v>
      </c>
      <c r="C2702" s="31">
        <v>452.55500000000001</v>
      </c>
      <c r="D2702" s="31">
        <v>189.7458</v>
      </c>
      <c r="E2702" s="31">
        <v>133.9486</v>
      </c>
      <c r="F2702" s="31">
        <v>33.508800000000001</v>
      </c>
      <c r="G2702" s="31">
        <v>158.93469999999999</v>
      </c>
      <c r="H2702" s="31">
        <v>5.1978590000000002</v>
      </c>
      <c r="I2702" s="31">
        <v>1899.6980000000001</v>
      </c>
      <c r="J2702" s="31">
        <v>2245.5329999999999</v>
      </c>
      <c r="K2702" s="31">
        <v>1387.2280000000001</v>
      </c>
      <c r="L2702" s="31">
        <v>136.61000000000001</v>
      </c>
      <c r="M2702" s="31" t="s">
        <v>108</v>
      </c>
      <c r="N2702" s="31">
        <v>143.1575</v>
      </c>
      <c r="O2702" s="31">
        <v>104.2503</v>
      </c>
      <c r="P2702" s="31">
        <v>76.706599999999995</v>
      </c>
      <c r="Q2702" s="31" t="s">
        <v>108</v>
      </c>
      <c r="R2702" s="31">
        <v>111.8</v>
      </c>
      <c r="S2702" s="31" t="s">
        <v>108</v>
      </c>
    </row>
    <row r="2703" spans="1:19" x14ac:dyDescent="0.35">
      <c r="A2703" s="2">
        <v>36651</v>
      </c>
      <c r="B2703" s="31">
        <v>244.44499999999999</v>
      </c>
      <c r="C2703" s="31">
        <v>449.916</v>
      </c>
      <c r="D2703" s="31">
        <v>186.28749999999999</v>
      </c>
      <c r="E2703" s="31">
        <v>136.68299999999999</v>
      </c>
      <c r="F2703" s="31">
        <v>33.377699999999997</v>
      </c>
      <c r="G2703" s="31">
        <v>157.19880000000001</v>
      </c>
      <c r="H2703" s="31">
        <v>5.1913780000000003</v>
      </c>
      <c r="I2703" s="31">
        <v>1899.6980000000001</v>
      </c>
      <c r="J2703" s="31">
        <v>2238.5569999999998</v>
      </c>
      <c r="K2703" s="31">
        <v>1388.432</v>
      </c>
      <c r="L2703" s="31">
        <v>138.12</v>
      </c>
      <c r="M2703" s="31" t="s">
        <v>108</v>
      </c>
      <c r="N2703" s="31">
        <v>147.36510000000001</v>
      </c>
      <c r="O2703" s="31">
        <v>103.72320000000001</v>
      </c>
      <c r="P2703" s="31">
        <v>76.752799999999993</v>
      </c>
      <c r="Q2703" s="31" t="s">
        <v>108</v>
      </c>
      <c r="R2703" s="31">
        <v>111.31</v>
      </c>
      <c r="S2703" s="31" t="s">
        <v>108</v>
      </c>
    </row>
    <row r="2704" spans="1:19" x14ac:dyDescent="0.35">
      <c r="A2704" s="2">
        <v>36654</v>
      </c>
      <c r="B2704" s="31">
        <v>252.5341</v>
      </c>
      <c r="C2704" s="31">
        <v>468.58300000000003</v>
      </c>
      <c r="D2704" s="31">
        <v>189.60749999999999</v>
      </c>
      <c r="E2704" s="31">
        <v>135.39680000000001</v>
      </c>
      <c r="F2704" s="31">
        <v>33.078099999999999</v>
      </c>
      <c r="G2704" s="31">
        <v>155.25460000000001</v>
      </c>
      <c r="H2704" s="31">
        <v>5.0423119999999999</v>
      </c>
      <c r="I2704" s="31">
        <v>1898.9829999999999</v>
      </c>
      <c r="J2704" s="31">
        <v>2231.9470000000001</v>
      </c>
      <c r="K2704" s="31">
        <v>1391.376</v>
      </c>
      <c r="L2704" s="31">
        <v>137.26</v>
      </c>
      <c r="M2704" s="31" t="s">
        <v>108</v>
      </c>
      <c r="N2704" s="31">
        <v>141.642</v>
      </c>
      <c r="O2704" s="31">
        <v>103.4761</v>
      </c>
      <c r="P2704" s="31">
        <v>76.831100000000006</v>
      </c>
      <c r="Q2704" s="31" t="s">
        <v>108</v>
      </c>
      <c r="R2704" s="31">
        <v>111.45</v>
      </c>
      <c r="S2704" s="31" t="s">
        <v>108</v>
      </c>
    </row>
    <row r="2705" spans="1:19" x14ac:dyDescent="0.35">
      <c r="A2705" s="2">
        <v>36655</v>
      </c>
      <c r="B2705" s="31">
        <v>259.33319999999998</v>
      </c>
      <c r="C2705" s="31">
        <v>473.95400000000001</v>
      </c>
      <c r="D2705" s="31">
        <v>196.5753</v>
      </c>
      <c r="E2705" s="31">
        <v>135.88200000000001</v>
      </c>
      <c r="F2705" s="31">
        <v>33.154000000000003</v>
      </c>
      <c r="G2705" s="31">
        <v>154.42140000000001</v>
      </c>
      <c r="H2705" s="31">
        <v>5.1395289999999996</v>
      </c>
      <c r="I2705" s="31">
        <v>1904.277</v>
      </c>
      <c r="J2705" s="31">
        <v>2237.8220000000001</v>
      </c>
      <c r="K2705" s="31">
        <v>1395.6579999999999</v>
      </c>
      <c r="L2705" s="31">
        <v>136.27000000000001</v>
      </c>
      <c r="M2705" s="31" t="s">
        <v>108</v>
      </c>
      <c r="N2705" s="31">
        <v>137.6936</v>
      </c>
      <c r="O2705" s="31">
        <v>102.8875</v>
      </c>
      <c r="P2705" s="31">
        <v>77.563599999999994</v>
      </c>
      <c r="Q2705" s="31" t="s">
        <v>108</v>
      </c>
      <c r="R2705" s="31">
        <v>110.75</v>
      </c>
      <c r="S2705" s="31" t="s">
        <v>108</v>
      </c>
    </row>
    <row r="2706" spans="1:19" x14ac:dyDescent="0.35">
      <c r="A2706" s="2">
        <v>36656</v>
      </c>
      <c r="B2706" s="31">
        <v>258.10340000000002</v>
      </c>
      <c r="C2706" s="31">
        <v>458.19</v>
      </c>
      <c r="D2706" s="31">
        <v>200.22069999999999</v>
      </c>
      <c r="E2706" s="31">
        <v>135.48060000000001</v>
      </c>
      <c r="F2706" s="31">
        <v>33.213299999999997</v>
      </c>
      <c r="G2706" s="31">
        <v>158.30969999999999</v>
      </c>
      <c r="H2706" s="31">
        <v>5.1524910000000004</v>
      </c>
      <c r="I2706" s="31">
        <v>1903.848</v>
      </c>
      <c r="J2706" s="31">
        <v>2249.5729999999999</v>
      </c>
      <c r="K2706" s="31">
        <v>1396.327</v>
      </c>
      <c r="L2706" s="31">
        <v>133.19999999999999</v>
      </c>
      <c r="M2706" s="31" t="s">
        <v>108</v>
      </c>
      <c r="N2706" s="31">
        <v>129.71719999999999</v>
      </c>
      <c r="O2706" s="31">
        <v>102.8643</v>
      </c>
      <c r="P2706" s="31">
        <v>78.3215</v>
      </c>
      <c r="Q2706" s="31" t="s">
        <v>108</v>
      </c>
      <c r="R2706" s="31">
        <v>110.8</v>
      </c>
      <c r="S2706" s="31" t="s">
        <v>108</v>
      </c>
    </row>
    <row r="2707" spans="1:19" x14ac:dyDescent="0.35">
      <c r="A2707" s="2">
        <v>36657</v>
      </c>
      <c r="B2707" s="31">
        <v>266.08269999999999</v>
      </c>
      <c r="C2707" s="31">
        <v>469.45</v>
      </c>
      <c r="D2707" s="31">
        <v>206.50649999999999</v>
      </c>
      <c r="E2707" s="31">
        <v>135.65459999999999</v>
      </c>
      <c r="F2707" s="31">
        <v>32.953200000000002</v>
      </c>
      <c r="G2707" s="31">
        <v>157.8931</v>
      </c>
      <c r="H2707" s="31">
        <v>5.3534059999999997</v>
      </c>
      <c r="I2707" s="31">
        <v>1907.712</v>
      </c>
      <c r="J2707" s="31">
        <v>2253.2449999999999</v>
      </c>
      <c r="K2707" s="31">
        <v>1388.8340000000001</v>
      </c>
      <c r="L2707" s="31">
        <v>135.82</v>
      </c>
      <c r="M2707" s="31" t="s">
        <v>108</v>
      </c>
      <c r="N2707" s="31">
        <v>135.0215</v>
      </c>
      <c r="O2707" s="31">
        <v>103.62909999999999</v>
      </c>
      <c r="P2707" s="31">
        <v>77.657399999999996</v>
      </c>
      <c r="Q2707" s="31" t="s">
        <v>108</v>
      </c>
      <c r="R2707" s="31">
        <v>111.52</v>
      </c>
      <c r="S2707" s="31" t="s">
        <v>108</v>
      </c>
    </row>
    <row r="2708" spans="1:19" x14ac:dyDescent="0.35">
      <c r="A2708" s="2">
        <v>36658</v>
      </c>
      <c r="B2708" s="31">
        <v>269.08030000000002</v>
      </c>
      <c r="C2708" s="31">
        <v>474.10199999999998</v>
      </c>
      <c r="D2708" s="31">
        <v>210.44659999999999</v>
      </c>
      <c r="E2708" s="31">
        <v>137.97909999999999</v>
      </c>
      <c r="F2708" s="31">
        <v>33.000399999999999</v>
      </c>
      <c r="G2708" s="31">
        <v>157.1293</v>
      </c>
      <c r="H2708" s="31">
        <v>5.3145189999999998</v>
      </c>
      <c r="I2708" s="31">
        <v>1902.846</v>
      </c>
      <c r="J2708" s="31">
        <v>2238.5569999999998</v>
      </c>
      <c r="K2708" s="31">
        <v>1389.904</v>
      </c>
      <c r="L2708" s="31">
        <v>137.33000000000001</v>
      </c>
      <c r="M2708" s="31" t="s">
        <v>108</v>
      </c>
      <c r="N2708" s="31">
        <v>136.29769999999999</v>
      </c>
      <c r="O2708" s="31">
        <v>103.42619999999999</v>
      </c>
      <c r="P2708" s="31">
        <v>77.909800000000004</v>
      </c>
      <c r="Q2708" s="31" t="s">
        <v>108</v>
      </c>
      <c r="R2708" s="31">
        <v>109.9</v>
      </c>
      <c r="S2708" s="31" t="s">
        <v>108</v>
      </c>
    </row>
    <row r="2709" spans="1:19" x14ac:dyDescent="0.35">
      <c r="A2709" s="2">
        <v>36661</v>
      </c>
      <c r="B2709" s="31">
        <v>271.27850000000001</v>
      </c>
      <c r="C2709" s="31">
        <v>483.35500000000002</v>
      </c>
      <c r="D2709" s="31">
        <v>207.66540000000001</v>
      </c>
      <c r="E2709" s="31">
        <v>137.94130000000001</v>
      </c>
      <c r="F2709" s="31">
        <v>32.953200000000002</v>
      </c>
      <c r="G2709" s="31">
        <v>152.68549999999999</v>
      </c>
      <c r="H2709" s="31">
        <v>5.249708</v>
      </c>
      <c r="I2709" s="31">
        <v>1903.2760000000001</v>
      </c>
      <c r="J2709" s="31">
        <v>2245.1660000000002</v>
      </c>
      <c r="K2709" s="31">
        <v>1391.644</v>
      </c>
      <c r="L2709" s="31">
        <v>139.91999999999999</v>
      </c>
      <c r="M2709" s="31" t="s">
        <v>108</v>
      </c>
      <c r="N2709" s="31">
        <v>141.96100000000001</v>
      </c>
      <c r="O2709" s="31">
        <v>102.7422</v>
      </c>
      <c r="P2709" s="31">
        <v>78.735100000000003</v>
      </c>
      <c r="Q2709" s="31" t="s">
        <v>108</v>
      </c>
      <c r="R2709" s="31">
        <v>110.56</v>
      </c>
      <c r="S2709" s="31" t="s">
        <v>108</v>
      </c>
    </row>
    <row r="2710" spans="1:19" x14ac:dyDescent="0.35">
      <c r="A2710" s="2">
        <v>36662</v>
      </c>
      <c r="B2710" s="31">
        <v>273.3768</v>
      </c>
      <c r="C2710" s="31">
        <v>487.85199999999998</v>
      </c>
      <c r="D2710" s="31">
        <v>208.36070000000001</v>
      </c>
      <c r="E2710" s="31">
        <v>139.45320000000001</v>
      </c>
      <c r="F2710" s="31">
        <v>32.929600000000001</v>
      </c>
      <c r="G2710" s="31">
        <v>151.01910000000001</v>
      </c>
      <c r="H2710" s="31">
        <v>5.4246980000000002</v>
      </c>
      <c r="I2710" s="31">
        <v>1899.9839999999999</v>
      </c>
      <c r="J2710" s="31">
        <v>2250.674</v>
      </c>
      <c r="K2710" s="31">
        <v>1394.989</v>
      </c>
      <c r="L2710" s="31">
        <v>141.26</v>
      </c>
      <c r="M2710" s="31" t="s">
        <v>108</v>
      </c>
      <c r="N2710" s="31">
        <v>146.36799999999999</v>
      </c>
      <c r="O2710" s="31">
        <v>102.45180000000001</v>
      </c>
      <c r="P2710" s="31">
        <v>77.758700000000005</v>
      </c>
      <c r="Q2710" s="31" t="s">
        <v>108</v>
      </c>
      <c r="R2710" s="31">
        <v>111.31</v>
      </c>
      <c r="S2710" s="31" t="s">
        <v>108</v>
      </c>
    </row>
    <row r="2711" spans="1:19" x14ac:dyDescent="0.35">
      <c r="A2711" s="2">
        <v>36663</v>
      </c>
      <c r="B2711" s="31">
        <v>272.27769999999998</v>
      </c>
      <c r="C2711" s="31">
        <v>489.351</v>
      </c>
      <c r="D2711" s="31">
        <v>206.9701</v>
      </c>
      <c r="E2711" s="31">
        <v>138.376</v>
      </c>
      <c r="F2711" s="31">
        <v>32.634599999999999</v>
      </c>
      <c r="G2711" s="31">
        <v>150.32480000000001</v>
      </c>
      <c r="H2711" s="31">
        <v>5.3209999999999997</v>
      </c>
      <c r="I2711" s="31">
        <v>1898.2670000000001</v>
      </c>
      <c r="J2711" s="31">
        <v>2242.596</v>
      </c>
      <c r="K2711" s="31">
        <v>1386.693</v>
      </c>
      <c r="L2711" s="31">
        <v>139.82</v>
      </c>
      <c r="M2711" s="31" t="s">
        <v>108</v>
      </c>
      <c r="N2711" s="31">
        <v>143.07769999999999</v>
      </c>
      <c r="O2711" s="31">
        <v>102.7178</v>
      </c>
      <c r="P2711" s="31">
        <v>76.541899999999998</v>
      </c>
      <c r="Q2711" s="31" t="s">
        <v>108</v>
      </c>
      <c r="R2711" s="31">
        <v>112.1</v>
      </c>
      <c r="S2711" s="31" t="s">
        <v>108</v>
      </c>
    </row>
    <row r="2712" spans="1:19" x14ac:dyDescent="0.35">
      <c r="A2712" s="2">
        <v>36664</v>
      </c>
      <c r="B2712" s="31">
        <v>279.57170000000002</v>
      </c>
      <c r="C2712" s="31">
        <v>497.46600000000001</v>
      </c>
      <c r="D2712" s="31">
        <v>212.76429999999999</v>
      </c>
      <c r="E2712" s="31">
        <v>138.565</v>
      </c>
      <c r="F2712" s="31">
        <v>32.622799999999998</v>
      </c>
      <c r="G2712" s="31">
        <v>152.1301</v>
      </c>
      <c r="H2712" s="31">
        <v>5.3728490000000004</v>
      </c>
      <c r="I2712" s="31">
        <v>1906.1379999999999</v>
      </c>
      <c r="J2712" s="31">
        <v>2230.4780000000001</v>
      </c>
      <c r="K2712" s="31">
        <v>1383.749</v>
      </c>
      <c r="L2712" s="31">
        <v>138.41</v>
      </c>
      <c r="M2712" s="31" t="s">
        <v>108</v>
      </c>
      <c r="N2712" s="31">
        <v>137.99270000000001</v>
      </c>
      <c r="O2712" s="31">
        <v>103.2413</v>
      </c>
      <c r="P2712" s="31">
        <v>76.757199999999997</v>
      </c>
      <c r="Q2712" s="31" t="s">
        <v>108</v>
      </c>
      <c r="R2712" s="31">
        <v>112.09</v>
      </c>
      <c r="S2712" s="31" t="s">
        <v>108</v>
      </c>
    </row>
    <row r="2713" spans="1:19" x14ac:dyDescent="0.35">
      <c r="A2713" s="2">
        <v>36665</v>
      </c>
      <c r="B2713" s="31">
        <v>278.37270000000001</v>
      </c>
      <c r="C2713" s="31">
        <v>480.71899999999999</v>
      </c>
      <c r="D2713" s="31">
        <v>212.30080000000001</v>
      </c>
      <c r="E2713" s="31">
        <v>137.90350000000001</v>
      </c>
      <c r="F2713" s="31">
        <v>32.717199999999998</v>
      </c>
      <c r="G2713" s="31">
        <v>154.00479999999999</v>
      </c>
      <c r="H2713" s="31">
        <v>5.5543199999999997</v>
      </c>
      <c r="I2713" s="31">
        <v>1905.279</v>
      </c>
      <c r="J2713" s="31">
        <v>2239.2910000000002</v>
      </c>
      <c r="K2713" s="31">
        <v>1385.7560000000001</v>
      </c>
      <c r="L2713" s="31">
        <v>135.82</v>
      </c>
      <c r="M2713" s="31" t="s">
        <v>108</v>
      </c>
      <c r="N2713" s="31">
        <v>130.81389999999999</v>
      </c>
      <c r="O2713" s="31">
        <v>105.0981</v>
      </c>
      <c r="P2713" s="31">
        <v>76.674099999999996</v>
      </c>
      <c r="Q2713" s="31" t="s">
        <v>108</v>
      </c>
      <c r="R2713" s="31">
        <v>111.47</v>
      </c>
      <c r="S2713" s="31" t="s">
        <v>108</v>
      </c>
    </row>
    <row r="2714" spans="1:19" x14ac:dyDescent="0.35">
      <c r="A2714" s="2">
        <v>36668</v>
      </c>
      <c r="B2714" s="31">
        <v>268.28089999999997</v>
      </c>
      <c r="C2714" s="31">
        <v>470.01900000000001</v>
      </c>
      <c r="D2714" s="31">
        <v>205.5795</v>
      </c>
      <c r="E2714" s="31">
        <v>137.27979999999999</v>
      </c>
      <c r="F2714" s="31">
        <v>32.905999999999999</v>
      </c>
      <c r="G2714" s="31">
        <v>153.5882</v>
      </c>
      <c r="H2714" s="31">
        <v>5.4441410000000001</v>
      </c>
      <c r="I2714" s="31">
        <v>1910.288</v>
      </c>
      <c r="J2714" s="31">
        <v>2253.2449999999999</v>
      </c>
      <c r="K2714" s="31">
        <v>1392.982</v>
      </c>
      <c r="L2714" s="31">
        <v>134.74</v>
      </c>
      <c r="M2714" s="31" t="s">
        <v>108</v>
      </c>
      <c r="N2714" s="31">
        <v>131.5119</v>
      </c>
      <c r="O2714" s="31">
        <v>104.8476</v>
      </c>
      <c r="P2714" s="31">
        <v>77.627499999999998</v>
      </c>
      <c r="Q2714" s="31" t="s">
        <v>108</v>
      </c>
      <c r="R2714" s="31">
        <v>111.18</v>
      </c>
      <c r="S2714" s="31" t="s">
        <v>108</v>
      </c>
    </row>
    <row r="2715" spans="1:19" x14ac:dyDescent="0.35">
      <c r="A2715" s="2">
        <v>36669</v>
      </c>
      <c r="B2715" s="31">
        <v>268.38080000000002</v>
      </c>
      <c r="C2715" s="31">
        <v>473.17200000000003</v>
      </c>
      <c r="D2715" s="31">
        <v>203.7253</v>
      </c>
      <c r="E2715" s="31">
        <v>137.12860000000001</v>
      </c>
      <c r="F2715" s="31">
        <v>32.717199999999998</v>
      </c>
      <c r="G2715" s="31">
        <v>152.40780000000001</v>
      </c>
      <c r="H2715" s="31">
        <v>5.4052540000000002</v>
      </c>
      <c r="I2715" s="31">
        <v>1905.9949999999999</v>
      </c>
      <c r="J2715" s="31">
        <v>2250.674</v>
      </c>
      <c r="K2715" s="31">
        <v>1394.721</v>
      </c>
      <c r="L2715" s="31">
        <v>132.69999999999999</v>
      </c>
      <c r="M2715" s="31" t="s">
        <v>108</v>
      </c>
      <c r="N2715" s="31">
        <v>120.1454</v>
      </c>
      <c r="O2715" s="31">
        <v>105.3064</v>
      </c>
      <c r="P2715" s="31">
        <v>78.031800000000004</v>
      </c>
      <c r="Q2715" s="31" t="s">
        <v>108</v>
      </c>
      <c r="R2715" s="31">
        <v>111.44</v>
      </c>
      <c r="S2715" s="31" t="s">
        <v>108</v>
      </c>
    </row>
    <row r="2716" spans="1:19" x14ac:dyDescent="0.35">
      <c r="A2716" s="2">
        <v>36670</v>
      </c>
      <c r="B2716" s="31">
        <v>277.27350000000001</v>
      </c>
      <c r="C2716" s="31">
        <v>495.14</v>
      </c>
      <c r="D2716" s="31">
        <v>209.05600000000001</v>
      </c>
      <c r="E2716" s="31">
        <v>137.8279</v>
      </c>
      <c r="F2716" s="31">
        <v>32.622799999999998</v>
      </c>
      <c r="G2716" s="31">
        <v>150.60249999999999</v>
      </c>
      <c r="H2716" s="31">
        <v>5.5089519999999998</v>
      </c>
      <c r="I2716" s="31">
        <v>1910.7170000000001</v>
      </c>
      <c r="J2716" s="31">
        <v>2248.471</v>
      </c>
      <c r="K2716" s="31">
        <v>1399.27</v>
      </c>
      <c r="L2716" s="31">
        <v>134.54</v>
      </c>
      <c r="M2716" s="31" t="s">
        <v>108</v>
      </c>
      <c r="N2716" s="31">
        <v>126.3272</v>
      </c>
      <c r="O2716" s="31">
        <v>104.6571</v>
      </c>
      <c r="P2716" s="31">
        <v>77.910600000000002</v>
      </c>
      <c r="Q2716" s="31" t="s">
        <v>108</v>
      </c>
      <c r="R2716" s="31">
        <v>111.22</v>
      </c>
      <c r="S2716" s="31" t="s">
        <v>108</v>
      </c>
    </row>
    <row r="2717" spans="1:19" x14ac:dyDescent="0.35">
      <c r="A2717" s="2">
        <v>36671</v>
      </c>
      <c r="B2717" s="31">
        <v>281.66989999999998</v>
      </c>
      <c r="C2717" s="31">
        <v>506.66699999999997</v>
      </c>
      <c r="D2717" s="31">
        <v>211.8372</v>
      </c>
      <c r="E2717" s="31">
        <v>136.42939999999999</v>
      </c>
      <c r="F2717" s="31">
        <v>32.257100000000001</v>
      </c>
      <c r="G2717" s="31">
        <v>146.4365</v>
      </c>
      <c r="H2717" s="31">
        <v>5.3858110000000003</v>
      </c>
      <c r="I2717" s="31">
        <v>1909</v>
      </c>
      <c r="J2717" s="31">
        <v>2262.4299999999998</v>
      </c>
      <c r="K2717" s="31">
        <v>1405.693</v>
      </c>
      <c r="L2717" s="31">
        <v>133.32</v>
      </c>
      <c r="M2717" s="31" t="s">
        <v>108</v>
      </c>
      <c r="N2717" s="31">
        <v>124.6521</v>
      </c>
      <c r="O2717" s="31">
        <v>104.2779</v>
      </c>
      <c r="P2717" s="31">
        <v>77.848500000000001</v>
      </c>
      <c r="Q2717" s="31" t="s">
        <v>108</v>
      </c>
      <c r="R2717" s="31">
        <v>110.74</v>
      </c>
      <c r="S2717" s="31" t="s">
        <v>108</v>
      </c>
    </row>
    <row r="2718" spans="1:19" x14ac:dyDescent="0.35">
      <c r="A2718" s="2">
        <v>36672</v>
      </c>
      <c r="B2718" s="31">
        <v>280.57080000000002</v>
      </c>
      <c r="C2718" s="31">
        <v>499.27499999999998</v>
      </c>
      <c r="D2718" s="31">
        <v>213.2278</v>
      </c>
      <c r="E2718" s="31">
        <v>137.14750000000001</v>
      </c>
      <c r="F2718" s="31">
        <v>32.445799999999998</v>
      </c>
      <c r="G2718" s="31">
        <v>148.38069999999999</v>
      </c>
      <c r="H2718" s="31">
        <v>5.4117350000000002</v>
      </c>
      <c r="I2718" s="31">
        <v>1912.434</v>
      </c>
      <c r="J2718" s="31">
        <v>2273.087</v>
      </c>
      <c r="K2718" s="31">
        <v>1410.9110000000001</v>
      </c>
      <c r="L2718" s="31">
        <v>132.58000000000001</v>
      </c>
      <c r="M2718" s="31" t="s">
        <v>108</v>
      </c>
      <c r="N2718" s="31">
        <v>124.83159999999999</v>
      </c>
      <c r="O2718" s="31">
        <v>104.9436</v>
      </c>
      <c r="P2718" s="31">
        <v>79.472999999999999</v>
      </c>
      <c r="Q2718" s="31" t="s">
        <v>108</v>
      </c>
      <c r="R2718" s="31">
        <v>109.12</v>
      </c>
      <c r="S2718" s="31" t="s">
        <v>108</v>
      </c>
    </row>
    <row r="2719" spans="1:19" x14ac:dyDescent="0.35">
      <c r="A2719" s="2">
        <v>36675</v>
      </c>
      <c r="B2719" s="31">
        <v>280.57080000000002</v>
      </c>
      <c r="C2719" s="31">
        <v>499.27499999999998</v>
      </c>
      <c r="D2719" s="31">
        <v>213.2278</v>
      </c>
      <c r="E2719" s="31">
        <v>137.14750000000001</v>
      </c>
      <c r="F2719" s="31">
        <v>32.445799999999998</v>
      </c>
      <c r="G2719" s="31">
        <v>148.38069999999999</v>
      </c>
      <c r="H2719" s="31">
        <v>5.4117350000000002</v>
      </c>
      <c r="I2719" s="31">
        <v>1914.1510000000001</v>
      </c>
      <c r="J2719" s="31">
        <v>2273.087</v>
      </c>
      <c r="K2719" s="31">
        <v>1407.566</v>
      </c>
      <c r="L2719" s="31">
        <v>132.58000000000001</v>
      </c>
      <c r="M2719" s="31" t="s">
        <v>108</v>
      </c>
      <c r="N2719" s="31">
        <v>124.83159999999999</v>
      </c>
      <c r="O2719" s="31">
        <v>104.9436</v>
      </c>
      <c r="P2719" s="31">
        <v>79.472999999999999</v>
      </c>
      <c r="Q2719" s="31" t="s">
        <v>108</v>
      </c>
      <c r="R2719" s="31">
        <v>109.12</v>
      </c>
      <c r="S2719" s="31" t="s">
        <v>108</v>
      </c>
    </row>
    <row r="2720" spans="1:19" x14ac:dyDescent="0.35">
      <c r="A2720" s="2">
        <v>36676</v>
      </c>
      <c r="B2720" s="31">
        <v>280.17110000000002</v>
      </c>
      <c r="C2720" s="31">
        <v>519.43399999999997</v>
      </c>
      <c r="D2720" s="31">
        <v>211.8372</v>
      </c>
      <c r="E2720" s="31">
        <v>132.6874</v>
      </c>
      <c r="F2720" s="31">
        <v>32.504800000000003</v>
      </c>
      <c r="G2720" s="31">
        <v>143.58969999999999</v>
      </c>
      <c r="H2720" s="31">
        <v>5.3793290000000002</v>
      </c>
      <c r="I2720" s="31">
        <v>1911.432</v>
      </c>
      <c r="J2720" s="31">
        <v>2265.3670000000002</v>
      </c>
      <c r="K2720" s="31">
        <v>1406.6289999999999</v>
      </c>
      <c r="L2720" s="31">
        <v>136.99</v>
      </c>
      <c r="M2720" s="31" t="s">
        <v>108</v>
      </c>
      <c r="N2720" s="31">
        <v>136.67660000000001</v>
      </c>
      <c r="O2720" s="31">
        <v>105.6067</v>
      </c>
      <c r="P2720" s="31">
        <v>80.027699999999996</v>
      </c>
      <c r="Q2720" s="31" t="s">
        <v>108</v>
      </c>
      <c r="R2720" s="31">
        <v>108.93</v>
      </c>
      <c r="S2720" s="31" t="s">
        <v>108</v>
      </c>
    </row>
    <row r="2721" spans="1:19" x14ac:dyDescent="0.35">
      <c r="A2721" s="2">
        <v>36677</v>
      </c>
      <c r="B2721" s="31">
        <v>270.77879999999999</v>
      </c>
      <c r="C2721" s="31">
        <v>504.238</v>
      </c>
      <c r="D2721" s="31">
        <v>208.82419999999999</v>
      </c>
      <c r="E2721" s="31">
        <v>133.06540000000001</v>
      </c>
      <c r="F2721" s="31">
        <v>32.422199999999997</v>
      </c>
      <c r="G2721" s="31">
        <v>143.7286</v>
      </c>
      <c r="H2721" s="31">
        <v>5.4571019999999999</v>
      </c>
      <c r="I2721" s="31">
        <v>1916.441</v>
      </c>
      <c r="J2721" s="31">
        <v>2278.2379999999998</v>
      </c>
      <c r="K2721" s="31">
        <v>1411.848</v>
      </c>
      <c r="L2721" s="31">
        <v>136.51</v>
      </c>
      <c r="M2721" s="31" t="s">
        <v>108</v>
      </c>
      <c r="N2721" s="31">
        <v>132.6086</v>
      </c>
      <c r="O2721" s="31">
        <v>104.1765</v>
      </c>
      <c r="P2721" s="31">
        <v>79.585300000000004</v>
      </c>
      <c r="Q2721" s="31" t="s">
        <v>108</v>
      </c>
      <c r="R2721" s="31">
        <v>108.74</v>
      </c>
      <c r="S2721" s="31" t="s">
        <v>108</v>
      </c>
    </row>
    <row r="2722" spans="1:19" x14ac:dyDescent="0.35">
      <c r="A2722" s="2">
        <v>36678</v>
      </c>
      <c r="B2722" s="31">
        <v>279.27190000000002</v>
      </c>
      <c r="C2722" s="31">
        <v>525.53399999999999</v>
      </c>
      <c r="D2722" s="31">
        <v>209.05600000000001</v>
      </c>
      <c r="E2722" s="31">
        <v>133.65129999999999</v>
      </c>
      <c r="F2722" s="31">
        <v>32.493000000000002</v>
      </c>
      <c r="G2722" s="31">
        <v>145.1173</v>
      </c>
      <c r="H2722" s="31">
        <v>5.4959889999999998</v>
      </c>
      <c r="I2722" s="31">
        <v>1914.008</v>
      </c>
      <c r="J2722" s="31">
        <v>2290.7420000000002</v>
      </c>
      <c r="K2722" s="31">
        <v>1420.6780000000001</v>
      </c>
      <c r="L2722" s="31">
        <v>139.32</v>
      </c>
      <c r="M2722" s="31" t="s">
        <v>108</v>
      </c>
      <c r="N2722" s="31">
        <v>140.0866</v>
      </c>
      <c r="O2722" s="31">
        <v>103.1725</v>
      </c>
      <c r="P2722" s="31">
        <v>79.885000000000005</v>
      </c>
      <c r="Q2722" s="31" t="s">
        <v>108</v>
      </c>
      <c r="R2722" s="31">
        <v>109.05</v>
      </c>
      <c r="S2722" s="31" t="s">
        <v>108</v>
      </c>
    </row>
    <row r="2723" spans="1:19" x14ac:dyDescent="0.35">
      <c r="A2723" s="2">
        <v>36679</v>
      </c>
      <c r="B2723" s="31">
        <v>280.97050000000002</v>
      </c>
      <c r="C2723" s="31">
        <v>526.51599999999996</v>
      </c>
      <c r="D2723" s="31">
        <v>211.8372</v>
      </c>
      <c r="E2723" s="31">
        <v>131.3646</v>
      </c>
      <c r="F2723" s="31">
        <v>33.531300000000002</v>
      </c>
      <c r="G2723" s="31">
        <v>148.24180000000001</v>
      </c>
      <c r="H2723" s="31">
        <v>5.4959889999999998</v>
      </c>
      <c r="I2723" s="31">
        <v>1909.8579999999999</v>
      </c>
      <c r="J2723" s="31">
        <v>2297.7289999999998</v>
      </c>
      <c r="K2723" s="31">
        <v>1423.354</v>
      </c>
      <c r="L2723" s="31">
        <v>141.66999999999999</v>
      </c>
      <c r="M2723" s="31" t="s">
        <v>108</v>
      </c>
      <c r="N2723" s="31">
        <v>149.61840000000001</v>
      </c>
      <c r="O2723" s="31">
        <v>103.6593</v>
      </c>
      <c r="P2723" s="31">
        <v>80.999399999999994</v>
      </c>
      <c r="Q2723" s="31" t="s">
        <v>108</v>
      </c>
      <c r="R2723" s="31">
        <v>108.12</v>
      </c>
      <c r="S2723" s="31" t="s">
        <v>108</v>
      </c>
    </row>
    <row r="2724" spans="1:19" x14ac:dyDescent="0.35">
      <c r="A2724" s="2">
        <v>36682</v>
      </c>
      <c r="B2724" s="31">
        <v>274.57569999999998</v>
      </c>
      <c r="C2724" s="31">
        <v>516.33299999999997</v>
      </c>
      <c r="D2724" s="31">
        <v>206.97</v>
      </c>
      <c r="E2724" s="31">
        <v>131.95050000000001</v>
      </c>
      <c r="F2724" s="31">
        <v>34.0032</v>
      </c>
      <c r="G2724" s="31">
        <v>146.99199999999999</v>
      </c>
      <c r="H2724" s="31">
        <v>5.3858100000000002</v>
      </c>
      <c r="I2724" s="31">
        <v>1900.7</v>
      </c>
      <c r="J2724" s="31">
        <v>2303.2460000000001</v>
      </c>
      <c r="K2724" s="31">
        <v>1423.421</v>
      </c>
      <c r="L2724" s="31">
        <v>141.13999999999999</v>
      </c>
      <c r="M2724" s="31" t="s">
        <v>108</v>
      </c>
      <c r="N2724" s="31">
        <v>149.6583</v>
      </c>
      <c r="O2724" s="31">
        <v>104.4192</v>
      </c>
      <c r="P2724" s="31">
        <v>81.023399999999995</v>
      </c>
      <c r="Q2724" s="31" t="s">
        <v>108</v>
      </c>
      <c r="R2724" s="31">
        <v>107.46</v>
      </c>
      <c r="S2724" s="31" t="s">
        <v>108</v>
      </c>
    </row>
    <row r="2725" spans="1:19" x14ac:dyDescent="0.35">
      <c r="A2725" s="2">
        <v>36683</v>
      </c>
      <c r="B2725" s="31">
        <v>275.87459999999999</v>
      </c>
      <c r="C2725" s="31">
        <v>510.85399999999998</v>
      </c>
      <c r="D2725" s="31">
        <v>211.14179999999999</v>
      </c>
      <c r="E2725" s="31">
        <v>132.4041</v>
      </c>
      <c r="F2725" s="31">
        <v>34.427999999999997</v>
      </c>
      <c r="G2725" s="31">
        <v>147.33920000000001</v>
      </c>
      <c r="H2725" s="31">
        <v>5.3922910000000002</v>
      </c>
      <c r="I2725" s="31">
        <v>1901.953</v>
      </c>
      <c r="J2725" s="31">
        <v>2300.6709999999998</v>
      </c>
      <c r="K2725" s="31">
        <v>1419.8050000000001</v>
      </c>
      <c r="L2725" s="31">
        <v>140.41999999999999</v>
      </c>
      <c r="M2725" s="31" t="s">
        <v>108</v>
      </c>
      <c r="N2725" s="31">
        <v>146.06890000000001</v>
      </c>
      <c r="O2725" s="31">
        <v>106.3686</v>
      </c>
      <c r="P2725" s="31">
        <v>82.250399999999999</v>
      </c>
      <c r="Q2725" s="31" t="s">
        <v>108</v>
      </c>
      <c r="R2725" s="31">
        <v>106.59</v>
      </c>
      <c r="S2725" s="31" t="s">
        <v>108</v>
      </c>
    </row>
    <row r="2726" spans="1:19" x14ac:dyDescent="0.35">
      <c r="A2726" s="2">
        <v>36684</v>
      </c>
      <c r="B2726" s="31">
        <v>280.37090000000001</v>
      </c>
      <c r="C2726" s="31">
        <v>522.38099999999997</v>
      </c>
      <c r="D2726" s="31">
        <v>206.97</v>
      </c>
      <c r="E2726" s="31">
        <v>128.73779999999999</v>
      </c>
      <c r="F2726" s="31">
        <v>34.215600000000002</v>
      </c>
      <c r="G2726" s="31">
        <v>145.1173</v>
      </c>
      <c r="H2726" s="31">
        <v>5.2950739999999996</v>
      </c>
      <c r="I2726" s="31">
        <v>1906.336</v>
      </c>
      <c r="J2726" s="31">
        <v>2301.7750000000001</v>
      </c>
      <c r="K2726" s="31">
        <v>1420.7090000000001</v>
      </c>
      <c r="L2726" s="31">
        <v>141.29</v>
      </c>
      <c r="M2726" s="31" t="s">
        <v>108</v>
      </c>
      <c r="N2726" s="31">
        <v>149.06010000000001</v>
      </c>
      <c r="O2726" s="31">
        <v>106.1558</v>
      </c>
      <c r="P2726" s="31">
        <v>82.094099999999997</v>
      </c>
      <c r="Q2726" s="31" t="s">
        <v>108</v>
      </c>
      <c r="R2726" s="31">
        <v>106.18</v>
      </c>
      <c r="S2726" s="31" t="s">
        <v>108</v>
      </c>
    </row>
    <row r="2727" spans="1:19" x14ac:dyDescent="0.35">
      <c r="A2727" s="2">
        <v>36685</v>
      </c>
      <c r="B2727" s="31">
        <v>277.41919999999999</v>
      </c>
      <c r="C2727" s="31">
        <v>521.50599999999997</v>
      </c>
      <c r="D2727" s="31">
        <v>211.88570000000001</v>
      </c>
      <c r="E2727" s="31">
        <v>130.69399999999999</v>
      </c>
      <c r="F2727" s="31">
        <v>33.838099999999997</v>
      </c>
      <c r="G2727" s="31">
        <v>144.82679999999999</v>
      </c>
      <c r="H2727" s="31">
        <v>5.6258549999999996</v>
      </c>
      <c r="I2727" s="31">
        <v>1908.31</v>
      </c>
      <c r="J2727" s="31">
        <v>2303.6129999999998</v>
      </c>
      <c r="K2727" s="31">
        <v>1414.14</v>
      </c>
      <c r="L2727" s="31">
        <v>140.76</v>
      </c>
      <c r="M2727" s="31" t="s">
        <v>108</v>
      </c>
      <c r="N2727" s="31">
        <v>148.7809</v>
      </c>
      <c r="O2727" s="31">
        <v>105.4554</v>
      </c>
      <c r="P2727" s="31">
        <v>81.766000000000005</v>
      </c>
      <c r="Q2727" s="31" t="s">
        <v>108</v>
      </c>
      <c r="R2727" s="31">
        <v>106.73</v>
      </c>
      <c r="S2727" s="31" t="s">
        <v>108</v>
      </c>
    </row>
    <row r="2728" spans="1:19" x14ac:dyDescent="0.35">
      <c r="A2728" s="2">
        <v>36686</v>
      </c>
      <c r="B2728" s="31">
        <v>280.1859</v>
      </c>
      <c r="C2728" s="31">
        <v>526.60299999999995</v>
      </c>
      <c r="D2728" s="31">
        <v>209.98390000000001</v>
      </c>
      <c r="E2728" s="31">
        <v>131.4374</v>
      </c>
      <c r="F2728" s="31">
        <v>33.790900000000001</v>
      </c>
      <c r="G2728" s="31">
        <v>144.37200000000001</v>
      </c>
      <c r="H2728" s="31">
        <v>5.5030250000000001</v>
      </c>
      <c r="I2728" s="31">
        <v>1913.6410000000001</v>
      </c>
      <c r="J2728" s="31">
        <v>2301.4070000000002</v>
      </c>
      <c r="K2728" s="31">
        <v>1417.76</v>
      </c>
      <c r="L2728" s="31">
        <v>140.33000000000001</v>
      </c>
      <c r="M2728" s="31" t="s">
        <v>108</v>
      </c>
      <c r="N2728" s="31">
        <v>149.7381</v>
      </c>
      <c r="O2728" s="31">
        <v>104.7389</v>
      </c>
      <c r="P2728" s="31">
        <v>81.548100000000005</v>
      </c>
      <c r="Q2728" s="31" t="s">
        <v>108</v>
      </c>
      <c r="R2728" s="31">
        <v>106.99</v>
      </c>
      <c r="S2728" s="31" t="s">
        <v>108</v>
      </c>
    </row>
    <row r="2729" spans="1:19" x14ac:dyDescent="0.35">
      <c r="A2729" s="2">
        <v>36689</v>
      </c>
      <c r="B2729" s="31">
        <v>292.27429999999998</v>
      </c>
      <c r="C2729" s="31">
        <v>538.55399999999997</v>
      </c>
      <c r="D2729" s="31">
        <v>216.85489999999999</v>
      </c>
      <c r="E2729" s="31">
        <v>130.12520000000001</v>
      </c>
      <c r="F2729" s="31">
        <v>34.109400000000001</v>
      </c>
      <c r="G2729" s="31">
        <v>140.40020000000001</v>
      </c>
      <c r="H2729" s="31">
        <v>5.524635</v>
      </c>
      <c r="I2729" s="31">
        <v>1912.3440000000001</v>
      </c>
      <c r="J2729" s="31">
        <v>2307.2910000000002</v>
      </c>
      <c r="K2729" s="31">
        <v>1417.626</v>
      </c>
      <c r="L2729" s="31">
        <v>138.87</v>
      </c>
      <c r="M2729" s="31" t="s">
        <v>108</v>
      </c>
      <c r="N2729" s="31">
        <v>145.90969999999999</v>
      </c>
      <c r="O2729" s="31">
        <v>105.0778</v>
      </c>
      <c r="P2729" s="31">
        <v>81.793400000000005</v>
      </c>
      <c r="Q2729" s="31" t="s">
        <v>108</v>
      </c>
      <c r="R2729" s="31">
        <v>106.97</v>
      </c>
      <c r="S2729" s="31" t="s">
        <v>108</v>
      </c>
    </row>
    <row r="2730" spans="1:19" x14ac:dyDescent="0.35">
      <c r="A2730" s="2">
        <v>36690</v>
      </c>
      <c r="B2730" s="31">
        <v>298.08179999999999</v>
      </c>
      <c r="C2730" s="31">
        <v>548.58199999999999</v>
      </c>
      <c r="D2730" s="31">
        <v>220.38550000000001</v>
      </c>
      <c r="E2730" s="31">
        <v>132.04320000000001</v>
      </c>
      <c r="F2730" s="31">
        <v>33.991500000000002</v>
      </c>
      <c r="G2730" s="31">
        <v>139.9605</v>
      </c>
      <c r="H2730" s="31">
        <v>5.4993970000000001</v>
      </c>
      <c r="I2730" s="31">
        <v>1916.2339999999999</v>
      </c>
      <c r="J2730" s="31">
        <v>2302.5100000000002</v>
      </c>
      <c r="K2730" s="31">
        <v>1420.441</v>
      </c>
      <c r="L2730" s="31">
        <v>141.28</v>
      </c>
      <c r="M2730" s="31" t="s">
        <v>108</v>
      </c>
      <c r="N2730" s="31">
        <v>150.441</v>
      </c>
      <c r="O2730" s="31">
        <v>104.81740000000001</v>
      </c>
      <c r="P2730" s="31">
        <v>82.371300000000005</v>
      </c>
      <c r="Q2730" s="31" t="s">
        <v>108</v>
      </c>
      <c r="R2730" s="31">
        <v>106.4</v>
      </c>
      <c r="S2730" s="31" t="s">
        <v>108</v>
      </c>
    </row>
    <row r="2731" spans="1:19" x14ac:dyDescent="0.35">
      <c r="A2731" s="2">
        <v>36691</v>
      </c>
      <c r="B2731" s="31">
        <v>293.04180000000002</v>
      </c>
      <c r="C2731" s="31">
        <v>550.19899999999996</v>
      </c>
      <c r="D2731" s="31">
        <v>219.68809999999999</v>
      </c>
      <c r="E2731" s="31">
        <v>132.8716</v>
      </c>
      <c r="F2731" s="31">
        <v>34.711199999999998</v>
      </c>
      <c r="G2731" s="31">
        <v>136.66079999999999</v>
      </c>
      <c r="H2731" s="31">
        <v>5.5369780000000004</v>
      </c>
      <c r="I2731" s="31">
        <v>1915.3689999999999</v>
      </c>
      <c r="J2731" s="31">
        <v>2313.9110000000001</v>
      </c>
      <c r="K2731" s="31">
        <v>1420.441</v>
      </c>
      <c r="L2731" s="31">
        <v>141.61000000000001</v>
      </c>
      <c r="M2731" s="31" t="s">
        <v>108</v>
      </c>
      <c r="N2731" s="31">
        <v>147.45769999999999</v>
      </c>
      <c r="O2731" s="31">
        <v>104.991</v>
      </c>
      <c r="P2731" s="31">
        <v>82.222499999999997</v>
      </c>
      <c r="Q2731" s="31" t="s">
        <v>108</v>
      </c>
      <c r="R2731" s="31">
        <v>106.46</v>
      </c>
      <c r="S2731" s="31" t="s">
        <v>108</v>
      </c>
    </row>
    <row r="2732" spans="1:19" x14ac:dyDescent="0.35">
      <c r="A2732" s="2">
        <v>36692</v>
      </c>
      <c r="B2732" s="31">
        <v>292.21890000000002</v>
      </c>
      <c r="C2732" s="31">
        <v>549.98400000000004</v>
      </c>
      <c r="D2732" s="31">
        <v>215.27109999999999</v>
      </c>
      <c r="E2732" s="31">
        <v>132.9469</v>
      </c>
      <c r="F2732" s="31">
        <v>34.4634</v>
      </c>
      <c r="G2732" s="31">
        <v>136.11089999999999</v>
      </c>
      <c r="H2732" s="31">
        <v>5.5557689999999997</v>
      </c>
      <c r="I2732" s="31">
        <v>1918.971</v>
      </c>
      <c r="J2732" s="31">
        <v>2313.1750000000002</v>
      </c>
      <c r="K2732" s="31">
        <v>1418.028</v>
      </c>
      <c r="L2732" s="31">
        <v>141.56</v>
      </c>
      <c r="M2732" s="31" t="s">
        <v>108</v>
      </c>
      <c r="N2732" s="31">
        <v>149.85220000000001</v>
      </c>
      <c r="O2732" s="31">
        <v>105.02119999999999</v>
      </c>
      <c r="P2732" s="31">
        <v>81.6601</v>
      </c>
      <c r="Q2732" s="31" t="s">
        <v>108</v>
      </c>
      <c r="R2732" s="31">
        <v>106.88</v>
      </c>
      <c r="S2732" s="31" t="s">
        <v>108</v>
      </c>
    </row>
    <row r="2733" spans="1:19" x14ac:dyDescent="0.35">
      <c r="A2733" s="2">
        <v>36693</v>
      </c>
      <c r="B2733" s="31">
        <v>281.83030000000002</v>
      </c>
      <c r="C2733" s="31">
        <v>535.53200000000004</v>
      </c>
      <c r="D2733" s="31">
        <v>211.31899999999999</v>
      </c>
      <c r="E2733" s="31">
        <v>135.3758</v>
      </c>
      <c r="F2733" s="31">
        <v>34.357199999999999</v>
      </c>
      <c r="G2733" s="31">
        <v>137.69200000000001</v>
      </c>
      <c r="H2733" s="31">
        <v>5.5369780000000004</v>
      </c>
      <c r="I2733" s="31">
        <v>1922.8610000000001</v>
      </c>
      <c r="J2733" s="31">
        <v>2322.7370000000001</v>
      </c>
      <c r="K2733" s="31">
        <v>1424.329</v>
      </c>
      <c r="L2733" s="31">
        <v>140.66999999999999</v>
      </c>
      <c r="M2733" s="31" t="s">
        <v>108</v>
      </c>
      <c r="N2733" s="31">
        <v>150.24469999999999</v>
      </c>
      <c r="O2733" s="31">
        <v>105.0266</v>
      </c>
      <c r="P2733" s="31">
        <v>82.357799999999997</v>
      </c>
      <c r="Q2733" s="31" t="s">
        <v>108</v>
      </c>
      <c r="R2733" s="31">
        <v>105.96</v>
      </c>
      <c r="S2733" s="31" t="s">
        <v>108</v>
      </c>
    </row>
    <row r="2734" spans="1:19" x14ac:dyDescent="0.35">
      <c r="A2734" s="2">
        <v>36696</v>
      </c>
      <c r="B2734" s="31">
        <v>278.02460000000002</v>
      </c>
      <c r="C2734" s="31">
        <v>529.923</v>
      </c>
      <c r="D2734" s="31">
        <v>205.7396</v>
      </c>
      <c r="E2734" s="31">
        <v>135.6206</v>
      </c>
      <c r="F2734" s="31">
        <v>33.979700000000001</v>
      </c>
      <c r="G2734" s="31">
        <v>136.31710000000001</v>
      </c>
      <c r="H2734" s="31">
        <v>5.4179709999999996</v>
      </c>
      <c r="I2734" s="31">
        <v>1924.1579999999999</v>
      </c>
      <c r="J2734" s="31">
        <v>2318.692</v>
      </c>
      <c r="K2734" s="31">
        <v>1423.5250000000001</v>
      </c>
      <c r="L2734" s="31">
        <v>142.22999999999999</v>
      </c>
      <c r="M2734" s="31" t="s">
        <v>108</v>
      </c>
      <c r="N2734" s="31">
        <v>156.32910000000001</v>
      </c>
      <c r="O2734" s="31">
        <v>105.6063</v>
      </c>
      <c r="P2734" s="31">
        <v>82.312899999999999</v>
      </c>
      <c r="Q2734" s="31" t="s">
        <v>108</v>
      </c>
      <c r="R2734" s="31">
        <v>106.33</v>
      </c>
      <c r="S2734" s="31" t="s">
        <v>108</v>
      </c>
    </row>
    <row r="2735" spans="1:19" x14ac:dyDescent="0.35">
      <c r="A2735" s="2">
        <v>36697</v>
      </c>
      <c r="B2735" s="31">
        <v>288.0018</v>
      </c>
      <c r="C2735" s="31">
        <v>535.69299999999998</v>
      </c>
      <c r="D2735" s="31">
        <v>212.71379999999999</v>
      </c>
      <c r="E2735" s="31">
        <v>134.28380000000001</v>
      </c>
      <c r="F2735" s="31">
        <v>33.991500000000002</v>
      </c>
      <c r="G2735" s="31">
        <v>133.9111</v>
      </c>
      <c r="H2735" s="31">
        <v>5.4117069999999998</v>
      </c>
      <c r="I2735" s="31">
        <v>1922.4290000000001</v>
      </c>
      <c r="J2735" s="31">
        <v>2315.7489999999998</v>
      </c>
      <c r="K2735" s="31">
        <v>1423.3910000000001</v>
      </c>
      <c r="L2735" s="31">
        <v>141.71</v>
      </c>
      <c r="M2735" s="31" t="s">
        <v>108</v>
      </c>
      <c r="N2735" s="31">
        <v>157.31039999999999</v>
      </c>
      <c r="O2735" s="31">
        <v>105.9276</v>
      </c>
      <c r="P2735" s="31">
        <v>81.8887</v>
      </c>
      <c r="Q2735" s="31" t="s">
        <v>108</v>
      </c>
      <c r="R2735" s="31">
        <v>106.64</v>
      </c>
      <c r="S2735" s="31" t="s">
        <v>108</v>
      </c>
    </row>
    <row r="2736" spans="1:19" x14ac:dyDescent="0.35">
      <c r="A2736" s="2">
        <v>36698</v>
      </c>
      <c r="B2736" s="31">
        <v>291.08749999999998</v>
      </c>
      <c r="C2736" s="31">
        <v>534.88499999999999</v>
      </c>
      <c r="D2736" s="31">
        <v>221.31530000000001</v>
      </c>
      <c r="E2736" s="31">
        <v>135.1311</v>
      </c>
      <c r="F2736" s="31">
        <v>33.991500000000002</v>
      </c>
      <c r="G2736" s="31">
        <v>134.46100000000001</v>
      </c>
      <c r="H2736" s="31">
        <v>5.524451</v>
      </c>
      <c r="I2736" s="31">
        <v>1917.819</v>
      </c>
      <c r="J2736" s="31">
        <v>2302.8780000000002</v>
      </c>
      <c r="K2736" s="31">
        <v>1414.2739999999999</v>
      </c>
      <c r="L2736" s="31">
        <v>141.66</v>
      </c>
      <c r="M2736" s="31" t="s">
        <v>108</v>
      </c>
      <c r="N2736" s="31">
        <v>157.54599999999999</v>
      </c>
      <c r="O2736" s="31">
        <v>105.9233</v>
      </c>
      <c r="P2736" s="31">
        <v>81.098299999999995</v>
      </c>
      <c r="Q2736" s="31" t="s">
        <v>108</v>
      </c>
      <c r="R2736" s="31">
        <v>107.43</v>
      </c>
      <c r="S2736" s="31" t="s">
        <v>108</v>
      </c>
    </row>
    <row r="2737" spans="1:19" x14ac:dyDescent="0.35">
      <c r="A2737" s="2">
        <v>36699</v>
      </c>
      <c r="B2737" s="31">
        <v>299.31610000000001</v>
      </c>
      <c r="C2737" s="31">
        <v>554.67499999999995</v>
      </c>
      <c r="D2737" s="31">
        <v>222.71010000000001</v>
      </c>
      <c r="E2737" s="31">
        <v>135.2629</v>
      </c>
      <c r="F2737" s="31">
        <v>33.885300000000001</v>
      </c>
      <c r="G2737" s="31">
        <v>132.9487</v>
      </c>
      <c r="H2737" s="31">
        <v>5.8501560000000001</v>
      </c>
      <c r="I2737" s="31">
        <v>1917.819</v>
      </c>
      <c r="J2737" s="31">
        <v>2301.0390000000002</v>
      </c>
      <c r="K2737" s="31">
        <v>1409.85</v>
      </c>
      <c r="L2737" s="31">
        <v>139.56</v>
      </c>
      <c r="M2737" s="31" t="s">
        <v>108</v>
      </c>
      <c r="N2737" s="31">
        <v>151.61859999999999</v>
      </c>
      <c r="O2737" s="31">
        <v>106.9041</v>
      </c>
      <c r="P2737" s="31">
        <v>80.513300000000001</v>
      </c>
      <c r="Q2737" s="31" t="s">
        <v>108</v>
      </c>
      <c r="R2737" s="31">
        <v>107.94</v>
      </c>
      <c r="S2737" s="31" t="s">
        <v>108</v>
      </c>
    </row>
    <row r="2738" spans="1:19" x14ac:dyDescent="0.35">
      <c r="A2738" s="2">
        <v>36700</v>
      </c>
      <c r="B2738" s="31">
        <v>302.50470000000001</v>
      </c>
      <c r="C2738" s="31">
        <v>554.89099999999996</v>
      </c>
      <c r="D2738" s="31">
        <v>225.73230000000001</v>
      </c>
      <c r="E2738" s="31">
        <v>133.3989</v>
      </c>
      <c r="F2738" s="31">
        <v>33.6021</v>
      </c>
      <c r="G2738" s="31">
        <v>131.91759999999999</v>
      </c>
      <c r="H2738" s="31">
        <v>5.3490719999999996</v>
      </c>
      <c r="I2738" s="31">
        <v>1920.268</v>
      </c>
      <c r="J2738" s="31">
        <v>2292.5810000000001</v>
      </c>
      <c r="K2738" s="31">
        <v>1408.107</v>
      </c>
      <c r="L2738" s="31">
        <v>138.35</v>
      </c>
      <c r="M2738" s="31" t="s">
        <v>108</v>
      </c>
      <c r="N2738" s="31">
        <v>146.3389</v>
      </c>
      <c r="O2738" s="31">
        <v>107.0664</v>
      </c>
      <c r="P2738" s="31">
        <v>80.252499999999998</v>
      </c>
      <c r="Q2738" s="31" t="s">
        <v>108</v>
      </c>
      <c r="R2738" s="31">
        <v>108.1</v>
      </c>
      <c r="S2738" s="31" t="s">
        <v>108</v>
      </c>
    </row>
    <row r="2739" spans="1:19" x14ac:dyDescent="0.35">
      <c r="A2739" s="2">
        <v>36703</v>
      </c>
      <c r="B2739" s="31">
        <v>295.92180000000002</v>
      </c>
      <c r="C2739" s="31">
        <v>540.49300000000005</v>
      </c>
      <c r="D2739" s="31">
        <v>227.3596</v>
      </c>
      <c r="E2739" s="31">
        <v>135.3194</v>
      </c>
      <c r="F2739" s="31">
        <v>33.684699999999999</v>
      </c>
      <c r="G2739" s="31">
        <v>130.61150000000001</v>
      </c>
      <c r="H2739" s="31">
        <v>5.1361109999999996</v>
      </c>
      <c r="I2739" s="31">
        <v>1915.3689999999999</v>
      </c>
      <c r="J2739" s="31">
        <v>2306.556</v>
      </c>
      <c r="K2739" s="31">
        <v>1411.7270000000001</v>
      </c>
      <c r="L2739" s="31">
        <v>139.81</v>
      </c>
      <c r="M2739" s="31" t="s">
        <v>108</v>
      </c>
      <c r="N2739" s="31">
        <v>150.24469999999999</v>
      </c>
      <c r="O2739" s="31">
        <v>105.767</v>
      </c>
      <c r="P2739" s="31">
        <v>80.299099999999996</v>
      </c>
      <c r="Q2739" s="31" t="s">
        <v>108</v>
      </c>
      <c r="R2739" s="31">
        <v>108.2</v>
      </c>
      <c r="S2739" s="31" t="s">
        <v>108</v>
      </c>
    </row>
    <row r="2740" spans="1:19" x14ac:dyDescent="0.35">
      <c r="A2740" s="2">
        <v>36704</v>
      </c>
      <c r="B2740" s="31">
        <v>300.7561</v>
      </c>
      <c r="C2740" s="31">
        <v>547.34100000000001</v>
      </c>
      <c r="D2740" s="31">
        <v>224.3374</v>
      </c>
      <c r="E2740" s="31">
        <v>134.58510000000001</v>
      </c>
      <c r="F2740" s="31">
        <v>33.920699999999997</v>
      </c>
      <c r="G2740" s="31">
        <v>132.33009999999999</v>
      </c>
      <c r="H2740" s="31">
        <v>5.1924830000000002</v>
      </c>
      <c r="I2740" s="31">
        <v>1913.6410000000001</v>
      </c>
      <c r="J2740" s="31">
        <v>2306.556</v>
      </c>
      <c r="K2740" s="31">
        <v>1410.52</v>
      </c>
      <c r="L2740" s="31">
        <v>139.06</v>
      </c>
      <c r="M2740" s="31" t="s">
        <v>108</v>
      </c>
      <c r="N2740" s="31">
        <v>147.8895</v>
      </c>
      <c r="O2740" s="31">
        <v>105.7921</v>
      </c>
      <c r="P2740" s="31">
        <v>80.823999999999998</v>
      </c>
      <c r="Q2740" s="31" t="s">
        <v>108</v>
      </c>
      <c r="R2740" s="31">
        <v>107.36</v>
      </c>
      <c r="S2740" s="31" t="s">
        <v>108</v>
      </c>
    </row>
    <row r="2741" spans="1:19" x14ac:dyDescent="0.35">
      <c r="A2741" s="2">
        <v>36705</v>
      </c>
      <c r="B2741" s="31">
        <v>299.31610000000001</v>
      </c>
      <c r="C2741" s="31">
        <v>538.76700000000005</v>
      </c>
      <c r="D2741" s="31">
        <v>229.91679999999999</v>
      </c>
      <c r="E2741" s="31">
        <v>135.6018</v>
      </c>
      <c r="F2741" s="31">
        <v>34.722999999999999</v>
      </c>
      <c r="G2741" s="31">
        <v>133.01750000000001</v>
      </c>
      <c r="H2741" s="31">
        <v>5.2238009999999999</v>
      </c>
      <c r="I2741" s="31">
        <v>1915.9459999999999</v>
      </c>
      <c r="J2741" s="31">
        <v>2303.9810000000002</v>
      </c>
      <c r="K2741" s="31">
        <v>1407.5709999999999</v>
      </c>
      <c r="L2741" s="31">
        <v>139.08000000000001</v>
      </c>
      <c r="M2741" s="31" t="s">
        <v>108</v>
      </c>
      <c r="N2741" s="31">
        <v>149.77369999999999</v>
      </c>
      <c r="O2741" s="31">
        <v>105.7808</v>
      </c>
      <c r="P2741" s="31">
        <v>81.040400000000005</v>
      </c>
      <c r="Q2741" s="31" t="s">
        <v>108</v>
      </c>
      <c r="R2741" s="31">
        <v>107.67</v>
      </c>
      <c r="S2741" s="31" t="s">
        <v>108</v>
      </c>
    </row>
    <row r="2742" spans="1:19" x14ac:dyDescent="0.35">
      <c r="A2742" s="2">
        <v>36706</v>
      </c>
      <c r="B2742" s="31">
        <v>305.48759999999999</v>
      </c>
      <c r="C2742" s="31">
        <v>546.64</v>
      </c>
      <c r="D2742" s="31">
        <v>232.00909999999999</v>
      </c>
      <c r="E2742" s="31">
        <v>133.4554</v>
      </c>
      <c r="F2742" s="31">
        <v>34.298200000000001</v>
      </c>
      <c r="G2742" s="31">
        <v>135.21729999999999</v>
      </c>
      <c r="H2742" s="31">
        <v>5.2488549999999998</v>
      </c>
      <c r="I2742" s="31">
        <v>1913.7850000000001</v>
      </c>
      <c r="J2742" s="31">
        <v>2315.7489999999998</v>
      </c>
      <c r="K2742" s="31">
        <v>1414.14</v>
      </c>
      <c r="L2742" s="31">
        <v>137.83000000000001</v>
      </c>
      <c r="M2742" s="31" t="s">
        <v>108</v>
      </c>
      <c r="N2742" s="31">
        <v>146.45670000000001</v>
      </c>
      <c r="O2742" s="31">
        <v>106.27119999999999</v>
      </c>
      <c r="P2742" s="31">
        <v>81.584699999999998</v>
      </c>
      <c r="Q2742" s="31" t="s">
        <v>108</v>
      </c>
      <c r="R2742" s="31">
        <v>106.91</v>
      </c>
      <c r="S2742" s="31" t="s">
        <v>108</v>
      </c>
    </row>
    <row r="2743" spans="1:19" x14ac:dyDescent="0.35">
      <c r="A2743" s="2">
        <v>36707</v>
      </c>
      <c r="B2743" s="31">
        <v>302.29899999999998</v>
      </c>
      <c r="C2743" s="31">
        <v>543.51300000000003</v>
      </c>
      <c r="D2743" s="31">
        <v>235.7287</v>
      </c>
      <c r="E2743" s="31">
        <v>134.26499999999999</v>
      </c>
      <c r="F2743" s="31">
        <v>34.392600000000002</v>
      </c>
      <c r="G2743" s="31">
        <v>131.09270000000001</v>
      </c>
      <c r="H2743" s="31">
        <v>5.2300639999999996</v>
      </c>
      <c r="I2743" s="31">
        <v>1913.7850000000001</v>
      </c>
      <c r="J2743" s="31">
        <v>2318.3240000000001</v>
      </c>
      <c r="K2743" s="31">
        <v>1409.3140000000001</v>
      </c>
      <c r="L2743" s="31">
        <v>138.77000000000001</v>
      </c>
      <c r="M2743" s="31" t="s">
        <v>108</v>
      </c>
      <c r="N2743" s="31">
        <v>149.83250000000001</v>
      </c>
      <c r="O2743" s="31">
        <v>105.3775</v>
      </c>
      <c r="P2743" s="31">
        <v>82.095100000000002</v>
      </c>
      <c r="Q2743" s="31" t="s">
        <v>108</v>
      </c>
      <c r="R2743" s="31">
        <v>106.84</v>
      </c>
      <c r="S2743" s="31" t="s">
        <v>108</v>
      </c>
    </row>
    <row r="2744" spans="1:19" x14ac:dyDescent="0.35">
      <c r="A2744" s="2">
        <v>36710</v>
      </c>
      <c r="B2744" s="31">
        <v>306.92759999999998</v>
      </c>
      <c r="C2744" s="31">
        <v>543.51300000000003</v>
      </c>
      <c r="D2744" s="31">
        <v>238.2859</v>
      </c>
      <c r="E2744" s="31">
        <v>134.56630000000001</v>
      </c>
      <c r="F2744" s="31">
        <v>34.392600000000002</v>
      </c>
      <c r="G2744" s="31">
        <v>129.3741</v>
      </c>
      <c r="H2744" s="31">
        <v>5.2300639999999996</v>
      </c>
      <c r="I2744" s="31">
        <v>1912.2</v>
      </c>
      <c r="J2744" s="31">
        <v>2326.7820000000002</v>
      </c>
      <c r="K2744" s="31">
        <v>1407.5709999999999</v>
      </c>
      <c r="L2744" s="31">
        <v>140.9</v>
      </c>
      <c r="M2744" s="31" t="s">
        <v>108</v>
      </c>
      <c r="N2744" s="31">
        <v>151.57929999999999</v>
      </c>
      <c r="O2744" s="31">
        <v>105.29649999999999</v>
      </c>
      <c r="P2744" s="31">
        <v>81.497</v>
      </c>
      <c r="Q2744" s="31" t="s">
        <v>108</v>
      </c>
      <c r="R2744" s="31">
        <v>107.09</v>
      </c>
      <c r="S2744" s="31" t="s">
        <v>108</v>
      </c>
    </row>
    <row r="2745" spans="1:19" x14ac:dyDescent="0.35">
      <c r="A2745" s="2">
        <v>36711</v>
      </c>
      <c r="B2745" s="31">
        <v>306.92759999999998</v>
      </c>
      <c r="C2745" s="31">
        <v>543.51300000000003</v>
      </c>
      <c r="D2745" s="31">
        <v>238.2859</v>
      </c>
      <c r="E2745" s="31">
        <v>134.56630000000001</v>
      </c>
      <c r="F2745" s="31">
        <v>34.392600000000002</v>
      </c>
      <c r="G2745" s="31">
        <v>129.3741</v>
      </c>
      <c r="H2745" s="31">
        <v>5.2300639999999996</v>
      </c>
      <c r="I2745" s="31">
        <v>1915.2249999999999</v>
      </c>
      <c r="J2745" s="31">
        <v>2326.7820000000002</v>
      </c>
      <c r="K2745" s="31">
        <v>1405.962</v>
      </c>
      <c r="L2745" s="31">
        <v>140.9</v>
      </c>
      <c r="M2745" s="31" t="s">
        <v>108</v>
      </c>
      <c r="N2745" s="31">
        <v>151.57929999999999</v>
      </c>
      <c r="O2745" s="31">
        <v>104.9187</v>
      </c>
      <c r="P2745" s="31">
        <v>81.350800000000007</v>
      </c>
      <c r="Q2745" s="31" t="s">
        <v>108</v>
      </c>
      <c r="R2745" s="31">
        <v>107.29</v>
      </c>
      <c r="S2745" s="31" t="s">
        <v>108</v>
      </c>
    </row>
    <row r="2746" spans="1:19" x14ac:dyDescent="0.35">
      <c r="A2746" s="2">
        <v>36712</v>
      </c>
      <c r="B2746" s="31">
        <v>290.47039999999998</v>
      </c>
      <c r="C2746" s="31">
        <v>517.952</v>
      </c>
      <c r="D2746" s="31">
        <v>227.12710000000001</v>
      </c>
      <c r="E2746" s="31">
        <v>133.85079999999999</v>
      </c>
      <c r="F2746" s="31">
        <v>33.661099999999998</v>
      </c>
      <c r="G2746" s="31">
        <v>129.78659999999999</v>
      </c>
      <c r="H2746" s="31">
        <v>5.2676449999999999</v>
      </c>
      <c r="I2746" s="31">
        <v>1912.056</v>
      </c>
      <c r="J2746" s="31">
        <v>2328.989</v>
      </c>
      <c r="K2746" s="31">
        <v>1410.1179999999999</v>
      </c>
      <c r="L2746" s="31">
        <v>138.33000000000001</v>
      </c>
      <c r="M2746" s="31" t="s">
        <v>108</v>
      </c>
      <c r="N2746" s="31">
        <v>145.61269999999999</v>
      </c>
      <c r="O2746" s="31">
        <v>104.2193</v>
      </c>
      <c r="P2746" s="31">
        <v>81.904600000000002</v>
      </c>
      <c r="Q2746" s="31" t="s">
        <v>108</v>
      </c>
      <c r="R2746" s="31">
        <v>107.12</v>
      </c>
      <c r="S2746" s="31" t="s">
        <v>108</v>
      </c>
    </row>
    <row r="2747" spans="1:19" x14ac:dyDescent="0.35">
      <c r="A2747" s="2">
        <v>36713</v>
      </c>
      <c r="B2747" s="31">
        <v>291.08749999999998</v>
      </c>
      <c r="C2747" s="31">
        <v>496.22</v>
      </c>
      <c r="D2747" s="31">
        <v>225.96469999999999</v>
      </c>
      <c r="E2747" s="31">
        <v>132.23159999999999</v>
      </c>
      <c r="F2747" s="31">
        <v>33.578499999999998</v>
      </c>
      <c r="G2747" s="31">
        <v>126.62439999999999</v>
      </c>
      <c r="H2747" s="31">
        <v>5.2237999999999998</v>
      </c>
      <c r="I2747" s="31">
        <v>1916.2339999999999</v>
      </c>
      <c r="J2747" s="31">
        <v>2319.7950000000001</v>
      </c>
      <c r="K2747" s="31">
        <v>1403.0129999999999</v>
      </c>
      <c r="L2747" s="31">
        <v>139.32</v>
      </c>
      <c r="M2747" s="31" t="s">
        <v>108</v>
      </c>
      <c r="N2747" s="31">
        <v>150.4999</v>
      </c>
      <c r="O2747" s="31">
        <v>103.699</v>
      </c>
      <c r="P2747" s="31">
        <v>81.821600000000004</v>
      </c>
      <c r="Q2747" s="31" t="s">
        <v>108</v>
      </c>
      <c r="R2747" s="31">
        <v>107.4</v>
      </c>
      <c r="S2747" s="31" t="s">
        <v>108</v>
      </c>
    </row>
    <row r="2748" spans="1:19" x14ac:dyDescent="0.35">
      <c r="A2748" s="2">
        <v>36714</v>
      </c>
      <c r="B2748" s="31">
        <v>291.29320000000001</v>
      </c>
      <c r="C2748" s="31">
        <v>499.56400000000002</v>
      </c>
      <c r="D2748" s="31">
        <v>221.08269999999999</v>
      </c>
      <c r="E2748" s="31">
        <v>132.26929999999999</v>
      </c>
      <c r="F2748" s="31">
        <v>33.578499999999998</v>
      </c>
      <c r="G2748" s="31">
        <v>128.6867</v>
      </c>
      <c r="H2748" s="31">
        <v>5.31149</v>
      </c>
      <c r="I2748" s="31">
        <v>1913.4970000000001</v>
      </c>
      <c r="J2748" s="31">
        <v>2327.15</v>
      </c>
      <c r="K2748" s="31">
        <v>1407.8389999999999</v>
      </c>
      <c r="L2748" s="31">
        <v>141.30000000000001</v>
      </c>
      <c r="M2748" s="31" t="s">
        <v>108</v>
      </c>
      <c r="N2748" s="31">
        <v>152.20740000000001</v>
      </c>
      <c r="O2748" s="31">
        <v>103.273</v>
      </c>
      <c r="P2748" s="31">
        <v>81.263499999999993</v>
      </c>
      <c r="Q2748" s="31" t="s">
        <v>108</v>
      </c>
      <c r="R2748" s="31">
        <v>107.65</v>
      </c>
      <c r="S2748" s="31" t="s">
        <v>108</v>
      </c>
    </row>
    <row r="2749" spans="1:19" x14ac:dyDescent="0.35">
      <c r="A2749" s="2">
        <v>36717</v>
      </c>
      <c r="B2749" s="31">
        <v>288.1046</v>
      </c>
      <c r="C2749" s="31">
        <v>511.96600000000001</v>
      </c>
      <c r="D2749" s="31">
        <v>221.54759999999999</v>
      </c>
      <c r="E2749" s="31">
        <v>133.6249</v>
      </c>
      <c r="F2749" s="31">
        <v>33.613900000000001</v>
      </c>
      <c r="G2749" s="31">
        <v>128.27420000000001</v>
      </c>
      <c r="H2749" s="31">
        <v>5.2926989999999998</v>
      </c>
      <c r="I2749" s="31">
        <v>1912.3440000000001</v>
      </c>
      <c r="J2749" s="31">
        <v>2323.4720000000002</v>
      </c>
      <c r="K2749" s="31">
        <v>1404.7560000000001</v>
      </c>
      <c r="L2749" s="31">
        <v>141</v>
      </c>
      <c r="M2749" s="31" t="s">
        <v>108</v>
      </c>
      <c r="N2749" s="31">
        <v>150.26429999999999</v>
      </c>
      <c r="O2749" s="31">
        <v>104.0065</v>
      </c>
      <c r="P2749" s="31">
        <v>81.555499999999995</v>
      </c>
      <c r="Q2749" s="31" t="s">
        <v>108</v>
      </c>
      <c r="R2749" s="31">
        <v>106.91</v>
      </c>
      <c r="S2749" s="31" t="s">
        <v>108</v>
      </c>
    </row>
    <row r="2750" spans="1:19" x14ac:dyDescent="0.35">
      <c r="A2750" s="2">
        <v>36718</v>
      </c>
      <c r="B2750" s="31">
        <v>289.77730000000003</v>
      </c>
      <c r="C2750" s="31">
        <v>517.71900000000005</v>
      </c>
      <c r="D2750" s="31">
        <v>221.64060000000001</v>
      </c>
      <c r="E2750" s="31">
        <v>134.11019999999999</v>
      </c>
      <c r="F2750" s="31">
        <v>33.425899999999999</v>
      </c>
      <c r="G2750" s="31">
        <v>125.8682</v>
      </c>
      <c r="H2750" s="31">
        <v>5.3866519999999998</v>
      </c>
      <c r="I2750" s="31">
        <v>1910.759</v>
      </c>
      <c r="J2750" s="31">
        <v>2320.5300000000002</v>
      </c>
      <c r="K2750" s="31">
        <v>1409.046</v>
      </c>
      <c r="L2750" s="31">
        <v>141.30000000000001</v>
      </c>
      <c r="M2750" s="31" t="s">
        <v>108</v>
      </c>
      <c r="N2750" s="31">
        <v>148.43899999999999</v>
      </c>
      <c r="O2750" s="31">
        <v>104.1116</v>
      </c>
      <c r="P2750" s="31">
        <v>81.406000000000006</v>
      </c>
      <c r="Q2750" s="31" t="s">
        <v>108</v>
      </c>
      <c r="R2750" s="31">
        <v>107.09</v>
      </c>
      <c r="S2750" s="31" t="s">
        <v>108</v>
      </c>
    </row>
    <row r="2751" spans="1:19" x14ac:dyDescent="0.35">
      <c r="A2751" s="2">
        <v>36719</v>
      </c>
      <c r="B2751" s="31">
        <v>294.0668</v>
      </c>
      <c r="C2751" s="31">
        <v>519.48900000000003</v>
      </c>
      <c r="D2751" s="31">
        <v>226.24549999999999</v>
      </c>
      <c r="E2751" s="31">
        <v>135.2415</v>
      </c>
      <c r="F2751" s="31">
        <v>33.198999999999998</v>
      </c>
      <c r="G2751" s="31">
        <v>127.31180000000001</v>
      </c>
      <c r="H2751" s="31">
        <v>5.2801720000000003</v>
      </c>
      <c r="I2751" s="31">
        <v>1908.742</v>
      </c>
      <c r="J2751" s="31">
        <v>2315.7489999999998</v>
      </c>
      <c r="K2751" s="31">
        <v>1405.962</v>
      </c>
      <c r="L2751" s="31">
        <v>142.34</v>
      </c>
      <c r="M2751" s="31" t="s">
        <v>108</v>
      </c>
      <c r="N2751" s="31">
        <v>154.28790000000001</v>
      </c>
      <c r="O2751" s="31">
        <v>102.66849999999999</v>
      </c>
      <c r="P2751" s="31">
        <v>80.837400000000002</v>
      </c>
      <c r="Q2751" s="31" t="s">
        <v>108</v>
      </c>
      <c r="R2751" s="31">
        <v>108.04</v>
      </c>
      <c r="S2751" s="31" t="s">
        <v>108</v>
      </c>
    </row>
    <row r="2752" spans="1:19" x14ac:dyDescent="0.35">
      <c r="A2752" s="2">
        <v>36720</v>
      </c>
      <c r="B2752" s="31">
        <v>299.78629999999998</v>
      </c>
      <c r="C2752" s="31">
        <v>525.24699999999996</v>
      </c>
      <c r="D2752" s="31">
        <v>230.6671</v>
      </c>
      <c r="E2752" s="31">
        <v>135.0462</v>
      </c>
      <c r="F2752" s="31">
        <v>33.140700000000002</v>
      </c>
      <c r="G2752" s="31">
        <v>126.5556</v>
      </c>
      <c r="H2752" s="31">
        <v>5.2864360000000001</v>
      </c>
      <c r="I2752" s="31">
        <v>1920.268</v>
      </c>
      <c r="J2752" s="31">
        <v>2327.8850000000002</v>
      </c>
      <c r="K2752" s="31">
        <v>1408.509</v>
      </c>
      <c r="L2752" s="31">
        <v>142.69999999999999</v>
      </c>
      <c r="M2752" s="31" t="s">
        <v>108</v>
      </c>
      <c r="N2752" s="31">
        <v>157.34970000000001</v>
      </c>
      <c r="O2752" s="31">
        <v>103.0311</v>
      </c>
      <c r="P2752" s="31">
        <v>80.036799999999999</v>
      </c>
      <c r="Q2752" s="31" t="s">
        <v>108</v>
      </c>
      <c r="R2752" s="31">
        <v>108.54</v>
      </c>
      <c r="S2752" s="31" t="s">
        <v>108</v>
      </c>
    </row>
    <row r="2753" spans="1:19" x14ac:dyDescent="0.35">
      <c r="A2753" s="2">
        <v>36721</v>
      </c>
      <c r="B2753" s="31">
        <v>301.41500000000002</v>
      </c>
      <c r="C2753" s="31">
        <v>519.327</v>
      </c>
      <c r="D2753" s="31">
        <v>232.67169999999999</v>
      </c>
      <c r="E2753" s="31">
        <v>134.58860000000001</v>
      </c>
      <c r="F2753" s="31">
        <v>33.256700000000002</v>
      </c>
      <c r="G2753" s="31">
        <v>124.837</v>
      </c>
      <c r="H2753" s="31">
        <v>5.2551180000000004</v>
      </c>
      <c r="I2753" s="31">
        <v>1920.124</v>
      </c>
      <c r="J2753" s="31">
        <v>2310.9690000000001</v>
      </c>
      <c r="K2753" s="31">
        <v>1401.672</v>
      </c>
      <c r="L2753" s="31">
        <v>144.07</v>
      </c>
      <c r="M2753" s="31" t="s">
        <v>108</v>
      </c>
      <c r="N2753" s="31">
        <v>160.0778</v>
      </c>
      <c r="O2753" s="31">
        <v>103.0271</v>
      </c>
      <c r="P2753" s="31">
        <v>80.202500000000001</v>
      </c>
      <c r="Q2753" s="31" t="s">
        <v>108</v>
      </c>
      <c r="R2753" s="31">
        <v>108.45</v>
      </c>
      <c r="S2753" s="31" t="s">
        <v>108</v>
      </c>
    </row>
    <row r="2754" spans="1:19" x14ac:dyDescent="0.35">
      <c r="A2754" s="2">
        <v>36724</v>
      </c>
      <c r="B2754" s="31">
        <v>294.7122</v>
      </c>
      <c r="C2754" s="31">
        <v>518.80999999999995</v>
      </c>
      <c r="D2754" s="31">
        <v>227.77090000000001</v>
      </c>
      <c r="E2754" s="31">
        <v>137.0241</v>
      </c>
      <c r="F2754" s="31">
        <v>33.545499999999997</v>
      </c>
      <c r="G2754" s="31">
        <v>123.32470000000001</v>
      </c>
      <c r="H2754" s="31">
        <v>5.2676449999999999</v>
      </c>
      <c r="I2754" s="31">
        <v>1921.7090000000001</v>
      </c>
      <c r="J2754" s="31">
        <v>2302.8780000000002</v>
      </c>
      <c r="K2754" s="31">
        <v>1401.27</v>
      </c>
      <c r="L2754" s="31">
        <v>143.88</v>
      </c>
      <c r="M2754" s="31" t="s">
        <v>108</v>
      </c>
      <c r="N2754" s="31">
        <v>161.334</v>
      </c>
      <c r="O2754" s="31">
        <v>102.55719999999999</v>
      </c>
      <c r="P2754" s="31">
        <v>79.991200000000006</v>
      </c>
      <c r="Q2754" s="31" t="s">
        <v>108</v>
      </c>
      <c r="R2754" s="31">
        <v>108.62</v>
      </c>
      <c r="S2754" s="31" t="s">
        <v>108</v>
      </c>
    </row>
    <row r="2755" spans="1:19" x14ac:dyDescent="0.35">
      <c r="A2755" s="2">
        <v>36725</v>
      </c>
      <c r="B2755" s="31">
        <v>301.83390000000003</v>
      </c>
      <c r="C2755" s="31">
        <v>528.80499999999995</v>
      </c>
      <c r="D2755" s="31">
        <v>231.2715</v>
      </c>
      <c r="E2755" s="31">
        <v>137.2114</v>
      </c>
      <c r="F2755" s="31">
        <v>33.418500000000002</v>
      </c>
      <c r="G2755" s="31">
        <v>124.0809</v>
      </c>
      <c r="H2755" s="31">
        <v>5.3177529999999997</v>
      </c>
      <c r="I2755" s="31">
        <v>1923.87</v>
      </c>
      <c r="J2755" s="31">
        <v>2303.6129999999998</v>
      </c>
      <c r="K2755" s="31">
        <v>1401.806</v>
      </c>
      <c r="L2755" s="31">
        <v>142.88999999999999</v>
      </c>
      <c r="M2755" s="31" t="s">
        <v>108</v>
      </c>
      <c r="N2755" s="31">
        <v>157.9385</v>
      </c>
      <c r="O2755" s="31">
        <v>102.78</v>
      </c>
      <c r="P2755" s="31">
        <v>79.771900000000002</v>
      </c>
      <c r="Q2755" s="31" t="s">
        <v>108</v>
      </c>
      <c r="R2755" s="31">
        <v>109.38</v>
      </c>
      <c r="S2755" s="31" t="s">
        <v>108</v>
      </c>
    </row>
    <row r="2756" spans="1:19" x14ac:dyDescent="0.35">
      <c r="A2756" s="2">
        <v>36726</v>
      </c>
      <c r="B2756" s="31">
        <v>298.79669999999999</v>
      </c>
      <c r="C2756" s="31">
        <v>525.58799999999997</v>
      </c>
      <c r="D2756" s="31">
        <v>232.67169999999999</v>
      </c>
      <c r="E2756" s="31">
        <v>137.0241</v>
      </c>
      <c r="F2756" s="31">
        <v>33.014200000000002</v>
      </c>
      <c r="G2756" s="31">
        <v>125.4558</v>
      </c>
      <c r="H2756" s="31">
        <v>5.3615979999999999</v>
      </c>
      <c r="I2756" s="31">
        <v>1922.4290000000001</v>
      </c>
      <c r="J2756" s="31">
        <v>2303.6129999999998</v>
      </c>
      <c r="K2756" s="31">
        <v>1402.2080000000001</v>
      </c>
      <c r="L2756" s="31">
        <v>141.82</v>
      </c>
      <c r="M2756" s="31" t="s">
        <v>108</v>
      </c>
      <c r="N2756" s="31">
        <v>153.6206</v>
      </c>
      <c r="O2756" s="31">
        <v>102.7954</v>
      </c>
      <c r="P2756" s="31">
        <v>79.082400000000007</v>
      </c>
      <c r="Q2756" s="31" t="s">
        <v>108</v>
      </c>
      <c r="R2756" s="31">
        <v>109.54</v>
      </c>
      <c r="S2756" s="31" t="s">
        <v>108</v>
      </c>
    </row>
    <row r="2757" spans="1:19" x14ac:dyDescent="0.35">
      <c r="A2757" s="2">
        <v>36727</v>
      </c>
      <c r="B2757" s="31">
        <v>293.4554</v>
      </c>
      <c r="C2757" s="31">
        <v>516.22500000000002</v>
      </c>
      <c r="D2757" s="31">
        <v>234.0719</v>
      </c>
      <c r="E2757" s="31">
        <v>137.2114</v>
      </c>
      <c r="F2757" s="31">
        <v>33.094999999999999</v>
      </c>
      <c r="G2757" s="31">
        <v>127.1056</v>
      </c>
      <c r="H2757" s="31">
        <v>5.5495039999999998</v>
      </c>
      <c r="I2757" s="31">
        <v>1922.4290000000001</v>
      </c>
      <c r="J2757" s="31">
        <v>2327.518</v>
      </c>
      <c r="K2757" s="31">
        <v>1407.7049999999999</v>
      </c>
      <c r="L2757" s="31">
        <v>143.34</v>
      </c>
      <c r="M2757" s="31" t="s">
        <v>108</v>
      </c>
      <c r="N2757" s="31">
        <v>159.05719999999999</v>
      </c>
      <c r="O2757" s="31">
        <v>102.7281</v>
      </c>
      <c r="P2757" s="31">
        <v>79.084599999999995</v>
      </c>
      <c r="Q2757" s="31" t="s">
        <v>108</v>
      </c>
      <c r="R2757" s="31">
        <v>108.62</v>
      </c>
      <c r="S2757" s="31" t="s">
        <v>108</v>
      </c>
    </row>
    <row r="2758" spans="1:19" x14ac:dyDescent="0.35">
      <c r="A2758" s="2">
        <v>36728</v>
      </c>
      <c r="B2758" s="31">
        <v>288.21890000000002</v>
      </c>
      <c r="C2758" s="31">
        <v>491.06599999999997</v>
      </c>
      <c r="D2758" s="31">
        <v>228.471</v>
      </c>
      <c r="E2758" s="31">
        <v>139.5532</v>
      </c>
      <c r="F2758" s="31">
        <v>33.118099999999998</v>
      </c>
      <c r="G2758" s="31">
        <v>129.09909999999999</v>
      </c>
      <c r="H2758" s="31">
        <v>5.5557679999999996</v>
      </c>
      <c r="I2758" s="31">
        <v>1923.5820000000001</v>
      </c>
      <c r="J2758" s="31">
        <v>2329.7240000000002</v>
      </c>
      <c r="K2758" s="31">
        <v>1407.7049999999999</v>
      </c>
      <c r="L2758" s="31">
        <v>140.81</v>
      </c>
      <c r="M2758" s="31" t="s">
        <v>108</v>
      </c>
      <c r="N2758" s="31">
        <v>154.6215</v>
      </c>
      <c r="O2758" s="31">
        <v>101.8575</v>
      </c>
      <c r="P2758" s="31">
        <v>79.760400000000004</v>
      </c>
      <c r="Q2758" s="31" t="s">
        <v>108</v>
      </c>
      <c r="R2758" s="31">
        <v>108.44</v>
      </c>
      <c r="S2758" s="31" t="s">
        <v>108</v>
      </c>
    </row>
    <row r="2759" spans="1:19" x14ac:dyDescent="0.35">
      <c r="A2759" s="2">
        <v>36731</v>
      </c>
      <c r="B2759" s="31">
        <v>281.09719999999999</v>
      </c>
      <c r="C2759" s="31">
        <v>470.78899999999999</v>
      </c>
      <c r="D2759" s="31">
        <v>225.90389999999999</v>
      </c>
      <c r="E2759" s="31">
        <v>140.5087</v>
      </c>
      <c r="F2759" s="31">
        <v>32.979500000000002</v>
      </c>
      <c r="G2759" s="31">
        <v>127.7242</v>
      </c>
      <c r="H2759" s="31">
        <v>5.2613810000000001</v>
      </c>
      <c r="I2759" s="31">
        <v>1921.8530000000001</v>
      </c>
      <c r="J2759" s="31">
        <v>2322.7370000000001</v>
      </c>
      <c r="K2759" s="31">
        <v>1408.375</v>
      </c>
      <c r="L2759" s="31">
        <v>140.05000000000001</v>
      </c>
      <c r="M2759" s="31" t="s">
        <v>108</v>
      </c>
      <c r="N2759" s="31">
        <v>149.9307</v>
      </c>
      <c r="O2759" s="31">
        <v>102.0047</v>
      </c>
      <c r="P2759" s="31">
        <v>79.8048</v>
      </c>
      <c r="Q2759" s="31" t="s">
        <v>108</v>
      </c>
      <c r="R2759" s="31">
        <v>108.63</v>
      </c>
      <c r="S2759" s="31" t="s">
        <v>108</v>
      </c>
    </row>
    <row r="2760" spans="1:19" x14ac:dyDescent="0.35">
      <c r="A2760" s="2">
        <v>36732</v>
      </c>
      <c r="B2760" s="31">
        <v>281.41140000000001</v>
      </c>
      <c r="C2760" s="31">
        <v>471.19099999999997</v>
      </c>
      <c r="D2760" s="31">
        <v>224.97040000000001</v>
      </c>
      <c r="E2760" s="31">
        <v>139.85300000000001</v>
      </c>
      <c r="F2760" s="31">
        <v>32.979500000000002</v>
      </c>
      <c r="G2760" s="31">
        <v>125.93689999999999</v>
      </c>
      <c r="H2760" s="31">
        <v>5.3302800000000001</v>
      </c>
      <c r="I2760" s="31">
        <v>1919.115</v>
      </c>
      <c r="J2760" s="31">
        <v>2324.9430000000002</v>
      </c>
      <c r="K2760" s="31">
        <v>1411.7270000000001</v>
      </c>
      <c r="L2760" s="31">
        <v>140.33000000000001</v>
      </c>
      <c r="M2760" s="31" t="s">
        <v>108</v>
      </c>
      <c r="N2760" s="31">
        <v>152.61959999999999</v>
      </c>
      <c r="O2760" s="31">
        <v>101.637</v>
      </c>
      <c r="P2760" s="31">
        <v>80.498800000000003</v>
      </c>
      <c r="Q2760" s="31" t="s">
        <v>108</v>
      </c>
      <c r="R2760" s="31">
        <v>108.31</v>
      </c>
      <c r="S2760" s="31" t="s">
        <v>108</v>
      </c>
    </row>
    <row r="2761" spans="1:19" x14ac:dyDescent="0.35">
      <c r="A2761" s="2">
        <v>36733</v>
      </c>
      <c r="B2761" s="31">
        <v>281.72559999999999</v>
      </c>
      <c r="C2761" s="31">
        <v>475.26900000000001</v>
      </c>
      <c r="D2761" s="31">
        <v>226.60400000000001</v>
      </c>
      <c r="E2761" s="31">
        <v>139.4408</v>
      </c>
      <c r="F2761" s="31">
        <v>33.025700000000001</v>
      </c>
      <c r="G2761" s="31">
        <v>126.0744</v>
      </c>
      <c r="H2761" s="31">
        <v>5.3052260000000002</v>
      </c>
      <c r="I2761" s="31">
        <v>1921.7090000000001</v>
      </c>
      <c r="J2761" s="31">
        <v>2325.3110000000001</v>
      </c>
      <c r="K2761" s="31">
        <v>1416.8209999999999</v>
      </c>
      <c r="L2761" s="31">
        <v>138.87</v>
      </c>
      <c r="M2761" s="31" t="s">
        <v>108</v>
      </c>
      <c r="N2761" s="31">
        <v>151.7167</v>
      </c>
      <c r="O2761" s="31">
        <v>101.60339999999999</v>
      </c>
      <c r="P2761" s="31">
        <v>80.580799999999996</v>
      </c>
      <c r="Q2761" s="31" t="s">
        <v>108</v>
      </c>
      <c r="R2761" s="31">
        <v>107.97</v>
      </c>
      <c r="S2761" s="31" t="s">
        <v>108</v>
      </c>
    </row>
    <row r="2762" spans="1:19" x14ac:dyDescent="0.35">
      <c r="A2762" s="2">
        <v>36734</v>
      </c>
      <c r="B2762" s="31">
        <v>283.61079999999998</v>
      </c>
      <c r="C2762" s="31">
        <v>482.04700000000003</v>
      </c>
      <c r="D2762" s="31">
        <v>225.90389999999999</v>
      </c>
      <c r="E2762" s="31">
        <v>140.26509999999999</v>
      </c>
      <c r="F2762" s="31">
        <v>32.898699999999998</v>
      </c>
      <c r="G2762" s="31">
        <v>127.1743</v>
      </c>
      <c r="H2762" s="31">
        <v>5.2801720000000003</v>
      </c>
      <c r="I2762" s="31">
        <v>1926.0309999999999</v>
      </c>
      <c r="J2762" s="31">
        <v>2330.828</v>
      </c>
      <c r="K2762" s="31">
        <v>1415.615</v>
      </c>
      <c r="L2762" s="31">
        <v>138.37</v>
      </c>
      <c r="M2762" s="31" t="s">
        <v>108</v>
      </c>
      <c r="N2762" s="31">
        <v>145.5146</v>
      </c>
      <c r="O2762" s="31">
        <v>101.6566</v>
      </c>
      <c r="P2762" s="31">
        <v>80.301699999999997</v>
      </c>
      <c r="Q2762" s="31" t="s">
        <v>108</v>
      </c>
      <c r="R2762" s="31">
        <v>108.92</v>
      </c>
      <c r="S2762" s="31" t="s">
        <v>108</v>
      </c>
    </row>
    <row r="2763" spans="1:19" x14ac:dyDescent="0.35">
      <c r="A2763" s="2">
        <v>36735</v>
      </c>
      <c r="B2763" s="31">
        <v>285.60070000000002</v>
      </c>
      <c r="C2763" s="31">
        <v>488.25099999999998</v>
      </c>
      <c r="D2763" s="31">
        <v>225.6705</v>
      </c>
      <c r="E2763" s="31">
        <v>140.2089</v>
      </c>
      <c r="F2763" s="31">
        <v>32.829300000000003</v>
      </c>
      <c r="G2763" s="31">
        <v>125.45569999999999</v>
      </c>
      <c r="H2763" s="31">
        <v>5.2801720000000003</v>
      </c>
      <c r="I2763" s="31">
        <v>1928.336</v>
      </c>
      <c r="J2763" s="31">
        <v>2327.15</v>
      </c>
      <c r="K2763" s="31">
        <v>1413.202</v>
      </c>
      <c r="L2763" s="31">
        <v>135.37</v>
      </c>
      <c r="M2763" s="31" t="s">
        <v>108</v>
      </c>
      <c r="N2763" s="31">
        <v>137.62450000000001</v>
      </c>
      <c r="O2763" s="31">
        <v>101.20480000000001</v>
      </c>
      <c r="P2763" s="31">
        <v>79.2684</v>
      </c>
      <c r="Q2763" s="31" t="s">
        <v>108</v>
      </c>
      <c r="R2763" s="31">
        <v>109.74</v>
      </c>
      <c r="S2763" s="31" t="s">
        <v>108</v>
      </c>
    </row>
    <row r="2764" spans="1:19" x14ac:dyDescent="0.35">
      <c r="A2764" s="2">
        <v>36738</v>
      </c>
      <c r="B2764" s="31">
        <v>279.42160000000001</v>
      </c>
      <c r="C2764" s="31">
        <v>487.50400000000002</v>
      </c>
      <c r="D2764" s="31">
        <v>220.53630000000001</v>
      </c>
      <c r="E2764" s="31">
        <v>140.5274</v>
      </c>
      <c r="F2764" s="31">
        <v>32.713799999999999</v>
      </c>
      <c r="G2764" s="31">
        <v>124.837</v>
      </c>
      <c r="H2764" s="31">
        <v>5.1674280000000001</v>
      </c>
      <c r="I2764" s="31">
        <v>1928.913</v>
      </c>
      <c r="J2764" s="31">
        <v>2327.8850000000002</v>
      </c>
      <c r="K2764" s="31">
        <v>1413.7380000000001</v>
      </c>
      <c r="L2764" s="31">
        <v>136.03</v>
      </c>
      <c r="M2764" s="31" t="s">
        <v>108</v>
      </c>
      <c r="N2764" s="31">
        <v>141.98169999999999</v>
      </c>
      <c r="O2764" s="31">
        <v>101.2346</v>
      </c>
      <c r="P2764" s="31">
        <v>79.221299999999999</v>
      </c>
      <c r="Q2764" s="31" t="s">
        <v>108</v>
      </c>
      <c r="R2764" s="31">
        <v>109.61</v>
      </c>
      <c r="S2764" s="31" t="s">
        <v>108</v>
      </c>
    </row>
    <row r="2765" spans="1:19" x14ac:dyDescent="0.35">
      <c r="A2765" s="2">
        <v>36739</v>
      </c>
      <c r="B2765" s="31">
        <v>280.25940000000003</v>
      </c>
      <c r="C2765" s="31">
        <v>500.94600000000003</v>
      </c>
      <c r="D2765" s="31">
        <v>221.46979999999999</v>
      </c>
      <c r="E2765" s="31">
        <v>140.77090000000001</v>
      </c>
      <c r="F2765" s="31">
        <v>32.713799999999999</v>
      </c>
      <c r="G2765" s="31">
        <v>123.94329999999999</v>
      </c>
      <c r="H2765" s="31">
        <v>5.1423740000000002</v>
      </c>
      <c r="I2765" s="31">
        <v>1928.048</v>
      </c>
      <c r="J2765" s="31">
        <v>2334.873</v>
      </c>
      <c r="K2765" s="31">
        <v>1419.1</v>
      </c>
      <c r="L2765" s="31">
        <v>136.84</v>
      </c>
      <c r="M2765" s="31" t="s">
        <v>108</v>
      </c>
      <c r="N2765" s="31">
        <v>140.1172</v>
      </c>
      <c r="O2765" s="31">
        <v>101.3648</v>
      </c>
      <c r="P2765" s="31">
        <v>79.131299999999996</v>
      </c>
      <c r="Q2765" s="31" t="s">
        <v>108</v>
      </c>
      <c r="R2765" s="31">
        <v>110.6</v>
      </c>
      <c r="S2765" s="31" t="s">
        <v>108</v>
      </c>
    </row>
    <row r="2766" spans="1:19" x14ac:dyDescent="0.35">
      <c r="A2766" s="2">
        <v>36740</v>
      </c>
      <c r="B2766" s="31">
        <v>284.02969999999999</v>
      </c>
      <c r="C2766" s="31">
        <v>499.28</v>
      </c>
      <c r="D2766" s="31">
        <v>226.8374</v>
      </c>
      <c r="E2766" s="31">
        <v>140.90199999999999</v>
      </c>
      <c r="F2766" s="31">
        <v>32.6676</v>
      </c>
      <c r="G2766" s="31">
        <v>125.4556</v>
      </c>
      <c r="H2766" s="31">
        <v>5.1611649999999996</v>
      </c>
      <c r="I2766" s="31">
        <v>1928.913</v>
      </c>
      <c r="J2766" s="31">
        <v>2338.9180000000001</v>
      </c>
      <c r="K2766" s="31">
        <v>1417.2239999999999</v>
      </c>
      <c r="L2766" s="31">
        <v>137.31</v>
      </c>
      <c r="M2766" s="31" t="s">
        <v>108</v>
      </c>
      <c r="N2766" s="31">
        <v>137.66380000000001</v>
      </c>
      <c r="O2766" s="31">
        <v>101.6454</v>
      </c>
      <c r="P2766" s="31">
        <v>78.130899999999997</v>
      </c>
      <c r="Q2766" s="31" t="s">
        <v>108</v>
      </c>
      <c r="R2766" s="31">
        <v>110.48</v>
      </c>
      <c r="S2766" s="31" t="s">
        <v>108</v>
      </c>
    </row>
    <row r="2767" spans="1:19" x14ac:dyDescent="0.35">
      <c r="A2767" s="2">
        <v>36741</v>
      </c>
      <c r="B2767" s="31">
        <v>288.11419999999998</v>
      </c>
      <c r="C2767" s="31">
        <v>493.536</v>
      </c>
      <c r="D2767" s="31">
        <v>227.07079999999999</v>
      </c>
      <c r="E2767" s="31">
        <v>139.68430000000001</v>
      </c>
      <c r="F2767" s="31">
        <v>32.2864</v>
      </c>
      <c r="G2767" s="31">
        <v>124.1495</v>
      </c>
      <c r="H2767" s="31">
        <v>4.9983129999999996</v>
      </c>
      <c r="I2767" s="31">
        <v>1929.201</v>
      </c>
      <c r="J2767" s="31">
        <v>2342.2280000000001</v>
      </c>
      <c r="K2767" s="31">
        <v>1416.0170000000001</v>
      </c>
      <c r="L2767" s="31">
        <v>138.16</v>
      </c>
      <c r="M2767" s="31" t="s">
        <v>108</v>
      </c>
      <c r="N2767" s="31">
        <v>143.76779999999999</v>
      </c>
      <c r="O2767" s="31">
        <v>102.5758</v>
      </c>
      <c r="P2767" s="31">
        <v>77.305300000000003</v>
      </c>
      <c r="Q2767" s="31" t="s">
        <v>108</v>
      </c>
      <c r="R2767" s="31">
        <v>110.98</v>
      </c>
      <c r="S2767" s="31" t="s">
        <v>108</v>
      </c>
    </row>
    <row r="2768" spans="1:19" x14ac:dyDescent="0.35">
      <c r="A2768" s="2">
        <v>36742</v>
      </c>
      <c r="B2768" s="31">
        <v>296.91160000000002</v>
      </c>
      <c r="C2768" s="31">
        <v>503.12900000000002</v>
      </c>
      <c r="D2768" s="31">
        <v>233.13849999999999</v>
      </c>
      <c r="E2768" s="31">
        <v>139.51570000000001</v>
      </c>
      <c r="F2768" s="31">
        <v>32.182499999999997</v>
      </c>
      <c r="G2768" s="31">
        <v>123.6683</v>
      </c>
      <c r="H2768" s="31">
        <v>4.866778</v>
      </c>
      <c r="I2768" s="31">
        <v>1931.3620000000001</v>
      </c>
      <c r="J2768" s="31">
        <v>2349.2150000000001</v>
      </c>
      <c r="K2768" s="31">
        <v>1415.347</v>
      </c>
      <c r="L2768" s="31">
        <v>139.13</v>
      </c>
      <c r="M2768" s="31" t="s">
        <v>108</v>
      </c>
      <c r="N2768" s="31">
        <v>142.57060000000001</v>
      </c>
      <c r="O2768" s="31">
        <v>102.1918</v>
      </c>
      <c r="P2768" s="31">
        <v>77.659099999999995</v>
      </c>
      <c r="Q2768" s="31" t="s">
        <v>108</v>
      </c>
      <c r="R2768" s="31">
        <v>110.85</v>
      </c>
      <c r="S2768" s="31" t="s">
        <v>108</v>
      </c>
    </row>
    <row r="2769" spans="1:19" x14ac:dyDescent="0.35">
      <c r="A2769" s="2">
        <v>36745</v>
      </c>
      <c r="B2769" s="31">
        <v>289.2663</v>
      </c>
      <c r="C2769" s="31">
        <v>487.10199999999998</v>
      </c>
      <c r="D2769" s="31">
        <v>233.37190000000001</v>
      </c>
      <c r="E2769" s="31">
        <v>140.0403</v>
      </c>
      <c r="F2769" s="31">
        <v>32.240200000000002</v>
      </c>
      <c r="G2769" s="31">
        <v>122.8434</v>
      </c>
      <c r="H2769" s="31">
        <v>4.7728250000000001</v>
      </c>
      <c r="I2769" s="31">
        <v>1930.4970000000001</v>
      </c>
      <c r="J2769" s="31">
        <v>2341.86</v>
      </c>
      <c r="K2769" s="31">
        <v>1417.3579999999999</v>
      </c>
      <c r="L2769" s="31">
        <v>140.5</v>
      </c>
      <c r="M2769" s="31" t="s">
        <v>108</v>
      </c>
      <c r="N2769" s="31">
        <v>146.12299999999999</v>
      </c>
      <c r="O2769" s="31">
        <v>101.622</v>
      </c>
      <c r="P2769" s="31">
        <v>77.636399999999995</v>
      </c>
      <c r="Q2769" s="31" t="s">
        <v>108</v>
      </c>
      <c r="R2769" s="31">
        <v>110.85</v>
      </c>
      <c r="S2769" s="31" t="s">
        <v>108</v>
      </c>
    </row>
    <row r="2770" spans="1:19" x14ac:dyDescent="0.35">
      <c r="A2770" s="2">
        <v>36746</v>
      </c>
      <c r="B2770" s="31">
        <v>290.73340000000002</v>
      </c>
      <c r="C2770" s="31">
        <v>496.154</v>
      </c>
      <c r="D2770" s="31">
        <v>231.7824</v>
      </c>
      <c r="E2770" s="31">
        <v>139.3665</v>
      </c>
      <c r="F2770" s="31">
        <v>32.194000000000003</v>
      </c>
      <c r="G2770" s="31">
        <v>124.6995</v>
      </c>
      <c r="H2770" s="31">
        <v>4.8397160000000001</v>
      </c>
      <c r="I2770" s="31">
        <v>1928.913</v>
      </c>
      <c r="J2770" s="31">
        <v>2348.48</v>
      </c>
      <c r="K2770" s="31">
        <v>1415.615</v>
      </c>
      <c r="L2770" s="31">
        <v>141.02000000000001</v>
      </c>
      <c r="M2770" s="31" t="s">
        <v>108</v>
      </c>
      <c r="N2770" s="31">
        <v>145.92679999999999</v>
      </c>
      <c r="O2770" s="31">
        <v>101.89</v>
      </c>
      <c r="P2770" s="31">
        <v>76.898600000000002</v>
      </c>
      <c r="Q2770" s="31" t="s">
        <v>108</v>
      </c>
      <c r="R2770" s="31">
        <v>111.32</v>
      </c>
      <c r="S2770" s="31" t="s">
        <v>108</v>
      </c>
    </row>
    <row r="2771" spans="1:19" x14ac:dyDescent="0.35">
      <c r="A2771" s="2">
        <v>36747</v>
      </c>
      <c r="B2771" s="31">
        <v>299.1696</v>
      </c>
      <c r="C2771" s="31">
        <v>507.39</v>
      </c>
      <c r="D2771" s="31">
        <v>238.9451</v>
      </c>
      <c r="E2771" s="31">
        <v>140.37639999999999</v>
      </c>
      <c r="F2771" s="31">
        <v>32.032299999999999</v>
      </c>
      <c r="G2771" s="31">
        <v>124.28700000000001</v>
      </c>
      <c r="H2771" s="31">
        <v>4.696326</v>
      </c>
      <c r="I2771" s="31">
        <v>1923.7260000000001</v>
      </c>
      <c r="J2771" s="31">
        <v>2349.951</v>
      </c>
      <c r="K2771" s="31">
        <v>1418.43</v>
      </c>
      <c r="L2771" s="31">
        <v>140</v>
      </c>
      <c r="M2771" s="31" t="s">
        <v>108</v>
      </c>
      <c r="N2771" s="31">
        <v>144.9847</v>
      </c>
      <c r="O2771" s="31">
        <v>102.46850000000001</v>
      </c>
      <c r="P2771" s="31">
        <v>76.715000000000003</v>
      </c>
      <c r="Q2771" s="31" t="s">
        <v>108</v>
      </c>
      <c r="R2771" s="31">
        <v>111.44</v>
      </c>
      <c r="S2771" s="31" t="s">
        <v>108</v>
      </c>
    </row>
    <row r="2772" spans="1:19" x14ac:dyDescent="0.35">
      <c r="A2772" s="2">
        <v>36748</v>
      </c>
      <c r="B2772" s="31">
        <v>306.13139999999999</v>
      </c>
      <c r="C2772" s="31">
        <v>529.197</v>
      </c>
      <c r="D2772" s="31">
        <v>243.77459999999999</v>
      </c>
      <c r="E2772" s="31">
        <v>139.80840000000001</v>
      </c>
      <c r="F2772" s="31">
        <v>32.066899999999997</v>
      </c>
      <c r="G2772" s="31">
        <v>125.59310000000001</v>
      </c>
      <c r="H2772" s="31">
        <v>4.8115209999999999</v>
      </c>
      <c r="I2772" s="31">
        <v>1920.8440000000001</v>
      </c>
      <c r="J2772" s="31">
        <v>2353.6280000000002</v>
      </c>
      <c r="K2772" s="31">
        <v>1420.7090000000001</v>
      </c>
      <c r="L2772" s="31">
        <v>139.37</v>
      </c>
      <c r="M2772" s="31" t="s">
        <v>108</v>
      </c>
      <c r="N2772" s="31">
        <v>142.51169999999999</v>
      </c>
      <c r="O2772" s="31">
        <v>101.98390000000001</v>
      </c>
      <c r="P2772" s="31">
        <v>77.654600000000002</v>
      </c>
      <c r="Q2772" s="31" t="s">
        <v>108</v>
      </c>
      <c r="R2772" s="31">
        <v>110.9</v>
      </c>
      <c r="S2772" s="31" t="s">
        <v>108</v>
      </c>
    </row>
    <row r="2773" spans="1:19" x14ac:dyDescent="0.35">
      <c r="A2773" s="2">
        <v>36749</v>
      </c>
      <c r="B2773" s="31">
        <v>303.70510000000002</v>
      </c>
      <c r="C2773" s="31">
        <v>523.64800000000002</v>
      </c>
      <c r="D2773" s="31">
        <v>251.0592</v>
      </c>
      <c r="E2773" s="31">
        <v>139.13640000000001</v>
      </c>
      <c r="F2773" s="31">
        <v>32.378799999999998</v>
      </c>
      <c r="G2773" s="31">
        <v>127.0367</v>
      </c>
      <c r="H2773" s="31">
        <v>4.8163220000000004</v>
      </c>
      <c r="I2773" s="31">
        <v>1924.59</v>
      </c>
      <c r="J2773" s="31">
        <v>2344.4349999999999</v>
      </c>
      <c r="K2773" s="31">
        <v>1418.6980000000001</v>
      </c>
      <c r="L2773" s="31">
        <v>139.77000000000001</v>
      </c>
      <c r="M2773" s="31" t="s">
        <v>108</v>
      </c>
      <c r="N2773" s="31">
        <v>143.80709999999999</v>
      </c>
      <c r="O2773" s="31">
        <v>102.0956</v>
      </c>
      <c r="P2773" s="31">
        <v>77.300299999999993</v>
      </c>
      <c r="Q2773" s="31" t="s">
        <v>108</v>
      </c>
      <c r="R2773" s="31">
        <v>111.21</v>
      </c>
      <c r="S2773" s="31" t="s">
        <v>108</v>
      </c>
    </row>
    <row r="2774" spans="1:19" x14ac:dyDescent="0.35">
      <c r="A2774" s="2">
        <v>36752</v>
      </c>
      <c r="B2774" s="31">
        <v>306.45260000000002</v>
      </c>
      <c r="C2774" s="31">
        <v>526.41999999999996</v>
      </c>
      <c r="D2774" s="31">
        <v>250.11709999999999</v>
      </c>
      <c r="E2774" s="31">
        <v>140.1249</v>
      </c>
      <c r="F2774" s="31">
        <v>32.298000000000002</v>
      </c>
      <c r="G2774" s="31">
        <v>127.8616</v>
      </c>
      <c r="H2774" s="31">
        <v>4.8103829999999999</v>
      </c>
      <c r="I2774" s="31">
        <v>1924.1579999999999</v>
      </c>
      <c r="J2774" s="31">
        <v>2347.7440000000001</v>
      </c>
      <c r="K2774" s="31">
        <v>1419.5029999999999</v>
      </c>
      <c r="L2774" s="31">
        <v>141.61000000000001</v>
      </c>
      <c r="M2774" s="31" t="s">
        <v>108</v>
      </c>
      <c r="N2774" s="31">
        <v>147.124</v>
      </c>
      <c r="O2774" s="31">
        <v>101.14619999999999</v>
      </c>
      <c r="P2774" s="31">
        <v>77.235100000000003</v>
      </c>
      <c r="Q2774" s="31" t="s">
        <v>108</v>
      </c>
      <c r="R2774" s="31">
        <v>111.08</v>
      </c>
      <c r="S2774" s="31" t="s">
        <v>108</v>
      </c>
    </row>
    <row r="2775" spans="1:19" x14ac:dyDescent="0.35">
      <c r="A2775" s="2">
        <v>36753</v>
      </c>
      <c r="B2775" s="31">
        <v>306.98099999999999</v>
      </c>
      <c r="C2775" s="31">
        <v>523.27800000000002</v>
      </c>
      <c r="D2775" s="31">
        <v>253.4143</v>
      </c>
      <c r="E2775" s="31">
        <v>140.1249</v>
      </c>
      <c r="F2775" s="31">
        <v>32.298000000000002</v>
      </c>
      <c r="G2775" s="31">
        <v>128.41149999999999</v>
      </c>
      <c r="H2775" s="31">
        <v>4.8044440000000002</v>
      </c>
      <c r="I2775" s="31">
        <v>1920.7</v>
      </c>
      <c r="J2775" s="31">
        <v>2343.6990000000001</v>
      </c>
      <c r="K2775" s="31">
        <v>1413.336</v>
      </c>
      <c r="L2775" s="31">
        <v>141.30000000000001</v>
      </c>
      <c r="M2775" s="31" t="s">
        <v>108</v>
      </c>
      <c r="N2775" s="31">
        <v>147.24180000000001</v>
      </c>
      <c r="O2775" s="31">
        <v>101.4526</v>
      </c>
      <c r="P2775" s="31">
        <v>78.006299999999996</v>
      </c>
      <c r="Q2775" s="31" t="s">
        <v>108</v>
      </c>
      <c r="R2775" s="31">
        <v>110.51</v>
      </c>
      <c r="S2775" s="31" t="s">
        <v>108</v>
      </c>
    </row>
    <row r="2776" spans="1:19" x14ac:dyDescent="0.35">
      <c r="A2776" s="2">
        <v>36754</v>
      </c>
      <c r="B2776" s="31">
        <v>307.40370000000001</v>
      </c>
      <c r="C2776" s="31">
        <v>526.72799999999995</v>
      </c>
      <c r="D2776" s="31">
        <v>251.76570000000001</v>
      </c>
      <c r="E2776" s="31">
        <v>139.82650000000001</v>
      </c>
      <c r="F2776" s="31">
        <v>32.609900000000003</v>
      </c>
      <c r="G2776" s="31">
        <v>130.47380000000001</v>
      </c>
      <c r="H2776" s="31">
        <v>4.7569340000000002</v>
      </c>
      <c r="I2776" s="31">
        <v>1918.827</v>
      </c>
      <c r="J2776" s="31">
        <v>2340.7570000000001</v>
      </c>
      <c r="K2776" s="31">
        <v>1413.47</v>
      </c>
      <c r="L2776" s="31">
        <v>141</v>
      </c>
      <c r="M2776" s="31" t="s">
        <v>108</v>
      </c>
      <c r="N2776" s="31">
        <v>147.73249999999999</v>
      </c>
      <c r="O2776" s="31">
        <v>101.87130000000001</v>
      </c>
      <c r="P2776" s="31">
        <v>77.873599999999996</v>
      </c>
      <c r="Q2776" s="31" t="s">
        <v>108</v>
      </c>
      <c r="R2776" s="31">
        <v>110.27</v>
      </c>
      <c r="S2776" s="31" t="s">
        <v>108</v>
      </c>
    </row>
    <row r="2777" spans="1:19" x14ac:dyDescent="0.35">
      <c r="A2777" s="2">
        <v>36755</v>
      </c>
      <c r="B2777" s="31">
        <v>312.05329999999998</v>
      </c>
      <c r="C2777" s="31">
        <v>531.71799999999996</v>
      </c>
      <c r="D2777" s="31">
        <v>259.30220000000003</v>
      </c>
      <c r="E2777" s="31">
        <v>140.25550000000001</v>
      </c>
      <c r="F2777" s="31">
        <v>32.644500000000001</v>
      </c>
      <c r="G2777" s="31">
        <v>128.9615</v>
      </c>
      <c r="H2777" s="31">
        <v>4.7331789999999998</v>
      </c>
      <c r="I2777" s="31">
        <v>1921.5650000000001</v>
      </c>
      <c r="J2777" s="31">
        <v>2342.2280000000001</v>
      </c>
      <c r="K2777" s="31">
        <v>1413.8720000000001</v>
      </c>
      <c r="L2777" s="31">
        <v>142.13</v>
      </c>
      <c r="M2777" s="31" t="s">
        <v>108</v>
      </c>
      <c r="N2777" s="31">
        <v>151.04939999999999</v>
      </c>
      <c r="O2777" s="31">
        <v>101.8463</v>
      </c>
      <c r="P2777" s="31">
        <v>78.106700000000004</v>
      </c>
      <c r="Q2777" s="31" t="s">
        <v>108</v>
      </c>
      <c r="R2777" s="31">
        <v>110.23</v>
      </c>
      <c r="S2777" s="31" t="s">
        <v>108</v>
      </c>
    </row>
    <row r="2778" spans="1:19" x14ac:dyDescent="0.35">
      <c r="A2778" s="2">
        <v>36756</v>
      </c>
      <c r="B2778" s="31">
        <v>315.54050000000001</v>
      </c>
      <c r="C2778" s="31">
        <v>536.58500000000004</v>
      </c>
      <c r="D2778" s="31">
        <v>261.8929</v>
      </c>
      <c r="E2778" s="31">
        <v>140.3115</v>
      </c>
      <c r="F2778" s="31">
        <v>32.540599999999998</v>
      </c>
      <c r="G2778" s="31">
        <v>128.41159999999999</v>
      </c>
      <c r="H2778" s="31">
        <v>4.7272400000000001</v>
      </c>
      <c r="I2778" s="31">
        <v>1918.683</v>
      </c>
      <c r="J2778" s="31">
        <v>2347.7440000000001</v>
      </c>
      <c r="K2778" s="31">
        <v>1415.481</v>
      </c>
      <c r="L2778" s="31">
        <v>141.87</v>
      </c>
      <c r="M2778" s="31" t="s">
        <v>108</v>
      </c>
      <c r="N2778" s="31">
        <v>150.55869999999999</v>
      </c>
      <c r="O2778" s="31">
        <v>101.9273</v>
      </c>
      <c r="P2778" s="31">
        <v>77.607100000000003</v>
      </c>
      <c r="Q2778" s="31" t="s">
        <v>108</v>
      </c>
      <c r="R2778" s="31">
        <v>111.01</v>
      </c>
      <c r="S2778" s="31" t="s">
        <v>108</v>
      </c>
    </row>
    <row r="2779" spans="1:19" x14ac:dyDescent="0.35">
      <c r="A2779" s="2">
        <v>36759</v>
      </c>
      <c r="B2779" s="31">
        <v>317.971</v>
      </c>
      <c r="C2779" s="31">
        <v>547.55100000000004</v>
      </c>
      <c r="D2779" s="31">
        <v>268.0163</v>
      </c>
      <c r="E2779" s="31">
        <v>138.44640000000001</v>
      </c>
      <c r="F2779" s="31">
        <v>32.344200000000001</v>
      </c>
      <c r="G2779" s="31">
        <v>129.58019999999999</v>
      </c>
      <c r="H2779" s="31">
        <v>4.7985049999999996</v>
      </c>
      <c r="I2779" s="31">
        <v>1917.675</v>
      </c>
      <c r="J2779" s="31">
        <v>2345.9059999999999</v>
      </c>
      <c r="K2779" s="31">
        <v>1408.375</v>
      </c>
      <c r="L2779" s="31">
        <v>142.44</v>
      </c>
      <c r="M2779" s="31" t="s">
        <v>108</v>
      </c>
      <c r="N2779" s="31">
        <v>151.38310000000001</v>
      </c>
      <c r="O2779" s="31">
        <v>101.8533</v>
      </c>
      <c r="P2779" s="31">
        <v>77.607100000000003</v>
      </c>
      <c r="Q2779" s="31" t="s">
        <v>108</v>
      </c>
      <c r="R2779" s="31">
        <v>111.46</v>
      </c>
      <c r="S2779" s="31" t="s">
        <v>108</v>
      </c>
    </row>
    <row r="2780" spans="1:19" x14ac:dyDescent="0.35">
      <c r="A2780" s="2">
        <v>36760</v>
      </c>
      <c r="B2780" s="31">
        <v>311.63060000000002</v>
      </c>
      <c r="C2780" s="31">
        <v>537.50900000000001</v>
      </c>
      <c r="D2780" s="31">
        <v>267.07420000000002</v>
      </c>
      <c r="E2780" s="31">
        <v>139.21109999999999</v>
      </c>
      <c r="F2780" s="31">
        <v>32.147799999999997</v>
      </c>
      <c r="G2780" s="31">
        <v>128.54910000000001</v>
      </c>
      <c r="H2780" s="31">
        <v>4.7628729999999999</v>
      </c>
      <c r="I2780" s="31">
        <v>1913.0640000000001</v>
      </c>
      <c r="J2780" s="31">
        <v>2347.377</v>
      </c>
      <c r="K2780" s="31">
        <v>1411.4590000000001</v>
      </c>
      <c r="L2780" s="31">
        <v>142.51</v>
      </c>
      <c r="M2780" s="31" t="s">
        <v>108</v>
      </c>
      <c r="N2780" s="31">
        <v>150.93170000000001</v>
      </c>
      <c r="O2780" s="31">
        <v>101.9385</v>
      </c>
      <c r="P2780" s="31">
        <v>76.692099999999996</v>
      </c>
      <c r="Q2780" s="31" t="s">
        <v>108</v>
      </c>
      <c r="R2780" s="31">
        <v>111.79</v>
      </c>
      <c r="S2780" s="31" t="s">
        <v>108</v>
      </c>
    </row>
    <row r="2781" spans="1:19" x14ac:dyDescent="0.35">
      <c r="A2781" s="2">
        <v>36761</v>
      </c>
      <c r="B2781" s="31">
        <v>321.14120000000003</v>
      </c>
      <c r="C2781" s="31">
        <v>546.25699999999995</v>
      </c>
      <c r="D2781" s="31">
        <v>276.9658</v>
      </c>
      <c r="E2781" s="31">
        <v>139.04320000000001</v>
      </c>
      <c r="F2781" s="31">
        <v>31.8475</v>
      </c>
      <c r="G2781" s="31">
        <v>128.9616</v>
      </c>
      <c r="H2781" s="31">
        <v>4.6619140000000003</v>
      </c>
      <c r="I2781" s="31">
        <v>1907.3009999999999</v>
      </c>
      <c r="J2781" s="31">
        <v>2356.5709999999999</v>
      </c>
      <c r="K2781" s="31">
        <v>1414.2739999999999</v>
      </c>
      <c r="L2781" s="31">
        <v>142.77000000000001</v>
      </c>
      <c r="M2781" s="31" t="s">
        <v>108</v>
      </c>
      <c r="N2781" s="31">
        <v>153.16909999999999</v>
      </c>
      <c r="O2781" s="31">
        <v>103.2976</v>
      </c>
      <c r="P2781" s="31">
        <v>76.329599999999999</v>
      </c>
      <c r="Q2781" s="31" t="s">
        <v>108</v>
      </c>
      <c r="R2781" s="31">
        <v>111.42</v>
      </c>
      <c r="S2781" s="31" t="s">
        <v>108</v>
      </c>
    </row>
    <row r="2782" spans="1:19" x14ac:dyDescent="0.35">
      <c r="A2782" s="2">
        <v>36762</v>
      </c>
      <c r="B2782" s="31">
        <v>316.28019999999998</v>
      </c>
      <c r="C2782" s="31">
        <v>543.85400000000004</v>
      </c>
      <c r="D2782" s="31">
        <v>276.9658</v>
      </c>
      <c r="E2782" s="31">
        <v>139.4162</v>
      </c>
      <c r="F2782" s="31">
        <v>32.055399999999999</v>
      </c>
      <c r="G2782" s="31">
        <v>129.51150000000001</v>
      </c>
      <c r="H2782" s="31">
        <v>4.7094240000000003</v>
      </c>
      <c r="I2782" s="31">
        <v>1909.751</v>
      </c>
      <c r="J2782" s="31">
        <v>2356.9380000000001</v>
      </c>
      <c r="K2782" s="31">
        <v>1413.604</v>
      </c>
      <c r="L2782" s="31">
        <v>143.24</v>
      </c>
      <c r="M2782" s="31" t="s">
        <v>108</v>
      </c>
      <c r="N2782" s="31">
        <v>155.6421</v>
      </c>
      <c r="O2782" s="31">
        <v>103.239</v>
      </c>
      <c r="P2782" s="31">
        <v>77.061599999999999</v>
      </c>
      <c r="Q2782" s="31" t="s">
        <v>108</v>
      </c>
      <c r="R2782" s="31">
        <v>111.23</v>
      </c>
      <c r="S2782" s="31" t="s">
        <v>108</v>
      </c>
    </row>
    <row r="2783" spans="1:19" x14ac:dyDescent="0.35">
      <c r="A2783" s="2">
        <v>36763</v>
      </c>
      <c r="B2783" s="31">
        <v>317.86529999999999</v>
      </c>
      <c r="C2783" s="31">
        <v>546.13400000000001</v>
      </c>
      <c r="D2783" s="31">
        <v>279.08539999999999</v>
      </c>
      <c r="E2783" s="31">
        <v>139.30430000000001</v>
      </c>
      <c r="F2783" s="31">
        <v>32.182499999999997</v>
      </c>
      <c r="G2783" s="31">
        <v>129.51150000000001</v>
      </c>
      <c r="H2783" s="31">
        <v>4.6619140000000003</v>
      </c>
      <c r="I2783" s="31">
        <v>1903.123</v>
      </c>
      <c r="J2783" s="31">
        <v>2356.9380000000001</v>
      </c>
      <c r="K2783" s="31">
        <v>1411.191</v>
      </c>
      <c r="L2783" s="31">
        <v>143.08000000000001</v>
      </c>
      <c r="M2783" s="31" t="s">
        <v>108</v>
      </c>
      <c r="N2783" s="31">
        <v>155.4066</v>
      </c>
      <c r="O2783" s="31">
        <v>103.3614</v>
      </c>
      <c r="P2783" s="31">
        <v>77.232100000000003</v>
      </c>
      <c r="Q2783" s="31" t="s">
        <v>108</v>
      </c>
      <c r="R2783" s="31">
        <v>111.35</v>
      </c>
      <c r="S2783" s="31" t="s">
        <v>108</v>
      </c>
    </row>
    <row r="2784" spans="1:19" x14ac:dyDescent="0.35">
      <c r="A2784" s="2">
        <v>36766</v>
      </c>
      <c r="B2784" s="31">
        <v>317.86529999999999</v>
      </c>
      <c r="C2784" s="31">
        <v>560.17999999999995</v>
      </c>
      <c r="D2784" s="31">
        <v>279.08539999999999</v>
      </c>
      <c r="E2784" s="31">
        <v>139.30430000000001</v>
      </c>
      <c r="F2784" s="31">
        <v>32.170900000000003</v>
      </c>
      <c r="G2784" s="31">
        <v>132.05500000000001</v>
      </c>
      <c r="H2784" s="31">
        <v>4.6916079999999996</v>
      </c>
      <c r="I2784" s="31">
        <v>1901.394</v>
      </c>
      <c r="J2784" s="31">
        <v>2349.1219999999998</v>
      </c>
      <c r="K2784" s="31">
        <v>1409.046</v>
      </c>
      <c r="L2784" s="31">
        <v>143.57</v>
      </c>
      <c r="M2784" s="31" t="s">
        <v>108</v>
      </c>
      <c r="N2784" s="31">
        <v>155.4066</v>
      </c>
      <c r="O2784" s="31">
        <v>103.3614</v>
      </c>
      <c r="P2784" s="31">
        <v>77.232100000000003</v>
      </c>
      <c r="Q2784" s="31" t="s">
        <v>108</v>
      </c>
      <c r="R2784" s="31">
        <v>111.5</v>
      </c>
      <c r="S2784" s="31" t="s">
        <v>108</v>
      </c>
    </row>
    <row r="2785" spans="1:19" x14ac:dyDescent="0.35">
      <c r="A2785" s="2">
        <v>36767</v>
      </c>
      <c r="B2785" s="31">
        <v>325.8965</v>
      </c>
      <c r="C2785" s="31">
        <v>560.85699999999997</v>
      </c>
      <c r="D2785" s="31">
        <v>287.09289999999999</v>
      </c>
      <c r="E2785" s="31">
        <v>141.91540000000001</v>
      </c>
      <c r="F2785" s="31">
        <v>32.055399999999999</v>
      </c>
      <c r="G2785" s="31">
        <v>136.17959999999999</v>
      </c>
      <c r="H2785" s="31">
        <v>4.6619140000000003</v>
      </c>
      <c r="I2785" s="31">
        <v>1899.665</v>
      </c>
      <c r="J2785" s="31">
        <v>2343.7869999999998</v>
      </c>
      <c r="K2785" s="31">
        <v>1404.6220000000001</v>
      </c>
      <c r="L2785" s="31">
        <v>143.52000000000001</v>
      </c>
      <c r="M2785" s="31" t="s">
        <v>108</v>
      </c>
      <c r="N2785" s="31">
        <v>156.09360000000001</v>
      </c>
      <c r="O2785" s="31">
        <v>103.9641</v>
      </c>
      <c r="P2785" s="31">
        <v>76.5047</v>
      </c>
      <c r="Q2785" s="31" t="s">
        <v>108</v>
      </c>
      <c r="R2785" s="31">
        <v>112.2</v>
      </c>
      <c r="S2785" s="31" t="s">
        <v>108</v>
      </c>
    </row>
    <row r="2786" spans="1:19" x14ac:dyDescent="0.35">
      <c r="A2786" s="2">
        <v>36768</v>
      </c>
      <c r="B2786" s="31">
        <v>332.5539</v>
      </c>
      <c r="C2786" s="31">
        <v>574.71900000000005</v>
      </c>
      <c r="D2786" s="31">
        <v>283.08909999999997</v>
      </c>
      <c r="E2786" s="31">
        <v>142.3817</v>
      </c>
      <c r="F2786" s="31">
        <v>32.136200000000002</v>
      </c>
      <c r="G2786" s="31">
        <v>135.35470000000001</v>
      </c>
      <c r="H2786" s="31">
        <v>4.7569340000000002</v>
      </c>
      <c r="I2786" s="31">
        <v>1902.115</v>
      </c>
      <c r="J2786" s="31">
        <v>2344.5230000000001</v>
      </c>
      <c r="K2786" s="31">
        <v>1406.364</v>
      </c>
      <c r="L2786" s="31">
        <v>142.13</v>
      </c>
      <c r="M2786" s="31" t="s">
        <v>108</v>
      </c>
      <c r="N2786" s="31">
        <v>156.05430000000001</v>
      </c>
      <c r="O2786" s="31">
        <v>103.56959999999999</v>
      </c>
      <c r="P2786" s="31">
        <v>76.248000000000005</v>
      </c>
      <c r="Q2786" s="31" t="s">
        <v>108</v>
      </c>
      <c r="R2786" s="31">
        <v>112.14</v>
      </c>
      <c r="S2786" s="31" t="s">
        <v>108</v>
      </c>
    </row>
    <row r="2787" spans="1:19" x14ac:dyDescent="0.35">
      <c r="A2787" s="2">
        <v>36769</v>
      </c>
      <c r="B2787" s="31">
        <v>330.01769999999999</v>
      </c>
      <c r="C2787" s="31">
        <v>582.54300000000001</v>
      </c>
      <c r="D2787" s="31">
        <v>287.79939999999999</v>
      </c>
      <c r="E2787" s="31">
        <v>142.60550000000001</v>
      </c>
      <c r="F2787" s="31">
        <v>32.586799999999997</v>
      </c>
      <c r="G2787" s="31">
        <v>138.86060000000001</v>
      </c>
      <c r="H2787" s="31">
        <v>4.7213019999999997</v>
      </c>
      <c r="I2787" s="31">
        <v>1902.835</v>
      </c>
      <c r="J2787" s="31">
        <v>2357.4050000000002</v>
      </c>
      <c r="K2787" s="31">
        <v>1406.498</v>
      </c>
      <c r="L2787" s="31">
        <v>143.81</v>
      </c>
      <c r="M2787" s="31" t="s">
        <v>108</v>
      </c>
      <c r="N2787" s="31">
        <v>160.70590000000001</v>
      </c>
      <c r="O2787" s="31">
        <v>103.3869</v>
      </c>
      <c r="P2787" s="31">
        <v>75.87</v>
      </c>
      <c r="Q2787" s="31" t="s">
        <v>108</v>
      </c>
      <c r="R2787" s="31">
        <v>112.6</v>
      </c>
      <c r="S2787" s="31" t="s">
        <v>108</v>
      </c>
    </row>
    <row r="2788" spans="1:19" x14ac:dyDescent="0.35">
      <c r="A2788" s="2">
        <v>36770</v>
      </c>
      <c r="B2788" s="31">
        <v>332.02550000000002</v>
      </c>
      <c r="C2788" s="31">
        <v>590.49</v>
      </c>
      <c r="D2788" s="31">
        <v>284.50220000000002</v>
      </c>
      <c r="E2788" s="31">
        <v>143.10910000000001</v>
      </c>
      <c r="F2788" s="31">
        <v>32.448099999999997</v>
      </c>
      <c r="G2788" s="31">
        <v>138.44810000000001</v>
      </c>
      <c r="H2788" s="31">
        <v>4.792567</v>
      </c>
      <c r="I2788" s="31">
        <v>1892.75</v>
      </c>
      <c r="J2788" s="31">
        <v>2366.2379999999998</v>
      </c>
      <c r="K2788" s="31">
        <v>1418.5640000000001</v>
      </c>
      <c r="L2788" s="31">
        <v>144</v>
      </c>
      <c r="M2788" s="31" t="s">
        <v>108</v>
      </c>
      <c r="N2788" s="31">
        <v>161.648</v>
      </c>
      <c r="O2788" s="31">
        <v>104.2552</v>
      </c>
      <c r="P2788" s="31">
        <v>76.797799999999995</v>
      </c>
      <c r="Q2788" s="31" t="s">
        <v>108</v>
      </c>
      <c r="R2788" s="31">
        <v>111.42</v>
      </c>
      <c r="S2788" s="31" t="s">
        <v>108</v>
      </c>
    </row>
    <row r="2789" spans="1:19" x14ac:dyDescent="0.35">
      <c r="A2789" s="2">
        <v>36773</v>
      </c>
      <c r="B2789" s="31">
        <v>332.02550000000002</v>
      </c>
      <c r="C2789" s="31">
        <v>590.49</v>
      </c>
      <c r="D2789" s="31">
        <v>284.50220000000002</v>
      </c>
      <c r="E2789" s="31">
        <v>143.10910000000001</v>
      </c>
      <c r="F2789" s="31">
        <v>32.448099999999997</v>
      </c>
      <c r="G2789" s="31">
        <v>138.44810000000001</v>
      </c>
      <c r="H2789" s="31">
        <v>4.792567</v>
      </c>
      <c r="I2789" s="31">
        <v>1897.2159999999999</v>
      </c>
      <c r="J2789" s="31">
        <v>2366.2379999999998</v>
      </c>
      <c r="K2789" s="31">
        <v>1416.048</v>
      </c>
      <c r="L2789" s="31">
        <v>144</v>
      </c>
      <c r="M2789" s="31" t="s">
        <v>108</v>
      </c>
      <c r="N2789" s="31">
        <v>161.648</v>
      </c>
      <c r="O2789" s="31">
        <v>104.2818</v>
      </c>
      <c r="P2789" s="31">
        <v>76.767899999999997</v>
      </c>
      <c r="Q2789" s="31" t="s">
        <v>108</v>
      </c>
      <c r="R2789" s="31">
        <v>111.59</v>
      </c>
      <c r="S2789" s="31" t="s">
        <v>108</v>
      </c>
    </row>
    <row r="2790" spans="1:19" x14ac:dyDescent="0.35">
      <c r="A2790" s="2">
        <v>36774</v>
      </c>
      <c r="B2790" s="31">
        <v>341.32479999999998</v>
      </c>
      <c r="C2790" s="31">
        <v>595.78800000000001</v>
      </c>
      <c r="D2790" s="31">
        <v>288.74149999999997</v>
      </c>
      <c r="E2790" s="31">
        <v>145.10480000000001</v>
      </c>
      <c r="F2790" s="31">
        <v>32.3095</v>
      </c>
      <c r="G2790" s="31">
        <v>140.99160000000001</v>
      </c>
      <c r="H2790" s="31">
        <v>4.8816480000000002</v>
      </c>
      <c r="I2790" s="31">
        <v>1893.3230000000001</v>
      </c>
      <c r="J2790" s="31">
        <v>2366.6060000000002</v>
      </c>
      <c r="K2790" s="31">
        <v>1415.0419999999999</v>
      </c>
      <c r="L2790" s="31">
        <v>142.96</v>
      </c>
      <c r="M2790" s="31" t="s">
        <v>108</v>
      </c>
      <c r="N2790" s="31">
        <v>156.9768</v>
      </c>
      <c r="O2790" s="31">
        <v>104.13200000000001</v>
      </c>
      <c r="P2790" s="31">
        <v>75.614999999999995</v>
      </c>
      <c r="Q2790" s="31" t="s">
        <v>108</v>
      </c>
      <c r="R2790" s="31">
        <v>112.32</v>
      </c>
      <c r="S2790" s="31" t="s">
        <v>108</v>
      </c>
    </row>
    <row r="2791" spans="1:19" x14ac:dyDescent="0.35">
      <c r="A2791" s="2">
        <v>36775</v>
      </c>
      <c r="B2791" s="31">
        <v>352.31479999999999</v>
      </c>
      <c r="C2791" s="31">
        <v>614.82399999999996</v>
      </c>
      <c r="D2791" s="31">
        <v>292.98079999999999</v>
      </c>
      <c r="E2791" s="31">
        <v>144.93690000000001</v>
      </c>
      <c r="F2791" s="31">
        <v>32.101599999999998</v>
      </c>
      <c r="G2791" s="31">
        <v>136.17959999999999</v>
      </c>
      <c r="H2791" s="31">
        <v>4.8757089999999996</v>
      </c>
      <c r="I2791" s="31">
        <v>1893.319</v>
      </c>
      <c r="J2791" s="31">
        <v>2360.3490000000002</v>
      </c>
      <c r="K2791" s="31">
        <v>1407.4490000000001</v>
      </c>
      <c r="L2791" s="31">
        <v>141.22999999999999</v>
      </c>
      <c r="M2791" s="31" t="s">
        <v>108</v>
      </c>
      <c r="N2791" s="31">
        <v>151.44200000000001</v>
      </c>
      <c r="O2791" s="31">
        <v>104.00709999999999</v>
      </c>
      <c r="P2791" s="31">
        <v>74.920599999999993</v>
      </c>
      <c r="Q2791" s="31" t="s">
        <v>108</v>
      </c>
      <c r="R2791" s="31">
        <v>114.17</v>
      </c>
      <c r="S2791" s="31" t="s">
        <v>108</v>
      </c>
    </row>
    <row r="2792" spans="1:19" x14ac:dyDescent="0.35">
      <c r="A2792" s="2">
        <v>36776</v>
      </c>
      <c r="B2792" s="31">
        <v>357.5985</v>
      </c>
      <c r="C2792" s="31">
        <v>618.70500000000004</v>
      </c>
      <c r="D2792" s="31">
        <v>299.33969999999999</v>
      </c>
      <c r="E2792" s="31">
        <v>145.45910000000001</v>
      </c>
      <c r="F2792" s="31">
        <v>32.078499999999998</v>
      </c>
      <c r="G2792" s="31">
        <v>134.73599999999999</v>
      </c>
      <c r="H2792" s="31">
        <v>4.7569340000000002</v>
      </c>
      <c r="I2792" s="31">
        <v>1897.479</v>
      </c>
      <c r="J2792" s="31">
        <v>2355.933</v>
      </c>
      <c r="K2792" s="31">
        <v>1410.8109999999999</v>
      </c>
      <c r="L2792" s="31">
        <v>142.41</v>
      </c>
      <c r="M2792" s="31" t="s">
        <v>108</v>
      </c>
      <c r="N2792" s="31">
        <v>155.1122</v>
      </c>
      <c r="O2792" s="31">
        <v>104.83110000000001</v>
      </c>
      <c r="P2792" s="31">
        <v>74.308099999999996</v>
      </c>
      <c r="Q2792" s="31" t="s">
        <v>108</v>
      </c>
      <c r="R2792" s="31">
        <v>113.65</v>
      </c>
      <c r="S2792" s="31" t="s">
        <v>108</v>
      </c>
    </row>
    <row r="2793" spans="1:19" x14ac:dyDescent="0.35">
      <c r="A2793" s="2">
        <v>36777</v>
      </c>
      <c r="B2793" s="31">
        <v>339.73970000000003</v>
      </c>
      <c r="C2793" s="31">
        <v>585.56100000000004</v>
      </c>
      <c r="D2793" s="31">
        <v>296.74900000000002</v>
      </c>
      <c r="E2793" s="31">
        <v>146.96979999999999</v>
      </c>
      <c r="F2793" s="31">
        <v>31.974499999999999</v>
      </c>
      <c r="G2793" s="31">
        <v>138.86060000000001</v>
      </c>
      <c r="H2793" s="31">
        <v>4.8460150000000004</v>
      </c>
      <c r="I2793" s="31">
        <v>1909.35</v>
      </c>
      <c r="J2793" s="31">
        <v>2359.6129999999998</v>
      </c>
      <c r="K2793" s="31">
        <v>1406.777</v>
      </c>
      <c r="L2793" s="31">
        <v>141.47999999999999</v>
      </c>
      <c r="M2793" s="31" t="s">
        <v>108</v>
      </c>
      <c r="N2793" s="31">
        <v>149.47929999999999</v>
      </c>
      <c r="O2793" s="31">
        <v>103.7784</v>
      </c>
      <c r="P2793" s="31">
        <v>73.909800000000004</v>
      </c>
      <c r="Q2793" s="31" t="s">
        <v>108</v>
      </c>
      <c r="R2793" s="31">
        <v>114.34</v>
      </c>
      <c r="S2793" s="31" t="s">
        <v>108</v>
      </c>
    </row>
    <row r="2794" spans="1:19" x14ac:dyDescent="0.35">
      <c r="A2794" s="2">
        <v>36780</v>
      </c>
      <c r="B2794" s="31">
        <v>355.08800000000002</v>
      </c>
      <c r="C2794" s="31">
        <v>600.50300000000004</v>
      </c>
      <c r="D2794" s="31">
        <v>310.81229999999999</v>
      </c>
      <c r="E2794" s="31">
        <v>146.70140000000001</v>
      </c>
      <c r="F2794" s="31">
        <v>31.974499999999999</v>
      </c>
      <c r="G2794" s="31">
        <v>139.13560000000001</v>
      </c>
      <c r="H2794" s="31">
        <v>4.7806889999999997</v>
      </c>
      <c r="I2794" s="31">
        <v>1911.521</v>
      </c>
      <c r="J2794" s="31">
        <v>2354.46</v>
      </c>
      <c r="K2794" s="31">
        <v>1407.046</v>
      </c>
      <c r="L2794" s="31">
        <v>141.02000000000001</v>
      </c>
      <c r="M2794" s="31" t="s">
        <v>108</v>
      </c>
      <c r="N2794" s="31">
        <v>146.0958</v>
      </c>
      <c r="O2794" s="31">
        <v>103.80549999999999</v>
      </c>
      <c r="P2794" s="31">
        <v>73.5137</v>
      </c>
      <c r="Q2794" s="31" t="s">
        <v>108</v>
      </c>
      <c r="R2794" s="31">
        <v>115.53</v>
      </c>
      <c r="S2794" s="31" t="s">
        <v>108</v>
      </c>
    </row>
    <row r="2795" spans="1:19" x14ac:dyDescent="0.35">
      <c r="A2795" s="2">
        <v>36781</v>
      </c>
      <c r="B2795" s="31">
        <v>345.69549999999998</v>
      </c>
      <c r="C2795" s="31">
        <v>580.25800000000004</v>
      </c>
      <c r="D2795" s="31">
        <v>310.95510000000002</v>
      </c>
      <c r="E2795" s="31">
        <v>148.60079999999999</v>
      </c>
      <c r="F2795" s="31">
        <v>31.9514</v>
      </c>
      <c r="G2795" s="31">
        <v>138.99809999999999</v>
      </c>
      <c r="H2795" s="31">
        <v>4.8578929999999998</v>
      </c>
      <c r="I2795" s="31">
        <v>1913.1130000000001</v>
      </c>
      <c r="J2795" s="31">
        <v>2354.46</v>
      </c>
      <c r="K2795" s="31">
        <v>1407.046</v>
      </c>
      <c r="L2795" s="31">
        <v>140.09</v>
      </c>
      <c r="M2795" s="31" t="s">
        <v>108</v>
      </c>
      <c r="N2795" s="31">
        <v>143.74680000000001</v>
      </c>
      <c r="O2795" s="31">
        <v>102.9597</v>
      </c>
      <c r="P2795" s="31">
        <v>73.416200000000003</v>
      </c>
      <c r="Q2795" s="31" t="s">
        <v>108</v>
      </c>
      <c r="R2795" s="31">
        <v>115.17</v>
      </c>
      <c r="S2795" s="31" t="s">
        <v>108</v>
      </c>
    </row>
    <row r="2796" spans="1:19" x14ac:dyDescent="0.35">
      <c r="A2796" s="2">
        <v>36782</v>
      </c>
      <c r="B2796" s="31">
        <v>338.96559999999999</v>
      </c>
      <c r="C2796" s="31">
        <v>575.755</v>
      </c>
      <c r="D2796" s="31">
        <v>300.89960000000002</v>
      </c>
      <c r="E2796" s="31">
        <v>149.79169999999999</v>
      </c>
      <c r="F2796" s="31">
        <v>31.939900000000002</v>
      </c>
      <c r="G2796" s="31">
        <v>137.34829999999999</v>
      </c>
      <c r="H2796" s="31">
        <v>4.9766680000000001</v>
      </c>
      <c r="I2796" s="31">
        <v>1910.2180000000001</v>
      </c>
      <c r="J2796" s="31">
        <v>2362.1889999999999</v>
      </c>
      <c r="K2796" s="31">
        <v>1409.7349999999999</v>
      </c>
      <c r="L2796" s="31">
        <v>140.41</v>
      </c>
      <c r="M2796" s="31" t="s">
        <v>108</v>
      </c>
      <c r="N2796" s="31">
        <v>146.9128</v>
      </c>
      <c r="O2796" s="31">
        <v>102.6785</v>
      </c>
      <c r="P2796" s="31">
        <v>73.744600000000005</v>
      </c>
      <c r="Q2796" s="31" t="s">
        <v>108</v>
      </c>
      <c r="R2796" s="31">
        <v>115.34</v>
      </c>
      <c r="S2796" s="31" t="s">
        <v>108</v>
      </c>
    </row>
    <row r="2797" spans="1:19" x14ac:dyDescent="0.35">
      <c r="A2797" s="2">
        <v>36783</v>
      </c>
      <c r="B2797" s="31">
        <v>341.88850000000002</v>
      </c>
      <c r="C2797" s="31">
        <v>580.49</v>
      </c>
      <c r="D2797" s="31">
        <v>294.40219999999999</v>
      </c>
      <c r="E2797" s="31">
        <v>149.81399999999999</v>
      </c>
      <c r="F2797" s="31">
        <v>31.882100000000001</v>
      </c>
      <c r="G2797" s="31">
        <v>135.21729999999999</v>
      </c>
      <c r="H2797" s="31">
        <v>4.840077</v>
      </c>
      <c r="I2797" s="31">
        <v>1907.6120000000001</v>
      </c>
      <c r="J2797" s="31">
        <v>2355.1970000000001</v>
      </c>
      <c r="K2797" s="31">
        <v>1408.39</v>
      </c>
      <c r="L2797" s="31">
        <v>139.97</v>
      </c>
      <c r="M2797" s="31" t="s">
        <v>108</v>
      </c>
      <c r="N2797" s="31">
        <v>146.58459999999999</v>
      </c>
      <c r="O2797" s="31">
        <v>102.5561</v>
      </c>
      <c r="P2797" s="31">
        <v>73.460300000000004</v>
      </c>
      <c r="Q2797" s="31" t="s">
        <v>108</v>
      </c>
      <c r="R2797" s="31">
        <v>115.21</v>
      </c>
      <c r="S2797" s="31" t="s">
        <v>108</v>
      </c>
    </row>
    <row r="2798" spans="1:19" x14ac:dyDescent="0.35">
      <c r="A2798" s="2">
        <v>36784</v>
      </c>
      <c r="B2798" s="31">
        <v>357.2783</v>
      </c>
      <c r="C2798" s="31">
        <v>596.79499999999996</v>
      </c>
      <c r="D2798" s="31">
        <v>306.24599999999998</v>
      </c>
      <c r="E2798" s="31">
        <v>149.1266</v>
      </c>
      <c r="F2798" s="31">
        <v>31.859000000000002</v>
      </c>
      <c r="G2798" s="31">
        <v>132.88</v>
      </c>
      <c r="H2798" s="31">
        <v>4.8341380000000003</v>
      </c>
      <c r="I2798" s="31">
        <v>1907.6120000000001</v>
      </c>
      <c r="J2798" s="31">
        <v>2349.6759999999999</v>
      </c>
      <c r="K2798" s="31">
        <v>1406.6420000000001</v>
      </c>
      <c r="L2798" s="31">
        <v>138.18</v>
      </c>
      <c r="M2798" s="31" t="s">
        <v>108</v>
      </c>
      <c r="N2798" s="31">
        <v>143.57300000000001</v>
      </c>
      <c r="O2798" s="31">
        <v>102.62739999999999</v>
      </c>
      <c r="P2798" s="31">
        <v>73.600300000000004</v>
      </c>
      <c r="Q2798" s="31" t="s">
        <v>108</v>
      </c>
      <c r="R2798" s="31">
        <v>116.1</v>
      </c>
      <c r="S2798" s="31" t="s">
        <v>108</v>
      </c>
    </row>
    <row r="2799" spans="1:19" x14ac:dyDescent="0.35">
      <c r="A2799" s="2">
        <v>36787</v>
      </c>
      <c r="B2799" s="31">
        <v>363.37009999999998</v>
      </c>
      <c r="C2799" s="31">
        <v>604.43899999999996</v>
      </c>
      <c r="D2799" s="31">
        <v>310.59679999999997</v>
      </c>
      <c r="E2799" s="31">
        <v>147.86330000000001</v>
      </c>
      <c r="F2799" s="31">
        <v>31.755099999999999</v>
      </c>
      <c r="G2799" s="31">
        <v>134.3236</v>
      </c>
      <c r="H2799" s="31">
        <v>4.8044440000000002</v>
      </c>
      <c r="I2799" s="31">
        <v>1911.9549999999999</v>
      </c>
      <c r="J2799" s="31">
        <v>2347.1</v>
      </c>
      <c r="K2799" s="31">
        <v>1402.607</v>
      </c>
      <c r="L2799" s="31">
        <v>136.66</v>
      </c>
      <c r="M2799" s="31" t="s">
        <v>108</v>
      </c>
      <c r="N2799" s="31">
        <v>141.21780000000001</v>
      </c>
      <c r="O2799" s="31">
        <v>102.92610000000001</v>
      </c>
      <c r="P2799" s="31">
        <v>72.853499999999997</v>
      </c>
      <c r="Q2799" s="31" t="s">
        <v>108</v>
      </c>
      <c r="R2799" s="31">
        <v>116.03</v>
      </c>
      <c r="S2799" s="31" t="s">
        <v>108</v>
      </c>
    </row>
    <row r="2800" spans="1:19" x14ac:dyDescent="0.35">
      <c r="A2800" s="2">
        <v>36788</v>
      </c>
      <c r="B2800" s="31">
        <v>355.4615</v>
      </c>
      <c r="C2800" s="31">
        <v>600.29899999999998</v>
      </c>
      <c r="D2800" s="31">
        <v>303.10379999999998</v>
      </c>
      <c r="E2800" s="31">
        <v>147.86330000000001</v>
      </c>
      <c r="F2800" s="31">
        <v>31.812799999999999</v>
      </c>
      <c r="G2800" s="31">
        <v>133.01750000000001</v>
      </c>
      <c r="H2800" s="31">
        <v>4.7688119999999996</v>
      </c>
      <c r="I2800" s="31">
        <v>1915.14</v>
      </c>
      <c r="J2800" s="31">
        <v>2349.308</v>
      </c>
      <c r="K2800" s="31">
        <v>1406.373</v>
      </c>
      <c r="L2800" s="31">
        <v>137.71</v>
      </c>
      <c r="M2800" s="31" t="s">
        <v>108</v>
      </c>
      <c r="N2800" s="31">
        <v>146.8742</v>
      </c>
      <c r="O2800" s="31">
        <v>102.7296</v>
      </c>
      <c r="P2800" s="31">
        <v>72.780600000000007</v>
      </c>
      <c r="Q2800" s="31" t="s">
        <v>108</v>
      </c>
      <c r="R2800" s="31">
        <v>116.11</v>
      </c>
      <c r="S2800" s="31" t="s">
        <v>108</v>
      </c>
    </row>
    <row r="2801" spans="1:19" x14ac:dyDescent="0.35">
      <c r="A2801" s="2">
        <v>36789</v>
      </c>
      <c r="B2801" s="31">
        <v>355.3546</v>
      </c>
      <c r="C2801" s="31">
        <v>610.10699999999997</v>
      </c>
      <c r="D2801" s="31">
        <v>305.76260000000002</v>
      </c>
      <c r="E2801" s="31">
        <v>146.2098</v>
      </c>
      <c r="F2801" s="31">
        <v>31.477799999999998</v>
      </c>
      <c r="G2801" s="31">
        <v>134.04859999999999</v>
      </c>
      <c r="H2801" s="31">
        <v>4.6797310000000003</v>
      </c>
      <c r="I2801" s="31">
        <v>1911.6659999999999</v>
      </c>
      <c r="J2801" s="31">
        <v>2343.7869999999998</v>
      </c>
      <c r="K2801" s="31">
        <v>1406.373</v>
      </c>
      <c r="L2801" s="31">
        <v>136.83000000000001</v>
      </c>
      <c r="M2801" s="31" t="s">
        <v>108</v>
      </c>
      <c r="N2801" s="31">
        <v>148.76609999999999</v>
      </c>
      <c r="O2801" s="31">
        <v>102.99</v>
      </c>
      <c r="P2801" s="31">
        <v>72.256</v>
      </c>
      <c r="Q2801" s="31" t="s">
        <v>108</v>
      </c>
      <c r="R2801" s="31">
        <v>116.28</v>
      </c>
      <c r="S2801" s="31" t="s">
        <v>108</v>
      </c>
    </row>
    <row r="2802" spans="1:19" x14ac:dyDescent="0.35">
      <c r="A2802" s="2">
        <v>36790</v>
      </c>
      <c r="B2802" s="31">
        <v>346.48410000000001</v>
      </c>
      <c r="C2802" s="31">
        <v>605.52099999999996</v>
      </c>
      <c r="D2802" s="31">
        <v>299.7199</v>
      </c>
      <c r="E2802" s="31">
        <v>147.39879999999999</v>
      </c>
      <c r="F2802" s="31">
        <v>31.593299999999999</v>
      </c>
      <c r="G2802" s="31">
        <v>135.21719999999999</v>
      </c>
      <c r="H2802" s="31">
        <v>4.7688119999999996</v>
      </c>
      <c r="I2802" s="31">
        <v>1909.6389999999999</v>
      </c>
      <c r="J2802" s="31">
        <v>2347.4679999999998</v>
      </c>
      <c r="K2802" s="31">
        <v>1411.08</v>
      </c>
      <c r="L2802" s="31">
        <v>136.87</v>
      </c>
      <c r="M2802" s="31" t="s">
        <v>108</v>
      </c>
      <c r="N2802" s="31">
        <v>145.36840000000001</v>
      </c>
      <c r="O2802" s="31">
        <v>103.2901</v>
      </c>
      <c r="P2802" s="31">
        <v>72.703400000000002</v>
      </c>
      <c r="Q2802" s="31" t="s">
        <v>108</v>
      </c>
      <c r="R2802" s="31">
        <v>115.27</v>
      </c>
      <c r="S2802" s="31" t="s">
        <v>108</v>
      </c>
    </row>
    <row r="2803" spans="1:19" x14ac:dyDescent="0.35">
      <c r="A2803" s="2">
        <v>36791</v>
      </c>
      <c r="B2803" s="31">
        <v>333.44549999999998</v>
      </c>
      <c r="C2803" s="31">
        <v>580.04399999999998</v>
      </c>
      <c r="D2803" s="31">
        <v>297.06110000000001</v>
      </c>
      <c r="E2803" s="31">
        <v>148.84790000000001</v>
      </c>
      <c r="F2803" s="31">
        <v>31.778199999999998</v>
      </c>
      <c r="G2803" s="31">
        <v>136.38579999999999</v>
      </c>
      <c r="H2803" s="31">
        <v>4.8222610000000001</v>
      </c>
      <c r="I2803" s="31">
        <v>1916.009</v>
      </c>
      <c r="J2803" s="31">
        <v>2352.62</v>
      </c>
      <c r="K2803" s="31">
        <v>1414.442</v>
      </c>
      <c r="L2803" s="31">
        <v>136.78</v>
      </c>
      <c r="M2803" s="31" t="s">
        <v>108</v>
      </c>
      <c r="N2803" s="31">
        <v>145.79310000000001</v>
      </c>
      <c r="O2803" s="31">
        <v>102.083</v>
      </c>
      <c r="P2803" s="31">
        <v>75.138000000000005</v>
      </c>
      <c r="Q2803" s="31" t="s">
        <v>108</v>
      </c>
      <c r="R2803" s="31">
        <v>113.82</v>
      </c>
      <c r="S2803" s="31" t="s">
        <v>108</v>
      </c>
    </row>
    <row r="2804" spans="1:19" x14ac:dyDescent="0.35">
      <c r="A2804" s="2">
        <v>36794</v>
      </c>
      <c r="B2804" s="31">
        <v>324.3612</v>
      </c>
      <c r="C2804" s="31">
        <v>571.19100000000003</v>
      </c>
      <c r="D2804" s="31">
        <v>283.52539999999999</v>
      </c>
      <c r="E2804" s="31">
        <v>149.40520000000001</v>
      </c>
      <c r="F2804" s="31">
        <v>32.032299999999999</v>
      </c>
      <c r="G2804" s="31">
        <v>135.69839999999999</v>
      </c>
      <c r="H2804" s="31">
        <v>4.6440989999999998</v>
      </c>
      <c r="I2804" s="31">
        <v>1914.7059999999999</v>
      </c>
      <c r="J2804" s="31">
        <v>2354.0920000000001</v>
      </c>
      <c r="K2804" s="31">
        <v>1410.8109999999999</v>
      </c>
      <c r="L2804" s="31">
        <v>136.08000000000001</v>
      </c>
      <c r="M2804" s="31" t="s">
        <v>108</v>
      </c>
      <c r="N2804" s="31">
        <v>141.89349999999999</v>
      </c>
      <c r="O2804" s="31">
        <v>102.2223</v>
      </c>
      <c r="P2804" s="31">
        <v>74.421800000000005</v>
      </c>
      <c r="Q2804" s="31" t="s">
        <v>108</v>
      </c>
      <c r="R2804" s="31">
        <v>113.89</v>
      </c>
      <c r="S2804" s="31" t="s">
        <v>108</v>
      </c>
    </row>
    <row r="2805" spans="1:19" x14ac:dyDescent="0.35">
      <c r="A2805" s="2">
        <v>36795</v>
      </c>
      <c r="B2805" s="31">
        <v>327.78120000000001</v>
      </c>
      <c r="C2805" s="31">
        <v>571.89200000000005</v>
      </c>
      <c r="D2805" s="31">
        <v>276.27409999999998</v>
      </c>
      <c r="E2805" s="31">
        <v>147.6403</v>
      </c>
      <c r="F2805" s="31">
        <v>32.032299999999999</v>
      </c>
      <c r="G2805" s="31">
        <v>135.7671</v>
      </c>
      <c r="H2805" s="31">
        <v>4.7034859999999998</v>
      </c>
      <c r="I2805" s="31">
        <v>1911.087</v>
      </c>
      <c r="J2805" s="31">
        <v>2359.9810000000002</v>
      </c>
      <c r="K2805" s="31">
        <v>1413.232</v>
      </c>
      <c r="L2805" s="31">
        <v>134.4</v>
      </c>
      <c r="M2805" s="31" t="s">
        <v>108</v>
      </c>
      <c r="N2805" s="31">
        <v>139.67339999999999</v>
      </c>
      <c r="O2805" s="31">
        <v>102.12869999999999</v>
      </c>
      <c r="P2805" s="31">
        <v>74.993600000000001</v>
      </c>
      <c r="Q2805" s="31" t="s">
        <v>108</v>
      </c>
      <c r="R2805" s="31">
        <v>113.13</v>
      </c>
      <c r="S2805" s="31" t="s">
        <v>108</v>
      </c>
    </row>
    <row r="2806" spans="1:19" x14ac:dyDescent="0.35">
      <c r="A2806" s="2">
        <v>36796</v>
      </c>
      <c r="B2806" s="31">
        <v>328.20870000000002</v>
      </c>
      <c r="C2806" s="31">
        <v>568.83500000000004</v>
      </c>
      <c r="D2806" s="31">
        <v>280.86660000000001</v>
      </c>
      <c r="E2806" s="31">
        <v>147.2687</v>
      </c>
      <c r="F2806" s="31">
        <v>32.529000000000003</v>
      </c>
      <c r="G2806" s="31">
        <v>136.31700000000001</v>
      </c>
      <c r="H2806" s="31">
        <v>4.6500370000000002</v>
      </c>
      <c r="I2806" s="31">
        <v>1914.271</v>
      </c>
      <c r="J2806" s="31">
        <v>2358.509</v>
      </c>
      <c r="K2806" s="31">
        <v>1409.4659999999999</v>
      </c>
      <c r="L2806" s="31">
        <v>134.78</v>
      </c>
      <c r="M2806" s="31" t="s">
        <v>108</v>
      </c>
      <c r="N2806" s="31">
        <v>140.73519999999999</v>
      </c>
      <c r="O2806" s="31">
        <v>102.20489999999999</v>
      </c>
      <c r="P2806" s="31">
        <v>75.092799999999997</v>
      </c>
      <c r="Q2806" s="31" t="s">
        <v>108</v>
      </c>
      <c r="R2806" s="31">
        <v>113.11</v>
      </c>
      <c r="S2806" s="31" t="s">
        <v>108</v>
      </c>
    </row>
    <row r="2807" spans="1:19" x14ac:dyDescent="0.35">
      <c r="A2807" s="2">
        <v>36797</v>
      </c>
      <c r="B2807" s="31">
        <v>316.13200000000001</v>
      </c>
      <c r="C2807" s="31">
        <v>537.88</v>
      </c>
      <c r="D2807" s="31">
        <v>272.89019999999999</v>
      </c>
      <c r="E2807" s="31">
        <v>146.84139999999999</v>
      </c>
      <c r="F2807" s="31">
        <v>32.217100000000002</v>
      </c>
      <c r="G2807" s="31">
        <v>137.0044</v>
      </c>
      <c r="H2807" s="31">
        <v>4.715363</v>
      </c>
      <c r="I2807" s="31">
        <v>1915.14</v>
      </c>
      <c r="J2807" s="31">
        <v>2358.509</v>
      </c>
      <c r="K2807" s="31">
        <v>1413.501</v>
      </c>
      <c r="L2807" s="31">
        <v>137.47999999999999</v>
      </c>
      <c r="M2807" s="31" t="s">
        <v>108</v>
      </c>
      <c r="N2807" s="31">
        <v>145.09809999999999</v>
      </c>
      <c r="O2807" s="31">
        <v>101.99590000000001</v>
      </c>
      <c r="P2807" s="31">
        <v>75.216399999999993</v>
      </c>
      <c r="Q2807" s="31" t="s">
        <v>108</v>
      </c>
      <c r="R2807" s="31">
        <v>113.31</v>
      </c>
      <c r="S2807" s="31" t="s">
        <v>108</v>
      </c>
    </row>
    <row r="2808" spans="1:19" x14ac:dyDescent="0.35">
      <c r="A2808" s="2">
        <v>36798</v>
      </c>
      <c r="B2808" s="31">
        <v>320.6207</v>
      </c>
      <c r="C2808" s="31">
        <v>539.154</v>
      </c>
      <c r="D2808" s="31">
        <v>273.85700000000003</v>
      </c>
      <c r="E2808" s="31">
        <v>147.9375</v>
      </c>
      <c r="F2808" s="31">
        <v>31.9861</v>
      </c>
      <c r="G2808" s="31">
        <v>134.8734</v>
      </c>
      <c r="H2808" s="31">
        <v>4.7331789999999998</v>
      </c>
      <c r="I2808" s="31">
        <v>1919.338</v>
      </c>
      <c r="J2808" s="31">
        <v>2360.7170000000001</v>
      </c>
      <c r="K2808" s="31">
        <v>1415.922</v>
      </c>
      <c r="L2808" s="31">
        <v>135.41</v>
      </c>
      <c r="M2808" s="31" t="s">
        <v>108</v>
      </c>
      <c r="N2808" s="31">
        <v>139.80850000000001</v>
      </c>
      <c r="O2808" s="31">
        <v>101.5448</v>
      </c>
      <c r="P2808" s="31">
        <v>75.179900000000004</v>
      </c>
      <c r="Q2808" s="31" t="s">
        <v>108</v>
      </c>
      <c r="R2808" s="31">
        <v>113.25</v>
      </c>
      <c r="S2808" s="31" t="s">
        <v>108</v>
      </c>
    </row>
    <row r="2809" spans="1:19" x14ac:dyDescent="0.35">
      <c r="A2809" s="2">
        <v>36801</v>
      </c>
      <c r="B2809" s="31">
        <v>331.62869999999998</v>
      </c>
      <c r="C2809" s="31">
        <v>562.46500000000003</v>
      </c>
      <c r="D2809" s="31">
        <v>284.49220000000003</v>
      </c>
      <c r="E2809" s="31">
        <v>145.5967</v>
      </c>
      <c r="F2809" s="31">
        <v>31.916799999999999</v>
      </c>
      <c r="G2809" s="31">
        <v>134.5984</v>
      </c>
      <c r="H2809" s="31">
        <v>4.6856689999999999</v>
      </c>
      <c r="I2809" s="31">
        <v>1921.509</v>
      </c>
      <c r="J2809" s="31">
        <v>2359.9810000000002</v>
      </c>
      <c r="K2809" s="31">
        <v>1415.249</v>
      </c>
      <c r="L2809" s="31">
        <v>135.63999999999999</v>
      </c>
      <c r="M2809" s="31" t="s">
        <v>108</v>
      </c>
      <c r="N2809" s="31">
        <v>136.23699999999999</v>
      </c>
      <c r="O2809" s="31">
        <v>100.8755</v>
      </c>
      <c r="P2809" s="31">
        <v>75.109499999999997</v>
      </c>
      <c r="Q2809" s="31" t="s">
        <v>108</v>
      </c>
      <c r="R2809" s="31">
        <v>113.79</v>
      </c>
      <c r="S2809" s="31" t="s">
        <v>108</v>
      </c>
    </row>
    <row r="2810" spans="1:19" x14ac:dyDescent="0.35">
      <c r="A2810" s="2">
        <v>36802</v>
      </c>
      <c r="B2810" s="31">
        <v>333.12490000000003</v>
      </c>
      <c r="C2810" s="31">
        <v>560.80899999999997</v>
      </c>
      <c r="D2810" s="31">
        <v>282.80020000000002</v>
      </c>
      <c r="E2810" s="31">
        <v>144.76070000000001</v>
      </c>
      <c r="F2810" s="31">
        <v>31.743500000000001</v>
      </c>
      <c r="G2810" s="31">
        <v>134.46090000000001</v>
      </c>
      <c r="H2810" s="31">
        <v>4.7925659999999999</v>
      </c>
      <c r="I2810" s="31">
        <v>1923.681</v>
      </c>
      <c r="J2810" s="31">
        <v>2352.9879999999998</v>
      </c>
      <c r="K2810" s="31">
        <v>1414.577</v>
      </c>
      <c r="L2810" s="31">
        <v>134.26</v>
      </c>
      <c r="M2810" s="31" t="s">
        <v>108</v>
      </c>
      <c r="N2810" s="31">
        <v>131.15979999999999</v>
      </c>
      <c r="O2810" s="31">
        <v>100.94289999999999</v>
      </c>
      <c r="P2810" s="31">
        <v>74.655799999999999</v>
      </c>
      <c r="Q2810" s="31" t="s">
        <v>108</v>
      </c>
      <c r="R2810" s="31">
        <v>114.22</v>
      </c>
      <c r="S2810" s="31" t="s">
        <v>108</v>
      </c>
    </row>
    <row r="2811" spans="1:19" x14ac:dyDescent="0.35">
      <c r="A2811" s="2">
        <v>36803</v>
      </c>
      <c r="B2811" s="31">
        <v>327.5675</v>
      </c>
      <c r="C2811" s="31">
        <v>540.428</v>
      </c>
      <c r="D2811" s="31">
        <v>281.83339999999998</v>
      </c>
      <c r="E2811" s="31">
        <v>144.27770000000001</v>
      </c>
      <c r="F2811" s="31">
        <v>31.558700000000002</v>
      </c>
      <c r="G2811" s="31">
        <v>133.7047</v>
      </c>
      <c r="H2811" s="31">
        <v>4.9172799999999999</v>
      </c>
      <c r="I2811" s="31">
        <v>1923.97</v>
      </c>
      <c r="J2811" s="31">
        <v>2350.0439999999999</v>
      </c>
      <c r="K2811" s="31">
        <v>1413.232</v>
      </c>
      <c r="L2811" s="31">
        <v>135.08000000000001</v>
      </c>
      <c r="M2811" s="31" t="s">
        <v>108</v>
      </c>
      <c r="N2811" s="31">
        <v>134.2679</v>
      </c>
      <c r="O2811" s="31">
        <v>100.3186</v>
      </c>
      <c r="P2811" s="31">
        <v>74.347899999999996</v>
      </c>
      <c r="Q2811" s="31" t="s">
        <v>108</v>
      </c>
      <c r="R2811" s="31">
        <v>114.17</v>
      </c>
      <c r="S2811" s="31" t="s">
        <v>108</v>
      </c>
    </row>
    <row r="2812" spans="1:19" x14ac:dyDescent="0.35">
      <c r="A2812" s="2">
        <v>36804</v>
      </c>
      <c r="B2812" s="31">
        <v>322.01010000000002</v>
      </c>
      <c r="C2812" s="31">
        <v>531.82899999999995</v>
      </c>
      <c r="D2812" s="31">
        <v>272.89010000000002</v>
      </c>
      <c r="E2812" s="31">
        <v>146.5257</v>
      </c>
      <c r="F2812" s="31">
        <v>31.581800000000001</v>
      </c>
      <c r="G2812" s="31">
        <v>133.36099999999999</v>
      </c>
      <c r="H2812" s="31">
        <v>4.9588510000000001</v>
      </c>
      <c r="I2812" s="31">
        <v>1925.9970000000001</v>
      </c>
      <c r="J2812" s="31">
        <v>2355.5650000000001</v>
      </c>
      <c r="K2812" s="31">
        <v>1412.425</v>
      </c>
      <c r="L2812" s="31">
        <v>135.61000000000001</v>
      </c>
      <c r="M2812" s="31" t="s">
        <v>108</v>
      </c>
      <c r="N2812" s="31">
        <v>134.46100000000001</v>
      </c>
      <c r="O2812" s="31">
        <v>100.10429999999999</v>
      </c>
      <c r="P2812" s="31">
        <v>74.051299999999998</v>
      </c>
      <c r="Q2812" s="31" t="s">
        <v>108</v>
      </c>
      <c r="R2812" s="31">
        <v>114.74</v>
      </c>
      <c r="S2812" s="31" t="s">
        <v>108</v>
      </c>
    </row>
    <row r="2813" spans="1:19" x14ac:dyDescent="0.35">
      <c r="A2813" s="2">
        <v>36805</v>
      </c>
      <c r="B2813" s="31">
        <v>322.97199999999998</v>
      </c>
      <c r="C2813" s="31">
        <v>538.19899999999996</v>
      </c>
      <c r="D2813" s="31">
        <v>274.82380000000001</v>
      </c>
      <c r="E2813" s="31">
        <v>145.55959999999999</v>
      </c>
      <c r="F2813" s="31">
        <v>31.4316</v>
      </c>
      <c r="G2813" s="31">
        <v>133.36099999999999</v>
      </c>
      <c r="H2813" s="31">
        <v>4.929157</v>
      </c>
      <c r="I2813" s="31">
        <v>1926.1420000000001</v>
      </c>
      <c r="J2813" s="31">
        <v>2361.085</v>
      </c>
      <c r="K2813" s="31">
        <v>1415.653</v>
      </c>
      <c r="L2813" s="31">
        <v>132.88999999999999</v>
      </c>
      <c r="M2813" s="31" t="s">
        <v>108</v>
      </c>
      <c r="N2813" s="31">
        <v>129.63470000000001</v>
      </c>
      <c r="O2813" s="31">
        <v>100.7567</v>
      </c>
      <c r="P2813" s="31">
        <v>74.066500000000005</v>
      </c>
      <c r="Q2813" s="31" t="s">
        <v>108</v>
      </c>
      <c r="R2813" s="31">
        <v>114.85</v>
      </c>
      <c r="S2813" s="31" t="s">
        <v>108</v>
      </c>
    </row>
    <row r="2814" spans="1:19" x14ac:dyDescent="0.35">
      <c r="A2814" s="2">
        <v>36808</v>
      </c>
      <c r="B2814" s="31">
        <v>331.11739999999998</v>
      </c>
      <c r="C2814" s="31">
        <v>553.49400000000003</v>
      </c>
      <c r="D2814" s="31">
        <v>280.29899999999998</v>
      </c>
      <c r="E2814" s="31">
        <v>144.0368</v>
      </c>
      <c r="F2814" s="31">
        <v>31.524000000000001</v>
      </c>
      <c r="G2814" s="31">
        <v>132.8135</v>
      </c>
      <c r="H2814" s="31">
        <v>4.8460150000000004</v>
      </c>
      <c r="I2814" s="31">
        <v>1926.1420000000001</v>
      </c>
      <c r="J2814" s="31">
        <v>2361.085</v>
      </c>
      <c r="K2814" s="31">
        <v>1418.3430000000001</v>
      </c>
      <c r="L2814" s="31">
        <v>131.94</v>
      </c>
      <c r="M2814" s="31" t="s">
        <v>108</v>
      </c>
      <c r="N2814" s="31">
        <v>129.32579999999999</v>
      </c>
      <c r="O2814" s="31">
        <v>100.6255</v>
      </c>
      <c r="P2814" s="31">
        <v>74.006200000000007</v>
      </c>
      <c r="Q2814" s="31" t="s">
        <v>108</v>
      </c>
      <c r="R2814" s="31">
        <v>114.81</v>
      </c>
      <c r="S2814" s="31" t="s">
        <v>108</v>
      </c>
    </row>
    <row r="2815" spans="1:19" x14ac:dyDescent="0.35">
      <c r="A2815" s="2">
        <v>36809</v>
      </c>
      <c r="B2815" s="31">
        <v>343.67660000000001</v>
      </c>
      <c r="C2815" s="31">
        <v>579.83399999999995</v>
      </c>
      <c r="D2815" s="31">
        <v>293.26949999999999</v>
      </c>
      <c r="E2815" s="31">
        <v>145.72219999999999</v>
      </c>
      <c r="F2815" s="31">
        <v>31.778199999999998</v>
      </c>
      <c r="G2815" s="31">
        <v>133.53579999999999</v>
      </c>
      <c r="H2815" s="31">
        <v>4.946974</v>
      </c>
      <c r="I2815" s="31">
        <v>1925.2729999999999</v>
      </c>
      <c r="J2815" s="31">
        <v>2364.7660000000001</v>
      </c>
      <c r="K2815" s="31">
        <v>1419.6880000000001</v>
      </c>
      <c r="L2815" s="31">
        <v>129.56</v>
      </c>
      <c r="M2815" s="31" t="s">
        <v>108</v>
      </c>
      <c r="N2815" s="31">
        <v>122.0091</v>
      </c>
      <c r="O2815" s="31">
        <v>101.4439</v>
      </c>
      <c r="P2815" s="31">
        <v>73.934899999999999</v>
      </c>
      <c r="Q2815" s="31" t="s">
        <v>108</v>
      </c>
      <c r="R2815" s="31">
        <v>114.36</v>
      </c>
      <c r="S2815" s="31" t="s">
        <v>108</v>
      </c>
    </row>
    <row r="2816" spans="1:19" x14ac:dyDescent="0.35">
      <c r="A2816" s="2">
        <v>36810</v>
      </c>
      <c r="B2816" s="31">
        <v>343.46260000000001</v>
      </c>
      <c r="C2816" s="31">
        <v>585.00099999999998</v>
      </c>
      <c r="D2816" s="31">
        <v>297.50920000000002</v>
      </c>
      <c r="E2816" s="31">
        <v>144.52010000000001</v>
      </c>
      <c r="F2816" s="31">
        <v>31.535599999999999</v>
      </c>
      <c r="G2816" s="31">
        <v>131.51400000000001</v>
      </c>
      <c r="H2816" s="31">
        <v>4.9113420000000003</v>
      </c>
      <c r="I2816" s="31">
        <v>1926.287</v>
      </c>
      <c r="J2816" s="31">
        <v>2368.4459999999999</v>
      </c>
      <c r="K2816" s="31">
        <v>1420.8979999999999</v>
      </c>
      <c r="L2816" s="31">
        <v>128.41999999999999</v>
      </c>
      <c r="M2816" s="31" t="s">
        <v>108</v>
      </c>
      <c r="N2816" s="31">
        <v>120.6384</v>
      </c>
      <c r="O2816" s="31">
        <v>101.8783</v>
      </c>
      <c r="P2816" s="31">
        <v>74.415400000000005</v>
      </c>
      <c r="Q2816" s="31" t="s">
        <v>108</v>
      </c>
      <c r="R2816" s="31">
        <v>114.49</v>
      </c>
      <c r="S2816" s="31" t="s">
        <v>108</v>
      </c>
    </row>
    <row r="2817" spans="1:19" x14ac:dyDescent="0.35">
      <c r="A2817" s="2">
        <v>36811</v>
      </c>
      <c r="B2817" s="31">
        <v>365.60210000000001</v>
      </c>
      <c r="C2817" s="31">
        <v>630.76700000000005</v>
      </c>
      <c r="D2817" s="31">
        <v>319.07069999999999</v>
      </c>
      <c r="E2817" s="31">
        <v>143.05549999999999</v>
      </c>
      <c r="F2817" s="31">
        <v>32.205599999999997</v>
      </c>
      <c r="G2817" s="31">
        <v>130.5549</v>
      </c>
      <c r="H2817" s="31">
        <v>4.8638320000000004</v>
      </c>
      <c r="I2817" s="31">
        <v>1923.2470000000001</v>
      </c>
      <c r="J2817" s="31">
        <v>2377.6469999999999</v>
      </c>
      <c r="K2817" s="31">
        <v>1424.933</v>
      </c>
      <c r="L2817" s="31">
        <v>125.23</v>
      </c>
      <c r="M2817" s="31" t="s">
        <v>108</v>
      </c>
      <c r="N2817" s="31">
        <v>117.6268</v>
      </c>
      <c r="O2817" s="31">
        <v>101.5226</v>
      </c>
      <c r="P2817" s="31">
        <v>73.4375</v>
      </c>
      <c r="Q2817" s="31" t="s">
        <v>108</v>
      </c>
      <c r="R2817" s="31">
        <v>114.97</v>
      </c>
      <c r="S2817" s="31" t="s">
        <v>108</v>
      </c>
    </row>
    <row r="2818" spans="1:19" x14ac:dyDescent="0.35">
      <c r="A2818" s="2">
        <v>36812</v>
      </c>
      <c r="B2818" s="31">
        <v>344.78410000000002</v>
      </c>
      <c r="C2818" s="31">
        <v>604.78</v>
      </c>
      <c r="D2818" s="31">
        <v>309.26819999999998</v>
      </c>
      <c r="E2818" s="31">
        <v>143.94470000000001</v>
      </c>
      <c r="F2818" s="31">
        <v>31.743500000000001</v>
      </c>
      <c r="G2818" s="31">
        <v>128.26920000000001</v>
      </c>
      <c r="H2818" s="31">
        <v>4.8281999999999998</v>
      </c>
      <c r="I2818" s="31">
        <v>1925.9970000000001</v>
      </c>
      <c r="J2818" s="31">
        <v>2377.6469999999999</v>
      </c>
      <c r="K2818" s="31">
        <v>1420.7639999999999</v>
      </c>
      <c r="L2818" s="31">
        <v>129.05000000000001</v>
      </c>
      <c r="M2818" s="31" t="s">
        <v>108</v>
      </c>
      <c r="N2818" s="31">
        <v>126.44929999999999</v>
      </c>
      <c r="O2818" s="31">
        <v>101.67449999999999</v>
      </c>
      <c r="P2818" s="31">
        <v>73.179299999999998</v>
      </c>
      <c r="Q2818" s="31" t="s">
        <v>108</v>
      </c>
      <c r="R2818" s="31">
        <v>115.86</v>
      </c>
      <c r="S2818" s="31" t="s">
        <v>108</v>
      </c>
    </row>
    <row r="2819" spans="1:19" x14ac:dyDescent="0.35">
      <c r="A2819" s="2">
        <v>36815</v>
      </c>
      <c r="B2819" s="31">
        <v>329.43889999999999</v>
      </c>
      <c r="C2819" s="31">
        <v>572.88099999999997</v>
      </c>
      <c r="D2819" s="31">
        <v>297.99529999999999</v>
      </c>
      <c r="E2819" s="31">
        <v>143.53710000000001</v>
      </c>
      <c r="F2819" s="31">
        <v>31.639500000000002</v>
      </c>
      <c r="G2819" s="31">
        <v>128.0675</v>
      </c>
      <c r="H2819" s="31">
        <v>4.7866289999999996</v>
      </c>
      <c r="I2819" s="31">
        <v>1925.5630000000001</v>
      </c>
      <c r="J2819" s="31">
        <v>2375.0709999999999</v>
      </c>
      <c r="K2819" s="31">
        <v>1419.6880000000001</v>
      </c>
      <c r="L2819" s="31">
        <v>129.61000000000001</v>
      </c>
      <c r="M2819" s="31" t="s">
        <v>108</v>
      </c>
      <c r="N2819" s="31">
        <v>128.03229999999999</v>
      </c>
      <c r="O2819" s="31">
        <v>101.05719999999999</v>
      </c>
      <c r="P2819" s="31">
        <v>72.249300000000005</v>
      </c>
      <c r="Q2819" s="31" t="s">
        <v>108</v>
      </c>
      <c r="R2819" s="31">
        <v>116.34</v>
      </c>
      <c r="S2819" s="31" t="s">
        <v>108</v>
      </c>
    </row>
    <row r="2820" spans="1:19" x14ac:dyDescent="0.35">
      <c r="A2820" s="2">
        <v>36816</v>
      </c>
      <c r="B2820" s="31">
        <v>331.79969999999997</v>
      </c>
      <c r="C2820" s="31">
        <v>570.21699999999998</v>
      </c>
      <c r="D2820" s="31">
        <v>283.7817</v>
      </c>
      <c r="E2820" s="31">
        <v>141.79570000000001</v>
      </c>
      <c r="F2820" s="31">
        <v>31.581800000000001</v>
      </c>
      <c r="G2820" s="31">
        <v>129.0087</v>
      </c>
      <c r="H2820" s="31">
        <v>4.8816490000000003</v>
      </c>
      <c r="I2820" s="31">
        <v>1926.866</v>
      </c>
      <c r="J2820" s="31">
        <v>2385.7440000000001</v>
      </c>
      <c r="K2820" s="31">
        <v>1418.6120000000001</v>
      </c>
      <c r="L2820" s="31">
        <v>126.65</v>
      </c>
      <c r="M2820" s="31" t="s">
        <v>108</v>
      </c>
      <c r="N2820" s="31">
        <v>122.3952</v>
      </c>
      <c r="O2820" s="31">
        <v>101.17</v>
      </c>
      <c r="P2820" s="31">
        <v>72.355999999999995</v>
      </c>
      <c r="Q2820" s="31" t="s">
        <v>108</v>
      </c>
      <c r="R2820" s="31">
        <v>115.89</v>
      </c>
      <c r="S2820" s="31" t="s">
        <v>108</v>
      </c>
    </row>
    <row r="2821" spans="1:19" x14ac:dyDescent="0.35">
      <c r="A2821" s="2">
        <v>36817</v>
      </c>
      <c r="B2821" s="31">
        <v>330.61930000000001</v>
      </c>
      <c r="C2821" s="31">
        <v>577.94799999999998</v>
      </c>
      <c r="D2821" s="31">
        <v>286.47739999999999</v>
      </c>
      <c r="E2821" s="31">
        <v>140.1284</v>
      </c>
      <c r="F2821" s="31">
        <v>31.4894</v>
      </c>
      <c r="G2821" s="31">
        <v>128.8742</v>
      </c>
      <c r="H2821" s="31">
        <v>4.8460169999999998</v>
      </c>
      <c r="I2821" s="31">
        <v>1931.0640000000001</v>
      </c>
      <c r="J2821" s="31">
        <v>2385.7440000000001</v>
      </c>
      <c r="K2821" s="31">
        <v>1419.0150000000001</v>
      </c>
      <c r="L2821" s="31">
        <v>126</v>
      </c>
      <c r="M2821" s="31" t="s">
        <v>108</v>
      </c>
      <c r="N2821" s="31">
        <v>121.816</v>
      </c>
      <c r="O2821" s="31">
        <v>101.5509</v>
      </c>
      <c r="P2821" s="31">
        <v>72.156899999999993</v>
      </c>
      <c r="Q2821" s="31" t="s">
        <v>108</v>
      </c>
      <c r="R2821" s="31">
        <v>117.33</v>
      </c>
      <c r="S2821" s="31" t="s">
        <v>108</v>
      </c>
    </row>
    <row r="2822" spans="1:19" x14ac:dyDescent="0.35">
      <c r="A2822" s="2">
        <v>36818</v>
      </c>
      <c r="B2822" s="31">
        <v>326.21960000000001</v>
      </c>
      <c r="C2822" s="31">
        <v>570.34699999999998</v>
      </c>
      <c r="D2822" s="31">
        <v>287.94779999999997</v>
      </c>
      <c r="E2822" s="31">
        <v>140.7953</v>
      </c>
      <c r="F2822" s="31">
        <v>31.454699999999999</v>
      </c>
      <c r="G2822" s="31">
        <v>129.68090000000001</v>
      </c>
      <c r="H2822" s="31">
        <v>4.8341399999999997</v>
      </c>
      <c r="I2822" s="31">
        <v>1931.3530000000001</v>
      </c>
      <c r="J2822" s="31">
        <v>2386.848</v>
      </c>
      <c r="K2822" s="31">
        <v>1419.6880000000001</v>
      </c>
      <c r="L2822" s="31">
        <v>130.49</v>
      </c>
      <c r="M2822" s="31" t="s">
        <v>108</v>
      </c>
      <c r="N2822" s="31">
        <v>133.01310000000001</v>
      </c>
      <c r="O2822" s="31">
        <v>100.77370000000001</v>
      </c>
      <c r="P2822" s="31">
        <v>71.465599999999995</v>
      </c>
      <c r="Q2822" s="31" t="s">
        <v>108</v>
      </c>
      <c r="R2822" s="31">
        <v>116.94</v>
      </c>
      <c r="S2822" s="31" t="s">
        <v>108</v>
      </c>
    </row>
    <row r="2823" spans="1:19" x14ac:dyDescent="0.35">
      <c r="A2823" s="2">
        <v>36819</v>
      </c>
      <c r="B2823" s="31">
        <v>334.697</v>
      </c>
      <c r="C2823" s="31">
        <v>578.98800000000006</v>
      </c>
      <c r="D2823" s="31">
        <v>282.31139999999999</v>
      </c>
      <c r="E2823" s="31">
        <v>139.38730000000001</v>
      </c>
      <c r="F2823" s="31">
        <v>31.5702</v>
      </c>
      <c r="G2823" s="31">
        <v>129.0086</v>
      </c>
      <c r="H2823" s="31">
        <v>4.6797329999999997</v>
      </c>
      <c r="I2823" s="31">
        <v>1930.6289999999999</v>
      </c>
      <c r="J2823" s="31">
        <v>2392.0010000000002</v>
      </c>
      <c r="K2823" s="31">
        <v>1421.57</v>
      </c>
      <c r="L2823" s="31">
        <v>131.41999999999999</v>
      </c>
      <c r="M2823" s="31" t="s">
        <v>108</v>
      </c>
      <c r="N2823" s="31">
        <v>135.1173</v>
      </c>
      <c r="O2823" s="31">
        <v>100.3913</v>
      </c>
      <c r="P2823" s="31">
        <v>71.291700000000006</v>
      </c>
      <c r="Q2823" s="31" t="s">
        <v>108</v>
      </c>
      <c r="R2823" s="31">
        <v>117.16</v>
      </c>
      <c r="S2823" s="31" t="s">
        <v>108</v>
      </c>
    </row>
    <row r="2824" spans="1:19" x14ac:dyDescent="0.35">
      <c r="A2824" s="2">
        <v>36822</v>
      </c>
      <c r="B2824" s="31">
        <v>338.23820000000001</v>
      </c>
      <c r="C2824" s="31">
        <v>592.56600000000003</v>
      </c>
      <c r="D2824" s="31">
        <v>284.762</v>
      </c>
      <c r="E2824" s="31">
        <v>139.38730000000001</v>
      </c>
      <c r="F2824" s="31">
        <v>31.420100000000001</v>
      </c>
      <c r="G2824" s="31">
        <v>127.3279</v>
      </c>
      <c r="H2824" s="31">
        <v>4.6559780000000002</v>
      </c>
      <c r="I2824" s="31">
        <v>1928.4580000000001</v>
      </c>
      <c r="J2824" s="31">
        <v>2399.3620000000001</v>
      </c>
      <c r="K2824" s="31">
        <v>1419.8219999999999</v>
      </c>
      <c r="L2824" s="31">
        <v>132.01</v>
      </c>
      <c r="M2824" s="31" t="s">
        <v>108</v>
      </c>
      <c r="N2824" s="31">
        <v>134.905</v>
      </c>
      <c r="O2824" s="31">
        <v>100.82689999999999</v>
      </c>
      <c r="P2824" s="31">
        <v>71.151399999999995</v>
      </c>
      <c r="Q2824" s="31" t="s">
        <v>108</v>
      </c>
      <c r="R2824" s="31">
        <v>117.54</v>
      </c>
      <c r="S2824" s="31" t="s">
        <v>108</v>
      </c>
    </row>
    <row r="2825" spans="1:19" x14ac:dyDescent="0.35">
      <c r="A2825" s="2">
        <v>36823</v>
      </c>
      <c r="B2825" s="31">
        <v>333.19470000000001</v>
      </c>
      <c r="C2825" s="31">
        <v>597.56799999999998</v>
      </c>
      <c r="D2825" s="31">
        <v>290.64350000000002</v>
      </c>
      <c r="E2825" s="31">
        <v>140.09129999999999</v>
      </c>
      <c r="F2825" s="31">
        <v>31.4316</v>
      </c>
      <c r="G2825" s="31">
        <v>128.4708</v>
      </c>
      <c r="H2825" s="31">
        <v>4.8044469999999997</v>
      </c>
      <c r="I2825" s="31">
        <v>1927.155</v>
      </c>
      <c r="J2825" s="31">
        <v>2393.8409999999999</v>
      </c>
      <c r="K2825" s="31">
        <v>1420.0909999999999</v>
      </c>
      <c r="L2825" s="31">
        <v>130.68</v>
      </c>
      <c r="M2825" s="31" t="s">
        <v>108</v>
      </c>
      <c r="N2825" s="31">
        <v>129.05549999999999</v>
      </c>
      <c r="O2825" s="31">
        <v>101.098</v>
      </c>
      <c r="P2825" s="31">
        <v>71.248699999999999</v>
      </c>
      <c r="Q2825" s="31" t="s">
        <v>108</v>
      </c>
      <c r="R2825" s="31">
        <v>117.42</v>
      </c>
      <c r="S2825" s="31" t="s">
        <v>108</v>
      </c>
    </row>
    <row r="2826" spans="1:19" x14ac:dyDescent="0.35">
      <c r="A2826" s="2">
        <v>36824</v>
      </c>
      <c r="B2826" s="31">
        <v>331.58510000000001</v>
      </c>
      <c r="C2826" s="31">
        <v>584.44500000000005</v>
      </c>
      <c r="D2826" s="31">
        <v>285.00709999999998</v>
      </c>
      <c r="E2826" s="31">
        <v>137.8126</v>
      </c>
      <c r="F2826" s="31">
        <v>30.9465</v>
      </c>
      <c r="G2826" s="31">
        <v>128.06739999999999</v>
      </c>
      <c r="H2826" s="31">
        <v>4.6025299999999998</v>
      </c>
      <c r="I2826" s="31">
        <v>1928.748</v>
      </c>
      <c r="J2826" s="31">
        <v>2386.1120000000001</v>
      </c>
      <c r="K2826" s="31">
        <v>1415.249</v>
      </c>
      <c r="L2826" s="31">
        <v>127.98</v>
      </c>
      <c r="M2826" s="31" t="s">
        <v>108</v>
      </c>
      <c r="N2826" s="31">
        <v>121.68089999999999</v>
      </c>
      <c r="O2826" s="31">
        <v>101.33629999999999</v>
      </c>
      <c r="P2826" s="31">
        <v>70.530900000000003</v>
      </c>
      <c r="Q2826" s="31" t="s">
        <v>108</v>
      </c>
      <c r="R2826" s="31">
        <v>118.58</v>
      </c>
      <c r="S2826" s="31" t="s">
        <v>108</v>
      </c>
    </row>
    <row r="2827" spans="1:19" x14ac:dyDescent="0.35">
      <c r="A2827" s="2">
        <v>36825</v>
      </c>
      <c r="B2827" s="31">
        <v>336.41399999999999</v>
      </c>
      <c r="C2827" s="31">
        <v>593.54</v>
      </c>
      <c r="D2827" s="31">
        <v>283.78179999999998</v>
      </c>
      <c r="E2827" s="31">
        <v>134.83000000000001</v>
      </c>
      <c r="F2827" s="31">
        <v>30.796299999999999</v>
      </c>
      <c r="G2827" s="31">
        <v>126.52119999999999</v>
      </c>
      <c r="H2827" s="31">
        <v>4.6737950000000001</v>
      </c>
      <c r="I2827" s="31">
        <v>1927.5889999999999</v>
      </c>
      <c r="J2827" s="31">
        <v>2385.7440000000001</v>
      </c>
      <c r="K2827" s="31">
        <v>1418.7460000000001</v>
      </c>
      <c r="L2827" s="31">
        <v>127.72</v>
      </c>
      <c r="M2827" s="31" t="s">
        <v>108</v>
      </c>
      <c r="N2827" s="31">
        <v>124.6153</v>
      </c>
      <c r="O2827" s="31">
        <v>100.711</v>
      </c>
      <c r="P2827" s="31">
        <v>70.539500000000004</v>
      </c>
      <c r="Q2827" s="31" t="s">
        <v>108</v>
      </c>
      <c r="R2827" s="31">
        <v>118.4</v>
      </c>
      <c r="S2827" s="31" t="s">
        <v>108</v>
      </c>
    </row>
    <row r="2828" spans="1:19" x14ac:dyDescent="0.35">
      <c r="A2828" s="2">
        <v>36826</v>
      </c>
      <c r="B2828" s="31">
        <v>325.68310000000002</v>
      </c>
      <c r="C2828" s="31">
        <v>568.00800000000004</v>
      </c>
      <c r="D2828" s="31">
        <v>280.84109999999998</v>
      </c>
      <c r="E2828" s="31">
        <v>136.27500000000001</v>
      </c>
      <c r="F2828" s="31">
        <v>30.715399999999999</v>
      </c>
      <c r="G2828" s="31">
        <v>125.4456</v>
      </c>
      <c r="H2828" s="31">
        <v>4.5253259999999997</v>
      </c>
      <c r="I2828" s="31">
        <v>1928.0239999999999</v>
      </c>
      <c r="J2828" s="31">
        <v>2379.855</v>
      </c>
      <c r="K2828" s="31">
        <v>1419.15</v>
      </c>
      <c r="L2828" s="31">
        <v>130.49</v>
      </c>
      <c r="M2828" s="31" t="s">
        <v>108</v>
      </c>
      <c r="N2828" s="31">
        <v>124.4222</v>
      </c>
      <c r="O2828" s="31">
        <v>100.63330000000001</v>
      </c>
      <c r="P2828" s="31">
        <v>71.6982</v>
      </c>
      <c r="Q2828" s="31" t="s">
        <v>108</v>
      </c>
      <c r="R2828" s="31">
        <v>117.39</v>
      </c>
      <c r="S2828" s="31" t="s">
        <v>108</v>
      </c>
    </row>
    <row r="2829" spans="1:19" x14ac:dyDescent="0.35">
      <c r="A2829" s="2">
        <v>36829</v>
      </c>
      <c r="B2829" s="31">
        <v>327.72199999999998</v>
      </c>
      <c r="C2829" s="31">
        <v>572.23099999999999</v>
      </c>
      <c r="D2829" s="31">
        <v>277.65530000000001</v>
      </c>
      <c r="E2829" s="31">
        <v>135.73779999999999</v>
      </c>
      <c r="F2829" s="31">
        <v>30.703900000000001</v>
      </c>
      <c r="G2829" s="31">
        <v>125.5128</v>
      </c>
      <c r="H2829" s="31">
        <v>4.4956319999999996</v>
      </c>
      <c r="I2829" s="31">
        <v>1932.6559999999999</v>
      </c>
      <c r="J2829" s="31">
        <v>2377.6469999999999</v>
      </c>
      <c r="K2829" s="31">
        <v>1417.67</v>
      </c>
      <c r="L2829" s="31">
        <v>131.44</v>
      </c>
      <c r="M2829" s="31" t="s">
        <v>108</v>
      </c>
      <c r="N2829" s="31">
        <v>119.982</v>
      </c>
      <c r="O2829" s="31">
        <v>100.2805</v>
      </c>
      <c r="P2829" s="31">
        <v>71.888400000000004</v>
      </c>
      <c r="Q2829" s="31" t="s">
        <v>108</v>
      </c>
      <c r="R2829" s="31">
        <v>117.25</v>
      </c>
      <c r="S2829" s="31" t="s">
        <v>108</v>
      </c>
    </row>
    <row r="2830" spans="1:19" x14ac:dyDescent="0.35">
      <c r="A2830" s="2">
        <v>36830</v>
      </c>
      <c r="B2830" s="31">
        <v>323.5369</v>
      </c>
      <c r="C2830" s="31">
        <v>569.048</v>
      </c>
      <c r="D2830" s="31">
        <v>270.30340000000001</v>
      </c>
      <c r="E2830" s="31">
        <v>137.33099999999999</v>
      </c>
      <c r="F2830" s="31">
        <v>30.773199999999999</v>
      </c>
      <c r="G2830" s="31">
        <v>126.45399999999999</v>
      </c>
      <c r="H2830" s="31">
        <v>4.4837550000000004</v>
      </c>
      <c r="I2830" s="31">
        <v>1932.511</v>
      </c>
      <c r="J2830" s="31">
        <v>2372.1260000000002</v>
      </c>
      <c r="K2830" s="31">
        <v>1418.0740000000001</v>
      </c>
      <c r="L2830" s="31">
        <v>134.15</v>
      </c>
      <c r="M2830" s="31" t="s">
        <v>108</v>
      </c>
      <c r="N2830" s="31">
        <v>127.41459999999999</v>
      </c>
      <c r="O2830" s="31">
        <v>99.975499999999997</v>
      </c>
      <c r="P2830" s="31">
        <v>72.104799999999997</v>
      </c>
      <c r="Q2830" s="31" t="s">
        <v>108</v>
      </c>
      <c r="R2830" s="31">
        <v>116.65</v>
      </c>
      <c r="S2830" s="31" t="s">
        <v>108</v>
      </c>
    </row>
    <row r="2831" spans="1:19" x14ac:dyDescent="0.35">
      <c r="A2831" s="2">
        <v>36831</v>
      </c>
      <c r="B2831" s="31">
        <v>327.39999999999998</v>
      </c>
      <c r="C2831" s="31">
        <v>574.505</v>
      </c>
      <c r="D2831" s="31">
        <v>279.3707</v>
      </c>
      <c r="E2831" s="31">
        <v>135.1635</v>
      </c>
      <c r="F2831" s="31">
        <v>30.657699999999998</v>
      </c>
      <c r="G2831" s="31">
        <v>127.328</v>
      </c>
      <c r="H2831" s="31">
        <v>4.4718780000000002</v>
      </c>
      <c r="I2831" s="31">
        <v>1928.6030000000001</v>
      </c>
      <c r="J2831" s="31">
        <v>2375.8069999999998</v>
      </c>
      <c r="K2831" s="31">
        <v>1421.3009999999999</v>
      </c>
      <c r="L2831" s="31">
        <v>133.38</v>
      </c>
      <c r="M2831" s="31" t="s">
        <v>108</v>
      </c>
      <c r="N2831" s="31">
        <v>126.1597</v>
      </c>
      <c r="O2831" s="31">
        <v>100.5613</v>
      </c>
      <c r="P2831" s="31">
        <v>72.949100000000001</v>
      </c>
      <c r="Q2831" s="31" t="s">
        <v>108</v>
      </c>
      <c r="R2831" s="31">
        <v>115.56</v>
      </c>
      <c r="S2831" s="31" t="s">
        <v>108</v>
      </c>
    </row>
    <row r="2832" spans="1:19" x14ac:dyDescent="0.35">
      <c r="A2832" s="2">
        <v>36832</v>
      </c>
      <c r="B2832" s="31">
        <v>322.24919999999997</v>
      </c>
      <c r="C2832" s="31">
        <v>564.43499999999995</v>
      </c>
      <c r="D2832" s="31">
        <v>273.73430000000002</v>
      </c>
      <c r="E2832" s="31">
        <v>135.38579999999999</v>
      </c>
      <c r="F2832" s="31">
        <v>30.715399999999999</v>
      </c>
      <c r="G2832" s="31">
        <v>129.94990000000001</v>
      </c>
      <c r="H2832" s="31">
        <v>4.537204</v>
      </c>
      <c r="I2832" s="31">
        <v>1932.222</v>
      </c>
      <c r="J2832" s="31">
        <v>2378.3829999999998</v>
      </c>
      <c r="K2832" s="31">
        <v>1418.4770000000001</v>
      </c>
      <c r="L2832" s="31">
        <v>133.66</v>
      </c>
      <c r="M2832" s="31" t="s">
        <v>108</v>
      </c>
      <c r="N2832" s="31">
        <v>128.05160000000001</v>
      </c>
      <c r="O2832" s="31">
        <v>100.63800000000001</v>
      </c>
      <c r="P2832" s="31">
        <v>73.155900000000003</v>
      </c>
      <c r="Q2832" s="31" t="s">
        <v>108</v>
      </c>
      <c r="R2832" s="31">
        <v>115.61</v>
      </c>
      <c r="S2832" s="31" t="s">
        <v>108</v>
      </c>
    </row>
    <row r="2833" spans="1:19" x14ac:dyDescent="0.35">
      <c r="A2833" s="2">
        <v>36833</v>
      </c>
      <c r="B2833" s="31">
        <v>324.61</v>
      </c>
      <c r="C2833" s="31">
        <v>564.89</v>
      </c>
      <c r="D2833" s="31">
        <v>268.8331</v>
      </c>
      <c r="E2833" s="31">
        <v>135.73779999999999</v>
      </c>
      <c r="F2833" s="31">
        <v>30.738499999999998</v>
      </c>
      <c r="G2833" s="31">
        <v>130.21879999999999</v>
      </c>
      <c r="H2833" s="31">
        <v>4.4481229999999998</v>
      </c>
      <c r="I2833" s="31">
        <v>1932.222</v>
      </c>
      <c r="J2833" s="31">
        <v>2364.0300000000002</v>
      </c>
      <c r="K2833" s="31">
        <v>1417.8050000000001</v>
      </c>
      <c r="L2833" s="31">
        <v>133.78</v>
      </c>
      <c r="M2833" s="31" t="s">
        <v>108</v>
      </c>
      <c r="N2833" s="31">
        <v>129.46090000000001</v>
      </c>
      <c r="O2833" s="31">
        <v>101.5615</v>
      </c>
      <c r="P2833" s="31">
        <v>73.4452</v>
      </c>
      <c r="Q2833" s="31" t="s">
        <v>108</v>
      </c>
      <c r="R2833" s="31">
        <v>114.97</v>
      </c>
      <c r="S2833" s="31" t="s">
        <v>108</v>
      </c>
    </row>
    <row r="2834" spans="1:19" x14ac:dyDescent="0.35">
      <c r="A2834" s="2">
        <v>36836</v>
      </c>
      <c r="B2834" s="31">
        <v>327.72199999999998</v>
      </c>
      <c r="C2834" s="31">
        <v>573.14099999999996</v>
      </c>
      <c r="D2834" s="31">
        <v>266.87259999999998</v>
      </c>
      <c r="E2834" s="31">
        <v>134.51509999999999</v>
      </c>
      <c r="F2834" s="31">
        <v>30.727</v>
      </c>
      <c r="G2834" s="31">
        <v>130.35329999999999</v>
      </c>
      <c r="H2834" s="31">
        <v>4.4124910000000002</v>
      </c>
      <c r="I2834" s="31">
        <v>1934.393</v>
      </c>
      <c r="J2834" s="31">
        <v>2358.877</v>
      </c>
      <c r="K2834" s="31">
        <v>1417.5360000000001</v>
      </c>
      <c r="L2834" s="31">
        <v>134.72999999999999</v>
      </c>
      <c r="M2834" s="31" t="s">
        <v>108</v>
      </c>
      <c r="N2834" s="31">
        <v>128.61150000000001</v>
      </c>
      <c r="O2834" s="31">
        <v>101.6187</v>
      </c>
      <c r="P2834" s="31">
        <v>73.240200000000002</v>
      </c>
      <c r="Q2834" s="31" t="s">
        <v>108</v>
      </c>
      <c r="R2834" s="31">
        <v>115.59</v>
      </c>
      <c r="S2834" s="31" t="s">
        <v>108</v>
      </c>
    </row>
    <row r="2835" spans="1:19" x14ac:dyDescent="0.35">
      <c r="A2835" s="2">
        <v>36837</v>
      </c>
      <c r="B2835" s="31">
        <v>331.26319999999998</v>
      </c>
      <c r="C2835" s="31">
        <v>578.85799999999995</v>
      </c>
      <c r="D2835" s="31">
        <v>275.44979999999998</v>
      </c>
      <c r="E2835" s="31">
        <v>133.6259</v>
      </c>
      <c r="F2835" s="31">
        <v>30.657699999999998</v>
      </c>
      <c r="G2835" s="31">
        <v>130.62219999999999</v>
      </c>
      <c r="H2835" s="31">
        <v>4.430307</v>
      </c>
      <c r="I2835" s="31">
        <v>1933.8140000000001</v>
      </c>
      <c r="J2835" s="31">
        <v>2359.2449999999999</v>
      </c>
      <c r="K2835" s="31">
        <v>1415.115</v>
      </c>
      <c r="L2835" s="31">
        <v>134.5</v>
      </c>
      <c r="M2835" s="31" t="s">
        <v>108</v>
      </c>
      <c r="N2835" s="31">
        <v>127.9551</v>
      </c>
      <c r="O2835" s="31">
        <v>101.8291</v>
      </c>
      <c r="P2835" s="31">
        <v>73.194800000000001</v>
      </c>
      <c r="Q2835" s="31" t="s">
        <v>108</v>
      </c>
      <c r="R2835" s="31">
        <v>115.61</v>
      </c>
      <c r="S2835" s="31" t="s">
        <v>108</v>
      </c>
    </row>
    <row r="2836" spans="1:19" x14ac:dyDescent="0.35">
      <c r="A2836" s="2">
        <v>36838</v>
      </c>
      <c r="B2836" s="31">
        <v>330.81060000000002</v>
      </c>
      <c r="C2836" s="31">
        <v>568.851</v>
      </c>
      <c r="D2836" s="31">
        <v>275.99090000000001</v>
      </c>
      <c r="E2836" s="31">
        <v>134.2182</v>
      </c>
      <c r="F2836" s="31">
        <v>30.738399999999999</v>
      </c>
      <c r="G2836" s="31">
        <v>130.1516</v>
      </c>
      <c r="H2836" s="31">
        <v>4.3597039999999998</v>
      </c>
      <c r="I2836" s="31">
        <v>1932.6559999999999</v>
      </c>
      <c r="J2836" s="31">
        <v>2361.453</v>
      </c>
      <c r="K2836" s="31">
        <v>1414.442</v>
      </c>
      <c r="L2836" s="31">
        <v>131.63</v>
      </c>
      <c r="M2836" s="31" t="s">
        <v>108</v>
      </c>
      <c r="N2836" s="31">
        <v>118.1866</v>
      </c>
      <c r="O2836" s="31">
        <v>101.4239</v>
      </c>
      <c r="P2836" s="31">
        <v>72.8172</v>
      </c>
      <c r="Q2836" s="31" t="s">
        <v>108</v>
      </c>
      <c r="R2836" s="31">
        <v>116.17</v>
      </c>
      <c r="S2836" s="31" t="s">
        <v>108</v>
      </c>
    </row>
    <row r="2837" spans="1:19" x14ac:dyDescent="0.35">
      <c r="A2837" s="2">
        <v>36839</v>
      </c>
      <c r="B2837" s="31">
        <v>339.07650000000001</v>
      </c>
      <c r="C2837" s="31">
        <v>572.90099999999995</v>
      </c>
      <c r="D2837" s="31">
        <v>286.40469999999999</v>
      </c>
      <c r="E2837" s="31">
        <v>135.61259999999999</v>
      </c>
      <c r="F2837" s="31">
        <v>30.830400000000001</v>
      </c>
      <c r="G2837" s="31">
        <v>128.202</v>
      </c>
      <c r="H2837" s="31">
        <v>4.3736920000000001</v>
      </c>
      <c r="I2837" s="31">
        <v>1935.2619999999999</v>
      </c>
      <c r="J2837" s="31">
        <v>2369.9180000000001</v>
      </c>
      <c r="K2837" s="31">
        <v>1417.1320000000001</v>
      </c>
      <c r="L2837" s="31">
        <v>130.69999999999999</v>
      </c>
      <c r="M2837" s="31" t="s">
        <v>108</v>
      </c>
      <c r="N2837" s="31">
        <v>118.07080000000001</v>
      </c>
      <c r="O2837" s="31">
        <v>101.34269999999999</v>
      </c>
      <c r="P2837" s="31">
        <v>73.029700000000005</v>
      </c>
      <c r="Q2837" s="31" t="s">
        <v>108</v>
      </c>
      <c r="R2837" s="31">
        <v>115.34</v>
      </c>
      <c r="S2837" s="31" t="s">
        <v>108</v>
      </c>
    </row>
    <row r="2838" spans="1:19" x14ac:dyDescent="0.35">
      <c r="A2838" s="2">
        <v>36840</v>
      </c>
      <c r="B2838" s="31">
        <v>337.90309999999999</v>
      </c>
      <c r="C2838" s="31">
        <v>569.61699999999996</v>
      </c>
      <c r="D2838" s="31">
        <v>291.51549999999997</v>
      </c>
      <c r="E2838" s="31">
        <v>133.9607</v>
      </c>
      <c r="F2838" s="31">
        <v>30.669599999999999</v>
      </c>
      <c r="G2838" s="31">
        <v>127.0591</v>
      </c>
      <c r="H2838" s="31">
        <v>4.3378519999999998</v>
      </c>
      <c r="I2838" s="31">
        <v>1936.2750000000001</v>
      </c>
      <c r="J2838" s="31">
        <v>2372.4949999999999</v>
      </c>
      <c r="K2838" s="31">
        <v>1419.0150000000001</v>
      </c>
      <c r="L2838" s="31">
        <v>127.84</v>
      </c>
      <c r="M2838" s="31" t="s">
        <v>108</v>
      </c>
      <c r="N2838" s="31">
        <v>111.73869999999999</v>
      </c>
      <c r="O2838" s="31">
        <v>100.9417</v>
      </c>
      <c r="P2838" s="31">
        <v>73.417500000000004</v>
      </c>
      <c r="Q2838" s="31" t="s">
        <v>108</v>
      </c>
      <c r="R2838" s="31">
        <v>115.79</v>
      </c>
      <c r="S2838" s="31" t="s">
        <v>108</v>
      </c>
    </row>
    <row r="2839" spans="1:19" x14ac:dyDescent="0.35">
      <c r="A2839" s="2">
        <v>36843</v>
      </c>
      <c r="B2839" s="31">
        <v>339.84230000000002</v>
      </c>
      <c r="C2839" s="31">
        <v>579.80799999999999</v>
      </c>
      <c r="D2839" s="31">
        <v>289.96940000000001</v>
      </c>
      <c r="E2839" s="31">
        <v>131.95949999999999</v>
      </c>
      <c r="F2839" s="31">
        <v>30.655899999999999</v>
      </c>
      <c r="G2839" s="31">
        <v>128.0675</v>
      </c>
      <c r="H2839" s="31">
        <v>4.2083810000000001</v>
      </c>
      <c r="I2839" s="31">
        <v>1942.934</v>
      </c>
      <c r="J2839" s="31">
        <v>2377.279</v>
      </c>
      <c r="K2839" s="31">
        <v>1423.05</v>
      </c>
      <c r="L2839" s="31">
        <v>126.56</v>
      </c>
      <c r="M2839" s="31" t="s">
        <v>108</v>
      </c>
      <c r="N2839" s="31">
        <v>109.1711</v>
      </c>
      <c r="O2839" s="31">
        <v>101.2392</v>
      </c>
      <c r="P2839" s="31">
        <v>73.127399999999994</v>
      </c>
      <c r="Q2839" s="31" t="s">
        <v>108</v>
      </c>
      <c r="R2839" s="31">
        <v>115.7</v>
      </c>
      <c r="S2839" s="31" t="s">
        <v>108</v>
      </c>
    </row>
    <row r="2840" spans="1:19" x14ac:dyDescent="0.35">
      <c r="A2840" s="2">
        <v>36844</v>
      </c>
      <c r="B2840" s="31">
        <v>343.77870000000001</v>
      </c>
      <c r="C2840" s="31">
        <v>584.71</v>
      </c>
      <c r="D2840" s="31">
        <v>292.72620000000001</v>
      </c>
      <c r="E2840" s="31">
        <v>133.2321</v>
      </c>
      <c r="F2840" s="31">
        <v>30.667300000000001</v>
      </c>
      <c r="G2840" s="31">
        <v>128.4709</v>
      </c>
      <c r="H2840" s="31">
        <v>4.157267</v>
      </c>
      <c r="I2840" s="31">
        <v>1941.921</v>
      </c>
      <c r="J2840" s="31">
        <v>2379.1190000000001</v>
      </c>
      <c r="K2840" s="31">
        <v>1421.1669999999999</v>
      </c>
      <c r="L2840" s="31">
        <v>129.88999999999999</v>
      </c>
      <c r="M2840" s="31" t="s">
        <v>108</v>
      </c>
      <c r="N2840" s="31">
        <v>118.0515</v>
      </c>
      <c r="O2840" s="31">
        <v>100.7325</v>
      </c>
      <c r="P2840" s="31">
        <v>72.952500000000001</v>
      </c>
      <c r="Q2840" s="31" t="s">
        <v>108</v>
      </c>
      <c r="R2840" s="31">
        <v>116.22</v>
      </c>
      <c r="S2840" s="31" t="s">
        <v>108</v>
      </c>
    </row>
    <row r="2841" spans="1:19" x14ac:dyDescent="0.35">
      <c r="A2841" s="2">
        <v>36845</v>
      </c>
      <c r="B2841" s="31">
        <v>352.08890000000002</v>
      </c>
      <c r="C2841" s="31">
        <v>600.01199999999994</v>
      </c>
      <c r="D2841" s="31">
        <v>301.99919999999997</v>
      </c>
      <c r="E2841" s="31">
        <v>133.26900000000001</v>
      </c>
      <c r="F2841" s="31">
        <v>30.690200000000001</v>
      </c>
      <c r="G2841" s="31">
        <v>129.47929999999999</v>
      </c>
      <c r="H2841" s="31">
        <v>4.1856640000000001</v>
      </c>
      <c r="I2841" s="31">
        <v>1943.079</v>
      </c>
      <c r="J2841" s="31">
        <v>2385.0079999999998</v>
      </c>
      <c r="K2841" s="31">
        <v>1421.57</v>
      </c>
      <c r="L2841" s="31">
        <v>130.16999999999999</v>
      </c>
      <c r="M2841" s="31" t="s">
        <v>108</v>
      </c>
      <c r="N2841" s="31">
        <v>120.3295</v>
      </c>
      <c r="O2841" s="31">
        <v>100.2321</v>
      </c>
      <c r="P2841" s="31">
        <v>73.062200000000004</v>
      </c>
      <c r="Q2841" s="31" t="s">
        <v>108</v>
      </c>
      <c r="R2841" s="31">
        <v>116.39</v>
      </c>
      <c r="S2841" s="31" t="s">
        <v>108</v>
      </c>
    </row>
    <row r="2842" spans="1:19" x14ac:dyDescent="0.35">
      <c r="A2842" s="2">
        <v>36846</v>
      </c>
      <c r="B2842" s="31">
        <v>348.5899</v>
      </c>
      <c r="C2842" s="31">
        <v>596.63300000000004</v>
      </c>
      <c r="D2842" s="31">
        <v>301.49799999999999</v>
      </c>
      <c r="E2842" s="31">
        <v>132.29150000000001</v>
      </c>
      <c r="F2842" s="31">
        <v>30.770299999999999</v>
      </c>
      <c r="G2842" s="31">
        <v>128.40369999999999</v>
      </c>
      <c r="H2842" s="31">
        <v>4.1856640000000001</v>
      </c>
      <c r="I2842" s="31">
        <v>1943.6579999999999</v>
      </c>
      <c r="J2842" s="31">
        <v>2389.7919999999999</v>
      </c>
      <c r="K2842" s="31">
        <v>1422.646</v>
      </c>
      <c r="L2842" s="31">
        <v>128.47</v>
      </c>
      <c r="M2842" s="31" t="s">
        <v>108</v>
      </c>
      <c r="N2842" s="31">
        <v>113.47620000000001</v>
      </c>
      <c r="O2842" s="31">
        <v>99.790700000000001</v>
      </c>
      <c r="P2842" s="31">
        <v>72.6203</v>
      </c>
      <c r="Q2842" s="31" t="s">
        <v>108</v>
      </c>
      <c r="R2842" s="31">
        <v>116.93</v>
      </c>
      <c r="S2842" s="31" t="s">
        <v>108</v>
      </c>
    </row>
    <row r="2843" spans="1:19" x14ac:dyDescent="0.35">
      <c r="A2843" s="2">
        <v>36847</v>
      </c>
      <c r="B2843" s="31">
        <v>352.30759999999998</v>
      </c>
      <c r="C2843" s="31">
        <v>597.69299999999998</v>
      </c>
      <c r="D2843" s="31">
        <v>300.24489999999997</v>
      </c>
      <c r="E2843" s="31">
        <v>132.6788</v>
      </c>
      <c r="F2843" s="31">
        <v>30.758800000000001</v>
      </c>
      <c r="G2843" s="31">
        <v>131.16</v>
      </c>
      <c r="H2843" s="31">
        <v>4.1743050000000004</v>
      </c>
      <c r="I2843" s="31">
        <v>1942.5</v>
      </c>
      <c r="J2843" s="31">
        <v>2386.1120000000001</v>
      </c>
      <c r="K2843" s="31">
        <v>1421.9739999999999</v>
      </c>
      <c r="L2843" s="31">
        <v>127.65</v>
      </c>
      <c r="M2843" s="31" t="s">
        <v>108</v>
      </c>
      <c r="N2843" s="31">
        <v>113.49550000000001</v>
      </c>
      <c r="O2843" s="31">
        <v>99.938299999999998</v>
      </c>
      <c r="P2843" s="31">
        <v>72.481200000000001</v>
      </c>
      <c r="Q2843" s="31" t="s">
        <v>108</v>
      </c>
      <c r="R2843" s="31">
        <v>117.31</v>
      </c>
      <c r="S2843" s="31" t="s">
        <v>108</v>
      </c>
    </row>
    <row r="2844" spans="1:19" x14ac:dyDescent="0.35">
      <c r="A2844" s="2">
        <v>36850</v>
      </c>
      <c r="B2844" s="31">
        <v>354.82249999999999</v>
      </c>
      <c r="C2844" s="31">
        <v>597.69299999999998</v>
      </c>
      <c r="D2844" s="31">
        <v>312.52539999999999</v>
      </c>
      <c r="E2844" s="31">
        <v>132.01490000000001</v>
      </c>
      <c r="F2844" s="31">
        <v>30.827500000000001</v>
      </c>
      <c r="G2844" s="31">
        <v>131.9667</v>
      </c>
      <c r="H2844" s="31">
        <v>4.1515880000000003</v>
      </c>
      <c r="I2844" s="31">
        <v>1947.422</v>
      </c>
      <c r="J2844" s="31">
        <v>2390.1610000000001</v>
      </c>
      <c r="K2844" s="31">
        <v>1424.529</v>
      </c>
      <c r="L2844" s="31">
        <v>125.46</v>
      </c>
      <c r="M2844" s="31" t="s">
        <v>108</v>
      </c>
      <c r="N2844" s="31">
        <v>108.6692</v>
      </c>
      <c r="O2844" s="31">
        <v>99.165300000000002</v>
      </c>
      <c r="P2844" s="31">
        <v>72.155299999999997</v>
      </c>
      <c r="Q2844" s="31" t="s">
        <v>108</v>
      </c>
      <c r="R2844" s="31">
        <v>117.35</v>
      </c>
      <c r="S2844" s="31" t="s">
        <v>108</v>
      </c>
    </row>
    <row r="2845" spans="1:19" x14ac:dyDescent="0.35">
      <c r="A2845" s="2">
        <v>36851</v>
      </c>
      <c r="B2845" s="31">
        <v>355.15050000000002</v>
      </c>
      <c r="C2845" s="31">
        <v>599.08399999999995</v>
      </c>
      <c r="D2845" s="31">
        <v>308.76609999999999</v>
      </c>
      <c r="E2845" s="31">
        <v>132.60509999999999</v>
      </c>
      <c r="F2845" s="31">
        <v>30.736000000000001</v>
      </c>
      <c r="G2845" s="31">
        <v>131.49610000000001</v>
      </c>
      <c r="H2845" s="31">
        <v>4.1459089999999996</v>
      </c>
      <c r="I2845" s="31">
        <v>1949.0139999999999</v>
      </c>
      <c r="J2845" s="31">
        <v>2390.8969999999999</v>
      </c>
      <c r="K2845" s="31">
        <v>1422.7809999999999</v>
      </c>
      <c r="L2845" s="31">
        <v>126.28</v>
      </c>
      <c r="M2845" s="31" t="s">
        <v>108</v>
      </c>
      <c r="N2845" s="31">
        <v>108.3989</v>
      </c>
      <c r="O2845" s="31">
        <v>98.593000000000004</v>
      </c>
      <c r="P2845" s="31">
        <v>71.868499999999997</v>
      </c>
      <c r="Q2845" s="31" t="s">
        <v>108</v>
      </c>
      <c r="R2845" s="31">
        <v>117.95</v>
      </c>
      <c r="S2845" s="31" t="s">
        <v>108</v>
      </c>
    </row>
    <row r="2846" spans="1:19" x14ac:dyDescent="0.35">
      <c r="A2846" s="2">
        <v>36852</v>
      </c>
      <c r="B2846" s="31">
        <v>356.35329999999999</v>
      </c>
      <c r="C2846" s="31">
        <v>600.60799999999995</v>
      </c>
      <c r="D2846" s="31">
        <v>309.01670000000001</v>
      </c>
      <c r="E2846" s="31">
        <v>131.71979999999999</v>
      </c>
      <c r="F2846" s="31">
        <v>30.804600000000001</v>
      </c>
      <c r="G2846" s="31">
        <v>132.03389999999999</v>
      </c>
      <c r="H2846" s="31">
        <v>4.1118329999999998</v>
      </c>
      <c r="I2846" s="31">
        <v>1947.1320000000001</v>
      </c>
      <c r="J2846" s="31">
        <v>2399.3620000000001</v>
      </c>
      <c r="K2846" s="31">
        <v>1429.1020000000001</v>
      </c>
      <c r="L2846" s="31">
        <v>123.23</v>
      </c>
      <c r="M2846" s="31" t="s">
        <v>108</v>
      </c>
      <c r="N2846" s="31">
        <v>103.57259999999999</v>
      </c>
      <c r="O2846" s="31">
        <v>98.671300000000002</v>
      </c>
      <c r="P2846" s="31">
        <v>71.673299999999998</v>
      </c>
      <c r="Q2846" s="31" t="s">
        <v>108</v>
      </c>
      <c r="R2846" s="31">
        <v>117.85</v>
      </c>
      <c r="S2846" s="31" t="s">
        <v>108</v>
      </c>
    </row>
    <row r="2847" spans="1:19" x14ac:dyDescent="0.35">
      <c r="A2847" s="2">
        <v>36853</v>
      </c>
      <c r="B2847" s="31">
        <v>356.35329999999999</v>
      </c>
      <c r="C2847" s="31">
        <v>600.60799999999995</v>
      </c>
      <c r="D2847" s="31">
        <v>309.01670000000001</v>
      </c>
      <c r="E2847" s="31">
        <v>131.71979999999999</v>
      </c>
      <c r="F2847" s="31">
        <v>30.804600000000001</v>
      </c>
      <c r="G2847" s="31">
        <v>132.03389999999999</v>
      </c>
      <c r="H2847" s="31">
        <v>4.1118329999999998</v>
      </c>
      <c r="I2847" s="31">
        <v>1947.1320000000001</v>
      </c>
      <c r="J2847" s="31">
        <v>2399.3620000000001</v>
      </c>
      <c r="K2847" s="31">
        <v>1428.4290000000001</v>
      </c>
      <c r="L2847" s="31">
        <v>123.23</v>
      </c>
      <c r="M2847" s="31" t="s">
        <v>108</v>
      </c>
      <c r="N2847" s="31">
        <v>103.57259999999999</v>
      </c>
      <c r="O2847" s="31">
        <v>98.496899999999997</v>
      </c>
      <c r="P2847" s="31">
        <v>71.561300000000003</v>
      </c>
      <c r="Q2847" s="31" t="s">
        <v>108</v>
      </c>
      <c r="R2847" s="31">
        <v>118.09</v>
      </c>
      <c r="S2847" s="31" t="s">
        <v>108</v>
      </c>
    </row>
    <row r="2848" spans="1:19" x14ac:dyDescent="0.35">
      <c r="A2848" s="2">
        <v>36854</v>
      </c>
      <c r="B2848" s="31">
        <v>355.15050000000002</v>
      </c>
      <c r="C2848" s="31">
        <v>600.60799999999995</v>
      </c>
      <c r="D2848" s="31">
        <v>308.26479999999998</v>
      </c>
      <c r="E2848" s="31">
        <v>133.21369999999999</v>
      </c>
      <c r="F2848" s="31">
        <v>30.804600000000001</v>
      </c>
      <c r="G2848" s="31">
        <v>134.6558</v>
      </c>
      <c r="H2848" s="31">
        <v>4.1118329999999998</v>
      </c>
      <c r="I2848" s="31">
        <v>1952.3440000000001</v>
      </c>
      <c r="J2848" s="31">
        <v>2395.3130000000001</v>
      </c>
      <c r="K2848" s="31">
        <v>1429.5050000000001</v>
      </c>
      <c r="L2848" s="31">
        <v>125.42</v>
      </c>
      <c r="M2848" s="31" t="s">
        <v>108</v>
      </c>
      <c r="N2848" s="31">
        <v>109.229</v>
      </c>
      <c r="O2848" s="31">
        <v>97.727800000000002</v>
      </c>
      <c r="P2848" s="31">
        <v>71.361999999999995</v>
      </c>
      <c r="Q2848" s="31" t="s">
        <v>108</v>
      </c>
      <c r="R2848" s="31">
        <v>118.48</v>
      </c>
      <c r="S2848" s="31" t="s">
        <v>108</v>
      </c>
    </row>
    <row r="2849" spans="1:19" x14ac:dyDescent="0.35">
      <c r="A2849" s="2">
        <v>36857</v>
      </c>
      <c r="B2849" s="31">
        <v>354.05709999999999</v>
      </c>
      <c r="C2849" s="31">
        <v>595.44100000000003</v>
      </c>
      <c r="D2849" s="31">
        <v>303.25240000000002</v>
      </c>
      <c r="E2849" s="31">
        <v>135.11330000000001</v>
      </c>
      <c r="F2849" s="31">
        <v>31.227799999999998</v>
      </c>
      <c r="G2849" s="31">
        <v>133.71459999999999</v>
      </c>
      <c r="H2849" s="31">
        <v>4.05504</v>
      </c>
      <c r="I2849" s="31">
        <v>1950.606</v>
      </c>
      <c r="J2849" s="31">
        <v>2394.9450000000002</v>
      </c>
      <c r="K2849" s="31">
        <v>1431.2539999999999</v>
      </c>
      <c r="L2849" s="31">
        <v>126.56</v>
      </c>
      <c r="M2849" s="31" t="s">
        <v>108</v>
      </c>
      <c r="N2849" s="31">
        <v>107.9742</v>
      </c>
      <c r="O2849" s="31">
        <v>98.256799999999998</v>
      </c>
      <c r="P2849" s="31">
        <v>72.129400000000004</v>
      </c>
      <c r="Q2849" s="31" t="s">
        <v>108</v>
      </c>
      <c r="R2849" s="31">
        <v>117.1</v>
      </c>
      <c r="S2849" s="31" t="s">
        <v>108</v>
      </c>
    </row>
    <row r="2850" spans="1:19" x14ac:dyDescent="0.35">
      <c r="A2850" s="2">
        <v>36858</v>
      </c>
      <c r="B2850" s="31">
        <v>344.54410000000001</v>
      </c>
      <c r="C2850" s="31">
        <v>575.63499999999999</v>
      </c>
      <c r="D2850" s="31">
        <v>288.71629999999999</v>
      </c>
      <c r="E2850" s="31">
        <v>136.2568</v>
      </c>
      <c r="F2850" s="31">
        <v>31.182099999999998</v>
      </c>
      <c r="G2850" s="31">
        <v>134.6558</v>
      </c>
      <c r="H2850" s="31">
        <v>4.1118329999999998</v>
      </c>
      <c r="I2850" s="31">
        <v>1949.3040000000001</v>
      </c>
      <c r="J2850" s="31">
        <v>2403.7739999999999</v>
      </c>
      <c r="K2850" s="31">
        <v>1433.4059999999999</v>
      </c>
      <c r="L2850" s="31">
        <v>124.67</v>
      </c>
      <c r="M2850" s="31" t="s">
        <v>108</v>
      </c>
      <c r="N2850" s="31">
        <v>101.8351</v>
      </c>
      <c r="O2850" s="31">
        <v>98.645099999999999</v>
      </c>
      <c r="P2850" s="31">
        <v>72.642300000000006</v>
      </c>
      <c r="Q2850" s="31" t="s">
        <v>108</v>
      </c>
      <c r="R2850" s="31">
        <v>116.63</v>
      </c>
      <c r="S2850" s="31" t="s">
        <v>108</v>
      </c>
    </row>
    <row r="2851" spans="1:19" x14ac:dyDescent="0.35">
      <c r="A2851" s="2">
        <v>36859</v>
      </c>
      <c r="B2851" s="31">
        <v>348.69920000000002</v>
      </c>
      <c r="C2851" s="31">
        <v>590.07500000000005</v>
      </c>
      <c r="D2851" s="31">
        <v>288.21510000000001</v>
      </c>
      <c r="E2851" s="31">
        <v>136.2199</v>
      </c>
      <c r="F2851" s="31">
        <v>30.838899999999999</v>
      </c>
      <c r="G2851" s="31">
        <v>134.3869</v>
      </c>
      <c r="H2851" s="31">
        <v>4.1402299999999999</v>
      </c>
      <c r="I2851" s="31">
        <v>1955.673</v>
      </c>
      <c r="J2851" s="31">
        <v>2409.0149999999999</v>
      </c>
      <c r="K2851" s="31">
        <v>1435.154</v>
      </c>
      <c r="L2851" s="31">
        <v>124.37</v>
      </c>
      <c r="M2851" s="31" t="s">
        <v>108</v>
      </c>
      <c r="N2851" s="31">
        <v>97.6845</v>
      </c>
      <c r="O2851" s="31">
        <v>97.918400000000005</v>
      </c>
      <c r="P2851" s="31">
        <v>73.072100000000006</v>
      </c>
      <c r="Q2851" s="31" t="s">
        <v>108</v>
      </c>
      <c r="R2851" s="31">
        <v>116.61</v>
      </c>
      <c r="S2851" s="31" t="s">
        <v>108</v>
      </c>
    </row>
    <row r="2852" spans="1:19" x14ac:dyDescent="0.35">
      <c r="A2852" s="2">
        <v>36860</v>
      </c>
      <c r="B2852" s="31">
        <v>342.57589999999999</v>
      </c>
      <c r="C2852" s="31">
        <v>575.37</v>
      </c>
      <c r="D2852" s="31">
        <v>295.48309999999998</v>
      </c>
      <c r="E2852" s="31">
        <v>135.38999999999999</v>
      </c>
      <c r="F2852" s="31">
        <v>31.2621</v>
      </c>
      <c r="G2852" s="31">
        <v>136.0676</v>
      </c>
      <c r="H2852" s="31">
        <v>4.1402299999999999</v>
      </c>
      <c r="I2852" s="31">
        <v>1963.78</v>
      </c>
      <c r="J2852" s="31">
        <v>2424.0920000000001</v>
      </c>
      <c r="K2852" s="31">
        <v>1444.165</v>
      </c>
      <c r="L2852" s="31">
        <v>123.09</v>
      </c>
      <c r="M2852" s="31" t="s">
        <v>108</v>
      </c>
      <c r="N2852" s="31">
        <v>97.6845</v>
      </c>
      <c r="O2852" s="31">
        <v>97.990200000000002</v>
      </c>
      <c r="P2852" s="31">
        <v>73.941500000000005</v>
      </c>
      <c r="Q2852" s="31" t="s">
        <v>108</v>
      </c>
      <c r="R2852" s="31">
        <v>115.24</v>
      </c>
      <c r="S2852" s="31" t="s">
        <v>108</v>
      </c>
    </row>
    <row r="2853" spans="1:19" x14ac:dyDescent="0.35">
      <c r="A2853" s="2">
        <v>36861</v>
      </c>
      <c r="B2853" s="31">
        <v>325.29950000000002</v>
      </c>
      <c r="C2853" s="31">
        <v>546.02499999999998</v>
      </c>
      <c r="D2853" s="31">
        <v>288.21510000000001</v>
      </c>
      <c r="E2853" s="31">
        <v>135.96170000000001</v>
      </c>
      <c r="F2853" s="31">
        <v>31.102</v>
      </c>
      <c r="G2853" s="31">
        <v>136.6054</v>
      </c>
      <c r="H2853" s="31">
        <v>4.1345510000000001</v>
      </c>
      <c r="I2853" s="31">
        <v>1962.6220000000001</v>
      </c>
      <c r="J2853" s="31">
        <v>2413.7959999999998</v>
      </c>
      <c r="K2853" s="31">
        <v>1443.3579999999999</v>
      </c>
      <c r="L2853" s="31">
        <v>122.99</v>
      </c>
      <c r="M2853" s="31" t="s">
        <v>108</v>
      </c>
      <c r="N2853" s="31">
        <v>99.325400000000002</v>
      </c>
      <c r="O2853" s="31">
        <v>97.634699999999995</v>
      </c>
      <c r="P2853" s="31">
        <v>74.150400000000005</v>
      </c>
      <c r="Q2853" s="31" t="s">
        <v>108</v>
      </c>
      <c r="R2853" s="31">
        <v>114.73</v>
      </c>
      <c r="S2853" s="31" t="s">
        <v>108</v>
      </c>
    </row>
    <row r="2854" spans="1:19" x14ac:dyDescent="0.35">
      <c r="A2854" s="2">
        <v>36864</v>
      </c>
      <c r="B2854" s="31">
        <v>315.45850000000002</v>
      </c>
      <c r="C2854" s="31">
        <v>531.25300000000004</v>
      </c>
      <c r="D2854" s="31">
        <v>286.21010000000001</v>
      </c>
      <c r="E2854" s="31">
        <v>136.55189999999999</v>
      </c>
      <c r="F2854" s="31">
        <v>31.319299999999998</v>
      </c>
      <c r="G2854" s="31">
        <v>135.66419999999999</v>
      </c>
      <c r="H2854" s="31">
        <v>4.191344</v>
      </c>
      <c r="I2854" s="31">
        <v>1960.0160000000001</v>
      </c>
      <c r="J2854" s="31">
        <v>2413.7959999999998</v>
      </c>
      <c r="K2854" s="31">
        <v>1446.5170000000001</v>
      </c>
      <c r="L2854" s="31">
        <v>123.93</v>
      </c>
      <c r="M2854" s="31" t="s">
        <v>108</v>
      </c>
      <c r="N2854" s="31">
        <v>98.746300000000005</v>
      </c>
      <c r="O2854" s="31">
        <v>97.667599999999993</v>
      </c>
      <c r="P2854" s="31">
        <v>75.5351</v>
      </c>
      <c r="Q2854" s="31" t="s">
        <v>108</v>
      </c>
      <c r="R2854" s="31">
        <v>113.71</v>
      </c>
      <c r="S2854" s="31" t="s">
        <v>108</v>
      </c>
    </row>
    <row r="2855" spans="1:19" x14ac:dyDescent="0.35">
      <c r="A2855" s="2">
        <v>36865</v>
      </c>
      <c r="B2855" s="31">
        <v>303.64929999999998</v>
      </c>
      <c r="C2855" s="31">
        <v>504.88900000000001</v>
      </c>
      <c r="D2855" s="31">
        <v>276.68650000000002</v>
      </c>
      <c r="E2855" s="31">
        <v>137.84289999999999</v>
      </c>
      <c r="F2855" s="31">
        <v>31.2621</v>
      </c>
      <c r="G2855" s="31">
        <v>134.6558</v>
      </c>
      <c r="H2855" s="31">
        <v>4.162947</v>
      </c>
      <c r="I2855" s="31">
        <v>1965.2270000000001</v>
      </c>
      <c r="J2855" s="31">
        <v>2427.0329999999999</v>
      </c>
      <c r="K2855" s="31">
        <v>1447.5920000000001</v>
      </c>
      <c r="L2855" s="31">
        <v>128</v>
      </c>
      <c r="M2855" s="31" t="s">
        <v>108</v>
      </c>
      <c r="N2855" s="31">
        <v>109.673</v>
      </c>
      <c r="O2855" s="31">
        <v>97.993200000000002</v>
      </c>
      <c r="P2855" s="31">
        <v>75.159599999999998</v>
      </c>
      <c r="Q2855" s="31" t="s">
        <v>108</v>
      </c>
      <c r="R2855" s="31">
        <v>114.47</v>
      </c>
      <c r="S2855" s="31" t="s">
        <v>108</v>
      </c>
    </row>
    <row r="2856" spans="1:19" x14ac:dyDescent="0.35">
      <c r="A2856" s="2">
        <v>36866</v>
      </c>
      <c r="B2856" s="31">
        <v>305.07080000000002</v>
      </c>
      <c r="C2856" s="31">
        <v>518.07100000000003</v>
      </c>
      <c r="D2856" s="31">
        <v>266.91219999999998</v>
      </c>
      <c r="E2856" s="31">
        <v>138.0642</v>
      </c>
      <c r="F2856" s="31">
        <v>31.7197</v>
      </c>
      <c r="G2856" s="31">
        <v>136.3365</v>
      </c>
      <c r="H2856" s="31">
        <v>4.0891159999999998</v>
      </c>
      <c r="I2856" s="31">
        <v>1962.4739999999999</v>
      </c>
      <c r="J2856" s="31">
        <v>2441.7420000000002</v>
      </c>
      <c r="K2856" s="31">
        <v>1448.9690000000001</v>
      </c>
      <c r="L2856" s="31">
        <v>126.11</v>
      </c>
      <c r="M2856" s="31" t="s">
        <v>108</v>
      </c>
      <c r="N2856" s="31">
        <v>105.2135</v>
      </c>
      <c r="O2856" s="31">
        <v>98.243499999999997</v>
      </c>
      <c r="P2856" s="31">
        <v>75.1233</v>
      </c>
      <c r="Q2856" s="31" t="s">
        <v>108</v>
      </c>
      <c r="R2856" s="31">
        <v>113.31</v>
      </c>
      <c r="S2856" s="31" t="s">
        <v>108</v>
      </c>
    </row>
    <row r="2857" spans="1:19" x14ac:dyDescent="0.35">
      <c r="A2857" s="2">
        <v>36867</v>
      </c>
      <c r="B2857" s="31">
        <v>299.9316</v>
      </c>
      <c r="C2857" s="31">
        <v>507.87</v>
      </c>
      <c r="D2857" s="31">
        <v>267.66410000000002</v>
      </c>
      <c r="E2857" s="31">
        <v>139.0232</v>
      </c>
      <c r="F2857" s="31">
        <v>31.5824</v>
      </c>
      <c r="G2857" s="31">
        <v>135.26089999999999</v>
      </c>
      <c r="H2857" s="31">
        <v>4.1572680000000002</v>
      </c>
      <c r="I2857" s="31">
        <v>1971.26</v>
      </c>
      <c r="J2857" s="31">
        <v>2442.11</v>
      </c>
      <c r="K2857" s="31">
        <v>1446.0139999999999</v>
      </c>
      <c r="L2857" s="31">
        <v>124.51</v>
      </c>
      <c r="M2857" s="31" t="s">
        <v>108</v>
      </c>
      <c r="N2857" s="31">
        <v>103.37949999999999</v>
      </c>
      <c r="O2857" s="31">
        <v>97.959500000000006</v>
      </c>
      <c r="P2857" s="31">
        <v>75.550700000000006</v>
      </c>
      <c r="Q2857" s="31" t="s">
        <v>108</v>
      </c>
      <c r="R2857" s="31">
        <v>113.44</v>
      </c>
      <c r="S2857" s="31" t="s">
        <v>108</v>
      </c>
    </row>
    <row r="2858" spans="1:19" x14ac:dyDescent="0.35">
      <c r="A2858" s="2">
        <v>36868</v>
      </c>
      <c r="B2858" s="31">
        <v>291.58499999999998</v>
      </c>
      <c r="C2858" s="31">
        <v>488.02300000000002</v>
      </c>
      <c r="D2858" s="31">
        <v>257.63490000000002</v>
      </c>
      <c r="E2858" s="31">
        <v>140.95490000000001</v>
      </c>
      <c r="F2858" s="31">
        <v>31.468</v>
      </c>
      <c r="G2858" s="31">
        <v>137.52619999999999</v>
      </c>
      <c r="H2858" s="31">
        <v>4.162947</v>
      </c>
      <c r="I2858" s="31">
        <v>1967.952</v>
      </c>
      <c r="J2858" s="31">
        <v>2434.3879999999999</v>
      </c>
      <c r="K2858" s="31">
        <v>1443.731</v>
      </c>
      <c r="L2858" s="31">
        <v>124.6</v>
      </c>
      <c r="M2858" s="31" t="s">
        <v>108</v>
      </c>
      <c r="N2858" s="31">
        <v>106.56489999999999</v>
      </c>
      <c r="O2858" s="31">
        <v>97.359399999999994</v>
      </c>
      <c r="P2858" s="31">
        <v>75.4041</v>
      </c>
      <c r="Q2858" s="31" t="s">
        <v>108</v>
      </c>
      <c r="R2858" s="31">
        <v>114.05</v>
      </c>
      <c r="S2858" s="31" t="s">
        <v>108</v>
      </c>
    </row>
    <row r="2859" spans="1:19" x14ac:dyDescent="0.35">
      <c r="A2859" s="2">
        <v>36871</v>
      </c>
      <c r="B2859" s="31">
        <v>300.11649999999997</v>
      </c>
      <c r="C2859" s="31">
        <v>507.262</v>
      </c>
      <c r="D2859" s="31">
        <v>259.9153</v>
      </c>
      <c r="E2859" s="31">
        <v>141.75450000000001</v>
      </c>
      <c r="F2859" s="31">
        <v>31.2393</v>
      </c>
      <c r="G2859" s="31">
        <v>137.446</v>
      </c>
      <c r="H2859" s="31">
        <v>4.0834359999999998</v>
      </c>
      <c r="I2859" s="31">
        <v>1962.56</v>
      </c>
      <c r="J2859" s="31">
        <v>2431.8139999999999</v>
      </c>
      <c r="K2859" s="31">
        <v>1443.731</v>
      </c>
      <c r="L2859" s="31">
        <v>128.78</v>
      </c>
      <c r="M2859" s="31" t="s">
        <v>108</v>
      </c>
      <c r="N2859" s="31">
        <v>115.1131</v>
      </c>
      <c r="O2859" s="31">
        <v>97.823300000000003</v>
      </c>
      <c r="P2859" s="31">
        <v>74.539299999999997</v>
      </c>
      <c r="Q2859" s="31" t="s">
        <v>108</v>
      </c>
      <c r="R2859" s="31">
        <v>114.29</v>
      </c>
      <c r="S2859" s="31" t="s">
        <v>108</v>
      </c>
    </row>
    <row r="2860" spans="1:19" x14ac:dyDescent="0.35">
      <c r="A2860" s="2">
        <v>36872</v>
      </c>
      <c r="B2860" s="31">
        <v>299.45740000000001</v>
      </c>
      <c r="C2860" s="31">
        <v>506.84</v>
      </c>
      <c r="D2860" s="31">
        <v>254.76900000000001</v>
      </c>
      <c r="E2860" s="31">
        <v>139.655</v>
      </c>
      <c r="F2860" s="31">
        <v>31.250699999999998</v>
      </c>
      <c r="G2860" s="31">
        <v>136.48670000000001</v>
      </c>
      <c r="H2860" s="31">
        <v>4.0663980000000004</v>
      </c>
      <c r="I2860" s="31">
        <v>1961.394</v>
      </c>
      <c r="J2860" s="31">
        <v>2435.123</v>
      </c>
      <c r="K2860" s="31">
        <v>1442.2539999999999</v>
      </c>
      <c r="L2860" s="31">
        <v>128.43</v>
      </c>
      <c r="M2860" s="31" t="s">
        <v>108</v>
      </c>
      <c r="N2860" s="31">
        <v>110.8249</v>
      </c>
      <c r="O2860" s="31">
        <v>97.179199999999994</v>
      </c>
      <c r="P2860" s="31">
        <v>74.479900000000001</v>
      </c>
      <c r="Q2860" s="31" t="s">
        <v>108</v>
      </c>
      <c r="R2860" s="31">
        <v>114.26</v>
      </c>
      <c r="S2860" s="31" t="s">
        <v>108</v>
      </c>
    </row>
    <row r="2861" spans="1:19" x14ac:dyDescent="0.35">
      <c r="A2861" s="2">
        <v>36873</v>
      </c>
      <c r="B2861" s="31">
        <v>286.52260000000001</v>
      </c>
      <c r="C2861" s="31">
        <v>500.32299999999998</v>
      </c>
      <c r="D2861" s="31">
        <v>258.09429999999998</v>
      </c>
      <c r="E2861" s="31">
        <v>139.66970000000001</v>
      </c>
      <c r="F2861" s="31">
        <v>31.021899999999999</v>
      </c>
      <c r="G2861" s="31">
        <v>136.6062</v>
      </c>
      <c r="H2861" s="31">
        <v>4.1061529999999999</v>
      </c>
      <c r="I2861" s="31">
        <v>1952.3579999999999</v>
      </c>
      <c r="J2861" s="31">
        <v>2446.5230000000001</v>
      </c>
      <c r="K2861" s="31">
        <v>1447.626</v>
      </c>
      <c r="L2861" s="31">
        <v>126.46</v>
      </c>
      <c r="M2861" s="31" t="s">
        <v>108</v>
      </c>
      <c r="N2861" s="31">
        <v>106.1566</v>
      </c>
      <c r="O2861" s="31">
        <v>96.462900000000005</v>
      </c>
      <c r="P2861" s="31">
        <v>74.340500000000006</v>
      </c>
      <c r="Q2861" s="31" t="s">
        <v>108</v>
      </c>
      <c r="R2861" s="31">
        <v>114.71</v>
      </c>
      <c r="S2861" s="31" t="s">
        <v>108</v>
      </c>
    </row>
    <row r="2862" spans="1:19" x14ac:dyDescent="0.35">
      <c r="A2862" s="2">
        <v>36874</v>
      </c>
      <c r="B2862" s="31">
        <v>278.28289999999998</v>
      </c>
      <c r="C2862" s="31">
        <v>492.78100000000001</v>
      </c>
      <c r="D2862" s="31">
        <v>238.5573</v>
      </c>
      <c r="E2862" s="31">
        <v>140.29499999999999</v>
      </c>
      <c r="F2862" s="31">
        <v>31.0562</v>
      </c>
      <c r="G2862" s="31">
        <v>135.94470000000001</v>
      </c>
      <c r="H2862" s="31">
        <v>4.1402289999999997</v>
      </c>
      <c r="I2862" s="31">
        <v>1956.1479999999999</v>
      </c>
      <c r="J2862" s="31">
        <v>2455.7159999999999</v>
      </c>
      <c r="K2862" s="31">
        <v>1449.1030000000001</v>
      </c>
      <c r="L2862" s="31">
        <v>124.65</v>
      </c>
      <c r="M2862" s="31" t="s">
        <v>108</v>
      </c>
      <c r="N2862" s="31">
        <v>101.3365</v>
      </c>
      <c r="O2862" s="31">
        <v>96.572500000000005</v>
      </c>
      <c r="P2862" s="31">
        <v>75.329700000000003</v>
      </c>
      <c r="Q2862" s="31" t="s">
        <v>108</v>
      </c>
      <c r="R2862" s="31">
        <v>113.38</v>
      </c>
      <c r="S2862" s="31" t="s">
        <v>108</v>
      </c>
    </row>
    <row r="2863" spans="1:19" x14ac:dyDescent="0.35">
      <c r="A2863" s="2">
        <v>36875</v>
      </c>
      <c r="B2863" s="31">
        <v>282.89710000000002</v>
      </c>
      <c r="C2863" s="31">
        <v>500.19200000000001</v>
      </c>
      <c r="D2863" s="31">
        <v>240.87090000000001</v>
      </c>
      <c r="E2863" s="31">
        <v>140.09270000000001</v>
      </c>
      <c r="F2863" s="31">
        <v>31.2164</v>
      </c>
      <c r="G2863" s="31">
        <v>136.73849999999999</v>
      </c>
      <c r="H2863" s="31">
        <v>4.1629459999999998</v>
      </c>
      <c r="I2863" s="31">
        <v>1956.002</v>
      </c>
      <c r="J2863" s="31">
        <v>2461.2310000000002</v>
      </c>
      <c r="K2863" s="31">
        <v>1454.34</v>
      </c>
      <c r="L2863" s="31">
        <v>121.71</v>
      </c>
      <c r="M2863" s="31" t="s">
        <v>108</v>
      </c>
      <c r="N2863" s="31">
        <v>98.774600000000007</v>
      </c>
      <c r="O2863" s="31">
        <v>96.3506</v>
      </c>
      <c r="P2863" s="31">
        <v>76.182900000000004</v>
      </c>
      <c r="Q2863" s="31" t="s">
        <v>108</v>
      </c>
      <c r="R2863" s="31">
        <v>112.9</v>
      </c>
      <c r="S2863" s="31" t="s">
        <v>108</v>
      </c>
    </row>
    <row r="2864" spans="1:19" x14ac:dyDescent="0.35">
      <c r="A2864" s="2">
        <v>36878</v>
      </c>
      <c r="B2864" s="31">
        <v>288.93959999999998</v>
      </c>
      <c r="C2864" s="31">
        <v>512.06200000000001</v>
      </c>
      <c r="D2864" s="31">
        <v>251.15350000000001</v>
      </c>
      <c r="E2864" s="31">
        <v>137.8305</v>
      </c>
      <c r="F2864" s="31">
        <v>31.113399999999999</v>
      </c>
      <c r="G2864" s="31">
        <v>137.5985</v>
      </c>
      <c r="H2864" s="31">
        <v>4.1402289999999997</v>
      </c>
      <c r="I2864" s="31">
        <v>1951.921</v>
      </c>
      <c r="J2864" s="31">
        <v>2465.2759999999998</v>
      </c>
      <c r="K2864" s="31">
        <v>1456.086</v>
      </c>
      <c r="L2864" s="31">
        <v>123.59</v>
      </c>
      <c r="M2864" s="31" t="s">
        <v>108</v>
      </c>
      <c r="N2864" s="31">
        <v>99.002300000000005</v>
      </c>
      <c r="O2864" s="31">
        <v>96.648200000000003</v>
      </c>
      <c r="P2864" s="31">
        <v>76.036699999999996</v>
      </c>
      <c r="Q2864" s="31" t="s">
        <v>108</v>
      </c>
      <c r="R2864" s="31">
        <v>112.86</v>
      </c>
      <c r="S2864" s="31" t="s">
        <v>108</v>
      </c>
    </row>
    <row r="2865" spans="1:19" x14ac:dyDescent="0.35">
      <c r="A2865" s="2">
        <v>36879</v>
      </c>
      <c r="B2865" s="31">
        <v>276.19549999999998</v>
      </c>
      <c r="C2865" s="31">
        <v>507.40600000000001</v>
      </c>
      <c r="D2865" s="31">
        <v>245.7551</v>
      </c>
      <c r="E2865" s="31">
        <v>137.9409</v>
      </c>
      <c r="F2865" s="31">
        <v>31.113399999999999</v>
      </c>
      <c r="G2865" s="31">
        <v>138.1277</v>
      </c>
      <c r="H2865" s="31">
        <v>4.0947940000000003</v>
      </c>
      <c r="I2865" s="31">
        <v>1957.605</v>
      </c>
      <c r="J2865" s="31">
        <v>2459.7600000000002</v>
      </c>
      <c r="K2865" s="31">
        <v>1451.923</v>
      </c>
      <c r="L2865" s="31">
        <v>120.97</v>
      </c>
      <c r="M2865" s="31" t="s">
        <v>108</v>
      </c>
      <c r="N2865" s="31">
        <v>91.468500000000006</v>
      </c>
      <c r="O2865" s="31">
        <v>96.293899999999994</v>
      </c>
      <c r="P2865" s="31">
        <v>75.639300000000006</v>
      </c>
      <c r="Q2865" s="31" t="s">
        <v>108</v>
      </c>
      <c r="R2865" s="31">
        <v>113.21</v>
      </c>
      <c r="S2865" s="31" t="s">
        <v>108</v>
      </c>
    </row>
    <row r="2866" spans="1:19" x14ac:dyDescent="0.35">
      <c r="A2866" s="2">
        <v>36880</v>
      </c>
      <c r="B2866" s="31">
        <v>251.80590000000001</v>
      </c>
      <c r="C2866" s="31">
        <v>477.041</v>
      </c>
      <c r="D2866" s="31">
        <v>239.32839999999999</v>
      </c>
      <c r="E2866" s="31">
        <v>136.28559999999999</v>
      </c>
      <c r="F2866" s="31">
        <v>31.4223</v>
      </c>
      <c r="G2866" s="31">
        <v>136.93690000000001</v>
      </c>
      <c r="H2866" s="31">
        <v>4.2310980000000002</v>
      </c>
      <c r="I2866" s="31">
        <v>1967.952</v>
      </c>
      <c r="J2866" s="31">
        <v>2471.895</v>
      </c>
      <c r="K2866" s="31">
        <v>1454.6089999999999</v>
      </c>
      <c r="L2866" s="31">
        <v>117.44</v>
      </c>
      <c r="M2866" s="31" t="s">
        <v>108</v>
      </c>
      <c r="N2866" s="31">
        <v>86.344800000000006</v>
      </c>
      <c r="O2866" s="31">
        <v>96.112300000000005</v>
      </c>
      <c r="P2866" s="31">
        <v>76.9649</v>
      </c>
      <c r="Q2866" s="31" t="s">
        <v>108</v>
      </c>
      <c r="R2866" s="31">
        <v>111.89</v>
      </c>
      <c r="S2866" s="31" t="s">
        <v>108</v>
      </c>
    </row>
    <row r="2867" spans="1:19" x14ac:dyDescent="0.35">
      <c r="A2867" s="2">
        <v>36881</v>
      </c>
      <c r="B2867" s="31">
        <v>259.27659999999997</v>
      </c>
      <c r="C2867" s="31">
        <v>487.666</v>
      </c>
      <c r="D2867" s="31">
        <v>235.98650000000001</v>
      </c>
      <c r="E2867" s="31">
        <v>135.43960000000001</v>
      </c>
      <c r="F2867" s="31">
        <v>31.5367</v>
      </c>
      <c r="G2867" s="31">
        <v>137.3338</v>
      </c>
      <c r="H2867" s="31">
        <v>4.3674020000000002</v>
      </c>
      <c r="I2867" s="31">
        <v>1975.0930000000001</v>
      </c>
      <c r="J2867" s="31">
        <v>2478.5140000000001</v>
      </c>
      <c r="K2867" s="31">
        <v>1451.251</v>
      </c>
      <c r="L2867" s="31">
        <v>118.22</v>
      </c>
      <c r="M2867" s="31" t="s">
        <v>108</v>
      </c>
      <c r="N2867" s="31">
        <v>86.629400000000004</v>
      </c>
      <c r="O2867" s="31">
        <v>96.343900000000005</v>
      </c>
      <c r="P2867" s="31">
        <v>77.565100000000001</v>
      </c>
      <c r="Q2867" s="31" t="s">
        <v>108</v>
      </c>
      <c r="R2867" s="31">
        <v>111.51</v>
      </c>
      <c r="S2867" s="31" t="s">
        <v>108</v>
      </c>
    </row>
    <row r="2868" spans="1:19" x14ac:dyDescent="0.35">
      <c r="A2868" s="2">
        <v>36882</v>
      </c>
      <c r="B2868" s="31">
        <v>258.39769999999999</v>
      </c>
      <c r="C2868" s="31">
        <v>482.81299999999999</v>
      </c>
      <c r="D2868" s="31">
        <v>233.41579999999999</v>
      </c>
      <c r="E2868" s="31">
        <v>135.66030000000001</v>
      </c>
      <c r="F2868" s="31">
        <v>31.5138</v>
      </c>
      <c r="G2868" s="31">
        <v>137.1353</v>
      </c>
      <c r="H2868" s="31">
        <v>4.3446850000000001</v>
      </c>
      <c r="I2868" s="31">
        <v>1972.0329999999999</v>
      </c>
      <c r="J2868" s="31">
        <v>2482.5590000000002</v>
      </c>
      <c r="K2868" s="31">
        <v>1453.1320000000001</v>
      </c>
      <c r="L2868" s="31">
        <v>121.78</v>
      </c>
      <c r="M2868" s="31" t="s">
        <v>108</v>
      </c>
      <c r="N2868" s="31">
        <v>93.707800000000006</v>
      </c>
      <c r="O2868" s="31">
        <v>95.959199999999996</v>
      </c>
      <c r="P2868" s="31">
        <v>78.353499999999997</v>
      </c>
      <c r="Q2868" s="31" t="s">
        <v>108</v>
      </c>
      <c r="R2868" s="31">
        <v>110.82</v>
      </c>
      <c r="S2868" s="31" t="s">
        <v>108</v>
      </c>
    </row>
    <row r="2869" spans="1:19" x14ac:dyDescent="0.35">
      <c r="A2869" s="2">
        <v>36885</v>
      </c>
      <c r="B2869" s="31">
        <v>258.39769999999999</v>
      </c>
      <c r="C2869" s="31">
        <v>482.81299999999999</v>
      </c>
      <c r="D2869" s="31">
        <v>233.41579999999999</v>
      </c>
      <c r="E2869" s="31">
        <v>135.66030000000001</v>
      </c>
      <c r="F2869" s="31">
        <v>31.5138</v>
      </c>
      <c r="G2869" s="31">
        <v>137.1353</v>
      </c>
      <c r="H2869" s="31">
        <v>4.3446850000000001</v>
      </c>
      <c r="I2869" s="31">
        <v>1968.3889999999999</v>
      </c>
      <c r="J2869" s="31">
        <v>2482.5590000000002</v>
      </c>
      <c r="K2869" s="31">
        <v>1453.1320000000001</v>
      </c>
      <c r="L2869" s="31">
        <v>121.78</v>
      </c>
      <c r="M2869" s="31" t="s">
        <v>108</v>
      </c>
      <c r="N2869" s="31">
        <v>93.707800000000006</v>
      </c>
      <c r="O2869" s="31">
        <v>95.959199999999996</v>
      </c>
      <c r="P2869" s="31">
        <v>78.353499999999997</v>
      </c>
      <c r="Q2869" s="31" t="s">
        <v>108</v>
      </c>
      <c r="R2869" s="31">
        <v>110.82</v>
      </c>
      <c r="S2869" s="31" t="s">
        <v>108</v>
      </c>
    </row>
    <row r="2870" spans="1:19" x14ac:dyDescent="0.35">
      <c r="A2870" s="2">
        <v>36886</v>
      </c>
      <c r="B2870" s="31">
        <v>258.39769999999999</v>
      </c>
      <c r="C2870" s="31">
        <v>494.81400000000002</v>
      </c>
      <c r="D2870" s="31">
        <v>233.41579999999999</v>
      </c>
      <c r="E2870" s="31">
        <v>135.66030000000001</v>
      </c>
      <c r="F2870" s="31">
        <v>31.5595</v>
      </c>
      <c r="G2870" s="31">
        <v>135.48150000000001</v>
      </c>
      <c r="H2870" s="31">
        <v>4.3674020000000002</v>
      </c>
      <c r="I2870" s="31">
        <v>1970.43</v>
      </c>
      <c r="J2870" s="31">
        <v>2480.3530000000001</v>
      </c>
      <c r="K2870" s="31">
        <v>1453.1320000000001</v>
      </c>
      <c r="L2870" s="31">
        <v>122.72</v>
      </c>
      <c r="M2870" s="31" t="s">
        <v>108</v>
      </c>
      <c r="N2870" s="31">
        <v>94.0304</v>
      </c>
      <c r="O2870" s="31">
        <v>95.959199999999996</v>
      </c>
      <c r="P2870" s="31">
        <v>78.353499999999997</v>
      </c>
      <c r="Q2870" s="31" t="s">
        <v>108</v>
      </c>
      <c r="R2870" s="31">
        <v>110.31</v>
      </c>
      <c r="S2870" s="31" t="s">
        <v>108</v>
      </c>
    </row>
    <row r="2871" spans="1:19" x14ac:dyDescent="0.35">
      <c r="A2871" s="2">
        <v>36887</v>
      </c>
      <c r="B2871" s="31">
        <v>262.46260000000001</v>
      </c>
      <c r="C2871" s="31">
        <v>493.37099999999998</v>
      </c>
      <c r="D2871" s="31">
        <v>243.9555</v>
      </c>
      <c r="E2871" s="31">
        <v>134.851</v>
      </c>
      <c r="F2871" s="31">
        <v>31.6739</v>
      </c>
      <c r="G2871" s="31">
        <v>134.6215</v>
      </c>
      <c r="H2871" s="31">
        <v>4.401478</v>
      </c>
      <c r="I2871" s="31">
        <v>1971.741</v>
      </c>
      <c r="J2871" s="31">
        <v>2467.85</v>
      </c>
      <c r="K2871" s="31">
        <v>1451.386</v>
      </c>
      <c r="L2871" s="31">
        <v>123.96</v>
      </c>
      <c r="M2871" s="31" t="s">
        <v>108</v>
      </c>
      <c r="N2871" s="31">
        <v>95.131100000000004</v>
      </c>
      <c r="O2871" s="31">
        <v>94.6785</v>
      </c>
      <c r="P2871" s="31">
        <v>78.947500000000005</v>
      </c>
      <c r="Q2871" s="31" t="s">
        <v>108</v>
      </c>
      <c r="R2871" s="31">
        <v>110.21</v>
      </c>
      <c r="S2871" s="31" t="s">
        <v>108</v>
      </c>
    </row>
    <row r="2872" spans="1:19" x14ac:dyDescent="0.35">
      <c r="A2872" s="2">
        <v>36888</v>
      </c>
      <c r="B2872" s="31">
        <v>259.82589999999999</v>
      </c>
      <c r="C2872" s="31">
        <v>494.48599999999999</v>
      </c>
      <c r="D2872" s="31">
        <v>241.38480000000001</v>
      </c>
      <c r="E2872" s="31">
        <v>134.94300000000001</v>
      </c>
      <c r="F2872" s="31">
        <v>31.3079</v>
      </c>
      <c r="G2872" s="31">
        <v>134.48920000000001</v>
      </c>
      <c r="H2872" s="31">
        <v>4.3503639999999999</v>
      </c>
      <c r="I2872" s="31">
        <v>1961.394</v>
      </c>
      <c r="J2872" s="31">
        <v>2463.4380000000001</v>
      </c>
      <c r="K2872" s="31">
        <v>1449.3710000000001</v>
      </c>
      <c r="L2872" s="31">
        <v>124.21</v>
      </c>
      <c r="M2872" s="31" t="s">
        <v>108</v>
      </c>
      <c r="N2872" s="31">
        <v>94.941299999999998</v>
      </c>
      <c r="O2872" s="31">
        <v>94.042199999999994</v>
      </c>
      <c r="P2872" s="31">
        <v>78.519199999999998</v>
      </c>
      <c r="Q2872" s="31" t="s">
        <v>108</v>
      </c>
      <c r="R2872" s="31">
        <v>110.38</v>
      </c>
      <c r="S2872" s="31" t="s">
        <v>108</v>
      </c>
    </row>
    <row r="2873" spans="1:19" x14ac:dyDescent="0.35">
      <c r="A2873" s="2">
        <v>36889</v>
      </c>
      <c r="B2873" s="31">
        <v>262.35270000000003</v>
      </c>
      <c r="C2873" s="31">
        <v>518.29200000000003</v>
      </c>
      <c r="D2873" s="31">
        <v>244.72669999999999</v>
      </c>
      <c r="E2873" s="31">
        <v>133.87629999999999</v>
      </c>
      <c r="F2873" s="31">
        <v>31.296500000000002</v>
      </c>
      <c r="G2873" s="31">
        <v>134.8861</v>
      </c>
      <c r="H2873" s="31">
        <v>4.3049289999999996</v>
      </c>
      <c r="I2873" s="31">
        <v>1963.58</v>
      </c>
      <c r="J2873" s="31">
        <v>2467.1149999999998</v>
      </c>
      <c r="K2873" s="31">
        <v>1454.7429999999999</v>
      </c>
      <c r="L2873" s="31">
        <v>122.53</v>
      </c>
      <c r="M2873" s="31" t="s">
        <v>108</v>
      </c>
      <c r="N2873" s="31">
        <v>90.121200000000002</v>
      </c>
      <c r="O2873" s="31">
        <v>94.579800000000006</v>
      </c>
      <c r="P2873" s="31">
        <v>79.625600000000006</v>
      </c>
      <c r="Q2873" s="31" t="s">
        <v>108</v>
      </c>
      <c r="R2873" s="31">
        <v>109.56</v>
      </c>
      <c r="S2873" s="31" t="s">
        <v>108</v>
      </c>
    </row>
    <row r="2874" spans="1:19" x14ac:dyDescent="0.35">
      <c r="A2874" s="2">
        <v>36892</v>
      </c>
      <c r="B2874" s="31">
        <v>262.35270000000003</v>
      </c>
      <c r="C2874" s="31">
        <v>518.29200000000003</v>
      </c>
      <c r="D2874" s="31">
        <v>244.72669999999999</v>
      </c>
      <c r="E2874" s="31">
        <v>133.87629999999999</v>
      </c>
      <c r="F2874" s="31">
        <v>31.296500000000002</v>
      </c>
      <c r="G2874" s="31">
        <v>134.8861</v>
      </c>
      <c r="H2874" s="31">
        <v>4.3049289999999996</v>
      </c>
      <c r="I2874" s="31">
        <v>1963.58</v>
      </c>
      <c r="J2874" s="31">
        <v>2467.1149999999998</v>
      </c>
      <c r="K2874" s="31">
        <v>1454.7429999999999</v>
      </c>
      <c r="L2874" s="31">
        <v>122.53</v>
      </c>
      <c r="M2874" s="31" t="s">
        <v>108</v>
      </c>
      <c r="N2874" s="31">
        <v>90.121200000000002</v>
      </c>
      <c r="O2874" s="31">
        <v>94.579800000000006</v>
      </c>
      <c r="P2874" s="31">
        <v>79.625600000000006</v>
      </c>
      <c r="Q2874" s="31" t="s">
        <v>108</v>
      </c>
      <c r="R2874" s="31">
        <v>109.56</v>
      </c>
      <c r="S2874" s="31" t="s">
        <v>108</v>
      </c>
    </row>
    <row r="2875" spans="1:19" x14ac:dyDescent="0.35">
      <c r="A2875" s="2">
        <v>36893</v>
      </c>
      <c r="B2875" s="31">
        <v>266.08800000000002</v>
      </c>
      <c r="C2875" s="31">
        <v>521.375</v>
      </c>
      <c r="D2875" s="31">
        <v>239.58539999999999</v>
      </c>
      <c r="E2875" s="31">
        <v>129.7381</v>
      </c>
      <c r="F2875" s="31">
        <v>30.884699999999999</v>
      </c>
      <c r="G2875" s="31">
        <v>133.49690000000001</v>
      </c>
      <c r="H2875" s="31">
        <v>4.4185160000000003</v>
      </c>
      <c r="I2875" s="31">
        <v>1963.58</v>
      </c>
      <c r="J2875" s="31">
        <v>2498.3710000000001</v>
      </c>
      <c r="K2875" s="31">
        <v>1466.6949999999999</v>
      </c>
      <c r="L2875" s="31">
        <v>119.3</v>
      </c>
      <c r="M2875" s="31" t="s">
        <v>108</v>
      </c>
      <c r="N2875" s="31">
        <v>82.264700000000005</v>
      </c>
      <c r="O2875" s="31">
        <v>94.325999999999993</v>
      </c>
      <c r="P2875" s="31">
        <v>80.3566</v>
      </c>
      <c r="Q2875" s="31" t="s">
        <v>108</v>
      </c>
      <c r="R2875" s="31">
        <v>108.61</v>
      </c>
      <c r="S2875" s="31" t="s">
        <v>108</v>
      </c>
    </row>
    <row r="2876" spans="1:19" x14ac:dyDescent="0.35">
      <c r="A2876" s="2">
        <v>36894</v>
      </c>
      <c r="B2876" s="31">
        <v>274.21789999999999</v>
      </c>
      <c r="C2876" s="31">
        <v>531.21199999999999</v>
      </c>
      <c r="D2876" s="31">
        <v>233.6729</v>
      </c>
      <c r="E2876" s="31">
        <v>127.54940000000001</v>
      </c>
      <c r="F2876" s="31">
        <v>30.804600000000001</v>
      </c>
      <c r="G2876" s="31">
        <v>134.09229999999999</v>
      </c>
      <c r="H2876" s="31">
        <v>4.2765329999999997</v>
      </c>
      <c r="I2876" s="31">
        <v>1963.58</v>
      </c>
      <c r="J2876" s="31">
        <v>2464.9079999999999</v>
      </c>
      <c r="K2876" s="31">
        <v>1467.098</v>
      </c>
      <c r="L2876" s="31">
        <v>124.76</v>
      </c>
      <c r="M2876" s="31" t="s">
        <v>108</v>
      </c>
      <c r="N2876" s="31">
        <v>96.004000000000005</v>
      </c>
      <c r="O2876" s="31">
        <v>94.406999999999996</v>
      </c>
      <c r="P2876" s="31">
        <v>80.2012</v>
      </c>
      <c r="Q2876" s="31" t="s">
        <v>108</v>
      </c>
      <c r="R2876" s="31">
        <v>110.17</v>
      </c>
      <c r="S2876" s="31" t="s">
        <v>108</v>
      </c>
    </row>
    <row r="2877" spans="1:19" x14ac:dyDescent="0.35">
      <c r="A2877" s="2">
        <v>36895</v>
      </c>
      <c r="B2877" s="31">
        <v>275.97570000000002</v>
      </c>
      <c r="C2877" s="31">
        <v>536.85199999999998</v>
      </c>
      <c r="D2877" s="31">
        <v>236.24359999999999</v>
      </c>
      <c r="E2877" s="31">
        <v>129.90360000000001</v>
      </c>
      <c r="F2877" s="31">
        <v>30.701599999999999</v>
      </c>
      <c r="G2877" s="31">
        <v>132.4385</v>
      </c>
      <c r="H2877" s="31">
        <v>4.3617229999999996</v>
      </c>
      <c r="I2877" s="31">
        <v>1967.807</v>
      </c>
      <c r="J2877" s="31">
        <v>2483.2939999999999</v>
      </c>
      <c r="K2877" s="31">
        <v>1465.0830000000001</v>
      </c>
      <c r="L2877" s="31">
        <v>123.75</v>
      </c>
      <c r="M2877" s="31" t="s">
        <v>108</v>
      </c>
      <c r="N2877" s="31">
        <v>94.352999999999994</v>
      </c>
      <c r="O2877" s="31">
        <v>93.460400000000007</v>
      </c>
      <c r="P2877" s="31">
        <v>80.075299999999999</v>
      </c>
      <c r="Q2877" s="31" t="s">
        <v>108</v>
      </c>
      <c r="R2877" s="31">
        <v>108.81</v>
      </c>
      <c r="S2877" s="31" t="s">
        <v>108</v>
      </c>
    </row>
    <row r="2878" spans="1:19" x14ac:dyDescent="0.35">
      <c r="A2878" s="2">
        <v>36896</v>
      </c>
      <c r="B2878" s="31">
        <v>274.108</v>
      </c>
      <c r="C2878" s="31">
        <v>538.16399999999999</v>
      </c>
      <c r="D2878" s="31">
        <v>240.61369999999999</v>
      </c>
      <c r="E2878" s="31">
        <v>129.07599999999999</v>
      </c>
      <c r="F2878" s="31">
        <v>30.770299999999999</v>
      </c>
      <c r="G2878" s="31">
        <v>131.57849999999999</v>
      </c>
      <c r="H2878" s="31">
        <v>4.6172930000000001</v>
      </c>
      <c r="I2878" s="31">
        <v>1969.41</v>
      </c>
      <c r="J2878" s="31">
        <v>2496.5320000000002</v>
      </c>
      <c r="K2878" s="31">
        <v>1468.7090000000001</v>
      </c>
      <c r="L2878" s="31">
        <v>119.73</v>
      </c>
      <c r="M2878" s="31" t="s">
        <v>108</v>
      </c>
      <c r="N2878" s="31">
        <v>87.046899999999994</v>
      </c>
      <c r="O2878" s="31">
        <v>92.866299999999995</v>
      </c>
      <c r="P2878" s="31">
        <v>80.667599999999993</v>
      </c>
      <c r="Q2878" s="31" t="s">
        <v>108</v>
      </c>
      <c r="R2878" s="31">
        <v>108.42</v>
      </c>
      <c r="S2878" s="31" t="s">
        <v>108</v>
      </c>
    </row>
    <row r="2879" spans="1:19" x14ac:dyDescent="0.35">
      <c r="A2879" s="2">
        <v>36899</v>
      </c>
      <c r="B2879" s="31">
        <v>264.65980000000002</v>
      </c>
      <c r="C2879" s="31">
        <v>544.98400000000004</v>
      </c>
      <c r="D2879" s="31">
        <v>232.6447</v>
      </c>
      <c r="E2879" s="31">
        <v>131.55889999999999</v>
      </c>
      <c r="F2879" s="31">
        <v>30.770299999999999</v>
      </c>
      <c r="G2879" s="31">
        <v>132.04159999999999</v>
      </c>
      <c r="H2879" s="31">
        <v>4.6172930000000001</v>
      </c>
      <c r="I2879" s="31">
        <v>1969.2639999999999</v>
      </c>
      <c r="J2879" s="31">
        <v>2502.7829999999999</v>
      </c>
      <c r="K2879" s="31">
        <v>1468.306</v>
      </c>
      <c r="L2879" s="31">
        <v>120.19</v>
      </c>
      <c r="M2879" s="31" t="s">
        <v>108</v>
      </c>
      <c r="N2879" s="31">
        <v>88.242500000000007</v>
      </c>
      <c r="O2879" s="31">
        <v>92.845399999999998</v>
      </c>
      <c r="P2879" s="31">
        <v>80.512600000000006</v>
      </c>
      <c r="Q2879" s="31" t="s">
        <v>108</v>
      </c>
      <c r="R2879" s="31">
        <v>108.86</v>
      </c>
      <c r="S2879" s="31" t="s">
        <v>108</v>
      </c>
    </row>
    <row r="2880" spans="1:19" x14ac:dyDescent="0.35">
      <c r="A2880" s="2">
        <v>36900</v>
      </c>
      <c r="B2880" s="31">
        <v>268.53339999999997</v>
      </c>
      <c r="C2880" s="31">
        <v>543.01199999999994</v>
      </c>
      <c r="D2880" s="31">
        <v>223.47900000000001</v>
      </c>
      <c r="E2880" s="31">
        <v>132.1472</v>
      </c>
      <c r="F2880" s="31">
        <v>30.713200000000001</v>
      </c>
      <c r="G2880" s="31">
        <v>133.03389999999999</v>
      </c>
      <c r="H2880" s="31">
        <v>4.5321030000000002</v>
      </c>
      <c r="I2880" s="31">
        <v>1978.008</v>
      </c>
      <c r="J2880" s="31">
        <v>2493.223</v>
      </c>
      <c r="K2880" s="31">
        <v>1463.203</v>
      </c>
      <c r="L2880" s="31">
        <v>120.19</v>
      </c>
      <c r="M2880" s="31" t="s">
        <v>108</v>
      </c>
      <c r="N2880" s="31">
        <v>88.2804</v>
      </c>
      <c r="O2880" s="31">
        <v>92.643799999999999</v>
      </c>
      <c r="P2880" s="31">
        <v>79.722200000000001</v>
      </c>
      <c r="Q2880" s="31" t="s">
        <v>108</v>
      </c>
      <c r="R2880" s="31">
        <v>109.52</v>
      </c>
      <c r="S2880" s="31" t="s">
        <v>108</v>
      </c>
    </row>
    <row r="2881" spans="1:19" x14ac:dyDescent="0.35">
      <c r="A2881" s="2">
        <v>36901</v>
      </c>
      <c r="B2881" s="31">
        <v>275.15190000000001</v>
      </c>
      <c r="C2881" s="31">
        <v>577.31700000000001</v>
      </c>
      <c r="D2881" s="31">
        <v>230.07769999999999</v>
      </c>
      <c r="E2881" s="31">
        <v>131.8826</v>
      </c>
      <c r="F2881" s="31">
        <v>30.3826</v>
      </c>
      <c r="G2881" s="31">
        <v>131.57849999999999</v>
      </c>
      <c r="H2881" s="31">
        <v>4.594576</v>
      </c>
      <c r="I2881" s="31">
        <v>1973.1990000000001</v>
      </c>
      <c r="J2881" s="31">
        <v>2478.1460000000002</v>
      </c>
      <c r="K2881" s="31">
        <v>1459.712</v>
      </c>
      <c r="L2881" s="31">
        <v>121.8</v>
      </c>
      <c r="M2881" s="31" t="s">
        <v>108</v>
      </c>
      <c r="N2881" s="31">
        <v>92.645099999999999</v>
      </c>
      <c r="O2881" s="31">
        <v>92.759399999999999</v>
      </c>
      <c r="P2881" s="31">
        <v>79.738</v>
      </c>
      <c r="Q2881" s="31" t="s">
        <v>108</v>
      </c>
      <c r="R2881" s="31">
        <v>109.86</v>
      </c>
      <c r="S2881" s="31" t="s">
        <v>108</v>
      </c>
    </row>
    <row r="2882" spans="1:19" x14ac:dyDescent="0.35">
      <c r="A2882" s="2">
        <v>36902</v>
      </c>
      <c r="B2882" s="31">
        <v>278.7799</v>
      </c>
      <c r="C2882" s="31">
        <v>577.48900000000003</v>
      </c>
      <c r="D2882" s="31">
        <v>233.07509999999999</v>
      </c>
      <c r="E2882" s="31">
        <v>132.89619999999999</v>
      </c>
      <c r="F2882" s="31">
        <v>30.291499999999999</v>
      </c>
      <c r="G2882" s="31">
        <v>128.2047</v>
      </c>
      <c r="H2882" s="31">
        <v>4.8217489999999996</v>
      </c>
      <c r="I2882" s="31">
        <v>1983.1089999999999</v>
      </c>
      <c r="J2882" s="31">
        <v>2472.998</v>
      </c>
      <c r="K2882" s="31">
        <v>1459.309</v>
      </c>
      <c r="L2882" s="31">
        <v>122.49</v>
      </c>
      <c r="M2882" s="31" t="s">
        <v>108</v>
      </c>
      <c r="N2882" s="31">
        <v>95.358800000000002</v>
      </c>
      <c r="O2882" s="31">
        <v>91.677400000000006</v>
      </c>
      <c r="P2882" s="31">
        <v>80.498599999999996</v>
      </c>
      <c r="Q2882" s="31" t="s">
        <v>108</v>
      </c>
      <c r="R2882" s="31">
        <v>109.01</v>
      </c>
      <c r="S2882" s="31" t="s">
        <v>108</v>
      </c>
    </row>
    <row r="2883" spans="1:19" x14ac:dyDescent="0.35">
      <c r="A2883" s="2">
        <v>36903</v>
      </c>
      <c r="B2883" s="31">
        <v>278.69119999999998</v>
      </c>
      <c r="C2883" s="31">
        <v>584.69200000000001</v>
      </c>
      <c r="D2883" s="31">
        <v>231.3141</v>
      </c>
      <c r="E2883" s="31">
        <v>133.81</v>
      </c>
      <c r="F2883" s="31">
        <v>30.277899999999999</v>
      </c>
      <c r="G2883" s="31">
        <v>127.6755</v>
      </c>
      <c r="H2883" s="31">
        <v>4.8842220000000003</v>
      </c>
      <c r="I2883" s="31">
        <v>1985.441</v>
      </c>
      <c r="J2883" s="31">
        <v>2455.348</v>
      </c>
      <c r="K2883" s="31">
        <v>1455.414</v>
      </c>
      <c r="L2883" s="31">
        <v>122.1</v>
      </c>
      <c r="M2883" s="31" t="s">
        <v>108</v>
      </c>
      <c r="N2883" s="31">
        <v>96.402500000000003</v>
      </c>
      <c r="O2883" s="31">
        <v>91.369799999999998</v>
      </c>
      <c r="P2883" s="31">
        <v>80.406099999999995</v>
      </c>
      <c r="Q2883" s="31" t="s">
        <v>108</v>
      </c>
      <c r="R2883" s="31">
        <v>109.27</v>
      </c>
      <c r="S2883" s="31" t="s">
        <v>108</v>
      </c>
    </row>
    <row r="2884" spans="1:19" x14ac:dyDescent="0.35">
      <c r="A2884" s="2">
        <v>36906</v>
      </c>
      <c r="B2884" s="31">
        <v>278.69119999999998</v>
      </c>
      <c r="C2884" s="31">
        <v>584.69200000000001</v>
      </c>
      <c r="D2884" s="31">
        <v>231.3141</v>
      </c>
      <c r="E2884" s="31">
        <v>133.81</v>
      </c>
      <c r="F2884" s="31">
        <v>30.277899999999999</v>
      </c>
      <c r="G2884" s="31">
        <v>127.6755</v>
      </c>
      <c r="H2884" s="31">
        <v>4.8842220000000003</v>
      </c>
      <c r="I2884" s="31">
        <v>1984.421</v>
      </c>
      <c r="J2884" s="31">
        <v>2455.348</v>
      </c>
      <c r="K2884" s="31">
        <v>1455.817</v>
      </c>
      <c r="L2884" s="31">
        <v>122.1</v>
      </c>
      <c r="M2884" s="31" t="s">
        <v>108</v>
      </c>
      <c r="N2884" s="31">
        <v>96.402500000000003</v>
      </c>
      <c r="O2884" s="31">
        <v>90.622699999999995</v>
      </c>
      <c r="P2884" s="31">
        <v>79.830799999999996</v>
      </c>
      <c r="Q2884" s="31" t="s">
        <v>108</v>
      </c>
      <c r="R2884" s="31">
        <v>110.09</v>
      </c>
      <c r="S2884" s="31" t="s">
        <v>108</v>
      </c>
    </row>
    <row r="2885" spans="1:19" x14ac:dyDescent="0.35">
      <c r="A2885" s="2">
        <v>36907</v>
      </c>
      <c r="B2885" s="31">
        <v>278.69119999999998</v>
      </c>
      <c r="C2885" s="31">
        <v>571.97</v>
      </c>
      <c r="D2885" s="31">
        <v>233.3887</v>
      </c>
      <c r="E2885" s="31">
        <v>130.03299999999999</v>
      </c>
      <c r="F2885" s="31">
        <v>30.198499999999999</v>
      </c>
      <c r="G2885" s="31">
        <v>126.3524</v>
      </c>
      <c r="H2885" s="31">
        <v>5.1738679999999997</v>
      </c>
      <c r="I2885" s="31">
        <v>1980.34</v>
      </c>
      <c r="J2885" s="31">
        <v>2459.0250000000001</v>
      </c>
      <c r="K2885" s="31">
        <v>1453.4</v>
      </c>
      <c r="L2885" s="31">
        <v>122.58</v>
      </c>
      <c r="M2885" s="31" t="s">
        <v>108</v>
      </c>
      <c r="N2885" s="31">
        <v>95.4726</v>
      </c>
      <c r="O2885" s="31">
        <v>91.505799999999994</v>
      </c>
      <c r="P2885" s="31">
        <v>79.734800000000007</v>
      </c>
      <c r="Q2885" s="31" t="s">
        <v>108</v>
      </c>
      <c r="R2885" s="31">
        <v>110.11</v>
      </c>
      <c r="S2885" s="31" t="s">
        <v>108</v>
      </c>
    </row>
    <row r="2886" spans="1:19" x14ac:dyDescent="0.35">
      <c r="A2886" s="2">
        <v>36908</v>
      </c>
      <c r="B2886" s="31">
        <v>271.23419999999999</v>
      </c>
      <c r="C2886" s="31">
        <v>559.65099999999995</v>
      </c>
      <c r="D2886" s="31">
        <v>224.0532</v>
      </c>
      <c r="E2886" s="31">
        <v>131.4265</v>
      </c>
      <c r="F2886" s="31">
        <v>30.175799999999999</v>
      </c>
      <c r="G2886" s="31">
        <v>125.0955</v>
      </c>
      <c r="H2886" s="31">
        <v>5.6225350000000001</v>
      </c>
      <c r="I2886" s="31">
        <v>1976.6959999999999</v>
      </c>
      <c r="J2886" s="31">
        <v>2470.7919999999999</v>
      </c>
      <c r="K2886" s="31">
        <v>1456.8920000000001</v>
      </c>
      <c r="L2886" s="31">
        <v>123.15</v>
      </c>
      <c r="M2886" s="31" t="s">
        <v>108</v>
      </c>
      <c r="N2886" s="31">
        <v>97.977599999999995</v>
      </c>
      <c r="O2886" s="31">
        <v>91.644300000000001</v>
      </c>
      <c r="P2886" s="31">
        <v>78.845699999999994</v>
      </c>
      <c r="Q2886" s="31" t="s">
        <v>108</v>
      </c>
      <c r="R2886" s="31">
        <v>110.67</v>
      </c>
      <c r="S2886" s="31" t="s">
        <v>108</v>
      </c>
    </row>
    <row r="2887" spans="1:19" x14ac:dyDescent="0.35">
      <c r="A2887" s="2">
        <v>36909</v>
      </c>
      <c r="B2887" s="31">
        <v>279.02510000000001</v>
      </c>
      <c r="C2887" s="31">
        <v>563.69000000000005</v>
      </c>
      <c r="D2887" s="31">
        <v>226.3871</v>
      </c>
      <c r="E2887" s="31">
        <v>135.53360000000001</v>
      </c>
      <c r="F2887" s="31">
        <v>30.300599999999999</v>
      </c>
      <c r="G2887" s="31">
        <v>125.294</v>
      </c>
      <c r="H2887" s="31">
        <v>5.6566109999999998</v>
      </c>
      <c r="I2887" s="31">
        <v>1983.4</v>
      </c>
      <c r="J2887" s="31">
        <v>2482.9270000000001</v>
      </c>
      <c r="K2887" s="31">
        <v>1456.8920000000001</v>
      </c>
      <c r="L2887" s="31">
        <v>124.46</v>
      </c>
      <c r="M2887" s="31" t="s">
        <v>108</v>
      </c>
      <c r="N2887" s="31">
        <v>102.2664</v>
      </c>
      <c r="O2887" s="31">
        <v>91.252600000000001</v>
      </c>
      <c r="P2887" s="31">
        <v>80.0321</v>
      </c>
      <c r="Q2887" s="31" t="s">
        <v>108</v>
      </c>
      <c r="R2887" s="31">
        <v>109.94</v>
      </c>
      <c r="S2887" s="31" t="s">
        <v>108</v>
      </c>
    </row>
    <row r="2888" spans="1:19" x14ac:dyDescent="0.35">
      <c r="A2888" s="2">
        <v>36910</v>
      </c>
      <c r="B2888" s="31">
        <v>292.04700000000003</v>
      </c>
      <c r="C2888" s="31">
        <v>579.64400000000001</v>
      </c>
      <c r="D2888" s="31">
        <v>232.35149999999999</v>
      </c>
      <c r="E2888" s="31">
        <v>134.7269</v>
      </c>
      <c r="F2888" s="31">
        <v>30.311900000000001</v>
      </c>
      <c r="G2888" s="31">
        <v>124.5663</v>
      </c>
      <c r="H2888" s="31">
        <v>5.435117</v>
      </c>
      <c r="I2888" s="31">
        <v>1986.461</v>
      </c>
      <c r="J2888" s="31">
        <v>2470.7919999999999</v>
      </c>
      <c r="K2888" s="31">
        <v>1453.4</v>
      </c>
      <c r="L2888" s="31">
        <v>123.77</v>
      </c>
      <c r="M2888" s="31" t="s">
        <v>108</v>
      </c>
      <c r="N2888" s="31">
        <v>101.9627</v>
      </c>
      <c r="O2888" s="31">
        <v>91.770099999999999</v>
      </c>
      <c r="P2888" s="31">
        <v>79.234300000000005</v>
      </c>
      <c r="Q2888" s="31" t="s">
        <v>108</v>
      </c>
      <c r="R2888" s="31">
        <v>110.67</v>
      </c>
      <c r="S2888" s="31" t="s">
        <v>108</v>
      </c>
    </row>
    <row r="2889" spans="1:19" x14ac:dyDescent="0.35">
      <c r="A2889" s="2">
        <v>36913</v>
      </c>
      <c r="B2889" s="31">
        <v>285.70299999999997</v>
      </c>
      <c r="C2889" s="31">
        <v>577.55700000000002</v>
      </c>
      <c r="D2889" s="31">
        <v>235.46340000000001</v>
      </c>
      <c r="E2889" s="31">
        <v>135.607</v>
      </c>
      <c r="F2889" s="31">
        <v>30.561399999999999</v>
      </c>
      <c r="G2889" s="31">
        <v>126.154</v>
      </c>
      <c r="H2889" s="31">
        <v>5.7077249999999999</v>
      </c>
      <c r="I2889" s="31">
        <v>1994.1849999999999</v>
      </c>
      <c r="J2889" s="31">
        <v>2462.7020000000002</v>
      </c>
      <c r="K2889" s="31">
        <v>1451.654</v>
      </c>
      <c r="L2889" s="31">
        <v>124.69</v>
      </c>
      <c r="M2889" s="31" t="s">
        <v>108</v>
      </c>
      <c r="N2889" s="31">
        <v>101.82989999999999</v>
      </c>
      <c r="O2889" s="31">
        <v>92.231200000000001</v>
      </c>
      <c r="P2889" s="31">
        <v>79.257900000000006</v>
      </c>
      <c r="Q2889" s="31" t="s">
        <v>108</v>
      </c>
      <c r="R2889" s="31">
        <v>110.14</v>
      </c>
      <c r="S2889" s="31" t="s">
        <v>108</v>
      </c>
    </row>
    <row r="2890" spans="1:19" x14ac:dyDescent="0.35">
      <c r="A2890" s="2">
        <v>36914</v>
      </c>
      <c r="B2890" s="31">
        <v>288.2629</v>
      </c>
      <c r="C2890" s="31">
        <v>578.90300000000002</v>
      </c>
      <c r="D2890" s="31">
        <v>232.09219999999999</v>
      </c>
      <c r="E2890" s="31">
        <v>135.02029999999999</v>
      </c>
      <c r="F2890" s="31">
        <v>30.5274</v>
      </c>
      <c r="G2890" s="31">
        <v>123.90479999999999</v>
      </c>
      <c r="H2890" s="31">
        <v>5.6793279999999999</v>
      </c>
      <c r="I2890" s="31">
        <v>1991.7070000000001</v>
      </c>
      <c r="J2890" s="31">
        <v>2453.509</v>
      </c>
      <c r="K2890" s="31">
        <v>1454.2059999999999</v>
      </c>
      <c r="L2890" s="31">
        <v>125.38</v>
      </c>
      <c r="M2890" s="31" t="s">
        <v>108</v>
      </c>
      <c r="N2890" s="31">
        <v>104.18300000000001</v>
      </c>
      <c r="O2890" s="31">
        <v>91.960899999999995</v>
      </c>
      <c r="P2890" s="31">
        <v>79.585400000000007</v>
      </c>
      <c r="Q2890" s="31" t="s">
        <v>108</v>
      </c>
      <c r="R2890" s="31">
        <v>110.34</v>
      </c>
      <c r="S2890" s="31" t="s">
        <v>108</v>
      </c>
    </row>
    <row r="2891" spans="1:19" x14ac:dyDescent="0.35">
      <c r="A2891" s="2">
        <v>36915</v>
      </c>
      <c r="B2891" s="31">
        <v>284.47879999999998</v>
      </c>
      <c r="C2891" s="31">
        <v>574.12400000000002</v>
      </c>
      <c r="D2891" s="31">
        <v>229.2397</v>
      </c>
      <c r="E2891" s="31">
        <v>133.0034</v>
      </c>
      <c r="F2891" s="31">
        <v>30.277899999999999</v>
      </c>
      <c r="G2891" s="31">
        <v>124.3017</v>
      </c>
      <c r="H2891" s="31">
        <v>5.6168550000000002</v>
      </c>
      <c r="I2891" s="31">
        <v>1989.9590000000001</v>
      </c>
      <c r="J2891" s="31">
        <v>2450.1999999999998</v>
      </c>
      <c r="K2891" s="31">
        <v>1452.326</v>
      </c>
      <c r="L2891" s="31">
        <v>125.77</v>
      </c>
      <c r="M2891" s="31" t="s">
        <v>108</v>
      </c>
      <c r="N2891" s="31">
        <v>103.0254</v>
      </c>
      <c r="O2891" s="31">
        <v>91.104200000000006</v>
      </c>
      <c r="P2891" s="31">
        <v>78.194900000000004</v>
      </c>
      <c r="Q2891" s="31" t="s">
        <v>108</v>
      </c>
      <c r="R2891" s="31">
        <v>111.81</v>
      </c>
      <c r="S2891" s="31" t="s">
        <v>108</v>
      </c>
    </row>
    <row r="2892" spans="1:19" x14ac:dyDescent="0.35">
      <c r="A2892" s="2">
        <v>36916</v>
      </c>
      <c r="B2892" s="31">
        <v>286.37090000000001</v>
      </c>
      <c r="C2892" s="31">
        <v>578.23</v>
      </c>
      <c r="D2892" s="31">
        <v>228.46170000000001</v>
      </c>
      <c r="E2892" s="31">
        <v>133.2234</v>
      </c>
      <c r="F2892" s="31">
        <v>30.300599999999999</v>
      </c>
      <c r="G2892" s="31">
        <v>123.3094</v>
      </c>
      <c r="H2892" s="31">
        <v>5.702045</v>
      </c>
      <c r="I2892" s="31">
        <v>1998.557</v>
      </c>
      <c r="J2892" s="31">
        <v>2455.7159999999999</v>
      </c>
      <c r="K2892" s="31">
        <v>1452.8630000000001</v>
      </c>
      <c r="L2892" s="31">
        <v>125.24</v>
      </c>
      <c r="M2892" s="31" t="s">
        <v>108</v>
      </c>
      <c r="N2892" s="31">
        <v>99.192099999999996</v>
      </c>
      <c r="O2892" s="31">
        <v>92.220500000000001</v>
      </c>
      <c r="P2892" s="31">
        <v>77.958799999999997</v>
      </c>
      <c r="Q2892" s="31" t="s">
        <v>108</v>
      </c>
      <c r="R2892" s="31">
        <v>111.41</v>
      </c>
      <c r="S2892" s="31" t="s">
        <v>108</v>
      </c>
    </row>
    <row r="2893" spans="1:19" x14ac:dyDescent="0.35">
      <c r="A2893" s="2">
        <v>36917</v>
      </c>
      <c r="B2893" s="31">
        <v>291.04539999999997</v>
      </c>
      <c r="C2893" s="31">
        <v>582.13400000000001</v>
      </c>
      <c r="D2893" s="31">
        <v>234.16679999999999</v>
      </c>
      <c r="E2893" s="31">
        <v>132.89340000000001</v>
      </c>
      <c r="F2893" s="31">
        <v>30.073799999999999</v>
      </c>
      <c r="G2893" s="31">
        <v>121.78789999999999</v>
      </c>
      <c r="H2893" s="31">
        <v>5.9973700000000001</v>
      </c>
      <c r="I2893" s="31">
        <v>1999.2860000000001</v>
      </c>
      <c r="J2893" s="31">
        <v>2456.0830000000001</v>
      </c>
      <c r="K2893" s="31">
        <v>1452.9970000000001</v>
      </c>
      <c r="L2893" s="31">
        <v>125.13</v>
      </c>
      <c r="M2893" s="31" t="s">
        <v>108</v>
      </c>
      <c r="N2893" s="31">
        <v>100.4066</v>
      </c>
      <c r="O2893" s="31">
        <v>91.945700000000002</v>
      </c>
      <c r="P2893" s="31">
        <v>78.110299999999995</v>
      </c>
      <c r="Q2893" s="31" t="s">
        <v>108</v>
      </c>
      <c r="R2893" s="31">
        <v>111.46</v>
      </c>
      <c r="S2893" s="31" t="s">
        <v>108</v>
      </c>
    </row>
    <row r="2894" spans="1:19" x14ac:dyDescent="0.35">
      <c r="A2894" s="2">
        <v>36920</v>
      </c>
      <c r="B2894" s="31">
        <v>286.59350000000001</v>
      </c>
      <c r="C2894" s="31">
        <v>570.69100000000003</v>
      </c>
      <c r="D2894" s="31">
        <v>228.9804</v>
      </c>
      <c r="E2894" s="31">
        <v>131.86660000000001</v>
      </c>
      <c r="F2894" s="31">
        <v>30.073799999999999</v>
      </c>
      <c r="G2894" s="31">
        <v>121.65560000000001</v>
      </c>
      <c r="H2894" s="31">
        <v>5.9348970000000003</v>
      </c>
      <c r="I2894" s="31">
        <v>1996.2249999999999</v>
      </c>
      <c r="J2894" s="31">
        <v>2453.1410000000001</v>
      </c>
      <c r="K2894" s="31">
        <v>1455.146</v>
      </c>
      <c r="L2894" s="31">
        <v>125.75</v>
      </c>
      <c r="M2894" s="31" t="s">
        <v>108</v>
      </c>
      <c r="N2894" s="31">
        <v>102.68389999999999</v>
      </c>
      <c r="O2894" s="31">
        <v>92.005300000000005</v>
      </c>
      <c r="P2894" s="31">
        <v>77.807100000000005</v>
      </c>
      <c r="Q2894" s="31" t="s">
        <v>108</v>
      </c>
      <c r="R2894" s="31">
        <v>111.92</v>
      </c>
      <c r="S2894" s="31" t="s">
        <v>108</v>
      </c>
    </row>
    <row r="2895" spans="1:19" x14ac:dyDescent="0.35">
      <c r="A2895" s="2">
        <v>36921</v>
      </c>
      <c r="B2895" s="31">
        <v>288.93079999999998</v>
      </c>
      <c r="C2895" s="31">
        <v>570.08500000000004</v>
      </c>
      <c r="D2895" s="31">
        <v>224.05330000000001</v>
      </c>
      <c r="E2895" s="31">
        <v>132.5633</v>
      </c>
      <c r="F2895" s="31">
        <v>30.391300000000001</v>
      </c>
      <c r="G2895" s="31">
        <v>121.9864</v>
      </c>
      <c r="H2895" s="31">
        <v>5.9973700000000001</v>
      </c>
      <c r="I2895" s="31">
        <v>1989.521</v>
      </c>
      <c r="J2895" s="31">
        <v>2465.2759999999998</v>
      </c>
      <c r="K2895" s="31">
        <v>1458.6369999999999</v>
      </c>
      <c r="L2895" s="31">
        <v>126.85</v>
      </c>
      <c r="M2895" s="31" t="s">
        <v>108</v>
      </c>
      <c r="N2895" s="31">
        <v>102.3802</v>
      </c>
      <c r="O2895" s="31">
        <v>92.149299999999997</v>
      </c>
      <c r="P2895" s="31">
        <v>78.311000000000007</v>
      </c>
      <c r="Q2895" s="31" t="s">
        <v>108</v>
      </c>
      <c r="R2895" s="31">
        <v>111</v>
      </c>
      <c r="S2895" s="31" t="s">
        <v>108</v>
      </c>
    </row>
    <row r="2896" spans="1:19" x14ac:dyDescent="0.35">
      <c r="A2896" s="2">
        <v>36922</v>
      </c>
      <c r="B2896" s="31">
        <v>286.14830000000001</v>
      </c>
      <c r="C2896" s="31">
        <v>556.15099999999995</v>
      </c>
      <c r="D2896" s="31">
        <v>221.46010000000001</v>
      </c>
      <c r="E2896" s="31">
        <v>133.1867</v>
      </c>
      <c r="F2896" s="31">
        <v>30.391300000000001</v>
      </c>
      <c r="G2896" s="31">
        <v>121.5895</v>
      </c>
      <c r="H2896" s="31">
        <v>5.7929139999999997</v>
      </c>
      <c r="I2896" s="31">
        <v>1993.4559999999999</v>
      </c>
      <c r="J2896" s="31">
        <v>2475.5720000000001</v>
      </c>
      <c r="K2896" s="31">
        <v>1460.383</v>
      </c>
      <c r="L2896" s="31">
        <v>126.02</v>
      </c>
      <c r="M2896" s="31" t="s">
        <v>108</v>
      </c>
      <c r="N2896" s="31">
        <v>99.097200000000001</v>
      </c>
      <c r="O2896" s="31">
        <v>92.444400000000002</v>
      </c>
      <c r="P2896" s="31">
        <v>78.772900000000007</v>
      </c>
      <c r="Q2896" s="31" t="s">
        <v>108</v>
      </c>
      <c r="R2896" s="31">
        <v>110.52</v>
      </c>
      <c r="S2896" s="31" t="s">
        <v>108</v>
      </c>
    </row>
    <row r="2897" spans="1:19" x14ac:dyDescent="0.35">
      <c r="A2897" s="2">
        <v>36923</v>
      </c>
      <c r="B2897" s="31">
        <v>298.94760000000002</v>
      </c>
      <c r="C2897" s="31">
        <v>572.23900000000003</v>
      </c>
      <c r="D2897" s="31">
        <v>223.79400000000001</v>
      </c>
      <c r="E2897" s="31">
        <v>133.4434</v>
      </c>
      <c r="F2897" s="31">
        <v>30.697500000000002</v>
      </c>
      <c r="G2897" s="31">
        <v>122.38330000000001</v>
      </c>
      <c r="H2897" s="31">
        <v>5.9689730000000001</v>
      </c>
      <c r="I2897" s="31">
        <v>1993.3109999999999</v>
      </c>
      <c r="J2897" s="31">
        <v>2487.7069999999999</v>
      </c>
      <c r="K2897" s="31">
        <v>1461.9949999999999</v>
      </c>
      <c r="L2897" s="31">
        <v>126.89</v>
      </c>
      <c r="M2897" s="31" t="s">
        <v>108</v>
      </c>
      <c r="N2897" s="31">
        <v>99.723500000000001</v>
      </c>
      <c r="O2897" s="31">
        <v>93.169600000000003</v>
      </c>
      <c r="P2897" s="31">
        <v>79.636499999999998</v>
      </c>
      <c r="Q2897" s="31" t="s">
        <v>108</v>
      </c>
      <c r="R2897" s="31">
        <v>109.93</v>
      </c>
      <c r="S2897" s="31" t="s">
        <v>108</v>
      </c>
    </row>
    <row r="2898" spans="1:19" x14ac:dyDescent="0.35">
      <c r="A2898" s="2">
        <v>36924</v>
      </c>
      <c r="B2898" s="31">
        <v>311.52429999999998</v>
      </c>
      <c r="C2898" s="31">
        <v>602.12699999999995</v>
      </c>
      <c r="D2898" s="31">
        <v>233.38890000000001</v>
      </c>
      <c r="E2898" s="31">
        <v>132.71</v>
      </c>
      <c r="F2898" s="31">
        <v>30.538699999999999</v>
      </c>
      <c r="G2898" s="31">
        <v>123.971</v>
      </c>
      <c r="H2898" s="31">
        <v>5.9519349999999998</v>
      </c>
      <c r="I2898" s="31">
        <v>1984.8579999999999</v>
      </c>
      <c r="J2898" s="31">
        <v>2476.6750000000002</v>
      </c>
      <c r="K2898" s="31">
        <v>1462.1289999999999</v>
      </c>
      <c r="L2898" s="31">
        <v>124.21</v>
      </c>
      <c r="M2898" s="31" t="s">
        <v>108</v>
      </c>
      <c r="N2898" s="31">
        <v>94.447900000000004</v>
      </c>
      <c r="O2898" s="31">
        <v>92.878</v>
      </c>
      <c r="P2898" s="31">
        <v>79.053600000000003</v>
      </c>
      <c r="Q2898" s="31" t="s">
        <v>108</v>
      </c>
      <c r="R2898" s="31">
        <v>110.32</v>
      </c>
      <c r="S2898" s="31" t="s">
        <v>108</v>
      </c>
    </row>
    <row r="2899" spans="1:19" x14ac:dyDescent="0.35">
      <c r="A2899" s="2">
        <v>36927</v>
      </c>
      <c r="B2899" s="31">
        <v>303.39949999999999</v>
      </c>
      <c r="C2899" s="31">
        <v>596.27</v>
      </c>
      <c r="D2899" s="31">
        <v>234.1669</v>
      </c>
      <c r="E2899" s="31">
        <v>131.3349</v>
      </c>
      <c r="F2899" s="31">
        <v>30.3233</v>
      </c>
      <c r="G2899" s="31">
        <v>122.3172</v>
      </c>
      <c r="H2899" s="31">
        <v>6.0484840000000002</v>
      </c>
      <c r="I2899" s="31">
        <v>1992.4359999999999</v>
      </c>
      <c r="J2899" s="31">
        <v>2476.6750000000002</v>
      </c>
      <c r="K2899" s="31">
        <v>1465.6210000000001</v>
      </c>
      <c r="L2899" s="31">
        <v>125.01</v>
      </c>
      <c r="M2899" s="31" t="s">
        <v>108</v>
      </c>
      <c r="N2899" s="31">
        <v>94.163200000000003</v>
      </c>
      <c r="O2899" s="31">
        <v>93.482600000000005</v>
      </c>
      <c r="P2899" s="31">
        <v>79.609399999999994</v>
      </c>
      <c r="Q2899" s="31" t="s">
        <v>108</v>
      </c>
      <c r="R2899" s="31">
        <v>109.95</v>
      </c>
      <c r="S2899" s="31" t="s">
        <v>108</v>
      </c>
    </row>
    <row r="2900" spans="1:19" x14ac:dyDescent="0.35">
      <c r="A2900" s="2">
        <v>36928</v>
      </c>
      <c r="B2900" s="31">
        <v>305.40289999999999</v>
      </c>
      <c r="C2900" s="31">
        <v>597.07799999999997</v>
      </c>
      <c r="D2900" s="31">
        <v>237.53809999999999</v>
      </c>
      <c r="E2900" s="31">
        <v>131.13319999999999</v>
      </c>
      <c r="F2900" s="31">
        <v>30.096499999999999</v>
      </c>
      <c r="G2900" s="31">
        <v>122.8464</v>
      </c>
      <c r="H2900" s="31">
        <v>6.1677499999999998</v>
      </c>
      <c r="I2900" s="31">
        <v>1989.9590000000001</v>
      </c>
      <c r="J2900" s="31">
        <v>2469.3209999999999</v>
      </c>
      <c r="K2900" s="31">
        <v>1464.412</v>
      </c>
      <c r="L2900" s="31">
        <v>124.48</v>
      </c>
      <c r="M2900" s="31" t="s">
        <v>108</v>
      </c>
      <c r="N2900" s="31">
        <v>94.504800000000003</v>
      </c>
      <c r="O2900" s="31">
        <v>93.412300000000002</v>
      </c>
      <c r="P2900" s="31">
        <v>78.890799999999999</v>
      </c>
      <c r="Q2900" s="31" t="s">
        <v>108</v>
      </c>
      <c r="R2900" s="31">
        <v>110.7</v>
      </c>
      <c r="S2900" s="31" t="s">
        <v>108</v>
      </c>
    </row>
    <row r="2901" spans="1:19" x14ac:dyDescent="0.35">
      <c r="A2901" s="2">
        <v>36929</v>
      </c>
      <c r="B2901" s="31">
        <v>318.2022</v>
      </c>
      <c r="C2901" s="31">
        <v>620.97500000000002</v>
      </c>
      <c r="D2901" s="31">
        <v>239.87200000000001</v>
      </c>
      <c r="E2901" s="31">
        <v>131.38990000000001</v>
      </c>
      <c r="F2901" s="31">
        <v>30.0398</v>
      </c>
      <c r="G2901" s="31">
        <v>122.64790000000001</v>
      </c>
      <c r="H2901" s="31">
        <v>5.9292179999999997</v>
      </c>
      <c r="I2901" s="31">
        <v>1994.914</v>
      </c>
      <c r="J2901" s="31">
        <v>2473.366</v>
      </c>
      <c r="K2901" s="31">
        <v>1466.4259999999999</v>
      </c>
      <c r="L2901" s="31">
        <v>123.87</v>
      </c>
      <c r="M2901" s="31" t="s">
        <v>108</v>
      </c>
      <c r="N2901" s="31">
        <v>92.74</v>
      </c>
      <c r="O2901" s="31">
        <v>92.561099999999996</v>
      </c>
      <c r="P2901" s="31">
        <v>78.982100000000003</v>
      </c>
      <c r="Q2901" s="31" t="s">
        <v>108</v>
      </c>
      <c r="R2901" s="31">
        <v>111.13</v>
      </c>
      <c r="S2901" s="31" t="s">
        <v>108</v>
      </c>
    </row>
    <row r="2902" spans="1:19" x14ac:dyDescent="0.35">
      <c r="A2902" s="2">
        <v>36930</v>
      </c>
      <c r="B2902" s="31">
        <v>319.89760000000001</v>
      </c>
      <c r="C2902" s="31">
        <v>626.13699999999994</v>
      </c>
      <c r="D2902" s="31">
        <v>246.83539999999999</v>
      </c>
      <c r="E2902" s="31">
        <v>131.3972</v>
      </c>
      <c r="F2902" s="31">
        <v>29.733599999999999</v>
      </c>
      <c r="G2902" s="31">
        <v>119.614</v>
      </c>
      <c r="H2902" s="31">
        <v>5.7149910000000004</v>
      </c>
      <c r="I2902" s="31">
        <v>1994.914</v>
      </c>
      <c r="J2902" s="31">
        <v>2472.6309999999999</v>
      </c>
      <c r="K2902" s="31">
        <v>1462.2629999999999</v>
      </c>
      <c r="L2902" s="31">
        <v>122.53</v>
      </c>
      <c r="M2902" s="31" t="s">
        <v>108</v>
      </c>
      <c r="N2902" s="31">
        <v>89.874499999999998</v>
      </c>
      <c r="O2902" s="31">
        <v>92.4251</v>
      </c>
      <c r="P2902" s="31">
        <v>77.804100000000005</v>
      </c>
      <c r="Q2902" s="31" t="s">
        <v>108</v>
      </c>
      <c r="R2902" s="31">
        <v>112.08</v>
      </c>
      <c r="S2902" s="31" t="s">
        <v>108</v>
      </c>
    </row>
    <row r="2903" spans="1:19" x14ac:dyDescent="0.35">
      <c r="A2903" s="2">
        <v>36931</v>
      </c>
      <c r="B2903" s="31">
        <v>315.5145</v>
      </c>
      <c r="C2903" s="31">
        <v>608.38199999999995</v>
      </c>
      <c r="D2903" s="31">
        <v>245.0128</v>
      </c>
      <c r="E2903" s="31">
        <v>130.20660000000001</v>
      </c>
      <c r="F2903" s="31">
        <v>29.710899999999999</v>
      </c>
      <c r="G2903" s="31">
        <v>120.4034</v>
      </c>
      <c r="H2903" s="31">
        <v>5.7500109999999998</v>
      </c>
      <c r="I2903" s="31">
        <v>2000.16</v>
      </c>
      <c r="J2903" s="31">
        <v>2483.2939999999999</v>
      </c>
      <c r="K2903" s="31">
        <v>1466.829</v>
      </c>
      <c r="L2903" s="31">
        <v>121.3</v>
      </c>
      <c r="M2903" s="31" t="s">
        <v>108</v>
      </c>
      <c r="N2903" s="31">
        <v>86.420699999999997</v>
      </c>
      <c r="O2903" s="31">
        <v>91.223699999999994</v>
      </c>
      <c r="P2903" s="31">
        <v>78.278400000000005</v>
      </c>
      <c r="Q2903" s="31" t="s">
        <v>108</v>
      </c>
      <c r="R2903" s="31">
        <v>111.52</v>
      </c>
      <c r="S2903" s="31" t="s">
        <v>108</v>
      </c>
    </row>
    <row r="2904" spans="1:19" x14ac:dyDescent="0.35">
      <c r="A2904" s="2">
        <v>36934</v>
      </c>
      <c r="B2904" s="31">
        <v>308.0385</v>
      </c>
      <c r="C2904" s="31">
        <v>602.51400000000001</v>
      </c>
      <c r="D2904" s="31">
        <v>240.3683</v>
      </c>
      <c r="E2904" s="31">
        <v>129.7381</v>
      </c>
      <c r="F2904" s="31">
        <v>29.790299999999998</v>
      </c>
      <c r="G2904" s="31">
        <v>119.2997</v>
      </c>
      <c r="H2904" s="31">
        <v>5.9009419999999997</v>
      </c>
      <c r="I2904" s="31">
        <v>1997.828</v>
      </c>
      <c r="J2904" s="31">
        <v>2478.1460000000002</v>
      </c>
      <c r="K2904" s="31">
        <v>1466.1579999999999</v>
      </c>
      <c r="L2904" s="31">
        <v>122.4</v>
      </c>
      <c r="M2904" s="31" t="s">
        <v>108</v>
      </c>
      <c r="N2904" s="31">
        <v>87.350499999999997</v>
      </c>
      <c r="O2904" s="31">
        <v>91.222999999999999</v>
      </c>
      <c r="P2904" s="31">
        <v>78.729900000000001</v>
      </c>
      <c r="Q2904" s="31" t="s">
        <v>108</v>
      </c>
      <c r="R2904" s="31">
        <v>111.19</v>
      </c>
      <c r="S2904" s="31" t="s">
        <v>108</v>
      </c>
    </row>
    <row r="2905" spans="1:19" x14ac:dyDescent="0.35">
      <c r="A2905" s="2">
        <v>36935</v>
      </c>
      <c r="B2905" s="31">
        <v>309.71980000000002</v>
      </c>
      <c r="C2905" s="31">
        <v>598.76400000000001</v>
      </c>
      <c r="D2905" s="31">
        <v>237.4408</v>
      </c>
      <c r="E2905" s="31">
        <v>130.9451</v>
      </c>
      <c r="F2905" s="31">
        <v>29.733599999999999</v>
      </c>
      <c r="G2905" s="31">
        <v>118.55119999999999</v>
      </c>
      <c r="H2905" s="31">
        <v>6.1119709999999996</v>
      </c>
      <c r="I2905" s="31">
        <v>2004.5319999999999</v>
      </c>
      <c r="J2905" s="31">
        <v>2474.4690000000001</v>
      </c>
      <c r="K2905" s="31">
        <v>1463.203</v>
      </c>
      <c r="L2905" s="31">
        <v>121.71</v>
      </c>
      <c r="M2905" s="31" t="s">
        <v>108</v>
      </c>
      <c r="N2905" s="31">
        <v>84.484999999999999</v>
      </c>
      <c r="O2905" s="31">
        <v>91.42</v>
      </c>
      <c r="P2905" s="31">
        <v>78.017799999999994</v>
      </c>
      <c r="Q2905" s="31" t="s">
        <v>108</v>
      </c>
      <c r="R2905" s="31">
        <v>112.01</v>
      </c>
      <c r="S2905" s="31" t="s">
        <v>108</v>
      </c>
    </row>
    <row r="2906" spans="1:19" x14ac:dyDescent="0.35">
      <c r="A2906" s="2">
        <v>36936</v>
      </c>
      <c r="B2906" s="31">
        <v>303.76799999999997</v>
      </c>
      <c r="C2906" s="31">
        <v>593.77300000000002</v>
      </c>
      <c r="D2906" s="31">
        <v>240.32050000000001</v>
      </c>
      <c r="E2906" s="31">
        <v>130.0497</v>
      </c>
      <c r="F2906" s="31">
        <v>29.620200000000001</v>
      </c>
      <c r="G2906" s="31">
        <v>118.81359999999999</v>
      </c>
      <c r="H2906" s="31">
        <v>6.0784190000000002</v>
      </c>
      <c r="I2906" s="31">
        <v>2001.6179999999999</v>
      </c>
      <c r="J2906" s="31">
        <v>2466.3789999999999</v>
      </c>
      <c r="K2906" s="31">
        <v>1462.5319999999999</v>
      </c>
      <c r="L2906" s="31">
        <v>121.13</v>
      </c>
      <c r="M2906" s="31" t="s">
        <v>108</v>
      </c>
      <c r="N2906" s="31">
        <v>87.900899999999993</v>
      </c>
      <c r="O2906" s="31">
        <v>92.092100000000002</v>
      </c>
      <c r="P2906" s="31">
        <v>77.7791</v>
      </c>
      <c r="Q2906" s="31" t="s">
        <v>108</v>
      </c>
      <c r="R2906" s="31">
        <v>112.04</v>
      </c>
      <c r="S2906" s="31" t="s">
        <v>108</v>
      </c>
    </row>
    <row r="2907" spans="1:19" x14ac:dyDescent="0.35">
      <c r="A2907" s="2">
        <v>36937</v>
      </c>
      <c r="B2907" s="31">
        <v>297.14240000000001</v>
      </c>
      <c r="C2907" s="31">
        <v>579.76</v>
      </c>
      <c r="D2907" s="31">
        <v>230.37260000000001</v>
      </c>
      <c r="E2907" s="31">
        <v>131.36539999999999</v>
      </c>
      <c r="F2907" s="31">
        <v>29.1326</v>
      </c>
      <c r="G2907" s="31">
        <v>118.55119999999999</v>
      </c>
      <c r="H2907" s="31">
        <v>6.028092</v>
      </c>
      <c r="I2907" s="31">
        <v>2003.5119999999999</v>
      </c>
      <c r="J2907" s="31">
        <v>2456.451</v>
      </c>
      <c r="K2907" s="31">
        <v>1456.8920000000001</v>
      </c>
      <c r="L2907" s="31">
        <v>122.35</v>
      </c>
      <c r="M2907" s="31" t="s">
        <v>108</v>
      </c>
      <c r="N2907" s="31">
        <v>89.418999999999997</v>
      </c>
      <c r="O2907" s="31">
        <v>92.666799999999995</v>
      </c>
      <c r="P2907" s="31">
        <v>76.513999999999996</v>
      </c>
      <c r="Q2907" s="31" t="s">
        <v>108</v>
      </c>
      <c r="R2907" s="31">
        <v>113.2</v>
      </c>
      <c r="S2907" s="31" t="s">
        <v>108</v>
      </c>
    </row>
    <row r="2908" spans="1:19" x14ac:dyDescent="0.35">
      <c r="A2908" s="2">
        <v>36938</v>
      </c>
      <c r="B2908" s="31">
        <v>300.17450000000002</v>
      </c>
      <c r="C2908" s="31">
        <v>584.87900000000002</v>
      </c>
      <c r="D2908" s="31">
        <v>232.46690000000001</v>
      </c>
      <c r="E2908" s="31">
        <v>130.8903</v>
      </c>
      <c r="F2908" s="31">
        <v>29.461400000000001</v>
      </c>
      <c r="G2908" s="31">
        <v>119.2073</v>
      </c>
      <c r="H2908" s="31">
        <v>6.4027510000000003</v>
      </c>
      <c r="I2908" s="31">
        <v>2003.366</v>
      </c>
      <c r="J2908" s="31">
        <v>2470.424</v>
      </c>
      <c r="K2908" s="31">
        <v>1459.443</v>
      </c>
      <c r="L2908" s="31">
        <v>119.83</v>
      </c>
      <c r="M2908" s="31" t="s">
        <v>108</v>
      </c>
      <c r="N2908" s="31">
        <v>84.542000000000002</v>
      </c>
      <c r="O2908" s="31">
        <v>92.898600000000002</v>
      </c>
      <c r="P2908" s="31">
        <v>77.5441</v>
      </c>
      <c r="Q2908" s="31" t="s">
        <v>108</v>
      </c>
      <c r="R2908" s="31">
        <v>112.26</v>
      </c>
      <c r="S2908" s="31" t="s">
        <v>108</v>
      </c>
    </row>
    <row r="2909" spans="1:19" x14ac:dyDescent="0.35">
      <c r="A2909" s="2">
        <v>36941</v>
      </c>
      <c r="B2909" s="31">
        <v>300.17450000000002</v>
      </c>
      <c r="C2909" s="31">
        <v>584.87900000000002</v>
      </c>
      <c r="D2909" s="31">
        <v>232.46690000000001</v>
      </c>
      <c r="E2909" s="31">
        <v>130.8903</v>
      </c>
      <c r="F2909" s="31">
        <v>29.461400000000001</v>
      </c>
      <c r="G2909" s="31">
        <v>119.2073</v>
      </c>
      <c r="H2909" s="31">
        <v>6.4027510000000003</v>
      </c>
      <c r="I2909" s="31">
        <v>2007.5930000000001</v>
      </c>
      <c r="J2909" s="31">
        <v>2470.424</v>
      </c>
      <c r="K2909" s="31">
        <v>1460.518</v>
      </c>
      <c r="L2909" s="31">
        <v>119.83</v>
      </c>
      <c r="M2909" s="31" t="s">
        <v>108</v>
      </c>
      <c r="N2909" s="31">
        <v>84.542000000000002</v>
      </c>
      <c r="O2909" s="31">
        <v>92.433700000000002</v>
      </c>
      <c r="P2909" s="31">
        <v>77.955399999999997</v>
      </c>
      <c r="Q2909" s="31" t="s">
        <v>108</v>
      </c>
      <c r="R2909" s="31">
        <v>111.9</v>
      </c>
      <c r="S2909" s="31" t="s">
        <v>108</v>
      </c>
    </row>
    <row r="2910" spans="1:19" x14ac:dyDescent="0.35">
      <c r="A2910" s="2">
        <v>36942</v>
      </c>
      <c r="B2910" s="31">
        <v>297.70389999999998</v>
      </c>
      <c r="C2910" s="31">
        <v>578.73699999999997</v>
      </c>
      <c r="D2910" s="31">
        <v>234.82300000000001</v>
      </c>
      <c r="E2910" s="31">
        <v>129.7208</v>
      </c>
      <c r="F2910" s="31">
        <v>29.2119</v>
      </c>
      <c r="G2910" s="31">
        <v>119.4697</v>
      </c>
      <c r="H2910" s="31">
        <v>6.4083430000000003</v>
      </c>
      <c r="I2910" s="31">
        <v>2004.241</v>
      </c>
      <c r="J2910" s="31">
        <v>2470.7919999999999</v>
      </c>
      <c r="K2910" s="31">
        <v>1458.3689999999999</v>
      </c>
      <c r="L2910" s="31">
        <v>117.97</v>
      </c>
      <c r="M2910" s="31" t="s">
        <v>108</v>
      </c>
      <c r="N2910" s="31">
        <v>80.841499999999996</v>
      </c>
      <c r="O2910" s="31">
        <v>92.792900000000003</v>
      </c>
      <c r="P2910" s="31">
        <v>76.955200000000005</v>
      </c>
      <c r="Q2910" s="31" t="s">
        <v>108</v>
      </c>
      <c r="R2910" s="31">
        <v>112.82</v>
      </c>
      <c r="S2910" s="31" t="s">
        <v>108</v>
      </c>
    </row>
    <row r="2911" spans="1:19" x14ac:dyDescent="0.35">
      <c r="A2911" s="2">
        <v>36943</v>
      </c>
      <c r="B2911" s="31">
        <v>295.6825</v>
      </c>
      <c r="C2911" s="31">
        <v>570.48299999999995</v>
      </c>
      <c r="D2911" s="31">
        <v>230.11080000000001</v>
      </c>
      <c r="E2911" s="31">
        <v>128.2955</v>
      </c>
      <c r="F2911" s="31">
        <v>29.4161</v>
      </c>
      <c r="G2911" s="31">
        <v>120.06019999999999</v>
      </c>
      <c r="H2911" s="31">
        <v>6.6655709999999999</v>
      </c>
      <c r="I2911" s="31">
        <v>2006.4269999999999</v>
      </c>
      <c r="J2911" s="31">
        <v>2464.9079999999999</v>
      </c>
      <c r="K2911" s="31">
        <v>1455.414</v>
      </c>
      <c r="L2911" s="31">
        <v>115.33</v>
      </c>
      <c r="M2911" s="31" t="s">
        <v>108</v>
      </c>
      <c r="N2911" s="31">
        <v>78.583200000000005</v>
      </c>
      <c r="O2911" s="31">
        <v>91.951899999999995</v>
      </c>
      <c r="P2911" s="31">
        <v>77.232900000000001</v>
      </c>
      <c r="Q2911" s="31" t="s">
        <v>108</v>
      </c>
      <c r="R2911" s="31">
        <v>113.02</v>
      </c>
      <c r="S2911" s="31" t="s">
        <v>108</v>
      </c>
    </row>
    <row r="2912" spans="1:19" x14ac:dyDescent="0.35">
      <c r="A2912" s="2">
        <v>36944</v>
      </c>
      <c r="B2912" s="31">
        <v>297.14240000000001</v>
      </c>
      <c r="C2912" s="31">
        <v>569.90700000000004</v>
      </c>
      <c r="D2912" s="31">
        <v>228.80189999999999</v>
      </c>
      <c r="E2912" s="31">
        <v>127.6925</v>
      </c>
      <c r="F2912" s="31">
        <v>29.461400000000001</v>
      </c>
      <c r="G2912" s="31">
        <v>119.4041</v>
      </c>
      <c r="H2912" s="31">
        <v>6.4474859999999996</v>
      </c>
      <c r="I2912" s="31">
        <v>1997.3910000000001</v>
      </c>
      <c r="J2912" s="31">
        <v>2466.0120000000002</v>
      </c>
      <c r="K2912" s="31">
        <v>1454.4739999999999</v>
      </c>
      <c r="L2912" s="31">
        <v>115.42</v>
      </c>
      <c r="M2912" s="31" t="s">
        <v>108</v>
      </c>
      <c r="N2912" s="31">
        <v>77.862099999999998</v>
      </c>
      <c r="O2912" s="31">
        <v>92.089799999999997</v>
      </c>
      <c r="P2912" s="31">
        <v>76.858000000000004</v>
      </c>
      <c r="Q2912" s="31" t="s">
        <v>108</v>
      </c>
      <c r="R2912" s="31">
        <v>113.34</v>
      </c>
      <c r="S2912" s="31" t="s">
        <v>108</v>
      </c>
    </row>
    <row r="2913" spans="1:19" x14ac:dyDescent="0.35">
      <c r="A2913" s="2">
        <v>36945</v>
      </c>
      <c r="B2913" s="31">
        <v>298.15309999999999</v>
      </c>
      <c r="C2913" s="31">
        <v>578.73699999999997</v>
      </c>
      <c r="D2913" s="31">
        <v>232.9905</v>
      </c>
      <c r="E2913" s="31">
        <v>127.126</v>
      </c>
      <c r="F2913" s="31">
        <v>29.722200000000001</v>
      </c>
      <c r="G2913" s="31">
        <v>117.5671</v>
      </c>
      <c r="H2913" s="31">
        <v>6.514589</v>
      </c>
      <c r="I2913" s="31">
        <v>2001.472</v>
      </c>
      <c r="J2913" s="31">
        <v>2474.1999999999998</v>
      </c>
      <c r="K2913" s="31">
        <v>1457.8320000000001</v>
      </c>
      <c r="L2913" s="31">
        <v>114.5</v>
      </c>
      <c r="M2913" s="31" t="s">
        <v>108</v>
      </c>
      <c r="N2913" s="31">
        <v>78.089799999999997</v>
      </c>
      <c r="O2913" s="31">
        <v>92.037199999999999</v>
      </c>
      <c r="P2913" s="31">
        <v>76.898600000000002</v>
      </c>
      <c r="Q2913" s="31" t="s">
        <v>108</v>
      </c>
      <c r="R2913" s="31">
        <v>112.03</v>
      </c>
      <c r="S2913" s="31" t="s">
        <v>108</v>
      </c>
    </row>
    <row r="2914" spans="1:19" x14ac:dyDescent="0.35">
      <c r="A2914" s="2">
        <v>36948</v>
      </c>
      <c r="B2914" s="31">
        <v>293.99799999999999</v>
      </c>
      <c r="C2914" s="31">
        <v>573.42600000000004</v>
      </c>
      <c r="D2914" s="31">
        <v>230.89619999999999</v>
      </c>
      <c r="E2914" s="31">
        <v>128.62440000000001</v>
      </c>
      <c r="F2914" s="31">
        <v>30.255199999999999</v>
      </c>
      <c r="G2914" s="31">
        <v>117.3703</v>
      </c>
      <c r="H2914" s="31">
        <v>6.2685440000000003</v>
      </c>
      <c r="I2914" s="31">
        <v>2007.1559999999999</v>
      </c>
      <c r="J2914" s="31">
        <v>2480.6439999999998</v>
      </c>
      <c r="K2914" s="31">
        <v>1457.4290000000001</v>
      </c>
      <c r="L2914" s="31">
        <v>116.89</v>
      </c>
      <c r="M2914" s="31" t="s">
        <v>108</v>
      </c>
      <c r="N2914" s="31">
        <v>79.7029</v>
      </c>
      <c r="O2914" s="31">
        <v>91.763800000000003</v>
      </c>
      <c r="P2914" s="31">
        <v>77.015100000000004</v>
      </c>
      <c r="Q2914" s="31" t="s">
        <v>108</v>
      </c>
      <c r="R2914" s="31">
        <v>112.77</v>
      </c>
      <c r="S2914" s="31" t="s">
        <v>108</v>
      </c>
    </row>
    <row r="2915" spans="1:19" x14ac:dyDescent="0.35">
      <c r="A2915" s="2">
        <v>36949</v>
      </c>
      <c r="B2915" s="31">
        <v>293.09960000000001</v>
      </c>
      <c r="C2915" s="31">
        <v>575.15300000000002</v>
      </c>
      <c r="D2915" s="31">
        <v>226.44579999999999</v>
      </c>
      <c r="E2915" s="31">
        <v>128.3503</v>
      </c>
      <c r="F2915" s="31">
        <v>30.436699999999998</v>
      </c>
      <c r="G2915" s="31">
        <v>118.3544</v>
      </c>
      <c r="H2915" s="31">
        <v>6.3524229999999999</v>
      </c>
      <c r="I2915" s="31">
        <v>2009.633</v>
      </c>
      <c r="J2915" s="31">
        <v>2490.9639999999999</v>
      </c>
      <c r="K2915" s="31">
        <v>1464.8150000000001</v>
      </c>
      <c r="L2915" s="31">
        <v>116.02</v>
      </c>
      <c r="M2915" s="31" t="s">
        <v>108</v>
      </c>
      <c r="N2915" s="31">
        <v>74.730900000000005</v>
      </c>
      <c r="O2915" s="31">
        <v>92.120599999999996</v>
      </c>
      <c r="P2915" s="31">
        <v>77.770600000000002</v>
      </c>
      <c r="Q2915" s="31" t="s">
        <v>108</v>
      </c>
      <c r="R2915" s="31">
        <v>112.34</v>
      </c>
      <c r="S2915" s="31" t="s">
        <v>108</v>
      </c>
    </row>
    <row r="2916" spans="1:19" x14ac:dyDescent="0.35">
      <c r="A2916" s="2">
        <v>36950</v>
      </c>
      <c r="B2916" s="31">
        <v>288.72000000000003</v>
      </c>
      <c r="C2916" s="31">
        <v>555.63800000000003</v>
      </c>
      <c r="D2916" s="31">
        <v>227.75470000000001</v>
      </c>
      <c r="E2916" s="31">
        <v>128.98990000000001</v>
      </c>
      <c r="F2916" s="31">
        <v>30.368600000000001</v>
      </c>
      <c r="G2916" s="31">
        <v>119.6009</v>
      </c>
      <c r="H2916" s="31">
        <v>6.358015</v>
      </c>
      <c r="I2916" s="31">
        <v>2014.297</v>
      </c>
      <c r="J2916" s="31">
        <v>2500.922</v>
      </c>
      <c r="K2916" s="31">
        <v>1464.681</v>
      </c>
      <c r="L2916" s="31">
        <v>114</v>
      </c>
      <c r="M2916" s="31" t="s">
        <v>108</v>
      </c>
      <c r="N2916" s="31">
        <v>72.605500000000006</v>
      </c>
      <c r="O2916" s="31">
        <v>91.292500000000004</v>
      </c>
      <c r="P2916" s="31">
        <v>77.847399999999993</v>
      </c>
      <c r="Q2916" s="31" t="s">
        <v>108</v>
      </c>
      <c r="R2916" s="31">
        <v>112.01</v>
      </c>
      <c r="S2916" s="31" t="s">
        <v>108</v>
      </c>
    </row>
    <row r="2917" spans="1:19" x14ac:dyDescent="0.35">
      <c r="A2917" s="2">
        <v>36951</v>
      </c>
      <c r="B2917" s="31">
        <v>291.63979999999998</v>
      </c>
      <c r="C2917" s="31">
        <v>554.74199999999996</v>
      </c>
      <c r="D2917" s="31">
        <v>225.66040000000001</v>
      </c>
      <c r="E2917" s="31">
        <v>130.61619999999999</v>
      </c>
      <c r="F2917" s="31">
        <v>30.187200000000001</v>
      </c>
      <c r="G2917" s="31">
        <v>120.7162</v>
      </c>
      <c r="H2917" s="31">
        <v>6.2629520000000003</v>
      </c>
      <c r="I2917" s="31">
        <v>2028.287</v>
      </c>
      <c r="J2917" s="31">
        <v>2505.7170000000001</v>
      </c>
      <c r="K2917" s="31">
        <v>1466.2919999999999</v>
      </c>
      <c r="L2917" s="31">
        <v>114.14</v>
      </c>
      <c r="M2917" s="31" t="s">
        <v>108</v>
      </c>
      <c r="N2917" s="31">
        <v>74.389300000000006</v>
      </c>
      <c r="O2917" s="31">
        <v>91.320800000000006</v>
      </c>
      <c r="P2917" s="31">
        <v>78.695499999999996</v>
      </c>
      <c r="Q2917" s="31" t="s">
        <v>108</v>
      </c>
      <c r="R2917" s="31">
        <v>111.28</v>
      </c>
      <c r="S2917" s="31" t="s">
        <v>108</v>
      </c>
    </row>
    <row r="2918" spans="1:19" x14ac:dyDescent="0.35">
      <c r="A2918" s="2">
        <v>36952</v>
      </c>
      <c r="B2918" s="31">
        <v>292.87509999999997</v>
      </c>
      <c r="C2918" s="31">
        <v>559.15700000000004</v>
      </c>
      <c r="D2918" s="31">
        <v>230.89609999999999</v>
      </c>
      <c r="E2918" s="31">
        <v>131.274</v>
      </c>
      <c r="F2918" s="31">
        <v>29.835599999999999</v>
      </c>
      <c r="G2918" s="31">
        <v>120.1913</v>
      </c>
      <c r="H2918" s="31">
        <v>6.5313639999999999</v>
      </c>
      <c r="I2918" s="31">
        <v>2023.915</v>
      </c>
      <c r="J2918" s="31">
        <v>2490.2260000000001</v>
      </c>
      <c r="K2918" s="31">
        <v>1466.5609999999999</v>
      </c>
      <c r="L2918" s="31">
        <v>113.38</v>
      </c>
      <c r="M2918" s="31" t="s">
        <v>108</v>
      </c>
      <c r="N2918" s="31">
        <v>71.220200000000006</v>
      </c>
      <c r="O2918" s="31">
        <v>89.8994</v>
      </c>
      <c r="P2918" s="31">
        <v>79.183599999999998</v>
      </c>
      <c r="Q2918" s="31" t="s">
        <v>108</v>
      </c>
      <c r="R2918" s="31">
        <v>111.17</v>
      </c>
      <c r="S2918" s="31" t="s">
        <v>108</v>
      </c>
    </row>
    <row r="2919" spans="1:19" x14ac:dyDescent="0.35">
      <c r="A2919" s="2">
        <v>36955</v>
      </c>
      <c r="B2919" s="31">
        <v>299.613</v>
      </c>
      <c r="C2919" s="31">
        <v>564.14800000000002</v>
      </c>
      <c r="D2919" s="31">
        <v>235.87010000000001</v>
      </c>
      <c r="E2919" s="31">
        <v>133.43020000000001</v>
      </c>
      <c r="F2919" s="31">
        <v>29.881</v>
      </c>
      <c r="G2919" s="31">
        <v>120.7162</v>
      </c>
      <c r="H2919" s="31">
        <v>6.3356469999999998</v>
      </c>
      <c r="I2919" s="31">
        <v>2023.915</v>
      </c>
      <c r="J2919" s="31">
        <v>2489.857</v>
      </c>
      <c r="K2919" s="31">
        <v>1465.116</v>
      </c>
      <c r="L2919" s="31">
        <v>114.16</v>
      </c>
      <c r="M2919" s="31" t="s">
        <v>108</v>
      </c>
      <c r="N2919" s="31">
        <v>72.567599999999999</v>
      </c>
      <c r="O2919" s="31">
        <v>89.862399999999994</v>
      </c>
      <c r="P2919" s="31">
        <v>78.635199999999998</v>
      </c>
      <c r="Q2919" s="31" t="s">
        <v>108</v>
      </c>
      <c r="R2919" s="31">
        <v>111.54</v>
      </c>
      <c r="S2919" s="31" t="s">
        <v>108</v>
      </c>
    </row>
    <row r="2920" spans="1:19" x14ac:dyDescent="0.35">
      <c r="A2920" s="2">
        <v>36956</v>
      </c>
      <c r="B2920" s="31">
        <v>298.71460000000002</v>
      </c>
      <c r="C2920" s="31">
        <v>570.73900000000003</v>
      </c>
      <c r="D2920" s="31">
        <v>230.11080000000001</v>
      </c>
      <c r="E2920" s="31">
        <v>133.90530000000001</v>
      </c>
      <c r="F2920" s="31">
        <v>29.586200000000002</v>
      </c>
      <c r="G2920" s="31">
        <v>122.5532</v>
      </c>
      <c r="H2920" s="31">
        <v>5.8379659999999998</v>
      </c>
      <c r="I2920" s="31">
        <v>2027.9960000000001</v>
      </c>
      <c r="J2920" s="31">
        <v>2489.4879999999998</v>
      </c>
      <c r="K2920" s="31">
        <v>1465.923</v>
      </c>
      <c r="L2920" s="31">
        <v>115.37</v>
      </c>
      <c r="M2920" s="31" t="s">
        <v>108</v>
      </c>
      <c r="N2920" s="31">
        <v>75.357200000000006</v>
      </c>
      <c r="O2920" s="31">
        <v>89.999600000000001</v>
      </c>
      <c r="P2920" s="31">
        <v>78.753100000000003</v>
      </c>
      <c r="Q2920" s="31" t="s">
        <v>108</v>
      </c>
      <c r="R2920" s="31">
        <v>111.12</v>
      </c>
      <c r="S2920" s="31" t="s">
        <v>108</v>
      </c>
    </row>
    <row r="2921" spans="1:19" x14ac:dyDescent="0.35">
      <c r="A2921" s="2">
        <v>36957</v>
      </c>
      <c r="B2921" s="31">
        <v>307.137</v>
      </c>
      <c r="C2921" s="31">
        <v>586.351</v>
      </c>
      <c r="D2921" s="31">
        <v>232.46690000000001</v>
      </c>
      <c r="E2921" s="31">
        <v>132.57140000000001</v>
      </c>
      <c r="F2921" s="31">
        <v>29.7563</v>
      </c>
      <c r="G2921" s="31">
        <v>121.5035</v>
      </c>
      <c r="H2921" s="31">
        <v>5.9665800000000004</v>
      </c>
      <c r="I2921" s="31">
        <v>2031.7139999999999</v>
      </c>
      <c r="J2921" s="31">
        <v>2497.9720000000002</v>
      </c>
      <c r="K2921" s="31">
        <v>1464.847</v>
      </c>
      <c r="L2921" s="31">
        <v>116.13</v>
      </c>
      <c r="M2921" s="31" t="s">
        <v>108</v>
      </c>
      <c r="N2921" s="31">
        <v>75.471000000000004</v>
      </c>
      <c r="O2921" s="31">
        <v>89.347200000000001</v>
      </c>
      <c r="P2921" s="31">
        <v>78.491699999999994</v>
      </c>
      <c r="Q2921" s="31" t="s">
        <v>108</v>
      </c>
      <c r="R2921" s="31">
        <v>111.83</v>
      </c>
      <c r="S2921" s="31" t="s">
        <v>108</v>
      </c>
    </row>
    <row r="2922" spans="1:19" x14ac:dyDescent="0.35">
      <c r="A2922" s="2">
        <v>36958</v>
      </c>
      <c r="B2922" s="31">
        <v>302.78300000000002</v>
      </c>
      <c r="C2922" s="31">
        <v>578.35400000000004</v>
      </c>
      <c r="D2922" s="31">
        <v>234.98060000000001</v>
      </c>
      <c r="E2922" s="31">
        <v>130.9605</v>
      </c>
      <c r="F2922" s="31">
        <v>30.1753</v>
      </c>
      <c r="G2922" s="31">
        <v>120.9786</v>
      </c>
      <c r="H2922" s="31">
        <v>5.9106610000000002</v>
      </c>
      <c r="I2922" s="31">
        <v>2028.616</v>
      </c>
      <c r="J2922" s="31">
        <v>2502.029</v>
      </c>
      <c r="K2922" s="31">
        <v>1468.883</v>
      </c>
      <c r="L2922" s="31">
        <v>116.22</v>
      </c>
      <c r="M2922" s="31" t="s">
        <v>108</v>
      </c>
      <c r="N2922" s="31">
        <v>73.971800000000002</v>
      </c>
      <c r="O2922" s="31">
        <v>89.365300000000005</v>
      </c>
      <c r="P2922" s="31">
        <v>78.873699999999999</v>
      </c>
      <c r="Q2922" s="31" t="s">
        <v>108</v>
      </c>
      <c r="R2922" s="31">
        <v>111.49</v>
      </c>
      <c r="S2922" s="31" t="s">
        <v>108</v>
      </c>
    </row>
    <row r="2923" spans="1:19" x14ac:dyDescent="0.35">
      <c r="A2923" s="2">
        <v>36959</v>
      </c>
      <c r="B2923" s="31">
        <v>298.5718</v>
      </c>
      <c r="C2923" s="31">
        <v>569.077</v>
      </c>
      <c r="D2923" s="31">
        <v>231.1551</v>
      </c>
      <c r="E2923" s="31">
        <v>131.71619999999999</v>
      </c>
      <c r="F2923" s="31">
        <v>30.781600000000001</v>
      </c>
      <c r="G2923" s="31">
        <v>121.241</v>
      </c>
      <c r="H2923" s="31">
        <v>6.0336829999999999</v>
      </c>
      <c r="I2923" s="31">
        <v>2022.346</v>
      </c>
      <c r="J2923" s="31">
        <v>2495.0210000000002</v>
      </c>
      <c r="K2923" s="31">
        <v>1467.672</v>
      </c>
      <c r="L2923" s="31">
        <v>112.99</v>
      </c>
      <c r="M2923" s="31" t="s">
        <v>108</v>
      </c>
      <c r="N2923" s="31">
        <v>68.848100000000002</v>
      </c>
      <c r="O2923" s="31">
        <v>89.364099999999993</v>
      </c>
      <c r="P2923" s="31">
        <v>78.876199999999997</v>
      </c>
      <c r="Q2923" s="31" t="s">
        <v>108</v>
      </c>
      <c r="R2923" s="31">
        <v>111.44</v>
      </c>
      <c r="S2923" s="31" t="s">
        <v>108</v>
      </c>
    </row>
    <row r="2924" spans="1:19" x14ac:dyDescent="0.35">
      <c r="A2924" s="2">
        <v>36962</v>
      </c>
      <c r="B2924" s="31">
        <v>296.69470000000001</v>
      </c>
      <c r="C2924" s="31">
        <v>571.56700000000001</v>
      </c>
      <c r="D2924" s="31">
        <v>228.58609999999999</v>
      </c>
      <c r="E2924" s="31">
        <v>130.7895</v>
      </c>
      <c r="F2924" s="31">
        <v>30.8855</v>
      </c>
      <c r="G2924" s="31">
        <v>120.9786</v>
      </c>
      <c r="H2924" s="31">
        <v>5.9274360000000001</v>
      </c>
      <c r="I2924" s="31">
        <v>2027.8869999999999</v>
      </c>
      <c r="J2924" s="31">
        <v>2497.6030000000001</v>
      </c>
      <c r="K2924" s="31">
        <v>1469.8240000000001</v>
      </c>
      <c r="L2924" s="31">
        <v>108.22</v>
      </c>
      <c r="M2924" s="31" t="s">
        <v>108</v>
      </c>
      <c r="N2924" s="31">
        <v>64.187299999999993</v>
      </c>
      <c r="O2924" s="31">
        <v>88.721400000000003</v>
      </c>
      <c r="P2924" s="31">
        <v>78.648499999999999</v>
      </c>
      <c r="Q2924" s="31" t="s">
        <v>108</v>
      </c>
      <c r="R2924" s="31">
        <v>111.97</v>
      </c>
      <c r="S2924" s="31" t="s">
        <v>108</v>
      </c>
    </row>
    <row r="2925" spans="1:19" x14ac:dyDescent="0.35">
      <c r="A2925" s="2">
        <v>36963</v>
      </c>
      <c r="B2925" s="31">
        <v>291.27429999999998</v>
      </c>
      <c r="C2925" s="31">
        <v>565.94000000000005</v>
      </c>
      <c r="D2925" s="31">
        <v>225.1259</v>
      </c>
      <c r="E2925" s="31">
        <v>129.8014</v>
      </c>
      <c r="F2925" s="31">
        <v>30.361999999999998</v>
      </c>
      <c r="G2925" s="31">
        <v>119.8633</v>
      </c>
      <c r="H2925" s="31">
        <v>5.9945389999999996</v>
      </c>
      <c r="I2925" s="31">
        <v>2027.741</v>
      </c>
      <c r="J2925" s="31">
        <v>2493.9140000000002</v>
      </c>
      <c r="K2925" s="31">
        <v>1468.076</v>
      </c>
      <c r="L2925" s="31">
        <v>109.85</v>
      </c>
      <c r="M2925" s="31" t="s">
        <v>108</v>
      </c>
      <c r="N2925" s="31">
        <v>67.6738</v>
      </c>
      <c r="O2925" s="31">
        <v>89.014399999999995</v>
      </c>
      <c r="P2925" s="31">
        <v>77.640799999999999</v>
      </c>
      <c r="Q2925" s="31" t="s">
        <v>108</v>
      </c>
      <c r="R2925" s="31">
        <v>113.11</v>
      </c>
      <c r="S2925" s="31" t="s">
        <v>108</v>
      </c>
    </row>
    <row r="2926" spans="1:19" x14ac:dyDescent="0.35">
      <c r="A2926" s="2">
        <v>36964</v>
      </c>
      <c r="B2926" s="31">
        <v>279.48540000000003</v>
      </c>
      <c r="C2926" s="31">
        <v>554.10299999999995</v>
      </c>
      <c r="D2926" s="31">
        <v>224.33969999999999</v>
      </c>
      <c r="E2926" s="31">
        <v>128.67189999999999</v>
      </c>
      <c r="F2926" s="31">
        <v>29.843800000000002</v>
      </c>
      <c r="G2926" s="31">
        <v>116.51739999999999</v>
      </c>
      <c r="H2926" s="31">
        <v>5.8155979999999996</v>
      </c>
      <c r="I2926" s="31">
        <v>2034.3019999999999</v>
      </c>
      <c r="J2926" s="31">
        <v>2507.192</v>
      </c>
      <c r="K2926" s="31">
        <v>1473.1869999999999</v>
      </c>
      <c r="L2926" s="31">
        <v>107.24</v>
      </c>
      <c r="M2926" s="31" t="s">
        <v>108</v>
      </c>
      <c r="N2926" s="31">
        <v>66.531199999999998</v>
      </c>
      <c r="O2926" s="31">
        <v>88.411100000000005</v>
      </c>
      <c r="P2926" s="31">
        <v>77.166799999999995</v>
      </c>
      <c r="Q2926" s="31" t="s">
        <v>108</v>
      </c>
      <c r="R2926" s="31">
        <v>113.7</v>
      </c>
      <c r="S2926" s="31" t="s">
        <v>108</v>
      </c>
    </row>
    <row r="2927" spans="1:19" x14ac:dyDescent="0.35">
      <c r="A2927" s="2">
        <v>36965</v>
      </c>
      <c r="B2927" s="31">
        <v>280.48630000000003</v>
      </c>
      <c r="C2927" s="31">
        <v>554.16700000000003</v>
      </c>
      <c r="D2927" s="31">
        <v>219.09809999999999</v>
      </c>
      <c r="E2927" s="31">
        <v>128.5626</v>
      </c>
      <c r="F2927" s="31">
        <v>29.550799999999999</v>
      </c>
      <c r="G2927" s="31">
        <v>116.911</v>
      </c>
      <c r="H2927" s="31">
        <v>5.6757999999999997</v>
      </c>
      <c r="I2927" s="31">
        <v>2036.3430000000001</v>
      </c>
      <c r="J2927" s="31">
        <v>2513.4630000000002</v>
      </c>
      <c r="K2927" s="31">
        <v>1474.2629999999999</v>
      </c>
      <c r="L2927" s="31">
        <v>107.61</v>
      </c>
      <c r="M2927" s="31" t="s">
        <v>108</v>
      </c>
      <c r="N2927" s="31">
        <v>64.246099999999998</v>
      </c>
      <c r="O2927" s="31">
        <v>87.718900000000005</v>
      </c>
      <c r="P2927" s="31">
        <v>76.729600000000005</v>
      </c>
      <c r="Q2927" s="31" t="s">
        <v>108</v>
      </c>
      <c r="R2927" s="31">
        <v>114.71</v>
      </c>
      <c r="S2927" s="31" t="s">
        <v>108</v>
      </c>
    </row>
    <row r="2928" spans="1:19" x14ac:dyDescent="0.35">
      <c r="A2928" s="2">
        <v>36966</v>
      </c>
      <c r="B2928" s="31">
        <v>280.93119999999999</v>
      </c>
      <c r="C2928" s="31">
        <v>558.41300000000001</v>
      </c>
      <c r="D2928" s="31">
        <v>223.29140000000001</v>
      </c>
      <c r="E2928" s="31">
        <v>127.28740000000001</v>
      </c>
      <c r="F2928" s="31">
        <v>29.3368</v>
      </c>
      <c r="G2928" s="31">
        <v>116.25490000000001</v>
      </c>
      <c r="H2928" s="31">
        <v>5.7484950000000001</v>
      </c>
      <c r="I2928" s="31">
        <v>2038.0930000000001</v>
      </c>
      <c r="J2928" s="31">
        <v>2520.1019999999999</v>
      </c>
      <c r="K2928" s="31">
        <v>1476.819</v>
      </c>
      <c r="L2928" s="31">
        <v>105.52</v>
      </c>
      <c r="M2928" s="31" t="s">
        <v>108</v>
      </c>
      <c r="N2928" s="31">
        <v>62.672699999999999</v>
      </c>
      <c r="O2928" s="31">
        <v>86.929199999999994</v>
      </c>
      <c r="P2928" s="31">
        <v>75.892099999999999</v>
      </c>
      <c r="Q2928" s="31" t="s">
        <v>108</v>
      </c>
      <c r="R2928" s="31">
        <v>115.32</v>
      </c>
      <c r="S2928" s="31" t="s">
        <v>108</v>
      </c>
    </row>
    <row r="2929" spans="1:19" x14ac:dyDescent="0.35">
      <c r="A2929" s="2">
        <v>36969</v>
      </c>
      <c r="B2929" s="31">
        <v>279.70780000000002</v>
      </c>
      <c r="C2929" s="31">
        <v>550.75699999999995</v>
      </c>
      <c r="D2929" s="31">
        <v>217.00149999999999</v>
      </c>
      <c r="E2929" s="31">
        <v>126.1397</v>
      </c>
      <c r="F2929" s="31">
        <v>29.516999999999999</v>
      </c>
      <c r="G2929" s="31">
        <v>116.3861</v>
      </c>
      <c r="H2929" s="31">
        <v>5.6198810000000003</v>
      </c>
      <c r="I2929" s="31">
        <v>2037.6559999999999</v>
      </c>
      <c r="J2929" s="31">
        <v>2510.5120000000002</v>
      </c>
      <c r="K2929" s="31">
        <v>1474.8009999999999</v>
      </c>
      <c r="L2929" s="31">
        <v>107.22</v>
      </c>
      <c r="M2929" s="31" t="s">
        <v>108</v>
      </c>
      <c r="N2929" s="31">
        <v>65.800700000000006</v>
      </c>
      <c r="O2929" s="31">
        <v>87.419499999999999</v>
      </c>
      <c r="P2929" s="31">
        <v>76.000399999999999</v>
      </c>
      <c r="Q2929" s="31" t="s">
        <v>108</v>
      </c>
      <c r="R2929" s="31">
        <v>115.2</v>
      </c>
      <c r="S2929" s="31" t="s">
        <v>108</v>
      </c>
    </row>
    <row r="2930" spans="1:19" x14ac:dyDescent="0.35">
      <c r="A2930" s="2">
        <v>36970</v>
      </c>
      <c r="B2930" s="31">
        <v>276.81619999999998</v>
      </c>
      <c r="C2930" s="31">
        <v>549.40599999999995</v>
      </c>
      <c r="D2930" s="31">
        <v>217.7877</v>
      </c>
      <c r="E2930" s="31">
        <v>126.95950000000001</v>
      </c>
      <c r="F2930" s="31">
        <v>29.607199999999999</v>
      </c>
      <c r="G2930" s="31">
        <v>117.239</v>
      </c>
      <c r="H2930" s="31">
        <v>5.5136339999999997</v>
      </c>
      <c r="I2930" s="31">
        <v>2041.009</v>
      </c>
      <c r="J2930" s="31">
        <v>2517.52</v>
      </c>
      <c r="K2930" s="31">
        <v>1472.7829999999999</v>
      </c>
      <c r="L2930" s="31">
        <v>104.68</v>
      </c>
      <c r="M2930" s="31" t="s">
        <v>108</v>
      </c>
      <c r="N2930" s="31">
        <v>61.324100000000001</v>
      </c>
      <c r="O2930" s="31">
        <v>87.119500000000002</v>
      </c>
      <c r="P2930" s="31">
        <v>76.413700000000006</v>
      </c>
      <c r="Q2930" s="31" t="s">
        <v>108</v>
      </c>
      <c r="R2930" s="31">
        <v>114.11</v>
      </c>
      <c r="S2930" s="31" t="s">
        <v>108</v>
      </c>
    </row>
    <row r="2931" spans="1:19" x14ac:dyDescent="0.35">
      <c r="A2931" s="2">
        <v>36971</v>
      </c>
      <c r="B2931" s="31">
        <v>281.5985</v>
      </c>
      <c r="C2931" s="31">
        <v>574.11</v>
      </c>
      <c r="D2931" s="31">
        <v>218.31190000000001</v>
      </c>
      <c r="E2931" s="31">
        <v>125.8847</v>
      </c>
      <c r="F2931" s="31">
        <v>29.753599999999999</v>
      </c>
      <c r="G2931" s="31">
        <v>116.3205</v>
      </c>
      <c r="H2931" s="31">
        <v>5.3514679999999997</v>
      </c>
      <c r="I2931" s="31">
        <v>2048.299</v>
      </c>
      <c r="J2931" s="31">
        <v>2521.2080000000001</v>
      </c>
      <c r="K2931" s="31">
        <v>1476.819</v>
      </c>
      <c r="L2931" s="31">
        <v>102.82</v>
      </c>
      <c r="M2931" s="31" t="s">
        <v>108</v>
      </c>
      <c r="N2931" s="31">
        <v>61.2866</v>
      </c>
      <c r="O2931" s="31">
        <v>86.647599999999997</v>
      </c>
      <c r="P2931" s="31">
        <v>75.958299999999994</v>
      </c>
      <c r="Q2931" s="31" t="s">
        <v>108</v>
      </c>
      <c r="R2931" s="31">
        <v>115.53</v>
      </c>
      <c r="S2931" s="31" t="s">
        <v>108</v>
      </c>
    </row>
    <row r="2932" spans="1:19" x14ac:dyDescent="0.35">
      <c r="A2932" s="2">
        <v>36972</v>
      </c>
      <c r="B2932" s="31">
        <v>277.03870000000001</v>
      </c>
      <c r="C2932" s="31">
        <v>578.09900000000005</v>
      </c>
      <c r="D2932" s="31">
        <v>218.0498</v>
      </c>
      <c r="E2932" s="31">
        <v>124.6641</v>
      </c>
      <c r="F2932" s="31">
        <v>29.663499999999999</v>
      </c>
      <c r="G2932" s="31">
        <v>113.95869999999999</v>
      </c>
      <c r="H2932" s="31">
        <v>5.726127</v>
      </c>
      <c r="I2932" s="31">
        <v>2045.675</v>
      </c>
      <c r="J2932" s="31">
        <v>2530.7979999999998</v>
      </c>
      <c r="K2932" s="31">
        <v>1483.5440000000001</v>
      </c>
      <c r="L2932" s="31">
        <v>101.68</v>
      </c>
      <c r="M2932" s="31" t="s">
        <v>108</v>
      </c>
      <c r="N2932" s="31">
        <v>64.433400000000006</v>
      </c>
      <c r="O2932" s="31">
        <v>85.905900000000003</v>
      </c>
      <c r="P2932" s="31">
        <v>74.790400000000005</v>
      </c>
      <c r="Q2932" s="31" t="s">
        <v>108</v>
      </c>
      <c r="R2932" s="31">
        <v>116.3</v>
      </c>
      <c r="S2932" s="31" t="s">
        <v>108</v>
      </c>
    </row>
    <row r="2933" spans="1:19" x14ac:dyDescent="0.35">
      <c r="A2933" s="2">
        <v>36973</v>
      </c>
      <c r="B2933" s="31">
        <v>283.9341</v>
      </c>
      <c r="C2933" s="31">
        <v>587.74900000000002</v>
      </c>
      <c r="D2933" s="31">
        <v>222.7672</v>
      </c>
      <c r="E2933" s="31">
        <v>125.10129999999999</v>
      </c>
      <c r="F2933" s="31">
        <v>29.697299999999998</v>
      </c>
      <c r="G2933" s="31">
        <v>114.5492</v>
      </c>
      <c r="H2933" s="31">
        <v>5.7932300000000003</v>
      </c>
      <c r="I2933" s="31">
        <v>2036.1969999999999</v>
      </c>
      <c r="J2933" s="31">
        <v>2519.364</v>
      </c>
      <c r="K2933" s="31">
        <v>1481.6610000000001</v>
      </c>
      <c r="L2933" s="31">
        <v>104.77</v>
      </c>
      <c r="M2933" s="31" t="s">
        <v>108</v>
      </c>
      <c r="N2933" s="31">
        <v>64.957800000000006</v>
      </c>
      <c r="O2933" s="31">
        <v>86.985100000000003</v>
      </c>
      <c r="P2933" s="31">
        <v>75.584299999999999</v>
      </c>
      <c r="Q2933" s="31" t="s">
        <v>108</v>
      </c>
      <c r="R2933" s="31">
        <v>115.94</v>
      </c>
      <c r="S2933" s="31" t="s">
        <v>108</v>
      </c>
    </row>
    <row r="2934" spans="1:19" x14ac:dyDescent="0.35">
      <c r="A2934" s="2">
        <v>36976</v>
      </c>
      <c r="B2934" s="31">
        <v>283.60050000000001</v>
      </c>
      <c r="C2934" s="31">
        <v>594.44000000000005</v>
      </c>
      <c r="D2934" s="31">
        <v>224.07759999999999</v>
      </c>
      <c r="E2934" s="31">
        <v>124.6641</v>
      </c>
      <c r="F2934" s="31">
        <v>29.7424</v>
      </c>
      <c r="G2934" s="31">
        <v>115.99250000000001</v>
      </c>
      <c r="H2934" s="31">
        <v>5.9442120000000003</v>
      </c>
      <c r="I2934" s="31">
        <v>2036.489</v>
      </c>
      <c r="J2934" s="31">
        <v>2513.0940000000001</v>
      </c>
      <c r="K2934" s="31">
        <v>1477.895</v>
      </c>
      <c r="L2934" s="31">
        <v>105.99</v>
      </c>
      <c r="M2934" s="31" t="s">
        <v>108</v>
      </c>
      <c r="N2934" s="31">
        <v>63.628</v>
      </c>
      <c r="O2934" s="31">
        <v>86.643100000000004</v>
      </c>
      <c r="P2934" s="31">
        <v>75.786000000000001</v>
      </c>
      <c r="Q2934" s="31" t="s">
        <v>108</v>
      </c>
      <c r="R2934" s="31">
        <v>115.21</v>
      </c>
      <c r="S2934" s="31" t="s">
        <v>108</v>
      </c>
    </row>
    <row r="2935" spans="1:19" x14ac:dyDescent="0.35">
      <c r="A2935" s="2">
        <v>36977</v>
      </c>
      <c r="B2935" s="31">
        <v>289.38369999999998</v>
      </c>
      <c r="C2935" s="31">
        <v>598.68600000000004</v>
      </c>
      <c r="D2935" s="31">
        <v>228.27090000000001</v>
      </c>
      <c r="E2935" s="31">
        <v>125.7572</v>
      </c>
      <c r="F2935" s="31">
        <v>29.6297</v>
      </c>
      <c r="G2935" s="31">
        <v>116.8454</v>
      </c>
      <c r="H2935" s="31">
        <v>5.8044140000000004</v>
      </c>
      <c r="I2935" s="31">
        <v>2030.6569999999999</v>
      </c>
      <c r="J2935" s="31">
        <v>2492.4389999999999</v>
      </c>
      <c r="K2935" s="31">
        <v>1473.0519999999999</v>
      </c>
      <c r="L2935" s="31">
        <v>108.08</v>
      </c>
      <c r="M2935" s="31" t="s">
        <v>108</v>
      </c>
      <c r="N2935" s="31">
        <v>65.688299999999998</v>
      </c>
      <c r="O2935" s="31">
        <v>86.637600000000006</v>
      </c>
      <c r="P2935" s="31">
        <v>76.013400000000004</v>
      </c>
      <c r="Q2935" s="31" t="s">
        <v>108</v>
      </c>
      <c r="R2935" s="31">
        <v>115.4</v>
      </c>
      <c r="S2935" s="31" t="s">
        <v>108</v>
      </c>
    </row>
    <row r="2936" spans="1:19" x14ac:dyDescent="0.35">
      <c r="A2936" s="2">
        <v>36978</v>
      </c>
      <c r="B2936" s="31">
        <v>283.0444</v>
      </c>
      <c r="C2936" s="31">
        <v>580.60799999999995</v>
      </c>
      <c r="D2936" s="31">
        <v>225.38800000000001</v>
      </c>
      <c r="E2936" s="31">
        <v>123.62569999999999</v>
      </c>
      <c r="F2936" s="31">
        <v>29.460699999999999</v>
      </c>
      <c r="G2936" s="31">
        <v>115.9269</v>
      </c>
      <c r="H2936" s="31">
        <v>5.8547409999999998</v>
      </c>
      <c r="I2936" s="31">
        <v>2018.4090000000001</v>
      </c>
      <c r="J2936" s="31">
        <v>2495.39</v>
      </c>
      <c r="K2936" s="31">
        <v>1474.6669999999999</v>
      </c>
      <c r="L2936" s="31">
        <v>105.31</v>
      </c>
      <c r="M2936" s="31" t="s">
        <v>108</v>
      </c>
      <c r="N2936" s="31">
        <v>60.312600000000003</v>
      </c>
      <c r="O2936" s="31">
        <v>87.570599999999999</v>
      </c>
      <c r="P2936" s="31">
        <v>75.251099999999994</v>
      </c>
      <c r="Q2936" s="31" t="s">
        <v>108</v>
      </c>
      <c r="R2936" s="31">
        <v>116.01</v>
      </c>
      <c r="S2936" s="31" t="s">
        <v>108</v>
      </c>
    </row>
    <row r="2937" spans="1:19" x14ac:dyDescent="0.35">
      <c r="A2937" s="2">
        <v>36979</v>
      </c>
      <c r="B2937" s="31">
        <v>275.1481</v>
      </c>
      <c r="C2937" s="31">
        <v>587.68499999999995</v>
      </c>
      <c r="D2937" s="31">
        <v>220.1464</v>
      </c>
      <c r="E2937" s="31">
        <v>123.2796</v>
      </c>
      <c r="F2937" s="31">
        <v>29.3368</v>
      </c>
      <c r="G2937" s="31">
        <v>114.5492</v>
      </c>
      <c r="H2937" s="31">
        <v>5.9498040000000003</v>
      </c>
      <c r="I2937" s="31">
        <v>2015.056</v>
      </c>
      <c r="J2937" s="31">
        <v>2498.7089999999998</v>
      </c>
      <c r="K2937" s="31">
        <v>1470.7660000000001</v>
      </c>
      <c r="L2937" s="31">
        <v>105.5</v>
      </c>
      <c r="M2937" s="31" t="s">
        <v>108</v>
      </c>
      <c r="N2937" s="31">
        <v>59.188800000000001</v>
      </c>
      <c r="O2937" s="31">
        <v>86.686599999999999</v>
      </c>
      <c r="P2937" s="31">
        <v>74.634799999999998</v>
      </c>
      <c r="Q2937" s="31" t="s">
        <v>108</v>
      </c>
      <c r="R2937" s="31">
        <v>116.61</v>
      </c>
      <c r="S2937" s="31" t="s">
        <v>108</v>
      </c>
    </row>
    <row r="2938" spans="1:19" x14ac:dyDescent="0.35">
      <c r="A2938" s="2">
        <v>36980</v>
      </c>
      <c r="B2938" s="31">
        <v>277.14999999999998</v>
      </c>
      <c r="C2938" s="31">
        <v>590.322</v>
      </c>
      <c r="D2938" s="31">
        <v>218.31180000000001</v>
      </c>
      <c r="E2938" s="31">
        <v>122.0408</v>
      </c>
      <c r="F2938" s="31">
        <v>29.201599999999999</v>
      </c>
      <c r="G2938" s="31">
        <v>112.4498</v>
      </c>
      <c r="H2938" s="31">
        <v>6.0001309999999997</v>
      </c>
      <c r="I2938" s="31">
        <v>2025.116</v>
      </c>
      <c r="J2938" s="31">
        <v>2507.192</v>
      </c>
      <c r="K2938" s="31">
        <v>1473.1869999999999</v>
      </c>
      <c r="L2938" s="31">
        <v>106.2</v>
      </c>
      <c r="M2938" s="31" t="s">
        <v>108</v>
      </c>
      <c r="N2938" s="31">
        <v>59.563400000000001</v>
      </c>
      <c r="O2938" s="31">
        <v>85.081800000000001</v>
      </c>
      <c r="P2938" s="31">
        <v>74.802499999999995</v>
      </c>
      <c r="Q2938" s="31" t="s">
        <v>108</v>
      </c>
      <c r="R2938" s="31">
        <v>117.37</v>
      </c>
      <c r="S2938" s="31" t="s">
        <v>108</v>
      </c>
    </row>
    <row r="2939" spans="1:19" x14ac:dyDescent="0.35">
      <c r="A2939" s="2">
        <v>36983</v>
      </c>
      <c r="B2939" s="31">
        <v>270.8107</v>
      </c>
      <c r="C2939" s="31">
        <v>577.71299999999997</v>
      </c>
      <c r="D2939" s="31">
        <v>213.85650000000001</v>
      </c>
      <c r="E2939" s="31">
        <v>121.7675</v>
      </c>
      <c r="F2939" s="31">
        <v>28.9087</v>
      </c>
      <c r="G2939" s="31">
        <v>113.5651</v>
      </c>
      <c r="H2939" s="31">
        <v>5.7596780000000001</v>
      </c>
      <c r="I2939" s="31">
        <v>2017.097</v>
      </c>
      <c r="J2939" s="31">
        <v>2499.8159999999998</v>
      </c>
      <c r="K2939" s="31">
        <v>1467.268</v>
      </c>
      <c r="L2939" s="31">
        <v>104.47</v>
      </c>
      <c r="M2939" s="31" t="s">
        <v>108</v>
      </c>
      <c r="N2939" s="31">
        <v>56.828699999999998</v>
      </c>
      <c r="O2939" s="31">
        <v>84.319199999999995</v>
      </c>
      <c r="P2939" s="31">
        <v>74.633099999999999</v>
      </c>
      <c r="Q2939" s="31" t="s">
        <v>108</v>
      </c>
      <c r="R2939" s="31">
        <v>117.34</v>
      </c>
      <c r="S2939" s="31" t="s">
        <v>108</v>
      </c>
    </row>
    <row r="2940" spans="1:19" x14ac:dyDescent="0.35">
      <c r="A2940" s="2">
        <v>36984</v>
      </c>
      <c r="B2940" s="31">
        <v>276.37150000000003</v>
      </c>
      <c r="C2940" s="31">
        <v>599.39300000000003</v>
      </c>
      <c r="D2940" s="31">
        <v>214.64269999999999</v>
      </c>
      <c r="E2940" s="31">
        <v>121.221</v>
      </c>
      <c r="F2940" s="31">
        <v>29.055099999999999</v>
      </c>
      <c r="G2940" s="31">
        <v>112.90900000000001</v>
      </c>
      <c r="H2940" s="31">
        <v>5.6757989999999996</v>
      </c>
      <c r="I2940" s="31">
        <v>2018.9929999999999</v>
      </c>
      <c r="J2940" s="31">
        <v>2503.873</v>
      </c>
      <c r="K2940" s="31">
        <v>1470.3620000000001</v>
      </c>
      <c r="L2940" s="31">
        <v>100.68</v>
      </c>
      <c r="M2940" s="31" t="s">
        <v>108</v>
      </c>
      <c r="N2940" s="31">
        <v>52.633099999999999</v>
      </c>
      <c r="O2940" s="31">
        <v>84.654600000000002</v>
      </c>
      <c r="P2940" s="31">
        <v>75.027299999999997</v>
      </c>
      <c r="Q2940" s="31" t="s">
        <v>108</v>
      </c>
      <c r="R2940" s="31">
        <v>115.63</v>
      </c>
      <c r="S2940" s="31" t="s">
        <v>108</v>
      </c>
    </row>
    <row r="2941" spans="1:19" x14ac:dyDescent="0.35">
      <c r="A2941" s="2">
        <v>36985</v>
      </c>
      <c r="B2941" s="31">
        <v>286.04730000000001</v>
      </c>
      <c r="C2941" s="31">
        <v>624.99800000000005</v>
      </c>
      <c r="D2941" s="31">
        <v>223.81549999999999</v>
      </c>
      <c r="E2941" s="31">
        <v>122.4598</v>
      </c>
      <c r="F2941" s="31">
        <v>29.2241</v>
      </c>
      <c r="G2941" s="31">
        <v>114.746</v>
      </c>
      <c r="H2941" s="31">
        <v>5.59192</v>
      </c>
      <c r="I2941" s="31">
        <v>2020.8879999999999</v>
      </c>
      <c r="J2941" s="31">
        <v>2508.299</v>
      </c>
      <c r="K2941" s="31">
        <v>1465.923</v>
      </c>
      <c r="L2941" s="31">
        <v>101.04</v>
      </c>
      <c r="M2941" s="31" t="s">
        <v>108</v>
      </c>
      <c r="N2941" s="31">
        <v>51.677799999999998</v>
      </c>
      <c r="O2941" s="31">
        <v>85.096900000000005</v>
      </c>
      <c r="P2941" s="31">
        <v>76.384100000000004</v>
      </c>
      <c r="Q2941" s="31" t="s">
        <v>108</v>
      </c>
      <c r="R2941" s="31">
        <v>115.08</v>
      </c>
      <c r="S2941" s="31" t="s">
        <v>108</v>
      </c>
    </row>
    <row r="2942" spans="1:19" x14ac:dyDescent="0.35">
      <c r="A2942" s="2">
        <v>36986</v>
      </c>
      <c r="B2942" s="31">
        <v>287.38189999999997</v>
      </c>
      <c r="C2942" s="31">
        <v>625.44799999999998</v>
      </c>
      <c r="D2942" s="31">
        <v>229.3192</v>
      </c>
      <c r="E2942" s="31">
        <v>122.8788</v>
      </c>
      <c r="F2942" s="31">
        <v>29.190300000000001</v>
      </c>
      <c r="G2942" s="31">
        <v>114.8116</v>
      </c>
      <c r="H2942" s="31">
        <v>5.5807359999999999</v>
      </c>
      <c r="I2942" s="31">
        <v>2023.221</v>
      </c>
      <c r="J2942" s="31">
        <v>2500.5529999999999</v>
      </c>
      <c r="K2942" s="31">
        <v>1465.385</v>
      </c>
      <c r="L2942" s="31">
        <v>104.9</v>
      </c>
      <c r="M2942" s="31" t="s">
        <v>108</v>
      </c>
      <c r="N2942" s="31">
        <v>56.735100000000003</v>
      </c>
      <c r="O2942" s="31">
        <v>85.495599999999996</v>
      </c>
      <c r="P2942" s="31">
        <v>75.857799999999997</v>
      </c>
      <c r="Q2942" s="31" t="s">
        <v>108</v>
      </c>
      <c r="R2942" s="31">
        <v>115.47</v>
      </c>
      <c r="S2942" s="31" t="s">
        <v>108</v>
      </c>
    </row>
    <row r="2943" spans="1:19" x14ac:dyDescent="0.35">
      <c r="A2943" s="2">
        <v>36987</v>
      </c>
      <c r="B2943" s="31">
        <v>284.82389999999998</v>
      </c>
      <c r="C2943" s="31">
        <v>623.51800000000003</v>
      </c>
      <c r="D2943" s="31">
        <v>224.33969999999999</v>
      </c>
      <c r="E2943" s="31">
        <v>120.21899999999999</v>
      </c>
      <c r="F2943" s="31">
        <v>29.3931</v>
      </c>
      <c r="G2943" s="31">
        <v>114.41800000000001</v>
      </c>
      <c r="H2943" s="31">
        <v>5.6534310000000003</v>
      </c>
      <c r="I2943" s="31">
        <v>2025.7</v>
      </c>
      <c r="J2943" s="31">
        <v>2517.8890000000001</v>
      </c>
      <c r="K2943" s="31">
        <v>1470.4970000000001</v>
      </c>
      <c r="L2943" s="31">
        <v>103.57</v>
      </c>
      <c r="M2943" s="31" t="s">
        <v>108</v>
      </c>
      <c r="N2943" s="31">
        <v>55.068100000000001</v>
      </c>
      <c r="O2943" s="31">
        <v>85.969200000000001</v>
      </c>
      <c r="P2943" s="31">
        <v>76.260999999999996</v>
      </c>
      <c r="Q2943" s="31" t="s">
        <v>108</v>
      </c>
      <c r="R2943" s="31">
        <v>114.75</v>
      </c>
      <c r="S2943" s="31" t="s">
        <v>108</v>
      </c>
    </row>
    <row r="2944" spans="1:19" x14ac:dyDescent="0.35">
      <c r="A2944" s="2">
        <v>36990</v>
      </c>
      <c r="B2944" s="31">
        <v>287.35879999999997</v>
      </c>
      <c r="C2944" s="31">
        <v>637.06100000000004</v>
      </c>
      <c r="D2944" s="31">
        <v>227.7483</v>
      </c>
      <c r="E2944" s="31">
        <v>121.3108</v>
      </c>
      <c r="F2944" s="31">
        <v>29.201599999999999</v>
      </c>
      <c r="G2944" s="31">
        <v>115.73990000000001</v>
      </c>
      <c r="H2944" s="31">
        <v>5.4851210000000004</v>
      </c>
      <c r="I2944" s="31">
        <v>2023.6579999999999</v>
      </c>
      <c r="J2944" s="31">
        <v>2512.7249999999999</v>
      </c>
      <c r="K2944" s="31">
        <v>1468.883</v>
      </c>
      <c r="L2944" s="31">
        <v>104.47</v>
      </c>
      <c r="M2944" s="31" t="s">
        <v>108</v>
      </c>
      <c r="N2944" s="31">
        <v>56.191899999999997</v>
      </c>
      <c r="O2944" s="31">
        <v>85.186000000000007</v>
      </c>
      <c r="P2944" s="31">
        <v>76.314700000000002</v>
      </c>
      <c r="Q2944" s="31" t="s">
        <v>108</v>
      </c>
      <c r="R2944" s="31">
        <v>115.21</v>
      </c>
      <c r="S2944" s="31" t="s">
        <v>108</v>
      </c>
    </row>
    <row r="2945" spans="1:19" x14ac:dyDescent="0.35">
      <c r="A2945" s="2">
        <v>36991</v>
      </c>
      <c r="B2945" s="31">
        <v>301.15899999999999</v>
      </c>
      <c r="C2945" s="31">
        <v>658.73699999999997</v>
      </c>
      <c r="D2945" s="31">
        <v>239.238</v>
      </c>
      <c r="E2945" s="31">
        <v>122.8194</v>
      </c>
      <c r="F2945" s="31">
        <v>29.088899999999999</v>
      </c>
      <c r="G2945" s="31">
        <v>113.5455</v>
      </c>
      <c r="H2945" s="31">
        <v>5.4195710000000004</v>
      </c>
      <c r="I2945" s="31">
        <v>2018.4090000000001</v>
      </c>
      <c r="J2945" s="31">
        <v>2488.3820000000001</v>
      </c>
      <c r="K2945" s="31">
        <v>1461.0809999999999</v>
      </c>
      <c r="L2945" s="31">
        <v>106.45</v>
      </c>
      <c r="M2945" s="31" t="s">
        <v>108</v>
      </c>
      <c r="N2945" s="31">
        <v>60.350099999999998</v>
      </c>
      <c r="O2945" s="31">
        <v>85.537899999999993</v>
      </c>
      <c r="P2945" s="31">
        <v>75.315700000000007</v>
      </c>
      <c r="Q2945" s="31" t="s">
        <v>108</v>
      </c>
      <c r="R2945" s="31">
        <v>116.02</v>
      </c>
      <c r="S2945" s="31" t="s">
        <v>108</v>
      </c>
    </row>
    <row r="2946" spans="1:19" x14ac:dyDescent="0.35">
      <c r="A2946" s="2">
        <v>36992</v>
      </c>
      <c r="B2946" s="31">
        <v>299.44740000000002</v>
      </c>
      <c r="C2946" s="31">
        <v>659.54100000000005</v>
      </c>
      <c r="D2946" s="31">
        <v>241.0257</v>
      </c>
      <c r="E2946" s="31">
        <v>122.4272</v>
      </c>
      <c r="F2946" s="31">
        <v>29.246700000000001</v>
      </c>
      <c r="G2946" s="31">
        <v>114.7576</v>
      </c>
      <c r="H2946" s="31">
        <v>5.5955380000000003</v>
      </c>
      <c r="I2946" s="31">
        <v>2018.9929999999999</v>
      </c>
      <c r="J2946" s="31">
        <v>2481.7429999999999</v>
      </c>
      <c r="K2946" s="31">
        <v>1454.759</v>
      </c>
      <c r="L2946" s="31">
        <v>106.56</v>
      </c>
      <c r="M2946" s="31" t="s">
        <v>108</v>
      </c>
      <c r="N2946" s="31">
        <v>62.110799999999998</v>
      </c>
      <c r="O2946" s="31">
        <v>85.389700000000005</v>
      </c>
      <c r="P2946" s="31">
        <v>74.841200000000001</v>
      </c>
      <c r="Q2946" s="31" t="s">
        <v>108</v>
      </c>
      <c r="R2946" s="31">
        <v>116.13</v>
      </c>
      <c r="S2946" s="31" t="s">
        <v>108</v>
      </c>
    </row>
    <row r="2947" spans="1:19" x14ac:dyDescent="0.35">
      <c r="A2947" s="2">
        <v>36993</v>
      </c>
      <c r="B2947" s="31">
        <v>302.40449999999998</v>
      </c>
      <c r="C2947" s="31">
        <v>659.62</v>
      </c>
      <c r="D2947" s="31">
        <v>243.65870000000001</v>
      </c>
      <c r="E2947" s="31">
        <v>122.6557</v>
      </c>
      <c r="F2947" s="31">
        <v>29.3931</v>
      </c>
      <c r="G2947" s="31">
        <v>114.13339999999999</v>
      </c>
      <c r="H2947" s="31">
        <v>5.5392289999999997</v>
      </c>
      <c r="I2947" s="31">
        <v>2003.9749999999999</v>
      </c>
      <c r="J2947" s="31">
        <v>2473.6289999999999</v>
      </c>
      <c r="K2947" s="31">
        <v>1453.414</v>
      </c>
      <c r="L2947" s="31">
        <v>108.29</v>
      </c>
      <c r="M2947" s="31" t="s">
        <v>108</v>
      </c>
      <c r="N2947" s="31">
        <v>64.808000000000007</v>
      </c>
      <c r="O2947" s="31">
        <v>86.220600000000005</v>
      </c>
      <c r="P2947" s="31">
        <v>75.584299999999999</v>
      </c>
      <c r="Q2947" s="31" t="s">
        <v>108</v>
      </c>
      <c r="R2947" s="31">
        <v>115.54</v>
      </c>
      <c r="S2947" s="31" t="s">
        <v>108</v>
      </c>
    </row>
    <row r="2948" spans="1:19" x14ac:dyDescent="0.35">
      <c r="A2948" s="2">
        <v>36994</v>
      </c>
      <c r="B2948" s="31">
        <v>302.40449999999998</v>
      </c>
      <c r="C2948" s="31">
        <v>659.62</v>
      </c>
      <c r="D2948" s="31">
        <v>243.65870000000001</v>
      </c>
      <c r="E2948" s="31">
        <v>122.6557</v>
      </c>
      <c r="F2948" s="31">
        <v>29.3931</v>
      </c>
      <c r="G2948" s="31">
        <v>114.13339999999999</v>
      </c>
      <c r="H2948" s="31">
        <v>5.5392289999999997</v>
      </c>
      <c r="I2948" s="31">
        <v>2006.308</v>
      </c>
      <c r="J2948" s="31">
        <v>2473.6289999999999</v>
      </c>
      <c r="K2948" s="31">
        <v>1453.414</v>
      </c>
      <c r="L2948" s="31">
        <v>108.29</v>
      </c>
      <c r="M2948" s="31" t="s">
        <v>108</v>
      </c>
      <c r="N2948" s="31">
        <v>64.808000000000007</v>
      </c>
      <c r="O2948" s="31">
        <v>86.220600000000005</v>
      </c>
      <c r="P2948" s="31">
        <v>75.584299999999999</v>
      </c>
      <c r="Q2948" s="31" t="s">
        <v>108</v>
      </c>
      <c r="R2948" s="31">
        <v>115.54</v>
      </c>
      <c r="S2948" s="31" t="s">
        <v>108</v>
      </c>
    </row>
    <row r="2949" spans="1:19" x14ac:dyDescent="0.35">
      <c r="A2949" s="2">
        <v>36997</v>
      </c>
      <c r="B2949" s="31">
        <v>302.40449999999998</v>
      </c>
      <c r="C2949" s="31">
        <v>673.46400000000006</v>
      </c>
      <c r="D2949" s="31">
        <v>243.65870000000001</v>
      </c>
      <c r="E2949" s="31">
        <v>122.6557</v>
      </c>
      <c r="F2949" s="31">
        <v>29.753599999999999</v>
      </c>
      <c r="G2949" s="31">
        <v>113.6143</v>
      </c>
      <c r="H2949" s="31">
        <v>5.4070799999999997</v>
      </c>
      <c r="I2949" s="31">
        <v>2006.8910000000001</v>
      </c>
      <c r="J2949" s="31">
        <v>2454.0810000000001</v>
      </c>
      <c r="K2949" s="31">
        <v>1453.414</v>
      </c>
      <c r="L2949" s="31">
        <v>107.36</v>
      </c>
      <c r="M2949" s="31" t="s">
        <v>108</v>
      </c>
      <c r="N2949" s="31">
        <v>60.986899999999999</v>
      </c>
      <c r="O2949" s="31">
        <v>86.220600000000005</v>
      </c>
      <c r="P2949" s="31">
        <v>75.584299999999999</v>
      </c>
      <c r="Q2949" s="31" t="s">
        <v>108</v>
      </c>
      <c r="R2949" s="31">
        <v>116.18</v>
      </c>
      <c r="S2949" s="31" t="s">
        <v>108</v>
      </c>
    </row>
    <row r="2950" spans="1:19" x14ac:dyDescent="0.35">
      <c r="A2950" s="2">
        <v>36998</v>
      </c>
      <c r="B2950" s="31">
        <v>305.18799999999999</v>
      </c>
      <c r="C2950" s="31">
        <v>678.21299999999997</v>
      </c>
      <c r="D2950" s="31">
        <v>246.03200000000001</v>
      </c>
      <c r="E2950" s="31">
        <v>121.9311</v>
      </c>
      <c r="F2950" s="31">
        <v>29.494499999999999</v>
      </c>
      <c r="G2950" s="31">
        <v>112.7059</v>
      </c>
      <c r="H2950" s="31">
        <v>5.4456230000000003</v>
      </c>
      <c r="I2950" s="31">
        <v>2006.308</v>
      </c>
      <c r="J2950" s="31">
        <v>2469.5720000000001</v>
      </c>
      <c r="K2950" s="31">
        <v>1450.8579999999999</v>
      </c>
      <c r="L2950" s="31">
        <v>108.58</v>
      </c>
      <c r="M2950" s="31" t="s">
        <v>108</v>
      </c>
      <c r="N2950" s="31">
        <v>62.654000000000003</v>
      </c>
      <c r="O2950" s="31">
        <v>85.965800000000002</v>
      </c>
      <c r="P2950" s="31">
        <v>74.622500000000002</v>
      </c>
      <c r="Q2950" s="31" t="s">
        <v>108</v>
      </c>
      <c r="R2950" s="31">
        <v>116.36</v>
      </c>
      <c r="S2950" s="31" t="s">
        <v>108</v>
      </c>
    </row>
    <row r="2951" spans="1:19" x14ac:dyDescent="0.35">
      <c r="A2951" s="2">
        <v>36999</v>
      </c>
      <c r="B2951" s="31">
        <v>303.5179</v>
      </c>
      <c r="C2951" s="31">
        <v>685.03399999999999</v>
      </c>
      <c r="D2951" s="31">
        <v>239.43950000000001</v>
      </c>
      <c r="E2951" s="31">
        <v>124.81140000000001</v>
      </c>
      <c r="F2951" s="31">
        <v>29.516999999999999</v>
      </c>
      <c r="G2951" s="31">
        <v>113.3548</v>
      </c>
      <c r="H2951" s="31">
        <v>5.4235980000000001</v>
      </c>
      <c r="I2951" s="31">
        <v>2000.038</v>
      </c>
      <c r="J2951" s="31">
        <v>2480.636</v>
      </c>
      <c r="K2951" s="31">
        <v>1448.8409999999999</v>
      </c>
      <c r="L2951" s="31">
        <v>113.19</v>
      </c>
      <c r="M2951" s="31" t="s">
        <v>108</v>
      </c>
      <c r="N2951" s="31">
        <v>68.91</v>
      </c>
      <c r="O2951" s="31">
        <v>86.762699999999995</v>
      </c>
      <c r="P2951" s="31">
        <v>73.826499999999996</v>
      </c>
      <c r="Q2951" s="31" t="s">
        <v>108</v>
      </c>
      <c r="R2951" s="31">
        <v>116.19</v>
      </c>
      <c r="S2951" s="31" t="s">
        <v>108</v>
      </c>
    </row>
    <row r="2952" spans="1:19" x14ac:dyDescent="0.35">
      <c r="A2952" s="2">
        <v>37000</v>
      </c>
      <c r="B2952" s="31">
        <v>299.2869</v>
      </c>
      <c r="C2952" s="31">
        <v>687.64200000000005</v>
      </c>
      <c r="D2952" s="31">
        <v>241.02170000000001</v>
      </c>
      <c r="E2952" s="31">
        <v>122.92749999999999</v>
      </c>
      <c r="F2952" s="31">
        <v>29.967700000000001</v>
      </c>
      <c r="G2952" s="31">
        <v>111.60290000000001</v>
      </c>
      <c r="H2952" s="31">
        <v>5.4235980000000001</v>
      </c>
      <c r="I2952" s="31">
        <v>2002.3710000000001</v>
      </c>
      <c r="J2952" s="31">
        <v>2460.3510000000001</v>
      </c>
      <c r="K2952" s="31">
        <v>1441.174</v>
      </c>
      <c r="L2952" s="31">
        <v>114.33</v>
      </c>
      <c r="M2952" s="31" t="s">
        <v>108</v>
      </c>
      <c r="N2952" s="31">
        <v>73.180599999999998</v>
      </c>
      <c r="O2952" s="31">
        <v>87.303700000000006</v>
      </c>
      <c r="P2952" s="31">
        <v>75.198899999999995</v>
      </c>
      <c r="Q2952" s="31" t="s">
        <v>108</v>
      </c>
      <c r="R2952" s="31">
        <v>114.61</v>
      </c>
      <c r="S2952" s="31" t="s">
        <v>108</v>
      </c>
    </row>
    <row r="2953" spans="1:19" x14ac:dyDescent="0.35">
      <c r="A2953" s="2">
        <v>37001</v>
      </c>
      <c r="B2953" s="31">
        <v>295.94659999999999</v>
      </c>
      <c r="C2953" s="31">
        <v>679.21600000000001</v>
      </c>
      <c r="D2953" s="31">
        <v>238.91210000000001</v>
      </c>
      <c r="E2953" s="31">
        <v>123.6883</v>
      </c>
      <c r="F2953" s="31">
        <v>29.900099999999998</v>
      </c>
      <c r="G2953" s="31">
        <v>111.60290000000001</v>
      </c>
      <c r="H2953" s="31">
        <v>5.4896719999999997</v>
      </c>
      <c r="I2953" s="31">
        <v>2006.162</v>
      </c>
      <c r="J2953" s="31">
        <v>2459.6129999999998</v>
      </c>
      <c r="K2953" s="31">
        <v>1442.115</v>
      </c>
      <c r="L2953" s="31">
        <v>113.6</v>
      </c>
      <c r="M2953" s="31" t="s">
        <v>108</v>
      </c>
      <c r="N2953" s="31">
        <v>73.180599999999998</v>
      </c>
      <c r="O2953" s="31">
        <v>86.649500000000003</v>
      </c>
      <c r="P2953" s="31">
        <v>76.231899999999996</v>
      </c>
      <c r="Q2953" s="31" t="s">
        <v>108</v>
      </c>
      <c r="R2953" s="31">
        <v>114.32</v>
      </c>
      <c r="S2953" s="31" t="s">
        <v>108</v>
      </c>
    </row>
    <row r="2954" spans="1:19" x14ac:dyDescent="0.35">
      <c r="A2954" s="2">
        <v>37004</v>
      </c>
      <c r="B2954" s="31">
        <v>296.726</v>
      </c>
      <c r="C2954" s="31">
        <v>683.697</v>
      </c>
      <c r="D2954" s="31">
        <v>237.85730000000001</v>
      </c>
      <c r="E2954" s="31">
        <v>121.49639999999999</v>
      </c>
      <c r="F2954" s="31">
        <v>29.7761</v>
      </c>
      <c r="G2954" s="31">
        <v>109.9808</v>
      </c>
      <c r="H2954" s="31">
        <v>5.5557460000000001</v>
      </c>
      <c r="I2954" s="31">
        <v>2015.931</v>
      </c>
      <c r="J2954" s="31">
        <v>2472.5219999999999</v>
      </c>
      <c r="K2954" s="31">
        <v>1448.3030000000001</v>
      </c>
      <c r="L2954" s="31">
        <v>111.35</v>
      </c>
      <c r="M2954" s="31" t="s">
        <v>108</v>
      </c>
      <c r="N2954" s="31">
        <v>68.142099999999999</v>
      </c>
      <c r="O2954" s="31">
        <v>87.278700000000001</v>
      </c>
      <c r="P2954" s="31">
        <v>75.903099999999995</v>
      </c>
      <c r="Q2954" s="31" t="s">
        <v>108</v>
      </c>
      <c r="R2954" s="31">
        <v>114.77</v>
      </c>
      <c r="S2954" s="31" t="s">
        <v>108</v>
      </c>
    </row>
    <row r="2955" spans="1:19" x14ac:dyDescent="0.35">
      <c r="A2955" s="2">
        <v>37005</v>
      </c>
      <c r="B2955" s="31">
        <v>293.9425</v>
      </c>
      <c r="C2955" s="31">
        <v>677.20899999999995</v>
      </c>
      <c r="D2955" s="31">
        <v>238.38470000000001</v>
      </c>
      <c r="E2955" s="31">
        <v>121.31529999999999</v>
      </c>
      <c r="F2955" s="31">
        <v>29.821200000000001</v>
      </c>
      <c r="G2955" s="31">
        <v>110.8892</v>
      </c>
      <c r="H2955" s="31">
        <v>5.4896719999999997</v>
      </c>
      <c r="I2955" s="31">
        <v>2020.451</v>
      </c>
      <c r="J2955" s="31">
        <v>2471.047</v>
      </c>
      <c r="K2955" s="31">
        <v>1443.595</v>
      </c>
      <c r="L2955" s="31">
        <v>110.49</v>
      </c>
      <c r="M2955" s="31" t="s">
        <v>108</v>
      </c>
      <c r="N2955" s="31">
        <v>66.924599999999998</v>
      </c>
      <c r="O2955" s="31">
        <v>86.949700000000007</v>
      </c>
      <c r="P2955" s="31">
        <v>75.616299999999995</v>
      </c>
      <c r="Q2955" s="31" t="s">
        <v>108</v>
      </c>
      <c r="R2955" s="31">
        <v>115.23</v>
      </c>
      <c r="S2955" s="31" t="s">
        <v>108</v>
      </c>
    </row>
    <row r="2956" spans="1:19" x14ac:dyDescent="0.35">
      <c r="A2956" s="2">
        <v>37006</v>
      </c>
      <c r="B2956" s="31">
        <v>298.73020000000002</v>
      </c>
      <c r="C2956" s="31">
        <v>677.14200000000005</v>
      </c>
      <c r="D2956" s="31">
        <v>236.53880000000001</v>
      </c>
      <c r="E2956" s="31">
        <v>122.366</v>
      </c>
      <c r="F2956" s="31">
        <v>29.584599999999998</v>
      </c>
      <c r="G2956" s="31">
        <v>109.6564</v>
      </c>
      <c r="H2956" s="31">
        <v>5.6328329999999998</v>
      </c>
      <c r="I2956" s="31">
        <v>2021.0340000000001</v>
      </c>
      <c r="J2956" s="31">
        <v>2460.7199999999998</v>
      </c>
      <c r="K2956" s="31">
        <v>1446.15</v>
      </c>
      <c r="L2956" s="31">
        <v>111.9</v>
      </c>
      <c r="M2956" s="31" t="s">
        <v>108</v>
      </c>
      <c r="N2956" s="31">
        <v>68.048400000000001</v>
      </c>
      <c r="O2956" s="31">
        <v>87.042400000000001</v>
      </c>
      <c r="P2956" s="31">
        <v>75.895899999999997</v>
      </c>
      <c r="Q2956" s="31" t="s">
        <v>108</v>
      </c>
      <c r="R2956" s="31">
        <v>115</v>
      </c>
      <c r="S2956" s="31" t="s">
        <v>108</v>
      </c>
    </row>
    <row r="2957" spans="1:19" x14ac:dyDescent="0.35">
      <c r="A2957" s="2">
        <v>37007</v>
      </c>
      <c r="B2957" s="31">
        <v>305.07670000000002</v>
      </c>
      <c r="C2957" s="31">
        <v>689.04700000000003</v>
      </c>
      <c r="D2957" s="31">
        <v>241.28540000000001</v>
      </c>
      <c r="E2957" s="31">
        <v>122.0762</v>
      </c>
      <c r="F2957" s="31">
        <v>29.7987</v>
      </c>
      <c r="G2957" s="31">
        <v>111.9923</v>
      </c>
      <c r="H2957" s="31">
        <v>5.6603640000000004</v>
      </c>
      <c r="I2957" s="31">
        <v>2025.5540000000001</v>
      </c>
      <c r="J2957" s="31">
        <v>2472.5219999999999</v>
      </c>
      <c r="K2957" s="31">
        <v>1449.7819999999999</v>
      </c>
      <c r="L2957" s="31">
        <v>112.67</v>
      </c>
      <c r="M2957" s="31" t="s">
        <v>108</v>
      </c>
      <c r="N2957" s="31">
        <v>66.531199999999998</v>
      </c>
      <c r="O2957" s="31">
        <v>86.831900000000005</v>
      </c>
      <c r="P2957" s="31">
        <v>76.286900000000003</v>
      </c>
      <c r="Q2957" s="31" t="s">
        <v>108</v>
      </c>
      <c r="R2957" s="31">
        <v>114.46</v>
      </c>
      <c r="S2957" s="31" t="s">
        <v>108</v>
      </c>
    </row>
    <row r="2958" spans="1:19" x14ac:dyDescent="0.35">
      <c r="A2958" s="2">
        <v>37008</v>
      </c>
      <c r="B2958" s="31">
        <v>306.19009999999997</v>
      </c>
      <c r="C2958" s="31">
        <v>699.54700000000003</v>
      </c>
      <c r="D2958" s="31">
        <v>241.81280000000001</v>
      </c>
      <c r="E2958" s="31">
        <v>121.4241</v>
      </c>
      <c r="F2958" s="31">
        <v>29.7761</v>
      </c>
      <c r="G2958" s="31">
        <v>111.01900000000001</v>
      </c>
      <c r="H2958" s="31">
        <v>5.5116969999999998</v>
      </c>
      <c r="I2958" s="31">
        <v>2027.595</v>
      </c>
      <c r="J2958" s="31">
        <v>2450.3919999999998</v>
      </c>
      <c r="K2958" s="31">
        <v>1441.443</v>
      </c>
      <c r="L2958" s="31">
        <v>114.31</v>
      </c>
      <c r="M2958" s="31" t="s">
        <v>108</v>
      </c>
      <c r="N2958" s="31">
        <v>68.291899999999998</v>
      </c>
      <c r="O2958" s="31">
        <v>85.800399999999996</v>
      </c>
      <c r="P2958" s="31">
        <v>75.509299999999996</v>
      </c>
      <c r="Q2958" s="31" t="s">
        <v>108</v>
      </c>
      <c r="R2958" s="31">
        <v>115.62</v>
      </c>
      <c r="S2958" s="31" t="s">
        <v>108</v>
      </c>
    </row>
    <row r="2959" spans="1:19" x14ac:dyDescent="0.35">
      <c r="A2959" s="2">
        <v>37011</v>
      </c>
      <c r="B2959" s="31">
        <v>307.97160000000002</v>
      </c>
      <c r="C2959" s="31">
        <v>709.04300000000001</v>
      </c>
      <c r="D2959" s="31">
        <v>244.44980000000001</v>
      </c>
      <c r="E2959" s="31">
        <v>122.203</v>
      </c>
      <c r="F2959" s="31">
        <v>29.787400000000002</v>
      </c>
      <c r="G2959" s="31">
        <v>113.6793</v>
      </c>
      <c r="H2959" s="31">
        <v>5.4346100000000002</v>
      </c>
      <c r="I2959" s="31">
        <v>2029.345</v>
      </c>
      <c r="J2959" s="31">
        <v>2450.0230000000001</v>
      </c>
      <c r="K2959" s="31">
        <v>1437.8109999999999</v>
      </c>
      <c r="L2959" s="31">
        <v>113.92</v>
      </c>
      <c r="M2959" s="31" t="s">
        <v>108</v>
      </c>
      <c r="N2959" s="31">
        <v>69.752899999999997</v>
      </c>
      <c r="O2959" s="31">
        <v>85.973399999999998</v>
      </c>
      <c r="P2959" s="31">
        <v>75.002399999999994</v>
      </c>
      <c r="Q2959" s="31" t="s">
        <v>108</v>
      </c>
      <c r="R2959" s="31">
        <v>115.76</v>
      </c>
      <c r="S2959" s="31" t="s">
        <v>108</v>
      </c>
    </row>
    <row r="2960" spans="1:19" x14ac:dyDescent="0.35">
      <c r="A2960" s="2">
        <v>37012</v>
      </c>
      <c r="B2960" s="31">
        <v>312.64800000000002</v>
      </c>
      <c r="C2960" s="31">
        <v>707.84</v>
      </c>
      <c r="D2960" s="31">
        <v>242.34020000000001</v>
      </c>
      <c r="E2960" s="31">
        <v>123.6341</v>
      </c>
      <c r="F2960" s="31">
        <v>29.8325</v>
      </c>
      <c r="G2960" s="31">
        <v>113.4846</v>
      </c>
      <c r="H2960" s="31">
        <v>5.3740420000000002</v>
      </c>
      <c r="I2960" s="31">
        <v>2025.5540000000001</v>
      </c>
      <c r="J2960" s="31">
        <v>2457.0309999999999</v>
      </c>
      <c r="K2960" s="31">
        <v>1437.8109999999999</v>
      </c>
      <c r="L2960" s="31">
        <v>115.55</v>
      </c>
      <c r="M2960" s="31" t="s">
        <v>108</v>
      </c>
      <c r="N2960" s="31">
        <v>72.805999999999997</v>
      </c>
      <c r="O2960" s="31">
        <v>86.946600000000004</v>
      </c>
      <c r="P2960" s="31">
        <v>75.397499999999994</v>
      </c>
      <c r="Q2960" s="31" t="s">
        <v>108</v>
      </c>
      <c r="R2960" s="31">
        <v>115.3</v>
      </c>
      <c r="S2960" s="31" t="s">
        <v>108</v>
      </c>
    </row>
    <row r="2961" spans="1:19" x14ac:dyDescent="0.35">
      <c r="A2961" s="2">
        <v>37013</v>
      </c>
      <c r="B2961" s="31">
        <v>305.41079999999999</v>
      </c>
      <c r="C2961" s="31">
        <v>688.91300000000001</v>
      </c>
      <c r="D2961" s="31">
        <v>239.17580000000001</v>
      </c>
      <c r="E2961" s="31">
        <v>124.7572</v>
      </c>
      <c r="F2961" s="31">
        <v>29.9451</v>
      </c>
      <c r="G2961" s="31">
        <v>114.2632</v>
      </c>
      <c r="H2961" s="31">
        <v>5.3354990000000004</v>
      </c>
      <c r="I2961" s="31">
        <v>2024.3869999999999</v>
      </c>
      <c r="J2961" s="31">
        <v>2457.4</v>
      </c>
      <c r="K2961" s="31">
        <v>1436.6</v>
      </c>
      <c r="L2961" s="31">
        <v>115.44</v>
      </c>
      <c r="M2961" s="31" t="s">
        <v>108</v>
      </c>
      <c r="N2961" s="31">
        <v>73.948499999999996</v>
      </c>
      <c r="O2961" s="31">
        <v>86.991799999999998</v>
      </c>
      <c r="P2961" s="31">
        <v>75.422799999999995</v>
      </c>
      <c r="Q2961" s="31" t="s">
        <v>108</v>
      </c>
      <c r="R2961" s="31">
        <v>115.16</v>
      </c>
      <c r="S2961" s="31" t="s">
        <v>108</v>
      </c>
    </row>
    <row r="2962" spans="1:19" x14ac:dyDescent="0.35">
      <c r="A2962" s="2">
        <v>37014</v>
      </c>
      <c r="B2962" s="31">
        <v>313.2047</v>
      </c>
      <c r="C2962" s="31">
        <v>716.33299999999997</v>
      </c>
      <c r="D2962" s="31">
        <v>243.92240000000001</v>
      </c>
      <c r="E2962" s="31">
        <v>124.92019999999999</v>
      </c>
      <c r="F2962" s="31">
        <v>30.046500000000002</v>
      </c>
      <c r="G2962" s="31">
        <v>113.6143</v>
      </c>
      <c r="H2962" s="31">
        <v>5.4676479999999996</v>
      </c>
      <c r="I2962" s="31">
        <v>2024.971</v>
      </c>
      <c r="J2962" s="31">
        <v>2473.2600000000002</v>
      </c>
      <c r="K2962" s="31">
        <v>1440.905</v>
      </c>
      <c r="L2962" s="31">
        <v>113.92</v>
      </c>
      <c r="M2962" s="31" t="s">
        <v>108</v>
      </c>
      <c r="N2962" s="31">
        <v>70.633200000000002</v>
      </c>
      <c r="O2962" s="31">
        <v>87.670599999999993</v>
      </c>
      <c r="P2962" s="31">
        <v>75.594300000000004</v>
      </c>
      <c r="Q2962" s="31" t="s">
        <v>108</v>
      </c>
      <c r="R2962" s="31">
        <v>115.38</v>
      </c>
      <c r="S2962" s="31" t="s">
        <v>108</v>
      </c>
    </row>
    <row r="2963" spans="1:19" x14ac:dyDescent="0.35">
      <c r="A2963" s="2">
        <v>37015</v>
      </c>
      <c r="B2963" s="31">
        <v>314.09539999999998</v>
      </c>
      <c r="C2963" s="31">
        <v>725.16099999999994</v>
      </c>
      <c r="D2963" s="31">
        <v>246.03200000000001</v>
      </c>
      <c r="E2963" s="31">
        <v>123.4529</v>
      </c>
      <c r="F2963" s="31">
        <v>30.024000000000001</v>
      </c>
      <c r="G2963" s="31">
        <v>114.7822</v>
      </c>
      <c r="H2963" s="31">
        <v>5.3630300000000002</v>
      </c>
      <c r="I2963" s="31">
        <v>2024.971</v>
      </c>
      <c r="J2963" s="31">
        <v>2476.21</v>
      </c>
      <c r="K2963" s="31">
        <v>1443.864</v>
      </c>
      <c r="L2963" s="31">
        <v>115.65</v>
      </c>
      <c r="M2963" s="31" t="s">
        <v>108</v>
      </c>
      <c r="N2963" s="31">
        <v>72.693600000000004</v>
      </c>
      <c r="O2963" s="31">
        <v>87.680300000000003</v>
      </c>
      <c r="P2963" s="31">
        <v>75.715999999999994</v>
      </c>
      <c r="Q2963" s="31" t="s">
        <v>108</v>
      </c>
      <c r="R2963" s="31">
        <v>114.93</v>
      </c>
      <c r="S2963" s="31" t="s">
        <v>108</v>
      </c>
    </row>
    <row r="2964" spans="1:19" x14ac:dyDescent="0.35">
      <c r="A2964" s="2">
        <v>37018</v>
      </c>
      <c r="B2964" s="31">
        <v>314.09539999999998</v>
      </c>
      <c r="C2964" s="31">
        <v>709.98</v>
      </c>
      <c r="D2964" s="31">
        <v>246.03200000000001</v>
      </c>
      <c r="E2964" s="31">
        <v>123.4529</v>
      </c>
      <c r="F2964" s="31">
        <v>30.024000000000001</v>
      </c>
      <c r="G2964" s="31">
        <v>113.6143</v>
      </c>
      <c r="H2964" s="31">
        <v>5.4456230000000003</v>
      </c>
      <c r="I2964" s="31">
        <v>2030.511</v>
      </c>
      <c r="J2964" s="31">
        <v>2476.5790000000002</v>
      </c>
      <c r="K2964" s="31">
        <v>1444.2670000000001</v>
      </c>
      <c r="L2964" s="31">
        <v>114.76</v>
      </c>
      <c r="M2964" s="31" t="s">
        <v>108</v>
      </c>
      <c r="N2964" s="31">
        <v>71.288799999999995</v>
      </c>
      <c r="O2964" s="31">
        <v>87.680300000000003</v>
      </c>
      <c r="P2964" s="31">
        <v>75.715999999999994</v>
      </c>
      <c r="Q2964" s="31" t="s">
        <v>108</v>
      </c>
      <c r="R2964" s="31">
        <v>115.32</v>
      </c>
      <c r="S2964" s="31" t="s">
        <v>108</v>
      </c>
    </row>
    <row r="2965" spans="1:19" x14ac:dyDescent="0.35">
      <c r="A2965" s="2">
        <v>37019</v>
      </c>
      <c r="B2965" s="31">
        <v>310.42110000000002</v>
      </c>
      <c r="C2965" s="31">
        <v>698.94200000000001</v>
      </c>
      <c r="D2965" s="31">
        <v>243.39500000000001</v>
      </c>
      <c r="E2965" s="31">
        <v>121.9675</v>
      </c>
      <c r="F2965" s="31">
        <v>29.9114</v>
      </c>
      <c r="G2965" s="31">
        <v>114.328</v>
      </c>
      <c r="H2965" s="31">
        <v>5.7484640000000002</v>
      </c>
      <c r="I2965" s="31">
        <v>2034.3019999999999</v>
      </c>
      <c r="J2965" s="31">
        <v>2473.6289999999999</v>
      </c>
      <c r="K2965" s="31">
        <v>1445.3430000000001</v>
      </c>
      <c r="L2965" s="31">
        <v>114.76</v>
      </c>
      <c r="M2965" s="31" t="s">
        <v>108</v>
      </c>
      <c r="N2965" s="31">
        <v>72.768500000000003</v>
      </c>
      <c r="O2965" s="31">
        <v>87.08</v>
      </c>
      <c r="P2965" s="31">
        <v>74.879000000000005</v>
      </c>
      <c r="Q2965" s="31" t="s">
        <v>108</v>
      </c>
      <c r="R2965" s="31">
        <v>116.08</v>
      </c>
      <c r="S2965" s="31" t="s">
        <v>108</v>
      </c>
    </row>
    <row r="2966" spans="1:19" x14ac:dyDescent="0.35">
      <c r="A2966" s="2">
        <v>37020</v>
      </c>
      <c r="B2966" s="31">
        <v>312.97359999999998</v>
      </c>
      <c r="C2966" s="31">
        <v>716.86400000000003</v>
      </c>
      <c r="D2966" s="31">
        <v>243.9759</v>
      </c>
      <c r="E2966" s="31">
        <v>120.6549</v>
      </c>
      <c r="F2966" s="31">
        <v>30.467199999999998</v>
      </c>
      <c r="G2966" s="31">
        <v>114.0685</v>
      </c>
      <c r="H2966" s="31">
        <v>5.6218219999999999</v>
      </c>
      <c r="I2966" s="31">
        <v>2035.4680000000001</v>
      </c>
      <c r="J2966" s="31">
        <v>2483.2179999999998</v>
      </c>
      <c r="K2966" s="31">
        <v>1446.6880000000001</v>
      </c>
      <c r="L2966" s="31">
        <v>114.24</v>
      </c>
      <c r="M2966" s="31" t="s">
        <v>108</v>
      </c>
      <c r="N2966" s="31">
        <v>70.277299999999997</v>
      </c>
      <c r="O2966" s="31">
        <v>86.851799999999997</v>
      </c>
      <c r="P2966" s="31">
        <v>74.803200000000004</v>
      </c>
      <c r="Q2966" s="31" t="s">
        <v>108</v>
      </c>
      <c r="R2966" s="31">
        <v>116.05</v>
      </c>
      <c r="S2966" s="31" t="s">
        <v>108</v>
      </c>
    </row>
    <row r="2967" spans="1:19" x14ac:dyDescent="0.35">
      <c r="A2967" s="2">
        <v>37021</v>
      </c>
      <c r="B2967" s="31">
        <v>317.44080000000002</v>
      </c>
      <c r="C2967" s="31">
        <v>714.56500000000005</v>
      </c>
      <c r="D2967" s="31">
        <v>247.35929999999999</v>
      </c>
      <c r="E2967" s="31">
        <v>120.7488</v>
      </c>
      <c r="F2967" s="31">
        <v>30.366</v>
      </c>
      <c r="G2967" s="31">
        <v>112.9006</v>
      </c>
      <c r="H2967" s="31">
        <v>5.775995</v>
      </c>
      <c r="I2967" s="31">
        <v>2036.635</v>
      </c>
      <c r="J2967" s="31">
        <v>2464.4079999999999</v>
      </c>
      <c r="K2967" s="31">
        <v>1446.4190000000001</v>
      </c>
      <c r="L2967" s="31">
        <v>114.58</v>
      </c>
      <c r="M2967" s="31" t="s">
        <v>108</v>
      </c>
      <c r="N2967" s="31">
        <v>69.022400000000005</v>
      </c>
      <c r="O2967" s="31">
        <v>86.444199999999995</v>
      </c>
      <c r="P2967" s="31">
        <v>74.722499999999997</v>
      </c>
      <c r="Q2967" s="31" t="s">
        <v>108</v>
      </c>
      <c r="R2967" s="31">
        <v>116.37</v>
      </c>
      <c r="S2967" s="31" t="s">
        <v>108</v>
      </c>
    </row>
    <row r="2968" spans="1:19" x14ac:dyDescent="0.35">
      <c r="A2968" s="2">
        <v>37022</v>
      </c>
      <c r="B2968" s="31">
        <v>313.85680000000002</v>
      </c>
      <c r="C2968" s="31">
        <v>693.66099999999994</v>
      </c>
      <c r="D2968" s="31">
        <v>243.23400000000001</v>
      </c>
      <c r="E2968" s="31">
        <v>121.2684</v>
      </c>
      <c r="F2968" s="31">
        <v>30.240200000000002</v>
      </c>
      <c r="G2968" s="31">
        <v>113.09529999999999</v>
      </c>
      <c r="H2968" s="31">
        <v>5.583278</v>
      </c>
      <c r="I2968" s="31">
        <v>2039.8430000000001</v>
      </c>
      <c r="J2968" s="31">
        <v>2430.8440000000001</v>
      </c>
      <c r="K2968" s="31">
        <v>1436.4659999999999</v>
      </c>
      <c r="L2968" s="31">
        <v>113.69</v>
      </c>
      <c r="M2968" s="31" t="s">
        <v>108</v>
      </c>
      <c r="N2968" s="31">
        <v>68.722700000000003</v>
      </c>
      <c r="O2968" s="31">
        <v>86.716899999999995</v>
      </c>
      <c r="P2968" s="31">
        <v>74.123800000000003</v>
      </c>
      <c r="Q2968" s="31" t="s">
        <v>108</v>
      </c>
      <c r="R2968" s="31">
        <v>116.84</v>
      </c>
      <c r="S2968" s="31" t="s">
        <v>108</v>
      </c>
    </row>
    <row r="2969" spans="1:19" x14ac:dyDescent="0.35">
      <c r="A2969" s="2">
        <v>37025</v>
      </c>
      <c r="B2969" s="31">
        <v>312.9513</v>
      </c>
      <c r="C2969" s="31">
        <v>672.89200000000005</v>
      </c>
      <c r="D2969" s="31">
        <v>238.73949999999999</v>
      </c>
      <c r="E2969" s="31">
        <v>119.6645</v>
      </c>
      <c r="F2969" s="31">
        <v>30.273900000000001</v>
      </c>
      <c r="G2969" s="31">
        <v>115.0419</v>
      </c>
      <c r="H2969" s="31">
        <v>5.6383400000000004</v>
      </c>
      <c r="I2969" s="31">
        <v>2041.155</v>
      </c>
      <c r="J2969" s="31">
        <v>2440.4340000000002</v>
      </c>
      <c r="K2969" s="31">
        <v>1429.202</v>
      </c>
      <c r="L2969" s="31">
        <v>113.72</v>
      </c>
      <c r="M2969" s="31" t="s">
        <v>108</v>
      </c>
      <c r="N2969" s="31">
        <v>67.73</v>
      </c>
      <c r="O2969" s="31">
        <v>86.031999999999996</v>
      </c>
      <c r="P2969" s="31">
        <v>73.946799999999996</v>
      </c>
      <c r="Q2969" s="31" t="s">
        <v>108</v>
      </c>
      <c r="R2969" s="31">
        <v>117.14</v>
      </c>
      <c r="S2969" s="31" t="s">
        <v>108</v>
      </c>
    </row>
    <row r="2970" spans="1:19" x14ac:dyDescent="0.35">
      <c r="A2970" s="2">
        <v>37026</v>
      </c>
      <c r="B2970" s="31">
        <v>315.21499999999997</v>
      </c>
      <c r="C2970" s="31">
        <v>674.96100000000001</v>
      </c>
      <c r="D2970" s="31">
        <v>242.70529999999999</v>
      </c>
      <c r="E2970" s="31">
        <v>120.25920000000001</v>
      </c>
      <c r="F2970" s="31">
        <v>30.2514</v>
      </c>
      <c r="G2970" s="31">
        <v>115.2366</v>
      </c>
      <c r="H2970" s="31">
        <v>5.8145379999999998</v>
      </c>
      <c r="I2970" s="31">
        <v>2036.9269999999999</v>
      </c>
      <c r="J2970" s="31">
        <v>2430.8440000000001</v>
      </c>
      <c r="K2970" s="31">
        <v>1430.951</v>
      </c>
      <c r="L2970" s="31">
        <v>114.21</v>
      </c>
      <c r="M2970" s="31" t="s">
        <v>108</v>
      </c>
      <c r="N2970" s="31">
        <v>68.085899999999995</v>
      </c>
      <c r="O2970" s="31">
        <v>85.910499999999999</v>
      </c>
      <c r="P2970" s="31">
        <v>74.335499999999996</v>
      </c>
      <c r="Q2970" s="31" t="s">
        <v>108</v>
      </c>
      <c r="R2970" s="31">
        <v>116.77</v>
      </c>
      <c r="S2970" s="31" t="s">
        <v>108</v>
      </c>
    </row>
    <row r="2971" spans="1:19" x14ac:dyDescent="0.35">
      <c r="A2971" s="2">
        <v>37027</v>
      </c>
      <c r="B2971" s="31">
        <v>314.87549999999999</v>
      </c>
      <c r="C2971" s="31">
        <v>667.61</v>
      </c>
      <c r="D2971" s="31">
        <v>244.02719999999999</v>
      </c>
      <c r="E2971" s="31">
        <v>120.6016</v>
      </c>
      <c r="F2971" s="31">
        <v>30.678000000000001</v>
      </c>
      <c r="G2971" s="31">
        <v>116.145</v>
      </c>
      <c r="H2971" s="31">
        <v>6.0127610000000002</v>
      </c>
      <c r="I2971" s="31">
        <v>2037.0719999999999</v>
      </c>
      <c r="J2971" s="31">
        <v>2436.0079999999998</v>
      </c>
      <c r="K2971" s="31">
        <v>1431.623</v>
      </c>
      <c r="L2971" s="31">
        <v>117.03</v>
      </c>
      <c r="M2971" s="31" t="s">
        <v>108</v>
      </c>
      <c r="N2971" s="31">
        <v>71.063999999999993</v>
      </c>
      <c r="O2971" s="31">
        <v>85.729100000000003</v>
      </c>
      <c r="P2971" s="31">
        <v>74.816900000000004</v>
      </c>
      <c r="Q2971" s="31" t="s">
        <v>108</v>
      </c>
      <c r="R2971" s="31">
        <v>116.2</v>
      </c>
      <c r="S2971" s="31" t="s">
        <v>108</v>
      </c>
    </row>
    <row r="2972" spans="1:19" x14ac:dyDescent="0.35">
      <c r="A2972" s="2">
        <v>37028</v>
      </c>
      <c r="B2972" s="31">
        <v>314.19639999999998</v>
      </c>
      <c r="C2972" s="31">
        <v>679.45799999999997</v>
      </c>
      <c r="D2972" s="31">
        <v>248.52170000000001</v>
      </c>
      <c r="E2972" s="31">
        <v>121.53870000000001</v>
      </c>
      <c r="F2972" s="31">
        <v>30.8688</v>
      </c>
      <c r="G2972" s="31">
        <v>117.0534</v>
      </c>
      <c r="H2972" s="31">
        <v>5.8751059999999997</v>
      </c>
      <c r="I2972" s="31">
        <v>2037.8009999999999</v>
      </c>
      <c r="J2972" s="31">
        <v>2438.59</v>
      </c>
      <c r="K2972" s="31">
        <v>1433.2370000000001</v>
      </c>
      <c r="L2972" s="31">
        <v>117.3</v>
      </c>
      <c r="M2972" s="31" t="s">
        <v>108</v>
      </c>
      <c r="N2972" s="31">
        <v>72.131699999999995</v>
      </c>
      <c r="O2972" s="31">
        <v>86.109800000000007</v>
      </c>
      <c r="P2972" s="31">
        <v>74.565899999999999</v>
      </c>
      <c r="Q2972" s="31" t="s">
        <v>108</v>
      </c>
      <c r="R2972" s="31">
        <v>116.12</v>
      </c>
      <c r="S2972" s="31" t="s">
        <v>108</v>
      </c>
    </row>
    <row r="2973" spans="1:19" x14ac:dyDescent="0.35">
      <c r="A2973" s="2">
        <v>37029</v>
      </c>
      <c r="B2973" s="31">
        <v>324.94880000000001</v>
      </c>
      <c r="C2973" s="31">
        <v>704.72299999999996</v>
      </c>
      <c r="D2973" s="31">
        <v>254.07380000000001</v>
      </c>
      <c r="E2973" s="31">
        <v>123.55710000000001</v>
      </c>
      <c r="F2973" s="31">
        <v>32.429099999999998</v>
      </c>
      <c r="G2973" s="31">
        <v>116.6641</v>
      </c>
      <c r="H2973" s="31">
        <v>6.0733290000000002</v>
      </c>
      <c r="I2973" s="31">
        <v>2041.7380000000001</v>
      </c>
      <c r="J2973" s="31">
        <v>2441.1709999999998</v>
      </c>
      <c r="K2973" s="31">
        <v>1433.7760000000001</v>
      </c>
      <c r="L2973" s="31">
        <v>117.67</v>
      </c>
      <c r="M2973" s="31" t="s">
        <v>108</v>
      </c>
      <c r="N2973" s="31">
        <v>72.450100000000006</v>
      </c>
      <c r="O2973" s="31">
        <v>85.625200000000007</v>
      </c>
      <c r="P2973" s="31">
        <v>74.194299999999998</v>
      </c>
      <c r="Q2973" s="31" t="s">
        <v>108</v>
      </c>
      <c r="R2973" s="31">
        <v>116.41</v>
      </c>
      <c r="S2973" s="31" t="s">
        <v>108</v>
      </c>
    </row>
    <row r="2974" spans="1:19" x14ac:dyDescent="0.35">
      <c r="A2974" s="2">
        <v>37032</v>
      </c>
      <c r="B2974" s="31">
        <v>324.8356</v>
      </c>
      <c r="C2974" s="31">
        <v>715.42899999999997</v>
      </c>
      <c r="D2974" s="31">
        <v>257.77519999999998</v>
      </c>
      <c r="E2974" s="31">
        <v>126.2784</v>
      </c>
      <c r="F2974" s="31">
        <v>32.193399999999997</v>
      </c>
      <c r="G2974" s="31">
        <v>115.042</v>
      </c>
      <c r="H2974" s="31">
        <v>5.9411800000000001</v>
      </c>
      <c r="I2974" s="31">
        <v>2036.635</v>
      </c>
      <c r="J2974" s="31">
        <v>2443.384</v>
      </c>
      <c r="K2974" s="31">
        <v>1433.5070000000001</v>
      </c>
      <c r="L2974" s="31">
        <v>119.39</v>
      </c>
      <c r="M2974" s="31" t="s">
        <v>108</v>
      </c>
      <c r="N2974" s="31">
        <v>76.870500000000007</v>
      </c>
      <c r="O2974" s="31">
        <v>86.171899999999994</v>
      </c>
      <c r="P2974" s="31">
        <v>74.043000000000006</v>
      </c>
      <c r="Q2974" s="31" t="s">
        <v>108</v>
      </c>
      <c r="R2974" s="31">
        <v>116.52</v>
      </c>
      <c r="S2974" s="31" t="s">
        <v>108</v>
      </c>
    </row>
    <row r="2975" spans="1:19" x14ac:dyDescent="0.35">
      <c r="A2975" s="2">
        <v>37033</v>
      </c>
      <c r="B2975" s="31">
        <v>322.11919999999998</v>
      </c>
      <c r="C2975" s="31">
        <v>718.99800000000005</v>
      </c>
      <c r="D2975" s="31">
        <v>256.71769999999998</v>
      </c>
      <c r="E2975" s="31">
        <v>124.9628</v>
      </c>
      <c r="F2975" s="31">
        <v>32.159700000000001</v>
      </c>
      <c r="G2975" s="31">
        <v>115.1718</v>
      </c>
      <c r="H2975" s="31">
        <v>5.8806120000000002</v>
      </c>
      <c r="I2975" s="31">
        <v>2035.9059999999999</v>
      </c>
      <c r="J2975" s="31">
        <v>2443.384</v>
      </c>
      <c r="K2975" s="31">
        <v>1427.1849999999999</v>
      </c>
      <c r="L2975" s="31">
        <v>119.23</v>
      </c>
      <c r="M2975" s="31" t="s">
        <v>108</v>
      </c>
      <c r="N2975" s="31">
        <v>76.664500000000004</v>
      </c>
      <c r="O2975" s="31">
        <v>86.3339</v>
      </c>
      <c r="P2975" s="31">
        <v>73.316800000000001</v>
      </c>
      <c r="Q2975" s="31" t="s">
        <v>108</v>
      </c>
      <c r="R2975" s="31">
        <v>117.69</v>
      </c>
      <c r="S2975" s="31" t="s">
        <v>108</v>
      </c>
    </row>
    <row r="2976" spans="1:19" x14ac:dyDescent="0.35">
      <c r="A2976" s="2">
        <v>37034</v>
      </c>
      <c r="B2976" s="31">
        <v>321.32690000000002</v>
      </c>
      <c r="C2976" s="31">
        <v>720.63900000000001</v>
      </c>
      <c r="D2976" s="31">
        <v>256.9821</v>
      </c>
      <c r="E2976" s="31">
        <v>124.7285</v>
      </c>
      <c r="F2976" s="31">
        <v>31.991299999999999</v>
      </c>
      <c r="G2976" s="31">
        <v>115.626</v>
      </c>
      <c r="H2976" s="31">
        <v>5.9521920000000001</v>
      </c>
      <c r="I2976" s="31">
        <v>2036.7809999999999</v>
      </c>
      <c r="J2976" s="31">
        <v>2444.491</v>
      </c>
      <c r="K2976" s="31">
        <v>1424.2249999999999</v>
      </c>
      <c r="L2976" s="31">
        <v>117.21</v>
      </c>
      <c r="M2976" s="31" t="s">
        <v>108</v>
      </c>
      <c r="N2976" s="31">
        <v>73.349199999999996</v>
      </c>
      <c r="O2976" s="31">
        <v>87.852400000000003</v>
      </c>
      <c r="P2976" s="31">
        <v>72.8352</v>
      </c>
      <c r="Q2976" s="31" t="s">
        <v>108</v>
      </c>
      <c r="R2976" s="31">
        <v>118.29</v>
      </c>
      <c r="S2976" s="31" t="s">
        <v>108</v>
      </c>
    </row>
    <row r="2977" spans="1:19" x14ac:dyDescent="0.35">
      <c r="A2977" s="2">
        <v>37035</v>
      </c>
      <c r="B2977" s="31">
        <v>311.59320000000002</v>
      </c>
      <c r="C2977" s="31">
        <v>705.58</v>
      </c>
      <c r="D2977" s="31">
        <v>253.2807</v>
      </c>
      <c r="E2977" s="31">
        <v>126.15219999999999</v>
      </c>
      <c r="F2977" s="31">
        <v>31.463699999999999</v>
      </c>
      <c r="G2977" s="31">
        <v>116.7291</v>
      </c>
      <c r="H2977" s="31">
        <v>5.8365619999999998</v>
      </c>
      <c r="I2977" s="31">
        <v>2040.4259999999999</v>
      </c>
      <c r="J2977" s="31">
        <v>2429.7379999999998</v>
      </c>
      <c r="K2977" s="31">
        <v>1423.8219999999999</v>
      </c>
      <c r="L2977" s="31">
        <v>117.58</v>
      </c>
      <c r="M2977" s="31" t="s">
        <v>108</v>
      </c>
      <c r="N2977" s="31">
        <v>75.147300000000001</v>
      </c>
      <c r="O2977" s="31">
        <v>88.295500000000004</v>
      </c>
      <c r="P2977" s="31">
        <v>72.568600000000004</v>
      </c>
      <c r="Q2977" s="31" t="s">
        <v>108</v>
      </c>
      <c r="R2977" s="31">
        <v>118.36</v>
      </c>
      <c r="S2977" s="31" t="s">
        <v>108</v>
      </c>
    </row>
    <row r="2978" spans="1:19" x14ac:dyDescent="0.35">
      <c r="A2978" s="2">
        <v>37036</v>
      </c>
      <c r="B2978" s="31">
        <v>310.68770000000001</v>
      </c>
      <c r="C2978" s="31">
        <v>688.09400000000005</v>
      </c>
      <c r="D2978" s="31">
        <v>250.10810000000001</v>
      </c>
      <c r="E2978" s="31">
        <v>125.41330000000001</v>
      </c>
      <c r="F2978" s="31">
        <v>31.329000000000001</v>
      </c>
      <c r="G2978" s="31">
        <v>116.0802</v>
      </c>
      <c r="H2978" s="31">
        <v>5.676882</v>
      </c>
      <c r="I2978" s="31">
        <v>2039.6969999999999</v>
      </c>
      <c r="J2978" s="31">
        <v>2430.384</v>
      </c>
      <c r="K2978" s="31">
        <v>1421.4010000000001</v>
      </c>
      <c r="L2978" s="31">
        <v>116.17</v>
      </c>
      <c r="M2978" s="31" t="s">
        <v>108</v>
      </c>
      <c r="N2978" s="31">
        <v>73.742500000000007</v>
      </c>
      <c r="O2978" s="31">
        <v>87.710700000000003</v>
      </c>
      <c r="P2978" s="31">
        <v>72.500600000000006</v>
      </c>
      <c r="Q2978" s="31" t="s">
        <v>108</v>
      </c>
      <c r="R2978" s="31">
        <v>118.18</v>
      </c>
      <c r="S2978" s="31" t="s">
        <v>108</v>
      </c>
    </row>
    <row r="2979" spans="1:19" x14ac:dyDescent="0.35">
      <c r="A2979" s="2">
        <v>37039</v>
      </c>
      <c r="B2979" s="31">
        <v>310.68770000000001</v>
      </c>
      <c r="C2979" s="31">
        <v>688.09400000000005</v>
      </c>
      <c r="D2979" s="31">
        <v>250.10810000000001</v>
      </c>
      <c r="E2979" s="31">
        <v>125.41330000000001</v>
      </c>
      <c r="F2979" s="31">
        <v>31.329000000000001</v>
      </c>
      <c r="G2979" s="31">
        <v>116.0802</v>
      </c>
      <c r="H2979" s="31">
        <v>5.676882</v>
      </c>
      <c r="I2979" s="31">
        <v>2041.884</v>
      </c>
      <c r="J2979" s="31">
        <v>2430.384</v>
      </c>
      <c r="K2979" s="31">
        <v>1423.9559999999999</v>
      </c>
      <c r="L2979" s="31">
        <v>116.17</v>
      </c>
      <c r="M2979" s="31" t="s">
        <v>108</v>
      </c>
      <c r="N2979" s="31">
        <v>73.742500000000007</v>
      </c>
      <c r="O2979" s="31">
        <v>87.710700000000003</v>
      </c>
      <c r="P2979" s="31">
        <v>72.500600000000006</v>
      </c>
      <c r="Q2979" s="31" t="s">
        <v>108</v>
      </c>
      <c r="R2979" s="31">
        <v>118.06</v>
      </c>
      <c r="S2979" s="31" t="s">
        <v>108</v>
      </c>
    </row>
    <row r="2980" spans="1:19" x14ac:dyDescent="0.35">
      <c r="A2980" s="2">
        <v>37040</v>
      </c>
      <c r="B2980" s="31">
        <v>317.4787</v>
      </c>
      <c r="C2980" s="31">
        <v>684.38300000000004</v>
      </c>
      <c r="D2980" s="31">
        <v>251.6944</v>
      </c>
      <c r="E2980" s="31">
        <v>123.44889999999999</v>
      </c>
      <c r="F2980" s="31">
        <v>30.88</v>
      </c>
      <c r="G2980" s="31">
        <v>114.0039</v>
      </c>
      <c r="H2980" s="31">
        <v>5.5227089999999999</v>
      </c>
      <c r="I2980" s="31">
        <v>2040.7170000000001</v>
      </c>
      <c r="J2980" s="31">
        <v>2427.79</v>
      </c>
      <c r="K2980" s="31">
        <v>1427.454</v>
      </c>
      <c r="L2980" s="31">
        <v>115.21</v>
      </c>
      <c r="M2980" s="31" t="s">
        <v>108</v>
      </c>
      <c r="N2980" s="31">
        <v>69.546800000000005</v>
      </c>
      <c r="O2980" s="31">
        <v>88.1404</v>
      </c>
      <c r="P2980" s="31">
        <v>72.281099999999995</v>
      </c>
      <c r="Q2980" s="31" t="s">
        <v>108</v>
      </c>
      <c r="R2980" s="31">
        <v>118.22</v>
      </c>
      <c r="S2980" s="31" t="s">
        <v>108</v>
      </c>
    </row>
    <row r="2981" spans="1:19" x14ac:dyDescent="0.35">
      <c r="A2981" s="2">
        <v>37041</v>
      </c>
      <c r="B2981" s="31">
        <v>316.34690000000001</v>
      </c>
      <c r="C2981" s="31">
        <v>675.31799999999998</v>
      </c>
      <c r="D2981" s="31">
        <v>250.10810000000001</v>
      </c>
      <c r="E2981" s="31">
        <v>122.8001</v>
      </c>
      <c r="F2981" s="31">
        <v>30.015699999999999</v>
      </c>
      <c r="G2981" s="31">
        <v>113.5497</v>
      </c>
      <c r="H2981" s="31">
        <v>5.3079679999999998</v>
      </c>
      <c r="I2981" s="31">
        <v>2042.3209999999999</v>
      </c>
      <c r="J2981" s="31">
        <v>2429.09</v>
      </c>
      <c r="K2981" s="31">
        <v>1426.2429999999999</v>
      </c>
      <c r="L2981" s="31">
        <v>113.53</v>
      </c>
      <c r="M2981" s="31" t="s">
        <v>108</v>
      </c>
      <c r="N2981" s="31">
        <v>66.887100000000004</v>
      </c>
      <c r="O2981" s="31">
        <v>87.952200000000005</v>
      </c>
      <c r="P2981" s="31">
        <v>72.545400000000001</v>
      </c>
      <c r="Q2981" s="31" t="s">
        <v>108</v>
      </c>
      <c r="R2981" s="31">
        <v>118.2</v>
      </c>
      <c r="S2981" s="31" t="s">
        <v>108</v>
      </c>
    </row>
    <row r="2982" spans="1:19" x14ac:dyDescent="0.35">
      <c r="A2982" s="2">
        <v>37042</v>
      </c>
      <c r="B2982" s="31">
        <v>316.9128</v>
      </c>
      <c r="C2982" s="31">
        <v>675.03300000000002</v>
      </c>
      <c r="D2982" s="31">
        <v>244.29159999999999</v>
      </c>
      <c r="E2982" s="31">
        <v>120.5474</v>
      </c>
      <c r="F2982" s="31">
        <v>29.959599999999998</v>
      </c>
      <c r="G2982" s="31">
        <v>117.0535</v>
      </c>
      <c r="H2982" s="31">
        <v>5.1537949999999997</v>
      </c>
      <c r="I2982" s="31">
        <v>2048.1529999999998</v>
      </c>
      <c r="J2982" s="31">
        <v>2448.0569999999998</v>
      </c>
      <c r="K2982" s="31">
        <v>1425.9739999999999</v>
      </c>
      <c r="L2982" s="31">
        <v>114.21</v>
      </c>
      <c r="M2982" s="31" t="s">
        <v>108</v>
      </c>
      <c r="N2982" s="31">
        <v>67.542699999999996</v>
      </c>
      <c r="O2982" s="31">
        <v>89.025499999999994</v>
      </c>
      <c r="P2982" s="31">
        <v>71.729799999999997</v>
      </c>
      <c r="Q2982" s="31" t="s">
        <v>108</v>
      </c>
      <c r="R2982" s="31">
        <v>119.07</v>
      </c>
      <c r="S2982" s="31" t="s">
        <v>108</v>
      </c>
    </row>
    <row r="2983" spans="1:19" x14ac:dyDescent="0.35">
      <c r="A2983" s="2">
        <v>37043</v>
      </c>
      <c r="B2983" s="31">
        <v>314.76229999999998</v>
      </c>
      <c r="C2983" s="31">
        <v>665.89700000000005</v>
      </c>
      <c r="D2983" s="31">
        <v>246.93539999999999</v>
      </c>
      <c r="E2983" s="31">
        <v>120.3852</v>
      </c>
      <c r="F2983" s="31">
        <v>30.082999999999998</v>
      </c>
      <c r="G2983" s="31">
        <v>118.0917</v>
      </c>
      <c r="H2983" s="31">
        <v>5.1923380000000003</v>
      </c>
      <c r="I2983" s="31">
        <v>2047.133</v>
      </c>
      <c r="J2983" s="31">
        <v>2453.2629999999999</v>
      </c>
      <c r="K2983" s="31">
        <v>1434.7170000000001</v>
      </c>
      <c r="L2983" s="31">
        <v>114.9</v>
      </c>
      <c r="M2983" s="31" t="s">
        <v>108</v>
      </c>
      <c r="N2983" s="31">
        <v>69.359499999999997</v>
      </c>
      <c r="O2983" s="31">
        <v>88.954300000000003</v>
      </c>
      <c r="P2983" s="31">
        <v>71.6374</v>
      </c>
      <c r="Q2983" s="31" t="s">
        <v>108</v>
      </c>
      <c r="R2983" s="31">
        <v>118.89</v>
      </c>
      <c r="S2983" s="31" t="s">
        <v>108</v>
      </c>
    </row>
    <row r="2984" spans="1:19" x14ac:dyDescent="0.35">
      <c r="A2984" s="2">
        <v>37046</v>
      </c>
      <c r="B2984" s="31">
        <v>317.4787</v>
      </c>
      <c r="C2984" s="31">
        <v>647.84</v>
      </c>
      <c r="D2984" s="31">
        <v>248.52170000000001</v>
      </c>
      <c r="E2984" s="31">
        <v>119.98869999999999</v>
      </c>
      <c r="F2984" s="31">
        <v>29.9147</v>
      </c>
      <c r="G2984" s="31">
        <v>117.57259999999999</v>
      </c>
      <c r="H2984" s="31">
        <v>5.1207580000000004</v>
      </c>
      <c r="I2984" s="31">
        <v>2047.279</v>
      </c>
      <c r="J2984" s="31">
        <v>2460.701</v>
      </c>
      <c r="K2984" s="31">
        <v>1434.683</v>
      </c>
      <c r="L2984" s="31">
        <v>115.28</v>
      </c>
      <c r="M2984" s="31" t="s">
        <v>108</v>
      </c>
      <c r="N2984" s="31">
        <v>69.003699999999995</v>
      </c>
      <c r="O2984" s="31">
        <v>88.377499999999998</v>
      </c>
      <c r="P2984" s="31">
        <v>71.730900000000005</v>
      </c>
      <c r="Q2984" s="31" t="s">
        <v>108</v>
      </c>
      <c r="R2984" s="31">
        <v>119.16</v>
      </c>
      <c r="S2984" s="31" t="s">
        <v>108</v>
      </c>
    </row>
    <row r="2985" spans="1:19" x14ac:dyDescent="0.35">
      <c r="A2985" s="2">
        <v>37047</v>
      </c>
      <c r="B2985" s="31">
        <v>321.89280000000002</v>
      </c>
      <c r="C2985" s="31">
        <v>646.19899999999996</v>
      </c>
      <c r="D2985" s="31">
        <v>249.0505</v>
      </c>
      <c r="E2985" s="31">
        <v>121.5566</v>
      </c>
      <c r="F2985" s="31">
        <v>29.981999999999999</v>
      </c>
      <c r="G2985" s="31">
        <v>117.6375</v>
      </c>
      <c r="H2985" s="31">
        <v>5.2418940000000003</v>
      </c>
      <c r="I2985" s="31">
        <v>2050.924</v>
      </c>
      <c r="J2985" s="31">
        <v>2471.8580000000002</v>
      </c>
      <c r="K2985" s="31">
        <v>1440.066</v>
      </c>
      <c r="L2985" s="31">
        <v>116.67</v>
      </c>
      <c r="M2985" s="31" t="s">
        <v>108</v>
      </c>
      <c r="N2985" s="31">
        <v>72.037999999999997</v>
      </c>
      <c r="O2985" s="31">
        <v>87.974800000000002</v>
      </c>
      <c r="P2985" s="31">
        <v>71.766800000000003</v>
      </c>
      <c r="Q2985" s="31" t="s">
        <v>108</v>
      </c>
      <c r="R2985" s="31">
        <v>118.53</v>
      </c>
      <c r="S2985" s="31" t="s">
        <v>108</v>
      </c>
    </row>
    <row r="2986" spans="1:19" x14ac:dyDescent="0.35">
      <c r="A2986" s="2">
        <v>37048</v>
      </c>
      <c r="B2986" s="31">
        <v>315.44139999999999</v>
      </c>
      <c r="C2986" s="31">
        <v>628.35599999999999</v>
      </c>
      <c r="D2986" s="31">
        <v>245.34909999999999</v>
      </c>
      <c r="E2986" s="31">
        <v>121.25020000000001</v>
      </c>
      <c r="F2986" s="31">
        <v>29.970800000000001</v>
      </c>
      <c r="G2986" s="31">
        <v>119.7787</v>
      </c>
      <c r="H2986" s="31">
        <v>5.2033509999999996</v>
      </c>
      <c r="I2986" s="31">
        <v>2046.729</v>
      </c>
      <c r="J2986" s="31">
        <v>2471.8580000000002</v>
      </c>
      <c r="K2986" s="31">
        <v>1437.8119999999999</v>
      </c>
      <c r="L2986" s="31">
        <v>115.71</v>
      </c>
      <c r="M2986" s="31" t="s">
        <v>108</v>
      </c>
      <c r="N2986" s="31">
        <v>71.476100000000002</v>
      </c>
      <c r="O2986" s="31">
        <v>87.790400000000005</v>
      </c>
      <c r="P2986" s="31">
        <v>71.666300000000007</v>
      </c>
      <c r="Q2986" s="31" t="s">
        <v>108</v>
      </c>
      <c r="R2986" s="31">
        <v>119.23</v>
      </c>
      <c r="S2986" s="31" t="s">
        <v>108</v>
      </c>
    </row>
    <row r="2987" spans="1:19" x14ac:dyDescent="0.35">
      <c r="A2987" s="2">
        <v>37049</v>
      </c>
      <c r="B2987" s="31">
        <v>310.12180000000001</v>
      </c>
      <c r="C2987" s="31">
        <v>634.13699999999994</v>
      </c>
      <c r="D2987" s="31">
        <v>248.25729999999999</v>
      </c>
      <c r="E2987" s="31">
        <v>120.259</v>
      </c>
      <c r="F2987" s="31">
        <v>30.0045</v>
      </c>
      <c r="G2987" s="31">
        <v>119.7787</v>
      </c>
      <c r="H2987" s="31">
        <v>4.9775970000000003</v>
      </c>
      <c r="I2987" s="31">
        <v>2048.4079999999999</v>
      </c>
      <c r="J2987" s="31">
        <v>2464.7919999999999</v>
      </c>
      <c r="K2987" s="31">
        <v>1432.8309999999999</v>
      </c>
      <c r="L2987" s="31">
        <v>115.94</v>
      </c>
      <c r="M2987" s="31" t="s">
        <v>108</v>
      </c>
      <c r="N2987" s="31">
        <v>73.274199999999993</v>
      </c>
      <c r="O2987" s="31">
        <v>88.129400000000004</v>
      </c>
      <c r="P2987" s="31">
        <v>71.959400000000002</v>
      </c>
      <c r="Q2987" s="31" t="s">
        <v>108</v>
      </c>
      <c r="R2987" s="31">
        <v>119.11</v>
      </c>
      <c r="S2987" s="31" t="s">
        <v>108</v>
      </c>
    </row>
    <row r="2988" spans="1:19" x14ac:dyDescent="0.35">
      <c r="A2988" s="2">
        <v>37050</v>
      </c>
      <c r="B2988" s="31">
        <v>317.30919999999998</v>
      </c>
      <c r="C2988" s="31">
        <v>634.82600000000002</v>
      </c>
      <c r="D2988" s="31">
        <v>249.04910000000001</v>
      </c>
      <c r="E2988" s="31">
        <v>118.3192</v>
      </c>
      <c r="F2988" s="31">
        <v>30.8127</v>
      </c>
      <c r="G2988" s="31">
        <v>120.9545</v>
      </c>
      <c r="H2988" s="31">
        <v>5.1481760000000003</v>
      </c>
      <c r="I2988" s="31">
        <v>2045.415</v>
      </c>
      <c r="J2988" s="31">
        <v>2456.982</v>
      </c>
      <c r="K2988" s="31">
        <v>1433.7729999999999</v>
      </c>
      <c r="L2988" s="31">
        <v>115.03</v>
      </c>
      <c r="M2988" s="31" t="s">
        <v>108</v>
      </c>
      <c r="N2988" s="31">
        <v>71.270099999999999</v>
      </c>
      <c r="O2988" s="31">
        <v>87.508200000000002</v>
      </c>
      <c r="P2988" s="31">
        <v>71.800200000000004</v>
      </c>
      <c r="Q2988" s="31" t="s">
        <v>108</v>
      </c>
      <c r="R2988" s="31">
        <v>119.21</v>
      </c>
      <c r="S2988" s="31" t="s">
        <v>108</v>
      </c>
    </row>
    <row r="2989" spans="1:19" x14ac:dyDescent="0.35">
      <c r="A2989" s="2">
        <v>37053</v>
      </c>
      <c r="B2989" s="31">
        <v>320.28469999999999</v>
      </c>
      <c r="C2989" s="31">
        <v>633.31200000000001</v>
      </c>
      <c r="D2989" s="31">
        <v>257.48070000000001</v>
      </c>
      <c r="E2989" s="31">
        <v>117.6699</v>
      </c>
      <c r="F2989" s="31">
        <v>30.184100000000001</v>
      </c>
      <c r="G2989" s="31">
        <v>122.2976</v>
      </c>
      <c r="H2989" s="31">
        <v>5.1118050000000004</v>
      </c>
      <c r="I2989" s="31">
        <v>2048.4839999999999</v>
      </c>
      <c r="J2989" s="31">
        <v>2466.652</v>
      </c>
      <c r="K2989" s="31">
        <v>1434.5809999999999</v>
      </c>
      <c r="L2989" s="31">
        <v>114.09</v>
      </c>
      <c r="M2989" s="31" t="s">
        <v>108</v>
      </c>
      <c r="N2989" s="31">
        <v>69.322999999999993</v>
      </c>
      <c r="O2989" s="31">
        <v>86.706299999999999</v>
      </c>
      <c r="P2989" s="31">
        <v>71.244200000000006</v>
      </c>
      <c r="Q2989" s="31" t="s">
        <v>108</v>
      </c>
      <c r="R2989" s="31">
        <v>120.12</v>
      </c>
      <c r="S2989" s="31" t="s">
        <v>108</v>
      </c>
    </row>
    <row r="2990" spans="1:19" x14ac:dyDescent="0.35">
      <c r="A2990" s="2">
        <v>37054</v>
      </c>
      <c r="B2990" s="31">
        <v>320.35300000000001</v>
      </c>
      <c r="C2990" s="31">
        <v>641.38400000000001</v>
      </c>
      <c r="D2990" s="31">
        <v>259.32400000000001</v>
      </c>
      <c r="E2990" s="31">
        <v>116.3167</v>
      </c>
      <c r="F2990" s="31">
        <v>30.599399999999999</v>
      </c>
      <c r="G2990" s="31">
        <v>123.0539</v>
      </c>
      <c r="H2990" s="31">
        <v>5.0191039999999996</v>
      </c>
      <c r="I2990" s="31">
        <v>2050.0909999999999</v>
      </c>
      <c r="J2990" s="31">
        <v>2474.09</v>
      </c>
      <c r="K2990" s="31">
        <v>1433.37</v>
      </c>
      <c r="L2990" s="31">
        <v>113.93</v>
      </c>
      <c r="M2990" s="31" t="s">
        <v>108</v>
      </c>
      <c r="N2990" s="31">
        <v>68.994500000000002</v>
      </c>
      <c r="O2990" s="31">
        <v>86.657700000000006</v>
      </c>
      <c r="P2990" s="31">
        <v>71.863</v>
      </c>
      <c r="Q2990" s="31" t="s">
        <v>108</v>
      </c>
      <c r="R2990" s="31">
        <v>119.61</v>
      </c>
      <c r="S2990" s="31" t="s">
        <v>108</v>
      </c>
    </row>
    <row r="2991" spans="1:19" x14ac:dyDescent="0.35">
      <c r="A2991" s="2">
        <v>37055</v>
      </c>
      <c r="B2991" s="31">
        <v>317.63889999999998</v>
      </c>
      <c r="C2991" s="31">
        <v>627.77099999999996</v>
      </c>
      <c r="D2991" s="31">
        <v>259.5872</v>
      </c>
      <c r="E2991" s="31">
        <v>116.2878</v>
      </c>
      <c r="F2991" s="31">
        <v>30.6555</v>
      </c>
      <c r="G2991" s="31">
        <v>122.8</v>
      </c>
      <c r="H2991" s="31">
        <v>5.1349549999999997</v>
      </c>
      <c r="I2991" s="31">
        <v>2051.2600000000002</v>
      </c>
      <c r="J2991" s="31">
        <v>2472.6019999999999</v>
      </c>
      <c r="K2991" s="31">
        <v>1432.6969999999999</v>
      </c>
      <c r="L2991" s="31">
        <v>112.89</v>
      </c>
      <c r="M2991" s="31" t="s">
        <v>108</v>
      </c>
      <c r="N2991" s="31">
        <v>66.993600000000001</v>
      </c>
      <c r="O2991" s="31">
        <v>86.795000000000002</v>
      </c>
      <c r="P2991" s="31">
        <v>72.066699999999997</v>
      </c>
      <c r="Q2991" s="31" t="s">
        <v>108</v>
      </c>
      <c r="R2991" s="31">
        <v>118.94</v>
      </c>
      <c r="S2991" s="31" t="s">
        <v>108</v>
      </c>
    </row>
    <row r="2992" spans="1:19" x14ac:dyDescent="0.35">
      <c r="A2992" s="2">
        <v>37056</v>
      </c>
      <c r="B2992" s="31">
        <v>318.66719999999998</v>
      </c>
      <c r="C2992" s="31">
        <v>628.13499999999999</v>
      </c>
      <c r="D2992" s="31">
        <v>261.16520000000003</v>
      </c>
      <c r="E2992" s="31">
        <v>117.01009999999999</v>
      </c>
      <c r="F2992" s="31">
        <v>31.0259</v>
      </c>
      <c r="G2992" s="31">
        <v>121.9243</v>
      </c>
      <c r="H2992" s="31">
        <v>5.151484</v>
      </c>
      <c r="I2992" s="31">
        <v>2054.183</v>
      </c>
      <c r="J2992" s="31">
        <v>2480.04</v>
      </c>
      <c r="K2992" s="31">
        <v>1439.2929999999999</v>
      </c>
      <c r="L2992" s="31">
        <v>110.21</v>
      </c>
      <c r="M2992" s="31" t="s">
        <v>108</v>
      </c>
      <c r="N2992" s="31">
        <v>63.3994</v>
      </c>
      <c r="O2992" s="31">
        <v>87.055400000000006</v>
      </c>
      <c r="P2992" s="31">
        <v>72.686999999999998</v>
      </c>
      <c r="Q2992" s="31" t="s">
        <v>108</v>
      </c>
      <c r="R2992" s="31">
        <v>117.99</v>
      </c>
      <c r="S2992" s="31" t="s">
        <v>108</v>
      </c>
    </row>
    <row r="2993" spans="1:19" x14ac:dyDescent="0.35">
      <c r="A2993" s="2">
        <v>37057</v>
      </c>
      <c r="B2993" s="31">
        <v>317.63889999999998</v>
      </c>
      <c r="C2993" s="31">
        <v>627.11699999999996</v>
      </c>
      <c r="D2993" s="31">
        <v>260.90219999999999</v>
      </c>
      <c r="E2993" s="31">
        <v>115.5475</v>
      </c>
      <c r="F2993" s="31">
        <v>30.5657</v>
      </c>
      <c r="G2993" s="31">
        <v>118.4889</v>
      </c>
      <c r="H2993" s="31">
        <v>5.0578209999999997</v>
      </c>
      <c r="I2993" s="31">
        <v>2052.2829999999999</v>
      </c>
      <c r="J2993" s="31">
        <v>2477.8090000000002</v>
      </c>
      <c r="K2993" s="31">
        <v>1440.5039999999999</v>
      </c>
      <c r="L2993" s="31">
        <v>110.48</v>
      </c>
      <c r="M2993" s="31" t="s">
        <v>108</v>
      </c>
      <c r="N2993" s="31">
        <v>64.047799999999995</v>
      </c>
      <c r="O2993" s="31">
        <v>86.376499999999993</v>
      </c>
      <c r="P2993" s="31">
        <v>72.975800000000007</v>
      </c>
      <c r="Q2993" s="31" t="s">
        <v>108</v>
      </c>
      <c r="R2993" s="31">
        <v>118.29</v>
      </c>
      <c r="S2993" s="31" t="s">
        <v>108</v>
      </c>
    </row>
    <row r="2994" spans="1:19" x14ac:dyDescent="0.35">
      <c r="A2994" s="2">
        <v>37060</v>
      </c>
      <c r="B2994" s="31">
        <v>307.0129</v>
      </c>
      <c r="C2994" s="31">
        <v>611.62400000000002</v>
      </c>
      <c r="D2994" s="31">
        <v>254.85310000000001</v>
      </c>
      <c r="E2994" s="31">
        <v>115.4211</v>
      </c>
      <c r="F2994" s="31">
        <v>30.6892</v>
      </c>
      <c r="G2994" s="31">
        <v>119.7688</v>
      </c>
      <c r="H2994" s="31">
        <v>5.1349559999999999</v>
      </c>
      <c r="I2994" s="31">
        <v>2054.768</v>
      </c>
      <c r="J2994" s="31">
        <v>2479.6680000000001</v>
      </c>
      <c r="K2994" s="31">
        <v>1442.7929999999999</v>
      </c>
      <c r="L2994" s="31">
        <v>109.92</v>
      </c>
      <c r="M2994" s="31" t="s">
        <v>108</v>
      </c>
      <c r="N2994" s="31">
        <v>63.084400000000002</v>
      </c>
      <c r="O2994" s="31">
        <v>85.847899999999996</v>
      </c>
      <c r="P2994" s="31">
        <v>72.900800000000004</v>
      </c>
      <c r="Q2994" s="31" t="s">
        <v>108</v>
      </c>
      <c r="R2994" s="31">
        <v>118.39</v>
      </c>
      <c r="S2994" s="31" t="s">
        <v>108</v>
      </c>
    </row>
    <row r="2995" spans="1:19" x14ac:dyDescent="0.35">
      <c r="A2995" s="2">
        <v>37061</v>
      </c>
      <c r="B2995" s="31">
        <v>305.07049999999998</v>
      </c>
      <c r="C2995" s="31">
        <v>612.42399999999998</v>
      </c>
      <c r="D2995" s="31">
        <v>252.749</v>
      </c>
      <c r="E2995" s="31">
        <v>116.50449999999999</v>
      </c>
      <c r="F2995" s="31">
        <v>30.801400000000001</v>
      </c>
      <c r="G2995" s="31">
        <v>120.9139</v>
      </c>
      <c r="H2995" s="31">
        <v>5.0247640000000002</v>
      </c>
      <c r="I2995" s="31">
        <v>2055.9369999999999</v>
      </c>
      <c r="J2995" s="31">
        <v>2481.5279999999998</v>
      </c>
      <c r="K2995" s="31">
        <v>1440.1</v>
      </c>
      <c r="L2995" s="31">
        <v>110.3</v>
      </c>
      <c r="M2995" s="31" t="s">
        <v>108</v>
      </c>
      <c r="N2995" s="31">
        <v>62.843600000000002</v>
      </c>
      <c r="O2995" s="31">
        <v>85.921700000000001</v>
      </c>
      <c r="P2995" s="31">
        <v>72.571700000000007</v>
      </c>
      <c r="Q2995" s="31" t="s">
        <v>108</v>
      </c>
      <c r="R2995" s="31">
        <v>119.04</v>
      </c>
      <c r="S2995" s="31" t="s">
        <v>108</v>
      </c>
    </row>
    <row r="2996" spans="1:19" x14ac:dyDescent="0.35">
      <c r="A2996" s="2">
        <v>37062</v>
      </c>
      <c r="B2996" s="31">
        <v>295.01569999999998</v>
      </c>
      <c r="C2996" s="31">
        <v>571.40200000000004</v>
      </c>
      <c r="D2996" s="31">
        <v>245.64779999999999</v>
      </c>
      <c r="E2996" s="31">
        <v>114.69880000000001</v>
      </c>
      <c r="F2996" s="31">
        <v>30.6892</v>
      </c>
      <c r="G2996" s="31">
        <v>119.2972</v>
      </c>
      <c r="H2996" s="31">
        <v>4.8649849999999999</v>
      </c>
      <c r="I2996" s="31">
        <v>2054.3290000000002</v>
      </c>
      <c r="J2996" s="31">
        <v>2486.7339999999999</v>
      </c>
      <c r="K2996" s="31">
        <v>1444.2729999999999</v>
      </c>
      <c r="L2996" s="31">
        <v>110.77</v>
      </c>
      <c r="M2996" s="31" t="s">
        <v>108</v>
      </c>
      <c r="N2996" s="31">
        <v>64.251599999999996</v>
      </c>
      <c r="O2996" s="31">
        <v>85.626400000000004</v>
      </c>
      <c r="P2996" s="31">
        <v>72.107900000000001</v>
      </c>
      <c r="Q2996" s="31" t="s">
        <v>108</v>
      </c>
      <c r="R2996" s="31">
        <v>119.13</v>
      </c>
      <c r="S2996" s="31" t="s">
        <v>108</v>
      </c>
    </row>
    <row r="2997" spans="1:19" x14ac:dyDescent="0.35">
      <c r="A2997" s="2">
        <v>37063</v>
      </c>
      <c r="B2997" s="31">
        <v>296.04399999999998</v>
      </c>
      <c r="C2997" s="31">
        <v>560.78300000000002</v>
      </c>
      <c r="D2997" s="31">
        <v>244.8588</v>
      </c>
      <c r="E2997" s="31">
        <v>114.4821</v>
      </c>
      <c r="F2997" s="31">
        <v>30.711600000000001</v>
      </c>
      <c r="G2997" s="31">
        <v>118.6236</v>
      </c>
      <c r="H2997" s="31">
        <v>5.008235</v>
      </c>
      <c r="I2997" s="31">
        <v>2055.06</v>
      </c>
      <c r="J2997" s="31">
        <v>2487.85</v>
      </c>
      <c r="K2997" s="31">
        <v>1446.8309999999999</v>
      </c>
      <c r="L2997" s="31">
        <v>112.01</v>
      </c>
      <c r="M2997" s="31" t="s">
        <v>108</v>
      </c>
      <c r="N2997" s="31">
        <v>65.122399999999999</v>
      </c>
      <c r="O2997" s="31">
        <v>84.834299999999999</v>
      </c>
      <c r="P2997" s="31">
        <v>72.254099999999994</v>
      </c>
      <c r="Q2997" s="31" t="s">
        <v>108</v>
      </c>
      <c r="R2997" s="31">
        <v>119.01</v>
      </c>
      <c r="S2997" s="31" t="s">
        <v>108</v>
      </c>
    </row>
    <row r="2998" spans="1:19" x14ac:dyDescent="0.35">
      <c r="A2998" s="2">
        <v>37064</v>
      </c>
      <c r="B2998" s="31">
        <v>298.78620000000001</v>
      </c>
      <c r="C2998" s="31">
        <v>562.30999999999995</v>
      </c>
      <c r="D2998" s="31">
        <v>241.17670000000001</v>
      </c>
      <c r="E2998" s="31">
        <v>114.9877</v>
      </c>
      <c r="F2998" s="31">
        <v>30.678000000000001</v>
      </c>
      <c r="G2998" s="31">
        <v>116.9396</v>
      </c>
      <c r="H2998" s="31">
        <v>4.9586490000000003</v>
      </c>
      <c r="I2998" s="31">
        <v>2054.4760000000001</v>
      </c>
      <c r="J2998" s="31">
        <v>2500.123</v>
      </c>
      <c r="K2998" s="31">
        <v>1451.0039999999999</v>
      </c>
      <c r="L2998" s="31">
        <v>111.29</v>
      </c>
      <c r="M2998" s="31" t="s">
        <v>108</v>
      </c>
      <c r="N2998" s="31">
        <v>64.955600000000004</v>
      </c>
      <c r="O2998" s="31">
        <v>84.859200000000001</v>
      </c>
      <c r="P2998" s="31">
        <v>72.323099999999997</v>
      </c>
      <c r="Q2998" s="31" t="s">
        <v>108</v>
      </c>
      <c r="R2998" s="31">
        <v>118.91</v>
      </c>
      <c r="S2998" s="31" t="s">
        <v>108</v>
      </c>
    </row>
    <row r="2999" spans="1:19" x14ac:dyDescent="0.35">
      <c r="A2999" s="2">
        <v>37067</v>
      </c>
      <c r="B2999" s="31">
        <v>303.4708</v>
      </c>
      <c r="C2999" s="31">
        <v>570.02</v>
      </c>
      <c r="D2999" s="31">
        <v>242.49170000000001</v>
      </c>
      <c r="E2999" s="31">
        <v>114.121</v>
      </c>
      <c r="F2999" s="31">
        <v>30.835100000000001</v>
      </c>
      <c r="G2999" s="31">
        <v>116.1986</v>
      </c>
      <c r="H2999" s="31">
        <v>4.9972159999999999</v>
      </c>
      <c r="I2999" s="31">
        <v>2057.9830000000002</v>
      </c>
      <c r="J2999" s="31">
        <v>2497.8910000000001</v>
      </c>
      <c r="K2999" s="31">
        <v>1447.6389999999999</v>
      </c>
      <c r="L2999" s="31">
        <v>110.26</v>
      </c>
      <c r="M2999" s="31" t="s">
        <v>108</v>
      </c>
      <c r="N2999" s="31">
        <v>65.103800000000007</v>
      </c>
      <c r="O2999" s="31">
        <v>85.192700000000002</v>
      </c>
      <c r="P2999" s="31">
        <v>72.908199999999994</v>
      </c>
      <c r="Q2999" s="31" t="s">
        <v>108</v>
      </c>
      <c r="R2999" s="31">
        <v>118.32</v>
      </c>
      <c r="S2999" s="31" t="s">
        <v>108</v>
      </c>
    </row>
    <row r="3000" spans="1:19" x14ac:dyDescent="0.35">
      <c r="A3000" s="2">
        <v>37068</v>
      </c>
      <c r="B3000" s="31">
        <v>303.0138</v>
      </c>
      <c r="C3000" s="31">
        <v>565.00199999999995</v>
      </c>
      <c r="D3000" s="31">
        <v>243.2807</v>
      </c>
      <c r="E3000" s="31">
        <v>114.60850000000001</v>
      </c>
      <c r="F3000" s="31">
        <v>31.093299999999999</v>
      </c>
      <c r="G3000" s="31">
        <v>118.1521</v>
      </c>
      <c r="H3000" s="31">
        <v>5.0963890000000003</v>
      </c>
      <c r="I3000" s="31">
        <v>2059.152</v>
      </c>
      <c r="J3000" s="31">
        <v>2484.875</v>
      </c>
      <c r="K3000" s="31">
        <v>1444.0039999999999</v>
      </c>
      <c r="L3000" s="31">
        <v>109.99</v>
      </c>
      <c r="M3000" s="31" t="s">
        <v>108</v>
      </c>
      <c r="N3000" s="31">
        <v>65.418800000000005</v>
      </c>
      <c r="O3000" s="31">
        <v>85.171700000000001</v>
      </c>
      <c r="P3000" s="31">
        <v>72.943700000000007</v>
      </c>
      <c r="Q3000" s="31" t="s">
        <v>108</v>
      </c>
      <c r="R3000" s="31">
        <v>118.1</v>
      </c>
      <c r="S3000" s="31" t="s">
        <v>108</v>
      </c>
    </row>
    <row r="3001" spans="1:19" x14ac:dyDescent="0.35">
      <c r="A3001" s="2">
        <v>37069</v>
      </c>
      <c r="B3001" s="31">
        <v>291.1309</v>
      </c>
      <c r="C3001" s="31">
        <v>525.07000000000005</v>
      </c>
      <c r="D3001" s="31">
        <v>233.28649999999999</v>
      </c>
      <c r="E3001" s="31">
        <v>115.40300000000001</v>
      </c>
      <c r="F3001" s="31">
        <v>30.6218</v>
      </c>
      <c r="G3001" s="31">
        <v>119.3646</v>
      </c>
      <c r="H3001" s="31">
        <v>5.1569950000000002</v>
      </c>
      <c r="I3001" s="31">
        <v>2060.7600000000002</v>
      </c>
      <c r="J3001" s="31">
        <v>2481.5279999999998</v>
      </c>
      <c r="K3001" s="31">
        <v>1446.4269999999999</v>
      </c>
      <c r="L3001" s="31">
        <v>109.85</v>
      </c>
      <c r="M3001" s="31" t="s">
        <v>108</v>
      </c>
      <c r="N3001" s="31">
        <v>65.659700000000001</v>
      </c>
      <c r="O3001" s="31">
        <v>85.021799999999999</v>
      </c>
      <c r="P3001" s="31">
        <v>72.793199999999999</v>
      </c>
      <c r="Q3001" s="31" t="s">
        <v>108</v>
      </c>
      <c r="R3001" s="31">
        <v>118.38</v>
      </c>
      <c r="S3001" s="31" t="s">
        <v>108</v>
      </c>
    </row>
    <row r="3002" spans="1:19" x14ac:dyDescent="0.35">
      <c r="A3002" s="2">
        <v>37070</v>
      </c>
      <c r="B3002" s="31">
        <v>288.61720000000003</v>
      </c>
      <c r="C3002" s="31">
        <v>522.74300000000005</v>
      </c>
      <c r="D3002" s="31">
        <v>232.76050000000001</v>
      </c>
      <c r="E3002" s="31">
        <v>113.50700000000001</v>
      </c>
      <c r="F3002" s="31">
        <v>30.307500000000001</v>
      </c>
      <c r="G3002" s="31">
        <v>118.8257</v>
      </c>
      <c r="H3002" s="31">
        <v>5.2010719999999999</v>
      </c>
      <c r="I3002" s="31">
        <v>2062.806</v>
      </c>
      <c r="J3002" s="31">
        <v>2464.7919999999999</v>
      </c>
      <c r="K3002" s="31">
        <v>1439.4269999999999</v>
      </c>
      <c r="L3002" s="31">
        <v>110.57</v>
      </c>
      <c r="M3002" s="31" t="s">
        <v>108</v>
      </c>
      <c r="N3002" s="31">
        <v>66.6601</v>
      </c>
      <c r="O3002" s="31">
        <v>84.439400000000006</v>
      </c>
      <c r="P3002" s="31">
        <v>71.848699999999994</v>
      </c>
      <c r="Q3002" s="31" t="s">
        <v>108</v>
      </c>
      <c r="R3002" s="31">
        <v>120.01</v>
      </c>
      <c r="S3002" s="31" t="s">
        <v>108</v>
      </c>
    </row>
    <row r="3003" spans="1:19" x14ac:dyDescent="0.35">
      <c r="A3003" s="2">
        <v>37071</v>
      </c>
      <c r="B3003" s="31">
        <v>296.50099999999998</v>
      </c>
      <c r="C3003" s="31">
        <v>535.03499999999997</v>
      </c>
      <c r="D3003" s="31">
        <v>239.59870000000001</v>
      </c>
      <c r="E3003" s="31">
        <v>112.2611</v>
      </c>
      <c r="F3003" s="31">
        <v>30.453499999999998</v>
      </c>
      <c r="G3003" s="31">
        <v>125.023</v>
      </c>
      <c r="H3003" s="31">
        <v>5.3112640000000004</v>
      </c>
      <c r="I3003" s="31">
        <v>2054.3290000000002</v>
      </c>
      <c r="J3003" s="31">
        <v>2452.8910000000001</v>
      </c>
      <c r="K3003" s="31">
        <v>1432.8309999999999</v>
      </c>
      <c r="L3003" s="31">
        <v>110.99</v>
      </c>
      <c r="M3003" s="31" t="s">
        <v>108</v>
      </c>
      <c r="N3003" s="31">
        <v>68.864800000000002</v>
      </c>
      <c r="O3003" s="31">
        <v>84.562200000000004</v>
      </c>
      <c r="P3003" s="31">
        <v>71.690700000000007</v>
      </c>
      <c r="Q3003" s="31" t="s">
        <v>108</v>
      </c>
      <c r="R3003" s="31">
        <v>119.47</v>
      </c>
      <c r="S3003" s="31" t="s">
        <v>108</v>
      </c>
    </row>
    <row r="3004" spans="1:19" x14ac:dyDescent="0.35">
      <c r="A3004" s="2">
        <v>37074</v>
      </c>
      <c r="B3004" s="31">
        <v>291.81639999999999</v>
      </c>
      <c r="C3004" s="31">
        <v>519.90599999999995</v>
      </c>
      <c r="D3004" s="31">
        <v>234.8646</v>
      </c>
      <c r="E3004" s="31">
        <v>113.4709</v>
      </c>
      <c r="F3004" s="31">
        <v>30.3188</v>
      </c>
      <c r="G3004" s="31">
        <v>127.3807</v>
      </c>
      <c r="H3004" s="31">
        <v>5.2892260000000002</v>
      </c>
      <c r="I3004" s="31">
        <v>2043.223</v>
      </c>
      <c r="J3004" s="31">
        <v>2464.7919999999999</v>
      </c>
      <c r="K3004" s="31">
        <v>1434.7159999999999</v>
      </c>
      <c r="L3004" s="31">
        <v>112.27</v>
      </c>
      <c r="M3004" s="31" t="s">
        <v>108</v>
      </c>
      <c r="N3004" s="31">
        <v>68.272000000000006</v>
      </c>
      <c r="O3004" s="31">
        <v>84.814099999999996</v>
      </c>
      <c r="P3004" s="31">
        <v>71.666399999999996</v>
      </c>
      <c r="Q3004" s="31" t="s">
        <v>108</v>
      </c>
      <c r="R3004" s="31">
        <v>119.67</v>
      </c>
      <c r="S3004" s="31" t="s">
        <v>108</v>
      </c>
    </row>
    <row r="3005" spans="1:19" x14ac:dyDescent="0.35">
      <c r="A3005" s="2">
        <v>37075</v>
      </c>
      <c r="B3005" s="31">
        <v>289.98829999999998</v>
      </c>
      <c r="C3005" s="31">
        <v>525.07000000000005</v>
      </c>
      <c r="D3005" s="31">
        <v>233.02359999999999</v>
      </c>
      <c r="E3005" s="31">
        <v>113.10980000000001</v>
      </c>
      <c r="F3005" s="31">
        <v>30.116700000000002</v>
      </c>
      <c r="G3005" s="31">
        <v>128.25640000000001</v>
      </c>
      <c r="H3005" s="31">
        <v>5.2396399999999996</v>
      </c>
      <c r="I3005" s="31">
        <v>2043.3689999999999</v>
      </c>
      <c r="J3005" s="31">
        <v>2456.61</v>
      </c>
      <c r="K3005" s="31">
        <v>1428.9269999999999</v>
      </c>
      <c r="L3005" s="31">
        <v>112.25</v>
      </c>
      <c r="M3005" s="31" t="s">
        <v>108</v>
      </c>
      <c r="N3005" s="31">
        <v>68.475800000000007</v>
      </c>
      <c r="O3005" s="31">
        <v>84.6755</v>
      </c>
      <c r="P3005" s="31">
        <v>71.695599999999999</v>
      </c>
      <c r="Q3005" s="31" t="s">
        <v>108</v>
      </c>
      <c r="R3005" s="31">
        <v>119.35</v>
      </c>
      <c r="S3005" s="31" t="s">
        <v>108</v>
      </c>
    </row>
    <row r="3006" spans="1:19" x14ac:dyDescent="0.35">
      <c r="A3006" s="2">
        <v>37076</v>
      </c>
      <c r="B3006" s="31">
        <v>289.98829999999998</v>
      </c>
      <c r="C3006" s="31">
        <v>525.07000000000005</v>
      </c>
      <c r="D3006" s="31">
        <v>233.02359999999999</v>
      </c>
      <c r="E3006" s="31">
        <v>113.10980000000001</v>
      </c>
      <c r="F3006" s="31">
        <v>30.116700000000002</v>
      </c>
      <c r="G3006" s="31">
        <v>128.25640000000001</v>
      </c>
      <c r="H3006" s="31">
        <v>5.2396399999999996</v>
      </c>
      <c r="I3006" s="31">
        <v>2047.607</v>
      </c>
      <c r="J3006" s="31">
        <v>2456.61</v>
      </c>
      <c r="K3006" s="31">
        <v>1431.35</v>
      </c>
      <c r="L3006" s="31">
        <v>112.25</v>
      </c>
      <c r="M3006" s="31" t="s">
        <v>108</v>
      </c>
      <c r="N3006" s="31">
        <v>68.475800000000007</v>
      </c>
      <c r="O3006" s="31">
        <v>84.717399999999998</v>
      </c>
      <c r="P3006" s="31">
        <v>71.619500000000002</v>
      </c>
      <c r="Q3006" s="31" t="s">
        <v>108</v>
      </c>
      <c r="R3006" s="31">
        <v>119.91</v>
      </c>
      <c r="S3006" s="31" t="s">
        <v>108</v>
      </c>
    </row>
    <row r="3007" spans="1:19" x14ac:dyDescent="0.35">
      <c r="A3007" s="2">
        <v>37077</v>
      </c>
      <c r="B3007" s="31">
        <v>294.55860000000001</v>
      </c>
      <c r="C3007" s="31">
        <v>530.23400000000004</v>
      </c>
      <c r="D3007" s="31">
        <v>232.2346</v>
      </c>
      <c r="E3007" s="31">
        <v>111.8639</v>
      </c>
      <c r="F3007" s="31">
        <v>29.836099999999998</v>
      </c>
      <c r="G3007" s="31">
        <v>129.67099999999999</v>
      </c>
      <c r="H3007" s="31">
        <v>5.3057550000000004</v>
      </c>
      <c r="I3007" s="31">
        <v>2049.6529999999998</v>
      </c>
      <c r="J3007" s="31">
        <v>2452.1480000000001</v>
      </c>
      <c r="K3007" s="31">
        <v>1430.5429999999999</v>
      </c>
      <c r="L3007" s="31">
        <v>110.15</v>
      </c>
      <c r="M3007" s="31" t="s">
        <v>108</v>
      </c>
      <c r="N3007" s="31">
        <v>65.140900000000002</v>
      </c>
      <c r="O3007" s="31">
        <v>83.833799999999997</v>
      </c>
      <c r="P3007" s="31">
        <v>70.872900000000001</v>
      </c>
      <c r="Q3007" s="31" t="s">
        <v>108</v>
      </c>
      <c r="R3007" s="31">
        <v>120.9</v>
      </c>
      <c r="S3007" s="31" t="s">
        <v>108</v>
      </c>
    </row>
    <row r="3008" spans="1:19" x14ac:dyDescent="0.35">
      <c r="A3008" s="2">
        <v>37078</v>
      </c>
      <c r="B3008" s="31">
        <v>304.2706</v>
      </c>
      <c r="C3008" s="31">
        <v>550.38199999999995</v>
      </c>
      <c r="D3008" s="31">
        <v>236.96870000000001</v>
      </c>
      <c r="E3008" s="31">
        <v>112.0445</v>
      </c>
      <c r="F3008" s="31">
        <v>29.925899999999999</v>
      </c>
      <c r="G3008" s="31">
        <v>128.7953</v>
      </c>
      <c r="H3008" s="31">
        <v>5.2892260000000002</v>
      </c>
      <c r="I3008" s="31">
        <v>2050.6759999999999</v>
      </c>
      <c r="J3008" s="31">
        <v>2461.817</v>
      </c>
      <c r="K3008" s="31">
        <v>1434.9849999999999</v>
      </c>
      <c r="L3008" s="31">
        <v>107.58</v>
      </c>
      <c r="M3008" s="31" t="s">
        <v>108</v>
      </c>
      <c r="N3008" s="31">
        <v>62.380400000000002</v>
      </c>
      <c r="O3008" s="31">
        <v>83.615399999999994</v>
      </c>
      <c r="P3008" s="31">
        <v>71.515299999999996</v>
      </c>
      <c r="Q3008" s="31" t="s">
        <v>108</v>
      </c>
      <c r="R3008" s="31">
        <v>119.9</v>
      </c>
      <c r="S3008" s="31" t="s">
        <v>108</v>
      </c>
    </row>
    <row r="3009" spans="1:19" x14ac:dyDescent="0.35">
      <c r="A3009" s="2">
        <v>37081</v>
      </c>
      <c r="B3009" s="31">
        <v>298.10059999999999</v>
      </c>
      <c r="C3009" s="31">
        <v>545.072</v>
      </c>
      <c r="D3009" s="31">
        <v>239.33580000000001</v>
      </c>
      <c r="E3009" s="31">
        <v>111.9181</v>
      </c>
      <c r="F3009" s="31">
        <v>29.970800000000001</v>
      </c>
      <c r="G3009" s="31">
        <v>131.75919999999999</v>
      </c>
      <c r="H3009" s="31">
        <v>5.0963900000000004</v>
      </c>
      <c r="I3009" s="31">
        <v>2038.2539999999999</v>
      </c>
      <c r="J3009" s="31">
        <v>2466.2800000000002</v>
      </c>
      <c r="K3009" s="31">
        <v>1431.35</v>
      </c>
      <c r="L3009" s="31">
        <v>108.16</v>
      </c>
      <c r="M3009" s="31" t="s">
        <v>108</v>
      </c>
      <c r="N3009" s="31">
        <v>62.991799999999998</v>
      </c>
      <c r="O3009" s="31">
        <v>84.008600000000001</v>
      </c>
      <c r="P3009" s="31">
        <v>71.915300000000002</v>
      </c>
      <c r="Q3009" s="31" t="s">
        <v>108</v>
      </c>
      <c r="R3009" s="31">
        <v>119.89</v>
      </c>
      <c r="S3009" s="31" t="s">
        <v>108</v>
      </c>
    </row>
    <row r="3010" spans="1:19" x14ac:dyDescent="0.35">
      <c r="A3010" s="2">
        <v>37082</v>
      </c>
      <c r="B3010" s="31">
        <v>297.71170000000001</v>
      </c>
      <c r="C3010" s="31">
        <v>529.57000000000005</v>
      </c>
      <c r="D3010" s="31">
        <v>235.23740000000001</v>
      </c>
      <c r="E3010" s="31">
        <v>112.61060000000001</v>
      </c>
      <c r="F3010" s="31">
        <v>29.937200000000001</v>
      </c>
      <c r="G3010" s="31">
        <v>133.78</v>
      </c>
      <c r="H3010" s="31">
        <v>4.9751789999999998</v>
      </c>
      <c r="I3010" s="31">
        <v>2036.7929999999999</v>
      </c>
      <c r="J3010" s="31">
        <v>2476.6930000000002</v>
      </c>
      <c r="K3010" s="31">
        <v>1432.9659999999999</v>
      </c>
      <c r="L3010" s="31">
        <v>106.92</v>
      </c>
      <c r="M3010" s="31" t="s">
        <v>108</v>
      </c>
      <c r="N3010" s="31">
        <v>60.694400000000002</v>
      </c>
      <c r="O3010" s="31">
        <v>83.99</v>
      </c>
      <c r="P3010" s="31">
        <v>72.478200000000001</v>
      </c>
      <c r="Q3010" s="31" t="s">
        <v>108</v>
      </c>
      <c r="R3010" s="31">
        <v>119.13</v>
      </c>
      <c r="S3010" s="31" t="s">
        <v>108</v>
      </c>
    </row>
    <row r="3011" spans="1:19" x14ac:dyDescent="0.35">
      <c r="A3011" s="2">
        <v>37083</v>
      </c>
      <c r="B3011" s="31">
        <v>293.61430000000001</v>
      </c>
      <c r="C3011" s="31">
        <v>531.70000000000005</v>
      </c>
      <c r="D3011" s="31">
        <v>234.2406</v>
      </c>
      <c r="E3011" s="31">
        <v>112.6574</v>
      </c>
      <c r="F3011" s="31">
        <v>30.1721</v>
      </c>
      <c r="G3011" s="31">
        <v>135.6661</v>
      </c>
      <c r="H3011" s="31">
        <v>5.0798620000000003</v>
      </c>
      <c r="I3011" s="31">
        <v>2043.223</v>
      </c>
      <c r="J3011" s="31">
        <v>2477.0650000000001</v>
      </c>
      <c r="K3011" s="31">
        <v>1435.6579999999999</v>
      </c>
      <c r="L3011" s="31">
        <v>106.81</v>
      </c>
      <c r="M3011" s="31" t="s">
        <v>108</v>
      </c>
      <c r="N3011" s="31">
        <v>61.509599999999999</v>
      </c>
      <c r="O3011" s="31">
        <v>84.846199999999996</v>
      </c>
      <c r="P3011" s="31">
        <v>72.939499999999995</v>
      </c>
      <c r="Q3011" s="31" t="s">
        <v>108</v>
      </c>
      <c r="R3011" s="31">
        <v>118.64</v>
      </c>
      <c r="S3011" s="31" t="s">
        <v>108</v>
      </c>
    </row>
    <row r="3012" spans="1:19" x14ac:dyDescent="0.35">
      <c r="A3012" s="2">
        <v>37084</v>
      </c>
      <c r="B3012" s="31">
        <v>292.17290000000003</v>
      </c>
      <c r="C3012" s="31">
        <v>546.27800000000002</v>
      </c>
      <c r="D3012" s="31">
        <v>229.00030000000001</v>
      </c>
      <c r="E3012" s="31">
        <v>111.578</v>
      </c>
      <c r="F3012" s="31">
        <v>29.982299999999999</v>
      </c>
      <c r="G3012" s="31">
        <v>141.3245</v>
      </c>
      <c r="H3012" s="31">
        <v>4.9641599999999997</v>
      </c>
      <c r="I3012" s="31">
        <v>2044.83</v>
      </c>
      <c r="J3012" s="31">
        <v>2485.6179999999999</v>
      </c>
      <c r="K3012" s="31">
        <v>1438.7539999999999</v>
      </c>
      <c r="L3012" s="31">
        <v>109.42</v>
      </c>
      <c r="M3012" s="31" t="s">
        <v>108</v>
      </c>
      <c r="N3012" s="31">
        <v>65.270600000000002</v>
      </c>
      <c r="O3012" s="31">
        <v>85.003299999999996</v>
      </c>
      <c r="P3012" s="31">
        <v>72.2</v>
      </c>
      <c r="Q3012" s="31" t="s">
        <v>108</v>
      </c>
      <c r="R3012" s="31">
        <v>119.09</v>
      </c>
      <c r="S3012" s="31" t="s">
        <v>108</v>
      </c>
    </row>
    <row r="3013" spans="1:19" x14ac:dyDescent="0.35">
      <c r="A3013" s="2">
        <v>37085</v>
      </c>
      <c r="B3013" s="31">
        <v>290.7097</v>
      </c>
      <c r="C3013" s="31">
        <v>532.00300000000004</v>
      </c>
      <c r="D3013" s="31">
        <v>230.57060000000001</v>
      </c>
      <c r="E3013" s="31">
        <v>111.29049999999999</v>
      </c>
      <c r="F3013" s="31">
        <v>30.046900000000001</v>
      </c>
      <c r="G3013" s="31">
        <v>140.85300000000001</v>
      </c>
      <c r="H3013" s="31">
        <v>5.0798620000000003</v>
      </c>
      <c r="I3013" s="31">
        <v>2040.5920000000001</v>
      </c>
      <c r="J3013" s="31">
        <v>2485.9899999999998</v>
      </c>
      <c r="K3013" s="31">
        <v>1435.3889999999999</v>
      </c>
      <c r="L3013" s="31">
        <v>110.41</v>
      </c>
      <c r="M3013" s="31" t="s">
        <v>108</v>
      </c>
      <c r="N3013" s="31">
        <v>65.418800000000005</v>
      </c>
      <c r="O3013" s="31">
        <v>84.385900000000007</v>
      </c>
      <c r="P3013" s="31">
        <v>72.133799999999994</v>
      </c>
      <c r="Q3013" s="31" t="s">
        <v>108</v>
      </c>
      <c r="R3013" s="31">
        <v>119.33</v>
      </c>
      <c r="S3013" s="31" t="s">
        <v>108</v>
      </c>
    </row>
    <row r="3014" spans="1:19" x14ac:dyDescent="0.35">
      <c r="A3014" s="2">
        <v>37088</v>
      </c>
      <c r="B3014" s="31">
        <v>288.76710000000003</v>
      </c>
      <c r="C3014" s="31">
        <v>535.10699999999997</v>
      </c>
      <c r="D3014" s="31">
        <v>225.08080000000001</v>
      </c>
      <c r="E3014" s="31">
        <v>111.32640000000001</v>
      </c>
      <c r="F3014" s="31">
        <v>30.013500000000001</v>
      </c>
      <c r="G3014" s="31">
        <v>137.08080000000001</v>
      </c>
      <c r="H3014" s="31">
        <v>4.9972180000000002</v>
      </c>
      <c r="I3014" s="31">
        <v>2033.87</v>
      </c>
      <c r="J3014" s="31">
        <v>2495.66</v>
      </c>
      <c r="K3014" s="31">
        <v>1441.3119999999999</v>
      </c>
      <c r="L3014" s="31">
        <v>109.08</v>
      </c>
      <c r="M3014" s="31" t="s">
        <v>108</v>
      </c>
      <c r="N3014" s="31">
        <v>63.343800000000002</v>
      </c>
      <c r="O3014" s="31">
        <v>84.000500000000002</v>
      </c>
      <c r="P3014" s="31">
        <v>72.414900000000003</v>
      </c>
      <c r="Q3014" s="31" t="s">
        <v>108</v>
      </c>
      <c r="R3014" s="31">
        <v>119.3</v>
      </c>
      <c r="S3014" s="31" t="s">
        <v>108</v>
      </c>
    </row>
    <row r="3015" spans="1:19" x14ac:dyDescent="0.35">
      <c r="A3015" s="2">
        <v>37089</v>
      </c>
      <c r="B3015" s="31">
        <v>286.48160000000001</v>
      </c>
      <c r="C3015" s="31">
        <v>533.80700000000002</v>
      </c>
      <c r="D3015" s="31">
        <v>226.91069999999999</v>
      </c>
      <c r="E3015" s="31">
        <v>113.0491</v>
      </c>
      <c r="F3015" s="31">
        <v>30.158200000000001</v>
      </c>
      <c r="G3015" s="31">
        <v>140.98779999999999</v>
      </c>
      <c r="H3015" s="31">
        <v>4.9476310000000003</v>
      </c>
      <c r="I3015" s="31">
        <v>2032.2619999999999</v>
      </c>
      <c r="J3015" s="31">
        <v>2495.288</v>
      </c>
      <c r="K3015" s="31">
        <v>1440.37</v>
      </c>
      <c r="L3015" s="31">
        <v>109.99</v>
      </c>
      <c r="M3015" s="31" t="s">
        <v>108</v>
      </c>
      <c r="N3015" s="31">
        <v>64.770399999999995</v>
      </c>
      <c r="O3015" s="31">
        <v>84.1798</v>
      </c>
      <c r="P3015" s="31">
        <v>72.12</v>
      </c>
      <c r="Q3015" s="31" t="s">
        <v>108</v>
      </c>
      <c r="R3015" s="31">
        <v>118.9</v>
      </c>
      <c r="S3015" s="31" t="s">
        <v>108</v>
      </c>
    </row>
    <row r="3016" spans="1:19" x14ac:dyDescent="0.35">
      <c r="A3016" s="2">
        <v>37090</v>
      </c>
      <c r="B3016" s="31">
        <v>280.19659999999999</v>
      </c>
      <c r="C3016" s="31">
        <v>517.85500000000002</v>
      </c>
      <c r="D3016" s="31">
        <v>221.94380000000001</v>
      </c>
      <c r="E3016" s="31">
        <v>112.2954</v>
      </c>
      <c r="F3016" s="31">
        <v>30.402899999999999</v>
      </c>
      <c r="G3016" s="31">
        <v>137.41759999999999</v>
      </c>
      <c r="H3016" s="31">
        <v>4.9861979999999999</v>
      </c>
      <c r="I3016" s="31">
        <v>2034.454</v>
      </c>
      <c r="J3016" s="31">
        <v>2513.8829999999998</v>
      </c>
      <c r="K3016" s="31">
        <v>1444.6769999999999</v>
      </c>
      <c r="L3016" s="31">
        <v>109.24</v>
      </c>
      <c r="M3016" s="31" t="s">
        <v>108</v>
      </c>
      <c r="N3016" s="31">
        <v>62.398899999999998</v>
      </c>
      <c r="O3016" s="31">
        <v>84.610399999999998</v>
      </c>
      <c r="P3016" s="31">
        <v>73.796099999999996</v>
      </c>
      <c r="Q3016" s="31" t="s">
        <v>108</v>
      </c>
      <c r="R3016" s="31">
        <v>117.38</v>
      </c>
      <c r="S3016" s="31" t="s">
        <v>108</v>
      </c>
    </row>
    <row r="3017" spans="1:19" x14ac:dyDescent="0.35">
      <c r="A3017" s="2">
        <v>37091</v>
      </c>
      <c r="B3017" s="31">
        <v>277.45409999999998</v>
      </c>
      <c r="C3017" s="31">
        <v>507.31599999999997</v>
      </c>
      <c r="D3017" s="31">
        <v>224.0351</v>
      </c>
      <c r="E3017" s="31">
        <v>110.1062</v>
      </c>
      <c r="F3017" s="31">
        <v>30.302800000000001</v>
      </c>
      <c r="G3017" s="31">
        <v>136.81129999999999</v>
      </c>
      <c r="H3017" s="31">
        <v>5.2396399999999996</v>
      </c>
      <c r="I3017" s="31">
        <v>2032.5550000000001</v>
      </c>
      <c r="J3017" s="31">
        <v>2508.6759999999999</v>
      </c>
      <c r="K3017" s="31">
        <v>1445.0809999999999</v>
      </c>
      <c r="L3017" s="31">
        <v>110.21</v>
      </c>
      <c r="M3017" s="31" t="s">
        <v>108</v>
      </c>
      <c r="N3017" s="31">
        <v>63.8996</v>
      </c>
      <c r="O3017" s="31">
        <v>85.210700000000003</v>
      </c>
      <c r="P3017" s="31">
        <v>73.665499999999994</v>
      </c>
      <c r="Q3017" s="31" t="s">
        <v>108</v>
      </c>
      <c r="R3017" s="31">
        <v>117.36</v>
      </c>
      <c r="S3017" s="31" t="s">
        <v>108</v>
      </c>
    </row>
    <row r="3018" spans="1:19" x14ac:dyDescent="0.35">
      <c r="A3018" s="2">
        <v>37092</v>
      </c>
      <c r="B3018" s="31">
        <v>284.31049999999999</v>
      </c>
      <c r="C3018" s="31">
        <v>522.83500000000004</v>
      </c>
      <c r="D3018" s="31">
        <v>226.12639999999999</v>
      </c>
      <c r="E3018" s="31">
        <v>110.3933</v>
      </c>
      <c r="F3018" s="31">
        <v>30.3584</v>
      </c>
      <c r="G3018" s="31">
        <v>131.01820000000001</v>
      </c>
      <c r="H3018" s="31">
        <v>5.267188</v>
      </c>
      <c r="I3018" s="31">
        <v>2030.9469999999999</v>
      </c>
      <c r="J3018" s="31">
        <v>2507.56</v>
      </c>
      <c r="K3018" s="31">
        <v>1448.0429999999999</v>
      </c>
      <c r="L3018" s="31">
        <v>109.49</v>
      </c>
      <c r="M3018" s="31" t="s">
        <v>108</v>
      </c>
      <c r="N3018" s="31">
        <v>62.380400000000002</v>
      </c>
      <c r="O3018" s="31">
        <v>85.483999999999995</v>
      </c>
      <c r="P3018" s="31">
        <v>73.937600000000003</v>
      </c>
      <c r="Q3018" s="31" t="s">
        <v>108</v>
      </c>
      <c r="R3018" s="31">
        <v>117.21</v>
      </c>
      <c r="S3018" s="31" t="s">
        <v>108</v>
      </c>
    </row>
    <row r="3019" spans="1:19" x14ac:dyDescent="0.35">
      <c r="A3019" s="2">
        <v>37095</v>
      </c>
      <c r="B3019" s="31">
        <v>286.93880000000001</v>
      </c>
      <c r="C3019" s="31">
        <v>517.63800000000003</v>
      </c>
      <c r="D3019" s="31">
        <v>227.9563</v>
      </c>
      <c r="E3019" s="31">
        <v>107.8811</v>
      </c>
      <c r="F3019" s="31">
        <v>30.236000000000001</v>
      </c>
      <c r="G3019" s="31">
        <v>134.04949999999999</v>
      </c>
      <c r="H3019" s="31">
        <v>5.1955629999999999</v>
      </c>
      <c r="I3019" s="31">
        <v>2033.87</v>
      </c>
      <c r="J3019" s="31">
        <v>2510.5360000000001</v>
      </c>
      <c r="K3019" s="31">
        <v>1449.12</v>
      </c>
      <c r="L3019" s="31">
        <v>107.42</v>
      </c>
      <c r="M3019" s="31" t="s">
        <v>108</v>
      </c>
      <c r="N3019" s="31">
        <v>60.861199999999997</v>
      </c>
      <c r="O3019" s="31">
        <v>84.704999999999998</v>
      </c>
      <c r="P3019" s="31">
        <v>73.5244</v>
      </c>
      <c r="Q3019" s="31" t="s">
        <v>108</v>
      </c>
      <c r="R3019" s="31">
        <v>117.85</v>
      </c>
      <c r="S3019" s="31" t="s">
        <v>108</v>
      </c>
    </row>
    <row r="3020" spans="1:19" x14ac:dyDescent="0.35">
      <c r="A3020" s="2">
        <v>37096</v>
      </c>
      <c r="B3020" s="31">
        <v>286.93880000000001</v>
      </c>
      <c r="C3020" s="31">
        <v>522.33000000000004</v>
      </c>
      <c r="D3020" s="31">
        <v>226.3878</v>
      </c>
      <c r="E3020" s="31">
        <v>108.2938</v>
      </c>
      <c r="F3020" s="31">
        <v>30.336099999999998</v>
      </c>
      <c r="G3020" s="31">
        <v>133.3759</v>
      </c>
      <c r="H3020" s="31">
        <v>5.1790339999999997</v>
      </c>
      <c r="I3020" s="31">
        <v>2029.047</v>
      </c>
      <c r="J3020" s="31">
        <v>2513.8829999999998</v>
      </c>
      <c r="K3020" s="31">
        <v>1449.5229999999999</v>
      </c>
      <c r="L3020" s="31">
        <v>106.18</v>
      </c>
      <c r="M3020" s="31" t="s">
        <v>108</v>
      </c>
      <c r="N3020" s="31">
        <v>60.231200000000001</v>
      </c>
      <c r="O3020" s="31">
        <v>84.805400000000006</v>
      </c>
      <c r="P3020" s="31">
        <v>74.067999999999998</v>
      </c>
      <c r="Q3020" s="31" t="s">
        <v>108</v>
      </c>
      <c r="R3020" s="31">
        <v>117.2</v>
      </c>
      <c r="S3020" s="31" t="s">
        <v>108</v>
      </c>
    </row>
    <row r="3021" spans="1:19" x14ac:dyDescent="0.35">
      <c r="A3021" s="2">
        <v>37097</v>
      </c>
      <c r="B3021" s="31">
        <v>289.90989999999999</v>
      </c>
      <c r="C3021" s="31">
        <v>540.23199999999997</v>
      </c>
      <c r="D3021" s="31">
        <v>231.0933</v>
      </c>
      <c r="E3021" s="31">
        <v>106.7685</v>
      </c>
      <c r="F3021" s="31">
        <v>30.0914</v>
      </c>
      <c r="G3021" s="31">
        <v>135.8683</v>
      </c>
      <c r="H3021" s="31">
        <v>5.1955629999999999</v>
      </c>
      <c r="I3021" s="31">
        <v>2030.3620000000001</v>
      </c>
      <c r="J3021" s="31">
        <v>2502.3539999999998</v>
      </c>
      <c r="K3021" s="31">
        <v>1448.5809999999999</v>
      </c>
      <c r="L3021" s="31">
        <v>107.37</v>
      </c>
      <c r="M3021" s="31" t="s">
        <v>108</v>
      </c>
      <c r="N3021" s="31">
        <v>60.6203</v>
      </c>
      <c r="O3021" s="31">
        <v>85.129300000000001</v>
      </c>
      <c r="P3021" s="31">
        <v>74.476100000000002</v>
      </c>
      <c r="Q3021" s="31" t="s">
        <v>108</v>
      </c>
      <c r="R3021" s="31">
        <v>116.64</v>
      </c>
      <c r="S3021" s="31" t="s">
        <v>108</v>
      </c>
    </row>
    <row r="3022" spans="1:19" x14ac:dyDescent="0.35">
      <c r="A3022" s="2">
        <v>37098</v>
      </c>
      <c r="B3022" s="31">
        <v>288.42439999999999</v>
      </c>
      <c r="C3022" s="31">
        <v>548.24400000000003</v>
      </c>
      <c r="D3022" s="31">
        <v>235.53739999999999</v>
      </c>
      <c r="E3022" s="31">
        <v>107.80929999999999</v>
      </c>
      <c r="F3022" s="31">
        <v>29.924499999999998</v>
      </c>
      <c r="G3022" s="31">
        <v>135.80090000000001</v>
      </c>
      <c r="H3022" s="31">
        <v>5.1790339999999997</v>
      </c>
      <c r="I3022" s="31">
        <v>2037.085</v>
      </c>
      <c r="J3022" s="31">
        <v>2506.0729999999999</v>
      </c>
      <c r="K3022" s="31">
        <v>1450.87</v>
      </c>
      <c r="L3022" s="31">
        <v>108.63</v>
      </c>
      <c r="M3022" s="31" t="s">
        <v>108</v>
      </c>
      <c r="N3022" s="31">
        <v>61.491100000000003</v>
      </c>
      <c r="O3022" s="31">
        <v>84.934299999999993</v>
      </c>
      <c r="P3022" s="31">
        <v>74.277600000000007</v>
      </c>
      <c r="Q3022" s="31" t="s">
        <v>108</v>
      </c>
      <c r="R3022" s="31">
        <v>116.79</v>
      </c>
      <c r="S3022" s="31" t="s">
        <v>108</v>
      </c>
    </row>
    <row r="3023" spans="1:19" x14ac:dyDescent="0.35">
      <c r="A3023" s="2">
        <v>37099</v>
      </c>
      <c r="B3023" s="31">
        <v>288.53870000000001</v>
      </c>
      <c r="C3023" s="31">
        <v>543.48</v>
      </c>
      <c r="D3023" s="31">
        <v>232.40039999999999</v>
      </c>
      <c r="E3023" s="31">
        <v>107.253</v>
      </c>
      <c r="F3023" s="31">
        <v>30.058</v>
      </c>
      <c r="G3023" s="31">
        <v>138.29329999999999</v>
      </c>
      <c r="H3023" s="31">
        <v>5.0688420000000001</v>
      </c>
      <c r="I3023" s="31">
        <v>2040.7380000000001</v>
      </c>
      <c r="J3023" s="31">
        <v>2515.37</v>
      </c>
      <c r="K3023" s="31">
        <v>1455.4459999999999</v>
      </c>
      <c r="L3023" s="31">
        <v>109.02</v>
      </c>
      <c r="M3023" s="31" t="s">
        <v>108</v>
      </c>
      <c r="N3023" s="31">
        <v>62.732399999999998</v>
      </c>
      <c r="O3023" s="31">
        <v>84.966499999999996</v>
      </c>
      <c r="P3023" s="31">
        <v>73.991399999999999</v>
      </c>
      <c r="Q3023" s="31" t="s">
        <v>108</v>
      </c>
      <c r="R3023" s="31">
        <v>116.94</v>
      </c>
      <c r="S3023" s="31" t="s">
        <v>108</v>
      </c>
    </row>
    <row r="3024" spans="1:19" x14ac:dyDescent="0.35">
      <c r="A3024" s="2">
        <v>37102</v>
      </c>
      <c r="B3024" s="31">
        <v>286.13900000000001</v>
      </c>
      <c r="C3024" s="31">
        <v>540.01499999999999</v>
      </c>
      <c r="D3024" s="31">
        <v>229.78620000000001</v>
      </c>
      <c r="E3024" s="31">
        <v>106.9479</v>
      </c>
      <c r="F3024" s="31">
        <v>29.768799999999999</v>
      </c>
      <c r="G3024" s="31">
        <v>135.32939999999999</v>
      </c>
      <c r="H3024" s="31">
        <v>5.1459770000000002</v>
      </c>
      <c r="I3024" s="31">
        <v>2040.5920000000001</v>
      </c>
      <c r="J3024" s="31">
        <v>2518.346</v>
      </c>
      <c r="K3024" s="31">
        <v>1455.0429999999999</v>
      </c>
      <c r="L3024" s="31">
        <v>109.02</v>
      </c>
      <c r="M3024" s="31" t="s">
        <v>108</v>
      </c>
      <c r="N3024" s="31">
        <v>62.324800000000003</v>
      </c>
      <c r="O3024" s="31">
        <v>84.0077</v>
      </c>
      <c r="P3024" s="31">
        <v>74.1417</v>
      </c>
      <c r="Q3024" s="31" t="s">
        <v>108</v>
      </c>
      <c r="R3024" s="31">
        <v>117.2</v>
      </c>
      <c r="S3024" s="31" t="s">
        <v>108</v>
      </c>
    </row>
    <row r="3025" spans="1:19" x14ac:dyDescent="0.35">
      <c r="A3025" s="2">
        <v>37103</v>
      </c>
      <c r="B3025" s="31">
        <v>283.05360000000002</v>
      </c>
      <c r="C3025" s="31">
        <v>529.04300000000001</v>
      </c>
      <c r="D3025" s="31">
        <v>229.5248</v>
      </c>
      <c r="E3025" s="31">
        <v>107.253</v>
      </c>
      <c r="F3025" s="31">
        <v>29.9468</v>
      </c>
      <c r="G3025" s="31">
        <v>138.09119999999999</v>
      </c>
      <c r="H3025" s="31">
        <v>5.2726980000000001</v>
      </c>
      <c r="I3025" s="31">
        <v>2041.3230000000001</v>
      </c>
      <c r="J3025" s="31">
        <v>2526.527</v>
      </c>
      <c r="K3025" s="31">
        <v>1458.0039999999999</v>
      </c>
      <c r="L3025" s="31">
        <v>109.51</v>
      </c>
      <c r="M3025" s="31" t="s">
        <v>108</v>
      </c>
      <c r="N3025" s="31">
        <v>62.732399999999998</v>
      </c>
      <c r="O3025" s="31">
        <v>84.187299999999993</v>
      </c>
      <c r="P3025" s="31">
        <v>74.125</v>
      </c>
      <c r="Q3025" s="31" t="s">
        <v>108</v>
      </c>
      <c r="R3025" s="31">
        <v>117.18</v>
      </c>
      <c r="S3025" s="31" t="s">
        <v>108</v>
      </c>
    </row>
    <row r="3026" spans="1:19" x14ac:dyDescent="0.35">
      <c r="A3026" s="2">
        <v>37104</v>
      </c>
      <c r="B3026" s="31">
        <v>286.71030000000002</v>
      </c>
      <c r="C3026" s="31">
        <v>537.85</v>
      </c>
      <c r="D3026" s="31">
        <v>228.21770000000001</v>
      </c>
      <c r="E3026" s="31">
        <v>107.3068</v>
      </c>
      <c r="F3026" s="31">
        <v>30.069199999999999</v>
      </c>
      <c r="G3026" s="31">
        <v>136.40719999999999</v>
      </c>
      <c r="H3026" s="31">
        <v>5.1625059999999996</v>
      </c>
      <c r="I3026" s="31">
        <v>2043.3689999999999</v>
      </c>
      <c r="J3026" s="31">
        <v>2520.5770000000002</v>
      </c>
      <c r="K3026" s="31">
        <v>1455.3119999999999</v>
      </c>
      <c r="L3026" s="31">
        <v>110.08</v>
      </c>
      <c r="M3026" s="31" t="s">
        <v>108</v>
      </c>
      <c r="N3026" s="31">
        <v>64.418300000000002</v>
      </c>
      <c r="O3026" s="31">
        <v>84.265100000000004</v>
      </c>
      <c r="P3026" s="31">
        <v>74.470399999999998</v>
      </c>
      <c r="Q3026" s="31" t="s">
        <v>108</v>
      </c>
      <c r="R3026" s="31">
        <v>116.59</v>
      </c>
      <c r="S3026" s="31" t="s">
        <v>108</v>
      </c>
    </row>
    <row r="3027" spans="1:19" x14ac:dyDescent="0.35">
      <c r="A3027" s="2">
        <v>37105</v>
      </c>
      <c r="B3027" s="31">
        <v>298.2518</v>
      </c>
      <c r="C3027" s="31">
        <v>560.15499999999997</v>
      </c>
      <c r="D3027" s="31">
        <v>238.1516</v>
      </c>
      <c r="E3027" s="31">
        <v>107.8631</v>
      </c>
      <c r="F3027" s="31">
        <v>30.069199999999999</v>
      </c>
      <c r="G3027" s="31">
        <v>132.50020000000001</v>
      </c>
      <c r="H3027" s="31">
        <v>5.2120930000000003</v>
      </c>
      <c r="I3027" s="31">
        <v>2042.2</v>
      </c>
      <c r="J3027" s="31">
        <v>2509.7919999999999</v>
      </c>
      <c r="K3027" s="31">
        <v>1453.6959999999999</v>
      </c>
      <c r="L3027" s="31">
        <v>110.48</v>
      </c>
      <c r="M3027" s="31" t="s">
        <v>108</v>
      </c>
      <c r="N3027" s="31">
        <v>65.733800000000002</v>
      </c>
      <c r="O3027" s="31">
        <v>84.969200000000001</v>
      </c>
      <c r="P3027" s="31">
        <v>74.712299999999999</v>
      </c>
      <c r="Q3027" s="31" t="s">
        <v>108</v>
      </c>
      <c r="R3027" s="31">
        <v>116.16</v>
      </c>
      <c r="S3027" s="31" t="s">
        <v>108</v>
      </c>
    </row>
    <row r="3028" spans="1:19" x14ac:dyDescent="0.35">
      <c r="A3028" s="2">
        <v>37106</v>
      </c>
      <c r="B3028" s="31">
        <v>295.28070000000002</v>
      </c>
      <c r="C3028" s="31">
        <v>560.51599999999996</v>
      </c>
      <c r="D3028" s="31">
        <v>237.10589999999999</v>
      </c>
      <c r="E3028" s="31">
        <v>106.3917</v>
      </c>
      <c r="F3028" s="31">
        <v>30.1248</v>
      </c>
      <c r="G3028" s="31">
        <v>130.81620000000001</v>
      </c>
      <c r="H3028" s="31">
        <v>5.2671890000000001</v>
      </c>
      <c r="I3028" s="31">
        <v>2036.646</v>
      </c>
      <c r="J3028" s="31">
        <v>2507.1889999999999</v>
      </c>
      <c r="K3028" s="31">
        <v>1456.3889999999999</v>
      </c>
      <c r="L3028" s="31">
        <v>109.94</v>
      </c>
      <c r="M3028" s="31" t="s">
        <v>108</v>
      </c>
      <c r="N3028" s="31">
        <v>64.529499999999999</v>
      </c>
      <c r="O3028" s="31">
        <v>85.135099999999994</v>
      </c>
      <c r="P3028" s="31">
        <v>75.036100000000005</v>
      </c>
      <c r="Q3028" s="31" t="s">
        <v>108</v>
      </c>
      <c r="R3028" s="31">
        <v>116.14</v>
      </c>
      <c r="S3028" s="31" t="s">
        <v>108</v>
      </c>
    </row>
    <row r="3029" spans="1:19" x14ac:dyDescent="0.35">
      <c r="A3029" s="2">
        <v>37109</v>
      </c>
      <c r="B3029" s="31">
        <v>297.90899999999999</v>
      </c>
      <c r="C3029" s="31">
        <v>559.72199999999998</v>
      </c>
      <c r="D3029" s="31">
        <v>235.0146</v>
      </c>
      <c r="E3029" s="31">
        <v>105.85339999999999</v>
      </c>
      <c r="F3029" s="31">
        <v>30.024699999999999</v>
      </c>
      <c r="G3029" s="31">
        <v>132.7697</v>
      </c>
      <c r="H3029" s="31">
        <v>5.5371600000000001</v>
      </c>
      <c r="I3029" s="31">
        <v>2030.509</v>
      </c>
      <c r="J3029" s="31">
        <v>2508.6759999999999</v>
      </c>
      <c r="K3029" s="31">
        <v>1457.4659999999999</v>
      </c>
      <c r="L3029" s="31">
        <v>108.41</v>
      </c>
      <c r="M3029" s="31" t="s">
        <v>108</v>
      </c>
      <c r="N3029" s="31">
        <v>63.5291</v>
      </c>
      <c r="O3029" s="31">
        <v>84.825100000000006</v>
      </c>
      <c r="P3029" s="31">
        <v>74.5916</v>
      </c>
      <c r="Q3029" s="31" t="s">
        <v>108</v>
      </c>
      <c r="R3029" s="31">
        <v>116.46</v>
      </c>
      <c r="S3029" s="31" t="s">
        <v>108</v>
      </c>
    </row>
    <row r="3030" spans="1:19" x14ac:dyDescent="0.35">
      <c r="A3030" s="2">
        <v>37110</v>
      </c>
      <c r="B3030" s="31">
        <v>301.22289999999998</v>
      </c>
      <c r="C3030" s="31">
        <v>561.96</v>
      </c>
      <c r="D3030" s="31">
        <v>239.45869999999999</v>
      </c>
      <c r="E3030" s="31">
        <v>105.44070000000001</v>
      </c>
      <c r="F3030" s="31">
        <v>30.024699999999999</v>
      </c>
      <c r="G3030" s="31">
        <v>134.72319999999999</v>
      </c>
      <c r="H3030" s="31">
        <v>5.526141</v>
      </c>
      <c r="I3030" s="31">
        <v>2022.9090000000001</v>
      </c>
      <c r="J3030" s="31">
        <v>2507.56</v>
      </c>
      <c r="K3030" s="31">
        <v>1456.3889999999999</v>
      </c>
      <c r="L3030" s="31">
        <v>108.84</v>
      </c>
      <c r="M3030" s="31" t="s">
        <v>108</v>
      </c>
      <c r="N3030" s="31">
        <v>63.195599999999999</v>
      </c>
      <c r="O3030" s="31">
        <v>84.866799999999998</v>
      </c>
      <c r="P3030" s="31">
        <v>74.287999999999997</v>
      </c>
      <c r="Q3030" s="31" t="s">
        <v>108</v>
      </c>
      <c r="R3030" s="31">
        <v>116.83</v>
      </c>
      <c r="S3030" s="31" t="s">
        <v>108</v>
      </c>
    </row>
    <row r="3031" spans="1:19" x14ac:dyDescent="0.35">
      <c r="A3031" s="2">
        <v>37111</v>
      </c>
      <c r="B3031" s="31">
        <v>296.23950000000002</v>
      </c>
      <c r="C3031" s="31">
        <v>554.85699999999997</v>
      </c>
      <c r="D3031" s="31">
        <v>238.41370000000001</v>
      </c>
      <c r="E3031" s="31">
        <v>104.49760000000001</v>
      </c>
      <c r="F3031" s="31">
        <v>30.113600000000002</v>
      </c>
      <c r="G3031" s="31">
        <v>135.2621</v>
      </c>
      <c r="H3031" s="31">
        <v>5.5724309999999999</v>
      </c>
      <c r="I3031" s="31">
        <v>2032.9929999999999</v>
      </c>
      <c r="J3031" s="31">
        <v>2526.1550000000002</v>
      </c>
      <c r="K3031" s="31">
        <v>1457.6</v>
      </c>
      <c r="L3031" s="31">
        <v>106.83</v>
      </c>
      <c r="M3031" s="31" t="s">
        <v>108</v>
      </c>
      <c r="N3031" s="31">
        <v>60.5092</v>
      </c>
      <c r="O3031" s="31">
        <v>85.342500000000001</v>
      </c>
      <c r="P3031" s="31">
        <v>74.254999999999995</v>
      </c>
      <c r="Q3031" s="31" t="s">
        <v>108</v>
      </c>
      <c r="R3031" s="31">
        <v>116.54</v>
      </c>
      <c r="S3031" s="31" t="s">
        <v>108</v>
      </c>
    </row>
    <row r="3032" spans="1:19" x14ac:dyDescent="0.35">
      <c r="A3032" s="2">
        <v>37112</v>
      </c>
      <c r="B3032" s="31">
        <v>296.6508</v>
      </c>
      <c r="C3032" s="31">
        <v>561.28899999999999</v>
      </c>
      <c r="D3032" s="31">
        <v>236.74279999999999</v>
      </c>
      <c r="E3032" s="31">
        <v>104.11069999999999</v>
      </c>
      <c r="F3032" s="31">
        <v>30.7255</v>
      </c>
      <c r="G3032" s="31">
        <v>136.1378</v>
      </c>
      <c r="H3032" s="31">
        <v>5.6859289999999998</v>
      </c>
      <c r="I3032" s="31">
        <v>2034.6</v>
      </c>
      <c r="J3032" s="31">
        <v>2518.346</v>
      </c>
      <c r="K3032" s="31">
        <v>1464.0619999999999</v>
      </c>
      <c r="L3032" s="31">
        <v>107.03</v>
      </c>
      <c r="M3032" s="31" t="s">
        <v>108</v>
      </c>
      <c r="N3032" s="31">
        <v>60.75</v>
      </c>
      <c r="O3032" s="31">
        <v>85.329700000000003</v>
      </c>
      <c r="P3032" s="31">
        <v>75.298400000000001</v>
      </c>
      <c r="Q3032" s="31" t="s">
        <v>108</v>
      </c>
      <c r="R3032" s="31">
        <v>115.25</v>
      </c>
      <c r="S3032" s="31" t="s">
        <v>108</v>
      </c>
    </row>
    <row r="3033" spans="1:19" x14ac:dyDescent="0.35">
      <c r="A3033" s="2">
        <v>37113</v>
      </c>
      <c r="B3033" s="31">
        <v>299.27719999999999</v>
      </c>
      <c r="C3033" s="31">
        <v>573.63099999999997</v>
      </c>
      <c r="D3033" s="31">
        <v>240.91820000000001</v>
      </c>
      <c r="E3033" s="31">
        <v>104.1465</v>
      </c>
      <c r="F3033" s="31">
        <v>30.792200000000001</v>
      </c>
      <c r="G3033" s="31">
        <v>137.95660000000001</v>
      </c>
      <c r="H3033" s="31">
        <v>5.6065899999999997</v>
      </c>
      <c r="I3033" s="31">
        <v>2044.83</v>
      </c>
      <c r="J3033" s="31">
        <v>2524.6680000000001</v>
      </c>
      <c r="K3033" s="31">
        <v>1467.4269999999999</v>
      </c>
      <c r="L3033" s="31">
        <v>107.35</v>
      </c>
      <c r="M3033" s="31" t="s">
        <v>108</v>
      </c>
      <c r="N3033" s="31">
        <v>60.175699999999999</v>
      </c>
      <c r="O3033" s="31">
        <v>86.163499999999999</v>
      </c>
      <c r="P3033" s="31">
        <v>75.869399999999999</v>
      </c>
      <c r="Q3033" s="31" t="s">
        <v>108</v>
      </c>
      <c r="R3033" s="31">
        <v>115.29</v>
      </c>
      <c r="S3033" s="31" t="s">
        <v>108</v>
      </c>
    </row>
    <row r="3034" spans="1:19" x14ac:dyDescent="0.35">
      <c r="A3034" s="2">
        <v>37116</v>
      </c>
      <c r="B3034" s="31">
        <v>298.43239999999997</v>
      </c>
      <c r="C3034" s="31">
        <v>572.05700000000002</v>
      </c>
      <c r="D3034" s="31">
        <v>238.30969999999999</v>
      </c>
      <c r="E3034" s="31">
        <v>103.8068</v>
      </c>
      <c r="F3034" s="31">
        <v>30.9925</v>
      </c>
      <c r="G3034" s="31">
        <v>139.57329999999999</v>
      </c>
      <c r="H3034" s="31">
        <v>5.5922679999999998</v>
      </c>
      <c r="I3034" s="31">
        <v>2049.2150000000001</v>
      </c>
      <c r="J3034" s="31">
        <v>2529.8739999999998</v>
      </c>
      <c r="K3034" s="31">
        <v>1467.2929999999999</v>
      </c>
      <c r="L3034" s="31">
        <v>107.46</v>
      </c>
      <c r="M3034" s="31" t="s">
        <v>108</v>
      </c>
      <c r="N3034" s="31">
        <v>61.361400000000003</v>
      </c>
      <c r="O3034" s="31">
        <v>85.897900000000007</v>
      </c>
      <c r="P3034" s="31">
        <v>76.132400000000004</v>
      </c>
      <c r="Q3034" s="31" t="s">
        <v>108</v>
      </c>
      <c r="R3034" s="31">
        <v>115.01</v>
      </c>
      <c r="S3034" s="31" t="s">
        <v>108</v>
      </c>
    </row>
    <row r="3035" spans="1:19" x14ac:dyDescent="0.35">
      <c r="A3035" s="2">
        <v>37117</v>
      </c>
      <c r="B3035" s="31">
        <v>299.45949999999999</v>
      </c>
      <c r="C3035" s="31">
        <v>576.25900000000001</v>
      </c>
      <c r="D3035" s="31">
        <v>239.3526</v>
      </c>
      <c r="E3035" s="31">
        <v>104.6285</v>
      </c>
      <c r="F3035" s="31">
        <v>31.048100000000002</v>
      </c>
      <c r="G3035" s="31">
        <v>136.7441</v>
      </c>
      <c r="H3035" s="31">
        <v>5.6418059999999999</v>
      </c>
      <c r="I3035" s="31">
        <v>2052.7220000000002</v>
      </c>
      <c r="J3035" s="31">
        <v>2527.643</v>
      </c>
      <c r="K3035" s="31">
        <v>1465.0039999999999</v>
      </c>
      <c r="L3035" s="31">
        <v>107.44</v>
      </c>
      <c r="M3035" s="31" t="s">
        <v>108</v>
      </c>
      <c r="N3035" s="31">
        <v>60.564700000000002</v>
      </c>
      <c r="O3035" s="31">
        <v>86.192599999999999</v>
      </c>
      <c r="P3035" s="31">
        <v>76.040400000000005</v>
      </c>
      <c r="Q3035" s="31" t="s">
        <v>108</v>
      </c>
      <c r="R3035" s="31">
        <v>114.38</v>
      </c>
      <c r="S3035" s="31" t="s">
        <v>108</v>
      </c>
    </row>
    <row r="3036" spans="1:19" x14ac:dyDescent="0.35">
      <c r="A3036" s="2">
        <v>37118</v>
      </c>
      <c r="B3036" s="31">
        <v>294.20979999999997</v>
      </c>
      <c r="C3036" s="31">
        <v>564.327</v>
      </c>
      <c r="D3036" s="31">
        <v>240.65629999999999</v>
      </c>
      <c r="E3036" s="31">
        <v>103.87820000000001</v>
      </c>
      <c r="F3036" s="31">
        <v>30.970199999999998</v>
      </c>
      <c r="G3036" s="31">
        <v>138.2261</v>
      </c>
      <c r="H3036" s="31">
        <v>5.7353769999999997</v>
      </c>
      <c r="I3036" s="31">
        <v>2054.3290000000002</v>
      </c>
      <c r="J3036" s="31">
        <v>2522.808</v>
      </c>
      <c r="K3036" s="31">
        <v>1464.7349999999999</v>
      </c>
      <c r="L3036" s="31">
        <v>106.4</v>
      </c>
      <c r="M3036" s="31" t="s">
        <v>108</v>
      </c>
      <c r="N3036" s="31">
        <v>58.415599999999998</v>
      </c>
      <c r="O3036" s="31">
        <v>87.521799999999999</v>
      </c>
      <c r="P3036" s="31">
        <v>77.203599999999994</v>
      </c>
      <c r="Q3036" s="31" t="s">
        <v>108</v>
      </c>
      <c r="R3036" s="31">
        <v>113.19</v>
      </c>
      <c r="S3036" s="31" t="s">
        <v>108</v>
      </c>
    </row>
    <row r="3037" spans="1:19" x14ac:dyDescent="0.35">
      <c r="A3037" s="2">
        <v>37119</v>
      </c>
      <c r="B3037" s="31">
        <v>292.95440000000002</v>
      </c>
      <c r="C3037" s="31">
        <v>554.72199999999998</v>
      </c>
      <c r="D3037" s="31">
        <v>237.5275</v>
      </c>
      <c r="E3037" s="31">
        <v>105.46810000000001</v>
      </c>
      <c r="F3037" s="31">
        <v>30.9146</v>
      </c>
      <c r="G3037" s="31">
        <v>134.6559</v>
      </c>
      <c r="H3037" s="31">
        <v>5.6473100000000001</v>
      </c>
      <c r="I3037" s="31">
        <v>2051.2600000000002</v>
      </c>
      <c r="J3037" s="31">
        <v>2532.1060000000002</v>
      </c>
      <c r="K3037" s="31">
        <v>1467.9659999999999</v>
      </c>
      <c r="L3037" s="31">
        <v>106.76</v>
      </c>
      <c r="M3037" s="31" t="s">
        <v>108</v>
      </c>
      <c r="N3037" s="31">
        <v>59.045499999999997</v>
      </c>
      <c r="O3037" s="31">
        <v>87.239800000000002</v>
      </c>
      <c r="P3037" s="31">
        <v>77.350300000000004</v>
      </c>
      <c r="Q3037" s="31" t="s">
        <v>108</v>
      </c>
      <c r="R3037" s="31">
        <v>113.08</v>
      </c>
      <c r="S3037" s="31" t="s">
        <v>108</v>
      </c>
    </row>
    <row r="3038" spans="1:19" x14ac:dyDescent="0.35">
      <c r="A3038" s="2">
        <v>37120</v>
      </c>
      <c r="B3038" s="31">
        <v>282.91160000000002</v>
      </c>
      <c r="C3038" s="31">
        <v>531.75800000000004</v>
      </c>
      <c r="D3038" s="31">
        <v>234.92019999999999</v>
      </c>
      <c r="E3038" s="31">
        <v>107.3974</v>
      </c>
      <c r="F3038" s="31">
        <v>31.370699999999999</v>
      </c>
      <c r="G3038" s="31">
        <v>135.46420000000001</v>
      </c>
      <c r="H3038" s="31">
        <v>5.6418059999999999</v>
      </c>
      <c r="I3038" s="31">
        <v>2048.4839999999999</v>
      </c>
      <c r="J3038" s="31">
        <v>2545.866</v>
      </c>
      <c r="K3038" s="31">
        <v>1471.4659999999999</v>
      </c>
      <c r="L3038" s="31">
        <v>105.03</v>
      </c>
      <c r="M3038" s="31" t="s">
        <v>108</v>
      </c>
      <c r="N3038" s="31">
        <v>56.359099999999998</v>
      </c>
      <c r="O3038" s="31">
        <v>87.231300000000005</v>
      </c>
      <c r="P3038" s="31">
        <v>77.674000000000007</v>
      </c>
      <c r="Q3038" s="31" t="s">
        <v>108</v>
      </c>
      <c r="R3038" s="31">
        <v>112.99</v>
      </c>
      <c r="S3038" s="31" t="s">
        <v>108</v>
      </c>
    </row>
    <row r="3039" spans="1:19" x14ac:dyDescent="0.35">
      <c r="A3039" s="2">
        <v>37123</v>
      </c>
      <c r="B3039" s="31">
        <v>287.36239999999998</v>
      </c>
      <c r="C3039" s="31">
        <v>537.01099999999997</v>
      </c>
      <c r="D3039" s="31">
        <v>230.227</v>
      </c>
      <c r="E3039" s="31">
        <v>107.0401</v>
      </c>
      <c r="F3039" s="31">
        <v>30.9925</v>
      </c>
      <c r="G3039" s="31">
        <v>131.15309999999999</v>
      </c>
      <c r="H3039" s="31">
        <v>5.5427299999999997</v>
      </c>
      <c r="I3039" s="31">
        <v>2047.7529999999999</v>
      </c>
      <c r="J3039" s="31">
        <v>2536.94</v>
      </c>
      <c r="K3039" s="31">
        <v>1470.2539999999999</v>
      </c>
      <c r="L3039" s="31">
        <v>105.95</v>
      </c>
      <c r="M3039" s="31" t="s">
        <v>108</v>
      </c>
      <c r="N3039" s="31">
        <v>57.155799999999999</v>
      </c>
      <c r="O3039" s="31">
        <v>86.934600000000003</v>
      </c>
      <c r="P3039" s="31">
        <v>77.329599999999999</v>
      </c>
      <c r="Q3039" s="31" t="s">
        <v>108</v>
      </c>
      <c r="R3039" s="31">
        <v>113.4</v>
      </c>
      <c r="S3039" s="31" t="s">
        <v>108</v>
      </c>
    </row>
    <row r="3040" spans="1:19" x14ac:dyDescent="0.35">
      <c r="A3040" s="2">
        <v>37124</v>
      </c>
      <c r="B3040" s="31">
        <v>291.12849999999997</v>
      </c>
      <c r="C3040" s="31">
        <v>555.17200000000003</v>
      </c>
      <c r="D3040" s="31">
        <v>232.83430000000001</v>
      </c>
      <c r="E3040" s="31">
        <v>105.86109999999999</v>
      </c>
      <c r="F3040" s="31">
        <v>30.859000000000002</v>
      </c>
      <c r="G3040" s="31">
        <v>132.63509999999999</v>
      </c>
      <c r="H3040" s="31">
        <v>5.5262169999999999</v>
      </c>
      <c r="I3040" s="31">
        <v>2045.5609999999999</v>
      </c>
      <c r="J3040" s="31">
        <v>2538.8000000000002</v>
      </c>
      <c r="K3040" s="31">
        <v>1465.8119999999999</v>
      </c>
      <c r="L3040" s="31">
        <v>104.2</v>
      </c>
      <c r="M3040" s="31" t="s">
        <v>108</v>
      </c>
      <c r="N3040" s="31">
        <v>54.691699999999997</v>
      </c>
      <c r="O3040" s="31">
        <v>87.567499999999995</v>
      </c>
      <c r="P3040" s="31">
        <v>77.340199999999996</v>
      </c>
      <c r="Q3040" s="31" t="s">
        <v>108</v>
      </c>
      <c r="R3040" s="31">
        <v>113.29</v>
      </c>
      <c r="S3040" s="31" t="s">
        <v>108</v>
      </c>
    </row>
    <row r="3041" spans="1:19" x14ac:dyDescent="0.35">
      <c r="A3041" s="2">
        <v>37125</v>
      </c>
      <c r="B3041" s="31">
        <v>290.44380000000001</v>
      </c>
      <c r="C3041" s="31">
        <v>556.29700000000003</v>
      </c>
      <c r="D3041" s="31">
        <v>235.44159999999999</v>
      </c>
      <c r="E3041" s="31">
        <v>106.7007</v>
      </c>
      <c r="F3041" s="31">
        <v>30.847899999999999</v>
      </c>
      <c r="G3041" s="31">
        <v>131.22049999999999</v>
      </c>
      <c r="H3041" s="31">
        <v>5.6032760000000001</v>
      </c>
      <c r="I3041" s="31">
        <v>2049.2150000000001</v>
      </c>
      <c r="J3041" s="31">
        <v>2537.6840000000002</v>
      </c>
      <c r="K3041" s="31">
        <v>1462.9849999999999</v>
      </c>
      <c r="L3041" s="31">
        <v>105.19</v>
      </c>
      <c r="M3041" s="31" t="s">
        <v>108</v>
      </c>
      <c r="N3041" s="31">
        <v>56.247900000000001</v>
      </c>
      <c r="O3041" s="31">
        <v>87.574100000000001</v>
      </c>
      <c r="P3041" s="31">
        <v>78.054599999999994</v>
      </c>
      <c r="Q3041" s="31" t="s">
        <v>108</v>
      </c>
      <c r="R3041" s="31">
        <v>113.27</v>
      </c>
      <c r="S3041" s="31" t="s">
        <v>108</v>
      </c>
    </row>
    <row r="3042" spans="1:19" x14ac:dyDescent="0.35">
      <c r="A3042" s="2">
        <v>37126</v>
      </c>
      <c r="B3042" s="31">
        <v>294.2099</v>
      </c>
      <c r="C3042" s="31">
        <v>562.37599999999998</v>
      </c>
      <c r="D3042" s="31">
        <v>235.18090000000001</v>
      </c>
      <c r="E3042" s="31">
        <v>107.7547</v>
      </c>
      <c r="F3042" s="31">
        <v>30.892399999999999</v>
      </c>
      <c r="G3042" s="31">
        <v>130.0754</v>
      </c>
      <c r="H3042" s="31">
        <v>5.4271419999999999</v>
      </c>
      <c r="I3042" s="31">
        <v>2043.3689999999999</v>
      </c>
      <c r="J3042" s="31">
        <v>2541.0309999999999</v>
      </c>
      <c r="K3042" s="31">
        <v>1463.2539999999999</v>
      </c>
      <c r="L3042" s="31">
        <v>104.85</v>
      </c>
      <c r="M3042" s="31" t="s">
        <v>108</v>
      </c>
      <c r="N3042" s="31">
        <v>55.655099999999997</v>
      </c>
      <c r="O3042" s="31">
        <v>87.253299999999996</v>
      </c>
      <c r="P3042" s="31">
        <v>77.392499999999998</v>
      </c>
      <c r="Q3042" s="31" t="s">
        <v>108</v>
      </c>
      <c r="R3042" s="31">
        <v>113.09</v>
      </c>
      <c r="S3042" s="31" t="s">
        <v>108</v>
      </c>
    </row>
    <row r="3043" spans="1:19" x14ac:dyDescent="0.35">
      <c r="A3043" s="2">
        <v>37127</v>
      </c>
      <c r="B3043" s="31">
        <v>297.40539999999999</v>
      </c>
      <c r="C3043" s="31">
        <v>582.56299999999999</v>
      </c>
      <c r="D3043" s="31">
        <v>242.22069999999999</v>
      </c>
      <c r="E3043" s="31">
        <v>107.6832</v>
      </c>
      <c r="F3043" s="31">
        <v>30.5809</v>
      </c>
      <c r="G3043" s="31">
        <v>128.93029999999999</v>
      </c>
      <c r="H3043" s="31">
        <v>5.454663</v>
      </c>
      <c r="I3043" s="31">
        <v>2043.6610000000001</v>
      </c>
      <c r="J3043" s="31">
        <v>2537.3119999999999</v>
      </c>
      <c r="K3043" s="31">
        <v>1459.35</v>
      </c>
      <c r="L3043" s="31">
        <v>107.01</v>
      </c>
      <c r="M3043" s="31" t="s">
        <v>108</v>
      </c>
      <c r="N3043" s="31">
        <v>58.619399999999999</v>
      </c>
      <c r="O3043" s="31">
        <v>87.376800000000003</v>
      </c>
      <c r="P3043" s="31">
        <v>77.385999999999996</v>
      </c>
      <c r="Q3043" s="31" t="s">
        <v>108</v>
      </c>
      <c r="R3043" s="31">
        <v>113.33</v>
      </c>
      <c r="S3043" s="31" t="s">
        <v>108</v>
      </c>
    </row>
    <row r="3044" spans="1:19" x14ac:dyDescent="0.35">
      <c r="A3044" s="2">
        <v>37130</v>
      </c>
      <c r="B3044" s="31">
        <v>297.40539999999999</v>
      </c>
      <c r="C3044" s="31">
        <v>581.58699999999999</v>
      </c>
      <c r="D3044" s="31">
        <v>242.22069999999999</v>
      </c>
      <c r="E3044" s="31">
        <v>107.6832</v>
      </c>
      <c r="F3044" s="31">
        <v>30.5809</v>
      </c>
      <c r="G3044" s="31">
        <v>129.8734</v>
      </c>
      <c r="H3044" s="31">
        <v>5.4161339999999996</v>
      </c>
      <c r="I3044" s="31">
        <v>2038.546</v>
      </c>
      <c r="J3044" s="31">
        <v>2536.1970000000001</v>
      </c>
      <c r="K3044" s="31">
        <v>1460.6959999999999</v>
      </c>
      <c r="L3044" s="31">
        <v>106.38</v>
      </c>
      <c r="M3044" s="31" t="s">
        <v>108</v>
      </c>
      <c r="N3044" s="31">
        <v>58.6935</v>
      </c>
      <c r="O3044" s="31">
        <v>87.376800000000003</v>
      </c>
      <c r="P3044" s="31">
        <v>77.385999999999996</v>
      </c>
      <c r="Q3044" s="31" t="s">
        <v>108</v>
      </c>
      <c r="R3044" s="31">
        <v>113.42</v>
      </c>
      <c r="S3044" s="31" t="s">
        <v>108</v>
      </c>
    </row>
    <row r="3045" spans="1:19" x14ac:dyDescent="0.35">
      <c r="A3045" s="2">
        <v>37131</v>
      </c>
      <c r="B3045" s="31">
        <v>302.08449999999999</v>
      </c>
      <c r="C3045" s="31">
        <v>591.71799999999996</v>
      </c>
      <c r="D3045" s="31">
        <v>243.2636</v>
      </c>
      <c r="E3045" s="31">
        <v>107.9333</v>
      </c>
      <c r="F3045" s="31">
        <v>30.525300000000001</v>
      </c>
      <c r="G3045" s="31">
        <v>129.0651</v>
      </c>
      <c r="H3045" s="31">
        <v>5.4986969999999999</v>
      </c>
      <c r="I3045" s="31">
        <v>2042.7840000000001</v>
      </c>
      <c r="J3045" s="31">
        <v>2550.8209999999999</v>
      </c>
      <c r="K3045" s="31">
        <v>1466.2159999999999</v>
      </c>
      <c r="L3045" s="31">
        <v>104.86</v>
      </c>
      <c r="M3045" s="31" t="s">
        <v>108</v>
      </c>
      <c r="N3045" s="31">
        <v>56.840800000000002</v>
      </c>
      <c r="O3045" s="31">
        <v>86.853999999999999</v>
      </c>
      <c r="P3045" s="31">
        <v>77.087000000000003</v>
      </c>
      <c r="Q3045" s="31" t="s">
        <v>108</v>
      </c>
      <c r="R3045" s="31">
        <v>113.43</v>
      </c>
      <c r="S3045" s="31" t="s">
        <v>108</v>
      </c>
    </row>
    <row r="3046" spans="1:19" x14ac:dyDescent="0.35">
      <c r="A3046" s="2">
        <v>37132</v>
      </c>
      <c r="B3046" s="31">
        <v>301.97039999999998</v>
      </c>
      <c r="C3046" s="31">
        <v>592.76900000000001</v>
      </c>
      <c r="D3046" s="31">
        <v>245.34950000000001</v>
      </c>
      <c r="E3046" s="31">
        <v>108.3978</v>
      </c>
      <c r="F3046" s="31">
        <v>30.681000000000001</v>
      </c>
      <c r="G3046" s="31">
        <v>130.88390000000001</v>
      </c>
      <c r="H3046" s="31">
        <v>5.3280669999999999</v>
      </c>
      <c r="I3046" s="31">
        <v>2041.9069999999999</v>
      </c>
      <c r="J3046" s="31">
        <v>2559.7809999999999</v>
      </c>
      <c r="K3046" s="31">
        <v>1466.6189999999999</v>
      </c>
      <c r="L3046" s="31">
        <v>103.85</v>
      </c>
      <c r="M3046" s="31" t="s">
        <v>108</v>
      </c>
      <c r="N3046" s="31">
        <v>55.933</v>
      </c>
      <c r="O3046" s="31">
        <v>87.717600000000004</v>
      </c>
      <c r="P3046" s="31">
        <v>77.165400000000005</v>
      </c>
      <c r="Q3046" s="31" t="s">
        <v>108</v>
      </c>
      <c r="R3046" s="31">
        <v>113.54</v>
      </c>
      <c r="S3046" s="31" t="s">
        <v>108</v>
      </c>
    </row>
    <row r="3047" spans="1:19" x14ac:dyDescent="0.35">
      <c r="A3047" s="2">
        <v>37133</v>
      </c>
      <c r="B3047" s="31">
        <v>297.74779999999998</v>
      </c>
      <c r="C3047" s="31">
        <v>574.90800000000002</v>
      </c>
      <c r="D3047" s="31">
        <v>243.52440000000001</v>
      </c>
      <c r="E3047" s="31">
        <v>106.7186</v>
      </c>
      <c r="F3047" s="31">
        <v>30.870100000000001</v>
      </c>
      <c r="G3047" s="31">
        <v>129.60400000000001</v>
      </c>
      <c r="H3047" s="31">
        <v>5.2730249999999996</v>
      </c>
      <c r="I3047" s="31">
        <v>2043.5150000000001</v>
      </c>
      <c r="J3047" s="31">
        <v>2558.0039999999999</v>
      </c>
      <c r="K3047" s="31">
        <v>1471.3309999999999</v>
      </c>
      <c r="L3047" s="31">
        <v>101.76</v>
      </c>
      <c r="M3047" s="31" t="s">
        <v>108</v>
      </c>
      <c r="N3047" s="31">
        <v>53.932099999999998</v>
      </c>
      <c r="O3047" s="31">
        <v>87.324200000000005</v>
      </c>
      <c r="P3047" s="31">
        <v>77.0809</v>
      </c>
      <c r="Q3047" s="31" t="s">
        <v>108</v>
      </c>
      <c r="R3047" s="31">
        <v>112.84</v>
      </c>
      <c r="S3047" s="31" t="s">
        <v>108</v>
      </c>
    </row>
    <row r="3048" spans="1:19" x14ac:dyDescent="0.35">
      <c r="A3048" s="2">
        <v>37134</v>
      </c>
      <c r="B3048" s="31">
        <v>301.8562</v>
      </c>
      <c r="C3048" s="31">
        <v>590.21699999999998</v>
      </c>
      <c r="D3048" s="31">
        <v>242.7422</v>
      </c>
      <c r="E3048" s="31">
        <v>106.54</v>
      </c>
      <c r="F3048" s="31">
        <v>30.758900000000001</v>
      </c>
      <c r="G3048" s="31">
        <v>130.9512</v>
      </c>
      <c r="H3048" s="31">
        <v>5.2234870000000004</v>
      </c>
      <c r="I3048" s="31">
        <v>2042.0540000000001</v>
      </c>
      <c r="J3048" s="31">
        <v>2552.759</v>
      </c>
      <c r="K3048" s="31">
        <v>1468.1</v>
      </c>
      <c r="L3048" s="31">
        <v>102.28</v>
      </c>
      <c r="M3048" s="31" t="s">
        <v>108</v>
      </c>
      <c r="N3048" s="31">
        <v>54.561999999999998</v>
      </c>
      <c r="O3048" s="31">
        <v>88.047799999999995</v>
      </c>
      <c r="P3048" s="31">
        <v>77.012799999999999</v>
      </c>
      <c r="Q3048" s="31" t="s">
        <v>108</v>
      </c>
      <c r="R3048" s="31">
        <v>113.42</v>
      </c>
      <c r="S3048" s="31" t="s">
        <v>108</v>
      </c>
    </row>
    <row r="3049" spans="1:19" x14ac:dyDescent="0.35">
      <c r="A3049" s="2">
        <v>37137</v>
      </c>
      <c r="B3049" s="31">
        <v>301.8562</v>
      </c>
      <c r="C3049" s="31">
        <v>590.21699999999998</v>
      </c>
      <c r="D3049" s="31">
        <v>242.7422</v>
      </c>
      <c r="E3049" s="31">
        <v>106.54</v>
      </c>
      <c r="F3049" s="31">
        <v>30.758900000000001</v>
      </c>
      <c r="G3049" s="31">
        <v>130.9512</v>
      </c>
      <c r="H3049" s="31">
        <v>5.2234870000000004</v>
      </c>
      <c r="I3049" s="31">
        <v>2035.4770000000001</v>
      </c>
      <c r="J3049" s="31">
        <v>2552.759</v>
      </c>
      <c r="K3049" s="31">
        <v>1468.9760000000001</v>
      </c>
      <c r="L3049" s="31">
        <v>102.28</v>
      </c>
      <c r="M3049" s="31" t="s">
        <v>108</v>
      </c>
      <c r="N3049" s="31">
        <v>54.561999999999998</v>
      </c>
      <c r="O3049" s="31">
        <v>88.224299999999999</v>
      </c>
      <c r="P3049" s="31">
        <v>76.846400000000003</v>
      </c>
      <c r="Q3049" s="31" t="s">
        <v>108</v>
      </c>
      <c r="R3049" s="31">
        <v>113.69</v>
      </c>
      <c r="S3049" s="31" t="s">
        <v>108</v>
      </c>
    </row>
    <row r="3050" spans="1:19" x14ac:dyDescent="0.35">
      <c r="A3050" s="2">
        <v>37138</v>
      </c>
      <c r="B3050" s="31">
        <v>299.00310000000002</v>
      </c>
      <c r="C3050" s="31">
        <v>576.63400000000001</v>
      </c>
      <c r="D3050" s="31">
        <v>241.4385</v>
      </c>
      <c r="E3050" s="31">
        <v>105.2895</v>
      </c>
      <c r="F3050" s="31">
        <v>30.447399999999998</v>
      </c>
      <c r="G3050" s="31">
        <v>130.47970000000001</v>
      </c>
      <c r="H3050" s="31">
        <v>5.0088229999999996</v>
      </c>
      <c r="I3050" s="31">
        <v>2038.1079999999999</v>
      </c>
      <c r="J3050" s="31">
        <v>2525.7860000000001</v>
      </c>
      <c r="K3050" s="31">
        <v>1454.952</v>
      </c>
      <c r="L3050" s="31">
        <v>101.92</v>
      </c>
      <c r="M3050" s="31" t="s">
        <v>108</v>
      </c>
      <c r="N3050" s="31">
        <v>52.857500000000002</v>
      </c>
      <c r="O3050" s="31">
        <v>88.1464</v>
      </c>
      <c r="P3050" s="31">
        <v>75.525899999999993</v>
      </c>
      <c r="Q3050" s="31" t="s">
        <v>108</v>
      </c>
      <c r="R3050" s="31">
        <v>115.43</v>
      </c>
      <c r="S3050" s="31" t="s">
        <v>108</v>
      </c>
    </row>
    <row r="3051" spans="1:19" x14ac:dyDescent="0.35">
      <c r="A3051" s="2">
        <v>37139</v>
      </c>
      <c r="B3051" s="31">
        <v>299.57369999999997</v>
      </c>
      <c r="C3051" s="31">
        <v>591.56799999999998</v>
      </c>
      <c r="D3051" s="31">
        <v>245.08879999999999</v>
      </c>
      <c r="E3051" s="31">
        <v>105.12869999999999</v>
      </c>
      <c r="F3051" s="31">
        <v>30.491900000000001</v>
      </c>
      <c r="G3051" s="31">
        <v>128.863</v>
      </c>
      <c r="H3051" s="31">
        <v>4.9427729999999999</v>
      </c>
      <c r="I3051" s="31">
        <v>2040.3</v>
      </c>
      <c r="J3051" s="31">
        <v>2529.9070000000002</v>
      </c>
      <c r="K3051" s="31">
        <v>1455.8630000000001</v>
      </c>
      <c r="L3051" s="31">
        <v>102.15</v>
      </c>
      <c r="M3051" s="31" t="s">
        <v>108</v>
      </c>
      <c r="N3051" s="31">
        <v>52.579599999999999</v>
      </c>
      <c r="O3051" s="31">
        <v>87.007099999999994</v>
      </c>
      <c r="P3051" s="31">
        <v>75.331500000000005</v>
      </c>
      <c r="Q3051" s="31" t="s">
        <v>108</v>
      </c>
      <c r="R3051" s="31">
        <v>115.63</v>
      </c>
      <c r="S3051" s="31" t="s">
        <v>108</v>
      </c>
    </row>
    <row r="3052" spans="1:19" x14ac:dyDescent="0.35">
      <c r="A3052" s="2">
        <v>37140</v>
      </c>
      <c r="B3052" s="31">
        <v>306.07870000000003</v>
      </c>
      <c r="C3052" s="31">
        <v>606.27599999999995</v>
      </c>
      <c r="D3052" s="31">
        <v>246.91390000000001</v>
      </c>
      <c r="E3052" s="31">
        <v>103.28870000000001</v>
      </c>
      <c r="F3052" s="31">
        <v>30.591999999999999</v>
      </c>
      <c r="G3052" s="31">
        <v>126.70740000000001</v>
      </c>
      <c r="H3052" s="31">
        <v>4.9978150000000001</v>
      </c>
      <c r="I3052" s="31">
        <v>2037.0840000000001</v>
      </c>
      <c r="J3052" s="31">
        <v>2549.7620000000002</v>
      </c>
      <c r="K3052" s="31">
        <v>1460.05</v>
      </c>
      <c r="L3052" s="31">
        <v>99.44</v>
      </c>
      <c r="M3052" s="31" t="s">
        <v>108</v>
      </c>
      <c r="N3052" s="31">
        <v>50.4861</v>
      </c>
      <c r="O3052" s="31">
        <v>86.368499999999997</v>
      </c>
      <c r="P3052" s="31">
        <v>75.558899999999994</v>
      </c>
      <c r="Q3052" s="31" t="s">
        <v>108</v>
      </c>
      <c r="R3052" s="31">
        <v>114.83</v>
      </c>
      <c r="S3052" s="31" t="s">
        <v>108</v>
      </c>
    </row>
    <row r="3053" spans="1:19" x14ac:dyDescent="0.35">
      <c r="A3053" s="2">
        <v>37141</v>
      </c>
      <c r="B3053" s="31">
        <v>314.29559999999998</v>
      </c>
      <c r="C3053" s="31">
        <v>619.40899999999999</v>
      </c>
      <c r="D3053" s="31">
        <v>253.69300000000001</v>
      </c>
      <c r="E3053" s="31">
        <v>102.4312</v>
      </c>
      <c r="F3053" s="31">
        <v>30.603100000000001</v>
      </c>
      <c r="G3053" s="31">
        <v>126.5727</v>
      </c>
      <c r="H3053" s="31">
        <v>5.1134029999999999</v>
      </c>
      <c r="I3053" s="31">
        <v>2037.1569999999999</v>
      </c>
      <c r="J3053" s="31">
        <v>2561.75</v>
      </c>
      <c r="K3053" s="31">
        <v>1465.8589999999999</v>
      </c>
      <c r="L3053" s="31">
        <v>97.62</v>
      </c>
      <c r="M3053" s="31" t="s">
        <v>108</v>
      </c>
      <c r="N3053" s="31">
        <v>50.1526</v>
      </c>
      <c r="O3053" s="31">
        <v>87.100200000000001</v>
      </c>
      <c r="P3053" s="31">
        <v>76.5976</v>
      </c>
      <c r="Q3053" s="31" t="s">
        <v>108</v>
      </c>
      <c r="R3053" s="31">
        <v>114.05</v>
      </c>
      <c r="S3053" s="31" t="s">
        <v>108</v>
      </c>
    </row>
    <row r="3054" spans="1:19" x14ac:dyDescent="0.35">
      <c r="A3054" s="2">
        <v>37144</v>
      </c>
      <c r="B3054" s="31">
        <v>312.35550000000001</v>
      </c>
      <c r="C3054" s="31">
        <v>614.38099999999997</v>
      </c>
      <c r="D3054" s="31">
        <v>253.9537</v>
      </c>
      <c r="E3054" s="31">
        <v>102.324</v>
      </c>
      <c r="F3054" s="31">
        <v>30.447399999999998</v>
      </c>
      <c r="G3054" s="31">
        <v>126.6401</v>
      </c>
      <c r="H3054" s="31">
        <v>5.0473530000000002</v>
      </c>
      <c r="I3054" s="31">
        <v>2036.864</v>
      </c>
      <c r="J3054" s="31">
        <v>2555.3809999999999</v>
      </c>
      <c r="K3054" s="31">
        <v>1461.806</v>
      </c>
      <c r="L3054" s="31">
        <v>98.74</v>
      </c>
      <c r="M3054" s="31" t="s">
        <v>108</v>
      </c>
      <c r="N3054" s="31">
        <v>50.782499999999999</v>
      </c>
      <c r="O3054" s="31">
        <v>86.594700000000003</v>
      </c>
      <c r="P3054" s="31">
        <v>76.260400000000004</v>
      </c>
      <c r="Q3054" s="31" t="s">
        <v>108</v>
      </c>
      <c r="R3054" s="31">
        <v>114.66</v>
      </c>
      <c r="S3054" s="31" t="s">
        <v>108</v>
      </c>
    </row>
    <row r="3055" spans="1:19" x14ac:dyDescent="0.35">
      <c r="A3055" s="2">
        <v>37145</v>
      </c>
      <c r="B3055" s="31">
        <v>328.90370000000001</v>
      </c>
      <c r="C3055" s="31">
        <v>614.38099999999997</v>
      </c>
      <c r="D3055" s="31">
        <v>269.64659999999998</v>
      </c>
      <c r="E3055" s="31">
        <v>104.02249999999999</v>
      </c>
      <c r="F3055" s="31">
        <v>30.447399999999998</v>
      </c>
      <c r="G3055" s="31">
        <v>126.6401</v>
      </c>
      <c r="H3055" s="31">
        <v>5.0473530000000002</v>
      </c>
      <c r="I3055" s="31">
        <v>2033.9380000000001</v>
      </c>
      <c r="J3055" s="31">
        <v>2555.3809999999999</v>
      </c>
      <c r="K3055" s="31">
        <v>1470.452</v>
      </c>
      <c r="L3055" s="31">
        <v>98.74</v>
      </c>
      <c r="M3055" s="31" t="s">
        <v>108</v>
      </c>
      <c r="N3055" s="31">
        <v>50.782499999999999</v>
      </c>
      <c r="O3055" s="31">
        <v>88.205699999999993</v>
      </c>
      <c r="P3055" s="31">
        <v>76.941100000000006</v>
      </c>
      <c r="Q3055" s="31" t="s">
        <v>108</v>
      </c>
      <c r="R3055" s="31">
        <v>114.15</v>
      </c>
      <c r="S3055" s="31" t="s">
        <v>108</v>
      </c>
    </row>
    <row r="3056" spans="1:19" x14ac:dyDescent="0.35">
      <c r="A3056" s="2">
        <v>37146</v>
      </c>
      <c r="B3056" s="31">
        <v>328.90370000000001</v>
      </c>
      <c r="C3056" s="31">
        <v>614.38099999999997</v>
      </c>
      <c r="D3056" s="31">
        <v>269.64659999999998</v>
      </c>
      <c r="E3056" s="31">
        <v>104.02249999999999</v>
      </c>
      <c r="F3056" s="31">
        <v>30.447399999999998</v>
      </c>
      <c r="G3056" s="31">
        <v>126.6401</v>
      </c>
      <c r="H3056" s="31">
        <v>5.0473530000000002</v>
      </c>
      <c r="I3056" s="31">
        <v>2034.377</v>
      </c>
      <c r="J3056" s="31">
        <v>2555.3809999999999</v>
      </c>
      <c r="K3056" s="31">
        <v>1465.183</v>
      </c>
      <c r="L3056" s="31">
        <v>98.74</v>
      </c>
      <c r="M3056" s="31" t="s">
        <v>108</v>
      </c>
      <c r="N3056" s="31">
        <v>50.782499999999999</v>
      </c>
      <c r="O3056" s="31">
        <v>87.632000000000005</v>
      </c>
      <c r="P3056" s="31">
        <v>76.799599999999998</v>
      </c>
      <c r="Q3056" s="31" t="s">
        <v>108</v>
      </c>
      <c r="R3056" s="31">
        <v>114.15</v>
      </c>
      <c r="S3056" s="31" t="s">
        <v>108</v>
      </c>
    </row>
    <row r="3057" spans="1:19" x14ac:dyDescent="0.35">
      <c r="A3057" s="2">
        <v>37147</v>
      </c>
      <c r="B3057" s="31">
        <v>328.90370000000001</v>
      </c>
      <c r="C3057" s="31">
        <v>614.38099999999997</v>
      </c>
      <c r="D3057" s="31">
        <v>269.64659999999998</v>
      </c>
      <c r="E3057" s="31">
        <v>104.02249999999999</v>
      </c>
      <c r="F3057" s="31">
        <v>30.447399999999998</v>
      </c>
      <c r="G3057" s="31">
        <v>126.6401</v>
      </c>
      <c r="H3057" s="31">
        <v>5.0473530000000002</v>
      </c>
      <c r="I3057" s="31">
        <v>2033.646</v>
      </c>
      <c r="J3057" s="31">
        <v>2599.212</v>
      </c>
      <c r="K3057" s="31">
        <v>1465.318</v>
      </c>
      <c r="L3057" s="31">
        <v>96.72</v>
      </c>
      <c r="M3057" s="31" t="s">
        <v>108</v>
      </c>
      <c r="N3057" s="31">
        <v>50.782499999999999</v>
      </c>
      <c r="O3057" s="31">
        <v>87.993499999999997</v>
      </c>
      <c r="P3057" s="31">
        <v>77.029899999999998</v>
      </c>
      <c r="Q3057" s="31" t="s">
        <v>108</v>
      </c>
      <c r="R3057" s="31">
        <v>114.15</v>
      </c>
      <c r="S3057" s="31" t="s">
        <v>108</v>
      </c>
    </row>
    <row r="3058" spans="1:19" x14ac:dyDescent="0.35">
      <c r="A3058" s="2">
        <v>37148</v>
      </c>
      <c r="B3058" s="31">
        <v>335.43349999999998</v>
      </c>
      <c r="C3058" s="31">
        <v>644.71400000000006</v>
      </c>
      <c r="D3058" s="31">
        <v>275.68040000000002</v>
      </c>
      <c r="E3058" s="31">
        <v>103.1421</v>
      </c>
      <c r="F3058" s="31">
        <v>32.516500000000001</v>
      </c>
      <c r="G3058" s="31">
        <v>127.7179</v>
      </c>
      <c r="H3058" s="31">
        <v>5.0473530000000002</v>
      </c>
      <c r="I3058" s="31">
        <v>2039.9369999999999</v>
      </c>
      <c r="J3058" s="31">
        <v>2611.5749999999998</v>
      </c>
      <c r="K3058" s="31">
        <v>1470.992</v>
      </c>
      <c r="L3058" s="31">
        <v>96.72</v>
      </c>
      <c r="M3058" s="31" t="s">
        <v>108</v>
      </c>
      <c r="N3058" s="31">
        <v>50.782499999999999</v>
      </c>
      <c r="O3058" s="31">
        <v>89.215500000000006</v>
      </c>
      <c r="P3058" s="31">
        <v>78.073300000000003</v>
      </c>
      <c r="Q3058" s="31" t="s">
        <v>108</v>
      </c>
      <c r="R3058" s="31">
        <v>114.15</v>
      </c>
      <c r="S3058" s="31" t="s">
        <v>108</v>
      </c>
    </row>
    <row r="3059" spans="1:19" x14ac:dyDescent="0.35">
      <c r="A3059" s="2">
        <v>37151</v>
      </c>
      <c r="B3059" s="31">
        <v>326.012</v>
      </c>
      <c r="C3059" s="31">
        <v>628.34900000000005</v>
      </c>
      <c r="D3059" s="31">
        <v>264.4239</v>
      </c>
      <c r="E3059" s="31">
        <v>101.9992</v>
      </c>
      <c r="F3059" s="31">
        <v>32.427500000000002</v>
      </c>
      <c r="G3059" s="31">
        <v>129.33459999999999</v>
      </c>
      <c r="H3059" s="31">
        <v>5.184958</v>
      </c>
      <c r="I3059" s="31">
        <v>2051.933</v>
      </c>
      <c r="J3059" s="31">
        <v>2599.9609999999998</v>
      </c>
      <c r="K3059" s="31">
        <v>1467.615</v>
      </c>
      <c r="L3059" s="31">
        <v>91.58</v>
      </c>
      <c r="M3059" s="31" t="s">
        <v>108</v>
      </c>
      <c r="N3059" s="31">
        <v>46.391599999999997</v>
      </c>
      <c r="O3059" s="31">
        <v>88.899699999999996</v>
      </c>
      <c r="P3059" s="31">
        <v>77.975300000000004</v>
      </c>
      <c r="Q3059" s="31" t="s">
        <v>108</v>
      </c>
      <c r="R3059" s="31">
        <v>112.17</v>
      </c>
      <c r="S3059" s="31" t="s">
        <v>108</v>
      </c>
    </row>
    <row r="3060" spans="1:19" x14ac:dyDescent="0.35">
      <c r="A3060" s="2">
        <v>37152</v>
      </c>
      <c r="B3060" s="31">
        <v>313.8218</v>
      </c>
      <c r="C3060" s="31">
        <v>605.78700000000003</v>
      </c>
      <c r="D3060" s="31">
        <v>254.5087</v>
      </c>
      <c r="E3060" s="31">
        <v>102.1735</v>
      </c>
      <c r="F3060" s="31">
        <v>32.2273</v>
      </c>
      <c r="G3060" s="31">
        <v>127.98739999999999</v>
      </c>
      <c r="H3060" s="31">
        <v>5.1739499999999996</v>
      </c>
      <c r="I3060" s="31">
        <v>2050.9090000000001</v>
      </c>
      <c r="J3060" s="31">
        <v>2584.2269999999999</v>
      </c>
      <c r="K3060" s="31">
        <v>1464.913</v>
      </c>
      <c r="L3060" s="31">
        <v>91.27</v>
      </c>
      <c r="M3060" s="31" t="s">
        <v>108</v>
      </c>
      <c r="N3060" s="31">
        <v>45.395400000000002</v>
      </c>
      <c r="O3060" s="31">
        <v>89.081800000000001</v>
      </c>
      <c r="P3060" s="31">
        <v>78.173299999999998</v>
      </c>
      <c r="Q3060" s="31" t="s">
        <v>108</v>
      </c>
      <c r="R3060" s="31">
        <v>111.88</v>
      </c>
      <c r="S3060" s="31" t="s">
        <v>108</v>
      </c>
    </row>
    <row r="3061" spans="1:19" x14ac:dyDescent="0.35">
      <c r="A3061" s="2">
        <v>37153</v>
      </c>
      <c r="B3061" s="31">
        <v>305.2525</v>
      </c>
      <c r="C3061" s="31">
        <v>578.48199999999997</v>
      </c>
      <c r="D3061" s="31">
        <v>238.5856</v>
      </c>
      <c r="E3061" s="31">
        <v>101.4276</v>
      </c>
      <c r="F3061" s="31">
        <v>32.516500000000001</v>
      </c>
      <c r="G3061" s="31">
        <v>126.50539999999999</v>
      </c>
      <c r="H3061" s="31">
        <v>5.3060510000000001</v>
      </c>
      <c r="I3061" s="31">
        <v>2045.35</v>
      </c>
      <c r="J3061" s="31">
        <v>2587.9740000000002</v>
      </c>
      <c r="K3061" s="31">
        <v>1463.1569999999999</v>
      </c>
      <c r="L3061" s="31">
        <v>89.27</v>
      </c>
      <c r="M3061" s="31" t="s">
        <v>108</v>
      </c>
      <c r="N3061" s="31">
        <v>44.474899999999998</v>
      </c>
      <c r="O3061" s="31">
        <v>89.164199999999994</v>
      </c>
      <c r="P3061" s="31">
        <v>78.821899999999999</v>
      </c>
      <c r="Q3061" s="31" t="s">
        <v>108</v>
      </c>
      <c r="R3061" s="31">
        <v>111.94</v>
      </c>
      <c r="S3061" s="31" t="s">
        <v>108</v>
      </c>
    </row>
    <row r="3062" spans="1:19" x14ac:dyDescent="0.35">
      <c r="A3062" s="2">
        <v>37154</v>
      </c>
      <c r="B3062" s="31">
        <v>302.58909999999997</v>
      </c>
      <c r="C3062" s="31">
        <v>574.57000000000005</v>
      </c>
      <c r="D3062" s="31">
        <v>238.5856</v>
      </c>
      <c r="E3062" s="31">
        <v>101.179</v>
      </c>
      <c r="F3062" s="31">
        <v>32.238399999999999</v>
      </c>
      <c r="G3062" s="31">
        <v>127.58320000000001</v>
      </c>
      <c r="H3062" s="31">
        <v>5.4931939999999999</v>
      </c>
      <c r="I3062" s="31">
        <v>2040.6679999999999</v>
      </c>
      <c r="J3062" s="31">
        <v>2577.8589999999999</v>
      </c>
      <c r="K3062" s="31">
        <v>1461.941</v>
      </c>
      <c r="L3062" s="31">
        <v>86.42</v>
      </c>
      <c r="M3062" s="31" t="s">
        <v>108</v>
      </c>
      <c r="N3062" s="31">
        <v>43.020699999999998</v>
      </c>
      <c r="O3062" s="31">
        <v>89.993300000000005</v>
      </c>
      <c r="P3062" s="31">
        <v>78.627799999999993</v>
      </c>
      <c r="Q3062" s="31" t="s">
        <v>108</v>
      </c>
      <c r="R3062" s="31">
        <v>111.76</v>
      </c>
      <c r="S3062" s="31" t="s">
        <v>108</v>
      </c>
    </row>
    <row r="3063" spans="1:19" x14ac:dyDescent="0.35">
      <c r="A3063" s="2">
        <v>37155</v>
      </c>
      <c r="B3063" s="31">
        <v>296.22000000000003</v>
      </c>
      <c r="C3063" s="31">
        <v>557.51499999999999</v>
      </c>
      <c r="D3063" s="31">
        <v>236.75839999999999</v>
      </c>
      <c r="E3063" s="31">
        <v>102.54649999999999</v>
      </c>
      <c r="F3063" s="31">
        <v>32.583300000000001</v>
      </c>
      <c r="G3063" s="31">
        <v>126.5728</v>
      </c>
      <c r="H3063" s="31">
        <v>5.4601689999999996</v>
      </c>
      <c r="I3063" s="31">
        <v>2043.3009999999999</v>
      </c>
      <c r="J3063" s="31">
        <v>2586.85</v>
      </c>
      <c r="K3063" s="31">
        <v>1458.4290000000001</v>
      </c>
      <c r="L3063" s="31">
        <v>85.43</v>
      </c>
      <c r="M3063" s="31" t="s">
        <v>108</v>
      </c>
      <c r="N3063" s="31">
        <v>41.860900000000001</v>
      </c>
      <c r="O3063" s="31">
        <v>89.662300000000002</v>
      </c>
      <c r="P3063" s="31">
        <v>77.6892</v>
      </c>
      <c r="Q3063" s="31" t="s">
        <v>108</v>
      </c>
      <c r="R3063" s="31">
        <v>112.92</v>
      </c>
      <c r="S3063" s="31" t="s">
        <v>108</v>
      </c>
    </row>
    <row r="3064" spans="1:19" x14ac:dyDescent="0.35">
      <c r="A3064" s="2">
        <v>37158</v>
      </c>
      <c r="B3064" s="31">
        <v>257.77390000000003</v>
      </c>
      <c r="C3064" s="31">
        <v>490.387</v>
      </c>
      <c r="D3064" s="31">
        <v>204.91220000000001</v>
      </c>
      <c r="E3064" s="31">
        <v>102.06699999999999</v>
      </c>
      <c r="F3064" s="31">
        <v>32.360799999999998</v>
      </c>
      <c r="G3064" s="31">
        <v>126.10129999999999</v>
      </c>
      <c r="H3064" s="31">
        <v>5.5482360000000002</v>
      </c>
      <c r="I3064" s="31">
        <v>2042.57</v>
      </c>
      <c r="J3064" s="31">
        <v>2582.3539999999998</v>
      </c>
      <c r="K3064" s="31">
        <v>1457.7539999999999</v>
      </c>
      <c r="L3064" s="31">
        <v>88.46</v>
      </c>
      <c r="M3064" s="31" t="s">
        <v>108</v>
      </c>
      <c r="N3064" s="31">
        <v>43.959499999999998</v>
      </c>
      <c r="O3064" s="31">
        <v>88.999300000000005</v>
      </c>
      <c r="P3064" s="31">
        <v>77.615399999999994</v>
      </c>
      <c r="Q3064" s="31" t="s">
        <v>108</v>
      </c>
      <c r="R3064" s="31">
        <v>112.78</v>
      </c>
      <c r="S3064" s="31" t="s">
        <v>108</v>
      </c>
    </row>
    <row r="3065" spans="1:19" x14ac:dyDescent="0.35">
      <c r="A3065" s="2">
        <v>37159</v>
      </c>
      <c r="B3065" s="31">
        <v>260.32150000000001</v>
      </c>
      <c r="C3065" s="31">
        <v>482.01600000000002</v>
      </c>
      <c r="D3065" s="31">
        <v>202.82390000000001</v>
      </c>
      <c r="E3065" s="31">
        <v>101.7473</v>
      </c>
      <c r="F3065" s="31">
        <v>32.460900000000002</v>
      </c>
      <c r="G3065" s="31">
        <v>124.8888</v>
      </c>
      <c r="H3065" s="31">
        <v>5.4656729999999998</v>
      </c>
      <c r="I3065" s="31">
        <v>2044.472</v>
      </c>
      <c r="J3065" s="31">
        <v>2587.2240000000002</v>
      </c>
      <c r="K3065" s="31">
        <v>1463.1569999999999</v>
      </c>
      <c r="L3065" s="31">
        <v>89.41</v>
      </c>
      <c r="M3065" s="31" t="s">
        <v>108</v>
      </c>
      <c r="N3065" s="31">
        <v>44.217199999999998</v>
      </c>
      <c r="O3065" s="31">
        <v>89.056399999999996</v>
      </c>
      <c r="P3065" s="31">
        <v>78.329700000000003</v>
      </c>
      <c r="Q3065" s="31" t="s">
        <v>108</v>
      </c>
      <c r="R3065" s="31">
        <v>112.21</v>
      </c>
      <c r="S3065" s="31" t="s">
        <v>108</v>
      </c>
    </row>
    <row r="3066" spans="1:19" x14ac:dyDescent="0.35">
      <c r="A3066" s="2">
        <v>37160</v>
      </c>
      <c r="B3066" s="31">
        <v>265.64839999999998</v>
      </c>
      <c r="C3066" s="31">
        <v>487.33600000000001</v>
      </c>
      <c r="D3066" s="31">
        <v>204.12909999999999</v>
      </c>
      <c r="E3066" s="31">
        <v>102.13800000000001</v>
      </c>
      <c r="F3066" s="31">
        <v>32.794600000000003</v>
      </c>
      <c r="G3066" s="31">
        <v>125.29300000000001</v>
      </c>
      <c r="H3066" s="31">
        <v>5.6032780000000004</v>
      </c>
      <c r="I3066" s="31">
        <v>2040.375</v>
      </c>
      <c r="J3066" s="31">
        <v>2599.9609999999998</v>
      </c>
      <c r="K3066" s="31">
        <v>1467.075</v>
      </c>
      <c r="L3066" s="31">
        <v>89.08</v>
      </c>
      <c r="M3066" s="31" t="s">
        <v>108</v>
      </c>
      <c r="N3066" s="31">
        <v>42.670900000000003</v>
      </c>
      <c r="O3066" s="31">
        <v>88.6751</v>
      </c>
      <c r="P3066" s="31">
        <v>78.136399999999995</v>
      </c>
      <c r="Q3066" s="31" t="s">
        <v>108</v>
      </c>
      <c r="R3066" s="31">
        <v>112.27</v>
      </c>
      <c r="S3066" s="31" t="s">
        <v>108</v>
      </c>
    </row>
    <row r="3067" spans="1:19" x14ac:dyDescent="0.35">
      <c r="A3067" s="2">
        <v>37161</v>
      </c>
      <c r="B3067" s="31">
        <v>264.83780000000002</v>
      </c>
      <c r="C3067" s="31">
        <v>496.09899999999999</v>
      </c>
      <c r="D3067" s="31">
        <v>215.0926</v>
      </c>
      <c r="E3067" s="31">
        <v>102.24460000000001</v>
      </c>
      <c r="F3067" s="31">
        <v>32.616599999999998</v>
      </c>
      <c r="G3067" s="31">
        <v>124.4173</v>
      </c>
      <c r="H3067" s="31">
        <v>5.8674799999999996</v>
      </c>
      <c r="I3067" s="31">
        <v>2043.74</v>
      </c>
      <c r="J3067" s="31">
        <v>2610.8249999999998</v>
      </c>
      <c r="K3067" s="31">
        <v>1469.2360000000001</v>
      </c>
      <c r="L3067" s="31">
        <v>89.78</v>
      </c>
      <c r="M3067" s="31" t="s">
        <v>108</v>
      </c>
      <c r="N3067" s="31">
        <v>42.265900000000002</v>
      </c>
      <c r="O3067" s="31">
        <v>87.339200000000005</v>
      </c>
      <c r="P3067" s="31">
        <v>78.074299999999994</v>
      </c>
      <c r="Q3067" s="31" t="s">
        <v>108</v>
      </c>
      <c r="R3067" s="31">
        <v>112.93</v>
      </c>
      <c r="S3067" s="31" t="s">
        <v>108</v>
      </c>
    </row>
    <row r="3068" spans="1:19" x14ac:dyDescent="0.35">
      <c r="A3068" s="2">
        <v>37162</v>
      </c>
      <c r="B3068" s="31">
        <v>270.16469999999998</v>
      </c>
      <c r="C3068" s="31">
        <v>504.548</v>
      </c>
      <c r="D3068" s="31">
        <v>218.22499999999999</v>
      </c>
      <c r="E3068" s="31">
        <v>101.3211</v>
      </c>
      <c r="F3068" s="31">
        <v>32.705599999999997</v>
      </c>
      <c r="G3068" s="31">
        <v>121.5881</v>
      </c>
      <c r="H3068" s="31">
        <v>5.928026</v>
      </c>
      <c r="I3068" s="31">
        <v>2042.1310000000001</v>
      </c>
      <c r="J3068" s="31">
        <v>2607.4540000000002</v>
      </c>
      <c r="K3068" s="31">
        <v>1467.21</v>
      </c>
      <c r="L3068" s="31">
        <v>91.65</v>
      </c>
      <c r="M3068" s="31" t="s">
        <v>108</v>
      </c>
      <c r="N3068" s="31">
        <v>43.26</v>
      </c>
      <c r="O3068" s="31">
        <v>87.723299999999995</v>
      </c>
      <c r="P3068" s="31">
        <v>77.252099999999999</v>
      </c>
      <c r="Q3068" s="31" t="s">
        <v>108</v>
      </c>
      <c r="R3068" s="31">
        <v>113.41</v>
      </c>
      <c r="S3068" s="31" t="s">
        <v>108</v>
      </c>
    </row>
    <row r="3069" spans="1:19" x14ac:dyDescent="0.35">
      <c r="A3069" s="2">
        <v>37165</v>
      </c>
      <c r="B3069" s="31">
        <v>267.03809999999999</v>
      </c>
      <c r="C3069" s="31">
        <v>510.57299999999998</v>
      </c>
      <c r="D3069" s="31">
        <v>212.7433</v>
      </c>
      <c r="E3069" s="31">
        <v>100.9481</v>
      </c>
      <c r="F3069" s="31">
        <v>32.616599999999998</v>
      </c>
      <c r="G3069" s="31">
        <v>121.7902</v>
      </c>
      <c r="H3069" s="31">
        <v>6.0326060000000004</v>
      </c>
      <c r="I3069" s="31">
        <v>2045.789</v>
      </c>
      <c r="J3069" s="31">
        <v>2613.8220000000001</v>
      </c>
      <c r="K3069" s="31">
        <v>1471.2619999999999</v>
      </c>
      <c r="L3069" s="31">
        <v>91.6</v>
      </c>
      <c r="M3069" s="31" t="s">
        <v>108</v>
      </c>
      <c r="N3069" s="31">
        <v>42.689300000000003</v>
      </c>
      <c r="O3069" s="31">
        <v>87.001000000000005</v>
      </c>
      <c r="P3069" s="31">
        <v>77.674199999999999</v>
      </c>
      <c r="Q3069" s="31" t="s">
        <v>108</v>
      </c>
      <c r="R3069" s="31">
        <v>112.95</v>
      </c>
      <c r="S3069" s="31" t="s">
        <v>108</v>
      </c>
    </row>
    <row r="3070" spans="1:19" x14ac:dyDescent="0.35">
      <c r="A3070" s="2">
        <v>37166</v>
      </c>
      <c r="B3070" s="31">
        <v>257.774</v>
      </c>
      <c r="C3070" s="31">
        <v>501.10599999999999</v>
      </c>
      <c r="D3070" s="31">
        <v>214.83160000000001</v>
      </c>
      <c r="E3070" s="31">
        <v>100.71720000000001</v>
      </c>
      <c r="F3070" s="31">
        <v>32.360799999999998</v>
      </c>
      <c r="G3070" s="31">
        <v>122.0596</v>
      </c>
      <c r="H3070" s="31">
        <v>5.9005049999999999</v>
      </c>
      <c r="I3070" s="31">
        <v>2049.739</v>
      </c>
      <c r="J3070" s="31">
        <v>2620.5659999999998</v>
      </c>
      <c r="K3070" s="31">
        <v>1478.422</v>
      </c>
      <c r="L3070" s="31">
        <v>92.68</v>
      </c>
      <c r="M3070" s="31" t="s">
        <v>108</v>
      </c>
      <c r="N3070" s="31">
        <v>42.836599999999997</v>
      </c>
      <c r="O3070" s="31">
        <v>86.484899999999996</v>
      </c>
      <c r="P3070" s="31">
        <v>77.708600000000004</v>
      </c>
      <c r="Q3070" s="31" t="s">
        <v>108</v>
      </c>
      <c r="R3070" s="31">
        <v>113</v>
      </c>
      <c r="S3070" s="31" t="s">
        <v>108</v>
      </c>
    </row>
    <row r="3071" spans="1:19" x14ac:dyDescent="0.35">
      <c r="A3071" s="2">
        <v>37167</v>
      </c>
      <c r="B3071" s="31">
        <v>253.14189999999999</v>
      </c>
      <c r="C3071" s="31">
        <v>492.34300000000002</v>
      </c>
      <c r="D3071" s="31">
        <v>207.78370000000001</v>
      </c>
      <c r="E3071" s="31">
        <v>99.491799999999998</v>
      </c>
      <c r="F3071" s="31">
        <v>32.438699999999997</v>
      </c>
      <c r="G3071" s="31">
        <v>121.7902</v>
      </c>
      <c r="H3071" s="31">
        <v>5.9775640000000001</v>
      </c>
      <c r="I3071" s="31">
        <v>2048.1289999999999</v>
      </c>
      <c r="J3071" s="31">
        <v>2624.3119999999999</v>
      </c>
      <c r="K3071" s="31">
        <v>1483.2850000000001</v>
      </c>
      <c r="L3071" s="31">
        <v>94.35</v>
      </c>
      <c r="M3071" s="31" t="s">
        <v>108</v>
      </c>
      <c r="N3071" s="31">
        <v>46.021299999999997</v>
      </c>
      <c r="O3071" s="31">
        <v>86.548400000000001</v>
      </c>
      <c r="P3071" s="31">
        <v>78.076499999999996</v>
      </c>
      <c r="Q3071" s="31" t="s">
        <v>108</v>
      </c>
      <c r="R3071" s="31">
        <v>113.22</v>
      </c>
      <c r="S3071" s="31" t="s">
        <v>108</v>
      </c>
    </row>
    <row r="3072" spans="1:19" x14ac:dyDescent="0.35">
      <c r="A3072" s="2">
        <v>37168</v>
      </c>
      <c r="B3072" s="31">
        <v>258.93200000000002</v>
      </c>
      <c r="C3072" s="31">
        <v>495.16</v>
      </c>
      <c r="D3072" s="31">
        <v>210.39400000000001</v>
      </c>
      <c r="E3072" s="31">
        <v>99.740399999999994</v>
      </c>
      <c r="F3072" s="31">
        <v>32.438699999999997</v>
      </c>
      <c r="G3072" s="31">
        <v>121.52079999999999</v>
      </c>
      <c r="H3072" s="31">
        <v>6.1977320000000002</v>
      </c>
      <c r="I3072" s="31">
        <v>2046.6659999999999</v>
      </c>
      <c r="J3072" s="31">
        <v>2623.5630000000001</v>
      </c>
      <c r="K3072" s="31">
        <v>1480.3130000000001</v>
      </c>
      <c r="L3072" s="31">
        <v>94.35</v>
      </c>
      <c r="M3072" s="31" t="s">
        <v>108</v>
      </c>
      <c r="N3072" s="31">
        <v>46.555100000000003</v>
      </c>
      <c r="O3072" s="31">
        <v>86.608900000000006</v>
      </c>
      <c r="P3072" s="31">
        <v>77.487399999999994</v>
      </c>
      <c r="Q3072" s="31" t="s">
        <v>108</v>
      </c>
      <c r="R3072" s="31">
        <v>112.96</v>
      </c>
      <c r="S3072" s="31" t="s">
        <v>108</v>
      </c>
    </row>
    <row r="3073" spans="1:19" x14ac:dyDescent="0.35">
      <c r="A3073" s="2">
        <v>37169</v>
      </c>
      <c r="B3073" s="31">
        <v>253.60509999999999</v>
      </c>
      <c r="C3073" s="31">
        <v>484.05</v>
      </c>
      <c r="D3073" s="31">
        <v>214.57060000000001</v>
      </c>
      <c r="E3073" s="31">
        <v>99.225399999999993</v>
      </c>
      <c r="F3073" s="31">
        <v>32.538800000000002</v>
      </c>
      <c r="G3073" s="31">
        <v>121.85760000000001</v>
      </c>
      <c r="H3073" s="31">
        <v>6.1316819999999996</v>
      </c>
      <c r="I3073" s="31">
        <v>2046.9590000000001</v>
      </c>
      <c r="J3073" s="31">
        <v>2625.0610000000001</v>
      </c>
      <c r="K3073" s="31">
        <v>1483.69</v>
      </c>
      <c r="L3073" s="31">
        <v>94.1</v>
      </c>
      <c r="M3073" s="31" t="s">
        <v>108</v>
      </c>
      <c r="N3073" s="31">
        <v>47.144199999999998</v>
      </c>
      <c r="O3073" s="31">
        <v>86.838999999999999</v>
      </c>
      <c r="P3073" s="31">
        <v>77.960499999999996</v>
      </c>
      <c r="Q3073" s="31" t="s">
        <v>108</v>
      </c>
      <c r="R3073" s="31">
        <v>112.79</v>
      </c>
      <c r="S3073" s="31" t="s">
        <v>108</v>
      </c>
    </row>
    <row r="3074" spans="1:19" x14ac:dyDescent="0.35">
      <c r="A3074" s="2">
        <v>37172</v>
      </c>
      <c r="B3074" s="31">
        <v>252.6112</v>
      </c>
      <c r="C3074" s="31">
        <v>480.95499999999998</v>
      </c>
      <c r="D3074" s="31">
        <v>209.92420000000001</v>
      </c>
      <c r="E3074" s="31">
        <v>99.757599999999996</v>
      </c>
      <c r="F3074" s="31">
        <v>32.6389</v>
      </c>
      <c r="G3074" s="31">
        <v>122.3545</v>
      </c>
      <c r="H3074" s="31">
        <v>6.0105899999999997</v>
      </c>
      <c r="I3074" s="31">
        <v>2046.9590000000001</v>
      </c>
      <c r="J3074" s="31">
        <v>2625.0610000000001</v>
      </c>
      <c r="K3074" s="31">
        <v>1480.4480000000001</v>
      </c>
      <c r="L3074" s="31">
        <v>93.53</v>
      </c>
      <c r="M3074" s="31" t="s">
        <v>108</v>
      </c>
      <c r="N3074" s="31">
        <v>47.346699999999998</v>
      </c>
      <c r="O3074" s="31">
        <v>87.138599999999997</v>
      </c>
      <c r="P3074" s="31">
        <v>77.966999999999999</v>
      </c>
      <c r="Q3074" s="31" t="s">
        <v>108</v>
      </c>
      <c r="R3074" s="31">
        <v>112.57</v>
      </c>
      <c r="S3074" s="31" t="s">
        <v>108</v>
      </c>
    </row>
    <row r="3075" spans="1:19" x14ac:dyDescent="0.35">
      <c r="A3075" s="2">
        <v>37173</v>
      </c>
      <c r="B3075" s="31">
        <v>255.65549999999999</v>
      </c>
      <c r="C3075" s="31">
        <v>480.58</v>
      </c>
      <c r="D3075" s="31">
        <v>209.4023</v>
      </c>
      <c r="E3075" s="31">
        <v>99.2791</v>
      </c>
      <c r="F3075" s="31">
        <v>32.2273</v>
      </c>
      <c r="G3075" s="31">
        <v>121.63160000000001</v>
      </c>
      <c r="H3075" s="31">
        <v>5.806934</v>
      </c>
      <c r="I3075" s="31">
        <v>2045.9349999999999</v>
      </c>
      <c r="J3075" s="31">
        <v>2612.6990000000001</v>
      </c>
      <c r="K3075" s="31">
        <v>1478.0160000000001</v>
      </c>
      <c r="L3075" s="31">
        <v>93.03</v>
      </c>
      <c r="M3075" s="31" t="s">
        <v>108</v>
      </c>
      <c r="N3075" s="31">
        <v>46.186900000000001</v>
      </c>
      <c r="O3075" s="31">
        <v>86.966300000000004</v>
      </c>
      <c r="P3075" s="31">
        <v>77.898600000000002</v>
      </c>
      <c r="Q3075" s="31" t="s">
        <v>108</v>
      </c>
      <c r="R3075" s="31">
        <v>113.35</v>
      </c>
      <c r="S3075" s="31" t="s">
        <v>108</v>
      </c>
    </row>
    <row r="3076" spans="1:19" x14ac:dyDescent="0.35">
      <c r="A3076" s="2">
        <v>37174</v>
      </c>
      <c r="B3076" s="31">
        <v>256.46129999999999</v>
      </c>
      <c r="C3076" s="31">
        <v>481.28199999999998</v>
      </c>
      <c r="D3076" s="31">
        <v>209.87190000000001</v>
      </c>
      <c r="E3076" s="31">
        <v>98.808300000000003</v>
      </c>
      <c r="F3076" s="31">
        <v>31.893599999999999</v>
      </c>
      <c r="G3076" s="31">
        <v>120.8442</v>
      </c>
      <c r="H3076" s="31">
        <v>5.735379</v>
      </c>
      <c r="I3076" s="31">
        <v>2044.326</v>
      </c>
      <c r="J3076" s="31">
        <v>2614.5720000000001</v>
      </c>
      <c r="K3076" s="31">
        <v>1479.367</v>
      </c>
      <c r="L3076" s="31">
        <v>95.11</v>
      </c>
      <c r="M3076" s="31" t="s">
        <v>108</v>
      </c>
      <c r="N3076" s="31">
        <v>48.340699999999998</v>
      </c>
      <c r="O3076" s="31">
        <v>86.797600000000003</v>
      </c>
      <c r="P3076" s="31">
        <v>77.325400000000002</v>
      </c>
      <c r="Q3076" s="31" t="s">
        <v>108</v>
      </c>
      <c r="R3076" s="31">
        <v>113.65</v>
      </c>
      <c r="S3076" s="31" t="s">
        <v>108</v>
      </c>
    </row>
    <row r="3077" spans="1:19" x14ac:dyDescent="0.35">
      <c r="A3077" s="2">
        <v>37175</v>
      </c>
      <c r="B3077" s="31">
        <v>261.01139999999998</v>
      </c>
      <c r="C3077" s="31">
        <v>493.17599999999999</v>
      </c>
      <c r="D3077" s="31">
        <v>214.25620000000001</v>
      </c>
      <c r="E3077" s="31">
        <v>99.112399999999994</v>
      </c>
      <c r="F3077" s="31">
        <v>31.4375</v>
      </c>
      <c r="G3077" s="31">
        <v>120.55159999999999</v>
      </c>
      <c r="H3077" s="31">
        <v>5.7904210000000003</v>
      </c>
      <c r="I3077" s="31">
        <v>2048.422</v>
      </c>
      <c r="J3077" s="31">
        <v>2600.7109999999998</v>
      </c>
      <c r="K3077" s="31">
        <v>1476.125</v>
      </c>
      <c r="L3077" s="31">
        <v>96.56</v>
      </c>
      <c r="M3077" s="31" t="s">
        <v>108</v>
      </c>
      <c r="N3077" s="31">
        <v>51.433399999999999</v>
      </c>
      <c r="O3077" s="31">
        <v>86.029799999999994</v>
      </c>
      <c r="P3077" s="31">
        <v>76.525300000000001</v>
      </c>
      <c r="Q3077" s="31" t="s">
        <v>108</v>
      </c>
      <c r="R3077" s="31">
        <v>114.48</v>
      </c>
      <c r="S3077" s="31" t="s">
        <v>108</v>
      </c>
    </row>
    <row r="3078" spans="1:19" x14ac:dyDescent="0.35">
      <c r="A3078" s="2">
        <v>37176</v>
      </c>
      <c r="B3078" s="31">
        <v>252.0624</v>
      </c>
      <c r="C3078" s="31">
        <v>472.98700000000002</v>
      </c>
      <c r="D3078" s="31">
        <v>207.46270000000001</v>
      </c>
      <c r="E3078" s="31">
        <v>99.536299999999997</v>
      </c>
      <c r="F3078" s="31">
        <v>31.782299999999999</v>
      </c>
      <c r="G3078" s="31">
        <v>117.23609999999999</v>
      </c>
      <c r="H3078" s="31">
        <v>5.663824</v>
      </c>
      <c r="I3078" s="31">
        <v>2046.374</v>
      </c>
      <c r="J3078" s="31">
        <v>2602.2089999999998</v>
      </c>
      <c r="K3078" s="31">
        <v>1480.0429999999999</v>
      </c>
      <c r="L3078" s="31">
        <v>96.06</v>
      </c>
      <c r="M3078" s="31" t="s">
        <v>108</v>
      </c>
      <c r="N3078" s="31">
        <v>51.157200000000003</v>
      </c>
      <c r="O3078" s="31">
        <v>85.966200000000001</v>
      </c>
      <c r="P3078" s="31">
        <v>76.869500000000002</v>
      </c>
      <c r="Q3078" s="31" t="s">
        <v>108</v>
      </c>
      <c r="R3078" s="31">
        <v>113.61</v>
      </c>
      <c r="S3078" s="31" t="s">
        <v>108</v>
      </c>
    </row>
    <row r="3079" spans="1:19" x14ac:dyDescent="0.35">
      <c r="A3079" s="2">
        <v>37179</v>
      </c>
      <c r="B3079" s="31">
        <v>251.2593</v>
      </c>
      <c r="C3079" s="31">
        <v>469.57</v>
      </c>
      <c r="D3079" s="31">
        <v>203.02080000000001</v>
      </c>
      <c r="E3079" s="31">
        <v>99.024100000000004</v>
      </c>
      <c r="F3079" s="31">
        <v>31.448599999999999</v>
      </c>
      <c r="G3079" s="31">
        <v>115.31310000000001</v>
      </c>
      <c r="H3079" s="31">
        <v>5.6142859999999999</v>
      </c>
      <c r="I3079" s="31">
        <v>2047.69</v>
      </c>
      <c r="J3079" s="31">
        <v>2614.1970000000001</v>
      </c>
      <c r="K3079" s="31">
        <v>1483.1489999999999</v>
      </c>
      <c r="L3079" s="31">
        <v>95.93</v>
      </c>
      <c r="M3079" s="31" t="s">
        <v>108</v>
      </c>
      <c r="N3079" s="31">
        <v>51.138800000000003</v>
      </c>
      <c r="O3079" s="31">
        <v>86.257800000000003</v>
      </c>
      <c r="P3079" s="31">
        <v>76.999399999999994</v>
      </c>
      <c r="Q3079" s="31" t="s">
        <v>108</v>
      </c>
      <c r="R3079" s="31">
        <v>113.82</v>
      </c>
      <c r="S3079" s="31" t="s">
        <v>108</v>
      </c>
    </row>
    <row r="3080" spans="1:19" x14ac:dyDescent="0.35">
      <c r="A3080" s="2">
        <v>37180</v>
      </c>
      <c r="B3080" s="31">
        <v>247.47319999999999</v>
      </c>
      <c r="C3080" s="31">
        <v>463.125</v>
      </c>
      <c r="D3080" s="31">
        <v>205.3724</v>
      </c>
      <c r="E3080" s="31">
        <v>99.801299999999998</v>
      </c>
      <c r="F3080" s="31">
        <v>31.470800000000001</v>
      </c>
      <c r="G3080" s="31">
        <v>115.31310000000001</v>
      </c>
      <c r="H3080" s="31">
        <v>5.7188660000000002</v>
      </c>
      <c r="I3080" s="31">
        <v>2053.25</v>
      </c>
      <c r="J3080" s="31">
        <v>2619.442</v>
      </c>
      <c r="K3080" s="31">
        <v>1483.825</v>
      </c>
      <c r="L3080" s="31">
        <v>96.54</v>
      </c>
      <c r="M3080" s="31" t="s">
        <v>108</v>
      </c>
      <c r="N3080" s="31">
        <v>51.967199999999998</v>
      </c>
      <c r="O3080" s="31">
        <v>86.0989</v>
      </c>
      <c r="P3080" s="31">
        <v>77.126800000000003</v>
      </c>
      <c r="Q3080" s="31" t="s">
        <v>108</v>
      </c>
      <c r="R3080" s="31">
        <v>113.95</v>
      </c>
      <c r="S3080" s="31" t="s">
        <v>108</v>
      </c>
    </row>
    <row r="3081" spans="1:19" x14ac:dyDescent="0.35">
      <c r="A3081" s="2">
        <v>37181</v>
      </c>
      <c r="B3081" s="31">
        <v>243.34289999999999</v>
      </c>
      <c r="C3081" s="31">
        <v>455.28199999999998</v>
      </c>
      <c r="D3081" s="31">
        <v>197.79499999999999</v>
      </c>
      <c r="E3081" s="31">
        <v>99.801299999999998</v>
      </c>
      <c r="F3081" s="31">
        <v>31.5932</v>
      </c>
      <c r="G3081" s="31">
        <v>116.2414</v>
      </c>
      <c r="H3081" s="31">
        <v>5.8674790000000003</v>
      </c>
      <c r="I3081" s="31">
        <v>2050.3240000000001</v>
      </c>
      <c r="J3081" s="31">
        <v>2620.1909999999998</v>
      </c>
      <c r="K3081" s="31">
        <v>1484.5</v>
      </c>
      <c r="L3081" s="31">
        <v>94.48</v>
      </c>
      <c r="M3081" s="31" t="s">
        <v>108</v>
      </c>
      <c r="N3081" s="31">
        <v>48.1751</v>
      </c>
      <c r="O3081" s="31">
        <v>86.302099999999996</v>
      </c>
      <c r="P3081" s="31">
        <v>76.941400000000002</v>
      </c>
      <c r="Q3081" s="31" t="s">
        <v>108</v>
      </c>
      <c r="R3081" s="31">
        <v>114.34</v>
      </c>
      <c r="S3081" s="31" t="s">
        <v>108</v>
      </c>
    </row>
    <row r="3082" spans="1:19" x14ac:dyDescent="0.35">
      <c r="A3082" s="2">
        <v>37182</v>
      </c>
      <c r="B3082" s="31">
        <v>239.21260000000001</v>
      </c>
      <c r="C3082" s="31">
        <v>445.49700000000001</v>
      </c>
      <c r="D3082" s="31">
        <v>199.10140000000001</v>
      </c>
      <c r="E3082" s="31">
        <v>98.140900000000002</v>
      </c>
      <c r="F3082" s="31">
        <v>31.126000000000001</v>
      </c>
      <c r="G3082" s="31">
        <v>115.31310000000001</v>
      </c>
      <c r="H3082" s="31">
        <v>5.8234450000000004</v>
      </c>
      <c r="I3082" s="31">
        <v>2054.567</v>
      </c>
      <c r="J3082" s="31">
        <v>2621.3150000000001</v>
      </c>
      <c r="K3082" s="31">
        <v>1487.337</v>
      </c>
      <c r="L3082" s="31">
        <v>94.21</v>
      </c>
      <c r="M3082" s="31" t="s">
        <v>108</v>
      </c>
      <c r="N3082" s="31">
        <v>49.463700000000003</v>
      </c>
      <c r="O3082" s="31">
        <v>86.224100000000007</v>
      </c>
      <c r="P3082" s="31">
        <v>76.629499999999993</v>
      </c>
      <c r="Q3082" s="31" t="s">
        <v>108</v>
      </c>
      <c r="R3082" s="31">
        <v>114.46</v>
      </c>
      <c r="S3082" s="31" t="s">
        <v>108</v>
      </c>
    </row>
    <row r="3083" spans="1:19" x14ac:dyDescent="0.35">
      <c r="A3083" s="2">
        <v>37183</v>
      </c>
      <c r="B3083" s="31">
        <v>247.47319999999999</v>
      </c>
      <c r="C3083" s="31">
        <v>464.755</v>
      </c>
      <c r="D3083" s="31">
        <v>199.10140000000001</v>
      </c>
      <c r="E3083" s="31">
        <v>96.710099999999997</v>
      </c>
      <c r="F3083" s="31">
        <v>31.226099999999999</v>
      </c>
      <c r="G3083" s="31">
        <v>113.92059999999999</v>
      </c>
      <c r="H3083" s="31">
        <v>5.6473110000000002</v>
      </c>
      <c r="I3083" s="31">
        <v>2053.1039999999998</v>
      </c>
      <c r="J3083" s="31">
        <v>2611.1999999999998</v>
      </c>
      <c r="K3083" s="31">
        <v>1485.3109999999999</v>
      </c>
      <c r="L3083" s="31">
        <v>94.17</v>
      </c>
      <c r="M3083" s="31" t="s">
        <v>108</v>
      </c>
      <c r="N3083" s="31">
        <v>49.831800000000001</v>
      </c>
      <c r="O3083" s="31">
        <v>86.040400000000005</v>
      </c>
      <c r="P3083" s="31">
        <v>76.166700000000006</v>
      </c>
      <c r="Q3083" s="31" t="s">
        <v>108</v>
      </c>
      <c r="R3083" s="31">
        <v>114.88</v>
      </c>
      <c r="S3083" s="31" t="s">
        <v>108</v>
      </c>
    </row>
    <row r="3084" spans="1:19" x14ac:dyDescent="0.35">
      <c r="A3084" s="2">
        <v>37186</v>
      </c>
      <c r="B3084" s="31">
        <v>243.91659999999999</v>
      </c>
      <c r="C3084" s="31">
        <v>466.85199999999998</v>
      </c>
      <c r="D3084" s="31">
        <v>202.23689999999999</v>
      </c>
      <c r="E3084" s="31">
        <v>96.303799999999995</v>
      </c>
      <c r="F3084" s="31">
        <v>30.714400000000001</v>
      </c>
      <c r="G3084" s="31">
        <v>113.19119999999999</v>
      </c>
      <c r="H3084" s="31">
        <v>5.5207139999999999</v>
      </c>
      <c r="I3084" s="31">
        <v>2053.1039999999998</v>
      </c>
      <c r="J3084" s="31">
        <v>2612.6990000000001</v>
      </c>
      <c r="K3084" s="31">
        <v>1488.6880000000001</v>
      </c>
      <c r="L3084" s="31">
        <v>96.01</v>
      </c>
      <c r="M3084" s="31" t="s">
        <v>108</v>
      </c>
      <c r="N3084" s="31">
        <v>51.157200000000003</v>
      </c>
      <c r="O3084" s="31">
        <v>85.530199999999994</v>
      </c>
      <c r="P3084" s="31">
        <v>75.695499999999996</v>
      </c>
      <c r="Q3084" s="31" t="s">
        <v>108</v>
      </c>
      <c r="R3084" s="31">
        <v>115.74</v>
      </c>
      <c r="S3084" s="31" t="s">
        <v>108</v>
      </c>
    </row>
    <row r="3085" spans="1:19" x14ac:dyDescent="0.35">
      <c r="A3085" s="2">
        <v>37187</v>
      </c>
      <c r="B3085" s="31">
        <v>242.76929999999999</v>
      </c>
      <c r="C3085" s="31">
        <v>458.23200000000003</v>
      </c>
      <c r="D3085" s="31">
        <v>200.14660000000001</v>
      </c>
      <c r="E3085" s="31">
        <v>98.034899999999993</v>
      </c>
      <c r="F3085" s="31">
        <v>30.758900000000001</v>
      </c>
      <c r="G3085" s="31">
        <v>113.4564</v>
      </c>
      <c r="H3085" s="31">
        <v>5.5647479999999998</v>
      </c>
      <c r="I3085" s="31">
        <v>2055.5909999999999</v>
      </c>
      <c r="J3085" s="31">
        <v>2609.3270000000002</v>
      </c>
      <c r="K3085" s="31">
        <v>1487.337</v>
      </c>
      <c r="L3085" s="31">
        <v>95.55</v>
      </c>
      <c r="M3085" s="31" t="s">
        <v>108</v>
      </c>
      <c r="N3085" s="31">
        <v>51.359699999999997</v>
      </c>
      <c r="O3085" s="31">
        <v>84.811999999999998</v>
      </c>
      <c r="P3085" s="31">
        <v>75.401700000000005</v>
      </c>
      <c r="Q3085" s="31" t="s">
        <v>108</v>
      </c>
      <c r="R3085" s="31">
        <v>115.88</v>
      </c>
      <c r="S3085" s="31" t="s">
        <v>108</v>
      </c>
    </row>
    <row r="3086" spans="1:19" x14ac:dyDescent="0.35">
      <c r="A3086" s="2">
        <v>37188</v>
      </c>
      <c r="B3086" s="31">
        <v>245.63759999999999</v>
      </c>
      <c r="C3086" s="31">
        <v>470.113</v>
      </c>
      <c r="D3086" s="31">
        <v>204.3272</v>
      </c>
      <c r="E3086" s="31">
        <v>96.639399999999995</v>
      </c>
      <c r="F3086" s="31">
        <v>30.736599999999999</v>
      </c>
      <c r="G3086" s="31">
        <v>114.51739999999999</v>
      </c>
      <c r="H3086" s="31">
        <v>5.5042020000000003</v>
      </c>
      <c r="I3086" s="31">
        <v>2057.4929999999999</v>
      </c>
      <c r="J3086" s="31">
        <v>2618.6930000000002</v>
      </c>
      <c r="K3086" s="31">
        <v>1492.2</v>
      </c>
      <c r="L3086" s="31">
        <v>95.27</v>
      </c>
      <c r="M3086" s="31" t="s">
        <v>108</v>
      </c>
      <c r="N3086" s="31">
        <v>52.408999999999999</v>
      </c>
      <c r="O3086" s="31">
        <v>84.871499999999997</v>
      </c>
      <c r="P3086" s="31">
        <v>75.693299999999994</v>
      </c>
      <c r="Q3086" s="31" t="s">
        <v>108</v>
      </c>
      <c r="R3086" s="31">
        <v>115.57</v>
      </c>
      <c r="S3086" s="31" t="s">
        <v>108</v>
      </c>
    </row>
    <row r="3087" spans="1:19" x14ac:dyDescent="0.35">
      <c r="A3087" s="2">
        <v>37189</v>
      </c>
      <c r="B3087" s="31">
        <v>242.88409999999999</v>
      </c>
      <c r="C3087" s="31">
        <v>459.863</v>
      </c>
      <c r="D3087" s="31">
        <v>204.84979999999999</v>
      </c>
      <c r="E3087" s="31">
        <v>96.975099999999998</v>
      </c>
      <c r="F3087" s="31">
        <v>30.948</v>
      </c>
      <c r="G3087" s="31">
        <v>115.5784</v>
      </c>
      <c r="H3087" s="31">
        <v>5.4326470000000002</v>
      </c>
      <c r="I3087" s="31">
        <v>2058.2240000000002</v>
      </c>
      <c r="J3087" s="31">
        <v>2628.058</v>
      </c>
      <c r="K3087" s="31">
        <v>1498.684</v>
      </c>
      <c r="L3087" s="31">
        <v>96.83</v>
      </c>
      <c r="M3087" s="31" t="s">
        <v>108</v>
      </c>
      <c r="N3087" s="31">
        <v>54.507599999999996</v>
      </c>
      <c r="O3087" s="31">
        <v>85.015699999999995</v>
      </c>
      <c r="P3087" s="31">
        <v>76.081699999999998</v>
      </c>
      <c r="Q3087" s="31" t="s">
        <v>108</v>
      </c>
      <c r="R3087" s="31">
        <v>115.68</v>
      </c>
      <c r="S3087" s="31" t="s">
        <v>108</v>
      </c>
    </row>
    <row r="3088" spans="1:19" x14ac:dyDescent="0.35">
      <c r="A3088" s="2">
        <v>37190</v>
      </c>
      <c r="B3088" s="31">
        <v>242.42519999999999</v>
      </c>
      <c r="C3088" s="31">
        <v>456.67899999999997</v>
      </c>
      <c r="D3088" s="31">
        <v>199.624</v>
      </c>
      <c r="E3088" s="31">
        <v>98.211500000000001</v>
      </c>
      <c r="F3088" s="31">
        <v>30.959099999999999</v>
      </c>
      <c r="G3088" s="31">
        <v>115.18049999999999</v>
      </c>
      <c r="H3088" s="31">
        <v>5.4766810000000001</v>
      </c>
      <c r="I3088" s="31">
        <v>2057.7849999999999</v>
      </c>
      <c r="J3088" s="31">
        <v>2630.306</v>
      </c>
      <c r="K3088" s="31">
        <v>1499.63</v>
      </c>
      <c r="L3088" s="31">
        <v>96.76</v>
      </c>
      <c r="M3088" s="31" t="s">
        <v>108</v>
      </c>
      <c r="N3088" s="31">
        <v>53.439900000000002</v>
      </c>
      <c r="O3088" s="31">
        <v>84.705699999999993</v>
      </c>
      <c r="P3088" s="31">
        <v>75.753200000000007</v>
      </c>
      <c r="Q3088" s="31" t="s">
        <v>108</v>
      </c>
      <c r="R3088" s="31">
        <v>115.54</v>
      </c>
      <c r="S3088" s="31" t="s">
        <v>108</v>
      </c>
    </row>
    <row r="3089" spans="1:19" x14ac:dyDescent="0.35">
      <c r="A3089" s="2">
        <v>37193</v>
      </c>
      <c r="B3089" s="31">
        <v>242.76939999999999</v>
      </c>
      <c r="C3089" s="31">
        <v>456.05799999999999</v>
      </c>
      <c r="D3089" s="31">
        <v>201.453</v>
      </c>
      <c r="E3089" s="31">
        <v>96.763099999999994</v>
      </c>
      <c r="F3089" s="31">
        <v>31.114899999999999</v>
      </c>
      <c r="G3089" s="31">
        <v>115.18049999999999</v>
      </c>
      <c r="H3089" s="31">
        <v>5.4876889999999996</v>
      </c>
      <c r="I3089" s="31">
        <v>2058.2240000000002</v>
      </c>
      <c r="J3089" s="31">
        <v>2638.1729999999998</v>
      </c>
      <c r="K3089" s="31">
        <v>1502.6020000000001</v>
      </c>
      <c r="L3089" s="31">
        <v>94.21</v>
      </c>
      <c r="M3089" s="31" t="s">
        <v>108</v>
      </c>
      <c r="N3089" s="31">
        <v>50.476100000000002</v>
      </c>
      <c r="O3089" s="31">
        <v>85.483400000000003</v>
      </c>
      <c r="P3089" s="31">
        <v>76.774000000000001</v>
      </c>
      <c r="Q3089" s="31" t="s">
        <v>108</v>
      </c>
      <c r="R3089" s="31">
        <v>114.27</v>
      </c>
      <c r="S3089" s="31" t="s">
        <v>108</v>
      </c>
    </row>
    <row r="3090" spans="1:19" x14ac:dyDescent="0.35">
      <c r="A3090" s="2">
        <v>37194</v>
      </c>
      <c r="B3090" s="31">
        <v>240.58949999999999</v>
      </c>
      <c r="C3090" s="31">
        <v>443.09</v>
      </c>
      <c r="D3090" s="31">
        <v>198.5788</v>
      </c>
      <c r="E3090" s="31">
        <v>97.805300000000003</v>
      </c>
      <c r="F3090" s="31">
        <v>31.281700000000001</v>
      </c>
      <c r="G3090" s="31">
        <v>116.7719</v>
      </c>
      <c r="H3090" s="31">
        <v>5.4876889999999996</v>
      </c>
      <c r="I3090" s="31">
        <v>2057.1999999999998</v>
      </c>
      <c r="J3090" s="31">
        <v>2651.6590000000001</v>
      </c>
      <c r="K3090" s="31">
        <v>1508.8150000000001</v>
      </c>
      <c r="L3090" s="31">
        <v>93.01</v>
      </c>
      <c r="M3090" s="31" t="s">
        <v>108</v>
      </c>
      <c r="N3090" s="31">
        <v>49.518900000000002</v>
      </c>
      <c r="O3090" s="31">
        <v>85.739000000000004</v>
      </c>
      <c r="P3090" s="31">
        <v>77.164000000000001</v>
      </c>
      <c r="Q3090" s="31" t="s">
        <v>108</v>
      </c>
      <c r="R3090" s="31">
        <v>114.41</v>
      </c>
      <c r="S3090" s="31" t="s">
        <v>108</v>
      </c>
    </row>
    <row r="3091" spans="1:19" x14ac:dyDescent="0.35">
      <c r="A3091" s="2">
        <v>37195</v>
      </c>
      <c r="B3091" s="31">
        <v>235.08240000000001</v>
      </c>
      <c r="C3091" s="31">
        <v>435.71300000000002</v>
      </c>
      <c r="D3091" s="31">
        <v>192.04660000000001</v>
      </c>
      <c r="E3091" s="31">
        <v>96.462800000000001</v>
      </c>
      <c r="F3091" s="31">
        <v>31.203900000000001</v>
      </c>
      <c r="G3091" s="31">
        <v>115.8436</v>
      </c>
      <c r="H3091" s="31">
        <v>5.5977730000000001</v>
      </c>
      <c r="I3091" s="31">
        <v>2058.2240000000002</v>
      </c>
      <c r="J3091" s="31">
        <v>2673.0129999999999</v>
      </c>
      <c r="K3091" s="31">
        <v>1512.463</v>
      </c>
      <c r="L3091" s="31">
        <v>93.14</v>
      </c>
      <c r="M3091" s="31" t="s">
        <v>108</v>
      </c>
      <c r="N3091" s="31">
        <v>50.402500000000003</v>
      </c>
      <c r="O3091" s="31">
        <v>85.181100000000001</v>
      </c>
      <c r="P3091" s="31">
        <v>76.4773</v>
      </c>
      <c r="Q3091" s="31" t="s">
        <v>108</v>
      </c>
      <c r="R3091" s="31">
        <v>114.86</v>
      </c>
      <c r="S3091" s="31" t="s">
        <v>108</v>
      </c>
    </row>
    <row r="3092" spans="1:19" x14ac:dyDescent="0.35">
      <c r="A3092" s="2">
        <v>37196</v>
      </c>
      <c r="B3092" s="31">
        <v>226.0187</v>
      </c>
      <c r="C3092" s="31">
        <v>420.33800000000002</v>
      </c>
      <c r="D3092" s="31">
        <v>190.74019999999999</v>
      </c>
      <c r="E3092" s="31">
        <v>95.703299999999999</v>
      </c>
      <c r="F3092" s="31">
        <v>31.226099999999999</v>
      </c>
      <c r="G3092" s="31">
        <v>117.1035</v>
      </c>
      <c r="H3092" s="31">
        <v>5.6473110000000002</v>
      </c>
      <c r="I3092" s="31">
        <v>2059.6869999999999</v>
      </c>
      <c r="J3092" s="31">
        <v>2674.511</v>
      </c>
      <c r="K3092" s="31">
        <v>1524.08</v>
      </c>
      <c r="L3092" s="31">
        <v>95</v>
      </c>
      <c r="M3092" s="31" t="s">
        <v>108</v>
      </c>
      <c r="N3092" s="31">
        <v>52.3354</v>
      </c>
      <c r="O3092" s="31">
        <v>85.673400000000001</v>
      </c>
      <c r="P3092" s="31">
        <v>76.975099999999998</v>
      </c>
      <c r="Q3092" s="31" t="s">
        <v>108</v>
      </c>
      <c r="R3092" s="31">
        <v>114.55</v>
      </c>
      <c r="S3092" s="31" t="s">
        <v>108</v>
      </c>
    </row>
    <row r="3093" spans="1:19" x14ac:dyDescent="0.35">
      <c r="A3093" s="2">
        <v>37197</v>
      </c>
      <c r="B3093" s="31">
        <v>226.2482</v>
      </c>
      <c r="C3093" s="31">
        <v>422.43400000000003</v>
      </c>
      <c r="D3093" s="31">
        <v>183.1628</v>
      </c>
      <c r="E3093" s="31">
        <v>95.084999999999994</v>
      </c>
      <c r="F3093" s="31">
        <v>31.237200000000001</v>
      </c>
      <c r="G3093" s="31">
        <v>116.4404</v>
      </c>
      <c r="H3093" s="31">
        <v>5.5372269999999997</v>
      </c>
      <c r="I3093" s="31">
        <v>2059.3939999999998</v>
      </c>
      <c r="J3093" s="31">
        <v>2656.529</v>
      </c>
      <c r="K3093" s="31">
        <v>1514.0840000000001</v>
      </c>
      <c r="L3093" s="31">
        <v>95.66</v>
      </c>
      <c r="M3093" s="31" t="s">
        <v>108</v>
      </c>
      <c r="N3093" s="31">
        <v>52.740400000000001</v>
      </c>
      <c r="O3093" s="31">
        <v>85.715199999999996</v>
      </c>
      <c r="P3093" s="31">
        <v>76.782799999999995</v>
      </c>
      <c r="Q3093" s="31" t="s">
        <v>108</v>
      </c>
      <c r="R3093" s="31">
        <v>114.46</v>
      </c>
      <c r="S3093" s="31" t="s">
        <v>108</v>
      </c>
    </row>
    <row r="3094" spans="1:19" x14ac:dyDescent="0.35">
      <c r="A3094" s="2">
        <v>37200</v>
      </c>
      <c r="B3094" s="31">
        <v>223.15049999999999</v>
      </c>
      <c r="C3094" s="31">
        <v>417.697</v>
      </c>
      <c r="D3094" s="31">
        <v>184.73050000000001</v>
      </c>
      <c r="E3094" s="31">
        <v>95.420599999999993</v>
      </c>
      <c r="F3094" s="31">
        <v>31.092600000000001</v>
      </c>
      <c r="G3094" s="31">
        <v>117.0372</v>
      </c>
      <c r="H3094" s="31">
        <v>5.4656719999999996</v>
      </c>
      <c r="I3094" s="31">
        <v>2060.2719999999999</v>
      </c>
      <c r="J3094" s="31">
        <v>2666.2689999999998</v>
      </c>
      <c r="K3094" s="31">
        <v>1517.596</v>
      </c>
      <c r="L3094" s="31">
        <v>96.91</v>
      </c>
      <c r="M3094" s="31" t="s">
        <v>108</v>
      </c>
      <c r="N3094" s="31">
        <v>54.452399999999997</v>
      </c>
      <c r="O3094" s="31">
        <v>85.676900000000003</v>
      </c>
      <c r="P3094" s="31">
        <v>76.157499999999999</v>
      </c>
      <c r="Q3094" s="31" t="s">
        <v>108</v>
      </c>
      <c r="R3094" s="31">
        <v>114.91</v>
      </c>
      <c r="S3094" s="31" t="s">
        <v>108</v>
      </c>
    </row>
    <row r="3095" spans="1:19" x14ac:dyDescent="0.35">
      <c r="A3095" s="2">
        <v>37201</v>
      </c>
      <c r="B3095" s="31">
        <v>220.39699999999999</v>
      </c>
      <c r="C3095" s="31">
        <v>418.70699999999999</v>
      </c>
      <c r="D3095" s="31">
        <v>183.42410000000001</v>
      </c>
      <c r="E3095" s="31">
        <v>95.579599999999999</v>
      </c>
      <c r="F3095" s="31">
        <v>31.170500000000001</v>
      </c>
      <c r="G3095" s="31">
        <v>115.6447</v>
      </c>
      <c r="H3095" s="31">
        <v>5.4491589999999999</v>
      </c>
      <c r="I3095" s="31">
        <v>2059.1019999999999</v>
      </c>
      <c r="J3095" s="31">
        <v>2671.14</v>
      </c>
      <c r="K3095" s="31">
        <v>1515.9749999999999</v>
      </c>
      <c r="L3095" s="31">
        <v>98.43</v>
      </c>
      <c r="M3095" s="31" t="s">
        <v>108</v>
      </c>
      <c r="N3095" s="31">
        <v>56.587699999999998</v>
      </c>
      <c r="O3095" s="31">
        <v>86.110900000000001</v>
      </c>
      <c r="P3095" s="31">
        <v>76.157600000000002</v>
      </c>
      <c r="Q3095" s="31" t="s">
        <v>108</v>
      </c>
      <c r="R3095" s="31">
        <v>115.12</v>
      </c>
      <c r="S3095" s="31" t="s">
        <v>108</v>
      </c>
    </row>
    <row r="3096" spans="1:19" x14ac:dyDescent="0.35">
      <c r="A3096" s="2">
        <v>37202</v>
      </c>
      <c r="B3096" s="31">
        <v>222.11799999999999</v>
      </c>
      <c r="C3096" s="31">
        <v>424.22</v>
      </c>
      <c r="D3096" s="31">
        <v>183.94669999999999</v>
      </c>
      <c r="E3096" s="31">
        <v>93.954499999999996</v>
      </c>
      <c r="F3096" s="31">
        <v>31.292899999999999</v>
      </c>
      <c r="G3096" s="31">
        <v>117.0372</v>
      </c>
      <c r="H3096" s="31">
        <v>5.7188650000000001</v>
      </c>
      <c r="I3096" s="31">
        <v>2062.174</v>
      </c>
      <c r="J3096" s="31">
        <v>2685.0010000000002</v>
      </c>
      <c r="K3096" s="31">
        <v>1522.0540000000001</v>
      </c>
      <c r="L3096" s="31">
        <v>98.3</v>
      </c>
      <c r="M3096" s="31" t="s">
        <v>108</v>
      </c>
      <c r="N3096" s="31">
        <v>56.532499999999999</v>
      </c>
      <c r="O3096" s="31">
        <v>86.090900000000005</v>
      </c>
      <c r="P3096" s="31">
        <v>76.417500000000004</v>
      </c>
      <c r="Q3096" s="31" t="s">
        <v>108</v>
      </c>
      <c r="R3096" s="31">
        <v>114.98</v>
      </c>
      <c r="S3096" s="31" t="s">
        <v>108</v>
      </c>
    </row>
    <row r="3097" spans="1:19" x14ac:dyDescent="0.35">
      <c r="A3097" s="2">
        <v>37203</v>
      </c>
      <c r="B3097" s="31">
        <v>234.2885</v>
      </c>
      <c r="C3097" s="31">
        <v>447.45600000000002</v>
      </c>
      <c r="D3097" s="31">
        <v>191.20230000000001</v>
      </c>
      <c r="E3097" s="31">
        <v>95.415800000000004</v>
      </c>
      <c r="F3097" s="31">
        <v>30.825800000000001</v>
      </c>
      <c r="G3097" s="31">
        <v>116.10890000000001</v>
      </c>
      <c r="H3097" s="31">
        <v>6.0476369999999999</v>
      </c>
      <c r="I3097" s="31">
        <v>2059.1019999999999</v>
      </c>
      <c r="J3097" s="31">
        <v>2666.6439999999998</v>
      </c>
      <c r="K3097" s="31">
        <v>1518.001</v>
      </c>
      <c r="L3097" s="31">
        <v>98.65</v>
      </c>
      <c r="M3097" s="31" t="s">
        <v>108</v>
      </c>
      <c r="N3097" s="31">
        <v>55.924999999999997</v>
      </c>
      <c r="O3097" s="31">
        <v>86.248599999999996</v>
      </c>
      <c r="P3097" s="31">
        <v>75.793199999999999</v>
      </c>
      <c r="Q3097" s="31" t="s">
        <v>108</v>
      </c>
      <c r="R3097" s="31">
        <v>115.16</v>
      </c>
      <c r="S3097" s="31" t="s">
        <v>108</v>
      </c>
    </row>
    <row r="3098" spans="1:19" x14ac:dyDescent="0.35">
      <c r="A3098" s="2">
        <v>37204</v>
      </c>
      <c r="B3098" s="31">
        <v>246.5881</v>
      </c>
      <c r="C3098" s="31">
        <v>470.93200000000002</v>
      </c>
      <c r="D3098" s="31">
        <v>200.2252</v>
      </c>
      <c r="E3098" s="31">
        <v>98.956800000000001</v>
      </c>
      <c r="F3098" s="31">
        <v>30.896899999999999</v>
      </c>
      <c r="G3098" s="31">
        <v>117.8993</v>
      </c>
      <c r="H3098" s="31">
        <v>6.3607300000000002</v>
      </c>
      <c r="I3098" s="31">
        <v>2055.7370000000001</v>
      </c>
      <c r="J3098" s="31">
        <v>2664.3960000000002</v>
      </c>
      <c r="K3098" s="31">
        <v>1515.434</v>
      </c>
      <c r="L3098" s="31">
        <v>98.65</v>
      </c>
      <c r="M3098" s="31" t="s">
        <v>108</v>
      </c>
      <c r="N3098" s="31">
        <v>55.869799999999998</v>
      </c>
      <c r="O3098" s="31">
        <v>86.660799999999995</v>
      </c>
      <c r="P3098" s="31">
        <v>75.898700000000005</v>
      </c>
      <c r="Q3098" s="31" t="s">
        <v>108</v>
      </c>
      <c r="R3098" s="31">
        <v>115.1</v>
      </c>
      <c r="S3098" s="31" t="s">
        <v>108</v>
      </c>
    </row>
    <row r="3099" spans="1:19" x14ac:dyDescent="0.35">
      <c r="A3099" s="2">
        <v>37207</v>
      </c>
      <c r="B3099" s="31">
        <v>235.93559999999999</v>
      </c>
      <c r="C3099" s="31">
        <v>447.13099999999997</v>
      </c>
      <c r="D3099" s="31">
        <v>191.31120000000001</v>
      </c>
      <c r="E3099" s="31">
        <v>100.215</v>
      </c>
      <c r="F3099" s="31">
        <v>31.003599999999999</v>
      </c>
      <c r="G3099" s="31">
        <v>118.62869999999999</v>
      </c>
      <c r="H3099" s="31">
        <v>6.3738900000000003</v>
      </c>
      <c r="I3099" s="31">
        <v>2057.346</v>
      </c>
      <c r="J3099" s="31">
        <v>2664.3960000000002</v>
      </c>
      <c r="K3099" s="31">
        <v>1517.326</v>
      </c>
      <c r="L3099" s="31">
        <v>98.06</v>
      </c>
      <c r="M3099" s="31" t="s">
        <v>108</v>
      </c>
      <c r="N3099" s="31">
        <v>56.311599999999999</v>
      </c>
      <c r="O3099" s="31">
        <v>86.648700000000005</v>
      </c>
      <c r="P3099" s="31">
        <v>75.982900000000001</v>
      </c>
      <c r="Q3099" s="31" t="s">
        <v>108</v>
      </c>
      <c r="R3099" s="31">
        <v>115.18</v>
      </c>
      <c r="S3099" s="31" t="s">
        <v>108</v>
      </c>
    </row>
    <row r="3100" spans="1:19" x14ac:dyDescent="0.35">
      <c r="A3100" s="2">
        <v>37208</v>
      </c>
      <c r="B3100" s="31">
        <v>240.26410000000001</v>
      </c>
      <c r="C3100" s="31">
        <v>450.56900000000002</v>
      </c>
      <c r="D3100" s="31">
        <v>195.31960000000001</v>
      </c>
      <c r="E3100" s="31">
        <v>104.1177</v>
      </c>
      <c r="F3100" s="31">
        <v>30.937000000000001</v>
      </c>
      <c r="G3100" s="31">
        <v>118.09820000000001</v>
      </c>
      <c r="H3100" s="31">
        <v>6.642576</v>
      </c>
      <c r="I3100" s="31">
        <v>2056.1759999999999</v>
      </c>
      <c r="J3100" s="31">
        <v>2650.91</v>
      </c>
      <c r="K3100" s="31">
        <v>1507.87</v>
      </c>
      <c r="L3100" s="31">
        <v>100.25</v>
      </c>
      <c r="M3100" s="31" t="s">
        <v>108</v>
      </c>
      <c r="N3100" s="31">
        <v>58.281300000000002</v>
      </c>
      <c r="O3100" s="31">
        <v>85.744399999999999</v>
      </c>
      <c r="P3100" s="31">
        <v>74.919300000000007</v>
      </c>
      <c r="Q3100" s="31" t="s">
        <v>108</v>
      </c>
      <c r="R3100" s="31">
        <v>116.53</v>
      </c>
      <c r="S3100" s="31" t="s">
        <v>108</v>
      </c>
    </row>
    <row r="3101" spans="1:19" x14ac:dyDescent="0.35">
      <c r="A3101" s="2">
        <v>37209</v>
      </c>
      <c r="B3101" s="31">
        <v>220.9101</v>
      </c>
      <c r="C3101" s="31">
        <v>415.98099999999999</v>
      </c>
      <c r="D3101" s="31">
        <v>179.97489999999999</v>
      </c>
      <c r="E3101" s="31">
        <v>103.8009</v>
      </c>
      <c r="F3101" s="31">
        <v>30.937000000000001</v>
      </c>
      <c r="G3101" s="31">
        <v>118.62869999999999</v>
      </c>
      <c r="H3101" s="31">
        <v>6.5715029999999999</v>
      </c>
      <c r="I3101" s="31">
        <v>2054.8589999999999</v>
      </c>
      <c r="J3101" s="31">
        <v>2626.56</v>
      </c>
      <c r="K3101" s="31">
        <v>1498.144</v>
      </c>
      <c r="L3101" s="31">
        <v>100.4</v>
      </c>
      <c r="M3101" s="31" t="s">
        <v>108</v>
      </c>
      <c r="N3101" s="31">
        <v>58.741500000000002</v>
      </c>
      <c r="O3101" s="31">
        <v>85.651799999999994</v>
      </c>
      <c r="P3101" s="31">
        <v>75.077100000000002</v>
      </c>
      <c r="Q3101" s="31" t="s">
        <v>108</v>
      </c>
      <c r="R3101" s="31">
        <v>116.25</v>
      </c>
      <c r="S3101" s="31" t="s">
        <v>108</v>
      </c>
    </row>
    <row r="3102" spans="1:19" x14ac:dyDescent="0.35">
      <c r="A3102" s="2">
        <v>37210</v>
      </c>
      <c r="B3102" s="31">
        <v>200.52539999999999</v>
      </c>
      <c r="C3102" s="31">
        <v>380.70400000000001</v>
      </c>
      <c r="D3102" s="31">
        <v>168.2713</v>
      </c>
      <c r="E3102" s="31">
        <v>102.8329</v>
      </c>
      <c r="F3102" s="31">
        <v>30.648399999999999</v>
      </c>
      <c r="G3102" s="31">
        <v>118.4961</v>
      </c>
      <c r="H3102" s="31">
        <v>6.7355169999999998</v>
      </c>
      <c r="I3102" s="31">
        <v>2051.348</v>
      </c>
      <c r="J3102" s="31">
        <v>2587.2240000000002</v>
      </c>
      <c r="K3102" s="31">
        <v>1490.579</v>
      </c>
      <c r="L3102" s="31">
        <v>100.56</v>
      </c>
      <c r="M3102" s="31" t="s">
        <v>108</v>
      </c>
      <c r="N3102" s="31">
        <v>58.465400000000002</v>
      </c>
      <c r="O3102" s="31">
        <v>85.072699999999998</v>
      </c>
      <c r="P3102" s="31">
        <v>74.864099999999993</v>
      </c>
      <c r="Q3102" s="31" t="s">
        <v>108</v>
      </c>
      <c r="R3102" s="31">
        <v>116.51</v>
      </c>
      <c r="S3102" s="31" t="s">
        <v>108</v>
      </c>
    </row>
    <row r="3103" spans="1:19" x14ac:dyDescent="0.35">
      <c r="A3103" s="2">
        <v>37211</v>
      </c>
      <c r="B3103" s="31">
        <v>204.7627</v>
      </c>
      <c r="C3103" s="31">
        <v>391.03399999999999</v>
      </c>
      <c r="D3103" s="31">
        <v>169.0515</v>
      </c>
      <c r="E3103" s="31">
        <v>105.2088</v>
      </c>
      <c r="F3103" s="31">
        <v>30.603999999999999</v>
      </c>
      <c r="G3103" s="31">
        <v>120.02119999999999</v>
      </c>
      <c r="H3103" s="31">
        <v>6.9706039999999998</v>
      </c>
      <c r="I3103" s="31">
        <v>2049.4459999999999</v>
      </c>
      <c r="J3103" s="31">
        <v>2562.4989999999998</v>
      </c>
      <c r="K3103" s="31">
        <v>1483.69</v>
      </c>
      <c r="L3103" s="31">
        <v>100.1</v>
      </c>
      <c r="M3103" s="31" t="s">
        <v>108</v>
      </c>
      <c r="N3103" s="31">
        <v>58.354999999999997</v>
      </c>
      <c r="O3103" s="31">
        <v>84.85</v>
      </c>
      <c r="P3103" s="31">
        <v>75.2239</v>
      </c>
      <c r="Q3103" s="31" t="s">
        <v>108</v>
      </c>
      <c r="R3103" s="31">
        <v>116.41</v>
      </c>
      <c r="S3103" s="31" t="s">
        <v>108</v>
      </c>
    </row>
    <row r="3104" spans="1:19" x14ac:dyDescent="0.35">
      <c r="A3104" s="2">
        <v>37214</v>
      </c>
      <c r="B3104" s="31">
        <v>205.79339999999999</v>
      </c>
      <c r="C3104" s="31">
        <v>394.40100000000001</v>
      </c>
      <c r="D3104" s="31">
        <v>163.5898</v>
      </c>
      <c r="E3104" s="31">
        <v>105.1032</v>
      </c>
      <c r="F3104" s="31">
        <v>30.381900000000002</v>
      </c>
      <c r="G3104" s="31">
        <v>119.95489999999999</v>
      </c>
      <c r="H3104" s="31">
        <v>6.9924730000000004</v>
      </c>
      <c r="I3104" s="31">
        <v>2052.0790000000002</v>
      </c>
      <c r="J3104" s="31">
        <v>2586.1</v>
      </c>
      <c r="K3104" s="31">
        <v>1493.4159999999999</v>
      </c>
      <c r="L3104" s="31">
        <v>101.33</v>
      </c>
      <c r="M3104" s="31" t="s">
        <v>108</v>
      </c>
      <c r="N3104" s="31">
        <v>59.938099999999999</v>
      </c>
      <c r="O3104" s="31">
        <v>84.452399999999997</v>
      </c>
      <c r="P3104" s="31">
        <v>74.717100000000002</v>
      </c>
      <c r="Q3104" s="31" t="s">
        <v>108</v>
      </c>
      <c r="R3104" s="31">
        <v>117.04</v>
      </c>
      <c r="S3104" s="31" t="s">
        <v>108</v>
      </c>
    </row>
    <row r="3105" spans="1:19" x14ac:dyDescent="0.35">
      <c r="A3105" s="2">
        <v>37215</v>
      </c>
      <c r="B3105" s="31">
        <v>214.61150000000001</v>
      </c>
      <c r="C3105" s="31">
        <v>408.94099999999997</v>
      </c>
      <c r="D3105" s="31">
        <v>176.33369999999999</v>
      </c>
      <c r="E3105" s="31">
        <v>104.012</v>
      </c>
      <c r="F3105" s="31">
        <v>30.415199999999999</v>
      </c>
      <c r="G3105" s="31">
        <v>118.9602</v>
      </c>
      <c r="H3105" s="31">
        <v>6.9542029999999997</v>
      </c>
      <c r="I3105" s="31">
        <v>2050.7629999999999</v>
      </c>
      <c r="J3105" s="31">
        <v>2568.4929999999999</v>
      </c>
      <c r="K3105" s="31">
        <v>1491.2539999999999</v>
      </c>
      <c r="L3105" s="31">
        <v>100.47</v>
      </c>
      <c r="M3105" s="31" t="s">
        <v>108</v>
      </c>
      <c r="N3105" s="31">
        <v>57.231999999999999</v>
      </c>
      <c r="O3105" s="31">
        <v>84.889600000000002</v>
      </c>
      <c r="P3105" s="31">
        <v>75.025999999999996</v>
      </c>
      <c r="Q3105" s="31" t="s">
        <v>108</v>
      </c>
      <c r="R3105" s="31">
        <v>116.62</v>
      </c>
      <c r="S3105" s="31" t="s">
        <v>108</v>
      </c>
    </row>
    <row r="3106" spans="1:19" x14ac:dyDescent="0.35">
      <c r="A3106" s="2">
        <v>37216</v>
      </c>
      <c r="B3106" s="31">
        <v>212.55009999999999</v>
      </c>
      <c r="C3106" s="31">
        <v>407.56299999999999</v>
      </c>
      <c r="D3106" s="31">
        <v>173.7329</v>
      </c>
      <c r="E3106" s="31">
        <v>104.25839999999999</v>
      </c>
      <c r="F3106" s="31">
        <v>30.415199999999999</v>
      </c>
      <c r="G3106" s="31">
        <v>119.35809999999999</v>
      </c>
      <c r="H3106" s="31">
        <v>6.9268669999999997</v>
      </c>
      <c r="I3106" s="31">
        <v>2052.3719999999998</v>
      </c>
      <c r="J3106" s="31">
        <v>2550.886</v>
      </c>
      <c r="K3106" s="31">
        <v>1482.3389999999999</v>
      </c>
      <c r="L3106" s="31">
        <v>99.83</v>
      </c>
      <c r="M3106" s="31" t="s">
        <v>108</v>
      </c>
      <c r="N3106" s="31">
        <v>57.1768</v>
      </c>
      <c r="O3106" s="31">
        <v>84.541799999999995</v>
      </c>
      <c r="P3106" s="31">
        <v>74.456900000000005</v>
      </c>
      <c r="Q3106" s="31" t="s">
        <v>108</v>
      </c>
      <c r="R3106" s="31">
        <v>117.15</v>
      </c>
      <c r="S3106" s="31" t="s">
        <v>108</v>
      </c>
    </row>
    <row r="3107" spans="1:19" x14ac:dyDescent="0.35">
      <c r="A3107" s="2">
        <v>37217</v>
      </c>
      <c r="B3107" s="31">
        <v>212.55009999999999</v>
      </c>
      <c r="C3107" s="31">
        <v>407.56299999999999</v>
      </c>
      <c r="D3107" s="31">
        <v>173.7329</v>
      </c>
      <c r="E3107" s="31">
        <v>104.25839999999999</v>
      </c>
      <c r="F3107" s="31">
        <v>30.415199999999999</v>
      </c>
      <c r="G3107" s="31">
        <v>119.35809999999999</v>
      </c>
      <c r="H3107" s="31">
        <v>6.9268669999999997</v>
      </c>
      <c r="I3107" s="31">
        <v>2053.5419999999999</v>
      </c>
      <c r="J3107" s="31">
        <v>2550.886</v>
      </c>
      <c r="K3107" s="31">
        <v>1482.3389999999999</v>
      </c>
      <c r="L3107" s="31">
        <v>99.83</v>
      </c>
      <c r="M3107" s="31" t="s">
        <v>108</v>
      </c>
      <c r="N3107" s="31">
        <v>57.1768</v>
      </c>
      <c r="O3107" s="31">
        <v>84.048699999999997</v>
      </c>
      <c r="P3107" s="31">
        <v>74.72</v>
      </c>
      <c r="Q3107" s="31" t="s">
        <v>108</v>
      </c>
      <c r="R3107" s="31">
        <v>117.29</v>
      </c>
      <c r="S3107" s="31" t="s">
        <v>108</v>
      </c>
    </row>
    <row r="3108" spans="1:19" x14ac:dyDescent="0.35">
      <c r="A3108" s="2">
        <v>37218</v>
      </c>
      <c r="B3108" s="31">
        <v>220.22300000000001</v>
      </c>
      <c r="C3108" s="31">
        <v>407.56299999999999</v>
      </c>
      <c r="D3108" s="31">
        <v>176.59379999999999</v>
      </c>
      <c r="E3108" s="31">
        <v>103.92400000000001</v>
      </c>
      <c r="F3108" s="31">
        <v>30.415199999999999</v>
      </c>
      <c r="G3108" s="31">
        <v>119.6897</v>
      </c>
      <c r="H3108" s="31">
        <v>6.9268669999999997</v>
      </c>
      <c r="I3108" s="31">
        <v>2054.1280000000002</v>
      </c>
      <c r="J3108" s="31">
        <v>2542.6439999999998</v>
      </c>
      <c r="K3108" s="31">
        <v>1485.4459999999999</v>
      </c>
      <c r="L3108" s="31">
        <v>101.22</v>
      </c>
      <c r="M3108" s="31" t="s">
        <v>108</v>
      </c>
      <c r="N3108" s="31">
        <v>58.152500000000003</v>
      </c>
      <c r="O3108" s="31">
        <v>83.663600000000002</v>
      </c>
      <c r="P3108" s="31">
        <v>74.502099999999999</v>
      </c>
      <c r="Q3108" s="31" t="s">
        <v>108</v>
      </c>
      <c r="R3108" s="31">
        <v>117.34</v>
      </c>
      <c r="S3108" s="31" t="s">
        <v>108</v>
      </c>
    </row>
    <row r="3109" spans="1:19" x14ac:dyDescent="0.35">
      <c r="A3109" s="2">
        <v>37221</v>
      </c>
      <c r="B3109" s="31">
        <v>209.57259999999999</v>
      </c>
      <c r="C3109" s="31">
        <v>403.125</v>
      </c>
      <c r="D3109" s="31">
        <v>170.87209999999999</v>
      </c>
      <c r="E3109" s="31">
        <v>106.1767</v>
      </c>
      <c r="F3109" s="31">
        <v>30.3597</v>
      </c>
      <c r="G3109" s="31">
        <v>117.0373</v>
      </c>
      <c r="H3109" s="31">
        <v>7.1346179999999997</v>
      </c>
      <c r="I3109" s="31">
        <v>2048.8609999999999</v>
      </c>
      <c r="J3109" s="31">
        <v>2542.6439999999998</v>
      </c>
      <c r="K3109" s="31">
        <v>1489.3630000000001</v>
      </c>
      <c r="L3109" s="31">
        <v>101.44</v>
      </c>
      <c r="M3109" s="31" t="s">
        <v>108</v>
      </c>
      <c r="N3109" s="31">
        <v>59.569899999999997</v>
      </c>
      <c r="O3109" s="31">
        <v>83.763000000000005</v>
      </c>
      <c r="P3109" s="31">
        <v>74.725099999999998</v>
      </c>
      <c r="Q3109" s="31" t="s">
        <v>108</v>
      </c>
      <c r="R3109" s="31">
        <v>117.11</v>
      </c>
      <c r="S3109" s="31" t="s">
        <v>108</v>
      </c>
    </row>
    <row r="3110" spans="1:19" x14ac:dyDescent="0.35">
      <c r="A3110" s="2">
        <v>37222</v>
      </c>
      <c r="B3110" s="31">
        <v>217.0164</v>
      </c>
      <c r="C3110" s="31">
        <v>416.59300000000002</v>
      </c>
      <c r="D3110" s="31">
        <v>176.3338</v>
      </c>
      <c r="E3110" s="31">
        <v>107.831</v>
      </c>
      <c r="F3110" s="31">
        <v>30.448499999999999</v>
      </c>
      <c r="G3110" s="31">
        <v>117.7667</v>
      </c>
      <c r="H3110" s="31">
        <v>7.030742</v>
      </c>
      <c r="I3110" s="31">
        <v>2042.1310000000001</v>
      </c>
      <c r="J3110" s="31">
        <v>2557.1060000000002</v>
      </c>
      <c r="K3110" s="31">
        <v>1476.26</v>
      </c>
      <c r="L3110" s="31">
        <v>101.02</v>
      </c>
      <c r="M3110" s="31" t="s">
        <v>108</v>
      </c>
      <c r="N3110" s="31">
        <v>59.496299999999998</v>
      </c>
      <c r="O3110" s="31">
        <v>83.981099999999998</v>
      </c>
      <c r="P3110" s="31">
        <v>74.94</v>
      </c>
      <c r="Q3110" s="31" t="s">
        <v>108</v>
      </c>
      <c r="R3110" s="31">
        <v>116.89</v>
      </c>
      <c r="S3110" s="31" t="s">
        <v>108</v>
      </c>
    </row>
    <row r="3111" spans="1:19" x14ac:dyDescent="0.35">
      <c r="A3111" s="2">
        <v>37223</v>
      </c>
      <c r="B3111" s="31">
        <v>215.7567</v>
      </c>
      <c r="C3111" s="31">
        <v>410.16500000000002</v>
      </c>
      <c r="D3111" s="31">
        <v>170.09190000000001</v>
      </c>
      <c r="E3111" s="31">
        <v>107.7958</v>
      </c>
      <c r="F3111" s="31">
        <v>30.537299999999998</v>
      </c>
      <c r="G3111" s="31">
        <v>115.51220000000001</v>
      </c>
      <c r="H3111" s="31">
        <v>7.0799459999999996</v>
      </c>
      <c r="I3111" s="31">
        <v>2047.252</v>
      </c>
      <c r="J3111" s="31">
        <v>2556.7269999999999</v>
      </c>
      <c r="K3111" s="31">
        <v>1481.393</v>
      </c>
      <c r="L3111" s="31">
        <v>99.15</v>
      </c>
      <c r="M3111" s="31" t="s">
        <v>108</v>
      </c>
      <c r="N3111" s="31">
        <v>57.3977</v>
      </c>
      <c r="O3111" s="31">
        <v>84.487200000000001</v>
      </c>
      <c r="P3111" s="31">
        <v>75.299499999999995</v>
      </c>
      <c r="Q3111" s="31" t="s">
        <v>108</v>
      </c>
      <c r="R3111" s="31">
        <v>116.17</v>
      </c>
      <c r="S3111" s="31" t="s">
        <v>108</v>
      </c>
    </row>
    <row r="3112" spans="1:19" x14ac:dyDescent="0.35">
      <c r="A3112" s="2">
        <v>37224</v>
      </c>
      <c r="B3112" s="31">
        <v>211.97749999999999</v>
      </c>
      <c r="C3112" s="31">
        <v>402.51299999999998</v>
      </c>
      <c r="D3112" s="31">
        <v>169.3117</v>
      </c>
      <c r="E3112" s="31">
        <v>109.9605</v>
      </c>
      <c r="F3112" s="31">
        <v>30.492899999999999</v>
      </c>
      <c r="G3112" s="31">
        <v>115.7774</v>
      </c>
      <c r="H3112" s="31">
        <v>7.3751720000000001</v>
      </c>
      <c r="I3112" s="31">
        <v>2043.5940000000001</v>
      </c>
      <c r="J3112" s="31">
        <v>2590.154</v>
      </c>
      <c r="K3112" s="31">
        <v>1487.067</v>
      </c>
      <c r="L3112" s="31">
        <v>100.49</v>
      </c>
      <c r="M3112" s="31" t="s">
        <v>108</v>
      </c>
      <c r="N3112" s="31">
        <v>59.091299999999997</v>
      </c>
      <c r="O3112" s="31">
        <v>84.023600000000002</v>
      </c>
      <c r="P3112" s="31">
        <v>75.374600000000001</v>
      </c>
      <c r="Q3112" s="31" t="s">
        <v>108</v>
      </c>
      <c r="R3112" s="31">
        <v>116.13</v>
      </c>
      <c r="S3112" s="31" t="s">
        <v>108</v>
      </c>
    </row>
    <row r="3113" spans="1:19" x14ac:dyDescent="0.35">
      <c r="A3113" s="2">
        <v>37225</v>
      </c>
      <c r="B3113" s="31">
        <v>220.68109999999999</v>
      </c>
      <c r="C3113" s="31">
        <v>412.23099999999999</v>
      </c>
      <c r="D3113" s="31">
        <v>170.352</v>
      </c>
      <c r="E3113" s="31">
        <v>110.1189</v>
      </c>
      <c r="F3113" s="31">
        <v>30.5151</v>
      </c>
      <c r="G3113" s="31">
        <v>117.8993</v>
      </c>
      <c r="H3113" s="31">
        <v>7.3205010000000001</v>
      </c>
      <c r="I3113" s="31">
        <v>2045.9349999999999</v>
      </c>
      <c r="J3113" s="31">
        <v>2594.3209999999999</v>
      </c>
      <c r="K3113" s="31">
        <v>1490.579</v>
      </c>
      <c r="L3113" s="31">
        <v>100.1</v>
      </c>
      <c r="M3113" s="31" t="s">
        <v>108</v>
      </c>
      <c r="N3113" s="31">
        <v>58.833599999999997</v>
      </c>
      <c r="O3113" s="31">
        <v>84.523300000000006</v>
      </c>
      <c r="P3113" s="31">
        <v>76.118700000000004</v>
      </c>
      <c r="Q3113" s="31" t="s">
        <v>108</v>
      </c>
      <c r="R3113" s="31">
        <v>116.13</v>
      </c>
      <c r="S3113" s="31" t="s">
        <v>108</v>
      </c>
    </row>
    <row r="3114" spans="1:19" x14ac:dyDescent="0.35">
      <c r="A3114" s="2">
        <v>37228</v>
      </c>
      <c r="B3114" s="31">
        <v>226.6362</v>
      </c>
      <c r="C3114" s="31">
        <v>428.68400000000003</v>
      </c>
      <c r="D3114" s="31">
        <v>178.15440000000001</v>
      </c>
      <c r="E3114" s="31">
        <v>107.9331</v>
      </c>
      <c r="F3114" s="31">
        <v>30.848199999999999</v>
      </c>
      <c r="G3114" s="31">
        <v>118.62869999999999</v>
      </c>
      <c r="H3114" s="31">
        <v>7.1455529999999996</v>
      </c>
      <c r="I3114" s="31">
        <v>2040.6679999999999</v>
      </c>
      <c r="J3114" s="31">
        <v>2600.3809999999999</v>
      </c>
      <c r="K3114" s="31">
        <v>1493.3489999999999</v>
      </c>
      <c r="L3114" s="31">
        <v>99.17</v>
      </c>
      <c r="M3114" s="31" t="s">
        <v>108</v>
      </c>
      <c r="N3114" s="31">
        <v>57.692300000000003</v>
      </c>
      <c r="O3114" s="31">
        <v>84.043199999999999</v>
      </c>
      <c r="P3114" s="31">
        <v>75.712400000000002</v>
      </c>
      <c r="Q3114" s="31" t="s">
        <v>108</v>
      </c>
      <c r="R3114" s="31">
        <v>115.96</v>
      </c>
      <c r="S3114" s="31" t="s">
        <v>108</v>
      </c>
    </row>
    <row r="3115" spans="1:19" x14ac:dyDescent="0.35">
      <c r="A3115" s="2">
        <v>37229</v>
      </c>
      <c r="B3115" s="31">
        <v>223.08609999999999</v>
      </c>
      <c r="C3115" s="31">
        <v>421.108</v>
      </c>
      <c r="D3115" s="31">
        <v>174.77340000000001</v>
      </c>
      <c r="E3115" s="31">
        <v>107.40860000000001</v>
      </c>
      <c r="F3115" s="31">
        <v>30.670500000000001</v>
      </c>
      <c r="G3115" s="31">
        <v>117.96559999999999</v>
      </c>
      <c r="H3115" s="31">
        <v>6.9487360000000002</v>
      </c>
      <c r="I3115" s="31">
        <v>2042.1310000000001</v>
      </c>
      <c r="J3115" s="31">
        <v>2610.6080000000002</v>
      </c>
      <c r="K3115" s="31">
        <v>1497.8779999999999</v>
      </c>
      <c r="L3115" s="31">
        <v>100.78</v>
      </c>
      <c r="M3115" s="31" t="s">
        <v>108</v>
      </c>
      <c r="N3115" s="31">
        <v>60.416699999999999</v>
      </c>
      <c r="O3115" s="31">
        <v>83.811999999999998</v>
      </c>
      <c r="P3115" s="31">
        <v>75.789900000000003</v>
      </c>
      <c r="Q3115" s="31" t="s">
        <v>108</v>
      </c>
      <c r="R3115" s="31">
        <v>116.08</v>
      </c>
      <c r="S3115" s="31" t="s">
        <v>108</v>
      </c>
    </row>
    <row r="3116" spans="1:19" x14ac:dyDescent="0.35">
      <c r="A3116" s="2">
        <v>37230</v>
      </c>
      <c r="B3116" s="31">
        <v>223.4297</v>
      </c>
      <c r="C3116" s="31">
        <v>414.75700000000001</v>
      </c>
      <c r="D3116" s="31">
        <v>175.0335</v>
      </c>
      <c r="E3116" s="31">
        <v>106.3878</v>
      </c>
      <c r="F3116" s="31">
        <v>30.4818</v>
      </c>
      <c r="G3116" s="31">
        <v>117.36879999999999</v>
      </c>
      <c r="H3116" s="31">
        <v>6.9924730000000004</v>
      </c>
      <c r="I3116" s="31">
        <v>2044.7639999999999</v>
      </c>
      <c r="J3116" s="31">
        <v>2566.6709999999998</v>
      </c>
      <c r="K3116" s="31">
        <v>1475.0930000000001</v>
      </c>
      <c r="L3116" s="31">
        <v>102.62</v>
      </c>
      <c r="M3116" s="31" t="s">
        <v>108</v>
      </c>
      <c r="N3116" s="31">
        <v>63.362099999999998</v>
      </c>
      <c r="O3116" s="31">
        <v>83.733199999999997</v>
      </c>
      <c r="P3116" s="31">
        <v>75.513999999999996</v>
      </c>
      <c r="Q3116" s="31" t="s">
        <v>108</v>
      </c>
      <c r="R3116" s="31">
        <v>116.41</v>
      </c>
      <c r="S3116" s="31" t="s">
        <v>108</v>
      </c>
    </row>
    <row r="3117" spans="1:19" x14ac:dyDescent="0.35">
      <c r="A3117" s="2">
        <v>37231</v>
      </c>
      <c r="B3117" s="31">
        <v>212.4357</v>
      </c>
      <c r="C3117" s="31">
        <v>396.00799999999998</v>
      </c>
      <c r="D3117" s="31">
        <v>167.75129999999999</v>
      </c>
      <c r="E3117" s="31">
        <v>106.00060000000001</v>
      </c>
      <c r="F3117" s="31">
        <v>30.526199999999999</v>
      </c>
      <c r="G3117" s="31">
        <v>117.1036</v>
      </c>
      <c r="H3117" s="31">
        <v>6.987006</v>
      </c>
      <c r="I3117" s="31">
        <v>2042.0119999999999</v>
      </c>
      <c r="J3117" s="31">
        <v>2547.3539999999998</v>
      </c>
      <c r="K3117" s="31">
        <v>1469.0070000000001</v>
      </c>
      <c r="L3117" s="31">
        <v>102.6</v>
      </c>
      <c r="M3117" s="31" t="s">
        <v>108</v>
      </c>
      <c r="N3117" s="31">
        <v>63.472499999999997</v>
      </c>
      <c r="O3117" s="31">
        <v>83.522499999999994</v>
      </c>
      <c r="P3117" s="31">
        <v>75.778700000000001</v>
      </c>
      <c r="Q3117" s="31" t="s">
        <v>108</v>
      </c>
      <c r="R3117" s="31">
        <v>115.64</v>
      </c>
      <c r="S3117" s="31" t="s">
        <v>108</v>
      </c>
    </row>
    <row r="3118" spans="1:19" x14ac:dyDescent="0.35">
      <c r="A3118" s="2">
        <v>37232</v>
      </c>
      <c r="B3118" s="31">
        <v>219.30690000000001</v>
      </c>
      <c r="C3118" s="31">
        <v>401.74799999999999</v>
      </c>
      <c r="D3118" s="31">
        <v>161.5094</v>
      </c>
      <c r="E3118" s="31">
        <v>104.0647</v>
      </c>
      <c r="F3118" s="31">
        <v>30.492899999999999</v>
      </c>
      <c r="G3118" s="31">
        <v>118.09829999999999</v>
      </c>
      <c r="H3118" s="31">
        <v>6.8120570000000003</v>
      </c>
      <c r="I3118" s="31">
        <v>2046.2829999999999</v>
      </c>
      <c r="J3118" s="31">
        <v>2521.598</v>
      </c>
      <c r="K3118" s="31">
        <v>1457.374</v>
      </c>
      <c r="L3118" s="31">
        <v>101.9</v>
      </c>
      <c r="M3118" s="31" t="s">
        <v>108</v>
      </c>
      <c r="N3118" s="31">
        <v>61.742100000000001</v>
      </c>
      <c r="O3118" s="31">
        <v>82.811300000000003</v>
      </c>
      <c r="P3118" s="31">
        <v>75.743399999999994</v>
      </c>
      <c r="Q3118" s="31" t="s">
        <v>108</v>
      </c>
      <c r="R3118" s="31">
        <v>116.07</v>
      </c>
      <c r="S3118" s="31" t="s">
        <v>108</v>
      </c>
    </row>
    <row r="3119" spans="1:19" x14ac:dyDescent="0.35">
      <c r="A3119" s="2">
        <v>37235</v>
      </c>
      <c r="B3119" s="31">
        <v>210.33690000000001</v>
      </c>
      <c r="C3119" s="31">
        <v>391.108</v>
      </c>
      <c r="D3119" s="31">
        <v>161.76820000000001</v>
      </c>
      <c r="E3119" s="31">
        <v>103.80800000000001</v>
      </c>
      <c r="F3119" s="31">
        <v>30.304200000000002</v>
      </c>
      <c r="G3119" s="31">
        <v>117.51560000000001</v>
      </c>
      <c r="H3119" s="31">
        <v>6.6753780000000003</v>
      </c>
      <c r="I3119" s="31">
        <v>2052.723</v>
      </c>
      <c r="J3119" s="31">
        <v>2528.0369999999998</v>
      </c>
      <c r="K3119" s="31">
        <v>1460.8910000000001</v>
      </c>
      <c r="L3119" s="31">
        <v>100.03</v>
      </c>
      <c r="M3119" s="31" t="s">
        <v>108</v>
      </c>
      <c r="N3119" s="31">
        <v>60.655999999999999</v>
      </c>
      <c r="O3119" s="31">
        <v>82.429400000000001</v>
      </c>
      <c r="P3119" s="31">
        <v>75.558700000000002</v>
      </c>
      <c r="Q3119" s="31" t="s">
        <v>108</v>
      </c>
      <c r="R3119" s="31">
        <v>116.26</v>
      </c>
      <c r="S3119" s="31" t="s">
        <v>108</v>
      </c>
    </row>
    <row r="3120" spans="1:19" x14ac:dyDescent="0.35">
      <c r="A3120" s="2">
        <v>37236</v>
      </c>
      <c r="B3120" s="31">
        <v>207.36600000000001</v>
      </c>
      <c r="C3120" s="31">
        <v>387.71899999999999</v>
      </c>
      <c r="D3120" s="31">
        <v>158.83160000000001</v>
      </c>
      <c r="E3120" s="31">
        <v>104.9212</v>
      </c>
      <c r="F3120" s="31">
        <v>30.293099999999999</v>
      </c>
      <c r="G3120" s="31">
        <v>116.0609</v>
      </c>
      <c r="H3120" s="31">
        <v>7.0526109999999997</v>
      </c>
      <c r="I3120" s="31">
        <v>2055.3939999999998</v>
      </c>
      <c r="J3120" s="31">
        <v>2538.6419999999998</v>
      </c>
      <c r="K3120" s="31">
        <v>1464.5429999999999</v>
      </c>
      <c r="L3120" s="31">
        <v>99.79</v>
      </c>
      <c r="M3120" s="31" t="s">
        <v>108</v>
      </c>
      <c r="N3120" s="31">
        <v>60.950600000000001</v>
      </c>
      <c r="O3120" s="31">
        <v>82.355500000000006</v>
      </c>
      <c r="P3120" s="31">
        <v>75.569299999999998</v>
      </c>
      <c r="Q3120" s="31" t="s">
        <v>108</v>
      </c>
      <c r="R3120" s="31">
        <v>116.05</v>
      </c>
      <c r="S3120" s="31" t="s">
        <v>108</v>
      </c>
    </row>
    <row r="3121" spans="1:19" x14ac:dyDescent="0.35">
      <c r="A3121" s="2">
        <v>37237</v>
      </c>
      <c r="B3121" s="31">
        <v>210.6771</v>
      </c>
      <c r="C3121" s="31">
        <v>395.70400000000001</v>
      </c>
      <c r="D3121" s="31">
        <v>162.31899999999999</v>
      </c>
      <c r="E3121" s="31">
        <v>102.8938</v>
      </c>
      <c r="F3121" s="31">
        <v>30.470700000000001</v>
      </c>
      <c r="G3121" s="31">
        <v>114.8592</v>
      </c>
      <c r="H3121" s="31">
        <v>7.0690119999999999</v>
      </c>
      <c r="I3121" s="31">
        <v>2055.3939999999998</v>
      </c>
      <c r="J3121" s="31">
        <v>2557.5810000000001</v>
      </c>
      <c r="K3121" s="31">
        <v>1474.4169999999999</v>
      </c>
      <c r="L3121" s="31">
        <v>99.92</v>
      </c>
      <c r="M3121" s="31" t="s">
        <v>108</v>
      </c>
      <c r="N3121" s="31">
        <v>61.410800000000002</v>
      </c>
      <c r="O3121" s="31">
        <v>82.374300000000005</v>
      </c>
      <c r="P3121" s="31">
        <v>76.126000000000005</v>
      </c>
      <c r="Q3121" s="31" t="s">
        <v>108</v>
      </c>
      <c r="R3121" s="31">
        <v>115.33</v>
      </c>
      <c r="S3121" s="31" t="s">
        <v>108</v>
      </c>
    </row>
    <row r="3122" spans="1:19" x14ac:dyDescent="0.35">
      <c r="A3122" s="2">
        <v>37238</v>
      </c>
      <c r="B3122" s="31">
        <v>207.96029999999999</v>
      </c>
      <c r="C3122" s="31">
        <v>396.54199999999997</v>
      </c>
      <c r="D3122" s="31">
        <v>161.8596</v>
      </c>
      <c r="E3122" s="31">
        <v>102.6486</v>
      </c>
      <c r="F3122" s="31">
        <v>30.4818</v>
      </c>
      <c r="G3122" s="31">
        <v>115.136</v>
      </c>
      <c r="H3122" s="31">
        <v>7.085413</v>
      </c>
      <c r="I3122" s="31">
        <v>2058.8069999999998</v>
      </c>
      <c r="J3122" s="31">
        <v>2535.2330000000002</v>
      </c>
      <c r="K3122" s="31">
        <v>1468.06</v>
      </c>
      <c r="L3122" s="31">
        <v>97.97</v>
      </c>
      <c r="M3122" s="31" t="s">
        <v>108</v>
      </c>
      <c r="N3122" s="31">
        <v>58.833599999999997</v>
      </c>
      <c r="O3122" s="31">
        <v>82.277299999999997</v>
      </c>
      <c r="P3122" s="31">
        <v>76.340100000000007</v>
      </c>
      <c r="Q3122" s="31" t="s">
        <v>108</v>
      </c>
      <c r="R3122" s="31">
        <v>115.8</v>
      </c>
      <c r="S3122" s="31" t="s">
        <v>108</v>
      </c>
    </row>
    <row r="3123" spans="1:19" x14ac:dyDescent="0.35">
      <c r="A3123" s="2">
        <v>37239</v>
      </c>
      <c r="B3123" s="31">
        <v>217.999</v>
      </c>
      <c r="C3123" s="31">
        <v>417.45499999999998</v>
      </c>
      <c r="D3123" s="31">
        <v>169.73660000000001</v>
      </c>
      <c r="E3123" s="31">
        <v>102.73609999999999</v>
      </c>
      <c r="F3123" s="31">
        <v>30.925899999999999</v>
      </c>
      <c r="G3123" s="31">
        <v>115.465</v>
      </c>
      <c r="H3123" s="31">
        <v>7.293164</v>
      </c>
      <c r="I3123" s="31">
        <v>2057.0259999999998</v>
      </c>
      <c r="J3123" s="31">
        <v>2522.355</v>
      </c>
      <c r="K3123" s="31">
        <v>1469.277</v>
      </c>
      <c r="L3123" s="31">
        <v>98.8</v>
      </c>
      <c r="M3123" s="31" t="s">
        <v>108</v>
      </c>
      <c r="N3123" s="31">
        <v>59.367400000000004</v>
      </c>
      <c r="O3123" s="31">
        <v>81.640199999999993</v>
      </c>
      <c r="P3123" s="31">
        <v>76.776899999999998</v>
      </c>
      <c r="Q3123" s="31" t="s">
        <v>108</v>
      </c>
      <c r="R3123" s="31">
        <v>114.93</v>
      </c>
      <c r="S3123" s="31" t="s">
        <v>108</v>
      </c>
    </row>
    <row r="3124" spans="1:19" x14ac:dyDescent="0.35">
      <c r="A3124" s="2">
        <v>37242</v>
      </c>
      <c r="B3124" s="31">
        <v>217.6568</v>
      </c>
      <c r="C3124" s="31">
        <v>414.702</v>
      </c>
      <c r="D3124" s="31">
        <v>170.2448</v>
      </c>
      <c r="E3124" s="31">
        <v>103.69840000000001</v>
      </c>
      <c r="F3124" s="31">
        <v>30.892600000000002</v>
      </c>
      <c r="G3124" s="31">
        <v>115.5308</v>
      </c>
      <c r="H3124" s="31">
        <v>7.2384930000000001</v>
      </c>
      <c r="I3124" s="31">
        <v>2056.8780000000002</v>
      </c>
      <c r="J3124" s="31">
        <v>2513.6439999999998</v>
      </c>
      <c r="K3124" s="31">
        <v>1456.8330000000001</v>
      </c>
      <c r="L3124" s="31">
        <v>99.81</v>
      </c>
      <c r="M3124" s="31" t="s">
        <v>108</v>
      </c>
      <c r="N3124" s="31">
        <v>60.311100000000003</v>
      </c>
      <c r="O3124" s="31">
        <v>81.472899999999996</v>
      </c>
      <c r="P3124" s="31">
        <v>76.9756</v>
      </c>
      <c r="Q3124" s="31" t="s">
        <v>108</v>
      </c>
      <c r="R3124" s="31">
        <v>114.93</v>
      </c>
      <c r="S3124" s="31" t="s">
        <v>108</v>
      </c>
    </row>
    <row r="3125" spans="1:19" x14ac:dyDescent="0.35">
      <c r="A3125" s="2">
        <v>37243</v>
      </c>
      <c r="B3125" s="31">
        <v>217.31460000000001</v>
      </c>
      <c r="C3125" s="31">
        <v>416.11599999999999</v>
      </c>
      <c r="D3125" s="31">
        <v>173.29400000000001</v>
      </c>
      <c r="E3125" s="31">
        <v>104.10080000000001</v>
      </c>
      <c r="F3125" s="31">
        <v>31.1812</v>
      </c>
      <c r="G3125" s="31">
        <v>114.14919999999999</v>
      </c>
      <c r="H3125" s="31">
        <v>7.1182160000000003</v>
      </c>
      <c r="I3125" s="31">
        <v>2057.471</v>
      </c>
      <c r="J3125" s="31">
        <v>2532.203</v>
      </c>
      <c r="K3125" s="31">
        <v>1463.326</v>
      </c>
      <c r="L3125" s="31">
        <v>100.49</v>
      </c>
      <c r="M3125" s="31" t="s">
        <v>108</v>
      </c>
      <c r="N3125" s="31">
        <v>61.045400000000001</v>
      </c>
      <c r="O3125" s="31">
        <v>81.315600000000003</v>
      </c>
      <c r="P3125" s="31">
        <v>76.697999999999993</v>
      </c>
      <c r="Q3125" s="31" t="s">
        <v>108</v>
      </c>
      <c r="R3125" s="31">
        <v>115.15</v>
      </c>
      <c r="S3125" s="31" t="s">
        <v>108</v>
      </c>
    </row>
    <row r="3126" spans="1:19" x14ac:dyDescent="0.35">
      <c r="A3126" s="2">
        <v>37244</v>
      </c>
      <c r="B3126" s="31">
        <v>220.16650000000001</v>
      </c>
      <c r="C3126" s="31">
        <v>422.44200000000001</v>
      </c>
      <c r="D3126" s="31">
        <v>176.59729999999999</v>
      </c>
      <c r="E3126" s="31">
        <v>103.2435</v>
      </c>
      <c r="F3126" s="31">
        <v>30.6372</v>
      </c>
      <c r="G3126" s="31">
        <v>114.7413</v>
      </c>
      <c r="H3126" s="31">
        <v>7.030742</v>
      </c>
      <c r="I3126" s="31">
        <v>2057.3229999999999</v>
      </c>
      <c r="J3126" s="31">
        <v>2547.3539999999998</v>
      </c>
      <c r="K3126" s="31">
        <v>1467.519</v>
      </c>
      <c r="L3126" s="31">
        <v>101.15</v>
      </c>
      <c r="M3126" s="31" t="s">
        <v>108</v>
      </c>
      <c r="N3126" s="31">
        <v>59.872199999999999</v>
      </c>
      <c r="O3126" s="31">
        <v>81.155100000000004</v>
      </c>
      <c r="P3126" s="31">
        <v>76.420400000000001</v>
      </c>
      <c r="Q3126" s="31" t="s">
        <v>108</v>
      </c>
      <c r="R3126" s="31">
        <v>115.48</v>
      </c>
      <c r="S3126" s="31" t="s">
        <v>108</v>
      </c>
    </row>
    <row r="3127" spans="1:19" x14ac:dyDescent="0.35">
      <c r="A3127" s="2">
        <v>37245</v>
      </c>
      <c r="B3127" s="31">
        <v>214.6909</v>
      </c>
      <c r="C3127" s="31">
        <v>414.32900000000001</v>
      </c>
      <c r="D3127" s="31">
        <v>174.56450000000001</v>
      </c>
      <c r="E3127" s="31">
        <v>102.9461</v>
      </c>
      <c r="F3127" s="31">
        <v>30.692699999999999</v>
      </c>
      <c r="G3127" s="31">
        <v>114.80710000000001</v>
      </c>
      <c r="H3127" s="31">
        <v>7.003406</v>
      </c>
      <c r="I3127" s="31">
        <v>2059.9940000000001</v>
      </c>
      <c r="J3127" s="31">
        <v>2545.46</v>
      </c>
      <c r="K3127" s="31">
        <v>1463.596</v>
      </c>
      <c r="L3127" s="31">
        <v>100.18</v>
      </c>
      <c r="M3127" s="31" t="s">
        <v>108</v>
      </c>
      <c r="N3127" s="31">
        <v>57.342399999999998</v>
      </c>
      <c r="O3127" s="31">
        <v>80.814400000000006</v>
      </c>
      <c r="P3127" s="31">
        <v>76.3459</v>
      </c>
      <c r="Q3127" s="31" t="s">
        <v>108</v>
      </c>
      <c r="R3127" s="31">
        <v>115.59</v>
      </c>
      <c r="S3127" s="31" t="s">
        <v>108</v>
      </c>
    </row>
    <row r="3128" spans="1:19" x14ac:dyDescent="0.35">
      <c r="A3128" s="2">
        <v>37246</v>
      </c>
      <c r="B3128" s="31">
        <v>217.65690000000001</v>
      </c>
      <c r="C3128" s="31">
        <v>416.041</v>
      </c>
      <c r="D3128" s="31">
        <v>169.73670000000001</v>
      </c>
      <c r="E3128" s="31">
        <v>103.43600000000001</v>
      </c>
      <c r="F3128" s="31">
        <v>30.892600000000002</v>
      </c>
      <c r="G3128" s="31">
        <v>114.4123</v>
      </c>
      <c r="H3128" s="31">
        <v>7.0143399999999998</v>
      </c>
      <c r="I3128" s="31">
        <v>2061.7750000000001</v>
      </c>
      <c r="J3128" s="31">
        <v>2537.8850000000002</v>
      </c>
      <c r="K3128" s="31">
        <v>1456.8330000000001</v>
      </c>
      <c r="L3128" s="31">
        <v>100.73</v>
      </c>
      <c r="M3128" s="31" t="s">
        <v>108</v>
      </c>
      <c r="N3128" s="31">
        <v>58.423999999999999</v>
      </c>
      <c r="O3128" s="31">
        <v>80.218999999999994</v>
      </c>
      <c r="P3128" s="31">
        <v>75.470600000000005</v>
      </c>
      <c r="Q3128" s="31" t="s">
        <v>108</v>
      </c>
      <c r="R3128" s="31">
        <v>116.98</v>
      </c>
      <c r="S3128" s="31" t="s">
        <v>108</v>
      </c>
    </row>
    <row r="3129" spans="1:19" x14ac:dyDescent="0.35">
      <c r="A3129" s="2">
        <v>37249</v>
      </c>
      <c r="B3129" s="31">
        <v>218.11320000000001</v>
      </c>
      <c r="C3129" s="31">
        <v>416.041</v>
      </c>
      <c r="D3129" s="31">
        <v>169.73670000000001</v>
      </c>
      <c r="E3129" s="31">
        <v>103.43600000000001</v>
      </c>
      <c r="F3129" s="31">
        <v>30.892600000000002</v>
      </c>
      <c r="G3129" s="31">
        <v>114.4123</v>
      </c>
      <c r="H3129" s="31">
        <v>7.0143399999999998</v>
      </c>
      <c r="I3129" s="31">
        <v>2061.0329999999999</v>
      </c>
      <c r="J3129" s="31">
        <v>2529.5520000000001</v>
      </c>
      <c r="K3129" s="31">
        <v>1456.8330000000001</v>
      </c>
      <c r="L3129" s="31">
        <v>100.62</v>
      </c>
      <c r="M3129" s="31" t="s">
        <v>108</v>
      </c>
      <c r="N3129" s="31">
        <v>58.112299999999998</v>
      </c>
      <c r="O3129" s="31">
        <v>79.968900000000005</v>
      </c>
      <c r="P3129" s="31">
        <v>74.716700000000003</v>
      </c>
      <c r="Q3129" s="31" t="s">
        <v>108</v>
      </c>
      <c r="R3129" s="31">
        <v>117.91</v>
      </c>
      <c r="S3129" s="31" t="s">
        <v>108</v>
      </c>
    </row>
    <row r="3130" spans="1:19" x14ac:dyDescent="0.35">
      <c r="A3130" s="2">
        <v>37250</v>
      </c>
      <c r="B3130" s="31">
        <v>218.11320000000001</v>
      </c>
      <c r="C3130" s="31">
        <v>416.041</v>
      </c>
      <c r="D3130" s="31">
        <v>169.73670000000001</v>
      </c>
      <c r="E3130" s="31">
        <v>103.43600000000001</v>
      </c>
      <c r="F3130" s="31">
        <v>30.892600000000002</v>
      </c>
      <c r="G3130" s="31">
        <v>114.4123</v>
      </c>
      <c r="H3130" s="31">
        <v>7.0143399999999998</v>
      </c>
      <c r="I3130" s="31">
        <v>2060.4389999999999</v>
      </c>
      <c r="J3130" s="31">
        <v>2529.5520000000001</v>
      </c>
      <c r="K3130" s="31">
        <v>1456.8330000000001</v>
      </c>
      <c r="L3130" s="31">
        <v>100.62</v>
      </c>
      <c r="M3130" s="31" t="s">
        <v>108</v>
      </c>
      <c r="N3130" s="31">
        <v>58.112299999999998</v>
      </c>
      <c r="O3130" s="31">
        <v>79.968900000000005</v>
      </c>
      <c r="P3130" s="31">
        <v>74.716700000000003</v>
      </c>
      <c r="Q3130" s="31" t="s">
        <v>108</v>
      </c>
      <c r="R3130" s="31">
        <v>118.05</v>
      </c>
      <c r="S3130" s="31" t="s">
        <v>108</v>
      </c>
    </row>
    <row r="3131" spans="1:19" x14ac:dyDescent="0.35">
      <c r="A3131" s="2">
        <v>37251</v>
      </c>
      <c r="B3131" s="31">
        <v>218.11320000000001</v>
      </c>
      <c r="C3131" s="31">
        <v>451.54199999999997</v>
      </c>
      <c r="D3131" s="31">
        <v>169.73670000000001</v>
      </c>
      <c r="E3131" s="31">
        <v>103.43600000000001</v>
      </c>
      <c r="F3131" s="31">
        <v>31.036899999999999</v>
      </c>
      <c r="G3131" s="31">
        <v>112.7017</v>
      </c>
      <c r="H3131" s="31">
        <v>7.0143399999999998</v>
      </c>
      <c r="I3131" s="31">
        <v>2059.1039999999998</v>
      </c>
      <c r="J3131" s="31">
        <v>2521.598</v>
      </c>
      <c r="K3131" s="31">
        <v>1456.8330000000001</v>
      </c>
      <c r="L3131" s="31">
        <v>101.13</v>
      </c>
      <c r="M3131" s="31" t="s">
        <v>108</v>
      </c>
      <c r="N3131" s="31">
        <v>58.698900000000002</v>
      </c>
      <c r="O3131" s="31">
        <v>79.968900000000005</v>
      </c>
      <c r="P3131" s="31">
        <v>74.716700000000003</v>
      </c>
      <c r="Q3131" s="31" t="s">
        <v>108</v>
      </c>
      <c r="R3131" s="31">
        <v>117.85</v>
      </c>
      <c r="S3131" s="31" t="s">
        <v>108</v>
      </c>
    </row>
    <row r="3132" spans="1:19" x14ac:dyDescent="0.35">
      <c r="A3132" s="2">
        <v>37252</v>
      </c>
      <c r="B3132" s="31">
        <v>228.26599999999999</v>
      </c>
      <c r="C3132" s="31">
        <v>445.21600000000001</v>
      </c>
      <c r="D3132" s="31">
        <v>178.376</v>
      </c>
      <c r="E3132" s="31">
        <v>103.83839999999999</v>
      </c>
      <c r="F3132" s="31">
        <v>30.826000000000001</v>
      </c>
      <c r="G3132" s="31">
        <v>112.7017</v>
      </c>
      <c r="H3132" s="31">
        <v>7.1564860000000001</v>
      </c>
      <c r="I3132" s="31">
        <v>2054.5030000000002</v>
      </c>
      <c r="J3132" s="31">
        <v>2537.5059999999999</v>
      </c>
      <c r="K3132" s="31">
        <v>1448.8530000000001</v>
      </c>
      <c r="L3132" s="31">
        <v>101.7</v>
      </c>
      <c r="M3132" s="31" t="s">
        <v>108</v>
      </c>
      <c r="N3132" s="31">
        <v>59.157200000000003</v>
      </c>
      <c r="O3132" s="31">
        <v>79.130799999999994</v>
      </c>
      <c r="P3132" s="31">
        <v>75.477000000000004</v>
      </c>
      <c r="Q3132" s="31" t="s">
        <v>108</v>
      </c>
      <c r="R3132" s="31">
        <v>117.57</v>
      </c>
      <c r="S3132" s="31" t="s">
        <v>108</v>
      </c>
    </row>
    <row r="3133" spans="1:19" x14ac:dyDescent="0.35">
      <c r="A3133" s="2">
        <v>37253</v>
      </c>
      <c r="B3133" s="31">
        <v>226.89709999999999</v>
      </c>
      <c r="C3133" s="31">
        <v>437.84800000000001</v>
      </c>
      <c r="D3133" s="31">
        <v>175.32679999999999</v>
      </c>
      <c r="E3133" s="31">
        <v>103.17359999999999</v>
      </c>
      <c r="F3133" s="31">
        <v>30.726099999999999</v>
      </c>
      <c r="G3133" s="31">
        <v>112.0438</v>
      </c>
      <c r="H3133" s="31">
        <v>7.1619529999999996</v>
      </c>
      <c r="I3133" s="31">
        <v>2050.348</v>
      </c>
      <c r="J3133" s="31">
        <v>2535.6120000000001</v>
      </c>
      <c r="K3133" s="31">
        <v>1444.5239999999999</v>
      </c>
      <c r="L3133" s="31">
        <v>101.67</v>
      </c>
      <c r="M3133" s="31" t="s">
        <v>108</v>
      </c>
      <c r="N3133" s="31">
        <v>59.542200000000001</v>
      </c>
      <c r="O3133" s="31">
        <v>79.197699999999998</v>
      </c>
      <c r="P3133" s="31">
        <v>75.055099999999996</v>
      </c>
      <c r="Q3133" s="31" t="s">
        <v>108</v>
      </c>
      <c r="R3133" s="31">
        <v>117.25</v>
      </c>
      <c r="S3133" s="31" t="s">
        <v>108</v>
      </c>
    </row>
    <row r="3134" spans="1:19" x14ac:dyDescent="0.35">
      <c r="A3134" s="2">
        <v>37256</v>
      </c>
      <c r="B3134" s="31">
        <v>222.44810000000001</v>
      </c>
      <c r="C3134" s="31">
        <v>428.61900000000003</v>
      </c>
      <c r="D3134" s="31">
        <v>172.02350000000001</v>
      </c>
      <c r="E3134" s="31">
        <v>103.17359999999999</v>
      </c>
      <c r="F3134" s="31">
        <v>30.970300000000002</v>
      </c>
      <c r="G3134" s="31">
        <v>111.12269999999999</v>
      </c>
      <c r="H3134" s="31">
        <v>7.1619529999999996</v>
      </c>
      <c r="I3134" s="31">
        <v>2050.348</v>
      </c>
      <c r="J3134" s="31">
        <v>2550.384</v>
      </c>
      <c r="K3134" s="31">
        <v>1444.5239999999999</v>
      </c>
      <c r="L3134" s="31">
        <v>100.79</v>
      </c>
      <c r="M3134" s="31" t="s">
        <v>108</v>
      </c>
      <c r="N3134" s="31">
        <v>58.057299999999998</v>
      </c>
      <c r="O3134" s="31">
        <v>79.282200000000003</v>
      </c>
      <c r="P3134" s="31">
        <v>75.785499999999999</v>
      </c>
      <c r="Q3134" s="31" t="s">
        <v>108</v>
      </c>
      <c r="R3134" s="31">
        <v>116.75</v>
      </c>
      <c r="S3134" s="31" t="s">
        <v>108</v>
      </c>
    </row>
    <row r="3135" spans="1:19" x14ac:dyDescent="0.35">
      <c r="A3135" s="2">
        <v>37257</v>
      </c>
      <c r="B3135" s="31">
        <v>222.44810000000001</v>
      </c>
      <c r="C3135" s="31">
        <v>428.61900000000003</v>
      </c>
      <c r="D3135" s="31">
        <v>172.02350000000001</v>
      </c>
      <c r="E3135" s="31">
        <v>103.17359999999999</v>
      </c>
      <c r="F3135" s="31">
        <v>30.970300000000002</v>
      </c>
      <c r="G3135" s="31">
        <v>111.12269999999999</v>
      </c>
      <c r="H3135" s="31">
        <v>7.1619529999999996</v>
      </c>
      <c r="I3135" s="31">
        <v>2050.348</v>
      </c>
      <c r="J3135" s="31">
        <v>2550.384</v>
      </c>
      <c r="K3135" s="31">
        <v>1444.5239999999999</v>
      </c>
      <c r="L3135" s="31">
        <v>100.79</v>
      </c>
      <c r="M3135" s="31" t="s">
        <v>108</v>
      </c>
      <c r="N3135" s="31">
        <v>58.057299999999998</v>
      </c>
      <c r="O3135" s="31">
        <v>79.282200000000003</v>
      </c>
      <c r="P3135" s="31">
        <v>75.785499999999999</v>
      </c>
      <c r="Q3135" s="31" t="s">
        <v>108</v>
      </c>
      <c r="R3135" s="31">
        <v>116.84</v>
      </c>
      <c r="S3135" s="31" t="s">
        <v>108</v>
      </c>
    </row>
    <row r="3136" spans="1:19" x14ac:dyDescent="0.35">
      <c r="A3136" s="2">
        <v>37258</v>
      </c>
      <c r="B3136" s="31">
        <v>233.1712</v>
      </c>
      <c r="C3136" s="31">
        <v>454.44499999999999</v>
      </c>
      <c r="D3136" s="31">
        <v>177.61359999999999</v>
      </c>
      <c r="E3136" s="31">
        <v>100.3742</v>
      </c>
      <c r="F3136" s="31">
        <v>30.9925</v>
      </c>
      <c r="G3136" s="31">
        <v>110.07</v>
      </c>
      <c r="H3136" s="31">
        <v>7.085413</v>
      </c>
      <c r="I3136" s="31">
        <v>2050.348</v>
      </c>
      <c r="J3136" s="31">
        <v>2530.3090000000002</v>
      </c>
      <c r="K3136" s="31">
        <v>1449.664</v>
      </c>
      <c r="L3136" s="31">
        <v>101.21</v>
      </c>
      <c r="M3136" s="31" t="s">
        <v>108</v>
      </c>
      <c r="N3136" s="31">
        <v>59.303899999999999</v>
      </c>
      <c r="O3136" s="31">
        <v>78.646100000000004</v>
      </c>
      <c r="P3136" s="31">
        <v>76.967500000000001</v>
      </c>
      <c r="Q3136" s="31" t="s">
        <v>108</v>
      </c>
      <c r="R3136" s="31">
        <v>115.79</v>
      </c>
      <c r="S3136" s="31" t="s">
        <v>108</v>
      </c>
    </row>
    <row r="3137" spans="1:19" x14ac:dyDescent="0.35">
      <c r="A3137" s="2">
        <v>37259</v>
      </c>
      <c r="B3137" s="31">
        <v>229.29259999999999</v>
      </c>
      <c r="C3137" s="31">
        <v>449.90499999999997</v>
      </c>
      <c r="D3137" s="31">
        <v>175.8349</v>
      </c>
      <c r="E3137" s="31">
        <v>100.7941</v>
      </c>
      <c r="F3137" s="31">
        <v>30.9148</v>
      </c>
      <c r="G3137" s="31">
        <v>111.58320000000001</v>
      </c>
      <c r="H3137" s="31">
        <v>7.0744790000000002</v>
      </c>
      <c r="I3137" s="31">
        <v>2050.348</v>
      </c>
      <c r="J3137" s="31">
        <v>2536.748</v>
      </c>
      <c r="K3137" s="31">
        <v>1455.21</v>
      </c>
      <c r="L3137" s="31">
        <v>102.31</v>
      </c>
      <c r="M3137" s="31" t="s">
        <v>108</v>
      </c>
      <c r="N3137" s="31">
        <v>61.320399999999999</v>
      </c>
      <c r="O3137" s="31">
        <v>78.899600000000007</v>
      </c>
      <c r="P3137" s="31">
        <v>76.644199999999998</v>
      </c>
      <c r="Q3137" s="31" t="s">
        <v>108</v>
      </c>
      <c r="R3137" s="31">
        <v>116.11</v>
      </c>
      <c r="S3137" s="31" t="s">
        <v>108</v>
      </c>
    </row>
    <row r="3138" spans="1:19" x14ac:dyDescent="0.35">
      <c r="A3138" s="2">
        <v>37260</v>
      </c>
      <c r="B3138" s="31">
        <v>243.6662</v>
      </c>
      <c r="C3138" s="31">
        <v>467.69299999999998</v>
      </c>
      <c r="D3138" s="31">
        <v>177.3595</v>
      </c>
      <c r="E3138" s="31">
        <v>102.0538</v>
      </c>
      <c r="F3138" s="31">
        <v>30.9925</v>
      </c>
      <c r="G3138" s="31">
        <v>111.7148</v>
      </c>
      <c r="H3138" s="31">
        <v>7.5774559999999997</v>
      </c>
      <c r="I3138" s="31">
        <v>2042.038</v>
      </c>
      <c r="J3138" s="31">
        <v>2535.991</v>
      </c>
      <c r="K3138" s="31">
        <v>1452.0989999999999</v>
      </c>
      <c r="L3138" s="31">
        <v>103.08</v>
      </c>
      <c r="M3138" s="31" t="s">
        <v>108</v>
      </c>
      <c r="N3138" s="31">
        <v>61.558700000000002</v>
      </c>
      <c r="O3138" s="31">
        <v>79.261399999999995</v>
      </c>
      <c r="P3138" s="31">
        <v>76.162899999999993</v>
      </c>
      <c r="Q3138" s="31" t="s">
        <v>108</v>
      </c>
      <c r="R3138" s="31">
        <v>116.33</v>
      </c>
      <c r="S3138" s="31" t="s">
        <v>108</v>
      </c>
    </row>
    <row r="3139" spans="1:19" x14ac:dyDescent="0.35">
      <c r="A3139" s="2">
        <v>37263</v>
      </c>
      <c r="B3139" s="31">
        <v>241.04249999999999</v>
      </c>
      <c r="C3139" s="31">
        <v>463.97199999999998</v>
      </c>
      <c r="D3139" s="31">
        <v>176.85130000000001</v>
      </c>
      <c r="E3139" s="31">
        <v>106.93519999999999</v>
      </c>
      <c r="F3139" s="31">
        <v>30.959199999999999</v>
      </c>
      <c r="G3139" s="31">
        <v>113.3596</v>
      </c>
      <c r="H3139" s="31">
        <v>7.7141339999999996</v>
      </c>
      <c r="I3139" s="31">
        <v>2045.748</v>
      </c>
      <c r="J3139" s="31">
        <v>2554.5500000000002</v>
      </c>
      <c r="K3139" s="31">
        <v>1464.8130000000001</v>
      </c>
      <c r="L3139" s="31">
        <v>102.33</v>
      </c>
      <c r="M3139" s="31" t="s">
        <v>108</v>
      </c>
      <c r="N3139" s="31">
        <v>60.917099999999998</v>
      </c>
      <c r="O3139" s="31">
        <v>79.097200000000001</v>
      </c>
      <c r="P3139" s="31">
        <v>75.969200000000001</v>
      </c>
      <c r="Q3139" s="31" t="s">
        <v>108</v>
      </c>
      <c r="R3139" s="31">
        <v>116.33</v>
      </c>
      <c r="S3139" s="31" t="s">
        <v>108</v>
      </c>
    </row>
    <row r="3140" spans="1:19" x14ac:dyDescent="0.35">
      <c r="A3140" s="2">
        <v>37264</v>
      </c>
      <c r="B3140" s="31">
        <v>238.64689999999999</v>
      </c>
      <c r="C3140" s="31">
        <v>453.92399999999998</v>
      </c>
      <c r="D3140" s="31">
        <v>176.59719999999999</v>
      </c>
      <c r="E3140" s="31">
        <v>107.6</v>
      </c>
      <c r="F3140" s="31">
        <v>30.9925</v>
      </c>
      <c r="G3140" s="31">
        <v>114.4781</v>
      </c>
      <c r="H3140" s="31">
        <v>7.5938569999999999</v>
      </c>
      <c r="I3140" s="31">
        <v>2045.3030000000001</v>
      </c>
      <c r="J3140" s="31">
        <v>2553.7930000000001</v>
      </c>
      <c r="K3140" s="31">
        <v>1461.838</v>
      </c>
      <c r="L3140" s="31">
        <v>102.02</v>
      </c>
      <c r="M3140" s="31" t="s">
        <v>108</v>
      </c>
      <c r="N3140" s="31">
        <v>61.320399999999999</v>
      </c>
      <c r="O3140" s="31">
        <v>78.383099999999999</v>
      </c>
      <c r="P3140" s="31">
        <v>75.860200000000006</v>
      </c>
      <c r="Q3140" s="31" t="s">
        <v>108</v>
      </c>
      <c r="R3140" s="31">
        <v>116.83</v>
      </c>
      <c r="S3140" s="31" t="s">
        <v>108</v>
      </c>
    </row>
    <row r="3141" spans="1:19" x14ac:dyDescent="0.35">
      <c r="A3141" s="2">
        <v>37265</v>
      </c>
      <c r="B3141" s="31">
        <v>229.5121</v>
      </c>
      <c r="C3141" s="31">
        <v>432.66500000000002</v>
      </c>
      <c r="D3141" s="31">
        <v>169.34880000000001</v>
      </c>
      <c r="E3141" s="31">
        <v>108.6836</v>
      </c>
      <c r="F3141" s="31">
        <v>31.494</v>
      </c>
      <c r="G3141" s="31">
        <v>115.66240000000001</v>
      </c>
      <c r="H3141" s="31">
        <v>7.6430610000000003</v>
      </c>
      <c r="I3141" s="31">
        <v>2046.6379999999999</v>
      </c>
      <c r="J3141" s="31">
        <v>2554.5500000000002</v>
      </c>
      <c r="K3141" s="31">
        <v>1457.374</v>
      </c>
      <c r="L3141" s="31">
        <v>101.26</v>
      </c>
      <c r="M3141" s="31" t="s">
        <v>108</v>
      </c>
      <c r="N3141" s="31">
        <v>60.678800000000003</v>
      </c>
      <c r="O3141" s="31">
        <v>78.373199999999997</v>
      </c>
      <c r="P3141" s="31">
        <v>75.674199999999999</v>
      </c>
      <c r="Q3141" s="31" t="s">
        <v>108</v>
      </c>
      <c r="R3141" s="31">
        <v>117.01</v>
      </c>
      <c r="S3141" s="31" t="s">
        <v>108</v>
      </c>
    </row>
    <row r="3142" spans="1:19" x14ac:dyDescent="0.35">
      <c r="A3142" s="2">
        <v>37266</v>
      </c>
      <c r="B3142" s="31">
        <v>231.6816</v>
      </c>
      <c r="C3142" s="31">
        <v>438.83800000000002</v>
      </c>
      <c r="D3142" s="31">
        <v>168.48990000000001</v>
      </c>
      <c r="E3142" s="31">
        <v>107.2414</v>
      </c>
      <c r="F3142" s="31">
        <v>31.908799999999999</v>
      </c>
      <c r="G3142" s="31">
        <v>113.8202</v>
      </c>
      <c r="H3142" s="31">
        <v>7.4954479999999997</v>
      </c>
      <c r="I3142" s="31">
        <v>2045.5989999999999</v>
      </c>
      <c r="J3142" s="31">
        <v>2571.9740000000002</v>
      </c>
      <c r="K3142" s="31">
        <v>1463.596</v>
      </c>
      <c r="L3142" s="31">
        <v>101.65</v>
      </c>
      <c r="M3142" s="31" t="s">
        <v>108</v>
      </c>
      <c r="N3142" s="31">
        <v>61.082099999999997</v>
      </c>
      <c r="O3142" s="31">
        <v>78.313800000000001</v>
      </c>
      <c r="P3142" s="31">
        <v>76.0608</v>
      </c>
      <c r="Q3142" s="31" t="s">
        <v>108</v>
      </c>
      <c r="R3142" s="31">
        <v>116.88</v>
      </c>
      <c r="S3142" s="31" t="s">
        <v>108</v>
      </c>
    </row>
    <row r="3143" spans="1:19" x14ac:dyDescent="0.35">
      <c r="A3143" s="2">
        <v>37267</v>
      </c>
      <c r="B3143" s="31">
        <v>228.09800000000001</v>
      </c>
      <c r="C3143" s="31">
        <v>427.89400000000001</v>
      </c>
      <c r="D3143" s="31">
        <v>169.79949999999999</v>
      </c>
      <c r="E3143" s="31">
        <v>106.4391</v>
      </c>
      <c r="F3143" s="31">
        <v>31.942</v>
      </c>
      <c r="G3143" s="31">
        <v>116.5835</v>
      </c>
      <c r="H3143" s="31">
        <v>7.4189080000000001</v>
      </c>
      <c r="I3143" s="31">
        <v>2044.115</v>
      </c>
      <c r="J3143" s="31">
        <v>2586.7449999999999</v>
      </c>
      <c r="K3143" s="31">
        <v>1468.8710000000001</v>
      </c>
      <c r="L3143" s="31">
        <v>100.67</v>
      </c>
      <c r="M3143" s="31" t="s">
        <v>108</v>
      </c>
      <c r="N3143" s="31">
        <v>60.367199999999997</v>
      </c>
      <c r="O3143" s="31">
        <v>78.674599999999998</v>
      </c>
      <c r="P3143" s="31">
        <v>75.843100000000007</v>
      </c>
      <c r="Q3143" s="31" t="s">
        <v>108</v>
      </c>
      <c r="R3143" s="31">
        <v>116.64</v>
      </c>
      <c r="S3143" s="31" t="s">
        <v>108</v>
      </c>
    </row>
    <row r="3144" spans="1:19" x14ac:dyDescent="0.35">
      <c r="A3144" s="2">
        <v>37270</v>
      </c>
      <c r="B3144" s="31">
        <v>217.1765</v>
      </c>
      <c r="C3144" s="31">
        <v>411.76499999999999</v>
      </c>
      <c r="D3144" s="31">
        <v>161.15369999999999</v>
      </c>
      <c r="E3144" s="31">
        <v>107.4496</v>
      </c>
      <c r="F3144" s="31">
        <v>31.711600000000001</v>
      </c>
      <c r="G3144" s="31">
        <v>117.57040000000001</v>
      </c>
      <c r="H3144" s="31">
        <v>7.1127479999999998</v>
      </c>
      <c r="I3144" s="31">
        <v>2043.9670000000001</v>
      </c>
      <c r="J3144" s="31">
        <v>2588.6390000000001</v>
      </c>
      <c r="K3144" s="31">
        <v>1473.741</v>
      </c>
      <c r="L3144" s="31">
        <v>100.01</v>
      </c>
      <c r="M3144" s="31" t="s">
        <v>108</v>
      </c>
      <c r="N3144" s="31">
        <v>58.9923</v>
      </c>
      <c r="O3144" s="31">
        <v>78.898499999999999</v>
      </c>
      <c r="P3144" s="31">
        <v>76.166799999999995</v>
      </c>
      <c r="Q3144" s="31" t="s">
        <v>108</v>
      </c>
      <c r="R3144" s="31">
        <v>116.64</v>
      </c>
      <c r="S3144" s="31" t="s">
        <v>108</v>
      </c>
    </row>
    <row r="3145" spans="1:19" x14ac:dyDescent="0.35">
      <c r="A3145" s="2">
        <v>37271</v>
      </c>
      <c r="B3145" s="31">
        <v>218.08709999999999</v>
      </c>
      <c r="C3145" s="31">
        <v>412.34699999999998</v>
      </c>
      <c r="D3145" s="31">
        <v>163.15870000000001</v>
      </c>
      <c r="E3145" s="31">
        <v>106.57940000000001</v>
      </c>
      <c r="F3145" s="31">
        <v>31.600899999999999</v>
      </c>
      <c r="G3145" s="31">
        <v>117.373</v>
      </c>
      <c r="H3145" s="31">
        <v>7.1510179999999997</v>
      </c>
      <c r="I3145" s="31">
        <v>2041.296</v>
      </c>
      <c r="J3145" s="31">
        <v>2595.8359999999998</v>
      </c>
      <c r="K3145" s="31">
        <v>1474.1469999999999</v>
      </c>
      <c r="L3145" s="31">
        <v>100.77</v>
      </c>
      <c r="M3145" s="31" t="s">
        <v>108</v>
      </c>
      <c r="N3145" s="31">
        <v>59.578899999999997</v>
      </c>
      <c r="O3145" s="31">
        <v>79.101799999999997</v>
      </c>
      <c r="P3145" s="31">
        <v>75.899100000000004</v>
      </c>
      <c r="Q3145" s="31" t="s">
        <v>108</v>
      </c>
      <c r="R3145" s="31">
        <v>117.29</v>
      </c>
      <c r="S3145" s="31" t="s">
        <v>108</v>
      </c>
    </row>
    <row r="3146" spans="1:19" x14ac:dyDescent="0.35">
      <c r="A3146" s="2">
        <v>37272</v>
      </c>
      <c r="B3146" s="31">
        <v>219.2253</v>
      </c>
      <c r="C3146" s="31">
        <v>416.423</v>
      </c>
      <c r="D3146" s="31">
        <v>162.90809999999999</v>
      </c>
      <c r="E3146" s="31">
        <v>107.4496</v>
      </c>
      <c r="F3146" s="31">
        <v>31.933</v>
      </c>
      <c r="G3146" s="31">
        <v>119.0836</v>
      </c>
      <c r="H3146" s="31">
        <v>7.3095650000000001</v>
      </c>
      <c r="I3146" s="31">
        <v>2044.2639999999999</v>
      </c>
      <c r="J3146" s="31">
        <v>2594.3209999999999</v>
      </c>
      <c r="K3146" s="31">
        <v>1471.712</v>
      </c>
      <c r="L3146" s="31">
        <v>98.76</v>
      </c>
      <c r="M3146" s="31" t="s">
        <v>108</v>
      </c>
      <c r="N3146" s="31">
        <v>57.305700000000002</v>
      </c>
      <c r="O3146" s="31">
        <v>78.738200000000006</v>
      </c>
      <c r="P3146" s="31">
        <v>75.247699999999995</v>
      </c>
      <c r="Q3146" s="31" t="s">
        <v>108</v>
      </c>
      <c r="R3146" s="31">
        <v>117.59</v>
      </c>
      <c r="S3146" s="31" t="s">
        <v>108</v>
      </c>
    </row>
    <row r="3147" spans="1:19" x14ac:dyDescent="0.35">
      <c r="A3147" s="2">
        <v>37273</v>
      </c>
      <c r="B3147" s="31">
        <v>211.82669999999999</v>
      </c>
      <c r="C3147" s="31">
        <v>400.19099999999997</v>
      </c>
      <c r="D3147" s="31">
        <v>159.39930000000001</v>
      </c>
      <c r="E3147" s="31">
        <v>106.97969999999999</v>
      </c>
      <c r="F3147" s="31">
        <v>31.611899999999999</v>
      </c>
      <c r="G3147" s="31">
        <v>118.62309999999999</v>
      </c>
      <c r="H3147" s="31">
        <v>7.2166240000000004</v>
      </c>
      <c r="I3147" s="31">
        <v>2038.4760000000001</v>
      </c>
      <c r="J3147" s="31">
        <v>2578.413</v>
      </c>
      <c r="K3147" s="31">
        <v>1466.7070000000001</v>
      </c>
      <c r="L3147" s="31">
        <v>99.48</v>
      </c>
      <c r="M3147" s="31" t="s">
        <v>108</v>
      </c>
      <c r="N3147" s="31">
        <v>58.4056</v>
      </c>
      <c r="O3147" s="31">
        <v>78.608000000000004</v>
      </c>
      <c r="P3147" s="31">
        <v>75.006600000000006</v>
      </c>
      <c r="Q3147" s="31" t="s">
        <v>108</v>
      </c>
      <c r="R3147" s="31">
        <v>117.85</v>
      </c>
      <c r="S3147" s="31" t="s">
        <v>108</v>
      </c>
    </row>
    <row r="3148" spans="1:19" x14ac:dyDescent="0.35">
      <c r="A3148" s="2">
        <v>37274</v>
      </c>
      <c r="B3148" s="31">
        <v>212.16820000000001</v>
      </c>
      <c r="C3148" s="31">
        <v>400.48200000000003</v>
      </c>
      <c r="D3148" s="31">
        <v>158.898</v>
      </c>
      <c r="E3148" s="31">
        <v>105.657</v>
      </c>
      <c r="F3148" s="31">
        <v>31.468</v>
      </c>
      <c r="G3148" s="31">
        <v>117.2415</v>
      </c>
      <c r="H3148" s="31">
        <v>7.0307409999999999</v>
      </c>
      <c r="I3148" s="31">
        <v>2033.7270000000001</v>
      </c>
      <c r="J3148" s="31">
        <v>2586.7449999999999</v>
      </c>
      <c r="K3148" s="31">
        <v>1467.925</v>
      </c>
      <c r="L3148" s="31">
        <v>99.02</v>
      </c>
      <c r="M3148" s="31" t="s">
        <v>108</v>
      </c>
      <c r="N3148" s="31">
        <v>56.994100000000003</v>
      </c>
      <c r="O3148" s="31">
        <v>78.197299999999998</v>
      </c>
      <c r="P3148" s="31">
        <v>75.261799999999994</v>
      </c>
      <c r="Q3148" s="31" t="s">
        <v>108</v>
      </c>
      <c r="R3148" s="31">
        <v>117.64</v>
      </c>
      <c r="S3148" s="31" t="s">
        <v>108</v>
      </c>
    </row>
    <row r="3149" spans="1:19" x14ac:dyDescent="0.35">
      <c r="A3149" s="2">
        <v>37277</v>
      </c>
      <c r="B3149" s="31">
        <v>212.16820000000001</v>
      </c>
      <c r="C3149" s="31">
        <v>400.48200000000003</v>
      </c>
      <c r="D3149" s="31">
        <v>158.898</v>
      </c>
      <c r="E3149" s="31">
        <v>105.657</v>
      </c>
      <c r="F3149" s="31">
        <v>31.468</v>
      </c>
      <c r="G3149" s="31">
        <v>117.2415</v>
      </c>
      <c r="H3149" s="31">
        <v>7.0307409999999999</v>
      </c>
      <c r="I3149" s="31">
        <v>2028.5329999999999</v>
      </c>
      <c r="J3149" s="31">
        <v>2586.7449999999999</v>
      </c>
      <c r="K3149" s="31">
        <v>1469.818</v>
      </c>
      <c r="L3149" s="31">
        <v>99.02</v>
      </c>
      <c r="M3149" s="31" t="s">
        <v>108</v>
      </c>
      <c r="N3149" s="31">
        <v>56.994100000000003</v>
      </c>
      <c r="O3149" s="31">
        <v>78.290999999999997</v>
      </c>
      <c r="P3149" s="31">
        <v>75.240300000000005</v>
      </c>
      <c r="Q3149" s="31" t="s">
        <v>108</v>
      </c>
      <c r="R3149" s="31">
        <v>117.67</v>
      </c>
      <c r="S3149" s="31" t="s">
        <v>108</v>
      </c>
    </row>
    <row r="3150" spans="1:19" x14ac:dyDescent="0.35">
      <c r="A3150" s="2">
        <v>37278</v>
      </c>
      <c r="B3150" s="31">
        <v>213.98939999999999</v>
      </c>
      <c r="C3150" s="31">
        <v>405.79599999999999</v>
      </c>
      <c r="D3150" s="31">
        <v>160.6524</v>
      </c>
      <c r="E3150" s="31">
        <v>106.0921</v>
      </c>
      <c r="F3150" s="31">
        <v>31.3019</v>
      </c>
      <c r="G3150" s="31">
        <v>115.5309</v>
      </c>
      <c r="H3150" s="31">
        <v>7.2822290000000001</v>
      </c>
      <c r="I3150" s="31">
        <v>2029.721</v>
      </c>
      <c r="J3150" s="31">
        <v>2585.23</v>
      </c>
      <c r="K3150" s="31">
        <v>1464.1369999999999</v>
      </c>
      <c r="L3150" s="31">
        <v>98.35</v>
      </c>
      <c r="M3150" s="31" t="s">
        <v>108</v>
      </c>
      <c r="N3150" s="31">
        <v>55.215899999999998</v>
      </c>
      <c r="O3150" s="31">
        <v>77.368700000000004</v>
      </c>
      <c r="P3150" s="31">
        <v>75.175299999999993</v>
      </c>
      <c r="Q3150" s="31" t="s">
        <v>108</v>
      </c>
      <c r="R3150" s="31">
        <v>117.7</v>
      </c>
      <c r="S3150" s="31" t="s">
        <v>108</v>
      </c>
    </row>
    <row r="3151" spans="1:19" x14ac:dyDescent="0.35">
      <c r="A3151" s="2">
        <v>37279</v>
      </c>
      <c r="B3151" s="31">
        <v>218.88380000000001</v>
      </c>
      <c r="C3151" s="31">
        <v>417.661</v>
      </c>
      <c r="D3151" s="31">
        <v>163.4093</v>
      </c>
      <c r="E3151" s="31">
        <v>107.3103</v>
      </c>
      <c r="F3151" s="31">
        <v>30.980799999999999</v>
      </c>
      <c r="G3151" s="31">
        <v>114.0835</v>
      </c>
      <c r="H3151" s="31">
        <v>7.4353090000000002</v>
      </c>
      <c r="I3151" s="31">
        <v>2032.837</v>
      </c>
      <c r="J3151" s="31">
        <v>2569.3220000000001</v>
      </c>
      <c r="K3151" s="31">
        <v>1468.33</v>
      </c>
      <c r="L3151" s="31">
        <v>99.02</v>
      </c>
      <c r="M3151" s="31" t="s">
        <v>108</v>
      </c>
      <c r="N3151" s="31">
        <v>56.682400000000001</v>
      </c>
      <c r="O3151" s="31">
        <v>77.431600000000003</v>
      </c>
      <c r="P3151" s="31">
        <v>75.323300000000003</v>
      </c>
      <c r="Q3151" s="31" t="s">
        <v>108</v>
      </c>
      <c r="R3151" s="31">
        <v>118.43</v>
      </c>
      <c r="S3151" s="31" t="s">
        <v>108</v>
      </c>
    </row>
    <row r="3152" spans="1:19" x14ac:dyDescent="0.35">
      <c r="A3152" s="2">
        <v>37280</v>
      </c>
      <c r="B3152" s="31">
        <v>219.5667</v>
      </c>
      <c r="C3152" s="31">
        <v>421.37299999999999</v>
      </c>
      <c r="D3152" s="31">
        <v>164.91309999999999</v>
      </c>
      <c r="E3152" s="31">
        <v>108.0064</v>
      </c>
      <c r="F3152" s="31">
        <v>30.936499999999999</v>
      </c>
      <c r="G3152" s="31">
        <v>115.07040000000001</v>
      </c>
      <c r="H3152" s="31">
        <v>7.2712950000000003</v>
      </c>
      <c r="I3152" s="31">
        <v>2028.2370000000001</v>
      </c>
      <c r="J3152" s="31">
        <v>2564.02</v>
      </c>
      <c r="K3152" s="31">
        <v>1459.809</v>
      </c>
      <c r="L3152" s="31">
        <v>99.39</v>
      </c>
      <c r="M3152" s="31" t="s">
        <v>108</v>
      </c>
      <c r="N3152" s="31">
        <v>57.452399999999997</v>
      </c>
      <c r="O3152" s="31">
        <v>77.248000000000005</v>
      </c>
      <c r="P3152" s="31">
        <v>74.830399999999997</v>
      </c>
      <c r="Q3152" s="31" t="s">
        <v>108</v>
      </c>
      <c r="R3152" s="31">
        <v>118.64</v>
      </c>
      <c r="S3152" s="31" t="s">
        <v>108</v>
      </c>
    </row>
    <row r="3153" spans="1:19" x14ac:dyDescent="0.35">
      <c r="A3153" s="2">
        <v>37281</v>
      </c>
      <c r="B3153" s="31">
        <v>221.95699999999999</v>
      </c>
      <c r="C3153" s="31">
        <v>430.32600000000002</v>
      </c>
      <c r="D3153" s="31">
        <v>161.40430000000001</v>
      </c>
      <c r="E3153" s="31">
        <v>107.3973</v>
      </c>
      <c r="F3153" s="31">
        <v>31.013999999999999</v>
      </c>
      <c r="G3153" s="31">
        <v>113.35980000000001</v>
      </c>
      <c r="H3153" s="31">
        <v>7.364236</v>
      </c>
      <c r="I3153" s="31">
        <v>2021.559</v>
      </c>
      <c r="J3153" s="31">
        <v>2557.9589999999998</v>
      </c>
      <c r="K3153" s="31">
        <v>1448.7170000000001</v>
      </c>
      <c r="L3153" s="31">
        <v>99.39</v>
      </c>
      <c r="M3153" s="31" t="s">
        <v>108</v>
      </c>
      <c r="N3153" s="31">
        <v>57.287399999999998</v>
      </c>
      <c r="O3153" s="31">
        <v>77.241399999999999</v>
      </c>
      <c r="P3153" s="31">
        <v>73.666899999999998</v>
      </c>
      <c r="Q3153" s="31" t="s">
        <v>108</v>
      </c>
      <c r="R3153" s="31">
        <v>119.85</v>
      </c>
      <c r="S3153" s="31" t="s">
        <v>108</v>
      </c>
    </row>
    <row r="3154" spans="1:19" x14ac:dyDescent="0.35">
      <c r="A3154" s="2">
        <v>37284</v>
      </c>
      <c r="B3154" s="31">
        <v>225.3717</v>
      </c>
      <c r="C3154" s="31">
        <v>428.72399999999999</v>
      </c>
      <c r="D3154" s="31">
        <v>164.66249999999999</v>
      </c>
      <c r="E3154" s="31">
        <v>106.2835</v>
      </c>
      <c r="F3154" s="31">
        <v>30.947600000000001</v>
      </c>
      <c r="G3154" s="31">
        <v>113.4256</v>
      </c>
      <c r="H3154" s="31">
        <v>7.3423670000000003</v>
      </c>
      <c r="I3154" s="31">
        <v>2026.9010000000001</v>
      </c>
      <c r="J3154" s="31">
        <v>2558.7170000000001</v>
      </c>
      <c r="K3154" s="31">
        <v>1451.152</v>
      </c>
      <c r="L3154" s="31">
        <v>99.59</v>
      </c>
      <c r="M3154" s="31" t="s">
        <v>108</v>
      </c>
      <c r="N3154" s="31">
        <v>57.654000000000003</v>
      </c>
      <c r="O3154" s="31">
        <v>77.883399999999995</v>
      </c>
      <c r="P3154" s="31">
        <v>73.397300000000001</v>
      </c>
      <c r="Q3154" s="31" t="s">
        <v>108</v>
      </c>
      <c r="R3154" s="31">
        <v>120.04</v>
      </c>
      <c r="S3154" s="31" t="s">
        <v>108</v>
      </c>
    </row>
    <row r="3155" spans="1:19" x14ac:dyDescent="0.35">
      <c r="A3155" s="2">
        <v>37285</v>
      </c>
      <c r="B3155" s="31">
        <v>221.3879</v>
      </c>
      <c r="C3155" s="31">
        <v>419.04399999999998</v>
      </c>
      <c r="D3155" s="31">
        <v>162.4068</v>
      </c>
      <c r="E3155" s="31">
        <v>105.8484</v>
      </c>
      <c r="F3155" s="31">
        <v>31.268699999999999</v>
      </c>
      <c r="G3155" s="31">
        <v>112.7677</v>
      </c>
      <c r="H3155" s="31">
        <v>7.3423670000000003</v>
      </c>
      <c r="I3155" s="31">
        <v>2026.307</v>
      </c>
      <c r="J3155" s="31">
        <v>2577.6550000000002</v>
      </c>
      <c r="K3155" s="31">
        <v>1454.8040000000001</v>
      </c>
      <c r="L3155" s="31">
        <v>96.52</v>
      </c>
      <c r="M3155" s="31" t="s">
        <v>108</v>
      </c>
      <c r="N3155" s="31">
        <v>56.095799999999997</v>
      </c>
      <c r="O3155" s="31">
        <v>77.727999999999994</v>
      </c>
      <c r="P3155" s="31">
        <v>73.425899999999999</v>
      </c>
      <c r="Q3155" s="31" t="s">
        <v>108</v>
      </c>
      <c r="R3155" s="31">
        <v>119.62</v>
      </c>
      <c r="S3155" s="31" t="s">
        <v>108</v>
      </c>
    </row>
    <row r="3156" spans="1:19" x14ac:dyDescent="0.35">
      <c r="A3156" s="2">
        <v>37286</v>
      </c>
      <c r="B3156" s="31">
        <v>216.49350000000001</v>
      </c>
      <c r="C3156" s="31">
        <v>408.63499999999999</v>
      </c>
      <c r="D3156" s="31">
        <v>156.893</v>
      </c>
      <c r="E3156" s="31">
        <v>105.7266</v>
      </c>
      <c r="F3156" s="31">
        <v>31.324100000000001</v>
      </c>
      <c r="G3156" s="31">
        <v>112.5703</v>
      </c>
      <c r="H3156" s="31">
        <v>7.4735779999999998</v>
      </c>
      <c r="I3156" s="31">
        <v>2022.894</v>
      </c>
      <c r="J3156" s="31">
        <v>2578.413</v>
      </c>
      <c r="K3156" s="31">
        <v>1456.6980000000001</v>
      </c>
      <c r="L3156" s="31">
        <v>97.84</v>
      </c>
      <c r="M3156" s="31" t="s">
        <v>108</v>
      </c>
      <c r="N3156" s="31">
        <v>56.517400000000002</v>
      </c>
      <c r="O3156" s="31">
        <v>78.030699999999996</v>
      </c>
      <c r="P3156" s="31">
        <v>73.454700000000003</v>
      </c>
      <c r="Q3156" s="31" t="s">
        <v>108</v>
      </c>
      <c r="R3156" s="31">
        <v>119.76</v>
      </c>
      <c r="S3156" s="31" t="s">
        <v>108</v>
      </c>
    </row>
    <row r="3157" spans="1:19" x14ac:dyDescent="0.35">
      <c r="A3157" s="2">
        <v>37287</v>
      </c>
      <c r="B3157" s="31">
        <v>220.93260000000001</v>
      </c>
      <c r="C3157" s="31">
        <v>417.952</v>
      </c>
      <c r="D3157" s="31">
        <v>161.15369999999999</v>
      </c>
      <c r="E3157" s="31">
        <v>108.73739999999999</v>
      </c>
      <c r="F3157" s="31">
        <v>31.324100000000001</v>
      </c>
      <c r="G3157" s="31">
        <v>113.2282</v>
      </c>
      <c r="H3157" s="31">
        <v>7.3478339999999998</v>
      </c>
      <c r="I3157" s="31">
        <v>2021.41</v>
      </c>
      <c r="J3157" s="31">
        <v>2568.1860000000001</v>
      </c>
      <c r="K3157" s="31">
        <v>1459.403</v>
      </c>
      <c r="L3157" s="31">
        <v>99.15</v>
      </c>
      <c r="M3157" s="31" t="s">
        <v>108</v>
      </c>
      <c r="N3157" s="31">
        <v>56.9574</v>
      </c>
      <c r="O3157" s="31">
        <v>77.563999999999993</v>
      </c>
      <c r="P3157" s="31">
        <v>73.370599999999996</v>
      </c>
      <c r="Q3157" s="31" t="s">
        <v>108</v>
      </c>
      <c r="R3157" s="31">
        <v>120.21</v>
      </c>
      <c r="S3157" s="31" t="s">
        <v>108</v>
      </c>
    </row>
    <row r="3158" spans="1:19" x14ac:dyDescent="0.35">
      <c r="A3158" s="2">
        <v>37288</v>
      </c>
      <c r="B3158" s="31">
        <v>229.9247</v>
      </c>
      <c r="C3158" s="31">
        <v>439.20600000000002</v>
      </c>
      <c r="D3158" s="31">
        <v>167.67</v>
      </c>
      <c r="E3158" s="31">
        <v>110.7736</v>
      </c>
      <c r="F3158" s="31">
        <v>31.7559</v>
      </c>
      <c r="G3158" s="31">
        <v>112.30710000000001</v>
      </c>
      <c r="H3158" s="31">
        <v>7.3806370000000001</v>
      </c>
      <c r="I3158" s="31">
        <v>2015.1769999999999</v>
      </c>
      <c r="J3158" s="31">
        <v>2577.2759999999998</v>
      </c>
      <c r="K3158" s="31">
        <v>1461.567</v>
      </c>
      <c r="L3158" s="31">
        <v>98.54</v>
      </c>
      <c r="M3158" s="31" t="s">
        <v>108</v>
      </c>
      <c r="N3158" s="31">
        <v>56.2791</v>
      </c>
      <c r="O3158" s="31">
        <v>77.498999999999995</v>
      </c>
      <c r="P3158" s="31">
        <v>73.390900000000002</v>
      </c>
      <c r="Q3158" s="31" t="s">
        <v>108</v>
      </c>
      <c r="R3158" s="31">
        <v>119.69</v>
      </c>
      <c r="S3158" s="31" t="s">
        <v>108</v>
      </c>
    </row>
    <row r="3159" spans="1:19" x14ac:dyDescent="0.35">
      <c r="A3159" s="2">
        <v>37291</v>
      </c>
      <c r="B3159" s="31">
        <v>227.8759</v>
      </c>
      <c r="C3159" s="31">
        <v>431.709</v>
      </c>
      <c r="D3159" s="31">
        <v>166.91810000000001</v>
      </c>
      <c r="E3159" s="31">
        <v>110.3211</v>
      </c>
      <c r="F3159" s="31">
        <v>32.121299999999998</v>
      </c>
      <c r="G3159" s="31">
        <v>114.21510000000001</v>
      </c>
      <c r="H3159" s="31">
        <v>7.653994</v>
      </c>
      <c r="I3159" s="31">
        <v>2021.1130000000001</v>
      </c>
      <c r="J3159" s="31">
        <v>2592.806</v>
      </c>
      <c r="K3159" s="31">
        <v>1467.1130000000001</v>
      </c>
      <c r="L3159" s="31">
        <v>96.06</v>
      </c>
      <c r="M3159" s="31" t="s">
        <v>108</v>
      </c>
      <c r="N3159" s="31">
        <v>54.519300000000001</v>
      </c>
      <c r="O3159" s="31">
        <v>78.020700000000005</v>
      </c>
      <c r="P3159" s="31">
        <v>73.837199999999996</v>
      </c>
      <c r="Q3159" s="31" t="s">
        <v>108</v>
      </c>
      <c r="R3159" s="31">
        <v>118.95</v>
      </c>
      <c r="S3159" s="31" t="s">
        <v>108</v>
      </c>
    </row>
    <row r="3160" spans="1:19" x14ac:dyDescent="0.35">
      <c r="A3160" s="2">
        <v>37292</v>
      </c>
      <c r="B3160" s="31">
        <v>225.7132</v>
      </c>
      <c r="C3160" s="31">
        <v>425.95800000000003</v>
      </c>
      <c r="D3160" s="31">
        <v>165.16370000000001</v>
      </c>
      <c r="E3160" s="31">
        <v>110.2341</v>
      </c>
      <c r="F3160" s="31">
        <v>33.117800000000003</v>
      </c>
      <c r="G3160" s="31">
        <v>113.8861</v>
      </c>
      <c r="H3160" s="31">
        <v>7.544651</v>
      </c>
      <c r="I3160" s="31">
        <v>2016.6610000000001</v>
      </c>
      <c r="J3160" s="31">
        <v>2594.3209999999999</v>
      </c>
      <c r="K3160" s="31">
        <v>1468.4659999999999</v>
      </c>
      <c r="L3160" s="31">
        <v>95.51</v>
      </c>
      <c r="M3160" s="31" t="s">
        <v>108</v>
      </c>
      <c r="N3160" s="31">
        <v>53.602699999999999</v>
      </c>
      <c r="O3160" s="31">
        <v>77.514099999999999</v>
      </c>
      <c r="P3160" s="31">
        <v>74.027900000000002</v>
      </c>
      <c r="Q3160" s="31" t="s">
        <v>108</v>
      </c>
      <c r="R3160" s="31">
        <v>119.41</v>
      </c>
      <c r="S3160" s="31" t="s">
        <v>108</v>
      </c>
    </row>
    <row r="3161" spans="1:19" x14ac:dyDescent="0.35">
      <c r="A3161" s="2">
        <v>37293</v>
      </c>
      <c r="B3161" s="31">
        <v>223.3229</v>
      </c>
      <c r="C3161" s="31">
        <v>415.62200000000001</v>
      </c>
      <c r="D3161" s="31">
        <v>166.41679999999999</v>
      </c>
      <c r="E3161" s="31">
        <v>109.6772</v>
      </c>
      <c r="F3161" s="31">
        <v>33.029200000000003</v>
      </c>
      <c r="G3161" s="31">
        <v>112.6361</v>
      </c>
      <c r="H3161" s="31">
        <v>7.6102569999999998</v>
      </c>
      <c r="I3161" s="31">
        <v>2018.2940000000001</v>
      </c>
      <c r="J3161" s="31">
        <v>2589.3969999999999</v>
      </c>
      <c r="K3161" s="31">
        <v>1466.4369999999999</v>
      </c>
      <c r="L3161" s="31">
        <v>95.01</v>
      </c>
      <c r="M3161" s="31" t="s">
        <v>108</v>
      </c>
      <c r="N3161" s="31">
        <v>53.217700000000001</v>
      </c>
      <c r="O3161" s="31">
        <v>77.664299999999997</v>
      </c>
      <c r="P3161" s="31">
        <v>74.056700000000006</v>
      </c>
      <c r="Q3161" s="31" t="s">
        <v>108</v>
      </c>
      <c r="R3161" s="31">
        <v>119.52</v>
      </c>
      <c r="S3161" s="31" t="s">
        <v>108</v>
      </c>
    </row>
    <row r="3162" spans="1:19" x14ac:dyDescent="0.35">
      <c r="A3162" s="2">
        <v>37294</v>
      </c>
      <c r="B3162" s="31">
        <v>222.18469999999999</v>
      </c>
      <c r="C3162" s="31">
        <v>414.67599999999999</v>
      </c>
      <c r="D3162" s="31">
        <v>160.40170000000001</v>
      </c>
      <c r="E3162" s="31">
        <v>110.1297</v>
      </c>
      <c r="F3162" s="31">
        <v>33.283900000000003</v>
      </c>
      <c r="G3162" s="31">
        <v>113.4914</v>
      </c>
      <c r="H3162" s="31">
        <v>7.8672129999999996</v>
      </c>
      <c r="I3162" s="31">
        <v>2018.8869999999999</v>
      </c>
      <c r="J3162" s="31">
        <v>2584.8519999999999</v>
      </c>
      <c r="K3162" s="31">
        <v>1456.2919999999999</v>
      </c>
      <c r="L3162" s="31">
        <v>94.46</v>
      </c>
      <c r="M3162" s="31" t="s">
        <v>108</v>
      </c>
      <c r="N3162" s="31">
        <v>51.8795</v>
      </c>
      <c r="O3162" s="31">
        <v>77.631500000000003</v>
      </c>
      <c r="P3162" s="31">
        <v>74.126300000000001</v>
      </c>
      <c r="Q3162" s="31" t="s">
        <v>108</v>
      </c>
      <c r="R3162" s="31">
        <v>119.16</v>
      </c>
      <c r="S3162" s="31" t="s">
        <v>108</v>
      </c>
    </row>
    <row r="3163" spans="1:19" x14ac:dyDescent="0.35">
      <c r="A3163" s="2">
        <v>37295</v>
      </c>
      <c r="B3163" s="31">
        <v>227.2509</v>
      </c>
      <c r="C3163" s="31">
        <v>426.99599999999998</v>
      </c>
      <c r="D3163" s="31">
        <v>165.15180000000001</v>
      </c>
      <c r="E3163" s="31">
        <v>110.6861</v>
      </c>
      <c r="F3163" s="31">
        <v>33.704599999999999</v>
      </c>
      <c r="G3163" s="31">
        <v>112.8874</v>
      </c>
      <c r="H3163" s="31">
        <v>7.9491630000000004</v>
      </c>
      <c r="I3163" s="31">
        <v>2028.682</v>
      </c>
      <c r="J3163" s="31">
        <v>2594.3209999999999</v>
      </c>
      <c r="K3163" s="31">
        <v>1458.7270000000001</v>
      </c>
      <c r="L3163" s="31">
        <v>96.17</v>
      </c>
      <c r="M3163" s="31" t="s">
        <v>108</v>
      </c>
      <c r="N3163" s="31">
        <v>53.3093</v>
      </c>
      <c r="O3163" s="31">
        <v>76.922399999999996</v>
      </c>
      <c r="P3163" s="31">
        <v>74.368200000000002</v>
      </c>
      <c r="Q3163" s="31" t="s">
        <v>108</v>
      </c>
      <c r="R3163" s="31">
        <v>118.98</v>
      </c>
      <c r="S3163" s="31" t="s">
        <v>108</v>
      </c>
    </row>
    <row r="3164" spans="1:19" x14ac:dyDescent="0.35">
      <c r="A3164" s="2">
        <v>37298</v>
      </c>
      <c r="B3164" s="31">
        <v>241.74180000000001</v>
      </c>
      <c r="C3164" s="31">
        <v>449.25900000000001</v>
      </c>
      <c r="D3164" s="31">
        <v>164.3537</v>
      </c>
      <c r="E3164" s="31">
        <v>109.6161</v>
      </c>
      <c r="F3164" s="31">
        <v>33.305999999999997</v>
      </c>
      <c r="G3164" s="31">
        <v>113.41160000000001</v>
      </c>
      <c r="H3164" s="31">
        <v>8.0812849999999994</v>
      </c>
      <c r="I3164" s="31">
        <v>2030.1659999999999</v>
      </c>
      <c r="J3164" s="31">
        <v>2591.2910000000002</v>
      </c>
      <c r="K3164" s="31">
        <v>1457.239</v>
      </c>
      <c r="L3164" s="31">
        <v>97.38</v>
      </c>
      <c r="M3164" s="31" t="s">
        <v>108</v>
      </c>
      <c r="N3164" s="31">
        <v>54.006</v>
      </c>
      <c r="O3164" s="31">
        <v>77.607299999999995</v>
      </c>
      <c r="P3164" s="31">
        <v>74.831699999999998</v>
      </c>
      <c r="Q3164" s="31" t="s">
        <v>108</v>
      </c>
      <c r="R3164" s="31">
        <v>118.44</v>
      </c>
      <c r="S3164" s="31" t="s">
        <v>108</v>
      </c>
    </row>
    <row r="3165" spans="1:19" x14ac:dyDescent="0.35">
      <c r="A3165" s="2">
        <v>37299</v>
      </c>
      <c r="B3165" s="31">
        <v>234.31059999999999</v>
      </c>
      <c r="C3165" s="31">
        <v>438.19099999999997</v>
      </c>
      <c r="D3165" s="31">
        <v>173.8663</v>
      </c>
      <c r="E3165" s="31">
        <v>110.0048</v>
      </c>
      <c r="F3165" s="31">
        <v>33.361400000000003</v>
      </c>
      <c r="G3165" s="31">
        <v>114.66719999999999</v>
      </c>
      <c r="H3165" s="31">
        <v>8.0288939999999993</v>
      </c>
      <c r="I3165" s="31">
        <v>2032.3920000000001</v>
      </c>
      <c r="J3165" s="31">
        <v>2578.7910000000002</v>
      </c>
      <c r="K3165" s="31">
        <v>1453.722</v>
      </c>
      <c r="L3165" s="31">
        <v>97.14</v>
      </c>
      <c r="M3165" s="31" t="s">
        <v>108</v>
      </c>
      <c r="N3165" s="31">
        <v>53.566000000000003</v>
      </c>
      <c r="O3165" s="31">
        <v>78.049899999999994</v>
      </c>
      <c r="P3165" s="31">
        <v>74.724299999999999</v>
      </c>
      <c r="Q3165" s="31" t="s">
        <v>108</v>
      </c>
      <c r="R3165" s="31">
        <v>118.25</v>
      </c>
      <c r="S3165" s="31" t="s">
        <v>108</v>
      </c>
    </row>
    <row r="3166" spans="1:19" x14ac:dyDescent="0.35">
      <c r="A3166" s="2">
        <v>37300</v>
      </c>
      <c r="B3166" s="31">
        <v>237.84020000000001</v>
      </c>
      <c r="C3166" s="31">
        <v>441.84399999999999</v>
      </c>
      <c r="D3166" s="31">
        <v>169.24379999999999</v>
      </c>
      <c r="E3166" s="31">
        <v>112.3349</v>
      </c>
      <c r="F3166" s="31">
        <v>33.217399999999998</v>
      </c>
      <c r="G3166" s="31">
        <v>115.72490000000001</v>
      </c>
      <c r="H3166" s="31">
        <v>7.9742610000000003</v>
      </c>
      <c r="I3166" s="31">
        <v>2028.385</v>
      </c>
      <c r="J3166" s="31">
        <v>2574.2460000000001</v>
      </c>
      <c r="K3166" s="31">
        <v>1451.0170000000001</v>
      </c>
      <c r="L3166" s="31">
        <v>98.12</v>
      </c>
      <c r="M3166" s="31" t="s">
        <v>108</v>
      </c>
      <c r="N3166" s="31">
        <v>54.482599999999998</v>
      </c>
      <c r="O3166" s="31">
        <v>77.928899999999999</v>
      </c>
      <c r="P3166" s="31">
        <v>74.395799999999994</v>
      </c>
      <c r="Q3166" s="31" t="s">
        <v>108</v>
      </c>
      <c r="R3166" s="31">
        <v>118.83</v>
      </c>
      <c r="S3166" s="31" t="s">
        <v>108</v>
      </c>
    </row>
    <row r="3167" spans="1:19" x14ac:dyDescent="0.35">
      <c r="A3167" s="2">
        <v>37301</v>
      </c>
      <c r="B3167" s="31">
        <v>237.04929999999999</v>
      </c>
      <c r="C3167" s="31">
        <v>437.81200000000001</v>
      </c>
      <c r="D3167" s="31">
        <v>170.98089999999999</v>
      </c>
      <c r="E3167" s="31">
        <v>111.8672</v>
      </c>
      <c r="F3167" s="31">
        <v>33.239600000000003</v>
      </c>
      <c r="G3167" s="31">
        <v>114.7475</v>
      </c>
      <c r="H3167" s="31">
        <v>7.9469139999999996</v>
      </c>
      <c r="I3167" s="31">
        <v>2026.1590000000001</v>
      </c>
      <c r="J3167" s="31">
        <v>2581.0639999999999</v>
      </c>
      <c r="K3167" s="31">
        <v>1454.9390000000001</v>
      </c>
      <c r="L3167" s="31">
        <v>97.95</v>
      </c>
      <c r="M3167" s="31" t="s">
        <v>108</v>
      </c>
      <c r="N3167" s="31">
        <v>54.464300000000001</v>
      </c>
      <c r="O3167" s="31">
        <v>78.363200000000006</v>
      </c>
      <c r="P3167" s="31">
        <v>74.212100000000007</v>
      </c>
      <c r="Q3167" s="31" t="s">
        <v>108</v>
      </c>
      <c r="R3167" s="31">
        <v>118.4</v>
      </c>
      <c r="S3167" s="31" t="s">
        <v>108</v>
      </c>
    </row>
    <row r="3168" spans="1:19" x14ac:dyDescent="0.35">
      <c r="A3168" s="2">
        <v>37302</v>
      </c>
      <c r="B3168" s="31">
        <v>237.38829999999999</v>
      </c>
      <c r="C3168" s="31">
        <v>442.10399999999998</v>
      </c>
      <c r="D3168" s="31">
        <v>170.73269999999999</v>
      </c>
      <c r="E3168" s="31">
        <v>110.7413</v>
      </c>
      <c r="F3168" s="31">
        <v>33.095599999999997</v>
      </c>
      <c r="G3168" s="31">
        <v>114.943</v>
      </c>
      <c r="H3168" s="31">
        <v>8.0234839999999998</v>
      </c>
      <c r="I3168" s="31">
        <v>2030.9079999999999</v>
      </c>
      <c r="J3168" s="31">
        <v>2597.3510000000001</v>
      </c>
      <c r="K3168" s="31">
        <v>1459.809</v>
      </c>
      <c r="L3168" s="31">
        <v>96.89</v>
      </c>
      <c r="M3168" s="31" t="s">
        <v>108</v>
      </c>
      <c r="N3168" s="31">
        <v>52.796100000000003</v>
      </c>
      <c r="O3168" s="31">
        <v>78.156700000000001</v>
      </c>
      <c r="P3168" s="31">
        <v>74.476399999999998</v>
      </c>
      <c r="Q3168" s="31" t="s">
        <v>108</v>
      </c>
      <c r="R3168" s="31">
        <v>118.55</v>
      </c>
      <c r="S3168" s="31" t="s">
        <v>108</v>
      </c>
    </row>
    <row r="3169" spans="1:19" x14ac:dyDescent="0.35">
      <c r="A3169" s="2">
        <v>37305</v>
      </c>
      <c r="B3169" s="31">
        <v>237.38829999999999</v>
      </c>
      <c r="C3169" s="31">
        <v>442.10399999999998</v>
      </c>
      <c r="D3169" s="31">
        <v>170.73269999999999</v>
      </c>
      <c r="E3169" s="31">
        <v>110.7413</v>
      </c>
      <c r="F3169" s="31">
        <v>33.095599999999997</v>
      </c>
      <c r="G3169" s="31">
        <v>114.943</v>
      </c>
      <c r="H3169" s="31">
        <v>8.0234839999999998</v>
      </c>
      <c r="I3169" s="31">
        <v>2030.463</v>
      </c>
      <c r="J3169" s="31">
        <v>2597.3510000000001</v>
      </c>
      <c r="K3169" s="31">
        <v>1459.538</v>
      </c>
      <c r="L3169" s="31">
        <v>96.89</v>
      </c>
      <c r="M3169" s="31" t="s">
        <v>108</v>
      </c>
      <c r="N3169" s="31">
        <v>52.796100000000003</v>
      </c>
      <c r="O3169" s="31">
        <v>78.1999</v>
      </c>
      <c r="P3169" s="31">
        <v>74.223399999999998</v>
      </c>
      <c r="Q3169" s="31" t="s">
        <v>108</v>
      </c>
      <c r="R3169" s="31">
        <v>118.81</v>
      </c>
      <c r="S3169" s="31" t="s">
        <v>108</v>
      </c>
    </row>
    <row r="3170" spans="1:19" x14ac:dyDescent="0.35">
      <c r="A3170" s="2">
        <v>37306</v>
      </c>
      <c r="B3170" s="31">
        <v>232.75579999999999</v>
      </c>
      <c r="C3170" s="31">
        <v>429.16199999999998</v>
      </c>
      <c r="D3170" s="31">
        <v>168.00299999999999</v>
      </c>
      <c r="E3170" s="31">
        <v>107.86579999999999</v>
      </c>
      <c r="F3170" s="31">
        <v>32.508800000000001</v>
      </c>
      <c r="G3170" s="31">
        <v>115.0082</v>
      </c>
      <c r="H3170" s="31">
        <v>7.832058</v>
      </c>
      <c r="I3170" s="31">
        <v>2028.088</v>
      </c>
      <c r="J3170" s="31">
        <v>2594.3209999999999</v>
      </c>
      <c r="K3170" s="31">
        <v>1455.751</v>
      </c>
      <c r="L3170" s="31">
        <v>95.05</v>
      </c>
      <c r="M3170" s="31" t="s">
        <v>108</v>
      </c>
      <c r="N3170" s="31">
        <v>51.127800000000001</v>
      </c>
      <c r="O3170" s="31">
        <v>77.611199999999997</v>
      </c>
      <c r="P3170" s="31">
        <v>74.543099999999995</v>
      </c>
      <c r="Q3170" s="31" t="s">
        <v>108</v>
      </c>
      <c r="R3170" s="31">
        <v>118.33</v>
      </c>
      <c r="S3170" s="31" t="s">
        <v>108</v>
      </c>
    </row>
    <row r="3171" spans="1:19" x14ac:dyDescent="0.35">
      <c r="A3171" s="2">
        <v>37307</v>
      </c>
      <c r="B3171" s="31">
        <v>224.2817</v>
      </c>
      <c r="C3171" s="31">
        <v>418.23599999999999</v>
      </c>
      <c r="D3171" s="31">
        <v>163.28800000000001</v>
      </c>
      <c r="E3171" s="31">
        <v>107.08629999999999</v>
      </c>
      <c r="F3171" s="31">
        <v>32.398099999999999</v>
      </c>
      <c r="G3171" s="31">
        <v>116.96299999999999</v>
      </c>
      <c r="H3171" s="31">
        <v>7.6187550000000002</v>
      </c>
      <c r="I3171" s="31">
        <v>2028.5329999999999</v>
      </c>
      <c r="J3171" s="31">
        <v>2595.4569999999999</v>
      </c>
      <c r="K3171" s="31">
        <v>1457.104</v>
      </c>
      <c r="L3171" s="31">
        <v>96.56</v>
      </c>
      <c r="M3171" s="31" t="s">
        <v>108</v>
      </c>
      <c r="N3171" s="31">
        <v>51.806100000000001</v>
      </c>
      <c r="O3171" s="31">
        <v>77.447800000000001</v>
      </c>
      <c r="P3171" s="31">
        <v>74.358800000000002</v>
      </c>
      <c r="Q3171" s="31" t="s">
        <v>108</v>
      </c>
      <c r="R3171" s="31">
        <v>118.93</v>
      </c>
      <c r="S3171" s="31" t="s">
        <v>108</v>
      </c>
    </row>
    <row r="3172" spans="1:19" x14ac:dyDescent="0.35">
      <c r="A3172" s="2">
        <v>37308</v>
      </c>
      <c r="B3172" s="31">
        <v>230.04409999999999</v>
      </c>
      <c r="C3172" s="31">
        <v>425.39</v>
      </c>
      <c r="D3172" s="31">
        <v>167.2585</v>
      </c>
      <c r="E3172" s="31">
        <v>107.9524</v>
      </c>
      <c r="F3172" s="31">
        <v>32.497700000000002</v>
      </c>
      <c r="G3172" s="31">
        <v>116.7675</v>
      </c>
      <c r="H3172" s="31">
        <v>7.6187550000000002</v>
      </c>
      <c r="I3172" s="31">
        <v>2036.25</v>
      </c>
      <c r="J3172" s="31">
        <v>2596.9720000000002</v>
      </c>
      <c r="K3172" s="31">
        <v>1453.181</v>
      </c>
      <c r="L3172" s="31">
        <v>94.64</v>
      </c>
      <c r="M3172" s="31" t="s">
        <v>108</v>
      </c>
      <c r="N3172" s="31">
        <v>49.386299999999999</v>
      </c>
      <c r="O3172" s="31">
        <v>77.122299999999996</v>
      </c>
      <c r="P3172" s="31">
        <v>74.282300000000006</v>
      </c>
      <c r="Q3172" s="31" t="s">
        <v>108</v>
      </c>
      <c r="R3172" s="31">
        <v>119.16</v>
      </c>
      <c r="S3172" s="31" t="s">
        <v>108</v>
      </c>
    </row>
    <row r="3173" spans="1:19" x14ac:dyDescent="0.35">
      <c r="A3173" s="2">
        <v>37309</v>
      </c>
      <c r="B3173" s="31">
        <v>229.70509999999999</v>
      </c>
      <c r="C3173" s="31">
        <v>427.40600000000001</v>
      </c>
      <c r="D3173" s="31">
        <v>166.76220000000001</v>
      </c>
      <c r="E3173" s="31">
        <v>106.3588</v>
      </c>
      <c r="F3173" s="31">
        <v>32.497700000000002</v>
      </c>
      <c r="G3173" s="31">
        <v>115.98560000000001</v>
      </c>
      <c r="H3173" s="31">
        <v>7.8047120000000003</v>
      </c>
      <c r="I3173" s="31">
        <v>2033.7270000000001</v>
      </c>
      <c r="J3173" s="31">
        <v>2604.9259999999999</v>
      </c>
      <c r="K3173" s="31">
        <v>1460.2149999999999</v>
      </c>
      <c r="L3173" s="31">
        <v>95.75</v>
      </c>
      <c r="M3173" s="31" t="s">
        <v>108</v>
      </c>
      <c r="N3173" s="31">
        <v>49.807899999999997</v>
      </c>
      <c r="O3173" s="31">
        <v>77.5364</v>
      </c>
      <c r="P3173" s="31">
        <v>74.831199999999995</v>
      </c>
      <c r="Q3173" s="31" t="s">
        <v>108</v>
      </c>
      <c r="R3173" s="31">
        <v>118.48</v>
      </c>
      <c r="S3173" s="31" t="s">
        <v>108</v>
      </c>
    </row>
    <row r="3174" spans="1:19" x14ac:dyDescent="0.35">
      <c r="A3174" s="2">
        <v>37312</v>
      </c>
      <c r="B3174" s="31">
        <v>225.86349999999999</v>
      </c>
      <c r="C3174" s="31">
        <v>413.35899999999998</v>
      </c>
      <c r="D3174" s="31">
        <v>163.03980000000001</v>
      </c>
      <c r="E3174" s="31">
        <v>106.67059999999999</v>
      </c>
      <c r="F3174" s="31">
        <v>32.4313</v>
      </c>
      <c r="G3174" s="31">
        <v>114.81270000000001</v>
      </c>
      <c r="H3174" s="31">
        <v>7.9250369999999997</v>
      </c>
      <c r="I3174" s="31">
        <v>2034.173</v>
      </c>
      <c r="J3174" s="31">
        <v>2601.0300000000002</v>
      </c>
      <c r="K3174" s="31">
        <v>1454.8040000000001</v>
      </c>
      <c r="L3174" s="31">
        <v>97.31</v>
      </c>
      <c r="M3174" s="31" t="s">
        <v>108</v>
      </c>
      <c r="N3174" s="31">
        <v>51.586100000000002</v>
      </c>
      <c r="O3174" s="31">
        <v>77.430899999999994</v>
      </c>
      <c r="P3174" s="31">
        <v>74.339799999999997</v>
      </c>
      <c r="Q3174" s="31" t="s">
        <v>108</v>
      </c>
      <c r="R3174" s="31">
        <v>119.13</v>
      </c>
      <c r="S3174" s="31" t="s">
        <v>108</v>
      </c>
    </row>
    <row r="3175" spans="1:19" x14ac:dyDescent="0.35">
      <c r="A3175" s="2">
        <v>37313</v>
      </c>
      <c r="B3175" s="31">
        <v>234.90260000000001</v>
      </c>
      <c r="C3175" s="31">
        <v>426.36599999999999</v>
      </c>
      <c r="D3175" s="31">
        <v>164.28059999999999</v>
      </c>
      <c r="E3175" s="31">
        <v>106.5147</v>
      </c>
      <c r="F3175" s="31">
        <v>33.018099999999997</v>
      </c>
      <c r="G3175" s="31">
        <v>114.943</v>
      </c>
      <c r="H3175" s="31">
        <v>8.0234850000000009</v>
      </c>
      <c r="I3175" s="31">
        <v>2030.759</v>
      </c>
      <c r="J3175" s="31">
        <v>2589.212</v>
      </c>
      <c r="K3175" s="31">
        <v>1452.2339999999999</v>
      </c>
      <c r="L3175" s="31">
        <v>97.18</v>
      </c>
      <c r="M3175" s="31" t="s">
        <v>108</v>
      </c>
      <c r="N3175" s="31">
        <v>51.439500000000002</v>
      </c>
      <c r="O3175" s="31">
        <v>77.147800000000004</v>
      </c>
      <c r="P3175" s="31">
        <v>74.121099999999998</v>
      </c>
      <c r="Q3175" s="31" t="s">
        <v>108</v>
      </c>
      <c r="R3175" s="31">
        <v>119.82</v>
      </c>
      <c r="S3175" s="31" t="s">
        <v>108</v>
      </c>
    </row>
    <row r="3176" spans="1:19" x14ac:dyDescent="0.35">
      <c r="A3176" s="2">
        <v>37314</v>
      </c>
      <c r="B3176" s="31">
        <v>234.45060000000001</v>
      </c>
      <c r="C3176" s="31">
        <v>432.024</v>
      </c>
      <c r="D3176" s="31">
        <v>170.98089999999999</v>
      </c>
      <c r="E3176" s="31">
        <v>108.61069999999999</v>
      </c>
      <c r="F3176" s="31">
        <v>32.841000000000001</v>
      </c>
      <c r="G3176" s="31">
        <v>116.63720000000001</v>
      </c>
      <c r="H3176" s="31">
        <v>7.9031599999999997</v>
      </c>
      <c r="I3176" s="31">
        <v>2030.759</v>
      </c>
      <c r="J3176" s="31">
        <v>2608.3359999999998</v>
      </c>
      <c r="K3176" s="31">
        <v>1454.3979999999999</v>
      </c>
      <c r="L3176" s="31">
        <v>97.49</v>
      </c>
      <c r="M3176" s="31" t="s">
        <v>108</v>
      </c>
      <c r="N3176" s="31">
        <v>50.724499999999999</v>
      </c>
      <c r="O3176" s="31">
        <v>77.020600000000002</v>
      </c>
      <c r="P3176" s="31">
        <v>73.727000000000004</v>
      </c>
      <c r="Q3176" s="31" t="s">
        <v>108</v>
      </c>
      <c r="R3176" s="31">
        <v>119.53</v>
      </c>
      <c r="S3176" s="31" t="s">
        <v>108</v>
      </c>
    </row>
    <row r="3177" spans="1:19" x14ac:dyDescent="0.35">
      <c r="A3177" s="2">
        <v>37315</v>
      </c>
      <c r="B3177" s="31">
        <v>240.66499999999999</v>
      </c>
      <c r="C3177" s="31">
        <v>440.803</v>
      </c>
      <c r="D3177" s="31">
        <v>170.2364</v>
      </c>
      <c r="E3177" s="31">
        <v>107.9525</v>
      </c>
      <c r="F3177" s="31">
        <v>32.896299999999997</v>
      </c>
      <c r="G3177" s="31">
        <v>114.7475</v>
      </c>
      <c r="H3177" s="31">
        <v>7.9305070000000004</v>
      </c>
      <c r="I3177" s="31">
        <v>2031.798</v>
      </c>
      <c r="J3177" s="31">
        <v>2601.4290000000001</v>
      </c>
      <c r="K3177" s="31">
        <v>1457.78</v>
      </c>
      <c r="L3177" s="31">
        <v>97.09</v>
      </c>
      <c r="M3177" s="31" t="s">
        <v>108</v>
      </c>
      <c r="N3177" s="31">
        <v>49.881300000000003</v>
      </c>
      <c r="O3177" s="31">
        <v>77.426100000000005</v>
      </c>
      <c r="P3177" s="31">
        <v>73.810699999999997</v>
      </c>
      <c r="Q3177" s="31" t="s">
        <v>108</v>
      </c>
      <c r="R3177" s="31">
        <v>119.16</v>
      </c>
      <c r="S3177" s="31" t="s">
        <v>108</v>
      </c>
    </row>
    <row r="3178" spans="1:19" x14ac:dyDescent="0.35">
      <c r="A3178" s="2">
        <v>37316</v>
      </c>
      <c r="B3178" s="31">
        <v>247.6703</v>
      </c>
      <c r="C3178" s="31">
        <v>459.14299999999997</v>
      </c>
      <c r="D3178" s="31">
        <v>178.6738</v>
      </c>
      <c r="E3178" s="31">
        <v>109.5808</v>
      </c>
      <c r="F3178" s="31">
        <v>33.040300000000002</v>
      </c>
      <c r="G3178" s="31">
        <v>117.6797</v>
      </c>
      <c r="H3178" s="31">
        <v>8.1766260000000006</v>
      </c>
      <c r="I3178" s="31">
        <v>2036.3989999999999</v>
      </c>
      <c r="J3178" s="31">
        <v>2583.0100000000002</v>
      </c>
      <c r="K3178" s="31">
        <v>1450.6110000000001</v>
      </c>
      <c r="L3178" s="31">
        <v>99.33</v>
      </c>
      <c r="M3178" s="31" t="s">
        <v>108</v>
      </c>
      <c r="N3178" s="31">
        <v>52.667700000000004</v>
      </c>
      <c r="O3178" s="31">
        <v>77.778999999999996</v>
      </c>
      <c r="P3178" s="31">
        <v>73.873699999999999</v>
      </c>
      <c r="Q3178" s="31" t="s">
        <v>108</v>
      </c>
      <c r="R3178" s="31">
        <v>119.4</v>
      </c>
      <c r="S3178" s="31" t="s">
        <v>108</v>
      </c>
    </row>
    <row r="3179" spans="1:19" x14ac:dyDescent="0.35">
      <c r="A3179" s="2">
        <v>37319</v>
      </c>
      <c r="B3179" s="31">
        <v>248.46119999999999</v>
      </c>
      <c r="C3179" s="31">
        <v>459.85899999999998</v>
      </c>
      <c r="D3179" s="31">
        <v>177.1849</v>
      </c>
      <c r="E3179" s="31">
        <v>110.68940000000001</v>
      </c>
      <c r="F3179" s="31">
        <v>32.896299999999997</v>
      </c>
      <c r="G3179" s="31">
        <v>117.54940000000001</v>
      </c>
      <c r="H3179" s="31">
        <v>8.1547490000000007</v>
      </c>
      <c r="I3179" s="31">
        <v>2040.702</v>
      </c>
      <c r="J3179" s="31">
        <v>2578.4059999999999</v>
      </c>
      <c r="K3179" s="31">
        <v>1448.0029999999999</v>
      </c>
      <c r="L3179" s="31">
        <v>101.02</v>
      </c>
      <c r="M3179" s="31" t="s">
        <v>108</v>
      </c>
      <c r="N3179" s="31">
        <v>54.757599999999996</v>
      </c>
      <c r="O3179" s="31">
        <v>78.463200000000001</v>
      </c>
      <c r="P3179" s="31">
        <v>74.196200000000005</v>
      </c>
      <c r="Q3179" s="31" t="s">
        <v>108</v>
      </c>
      <c r="R3179" s="31">
        <v>118.81</v>
      </c>
      <c r="S3179" s="31" t="s">
        <v>108</v>
      </c>
    </row>
    <row r="3180" spans="1:19" x14ac:dyDescent="0.35">
      <c r="A3180" s="2">
        <v>37320</v>
      </c>
      <c r="B3180" s="31">
        <v>258.2912</v>
      </c>
      <c r="C3180" s="31">
        <v>475.40199999999999</v>
      </c>
      <c r="D3180" s="31">
        <v>181.65170000000001</v>
      </c>
      <c r="E3180" s="31">
        <v>110.5335</v>
      </c>
      <c r="F3180" s="31">
        <v>32.5974</v>
      </c>
      <c r="G3180" s="31">
        <v>119.1784</v>
      </c>
      <c r="H3180" s="31">
        <v>8.06724</v>
      </c>
      <c r="I3180" s="31">
        <v>2041.741</v>
      </c>
      <c r="J3180" s="31">
        <v>2577.6379999999999</v>
      </c>
      <c r="K3180" s="31">
        <v>1443.3209999999999</v>
      </c>
      <c r="L3180" s="31">
        <v>100.77</v>
      </c>
      <c r="M3180" s="31" t="s">
        <v>108</v>
      </c>
      <c r="N3180" s="31">
        <v>55.179200000000002</v>
      </c>
      <c r="O3180" s="31">
        <v>78.393600000000006</v>
      </c>
      <c r="P3180" s="31">
        <v>74.188900000000004</v>
      </c>
      <c r="Q3180" s="31" t="s">
        <v>108</v>
      </c>
      <c r="R3180" s="31">
        <v>118.57</v>
      </c>
      <c r="S3180" s="31" t="s">
        <v>108</v>
      </c>
    </row>
    <row r="3181" spans="1:19" x14ac:dyDescent="0.35">
      <c r="A3181" s="2">
        <v>37321</v>
      </c>
      <c r="B3181" s="31">
        <v>257.9522</v>
      </c>
      <c r="C3181" s="31">
        <v>481.45</v>
      </c>
      <c r="D3181" s="31">
        <v>181.15539999999999</v>
      </c>
      <c r="E3181" s="31">
        <v>111.8673</v>
      </c>
      <c r="F3181" s="31">
        <v>32.542000000000002</v>
      </c>
      <c r="G3181" s="31">
        <v>118.4616</v>
      </c>
      <c r="H3181" s="31">
        <v>8.1383410000000005</v>
      </c>
      <c r="I3181" s="31">
        <v>2044.4169999999999</v>
      </c>
      <c r="J3181" s="31">
        <v>2573.0340000000001</v>
      </c>
      <c r="K3181" s="31">
        <v>1436.559</v>
      </c>
      <c r="L3181" s="31">
        <v>101.96</v>
      </c>
      <c r="M3181" s="31" t="s">
        <v>108</v>
      </c>
      <c r="N3181" s="31">
        <v>55.4542</v>
      </c>
      <c r="O3181" s="31">
        <v>79.106800000000007</v>
      </c>
      <c r="P3181" s="31">
        <v>74.676599999999993</v>
      </c>
      <c r="Q3181" s="31" t="s">
        <v>108</v>
      </c>
      <c r="R3181" s="31">
        <v>117.96</v>
      </c>
      <c r="S3181" s="31" t="s">
        <v>108</v>
      </c>
    </row>
    <row r="3182" spans="1:19" x14ac:dyDescent="0.35">
      <c r="A3182" s="2">
        <v>37322</v>
      </c>
      <c r="B3182" s="31">
        <v>264.95749999999998</v>
      </c>
      <c r="C3182" s="31">
        <v>496.733</v>
      </c>
      <c r="D3182" s="31">
        <v>192.0744</v>
      </c>
      <c r="E3182" s="31">
        <v>111.9019</v>
      </c>
      <c r="F3182" s="31">
        <v>32.165599999999998</v>
      </c>
      <c r="G3182" s="31">
        <v>119.76479999999999</v>
      </c>
      <c r="H3182" s="31">
        <v>8.3188279999999999</v>
      </c>
      <c r="I3182" s="31">
        <v>2048.5819999999999</v>
      </c>
      <c r="J3182" s="31">
        <v>2542.721</v>
      </c>
      <c r="K3182" s="31">
        <v>1433.02</v>
      </c>
      <c r="L3182" s="31">
        <v>101.67</v>
      </c>
      <c r="M3182" s="31" t="s">
        <v>108</v>
      </c>
      <c r="N3182" s="31">
        <v>55.417499999999997</v>
      </c>
      <c r="O3182" s="31">
        <v>81.293000000000006</v>
      </c>
      <c r="P3182" s="31">
        <v>75.174300000000002</v>
      </c>
      <c r="Q3182" s="31" t="s">
        <v>108</v>
      </c>
      <c r="R3182" s="31">
        <v>116.8</v>
      </c>
      <c r="S3182" s="31" t="s">
        <v>108</v>
      </c>
    </row>
    <row r="3183" spans="1:19" x14ac:dyDescent="0.35">
      <c r="A3183" s="2">
        <v>37323</v>
      </c>
      <c r="B3183" s="31">
        <v>266.72309999999999</v>
      </c>
      <c r="C3183" s="31">
        <v>499.27699999999999</v>
      </c>
      <c r="D3183" s="31">
        <v>186.97030000000001</v>
      </c>
      <c r="E3183" s="31">
        <v>112.0057</v>
      </c>
      <c r="F3183" s="31">
        <v>32.1434</v>
      </c>
      <c r="G3183" s="31">
        <v>121.32859999999999</v>
      </c>
      <c r="H3183" s="31">
        <v>8.3352360000000001</v>
      </c>
      <c r="I3183" s="31">
        <v>2044.077</v>
      </c>
      <c r="J3183" s="31">
        <v>2525.453</v>
      </c>
      <c r="K3183" s="31">
        <v>1432.6110000000001</v>
      </c>
      <c r="L3183" s="31">
        <v>102.07</v>
      </c>
      <c r="M3183" s="31" t="s">
        <v>108</v>
      </c>
      <c r="N3183" s="31">
        <v>57.049100000000003</v>
      </c>
      <c r="O3183" s="31">
        <v>80.852099999999993</v>
      </c>
      <c r="P3183" s="31">
        <v>74.792000000000002</v>
      </c>
      <c r="Q3183" s="31" t="s">
        <v>108</v>
      </c>
      <c r="R3183" s="31">
        <v>117.99</v>
      </c>
      <c r="S3183" s="31" t="s">
        <v>108</v>
      </c>
    </row>
    <row r="3184" spans="1:19" x14ac:dyDescent="0.35">
      <c r="A3184" s="2">
        <v>37326</v>
      </c>
      <c r="B3184" s="31">
        <v>273.97719999999998</v>
      </c>
      <c r="C3184" s="31">
        <v>513.82899999999995</v>
      </c>
      <c r="D3184" s="31">
        <v>193.7944</v>
      </c>
      <c r="E3184" s="31">
        <v>111.57</v>
      </c>
      <c r="F3184" s="31">
        <v>32.253999999999998</v>
      </c>
      <c r="G3184" s="31">
        <v>121.1331</v>
      </c>
      <c r="H3184" s="31">
        <v>8.4774379999999994</v>
      </c>
      <c r="I3184" s="31">
        <v>2039.75</v>
      </c>
      <c r="J3184" s="31">
        <v>2525.453</v>
      </c>
      <c r="K3184" s="31">
        <v>1434.3810000000001</v>
      </c>
      <c r="L3184" s="31">
        <v>102.29</v>
      </c>
      <c r="M3184" s="31" t="s">
        <v>108</v>
      </c>
      <c r="N3184" s="31">
        <v>56.756300000000003</v>
      </c>
      <c r="O3184" s="31">
        <v>80.945800000000006</v>
      </c>
      <c r="P3184" s="31">
        <v>74.805800000000005</v>
      </c>
      <c r="Q3184" s="31" t="s">
        <v>108</v>
      </c>
      <c r="R3184" s="31">
        <v>117.78</v>
      </c>
      <c r="S3184" s="31" t="s">
        <v>108</v>
      </c>
    </row>
    <row r="3185" spans="1:19" x14ac:dyDescent="0.35">
      <c r="A3185" s="2">
        <v>37327</v>
      </c>
      <c r="B3185" s="31">
        <v>271.82060000000001</v>
      </c>
      <c r="C3185" s="31">
        <v>510.71</v>
      </c>
      <c r="D3185" s="31">
        <v>190.24039999999999</v>
      </c>
      <c r="E3185" s="31">
        <v>110.8964</v>
      </c>
      <c r="F3185" s="31">
        <v>32.536999999999999</v>
      </c>
      <c r="G3185" s="31">
        <v>120.74209999999999</v>
      </c>
      <c r="H3185" s="31">
        <v>8.4883769999999998</v>
      </c>
      <c r="I3185" s="31">
        <v>2045.27</v>
      </c>
      <c r="J3185" s="31">
        <v>2528.5230000000001</v>
      </c>
      <c r="K3185" s="31">
        <v>1433.973</v>
      </c>
      <c r="L3185" s="31">
        <v>102.33</v>
      </c>
      <c r="M3185" s="31" t="s">
        <v>108</v>
      </c>
      <c r="N3185" s="31">
        <v>55.952399999999997</v>
      </c>
      <c r="O3185" s="31">
        <v>80.426500000000004</v>
      </c>
      <c r="P3185" s="31">
        <v>74.551699999999997</v>
      </c>
      <c r="Q3185" s="31" t="s">
        <v>108</v>
      </c>
      <c r="R3185" s="31">
        <v>117.8</v>
      </c>
      <c r="S3185" s="31" t="s">
        <v>108</v>
      </c>
    </row>
    <row r="3186" spans="1:19" x14ac:dyDescent="0.35">
      <c r="A3186" s="2">
        <v>37328</v>
      </c>
      <c r="B3186" s="31">
        <v>271.4341</v>
      </c>
      <c r="C3186" s="31">
        <v>513.88900000000001</v>
      </c>
      <c r="D3186" s="31">
        <v>195.70820000000001</v>
      </c>
      <c r="E3186" s="31">
        <v>110.6893</v>
      </c>
      <c r="F3186" s="31">
        <v>32.536999999999999</v>
      </c>
      <c r="G3186" s="31">
        <v>120.6118</v>
      </c>
      <c r="H3186" s="31">
        <v>8.5211930000000002</v>
      </c>
      <c r="I3186" s="31">
        <v>2046.7619999999999</v>
      </c>
      <c r="J3186" s="31">
        <v>2538.5</v>
      </c>
      <c r="K3186" s="31">
        <v>1432.3389999999999</v>
      </c>
      <c r="L3186" s="31">
        <v>101.26</v>
      </c>
      <c r="M3186" s="31" t="s">
        <v>108</v>
      </c>
      <c r="N3186" s="31">
        <v>54.621099999999998</v>
      </c>
      <c r="O3186" s="31">
        <v>79.967200000000005</v>
      </c>
      <c r="P3186" s="31">
        <v>74.770099999999999</v>
      </c>
      <c r="Q3186" s="31" t="s">
        <v>108</v>
      </c>
      <c r="R3186" s="31">
        <v>117.96</v>
      </c>
      <c r="S3186" s="31" t="s">
        <v>108</v>
      </c>
    </row>
    <row r="3187" spans="1:19" x14ac:dyDescent="0.35">
      <c r="A3187" s="2">
        <v>37329</v>
      </c>
      <c r="B3187" s="31">
        <v>276.44589999999999</v>
      </c>
      <c r="C3187" s="31">
        <v>518.08399999999995</v>
      </c>
      <c r="D3187" s="31">
        <v>194.233</v>
      </c>
      <c r="E3187" s="31">
        <v>111.4478</v>
      </c>
      <c r="F3187" s="31">
        <v>32.261000000000003</v>
      </c>
      <c r="G3187" s="31">
        <v>122.1105</v>
      </c>
      <c r="H3187" s="31">
        <v>8.5649479999999993</v>
      </c>
      <c r="I3187" s="31">
        <v>2051.9830000000002</v>
      </c>
      <c r="J3187" s="31">
        <v>2512.4070000000002</v>
      </c>
      <c r="K3187" s="31">
        <v>1429.48</v>
      </c>
      <c r="L3187" s="31">
        <v>101.11</v>
      </c>
      <c r="M3187" s="31" t="s">
        <v>108</v>
      </c>
      <c r="N3187" s="31">
        <v>54.3658</v>
      </c>
      <c r="O3187" s="31">
        <v>80.386499999999998</v>
      </c>
      <c r="P3187" s="31">
        <v>75.350700000000003</v>
      </c>
      <c r="Q3187" s="31" t="s">
        <v>108</v>
      </c>
      <c r="R3187" s="31">
        <v>117.29</v>
      </c>
      <c r="S3187" s="31" t="s">
        <v>108</v>
      </c>
    </row>
    <row r="3188" spans="1:19" x14ac:dyDescent="0.35">
      <c r="A3188" s="2">
        <v>37330</v>
      </c>
      <c r="B3188" s="31">
        <v>275.53469999999999</v>
      </c>
      <c r="C3188" s="31">
        <v>523.44000000000005</v>
      </c>
      <c r="D3188" s="31">
        <v>193.9871</v>
      </c>
      <c r="E3188" s="31">
        <v>111.9132</v>
      </c>
      <c r="F3188" s="31">
        <v>32.139600000000002</v>
      </c>
      <c r="G3188" s="31">
        <v>123.0879</v>
      </c>
      <c r="H3188" s="31">
        <v>8.5266629999999992</v>
      </c>
      <c r="I3188" s="31">
        <v>2050.0439999999999</v>
      </c>
      <c r="J3188" s="31">
        <v>2521.2330000000002</v>
      </c>
      <c r="K3188" s="31">
        <v>1429.2080000000001</v>
      </c>
      <c r="L3188" s="31">
        <v>102.09</v>
      </c>
      <c r="M3188" s="31" t="s">
        <v>108</v>
      </c>
      <c r="N3188" s="31">
        <v>54.858199999999997</v>
      </c>
      <c r="O3188" s="31">
        <v>80.223200000000006</v>
      </c>
      <c r="P3188" s="31">
        <v>75.456199999999995</v>
      </c>
      <c r="Q3188" s="31" t="s">
        <v>108</v>
      </c>
      <c r="R3188" s="31">
        <v>117.18</v>
      </c>
      <c r="S3188" s="31" t="s">
        <v>108</v>
      </c>
    </row>
    <row r="3189" spans="1:19" x14ac:dyDescent="0.35">
      <c r="A3189" s="2">
        <v>37333</v>
      </c>
      <c r="B3189" s="31">
        <v>282.02719999999999</v>
      </c>
      <c r="C3189" s="31">
        <v>538.928</v>
      </c>
      <c r="D3189" s="31">
        <v>195.21639999999999</v>
      </c>
      <c r="E3189" s="31">
        <v>113.9991</v>
      </c>
      <c r="F3189" s="31">
        <v>32.382399999999997</v>
      </c>
      <c r="G3189" s="31">
        <v>120.0254</v>
      </c>
      <c r="H3189" s="31">
        <v>8.4391540000000003</v>
      </c>
      <c r="I3189" s="31">
        <v>2053.6239999999998</v>
      </c>
      <c r="J3189" s="31">
        <v>2529.674</v>
      </c>
      <c r="K3189" s="31">
        <v>1431.6579999999999</v>
      </c>
      <c r="L3189" s="31">
        <v>102.13</v>
      </c>
      <c r="M3189" s="31" t="s">
        <v>108</v>
      </c>
      <c r="N3189" s="31">
        <v>55.113500000000002</v>
      </c>
      <c r="O3189" s="31">
        <v>78.815700000000007</v>
      </c>
      <c r="P3189" s="31">
        <v>75.254499999999993</v>
      </c>
      <c r="Q3189" s="31" t="s">
        <v>108</v>
      </c>
      <c r="R3189" s="31">
        <v>117.46</v>
      </c>
      <c r="S3189" s="31" t="s">
        <v>108</v>
      </c>
    </row>
    <row r="3190" spans="1:19" x14ac:dyDescent="0.35">
      <c r="A3190" s="2">
        <v>37334</v>
      </c>
      <c r="B3190" s="31">
        <v>280.0908</v>
      </c>
      <c r="C3190" s="31">
        <v>537.63800000000003</v>
      </c>
      <c r="D3190" s="31">
        <v>198.4126</v>
      </c>
      <c r="E3190" s="31">
        <v>114.6369</v>
      </c>
      <c r="F3190" s="31">
        <v>32.459699999999998</v>
      </c>
      <c r="G3190" s="31">
        <v>120.8073</v>
      </c>
      <c r="H3190" s="31">
        <v>8.4008690000000001</v>
      </c>
      <c r="I3190" s="31">
        <v>2052.8780000000002</v>
      </c>
      <c r="J3190" s="31">
        <v>2525.453</v>
      </c>
      <c r="K3190" s="31">
        <v>1432.3389999999999</v>
      </c>
      <c r="L3190" s="31">
        <v>102.75</v>
      </c>
      <c r="M3190" s="31" t="s">
        <v>108</v>
      </c>
      <c r="N3190" s="31">
        <v>55.095300000000002</v>
      </c>
      <c r="O3190" s="31">
        <v>78.560299999999998</v>
      </c>
      <c r="P3190" s="31">
        <v>75.394199999999998</v>
      </c>
      <c r="Q3190" s="31" t="s">
        <v>108</v>
      </c>
      <c r="R3190" s="31">
        <v>117.6</v>
      </c>
      <c r="S3190" s="31" t="s">
        <v>108</v>
      </c>
    </row>
    <row r="3191" spans="1:19" x14ac:dyDescent="0.35">
      <c r="A3191" s="2">
        <v>37335</v>
      </c>
      <c r="B3191" s="31">
        <v>278.72390000000001</v>
      </c>
      <c r="C3191" s="31">
        <v>529.44200000000001</v>
      </c>
      <c r="D3191" s="31">
        <v>203.57579999999999</v>
      </c>
      <c r="E3191" s="31">
        <v>114.3266</v>
      </c>
      <c r="F3191" s="31">
        <v>32.393500000000003</v>
      </c>
      <c r="G3191" s="31">
        <v>119.50409999999999</v>
      </c>
      <c r="H3191" s="31">
        <v>8.2641360000000006</v>
      </c>
      <c r="I3191" s="31">
        <v>2053.4749999999999</v>
      </c>
      <c r="J3191" s="31">
        <v>2512.4070000000002</v>
      </c>
      <c r="K3191" s="31">
        <v>1428.2550000000001</v>
      </c>
      <c r="L3191" s="31">
        <v>100.82</v>
      </c>
      <c r="M3191" s="31" t="s">
        <v>108</v>
      </c>
      <c r="N3191" s="31">
        <v>53.070900000000002</v>
      </c>
      <c r="O3191" s="31">
        <v>78.704800000000006</v>
      </c>
      <c r="P3191" s="31">
        <v>75.538700000000006</v>
      </c>
      <c r="Q3191" s="31" t="s">
        <v>108</v>
      </c>
      <c r="R3191" s="31">
        <v>117.22</v>
      </c>
      <c r="S3191" s="31" t="s">
        <v>108</v>
      </c>
    </row>
    <row r="3192" spans="1:19" x14ac:dyDescent="0.35">
      <c r="A3192" s="2">
        <v>37336</v>
      </c>
      <c r="B3192" s="31">
        <v>286.1277</v>
      </c>
      <c r="C3192" s="31">
        <v>536.21799999999996</v>
      </c>
      <c r="D3192" s="31">
        <v>195.4623</v>
      </c>
      <c r="E3192" s="31">
        <v>113.32680000000001</v>
      </c>
      <c r="F3192" s="31">
        <v>32.470700000000001</v>
      </c>
      <c r="G3192" s="31">
        <v>119.6996</v>
      </c>
      <c r="H3192" s="31">
        <v>8.2586670000000009</v>
      </c>
      <c r="I3192" s="31">
        <v>2053.4749999999999</v>
      </c>
      <c r="J3192" s="31">
        <v>2517.395</v>
      </c>
      <c r="K3192" s="31">
        <v>1430.7049999999999</v>
      </c>
      <c r="L3192" s="31">
        <v>100.87</v>
      </c>
      <c r="M3192" s="31" t="s">
        <v>108</v>
      </c>
      <c r="N3192" s="31">
        <v>54.493400000000001</v>
      </c>
      <c r="O3192" s="31">
        <v>78.380099999999999</v>
      </c>
      <c r="P3192" s="31">
        <v>75.337500000000006</v>
      </c>
      <c r="Q3192" s="31" t="s">
        <v>108</v>
      </c>
      <c r="R3192" s="31">
        <v>117.52</v>
      </c>
      <c r="S3192" s="31" t="s">
        <v>108</v>
      </c>
    </row>
    <row r="3193" spans="1:19" x14ac:dyDescent="0.35">
      <c r="A3193" s="2">
        <v>37337</v>
      </c>
      <c r="B3193" s="31">
        <v>285.3304</v>
      </c>
      <c r="C3193" s="31">
        <v>521.24599999999998</v>
      </c>
      <c r="D3193" s="31">
        <v>198.16679999999999</v>
      </c>
      <c r="E3193" s="31">
        <v>111.9477</v>
      </c>
      <c r="F3193" s="31">
        <v>32.967399999999998</v>
      </c>
      <c r="G3193" s="31">
        <v>121.068</v>
      </c>
      <c r="H3193" s="31">
        <v>8.3954000000000004</v>
      </c>
      <c r="I3193" s="31">
        <v>2052.1329999999998</v>
      </c>
      <c r="J3193" s="31">
        <v>2516.2440000000001</v>
      </c>
      <c r="K3193" s="31">
        <v>1426.6210000000001</v>
      </c>
      <c r="L3193" s="31">
        <v>100.58</v>
      </c>
      <c r="M3193" s="31" t="s">
        <v>108</v>
      </c>
      <c r="N3193" s="31">
        <v>54.055700000000002</v>
      </c>
      <c r="O3193" s="31">
        <v>77.883700000000005</v>
      </c>
      <c r="P3193" s="31">
        <v>75.093199999999996</v>
      </c>
      <c r="Q3193" s="31" t="s">
        <v>108</v>
      </c>
      <c r="R3193" s="31">
        <v>118.05</v>
      </c>
      <c r="S3193" s="31" t="s">
        <v>108</v>
      </c>
    </row>
    <row r="3194" spans="1:19" x14ac:dyDescent="0.35">
      <c r="A3194" s="2">
        <v>37340</v>
      </c>
      <c r="B3194" s="31">
        <v>281.11590000000001</v>
      </c>
      <c r="C3194" s="31">
        <v>512.92100000000005</v>
      </c>
      <c r="D3194" s="31">
        <v>194.72470000000001</v>
      </c>
      <c r="E3194" s="31">
        <v>110.39619999999999</v>
      </c>
      <c r="F3194" s="31">
        <v>32.9895</v>
      </c>
      <c r="G3194" s="31">
        <v>120.5467</v>
      </c>
      <c r="H3194" s="31">
        <v>8.1383419999999997</v>
      </c>
      <c r="I3194" s="31">
        <v>2048.5520000000001</v>
      </c>
      <c r="J3194" s="31">
        <v>2513.942</v>
      </c>
      <c r="K3194" s="31">
        <v>1424.171</v>
      </c>
      <c r="L3194" s="31">
        <v>99.38</v>
      </c>
      <c r="M3194" s="31" t="s">
        <v>108</v>
      </c>
      <c r="N3194" s="31">
        <v>52.377899999999997</v>
      </c>
      <c r="O3194" s="31">
        <v>77.629000000000005</v>
      </c>
      <c r="P3194" s="31">
        <v>74.891000000000005</v>
      </c>
      <c r="Q3194" s="31" t="s">
        <v>108</v>
      </c>
      <c r="R3194" s="31">
        <v>118.1</v>
      </c>
      <c r="S3194" s="31" t="s">
        <v>108</v>
      </c>
    </row>
    <row r="3195" spans="1:19" x14ac:dyDescent="0.35">
      <c r="A3195" s="2">
        <v>37341</v>
      </c>
      <c r="B3195" s="31">
        <v>284.76080000000002</v>
      </c>
      <c r="C3195" s="31">
        <v>521.30999999999995</v>
      </c>
      <c r="D3195" s="31">
        <v>196.44579999999999</v>
      </c>
      <c r="E3195" s="31">
        <v>111.29259999999999</v>
      </c>
      <c r="F3195" s="31">
        <v>32.890099999999997</v>
      </c>
      <c r="G3195" s="31">
        <v>121.9151</v>
      </c>
      <c r="H3195" s="31">
        <v>8.0398940000000003</v>
      </c>
      <c r="I3195" s="31">
        <v>2051.0880000000002</v>
      </c>
      <c r="J3195" s="31">
        <v>2525.837</v>
      </c>
      <c r="K3195" s="31">
        <v>1429.3440000000001</v>
      </c>
      <c r="L3195" s="31">
        <v>99.92</v>
      </c>
      <c r="M3195" s="31" t="s">
        <v>108</v>
      </c>
      <c r="N3195" s="31">
        <v>52.7973</v>
      </c>
      <c r="O3195" s="31">
        <v>77.938100000000006</v>
      </c>
      <c r="P3195" s="31">
        <v>74.885599999999997</v>
      </c>
      <c r="Q3195" s="31" t="s">
        <v>108</v>
      </c>
      <c r="R3195" s="31">
        <v>118.14</v>
      </c>
      <c r="S3195" s="31" t="s">
        <v>108</v>
      </c>
    </row>
    <row r="3196" spans="1:19" x14ac:dyDescent="0.35">
      <c r="A3196" s="2">
        <v>37342</v>
      </c>
      <c r="B3196" s="31">
        <v>287.60840000000002</v>
      </c>
      <c r="C3196" s="31">
        <v>532.47500000000002</v>
      </c>
      <c r="D3196" s="31">
        <v>198.90440000000001</v>
      </c>
      <c r="E3196" s="31">
        <v>112.2235</v>
      </c>
      <c r="F3196" s="31">
        <v>33.475099999999998</v>
      </c>
      <c r="G3196" s="31">
        <v>123.2183</v>
      </c>
      <c r="H3196" s="31">
        <v>8.2258510000000005</v>
      </c>
      <c r="I3196" s="31">
        <v>2055.116</v>
      </c>
      <c r="J3196" s="31">
        <v>2527.7559999999999</v>
      </c>
      <c r="K3196" s="31">
        <v>1429.752</v>
      </c>
      <c r="L3196" s="31">
        <v>100.19</v>
      </c>
      <c r="M3196" s="31" t="s">
        <v>108</v>
      </c>
      <c r="N3196" s="31">
        <v>52.450800000000001</v>
      </c>
      <c r="O3196" s="31">
        <v>77.995599999999996</v>
      </c>
      <c r="P3196" s="31">
        <v>74.575500000000005</v>
      </c>
      <c r="Q3196" s="31" t="s">
        <v>108</v>
      </c>
      <c r="R3196" s="31">
        <v>118.54</v>
      </c>
      <c r="S3196" s="31" t="s">
        <v>108</v>
      </c>
    </row>
    <row r="3197" spans="1:19" x14ac:dyDescent="0.35">
      <c r="A3197" s="2">
        <v>37343</v>
      </c>
      <c r="B3197" s="31">
        <v>291.25330000000002</v>
      </c>
      <c r="C3197" s="31">
        <v>537.31500000000005</v>
      </c>
      <c r="D3197" s="31">
        <v>199.8879</v>
      </c>
      <c r="E3197" s="31">
        <v>113.20610000000001</v>
      </c>
      <c r="F3197" s="31">
        <v>33.519199999999998</v>
      </c>
      <c r="G3197" s="31">
        <v>124.1305</v>
      </c>
      <c r="H3197" s="31">
        <v>8.1711580000000001</v>
      </c>
      <c r="I3197" s="31">
        <v>2059.1439999999998</v>
      </c>
      <c r="J3197" s="31">
        <v>2516.2440000000001</v>
      </c>
      <c r="K3197" s="31">
        <v>1426.3489999999999</v>
      </c>
      <c r="L3197" s="31">
        <v>100.56</v>
      </c>
      <c r="M3197" s="31" t="s">
        <v>108</v>
      </c>
      <c r="N3197" s="31">
        <v>53.234999999999999</v>
      </c>
      <c r="O3197" s="31">
        <v>78.068200000000004</v>
      </c>
      <c r="P3197" s="31">
        <v>74.544200000000004</v>
      </c>
      <c r="Q3197" s="31" t="s">
        <v>108</v>
      </c>
      <c r="R3197" s="31">
        <v>118.62</v>
      </c>
      <c r="S3197" s="31" t="s">
        <v>108</v>
      </c>
    </row>
    <row r="3198" spans="1:19" x14ac:dyDescent="0.35">
      <c r="A3198" s="2">
        <v>37344</v>
      </c>
      <c r="B3198" s="31">
        <v>291.25330000000002</v>
      </c>
      <c r="C3198" s="31">
        <v>537.31500000000005</v>
      </c>
      <c r="D3198" s="31">
        <v>199.8879</v>
      </c>
      <c r="E3198" s="31">
        <v>113.20610000000001</v>
      </c>
      <c r="F3198" s="31">
        <v>33.519199999999998</v>
      </c>
      <c r="G3198" s="31">
        <v>124.1305</v>
      </c>
      <c r="H3198" s="31">
        <v>8.1711580000000001</v>
      </c>
      <c r="I3198" s="31">
        <v>2057.652</v>
      </c>
      <c r="J3198" s="31">
        <v>2516.2440000000001</v>
      </c>
      <c r="K3198" s="31">
        <v>1426.3489999999999</v>
      </c>
      <c r="L3198" s="31">
        <v>100.56</v>
      </c>
      <c r="M3198" s="31" t="s">
        <v>108</v>
      </c>
      <c r="N3198" s="31">
        <v>53.234999999999999</v>
      </c>
      <c r="O3198" s="31">
        <v>78.068200000000004</v>
      </c>
      <c r="P3198" s="31">
        <v>74.544200000000004</v>
      </c>
      <c r="Q3198" s="31" t="s">
        <v>108</v>
      </c>
      <c r="R3198" s="31">
        <v>118.62</v>
      </c>
      <c r="S3198" s="31" t="s">
        <v>108</v>
      </c>
    </row>
    <row r="3199" spans="1:19" x14ac:dyDescent="0.35">
      <c r="A3199" s="2">
        <v>37347</v>
      </c>
      <c r="B3199" s="31">
        <v>291.25330000000002</v>
      </c>
      <c r="C3199" s="31">
        <v>547.899</v>
      </c>
      <c r="D3199" s="31">
        <v>199.8879</v>
      </c>
      <c r="E3199" s="31">
        <v>113.20610000000001</v>
      </c>
      <c r="F3199" s="31">
        <v>33.574399999999997</v>
      </c>
      <c r="G3199" s="31">
        <v>124.00020000000001</v>
      </c>
      <c r="H3199" s="31">
        <v>8.2258510000000005</v>
      </c>
      <c r="I3199" s="31">
        <v>2056.7570000000001</v>
      </c>
      <c r="J3199" s="31">
        <v>2516.6280000000002</v>
      </c>
      <c r="K3199" s="31">
        <v>1426.3489999999999</v>
      </c>
      <c r="L3199" s="31">
        <v>100.14</v>
      </c>
      <c r="M3199" s="31" t="s">
        <v>108</v>
      </c>
      <c r="N3199" s="31">
        <v>54.110399999999998</v>
      </c>
      <c r="O3199" s="31">
        <v>78.068200000000004</v>
      </c>
      <c r="P3199" s="31">
        <v>74.544200000000004</v>
      </c>
      <c r="Q3199" s="31" t="s">
        <v>108</v>
      </c>
      <c r="R3199" s="31">
        <v>117.77</v>
      </c>
      <c r="S3199" s="31" t="s">
        <v>108</v>
      </c>
    </row>
    <row r="3200" spans="1:19" x14ac:dyDescent="0.35">
      <c r="A3200" s="2">
        <v>37348</v>
      </c>
      <c r="B3200" s="31">
        <v>313.00900000000001</v>
      </c>
      <c r="C3200" s="31">
        <v>561.322</v>
      </c>
      <c r="D3200" s="31">
        <v>212.42699999999999</v>
      </c>
      <c r="E3200" s="31">
        <v>114.80929999999999</v>
      </c>
      <c r="F3200" s="31">
        <v>33.883499999999998</v>
      </c>
      <c r="G3200" s="31">
        <v>123.3486</v>
      </c>
      <c r="H3200" s="31">
        <v>8.1383419999999997</v>
      </c>
      <c r="I3200" s="31">
        <v>2059.4430000000002</v>
      </c>
      <c r="J3200" s="31">
        <v>2531.5929999999998</v>
      </c>
      <c r="K3200" s="31">
        <v>1428.3910000000001</v>
      </c>
      <c r="L3200" s="31">
        <v>99.57</v>
      </c>
      <c r="M3200" s="31" t="s">
        <v>108</v>
      </c>
      <c r="N3200" s="31">
        <v>51.593699999999998</v>
      </c>
      <c r="O3200" s="31">
        <v>77.605599999999995</v>
      </c>
      <c r="P3200" s="31">
        <v>75.313800000000001</v>
      </c>
      <c r="Q3200" s="31" t="s">
        <v>108</v>
      </c>
      <c r="R3200" s="31">
        <v>117.92</v>
      </c>
      <c r="S3200" s="31" t="s">
        <v>108</v>
      </c>
    </row>
    <row r="3201" spans="1:19" x14ac:dyDescent="0.35">
      <c r="A3201" s="2">
        <v>37349</v>
      </c>
      <c r="B3201" s="31">
        <v>308.11110000000002</v>
      </c>
      <c r="C3201" s="31">
        <v>547.51099999999997</v>
      </c>
      <c r="D3201" s="31">
        <v>211.68940000000001</v>
      </c>
      <c r="E3201" s="31">
        <v>111.3443</v>
      </c>
      <c r="F3201" s="31">
        <v>33.497199999999999</v>
      </c>
      <c r="G3201" s="31">
        <v>120.35120000000001</v>
      </c>
      <c r="H3201" s="31">
        <v>8.0891179999999991</v>
      </c>
      <c r="I3201" s="31">
        <v>2060.4870000000001</v>
      </c>
      <c r="J3201" s="31">
        <v>2545.4070000000002</v>
      </c>
      <c r="K3201" s="31">
        <v>1432.884</v>
      </c>
      <c r="L3201" s="31">
        <v>98.9</v>
      </c>
      <c r="M3201" s="31" t="s">
        <v>108</v>
      </c>
      <c r="N3201" s="31">
        <v>51.557200000000002</v>
      </c>
      <c r="O3201" s="31">
        <v>77.992000000000004</v>
      </c>
      <c r="P3201" s="31">
        <v>75.254800000000003</v>
      </c>
      <c r="Q3201" s="31" t="s">
        <v>108</v>
      </c>
      <c r="R3201" s="31">
        <v>117.68</v>
      </c>
      <c r="S3201" s="31" t="s">
        <v>108</v>
      </c>
    </row>
    <row r="3202" spans="1:19" x14ac:dyDescent="0.35">
      <c r="A3202" s="2">
        <v>37350</v>
      </c>
      <c r="B3202" s="31">
        <v>305.37740000000002</v>
      </c>
      <c r="C3202" s="31">
        <v>531.31299999999999</v>
      </c>
      <c r="D3202" s="31">
        <v>213.90219999999999</v>
      </c>
      <c r="E3202" s="31">
        <v>110.4134</v>
      </c>
      <c r="F3202" s="31">
        <v>33.331600000000002</v>
      </c>
      <c r="G3202" s="31">
        <v>119.6344</v>
      </c>
      <c r="H3202" s="31">
        <v>8.2696050000000003</v>
      </c>
      <c r="I3202" s="31">
        <v>2062.4259999999999</v>
      </c>
      <c r="J3202" s="31">
        <v>2545.79</v>
      </c>
      <c r="K3202" s="31">
        <v>1439.146</v>
      </c>
      <c r="L3202" s="31">
        <v>98.5</v>
      </c>
      <c r="M3202" s="31" t="s">
        <v>108</v>
      </c>
      <c r="N3202" s="31">
        <v>51.192399999999999</v>
      </c>
      <c r="O3202" s="31">
        <v>78.393600000000006</v>
      </c>
      <c r="P3202" s="31">
        <v>75.421599999999998</v>
      </c>
      <c r="Q3202" s="31" t="s">
        <v>108</v>
      </c>
      <c r="R3202" s="31">
        <v>117.94</v>
      </c>
      <c r="S3202" s="31" t="s">
        <v>108</v>
      </c>
    </row>
    <row r="3203" spans="1:19" x14ac:dyDescent="0.35">
      <c r="A3203" s="2">
        <v>37351</v>
      </c>
      <c r="B3203" s="31">
        <v>290.56979999999999</v>
      </c>
      <c r="C3203" s="31">
        <v>527.24800000000005</v>
      </c>
      <c r="D3203" s="31">
        <v>206.03450000000001</v>
      </c>
      <c r="E3203" s="31">
        <v>108.8964</v>
      </c>
      <c r="F3203" s="31">
        <v>33.221200000000003</v>
      </c>
      <c r="G3203" s="31">
        <v>121.32859999999999</v>
      </c>
      <c r="H3203" s="31">
        <v>8.5266629999999992</v>
      </c>
      <c r="I3203" s="31">
        <v>2062.7249999999999</v>
      </c>
      <c r="J3203" s="31">
        <v>2559.9879999999998</v>
      </c>
      <c r="K3203" s="31">
        <v>1440.644</v>
      </c>
      <c r="L3203" s="31">
        <v>98.48</v>
      </c>
      <c r="M3203" s="31" t="s">
        <v>108</v>
      </c>
      <c r="N3203" s="31">
        <v>50.663600000000002</v>
      </c>
      <c r="O3203" s="31">
        <v>78.506100000000004</v>
      </c>
      <c r="P3203" s="31">
        <v>75.137500000000003</v>
      </c>
      <c r="Q3203" s="31" t="s">
        <v>108</v>
      </c>
      <c r="R3203" s="31">
        <v>117.69</v>
      </c>
      <c r="S3203" s="31" t="s">
        <v>108</v>
      </c>
    </row>
    <row r="3204" spans="1:19" x14ac:dyDescent="0.35">
      <c r="A3204" s="2">
        <v>37354</v>
      </c>
      <c r="B3204" s="31">
        <v>299.85399999999998</v>
      </c>
      <c r="C3204" s="31">
        <v>542.92100000000005</v>
      </c>
      <c r="D3204" s="31">
        <v>208.3407</v>
      </c>
      <c r="E3204" s="31">
        <v>108.2593</v>
      </c>
      <c r="F3204" s="31">
        <v>33.254399999999997</v>
      </c>
      <c r="G3204" s="31">
        <v>119.3377</v>
      </c>
      <c r="H3204" s="31">
        <v>8.3794810000000002</v>
      </c>
      <c r="I3204" s="31">
        <v>2064.6640000000002</v>
      </c>
      <c r="J3204" s="31">
        <v>2554.232</v>
      </c>
      <c r="K3204" s="31">
        <v>1435.8789999999999</v>
      </c>
      <c r="L3204" s="31">
        <v>98.66</v>
      </c>
      <c r="M3204" s="31" t="s">
        <v>108</v>
      </c>
      <c r="N3204" s="31">
        <v>51.174199999999999</v>
      </c>
      <c r="O3204" s="31">
        <v>78.704700000000003</v>
      </c>
      <c r="P3204" s="31">
        <v>74.786699999999996</v>
      </c>
      <c r="Q3204" s="31" t="s">
        <v>108</v>
      </c>
      <c r="R3204" s="31">
        <v>118.2</v>
      </c>
      <c r="S3204" s="31" t="s">
        <v>108</v>
      </c>
    </row>
    <row r="3205" spans="1:19" x14ac:dyDescent="0.35">
      <c r="A3205" s="2">
        <v>37355</v>
      </c>
      <c r="B3205" s="31">
        <v>290.2056</v>
      </c>
      <c r="C3205" s="31">
        <v>537.01199999999994</v>
      </c>
      <c r="D3205" s="31">
        <v>202.55889999999999</v>
      </c>
      <c r="E3205" s="31">
        <v>109.0677</v>
      </c>
      <c r="F3205" s="31">
        <v>33.055700000000002</v>
      </c>
      <c r="G3205" s="31">
        <v>120.1045</v>
      </c>
      <c r="H3205" s="31">
        <v>8.2945049999999991</v>
      </c>
      <c r="I3205" s="31">
        <v>2060.9340000000002</v>
      </c>
      <c r="J3205" s="31">
        <v>2559.9879999999998</v>
      </c>
      <c r="K3205" s="31">
        <v>1436.9680000000001</v>
      </c>
      <c r="L3205" s="31">
        <v>98.04</v>
      </c>
      <c r="M3205" s="31" t="s">
        <v>108</v>
      </c>
      <c r="N3205" s="31">
        <v>49.459899999999998</v>
      </c>
      <c r="O3205" s="31">
        <v>78.881399999999999</v>
      </c>
      <c r="P3205" s="31">
        <v>74.899699999999996</v>
      </c>
      <c r="Q3205" s="31" t="s">
        <v>108</v>
      </c>
      <c r="R3205" s="31">
        <v>117.56</v>
      </c>
      <c r="S3205" s="31" t="s">
        <v>108</v>
      </c>
    </row>
    <row r="3206" spans="1:19" x14ac:dyDescent="0.35">
      <c r="A3206" s="2">
        <v>37356</v>
      </c>
      <c r="B3206" s="31">
        <v>291.05329999999998</v>
      </c>
      <c r="C3206" s="31">
        <v>537.21799999999996</v>
      </c>
      <c r="D3206" s="31">
        <v>201.5806</v>
      </c>
      <c r="E3206" s="31">
        <v>108.18470000000001</v>
      </c>
      <c r="F3206" s="31">
        <v>33.386800000000001</v>
      </c>
      <c r="G3206" s="31">
        <v>119.7539</v>
      </c>
      <c r="H3206" s="31">
        <v>8.1304770000000008</v>
      </c>
      <c r="I3206" s="31">
        <v>2064.067</v>
      </c>
      <c r="J3206" s="31">
        <v>2556.9180000000001</v>
      </c>
      <c r="K3206" s="31">
        <v>1435.47</v>
      </c>
      <c r="L3206" s="31">
        <v>99.05</v>
      </c>
      <c r="M3206" s="31" t="s">
        <v>108</v>
      </c>
      <c r="N3206" s="31">
        <v>49.806399999999996</v>
      </c>
      <c r="O3206" s="31">
        <v>79.045900000000003</v>
      </c>
      <c r="P3206" s="31">
        <v>75.140600000000006</v>
      </c>
      <c r="Q3206" s="31" t="s">
        <v>108</v>
      </c>
      <c r="R3206" s="31">
        <v>117.56</v>
      </c>
      <c r="S3206" s="31" t="s">
        <v>108</v>
      </c>
    </row>
    <row r="3207" spans="1:19" x14ac:dyDescent="0.35">
      <c r="A3207" s="2">
        <v>37357</v>
      </c>
      <c r="B3207" s="31">
        <v>280.26249999999999</v>
      </c>
      <c r="C3207" s="31">
        <v>509.54599999999999</v>
      </c>
      <c r="D3207" s="31">
        <v>193.66970000000001</v>
      </c>
      <c r="E3207" s="31">
        <v>108.7338</v>
      </c>
      <c r="F3207" s="31">
        <v>33.442</v>
      </c>
      <c r="G3207" s="31">
        <v>119.3126</v>
      </c>
      <c r="H3207" s="31">
        <v>8.1705009999999998</v>
      </c>
      <c r="I3207" s="31">
        <v>2065.8580000000002</v>
      </c>
      <c r="J3207" s="31">
        <v>2560.7550000000001</v>
      </c>
      <c r="K3207" s="31">
        <v>1440.0989999999999</v>
      </c>
      <c r="L3207" s="31">
        <v>96.6</v>
      </c>
      <c r="M3207" s="31" t="s">
        <v>108</v>
      </c>
      <c r="N3207" s="31">
        <v>48.566299999999998</v>
      </c>
      <c r="O3207" s="31">
        <v>78.614000000000004</v>
      </c>
      <c r="P3207" s="31">
        <v>75.535300000000007</v>
      </c>
      <c r="Q3207" s="31" t="s">
        <v>108</v>
      </c>
      <c r="R3207" s="31">
        <v>117.37</v>
      </c>
      <c r="S3207" s="31" t="s">
        <v>108</v>
      </c>
    </row>
    <row r="3208" spans="1:19" x14ac:dyDescent="0.35">
      <c r="A3208" s="2">
        <v>37358</v>
      </c>
      <c r="B3208" s="31">
        <v>264.15550000000002</v>
      </c>
      <c r="C3208" s="31">
        <v>473.87</v>
      </c>
      <c r="D3208" s="31">
        <v>186.3614</v>
      </c>
      <c r="E3208" s="31">
        <v>107.414</v>
      </c>
      <c r="F3208" s="31">
        <v>33.430900000000001</v>
      </c>
      <c r="G3208" s="31">
        <v>120.15560000000001</v>
      </c>
      <c r="H3208" s="31">
        <v>8.3156060000000007</v>
      </c>
      <c r="I3208" s="31">
        <v>2061.6799999999998</v>
      </c>
      <c r="J3208" s="31">
        <v>2570.732</v>
      </c>
      <c r="K3208" s="31">
        <v>1439.4179999999999</v>
      </c>
      <c r="L3208" s="31">
        <v>97.3</v>
      </c>
      <c r="M3208" s="31" t="s">
        <v>108</v>
      </c>
      <c r="N3208" s="31">
        <v>49.350499999999997</v>
      </c>
      <c r="O3208" s="31">
        <v>78.285899999999998</v>
      </c>
      <c r="P3208" s="31">
        <v>75.215400000000002</v>
      </c>
      <c r="Q3208" s="31" t="s">
        <v>108</v>
      </c>
      <c r="R3208" s="31">
        <v>117.74</v>
      </c>
      <c r="S3208" s="31" t="s">
        <v>108</v>
      </c>
    </row>
    <row r="3209" spans="1:19" x14ac:dyDescent="0.35">
      <c r="A3209" s="2">
        <v>37361</v>
      </c>
      <c r="B3209" s="31">
        <v>274.51</v>
      </c>
      <c r="C3209" s="31">
        <v>506.25</v>
      </c>
      <c r="D3209" s="31">
        <v>186.3614</v>
      </c>
      <c r="E3209" s="31">
        <v>107.0883</v>
      </c>
      <c r="F3209" s="31">
        <v>33.188099999999999</v>
      </c>
      <c r="G3209" s="31">
        <v>118.9884</v>
      </c>
      <c r="H3209" s="31">
        <v>8.2709580000000003</v>
      </c>
      <c r="I3209" s="31">
        <v>2065.7080000000001</v>
      </c>
      <c r="J3209" s="31">
        <v>2575.7199999999998</v>
      </c>
      <c r="K3209" s="31">
        <v>1443.7750000000001</v>
      </c>
      <c r="L3209" s="31">
        <v>96.62</v>
      </c>
      <c r="M3209" s="31" t="s">
        <v>108</v>
      </c>
      <c r="N3209" s="31">
        <v>49.678699999999999</v>
      </c>
      <c r="O3209" s="31">
        <v>78.597499999999997</v>
      </c>
      <c r="P3209" s="31">
        <v>75.312399999999997</v>
      </c>
      <c r="Q3209" s="31" t="s">
        <v>108</v>
      </c>
      <c r="R3209" s="31">
        <v>117.73</v>
      </c>
      <c r="S3209" s="31" t="s">
        <v>108</v>
      </c>
    </row>
    <row r="3210" spans="1:19" x14ac:dyDescent="0.35">
      <c r="A3210" s="2">
        <v>37362</v>
      </c>
      <c r="B3210" s="31">
        <v>278.65179999999998</v>
      </c>
      <c r="C3210" s="31">
        <v>510.774</v>
      </c>
      <c r="D3210" s="31">
        <v>191.2336</v>
      </c>
      <c r="E3210" s="31">
        <v>109.1622</v>
      </c>
      <c r="F3210" s="31">
        <v>33.055700000000002</v>
      </c>
      <c r="G3210" s="31">
        <v>121.0634</v>
      </c>
      <c r="H3210" s="31">
        <v>8.3044440000000002</v>
      </c>
      <c r="I3210" s="31">
        <v>2063.9180000000001</v>
      </c>
      <c r="J3210" s="31">
        <v>2568.8130000000001</v>
      </c>
      <c r="K3210" s="31">
        <v>1436.423</v>
      </c>
      <c r="L3210" s="31">
        <v>98.85</v>
      </c>
      <c r="M3210" s="31" t="s">
        <v>108</v>
      </c>
      <c r="N3210" s="31">
        <v>51.721299999999999</v>
      </c>
      <c r="O3210" s="31">
        <v>78.852000000000004</v>
      </c>
      <c r="P3210" s="31">
        <v>75.485699999999994</v>
      </c>
      <c r="Q3210" s="31" t="s">
        <v>108</v>
      </c>
      <c r="R3210" s="31">
        <v>117.37</v>
      </c>
      <c r="S3210" s="31" t="s">
        <v>108</v>
      </c>
    </row>
    <row r="3211" spans="1:19" x14ac:dyDescent="0.35">
      <c r="A3211" s="2">
        <v>37363</v>
      </c>
      <c r="B3211" s="31">
        <v>286.93540000000002</v>
      </c>
      <c r="C3211" s="31">
        <v>519.17600000000004</v>
      </c>
      <c r="D3211" s="31">
        <v>193.1825</v>
      </c>
      <c r="E3211" s="31">
        <v>110.4648</v>
      </c>
      <c r="F3211" s="31">
        <v>33.419899999999998</v>
      </c>
      <c r="G3211" s="31">
        <v>123.3329</v>
      </c>
      <c r="H3211" s="31">
        <v>8.5779099999999993</v>
      </c>
      <c r="I3211" s="31">
        <v>2061.83</v>
      </c>
      <c r="J3211" s="31">
        <v>2561.9059999999999</v>
      </c>
      <c r="K3211" s="31">
        <v>1434.1089999999999</v>
      </c>
      <c r="L3211" s="31">
        <v>98.7</v>
      </c>
      <c r="M3211" s="31" t="s">
        <v>108</v>
      </c>
      <c r="N3211" s="31">
        <v>51.502499999999998</v>
      </c>
      <c r="O3211" s="31">
        <v>79.055599999999998</v>
      </c>
      <c r="P3211" s="31">
        <v>75.899100000000004</v>
      </c>
      <c r="Q3211" s="31" t="s">
        <v>108</v>
      </c>
      <c r="R3211" s="31">
        <v>116.6</v>
      </c>
      <c r="S3211" s="31" t="s">
        <v>108</v>
      </c>
    </row>
    <row r="3212" spans="1:19" x14ac:dyDescent="0.35">
      <c r="A3212" s="2">
        <v>37364</v>
      </c>
      <c r="B3212" s="31">
        <v>291.3073</v>
      </c>
      <c r="C3212" s="31">
        <v>521.56700000000001</v>
      </c>
      <c r="D3212" s="31">
        <v>197.32390000000001</v>
      </c>
      <c r="E3212" s="31">
        <v>109.43640000000001</v>
      </c>
      <c r="F3212" s="31">
        <v>33.684800000000003</v>
      </c>
      <c r="G3212" s="31">
        <v>122.5548</v>
      </c>
      <c r="H3212" s="31">
        <v>8.7006910000000008</v>
      </c>
      <c r="I3212" s="31">
        <v>2060.0390000000002</v>
      </c>
      <c r="J3212" s="31">
        <v>2564.2080000000001</v>
      </c>
      <c r="K3212" s="31">
        <v>1435.3340000000001</v>
      </c>
      <c r="L3212" s="31">
        <v>98.26</v>
      </c>
      <c r="M3212" s="31" t="s">
        <v>108</v>
      </c>
      <c r="N3212" s="31">
        <v>50.608899999999998</v>
      </c>
      <c r="O3212" s="31">
        <v>79.572500000000005</v>
      </c>
      <c r="P3212" s="31">
        <v>76.163899999999998</v>
      </c>
      <c r="Q3212" s="31" t="s">
        <v>108</v>
      </c>
      <c r="R3212" s="31">
        <v>116.39</v>
      </c>
      <c r="S3212" s="31" t="s">
        <v>108</v>
      </c>
    </row>
    <row r="3213" spans="1:19" x14ac:dyDescent="0.35">
      <c r="A3213" s="2">
        <v>37365</v>
      </c>
      <c r="B3213" s="31">
        <v>293.37819999999999</v>
      </c>
      <c r="C3213" s="31">
        <v>519.95100000000002</v>
      </c>
      <c r="D3213" s="31">
        <v>194.8878</v>
      </c>
      <c r="E3213" s="31">
        <v>110.0877</v>
      </c>
      <c r="F3213" s="31">
        <v>33.442</v>
      </c>
      <c r="G3213" s="31">
        <v>123.0087</v>
      </c>
      <c r="H3213" s="31">
        <v>8.6002340000000004</v>
      </c>
      <c r="I3213" s="31">
        <v>2060.636</v>
      </c>
      <c r="J3213" s="31">
        <v>2567.2779999999998</v>
      </c>
      <c r="K3213" s="31">
        <v>1433.973</v>
      </c>
      <c r="L3213" s="31">
        <v>98.59</v>
      </c>
      <c r="M3213" s="31" t="s">
        <v>108</v>
      </c>
      <c r="N3213" s="31">
        <v>50.663600000000002</v>
      </c>
      <c r="O3213" s="31">
        <v>79.188299999999998</v>
      </c>
      <c r="P3213" s="31">
        <v>76.021900000000002</v>
      </c>
      <c r="Q3213" s="31" t="s">
        <v>108</v>
      </c>
      <c r="R3213" s="31">
        <v>116.29</v>
      </c>
      <c r="S3213" s="31" t="s">
        <v>108</v>
      </c>
    </row>
    <row r="3214" spans="1:19" x14ac:dyDescent="0.35">
      <c r="A3214" s="2">
        <v>37368</v>
      </c>
      <c r="B3214" s="31">
        <v>295.10399999999998</v>
      </c>
      <c r="C3214" s="31">
        <v>513.48800000000006</v>
      </c>
      <c r="D3214" s="31">
        <v>195.61859999999999</v>
      </c>
      <c r="E3214" s="31">
        <v>111.596</v>
      </c>
      <c r="F3214" s="31">
        <v>33.508200000000002</v>
      </c>
      <c r="G3214" s="31">
        <v>122.61960000000001</v>
      </c>
      <c r="H3214" s="31">
        <v>8.6337200000000003</v>
      </c>
      <c r="I3214" s="31">
        <v>2060.3380000000002</v>
      </c>
      <c r="J3214" s="31">
        <v>2572.2660000000001</v>
      </c>
      <c r="K3214" s="31">
        <v>1438.329</v>
      </c>
      <c r="L3214" s="31">
        <v>96.97</v>
      </c>
      <c r="M3214" s="31" t="s">
        <v>108</v>
      </c>
      <c r="N3214" s="31">
        <v>49.368699999999997</v>
      </c>
      <c r="O3214" s="31">
        <v>79.531400000000005</v>
      </c>
      <c r="P3214" s="31">
        <v>76.007900000000006</v>
      </c>
      <c r="Q3214" s="31" t="s">
        <v>108</v>
      </c>
      <c r="R3214" s="31">
        <v>116.44</v>
      </c>
      <c r="S3214" s="31" t="s">
        <v>108</v>
      </c>
    </row>
    <row r="3215" spans="1:19" x14ac:dyDescent="0.35">
      <c r="A3215" s="2">
        <v>37369</v>
      </c>
      <c r="B3215" s="31">
        <v>296.25450000000001</v>
      </c>
      <c r="C3215" s="31">
        <v>518.91700000000003</v>
      </c>
      <c r="D3215" s="31">
        <v>199.5164</v>
      </c>
      <c r="E3215" s="31">
        <v>110.1049</v>
      </c>
      <c r="F3215" s="31">
        <v>33.618600000000001</v>
      </c>
      <c r="G3215" s="31">
        <v>123.72190000000001</v>
      </c>
      <c r="H3215" s="31">
        <v>8.6951099999999997</v>
      </c>
      <c r="I3215" s="31">
        <v>2058.846</v>
      </c>
      <c r="J3215" s="31">
        <v>2572.65</v>
      </c>
      <c r="K3215" s="31">
        <v>1435.1980000000001</v>
      </c>
      <c r="L3215" s="31">
        <v>96.53</v>
      </c>
      <c r="M3215" s="31" t="s">
        <v>108</v>
      </c>
      <c r="N3215" s="31">
        <v>48.511499999999998</v>
      </c>
      <c r="O3215" s="31">
        <v>79.576700000000002</v>
      </c>
      <c r="P3215" s="31">
        <v>76.070999999999998</v>
      </c>
      <c r="Q3215" s="31" t="s">
        <v>108</v>
      </c>
      <c r="R3215" s="31">
        <v>116.57</v>
      </c>
      <c r="S3215" s="31" t="s">
        <v>108</v>
      </c>
    </row>
    <row r="3216" spans="1:19" x14ac:dyDescent="0.35">
      <c r="A3216" s="2">
        <v>37370</v>
      </c>
      <c r="B3216" s="31">
        <v>293.1481</v>
      </c>
      <c r="C3216" s="31">
        <v>509.416</v>
      </c>
      <c r="D3216" s="31">
        <v>197.5675</v>
      </c>
      <c r="E3216" s="31">
        <v>110.25920000000001</v>
      </c>
      <c r="F3216" s="31">
        <v>33.640599999999999</v>
      </c>
      <c r="G3216" s="31">
        <v>125.343</v>
      </c>
      <c r="H3216" s="31">
        <v>8.5444250000000004</v>
      </c>
      <c r="I3216" s="31">
        <v>2055.8620000000001</v>
      </c>
      <c r="J3216" s="31">
        <v>2585.6959999999999</v>
      </c>
      <c r="K3216" s="31">
        <v>1439.827</v>
      </c>
      <c r="L3216" s="31">
        <v>95.53</v>
      </c>
      <c r="M3216" s="31" t="s">
        <v>108</v>
      </c>
      <c r="N3216" s="31">
        <v>47.7273</v>
      </c>
      <c r="O3216" s="31">
        <v>79.633399999999995</v>
      </c>
      <c r="P3216" s="31">
        <v>76.287899999999993</v>
      </c>
      <c r="Q3216" s="31" t="s">
        <v>108</v>
      </c>
      <c r="R3216" s="31">
        <v>116.15</v>
      </c>
      <c r="S3216" s="31" t="s">
        <v>108</v>
      </c>
    </row>
    <row r="3217" spans="1:19" x14ac:dyDescent="0.35">
      <c r="A3217" s="2">
        <v>37371</v>
      </c>
      <c r="B3217" s="31">
        <v>295.79430000000002</v>
      </c>
      <c r="C3217" s="31">
        <v>515.03899999999999</v>
      </c>
      <c r="D3217" s="31">
        <v>200.73439999999999</v>
      </c>
      <c r="E3217" s="31">
        <v>110.0535</v>
      </c>
      <c r="F3217" s="31">
        <v>34.06</v>
      </c>
      <c r="G3217" s="31">
        <v>123.59220000000001</v>
      </c>
      <c r="H3217" s="31">
        <v>8.410482</v>
      </c>
      <c r="I3217" s="31">
        <v>2054.5189999999998</v>
      </c>
      <c r="J3217" s="31">
        <v>2589.15</v>
      </c>
      <c r="K3217" s="31">
        <v>1444.864</v>
      </c>
      <c r="L3217" s="31">
        <v>95.59</v>
      </c>
      <c r="M3217" s="31" t="s">
        <v>108</v>
      </c>
      <c r="N3217" s="31">
        <v>47.672600000000003</v>
      </c>
      <c r="O3217" s="31">
        <v>80.561599999999999</v>
      </c>
      <c r="P3217" s="31">
        <v>76.862099999999998</v>
      </c>
      <c r="Q3217" s="31" t="s">
        <v>108</v>
      </c>
      <c r="R3217" s="31">
        <v>115.45</v>
      </c>
      <c r="S3217" s="31" t="s">
        <v>108</v>
      </c>
    </row>
    <row r="3218" spans="1:19" x14ac:dyDescent="0.35">
      <c r="A3218" s="2">
        <v>37372</v>
      </c>
      <c r="B3218" s="31">
        <v>298.78559999999999</v>
      </c>
      <c r="C3218" s="31">
        <v>526.86599999999999</v>
      </c>
      <c r="D3218" s="31">
        <v>201.46520000000001</v>
      </c>
      <c r="E3218" s="31">
        <v>110.5848</v>
      </c>
      <c r="F3218" s="31">
        <v>34.446300000000001</v>
      </c>
      <c r="G3218" s="31">
        <v>121.7766</v>
      </c>
      <c r="H3218" s="31">
        <v>8.4383870000000005</v>
      </c>
      <c r="I3218" s="31">
        <v>2058.9949999999999</v>
      </c>
      <c r="J3218" s="31">
        <v>2596.0569999999998</v>
      </c>
      <c r="K3218" s="31">
        <v>1446.9059999999999</v>
      </c>
      <c r="L3218" s="31">
        <v>93.8</v>
      </c>
      <c r="M3218" s="31" t="s">
        <v>108</v>
      </c>
      <c r="N3218" s="31">
        <v>45.666499999999999</v>
      </c>
      <c r="O3218" s="31">
        <v>80.698999999999998</v>
      </c>
      <c r="P3218" s="31">
        <v>76.873900000000006</v>
      </c>
      <c r="Q3218" s="31" t="s">
        <v>108</v>
      </c>
      <c r="R3218" s="31">
        <v>115.04</v>
      </c>
      <c r="S3218" s="31" t="s">
        <v>108</v>
      </c>
    </row>
    <row r="3219" spans="1:19" x14ac:dyDescent="0.35">
      <c r="A3219" s="2">
        <v>37375</v>
      </c>
      <c r="B3219" s="31">
        <v>303.61770000000001</v>
      </c>
      <c r="C3219" s="31">
        <v>536.10799999999995</v>
      </c>
      <c r="D3219" s="31">
        <v>204.87569999999999</v>
      </c>
      <c r="E3219" s="31">
        <v>110.8933</v>
      </c>
      <c r="F3219" s="31">
        <v>34.380099999999999</v>
      </c>
      <c r="G3219" s="31">
        <v>120.73909999999999</v>
      </c>
      <c r="H3219" s="31">
        <v>8.2318920000000002</v>
      </c>
      <c r="I3219" s="31">
        <v>2060.3380000000002</v>
      </c>
      <c r="J3219" s="31">
        <v>2589.9169999999999</v>
      </c>
      <c r="K3219" s="31">
        <v>1441.8689999999999</v>
      </c>
      <c r="L3219" s="31">
        <v>93.19</v>
      </c>
      <c r="M3219" s="31" t="s">
        <v>108</v>
      </c>
      <c r="N3219" s="31">
        <v>45.63</v>
      </c>
      <c r="O3219" s="31">
        <v>80.551500000000004</v>
      </c>
      <c r="P3219" s="31">
        <v>77.114900000000006</v>
      </c>
      <c r="Q3219" s="31" t="s">
        <v>108</v>
      </c>
      <c r="R3219" s="31">
        <v>114.89</v>
      </c>
      <c r="S3219" s="31" t="s">
        <v>108</v>
      </c>
    </row>
    <row r="3220" spans="1:19" x14ac:dyDescent="0.35">
      <c r="A3220" s="2">
        <v>37376</v>
      </c>
      <c r="B3220" s="31">
        <v>302.2371</v>
      </c>
      <c r="C3220" s="31">
        <v>525.57399999999996</v>
      </c>
      <c r="D3220" s="31">
        <v>205.60650000000001</v>
      </c>
      <c r="E3220" s="31">
        <v>109.9678</v>
      </c>
      <c r="F3220" s="31">
        <v>34.126300000000001</v>
      </c>
      <c r="G3220" s="31">
        <v>121.0633</v>
      </c>
      <c r="H3220" s="31">
        <v>8.427225</v>
      </c>
      <c r="I3220" s="31">
        <v>2067.6480000000001</v>
      </c>
      <c r="J3220" s="31">
        <v>2592.6030000000001</v>
      </c>
      <c r="K3220" s="31">
        <v>1442.6859999999999</v>
      </c>
      <c r="L3220" s="31">
        <v>94.26</v>
      </c>
      <c r="M3220" s="31" t="s">
        <v>108</v>
      </c>
      <c r="N3220" s="31">
        <v>46.687800000000003</v>
      </c>
      <c r="O3220" s="31">
        <v>80.456800000000001</v>
      </c>
      <c r="P3220" s="31">
        <v>77.088700000000003</v>
      </c>
      <c r="Q3220" s="31" t="s">
        <v>108</v>
      </c>
      <c r="R3220" s="31">
        <v>115.19</v>
      </c>
      <c r="S3220" s="31" t="s">
        <v>108</v>
      </c>
    </row>
    <row r="3221" spans="1:19" x14ac:dyDescent="0.35">
      <c r="A3221" s="2">
        <v>37377</v>
      </c>
      <c r="B3221" s="31">
        <v>295.33409999999998</v>
      </c>
      <c r="C3221" s="31">
        <v>520.14499999999998</v>
      </c>
      <c r="D3221" s="31">
        <v>201.95240000000001</v>
      </c>
      <c r="E3221" s="31">
        <v>108.3567</v>
      </c>
      <c r="F3221" s="31">
        <v>34.148299999999999</v>
      </c>
      <c r="G3221" s="31">
        <v>120.4149</v>
      </c>
      <c r="H3221" s="31">
        <v>8.1760830000000002</v>
      </c>
      <c r="I3221" s="31">
        <v>2069.14</v>
      </c>
      <c r="J3221" s="31">
        <v>2598.7429999999999</v>
      </c>
      <c r="K3221" s="31">
        <v>1442.6859999999999</v>
      </c>
      <c r="L3221" s="31">
        <v>95.24</v>
      </c>
      <c r="M3221" s="31" t="s">
        <v>108</v>
      </c>
      <c r="N3221" s="31">
        <v>46.377800000000001</v>
      </c>
      <c r="O3221" s="31">
        <v>81.032899999999998</v>
      </c>
      <c r="P3221" s="31">
        <v>77.524799999999999</v>
      </c>
      <c r="Q3221" s="31" t="s">
        <v>108</v>
      </c>
      <c r="R3221" s="31">
        <v>114.54</v>
      </c>
      <c r="S3221" s="31" t="s">
        <v>108</v>
      </c>
    </row>
    <row r="3222" spans="1:19" x14ac:dyDescent="0.35">
      <c r="A3222" s="2">
        <v>37378</v>
      </c>
      <c r="B3222" s="31">
        <v>290.27190000000002</v>
      </c>
      <c r="C3222" s="31">
        <v>507.28300000000002</v>
      </c>
      <c r="D3222" s="31">
        <v>194.64410000000001</v>
      </c>
      <c r="E3222" s="31">
        <v>109.2137</v>
      </c>
      <c r="F3222" s="31">
        <v>34.06</v>
      </c>
      <c r="G3222" s="31">
        <v>120.2852</v>
      </c>
      <c r="H3222" s="31">
        <v>8.2765400000000007</v>
      </c>
      <c r="I3222" s="31">
        <v>2069.14</v>
      </c>
      <c r="J3222" s="31">
        <v>2588.7660000000001</v>
      </c>
      <c r="K3222" s="31">
        <v>1437.6489999999999</v>
      </c>
      <c r="L3222" s="31">
        <v>94.89</v>
      </c>
      <c r="M3222" s="31" t="s">
        <v>108</v>
      </c>
      <c r="N3222" s="31">
        <v>44.827599999999997</v>
      </c>
      <c r="O3222" s="31">
        <v>80.706599999999995</v>
      </c>
      <c r="P3222" s="31">
        <v>77.251999999999995</v>
      </c>
      <c r="Q3222" s="31" t="s">
        <v>108</v>
      </c>
      <c r="R3222" s="31">
        <v>114.87</v>
      </c>
      <c r="S3222" s="31" t="s">
        <v>108</v>
      </c>
    </row>
    <row r="3223" spans="1:19" x14ac:dyDescent="0.35">
      <c r="A3223" s="2">
        <v>37379</v>
      </c>
      <c r="B3223" s="31">
        <v>294.98899999999998</v>
      </c>
      <c r="C3223" s="31">
        <v>509.09300000000002</v>
      </c>
      <c r="D3223" s="31">
        <v>196.10579999999999</v>
      </c>
      <c r="E3223" s="31">
        <v>108.44240000000001</v>
      </c>
      <c r="F3223" s="31">
        <v>34.490499999999997</v>
      </c>
      <c r="G3223" s="31">
        <v>119.63679999999999</v>
      </c>
      <c r="H3223" s="31">
        <v>8.2709589999999995</v>
      </c>
      <c r="I3223" s="31">
        <v>2068.9899999999998</v>
      </c>
      <c r="J3223" s="31">
        <v>2599.5100000000002</v>
      </c>
      <c r="K3223" s="31">
        <v>1446.77</v>
      </c>
      <c r="L3223" s="31">
        <v>93.89</v>
      </c>
      <c r="M3223" s="31" t="s">
        <v>108</v>
      </c>
      <c r="N3223" s="31">
        <v>43.678600000000003</v>
      </c>
      <c r="O3223" s="31">
        <v>81.331000000000003</v>
      </c>
      <c r="P3223" s="31">
        <v>78.107699999999994</v>
      </c>
      <c r="Q3223" s="31" t="s">
        <v>108</v>
      </c>
      <c r="R3223" s="31">
        <v>113.59</v>
      </c>
      <c r="S3223" s="31" t="s">
        <v>108</v>
      </c>
    </row>
    <row r="3224" spans="1:19" x14ac:dyDescent="0.35">
      <c r="A3224" s="2">
        <v>37382</v>
      </c>
      <c r="B3224" s="31">
        <v>294.98899999999998</v>
      </c>
      <c r="C3224" s="31">
        <v>500.56200000000001</v>
      </c>
      <c r="D3224" s="31">
        <v>196.10579999999999</v>
      </c>
      <c r="E3224" s="31">
        <v>108.44240000000001</v>
      </c>
      <c r="F3224" s="31">
        <v>34.380099999999999</v>
      </c>
      <c r="G3224" s="31">
        <v>120.02589999999999</v>
      </c>
      <c r="H3224" s="31">
        <v>8.1202740000000002</v>
      </c>
      <c r="I3224" s="31">
        <v>2068.9899999999998</v>
      </c>
      <c r="J3224" s="31">
        <v>2596.44</v>
      </c>
      <c r="K3224" s="31">
        <v>1444.4559999999999</v>
      </c>
      <c r="L3224" s="31">
        <v>92.03</v>
      </c>
      <c r="M3224" s="31" t="s">
        <v>108</v>
      </c>
      <c r="N3224" s="31">
        <v>42.511400000000002</v>
      </c>
      <c r="O3224" s="31">
        <v>81.331000000000003</v>
      </c>
      <c r="P3224" s="31">
        <v>78.107699999999994</v>
      </c>
      <c r="Q3224" s="31" t="s">
        <v>108</v>
      </c>
      <c r="R3224" s="31">
        <v>113.66</v>
      </c>
      <c r="S3224" s="31" t="s">
        <v>108</v>
      </c>
    </row>
    <row r="3225" spans="1:19" x14ac:dyDescent="0.35">
      <c r="A3225" s="2">
        <v>37383</v>
      </c>
      <c r="B3225" s="31">
        <v>293.26319999999998</v>
      </c>
      <c r="C3225" s="31">
        <v>505.92599999999999</v>
      </c>
      <c r="D3225" s="31">
        <v>195.61859999999999</v>
      </c>
      <c r="E3225" s="31">
        <v>108.1682</v>
      </c>
      <c r="F3225" s="31">
        <v>34.424300000000002</v>
      </c>
      <c r="G3225" s="31">
        <v>120.7392</v>
      </c>
      <c r="H3225" s="31">
        <v>8.1370170000000002</v>
      </c>
      <c r="I3225" s="31">
        <v>2071.6759999999999</v>
      </c>
      <c r="J3225" s="31">
        <v>2599.1260000000002</v>
      </c>
      <c r="K3225" s="31">
        <v>1445.817</v>
      </c>
      <c r="L3225" s="31">
        <v>91.66</v>
      </c>
      <c r="M3225" s="31" t="s">
        <v>108</v>
      </c>
      <c r="N3225" s="31">
        <v>42.164900000000003</v>
      </c>
      <c r="O3225" s="31">
        <v>80.713499999999996</v>
      </c>
      <c r="P3225" s="31">
        <v>78.079499999999996</v>
      </c>
      <c r="Q3225" s="31" t="s">
        <v>108</v>
      </c>
      <c r="R3225" s="31">
        <v>113.92</v>
      </c>
      <c r="S3225" s="31" t="s">
        <v>108</v>
      </c>
    </row>
    <row r="3226" spans="1:19" x14ac:dyDescent="0.35">
      <c r="A3226" s="2">
        <v>37384</v>
      </c>
      <c r="B3226" s="31">
        <v>300.82240000000002</v>
      </c>
      <c r="C3226" s="31">
        <v>509.53199999999998</v>
      </c>
      <c r="D3226" s="31">
        <v>201.20910000000001</v>
      </c>
      <c r="E3226" s="31">
        <v>109.63120000000001</v>
      </c>
      <c r="F3226" s="31">
        <v>34.049199999999999</v>
      </c>
      <c r="G3226" s="31">
        <v>122.4251</v>
      </c>
      <c r="H3226" s="31">
        <v>8.2151499999999995</v>
      </c>
      <c r="I3226" s="31">
        <v>2069.2890000000002</v>
      </c>
      <c r="J3226" s="31">
        <v>2574.9520000000002</v>
      </c>
      <c r="K3226" s="31">
        <v>1439.4179999999999</v>
      </c>
      <c r="L3226" s="31">
        <v>95.07</v>
      </c>
      <c r="M3226" s="31" t="s">
        <v>108</v>
      </c>
      <c r="N3226" s="31">
        <v>46.724299999999999</v>
      </c>
      <c r="O3226" s="31">
        <v>80.302400000000006</v>
      </c>
      <c r="P3226" s="31">
        <v>77.743600000000001</v>
      </c>
      <c r="Q3226" s="31" t="s">
        <v>108</v>
      </c>
      <c r="R3226" s="31">
        <v>114.91</v>
      </c>
      <c r="S3226" s="31" t="s">
        <v>108</v>
      </c>
    </row>
    <row r="3227" spans="1:19" x14ac:dyDescent="0.35">
      <c r="A3227" s="2">
        <v>37385</v>
      </c>
      <c r="B3227" s="31">
        <v>299.96859999999998</v>
      </c>
      <c r="C3227" s="31">
        <v>501.875</v>
      </c>
      <c r="D3227" s="31">
        <v>200.33600000000001</v>
      </c>
      <c r="E3227" s="31">
        <v>109.9395</v>
      </c>
      <c r="F3227" s="31">
        <v>34.192500000000003</v>
      </c>
      <c r="G3227" s="31">
        <v>123.5274</v>
      </c>
      <c r="H3227" s="31">
        <v>8.3490929999999999</v>
      </c>
      <c r="I3227" s="31">
        <v>2070.3330000000001</v>
      </c>
      <c r="J3227" s="31">
        <v>2582.627</v>
      </c>
      <c r="K3227" s="31">
        <v>1436.287</v>
      </c>
      <c r="L3227" s="31">
        <v>93.97</v>
      </c>
      <c r="M3227" s="31" t="s">
        <v>108</v>
      </c>
      <c r="N3227" s="31">
        <v>45.447699999999998</v>
      </c>
      <c r="O3227" s="31">
        <v>80.38</v>
      </c>
      <c r="P3227" s="31">
        <v>77.734499999999997</v>
      </c>
      <c r="Q3227" s="31" t="s">
        <v>108</v>
      </c>
      <c r="R3227" s="31">
        <v>114.52</v>
      </c>
      <c r="S3227" s="31" t="s">
        <v>108</v>
      </c>
    </row>
    <row r="3228" spans="1:19" x14ac:dyDescent="0.35">
      <c r="A3228" s="2">
        <v>37386</v>
      </c>
      <c r="B3228" s="31">
        <v>305.49360000000001</v>
      </c>
      <c r="C3228" s="31">
        <v>512.12300000000005</v>
      </c>
      <c r="D3228" s="31">
        <v>205.99770000000001</v>
      </c>
      <c r="E3228" s="31">
        <v>110.3503</v>
      </c>
      <c r="F3228" s="31">
        <v>34.357799999999997</v>
      </c>
      <c r="G3228" s="31">
        <v>122.10080000000001</v>
      </c>
      <c r="H3228" s="31">
        <v>8.3323499999999999</v>
      </c>
      <c r="I3228" s="31">
        <v>2070.7809999999999</v>
      </c>
      <c r="J3228" s="31">
        <v>2595.6729999999998</v>
      </c>
      <c r="K3228" s="31">
        <v>1437.7850000000001</v>
      </c>
      <c r="L3228" s="31">
        <v>92.22</v>
      </c>
      <c r="M3228" s="31" t="s">
        <v>108</v>
      </c>
      <c r="N3228" s="31">
        <v>43.368600000000001</v>
      </c>
      <c r="O3228" s="31">
        <v>80.794700000000006</v>
      </c>
      <c r="P3228" s="31">
        <v>78.120900000000006</v>
      </c>
      <c r="Q3228" s="31" t="s">
        <v>108</v>
      </c>
      <c r="R3228" s="31">
        <v>113.92</v>
      </c>
      <c r="S3228" s="31" t="s">
        <v>108</v>
      </c>
    </row>
    <row r="3229" spans="1:19" x14ac:dyDescent="0.35">
      <c r="A3229" s="2">
        <v>37389</v>
      </c>
      <c r="B3229" s="31">
        <v>307.34649999999999</v>
      </c>
      <c r="C3229" s="31">
        <v>516.13900000000001</v>
      </c>
      <c r="D3229" s="31">
        <v>204.0179</v>
      </c>
      <c r="E3229" s="31">
        <v>110.0628</v>
      </c>
      <c r="F3229" s="31">
        <v>34.322499999999998</v>
      </c>
      <c r="G3229" s="31">
        <v>123.8516</v>
      </c>
      <c r="H3229" s="31">
        <v>8.5779119999999995</v>
      </c>
      <c r="I3229" s="31">
        <v>2071.2280000000001</v>
      </c>
      <c r="J3229" s="31">
        <v>2580.3240000000001</v>
      </c>
      <c r="K3229" s="31">
        <v>1435.0619999999999</v>
      </c>
      <c r="L3229" s="31">
        <v>94.11</v>
      </c>
      <c r="M3229" s="31" t="s">
        <v>108</v>
      </c>
      <c r="N3229" s="31">
        <v>45.2288</v>
      </c>
      <c r="O3229" s="31">
        <v>80.895200000000003</v>
      </c>
      <c r="P3229" s="31">
        <v>77.964200000000005</v>
      </c>
      <c r="Q3229" s="31" t="s">
        <v>108</v>
      </c>
      <c r="R3229" s="31">
        <v>114.15</v>
      </c>
      <c r="S3229" s="31" t="s">
        <v>108</v>
      </c>
    </row>
    <row r="3230" spans="1:19" x14ac:dyDescent="0.35">
      <c r="A3230" s="2">
        <v>37390</v>
      </c>
      <c r="B3230" s="31">
        <v>314.77199999999999</v>
      </c>
      <c r="C3230" s="31">
        <v>532.97299999999996</v>
      </c>
      <c r="D3230" s="31">
        <v>208.83529999999999</v>
      </c>
      <c r="E3230" s="31">
        <v>110.88379999999999</v>
      </c>
      <c r="F3230" s="31">
        <v>33.959499999999998</v>
      </c>
      <c r="G3230" s="31">
        <v>123.46250000000001</v>
      </c>
      <c r="H3230" s="31">
        <v>8.5276829999999997</v>
      </c>
      <c r="I3230" s="31">
        <v>2072.422</v>
      </c>
      <c r="J3230" s="31">
        <v>2565.36</v>
      </c>
      <c r="K3230" s="31">
        <v>1430.433</v>
      </c>
      <c r="L3230" s="31">
        <v>96.12</v>
      </c>
      <c r="M3230" s="31" t="s">
        <v>108</v>
      </c>
      <c r="N3230" s="31">
        <v>47.873199999999997</v>
      </c>
      <c r="O3230" s="31">
        <v>80.181600000000003</v>
      </c>
      <c r="P3230" s="31">
        <v>77.153800000000004</v>
      </c>
      <c r="Q3230" s="31" t="s">
        <v>108</v>
      </c>
      <c r="R3230" s="31">
        <v>115.09</v>
      </c>
      <c r="S3230" s="31" t="s">
        <v>108</v>
      </c>
    </row>
    <row r="3231" spans="1:19" x14ac:dyDescent="0.35">
      <c r="A3231" s="2">
        <v>37391</v>
      </c>
      <c r="B3231" s="31">
        <v>304.67790000000002</v>
      </c>
      <c r="C3231" s="31">
        <v>506.50099999999998</v>
      </c>
      <c r="D3231" s="31">
        <v>209.0762</v>
      </c>
      <c r="E3231" s="31">
        <v>111.1575</v>
      </c>
      <c r="F3231" s="31">
        <v>34.113500000000002</v>
      </c>
      <c r="G3231" s="31">
        <v>125.0188</v>
      </c>
      <c r="H3231" s="31">
        <v>8.5834919999999997</v>
      </c>
      <c r="I3231" s="31">
        <v>2073.7640000000001</v>
      </c>
      <c r="J3231" s="31">
        <v>2571.8829999999998</v>
      </c>
      <c r="K3231" s="31">
        <v>1430.569</v>
      </c>
      <c r="L3231" s="31">
        <v>95.77</v>
      </c>
      <c r="M3231" s="31" t="s">
        <v>108</v>
      </c>
      <c r="N3231" s="31">
        <v>48.164999999999999</v>
      </c>
      <c r="O3231" s="31">
        <v>80.738600000000005</v>
      </c>
      <c r="P3231" s="31">
        <v>77.627099999999999</v>
      </c>
      <c r="Q3231" s="31" t="s">
        <v>108</v>
      </c>
      <c r="R3231" s="31">
        <v>114.12</v>
      </c>
      <c r="S3231" s="31" t="s">
        <v>108</v>
      </c>
    </row>
    <row r="3232" spans="1:19" x14ac:dyDescent="0.35">
      <c r="A3232" s="2">
        <v>37392</v>
      </c>
      <c r="B3232" s="31">
        <v>302.9375</v>
      </c>
      <c r="C3232" s="31">
        <v>514.01800000000003</v>
      </c>
      <c r="D3232" s="31">
        <v>202.8135</v>
      </c>
      <c r="E3232" s="31">
        <v>110.0115</v>
      </c>
      <c r="F3232" s="31">
        <v>34.2455</v>
      </c>
      <c r="G3232" s="31">
        <v>125.7321</v>
      </c>
      <c r="H3232" s="31">
        <v>8.9016059999999992</v>
      </c>
      <c r="I3232" s="31">
        <v>2073.1680000000001</v>
      </c>
      <c r="J3232" s="31">
        <v>2584.9290000000001</v>
      </c>
      <c r="K3232" s="31">
        <v>1433.02</v>
      </c>
      <c r="L3232" s="31">
        <v>96.16</v>
      </c>
      <c r="M3232" s="31" t="s">
        <v>108</v>
      </c>
      <c r="N3232" s="31">
        <v>48.274500000000003</v>
      </c>
      <c r="O3232" s="31">
        <v>80.581199999999995</v>
      </c>
      <c r="P3232" s="31">
        <v>77.816900000000004</v>
      </c>
      <c r="Q3232" s="31" t="s">
        <v>108</v>
      </c>
      <c r="R3232" s="31">
        <v>114.13</v>
      </c>
      <c r="S3232" s="31" t="s">
        <v>108</v>
      </c>
    </row>
    <row r="3233" spans="1:19" x14ac:dyDescent="0.35">
      <c r="A3233" s="2">
        <v>37393</v>
      </c>
      <c r="B3233" s="31">
        <v>303.05349999999999</v>
      </c>
      <c r="C3233" s="31">
        <v>518.77300000000002</v>
      </c>
      <c r="D3233" s="31">
        <v>200.88650000000001</v>
      </c>
      <c r="E3233" s="31">
        <v>108.438</v>
      </c>
      <c r="F3233" s="31">
        <v>34.333500000000001</v>
      </c>
      <c r="G3233" s="31">
        <v>126.44540000000001</v>
      </c>
      <c r="H3233" s="31">
        <v>8.8625389999999999</v>
      </c>
      <c r="I3233" s="31">
        <v>2073.1680000000001</v>
      </c>
      <c r="J3233" s="31">
        <v>2574.569</v>
      </c>
      <c r="K3233" s="31">
        <v>1430.9780000000001</v>
      </c>
      <c r="L3233" s="31">
        <v>96.71</v>
      </c>
      <c r="M3233" s="31" t="s">
        <v>108</v>
      </c>
      <c r="N3233" s="31">
        <v>48.365600000000001</v>
      </c>
      <c r="O3233" s="31">
        <v>82.023600000000002</v>
      </c>
      <c r="P3233" s="31">
        <v>78.8476</v>
      </c>
      <c r="Q3233" s="31" t="s">
        <v>108</v>
      </c>
      <c r="R3233" s="31">
        <v>113</v>
      </c>
      <c r="S3233" s="31" t="s">
        <v>108</v>
      </c>
    </row>
    <row r="3234" spans="1:19" x14ac:dyDescent="0.35">
      <c r="A3234" s="2">
        <v>37396</v>
      </c>
      <c r="B3234" s="31">
        <v>303.6336</v>
      </c>
      <c r="C3234" s="31">
        <v>520.25099999999998</v>
      </c>
      <c r="D3234" s="31">
        <v>205.22219999999999</v>
      </c>
      <c r="E3234" s="31">
        <v>108.5064</v>
      </c>
      <c r="F3234" s="31">
        <v>34.894599999999997</v>
      </c>
      <c r="G3234" s="31">
        <v>127.4181</v>
      </c>
      <c r="H3234" s="31">
        <v>8.7844060000000006</v>
      </c>
      <c r="I3234" s="31">
        <v>2069.7359999999999</v>
      </c>
      <c r="J3234" s="31">
        <v>2585.6959999999999</v>
      </c>
      <c r="K3234" s="31">
        <v>1437.921</v>
      </c>
      <c r="L3234" s="31">
        <v>95.68</v>
      </c>
      <c r="M3234" s="31" t="s">
        <v>108</v>
      </c>
      <c r="N3234" s="31">
        <v>47.3626</v>
      </c>
      <c r="O3234" s="31">
        <v>82.126599999999996</v>
      </c>
      <c r="P3234" s="31">
        <v>78.877099999999999</v>
      </c>
      <c r="Q3234" s="31" t="s">
        <v>108</v>
      </c>
      <c r="R3234" s="31">
        <v>112.82</v>
      </c>
      <c r="S3234" s="31" t="s">
        <v>108</v>
      </c>
    </row>
    <row r="3235" spans="1:19" x14ac:dyDescent="0.35">
      <c r="A3235" s="2">
        <v>37397</v>
      </c>
      <c r="B3235" s="31">
        <v>296.67219999999998</v>
      </c>
      <c r="C3235" s="31">
        <v>507.14299999999997</v>
      </c>
      <c r="D3235" s="31">
        <v>201.3683</v>
      </c>
      <c r="E3235" s="31">
        <v>108.8143</v>
      </c>
      <c r="F3235" s="31">
        <v>34.916600000000003</v>
      </c>
      <c r="G3235" s="31">
        <v>127.2236</v>
      </c>
      <c r="H3235" s="31">
        <v>8.8792819999999999</v>
      </c>
      <c r="I3235" s="31">
        <v>2067.6480000000001</v>
      </c>
      <c r="J3235" s="31">
        <v>2594.1379999999999</v>
      </c>
      <c r="K3235" s="31">
        <v>1438.7380000000001</v>
      </c>
      <c r="L3235" s="31">
        <v>94.76</v>
      </c>
      <c r="M3235" s="31" t="s">
        <v>108</v>
      </c>
      <c r="N3235" s="31">
        <v>45.976500000000001</v>
      </c>
      <c r="O3235" s="31">
        <v>83.140900000000002</v>
      </c>
      <c r="P3235" s="31">
        <v>78.614900000000006</v>
      </c>
      <c r="Q3235" s="31" t="s">
        <v>108</v>
      </c>
      <c r="R3235" s="31">
        <v>112.8</v>
      </c>
      <c r="S3235" s="31" t="s">
        <v>108</v>
      </c>
    </row>
    <row r="3236" spans="1:19" x14ac:dyDescent="0.35">
      <c r="A3236" s="2">
        <v>37398</v>
      </c>
      <c r="B3236" s="31">
        <v>295.39589999999998</v>
      </c>
      <c r="C3236" s="31">
        <v>513.82500000000005</v>
      </c>
      <c r="D3236" s="31">
        <v>200.16390000000001</v>
      </c>
      <c r="E3236" s="31">
        <v>108.74590000000001</v>
      </c>
      <c r="F3236" s="31">
        <v>35.1586</v>
      </c>
      <c r="G3236" s="31">
        <v>127.872</v>
      </c>
      <c r="H3236" s="31">
        <v>8.7062729999999995</v>
      </c>
      <c r="I3236" s="31">
        <v>2066.902</v>
      </c>
      <c r="J3236" s="31">
        <v>2603.3470000000002</v>
      </c>
      <c r="K3236" s="31">
        <v>1440.2349999999999</v>
      </c>
      <c r="L3236" s="31">
        <v>94.94</v>
      </c>
      <c r="M3236" s="31" t="s">
        <v>108</v>
      </c>
      <c r="N3236" s="31">
        <v>46.122399999999999</v>
      </c>
      <c r="O3236" s="31">
        <v>83.13</v>
      </c>
      <c r="P3236" s="31">
        <v>79.353800000000007</v>
      </c>
      <c r="Q3236" s="31" t="s">
        <v>108</v>
      </c>
      <c r="R3236" s="31">
        <v>112.33</v>
      </c>
      <c r="S3236" s="31" t="s">
        <v>108</v>
      </c>
    </row>
    <row r="3237" spans="1:19" x14ac:dyDescent="0.35">
      <c r="A3237" s="2">
        <v>37399</v>
      </c>
      <c r="B3237" s="31">
        <v>294.11959999999999</v>
      </c>
      <c r="C3237" s="31">
        <v>508.3</v>
      </c>
      <c r="D3237" s="31">
        <v>198.23689999999999</v>
      </c>
      <c r="E3237" s="31">
        <v>109.92610000000001</v>
      </c>
      <c r="F3237" s="31">
        <v>35.653599999999997</v>
      </c>
      <c r="G3237" s="31">
        <v>127.4829</v>
      </c>
      <c r="H3237" s="31">
        <v>8.7230159999999994</v>
      </c>
      <c r="I3237" s="31">
        <v>2062.1280000000002</v>
      </c>
      <c r="J3237" s="31">
        <v>2596.8240000000001</v>
      </c>
      <c r="K3237" s="31">
        <v>1445.2719999999999</v>
      </c>
      <c r="L3237" s="31">
        <v>95.99</v>
      </c>
      <c r="M3237" s="31" t="s">
        <v>108</v>
      </c>
      <c r="N3237" s="31">
        <v>47.034300000000002</v>
      </c>
      <c r="O3237" s="31">
        <v>82.453599999999994</v>
      </c>
      <c r="P3237" s="31">
        <v>78.897199999999998</v>
      </c>
      <c r="Q3237" s="31" t="s">
        <v>108</v>
      </c>
      <c r="R3237" s="31">
        <v>112.79</v>
      </c>
      <c r="S3237" s="31" t="s">
        <v>108</v>
      </c>
    </row>
    <row r="3238" spans="1:19" x14ac:dyDescent="0.35">
      <c r="A3238" s="2">
        <v>37400</v>
      </c>
      <c r="B3238" s="31">
        <v>292.1472</v>
      </c>
      <c r="C3238" s="31">
        <v>507.786</v>
      </c>
      <c r="D3238" s="31">
        <v>195.82820000000001</v>
      </c>
      <c r="E3238" s="31">
        <v>110.3879</v>
      </c>
      <c r="F3238" s="31">
        <v>35.422600000000003</v>
      </c>
      <c r="G3238" s="31">
        <v>127.3532</v>
      </c>
      <c r="H3238" s="31">
        <v>8.6448830000000001</v>
      </c>
      <c r="I3238" s="31">
        <v>2064.5149999999999</v>
      </c>
      <c r="J3238" s="31">
        <v>2601.8119999999999</v>
      </c>
      <c r="K3238" s="31">
        <v>1440.78</v>
      </c>
      <c r="L3238" s="31">
        <v>94.72</v>
      </c>
      <c r="M3238" s="31" t="s">
        <v>108</v>
      </c>
      <c r="N3238" s="31">
        <v>45.867100000000001</v>
      </c>
      <c r="O3238" s="31">
        <v>82.648799999999994</v>
      </c>
      <c r="P3238" s="31">
        <v>79.025899999999993</v>
      </c>
      <c r="Q3238" s="31" t="s">
        <v>108</v>
      </c>
      <c r="R3238" s="31">
        <v>112.8</v>
      </c>
      <c r="S3238" s="31" t="s">
        <v>108</v>
      </c>
    </row>
    <row r="3239" spans="1:19" x14ac:dyDescent="0.35">
      <c r="A3239" s="2">
        <v>37403</v>
      </c>
      <c r="B3239" s="31">
        <v>292.1472</v>
      </c>
      <c r="C3239" s="31">
        <v>507.786</v>
      </c>
      <c r="D3239" s="31">
        <v>195.82820000000001</v>
      </c>
      <c r="E3239" s="31">
        <v>110.3879</v>
      </c>
      <c r="F3239" s="31">
        <v>35.422600000000003</v>
      </c>
      <c r="G3239" s="31">
        <v>127.3532</v>
      </c>
      <c r="H3239" s="31">
        <v>8.6448830000000001</v>
      </c>
      <c r="I3239" s="31">
        <v>2063.471</v>
      </c>
      <c r="J3239" s="31">
        <v>2601.8119999999999</v>
      </c>
      <c r="K3239" s="31">
        <v>1438.7380000000001</v>
      </c>
      <c r="L3239" s="31">
        <v>94.72</v>
      </c>
      <c r="M3239" s="31" t="s">
        <v>108</v>
      </c>
      <c r="N3239" s="31">
        <v>45.867100000000001</v>
      </c>
      <c r="O3239" s="31">
        <v>82.595200000000006</v>
      </c>
      <c r="P3239" s="31">
        <v>78.764099999999999</v>
      </c>
      <c r="Q3239" s="31" t="s">
        <v>108</v>
      </c>
      <c r="R3239" s="31">
        <v>112.82</v>
      </c>
      <c r="S3239" s="31" t="s">
        <v>108</v>
      </c>
    </row>
    <row r="3240" spans="1:19" x14ac:dyDescent="0.35">
      <c r="A3240" s="2">
        <v>37404</v>
      </c>
      <c r="B3240" s="31">
        <v>287.39019999999999</v>
      </c>
      <c r="C3240" s="31">
        <v>489.08800000000002</v>
      </c>
      <c r="D3240" s="31">
        <v>193.90119999999999</v>
      </c>
      <c r="E3240" s="31">
        <v>112.5943</v>
      </c>
      <c r="F3240" s="31">
        <v>35.807600000000001</v>
      </c>
      <c r="G3240" s="31">
        <v>128.9743</v>
      </c>
      <c r="H3240" s="31">
        <v>8.734178</v>
      </c>
      <c r="I3240" s="31">
        <v>2068.692</v>
      </c>
      <c r="J3240" s="31">
        <v>2603.4459999999999</v>
      </c>
      <c r="K3240" s="31">
        <v>1440.9159999999999</v>
      </c>
      <c r="L3240" s="31">
        <v>94.19</v>
      </c>
      <c r="M3240" s="31" t="s">
        <v>108</v>
      </c>
      <c r="N3240" s="31">
        <v>45.684699999999999</v>
      </c>
      <c r="O3240" s="31">
        <v>82.833100000000002</v>
      </c>
      <c r="P3240" s="31">
        <v>79.563900000000004</v>
      </c>
      <c r="Q3240" s="31" t="s">
        <v>108</v>
      </c>
      <c r="R3240" s="31">
        <v>112.1</v>
      </c>
      <c r="S3240" s="31" t="s">
        <v>108</v>
      </c>
    </row>
    <row r="3241" spans="1:19" x14ac:dyDescent="0.35">
      <c r="A3241" s="2">
        <v>37405</v>
      </c>
      <c r="B3241" s="31">
        <v>291.68310000000002</v>
      </c>
      <c r="C3241" s="31">
        <v>499.04700000000003</v>
      </c>
      <c r="D3241" s="31">
        <v>189.56549999999999</v>
      </c>
      <c r="E3241" s="31">
        <v>112.13249999999999</v>
      </c>
      <c r="F3241" s="31">
        <v>35.950699999999998</v>
      </c>
      <c r="G3241" s="31">
        <v>128.7149</v>
      </c>
      <c r="H3241" s="31">
        <v>8.8681210000000004</v>
      </c>
      <c r="I3241" s="31">
        <v>2068.692</v>
      </c>
      <c r="J3241" s="31">
        <v>2613.8710000000001</v>
      </c>
      <c r="K3241" s="31">
        <v>1442.8219999999999</v>
      </c>
      <c r="L3241" s="31">
        <v>93.43</v>
      </c>
      <c r="M3241" s="31" t="s">
        <v>108</v>
      </c>
      <c r="N3241" s="31">
        <v>44.444600000000001</v>
      </c>
      <c r="O3241" s="31">
        <v>83.005700000000004</v>
      </c>
      <c r="P3241" s="31">
        <v>79.841399999999993</v>
      </c>
      <c r="Q3241" s="31" t="s">
        <v>108</v>
      </c>
      <c r="R3241" s="31">
        <v>111.62</v>
      </c>
      <c r="S3241" s="31" t="s">
        <v>108</v>
      </c>
    </row>
    <row r="3242" spans="1:19" x14ac:dyDescent="0.35">
      <c r="A3242" s="2">
        <v>37406</v>
      </c>
      <c r="B3242" s="31">
        <v>280.1968</v>
      </c>
      <c r="C3242" s="31">
        <v>474.50299999999999</v>
      </c>
      <c r="D3242" s="31">
        <v>188.12029999999999</v>
      </c>
      <c r="E3242" s="31">
        <v>111.9786</v>
      </c>
      <c r="F3242" s="31">
        <v>35.939700000000002</v>
      </c>
      <c r="G3242" s="31">
        <v>130.01179999999999</v>
      </c>
      <c r="H3242" s="31">
        <v>8.9741590000000002</v>
      </c>
      <c r="I3242" s="31">
        <v>2073.7640000000001</v>
      </c>
      <c r="J3242" s="31">
        <v>2622.8780000000002</v>
      </c>
      <c r="K3242" s="31">
        <v>1445.2719999999999</v>
      </c>
      <c r="L3242" s="31">
        <v>93.25</v>
      </c>
      <c r="M3242" s="31" t="s">
        <v>108</v>
      </c>
      <c r="N3242" s="31">
        <v>44.864100000000001</v>
      </c>
      <c r="O3242" s="31">
        <v>83.798500000000004</v>
      </c>
      <c r="P3242" s="31">
        <v>80.324600000000004</v>
      </c>
      <c r="Q3242" s="31" t="s">
        <v>108</v>
      </c>
      <c r="R3242" s="31">
        <v>111.17</v>
      </c>
      <c r="S3242" s="31" t="s">
        <v>108</v>
      </c>
    </row>
    <row r="3243" spans="1:19" x14ac:dyDescent="0.35">
      <c r="A3243" s="2">
        <v>37407</v>
      </c>
      <c r="B3243" s="31">
        <v>284.37360000000001</v>
      </c>
      <c r="C3243" s="31">
        <v>480.928</v>
      </c>
      <c r="D3243" s="31">
        <v>189.0838</v>
      </c>
      <c r="E3243" s="31">
        <v>113.0048</v>
      </c>
      <c r="F3243" s="31">
        <v>36.027700000000003</v>
      </c>
      <c r="G3243" s="31">
        <v>131.9571</v>
      </c>
      <c r="H3243" s="31">
        <v>8.9183500000000002</v>
      </c>
      <c r="I3243" s="31">
        <v>2073.317</v>
      </c>
      <c r="J3243" s="31">
        <v>2620.1570000000002</v>
      </c>
      <c r="K3243" s="31">
        <v>1439.691</v>
      </c>
      <c r="L3243" s="31">
        <v>93.41</v>
      </c>
      <c r="M3243" s="31" t="s">
        <v>108</v>
      </c>
      <c r="N3243" s="31">
        <v>44.116300000000003</v>
      </c>
      <c r="O3243" s="31">
        <v>83.102099999999993</v>
      </c>
      <c r="P3243" s="31">
        <v>80.036900000000003</v>
      </c>
      <c r="Q3243" s="31" t="s">
        <v>108</v>
      </c>
      <c r="R3243" s="31">
        <v>111.81</v>
      </c>
      <c r="S3243" s="31" t="s">
        <v>108</v>
      </c>
    </row>
    <row r="3244" spans="1:19" x14ac:dyDescent="0.35">
      <c r="A3244" s="2">
        <v>37410</v>
      </c>
      <c r="B3244" s="31">
        <v>284.37360000000001</v>
      </c>
      <c r="C3244" s="31">
        <v>479.57900000000001</v>
      </c>
      <c r="D3244" s="31">
        <v>189.0838</v>
      </c>
      <c r="E3244" s="31">
        <v>113.0048</v>
      </c>
      <c r="F3244" s="31">
        <v>36.049700000000001</v>
      </c>
      <c r="G3244" s="31">
        <v>131.11410000000001</v>
      </c>
      <c r="H3244" s="31">
        <v>8.8011499999999998</v>
      </c>
      <c r="I3244" s="31">
        <v>2074.6590000000001</v>
      </c>
      <c r="J3244" s="31">
        <v>2621.712</v>
      </c>
      <c r="K3244" s="31">
        <v>1445.14</v>
      </c>
      <c r="L3244" s="31">
        <v>90.89</v>
      </c>
      <c r="M3244" s="31" t="s">
        <v>108</v>
      </c>
      <c r="N3244" s="31">
        <v>42.493200000000002</v>
      </c>
      <c r="O3244" s="31">
        <v>83.102099999999993</v>
      </c>
      <c r="P3244" s="31">
        <v>80.036900000000003</v>
      </c>
      <c r="Q3244" s="31" t="s">
        <v>108</v>
      </c>
      <c r="R3244" s="31">
        <v>111.3</v>
      </c>
      <c r="S3244" s="31" t="s">
        <v>108</v>
      </c>
    </row>
    <row r="3245" spans="1:19" x14ac:dyDescent="0.35">
      <c r="A3245" s="2">
        <v>37411</v>
      </c>
      <c r="B3245" s="31">
        <v>284.37360000000001</v>
      </c>
      <c r="C3245" s="31">
        <v>484.077</v>
      </c>
      <c r="D3245" s="31">
        <v>189.0838</v>
      </c>
      <c r="E3245" s="31">
        <v>113.0048</v>
      </c>
      <c r="F3245" s="31">
        <v>36.170699999999997</v>
      </c>
      <c r="G3245" s="31">
        <v>132.21639999999999</v>
      </c>
      <c r="H3245" s="31">
        <v>8.8402170000000009</v>
      </c>
      <c r="I3245" s="31">
        <v>2073.317</v>
      </c>
      <c r="J3245" s="31">
        <v>2625.9870000000001</v>
      </c>
      <c r="K3245" s="31">
        <v>1448.3440000000001</v>
      </c>
      <c r="L3245" s="31">
        <v>91.13</v>
      </c>
      <c r="M3245" s="31" t="s">
        <v>108</v>
      </c>
      <c r="N3245" s="31">
        <v>43.076799999999999</v>
      </c>
      <c r="O3245" s="31">
        <v>83.102099999999993</v>
      </c>
      <c r="P3245" s="31">
        <v>80.036900000000003</v>
      </c>
      <c r="Q3245" s="31" t="s">
        <v>108</v>
      </c>
      <c r="R3245" s="31">
        <v>111.09</v>
      </c>
      <c r="S3245" s="31" t="s">
        <v>108</v>
      </c>
    </row>
    <row r="3246" spans="1:19" x14ac:dyDescent="0.35">
      <c r="A3246" s="2">
        <v>37412</v>
      </c>
      <c r="B3246" s="31">
        <v>283.44540000000001</v>
      </c>
      <c r="C3246" s="31">
        <v>482.72699999999998</v>
      </c>
      <c r="D3246" s="31">
        <v>187.8794</v>
      </c>
      <c r="E3246" s="31">
        <v>115.53619999999999</v>
      </c>
      <c r="F3246" s="31">
        <v>35.433599999999998</v>
      </c>
      <c r="G3246" s="31">
        <v>133.25389999999999</v>
      </c>
      <c r="H3246" s="31">
        <v>8.7397600000000004</v>
      </c>
      <c r="I3246" s="31">
        <v>2072.2719999999999</v>
      </c>
      <c r="J3246" s="31">
        <v>2622.1</v>
      </c>
      <c r="K3246" s="31">
        <v>1446.127</v>
      </c>
      <c r="L3246" s="31">
        <v>91.92</v>
      </c>
      <c r="M3246" s="31" t="s">
        <v>108</v>
      </c>
      <c r="N3246" s="31">
        <v>43.551000000000002</v>
      </c>
      <c r="O3246" s="31">
        <v>82.720200000000006</v>
      </c>
      <c r="P3246" s="31">
        <v>80.338300000000004</v>
      </c>
      <c r="Q3246" s="31" t="s">
        <v>108</v>
      </c>
      <c r="R3246" s="31">
        <v>111.35</v>
      </c>
      <c r="S3246" s="31" t="s">
        <v>108</v>
      </c>
    </row>
    <row r="3247" spans="1:19" x14ac:dyDescent="0.35">
      <c r="A3247" s="2">
        <v>37413</v>
      </c>
      <c r="B3247" s="31">
        <v>283.09730000000002</v>
      </c>
      <c r="C3247" s="31">
        <v>486.39</v>
      </c>
      <c r="D3247" s="31">
        <v>183.78460000000001</v>
      </c>
      <c r="E3247" s="31">
        <v>116.1006</v>
      </c>
      <c r="F3247" s="31">
        <v>35.840600000000002</v>
      </c>
      <c r="G3247" s="31">
        <v>133.1242</v>
      </c>
      <c r="H3247" s="31">
        <v>8.7062740000000005</v>
      </c>
      <c r="I3247" s="31">
        <v>2074.1039999999998</v>
      </c>
      <c r="J3247" s="31">
        <v>2628.319</v>
      </c>
      <c r="K3247" s="31">
        <v>1447.0830000000001</v>
      </c>
      <c r="L3247" s="31">
        <v>90.08</v>
      </c>
      <c r="M3247" s="31" t="s">
        <v>108</v>
      </c>
      <c r="N3247" s="31">
        <v>42.438499999999998</v>
      </c>
      <c r="O3247" s="31">
        <v>82.940399999999997</v>
      </c>
      <c r="P3247" s="31">
        <v>80.972700000000003</v>
      </c>
      <c r="Q3247" s="31" t="s">
        <v>108</v>
      </c>
      <c r="R3247" s="31">
        <v>110.83</v>
      </c>
      <c r="S3247" s="31" t="s">
        <v>108</v>
      </c>
    </row>
    <row r="3248" spans="1:19" x14ac:dyDescent="0.35">
      <c r="A3248" s="2">
        <v>37414</v>
      </c>
      <c r="B3248" s="31">
        <v>281.93709999999999</v>
      </c>
      <c r="C3248" s="31">
        <v>482.47</v>
      </c>
      <c r="D3248" s="31">
        <v>184.74809999999999</v>
      </c>
      <c r="E3248" s="31">
        <v>115.12569999999999</v>
      </c>
      <c r="F3248" s="31">
        <v>35.796700000000001</v>
      </c>
      <c r="G3248" s="31">
        <v>131.6328</v>
      </c>
      <c r="H3248" s="31">
        <v>8.6448839999999993</v>
      </c>
      <c r="I3248" s="31">
        <v>2078.299</v>
      </c>
      <c r="J3248" s="31">
        <v>2621.712</v>
      </c>
      <c r="K3248" s="31">
        <v>1445.854</v>
      </c>
      <c r="L3248" s="31">
        <v>89.97</v>
      </c>
      <c r="M3248" s="31" t="s">
        <v>108</v>
      </c>
      <c r="N3248" s="31">
        <v>41.490099999999998</v>
      </c>
      <c r="O3248" s="31">
        <v>82.743399999999994</v>
      </c>
      <c r="P3248" s="31">
        <v>80.993399999999994</v>
      </c>
      <c r="Q3248" s="31" t="s">
        <v>108</v>
      </c>
      <c r="R3248" s="31">
        <v>110.99</v>
      </c>
      <c r="S3248" s="31" t="s">
        <v>108</v>
      </c>
    </row>
    <row r="3249" spans="1:19" x14ac:dyDescent="0.35">
      <c r="A3249" s="2">
        <v>37417</v>
      </c>
      <c r="B3249" s="31">
        <v>277.25209999999998</v>
      </c>
      <c r="C3249" s="31">
        <v>474.20299999999997</v>
      </c>
      <c r="D3249" s="31">
        <v>184.41200000000001</v>
      </c>
      <c r="E3249" s="31">
        <v>115.2077</v>
      </c>
      <c r="F3249" s="31">
        <v>35.147599999999997</v>
      </c>
      <c r="G3249" s="31">
        <v>130.00530000000001</v>
      </c>
      <c r="H3249" s="31">
        <v>8.0724339999999994</v>
      </c>
      <c r="I3249" s="31">
        <v>2079.6869999999999</v>
      </c>
      <c r="J3249" s="31">
        <v>2625.5990000000002</v>
      </c>
      <c r="K3249" s="31">
        <v>1448.039</v>
      </c>
      <c r="L3249" s="31">
        <v>90.3</v>
      </c>
      <c r="M3249" s="31" t="s">
        <v>108</v>
      </c>
      <c r="N3249" s="31">
        <v>41.471899999999998</v>
      </c>
      <c r="O3249" s="31">
        <v>82.848699999999994</v>
      </c>
      <c r="P3249" s="31">
        <v>80.920100000000005</v>
      </c>
      <c r="Q3249" s="31" t="s">
        <v>108</v>
      </c>
      <c r="R3249" s="31">
        <v>111.1</v>
      </c>
      <c r="S3249" s="31" t="s">
        <v>108</v>
      </c>
    </row>
    <row r="3250" spans="1:19" x14ac:dyDescent="0.35">
      <c r="A3250" s="2">
        <v>37418</v>
      </c>
      <c r="B3250" s="31">
        <v>273.63670000000002</v>
      </c>
      <c r="C3250" s="31">
        <v>470.69099999999997</v>
      </c>
      <c r="D3250" s="31">
        <v>181.82679999999999</v>
      </c>
      <c r="E3250" s="31">
        <v>113.8419</v>
      </c>
      <c r="F3250" s="31">
        <v>35.257599999999996</v>
      </c>
      <c r="G3250" s="31">
        <v>130.13800000000001</v>
      </c>
      <c r="H3250" s="31">
        <v>8.1820039999999992</v>
      </c>
      <c r="I3250" s="31">
        <v>2078.7849999999999</v>
      </c>
      <c r="J3250" s="31">
        <v>2634.538</v>
      </c>
      <c r="K3250" s="31">
        <v>1448.3119999999999</v>
      </c>
      <c r="L3250" s="31">
        <v>88.75</v>
      </c>
      <c r="M3250" s="31" t="s">
        <v>108</v>
      </c>
      <c r="N3250" s="31">
        <v>40.2682</v>
      </c>
      <c r="O3250" s="31">
        <v>82.073499999999996</v>
      </c>
      <c r="P3250" s="31">
        <v>80.780600000000007</v>
      </c>
      <c r="Q3250" s="31" t="s">
        <v>108</v>
      </c>
      <c r="R3250" s="31">
        <v>110.68</v>
      </c>
      <c r="S3250" s="31" t="s">
        <v>108</v>
      </c>
    </row>
    <row r="3251" spans="1:19" x14ac:dyDescent="0.35">
      <c r="A3251" s="2">
        <v>37419</v>
      </c>
      <c r="B3251" s="31">
        <v>277.15469999999999</v>
      </c>
      <c r="C3251" s="31">
        <v>482.51299999999998</v>
      </c>
      <c r="D3251" s="31">
        <v>187.22380000000001</v>
      </c>
      <c r="E3251" s="31">
        <v>113.54170000000001</v>
      </c>
      <c r="F3251" s="31">
        <v>35.323599999999999</v>
      </c>
      <c r="G3251" s="31">
        <v>128.5163</v>
      </c>
      <c r="H3251" s="31">
        <v>8.294867</v>
      </c>
      <c r="I3251" s="31">
        <v>2077.4319999999998</v>
      </c>
      <c r="J3251" s="31">
        <v>2641.1460000000002</v>
      </c>
      <c r="K3251" s="31">
        <v>1451.998</v>
      </c>
      <c r="L3251" s="31">
        <v>89.27</v>
      </c>
      <c r="M3251" s="31" t="s">
        <v>108</v>
      </c>
      <c r="N3251" s="31">
        <v>40.888300000000001</v>
      </c>
      <c r="O3251" s="31">
        <v>82.088800000000006</v>
      </c>
      <c r="P3251" s="31">
        <v>81.116900000000001</v>
      </c>
      <c r="Q3251" s="31" t="s">
        <v>108</v>
      </c>
      <c r="R3251" s="31">
        <v>111</v>
      </c>
      <c r="S3251" s="31" t="s">
        <v>108</v>
      </c>
    </row>
    <row r="3252" spans="1:19" x14ac:dyDescent="0.35">
      <c r="A3252" s="2">
        <v>37420</v>
      </c>
      <c r="B3252" s="31">
        <v>286.90940000000001</v>
      </c>
      <c r="C3252" s="31">
        <v>499.8</v>
      </c>
      <c r="D3252" s="31">
        <v>193.417</v>
      </c>
      <c r="E3252" s="31">
        <v>113.54170000000001</v>
      </c>
      <c r="F3252" s="31">
        <v>35.037599999999998</v>
      </c>
      <c r="G3252" s="31">
        <v>129.7071</v>
      </c>
      <c r="H3252" s="31">
        <v>8.2759110000000007</v>
      </c>
      <c r="I3252" s="31">
        <v>2078.3339999999998</v>
      </c>
      <c r="J3252" s="31">
        <v>2648.92</v>
      </c>
      <c r="K3252" s="31">
        <v>1457.3230000000001</v>
      </c>
      <c r="L3252" s="31">
        <v>88.44</v>
      </c>
      <c r="M3252" s="31" t="s">
        <v>108</v>
      </c>
      <c r="N3252" s="31">
        <v>40.614699999999999</v>
      </c>
      <c r="O3252" s="31">
        <v>82.486400000000003</v>
      </c>
      <c r="P3252" s="31">
        <v>81.066900000000004</v>
      </c>
      <c r="Q3252" s="31" t="s">
        <v>108</v>
      </c>
      <c r="R3252" s="31">
        <v>111.15</v>
      </c>
      <c r="S3252" s="31" t="s">
        <v>108</v>
      </c>
    </row>
    <row r="3253" spans="1:19" x14ac:dyDescent="0.35">
      <c r="A3253" s="2">
        <v>37421</v>
      </c>
      <c r="B3253" s="31">
        <v>290.71949999999998</v>
      </c>
      <c r="C3253" s="31">
        <v>504.85</v>
      </c>
      <c r="D3253" s="31">
        <v>193.8922</v>
      </c>
      <c r="E3253" s="31">
        <v>113.2353</v>
      </c>
      <c r="F3253" s="31">
        <v>35.180599999999998</v>
      </c>
      <c r="G3253" s="31">
        <v>129.29640000000001</v>
      </c>
      <c r="H3253" s="31">
        <v>8.2536640000000006</v>
      </c>
      <c r="I3253" s="31">
        <v>2080.7399999999998</v>
      </c>
      <c r="J3253" s="31">
        <v>2669.1320000000001</v>
      </c>
      <c r="K3253" s="31">
        <v>1462.921</v>
      </c>
      <c r="L3253" s="31">
        <v>88.29</v>
      </c>
      <c r="M3253" s="31" t="s">
        <v>108</v>
      </c>
      <c r="N3253" s="31">
        <v>40.541800000000002</v>
      </c>
      <c r="O3253" s="31">
        <v>83.020300000000006</v>
      </c>
      <c r="P3253" s="31">
        <v>81.293499999999995</v>
      </c>
      <c r="Q3253" s="31" t="s">
        <v>108</v>
      </c>
      <c r="R3253" s="31">
        <v>110.76</v>
      </c>
      <c r="S3253" s="31" t="s">
        <v>108</v>
      </c>
    </row>
    <row r="3254" spans="1:19" x14ac:dyDescent="0.35">
      <c r="A3254" s="2">
        <v>37424</v>
      </c>
      <c r="B3254" s="31">
        <v>292.10500000000002</v>
      </c>
      <c r="C3254" s="31">
        <v>507.53399999999999</v>
      </c>
      <c r="D3254" s="31">
        <v>197.4564</v>
      </c>
      <c r="E3254" s="31">
        <v>113.3374</v>
      </c>
      <c r="F3254" s="31">
        <v>34.993600000000001</v>
      </c>
      <c r="G3254" s="31">
        <v>129.7071</v>
      </c>
      <c r="H3254" s="31">
        <v>8.2981580000000008</v>
      </c>
      <c r="I3254" s="31">
        <v>2080.4389999999999</v>
      </c>
      <c r="J3254" s="31">
        <v>2659.0259999999998</v>
      </c>
      <c r="K3254" s="31">
        <v>1459.098</v>
      </c>
      <c r="L3254" s="31">
        <v>90.6</v>
      </c>
      <c r="M3254" s="31" t="s">
        <v>108</v>
      </c>
      <c r="N3254" s="31">
        <v>41.907600000000002</v>
      </c>
      <c r="O3254" s="31">
        <v>82.798599999999993</v>
      </c>
      <c r="P3254" s="31">
        <v>80.877300000000005</v>
      </c>
      <c r="Q3254" s="31" t="s">
        <v>108</v>
      </c>
      <c r="R3254" s="31">
        <v>110.8</v>
      </c>
      <c r="S3254" s="31" t="s">
        <v>108</v>
      </c>
    </row>
    <row r="3255" spans="1:19" x14ac:dyDescent="0.35">
      <c r="A3255" s="2">
        <v>37425</v>
      </c>
      <c r="B3255" s="31">
        <v>286.67849999999999</v>
      </c>
      <c r="C3255" s="31">
        <v>497.69</v>
      </c>
      <c r="D3255" s="31">
        <v>193.17939999999999</v>
      </c>
      <c r="E3255" s="31">
        <v>113.1161</v>
      </c>
      <c r="F3255" s="31">
        <v>35.169600000000003</v>
      </c>
      <c r="G3255" s="31">
        <v>128.88570000000001</v>
      </c>
      <c r="H3255" s="31">
        <v>8.3370899999999999</v>
      </c>
      <c r="I3255" s="31">
        <v>2082.2440000000001</v>
      </c>
      <c r="J3255" s="31">
        <v>2660.9690000000001</v>
      </c>
      <c r="K3255" s="31">
        <v>1462.7850000000001</v>
      </c>
      <c r="L3255" s="31">
        <v>91.37</v>
      </c>
      <c r="M3255" s="31" t="s">
        <v>108</v>
      </c>
      <c r="N3255" s="31">
        <v>42.671300000000002</v>
      </c>
      <c r="O3255" s="31">
        <v>82.744799999999998</v>
      </c>
      <c r="P3255" s="31">
        <v>81.291700000000006</v>
      </c>
      <c r="Q3255" s="31" t="s">
        <v>108</v>
      </c>
      <c r="R3255" s="31">
        <v>110.2</v>
      </c>
      <c r="S3255" s="31" t="s">
        <v>108</v>
      </c>
    </row>
    <row r="3256" spans="1:19" x14ac:dyDescent="0.35">
      <c r="A3256" s="2">
        <v>37426</v>
      </c>
      <c r="B3256" s="31">
        <v>284.13850000000002</v>
      </c>
      <c r="C3256" s="31">
        <v>492.76799999999997</v>
      </c>
      <c r="D3256" s="31">
        <v>195.55549999999999</v>
      </c>
      <c r="E3256" s="31">
        <v>112.9629</v>
      </c>
      <c r="F3256" s="31">
        <v>35.235599999999998</v>
      </c>
      <c r="G3256" s="31">
        <v>128.81729999999999</v>
      </c>
      <c r="H3256" s="31">
        <v>8.4427640000000004</v>
      </c>
      <c r="I3256" s="31">
        <v>2079.0859999999998</v>
      </c>
      <c r="J3256" s="31">
        <v>2682.7359999999999</v>
      </c>
      <c r="K3256" s="31">
        <v>1466.335</v>
      </c>
      <c r="L3256" s="31">
        <v>89.18</v>
      </c>
      <c r="M3256" s="31" t="s">
        <v>108</v>
      </c>
      <c r="N3256" s="31">
        <v>40.0565</v>
      </c>
      <c r="O3256" s="31">
        <v>83.184100000000001</v>
      </c>
      <c r="P3256" s="31">
        <v>81.912199999999999</v>
      </c>
      <c r="Q3256" s="31" t="s">
        <v>108</v>
      </c>
      <c r="R3256" s="31">
        <v>109.67</v>
      </c>
      <c r="S3256" s="31" t="s">
        <v>108</v>
      </c>
    </row>
    <row r="3257" spans="1:19" x14ac:dyDescent="0.35">
      <c r="A3257" s="2">
        <v>37427</v>
      </c>
      <c r="B3257" s="31">
        <v>289.4495</v>
      </c>
      <c r="C3257" s="31">
        <v>494.303</v>
      </c>
      <c r="D3257" s="31">
        <v>191.51609999999999</v>
      </c>
      <c r="E3257" s="31">
        <v>111.6521</v>
      </c>
      <c r="F3257" s="31">
        <v>35.6096</v>
      </c>
      <c r="G3257" s="31">
        <v>127.92749999999999</v>
      </c>
      <c r="H3257" s="31">
        <v>8.7486610000000002</v>
      </c>
      <c r="I3257" s="31">
        <v>2081.9430000000002</v>
      </c>
      <c r="J3257" s="31">
        <v>2663.69</v>
      </c>
      <c r="K3257" s="31">
        <v>1462.6479999999999</v>
      </c>
      <c r="L3257" s="31">
        <v>88.09</v>
      </c>
      <c r="M3257" s="31" t="s">
        <v>108</v>
      </c>
      <c r="N3257" s="31">
        <v>38.8399</v>
      </c>
      <c r="O3257" s="31">
        <v>83.505899999999997</v>
      </c>
      <c r="P3257" s="31">
        <v>82.685900000000004</v>
      </c>
      <c r="Q3257" s="31" t="s">
        <v>108</v>
      </c>
      <c r="R3257" s="31">
        <v>108.94</v>
      </c>
      <c r="S3257" s="31" t="s">
        <v>108</v>
      </c>
    </row>
    <row r="3258" spans="1:19" x14ac:dyDescent="0.35">
      <c r="A3258" s="2">
        <v>37428</v>
      </c>
      <c r="B3258" s="31">
        <v>286.10129999999998</v>
      </c>
      <c r="C3258" s="31">
        <v>486.82400000000001</v>
      </c>
      <c r="D3258" s="31">
        <v>189.3776</v>
      </c>
      <c r="E3258" s="31">
        <v>111.1074</v>
      </c>
      <c r="F3258" s="31">
        <v>35.763599999999997</v>
      </c>
      <c r="G3258" s="31">
        <v>128.88579999999999</v>
      </c>
      <c r="H3258" s="31">
        <v>8.9878169999999997</v>
      </c>
      <c r="I3258" s="31">
        <v>2087.056</v>
      </c>
      <c r="J3258" s="31">
        <v>2678.0709999999999</v>
      </c>
      <c r="K3258" s="31">
        <v>1466.0619999999999</v>
      </c>
      <c r="L3258" s="31">
        <v>86.71</v>
      </c>
      <c r="M3258" s="31" t="s">
        <v>108</v>
      </c>
      <c r="N3258" s="31">
        <v>37.823099999999997</v>
      </c>
      <c r="O3258" s="31">
        <v>84.869600000000005</v>
      </c>
      <c r="P3258" s="31">
        <v>83.092500000000001</v>
      </c>
      <c r="Q3258" s="31" t="s">
        <v>108</v>
      </c>
      <c r="R3258" s="31">
        <v>108.19</v>
      </c>
      <c r="S3258" s="31" t="s">
        <v>108</v>
      </c>
    </row>
    <row r="3259" spans="1:19" x14ac:dyDescent="0.35">
      <c r="A3259" s="2">
        <v>37431</v>
      </c>
      <c r="B3259" s="31">
        <v>291.64319999999998</v>
      </c>
      <c r="C3259" s="31">
        <v>500.69499999999999</v>
      </c>
      <c r="D3259" s="31">
        <v>195.55549999999999</v>
      </c>
      <c r="E3259" s="31">
        <v>110.7329</v>
      </c>
      <c r="F3259" s="31">
        <v>35.7196</v>
      </c>
      <c r="G3259" s="31">
        <v>132.1713</v>
      </c>
      <c r="H3259" s="31">
        <v>9.0712440000000001</v>
      </c>
      <c r="I3259" s="31">
        <v>2086.6039999999998</v>
      </c>
      <c r="J3259" s="31">
        <v>2665.6329999999998</v>
      </c>
      <c r="K3259" s="31">
        <v>1468.9290000000001</v>
      </c>
      <c r="L3259" s="31">
        <v>87.15</v>
      </c>
      <c r="M3259" s="31" t="s">
        <v>108</v>
      </c>
      <c r="N3259" s="31">
        <v>38.622</v>
      </c>
      <c r="O3259" s="31">
        <v>84.882999999999996</v>
      </c>
      <c r="P3259" s="31">
        <v>83.833799999999997</v>
      </c>
      <c r="Q3259" s="31" t="s">
        <v>108</v>
      </c>
      <c r="R3259" s="31">
        <v>108.2</v>
      </c>
      <c r="S3259" s="31" t="s">
        <v>108</v>
      </c>
    </row>
    <row r="3260" spans="1:19" x14ac:dyDescent="0.35">
      <c r="A3260" s="2">
        <v>37432</v>
      </c>
      <c r="B3260" s="31">
        <v>290.3732</v>
      </c>
      <c r="C3260" s="31">
        <v>498.01</v>
      </c>
      <c r="D3260" s="31">
        <v>197.21879999999999</v>
      </c>
      <c r="E3260" s="31">
        <v>112.1798</v>
      </c>
      <c r="F3260" s="31">
        <v>35.257599999999996</v>
      </c>
      <c r="G3260" s="31">
        <v>132.58199999999999</v>
      </c>
      <c r="H3260" s="31">
        <v>9.1046150000000008</v>
      </c>
      <c r="I3260" s="31">
        <v>2087.8069999999998</v>
      </c>
      <c r="J3260" s="31">
        <v>2666.799</v>
      </c>
      <c r="K3260" s="31">
        <v>1464.56</v>
      </c>
      <c r="L3260" s="31">
        <v>85.18</v>
      </c>
      <c r="M3260" s="31" t="s">
        <v>108</v>
      </c>
      <c r="N3260" s="31">
        <v>37.296500000000002</v>
      </c>
      <c r="O3260" s="31">
        <v>84.530799999999999</v>
      </c>
      <c r="P3260" s="31">
        <v>83.194500000000005</v>
      </c>
      <c r="Q3260" s="31" t="s">
        <v>108</v>
      </c>
      <c r="R3260" s="31">
        <v>107.57</v>
      </c>
      <c r="S3260" s="31" t="s">
        <v>108</v>
      </c>
    </row>
    <row r="3261" spans="1:19" x14ac:dyDescent="0.35">
      <c r="A3261" s="2">
        <v>37433</v>
      </c>
      <c r="B3261" s="31">
        <v>290.48869999999999</v>
      </c>
      <c r="C3261" s="31">
        <v>504.01900000000001</v>
      </c>
      <c r="D3261" s="31">
        <v>193.65459999999999</v>
      </c>
      <c r="E3261" s="31">
        <v>112.35</v>
      </c>
      <c r="F3261" s="31">
        <v>35.290599999999998</v>
      </c>
      <c r="G3261" s="31">
        <v>133.4718</v>
      </c>
      <c r="H3261" s="31">
        <v>9.1379859999999997</v>
      </c>
      <c r="I3261" s="31">
        <v>2090.5140000000001</v>
      </c>
      <c r="J3261" s="31">
        <v>2688.9549999999999</v>
      </c>
      <c r="K3261" s="31">
        <v>1473.0250000000001</v>
      </c>
      <c r="L3261" s="31">
        <v>85.21</v>
      </c>
      <c r="M3261" s="31" t="s">
        <v>108</v>
      </c>
      <c r="N3261" s="31">
        <v>37.387300000000003</v>
      </c>
      <c r="O3261" s="31">
        <v>86.484499999999997</v>
      </c>
      <c r="P3261" s="31">
        <v>84.921800000000005</v>
      </c>
      <c r="Q3261" s="31" t="s">
        <v>108</v>
      </c>
      <c r="R3261" s="31">
        <v>106.56</v>
      </c>
      <c r="S3261" s="31" t="s">
        <v>108</v>
      </c>
    </row>
    <row r="3262" spans="1:19" x14ac:dyDescent="0.35">
      <c r="A3262" s="2">
        <v>37434</v>
      </c>
      <c r="B3262" s="31">
        <v>293.02870000000001</v>
      </c>
      <c r="C3262" s="31">
        <v>507.98200000000003</v>
      </c>
      <c r="D3262" s="31">
        <v>197.9316</v>
      </c>
      <c r="E3262" s="31">
        <v>112.6224</v>
      </c>
      <c r="F3262" s="31">
        <v>35.1586</v>
      </c>
      <c r="G3262" s="31">
        <v>134.56700000000001</v>
      </c>
      <c r="H3262" s="31">
        <v>9.1936040000000006</v>
      </c>
      <c r="I3262" s="31">
        <v>2086.6039999999998</v>
      </c>
      <c r="J3262" s="31">
        <v>2671.0749999999998</v>
      </c>
      <c r="K3262" s="31">
        <v>1469.202</v>
      </c>
      <c r="L3262" s="31">
        <v>86.71</v>
      </c>
      <c r="M3262" s="31" t="s">
        <v>108</v>
      </c>
      <c r="N3262" s="31">
        <v>38.476799999999997</v>
      </c>
      <c r="O3262" s="31">
        <v>85.955500000000001</v>
      </c>
      <c r="P3262" s="31">
        <v>84.376800000000003</v>
      </c>
      <c r="Q3262" s="31" t="s">
        <v>108</v>
      </c>
      <c r="R3262" s="31">
        <v>106.37</v>
      </c>
      <c r="S3262" s="31" t="s">
        <v>108</v>
      </c>
    </row>
    <row r="3263" spans="1:19" x14ac:dyDescent="0.35">
      <c r="A3263" s="2">
        <v>37435</v>
      </c>
      <c r="B3263" s="31">
        <v>292.7978</v>
      </c>
      <c r="C3263" s="31">
        <v>502.67599999999999</v>
      </c>
      <c r="D3263" s="31">
        <v>197.4564</v>
      </c>
      <c r="E3263" s="31">
        <v>114.47790000000001</v>
      </c>
      <c r="F3263" s="31">
        <v>34.531599999999997</v>
      </c>
      <c r="G3263" s="31">
        <v>138.7423</v>
      </c>
      <c r="H3263" s="31">
        <v>9.1602329999999998</v>
      </c>
      <c r="I3263" s="31">
        <v>2090.364</v>
      </c>
      <c r="J3263" s="31">
        <v>2668.7429999999999</v>
      </c>
      <c r="K3263" s="31">
        <v>1466.6079999999999</v>
      </c>
      <c r="L3263" s="31">
        <v>86.54</v>
      </c>
      <c r="M3263" s="31" t="s">
        <v>108</v>
      </c>
      <c r="N3263" s="31">
        <v>38.277000000000001</v>
      </c>
      <c r="O3263" s="31">
        <v>85.922399999999996</v>
      </c>
      <c r="P3263" s="31">
        <v>84.707899999999995</v>
      </c>
      <c r="Q3263" s="31" t="s">
        <v>108</v>
      </c>
      <c r="R3263" s="31">
        <v>106.11</v>
      </c>
      <c r="S3263" s="31" t="s">
        <v>108</v>
      </c>
    </row>
    <row r="3264" spans="1:19" x14ac:dyDescent="0.35">
      <c r="A3264" s="2">
        <v>37438</v>
      </c>
      <c r="B3264" s="31">
        <v>293.60599999999999</v>
      </c>
      <c r="C3264" s="31">
        <v>506.19200000000001</v>
      </c>
      <c r="D3264" s="31">
        <v>199.11969999999999</v>
      </c>
      <c r="E3264" s="31">
        <v>114.17149999999999</v>
      </c>
      <c r="F3264" s="31">
        <v>34.586599999999997</v>
      </c>
      <c r="G3264" s="31">
        <v>142.02780000000001</v>
      </c>
      <c r="H3264" s="31">
        <v>9.2881540000000005</v>
      </c>
      <c r="I3264" s="31">
        <v>2084.1990000000001</v>
      </c>
      <c r="J3264" s="31">
        <v>2670.2979999999998</v>
      </c>
      <c r="K3264" s="31">
        <v>1465.3789999999999</v>
      </c>
      <c r="L3264" s="31">
        <v>84.75</v>
      </c>
      <c r="M3264" s="31" t="s">
        <v>108</v>
      </c>
      <c r="N3264" s="31">
        <v>36.388599999999997</v>
      </c>
      <c r="O3264" s="31">
        <v>85.786100000000005</v>
      </c>
      <c r="P3264" s="31">
        <v>84.683499999999995</v>
      </c>
      <c r="Q3264" s="31" t="s">
        <v>108</v>
      </c>
      <c r="R3264" s="31">
        <v>106.51</v>
      </c>
      <c r="S3264" s="31" t="s">
        <v>108</v>
      </c>
    </row>
    <row r="3265" spans="1:19" x14ac:dyDescent="0.35">
      <c r="A3265" s="2">
        <v>37439</v>
      </c>
      <c r="B3265" s="31">
        <v>294.41419999999999</v>
      </c>
      <c r="C3265" s="31">
        <v>504.85</v>
      </c>
      <c r="D3265" s="31">
        <v>200.0702</v>
      </c>
      <c r="E3265" s="31">
        <v>112.86069999999999</v>
      </c>
      <c r="F3265" s="31">
        <v>34.454500000000003</v>
      </c>
      <c r="G3265" s="31">
        <v>139.35839999999999</v>
      </c>
      <c r="H3265" s="31">
        <v>9.4383219999999994</v>
      </c>
      <c r="I3265" s="31">
        <v>2086.0030000000002</v>
      </c>
      <c r="J3265" s="31">
        <v>2685.8449999999998</v>
      </c>
      <c r="K3265" s="31">
        <v>1471.66</v>
      </c>
      <c r="L3265" s="31">
        <v>82.82</v>
      </c>
      <c r="M3265" s="31" t="s">
        <v>108</v>
      </c>
      <c r="N3265" s="31">
        <v>35.1175</v>
      </c>
      <c r="O3265" s="31">
        <v>85.688100000000006</v>
      </c>
      <c r="P3265" s="31">
        <v>84.580399999999997</v>
      </c>
      <c r="Q3265" s="31" t="s">
        <v>108</v>
      </c>
      <c r="R3265" s="31">
        <v>106.8</v>
      </c>
      <c r="S3265" s="31" t="s">
        <v>108</v>
      </c>
    </row>
    <row r="3266" spans="1:19" x14ac:dyDescent="0.35">
      <c r="A3266" s="2">
        <v>37440</v>
      </c>
      <c r="B3266" s="31">
        <v>293.4905</v>
      </c>
      <c r="C3266" s="31">
        <v>502.42099999999999</v>
      </c>
      <c r="D3266" s="31">
        <v>200.30779999999999</v>
      </c>
      <c r="E3266" s="31">
        <v>112.14570000000001</v>
      </c>
      <c r="F3266" s="31">
        <v>34.2455</v>
      </c>
      <c r="G3266" s="31">
        <v>139.90600000000001</v>
      </c>
      <c r="H3266" s="31">
        <v>9.5217489999999998</v>
      </c>
      <c r="I3266" s="31">
        <v>2086.0030000000002</v>
      </c>
      <c r="J3266" s="31">
        <v>2683.902</v>
      </c>
      <c r="K3266" s="31">
        <v>1468.11</v>
      </c>
      <c r="L3266" s="31">
        <v>83.33</v>
      </c>
      <c r="M3266" s="31" t="s">
        <v>108</v>
      </c>
      <c r="N3266" s="31">
        <v>36.243299999999998</v>
      </c>
      <c r="O3266" s="31">
        <v>85.920699999999997</v>
      </c>
      <c r="P3266" s="31">
        <v>84.125900000000001</v>
      </c>
      <c r="Q3266" s="31" t="s">
        <v>108</v>
      </c>
      <c r="R3266" s="31">
        <v>107.05</v>
      </c>
      <c r="S3266" s="31" t="s">
        <v>108</v>
      </c>
    </row>
    <row r="3267" spans="1:19" x14ac:dyDescent="0.35">
      <c r="A3267" s="2">
        <v>37441</v>
      </c>
      <c r="B3267" s="31">
        <v>293.4905</v>
      </c>
      <c r="C3267" s="31">
        <v>502.42099999999999</v>
      </c>
      <c r="D3267" s="31">
        <v>200.30779999999999</v>
      </c>
      <c r="E3267" s="31">
        <v>112.14570000000001</v>
      </c>
      <c r="F3267" s="31">
        <v>34.2455</v>
      </c>
      <c r="G3267" s="31">
        <v>139.90600000000001</v>
      </c>
      <c r="H3267" s="31">
        <v>9.5217489999999998</v>
      </c>
      <c r="I3267" s="31">
        <v>2089.0100000000002</v>
      </c>
      <c r="J3267" s="31">
        <v>2683.902</v>
      </c>
      <c r="K3267" s="31">
        <v>1463.877</v>
      </c>
      <c r="L3267" s="31">
        <v>83.33</v>
      </c>
      <c r="M3267" s="31" t="s">
        <v>108</v>
      </c>
      <c r="N3267" s="31">
        <v>36.243299999999998</v>
      </c>
      <c r="O3267" s="31">
        <v>85.754300000000001</v>
      </c>
      <c r="P3267" s="31">
        <v>84.016999999999996</v>
      </c>
      <c r="Q3267" s="31" t="s">
        <v>108</v>
      </c>
      <c r="R3267" s="31">
        <v>107.19</v>
      </c>
      <c r="S3267" s="31" t="s">
        <v>108</v>
      </c>
    </row>
    <row r="3268" spans="1:19" x14ac:dyDescent="0.35">
      <c r="A3268" s="2">
        <v>37442</v>
      </c>
      <c r="B3268" s="31">
        <v>292.22050000000002</v>
      </c>
      <c r="C3268" s="31">
        <v>502.42099999999999</v>
      </c>
      <c r="D3268" s="31">
        <v>198.64449999999999</v>
      </c>
      <c r="E3268" s="31">
        <v>112.8266</v>
      </c>
      <c r="F3268" s="31">
        <v>34.2455</v>
      </c>
      <c r="G3268" s="31">
        <v>140.72739999999999</v>
      </c>
      <c r="H3268" s="31">
        <v>9.5217489999999998</v>
      </c>
      <c r="I3268" s="31">
        <v>2089.913</v>
      </c>
      <c r="J3268" s="31">
        <v>2663.69</v>
      </c>
      <c r="K3268" s="31">
        <v>1459.508</v>
      </c>
      <c r="L3268" s="31">
        <v>86.63</v>
      </c>
      <c r="M3268" s="31" t="s">
        <v>108</v>
      </c>
      <c r="N3268" s="31">
        <v>38.6402</v>
      </c>
      <c r="O3268" s="31">
        <v>85.653300000000002</v>
      </c>
      <c r="P3268" s="31">
        <v>83.52</v>
      </c>
      <c r="Q3268" s="31" t="s">
        <v>108</v>
      </c>
      <c r="R3268" s="31">
        <v>107.74</v>
      </c>
      <c r="S3268" s="31" t="s">
        <v>108</v>
      </c>
    </row>
    <row r="3269" spans="1:19" x14ac:dyDescent="0.35">
      <c r="A3269" s="2">
        <v>37445</v>
      </c>
      <c r="B3269" s="31">
        <v>286.90949999999998</v>
      </c>
      <c r="C3269" s="31">
        <v>486.69600000000003</v>
      </c>
      <c r="D3269" s="31">
        <v>195.79310000000001</v>
      </c>
      <c r="E3269" s="31">
        <v>111.92440000000001</v>
      </c>
      <c r="F3269" s="31">
        <v>34.377499999999998</v>
      </c>
      <c r="G3269" s="31">
        <v>138.9478</v>
      </c>
      <c r="H3269" s="31">
        <v>9.6051760000000002</v>
      </c>
      <c r="I3269" s="31">
        <v>2089.913</v>
      </c>
      <c r="J3269" s="31">
        <v>2673.018</v>
      </c>
      <c r="K3269" s="31">
        <v>1462.7850000000001</v>
      </c>
      <c r="L3269" s="31">
        <v>85.51</v>
      </c>
      <c r="M3269" s="31" t="s">
        <v>108</v>
      </c>
      <c r="N3269" s="31">
        <v>37.2239</v>
      </c>
      <c r="O3269" s="31">
        <v>86.763099999999994</v>
      </c>
      <c r="P3269" s="31">
        <v>84.688999999999993</v>
      </c>
      <c r="Q3269" s="31" t="s">
        <v>108</v>
      </c>
      <c r="R3269" s="31">
        <v>106.21</v>
      </c>
      <c r="S3269" s="31" t="s">
        <v>108</v>
      </c>
    </row>
    <row r="3270" spans="1:19" x14ac:dyDescent="0.35">
      <c r="A3270" s="2">
        <v>37446</v>
      </c>
      <c r="B3270" s="31">
        <v>287.55630000000002</v>
      </c>
      <c r="C3270" s="31">
        <v>491.50900000000001</v>
      </c>
      <c r="D3270" s="31">
        <v>194.60679999999999</v>
      </c>
      <c r="E3270" s="31">
        <v>112.6048</v>
      </c>
      <c r="F3270" s="31">
        <v>34.817</v>
      </c>
      <c r="G3270" s="31">
        <v>141.5488</v>
      </c>
      <c r="H3270" s="31">
        <v>9.8276470000000007</v>
      </c>
      <c r="I3270" s="31">
        <v>2089.462</v>
      </c>
      <c r="J3270" s="31">
        <v>2686.2339999999999</v>
      </c>
      <c r="K3270" s="31">
        <v>1462.5119999999999</v>
      </c>
      <c r="L3270" s="31">
        <v>83.39</v>
      </c>
      <c r="M3270" s="31" t="s">
        <v>108</v>
      </c>
      <c r="N3270" s="31">
        <v>36.116199999999999</v>
      </c>
      <c r="O3270" s="31">
        <v>87.111699999999999</v>
      </c>
      <c r="P3270" s="31">
        <v>85.222499999999997</v>
      </c>
      <c r="Q3270" s="31" t="s">
        <v>108</v>
      </c>
      <c r="R3270" s="31">
        <v>105.65</v>
      </c>
      <c r="S3270" s="31" t="s">
        <v>108</v>
      </c>
    </row>
    <row r="3271" spans="1:19" x14ac:dyDescent="0.35">
      <c r="A3271" s="2">
        <v>37447</v>
      </c>
      <c r="B3271" s="31">
        <v>296.13139999999999</v>
      </c>
      <c r="C3271" s="31">
        <v>503.71</v>
      </c>
      <c r="D3271" s="31">
        <v>201.28800000000001</v>
      </c>
      <c r="E3271" s="31">
        <v>112.40089999999999</v>
      </c>
      <c r="F3271" s="31">
        <v>34.6678</v>
      </c>
      <c r="G3271" s="31">
        <v>141.06970000000001</v>
      </c>
      <c r="H3271" s="31">
        <v>9.9444440000000007</v>
      </c>
      <c r="I3271" s="31">
        <v>2093.5219999999999</v>
      </c>
      <c r="J3271" s="31">
        <v>2704.114</v>
      </c>
      <c r="K3271" s="31">
        <v>1469.4749999999999</v>
      </c>
      <c r="L3271" s="31">
        <v>80.33</v>
      </c>
      <c r="M3271" s="31" t="s">
        <v>108</v>
      </c>
      <c r="N3271" s="31">
        <v>34.972299999999997</v>
      </c>
      <c r="O3271" s="31">
        <v>87.191500000000005</v>
      </c>
      <c r="P3271" s="31">
        <v>84.735500000000002</v>
      </c>
      <c r="Q3271" s="31" t="s">
        <v>108</v>
      </c>
      <c r="R3271" s="31">
        <v>106.08</v>
      </c>
      <c r="S3271" s="31" t="s">
        <v>108</v>
      </c>
    </row>
    <row r="3272" spans="1:19" x14ac:dyDescent="0.35">
      <c r="A3272" s="2">
        <v>37448</v>
      </c>
      <c r="B3272" s="31">
        <v>295.71510000000001</v>
      </c>
      <c r="C3272" s="31">
        <v>507.37700000000001</v>
      </c>
      <c r="D3272" s="31">
        <v>202.23480000000001</v>
      </c>
      <c r="E3272" s="31">
        <v>111.0934</v>
      </c>
      <c r="F3272" s="31">
        <v>34.9482</v>
      </c>
      <c r="G3272" s="31">
        <v>142.09639999999999</v>
      </c>
      <c r="H3272" s="31">
        <v>10.1113</v>
      </c>
      <c r="I3272" s="31">
        <v>2095.1759999999999</v>
      </c>
      <c r="J3272" s="31">
        <v>2708.7779999999998</v>
      </c>
      <c r="K3272" s="31">
        <v>1473.7080000000001</v>
      </c>
      <c r="L3272" s="31">
        <v>81.03</v>
      </c>
      <c r="M3272" s="31" t="s">
        <v>108</v>
      </c>
      <c r="N3272" s="31">
        <v>36.261499999999998</v>
      </c>
      <c r="O3272" s="31">
        <v>88.129900000000006</v>
      </c>
      <c r="P3272" s="31">
        <v>84.901300000000006</v>
      </c>
      <c r="Q3272" s="31" t="s">
        <v>108</v>
      </c>
      <c r="R3272" s="31">
        <v>105.91</v>
      </c>
      <c r="S3272" s="31" t="s">
        <v>108</v>
      </c>
    </row>
    <row r="3273" spans="1:19" x14ac:dyDescent="0.35">
      <c r="A3273" s="2">
        <v>37449</v>
      </c>
      <c r="B3273" s="31">
        <v>300.78449999999998</v>
      </c>
      <c r="C3273" s="31">
        <v>522.84199999999998</v>
      </c>
      <c r="D3273" s="31">
        <v>204.07929999999999</v>
      </c>
      <c r="E3273" s="31">
        <v>110.7208</v>
      </c>
      <c r="F3273" s="31">
        <v>34.762300000000003</v>
      </c>
      <c r="G3273" s="31">
        <v>142.7809</v>
      </c>
      <c r="H3273" s="31">
        <v>9.7386610000000005</v>
      </c>
      <c r="I3273" s="31">
        <v>2093.973</v>
      </c>
      <c r="J3273" s="31">
        <v>2713.442</v>
      </c>
      <c r="K3273" s="31">
        <v>1477.395</v>
      </c>
      <c r="L3273" s="31">
        <v>80.180000000000007</v>
      </c>
      <c r="M3273" s="31" t="s">
        <v>108</v>
      </c>
      <c r="N3273" s="31">
        <v>36.3523</v>
      </c>
      <c r="O3273" s="31">
        <v>88.170699999999997</v>
      </c>
      <c r="P3273" s="31">
        <v>84.8797</v>
      </c>
      <c r="Q3273" s="31" t="s">
        <v>108</v>
      </c>
      <c r="R3273" s="31">
        <v>105.89</v>
      </c>
      <c r="S3273" s="31" t="s">
        <v>108</v>
      </c>
    </row>
    <row r="3274" spans="1:19" x14ac:dyDescent="0.35">
      <c r="A3274" s="2">
        <v>37452</v>
      </c>
      <c r="B3274" s="31">
        <v>296.4975</v>
      </c>
      <c r="C3274" s="31">
        <v>512.45799999999997</v>
      </c>
      <c r="D3274" s="31">
        <v>205.73269999999999</v>
      </c>
      <c r="E3274" s="31">
        <v>110.0596</v>
      </c>
      <c r="F3274" s="31">
        <v>35.199199999999998</v>
      </c>
      <c r="G3274" s="31">
        <v>145.99789999999999</v>
      </c>
      <c r="H3274" s="31">
        <v>10.033429999999999</v>
      </c>
      <c r="I3274" s="31">
        <v>2097.8820000000001</v>
      </c>
      <c r="J3274" s="31">
        <v>2711.11</v>
      </c>
      <c r="K3274" s="31">
        <v>1480.808</v>
      </c>
      <c r="L3274" s="31">
        <v>80.459999999999994</v>
      </c>
      <c r="M3274" s="31" t="s">
        <v>108</v>
      </c>
      <c r="N3274" s="31">
        <v>37.405500000000004</v>
      </c>
      <c r="O3274" s="31">
        <v>88.777299999999997</v>
      </c>
      <c r="P3274" s="31">
        <v>86.359200000000001</v>
      </c>
      <c r="Q3274" s="31" t="s">
        <v>108</v>
      </c>
      <c r="R3274" s="31">
        <v>104.67</v>
      </c>
      <c r="S3274" s="31" t="s">
        <v>108</v>
      </c>
    </row>
    <row r="3275" spans="1:19" x14ac:dyDescent="0.35">
      <c r="A3275" s="2">
        <v>37453</v>
      </c>
      <c r="B3275" s="31">
        <v>302.87009999999998</v>
      </c>
      <c r="C3275" s="31">
        <v>530.04600000000005</v>
      </c>
      <c r="D3275" s="31">
        <v>204.55170000000001</v>
      </c>
      <c r="E3275" s="31">
        <v>110.28</v>
      </c>
      <c r="F3275" s="31">
        <v>34.937100000000001</v>
      </c>
      <c r="G3275" s="31">
        <v>147.50370000000001</v>
      </c>
      <c r="H3275" s="31">
        <v>10.094609999999999</v>
      </c>
      <c r="I3275" s="31">
        <v>2097.8820000000001</v>
      </c>
      <c r="J3275" s="31">
        <v>2696.7280000000001</v>
      </c>
      <c r="K3275" s="31">
        <v>1475.21</v>
      </c>
      <c r="L3275" s="31">
        <v>78.959999999999994</v>
      </c>
      <c r="M3275" s="31" t="s">
        <v>108</v>
      </c>
      <c r="N3275" s="31">
        <v>36.896999999999998</v>
      </c>
      <c r="O3275" s="31">
        <v>88.826899999999995</v>
      </c>
      <c r="P3275" s="31">
        <v>86.749499999999998</v>
      </c>
      <c r="Q3275" s="31" t="s">
        <v>108</v>
      </c>
      <c r="R3275" s="31">
        <v>104.49</v>
      </c>
      <c r="S3275" s="31" t="s">
        <v>108</v>
      </c>
    </row>
    <row r="3276" spans="1:19" x14ac:dyDescent="0.35">
      <c r="A3276" s="2">
        <v>37454</v>
      </c>
      <c r="B3276" s="31">
        <v>304.26049999999998</v>
      </c>
      <c r="C3276" s="31">
        <v>530.5</v>
      </c>
      <c r="D3276" s="31">
        <v>204.31549999999999</v>
      </c>
      <c r="E3276" s="31">
        <v>110.28</v>
      </c>
      <c r="F3276" s="31">
        <v>34.948</v>
      </c>
      <c r="G3276" s="31">
        <v>145.2449</v>
      </c>
      <c r="H3276" s="31">
        <v>9.8610159999999993</v>
      </c>
      <c r="I3276" s="31">
        <v>2098.9349999999999</v>
      </c>
      <c r="J3276" s="31">
        <v>2707.223</v>
      </c>
      <c r="K3276" s="31">
        <v>1476.3019999999999</v>
      </c>
      <c r="L3276" s="31">
        <v>79.11</v>
      </c>
      <c r="M3276" s="31" t="s">
        <v>108</v>
      </c>
      <c r="N3276" s="31">
        <v>37.532600000000002</v>
      </c>
      <c r="O3276" s="31">
        <v>88.441299999999998</v>
      </c>
      <c r="P3276" s="31">
        <v>86.478099999999998</v>
      </c>
      <c r="Q3276" s="31" t="s">
        <v>108</v>
      </c>
      <c r="R3276" s="31">
        <v>104.42</v>
      </c>
      <c r="S3276" s="31" t="s">
        <v>108</v>
      </c>
    </row>
    <row r="3277" spans="1:19" x14ac:dyDescent="0.35">
      <c r="A3277" s="2">
        <v>37455</v>
      </c>
      <c r="B3277" s="31">
        <v>302.4067</v>
      </c>
      <c r="C3277" s="31">
        <v>523.42600000000004</v>
      </c>
      <c r="D3277" s="31">
        <v>205.4965</v>
      </c>
      <c r="E3277" s="31">
        <v>109.44929999999999</v>
      </c>
      <c r="F3277" s="31">
        <v>34.882399999999997</v>
      </c>
      <c r="G3277" s="31">
        <v>146.34010000000001</v>
      </c>
      <c r="H3277" s="31">
        <v>9.7386569999999999</v>
      </c>
      <c r="I3277" s="31">
        <v>2099.085</v>
      </c>
      <c r="J3277" s="31">
        <v>2716.94</v>
      </c>
      <c r="K3277" s="31">
        <v>1476.029</v>
      </c>
      <c r="L3277" s="31">
        <v>76.53</v>
      </c>
      <c r="M3277" s="31" t="s">
        <v>108</v>
      </c>
      <c r="N3277" s="31">
        <v>36.243299999999998</v>
      </c>
      <c r="O3277" s="31">
        <v>88.034999999999997</v>
      </c>
      <c r="P3277" s="31">
        <v>86.532799999999995</v>
      </c>
      <c r="Q3277" s="31" t="s">
        <v>108</v>
      </c>
      <c r="R3277" s="31">
        <v>104.47</v>
      </c>
      <c r="S3277" s="31" t="s">
        <v>108</v>
      </c>
    </row>
    <row r="3278" spans="1:19" x14ac:dyDescent="0.35">
      <c r="A3278" s="2">
        <v>37456</v>
      </c>
      <c r="B3278" s="31">
        <v>303.7971</v>
      </c>
      <c r="C3278" s="31">
        <v>524.98400000000004</v>
      </c>
      <c r="D3278" s="31">
        <v>202.42590000000001</v>
      </c>
      <c r="E3278" s="31">
        <v>107.44880000000001</v>
      </c>
      <c r="F3278" s="31">
        <v>35.625300000000003</v>
      </c>
      <c r="G3278" s="31">
        <v>147.02459999999999</v>
      </c>
      <c r="H3278" s="31">
        <v>10.00562</v>
      </c>
      <c r="I3278" s="31">
        <v>2098.9349999999999</v>
      </c>
      <c r="J3278" s="31">
        <v>2724.3249999999998</v>
      </c>
      <c r="K3278" s="31">
        <v>1480.5350000000001</v>
      </c>
      <c r="L3278" s="31">
        <v>73.78</v>
      </c>
      <c r="M3278" s="31" t="s">
        <v>108</v>
      </c>
      <c r="N3278" s="31">
        <v>35.1175</v>
      </c>
      <c r="O3278" s="31">
        <v>88.751300000000001</v>
      </c>
      <c r="P3278" s="31">
        <v>87.102400000000003</v>
      </c>
      <c r="Q3278" s="31" t="s">
        <v>108</v>
      </c>
      <c r="R3278" s="31">
        <v>104.06</v>
      </c>
      <c r="S3278" s="31" t="s">
        <v>108</v>
      </c>
    </row>
    <row r="3279" spans="1:19" x14ac:dyDescent="0.35">
      <c r="A3279" s="2">
        <v>37459</v>
      </c>
      <c r="B3279" s="31">
        <v>293.02170000000001</v>
      </c>
      <c r="C3279" s="31">
        <v>506.61700000000002</v>
      </c>
      <c r="D3279" s="31">
        <v>196.52080000000001</v>
      </c>
      <c r="E3279" s="31">
        <v>106.0078</v>
      </c>
      <c r="F3279" s="31">
        <v>35.581600000000002</v>
      </c>
      <c r="G3279" s="31">
        <v>151.9528</v>
      </c>
      <c r="H3279" s="31">
        <v>10.116860000000001</v>
      </c>
      <c r="I3279" s="31">
        <v>2098.183</v>
      </c>
      <c r="J3279" s="31">
        <v>2741.8159999999998</v>
      </c>
      <c r="K3279" s="31">
        <v>1485.587</v>
      </c>
      <c r="L3279" s="31">
        <v>71.66</v>
      </c>
      <c r="M3279" s="31" t="s">
        <v>108</v>
      </c>
      <c r="N3279" s="31">
        <v>34.264099999999999</v>
      </c>
      <c r="O3279" s="31">
        <v>88.237700000000004</v>
      </c>
      <c r="P3279" s="31">
        <v>86.428299999999993</v>
      </c>
      <c r="Q3279" s="31" t="s">
        <v>108</v>
      </c>
      <c r="R3279" s="31">
        <v>104.75</v>
      </c>
      <c r="S3279" s="31" t="s">
        <v>108</v>
      </c>
    </row>
    <row r="3280" spans="1:19" x14ac:dyDescent="0.35">
      <c r="A3280" s="2">
        <v>37460</v>
      </c>
      <c r="B3280" s="31">
        <v>288.85059999999999</v>
      </c>
      <c r="C3280" s="31">
        <v>496.94600000000003</v>
      </c>
      <c r="D3280" s="31">
        <v>198.17420000000001</v>
      </c>
      <c r="E3280" s="31">
        <v>104.21080000000001</v>
      </c>
      <c r="F3280" s="31">
        <v>34.379899999999999</v>
      </c>
      <c r="G3280" s="31">
        <v>146.6139</v>
      </c>
      <c r="H3280" s="31">
        <v>9.8610190000000006</v>
      </c>
      <c r="I3280" s="31">
        <v>2093.221</v>
      </c>
      <c r="J3280" s="31">
        <v>2749.59</v>
      </c>
      <c r="K3280" s="31">
        <v>1482.72</v>
      </c>
      <c r="L3280" s="31">
        <v>69.650000000000006</v>
      </c>
      <c r="M3280" s="31" t="s">
        <v>108</v>
      </c>
      <c r="N3280" s="31">
        <v>32.756999999999998</v>
      </c>
      <c r="O3280" s="31">
        <v>87.602800000000002</v>
      </c>
      <c r="P3280" s="31">
        <v>85.170100000000005</v>
      </c>
      <c r="Q3280" s="31" t="s">
        <v>108</v>
      </c>
      <c r="R3280" s="31">
        <v>106.66</v>
      </c>
      <c r="S3280" s="31" t="s">
        <v>108</v>
      </c>
    </row>
    <row r="3281" spans="1:19" x14ac:dyDescent="0.35">
      <c r="A3281" s="2">
        <v>37461</v>
      </c>
      <c r="B3281" s="31">
        <v>293.02170000000001</v>
      </c>
      <c r="C3281" s="31">
        <v>508.36900000000003</v>
      </c>
      <c r="D3281" s="31">
        <v>196.9932</v>
      </c>
      <c r="E3281" s="31">
        <v>102.88849999999999</v>
      </c>
      <c r="F3281" s="31">
        <v>34.226900000000001</v>
      </c>
      <c r="G3281" s="31">
        <v>148.94110000000001</v>
      </c>
      <c r="H3281" s="31">
        <v>9.5829299999999993</v>
      </c>
      <c r="I3281" s="31">
        <v>2090.9650000000001</v>
      </c>
      <c r="J3281" s="31">
        <v>2754.2539999999999</v>
      </c>
      <c r="K3281" s="31">
        <v>1493.779</v>
      </c>
      <c r="L3281" s="31">
        <v>73.78</v>
      </c>
      <c r="M3281" s="31" t="s">
        <v>108</v>
      </c>
      <c r="N3281" s="31">
        <v>34.572800000000001</v>
      </c>
      <c r="O3281" s="31">
        <v>88.486099999999993</v>
      </c>
      <c r="P3281" s="31">
        <v>85.268100000000004</v>
      </c>
      <c r="Q3281" s="31" t="s">
        <v>108</v>
      </c>
      <c r="R3281" s="31">
        <v>105.52</v>
      </c>
      <c r="S3281" s="31" t="s">
        <v>108</v>
      </c>
    </row>
    <row r="3282" spans="1:19" x14ac:dyDescent="0.35">
      <c r="A3282" s="2">
        <v>37462</v>
      </c>
      <c r="B3282" s="31">
        <v>291.39960000000002</v>
      </c>
      <c r="C3282" s="31">
        <v>507.65499999999997</v>
      </c>
      <c r="D3282" s="31">
        <v>196.52080000000001</v>
      </c>
      <c r="E3282" s="31">
        <v>103.5497</v>
      </c>
      <c r="F3282" s="31">
        <v>34.052199999999999</v>
      </c>
      <c r="G3282" s="31">
        <v>143.67070000000001</v>
      </c>
      <c r="H3282" s="31">
        <v>9.9889390000000002</v>
      </c>
      <c r="I3282" s="31">
        <v>2091.8670000000002</v>
      </c>
      <c r="J3282" s="31">
        <v>2758.53</v>
      </c>
      <c r="K3282" s="31">
        <v>1490.912</v>
      </c>
      <c r="L3282" s="31">
        <v>73.14</v>
      </c>
      <c r="M3282" s="31" t="s">
        <v>108</v>
      </c>
      <c r="N3282" s="31">
        <v>32.575400000000002</v>
      </c>
      <c r="O3282" s="31">
        <v>88.181799999999996</v>
      </c>
      <c r="P3282" s="31">
        <v>85.991900000000001</v>
      </c>
      <c r="Q3282" s="31" t="s">
        <v>108</v>
      </c>
      <c r="R3282" s="31">
        <v>105.12</v>
      </c>
      <c r="S3282" s="31" t="s">
        <v>108</v>
      </c>
    </row>
    <row r="3283" spans="1:19" x14ac:dyDescent="0.35">
      <c r="A3283" s="2">
        <v>37463</v>
      </c>
      <c r="B3283" s="31">
        <v>289.08229999999998</v>
      </c>
      <c r="C3283" s="31">
        <v>504.92899999999997</v>
      </c>
      <c r="D3283" s="31">
        <v>195.81219999999999</v>
      </c>
      <c r="E3283" s="31">
        <v>103.19370000000001</v>
      </c>
      <c r="F3283" s="31">
        <v>33.342100000000002</v>
      </c>
      <c r="G3283" s="31">
        <v>141.06970000000001</v>
      </c>
      <c r="H3283" s="31">
        <v>9.944445</v>
      </c>
      <c r="I3283" s="31">
        <v>2089.462</v>
      </c>
      <c r="J3283" s="31">
        <v>2763.5830000000001</v>
      </c>
      <c r="K3283" s="31">
        <v>1493.779</v>
      </c>
      <c r="L3283" s="31">
        <v>74.63</v>
      </c>
      <c r="M3283" s="31" t="s">
        <v>108</v>
      </c>
      <c r="N3283" s="31">
        <v>33.138300000000001</v>
      </c>
      <c r="O3283" s="31">
        <v>86.5745</v>
      </c>
      <c r="P3283" s="31">
        <v>84.913799999999995</v>
      </c>
      <c r="Q3283" s="31" t="s">
        <v>108</v>
      </c>
      <c r="R3283" s="31">
        <v>106.61</v>
      </c>
      <c r="S3283" s="31" t="s">
        <v>108</v>
      </c>
    </row>
    <row r="3284" spans="1:19" x14ac:dyDescent="0.35">
      <c r="A3284" s="2">
        <v>37466</v>
      </c>
      <c r="B3284" s="31">
        <v>289.31400000000002</v>
      </c>
      <c r="C3284" s="31">
        <v>504.34500000000003</v>
      </c>
      <c r="D3284" s="31">
        <v>196.75700000000001</v>
      </c>
      <c r="E3284" s="31">
        <v>103.8888</v>
      </c>
      <c r="F3284" s="31">
        <v>33.265599999999999</v>
      </c>
      <c r="G3284" s="31">
        <v>137.7158</v>
      </c>
      <c r="H3284" s="31">
        <v>9.7831539999999997</v>
      </c>
      <c r="I3284" s="31">
        <v>2087.2060000000001</v>
      </c>
      <c r="J3284" s="31">
        <v>2735.9859999999999</v>
      </c>
      <c r="K3284" s="31">
        <v>1485.9970000000001</v>
      </c>
      <c r="L3284" s="31">
        <v>78.13</v>
      </c>
      <c r="M3284" s="31" t="s">
        <v>108</v>
      </c>
      <c r="N3284" s="31">
        <v>34.9178</v>
      </c>
      <c r="O3284" s="31">
        <v>85.766199999999998</v>
      </c>
      <c r="P3284" s="31">
        <v>83.964299999999994</v>
      </c>
      <c r="Q3284" s="31" t="s">
        <v>108</v>
      </c>
      <c r="R3284" s="31">
        <v>107.1</v>
      </c>
      <c r="S3284" s="31" t="s">
        <v>108</v>
      </c>
    </row>
    <row r="3285" spans="1:19" x14ac:dyDescent="0.35">
      <c r="A3285" s="2">
        <v>37467</v>
      </c>
      <c r="B3285" s="31">
        <v>296.03410000000002</v>
      </c>
      <c r="C3285" s="31">
        <v>518.68799999999999</v>
      </c>
      <c r="D3285" s="31">
        <v>203.1345</v>
      </c>
      <c r="E3285" s="31">
        <v>102.71899999999999</v>
      </c>
      <c r="F3285" s="31">
        <v>33.429499999999997</v>
      </c>
      <c r="G3285" s="31">
        <v>141.82259999999999</v>
      </c>
      <c r="H3285" s="31">
        <v>9.8498950000000001</v>
      </c>
      <c r="I3285" s="31">
        <v>2089.3110000000001</v>
      </c>
      <c r="J3285" s="31">
        <v>2730.933</v>
      </c>
      <c r="K3285" s="31">
        <v>1484.768</v>
      </c>
      <c r="L3285" s="31">
        <v>79.150000000000006</v>
      </c>
      <c r="M3285" s="31" t="s">
        <v>108</v>
      </c>
      <c r="N3285" s="31">
        <v>35.607799999999997</v>
      </c>
      <c r="O3285" s="31">
        <v>85.633399999999995</v>
      </c>
      <c r="P3285" s="31">
        <v>84.759600000000006</v>
      </c>
      <c r="Q3285" s="31" t="s">
        <v>108</v>
      </c>
      <c r="R3285" s="31">
        <v>106.8</v>
      </c>
      <c r="S3285" s="31" t="s">
        <v>108</v>
      </c>
    </row>
    <row r="3286" spans="1:19" x14ac:dyDescent="0.35">
      <c r="A3286" s="2">
        <v>37468</v>
      </c>
      <c r="B3286" s="31">
        <v>292.78989999999999</v>
      </c>
      <c r="C3286" s="31">
        <v>512.26300000000003</v>
      </c>
      <c r="D3286" s="31">
        <v>201.95349999999999</v>
      </c>
      <c r="E3286" s="31">
        <v>102.1765</v>
      </c>
      <c r="F3286" s="31">
        <v>33.342100000000002</v>
      </c>
      <c r="G3286" s="31">
        <v>146.8877</v>
      </c>
      <c r="H3286" s="31">
        <v>9.9388830000000006</v>
      </c>
      <c r="I3286" s="31">
        <v>2094.7249999999999</v>
      </c>
      <c r="J3286" s="31">
        <v>2752.6990000000001</v>
      </c>
      <c r="K3286" s="31">
        <v>1491.4580000000001</v>
      </c>
      <c r="L3286" s="31">
        <v>79.680000000000007</v>
      </c>
      <c r="M3286" s="31" t="s">
        <v>108</v>
      </c>
      <c r="N3286" s="31">
        <v>35.026800000000001</v>
      </c>
      <c r="O3286" s="31">
        <v>85.861400000000003</v>
      </c>
      <c r="P3286" s="31">
        <v>84.202100000000002</v>
      </c>
      <c r="Q3286" s="31" t="s">
        <v>108</v>
      </c>
      <c r="R3286" s="31">
        <v>107.41</v>
      </c>
      <c r="S3286" s="31" t="s">
        <v>108</v>
      </c>
    </row>
    <row r="3287" spans="1:19" x14ac:dyDescent="0.35">
      <c r="A3287" s="2">
        <v>37469</v>
      </c>
      <c r="B3287" s="31">
        <v>288.27120000000002</v>
      </c>
      <c r="C3287" s="31">
        <v>494.67500000000001</v>
      </c>
      <c r="D3287" s="31">
        <v>198.17429999999999</v>
      </c>
      <c r="E3287" s="31">
        <v>101.6001</v>
      </c>
      <c r="F3287" s="31">
        <v>33.429499999999997</v>
      </c>
      <c r="G3287" s="31">
        <v>148.25659999999999</v>
      </c>
      <c r="H3287" s="31">
        <v>9.7052890000000005</v>
      </c>
      <c r="I3287" s="31">
        <v>2094.875</v>
      </c>
      <c r="J3287" s="31">
        <v>2763.5830000000001</v>
      </c>
      <c r="K3287" s="31">
        <v>1497.4659999999999</v>
      </c>
      <c r="L3287" s="31">
        <v>77.27</v>
      </c>
      <c r="M3287" s="31" t="s">
        <v>108</v>
      </c>
      <c r="N3287" s="31">
        <v>33.301699999999997</v>
      </c>
      <c r="O3287" s="31">
        <v>86.028000000000006</v>
      </c>
      <c r="P3287" s="31">
        <v>84.373500000000007</v>
      </c>
      <c r="Q3287" s="31" t="s">
        <v>108</v>
      </c>
      <c r="R3287" s="31">
        <v>107.02</v>
      </c>
      <c r="S3287" s="31" t="s">
        <v>108</v>
      </c>
    </row>
    <row r="3288" spans="1:19" x14ac:dyDescent="0.35">
      <c r="A3288" s="2">
        <v>37470</v>
      </c>
      <c r="B3288" s="31">
        <v>290.93610000000001</v>
      </c>
      <c r="C3288" s="31">
        <v>502.85199999999998</v>
      </c>
      <c r="D3288" s="31">
        <v>195.81229999999999</v>
      </c>
      <c r="E3288" s="31">
        <v>101.1763</v>
      </c>
      <c r="F3288" s="31">
        <v>33.757199999999997</v>
      </c>
      <c r="G3288" s="31">
        <v>148.18819999999999</v>
      </c>
      <c r="H3288" s="31">
        <v>9.4661329999999992</v>
      </c>
      <c r="I3288" s="31">
        <v>2098.4839999999999</v>
      </c>
      <c r="J3288" s="31">
        <v>2790.7910000000002</v>
      </c>
      <c r="K3288" s="31">
        <v>1506.751</v>
      </c>
      <c r="L3288" s="31">
        <v>75.61</v>
      </c>
      <c r="M3288" s="31" t="s">
        <v>108</v>
      </c>
      <c r="N3288" s="31">
        <v>32.539099999999998</v>
      </c>
      <c r="O3288" s="31">
        <v>86.160700000000006</v>
      </c>
      <c r="P3288" s="31">
        <v>84.619500000000002</v>
      </c>
      <c r="Q3288" s="31" t="s">
        <v>108</v>
      </c>
      <c r="R3288" s="31">
        <v>106.67</v>
      </c>
      <c r="S3288" s="31" t="s">
        <v>108</v>
      </c>
    </row>
    <row r="3289" spans="1:19" x14ac:dyDescent="0.35">
      <c r="A3289" s="2">
        <v>37473</v>
      </c>
      <c r="B3289" s="31">
        <v>288.27120000000002</v>
      </c>
      <c r="C3289" s="31">
        <v>498.56900000000002</v>
      </c>
      <c r="D3289" s="31">
        <v>195.3399</v>
      </c>
      <c r="E3289" s="31">
        <v>99.480999999999995</v>
      </c>
      <c r="F3289" s="31">
        <v>33.822699999999998</v>
      </c>
      <c r="G3289" s="31">
        <v>146.477</v>
      </c>
      <c r="H3289" s="31">
        <v>9.5217510000000001</v>
      </c>
      <c r="I3289" s="31">
        <v>2103.4459999999999</v>
      </c>
      <c r="J3289" s="31">
        <v>2797.01</v>
      </c>
      <c r="K3289" s="31">
        <v>1512.4849999999999</v>
      </c>
      <c r="L3289" s="31">
        <v>72.900000000000006</v>
      </c>
      <c r="M3289" s="31" t="s">
        <v>108</v>
      </c>
      <c r="N3289" s="31">
        <v>31.4133</v>
      </c>
      <c r="O3289" s="31">
        <v>86.326400000000007</v>
      </c>
      <c r="P3289" s="31">
        <v>84.732600000000005</v>
      </c>
      <c r="Q3289" s="31" t="s">
        <v>108</v>
      </c>
      <c r="R3289" s="31">
        <v>107.27</v>
      </c>
      <c r="S3289" s="31" t="s">
        <v>108</v>
      </c>
    </row>
    <row r="3290" spans="1:19" x14ac:dyDescent="0.35">
      <c r="A3290" s="2">
        <v>37474</v>
      </c>
      <c r="B3290" s="31">
        <v>294.06439999999998</v>
      </c>
      <c r="C3290" s="31">
        <v>502.78800000000001</v>
      </c>
      <c r="D3290" s="31">
        <v>198.88290000000001</v>
      </c>
      <c r="E3290" s="31">
        <v>100.93899999999999</v>
      </c>
      <c r="F3290" s="31">
        <v>33.5715</v>
      </c>
      <c r="G3290" s="31">
        <v>145.92939999999999</v>
      </c>
      <c r="H3290" s="31">
        <v>9.6107390000000006</v>
      </c>
      <c r="I3290" s="31">
        <v>2101.491</v>
      </c>
      <c r="J3290" s="31">
        <v>2771.7449999999999</v>
      </c>
      <c r="K3290" s="31">
        <v>1506.751</v>
      </c>
      <c r="L3290" s="31">
        <v>75.260000000000005</v>
      </c>
      <c r="M3290" s="31" t="s">
        <v>108</v>
      </c>
      <c r="N3290" s="31">
        <v>32.902299999999997</v>
      </c>
      <c r="O3290" s="31">
        <v>84.97</v>
      </c>
      <c r="P3290" s="31">
        <v>82.840999999999994</v>
      </c>
      <c r="Q3290" s="31" t="s">
        <v>108</v>
      </c>
      <c r="R3290" s="31">
        <v>108.69</v>
      </c>
      <c r="S3290" s="31" t="s">
        <v>108</v>
      </c>
    </row>
    <row r="3291" spans="1:19" x14ac:dyDescent="0.35">
      <c r="A3291" s="2">
        <v>37475</v>
      </c>
      <c r="B3291" s="31">
        <v>288.7346</v>
      </c>
      <c r="C3291" s="31">
        <v>489.74200000000002</v>
      </c>
      <c r="D3291" s="31">
        <v>197.2295</v>
      </c>
      <c r="E3291" s="31">
        <v>100.37949999999999</v>
      </c>
      <c r="F3291" s="31">
        <v>34.532800000000002</v>
      </c>
      <c r="G3291" s="31">
        <v>145.2449</v>
      </c>
      <c r="H3291" s="31">
        <v>9.8276479999999999</v>
      </c>
      <c r="I3291" s="31">
        <v>2104.4989999999998</v>
      </c>
      <c r="J3291" s="31">
        <v>2789.2359999999999</v>
      </c>
      <c r="K3291" s="31">
        <v>1512.076</v>
      </c>
      <c r="L3291" s="31">
        <v>76.569999999999993</v>
      </c>
      <c r="M3291" s="31" t="s">
        <v>108</v>
      </c>
      <c r="N3291" s="31">
        <v>33.374400000000001</v>
      </c>
      <c r="O3291" s="31">
        <v>85.324799999999996</v>
      </c>
      <c r="P3291" s="31">
        <v>83.384</v>
      </c>
      <c r="Q3291" s="31" t="s">
        <v>108</v>
      </c>
      <c r="R3291" s="31">
        <v>107.85</v>
      </c>
      <c r="S3291" s="31" t="s">
        <v>108</v>
      </c>
    </row>
    <row r="3292" spans="1:19" x14ac:dyDescent="0.35">
      <c r="A3292" s="2">
        <v>37476</v>
      </c>
      <c r="B3292" s="31">
        <v>290.05610000000001</v>
      </c>
      <c r="C3292" s="31">
        <v>490.71100000000001</v>
      </c>
      <c r="D3292" s="31">
        <v>196.8049</v>
      </c>
      <c r="E3292" s="31">
        <v>100.8843</v>
      </c>
      <c r="F3292" s="31">
        <v>34.1068</v>
      </c>
      <c r="G3292" s="31">
        <v>143.12299999999999</v>
      </c>
      <c r="H3292" s="31">
        <v>9.7588609999999996</v>
      </c>
      <c r="I3292" s="31">
        <v>2103.8969999999999</v>
      </c>
      <c r="J3292" s="31">
        <v>2773.6889999999999</v>
      </c>
      <c r="K3292" s="31">
        <v>1509.0719999999999</v>
      </c>
      <c r="L3292" s="31">
        <v>79.17</v>
      </c>
      <c r="M3292" s="31" t="s">
        <v>108</v>
      </c>
      <c r="N3292" s="31">
        <v>34.463900000000002</v>
      </c>
      <c r="O3292" s="31">
        <v>85.192099999999996</v>
      </c>
      <c r="P3292" s="31">
        <v>83.231899999999996</v>
      </c>
      <c r="Q3292" s="31" t="s">
        <v>108</v>
      </c>
      <c r="R3292" s="31">
        <v>108.66</v>
      </c>
      <c r="S3292" s="31" t="s">
        <v>108</v>
      </c>
    </row>
    <row r="3293" spans="1:19" x14ac:dyDescent="0.35">
      <c r="A3293" s="2">
        <v>37477</v>
      </c>
      <c r="B3293" s="31">
        <v>291.84179999999998</v>
      </c>
      <c r="C3293" s="31">
        <v>491.29</v>
      </c>
      <c r="D3293" s="31">
        <v>198.50030000000001</v>
      </c>
      <c r="E3293" s="31">
        <v>101.0772</v>
      </c>
      <c r="F3293" s="31">
        <v>34.521900000000002</v>
      </c>
      <c r="G3293" s="31">
        <v>143.8075</v>
      </c>
      <c r="H3293" s="31">
        <v>9.9236839999999997</v>
      </c>
      <c r="I3293" s="31">
        <v>2106.9050000000002</v>
      </c>
      <c r="J3293" s="31">
        <v>2798.953</v>
      </c>
      <c r="K3293" s="31">
        <v>1511.8030000000001</v>
      </c>
      <c r="L3293" s="31">
        <v>79.349999999999994</v>
      </c>
      <c r="M3293" s="31" t="s">
        <v>108</v>
      </c>
      <c r="N3293" s="31">
        <v>34.100700000000003</v>
      </c>
      <c r="O3293" s="31">
        <v>85.547300000000007</v>
      </c>
      <c r="P3293" s="31">
        <v>83.553600000000003</v>
      </c>
      <c r="Q3293" s="31" t="s">
        <v>108</v>
      </c>
      <c r="R3293" s="31">
        <v>108.18</v>
      </c>
      <c r="S3293" s="31" t="s">
        <v>108</v>
      </c>
    </row>
    <row r="3294" spans="1:19" x14ac:dyDescent="0.35">
      <c r="A3294" s="2">
        <v>37480</v>
      </c>
      <c r="B3294" s="31">
        <v>297.9658</v>
      </c>
      <c r="C3294" s="31">
        <v>504.459</v>
      </c>
      <c r="D3294" s="31">
        <v>196.99510000000001</v>
      </c>
      <c r="E3294" s="31">
        <v>100.2655</v>
      </c>
      <c r="F3294" s="31">
        <v>34.500100000000003</v>
      </c>
      <c r="G3294" s="31">
        <v>151.33670000000001</v>
      </c>
      <c r="H3294" s="31">
        <v>9.930301</v>
      </c>
      <c r="I3294" s="31">
        <v>2108.2579999999998</v>
      </c>
      <c r="J3294" s="31">
        <v>2804.395</v>
      </c>
      <c r="K3294" s="31">
        <v>1515.2159999999999</v>
      </c>
      <c r="L3294" s="31">
        <v>78.89</v>
      </c>
      <c r="M3294" s="31" t="s">
        <v>108</v>
      </c>
      <c r="N3294" s="31">
        <v>34.264099999999999</v>
      </c>
      <c r="O3294" s="31">
        <v>86.393199999999993</v>
      </c>
      <c r="P3294" s="31">
        <v>84.032399999999996</v>
      </c>
      <c r="Q3294" s="31" t="s">
        <v>108</v>
      </c>
      <c r="R3294" s="31">
        <v>107.41</v>
      </c>
      <c r="S3294" s="31" t="s">
        <v>108</v>
      </c>
    </row>
    <row r="3295" spans="1:19" x14ac:dyDescent="0.35">
      <c r="A3295" s="2">
        <v>37481</v>
      </c>
      <c r="B3295" s="31">
        <v>297.68720000000002</v>
      </c>
      <c r="C3295" s="31">
        <v>503.32299999999998</v>
      </c>
      <c r="D3295" s="31">
        <v>201.2225</v>
      </c>
      <c r="E3295" s="31">
        <v>100.8569</v>
      </c>
      <c r="F3295" s="31">
        <v>34.511000000000003</v>
      </c>
      <c r="G3295" s="31">
        <v>153.86920000000001</v>
      </c>
      <c r="H3295" s="31">
        <v>10.04907</v>
      </c>
      <c r="I3295" s="31">
        <v>2105.25</v>
      </c>
      <c r="J3295" s="31">
        <v>2819.9430000000002</v>
      </c>
      <c r="K3295" s="31">
        <v>1518.63</v>
      </c>
      <c r="L3295" s="31">
        <v>77.38</v>
      </c>
      <c r="M3295" s="31" t="s">
        <v>108</v>
      </c>
      <c r="N3295" s="31">
        <v>33.0839</v>
      </c>
      <c r="O3295" s="31">
        <v>86.226600000000005</v>
      </c>
      <c r="P3295" s="31">
        <v>84.017600000000002</v>
      </c>
      <c r="Q3295" s="31" t="s">
        <v>108</v>
      </c>
      <c r="R3295" s="31">
        <v>107.11</v>
      </c>
      <c r="S3295" s="31" t="s">
        <v>108</v>
      </c>
    </row>
    <row r="3296" spans="1:19" x14ac:dyDescent="0.35">
      <c r="A3296" s="2">
        <v>37482</v>
      </c>
      <c r="B3296" s="31">
        <v>299.43009999999998</v>
      </c>
      <c r="C3296" s="31">
        <v>504.33199999999999</v>
      </c>
      <c r="D3296" s="31">
        <v>204.0368</v>
      </c>
      <c r="E3296" s="31">
        <v>99.489400000000003</v>
      </c>
      <c r="F3296" s="31">
        <v>34.248800000000003</v>
      </c>
      <c r="G3296" s="31">
        <v>156.5386</v>
      </c>
      <c r="H3296" s="31">
        <v>10.114890000000001</v>
      </c>
      <c r="I3296" s="31">
        <v>2110.5129999999999</v>
      </c>
      <c r="J3296" s="31">
        <v>2817.9989999999998</v>
      </c>
      <c r="K3296" s="31">
        <v>1522.7260000000001</v>
      </c>
      <c r="L3296" s="31">
        <v>80.25</v>
      </c>
      <c r="M3296" s="31" t="s">
        <v>108</v>
      </c>
      <c r="N3296" s="31">
        <v>35.1175</v>
      </c>
      <c r="O3296" s="31">
        <v>88.140500000000003</v>
      </c>
      <c r="P3296" s="31">
        <v>84.8108</v>
      </c>
      <c r="Q3296" s="31" t="s">
        <v>108</v>
      </c>
      <c r="R3296" s="31">
        <v>106.79</v>
      </c>
      <c r="S3296" s="31" t="s">
        <v>108</v>
      </c>
    </row>
    <row r="3297" spans="1:19" x14ac:dyDescent="0.35">
      <c r="A3297" s="2">
        <v>37483</v>
      </c>
      <c r="B3297" s="31">
        <v>309.07409999999999</v>
      </c>
      <c r="C3297" s="31">
        <v>518.31899999999996</v>
      </c>
      <c r="D3297" s="31">
        <v>208.72730000000001</v>
      </c>
      <c r="E3297" s="31">
        <v>102.3426</v>
      </c>
      <c r="F3297" s="31">
        <v>34.532800000000002</v>
      </c>
      <c r="G3297" s="31">
        <v>156.88079999999999</v>
      </c>
      <c r="H3297" s="31">
        <v>10.334300000000001</v>
      </c>
      <c r="I3297" s="31">
        <v>2110.2130000000002</v>
      </c>
      <c r="J3297" s="31">
        <v>2800.5079999999998</v>
      </c>
      <c r="K3297" s="31">
        <v>1512.3489999999999</v>
      </c>
      <c r="L3297" s="31">
        <v>81.34</v>
      </c>
      <c r="M3297" s="31" t="s">
        <v>108</v>
      </c>
      <c r="N3297" s="31">
        <v>35.916499999999999</v>
      </c>
      <c r="O3297" s="31">
        <v>87.353200000000001</v>
      </c>
      <c r="P3297" s="31">
        <v>84.188100000000006</v>
      </c>
      <c r="Q3297" s="31" t="s">
        <v>108</v>
      </c>
      <c r="R3297" s="31">
        <v>106.72</v>
      </c>
      <c r="S3297" s="31" t="s">
        <v>108</v>
      </c>
    </row>
    <row r="3298" spans="1:19" x14ac:dyDescent="0.35">
      <c r="A3298" s="2">
        <v>37484</v>
      </c>
      <c r="B3298" s="31">
        <v>309.30650000000003</v>
      </c>
      <c r="C3298" s="31">
        <v>518.45299999999997</v>
      </c>
      <c r="D3298" s="31">
        <v>212.01070000000001</v>
      </c>
      <c r="E3298" s="31">
        <v>100.72190000000001</v>
      </c>
      <c r="F3298" s="31">
        <v>34.456400000000002</v>
      </c>
      <c r="G3298" s="31">
        <v>154.27979999999999</v>
      </c>
      <c r="H3298" s="31">
        <v>10.328810000000001</v>
      </c>
      <c r="I3298" s="31">
        <v>2109.0100000000002</v>
      </c>
      <c r="J3298" s="31">
        <v>2775.2429999999999</v>
      </c>
      <c r="K3298" s="31">
        <v>1511.393</v>
      </c>
      <c r="L3298" s="31">
        <v>81.12</v>
      </c>
      <c r="M3298" s="31" t="s">
        <v>108</v>
      </c>
      <c r="N3298" s="31">
        <v>36.1526</v>
      </c>
      <c r="O3298" s="31">
        <v>87.374399999999994</v>
      </c>
      <c r="P3298" s="31">
        <v>84.568799999999996</v>
      </c>
      <c r="Q3298" s="31" t="s">
        <v>108</v>
      </c>
      <c r="R3298" s="31">
        <v>106.65</v>
      </c>
      <c r="S3298" s="31" t="s">
        <v>108</v>
      </c>
    </row>
    <row r="3299" spans="1:19" x14ac:dyDescent="0.35">
      <c r="A3299" s="2">
        <v>37487</v>
      </c>
      <c r="B3299" s="31">
        <v>312.21129999999999</v>
      </c>
      <c r="C3299" s="31">
        <v>520.40300000000002</v>
      </c>
      <c r="D3299" s="31">
        <v>212.47980000000001</v>
      </c>
      <c r="E3299" s="31">
        <v>100.4349</v>
      </c>
      <c r="F3299" s="31">
        <v>33.615200000000002</v>
      </c>
      <c r="G3299" s="31">
        <v>150.51519999999999</v>
      </c>
      <c r="H3299" s="31">
        <v>10.400119999999999</v>
      </c>
      <c r="I3299" s="31">
        <v>2110.9650000000001</v>
      </c>
      <c r="J3299" s="31">
        <v>2779.9079999999999</v>
      </c>
      <c r="K3299" s="31">
        <v>1505.931</v>
      </c>
      <c r="L3299" s="31">
        <v>82.96</v>
      </c>
      <c r="M3299" s="31" t="s">
        <v>108</v>
      </c>
      <c r="N3299" s="31">
        <v>37.060499999999998</v>
      </c>
      <c r="O3299" s="31">
        <v>86.582899999999995</v>
      </c>
      <c r="P3299" s="31">
        <v>83.919300000000007</v>
      </c>
      <c r="Q3299" s="31" t="s">
        <v>108</v>
      </c>
      <c r="R3299" s="31">
        <v>107.52</v>
      </c>
      <c r="S3299" s="31" t="s">
        <v>108</v>
      </c>
    </row>
    <row r="3300" spans="1:19" x14ac:dyDescent="0.35">
      <c r="A3300" s="2">
        <v>37488</v>
      </c>
      <c r="B3300" s="31">
        <v>311.86270000000002</v>
      </c>
      <c r="C3300" s="31">
        <v>524.23599999999999</v>
      </c>
      <c r="D3300" s="31">
        <v>212.94890000000001</v>
      </c>
      <c r="E3300" s="31">
        <v>101.19459999999999</v>
      </c>
      <c r="F3300" s="31">
        <v>33.9101</v>
      </c>
      <c r="G3300" s="31">
        <v>145.92920000000001</v>
      </c>
      <c r="H3300" s="31">
        <v>10.515309999999999</v>
      </c>
      <c r="I3300" s="31">
        <v>2109.4609999999998</v>
      </c>
      <c r="J3300" s="31">
        <v>2805.5610000000001</v>
      </c>
      <c r="K3300" s="31">
        <v>1512.895</v>
      </c>
      <c r="L3300" s="31">
        <v>82.15</v>
      </c>
      <c r="M3300" s="31" t="s">
        <v>108</v>
      </c>
      <c r="N3300" s="31">
        <v>36.806199999999997</v>
      </c>
      <c r="O3300" s="31">
        <v>86.270200000000003</v>
      </c>
      <c r="P3300" s="31">
        <v>83.863</v>
      </c>
      <c r="Q3300" s="31" t="s">
        <v>108</v>
      </c>
      <c r="R3300" s="31">
        <v>107.31</v>
      </c>
      <c r="S3300" s="31" t="s">
        <v>108</v>
      </c>
    </row>
    <row r="3301" spans="1:19" x14ac:dyDescent="0.35">
      <c r="A3301" s="2">
        <v>37489</v>
      </c>
      <c r="B3301" s="31">
        <v>315.11610000000002</v>
      </c>
      <c r="C3301" s="31">
        <v>528.33799999999997</v>
      </c>
      <c r="D3301" s="31">
        <v>218.34299999999999</v>
      </c>
      <c r="E3301" s="31">
        <v>100.6544</v>
      </c>
      <c r="F3301" s="31">
        <v>33.79</v>
      </c>
      <c r="G3301" s="31">
        <v>148.18799999999999</v>
      </c>
      <c r="H3301" s="31">
        <v>10.625019999999999</v>
      </c>
      <c r="I3301" s="31">
        <v>2111.4160000000002</v>
      </c>
      <c r="J3301" s="31">
        <v>2802.4520000000002</v>
      </c>
      <c r="K3301" s="31">
        <v>1500.3330000000001</v>
      </c>
      <c r="L3301" s="31">
        <v>83.24</v>
      </c>
      <c r="M3301" s="31" t="s">
        <v>108</v>
      </c>
      <c r="N3301" s="31">
        <v>37.695999999999998</v>
      </c>
      <c r="O3301" s="31">
        <v>86.641099999999994</v>
      </c>
      <c r="P3301" s="31">
        <v>84.313100000000006</v>
      </c>
      <c r="Q3301" s="31" t="s">
        <v>108</v>
      </c>
      <c r="R3301" s="31">
        <v>107.14</v>
      </c>
      <c r="S3301" s="31" t="s">
        <v>108</v>
      </c>
    </row>
    <row r="3302" spans="1:19" x14ac:dyDescent="0.35">
      <c r="A3302" s="2">
        <v>37490</v>
      </c>
      <c r="B3302" s="31">
        <v>313.02460000000002</v>
      </c>
      <c r="C3302" s="31">
        <v>522.68899999999996</v>
      </c>
      <c r="D3302" s="31">
        <v>215.76320000000001</v>
      </c>
      <c r="E3302" s="31">
        <v>101.53230000000001</v>
      </c>
      <c r="F3302" s="31">
        <v>33.680700000000002</v>
      </c>
      <c r="G3302" s="31">
        <v>147.22970000000001</v>
      </c>
      <c r="H3302" s="31">
        <v>10.740209999999999</v>
      </c>
      <c r="I3302" s="31">
        <v>2112.6190000000001</v>
      </c>
      <c r="J3302" s="31">
        <v>2786.904</v>
      </c>
      <c r="K3302" s="31">
        <v>1498.2850000000001</v>
      </c>
      <c r="L3302" s="31">
        <v>84</v>
      </c>
      <c r="M3302" s="31" t="s">
        <v>108</v>
      </c>
      <c r="N3302" s="31">
        <v>38.2044</v>
      </c>
      <c r="O3302" s="31">
        <v>85.786000000000001</v>
      </c>
      <c r="P3302" s="31">
        <v>83.602000000000004</v>
      </c>
      <c r="Q3302" s="31" t="s">
        <v>108</v>
      </c>
      <c r="R3302" s="31">
        <v>108.13</v>
      </c>
      <c r="S3302" s="31" t="s">
        <v>108</v>
      </c>
    </row>
    <row r="3303" spans="1:19" x14ac:dyDescent="0.35">
      <c r="A3303" s="2">
        <v>37491</v>
      </c>
      <c r="B3303" s="31">
        <v>312.32740000000001</v>
      </c>
      <c r="C3303" s="31">
        <v>520.06700000000001</v>
      </c>
      <c r="D3303" s="31">
        <v>215.99770000000001</v>
      </c>
      <c r="E3303" s="31">
        <v>101.3972</v>
      </c>
      <c r="F3303" s="31">
        <v>33.680700000000002</v>
      </c>
      <c r="G3303" s="31">
        <v>147.98259999999999</v>
      </c>
      <c r="H3303" s="31">
        <v>10.740209999999999</v>
      </c>
      <c r="I3303" s="31">
        <v>2115.0250000000001</v>
      </c>
      <c r="J3303" s="31">
        <v>2799.7310000000002</v>
      </c>
      <c r="K3303" s="31">
        <v>1502.654</v>
      </c>
      <c r="L3303" s="31">
        <v>82.26</v>
      </c>
      <c r="M3303" s="31" t="s">
        <v>108</v>
      </c>
      <c r="N3303" s="31">
        <v>36.824399999999997</v>
      </c>
      <c r="O3303" s="31">
        <v>85.871499999999997</v>
      </c>
      <c r="P3303" s="31">
        <v>83.631399999999999</v>
      </c>
      <c r="Q3303" s="31" t="s">
        <v>108</v>
      </c>
      <c r="R3303" s="31">
        <v>107.97</v>
      </c>
      <c r="S3303" s="31" t="s">
        <v>108</v>
      </c>
    </row>
    <row r="3304" spans="1:19" x14ac:dyDescent="0.35">
      <c r="A3304" s="2">
        <v>37494</v>
      </c>
      <c r="B3304" s="31">
        <v>312.32740000000001</v>
      </c>
      <c r="C3304" s="31">
        <v>535.26400000000001</v>
      </c>
      <c r="D3304" s="31">
        <v>215.99770000000001</v>
      </c>
      <c r="E3304" s="31">
        <v>101.3972</v>
      </c>
      <c r="F3304" s="31">
        <v>33.975700000000003</v>
      </c>
      <c r="G3304" s="31">
        <v>147.5719</v>
      </c>
      <c r="H3304" s="31">
        <v>10.64147</v>
      </c>
      <c r="I3304" s="31">
        <v>2115.7759999999998</v>
      </c>
      <c r="J3304" s="31">
        <v>2805.172</v>
      </c>
      <c r="K3304" s="31">
        <v>1503.0640000000001</v>
      </c>
      <c r="L3304" s="31">
        <v>82.82</v>
      </c>
      <c r="M3304" s="31" t="s">
        <v>108</v>
      </c>
      <c r="N3304" s="31">
        <v>36.915199999999999</v>
      </c>
      <c r="O3304" s="31">
        <v>85.871499999999997</v>
      </c>
      <c r="P3304" s="31">
        <v>83.631399999999999</v>
      </c>
      <c r="Q3304" s="31" t="s">
        <v>108</v>
      </c>
      <c r="R3304" s="31">
        <v>107.86</v>
      </c>
      <c r="S3304" s="31" t="s">
        <v>108</v>
      </c>
    </row>
    <row r="3305" spans="1:19" x14ac:dyDescent="0.35">
      <c r="A3305" s="2">
        <v>37495</v>
      </c>
      <c r="B3305" s="31">
        <v>316.39420000000001</v>
      </c>
      <c r="C3305" s="31">
        <v>529.34699999999998</v>
      </c>
      <c r="D3305" s="31">
        <v>218.34299999999999</v>
      </c>
      <c r="E3305" s="31">
        <v>102.4102</v>
      </c>
      <c r="F3305" s="31">
        <v>34.292499999999997</v>
      </c>
      <c r="G3305" s="31">
        <v>149.07769999999999</v>
      </c>
      <c r="H3305" s="31">
        <v>10.77312</v>
      </c>
      <c r="I3305" s="31">
        <v>2118.7840000000001</v>
      </c>
      <c r="J3305" s="31">
        <v>2791.9140000000002</v>
      </c>
      <c r="K3305" s="31">
        <v>1502.7909999999999</v>
      </c>
      <c r="L3305" s="31">
        <v>81.86</v>
      </c>
      <c r="M3305" s="31" t="s">
        <v>108</v>
      </c>
      <c r="N3305" s="31">
        <v>35.625999999999998</v>
      </c>
      <c r="O3305" s="31">
        <v>86.890600000000006</v>
      </c>
      <c r="P3305" s="31">
        <v>84.257400000000004</v>
      </c>
      <c r="Q3305" s="31" t="s">
        <v>108</v>
      </c>
      <c r="R3305" s="31">
        <v>106.77</v>
      </c>
      <c r="S3305" s="31" t="s">
        <v>108</v>
      </c>
    </row>
    <row r="3306" spans="1:19" x14ac:dyDescent="0.35">
      <c r="A3306" s="2">
        <v>37496</v>
      </c>
      <c r="B3306" s="31">
        <v>313.83789999999999</v>
      </c>
      <c r="C3306" s="31">
        <v>520.80700000000002</v>
      </c>
      <c r="D3306" s="31">
        <v>217.1704</v>
      </c>
      <c r="E3306" s="31">
        <v>102.1738</v>
      </c>
      <c r="F3306" s="31">
        <v>33.964799999999997</v>
      </c>
      <c r="G3306" s="31">
        <v>148.5986</v>
      </c>
      <c r="H3306" s="31">
        <v>10.88283</v>
      </c>
      <c r="I3306" s="31">
        <v>2117.5810000000001</v>
      </c>
      <c r="J3306" s="31">
        <v>2801.4969999999998</v>
      </c>
      <c r="K3306" s="31">
        <v>1510.9829999999999</v>
      </c>
      <c r="L3306" s="31">
        <v>80.11</v>
      </c>
      <c r="M3306" s="31" t="s">
        <v>108</v>
      </c>
      <c r="N3306" s="31">
        <v>34.354900000000001</v>
      </c>
      <c r="O3306" s="31">
        <v>86.7363</v>
      </c>
      <c r="P3306" s="31">
        <v>84.381299999999996</v>
      </c>
      <c r="Q3306" s="31" t="s">
        <v>108</v>
      </c>
      <c r="R3306" s="31">
        <v>107.08</v>
      </c>
      <c r="S3306" s="31" t="s">
        <v>108</v>
      </c>
    </row>
    <row r="3307" spans="1:19" x14ac:dyDescent="0.35">
      <c r="A3307" s="2">
        <v>37497</v>
      </c>
      <c r="B3307" s="31">
        <v>319.41520000000003</v>
      </c>
      <c r="C3307" s="31">
        <v>526.05200000000002</v>
      </c>
      <c r="D3307" s="31">
        <v>215.99780000000001</v>
      </c>
      <c r="E3307" s="31">
        <v>101.566</v>
      </c>
      <c r="F3307" s="31">
        <v>34.347099999999998</v>
      </c>
      <c r="G3307" s="31">
        <v>147.5719</v>
      </c>
      <c r="H3307" s="31">
        <v>11.063840000000001</v>
      </c>
      <c r="I3307" s="31">
        <v>2124.1970000000001</v>
      </c>
      <c r="J3307" s="31">
        <v>2812.5839999999998</v>
      </c>
      <c r="K3307" s="31">
        <v>1511.6659999999999</v>
      </c>
      <c r="L3307" s="31">
        <v>80.069999999999993</v>
      </c>
      <c r="M3307" s="31" t="s">
        <v>108</v>
      </c>
      <c r="N3307" s="31">
        <v>34.772500000000001</v>
      </c>
      <c r="O3307" s="31">
        <v>86.868899999999996</v>
      </c>
      <c r="P3307" s="31">
        <v>84.635400000000004</v>
      </c>
      <c r="Q3307" s="31" t="s">
        <v>108</v>
      </c>
      <c r="R3307" s="31">
        <v>106.7</v>
      </c>
      <c r="S3307" s="31" t="s">
        <v>108</v>
      </c>
    </row>
    <row r="3308" spans="1:19" x14ac:dyDescent="0.35">
      <c r="A3308" s="2">
        <v>37498</v>
      </c>
      <c r="B3308" s="31">
        <v>319.06659999999999</v>
      </c>
      <c r="C3308" s="31">
        <v>529.34699999999998</v>
      </c>
      <c r="D3308" s="31">
        <v>218.81209999999999</v>
      </c>
      <c r="E3308" s="31">
        <v>101.566</v>
      </c>
      <c r="F3308" s="31">
        <v>34.292499999999997</v>
      </c>
      <c r="G3308" s="31">
        <v>149.14619999999999</v>
      </c>
      <c r="H3308" s="31">
        <v>10.98156</v>
      </c>
      <c r="I3308" s="31">
        <v>2124.047</v>
      </c>
      <c r="J3308" s="31">
        <v>2816.127</v>
      </c>
      <c r="K3308" s="31">
        <v>1513.8510000000001</v>
      </c>
      <c r="L3308" s="31">
        <v>80.069999999999993</v>
      </c>
      <c r="M3308" s="31" t="s">
        <v>108</v>
      </c>
      <c r="N3308" s="31">
        <v>34.264099999999999</v>
      </c>
      <c r="O3308" s="31">
        <v>86.590699999999998</v>
      </c>
      <c r="P3308" s="31">
        <v>84.343500000000006</v>
      </c>
      <c r="Q3308" s="31" t="s">
        <v>108</v>
      </c>
      <c r="R3308" s="31">
        <v>106.98</v>
      </c>
      <c r="S3308" s="31" t="s">
        <v>108</v>
      </c>
    </row>
    <row r="3309" spans="1:19" x14ac:dyDescent="0.35">
      <c r="A3309" s="2">
        <v>37501</v>
      </c>
      <c r="B3309" s="31">
        <v>319.06659999999999</v>
      </c>
      <c r="C3309" s="31">
        <v>529.34699999999998</v>
      </c>
      <c r="D3309" s="31">
        <v>218.81209999999999</v>
      </c>
      <c r="E3309" s="31">
        <v>101.566</v>
      </c>
      <c r="F3309" s="31">
        <v>34.292499999999997</v>
      </c>
      <c r="G3309" s="31">
        <v>149.14619999999999</v>
      </c>
      <c r="H3309" s="31">
        <v>10.98156</v>
      </c>
      <c r="I3309" s="31">
        <v>2125.5509999999999</v>
      </c>
      <c r="J3309" s="31">
        <v>2816.127</v>
      </c>
      <c r="K3309" s="31">
        <v>1519.4490000000001</v>
      </c>
      <c r="L3309" s="31">
        <v>80.069999999999993</v>
      </c>
      <c r="M3309" s="31" t="s">
        <v>108</v>
      </c>
      <c r="N3309" s="31">
        <v>34.264099999999999</v>
      </c>
      <c r="O3309" s="31">
        <v>86.919899999999998</v>
      </c>
      <c r="P3309" s="31">
        <v>84.664900000000003</v>
      </c>
      <c r="Q3309" s="31" t="s">
        <v>108</v>
      </c>
      <c r="R3309" s="31">
        <v>106.67</v>
      </c>
      <c r="S3309" s="31" t="s">
        <v>108</v>
      </c>
    </row>
    <row r="3310" spans="1:19" x14ac:dyDescent="0.35">
      <c r="A3310" s="2">
        <v>37502</v>
      </c>
      <c r="B3310" s="31">
        <v>309.3064</v>
      </c>
      <c r="C3310" s="31">
        <v>501.10399999999998</v>
      </c>
      <c r="D3310" s="31">
        <v>211.77629999999999</v>
      </c>
      <c r="E3310" s="31">
        <v>99.911500000000004</v>
      </c>
      <c r="F3310" s="31">
        <v>34.412700000000001</v>
      </c>
      <c r="G3310" s="31">
        <v>150.44669999999999</v>
      </c>
      <c r="H3310" s="31">
        <v>10.75666</v>
      </c>
      <c r="I3310" s="31">
        <v>2122.8440000000001</v>
      </c>
      <c r="J3310" s="31">
        <v>2848.018</v>
      </c>
      <c r="K3310" s="31">
        <v>1529.0889999999999</v>
      </c>
      <c r="L3310" s="31">
        <v>76.73</v>
      </c>
      <c r="M3310" s="31" t="s">
        <v>108</v>
      </c>
      <c r="N3310" s="31">
        <v>32.866</v>
      </c>
      <c r="O3310" s="31">
        <v>87.631399999999999</v>
      </c>
      <c r="P3310" s="31">
        <v>85.724999999999994</v>
      </c>
      <c r="Q3310" s="31" t="s">
        <v>108</v>
      </c>
      <c r="R3310" s="31">
        <v>105.57</v>
      </c>
      <c r="S3310" s="31" t="s">
        <v>108</v>
      </c>
    </row>
    <row r="3311" spans="1:19" x14ac:dyDescent="0.35">
      <c r="A3311" s="2">
        <v>37503</v>
      </c>
      <c r="B3311" s="31">
        <v>314.99990000000003</v>
      </c>
      <c r="C3311" s="31">
        <v>512.53599999999994</v>
      </c>
      <c r="D3311" s="31">
        <v>216.46680000000001</v>
      </c>
      <c r="E3311" s="31">
        <v>100.3167</v>
      </c>
      <c r="F3311" s="31">
        <v>34.576599999999999</v>
      </c>
      <c r="G3311" s="31">
        <v>151.3365</v>
      </c>
      <c r="H3311" s="31">
        <v>10.937670000000001</v>
      </c>
      <c r="I3311" s="31">
        <v>2120.288</v>
      </c>
      <c r="J3311" s="31">
        <v>2853.924</v>
      </c>
      <c r="K3311" s="31">
        <v>1527.72</v>
      </c>
      <c r="L3311" s="31">
        <v>77.78</v>
      </c>
      <c r="M3311" s="31" t="s">
        <v>108</v>
      </c>
      <c r="N3311" s="31">
        <v>33.229100000000003</v>
      </c>
      <c r="O3311" s="31">
        <v>86.995699999999999</v>
      </c>
      <c r="P3311" s="31">
        <v>85.476699999999994</v>
      </c>
      <c r="Q3311" s="31" t="s">
        <v>108</v>
      </c>
      <c r="R3311" s="31">
        <v>106.1</v>
      </c>
      <c r="S3311" s="31" t="s">
        <v>108</v>
      </c>
    </row>
    <row r="3312" spans="1:19" x14ac:dyDescent="0.35">
      <c r="A3312" s="2">
        <v>37504</v>
      </c>
      <c r="B3312" s="31">
        <v>322.55250000000001</v>
      </c>
      <c r="C3312" s="31">
        <v>522.21900000000005</v>
      </c>
      <c r="D3312" s="31">
        <v>220.2192</v>
      </c>
      <c r="E3312" s="31">
        <v>99.523200000000003</v>
      </c>
      <c r="F3312" s="31">
        <v>34.937100000000001</v>
      </c>
      <c r="G3312" s="31">
        <v>152.5685</v>
      </c>
      <c r="H3312" s="31">
        <v>10.97058</v>
      </c>
      <c r="I3312" s="31">
        <v>2121.1529999999998</v>
      </c>
      <c r="J3312" s="31">
        <v>2862.5859999999998</v>
      </c>
      <c r="K3312" s="31">
        <v>1532.0730000000001</v>
      </c>
      <c r="L3312" s="31">
        <v>77.209999999999994</v>
      </c>
      <c r="M3312" s="31" t="s">
        <v>108</v>
      </c>
      <c r="N3312" s="31">
        <v>32.430199999999999</v>
      </c>
      <c r="O3312" s="31">
        <v>86.754800000000003</v>
      </c>
      <c r="P3312" s="31">
        <v>85.319100000000006</v>
      </c>
      <c r="Q3312" s="31" t="s">
        <v>108</v>
      </c>
      <c r="R3312" s="31">
        <v>105.98</v>
      </c>
      <c r="S3312" s="31" t="s">
        <v>108</v>
      </c>
    </row>
    <row r="3313" spans="1:19" x14ac:dyDescent="0.35">
      <c r="A3313" s="2">
        <v>37505</v>
      </c>
      <c r="B3313" s="31">
        <v>329.64030000000002</v>
      </c>
      <c r="C3313" s="31">
        <v>528.74199999999996</v>
      </c>
      <c r="D3313" s="31">
        <v>227.72399999999999</v>
      </c>
      <c r="E3313" s="31">
        <v>100.0128</v>
      </c>
      <c r="F3313" s="31">
        <v>35.122799999999998</v>
      </c>
      <c r="G3313" s="31">
        <v>153.32140000000001</v>
      </c>
      <c r="H3313" s="31">
        <v>11.14062</v>
      </c>
      <c r="I3313" s="31">
        <v>2129.1469999999999</v>
      </c>
      <c r="J3313" s="31">
        <v>2840.931</v>
      </c>
      <c r="K3313" s="31">
        <v>1529.7380000000001</v>
      </c>
      <c r="L3313" s="31">
        <v>78.19</v>
      </c>
      <c r="M3313" s="31" t="s">
        <v>108</v>
      </c>
      <c r="N3313" s="31">
        <v>33.428899999999999</v>
      </c>
      <c r="O3313" s="31">
        <v>86.509699999999995</v>
      </c>
      <c r="P3313" s="31">
        <v>84.738100000000003</v>
      </c>
      <c r="Q3313" s="31" t="s">
        <v>108</v>
      </c>
      <c r="R3313" s="31">
        <v>106.84</v>
      </c>
      <c r="S3313" s="31" t="s">
        <v>108</v>
      </c>
    </row>
    <row r="3314" spans="1:19" x14ac:dyDescent="0.35">
      <c r="A3314" s="2">
        <v>37508</v>
      </c>
      <c r="B3314" s="31">
        <v>330.91840000000002</v>
      </c>
      <c r="C3314" s="31">
        <v>531.23</v>
      </c>
      <c r="D3314" s="31">
        <v>224.90969999999999</v>
      </c>
      <c r="E3314" s="31">
        <v>101.4141</v>
      </c>
      <c r="F3314" s="31">
        <v>35.264800000000001</v>
      </c>
      <c r="G3314" s="31">
        <v>156.3331</v>
      </c>
      <c r="H3314" s="31">
        <v>11.168049999999999</v>
      </c>
      <c r="I3314" s="31">
        <v>2129.335</v>
      </c>
      <c r="J3314" s="31">
        <v>2839.3560000000002</v>
      </c>
      <c r="K3314" s="31">
        <v>1530.0129999999999</v>
      </c>
      <c r="L3314" s="31">
        <v>78.72</v>
      </c>
      <c r="M3314" s="31" t="s">
        <v>108</v>
      </c>
      <c r="N3314" s="31">
        <v>33.7012</v>
      </c>
      <c r="O3314" s="31">
        <v>86.335400000000007</v>
      </c>
      <c r="P3314" s="31">
        <v>84.45</v>
      </c>
      <c r="Q3314" s="31" t="s">
        <v>108</v>
      </c>
      <c r="R3314" s="31">
        <v>107.1</v>
      </c>
      <c r="S3314" s="31" t="s">
        <v>108</v>
      </c>
    </row>
    <row r="3315" spans="1:19" x14ac:dyDescent="0.35">
      <c r="A3315" s="2">
        <v>37509</v>
      </c>
      <c r="B3315" s="31">
        <v>332.77910000000003</v>
      </c>
      <c r="C3315" s="31">
        <v>537.06899999999996</v>
      </c>
      <c r="D3315" s="31">
        <v>227.9091</v>
      </c>
      <c r="E3315" s="31">
        <v>103.6104</v>
      </c>
      <c r="F3315" s="31">
        <v>34.8934</v>
      </c>
      <c r="G3315" s="31">
        <v>158.04429999999999</v>
      </c>
      <c r="H3315" s="31">
        <v>11.052860000000001</v>
      </c>
      <c r="I3315" s="31">
        <v>2136.442</v>
      </c>
      <c r="J3315" s="31">
        <v>2848.018</v>
      </c>
      <c r="K3315" s="31">
        <v>1525.482</v>
      </c>
      <c r="L3315" s="31">
        <v>79.63</v>
      </c>
      <c r="M3315" s="31" t="s">
        <v>108</v>
      </c>
      <c r="N3315" s="31">
        <v>34.554600000000001</v>
      </c>
      <c r="O3315" s="31">
        <v>85.676100000000005</v>
      </c>
      <c r="P3315" s="31">
        <v>83.791600000000003</v>
      </c>
      <c r="Q3315" s="31" t="s">
        <v>108</v>
      </c>
      <c r="R3315" s="31">
        <v>107.52</v>
      </c>
      <c r="S3315" s="31" t="s">
        <v>108</v>
      </c>
    </row>
    <row r="3316" spans="1:19" x14ac:dyDescent="0.35">
      <c r="A3316" s="2">
        <v>37510</v>
      </c>
      <c r="B3316" s="31">
        <v>331.91750000000002</v>
      </c>
      <c r="C3316" s="31">
        <v>540.85599999999999</v>
      </c>
      <c r="D3316" s="31">
        <v>226.50399999999999</v>
      </c>
      <c r="E3316" s="31">
        <v>103.307</v>
      </c>
      <c r="F3316" s="31">
        <v>34.751300000000001</v>
      </c>
      <c r="G3316" s="31">
        <v>161.19290000000001</v>
      </c>
      <c r="H3316" s="31">
        <v>11.113200000000001</v>
      </c>
      <c r="I3316" s="31">
        <v>2136.8960000000002</v>
      </c>
      <c r="J3316" s="31">
        <v>2835.4189999999999</v>
      </c>
      <c r="K3316" s="31">
        <v>1517.7919999999999</v>
      </c>
      <c r="L3316" s="31">
        <v>79.2</v>
      </c>
      <c r="M3316" s="31" t="s">
        <v>108</v>
      </c>
      <c r="N3316" s="31">
        <v>34.246000000000002</v>
      </c>
      <c r="O3316" s="31">
        <v>85.128299999999996</v>
      </c>
      <c r="P3316" s="31">
        <v>83.614900000000006</v>
      </c>
      <c r="Q3316" s="31" t="s">
        <v>108</v>
      </c>
      <c r="R3316" s="31">
        <v>107.62</v>
      </c>
      <c r="S3316" s="31" t="s">
        <v>108</v>
      </c>
    </row>
    <row r="3317" spans="1:19" x14ac:dyDescent="0.35">
      <c r="A3317" s="2">
        <v>37511</v>
      </c>
      <c r="B3317" s="31">
        <v>323.31720000000001</v>
      </c>
      <c r="C3317" s="31">
        <v>526.84500000000003</v>
      </c>
      <c r="D3317" s="31">
        <v>220.41900000000001</v>
      </c>
      <c r="E3317" s="31">
        <v>103.0746</v>
      </c>
      <c r="F3317" s="31">
        <v>35.002600000000001</v>
      </c>
      <c r="G3317" s="31">
        <v>158.31809999999999</v>
      </c>
      <c r="H3317" s="31">
        <v>11.157080000000001</v>
      </c>
      <c r="I3317" s="31">
        <v>2138.105</v>
      </c>
      <c r="J3317" s="31">
        <v>2851.9549999999999</v>
      </c>
      <c r="K3317" s="31">
        <v>1526.443</v>
      </c>
      <c r="L3317" s="31">
        <v>77.73</v>
      </c>
      <c r="M3317" s="31" t="s">
        <v>108</v>
      </c>
      <c r="N3317" s="31">
        <v>33.356200000000001</v>
      </c>
      <c r="O3317" s="31">
        <v>85.260199999999998</v>
      </c>
      <c r="P3317" s="31">
        <v>84.011799999999994</v>
      </c>
      <c r="Q3317" s="31" t="s">
        <v>108</v>
      </c>
      <c r="R3317" s="31">
        <v>107.13</v>
      </c>
      <c r="S3317" s="31" t="s">
        <v>108</v>
      </c>
    </row>
    <row r="3318" spans="1:19" x14ac:dyDescent="0.35">
      <c r="A3318" s="2">
        <v>37512</v>
      </c>
      <c r="B3318" s="31">
        <v>333.25389999999999</v>
      </c>
      <c r="C3318" s="31">
        <v>542.4</v>
      </c>
      <c r="D3318" s="31">
        <v>224.5823</v>
      </c>
      <c r="E3318" s="31">
        <v>102.4319</v>
      </c>
      <c r="F3318" s="31">
        <v>34.751300000000001</v>
      </c>
      <c r="G3318" s="31">
        <v>154.75890000000001</v>
      </c>
      <c r="H3318" s="31">
        <v>11.058339999999999</v>
      </c>
      <c r="I3318" s="31">
        <v>2134.4760000000001</v>
      </c>
      <c r="J3318" s="31">
        <v>2863.373</v>
      </c>
      <c r="K3318" s="31">
        <v>1528.502</v>
      </c>
      <c r="L3318" s="31">
        <v>77.89</v>
      </c>
      <c r="M3318" s="31" t="s">
        <v>108</v>
      </c>
      <c r="N3318" s="31">
        <v>33.610399999999998</v>
      </c>
      <c r="O3318" s="31">
        <v>84.784499999999994</v>
      </c>
      <c r="P3318" s="31">
        <v>84.212999999999994</v>
      </c>
      <c r="Q3318" s="31" t="s">
        <v>108</v>
      </c>
      <c r="R3318" s="31">
        <v>108.06</v>
      </c>
      <c r="S3318" s="31" t="s">
        <v>108</v>
      </c>
    </row>
    <row r="3319" spans="1:19" x14ac:dyDescent="0.35">
      <c r="A3319" s="2">
        <v>37515</v>
      </c>
      <c r="B3319" s="31">
        <v>332.43680000000001</v>
      </c>
      <c r="C3319" s="31">
        <v>535.49400000000003</v>
      </c>
      <c r="D3319" s="31">
        <v>224.816</v>
      </c>
      <c r="E3319" s="31">
        <v>100.9191</v>
      </c>
      <c r="F3319" s="31">
        <v>34.795000000000002</v>
      </c>
      <c r="G3319" s="31">
        <v>156.7439</v>
      </c>
      <c r="H3319" s="31">
        <v>11.24484</v>
      </c>
      <c r="I3319" s="31">
        <v>2135.232</v>
      </c>
      <c r="J3319" s="31">
        <v>2869.279</v>
      </c>
      <c r="K3319" s="31">
        <v>1536.329</v>
      </c>
      <c r="L3319" s="31">
        <v>78.040000000000006</v>
      </c>
      <c r="M3319" s="31" t="s">
        <v>108</v>
      </c>
      <c r="N3319" s="31">
        <v>33.102699999999999</v>
      </c>
      <c r="O3319" s="31">
        <v>83.9833</v>
      </c>
      <c r="P3319" s="31">
        <v>83.6494</v>
      </c>
      <c r="Q3319" s="31" t="s">
        <v>108</v>
      </c>
      <c r="R3319" s="31">
        <v>108.24</v>
      </c>
      <c r="S3319" s="31" t="s">
        <v>108</v>
      </c>
    </row>
    <row r="3320" spans="1:19" x14ac:dyDescent="0.35">
      <c r="A3320" s="2">
        <v>37516</v>
      </c>
      <c r="B3320" s="31">
        <v>326.1336</v>
      </c>
      <c r="C3320" s="31">
        <v>524.39</v>
      </c>
      <c r="D3320" s="31">
        <v>218.9736</v>
      </c>
      <c r="E3320" s="31">
        <v>101.02</v>
      </c>
      <c r="F3320" s="31">
        <v>34.762300000000003</v>
      </c>
      <c r="G3320" s="31">
        <v>156.88079999999999</v>
      </c>
      <c r="H3320" s="31">
        <v>11.31066</v>
      </c>
      <c r="I3320" s="31">
        <v>2134.779</v>
      </c>
      <c r="J3320" s="31">
        <v>2872.4290000000001</v>
      </c>
      <c r="K3320" s="31">
        <v>1536.329</v>
      </c>
      <c r="L3320" s="31">
        <v>76.25</v>
      </c>
      <c r="M3320" s="31" t="s">
        <v>108</v>
      </c>
      <c r="N3320" s="31">
        <v>32.450899999999997</v>
      </c>
      <c r="O3320" s="31">
        <v>83.770200000000003</v>
      </c>
      <c r="P3320" s="31">
        <v>83.412099999999995</v>
      </c>
      <c r="Q3320" s="31" t="s">
        <v>108</v>
      </c>
      <c r="R3320" s="31">
        <v>108.33</v>
      </c>
      <c r="S3320" s="31" t="s">
        <v>108</v>
      </c>
    </row>
    <row r="3321" spans="1:19" x14ac:dyDescent="0.35">
      <c r="A3321" s="2">
        <v>37517</v>
      </c>
      <c r="B3321" s="31">
        <v>329.86880000000002</v>
      </c>
      <c r="C3321" s="31">
        <v>534.88400000000001</v>
      </c>
      <c r="D3321" s="31">
        <v>224.3486</v>
      </c>
      <c r="E3321" s="31">
        <v>99.776200000000003</v>
      </c>
      <c r="F3321" s="31">
        <v>35.1556</v>
      </c>
      <c r="G3321" s="31">
        <v>156.607</v>
      </c>
      <c r="H3321" s="31">
        <v>11.381970000000001</v>
      </c>
      <c r="I3321" s="31">
        <v>2104.6880000000001</v>
      </c>
      <c r="J3321" s="31">
        <v>2874.0039999999999</v>
      </c>
      <c r="K3321" s="31">
        <v>1538.9380000000001</v>
      </c>
      <c r="L3321" s="31">
        <v>75.48</v>
      </c>
      <c r="M3321" s="31" t="s">
        <v>108</v>
      </c>
      <c r="N3321" s="31">
        <v>31.998999999999999</v>
      </c>
      <c r="O3321" s="31">
        <v>84.443600000000004</v>
      </c>
      <c r="P3321" s="31">
        <v>84.129400000000004</v>
      </c>
      <c r="Q3321" s="31" t="s">
        <v>108</v>
      </c>
      <c r="R3321" s="31">
        <v>107.76</v>
      </c>
      <c r="S3321" s="31" t="s">
        <v>108</v>
      </c>
    </row>
    <row r="3322" spans="1:19" x14ac:dyDescent="0.35">
      <c r="A3322" s="2">
        <v>37518</v>
      </c>
      <c r="B3322" s="31">
        <v>329.75209999999998</v>
      </c>
      <c r="C3322" s="31">
        <v>536.50900000000001</v>
      </c>
      <c r="D3322" s="31">
        <v>223.88120000000001</v>
      </c>
      <c r="E3322" s="31">
        <v>99.271900000000002</v>
      </c>
      <c r="F3322" s="31">
        <v>35.384999999999998</v>
      </c>
      <c r="G3322" s="31">
        <v>154.41669999999999</v>
      </c>
      <c r="H3322" s="31">
        <v>11.62881</v>
      </c>
      <c r="I3322" s="31">
        <v>2118.902</v>
      </c>
      <c r="J3322" s="31">
        <v>2886.6030000000001</v>
      </c>
      <c r="K3322" s="31">
        <v>1539.4870000000001</v>
      </c>
      <c r="L3322" s="31">
        <v>73.56</v>
      </c>
      <c r="M3322" s="31" t="s">
        <v>108</v>
      </c>
      <c r="N3322" s="31">
        <v>31.547000000000001</v>
      </c>
      <c r="O3322" s="31">
        <v>84.712800000000001</v>
      </c>
      <c r="P3322" s="31">
        <v>84.595699999999994</v>
      </c>
      <c r="Q3322" s="31" t="s">
        <v>108</v>
      </c>
      <c r="R3322" s="31">
        <v>107</v>
      </c>
      <c r="S3322" s="31" t="s">
        <v>108</v>
      </c>
    </row>
    <row r="3323" spans="1:19" x14ac:dyDescent="0.35">
      <c r="A3323" s="2">
        <v>37519</v>
      </c>
      <c r="B3323" s="31">
        <v>330.9194</v>
      </c>
      <c r="C3323" s="31">
        <v>540.572</v>
      </c>
      <c r="D3323" s="31">
        <v>226.2182</v>
      </c>
      <c r="E3323" s="31">
        <v>99.843400000000003</v>
      </c>
      <c r="F3323" s="31">
        <v>35.308500000000002</v>
      </c>
      <c r="G3323" s="31">
        <v>154.55359999999999</v>
      </c>
      <c r="H3323" s="31">
        <v>11.59041</v>
      </c>
      <c r="I3323" s="31">
        <v>2108.0149999999999</v>
      </c>
      <c r="J3323" s="31">
        <v>2889.3589999999999</v>
      </c>
      <c r="K3323" s="31">
        <v>1536.4670000000001</v>
      </c>
      <c r="L3323" s="31">
        <v>73.599999999999994</v>
      </c>
      <c r="M3323" s="31" t="s">
        <v>108</v>
      </c>
      <c r="N3323" s="31">
        <v>31.6555</v>
      </c>
      <c r="O3323" s="31">
        <v>83.204499999999996</v>
      </c>
      <c r="P3323" s="31">
        <v>84.659499999999994</v>
      </c>
      <c r="Q3323" s="31" t="s">
        <v>108</v>
      </c>
      <c r="R3323" s="31">
        <v>107.53</v>
      </c>
      <c r="S3323" s="31" t="s">
        <v>108</v>
      </c>
    </row>
    <row r="3324" spans="1:19" x14ac:dyDescent="0.35">
      <c r="A3324" s="2">
        <v>37522</v>
      </c>
      <c r="B3324" s="31">
        <v>338.74009999999998</v>
      </c>
      <c r="C3324" s="31">
        <v>553.57100000000003</v>
      </c>
      <c r="D3324" s="31">
        <v>230.6584</v>
      </c>
      <c r="E3324" s="31">
        <v>99.171000000000006</v>
      </c>
      <c r="F3324" s="31">
        <v>35.406799999999997</v>
      </c>
      <c r="G3324" s="31">
        <v>151.4735</v>
      </c>
      <c r="H3324" s="31">
        <v>11.68366</v>
      </c>
      <c r="I3324" s="31">
        <v>2106.502</v>
      </c>
      <c r="J3324" s="31">
        <v>2905.895</v>
      </c>
      <c r="K3324" s="31">
        <v>1542.3710000000001</v>
      </c>
      <c r="L3324" s="31">
        <v>72.930000000000007</v>
      </c>
      <c r="M3324" s="31" t="s">
        <v>108</v>
      </c>
      <c r="N3324" s="31">
        <v>30.715399999999999</v>
      </c>
      <c r="O3324" s="31">
        <v>82.857900000000001</v>
      </c>
      <c r="P3324" s="31">
        <v>84.688999999999993</v>
      </c>
      <c r="Q3324" s="31" t="s">
        <v>108</v>
      </c>
      <c r="R3324" s="31">
        <v>107.86</v>
      </c>
      <c r="S3324" s="31" t="s">
        <v>108</v>
      </c>
    </row>
    <row r="3325" spans="1:19" x14ac:dyDescent="0.35">
      <c r="A3325" s="2">
        <v>37523</v>
      </c>
      <c r="B3325" s="31">
        <v>337.57279999999997</v>
      </c>
      <c r="C3325" s="31">
        <v>549.71199999999999</v>
      </c>
      <c r="D3325" s="31">
        <v>230.8921</v>
      </c>
      <c r="E3325" s="31">
        <v>98.616399999999999</v>
      </c>
      <c r="F3325" s="31">
        <v>35.7455</v>
      </c>
      <c r="G3325" s="31">
        <v>153.80070000000001</v>
      </c>
      <c r="H3325" s="31">
        <v>11.62881</v>
      </c>
      <c r="I3325" s="31">
        <v>2109.527</v>
      </c>
      <c r="J3325" s="31">
        <v>2909.8319999999999</v>
      </c>
      <c r="K3325" s="31">
        <v>1546.49</v>
      </c>
      <c r="L3325" s="31">
        <v>71.72</v>
      </c>
      <c r="M3325" s="31" t="s">
        <v>108</v>
      </c>
      <c r="N3325" s="31">
        <v>30.697299999999998</v>
      </c>
      <c r="O3325" s="31">
        <v>83.135300000000001</v>
      </c>
      <c r="P3325" s="31">
        <v>84.434100000000001</v>
      </c>
      <c r="Q3325" s="31" t="s">
        <v>108</v>
      </c>
      <c r="R3325" s="31">
        <v>107.52</v>
      </c>
      <c r="S3325" s="31" t="s">
        <v>108</v>
      </c>
    </row>
    <row r="3326" spans="1:19" x14ac:dyDescent="0.35">
      <c r="A3326" s="2">
        <v>37524</v>
      </c>
      <c r="B3326" s="31">
        <v>336.75569999999999</v>
      </c>
      <c r="C3326" s="31">
        <v>546.05600000000004</v>
      </c>
      <c r="D3326" s="31">
        <v>229.02250000000001</v>
      </c>
      <c r="E3326" s="31">
        <v>99.103800000000007</v>
      </c>
      <c r="F3326" s="31">
        <v>35.352200000000003</v>
      </c>
      <c r="G3326" s="31">
        <v>152.97929999999999</v>
      </c>
      <c r="H3326" s="31">
        <v>11.831770000000001</v>
      </c>
      <c r="I3326" s="31">
        <v>2118.297</v>
      </c>
      <c r="J3326" s="31">
        <v>2889.3589999999999</v>
      </c>
      <c r="K3326" s="31">
        <v>1541.135</v>
      </c>
      <c r="L3326" s="31">
        <v>73.52</v>
      </c>
      <c r="M3326" s="31" t="s">
        <v>108</v>
      </c>
      <c r="N3326" s="31">
        <v>31.9086</v>
      </c>
      <c r="O3326" s="31">
        <v>83.510199999999998</v>
      </c>
      <c r="P3326" s="31">
        <v>84.3001</v>
      </c>
      <c r="Q3326" s="31" t="s">
        <v>108</v>
      </c>
      <c r="R3326" s="31">
        <v>107.79</v>
      </c>
      <c r="S3326" s="31" t="s">
        <v>108</v>
      </c>
    </row>
    <row r="3327" spans="1:19" x14ac:dyDescent="0.35">
      <c r="A3327" s="2">
        <v>37525</v>
      </c>
      <c r="B3327" s="31">
        <v>335.70519999999999</v>
      </c>
      <c r="C3327" s="31">
        <v>544.09199999999998</v>
      </c>
      <c r="D3327" s="31">
        <v>227.85400000000001</v>
      </c>
      <c r="E3327" s="31">
        <v>99.540800000000004</v>
      </c>
      <c r="F3327" s="31">
        <v>35.144599999999997</v>
      </c>
      <c r="G3327" s="31">
        <v>154.82740000000001</v>
      </c>
      <c r="H3327" s="31">
        <v>11.80434</v>
      </c>
      <c r="I3327" s="31">
        <v>2116.029</v>
      </c>
      <c r="J3327" s="31">
        <v>2889.752</v>
      </c>
      <c r="K3327" s="31">
        <v>1539.35</v>
      </c>
      <c r="L3327" s="31">
        <v>74.67</v>
      </c>
      <c r="M3327" s="31" t="s">
        <v>108</v>
      </c>
      <c r="N3327" s="31">
        <v>31.5289</v>
      </c>
      <c r="O3327" s="31">
        <v>83.688599999999994</v>
      </c>
      <c r="P3327" s="31">
        <v>84.078299999999999</v>
      </c>
      <c r="Q3327" s="31" t="s">
        <v>108</v>
      </c>
      <c r="R3327" s="31">
        <v>107.68</v>
      </c>
      <c r="S3327" s="31" t="s">
        <v>108</v>
      </c>
    </row>
    <row r="3328" spans="1:19" x14ac:dyDescent="0.35">
      <c r="A3328" s="2">
        <v>37526</v>
      </c>
      <c r="B3328" s="31">
        <v>335.93869999999998</v>
      </c>
      <c r="C3328" s="31">
        <v>547.20699999999999</v>
      </c>
      <c r="D3328" s="31">
        <v>228.55510000000001</v>
      </c>
      <c r="E3328" s="31">
        <v>98.397800000000004</v>
      </c>
      <c r="F3328" s="31">
        <v>35.079099999999997</v>
      </c>
      <c r="G3328" s="31">
        <v>153.38999999999999</v>
      </c>
      <c r="H3328" s="31">
        <v>11.79885</v>
      </c>
      <c r="I3328" s="31">
        <v>2117.8429999999998</v>
      </c>
      <c r="J3328" s="31">
        <v>2904.32</v>
      </c>
      <c r="K3328" s="31">
        <v>1541.135</v>
      </c>
      <c r="L3328" s="31">
        <v>72.12</v>
      </c>
      <c r="M3328" s="31" t="s">
        <v>108</v>
      </c>
      <c r="N3328" s="31">
        <v>31.1493</v>
      </c>
      <c r="O3328" s="31">
        <v>83.347300000000004</v>
      </c>
      <c r="P3328" s="31">
        <v>84.004000000000005</v>
      </c>
      <c r="Q3328" s="31" t="s">
        <v>108</v>
      </c>
      <c r="R3328" s="31">
        <v>107.53</v>
      </c>
      <c r="S3328" s="31" t="s">
        <v>108</v>
      </c>
    </row>
    <row r="3329" spans="1:19" x14ac:dyDescent="0.35">
      <c r="A3329" s="2">
        <v>37529</v>
      </c>
      <c r="B3329" s="31">
        <v>334.53800000000001</v>
      </c>
      <c r="C3329" s="31">
        <v>545.31100000000004</v>
      </c>
      <c r="D3329" s="31">
        <v>229.7236</v>
      </c>
      <c r="E3329" s="31">
        <v>97.507000000000005</v>
      </c>
      <c r="F3329" s="31">
        <v>35.527000000000001</v>
      </c>
      <c r="G3329" s="31">
        <v>149.42009999999999</v>
      </c>
      <c r="H3329" s="31">
        <v>12.01826</v>
      </c>
      <c r="I3329" s="31">
        <v>2121.9259999999999</v>
      </c>
      <c r="J3329" s="31">
        <v>2920.069</v>
      </c>
      <c r="K3329" s="31">
        <v>1548.001</v>
      </c>
      <c r="L3329" s="31">
        <v>71.22</v>
      </c>
      <c r="M3329" s="31" t="s">
        <v>108</v>
      </c>
      <c r="N3329" s="31">
        <v>30.209199999999999</v>
      </c>
      <c r="O3329" s="31">
        <v>84.211600000000004</v>
      </c>
      <c r="P3329" s="31">
        <v>85.099599999999995</v>
      </c>
      <c r="Q3329" s="31" t="s">
        <v>108</v>
      </c>
      <c r="R3329" s="31">
        <v>106.87</v>
      </c>
      <c r="S3329" s="31" t="s">
        <v>108</v>
      </c>
    </row>
    <row r="3330" spans="1:19" x14ac:dyDescent="0.35">
      <c r="A3330" s="2">
        <v>37530</v>
      </c>
      <c r="B3330" s="31">
        <v>337.45620000000002</v>
      </c>
      <c r="C3330" s="31">
        <v>560.00300000000004</v>
      </c>
      <c r="D3330" s="31">
        <v>232.76169999999999</v>
      </c>
      <c r="E3330" s="31">
        <v>97.836399999999998</v>
      </c>
      <c r="F3330" s="31">
        <v>35.199300000000001</v>
      </c>
      <c r="G3330" s="31">
        <v>148.39340000000001</v>
      </c>
      <c r="H3330" s="31">
        <v>12.0402</v>
      </c>
      <c r="I3330" s="31">
        <v>2126.462</v>
      </c>
      <c r="J3330" s="31">
        <v>2902.7449999999999</v>
      </c>
      <c r="K3330" s="31">
        <v>1543.4690000000001</v>
      </c>
      <c r="L3330" s="31">
        <v>74.63</v>
      </c>
      <c r="M3330" s="31" t="s">
        <v>108</v>
      </c>
      <c r="N3330" s="31">
        <v>32.053199999999997</v>
      </c>
      <c r="O3330" s="31">
        <v>83.599599999999995</v>
      </c>
      <c r="P3330" s="31">
        <v>84.784199999999998</v>
      </c>
      <c r="Q3330" s="31" t="s">
        <v>108</v>
      </c>
      <c r="R3330" s="31">
        <v>107.07</v>
      </c>
      <c r="S3330" s="31" t="s">
        <v>108</v>
      </c>
    </row>
    <row r="3331" spans="1:19" x14ac:dyDescent="0.35">
      <c r="A3331" s="2">
        <v>37531</v>
      </c>
      <c r="B3331" s="31">
        <v>335.47190000000001</v>
      </c>
      <c r="C3331" s="31">
        <v>558.58199999999999</v>
      </c>
      <c r="D3331" s="31">
        <v>231.1258</v>
      </c>
      <c r="E3331" s="31">
        <v>99.214699999999993</v>
      </c>
      <c r="F3331" s="31">
        <v>35.264800000000001</v>
      </c>
      <c r="G3331" s="31">
        <v>147.16139999999999</v>
      </c>
      <c r="H3331" s="31">
        <v>12.067629999999999</v>
      </c>
      <c r="I3331" s="31">
        <v>2126.462</v>
      </c>
      <c r="J3331" s="31">
        <v>2903.9259999999999</v>
      </c>
      <c r="K3331" s="31">
        <v>1534.4069999999999</v>
      </c>
      <c r="L3331" s="31">
        <v>72.58</v>
      </c>
      <c r="M3331" s="31" t="s">
        <v>108</v>
      </c>
      <c r="N3331" s="31">
        <v>31.0227</v>
      </c>
      <c r="O3331" s="31">
        <v>83.269400000000005</v>
      </c>
      <c r="P3331" s="31">
        <v>84.788899999999998</v>
      </c>
      <c r="Q3331" s="31" t="s">
        <v>108</v>
      </c>
      <c r="R3331" s="31">
        <v>107.16</v>
      </c>
      <c r="S3331" s="31" t="s">
        <v>108</v>
      </c>
    </row>
    <row r="3332" spans="1:19" x14ac:dyDescent="0.35">
      <c r="A3332" s="2">
        <v>37532</v>
      </c>
      <c r="B3332" s="31">
        <v>329.63560000000001</v>
      </c>
      <c r="C3332" s="31">
        <v>543.34799999999996</v>
      </c>
      <c r="D3332" s="31">
        <v>226.2182</v>
      </c>
      <c r="E3332" s="31">
        <v>98.397800000000004</v>
      </c>
      <c r="F3332" s="31">
        <v>35.2211</v>
      </c>
      <c r="G3332" s="31">
        <v>147.29830000000001</v>
      </c>
      <c r="H3332" s="31">
        <v>12.14991</v>
      </c>
      <c r="I3332" s="31">
        <v>2128.73</v>
      </c>
      <c r="J3332" s="31">
        <v>2905.895</v>
      </c>
      <c r="K3332" s="31">
        <v>1536.4670000000001</v>
      </c>
      <c r="L3332" s="31">
        <v>71.7</v>
      </c>
      <c r="M3332" s="31" t="s">
        <v>108</v>
      </c>
      <c r="N3332" s="31">
        <v>30.2454</v>
      </c>
      <c r="O3332" s="31">
        <v>83.395399999999995</v>
      </c>
      <c r="P3332" s="31">
        <v>85.066599999999994</v>
      </c>
      <c r="Q3332" s="31" t="s">
        <v>108</v>
      </c>
      <c r="R3332" s="31">
        <v>106.97</v>
      </c>
      <c r="S3332" s="31" t="s">
        <v>108</v>
      </c>
    </row>
    <row r="3333" spans="1:19" x14ac:dyDescent="0.35">
      <c r="A3333" s="2">
        <v>37533</v>
      </c>
      <c r="B3333" s="31">
        <v>327.53449999999998</v>
      </c>
      <c r="C3333" s="31">
        <v>539.75900000000001</v>
      </c>
      <c r="D3333" s="31">
        <v>225.9845</v>
      </c>
      <c r="E3333" s="31">
        <v>97.338899999999995</v>
      </c>
      <c r="F3333" s="31">
        <v>35.319400000000002</v>
      </c>
      <c r="G3333" s="31">
        <v>147.709</v>
      </c>
      <c r="H3333" s="31">
        <v>12.19928</v>
      </c>
      <c r="I3333" s="31">
        <v>2128.277</v>
      </c>
      <c r="J3333" s="31">
        <v>2907.076</v>
      </c>
      <c r="K3333" s="31">
        <v>1540.4490000000001</v>
      </c>
      <c r="L3333" s="31">
        <v>70.41</v>
      </c>
      <c r="M3333" s="31" t="s">
        <v>108</v>
      </c>
      <c r="N3333" s="31">
        <v>29.684899999999999</v>
      </c>
      <c r="O3333" s="31">
        <v>83.2624</v>
      </c>
      <c r="P3333" s="31">
        <v>84.606899999999996</v>
      </c>
      <c r="Q3333" s="31" t="s">
        <v>108</v>
      </c>
      <c r="R3333" s="31">
        <v>107.6</v>
      </c>
      <c r="S3333" s="31" t="s">
        <v>108</v>
      </c>
    </row>
    <row r="3334" spans="1:19" x14ac:dyDescent="0.35">
      <c r="A3334" s="2">
        <v>37536</v>
      </c>
      <c r="B3334" s="31">
        <v>328.58499999999998</v>
      </c>
      <c r="C3334" s="31">
        <v>544.83699999999999</v>
      </c>
      <c r="D3334" s="31">
        <v>224.3486</v>
      </c>
      <c r="E3334" s="31">
        <v>97.238</v>
      </c>
      <c r="F3334" s="31">
        <v>35.297600000000003</v>
      </c>
      <c r="G3334" s="31">
        <v>147.7774</v>
      </c>
      <c r="H3334" s="31">
        <v>12.341900000000001</v>
      </c>
      <c r="I3334" s="31">
        <v>2124.9499999999998</v>
      </c>
      <c r="J3334" s="31">
        <v>2915.7379999999998</v>
      </c>
      <c r="K3334" s="31">
        <v>1542.92</v>
      </c>
      <c r="L3334" s="31">
        <v>68.91</v>
      </c>
      <c r="M3334" s="31" t="s">
        <v>108</v>
      </c>
      <c r="N3334" s="31">
        <v>29.395700000000001</v>
      </c>
      <c r="O3334" s="31">
        <v>82.460599999999999</v>
      </c>
      <c r="P3334" s="31">
        <v>84.627700000000004</v>
      </c>
      <c r="Q3334" s="31" t="s">
        <v>108</v>
      </c>
      <c r="R3334" s="31">
        <v>107.55</v>
      </c>
      <c r="S3334" s="31" t="s">
        <v>108</v>
      </c>
    </row>
    <row r="3335" spans="1:19" x14ac:dyDescent="0.35">
      <c r="A3335" s="2">
        <v>37537</v>
      </c>
      <c r="B3335" s="31">
        <v>326.27140000000003</v>
      </c>
      <c r="C3335" s="31">
        <v>556.38599999999997</v>
      </c>
      <c r="D3335" s="31">
        <v>222.7585</v>
      </c>
      <c r="E3335" s="31">
        <v>97.456400000000002</v>
      </c>
      <c r="F3335" s="31">
        <v>34.8934</v>
      </c>
      <c r="G3335" s="31">
        <v>146.53399999999999</v>
      </c>
      <c r="H3335" s="31">
        <v>12.44064</v>
      </c>
      <c r="I3335" s="31">
        <v>2125.7060000000001</v>
      </c>
      <c r="J3335" s="31">
        <v>2912.194</v>
      </c>
      <c r="K3335" s="31">
        <v>1545.529</v>
      </c>
      <c r="L3335" s="31">
        <v>70</v>
      </c>
      <c r="M3335" s="31" t="s">
        <v>108</v>
      </c>
      <c r="N3335" s="31">
        <v>29.4499</v>
      </c>
      <c r="O3335" s="31">
        <v>82.460999999999999</v>
      </c>
      <c r="P3335" s="31">
        <v>84.294300000000007</v>
      </c>
      <c r="Q3335" s="31" t="s">
        <v>108</v>
      </c>
      <c r="R3335" s="31">
        <v>108.07</v>
      </c>
      <c r="S3335" s="31" t="s">
        <v>108</v>
      </c>
    </row>
    <row r="3336" spans="1:19" x14ac:dyDescent="0.35">
      <c r="A3336" s="2">
        <v>37538</v>
      </c>
      <c r="B3336" s="31">
        <v>325.2183</v>
      </c>
      <c r="C3336" s="31">
        <v>553.91300000000001</v>
      </c>
      <c r="D3336" s="31">
        <v>223.74109999999999</v>
      </c>
      <c r="E3336" s="31">
        <v>97.567099999999996</v>
      </c>
      <c r="F3336" s="31">
        <v>35.046300000000002</v>
      </c>
      <c r="G3336" s="31">
        <v>143.41050000000001</v>
      </c>
      <c r="H3336" s="31">
        <v>12.70942</v>
      </c>
      <c r="I3336" s="31">
        <v>2128.73</v>
      </c>
      <c r="J3336" s="31">
        <v>2926.3679999999999</v>
      </c>
      <c r="K3336" s="31">
        <v>1547.3140000000001</v>
      </c>
      <c r="L3336" s="31">
        <v>67.97</v>
      </c>
      <c r="M3336" s="31" t="s">
        <v>108</v>
      </c>
      <c r="N3336" s="31">
        <v>29.269100000000002</v>
      </c>
      <c r="O3336" s="31">
        <v>82.822900000000004</v>
      </c>
      <c r="P3336" s="31">
        <v>84.995199999999997</v>
      </c>
      <c r="Q3336" s="31" t="s">
        <v>108</v>
      </c>
      <c r="R3336" s="31">
        <v>106.94</v>
      </c>
      <c r="S3336" s="31" t="s">
        <v>108</v>
      </c>
    </row>
    <row r="3337" spans="1:19" x14ac:dyDescent="0.35">
      <c r="A3337" s="2">
        <v>37539</v>
      </c>
      <c r="B3337" s="31">
        <v>321.56259999999997</v>
      </c>
      <c r="C3337" s="31">
        <v>543.63400000000001</v>
      </c>
      <c r="D3337" s="31">
        <v>219.76079999999999</v>
      </c>
      <c r="E3337" s="31">
        <v>98.237700000000004</v>
      </c>
      <c r="F3337" s="31">
        <v>34.674900000000001</v>
      </c>
      <c r="G3337" s="31">
        <v>143.66909999999999</v>
      </c>
      <c r="H3337" s="31">
        <v>13.022080000000001</v>
      </c>
      <c r="I3337" s="31">
        <v>2133.2669999999998</v>
      </c>
      <c r="J3337" s="31">
        <v>2914.95</v>
      </c>
      <c r="K3337" s="31">
        <v>1540.174</v>
      </c>
      <c r="L3337" s="31">
        <v>70.13</v>
      </c>
      <c r="M3337" s="31" t="s">
        <v>108</v>
      </c>
      <c r="N3337" s="31">
        <v>30.697299999999998</v>
      </c>
      <c r="O3337" s="31">
        <v>82.876599999999996</v>
      </c>
      <c r="P3337" s="31">
        <v>84.879199999999997</v>
      </c>
      <c r="Q3337" s="31" t="s">
        <v>108</v>
      </c>
      <c r="R3337" s="31">
        <v>107.2</v>
      </c>
      <c r="S3337" s="31" t="s">
        <v>108</v>
      </c>
    </row>
    <row r="3338" spans="1:19" x14ac:dyDescent="0.35">
      <c r="A3338" s="2">
        <v>37540</v>
      </c>
      <c r="B3338" s="31">
        <v>324.05040000000002</v>
      </c>
      <c r="C3338" s="31">
        <v>551.69100000000003</v>
      </c>
      <c r="D3338" s="31">
        <v>222.8039</v>
      </c>
      <c r="E3338" s="31">
        <v>99.685100000000006</v>
      </c>
      <c r="F3338" s="31">
        <v>34.652999999999999</v>
      </c>
      <c r="G3338" s="31">
        <v>144.6337</v>
      </c>
      <c r="H3338" s="31">
        <v>12.753299999999999</v>
      </c>
      <c r="I3338" s="31">
        <v>2136.442</v>
      </c>
      <c r="J3338" s="31">
        <v>2892.5079999999998</v>
      </c>
      <c r="K3338" s="31">
        <v>1526.7170000000001</v>
      </c>
      <c r="L3338" s="31">
        <v>73.28</v>
      </c>
      <c r="M3338" s="31" t="s">
        <v>108</v>
      </c>
      <c r="N3338" s="31">
        <v>32.378599999999999</v>
      </c>
      <c r="O3338" s="31">
        <v>82.575599999999994</v>
      </c>
      <c r="P3338" s="31">
        <v>84.931200000000004</v>
      </c>
      <c r="Q3338" s="31" t="s">
        <v>108</v>
      </c>
      <c r="R3338" s="31">
        <v>107.25</v>
      </c>
      <c r="S3338" s="31" t="s">
        <v>108</v>
      </c>
    </row>
    <row r="3339" spans="1:19" x14ac:dyDescent="0.35">
      <c r="A3339" s="2">
        <v>37543</v>
      </c>
      <c r="B3339" s="31">
        <v>328.63600000000002</v>
      </c>
      <c r="C3339" s="31">
        <v>563.798</v>
      </c>
      <c r="D3339" s="31">
        <v>227.71870000000001</v>
      </c>
      <c r="E3339" s="31">
        <v>98.362700000000004</v>
      </c>
      <c r="F3339" s="31">
        <v>34.805999999999997</v>
      </c>
      <c r="G3339" s="31">
        <v>145.71860000000001</v>
      </c>
      <c r="H3339" s="31">
        <v>12.82461</v>
      </c>
      <c r="I3339" s="31">
        <v>2136.2910000000002</v>
      </c>
      <c r="J3339" s="31">
        <v>2892.5079999999998</v>
      </c>
      <c r="K3339" s="31">
        <v>1528.777</v>
      </c>
      <c r="L3339" s="31">
        <v>73.540000000000006</v>
      </c>
      <c r="M3339" s="31" t="s">
        <v>108</v>
      </c>
      <c r="N3339" s="31">
        <v>32.8125</v>
      </c>
      <c r="O3339" s="31">
        <v>82.522800000000004</v>
      </c>
      <c r="P3339" s="31">
        <v>85.0381</v>
      </c>
      <c r="Q3339" s="31" t="s">
        <v>108</v>
      </c>
      <c r="R3339" s="31">
        <v>107.15</v>
      </c>
      <c r="S3339" s="31" t="s">
        <v>108</v>
      </c>
    </row>
    <row r="3340" spans="1:19" x14ac:dyDescent="0.35">
      <c r="A3340" s="2">
        <v>37544</v>
      </c>
      <c r="B3340" s="31">
        <v>327.57780000000002</v>
      </c>
      <c r="C3340" s="31">
        <v>557.60599999999999</v>
      </c>
      <c r="D3340" s="31">
        <v>225.61240000000001</v>
      </c>
      <c r="E3340" s="31">
        <v>99.015500000000003</v>
      </c>
      <c r="F3340" s="31">
        <v>34.237900000000003</v>
      </c>
      <c r="G3340" s="31">
        <v>149.6514</v>
      </c>
      <c r="H3340" s="31">
        <v>12.6052</v>
      </c>
      <c r="I3340" s="31">
        <v>2141.4319999999998</v>
      </c>
      <c r="J3340" s="31">
        <v>2854.3180000000002</v>
      </c>
      <c r="K3340" s="31">
        <v>1514.4970000000001</v>
      </c>
      <c r="L3340" s="31">
        <v>77.14</v>
      </c>
      <c r="M3340" s="31" t="s">
        <v>108</v>
      </c>
      <c r="N3340" s="31">
        <v>34.385300000000001</v>
      </c>
      <c r="O3340" s="31">
        <v>82.146600000000007</v>
      </c>
      <c r="P3340" s="31">
        <v>84.662800000000004</v>
      </c>
      <c r="Q3340" s="31" t="s">
        <v>108</v>
      </c>
      <c r="R3340" s="31">
        <v>107.78</v>
      </c>
      <c r="S3340" s="31" t="s">
        <v>108</v>
      </c>
    </row>
    <row r="3341" spans="1:19" x14ac:dyDescent="0.35">
      <c r="A3341" s="2">
        <v>37545</v>
      </c>
      <c r="B3341" s="31">
        <v>324.40309999999999</v>
      </c>
      <c r="C3341" s="31">
        <v>555.58799999999997</v>
      </c>
      <c r="D3341" s="31">
        <v>226.7826</v>
      </c>
      <c r="E3341" s="31">
        <v>99.3001</v>
      </c>
      <c r="F3341" s="31">
        <v>34.379899999999999</v>
      </c>
      <c r="G3341" s="31">
        <v>149.3802</v>
      </c>
      <c r="H3341" s="31">
        <v>12.133459999999999</v>
      </c>
      <c r="I3341" s="31">
        <v>2140.8270000000002</v>
      </c>
      <c r="J3341" s="31">
        <v>2849.9870000000001</v>
      </c>
      <c r="K3341" s="31">
        <v>1513.5360000000001</v>
      </c>
      <c r="L3341" s="31">
        <v>75.349999999999994</v>
      </c>
      <c r="M3341" s="31" t="s">
        <v>108</v>
      </c>
      <c r="N3341" s="31">
        <v>33.246400000000001</v>
      </c>
      <c r="O3341" s="31">
        <v>82.402699999999996</v>
      </c>
      <c r="P3341" s="31">
        <v>84.640299999999996</v>
      </c>
      <c r="Q3341" s="31" t="s">
        <v>108</v>
      </c>
      <c r="R3341" s="31">
        <v>107.63</v>
      </c>
      <c r="S3341" s="31" t="s">
        <v>108</v>
      </c>
    </row>
    <row r="3342" spans="1:19" x14ac:dyDescent="0.35">
      <c r="A3342" s="2">
        <v>37546</v>
      </c>
      <c r="B3342" s="31">
        <v>325.57889999999998</v>
      </c>
      <c r="C3342" s="31">
        <v>556.005</v>
      </c>
      <c r="D3342" s="31">
        <v>223.97409999999999</v>
      </c>
      <c r="E3342" s="31">
        <v>101.61020000000001</v>
      </c>
      <c r="F3342" s="31">
        <v>34.1068</v>
      </c>
      <c r="G3342" s="31">
        <v>149.92269999999999</v>
      </c>
      <c r="H3342" s="31">
        <v>11.57945</v>
      </c>
      <c r="I3342" s="31">
        <v>2138.8620000000001</v>
      </c>
      <c r="J3342" s="31">
        <v>2835.8130000000001</v>
      </c>
      <c r="K3342" s="31">
        <v>1514.4970000000001</v>
      </c>
      <c r="L3342" s="31">
        <v>76.81</v>
      </c>
      <c r="M3342" s="31" t="s">
        <v>108</v>
      </c>
      <c r="N3342" s="31">
        <v>34.150300000000001</v>
      </c>
      <c r="O3342" s="31">
        <v>82.040199999999999</v>
      </c>
      <c r="P3342" s="31">
        <v>83.806899999999999</v>
      </c>
      <c r="Q3342" s="31" t="s">
        <v>108</v>
      </c>
      <c r="R3342" s="31">
        <v>108.37</v>
      </c>
      <c r="S3342" s="31" t="s">
        <v>108</v>
      </c>
    </row>
    <row r="3343" spans="1:19" x14ac:dyDescent="0.35">
      <c r="A3343" s="2">
        <v>37547</v>
      </c>
      <c r="B3343" s="31">
        <v>324.99099999999999</v>
      </c>
      <c r="C3343" s="31">
        <v>558.51</v>
      </c>
      <c r="D3343" s="31">
        <v>224.67619999999999</v>
      </c>
      <c r="E3343" s="31">
        <v>100.8569</v>
      </c>
      <c r="F3343" s="31">
        <v>34.226999999999997</v>
      </c>
      <c r="G3343" s="31">
        <v>148.77000000000001</v>
      </c>
      <c r="H3343" s="31">
        <v>10.47691</v>
      </c>
      <c r="I3343" s="31">
        <v>2136.5929999999998</v>
      </c>
      <c r="J3343" s="31">
        <v>2838.9630000000002</v>
      </c>
      <c r="K3343" s="31">
        <v>1514.4970000000001</v>
      </c>
      <c r="L3343" s="31">
        <v>77.19</v>
      </c>
      <c r="M3343" s="31" t="s">
        <v>108</v>
      </c>
      <c r="N3343" s="31">
        <v>34.7288</v>
      </c>
      <c r="O3343" s="31">
        <v>81.6858</v>
      </c>
      <c r="P3343" s="31">
        <v>83.741699999999994</v>
      </c>
      <c r="Q3343" s="31" t="s">
        <v>108</v>
      </c>
      <c r="R3343" s="31">
        <v>108.52</v>
      </c>
      <c r="S3343" s="31" t="s">
        <v>108</v>
      </c>
    </row>
    <row r="3344" spans="1:19" x14ac:dyDescent="0.35">
      <c r="A3344" s="2">
        <v>37550</v>
      </c>
      <c r="B3344" s="31">
        <v>310.99900000000002</v>
      </c>
      <c r="C3344" s="31">
        <v>529.56500000000005</v>
      </c>
      <c r="D3344" s="31">
        <v>215.5487</v>
      </c>
      <c r="E3344" s="31">
        <v>102.41370000000001</v>
      </c>
      <c r="F3344" s="31">
        <v>34.030299999999997</v>
      </c>
      <c r="G3344" s="31">
        <v>150.12620000000001</v>
      </c>
      <c r="H3344" s="31">
        <v>10.553699999999999</v>
      </c>
      <c r="I3344" s="31">
        <v>2139.0129999999999</v>
      </c>
      <c r="J3344" s="31">
        <v>2825.1819999999998</v>
      </c>
      <c r="K3344" s="31">
        <v>1509.279</v>
      </c>
      <c r="L3344" s="31">
        <v>78.540000000000006</v>
      </c>
      <c r="M3344" s="31" t="s">
        <v>108</v>
      </c>
      <c r="N3344" s="31">
        <v>35.433900000000001</v>
      </c>
      <c r="O3344" s="31">
        <v>82.061099999999996</v>
      </c>
      <c r="P3344" s="31">
        <v>83.916799999999995</v>
      </c>
      <c r="Q3344" s="31" t="s">
        <v>108</v>
      </c>
      <c r="R3344" s="31">
        <v>108.23</v>
      </c>
      <c r="S3344" s="31" t="s">
        <v>108</v>
      </c>
    </row>
    <row r="3345" spans="1:19" x14ac:dyDescent="0.35">
      <c r="A3345" s="2">
        <v>37551</v>
      </c>
      <c r="B3345" s="31">
        <v>308.76499999999999</v>
      </c>
      <c r="C3345" s="31">
        <v>522.399</v>
      </c>
      <c r="D3345" s="31">
        <v>212.2722</v>
      </c>
      <c r="E3345" s="31">
        <v>101.79430000000001</v>
      </c>
      <c r="F3345" s="31">
        <v>34.259700000000002</v>
      </c>
      <c r="G3345" s="31">
        <v>148.7022</v>
      </c>
      <c r="H3345" s="31">
        <v>10.937670000000001</v>
      </c>
      <c r="I3345" s="31">
        <v>2132.511</v>
      </c>
      <c r="J3345" s="31">
        <v>2822.82</v>
      </c>
      <c r="K3345" s="31">
        <v>1508.5920000000001</v>
      </c>
      <c r="L3345" s="31">
        <v>77.91</v>
      </c>
      <c r="M3345" s="31" t="s">
        <v>108</v>
      </c>
      <c r="N3345" s="31">
        <v>35.180799999999998</v>
      </c>
      <c r="O3345" s="31">
        <v>81.8703</v>
      </c>
      <c r="P3345" s="31">
        <v>84.214100000000002</v>
      </c>
      <c r="Q3345" s="31" t="s">
        <v>108</v>
      </c>
      <c r="R3345" s="31">
        <v>107.94</v>
      </c>
      <c r="S3345" s="31" t="s">
        <v>108</v>
      </c>
    </row>
    <row r="3346" spans="1:19" x14ac:dyDescent="0.35">
      <c r="A3346" s="2">
        <v>37552</v>
      </c>
      <c r="B3346" s="31">
        <v>309.7056</v>
      </c>
      <c r="C3346" s="31">
        <v>527.96500000000003</v>
      </c>
      <c r="D3346" s="31">
        <v>212.50620000000001</v>
      </c>
      <c r="E3346" s="31">
        <v>101.17489999999999</v>
      </c>
      <c r="F3346" s="31">
        <v>34.150500000000001</v>
      </c>
      <c r="G3346" s="31">
        <v>150.46520000000001</v>
      </c>
      <c r="H3346" s="31">
        <v>11.157080000000001</v>
      </c>
      <c r="I3346" s="31">
        <v>2136.7449999999999</v>
      </c>
      <c r="J3346" s="31">
        <v>2824.7890000000002</v>
      </c>
      <c r="K3346" s="31">
        <v>1515.595</v>
      </c>
      <c r="L3346" s="31">
        <v>78.5</v>
      </c>
      <c r="M3346" s="31" t="s">
        <v>108</v>
      </c>
      <c r="N3346" s="31">
        <v>35.885899999999999</v>
      </c>
      <c r="O3346" s="31">
        <v>82.476100000000002</v>
      </c>
      <c r="P3346" s="31">
        <v>84.140100000000004</v>
      </c>
      <c r="Q3346" s="31" t="s">
        <v>108</v>
      </c>
      <c r="R3346" s="31">
        <v>108</v>
      </c>
      <c r="S3346" s="31" t="s">
        <v>108</v>
      </c>
    </row>
    <row r="3347" spans="1:19" x14ac:dyDescent="0.35">
      <c r="A3347" s="2">
        <v>37553</v>
      </c>
      <c r="B3347" s="31">
        <v>309.7056</v>
      </c>
      <c r="C3347" s="31">
        <v>534.01800000000003</v>
      </c>
      <c r="D3347" s="31">
        <v>213.91040000000001</v>
      </c>
      <c r="E3347" s="31">
        <v>102.6815</v>
      </c>
      <c r="F3347" s="31">
        <v>33.997500000000002</v>
      </c>
      <c r="G3347" s="31">
        <v>151.55009999999999</v>
      </c>
      <c r="H3347" s="31">
        <v>11.107710000000001</v>
      </c>
      <c r="I3347" s="31">
        <v>2137.047</v>
      </c>
      <c r="J3347" s="31">
        <v>2840.1439999999998</v>
      </c>
      <c r="K3347" s="31">
        <v>1510.9269999999999</v>
      </c>
      <c r="L3347" s="31">
        <v>76.95</v>
      </c>
      <c r="M3347" s="31" t="s">
        <v>108</v>
      </c>
      <c r="N3347" s="31">
        <v>34.981900000000003</v>
      </c>
      <c r="O3347" s="31">
        <v>82.311199999999999</v>
      </c>
      <c r="P3347" s="31">
        <v>83.961200000000005</v>
      </c>
      <c r="Q3347" s="31" t="s">
        <v>108</v>
      </c>
      <c r="R3347" s="31">
        <v>107.91</v>
      </c>
      <c r="S3347" s="31" t="s">
        <v>108</v>
      </c>
    </row>
    <row r="3348" spans="1:19" x14ac:dyDescent="0.35">
      <c r="A3348" s="2">
        <v>37554</v>
      </c>
      <c r="B3348" s="31">
        <v>298.0652</v>
      </c>
      <c r="C3348" s="31">
        <v>528.73</v>
      </c>
      <c r="D3348" s="31">
        <v>208.9956</v>
      </c>
      <c r="E3348" s="31">
        <v>103.23390000000001</v>
      </c>
      <c r="F3348" s="31">
        <v>34.292499999999997</v>
      </c>
      <c r="G3348" s="31">
        <v>151.14330000000001</v>
      </c>
      <c r="H3348" s="31">
        <v>11.157080000000001</v>
      </c>
      <c r="I3348" s="31">
        <v>2137.047</v>
      </c>
      <c r="J3348" s="31">
        <v>2850.38</v>
      </c>
      <c r="K3348" s="31">
        <v>1516.8309999999999</v>
      </c>
      <c r="L3348" s="31">
        <v>78.540000000000006</v>
      </c>
      <c r="M3348" s="31" t="s">
        <v>108</v>
      </c>
      <c r="N3348" s="31">
        <v>35.885899999999999</v>
      </c>
      <c r="O3348" s="31">
        <v>82.582300000000004</v>
      </c>
      <c r="P3348" s="31">
        <v>84.240499999999997</v>
      </c>
      <c r="Q3348" s="31" t="s">
        <v>108</v>
      </c>
      <c r="R3348" s="31">
        <v>107.92</v>
      </c>
      <c r="S3348" s="31" t="s">
        <v>108</v>
      </c>
    </row>
    <row r="3349" spans="1:19" x14ac:dyDescent="0.35">
      <c r="A3349" s="2">
        <v>37557</v>
      </c>
      <c r="B3349" s="31">
        <v>300.76949999999999</v>
      </c>
      <c r="C3349" s="31">
        <v>523.23400000000004</v>
      </c>
      <c r="D3349" s="31">
        <v>205.48500000000001</v>
      </c>
      <c r="E3349" s="31">
        <v>103.7863</v>
      </c>
      <c r="F3349" s="31">
        <v>34.478200000000001</v>
      </c>
      <c r="G3349" s="31">
        <v>148.15979999999999</v>
      </c>
      <c r="H3349" s="31">
        <v>10.85539</v>
      </c>
      <c r="I3349" s="31">
        <v>2140.0709999999999</v>
      </c>
      <c r="J3349" s="31">
        <v>2855.893</v>
      </c>
      <c r="K3349" s="31">
        <v>1520.127</v>
      </c>
      <c r="L3349" s="31">
        <v>77.930000000000007</v>
      </c>
      <c r="M3349" s="31" t="s">
        <v>108</v>
      </c>
      <c r="N3349" s="31">
        <v>35.686999999999998</v>
      </c>
      <c r="O3349" s="31">
        <v>82.760999999999996</v>
      </c>
      <c r="P3349" s="31">
        <v>84.752700000000004</v>
      </c>
      <c r="Q3349" s="31" t="s">
        <v>108</v>
      </c>
      <c r="R3349" s="31">
        <v>107.16</v>
      </c>
      <c r="S3349" s="31" t="s">
        <v>108</v>
      </c>
    </row>
    <row r="3350" spans="1:19" x14ac:dyDescent="0.35">
      <c r="A3350" s="2">
        <v>37558</v>
      </c>
      <c r="B3350" s="31">
        <v>296.30149999999998</v>
      </c>
      <c r="C3350" s="31">
        <v>514.11900000000003</v>
      </c>
      <c r="D3350" s="31">
        <v>205.01689999999999</v>
      </c>
      <c r="E3350" s="31">
        <v>102.5141</v>
      </c>
      <c r="F3350" s="31">
        <v>34.751399999999997</v>
      </c>
      <c r="G3350" s="31">
        <v>151.6858</v>
      </c>
      <c r="H3350" s="31">
        <v>10.383660000000001</v>
      </c>
      <c r="I3350" s="31">
        <v>2140.5250000000001</v>
      </c>
      <c r="J3350" s="31">
        <v>2881.8780000000002</v>
      </c>
      <c r="K3350" s="31">
        <v>1527.1289999999999</v>
      </c>
      <c r="L3350" s="31">
        <v>77.03</v>
      </c>
      <c r="M3350" s="31" t="s">
        <v>108</v>
      </c>
      <c r="N3350" s="31">
        <v>34.837299999999999</v>
      </c>
      <c r="O3350" s="31">
        <v>83.597499999999997</v>
      </c>
      <c r="P3350" s="31">
        <v>84.954499999999996</v>
      </c>
      <c r="Q3350" s="31" t="s">
        <v>108</v>
      </c>
      <c r="R3350" s="31">
        <v>107.07</v>
      </c>
      <c r="S3350" s="31" t="s">
        <v>108</v>
      </c>
    </row>
    <row r="3351" spans="1:19" x14ac:dyDescent="0.35">
      <c r="A3351" s="2">
        <v>37559</v>
      </c>
      <c r="B3351" s="31">
        <v>296.6542</v>
      </c>
      <c r="C3351" s="31">
        <v>513.21400000000006</v>
      </c>
      <c r="D3351" s="31">
        <v>202.6765</v>
      </c>
      <c r="E3351" s="31">
        <v>102.715</v>
      </c>
      <c r="F3351" s="31">
        <v>34.6203</v>
      </c>
      <c r="G3351" s="31">
        <v>151.41460000000001</v>
      </c>
      <c r="H3351" s="31">
        <v>10.57016</v>
      </c>
      <c r="I3351" s="31">
        <v>2139.7689999999998</v>
      </c>
      <c r="J3351" s="31">
        <v>2878.7280000000001</v>
      </c>
      <c r="K3351" s="31">
        <v>1522.3240000000001</v>
      </c>
      <c r="L3351" s="31">
        <v>77.75</v>
      </c>
      <c r="M3351" s="31" t="s">
        <v>108</v>
      </c>
      <c r="N3351" s="31">
        <v>35.831600000000002</v>
      </c>
      <c r="O3351" s="31">
        <v>83.351799999999997</v>
      </c>
      <c r="P3351" s="31">
        <v>84.811099999999996</v>
      </c>
      <c r="Q3351" s="31" t="s">
        <v>108</v>
      </c>
      <c r="R3351" s="31">
        <v>107.07</v>
      </c>
      <c r="S3351" s="31" t="s">
        <v>108</v>
      </c>
    </row>
    <row r="3352" spans="1:19" x14ac:dyDescent="0.35">
      <c r="A3352" s="2">
        <v>37560</v>
      </c>
      <c r="B3352" s="31">
        <v>301.47500000000002</v>
      </c>
      <c r="C3352" s="31">
        <v>525.04300000000001</v>
      </c>
      <c r="D3352" s="31">
        <v>207.59129999999999</v>
      </c>
      <c r="E3352" s="31">
        <v>104.6568</v>
      </c>
      <c r="F3352" s="31">
        <v>34.784100000000002</v>
      </c>
      <c r="G3352" s="31">
        <v>153.6523</v>
      </c>
      <c r="H3352" s="31">
        <v>10.57016</v>
      </c>
      <c r="I3352" s="31">
        <v>2145.817</v>
      </c>
      <c r="J3352" s="31">
        <v>2890.1460000000002</v>
      </c>
      <c r="K3352" s="31">
        <v>1529.876</v>
      </c>
      <c r="L3352" s="31">
        <v>77.38</v>
      </c>
      <c r="M3352" s="31" t="s">
        <v>108</v>
      </c>
      <c r="N3352" s="31">
        <v>35.849699999999999</v>
      </c>
      <c r="O3352" s="31">
        <v>83.538600000000002</v>
      </c>
      <c r="P3352" s="31">
        <v>85.389399999999995</v>
      </c>
      <c r="Q3352" s="31" t="s">
        <v>108</v>
      </c>
      <c r="R3352" s="31">
        <v>106.64</v>
      </c>
      <c r="S3352" s="31" t="s">
        <v>108</v>
      </c>
    </row>
    <row r="3353" spans="1:19" x14ac:dyDescent="0.35">
      <c r="A3353" s="2">
        <v>37561</v>
      </c>
      <c r="B3353" s="31">
        <v>298.30029999999999</v>
      </c>
      <c r="C3353" s="31">
        <v>531.93100000000004</v>
      </c>
      <c r="D3353" s="31">
        <v>207.35730000000001</v>
      </c>
      <c r="E3353" s="31">
        <v>105.6947</v>
      </c>
      <c r="F3353" s="31">
        <v>34.871499999999997</v>
      </c>
      <c r="G3353" s="31">
        <v>154.26259999999999</v>
      </c>
      <c r="H3353" s="31">
        <v>10.42754</v>
      </c>
      <c r="I3353" s="31">
        <v>2147.9340000000002</v>
      </c>
      <c r="J3353" s="31">
        <v>2878.3339999999998</v>
      </c>
      <c r="K3353" s="31">
        <v>1521.088</v>
      </c>
      <c r="L3353" s="31">
        <v>78.52</v>
      </c>
      <c r="M3353" s="31" t="s">
        <v>108</v>
      </c>
      <c r="N3353" s="31">
        <v>36.898299999999999</v>
      </c>
      <c r="O3353" s="31">
        <v>83.686899999999994</v>
      </c>
      <c r="P3353" s="31">
        <v>85.926199999999994</v>
      </c>
      <c r="Q3353" s="31" t="s">
        <v>108</v>
      </c>
      <c r="R3353" s="31">
        <v>106.08</v>
      </c>
      <c r="S3353" s="31" t="s">
        <v>108</v>
      </c>
    </row>
    <row r="3354" spans="1:19" x14ac:dyDescent="0.35">
      <c r="A3354" s="2">
        <v>37564</v>
      </c>
      <c r="B3354" s="31">
        <v>293.00920000000002</v>
      </c>
      <c r="C3354" s="31">
        <v>538.75</v>
      </c>
      <c r="D3354" s="31">
        <v>204.5488</v>
      </c>
      <c r="E3354" s="31">
        <v>106.3643</v>
      </c>
      <c r="F3354" s="31">
        <v>34.816899999999997</v>
      </c>
      <c r="G3354" s="31">
        <v>155.3475</v>
      </c>
      <c r="H3354" s="31">
        <v>9.9064370000000004</v>
      </c>
      <c r="I3354" s="31">
        <v>2147.4810000000002</v>
      </c>
      <c r="J3354" s="31">
        <v>2867.31</v>
      </c>
      <c r="K3354" s="31">
        <v>1519.989</v>
      </c>
      <c r="L3354" s="31">
        <v>79.31</v>
      </c>
      <c r="M3354" s="31" t="s">
        <v>108</v>
      </c>
      <c r="N3354" s="31">
        <v>37.711799999999997</v>
      </c>
      <c r="O3354" s="31">
        <v>83.536699999999996</v>
      </c>
      <c r="P3354" s="31">
        <v>85.809600000000003</v>
      </c>
      <c r="Q3354" s="31" t="s">
        <v>108</v>
      </c>
      <c r="R3354" s="31">
        <v>106.12</v>
      </c>
      <c r="S3354" s="31" t="s">
        <v>108</v>
      </c>
    </row>
    <row r="3355" spans="1:19" x14ac:dyDescent="0.35">
      <c r="A3355" s="2">
        <v>37565</v>
      </c>
      <c r="B3355" s="31">
        <v>282.89729999999997</v>
      </c>
      <c r="C3355" s="31">
        <v>515.37099999999998</v>
      </c>
      <c r="D3355" s="31">
        <v>199.4</v>
      </c>
      <c r="E3355" s="31">
        <v>105.7617</v>
      </c>
      <c r="F3355" s="31">
        <v>34.805999999999997</v>
      </c>
      <c r="G3355" s="31">
        <v>155.3475</v>
      </c>
      <c r="H3355" s="31">
        <v>9.9228930000000002</v>
      </c>
      <c r="I3355" s="31">
        <v>2148.3879999999999</v>
      </c>
      <c r="J3355" s="31">
        <v>2862.5859999999998</v>
      </c>
      <c r="K3355" s="31">
        <v>1514.771</v>
      </c>
      <c r="L3355" s="31">
        <v>79.87</v>
      </c>
      <c r="M3355" s="31" t="s">
        <v>108</v>
      </c>
      <c r="N3355" s="31">
        <v>38.019100000000002</v>
      </c>
      <c r="O3355" s="31">
        <v>83.967500000000001</v>
      </c>
      <c r="P3355" s="31">
        <v>86.277799999999999</v>
      </c>
      <c r="Q3355" s="31" t="s">
        <v>108</v>
      </c>
      <c r="R3355" s="31">
        <v>105.87</v>
      </c>
      <c r="S3355" s="31" t="s">
        <v>108</v>
      </c>
    </row>
    <row r="3356" spans="1:19" x14ac:dyDescent="0.35">
      <c r="A3356" s="2">
        <v>37566</v>
      </c>
      <c r="B3356" s="31">
        <v>278.89960000000002</v>
      </c>
      <c r="C3356" s="31">
        <v>499.43799999999999</v>
      </c>
      <c r="D3356" s="31">
        <v>194.7192</v>
      </c>
      <c r="E3356" s="31">
        <v>106.3811</v>
      </c>
      <c r="F3356" s="31">
        <v>34.729500000000002</v>
      </c>
      <c r="G3356" s="31">
        <v>155.95779999999999</v>
      </c>
      <c r="H3356" s="31">
        <v>10.3672</v>
      </c>
      <c r="I3356" s="31">
        <v>2145.6660000000002</v>
      </c>
      <c r="J3356" s="31">
        <v>2868.098</v>
      </c>
      <c r="K3356" s="31">
        <v>1515.87</v>
      </c>
      <c r="L3356" s="31">
        <v>80.900000000000006</v>
      </c>
      <c r="M3356" s="31" t="s">
        <v>108</v>
      </c>
      <c r="N3356" s="31">
        <v>38.651899999999998</v>
      </c>
      <c r="O3356" s="31">
        <v>83.778000000000006</v>
      </c>
      <c r="P3356" s="31">
        <v>86.005399999999995</v>
      </c>
      <c r="Q3356" s="31" t="s">
        <v>108</v>
      </c>
      <c r="R3356" s="31">
        <v>105.6</v>
      </c>
      <c r="S3356" s="31" t="s">
        <v>108</v>
      </c>
    </row>
    <row r="3357" spans="1:19" x14ac:dyDescent="0.35">
      <c r="A3357" s="2">
        <v>37567</v>
      </c>
      <c r="B3357" s="31">
        <v>274.78429999999997</v>
      </c>
      <c r="C3357" s="31">
        <v>488.02699999999999</v>
      </c>
      <c r="D3357" s="31">
        <v>195.65539999999999</v>
      </c>
      <c r="E3357" s="31">
        <v>104.64019999999999</v>
      </c>
      <c r="F3357" s="31">
        <v>35.057299999999998</v>
      </c>
      <c r="G3357" s="31">
        <v>154.12700000000001</v>
      </c>
      <c r="H3357" s="31">
        <v>10.498849999999999</v>
      </c>
      <c r="I3357" s="31">
        <v>2145.0610000000001</v>
      </c>
      <c r="J3357" s="31">
        <v>2891.721</v>
      </c>
      <c r="K3357" s="31">
        <v>1525.2070000000001</v>
      </c>
      <c r="L3357" s="31">
        <v>78.87</v>
      </c>
      <c r="M3357" s="31" t="s">
        <v>108</v>
      </c>
      <c r="N3357" s="31">
        <v>37.223700000000001</v>
      </c>
      <c r="O3357" s="31">
        <v>84.350200000000001</v>
      </c>
      <c r="P3357" s="31">
        <v>86.927300000000002</v>
      </c>
      <c r="Q3357" s="31" t="s">
        <v>108</v>
      </c>
      <c r="R3357" s="31">
        <v>104.97</v>
      </c>
      <c r="S3357" s="31" t="s">
        <v>108</v>
      </c>
    </row>
    <row r="3358" spans="1:19" x14ac:dyDescent="0.35">
      <c r="A3358" s="2">
        <v>37568</v>
      </c>
      <c r="B3358" s="31">
        <v>276.14929999999998</v>
      </c>
      <c r="C3358" s="31">
        <v>495.47699999999998</v>
      </c>
      <c r="D3358" s="31">
        <v>192.6626</v>
      </c>
      <c r="E3358" s="31">
        <v>104.6</v>
      </c>
      <c r="F3358" s="31">
        <v>35.144599999999997</v>
      </c>
      <c r="G3358" s="31">
        <v>151.48249999999999</v>
      </c>
      <c r="H3358" s="31">
        <v>10.36232</v>
      </c>
      <c r="I3358" s="31">
        <v>2146.422</v>
      </c>
      <c r="J3358" s="31">
        <v>2898.4140000000002</v>
      </c>
      <c r="K3358" s="31">
        <v>1535.643</v>
      </c>
      <c r="L3358" s="31">
        <v>77.91</v>
      </c>
      <c r="M3358" s="31" t="s">
        <v>108</v>
      </c>
      <c r="N3358" s="31">
        <v>36.482500000000002</v>
      </c>
      <c r="O3358" s="31">
        <v>85.365499999999997</v>
      </c>
      <c r="P3358" s="31">
        <v>87.344999999999999</v>
      </c>
      <c r="Q3358" s="31" t="s">
        <v>108</v>
      </c>
      <c r="R3358" s="31">
        <v>104.5</v>
      </c>
      <c r="S3358" s="31" t="s">
        <v>108</v>
      </c>
    </row>
    <row r="3359" spans="1:19" x14ac:dyDescent="0.35">
      <c r="A3359" s="2">
        <v>37571</v>
      </c>
      <c r="B3359" s="31">
        <v>278.31650000000002</v>
      </c>
      <c r="C3359" s="31">
        <v>495.02600000000001</v>
      </c>
      <c r="D3359" s="31">
        <v>193.83029999999999</v>
      </c>
      <c r="E3359" s="31">
        <v>105.4828</v>
      </c>
      <c r="F3359" s="31">
        <v>35.133699999999997</v>
      </c>
      <c r="G3359" s="31">
        <v>154.12700000000001</v>
      </c>
      <c r="H3359" s="31">
        <v>10.149800000000001</v>
      </c>
      <c r="I3359" s="31">
        <v>2150.0509999999999</v>
      </c>
      <c r="J3359" s="31">
        <v>2898.4140000000002</v>
      </c>
      <c r="K3359" s="31">
        <v>1536.192</v>
      </c>
      <c r="L3359" s="31">
        <v>76.709999999999994</v>
      </c>
      <c r="M3359" s="31" t="s">
        <v>108</v>
      </c>
      <c r="N3359" s="31">
        <v>35.451999999999998</v>
      </c>
      <c r="O3359" s="31">
        <v>85.706400000000002</v>
      </c>
      <c r="P3359" s="31">
        <v>87.177599999999998</v>
      </c>
      <c r="Q3359" s="31" t="s">
        <v>108</v>
      </c>
      <c r="R3359" s="31">
        <v>104.57</v>
      </c>
      <c r="S3359" s="31" t="s">
        <v>108</v>
      </c>
    </row>
    <row r="3360" spans="1:19" x14ac:dyDescent="0.35">
      <c r="A3360" s="2">
        <v>37572</v>
      </c>
      <c r="B3360" s="31">
        <v>278.78800000000001</v>
      </c>
      <c r="C3360" s="31">
        <v>490.68200000000002</v>
      </c>
      <c r="D3360" s="31">
        <v>192.8973</v>
      </c>
      <c r="E3360" s="31">
        <v>105.31910000000001</v>
      </c>
      <c r="F3360" s="31">
        <v>35.471899999999998</v>
      </c>
      <c r="G3360" s="31">
        <v>152.56739999999999</v>
      </c>
      <c r="H3360" s="31">
        <v>9.7124240000000004</v>
      </c>
      <c r="I3360" s="31">
        <v>2149.2950000000001</v>
      </c>
      <c r="J3360" s="31">
        <v>2899.2020000000002</v>
      </c>
      <c r="K3360" s="31">
        <v>1540.4490000000001</v>
      </c>
      <c r="L3360" s="31">
        <v>77.319999999999993</v>
      </c>
      <c r="M3360" s="31" t="s">
        <v>108</v>
      </c>
      <c r="N3360" s="31">
        <v>36.319800000000001</v>
      </c>
      <c r="O3360" s="31">
        <v>85.456900000000005</v>
      </c>
      <c r="P3360" s="31">
        <v>87.122900000000001</v>
      </c>
      <c r="Q3360" s="31" t="s">
        <v>108</v>
      </c>
      <c r="R3360" s="31">
        <v>104.58</v>
      </c>
      <c r="S3360" s="31" t="s">
        <v>108</v>
      </c>
    </row>
    <row r="3361" spans="1:19" x14ac:dyDescent="0.35">
      <c r="A3361" s="2">
        <v>37573</v>
      </c>
      <c r="B3361" s="31">
        <v>270.06110000000001</v>
      </c>
      <c r="C3361" s="31">
        <v>478.68700000000001</v>
      </c>
      <c r="D3361" s="31">
        <v>184.18430000000001</v>
      </c>
      <c r="E3361" s="31">
        <v>105.23560000000001</v>
      </c>
      <c r="F3361" s="31">
        <v>34.839500000000001</v>
      </c>
      <c r="G3361" s="31">
        <v>152.703</v>
      </c>
      <c r="H3361" s="31">
        <v>9.5785520000000002</v>
      </c>
      <c r="I3361" s="31">
        <v>2148.9929999999999</v>
      </c>
      <c r="J3361" s="31">
        <v>2903.9259999999999</v>
      </c>
      <c r="K3361" s="31">
        <v>1539.7619999999999</v>
      </c>
      <c r="L3361" s="31">
        <v>77.400000000000006</v>
      </c>
      <c r="M3361" s="31" t="s">
        <v>108</v>
      </c>
      <c r="N3361" s="31">
        <v>36.753599999999999</v>
      </c>
      <c r="O3361" s="31">
        <v>85.175799999999995</v>
      </c>
      <c r="P3361" s="31">
        <v>86.998500000000007</v>
      </c>
      <c r="Q3361" s="31" t="s">
        <v>108</v>
      </c>
      <c r="R3361" s="31">
        <v>105.1</v>
      </c>
      <c r="S3361" s="31" t="s">
        <v>108</v>
      </c>
    </row>
    <row r="3362" spans="1:19" x14ac:dyDescent="0.35">
      <c r="A3362" s="2">
        <v>37574</v>
      </c>
      <c r="B3362" s="31">
        <v>271.82929999999999</v>
      </c>
      <c r="C3362" s="31">
        <v>481.12099999999998</v>
      </c>
      <c r="D3362" s="31">
        <v>187.4401</v>
      </c>
      <c r="E3362" s="31">
        <v>104.41800000000001</v>
      </c>
      <c r="F3362" s="31">
        <v>34.752299999999998</v>
      </c>
      <c r="G3362" s="31">
        <v>153.85570000000001</v>
      </c>
      <c r="H3362" s="31">
        <v>9.6064620000000005</v>
      </c>
      <c r="I3362" s="31">
        <v>2142.3389999999999</v>
      </c>
      <c r="J3362" s="31">
        <v>2870.8539999999998</v>
      </c>
      <c r="K3362" s="31">
        <v>1530.9739999999999</v>
      </c>
      <c r="L3362" s="31">
        <v>78.87</v>
      </c>
      <c r="M3362" s="31" t="s">
        <v>108</v>
      </c>
      <c r="N3362" s="31">
        <v>38.019100000000002</v>
      </c>
      <c r="O3362" s="31">
        <v>84.9465</v>
      </c>
      <c r="P3362" s="31">
        <v>86.641300000000001</v>
      </c>
      <c r="Q3362" s="31" t="s">
        <v>108</v>
      </c>
      <c r="R3362" s="31">
        <v>105.32</v>
      </c>
      <c r="S3362" s="31" t="s">
        <v>108</v>
      </c>
    </row>
    <row r="3363" spans="1:19" x14ac:dyDescent="0.35">
      <c r="A3363" s="2">
        <v>37575</v>
      </c>
      <c r="B3363" s="31">
        <v>275.71929999999998</v>
      </c>
      <c r="C3363" s="31">
        <v>483.84100000000001</v>
      </c>
      <c r="D3363" s="31">
        <v>188.83539999999999</v>
      </c>
      <c r="E3363" s="31">
        <v>105.08540000000001</v>
      </c>
      <c r="F3363" s="31">
        <v>35.068300000000001</v>
      </c>
      <c r="G3363" s="31">
        <v>152.77080000000001</v>
      </c>
      <c r="H3363" s="31">
        <v>9.6176259999999996</v>
      </c>
      <c r="I3363" s="31">
        <v>2142.0369999999998</v>
      </c>
      <c r="J3363" s="31">
        <v>2865.3420000000001</v>
      </c>
      <c r="K3363" s="31">
        <v>1532.896</v>
      </c>
      <c r="L3363" s="31">
        <v>79.44</v>
      </c>
      <c r="M3363" s="31" t="s">
        <v>108</v>
      </c>
      <c r="N3363" s="31">
        <v>38.525300000000001</v>
      </c>
      <c r="O3363" s="31">
        <v>84.89</v>
      </c>
      <c r="P3363" s="31">
        <v>86.835700000000003</v>
      </c>
      <c r="Q3363" s="31" t="s">
        <v>108</v>
      </c>
      <c r="R3363" s="31">
        <v>105.04</v>
      </c>
      <c r="S3363" s="31" t="s">
        <v>108</v>
      </c>
    </row>
    <row r="3364" spans="1:19" x14ac:dyDescent="0.35">
      <c r="A3364" s="2">
        <v>37578</v>
      </c>
      <c r="B3364" s="31">
        <v>287.50720000000001</v>
      </c>
      <c r="C3364" s="31">
        <v>500.73500000000001</v>
      </c>
      <c r="D3364" s="31">
        <v>196.0446</v>
      </c>
      <c r="E3364" s="31">
        <v>106.3535</v>
      </c>
      <c r="F3364" s="31">
        <v>34.904899999999998</v>
      </c>
      <c r="G3364" s="31">
        <v>153.6523</v>
      </c>
      <c r="H3364" s="31">
        <v>9.7850830000000002</v>
      </c>
      <c r="I3364" s="31">
        <v>2140.3739999999998</v>
      </c>
      <c r="J3364" s="31">
        <v>2869.6729999999998</v>
      </c>
      <c r="K3364" s="31">
        <v>1532.0730000000001</v>
      </c>
      <c r="L3364" s="31">
        <v>78.650000000000006</v>
      </c>
      <c r="M3364" s="31" t="s">
        <v>108</v>
      </c>
      <c r="N3364" s="31">
        <v>37.9649</v>
      </c>
      <c r="O3364" s="31">
        <v>84.445099999999996</v>
      </c>
      <c r="P3364" s="31">
        <v>87.029600000000002</v>
      </c>
      <c r="Q3364" s="31" t="s">
        <v>108</v>
      </c>
      <c r="R3364" s="31">
        <v>105.2</v>
      </c>
      <c r="S3364" s="31" t="s">
        <v>108</v>
      </c>
    </row>
    <row r="3365" spans="1:19" x14ac:dyDescent="0.35">
      <c r="A3365" s="2">
        <v>37579</v>
      </c>
      <c r="B3365" s="31">
        <v>285.26749999999998</v>
      </c>
      <c r="C3365" s="31">
        <v>494.65</v>
      </c>
      <c r="D3365" s="31">
        <v>201.6259</v>
      </c>
      <c r="E3365" s="31">
        <v>106.2701</v>
      </c>
      <c r="F3365" s="31">
        <v>34.8504</v>
      </c>
      <c r="G3365" s="31">
        <v>155.61869999999999</v>
      </c>
      <c r="H3365" s="31">
        <v>9.7571729999999999</v>
      </c>
      <c r="I3365" s="31">
        <v>2144.3049999999998</v>
      </c>
      <c r="J3365" s="31">
        <v>2875.578</v>
      </c>
      <c r="K3365" s="31">
        <v>1532.759</v>
      </c>
      <c r="L3365" s="31">
        <v>78.47</v>
      </c>
      <c r="M3365" s="31" t="s">
        <v>108</v>
      </c>
      <c r="N3365" s="31">
        <v>37.332099999999997</v>
      </c>
      <c r="O3365" s="31">
        <v>84.110799999999998</v>
      </c>
      <c r="P3365" s="31">
        <v>87.329499999999996</v>
      </c>
      <c r="Q3365" s="31" t="s">
        <v>108</v>
      </c>
      <c r="R3365" s="31">
        <v>105.67</v>
      </c>
      <c r="S3365" s="31" t="s">
        <v>108</v>
      </c>
    </row>
    <row r="3366" spans="1:19" x14ac:dyDescent="0.35">
      <c r="A3366" s="2">
        <v>37580</v>
      </c>
      <c r="B3366" s="31">
        <v>291.04360000000003</v>
      </c>
      <c r="C3366" s="31">
        <v>503.88499999999999</v>
      </c>
      <c r="D3366" s="31">
        <v>201.6259</v>
      </c>
      <c r="E3366" s="31">
        <v>108.00539999999999</v>
      </c>
      <c r="F3366" s="31">
        <v>34.7196</v>
      </c>
      <c r="G3366" s="31">
        <v>156.16120000000001</v>
      </c>
      <c r="H3366" s="31">
        <v>9.7013540000000003</v>
      </c>
      <c r="I3366" s="31">
        <v>2142.7930000000001</v>
      </c>
      <c r="J3366" s="31">
        <v>2855.105</v>
      </c>
      <c r="K3366" s="31">
        <v>1535.5050000000001</v>
      </c>
      <c r="L3366" s="31">
        <v>80.290000000000006</v>
      </c>
      <c r="M3366" s="31" t="s">
        <v>108</v>
      </c>
      <c r="N3366" s="31">
        <v>38.905000000000001</v>
      </c>
      <c r="O3366" s="31">
        <v>83.4649</v>
      </c>
      <c r="P3366" s="31">
        <v>86.615700000000004</v>
      </c>
      <c r="Q3366" s="31" t="s">
        <v>108</v>
      </c>
      <c r="R3366" s="31">
        <v>105.87</v>
      </c>
      <c r="S3366" s="31" t="s">
        <v>108</v>
      </c>
    </row>
    <row r="3367" spans="1:19" x14ac:dyDescent="0.35">
      <c r="A3367" s="2">
        <v>37581</v>
      </c>
      <c r="B3367" s="31">
        <v>292.57600000000002</v>
      </c>
      <c r="C3367" s="31">
        <v>509.89800000000002</v>
      </c>
      <c r="D3367" s="31">
        <v>204.41659999999999</v>
      </c>
      <c r="E3367" s="31">
        <v>108.07210000000001</v>
      </c>
      <c r="F3367" s="31">
        <v>34.7087</v>
      </c>
      <c r="G3367" s="31">
        <v>154.46600000000001</v>
      </c>
      <c r="H3367" s="31">
        <v>9.7180999999999997</v>
      </c>
      <c r="I3367" s="31">
        <v>2134.779</v>
      </c>
      <c r="J3367" s="31">
        <v>2843.2939999999999</v>
      </c>
      <c r="K3367" s="31">
        <v>1527.5409999999999</v>
      </c>
      <c r="L3367" s="31">
        <v>81.75</v>
      </c>
      <c r="M3367" s="31" t="s">
        <v>108</v>
      </c>
      <c r="N3367" s="31">
        <v>40.405500000000004</v>
      </c>
      <c r="O3367" s="31">
        <v>83.3078</v>
      </c>
      <c r="P3367" s="31">
        <v>86.354500000000002</v>
      </c>
      <c r="Q3367" s="31" t="s">
        <v>108</v>
      </c>
      <c r="R3367" s="31">
        <v>105.81</v>
      </c>
      <c r="S3367" s="31" t="s">
        <v>108</v>
      </c>
    </row>
    <row r="3368" spans="1:19" x14ac:dyDescent="0.35">
      <c r="A3368" s="2">
        <v>37582</v>
      </c>
      <c r="B3368" s="31">
        <v>297.40899999999999</v>
      </c>
      <c r="C3368" s="31">
        <v>523.78499999999997</v>
      </c>
      <c r="D3368" s="31">
        <v>206.50960000000001</v>
      </c>
      <c r="E3368" s="31">
        <v>107.655</v>
      </c>
      <c r="F3368" s="31">
        <v>35.0792</v>
      </c>
      <c r="G3368" s="31">
        <v>155.0763</v>
      </c>
      <c r="H3368" s="31">
        <v>9.6734449999999992</v>
      </c>
      <c r="I3368" s="31">
        <v>2140.9780000000001</v>
      </c>
      <c r="J3368" s="31">
        <v>2838.1750000000002</v>
      </c>
      <c r="K3368" s="31">
        <v>1526.1679999999999</v>
      </c>
      <c r="L3368" s="31">
        <v>81.16</v>
      </c>
      <c r="M3368" s="31" t="s">
        <v>108</v>
      </c>
      <c r="N3368" s="31">
        <v>40.369300000000003</v>
      </c>
      <c r="O3368" s="31">
        <v>83.369600000000005</v>
      </c>
      <c r="P3368" s="31">
        <v>86.229900000000001</v>
      </c>
      <c r="Q3368" s="31" t="s">
        <v>108</v>
      </c>
      <c r="R3368" s="31">
        <v>106.12</v>
      </c>
      <c r="S3368" s="31" t="s">
        <v>108</v>
      </c>
    </row>
    <row r="3369" spans="1:19" x14ac:dyDescent="0.35">
      <c r="A3369" s="2">
        <v>37585</v>
      </c>
      <c r="B3369" s="31">
        <v>291.98660000000001</v>
      </c>
      <c r="C3369" s="31">
        <v>505.96</v>
      </c>
      <c r="D3369" s="31">
        <v>207.67240000000001</v>
      </c>
      <c r="E3369" s="31">
        <v>107.6717</v>
      </c>
      <c r="F3369" s="31">
        <v>34.752299999999998</v>
      </c>
      <c r="G3369" s="31">
        <v>155.21190000000001</v>
      </c>
      <c r="H3369" s="31">
        <v>9.5171519999999994</v>
      </c>
      <c r="I3369" s="31">
        <v>2147.3290000000002</v>
      </c>
      <c r="J3369" s="31">
        <v>2837.8760000000002</v>
      </c>
      <c r="K3369" s="31">
        <v>1524.2460000000001</v>
      </c>
      <c r="L3369" s="31">
        <v>81.25</v>
      </c>
      <c r="M3369" s="31" t="s">
        <v>108</v>
      </c>
      <c r="N3369" s="31">
        <v>40.712800000000001</v>
      </c>
      <c r="O3369" s="31">
        <v>83.506100000000004</v>
      </c>
      <c r="P3369" s="31">
        <v>85.647800000000004</v>
      </c>
      <c r="Q3369" s="31" t="s">
        <v>108</v>
      </c>
      <c r="R3369" s="31">
        <v>106.54</v>
      </c>
      <c r="S3369" s="31" t="s">
        <v>108</v>
      </c>
    </row>
    <row r="3370" spans="1:19" x14ac:dyDescent="0.35">
      <c r="A3370" s="2">
        <v>37586</v>
      </c>
      <c r="B3370" s="31">
        <v>293.04750000000001</v>
      </c>
      <c r="C3370" s="31">
        <v>511.97399999999999</v>
      </c>
      <c r="D3370" s="31">
        <v>205.11429999999999</v>
      </c>
      <c r="E3370" s="31">
        <v>106.62050000000001</v>
      </c>
      <c r="F3370" s="31">
        <v>34.730499999999999</v>
      </c>
      <c r="G3370" s="31">
        <v>155.4153</v>
      </c>
      <c r="H3370" s="31">
        <v>9.4390049999999999</v>
      </c>
      <c r="I3370" s="31">
        <v>2150.9580000000001</v>
      </c>
      <c r="J3370" s="31">
        <v>2858.0720000000001</v>
      </c>
      <c r="K3370" s="31">
        <v>1530.9739999999999</v>
      </c>
      <c r="L3370" s="31">
        <v>79.650000000000006</v>
      </c>
      <c r="M3370" s="31" t="s">
        <v>108</v>
      </c>
      <c r="N3370" s="31">
        <v>39.356900000000003</v>
      </c>
      <c r="O3370" s="31">
        <v>83.952500000000001</v>
      </c>
      <c r="P3370" s="31">
        <v>85.700699999999998</v>
      </c>
      <c r="Q3370" s="31" t="s">
        <v>108</v>
      </c>
      <c r="R3370" s="31">
        <v>106.53</v>
      </c>
      <c r="S3370" s="31" t="s">
        <v>108</v>
      </c>
    </row>
    <row r="3371" spans="1:19" x14ac:dyDescent="0.35">
      <c r="A3371" s="2">
        <v>37587</v>
      </c>
      <c r="B3371" s="31">
        <v>296.9375</v>
      </c>
      <c r="C3371" s="31">
        <v>517.48599999999999</v>
      </c>
      <c r="D3371" s="31">
        <v>208.83519999999999</v>
      </c>
      <c r="E3371" s="31">
        <v>108.4225</v>
      </c>
      <c r="F3371" s="31">
        <v>34.632399999999997</v>
      </c>
      <c r="G3371" s="31">
        <v>156.56800000000001</v>
      </c>
      <c r="H3371" s="31">
        <v>9.5059880000000003</v>
      </c>
      <c r="I3371" s="31">
        <v>2149.5970000000002</v>
      </c>
      <c r="J3371" s="31">
        <v>2824.91</v>
      </c>
      <c r="K3371" s="31">
        <v>1523.971</v>
      </c>
      <c r="L3371" s="31">
        <v>81.97</v>
      </c>
      <c r="M3371" s="31" t="s">
        <v>108</v>
      </c>
      <c r="N3371" s="31">
        <v>40.640500000000003</v>
      </c>
      <c r="O3371" s="31">
        <v>83.933099999999996</v>
      </c>
      <c r="P3371" s="31">
        <v>85.432500000000005</v>
      </c>
      <c r="Q3371" s="31" t="s">
        <v>108</v>
      </c>
      <c r="R3371" s="31">
        <v>106.77</v>
      </c>
      <c r="S3371" s="31" t="s">
        <v>108</v>
      </c>
    </row>
    <row r="3372" spans="1:19" x14ac:dyDescent="0.35">
      <c r="A3372" s="2">
        <v>37588</v>
      </c>
      <c r="B3372" s="31">
        <v>296.9375</v>
      </c>
      <c r="C3372" s="31">
        <v>517.48599999999999</v>
      </c>
      <c r="D3372" s="31">
        <v>208.83519999999999</v>
      </c>
      <c r="E3372" s="31">
        <v>108.4225</v>
      </c>
      <c r="F3372" s="31">
        <v>34.632399999999997</v>
      </c>
      <c r="G3372" s="31">
        <v>156.56800000000001</v>
      </c>
      <c r="H3372" s="31">
        <v>9.5059880000000003</v>
      </c>
      <c r="I3372" s="31">
        <v>2150.3539999999998</v>
      </c>
      <c r="J3372" s="31">
        <v>2824.91</v>
      </c>
      <c r="K3372" s="31">
        <v>1525.2070000000001</v>
      </c>
      <c r="L3372" s="31">
        <v>81.97</v>
      </c>
      <c r="M3372" s="31" t="s">
        <v>108</v>
      </c>
      <c r="N3372" s="31">
        <v>40.640500000000003</v>
      </c>
      <c r="O3372" s="31">
        <v>83.720100000000002</v>
      </c>
      <c r="P3372" s="31">
        <v>85.905000000000001</v>
      </c>
      <c r="Q3372" s="31" t="s">
        <v>108</v>
      </c>
      <c r="R3372" s="31">
        <v>106.53</v>
      </c>
      <c r="S3372" s="31" t="s">
        <v>108</v>
      </c>
    </row>
    <row r="3373" spans="1:19" x14ac:dyDescent="0.35">
      <c r="A3373" s="2">
        <v>37589</v>
      </c>
      <c r="B3373" s="31">
        <v>294.46199999999999</v>
      </c>
      <c r="C3373" s="31">
        <v>517.48599999999999</v>
      </c>
      <c r="D3373" s="31">
        <v>207.2073</v>
      </c>
      <c r="E3373" s="31">
        <v>110.4581</v>
      </c>
      <c r="F3373" s="31">
        <v>34.632399999999997</v>
      </c>
      <c r="G3373" s="31">
        <v>156.97479999999999</v>
      </c>
      <c r="H3373" s="31">
        <v>9.5059880000000003</v>
      </c>
      <c r="I3373" s="31">
        <v>2148.3879999999999</v>
      </c>
      <c r="J3373" s="31">
        <v>2833.2739999999999</v>
      </c>
      <c r="K3373" s="31">
        <v>1530.15</v>
      </c>
      <c r="L3373" s="31">
        <v>81.8</v>
      </c>
      <c r="M3373" s="31" t="s">
        <v>108</v>
      </c>
      <c r="N3373" s="31">
        <v>40.3874</v>
      </c>
      <c r="O3373" s="31">
        <v>83.439300000000003</v>
      </c>
      <c r="P3373" s="31">
        <v>85.893900000000002</v>
      </c>
      <c r="Q3373" s="31" t="s">
        <v>108</v>
      </c>
      <c r="R3373" s="31">
        <v>106.38</v>
      </c>
      <c r="S3373" s="31" t="s">
        <v>108</v>
      </c>
    </row>
    <row r="3374" spans="1:19" x14ac:dyDescent="0.35">
      <c r="A3374" s="2">
        <v>37592</v>
      </c>
      <c r="B3374" s="31">
        <v>299.29500000000002</v>
      </c>
      <c r="C3374" s="31">
        <v>532.51800000000003</v>
      </c>
      <c r="D3374" s="31">
        <v>210.9282</v>
      </c>
      <c r="E3374" s="31">
        <v>110.2912</v>
      </c>
      <c r="F3374" s="31">
        <v>34.7087</v>
      </c>
      <c r="G3374" s="31">
        <v>156.90700000000001</v>
      </c>
      <c r="H3374" s="31">
        <v>9.7850830000000002</v>
      </c>
      <c r="I3374" s="31">
        <v>2148.3879999999999</v>
      </c>
      <c r="J3374" s="31">
        <v>2830.087</v>
      </c>
      <c r="K3374" s="31">
        <v>1525.2070000000001</v>
      </c>
      <c r="L3374" s="31">
        <v>81.73</v>
      </c>
      <c r="M3374" s="31" t="s">
        <v>108</v>
      </c>
      <c r="N3374" s="31">
        <v>40.767099999999999</v>
      </c>
      <c r="O3374" s="31">
        <v>82.138900000000007</v>
      </c>
      <c r="P3374" s="31">
        <v>85.846900000000005</v>
      </c>
      <c r="Q3374" s="31" t="s">
        <v>108</v>
      </c>
      <c r="R3374" s="31">
        <v>106.35</v>
      </c>
      <c r="S3374" s="31" t="s">
        <v>108</v>
      </c>
    </row>
    <row r="3375" spans="1:19" x14ac:dyDescent="0.35">
      <c r="A3375" s="2">
        <v>37593</v>
      </c>
      <c r="B3375" s="31">
        <v>301.88830000000002</v>
      </c>
      <c r="C3375" s="31">
        <v>539.17600000000004</v>
      </c>
      <c r="D3375" s="31">
        <v>210.23050000000001</v>
      </c>
      <c r="E3375" s="31">
        <v>110.3413</v>
      </c>
      <c r="F3375" s="31">
        <v>35.002899999999997</v>
      </c>
      <c r="G3375" s="31">
        <v>153.10980000000001</v>
      </c>
      <c r="H3375" s="31">
        <v>10.20931</v>
      </c>
      <c r="I3375" s="31">
        <v>2144.6080000000002</v>
      </c>
      <c r="J3375" s="31">
        <v>2828.096</v>
      </c>
      <c r="K3375" s="31">
        <v>1531.4259999999999</v>
      </c>
      <c r="L3375" s="31">
        <v>80.73</v>
      </c>
      <c r="M3375" s="31" t="s">
        <v>108</v>
      </c>
      <c r="N3375" s="31">
        <v>39.573900000000002</v>
      </c>
      <c r="O3375" s="31">
        <v>82.150899999999993</v>
      </c>
      <c r="P3375" s="31">
        <v>86.127300000000005</v>
      </c>
      <c r="Q3375" s="31" t="s">
        <v>108</v>
      </c>
      <c r="R3375" s="31">
        <v>106.37</v>
      </c>
      <c r="S3375" s="31" t="s">
        <v>108</v>
      </c>
    </row>
    <row r="3376" spans="1:19" x14ac:dyDescent="0.35">
      <c r="A3376" s="2">
        <v>37594</v>
      </c>
      <c r="B3376" s="31">
        <v>294.34399999999999</v>
      </c>
      <c r="C3376" s="31">
        <v>522.06700000000001</v>
      </c>
      <c r="D3376" s="31">
        <v>206.97470000000001</v>
      </c>
      <c r="E3376" s="31">
        <v>110.07429999999999</v>
      </c>
      <c r="F3376" s="31">
        <v>35.21</v>
      </c>
      <c r="G3376" s="31">
        <v>153.58449999999999</v>
      </c>
      <c r="H3376" s="31">
        <v>10.31537</v>
      </c>
      <c r="I3376" s="31">
        <v>2144.6080000000002</v>
      </c>
      <c r="J3376" s="31">
        <v>2840.442</v>
      </c>
      <c r="K3376" s="31">
        <v>1531.77</v>
      </c>
      <c r="L3376" s="31">
        <v>80.31</v>
      </c>
      <c r="M3376" s="31" t="s">
        <v>108</v>
      </c>
      <c r="N3376" s="31">
        <v>38.724200000000003</v>
      </c>
      <c r="O3376" s="31">
        <v>81.927000000000007</v>
      </c>
      <c r="P3376" s="31">
        <v>86.362399999999994</v>
      </c>
      <c r="Q3376" s="31" t="s">
        <v>108</v>
      </c>
      <c r="R3376" s="31">
        <v>106.14</v>
      </c>
      <c r="S3376" s="31" t="s">
        <v>108</v>
      </c>
    </row>
    <row r="3377" spans="1:19" x14ac:dyDescent="0.35">
      <c r="A3377" s="2">
        <v>37595</v>
      </c>
      <c r="B3377" s="31">
        <v>300.70949999999999</v>
      </c>
      <c r="C3377" s="31">
        <v>538.81799999999998</v>
      </c>
      <c r="D3377" s="31">
        <v>208.37</v>
      </c>
      <c r="E3377" s="31">
        <v>108.63930000000001</v>
      </c>
      <c r="F3377" s="31">
        <v>35.482399999999998</v>
      </c>
      <c r="G3377" s="31">
        <v>152.43180000000001</v>
      </c>
      <c r="H3377" s="31">
        <v>10.577719999999999</v>
      </c>
      <c r="I3377" s="31">
        <v>2142.7930000000001</v>
      </c>
      <c r="J3377" s="31">
        <v>2851.5940000000001</v>
      </c>
      <c r="K3377" s="31">
        <v>1535.075</v>
      </c>
      <c r="L3377" s="31">
        <v>79.39</v>
      </c>
      <c r="M3377" s="31" t="s">
        <v>108</v>
      </c>
      <c r="N3377" s="31">
        <v>38.181800000000003</v>
      </c>
      <c r="O3377" s="31">
        <v>81.603999999999999</v>
      </c>
      <c r="P3377" s="31">
        <v>86.429900000000004</v>
      </c>
      <c r="Q3377" s="31" t="s">
        <v>108</v>
      </c>
      <c r="R3377" s="31">
        <v>106.1</v>
      </c>
      <c r="S3377" s="31" t="s">
        <v>108</v>
      </c>
    </row>
    <row r="3378" spans="1:19" x14ac:dyDescent="0.35">
      <c r="A3378" s="2">
        <v>37596</v>
      </c>
      <c r="B3378" s="31">
        <v>296.93740000000003</v>
      </c>
      <c r="C3378" s="31">
        <v>529.94100000000003</v>
      </c>
      <c r="D3378" s="31">
        <v>206.97470000000001</v>
      </c>
      <c r="E3378" s="31">
        <v>107.83839999999999</v>
      </c>
      <c r="F3378" s="31">
        <v>35.645899999999997</v>
      </c>
      <c r="G3378" s="31">
        <v>152.77080000000001</v>
      </c>
      <c r="H3378" s="31">
        <v>10.867979999999999</v>
      </c>
      <c r="I3378" s="31">
        <v>2143.2080000000001</v>
      </c>
      <c r="J3378" s="31">
        <v>2861.5509999999999</v>
      </c>
      <c r="K3378" s="31">
        <v>1537.694</v>
      </c>
      <c r="L3378" s="31">
        <v>79.849999999999994</v>
      </c>
      <c r="M3378" s="31" t="s">
        <v>108</v>
      </c>
      <c r="N3378" s="31">
        <v>38.579599999999999</v>
      </c>
      <c r="O3378" s="31">
        <v>82.556799999999996</v>
      </c>
      <c r="P3378" s="31">
        <v>87.064599999999999</v>
      </c>
      <c r="Q3378" s="31" t="s">
        <v>108</v>
      </c>
      <c r="R3378" s="31">
        <v>105.36</v>
      </c>
      <c r="S3378" s="31" t="s">
        <v>108</v>
      </c>
    </row>
    <row r="3379" spans="1:19" x14ac:dyDescent="0.35">
      <c r="A3379" s="2">
        <v>37599</v>
      </c>
      <c r="B3379" s="31">
        <v>299.6995</v>
      </c>
      <c r="C3379" s="31">
        <v>545.01199999999994</v>
      </c>
      <c r="D3379" s="31">
        <v>209.67779999999999</v>
      </c>
      <c r="E3379" s="31">
        <v>106.70480000000001</v>
      </c>
      <c r="F3379" s="31">
        <v>35.580500000000001</v>
      </c>
      <c r="G3379" s="31">
        <v>152.4179</v>
      </c>
      <c r="H3379" s="31">
        <v>11.442920000000001</v>
      </c>
      <c r="I3379" s="31">
        <v>2144.1930000000002</v>
      </c>
      <c r="J3379" s="31">
        <v>2871.11</v>
      </c>
      <c r="K3379" s="31">
        <v>1540.588</v>
      </c>
      <c r="L3379" s="31">
        <v>77.73</v>
      </c>
      <c r="M3379" s="31" t="s">
        <v>108</v>
      </c>
      <c r="N3379" s="31">
        <v>36.699399999999997</v>
      </c>
      <c r="O3379" s="31">
        <v>82.787499999999994</v>
      </c>
      <c r="P3379" s="31">
        <v>87.031999999999996</v>
      </c>
      <c r="Q3379" s="31" t="s">
        <v>108</v>
      </c>
      <c r="R3379" s="31">
        <v>105.24</v>
      </c>
      <c r="S3379" s="31" t="s">
        <v>108</v>
      </c>
    </row>
    <row r="3380" spans="1:19" x14ac:dyDescent="0.35">
      <c r="A3380" s="2">
        <v>37600</v>
      </c>
      <c r="B3380" s="31">
        <v>306.9556</v>
      </c>
      <c r="C3380" s="31">
        <v>562.59900000000005</v>
      </c>
      <c r="D3380" s="31">
        <v>210.7056</v>
      </c>
      <c r="E3380" s="31">
        <v>107.5376</v>
      </c>
      <c r="F3380" s="31">
        <v>35.329900000000002</v>
      </c>
      <c r="G3380" s="31">
        <v>152.90710000000001</v>
      </c>
      <c r="H3380" s="31">
        <v>11.64387</v>
      </c>
      <c r="I3380" s="31">
        <v>2145.67</v>
      </c>
      <c r="J3380" s="31">
        <v>2872.3049999999998</v>
      </c>
      <c r="K3380" s="31">
        <v>1541.415</v>
      </c>
      <c r="L3380" s="31">
        <v>78.819999999999993</v>
      </c>
      <c r="M3380" s="31" t="s">
        <v>108</v>
      </c>
      <c r="N3380" s="31">
        <v>37.277900000000002</v>
      </c>
      <c r="O3380" s="31">
        <v>82.710599999999999</v>
      </c>
      <c r="P3380" s="31">
        <v>87.2</v>
      </c>
      <c r="Q3380" s="31" t="s">
        <v>108</v>
      </c>
      <c r="R3380" s="31">
        <v>105.37</v>
      </c>
      <c r="S3380" s="31" t="s">
        <v>108</v>
      </c>
    </row>
    <row r="3381" spans="1:19" x14ac:dyDescent="0.35">
      <c r="A3381" s="2">
        <v>37601</v>
      </c>
      <c r="B3381" s="31">
        <v>302.7439</v>
      </c>
      <c r="C3381" s="31">
        <v>553.40099999999995</v>
      </c>
      <c r="D3381" s="31">
        <v>212.43809999999999</v>
      </c>
      <c r="E3381" s="31">
        <v>107.7539</v>
      </c>
      <c r="F3381" s="31">
        <v>35.471499999999999</v>
      </c>
      <c r="G3381" s="31">
        <v>154.03639999999999</v>
      </c>
      <c r="H3381" s="31">
        <v>11.269880000000001</v>
      </c>
      <c r="I3381" s="31">
        <v>2147.489</v>
      </c>
      <c r="J3381" s="31">
        <v>2883.058</v>
      </c>
      <c r="K3381" s="31">
        <v>1544.4469999999999</v>
      </c>
      <c r="L3381" s="31">
        <v>78.849999999999994</v>
      </c>
      <c r="M3381" s="31" t="s">
        <v>108</v>
      </c>
      <c r="N3381" s="31">
        <v>37.440600000000003</v>
      </c>
      <c r="O3381" s="31">
        <v>82.837000000000003</v>
      </c>
      <c r="P3381" s="31">
        <v>87.141999999999996</v>
      </c>
      <c r="Q3381" s="31" t="s">
        <v>108</v>
      </c>
      <c r="R3381" s="31">
        <v>105.35</v>
      </c>
      <c r="S3381" s="31" t="s">
        <v>108</v>
      </c>
    </row>
    <row r="3382" spans="1:19" x14ac:dyDescent="0.35">
      <c r="A3382" s="2">
        <v>37602</v>
      </c>
      <c r="B3382" s="31">
        <v>309.26339999999999</v>
      </c>
      <c r="C3382" s="31">
        <v>573.39800000000002</v>
      </c>
      <c r="D3382" s="31">
        <v>215.5829</v>
      </c>
      <c r="E3382" s="31">
        <v>107.4712</v>
      </c>
      <c r="F3382" s="31">
        <v>36.190800000000003</v>
      </c>
      <c r="G3382" s="31">
        <v>155.9435</v>
      </c>
      <c r="H3382" s="31">
        <v>11.308949999999999</v>
      </c>
      <c r="I3382" s="31">
        <v>2146.8829999999998</v>
      </c>
      <c r="J3382" s="31">
        <v>2882.261</v>
      </c>
      <c r="K3382" s="31">
        <v>1552.165</v>
      </c>
      <c r="L3382" s="31">
        <v>78.819999999999993</v>
      </c>
      <c r="M3382" s="31" t="s">
        <v>108</v>
      </c>
      <c r="N3382" s="31">
        <v>37.639499999999998</v>
      </c>
      <c r="O3382" s="31">
        <v>82.975899999999996</v>
      </c>
      <c r="P3382" s="31">
        <v>87.757599999999996</v>
      </c>
      <c r="Q3382" s="31" t="s">
        <v>108</v>
      </c>
      <c r="R3382" s="31">
        <v>104.51</v>
      </c>
      <c r="S3382" s="31" t="s">
        <v>108</v>
      </c>
    </row>
    <row r="3383" spans="1:19" x14ac:dyDescent="0.35">
      <c r="A3383" s="2">
        <v>37603</v>
      </c>
      <c r="B3383" s="31">
        <v>312.58879999999999</v>
      </c>
      <c r="C3383" s="31">
        <v>588.45100000000002</v>
      </c>
      <c r="D3383" s="31">
        <v>221.00190000000001</v>
      </c>
      <c r="E3383" s="31">
        <v>106.2418</v>
      </c>
      <c r="F3383" s="31">
        <v>36.375999999999998</v>
      </c>
      <c r="G3383" s="31">
        <v>154.98849999999999</v>
      </c>
      <c r="H3383" s="31">
        <v>11.49873</v>
      </c>
      <c r="I3383" s="31">
        <v>2147.1860000000001</v>
      </c>
      <c r="J3383" s="31">
        <v>2873.8980000000001</v>
      </c>
      <c r="K3383" s="31">
        <v>1548.5820000000001</v>
      </c>
      <c r="L3383" s="31">
        <v>77.56</v>
      </c>
      <c r="M3383" s="31" t="s">
        <v>108</v>
      </c>
      <c r="N3383" s="31">
        <v>36.428199999999997</v>
      </c>
      <c r="O3383" s="31">
        <v>84.730400000000003</v>
      </c>
      <c r="P3383" s="31">
        <v>88.296400000000006</v>
      </c>
      <c r="Q3383" s="31" t="s">
        <v>108</v>
      </c>
      <c r="R3383" s="31">
        <v>103.98</v>
      </c>
      <c r="S3383" s="31" t="s">
        <v>108</v>
      </c>
    </row>
    <row r="3384" spans="1:19" x14ac:dyDescent="0.35">
      <c r="A3384" s="2">
        <v>37606</v>
      </c>
      <c r="B3384" s="31">
        <v>327.31560000000002</v>
      </c>
      <c r="C3384" s="31">
        <v>620.07100000000003</v>
      </c>
      <c r="D3384" s="31">
        <v>228.3058</v>
      </c>
      <c r="E3384" s="31">
        <v>106.0591</v>
      </c>
      <c r="F3384" s="31">
        <v>36.790100000000002</v>
      </c>
      <c r="G3384" s="31">
        <v>152.328</v>
      </c>
      <c r="H3384" s="31">
        <v>11.409420000000001</v>
      </c>
      <c r="I3384" s="31">
        <v>2152.4929999999999</v>
      </c>
      <c r="J3384" s="31">
        <v>2861.1529999999998</v>
      </c>
      <c r="K3384" s="31">
        <v>1544.4469999999999</v>
      </c>
      <c r="L3384" s="31">
        <v>79.569999999999993</v>
      </c>
      <c r="M3384" s="31" t="s">
        <v>108</v>
      </c>
      <c r="N3384" s="31">
        <v>37.608199999999997</v>
      </c>
      <c r="O3384" s="31">
        <v>84.306799999999996</v>
      </c>
      <c r="P3384" s="31">
        <v>88.119200000000006</v>
      </c>
      <c r="Q3384" s="31" t="s">
        <v>108</v>
      </c>
      <c r="R3384" s="31">
        <v>104.06</v>
      </c>
      <c r="S3384" s="31" t="s">
        <v>108</v>
      </c>
    </row>
    <row r="3385" spans="1:19" x14ac:dyDescent="0.35">
      <c r="A3385" s="2">
        <v>37607</v>
      </c>
      <c r="B3385" s="31">
        <v>326.3655</v>
      </c>
      <c r="C3385" s="31">
        <v>610.41899999999998</v>
      </c>
      <c r="D3385" s="31">
        <v>228.54140000000001</v>
      </c>
      <c r="E3385" s="31">
        <v>106.6572</v>
      </c>
      <c r="F3385" s="31">
        <v>36.8337</v>
      </c>
      <c r="G3385" s="31">
        <v>150.8954</v>
      </c>
      <c r="H3385" s="31">
        <v>11.59362</v>
      </c>
      <c r="I3385" s="31">
        <v>2153.5540000000001</v>
      </c>
      <c r="J3385" s="31">
        <v>2867.127</v>
      </c>
      <c r="K3385" s="31">
        <v>1548.1679999999999</v>
      </c>
      <c r="L3385" s="31">
        <v>78.91</v>
      </c>
      <c r="M3385" s="31" t="s">
        <v>108</v>
      </c>
      <c r="N3385" s="31">
        <v>37.698399999999999</v>
      </c>
      <c r="O3385" s="31">
        <v>84.677899999999994</v>
      </c>
      <c r="P3385" s="31">
        <v>88.959199999999996</v>
      </c>
      <c r="Q3385" s="31" t="s">
        <v>108</v>
      </c>
      <c r="R3385" s="31">
        <v>103.51</v>
      </c>
      <c r="S3385" s="31" t="s">
        <v>108</v>
      </c>
    </row>
    <row r="3386" spans="1:19" x14ac:dyDescent="0.35">
      <c r="A3386" s="2">
        <v>37608</v>
      </c>
      <c r="B3386" s="31">
        <v>330.40350000000001</v>
      </c>
      <c r="C3386" s="31">
        <v>624.46400000000006</v>
      </c>
      <c r="D3386" s="31">
        <v>233.48920000000001</v>
      </c>
      <c r="E3386" s="31">
        <v>105.7435</v>
      </c>
      <c r="F3386" s="31">
        <v>37.3459</v>
      </c>
      <c r="G3386" s="31">
        <v>151.57759999999999</v>
      </c>
      <c r="H3386" s="31">
        <v>11.50431</v>
      </c>
      <c r="I3386" s="31">
        <v>2152.4929999999999</v>
      </c>
      <c r="J3386" s="31">
        <v>2881.067</v>
      </c>
      <c r="K3386" s="31">
        <v>1553.13</v>
      </c>
      <c r="L3386" s="31">
        <v>77.989999999999995</v>
      </c>
      <c r="M3386" s="31" t="s">
        <v>108</v>
      </c>
      <c r="N3386" s="31">
        <v>36.905500000000004</v>
      </c>
      <c r="O3386" s="31">
        <v>84.367599999999996</v>
      </c>
      <c r="P3386" s="31">
        <v>88.762699999999995</v>
      </c>
      <c r="Q3386" s="31" t="s">
        <v>108</v>
      </c>
      <c r="R3386" s="31">
        <v>103.54</v>
      </c>
      <c r="S3386" s="31" t="s">
        <v>108</v>
      </c>
    </row>
    <row r="3387" spans="1:19" x14ac:dyDescent="0.35">
      <c r="A3387" s="2">
        <v>37609</v>
      </c>
      <c r="B3387" s="31">
        <v>329.57209999999998</v>
      </c>
      <c r="C3387" s="31">
        <v>626.33699999999999</v>
      </c>
      <c r="D3387" s="31">
        <v>236.5521</v>
      </c>
      <c r="E3387" s="31">
        <v>105.1454</v>
      </c>
      <c r="F3387" s="31">
        <v>37.76</v>
      </c>
      <c r="G3387" s="31">
        <v>152.6009</v>
      </c>
      <c r="H3387" s="31">
        <v>11.57687</v>
      </c>
      <c r="I3387" s="31">
        <v>2152.4929999999999</v>
      </c>
      <c r="J3387" s="31">
        <v>2900.5819999999999</v>
      </c>
      <c r="K3387" s="31">
        <v>1554.922</v>
      </c>
      <c r="L3387" s="31">
        <v>77.400000000000006</v>
      </c>
      <c r="M3387" s="31" t="s">
        <v>108</v>
      </c>
      <c r="N3387" s="31">
        <v>36.491</v>
      </c>
      <c r="O3387" s="31">
        <v>84.703400000000002</v>
      </c>
      <c r="P3387" s="31">
        <v>88.6203</v>
      </c>
      <c r="Q3387" s="31" t="s">
        <v>108</v>
      </c>
      <c r="R3387" s="31">
        <v>103.48</v>
      </c>
      <c r="S3387" s="31" t="s">
        <v>108</v>
      </c>
    </row>
    <row r="3388" spans="1:19" x14ac:dyDescent="0.35">
      <c r="A3388" s="2">
        <v>37610</v>
      </c>
      <c r="B3388" s="31">
        <v>328.26569999999998</v>
      </c>
      <c r="C3388" s="31">
        <v>626.48099999999999</v>
      </c>
      <c r="D3388" s="31">
        <v>231.36869999999999</v>
      </c>
      <c r="E3388" s="31">
        <v>105.0291</v>
      </c>
      <c r="F3388" s="31">
        <v>37.160600000000002</v>
      </c>
      <c r="G3388" s="31">
        <v>154.71559999999999</v>
      </c>
      <c r="H3388" s="31">
        <v>11.554539999999999</v>
      </c>
      <c r="I3388" s="31">
        <v>2151.2800000000002</v>
      </c>
      <c r="J3388" s="31">
        <v>2901.3789999999999</v>
      </c>
      <c r="K3388" s="31">
        <v>1554.2329999999999</v>
      </c>
      <c r="L3388" s="31">
        <v>78.45</v>
      </c>
      <c r="M3388" s="31" t="s">
        <v>108</v>
      </c>
      <c r="N3388" s="31">
        <v>36.887500000000003</v>
      </c>
      <c r="O3388" s="31">
        <v>84.712999999999994</v>
      </c>
      <c r="P3388" s="31">
        <v>88.754000000000005</v>
      </c>
      <c r="Q3388" s="31" t="s">
        <v>108</v>
      </c>
      <c r="R3388" s="31">
        <v>103.47</v>
      </c>
      <c r="S3388" s="31" t="s">
        <v>108</v>
      </c>
    </row>
    <row r="3389" spans="1:19" x14ac:dyDescent="0.35">
      <c r="A3389" s="2">
        <v>37613</v>
      </c>
      <c r="B3389" s="31">
        <v>340.61720000000003</v>
      </c>
      <c r="C3389" s="31">
        <v>655.36300000000006</v>
      </c>
      <c r="D3389" s="31">
        <v>237.25890000000001</v>
      </c>
      <c r="E3389" s="31">
        <v>105.59399999999999</v>
      </c>
      <c r="F3389" s="31">
        <v>37.661900000000003</v>
      </c>
      <c r="G3389" s="31">
        <v>154.98849999999999</v>
      </c>
      <c r="H3389" s="31">
        <v>11.44848</v>
      </c>
      <c r="I3389" s="31">
        <v>2150.5219999999999</v>
      </c>
      <c r="J3389" s="31">
        <v>2899.7860000000001</v>
      </c>
      <c r="K3389" s="31">
        <v>1554.508</v>
      </c>
      <c r="L3389" s="31">
        <v>78.48</v>
      </c>
      <c r="M3389" s="31" t="s">
        <v>108</v>
      </c>
      <c r="N3389" s="31">
        <v>37.247900000000001</v>
      </c>
      <c r="O3389" s="31">
        <v>84.969099999999997</v>
      </c>
      <c r="P3389" s="31">
        <v>88.758799999999994</v>
      </c>
      <c r="Q3389" s="31" t="s">
        <v>108</v>
      </c>
      <c r="R3389" s="31">
        <v>103.64</v>
      </c>
      <c r="S3389" s="31" t="s">
        <v>108</v>
      </c>
    </row>
    <row r="3390" spans="1:19" x14ac:dyDescent="0.35">
      <c r="A3390" s="2">
        <v>37614</v>
      </c>
      <c r="B3390" s="31">
        <v>341.4486</v>
      </c>
      <c r="C3390" s="31">
        <v>660.40499999999997</v>
      </c>
      <c r="D3390" s="31">
        <v>238.67259999999999</v>
      </c>
      <c r="E3390" s="31">
        <v>105.5275</v>
      </c>
      <c r="F3390" s="31">
        <v>37.847200000000001</v>
      </c>
      <c r="G3390" s="31">
        <v>154.98849999999999</v>
      </c>
      <c r="H3390" s="31">
        <v>11.45406</v>
      </c>
      <c r="I3390" s="31">
        <v>2153.0990000000002</v>
      </c>
      <c r="J3390" s="31">
        <v>2909.7429999999999</v>
      </c>
      <c r="K3390" s="31">
        <v>1554.508</v>
      </c>
      <c r="L3390" s="31">
        <v>77.989999999999995</v>
      </c>
      <c r="M3390" s="31" t="s">
        <v>108</v>
      </c>
      <c r="N3390" s="31">
        <v>36.905500000000004</v>
      </c>
      <c r="O3390" s="31">
        <v>84.996899999999997</v>
      </c>
      <c r="P3390" s="31">
        <v>89.143199999999993</v>
      </c>
      <c r="Q3390" s="31" t="s">
        <v>108</v>
      </c>
      <c r="R3390" s="31">
        <v>103.29</v>
      </c>
      <c r="S3390" s="31" t="s">
        <v>108</v>
      </c>
    </row>
    <row r="3391" spans="1:19" x14ac:dyDescent="0.35">
      <c r="A3391" s="2">
        <v>37615</v>
      </c>
      <c r="B3391" s="31">
        <v>341.4486</v>
      </c>
      <c r="C3391" s="31">
        <v>660.40499999999997</v>
      </c>
      <c r="D3391" s="31">
        <v>238.67259999999999</v>
      </c>
      <c r="E3391" s="31">
        <v>105.5275</v>
      </c>
      <c r="F3391" s="31">
        <v>37.847200000000001</v>
      </c>
      <c r="G3391" s="31">
        <v>154.98849999999999</v>
      </c>
      <c r="H3391" s="31">
        <v>11.45406</v>
      </c>
      <c r="I3391" s="31">
        <v>2153.5540000000001</v>
      </c>
      <c r="J3391" s="31">
        <v>2909.7429999999999</v>
      </c>
      <c r="K3391" s="31">
        <v>1554.508</v>
      </c>
      <c r="L3391" s="31">
        <v>77.989999999999995</v>
      </c>
      <c r="M3391" s="31" t="s">
        <v>108</v>
      </c>
      <c r="N3391" s="31">
        <v>36.905500000000004</v>
      </c>
      <c r="O3391" s="31">
        <v>84.996899999999997</v>
      </c>
      <c r="P3391" s="31">
        <v>89.143199999999993</v>
      </c>
      <c r="Q3391" s="31" t="s">
        <v>108</v>
      </c>
      <c r="R3391" s="31">
        <v>103.16</v>
      </c>
      <c r="S3391" s="31" t="s">
        <v>108</v>
      </c>
    </row>
    <row r="3392" spans="1:19" x14ac:dyDescent="0.35">
      <c r="A3392" s="2">
        <v>37616</v>
      </c>
      <c r="B3392" s="31">
        <v>341.4486</v>
      </c>
      <c r="C3392" s="31">
        <v>664.29399999999998</v>
      </c>
      <c r="D3392" s="31">
        <v>238.67259999999999</v>
      </c>
      <c r="E3392" s="31">
        <v>105.5275</v>
      </c>
      <c r="F3392" s="31">
        <v>38.076000000000001</v>
      </c>
      <c r="G3392" s="31">
        <v>153.4195</v>
      </c>
      <c r="H3392" s="31">
        <v>11.45406</v>
      </c>
      <c r="I3392" s="31">
        <v>2151.431</v>
      </c>
      <c r="J3392" s="31">
        <v>2912.9290000000001</v>
      </c>
      <c r="K3392" s="31">
        <v>1554.508</v>
      </c>
      <c r="L3392" s="31">
        <v>77.930000000000007</v>
      </c>
      <c r="M3392" s="31" t="s">
        <v>108</v>
      </c>
      <c r="N3392" s="31">
        <v>36.761299999999999</v>
      </c>
      <c r="O3392" s="31">
        <v>84.996899999999997</v>
      </c>
      <c r="P3392" s="31">
        <v>89.143199999999993</v>
      </c>
      <c r="Q3392" s="31" t="s">
        <v>108</v>
      </c>
      <c r="R3392" s="31">
        <v>102.82</v>
      </c>
      <c r="S3392" s="31" t="s">
        <v>108</v>
      </c>
    </row>
    <row r="3393" spans="1:19" x14ac:dyDescent="0.35">
      <c r="A3393" s="2">
        <v>37617</v>
      </c>
      <c r="B3393" s="31">
        <v>347.2681</v>
      </c>
      <c r="C3393" s="31">
        <v>664.07799999999997</v>
      </c>
      <c r="D3393" s="31">
        <v>240.79310000000001</v>
      </c>
      <c r="E3393" s="31">
        <v>105.5275</v>
      </c>
      <c r="F3393" s="31">
        <v>38.108699999999999</v>
      </c>
      <c r="G3393" s="31">
        <v>154.57919999999999</v>
      </c>
      <c r="H3393" s="31">
        <v>11.264279999999999</v>
      </c>
      <c r="I3393" s="31">
        <v>2153.402</v>
      </c>
      <c r="J3393" s="31">
        <v>2933.241</v>
      </c>
      <c r="K3393" s="31">
        <v>1564.57</v>
      </c>
      <c r="L3393" s="31">
        <v>76.27</v>
      </c>
      <c r="M3393" s="31" t="s">
        <v>108</v>
      </c>
      <c r="N3393" s="31">
        <v>36.0946</v>
      </c>
      <c r="O3393" s="31">
        <v>85.061700000000002</v>
      </c>
      <c r="P3393" s="31">
        <v>89.968999999999994</v>
      </c>
      <c r="Q3393" s="31" t="s">
        <v>108</v>
      </c>
      <c r="R3393" s="31">
        <v>102.41</v>
      </c>
      <c r="S3393" s="31" t="s">
        <v>108</v>
      </c>
    </row>
    <row r="3394" spans="1:19" x14ac:dyDescent="0.35">
      <c r="A3394" s="2">
        <v>37620</v>
      </c>
      <c r="B3394" s="31">
        <v>340.73599999999999</v>
      </c>
      <c r="C3394" s="31">
        <v>630.73</v>
      </c>
      <c r="D3394" s="31">
        <v>237.7302</v>
      </c>
      <c r="E3394" s="31">
        <v>103.16840000000001</v>
      </c>
      <c r="F3394" s="31">
        <v>37.4985</v>
      </c>
      <c r="G3394" s="31">
        <v>153.4195</v>
      </c>
      <c r="H3394" s="31">
        <v>11.18613</v>
      </c>
      <c r="I3394" s="31">
        <v>2154.4639999999999</v>
      </c>
      <c r="J3394" s="31">
        <v>2939.2150000000001</v>
      </c>
      <c r="K3394" s="31">
        <v>1564.432</v>
      </c>
      <c r="L3394" s="31">
        <v>76.77</v>
      </c>
      <c r="M3394" s="31" t="s">
        <v>108</v>
      </c>
      <c r="N3394" s="31">
        <v>35.788200000000003</v>
      </c>
      <c r="O3394" s="31">
        <v>86.115099999999998</v>
      </c>
      <c r="P3394" s="31">
        <v>90.386899999999997</v>
      </c>
      <c r="Q3394" s="31" t="s">
        <v>108</v>
      </c>
      <c r="R3394" s="31">
        <v>102.01</v>
      </c>
      <c r="S3394" s="31" t="s">
        <v>108</v>
      </c>
    </row>
    <row r="3395" spans="1:19" x14ac:dyDescent="0.35">
      <c r="A3395" s="2">
        <v>37621</v>
      </c>
      <c r="B3395" s="31">
        <v>330.04719999999998</v>
      </c>
      <c r="C3395" s="31">
        <v>626.40899999999999</v>
      </c>
      <c r="D3395" s="31">
        <v>234.1961</v>
      </c>
      <c r="E3395" s="31">
        <v>103.16840000000001</v>
      </c>
      <c r="F3395" s="31">
        <v>37.945300000000003</v>
      </c>
      <c r="G3395" s="31">
        <v>154.16990000000001</v>
      </c>
      <c r="H3395" s="31">
        <v>11.28102</v>
      </c>
      <c r="I3395" s="31">
        <v>2154.4639999999999</v>
      </c>
      <c r="J3395" s="31">
        <v>2933.6390000000001</v>
      </c>
      <c r="K3395" s="31">
        <v>1564.432</v>
      </c>
      <c r="L3395" s="31">
        <v>76.900000000000006</v>
      </c>
      <c r="M3395" s="31" t="s">
        <v>108</v>
      </c>
      <c r="N3395" s="31">
        <v>35.572000000000003</v>
      </c>
      <c r="O3395" s="31">
        <v>86.010999999999996</v>
      </c>
      <c r="P3395" s="31">
        <v>90.745099999999994</v>
      </c>
      <c r="Q3395" s="31" t="s">
        <v>108</v>
      </c>
      <c r="R3395" s="31">
        <v>101.85</v>
      </c>
      <c r="S3395" s="31" t="s">
        <v>108</v>
      </c>
    </row>
    <row r="3396" spans="1:19" x14ac:dyDescent="0.35">
      <c r="A3396" s="2">
        <v>37622</v>
      </c>
      <c r="B3396" s="31">
        <v>330.04719999999998</v>
      </c>
      <c r="C3396" s="31">
        <v>626.40899999999999</v>
      </c>
      <c r="D3396" s="31">
        <v>234.1961</v>
      </c>
      <c r="E3396" s="31">
        <v>103.16840000000001</v>
      </c>
      <c r="F3396" s="31">
        <v>37.945300000000003</v>
      </c>
      <c r="G3396" s="31">
        <v>154.16990000000001</v>
      </c>
      <c r="H3396" s="31">
        <v>11.28102</v>
      </c>
      <c r="I3396" s="31">
        <v>2154.4639999999999</v>
      </c>
      <c r="J3396" s="31">
        <v>2933.6390000000001</v>
      </c>
      <c r="K3396" s="31">
        <v>1564.432</v>
      </c>
      <c r="L3396" s="31">
        <v>76.900000000000006</v>
      </c>
      <c r="M3396" s="31" t="s">
        <v>108</v>
      </c>
      <c r="N3396" s="31">
        <v>35.572000000000003</v>
      </c>
      <c r="O3396" s="31">
        <v>86.010999999999996</v>
      </c>
      <c r="P3396" s="31">
        <v>90.745099999999994</v>
      </c>
      <c r="Q3396" s="31" t="s">
        <v>108</v>
      </c>
      <c r="R3396" s="31">
        <v>101.88</v>
      </c>
      <c r="S3396" s="31" t="s">
        <v>108</v>
      </c>
    </row>
    <row r="3397" spans="1:19" x14ac:dyDescent="0.35">
      <c r="A3397" s="2">
        <v>37623</v>
      </c>
      <c r="B3397" s="31">
        <v>338.24200000000002</v>
      </c>
      <c r="C3397" s="31">
        <v>635.98800000000006</v>
      </c>
      <c r="D3397" s="31">
        <v>238.20150000000001</v>
      </c>
      <c r="E3397" s="31">
        <v>105.16200000000001</v>
      </c>
      <c r="F3397" s="31">
        <v>37.76</v>
      </c>
      <c r="G3397" s="31">
        <v>158.53579999999999</v>
      </c>
      <c r="H3397" s="31">
        <v>11.71641</v>
      </c>
      <c r="I3397" s="31">
        <v>2154.4639999999999</v>
      </c>
      <c r="J3397" s="31">
        <v>2891.82</v>
      </c>
      <c r="K3397" s="31">
        <v>1550.925</v>
      </c>
      <c r="L3397" s="31">
        <v>79.39</v>
      </c>
      <c r="M3397" s="31" t="s">
        <v>108</v>
      </c>
      <c r="N3397" s="31">
        <v>36.941499999999998</v>
      </c>
      <c r="O3397" s="31">
        <v>85.2042</v>
      </c>
      <c r="P3397" s="31">
        <v>89.701400000000007</v>
      </c>
      <c r="Q3397" s="31" t="s">
        <v>108</v>
      </c>
      <c r="R3397" s="31">
        <v>102.98</v>
      </c>
      <c r="S3397" s="31" t="s">
        <v>108</v>
      </c>
    </row>
    <row r="3398" spans="1:19" x14ac:dyDescent="0.35">
      <c r="A3398" s="2">
        <v>37624</v>
      </c>
      <c r="B3398" s="31">
        <v>351.42489999999998</v>
      </c>
      <c r="C3398" s="31">
        <v>661.91700000000003</v>
      </c>
      <c r="D3398" s="31">
        <v>244.32740000000001</v>
      </c>
      <c r="E3398" s="31">
        <v>106.5575</v>
      </c>
      <c r="F3398" s="31">
        <v>38.315800000000003</v>
      </c>
      <c r="G3398" s="31">
        <v>157.649</v>
      </c>
      <c r="H3398" s="31">
        <v>11.973179999999999</v>
      </c>
      <c r="I3398" s="31">
        <v>2154.4639999999999</v>
      </c>
      <c r="J3398" s="31">
        <v>2892.6170000000002</v>
      </c>
      <c r="K3398" s="31">
        <v>1550.6489999999999</v>
      </c>
      <c r="L3398" s="31">
        <v>79.61</v>
      </c>
      <c r="M3398" s="31" t="s">
        <v>108</v>
      </c>
      <c r="N3398" s="31">
        <v>37.338000000000001</v>
      </c>
      <c r="O3398" s="31">
        <v>85.214200000000005</v>
      </c>
      <c r="P3398" s="31">
        <v>90.095200000000006</v>
      </c>
      <c r="Q3398" s="31" t="s">
        <v>108</v>
      </c>
      <c r="R3398" s="31">
        <v>102.47</v>
      </c>
      <c r="S3398" s="31" t="s">
        <v>108</v>
      </c>
    </row>
    <row r="3399" spans="1:19" x14ac:dyDescent="0.35">
      <c r="A3399" s="2">
        <v>37627</v>
      </c>
      <c r="B3399" s="31">
        <v>343.46769999999998</v>
      </c>
      <c r="C3399" s="31">
        <v>635.26800000000003</v>
      </c>
      <c r="D3399" s="31">
        <v>242.6781</v>
      </c>
      <c r="E3399" s="31">
        <v>107.654</v>
      </c>
      <c r="F3399" s="31">
        <v>38.3703</v>
      </c>
      <c r="G3399" s="31">
        <v>157.4443</v>
      </c>
      <c r="H3399" s="31">
        <v>12.229950000000001</v>
      </c>
      <c r="I3399" s="31">
        <v>2153.5540000000001</v>
      </c>
      <c r="J3399" s="31">
        <v>2887.4389999999999</v>
      </c>
      <c r="K3399" s="31">
        <v>1552.165</v>
      </c>
      <c r="L3399" s="31">
        <v>81.06</v>
      </c>
      <c r="M3399" s="31" t="s">
        <v>108</v>
      </c>
      <c r="N3399" s="31">
        <v>38.238999999999997</v>
      </c>
      <c r="O3399" s="31">
        <v>85.932199999999995</v>
      </c>
      <c r="P3399" s="31">
        <v>90.652799999999999</v>
      </c>
      <c r="Q3399" s="31" t="s">
        <v>108</v>
      </c>
      <c r="R3399" s="31">
        <v>101.97</v>
      </c>
      <c r="S3399" s="31" t="s">
        <v>108</v>
      </c>
    </row>
    <row r="3400" spans="1:19" x14ac:dyDescent="0.35">
      <c r="A3400" s="2">
        <v>37628</v>
      </c>
      <c r="B3400" s="31">
        <v>336.93560000000002</v>
      </c>
      <c r="C3400" s="31">
        <v>606.31299999999999</v>
      </c>
      <c r="D3400" s="31">
        <v>235.3742</v>
      </c>
      <c r="E3400" s="31">
        <v>107.15560000000001</v>
      </c>
      <c r="F3400" s="31">
        <v>37.890799999999999</v>
      </c>
      <c r="G3400" s="31">
        <v>158.19470000000001</v>
      </c>
      <c r="H3400" s="31">
        <v>12.21879</v>
      </c>
      <c r="I3400" s="31">
        <v>2153.402</v>
      </c>
      <c r="J3400" s="31">
        <v>2895.0059999999999</v>
      </c>
      <c r="K3400" s="31">
        <v>1556.162</v>
      </c>
      <c r="L3400" s="31">
        <v>80.819999999999993</v>
      </c>
      <c r="M3400" s="31" t="s">
        <v>108</v>
      </c>
      <c r="N3400" s="31">
        <v>38.743600000000001</v>
      </c>
      <c r="O3400" s="31">
        <v>85.002200000000002</v>
      </c>
      <c r="P3400" s="31">
        <v>90.215199999999996</v>
      </c>
      <c r="Q3400" s="31" t="s">
        <v>108</v>
      </c>
      <c r="R3400" s="31">
        <v>102.57</v>
      </c>
      <c r="S3400" s="31" t="s">
        <v>108</v>
      </c>
    </row>
    <row r="3401" spans="1:19" x14ac:dyDescent="0.35">
      <c r="A3401" s="2">
        <v>37629</v>
      </c>
      <c r="B3401" s="31">
        <v>331.94749999999999</v>
      </c>
      <c r="C3401" s="31">
        <v>601.48800000000006</v>
      </c>
      <c r="D3401" s="31">
        <v>227.36349999999999</v>
      </c>
      <c r="E3401" s="31">
        <v>108.18559999999999</v>
      </c>
      <c r="F3401" s="31">
        <v>38.61</v>
      </c>
      <c r="G3401" s="31">
        <v>158.80869999999999</v>
      </c>
      <c r="H3401" s="31">
        <v>11.660600000000001</v>
      </c>
      <c r="I3401" s="31">
        <v>2154.6149999999998</v>
      </c>
      <c r="J3401" s="31">
        <v>2902.5740000000001</v>
      </c>
      <c r="K3401" s="31">
        <v>1564.1559999999999</v>
      </c>
      <c r="L3401" s="31">
        <v>79.61</v>
      </c>
      <c r="M3401" s="31" t="s">
        <v>108</v>
      </c>
      <c r="N3401" s="31">
        <v>37.662300000000002</v>
      </c>
      <c r="O3401" s="31">
        <v>85.129900000000006</v>
      </c>
      <c r="P3401" s="31">
        <v>89.873900000000006</v>
      </c>
      <c r="Q3401" s="31" t="s">
        <v>108</v>
      </c>
      <c r="R3401" s="31">
        <v>101.87</v>
      </c>
      <c r="S3401" s="31" t="s">
        <v>108</v>
      </c>
    </row>
    <row r="3402" spans="1:19" x14ac:dyDescent="0.35">
      <c r="A3402" s="2">
        <v>37630</v>
      </c>
      <c r="B3402" s="31">
        <v>343.63749999999999</v>
      </c>
      <c r="C3402" s="31">
        <v>642.16700000000003</v>
      </c>
      <c r="D3402" s="31">
        <v>234.51</v>
      </c>
      <c r="E3402" s="31">
        <v>109.3942</v>
      </c>
      <c r="F3402" s="31">
        <v>38.546900000000001</v>
      </c>
      <c r="G3402" s="31">
        <v>158.19470000000001</v>
      </c>
      <c r="H3402" s="31">
        <v>12.05692</v>
      </c>
      <c r="I3402" s="31">
        <v>2154.6149999999998</v>
      </c>
      <c r="J3402" s="31">
        <v>2871.11</v>
      </c>
      <c r="K3402" s="31">
        <v>1559.47</v>
      </c>
      <c r="L3402" s="31">
        <v>80.900000000000006</v>
      </c>
      <c r="M3402" s="31" t="s">
        <v>108</v>
      </c>
      <c r="N3402" s="31">
        <v>38.815600000000003</v>
      </c>
      <c r="O3402" s="31">
        <v>85.413300000000007</v>
      </c>
      <c r="P3402" s="31">
        <v>90.653999999999996</v>
      </c>
      <c r="Q3402" s="31" t="s">
        <v>108</v>
      </c>
      <c r="R3402" s="31">
        <v>101.94</v>
      </c>
      <c r="S3402" s="31" t="s">
        <v>108</v>
      </c>
    </row>
    <row r="3403" spans="1:19" x14ac:dyDescent="0.35">
      <c r="A3403" s="2">
        <v>37631</v>
      </c>
      <c r="B3403" s="31">
        <v>341.07299999999998</v>
      </c>
      <c r="C3403" s="31">
        <v>627.21299999999997</v>
      </c>
      <c r="D3403" s="31">
        <v>239.17169999999999</v>
      </c>
      <c r="E3403" s="31">
        <v>108.15649999999999</v>
      </c>
      <c r="F3403" s="31">
        <v>38.677500000000002</v>
      </c>
      <c r="G3403" s="31">
        <v>151.9188</v>
      </c>
      <c r="H3403" s="31">
        <v>12.02901</v>
      </c>
      <c r="I3403" s="31">
        <v>2150.6729999999998</v>
      </c>
      <c r="J3403" s="31">
        <v>2870.3130000000001</v>
      </c>
      <c r="K3403" s="31">
        <v>1560.4349999999999</v>
      </c>
      <c r="L3403" s="31">
        <v>81.06</v>
      </c>
      <c r="M3403" s="31" t="s">
        <v>108</v>
      </c>
      <c r="N3403" s="31">
        <v>39.338200000000001</v>
      </c>
      <c r="O3403" s="31">
        <v>85.3523</v>
      </c>
      <c r="P3403" s="31">
        <v>91.116299999999995</v>
      </c>
      <c r="Q3403" s="31" t="s">
        <v>108</v>
      </c>
      <c r="R3403" s="31">
        <v>101.23</v>
      </c>
      <c r="S3403" s="31" t="s">
        <v>108</v>
      </c>
    </row>
    <row r="3404" spans="1:19" x14ac:dyDescent="0.35">
      <c r="A3404" s="2">
        <v>37634</v>
      </c>
      <c r="B3404" s="31">
        <v>348.39339999999999</v>
      </c>
      <c r="C3404" s="31">
        <v>645.95799999999997</v>
      </c>
      <c r="D3404" s="31">
        <v>240.70179999999999</v>
      </c>
      <c r="E3404" s="31">
        <v>108.86279999999999</v>
      </c>
      <c r="F3404" s="31">
        <v>38.699300000000001</v>
      </c>
      <c r="G3404" s="31">
        <v>149.53120000000001</v>
      </c>
      <c r="H3404" s="31">
        <v>11.59362</v>
      </c>
      <c r="I3404" s="31">
        <v>2150.6729999999998</v>
      </c>
      <c r="J3404" s="31">
        <v>2877.482</v>
      </c>
      <c r="K3404" s="31">
        <v>1557.403</v>
      </c>
      <c r="L3404" s="31">
        <v>81.06</v>
      </c>
      <c r="M3404" s="31" t="s">
        <v>108</v>
      </c>
      <c r="N3404" s="31">
        <v>39.158000000000001</v>
      </c>
      <c r="O3404" s="31">
        <v>85.778800000000004</v>
      </c>
      <c r="P3404" s="31">
        <v>91.302300000000002</v>
      </c>
      <c r="Q3404" s="31" t="s">
        <v>108</v>
      </c>
      <c r="R3404" s="31">
        <v>101.47</v>
      </c>
      <c r="S3404" s="31" t="s">
        <v>108</v>
      </c>
    </row>
    <row r="3405" spans="1:19" x14ac:dyDescent="0.35">
      <c r="A3405" s="2">
        <v>37635</v>
      </c>
      <c r="B3405" s="31">
        <v>351.68520000000001</v>
      </c>
      <c r="C3405" s="31">
        <v>642.19100000000003</v>
      </c>
      <c r="D3405" s="31">
        <v>245.6533</v>
      </c>
      <c r="E3405" s="31">
        <v>110.069</v>
      </c>
      <c r="F3405" s="31">
        <v>38.414299999999997</v>
      </c>
      <c r="G3405" s="31">
        <v>150.07689999999999</v>
      </c>
      <c r="H3405" s="31">
        <v>11.52106</v>
      </c>
      <c r="I3405" s="31">
        <v>2149.1570000000002</v>
      </c>
      <c r="J3405" s="31">
        <v>2887.0410000000002</v>
      </c>
      <c r="K3405" s="31">
        <v>1560.297</v>
      </c>
      <c r="L3405" s="31">
        <v>81.3</v>
      </c>
      <c r="M3405" s="31" t="s">
        <v>108</v>
      </c>
      <c r="N3405" s="31">
        <v>39.356200000000001</v>
      </c>
      <c r="O3405" s="31">
        <v>86.447599999999994</v>
      </c>
      <c r="P3405" s="31">
        <v>91.628600000000006</v>
      </c>
      <c r="Q3405" s="31" t="s">
        <v>108</v>
      </c>
      <c r="R3405" s="31">
        <v>101.21</v>
      </c>
      <c r="S3405" s="31" t="s">
        <v>108</v>
      </c>
    </row>
    <row r="3406" spans="1:19" x14ac:dyDescent="0.35">
      <c r="A3406" s="2">
        <v>37636</v>
      </c>
      <c r="B3406" s="31">
        <v>357.64389999999997</v>
      </c>
      <c r="C3406" s="31">
        <v>652.32100000000003</v>
      </c>
      <c r="D3406" s="31">
        <v>247.1026</v>
      </c>
      <c r="E3406" s="31">
        <v>110.7478</v>
      </c>
      <c r="F3406" s="31">
        <v>38.273000000000003</v>
      </c>
      <c r="G3406" s="31">
        <v>150.0087</v>
      </c>
      <c r="H3406" s="31">
        <v>11.59362</v>
      </c>
      <c r="I3406" s="31">
        <v>2157.3440000000001</v>
      </c>
      <c r="J3406" s="31">
        <v>2889.8290000000002</v>
      </c>
      <c r="K3406" s="31">
        <v>1561.951</v>
      </c>
      <c r="L3406" s="31">
        <v>80.58</v>
      </c>
      <c r="M3406" s="31" t="s">
        <v>108</v>
      </c>
      <c r="N3406" s="31">
        <v>38.815600000000003</v>
      </c>
      <c r="O3406" s="31">
        <v>86.564999999999998</v>
      </c>
      <c r="P3406" s="31">
        <v>91.621099999999998</v>
      </c>
      <c r="Q3406" s="31" t="s">
        <v>108</v>
      </c>
      <c r="R3406" s="31">
        <v>101.34</v>
      </c>
      <c r="S3406" s="31" t="s">
        <v>108</v>
      </c>
    </row>
    <row r="3407" spans="1:19" x14ac:dyDescent="0.35">
      <c r="A3407" s="2">
        <v>37637</v>
      </c>
      <c r="B3407" s="31">
        <v>362.14330000000001</v>
      </c>
      <c r="C3407" s="31">
        <v>653.54200000000003</v>
      </c>
      <c r="D3407" s="31">
        <v>246.61949999999999</v>
      </c>
      <c r="E3407" s="31">
        <v>111.2114</v>
      </c>
      <c r="F3407" s="31">
        <v>39.033900000000003</v>
      </c>
      <c r="G3407" s="31">
        <v>149.804</v>
      </c>
      <c r="H3407" s="31">
        <v>12.023429999999999</v>
      </c>
      <c r="I3407" s="31">
        <v>2158.8609999999999</v>
      </c>
      <c r="J3407" s="31">
        <v>2889.0320000000002</v>
      </c>
      <c r="K3407" s="31">
        <v>1562.778</v>
      </c>
      <c r="L3407" s="31">
        <v>80.180000000000007</v>
      </c>
      <c r="M3407" s="31" t="s">
        <v>108</v>
      </c>
      <c r="N3407" s="31">
        <v>38.365099999999998</v>
      </c>
      <c r="O3407" s="31">
        <v>86.529799999999994</v>
      </c>
      <c r="P3407" s="31">
        <v>91.524299999999997</v>
      </c>
      <c r="Q3407" s="31" t="s">
        <v>108</v>
      </c>
      <c r="R3407" s="31">
        <v>100.79</v>
      </c>
      <c r="S3407" s="31" t="s">
        <v>108</v>
      </c>
    </row>
    <row r="3408" spans="1:19" x14ac:dyDescent="0.35">
      <c r="A3408" s="2">
        <v>37638</v>
      </c>
      <c r="B3408" s="31">
        <v>362.62970000000001</v>
      </c>
      <c r="C3408" s="31">
        <v>656.84699999999998</v>
      </c>
      <c r="D3408" s="31">
        <v>242.99629999999999</v>
      </c>
      <c r="E3408" s="31">
        <v>110.1849</v>
      </c>
      <c r="F3408" s="31">
        <v>38.892600000000002</v>
      </c>
      <c r="G3408" s="31">
        <v>151.7141</v>
      </c>
      <c r="H3408" s="31">
        <v>12.006679999999999</v>
      </c>
      <c r="I3408" s="31">
        <v>2159.77</v>
      </c>
      <c r="J3408" s="31">
        <v>2901.777</v>
      </c>
      <c r="K3408" s="31">
        <v>1571.3230000000001</v>
      </c>
      <c r="L3408" s="31">
        <v>79</v>
      </c>
      <c r="M3408" s="31" t="s">
        <v>108</v>
      </c>
      <c r="N3408" s="31">
        <v>36.761299999999999</v>
      </c>
      <c r="O3408" s="31">
        <v>86.537199999999999</v>
      </c>
      <c r="P3408" s="31">
        <v>92.224299999999999</v>
      </c>
      <c r="Q3408" s="31" t="s">
        <v>108</v>
      </c>
      <c r="R3408" s="31">
        <v>100.55</v>
      </c>
      <c r="S3408" s="31" t="s">
        <v>108</v>
      </c>
    </row>
    <row r="3409" spans="1:19" x14ac:dyDescent="0.35">
      <c r="A3409" s="2">
        <v>37641</v>
      </c>
      <c r="B3409" s="31">
        <v>362.62970000000001</v>
      </c>
      <c r="C3409" s="31">
        <v>656.84699999999998</v>
      </c>
      <c r="D3409" s="31">
        <v>242.99629999999999</v>
      </c>
      <c r="E3409" s="31">
        <v>110.1849</v>
      </c>
      <c r="F3409" s="31">
        <v>38.892600000000002</v>
      </c>
      <c r="G3409" s="31">
        <v>151.7141</v>
      </c>
      <c r="H3409" s="31">
        <v>12.006679999999999</v>
      </c>
      <c r="I3409" s="31">
        <v>2160.377</v>
      </c>
      <c r="J3409" s="31">
        <v>2901.777</v>
      </c>
      <c r="K3409" s="31">
        <v>1574.769</v>
      </c>
      <c r="L3409" s="31">
        <v>79</v>
      </c>
      <c r="M3409" s="31" t="s">
        <v>108</v>
      </c>
      <c r="N3409" s="31">
        <v>36.761299999999999</v>
      </c>
      <c r="O3409" s="31">
        <v>86.310900000000004</v>
      </c>
      <c r="P3409" s="31">
        <v>92.349900000000005</v>
      </c>
      <c r="Q3409" s="31" t="s">
        <v>108</v>
      </c>
      <c r="R3409" s="31">
        <v>100.47</v>
      </c>
      <c r="S3409" s="31" t="s">
        <v>108</v>
      </c>
    </row>
    <row r="3410" spans="1:19" x14ac:dyDescent="0.35">
      <c r="A3410" s="2">
        <v>37642</v>
      </c>
      <c r="B3410" s="31">
        <v>364.5754</v>
      </c>
      <c r="C3410" s="31">
        <v>652.46500000000003</v>
      </c>
      <c r="D3410" s="31">
        <v>242.75479999999999</v>
      </c>
      <c r="E3410" s="31">
        <v>111.526</v>
      </c>
      <c r="F3410" s="31">
        <v>38.979500000000002</v>
      </c>
      <c r="G3410" s="31">
        <v>151.7141</v>
      </c>
      <c r="H3410" s="31">
        <v>12.02901</v>
      </c>
      <c r="I3410" s="31">
        <v>2160.2249999999999</v>
      </c>
      <c r="J3410" s="31">
        <v>2908.5479999999998</v>
      </c>
      <c r="K3410" s="31">
        <v>1577.5250000000001</v>
      </c>
      <c r="L3410" s="31">
        <v>77.73</v>
      </c>
      <c r="M3410" s="31" t="s">
        <v>108</v>
      </c>
      <c r="N3410" s="31">
        <v>36.364899999999999</v>
      </c>
      <c r="O3410" s="31">
        <v>86.012900000000002</v>
      </c>
      <c r="P3410" s="31">
        <v>92.424400000000006</v>
      </c>
      <c r="Q3410" s="31" t="s">
        <v>108</v>
      </c>
      <c r="R3410" s="31">
        <v>100.23</v>
      </c>
      <c r="S3410" s="31" t="s">
        <v>108</v>
      </c>
    </row>
    <row r="3411" spans="1:19" x14ac:dyDescent="0.35">
      <c r="A3411" s="2">
        <v>37643</v>
      </c>
      <c r="B3411" s="31">
        <v>361.17039999999997</v>
      </c>
      <c r="C3411" s="31">
        <v>650.23699999999997</v>
      </c>
      <c r="D3411" s="31">
        <v>245.89490000000001</v>
      </c>
      <c r="E3411" s="31">
        <v>112.0558</v>
      </c>
      <c r="F3411" s="31">
        <v>39.240400000000001</v>
      </c>
      <c r="G3411" s="31">
        <v>152.8056</v>
      </c>
      <c r="H3411" s="31">
        <v>12.08483</v>
      </c>
      <c r="I3411" s="31">
        <v>2161.741</v>
      </c>
      <c r="J3411" s="31">
        <v>2920.8939999999998</v>
      </c>
      <c r="K3411" s="31">
        <v>1577.8009999999999</v>
      </c>
      <c r="L3411" s="31">
        <v>76.77</v>
      </c>
      <c r="M3411" s="31" t="s">
        <v>108</v>
      </c>
      <c r="N3411" s="31">
        <v>36.2027</v>
      </c>
      <c r="O3411" s="31">
        <v>86.118499999999997</v>
      </c>
      <c r="P3411" s="31">
        <v>92.653000000000006</v>
      </c>
      <c r="Q3411" s="31" t="s">
        <v>108</v>
      </c>
      <c r="R3411" s="31">
        <v>100.23</v>
      </c>
      <c r="S3411" s="31" t="s">
        <v>108</v>
      </c>
    </row>
    <row r="3412" spans="1:19" x14ac:dyDescent="0.35">
      <c r="A3412" s="2">
        <v>37644</v>
      </c>
      <c r="B3412" s="31">
        <v>356.67099999999999</v>
      </c>
      <c r="C3412" s="31">
        <v>647.29200000000003</v>
      </c>
      <c r="D3412" s="31">
        <v>241.30549999999999</v>
      </c>
      <c r="E3412" s="31">
        <v>112.25449999999999</v>
      </c>
      <c r="F3412" s="31">
        <v>39.7622</v>
      </c>
      <c r="G3412" s="31">
        <v>153.2149</v>
      </c>
      <c r="H3412" s="31">
        <v>12.442069999999999</v>
      </c>
      <c r="I3412" s="31">
        <v>2162.348</v>
      </c>
      <c r="J3412" s="31">
        <v>2916.1149999999998</v>
      </c>
      <c r="K3412" s="31">
        <v>1582.4870000000001</v>
      </c>
      <c r="L3412" s="31">
        <v>77.25</v>
      </c>
      <c r="M3412" s="31" t="s">
        <v>108</v>
      </c>
      <c r="N3412" s="31">
        <v>36.995600000000003</v>
      </c>
      <c r="O3412" s="31">
        <v>86.602500000000006</v>
      </c>
      <c r="P3412" s="31">
        <v>93.123400000000004</v>
      </c>
      <c r="Q3412" s="31" t="s">
        <v>108</v>
      </c>
      <c r="R3412" s="31">
        <v>99.86</v>
      </c>
      <c r="S3412" s="31" t="s">
        <v>108</v>
      </c>
    </row>
    <row r="3413" spans="1:19" x14ac:dyDescent="0.35">
      <c r="A3413" s="2">
        <v>37645</v>
      </c>
      <c r="B3413" s="31">
        <v>364.4538</v>
      </c>
      <c r="C3413" s="31">
        <v>665.25199999999995</v>
      </c>
      <c r="D3413" s="31">
        <v>247.3442</v>
      </c>
      <c r="E3413" s="31">
        <v>111.7578</v>
      </c>
      <c r="F3413" s="31">
        <v>40.164400000000001</v>
      </c>
      <c r="G3413" s="31">
        <v>155.26140000000001</v>
      </c>
      <c r="H3413" s="31">
        <v>12.20763</v>
      </c>
      <c r="I3413" s="31">
        <v>2164.4699999999998</v>
      </c>
      <c r="J3413" s="31">
        <v>2924.4789999999998</v>
      </c>
      <c r="K3413" s="31">
        <v>1590.3430000000001</v>
      </c>
      <c r="L3413" s="31">
        <v>75.260000000000005</v>
      </c>
      <c r="M3413" s="31" t="s">
        <v>108</v>
      </c>
      <c r="N3413" s="31">
        <v>36.040500000000002</v>
      </c>
      <c r="O3413" s="31">
        <v>86.470699999999994</v>
      </c>
      <c r="P3413" s="31">
        <v>93.611999999999995</v>
      </c>
      <c r="Q3413" s="31" t="s">
        <v>108</v>
      </c>
      <c r="R3413" s="31">
        <v>99.22</v>
      </c>
      <c r="S3413" s="31" t="s">
        <v>108</v>
      </c>
    </row>
    <row r="3414" spans="1:19" x14ac:dyDescent="0.35">
      <c r="A3414" s="2">
        <v>37648</v>
      </c>
      <c r="B3414" s="31">
        <v>358.13029999999998</v>
      </c>
      <c r="C3414" s="31">
        <v>651.38699999999994</v>
      </c>
      <c r="D3414" s="31">
        <v>248.55189999999999</v>
      </c>
      <c r="E3414" s="31">
        <v>110.5823</v>
      </c>
      <c r="F3414" s="31">
        <v>40.273099999999999</v>
      </c>
      <c r="G3414" s="31">
        <v>154.78389999999999</v>
      </c>
      <c r="H3414" s="31">
        <v>12.559290000000001</v>
      </c>
      <c r="I3414" s="31">
        <v>2166.29</v>
      </c>
      <c r="J3414" s="31">
        <v>2914.5219999999999</v>
      </c>
      <c r="K3414" s="31">
        <v>1586.0709999999999</v>
      </c>
      <c r="L3414" s="31">
        <v>74.12</v>
      </c>
      <c r="M3414" s="31" t="s">
        <v>108</v>
      </c>
      <c r="N3414" s="31">
        <v>35.626100000000001</v>
      </c>
      <c r="O3414" s="31">
        <v>85.7624</v>
      </c>
      <c r="P3414" s="31">
        <v>93.729100000000003</v>
      </c>
      <c r="Q3414" s="31" t="s">
        <v>108</v>
      </c>
      <c r="R3414" s="31">
        <v>99.26</v>
      </c>
      <c r="S3414" s="31" t="s">
        <v>108</v>
      </c>
    </row>
    <row r="3415" spans="1:19" x14ac:dyDescent="0.35">
      <c r="A3415" s="2">
        <v>37649</v>
      </c>
      <c r="B3415" s="31">
        <v>363.35939999999999</v>
      </c>
      <c r="C3415" s="31">
        <v>666.83299999999997</v>
      </c>
      <c r="D3415" s="31">
        <v>249.035</v>
      </c>
      <c r="E3415" s="31">
        <v>110.21810000000001</v>
      </c>
      <c r="F3415" s="31">
        <v>40.338299999999997</v>
      </c>
      <c r="G3415" s="31">
        <v>156.4211</v>
      </c>
      <c r="H3415" s="31">
        <v>12.843970000000001</v>
      </c>
      <c r="I3415" s="31">
        <v>2166.8960000000002</v>
      </c>
      <c r="J3415" s="31">
        <v>2910.9369999999999</v>
      </c>
      <c r="K3415" s="31">
        <v>1585.106</v>
      </c>
      <c r="L3415" s="31">
        <v>74.760000000000005</v>
      </c>
      <c r="M3415" s="31" t="s">
        <v>108</v>
      </c>
      <c r="N3415" s="31">
        <v>35.986499999999999</v>
      </c>
      <c r="O3415" s="31">
        <v>85.990899999999996</v>
      </c>
      <c r="P3415" s="31">
        <v>93.819800000000001</v>
      </c>
      <c r="Q3415" s="31" t="s">
        <v>108</v>
      </c>
      <c r="R3415" s="31">
        <v>99.48</v>
      </c>
      <c r="S3415" s="31" t="s">
        <v>108</v>
      </c>
    </row>
    <row r="3416" spans="1:19" x14ac:dyDescent="0.35">
      <c r="A3416" s="2">
        <v>37650</v>
      </c>
      <c r="B3416" s="31">
        <v>373.08789999999999</v>
      </c>
      <c r="C3416" s="31">
        <v>696.93399999999997</v>
      </c>
      <c r="D3416" s="31">
        <v>254.8321</v>
      </c>
      <c r="E3416" s="31">
        <v>111.14530000000001</v>
      </c>
      <c r="F3416" s="31">
        <v>39.936100000000003</v>
      </c>
      <c r="G3416" s="31">
        <v>153.14670000000001</v>
      </c>
      <c r="H3416" s="31">
        <v>13.08957</v>
      </c>
      <c r="I3416" s="31">
        <v>2167.654</v>
      </c>
      <c r="J3416" s="31">
        <v>2899.3870000000002</v>
      </c>
      <c r="K3416" s="31">
        <v>1584.1410000000001</v>
      </c>
      <c r="L3416" s="31">
        <v>75.3</v>
      </c>
      <c r="M3416" s="31" t="s">
        <v>108</v>
      </c>
      <c r="N3416" s="31">
        <v>36.527099999999997</v>
      </c>
      <c r="O3416" s="31">
        <v>86.370199999999997</v>
      </c>
      <c r="P3416" s="31">
        <v>94.075100000000006</v>
      </c>
      <c r="Q3416" s="31" t="s">
        <v>108</v>
      </c>
      <c r="R3416" s="31">
        <v>99.28</v>
      </c>
      <c r="S3416" s="31" t="s">
        <v>108</v>
      </c>
    </row>
    <row r="3417" spans="1:19" x14ac:dyDescent="0.35">
      <c r="A3417" s="2">
        <v>37651</v>
      </c>
      <c r="B3417" s="31">
        <v>374.79039999999998</v>
      </c>
      <c r="C3417" s="31">
        <v>702.53800000000001</v>
      </c>
      <c r="D3417" s="31">
        <v>258.21379999999999</v>
      </c>
      <c r="E3417" s="31">
        <v>113.7116</v>
      </c>
      <c r="F3417" s="31">
        <v>40.186100000000003</v>
      </c>
      <c r="G3417" s="31">
        <v>155.125</v>
      </c>
      <c r="H3417" s="31">
        <v>13.318429999999999</v>
      </c>
      <c r="I3417" s="31">
        <v>2170.3829999999998</v>
      </c>
      <c r="J3417" s="31">
        <v>2908.1489999999999</v>
      </c>
      <c r="K3417" s="31">
        <v>1580.144</v>
      </c>
      <c r="L3417" s="31">
        <v>73.489999999999995</v>
      </c>
      <c r="M3417" s="31" t="s">
        <v>108</v>
      </c>
      <c r="N3417" s="31">
        <v>35.572000000000003</v>
      </c>
      <c r="O3417" s="31">
        <v>85.570800000000006</v>
      </c>
      <c r="P3417" s="31">
        <v>93.118499999999997</v>
      </c>
      <c r="Q3417" s="31" t="s">
        <v>108</v>
      </c>
      <c r="R3417" s="31">
        <v>99.52</v>
      </c>
      <c r="S3417" s="31" t="s">
        <v>108</v>
      </c>
    </row>
    <row r="3418" spans="1:19" x14ac:dyDescent="0.35">
      <c r="A3418" s="2">
        <v>37652</v>
      </c>
      <c r="B3418" s="31">
        <v>373.57429999999999</v>
      </c>
      <c r="C3418" s="31">
        <v>693.98900000000003</v>
      </c>
      <c r="D3418" s="31">
        <v>258.9384</v>
      </c>
      <c r="E3418" s="31">
        <v>114.57250000000001</v>
      </c>
      <c r="F3418" s="31">
        <v>40.120899999999999</v>
      </c>
      <c r="G3418" s="31">
        <v>153.89709999999999</v>
      </c>
      <c r="H3418" s="31">
        <v>13.446809999999999</v>
      </c>
      <c r="I3418" s="31">
        <v>2165.5320000000002</v>
      </c>
      <c r="J3418" s="31">
        <v>2904.9630000000002</v>
      </c>
      <c r="K3418" s="31">
        <v>1583.1759999999999</v>
      </c>
      <c r="L3418" s="31">
        <v>74.78</v>
      </c>
      <c r="M3418" s="31" t="s">
        <v>108</v>
      </c>
      <c r="N3418" s="31">
        <v>35.481900000000003</v>
      </c>
      <c r="O3418" s="31">
        <v>85.011499999999998</v>
      </c>
      <c r="P3418" s="31">
        <v>92.9572</v>
      </c>
      <c r="Q3418" s="31" t="s">
        <v>108</v>
      </c>
      <c r="R3418" s="31">
        <v>99.91</v>
      </c>
      <c r="S3418" s="31" t="s">
        <v>108</v>
      </c>
    </row>
    <row r="3419" spans="1:19" x14ac:dyDescent="0.35">
      <c r="A3419" s="2">
        <v>37655</v>
      </c>
      <c r="B3419" s="31">
        <v>364.81869999999998</v>
      </c>
      <c r="C3419" s="31">
        <v>687.38</v>
      </c>
      <c r="D3419" s="31">
        <v>256.52289999999999</v>
      </c>
      <c r="E3419" s="31">
        <v>114.9036</v>
      </c>
      <c r="F3419" s="31">
        <v>40.392600000000002</v>
      </c>
      <c r="G3419" s="31">
        <v>154.98859999999999</v>
      </c>
      <c r="H3419" s="31">
        <v>13.279350000000001</v>
      </c>
      <c r="I3419" s="31">
        <v>2166.1379999999999</v>
      </c>
      <c r="J3419" s="31">
        <v>2906.1579999999999</v>
      </c>
      <c r="K3419" s="31">
        <v>1582.625</v>
      </c>
      <c r="L3419" s="31">
        <v>75.11</v>
      </c>
      <c r="M3419" s="31" t="s">
        <v>108</v>
      </c>
      <c r="N3419" s="31">
        <v>35.536000000000001</v>
      </c>
      <c r="O3419" s="31">
        <v>84.514799999999994</v>
      </c>
      <c r="P3419" s="31">
        <v>92.9619</v>
      </c>
      <c r="Q3419" s="31" t="s">
        <v>108</v>
      </c>
      <c r="R3419" s="31">
        <v>99.9</v>
      </c>
      <c r="S3419" s="31" t="s">
        <v>108</v>
      </c>
    </row>
    <row r="3420" spans="1:19" x14ac:dyDescent="0.35">
      <c r="A3420" s="2">
        <v>37656</v>
      </c>
      <c r="B3420" s="31">
        <v>373.93920000000003</v>
      </c>
      <c r="C3420" s="31">
        <v>718.846</v>
      </c>
      <c r="D3420" s="31">
        <v>260.62920000000003</v>
      </c>
      <c r="E3420" s="31">
        <v>112.9665</v>
      </c>
      <c r="F3420" s="31">
        <v>41.294800000000002</v>
      </c>
      <c r="G3420" s="31">
        <v>155.67080000000001</v>
      </c>
      <c r="H3420" s="31">
        <v>13.39099</v>
      </c>
      <c r="I3420" s="31">
        <v>2162.0450000000001</v>
      </c>
      <c r="J3420" s="31">
        <v>2918.1060000000002</v>
      </c>
      <c r="K3420" s="31">
        <v>1590.068</v>
      </c>
      <c r="L3420" s="31">
        <v>74.3</v>
      </c>
      <c r="M3420" s="31" t="s">
        <v>108</v>
      </c>
      <c r="N3420" s="31">
        <v>35.139499999999998</v>
      </c>
      <c r="O3420" s="31">
        <v>85.008300000000006</v>
      </c>
      <c r="P3420" s="31">
        <v>94.118099999999998</v>
      </c>
      <c r="Q3420" s="31" t="s">
        <v>108</v>
      </c>
      <c r="R3420" s="31">
        <v>99.14</v>
      </c>
      <c r="S3420" s="31" t="s">
        <v>108</v>
      </c>
    </row>
    <row r="3421" spans="1:19" x14ac:dyDescent="0.35">
      <c r="A3421" s="2">
        <v>37657</v>
      </c>
      <c r="B3421" s="31">
        <v>378.19540000000001</v>
      </c>
      <c r="C3421" s="31">
        <v>741.04499999999996</v>
      </c>
      <c r="D3421" s="31">
        <v>268.11720000000003</v>
      </c>
      <c r="E3421" s="31">
        <v>113.03270000000001</v>
      </c>
      <c r="F3421" s="31">
        <v>41.001399999999997</v>
      </c>
      <c r="G3421" s="31">
        <v>153.62430000000001</v>
      </c>
      <c r="H3421" s="31">
        <v>13.284929999999999</v>
      </c>
      <c r="I3421" s="31">
        <v>2160.8319999999999</v>
      </c>
      <c r="J3421" s="31">
        <v>2904.9630000000002</v>
      </c>
      <c r="K3421" s="31">
        <v>1581.9359999999999</v>
      </c>
      <c r="L3421" s="31">
        <v>73.88</v>
      </c>
      <c r="M3421" s="31" t="s">
        <v>108</v>
      </c>
      <c r="N3421" s="31">
        <v>34.941299999999998</v>
      </c>
      <c r="O3421" s="31">
        <v>85.068799999999996</v>
      </c>
      <c r="P3421" s="31">
        <v>93.799000000000007</v>
      </c>
      <c r="Q3421" s="31" t="s">
        <v>108</v>
      </c>
      <c r="R3421" s="31">
        <v>99.65</v>
      </c>
      <c r="S3421" s="31" t="s">
        <v>108</v>
      </c>
    </row>
    <row r="3422" spans="1:19" x14ac:dyDescent="0.35">
      <c r="A3422" s="2">
        <v>37658</v>
      </c>
      <c r="B3422" s="31">
        <v>378.56020000000001</v>
      </c>
      <c r="C3422" s="31">
        <v>738.74599999999998</v>
      </c>
      <c r="D3422" s="31">
        <v>276.57130000000001</v>
      </c>
      <c r="E3422" s="31">
        <v>111.2777</v>
      </c>
      <c r="F3422" s="31">
        <v>40.294800000000002</v>
      </c>
      <c r="G3422" s="31">
        <v>153.4879</v>
      </c>
      <c r="H3422" s="31">
        <v>12.866289999999999</v>
      </c>
      <c r="I3422" s="31">
        <v>2161.1350000000002</v>
      </c>
      <c r="J3422" s="31">
        <v>2915.7170000000001</v>
      </c>
      <c r="K3422" s="31">
        <v>1589.93</v>
      </c>
      <c r="L3422" s="31">
        <v>73.53</v>
      </c>
      <c r="M3422" s="31" t="s">
        <v>108</v>
      </c>
      <c r="N3422" s="31">
        <v>35.139499999999998</v>
      </c>
      <c r="O3422" s="31">
        <v>85.102000000000004</v>
      </c>
      <c r="P3422" s="31">
        <v>93.829800000000006</v>
      </c>
      <c r="Q3422" s="31" t="s">
        <v>108</v>
      </c>
      <c r="R3422" s="31">
        <v>99.46</v>
      </c>
      <c r="S3422" s="31" t="s">
        <v>108</v>
      </c>
    </row>
    <row r="3423" spans="1:19" x14ac:dyDescent="0.35">
      <c r="A3423" s="2">
        <v>37659</v>
      </c>
      <c r="B3423" s="31">
        <v>389.01830000000001</v>
      </c>
      <c r="C3423" s="31">
        <v>766.54899999999998</v>
      </c>
      <c r="D3423" s="31">
        <v>292.75490000000002</v>
      </c>
      <c r="E3423" s="31">
        <v>110.8141</v>
      </c>
      <c r="F3423" s="31">
        <v>40.273099999999999</v>
      </c>
      <c r="G3423" s="31">
        <v>151.64599999999999</v>
      </c>
      <c r="H3423" s="31">
        <v>13.284929999999999</v>
      </c>
      <c r="I3423" s="31">
        <v>2163.1060000000002</v>
      </c>
      <c r="J3423" s="31">
        <v>2921.6909999999998</v>
      </c>
      <c r="K3423" s="31">
        <v>1592.2729999999999</v>
      </c>
      <c r="L3423" s="31">
        <v>72.66</v>
      </c>
      <c r="M3423" s="31" t="s">
        <v>108</v>
      </c>
      <c r="N3423" s="31">
        <v>34.5809</v>
      </c>
      <c r="O3423" s="31">
        <v>84.858500000000006</v>
      </c>
      <c r="P3423" s="31">
        <v>93.730099999999993</v>
      </c>
      <c r="Q3423" s="31" t="s">
        <v>108</v>
      </c>
      <c r="R3423" s="31">
        <v>99.57</v>
      </c>
      <c r="S3423" s="31" t="s">
        <v>108</v>
      </c>
    </row>
    <row r="3424" spans="1:19" x14ac:dyDescent="0.35">
      <c r="A3424" s="2">
        <v>37662</v>
      </c>
      <c r="B3424" s="31">
        <v>380.49290000000002</v>
      </c>
      <c r="C3424" s="31">
        <v>740.30600000000004</v>
      </c>
      <c r="D3424" s="31">
        <v>291.18939999999998</v>
      </c>
      <c r="E3424" s="31">
        <v>113.09699999999999</v>
      </c>
      <c r="F3424" s="31">
        <v>39.588299999999997</v>
      </c>
      <c r="G3424" s="31">
        <v>154.0479</v>
      </c>
      <c r="H3424" s="31">
        <v>13.00718</v>
      </c>
      <c r="I3424" s="31">
        <v>2165.38</v>
      </c>
      <c r="J3424" s="31">
        <v>2911.3359999999998</v>
      </c>
      <c r="K3424" s="31">
        <v>1587.7249999999999</v>
      </c>
      <c r="L3424" s="31">
        <v>73.14</v>
      </c>
      <c r="M3424" s="31" t="s">
        <v>108</v>
      </c>
      <c r="N3424" s="31">
        <v>34.923299999999998</v>
      </c>
      <c r="O3424" s="31">
        <v>84.213999999999999</v>
      </c>
      <c r="P3424" s="31">
        <v>93.301599999999993</v>
      </c>
      <c r="Q3424" s="31" t="s">
        <v>108</v>
      </c>
      <c r="R3424" s="31">
        <v>100.27</v>
      </c>
      <c r="S3424" s="31" t="s">
        <v>108</v>
      </c>
    </row>
    <row r="3425" spans="1:19" x14ac:dyDescent="0.35">
      <c r="A3425" s="2">
        <v>37663</v>
      </c>
      <c r="B3425" s="31">
        <v>388.60939999999999</v>
      </c>
      <c r="C3425" s="31">
        <v>760.68</v>
      </c>
      <c r="D3425" s="31">
        <v>287.87090000000001</v>
      </c>
      <c r="E3425" s="31">
        <v>112.5515</v>
      </c>
      <c r="F3425" s="31">
        <v>39.457799999999999</v>
      </c>
      <c r="G3425" s="31">
        <v>156.02799999999999</v>
      </c>
      <c r="H3425" s="31">
        <v>12.825340000000001</v>
      </c>
      <c r="I3425" s="31">
        <v>2165.38</v>
      </c>
      <c r="J3425" s="31">
        <v>2916.9119999999998</v>
      </c>
      <c r="K3425" s="31">
        <v>1591.9970000000001</v>
      </c>
      <c r="L3425" s="31">
        <v>72.59</v>
      </c>
      <c r="M3425" s="31" t="s">
        <v>108</v>
      </c>
      <c r="N3425" s="31">
        <v>35.031399999999998</v>
      </c>
      <c r="O3425" s="31">
        <v>83.953800000000001</v>
      </c>
      <c r="P3425" s="31">
        <v>92.794200000000004</v>
      </c>
      <c r="Q3425" s="31" t="s">
        <v>108</v>
      </c>
      <c r="R3425" s="31">
        <v>100.39</v>
      </c>
      <c r="S3425" s="31" t="s">
        <v>108</v>
      </c>
    </row>
    <row r="3426" spans="1:19" x14ac:dyDescent="0.35">
      <c r="A3426" s="2">
        <v>37664</v>
      </c>
      <c r="B3426" s="31">
        <v>388.48630000000003</v>
      </c>
      <c r="C3426" s="31">
        <v>746.39099999999996</v>
      </c>
      <c r="D3426" s="31">
        <v>288.17140000000001</v>
      </c>
      <c r="E3426" s="31">
        <v>111.6035</v>
      </c>
      <c r="F3426" s="31">
        <v>38.370800000000003</v>
      </c>
      <c r="G3426" s="31">
        <v>153.80080000000001</v>
      </c>
      <c r="H3426" s="31">
        <v>12.95248</v>
      </c>
      <c r="I3426" s="31">
        <v>2161.4380000000001</v>
      </c>
      <c r="J3426" s="31">
        <v>2927.665</v>
      </c>
      <c r="K3426" s="31">
        <v>1597.6479999999999</v>
      </c>
      <c r="L3426" s="31">
        <v>71.459999999999994</v>
      </c>
      <c r="M3426" s="31" t="s">
        <v>108</v>
      </c>
      <c r="N3426" s="31">
        <v>34.544800000000002</v>
      </c>
      <c r="O3426" s="31">
        <v>84.051100000000005</v>
      </c>
      <c r="P3426" s="31">
        <v>92.997500000000002</v>
      </c>
      <c r="Q3426" s="31" t="s">
        <v>108</v>
      </c>
      <c r="R3426" s="31">
        <v>100.51</v>
      </c>
      <c r="S3426" s="31" t="s">
        <v>108</v>
      </c>
    </row>
    <row r="3427" spans="1:19" x14ac:dyDescent="0.35">
      <c r="A3427" s="2">
        <v>37665</v>
      </c>
      <c r="B3427" s="31">
        <v>393.5059</v>
      </c>
      <c r="C3427" s="31">
        <v>745.197</v>
      </c>
      <c r="D3427" s="31">
        <v>290.5446</v>
      </c>
      <c r="E3427" s="31">
        <v>109.1943</v>
      </c>
      <c r="F3427" s="31">
        <v>38.881700000000002</v>
      </c>
      <c r="G3427" s="31">
        <v>156.2336</v>
      </c>
      <c r="H3427" s="31">
        <v>12.86674</v>
      </c>
      <c r="I3427" s="31">
        <v>2162.0450000000001</v>
      </c>
      <c r="J3427" s="31">
        <v>2941.605</v>
      </c>
      <c r="K3427" s="31">
        <v>1603.712</v>
      </c>
      <c r="L3427" s="31">
        <v>71.650000000000006</v>
      </c>
      <c r="M3427" s="31" t="s">
        <v>108</v>
      </c>
      <c r="N3427" s="31">
        <v>34.652999999999999</v>
      </c>
      <c r="O3427" s="31">
        <v>84.448800000000006</v>
      </c>
      <c r="P3427" s="31">
        <v>93.827299999999994</v>
      </c>
      <c r="Q3427" s="31" t="s">
        <v>108</v>
      </c>
      <c r="R3427" s="31">
        <v>99.59</v>
      </c>
      <c r="S3427" s="31" t="s">
        <v>108</v>
      </c>
    </row>
    <row r="3428" spans="1:19" x14ac:dyDescent="0.35">
      <c r="A3428" s="2">
        <v>37666</v>
      </c>
      <c r="B3428" s="31">
        <v>393.5059</v>
      </c>
      <c r="C3428" s="31">
        <v>741.13900000000001</v>
      </c>
      <c r="D3428" s="31">
        <v>289.77929999999998</v>
      </c>
      <c r="E3428" s="31">
        <v>109.557</v>
      </c>
      <c r="F3428" s="31">
        <v>38.283900000000003</v>
      </c>
      <c r="G3428" s="31">
        <v>156.6437</v>
      </c>
      <c r="H3428" s="31">
        <v>13.22823</v>
      </c>
      <c r="I3428" s="31">
        <v>2163.2570000000001</v>
      </c>
      <c r="J3428" s="31">
        <v>2928.0630000000001</v>
      </c>
      <c r="K3428" s="31">
        <v>1595.7180000000001</v>
      </c>
      <c r="L3428" s="31">
        <v>73.23</v>
      </c>
      <c r="M3428" s="31" t="s">
        <v>108</v>
      </c>
      <c r="N3428" s="31">
        <v>35.499899999999997</v>
      </c>
      <c r="O3428" s="31">
        <v>84.5047</v>
      </c>
      <c r="P3428" s="31">
        <v>93.524199999999993</v>
      </c>
      <c r="Q3428" s="31" t="s">
        <v>108</v>
      </c>
      <c r="R3428" s="31">
        <v>100.04</v>
      </c>
      <c r="S3428" s="31" t="s">
        <v>108</v>
      </c>
    </row>
    <row r="3429" spans="1:19" x14ac:dyDescent="0.35">
      <c r="A3429" s="2">
        <v>37669</v>
      </c>
      <c r="B3429" s="31">
        <v>393.5059</v>
      </c>
      <c r="C3429" s="31">
        <v>741.13900000000001</v>
      </c>
      <c r="D3429" s="31">
        <v>289.77929999999998</v>
      </c>
      <c r="E3429" s="31">
        <v>109.557</v>
      </c>
      <c r="F3429" s="31">
        <v>38.283900000000003</v>
      </c>
      <c r="G3429" s="31">
        <v>156.6437</v>
      </c>
      <c r="H3429" s="31">
        <v>13.22823</v>
      </c>
      <c r="I3429" s="31">
        <v>2158.8609999999999</v>
      </c>
      <c r="J3429" s="31">
        <v>2928.0630000000001</v>
      </c>
      <c r="K3429" s="31">
        <v>1593.9269999999999</v>
      </c>
      <c r="L3429" s="31">
        <v>73.23</v>
      </c>
      <c r="M3429" s="31" t="s">
        <v>108</v>
      </c>
      <c r="N3429" s="31">
        <v>35.499899999999997</v>
      </c>
      <c r="O3429" s="31">
        <v>84.670299999999997</v>
      </c>
      <c r="P3429" s="31">
        <v>93.025499999999994</v>
      </c>
      <c r="Q3429" s="31" t="s">
        <v>108</v>
      </c>
      <c r="R3429" s="31">
        <v>100.46</v>
      </c>
      <c r="S3429" s="31" t="s">
        <v>108</v>
      </c>
    </row>
    <row r="3430" spans="1:19" x14ac:dyDescent="0.35">
      <c r="A3430" s="2">
        <v>37670</v>
      </c>
      <c r="B3430" s="31">
        <v>392.26339999999999</v>
      </c>
      <c r="C3430" s="31">
        <v>729.37900000000002</v>
      </c>
      <c r="D3430" s="31">
        <v>288.24880000000002</v>
      </c>
      <c r="E3430" s="31">
        <v>109.0789</v>
      </c>
      <c r="F3430" s="31">
        <v>37.4251</v>
      </c>
      <c r="G3430" s="31">
        <v>156.78039999999999</v>
      </c>
      <c r="H3430" s="31">
        <v>13.22823</v>
      </c>
      <c r="I3430" s="31">
        <v>2159.4670000000001</v>
      </c>
      <c r="J3430" s="31">
        <v>2929.6559999999999</v>
      </c>
      <c r="K3430" s="31">
        <v>1594.34</v>
      </c>
      <c r="L3430" s="31">
        <v>74.5</v>
      </c>
      <c r="M3430" s="31" t="s">
        <v>108</v>
      </c>
      <c r="N3430" s="31">
        <v>36.707299999999996</v>
      </c>
      <c r="O3430" s="31">
        <v>85.555099999999996</v>
      </c>
      <c r="P3430" s="31">
        <v>92.613600000000005</v>
      </c>
      <c r="Q3430" s="31" t="s">
        <v>108</v>
      </c>
      <c r="R3430" s="31">
        <v>100.53</v>
      </c>
      <c r="S3430" s="31" t="s">
        <v>108</v>
      </c>
    </row>
    <row r="3431" spans="1:19" x14ac:dyDescent="0.35">
      <c r="A3431" s="2">
        <v>37671</v>
      </c>
      <c r="B3431" s="31">
        <v>392.13909999999998</v>
      </c>
      <c r="C3431" s="31">
        <v>736.46299999999997</v>
      </c>
      <c r="D3431" s="31">
        <v>292.84039999999999</v>
      </c>
      <c r="E3431" s="31">
        <v>108.8811</v>
      </c>
      <c r="F3431" s="31">
        <v>38.044699999999999</v>
      </c>
      <c r="G3431" s="31">
        <v>156.09700000000001</v>
      </c>
      <c r="H3431" s="31">
        <v>12.92887</v>
      </c>
      <c r="I3431" s="31">
        <v>2160.8319999999999</v>
      </c>
      <c r="J3431" s="31">
        <v>2942.4009999999998</v>
      </c>
      <c r="K3431" s="31">
        <v>1602.3340000000001</v>
      </c>
      <c r="L3431" s="31">
        <v>74.08</v>
      </c>
      <c r="M3431" s="31" t="s">
        <v>108</v>
      </c>
      <c r="N3431" s="31">
        <v>36.382899999999999</v>
      </c>
      <c r="O3431" s="31">
        <v>85.8108</v>
      </c>
      <c r="P3431" s="31">
        <v>93.076400000000007</v>
      </c>
      <c r="Q3431" s="31" t="s">
        <v>108</v>
      </c>
      <c r="R3431" s="31">
        <v>100</v>
      </c>
      <c r="S3431" s="31" t="s">
        <v>108</v>
      </c>
    </row>
    <row r="3432" spans="1:19" x14ac:dyDescent="0.35">
      <c r="A3432" s="2">
        <v>37672</v>
      </c>
      <c r="B3432" s="31">
        <v>384.31119999999999</v>
      </c>
      <c r="C3432" s="31">
        <v>711.70500000000004</v>
      </c>
      <c r="D3432" s="31">
        <v>289.77940000000001</v>
      </c>
      <c r="E3432" s="31">
        <v>109.4746</v>
      </c>
      <c r="F3432" s="31">
        <v>38.381700000000002</v>
      </c>
      <c r="G3432" s="31">
        <v>155.34520000000001</v>
      </c>
      <c r="H3432" s="31">
        <v>11.703200000000001</v>
      </c>
      <c r="I3432" s="31">
        <v>2163.1060000000002</v>
      </c>
      <c r="J3432" s="31">
        <v>2950.3670000000002</v>
      </c>
      <c r="K3432" s="31">
        <v>1604.8150000000001</v>
      </c>
      <c r="L3432" s="31">
        <v>73.38</v>
      </c>
      <c r="M3432" s="31" t="s">
        <v>108</v>
      </c>
      <c r="N3432" s="31">
        <v>36.2027</v>
      </c>
      <c r="O3432" s="31">
        <v>86.029600000000002</v>
      </c>
      <c r="P3432" s="31">
        <v>93.772800000000004</v>
      </c>
      <c r="Q3432" s="31" t="s">
        <v>108</v>
      </c>
      <c r="R3432" s="31">
        <v>99.55</v>
      </c>
      <c r="S3432" s="31" t="s">
        <v>108</v>
      </c>
    </row>
    <row r="3433" spans="1:19" x14ac:dyDescent="0.35">
      <c r="A3433" s="2">
        <v>37673</v>
      </c>
      <c r="B3433" s="31">
        <v>393.25729999999999</v>
      </c>
      <c r="C3433" s="31">
        <v>738.66300000000001</v>
      </c>
      <c r="D3433" s="31">
        <v>292.0752</v>
      </c>
      <c r="E3433" s="31">
        <v>112.29389999999999</v>
      </c>
      <c r="F3433" s="31">
        <v>38.240400000000001</v>
      </c>
      <c r="G3433" s="31">
        <v>156.71209999999999</v>
      </c>
      <c r="H3433" s="31">
        <v>11.73709</v>
      </c>
      <c r="I3433" s="31">
        <v>2166.4409999999998</v>
      </c>
      <c r="J3433" s="31">
        <v>2940.808</v>
      </c>
      <c r="K3433" s="31">
        <v>1600.5419999999999</v>
      </c>
      <c r="L3433" s="31">
        <v>74.12</v>
      </c>
      <c r="M3433" s="31" t="s">
        <v>108</v>
      </c>
      <c r="N3433" s="31">
        <v>36.563099999999999</v>
      </c>
      <c r="O3433" s="31">
        <v>85.859800000000007</v>
      </c>
      <c r="P3433" s="31">
        <v>93.698800000000006</v>
      </c>
      <c r="Q3433" s="31" t="s">
        <v>108</v>
      </c>
      <c r="R3433" s="31">
        <v>100.09</v>
      </c>
      <c r="S3433" s="31" t="s">
        <v>108</v>
      </c>
    </row>
    <row r="3434" spans="1:19" x14ac:dyDescent="0.35">
      <c r="A3434" s="2">
        <v>37676</v>
      </c>
      <c r="B3434" s="31">
        <v>403.69450000000001</v>
      </c>
      <c r="C3434" s="31">
        <v>763.077</v>
      </c>
      <c r="D3434" s="31">
        <v>302.27870000000001</v>
      </c>
      <c r="E3434" s="31">
        <v>113.7777</v>
      </c>
      <c r="F3434" s="31">
        <v>38.740400000000001</v>
      </c>
      <c r="G3434" s="31">
        <v>155.892</v>
      </c>
      <c r="H3434" s="31">
        <v>11.867000000000001</v>
      </c>
      <c r="I3434" s="31">
        <v>2169.0189999999998</v>
      </c>
      <c r="J3434" s="31">
        <v>2950.3670000000002</v>
      </c>
      <c r="K3434" s="31">
        <v>1605.229</v>
      </c>
      <c r="L3434" s="31">
        <v>72.83</v>
      </c>
      <c r="M3434" s="31" t="s">
        <v>108</v>
      </c>
      <c r="N3434" s="31">
        <v>35.824300000000001</v>
      </c>
      <c r="O3434" s="31">
        <v>86.534800000000004</v>
      </c>
      <c r="P3434" s="31">
        <v>93.338700000000003</v>
      </c>
      <c r="Q3434" s="31" t="s">
        <v>108</v>
      </c>
      <c r="R3434" s="31">
        <v>99.66</v>
      </c>
      <c r="S3434" s="31" t="s">
        <v>108</v>
      </c>
    </row>
    <row r="3435" spans="1:19" x14ac:dyDescent="0.35">
      <c r="A3435" s="2">
        <v>37677</v>
      </c>
      <c r="B3435" s="31">
        <v>392.01479999999998</v>
      </c>
      <c r="C3435" s="31">
        <v>737.83799999999997</v>
      </c>
      <c r="D3435" s="31">
        <v>304.0643</v>
      </c>
      <c r="E3435" s="31">
        <v>113.00279999999999</v>
      </c>
      <c r="F3435" s="31">
        <v>38.305599999999998</v>
      </c>
      <c r="G3435" s="31">
        <v>157.0538</v>
      </c>
      <c r="H3435" s="31">
        <v>10.980219999999999</v>
      </c>
      <c r="I3435" s="31">
        <v>2172.3539999999998</v>
      </c>
      <c r="J3435" s="31">
        <v>2955.1610000000001</v>
      </c>
      <c r="K3435" s="31">
        <v>1607.296</v>
      </c>
      <c r="L3435" s="31">
        <v>73.47</v>
      </c>
      <c r="M3435" s="31" t="s">
        <v>108</v>
      </c>
      <c r="N3435" s="31">
        <v>35.968400000000003</v>
      </c>
      <c r="O3435" s="31">
        <v>86.818899999999999</v>
      </c>
      <c r="P3435" s="31">
        <v>93.195300000000003</v>
      </c>
      <c r="Q3435" s="31" t="s">
        <v>108</v>
      </c>
      <c r="R3435" s="31">
        <v>99.86</v>
      </c>
      <c r="S3435" s="31" t="s">
        <v>108</v>
      </c>
    </row>
    <row r="3436" spans="1:19" x14ac:dyDescent="0.35">
      <c r="A3436" s="2">
        <v>37678</v>
      </c>
      <c r="B3436" s="31">
        <v>399.84269999999998</v>
      </c>
      <c r="C3436" s="31">
        <v>750.35400000000004</v>
      </c>
      <c r="D3436" s="31">
        <v>300.49310000000003</v>
      </c>
      <c r="E3436" s="31">
        <v>114.7504</v>
      </c>
      <c r="F3436" s="31">
        <v>38.490400000000001</v>
      </c>
      <c r="G3436" s="31">
        <v>158.28399999999999</v>
      </c>
      <c r="H3436" s="31">
        <v>11.51116</v>
      </c>
      <c r="I3436" s="31">
        <v>2170.8380000000002</v>
      </c>
      <c r="J3436" s="31">
        <v>2962.7759999999998</v>
      </c>
      <c r="K3436" s="31">
        <v>1607.296</v>
      </c>
      <c r="L3436" s="31">
        <v>72.42</v>
      </c>
      <c r="M3436" s="31" t="s">
        <v>108</v>
      </c>
      <c r="N3436" s="31">
        <v>35.103499999999997</v>
      </c>
      <c r="O3436" s="31">
        <v>86.975099999999998</v>
      </c>
      <c r="P3436" s="31">
        <v>93.545900000000003</v>
      </c>
      <c r="Q3436" s="31" t="s">
        <v>108</v>
      </c>
      <c r="R3436" s="31">
        <v>99.62</v>
      </c>
      <c r="S3436" s="31" t="s">
        <v>108</v>
      </c>
    </row>
    <row r="3437" spans="1:19" x14ac:dyDescent="0.35">
      <c r="A3437" s="2">
        <v>37679</v>
      </c>
      <c r="B3437" s="31">
        <v>398.47590000000002</v>
      </c>
      <c r="C3437" s="31">
        <v>752.21100000000001</v>
      </c>
      <c r="D3437" s="31">
        <v>303.80919999999998</v>
      </c>
      <c r="E3437" s="31">
        <v>114.2393</v>
      </c>
      <c r="F3437" s="31">
        <v>37.631700000000002</v>
      </c>
      <c r="G3437" s="31">
        <v>159.10409999999999</v>
      </c>
      <c r="H3437" s="31">
        <v>11.51116</v>
      </c>
      <c r="I3437" s="31">
        <v>2170.9899999999998</v>
      </c>
      <c r="J3437" s="31">
        <v>2965.9920000000002</v>
      </c>
      <c r="K3437" s="31">
        <v>1600.68</v>
      </c>
      <c r="L3437" s="31">
        <v>73.33</v>
      </c>
      <c r="M3437" s="31" t="s">
        <v>108</v>
      </c>
      <c r="N3437" s="31">
        <v>35.914400000000001</v>
      </c>
      <c r="O3437" s="31">
        <v>86.537400000000005</v>
      </c>
      <c r="P3437" s="31">
        <v>93.165599999999998</v>
      </c>
      <c r="Q3437" s="31" t="s">
        <v>108</v>
      </c>
      <c r="R3437" s="31">
        <v>99.81</v>
      </c>
      <c r="S3437" s="31" t="s">
        <v>108</v>
      </c>
    </row>
    <row r="3438" spans="1:19" x14ac:dyDescent="0.35">
      <c r="A3438" s="2">
        <v>37680</v>
      </c>
      <c r="B3438" s="31">
        <v>395.36959999999999</v>
      </c>
      <c r="C3438" s="31">
        <v>759.56899999999996</v>
      </c>
      <c r="D3438" s="31">
        <v>307.63549999999998</v>
      </c>
      <c r="E3438" s="31">
        <v>112.49169999999999</v>
      </c>
      <c r="F3438" s="31">
        <v>38.077399999999997</v>
      </c>
      <c r="G3438" s="31">
        <v>157.19049999999999</v>
      </c>
      <c r="H3438" s="31">
        <v>11.488569999999999</v>
      </c>
      <c r="I3438" s="31">
        <v>2171.748</v>
      </c>
      <c r="J3438" s="31">
        <v>2976.8809999999999</v>
      </c>
      <c r="K3438" s="31">
        <v>1607.5719999999999</v>
      </c>
      <c r="L3438" s="31">
        <v>73.58</v>
      </c>
      <c r="M3438" s="31" t="s">
        <v>108</v>
      </c>
      <c r="N3438" s="31">
        <v>36.418900000000001</v>
      </c>
      <c r="O3438" s="31">
        <v>86.154300000000006</v>
      </c>
      <c r="P3438" s="31">
        <v>93.44</v>
      </c>
      <c r="Q3438" s="31" t="s">
        <v>108</v>
      </c>
      <c r="R3438" s="31">
        <v>99.71</v>
      </c>
      <c r="S3438" s="31" t="s">
        <v>108</v>
      </c>
    </row>
    <row r="3439" spans="1:19" x14ac:dyDescent="0.35">
      <c r="A3439" s="2">
        <v>37683</v>
      </c>
      <c r="B3439" s="31">
        <v>393.00880000000001</v>
      </c>
      <c r="C3439" s="31">
        <v>752.899</v>
      </c>
      <c r="D3439" s="31">
        <v>300.238</v>
      </c>
      <c r="E3439" s="31">
        <v>113.1842</v>
      </c>
      <c r="F3439" s="31">
        <v>37.968600000000002</v>
      </c>
      <c r="G3439" s="31">
        <v>157.66890000000001</v>
      </c>
      <c r="H3439" s="31">
        <v>10.963279999999999</v>
      </c>
      <c r="I3439" s="31">
        <v>2171.1419999999998</v>
      </c>
      <c r="J3439" s="31">
        <v>2982.1239999999998</v>
      </c>
      <c r="K3439" s="31">
        <v>1608.1590000000001</v>
      </c>
      <c r="L3439" s="31">
        <v>73.099999999999994</v>
      </c>
      <c r="M3439" s="31" t="s">
        <v>108</v>
      </c>
      <c r="N3439" s="31">
        <v>35.770200000000003</v>
      </c>
      <c r="O3439" s="31">
        <v>86.392200000000003</v>
      </c>
      <c r="P3439" s="31">
        <v>94.033000000000001</v>
      </c>
      <c r="Q3439" s="31" t="s">
        <v>108</v>
      </c>
      <c r="R3439" s="31">
        <v>99.1</v>
      </c>
      <c r="S3439" s="31" t="s">
        <v>108</v>
      </c>
    </row>
    <row r="3440" spans="1:19" x14ac:dyDescent="0.35">
      <c r="A3440" s="2">
        <v>37684</v>
      </c>
      <c r="B3440" s="31">
        <v>398.97289999999998</v>
      </c>
      <c r="C3440" s="31">
        <v>764.86500000000001</v>
      </c>
      <c r="D3440" s="31">
        <v>308.4008</v>
      </c>
      <c r="E3440" s="31">
        <v>112.8215</v>
      </c>
      <c r="F3440" s="31">
        <v>38.403500000000001</v>
      </c>
      <c r="G3440" s="31">
        <v>156.09700000000001</v>
      </c>
      <c r="H3440" s="31">
        <v>11.13273</v>
      </c>
      <c r="I3440" s="31">
        <v>2173.567</v>
      </c>
      <c r="J3440" s="31">
        <v>2988.1729999999998</v>
      </c>
      <c r="K3440" s="31">
        <v>1607.12</v>
      </c>
      <c r="L3440" s="31">
        <v>71.94</v>
      </c>
      <c r="M3440" s="31" t="s">
        <v>108</v>
      </c>
      <c r="N3440" s="31">
        <v>35.517899999999997</v>
      </c>
      <c r="O3440" s="31">
        <v>86.437100000000001</v>
      </c>
      <c r="P3440" s="31">
        <v>94.556100000000001</v>
      </c>
      <c r="Q3440" s="31" t="s">
        <v>108</v>
      </c>
      <c r="R3440" s="31">
        <v>99.13</v>
      </c>
      <c r="S3440" s="31" t="s">
        <v>108</v>
      </c>
    </row>
    <row r="3441" spans="1:19" x14ac:dyDescent="0.35">
      <c r="A3441" s="2">
        <v>37685</v>
      </c>
      <c r="B3441" s="31">
        <v>397.60610000000003</v>
      </c>
      <c r="C3441" s="31">
        <v>757.09400000000005</v>
      </c>
      <c r="D3441" s="31">
        <v>307.12540000000001</v>
      </c>
      <c r="E3441" s="31">
        <v>110.1671</v>
      </c>
      <c r="F3441" s="31">
        <v>38.392600000000002</v>
      </c>
      <c r="G3441" s="31">
        <v>155.14019999999999</v>
      </c>
      <c r="H3441" s="31">
        <v>11.37561</v>
      </c>
      <c r="I3441" s="31">
        <v>2173.2640000000001</v>
      </c>
      <c r="J3441" s="31">
        <v>2995.8359999999998</v>
      </c>
      <c r="K3441" s="31">
        <v>1608.402</v>
      </c>
      <c r="L3441" s="31">
        <v>72.569999999999993</v>
      </c>
      <c r="M3441" s="31" t="s">
        <v>108</v>
      </c>
      <c r="N3441" s="31">
        <v>35.607999999999997</v>
      </c>
      <c r="O3441" s="31">
        <v>86.932199999999995</v>
      </c>
      <c r="P3441" s="31">
        <v>95.187200000000004</v>
      </c>
      <c r="Q3441" s="31" t="s">
        <v>108</v>
      </c>
      <c r="R3441" s="31">
        <v>98.28</v>
      </c>
      <c r="S3441" s="31" t="s">
        <v>108</v>
      </c>
    </row>
    <row r="3442" spans="1:19" x14ac:dyDescent="0.35">
      <c r="A3442" s="2">
        <v>37686</v>
      </c>
      <c r="B3442" s="31">
        <v>404.06720000000001</v>
      </c>
      <c r="C3442" s="31">
        <v>760.601</v>
      </c>
      <c r="D3442" s="31">
        <v>310.18650000000002</v>
      </c>
      <c r="E3442" s="31">
        <v>109.9693</v>
      </c>
      <c r="F3442" s="31">
        <v>38.794800000000002</v>
      </c>
      <c r="G3442" s="31">
        <v>153.70500000000001</v>
      </c>
      <c r="H3442" s="31">
        <v>11.25135</v>
      </c>
      <c r="I3442" s="31">
        <v>2173.7950000000001</v>
      </c>
      <c r="J3442" s="31">
        <v>2990.5929999999998</v>
      </c>
      <c r="K3442" s="31">
        <v>1614.0940000000001</v>
      </c>
      <c r="L3442" s="31">
        <v>71.89</v>
      </c>
      <c r="M3442" s="31" t="s">
        <v>108</v>
      </c>
      <c r="N3442" s="31">
        <v>35.481900000000003</v>
      </c>
      <c r="O3442" s="31">
        <v>86.815100000000001</v>
      </c>
      <c r="P3442" s="31">
        <v>95.199399999999997</v>
      </c>
      <c r="Q3442" s="31" t="s">
        <v>108</v>
      </c>
      <c r="R3442" s="31">
        <v>98.31</v>
      </c>
      <c r="S3442" s="31" t="s">
        <v>108</v>
      </c>
    </row>
    <row r="3443" spans="1:19" x14ac:dyDescent="0.35">
      <c r="A3443" s="2">
        <v>37687</v>
      </c>
      <c r="B3443" s="31">
        <v>411.77080000000001</v>
      </c>
      <c r="C3443" s="31">
        <v>795.46799999999996</v>
      </c>
      <c r="D3443" s="31">
        <v>319.36970000000002</v>
      </c>
      <c r="E3443" s="31">
        <v>110.13420000000001</v>
      </c>
      <c r="F3443" s="31">
        <v>38.142600000000002</v>
      </c>
      <c r="G3443" s="31">
        <v>153.97839999999999</v>
      </c>
      <c r="H3443" s="31">
        <v>11.49423</v>
      </c>
      <c r="I3443" s="31">
        <v>2175.163</v>
      </c>
      <c r="J3443" s="31">
        <v>2997.4490000000001</v>
      </c>
      <c r="K3443" s="31">
        <v>1616.454</v>
      </c>
      <c r="L3443" s="31">
        <v>72.48</v>
      </c>
      <c r="M3443" s="31" t="s">
        <v>108</v>
      </c>
      <c r="N3443" s="31">
        <v>35.554000000000002</v>
      </c>
      <c r="O3443" s="31">
        <v>87.419399999999996</v>
      </c>
      <c r="P3443" s="31">
        <v>95.737799999999993</v>
      </c>
      <c r="Q3443" s="31" t="s">
        <v>108</v>
      </c>
      <c r="R3443" s="31">
        <v>98.04</v>
      </c>
      <c r="S3443" s="31" t="s">
        <v>108</v>
      </c>
    </row>
    <row r="3444" spans="1:19" x14ac:dyDescent="0.35">
      <c r="A3444" s="2">
        <v>37690</v>
      </c>
      <c r="B3444" s="31">
        <v>409.54500000000002</v>
      </c>
      <c r="C3444" s="31">
        <v>776.55399999999997</v>
      </c>
      <c r="D3444" s="31">
        <v>324.97269999999997</v>
      </c>
      <c r="E3444" s="31">
        <v>109.42910000000001</v>
      </c>
      <c r="F3444" s="31">
        <v>38.566299999999998</v>
      </c>
      <c r="G3444" s="31">
        <v>154.6618</v>
      </c>
      <c r="H3444" s="31">
        <v>11.36997</v>
      </c>
      <c r="I3444" s="31">
        <v>2174.4789999999998</v>
      </c>
      <c r="J3444" s="31">
        <v>3006.3220000000001</v>
      </c>
      <c r="K3444" s="31">
        <v>1621.5909999999999</v>
      </c>
      <c r="L3444" s="31">
        <v>70.67</v>
      </c>
      <c r="M3444" s="31" t="s">
        <v>108</v>
      </c>
      <c r="N3444" s="31">
        <v>34.833199999999998</v>
      </c>
      <c r="O3444" s="31">
        <v>87.334100000000007</v>
      </c>
      <c r="P3444" s="31">
        <v>95.872100000000003</v>
      </c>
      <c r="Q3444" s="31" t="s">
        <v>108</v>
      </c>
      <c r="R3444" s="31">
        <v>97.85</v>
      </c>
      <c r="S3444" s="31" t="s">
        <v>108</v>
      </c>
    </row>
    <row r="3445" spans="1:19" x14ac:dyDescent="0.35">
      <c r="A3445" s="2">
        <v>37691</v>
      </c>
      <c r="B3445" s="31">
        <v>406.05079999999998</v>
      </c>
      <c r="C3445" s="31">
        <v>757.35199999999998</v>
      </c>
      <c r="D3445" s="31">
        <v>313.8467</v>
      </c>
      <c r="E3445" s="31">
        <v>110.4068</v>
      </c>
      <c r="F3445" s="31">
        <v>38.110199999999999</v>
      </c>
      <c r="G3445" s="31">
        <v>156.2337</v>
      </c>
      <c r="H3445" s="31">
        <v>11.2683</v>
      </c>
      <c r="I3445" s="31">
        <v>2177.9769999999999</v>
      </c>
      <c r="J3445" s="31">
        <v>3000.2719999999999</v>
      </c>
      <c r="K3445" s="31">
        <v>1618.3979999999999</v>
      </c>
      <c r="L3445" s="31">
        <v>70.010000000000005</v>
      </c>
      <c r="M3445" s="31" t="s">
        <v>108</v>
      </c>
      <c r="N3445" s="31">
        <v>34.526800000000001</v>
      </c>
      <c r="O3445" s="31">
        <v>87.106700000000004</v>
      </c>
      <c r="P3445" s="31">
        <v>95.884500000000003</v>
      </c>
      <c r="Q3445" s="31" t="s">
        <v>108</v>
      </c>
      <c r="R3445" s="31">
        <v>97.91</v>
      </c>
      <c r="S3445" s="31" t="s">
        <v>108</v>
      </c>
    </row>
    <row r="3446" spans="1:19" x14ac:dyDescent="0.35">
      <c r="A3446" s="2">
        <v>37692</v>
      </c>
      <c r="B3446" s="31">
        <v>413.5061</v>
      </c>
      <c r="C3446" s="31">
        <v>768.28200000000004</v>
      </c>
      <c r="D3446" s="31">
        <v>312.67</v>
      </c>
      <c r="E3446" s="31">
        <v>109.6174</v>
      </c>
      <c r="F3446" s="31">
        <v>37.682499999999997</v>
      </c>
      <c r="G3446" s="31">
        <v>154.59350000000001</v>
      </c>
      <c r="H3446" s="31">
        <v>11.35867</v>
      </c>
      <c r="I3446" s="31">
        <v>2179.9540000000002</v>
      </c>
      <c r="J3446" s="31">
        <v>2997.0459999999998</v>
      </c>
      <c r="K3446" s="31">
        <v>1616.1759999999999</v>
      </c>
      <c r="L3446" s="31">
        <v>70.489999999999995</v>
      </c>
      <c r="M3446" s="31" t="s">
        <v>108</v>
      </c>
      <c r="N3446" s="31">
        <v>35.0854</v>
      </c>
      <c r="O3446" s="31">
        <v>86.880700000000004</v>
      </c>
      <c r="P3446" s="31">
        <v>95.594999999999999</v>
      </c>
      <c r="Q3446" s="31" t="s">
        <v>108</v>
      </c>
      <c r="R3446" s="31">
        <v>98.16</v>
      </c>
      <c r="S3446" s="31" t="s">
        <v>108</v>
      </c>
    </row>
    <row r="3447" spans="1:19" x14ac:dyDescent="0.35">
      <c r="A3447" s="2">
        <v>37693</v>
      </c>
      <c r="B3447" s="31">
        <v>397.1497</v>
      </c>
      <c r="C3447" s="31">
        <v>730.16499999999996</v>
      </c>
      <c r="D3447" s="31">
        <v>301.39479999999998</v>
      </c>
      <c r="E3447" s="31">
        <v>108.3522</v>
      </c>
      <c r="F3447" s="31">
        <v>36.523800000000001</v>
      </c>
      <c r="G3447" s="31">
        <v>157.25890000000001</v>
      </c>
      <c r="H3447" s="31">
        <v>11.18357</v>
      </c>
      <c r="I3447" s="31">
        <v>2178.585</v>
      </c>
      <c r="J3447" s="31">
        <v>2965.9920000000002</v>
      </c>
      <c r="K3447" s="31">
        <v>1600.211</v>
      </c>
      <c r="L3447" s="31">
        <v>72.900000000000006</v>
      </c>
      <c r="M3447" s="31" t="s">
        <v>108</v>
      </c>
      <c r="N3447" s="31">
        <v>37.139800000000001</v>
      </c>
      <c r="O3447" s="31">
        <v>86.073300000000003</v>
      </c>
      <c r="P3447" s="31">
        <v>94.401899999999998</v>
      </c>
      <c r="Q3447" s="31" t="s">
        <v>108</v>
      </c>
      <c r="R3447" s="31">
        <v>99.78</v>
      </c>
      <c r="S3447" s="31" t="s">
        <v>108</v>
      </c>
    </row>
    <row r="3448" spans="1:19" x14ac:dyDescent="0.35">
      <c r="A3448" s="2">
        <v>37694</v>
      </c>
      <c r="B3448" s="31">
        <v>376.24040000000002</v>
      </c>
      <c r="C3448" s="31">
        <v>713.70500000000004</v>
      </c>
      <c r="D3448" s="31">
        <v>282.50630000000001</v>
      </c>
      <c r="E3448" s="31">
        <v>108.86109999999999</v>
      </c>
      <c r="F3448" s="31">
        <v>36.588799999999999</v>
      </c>
      <c r="G3448" s="31">
        <v>157.0539</v>
      </c>
      <c r="H3448" s="31">
        <v>11.228759999999999</v>
      </c>
      <c r="I3448" s="31">
        <v>2176.7600000000002</v>
      </c>
      <c r="J3448" s="31">
        <v>2974.058</v>
      </c>
      <c r="K3448" s="31">
        <v>1593.4090000000001</v>
      </c>
      <c r="L3448" s="31">
        <v>72.989999999999995</v>
      </c>
      <c r="M3448" s="31" t="s">
        <v>108</v>
      </c>
      <c r="N3448" s="31">
        <v>37.283900000000003</v>
      </c>
      <c r="O3448" s="31">
        <v>85.888800000000003</v>
      </c>
      <c r="P3448" s="31">
        <v>93.365700000000004</v>
      </c>
      <c r="Q3448" s="31" t="s">
        <v>108</v>
      </c>
      <c r="R3448" s="31">
        <v>99.99</v>
      </c>
      <c r="S3448" s="31" t="s">
        <v>108</v>
      </c>
    </row>
    <row r="3449" spans="1:19" x14ac:dyDescent="0.35">
      <c r="A3449" s="2">
        <v>37697</v>
      </c>
      <c r="B3449" s="31">
        <v>369.22809999999998</v>
      </c>
      <c r="C3449" s="31">
        <v>700</v>
      </c>
      <c r="D3449" s="31">
        <v>276.75760000000002</v>
      </c>
      <c r="E3449" s="31">
        <v>110.7491</v>
      </c>
      <c r="F3449" s="31">
        <v>36.6539</v>
      </c>
      <c r="G3449" s="31">
        <v>155.34530000000001</v>
      </c>
      <c r="H3449" s="31">
        <v>11.16098</v>
      </c>
      <c r="I3449" s="31">
        <v>2178.585</v>
      </c>
      <c r="J3449" s="31">
        <v>2955.5070000000001</v>
      </c>
      <c r="K3449" s="31">
        <v>1578.2760000000001</v>
      </c>
      <c r="L3449" s="31">
        <v>75.44</v>
      </c>
      <c r="M3449" s="31" t="s">
        <v>108</v>
      </c>
      <c r="N3449" s="31">
        <v>38.616300000000003</v>
      </c>
      <c r="O3449" s="31">
        <v>86.070099999999996</v>
      </c>
      <c r="P3449" s="31">
        <v>92.735699999999994</v>
      </c>
      <c r="Q3449" s="31" t="s">
        <v>108</v>
      </c>
      <c r="R3449" s="31">
        <v>100.74</v>
      </c>
      <c r="S3449" s="31" t="s">
        <v>108</v>
      </c>
    </row>
    <row r="3450" spans="1:19" x14ac:dyDescent="0.35">
      <c r="A3450" s="2">
        <v>37698</v>
      </c>
      <c r="B3450" s="31">
        <v>342.709</v>
      </c>
      <c r="C3450" s="31">
        <v>656.74900000000002</v>
      </c>
      <c r="D3450" s="31">
        <v>264.43900000000002</v>
      </c>
      <c r="E3450" s="31">
        <v>110.3879</v>
      </c>
      <c r="F3450" s="31">
        <v>36.719000000000001</v>
      </c>
      <c r="G3450" s="31">
        <v>156.91720000000001</v>
      </c>
      <c r="H3450" s="31">
        <v>11.60155</v>
      </c>
      <c r="I3450" s="31">
        <v>2178.2809999999999</v>
      </c>
      <c r="J3450" s="31">
        <v>2941.7950000000001</v>
      </c>
      <c r="K3450" s="31">
        <v>1579.3869999999999</v>
      </c>
      <c r="L3450" s="31">
        <v>75.900000000000006</v>
      </c>
      <c r="M3450" s="31" t="s">
        <v>108</v>
      </c>
      <c r="N3450" s="31">
        <v>39.0961</v>
      </c>
      <c r="O3450" s="31">
        <v>85.6614</v>
      </c>
      <c r="P3450" s="31">
        <v>92.236900000000006</v>
      </c>
      <c r="Q3450" s="31" t="s">
        <v>108</v>
      </c>
      <c r="R3450" s="31">
        <v>100.86</v>
      </c>
      <c r="S3450" s="31" t="s">
        <v>108</v>
      </c>
    </row>
    <row r="3451" spans="1:19" x14ac:dyDescent="0.35">
      <c r="A3451" s="2">
        <v>37699</v>
      </c>
      <c r="B3451" s="31">
        <v>338.3741</v>
      </c>
      <c r="C3451" s="31">
        <v>642.90599999999995</v>
      </c>
      <c r="D3451" s="31">
        <v>261.70150000000001</v>
      </c>
      <c r="E3451" s="31">
        <v>111.76690000000001</v>
      </c>
      <c r="F3451" s="31">
        <v>36.5563</v>
      </c>
      <c r="G3451" s="31">
        <v>155.96039999999999</v>
      </c>
      <c r="H3451" s="31">
        <v>11.426450000000001</v>
      </c>
      <c r="I3451" s="31">
        <v>2179.0419999999999</v>
      </c>
      <c r="J3451" s="31">
        <v>2930.5030000000002</v>
      </c>
      <c r="K3451" s="31">
        <v>1569.114</v>
      </c>
      <c r="L3451" s="31">
        <v>76.47</v>
      </c>
      <c r="M3451" s="31" t="s">
        <v>108</v>
      </c>
      <c r="N3451" s="31">
        <v>38.682699999999997</v>
      </c>
      <c r="O3451" s="31">
        <v>85.0899</v>
      </c>
      <c r="P3451" s="31">
        <v>91.870599999999996</v>
      </c>
      <c r="Q3451" s="31" t="s">
        <v>108</v>
      </c>
      <c r="R3451" s="31">
        <v>101.58</v>
      </c>
      <c r="S3451" s="31" t="s">
        <v>108</v>
      </c>
    </row>
    <row r="3452" spans="1:19" x14ac:dyDescent="0.35">
      <c r="A3452" s="2">
        <v>37700</v>
      </c>
      <c r="B3452" s="31">
        <v>322.56459999999998</v>
      </c>
      <c r="C3452" s="31">
        <v>617.01099999999997</v>
      </c>
      <c r="D3452" s="31">
        <v>255.9528</v>
      </c>
      <c r="E3452" s="31">
        <v>110.3879</v>
      </c>
      <c r="F3452" s="31">
        <v>36.209299999999999</v>
      </c>
      <c r="G3452" s="31">
        <v>157.0539</v>
      </c>
      <c r="H3452" s="31">
        <v>11.46034</v>
      </c>
      <c r="I3452" s="31">
        <v>2173.567</v>
      </c>
      <c r="J3452" s="31">
        <v>2924.05</v>
      </c>
      <c r="K3452" s="31">
        <v>1574.528</v>
      </c>
      <c r="L3452" s="31">
        <v>76.64</v>
      </c>
      <c r="M3452" s="31" t="s">
        <v>108</v>
      </c>
      <c r="N3452" s="31">
        <v>38.880400000000002</v>
      </c>
      <c r="O3452" s="31">
        <v>84.701300000000003</v>
      </c>
      <c r="P3452" s="31">
        <v>92.122100000000003</v>
      </c>
      <c r="Q3452" s="31" t="s">
        <v>108</v>
      </c>
      <c r="R3452" s="31">
        <v>101.15</v>
      </c>
      <c r="S3452" s="31" t="s">
        <v>108</v>
      </c>
    </row>
    <row r="3453" spans="1:19" x14ac:dyDescent="0.35">
      <c r="A3453" s="2">
        <v>37701</v>
      </c>
      <c r="B3453" s="31">
        <v>309.4325</v>
      </c>
      <c r="C3453" s="31">
        <v>581.74900000000002</v>
      </c>
      <c r="D3453" s="31">
        <v>232.41059999999999</v>
      </c>
      <c r="E3453" s="31">
        <v>111.6848</v>
      </c>
      <c r="F3453" s="31">
        <v>35.450200000000002</v>
      </c>
      <c r="G3453" s="31">
        <v>157.66900000000001</v>
      </c>
      <c r="H3453" s="31">
        <v>11.245710000000001</v>
      </c>
      <c r="I3453" s="31">
        <v>2173.567</v>
      </c>
      <c r="J3453" s="31">
        <v>2906.7080000000001</v>
      </c>
      <c r="K3453" s="31">
        <v>1563.838</v>
      </c>
      <c r="L3453" s="31">
        <v>78.27</v>
      </c>
      <c r="M3453" s="31" t="s">
        <v>108</v>
      </c>
      <c r="N3453" s="31">
        <v>39.347799999999999</v>
      </c>
      <c r="O3453" s="31">
        <v>83.8001</v>
      </c>
      <c r="P3453" s="31">
        <v>91.474999999999994</v>
      </c>
      <c r="Q3453" s="31" t="s">
        <v>108</v>
      </c>
      <c r="R3453" s="31">
        <v>102</v>
      </c>
      <c r="S3453" s="31" t="s">
        <v>108</v>
      </c>
    </row>
    <row r="3454" spans="1:19" x14ac:dyDescent="0.35">
      <c r="A3454" s="2">
        <v>37704</v>
      </c>
      <c r="B3454" s="31">
        <v>327.7919</v>
      </c>
      <c r="C3454" s="31">
        <v>612.39700000000005</v>
      </c>
      <c r="D3454" s="31">
        <v>238.70679999999999</v>
      </c>
      <c r="E3454" s="31">
        <v>110.3058</v>
      </c>
      <c r="F3454" s="31">
        <v>35.818899999999999</v>
      </c>
      <c r="G3454" s="31">
        <v>155.75540000000001</v>
      </c>
      <c r="H3454" s="31">
        <v>11.031079999999999</v>
      </c>
      <c r="I3454" s="31">
        <v>2173.11</v>
      </c>
      <c r="J3454" s="31">
        <v>2928.4859999999999</v>
      </c>
      <c r="K3454" s="31">
        <v>1572.723</v>
      </c>
      <c r="L3454" s="31">
        <v>75.66</v>
      </c>
      <c r="M3454" s="31" t="s">
        <v>108</v>
      </c>
      <c r="N3454" s="31">
        <v>37.747999999999998</v>
      </c>
      <c r="O3454" s="31">
        <v>84.505300000000005</v>
      </c>
      <c r="P3454" s="31">
        <v>92.493099999999998</v>
      </c>
      <c r="Q3454" s="31" t="s">
        <v>108</v>
      </c>
      <c r="R3454" s="31">
        <v>100.99</v>
      </c>
      <c r="S3454" s="31" t="s">
        <v>108</v>
      </c>
    </row>
    <row r="3455" spans="1:19" x14ac:dyDescent="0.35">
      <c r="A3455" s="2">
        <v>37705</v>
      </c>
      <c r="B3455" s="31">
        <v>313.25740000000002</v>
      </c>
      <c r="C3455" s="31">
        <v>602.34199999999998</v>
      </c>
      <c r="D3455" s="31">
        <v>243.3605</v>
      </c>
      <c r="E3455" s="31">
        <v>110.5521</v>
      </c>
      <c r="F3455" s="31">
        <v>35.699599999999997</v>
      </c>
      <c r="G3455" s="31">
        <v>156.78059999999999</v>
      </c>
      <c r="H3455" s="31">
        <v>10.952</v>
      </c>
      <c r="I3455" s="31">
        <v>2177.8249999999998</v>
      </c>
      <c r="J3455" s="31">
        <v>2929.6959999999999</v>
      </c>
      <c r="K3455" s="31">
        <v>1572.307</v>
      </c>
      <c r="L3455" s="31">
        <v>76.430000000000007</v>
      </c>
      <c r="M3455" s="31" t="s">
        <v>108</v>
      </c>
      <c r="N3455" s="31">
        <v>38.305199999999999</v>
      </c>
      <c r="O3455" s="31">
        <v>84.906899999999993</v>
      </c>
      <c r="P3455" s="31">
        <v>92.774000000000001</v>
      </c>
      <c r="Q3455" s="31" t="s">
        <v>108</v>
      </c>
      <c r="R3455" s="31">
        <v>100.87</v>
      </c>
      <c r="S3455" s="31" t="s">
        <v>108</v>
      </c>
    </row>
    <row r="3456" spans="1:19" x14ac:dyDescent="0.35">
      <c r="A3456" s="2">
        <v>37706</v>
      </c>
      <c r="B3456" s="31">
        <v>316.31729999999999</v>
      </c>
      <c r="C3456" s="31">
        <v>622.59</v>
      </c>
      <c r="D3456" s="31">
        <v>235.42189999999999</v>
      </c>
      <c r="E3456" s="31">
        <v>108.7462</v>
      </c>
      <c r="F3456" s="31">
        <v>35.894799999999996</v>
      </c>
      <c r="G3456" s="31">
        <v>155.5504</v>
      </c>
      <c r="H3456" s="31">
        <v>10.84468</v>
      </c>
      <c r="I3456" s="31">
        <v>2176.7600000000002</v>
      </c>
      <c r="J3456" s="31">
        <v>2934.5349999999999</v>
      </c>
      <c r="K3456" s="31">
        <v>1573.556</v>
      </c>
      <c r="L3456" s="31">
        <v>76.05</v>
      </c>
      <c r="M3456" s="31" t="s">
        <v>108</v>
      </c>
      <c r="N3456" s="31">
        <v>38.466999999999999</v>
      </c>
      <c r="O3456" s="31">
        <v>84.758499999999998</v>
      </c>
      <c r="P3456" s="31">
        <v>92.647099999999995</v>
      </c>
      <c r="Q3456" s="31" t="s">
        <v>108</v>
      </c>
      <c r="R3456" s="31">
        <v>100.53</v>
      </c>
      <c r="S3456" s="31" t="s">
        <v>108</v>
      </c>
    </row>
    <row r="3457" spans="1:19" x14ac:dyDescent="0.35">
      <c r="A3457" s="2">
        <v>37707</v>
      </c>
      <c r="B3457" s="31">
        <v>331.87180000000001</v>
      </c>
      <c r="C3457" s="31">
        <v>659.50400000000002</v>
      </c>
      <c r="D3457" s="31">
        <v>246.09800000000001</v>
      </c>
      <c r="E3457" s="31">
        <v>106.0046</v>
      </c>
      <c r="F3457" s="31">
        <v>35.710500000000003</v>
      </c>
      <c r="G3457" s="31">
        <v>158.6259</v>
      </c>
      <c r="H3457" s="31">
        <v>10.793850000000001</v>
      </c>
      <c r="I3457" s="31">
        <v>2173.567</v>
      </c>
      <c r="J3457" s="31">
        <v>2939.375</v>
      </c>
      <c r="K3457" s="31">
        <v>1575.3610000000001</v>
      </c>
      <c r="L3457" s="31">
        <v>76.010000000000005</v>
      </c>
      <c r="M3457" s="31" t="s">
        <v>108</v>
      </c>
      <c r="N3457" s="31">
        <v>38.1614</v>
      </c>
      <c r="O3457" s="31">
        <v>85.032499999999999</v>
      </c>
      <c r="P3457" s="31">
        <v>93.03</v>
      </c>
      <c r="Q3457" s="31" t="s">
        <v>108</v>
      </c>
      <c r="R3457" s="31">
        <v>100.64</v>
      </c>
      <c r="S3457" s="31" t="s">
        <v>108</v>
      </c>
    </row>
    <row r="3458" spans="1:19" x14ac:dyDescent="0.35">
      <c r="A3458" s="2">
        <v>37708</v>
      </c>
      <c r="B3458" s="31">
        <v>329.57690000000002</v>
      </c>
      <c r="C3458" s="31">
        <v>649.79300000000001</v>
      </c>
      <c r="D3458" s="31">
        <v>253.21539999999999</v>
      </c>
      <c r="E3458" s="31">
        <v>105.05240000000001</v>
      </c>
      <c r="F3458" s="31">
        <v>36.046599999999998</v>
      </c>
      <c r="G3458" s="31">
        <v>158.55760000000001</v>
      </c>
      <c r="H3458" s="31">
        <v>10.83339</v>
      </c>
      <c r="I3458" s="31">
        <v>2173.567</v>
      </c>
      <c r="J3458" s="31">
        <v>2950.2640000000001</v>
      </c>
      <c r="K3458" s="31">
        <v>1582.164</v>
      </c>
      <c r="L3458" s="31">
        <v>75.61</v>
      </c>
      <c r="M3458" s="31" t="s">
        <v>108</v>
      </c>
      <c r="N3458" s="31">
        <v>37.801900000000003</v>
      </c>
      <c r="O3458" s="31">
        <v>84.7179</v>
      </c>
      <c r="P3458" s="31">
        <v>93.319100000000006</v>
      </c>
      <c r="Q3458" s="31" t="s">
        <v>108</v>
      </c>
      <c r="R3458" s="31">
        <v>99.96</v>
      </c>
      <c r="S3458" s="31" t="s">
        <v>108</v>
      </c>
    </row>
    <row r="3459" spans="1:19" x14ac:dyDescent="0.35">
      <c r="A3459" s="2">
        <v>37711</v>
      </c>
      <c r="B3459" s="31">
        <v>338.62909999999999</v>
      </c>
      <c r="C3459" s="31">
        <v>659.09100000000001</v>
      </c>
      <c r="D3459" s="31">
        <v>251.5729</v>
      </c>
      <c r="E3459" s="31">
        <v>103.9196</v>
      </c>
      <c r="F3459" s="31">
        <v>36.534599999999998</v>
      </c>
      <c r="G3459" s="31">
        <v>157.054</v>
      </c>
      <c r="H3459" s="31">
        <v>11.07062</v>
      </c>
      <c r="I3459" s="31">
        <v>2178.7370000000001</v>
      </c>
      <c r="J3459" s="31">
        <v>2963.9760000000001</v>
      </c>
      <c r="K3459" s="31">
        <v>1592.8530000000001</v>
      </c>
      <c r="L3459" s="31">
        <v>74.209999999999994</v>
      </c>
      <c r="M3459" s="31" t="s">
        <v>108</v>
      </c>
      <c r="N3459" s="31">
        <v>36.705399999999997</v>
      </c>
      <c r="O3459" s="31">
        <v>85.810500000000005</v>
      </c>
      <c r="P3459" s="31">
        <v>94.701300000000003</v>
      </c>
      <c r="Q3459" s="31" t="s">
        <v>108</v>
      </c>
      <c r="R3459" s="31">
        <v>98.88</v>
      </c>
      <c r="S3459" s="31" t="s">
        <v>108</v>
      </c>
    </row>
    <row r="3460" spans="1:19" x14ac:dyDescent="0.35">
      <c r="A3460" s="2">
        <v>37712</v>
      </c>
      <c r="B3460" s="31">
        <v>328.04689999999999</v>
      </c>
      <c r="C3460" s="31">
        <v>629.61400000000003</v>
      </c>
      <c r="D3460" s="31">
        <v>245.27670000000001</v>
      </c>
      <c r="E3460" s="31">
        <v>104.724</v>
      </c>
      <c r="F3460" s="31">
        <v>36.350299999999997</v>
      </c>
      <c r="G3460" s="31">
        <v>156.84899999999999</v>
      </c>
      <c r="H3460" s="31">
        <v>11.01979</v>
      </c>
      <c r="I3460" s="31">
        <v>2177.3690000000001</v>
      </c>
      <c r="J3460" s="31">
        <v>2963.5729999999999</v>
      </c>
      <c r="K3460" s="31">
        <v>1594.9359999999999</v>
      </c>
      <c r="L3460" s="31">
        <v>75.069999999999993</v>
      </c>
      <c r="M3460" s="31" t="s">
        <v>108</v>
      </c>
      <c r="N3460" s="31">
        <v>36.777299999999997</v>
      </c>
      <c r="O3460" s="31">
        <v>86.021500000000003</v>
      </c>
      <c r="P3460" s="31">
        <v>94.619</v>
      </c>
      <c r="Q3460" s="31" t="s">
        <v>108</v>
      </c>
      <c r="R3460" s="31">
        <v>99.15</v>
      </c>
      <c r="S3460" s="31" t="s">
        <v>108</v>
      </c>
    </row>
    <row r="3461" spans="1:19" x14ac:dyDescent="0.35">
      <c r="A3461" s="2">
        <v>37713</v>
      </c>
      <c r="B3461" s="31">
        <v>314.65980000000002</v>
      </c>
      <c r="C3461" s="31">
        <v>594.97199999999998</v>
      </c>
      <c r="D3461" s="31">
        <v>232.41059999999999</v>
      </c>
      <c r="E3461" s="31">
        <v>103.75539999999999</v>
      </c>
      <c r="F3461" s="31">
        <v>35.829700000000003</v>
      </c>
      <c r="G3461" s="31">
        <v>160.40289999999999</v>
      </c>
      <c r="H3461" s="31">
        <v>11.17794</v>
      </c>
      <c r="I3461" s="31">
        <v>2176</v>
      </c>
      <c r="J3461" s="31">
        <v>2943.8110000000001</v>
      </c>
      <c r="K3461" s="31">
        <v>1581.192</v>
      </c>
      <c r="L3461" s="31">
        <v>76.86</v>
      </c>
      <c r="M3461" s="31" t="s">
        <v>108</v>
      </c>
      <c r="N3461" s="31">
        <v>38.179400000000001</v>
      </c>
      <c r="O3461" s="31">
        <v>85.469300000000004</v>
      </c>
      <c r="P3461" s="31">
        <v>93.660700000000006</v>
      </c>
      <c r="Q3461" s="31" t="s">
        <v>108</v>
      </c>
      <c r="R3461" s="31">
        <v>100.08</v>
      </c>
      <c r="S3461" s="31" t="s">
        <v>108</v>
      </c>
    </row>
    <row r="3462" spans="1:19" x14ac:dyDescent="0.35">
      <c r="A3462" s="2">
        <v>37714</v>
      </c>
      <c r="B3462" s="31">
        <v>318.48469999999998</v>
      </c>
      <c r="C3462" s="31">
        <v>600.27499999999998</v>
      </c>
      <c r="D3462" s="31">
        <v>235.1481</v>
      </c>
      <c r="E3462" s="31">
        <v>102.8689</v>
      </c>
      <c r="F3462" s="31">
        <v>35.320099999999996</v>
      </c>
      <c r="G3462" s="31">
        <v>159.99279999999999</v>
      </c>
      <c r="H3462" s="31">
        <v>10.940709999999999</v>
      </c>
      <c r="I3462" s="31">
        <v>2177.2170000000001</v>
      </c>
      <c r="J3462" s="31">
        <v>2948.6509999999998</v>
      </c>
      <c r="K3462" s="31">
        <v>1577.86</v>
      </c>
      <c r="L3462" s="31">
        <v>76.510000000000005</v>
      </c>
      <c r="M3462" s="31" t="s">
        <v>108</v>
      </c>
      <c r="N3462" s="31">
        <v>38.359099999999998</v>
      </c>
      <c r="O3462" s="31">
        <v>85.138300000000001</v>
      </c>
      <c r="P3462" s="31">
        <v>93.199200000000005</v>
      </c>
      <c r="Q3462" s="31" t="s">
        <v>108</v>
      </c>
      <c r="R3462" s="31">
        <v>100.34</v>
      </c>
      <c r="S3462" s="31" t="s">
        <v>108</v>
      </c>
    </row>
    <row r="3463" spans="1:19" x14ac:dyDescent="0.35">
      <c r="A3463" s="2">
        <v>37715</v>
      </c>
      <c r="B3463" s="31">
        <v>311.2174</v>
      </c>
      <c r="C3463" s="31">
        <v>599.38</v>
      </c>
      <c r="D3463" s="31">
        <v>227.20949999999999</v>
      </c>
      <c r="E3463" s="31">
        <v>103.5748</v>
      </c>
      <c r="F3463" s="31">
        <v>35.352600000000002</v>
      </c>
      <c r="G3463" s="31">
        <v>161.49639999999999</v>
      </c>
      <c r="H3463" s="31">
        <v>11.26831</v>
      </c>
      <c r="I3463" s="31">
        <v>2175.239</v>
      </c>
      <c r="J3463" s="31">
        <v>2944.6179999999999</v>
      </c>
      <c r="K3463" s="31">
        <v>1576.472</v>
      </c>
      <c r="L3463" s="31">
        <v>76.97</v>
      </c>
      <c r="M3463" s="31" t="s">
        <v>108</v>
      </c>
      <c r="N3463" s="31">
        <v>37.747999999999998</v>
      </c>
      <c r="O3463" s="31">
        <v>84.717399999999998</v>
      </c>
      <c r="P3463" s="31">
        <v>92.881799999999998</v>
      </c>
      <c r="Q3463" s="31" t="s">
        <v>108</v>
      </c>
      <c r="R3463" s="31">
        <v>100.4</v>
      </c>
      <c r="S3463" s="31" t="s">
        <v>108</v>
      </c>
    </row>
    <row r="3464" spans="1:19" x14ac:dyDescent="0.35">
      <c r="A3464" s="2">
        <v>37718</v>
      </c>
      <c r="B3464" s="31">
        <v>310.32490000000001</v>
      </c>
      <c r="C3464" s="31">
        <v>580.23400000000004</v>
      </c>
      <c r="D3464" s="31">
        <v>227.75700000000001</v>
      </c>
      <c r="E3464" s="31">
        <v>105.4135</v>
      </c>
      <c r="F3464" s="31">
        <v>34.9405</v>
      </c>
      <c r="G3464" s="31">
        <v>163.68340000000001</v>
      </c>
      <c r="H3464" s="31">
        <v>11.183590000000001</v>
      </c>
      <c r="I3464" s="31">
        <v>2171.7420000000002</v>
      </c>
      <c r="J3464" s="31">
        <v>2933.326</v>
      </c>
      <c r="K3464" s="31">
        <v>1568.6969999999999</v>
      </c>
      <c r="L3464" s="31">
        <v>76.84</v>
      </c>
      <c r="M3464" s="31" t="s">
        <v>108</v>
      </c>
      <c r="N3464" s="31">
        <v>37.783900000000003</v>
      </c>
      <c r="O3464" s="31">
        <v>84.510400000000004</v>
      </c>
      <c r="P3464" s="31">
        <v>92.260999999999996</v>
      </c>
      <c r="Q3464" s="31" t="s">
        <v>108</v>
      </c>
      <c r="R3464" s="31">
        <v>100.7</v>
      </c>
      <c r="S3464" s="31" t="s">
        <v>108</v>
      </c>
    </row>
    <row r="3465" spans="1:19" x14ac:dyDescent="0.35">
      <c r="A3465" s="2">
        <v>37719</v>
      </c>
      <c r="B3465" s="31">
        <v>312.8261</v>
      </c>
      <c r="C3465" s="31">
        <v>577.66700000000003</v>
      </c>
      <c r="D3465" s="31">
        <v>231.91589999999999</v>
      </c>
      <c r="E3465" s="31">
        <v>104.47839999999999</v>
      </c>
      <c r="F3465" s="31">
        <v>35.016399999999997</v>
      </c>
      <c r="G3465" s="31">
        <v>164.2988</v>
      </c>
      <c r="H3465" s="31">
        <v>11.46434</v>
      </c>
      <c r="I3465" s="31">
        <v>2173.4140000000002</v>
      </c>
      <c r="J3465" s="31">
        <v>2947.8440000000001</v>
      </c>
      <c r="K3465" s="31">
        <v>1572.307</v>
      </c>
      <c r="L3465" s="31">
        <v>76.95</v>
      </c>
      <c r="M3465" s="31" t="s">
        <v>108</v>
      </c>
      <c r="N3465" s="31">
        <v>37.765999999999998</v>
      </c>
      <c r="O3465" s="31">
        <v>84.732299999999995</v>
      </c>
      <c r="P3465" s="31">
        <v>92.619799999999998</v>
      </c>
      <c r="Q3465" s="31" t="s">
        <v>108</v>
      </c>
      <c r="R3465" s="31">
        <v>100.53</v>
      </c>
      <c r="S3465" s="31" t="s">
        <v>108</v>
      </c>
    </row>
    <row r="3466" spans="1:19" x14ac:dyDescent="0.35">
      <c r="A3466" s="2">
        <v>37720</v>
      </c>
      <c r="B3466" s="31">
        <v>322.96499999999997</v>
      </c>
      <c r="C3466" s="31">
        <v>602.29399999999998</v>
      </c>
      <c r="D3466" s="31">
        <v>234.05109999999999</v>
      </c>
      <c r="E3466" s="31">
        <v>104.24890000000001</v>
      </c>
      <c r="F3466" s="31">
        <v>35.374299999999998</v>
      </c>
      <c r="G3466" s="31">
        <v>165.17449999999999</v>
      </c>
      <c r="H3466" s="31">
        <v>11.40826</v>
      </c>
      <c r="I3466" s="31">
        <v>2178.1289999999999</v>
      </c>
      <c r="J3466" s="31">
        <v>2955.5070000000001</v>
      </c>
      <c r="K3466" s="31">
        <v>1580.6369999999999</v>
      </c>
      <c r="L3466" s="31">
        <v>75.94</v>
      </c>
      <c r="M3466" s="31" t="s">
        <v>108</v>
      </c>
      <c r="N3466" s="31">
        <v>36.885199999999998</v>
      </c>
      <c r="O3466" s="31">
        <v>84.402299999999997</v>
      </c>
      <c r="P3466" s="31">
        <v>92.831299999999999</v>
      </c>
      <c r="Q3466" s="31" t="s">
        <v>108</v>
      </c>
      <c r="R3466" s="31">
        <v>100.16</v>
      </c>
      <c r="S3466" s="31" t="s">
        <v>108</v>
      </c>
    </row>
    <row r="3467" spans="1:19" x14ac:dyDescent="0.35">
      <c r="A3467" s="2">
        <v>37721</v>
      </c>
      <c r="B3467" s="31">
        <v>313.15260000000001</v>
      </c>
      <c r="C3467" s="31">
        <v>574.55200000000002</v>
      </c>
      <c r="D3467" s="31">
        <v>234.6533</v>
      </c>
      <c r="E3467" s="31">
        <v>103.3152</v>
      </c>
      <c r="F3467" s="31">
        <v>35.493600000000001</v>
      </c>
      <c r="G3467" s="31">
        <v>164.35329999999999</v>
      </c>
      <c r="H3467" s="31">
        <v>11.09028</v>
      </c>
      <c r="I3467" s="31">
        <v>2177.0639999999999</v>
      </c>
      <c r="J3467" s="31">
        <v>2950.6669999999999</v>
      </c>
      <c r="K3467" s="31">
        <v>1582.164</v>
      </c>
      <c r="L3467" s="31">
        <v>76.38</v>
      </c>
      <c r="M3467" s="31" t="s">
        <v>108</v>
      </c>
      <c r="N3467" s="31">
        <v>37.316600000000001</v>
      </c>
      <c r="O3467" s="31">
        <v>85.209400000000002</v>
      </c>
      <c r="P3467" s="31">
        <v>93.960999999999999</v>
      </c>
      <c r="Q3467" s="31" t="s">
        <v>108</v>
      </c>
      <c r="R3467" s="31">
        <v>99.82</v>
      </c>
      <c r="S3467" s="31" t="s">
        <v>108</v>
      </c>
    </row>
    <row r="3468" spans="1:19" x14ac:dyDescent="0.35">
      <c r="A3468" s="2">
        <v>37722</v>
      </c>
      <c r="B3468" s="31">
        <v>317.1628</v>
      </c>
      <c r="C3468" s="31">
        <v>585.19600000000003</v>
      </c>
      <c r="D3468" s="31">
        <v>225.76740000000001</v>
      </c>
      <c r="E3468" s="31">
        <v>104.723</v>
      </c>
      <c r="F3468" s="31">
        <v>35.623699999999999</v>
      </c>
      <c r="G3468" s="31">
        <v>164.0932</v>
      </c>
      <c r="H3468" s="31">
        <v>10.74353</v>
      </c>
      <c r="I3468" s="31">
        <v>2177.8249999999998</v>
      </c>
      <c r="J3468" s="31">
        <v>2944.6179999999999</v>
      </c>
      <c r="K3468" s="31">
        <v>1576.0550000000001</v>
      </c>
      <c r="L3468" s="31">
        <v>76.069999999999993</v>
      </c>
      <c r="M3468" s="31" t="s">
        <v>108</v>
      </c>
      <c r="N3468" s="31">
        <v>36.975000000000001</v>
      </c>
      <c r="O3468" s="31">
        <v>84.478800000000007</v>
      </c>
      <c r="P3468" s="31">
        <v>93.374499999999998</v>
      </c>
      <c r="Q3468" s="31" t="s">
        <v>108</v>
      </c>
      <c r="R3468" s="31">
        <v>100.18</v>
      </c>
      <c r="S3468" s="31" t="s">
        <v>108</v>
      </c>
    </row>
    <row r="3469" spans="1:19" x14ac:dyDescent="0.35">
      <c r="A3469" s="2">
        <v>37725</v>
      </c>
      <c r="B3469" s="31">
        <v>316.7799</v>
      </c>
      <c r="C3469" s="31">
        <v>581.71400000000006</v>
      </c>
      <c r="D3469" s="31">
        <v>232.9085</v>
      </c>
      <c r="E3469" s="31">
        <v>104.5594</v>
      </c>
      <c r="F3469" s="31">
        <v>35.2333</v>
      </c>
      <c r="G3469" s="31">
        <v>166.35319999999999</v>
      </c>
      <c r="H3469" s="31">
        <v>10.778560000000001</v>
      </c>
      <c r="I3469" s="31">
        <v>2179.65</v>
      </c>
      <c r="J3469" s="31">
        <v>2935.7449999999999</v>
      </c>
      <c r="K3469" s="31">
        <v>1570.78</v>
      </c>
      <c r="L3469" s="31">
        <v>77.63</v>
      </c>
      <c r="M3469" s="31" t="s">
        <v>108</v>
      </c>
      <c r="N3469" s="31">
        <v>37.694099999999999</v>
      </c>
      <c r="O3469" s="31">
        <v>84.616900000000001</v>
      </c>
      <c r="P3469" s="31">
        <v>93.690399999999997</v>
      </c>
      <c r="Q3469" s="31" t="s">
        <v>108</v>
      </c>
      <c r="R3469" s="31">
        <v>99.96</v>
      </c>
      <c r="S3469" s="31" t="s">
        <v>108</v>
      </c>
    </row>
    <row r="3470" spans="1:19" x14ac:dyDescent="0.35">
      <c r="A3470" s="2">
        <v>37726</v>
      </c>
      <c r="B3470" s="31">
        <v>320.60879999999997</v>
      </c>
      <c r="C3470" s="31">
        <v>588.95799999999997</v>
      </c>
      <c r="D3470" s="31">
        <v>235.9297</v>
      </c>
      <c r="E3470" s="31">
        <v>106.2115</v>
      </c>
      <c r="F3470" s="31">
        <v>35.298400000000001</v>
      </c>
      <c r="G3470" s="31">
        <v>167.10650000000001</v>
      </c>
      <c r="H3470" s="31">
        <v>10.71433</v>
      </c>
      <c r="I3470" s="31">
        <v>2180.1060000000002</v>
      </c>
      <c r="J3470" s="31">
        <v>2944.6179999999999</v>
      </c>
      <c r="K3470" s="31">
        <v>1575.6389999999999</v>
      </c>
      <c r="L3470" s="31">
        <v>78.31</v>
      </c>
      <c r="M3470" s="31" t="s">
        <v>108</v>
      </c>
      <c r="N3470" s="31">
        <v>38.089500000000001</v>
      </c>
      <c r="O3470" s="31">
        <v>84.600300000000004</v>
      </c>
      <c r="P3470" s="31">
        <v>93.694299999999998</v>
      </c>
      <c r="Q3470" s="31" t="s">
        <v>108</v>
      </c>
      <c r="R3470" s="31">
        <v>99.76</v>
      </c>
      <c r="S3470" s="31" t="s">
        <v>108</v>
      </c>
    </row>
    <row r="3471" spans="1:19" x14ac:dyDescent="0.35">
      <c r="A3471" s="2">
        <v>37727</v>
      </c>
      <c r="B3471" s="31">
        <v>319.58780000000002</v>
      </c>
      <c r="C3471" s="31">
        <v>594.73800000000006</v>
      </c>
      <c r="D3471" s="31">
        <v>237.57759999999999</v>
      </c>
      <c r="E3471" s="31">
        <v>105.8843</v>
      </c>
      <c r="F3471" s="31">
        <v>35.385100000000001</v>
      </c>
      <c r="G3471" s="31">
        <v>166.83260000000001</v>
      </c>
      <c r="H3471" s="31">
        <v>10.7844</v>
      </c>
      <c r="I3471" s="31">
        <v>2181.4749999999999</v>
      </c>
      <c r="J3471" s="31">
        <v>2949.8609999999999</v>
      </c>
      <c r="K3471" s="31">
        <v>1582.58</v>
      </c>
      <c r="L3471" s="31">
        <v>76.989999999999995</v>
      </c>
      <c r="M3471" s="31" t="s">
        <v>108</v>
      </c>
      <c r="N3471" s="31">
        <v>37.981699999999996</v>
      </c>
      <c r="O3471" s="31">
        <v>84.523099999999999</v>
      </c>
      <c r="P3471" s="31">
        <v>94.240099999999998</v>
      </c>
      <c r="Q3471" s="31" t="s">
        <v>108</v>
      </c>
      <c r="R3471" s="31">
        <v>99.06</v>
      </c>
      <c r="S3471" s="31" t="s">
        <v>108</v>
      </c>
    </row>
    <row r="3472" spans="1:19" x14ac:dyDescent="0.35">
      <c r="A3472" s="2">
        <v>37728</v>
      </c>
      <c r="B3472" s="31">
        <v>329.41539999999998</v>
      </c>
      <c r="C3472" s="31">
        <v>613.96199999999999</v>
      </c>
      <c r="D3472" s="31">
        <v>239.22550000000001</v>
      </c>
      <c r="E3472" s="31">
        <v>106.17870000000001</v>
      </c>
      <c r="F3472" s="31">
        <v>35.5261</v>
      </c>
      <c r="G3472" s="31">
        <v>170.4624</v>
      </c>
      <c r="H3472" s="31">
        <v>10.831110000000001</v>
      </c>
      <c r="I3472" s="31">
        <v>2181.627</v>
      </c>
      <c r="J3472" s="31">
        <v>2947.038</v>
      </c>
      <c r="K3472" s="31">
        <v>1578.415</v>
      </c>
      <c r="L3472" s="31">
        <v>78.09</v>
      </c>
      <c r="M3472" s="31" t="s">
        <v>108</v>
      </c>
      <c r="N3472" s="31">
        <v>38.9343</v>
      </c>
      <c r="O3472" s="31">
        <v>85.1751</v>
      </c>
      <c r="P3472" s="31">
        <v>94.703500000000005</v>
      </c>
      <c r="Q3472" s="31" t="s">
        <v>108</v>
      </c>
      <c r="R3472" s="31">
        <v>99.3</v>
      </c>
      <c r="S3472" s="31" t="s">
        <v>108</v>
      </c>
    </row>
    <row r="3473" spans="1:19" x14ac:dyDescent="0.35">
      <c r="A3473" s="2">
        <v>37729</v>
      </c>
      <c r="B3473" s="31">
        <v>329.41539999999998</v>
      </c>
      <c r="C3473" s="31">
        <v>613.96199999999999</v>
      </c>
      <c r="D3473" s="31">
        <v>239.22550000000001</v>
      </c>
      <c r="E3473" s="31">
        <v>106.17870000000001</v>
      </c>
      <c r="F3473" s="31">
        <v>35.5261</v>
      </c>
      <c r="G3473" s="31">
        <v>170.4624</v>
      </c>
      <c r="H3473" s="31">
        <v>10.831110000000001</v>
      </c>
      <c r="I3473" s="31">
        <v>2183.1480000000001</v>
      </c>
      <c r="J3473" s="31">
        <v>2947.038</v>
      </c>
      <c r="K3473" s="31">
        <v>1578.415</v>
      </c>
      <c r="L3473" s="31">
        <v>78.09</v>
      </c>
      <c r="M3473" s="31" t="s">
        <v>108</v>
      </c>
      <c r="N3473" s="31">
        <v>38.9343</v>
      </c>
      <c r="O3473" s="31">
        <v>85.1751</v>
      </c>
      <c r="P3473" s="31">
        <v>94.703500000000005</v>
      </c>
      <c r="Q3473" s="31" t="s">
        <v>108</v>
      </c>
      <c r="R3473" s="31">
        <v>99.28</v>
      </c>
      <c r="S3473" s="31" t="s">
        <v>108</v>
      </c>
    </row>
    <row r="3474" spans="1:19" x14ac:dyDescent="0.35">
      <c r="A3474" s="2">
        <v>37732</v>
      </c>
      <c r="B3474" s="31">
        <v>329.41539999999998</v>
      </c>
      <c r="C3474" s="31">
        <v>618.69799999999998</v>
      </c>
      <c r="D3474" s="31">
        <v>239.22550000000001</v>
      </c>
      <c r="E3474" s="31">
        <v>106.17870000000001</v>
      </c>
      <c r="F3474" s="31">
        <v>36.209299999999999</v>
      </c>
      <c r="G3474" s="31">
        <v>168.88720000000001</v>
      </c>
      <c r="H3474" s="31">
        <v>10.912850000000001</v>
      </c>
      <c r="I3474" s="31">
        <v>2182.9960000000001</v>
      </c>
      <c r="J3474" s="31">
        <v>2941.7950000000001</v>
      </c>
      <c r="K3474" s="31">
        <v>1578.415</v>
      </c>
      <c r="L3474" s="31">
        <v>78.239999999999995</v>
      </c>
      <c r="M3474" s="31" t="s">
        <v>108</v>
      </c>
      <c r="N3474" s="31">
        <v>38.988300000000002</v>
      </c>
      <c r="O3474" s="31">
        <v>85.1751</v>
      </c>
      <c r="P3474" s="31">
        <v>94.703500000000005</v>
      </c>
      <c r="Q3474" s="31" t="s">
        <v>108</v>
      </c>
      <c r="R3474" s="31">
        <v>99.59</v>
      </c>
      <c r="S3474" s="31" t="s">
        <v>108</v>
      </c>
    </row>
    <row r="3475" spans="1:19" x14ac:dyDescent="0.35">
      <c r="A3475" s="2">
        <v>37733</v>
      </c>
      <c r="B3475" s="31">
        <v>324.1825</v>
      </c>
      <c r="C3475" s="31">
        <v>597.24599999999998</v>
      </c>
      <c r="D3475" s="31">
        <v>239.22550000000001</v>
      </c>
      <c r="E3475" s="31">
        <v>104.26479999999999</v>
      </c>
      <c r="F3475" s="31">
        <v>36.306899999999999</v>
      </c>
      <c r="G3475" s="31">
        <v>167.38050000000001</v>
      </c>
      <c r="H3475" s="31">
        <v>11.39748</v>
      </c>
      <c r="I3475" s="31">
        <v>2182.692</v>
      </c>
      <c r="J3475" s="31">
        <v>2943.0050000000001</v>
      </c>
      <c r="K3475" s="31">
        <v>1583.9680000000001</v>
      </c>
      <c r="L3475" s="31">
        <v>79.69</v>
      </c>
      <c r="M3475" s="31" t="s">
        <v>108</v>
      </c>
      <c r="N3475" s="31">
        <v>39.689300000000003</v>
      </c>
      <c r="O3475" s="31">
        <v>84.888400000000004</v>
      </c>
      <c r="P3475" s="31">
        <v>95.193600000000004</v>
      </c>
      <c r="Q3475" s="31" t="s">
        <v>108</v>
      </c>
      <c r="R3475" s="31">
        <v>98.73</v>
      </c>
      <c r="S3475" s="31" t="s">
        <v>108</v>
      </c>
    </row>
    <row r="3476" spans="1:19" x14ac:dyDescent="0.35">
      <c r="A3476" s="2">
        <v>37734</v>
      </c>
      <c r="B3476" s="31">
        <v>309.88780000000003</v>
      </c>
      <c r="C3476" s="31">
        <v>575.44600000000003</v>
      </c>
      <c r="D3476" s="31">
        <v>227.96459999999999</v>
      </c>
      <c r="E3476" s="31">
        <v>104.6901</v>
      </c>
      <c r="F3476" s="31">
        <v>35.992400000000004</v>
      </c>
      <c r="G3476" s="31">
        <v>165.80529999999999</v>
      </c>
      <c r="H3476" s="31">
        <v>11.01211</v>
      </c>
      <c r="I3476" s="31">
        <v>2183.3000000000002</v>
      </c>
      <c r="J3476" s="31">
        <v>2940.585</v>
      </c>
      <c r="K3476" s="31">
        <v>1579.5260000000001</v>
      </c>
      <c r="L3476" s="31">
        <v>80.39</v>
      </c>
      <c r="M3476" s="31" t="s">
        <v>108</v>
      </c>
      <c r="N3476" s="31">
        <v>40.030799999999999</v>
      </c>
      <c r="O3476" s="31">
        <v>84.427499999999995</v>
      </c>
      <c r="P3476" s="31">
        <v>95.049400000000006</v>
      </c>
      <c r="Q3476" s="31" t="s">
        <v>108</v>
      </c>
      <c r="R3476" s="31">
        <v>98.78</v>
      </c>
      <c r="S3476" s="31" t="s">
        <v>108</v>
      </c>
    </row>
    <row r="3477" spans="1:19" x14ac:dyDescent="0.35">
      <c r="A3477" s="2">
        <v>37735</v>
      </c>
      <c r="B3477" s="31">
        <v>311.54700000000003</v>
      </c>
      <c r="C3477" s="31">
        <v>578.58000000000004</v>
      </c>
      <c r="D3477" s="31">
        <v>227.14060000000001</v>
      </c>
      <c r="E3477" s="31">
        <v>103.316</v>
      </c>
      <c r="F3477" s="31">
        <v>36.339399999999998</v>
      </c>
      <c r="G3477" s="31">
        <v>165.73679999999999</v>
      </c>
      <c r="H3477" s="31">
        <v>11.27486</v>
      </c>
      <c r="I3477" s="31">
        <v>2184.8209999999999</v>
      </c>
      <c r="J3477" s="31">
        <v>2957.12</v>
      </c>
      <c r="K3477" s="31">
        <v>1589.383</v>
      </c>
      <c r="L3477" s="31">
        <v>79.709999999999994</v>
      </c>
      <c r="M3477" s="31" t="s">
        <v>108</v>
      </c>
      <c r="N3477" s="31">
        <v>39.833100000000002</v>
      </c>
      <c r="O3477" s="31">
        <v>84.709400000000002</v>
      </c>
      <c r="P3477" s="31">
        <v>95.719700000000003</v>
      </c>
      <c r="Q3477" s="31" t="s">
        <v>108</v>
      </c>
      <c r="R3477" s="31">
        <v>98.33</v>
      </c>
      <c r="S3477" s="31" t="s">
        <v>108</v>
      </c>
    </row>
    <row r="3478" spans="1:19" x14ac:dyDescent="0.35">
      <c r="A3478" s="2">
        <v>37736</v>
      </c>
      <c r="B3478" s="31">
        <v>309.7602</v>
      </c>
      <c r="C3478" s="31">
        <v>578.58000000000004</v>
      </c>
      <c r="D3478" s="31">
        <v>231.5351</v>
      </c>
      <c r="E3478" s="31">
        <v>103.0543</v>
      </c>
      <c r="F3478" s="31">
        <v>36.187600000000003</v>
      </c>
      <c r="G3478" s="31">
        <v>164.77799999999999</v>
      </c>
      <c r="H3478" s="31">
        <v>11.590159999999999</v>
      </c>
      <c r="I3478" s="31">
        <v>2184.6689999999999</v>
      </c>
      <c r="J3478" s="31">
        <v>2963.1689999999999</v>
      </c>
      <c r="K3478" s="31">
        <v>1588.9659999999999</v>
      </c>
      <c r="L3478" s="31">
        <v>78.73</v>
      </c>
      <c r="M3478" s="31" t="s">
        <v>108</v>
      </c>
      <c r="N3478" s="31">
        <v>39.0242</v>
      </c>
      <c r="O3478" s="31">
        <v>84.411600000000007</v>
      </c>
      <c r="P3478" s="31">
        <v>95.714500000000001</v>
      </c>
      <c r="Q3478" s="31" t="s">
        <v>108</v>
      </c>
      <c r="R3478" s="31">
        <v>98.36</v>
      </c>
      <c r="S3478" s="31" t="s">
        <v>108</v>
      </c>
    </row>
    <row r="3479" spans="1:19" x14ac:dyDescent="0.35">
      <c r="A3479" s="2">
        <v>37739</v>
      </c>
      <c r="B3479" s="31">
        <v>301.97469999999998</v>
      </c>
      <c r="C3479" s="31">
        <v>562.21199999999999</v>
      </c>
      <c r="D3479" s="31">
        <v>226.31659999999999</v>
      </c>
      <c r="E3479" s="31">
        <v>103.4632</v>
      </c>
      <c r="F3479" s="31">
        <v>36.306899999999999</v>
      </c>
      <c r="G3479" s="31">
        <v>166.62710000000001</v>
      </c>
      <c r="H3479" s="31">
        <v>11.508419999999999</v>
      </c>
      <c r="I3479" s="31">
        <v>2186.4940000000001</v>
      </c>
      <c r="J3479" s="31">
        <v>2960.7489999999998</v>
      </c>
      <c r="K3479" s="31">
        <v>1587.856</v>
      </c>
      <c r="L3479" s="31">
        <v>80.040000000000006</v>
      </c>
      <c r="M3479" s="31" t="s">
        <v>108</v>
      </c>
      <c r="N3479" s="31">
        <v>39.797199999999997</v>
      </c>
      <c r="O3479" s="31">
        <v>84.516900000000007</v>
      </c>
      <c r="P3479" s="31">
        <v>95.535700000000006</v>
      </c>
      <c r="Q3479" s="31" t="s">
        <v>108</v>
      </c>
      <c r="R3479" s="31">
        <v>98.67</v>
      </c>
      <c r="S3479" s="31" t="s">
        <v>108</v>
      </c>
    </row>
    <row r="3480" spans="1:19" x14ac:dyDescent="0.35">
      <c r="A3480" s="2">
        <v>37740</v>
      </c>
      <c r="B3480" s="31">
        <v>297.89049999999997</v>
      </c>
      <c r="C3480" s="31">
        <v>552.87900000000002</v>
      </c>
      <c r="D3480" s="31">
        <v>221.6474</v>
      </c>
      <c r="E3480" s="31">
        <v>104.6082</v>
      </c>
      <c r="F3480" s="31">
        <v>36.220100000000002</v>
      </c>
      <c r="G3480" s="31">
        <v>171.0787</v>
      </c>
      <c r="H3480" s="31">
        <v>11.67191</v>
      </c>
      <c r="I3480" s="31">
        <v>2186.4940000000001</v>
      </c>
      <c r="J3480" s="31">
        <v>2955.1030000000001</v>
      </c>
      <c r="K3480" s="31">
        <v>1585.357</v>
      </c>
      <c r="L3480" s="31">
        <v>80.260000000000005</v>
      </c>
      <c r="M3480" s="31" t="s">
        <v>108</v>
      </c>
      <c r="N3480" s="31">
        <v>40.1387</v>
      </c>
      <c r="O3480" s="31">
        <v>84.633499999999998</v>
      </c>
      <c r="P3480" s="31">
        <v>95.742199999999997</v>
      </c>
      <c r="Q3480" s="31" t="s">
        <v>108</v>
      </c>
      <c r="R3480" s="31">
        <v>98.02</v>
      </c>
      <c r="S3480" s="31" t="s">
        <v>108</v>
      </c>
    </row>
    <row r="3481" spans="1:19" x14ac:dyDescent="0.35">
      <c r="A3481" s="2">
        <v>37741</v>
      </c>
      <c r="B3481" s="31">
        <v>303.76150000000001</v>
      </c>
      <c r="C3481" s="31">
        <v>553.85400000000004</v>
      </c>
      <c r="D3481" s="31">
        <v>225.7672</v>
      </c>
      <c r="E3481" s="31">
        <v>104.8536</v>
      </c>
      <c r="F3481" s="31">
        <v>36.805700000000002</v>
      </c>
      <c r="G3481" s="31">
        <v>171.83199999999999</v>
      </c>
      <c r="H3481" s="31">
        <v>11.6252</v>
      </c>
      <c r="I3481" s="31">
        <v>2186.9499999999998</v>
      </c>
      <c r="J3481" s="31">
        <v>2970.4290000000001</v>
      </c>
      <c r="K3481" s="31">
        <v>1593.9639999999999</v>
      </c>
      <c r="L3481" s="31">
        <v>80.260000000000005</v>
      </c>
      <c r="M3481" s="31" t="s">
        <v>108</v>
      </c>
      <c r="N3481" s="31">
        <v>39.833100000000002</v>
      </c>
      <c r="O3481" s="31">
        <v>85.229600000000005</v>
      </c>
      <c r="P3481" s="31">
        <v>96.967600000000004</v>
      </c>
      <c r="Q3481" s="31" t="s">
        <v>108</v>
      </c>
      <c r="R3481" s="31">
        <v>97.19</v>
      </c>
      <c r="S3481" s="31" t="s">
        <v>108</v>
      </c>
    </row>
    <row r="3482" spans="1:19" x14ac:dyDescent="0.35">
      <c r="A3482" s="2">
        <v>37742</v>
      </c>
      <c r="B3482" s="31">
        <v>304.14440000000002</v>
      </c>
      <c r="C3482" s="31">
        <v>550.37199999999996</v>
      </c>
      <c r="D3482" s="31">
        <v>228.5138</v>
      </c>
      <c r="E3482" s="31">
        <v>105.04989999999999</v>
      </c>
      <c r="F3482" s="31">
        <v>37.131100000000004</v>
      </c>
      <c r="G3482" s="31">
        <v>172.99629999999999</v>
      </c>
      <c r="H3482" s="31">
        <v>11.70111</v>
      </c>
      <c r="I3482" s="31">
        <v>2188.0140000000001</v>
      </c>
      <c r="J3482" s="31">
        <v>2972.848</v>
      </c>
      <c r="K3482" s="31">
        <v>1593.9639999999999</v>
      </c>
      <c r="L3482" s="31">
        <v>80.17</v>
      </c>
      <c r="M3482" s="31" t="s">
        <v>108</v>
      </c>
      <c r="N3482" s="31">
        <v>40.030799999999999</v>
      </c>
      <c r="O3482" s="31">
        <v>85.882599999999996</v>
      </c>
      <c r="P3482" s="31">
        <v>97.861199999999997</v>
      </c>
      <c r="Q3482" s="31" t="s">
        <v>108</v>
      </c>
      <c r="R3482" s="31">
        <v>96.7</v>
      </c>
      <c r="S3482" s="31" t="s">
        <v>108</v>
      </c>
    </row>
    <row r="3483" spans="1:19" x14ac:dyDescent="0.35">
      <c r="A3483" s="2">
        <v>37743</v>
      </c>
      <c r="B3483" s="31">
        <v>299.54969999999997</v>
      </c>
      <c r="C3483" s="31">
        <v>534.77</v>
      </c>
      <c r="D3483" s="31">
        <v>221.6474</v>
      </c>
      <c r="E3483" s="31">
        <v>103.43049999999999</v>
      </c>
      <c r="F3483" s="31">
        <v>37.011800000000001</v>
      </c>
      <c r="G3483" s="31">
        <v>172.85929999999999</v>
      </c>
      <c r="H3483" s="31">
        <v>11.397489999999999</v>
      </c>
      <c r="I3483" s="31">
        <v>2189.0790000000002</v>
      </c>
      <c r="J3483" s="31">
        <v>2961.1529999999998</v>
      </c>
      <c r="K3483" s="31">
        <v>1591.7429999999999</v>
      </c>
      <c r="L3483" s="31">
        <v>81.27</v>
      </c>
      <c r="M3483" s="31" t="s">
        <v>108</v>
      </c>
      <c r="N3483" s="31">
        <v>40.947600000000001</v>
      </c>
      <c r="O3483" s="31">
        <v>85.4786</v>
      </c>
      <c r="P3483" s="31">
        <v>97.5</v>
      </c>
      <c r="Q3483" s="31" t="s">
        <v>108</v>
      </c>
      <c r="R3483" s="31">
        <v>96.75</v>
      </c>
      <c r="S3483" s="31" t="s">
        <v>108</v>
      </c>
    </row>
    <row r="3484" spans="1:19" x14ac:dyDescent="0.35">
      <c r="A3484" s="2">
        <v>37746</v>
      </c>
      <c r="B3484" s="31">
        <v>299.54969999999997</v>
      </c>
      <c r="C3484" s="31">
        <v>551.625</v>
      </c>
      <c r="D3484" s="31">
        <v>221.6474</v>
      </c>
      <c r="E3484" s="31">
        <v>103.43049999999999</v>
      </c>
      <c r="F3484" s="31">
        <v>37.152700000000003</v>
      </c>
      <c r="G3484" s="31">
        <v>171.96899999999999</v>
      </c>
      <c r="H3484" s="31">
        <v>10.959569999999999</v>
      </c>
      <c r="I3484" s="31">
        <v>2189.0790000000002</v>
      </c>
      <c r="J3484" s="31">
        <v>2968.009</v>
      </c>
      <c r="K3484" s="31">
        <v>1593.4090000000001</v>
      </c>
      <c r="L3484" s="31">
        <v>81.16</v>
      </c>
      <c r="M3484" s="31" t="s">
        <v>108</v>
      </c>
      <c r="N3484" s="31">
        <v>40.929600000000001</v>
      </c>
      <c r="O3484" s="31">
        <v>85.4786</v>
      </c>
      <c r="P3484" s="31">
        <v>97.5</v>
      </c>
      <c r="Q3484" s="31" t="s">
        <v>108</v>
      </c>
      <c r="R3484" s="31">
        <v>96.37</v>
      </c>
      <c r="S3484" s="31" t="s">
        <v>108</v>
      </c>
    </row>
    <row r="3485" spans="1:19" x14ac:dyDescent="0.35">
      <c r="A3485" s="2">
        <v>37747</v>
      </c>
      <c r="B3485" s="31">
        <v>302.61279999999999</v>
      </c>
      <c r="C3485" s="31">
        <v>535.25800000000004</v>
      </c>
      <c r="D3485" s="31">
        <v>225.21789999999999</v>
      </c>
      <c r="E3485" s="31">
        <v>103.79040000000001</v>
      </c>
      <c r="F3485" s="31">
        <v>37.174399999999999</v>
      </c>
      <c r="G3485" s="31">
        <v>172.44839999999999</v>
      </c>
      <c r="H3485" s="31">
        <v>10.959569999999999</v>
      </c>
      <c r="I3485" s="31">
        <v>2189.0790000000002</v>
      </c>
      <c r="J3485" s="31">
        <v>2985.7539999999999</v>
      </c>
      <c r="K3485" s="31">
        <v>1593.9639999999999</v>
      </c>
      <c r="L3485" s="31">
        <v>81.900000000000006</v>
      </c>
      <c r="M3485" s="31" t="s">
        <v>108</v>
      </c>
      <c r="N3485" s="31">
        <v>41.432899999999997</v>
      </c>
      <c r="O3485" s="31">
        <v>86.164000000000001</v>
      </c>
      <c r="P3485" s="31">
        <v>98.567099999999996</v>
      </c>
      <c r="Q3485" s="31" t="s">
        <v>108</v>
      </c>
      <c r="R3485" s="31">
        <v>95.34</v>
      </c>
      <c r="S3485" s="31" t="s">
        <v>108</v>
      </c>
    </row>
    <row r="3486" spans="1:19" x14ac:dyDescent="0.35">
      <c r="A3486" s="2">
        <v>37748</v>
      </c>
      <c r="B3486" s="31">
        <v>308.10090000000002</v>
      </c>
      <c r="C3486" s="31">
        <v>542.98900000000003</v>
      </c>
      <c r="D3486" s="31">
        <v>225.7672</v>
      </c>
      <c r="E3486" s="31">
        <v>105.2953</v>
      </c>
      <c r="F3486" s="31">
        <v>37.109400000000001</v>
      </c>
      <c r="G3486" s="31">
        <v>171.76349999999999</v>
      </c>
      <c r="H3486" s="31">
        <v>10.65011</v>
      </c>
      <c r="I3486" s="31">
        <v>2190.2959999999998</v>
      </c>
      <c r="J3486" s="31">
        <v>3004.7080000000001</v>
      </c>
      <c r="K3486" s="31">
        <v>1605.903</v>
      </c>
      <c r="L3486" s="31">
        <v>81.44</v>
      </c>
      <c r="M3486" s="31" t="s">
        <v>108</v>
      </c>
      <c r="N3486" s="31">
        <v>40.965499999999999</v>
      </c>
      <c r="O3486" s="31">
        <v>87.357200000000006</v>
      </c>
      <c r="P3486" s="31">
        <v>98.676900000000003</v>
      </c>
      <c r="Q3486" s="31" t="s">
        <v>108</v>
      </c>
      <c r="R3486" s="31">
        <v>95.58</v>
      </c>
      <c r="S3486" s="31" t="s">
        <v>108</v>
      </c>
    </row>
    <row r="3487" spans="1:19" x14ac:dyDescent="0.35">
      <c r="A3487" s="2">
        <v>37749</v>
      </c>
      <c r="B3487" s="31">
        <v>313.9425</v>
      </c>
      <c r="C3487" s="31">
        <v>562.38900000000001</v>
      </c>
      <c r="D3487" s="31">
        <v>232.02019999999999</v>
      </c>
      <c r="E3487" s="31">
        <v>106.1258</v>
      </c>
      <c r="F3487" s="31">
        <v>37.813899999999997</v>
      </c>
      <c r="G3487" s="31">
        <v>171.07859999999999</v>
      </c>
      <c r="H3487" s="31">
        <v>10.53917</v>
      </c>
      <c r="I3487" s="31">
        <v>2190.1439999999998</v>
      </c>
      <c r="J3487" s="31">
        <v>3010.7579999999998</v>
      </c>
      <c r="K3487" s="31">
        <v>1611.873</v>
      </c>
      <c r="L3487" s="31">
        <v>80.650000000000006</v>
      </c>
      <c r="M3487" s="31" t="s">
        <v>108</v>
      </c>
      <c r="N3487" s="31">
        <v>40.192599999999999</v>
      </c>
      <c r="O3487" s="31">
        <v>87.115399999999994</v>
      </c>
      <c r="P3487" s="31">
        <v>99.527500000000003</v>
      </c>
      <c r="Q3487" s="31" t="s">
        <v>108</v>
      </c>
      <c r="R3487" s="31">
        <v>94.93</v>
      </c>
      <c r="S3487" s="31" t="s">
        <v>108</v>
      </c>
    </row>
    <row r="3488" spans="1:19" x14ac:dyDescent="0.35">
      <c r="A3488" s="2">
        <v>37750</v>
      </c>
      <c r="B3488" s="31">
        <v>319.01799999999997</v>
      </c>
      <c r="C3488" s="31">
        <v>579.06299999999999</v>
      </c>
      <c r="D3488" s="31">
        <v>235.6952</v>
      </c>
      <c r="E3488" s="31">
        <v>105.8644</v>
      </c>
      <c r="F3488" s="31">
        <v>37.835599999999999</v>
      </c>
      <c r="G3488" s="31">
        <v>174.77690000000001</v>
      </c>
      <c r="H3488" s="31">
        <v>10.60924</v>
      </c>
      <c r="I3488" s="31">
        <v>2191.5120000000002</v>
      </c>
      <c r="J3488" s="31">
        <v>3011.5639999999999</v>
      </c>
      <c r="K3488" s="31">
        <v>1610.623</v>
      </c>
      <c r="L3488" s="31">
        <v>81.680000000000007</v>
      </c>
      <c r="M3488" s="31" t="s">
        <v>108</v>
      </c>
      <c r="N3488" s="31">
        <v>41.109299999999998</v>
      </c>
      <c r="O3488" s="31">
        <v>86.681299999999993</v>
      </c>
      <c r="P3488" s="31">
        <v>99.852599999999995</v>
      </c>
      <c r="Q3488" s="31" t="s">
        <v>108</v>
      </c>
      <c r="R3488" s="31">
        <v>94.98</v>
      </c>
      <c r="S3488" s="31" t="s">
        <v>108</v>
      </c>
    </row>
    <row r="3489" spans="1:19" x14ac:dyDescent="0.35">
      <c r="A3489" s="2">
        <v>37753</v>
      </c>
      <c r="B3489" s="31">
        <v>313.5573</v>
      </c>
      <c r="C3489" s="31">
        <v>565.41399999999999</v>
      </c>
      <c r="D3489" s="31">
        <v>237.8314</v>
      </c>
      <c r="E3489" s="31">
        <v>106.7724</v>
      </c>
      <c r="F3489" s="31">
        <v>38.160499999999999</v>
      </c>
      <c r="G3489" s="31">
        <v>176.00970000000001</v>
      </c>
      <c r="H3489" s="31">
        <v>10.48662</v>
      </c>
      <c r="I3489" s="31">
        <v>2192.8809999999999</v>
      </c>
      <c r="J3489" s="31">
        <v>3018.42</v>
      </c>
      <c r="K3489" s="31">
        <v>1611.595</v>
      </c>
      <c r="L3489" s="31">
        <v>82.73</v>
      </c>
      <c r="M3489" s="31" t="s">
        <v>108</v>
      </c>
      <c r="N3489" s="31">
        <v>41.702500000000001</v>
      </c>
      <c r="O3489" s="31">
        <v>86.948800000000006</v>
      </c>
      <c r="P3489" s="31">
        <v>100.36069999999999</v>
      </c>
      <c r="Q3489" s="31" t="s">
        <v>108</v>
      </c>
      <c r="R3489" s="31">
        <v>94.55</v>
      </c>
      <c r="S3489" s="31" t="s">
        <v>108</v>
      </c>
    </row>
    <row r="3490" spans="1:19" x14ac:dyDescent="0.35">
      <c r="A3490" s="2">
        <v>37754</v>
      </c>
      <c r="B3490" s="31">
        <v>323.87389999999999</v>
      </c>
      <c r="C3490" s="31">
        <v>586.08900000000006</v>
      </c>
      <c r="D3490" s="31">
        <v>236.13489999999999</v>
      </c>
      <c r="E3490" s="31">
        <v>109.1421</v>
      </c>
      <c r="F3490" s="31">
        <v>37.985100000000003</v>
      </c>
      <c r="G3490" s="31">
        <v>176.48910000000001</v>
      </c>
      <c r="H3490" s="31">
        <v>10.11293</v>
      </c>
      <c r="I3490" s="31">
        <v>2192.4250000000002</v>
      </c>
      <c r="J3490" s="31">
        <v>3020.4369999999999</v>
      </c>
      <c r="K3490" s="31">
        <v>1615.2049999999999</v>
      </c>
      <c r="L3490" s="31">
        <v>82.6</v>
      </c>
      <c r="M3490" s="31" t="s">
        <v>108</v>
      </c>
      <c r="N3490" s="31">
        <v>41.504800000000003</v>
      </c>
      <c r="O3490" s="31">
        <v>87.118899999999996</v>
      </c>
      <c r="P3490" s="31">
        <v>100.1039</v>
      </c>
      <c r="Q3490" s="31" t="s">
        <v>108</v>
      </c>
      <c r="R3490" s="31">
        <v>94.7</v>
      </c>
      <c r="S3490" s="31" t="s">
        <v>108</v>
      </c>
    </row>
    <row r="3491" spans="1:19" x14ac:dyDescent="0.35">
      <c r="A3491" s="2">
        <v>37755</v>
      </c>
      <c r="B3491" s="31">
        <v>331.79820000000001</v>
      </c>
      <c r="C3491" s="31">
        <v>600.68600000000004</v>
      </c>
      <c r="D3491" s="31">
        <v>238.87110000000001</v>
      </c>
      <c r="E3491" s="31">
        <v>109.24</v>
      </c>
      <c r="F3491" s="31">
        <v>38.233899999999998</v>
      </c>
      <c r="G3491" s="31">
        <v>177.8588</v>
      </c>
      <c r="H3491" s="31">
        <v>10.258900000000001</v>
      </c>
      <c r="I3491" s="31">
        <v>2191.9690000000001</v>
      </c>
      <c r="J3491" s="31">
        <v>3033.3420000000001</v>
      </c>
      <c r="K3491" s="31">
        <v>1614.2329999999999</v>
      </c>
      <c r="L3491" s="31">
        <v>82.38</v>
      </c>
      <c r="M3491" s="31" t="s">
        <v>108</v>
      </c>
      <c r="N3491" s="31">
        <v>41.378999999999998</v>
      </c>
      <c r="O3491" s="31">
        <v>87.383499999999998</v>
      </c>
      <c r="P3491" s="31">
        <v>99.906999999999996</v>
      </c>
      <c r="Q3491" s="31" t="s">
        <v>108</v>
      </c>
      <c r="R3491" s="31">
        <v>94.58</v>
      </c>
      <c r="S3491" s="31" t="s">
        <v>108</v>
      </c>
    </row>
    <row r="3492" spans="1:19" x14ac:dyDescent="0.35">
      <c r="A3492" s="2">
        <v>37756</v>
      </c>
      <c r="B3492" s="31">
        <v>326.3023</v>
      </c>
      <c r="C3492" s="31">
        <v>595.51300000000003</v>
      </c>
      <c r="D3492" s="31">
        <v>242.70179999999999</v>
      </c>
      <c r="E3492" s="31">
        <v>109.51730000000001</v>
      </c>
      <c r="F3492" s="31">
        <v>38.266399999999997</v>
      </c>
      <c r="G3492" s="31">
        <v>177.7218</v>
      </c>
      <c r="H3492" s="31">
        <v>10.042859999999999</v>
      </c>
      <c r="I3492" s="31">
        <v>2192.2730000000001</v>
      </c>
      <c r="J3492" s="31">
        <v>3029.712</v>
      </c>
      <c r="K3492" s="31">
        <v>1619.7860000000001</v>
      </c>
      <c r="L3492" s="31">
        <v>82.91</v>
      </c>
      <c r="M3492" s="31" t="s">
        <v>108</v>
      </c>
      <c r="N3492" s="31">
        <v>41.828400000000002</v>
      </c>
      <c r="O3492" s="31">
        <v>87.589200000000005</v>
      </c>
      <c r="P3492" s="31">
        <v>99.6751</v>
      </c>
      <c r="Q3492" s="31" t="s">
        <v>108</v>
      </c>
      <c r="R3492" s="31">
        <v>95.22</v>
      </c>
      <c r="S3492" s="31" t="s">
        <v>108</v>
      </c>
    </row>
    <row r="3493" spans="1:19" x14ac:dyDescent="0.35">
      <c r="A3493" s="2">
        <v>37757</v>
      </c>
      <c r="B3493" s="31">
        <v>329.24200000000002</v>
      </c>
      <c r="C3493" s="31">
        <v>600.82799999999997</v>
      </c>
      <c r="D3493" s="31">
        <v>239.96559999999999</v>
      </c>
      <c r="E3493" s="31">
        <v>108.9464</v>
      </c>
      <c r="F3493" s="31">
        <v>38.493600000000001</v>
      </c>
      <c r="G3493" s="31">
        <v>175.87270000000001</v>
      </c>
      <c r="H3493" s="31">
        <v>10.19467</v>
      </c>
      <c r="I3493" s="31">
        <v>2196.0749999999998</v>
      </c>
      <c r="J3493" s="31">
        <v>3045.4409999999998</v>
      </c>
      <c r="K3493" s="31">
        <v>1622.84</v>
      </c>
      <c r="L3493" s="31">
        <v>82.73</v>
      </c>
      <c r="M3493" s="31" t="s">
        <v>108</v>
      </c>
      <c r="N3493" s="31">
        <v>41.576700000000002</v>
      </c>
      <c r="O3493" s="31">
        <v>87.527500000000003</v>
      </c>
      <c r="P3493" s="31">
        <v>100.3304</v>
      </c>
      <c r="Q3493" s="31" t="s">
        <v>108</v>
      </c>
      <c r="R3493" s="31">
        <v>94.08</v>
      </c>
      <c r="S3493" s="31" t="s">
        <v>108</v>
      </c>
    </row>
    <row r="3494" spans="1:19" x14ac:dyDescent="0.35">
      <c r="A3494" s="2">
        <v>37760</v>
      </c>
      <c r="B3494" s="31">
        <v>323.1071</v>
      </c>
      <c r="C3494" s="31">
        <v>585.66399999999999</v>
      </c>
      <c r="D3494" s="31">
        <v>242.70179999999999</v>
      </c>
      <c r="E3494" s="31">
        <v>108.88120000000001</v>
      </c>
      <c r="F3494" s="31">
        <v>39.5214</v>
      </c>
      <c r="G3494" s="31">
        <v>174.50299999999999</v>
      </c>
      <c r="H3494" s="31">
        <v>9.8618539999999992</v>
      </c>
      <c r="I3494" s="31">
        <v>2192.5770000000002</v>
      </c>
      <c r="J3494" s="31">
        <v>3049.4740000000002</v>
      </c>
      <c r="K3494" s="31">
        <v>1632.9739999999999</v>
      </c>
      <c r="L3494" s="31">
        <v>80.83</v>
      </c>
      <c r="M3494" s="31" t="s">
        <v>108</v>
      </c>
      <c r="N3494" s="31">
        <v>40.0488</v>
      </c>
      <c r="O3494" s="31">
        <v>87.122699999999995</v>
      </c>
      <c r="P3494" s="31">
        <v>101.60339999999999</v>
      </c>
      <c r="Q3494" s="31" t="s">
        <v>108</v>
      </c>
      <c r="R3494" s="31">
        <v>93.74</v>
      </c>
      <c r="S3494" s="31" t="s">
        <v>108</v>
      </c>
    </row>
    <row r="3495" spans="1:19" x14ac:dyDescent="0.35">
      <c r="A3495" s="2">
        <v>37761</v>
      </c>
      <c r="B3495" s="31">
        <v>325.02429999999998</v>
      </c>
      <c r="C3495" s="31">
        <v>585.947</v>
      </c>
      <c r="D3495" s="31">
        <v>234.21950000000001</v>
      </c>
      <c r="E3495" s="31">
        <v>108.53870000000001</v>
      </c>
      <c r="F3495" s="31">
        <v>39.748600000000003</v>
      </c>
      <c r="G3495" s="31">
        <v>176.07820000000001</v>
      </c>
      <c r="H3495" s="31">
        <v>9.5932659999999998</v>
      </c>
      <c r="I3495" s="31">
        <v>2194.25</v>
      </c>
      <c r="J3495" s="31">
        <v>3063.5889999999999</v>
      </c>
      <c r="K3495" s="31">
        <v>1634.779</v>
      </c>
      <c r="L3495" s="31">
        <v>80.540000000000006</v>
      </c>
      <c r="M3495" s="31" t="s">
        <v>108</v>
      </c>
      <c r="N3495" s="31">
        <v>40.210599999999999</v>
      </c>
      <c r="O3495" s="31">
        <v>86.934399999999997</v>
      </c>
      <c r="P3495" s="31">
        <v>101.3109</v>
      </c>
      <c r="Q3495" s="31" t="s">
        <v>108</v>
      </c>
      <c r="R3495" s="31">
        <v>93.26</v>
      </c>
      <c r="S3495" s="31" t="s">
        <v>108</v>
      </c>
    </row>
    <row r="3496" spans="1:19" x14ac:dyDescent="0.35">
      <c r="A3496" s="2">
        <v>37762</v>
      </c>
      <c r="B3496" s="31">
        <v>331.6705</v>
      </c>
      <c r="C3496" s="31">
        <v>599.05600000000004</v>
      </c>
      <c r="D3496" s="31">
        <v>243.7962</v>
      </c>
      <c r="E3496" s="31">
        <v>110.1536</v>
      </c>
      <c r="F3496" s="31">
        <v>40.365299999999998</v>
      </c>
      <c r="G3496" s="31">
        <v>175.32490000000001</v>
      </c>
      <c r="H3496" s="31">
        <v>9.5173609999999993</v>
      </c>
      <c r="I3496" s="31">
        <v>2195.7710000000002</v>
      </c>
      <c r="J3496" s="31">
        <v>3055.9259999999999</v>
      </c>
      <c r="K3496" s="31">
        <v>1635.057</v>
      </c>
      <c r="L3496" s="31">
        <v>80.78</v>
      </c>
      <c r="M3496" s="31" t="s">
        <v>108</v>
      </c>
      <c r="N3496" s="31">
        <v>40.102699999999999</v>
      </c>
      <c r="O3496" s="31">
        <v>86.564499999999995</v>
      </c>
      <c r="P3496" s="31">
        <v>101.7039</v>
      </c>
      <c r="Q3496" s="31" t="s">
        <v>108</v>
      </c>
      <c r="R3496" s="31">
        <v>93.54</v>
      </c>
      <c r="S3496" s="31" t="s">
        <v>108</v>
      </c>
    </row>
    <row r="3497" spans="1:19" x14ac:dyDescent="0.35">
      <c r="A3497" s="2">
        <v>37763</v>
      </c>
      <c r="B3497" s="31">
        <v>329.36989999999997</v>
      </c>
      <c r="C3497" s="31">
        <v>605.57500000000005</v>
      </c>
      <c r="D3497" s="31">
        <v>241.06</v>
      </c>
      <c r="E3497" s="31">
        <v>110.1699</v>
      </c>
      <c r="F3497" s="31">
        <v>39.921700000000001</v>
      </c>
      <c r="G3497" s="31">
        <v>171.6951</v>
      </c>
      <c r="H3497" s="31">
        <v>9.7450770000000002</v>
      </c>
      <c r="I3497" s="31">
        <v>2196.2269999999999</v>
      </c>
      <c r="J3497" s="31">
        <v>3065.2020000000002</v>
      </c>
      <c r="K3497" s="31">
        <v>1637.6949999999999</v>
      </c>
      <c r="L3497" s="31">
        <v>81.55</v>
      </c>
      <c r="M3497" s="31" t="s">
        <v>108</v>
      </c>
      <c r="N3497" s="31">
        <v>40.624000000000002</v>
      </c>
      <c r="O3497" s="31">
        <v>86.536199999999994</v>
      </c>
      <c r="P3497" s="31">
        <v>101.5819</v>
      </c>
      <c r="Q3497" s="31" t="s">
        <v>108</v>
      </c>
      <c r="R3497" s="31">
        <v>93.56</v>
      </c>
      <c r="S3497" s="31" t="s">
        <v>108</v>
      </c>
    </row>
    <row r="3498" spans="1:19" x14ac:dyDescent="0.35">
      <c r="A3498" s="2">
        <v>37764</v>
      </c>
      <c r="B3498" s="31">
        <v>332.30959999999999</v>
      </c>
      <c r="C3498" s="31">
        <v>607.48900000000003</v>
      </c>
      <c r="D3498" s="31">
        <v>242.4281</v>
      </c>
      <c r="E3498" s="31">
        <v>109.46850000000001</v>
      </c>
      <c r="F3498" s="31">
        <v>40.008200000000002</v>
      </c>
      <c r="G3498" s="31">
        <v>172.10599999999999</v>
      </c>
      <c r="H3498" s="31">
        <v>9.7917880000000004</v>
      </c>
      <c r="I3498" s="31">
        <v>2196.2269999999999</v>
      </c>
      <c r="J3498" s="31">
        <v>3065.6060000000002</v>
      </c>
      <c r="K3498" s="31">
        <v>1644.7750000000001</v>
      </c>
      <c r="L3498" s="31">
        <v>81.680000000000007</v>
      </c>
      <c r="M3498" s="31" t="s">
        <v>108</v>
      </c>
      <c r="N3498" s="31">
        <v>40.642000000000003</v>
      </c>
      <c r="O3498" s="31">
        <v>86.898499999999999</v>
      </c>
      <c r="P3498" s="31">
        <v>102.4862</v>
      </c>
      <c r="Q3498" s="31" t="s">
        <v>108</v>
      </c>
      <c r="R3498" s="31">
        <v>93.05</v>
      </c>
      <c r="S3498" s="31" t="s">
        <v>108</v>
      </c>
    </row>
    <row r="3499" spans="1:19" x14ac:dyDescent="0.35">
      <c r="A3499" s="2">
        <v>37767</v>
      </c>
      <c r="B3499" s="31">
        <v>332.30959999999999</v>
      </c>
      <c r="C3499" s="31">
        <v>607.48900000000003</v>
      </c>
      <c r="D3499" s="31">
        <v>242.4281</v>
      </c>
      <c r="E3499" s="31">
        <v>109.46850000000001</v>
      </c>
      <c r="F3499" s="31">
        <v>40.008200000000002</v>
      </c>
      <c r="G3499" s="31">
        <v>172.10599999999999</v>
      </c>
      <c r="H3499" s="31">
        <v>9.7917880000000004</v>
      </c>
      <c r="I3499" s="31">
        <v>2200.029</v>
      </c>
      <c r="J3499" s="31">
        <v>3065.6060000000002</v>
      </c>
      <c r="K3499" s="31">
        <v>1648.107</v>
      </c>
      <c r="L3499" s="31">
        <v>81.680000000000007</v>
      </c>
      <c r="M3499" s="31" t="s">
        <v>108</v>
      </c>
      <c r="N3499" s="31">
        <v>40.642000000000003</v>
      </c>
      <c r="O3499" s="31">
        <v>86.898499999999999</v>
      </c>
      <c r="P3499" s="31">
        <v>102.4862</v>
      </c>
      <c r="Q3499" s="31" t="s">
        <v>108</v>
      </c>
      <c r="R3499" s="31">
        <v>93.05</v>
      </c>
      <c r="S3499" s="31" t="s">
        <v>108</v>
      </c>
    </row>
    <row r="3500" spans="1:19" x14ac:dyDescent="0.35">
      <c r="A3500" s="2">
        <v>37768</v>
      </c>
      <c r="B3500" s="31">
        <v>333.97109999999998</v>
      </c>
      <c r="C3500" s="31">
        <v>603.30799999999999</v>
      </c>
      <c r="D3500" s="31">
        <v>238.87100000000001</v>
      </c>
      <c r="E3500" s="31">
        <v>111.49120000000001</v>
      </c>
      <c r="F3500" s="31">
        <v>39.900100000000002</v>
      </c>
      <c r="G3500" s="31">
        <v>172.72239999999999</v>
      </c>
      <c r="H3500" s="31">
        <v>9.2020619999999997</v>
      </c>
      <c r="I3500" s="31">
        <v>2200.9409999999998</v>
      </c>
      <c r="J3500" s="31">
        <v>3058.54</v>
      </c>
      <c r="K3500" s="31">
        <v>1640.8879999999999</v>
      </c>
      <c r="L3500" s="31">
        <v>83.19</v>
      </c>
      <c r="M3500" s="31" t="s">
        <v>108</v>
      </c>
      <c r="N3500" s="31">
        <v>42.151899999999998</v>
      </c>
      <c r="O3500" s="31">
        <v>86.850800000000007</v>
      </c>
      <c r="P3500" s="31">
        <v>103.25109999999999</v>
      </c>
      <c r="Q3500" s="31" t="s">
        <v>108</v>
      </c>
      <c r="R3500" s="31">
        <v>92.72</v>
      </c>
      <c r="S3500" s="31" t="s">
        <v>108</v>
      </c>
    </row>
    <row r="3501" spans="1:19" x14ac:dyDescent="0.35">
      <c r="A3501" s="2">
        <v>37769</v>
      </c>
      <c r="B3501" s="31">
        <v>325.02429999999998</v>
      </c>
      <c r="C3501" s="31">
        <v>595.86699999999996</v>
      </c>
      <c r="D3501" s="31">
        <v>238.32380000000001</v>
      </c>
      <c r="E3501" s="31">
        <v>110.0394</v>
      </c>
      <c r="F3501" s="31">
        <v>39.6188</v>
      </c>
      <c r="G3501" s="31">
        <v>170.6678</v>
      </c>
      <c r="H3501" s="31">
        <v>9.2487729999999999</v>
      </c>
      <c r="I3501" s="31">
        <v>2203.6790000000001</v>
      </c>
      <c r="J3501" s="31">
        <v>3055.9110000000001</v>
      </c>
      <c r="K3501" s="31">
        <v>1630.8920000000001</v>
      </c>
      <c r="L3501" s="31">
        <v>83.41</v>
      </c>
      <c r="M3501" s="31" t="s">
        <v>108</v>
      </c>
      <c r="N3501" s="31">
        <v>42.223799999999997</v>
      </c>
      <c r="O3501" s="31">
        <v>85.614999999999995</v>
      </c>
      <c r="P3501" s="31">
        <v>102.1073</v>
      </c>
      <c r="Q3501" s="31" t="s">
        <v>108</v>
      </c>
      <c r="R3501" s="31">
        <v>93.45</v>
      </c>
      <c r="S3501" s="31" t="s">
        <v>108</v>
      </c>
    </row>
    <row r="3502" spans="1:19" x14ac:dyDescent="0.35">
      <c r="A3502" s="2">
        <v>37770</v>
      </c>
      <c r="B3502" s="31">
        <v>329.49770000000001</v>
      </c>
      <c r="C3502" s="31">
        <v>599.69399999999996</v>
      </c>
      <c r="D3502" s="31">
        <v>242.15450000000001</v>
      </c>
      <c r="E3502" s="31">
        <v>110.0068</v>
      </c>
      <c r="F3502" s="31">
        <v>40.105600000000003</v>
      </c>
      <c r="G3502" s="31">
        <v>172.58539999999999</v>
      </c>
      <c r="H3502" s="31">
        <v>8.5889799999999994</v>
      </c>
      <c r="I3502" s="31">
        <v>2204.7440000000001</v>
      </c>
      <c r="J3502" s="31">
        <v>3072.2979999999998</v>
      </c>
      <c r="K3502" s="31">
        <v>1639.777</v>
      </c>
      <c r="L3502" s="31">
        <v>83.17</v>
      </c>
      <c r="M3502" s="31" t="s">
        <v>108</v>
      </c>
      <c r="N3502" s="31">
        <v>42.385599999999997</v>
      </c>
      <c r="O3502" s="31">
        <v>85.757000000000005</v>
      </c>
      <c r="P3502" s="31">
        <v>102.8741</v>
      </c>
      <c r="Q3502" s="31" t="s">
        <v>108</v>
      </c>
      <c r="R3502" s="31">
        <v>92.71</v>
      </c>
      <c r="S3502" s="31" t="s">
        <v>108</v>
      </c>
    </row>
    <row r="3503" spans="1:19" x14ac:dyDescent="0.35">
      <c r="A3503" s="2">
        <v>37771</v>
      </c>
      <c r="B3503" s="31">
        <v>332.30959999999999</v>
      </c>
      <c r="C3503" s="31">
        <v>604.44200000000001</v>
      </c>
      <c r="D3503" s="31">
        <v>242.15450000000001</v>
      </c>
      <c r="E3503" s="31">
        <v>111.2465</v>
      </c>
      <c r="F3503" s="31">
        <v>39.553800000000003</v>
      </c>
      <c r="G3503" s="31">
        <v>171.0787</v>
      </c>
      <c r="H3503" s="31">
        <v>8.717435</v>
      </c>
      <c r="I3503" s="31">
        <v>2205.1999999999998</v>
      </c>
      <c r="J3503" s="31">
        <v>3070.6779999999999</v>
      </c>
      <c r="K3503" s="31">
        <v>1638.528</v>
      </c>
      <c r="L3503" s="31">
        <v>84.4</v>
      </c>
      <c r="M3503" s="31" t="s">
        <v>108</v>
      </c>
      <c r="N3503" s="31">
        <v>43.104599999999998</v>
      </c>
      <c r="O3503" s="31">
        <v>84.883099999999999</v>
      </c>
      <c r="P3503" s="31">
        <v>102.3057</v>
      </c>
      <c r="Q3503" s="31" t="s">
        <v>108</v>
      </c>
      <c r="R3503" s="31">
        <v>93.29</v>
      </c>
      <c r="S3503" s="31" t="s">
        <v>108</v>
      </c>
    </row>
    <row r="3504" spans="1:19" x14ac:dyDescent="0.35">
      <c r="A3504" s="2">
        <v>37774</v>
      </c>
      <c r="B3504" s="31">
        <v>343.55700000000002</v>
      </c>
      <c r="C3504" s="31">
        <v>628.322</v>
      </c>
      <c r="D3504" s="31">
        <v>252.5521</v>
      </c>
      <c r="E3504" s="31">
        <v>112.89400000000001</v>
      </c>
      <c r="F3504" s="31">
        <v>39.716099999999997</v>
      </c>
      <c r="G3504" s="31">
        <v>167.79140000000001</v>
      </c>
      <c r="H3504" s="31">
        <v>8.9918619999999994</v>
      </c>
      <c r="I3504" s="31">
        <v>2204.2869999999998</v>
      </c>
      <c r="J3504" s="31">
        <v>3056.0970000000002</v>
      </c>
      <c r="K3504" s="31">
        <v>1632.558</v>
      </c>
      <c r="L3504" s="31">
        <v>84.84</v>
      </c>
      <c r="M3504" s="31" t="s">
        <v>108</v>
      </c>
      <c r="N3504" s="31">
        <v>42.798999999999999</v>
      </c>
      <c r="O3504" s="31">
        <v>85.699799999999996</v>
      </c>
      <c r="P3504" s="31">
        <v>101.928</v>
      </c>
      <c r="Q3504" s="31" t="s">
        <v>108</v>
      </c>
      <c r="R3504" s="31">
        <v>93.34</v>
      </c>
      <c r="S3504" s="31" t="s">
        <v>108</v>
      </c>
    </row>
    <row r="3505" spans="1:19" x14ac:dyDescent="0.35">
      <c r="A3505" s="2">
        <v>37775</v>
      </c>
      <c r="B3505" s="31">
        <v>342.4067</v>
      </c>
      <c r="C3505" s="31">
        <v>629.17200000000003</v>
      </c>
      <c r="D3505" s="31">
        <v>252.00489999999999</v>
      </c>
      <c r="E3505" s="31">
        <v>112.1763</v>
      </c>
      <c r="F3505" s="31">
        <v>39.629600000000003</v>
      </c>
      <c r="G3505" s="31">
        <v>167.17500000000001</v>
      </c>
      <c r="H3505" s="31">
        <v>8.9334729999999993</v>
      </c>
      <c r="I3505" s="31">
        <v>2205.1999999999998</v>
      </c>
      <c r="J3505" s="31">
        <v>3076.348</v>
      </c>
      <c r="K3505" s="31">
        <v>1649.1310000000001</v>
      </c>
      <c r="L3505" s="31">
        <v>85.19</v>
      </c>
      <c r="M3505" s="31" t="s">
        <v>108</v>
      </c>
      <c r="N3505" s="31">
        <v>43.194499999999998</v>
      </c>
      <c r="O3505" s="31">
        <v>85.450599999999994</v>
      </c>
      <c r="P3505" s="31">
        <v>101.9114</v>
      </c>
      <c r="Q3505" s="31" t="s">
        <v>108</v>
      </c>
      <c r="R3505" s="31">
        <v>93.53</v>
      </c>
      <c r="S3505" s="31" t="s">
        <v>108</v>
      </c>
    </row>
    <row r="3506" spans="1:19" x14ac:dyDescent="0.35">
      <c r="A3506" s="2">
        <v>37776</v>
      </c>
      <c r="B3506" s="31">
        <v>336.65519999999998</v>
      </c>
      <c r="C3506" s="31">
        <v>612.44899999999996</v>
      </c>
      <c r="D3506" s="31">
        <v>247.9006</v>
      </c>
      <c r="E3506" s="31">
        <v>111.377</v>
      </c>
      <c r="F3506" s="31">
        <v>39.337499999999999</v>
      </c>
      <c r="G3506" s="31">
        <v>168.54470000000001</v>
      </c>
      <c r="H3506" s="31">
        <v>8.9801839999999995</v>
      </c>
      <c r="I3506" s="31">
        <v>2205.5039999999999</v>
      </c>
      <c r="J3506" s="31">
        <v>3084.8539999999998</v>
      </c>
      <c r="K3506" s="31">
        <v>1644.2619999999999</v>
      </c>
      <c r="L3506" s="31">
        <v>86.41</v>
      </c>
      <c r="M3506" s="31" t="s">
        <v>108</v>
      </c>
      <c r="N3506" s="31">
        <v>44.021299999999997</v>
      </c>
      <c r="O3506" s="31">
        <v>85.471599999999995</v>
      </c>
      <c r="P3506" s="31">
        <v>101.5949</v>
      </c>
      <c r="Q3506" s="31" t="s">
        <v>108</v>
      </c>
      <c r="R3506" s="31">
        <v>93.73</v>
      </c>
      <c r="S3506" s="31" t="s">
        <v>108</v>
      </c>
    </row>
    <row r="3507" spans="1:19" x14ac:dyDescent="0.35">
      <c r="A3507" s="2">
        <v>37777</v>
      </c>
      <c r="B3507" s="31">
        <v>343.55700000000002</v>
      </c>
      <c r="C3507" s="31">
        <v>627.25900000000001</v>
      </c>
      <c r="D3507" s="31">
        <v>253.0994</v>
      </c>
      <c r="E3507" s="31">
        <v>111.7685</v>
      </c>
      <c r="F3507" s="31">
        <v>39.9758</v>
      </c>
      <c r="G3507" s="31">
        <v>169.5035</v>
      </c>
      <c r="H3507" s="31">
        <v>8.7641460000000002</v>
      </c>
      <c r="I3507" s="31">
        <v>2206.569</v>
      </c>
      <c r="J3507" s="31">
        <v>3074.7280000000001</v>
      </c>
      <c r="K3507" s="31">
        <v>1647.604</v>
      </c>
      <c r="L3507" s="31">
        <v>86.81</v>
      </c>
      <c r="M3507" s="31" t="s">
        <v>108</v>
      </c>
      <c r="N3507" s="31">
        <v>44.362900000000003</v>
      </c>
      <c r="O3507" s="31">
        <v>86.3386</v>
      </c>
      <c r="P3507" s="31">
        <v>103.0729</v>
      </c>
      <c r="Q3507" s="31" t="s">
        <v>108</v>
      </c>
      <c r="R3507" s="31">
        <v>92.52</v>
      </c>
      <c r="S3507" s="31" t="s">
        <v>108</v>
      </c>
    </row>
    <row r="3508" spans="1:19" x14ac:dyDescent="0.35">
      <c r="A3508" s="2">
        <v>37778</v>
      </c>
      <c r="B3508" s="31">
        <v>348.66950000000003</v>
      </c>
      <c r="C3508" s="31">
        <v>633.14</v>
      </c>
      <c r="D3508" s="31">
        <v>255.0147</v>
      </c>
      <c r="E3508" s="31">
        <v>111.63800000000001</v>
      </c>
      <c r="F3508" s="31">
        <v>39.434800000000003</v>
      </c>
      <c r="G3508" s="31">
        <v>172.99629999999999</v>
      </c>
      <c r="H3508" s="31">
        <v>8.7875010000000007</v>
      </c>
      <c r="I3508" s="31">
        <v>2207.3679999999999</v>
      </c>
      <c r="J3508" s="31">
        <v>3069.4630000000002</v>
      </c>
      <c r="K3508" s="31">
        <v>1644.258</v>
      </c>
      <c r="L3508" s="31">
        <v>86.55</v>
      </c>
      <c r="M3508" s="31" t="s">
        <v>108</v>
      </c>
      <c r="N3508" s="31">
        <v>43.607900000000001</v>
      </c>
      <c r="O3508" s="31">
        <v>85.398899999999998</v>
      </c>
      <c r="P3508" s="31">
        <v>101.7624</v>
      </c>
      <c r="Q3508" s="31" t="s">
        <v>108</v>
      </c>
      <c r="R3508" s="31">
        <v>93.48</v>
      </c>
      <c r="S3508" s="31" t="s">
        <v>108</v>
      </c>
    </row>
    <row r="3509" spans="1:19" x14ac:dyDescent="0.35">
      <c r="A3509" s="2">
        <v>37781</v>
      </c>
      <c r="B3509" s="31">
        <v>351.6404</v>
      </c>
      <c r="C3509" s="31">
        <v>635.61400000000003</v>
      </c>
      <c r="D3509" s="31">
        <v>260.59539999999998</v>
      </c>
      <c r="E3509" s="31">
        <v>110.17740000000001</v>
      </c>
      <c r="F3509" s="31">
        <v>39.229300000000002</v>
      </c>
      <c r="G3509" s="31">
        <v>171.2672</v>
      </c>
      <c r="H3509" s="31">
        <v>8.8661600000000007</v>
      </c>
      <c r="I3509" s="31">
        <v>2207.444</v>
      </c>
      <c r="J3509" s="31">
        <v>3084.8539999999998</v>
      </c>
      <c r="K3509" s="31">
        <v>1653.0419999999999</v>
      </c>
      <c r="L3509" s="31">
        <v>85.6</v>
      </c>
      <c r="M3509" s="31" t="s">
        <v>108</v>
      </c>
      <c r="N3509" s="31">
        <v>43.050699999999999</v>
      </c>
      <c r="O3509" s="31">
        <v>85.905000000000001</v>
      </c>
      <c r="P3509" s="31">
        <v>102.3212</v>
      </c>
      <c r="Q3509" s="31" t="s">
        <v>108</v>
      </c>
      <c r="R3509" s="31">
        <v>93.3</v>
      </c>
      <c r="S3509" s="31" t="s">
        <v>108</v>
      </c>
    </row>
    <row r="3510" spans="1:19" x14ac:dyDescent="0.35">
      <c r="A3510" s="2">
        <v>37782</v>
      </c>
      <c r="B3510" s="31">
        <v>352.61540000000002</v>
      </c>
      <c r="C3510" s="31">
        <v>648.18399999999997</v>
      </c>
      <c r="D3510" s="31">
        <v>256.38080000000002</v>
      </c>
      <c r="E3510" s="31">
        <v>109.604</v>
      </c>
      <c r="F3510" s="31">
        <v>38.168999999999997</v>
      </c>
      <c r="G3510" s="31">
        <v>173.6542</v>
      </c>
      <c r="H3510" s="31">
        <v>8.7550969999999992</v>
      </c>
      <c r="I3510" s="31">
        <v>2208.665</v>
      </c>
      <c r="J3510" s="31">
        <v>3103.4850000000001</v>
      </c>
      <c r="K3510" s="31">
        <v>1660.7090000000001</v>
      </c>
      <c r="L3510" s="31">
        <v>86.46</v>
      </c>
      <c r="M3510" s="31" t="s">
        <v>108</v>
      </c>
      <c r="N3510" s="31">
        <v>43.661799999999999</v>
      </c>
      <c r="O3510" s="31">
        <v>86.237200000000001</v>
      </c>
      <c r="P3510" s="31">
        <v>101.6519</v>
      </c>
      <c r="Q3510" s="31" t="s">
        <v>108</v>
      </c>
      <c r="R3510" s="31">
        <v>93.56</v>
      </c>
      <c r="S3510" s="31" t="s">
        <v>108</v>
      </c>
    </row>
    <row r="3511" spans="1:19" x14ac:dyDescent="0.35">
      <c r="A3511" s="2">
        <v>37783</v>
      </c>
      <c r="B3511" s="31">
        <v>355.88130000000001</v>
      </c>
      <c r="C3511" s="31">
        <v>657.81500000000005</v>
      </c>
      <c r="D3511" s="31">
        <v>259.55410000000001</v>
      </c>
      <c r="E3511" s="31">
        <v>109.6854</v>
      </c>
      <c r="F3511" s="31">
        <v>38.536900000000003</v>
      </c>
      <c r="G3511" s="31">
        <v>173.92920000000001</v>
      </c>
      <c r="H3511" s="31">
        <v>8.8513199999999994</v>
      </c>
      <c r="I3511" s="31">
        <v>2208.817</v>
      </c>
      <c r="J3511" s="31">
        <v>3100.6489999999999</v>
      </c>
      <c r="K3511" s="31">
        <v>1661.2670000000001</v>
      </c>
      <c r="L3511" s="31">
        <v>87.38</v>
      </c>
      <c r="M3511" s="31" t="s">
        <v>108</v>
      </c>
      <c r="N3511" s="31">
        <v>44.183100000000003</v>
      </c>
      <c r="O3511" s="31">
        <v>86.208200000000005</v>
      </c>
      <c r="P3511" s="31">
        <v>102.288</v>
      </c>
      <c r="Q3511" s="31" t="s">
        <v>108</v>
      </c>
      <c r="R3511" s="31">
        <v>92.97</v>
      </c>
      <c r="S3511" s="31" t="s">
        <v>108</v>
      </c>
    </row>
    <row r="3512" spans="1:19" x14ac:dyDescent="0.35">
      <c r="A3512" s="2">
        <v>37784</v>
      </c>
      <c r="B3512" s="31">
        <v>347.81360000000001</v>
      </c>
      <c r="C3512" s="31">
        <v>632.32000000000005</v>
      </c>
      <c r="D3512" s="31">
        <v>253.20480000000001</v>
      </c>
      <c r="E3512" s="31">
        <v>110.1865</v>
      </c>
      <c r="F3512" s="31">
        <v>38.287999999999997</v>
      </c>
      <c r="G3512" s="31">
        <v>172.63499999999999</v>
      </c>
      <c r="H3512" s="31">
        <v>8.8596780000000006</v>
      </c>
      <c r="I3512" s="31">
        <v>2211.7170000000001</v>
      </c>
      <c r="J3512" s="31">
        <v>3105.51</v>
      </c>
      <c r="K3512" s="31">
        <v>1661.546</v>
      </c>
      <c r="L3512" s="31">
        <v>87.66</v>
      </c>
      <c r="M3512" s="31" t="s">
        <v>108</v>
      </c>
      <c r="N3512" s="31">
        <v>44.326900000000002</v>
      </c>
      <c r="O3512" s="31">
        <v>86.114500000000007</v>
      </c>
      <c r="P3512" s="31">
        <v>102.0788</v>
      </c>
      <c r="Q3512" s="31" t="s">
        <v>108</v>
      </c>
      <c r="R3512" s="31">
        <v>92.87</v>
      </c>
      <c r="S3512" s="31" t="s">
        <v>108</v>
      </c>
    </row>
    <row r="3513" spans="1:19" x14ac:dyDescent="0.35">
      <c r="A3513" s="2">
        <v>37785</v>
      </c>
      <c r="B3513" s="31">
        <v>336.7063</v>
      </c>
      <c r="C3513" s="31">
        <v>610.01800000000003</v>
      </c>
      <c r="D3513" s="31">
        <v>242.5291</v>
      </c>
      <c r="E3513" s="31">
        <v>109.08110000000001</v>
      </c>
      <c r="F3513" s="31">
        <v>38.645099999999999</v>
      </c>
      <c r="G3513" s="31">
        <v>167.40360000000001</v>
      </c>
      <c r="H3513" s="31">
        <v>8.7997340000000008</v>
      </c>
      <c r="I3513" s="31">
        <v>2209.8850000000002</v>
      </c>
      <c r="J3513" s="31">
        <v>3118.0650000000001</v>
      </c>
      <c r="K3513" s="31">
        <v>1668.377</v>
      </c>
      <c r="L3513" s="31">
        <v>86.72</v>
      </c>
      <c r="M3513" s="31" t="s">
        <v>108</v>
      </c>
      <c r="N3513" s="31">
        <v>43.392200000000003</v>
      </c>
      <c r="O3513" s="31">
        <v>86.320499999999996</v>
      </c>
      <c r="P3513" s="31">
        <v>102.6704</v>
      </c>
      <c r="Q3513" s="31" t="s">
        <v>108</v>
      </c>
      <c r="R3513" s="31">
        <v>92.22</v>
      </c>
      <c r="S3513" s="31" t="s">
        <v>108</v>
      </c>
    </row>
    <row r="3514" spans="1:19" x14ac:dyDescent="0.35">
      <c r="A3514" s="2">
        <v>37788</v>
      </c>
      <c r="B3514" s="31">
        <v>341.74329999999998</v>
      </c>
      <c r="C3514" s="31">
        <v>606.84199999999998</v>
      </c>
      <c r="D3514" s="31">
        <v>245.5402</v>
      </c>
      <c r="E3514" s="31">
        <v>108.91849999999999</v>
      </c>
      <c r="F3514" s="31">
        <v>38.915500000000002</v>
      </c>
      <c r="G3514" s="31">
        <v>167.5531</v>
      </c>
      <c r="H3514" s="31">
        <v>8.9915540000000007</v>
      </c>
      <c r="I3514" s="31">
        <v>2208.817</v>
      </c>
      <c r="J3514" s="31">
        <v>3102.674</v>
      </c>
      <c r="K3514" s="31">
        <v>1661.9639999999999</v>
      </c>
      <c r="L3514" s="31">
        <v>88.54</v>
      </c>
      <c r="M3514" s="31" t="s">
        <v>108</v>
      </c>
      <c r="N3514" s="31">
        <v>44.685299999999998</v>
      </c>
      <c r="O3514" s="31">
        <v>86.309200000000004</v>
      </c>
      <c r="P3514" s="31">
        <v>103.1802</v>
      </c>
      <c r="Q3514" s="31" t="s">
        <v>108</v>
      </c>
      <c r="R3514" s="31">
        <v>92.4</v>
      </c>
      <c r="S3514" s="31" t="s">
        <v>108</v>
      </c>
    </row>
    <row r="3515" spans="1:19" x14ac:dyDescent="0.35">
      <c r="A3515" s="2">
        <v>37789</v>
      </c>
      <c r="B3515" s="31">
        <v>342.38909999999998</v>
      </c>
      <c r="C3515" s="31">
        <v>608.93499999999995</v>
      </c>
      <c r="D3515" s="31">
        <v>246.63509999999999</v>
      </c>
      <c r="E3515" s="31">
        <v>111.06440000000001</v>
      </c>
      <c r="F3515" s="31">
        <v>39.359099999999998</v>
      </c>
      <c r="G3515" s="31">
        <v>169.3467</v>
      </c>
      <c r="H3515" s="31">
        <v>9.2912719999999993</v>
      </c>
      <c r="I3515" s="31">
        <v>2204.3910000000001</v>
      </c>
      <c r="J3515" s="31">
        <v>3083.2330000000002</v>
      </c>
      <c r="K3515" s="31">
        <v>1651.9259999999999</v>
      </c>
      <c r="L3515" s="31">
        <v>88.56</v>
      </c>
      <c r="M3515" s="31" t="s">
        <v>108</v>
      </c>
      <c r="N3515" s="31">
        <v>44.452100000000002</v>
      </c>
      <c r="O3515" s="31">
        <v>85.8887</v>
      </c>
      <c r="P3515" s="31">
        <v>102.8182</v>
      </c>
      <c r="Q3515" s="31" t="s">
        <v>108</v>
      </c>
      <c r="R3515" s="31">
        <v>92.61</v>
      </c>
      <c r="S3515" s="31" t="s">
        <v>108</v>
      </c>
    </row>
    <row r="3516" spans="1:19" x14ac:dyDescent="0.35">
      <c r="A3516" s="2">
        <v>37790</v>
      </c>
      <c r="B3516" s="31">
        <v>337.99779999999998</v>
      </c>
      <c r="C3516" s="31">
        <v>600.202</v>
      </c>
      <c r="D3516" s="31">
        <v>241.4341</v>
      </c>
      <c r="E3516" s="31">
        <v>111.61709999999999</v>
      </c>
      <c r="F3516" s="31">
        <v>38.71</v>
      </c>
      <c r="G3516" s="31">
        <v>171.58869999999999</v>
      </c>
      <c r="H3516" s="31">
        <v>9.4111589999999996</v>
      </c>
      <c r="I3516" s="31">
        <v>2193.556</v>
      </c>
      <c r="J3516" s="31">
        <v>3065.8180000000002</v>
      </c>
      <c r="K3516" s="31">
        <v>1640.076</v>
      </c>
      <c r="L3516" s="31">
        <v>88.45</v>
      </c>
      <c r="M3516" s="31" t="s">
        <v>108</v>
      </c>
      <c r="N3516" s="31">
        <v>44.703099999999999</v>
      </c>
      <c r="O3516" s="31">
        <v>85.607900000000001</v>
      </c>
      <c r="P3516" s="31">
        <v>101.7512</v>
      </c>
      <c r="Q3516" s="31" t="s">
        <v>108</v>
      </c>
      <c r="R3516" s="31">
        <v>93.17</v>
      </c>
      <c r="S3516" s="31" t="s">
        <v>108</v>
      </c>
    </row>
    <row r="3517" spans="1:19" x14ac:dyDescent="0.35">
      <c r="A3517" s="2">
        <v>37791</v>
      </c>
      <c r="B3517" s="31">
        <v>337.73950000000002</v>
      </c>
      <c r="C3517" s="31">
        <v>591.39700000000005</v>
      </c>
      <c r="D3517" s="31">
        <v>241.98159999999999</v>
      </c>
      <c r="E3517" s="31">
        <v>111.58459999999999</v>
      </c>
      <c r="F3517" s="31">
        <v>39.142699999999998</v>
      </c>
      <c r="G3517" s="31">
        <v>171.1403</v>
      </c>
      <c r="H3517" s="31">
        <v>8.9615810000000007</v>
      </c>
      <c r="I3517" s="31">
        <v>2172.8009999999999</v>
      </c>
      <c r="J3517" s="31">
        <v>3071.893</v>
      </c>
      <c r="K3517" s="31">
        <v>1643.84</v>
      </c>
      <c r="L3517" s="31">
        <v>87.18</v>
      </c>
      <c r="M3517" s="31" t="s">
        <v>108</v>
      </c>
      <c r="N3517" s="31">
        <v>43.95</v>
      </c>
      <c r="O3517" s="31">
        <v>85.447000000000003</v>
      </c>
      <c r="P3517" s="31">
        <v>101.69580000000001</v>
      </c>
      <c r="Q3517" s="31" t="s">
        <v>108</v>
      </c>
      <c r="R3517" s="31">
        <v>93.16</v>
      </c>
      <c r="S3517" s="31" t="s">
        <v>108</v>
      </c>
    </row>
    <row r="3518" spans="1:19" x14ac:dyDescent="0.35">
      <c r="A3518" s="2">
        <v>37792</v>
      </c>
      <c r="B3518" s="31">
        <v>347.29689999999999</v>
      </c>
      <c r="C3518" s="31">
        <v>610.09</v>
      </c>
      <c r="D3518" s="31">
        <v>248.55119999999999</v>
      </c>
      <c r="E3518" s="31">
        <v>110.6905</v>
      </c>
      <c r="F3518" s="31">
        <v>38.591000000000001</v>
      </c>
      <c r="G3518" s="31">
        <v>169.94460000000001</v>
      </c>
      <c r="H3518" s="31">
        <v>9.3092539999999993</v>
      </c>
      <c r="I3518" s="31">
        <v>2187.299</v>
      </c>
      <c r="J3518" s="31">
        <v>3063.7919999999999</v>
      </c>
      <c r="K3518" s="31">
        <v>1635.894</v>
      </c>
      <c r="L3518" s="31">
        <v>86.98</v>
      </c>
      <c r="M3518" s="31" t="s">
        <v>108</v>
      </c>
      <c r="N3518" s="31">
        <v>43.8245</v>
      </c>
      <c r="O3518" s="31">
        <v>85.654799999999994</v>
      </c>
      <c r="P3518" s="31">
        <v>101.1589</v>
      </c>
      <c r="Q3518" s="31" t="s">
        <v>108</v>
      </c>
      <c r="R3518" s="31">
        <v>93.91</v>
      </c>
      <c r="S3518" s="31" t="s">
        <v>108</v>
      </c>
    </row>
    <row r="3519" spans="1:19" x14ac:dyDescent="0.35">
      <c r="A3519" s="2">
        <v>37795</v>
      </c>
      <c r="B3519" s="31">
        <v>346.39280000000002</v>
      </c>
      <c r="C3519" s="31">
        <v>602.80100000000004</v>
      </c>
      <c r="D3519" s="31">
        <v>249.91990000000001</v>
      </c>
      <c r="E3519" s="31">
        <v>109.66630000000001</v>
      </c>
      <c r="F3519" s="31">
        <v>38.234000000000002</v>
      </c>
      <c r="G3519" s="31">
        <v>168.5247</v>
      </c>
      <c r="H3519" s="31">
        <v>9.3092539999999993</v>
      </c>
      <c r="I3519" s="31">
        <v>2181.9580000000001</v>
      </c>
      <c r="J3519" s="31">
        <v>3082.018</v>
      </c>
      <c r="K3519" s="31">
        <v>1642.4459999999999</v>
      </c>
      <c r="L3519" s="31">
        <v>86.06</v>
      </c>
      <c r="M3519" s="31" t="s">
        <v>108</v>
      </c>
      <c r="N3519" s="31">
        <v>43.214799999999997</v>
      </c>
      <c r="O3519" s="31">
        <v>86.062299999999993</v>
      </c>
      <c r="P3519" s="31">
        <v>100.3524</v>
      </c>
      <c r="Q3519" s="31" t="s">
        <v>108</v>
      </c>
      <c r="R3519" s="31">
        <v>94.08</v>
      </c>
      <c r="S3519" s="31" t="s">
        <v>108</v>
      </c>
    </row>
    <row r="3520" spans="1:19" x14ac:dyDescent="0.35">
      <c r="A3520" s="2">
        <v>37796</v>
      </c>
      <c r="B3520" s="31">
        <v>343.03480000000002</v>
      </c>
      <c r="C3520" s="31">
        <v>592.91300000000001</v>
      </c>
      <c r="D3520" s="31">
        <v>247.18260000000001</v>
      </c>
      <c r="E3520" s="31">
        <v>109.58499999999999</v>
      </c>
      <c r="F3520" s="31">
        <v>37.509099999999997</v>
      </c>
      <c r="G3520" s="31">
        <v>169.19730000000001</v>
      </c>
      <c r="H3520" s="31">
        <v>9.2193380000000005</v>
      </c>
      <c r="I3520" s="31">
        <v>2183.4839999999999</v>
      </c>
      <c r="J3520" s="31">
        <v>3092.1439999999998</v>
      </c>
      <c r="K3520" s="31">
        <v>1643.5609999999999</v>
      </c>
      <c r="L3520" s="31">
        <v>86.11</v>
      </c>
      <c r="M3520" s="31" t="s">
        <v>108</v>
      </c>
      <c r="N3520" s="31">
        <v>42.838200000000001</v>
      </c>
      <c r="O3520" s="31">
        <v>86.084999999999994</v>
      </c>
      <c r="P3520" s="31">
        <v>100.2513</v>
      </c>
      <c r="Q3520" s="31" t="s">
        <v>108</v>
      </c>
      <c r="R3520" s="31">
        <v>94.39</v>
      </c>
      <c r="S3520" s="31" t="s">
        <v>108</v>
      </c>
    </row>
    <row r="3521" spans="1:19" x14ac:dyDescent="0.35">
      <c r="A3521" s="2">
        <v>37797</v>
      </c>
      <c r="B3521" s="31">
        <v>355.69200000000001</v>
      </c>
      <c r="C3521" s="31">
        <v>615.35900000000004</v>
      </c>
      <c r="D3521" s="31">
        <v>254.84719999999999</v>
      </c>
      <c r="E3521" s="31">
        <v>108.7722</v>
      </c>
      <c r="F3521" s="31">
        <v>37.822800000000001</v>
      </c>
      <c r="G3521" s="31">
        <v>171.06559999999999</v>
      </c>
      <c r="H3521" s="31">
        <v>9.4231470000000002</v>
      </c>
      <c r="I3521" s="31">
        <v>2185.163</v>
      </c>
      <c r="J3521" s="31">
        <v>3070.6779999999999</v>
      </c>
      <c r="K3521" s="31">
        <v>1648.162</v>
      </c>
      <c r="L3521" s="31">
        <v>85.27</v>
      </c>
      <c r="M3521" s="31" t="s">
        <v>108</v>
      </c>
      <c r="N3521" s="31">
        <v>42.658900000000003</v>
      </c>
      <c r="O3521" s="31">
        <v>86.286799999999999</v>
      </c>
      <c r="P3521" s="31">
        <v>100.6895</v>
      </c>
      <c r="Q3521" s="31" t="s">
        <v>108</v>
      </c>
      <c r="R3521" s="31">
        <v>94.12</v>
      </c>
      <c r="S3521" s="31" t="s">
        <v>108</v>
      </c>
    </row>
    <row r="3522" spans="1:19" x14ac:dyDescent="0.35">
      <c r="A3522" s="2">
        <v>37798</v>
      </c>
      <c r="B3522" s="31">
        <v>347.1678</v>
      </c>
      <c r="C3522" s="31">
        <v>599.12</v>
      </c>
      <c r="D3522" s="31">
        <v>250.4674</v>
      </c>
      <c r="E3522" s="31">
        <v>108.0894</v>
      </c>
      <c r="F3522" s="31">
        <v>37.238599999999998</v>
      </c>
      <c r="G3522" s="31">
        <v>166.2826</v>
      </c>
      <c r="H3522" s="31">
        <v>9.4531189999999992</v>
      </c>
      <c r="I3522" s="31">
        <v>2184.8580000000002</v>
      </c>
      <c r="J3522" s="31">
        <v>3038.2759999999998</v>
      </c>
      <c r="K3522" s="31">
        <v>1625.9949999999999</v>
      </c>
      <c r="L3522" s="31">
        <v>86.28</v>
      </c>
      <c r="M3522" s="31" t="s">
        <v>108</v>
      </c>
      <c r="N3522" s="31">
        <v>43.645099999999999</v>
      </c>
      <c r="O3522" s="31">
        <v>84.979500000000002</v>
      </c>
      <c r="P3522" s="31">
        <v>99.646299999999997</v>
      </c>
      <c r="Q3522" s="31" t="s">
        <v>108</v>
      </c>
      <c r="R3522" s="31">
        <v>94.97</v>
      </c>
      <c r="S3522" s="31" t="s">
        <v>108</v>
      </c>
    </row>
    <row r="3523" spans="1:19" x14ac:dyDescent="0.35">
      <c r="A3523" s="2">
        <v>37799</v>
      </c>
      <c r="B3523" s="31">
        <v>351.81740000000002</v>
      </c>
      <c r="C3523" s="31">
        <v>612.03899999999999</v>
      </c>
      <c r="D3523" s="31">
        <v>249.64619999999999</v>
      </c>
      <c r="E3523" s="31">
        <v>108.8535</v>
      </c>
      <c r="F3523" s="31">
        <v>37.379300000000001</v>
      </c>
      <c r="G3523" s="31">
        <v>166.88050000000001</v>
      </c>
      <c r="H3523" s="31">
        <v>9.7947980000000001</v>
      </c>
      <c r="I3523" s="31">
        <v>2172.8009999999999</v>
      </c>
      <c r="J3523" s="31">
        <v>3035.0360000000001</v>
      </c>
      <c r="K3523" s="31">
        <v>1618.4670000000001</v>
      </c>
      <c r="L3523" s="31">
        <v>85.38</v>
      </c>
      <c r="M3523" s="31" t="s">
        <v>108</v>
      </c>
      <c r="N3523" s="31">
        <v>43.125100000000003</v>
      </c>
      <c r="O3523" s="31">
        <v>84.822000000000003</v>
      </c>
      <c r="P3523" s="31">
        <v>99.457999999999998</v>
      </c>
      <c r="Q3523" s="31" t="s">
        <v>108</v>
      </c>
      <c r="R3523" s="31">
        <v>95.04</v>
      </c>
      <c r="S3523" s="31" t="s">
        <v>108</v>
      </c>
    </row>
    <row r="3524" spans="1:19" x14ac:dyDescent="0.35">
      <c r="A3524" s="2">
        <v>37802</v>
      </c>
      <c r="B3524" s="31">
        <v>363.31220000000002</v>
      </c>
      <c r="C3524" s="31">
        <v>629.86599999999999</v>
      </c>
      <c r="D3524" s="31">
        <v>258.40570000000002</v>
      </c>
      <c r="E3524" s="31">
        <v>107.4067</v>
      </c>
      <c r="F3524" s="31">
        <v>37.465800000000002</v>
      </c>
      <c r="G3524" s="31">
        <v>165.16159999999999</v>
      </c>
      <c r="H3524" s="31">
        <v>9.8967019999999994</v>
      </c>
      <c r="I3524" s="31">
        <v>2159.982</v>
      </c>
      <c r="J3524" s="31">
        <v>3044.7559999999999</v>
      </c>
      <c r="K3524" s="31">
        <v>1628.5050000000001</v>
      </c>
      <c r="L3524" s="31">
        <v>85.38</v>
      </c>
      <c r="M3524" s="31" t="s">
        <v>108</v>
      </c>
      <c r="N3524" s="31">
        <v>43.196899999999999</v>
      </c>
      <c r="O3524" s="31">
        <v>84.471599999999995</v>
      </c>
      <c r="P3524" s="31">
        <v>99.974500000000006</v>
      </c>
      <c r="Q3524" s="31" t="s">
        <v>108</v>
      </c>
      <c r="R3524" s="31">
        <v>94.73</v>
      </c>
      <c r="S3524" s="31" t="s">
        <v>108</v>
      </c>
    </row>
    <row r="3525" spans="1:19" x14ac:dyDescent="0.35">
      <c r="A3525" s="2">
        <v>37803</v>
      </c>
      <c r="B3525" s="31">
        <v>363.95800000000003</v>
      </c>
      <c r="C3525" s="31">
        <v>636.36199999999997</v>
      </c>
      <c r="D3525" s="31">
        <v>255.94210000000001</v>
      </c>
      <c r="E3525" s="31">
        <v>106.6101</v>
      </c>
      <c r="F3525" s="31">
        <v>38.049999999999997</v>
      </c>
      <c r="G3525" s="31">
        <v>167.10470000000001</v>
      </c>
      <c r="H3525" s="31">
        <v>9.8007919999999995</v>
      </c>
      <c r="I3525" s="31">
        <v>2158.9140000000002</v>
      </c>
      <c r="J3525" s="31">
        <v>3041.1109999999999</v>
      </c>
      <c r="K3525" s="31">
        <v>1626.692</v>
      </c>
      <c r="L3525" s="31">
        <v>86.08</v>
      </c>
      <c r="M3525" s="31" t="s">
        <v>108</v>
      </c>
      <c r="N3525" s="31">
        <v>43.860300000000002</v>
      </c>
      <c r="O3525" s="31">
        <v>85.0732</v>
      </c>
      <c r="P3525" s="31">
        <v>100.952</v>
      </c>
      <c r="Q3525" s="31" t="s">
        <v>108</v>
      </c>
      <c r="R3525" s="31">
        <v>94.3</v>
      </c>
      <c r="S3525" s="31" t="s">
        <v>108</v>
      </c>
    </row>
    <row r="3526" spans="1:19" x14ac:dyDescent="0.35">
      <c r="A3526" s="2">
        <v>37804</v>
      </c>
      <c r="B3526" s="31">
        <v>360.6</v>
      </c>
      <c r="C3526" s="31">
        <v>635.06299999999999</v>
      </c>
      <c r="D3526" s="31">
        <v>257.31079999999997</v>
      </c>
      <c r="E3526" s="31">
        <v>108.23569999999999</v>
      </c>
      <c r="F3526" s="31">
        <v>38.039200000000001</v>
      </c>
      <c r="G3526" s="31">
        <v>166.2079</v>
      </c>
      <c r="H3526" s="31">
        <v>9.8847129999999996</v>
      </c>
      <c r="I3526" s="31">
        <v>2155.7089999999998</v>
      </c>
      <c r="J3526" s="31">
        <v>3044.3510000000001</v>
      </c>
      <c r="K3526" s="31">
        <v>1621.116</v>
      </c>
      <c r="L3526" s="31">
        <v>87.12</v>
      </c>
      <c r="M3526" s="31" t="s">
        <v>108</v>
      </c>
      <c r="N3526" s="31">
        <v>44.774799999999999</v>
      </c>
      <c r="O3526" s="31">
        <v>85.283199999999994</v>
      </c>
      <c r="P3526" s="31">
        <v>100.2758</v>
      </c>
      <c r="Q3526" s="31" t="s">
        <v>108</v>
      </c>
      <c r="R3526" s="31">
        <v>94.13</v>
      </c>
      <c r="S3526" s="31" t="s">
        <v>108</v>
      </c>
    </row>
    <row r="3527" spans="1:19" x14ac:dyDescent="0.35">
      <c r="A3527" s="2">
        <v>37805</v>
      </c>
      <c r="B3527" s="31">
        <v>363.69970000000001</v>
      </c>
      <c r="C3527" s="31">
        <v>638.02200000000005</v>
      </c>
      <c r="D3527" s="31">
        <v>262.238</v>
      </c>
      <c r="E3527" s="31">
        <v>107.03270000000001</v>
      </c>
      <c r="F3527" s="31">
        <v>38.006700000000002</v>
      </c>
      <c r="G3527" s="31">
        <v>163.81639999999999</v>
      </c>
      <c r="H3527" s="31">
        <v>9.8727239999999998</v>
      </c>
      <c r="I3527" s="31">
        <v>2130.8339999999998</v>
      </c>
      <c r="J3527" s="31">
        <v>3025.72</v>
      </c>
      <c r="K3527" s="31">
        <v>1612.751</v>
      </c>
      <c r="L3527" s="31">
        <v>86.19</v>
      </c>
      <c r="M3527" s="31" t="s">
        <v>108</v>
      </c>
      <c r="N3527" s="31">
        <v>44.075499999999998</v>
      </c>
      <c r="O3527" s="31">
        <v>85.918199999999999</v>
      </c>
      <c r="P3527" s="31">
        <v>100.3282</v>
      </c>
      <c r="Q3527" s="31" t="s">
        <v>108</v>
      </c>
      <c r="R3527" s="31">
        <v>94.35</v>
      </c>
      <c r="S3527" s="31" t="s">
        <v>108</v>
      </c>
    </row>
    <row r="3528" spans="1:19" x14ac:dyDescent="0.35">
      <c r="A3528" s="2">
        <v>37806</v>
      </c>
      <c r="B3528" s="31">
        <v>363.69970000000001</v>
      </c>
      <c r="C3528" s="31">
        <v>638.02200000000005</v>
      </c>
      <c r="D3528" s="31">
        <v>262.238</v>
      </c>
      <c r="E3528" s="31">
        <v>107.03270000000001</v>
      </c>
      <c r="F3528" s="31">
        <v>38.006700000000002</v>
      </c>
      <c r="G3528" s="31">
        <v>163.81639999999999</v>
      </c>
      <c r="H3528" s="31">
        <v>9.8727239999999998</v>
      </c>
      <c r="I3528" s="31">
        <v>2137.0909999999999</v>
      </c>
      <c r="J3528" s="31">
        <v>3025.72</v>
      </c>
      <c r="K3528" s="31">
        <v>1620.14</v>
      </c>
      <c r="L3528" s="31">
        <v>86.19</v>
      </c>
      <c r="M3528" s="31" t="s">
        <v>108</v>
      </c>
      <c r="N3528" s="31">
        <v>44.075499999999998</v>
      </c>
      <c r="O3528" s="31">
        <v>85.903999999999996</v>
      </c>
      <c r="P3528" s="31">
        <v>100.01730000000001</v>
      </c>
      <c r="Q3528" s="31" t="s">
        <v>108</v>
      </c>
      <c r="R3528" s="31">
        <v>94.55</v>
      </c>
      <c r="S3528" s="31" t="s">
        <v>108</v>
      </c>
    </row>
    <row r="3529" spans="1:19" x14ac:dyDescent="0.35">
      <c r="A3529" s="2">
        <v>37809</v>
      </c>
      <c r="B3529" s="31">
        <v>358.40440000000001</v>
      </c>
      <c r="C3529" s="31">
        <v>639.68200000000002</v>
      </c>
      <c r="D3529" s="31">
        <v>255.12090000000001</v>
      </c>
      <c r="E3529" s="31">
        <v>109.1298</v>
      </c>
      <c r="F3529" s="31">
        <v>37.692999999999998</v>
      </c>
      <c r="G3529" s="31">
        <v>160.52809999999999</v>
      </c>
      <c r="H3529" s="31">
        <v>9.9626400000000004</v>
      </c>
      <c r="I3529" s="31">
        <v>2133.123</v>
      </c>
      <c r="J3529" s="31">
        <v>3016</v>
      </c>
      <c r="K3529" s="31">
        <v>1611.4960000000001</v>
      </c>
      <c r="L3529" s="31">
        <v>87.95</v>
      </c>
      <c r="M3529" s="31" t="s">
        <v>108</v>
      </c>
      <c r="N3529" s="31">
        <v>46.083799999999997</v>
      </c>
      <c r="O3529" s="31">
        <v>85.788499999999999</v>
      </c>
      <c r="P3529" s="31">
        <v>98.776200000000003</v>
      </c>
      <c r="Q3529" s="31" t="s">
        <v>108</v>
      </c>
      <c r="R3529" s="31">
        <v>95.51</v>
      </c>
      <c r="S3529" s="31" t="s">
        <v>108</v>
      </c>
    </row>
    <row r="3530" spans="1:19" x14ac:dyDescent="0.35">
      <c r="A3530" s="2">
        <v>37810</v>
      </c>
      <c r="B3530" s="31">
        <v>360.6</v>
      </c>
      <c r="C3530" s="31">
        <v>652.89</v>
      </c>
      <c r="D3530" s="31">
        <v>255.12090000000001</v>
      </c>
      <c r="E3530" s="31">
        <v>109.7638</v>
      </c>
      <c r="F3530" s="31">
        <v>37.260199999999998</v>
      </c>
      <c r="G3530" s="31">
        <v>160.97649999999999</v>
      </c>
      <c r="H3530" s="31">
        <v>9.8787190000000002</v>
      </c>
      <c r="I3530" s="31">
        <v>2125.4929999999999</v>
      </c>
      <c r="J3530" s="31">
        <v>3010.7350000000001</v>
      </c>
      <c r="K3530" s="31">
        <v>1612.0540000000001</v>
      </c>
      <c r="L3530" s="31">
        <v>88.39</v>
      </c>
      <c r="M3530" s="31" t="s">
        <v>108</v>
      </c>
      <c r="N3530" s="31">
        <v>46.585900000000002</v>
      </c>
      <c r="O3530" s="31">
        <v>85.691699999999997</v>
      </c>
      <c r="P3530" s="31">
        <v>98.370599999999996</v>
      </c>
      <c r="Q3530" s="31" t="s">
        <v>108</v>
      </c>
      <c r="R3530" s="31">
        <v>95.82</v>
      </c>
      <c r="S3530" s="31" t="s">
        <v>108</v>
      </c>
    </row>
    <row r="3531" spans="1:19" x14ac:dyDescent="0.35">
      <c r="A3531" s="2">
        <v>37811</v>
      </c>
      <c r="B3531" s="31">
        <v>369.91050000000001</v>
      </c>
      <c r="C3531" s="31">
        <v>677.18700000000001</v>
      </c>
      <c r="D3531" s="31">
        <v>260.48149999999998</v>
      </c>
      <c r="E3531" s="31">
        <v>110.25790000000001</v>
      </c>
      <c r="F3531" s="31">
        <v>37.206200000000003</v>
      </c>
      <c r="G3531" s="31">
        <v>162.9196</v>
      </c>
      <c r="H3531" s="31">
        <v>9.5190570000000001</v>
      </c>
      <c r="I3531" s="31">
        <v>2136.1750000000002</v>
      </c>
      <c r="J3531" s="31">
        <v>3016.4050000000002</v>
      </c>
      <c r="K3531" s="31">
        <v>1616.2360000000001</v>
      </c>
      <c r="L3531" s="31">
        <v>87.82</v>
      </c>
      <c r="M3531" s="31" t="s">
        <v>108</v>
      </c>
      <c r="N3531" s="31">
        <v>46.514200000000002</v>
      </c>
      <c r="O3531" s="31">
        <v>86.122</v>
      </c>
      <c r="P3531" s="31">
        <v>98.616799999999998</v>
      </c>
      <c r="Q3531" s="31" t="s">
        <v>108</v>
      </c>
      <c r="R3531" s="31">
        <v>95.55</v>
      </c>
      <c r="S3531" s="31" t="s">
        <v>108</v>
      </c>
    </row>
    <row r="3532" spans="1:19" x14ac:dyDescent="0.35">
      <c r="A3532" s="2">
        <v>37812</v>
      </c>
      <c r="B3532" s="31">
        <v>371.46460000000002</v>
      </c>
      <c r="C3532" s="31">
        <v>672.28499999999997</v>
      </c>
      <c r="D3532" s="31">
        <v>267.97230000000002</v>
      </c>
      <c r="E3532" s="31">
        <v>110.9858</v>
      </c>
      <c r="F3532" s="31">
        <v>37.286099999999998</v>
      </c>
      <c r="G3532" s="31">
        <v>158.43559999999999</v>
      </c>
      <c r="H3532" s="31">
        <v>9.1653889999999993</v>
      </c>
      <c r="I3532" s="31">
        <v>2145.3319999999999</v>
      </c>
      <c r="J3532" s="31">
        <v>3023.29</v>
      </c>
      <c r="K3532" s="31">
        <v>1623.7650000000001</v>
      </c>
      <c r="L3532" s="31">
        <v>86.74</v>
      </c>
      <c r="M3532" s="31" t="s">
        <v>108</v>
      </c>
      <c r="N3532" s="31">
        <v>45.6355</v>
      </c>
      <c r="O3532" s="31">
        <v>85.996899999999997</v>
      </c>
      <c r="P3532" s="31">
        <v>98.790300000000002</v>
      </c>
      <c r="Q3532" s="31" t="s">
        <v>108</v>
      </c>
      <c r="R3532" s="31">
        <v>95.39</v>
      </c>
      <c r="S3532" s="31" t="s">
        <v>108</v>
      </c>
    </row>
    <row r="3533" spans="1:19" x14ac:dyDescent="0.35">
      <c r="A3533" s="2">
        <v>37813</v>
      </c>
      <c r="B3533" s="31">
        <v>373.64449999999999</v>
      </c>
      <c r="C3533" s="31">
        <v>682.13499999999999</v>
      </c>
      <c r="D3533" s="31">
        <v>270.04880000000003</v>
      </c>
      <c r="E3533" s="31">
        <v>111.0183</v>
      </c>
      <c r="F3533" s="31">
        <v>37.346600000000002</v>
      </c>
      <c r="G3533" s="31">
        <v>157.91249999999999</v>
      </c>
      <c r="H3533" s="31">
        <v>9.1533999999999995</v>
      </c>
      <c r="I3533" s="31">
        <v>2148.0790000000002</v>
      </c>
      <c r="J3533" s="31">
        <v>3034.6309999999999</v>
      </c>
      <c r="K3533" s="31">
        <v>1623.068</v>
      </c>
      <c r="L3533" s="31">
        <v>87.49</v>
      </c>
      <c r="M3533" s="31" t="s">
        <v>108</v>
      </c>
      <c r="N3533" s="31">
        <v>45.958300000000001</v>
      </c>
      <c r="O3533" s="31">
        <v>86.023399999999995</v>
      </c>
      <c r="P3533" s="31">
        <v>98.4452</v>
      </c>
      <c r="Q3533" s="31" t="s">
        <v>108</v>
      </c>
      <c r="R3533" s="31">
        <v>95.8</v>
      </c>
      <c r="S3533" s="31" t="s">
        <v>108</v>
      </c>
    </row>
    <row r="3534" spans="1:19" x14ac:dyDescent="0.35">
      <c r="A3534" s="2">
        <v>37816</v>
      </c>
      <c r="B3534" s="31">
        <v>372.08429999999998</v>
      </c>
      <c r="C3534" s="31">
        <v>682.255</v>
      </c>
      <c r="D3534" s="31">
        <v>264.8073</v>
      </c>
      <c r="E3534" s="31">
        <v>113.155</v>
      </c>
      <c r="F3534" s="31">
        <v>37.637700000000002</v>
      </c>
      <c r="G3534" s="31">
        <v>158.2114</v>
      </c>
      <c r="H3534" s="31">
        <v>8.9196200000000001</v>
      </c>
      <c r="I3534" s="31">
        <v>2144.721</v>
      </c>
      <c r="J3534" s="31">
        <v>3018.835</v>
      </c>
      <c r="K3534" s="31">
        <v>1625.7159999999999</v>
      </c>
      <c r="L3534" s="31">
        <v>87.95</v>
      </c>
      <c r="M3534" s="31" t="s">
        <v>108</v>
      </c>
      <c r="N3534" s="31">
        <v>46.6038</v>
      </c>
      <c r="O3534" s="31">
        <v>86.254900000000006</v>
      </c>
      <c r="P3534" s="31">
        <v>98.238500000000002</v>
      </c>
      <c r="Q3534" s="31" t="s">
        <v>108</v>
      </c>
      <c r="R3534" s="31">
        <v>96.07</v>
      </c>
      <c r="S3534" s="31" t="s">
        <v>108</v>
      </c>
    </row>
    <row r="3535" spans="1:19" x14ac:dyDescent="0.35">
      <c r="A3535" s="2">
        <v>37817</v>
      </c>
      <c r="B3535" s="31">
        <v>373.77800000000002</v>
      </c>
      <c r="C3535" s="31">
        <v>677.37300000000005</v>
      </c>
      <c r="D3535" s="31">
        <v>266.17090000000002</v>
      </c>
      <c r="E3535" s="31">
        <v>112.53830000000001</v>
      </c>
      <c r="F3535" s="31">
        <v>37.034399999999998</v>
      </c>
      <c r="G3535" s="31">
        <v>155.81989999999999</v>
      </c>
      <c r="H3535" s="31">
        <v>8.8656710000000007</v>
      </c>
      <c r="I3535" s="31">
        <v>2141.6689999999999</v>
      </c>
      <c r="J3535" s="31">
        <v>2981.9780000000001</v>
      </c>
      <c r="K3535" s="31">
        <v>1604.386</v>
      </c>
      <c r="L3535" s="31">
        <v>87.82</v>
      </c>
      <c r="M3535" s="31" t="s">
        <v>108</v>
      </c>
      <c r="N3535" s="31">
        <v>46.55</v>
      </c>
      <c r="O3535" s="31">
        <v>86.369399999999999</v>
      </c>
      <c r="P3535" s="31">
        <v>97.893600000000006</v>
      </c>
      <c r="Q3535" s="31" t="s">
        <v>108</v>
      </c>
      <c r="R3535" s="31">
        <v>97</v>
      </c>
      <c r="S3535" s="31" t="s">
        <v>108</v>
      </c>
    </row>
    <row r="3536" spans="1:19" x14ac:dyDescent="0.35">
      <c r="A3536" s="2">
        <v>37818</v>
      </c>
      <c r="B3536" s="31">
        <v>364.78859999999997</v>
      </c>
      <c r="C3536" s="31">
        <v>653.56799999999998</v>
      </c>
      <c r="D3536" s="31">
        <v>261.80739999999997</v>
      </c>
      <c r="E3536" s="31">
        <v>112.2949</v>
      </c>
      <c r="F3536" s="31">
        <v>37.142099999999999</v>
      </c>
      <c r="G3536" s="31">
        <v>156.1936</v>
      </c>
      <c r="H3536" s="31">
        <v>9.0754739999999998</v>
      </c>
      <c r="I3536" s="31">
        <v>2137.8539999999998</v>
      </c>
      <c r="J3536" s="31">
        <v>2974.6880000000001</v>
      </c>
      <c r="K3536" s="31">
        <v>1606.059</v>
      </c>
      <c r="L3536" s="31">
        <v>87.29</v>
      </c>
      <c r="M3536" s="31" t="s">
        <v>108</v>
      </c>
      <c r="N3536" s="31">
        <v>46.442399999999999</v>
      </c>
      <c r="O3536" s="31">
        <v>85.727599999999995</v>
      </c>
      <c r="P3536" s="31">
        <v>97.669799999999995</v>
      </c>
      <c r="Q3536" s="31" t="s">
        <v>108</v>
      </c>
      <c r="R3536" s="31">
        <v>96.72</v>
      </c>
      <c r="S3536" s="31" t="s">
        <v>108</v>
      </c>
    </row>
    <row r="3537" spans="1:19" x14ac:dyDescent="0.35">
      <c r="A3537" s="2">
        <v>37819</v>
      </c>
      <c r="B3537" s="31">
        <v>368.30619999999999</v>
      </c>
      <c r="C3537" s="31">
        <v>653.19200000000001</v>
      </c>
      <c r="D3537" s="31">
        <v>263.44369999999998</v>
      </c>
      <c r="E3537" s="31">
        <v>111.98650000000001</v>
      </c>
      <c r="F3537" s="31">
        <v>37.260599999999997</v>
      </c>
      <c r="G3537" s="31">
        <v>154.54949999999999</v>
      </c>
      <c r="H3537" s="31">
        <v>9.2732880000000009</v>
      </c>
      <c r="I3537" s="31">
        <v>2151.4360000000001</v>
      </c>
      <c r="J3537" s="31">
        <v>2973.0680000000002</v>
      </c>
      <c r="K3537" s="31">
        <v>1607.5930000000001</v>
      </c>
      <c r="L3537" s="31">
        <v>86.04</v>
      </c>
      <c r="M3537" s="31" t="s">
        <v>108</v>
      </c>
      <c r="N3537" s="31">
        <v>45.007899999999999</v>
      </c>
      <c r="O3537" s="31">
        <v>85.349100000000007</v>
      </c>
      <c r="P3537" s="31">
        <v>97.416799999999995</v>
      </c>
      <c r="Q3537" s="31" t="s">
        <v>108</v>
      </c>
      <c r="R3537" s="31">
        <v>96.86</v>
      </c>
      <c r="S3537" s="31" t="s">
        <v>108</v>
      </c>
    </row>
    <row r="3538" spans="1:19" x14ac:dyDescent="0.35">
      <c r="A3538" s="2">
        <v>37820</v>
      </c>
      <c r="B3538" s="31">
        <v>371.95409999999998</v>
      </c>
      <c r="C3538" s="31">
        <v>672.86699999999996</v>
      </c>
      <c r="D3538" s="31">
        <v>264.8073</v>
      </c>
      <c r="E3538" s="31">
        <v>111.5321</v>
      </c>
      <c r="F3538" s="31">
        <v>37.5946</v>
      </c>
      <c r="G3538" s="31">
        <v>152.7559</v>
      </c>
      <c r="H3538" s="31">
        <v>8.787744</v>
      </c>
      <c r="I3538" s="31">
        <v>2153.5729999999999</v>
      </c>
      <c r="J3538" s="31">
        <v>2969.422</v>
      </c>
      <c r="K3538" s="31">
        <v>1608.15</v>
      </c>
      <c r="L3538" s="31">
        <v>86.9</v>
      </c>
      <c r="M3538" s="31" t="s">
        <v>108</v>
      </c>
      <c r="N3538" s="31">
        <v>45.133400000000002</v>
      </c>
      <c r="O3538" s="31">
        <v>85.239000000000004</v>
      </c>
      <c r="P3538" s="31">
        <v>97.6721</v>
      </c>
      <c r="Q3538" s="31" t="s">
        <v>108</v>
      </c>
      <c r="R3538" s="31">
        <v>96.63</v>
      </c>
      <c r="S3538" s="31" t="s">
        <v>108</v>
      </c>
    </row>
    <row r="3539" spans="1:19" x14ac:dyDescent="0.35">
      <c r="A3539" s="2">
        <v>37823</v>
      </c>
      <c r="B3539" s="31">
        <v>370.39069999999998</v>
      </c>
      <c r="C3539" s="31">
        <v>671.96600000000001</v>
      </c>
      <c r="D3539" s="31">
        <v>260.44380000000001</v>
      </c>
      <c r="E3539" s="31">
        <v>110.31489999999999</v>
      </c>
      <c r="F3539" s="31">
        <v>37.993099999999998</v>
      </c>
      <c r="G3539" s="31">
        <v>153.35380000000001</v>
      </c>
      <c r="H3539" s="31">
        <v>8.7697610000000008</v>
      </c>
      <c r="I3539" s="31">
        <v>2153.5729999999999</v>
      </c>
      <c r="J3539" s="31">
        <v>2932.5650000000001</v>
      </c>
      <c r="K3539" s="31">
        <v>1602.8530000000001</v>
      </c>
      <c r="L3539" s="31">
        <v>85.8</v>
      </c>
      <c r="M3539" s="31" t="s">
        <v>108</v>
      </c>
      <c r="N3539" s="31">
        <v>44.523800000000001</v>
      </c>
      <c r="O3539" s="31">
        <v>85.548400000000001</v>
      </c>
      <c r="P3539" s="31">
        <v>98.624099999999999</v>
      </c>
      <c r="Q3539" s="31" t="s">
        <v>108</v>
      </c>
      <c r="R3539" s="31">
        <v>96.11</v>
      </c>
      <c r="S3539" s="31" t="s">
        <v>108</v>
      </c>
    </row>
    <row r="3540" spans="1:19" x14ac:dyDescent="0.35">
      <c r="A3540" s="2">
        <v>37824</v>
      </c>
      <c r="B3540" s="31">
        <v>355.27800000000002</v>
      </c>
      <c r="C3540" s="31">
        <v>643.80499999999995</v>
      </c>
      <c r="D3540" s="31">
        <v>254.98949999999999</v>
      </c>
      <c r="E3540" s="31">
        <v>110.1039</v>
      </c>
      <c r="F3540" s="31">
        <v>37.960799999999999</v>
      </c>
      <c r="G3540" s="31">
        <v>153.5033</v>
      </c>
      <c r="H3540" s="31">
        <v>8.5539640000000006</v>
      </c>
      <c r="I3540" s="31">
        <v>2155.404</v>
      </c>
      <c r="J3540" s="31">
        <v>2939.451</v>
      </c>
      <c r="K3540" s="31">
        <v>1600.761</v>
      </c>
      <c r="L3540" s="31">
        <v>86.57</v>
      </c>
      <c r="M3540" s="31" t="s">
        <v>108</v>
      </c>
      <c r="N3540" s="31">
        <v>45.276899999999998</v>
      </c>
      <c r="O3540" s="31">
        <v>84.994</v>
      </c>
      <c r="P3540" s="31">
        <v>98.906400000000005</v>
      </c>
      <c r="Q3540" s="31" t="s">
        <v>108</v>
      </c>
      <c r="R3540" s="31">
        <v>96.38</v>
      </c>
      <c r="S3540" s="31" t="s">
        <v>108</v>
      </c>
    </row>
    <row r="3541" spans="1:19" x14ac:dyDescent="0.35">
      <c r="A3541" s="2">
        <v>37825</v>
      </c>
      <c r="B3541" s="31">
        <v>358.79559999999998</v>
      </c>
      <c r="C3541" s="31">
        <v>653.94299999999998</v>
      </c>
      <c r="D3541" s="31">
        <v>252.80779999999999</v>
      </c>
      <c r="E3541" s="31">
        <v>110.6233</v>
      </c>
      <c r="F3541" s="31">
        <v>38.822600000000001</v>
      </c>
      <c r="G3541" s="31">
        <v>152.5318</v>
      </c>
      <c r="H3541" s="31">
        <v>8.6618630000000003</v>
      </c>
      <c r="I3541" s="31">
        <v>2156.0140000000001</v>
      </c>
      <c r="J3541" s="31">
        <v>2947.1460000000002</v>
      </c>
      <c r="K3541" s="31">
        <v>1614.0060000000001</v>
      </c>
      <c r="L3541" s="31">
        <v>86.63</v>
      </c>
      <c r="M3541" s="31" t="s">
        <v>108</v>
      </c>
      <c r="N3541" s="31">
        <v>45.653500000000001</v>
      </c>
      <c r="O3541" s="31">
        <v>85.205500000000001</v>
      </c>
      <c r="P3541" s="31">
        <v>99.692499999999995</v>
      </c>
      <c r="Q3541" s="31" t="s">
        <v>108</v>
      </c>
      <c r="R3541" s="31">
        <v>95.44</v>
      </c>
      <c r="S3541" s="31" t="s">
        <v>108</v>
      </c>
    </row>
    <row r="3542" spans="1:19" x14ac:dyDescent="0.35">
      <c r="A3542" s="2">
        <v>37826</v>
      </c>
      <c r="B3542" s="31">
        <v>364.39769999999999</v>
      </c>
      <c r="C3542" s="31">
        <v>659.125</v>
      </c>
      <c r="D3542" s="31">
        <v>254.98949999999999</v>
      </c>
      <c r="E3542" s="31">
        <v>112.7007</v>
      </c>
      <c r="F3542" s="31">
        <v>39.221200000000003</v>
      </c>
      <c r="G3542" s="31">
        <v>152.60650000000001</v>
      </c>
      <c r="H3542" s="31">
        <v>8.6798459999999995</v>
      </c>
      <c r="I3542" s="31">
        <v>2149.91</v>
      </c>
      <c r="J3542" s="31">
        <v>2937.0210000000002</v>
      </c>
      <c r="K3542" s="31">
        <v>1605.0830000000001</v>
      </c>
      <c r="L3542" s="31">
        <v>86</v>
      </c>
      <c r="M3542" s="31" t="s">
        <v>108</v>
      </c>
      <c r="N3542" s="31">
        <v>44.972099999999998</v>
      </c>
      <c r="O3542" s="31">
        <v>85.165400000000005</v>
      </c>
      <c r="P3542" s="31">
        <v>100.0585</v>
      </c>
      <c r="Q3542" s="31" t="s">
        <v>108</v>
      </c>
      <c r="R3542" s="31">
        <v>95.34</v>
      </c>
      <c r="S3542" s="31" t="s">
        <v>108</v>
      </c>
    </row>
    <row r="3543" spans="1:19" x14ac:dyDescent="0.35">
      <c r="A3543" s="2">
        <v>37827</v>
      </c>
      <c r="B3543" s="31">
        <v>364.26740000000001</v>
      </c>
      <c r="C3543" s="31">
        <v>657.84799999999996</v>
      </c>
      <c r="D3543" s="31">
        <v>258.53480000000002</v>
      </c>
      <c r="E3543" s="31">
        <v>113.70699999999999</v>
      </c>
      <c r="F3543" s="31">
        <v>39.274999999999999</v>
      </c>
      <c r="G3543" s="31">
        <v>153.87700000000001</v>
      </c>
      <c r="H3543" s="31">
        <v>8.7757559999999994</v>
      </c>
      <c r="I3543" s="31">
        <v>2158.3040000000001</v>
      </c>
      <c r="J3543" s="31">
        <v>2934.5909999999999</v>
      </c>
      <c r="K3543" s="31">
        <v>1610.3810000000001</v>
      </c>
      <c r="L3543" s="31">
        <v>87.44</v>
      </c>
      <c r="M3543" s="31" t="s">
        <v>108</v>
      </c>
      <c r="N3543" s="31">
        <v>45.922400000000003</v>
      </c>
      <c r="O3543" s="31">
        <v>85.399199999999993</v>
      </c>
      <c r="P3543" s="31">
        <v>100.5493</v>
      </c>
      <c r="Q3543" s="31" t="s">
        <v>108</v>
      </c>
      <c r="R3543" s="31">
        <v>94.96</v>
      </c>
      <c r="S3543" s="31" t="s">
        <v>108</v>
      </c>
    </row>
    <row r="3544" spans="1:19" x14ac:dyDescent="0.35">
      <c r="A3544" s="2">
        <v>37830</v>
      </c>
      <c r="B3544" s="31">
        <v>363.48570000000001</v>
      </c>
      <c r="C3544" s="31">
        <v>654.99400000000003</v>
      </c>
      <c r="D3544" s="31">
        <v>255.26220000000001</v>
      </c>
      <c r="E3544" s="31">
        <v>114.7782</v>
      </c>
      <c r="F3544" s="31">
        <v>39.501199999999997</v>
      </c>
      <c r="G3544" s="31">
        <v>156.79159999999999</v>
      </c>
      <c r="H3544" s="31">
        <v>8.5839359999999996</v>
      </c>
      <c r="I3544" s="31">
        <v>2165.1709999999998</v>
      </c>
      <c r="J3544" s="31">
        <v>2912.3139999999999</v>
      </c>
      <c r="K3544" s="31">
        <v>1599.367</v>
      </c>
      <c r="L3544" s="31">
        <v>87.2</v>
      </c>
      <c r="M3544" s="31" t="s">
        <v>108</v>
      </c>
      <c r="N3544" s="31">
        <v>46.03</v>
      </c>
      <c r="O3544" s="31">
        <v>84.813900000000004</v>
      </c>
      <c r="P3544" s="31">
        <v>100.09059999999999</v>
      </c>
      <c r="Q3544" s="31" t="s">
        <v>108</v>
      </c>
      <c r="R3544" s="31">
        <v>95.08</v>
      </c>
      <c r="S3544" s="31" t="s">
        <v>108</v>
      </c>
    </row>
    <row r="3545" spans="1:19" x14ac:dyDescent="0.35">
      <c r="A3545" s="2">
        <v>37831</v>
      </c>
      <c r="B3545" s="31">
        <v>363.48570000000001</v>
      </c>
      <c r="C3545" s="31">
        <v>654.69399999999996</v>
      </c>
      <c r="D3545" s="31">
        <v>258.8075</v>
      </c>
      <c r="E3545" s="31">
        <v>114.7133</v>
      </c>
      <c r="F3545" s="31">
        <v>39.167299999999997</v>
      </c>
      <c r="G3545" s="31">
        <v>154.40010000000001</v>
      </c>
      <c r="H3545" s="31">
        <v>8.8596769999999996</v>
      </c>
      <c r="I3545" s="31">
        <v>2163.34</v>
      </c>
      <c r="J3545" s="31">
        <v>2891.6579999999999</v>
      </c>
      <c r="K3545" s="31">
        <v>1599.088</v>
      </c>
      <c r="L3545" s="31">
        <v>86.76</v>
      </c>
      <c r="M3545" s="31" t="s">
        <v>108</v>
      </c>
      <c r="N3545" s="31">
        <v>45.671399999999998</v>
      </c>
      <c r="O3545" s="31">
        <v>84.775800000000004</v>
      </c>
      <c r="P3545" s="31">
        <v>100.2329</v>
      </c>
      <c r="Q3545" s="31" t="s">
        <v>108</v>
      </c>
      <c r="R3545" s="31">
        <v>95.33</v>
      </c>
      <c r="S3545" s="31" t="s">
        <v>108</v>
      </c>
    </row>
    <row r="3546" spans="1:19" x14ac:dyDescent="0.35">
      <c r="A3546" s="2">
        <v>37832</v>
      </c>
      <c r="B3546" s="31">
        <v>369.08780000000002</v>
      </c>
      <c r="C3546" s="31">
        <v>673.31799999999998</v>
      </c>
      <c r="D3546" s="31">
        <v>259.35289999999998</v>
      </c>
      <c r="E3546" s="31">
        <v>114.0641</v>
      </c>
      <c r="F3546" s="31">
        <v>38.574800000000003</v>
      </c>
      <c r="G3546" s="31">
        <v>154.99799999999999</v>
      </c>
      <c r="H3546" s="31">
        <v>8.9016380000000002</v>
      </c>
      <c r="I3546" s="31">
        <v>2162.1190000000001</v>
      </c>
      <c r="J3546" s="31">
        <v>2902.1889999999999</v>
      </c>
      <c r="K3546" s="31">
        <v>1599.5070000000001</v>
      </c>
      <c r="L3546" s="31">
        <v>86.54</v>
      </c>
      <c r="M3546" s="31" t="s">
        <v>108</v>
      </c>
      <c r="N3546" s="31">
        <v>45.348599999999998</v>
      </c>
      <c r="O3546" s="31">
        <v>84.034199999999998</v>
      </c>
      <c r="P3546" s="31">
        <v>99.225899999999996</v>
      </c>
      <c r="Q3546" s="31" t="s">
        <v>108</v>
      </c>
      <c r="R3546" s="31">
        <v>96.07</v>
      </c>
      <c r="S3546" s="31" t="s">
        <v>108</v>
      </c>
    </row>
    <row r="3547" spans="1:19" x14ac:dyDescent="0.35">
      <c r="A3547" s="2">
        <v>37833</v>
      </c>
      <c r="B3547" s="31">
        <v>367.00330000000002</v>
      </c>
      <c r="C3547" s="31">
        <v>667.01</v>
      </c>
      <c r="D3547" s="31">
        <v>265.8981</v>
      </c>
      <c r="E3547" s="31">
        <v>116.0117</v>
      </c>
      <c r="F3547" s="31">
        <v>38.327100000000002</v>
      </c>
      <c r="G3547" s="31">
        <v>152.15809999999999</v>
      </c>
      <c r="H3547" s="31">
        <v>8.7817509999999999</v>
      </c>
      <c r="I3547" s="31">
        <v>2164.4079999999999</v>
      </c>
      <c r="J3547" s="31">
        <v>2868.1669999999999</v>
      </c>
      <c r="K3547" s="31">
        <v>1589.0509999999999</v>
      </c>
      <c r="L3547" s="31">
        <v>86.79</v>
      </c>
      <c r="M3547" s="31" t="s">
        <v>108</v>
      </c>
      <c r="N3547" s="31">
        <v>45.868600000000001</v>
      </c>
      <c r="O3547" s="31">
        <v>84.047399999999996</v>
      </c>
      <c r="P3547" s="31">
        <v>98.0852</v>
      </c>
      <c r="Q3547" s="31" t="s">
        <v>108</v>
      </c>
      <c r="R3547" s="31">
        <v>96.89</v>
      </c>
      <c r="S3547" s="31" t="s">
        <v>108</v>
      </c>
    </row>
    <row r="3548" spans="1:19" x14ac:dyDescent="0.35">
      <c r="A3548" s="2">
        <v>37834</v>
      </c>
      <c r="B3548" s="31">
        <v>389.15120000000002</v>
      </c>
      <c r="C3548" s="31">
        <v>708.46299999999997</v>
      </c>
      <c r="D3548" s="31">
        <v>275.98860000000002</v>
      </c>
      <c r="E3548" s="31">
        <v>115.9468</v>
      </c>
      <c r="F3548" s="31">
        <v>37.465299999999999</v>
      </c>
      <c r="G3548" s="31">
        <v>154.69909999999999</v>
      </c>
      <c r="H3548" s="31">
        <v>8.7817509999999999</v>
      </c>
      <c r="I3548" s="31">
        <v>2158.4560000000001</v>
      </c>
      <c r="J3548" s="31">
        <v>2866.1419999999998</v>
      </c>
      <c r="K3548" s="31">
        <v>1587.6569999999999</v>
      </c>
      <c r="L3548" s="31">
        <v>85.93</v>
      </c>
      <c r="M3548" s="31" t="s">
        <v>108</v>
      </c>
      <c r="N3548" s="31">
        <v>45.456200000000003</v>
      </c>
      <c r="O3548" s="31">
        <v>84.436899999999994</v>
      </c>
      <c r="P3548" s="31">
        <v>98.070400000000006</v>
      </c>
      <c r="Q3548" s="31" t="s">
        <v>108</v>
      </c>
      <c r="R3548" s="31">
        <v>96.66</v>
      </c>
      <c r="S3548" s="31" t="s">
        <v>108</v>
      </c>
    </row>
    <row r="3549" spans="1:19" x14ac:dyDescent="0.35">
      <c r="A3549" s="2">
        <v>37837</v>
      </c>
      <c r="B3549" s="31">
        <v>382.5068</v>
      </c>
      <c r="C3549" s="31">
        <v>695.92200000000003</v>
      </c>
      <c r="D3549" s="31">
        <v>279.26119999999997</v>
      </c>
      <c r="E3549" s="31">
        <v>114.762</v>
      </c>
      <c r="F3549" s="31">
        <v>37.799199999999999</v>
      </c>
      <c r="G3549" s="31">
        <v>154.3254</v>
      </c>
      <c r="H3549" s="31">
        <v>8.8476890000000008</v>
      </c>
      <c r="I3549" s="31">
        <v>2158.761</v>
      </c>
      <c r="J3549" s="31">
        <v>2894.8980000000001</v>
      </c>
      <c r="K3549" s="31">
        <v>1595.3240000000001</v>
      </c>
      <c r="L3549" s="31">
        <v>86</v>
      </c>
      <c r="M3549" s="31" t="s">
        <v>108</v>
      </c>
      <c r="N3549" s="31">
        <v>45.384500000000003</v>
      </c>
      <c r="O3549" s="31">
        <v>84.201999999999998</v>
      </c>
      <c r="P3549" s="31">
        <v>98.804199999999994</v>
      </c>
      <c r="Q3549" s="31" t="s">
        <v>108</v>
      </c>
      <c r="R3549" s="31">
        <v>96.16</v>
      </c>
      <c r="S3549" s="31" t="s">
        <v>108</v>
      </c>
    </row>
    <row r="3550" spans="1:19" x14ac:dyDescent="0.35">
      <c r="A3550" s="2">
        <v>37838</v>
      </c>
      <c r="B3550" s="31">
        <v>387.06670000000003</v>
      </c>
      <c r="C3550" s="31">
        <v>716.34799999999996</v>
      </c>
      <c r="D3550" s="31">
        <v>280.62479999999999</v>
      </c>
      <c r="E3550" s="31">
        <v>115.05410000000001</v>
      </c>
      <c r="F3550" s="31">
        <v>37.831600000000002</v>
      </c>
      <c r="G3550" s="31">
        <v>153.2791</v>
      </c>
      <c r="H3550" s="31">
        <v>8.8057280000000002</v>
      </c>
      <c r="I3550" s="31">
        <v>2167.1550000000002</v>
      </c>
      <c r="J3550" s="31">
        <v>2873.837</v>
      </c>
      <c r="K3550" s="31">
        <v>1591.002</v>
      </c>
      <c r="L3550" s="31">
        <v>84.18</v>
      </c>
      <c r="M3550" s="31" t="s">
        <v>108</v>
      </c>
      <c r="N3550" s="31">
        <v>43.609299999999998</v>
      </c>
      <c r="O3550" s="31">
        <v>84.447999999999993</v>
      </c>
      <c r="P3550" s="31">
        <v>98.885599999999997</v>
      </c>
      <c r="Q3550" s="31" t="s">
        <v>108</v>
      </c>
      <c r="R3550" s="31">
        <v>96.16</v>
      </c>
      <c r="S3550" s="31" t="s">
        <v>108</v>
      </c>
    </row>
    <row r="3551" spans="1:19" x14ac:dyDescent="0.35">
      <c r="A3551" s="2">
        <v>37839</v>
      </c>
      <c r="B3551" s="31">
        <v>381.20400000000001</v>
      </c>
      <c r="C3551" s="31">
        <v>711.31700000000001</v>
      </c>
      <c r="D3551" s="31">
        <v>275.98860000000002</v>
      </c>
      <c r="E3551" s="31">
        <v>114.3887</v>
      </c>
      <c r="F3551" s="31">
        <v>37.960799999999999</v>
      </c>
      <c r="G3551" s="31">
        <v>153.95169999999999</v>
      </c>
      <c r="H3551" s="31">
        <v>8.6019190000000005</v>
      </c>
      <c r="I3551" s="31">
        <v>2165.6289999999999</v>
      </c>
      <c r="J3551" s="31">
        <v>2909.0740000000001</v>
      </c>
      <c r="K3551" s="31">
        <v>1595.3240000000001</v>
      </c>
      <c r="L3551" s="31">
        <v>84.66</v>
      </c>
      <c r="M3551" s="31" t="s">
        <v>108</v>
      </c>
      <c r="N3551" s="31">
        <v>43.555500000000002</v>
      </c>
      <c r="O3551" s="31">
        <v>84.283600000000007</v>
      </c>
      <c r="P3551" s="31">
        <v>99.132099999999994</v>
      </c>
      <c r="Q3551" s="31" t="s">
        <v>108</v>
      </c>
      <c r="R3551" s="31">
        <v>96.29</v>
      </c>
      <c r="S3551" s="31" t="s">
        <v>108</v>
      </c>
    </row>
    <row r="3552" spans="1:19" x14ac:dyDescent="0.35">
      <c r="A3552" s="2">
        <v>37840</v>
      </c>
      <c r="B3552" s="31">
        <v>391.49619999999999</v>
      </c>
      <c r="C3552" s="31">
        <v>723.55799999999999</v>
      </c>
      <c r="D3552" s="31">
        <v>279.53390000000002</v>
      </c>
      <c r="E3552" s="31">
        <v>116.0117</v>
      </c>
      <c r="F3552" s="31">
        <v>38.143900000000002</v>
      </c>
      <c r="G3552" s="31">
        <v>154.10120000000001</v>
      </c>
      <c r="H3552" s="31">
        <v>8.7637669999999996</v>
      </c>
      <c r="I3552" s="31">
        <v>2165.6289999999999</v>
      </c>
      <c r="J3552" s="31">
        <v>2915.96</v>
      </c>
      <c r="K3552" s="31">
        <v>1599.646</v>
      </c>
      <c r="L3552" s="31">
        <v>85.49</v>
      </c>
      <c r="M3552" s="31" t="s">
        <v>108</v>
      </c>
      <c r="N3552" s="31">
        <v>43.7348</v>
      </c>
      <c r="O3552" s="31">
        <v>85.197599999999994</v>
      </c>
      <c r="P3552" s="31">
        <v>99.42</v>
      </c>
      <c r="Q3552" s="31" t="s">
        <v>108</v>
      </c>
      <c r="R3552" s="31">
        <v>95.83</v>
      </c>
      <c r="S3552" s="31" t="s">
        <v>108</v>
      </c>
    </row>
    <row r="3553" spans="1:19" x14ac:dyDescent="0.35">
      <c r="A3553" s="2">
        <v>37841</v>
      </c>
      <c r="B3553" s="31">
        <v>387.34519999999998</v>
      </c>
      <c r="C3553" s="31">
        <v>717.49800000000005</v>
      </c>
      <c r="D3553" s="31">
        <v>276.53399999999999</v>
      </c>
      <c r="E3553" s="31">
        <v>113.9701</v>
      </c>
      <c r="F3553" s="31">
        <v>38.5533</v>
      </c>
      <c r="G3553" s="31">
        <v>155.5959</v>
      </c>
      <c r="H3553" s="31">
        <v>8.9103499999999993</v>
      </c>
      <c r="I3553" s="31">
        <v>2168.5279999999998</v>
      </c>
      <c r="J3553" s="31">
        <v>2918.39</v>
      </c>
      <c r="K3553" s="31">
        <v>1612.3330000000001</v>
      </c>
      <c r="L3553" s="31">
        <v>85.8</v>
      </c>
      <c r="M3553" s="31" t="s">
        <v>108</v>
      </c>
      <c r="N3553" s="31">
        <v>43.411999999999999</v>
      </c>
      <c r="O3553" s="31">
        <v>85.080100000000002</v>
      </c>
      <c r="P3553" s="31">
        <v>98.708200000000005</v>
      </c>
      <c r="Q3553" s="31" t="s">
        <v>108</v>
      </c>
      <c r="R3553" s="31">
        <v>96.36</v>
      </c>
      <c r="S3553" s="31" t="s">
        <v>108</v>
      </c>
    </row>
    <row r="3554" spans="1:19" x14ac:dyDescent="0.35">
      <c r="A3554" s="2">
        <v>37844</v>
      </c>
      <c r="B3554" s="31">
        <v>385.82810000000001</v>
      </c>
      <c r="C3554" s="31">
        <v>708.17899999999997</v>
      </c>
      <c r="D3554" s="31">
        <v>277.29759999999999</v>
      </c>
      <c r="E3554" s="31">
        <v>114.4926</v>
      </c>
      <c r="F3554" s="31">
        <v>39.134999999999998</v>
      </c>
      <c r="G3554" s="31">
        <v>158.58529999999999</v>
      </c>
      <c r="H3554" s="31">
        <v>9.01891</v>
      </c>
      <c r="I3554" s="31">
        <v>2167.7649999999999</v>
      </c>
      <c r="J3554" s="31">
        <v>2905.8339999999998</v>
      </c>
      <c r="K3554" s="31">
        <v>1601.598</v>
      </c>
      <c r="L3554" s="31">
        <v>86.08</v>
      </c>
      <c r="M3554" s="31" t="s">
        <v>108</v>
      </c>
      <c r="N3554" s="31">
        <v>43.842399999999998</v>
      </c>
      <c r="O3554" s="31">
        <v>85.497399999999999</v>
      </c>
      <c r="P3554" s="31">
        <v>98.719800000000006</v>
      </c>
      <c r="Q3554" s="31" t="s">
        <v>108</v>
      </c>
      <c r="R3554" s="31">
        <v>95.87</v>
      </c>
      <c r="S3554" s="31" t="s">
        <v>108</v>
      </c>
    </row>
    <row r="3555" spans="1:19" x14ac:dyDescent="0.35">
      <c r="A3555" s="2">
        <v>37845</v>
      </c>
      <c r="B3555" s="31">
        <v>385.51369999999997</v>
      </c>
      <c r="C3555" s="31">
        <v>717.24800000000005</v>
      </c>
      <c r="D3555" s="31">
        <v>276.6979</v>
      </c>
      <c r="E3555" s="31">
        <v>112.6626</v>
      </c>
      <c r="F3555" s="31">
        <v>38.779499999999999</v>
      </c>
      <c r="G3555" s="31">
        <v>163.3683</v>
      </c>
      <c r="H3555" s="31">
        <v>8.9206280000000007</v>
      </c>
      <c r="I3555" s="31">
        <v>2167.6129999999998</v>
      </c>
      <c r="J3555" s="31">
        <v>2910.2890000000002</v>
      </c>
      <c r="K3555" s="31">
        <v>1603.6890000000001</v>
      </c>
      <c r="L3555" s="31">
        <v>86.85</v>
      </c>
      <c r="M3555" s="31" t="s">
        <v>108</v>
      </c>
      <c r="N3555" s="31">
        <v>44.559600000000003</v>
      </c>
      <c r="O3555" s="31">
        <v>85.430099999999996</v>
      </c>
      <c r="P3555" s="31">
        <v>98.461100000000002</v>
      </c>
      <c r="Q3555" s="31" t="s">
        <v>108</v>
      </c>
      <c r="R3555" s="31">
        <v>96.15</v>
      </c>
      <c r="S3555" s="31" t="s">
        <v>108</v>
      </c>
    </row>
    <row r="3556" spans="1:19" x14ac:dyDescent="0.35">
      <c r="A3556" s="2">
        <v>37846</v>
      </c>
      <c r="B3556" s="31">
        <v>373.70499999999998</v>
      </c>
      <c r="C3556" s="31">
        <v>705.58299999999997</v>
      </c>
      <c r="D3556" s="31">
        <v>270.59750000000003</v>
      </c>
      <c r="E3556" s="31">
        <v>112.4615</v>
      </c>
      <c r="F3556" s="31">
        <v>39.178100000000001</v>
      </c>
      <c r="G3556" s="31">
        <v>162.5462</v>
      </c>
      <c r="H3556" s="31">
        <v>9.0670479999999998</v>
      </c>
      <c r="I3556" s="31">
        <v>2160.44</v>
      </c>
      <c r="J3556" s="31">
        <v>2865.3319999999999</v>
      </c>
      <c r="K3556" s="31">
        <v>1591.1420000000001</v>
      </c>
      <c r="L3556" s="31">
        <v>86.39</v>
      </c>
      <c r="M3556" s="31" t="s">
        <v>108</v>
      </c>
      <c r="N3556" s="31">
        <v>44.577599999999997</v>
      </c>
      <c r="O3556" s="31">
        <v>84.911799999999999</v>
      </c>
      <c r="P3556" s="31">
        <v>98.499700000000004</v>
      </c>
      <c r="Q3556" s="31" t="s">
        <v>108</v>
      </c>
      <c r="R3556" s="31">
        <v>96.18</v>
      </c>
      <c r="S3556" s="31" t="s">
        <v>108</v>
      </c>
    </row>
    <row r="3557" spans="1:19" x14ac:dyDescent="0.35">
      <c r="A3557" s="2">
        <v>37847</v>
      </c>
      <c r="B3557" s="31">
        <v>376.33300000000003</v>
      </c>
      <c r="C3557" s="31">
        <v>713.45</v>
      </c>
      <c r="D3557" s="31">
        <v>264.88639999999998</v>
      </c>
      <c r="E3557" s="31">
        <v>113.58029999999999</v>
      </c>
      <c r="F3557" s="31">
        <v>39.587400000000002</v>
      </c>
      <c r="G3557" s="31">
        <v>164.04089999999999</v>
      </c>
      <c r="H3557" s="31">
        <v>9.0793090000000003</v>
      </c>
      <c r="I3557" s="31">
        <v>2146.0949999999998</v>
      </c>
      <c r="J3557" s="31">
        <v>2860.067</v>
      </c>
      <c r="K3557" s="31">
        <v>1584.3109999999999</v>
      </c>
      <c r="L3557" s="31">
        <v>86.65</v>
      </c>
      <c r="M3557" s="31" t="s">
        <v>108</v>
      </c>
      <c r="N3557" s="31">
        <v>44.667200000000001</v>
      </c>
      <c r="O3557" s="31">
        <v>84.978700000000003</v>
      </c>
      <c r="P3557" s="31">
        <v>98.184700000000007</v>
      </c>
      <c r="Q3557" s="31" t="s">
        <v>108</v>
      </c>
      <c r="R3557" s="31">
        <v>96.68</v>
      </c>
      <c r="S3557" s="31" t="s">
        <v>108</v>
      </c>
    </row>
    <row r="3558" spans="1:19" x14ac:dyDescent="0.35">
      <c r="A3558" s="2">
        <v>37848</v>
      </c>
      <c r="B3558" s="31">
        <v>375.80739999999997</v>
      </c>
      <c r="C3558" s="31">
        <v>713.92700000000002</v>
      </c>
      <c r="D3558" s="31">
        <v>266.5181</v>
      </c>
      <c r="E3558" s="31">
        <v>112.4615</v>
      </c>
      <c r="F3558" s="31">
        <v>39.285800000000002</v>
      </c>
      <c r="G3558" s="31">
        <v>164.3398</v>
      </c>
      <c r="H3558" s="31">
        <v>8.9873510000000003</v>
      </c>
      <c r="I3558" s="31">
        <v>2142.89</v>
      </c>
      <c r="J3558" s="31">
        <v>2870.5970000000002</v>
      </c>
      <c r="K3558" s="31">
        <v>1591.9780000000001</v>
      </c>
      <c r="L3558" s="31">
        <v>86.9</v>
      </c>
      <c r="M3558" s="31" t="s">
        <v>108</v>
      </c>
      <c r="N3558" s="31">
        <v>44.99</v>
      </c>
      <c r="O3558" s="31">
        <v>84.911699999999996</v>
      </c>
      <c r="P3558" s="31">
        <v>98.117900000000006</v>
      </c>
      <c r="Q3558" s="31" t="s">
        <v>108</v>
      </c>
      <c r="R3558" s="31">
        <v>96.65</v>
      </c>
      <c r="S3558" s="31" t="s">
        <v>108</v>
      </c>
    </row>
    <row r="3559" spans="1:19" x14ac:dyDescent="0.35">
      <c r="A3559" s="2">
        <v>37851</v>
      </c>
      <c r="B3559" s="31">
        <v>373.70499999999998</v>
      </c>
      <c r="C3559" s="31">
        <v>713.053</v>
      </c>
      <c r="D3559" s="31">
        <v>268.14980000000003</v>
      </c>
      <c r="E3559" s="31">
        <v>113.4019</v>
      </c>
      <c r="F3559" s="31">
        <v>38.768700000000003</v>
      </c>
      <c r="G3559" s="31">
        <v>173.53210000000001</v>
      </c>
      <c r="H3559" s="31">
        <v>9.2448329999999999</v>
      </c>
      <c r="I3559" s="31">
        <v>2129.308</v>
      </c>
      <c r="J3559" s="31">
        <v>2880.3180000000002</v>
      </c>
      <c r="K3559" s="31">
        <v>1593.5119999999999</v>
      </c>
      <c r="L3559" s="31">
        <v>87.62</v>
      </c>
      <c r="M3559" s="31" t="s">
        <v>108</v>
      </c>
      <c r="N3559" s="31">
        <v>46.155500000000004</v>
      </c>
      <c r="O3559" s="31">
        <v>84.753600000000006</v>
      </c>
      <c r="P3559" s="31">
        <v>97.3018</v>
      </c>
      <c r="Q3559" s="31" t="s">
        <v>108</v>
      </c>
      <c r="R3559" s="31">
        <v>97.35</v>
      </c>
      <c r="S3559" s="31" t="s">
        <v>108</v>
      </c>
    </row>
    <row r="3560" spans="1:19" x14ac:dyDescent="0.35">
      <c r="A3560" s="2">
        <v>37852</v>
      </c>
      <c r="B3560" s="31">
        <v>371.73399999999998</v>
      </c>
      <c r="C3560" s="31">
        <v>714.56299999999999</v>
      </c>
      <c r="D3560" s="31">
        <v>264.88630000000001</v>
      </c>
      <c r="E3560" s="31">
        <v>114.1478</v>
      </c>
      <c r="F3560" s="31">
        <v>39.102600000000002</v>
      </c>
      <c r="G3560" s="31">
        <v>170.39330000000001</v>
      </c>
      <c r="H3560" s="31">
        <v>9.2019190000000002</v>
      </c>
      <c r="I3560" s="31">
        <v>2109.011</v>
      </c>
      <c r="J3560" s="31">
        <v>2903.8090000000002</v>
      </c>
      <c r="K3560" s="31">
        <v>1596.9970000000001</v>
      </c>
      <c r="L3560" s="31">
        <v>87.99</v>
      </c>
      <c r="M3560" s="31" t="s">
        <v>108</v>
      </c>
      <c r="N3560" s="31">
        <v>46.711399999999998</v>
      </c>
      <c r="O3560" s="31">
        <v>84.778999999999996</v>
      </c>
      <c r="P3560" s="31">
        <v>96.667699999999996</v>
      </c>
      <c r="Q3560" s="31" t="s">
        <v>108</v>
      </c>
      <c r="R3560" s="31">
        <v>97.31</v>
      </c>
      <c r="S3560" s="31" t="s">
        <v>108</v>
      </c>
    </row>
    <row r="3561" spans="1:19" x14ac:dyDescent="0.35">
      <c r="A3561" s="2">
        <v>37853</v>
      </c>
      <c r="B3561" s="31">
        <v>376.0702</v>
      </c>
      <c r="C3561" s="31">
        <v>724.81399999999996</v>
      </c>
      <c r="D3561" s="31">
        <v>266.51799999999997</v>
      </c>
      <c r="E3561" s="31">
        <v>114.50449999999999</v>
      </c>
      <c r="F3561" s="31">
        <v>39.533499999999997</v>
      </c>
      <c r="G3561" s="31">
        <v>172.4111</v>
      </c>
      <c r="H3561" s="31">
        <v>9.4532710000000009</v>
      </c>
      <c r="I3561" s="31">
        <v>2102.4490000000001</v>
      </c>
      <c r="J3561" s="31">
        <v>2887.6080000000002</v>
      </c>
      <c r="K3561" s="31">
        <v>1590.8630000000001</v>
      </c>
      <c r="L3561" s="31">
        <v>87.64</v>
      </c>
      <c r="M3561" s="31" t="s">
        <v>108</v>
      </c>
      <c r="N3561" s="31">
        <v>46.6038</v>
      </c>
      <c r="O3561" s="31">
        <v>85.606899999999996</v>
      </c>
      <c r="P3561" s="31">
        <v>96.965100000000007</v>
      </c>
      <c r="Q3561" s="31" t="s">
        <v>108</v>
      </c>
      <c r="R3561" s="31">
        <v>97.37</v>
      </c>
      <c r="S3561" s="31" t="s">
        <v>108</v>
      </c>
    </row>
    <row r="3562" spans="1:19" x14ac:dyDescent="0.35">
      <c r="A3562" s="2">
        <v>37854</v>
      </c>
      <c r="B3562" s="31">
        <v>386.45089999999999</v>
      </c>
      <c r="C3562" s="31">
        <v>754.69299999999998</v>
      </c>
      <c r="D3562" s="31">
        <v>274.67669999999998</v>
      </c>
      <c r="E3562" s="31">
        <v>113.7749</v>
      </c>
      <c r="F3562" s="31">
        <v>38.973399999999998</v>
      </c>
      <c r="G3562" s="31">
        <v>173.1584</v>
      </c>
      <c r="H3562" s="31">
        <v>9.7904499999999999</v>
      </c>
      <c r="I3562" s="31">
        <v>2116.9470000000001</v>
      </c>
      <c r="J3562" s="31">
        <v>2869.7869999999998</v>
      </c>
      <c r="K3562" s="31">
        <v>1585.8440000000001</v>
      </c>
      <c r="L3562" s="31">
        <v>87.9</v>
      </c>
      <c r="M3562" s="31" t="s">
        <v>108</v>
      </c>
      <c r="N3562" s="31">
        <v>47.105899999999998</v>
      </c>
      <c r="O3562" s="31">
        <v>85.966499999999996</v>
      </c>
      <c r="P3562" s="31">
        <v>95.588899999999995</v>
      </c>
      <c r="Q3562" s="31" t="s">
        <v>108</v>
      </c>
      <c r="R3562" s="31">
        <v>98.61</v>
      </c>
      <c r="S3562" s="31" t="s">
        <v>108</v>
      </c>
    </row>
    <row r="3563" spans="1:19" x14ac:dyDescent="0.35">
      <c r="A3563" s="2">
        <v>37855</v>
      </c>
      <c r="B3563" s="31">
        <v>386.18810000000002</v>
      </c>
      <c r="C3563" s="31">
        <v>753.34199999999998</v>
      </c>
      <c r="D3563" s="31">
        <v>277.66820000000001</v>
      </c>
      <c r="E3563" s="31">
        <v>114.7315</v>
      </c>
      <c r="F3563" s="31">
        <v>39.242699999999999</v>
      </c>
      <c r="G3563" s="31">
        <v>175.2509</v>
      </c>
      <c r="H3563" s="31">
        <v>9.9069299999999991</v>
      </c>
      <c r="I3563" s="31">
        <v>2113.8939999999998</v>
      </c>
      <c r="J3563" s="31">
        <v>2883.1529999999998</v>
      </c>
      <c r="K3563" s="31">
        <v>1589.4690000000001</v>
      </c>
      <c r="L3563" s="31">
        <v>87.07</v>
      </c>
      <c r="M3563" s="31" t="s">
        <v>108</v>
      </c>
      <c r="N3563" s="31">
        <v>46.801099999999998</v>
      </c>
      <c r="O3563" s="31">
        <v>86.186999999999998</v>
      </c>
      <c r="P3563" s="31">
        <v>94.685000000000002</v>
      </c>
      <c r="Q3563" s="31" t="s">
        <v>108</v>
      </c>
      <c r="R3563" s="31">
        <v>98.83</v>
      </c>
      <c r="S3563" s="31" t="s">
        <v>108</v>
      </c>
    </row>
    <row r="3564" spans="1:19" x14ac:dyDescent="0.35">
      <c r="A3564" s="2">
        <v>37858</v>
      </c>
      <c r="B3564" s="31">
        <v>386.18810000000002</v>
      </c>
      <c r="C3564" s="31">
        <v>737.846</v>
      </c>
      <c r="D3564" s="31">
        <v>277.66820000000001</v>
      </c>
      <c r="E3564" s="31">
        <v>114.7315</v>
      </c>
      <c r="F3564" s="31">
        <v>39.037999999999997</v>
      </c>
      <c r="G3564" s="31">
        <v>175.32560000000001</v>
      </c>
      <c r="H3564" s="31">
        <v>10.225720000000001</v>
      </c>
      <c r="I3564" s="31">
        <v>2110.232</v>
      </c>
      <c r="J3564" s="31">
        <v>2870.5970000000002</v>
      </c>
      <c r="K3564" s="31">
        <v>1589.19</v>
      </c>
      <c r="L3564" s="31">
        <v>87.18</v>
      </c>
      <c r="M3564" s="31" t="s">
        <v>108</v>
      </c>
      <c r="N3564" s="31">
        <v>46.872799999999998</v>
      </c>
      <c r="O3564" s="31">
        <v>86.186999999999998</v>
      </c>
      <c r="P3564" s="31">
        <v>94.685000000000002</v>
      </c>
      <c r="Q3564" s="31" t="s">
        <v>108</v>
      </c>
      <c r="R3564" s="31">
        <v>98.92</v>
      </c>
      <c r="S3564" s="31" t="s">
        <v>108</v>
      </c>
    </row>
    <row r="3565" spans="1:19" x14ac:dyDescent="0.35">
      <c r="A3565" s="2">
        <v>37859</v>
      </c>
      <c r="B3565" s="31">
        <v>386.31950000000001</v>
      </c>
      <c r="C3565" s="31">
        <v>738.95899999999995</v>
      </c>
      <c r="D3565" s="31">
        <v>274.67669999999998</v>
      </c>
      <c r="E3565" s="31">
        <v>113.6289</v>
      </c>
      <c r="F3565" s="31">
        <v>39.512</v>
      </c>
      <c r="G3565" s="31">
        <v>172.33619999999999</v>
      </c>
      <c r="H3565" s="31">
        <v>10.6242</v>
      </c>
      <c r="I3565" s="31">
        <v>2099.549</v>
      </c>
      <c r="J3565" s="31">
        <v>2881.3719999999998</v>
      </c>
      <c r="K3565" s="31">
        <v>1591.7</v>
      </c>
      <c r="L3565" s="31">
        <v>87.33</v>
      </c>
      <c r="M3565" s="31" t="s">
        <v>108</v>
      </c>
      <c r="N3565" s="31">
        <v>46.926600000000001</v>
      </c>
      <c r="O3565" s="31">
        <v>86.203599999999994</v>
      </c>
      <c r="P3565" s="31">
        <v>94.899299999999997</v>
      </c>
      <c r="Q3565" s="31" t="s">
        <v>108</v>
      </c>
      <c r="R3565" s="31">
        <v>98.76</v>
      </c>
      <c r="S3565" s="31" t="s">
        <v>108</v>
      </c>
    </row>
    <row r="3566" spans="1:19" x14ac:dyDescent="0.35">
      <c r="A3566" s="2">
        <v>37860</v>
      </c>
      <c r="B3566" s="31">
        <v>379.0924</v>
      </c>
      <c r="C3566" s="31">
        <v>722.58900000000006</v>
      </c>
      <c r="D3566" s="31">
        <v>270.3254</v>
      </c>
      <c r="E3566" s="31">
        <v>113.0776</v>
      </c>
      <c r="F3566" s="31">
        <v>40.298299999999998</v>
      </c>
      <c r="G3566" s="31">
        <v>173.60669999999999</v>
      </c>
      <c r="H3566" s="31">
        <v>10.39124</v>
      </c>
      <c r="I3566" s="31">
        <v>2102.6010000000001</v>
      </c>
      <c r="J3566" s="31">
        <v>2870.549</v>
      </c>
      <c r="K3566" s="31">
        <v>1587.6569999999999</v>
      </c>
      <c r="L3566" s="31">
        <v>87.36</v>
      </c>
      <c r="M3566" s="31" t="s">
        <v>108</v>
      </c>
      <c r="N3566" s="31">
        <v>47.338999999999999</v>
      </c>
      <c r="O3566" s="31">
        <v>85.970200000000006</v>
      </c>
      <c r="P3566" s="31">
        <v>95.006399999999999</v>
      </c>
      <c r="Q3566" s="31" t="s">
        <v>108</v>
      </c>
      <c r="R3566" s="31">
        <v>98.86</v>
      </c>
      <c r="S3566" s="31" t="s">
        <v>108</v>
      </c>
    </row>
    <row r="3567" spans="1:19" x14ac:dyDescent="0.35">
      <c r="A3567" s="2">
        <v>37861</v>
      </c>
      <c r="B3567" s="31">
        <v>382.37740000000002</v>
      </c>
      <c r="C3567" s="31">
        <v>729.58199999999999</v>
      </c>
      <c r="D3567" s="31">
        <v>272.50110000000001</v>
      </c>
      <c r="E3567" s="31">
        <v>112.1534</v>
      </c>
      <c r="F3567" s="31">
        <v>40.029000000000003</v>
      </c>
      <c r="G3567" s="31">
        <v>175.84870000000001</v>
      </c>
      <c r="H3567" s="31">
        <v>10.74681</v>
      </c>
      <c r="I3567" s="31">
        <v>2098.1759999999999</v>
      </c>
      <c r="J3567" s="31">
        <v>2896.3780000000002</v>
      </c>
      <c r="K3567" s="31">
        <v>1592.8150000000001</v>
      </c>
      <c r="L3567" s="31">
        <v>87.84</v>
      </c>
      <c r="M3567" s="31" t="s">
        <v>108</v>
      </c>
      <c r="N3567" s="31">
        <v>47.751399999999997</v>
      </c>
      <c r="O3567" s="31">
        <v>86.185900000000004</v>
      </c>
      <c r="P3567" s="31">
        <v>95.122799999999998</v>
      </c>
      <c r="Q3567" s="31" t="s">
        <v>108</v>
      </c>
      <c r="R3567" s="31">
        <v>98.83</v>
      </c>
      <c r="S3567" s="31" t="s">
        <v>108</v>
      </c>
    </row>
    <row r="3568" spans="1:19" x14ac:dyDescent="0.35">
      <c r="A3568" s="2">
        <v>37862</v>
      </c>
      <c r="B3568" s="31">
        <v>384.0856</v>
      </c>
      <c r="C3568" s="31">
        <v>737.60799999999995</v>
      </c>
      <c r="D3568" s="31">
        <v>276.85239999999999</v>
      </c>
      <c r="E3568" s="31">
        <v>114.3747</v>
      </c>
      <c r="F3568" s="31">
        <v>40.589199999999998</v>
      </c>
      <c r="G3568" s="31">
        <v>176.0729</v>
      </c>
      <c r="H3568" s="31">
        <v>10.79585</v>
      </c>
      <c r="I3568" s="31">
        <v>2096.4969999999998</v>
      </c>
      <c r="J3568" s="31">
        <v>2891.85</v>
      </c>
      <c r="K3568" s="31">
        <v>1592.954</v>
      </c>
      <c r="L3568" s="31">
        <v>88.41</v>
      </c>
      <c r="M3568" s="31" t="s">
        <v>108</v>
      </c>
      <c r="N3568" s="31">
        <v>48.128</v>
      </c>
      <c r="O3568" s="31">
        <v>86.751400000000004</v>
      </c>
      <c r="P3568" s="31">
        <v>95.750299999999996</v>
      </c>
      <c r="Q3568" s="31" t="s">
        <v>108</v>
      </c>
      <c r="R3568" s="31">
        <v>98.1</v>
      </c>
      <c r="S3568" s="31" t="s">
        <v>108</v>
      </c>
    </row>
    <row r="3569" spans="1:19" x14ac:dyDescent="0.35">
      <c r="A3569" s="2">
        <v>37865</v>
      </c>
      <c r="B3569" s="31">
        <v>384.0856</v>
      </c>
      <c r="C3569" s="31">
        <v>737.60799999999995</v>
      </c>
      <c r="D3569" s="31">
        <v>276.85239999999999</v>
      </c>
      <c r="E3569" s="31">
        <v>114.3747</v>
      </c>
      <c r="F3569" s="31">
        <v>40.589199999999998</v>
      </c>
      <c r="G3569" s="31">
        <v>176.0729</v>
      </c>
      <c r="H3569" s="31">
        <v>10.79585</v>
      </c>
      <c r="I3569" s="31">
        <v>2077.4209999999998</v>
      </c>
      <c r="J3569" s="31">
        <v>2891.85</v>
      </c>
      <c r="K3569" s="31">
        <v>1585.1469999999999</v>
      </c>
      <c r="L3569" s="31">
        <v>88.41</v>
      </c>
      <c r="M3569" s="31" t="s">
        <v>108</v>
      </c>
      <c r="N3569" s="31">
        <v>48.128</v>
      </c>
      <c r="O3569" s="31">
        <v>86.875100000000003</v>
      </c>
      <c r="P3569" s="31">
        <v>95.701099999999997</v>
      </c>
      <c r="Q3569" s="31" t="s">
        <v>108</v>
      </c>
      <c r="R3569" s="31">
        <v>98.07</v>
      </c>
      <c r="S3569" s="31" t="s">
        <v>108</v>
      </c>
    </row>
    <row r="3570" spans="1:19" x14ac:dyDescent="0.35">
      <c r="A3570" s="2">
        <v>37866</v>
      </c>
      <c r="B3570" s="31">
        <v>358.19959999999998</v>
      </c>
      <c r="C3570" s="31">
        <v>673.399</v>
      </c>
      <c r="D3570" s="31">
        <v>259.44709999999998</v>
      </c>
      <c r="E3570" s="31">
        <v>115.607</v>
      </c>
      <c r="F3570" s="31">
        <v>40.319899999999997</v>
      </c>
      <c r="G3570" s="31">
        <v>171.73830000000001</v>
      </c>
      <c r="H3570" s="31">
        <v>10.6242</v>
      </c>
      <c r="I3570" s="31">
        <v>2057.1239999999998</v>
      </c>
      <c r="J3570" s="31">
        <v>2856.8609999999999</v>
      </c>
      <c r="K3570" s="31">
        <v>1569.393</v>
      </c>
      <c r="L3570" s="31">
        <v>89.66</v>
      </c>
      <c r="M3570" s="31" t="s">
        <v>108</v>
      </c>
      <c r="N3570" s="31">
        <v>48.881100000000004</v>
      </c>
      <c r="O3570" s="31">
        <v>87.0548</v>
      </c>
      <c r="P3570" s="31">
        <v>94.762799999999999</v>
      </c>
      <c r="Q3570" s="31" t="s">
        <v>108</v>
      </c>
      <c r="R3570" s="31">
        <v>98.95</v>
      </c>
      <c r="S3570" s="31" t="s">
        <v>108</v>
      </c>
    </row>
    <row r="3571" spans="1:19" x14ac:dyDescent="0.35">
      <c r="A3571" s="2">
        <v>37867</v>
      </c>
      <c r="B3571" s="31">
        <v>361.35320000000002</v>
      </c>
      <c r="C3571" s="31">
        <v>668.23400000000004</v>
      </c>
      <c r="D3571" s="31">
        <v>257.81540000000001</v>
      </c>
      <c r="E3571" s="31">
        <v>117.1798</v>
      </c>
      <c r="F3571" s="31">
        <v>40.395299999999999</v>
      </c>
      <c r="G3571" s="31">
        <v>173.60659999999999</v>
      </c>
      <c r="H3571" s="31">
        <v>10.19506</v>
      </c>
      <c r="I3571" s="31">
        <v>2061.3969999999999</v>
      </c>
      <c r="J3571" s="31">
        <v>2863.4470000000001</v>
      </c>
      <c r="K3571" s="31">
        <v>1569.393</v>
      </c>
      <c r="L3571" s="31">
        <v>90.1</v>
      </c>
      <c r="M3571" s="31" t="s">
        <v>108</v>
      </c>
      <c r="N3571" s="31">
        <v>48.827300000000001</v>
      </c>
      <c r="O3571" s="31">
        <v>87.216999999999999</v>
      </c>
      <c r="P3571" s="31">
        <v>94.424400000000006</v>
      </c>
      <c r="Q3571" s="31" t="s">
        <v>108</v>
      </c>
      <c r="R3571" s="31">
        <v>98.71</v>
      </c>
      <c r="S3571" s="31" t="s">
        <v>108</v>
      </c>
    </row>
    <row r="3572" spans="1:19" x14ac:dyDescent="0.35">
      <c r="A3572" s="2">
        <v>37868</v>
      </c>
      <c r="B3572" s="31">
        <v>357.80540000000002</v>
      </c>
      <c r="C3572" s="31">
        <v>677.69</v>
      </c>
      <c r="D3572" s="31">
        <v>252.10429999999999</v>
      </c>
      <c r="E3572" s="31">
        <v>116.1259</v>
      </c>
      <c r="F3572" s="31">
        <v>40.287599999999998</v>
      </c>
      <c r="G3572" s="31">
        <v>175.8486</v>
      </c>
      <c r="H3572" s="31">
        <v>10.44641</v>
      </c>
      <c r="I3572" s="31">
        <v>2077.5729999999999</v>
      </c>
      <c r="J3572" s="31">
        <v>2884.4409999999998</v>
      </c>
      <c r="K3572" s="31">
        <v>1575.5519999999999</v>
      </c>
      <c r="L3572" s="31">
        <v>90.21</v>
      </c>
      <c r="M3572" s="31" t="s">
        <v>108</v>
      </c>
      <c r="N3572" s="31">
        <v>49.311500000000002</v>
      </c>
      <c r="O3572" s="31">
        <v>86.6113</v>
      </c>
      <c r="P3572" s="31">
        <v>95.070700000000002</v>
      </c>
      <c r="Q3572" s="31" t="s">
        <v>108</v>
      </c>
      <c r="R3572" s="31">
        <v>98.2</v>
      </c>
      <c r="S3572" s="31" t="s">
        <v>108</v>
      </c>
    </row>
    <row r="3573" spans="1:19" x14ac:dyDescent="0.35">
      <c r="A3573" s="2">
        <v>37869</v>
      </c>
      <c r="B3573" s="31">
        <v>354.12619999999998</v>
      </c>
      <c r="C3573" s="31">
        <v>684.60400000000004</v>
      </c>
      <c r="D3573" s="31">
        <v>252.37629999999999</v>
      </c>
      <c r="E3573" s="31">
        <v>117.8446</v>
      </c>
      <c r="F3573" s="31">
        <v>40.793900000000001</v>
      </c>
      <c r="G3573" s="31">
        <v>175.5497</v>
      </c>
      <c r="H3573" s="31">
        <v>10.421889999999999</v>
      </c>
      <c r="I3573" s="31">
        <v>2087.5940000000001</v>
      </c>
      <c r="J3573" s="31">
        <v>2924.37</v>
      </c>
      <c r="K3573" s="31">
        <v>1579.6890000000001</v>
      </c>
      <c r="L3573" s="31">
        <v>89.68</v>
      </c>
      <c r="M3573" s="31" t="s">
        <v>108</v>
      </c>
      <c r="N3573" s="31">
        <v>48.988700000000001</v>
      </c>
      <c r="O3573" s="31">
        <v>86.686800000000005</v>
      </c>
      <c r="P3573" s="31">
        <v>96.214299999999994</v>
      </c>
      <c r="Q3573" s="31" t="s">
        <v>108</v>
      </c>
      <c r="R3573" s="31">
        <v>97.09</v>
      </c>
      <c r="S3573" s="31" t="s">
        <v>108</v>
      </c>
    </row>
    <row r="3574" spans="1:19" x14ac:dyDescent="0.35">
      <c r="A3574" s="2">
        <v>37872</v>
      </c>
      <c r="B3574" s="31">
        <v>354.38900000000001</v>
      </c>
      <c r="C3574" s="31">
        <v>686.03399999999999</v>
      </c>
      <c r="D3574" s="31">
        <v>255.0959</v>
      </c>
      <c r="E3574" s="31">
        <v>117.11499999999999</v>
      </c>
      <c r="F3574" s="31">
        <v>40.5246</v>
      </c>
      <c r="G3574" s="31">
        <v>176.37180000000001</v>
      </c>
      <c r="H3574" s="31">
        <v>10.39737</v>
      </c>
      <c r="I3574" s="31">
        <v>2090.4279999999999</v>
      </c>
      <c r="J3574" s="31">
        <v>2920.2539999999999</v>
      </c>
      <c r="K3574" s="31">
        <v>1585.309</v>
      </c>
      <c r="L3574" s="31">
        <v>90.41</v>
      </c>
      <c r="M3574" s="31" t="s">
        <v>108</v>
      </c>
      <c r="N3574" s="31">
        <v>49.777700000000003</v>
      </c>
      <c r="O3574" s="31">
        <v>86.765900000000002</v>
      </c>
      <c r="P3574" s="31">
        <v>96.827100000000002</v>
      </c>
      <c r="Q3574" s="31" t="s">
        <v>108</v>
      </c>
      <c r="R3574" s="31">
        <v>97.16</v>
      </c>
      <c r="S3574" s="31" t="s">
        <v>108</v>
      </c>
    </row>
    <row r="3575" spans="1:19" x14ac:dyDescent="0.35">
      <c r="A3575" s="2">
        <v>37873</v>
      </c>
      <c r="B3575" s="31">
        <v>357.31020000000001</v>
      </c>
      <c r="C3575" s="31">
        <v>701.19200000000001</v>
      </c>
      <c r="D3575" s="31">
        <v>253.35570000000001</v>
      </c>
      <c r="E3575" s="31">
        <v>115.7895</v>
      </c>
      <c r="F3575" s="31">
        <v>41.235500000000002</v>
      </c>
      <c r="G3575" s="31">
        <v>178.9127</v>
      </c>
      <c r="H3575" s="31">
        <v>10.21345</v>
      </c>
      <c r="I3575" s="31">
        <v>2072.1</v>
      </c>
      <c r="J3575" s="31">
        <v>2924.7820000000002</v>
      </c>
      <c r="K3575" s="31">
        <v>1580.251</v>
      </c>
      <c r="L3575" s="31">
        <v>89.83</v>
      </c>
      <c r="M3575" s="31" t="s">
        <v>108</v>
      </c>
      <c r="N3575" s="31">
        <v>49.186</v>
      </c>
      <c r="O3575" s="31">
        <v>86.960999999999999</v>
      </c>
      <c r="P3575" s="31">
        <v>97.5715</v>
      </c>
      <c r="Q3575" s="31" t="s">
        <v>108</v>
      </c>
      <c r="R3575" s="31">
        <v>96.44</v>
      </c>
      <c r="S3575" s="31" t="s">
        <v>108</v>
      </c>
    </row>
    <row r="3576" spans="1:19" x14ac:dyDescent="0.35">
      <c r="A3576" s="2">
        <v>37874</v>
      </c>
      <c r="B3576" s="31">
        <v>359.392</v>
      </c>
      <c r="C3576" s="31">
        <v>698.827</v>
      </c>
      <c r="D3576" s="31">
        <v>254.0077</v>
      </c>
      <c r="E3576" s="31">
        <v>114.50700000000001</v>
      </c>
      <c r="F3576" s="31">
        <v>41.052399999999999</v>
      </c>
      <c r="G3576" s="31">
        <v>178.31479999999999</v>
      </c>
      <c r="H3576" s="31">
        <v>9.998882</v>
      </c>
      <c r="I3576" s="31">
        <v>2079.643</v>
      </c>
      <c r="J3576" s="31">
        <v>2947.011</v>
      </c>
      <c r="K3576" s="31">
        <v>1586.7139999999999</v>
      </c>
      <c r="L3576" s="31">
        <v>88.91</v>
      </c>
      <c r="M3576" s="31" t="s">
        <v>108</v>
      </c>
      <c r="N3576" s="31">
        <v>47.984499999999997</v>
      </c>
      <c r="O3576" s="31">
        <v>86.409000000000006</v>
      </c>
      <c r="P3576" s="31">
        <v>97.801100000000005</v>
      </c>
      <c r="Q3576" s="31" t="s">
        <v>108</v>
      </c>
      <c r="R3576" s="31">
        <v>96.5</v>
      </c>
      <c r="S3576" s="31" t="s">
        <v>108</v>
      </c>
    </row>
    <row r="3577" spans="1:19" x14ac:dyDescent="0.35">
      <c r="A3577" s="2">
        <v>37875</v>
      </c>
      <c r="B3577" s="31">
        <v>353.29520000000002</v>
      </c>
      <c r="C3577" s="31">
        <v>678.61400000000003</v>
      </c>
      <c r="D3577" s="31">
        <v>252.10810000000001</v>
      </c>
      <c r="E3577" s="31">
        <v>117.14449999999999</v>
      </c>
      <c r="F3577" s="31">
        <v>41.020099999999999</v>
      </c>
      <c r="G3577" s="31">
        <v>184.0693</v>
      </c>
      <c r="H3577" s="31">
        <v>9.3674379999999999</v>
      </c>
      <c r="I3577" s="31">
        <v>2095.0369999999998</v>
      </c>
      <c r="J3577" s="31">
        <v>2935.0729999999999</v>
      </c>
      <c r="K3577" s="31">
        <v>1584.325</v>
      </c>
      <c r="L3577" s="31">
        <v>89.2</v>
      </c>
      <c r="M3577" s="31" t="s">
        <v>108</v>
      </c>
      <c r="N3577" s="31">
        <v>48.504600000000003</v>
      </c>
      <c r="O3577" s="31">
        <v>86.405799999999999</v>
      </c>
      <c r="P3577" s="31">
        <v>97.5916</v>
      </c>
      <c r="Q3577" s="31" t="s">
        <v>108</v>
      </c>
      <c r="R3577" s="31">
        <v>96.56</v>
      </c>
      <c r="S3577" s="31" t="s">
        <v>108</v>
      </c>
    </row>
    <row r="3578" spans="1:19" x14ac:dyDescent="0.35">
      <c r="A3578" s="2">
        <v>37876</v>
      </c>
      <c r="B3578" s="31">
        <v>346.6617</v>
      </c>
      <c r="C3578" s="31">
        <v>676.67700000000002</v>
      </c>
      <c r="D3578" s="31">
        <v>244.7346</v>
      </c>
      <c r="E3578" s="31">
        <v>115.8509</v>
      </c>
      <c r="F3578" s="31">
        <v>40.6</v>
      </c>
      <c r="G3578" s="31">
        <v>186.23660000000001</v>
      </c>
      <c r="H3578" s="31">
        <v>9.1896529999999998</v>
      </c>
      <c r="I3578" s="31">
        <v>2089.3409999999999</v>
      </c>
      <c r="J3578" s="31">
        <v>2950.7150000000001</v>
      </c>
      <c r="K3578" s="31">
        <v>1598.6569999999999</v>
      </c>
      <c r="L3578" s="31">
        <v>89.31</v>
      </c>
      <c r="M3578" s="31" t="s">
        <v>108</v>
      </c>
      <c r="N3578" s="31">
        <v>48.755600000000001</v>
      </c>
      <c r="O3578" s="31">
        <v>86.178700000000006</v>
      </c>
      <c r="P3578" s="31">
        <v>98.597700000000003</v>
      </c>
      <c r="Q3578" s="31" t="s">
        <v>108</v>
      </c>
      <c r="R3578" s="31">
        <v>96</v>
      </c>
      <c r="S3578" s="31" t="s">
        <v>108</v>
      </c>
    </row>
    <row r="3579" spans="1:19" x14ac:dyDescent="0.35">
      <c r="A3579" s="2">
        <v>37879</v>
      </c>
      <c r="B3579" s="31">
        <v>347.58789999999999</v>
      </c>
      <c r="C3579" s="31">
        <v>677.43600000000004</v>
      </c>
      <c r="D3579" s="31">
        <v>245.27600000000001</v>
      </c>
      <c r="E3579" s="31">
        <v>116.4003</v>
      </c>
      <c r="F3579" s="31">
        <v>40.459899999999998</v>
      </c>
      <c r="G3579" s="31">
        <v>185.04089999999999</v>
      </c>
      <c r="H3579" s="31">
        <v>9.2693499999999993</v>
      </c>
      <c r="I3579" s="31">
        <v>2089.3409999999999</v>
      </c>
      <c r="J3579" s="31">
        <v>2956.89</v>
      </c>
      <c r="K3579" s="31">
        <v>1596.127</v>
      </c>
      <c r="L3579" s="31">
        <v>88.96</v>
      </c>
      <c r="M3579" s="31" t="s">
        <v>108</v>
      </c>
      <c r="N3579" s="31">
        <v>48.325499999999998</v>
      </c>
      <c r="O3579" s="31">
        <v>86.090800000000002</v>
      </c>
      <c r="P3579" s="31">
        <v>98.565600000000003</v>
      </c>
      <c r="Q3579" s="31" t="s">
        <v>108</v>
      </c>
      <c r="R3579" s="31">
        <v>95.98</v>
      </c>
      <c r="S3579" s="31" t="s">
        <v>108</v>
      </c>
    </row>
    <row r="3580" spans="1:19" x14ac:dyDescent="0.35">
      <c r="A3580" s="2">
        <v>37880</v>
      </c>
      <c r="B3580" s="31">
        <v>342.03070000000002</v>
      </c>
      <c r="C3580" s="31">
        <v>663.34199999999998</v>
      </c>
      <c r="D3580" s="31">
        <v>241.48589999999999</v>
      </c>
      <c r="E3580" s="31">
        <v>115.3339</v>
      </c>
      <c r="F3580" s="31">
        <v>40.352200000000003</v>
      </c>
      <c r="G3580" s="31">
        <v>182.57470000000001</v>
      </c>
      <c r="H3580" s="31">
        <v>9.0118679999999998</v>
      </c>
      <c r="I3580" s="31">
        <v>2100.8870000000002</v>
      </c>
      <c r="J3580" s="31">
        <v>2947.8339999999998</v>
      </c>
      <c r="K3580" s="31">
        <v>1593.4580000000001</v>
      </c>
      <c r="L3580" s="31">
        <v>90.3</v>
      </c>
      <c r="M3580" s="31" t="s">
        <v>108</v>
      </c>
      <c r="N3580" s="31">
        <v>49.615000000000002</v>
      </c>
      <c r="O3580" s="31">
        <v>86.882999999999996</v>
      </c>
      <c r="P3580" s="31">
        <v>97.643699999999995</v>
      </c>
      <c r="Q3580" s="31" t="s">
        <v>108</v>
      </c>
      <c r="R3580" s="31">
        <v>96.67</v>
      </c>
      <c r="S3580" s="31" t="s">
        <v>108</v>
      </c>
    </row>
    <row r="3581" spans="1:19" x14ac:dyDescent="0.35">
      <c r="A3581" s="2">
        <v>37881</v>
      </c>
      <c r="B3581" s="31">
        <v>337.00279999999998</v>
      </c>
      <c r="C3581" s="31">
        <v>636.505</v>
      </c>
      <c r="D3581" s="31">
        <v>237.15430000000001</v>
      </c>
      <c r="E3581" s="31">
        <v>116.1741</v>
      </c>
      <c r="F3581" s="31">
        <v>40.643099999999997</v>
      </c>
      <c r="G3581" s="31">
        <v>184.51779999999999</v>
      </c>
      <c r="H3581" s="31">
        <v>9.2877419999999997</v>
      </c>
      <c r="I3581" s="31">
        <v>2103.5039999999999</v>
      </c>
      <c r="J3581" s="31">
        <v>2963.4760000000001</v>
      </c>
      <c r="K3581" s="31">
        <v>1597.5329999999999</v>
      </c>
      <c r="L3581" s="31">
        <v>90.1</v>
      </c>
      <c r="M3581" s="31" t="s">
        <v>108</v>
      </c>
      <c r="N3581" s="31">
        <v>49.418100000000003</v>
      </c>
      <c r="O3581" s="31">
        <v>86.935699999999997</v>
      </c>
      <c r="P3581" s="31">
        <v>98.047600000000003</v>
      </c>
      <c r="Q3581" s="31" t="s">
        <v>108</v>
      </c>
      <c r="R3581" s="31">
        <v>95.8</v>
      </c>
      <c r="S3581" s="31" t="s">
        <v>108</v>
      </c>
    </row>
    <row r="3582" spans="1:19" x14ac:dyDescent="0.35">
      <c r="A3582" s="2">
        <v>37882</v>
      </c>
      <c r="B3582" s="31">
        <v>336.87049999999999</v>
      </c>
      <c r="C3582" s="31">
        <v>634.05799999999999</v>
      </c>
      <c r="D3582" s="31">
        <v>234.71780000000001</v>
      </c>
      <c r="E3582" s="31">
        <v>116.8689</v>
      </c>
      <c r="F3582" s="31">
        <v>40.686100000000003</v>
      </c>
      <c r="G3582" s="31">
        <v>187.4324</v>
      </c>
      <c r="H3582" s="31">
        <v>9.0609129999999993</v>
      </c>
      <c r="I3582" s="31">
        <v>2113.3560000000002</v>
      </c>
      <c r="J3582" s="31">
        <v>2961.4180000000001</v>
      </c>
      <c r="K3582" s="31">
        <v>1595.846</v>
      </c>
      <c r="L3582" s="31">
        <v>91.13</v>
      </c>
      <c r="M3582" s="31" t="s">
        <v>108</v>
      </c>
      <c r="N3582" s="31">
        <v>50.151899999999998</v>
      </c>
      <c r="O3582" s="31">
        <v>87.870699999999999</v>
      </c>
      <c r="P3582" s="31">
        <v>98.275199999999998</v>
      </c>
      <c r="Q3582" s="31" t="s">
        <v>108</v>
      </c>
      <c r="R3582" s="31">
        <v>95.95</v>
      </c>
      <c r="S3582" s="31" t="s">
        <v>108</v>
      </c>
    </row>
    <row r="3583" spans="1:19" x14ac:dyDescent="0.35">
      <c r="A3583" s="2">
        <v>37883</v>
      </c>
      <c r="B3583" s="31">
        <v>334.09190000000001</v>
      </c>
      <c r="C3583" s="31">
        <v>627.13699999999994</v>
      </c>
      <c r="D3583" s="31">
        <v>230.92769999999999</v>
      </c>
      <c r="E3583" s="31">
        <v>117.6122</v>
      </c>
      <c r="F3583" s="31">
        <v>41.246299999999998</v>
      </c>
      <c r="G3583" s="31">
        <v>190.72069999999999</v>
      </c>
      <c r="H3583" s="31">
        <v>9.3122640000000008</v>
      </c>
      <c r="I3583" s="31">
        <v>2111.201</v>
      </c>
      <c r="J3583" s="31">
        <v>2966.3580000000002</v>
      </c>
      <c r="K3583" s="31">
        <v>1598.5160000000001</v>
      </c>
      <c r="L3583" s="31">
        <v>90.76</v>
      </c>
      <c r="M3583" s="31" t="s">
        <v>108</v>
      </c>
      <c r="N3583" s="31">
        <v>49.9193</v>
      </c>
      <c r="O3583" s="31">
        <v>88.842200000000005</v>
      </c>
      <c r="P3583" s="31">
        <v>99.028400000000005</v>
      </c>
      <c r="Q3583" s="31" t="s">
        <v>108</v>
      </c>
      <c r="R3583" s="31">
        <v>94.78</v>
      </c>
      <c r="S3583" s="31" t="s">
        <v>108</v>
      </c>
    </row>
    <row r="3584" spans="1:19" x14ac:dyDescent="0.35">
      <c r="A3584" s="2">
        <v>37886</v>
      </c>
      <c r="B3584" s="31">
        <v>336.20890000000003</v>
      </c>
      <c r="C3584" s="31">
        <v>629.66899999999998</v>
      </c>
      <c r="D3584" s="31">
        <v>234.71780000000001</v>
      </c>
      <c r="E3584" s="31">
        <v>117.7576</v>
      </c>
      <c r="F3584" s="31">
        <v>41.828000000000003</v>
      </c>
      <c r="G3584" s="31">
        <v>194.6816</v>
      </c>
      <c r="H3584" s="31">
        <v>9.2141760000000001</v>
      </c>
      <c r="I3584" s="31">
        <v>2133.5219999999999</v>
      </c>
      <c r="J3584" s="31">
        <v>2954.8319999999999</v>
      </c>
      <c r="K3584" s="31">
        <v>1605.4010000000001</v>
      </c>
      <c r="L3584" s="31">
        <v>89.73</v>
      </c>
      <c r="M3584" s="31" t="s">
        <v>108</v>
      </c>
      <c r="N3584" s="31">
        <v>48.881100000000004</v>
      </c>
      <c r="O3584" s="31">
        <v>90.370699999999999</v>
      </c>
      <c r="P3584" s="31">
        <v>100.16589999999999</v>
      </c>
      <c r="Q3584" s="31" t="s">
        <v>108</v>
      </c>
      <c r="R3584" s="31">
        <v>93.85</v>
      </c>
      <c r="S3584" s="31" t="s">
        <v>108</v>
      </c>
    </row>
    <row r="3585" spans="1:19" x14ac:dyDescent="0.35">
      <c r="A3585" s="2">
        <v>37887</v>
      </c>
      <c r="B3585" s="31">
        <v>335.28269999999998</v>
      </c>
      <c r="C3585" s="31">
        <v>632.53800000000001</v>
      </c>
      <c r="D3585" s="31">
        <v>236.6129</v>
      </c>
      <c r="E3585" s="31">
        <v>116.982</v>
      </c>
      <c r="F3585" s="31">
        <v>41.687899999999999</v>
      </c>
      <c r="G3585" s="31">
        <v>194.6069</v>
      </c>
      <c r="H3585" s="31">
        <v>9.8272279999999999</v>
      </c>
      <c r="I3585" s="31">
        <v>2133.5219999999999</v>
      </c>
      <c r="J3585" s="31">
        <v>2959.36</v>
      </c>
      <c r="K3585" s="31">
        <v>1606.1030000000001</v>
      </c>
      <c r="L3585" s="31">
        <v>90.1</v>
      </c>
      <c r="M3585" s="31" t="s">
        <v>108</v>
      </c>
      <c r="N3585" s="31">
        <v>49.7224</v>
      </c>
      <c r="O3585" s="31">
        <v>90.739500000000007</v>
      </c>
      <c r="P3585" s="31">
        <v>100.2212</v>
      </c>
      <c r="Q3585" s="31" t="s">
        <v>108</v>
      </c>
      <c r="R3585" s="31">
        <v>93.99</v>
      </c>
      <c r="S3585" s="31" t="s">
        <v>108</v>
      </c>
    </row>
    <row r="3586" spans="1:19" x14ac:dyDescent="0.35">
      <c r="A3586" s="2">
        <v>37888</v>
      </c>
      <c r="B3586" s="31">
        <v>349.8372</v>
      </c>
      <c r="C3586" s="31">
        <v>661.23299999999995</v>
      </c>
      <c r="D3586" s="31">
        <v>247.4419</v>
      </c>
      <c r="E3586" s="31">
        <v>117.69289999999999</v>
      </c>
      <c r="F3586" s="31">
        <v>41.838799999999999</v>
      </c>
      <c r="G3586" s="31">
        <v>195.20480000000001</v>
      </c>
      <c r="H3586" s="31">
        <v>10.03567</v>
      </c>
      <c r="I3586" s="31">
        <v>2128.904</v>
      </c>
      <c r="J3586" s="31">
        <v>2976.2370000000001</v>
      </c>
      <c r="K3586" s="31">
        <v>1607.6489999999999</v>
      </c>
      <c r="L3586" s="31">
        <v>88.5</v>
      </c>
      <c r="M3586" s="31" t="s">
        <v>108</v>
      </c>
      <c r="N3586" s="31">
        <v>47.878799999999998</v>
      </c>
      <c r="O3586" s="31">
        <v>90.395499999999998</v>
      </c>
      <c r="P3586" s="31">
        <v>100.1019</v>
      </c>
      <c r="Q3586" s="31" t="s">
        <v>108</v>
      </c>
      <c r="R3586" s="31">
        <v>93.7</v>
      </c>
      <c r="S3586" s="31" t="s">
        <v>108</v>
      </c>
    </row>
    <row r="3587" spans="1:19" x14ac:dyDescent="0.35">
      <c r="A3587" s="2">
        <v>37889</v>
      </c>
      <c r="B3587" s="31">
        <v>351.02800000000002</v>
      </c>
      <c r="C3587" s="31">
        <v>662.07600000000002</v>
      </c>
      <c r="D3587" s="31">
        <v>246.0883</v>
      </c>
      <c r="E3587" s="31">
        <v>117.19199999999999</v>
      </c>
      <c r="F3587" s="31">
        <v>41.569499999999998</v>
      </c>
      <c r="G3587" s="31">
        <v>195.9521</v>
      </c>
      <c r="H3587" s="31">
        <v>10.19506</v>
      </c>
      <c r="I3587" s="31">
        <v>2115.819</v>
      </c>
      <c r="J3587" s="31">
        <v>2981.1770000000001</v>
      </c>
      <c r="K3587" s="31">
        <v>1607.2270000000001</v>
      </c>
      <c r="L3587" s="31">
        <v>87.66</v>
      </c>
      <c r="M3587" s="31" t="s">
        <v>108</v>
      </c>
      <c r="N3587" s="31">
        <v>47.234499999999997</v>
      </c>
      <c r="O3587" s="31">
        <v>90.588499999999996</v>
      </c>
      <c r="P3587" s="31">
        <v>100.5556</v>
      </c>
      <c r="Q3587" s="31" t="s">
        <v>108</v>
      </c>
      <c r="R3587" s="31">
        <v>93.76</v>
      </c>
      <c r="S3587" s="31" t="s">
        <v>108</v>
      </c>
    </row>
    <row r="3588" spans="1:19" x14ac:dyDescent="0.35">
      <c r="A3588" s="2">
        <v>37890</v>
      </c>
      <c r="B3588" s="31">
        <v>348.911</v>
      </c>
      <c r="C3588" s="31">
        <v>663.42700000000002</v>
      </c>
      <c r="D3588" s="31">
        <v>245.27610000000001</v>
      </c>
      <c r="E3588" s="31">
        <v>116.1741</v>
      </c>
      <c r="F3588" s="31">
        <v>41.127800000000001</v>
      </c>
      <c r="G3588" s="31">
        <v>196.251</v>
      </c>
      <c r="H3588" s="31">
        <v>9.8210979999999992</v>
      </c>
      <c r="I3588" s="31">
        <v>2111.817</v>
      </c>
      <c r="J3588" s="31">
        <v>3000.1129999999998</v>
      </c>
      <c r="K3588" s="31">
        <v>1614.252</v>
      </c>
      <c r="L3588" s="31">
        <v>87.38</v>
      </c>
      <c r="M3588" s="31" t="s">
        <v>108</v>
      </c>
      <c r="N3588" s="31">
        <v>46.912300000000002</v>
      </c>
      <c r="O3588" s="31">
        <v>90.306399999999996</v>
      </c>
      <c r="P3588" s="31">
        <v>100.1396</v>
      </c>
      <c r="Q3588" s="31" t="s">
        <v>108</v>
      </c>
      <c r="R3588" s="31">
        <v>93.85</v>
      </c>
      <c r="S3588" s="31" t="s">
        <v>108</v>
      </c>
    </row>
    <row r="3589" spans="1:19" x14ac:dyDescent="0.35">
      <c r="A3589" s="2">
        <v>37893</v>
      </c>
      <c r="B3589" s="31">
        <v>350.6311</v>
      </c>
      <c r="C3589" s="31">
        <v>655.49400000000003</v>
      </c>
      <c r="D3589" s="31">
        <v>251.232</v>
      </c>
      <c r="E3589" s="31">
        <v>116.7396</v>
      </c>
      <c r="F3589" s="31">
        <v>41.278599999999997</v>
      </c>
      <c r="G3589" s="31">
        <v>204.2475</v>
      </c>
      <c r="H3589" s="31">
        <v>9.8394899999999996</v>
      </c>
      <c r="I3589" s="31">
        <v>2106.89</v>
      </c>
      <c r="J3589" s="31">
        <v>2991.4679999999998</v>
      </c>
      <c r="K3589" s="31">
        <v>1613.4090000000001</v>
      </c>
      <c r="L3589" s="31">
        <v>88.23</v>
      </c>
      <c r="M3589" s="31" t="s">
        <v>108</v>
      </c>
      <c r="N3589" s="31">
        <v>47.825099999999999</v>
      </c>
      <c r="O3589" s="31">
        <v>90.9923</v>
      </c>
      <c r="P3589" s="31">
        <v>100.70140000000001</v>
      </c>
      <c r="Q3589" s="31" t="s">
        <v>108</v>
      </c>
      <c r="R3589" s="31">
        <v>93.08</v>
      </c>
      <c r="S3589" s="31" t="s">
        <v>108</v>
      </c>
    </row>
    <row r="3590" spans="1:19" x14ac:dyDescent="0.35">
      <c r="A3590" s="2">
        <v>37894</v>
      </c>
      <c r="B3590" s="31">
        <v>360.55459999999999</v>
      </c>
      <c r="C3590" s="31">
        <v>678.28</v>
      </c>
      <c r="D3590" s="31">
        <v>255.83430000000001</v>
      </c>
      <c r="E3590" s="31">
        <v>115.8186</v>
      </c>
      <c r="F3590" s="31">
        <v>41.591000000000001</v>
      </c>
      <c r="G3590" s="31">
        <v>202.4539</v>
      </c>
      <c r="H3590" s="31">
        <v>9.9682309999999994</v>
      </c>
      <c r="I3590" s="31">
        <v>2110.123</v>
      </c>
      <c r="J3590" s="31">
        <v>3021.1060000000002</v>
      </c>
      <c r="K3590" s="31">
        <v>1618.327</v>
      </c>
      <c r="L3590" s="31">
        <v>87.33</v>
      </c>
      <c r="M3590" s="31" t="s">
        <v>108</v>
      </c>
      <c r="N3590" s="31">
        <v>46.751199999999997</v>
      </c>
      <c r="O3590" s="31">
        <v>90.517200000000003</v>
      </c>
      <c r="P3590" s="31">
        <v>101.6553</v>
      </c>
      <c r="Q3590" s="31" t="s">
        <v>108</v>
      </c>
      <c r="R3590" s="31">
        <v>92.85</v>
      </c>
      <c r="S3590" s="31" t="s">
        <v>108</v>
      </c>
    </row>
    <row r="3591" spans="1:19" x14ac:dyDescent="0.35">
      <c r="A3591" s="2">
        <v>37895</v>
      </c>
      <c r="B3591" s="31">
        <v>364.25940000000003</v>
      </c>
      <c r="C3591" s="31">
        <v>679.46199999999999</v>
      </c>
      <c r="D3591" s="31">
        <v>256.37569999999999</v>
      </c>
      <c r="E3591" s="31">
        <v>116.0771</v>
      </c>
      <c r="F3591" s="31">
        <v>41.472499999999997</v>
      </c>
      <c r="G3591" s="31">
        <v>205.44329999999999</v>
      </c>
      <c r="H3591" s="31">
        <v>9.5820080000000001</v>
      </c>
      <c r="I3591" s="31">
        <v>2108.7379999999998</v>
      </c>
      <c r="J3591" s="31">
        <v>3021.1060000000002</v>
      </c>
      <c r="K3591" s="31">
        <v>1618.8889999999999</v>
      </c>
      <c r="L3591" s="31">
        <v>89.31</v>
      </c>
      <c r="M3591" s="31" t="s">
        <v>108</v>
      </c>
      <c r="N3591" s="31">
        <v>47.735599999999998</v>
      </c>
      <c r="O3591" s="31">
        <v>91.384699999999995</v>
      </c>
      <c r="P3591" s="31">
        <v>102.26009999999999</v>
      </c>
      <c r="Q3591" s="31" t="s">
        <v>108</v>
      </c>
      <c r="R3591" s="31">
        <v>92.39</v>
      </c>
      <c r="S3591" s="31" t="s">
        <v>108</v>
      </c>
    </row>
    <row r="3592" spans="1:19" x14ac:dyDescent="0.35">
      <c r="A3592" s="2">
        <v>37896</v>
      </c>
      <c r="B3592" s="31">
        <v>367.96420000000001</v>
      </c>
      <c r="C3592" s="31">
        <v>692.45899999999995</v>
      </c>
      <c r="D3592" s="31">
        <v>261.79020000000003</v>
      </c>
      <c r="E3592" s="31">
        <v>117.5959</v>
      </c>
      <c r="F3592" s="31">
        <v>41.332500000000003</v>
      </c>
      <c r="G3592" s="31">
        <v>208.3579</v>
      </c>
      <c r="H3592" s="31">
        <v>9.5268329999999999</v>
      </c>
      <c r="I3592" s="31">
        <v>2115.357</v>
      </c>
      <c r="J3592" s="31">
        <v>3005.0520000000001</v>
      </c>
      <c r="K3592" s="31">
        <v>1606.384</v>
      </c>
      <c r="L3592" s="31">
        <v>89.57</v>
      </c>
      <c r="M3592" s="31" t="s">
        <v>108</v>
      </c>
      <c r="N3592" s="31">
        <v>47.9146</v>
      </c>
      <c r="O3592" s="31">
        <v>91.277199999999993</v>
      </c>
      <c r="P3592" s="31">
        <v>102.04219999999999</v>
      </c>
      <c r="Q3592" s="31" t="s">
        <v>108</v>
      </c>
      <c r="R3592" s="31">
        <v>92.42</v>
      </c>
      <c r="S3592" s="31" t="s">
        <v>108</v>
      </c>
    </row>
    <row r="3593" spans="1:19" x14ac:dyDescent="0.35">
      <c r="A3593" s="2">
        <v>37897</v>
      </c>
      <c r="B3593" s="31">
        <v>373.25670000000002</v>
      </c>
      <c r="C3593" s="31">
        <v>718.28300000000002</v>
      </c>
      <c r="D3593" s="31">
        <v>263.68529999999998</v>
      </c>
      <c r="E3593" s="31">
        <v>118.33920000000001</v>
      </c>
      <c r="F3593" s="31">
        <v>39.856699999999996</v>
      </c>
      <c r="G3593" s="31">
        <v>202.6781</v>
      </c>
      <c r="H3593" s="31">
        <v>9.5636159999999997</v>
      </c>
      <c r="I3593" s="31">
        <v>2118.1280000000002</v>
      </c>
      <c r="J3593" s="31">
        <v>2964.7109999999998</v>
      </c>
      <c r="K3593" s="31">
        <v>1592.3340000000001</v>
      </c>
      <c r="L3593" s="31">
        <v>90.36</v>
      </c>
      <c r="M3593" s="31" t="s">
        <v>108</v>
      </c>
      <c r="N3593" s="31">
        <v>49.274900000000002</v>
      </c>
      <c r="O3593" s="31">
        <v>91.340900000000005</v>
      </c>
      <c r="P3593" s="31">
        <v>101.5117</v>
      </c>
      <c r="Q3593" s="31" t="s">
        <v>108</v>
      </c>
      <c r="R3593" s="31">
        <v>93.1</v>
      </c>
      <c r="S3593" s="31" t="s">
        <v>108</v>
      </c>
    </row>
    <row r="3594" spans="1:19" x14ac:dyDescent="0.35">
      <c r="A3594" s="2">
        <v>37900</v>
      </c>
      <c r="B3594" s="31">
        <v>375.77069999999998</v>
      </c>
      <c r="C3594" s="31">
        <v>711.19399999999996</v>
      </c>
      <c r="D3594" s="31">
        <v>265.30959999999999</v>
      </c>
      <c r="E3594" s="31">
        <v>117.9191</v>
      </c>
      <c r="F3594" s="31">
        <v>40.212200000000003</v>
      </c>
      <c r="G3594" s="31">
        <v>204.4717</v>
      </c>
      <c r="H3594" s="31">
        <v>9.4777889999999996</v>
      </c>
      <c r="I3594" s="31">
        <v>2117.2040000000002</v>
      </c>
      <c r="J3594" s="31">
        <v>2977.4720000000002</v>
      </c>
      <c r="K3594" s="31">
        <v>1598.6569999999999</v>
      </c>
      <c r="L3594" s="31">
        <v>90.8</v>
      </c>
      <c r="M3594" s="31" t="s">
        <v>108</v>
      </c>
      <c r="N3594" s="31">
        <v>49.632899999999999</v>
      </c>
      <c r="O3594" s="31">
        <v>91.103899999999996</v>
      </c>
      <c r="P3594" s="31">
        <v>101.8283</v>
      </c>
      <c r="Q3594" s="31" t="s">
        <v>108</v>
      </c>
      <c r="R3594" s="31">
        <v>92.41</v>
      </c>
      <c r="S3594" s="31" t="s">
        <v>108</v>
      </c>
    </row>
    <row r="3595" spans="1:19" x14ac:dyDescent="0.35">
      <c r="A3595" s="2">
        <v>37901</v>
      </c>
      <c r="B3595" s="31">
        <v>377.8877</v>
      </c>
      <c r="C3595" s="31">
        <v>705.62400000000002</v>
      </c>
      <c r="D3595" s="31">
        <v>265.30959999999999</v>
      </c>
      <c r="E3595" s="31">
        <v>119.40560000000001</v>
      </c>
      <c r="F3595" s="31">
        <v>40.696899999999999</v>
      </c>
      <c r="G3595" s="31">
        <v>205.59270000000001</v>
      </c>
      <c r="H3595" s="31">
        <v>9.496181</v>
      </c>
      <c r="I3595" s="31">
        <v>2120.2829999999999</v>
      </c>
      <c r="J3595" s="31">
        <v>2958.5369999999998</v>
      </c>
      <c r="K3595" s="31">
        <v>1596.268</v>
      </c>
      <c r="L3595" s="31">
        <v>91.13</v>
      </c>
      <c r="M3595" s="31" t="s">
        <v>108</v>
      </c>
      <c r="N3595" s="31">
        <v>49.937199999999997</v>
      </c>
      <c r="O3595" s="31">
        <v>92.235600000000005</v>
      </c>
      <c r="P3595" s="31">
        <v>102.7654</v>
      </c>
      <c r="Q3595" s="31" t="s">
        <v>108</v>
      </c>
      <c r="R3595" s="31">
        <v>91.89</v>
      </c>
      <c r="S3595" s="31" t="s">
        <v>108</v>
      </c>
    </row>
    <row r="3596" spans="1:19" x14ac:dyDescent="0.35">
      <c r="A3596" s="2">
        <v>37902</v>
      </c>
      <c r="B3596" s="31">
        <v>372.84640000000002</v>
      </c>
      <c r="C3596" s="31">
        <v>701.01300000000003</v>
      </c>
      <c r="D3596" s="31">
        <v>264.44220000000001</v>
      </c>
      <c r="E3596" s="31">
        <v>120.3616</v>
      </c>
      <c r="F3596" s="31">
        <v>40.503</v>
      </c>
      <c r="G3596" s="31">
        <v>202.85980000000001</v>
      </c>
      <c r="H3596" s="31">
        <v>8.9260420000000007</v>
      </c>
      <c r="I3596" s="31">
        <v>2125.5169999999998</v>
      </c>
      <c r="J3596" s="31">
        <v>2962.6529999999998</v>
      </c>
      <c r="K3596" s="31">
        <v>1597.1110000000001</v>
      </c>
      <c r="L3596" s="31">
        <v>90.93</v>
      </c>
      <c r="M3596" s="31" t="s">
        <v>108</v>
      </c>
      <c r="N3596" s="31">
        <v>49.615000000000002</v>
      </c>
      <c r="O3596" s="31">
        <v>92.316699999999997</v>
      </c>
      <c r="P3596" s="31">
        <v>103.117</v>
      </c>
      <c r="Q3596" s="31" t="s">
        <v>108</v>
      </c>
      <c r="R3596" s="31">
        <v>91.73</v>
      </c>
      <c r="S3596" s="31" t="s">
        <v>108</v>
      </c>
    </row>
    <row r="3597" spans="1:19" x14ac:dyDescent="0.35">
      <c r="A3597" s="2">
        <v>37903</v>
      </c>
      <c r="B3597" s="31">
        <v>390.00069999999999</v>
      </c>
      <c r="C3597" s="31">
        <v>742.63499999999999</v>
      </c>
      <c r="D3597" s="31">
        <v>277.59370000000001</v>
      </c>
      <c r="E3597" s="31">
        <v>120.6683</v>
      </c>
      <c r="F3597" s="31">
        <v>39.835099999999997</v>
      </c>
      <c r="G3597" s="31">
        <v>206.94739999999999</v>
      </c>
      <c r="H3597" s="31">
        <v>8.9873469999999998</v>
      </c>
      <c r="I3597" s="31">
        <v>2128.75</v>
      </c>
      <c r="J3597" s="31">
        <v>2950.7150000000001</v>
      </c>
      <c r="K3597" s="31">
        <v>1589.383</v>
      </c>
      <c r="L3597" s="31">
        <v>91.24</v>
      </c>
      <c r="M3597" s="31" t="s">
        <v>108</v>
      </c>
      <c r="N3597" s="31">
        <v>50.026699999999998</v>
      </c>
      <c r="O3597" s="31">
        <v>92.674099999999996</v>
      </c>
      <c r="P3597" s="31">
        <v>102.4748</v>
      </c>
      <c r="Q3597" s="31" t="s">
        <v>108</v>
      </c>
      <c r="R3597" s="31">
        <v>91.94</v>
      </c>
      <c r="S3597" s="31" t="s">
        <v>108</v>
      </c>
    </row>
    <row r="3598" spans="1:19" x14ac:dyDescent="0.35">
      <c r="A3598" s="2">
        <v>37904</v>
      </c>
      <c r="B3598" s="31">
        <v>399.33659999999998</v>
      </c>
      <c r="C3598" s="31">
        <v>752.88099999999997</v>
      </c>
      <c r="D3598" s="31">
        <v>294.76609999999999</v>
      </c>
      <c r="E3598" s="31">
        <v>121.2426</v>
      </c>
      <c r="F3598" s="31">
        <v>40.298299999999998</v>
      </c>
      <c r="G3598" s="31">
        <v>212.76089999999999</v>
      </c>
      <c r="H3598" s="31">
        <v>8.950564</v>
      </c>
      <c r="I3598" s="31">
        <v>2122.5920000000001</v>
      </c>
      <c r="J3598" s="31">
        <v>2962.6529999999998</v>
      </c>
      <c r="K3598" s="31">
        <v>1595.5650000000001</v>
      </c>
      <c r="L3598" s="31">
        <v>91.42</v>
      </c>
      <c r="M3598" s="31" t="s">
        <v>108</v>
      </c>
      <c r="N3598" s="31">
        <v>50.456200000000003</v>
      </c>
      <c r="O3598" s="31">
        <v>93.059899999999999</v>
      </c>
      <c r="P3598" s="31">
        <v>103.07680000000001</v>
      </c>
      <c r="Q3598" s="31" t="s">
        <v>108</v>
      </c>
      <c r="R3598" s="31">
        <v>91.52</v>
      </c>
      <c r="S3598" s="31" t="s">
        <v>108</v>
      </c>
    </row>
    <row r="3599" spans="1:19" x14ac:dyDescent="0.35">
      <c r="A3599" s="2">
        <v>37907</v>
      </c>
      <c r="B3599" s="31">
        <v>399.4169</v>
      </c>
      <c r="C3599" s="31">
        <v>743.93100000000004</v>
      </c>
      <c r="D3599" s="31">
        <v>288.0283</v>
      </c>
      <c r="E3599" s="31">
        <v>124.5607</v>
      </c>
      <c r="F3599" s="31">
        <v>40.470700000000001</v>
      </c>
      <c r="G3599" s="31">
        <v>218.60390000000001</v>
      </c>
      <c r="H3599" s="31">
        <v>9.1344799999999999</v>
      </c>
      <c r="I3599" s="31">
        <v>2122.5920000000001</v>
      </c>
      <c r="J3599" s="31">
        <v>2962.6529999999998</v>
      </c>
      <c r="K3599" s="31">
        <v>1587.557</v>
      </c>
      <c r="L3599" s="31">
        <v>91.77</v>
      </c>
      <c r="M3599" s="31" t="s">
        <v>108</v>
      </c>
      <c r="N3599" s="31">
        <v>50.778399999999998</v>
      </c>
      <c r="O3599" s="31">
        <v>92.740099999999998</v>
      </c>
      <c r="P3599" s="31">
        <v>101.96259999999999</v>
      </c>
      <c r="Q3599" s="31" t="s">
        <v>108</v>
      </c>
      <c r="R3599" s="31">
        <v>91.89</v>
      </c>
      <c r="S3599" s="31" t="s">
        <v>108</v>
      </c>
    </row>
    <row r="3600" spans="1:19" x14ac:dyDescent="0.35">
      <c r="A3600" s="2">
        <v>37908</v>
      </c>
      <c r="B3600" s="31">
        <v>397.27089999999998</v>
      </c>
      <c r="C3600" s="31">
        <v>748.16300000000001</v>
      </c>
      <c r="D3600" s="31">
        <v>289.95030000000003</v>
      </c>
      <c r="E3600" s="31">
        <v>123.5294</v>
      </c>
      <c r="F3600" s="31">
        <v>40.5246</v>
      </c>
      <c r="G3600" s="31">
        <v>219.12530000000001</v>
      </c>
      <c r="H3600" s="31">
        <v>8.950564</v>
      </c>
      <c r="I3600" s="31">
        <v>2107.3519999999999</v>
      </c>
      <c r="J3600" s="31">
        <v>2942.4830000000002</v>
      </c>
      <c r="K3600" s="31">
        <v>1587.135</v>
      </c>
      <c r="L3600" s="31">
        <v>92.03</v>
      </c>
      <c r="M3600" s="31" t="s">
        <v>108</v>
      </c>
      <c r="N3600" s="31">
        <v>50.975299999999997</v>
      </c>
      <c r="O3600" s="31">
        <v>92.393600000000006</v>
      </c>
      <c r="P3600" s="31">
        <v>102.1575</v>
      </c>
      <c r="Q3600" s="31" t="s">
        <v>108</v>
      </c>
      <c r="R3600" s="31">
        <v>91.83</v>
      </c>
      <c r="S3600" s="31" t="s">
        <v>108</v>
      </c>
    </row>
    <row r="3601" spans="1:19" x14ac:dyDescent="0.35">
      <c r="A3601" s="2">
        <v>37909</v>
      </c>
      <c r="B3601" s="31">
        <v>397.67329999999998</v>
      </c>
      <c r="C3601" s="31">
        <v>747.12699999999995</v>
      </c>
      <c r="D3601" s="31">
        <v>286.93</v>
      </c>
      <c r="E3601" s="31">
        <v>126.446</v>
      </c>
      <c r="F3601" s="31">
        <v>40.190600000000003</v>
      </c>
      <c r="G3601" s="31">
        <v>216.14599999999999</v>
      </c>
      <c r="H3601" s="31">
        <v>9.0731739999999999</v>
      </c>
      <c r="I3601" s="31">
        <v>2113.5100000000002</v>
      </c>
      <c r="J3601" s="31">
        <v>2931.3679999999999</v>
      </c>
      <c r="K3601" s="31">
        <v>1579.548</v>
      </c>
      <c r="L3601" s="31">
        <v>91.77</v>
      </c>
      <c r="M3601" s="31" t="s">
        <v>108</v>
      </c>
      <c r="N3601" s="31">
        <v>50.706800000000001</v>
      </c>
      <c r="O3601" s="31">
        <v>92.066699999999997</v>
      </c>
      <c r="P3601" s="31">
        <v>101.6194</v>
      </c>
      <c r="Q3601" s="31" t="s">
        <v>108</v>
      </c>
      <c r="R3601" s="31">
        <v>92.5</v>
      </c>
      <c r="S3601" s="31" t="s">
        <v>108</v>
      </c>
    </row>
    <row r="3602" spans="1:19" x14ac:dyDescent="0.35">
      <c r="A3602" s="2">
        <v>37910</v>
      </c>
      <c r="B3602" s="31">
        <v>396.33210000000003</v>
      </c>
      <c r="C3602" s="31">
        <v>737.62699999999995</v>
      </c>
      <c r="D3602" s="31">
        <v>285.2826</v>
      </c>
      <c r="E3602" s="31">
        <v>126.46210000000001</v>
      </c>
      <c r="F3602" s="31">
        <v>40.2014</v>
      </c>
      <c r="G3602" s="31">
        <v>216.07149999999999</v>
      </c>
      <c r="H3602" s="31">
        <v>8.9383020000000002</v>
      </c>
      <c r="I3602" s="31">
        <v>2112.7399999999998</v>
      </c>
      <c r="J3602" s="31">
        <v>2914.491</v>
      </c>
      <c r="K3602" s="31">
        <v>1578.2840000000001</v>
      </c>
      <c r="L3602" s="31">
        <v>92.19</v>
      </c>
      <c r="M3602" s="31" t="s">
        <v>108</v>
      </c>
      <c r="N3602" s="31">
        <v>51.118499999999997</v>
      </c>
      <c r="O3602" s="31">
        <v>92.492099999999994</v>
      </c>
      <c r="P3602" s="31">
        <v>102.1259</v>
      </c>
      <c r="Q3602" s="31" t="s">
        <v>108</v>
      </c>
      <c r="R3602" s="31">
        <v>92.61</v>
      </c>
      <c r="S3602" s="31" t="s">
        <v>108</v>
      </c>
    </row>
    <row r="3603" spans="1:19" x14ac:dyDescent="0.35">
      <c r="A3603" s="2">
        <v>37911</v>
      </c>
      <c r="B3603" s="31">
        <v>384.2611</v>
      </c>
      <c r="C3603" s="31">
        <v>713.35900000000004</v>
      </c>
      <c r="D3603" s="31">
        <v>270.4556</v>
      </c>
      <c r="E3603" s="31">
        <v>125.9787</v>
      </c>
      <c r="F3603" s="31">
        <v>40.093699999999998</v>
      </c>
      <c r="G3603" s="31">
        <v>217.26320000000001</v>
      </c>
      <c r="H3603" s="31">
        <v>8.3804239999999997</v>
      </c>
      <c r="I3603" s="31">
        <v>2107.3519999999999</v>
      </c>
      <c r="J3603" s="31">
        <v>2932.6030000000001</v>
      </c>
      <c r="K3603" s="31">
        <v>1581.375</v>
      </c>
      <c r="L3603" s="31">
        <v>91.18</v>
      </c>
      <c r="M3603" s="31" t="s">
        <v>108</v>
      </c>
      <c r="N3603" s="31">
        <v>49.883499999999998</v>
      </c>
      <c r="O3603" s="31">
        <v>92.298199999999994</v>
      </c>
      <c r="P3603" s="31">
        <v>101.6049</v>
      </c>
      <c r="Q3603" s="31" t="s">
        <v>108</v>
      </c>
      <c r="R3603" s="31">
        <v>92.29</v>
      </c>
      <c r="S3603" s="31" t="s">
        <v>108</v>
      </c>
    </row>
    <row r="3604" spans="1:19" x14ac:dyDescent="0.35">
      <c r="A3604" s="2">
        <v>37914</v>
      </c>
      <c r="B3604" s="31">
        <v>379.5668</v>
      </c>
      <c r="C3604" s="31">
        <v>715</v>
      </c>
      <c r="D3604" s="31">
        <v>274.57420000000002</v>
      </c>
      <c r="E3604" s="31">
        <v>128.54079999999999</v>
      </c>
      <c r="F3604" s="31">
        <v>40.3307</v>
      </c>
      <c r="G3604" s="31">
        <v>217.63560000000001</v>
      </c>
      <c r="H3604" s="31">
        <v>8.4907730000000008</v>
      </c>
      <c r="I3604" s="31">
        <v>2094.7289999999998</v>
      </c>
      <c r="J3604" s="31">
        <v>2937.5430000000001</v>
      </c>
      <c r="K3604" s="31">
        <v>1583.623</v>
      </c>
      <c r="L3604" s="31">
        <v>91.83</v>
      </c>
      <c r="M3604" s="31" t="s">
        <v>108</v>
      </c>
      <c r="N3604" s="31">
        <v>50.527799999999999</v>
      </c>
      <c r="O3604" s="31">
        <v>91.575699999999998</v>
      </c>
      <c r="P3604" s="31">
        <v>101.87050000000001</v>
      </c>
      <c r="Q3604" s="31" t="s">
        <v>108</v>
      </c>
      <c r="R3604" s="31">
        <v>92.43</v>
      </c>
      <c r="S3604" s="31" t="s">
        <v>108</v>
      </c>
    </row>
    <row r="3605" spans="1:19" x14ac:dyDescent="0.35">
      <c r="A3605" s="2">
        <v>37915</v>
      </c>
      <c r="B3605" s="31">
        <v>378.62790000000001</v>
      </c>
      <c r="C3605" s="31">
        <v>709.904</v>
      </c>
      <c r="D3605" s="31">
        <v>276.77080000000001</v>
      </c>
      <c r="E3605" s="31">
        <v>127.9285</v>
      </c>
      <c r="F3605" s="31">
        <v>41.149299999999997</v>
      </c>
      <c r="G3605" s="31">
        <v>217.71010000000001</v>
      </c>
      <c r="H3605" s="31">
        <v>8.6256439999999994</v>
      </c>
      <c r="I3605" s="31">
        <v>2101.0410000000002</v>
      </c>
      <c r="J3605" s="31">
        <v>2938.366</v>
      </c>
      <c r="K3605" s="31">
        <v>1588.962</v>
      </c>
      <c r="L3605" s="31">
        <v>91.68</v>
      </c>
      <c r="M3605" s="31" t="s">
        <v>108</v>
      </c>
      <c r="N3605" s="31">
        <v>50.8142</v>
      </c>
      <c r="O3605" s="31">
        <v>92.161100000000005</v>
      </c>
      <c r="P3605" s="31">
        <v>102.0655</v>
      </c>
      <c r="Q3605" s="31" t="s">
        <v>108</v>
      </c>
      <c r="R3605" s="31">
        <v>92.37</v>
      </c>
      <c r="S3605" s="31" t="s">
        <v>108</v>
      </c>
    </row>
    <row r="3606" spans="1:19" x14ac:dyDescent="0.35">
      <c r="A3606" s="2">
        <v>37916</v>
      </c>
      <c r="B3606" s="31">
        <v>373.93360000000001</v>
      </c>
      <c r="C3606" s="31">
        <v>694.35900000000004</v>
      </c>
      <c r="D3606" s="31">
        <v>275.94709999999998</v>
      </c>
      <c r="E3606" s="31">
        <v>129.4271</v>
      </c>
      <c r="F3606" s="31">
        <v>41.666400000000003</v>
      </c>
      <c r="G3606" s="31">
        <v>224.041</v>
      </c>
      <c r="H3606" s="31">
        <v>8.5030339999999995</v>
      </c>
      <c r="I3606" s="31">
        <v>2109.6610000000001</v>
      </c>
      <c r="J3606" s="31">
        <v>2959.36</v>
      </c>
      <c r="K3606" s="31">
        <v>1591.491</v>
      </c>
      <c r="L3606" s="31">
        <v>90.54</v>
      </c>
      <c r="M3606" s="31" t="s">
        <v>108</v>
      </c>
      <c r="N3606" s="31">
        <v>49.829799999999999</v>
      </c>
      <c r="O3606" s="31">
        <v>92.719399999999993</v>
      </c>
      <c r="P3606" s="31">
        <v>102.9584</v>
      </c>
      <c r="Q3606" s="31" t="s">
        <v>108</v>
      </c>
      <c r="R3606" s="31">
        <v>91.27</v>
      </c>
      <c r="S3606" s="31" t="s">
        <v>108</v>
      </c>
    </row>
    <row r="3607" spans="1:19" x14ac:dyDescent="0.35">
      <c r="A3607" s="2">
        <v>37917</v>
      </c>
      <c r="B3607" s="31">
        <v>378.22550000000001</v>
      </c>
      <c r="C3607" s="31">
        <v>705.41399999999999</v>
      </c>
      <c r="D3607" s="31">
        <v>274.57420000000002</v>
      </c>
      <c r="E3607" s="31">
        <v>127.6707</v>
      </c>
      <c r="F3607" s="31">
        <v>41.472499999999997</v>
      </c>
      <c r="G3607" s="31">
        <v>228.50989999999999</v>
      </c>
      <c r="H3607" s="31">
        <v>8.6379049999999999</v>
      </c>
      <c r="I3607" s="31">
        <v>2123.8240000000001</v>
      </c>
      <c r="J3607" s="31">
        <v>2953.5970000000002</v>
      </c>
      <c r="K3607" s="31">
        <v>1584.8869999999999</v>
      </c>
      <c r="L3607" s="31">
        <v>90.36</v>
      </c>
      <c r="M3607" s="31" t="s">
        <v>108</v>
      </c>
      <c r="N3607" s="31">
        <v>49.203299999999999</v>
      </c>
      <c r="O3607" s="31">
        <v>92.240899999999996</v>
      </c>
      <c r="P3607" s="31">
        <v>102.96729999999999</v>
      </c>
      <c r="Q3607" s="31" t="s">
        <v>108</v>
      </c>
      <c r="R3607" s="31">
        <v>91.51</v>
      </c>
      <c r="S3607" s="31" t="s">
        <v>108</v>
      </c>
    </row>
    <row r="3608" spans="1:19" x14ac:dyDescent="0.35">
      <c r="A3608" s="2">
        <v>37918</v>
      </c>
      <c r="B3608" s="31">
        <v>377.15249999999997</v>
      </c>
      <c r="C3608" s="31">
        <v>709.55899999999997</v>
      </c>
      <c r="D3608" s="31">
        <v>276.49619999999999</v>
      </c>
      <c r="E3608" s="31">
        <v>126.18819999999999</v>
      </c>
      <c r="F3608" s="31">
        <v>41.924900000000001</v>
      </c>
      <c r="G3608" s="31">
        <v>228.58439999999999</v>
      </c>
      <c r="H3608" s="31">
        <v>8.7789070000000002</v>
      </c>
      <c r="I3608" s="31">
        <v>2121.8229999999999</v>
      </c>
      <c r="J3608" s="31">
        <v>2977.4720000000002</v>
      </c>
      <c r="K3608" s="31">
        <v>1590.788</v>
      </c>
      <c r="L3608" s="31">
        <v>90.49</v>
      </c>
      <c r="M3608" s="31" t="s">
        <v>108</v>
      </c>
      <c r="N3608" s="31">
        <v>49.256999999999998</v>
      </c>
      <c r="O3608" s="31">
        <v>92.47</v>
      </c>
      <c r="P3608" s="31">
        <v>103.28489999999999</v>
      </c>
      <c r="Q3608" s="31" t="s">
        <v>108</v>
      </c>
      <c r="R3608" s="31">
        <v>91.43</v>
      </c>
      <c r="S3608" s="31" t="s">
        <v>108</v>
      </c>
    </row>
    <row r="3609" spans="1:19" x14ac:dyDescent="0.35">
      <c r="A3609" s="2">
        <v>37921</v>
      </c>
      <c r="B3609" s="31">
        <v>375.54300000000001</v>
      </c>
      <c r="C3609" s="31">
        <v>703.16800000000001</v>
      </c>
      <c r="D3609" s="31">
        <v>271.5539</v>
      </c>
      <c r="E3609" s="31">
        <v>127.99299999999999</v>
      </c>
      <c r="F3609" s="31">
        <v>41.8172</v>
      </c>
      <c r="G3609" s="31">
        <v>227.46719999999999</v>
      </c>
      <c r="H3609" s="31">
        <v>8.7053410000000007</v>
      </c>
      <c r="I3609" s="31">
        <v>2121.6689999999999</v>
      </c>
      <c r="J3609" s="31">
        <v>2965.9459999999999</v>
      </c>
      <c r="K3609" s="31">
        <v>1587.135</v>
      </c>
      <c r="L3609" s="31">
        <v>90.56</v>
      </c>
      <c r="M3609" s="31" t="s">
        <v>108</v>
      </c>
      <c r="N3609" s="31">
        <v>49.310699999999997</v>
      </c>
      <c r="O3609" s="31">
        <v>93.1965</v>
      </c>
      <c r="P3609" s="31">
        <v>102.85120000000001</v>
      </c>
      <c r="Q3609" s="31" t="s">
        <v>108</v>
      </c>
      <c r="R3609" s="31">
        <v>91.61</v>
      </c>
      <c r="S3609" s="31" t="s">
        <v>108</v>
      </c>
    </row>
    <row r="3610" spans="1:19" x14ac:dyDescent="0.35">
      <c r="A3610" s="2">
        <v>37922</v>
      </c>
      <c r="B3610" s="31">
        <v>371.92169999999999</v>
      </c>
      <c r="C3610" s="31">
        <v>701.26800000000003</v>
      </c>
      <c r="D3610" s="31">
        <v>267.7099</v>
      </c>
      <c r="E3610" s="31">
        <v>127.8319</v>
      </c>
      <c r="F3610" s="31">
        <v>41.300199999999997</v>
      </c>
      <c r="G3610" s="31">
        <v>234.54300000000001</v>
      </c>
      <c r="H3610" s="31">
        <v>8.6501660000000005</v>
      </c>
      <c r="I3610" s="31">
        <v>2116.5889999999999</v>
      </c>
      <c r="J3610" s="31">
        <v>2985.2930000000001</v>
      </c>
      <c r="K3610" s="31">
        <v>1582.92</v>
      </c>
      <c r="L3610" s="31">
        <v>91.79</v>
      </c>
      <c r="M3610" s="31" t="s">
        <v>108</v>
      </c>
      <c r="N3610" s="31">
        <v>50.9574</v>
      </c>
      <c r="O3610" s="31">
        <v>93.245000000000005</v>
      </c>
      <c r="P3610" s="31">
        <v>102.0942</v>
      </c>
      <c r="Q3610" s="31" t="s">
        <v>108</v>
      </c>
      <c r="R3610" s="31">
        <v>91.86</v>
      </c>
      <c r="S3610" s="31" t="s">
        <v>108</v>
      </c>
    </row>
    <row r="3611" spans="1:19" x14ac:dyDescent="0.35">
      <c r="A3611" s="2">
        <v>37923</v>
      </c>
      <c r="B3611" s="31">
        <v>364.00850000000003</v>
      </c>
      <c r="C3611" s="31">
        <v>693.40899999999999</v>
      </c>
      <c r="D3611" s="31">
        <v>267.43529999999998</v>
      </c>
      <c r="E3611" s="31">
        <v>129.7978</v>
      </c>
      <c r="F3611" s="31">
        <v>41.687899999999999</v>
      </c>
      <c r="G3611" s="31">
        <v>239.3843</v>
      </c>
      <c r="H3611" s="31">
        <v>8.7727760000000004</v>
      </c>
      <c r="I3611" s="31">
        <v>2116.127</v>
      </c>
      <c r="J3611" s="31">
        <v>2967.181</v>
      </c>
      <c r="K3611" s="31">
        <v>1583.904</v>
      </c>
      <c r="L3611" s="31">
        <v>91.92</v>
      </c>
      <c r="M3611" s="31" t="s">
        <v>108</v>
      </c>
      <c r="N3611" s="31">
        <v>50.885800000000003</v>
      </c>
      <c r="O3611" s="31">
        <v>93.492900000000006</v>
      </c>
      <c r="P3611" s="31">
        <v>102.1409</v>
      </c>
      <c r="Q3611" s="31" t="s">
        <v>108</v>
      </c>
      <c r="R3611" s="31">
        <v>91.86</v>
      </c>
      <c r="S3611" s="31" t="s">
        <v>108</v>
      </c>
    </row>
    <row r="3612" spans="1:19" x14ac:dyDescent="0.35">
      <c r="A3612" s="2">
        <v>37924</v>
      </c>
      <c r="B3612" s="31">
        <v>358.37540000000001</v>
      </c>
      <c r="C3612" s="31">
        <v>668.36400000000003</v>
      </c>
      <c r="D3612" s="31">
        <v>261.66919999999999</v>
      </c>
      <c r="E3612" s="31">
        <v>132.2149</v>
      </c>
      <c r="F3612" s="31">
        <v>41.407899999999998</v>
      </c>
      <c r="G3612" s="31">
        <v>238.0436</v>
      </c>
      <c r="H3612" s="31">
        <v>8.7605149999999998</v>
      </c>
      <c r="I3612" s="31">
        <v>2112.5859999999998</v>
      </c>
      <c r="J3612" s="31">
        <v>2950.7150000000001</v>
      </c>
      <c r="K3612" s="31">
        <v>1578.0029999999999</v>
      </c>
      <c r="L3612" s="31">
        <v>92.12</v>
      </c>
      <c r="M3612" s="31" t="s">
        <v>108</v>
      </c>
      <c r="N3612" s="31">
        <v>50.975299999999997</v>
      </c>
      <c r="O3612" s="31">
        <v>93.286600000000007</v>
      </c>
      <c r="P3612" s="31">
        <v>102.1065</v>
      </c>
      <c r="Q3612" s="31" t="s">
        <v>108</v>
      </c>
      <c r="R3612" s="31">
        <v>92.21</v>
      </c>
      <c r="S3612" s="31" t="s">
        <v>108</v>
      </c>
    </row>
    <row r="3613" spans="1:19" x14ac:dyDescent="0.35">
      <c r="A3613" s="2">
        <v>37925</v>
      </c>
      <c r="B3613" s="31">
        <v>366.69099999999997</v>
      </c>
      <c r="C3613" s="31">
        <v>686.84500000000003</v>
      </c>
      <c r="D3613" s="31">
        <v>266.33699999999999</v>
      </c>
      <c r="E3613" s="31">
        <v>133.08510000000001</v>
      </c>
      <c r="F3613" s="31">
        <v>41.429400000000001</v>
      </c>
      <c r="G3613" s="31">
        <v>237.6712</v>
      </c>
      <c r="H3613" s="31">
        <v>8.8279510000000005</v>
      </c>
      <c r="I3613" s="31">
        <v>2109.8150000000001</v>
      </c>
      <c r="J3613" s="31">
        <v>2959.7719999999999</v>
      </c>
      <c r="K3613" s="31">
        <v>1584.4659999999999</v>
      </c>
      <c r="L3613" s="31">
        <v>92.21</v>
      </c>
      <c r="M3613" s="31" t="s">
        <v>108</v>
      </c>
      <c r="N3613" s="31">
        <v>50.7605</v>
      </c>
      <c r="O3613" s="31">
        <v>91.884</v>
      </c>
      <c r="P3613" s="31">
        <v>101.5672</v>
      </c>
      <c r="Q3613" s="31" t="s">
        <v>108</v>
      </c>
      <c r="R3613" s="31">
        <v>92.73</v>
      </c>
      <c r="S3613" s="31" t="s">
        <v>108</v>
      </c>
    </row>
    <row r="3614" spans="1:19" x14ac:dyDescent="0.35">
      <c r="A3614" s="2">
        <v>37928</v>
      </c>
      <c r="B3614" s="31">
        <v>363.6062</v>
      </c>
      <c r="C3614" s="31">
        <v>679.85</v>
      </c>
      <c r="D3614" s="31">
        <v>266.33699999999999</v>
      </c>
      <c r="E3614" s="31">
        <v>131.73150000000001</v>
      </c>
      <c r="F3614" s="31">
        <v>40.621499999999997</v>
      </c>
      <c r="G3614" s="31">
        <v>237.4478</v>
      </c>
      <c r="H3614" s="31">
        <v>8.7176019999999994</v>
      </c>
      <c r="I3614" s="31">
        <v>2109.8150000000001</v>
      </c>
      <c r="J3614" s="31">
        <v>2946.1869999999999</v>
      </c>
      <c r="K3614" s="31">
        <v>1576.4570000000001</v>
      </c>
      <c r="L3614" s="31">
        <v>92.63</v>
      </c>
      <c r="M3614" s="31" t="s">
        <v>108</v>
      </c>
      <c r="N3614" s="31">
        <v>51.5122</v>
      </c>
      <c r="O3614" s="31">
        <v>90.830799999999996</v>
      </c>
      <c r="P3614" s="31">
        <v>100.2345</v>
      </c>
      <c r="Q3614" s="31" t="s">
        <v>108</v>
      </c>
      <c r="R3614" s="31">
        <v>93.66</v>
      </c>
      <c r="S3614" s="31" t="s">
        <v>108</v>
      </c>
    </row>
    <row r="3615" spans="1:19" x14ac:dyDescent="0.35">
      <c r="A3615" s="2">
        <v>37929</v>
      </c>
      <c r="B3615" s="31">
        <v>361.59440000000001</v>
      </c>
      <c r="C3615" s="31">
        <v>677.08600000000001</v>
      </c>
      <c r="D3615" s="31">
        <v>262.76749999999998</v>
      </c>
      <c r="E3615" s="31">
        <v>134.97040000000001</v>
      </c>
      <c r="F3615" s="31">
        <v>40.933900000000001</v>
      </c>
      <c r="G3615" s="31">
        <v>227.39279999999999</v>
      </c>
      <c r="H3615" s="31">
        <v>8.8402119999999993</v>
      </c>
      <c r="I3615" s="31">
        <v>2105.5050000000001</v>
      </c>
      <c r="J3615" s="31">
        <v>2958.125</v>
      </c>
      <c r="K3615" s="31">
        <v>1580.672</v>
      </c>
      <c r="L3615" s="31">
        <v>92.45</v>
      </c>
      <c r="M3615" s="31" t="s">
        <v>108</v>
      </c>
      <c r="N3615" s="31">
        <v>51.207999999999998</v>
      </c>
      <c r="O3615" s="31">
        <v>92.25</v>
      </c>
      <c r="P3615" s="31">
        <v>100.4905</v>
      </c>
      <c r="Q3615" s="31" t="s">
        <v>108</v>
      </c>
      <c r="R3615" s="31">
        <v>93.23</v>
      </c>
      <c r="S3615" s="31" t="s">
        <v>108</v>
      </c>
    </row>
    <row r="3616" spans="1:19" x14ac:dyDescent="0.35">
      <c r="A3616" s="2">
        <v>37930</v>
      </c>
      <c r="B3616" s="31">
        <v>380.77390000000003</v>
      </c>
      <c r="C3616" s="31">
        <v>711.54499999999996</v>
      </c>
      <c r="D3616" s="31">
        <v>274.02499999999998</v>
      </c>
      <c r="E3616" s="31">
        <v>135.67939999999999</v>
      </c>
      <c r="F3616" s="31">
        <v>41.224699999999999</v>
      </c>
      <c r="G3616" s="31">
        <v>230.29759999999999</v>
      </c>
      <c r="H3616" s="31">
        <v>9.0179969999999994</v>
      </c>
      <c r="I3616" s="31">
        <v>2102.58</v>
      </c>
      <c r="J3616" s="31">
        <v>2947.011</v>
      </c>
      <c r="K3616" s="31">
        <v>1579.829</v>
      </c>
      <c r="L3616" s="31">
        <v>92.56</v>
      </c>
      <c r="M3616" s="31" t="s">
        <v>108</v>
      </c>
      <c r="N3616" s="31">
        <v>51.601700000000001</v>
      </c>
      <c r="O3616" s="31">
        <v>91.861099999999993</v>
      </c>
      <c r="P3616" s="31">
        <v>100.36199999999999</v>
      </c>
      <c r="Q3616" s="31" t="s">
        <v>108</v>
      </c>
      <c r="R3616" s="31">
        <v>93.63</v>
      </c>
      <c r="S3616" s="31" t="s">
        <v>108</v>
      </c>
    </row>
    <row r="3617" spans="1:19" x14ac:dyDescent="0.35">
      <c r="A3617" s="2">
        <v>37931</v>
      </c>
      <c r="B3617" s="31">
        <v>377.2867</v>
      </c>
      <c r="C3617" s="31">
        <v>703.16800000000001</v>
      </c>
      <c r="D3617" s="31">
        <v>274.84870000000001</v>
      </c>
      <c r="E3617" s="31">
        <v>134.32579999999999</v>
      </c>
      <c r="F3617" s="31">
        <v>41.009300000000003</v>
      </c>
      <c r="G3617" s="31">
        <v>227.91419999999999</v>
      </c>
      <c r="H3617" s="31">
        <v>8.9873440000000002</v>
      </c>
      <c r="I3617" s="31">
        <v>2100.4250000000002</v>
      </c>
      <c r="J3617" s="31">
        <v>2936.308</v>
      </c>
      <c r="K3617" s="31">
        <v>1568.87</v>
      </c>
      <c r="L3617" s="31">
        <v>93</v>
      </c>
      <c r="M3617" s="31" t="s">
        <v>108</v>
      </c>
      <c r="N3617" s="31">
        <v>51.816499999999998</v>
      </c>
      <c r="O3617" s="31">
        <v>91.789900000000003</v>
      </c>
      <c r="P3617" s="31">
        <v>99.907700000000006</v>
      </c>
      <c r="Q3617" s="31" t="s">
        <v>108</v>
      </c>
      <c r="R3617" s="31">
        <v>93.89</v>
      </c>
      <c r="S3617" s="31" t="s">
        <v>108</v>
      </c>
    </row>
    <row r="3618" spans="1:19" x14ac:dyDescent="0.35">
      <c r="A3618" s="2">
        <v>37932</v>
      </c>
      <c r="B3618" s="31">
        <v>383.99279999999999</v>
      </c>
      <c r="C3618" s="31">
        <v>719.49099999999999</v>
      </c>
      <c r="D3618" s="31">
        <v>279.24189999999999</v>
      </c>
      <c r="E3618" s="31">
        <v>134.71250000000001</v>
      </c>
      <c r="F3618" s="31">
        <v>41.300199999999997</v>
      </c>
      <c r="G3618" s="31">
        <v>222.9984</v>
      </c>
      <c r="H3618" s="31">
        <v>9.1896509999999996</v>
      </c>
      <c r="I3618" s="31">
        <v>2095.9609999999998</v>
      </c>
      <c r="J3618" s="31">
        <v>2929.31</v>
      </c>
      <c r="K3618" s="31">
        <v>1565.2170000000001</v>
      </c>
      <c r="L3618" s="31">
        <v>92.3</v>
      </c>
      <c r="M3618" s="31" t="s">
        <v>108</v>
      </c>
      <c r="N3618" s="31">
        <v>51.315399999999997</v>
      </c>
      <c r="O3618" s="31">
        <v>92.165599999999998</v>
      </c>
      <c r="P3618" s="31">
        <v>100.2714</v>
      </c>
      <c r="Q3618" s="31" t="s">
        <v>108</v>
      </c>
      <c r="R3618" s="31">
        <v>93.02</v>
      </c>
      <c r="S3618" s="31" t="s">
        <v>108</v>
      </c>
    </row>
    <row r="3619" spans="1:19" x14ac:dyDescent="0.35">
      <c r="A3619" s="2">
        <v>37935</v>
      </c>
      <c r="B3619" s="31">
        <v>385.55189999999999</v>
      </c>
      <c r="C3619" s="31">
        <v>712.33900000000006</v>
      </c>
      <c r="D3619" s="31">
        <v>279.18689999999998</v>
      </c>
      <c r="E3619" s="31">
        <v>131.78540000000001</v>
      </c>
      <c r="F3619" s="31">
        <v>41.6554</v>
      </c>
      <c r="G3619" s="31">
        <v>227.0204</v>
      </c>
      <c r="H3619" s="31">
        <v>8.8796389999999992</v>
      </c>
      <c r="I3619" s="31">
        <v>2100.1170000000002</v>
      </c>
      <c r="J3619" s="31">
        <v>2928.0749999999998</v>
      </c>
      <c r="K3619" s="31">
        <v>1566.482</v>
      </c>
      <c r="L3619" s="31">
        <v>91.92</v>
      </c>
      <c r="M3619" s="31" t="s">
        <v>108</v>
      </c>
      <c r="N3619" s="31">
        <v>50.706800000000001</v>
      </c>
      <c r="O3619" s="31">
        <v>93.4101</v>
      </c>
      <c r="P3619" s="31">
        <v>100.5513</v>
      </c>
      <c r="Q3619" s="31" t="s">
        <v>108</v>
      </c>
      <c r="R3619" s="31">
        <v>93.05</v>
      </c>
      <c r="S3619" s="31" t="s">
        <v>108</v>
      </c>
    </row>
    <row r="3620" spans="1:19" x14ac:dyDescent="0.35">
      <c r="A3620" s="2">
        <v>37936</v>
      </c>
      <c r="B3620" s="31">
        <v>389.21460000000002</v>
      </c>
      <c r="C3620" s="31">
        <v>727.36199999999997</v>
      </c>
      <c r="D3620" s="31">
        <v>280.78570000000002</v>
      </c>
      <c r="E3620" s="31">
        <v>133.6876</v>
      </c>
      <c r="F3620" s="31">
        <v>41.816899999999997</v>
      </c>
      <c r="G3620" s="31">
        <v>231.11689999999999</v>
      </c>
      <c r="H3620" s="31">
        <v>9.0190769999999993</v>
      </c>
      <c r="I3620" s="31">
        <v>2119.6669999999999</v>
      </c>
      <c r="J3620" s="31">
        <v>2928.0749999999998</v>
      </c>
      <c r="K3620" s="31">
        <v>1567.8869999999999</v>
      </c>
      <c r="L3620" s="31">
        <v>91.88</v>
      </c>
      <c r="M3620" s="31" t="s">
        <v>108</v>
      </c>
      <c r="N3620" s="31">
        <v>50.527799999999999</v>
      </c>
      <c r="O3620" s="31">
        <v>92.887600000000006</v>
      </c>
      <c r="P3620" s="31">
        <v>100.7116</v>
      </c>
      <c r="Q3620" s="31" t="s">
        <v>108</v>
      </c>
      <c r="R3620" s="31">
        <v>93.1</v>
      </c>
      <c r="S3620" s="31" t="s">
        <v>108</v>
      </c>
    </row>
    <row r="3621" spans="1:19" x14ac:dyDescent="0.35">
      <c r="A3621" s="2">
        <v>37937</v>
      </c>
      <c r="B3621" s="31">
        <v>387.70440000000002</v>
      </c>
      <c r="C3621" s="31">
        <v>735.57100000000003</v>
      </c>
      <c r="D3621" s="31">
        <v>279.95690000000002</v>
      </c>
      <c r="E3621" s="31">
        <v>135.40299999999999</v>
      </c>
      <c r="F3621" s="31">
        <v>42.554699999999997</v>
      </c>
      <c r="G3621" s="31">
        <v>229.40379999999999</v>
      </c>
      <c r="H3621" s="31">
        <v>9.4050259999999994</v>
      </c>
      <c r="I3621" s="31">
        <v>2123.0540000000001</v>
      </c>
      <c r="J3621" s="31">
        <v>2939.1889999999999</v>
      </c>
      <c r="K3621" s="31">
        <v>1570.6969999999999</v>
      </c>
      <c r="L3621" s="31">
        <v>92.87</v>
      </c>
      <c r="M3621" s="31" t="s">
        <v>108</v>
      </c>
      <c r="N3621" s="31">
        <v>51.619599999999998</v>
      </c>
      <c r="O3621" s="31">
        <v>92.846299999999999</v>
      </c>
      <c r="P3621" s="31">
        <v>101.6925</v>
      </c>
      <c r="Q3621" s="31" t="s">
        <v>108</v>
      </c>
      <c r="R3621" s="31">
        <v>92.31</v>
      </c>
      <c r="S3621" s="31" t="s">
        <v>108</v>
      </c>
    </row>
    <row r="3622" spans="1:19" x14ac:dyDescent="0.35">
      <c r="A3622" s="2">
        <v>37938</v>
      </c>
      <c r="B3622" s="31">
        <v>392.61959999999999</v>
      </c>
      <c r="C3622" s="31">
        <v>748.80700000000002</v>
      </c>
      <c r="D3622" s="31">
        <v>284.27589999999998</v>
      </c>
      <c r="E3622" s="31">
        <v>134.3192</v>
      </c>
      <c r="F3622" s="31">
        <v>42.479399999999998</v>
      </c>
      <c r="G3622" s="31">
        <v>231.19139999999999</v>
      </c>
      <c r="H3622" s="31">
        <v>9.6279529999999998</v>
      </c>
      <c r="I3622" s="31">
        <v>2121.8229999999999</v>
      </c>
      <c r="J3622" s="31">
        <v>2968.828</v>
      </c>
      <c r="K3622" s="31">
        <v>1575.193</v>
      </c>
      <c r="L3622" s="31">
        <v>92.95</v>
      </c>
      <c r="M3622" s="31" t="s">
        <v>108</v>
      </c>
      <c r="N3622" s="31">
        <v>51.548000000000002</v>
      </c>
      <c r="O3622" s="31">
        <v>93.322699999999998</v>
      </c>
      <c r="P3622" s="31">
        <v>102.31359999999999</v>
      </c>
      <c r="Q3622" s="31" t="s">
        <v>108</v>
      </c>
      <c r="R3622" s="31">
        <v>91.61</v>
      </c>
      <c r="S3622" s="31" t="s">
        <v>108</v>
      </c>
    </row>
    <row r="3623" spans="1:19" x14ac:dyDescent="0.35">
      <c r="A3623" s="2">
        <v>37939</v>
      </c>
      <c r="B3623" s="31">
        <v>396.27249999999998</v>
      </c>
      <c r="C3623" s="31">
        <v>765.78</v>
      </c>
      <c r="D3623" s="31">
        <v>292.04910000000001</v>
      </c>
      <c r="E3623" s="31">
        <v>135.1258</v>
      </c>
      <c r="F3623" s="31">
        <v>42.876899999999999</v>
      </c>
      <c r="G3623" s="31">
        <v>231.93620000000001</v>
      </c>
      <c r="H3623" s="31">
        <v>9.8571899999999992</v>
      </c>
      <c r="I3623" s="31">
        <v>2124.1320000000001</v>
      </c>
      <c r="J3623" s="31">
        <v>2984.8820000000001</v>
      </c>
      <c r="K3623" s="31">
        <v>1581.796</v>
      </c>
      <c r="L3623" s="31">
        <v>92.16</v>
      </c>
      <c r="M3623" s="31" t="s">
        <v>108</v>
      </c>
      <c r="N3623" s="31">
        <v>50.456200000000003</v>
      </c>
      <c r="O3623" s="31">
        <v>93.250900000000001</v>
      </c>
      <c r="P3623" s="31">
        <v>102.8759</v>
      </c>
      <c r="Q3623" s="31" t="s">
        <v>108</v>
      </c>
      <c r="R3623" s="31">
        <v>91.37</v>
      </c>
      <c r="S3623" s="31" t="s">
        <v>108</v>
      </c>
    </row>
    <row r="3624" spans="1:19" x14ac:dyDescent="0.35">
      <c r="A3624" s="2">
        <v>37942</v>
      </c>
      <c r="B3624" s="31">
        <v>389.77839999999998</v>
      </c>
      <c r="C3624" s="31">
        <v>751.14499999999998</v>
      </c>
      <c r="D3624" s="31">
        <v>287.88490000000002</v>
      </c>
      <c r="E3624" s="31">
        <v>131.77019999999999</v>
      </c>
      <c r="F3624" s="31">
        <v>42.189399999999999</v>
      </c>
      <c r="G3624" s="31">
        <v>232.38310000000001</v>
      </c>
      <c r="H3624" s="31">
        <v>9.6155620000000006</v>
      </c>
      <c r="I3624" s="31">
        <v>2135.0610000000001</v>
      </c>
      <c r="J3624" s="31">
        <v>2995.1729999999998</v>
      </c>
      <c r="K3624" s="31">
        <v>1585.4490000000001</v>
      </c>
      <c r="L3624" s="31">
        <v>91.68</v>
      </c>
      <c r="M3624" s="31" t="s">
        <v>108</v>
      </c>
      <c r="N3624" s="31">
        <v>49.937199999999997</v>
      </c>
      <c r="O3624" s="31">
        <v>92.721599999999995</v>
      </c>
      <c r="P3624" s="31">
        <v>103.03619999999999</v>
      </c>
      <c r="Q3624" s="31" t="s">
        <v>108</v>
      </c>
      <c r="R3624" s="31">
        <v>91.61</v>
      </c>
      <c r="S3624" s="31" t="s">
        <v>108</v>
      </c>
    </row>
    <row r="3625" spans="1:19" x14ac:dyDescent="0.35">
      <c r="A3625" s="2">
        <v>37943</v>
      </c>
      <c r="B3625" s="31">
        <v>408.85469999999998</v>
      </c>
      <c r="C3625" s="31">
        <v>788.12199999999996</v>
      </c>
      <c r="D3625" s="31">
        <v>290.661</v>
      </c>
      <c r="E3625" s="31">
        <v>132.41550000000001</v>
      </c>
      <c r="F3625" s="31">
        <v>42.844700000000003</v>
      </c>
      <c r="G3625" s="31">
        <v>231.48929999999999</v>
      </c>
      <c r="H3625" s="31">
        <v>9.4544770000000007</v>
      </c>
      <c r="I3625" s="31">
        <v>2128.904</v>
      </c>
      <c r="J3625" s="31">
        <v>2998.4659999999999</v>
      </c>
      <c r="K3625" s="31">
        <v>1587.557</v>
      </c>
      <c r="L3625" s="31">
        <v>90.74</v>
      </c>
      <c r="M3625" s="31" t="s">
        <v>108</v>
      </c>
      <c r="N3625" s="31">
        <v>48.773699999999998</v>
      </c>
      <c r="O3625" s="31">
        <v>93.288499999999999</v>
      </c>
      <c r="P3625" s="31">
        <v>103.96550000000001</v>
      </c>
      <c r="Q3625" s="31" t="s">
        <v>108</v>
      </c>
      <c r="R3625" s="31">
        <v>90.23</v>
      </c>
      <c r="S3625" s="31" t="s">
        <v>108</v>
      </c>
    </row>
    <row r="3626" spans="1:19" x14ac:dyDescent="0.35">
      <c r="A3626" s="2">
        <v>37944</v>
      </c>
      <c r="B3626" s="31">
        <v>400.0607</v>
      </c>
      <c r="C3626" s="31">
        <v>773.40099999999995</v>
      </c>
      <c r="D3626" s="31">
        <v>295.38040000000001</v>
      </c>
      <c r="E3626" s="31">
        <v>131.06039999999999</v>
      </c>
      <c r="F3626" s="31">
        <v>42.543900000000001</v>
      </c>
      <c r="G3626" s="31">
        <v>223.0729</v>
      </c>
      <c r="H3626" s="31">
        <v>9.6341490000000007</v>
      </c>
      <c r="I3626" s="31">
        <v>2131.9830000000002</v>
      </c>
      <c r="J3626" s="31">
        <v>2984.47</v>
      </c>
      <c r="K3626" s="31">
        <v>1583.201</v>
      </c>
      <c r="L3626" s="31">
        <v>91.46</v>
      </c>
      <c r="M3626" s="31" t="s">
        <v>108</v>
      </c>
      <c r="N3626" s="31">
        <v>49.239100000000001</v>
      </c>
      <c r="O3626" s="31">
        <v>92.5929</v>
      </c>
      <c r="P3626" s="31">
        <v>104.23139999999999</v>
      </c>
      <c r="Q3626" s="31" t="s">
        <v>108</v>
      </c>
      <c r="R3626" s="31">
        <v>90.91</v>
      </c>
      <c r="S3626" s="31" t="s">
        <v>108</v>
      </c>
    </row>
    <row r="3627" spans="1:19" x14ac:dyDescent="0.35">
      <c r="A3627" s="2">
        <v>37945</v>
      </c>
      <c r="B3627" s="31">
        <v>396.94900000000001</v>
      </c>
      <c r="C3627" s="31">
        <v>756.34100000000001</v>
      </c>
      <c r="D3627" s="31">
        <v>292.60430000000002</v>
      </c>
      <c r="E3627" s="31">
        <v>126.995</v>
      </c>
      <c r="F3627" s="31">
        <v>42.414999999999999</v>
      </c>
      <c r="G3627" s="31">
        <v>226.2011</v>
      </c>
      <c r="H3627" s="31">
        <v>9.5412149999999993</v>
      </c>
      <c r="I3627" s="31">
        <v>2125.2089999999998</v>
      </c>
      <c r="J3627" s="31">
        <v>2999.2890000000002</v>
      </c>
      <c r="K3627" s="31">
        <v>1584.325</v>
      </c>
      <c r="L3627" s="31">
        <v>90.67</v>
      </c>
      <c r="M3627" s="31" t="s">
        <v>108</v>
      </c>
      <c r="N3627" s="31">
        <v>48.773699999999998</v>
      </c>
      <c r="O3627" s="31">
        <v>92.717600000000004</v>
      </c>
      <c r="P3627" s="31">
        <v>104.1769</v>
      </c>
      <c r="Q3627" s="31" t="s">
        <v>108</v>
      </c>
      <c r="R3627" s="31">
        <v>90.66</v>
      </c>
      <c r="S3627" s="31" t="s">
        <v>108</v>
      </c>
    </row>
    <row r="3628" spans="1:19" x14ac:dyDescent="0.35">
      <c r="A3628" s="2">
        <v>37946</v>
      </c>
      <c r="B3628" s="31">
        <v>394.9196</v>
      </c>
      <c r="C3628" s="31">
        <v>755.12900000000002</v>
      </c>
      <c r="D3628" s="31">
        <v>288.16250000000002</v>
      </c>
      <c r="E3628" s="31">
        <v>127.2209</v>
      </c>
      <c r="F3628" s="31">
        <v>42.672800000000002</v>
      </c>
      <c r="G3628" s="31">
        <v>224.488</v>
      </c>
      <c r="H3628" s="31">
        <v>9.2376310000000004</v>
      </c>
      <c r="I3628" s="31">
        <v>2130.9050000000002</v>
      </c>
      <c r="J3628" s="31">
        <v>3000.5239999999999</v>
      </c>
      <c r="K3628" s="31">
        <v>1588.1189999999999</v>
      </c>
      <c r="L3628" s="31">
        <v>91.04</v>
      </c>
      <c r="M3628" s="31" t="s">
        <v>108</v>
      </c>
      <c r="N3628" s="31">
        <v>49.346499999999999</v>
      </c>
      <c r="O3628" s="31">
        <v>92.745000000000005</v>
      </c>
      <c r="P3628" s="31">
        <v>104.3109</v>
      </c>
      <c r="Q3628" s="31" t="s">
        <v>108</v>
      </c>
      <c r="R3628" s="31">
        <v>90.6</v>
      </c>
      <c r="S3628" s="31" t="s">
        <v>108</v>
      </c>
    </row>
    <row r="3629" spans="1:19" x14ac:dyDescent="0.35">
      <c r="A3629" s="2">
        <v>37949</v>
      </c>
      <c r="B3629" s="31">
        <v>374.8963</v>
      </c>
      <c r="C3629" s="31">
        <v>715.03399999999999</v>
      </c>
      <c r="D3629" s="31">
        <v>277.61320000000001</v>
      </c>
      <c r="E3629" s="31">
        <v>129.06</v>
      </c>
      <c r="F3629" s="31">
        <v>42.189399999999999</v>
      </c>
      <c r="G3629" s="31">
        <v>219.64670000000001</v>
      </c>
      <c r="H3629" s="31">
        <v>9.1632840000000009</v>
      </c>
      <c r="I3629" s="31">
        <v>2130.9050000000002</v>
      </c>
      <c r="J3629" s="31">
        <v>2983.9009999999998</v>
      </c>
      <c r="K3629" s="31">
        <v>1578.424</v>
      </c>
      <c r="L3629" s="31">
        <v>92.21</v>
      </c>
      <c r="M3629" s="31" t="s">
        <v>108</v>
      </c>
      <c r="N3629" s="31">
        <v>50.670999999999999</v>
      </c>
      <c r="O3629" s="31">
        <v>92.392499999999998</v>
      </c>
      <c r="P3629" s="31">
        <v>102.9328</v>
      </c>
      <c r="Q3629" s="31" t="s">
        <v>108</v>
      </c>
      <c r="R3629" s="31">
        <v>91.56</v>
      </c>
      <c r="S3629" s="31" t="s">
        <v>108</v>
      </c>
    </row>
    <row r="3630" spans="1:19" x14ac:dyDescent="0.35">
      <c r="A3630" s="2">
        <v>37950</v>
      </c>
      <c r="B3630" s="31">
        <v>375.7081</v>
      </c>
      <c r="C3630" s="31">
        <v>708.10599999999999</v>
      </c>
      <c r="D3630" s="31">
        <v>270.39530000000002</v>
      </c>
      <c r="E3630" s="31">
        <v>128.0598</v>
      </c>
      <c r="F3630" s="31">
        <v>42.1571</v>
      </c>
      <c r="G3630" s="31">
        <v>222.25360000000001</v>
      </c>
      <c r="H3630" s="31">
        <v>8.834918</v>
      </c>
      <c r="I3630" s="31">
        <v>2130.1350000000002</v>
      </c>
      <c r="J3630" s="31">
        <v>2991.567</v>
      </c>
      <c r="K3630" s="31">
        <v>1577.5809999999999</v>
      </c>
      <c r="L3630" s="31">
        <v>92.54</v>
      </c>
      <c r="M3630" s="31" t="s">
        <v>108</v>
      </c>
      <c r="N3630" s="31">
        <v>50.635199999999998</v>
      </c>
      <c r="O3630" s="31">
        <v>92.037099999999995</v>
      </c>
      <c r="P3630" s="31">
        <v>103.1135</v>
      </c>
      <c r="Q3630" s="31" t="s">
        <v>108</v>
      </c>
      <c r="R3630" s="31">
        <v>91.46</v>
      </c>
      <c r="S3630" s="31" t="s">
        <v>108</v>
      </c>
    </row>
    <row r="3631" spans="1:19" x14ac:dyDescent="0.35">
      <c r="A3631" s="2">
        <v>37951</v>
      </c>
      <c r="B3631" s="31">
        <v>382.47269999999997</v>
      </c>
      <c r="C3631" s="31">
        <v>722.56799999999998</v>
      </c>
      <c r="D3631" s="31">
        <v>275.67</v>
      </c>
      <c r="E3631" s="31">
        <v>128.6567</v>
      </c>
      <c r="F3631" s="31">
        <v>42.758800000000001</v>
      </c>
      <c r="G3631" s="31">
        <v>222.17910000000001</v>
      </c>
      <c r="H3631" s="31">
        <v>8.9092649999999995</v>
      </c>
      <c r="I3631" s="31">
        <v>2127.21</v>
      </c>
      <c r="J3631" s="31">
        <v>2979.9290000000001</v>
      </c>
      <c r="K3631" s="31">
        <v>1575.614</v>
      </c>
      <c r="L3631" s="31">
        <v>92.84</v>
      </c>
      <c r="M3631" s="31" t="s">
        <v>108</v>
      </c>
      <c r="N3631" s="31">
        <v>50.867899999999999</v>
      </c>
      <c r="O3631" s="31">
        <v>92.565100000000001</v>
      </c>
      <c r="P3631" s="31">
        <v>104.2398</v>
      </c>
      <c r="Q3631" s="31" t="s">
        <v>108</v>
      </c>
      <c r="R3631" s="31">
        <v>90.6</v>
      </c>
      <c r="S3631" s="31" t="s">
        <v>108</v>
      </c>
    </row>
    <row r="3632" spans="1:19" x14ac:dyDescent="0.35">
      <c r="A3632" s="2">
        <v>37952</v>
      </c>
      <c r="B3632" s="31">
        <v>382.47269999999997</v>
      </c>
      <c r="C3632" s="31">
        <v>722.56799999999998</v>
      </c>
      <c r="D3632" s="31">
        <v>275.67</v>
      </c>
      <c r="E3632" s="31">
        <v>128.6567</v>
      </c>
      <c r="F3632" s="31">
        <v>42.758800000000001</v>
      </c>
      <c r="G3632" s="31">
        <v>222.17910000000001</v>
      </c>
      <c r="H3632" s="31">
        <v>8.9092649999999995</v>
      </c>
      <c r="I3632" s="31">
        <v>2127.518</v>
      </c>
      <c r="J3632" s="31">
        <v>2979.9290000000001</v>
      </c>
      <c r="K3632" s="31">
        <v>1571.54</v>
      </c>
      <c r="L3632" s="31">
        <v>92.84</v>
      </c>
      <c r="M3632" s="31" t="s">
        <v>108</v>
      </c>
      <c r="N3632" s="31">
        <v>50.867899999999999</v>
      </c>
      <c r="O3632" s="31">
        <v>92.403800000000004</v>
      </c>
      <c r="P3632" s="31">
        <v>104.0391</v>
      </c>
      <c r="Q3632" s="31" t="s">
        <v>108</v>
      </c>
      <c r="R3632" s="31">
        <v>90.65</v>
      </c>
      <c r="S3632" s="31" t="s">
        <v>108</v>
      </c>
    </row>
    <row r="3633" spans="1:19" x14ac:dyDescent="0.35">
      <c r="A3633" s="2">
        <v>37953</v>
      </c>
      <c r="B3633" s="31">
        <v>381.52569999999997</v>
      </c>
      <c r="C3633" s="31">
        <v>722.56799999999998</v>
      </c>
      <c r="D3633" s="31">
        <v>277.33569999999997</v>
      </c>
      <c r="E3633" s="31">
        <v>133.73840000000001</v>
      </c>
      <c r="F3633" s="31">
        <v>42.758800000000001</v>
      </c>
      <c r="G3633" s="31">
        <v>225.3073</v>
      </c>
      <c r="H3633" s="31">
        <v>8.9092649999999995</v>
      </c>
      <c r="I3633" s="31">
        <v>2133.5219999999999</v>
      </c>
      <c r="J3633" s="31">
        <v>2959.4969999999998</v>
      </c>
      <c r="K3633" s="31">
        <v>1572.242</v>
      </c>
      <c r="L3633" s="31">
        <v>92.93</v>
      </c>
      <c r="M3633" s="31" t="s">
        <v>108</v>
      </c>
      <c r="N3633" s="31">
        <v>51.011099999999999</v>
      </c>
      <c r="O3633" s="31">
        <v>92.161199999999994</v>
      </c>
      <c r="P3633" s="31">
        <v>104.8107</v>
      </c>
      <c r="Q3633" s="31" t="s">
        <v>108</v>
      </c>
      <c r="R3633" s="31">
        <v>90.23</v>
      </c>
      <c r="S3633" s="31" t="s">
        <v>108</v>
      </c>
    </row>
    <row r="3634" spans="1:19" x14ac:dyDescent="0.35">
      <c r="A3634" s="2">
        <v>37956</v>
      </c>
      <c r="B3634" s="31">
        <v>378.81979999999999</v>
      </c>
      <c r="C3634" s="31">
        <v>711.57</v>
      </c>
      <c r="D3634" s="31">
        <v>272.61630000000002</v>
      </c>
      <c r="E3634" s="31">
        <v>135.54519999999999</v>
      </c>
      <c r="F3634" s="31">
        <v>43.381900000000002</v>
      </c>
      <c r="G3634" s="31">
        <v>226.7225</v>
      </c>
      <c r="H3634" s="31">
        <v>9.6155629999999999</v>
      </c>
      <c r="I3634" s="31">
        <v>2125.8249999999998</v>
      </c>
      <c r="J3634" s="31">
        <v>2946.154</v>
      </c>
      <c r="K3634" s="31">
        <v>1569.5730000000001</v>
      </c>
      <c r="L3634" s="31">
        <v>93.92</v>
      </c>
      <c r="M3634" s="31" t="s">
        <v>108</v>
      </c>
      <c r="N3634" s="31">
        <v>51.673299999999998</v>
      </c>
      <c r="O3634" s="31">
        <v>92.153899999999993</v>
      </c>
      <c r="P3634" s="31">
        <v>104.6053</v>
      </c>
      <c r="Q3634" s="31" t="s">
        <v>108</v>
      </c>
      <c r="R3634" s="31">
        <v>90.35</v>
      </c>
      <c r="S3634" s="31" t="s">
        <v>108</v>
      </c>
    </row>
    <row r="3635" spans="1:19" x14ac:dyDescent="0.35">
      <c r="A3635" s="2">
        <v>37957</v>
      </c>
      <c r="B3635" s="31">
        <v>387.7491</v>
      </c>
      <c r="C3635" s="31">
        <v>728.976</v>
      </c>
      <c r="D3635" s="31">
        <v>282.33280000000002</v>
      </c>
      <c r="E3635" s="31">
        <v>137.44880000000001</v>
      </c>
      <c r="F3635" s="31">
        <v>43.467799999999997</v>
      </c>
      <c r="G3635" s="31">
        <v>230.37209999999999</v>
      </c>
      <c r="H3635" s="31">
        <v>9.5412160000000004</v>
      </c>
      <c r="I3635" s="31">
        <v>2111.509</v>
      </c>
      <c r="J3635" s="31">
        <v>2950.741</v>
      </c>
      <c r="K3635" s="31">
        <v>1571.68</v>
      </c>
      <c r="L3635" s="31">
        <v>93.75</v>
      </c>
      <c r="M3635" s="31" t="s">
        <v>108</v>
      </c>
      <c r="N3635" s="31">
        <v>51.386899999999997</v>
      </c>
      <c r="O3635" s="31">
        <v>92.619799999999998</v>
      </c>
      <c r="P3635" s="31">
        <v>105.6829</v>
      </c>
      <c r="Q3635" s="31" t="s">
        <v>108</v>
      </c>
      <c r="R3635" s="31">
        <v>89.64</v>
      </c>
      <c r="S3635" s="31" t="s">
        <v>108</v>
      </c>
    </row>
    <row r="3636" spans="1:19" x14ac:dyDescent="0.35">
      <c r="A3636" s="2">
        <v>37958</v>
      </c>
      <c r="B3636" s="31">
        <v>391.26670000000001</v>
      </c>
      <c r="C3636" s="31">
        <v>741.61900000000003</v>
      </c>
      <c r="D3636" s="31">
        <v>280.3895</v>
      </c>
      <c r="E3636" s="31">
        <v>139.6267</v>
      </c>
      <c r="F3636" s="31">
        <v>43.4893</v>
      </c>
      <c r="G3636" s="31">
        <v>231.86170000000001</v>
      </c>
      <c r="H3636" s="31">
        <v>9.7642570000000006</v>
      </c>
      <c r="I3636" s="31">
        <v>2116.5889999999999</v>
      </c>
      <c r="J3636" s="31">
        <v>2943.2350000000001</v>
      </c>
      <c r="K3636" s="31">
        <v>1570.941</v>
      </c>
      <c r="L3636" s="31">
        <v>93.57</v>
      </c>
      <c r="M3636" s="31" t="s">
        <v>108</v>
      </c>
      <c r="N3636" s="31">
        <v>50.7605</v>
      </c>
      <c r="O3636" s="31">
        <v>93.291700000000006</v>
      </c>
      <c r="P3636" s="31">
        <v>105.8784</v>
      </c>
      <c r="Q3636" s="31" t="s">
        <v>108</v>
      </c>
      <c r="R3636" s="31">
        <v>89.5</v>
      </c>
      <c r="S3636" s="31" t="s">
        <v>108</v>
      </c>
    </row>
    <row r="3637" spans="1:19" x14ac:dyDescent="0.35">
      <c r="A3637" s="2">
        <v>37959</v>
      </c>
      <c r="B3637" s="31">
        <v>392.21370000000002</v>
      </c>
      <c r="C3637" s="31">
        <v>744.39099999999996</v>
      </c>
      <c r="D3637" s="31">
        <v>287.88510000000002</v>
      </c>
      <c r="E3637" s="31">
        <v>137.3843</v>
      </c>
      <c r="F3637" s="31">
        <v>43.424900000000001</v>
      </c>
      <c r="G3637" s="31">
        <v>229.10589999999999</v>
      </c>
      <c r="H3637" s="31">
        <v>9.9377340000000007</v>
      </c>
      <c r="I3637" s="31">
        <v>2116.5889999999999</v>
      </c>
      <c r="J3637" s="31">
        <v>2955.7449999999999</v>
      </c>
      <c r="K3637" s="31">
        <v>1576.4349999999999</v>
      </c>
      <c r="L3637" s="31">
        <v>93.96</v>
      </c>
      <c r="M3637" s="31" t="s">
        <v>108</v>
      </c>
      <c r="N3637" s="31">
        <v>51.297499999999999</v>
      </c>
      <c r="O3637" s="31">
        <v>93.217399999999998</v>
      </c>
      <c r="P3637" s="31">
        <v>105.4769</v>
      </c>
      <c r="Q3637" s="31" t="s">
        <v>108</v>
      </c>
      <c r="R3637" s="31">
        <v>89.6</v>
      </c>
      <c r="S3637" s="31" t="s">
        <v>108</v>
      </c>
    </row>
    <row r="3638" spans="1:19" x14ac:dyDescent="0.35">
      <c r="A3638" s="2">
        <v>37960</v>
      </c>
      <c r="B3638" s="31">
        <v>386.53140000000002</v>
      </c>
      <c r="C3638" s="31">
        <v>737.20299999999997</v>
      </c>
      <c r="D3638" s="31">
        <v>283.72089999999997</v>
      </c>
      <c r="E3638" s="31">
        <v>137.6747</v>
      </c>
      <c r="F3638" s="31">
        <v>43.757899999999999</v>
      </c>
      <c r="G3638" s="31">
        <v>226.5735</v>
      </c>
      <c r="H3638" s="31">
        <v>9.8819739999999996</v>
      </c>
      <c r="I3638" s="31">
        <v>2122.7460000000001</v>
      </c>
      <c r="J3638" s="31">
        <v>2992.0210000000002</v>
      </c>
      <c r="K3638" s="31">
        <v>1588.704</v>
      </c>
      <c r="L3638" s="31">
        <v>93.33</v>
      </c>
      <c r="M3638" s="31" t="s">
        <v>108</v>
      </c>
      <c r="N3638" s="31">
        <v>50.4741</v>
      </c>
      <c r="O3638" s="31">
        <v>93.464100000000002</v>
      </c>
      <c r="P3638" s="31">
        <v>106.17919999999999</v>
      </c>
      <c r="Q3638" s="31" t="s">
        <v>108</v>
      </c>
      <c r="R3638" s="31">
        <v>89.14</v>
      </c>
      <c r="S3638" s="31" t="s">
        <v>108</v>
      </c>
    </row>
    <row r="3639" spans="1:19" x14ac:dyDescent="0.35">
      <c r="A3639" s="2">
        <v>37963</v>
      </c>
      <c r="B3639" s="31">
        <v>403.8732</v>
      </c>
      <c r="C3639" s="31">
        <v>756.78099999999995</v>
      </c>
      <c r="D3639" s="31">
        <v>295.24340000000001</v>
      </c>
      <c r="E3639" s="31">
        <v>138.15870000000001</v>
      </c>
      <c r="F3639" s="31">
        <v>43.779400000000003</v>
      </c>
      <c r="G3639" s="31">
        <v>229.62620000000001</v>
      </c>
      <c r="H3639" s="31">
        <v>10.05545</v>
      </c>
      <c r="I3639" s="31">
        <v>2128.91</v>
      </c>
      <c r="J3639" s="31">
        <v>2981.18</v>
      </c>
      <c r="K3639" s="31">
        <v>1584.4680000000001</v>
      </c>
      <c r="L3639" s="31">
        <v>93.92</v>
      </c>
      <c r="M3639" s="31" t="s">
        <v>108</v>
      </c>
      <c r="N3639" s="31">
        <v>50.742600000000003</v>
      </c>
      <c r="O3639" s="31">
        <v>94.022199999999998</v>
      </c>
      <c r="P3639" s="31">
        <v>106.8565</v>
      </c>
      <c r="Q3639" s="31" t="s">
        <v>108</v>
      </c>
      <c r="R3639" s="31">
        <v>88.75</v>
      </c>
      <c r="S3639" s="31" t="s">
        <v>108</v>
      </c>
    </row>
    <row r="3640" spans="1:19" x14ac:dyDescent="0.35">
      <c r="A3640" s="2">
        <v>37964</v>
      </c>
      <c r="B3640" s="31">
        <v>397.33420000000001</v>
      </c>
      <c r="C3640" s="31">
        <v>749.01400000000001</v>
      </c>
      <c r="D3640" s="31">
        <v>294.07089999999999</v>
      </c>
      <c r="E3640" s="31">
        <v>138.75890000000001</v>
      </c>
      <c r="F3640" s="31">
        <v>43.9298</v>
      </c>
      <c r="G3640" s="31">
        <v>234.375</v>
      </c>
      <c r="H3640" s="31">
        <v>10.72457</v>
      </c>
      <c r="I3640" s="31">
        <v>2131.61</v>
      </c>
      <c r="J3640" s="31">
        <v>2962.4160000000002</v>
      </c>
      <c r="K3640" s="31">
        <v>1585.88</v>
      </c>
      <c r="L3640" s="31">
        <v>93.17</v>
      </c>
      <c r="M3640" s="31" t="s">
        <v>108</v>
      </c>
      <c r="N3640" s="31">
        <v>49.561300000000003</v>
      </c>
      <c r="O3640" s="31">
        <v>93.888300000000001</v>
      </c>
      <c r="P3640" s="31">
        <v>106.7274</v>
      </c>
      <c r="Q3640" s="31" t="s">
        <v>108</v>
      </c>
      <c r="R3640" s="31">
        <v>88.49</v>
      </c>
      <c r="S3640" s="31" t="s">
        <v>108</v>
      </c>
    </row>
    <row r="3641" spans="1:19" x14ac:dyDescent="0.35">
      <c r="A3641" s="2">
        <v>37965</v>
      </c>
      <c r="B3641" s="31">
        <v>397.19839999999999</v>
      </c>
      <c r="C3641" s="31">
        <v>751.59799999999996</v>
      </c>
      <c r="D3641" s="31">
        <v>292.67140000000001</v>
      </c>
      <c r="E3641" s="31">
        <v>138.43289999999999</v>
      </c>
      <c r="F3641" s="31">
        <v>43.725700000000003</v>
      </c>
      <c r="G3641" s="31">
        <v>233.77959999999999</v>
      </c>
      <c r="H3641" s="31">
        <v>10.613049999999999</v>
      </c>
      <c r="I3641" s="31">
        <v>2136.5120000000002</v>
      </c>
      <c r="J3641" s="31">
        <v>2974.0909999999999</v>
      </c>
      <c r="K3641" s="31">
        <v>1585.4570000000001</v>
      </c>
      <c r="L3641" s="31">
        <v>93.2</v>
      </c>
      <c r="M3641" s="31" t="s">
        <v>108</v>
      </c>
      <c r="N3641" s="31">
        <v>49.758200000000002</v>
      </c>
      <c r="O3641" s="31">
        <v>93.247500000000002</v>
      </c>
      <c r="P3641" s="31">
        <v>107.0454</v>
      </c>
      <c r="Q3641" s="31" t="s">
        <v>108</v>
      </c>
      <c r="R3641" s="31">
        <v>88.88</v>
      </c>
      <c r="S3641" s="31" t="s">
        <v>108</v>
      </c>
    </row>
    <row r="3642" spans="1:19" x14ac:dyDescent="0.35">
      <c r="A3642" s="2">
        <v>37966</v>
      </c>
      <c r="B3642" s="31">
        <v>396.38209999999998</v>
      </c>
      <c r="C3642" s="31">
        <v>748.86400000000003</v>
      </c>
      <c r="D3642" s="31">
        <v>290.37</v>
      </c>
      <c r="E3642" s="31">
        <v>138.25210000000001</v>
      </c>
      <c r="F3642" s="31">
        <v>43.553800000000003</v>
      </c>
      <c r="G3642" s="31">
        <v>228.9427</v>
      </c>
      <c r="H3642" s="31">
        <v>10.36523</v>
      </c>
      <c r="I3642" s="31">
        <v>2133.5749999999998</v>
      </c>
      <c r="J3642" s="31">
        <v>2995.357</v>
      </c>
      <c r="K3642" s="31">
        <v>1584.751</v>
      </c>
      <c r="L3642" s="31">
        <v>94.21</v>
      </c>
      <c r="M3642" s="31" t="s">
        <v>108</v>
      </c>
      <c r="N3642" s="31">
        <v>50.8142</v>
      </c>
      <c r="O3642" s="31">
        <v>93.186899999999994</v>
      </c>
      <c r="P3642" s="31">
        <v>106.232</v>
      </c>
      <c r="Q3642" s="31" t="s">
        <v>108</v>
      </c>
      <c r="R3642" s="31">
        <v>88.88</v>
      </c>
      <c r="S3642" s="31" t="s">
        <v>108</v>
      </c>
    </row>
    <row r="3643" spans="1:19" x14ac:dyDescent="0.35">
      <c r="A3643" s="2">
        <v>37967</v>
      </c>
      <c r="B3643" s="31">
        <v>407.55160000000001</v>
      </c>
      <c r="C3643" s="31">
        <v>778.548</v>
      </c>
      <c r="D3643" s="31">
        <v>296.27870000000001</v>
      </c>
      <c r="E3643" s="31">
        <v>139.33349999999999</v>
      </c>
      <c r="F3643" s="31">
        <v>44.058700000000002</v>
      </c>
      <c r="G3643" s="31">
        <v>231.8426</v>
      </c>
      <c r="H3643" s="31">
        <v>10.37143</v>
      </c>
      <c r="I3643" s="31">
        <v>2138.9859999999999</v>
      </c>
      <c r="J3643" s="31">
        <v>2992.4380000000001</v>
      </c>
      <c r="K3643" s="31">
        <v>1591.952</v>
      </c>
      <c r="L3643" s="31">
        <v>94.36</v>
      </c>
      <c r="M3643" s="31" t="s">
        <v>108</v>
      </c>
      <c r="N3643" s="31">
        <v>50.8142</v>
      </c>
      <c r="O3643" s="31">
        <v>93.624600000000001</v>
      </c>
      <c r="P3643" s="31">
        <v>107.2581</v>
      </c>
      <c r="Q3643" s="31" t="s">
        <v>108</v>
      </c>
      <c r="R3643" s="31">
        <v>88.6</v>
      </c>
      <c r="S3643" s="31" t="s">
        <v>108</v>
      </c>
    </row>
    <row r="3644" spans="1:19" x14ac:dyDescent="0.35">
      <c r="A3644" s="2">
        <v>37970</v>
      </c>
      <c r="B3644" s="31">
        <v>409.18619999999999</v>
      </c>
      <c r="C3644" s="31">
        <v>783.26599999999996</v>
      </c>
      <c r="D3644" s="31">
        <v>301.90600000000001</v>
      </c>
      <c r="E3644" s="31">
        <v>140.5763</v>
      </c>
      <c r="F3644" s="31">
        <v>44.037199999999999</v>
      </c>
      <c r="G3644" s="31">
        <v>231.24780000000001</v>
      </c>
      <c r="H3644" s="31">
        <v>10.142189999999999</v>
      </c>
      <c r="I3644" s="31">
        <v>2127.547</v>
      </c>
      <c r="J3644" s="31">
        <v>2986.1840000000002</v>
      </c>
      <c r="K3644" s="31">
        <v>1596.047</v>
      </c>
      <c r="L3644" s="31">
        <v>93.92</v>
      </c>
      <c r="M3644" s="31" t="s">
        <v>108</v>
      </c>
      <c r="N3644" s="31">
        <v>50.098700000000001</v>
      </c>
      <c r="O3644" s="31">
        <v>93.599900000000005</v>
      </c>
      <c r="P3644" s="31">
        <v>107.53270000000001</v>
      </c>
      <c r="Q3644" s="31" t="s">
        <v>108</v>
      </c>
      <c r="R3644" s="31">
        <v>88.4</v>
      </c>
      <c r="S3644" s="31" t="s">
        <v>108</v>
      </c>
    </row>
    <row r="3645" spans="1:19" x14ac:dyDescent="0.35">
      <c r="A3645" s="2">
        <v>37971</v>
      </c>
      <c r="B3645" s="31">
        <v>405.23599999999999</v>
      </c>
      <c r="C3645" s="31">
        <v>781.63599999999997</v>
      </c>
      <c r="D3645" s="31">
        <v>301.3433</v>
      </c>
      <c r="E3645" s="31">
        <v>142.23869999999999</v>
      </c>
      <c r="F3645" s="31">
        <v>43.876100000000001</v>
      </c>
      <c r="G3645" s="31">
        <v>228.571</v>
      </c>
      <c r="H3645" s="31">
        <v>9.7456720000000008</v>
      </c>
      <c r="I3645" s="31">
        <v>2136.8220000000001</v>
      </c>
      <c r="J3645" s="31">
        <v>2995.357</v>
      </c>
      <c r="K3645" s="31">
        <v>1593.787</v>
      </c>
      <c r="L3645" s="31">
        <v>94.45</v>
      </c>
      <c r="M3645" s="31" t="s">
        <v>108</v>
      </c>
      <c r="N3645" s="31">
        <v>50.170200000000001</v>
      </c>
      <c r="O3645" s="31">
        <v>93.740399999999994</v>
      </c>
      <c r="P3645" s="31">
        <v>107.88720000000001</v>
      </c>
      <c r="Q3645" s="31" t="s">
        <v>108</v>
      </c>
      <c r="R3645" s="31">
        <v>88.36</v>
      </c>
      <c r="S3645" s="31" t="s">
        <v>108</v>
      </c>
    </row>
    <row r="3646" spans="1:19" x14ac:dyDescent="0.35">
      <c r="A3646" s="2">
        <v>37972</v>
      </c>
      <c r="B3646" s="31">
        <v>413.27260000000001</v>
      </c>
      <c r="C3646" s="31">
        <v>796.56399999999996</v>
      </c>
      <c r="D3646" s="31">
        <v>305.84519999999998</v>
      </c>
      <c r="E3646" s="31">
        <v>141.0444</v>
      </c>
      <c r="F3646" s="31">
        <v>44.338099999999997</v>
      </c>
      <c r="G3646" s="31">
        <v>229.9838</v>
      </c>
      <c r="H3646" s="31">
        <v>9.8509969999999996</v>
      </c>
      <c r="I3646" s="31">
        <v>2136.9760000000001</v>
      </c>
      <c r="J3646" s="31">
        <v>3004.9479999999999</v>
      </c>
      <c r="K3646" s="31">
        <v>1600.2829999999999</v>
      </c>
      <c r="L3646" s="31">
        <v>94.69</v>
      </c>
      <c r="M3646" s="31" t="s">
        <v>108</v>
      </c>
      <c r="N3646" s="31">
        <v>50.241700000000002</v>
      </c>
      <c r="O3646" s="31">
        <v>93.968699999999998</v>
      </c>
      <c r="P3646" s="31">
        <v>108.31140000000001</v>
      </c>
      <c r="Q3646" s="31" t="s">
        <v>108</v>
      </c>
      <c r="R3646" s="31">
        <v>87.94</v>
      </c>
      <c r="S3646" s="31" t="s">
        <v>108</v>
      </c>
    </row>
    <row r="3647" spans="1:19" x14ac:dyDescent="0.35">
      <c r="A3647" s="2">
        <v>37973</v>
      </c>
      <c r="B3647" s="31">
        <v>415.86070000000001</v>
      </c>
      <c r="C3647" s="31">
        <v>803.68399999999997</v>
      </c>
      <c r="D3647" s="31">
        <v>305.28250000000003</v>
      </c>
      <c r="E3647" s="31">
        <v>143.65899999999999</v>
      </c>
      <c r="F3647" s="31">
        <v>44.166200000000003</v>
      </c>
      <c r="G3647" s="31">
        <v>227.23259999999999</v>
      </c>
      <c r="H3647" s="31">
        <v>9.8076279999999993</v>
      </c>
      <c r="I3647" s="31">
        <v>2133.1120000000001</v>
      </c>
      <c r="J3647" s="31">
        <v>3011.6190000000001</v>
      </c>
      <c r="K3647" s="31">
        <v>1599.2940000000001</v>
      </c>
      <c r="L3647" s="31">
        <v>95.77</v>
      </c>
      <c r="M3647" s="31" t="s">
        <v>108</v>
      </c>
      <c r="N3647" s="31">
        <v>51.206200000000003</v>
      </c>
      <c r="O3647" s="31">
        <v>93.399900000000002</v>
      </c>
      <c r="P3647" s="31">
        <v>108.258</v>
      </c>
      <c r="Q3647" s="31" t="s">
        <v>108</v>
      </c>
      <c r="R3647" s="31">
        <v>87.85</v>
      </c>
      <c r="S3647" s="31" t="s">
        <v>108</v>
      </c>
    </row>
    <row r="3648" spans="1:19" x14ac:dyDescent="0.35">
      <c r="A3648" s="2">
        <v>37974</v>
      </c>
      <c r="B3648" s="31">
        <v>405.6447</v>
      </c>
      <c r="C3648" s="31">
        <v>789.01400000000001</v>
      </c>
      <c r="D3648" s="31">
        <v>306.40800000000002</v>
      </c>
      <c r="E3648" s="31">
        <v>144.53049999999999</v>
      </c>
      <c r="F3648" s="31">
        <v>44.037300000000002</v>
      </c>
      <c r="G3648" s="31">
        <v>229.0171</v>
      </c>
      <c r="H3648" s="31">
        <v>9.7394759999999998</v>
      </c>
      <c r="I3648" s="31">
        <v>2136.3580000000002</v>
      </c>
      <c r="J3648" s="31">
        <v>3013.7040000000002</v>
      </c>
      <c r="K3648" s="31">
        <v>1597.1759999999999</v>
      </c>
      <c r="L3648" s="31">
        <v>95.5</v>
      </c>
      <c r="M3648" s="31" t="s">
        <v>108</v>
      </c>
      <c r="N3648" s="31">
        <v>51.027500000000003</v>
      </c>
      <c r="O3648" s="31">
        <v>93.424800000000005</v>
      </c>
      <c r="P3648" s="31">
        <v>108.07689999999999</v>
      </c>
      <c r="Q3648" s="31" t="s">
        <v>108</v>
      </c>
      <c r="R3648" s="31">
        <v>88.15</v>
      </c>
      <c r="S3648" s="31" t="s">
        <v>108</v>
      </c>
    </row>
    <row r="3649" spans="1:19" x14ac:dyDescent="0.35">
      <c r="A3649" s="2">
        <v>37977</v>
      </c>
      <c r="B3649" s="31">
        <v>392.02330000000001</v>
      </c>
      <c r="C3649" s="31">
        <v>756.84299999999996</v>
      </c>
      <c r="D3649" s="31">
        <v>294.87200000000001</v>
      </c>
      <c r="E3649" s="31">
        <v>143.36840000000001</v>
      </c>
      <c r="F3649" s="31">
        <v>44.1877</v>
      </c>
      <c r="G3649" s="31">
        <v>225.6711</v>
      </c>
      <c r="H3649" s="31">
        <v>9.6093679999999999</v>
      </c>
      <c r="I3649" s="31">
        <v>2139.14</v>
      </c>
      <c r="J3649" s="31">
        <v>3008.7</v>
      </c>
      <c r="K3649" s="31">
        <v>1599.0119999999999</v>
      </c>
      <c r="L3649" s="31">
        <v>96.14</v>
      </c>
      <c r="M3649" s="31" t="s">
        <v>108</v>
      </c>
      <c r="N3649" s="31">
        <v>51.206200000000003</v>
      </c>
      <c r="O3649" s="31">
        <v>93.870400000000004</v>
      </c>
      <c r="P3649" s="31">
        <v>108.67310000000001</v>
      </c>
      <c r="Q3649" s="31" t="s">
        <v>108</v>
      </c>
      <c r="R3649" s="31">
        <v>87.99</v>
      </c>
      <c r="S3649" s="31" t="s">
        <v>108</v>
      </c>
    </row>
    <row r="3650" spans="1:19" x14ac:dyDescent="0.35">
      <c r="A3650" s="2">
        <v>37978</v>
      </c>
      <c r="B3650" s="31">
        <v>392.70440000000002</v>
      </c>
      <c r="C3650" s="31">
        <v>771.68399999999997</v>
      </c>
      <c r="D3650" s="31">
        <v>290.93290000000002</v>
      </c>
      <c r="E3650" s="31">
        <v>144.51429999999999</v>
      </c>
      <c r="F3650" s="31">
        <v>44.219900000000003</v>
      </c>
      <c r="G3650" s="31">
        <v>222.1764</v>
      </c>
      <c r="H3650" s="31">
        <v>9.5659989999999997</v>
      </c>
      <c r="I3650" s="31">
        <v>2139.14</v>
      </c>
      <c r="J3650" s="31">
        <v>2987.4349999999999</v>
      </c>
      <c r="K3650" s="31">
        <v>1600.847</v>
      </c>
      <c r="L3650" s="31">
        <v>96.21</v>
      </c>
      <c r="M3650" s="31" t="s">
        <v>108</v>
      </c>
      <c r="N3650" s="31">
        <v>51.5991</v>
      </c>
      <c r="O3650" s="31">
        <v>93.917699999999996</v>
      </c>
      <c r="P3650" s="31">
        <v>108.6808</v>
      </c>
      <c r="Q3650" s="31" t="s">
        <v>108</v>
      </c>
      <c r="R3650" s="31">
        <v>87.99</v>
      </c>
      <c r="S3650" s="31" t="s">
        <v>108</v>
      </c>
    </row>
    <row r="3651" spans="1:19" x14ac:dyDescent="0.35">
      <c r="A3651" s="2">
        <v>37979</v>
      </c>
      <c r="B3651" s="31">
        <v>392.43200000000002</v>
      </c>
      <c r="C3651" s="31">
        <v>793.47500000000002</v>
      </c>
      <c r="D3651" s="31">
        <v>293.7466</v>
      </c>
      <c r="E3651" s="31">
        <v>144.708</v>
      </c>
      <c r="F3651" s="31">
        <v>44.348799999999997</v>
      </c>
      <c r="G3651" s="31">
        <v>227.53</v>
      </c>
      <c r="H3651" s="31">
        <v>9.6589329999999993</v>
      </c>
      <c r="I3651" s="31">
        <v>2139.14</v>
      </c>
      <c r="J3651" s="31">
        <v>3005.7809999999999</v>
      </c>
      <c r="K3651" s="31">
        <v>1600.847</v>
      </c>
      <c r="L3651" s="31">
        <v>96.16</v>
      </c>
      <c r="M3651" s="31" t="s">
        <v>108</v>
      </c>
      <c r="N3651" s="31">
        <v>51.670499999999997</v>
      </c>
      <c r="O3651" s="31">
        <v>94.134399999999999</v>
      </c>
      <c r="P3651" s="31">
        <v>108.9907</v>
      </c>
      <c r="Q3651" s="31" t="s">
        <v>108</v>
      </c>
      <c r="R3651" s="31">
        <v>87.55</v>
      </c>
      <c r="S3651" s="31" t="s">
        <v>108</v>
      </c>
    </row>
    <row r="3652" spans="1:19" x14ac:dyDescent="0.35">
      <c r="A3652" s="2">
        <v>37980</v>
      </c>
      <c r="B3652" s="31">
        <v>392.43200000000002</v>
      </c>
      <c r="C3652" s="31">
        <v>793.47500000000002</v>
      </c>
      <c r="D3652" s="31">
        <v>293.7466</v>
      </c>
      <c r="E3652" s="31">
        <v>144.708</v>
      </c>
      <c r="F3652" s="31">
        <v>44.348799999999997</v>
      </c>
      <c r="G3652" s="31">
        <v>227.53</v>
      </c>
      <c r="H3652" s="31">
        <v>9.6589329999999993</v>
      </c>
      <c r="I3652" s="31">
        <v>2142.6950000000002</v>
      </c>
      <c r="J3652" s="31">
        <v>3005.7809999999999</v>
      </c>
      <c r="K3652" s="31">
        <v>1600.847</v>
      </c>
      <c r="L3652" s="31">
        <v>96.16</v>
      </c>
      <c r="M3652" s="31" t="s">
        <v>108</v>
      </c>
      <c r="N3652" s="31">
        <v>51.670499999999997</v>
      </c>
      <c r="O3652" s="31">
        <v>94.134399999999999</v>
      </c>
      <c r="P3652" s="31">
        <v>108.9907</v>
      </c>
      <c r="Q3652" s="31" t="s">
        <v>108</v>
      </c>
      <c r="R3652" s="31">
        <v>87.57</v>
      </c>
      <c r="S3652" s="31" t="s">
        <v>108</v>
      </c>
    </row>
    <row r="3653" spans="1:19" x14ac:dyDescent="0.35">
      <c r="A3653" s="2">
        <v>37981</v>
      </c>
      <c r="B3653" s="31">
        <v>392.43200000000002</v>
      </c>
      <c r="C3653" s="31">
        <v>793.47500000000002</v>
      </c>
      <c r="D3653" s="31">
        <v>293.7466</v>
      </c>
      <c r="E3653" s="31">
        <v>144.708</v>
      </c>
      <c r="F3653" s="31">
        <v>44.348799999999997</v>
      </c>
      <c r="G3653" s="31">
        <v>237.93989999999999</v>
      </c>
      <c r="H3653" s="31">
        <v>9.6589329999999993</v>
      </c>
      <c r="I3653" s="31">
        <v>2137.904</v>
      </c>
      <c r="J3653" s="31">
        <v>3015.7890000000002</v>
      </c>
      <c r="K3653" s="31">
        <v>1600.847</v>
      </c>
      <c r="L3653" s="31">
        <v>96.21</v>
      </c>
      <c r="M3653" s="31" t="s">
        <v>108</v>
      </c>
      <c r="N3653" s="31">
        <v>51.616900000000001</v>
      </c>
      <c r="O3653" s="31">
        <v>94.134399999999999</v>
      </c>
      <c r="P3653" s="31">
        <v>108.9907</v>
      </c>
      <c r="Q3653" s="31" t="s">
        <v>108</v>
      </c>
      <c r="R3653" s="31">
        <v>87.63</v>
      </c>
      <c r="S3653" s="31" t="s">
        <v>108</v>
      </c>
    </row>
    <row r="3654" spans="1:19" x14ac:dyDescent="0.35">
      <c r="A3654" s="2">
        <v>37984</v>
      </c>
      <c r="B3654" s="31">
        <v>395.83730000000003</v>
      </c>
      <c r="C3654" s="31">
        <v>788.24199999999996</v>
      </c>
      <c r="D3654" s="31">
        <v>295.4348</v>
      </c>
      <c r="E3654" s="31">
        <v>147.48400000000001</v>
      </c>
      <c r="F3654" s="31">
        <v>44.617400000000004</v>
      </c>
      <c r="G3654" s="31">
        <v>235.56049999999999</v>
      </c>
      <c r="H3654" s="31">
        <v>9.5907809999999998</v>
      </c>
      <c r="I3654" s="31">
        <v>2131.4110000000001</v>
      </c>
      <c r="J3654" s="31">
        <v>2998.6930000000002</v>
      </c>
      <c r="K3654" s="31">
        <v>1599.2940000000001</v>
      </c>
      <c r="L3654" s="31">
        <v>97.46</v>
      </c>
      <c r="M3654" s="31" t="s">
        <v>108</v>
      </c>
      <c r="N3654" s="31">
        <v>52.51</v>
      </c>
      <c r="O3654" s="31">
        <v>94.291399999999996</v>
      </c>
      <c r="P3654" s="31">
        <v>109.2487</v>
      </c>
      <c r="Q3654" s="31" t="s">
        <v>108</v>
      </c>
      <c r="R3654" s="31">
        <v>87.35</v>
      </c>
      <c r="S3654" s="31" t="s">
        <v>108</v>
      </c>
    </row>
    <row r="3655" spans="1:19" x14ac:dyDescent="0.35">
      <c r="A3655" s="2">
        <v>37985</v>
      </c>
      <c r="B3655" s="31">
        <v>401.4221</v>
      </c>
      <c r="C3655" s="31">
        <v>812.86400000000003</v>
      </c>
      <c r="D3655" s="31">
        <v>301.90620000000001</v>
      </c>
      <c r="E3655" s="31">
        <v>147.27420000000001</v>
      </c>
      <c r="F3655" s="31">
        <v>44.8215</v>
      </c>
      <c r="G3655" s="31">
        <v>233.4042</v>
      </c>
      <c r="H3655" s="31">
        <v>9.5226290000000002</v>
      </c>
      <c r="I3655" s="31">
        <v>2130.6390000000001</v>
      </c>
      <c r="J3655" s="31">
        <v>2992.0210000000002</v>
      </c>
      <c r="K3655" s="31">
        <v>1596.6110000000001</v>
      </c>
      <c r="L3655" s="31">
        <v>97.46</v>
      </c>
      <c r="M3655" s="31" t="s">
        <v>108</v>
      </c>
      <c r="N3655" s="31">
        <v>52.670699999999997</v>
      </c>
      <c r="O3655" s="31">
        <v>94.275899999999993</v>
      </c>
      <c r="P3655" s="31">
        <v>109.669</v>
      </c>
      <c r="Q3655" s="31" t="s">
        <v>108</v>
      </c>
      <c r="R3655" s="31">
        <v>87</v>
      </c>
      <c r="S3655" s="31" t="s">
        <v>108</v>
      </c>
    </row>
    <row r="3656" spans="1:19" x14ac:dyDescent="0.35">
      <c r="A3656" s="2">
        <v>37986</v>
      </c>
      <c r="B3656" s="31">
        <v>407.27929999999998</v>
      </c>
      <c r="C3656" s="31">
        <v>800.33799999999997</v>
      </c>
      <c r="D3656" s="31">
        <v>301.34350000000001</v>
      </c>
      <c r="E3656" s="31">
        <v>148.8075</v>
      </c>
      <c r="F3656" s="31">
        <v>44.703299999999999</v>
      </c>
      <c r="G3656" s="31">
        <v>236.15539999999999</v>
      </c>
      <c r="H3656" s="31">
        <v>9.3863260000000004</v>
      </c>
      <c r="I3656" s="31">
        <v>2130.6390000000001</v>
      </c>
      <c r="J3656" s="31">
        <v>2996.1909999999998</v>
      </c>
      <c r="K3656" s="31">
        <v>1596.6110000000001</v>
      </c>
      <c r="L3656" s="31">
        <v>97.7</v>
      </c>
      <c r="M3656" s="31" t="s">
        <v>108</v>
      </c>
      <c r="N3656" s="31">
        <v>52.545699999999997</v>
      </c>
      <c r="O3656" s="31">
        <v>94.069299999999998</v>
      </c>
      <c r="P3656" s="31">
        <v>110.40519999999999</v>
      </c>
      <c r="Q3656" s="31" t="s">
        <v>108</v>
      </c>
      <c r="R3656" s="31">
        <v>86.92</v>
      </c>
      <c r="S3656" s="31" t="s">
        <v>108</v>
      </c>
    </row>
    <row r="3657" spans="1:19" x14ac:dyDescent="0.35">
      <c r="A3657" s="2">
        <v>37987</v>
      </c>
      <c r="B3657" s="31">
        <v>407.27929999999998</v>
      </c>
      <c r="C3657" s="31">
        <v>800.33799999999997</v>
      </c>
      <c r="D3657" s="31">
        <v>301.34350000000001</v>
      </c>
      <c r="E3657" s="31">
        <v>148.8075</v>
      </c>
      <c r="F3657" s="31">
        <v>44.703299999999999</v>
      </c>
      <c r="G3657" s="31">
        <v>236.15539999999999</v>
      </c>
      <c r="H3657" s="31">
        <v>9.3863260000000004</v>
      </c>
      <c r="I3657" s="31">
        <v>2130.6390000000001</v>
      </c>
      <c r="J3657" s="31">
        <v>2996.1909999999998</v>
      </c>
      <c r="K3657" s="31">
        <v>1596.6110000000001</v>
      </c>
      <c r="L3657" s="31">
        <v>97.7</v>
      </c>
      <c r="M3657" s="31" t="s">
        <v>108</v>
      </c>
      <c r="N3657" s="31">
        <v>52.545699999999997</v>
      </c>
      <c r="O3657" s="31">
        <v>94.069299999999998</v>
      </c>
      <c r="P3657" s="31">
        <v>110.40519999999999</v>
      </c>
      <c r="Q3657" s="31" t="s">
        <v>108</v>
      </c>
      <c r="R3657" s="31">
        <v>86.95</v>
      </c>
      <c r="S3657" s="31" t="s">
        <v>108</v>
      </c>
    </row>
    <row r="3658" spans="1:19" x14ac:dyDescent="0.35">
      <c r="A3658" s="2">
        <v>37988</v>
      </c>
      <c r="B3658" s="31">
        <v>395.42869999999999</v>
      </c>
      <c r="C3658" s="31">
        <v>800.33799999999997</v>
      </c>
      <c r="D3658" s="31">
        <v>301.06209999999999</v>
      </c>
      <c r="E3658" s="31">
        <v>151.9547</v>
      </c>
      <c r="F3658" s="31">
        <v>44.703299999999999</v>
      </c>
      <c r="G3658" s="31">
        <v>237.4195</v>
      </c>
      <c r="H3658" s="31">
        <v>9.3863260000000004</v>
      </c>
      <c r="I3658" s="31">
        <v>2130.6390000000001</v>
      </c>
      <c r="J3658" s="31">
        <v>2971.59</v>
      </c>
      <c r="K3658" s="31">
        <v>1591.2460000000001</v>
      </c>
      <c r="L3658" s="31">
        <v>97.57</v>
      </c>
      <c r="M3658" s="31" t="s">
        <v>108</v>
      </c>
      <c r="N3658" s="31">
        <v>52.384900000000002</v>
      </c>
      <c r="O3658" s="31">
        <v>94.201099999999997</v>
      </c>
      <c r="P3658" s="31">
        <v>110.17149999999999</v>
      </c>
      <c r="Q3658" s="31" t="s">
        <v>108</v>
      </c>
      <c r="R3658" s="31">
        <v>86.92</v>
      </c>
      <c r="S3658" s="31" t="s">
        <v>108</v>
      </c>
    </row>
    <row r="3659" spans="1:19" x14ac:dyDescent="0.35">
      <c r="A3659" s="2">
        <v>37991</v>
      </c>
      <c r="B3659" s="31">
        <v>417.22289999999998</v>
      </c>
      <c r="C3659" s="31">
        <v>838.08600000000001</v>
      </c>
      <c r="D3659" s="31">
        <v>314.005</v>
      </c>
      <c r="E3659" s="31">
        <v>153.76230000000001</v>
      </c>
      <c r="F3659" s="31">
        <v>45.637999999999998</v>
      </c>
      <c r="G3659" s="31">
        <v>238.08869999999999</v>
      </c>
      <c r="H3659" s="31">
        <v>9.1323070000000008</v>
      </c>
      <c r="I3659" s="31">
        <v>2124.9189999999999</v>
      </c>
      <c r="J3659" s="31">
        <v>2970.7559999999999</v>
      </c>
      <c r="K3659" s="31">
        <v>1592.799</v>
      </c>
      <c r="L3659" s="31">
        <v>98.54</v>
      </c>
      <c r="M3659" s="31" t="s">
        <v>108</v>
      </c>
      <c r="N3659" s="31">
        <v>53.420900000000003</v>
      </c>
      <c r="O3659" s="31">
        <v>94.983099999999993</v>
      </c>
      <c r="P3659" s="31">
        <v>110.9178</v>
      </c>
      <c r="Q3659" s="31" t="s">
        <v>108</v>
      </c>
      <c r="R3659" s="31">
        <v>86.07</v>
      </c>
      <c r="S3659" s="31" t="s">
        <v>108</v>
      </c>
    </row>
    <row r="3660" spans="1:19" x14ac:dyDescent="0.35">
      <c r="A3660" s="2">
        <v>37992</v>
      </c>
      <c r="B3660" s="31">
        <v>417.22289999999998</v>
      </c>
      <c r="C3660" s="31">
        <v>828.30600000000004</v>
      </c>
      <c r="D3660" s="31">
        <v>319.63229999999999</v>
      </c>
      <c r="E3660" s="31">
        <v>151.47049999999999</v>
      </c>
      <c r="F3660" s="31">
        <v>45.466099999999997</v>
      </c>
      <c r="G3660" s="31">
        <v>238.08869999999999</v>
      </c>
      <c r="H3660" s="31">
        <v>9.6031720000000007</v>
      </c>
      <c r="I3660" s="31">
        <v>2132.4929999999999</v>
      </c>
      <c r="J3660" s="31">
        <v>2994.5230000000001</v>
      </c>
      <c r="K3660" s="31">
        <v>1602.1179999999999</v>
      </c>
      <c r="L3660" s="31">
        <v>98.72</v>
      </c>
      <c r="M3660" s="31" t="s">
        <v>108</v>
      </c>
      <c r="N3660" s="31">
        <v>53.7423</v>
      </c>
      <c r="O3660" s="31">
        <v>94.859300000000005</v>
      </c>
      <c r="P3660" s="31">
        <v>111.58620000000001</v>
      </c>
      <c r="Q3660" s="31" t="s">
        <v>108</v>
      </c>
      <c r="R3660" s="31">
        <v>85.63</v>
      </c>
      <c r="S3660" s="31" t="s">
        <v>108</v>
      </c>
    </row>
    <row r="3661" spans="1:19" x14ac:dyDescent="0.35">
      <c r="A3661" s="2">
        <v>37993</v>
      </c>
      <c r="B3661" s="31">
        <v>415.72449999999998</v>
      </c>
      <c r="C3661" s="31">
        <v>824.35900000000004</v>
      </c>
      <c r="D3661" s="31">
        <v>315.13040000000001</v>
      </c>
      <c r="E3661" s="31">
        <v>151.06700000000001</v>
      </c>
      <c r="F3661" s="31">
        <v>45.369399999999999</v>
      </c>
      <c r="G3661" s="31">
        <v>236.08109999999999</v>
      </c>
      <c r="H3661" s="31">
        <v>10.173170000000001</v>
      </c>
      <c r="I3661" s="31">
        <v>2131.2570000000001</v>
      </c>
      <c r="J3661" s="31">
        <v>3002.4459999999999</v>
      </c>
      <c r="K3661" s="31">
        <v>1602.8240000000001</v>
      </c>
      <c r="L3661" s="31">
        <v>99.02</v>
      </c>
      <c r="M3661" s="31" t="s">
        <v>108</v>
      </c>
      <c r="N3661" s="31">
        <v>54.188899999999997</v>
      </c>
      <c r="O3661" s="31">
        <v>94.954400000000007</v>
      </c>
      <c r="P3661" s="31">
        <v>111.11579999999999</v>
      </c>
      <c r="Q3661" s="31" t="s">
        <v>108</v>
      </c>
      <c r="R3661" s="31">
        <v>86.2</v>
      </c>
      <c r="S3661" s="31" t="s">
        <v>108</v>
      </c>
    </row>
    <row r="3662" spans="1:19" x14ac:dyDescent="0.35">
      <c r="A3662" s="2">
        <v>37994</v>
      </c>
      <c r="B3662" s="31">
        <v>418.72120000000001</v>
      </c>
      <c r="C3662" s="31">
        <v>849.41</v>
      </c>
      <c r="D3662" s="31">
        <v>314.00490000000002</v>
      </c>
      <c r="E3662" s="31">
        <v>155.40860000000001</v>
      </c>
      <c r="F3662" s="31">
        <v>45.595100000000002</v>
      </c>
      <c r="G3662" s="31">
        <v>237.19640000000001</v>
      </c>
      <c r="H3662" s="31">
        <v>9.9811060000000005</v>
      </c>
      <c r="I3662" s="31">
        <v>2130.3290000000002</v>
      </c>
      <c r="J3662" s="31">
        <v>3003.28</v>
      </c>
      <c r="K3662" s="31">
        <v>1605.931</v>
      </c>
      <c r="L3662" s="31">
        <v>99.38</v>
      </c>
      <c r="M3662" s="31" t="s">
        <v>108</v>
      </c>
      <c r="N3662" s="31">
        <v>54.689</v>
      </c>
      <c r="O3662" s="31">
        <v>94.938500000000005</v>
      </c>
      <c r="P3662" s="31">
        <v>111.37050000000001</v>
      </c>
      <c r="Q3662" s="31" t="s">
        <v>108</v>
      </c>
      <c r="R3662" s="31">
        <v>85.54</v>
      </c>
      <c r="S3662" s="31" t="s">
        <v>108</v>
      </c>
    </row>
    <row r="3663" spans="1:19" x14ac:dyDescent="0.35">
      <c r="A3663" s="2">
        <v>37995</v>
      </c>
      <c r="B3663" s="31">
        <v>421.42160000000001</v>
      </c>
      <c r="C3663" s="31">
        <v>877.06600000000003</v>
      </c>
      <c r="D3663" s="31">
        <v>322.3143</v>
      </c>
      <c r="E3663" s="31">
        <v>156.2544</v>
      </c>
      <c r="F3663" s="31">
        <v>45.852800000000002</v>
      </c>
      <c r="G3663" s="31">
        <v>235.858</v>
      </c>
      <c r="H3663" s="31">
        <v>10.35284</v>
      </c>
      <c r="I3663" s="31">
        <v>2134.0390000000002</v>
      </c>
      <c r="J3663" s="31">
        <v>3040.39</v>
      </c>
      <c r="K3663" s="31">
        <v>1615.9559999999999</v>
      </c>
      <c r="L3663" s="31">
        <v>98.54</v>
      </c>
      <c r="M3663" s="31" t="s">
        <v>108</v>
      </c>
      <c r="N3663" s="31">
        <v>54.349600000000002</v>
      </c>
      <c r="O3663" s="31">
        <v>94.686000000000007</v>
      </c>
      <c r="P3663" s="31">
        <v>112.4496</v>
      </c>
      <c r="Q3663" s="31" t="s">
        <v>108</v>
      </c>
      <c r="R3663" s="31">
        <v>85.11</v>
      </c>
      <c r="S3663" s="31" t="s">
        <v>108</v>
      </c>
    </row>
    <row r="3664" spans="1:19" x14ac:dyDescent="0.35">
      <c r="A3664" s="2">
        <v>37998</v>
      </c>
      <c r="B3664" s="31">
        <v>424.42790000000002</v>
      </c>
      <c r="C3664" s="31">
        <v>872.38300000000004</v>
      </c>
      <c r="D3664" s="31">
        <v>320.38290000000001</v>
      </c>
      <c r="E3664" s="31">
        <v>153.3485</v>
      </c>
      <c r="F3664" s="31">
        <v>45.831299999999999</v>
      </c>
      <c r="G3664" s="31">
        <v>244.7064</v>
      </c>
      <c r="H3664" s="31">
        <v>10.315670000000001</v>
      </c>
      <c r="I3664" s="31">
        <v>2134.0390000000002</v>
      </c>
      <c r="J3664" s="31">
        <v>3041.6410000000001</v>
      </c>
      <c r="K3664" s="31">
        <v>1618.2149999999999</v>
      </c>
      <c r="L3664" s="31">
        <v>99.27</v>
      </c>
      <c r="M3664" s="31" t="s">
        <v>108</v>
      </c>
      <c r="N3664" s="31">
        <v>55.171199999999999</v>
      </c>
      <c r="O3664" s="31">
        <v>94.632900000000006</v>
      </c>
      <c r="P3664" s="31">
        <v>112.0851</v>
      </c>
      <c r="Q3664" s="31" t="s">
        <v>108</v>
      </c>
      <c r="R3664" s="31">
        <v>85.56</v>
      </c>
      <c r="S3664" s="31" t="s">
        <v>108</v>
      </c>
    </row>
    <row r="3665" spans="1:19" x14ac:dyDescent="0.35">
      <c r="A3665" s="2">
        <v>37999</v>
      </c>
      <c r="B3665" s="31">
        <v>419.79880000000003</v>
      </c>
      <c r="C3665" s="31">
        <v>856.72500000000002</v>
      </c>
      <c r="D3665" s="31">
        <v>319.41289999999998</v>
      </c>
      <c r="E3665" s="31">
        <v>153.3937</v>
      </c>
      <c r="F3665" s="31">
        <v>45.558799999999998</v>
      </c>
      <c r="G3665" s="31">
        <v>249.53960000000001</v>
      </c>
      <c r="H3665" s="31">
        <v>10.166980000000001</v>
      </c>
      <c r="I3665" s="31">
        <v>2144.7049999999999</v>
      </c>
      <c r="J3665" s="31">
        <v>3054.15</v>
      </c>
      <c r="K3665" s="31">
        <v>1616.2380000000001</v>
      </c>
      <c r="L3665" s="31">
        <v>98.65</v>
      </c>
      <c r="M3665" s="31" t="s">
        <v>108</v>
      </c>
      <c r="N3665" s="31">
        <v>54.599699999999999</v>
      </c>
      <c r="O3665" s="31">
        <v>94.872</v>
      </c>
      <c r="P3665" s="31">
        <v>111.9396</v>
      </c>
      <c r="Q3665" s="31" t="s">
        <v>108</v>
      </c>
      <c r="R3665" s="31">
        <v>85.51</v>
      </c>
      <c r="S3665" s="31" t="s">
        <v>108</v>
      </c>
    </row>
    <row r="3666" spans="1:19" x14ac:dyDescent="0.35">
      <c r="A3666" s="2">
        <v>38000</v>
      </c>
      <c r="B3666" s="31">
        <v>416.7244</v>
      </c>
      <c r="C3666" s="31">
        <v>850.21199999999999</v>
      </c>
      <c r="D3666" s="31">
        <v>308.8211</v>
      </c>
      <c r="E3666" s="31">
        <v>155.05029999999999</v>
      </c>
      <c r="F3666" s="31">
        <v>45.335799999999999</v>
      </c>
      <c r="G3666" s="31">
        <v>250.28319999999999</v>
      </c>
      <c r="H3666" s="31">
        <v>9.9625249999999994</v>
      </c>
      <c r="I3666" s="31">
        <v>2144.5500000000002</v>
      </c>
      <c r="J3666" s="31">
        <v>3060.4050000000002</v>
      </c>
      <c r="K3666" s="31">
        <v>1617.3679999999999</v>
      </c>
      <c r="L3666" s="31">
        <v>99.53</v>
      </c>
      <c r="M3666" s="31" t="s">
        <v>108</v>
      </c>
      <c r="N3666" s="31">
        <v>54.921100000000003</v>
      </c>
      <c r="O3666" s="31">
        <v>95.076099999999997</v>
      </c>
      <c r="P3666" s="31">
        <v>111.05119999999999</v>
      </c>
      <c r="Q3666" s="31" t="s">
        <v>108</v>
      </c>
      <c r="R3666" s="31">
        <v>86.12</v>
      </c>
      <c r="S3666" s="31" t="s">
        <v>108</v>
      </c>
    </row>
    <row r="3667" spans="1:19" x14ac:dyDescent="0.35">
      <c r="A3667" s="2">
        <v>38001</v>
      </c>
      <c r="B3667" s="31">
        <v>399.8134</v>
      </c>
      <c r="C3667" s="31">
        <v>804.80100000000004</v>
      </c>
      <c r="D3667" s="31">
        <v>306.81200000000001</v>
      </c>
      <c r="E3667" s="31">
        <v>152.62809999999999</v>
      </c>
      <c r="F3667" s="31">
        <v>43.910299999999999</v>
      </c>
      <c r="G3667" s="31">
        <v>248.34989999999999</v>
      </c>
      <c r="H3667" s="31">
        <v>9.9439379999999993</v>
      </c>
      <c r="I3667" s="31">
        <v>2146.8690000000001</v>
      </c>
      <c r="J3667" s="31">
        <v>3059.5709999999999</v>
      </c>
      <c r="K3667" s="31">
        <v>1615.673</v>
      </c>
      <c r="L3667" s="31">
        <v>99.71</v>
      </c>
      <c r="M3667" s="31" t="s">
        <v>108</v>
      </c>
      <c r="N3667" s="31">
        <v>54.921100000000003</v>
      </c>
      <c r="O3667" s="31">
        <v>95.035399999999996</v>
      </c>
      <c r="P3667" s="31">
        <v>110.35550000000001</v>
      </c>
      <c r="Q3667" s="31" t="s">
        <v>108</v>
      </c>
      <c r="R3667" s="31">
        <v>86.57</v>
      </c>
      <c r="S3667" s="31" t="s">
        <v>108</v>
      </c>
    </row>
    <row r="3668" spans="1:19" x14ac:dyDescent="0.35">
      <c r="A3668" s="2">
        <v>38002</v>
      </c>
      <c r="B3668" s="31">
        <v>413.56209999999999</v>
      </c>
      <c r="C3668" s="31">
        <v>855.69500000000005</v>
      </c>
      <c r="D3668" s="31">
        <v>306.81200000000001</v>
      </c>
      <c r="E3668" s="31">
        <v>154.5335</v>
      </c>
      <c r="F3668" s="31">
        <v>43.738799999999998</v>
      </c>
      <c r="G3668" s="31">
        <v>248.57300000000001</v>
      </c>
      <c r="H3668" s="31">
        <v>9.8943729999999999</v>
      </c>
      <c r="I3668" s="31">
        <v>2148.8780000000002</v>
      </c>
      <c r="J3668" s="31">
        <v>3050.8150000000001</v>
      </c>
      <c r="K3668" s="31">
        <v>1613.838</v>
      </c>
      <c r="L3668" s="31">
        <v>100.12</v>
      </c>
      <c r="M3668" s="31" t="s">
        <v>108</v>
      </c>
      <c r="N3668" s="31">
        <v>55.474800000000002</v>
      </c>
      <c r="O3668" s="31">
        <v>94.421000000000006</v>
      </c>
      <c r="P3668" s="31">
        <v>108.5239</v>
      </c>
      <c r="Q3668" s="31" t="s">
        <v>108</v>
      </c>
      <c r="R3668" s="31">
        <v>87.73</v>
      </c>
      <c r="S3668" s="31" t="s">
        <v>108</v>
      </c>
    </row>
    <row r="3669" spans="1:19" x14ac:dyDescent="0.35">
      <c r="A3669" s="2">
        <v>38005</v>
      </c>
      <c r="B3669" s="31">
        <v>413.56209999999999</v>
      </c>
      <c r="C3669" s="31">
        <v>855.69500000000005</v>
      </c>
      <c r="D3669" s="31">
        <v>306.81200000000001</v>
      </c>
      <c r="E3669" s="31">
        <v>154.5335</v>
      </c>
      <c r="F3669" s="31">
        <v>43.738799999999998</v>
      </c>
      <c r="G3669" s="31">
        <v>248.57300000000001</v>
      </c>
      <c r="H3669" s="31">
        <v>9.8943729999999999</v>
      </c>
      <c r="I3669" s="31">
        <v>2146.56</v>
      </c>
      <c r="J3669" s="31">
        <v>3050.8150000000001</v>
      </c>
      <c r="K3669" s="31">
        <v>1613.414</v>
      </c>
      <c r="L3669" s="31">
        <v>100.12</v>
      </c>
      <c r="M3669" s="31" t="s">
        <v>108</v>
      </c>
      <c r="N3669" s="31">
        <v>55.474800000000002</v>
      </c>
      <c r="O3669" s="31">
        <v>93.907799999999995</v>
      </c>
      <c r="P3669" s="31">
        <v>108.36190000000001</v>
      </c>
      <c r="Q3669" s="31" t="s">
        <v>108</v>
      </c>
      <c r="R3669" s="31">
        <v>87.96</v>
      </c>
      <c r="S3669" s="31" t="s">
        <v>108</v>
      </c>
    </row>
    <row r="3670" spans="1:19" x14ac:dyDescent="0.35">
      <c r="A3670" s="2">
        <v>38006</v>
      </c>
      <c r="B3670" s="31">
        <v>424.42360000000002</v>
      </c>
      <c r="C3670" s="31">
        <v>871.71799999999996</v>
      </c>
      <c r="D3670" s="31">
        <v>319.44040000000001</v>
      </c>
      <c r="E3670" s="31">
        <v>158.5866</v>
      </c>
      <c r="F3670" s="31">
        <v>44.371200000000002</v>
      </c>
      <c r="G3670" s="31">
        <v>246.34229999999999</v>
      </c>
      <c r="H3670" s="31">
        <v>9.8448080000000004</v>
      </c>
      <c r="I3670" s="31">
        <v>2139.7579999999998</v>
      </c>
      <c r="J3670" s="31">
        <v>3043.3090000000002</v>
      </c>
      <c r="K3670" s="31">
        <v>1618.2149999999999</v>
      </c>
      <c r="L3670" s="31">
        <v>100.08</v>
      </c>
      <c r="M3670" s="31" t="s">
        <v>108</v>
      </c>
      <c r="N3670" s="31">
        <v>55.474800000000002</v>
      </c>
      <c r="O3670" s="31">
        <v>93.896199999999993</v>
      </c>
      <c r="P3670" s="31">
        <v>110.0728</v>
      </c>
      <c r="Q3670" s="31" t="s">
        <v>108</v>
      </c>
      <c r="R3670" s="31">
        <v>86.62</v>
      </c>
      <c r="S3670" s="31" t="s">
        <v>108</v>
      </c>
    </row>
    <row r="3671" spans="1:19" x14ac:dyDescent="0.35">
      <c r="A3671" s="2">
        <v>38007</v>
      </c>
      <c r="B3671" s="31">
        <v>420.024</v>
      </c>
      <c r="C3671" s="31">
        <v>868.89</v>
      </c>
      <c r="D3671" s="31">
        <v>319.15339999999998</v>
      </c>
      <c r="E3671" s="31">
        <v>158.4897</v>
      </c>
      <c r="F3671" s="31">
        <v>44.189</v>
      </c>
      <c r="G3671" s="31">
        <v>250.43190000000001</v>
      </c>
      <c r="H3671" s="31">
        <v>10.111219999999999</v>
      </c>
      <c r="I3671" s="31">
        <v>2141.768</v>
      </c>
      <c r="J3671" s="31">
        <v>3047.4789999999998</v>
      </c>
      <c r="K3671" s="31">
        <v>1616.2380000000001</v>
      </c>
      <c r="L3671" s="31">
        <v>100.83</v>
      </c>
      <c r="M3671" s="31" t="s">
        <v>108</v>
      </c>
      <c r="N3671" s="31">
        <v>55.2605</v>
      </c>
      <c r="O3671" s="31">
        <v>94.415999999999997</v>
      </c>
      <c r="P3671" s="31">
        <v>110.5564</v>
      </c>
      <c r="Q3671" s="31" t="s">
        <v>108</v>
      </c>
      <c r="R3671" s="31">
        <v>86.34</v>
      </c>
      <c r="S3671" s="31" t="s">
        <v>108</v>
      </c>
    </row>
    <row r="3672" spans="1:19" x14ac:dyDescent="0.35">
      <c r="A3672" s="2">
        <v>38008</v>
      </c>
      <c r="B3672" s="31">
        <v>423.87360000000001</v>
      </c>
      <c r="C3672" s="31">
        <v>886.96900000000005</v>
      </c>
      <c r="D3672" s="31">
        <v>311.69119999999998</v>
      </c>
      <c r="E3672" s="31">
        <v>159.1841</v>
      </c>
      <c r="F3672" s="31">
        <v>44.071100000000001</v>
      </c>
      <c r="G3672" s="31">
        <v>249.98580000000001</v>
      </c>
      <c r="H3672" s="31">
        <v>10.39622</v>
      </c>
      <c r="I3672" s="31">
        <v>2145.1689999999999</v>
      </c>
      <c r="J3672" s="31">
        <v>3062.49</v>
      </c>
      <c r="K3672" s="31">
        <v>1618.921</v>
      </c>
      <c r="L3672" s="31">
        <v>100.65</v>
      </c>
      <c r="M3672" s="31" t="s">
        <v>108</v>
      </c>
      <c r="N3672" s="31">
        <v>54.814</v>
      </c>
      <c r="O3672" s="31">
        <v>94.752499999999998</v>
      </c>
      <c r="P3672" s="31">
        <v>111.2839</v>
      </c>
      <c r="Q3672" s="31" t="s">
        <v>108</v>
      </c>
      <c r="R3672" s="31">
        <v>85.82</v>
      </c>
      <c r="S3672" s="31" t="s">
        <v>108</v>
      </c>
    </row>
    <row r="3673" spans="1:19" x14ac:dyDescent="0.35">
      <c r="A3673" s="2">
        <v>38009</v>
      </c>
      <c r="B3673" s="31">
        <v>421.67380000000003</v>
      </c>
      <c r="C3673" s="31">
        <v>873.26</v>
      </c>
      <c r="D3673" s="31">
        <v>317.71839999999997</v>
      </c>
      <c r="E3673" s="31">
        <v>159.37790000000001</v>
      </c>
      <c r="F3673" s="31">
        <v>43.856699999999996</v>
      </c>
      <c r="G3673" s="31">
        <v>249.614</v>
      </c>
      <c r="H3673" s="31">
        <v>9.9687230000000007</v>
      </c>
      <c r="I3673" s="31">
        <v>2143.4679999999998</v>
      </c>
      <c r="J3673" s="31">
        <v>3042.4749999999999</v>
      </c>
      <c r="K3673" s="31">
        <v>1618.4970000000001</v>
      </c>
      <c r="L3673" s="31">
        <v>100.32</v>
      </c>
      <c r="M3673" s="31" t="s">
        <v>108</v>
      </c>
      <c r="N3673" s="31">
        <v>54.760399999999997</v>
      </c>
      <c r="O3673" s="31">
        <v>95.017700000000005</v>
      </c>
      <c r="P3673" s="31">
        <v>111.077</v>
      </c>
      <c r="Q3673" s="31" t="s">
        <v>108</v>
      </c>
      <c r="R3673" s="31">
        <v>86.56</v>
      </c>
      <c r="S3673" s="31" t="s">
        <v>108</v>
      </c>
    </row>
    <row r="3674" spans="1:19" x14ac:dyDescent="0.35">
      <c r="A3674" s="2">
        <v>38012</v>
      </c>
      <c r="B3674" s="31">
        <v>415.07440000000003</v>
      </c>
      <c r="C3674" s="31">
        <v>849.26900000000001</v>
      </c>
      <c r="D3674" s="31">
        <v>308.24709999999999</v>
      </c>
      <c r="E3674" s="31">
        <v>158.4736</v>
      </c>
      <c r="F3674" s="31">
        <v>43.717399999999998</v>
      </c>
      <c r="G3674" s="31">
        <v>252.06780000000001</v>
      </c>
      <c r="H3674" s="31">
        <v>9.9377449999999996</v>
      </c>
      <c r="I3674" s="31">
        <v>2148.105</v>
      </c>
      <c r="J3674" s="31">
        <v>3029.9659999999999</v>
      </c>
      <c r="K3674" s="31">
        <v>1615.5319999999999</v>
      </c>
      <c r="L3674" s="31">
        <v>101.55</v>
      </c>
      <c r="M3674" s="31" t="s">
        <v>108</v>
      </c>
      <c r="N3674" s="31">
        <v>55.528399999999998</v>
      </c>
      <c r="O3674" s="31">
        <v>94.955100000000002</v>
      </c>
      <c r="P3674" s="31">
        <v>110.02070000000001</v>
      </c>
      <c r="Q3674" s="31" t="s">
        <v>108</v>
      </c>
      <c r="R3674" s="31">
        <v>87.25</v>
      </c>
      <c r="S3674" s="31" t="s">
        <v>108</v>
      </c>
    </row>
    <row r="3675" spans="1:19" x14ac:dyDescent="0.35">
      <c r="A3675" s="2">
        <v>38013</v>
      </c>
      <c r="B3675" s="31">
        <v>412.87459999999999</v>
      </c>
      <c r="C3675" s="31">
        <v>842.41499999999996</v>
      </c>
      <c r="D3675" s="31">
        <v>308.8211</v>
      </c>
      <c r="E3675" s="31">
        <v>158.0215</v>
      </c>
      <c r="F3675" s="31">
        <v>44.071100000000001</v>
      </c>
      <c r="G3675" s="31">
        <v>248.49870000000001</v>
      </c>
      <c r="H3675" s="31">
        <v>9.844811</v>
      </c>
      <c r="I3675" s="31">
        <v>2149.0329999999999</v>
      </c>
      <c r="J3675" s="31">
        <v>3042.4749999999999</v>
      </c>
      <c r="K3675" s="31">
        <v>1616.3789999999999</v>
      </c>
      <c r="L3675" s="31">
        <v>100.52</v>
      </c>
      <c r="M3675" s="31" t="s">
        <v>108</v>
      </c>
      <c r="N3675" s="31">
        <v>54.295999999999999</v>
      </c>
      <c r="O3675" s="31">
        <v>95.373999999999995</v>
      </c>
      <c r="P3675" s="31">
        <v>110.444</v>
      </c>
      <c r="Q3675" s="31" t="s">
        <v>108</v>
      </c>
      <c r="R3675" s="31">
        <v>86.25</v>
      </c>
      <c r="S3675" s="31" t="s">
        <v>108</v>
      </c>
    </row>
    <row r="3676" spans="1:19" x14ac:dyDescent="0.35">
      <c r="A3676" s="2">
        <v>38014</v>
      </c>
      <c r="B3676" s="31">
        <v>405.7253</v>
      </c>
      <c r="C3676" s="31">
        <v>841.72900000000004</v>
      </c>
      <c r="D3676" s="31">
        <v>297.62779999999998</v>
      </c>
      <c r="E3676" s="31">
        <v>159.7816</v>
      </c>
      <c r="F3676" s="31">
        <v>44.564100000000003</v>
      </c>
      <c r="G3676" s="31">
        <v>239.35290000000001</v>
      </c>
      <c r="H3676" s="31">
        <v>9.4482920000000004</v>
      </c>
      <c r="I3676" s="31">
        <v>2148.8780000000002</v>
      </c>
      <c r="J3676" s="31">
        <v>3012.87</v>
      </c>
      <c r="K3676" s="31">
        <v>1619.345</v>
      </c>
      <c r="L3676" s="31">
        <v>99.35</v>
      </c>
      <c r="M3676" s="31" t="s">
        <v>108</v>
      </c>
      <c r="N3676" s="31">
        <v>53.3673</v>
      </c>
      <c r="O3676" s="31">
        <v>95.452399999999997</v>
      </c>
      <c r="P3676" s="31">
        <v>110.2548</v>
      </c>
      <c r="Q3676" s="31" t="s">
        <v>108</v>
      </c>
      <c r="R3676" s="31">
        <v>86.97</v>
      </c>
      <c r="S3676" s="31" t="s">
        <v>108</v>
      </c>
    </row>
    <row r="3677" spans="1:19" x14ac:dyDescent="0.35">
      <c r="A3677" s="2">
        <v>38015</v>
      </c>
      <c r="B3677" s="31">
        <v>398.02600000000001</v>
      </c>
      <c r="C3677" s="31">
        <v>833.67499999999995</v>
      </c>
      <c r="D3677" s="31">
        <v>290.16559999999998</v>
      </c>
      <c r="E3677" s="31">
        <v>159.1841</v>
      </c>
      <c r="F3677" s="31">
        <v>42.806399999999996</v>
      </c>
      <c r="G3677" s="31">
        <v>240.61699999999999</v>
      </c>
      <c r="H3677" s="31">
        <v>9.5226389999999999</v>
      </c>
      <c r="I3677" s="31">
        <v>2146.096</v>
      </c>
      <c r="J3677" s="31">
        <v>3015.7890000000002</v>
      </c>
      <c r="K3677" s="31">
        <v>1602.4010000000001</v>
      </c>
      <c r="L3677" s="31">
        <v>99.44</v>
      </c>
      <c r="M3677" s="31" t="s">
        <v>108</v>
      </c>
      <c r="N3677" s="31">
        <v>53.563699999999997</v>
      </c>
      <c r="O3677" s="31">
        <v>95.007499999999993</v>
      </c>
      <c r="P3677" s="31">
        <v>108.374</v>
      </c>
      <c r="Q3677" s="31" t="s">
        <v>108</v>
      </c>
      <c r="R3677" s="31">
        <v>87.58</v>
      </c>
      <c r="S3677" s="31" t="s">
        <v>108</v>
      </c>
    </row>
    <row r="3678" spans="1:19" x14ac:dyDescent="0.35">
      <c r="A3678" s="2">
        <v>38016</v>
      </c>
      <c r="B3678" s="31">
        <v>398.85090000000002</v>
      </c>
      <c r="C3678" s="31">
        <v>828.44899999999996</v>
      </c>
      <c r="D3678" s="31">
        <v>291.8877</v>
      </c>
      <c r="E3678" s="31">
        <v>162.0907</v>
      </c>
      <c r="F3678" s="31">
        <v>43.1815</v>
      </c>
      <c r="G3678" s="31">
        <v>243.74</v>
      </c>
      <c r="H3678" s="31">
        <v>9.4173139999999993</v>
      </c>
      <c r="I3678" s="31">
        <v>2149.1880000000001</v>
      </c>
      <c r="J3678" s="31">
        <v>3027.4639999999999</v>
      </c>
      <c r="K3678" s="31">
        <v>1606.9190000000001</v>
      </c>
      <c r="L3678" s="31">
        <v>99.42</v>
      </c>
      <c r="M3678" s="31" t="s">
        <v>108</v>
      </c>
      <c r="N3678" s="31">
        <v>53.402999999999999</v>
      </c>
      <c r="O3678" s="31">
        <v>95.1571</v>
      </c>
      <c r="P3678" s="31">
        <v>108.82299999999999</v>
      </c>
      <c r="Q3678" s="31" t="s">
        <v>108</v>
      </c>
      <c r="R3678" s="31">
        <v>87.2</v>
      </c>
      <c r="S3678" s="31" t="s">
        <v>108</v>
      </c>
    </row>
    <row r="3679" spans="1:19" x14ac:dyDescent="0.35">
      <c r="A3679" s="2">
        <v>38019</v>
      </c>
      <c r="B3679" s="31">
        <v>413.83699999999999</v>
      </c>
      <c r="C3679" s="31">
        <v>871.63199999999995</v>
      </c>
      <c r="D3679" s="31">
        <v>291.60070000000002</v>
      </c>
      <c r="E3679" s="31">
        <v>162.05840000000001</v>
      </c>
      <c r="F3679" s="31">
        <v>42.795699999999997</v>
      </c>
      <c r="G3679" s="31">
        <v>235.85820000000001</v>
      </c>
      <c r="H3679" s="31">
        <v>9.4792699999999996</v>
      </c>
      <c r="I3679" s="31">
        <v>2150.27</v>
      </c>
      <c r="J3679" s="31">
        <v>3025.7959999999998</v>
      </c>
      <c r="K3679" s="31">
        <v>1608.472</v>
      </c>
      <c r="L3679" s="31">
        <v>99.82</v>
      </c>
      <c r="M3679" s="31" t="s">
        <v>108</v>
      </c>
      <c r="N3679" s="31">
        <v>53.188699999999997</v>
      </c>
      <c r="O3679" s="31">
        <v>95.474000000000004</v>
      </c>
      <c r="P3679" s="31">
        <v>108.98399999999999</v>
      </c>
      <c r="Q3679" s="31" t="s">
        <v>108</v>
      </c>
      <c r="R3679" s="31">
        <v>87.44</v>
      </c>
      <c r="S3679" s="31" t="s">
        <v>108</v>
      </c>
    </row>
    <row r="3680" spans="1:19" x14ac:dyDescent="0.35">
      <c r="A3680" s="2">
        <v>38020</v>
      </c>
      <c r="B3680" s="31">
        <v>402.70049999999998</v>
      </c>
      <c r="C3680" s="31">
        <v>858.09400000000005</v>
      </c>
      <c r="D3680" s="31">
        <v>296.76690000000002</v>
      </c>
      <c r="E3680" s="31">
        <v>165.25559999999999</v>
      </c>
      <c r="F3680" s="31">
        <v>42.86</v>
      </c>
      <c r="G3680" s="31">
        <v>238.68369999999999</v>
      </c>
      <c r="H3680" s="31">
        <v>9.9129620000000003</v>
      </c>
      <c r="I3680" s="31">
        <v>2150.424</v>
      </c>
      <c r="J3680" s="31">
        <v>3037.8879999999999</v>
      </c>
      <c r="K3680" s="31">
        <v>1612.991</v>
      </c>
      <c r="L3680" s="31">
        <v>99.68</v>
      </c>
      <c r="M3680" s="31" t="s">
        <v>108</v>
      </c>
      <c r="N3680" s="31">
        <v>53.117199999999997</v>
      </c>
      <c r="O3680" s="31">
        <v>95.543599999999998</v>
      </c>
      <c r="P3680" s="31">
        <v>110.0031</v>
      </c>
      <c r="Q3680" s="31" t="s">
        <v>108</v>
      </c>
      <c r="R3680" s="31">
        <v>86.81</v>
      </c>
      <c r="S3680" s="31" t="s">
        <v>108</v>
      </c>
    </row>
    <row r="3681" spans="1:19" x14ac:dyDescent="0.35">
      <c r="A3681" s="2">
        <v>38021</v>
      </c>
      <c r="B3681" s="31">
        <v>394.03879999999998</v>
      </c>
      <c r="C3681" s="31">
        <v>844.55700000000002</v>
      </c>
      <c r="D3681" s="31">
        <v>286.43459999999999</v>
      </c>
      <c r="E3681" s="31">
        <v>165.86920000000001</v>
      </c>
      <c r="F3681" s="31">
        <v>43.052900000000001</v>
      </c>
      <c r="G3681" s="31">
        <v>239.65029999999999</v>
      </c>
      <c r="H3681" s="31">
        <v>9.7952460000000006</v>
      </c>
      <c r="I3681" s="31">
        <v>2155.37</v>
      </c>
      <c r="J3681" s="31">
        <v>3034.136</v>
      </c>
      <c r="K3681" s="31">
        <v>1612.7080000000001</v>
      </c>
      <c r="L3681" s="31">
        <v>98.89</v>
      </c>
      <c r="M3681" s="31" t="s">
        <v>108</v>
      </c>
      <c r="N3681" s="31">
        <v>52.259900000000002</v>
      </c>
      <c r="O3681" s="31">
        <v>95.391400000000004</v>
      </c>
      <c r="P3681" s="31">
        <v>109.6647</v>
      </c>
      <c r="Q3681" s="31" t="s">
        <v>108</v>
      </c>
      <c r="R3681" s="31">
        <v>86.83</v>
      </c>
      <c r="S3681" s="31" t="s">
        <v>108</v>
      </c>
    </row>
    <row r="3682" spans="1:19" x14ac:dyDescent="0.35">
      <c r="A3682" s="2">
        <v>38022</v>
      </c>
      <c r="B3682" s="31">
        <v>399.4008</v>
      </c>
      <c r="C3682" s="31">
        <v>861.779</v>
      </c>
      <c r="D3682" s="31">
        <v>280.12040000000002</v>
      </c>
      <c r="E3682" s="31">
        <v>165.83690000000001</v>
      </c>
      <c r="F3682" s="31">
        <v>42.742100000000001</v>
      </c>
      <c r="G3682" s="31">
        <v>247.53210000000001</v>
      </c>
      <c r="H3682" s="31">
        <v>9.9129620000000003</v>
      </c>
      <c r="I3682" s="31">
        <v>2159.08</v>
      </c>
      <c r="J3682" s="31">
        <v>3022.0430000000001</v>
      </c>
      <c r="K3682" s="31">
        <v>1613.838</v>
      </c>
      <c r="L3682" s="31">
        <v>99.11</v>
      </c>
      <c r="M3682" s="31" t="s">
        <v>108</v>
      </c>
      <c r="N3682" s="31">
        <v>52.420699999999997</v>
      </c>
      <c r="O3682" s="31">
        <v>95.437299999999993</v>
      </c>
      <c r="P3682" s="31">
        <v>110.4097</v>
      </c>
      <c r="Q3682" s="31" t="s">
        <v>108</v>
      </c>
      <c r="R3682" s="31">
        <v>86.87</v>
      </c>
      <c r="S3682" s="31" t="s">
        <v>108</v>
      </c>
    </row>
    <row r="3683" spans="1:19" x14ac:dyDescent="0.35">
      <c r="A3683" s="2">
        <v>38023</v>
      </c>
      <c r="B3683" s="31">
        <v>393.21390000000002</v>
      </c>
      <c r="C3683" s="31">
        <v>823.822</v>
      </c>
      <c r="D3683" s="31">
        <v>280.12040000000002</v>
      </c>
      <c r="E3683" s="31">
        <v>167.0318</v>
      </c>
      <c r="F3683" s="31">
        <v>43.320900000000002</v>
      </c>
      <c r="G3683" s="31">
        <v>249.83709999999999</v>
      </c>
      <c r="H3683" s="31">
        <v>9.5598130000000001</v>
      </c>
      <c r="I3683" s="31">
        <v>2159.5439999999999</v>
      </c>
      <c r="J3683" s="31">
        <v>3042.8919999999998</v>
      </c>
      <c r="K3683" s="31">
        <v>1620.0509999999999</v>
      </c>
      <c r="L3683" s="31">
        <v>100.21</v>
      </c>
      <c r="M3683" s="31" t="s">
        <v>108</v>
      </c>
      <c r="N3683" s="31">
        <v>53.385100000000001</v>
      </c>
      <c r="O3683" s="31">
        <v>95.452399999999997</v>
      </c>
      <c r="P3683" s="31">
        <v>111.3847</v>
      </c>
      <c r="Q3683" s="31" t="s">
        <v>108</v>
      </c>
      <c r="R3683" s="31">
        <v>86.02</v>
      </c>
      <c r="S3683" s="31" t="s">
        <v>108</v>
      </c>
    </row>
    <row r="3684" spans="1:19" x14ac:dyDescent="0.35">
      <c r="A3684" s="2">
        <v>38026</v>
      </c>
      <c r="B3684" s="31">
        <v>397.31299999999999</v>
      </c>
      <c r="C3684" s="31">
        <v>828.67700000000002</v>
      </c>
      <c r="D3684" s="31">
        <v>281.7885</v>
      </c>
      <c r="E3684" s="31">
        <v>167.48740000000001</v>
      </c>
      <c r="F3684" s="31">
        <v>43.663800000000002</v>
      </c>
      <c r="G3684" s="31">
        <v>252.1722</v>
      </c>
      <c r="H3684" s="31">
        <v>9.3663349999999994</v>
      </c>
      <c r="I3684" s="31">
        <v>2160.471</v>
      </c>
      <c r="J3684" s="31">
        <v>3048.3130000000001</v>
      </c>
      <c r="K3684" s="31">
        <v>1620.3330000000001</v>
      </c>
      <c r="L3684" s="31">
        <v>100.3</v>
      </c>
      <c r="M3684" s="31" t="s">
        <v>108</v>
      </c>
      <c r="N3684" s="31">
        <v>53.3673</v>
      </c>
      <c r="O3684" s="31">
        <v>95.234800000000007</v>
      </c>
      <c r="P3684" s="31">
        <v>111.0804</v>
      </c>
      <c r="Q3684" s="31" t="s">
        <v>108</v>
      </c>
      <c r="R3684" s="31">
        <v>86</v>
      </c>
      <c r="S3684" s="31" t="s">
        <v>108</v>
      </c>
    </row>
    <row r="3685" spans="1:19" x14ac:dyDescent="0.35">
      <c r="A3685" s="2">
        <v>38027</v>
      </c>
      <c r="B3685" s="31">
        <v>411.60899999999998</v>
      </c>
      <c r="C3685" s="31">
        <v>863.32799999999997</v>
      </c>
      <c r="D3685" s="31">
        <v>287.1499</v>
      </c>
      <c r="E3685" s="31">
        <v>166.80189999999999</v>
      </c>
      <c r="F3685" s="31">
        <v>43.621000000000002</v>
      </c>
      <c r="G3685" s="31">
        <v>248.38069999999999</v>
      </c>
      <c r="H3685" s="31">
        <v>9.4977660000000004</v>
      </c>
      <c r="I3685" s="31">
        <v>2161.2440000000001</v>
      </c>
      <c r="J3685" s="31">
        <v>3040.8069999999998</v>
      </c>
      <c r="K3685" s="31">
        <v>1619.768</v>
      </c>
      <c r="L3685" s="31">
        <v>100.59</v>
      </c>
      <c r="M3685" s="31" t="s">
        <v>108</v>
      </c>
      <c r="N3685" s="31">
        <v>53.4923</v>
      </c>
      <c r="O3685" s="31">
        <v>95.317499999999995</v>
      </c>
      <c r="P3685" s="31">
        <v>111.21559999999999</v>
      </c>
      <c r="Q3685" s="31" t="s">
        <v>108</v>
      </c>
      <c r="R3685" s="31">
        <v>85.84</v>
      </c>
      <c r="S3685" s="31" t="s">
        <v>108</v>
      </c>
    </row>
    <row r="3686" spans="1:19" x14ac:dyDescent="0.35">
      <c r="A3686" s="2">
        <v>38028</v>
      </c>
      <c r="B3686" s="31">
        <v>409.98259999999999</v>
      </c>
      <c r="C3686" s="31">
        <v>864.7</v>
      </c>
      <c r="D3686" s="31">
        <v>291.19510000000002</v>
      </c>
      <c r="E3686" s="31">
        <v>170.0634</v>
      </c>
      <c r="F3686" s="31">
        <v>44.017499999999998</v>
      </c>
      <c r="G3686" s="31">
        <v>249.2131</v>
      </c>
      <c r="H3686" s="31">
        <v>9.4370499999999993</v>
      </c>
      <c r="I3686" s="31">
        <v>2161.2440000000001</v>
      </c>
      <c r="J3686" s="31">
        <v>3060.4050000000002</v>
      </c>
      <c r="K3686" s="31">
        <v>1624.0039999999999</v>
      </c>
      <c r="L3686" s="31">
        <v>101.64</v>
      </c>
      <c r="M3686" s="31" t="s">
        <v>108</v>
      </c>
      <c r="N3686" s="31">
        <v>54.028100000000002</v>
      </c>
      <c r="O3686" s="31">
        <v>95.317400000000006</v>
      </c>
      <c r="P3686" s="31">
        <v>111.06059999999999</v>
      </c>
      <c r="Q3686" s="31" t="s">
        <v>108</v>
      </c>
      <c r="R3686" s="31">
        <v>85.09</v>
      </c>
      <c r="S3686" s="31" t="s">
        <v>108</v>
      </c>
    </row>
    <row r="3687" spans="1:19" x14ac:dyDescent="0.35">
      <c r="A3687" s="2">
        <v>38029</v>
      </c>
      <c r="B3687" s="31">
        <v>411.88580000000002</v>
      </c>
      <c r="C3687" s="31">
        <v>861.66399999999999</v>
      </c>
      <c r="D3687" s="31">
        <v>292.41160000000002</v>
      </c>
      <c r="E3687" s="31">
        <v>175.99780000000001</v>
      </c>
      <c r="F3687" s="31">
        <v>44.392600000000002</v>
      </c>
      <c r="G3687" s="31">
        <v>244.57599999999999</v>
      </c>
      <c r="H3687" s="31">
        <v>9.6140799999999995</v>
      </c>
      <c r="I3687" s="31">
        <v>2162.172</v>
      </c>
      <c r="J3687" s="31">
        <v>3054.9839999999999</v>
      </c>
      <c r="K3687" s="31">
        <v>1623.1569999999999</v>
      </c>
      <c r="L3687" s="31">
        <v>101.27</v>
      </c>
      <c r="M3687" s="31" t="s">
        <v>108</v>
      </c>
      <c r="N3687" s="31">
        <v>53.599499999999999</v>
      </c>
      <c r="O3687" s="31">
        <v>95.518699999999995</v>
      </c>
      <c r="P3687" s="31">
        <v>112.3693</v>
      </c>
      <c r="Q3687" s="31" t="s">
        <v>108</v>
      </c>
      <c r="R3687" s="31">
        <v>85.29</v>
      </c>
      <c r="S3687" s="31" t="s">
        <v>108</v>
      </c>
    </row>
    <row r="3688" spans="1:19" x14ac:dyDescent="0.35">
      <c r="A3688" s="2">
        <v>38030</v>
      </c>
      <c r="B3688" s="31">
        <v>418.92540000000002</v>
      </c>
      <c r="C3688" s="31">
        <v>881.10400000000004</v>
      </c>
      <c r="D3688" s="31">
        <v>298.21339999999998</v>
      </c>
      <c r="E3688" s="31">
        <v>175.15450000000001</v>
      </c>
      <c r="F3688" s="31">
        <v>44.028199999999998</v>
      </c>
      <c r="G3688" s="31">
        <v>246.28479999999999</v>
      </c>
      <c r="H3688" s="31">
        <v>9.5399349999999998</v>
      </c>
      <c r="I3688" s="31">
        <v>2159.08</v>
      </c>
      <c r="J3688" s="31">
        <v>3064.5749999999998</v>
      </c>
      <c r="K3688" s="31">
        <v>1624.8510000000001</v>
      </c>
      <c r="L3688" s="31">
        <v>100.8</v>
      </c>
      <c r="M3688" s="31" t="s">
        <v>108</v>
      </c>
      <c r="N3688" s="31">
        <v>53.152999999999999</v>
      </c>
      <c r="O3688" s="31">
        <v>95.514200000000002</v>
      </c>
      <c r="P3688" s="31">
        <v>112.0814</v>
      </c>
      <c r="Q3688" s="31" t="s">
        <v>108</v>
      </c>
      <c r="R3688" s="31">
        <v>85.55</v>
      </c>
      <c r="S3688" s="31" t="s">
        <v>108</v>
      </c>
    </row>
    <row r="3689" spans="1:19" x14ac:dyDescent="0.35">
      <c r="A3689" s="2">
        <v>38033</v>
      </c>
      <c r="B3689" s="31">
        <v>418.92540000000002</v>
      </c>
      <c r="C3689" s="31">
        <v>881.10400000000004</v>
      </c>
      <c r="D3689" s="31">
        <v>298.21339999999998</v>
      </c>
      <c r="E3689" s="31">
        <v>175.15450000000001</v>
      </c>
      <c r="F3689" s="31">
        <v>44.028199999999998</v>
      </c>
      <c r="G3689" s="31">
        <v>246.28479999999999</v>
      </c>
      <c r="H3689" s="31">
        <v>9.5399349999999998</v>
      </c>
      <c r="I3689" s="31">
        <v>2158.3069999999998</v>
      </c>
      <c r="J3689" s="31">
        <v>3064.5749999999998</v>
      </c>
      <c r="K3689" s="31">
        <v>1624.145</v>
      </c>
      <c r="L3689" s="31">
        <v>100.8</v>
      </c>
      <c r="M3689" s="31" t="s">
        <v>108</v>
      </c>
      <c r="N3689" s="31">
        <v>53.152999999999999</v>
      </c>
      <c r="O3689" s="31">
        <v>95.497600000000006</v>
      </c>
      <c r="P3689" s="31">
        <v>112.0322</v>
      </c>
      <c r="Q3689" s="31" t="s">
        <v>108</v>
      </c>
      <c r="R3689" s="31">
        <v>85.38</v>
      </c>
      <c r="S3689" s="31" t="s">
        <v>108</v>
      </c>
    </row>
    <row r="3690" spans="1:19" x14ac:dyDescent="0.35">
      <c r="A3690" s="2">
        <v>38034</v>
      </c>
      <c r="B3690" s="31">
        <v>421.82409999999999</v>
      </c>
      <c r="C3690" s="31">
        <v>896.59199999999998</v>
      </c>
      <c r="D3690" s="31">
        <v>301.69450000000001</v>
      </c>
      <c r="E3690" s="31">
        <v>184.042</v>
      </c>
      <c r="F3690" s="31">
        <v>44.639099999999999</v>
      </c>
      <c r="G3690" s="31">
        <v>252.7484</v>
      </c>
      <c r="H3690" s="31">
        <v>9.5275780000000001</v>
      </c>
      <c r="I3690" s="31">
        <v>2154.288</v>
      </c>
      <c r="J3690" s="31">
        <v>3063.741</v>
      </c>
      <c r="K3690" s="31">
        <v>1627.5340000000001</v>
      </c>
      <c r="L3690" s="31">
        <v>101.75</v>
      </c>
      <c r="M3690" s="31" t="s">
        <v>108</v>
      </c>
      <c r="N3690" s="31">
        <v>53.849499999999999</v>
      </c>
      <c r="O3690" s="31">
        <v>95.111500000000007</v>
      </c>
      <c r="P3690" s="31">
        <v>112.3681</v>
      </c>
      <c r="Q3690" s="31" t="s">
        <v>108</v>
      </c>
      <c r="R3690" s="31">
        <v>84.97</v>
      </c>
      <c r="S3690" s="31" t="s">
        <v>108</v>
      </c>
    </row>
    <row r="3691" spans="1:19" x14ac:dyDescent="0.35">
      <c r="A3691" s="2">
        <v>38035</v>
      </c>
      <c r="B3691" s="31">
        <v>424.44670000000002</v>
      </c>
      <c r="C3691" s="31">
        <v>889.89599999999996</v>
      </c>
      <c r="D3691" s="31">
        <v>301.11430000000001</v>
      </c>
      <c r="E3691" s="31">
        <v>181.70660000000001</v>
      </c>
      <c r="F3691" s="31">
        <v>44.242600000000003</v>
      </c>
      <c r="G3691" s="31">
        <v>253.1942</v>
      </c>
      <c r="H3691" s="31">
        <v>9.4596119999999999</v>
      </c>
      <c r="I3691" s="31">
        <v>2162.326</v>
      </c>
      <c r="J3691" s="31">
        <v>3063.3240000000001</v>
      </c>
      <c r="K3691" s="31">
        <v>1627.817</v>
      </c>
      <c r="L3691" s="31">
        <v>101.29</v>
      </c>
      <c r="M3691" s="31" t="s">
        <v>108</v>
      </c>
      <c r="N3691" s="31">
        <v>53.974499999999999</v>
      </c>
      <c r="O3691" s="31">
        <v>94.732900000000001</v>
      </c>
      <c r="P3691" s="31">
        <v>112.41540000000001</v>
      </c>
      <c r="Q3691" s="31" t="s">
        <v>108</v>
      </c>
      <c r="R3691" s="31">
        <v>85.94</v>
      </c>
      <c r="S3691" s="31" t="s">
        <v>108</v>
      </c>
    </row>
    <row r="3692" spans="1:19" x14ac:dyDescent="0.35">
      <c r="A3692" s="2">
        <v>38036</v>
      </c>
      <c r="B3692" s="31">
        <v>421.41</v>
      </c>
      <c r="C3692" s="31">
        <v>886.83100000000002</v>
      </c>
      <c r="D3692" s="31">
        <v>299.95389999999998</v>
      </c>
      <c r="E3692" s="31">
        <v>187.02610000000001</v>
      </c>
      <c r="F3692" s="31">
        <v>43.974600000000002</v>
      </c>
      <c r="G3692" s="31">
        <v>260.47500000000002</v>
      </c>
      <c r="H3692" s="31">
        <v>9.0579959999999993</v>
      </c>
      <c r="I3692" s="31">
        <v>2163.0990000000002</v>
      </c>
      <c r="J3692" s="31">
        <v>3064.1579999999999</v>
      </c>
      <c r="K3692" s="31">
        <v>1626.2629999999999</v>
      </c>
      <c r="L3692" s="31">
        <v>100.94</v>
      </c>
      <c r="M3692" s="31" t="s">
        <v>108</v>
      </c>
      <c r="N3692" s="31">
        <v>53.1708</v>
      </c>
      <c r="O3692" s="31">
        <v>93.815100000000001</v>
      </c>
      <c r="P3692" s="31">
        <v>111.11020000000001</v>
      </c>
      <c r="Q3692" s="31" t="s">
        <v>108</v>
      </c>
      <c r="R3692" s="31">
        <v>85.86</v>
      </c>
      <c r="S3692" s="31" t="s">
        <v>108</v>
      </c>
    </row>
    <row r="3693" spans="1:19" x14ac:dyDescent="0.35">
      <c r="A3693" s="2">
        <v>38037</v>
      </c>
      <c r="B3693" s="31">
        <v>419.61559999999997</v>
      </c>
      <c r="C3693" s="31">
        <v>868.11699999999996</v>
      </c>
      <c r="D3693" s="31">
        <v>290.67099999999999</v>
      </c>
      <c r="E3693" s="31">
        <v>187.22069999999999</v>
      </c>
      <c r="F3693" s="31">
        <v>42.656399999999998</v>
      </c>
      <c r="G3693" s="31">
        <v>262.55520000000001</v>
      </c>
      <c r="H3693" s="31">
        <v>8.9962090000000003</v>
      </c>
      <c r="I3693" s="31">
        <v>2166.654</v>
      </c>
      <c r="J3693" s="31">
        <v>3054.9839999999999</v>
      </c>
      <c r="K3693" s="31">
        <v>1621.7449999999999</v>
      </c>
      <c r="L3693" s="31">
        <v>100.63</v>
      </c>
      <c r="M3693" s="31" t="s">
        <v>108</v>
      </c>
      <c r="N3693" s="31">
        <v>52.992199999999997</v>
      </c>
      <c r="O3693" s="31">
        <v>92.473200000000006</v>
      </c>
      <c r="P3693" s="31">
        <v>110.1931</v>
      </c>
      <c r="Q3693" s="31" t="s">
        <v>108</v>
      </c>
      <c r="R3693" s="31">
        <v>87.24</v>
      </c>
      <c r="S3693" s="31" t="s">
        <v>108</v>
      </c>
    </row>
    <row r="3694" spans="1:19" x14ac:dyDescent="0.35">
      <c r="A3694" s="2">
        <v>38040</v>
      </c>
      <c r="B3694" s="31">
        <v>421.27199999999999</v>
      </c>
      <c r="C3694" s="31">
        <v>863.92200000000003</v>
      </c>
      <c r="D3694" s="31">
        <v>297.63319999999999</v>
      </c>
      <c r="E3694" s="31">
        <v>186.6369</v>
      </c>
      <c r="F3694" s="31">
        <v>42.795699999999997</v>
      </c>
      <c r="G3694" s="31">
        <v>269.53879999999998</v>
      </c>
      <c r="H3694" s="31">
        <v>8.9838520000000006</v>
      </c>
      <c r="I3694" s="31">
        <v>2163.7179999999998</v>
      </c>
      <c r="J3694" s="31">
        <v>3066.2429999999999</v>
      </c>
      <c r="K3694" s="31">
        <v>1623.722</v>
      </c>
      <c r="L3694" s="31">
        <v>100.3</v>
      </c>
      <c r="M3694" s="31" t="s">
        <v>108</v>
      </c>
      <c r="N3694" s="31">
        <v>52.384900000000002</v>
      </c>
      <c r="O3694" s="31">
        <v>92.977800000000002</v>
      </c>
      <c r="P3694" s="31">
        <v>110.09099999999999</v>
      </c>
      <c r="Q3694" s="31" t="s">
        <v>108</v>
      </c>
      <c r="R3694" s="31">
        <v>86.91</v>
      </c>
      <c r="S3694" s="31" t="s">
        <v>108</v>
      </c>
    </row>
    <row r="3695" spans="1:19" x14ac:dyDescent="0.35">
      <c r="A3695" s="2">
        <v>38041</v>
      </c>
      <c r="B3695" s="31">
        <v>420.44380000000001</v>
      </c>
      <c r="C3695" s="31">
        <v>869.00400000000002</v>
      </c>
      <c r="D3695" s="31">
        <v>297.92329999999998</v>
      </c>
      <c r="E3695" s="31">
        <v>188.51820000000001</v>
      </c>
      <c r="F3695" s="31">
        <v>43.385199999999998</v>
      </c>
      <c r="G3695" s="31">
        <v>275.18509999999998</v>
      </c>
      <c r="H3695" s="31">
        <v>9.2248219999999996</v>
      </c>
      <c r="I3695" s="31">
        <v>2165.2629999999999</v>
      </c>
      <c r="J3695" s="31">
        <v>3070.4270000000001</v>
      </c>
      <c r="K3695" s="31">
        <v>1628.8050000000001</v>
      </c>
      <c r="L3695" s="31">
        <v>100.17</v>
      </c>
      <c r="M3695" s="31" t="s">
        <v>108</v>
      </c>
      <c r="N3695" s="31">
        <v>52.277799999999999</v>
      </c>
      <c r="O3695" s="31">
        <v>93.064800000000005</v>
      </c>
      <c r="P3695" s="31">
        <v>111.0583</v>
      </c>
      <c r="Q3695" s="31" t="s">
        <v>108</v>
      </c>
      <c r="R3695" s="31">
        <v>86.15</v>
      </c>
      <c r="S3695" s="31" t="s">
        <v>108</v>
      </c>
    </row>
    <row r="3696" spans="1:19" x14ac:dyDescent="0.35">
      <c r="A3696" s="2">
        <v>38042</v>
      </c>
      <c r="B3696" s="31">
        <v>430.10599999999999</v>
      </c>
      <c r="C3696" s="31">
        <v>898.20500000000004</v>
      </c>
      <c r="D3696" s="31">
        <v>307.20620000000002</v>
      </c>
      <c r="E3696" s="31">
        <v>192.73490000000001</v>
      </c>
      <c r="F3696" s="31">
        <v>42.4527</v>
      </c>
      <c r="G3696" s="31">
        <v>275.77949999999998</v>
      </c>
      <c r="H3696" s="31">
        <v>9.3483959999999993</v>
      </c>
      <c r="I3696" s="31">
        <v>2169.2820000000002</v>
      </c>
      <c r="J3696" s="31">
        <v>3073.3690000000001</v>
      </c>
      <c r="K3696" s="31">
        <v>1630.499</v>
      </c>
      <c r="L3696" s="31">
        <v>100.56</v>
      </c>
      <c r="M3696" s="31" t="s">
        <v>108</v>
      </c>
      <c r="N3696" s="31">
        <v>52.581400000000002</v>
      </c>
      <c r="O3696" s="31">
        <v>92.642700000000005</v>
      </c>
      <c r="P3696" s="31">
        <v>109.94840000000001</v>
      </c>
      <c r="Q3696" s="31" t="s">
        <v>108</v>
      </c>
      <c r="R3696" s="31">
        <v>87.25</v>
      </c>
      <c r="S3696" s="31" t="s">
        <v>108</v>
      </c>
    </row>
    <row r="3697" spans="1:19" x14ac:dyDescent="0.35">
      <c r="A3697" s="2">
        <v>38043</v>
      </c>
      <c r="B3697" s="31">
        <v>430.10599999999999</v>
      </c>
      <c r="C3697" s="31">
        <v>897.80200000000002</v>
      </c>
      <c r="D3697" s="31">
        <v>308.94670000000002</v>
      </c>
      <c r="E3697" s="31">
        <v>190.75630000000001</v>
      </c>
      <c r="F3697" s="31">
        <v>42.388399999999997</v>
      </c>
      <c r="G3697" s="31">
        <v>274.88799999999998</v>
      </c>
      <c r="H3697" s="31">
        <v>9.7685490000000001</v>
      </c>
      <c r="I3697" s="31">
        <v>2167.4270000000001</v>
      </c>
      <c r="J3697" s="31">
        <v>3067.8919999999998</v>
      </c>
      <c r="K3697" s="31">
        <v>1629.37</v>
      </c>
      <c r="L3697" s="31">
        <v>100.59</v>
      </c>
      <c r="M3697" s="31" t="s">
        <v>108</v>
      </c>
      <c r="N3697" s="31">
        <v>52.706400000000002</v>
      </c>
      <c r="O3697" s="31">
        <v>91.748500000000007</v>
      </c>
      <c r="P3697" s="31">
        <v>108.881</v>
      </c>
      <c r="Q3697" s="31" t="s">
        <v>108</v>
      </c>
      <c r="R3697" s="31">
        <v>87.67</v>
      </c>
      <c r="S3697" s="31" t="s">
        <v>108</v>
      </c>
    </row>
    <row r="3698" spans="1:19" x14ac:dyDescent="0.35">
      <c r="A3698" s="2">
        <v>38044</v>
      </c>
      <c r="B3698" s="31">
        <v>440.04430000000002</v>
      </c>
      <c r="C3698" s="31">
        <v>907.80399999999997</v>
      </c>
      <c r="D3698" s="31">
        <v>313.29809999999998</v>
      </c>
      <c r="E3698" s="31">
        <v>191.82669999999999</v>
      </c>
      <c r="F3698" s="31">
        <v>42.527799999999999</v>
      </c>
      <c r="G3698" s="31">
        <v>278.60270000000003</v>
      </c>
      <c r="H3698" s="31">
        <v>9.700583</v>
      </c>
      <c r="I3698" s="31">
        <v>2164.027</v>
      </c>
      <c r="J3698" s="31">
        <v>3079.7289999999998</v>
      </c>
      <c r="K3698" s="31">
        <v>1634.453</v>
      </c>
      <c r="L3698" s="31">
        <v>100.7</v>
      </c>
      <c r="M3698" s="31" t="s">
        <v>108</v>
      </c>
      <c r="N3698" s="31">
        <v>52.563600000000001</v>
      </c>
      <c r="O3698" s="31">
        <v>92.110799999999998</v>
      </c>
      <c r="P3698" s="31">
        <v>108.9277</v>
      </c>
      <c r="Q3698" s="31" t="s">
        <v>108</v>
      </c>
      <c r="R3698" s="31">
        <v>87.31</v>
      </c>
      <c r="S3698" s="31" t="s">
        <v>108</v>
      </c>
    </row>
    <row r="3699" spans="1:19" x14ac:dyDescent="0.35">
      <c r="A3699" s="2">
        <v>38047</v>
      </c>
      <c r="B3699" s="31">
        <v>452.19110000000001</v>
      </c>
      <c r="C3699" s="31">
        <v>924.90499999999997</v>
      </c>
      <c r="D3699" s="31">
        <v>317.93959999999998</v>
      </c>
      <c r="E3699" s="31">
        <v>198.11930000000001</v>
      </c>
      <c r="F3699" s="31">
        <v>42.8279</v>
      </c>
      <c r="G3699" s="31">
        <v>284.5462</v>
      </c>
      <c r="H3699" s="31">
        <v>9.62026</v>
      </c>
      <c r="I3699" s="31">
        <v>2158.3069999999998</v>
      </c>
      <c r="J3699" s="31">
        <v>3077.6149999999998</v>
      </c>
      <c r="K3699" s="31">
        <v>1634.3119999999999</v>
      </c>
      <c r="L3699" s="31">
        <v>101.66</v>
      </c>
      <c r="M3699" s="31" t="s">
        <v>108</v>
      </c>
      <c r="N3699" s="31">
        <v>53.224400000000003</v>
      </c>
      <c r="O3699" s="31">
        <v>92.369799999999998</v>
      </c>
      <c r="P3699" s="31">
        <v>109.1058</v>
      </c>
      <c r="Q3699" s="31" t="s">
        <v>108</v>
      </c>
      <c r="R3699" s="31">
        <v>87.52</v>
      </c>
      <c r="S3699" s="31" t="s">
        <v>108</v>
      </c>
    </row>
    <row r="3700" spans="1:19" x14ac:dyDescent="0.35">
      <c r="A3700" s="2">
        <v>38048</v>
      </c>
      <c r="B3700" s="31">
        <v>449.84460000000001</v>
      </c>
      <c r="C3700" s="31">
        <v>921.84</v>
      </c>
      <c r="D3700" s="31">
        <v>323.16120000000001</v>
      </c>
      <c r="E3700" s="31">
        <v>196.5624</v>
      </c>
      <c r="F3700" s="31">
        <v>42.206200000000003</v>
      </c>
      <c r="G3700" s="31">
        <v>275.92809999999997</v>
      </c>
      <c r="H3700" s="31">
        <v>9.4410769999999999</v>
      </c>
      <c r="I3700" s="31">
        <v>2147.4870000000001</v>
      </c>
      <c r="J3700" s="31">
        <v>3066.201</v>
      </c>
      <c r="K3700" s="31">
        <v>1628.5229999999999</v>
      </c>
      <c r="L3700" s="31">
        <v>101.09</v>
      </c>
      <c r="M3700" s="31" t="s">
        <v>108</v>
      </c>
      <c r="N3700" s="31">
        <v>52.617100000000001</v>
      </c>
      <c r="O3700" s="31">
        <v>91.303200000000004</v>
      </c>
      <c r="P3700" s="31">
        <v>107.83029999999999</v>
      </c>
      <c r="Q3700" s="31" t="s">
        <v>108</v>
      </c>
      <c r="R3700" s="31">
        <v>88.9</v>
      </c>
      <c r="S3700" s="31" t="s">
        <v>108</v>
      </c>
    </row>
    <row r="3701" spans="1:19" x14ac:dyDescent="0.35">
      <c r="A3701" s="2">
        <v>38049</v>
      </c>
      <c r="B3701" s="31">
        <v>438.38799999999998</v>
      </c>
      <c r="C3701" s="31">
        <v>883.84699999999998</v>
      </c>
      <c r="D3701" s="31">
        <v>313.00799999999998</v>
      </c>
      <c r="E3701" s="31">
        <v>186.76669999999999</v>
      </c>
      <c r="F3701" s="31">
        <v>42.088299999999997</v>
      </c>
      <c r="G3701" s="31">
        <v>280.23719999999997</v>
      </c>
      <c r="H3701" s="31">
        <v>9.2124649999999999</v>
      </c>
      <c r="I3701" s="31">
        <v>2140.84</v>
      </c>
      <c r="J3701" s="31">
        <v>3064.509</v>
      </c>
      <c r="K3701" s="31">
        <v>1625.623</v>
      </c>
      <c r="L3701" s="31">
        <v>101.24</v>
      </c>
      <c r="M3701" s="31" t="s">
        <v>108</v>
      </c>
      <c r="N3701" s="31">
        <v>52.2956</v>
      </c>
      <c r="O3701" s="31">
        <v>91.387100000000004</v>
      </c>
      <c r="P3701" s="31">
        <v>106.37909999999999</v>
      </c>
      <c r="Q3701" s="31" t="s">
        <v>108</v>
      </c>
      <c r="R3701" s="31">
        <v>88.94</v>
      </c>
      <c r="S3701" s="31" t="s">
        <v>108</v>
      </c>
    </row>
    <row r="3702" spans="1:19" x14ac:dyDescent="0.35">
      <c r="A3702" s="2">
        <v>38050</v>
      </c>
      <c r="B3702" s="31">
        <v>446.66989999999998</v>
      </c>
      <c r="C3702" s="31">
        <v>891.51</v>
      </c>
      <c r="D3702" s="31">
        <v>317.93950000000001</v>
      </c>
      <c r="E3702" s="31">
        <v>189.55619999999999</v>
      </c>
      <c r="F3702" s="31">
        <v>42.1419</v>
      </c>
      <c r="G3702" s="31">
        <v>278.30560000000003</v>
      </c>
      <c r="H3702" s="31">
        <v>9.1136060000000008</v>
      </c>
      <c r="I3702" s="31">
        <v>2142.6950000000002</v>
      </c>
      <c r="J3702" s="31">
        <v>3072.5419999999999</v>
      </c>
      <c r="K3702" s="31">
        <v>1629.521</v>
      </c>
      <c r="L3702" s="31">
        <v>101.55</v>
      </c>
      <c r="M3702" s="31" t="s">
        <v>108</v>
      </c>
      <c r="N3702" s="31">
        <v>52.777900000000002</v>
      </c>
      <c r="O3702" s="31">
        <v>90.863200000000006</v>
      </c>
      <c r="P3702" s="31">
        <v>106.8511</v>
      </c>
      <c r="Q3702" s="31" t="s">
        <v>108</v>
      </c>
      <c r="R3702" s="31">
        <v>89.14</v>
      </c>
      <c r="S3702" s="31" t="s">
        <v>108</v>
      </c>
    </row>
    <row r="3703" spans="1:19" x14ac:dyDescent="0.35">
      <c r="A3703" s="2">
        <v>38051</v>
      </c>
      <c r="B3703" s="31">
        <v>452.32920000000001</v>
      </c>
      <c r="C3703" s="31">
        <v>907.15899999999999</v>
      </c>
      <c r="D3703" s="31">
        <v>319.09989999999999</v>
      </c>
      <c r="E3703" s="31">
        <v>192.3133</v>
      </c>
      <c r="F3703" s="31">
        <v>43.042200000000001</v>
      </c>
      <c r="G3703" s="31">
        <v>278.6771</v>
      </c>
      <c r="H3703" s="31">
        <v>9.0271039999999996</v>
      </c>
      <c r="I3703" s="31">
        <v>2137.5940000000001</v>
      </c>
      <c r="J3703" s="31">
        <v>3116.0880000000002</v>
      </c>
      <c r="K3703" s="31">
        <v>1643.62</v>
      </c>
      <c r="L3703" s="31">
        <v>101.86</v>
      </c>
      <c r="M3703" s="31" t="s">
        <v>108</v>
      </c>
      <c r="N3703" s="31">
        <v>52.670699999999997</v>
      </c>
      <c r="O3703" s="31">
        <v>90.573899999999995</v>
      </c>
      <c r="P3703" s="31">
        <v>108.9135</v>
      </c>
      <c r="Q3703" s="31" t="s">
        <v>108</v>
      </c>
      <c r="R3703" s="31">
        <v>88.17</v>
      </c>
      <c r="S3703" s="31" t="s">
        <v>108</v>
      </c>
    </row>
    <row r="3704" spans="1:19" x14ac:dyDescent="0.35">
      <c r="A3704" s="2">
        <v>38054</v>
      </c>
      <c r="B3704" s="31">
        <v>443.9717</v>
      </c>
      <c r="C3704" s="31">
        <v>874.48699999999997</v>
      </c>
      <c r="D3704" s="31">
        <v>318.11130000000003</v>
      </c>
      <c r="E3704" s="31">
        <v>187.8237</v>
      </c>
      <c r="F3704" s="31">
        <v>42.967199999999998</v>
      </c>
      <c r="G3704" s="31">
        <v>272.51069999999999</v>
      </c>
      <c r="H3704" s="31">
        <v>9.0332830000000008</v>
      </c>
      <c r="I3704" s="31">
        <v>2146.0659999999998</v>
      </c>
      <c r="J3704" s="31">
        <v>3127.9259999999999</v>
      </c>
      <c r="K3704" s="31">
        <v>1649.029</v>
      </c>
      <c r="L3704" s="31">
        <v>100.65</v>
      </c>
      <c r="M3704" s="31" t="s">
        <v>108</v>
      </c>
      <c r="N3704" s="31">
        <v>51.348999999999997</v>
      </c>
      <c r="O3704" s="31">
        <v>89.719399999999993</v>
      </c>
      <c r="P3704" s="31">
        <v>108.3373</v>
      </c>
      <c r="Q3704" s="31" t="s">
        <v>108</v>
      </c>
      <c r="R3704" s="31">
        <v>87.9</v>
      </c>
      <c r="S3704" s="31" t="s">
        <v>108</v>
      </c>
    </row>
    <row r="3705" spans="1:19" x14ac:dyDescent="0.35">
      <c r="A3705" s="2">
        <v>38055</v>
      </c>
      <c r="B3705" s="31">
        <v>438.70150000000001</v>
      </c>
      <c r="C3705" s="31">
        <v>856.50199999999995</v>
      </c>
      <c r="D3705" s="31">
        <v>312.5181</v>
      </c>
      <c r="E3705" s="31">
        <v>182.24090000000001</v>
      </c>
      <c r="F3705" s="31">
        <v>43.352699999999999</v>
      </c>
      <c r="G3705" s="31">
        <v>281.42599999999999</v>
      </c>
      <c r="H3705" s="31">
        <v>8.9158869999999997</v>
      </c>
      <c r="I3705" s="31">
        <v>2150.1689999999999</v>
      </c>
      <c r="J3705" s="31">
        <v>3138.0729999999999</v>
      </c>
      <c r="K3705" s="31">
        <v>1650.7370000000001</v>
      </c>
      <c r="L3705" s="31">
        <v>100.26</v>
      </c>
      <c r="M3705" s="31" t="s">
        <v>108</v>
      </c>
      <c r="N3705" s="31">
        <v>51.259700000000002</v>
      </c>
      <c r="O3705" s="31">
        <v>90.540300000000002</v>
      </c>
      <c r="P3705" s="31">
        <v>108.81359999999999</v>
      </c>
      <c r="Q3705" s="31" t="s">
        <v>108</v>
      </c>
      <c r="R3705" s="31">
        <v>88.43</v>
      </c>
      <c r="S3705" s="31" t="s">
        <v>108</v>
      </c>
    </row>
    <row r="3706" spans="1:19" x14ac:dyDescent="0.35">
      <c r="A3706" s="2">
        <v>38056</v>
      </c>
      <c r="B3706" s="31">
        <v>436.11669999999998</v>
      </c>
      <c r="C3706" s="31">
        <v>865.60900000000004</v>
      </c>
      <c r="D3706" s="31">
        <v>308.6087</v>
      </c>
      <c r="E3706" s="31">
        <v>185.3296</v>
      </c>
      <c r="F3706" s="31">
        <v>42.903199999999998</v>
      </c>
      <c r="G3706" s="31">
        <v>274.44240000000002</v>
      </c>
      <c r="H3706" s="31">
        <v>8.5513429999999993</v>
      </c>
      <c r="I3706" s="31">
        <v>2155.634</v>
      </c>
      <c r="J3706" s="31">
        <v>3134.69</v>
      </c>
      <c r="K3706" s="31">
        <v>1650.31</v>
      </c>
      <c r="L3706" s="31">
        <v>98.56</v>
      </c>
      <c r="M3706" s="31" t="s">
        <v>108</v>
      </c>
      <c r="N3706" s="31">
        <v>50.527500000000003</v>
      </c>
      <c r="O3706" s="31">
        <v>90.573700000000002</v>
      </c>
      <c r="P3706" s="31">
        <v>107.1949</v>
      </c>
      <c r="Q3706" s="31" t="s">
        <v>108</v>
      </c>
      <c r="R3706" s="31">
        <v>88.95</v>
      </c>
      <c r="S3706" s="31" t="s">
        <v>108</v>
      </c>
    </row>
    <row r="3707" spans="1:19" x14ac:dyDescent="0.35">
      <c r="A3707" s="2">
        <v>38057</v>
      </c>
      <c r="B3707" s="31">
        <v>445.55270000000002</v>
      </c>
      <c r="C3707" s="31">
        <v>899.20500000000004</v>
      </c>
      <c r="D3707" s="31">
        <v>315.39260000000002</v>
      </c>
      <c r="E3707" s="31">
        <v>191.05959999999999</v>
      </c>
      <c r="F3707" s="31">
        <v>42.978099999999998</v>
      </c>
      <c r="G3707" s="31">
        <v>280.53449999999998</v>
      </c>
      <c r="H3707" s="31">
        <v>8.6563809999999997</v>
      </c>
      <c r="I3707" s="31">
        <v>2160.7550000000001</v>
      </c>
      <c r="J3707" s="31">
        <v>3133.8449999999998</v>
      </c>
      <c r="K3707" s="31">
        <v>1650.31</v>
      </c>
      <c r="L3707" s="31">
        <v>97.26</v>
      </c>
      <c r="M3707" s="31" t="s">
        <v>108</v>
      </c>
      <c r="N3707" s="31">
        <v>50.116700000000002</v>
      </c>
      <c r="O3707" s="31">
        <v>90.761300000000006</v>
      </c>
      <c r="P3707" s="31">
        <v>107.4323</v>
      </c>
      <c r="Q3707" s="31" t="s">
        <v>108</v>
      </c>
      <c r="R3707" s="31">
        <v>88.51</v>
      </c>
      <c r="S3707" s="31" t="s">
        <v>108</v>
      </c>
    </row>
    <row r="3708" spans="1:19" x14ac:dyDescent="0.35">
      <c r="A3708" s="2">
        <v>38058</v>
      </c>
      <c r="B3708" s="31">
        <v>437.60640000000001</v>
      </c>
      <c r="C3708" s="31">
        <v>883.72799999999995</v>
      </c>
      <c r="D3708" s="31">
        <v>306.29759999999999</v>
      </c>
      <c r="E3708" s="31">
        <v>188.6403</v>
      </c>
      <c r="F3708" s="31">
        <v>42.400799999999997</v>
      </c>
      <c r="G3708" s="31">
        <v>284.02629999999999</v>
      </c>
      <c r="H3708" s="31">
        <v>8.6934529999999999</v>
      </c>
      <c r="I3708" s="31">
        <v>2164.3249999999998</v>
      </c>
      <c r="J3708" s="31">
        <v>3132.154</v>
      </c>
      <c r="K3708" s="31">
        <v>1651.164</v>
      </c>
      <c r="L3708" s="31">
        <v>98.47</v>
      </c>
      <c r="M3708" s="31" t="s">
        <v>108</v>
      </c>
      <c r="N3708" s="31">
        <v>51.045400000000001</v>
      </c>
      <c r="O3708" s="31">
        <v>90.558300000000003</v>
      </c>
      <c r="P3708" s="31">
        <v>106.91800000000001</v>
      </c>
      <c r="Q3708" s="31" t="s">
        <v>108</v>
      </c>
      <c r="R3708" s="31">
        <v>89.12</v>
      </c>
      <c r="S3708" s="31" t="s">
        <v>108</v>
      </c>
    </row>
    <row r="3709" spans="1:19" x14ac:dyDescent="0.35">
      <c r="A3709" s="2">
        <v>38061</v>
      </c>
      <c r="B3709" s="31">
        <v>452.10500000000002</v>
      </c>
      <c r="C3709" s="31">
        <v>909.33399999999995</v>
      </c>
      <c r="D3709" s="31">
        <v>323.3141</v>
      </c>
      <c r="E3709" s="31">
        <v>193.28270000000001</v>
      </c>
      <c r="F3709" s="31">
        <v>42.828400000000002</v>
      </c>
      <c r="G3709" s="31">
        <v>290.71280000000002</v>
      </c>
      <c r="H3709" s="31">
        <v>8.9158869999999997</v>
      </c>
      <c r="I3709" s="31">
        <v>2159.0479999999998</v>
      </c>
      <c r="J3709" s="31">
        <v>3129.194</v>
      </c>
      <c r="K3709" s="31">
        <v>1652.729</v>
      </c>
      <c r="L3709" s="31">
        <v>97.33</v>
      </c>
      <c r="M3709" s="31" t="s">
        <v>108</v>
      </c>
      <c r="N3709" s="31">
        <v>50.188600000000001</v>
      </c>
      <c r="O3709" s="31">
        <v>90.841300000000004</v>
      </c>
      <c r="P3709" s="31">
        <v>107.2186</v>
      </c>
      <c r="Q3709" s="31" t="s">
        <v>108</v>
      </c>
      <c r="R3709" s="31">
        <v>88.81</v>
      </c>
      <c r="S3709" s="31" t="s">
        <v>108</v>
      </c>
    </row>
    <row r="3710" spans="1:19" x14ac:dyDescent="0.35">
      <c r="A3710" s="2">
        <v>38062</v>
      </c>
      <c r="B3710" s="31">
        <v>450.29270000000002</v>
      </c>
      <c r="C3710" s="31">
        <v>907.71299999999997</v>
      </c>
      <c r="D3710" s="31">
        <v>320.67360000000002</v>
      </c>
      <c r="E3710" s="31">
        <v>197.6636</v>
      </c>
      <c r="F3710" s="31">
        <v>43.149099999999997</v>
      </c>
      <c r="G3710" s="31">
        <v>293.9074</v>
      </c>
      <c r="H3710" s="31">
        <v>9.1074269999999995</v>
      </c>
      <c r="I3710" s="31">
        <v>2161.0659999999998</v>
      </c>
      <c r="J3710" s="31">
        <v>3145.683</v>
      </c>
      <c r="K3710" s="31">
        <v>1648.886</v>
      </c>
      <c r="L3710" s="31">
        <v>97.79</v>
      </c>
      <c r="M3710" s="31" t="s">
        <v>108</v>
      </c>
      <c r="N3710" s="31">
        <v>50.206400000000002</v>
      </c>
      <c r="O3710" s="31">
        <v>92.326800000000006</v>
      </c>
      <c r="P3710" s="31">
        <v>108.25579999999999</v>
      </c>
      <c r="Q3710" s="31" t="s">
        <v>108</v>
      </c>
      <c r="R3710" s="31">
        <v>88.59</v>
      </c>
      <c r="S3710" s="31" t="s">
        <v>108</v>
      </c>
    </row>
    <row r="3711" spans="1:19" x14ac:dyDescent="0.35">
      <c r="A3711" s="2">
        <v>38063</v>
      </c>
      <c r="B3711" s="31">
        <v>462.00310000000002</v>
      </c>
      <c r="C3711" s="31">
        <v>933.88599999999997</v>
      </c>
      <c r="D3711" s="31">
        <v>329.4753</v>
      </c>
      <c r="E3711" s="31">
        <v>194.39429999999999</v>
      </c>
      <c r="F3711" s="31">
        <v>43.630200000000002</v>
      </c>
      <c r="G3711" s="31">
        <v>295.39330000000001</v>
      </c>
      <c r="H3711" s="31">
        <v>8.841742</v>
      </c>
      <c r="I3711" s="31">
        <v>2157.962</v>
      </c>
      <c r="J3711" s="31">
        <v>3145.26</v>
      </c>
      <c r="K3711" s="31">
        <v>1653.0139999999999</v>
      </c>
      <c r="L3711" s="31">
        <v>98.87</v>
      </c>
      <c r="M3711" s="31" t="s">
        <v>108</v>
      </c>
      <c r="N3711" s="31">
        <v>51.044400000000003</v>
      </c>
      <c r="O3711" s="31">
        <v>92.903700000000001</v>
      </c>
      <c r="P3711" s="31">
        <v>106.96169999999999</v>
      </c>
      <c r="Q3711" s="31" t="s">
        <v>108</v>
      </c>
      <c r="R3711" s="31">
        <v>88.66</v>
      </c>
      <c r="S3711" s="31" t="s">
        <v>108</v>
      </c>
    </row>
    <row r="3712" spans="1:19" x14ac:dyDescent="0.35">
      <c r="A3712" s="2">
        <v>38064</v>
      </c>
      <c r="B3712" s="31">
        <v>456.00850000000003</v>
      </c>
      <c r="C3712" s="31">
        <v>928.29499999999996</v>
      </c>
      <c r="D3712" s="31">
        <v>328.00839999999999</v>
      </c>
      <c r="E3712" s="31">
        <v>197.59819999999999</v>
      </c>
      <c r="F3712" s="31">
        <v>44.0792</v>
      </c>
      <c r="G3712" s="31">
        <v>302.52550000000002</v>
      </c>
      <c r="H3712" s="31">
        <v>8.9653159999999996</v>
      </c>
      <c r="I3712" s="31">
        <v>2155.1689999999999</v>
      </c>
      <c r="J3712" s="31">
        <v>3131.7310000000002</v>
      </c>
      <c r="K3712" s="31">
        <v>1654.2950000000001</v>
      </c>
      <c r="L3712" s="31">
        <v>98.89</v>
      </c>
      <c r="M3712" s="31" t="s">
        <v>108</v>
      </c>
      <c r="N3712" s="31">
        <v>50.812600000000003</v>
      </c>
      <c r="O3712" s="31">
        <v>94.3904</v>
      </c>
      <c r="P3712" s="31">
        <v>108.5664</v>
      </c>
      <c r="Q3712" s="31" t="s">
        <v>108</v>
      </c>
      <c r="R3712" s="31">
        <v>87.64</v>
      </c>
      <c r="S3712" s="31" t="s">
        <v>108</v>
      </c>
    </row>
    <row r="3713" spans="1:19" x14ac:dyDescent="0.35">
      <c r="A3713" s="2">
        <v>38065</v>
      </c>
      <c r="B3713" s="31">
        <v>458.09960000000001</v>
      </c>
      <c r="C3713" s="31">
        <v>930.80700000000002</v>
      </c>
      <c r="D3713" s="31">
        <v>324.48770000000002</v>
      </c>
      <c r="E3713" s="31">
        <v>198.48089999999999</v>
      </c>
      <c r="F3713" s="31">
        <v>44.228900000000003</v>
      </c>
      <c r="G3713" s="31">
        <v>304.30860000000001</v>
      </c>
      <c r="H3713" s="31">
        <v>8.9035290000000007</v>
      </c>
      <c r="I3713" s="31">
        <v>2145.857</v>
      </c>
      <c r="J3713" s="31">
        <v>3125.3890000000001</v>
      </c>
      <c r="K3713" s="31">
        <v>1653.5840000000001</v>
      </c>
      <c r="L3713" s="31">
        <v>97.53</v>
      </c>
      <c r="M3713" s="31" t="s">
        <v>108</v>
      </c>
      <c r="N3713" s="31">
        <v>49.921199999999999</v>
      </c>
      <c r="O3713" s="31">
        <v>94.118300000000005</v>
      </c>
      <c r="P3713" s="31">
        <v>108.2274</v>
      </c>
      <c r="Q3713" s="31" t="s">
        <v>108</v>
      </c>
      <c r="R3713" s="31">
        <v>88.13</v>
      </c>
      <c r="S3713" s="31" t="s">
        <v>108</v>
      </c>
    </row>
    <row r="3714" spans="1:19" x14ac:dyDescent="0.35">
      <c r="A3714" s="2">
        <v>38068</v>
      </c>
      <c r="B3714" s="31">
        <v>452.80200000000002</v>
      </c>
      <c r="C3714" s="31">
        <v>912.98</v>
      </c>
      <c r="D3714" s="31">
        <v>318.32650000000001</v>
      </c>
      <c r="E3714" s="31">
        <v>195.76740000000001</v>
      </c>
      <c r="F3714" s="31">
        <v>44.752800000000001</v>
      </c>
      <c r="G3714" s="31">
        <v>313.7439</v>
      </c>
      <c r="H3714" s="31">
        <v>9.2248219999999996</v>
      </c>
      <c r="I3714" s="31">
        <v>2148.9609999999998</v>
      </c>
      <c r="J3714" s="31">
        <v>3139.3409999999999</v>
      </c>
      <c r="K3714" s="31">
        <v>1656.146</v>
      </c>
      <c r="L3714" s="31">
        <v>96.29</v>
      </c>
      <c r="M3714" s="31" t="s">
        <v>108</v>
      </c>
      <c r="N3714" s="31">
        <v>49.297199999999997</v>
      </c>
      <c r="O3714" s="31">
        <v>94.141000000000005</v>
      </c>
      <c r="P3714" s="31">
        <v>108.5548</v>
      </c>
      <c r="Q3714" s="31" t="s">
        <v>108</v>
      </c>
      <c r="R3714" s="31">
        <v>87.81</v>
      </c>
      <c r="S3714" s="31" t="s">
        <v>108</v>
      </c>
    </row>
    <row r="3715" spans="1:19" x14ac:dyDescent="0.35">
      <c r="A3715" s="2">
        <v>38069</v>
      </c>
      <c r="B3715" s="31">
        <v>459.63310000000001</v>
      </c>
      <c r="C3715" s="31">
        <v>926.35</v>
      </c>
      <c r="D3715" s="31">
        <v>326.54140000000001</v>
      </c>
      <c r="E3715" s="31">
        <v>194.00200000000001</v>
      </c>
      <c r="F3715" s="31">
        <v>45.009399999999999</v>
      </c>
      <c r="G3715" s="31">
        <v>312.62950000000001</v>
      </c>
      <c r="H3715" s="31">
        <v>9.1383200000000002</v>
      </c>
      <c r="I3715" s="31">
        <v>2154.2370000000001</v>
      </c>
      <c r="J3715" s="31">
        <v>3140.1860000000001</v>
      </c>
      <c r="K3715" s="31">
        <v>1655.7190000000001</v>
      </c>
      <c r="L3715" s="31">
        <v>96.12</v>
      </c>
      <c r="M3715" s="31" t="s">
        <v>108</v>
      </c>
      <c r="N3715" s="31">
        <v>48.904899999999998</v>
      </c>
      <c r="O3715" s="31">
        <v>94.221599999999995</v>
      </c>
      <c r="P3715" s="31">
        <v>107.9174</v>
      </c>
      <c r="Q3715" s="31" t="s">
        <v>108</v>
      </c>
      <c r="R3715" s="31">
        <v>87.85</v>
      </c>
      <c r="S3715" s="31" t="s">
        <v>108</v>
      </c>
    </row>
    <row r="3716" spans="1:19" x14ac:dyDescent="0.35">
      <c r="A3716" s="2">
        <v>38070</v>
      </c>
      <c r="B3716" s="31">
        <v>455.86900000000003</v>
      </c>
      <c r="C3716" s="31">
        <v>927.72799999999995</v>
      </c>
      <c r="D3716" s="31">
        <v>323.90089999999998</v>
      </c>
      <c r="E3716" s="31">
        <v>196.7482</v>
      </c>
      <c r="F3716" s="31">
        <v>44.731400000000001</v>
      </c>
      <c r="G3716" s="31">
        <v>304.16000000000003</v>
      </c>
      <c r="H3716" s="31">
        <v>9.1630350000000007</v>
      </c>
      <c r="I3716" s="31">
        <v>2156.8760000000002</v>
      </c>
      <c r="J3716" s="31">
        <v>3141.8780000000002</v>
      </c>
      <c r="K3716" s="31">
        <v>1658.992</v>
      </c>
      <c r="L3716" s="31">
        <v>96.14</v>
      </c>
      <c r="M3716" s="31" t="s">
        <v>108</v>
      </c>
      <c r="N3716" s="31">
        <v>49.439799999999998</v>
      </c>
      <c r="O3716" s="31">
        <v>94.635499999999993</v>
      </c>
      <c r="P3716" s="31">
        <v>107.1391</v>
      </c>
      <c r="Q3716" s="31" t="s">
        <v>108</v>
      </c>
      <c r="R3716" s="31">
        <v>88.89</v>
      </c>
      <c r="S3716" s="31" t="s">
        <v>108</v>
      </c>
    </row>
    <row r="3717" spans="1:19" x14ac:dyDescent="0.35">
      <c r="A3717" s="2">
        <v>38071</v>
      </c>
      <c r="B3717" s="31">
        <v>440.1157</v>
      </c>
      <c r="C3717" s="31">
        <v>895.23400000000004</v>
      </c>
      <c r="D3717" s="31">
        <v>317.73970000000003</v>
      </c>
      <c r="E3717" s="31">
        <v>192.6942</v>
      </c>
      <c r="F3717" s="31">
        <v>44.677900000000001</v>
      </c>
      <c r="G3717" s="31">
        <v>305.64589999999998</v>
      </c>
      <c r="H3717" s="31">
        <v>9.0332819999999998</v>
      </c>
      <c r="I3717" s="31">
        <v>2158.1170000000002</v>
      </c>
      <c r="J3717" s="31">
        <v>3138.0729999999999</v>
      </c>
      <c r="K3717" s="31">
        <v>1661.412</v>
      </c>
      <c r="L3717" s="31">
        <v>97.42</v>
      </c>
      <c r="M3717" s="31" t="s">
        <v>108</v>
      </c>
      <c r="N3717" s="31">
        <v>50.794800000000002</v>
      </c>
      <c r="O3717" s="31">
        <v>94.813599999999994</v>
      </c>
      <c r="P3717" s="31">
        <v>106.8152</v>
      </c>
      <c r="Q3717" s="31" t="s">
        <v>108</v>
      </c>
      <c r="R3717" s="31">
        <v>88.9</v>
      </c>
      <c r="S3717" s="31" t="s">
        <v>108</v>
      </c>
    </row>
    <row r="3718" spans="1:19" x14ac:dyDescent="0.35">
      <c r="A3718" s="2">
        <v>38072</v>
      </c>
      <c r="B3718" s="31">
        <v>441.928</v>
      </c>
      <c r="C3718" s="31">
        <v>911.27800000000002</v>
      </c>
      <c r="D3718" s="31">
        <v>315.68599999999998</v>
      </c>
      <c r="E3718" s="31">
        <v>196.32320000000001</v>
      </c>
      <c r="F3718" s="31">
        <v>45.244599999999998</v>
      </c>
      <c r="G3718" s="31">
        <v>301.03969999999998</v>
      </c>
      <c r="H3718" s="31">
        <v>9.1321410000000007</v>
      </c>
      <c r="I3718" s="31">
        <v>2141.9780000000001</v>
      </c>
      <c r="J3718" s="31">
        <v>3116.0880000000002</v>
      </c>
      <c r="K3718" s="31">
        <v>1655.576</v>
      </c>
      <c r="L3718" s="31">
        <v>97.42</v>
      </c>
      <c r="M3718" s="31" t="s">
        <v>108</v>
      </c>
      <c r="N3718" s="31">
        <v>50.616500000000002</v>
      </c>
      <c r="O3718" s="31">
        <v>94.915300000000002</v>
      </c>
      <c r="P3718" s="31">
        <v>106.15130000000001</v>
      </c>
      <c r="Q3718" s="31" t="s">
        <v>108</v>
      </c>
      <c r="R3718" s="31">
        <v>88.89</v>
      </c>
      <c r="S3718" s="31" t="s">
        <v>108</v>
      </c>
    </row>
    <row r="3719" spans="1:19" x14ac:dyDescent="0.35">
      <c r="A3719" s="2">
        <v>38075</v>
      </c>
      <c r="B3719" s="31">
        <v>438.16390000000001</v>
      </c>
      <c r="C3719" s="31">
        <v>900.50099999999998</v>
      </c>
      <c r="D3719" s="31">
        <v>313.63229999999999</v>
      </c>
      <c r="E3719" s="31">
        <v>197.33670000000001</v>
      </c>
      <c r="F3719" s="31">
        <v>44.71</v>
      </c>
      <c r="G3719" s="31">
        <v>301.03969999999998</v>
      </c>
      <c r="H3719" s="31">
        <v>9.0888899999999992</v>
      </c>
      <c r="I3719" s="31">
        <v>2126.4589999999998</v>
      </c>
      <c r="J3719" s="31">
        <v>3107.6329999999998</v>
      </c>
      <c r="K3719" s="31">
        <v>1647.89</v>
      </c>
      <c r="L3719" s="31">
        <v>98.8</v>
      </c>
      <c r="M3719" s="31" t="s">
        <v>108</v>
      </c>
      <c r="N3719" s="31">
        <v>51.472299999999997</v>
      </c>
      <c r="O3719" s="31">
        <v>95.285200000000003</v>
      </c>
      <c r="P3719" s="31">
        <v>106.61920000000001</v>
      </c>
      <c r="Q3719" s="31" t="s">
        <v>108</v>
      </c>
      <c r="R3719" s="31">
        <v>88.63</v>
      </c>
      <c r="S3719" s="31" t="s">
        <v>108</v>
      </c>
    </row>
    <row r="3720" spans="1:19" x14ac:dyDescent="0.35">
      <c r="A3720" s="2">
        <v>38076</v>
      </c>
      <c r="B3720" s="31">
        <v>448.20139999999998</v>
      </c>
      <c r="C3720" s="31">
        <v>931.86</v>
      </c>
      <c r="D3720" s="31">
        <v>322.14060000000001</v>
      </c>
      <c r="E3720" s="31">
        <v>195.96360000000001</v>
      </c>
      <c r="F3720" s="31">
        <v>45.201799999999999</v>
      </c>
      <c r="G3720" s="31">
        <v>302.00549999999998</v>
      </c>
      <c r="H3720" s="31">
        <v>9.2433580000000006</v>
      </c>
      <c r="I3720" s="31">
        <v>2133.9079999999999</v>
      </c>
      <c r="J3720" s="31">
        <v>3105.942</v>
      </c>
      <c r="K3720" s="31">
        <v>1649.029</v>
      </c>
      <c r="L3720" s="31">
        <v>99.18</v>
      </c>
      <c r="M3720" s="31" t="s">
        <v>108</v>
      </c>
      <c r="N3720" s="31">
        <v>51.597099999999998</v>
      </c>
      <c r="O3720" s="31">
        <v>95.1541</v>
      </c>
      <c r="P3720" s="31">
        <v>106.8871</v>
      </c>
      <c r="Q3720" s="31" t="s">
        <v>108</v>
      </c>
      <c r="R3720" s="31">
        <v>88.43</v>
      </c>
      <c r="S3720" s="31" t="s">
        <v>108</v>
      </c>
    </row>
    <row r="3721" spans="1:19" x14ac:dyDescent="0.35">
      <c r="A3721" s="2">
        <v>38077</v>
      </c>
      <c r="B3721" s="31">
        <v>437.46690000000001</v>
      </c>
      <c r="C3721" s="31">
        <v>919.70600000000002</v>
      </c>
      <c r="D3721" s="31">
        <v>318.03320000000002</v>
      </c>
      <c r="E3721" s="31">
        <v>197.66370000000001</v>
      </c>
      <c r="F3721" s="31">
        <v>45.7898</v>
      </c>
      <c r="G3721" s="31">
        <v>295.69049999999999</v>
      </c>
      <c r="H3721" s="31">
        <v>9.5708300000000008</v>
      </c>
      <c r="I3721" s="31">
        <v>2134.9940000000001</v>
      </c>
      <c r="J3721" s="31">
        <v>3121.1610000000001</v>
      </c>
      <c r="K3721" s="31">
        <v>1651.875</v>
      </c>
      <c r="L3721" s="31">
        <v>99.09</v>
      </c>
      <c r="M3721" s="31" t="s">
        <v>108</v>
      </c>
      <c r="N3721" s="31">
        <v>51.401000000000003</v>
      </c>
      <c r="O3721" s="31">
        <v>96.641900000000007</v>
      </c>
      <c r="P3721" s="31">
        <v>107.82729999999999</v>
      </c>
      <c r="Q3721" s="31" t="s">
        <v>108</v>
      </c>
      <c r="R3721" s="31">
        <v>87.61</v>
      </c>
      <c r="S3721" s="31" t="s">
        <v>108</v>
      </c>
    </row>
    <row r="3722" spans="1:19" x14ac:dyDescent="0.35">
      <c r="A3722" s="2">
        <v>38078</v>
      </c>
      <c r="B3722" s="31">
        <v>436.76990000000001</v>
      </c>
      <c r="C3722" s="31">
        <v>871.81600000000003</v>
      </c>
      <c r="D3722" s="31">
        <v>315.68610000000001</v>
      </c>
      <c r="E3722" s="31">
        <v>200.083</v>
      </c>
      <c r="F3722" s="31">
        <v>45.843299999999999</v>
      </c>
      <c r="G3722" s="31">
        <v>305.94310000000002</v>
      </c>
      <c r="H3722" s="31">
        <v>9.3731109999999997</v>
      </c>
      <c r="I3722" s="31">
        <v>2138.8739999999998</v>
      </c>
      <c r="J3722" s="31">
        <v>3106.7869999999998</v>
      </c>
      <c r="K3722" s="31">
        <v>1649.3130000000001</v>
      </c>
      <c r="L3722" s="31">
        <v>99.84</v>
      </c>
      <c r="M3722" s="31" t="s">
        <v>108</v>
      </c>
      <c r="N3722" s="31">
        <v>52.007199999999997</v>
      </c>
      <c r="O3722" s="31">
        <v>96.963899999999995</v>
      </c>
      <c r="P3722" s="31">
        <v>108.5081</v>
      </c>
      <c r="Q3722" s="31" t="s">
        <v>108</v>
      </c>
      <c r="R3722" s="31">
        <v>87.21</v>
      </c>
      <c r="S3722" s="31" t="s">
        <v>108</v>
      </c>
    </row>
    <row r="3723" spans="1:19" x14ac:dyDescent="0.35">
      <c r="A3723" s="2">
        <v>38079</v>
      </c>
      <c r="B3723" s="31">
        <v>418.50729999999999</v>
      </c>
      <c r="C3723" s="31">
        <v>868.81799999999998</v>
      </c>
      <c r="D3723" s="31">
        <v>303.07040000000001</v>
      </c>
      <c r="E3723" s="31">
        <v>197.50020000000001</v>
      </c>
      <c r="F3723" s="31">
        <v>45.169699999999999</v>
      </c>
      <c r="G3723" s="31">
        <v>310.6979</v>
      </c>
      <c r="H3723" s="31">
        <v>8.7614180000000008</v>
      </c>
      <c r="I3723" s="31">
        <v>2139.029</v>
      </c>
      <c r="J3723" s="31">
        <v>3054.3629999999998</v>
      </c>
      <c r="K3723" s="31">
        <v>1630.952</v>
      </c>
      <c r="L3723" s="31">
        <v>100.59</v>
      </c>
      <c r="M3723" s="31" t="s">
        <v>108</v>
      </c>
      <c r="N3723" s="31">
        <v>53.308700000000002</v>
      </c>
      <c r="O3723" s="31">
        <v>96.307100000000005</v>
      </c>
      <c r="P3723" s="31">
        <v>106.6434</v>
      </c>
      <c r="Q3723" s="31" t="s">
        <v>108</v>
      </c>
      <c r="R3723" s="31">
        <v>88.51</v>
      </c>
      <c r="S3723" s="31" t="s">
        <v>108</v>
      </c>
    </row>
    <row r="3724" spans="1:19" x14ac:dyDescent="0.35">
      <c r="A3724" s="2">
        <v>38082</v>
      </c>
      <c r="B3724" s="31">
        <v>425.19900000000001</v>
      </c>
      <c r="C3724" s="31">
        <v>857.71699999999998</v>
      </c>
      <c r="D3724" s="31">
        <v>305.71089999999998</v>
      </c>
      <c r="E3724" s="31">
        <v>191.19040000000001</v>
      </c>
      <c r="F3724" s="31">
        <v>44.506900000000002</v>
      </c>
      <c r="G3724" s="31">
        <v>304.4572</v>
      </c>
      <c r="H3724" s="31">
        <v>8.8726350000000007</v>
      </c>
      <c r="I3724" s="31">
        <v>2128.0100000000002</v>
      </c>
      <c r="J3724" s="31">
        <v>3039.9879999999998</v>
      </c>
      <c r="K3724" s="31">
        <v>1628.9590000000001</v>
      </c>
      <c r="L3724" s="31">
        <v>101.14</v>
      </c>
      <c r="M3724" s="31" t="s">
        <v>108</v>
      </c>
      <c r="N3724" s="31">
        <v>53.807899999999997</v>
      </c>
      <c r="O3724" s="31">
        <v>95.553200000000004</v>
      </c>
      <c r="P3724" s="31">
        <v>105.4273</v>
      </c>
      <c r="Q3724" s="31" t="s">
        <v>108</v>
      </c>
      <c r="R3724" s="31">
        <v>89.22</v>
      </c>
      <c r="S3724" s="31" t="s">
        <v>108</v>
      </c>
    </row>
    <row r="3725" spans="1:19" x14ac:dyDescent="0.35">
      <c r="A3725" s="2">
        <v>38083</v>
      </c>
      <c r="B3725" s="31">
        <v>434.5394</v>
      </c>
      <c r="C3725" s="31">
        <v>869.79</v>
      </c>
      <c r="D3725" s="31">
        <v>312.4588</v>
      </c>
      <c r="E3725" s="31">
        <v>194.00200000000001</v>
      </c>
      <c r="F3725" s="31">
        <v>44.881100000000004</v>
      </c>
      <c r="G3725" s="31">
        <v>299.851</v>
      </c>
      <c r="H3725" s="31">
        <v>8.8479200000000002</v>
      </c>
      <c r="I3725" s="31">
        <v>2124.4409999999998</v>
      </c>
      <c r="J3725" s="31">
        <v>3050.558</v>
      </c>
      <c r="K3725" s="31">
        <v>1633.087</v>
      </c>
      <c r="L3725" s="31">
        <v>100.83</v>
      </c>
      <c r="M3725" s="31" t="s">
        <v>108</v>
      </c>
      <c r="N3725" s="31">
        <v>53.076900000000002</v>
      </c>
      <c r="O3725" s="31">
        <v>94.677800000000005</v>
      </c>
      <c r="P3725" s="31">
        <v>105.8336</v>
      </c>
      <c r="Q3725" s="31" t="s">
        <v>108</v>
      </c>
      <c r="R3725" s="31">
        <v>88.62</v>
      </c>
      <c r="S3725" s="31" t="s">
        <v>108</v>
      </c>
    </row>
    <row r="3726" spans="1:19" x14ac:dyDescent="0.35">
      <c r="A3726" s="2">
        <v>38084</v>
      </c>
      <c r="B3726" s="31">
        <v>449.73500000000001</v>
      </c>
      <c r="C3726" s="31">
        <v>901.47299999999996</v>
      </c>
      <c r="D3726" s="31">
        <v>329.76870000000002</v>
      </c>
      <c r="E3726" s="31">
        <v>191.3211</v>
      </c>
      <c r="F3726" s="31">
        <v>45.298000000000002</v>
      </c>
      <c r="G3726" s="31">
        <v>301.93119999999999</v>
      </c>
      <c r="H3726" s="31">
        <v>8.6502009999999991</v>
      </c>
      <c r="I3726" s="31">
        <v>2129.5619999999999</v>
      </c>
      <c r="J3726" s="31">
        <v>3051.826</v>
      </c>
      <c r="K3726" s="31">
        <v>1635.7909999999999</v>
      </c>
      <c r="L3726" s="31">
        <v>100.61</v>
      </c>
      <c r="M3726" s="31" t="s">
        <v>108</v>
      </c>
      <c r="N3726" s="31">
        <v>53.130400000000002</v>
      </c>
      <c r="O3726" s="31">
        <v>95.642600000000002</v>
      </c>
      <c r="P3726" s="31">
        <v>106.8048</v>
      </c>
      <c r="Q3726" s="31" t="s">
        <v>108</v>
      </c>
      <c r="R3726" s="31">
        <v>88.27</v>
      </c>
      <c r="S3726" s="31" t="s">
        <v>108</v>
      </c>
    </row>
    <row r="3727" spans="1:19" x14ac:dyDescent="0.35">
      <c r="A3727" s="2">
        <v>38085</v>
      </c>
      <c r="B3727" s="31">
        <v>462.38040000000001</v>
      </c>
      <c r="C3727" s="31">
        <v>932.52499999999998</v>
      </c>
      <c r="D3727" s="31">
        <v>331.77019999999999</v>
      </c>
      <c r="E3727" s="31">
        <v>190.97389999999999</v>
      </c>
      <c r="F3727" s="31">
        <v>44.9773</v>
      </c>
      <c r="G3727" s="31">
        <v>293.55410000000001</v>
      </c>
      <c r="H3727" s="31">
        <v>8.6637690000000003</v>
      </c>
      <c r="I3727" s="31">
        <v>2130.3380000000002</v>
      </c>
      <c r="J3727" s="31">
        <v>3045.4839999999999</v>
      </c>
      <c r="K3727" s="31">
        <v>1634.2260000000001</v>
      </c>
      <c r="L3727" s="31">
        <v>100.37</v>
      </c>
      <c r="M3727" s="31" t="s">
        <v>108</v>
      </c>
      <c r="N3727" s="31">
        <v>53.1126</v>
      </c>
      <c r="O3727" s="31">
        <v>94.902699999999996</v>
      </c>
      <c r="P3727" s="31">
        <v>106.2466</v>
      </c>
      <c r="Q3727" s="31" t="s">
        <v>108</v>
      </c>
      <c r="R3727" s="31">
        <v>89.02</v>
      </c>
      <c r="S3727" s="31" t="s">
        <v>108</v>
      </c>
    </row>
    <row r="3728" spans="1:19" x14ac:dyDescent="0.35">
      <c r="A3728" s="2">
        <v>38086</v>
      </c>
      <c r="B3728" s="31">
        <v>462.38040000000001</v>
      </c>
      <c r="C3728" s="31">
        <v>932.52499999999998</v>
      </c>
      <c r="D3728" s="31">
        <v>331.77019999999999</v>
      </c>
      <c r="E3728" s="31">
        <v>190.97389999999999</v>
      </c>
      <c r="F3728" s="31">
        <v>44.9773</v>
      </c>
      <c r="G3728" s="31">
        <v>293.55410000000001</v>
      </c>
      <c r="H3728" s="31">
        <v>8.6637690000000003</v>
      </c>
      <c r="I3728" s="31">
        <v>2133.1320000000001</v>
      </c>
      <c r="J3728" s="31">
        <v>3045.4839999999999</v>
      </c>
      <c r="K3728" s="31">
        <v>1634.2260000000001</v>
      </c>
      <c r="L3728" s="31">
        <v>100.37</v>
      </c>
      <c r="M3728" s="31" t="s">
        <v>108</v>
      </c>
      <c r="N3728" s="31">
        <v>53.1126</v>
      </c>
      <c r="O3728" s="31">
        <v>94.902699999999996</v>
      </c>
      <c r="P3728" s="31">
        <v>106.2466</v>
      </c>
      <c r="Q3728" s="31" t="s">
        <v>108</v>
      </c>
      <c r="R3728" s="31">
        <v>88.97</v>
      </c>
      <c r="S3728" s="31" t="s">
        <v>108</v>
      </c>
    </row>
    <row r="3729" spans="1:19" x14ac:dyDescent="0.35">
      <c r="A3729" s="2">
        <v>38089</v>
      </c>
      <c r="B3729" s="31">
        <v>462.38040000000001</v>
      </c>
      <c r="C3729" s="31">
        <v>956.38099999999997</v>
      </c>
      <c r="D3729" s="31">
        <v>331.77019999999999</v>
      </c>
      <c r="E3729" s="31">
        <v>190.97389999999999</v>
      </c>
      <c r="F3729" s="31">
        <v>44.998699999999999</v>
      </c>
      <c r="G3729" s="31">
        <v>287.19830000000002</v>
      </c>
      <c r="H3729" s="31">
        <v>8.5234349999999992</v>
      </c>
      <c r="I3729" s="31">
        <v>2126.4589999999998</v>
      </c>
      <c r="J3729" s="31">
        <v>3039.9879999999998</v>
      </c>
      <c r="K3729" s="31">
        <v>1634.2260000000001</v>
      </c>
      <c r="L3729" s="31">
        <v>100.76</v>
      </c>
      <c r="M3729" s="31" t="s">
        <v>108</v>
      </c>
      <c r="N3729" s="31">
        <v>53.397799999999997</v>
      </c>
      <c r="O3729" s="31">
        <v>94.902699999999996</v>
      </c>
      <c r="P3729" s="31">
        <v>106.2466</v>
      </c>
      <c r="Q3729" s="31" t="s">
        <v>108</v>
      </c>
      <c r="R3729" s="31">
        <v>88.95</v>
      </c>
      <c r="S3729" s="31" t="s">
        <v>108</v>
      </c>
    </row>
    <row r="3730" spans="1:19" x14ac:dyDescent="0.35">
      <c r="A3730" s="2">
        <v>38090</v>
      </c>
      <c r="B3730" s="31">
        <v>462.71600000000001</v>
      </c>
      <c r="C3730" s="31">
        <v>937.01900000000001</v>
      </c>
      <c r="D3730" s="31">
        <v>336.14100000000002</v>
      </c>
      <c r="E3730" s="31">
        <v>187.61519999999999</v>
      </c>
      <c r="F3730" s="31">
        <v>43.587400000000002</v>
      </c>
      <c r="G3730" s="31">
        <v>288.53480000000002</v>
      </c>
      <c r="H3730" s="31">
        <v>8.4803940000000004</v>
      </c>
      <c r="I3730" s="31">
        <v>2132.6660000000002</v>
      </c>
      <c r="J3730" s="31">
        <v>3017.1579999999999</v>
      </c>
      <c r="K3730" s="31">
        <v>1624.547</v>
      </c>
      <c r="L3730" s="31">
        <v>99.38</v>
      </c>
      <c r="M3730" s="31" t="s">
        <v>108</v>
      </c>
      <c r="N3730" s="31">
        <v>52.649000000000001</v>
      </c>
      <c r="O3730" s="31">
        <v>94.078000000000003</v>
      </c>
      <c r="P3730" s="31">
        <v>104.53830000000001</v>
      </c>
      <c r="Q3730" s="31" t="s">
        <v>108</v>
      </c>
      <c r="R3730" s="31">
        <v>89.8</v>
      </c>
      <c r="S3730" s="31" t="s">
        <v>108</v>
      </c>
    </row>
    <row r="3731" spans="1:19" x14ac:dyDescent="0.35">
      <c r="A3731" s="2">
        <v>38091</v>
      </c>
      <c r="B3731" s="31">
        <v>463.72460000000001</v>
      </c>
      <c r="C3731" s="31">
        <v>935.66800000000001</v>
      </c>
      <c r="D3731" s="31">
        <v>333.94240000000002</v>
      </c>
      <c r="E3731" s="31">
        <v>190.16759999999999</v>
      </c>
      <c r="F3731" s="31">
        <v>42.817700000000002</v>
      </c>
      <c r="G3731" s="31">
        <v>301.2167</v>
      </c>
      <c r="H3731" s="31">
        <v>8.5209349999999997</v>
      </c>
      <c r="I3731" s="31">
        <v>2124.9070000000002</v>
      </c>
      <c r="J3731" s="31">
        <v>3008.703</v>
      </c>
      <c r="K3731" s="31">
        <v>1623.2660000000001</v>
      </c>
      <c r="L3731" s="31">
        <v>99.51</v>
      </c>
      <c r="M3731" s="31" t="s">
        <v>108</v>
      </c>
      <c r="N3731" s="31">
        <v>52.898600000000002</v>
      </c>
      <c r="O3731" s="31">
        <v>92.657300000000006</v>
      </c>
      <c r="P3731" s="31">
        <v>104.6644</v>
      </c>
      <c r="Q3731" s="31" t="s">
        <v>108</v>
      </c>
      <c r="R3731" s="31">
        <v>90.24</v>
      </c>
      <c r="S3731" s="31" t="s">
        <v>108</v>
      </c>
    </row>
    <row r="3732" spans="1:19" x14ac:dyDescent="0.35">
      <c r="A3732" s="2">
        <v>38092</v>
      </c>
      <c r="B3732" s="31">
        <v>471.57479999999998</v>
      </c>
      <c r="C3732" s="31">
        <v>954.64700000000005</v>
      </c>
      <c r="D3732" s="31">
        <v>344.09809999999999</v>
      </c>
      <c r="E3732" s="31">
        <v>189.44300000000001</v>
      </c>
      <c r="F3732" s="31">
        <v>42.582500000000003</v>
      </c>
      <c r="G3732" s="31">
        <v>286.37110000000001</v>
      </c>
      <c r="H3732" s="31">
        <v>8.4411850000000008</v>
      </c>
      <c r="I3732" s="31">
        <v>2133.9079999999999</v>
      </c>
      <c r="J3732" s="31">
        <v>3006.5889999999999</v>
      </c>
      <c r="K3732" s="31">
        <v>1625.97</v>
      </c>
      <c r="L3732" s="31">
        <v>99.09</v>
      </c>
      <c r="M3732" s="31" t="s">
        <v>108</v>
      </c>
      <c r="N3732" s="31">
        <v>51.917999999999999</v>
      </c>
      <c r="O3732" s="31">
        <v>92.516300000000001</v>
      </c>
      <c r="P3732" s="31">
        <v>104.76049999999999</v>
      </c>
      <c r="Q3732" s="31" t="s">
        <v>108</v>
      </c>
      <c r="R3732" s="31">
        <v>90.06</v>
      </c>
      <c r="S3732" s="31" t="s">
        <v>108</v>
      </c>
    </row>
    <row r="3733" spans="1:19" x14ac:dyDescent="0.35">
      <c r="A3733" s="2">
        <v>38093</v>
      </c>
      <c r="B3733" s="31">
        <v>469.33190000000002</v>
      </c>
      <c r="C3733" s="31">
        <v>950.08600000000001</v>
      </c>
      <c r="D3733" s="31">
        <v>342.30590000000001</v>
      </c>
      <c r="E3733" s="31">
        <v>194.58090000000001</v>
      </c>
      <c r="F3733" s="31">
        <v>42.935299999999998</v>
      </c>
      <c r="G3733" s="31">
        <v>286.81650000000002</v>
      </c>
      <c r="H3733" s="31">
        <v>8.3184930000000001</v>
      </c>
      <c r="I3733" s="31">
        <v>2134.373</v>
      </c>
      <c r="J3733" s="31">
        <v>3018.85</v>
      </c>
      <c r="K3733" s="31">
        <v>1627.8209999999999</v>
      </c>
      <c r="L3733" s="31">
        <v>99.88</v>
      </c>
      <c r="M3733" s="31" t="s">
        <v>108</v>
      </c>
      <c r="N3733" s="31">
        <v>51.828899999999997</v>
      </c>
      <c r="O3733" s="31">
        <v>92.842600000000004</v>
      </c>
      <c r="P3733" s="31">
        <v>105.61490000000001</v>
      </c>
      <c r="Q3733" s="31" t="s">
        <v>108</v>
      </c>
      <c r="R3733" s="31">
        <v>89.94</v>
      </c>
      <c r="S3733" s="31" t="s">
        <v>108</v>
      </c>
    </row>
    <row r="3734" spans="1:19" x14ac:dyDescent="0.35">
      <c r="A3734" s="2">
        <v>38096</v>
      </c>
      <c r="B3734" s="31">
        <v>466.80860000000001</v>
      </c>
      <c r="C3734" s="31">
        <v>945.03599999999994</v>
      </c>
      <c r="D3734" s="31">
        <v>348.87720000000002</v>
      </c>
      <c r="E3734" s="31">
        <v>197.67679999999999</v>
      </c>
      <c r="F3734" s="31">
        <v>42.892499999999998</v>
      </c>
      <c r="G3734" s="31">
        <v>286.66800000000001</v>
      </c>
      <c r="H3734" s="31">
        <v>8.4595880000000001</v>
      </c>
      <c r="I3734" s="31">
        <v>2136.5459999999998</v>
      </c>
      <c r="J3734" s="31">
        <v>3013.3530000000001</v>
      </c>
      <c r="K3734" s="31">
        <v>1628.817</v>
      </c>
      <c r="L3734" s="31">
        <v>99.86</v>
      </c>
      <c r="M3734" s="31" t="s">
        <v>108</v>
      </c>
      <c r="N3734" s="31">
        <v>52.4529</v>
      </c>
      <c r="O3734" s="31">
        <v>92.536199999999994</v>
      </c>
      <c r="P3734" s="31">
        <v>105.60890000000001</v>
      </c>
      <c r="Q3734" s="31" t="s">
        <v>108</v>
      </c>
      <c r="R3734" s="31">
        <v>89.8</v>
      </c>
      <c r="S3734" s="31" t="s">
        <v>108</v>
      </c>
    </row>
    <row r="3735" spans="1:19" x14ac:dyDescent="0.35">
      <c r="A3735" s="2">
        <v>38097</v>
      </c>
      <c r="B3735" s="31">
        <v>461.762</v>
      </c>
      <c r="C3735" s="31">
        <v>938.03</v>
      </c>
      <c r="D3735" s="31">
        <v>340.21499999999997</v>
      </c>
      <c r="E3735" s="31">
        <v>192.80240000000001</v>
      </c>
      <c r="F3735" s="31">
        <v>42.582500000000003</v>
      </c>
      <c r="G3735" s="31">
        <v>281.76900000000001</v>
      </c>
      <c r="H3735" s="31">
        <v>8.2019359999999999</v>
      </c>
      <c r="I3735" s="31">
        <v>2131.114</v>
      </c>
      <c r="J3735" s="31">
        <v>3004.4749999999999</v>
      </c>
      <c r="K3735" s="31">
        <v>1626.54</v>
      </c>
      <c r="L3735" s="31">
        <v>98.17</v>
      </c>
      <c r="M3735" s="31" t="s">
        <v>108</v>
      </c>
      <c r="N3735" s="31">
        <v>51.258400000000002</v>
      </c>
      <c r="O3735" s="31">
        <v>92.828299999999999</v>
      </c>
      <c r="P3735" s="31">
        <v>104.62</v>
      </c>
      <c r="Q3735" s="31" t="s">
        <v>108</v>
      </c>
      <c r="R3735" s="31">
        <v>90.49</v>
      </c>
      <c r="S3735" s="31" t="s">
        <v>108</v>
      </c>
    </row>
    <row r="3736" spans="1:19" x14ac:dyDescent="0.35">
      <c r="A3736" s="2">
        <v>38098</v>
      </c>
      <c r="B3736" s="31">
        <v>453.49119999999999</v>
      </c>
      <c r="C3736" s="31">
        <v>920.27300000000002</v>
      </c>
      <c r="D3736" s="31">
        <v>336.0333</v>
      </c>
      <c r="E3736" s="31">
        <v>181.34100000000001</v>
      </c>
      <c r="F3736" s="31">
        <v>41.844799999999999</v>
      </c>
      <c r="G3736" s="31">
        <v>277.1669</v>
      </c>
      <c r="H3736" s="31">
        <v>8.2510130000000004</v>
      </c>
      <c r="I3736" s="31">
        <v>2124.1309999999999</v>
      </c>
      <c r="J3736" s="31">
        <v>3001.0929999999998</v>
      </c>
      <c r="K3736" s="31">
        <v>1622.127</v>
      </c>
      <c r="L3736" s="31">
        <v>98.87</v>
      </c>
      <c r="M3736" s="31" t="s">
        <v>108</v>
      </c>
      <c r="N3736" s="31">
        <v>51.650599999999997</v>
      </c>
      <c r="O3736" s="31">
        <v>92.022099999999995</v>
      </c>
      <c r="P3736" s="31">
        <v>104.24509999999999</v>
      </c>
      <c r="Q3736" s="31" t="s">
        <v>108</v>
      </c>
      <c r="R3736" s="31">
        <v>91.12</v>
      </c>
      <c r="S3736" s="31" t="s">
        <v>108</v>
      </c>
    </row>
    <row r="3737" spans="1:19" x14ac:dyDescent="0.35">
      <c r="A3737" s="2">
        <v>38099</v>
      </c>
      <c r="B3737" s="31">
        <v>466.10759999999999</v>
      </c>
      <c r="C3737" s="31">
        <v>956.846</v>
      </c>
      <c r="D3737" s="31">
        <v>339.91640000000001</v>
      </c>
      <c r="E3737" s="31">
        <v>180.6823</v>
      </c>
      <c r="F3737" s="31">
        <v>42.112099999999998</v>
      </c>
      <c r="G3737" s="31">
        <v>279.09679999999997</v>
      </c>
      <c r="H3737" s="31">
        <v>8.2080710000000003</v>
      </c>
      <c r="I3737" s="31">
        <v>2131.114</v>
      </c>
      <c r="J3737" s="31">
        <v>3012.5079999999998</v>
      </c>
      <c r="K3737" s="31">
        <v>1624.2619999999999</v>
      </c>
      <c r="L3737" s="31">
        <v>100.12</v>
      </c>
      <c r="M3737" s="31" t="s">
        <v>108</v>
      </c>
      <c r="N3737" s="31">
        <v>52.916400000000003</v>
      </c>
      <c r="O3737" s="31">
        <v>91.539400000000001</v>
      </c>
      <c r="P3737" s="31">
        <v>104.1661</v>
      </c>
      <c r="Q3737" s="31" t="s">
        <v>108</v>
      </c>
      <c r="R3737" s="31">
        <v>90.82</v>
      </c>
      <c r="S3737" s="31" t="s">
        <v>108</v>
      </c>
    </row>
    <row r="3738" spans="1:19" x14ac:dyDescent="0.35">
      <c r="A3738" s="2">
        <v>38100</v>
      </c>
      <c r="B3738" s="31">
        <v>461.76190000000003</v>
      </c>
      <c r="C3738" s="31">
        <v>947.31600000000003</v>
      </c>
      <c r="D3738" s="31">
        <v>333.3451</v>
      </c>
      <c r="E3738" s="31">
        <v>181.20930000000001</v>
      </c>
      <c r="F3738" s="31">
        <v>42.304499999999997</v>
      </c>
      <c r="G3738" s="31">
        <v>285.33190000000002</v>
      </c>
      <c r="H3738" s="31">
        <v>8.3062240000000003</v>
      </c>
      <c r="I3738" s="31">
        <v>2134.9940000000001</v>
      </c>
      <c r="J3738" s="31">
        <v>2993.06</v>
      </c>
      <c r="K3738" s="31">
        <v>1620.4190000000001</v>
      </c>
      <c r="L3738" s="31">
        <v>100.37</v>
      </c>
      <c r="M3738" s="31" t="s">
        <v>108</v>
      </c>
      <c r="N3738" s="31">
        <v>53.415700000000001</v>
      </c>
      <c r="O3738" s="31">
        <v>92.009500000000003</v>
      </c>
      <c r="P3738" s="31">
        <v>103.8267</v>
      </c>
      <c r="Q3738" s="31" t="s">
        <v>108</v>
      </c>
      <c r="R3738" s="31">
        <v>91.08</v>
      </c>
      <c r="S3738" s="31" t="s">
        <v>108</v>
      </c>
    </row>
    <row r="3739" spans="1:19" x14ac:dyDescent="0.35">
      <c r="A3739" s="2">
        <v>38103</v>
      </c>
      <c r="B3739" s="31">
        <v>468.35050000000001</v>
      </c>
      <c r="C3739" s="31">
        <v>960.26800000000003</v>
      </c>
      <c r="D3739" s="31">
        <v>341.40989999999999</v>
      </c>
      <c r="E3739" s="31">
        <v>181.99969999999999</v>
      </c>
      <c r="F3739" s="31">
        <v>42.400799999999997</v>
      </c>
      <c r="G3739" s="31">
        <v>284.44119999999998</v>
      </c>
      <c r="H3739" s="31">
        <v>8.5638760000000005</v>
      </c>
      <c r="I3739" s="31">
        <v>2132.511</v>
      </c>
      <c r="J3739" s="31">
        <v>2996.442</v>
      </c>
      <c r="K3739" s="31">
        <v>1620.134</v>
      </c>
      <c r="L3739" s="31">
        <v>100.24</v>
      </c>
      <c r="M3739" s="31" t="s">
        <v>108</v>
      </c>
      <c r="N3739" s="31">
        <v>53.1126</v>
      </c>
      <c r="O3739" s="31">
        <v>92.536100000000005</v>
      </c>
      <c r="P3739" s="31">
        <v>104.09220000000001</v>
      </c>
      <c r="Q3739" s="31" t="s">
        <v>108</v>
      </c>
      <c r="R3739" s="31">
        <v>90.62</v>
      </c>
      <c r="S3739" s="31" t="s">
        <v>108</v>
      </c>
    </row>
    <row r="3740" spans="1:19" x14ac:dyDescent="0.35">
      <c r="A3740" s="2">
        <v>38104</v>
      </c>
      <c r="B3740" s="31">
        <v>477.74270000000001</v>
      </c>
      <c r="C3740" s="31">
        <v>978.83900000000006</v>
      </c>
      <c r="D3740" s="31">
        <v>347.9812</v>
      </c>
      <c r="E3740" s="31">
        <v>182.7901</v>
      </c>
      <c r="F3740" s="31">
        <v>42.667999999999999</v>
      </c>
      <c r="G3740" s="31">
        <v>295.27850000000001</v>
      </c>
      <c r="H3740" s="31">
        <v>8.4534540000000007</v>
      </c>
      <c r="I3740" s="31">
        <v>2133.9079999999999</v>
      </c>
      <c r="J3740" s="31">
        <v>3004.4749999999999</v>
      </c>
      <c r="K3740" s="31">
        <v>1620.704</v>
      </c>
      <c r="L3740" s="31">
        <v>100.24</v>
      </c>
      <c r="M3740" s="31" t="s">
        <v>108</v>
      </c>
      <c r="N3740" s="31">
        <v>52.9343</v>
      </c>
      <c r="O3740" s="31">
        <v>91.602400000000003</v>
      </c>
      <c r="P3740" s="31">
        <v>104.5258</v>
      </c>
      <c r="Q3740" s="31" t="s">
        <v>108</v>
      </c>
      <c r="R3740" s="31">
        <v>90.41</v>
      </c>
      <c r="S3740" s="31" t="s">
        <v>108</v>
      </c>
    </row>
    <row r="3741" spans="1:19" x14ac:dyDescent="0.35">
      <c r="A3741" s="2">
        <v>38105</v>
      </c>
      <c r="B3741" s="31">
        <v>477.88290000000001</v>
      </c>
      <c r="C3741" s="31">
        <v>994.72299999999996</v>
      </c>
      <c r="D3741" s="31">
        <v>352.16289999999998</v>
      </c>
      <c r="E3741" s="31">
        <v>173.10720000000001</v>
      </c>
      <c r="F3741" s="31">
        <v>41.256799999999998</v>
      </c>
      <c r="G3741" s="31">
        <v>290.97329999999999</v>
      </c>
      <c r="H3741" s="31">
        <v>8.6190879999999996</v>
      </c>
      <c r="I3741" s="31">
        <v>2132.511</v>
      </c>
      <c r="J3741" s="31">
        <v>2990.9459999999999</v>
      </c>
      <c r="K3741" s="31">
        <v>1619.28</v>
      </c>
      <c r="L3741" s="31">
        <v>98.96</v>
      </c>
      <c r="M3741" s="31" t="s">
        <v>108</v>
      </c>
      <c r="N3741" s="31">
        <v>51.9893</v>
      </c>
      <c r="O3741" s="31">
        <v>91.514799999999994</v>
      </c>
      <c r="P3741" s="31">
        <v>104.0018</v>
      </c>
      <c r="Q3741" s="31" t="s">
        <v>108</v>
      </c>
      <c r="R3741" s="31">
        <v>91.17</v>
      </c>
      <c r="S3741" s="31" t="s">
        <v>108</v>
      </c>
    </row>
    <row r="3742" spans="1:19" x14ac:dyDescent="0.35">
      <c r="A3742" s="2">
        <v>38106</v>
      </c>
      <c r="B3742" s="31">
        <v>477.32220000000001</v>
      </c>
      <c r="C3742" s="31">
        <v>1002.95</v>
      </c>
      <c r="D3742" s="31">
        <v>347.08510000000001</v>
      </c>
      <c r="E3742" s="31">
        <v>176.99350000000001</v>
      </c>
      <c r="F3742" s="31">
        <v>41.385100000000001</v>
      </c>
      <c r="G3742" s="31">
        <v>296.91149999999999</v>
      </c>
      <c r="H3742" s="31">
        <v>8.6681650000000001</v>
      </c>
      <c r="I3742" s="31">
        <v>2132.511</v>
      </c>
      <c r="J3742" s="31">
        <v>2979.5309999999999</v>
      </c>
      <c r="K3742" s="31">
        <v>1618.2840000000001</v>
      </c>
      <c r="L3742" s="31">
        <v>98.12</v>
      </c>
      <c r="M3742" s="31" t="s">
        <v>108</v>
      </c>
      <c r="N3742" s="31">
        <v>51.204900000000002</v>
      </c>
      <c r="O3742" s="31">
        <v>91.319400000000002</v>
      </c>
      <c r="P3742" s="31">
        <v>104.8802</v>
      </c>
      <c r="Q3742" s="31" t="s">
        <v>108</v>
      </c>
      <c r="R3742" s="31">
        <v>90.57</v>
      </c>
      <c r="S3742" s="31" t="s">
        <v>108</v>
      </c>
    </row>
    <row r="3743" spans="1:19" x14ac:dyDescent="0.35">
      <c r="A3743" s="2">
        <v>38107</v>
      </c>
      <c r="B3743" s="31">
        <v>479.84550000000002</v>
      </c>
      <c r="C3743" s="31">
        <v>1006.29</v>
      </c>
      <c r="D3743" s="31">
        <v>356.64339999999999</v>
      </c>
      <c r="E3743" s="31">
        <v>178.90369999999999</v>
      </c>
      <c r="F3743" s="31">
        <v>41.427900000000001</v>
      </c>
      <c r="G3743" s="31">
        <v>300.7713</v>
      </c>
      <c r="H3743" s="31">
        <v>8.6681650000000001</v>
      </c>
      <c r="I3743" s="31">
        <v>2131.89</v>
      </c>
      <c r="J3743" s="31">
        <v>2988.41</v>
      </c>
      <c r="K3743" s="31">
        <v>1623.693</v>
      </c>
      <c r="L3743" s="31">
        <v>97.42</v>
      </c>
      <c r="M3743" s="31" t="s">
        <v>108</v>
      </c>
      <c r="N3743" s="31">
        <v>50.028199999999998</v>
      </c>
      <c r="O3743" s="31">
        <v>91.011099999999999</v>
      </c>
      <c r="P3743" s="31">
        <v>105.2782</v>
      </c>
      <c r="Q3743" s="31" t="s">
        <v>108</v>
      </c>
      <c r="R3743" s="31">
        <v>90.48</v>
      </c>
      <c r="S3743" s="31" t="s">
        <v>108</v>
      </c>
    </row>
    <row r="3744" spans="1:19" x14ac:dyDescent="0.35">
      <c r="A3744" s="2">
        <v>38110</v>
      </c>
      <c r="B3744" s="31">
        <v>479.84550000000002</v>
      </c>
      <c r="C3744" s="31">
        <v>1027.9570000000001</v>
      </c>
      <c r="D3744" s="31">
        <v>356.64339999999999</v>
      </c>
      <c r="E3744" s="31">
        <v>178.90369999999999</v>
      </c>
      <c r="F3744" s="31">
        <v>41.427900000000001</v>
      </c>
      <c r="G3744" s="31">
        <v>303.14659999999998</v>
      </c>
      <c r="H3744" s="31">
        <v>8.496397</v>
      </c>
      <c r="I3744" s="31">
        <v>2131.89</v>
      </c>
      <c r="J3744" s="31">
        <v>2988.41</v>
      </c>
      <c r="K3744" s="31">
        <v>1626.2550000000001</v>
      </c>
      <c r="L3744" s="31">
        <v>98.3</v>
      </c>
      <c r="M3744" s="31" t="s">
        <v>108</v>
      </c>
      <c r="N3744" s="31">
        <v>50.438200000000002</v>
      </c>
      <c r="O3744" s="31">
        <v>91.011099999999999</v>
      </c>
      <c r="P3744" s="31">
        <v>105.2782</v>
      </c>
      <c r="Q3744" s="31" t="s">
        <v>108</v>
      </c>
      <c r="R3744" s="31">
        <v>90.76</v>
      </c>
      <c r="S3744" s="31" t="s">
        <v>108</v>
      </c>
    </row>
    <row r="3745" spans="1:19" x14ac:dyDescent="0.35">
      <c r="A3745" s="2">
        <v>38111</v>
      </c>
      <c r="B3745" s="31">
        <v>498.77019999999999</v>
      </c>
      <c r="C3745" s="31">
        <v>1063.634</v>
      </c>
      <c r="D3745" s="31">
        <v>371.27949999999998</v>
      </c>
      <c r="E3745" s="31">
        <v>182.3948</v>
      </c>
      <c r="F3745" s="31">
        <v>41.887599999999999</v>
      </c>
      <c r="G3745" s="31">
        <v>303.29509999999999</v>
      </c>
      <c r="H3745" s="31">
        <v>8.5577430000000003</v>
      </c>
      <c r="I3745" s="31">
        <v>2131.89</v>
      </c>
      <c r="J3745" s="31">
        <v>2982.9140000000002</v>
      </c>
      <c r="K3745" s="31">
        <v>1625.5429999999999</v>
      </c>
      <c r="L3745" s="31">
        <v>98.25</v>
      </c>
      <c r="M3745" s="31" t="s">
        <v>108</v>
      </c>
      <c r="N3745" s="31">
        <v>50.598700000000001</v>
      </c>
      <c r="O3745" s="31">
        <v>91.425299999999993</v>
      </c>
      <c r="P3745" s="31">
        <v>106.1439</v>
      </c>
      <c r="Q3745" s="31" t="s">
        <v>108</v>
      </c>
      <c r="R3745" s="31">
        <v>89.81</v>
      </c>
      <c r="S3745" s="31" t="s">
        <v>108</v>
      </c>
    </row>
    <row r="3746" spans="1:19" x14ac:dyDescent="0.35">
      <c r="A3746" s="2">
        <v>38112</v>
      </c>
      <c r="B3746" s="31">
        <v>509.5643</v>
      </c>
      <c r="C3746" s="31">
        <v>1069.0909999999999</v>
      </c>
      <c r="D3746" s="31">
        <v>372.47430000000003</v>
      </c>
      <c r="E3746" s="31">
        <v>182.92179999999999</v>
      </c>
      <c r="F3746" s="31">
        <v>42.101399999999998</v>
      </c>
      <c r="G3746" s="31">
        <v>302.84969999999998</v>
      </c>
      <c r="H3746" s="31">
        <v>8.355302</v>
      </c>
      <c r="I3746" s="31">
        <v>2131.89</v>
      </c>
      <c r="J3746" s="31">
        <v>2976.5720000000001</v>
      </c>
      <c r="K3746" s="31">
        <v>1622.981</v>
      </c>
      <c r="L3746" s="31">
        <v>98.83</v>
      </c>
      <c r="M3746" s="31" t="s">
        <v>108</v>
      </c>
      <c r="N3746" s="31">
        <v>51.062199999999997</v>
      </c>
      <c r="O3746" s="31">
        <v>92.442599999999999</v>
      </c>
      <c r="P3746" s="31">
        <v>106.5059</v>
      </c>
      <c r="Q3746" s="31" t="s">
        <v>108</v>
      </c>
      <c r="R3746" s="31">
        <v>89.32</v>
      </c>
      <c r="S3746" s="31" t="s">
        <v>108</v>
      </c>
    </row>
    <row r="3747" spans="1:19" x14ac:dyDescent="0.35">
      <c r="A3747" s="2">
        <v>38113</v>
      </c>
      <c r="B3747" s="31">
        <v>505.49900000000002</v>
      </c>
      <c r="C3747" s="31">
        <v>1068.684</v>
      </c>
      <c r="D3747" s="31">
        <v>379.34429999999998</v>
      </c>
      <c r="E3747" s="31">
        <v>183.5146</v>
      </c>
      <c r="F3747" s="31">
        <v>41.524099999999997</v>
      </c>
      <c r="G3747" s="31">
        <v>297.05990000000003</v>
      </c>
      <c r="H3747" s="31">
        <v>8.3491669999999996</v>
      </c>
      <c r="I3747" s="31">
        <v>2141.2020000000002</v>
      </c>
      <c r="J3747" s="31">
        <v>2970.23</v>
      </c>
      <c r="K3747" s="31">
        <v>1617.0029999999999</v>
      </c>
      <c r="L3747" s="31">
        <v>98.03</v>
      </c>
      <c r="M3747" s="31" t="s">
        <v>108</v>
      </c>
      <c r="N3747" s="31">
        <v>50.598700000000001</v>
      </c>
      <c r="O3747" s="31">
        <v>91.620199999999997</v>
      </c>
      <c r="P3747" s="31">
        <v>106.0853</v>
      </c>
      <c r="Q3747" s="31" t="s">
        <v>108</v>
      </c>
      <c r="R3747" s="31">
        <v>89.89</v>
      </c>
      <c r="S3747" s="31" t="s">
        <v>108</v>
      </c>
    </row>
    <row r="3748" spans="1:19" x14ac:dyDescent="0.35">
      <c r="A3748" s="2">
        <v>38114</v>
      </c>
      <c r="B3748" s="31">
        <v>513.48940000000005</v>
      </c>
      <c r="C3748" s="31">
        <v>1090.3510000000001</v>
      </c>
      <c r="D3748" s="31">
        <v>379.04559999999998</v>
      </c>
      <c r="E3748" s="31">
        <v>175.54429999999999</v>
      </c>
      <c r="F3748" s="31">
        <v>40.529800000000002</v>
      </c>
      <c r="G3748" s="31">
        <v>306.26420000000002</v>
      </c>
      <c r="H3748" s="31">
        <v>8.3184939999999994</v>
      </c>
      <c r="I3748" s="31">
        <v>2146.3229999999999</v>
      </c>
      <c r="J3748" s="31">
        <v>2933.8710000000001</v>
      </c>
      <c r="K3748" s="31">
        <v>1607.893</v>
      </c>
      <c r="L3748" s="31">
        <v>96.49</v>
      </c>
      <c r="M3748" s="31" t="s">
        <v>108</v>
      </c>
      <c r="N3748" s="31">
        <v>50.135100000000001</v>
      </c>
      <c r="O3748" s="31">
        <v>89.715500000000006</v>
      </c>
      <c r="P3748" s="31">
        <v>104.6138</v>
      </c>
      <c r="Q3748" s="31" t="s">
        <v>108</v>
      </c>
      <c r="R3748" s="31">
        <v>91.13</v>
      </c>
      <c r="S3748" s="31" t="s">
        <v>108</v>
      </c>
    </row>
    <row r="3749" spans="1:19" x14ac:dyDescent="0.35">
      <c r="A3749" s="2">
        <v>38117</v>
      </c>
      <c r="B3749" s="31">
        <v>498.59989999999999</v>
      </c>
      <c r="C3749" s="31">
        <v>1057.56</v>
      </c>
      <c r="D3749" s="31">
        <v>374.78800000000001</v>
      </c>
      <c r="E3749" s="31">
        <v>171.58320000000001</v>
      </c>
      <c r="F3749" s="31">
        <v>40.487099999999998</v>
      </c>
      <c r="G3749" s="31">
        <v>300.62290000000002</v>
      </c>
      <c r="H3749" s="31">
        <v>8.3307629999999993</v>
      </c>
      <c r="I3749" s="31">
        <v>2141.9780000000001</v>
      </c>
      <c r="J3749" s="31">
        <v>2935.9850000000001</v>
      </c>
      <c r="K3749" s="31">
        <v>1609.886</v>
      </c>
      <c r="L3749" s="31">
        <v>95.43</v>
      </c>
      <c r="M3749" s="31" t="s">
        <v>108</v>
      </c>
      <c r="N3749" s="31">
        <v>49.7607</v>
      </c>
      <c r="O3749" s="31">
        <v>88.340100000000007</v>
      </c>
      <c r="P3749" s="31">
        <v>104.1421</v>
      </c>
      <c r="Q3749" s="31" t="s">
        <v>108</v>
      </c>
      <c r="R3749" s="31">
        <v>91.56</v>
      </c>
      <c r="S3749" s="31" t="s">
        <v>108</v>
      </c>
    </row>
    <row r="3750" spans="1:19" x14ac:dyDescent="0.35">
      <c r="A3750" s="2">
        <v>38118</v>
      </c>
      <c r="B3750" s="31">
        <v>513.7133</v>
      </c>
      <c r="C3750" s="31">
        <v>1081.115</v>
      </c>
      <c r="D3750" s="31">
        <v>375.69040000000001</v>
      </c>
      <c r="E3750" s="31">
        <v>175.61969999999999</v>
      </c>
      <c r="F3750" s="31">
        <v>40.326900000000002</v>
      </c>
      <c r="G3750" s="31">
        <v>303.51780000000002</v>
      </c>
      <c r="H3750" s="31">
        <v>8.3307629999999993</v>
      </c>
      <c r="I3750" s="31">
        <v>2137.1669999999999</v>
      </c>
      <c r="J3750" s="31">
        <v>2939.3679999999999</v>
      </c>
      <c r="K3750" s="31">
        <v>1609.4590000000001</v>
      </c>
      <c r="L3750" s="31">
        <v>96.21</v>
      </c>
      <c r="M3750" s="31" t="s">
        <v>108</v>
      </c>
      <c r="N3750" s="31">
        <v>50.491700000000002</v>
      </c>
      <c r="O3750" s="31">
        <v>88.290400000000005</v>
      </c>
      <c r="P3750" s="31">
        <v>103.71429999999999</v>
      </c>
      <c r="Q3750" s="31" t="s">
        <v>108</v>
      </c>
      <c r="R3750" s="31">
        <v>91.66</v>
      </c>
      <c r="S3750" s="31" t="s">
        <v>108</v>
      </c>
    </row>
    <row r="3751" spans="1:19" x14ac:dyDescent="0.35">
      <c r="A3751" s="2">
        <v>38119</v>
      </c>
      <c r="B3751" s="31">
        <v>522.96529999999996</v>
      </c>
      <c r="C3751" s="31">
        <v>1120.614</v>
      </c>
      <c r="D3751" s="31">
        <v>389.14890000000003</v>
      </c>
      <c r="E3751" s="31">
        <v>177.01249999999999</v>
      </c>
      <c r="F3751" s="31">
        <v>40.380200000000002</v>
      </c>
      <c r="G3751" s="31">
        <v>288.67219999999998</v>
      </c>
      <c r="H3751" s="31">
        <v>8.3307629999999993</v>
      </c>
      <c r="I3751" s="31">
        <v>2137.1669999999999</v>
      </c>
      <c r="J3751" s="31">
        <v>2935.9850000000001</v>
      </c>
      <c r="K3751" s="31">
        <v>1605.758</v>
      </c>
      <c r="L3751" s="31">
        <v>96.78</v>
      </c>
      <c r="M3751" s="31" t="s">
        <v>108</v>
      </c>
      <c r="N3751" s="31">
        <v>50.598700000000001</v>
      </c>
      <c r="O3751" s="31">
        <v>88.704800000000006</v>
      </c>
      <c r="P3751" s="31">
        <v>104.5166</v>
      </c>
      <c r="Q3751" s="31" t="s">
        <v>108</v>
      </c>
      <c r="R3751" s="31">
        <v>91.29</v>
      </c>
      <c r="S3751" s="31" t="s">
        <v>108</v>
      </c>
    </row>
    <row r="3752" spans="1:19" x14ac:dyDescent="0.35">
      <c r="A3752" s="2">
        <v>38120</v>
      </c>
      <c r="B3752" s="31">
        <v>528.25149999999996</v>
      </c>
      <c r="C3752" s="31">
        <v>1137.127</v>
      </c>
      <c r="D3752" s="31">
        <v>385.26889999999997</v>
      </c>
      <c r="E3752" s="31">
        <v>174.7782</v>
      </c>
      <c r="F3752" s="31">
        <v>40.081499999999998</v>
      </c>
      <c r="G3752" s="31">
        <v>291.71550000000002</v>
      </c>
      <c r="H3752" s="31">
        <v>8.2387440000000005</v>
      </c>
      <c r="I3752" s="31">
        <v>2143.529</v>
      </c>
      <c r="J3752" s="31">
        <v>2926.261</v>
      </c>
      <c r="K3752" s="31">
        <v>1603.7660000000001</v>
      </c>
      <c r="L3752" s="31">
        <v>96.34</v>
      </c>
      <c r="M3752" s="31" t="s">
        <v>108</v>
      </c>
      <c r="N3752" s="31">
        <v>50.259900000000002</v>
      </c>
      <c r="O3752" s="31">
        <v>87.816500000000005</v>
      </c>
      <c r="P3752" s="31">
        <v>103.9983</v>
      </c>
      <c r="Q3752" s="31" t="s">
        <v>108</v>
      </c>
      <c r="R3752" s="31">
        <v>91.96</v>
      </c>
      <c r="S3752" s="31" t="s">
        <v>108</v>
      </c>
    </row>
    <row r="3753" spans="1:19" x14ac:dyDescent="0.35">
      <c r="A3753" s="2">
        <v>38121</v>
      </c>
      <c r="B3753" s="31">
        <v>529.66809999999998</v>
      </c>
      <c r="C3753" s="31">
        <v>1142.0219999999999</v>
      </c>
      <c r="D3753" s="31">
        <v>391.95870000000002</v>
      </c>
      <c r="E3753" s="31">
        <v>175.3115</v>
      </c>
      <c r="F3753" s="31">
        <v>40.316099999999999</v>
      </c>
      <c r="G3753" s="31">
        <v>276.86989999999997</v>
      </c>
      <c r="H3753" s="31">
        <v>8.1099180000000004</v>
      </c>
      <c r="I3753" s="31">
        <v>2142.9090000000001</v>
      </c>
      <c r="J3753" s="31">
        <v>2941.904</v>
      </c>
      <c r="K3753" s="31">
        <v>1608.605</v>
      </c>
      <c r="L3753" s="31">
        <v>96.43</v>
      </c>
      <c r="M3753" s="31" t="s">
        <v>108</v>
      </c>
      <c r="N3753" s="31">
        <v>49.921199999999999</v>
      </c>
      <c r="O3753" s="31">
        <v>87.744699999999995</v>
      </c>
      <c r="P3753" s="31">
        <v>104.1593</v>
      </c>
      <c r="Q3753" s="31" t="s">
        <v>108</v>
      </c>
      <c r="R3753" s="31">
        <v>91.66</v>
      </c>
      <c r="S3753" s="31" t="s">
        <v>108</v>
      </c>
    </row>
    <row r="3754" spans="1:19" x14ac:dyDescent="0.35">
      <c r="A3754" s="2">
        <v>38124</v>
      </c>
      <c r="B3754" s="31">
        <v>531.0847</v>
      </c>
      <c r="C3754" s="31">
        <v>1140.25</v>
      </c>
      <c r="D3754" s="31">
        <v>388.91789999999997</v>
      </c>
      <c r="E3754" s="31">
        <v>169.7122</v>
      </c>
      <c r="F3754" s="31">
        <v>40.582700000000003</v>
      </c>
      <c r="G3754" s="31">
        <v>268.85329999999999</v>
      </c>
      <c r="H3754" s="31">
        <v>8.0608409999999999</v>
      </c>
      <c r="I3754" s="31">
        <v>2153.462</v>
      </c>
      <c r="J3754" s="31">
        <v>2961.7750000000001</v>
      </c>
      <c r="K3754" s="31">
        <v>1612.163</v>
      </c>
      <c r="L3754" s="31">
        <v>95.61</v>
      </c>
      <c r="M3754" s="31" t="s">
        <v>108</v>
      </c>
      <c r="N3754" s="31">
        <v>49.439799999999998</v>
      </c>
      <c r="O3754" s="31">
        <v>87.987499999999997</v>
      </c>
      <c r="P3754" s="31">
        <v>105.40940000000001</v>
      </c>
      <c r="Q3754" s="31" t="s">
        <v>108</v>
      </c>
      <c r="R3754" s="31">
        <v>91</v>
      </c>
      <c r="S3754" s="31" t="s">
        <v>108</v>
      </c>
    </row>
    <row r="3755" spans="1:19" x14ac:dyDescent="0.35">
      <c r="A3755" s="2">
        <v>38125</v>
      </c>
      <c r="B3755" s="31">
        <v>518.05190000000005</v>
      </c>
      <c r="C3755" s="31">
        <v>1116.6179999999999</v>
      </c>
      <c r="D3755" s="31">
        <v>381.3159</v>
      </c>
      <c r="E3755" s="31">
        <v>170.6454</v>
      </c>
      <c r="F3755" s="31">
        <v>40.188200000000002</v>
      </c>
      <c r="G3755" s="31">
        <v>259.50060000000002</v>
      </c>
      <c r="H3755" s="31">
        <v>8.0976479999999995</v>
      </c>
      <c r="I3755" s="31">
        <v>2146.788</v>
      </c>
      <c r="J3755" s="31">
        <v>2953.319</v>
      </c>
      <c r="K3755" s="31">
        <v>1610.3130000000001</v>
      </c>
      <c r="L3755" s="31">
        <v>96.03</v>
      </c>
      <c r="M3755" s="31" t="s">
        <v>108</v>
      </c>
      <c r="N3755" s="31">
        <v>49.849899999999998</v>
      </c>
      <c r="O3755" s="31">
        <v>87.834900000000005</v>
      </c>
      <c r="P3755" s="31">
        <v>105.08750000000001</v>
      </c>
      <c r="Q3755" s="31" t="s">
        <v>108</v>
      </c>
      <c r="R3755" s="31">
        <v>91.25</v>
      </c>
      <c r="S3755" s="31" t="s">
        <v>108</v>
      </c>
    </row>
    <row r="3756" spans="1:19" x14ac:dyDescent="0.35">
      <c r="A3756" s="2">
        <v>38126</v>
      </c>
      <c r="B3756" s="31">
        <v>530.94299999999998</v>
      </c>
      <c r="C3756" s="31">
        <v>1162.3630000000001</v>
      </c>
      <c r="D3756" s="31">
        <v>389.22199999999998</v>
      </c>
      <c r="E3756" s="31">
        <v>175.77809999999999</v>
      </c>
      <c r="F3756" s="31">
        <v>40.9452</v>
      </c>
      <c r="G3756" s="31">
        <v>269.44709999999998</v>
      </c>
      <c r="H3756" s="31">
        <v>8.1405899999999995</v>
      </c>
      <c r="I3756" s="31">
        <v>2146.6329999999998</v>
      </c>
      <c r="J3756" s="31">
        <v>2940.636</v>
      </c>
      <c r="K3756" s="31">
        <v>1604.7619999999999</v>
      </c>
      <c r="L3756" s="31">
        <v>95.72</v>
      </c>
      <c r="M3756" s="31" t="s">
        <v>108</v>
      </c>
      <c r="N3756" s="31">
        <v>49.778500000000001</v>
      </c>
      <c r="O3756" s="31">
        <v>89.126400000000004</v>
      </c>
      <c r="P3756" s="31">
        <v>105.7316</v>
      </c>
      <c r="Q3756" s="31" t="s">
        <v>108</v>
      </c>
      <c r="R3756" s="31">
        <v>90.53</v>
      </c>
      <c r="S3756" s="31" t="s">
        <v>108</v>
      </c>
    </row>
    <row r="3757" spans="1:19" x14ac:dyDescent="0.35">
      <c r="A3757" s="2">
        <v>38127</v>
      </c>
      <c r="B3757" s="31">
        <v>521.87670000000003</v>
      </c>
      <c r="C3757" s="31">
        <v>1149.1120000000001</v>
      </c>
      <c r="D3757" s="31">
        <v>388.3098</v>
      </c>
      <c r="E3757" s="31">
        <v>175.51150000000001</v>
      </c>
      <c r="F3757" s="31">
        <v>40.465400000000002</v>
      </c>
      <c r="G3757" s="31">
        <v>258.01600000000002</v>
      </c>
      <c r="H3757" s="31">
        <v>8.6865679999999994</v>
      </c>
      <c r="I3757" s="31">
        <v>2150.6680000000001</v>
      </c>
      <c r="J3757" s="31">
        <v>2955.01</v>
      </c>
      <c r="K3757" s="31">
        <v>1607.3240000000001</v>
      </c>
      <c r="L3757" s="31">
        <v>96.05</v>
      </c>
      <c r="M3757" s="31" t="s">
        <v>108</v>
      </c>
      <c r="N3757" s="31">
        <v>49.9925</v>
      </c>
      <c r="O3757" s="31">
        <v>88.661699999999996</v>
      </c>
      <c r="P3757" s="31">
        <v>104.8005</v>
      </c>
      <c r="Q3757" s="31" t="s">
        <v>108</v>
      </c>
      <c r="R3757" s="31">
        <v>91.03</v>
      </c>
      <c r="S3757" s="31" t="s">
        <v>108</v>
      </c>
    </row>
    <row r="3758" spans="1:19" x14ac:dyDescent="0.35">
      <c r="A3758" s="2">
        <v>38128</v>
      </c>
      <c r="B3758" s="31">
        <v>511.67720000000003</v>
      </c>
      <c r="C3758" s="31">
        <v>1118.4749999999999</v>
      </c>
      <c r="D3758" s="31">
        <v>372.80169999999998</v>
      </c>
      <c r="E3758" s="31">
        <v>180.4442</v>
      </c>
      <c r="F3758" s="31">
        <v>41.147799999999997</v>
      </c>
      <c r="G3758" s="31">
        <v>259.05520000000001</v>
      </c>
      <c r="H3758" s="31">
        <v>8.4779920000000004</v>
      </c>
      <c r="I3758" s="31">
        <v>2151.444</v>
      </c>
      <c r="J3758" s="31">
        <v>2946.5549999999998</v>
      </c>
      <c r="K3758" s="31">
        <v>1606.328</v>
      </c>
      <c r="L3758" s="31">
        <v>96.23</v>
      </c>
      <c r="M3758" s="31" t="s">
        <v>108</v>
      </c>
      <c r="N3758" s="31">
        <v>50.224299999999999</v>
      </c>
      <c r="O3758" s="31">
        <v>89.595399999999998</v>
      </c>
      <c r="P3758" s="31">
        <v>105.6026</v>
      </c>
      <c r="Q3758" s="31" t="s">
        <v>108</v>
      </c>
      <c r="R3758" s="31">
        <v>90.49</v>
      </c>
      <c r="S3758" s="31" t="s">
        <v>108</v>
      </c>
    </row>
    <row r="3759" spans="1:19" x14ac:dyDescent="0.35">
      <c r="A3759" s="2">
        <v>38131</v>
      </c>
      <c r="B3759" s="31">
        <v>535.05119999999999</v>
      </c>
      <c r="C3759" s="31">
        <v>1155.02</v>
      </c>
      <c r="D3759" s="31">
        <v>393.17500000000001</v>
      </c>
      <c r="E3759" s="31">
        <v>182.7106</v>
      </c>
      <c r="F3759" s="31">
        <v>41.2331</v>
      </c>
      <c r="G3759" s="31">
        <v>257.12529999999998</v>
      </c>
      <c r="H3759" s="31">
        <v>8.3921080000000003</v>
      </c>
      <c r="I3759" s="31">
        <v>2149.5819999999999</v>
      </c>
      <c r="J3759" s="31">
        <v>2951.2049999999999</v>
      </c>
      <c r="K3759" s="31">
        <v>1607.893</v>
      </c>
      <c r="L3759" s="31">
        <v>96.58</v>
      </c>
      <c r="M3759" s="31" t="s">
        <v>108</v>
      </c>
      <c r="N3759" s="31">
        <v>50.563000000000002</v>
      </c>
      <c r="O3759" s="31">
        <v>89.147599999999997</v>
      </c>
      <c r="P3759" s="31">
        <v>105.1224</v>
      </c>
      <c r="Q3759" s="31" t="s">
        <v>108</v>
      </c>
      <c r="R3759" s="31">
        <v>90.55</v>
      </c>
      <c r="S3759" s="31" t="s">
        <v>108</v>
      </c>
    </row>
    <row r="3760" spans="1:19" x14ac:dyDescent="0.35">
      <c r="A3760" s="2">
        <v>38132</v>
      </c>
      <c r="B3760" s="31">
        <v>525.13499999999999</v>
      </c>
      <c r="C3760" s="31">
        <v>1129.8689999999999</v>
      </c>
      <c r="D3760" s="31">
        <v>385.26889999999997</v>
      </c>
      <c r="E3760" s="31">
        <v>181.97739999999999</v>
      </c>
      <c r="F3760" s="31">
        <v>41.531700000000001</v>
      </c>
      <c r="G3760" s="31">
        <v>261.95010000000002</v>
      </c>
      <c r="H3760" s="31">
        <v>8.5638760000000005</v>
      </c>
      <c r="I3760" s="31">
        <v>2152.6860000000001</v>
      </c>
      <c r="J3760" s="31">
        <v>2955.2370000000001</v>
      </c>
      <c r="K3760" s="31">
        <v>1608.463</v>
      </c>
      <c r="L3760" s="31">
        <v>97.99</v>
      </c>
      <c r="M3760" s="31" t="s">
        <v>108</v>
      </c>
      <c r="N3760" s="31">
        <v>51.561399999999999</v>
      </c>
      <c r="O3760" s="31">
        <v>89.442599999999999</v>
      </c>
      <c r="P3760" s="31">
        <v>106.3644</v>
      </c>
      <c r="Q3760" s="31" t="s">
        <v>108</v>
      </c>
      <c r="R3760" s="31">
        <v>89.84</v>
      </c>
      <c r="S3760" s="31" t="s">
        <v>108</v>
      </c>
    </row>
    <row r="3761" spans="1:19" x14ac:dyDescent="0.35">
      <c r="A3761" s="2">
        <v>38133</v>
      </c>
      <c r="B3761" s="31">
        <v>520.03520000000003</v>
      </c>
      <c r="C3761" s="31">
        <v>1120.2470000000001</v>
      </c>
      <c r="D3761" s="31">
        <v>387.39749999999998</v>
      </c>
      <c r="E3761" s="31">
        <v>182.44399999999999</v>
      </c>
      <c r="F3761" s="31">
        <v>41.521000000000001</v>
      </c>
      <c r="G3761" s="31">
        <v>258.90679999999998</v>
      </c>
      <c r="H3761" s="31">
        <v>8.4841259999999998</v>
      </c>
      <c r="I3761" s="31">
        <v>2152.375</v>
      </c>
      <c r="J3761" s="31">
        <v>2969.0659999999998</v>
      </c>
      <c r="K3761" s="31">
        <v>1613.018</v>
      </c>
      <c r="L3761" s="31">
        <v>98.3</v>
      </c>
      <c r="M3761" s="31" t="s">
        <v>108</v>
      </c>
      <c r="N3761" s="31">
        <v>51.900199999999998</v>
      </c>
      <c r="O3761" s="31">
        <v>89.9285</v>
      </c>
      <c r="P3761" s="31">
        <v>106.2711</v>
      </c>
      <c r="Q3761" s="31" t="s">
        <v>108</v>
      </c>
      <c r="R3761" s="31">
        <v>89.79</v>
      </c>
      <c r="S3761" s="31" t="s">
        <v>108</v>
      </c>
    </row>
    <row r="3762" spans="1:19" x14ac:dyDescent="0.35">
      <c r="A3762" s="2">
        <v>38134</v>
      </c>
      <c r="B3762" s="31">
        <v>508.41910000000001</v>
      </c>
      <c r="C3762" s="31">
        <v>1080.8320000000001</v>
      </c>
      <c r="D3762" s="31">
        <v>375.23430000000002</v>
      </c>
      <c r="E3762" s="31">
        <v>188.17660000000001</v>
      </c>
      <c r="F3762" s="31">
        <v>42.235399999999998</v>
      </c>
      <c r="G3762" s="31">
        <v>244.06120000000001</v>
      </c>
      <c r="H3762" s="31">
        <v>8.8153930000000003</v>
      </c>
      <c r="I3762" s="31">
        <v>2151.91</v>
      </c>
      <c r="J3762" s="31">
        <v>2985.7170000000001</v>
      </c>
      <c r="K3762" s="31">
        <v>1618.1420000000001</v>
      </c>
      <c r="L3762" s="31">
        <v>98.89</v>
      </c>
      <c r="M3762" s="31" t="s">
        <v>108</v>
      </c>
      <c r="N3762" s="31">
        <v>52.310299999999998</v>
      </c>
      <c r="O3762" s="31">
        <v>90.579800000000006</v>
      </c>
      <c r="P3762" s="31">
        <v>107.7855</v>
      </c>
      <c r="Q3762" s="31" t="s">
        <v>108</v>
      </c>
      <c r="R3762" s="31">
        <v>88.67</v>
      </c>
      <c r="S3762" s="31" t="s">
        <v>108</v>
      </c>
    </row>
    <row r="3763" spans="1:19" x14ac:dyDescent="0.35">
      <c r="A3763" s="2">
        <v>38135</v>
      </c>
      <c r="B3763" s="31">
        <v>513.23559999999998</v>
      </c>
      <c r="C3763" s="31">
        <v>1086.6559999999999</v>
      </c>
      <c r="D3763" s="31">
        <v>375.84249999999997</v>
      </c>
      <c r="E3763" s="31">
        <v>188.2433</v>
      </c>
      <c r="F3763" s="31">
        <v>42.107500000000002</v>
      </c>
      <c r="G3763" s="31">
        <v>241.6859</v>
      </c>
      <c r="H3763" s="31">
        <v>8.9871610000000004</v>
      </c>
      <c r="I3763" s="31">
        <v>2143.0639999999999</v>
      </c>
      <c r="J3763" s="31">
        <v>2970.7249999999999</v>
      </c>
      <c r="K3763" s="31">
        <v>1612.875</v>
      </c>
      <c r="L3763" s="31">
        <v>98.67</v>
      </c>
      <c r="M3763" s="31" t="s">
        <v>108</v>
      </c>
      <c r="N3763" s="31">
        <v>52.310299999999998</v>
      </c>
      <c r="O3763" s="31">
        <v>90.8018</v>
      </c>
      <c r="P3763" s="31">
        <v>107.3287</v>
      </c>
      <c r="Q3763" s="31">
        <v>1000</v>
      </c>
      <c r="R3763" s="31">
        <v>88.9</v>
      </c>
      <c r="S3763" s="31" t="s">
        <v>108</v>
      </c>
    </row>
    <row r="3764" spans="1:19" x14ac:dyDescent="0.35">
      <c r="A3764" s="2">
        <v>38138</v>
      </c>
      <c r="B3764" s="31">
        <v>513.23559999999998</v>
      </c>
      <c r="C3764" s="31">
        <v>1086.6559999999999</v>
      </c>
      <c r="D3764" s="31">
        <v>375.84249999999997</v>
      </c>
      <c r="E3764" s="31">
        <v>188.2433</v>
      </c>
      <c r="F3764" s="31">
        <v>42.107500000000002</v>
      </c>
      <c r="G3764" s="31">
        <v>241.6859</v>
      </c>
      <c r="H3764" s="31">
        <v>8.9871610000000004</v>
      </c>
      <c r="I3764" s="31">
        <v>2141.5120000000002</v>
      </c>
      <c r="J3764" s="31">
        <v>2970.7249999999999</v>
      </c>
      <c r="K3764" s="31">
        <v>1606.8969999999999</v>
      </c>
      <c r="L3764" s="31">
        <v>98.67</v>
      </c>
      <c r="M3764" s="31" t="s">
        <v>108</v>
      </c>
      <c r="N3764" s="31">
        <v>52.310299999999998</v>
      </c>
      <c r="O3764" s="31">
        <v>90.8018</v>
      </c>
      <c r="P3764" s="31">
        <v>107.3287</v>
      </c>
      <c r="Q3764" s="31">
        <v>993.38149999999996</v>
      </c>
      <c r="R3764" s="31">
        <v>88.9</v>
      </c>
      <c r="S3764" s="31" t="s">
        <v>108</v>
      </c>
    </row>
    <row r="3765" spans="1:19" x14ac:dyDescent="0.35">
      <c r="A3765" s="2">
        <v>38139</v>
      </c>
      <c r="B3765" s="31">
        <v>548.22569999999996</v>
      </c>
      <c r="C3765" s="31">
        <v>1141.9380000000001</v>
      </c>
      <c r="D3765" s="31">
        <v>401.99340000000001</v>
      </c>
      <c r="E3765" s="31">
        <v>190.77629999999999</v>
      </c>
      <c r="F3765" s="31">
        <v>42.171399999999998</v>
      </c>
      <c r="G3765" s="31">
        <v>256.53149999999999</v>
      </c>
      <c r="H3765" s="31">
        <v>8.7295090000000002</v>
      </c>
      <c r="I3765" s="31">
        <v>2136.08</v>
      </c>
      <c r="J3765" s="31">
        <v>2963.8719999999998</v>
      </c>
      <c r="K3765" s="31">
        <v>1607.893</v>
      </c>
      <c r="L3765" s="31">
        <v>98.76</v>
      </c>
      <c r="M3765" s="31" t="s">
        <v>108</v>
      </c>
      <c r="N3765" s="31">
        <v>52.381599999999999</v>
      </c>
      <c r="O3765" s="31">
        <v>91.293099999999995</v>
      </c>
      <c r="P3765" s="31">
        <v>107.42440000000001</v>
      </c>
      <c r="Q3765" s="31">
        <v>994.29780000000005</v>
      </c>
      <c r="R3765" s="31">
        <v>88.88</v>
      </c>
      <c r="S3765" s="31" t="s">
        <v>108</v>
      </c>
    </row>
    <row r="3766" spans="1:19" x14ac:dyDescent="0.35">
      <c r="A3766" s="2">
        <v>38140</v>
      </c>
      <c r="B3766" s="31">
        <v>518.61869999999999</v>
      </c>
      <c r="C3766" s="31">
        <v>1082.2670000000001</v>
      </c>
      <c r="D3766" s="31">
        <v>393.78320000000002</v>
      </c>
      <c r="E3766" s="31">
        <v>185.5103</v>
      </c>
      <c r="F3766" s="31">
        <v>41.851599999999998</v>
      </c>
      <c r="G3766" s="31">
        <v>252.22630000000001</v>
      </c>
      <c r="H3766" s="31">
        <v>8.2326080000000008</v>
      </c>
      <c r="I3766" s="31">
        <v>2138.2530000000002</v>
      </c>
      <c r="J3766" s="31">
        <v>2957.018</v>
      </c>
      <c r="K3766" s="31">
        <v>1606.328</v>
      </c>
      <c r="L3766" s="31">
        <v>99.13</v>
      </c>
      <c r="M3766" s="31" t="s">
        <v>108</v>
      </c>
      <c r="N3766" s="31">
        <v>52.256799999999998</v>
      </c>
      <c r="O3766" s="31">
        <v>91.054000000000002</v>
      </c>
      <c r="P3766" s="31">
        <v>107.8841</v>
      </c>
      <c r="Q3766" s="31">
        <v>990.54740000000004</v>
      </c>
      <c r="R3766" s="31">
        <v>88.84</v>
      </c>
      <c r="S3766" s="31" t="s">
        <v>108</v>
      </c>
    </row>
    <row r="3767" spans="1:19" x14ac:dyDescent="0.35">
      <c r="A3767" s="2">
        <v>38141</v>
      </c>
      <c r="B3767" s="31">
        <v>513.09389999999996</v>
      </c>
      <c r="C3767" s="31">
        <v>1042.683</v>
      </c>
      <c r="D3767" s="31">
        <v>376.75470000000001</v>
      </c>
      <c r="E3767" s="31">
        <v>185.4436</v>
      </c>
      <c r="F3767" s="31">
        <v>41.467700000000001</v>
      </c>
      <c r="G3767" s="31">
        <v>239.3107</v>
      </c>
      <c r="H3767" s="31">
        <v>8.2571460000000005</v>
      </c>
      <c r="I3767" s="31">
        <v>2138.098</v>
      </c>
      <c r="J3767" s="31">
        <v>2961.73</v>
      </c>
      <c r="K3767" s="31">
        <v>1607.1479999999999</v>
      </c>
      <c r="L3767" s="31">
        <v>98.21</v>
      </c>
      <c r="M3767" s="31" t="s">
        <v>108</v>
      </c>
      <c r="N3767" s="31">
        <v>51.454500000000003</v>
      </c>
      <c r="O3767" s="31">
        <v>90.276200000000003</v>
      </c>
      <c r="P3767" s="31">
        <v>107.62990000000001</v>
      </c>
      <c r="Q3767" s="31">
        <v>967.952</v>
      </c>
      <c r="R3767" s="31">
        <v>88.95</v>
      </c>
      <c r="S3767" s="31" t="s">
        <v>108</v>
      </c>
    </row>
    <row r="3768" spans="1:19" x14ac:dyDescent="0.35">
      <c r="A3768" s="2">
        <v>38142</v>
      </c>
      <c r="B3768" s="31">
        <v>504.16930000000002</v>
      </c>
      <c r="C3768" s="31">
        <v>994.15300000000002</v>
      </c>
      <c r="D3768" s="31">
        <v>373.71390000000002</v>
      </c>
      <c r="E3768" s="31">
        <v>182.57730000000001</v>
      </c>
      <c r="F3768" s="31">
        <v>41.766300000000001</v>
      </c>
      <c r="G3768" s="31">
        <v>248.96029999999999</v>
      </c>
      <c r="H3768" s="31">
        <v>8.1835310000000003</v>
      </c>
      <c r="I3768" s="31">
        <v>2134.9940000000001</v>
      </c>
      <c r="J3768" s="31">
        <v>2948.0230000000001</v>
      </c>
      <c r="K3768" s="31">
        <v>1604.722</v>
      </c>
      <c r="L3768" s="31">
        <v>98.94</v>
      </c>
      <c r="M3768" s="31" t="s">
        <v>108</v>
      </c>
      <c r="N3768" s="31">
        <v>51.935899999999997</v>
      </c>
      <c r="O3768" s="31">
        <v>90.079099999999997</v>
      </c>
      <c r="P3768" s="31">
        <v>107.6067</v>
      </c>
      <c r="Q3768" s="31">
        <v>972.89549999999997</v>
      </c>
      <c r="R3768" s="31">
        <v>88.54</v>
      </c>
      <c r="S3768" s="31" t="s">
        <v>108</v>
      </c>
    </row>
    <row r="3769" spans="1:19" x14ac:dyDescent="0.35">
      <c r="A3769" s="2">
        <v>38145</v>
      </c>
      <c r="B3769" s="31">
        <v>507.9941</v>
      </c>
      <c r="C3769" s="31">
        <v>1013.987</v>
      </c>
      <c r="D3769" s="31">
        <v>371.88940000000002</v>
      </c>
      <c r="E3769" s="31">
        <v>187.3767</v>
      </c>
      <c r="F3769" s="31">
        <v>42.064799999999998</v>
      </c>
      <c r="G3769" s="31">
        <v>252.0779</v>
      </c>
      <c r="H3769" s="31">
        <v>8.1773959999999999</v>
      </c>
      <c r="I3769" s="31">
        <v>2122.5500000000002</v>
      </c>
      <c r="J3769" s="31">
        <v>2953.163</v>
      </c>
      <c r="K3769" s="31">
        <v>1608.077</v>
      </c>
      <c r="L3769" s="31">
        <v>100.43</v>
      </c>
      <c r="M3769" s="31" t="s">
        <v>108</v>
      </c>
      <c r="N3769" s="31">
        <v>53.1661</v>
      </c>
      <c r="O3769" s="31">
        <v>91.384699999999995</v>
      </c>
      <c r="P3769" s="31">
        <v>108.2167</v>
      </c>
      <c r="Q3769" s="31">
        <v>1001.4666999999999</v>
      </c>
      <c r="R3769" s="31">
        <v>88.25</v>
      </c>
      <c r="S3769" s="31" t="s">
        <v>108</v>
      </c>
    </row>
    <row r="3770" spans="1:19" x14ac:dyDescent="0.35">
      <c r="A3770" s="2">
        <v>38146</v>
      </c>
      <c r="B3770" s="31">
        <v>497.7004</v>
      </c>
      <c r="C3770" s="31">
        <v>984.93299999999999</v>
      </c>
      <c r="D3770" s="31">
        <v>374.44529999999997</v>
      </c>
      <c r="E3770" s="31">
        <v>183.31780000000001</v>
      </c>
      <c r="F3770" s="31">
        <v>41.776899999999998</v>
      </c>
      <c r="G3770" s="31">
        <v>252.47900000000001</v>
      </c>
      <c r="H3770" s="31">
        <v>8.3206439999999997</v>
      </c>
      <c r="I3770" s="31">
        <v>2118.4929999999999</v>
      </c>
      <c r="J3770" s="31">
        <v>2953.163</v>
      </c>
      <c r="K3770" s="31">
        <v>1609.9359999999999</v>
      </c>
      <c r="L3770" s="31">
        <v>100.59</v>
      </c>
      <c r="M3770" s="31" t="s">
        <v>108</v>
      </c>
      <c r="N3770" s="31">
        <v>53.219499999999996</v>
      </c>
      <c r="O3770" s="31">
        <v>91.411000000000001</v>
      </c>
      <c r="P3770" s="31">
        <v>107.8338</v>
      </c>
      <c r="Q3770" s="31">
        <v>1001.1168</v>
      </c>
      <c r="R3770" s="31">
        <v>88.51</v>
      </c>
      <c r="S3770" s="31" t="s">
        <v>108</v>
      </c>
    </row>
    <row r="3771" spans="1:19" x14ac:dyDescent="0.35">
      <c r="A3771" s="2">
        <v>38147</v>
      </c>
      <c r="B3771" s="31">
        <v>501.72919999999999</v>
      </c>
      <c r="C3771" s="31">
        <v>988.23299999999995</v>
      </c>
      <c r="D3771" s="31">
        <v>373.22680000000003</v>
      </c>
      <c r="E3771" s="31">
        <v>175.41550000000001</v>
      </c>
      <c r="F3771" s="31">
        <v>41.0732</v>
      </c>
      <c r="G3771" s="31">
        <v>251.8356</v>
      </c>
      <c r="H3771" s="31">
        <v>8.3426469999999995</v>
      </c>
      <c r="I3771" s="31">
        <v>2109.7460000000001</v>
      </c>
      <c r="J3771" s="31">
        <v>2944.5970000000002</v>
      </c>
      <c r="K3771" s="31">
        <v>1605.3610000000001</v>
      </c>
      <c r="L3771" s="31">
        <v>99.66</v>
      </c>
      <c r="M3771" s="31" t="s">
        <v>108</v>
      </c>
      <c r="N3771" s="31">
        <v>52.470700000000001</v>
      </c>
      <c r="O3771" s="31">
        <v>91.813800000000001</v>
      </c>
      <c r="P3771" s="31">
        <v>106.3079</v>
      </c>
      <c r="Q3771" s="31">
        <v>991.40170000000001</v>
      </c>
      <c r="R3771" s="31">
        <v>89.73</v>
      </c>
      <c r="S3771" s="31" t="s">
        <v>108</v>
      </c>
    </row>
    <row r="3772" spans="1:19" x14ac:dyDescent="0.35">
      <c r="A3772" s="2">
        <v>38148</v>
      </c>
      <c r="B3772" s="31">
        <v>508.05540000000002</v>
      </c>
      <c r="C3772" s="31">
        <v>1006.174</v>
      </c>
      <c r="D3772" s="31">
        <v>384.5718</v>
      </c>
      <c r="E3772" s="31">
        <v>173.5959</v>
      </c>
      <c r="F3772" s="31">
        <v>41.222499999999997</v>
      </c>
      <c r="G3772" s="31">
        <v>248.03210000000001</v>
      </c>
      <c r="H3772" s="31">
        <v>8.2681920000000009</v>
      </c>
      <c r="I3772" s="31">
        <v>2107.3969999999999</v>
      </c>
      <c r="J3772" s="31">
        <v>2950.165</v>
      </c>
      <c r="K3772" s="31">
        <v>1604.5029999999999</v>
      </c>
      <c r="L3772" s="31">
        <v>100.1</v>
      </c>
      <c r="M3772" s="31" t="s">
        <v>108</v>
      </c>
      <c r="N3772" s="31">
        <v>52.845100000000002</v>
      </c>
      <c r="O3772" s="31">
        <v>91.686400000000006</v>
      </c>
      <c r="P3772" s="31">
        <v>106.3252</v>
      </c>
      <c r="Q3772" s="31">
        <v>983.22109999999998</v>
      </c>
      <c r="R3772" s="31">
        <v>89.25</v>
      </c>
      <c r="S3772" s="31" t="s">
        <v>108</v>
      </c>
    </row>
    <row r="3773" spans="1:19" x14ac:dyDescent="0.35">
      <c r="A3773" s="2">
        <v>38149</v>
      </c>
      <c r="B3773" s="31">
        <v>508.05540000000002</v>
      </c>
      <c r="C3773" s="31">
        <v>1006.174</v>
      </c>
      <c r="D3773" s="31">
        <v>384.5718</v>
      </c>
      <c r="E3773" s="31">
        <v>173.5959</v>
      </c>
      <c r="F3773" s="31">
        <v>41.222499999999997</v>
      </c>
      <c r="G3773" s="31">
        <v>248.03210000000001</v>
      </c>
      <c r="H3773" s="31">
        <v>8.2681920000000009</v>
      </c>
      <c r="I3773" s="31">
        <v>2109.433</v>
      </c>
      <c r="J3773" s="31">
        <v>2950.165</v>
      </c>
      <c r="K3773" s="31">
        <v>1600.643</v>
      </c>
      <c r="L3773" s="31">
        <v>100.1</v>
      </c>
      <c r="M3773" s="31" t="s">
        <v>108</v>
      </c>
      <c r="N3773" s="31">
        <v>52.845100000000002</v>
      </c>
      <c r="O3773" s="31">
        <v>91.046899999999994</v>
      </c>
      <c r="P3773" s="31">
        <v>105.60809999999999</v>
      </c>
      <c r="Q3773" s="31">
        <v>966.09910000000002</v>
      </c>
      <c r="R3773" s="31">
        <v>90.01</v>
      </c>
      <c r="S3773" s="31" t="s">
        <v>108</v>
      </c>
    </row>
    <row r="3774" spans="1:19" x14ac:dyDescent="0.35">
      <c r="A3774" s="2">
        <v>38152</v>
      </c>
      <c r="B3774" s="31">
        <v>503.34440000000001</v>
      </c>
      <c r="C3774" s="31">
        <v>979.50900000000001</v>
      </c>
      <c r="D3774" s="31">
        <v>380.78410000000002</v>
      </c>
      <c r="E3774" s="31">
        <v>172.2296</v>
      </c>
      <c r="F3774" s="31">
        <v>40.966500000000003</v>
      </c>
      <c r="G3774" s="31">
        <v>253.0976</v>
      </c>
      <c r="H3774" s="31">
        <v>8.1329670000000007</v>
      </c>
      <c r="I3774" s="31">
        <v>2098.7829999999999</v>
      </c>
      <c r="J3774" s="31">
        <v>2934.3159999999998</v>
      </c>
      <c r="K3774" s="31">
        <v>1602.0730000000001</v>
      </c>
      <c r="L3774" s="31">
        <v>99.16</v>
      </c>
      <c r="M3774" s="31" t="s">
        <v>108</v>
      </c>
      <c r="N3774" s="31">
        <v>52.120699999999999</v>
      </c>
      <c r="O3774" s="31">
        <v>90.420100000000005</v>
      </c>
      <c r="P3774" s="31">
        <v>106.2611</v>
      </c>
      <c r="Q3774" s="31">
        <v>949.94129999999996</v>
      </c>
      <c r="R3774" s="31">
        <v>89.94</v>
      </c>
      <c r="S3774" s="31" t="s">
        <v>108</v>
      </c>
    </row>
    <row r="3775" spans="1:19" x14ac:dyDescent="0.35">
      <c r="A3775" s="2">
        <v>38153</v>
      </c>
      <c r="B3775" s="31">
        <v>497.24239999999998</v>
      </c>
      <c r="C3775" s="31">
        <v>976.25699999999995</v>
      </c>
      <c r="D3775" s="31">
        <v>374.6671</v>
      </c>
      <c r="E3775" s="31">
        <v>176.65260000000001</v>
      </c>
      <c r="F3775" s="31">
        <v>41.446399999999997</v>
      </c>
      <c r="G3775" s="31">
        <v>246.53579999999999</v>
      </c>
      <c r="H3775" s="31">
        <v>8.2119870000000006</v>
      </c>
      <c r="I3775" s="31">
        <v>2106.9270000000001</v>
      </c>
      <c r="J3775" s="31">
        <v>2974.58</v>
      </c>
      <c r="K3775" s="31">
        <v>1615.3679999999999</v>
      </c>
      <c r="L3775" s="31">
        <v>99.88</v>
      </c>
      <c r="M3775" s="31" t="s">
        <v>108</v>
      </c>
      <c r="N3775" s="31">
        <v>52.796900000000001</v>
      </c>
      <c r="O3775" s="31">
        <v>91.135099999999994</v>
      </c>
      <c r="P3775" s="31">
        <v>106.2017</v>
      </c>
      <c r="Q3775" s="31">
        <v>956.67830000000004</v>
      </c>
      <c r="R3775" s="31">
        <v>89.09</v>
      </c>
      <c r="S3775" s="31" t="s">
        <v>108</v>
      </c>
    </row>
    <row r="3776" spans="1:19" x14ac:dyDescent="0.35">
      <c r="A3776" s="2">
        <v>38154</v>
      </c>
      <c r="B3776" s="31">
        <v>499.22910000000002</v>
      </c>
      <c r="C3776" s="31">
        <v>976.25699999999995</v>
      </c>
      <c r="D3776" s="31">
        <v>374.97300000000001</v>
      </c>
      <c r="E3776" s="31">
        <v>175.07769999999999</v>
      </c>
      <c r="F3776" s="31">
        <v>41.0732</v>
      </c>
      <c r="G3776" s="31">
        <v>250.37909999999999</v>
      </c>
      <c r="H3776" s="31">
        <v>8.3274779999999993</v>
      </c>
      <c r="I3776" s="31">
        <v>2097.9989999999998</v>
      </c>
      <c r="J3776" s="31">
        <v>2965.585</v>
      </c>
      <c r="K3776" s="31">
        <v>1609.364</v>
      </c>
      <c r="L3776" s="31">
        <v>99.82</v>
      </c>
      <c r="M3776" s="31" t="s">
        <v>108</v>
      </c>
      <c r="N3776" s="31">
        <v>52.690300000000001</v>
      </c>
      <c r="O3776" s="31">
        <v>91.215100000000007</v>
      </c>
      <c r="P3776" s="31">
        <v>105.6061</v>
      </c>
      <c r="Q3776" s="31">
        <v>956.46280000000002</v>
      </c>
      <c r="R3776" s="31">
        <v>90.04</v>
      </c>
      <c r="S3776" s="31" t="s">
        <v>108</v>
      </c>
    </row>
    <row r="3777" spans="1:19" x14ac:dyDescent="0.35">
      <c r="A3777" s="2">
        <v>38155</v>
      </c>
      <c r="B3777" s="31">
        <v>513.84550000000002</v>
      </c>
      <c r="C3777" s="31">
        <v>1009.463</v>
      </c>
      <c r="D3777" s="31">
        <v>385.67779999999999</v>
      </c>
      <c r="E3777" s="31">
        <v>178.16040000000001</v>
      </c>
      <c r="F3777" s="31">
        <v>41.531700000000001</v>
      </c>
      <c r="G3777" s="31">
        <v>250.84780000000001</v>
      </c>
      <c r="H3777" s="31">
        <v>8.2606149999999996</v>
      </c>
      <c r="I3777" s="31">
        <v>2090.6379999999999</v>
      </c>
      <c r="J3777" s="31">
        <v>2973.7240000000002</v>
      </c>
      <c r="K3777" s="31">
        <v>1608.077</v>
      </c>
      <c r="L3777" s="31">
        <v>99.68</v>
      </c>
      <c r="M3777" s="31" t="s">
        <v>108</v>
      </c>
      <c r="N3777" s="31">
        <v>52.245899999999999</v>
      </c>
      <c r="O3777" s="31">
        <v>91.648899999999998</v>
      </c>
      <c r="P3777" s="31">
        <v>105.8334</v>
      </c>
      <c r="Q3777" s="31">
        <v>965.29629999999997</v>
      </c>
      <c r="R3777" s="31">
        <v>89.6</v>
      </c>
      <c r="S3777" s="31" t="s">
        <v>108</v>
      </c>
    </row>
    <row r="3778" spans="1:19" x14ac:dyDescent="0.35">
      <c r="A3778" s="2">
        <v>38156</v>
      </c>
      <c r="B3778" s="31">
        <v>513.84550000000002</v>
      </c>
      <c r="C3778" s="31">
        <v>1016.566</v>
      </c>
      <c r="D3778" s="31">
        <v>387.81880000000001</v>
      </c>
      <c r="E3778" s="31">
        <v>177.15520000000001</v>
      </c>
      <c r="F3778" s="31">
        <v>42.192799999999998</v>
      </c>
      <c r="G3778" s="31">
        <v>249.72290000000001</v>
      </c>
      <c r="H3778" s="31">
        <v>8.1572809999999993</v>
      </c>
      <c r="I3778" s="31">
        <v>2095.0239999999999</v>
      </c>
      <c r="J3778" s="31">
        <v>2970.297</v>
      </c>
      <c r="K3778" s="31">
        <v>1611.6510000000001</v>
      </c>
      <c r="L3778" s="31">
        <v>99.9</v>
      </c>
      <c r="M3778" s="31" t="s">
        <v>108</v>
      </c>
      <c r="N3778" s="31">
        <v>52.192500000000003</v>
      </c>
      <c r="O3778" s="31">
        <v>92.172499999999999</v>
      </c>
      <c r="P3778" s="31">
        <v>106.6357</v>
      </c>
      <c r="Q3778" s="31">
        <v>961.65</v>
      </c>
      <c r="R3778" s="31">
        <v>89.08</v>
      </c>
      <c r="S3778" s="31" t="s">
        <v>108</v>
      </c>
    </row>
    <row r="3779" spans="1:19" x14ac:dyDescent="0.35">
      <c r="A3779" s="2">
        <v>38159</v>
      </c>
      <c r="B3779" s="31">
        <v>498.23570000000001</v>
      </c>
      <c r="C3779" s="31">
        <v>989.43600000000004</v>
      </c>
      <c r="D3779" s="31">
        <v>384.76029999999997</v>
      </c>
      <c r="E3779" s="31">
        <v>177.89240000000001</v>
      </c>
      <c r="F3779" s="31">
        <v>42.064799999999998</v>
      </c>
      <c r="G3779" s="31">
        <v>254.59739999999999</v>
      </c>
      <c r="H3779" s="31">
        <v>8.2119870000000006</v>
      </c>
      <c r="I3779" s="31">
        <v>2098.7829999999999</v>
      </c>
      <c r="J3779" s="31">
        <v>2975.4369999999999</v>
      </c>
      <c r="K3779" s="31">
        <v>1613.796</v>
      </c>
      <c r="L3779" s="31">
        <v>99.49</v>
      </c>
      <c r="M3779" s="31" t="s">
        <v>108</v>
      </c>
      <c r="N3779" s="31">
        <v>51.837000000000003</v>
      </c>
      <c r="O3779" s="31">
        <v>92.412199999999999</v>
      </c>
      <c r="P3779" s="31">
        <v>106.3565</v>
      </c>
      <c r="Q3779" s="31">
        <v>966.5634</v>
      </c>
      <c r="R3779" s="31">
        <v>89.25</v>
      </c>
      <c r="S3779" s="31" t="s">
        <v>108</v>
      </c>
    </row>
    <row r="3780" spans="1:19" x14ac:dyDescent="0.35">
      <c r="A3780" s="2">
        <v>38160</v>
      </c>
      <c r="B3780" s="31">
        <v>504.62150000000003</v>
      </c>
      <c r="C3780" s="31">
        <v>1021.53</v>
      </c>
      <c r="D3780" s="31">
        <v>380.7842</v>
      </c>
      <c r="E3780" s="31">
        <v>173.06729999999999</v>
      </c>
      <c r="F3780" s="31">
        <v>42.171399999999998</v>
      </c>
      <c r="G3780" s="31">
        <v>251.87889999999999</v>
      </c>
      <c r="H3780" s="31">
        <v>8.1694379999999995</v>
      </c>
      <c r="I3780" s="31">
        <v>2097.9989999999998</v>
      </c>
      <c r="J3780" s="31">
        <v>2972.8670000000002</v>
      </c>
      <c r="K3780" s="31">
        <v>1611.08</v>
      </c>
      <c r="L3780" s="31">
        <v>99.99</v>
      </c>
      <c r="M3780" s="31" t="s">
        <v>108</v>
      </c>
      <c r="N3780" s="31">
        <v>52.601399999999998</v>
      </c>
      <c r="O3780" s="31">
        <v>92.002600000000001</v>
      </c>
      <c r="P3780" s="31">
        <v>106.3426</v>
      </c>
      <c r="Q3780" s="31">
        <v>962.58079999999995</v>
      </c>
      <c r="R3780" s="31">
        <v>89.43</v>
      </c>
      <c r="S3780" s="31" t="s">
        <v>108</v>
      </c>
    </row>
    <row r="3781" spans="1:19" x14ac:dyDescent="0.35">
      <c r="A3781" s="2">
        <v>38161</v>
      </c>
      <c r="B3781" s="31">
        <v>496.39089999999999</v>
      </c>
      <c r="C3781" s="31">
        <v>1022.985</v>
      </c>
      <c r="D3781" s="31">
        <v>378.3374</v>
      </c>
      <c r="E3781" s="31">
        <v>175.71440000000001</v>
      </c>
      <c r="F3781" s="31">
        <v>42.171399999999998</v>
      </c>
      <c r="G3781" s="31">
        <v>260.2217</v>
      </c>
      <c r="H3781" s="31">
        <v>8.1815949999999997</v>
      </c>
      <c r="I3781" s="31">
        <v>2096.433</v>
      </c>
      <c r="J3781" s="31">
        <v>2975.4369999999999</v>
      </c>
      <c r="K3781" s="31">
        <v>1612.08</v>
      </c>
      <c r="L3781" s="31">
        <v>100.79</v>
      </c>
      <c r="M3781" s="31" t="s">
        <v>108</v>
      </c>
      <c r="N3781" s="31">
        <v>53.205800000000004</v>
      </c>
      <c r="O3781" s="31">
        <v>92.337299999999999</v>
      </c>
      <c r="P3781" s="31">
        <v>106.33710000000001</v>
      </c>
      <c r="Q3781" s="31">
        <v>968.83669999999995</v>
      </c>
      <c r="R3781" s="31">
        <v>89.42</v>
      </c>
      <c r="S3781" s="31" t="s">
        <v>108</v>
      </c>
    </row>
    <row r="3782" spans="1:19" x14ac:dyDescent="0.35">
      <c r="A3782" s="2">
        <v>38162</v>
      </c>
      <c r="B3782" s="31">
        <v>500.93189999999998</v>
      </c>
      <c r="C3782" s="31">
        <v>1038.2190000000001</v>
      </c>
      <c r="D3782" s="31">
        <v>387.20710000000003</v>
      </c>
      <c r="E3782" s="31">
        <v>182.41589999999999</v>
      </c>
      <c r="F3782" s="31">
        <v>43.024500000000003</v>
      </c>
      <c r="G3782" s="31">
        <v>262.09649999999999</v>
      </c>
      <c r="H3782" s="31">
        <v>8.1268890000000003</v>
      </c>
      <c r="I3782" s="31">
        <v>2094.8670000000002</v>
      </c>
      <c r="J3782" s="31">
        <v>2987.002</v>
      </c>
      <c r="K3782" s="31">
        <v>1618.6569999999999</v>
      </c>
      <c r="L3782" s="31">
        <v>100.54</v>
      </c>
      <c r="M3782" s="31" t="s">
        <v>108</v>
      </c>
      <c r="N3782" s="31">
        <v>53.0991</v>
      </c>
      <c r="O3782" s="31">
        <v>93.655500000000004</v>
      </c>
      <c r="P3782" s="31">
        <v>107.1112</v>
      </c>
      <c r="Q3782" s="31">
        <v>986.26459999999997</v>
      </c>
      <c r="R3782" s="31">
        <v>88.7</v>
      </c>
      <c r="S3782" s="31" t="s">
        <v>108</v>
      </c>
    </row>
    <row r="3783" spans="1:19" x14ac:dyDescent="0.35">
      <c r="A3783" s="2">
        <v>38163</v>
      </c>
      <c r="B3783" s="31">
        <v>497.2423</v>
      </c>
      <c r="C3783" s="31">
        <v>1025.895</v>
      </c>
      <c r="D3783" s="31">
        <v>385.67779999999999</v>
      </c>
      <c r="E3783" s="31">
        <v>180.506</v>
      </c>
      <c r="F3783" s="31">
        <v>42.9925</v>
      </c>
      <c r="G3783" s="31">
        <v>266.03359999999998</v>
      </c>
      <c r="H3783" s="31">
        <v>8.2788500000000003</v>
      </c>
      <c r="I3783" s="31">
        <v>2106.614</v>
      </c>
      <c r="J3783" s="31">
        <v>2987.431</v>
      </c>
      <c r="K3783" s="31">
        <v>1615.2260000000001</v>
      </c>
      <c r="L3783" s="31">
        <v>100.01</v>
      </c>
      <c r="M3783" s="31" t="s">
        <v>108</v>
      </c>
      <c r="N3783" s="31">
        <v>53.525799999999997</v>
      </c>
      <c r="O3783" s="31">
        <v>93.053299999999993</v>
      </c>
      <c r="P3783" s="31">
        <v>106.7616</v>
      </c>
      <c r="Q3783" s="31">
        <v>994.10760000000005</v>
      </c>
      <c r="R3783" s="31">
        <v>88.88</v>
      </c>
      <c r="S3783" s="31" t="s">
        <v>108</v>
      </c>
    </row>
    <row r="3784" spans="1:19" x14ac:dyDescent="0.35">
      <c r="A3784" s="2">
        <v>38166</v>
      </c>
      <c r="B3784" s="31">
        <v>480.78109999999998</v>
      </c>
      <c r="C3784" s="31">
        <v>973.774</v>
      </c>
      <c r="D3784" s="31">
        <v>374.05549999999999</v>
      </c>
      <c r="E3784" s="31">
        <v>180.87459999999999</v>
      </c>
      <c r="F3784" s="31">
        <v>42.789900000000003</v>
      </c>
      <c r="G3784" s="31">
        <v>258.15949999999998</v>
      </c>
      <c r="H3784" s="31">
        <v>8.4064969999999999</v>
      </c>
      <c r="I3784" s="31">
        <v>2104.7339999999999</v>
      </c>
      <c r="J3784" s="31">
        <v>2967.7269999999999</v>
      </c>
      <c r="K3784" s="31">
        <v>1610.079</v>
      </c>
      <c r="L3784" s="31">
        <v>99.71</v>
      </c>
      <c r="M3784" s="31" t="s">
        <v>108</v>
      </c>
      <c r="N3784" s="31">
        <v>53.0991</v>
      </c>
      <c r="O3784" s="31">
        <v>92.965000000000003</v>
      </c>
      <c r="P3784" s="31">
        <v>107.23050000000001</v>
      </c>
      <c r="Q3784" s="31">
        <v>988.65869999999995</v>
      </c>
      <c r="R3784" s="31">
        <v>88.72</v>
      </c>
      <c r="S3784" s="31" t="s">
        <v>108</v>
      </c>
    </row>
    <row r="3785" spans="1:19" x14ac:dyDescent="0.35">
      <c r="A3785" s="2">
        <v>38167</v>
      </c>
      <c r="B3785" s="31">
        <v>472.26670000000001</v>
      </c>
      <c r="C3785" s="31">
        <v>958.45500000000004</v>
      </c>
      <c r="D3785" s="31">
        <v>375.58479999999997</v>
      </c>
      <c r="E3785" s="31">
        <v>175.71440000000001</v>
      </c>
      <c r="F3785" s="31">
        <v>41.883600000000001</v>
      </c>
      <c r="G3785" s="31">
        <v>262.37779999999998</v>
      </c>
      <c r="H3785" s="31">
        <v>8.4186540000000001</v>
      </c>
      <c r="I3785" s="31">
        <v>2108.1799999999998</v>
      </c>
      <c r="J3785" s="31">
        <v>2977.15</v>
      </c>
      <c r="K3785" s="31">
        <v>1612.08</v>
      </c>
      <c r="L3785" s="31">
        <v>100.06</v>
      </c>
      <c r="M3785" s="31" t="s">
        <v>108</v>
      </c>
      <c r="N3785" s="31">
        <v>53.596899999999998</v>
      </c>
      <c r="O3785" s="31">
        <v>92.5227</v>
      </c>
      <c r="P3785" s="31">
        <v>106.5826</v>
      </c>
      <c r="Q3785" s="31">
        <v>987.34450000000004</v>
      </c>
      <c r="R3785" s="31">
        <v>89.41</v>
      </c>
      <c r="S3785" s="31" t="s">
        <v>108</v>
      </c>
    </row>
    <row r="3786" spans="1:19" x14ac:dyDescent="0.35">
      <c r="A3786" s="2">
        <v>38168</v>
      </c>
      <c r="B3786" s="31">
        <v>491.84989999999999</v>
      </c>
      <c r="C3786" s="31">
        <v>998.851</v>
      </c>
      <c r="D3786" s="31">
        <v>388.7364</v>
      </c>
      <c r="E3786" s="31">
        <v>180.60650000000001</v>
      </c>
      <c r="F3786" s="31">
        <v>41.904899999999998</v>
      </c>
      <c r="G3786" s="31">
        <v>250.84780000000001</v>
      </c>
      <c r="H3786" s="31">
        <v>8.1512019999999996</v>
      </c>
      <c r="I3786" s="31">
        <v>2116.7950000000001</v>
      </c>
      <c r="J3786" s="31">
        <v>2996.8539999999998</v>
      </c>
      <c r="K3786" s="31">
        <v>1617.942</v>
      </c>
      <c r="L3786" s="31">
        <v>100.48</v>
      </c>
      <c r="M3786" s="31" t="s">
        <v>108</v>
      </c>
      <c r="N3786" s="31">
        <v>54.076900000000002</v>
      </c>
      <c r="O3786" s="31">
        <v>91.885400000000004</v>
      </c>
      <c r="P3786" s="31">
        <v>107.0245</v>
      </c>
      <c r="Q3786" s="31">
        <v>996.73450000000003</v>
      </c>
      <c r="R3786" s="31">
        <v>88.8</v>
      </c>
      <c r="S3786" s="31" t="s">
        <v>108</v>
      </c>
    </row>
    <row r="3787" spans="1:19" x14ac:dyDescent="0.35">
      <c r="A3787" s="2">
        <v>38169</v>
      </c>
      <c r="B3787" s="31">
        <v>513.56169999999997</v>
      </c>
      <c r="C3787" s="31">
        <v>1048.9169999999999</v>
      </c>
      <c r="D3787" s="31">
        <v>407.39330000000001</v>
      </c>
      <c r="E3787" s="31">
        <v>183.4547</v>
      </c>
      <c r="F3787" s="31">
        <v>42.267400000000002</v>
      </c>
      <c r="G3787" s="31">
        <v>250.28540000000001</v>
      </c>
      <c r="H3787" s="31">
        <v>8.1025740000000006</v>
      </c>
      <c r="I3787" s="31">
        <v>2107.3969999999999</v>
      </c>
      <c r="J3787" s="31">
        <v>3006.2779999999998</v>
      </c>
      <c r="K3787" s="31">
        <v>1618.6569999999999</v>
      </c>
      <c r="L3787" s="31">
        <v>99.22</v>
      </c>
      <c r="M3787" s="31" t="s">
        <v>108</v>
      </c>
      <c r="N3787" s="31">
        <v>53.116900000000001</v>
      </c>
      <c r="O3787" s="31">
        <v>92.667000000000002</v>
      </c>
      <c r="P3787" s="31">
        <v>106.95269999999999</v>
      </c>
      <c r="Q3787" s="31">
        <v>999.09939999999995</v>
      </c>
      <c r="R3787" s="31">
        <v>88.79</v>
      </c>
      <c r="S3787" s="31" t="s">
        <v>108</v>
      </c>
    </row>
    <row r="3788" spans="1:19" x14ac:dyDescent="0.35">
      <c r="A3788" s="2">
        <v>38170</v>
      </c>
      <c r="B3788" s="31">
        <v>511.14929999999998</v>
      </c>
      <c r="C3788" s="31">
        <v>1065.0070000000001</v>
      </c>
      <c r="D3788" s="31">
        <v>409.22840000000002</v>
      </c>
      <c r="E3788" s="31">
        <v>182.85159999999999</v>
      </c>
      <c r="F3788" s="31">
        <v>42.512700000000002</v>
      </c>
      <c r="G3788" s="31">
        <v>244.56729999999999</v>
      </c>
      <c r="H3788" s="31">
        <v>8.0053190000000001</v>
      </c>
      <c r="I3788" s="31">
        <v>2119.9270000000001</v>
      </c>
      <c r="J3788" s="31">
        <v>3028.98</v>
      </c>
      <c r="K3788" s="31">
        <v>1623.9459999999999</v>
      </c>
      <c r="L3788" s="31">
        <v>99.18</v>
      </c>
      <c r="M3788" s="31" t="s">
        <v>108</v>
      </c>
      <c r="N3788" s="31">
        <v>52.903599999999997</v>
      </c>
      <c r="O3788" s="31">
        <v>92.384600000000006</v>
      </c>
      <c r="P3788" s="31">
        <v>108.2089</v>
      </c>
      <c r="Q3788" s="31">
        <v>991.92070000000001</v>
      </c>
      <c r="R3788" s="31">
        <v>87.99</v>
      </c>
      <c r="S3788" s="31" t="s">
        <v>108</v>
      </c>
    </row>
    <row r="3789" spans="1:19" x14ac:dyDescent="0.35">
      <c r="A3789" s="2">
        <v>38173</v>
      </c>
      <c r="B3789" s="31">
        <v>511.14929999999998</v>
      </c>
      <c r="C3789" s="31">
        <v>1065.0070000000001</v>
      </c>
      <c r="D3789" s="31">
        <v>409.22840000000002</v>
      </c>
      <c r="E3789" s="31">
        <v>182.85159999999999</v>
      </c>
      <c r="F3789" s="31">
        <v>42.512700000000002</v>
      </c>
      <c r="G3789" s="31">
        <v>244.56729999999999</v>
      </c>
      <c r="H3789" s="31">
        <v>8.0053190000000001</v>
      </c>
      <c r="I3789" s="31">
        <v>2119.1439999999998</v>
      </c>
      <c r="J3789" s="31">
        <v>3028.98</v>
      </c>
      <c r="K3789" s="31">
        <v>1625.2329999999999</v>
      </c>
      <c r="L3789" s="31">
        <v>99.18</v>
      </c>
      <c r="M3789" s="31" t="s">
        <v>108</v>
      </c>
      <c r="N3789" s="31">
        <v>52.903599999999997</v>
      </c>
      <c r="O3789" s="31">
        <v>91.814999999999998</v>
      </c>
      <c r="P3789" s="31">
        <v>107.9653</v>
      </c>
      <c r="Q3789" s="31">
        <v>990.88049999999998</v>
      </c>
      <c r="R3789" s="31">
        <v>88.23</v>
      </c>
      <c r="S3789" s="31" t="s">
        <v>108</v>
      </c>
    </row>
    <row r="3790" spans="1:19" x14ac:dyDescent="0.35">
      <c r="A3790" s="2">
        <v>38174</v>
      </c>
      <c r="B3790" s="31">
        <v>526.47529999999995</v>
      </c>
      <c r="C3790" s="31">
        <v>1088.7139999999999</v>
      </c>
      <c r="D3790" s="31">
        <v>422.99169999999998</v>
      </c>
      <c r="E3790" s="31">
        <v>182.04740000000001</v>
      </c>
      <c r="F3790" s="31">
        <v>41.904899999999998</v>
      </c>
      <c r="G3790" s="31">
        <v>244.4736</v>
      </c>
      <c r="H3790" s="31">
        <v>8.1329659999999997</v>
      </c>
      <c r="I3790" s="31">
        <v>2122.2759999999998</v>
      </c>
      <c r="J3790" s="31">
        <v>3025.9810000000002</v>
      </c>
      <c r="K3790" s="31">
        <v>1625.376</v>
      </c>
      <c r="L3790" s="31">
        <v>98.23</v>
      </c>
      <c r="M3790" s="31" t="s">
        <v>108</v>
      </c>
      <c r="N3790" s="31">
        <v>51.677</v>
      </c>
      <c r="O3790" s="31">
        <v>91.760999999999996</v>
      </c>
      <c r="P3790" s="31">
        <v>107.96720000000001</v>
      </c>
      <c r="Q3790" s="31">
        <v>990.41369999999995</v>
      </c>
      <c r="R3790" s="31">
        <v>88.12</v>
      </c>
      <c r="S3790" s="31" t="s">
        <v>108</v>
      </c>
    </row>
    <row r="3791" spans="1:19" x14ac:dyDescent="0.35">
      <c r="A3791" s="2">
        <v>38175</v>
      </c>
      <c r="B3791" s="31">
        <v>516.11609999999996</v>
      </c>
      <c r="C3791" s="31">
        <v>1089.912</v>
      </c>
      <c r="D3791" s="31">
        <v>415.95710000000003</v>
      </c>
      <c r="E3791" s="31">
        <v>187.24109999999999</v>
      </c>
      <c r="F3791" s="31">
        <v>42.9392</v>
      </c>
      <c r="G3791" s="31">
        <v>247.66079999999999</v>
      </c>
      <c r="H3791" s="31">
        <v>8.6253200000000003</v>
      </c>
      <c r="I3791" s="31">
        <v>2120.2399999999998</v>
      </c>
      <c r="J3791" s="31">
        <v>3026.8380000000002</v>
      </c>
      <c r="K3791" s="31">
        <v>1628.664</v>
      </c>
      <c r="L3791" s="31">
        <v>98.5</v>
      </c>
      <c r="M3791" s="31" t="s">
        <v>108</v>
      </c>
      <c r="N3791" s="31">
        <v>51.694800000000001</v>
      </c>
      <c r="O3791" s="31">
        <v>92.433899999999994</v>
      </c>
      <c r="P3791" s="31">
        <v>108.7606</v>
      </c>
      <c r="Q3791" s="31">
        <v>996.52480000000003</v>
      </c>
      <c r="R3791" s="31">
        <v>87.65</v>
      </c>
      <c r="S3791" s="31" t="s">
        <v>108</v>
      </c>
    </row>
    <row r="3792" spans="1:19" x14ac:dyDescent="0.35">
      <c r="A3792" s="2">
        <v>38176</v>
      </c>
      <c r="B3792" s="31">
        <v>528.17819999999995</v>
      </c>
      <c r="C3792" s="31">
        <v>1136.384</v>
      </c>
      <c r="D3792" s="31">
        <v>419.9332</v>
      </c>
      <c r="E3792" s="31">
        <v>186.77199999999999</v>
      </c>
      <c r="F3792" s="31">
        <v>43.525599999999997</v>
      </c>
      <c r="G3792" s="31">
        <v>245.12979999999999</v>
      </c>
      <c r="H3792" s="31">
        <v>8.6617909999999991</v>
      </c>
      <c r="I3792" s="31">
        <v>2122.9029999999998</v>
      </c>
      <c r="J3792" s="31">
        <v>3028.5509999999999</v>
      </c>
      <c r="K3792" s="31">
        <v>1629.2360000000001</v>
      </c>
      <c r="L3792" s="31">
        <v>97.86</v>
      </c>
      <c r="M3792" s="31" t="s">
        <v>108</v>
      </c>
      <c r="N3792" s="31">
        <v>51.143700000000003</v>
      </c>
      <c r="O3792" s="31">
        <v>92.190299999999993</v>
      </c>
      <c r="P3792" s="31">
        <v>109.10209999999999</v>
      </c>
      <c r="Q3792" s="31">
        <v>985.25310000000002</v>
      </c>
      <c r="R3792" s="31">
        <v>87.54</v>
      </c>
      <c r="S3792" s="31" t="s">
        <v>108</v>
      </c>
    </row>
    <row r="3793" spans="1:19" x14ac:dyDescent="0.35">
      <c r="A3793" s="2">
        <v>38177</v>
      </c>
      <c r="B3793" s="31">
        <v>520.07770000000005</v>
      </c>
      <c r="C3793" s="31">
        <v>1129.797</v>
      </c>
      <c r="D3793" s="31">
        <v>419.01440000000002</v>
      </c>
      <c r="E3793" s="31">
        <v>190.5241</v>
      </c>
      <c r="F3793" s="31">
        <v>43.493699999999997</v>
      </c>
      <c r="G3793" s="31">
        <v>242.3176</v>
      </c>
      <c r="H3793" s="31">
        <v>8.6435560000000002</v>
      </c>
      <c r="I3793" s="31">
        <v>2114.7579999999998</v>
      </c>
      <c r="J3793" s="31">
        <v>3031.1210000000001</v>
      </c>
      <c r="K3793" s="31">
        <v>1630.5219999999999</v>
      </c>
      <c r="L3793" s="31">
        <v>98.03</v>
      </c>
      <c r="M3793" s="31" t="s">
        <v>108</v>
      </c>
      <c r="N3793" s="31">
        <v>51.268099999999997</v>
      </c>
      <c r="O3793" s="31">
        <v>92.6</v>
      </c>
      <c r="P3793" s="31">
        <v>108.9991</v>
      </c>
      <c r="Q3793" s="31">
        <v>990.30920000000003</v>
      </c>
      <c r="R3793" s="31">
        <v>87.42</v>
      </c>
      <c r="S3793" s="31" t="s">
        <v>108</v>
      </c>
    </row>
    <row r="3794" spans="1:19" x14ac:dyDescent="0.35">
      <c r="A3794" s="2">
        <v>38180</v>
      </c>
      <c r="B3794" s="31">
        <v>515.72500000000002</v>
      </c>
      <c r="C3794" s="31">
        <v>1113.2739999999999</v>
      </c>
      <c r="D3794" s="31">
        <v>425.57679999999999</v>
      </c>
      <c r="E3794" s="31">
        <v>189.40119999999999</v>
      </c>
      <c r="F3794" s="31">
        <v>43.546900000000001</v>
      </c>
      <c r="G3794" s="31">
        <v>240.34909999999999</v>
      </c>
      <c r="H3794" s="31">
        <v>8.7772819999999996</v>
      </c>
      <c r="I3794" s="31">
        <v>2119.9270000000001</v>
      </c>
      <c r="J3794" s="31">
        <v>3034.5479999999998</v>
      </c>
      <c r="K3794" s="31">
        <v>1632.095</v>
      </c>
      <c r="L3794" s="31">
        <v>98.1</v>
      </c>
      <c r="M3794" s="31" t="s">
        <v>108</v>
      </c>
      <c r="N3794" s="31">
        <v>50.983699999999999</v>
      </c>
      <c r="O3794" s="31">
        <v>92.617999999999995</v>
      </c>
      <c r="P3794" s="31">
        <v>109.1605</v>
      </c>
      <c r="Q3794" s="31">
        <v>992.08889999999997</v>
      </c>
      <c r="R3794" s="31">
        <v>87.39</v>
      </c>
      <c r="S3794" s="31" t="s">
        <v>108</v>
      </c>
    </row>
    <row r="3795" spans="1:19" x14ac:dyDescent="0.35">
      <c r="A3795" s="2">
        <v>38181</v>
      </c>
      <c r="B3795" s="31">
        <v>514.27279999999996</v>
      </c>
      <c r="C3795" s="31">
        <v>1102.039</v>
      </c>
      <c r="D3795" s="31">
        <v>408.62990000000002</v>
      </c>
      <c r="E3795" s="31">
        <v>189.25980000000001</v>
      </c>
      <c r="F3795" s="31">
        <v>42.899099999999997</v>
      </c>
      <c r="G3795" s="31">
        <v>240.44280000000001</v>
      </c>
      <c r="H3795" s="31">
        <v>8.7347330000000003</v>
      </c>
      <c r="I3795" s="31">
        <v>2123.06</v>
      </c>
      <c r="J3795" s="31">
        <v>3027.2660000000001</v>
      </c>
      <c r="K3795" s="31">
        <v>1626.0909999999999</v>
      </c>
      <c r="L3795" s="31">
        <v>98.16</v>
      </c>
      <c r="M3795" s="31" t="s">
        <v>108</v>
      </c>
      <c r="N3795" s="31">
        <v>50.983699999999999</v>
      </c>
      <c r="O3795" s="31">
        <v>91.828599999999994</v>
      </c>
      <c r="P3795" s="31">
        <v>108.4329</v>
      </c>
      <c r="Q3795" s="31">
        <v>992.9511</v>
      </c>
      <c r="R3795" s="31">
        <v>87.83</v>
      </c>
      <c r="S3795" s="31" t="s">
        <v>108</v>
      </c>
    </row>
    <row r="3796" spans="1:19" x14ac:dyDescent="0.35">
      <c r="A3796" s="2">
        <v>38182</v>
      </c>
      <c r="B3796" s="31">
        <v>534.08209999999997</v>
      </c>
      <c r="C3796" s="31">
        <v>1132.777</v>
      </c>
      <c r="D3796" s="31">
        <v>414.09879999999998</v>
      </c>
      <c r="E3796" s="31">
        <v>190.5754</v>
      </c>
      <c r="F3796" s="31">
        <v>43.240600000000001</v>
      </c>
      <c r="G3796" s="31">
        <v>250.5667</v>
      </c>
      <c r="H3796" s="31">
        <v>9.0751259999999991</v>
      </c>
      <c r="I3796" s="31">
        <v>2120.2399999999998</v>
      </c>
      <c r="J3796" s="31">
        <v>3026.41</v>
      </c>
      <c r="K3796" s="31">
        <v>1627.377</v>
      </c>
      <c r="L3796" s="31">
        <v>97.9</v>
      </c>
      <c r="M3796" s="31" t="s">
        <v>108</v>
      </c>
      <c r="N3796" s="31">
        <v>50.450400000000002</v>
      </c>
      <c r="O3796" s="31">
        <v>91.876800000000003</v>
      </c>
      <c r="P3796" s="31">
        <v>109.0155</v>
      </c>
      <c r="Q3796" s="31">
        <v>983.83780000000002</v>
      </c>
      <c r="R3796" s="31">
        <v>87.58</v>
      </c>
      <c r="S3796" s="31" t="s">
        <v>108</v>
      </c>
    </row>
    <row r="3797" spans="1:19" x14ac:dyDescent="0.35">
      <c r="A3797" s="2">
        <v>38183</v>
      </c>
      <c r="B3797" s="31">
        <v>529.37090000000001</v>
      </c>
      <c r="C3797" s="31">
        <v>1130.4970000000001</v>
      </c>
      <c r="D3797" s="31">
        <v>424.86660000000001</v>
      </c>
      <c r="E3797" s="31">
        <v>191.92699999999999</v>
      </c>
      <c r="F3797" s="31">
        <v>43.113500000000002</v>
      </c>
      <c r="G3797" s="31">
        <v>242.03639999999999</v>
      </c>
      <c r="H3797" s="31">
        <v>9.3061070000000008</v>
      </c>
      <c r="I3797" s="31">
        <v>2116.6379999999999</v>
      </c>
      <c r="J3797" s="31">
        <v>3025.9810000000002</v>
      </c>
      <c r="K3797" s="31">
        <v>1627.377</v>
      </c>
      <c r="L3797" s="31">
        <v>97.22</v>
      </c>
      <c r="M3797" s="31" t="s">
        <v>108</v>
      </c>
      <c r="N3797" s="31">
        <v>50.272599999999997</v>
      </c>
      <c r="O3797" s="31">
        <v>91.468500000000006</v>
      </c>
      <c r="P3797" s="31">
        <v>108.8643</v>
      </c>
      <c r="Q3797" s="31">
        <v>980.14739999999995</v>
      </c>
      <c r="R3797" s="31">
        <v>87.99</v>
      </c>
      <c r="S3797" s="31" t="s">
        <v>108</v>
      </c>
    </row>
    <row r="3798" spans="1:19" x14ac:dyDescent="0.35">
      <c r="A3798" s="2">
        <v>38184</v>
      </c>
      <c r="B3798" s="31">
        <v>536.93740000000003</v>
      </c>
      <c r="C3798" s="31">
        <v>1116.8150000000001</v>
      </c>
      <c r="D3798" s="31">
        <v>431.32729999999998</v>
      </c>
      <c r="E3798" s="31">
        <v>194.08959999999999</v>
      </c>
      <c r="F3798" s="31">
        <v>43.367600000000003</v>
      </c>
      <c r="G3798" s="31">
        <v>240.16159999999999</v>
      </c>
      <c r="H3798" s="31">
        <v>9.2878720000000001</v>
      </c>
      <c r="I3798" s="31">
        <v>2122.9029999999998</v>
      </c>
      <c r="J3798" s="31">
        <v>3052.11</v>
      </c>
      <c r="K3798" s="31">
        <v>1634.6679999999999</v>
      </c>
      <c r="L3798" s="31">
        <v>97.15</v>
      </c>
      <c r="M3798" s="31" t="s">
        <v>108</v>
      </c>
      <c r="N3798" s="31">
        <v>49.686</v>
      </c>
      <c r="O3798" s="31">
        <v>92.2226</v>
      </c>
      <c r="P3798" s="31">
        <v>109.51690000000001</v>
      </c>
      <c r="Q3798" s="31">
        <v>988.96500000000003</v>
      </c>
      <c r="R3798" s="31">
        <v>87.14</v>
      </c>
      <c r="S3798" s="31" t="s">
        <v>108</v>
      </c>
    </row>
    <row r="3799" spans="1:19" x14ac:dyDescent="0.35">
      <c r="A3799" s="2">
        <v>38187</v>
      </c>
      <c r="B3799" s="31">
        <v>535.36699999999996</v>
      </c>
      <c r="C3799" s="31">
        <v>1115.412</v>
      </c>
      <c r="D3799" s="31">
        <v>431.32729999999998</v>
      </c>
      <c r="E3799" s="31">
        <v>193.1097</v>
      </c>
      <c r="F3799" s="31">
        <v>43.261699999999998</v>
      </c>
      <c r="G3799" s="31">
        <v>242.8801</v>
      </c>
      <c r="H3799" s="31">
        <v>9.518853</v>
      </c>
      <c r="I3799" s="31">
        <v>2122.9029999999998</v>
      </c>
      <c r="J3799" s="31">
        <v>3051.6819999999998</v>
      </c>
      <c r="K3799" s="31">
        <v>1635.24</v>
      </c>
      <c r="L3799" s="31">
        <v>96.8</v>
      </c>
      <c r="M3799" s="31" t="s">
        <v>108</v>
      </c>
      <c r="N3799" s="31">
        <v>49.597099999999998</v>
      </c>
      <c r="O3799" s="31">
        <v>92.5762</v>
      </c>
      <c r="P3799" s="31">
        <v>109.3168</v>
      </c>
      <c r="Q3799" s="31">
        <v>993.3424</v>
      </c>
      <c r="R3799" s="31">
        <v>87.18</v>
      </c>
      <c r="S3799" s="31" t="s">
        <v>108</v>
      </c>
    </row>
    <row r="3800" spans="1:19" x14ac:dyDescent="0.35">
      <c r="A3800" s="2">
        <v>38188</v>
      </c>
      <c r="B3800" s="31">
        <v>523.51750000000004</v>
      </c>
      <c r="C3800" s="31">
        <v>1081.2080000000001</v>
      </c>
      <c r="D3800" s="31">
        <v>428.55840000000001</v>
      </c>
      <c r="E3800" s="31">
        <v>190.17</v>
      </c>
      <c r="F3800" s="31">
        <v>42.869900000000001</v>
      </c>
      <c r="G3800" s="31">
        <v>242.59889999999999</v>
      </c>
      <c r="H3800" s="31">
        <v>9.4215979999999995</v>
      </c>
      <c r="I3800" s="31">
        <v>2127.1320000000001</v>
      </c>
      <c r="J3800" s="31">
        <v>3031.1210000000001</v>
      </c>
      <c r="K3800" s="31">
        <v>1633.096</v>
      </c>
      <c r="L3800" s="31">
        <v>97.97</v>
      </c>
      <c r="M3800" s="31" t="s">
        <v>108</v>
      </c>
      <c r="N3800" s="31">
        <v>50.752600000000001</v>
      </c>
      <c r="O3800" s="31">
        <v>92.465999999999994</v>
      </c>
      <c r="P3800" s="31">
        <v>108.92310000000001</v>
      </c>
      <c r="Q3800" s="31">
        <v>984.68830000000003</v>
      </c>
      <c r="R3800" s="31">
        <v>87.83</v>
      </c>
      <c r="S3800" s="31" t="s">
        <v>108</v>
      </c>
    </row>
    <row r="3801" spans="1:19" x14ac:dyDescent="0.35">
      <c r="A3801" s="2">
        <v>38189</v>
      </c>
      <c r="B3801" s="31">
        <v>525.08789999999999</v>
      </c>
      <c r="C3801" s="31">
        <v>1081.9970000000001</v>
      </c>
      <c r="D3801" s="31">
        <v>424.25130000000001</v>
      </c>
      <c r="E3801" s="31">
        <v>188.3116</v>
      </c>
      <c r="F3801" s="31">
        <v>42.361600000000003</v>
      </c>
      <c r="G3801" s="31">
        <v>229.4753</v>
      </c>
      <c r="H3801" s="31">
        <v>9.7498339999999999</v>
      </c>
      <c r="I3801" s="31">
        <v>2121.337</v>
      </c>
      <c r="J3801" s="31">
        <v>3024.6959999999999</v>
      </c>
      <c r="K3801" s="31">
        <v>1623.8030000000001</v>
      </c>
      <c r="L3801" s="31">
        <v>96.07</v>
      </c>
      <c r="M3801" s="31" t="s">
        <v>108</v>
      </c>
      <c r="N3801" s="31">
        <v>49.294899999999998</v>
      </c>
      <c r="O3801" s="31">
        <v>91.092500000000001</v>
      </c>
      <c r="P3801" s="31">
        <v>107.5791</v>
      </c>
      <c r="Q3801" s="31">
        <v>988.56129999999996</v>
      </c>
      <c r="R3801" s="31">
        <v>88.56</v>
      </c>
      <c r="S3801" s="31" t="s">
        <v>108</v>
      </c>
    </row>
    <row r="3802" spans="1:19" x14ac:dyDescent="0.35">
      <c r="A3802" s="2">
        <v>38190</v>
      </c>
      <c r="B3802" s="31">
        <v>537.50840000000005</v>
      </c>
      <c r="C3802" s="31">
        <v>1096.819</v>
      </c>
      <c r="D3802" s="31">
        <v>435.94209999999998</v>
      </c>
      <c r="E3802" s="31">
        <v>190.9134</v>
      </c>
      <c r="F3802" s="31">
        <v>42.149799999999999</v>
      </c>
      <c r="G3802" s="31">
        <v>222.63229999999999</v>
      </c>
      <c r="H3802" s="31">
        <v>9.8592460000000006</v>
      </c>
      <c r="I3802" s="31">
        <v>2122.59</v>
      </c>
      <c r="J3802" s="31">
        <v>3028.98</v>
      </c>
      <c r="K3802" s="31">
        <v>1629.0930000000001</v>
      </c>
      <c r="L3802" s="31">
        <v>96.36</v>
      </c>
      <c r="M3802" s="31" t="s">
        <v>108</v>
      </c>
      <c r="N3802" s="31">
        <v>49.970399999999998</v>
      </c>
      <c r="O3802" s="31">
        <v>91.460999999999999</v>
      </c>
      <c r="P3802" s="31">
        <v>107.9996</v>
      </c>
      <c r="Q3802" s="31">
        <v>978.62189999999998</v>
      </c>
      <c r="R3802" s="31">
        <v>88.45</v>
      </c>
      <c r="S3802" s="31" t="s">
        <v>108</v>
      </c>
    </row>
    <row r="3803" spans="1:19" x14ac:dyDescent="0.35">
      <c r="A3803" s="2">
        <v>38191</v>
      </c>
      <c r="B3803" s="31">
        <v>540.93470000000002</v>
      </c>
      <c r="C3803" s="31">
        <v>1113.57</v>
      </c>
      <c r="D3803" s="31">
        <v>437.17270000000002</v>
      </c>
      <c r="E3803" s="31">
        <v>185.7773</v>
      </c>
      <c r="F3803" s="31">
        <v>41.620199999999997</v>
      </c>
      <c r="G3803" s="31">
        <v>229.2878</v>
      </c>
      <c r="H3803" s="31">
        <v>9.8470890000000004</v>
      </c>
      <c r="I3803" s="31">
        <v>2116.7950000000001</v>
      </c>
      <c r="J3803" s="31">
        <v>3035.4050000000002</v>
      </c>
      <c r="K3803" s="31">
        <v>1629.3789999999999</v>
      </c>
      <c r="L3803" s="31">
        <v>95.63</v>
      </c>
      <c r="M3803" s="31" t="s">
        <v>108</v>
      </c>
      <c r="N3803" s="31">
        <v>48.992699999999999</v>
      </c>
      <c r="O3803" s="31">
        <v>90.866100000000003</v>
      </c>
      <c r="P3803" s="31">
        <v>106.6469</v>
      </c>
      <c r="Q3803" s="31">
        <v>973.02179999999998</v>
      </c>
      <c r="R3803" s="31">
        <v>89.26</v>
      </c>
      <c r="S3803" s="31" t="s">
        <v>108</v>
      </c>
    </row>
    <row r="3804" spans="1:19" x14ac:dyDescent="0.35">
      <c r="A3804" s="2">
        <v>38194</v>
      </c>
      <c r="B3804" s="31">
        <v>537.36559999999997</v>
      </c>
      <c r="C3804" s="31">
        <v>1091.2929999999999</v>
      </c>
      <c r="D3804" s="31">
        <v>439.01859999999999</v>
      </c>
      <c r="E3804" s="31">
        <v>186.04759999999999</v>
      </c>
      <c r="F3804" s="31">
        <v>41.620199999999997</v>
      </c>
      <c r="G3804" s="31">
        <v>223.8509</v>
      </c>
      <c r="H3804" s="31">
        <v>9.6890490000000007</v>
      </c>
      <c r="I3804" s="31">
        <v>2116.7950000000001</v>
      </c>
      <c r="J3804" s="31">
        <v>3028.5509999999999</v>
      </c>
      <c r="K3804" s="31">
        <v>1626.2339999999999</v>
      </c>
      <c r="L3804" s="31">
        <v>95.41</v>
      </c>
      <c r="M3804" s="31" t="s">
        <v>108</v>
      </c>
      <c r="N3804" s="31">
        <v>48.814900000000002</v>
      </c>
      <c r="O3804" s="31">
        <v>91.051299999999998</v>
      </c>
      <c r="P3804" s="31">
        <v>106.9485</v>
      </c>
      <c r="Q3804" s="31">
        <v>966.31290000000001</v>
      </c>
      <c r="R3804" s="31">
        <v>89.03</v>
      </c>
      <c r="S3804" s="31" t="s">
        <v>108</v>
      </c>
    </row>
    <row r="3805" spans="1:19" x14ac:dyDescent="0.35">
      <c r="A3805" s="2">
        <v>38195</v>
      </c>
      <c r="B3805" s="31">
        <v>542.36239999999998</v>
      </c>
      <c r="C3805" s="31">
        <v>1090.942</v>
      </c>
      <c r="D3805" s="31">
        <v>441.17219999999998</v>
      </c>
      <c r="E3805" s="31">
        <v>183.00649999999999</v>
      </c>
      <c r="F3805" s="31">
        <v>41.281300000000002</v>
      </c>
      <c r="G3805" s="31">
        <v>223.8509</v>
      </c>
      <c r="H3805" s="31">
        <v>9.7498330000000006</v>
      </c>
      <c r="I3805" s="31">
        <v>2111.1559999999999</v>
      </c>
      <c r="J3805" s="31">
        <v>3005.8490000000002</v>
      </c>
      <c r="K3805" s="31">
        <v>1623.231</v>
      </c>
      <c r="L3805" s="31">
        <v>96.25</v>
      </c>
      <c r="M3805" s="31" t="s">
        <v>108</v>
      </c>
      <c r="N3805" s="31">
        <v>49.437100000000001</v>
      </c>
      <c r="O3805" s="31">
        <v>90.309200000000004</v>
      </c>
      <c r="P3805" s="31">
        <v>106.2116</v>
      </c>
      <c r="Q3805" s="31">
        <v>969.40239999999994</v>
      </c>
      <c r="R3805" s="31">
        <v>89.79</v>
      </c>
      <c r="S3805" s="31" t="s">
        <v>108</v>
      </c>
    </row>
    <row r="3806" spans="1:19" x14ac:dyDescent="0.35">
      <c r="A3806" s="2">
        <v>38196</v>
      </c>
      <c r="B3806" s="31">
        <v>555.6395</v>
      </c>
      <c r="C3806" s="31">
        <v>1132.952</v>
      </c>
      <c r="D3806" s="31">
        <v>449.78640000000001</v>
      </c>
      <c r="E3806" s="31">
        <v>188.14259999999999</v>
      </c>
      <c r="F3806" s="31">
        <v>41.493200000000002</v>
      </c>
      <c r="G3806" s="31">
        <v>215.88300000000001</v>
      </c>
      <c r="H3806" s="31">
        <v>10.07807</v>
      </c>
      <c r="I3806" s="31">
        <v>2110.6860000000001</v>
      </c>
      <c r="J3806" s="31">
        <v>3010.5610000000001</v>
      </c>
      <c r="K3806" s="31">
        <v>1624.0889999999999</v>
      </c>
      <c r="L3806" s="31">
        <v>96.51</v>
      </c>
      <c r="M3806" s="31" t="s">
        <v>108</v>
      </c>
      <c r="N3806" s="31">
        <v>49.241599999999998</v>
      </c>
      <c r="O3806" s="31">
        <v>89.652500000000003</v>
      </c>
      <c r="P3806" s="31">
        <v>105.9675</v>
      </c>
      <c r="Q3806" s="31">
        <v>969.65719999999999</v>
      </c>
      <c r="R3806" s="31">
        <v>89.75</v>
      </c>
      <c r="S3806" s="31" t="s">
        <v>108</v>
      </c>
    </row>
    <row r="3807" spans="1:19" x14ac:dyDescent="0.35">
      <c r="A3807" s="2">
        <v>38197</v>
      </c>
      <c r="B3807" s="31">
        <v>551.78489999999999</v>
      </c>
      <c r="C3807" s="31">
        <v>1121.7260000000001</v>
      </c>
      <c r="D3807" s="31">
        <v>443.32569999999998</v>
      </c>
      <c r="E3807" s="31">
        <v>191.58920000000001</v>
      </c>
      <c r="F3807" s="31">
        <v>41.281300000000002</v>
      </c>
      <c r="G3807" s="31">
        <v>219.2576</v>
      </c>
      <c r="H3807" s="31">
        <v>10.108459999999999</v>
      </c>
      <c r="I3807" s="31">
        <v>2116.6379999999999</v>
      </c>
      <c r="J3807" s="31">
        <v>3014.4160000000002</v>
      </c>
      <c r="K3807" s="31">
        <v>1626.2339999999999</v>
      </c>
      <c r="L3807" s="31">
        <v>96.93</v>
      </c>
      <c r="M3807" s="31" t="s">
        <v>108</v>
      </c>
      <c r="N3807" s="31">
        <v>49.828200000000002</v>
      </c>
      <c r="O3807" s="31">
        <v>89.406099999999995</v>
      </c>
      <c r="P3807" s="31">
        <v>106.2385</v>
      </c>
      <c r="Q3807" s="31">
        <v>967.80600000000004</v>
      </c>
      <c r="R3807" s="31">
        <v>89.95</v>
      </c>
      <c r="S3807" s="31" t="s">
        <v>108</v>
      </c>
    </row>
    <row r="3808" spans="1:19" x14ac:dyDescent="0.35">
      <c r="A3808" s="2">
        <v>38198</v>
      </c>
      <c r="B3808" s="31">
        <v>562.77779999999996</v>
      </c>
      <c r="C3808" s="31">
        <v>1144.441</v>
      </c>
      <c r="D3808" s="31">
        <v>451.017</v>
      </c>
      <c r="E3808" s="31">
        <v>193.8869</v>
      </c>
      <c r="F3808" s="31">
        <v>41.694400000000002</v>
      </c>
      <c r="G3808" s="31">
        <v>213.352</v>
      </c>
      <c r="H3808" s="31">
        <v>9.9990480000000002</v>
      </c>
      <c r="I3808" s="31">
        <v>2112.8789999999999</v>
      </c>
      <c r="J3808" s="31">
        <v>3034.9760000000001</v>
      </c>
      <c r="K3808" s="31">
        <v>1633.6679999999999</v>
      </c>
      <c r="L3808" s="31">
        <v>97</v>
      </c>
      <c r="M3808" s="31" t="s">
        <v>108</v>
      </c>
      <c r="N3808" s="31">
        <v>49.863799999999998</v>
      </c>
      <c r="O3808" s="31">
        <v>89.847800000000007</v>
      </c>
      <c r="P3808" s="31">
        <v>105.9769</v>
      </c>
      <c r="Q3808" s="31">
        <v>977.40549999999996</v>
      </c>
      <c r="R3808" s="31">
        <v>89.96</v>
      </c>
      <c r="S3808" s="31" t="s">
        <v>108</v>
      </c>
    </row>
    <row r="3809" spans="1:19" x14ac:dyDescent="0.35">
      <c r="A3809" s="2">
        <v>38201</v>
      </c>
      <c r="B3809" s="31">
        <v>562.20669999999996</v>
      </c>
      <c r="C3809" s="31">
        <v>1128.04</v>
      </c>
      <c r="D3809" s="31">
        <v>453.78590000000003</v>
      </c>
      <c r="E3809" s="31">
        <v>194.15719999999999</v>
      </c>
      <c r="F3809" s="31">
        <v>41.768500000000003</v>
      </c>
      <c r="G3809" s="31">
        <v>212.22710000000001</v>
      </c>
      <c r="H3809" s="31">
        <v>10.284739999999999</v>
      </c>
      <c r="I3809" s="31">
        <v>2108.65</v>
      </c>
      <c r="J3809" s="31">
        <v>3039.26</v>
      </c>
      <c r="K3809" s="31">
        <v>1634.954</v>
      </c>
      <c r="L3809" s="31">
        <v>97.39</v>
      </c>
      <c r="M3809" s="31" t="s">
        <v>108</v>
      </c>
      <c r="N3809" s="31">
        <v>50.023800000000001</v>
      </c>
      <c r="O3809" s="31">
        <v>90.3626</v>
      </c>
      <c r="P3809" s="31">
        <v>105.9438</v>
      </c>
      <c r="Q3809" s="31">
        <v>972.29449999999997</v>
      </c>
      <c r="R3809" s="31">
        <v>89.75</v>
      </c>
      <c r="S3809" s="31" t="s">
        <v>108</v>
      </c>
    </row>
    <row r="3810" spans="1:19" x14ac:dyDescent="0.35">
      <c r="A3810" s="2">
        <v>38202</v>
      </c>
      <c r="B3810" s="31">
        <v>569.63049999999998</v>
      </c>
      <c r="C3810" s="31">
        <v>1128.3910000000001</v>
      </c>
      <c r="D3810" s="31">
        <v>461.78480000000002</v>
      </c>
      <c r="E3810" s="31">
        <v>192.9408</v>
      </c>
      <c r="F3810" s="31">
        <v>41.990900000000003</v>
      </c>
      <c r="G3810" s="31">
        <v>212.60210000000001</v>
      </c>
      <c r="H3810" s="31">
        <v>10.47317</v>
      </c>
      <c r="I3810" s="31">
        <v>2110.9989999999998</v>
      </c>
      <c r="J3810" s="31">
        <v>3044.828</v>
      </c>
      <c r="K3810" s="31">
        <v>1637.528</v>
      </c>
      <c r="L3810" s="31">
        <v>96.67</v>
      </c>
      <c r="M3810" s="31" t="s">
        <v>108</v>
      </c>
      <c r="N3810" s="31">
        <v>49.0105</v>
      </c>
      <c r="O3810" s="31">
        <v>90.509799999999998</v>
      </c>
      <c r="P3810" s="31">
        <v>106.1828</v>
      </c>
      <c r="Q3810" s="31">
        <v>974.45119999999997</v>
      </c>
      <c r="R3810" s="31">
        <v>89.57</v>
      </c>
      <c r="S3810" s="31" t="s">
        <v>108</v>
      </c>
    </row>
    <row r="3811" spans="1:19" x14ac:dyDescent="0.35">
      <c r="A3811" s="2">
        <v>38203</v>
      </c>
      <c r="B3811" s="31">
        <v>555.06849999999997</v>
      </c>
      <c r="C3811" s="31">
        <v>1055.422</v>
      </c>
      <c r="D3811" s="31">
        <v>464.24599999999998</v>
      </c>
      <c r="E3811" s="31">
        <v>192.40020000000001</v>
      </c>
      <c r="F3811" s="31">
        <v>41.8003</v>
      </c>
      <c r="G3811" s="31">
        <v>208.85249999999999</v>
      </c>
      <c r="H3811" s="31">
        <v>10.497479999999999</v>
      </c>
      <c r="I3811" s="31">
        <v>2120.8670000000002</v>
      </c>
      <c r="J3811" s="31">
        <v>3043.1149999999998</v>
      </c>
      <c r="K3811" s="31">
        <v>1639.529</v>
      </c>
      <c r="L3811" s="31">
        <v>96.65</v>
      </c>
      <c r="M3811" s="31" t="s">
        <v>108</v>
      </c>
      <c r="N3811" s="31">
        <v>49.028300000000002</v>
      </c>
      <c r="O3811" s="31">
        <v>89.974699999999999</v>
      </c>
      <c r="P3811" s="31">
        <v>106.124</v>
      </c>
      <c r="Q3811" s="31">
        <v>971.90129999999999</v>
      </c>
      <c r="R3811" s="31">
        <v>89.68</v>
      </c>
      <c r="S3811" s="31" t="s">
        <v>108</v>
      </c>
    </row>
    <row r="3812" spans="1:19" x14ac:dyDescent="0.35">
      <c r="A3812" s="2">
        <v>38204</v>
      </c>
      <c r="B3812" s="31">
        <v>574.91279999999995</v>
      </c>
      <c r="C3812" s="31">
        <v>1091.3800000000001</v>
      </c>
      <c r="D3812" s="31">
        <v>470.09140000000002</v>
      </c>
      <c r="E3812" s="31">
        <v>191.31890000000001</v>
      </c>
      <c r="F3812" s="31">
        <v>41.810899999999997</v>
      </c>
      <c r="G3812" s="31">
        <v>214.19569999999999</v>
      </c>
      <c r="H3812" s="31">
        <v>10.351599999999999</v>
      </c>
      <c r="I3812" s="31">
        <v>2128.3850000000002</v>
      </c>
      <c r="J3812" s="31">
        <v>3049.1120000000001</v>
      </c>
      <c r="K3812" s="31">
        <v>1642.3879999999999</v>
      </c>
      <c r="L3812" s="31">
        <v>95.02</v>
      </c>
      <c r="M3812" s="31" t="s">
        <v>108</v>
      </c>
      <c r="N3812" s="31">
        <v>48.139400000000002</v>
      </c>
      <c r="O3812" s="31">
        <v>89.763099999999994</v>
      </c>
      <c r="P3812" s="31">
        <v>106.05249999999999</v>
      </c>
      <c r="Q3812" s="31">
        <v>979.38149999999996</v>
      </c>
      <c r="R3812" s="31">
        <v>89.64</v>
      </c>
      <c r="S3812" s="31" t="s">
        <v>108</v>
      </c>
    </row>
    <row r="3813" spans="1:19" x14ac:dyDescent="0.35">
      <c r="A3813" s="2">
        <v>38205</v>
      </c>
      <c r="B3813" s="31">
        <v>570.20159999999998</v>
      </c>
      <c r="C3813" s="31">
        <v>1082.873</v>
      </c>
      <c r="D3813" s="31">
        <v>462.40010000000001</v>
      </c>
      <c r="E3813" s="31">
        <v>190.23759999999999</v>
      </c>
      <c r="F3813" s="31">
        <v>42.584000000000003</v>
      </c>
      <c r="G3813" s="31">
        <v>210.6336</v>
      </c>
      <c r="H3813" s="31">
        <v>9.7863039999999994</v>
      </c>
      <c r="I3813" s="31">
        <v>2134.806</v>
      </c>
      <c r="J3813" s="31">
        <v>3089.8040000000001</v>
      </c>
      <c r="K3813" s="31">
        <v>1652.682</v>
      </c>
      <c r="L3813" s="31">
        <v>93.69</v>
      </c>
      <c r="M3813" s="31" t="s">
        <v>108</v>
      </c>
      <c r="N3813" s="31">
        <v>46.841700000000003</v>
      </c>
      <c r="O3813" s="31">
        <v>90.932699999999997</v>
      </c>
      <c r="P3813" s="31">
        <v>107.90940000000001</v>
      </c>
      <c r="Q3813" s="31">
        <v>973.44240000000002</v>
      </c>
      <c r="R3813" s="31">
        <v>88.36</v>
      </c>
      <c r="S3813" s="31" t="s">
        <v>108</v>
      </c>
    </row>
    <row r="3814" spans="1:19" x14ac:dyDescent="0.35">
      <c r="A3814" s="2">
        <v>38208</v>
      </c>
      <c r="B3814" s="31">
        <v>584.07129999999995</v>
      </c>
      <c r="C3814" s="31">
        <v>1089.2239999999999</v>
      </c>
      <c r="D3814" s="31">
        <v>472.6825</v>
      </c>
      <c r="E3814" s="31">
        <v>186.58439999999999</v>
      </c>
      <c r="F3814" s="31">
        <v>42.679299999999998</v>
      </c>
      <c r="G3814" s="31">
        <v>214.00819999999999</v>
      </c>
      <c r="H3814" s="31">
        <v>9.8190380000000008</v>
      </c>
      <c r="I3814" s="31">
        <v>2142.011</v>
      </c>
      <c r="J3814" s="31">
        <v>3083.3789999999999</v>
      </c>
      <c r="K3814" s="31">
        <v>1652.396</v>
      </c>
      <c r="L3814" s="31">
        <v>93.76</v>
      </c>
      <c r="M3814" s="31" t="s">
        <v>108</v>
      </c>
      <c r="N3814" s="31">
        <v>46.948399999999999</v>
      </c>
      <c r="O3814" s="31">
        <v>90.567400000000006</v>
      </c>
      <c r="P3814" s="31">
        <v>107.90219999999999</v>
      </c>
      <c r="Q3814" s="31">
        <v>976.14359999999999</v>
      </c>
      <c r="R3814" s="31">
        <v>88.39</v>
      </c>
      <c r="S3814" s="31" t="s">
        <v>108</v>
      </c>
    </row>
    <row r="3815" spans="1:19" x14ac:dyDescent="0.35">
      <c r="A3815" s="2">
        <v>38209</v>
      </c>
      <c r="B3815" s="31">
        <v>579.88969999999995</v>
      </c>
      <c r="C3815" s="31">
        <v>1084.8900000000001</v>
      </c>
      <c r="D3815" s="31">
        <v>460.47070000000002</v>
      </c>
      <c r="E3815" s="31">
        <v>187.92590000000001</v>
      </c>
      <c r="F3815" s="31">
        <v>42.6051</v>
      </c>
      <c r="G3815" s="31">
        <v>210.72730000000001</v>
      </c>
      <c r="H3815" s="31">
        <v>10.05838</v>
      </c>
      <c r="I3815" s="31">
        <v>2142.1680000000001</v>
      </c>
      <c r="J3815" s="31">
        <v>3073.527</v>
      </c>
      <c r="K3815" s="31">
        <v>1652.682</v>
      </c>
      <c r="L3815" s="31">
        <v>94.82</v>
      </c>
      <c r="M3815" s="31" t="s">
        <v>108</v>
      </c>
      <c r="N3815" s="31">
        <v>47.517200000000003</v>
      </c>
      <c r="O3815" s="31">
        <v>90.350700000000003</v>
      </c>
      <c r="P3815" s="31">
        <v>108.4144</v>
      </c>
      <c r="Q3815" s="31">
        <v>977.66330000000005</v>
      </c>
      <c r="R3815" s="31">
        <v>88.79</v>
      </c>
      <c r="S3815" s="31" t="s">
        <v>108</v>
      </c>
    </row>
    <row r="3816" spans="1:19" x14ac:dyDescent="0.35">
      <c r="A3816" s="2">
        <v>38210</v>
      </c>
      <c r="B3816" s="31">
        <v>582.95870000000002</v>
      </c>
      <c r="C3816" s="31">
        <v>1105.4770000000001</v>
      </c>
      <c r="D3816" s="31">
        <v>456.08760000000001</v>
      </c>
      <c r="E3816" s="31">
        <v>190.01609999999999</v>
      </c>
      <c r="F3816" s="31">
        <v>42.139200000000002</v>
      </c>
      <c r="G3816" s="31">
        <v>208.00880000000001</v>
      </c>
      <c r="H3816" s="31">
        <v>9.6499729999999992</v>
      </c>
      <c r="I3816" s="31">
        <v>2136.8429999999998</v>
      </c>
      <c r="J3816" s="31">
        <v>3076.9540000000002</v>
      </c>
      <c r="K3816" s="31">
        <v>1650.68</v>
      </c>
      <c r="L3816" s="31">
        <v>94.77</v>
      </c>
      <c r="M3816" s="31" t="s">
        <v>108</v>
      </c>
      <c r="N3816" s="31">
        <v>47.161700000000003</v>
      </c>
      <c r="O3816" s="31">
        <v>90.066699999999997</v>
      </c>
      <c r="P3816" s="31">
        <v>107.44889999999999</v>
      </c>
      <c r="Q3816" s="31">
        <v>968.75149999999996</v>
      </c>
      <c r="R3816" s="31">
        <v>88.83</v>
      </c>
      <c r="S3816" s="31" t="s">
        <v>108</v>
      </c>
    </row>
    <row r="3817" spans="1:19" x14ac:dyDescent="0.35">
      <c r="A3817" s="2">
        <v>38211</v>
      </c>
      <c r="B3817" s="31">
        <v>592.84230000000002</v>
      </c>
      <c r="C3817" s="31">
        <v>1130.922</v>
      </c>
      <c r="D3817" s="31">
        <v>465.35890000000001</v>
      </c>
      <c r="E3817" s="31">
        <v>190.36959999999999</v>
      </c>
      <c r="F3817" s="31">
        <v>42.0015</v>
      </c>
      <c r="G3817" s="31">
        <v>219.4451</v>
      </c>
      <c r="H3817" s="31">
        <v>9.8310969999999998</v>
      </c>
      <c r="I3817" s="31">
        <v>2140.915</v>
      </c>
      <c r="J3817" s="31">
        <v>3082.0940000000001</v>
      </c>
      <c r="K3817" s="31">
        <v>1654.1110000000001</v>
      </c>
      <c r="L3817" s="31">
        <v>93.72</v>
      </c>
      <c r="M3817" s="31" t="s">
        <v>108</v>
      </c>
      <c r="N3817" s="31">
        <v>46.521700000000003</v>
      </c>
      <c r="O3817" s="31">
        <v>90.030900000000003</v>
      </c>
      <c r="P3817" s="31">
        <v>107.6824</v>
      </c>
      <c r="Q3817" s="31">
        <v>971.88319999999999</v>
      </c>
      <c r="R3817" s="31">
        <v>88.69</v>
      </c>
      <c r="S3817" s="31" t="s">
        <v>108</v>
      </c>
    </row>
    <row r="3818" spans="1:19" x14ac:dyDescent="0.35">
      <c r="A3818" s="2">
        <v>38212</v>
      </c>
      <c r="B3818" s="31">
        <v>611.69240000000002</v>
      </c>
      <c r="C3818" s="31">
        <v>1166.33</v>
      </c>
      <c r="D3818" s="31">
        <v>474.6413</v>
      </c>
      <c r="E3818" s="31">
        <v>196.15690000000001</v>
      </c>
      <c r="F3818" s="31">
        <v>42.488599999999998</v>
      </c>
      <c r="G3818" s="31">
        <v>217.7578</v>
      </c>
      <c r="H3818" s="31">
        <v>9.8789079999999991</v>
      </c>
      <c r="I3818" s="31">
        <v>2150.1559999999999</v>
      </c>
      <c r="J3818" s="31">
        <v>3091.5169999999998</v>
      </c>
      <c r="K3818" s="31">
        <v>1656.827</v>
      </c>
      <c r="L3818" s="31">
        <v>93.94</v>
      </c>
      <c r="M3818" s="31" t="s">
        <v>108</v>
      </c>
      <c r="N3818" s="31">
        <v>46.628399999999999</v>
      </c>
      <c r="O3818" s="31">
        <v>90.388499999999993</v>
      </c>
      <c r="P3818" s="31">
        <v>108.7574</v>
      </c>
      <c r="Q3818" s="31">
        <v>974.68910000000005</v>
      </c>
      <c r="R3818" s="31">
        <v>87.9</v>
      </c>
      <c r="S3818" s="31" t="s">
        <v>108</v>
      </c>
    </row>
    <row r="3819" spans="1:19" x14ac:dyDescent="0.35">
      <c r="A3819" s="2">
        <v>38215</v>
      </c>
      <c r="B3819" s="31">
        <v>609.24620000000004</v>
      </c>
      <c r="C3819" s="31">
        <v>1139.6189999999999</v>
      </c>
      <c r="D3819" s="31">
        <v>475.87900000000002</v>
      </c>
      <c r="E3819" s="31">
        <v>194.4547</v>
      </c>
      <c r="F3819" s="31">
        <v>42.912300000000002</v>
      </c>
      <c r="G3819" s="31">
        <v>213.25829999999999</v>
      </c>
      <c r="H3819" s="31">
        <v>9.5920430000000003</v>
      </c>
      <c r="I3819" s="31">
        <v>2152.8180000000002</v>
      </c>
      <c r="J3819" s="31">
        <v>3084.6640000000002</v>
      </c>
      <c r="K3819" s="31">
        <v>1650.68</v>
      </c>
      <c r="L3819" s="31">
        <v>94.93</v>
      </c>
      <c r="M3819" s="31" t="s">
        <v>108</v>
      </c>
      <c r="N3819" s="31">
        <v>47.0017</v>
      </c>
      <c r="O3819" s="31">
        <v>90.433400000000006</v>
      </c>
      <c r="P3819" s="31">
        <v>108.68040000000001</v>
      </c>
      <c r="Q3819" s="31">
        <v>975.82870000000003</v>
      </c>
      <c r="R3819" s="31">
        <v>87.96</v>
      </c>
      <c r="S3819" s="31" t="s">
        <v>108</v>
      </c>
    </row>
    <row r="3820" spans="1:19" x14ac:dyDescent="0.35">
      <c r="A3820" s="2">
        <v>38216</v>
      </c>
      <c r="B3820" s="31">
        <v>615.00199999999995</v>
      </c>
      <c r="C3820" s="31">
        <v>1143.8789999999999</v>
      </c>
      <c r="D3820" s="31">
        <v>479.59199999999998</v>
      </c>
      <c r="E3820" s="31">
        <v>193.70570000000001</v>
      </c>
      <c r="F3820" s="31">
        <v>43.071100000000001</v>
      </c>
      <c r="G3820" s="31">
        <v>218.97640000000001</v>
      </c>
      <c r="H3820" s="31">
        <v>9.6099720000000008</v>
      </c>
      <c r="I3820" s="31">
        <v>2146.5529999999999</v>
      </c>
      <c r="J3820" s="31">
        <v>3095.8009999999999</v>
      </c>
      <c r="K3820" s="31">
        <v>1653.539</v>
      </c>
      <c r="L3820" s="31">
        <v>95.41</v>
      </c>
      <c r="M3820" s="31" t="s">
        <v>108</v>
      </c>
      <c r="N3820" s="31">
        <v>47.5884</v>
      </c>
      <c r="O3820" s="31">
        <v>90.9512</v>
      </c>
      <c r="P3820" s="31">
        <v>108.5587</v>
      </c>
      <c r="Q3820" s="31">
        <v>980.15949999999998</v>
      </c>
      <c r="R3820" s="31">
        <v>88.06</v>
      </c>
      <c r="S3820" s="31" t="s">
        <v>108</v>
      </c>
    </row>
    <row r="3821" spans="1:19" x14ac:dyDescent="0.35">
      <c r="A3821" s="2">
        <v>38217</v>
      </c>
      <c r="B3821" s="31">
        <v>615.72149999999999</v>
      </c>
      <c r="C3821" s="31">
        <v>1140.241</v>
      </c>
      <c r="D3821" s="31">
        <v>482.37670000000003</v>
      </c>
      <c r="E3821" s="31">
        <v>189.68860000000001</v>
      </c>
      <c r="F3821" s="31">
        <v>43.060499999999998</v>
      </c>
      <c r="G3821" s="31">
        <v>221.50739999999999</v>
      </c>
      <c r="H3821" s="31">
        <v>9.8550020000000007</v>
      </c>
      <c r="I3821" s="31">
        <v>2150.3119999999999</v>
      </c>
      <c r="J3821" s="31">
        <v>3090.6610000000001</v>
      </c>
      <c r="K3821" s="31">
        <v>1651.9670000000001</v>
      </c>
      <c r="L3821" s="31">
        <v>96.42</v>
      </c>
      <c r="M3821" s="31" t="s">
        <v>108</v>
      </c>
      <c r="N3821" s="31">
        <v>48.406100000000002</v>
      </c>
      <c r="O3821" s="31">
        <v>91.265900000000002</v>
      </c>
      <c r="P3821" s="31">
        <v>108.23480000000001</v>
      </c>
      <c r="Q3821" s="31">
        <v>984.31140000000005</v>
      </c>
      <c r="R3821" s="31">
        <v>88.08</v>
      </c>
      <c r="S3821" s="31" t="s">
        <v>108</v>
      </c>
    </row>
    <row r="3822" spans="1:19" x14ac:dyDescent="0.35">
      <c r="A3822" s="2">
        <v>38218</v>
      </c>
      <c r="B3822" s="31">
        <v>634.42769999999996</v>
      </c>
      <c r="C3822" s="31">
        <v>1165.5319999999999</v>
      </c>
      <c r="D3822" s="31">
        <v>490.1121</v>
      </c>
      <c r="E3822" s="31">
        <v>192.34399999999999</v>
      </c>
      <c r="F3822" s="31">
        <v>43.346499999999999</v>
      </c>
      <c r="G3822" s="31">
        <v>221.03870000000001</v>
      </c>
      <c r="H3822" s="31">
        <v>10.34506</v>
      </c>
      <c r="I3822" s="31">
        <v>2145.4569999999999</v>
      </c>
      <c r="J3822" s="31">
        <v>3094.5160000000001</v>
      </c>
      <c r="K3822" s="31">
        <v>1653.539</v>
      </c>
      <c r="L3822" s="31">
        <v>96.14</v>
      </c>
      <c r="M3822" s="31" t="s">
        <v>108</v>
      </c>
      <c r="N3822" s="31">
        <v>48.192799999999998</v>
      </c>
      <c r="O3822" s="31">
        <v>91.492099999999994</v>
      </c>
      <c r="P3822" s="31">
        <v>108.8205</v>
      </c>
      <c r="Q3822" s="31">
        <v>998.66560000000004</v>
      </c>
      <c r="R3822" s="31">
        <v>87.79</v>
      </c>
      <c r="S3822" s="31" t="s">
        <v>108</v>
      </c>
    </row>
    <row r="3823" spans="1:19" x14ac:dyDescent="0.35">
      <c r="A3823" s="2">
        <v>38219</v>
      </c>
      <c r="B3823" s="31">
        <v>623.49180000000001</v>
      </c>
      <c r="C3823" s="31">
        <v>1123.3800000000001</v>
      </c>
      <c r="D3823" s="31">
        <v>492.5874</v>
      </c>
      <c r="E3823" s="31">
        <v>190.23330000000001</v>
      </c>
      <c r="F3823" s="31">
        <v>44.003100000000003</v>
      </c>
      <c r="G3823" s="31">
        <v>219.35140000000001</v>
      </c>
      <c r="H3823" s="31">
        <v>10.386889999999999</v>
      </c>
      <c r="I3823" s="31">
        <v>2148.59</v>
      </c>
      <c r="J3823" s="31">
        <v>3089.8040000000001</v>
      </c>
      <c r="K3823" s="31">
        <v>1655.3979999999999</v>
      </c>
      <c r="L3823" s="31">
        <v>96.8</v>
      </c>
      <c r="M3823" s="31" t="s">
        <v>108</v>
      </c>
      <c r="N3823" s="31">
        <v>48.619399999999999</v>
      </c>
      <c r="O3823" s="31">
        <v>91.551000000000002</v>
      </c>
      <c r="P3823" s="31">
        <v>108.5316</v>
      </c>
      <c r="Q3823" s="31">
        <v>998.96199999999999</v>
      </c>
      <c r="R3823" s="31">
        <v>88.12</v>
      </c>
      <c r="S3823" s="31" t="s">
        <v>108</v>
      </c>
    </row>
    <row r="3824" spans="1:19" x14ac:dyDescent="0.35">
      <c r="A3824" s="2">
        <v>38222</v>
      </c>
      <c r="B3824" s="31">
        <v>616.72879999999998</v>
      </c>
      <c r="C3824" s="31">
        <v>1109.625</v>
      </c>
      <c r="D3824" s="31">
        <v>484.23320000000001</v>
      </c>
      <c r="E3824" s="31">
        <v>186.69280000000001</v>
      </c>
      <c r="F3824" s="31">
        <v>43.717100000000002</v>
      </c>
      <c r="G3824" s="31">
        <v>229.10040000000001</v>
      </c>
      <c r="H3824" s="31">
        <v>10.50642</v>
      </c>
      <c r="I3824" s="31">
        <v>2144.674</v>
      </c>
      <c r="J3824" s="31">
        <v>3080.8090000000002</v>
      </c>
      <c r="K3824" s="31">
        <v>1649.5360000000001</v>
      </c>
      <c r="L3824" s="31">
        <v>96.58</v>
      </c>
      <c r="M3824" s="31" t="s">
        <v>108</v>
      </c>
      <c r="N3824" s="31">
        <v>48.761600000000001</v>
      </c>
      <c r="O3824" s="31">
        <v>91.413300000000007</v>
      </c>
      <c r="P3824" s="31">
        <v>107.4948</v>
      </c>
      <c r="Q3824" s="31">
        <v>997.5634</v>
      </c>
      <c r="R3824" s="31">
        <v>89.06</v>
      </c>
      <c r="S3824" s="31" t="s">
        <v>108</v>
      </c>
    </row>
    <row r="3825" spans="1:19" x14ac:dyDescent="0.35">
      <c r="A3825" s="2">
        <v>38223</v>
      </c>
      <c r="B3825" s="31">
        <v>605.79290000000003</v>
      </c>
      <c r="C3825" s="31">
        <v>1107.0509999999999</v>
      </c>
      <c r="D3825" s="31">
        <v>474.64139999999998</v>
      </c>
      <c r="E3825" s="31">
        <v>188.2928</v>
      </c>
      <c r="F3825" s="31">
        <v>42.891100000000002</v>
      </c>
      <c r="G3825" s="31">
        <v>227.3193</v>
      </c>
      <c r="H3825" s="31">
        <v>10.177720000000001</v>
      </c>
      <c r="I3825" s="31">
        <v>2146.3969999999999</v>
      </c>
      <c r="J3825" s="31">
        <v>3081.6660000000002</v>
      </c>
      <c r="K3825" s="31">
        <v>1648.8219999999999</v>
      </c>
      <c r="L3825" s="31">
        <v>96.69</v>
      </c>
      <c r="M3825" s="31" t="s">
        <v>108</v>
      </c>
      <c r="N3825" s="31">
        <v>48.832700000000003</v>
      </c>
      <c r="O3825" s="31">
        <v>91.346800000000002</v>
      </c>
      <c r="P3825" s="31">
        <v>106.73950000000001</v>
      </c>
      <c r="Q3825" s="31">
        <v>998.51760000000002</v>
      </c>
      <c r="R3825" s="31">
        <v>89.45</v>
      </c>
      <c r="S3825" s="31" t="s">
        <v>108</v>
      </c>
    </row>
    <row r="3826" spans="1:19" x14ac:dyDescent="0.35">
      <c r="A3826" s="2">
        <v>38224</v>
      </c>
      <c r="B3826" s="31">
        <v>583.20159999999998</v>
      </c>
      <c r="C3826" s="31">
        <v>1051.588</v>
      </c>
      <c r="D3826" s="31">
        <v>468.14370000000002</v>
      </c>
      <c r="E3826" s="31">
        <v>186.35230000000001</v>
      </c>
      <c r="F3826" s="31">
        <v>43.4206</v>
      </c>
      <c r="G3826" s="31">
        <v>229.6628</v>
      </c>
      <c r="H3826" s="31">
        <v>9.9685480000000002</v>
      </c>
      <c r="I3826" s="31">
        <v>2141.6979999999999</v>
      </c>
      <c r="J3826" s="31">
        <v>3084.6640000000002</v>
      </c>
      <c r="K3826" s="31">
        <v>1652.9670000000001</v>
      </c>
      <c r="L3826" s="31">
        <v>97.24</v>
      </c>
      <c r="M3826" s="31" t="s">
        <v>108</v>
      </c>
      <c r="N3826" s="31">
        <v>49.419400000000003</v>
      </c>
      <c r="O3826" s="31">
        <v>90.7928</v>
      </c>
      <c r="P3826" s="31">
        <v>106.5209</v>
      </c>
      <c r="Q3826" s="31">
        <v>1003.0915</v>
      </c>
      <c r="R3826" s="31">
        <v>89.42</v>
      </c>
      <c r="S3826" s="31" t="s">
        <v>108</v>
      </c>
    </row>
    <row r="3827" spans="1:19" x14ac:dyDescent="0.35">
      <c r="A3827" s="2">
        <v>38225</v>
      </c>
      <c r="B3827" s="31">
        <v>578.88480000000004</v>
      </c>
      <c r="C3827" s="31">
        <v>1027.095</v>
      </c>
      <c r="D3827" s="31">
        <v>448.03179999999998</v>
      </c>
      <c r="E3827" s="31">
        <v>188.22470000000001</v>
      </c>
      <c r="F3827" s="31">
        <v>43.3782</v>
      </c>
      <c r="G3827" s="31">
        <v>227.41300000000001</v>
      </c>
      <c r="H3827" s="31">
        <v>10.20163</v>
      </c>
      <c r="I3827" s="31">
        <v>2144.5169999999998</v>
      </c>
      <c r="J3827" s="31">
        <v>3091.857</v>
      </c>
      <c r="K3827" s="31">
        <v>1655.1120000000001</v>
      </c>
      <c r="L3827" s="31">
        <v>97.31</v>
      </c>
      <c r="M3827" s="31" t="s">
        <v>108</v>
      </c>
      <c r="N3827" s="31">
        <v>49.170499999999997</v>
      </c>
      <c r="O3827" s="31">
        <v>91.286699999999996</v>
      </c>
      <c r="P3827" s="31">
        <v>106.4729</v>
      </c>
      <c r="Q3827" s="31">
        <v>1011.7343</v>
      </c>
      <c r="R3827" s="31">
        <v>89.3</v>
      </c>
      <c r="S3827" s="31" t="s">
        <v>108</v>
      </c>
    </row>
    <row r="3828" spans="1:19" x14ac:dyDescent="0.35">
      <c r="A3828" s="2">
        <v>38226</v>
      </c>
      <c r="B3828" s="31">
        <v>583.48940000000005</v>
      </c>
      <c r="C3828" s="31">
        <v>1039.075</v>
      </c>
      <c r="D3828" s="31">
        <v>444.62819999999999</v>
      </c>
      <c r="E3828" s="31">
        <v>190.23320000000001</v>
      </c>
      <c r="F3828" s="31">
        <v>42.933399999999999</v>
      </c>
      <c r="G3828" s="31">
        <v>223.38220000000001</v>
      </c>
      <c r="H3828" s="31">
        <v>10.255420000000001</v>
      </c>
      <c r="I3828" s="31">
        <v>2150.7820000000002</v>
      </c>
      <c r="J3828" s="31">
        <v>3091.857</v>
      </c>
      <c r="K3828" s="31">
        <v>1655.1120000000001</v>
      </c>
      <c r="L3828" s="31">
        <v>97.64</v>
      </c>
      <c r="M3828" s="31" t="s">
        <v>108</v>
      </c>
      <c r="N3828" s="31">
        <v>49.419400000000003</v>
      </c>
      <c r="O3828" s="31">
        <v>91.3001</v>
      </c>
      <c r="P3828" s="31">
        <v>105.999</v>
      </c>
      <c r="Q3828" s="31">
        <v>1012.9268</v>
      </c>
      <c r="R3828" s="31">
        <v>89.77</v>
      </c>
      <c r="S3828" s="31" t="s">
        <v>108</v>
      </c>
    </row>
    <row r="3829" spans="1:19" x14ac:dyDescent="0.35">
      <c r="A3829" s="2">
        <v>38229</v>
      </c>
      <c r="B3829" s="31">
        <v>583.48940000000005</v>
      </c>
      <c r="C3829" s="31">
        <v>1009.702</v>
      </c>
      <c r="D3829" s="31">
        <v>444.62819999999999</v>
      </c>
      <c r="E3829" s="31">
        <v>190.23320000000001</v>
      </c>
      <c r="F3829" s="31">
        <v>43.4206</v>
      </c>
      <c r="G3829" s="31">
        <v>232.66249999999999</v>
      </c>
      <c r="H3829" s="31">
        <v>10.273350000000001</v>
      </c>
      <c r="I3829" s="31">
        <v>2150.9389999999999</v>
      </c>
      <c r="J3829" s="31">
        <v>3100.06</v>
      </c>
      <c r="K3829" s="31">
        <v>1654.3969999999999</v>
      </c>
      <c r="L3829" s="31">
        <v>96.82</v>
      </c>
      <c r="M3829" s="31" t="s">
        <v>108</v>
      </c>
      <c r="N3829" s="31">
        <v>48.601599999999998</v>
      </c>
      <c r="O3829" s="31">
        <v>91.3001</v>
      </c>
      <c r="P3829" s="31">
        <v>105.999</v>
      </c>
      <c r="Q3829" s="31">
        <v>1014.4906</v>
      </c>
      <c r="R3829" s="31">
        <v>89.69</v>
      </c>
      <c r="S3829" s="31" t="s">
        <v>108</v>
      </c>
    </row>
    <row r="3830" spans="1:19" x14ac:dyDescent="0.35">
      <c r="A3830" s="2">
        <v>38230</v>
      </c>
      <c r="B3830" s="31">
        <v>571.25840000000005</v>
      </c>
      <c r="C3830" s="31">
        <v>1010.323</v>
      </c>
      <c r="D3830" s="31">
        <v>435.03640000000001</v>
      </c>
      <c r="E3830" s="31">
        <v>191.8673</v>
      </c>
      <c r="F3830" s="31">
        <v>43.674799999999998</v>
      </c>
      <c r="G3830" s="31">
        <v>235.1935</v>
      </c>
      <c r="H3830" s="31">
        <v>10.076129999999999</v>
      </c>
      <c r="I3830" s="31">
        <v>2156.7339999999999</v>
      </c>
      <c r="J3830" s="31">
        <v>3111.748</v>
      </c>
      <c r="K3830" s="31">
        <v>1661.259</v>
      </c>
      <c r="L3830" s="31">
        <v>97.26</v>
      </c>
      <c r="M3830" s="31" t="s">
        <v>108</v>
      </c>
      <c r="N3830" s="31">
        <v>48.708300000000001</v>
      </c>
      <c r="O3830" s="31">
        <v>91.134699999999995</v>
      </c>
      <c r="P3830" s="31">
        <v>107.0239</v>
      </c>
      <c r="Q3830" s="31">
        <v>1016.6023</v>
      </c>
      <c r="R3830" s="31">
        <v>88.94</v>
      </c>
      <c r="S3830" s="31" t="s">
        <v>108</v>
      </c>
    </row>
    <row r="3831" spans="1:19" x14ac:dyDescent="0.35">
      <c r="A3831" s="2">
        <v>38231</v>
      </c>
      <c r="B3831" s="31">
        <v>595.72029999999995</v>
      </c>
      <c r="C3831" s="31">
        <v>1055.1379999999999</v>
      </c>
      <c r="D3831" s="31">
        <v>455.7672</v>
      </c>
      <c r="E3831" s="31">
        <v>191.11840000000001</v>
      </c>
      <c r="F3831" s="31">
        <v>43.505299999999998</v>
      </c>
      <c r="G3831" s="31">
        <v>238.94309999999999</v>
      </c>
      <c r="H3831" s="31">
        <v>9.5322820000000004</v>
      </c>
      <c r="I3831" s="31">
        <v>2159.8670000000002</v>
      </c>
      <c r="J3831" s="31">
        <v>3115.2109999999998</v>
      </c>
      <c r="K3831" s="31">
        <v>1659.115</v>
      </c>
      <c r="L3831" s="31">
        <v>97.5</v>
      </c>
      <c r="M3831" s="31" t="s">
        <v>108</v>
      </c>
      <c r="N3831" s="31">
        <v>48.992699999999999</v>
      </c>
      <c r="O3831" s="31">
        <v>91.351900000000001</v>
      </c>
      <c r="P3831" s="31">
        <v>107.1836</v>
      </c>
      <c r="Q3831" s="31">
        <v>1025.0608999999999</v>
      </c>
      <c r="R3831" s="31">
        <v>88.87</v>
      </c>
      <c r="S3831" s="31" t="s">
        <v>108</v>
      </c>
    </row>
    <row r="3832" spans="1:19" x14ac:dyDescent="0.35">
      <c r="A3832" s="2">
        <v>38232</v>
      </c>
      <c r="B3832" s="31">
        <v>597.447</v>
      </c>
      <c r="C3832" s="31">
        <v>1058.865</v>
      </c>
      <c r="D3832" s="31">
        <v>471.23790000000002</v>
      </c>
      <c r="E3832" s="31">
        <v>188.19069999999999</v>
      </c>
      <c r="F3832" s="31">
        <v>43.208799999999997</v>
      </c>
      <c r="G3832" s="31">
        <v>235.7559</v>
      </c>
      <c r="H3832" s="31">
        <v>9.4904480000000007</v>
      </c>
      <c r="I3832" s="31">
        <v>2160.65</v>
      </c>
      <c r="J3832" s="31">
        <v>3103.09</v>
      </c>
      <c r="K3832" s="31">
        <v>1654.3969999999999</v>
      </c>
      <c r="L3832" s="31">
        <v>98.63</v>
      </c>
      <c r="M3832" s="31" t="s">
        <v>108</v>
      </c>
      <c r="N3832" s="31">
        <v>49.703800000000001</v>
      </c>
      <c r="O3832" s="31">
        <v>91.444699999999997</v>
      </c>
      <c r="P3832" s="31">
        <v>107.0581</v>
      </c>
      <c r="Q3832" s="31">
        <v>1029.9765</v>
      </c>
      <c r="R3832" s="31">
        <v>88.98</v>
      </c>
      <c r="S3832" s="31" t="s">
        <v>108</v>
      </c>
    </row>
    <row r="3833" spans="1:19" x14ac:dyDescent="0.35">
      <c r="A3833" s="2">
        <v>38233</v>
      </c>
      <c r="B3833" s="31">
        <v>591.54740000000004</v>
      </c>
      <c r="C3833" s="31">
        <v>1070.6679999999999</v>
      </c>
      <c r="D3833" s="31">
        <v>460.40839999999997</v>
      </c>
      <c r="E3833" s="31">
        <v>186.0119</v>
      </c>
      <c r="F3833" s="31">
        <v>42.626300000000001</v>
      </c>
      <c r="G3833" s="31">
        <v>229.56909999999999</v>
      </c>
      <c r="H3833" s="31">
        <v>9.3888499999999997</v>
      </c>
      <c r="I3833" s="31">
        <v>2158.614</v>
      </c>
      <c r="J3833" s="31">
        <v>3083.1779999999999</v>
      </c>
      <c r="K3833" s="31">
        <v>1644.7619999999999</v>
      </c>
      <c r="L3833" s="31">
        <v>98.19</v>
      </c>
      <c r="M3833" s="31" t="s">
        <v>108</v>
      </c>
      <c r="N3833" s="31">
        <v>48.886099999999999</v>
      </c>
      <c r="O3833" s="31">
        <v>90.712400000000002</v>
      </c>
      <c r="P3833" s="31">
        <v>106.161</v>
      </c>
      <c r="Q3833" s="31">
        <v>1022.9686</v>
      </c>
      <c r="R3833" s="31">
        <v>89.63</v>
      </c>
      <c r="S3833" s="31" t="s">
        <v>108</v>
      </c>
    </row>
    <row r="3834" spans="1:19" x14ac:dyDescent="0.35">
      <c r="A3834" s="2">
        <v>38236</v>
      </c>
      <c r="B3834" s="31">
        <v>591.54740000000004</v>
      </c>
      <c r="C3834" s="31">
        <v>1070.6679999999999</v>
      </c>
      <c r="D3834" s="31">
        <v>460.40839999999997</v>
      </c>
      <c r="E3834" s="31">
        <v>186.0119</v>
      </c>
      <c r="F3834" s="31">
        <v>42.626300000000001</v>
      </c>
      <c r="G3834" s="31">
        <v>229.56909999999999</v>
      </c>
      <c r="H3834" s="31">
        <v>9.3888499999999997</v>
      </c>
      <c r="I3834" s="31">
        <v>2151.6309999999999</v>
      </c>
      <c r="J3834" s="31">
        <v>3083.1779999999999</v>
      </c>
      <c r="K3834" s="31">
        <v>1646.126</v>
      </c>
      <c r="L3834" s="31">
        <v>98.19</v>
      </c>
      <c r="M3834" s="31" t="s">
        <v>108</v>
      </c>
      <c r="N3834" s="31">
        <v>48.886099999999999</v>
      </c>
      <c r="O3834" s="31">
        <v>90.889200000000002</v>
      </c>
      <c r="P3834" s="31">
        <v>106.3733</v>
      </c>
      <c r="Q3834" s="31">
        <v>1028.0977</v>
      </c>
      <c r="R3834" s="31">
        <v>89.56</v>
      </c>
      <c r="S3834" s="31" t="s">
        <v>108</v>
      </c>
    </row>
    <row r="3835" spans="1:19" x14ac:dyDescent="0.35">
      <c r="A3835" s="2">
        <v>38237</v>
      </c>
      <c r="B3835" s="31">
        <v>584.35270000000003</v>
      </c>
      <c r="C3835" s="31">
        <v>1046.442</v>
      </c>
      <c r="D3835" s="31">
        <v>458.55189999999999</v>
      </c>
      <c r="E3835" s="31">
        <v>189.79069999999999</v>
      </c>
      <c r="F3835" s="31">
        <v>42.298000000000002</v>
      </c>
      <c r="G3835" s="31">
        <v>218.78899999999999</v>
      </c>
      <c r="H3835" s="31">
        <v>8.8390260000000005</v>
      </c>
      <c r="I3835" s="31">
        <v>2146.5210000000002</v>
      </c>
      <c r="J3835" s="31">
        <v>3091.402</v>
      </c>
      <c r="K3835" s="31">
        <v>1646.5219999999999</v>
      </c>
      <c r="L3835" s="31">
        <v>98.87</v>
      </c>
      <c r="M3835" s="31" t="s">
        <v>108</v>
      </c>
      <c r="N3835" s="31">
        <v>49.206000000000003</v>
      </c>
      <c r="O3835" s="31">
        <v>91.403999999999996</v>
      </c>
      <c r="P3835" s="31">
        <v>106.3767</v>
      </c>
      <c r="Q3835" s="31">
        <v>1028.9373000000001</v>
      </c>
      <c r="R3835" s="31">
        <v>89.23</v>
      </c>
      <c r="S3835" s="31" t="s">
        <v>108</v>
      </c>
    </row>
    <row r="3836" spans="1:19" x14ac:dyDescent="0.35">
      <c r="A3836" s="2">
        <v>38238</v>
      </c>
      <c r="B3836" s="31">
        <v>577.87750000000005</v>
      </c>
      <c r="C3836" s="31">
        <v>1048.6610000000001</v>
      </c>
      <c r="D3836" s="31">
        <v>463.19310000000002</v>
      </c>
      <c r="E3836" s="31">
        <v>188.36089999999999</v>
      </c>
      <c r="F3836" s="31">
        <v>42.509799999999998</v>
      </c>
      <c r="G3836" s="31">
        <v>218.78899999999999</v>
      </c>
      <c r="H3836" s="31">
        <v>8.8928130000000003</v>
      </c>
      <c r="I3836" s="31">
        <v>2148.2539999999999</v>
      </c>
      <c r="J3836" s="31">
        <v>3110.8820000000001</v>
      </c>
      <c r="K3836" s="31">
        <v>1648.973</v>
      </c>
      <c r="L3836" s="31">
        <v>98.56</v>
      </c>
      <c r="M3836" s="31" t="s">
        <v>108</v>
      </c>
      <c r="N3836" s="31">
        <v>49.081600000000002</v>
      </c>
      <c r="O3836" s="31">
        <v>91.495599999999996</v>
      </c>
      <c r="P3836" s="31">
        <v>106.818</v>
      </c>
      <c r="Q3836" s="31">
        <v>1030.4875999999999</v>
      </c>
      <c r="R3836" s="31">
        <v>88.77</v>
      </c>
      <c r="S3836" s="31" t="s">
        <v>108</v>
      </c>
    </row>
    <row r="3837" spans="1:19" x14ac:dyDescent="0.35">
      <c r="A3837" s="2">
        <v>38239</v>
      </c>
      <c r="B3837" s="31">
        <v>601.99530000000004</v>
      </c>
      <c r="C3837" s="31">
        <v>1087.9680000000001</v>
      </c>
      <c r="D3837" s="31">
        <v>481.31130000000002</v>
      </c>
      <c r="E3837" s="31">
        <v>189.55359999999999</v>
      </c>
      <c r="F3837" s="31">
        <v>42.4039</v>
      </c>
      <c r="G3837" s="31">
        <v>218.22659999999999</v>
      </c>
      <c r="H3837" s="31">
        <v>8.8091439999999999</v>
      </c>
      <c r="I3837" s="31">
        <v>2159.3020000000001</v>
      </c>
      <c r="J3837" s="31">
        <v>3106.12</v>
      </c>
      <c r="K3837" s="31">
        <v>1653.875</v>
      </c>
      <c r="L3837" s="31">
        <v>98.45</v>
      </c>
      <c r="M3837" s="31" t="s">
        <v>108</v>
      </c>
      <c r="N3837" s="31">
        <v>49.454900000000002</v>
      </c>
      <c r="O3837" s="31">
        <v>91.037800000000004</v>
      </c>
      <c r="P3837" s="31">
        <v>107.1649</v>
      </c>
      <c r="Q3837" s="31">
        <v>1032.6255000000001</v>
      </c>
      <c r="R3837" s="31">
        <v>88.83</v>
      </c>
      <c r="S3837" s="31" t="s">
        <v>108</v>
      </c>
    </row>
    <row r="3838" spans="1:19" x14ac:dyDescent="0.35">
      <c r="A3838" s="2">
        <v>38240</v>
      </c>
      <c r="B3838" s="31">
        <v>572.73099999999999</v>
      </c>
      <c r="C3838" s="31">
        <v>1034.2139999999999</v>
      </c>
      <c r="D3838" s="31">
        <v>476.83339999999998</v>
      </c>
      <c r="E3838" s="31">
        <v>192.5145</v>
      </c>
      <c r="F3838" s="31">
        <v>42.764000000000003</v>
      </c>
      <c r="G3838" s="31">
        <v>214.477</v>
      </c>
      <c r="H3838" s="31">
        <v>8.7075460000000007</v>
      </c>
      <c r="I3838" s="31">
        <v>2164.3530000000001</v>
      </c>
      <c r="J3838" s="31">
        <v>3110.8820000000001</v>
      </c>
      <c r="K3838" s="31">
        <v>1656.038</v>
      </c>
      <c r="L3838" s="31">
        <v>98.96</v>
      </c>
      <c r="M3838" s="31" t="s">
        <v>108</v>
      </c>
      <c r="N3838" s="31">
        <v>50.254899999999999</v>
      </c>
      <c r="O3838" s="31">
        <v>91.445400000000006</v>
      </c>
      <c r="P3838" s="31">
        <v>108.3104</v>
      </c>
      <c r="Q3838" s="31">
        <v>1042.2945</v>
      </c>
      <c r="R3838" s="31">
        <v>88.39</v>
      </c>
      <c r="S3838" s="31" t="s">
        <v>108</v>
      </c>
    </row>
    <row r="3839" spans="1:19" x14ac:dyDescent="0.35">
      <c r="A3839" s="2">
        <v>38243</v>
      </c>
      <c r="B3839" s="31">
        <v>585.56110000000001</v>
      </c>
      <c r="C3839" s="31">
        <v>1067.3510000000001</v>
      </c>
      <c r="D3839" s="31">
        <v>476.45929999999998</v>
      </c>
      <c r="E3839" s="31">
        <v>192.33009999999999</v>
      </c>
      <c r="F3839" s="31">
        <v>42.997</v>
      </c>
      <c r="G3839" s="31">
        <v>214.102</v>
      </c>
      <c r="H3839" s="31">
        <v>8.7015700000000002</v>
      </c>
      <c r="I3839" s="31">
        <v>2166.0889999999999</v>
      </c>
      <c r="J3839" s="31">
        <v>3116.509</v>
      </c>
      <c r="K3839" s="31">
        <v>1656.47</v>
      </c>
      <c r="L3839" s="31">
        <v>99.33</v>
      </c>
      <c r="M3839" s="31" t="s">
        <v>108</v>
      </c>
      <c r="N3839" s="31">
        <v>50.900100000000002</v>
      </c>
      <c r="O3839" s="31">
        <v>90.735799999999998</v>
      </c>
      <c r="P3839" s="31">
        <v>107.8536</v>
      </c>
      <c r="Q3839" s="31">
        <v>1051.0362</v>
      </c>
      <c r="R3839" s="31">
        <v>88.54</v>
      </c>
      <c r="S3839" s="31" t="s">
        <v>108</v>
      </c>
    </row>
    <row r="3840" spans="1:19" x14ac:dyDescent="0.35">
      <c r="A3840" s="2">
        <v>38244</v>
      </c>
      <c r="B3840" s="31">
        <v>591.09050000000002</v>
      </c>
      <c r="C3840" s="31">
        <v>1095.5070000000001</v>
      </c>
      <c r="D3840" s="31">
        <v>485.27449999999999</v>
      </c>
      <c r="E3840" s="31">
        <v>191.07210000000001</v>
      </c>
      <c r="F3840" s="31">
        <v>43.155900000000003</v>
      </c>
      <c r="G3840" s="31">
        <v>212.03970000000001</v>
      </c>
      <c r="H3840" s="31">
        <v>8.821097</v>
      </c>
      <c r="I3840" s="31">
        <v>2165.3000000000002</v>
      </c>
      <c r="J3840" s="31">
        <v>3120.8380000000002</v>
      </c>
      <c r="K3840" s="31">
        <v>1658.056</v>
      </c>
      <c r="L3840" s="31">
        <v>99.49</v>
      </c>
      <c r="M3840" s="31" t="s">
        <v>108</v>
      </c>
      <c r="N3840" s="31">
        <v>50.970999999999997</v>
      </c>
      <c r="O3840" s="31">
        <v>91.221999999999994</v>
      </c>
      <c r="P3840" s="31">
        <v>108.1814</v>
      </c>
      <c r="Q3840" s="31">
        <v>1058.9389000000001</v>
      </c>
      <c r="R3840" s="31">
        <v>88.46</v>
      </c>
      <c r="S3840" s="31" t="s">
        <v>108</v>
      </c>
    </row>
    <row r="3841" spans="1:19" x14ac:dyDescent="0.35">
      <c r="A3841" s="2">
        <v>38245</v>
      </c>
      <c r="B3841" s="31">
        <v>579.05110000000002</v>
      </c>
      <c r="C3841" s="31">
        <v>1066.8209999999999</v>
      </c>
      <c r="D3841" s="31">
        <v>485.58800000000002</v>
      </c>
      <c r="E3841" s="31">
        <v>190.93520000000001</v>
      </c>
      <c r="F3841" s="31">
        <v>43.081699999999998</v>
      </c>
      <c r="G3841" s="31">
        <v>212.41470000000001</v>
      </c>
      <c r="H3841" s="31">
        <v>8.8569549999999992</v>
      </c>
      <c r="I3841" s="31">
        <v>2167.8249999999998</v>
      </c>
      <c r="J3841" s="31">
        <v>3112.6129999999998</v>
      </c>
      <c r="K3841" s="31">
        <v>1657.191</v>
      </c>
      <c r="L3841" s="31">
        <v>98.67</v>
      </c>
      <c r="M3841" s="31" t="s">
        <v>108</v>
      </c>
      <c r="N3841" s="31">
        <v>50.421799999999998</v>
      </c>
      <c r="O3841" s="31">
        <v>90.686700000000002</v>
      </c>
      <c r="P3841" s="31">
        <v>106.9952</v>
      </c>
      <c r="Q3841" s="31">
        <v>1055.1682000000001</v>
      </c>
      <c r="R3841" s="31">
        <v>89.15</v>
      </c>
      <c r="S3841" s="31" t="s">
        <v>108</v>
      </c>
    </row>
    <row r="3842" spans="1:19" x14ac:dyDescent="0.35">
      <c r="A3842" s="2">
        <v>38246</v>
      </c>
      <c r="B3842" s="31">
        <v>583.54769999999996</v>
      </c>
      <c r="C3842" s="31">
        <v>1078.0809999999999</v>
      </c>
      <c r="D3842" s="31">
        <v>469.28680000000003</v>
      </c>
      <c r="E3842" s="31">
        <v>194.83600000000001</v>
      </c>
      <c r="F3842" s="31">
        <v>43.05</v>
      </c>
      <c r="G3842" s="31">
        <v>208.94630000000001</v>
      </c>
      <c r="H3842" s="31">
        <v>8.6836409999999997</v>
      </c>
      <c r="I3842" s="31">
        <v>2164.826</v>
      </c>
      <c r="J3842" s="31">
        <v>3132.5259999999998</v>
      </c>
      <c r="K3842" s="31">
        <v>1659.787</v>
      </c>
      <c r="L3842" s="31">
        <v>99</v>
      </c>
      <c r="M3842" s="31" t="s">
        <v>108</v>
      </c>
      <c r="N3842" s="31">
        <v>50.510399999999997</v>
      </c>
      <c r="O3842" s="31">
        <v>91.120800000000003</v>
      </c>
      <c r="P3842" s="31">
        <v>106.92919999999999</v>
      </c>
      <c r="Q3842" s="31">
        <v>1064.8255999999999</v>
      </c>
      <c r="R3842" s="31">
        <v>88.8</v>
      </c>
      <c r="S3842" s="31" t="s">
        <v>108</v>
      </c>
    </row>
    <row r="3843" spans="1:19" x14ac:dyDescent="0.35">
      <c r="A3843" s="2">
        <v>38247</v>
      </c>
      <c r="B3843" s="31">
        <v>606.90120000000002</v>
      </c>
      <c r="C3843" s="31">
        <v>1118.5630000000001</v>
      </c>
      <c r="D3843" s="31">
        <v>483.08010000000002</v>
      </c>
      <c r="E3843" s="31">
        <v>194.3912</v>
      </c>
      <c r="F3843" s="31">
        <v>43.166400000000003</v>
      </c>
      <c r="G3843" s="31">
        <v>207.3527</v>
      </c>
      <c r="H3843" s="31">
        <v>8.7314520000000009</v>
      </c>
      <c r="I3843" s="31">
        <v>2169.2449999999999</v>
      </c>
      <c r="J3843" s="31">
        <v>3122.1370000000002</v>
      </c>
      <c r="K3843" s="31">
        <v>1662.5260000000001</v>
      </c>
      <c r="L3843" s="31">
        <v>99.4</v>
      </c>
      <c r="M3843" s="31" t="s">
        <v>108</v>
      </c>
      <c r="N3843" s="31">
        <v>50.634399999999999</v>
      </c>
      <c r="O3843" s="31">
        <v>90.715500000000006</v>
      </c>
      <c r="P3843" s="31">
        <v>107.158</v>
      </c>
      <c r="Q3843" s="31">
        <v>1066.1385</v>
      </c>
      <c r="R3843" s="31">
        <v>88.84</v>
      </c>
      <c r="S3843" s="31" t="s">
        <v>108</v>
      </c>
    </row>
    <row r="3844" spans="1:19" x14ac:dyDescent="0.35">
      <c r="A3844" s="2">
        <v>38250</v>
      </c>
      <c r="B3844" s="31">
        <v>614.15380000000005</v>
      </c>
      <c r="C3844" s="31">
        <v>1123.835</v>
      </c>
      <c r="D3844" s="31">
        <v>491.23070000000001</v>
      </c>
      <c r="E3844" s="31">
        <v>197.02600000000001</v>
      </c>
      <c r="F3844" s="31">
        <v>43.102899999999998</v>
      </c>
      <c r="G3844" s="31">
        <v>203.8843</v>
      </c>
      <c r="H3844" s="31">
        <v>8.8091449999999991</v>
      </c>
      <c r="I3844" s="31">
        <v>2169.2449999999999</v>
      </c>
      <c r="J3844" s="31">
        <v>3136.855</v>
      </c>
      <c r="K3844" s="31">
        <v>1663.9680000000001</v>
      </c>
      <c r="L3844" s="31">
        <v>98.8</v>
      </c>
      <c r="M3844" s="31" t="s">
        <v>108</v>
      </c>
      <c r="N3844" s="31">
        <v>50.722999999999999</v>
      </c>
      <c r="O3844" s="31">
        <v>90.8887</v>
      </c>
      <c r="P3844" s="31">
        <v>107.0095</v>
      </c>
      <c r="Q3844" s="31">
        <v>1072.5436</v>
      </c>
      <c r="R3844" s="31">
        <v>88.99</v>
      </c>
      <c r="S3844" s="31" t="s">
        <v>108</v>
      </c>
    </row>
    <row r="3845" spans="1:19" x14ac:dyDescent="0.35">
      <c r="A3845" s="2">
        <v>38251</v>
      </c>
      <c r="B3845" s="31">
        <v>621.11630000000002</v>
      </c>
      <c r="C3845" s="31">
        <v>1139.2059999999999</v>
      </c>
      <c r="D3845" s="31">
        <v>504.39710000000002</v>
      </c>
      <c r="E3845" s="31">
        <v>200.72149999999999</v>
      </c>
      <c r="F3845" s="31">
        <v>43.431199999999997</v>
      </c>
      <c r="G3845" s="31">
        <v>203.3219</v>
      </c>
      <c r="H3845" s="31">
        <v>8.9167190000000005</v>
      </c>
      <c r="I3845" s="31">
        <v>2173.5070000000001</v>
      </c>
      <c r="J3845" s="31">
        <v>3139.0189999999998</v>
      </c>
      <c r="K3845" s="31">
        <v>1663.6790000000001</v>
      </c>
      <c r="L3845" s="31">
        <v>99.24</v>
      </c>
      <c r="M3845" s="31" t="s">
        <v>108</v>
      </c>
      <c r="N3845" s="31">
        <v>50.864699999999999</v>
      </c>
      <c r="O3845" s="31">
        <v>90.780900000000003</v>
      </c>
      <c r="P3845" s="31">
        <v>107.9614</v>
      </c>
      <c r="Q3845" s="31">
        <v>1079.6849999999999</v>
      </c>
      <c r="R3845" s="31">
        <v>88.13</v>
      </c>
      <c r="S3845" s="31" t="s">
        <v>108</v>
      </c>
    </row>
    <row r="3846" spans="1:19" x14ac:dyDescent="0.35">
      <c r="A3846" s="2">
        <v>38252</v>
      </c>
      <c r="B3846" s="31">
        <v>641.71379999999999</v>
      </c>
      <c r="C3846" s="31">
        <v>1181.7429999999999</v>
      </c>
      <c r="D3846" s="31">
        <v>519.75789999999995</v>
      </c>
      <c r="E3846" s="31">
        <v>201.95330000000001</v>
      </c>
      <c r="F3846" s="31">
        <v>43.314700000000002</v>
      </c>
      <c r="G3846" s="31">
        <v>201.82210000000001</v>
      </c>
      <c r="H3846" s="31">
        <v>9.1199150000000007</v>
      </c>
      <c r="I3846" s="31">
        <v>2176.19</v>
      </c>
      <c r="J3846" s="31">
        <v>3147.2440000000001</v>
      </c>
      <c r="K3846" s="31">
        <v>1670.4559999999999</v>
      </c>
      <c r="L3846" s="31">
        <v>97.99</v>
      </c>
      <c r="M3846" s="31" t="s">
        <v>108</v>
      </c>
      <c r="N3846" s="31">
        <v>49.996600000000001</v>
      </c>
      <c r="O3846" s="31">
        <v>90.279200000000003</v>
      </c>
      <c r="P3846" s="31">
        <v>107.8128</v>
      </c>
      <c r="Q3846" s="31">
        <v>1070.6712</v>
      </c>
      <c r="R3846" s="31">
        <v>88.51</v>
      </c>
      <c r="S3846" s="31" t="s">
        <v>108</v>
      </c>
    </row>
    <row r="3847" spans="1:19" x14ac:dyDescent="0.35">
      <c r="A3847" s="2">
        <v>38253</v>
      </c>
      <c r="B3847" s="31">
        <v>642.58410000000003</v>
      </c>
      <c r="C3847" s="31">
        <v>1183.2619999999999</v>
      </c>
      <c r="D3847" s="31">
        <v>519.44439999999997</v>
      </c>
      <c r="E3847" s="31">
        <v>203.3904</v>
      </c>
      <c r="F3847" s="31">
        <v>43.695999999999998</v>
      </c>
      <c r="G3847" s="31">
        <v>201.63460000000001</v>
      </c>
      <c r="H3847" s="31">
        <v>9.0960099999999997</v>
      </c>
      <c r="I3847" s="31">
        <v>2176.19</v>
      </c>
      <c r="J3847" s="31">
        <v>3137.288</v>
      </c>
      <c r="K3847" s="31">
        <v>1672.4749999999999</v>
      </c>
      <c r="L3847" s="31">
        <v>97.48</v>
      </c>
      <c r="M3847" s="31" t="s">
        <v>108</v>
      </c>
      <c r="N3847" s="31">
        <v>49.943399999999997</v>
      </c>
      <c r="O3847" s="31">
        <v>90.528999999999996</v>
      </c>
      <c r="P3847" s="31">
        <v>108.3276</v>
      </c>
      <c r="Q3847" s="31">
        <v>1069.2216000000001</v>
      </c>
      <c r="R3847" s="31">
        <v>88.44</v>
      </c>
      <c r="S3847" s="31" t="s">
        <v>108</v>
      </c>
    </row>
    <row r="3848" spans="1:19" x14ac:dyDescent="0.35">
      <c r="A3848" s="2">
        <v>38254</v>
      </c>
      <c r="B3848" s="31">
        <v>645.48519999999996</v>
      </c>
      <c r="C3848" s="31">
        <v>1187.105</v>
      </c>
      <c r="D3848" s="31">
        <v>517.87699999999995</v>
      </c>
      <c r="E3848" s="31">
        <v>201.95330000000001</v>
      </c>
      <c r="F3848" s="31">
        <v>43.388800000000003</v>
      </c>
      <c r="G3848" s="31">
        <v>196.29140000000001</v>
      </c>
      <c r="H3848" s="31">
        <v>8.7135230000000004</v>
      </c>
      <c r="I3848" s="31">
        <v>2182.3449999999998</v>
      </c>
      <c r="J3848" s="31">
        <v>3136.422</v>
      </c>
      <c r="K3848" s="31">
        <v>1670.3119999999999</v>
      </c>
      <c r="L3848" s="31">
        <v>97.86</v>
      </c>
      <c r="M3848" s="31" t="s">
        <v>108</v>
      </c>
      <c r="N3848" s="31">
        <v>49.766300000000001</v>
      </c>
      <c r="O3848" s="31">
        <v>90.189899999999994</v>
      </c>
      <c r="P3848" s="31">
        <v>108.0731</v>
      </c>
      <c r="Q3848" s="31">
        <v>1067.3853999999999</v>
      </c>
      <c r="R3848" s="31">
        <v>88.4</v>
      </c>
      <c r="S3848" s="31" t="s">
        <v>108</v>
      </c>
    </row>
    <row r="3849" spans="1:19" x14ac:dyDescent="0.35">
      <c r="A3849" s="2">
        <v>38257</v>
      </c>
      <c r="B3849" s="31">
        <v>654.47850000000005</v>
      </c>
      <c r="C3849" s="31">
        <v>1193.182</v>
      </c>
      <c r="D3849" s="31">
        <v>526.02760000000001</v>
      </c>
      <c r="E3849" s="31">
        <v>205.3066</v>
      </c>
      <c r="F3849" s="31">
        <v>43.494700000000002</v>
      </c>
      <c r="G3849" s="31">
        <v>199.1036</v>
      </c>
      <c r="H3849" s="31">
        <v>8.6955939999999998</v>
      </c>
      <c r="I3849" s="31">
        <v>2181.7139999999999</v>
      </c>
      <c r="J3849" s="31">
        <v>3142.915</v>
      </c>
      <c r="K3849" s="31">
        <v>1672.0419999999999</v>
      </c>
      <c r="L3849" s="31">
        <v>97.31</v>
      </c>
      <c r="M3849" s="31" t="s">
        <v>108</v>
      </c>
      <c r="N3849" s="31">
        <v>49.305599999999998</v>
      </c>
      <c r="O3849" s="31">
        <v>89.832499999999996</v>
      </c>
      <c r="P3849" s="31">
        <v>108.3473</v>
      </c>
      <c r="Q3849" s="31">
        <v>1062.1507999999999</v>
      </c>
      <c r="R3849" s="31">
        <v>88.29</v>
      </c>
      <c r="S3849" s="31" t="s">
        <v>108</v>
      </c>
    </row>
    <row r="3850" spans="1:19" x14ac:dyDescent="0.35">
      <c r="A3850" s="2">
        <v>38258</v>
      </c>
      <c r="B3850" s="31">
        <v>661.15089999999998</v>
      </c>
      <c r="C3850" s="31">
        <v>1206.4079999999999</v>
      </c>
      <c r="D3850" s="31">
        <v>526.02760000000001</v>
      </c>
      <c r="E3850" s="31">
        <v>203.66409999999999</v>
      </c>
      <c r="F3850" s="31">
        <v>43.865400000000001</v>
      </c>
      <c r="G3850" s="31">
        <v>199.2911</v>
      </c>
      <c r="H3850" s="31">
        <v>8.6358300000000003</v>
      </c>
      <c r="I3850" s="31">
        <v>2183.6080000000002</v>
      </c>
      <c r="J3850" s="31">
        <v>3141.183</v>
      </c>
      <c r="K3850" s="31">
        <v>1671.4649999999999</v>
      </c>
      <c r="L3850" s="31">
        <v>97.7</v>
      </c>
      <c r="M3850" s="31" t="s">
        <v>108</v>
      </c>
      <c r="N3850" s="31">
        <v>49.3765</v>
      </c>
      <c r="O3850" s="31">
        <v>89.631100000000004</v>
      </c>
      <c r="P3850" s="31">
        <v>108.4716</v>
      </c>
      <c r="Q3850" s="31">
        <v>1065.4414999999999</v>
      </c>
      <c r="R3850" s="31">
        <v>88.11</v>
      </c>
      <c r="S3850" s="31" t="s">
        <v>108</v>
      </c>
    </row>
    <row r="3851" spans="1:19" x14ac:dyDescent="0.35">
      <c r="A3851" s="2">
        <v>38259</v>
      </c>
      <c r="B3851" s="31">
        <v>656.94439999999997</v>
      </c>
      <c r="C3851" s="31">
        <v>1188.4459999999999</v>
      </c>
      <c r="D3851" s="31">
        <v>526.96810000000005</v>
      </c>
      <c r="E3851" s="31">
        <v>207.56489999999999</v>
      </c>
      <c r="F3851" s="31">
        <v>43.918300000000002</v>
      </c>
      <c r="G3851" s="31">
        <v>200.041</v>
      </c>
      <c r="H3851" s="31">
        <v>8.6597349999999995</v>
      </c>
      <c r="I3851" s="31">
        <v>2181.7139999999999</v>
      </c>
      <c r="J3851" s="31">
        <v>3124.7339999999999</v>
      </c>
      <c r="K3851" s="31">
        <v>1667.14</v>
      </c>
      <c r="L3851" s="31">
        <v>98.19</v>
      </c>
      <c r="M3851" s="31" t="s">
        <v>108</v>
      </c>
      <c r="N3851" s="31">
        <v>50.155999999999999</v>
      </c>
      <c r="O3851" s="31">
        <v>90.143199999999993</v>
      </c>
      <c r="P3851" s="31">
        <v>108.4901</v>
      </c>
      <c r="Q3851" s="31">
        <v>1068.2719999999999</v>
      </c>
      <c r="R3851" s="31">
        <v>88.1</v>
      </c>
      <c r="S3851" s="31" t="s">
        <v>108</v>
      </c>
    </row>
    <row r="3852" spans="1:19" x14ac:dyDescent="0.35">
      <c r="A3852" s="2">
        <v>38260</v>
      </c>
      <c r="B3852" s="31">
        <v>659.9905</v>
      </c>
      <c r="C3852" s="31">
        <v>1186.3910000000001</v>
      </c>
      <c r="D3852" s="31">
        <v>538.25360000000001</v>
      </c>
      <c r="E3852" s="31">
        <v>208.89940000000001</v>
      </c>
      <c r="F3852" s="31">
        <v>44.521999999999998</v>
      </c>
      <c r="G3852" s="31">
        <v>197.60380000000001</v>
      </c>
      <c r="H3852" s="31">
        <v>8.6836400000000005</v>
      </c>
      <c r="I3852" s="31">
        <v>2177.2939999999999</v>
      </c>
      <c r="J3852" s="31">
        <v>3120.4050000000002</v>
      </c>
      <c r="K3852" s="31">
        <v>1667.4280000000001</v>
      </c>
      <c r="L3852" s="31">
        <v>98.17</v>
      </c>
      <c r="M3852" s="31" t="s">
        <v>108</v>
      </c>
      <c r="N3852" s="31">
        <v>50.226900000000001</v>
      </c>
      <c r="O3852" s="31">
        <v>90.610900000000001</v>
      </c>
      <c r="P3852" s="31">
        <v>109.4164</v>
      </c>
      <c r="Q3852" s="31">
        <v>1073.7877000000001</v>
      </c>
      <c r="R3852" s="31">
        <v>87.37</v>
      </c>
      <c r="S3852" s="31" t="s">
        <v>108</v>
      </c>
    </row>
    <row r="3853" spans="1:19" x14ac:dyDescent="0.35">
      <c r="A3853" s="2">
        <v>38261</v>
      </c>
      <c r="B3853" s="31">
        <v>666.80799999999999</v>
      </c>
      <c r="C3853" s="31">
        <v>1208.374</v>
      </c>
      <c r="D3853" s="31">
        <v>532.61090000000002</v>
      </c>
      <c r="E3853" s="31">
        <v>208.4546</v>
      </c>
      <c r="F3853" s="31">
        <v>44.606699999999996</v>
      </c>
      <c r="G3853" s="31">
        <v>200.416</v>
      </c>
      <c r="H3853" s="31">
        <v>8.6657109999999999</v>
      </c>
      <c r="I3853" s="31">
        <v>2172.402</v>
      </c>
      <c r="J3853" s="31">
        <v>3107.4189999999999</v>
      </c>
      <c r="K3853" s="31">
        <v>1663.2470000000001</v>
      </c>
      <c r="L3853" s="31">
        <v>99.77</v>
      </c>
      <c r="M3853" s="31" t="s">
        <v>108</v>
      </c>
      <c r="N3853" s="31">
        <v>51.608800000000002</v>
      </c>
      <c r="O3853" s="31">
        <v>90.444100000000006</v>
      </c>
      <c r="P3853" s="31">
        <v>109.1973</v>
      </c>
      <c r="Q3853" s="31">
        <v>1089.4038</v>
      </c>
      <c r="R3853" s="31">
        <v>87.63</v>
      </c>
      <c r="S3853" s="31" t="s">
        <v>108</v>
      </c>
    </row>
    <row r="3854" spans="1:19" x14ac:dyDescent="0.35">
      <c r="A3854" s="2">
        <v>38264</v>
      </c>
      <c r="B3854" s="31">
        <v>661.29600000000005</v>
      </c>
      <c r="C3854" s="31">
        <v>1194.701</v>
      </c>
      <c r="D3854" s="31">
        <v>536.68619999999999</v>
      </c>
      <c r="E3854" s="31">
        <v>207.5307</v>
      </c>
      <c r="F3854" s="31">
        <v>44.0137</v>
      </c>
      <c r="G3854" s="31">
        <v>196.94759999999999</v>
      </c>
      <c r="H3854" s="31">
        <v>8.5103259999999992</v>
      </c>
      <c r="I3854" s="31">
        <v>2164.6680000000001</v>
      </c>
      <c r="J3854" s="31">
        <v>3110.4490000000001</v>
      </c>
      <c r="K3854" s="31">
        <v>1662.67</v>
      </c>
      <c r="L3854" s="31">
        <v>99.97</v>
      </c>
      <c r="M3854" s="31" t="s">
        <v>108</v>
      </c>
      <c r="N3854" s="31">
        <v>51.874600000000001</v>
      </c>
      <c r="O3854" s="31">
        <v>89.828699999999998</v>
      </c>
      <c r="P3854" s="31">
        <v>108.0189</v>
      </c>
      <c r="Q3854" s="31">
        <v>1112.3326999999999</v>
      </c>
      <c r="R3854" s="31">
        <v>88.38</v>
      </c>
      <c r="S3854" s="31" t="s">
        <v>108</v>
      </c>
    </row>
    <row r="3855" spans="1:19" x14ac:dyDescent="0.35">
      <c r="A3855" s="2">
        <v>38265</v>
      </c>
      <c r="B3855" s="31">
        <v>675.51120000000003</v>
      </c>
      <c r="C3855" s="31">
        <v>1221.242</v>
      </c>
      <c r="D3855" s="31">
        <v>540.44799999999998</v>
      </c>
      <c r="E3855" s="31">
        <v>207.428</v>
      </c>
      <c r="F3855" s="31">
        <v>44.458500000000001</v>
      </c>
      <c r="G3855" s="31">
        <v>196.47890000000001</v>
      </c>
      <c r="H3855" s="31">
        <v>8.5103259999999992</v>
      </c>
      <c r="I3855" s="31">
        <v>2159.3020000000001</v>
      </c>
      <c r="J3855" s="31">
        <v>3112.181</v>
      </c>
      <c r="K3855" s="31">
        <v>1666.5630000000001</v>
      </c>
      <c r="L3855" s="31">
        <v>100.06</v>
      </c>
      <c r="M3855" s="31" t="s">
        <v>108</v>
      </c>
      <c r="N3855" s="31">
        <v>52.016300000000001</v>
      </c>
      <c r="O3855" s="31">
        <v>89.852699999999999</v>
      </c>
      <c r="P3855" s="31">
        <v>108.42270000000001</v>
      </c>
      <c r="Q3855" s="31">
        <v>1111.9541999999999</v>
      </c>
      <c r="R3855" s="31">
        <v>88.17</v>
      </c>
      <c r="S3855" s="31" t="s">
        <v>108</v>
      </c>
    </row>
    <row r="3856" spans="1:19" x14ac:dyDescent="0.35">
      <c r="A3856" s="2">
        <v>38266</v>
      </c>
      <c r="B3856" s="31">
        <v>687.26049999999998</v>
      </c>
      <c r="C3856" s="31">
        <v>1239.9190000000001</v>
      </c>
      <c r="D3856" s="31">
        <v>545.46379999999999</v>
      </c>
      <c r="E3856" s="31">
        <v>211.87629999999999</v>
      </c>
      <c r="F3856" s="31">
        <v>44.479599999999998</v>
      </c>
      <c r="G3856" s="31">
        <v>197.32259999999999</v>
      </c>
      <c r="H3856" s="31">
        <v>8.4027519999999996</v>
      </c>
      <c r="I3856" s="31">
        <v>2162.7739999999999</v>
      </c>
      <c r="J3856" s="31">
        <v>3101.3589999999999</v>
      </c>
      <c r="K3856" s="31">
        <v>1667.2840000000001</v>
      </c>
      <c r="L3856" s="31">
        <v>100.61</v>
      </c>
      <c r="M3856" s="31" t="s">
        <v>108</v>
      </c>
      <c r="N3856" s="31">
        <v>52.406100000000002</v>
      </c>
      <c r="O3856" s="31">
        <v>89.727199999999996</v>
      </c>
      <c r="P3856" s="31">
        <v>108.3972</v>
      </c>
      <c r="Q3856" s="31">
        <v>1112.2520999999999</v>
      </c>
      <c r="R3856" s="31">
        <v>88.48</v>
      </c>
      <c r="S3856" s="31" t="s">
        <v>108</v>
      </c>
    </row>
    <row r="3857" spans="1:19" x14ac:dyDescent="0.35">
      <c r="A3857" s="2">
        <v>38267</v>
      </c>
      <c r="B3857" s="31">
        <v>698.71969999999999</v>
      </c>
      <c r="C3857" s="31">
        <v>1252.787</v>
      </c>
      <c r="D3857" s="31">
        <v>558.00319999999999</v>
      </c>
      <c r="E3857" s="31">
        <v>212.3896</v>
      </c>
      <c r="F3857" s="31">
        <v>44.426699999999997</v>
      </c>
      <c r="G3857" s="31">
        <v>197.13509999999999</v>
      </c>
      <c r="H3857" s="31">
        <v>8.3131070000000005</v>
      </c>
      <c r="I3857" s="31">
        <v>2162.7739999999999</v>
      </c>
      <c r="J3857" s="31">
        <v>3097.03</v>
      </c>
      <c r="K3857" s="31">
        <v>1664.6890000000001</v>
      </c>
      <c r="L3857" s="31">
        <v>99.62</v>
      </c>
      <c r="M3857" s="31" t="s">
        <v>108</v>
      </c>
      <c r="N3857" s="31">
        <v>51.821399999999997</v>
      </c>
      <c r="O3857" s="31">
        <v>89.769900000000007</v>
      </c>
      <c r="P3857" s="31">
        <v>108.2439</v>
      </c>
      <c r="Q3857" s="31">
        <v>1114.7179000000001</v>
      </c>
      <c r="R3857" s="31">
        <v>88.34</v>
      </c>
      <c r="S3857" s="31" t="s">
        <v>108</v>
      </c>
    </row>
    <row r="3858" spans="1:19" x14ac:dyDescent="0.35">
      <c r="A3858" s="2">
        <v>38268</v>
      </c>
      <c r="B3858" s="31">
        <v>708.86969999999997</v>
      </c>
      <c r="C3858" s="31">
        <v>1262.1289999999999</v>
      </c>
      <c r="D3858" s="31">
        <v>567.14149999999995</v>
      </c>
      <c r="E3858" s="31">
        <v>219.6661</v>
      </c>
      <c r="F3858" s="31">
        <v>44.956200000000003</v>
      </c>
      <c r="G3858" s="31">
        <v>198.18119999999999</v>
      </c>
      <c r="H3858" s="31">
        <v>8.5163030000000006</v>
      </c>
      <c r="I3858" s="31">
        <v>2164.3530000000001</v>
      </c>
      <c r="J3858" s="31">
        <v>3119.107</v>
      </c>
      <c r="K3858" s="31">
        <v>1673.6279999999999</v>
      </c>
      <c r="L3858" s="31">
        <v>98.78</v>
      </c>
      <c r="M3858" s="31" t="s">
        <v>108</v>
      </c>
      <c r="N3858" s="31">
        <v>50.864699999999999</v>
      </c>
      <c r="O3858" s="31">
        <v>90.959000000000003</v>
      </c>
      <c r="P3858" s="31">
        <v>109.38809999999999</v>
      </c>
      <c r="Q3858" s="31">
        <v>1115.1379999999999</v>
      </c>
      <c r="R3858" s="31">
        <v>87.51</v>
      </c>
      <c r="S3858" s="31" t="s">
        <v>108</v>
      </c>
    </row>
    <row r="3859" spans="1:19" x14ac:dyDescent="0.35">
      <c r="A3859" s="2">
        <v>38271</v>
      </c>
      <c r="B3859" s="31">
        <v>719.72019999999998</v>
      </c>
      <c r="C3859" s="31">
        <v>1257.865</v>
      </c>
      <c r="D3859" s="31">
        <v>582.61530000000005</v>
      </c>
      <c r="E3859" s="31">
        <v>219.51509999999999</v>
      </c>
      <c r="F3859" s="31">
        <v>44.839700000000001</v>
      </c>
      <c r="G3859" s="31">
        <v>201.9408</v>
      </c>
      <c r="H3859" s="31">
        <v>8.7254749999999994</v>
      </c>
      <c r="I3859" s="31">
        <v>2164.3530000000001</v>
      </c>
      <c r="J3859" s="31">
        <v>3119.107</v>
      </c>
      <c r="K3859" s="31">
        <v>1673.1959999999999</v>
      </c>
      <c r="L3859" s="31">
        <v>99.13</v>
      </c>
      <c r="M3859" s="31" t="s">
        <v>108</v>
      </c>
      <c r="N3859" s="31">
        <v>51.1128</v>
      </c>
      <c r="O3859" s="31">
        <v>91.396500000000003</v>
      </c>
      <c r="P3859" s="31">
        <v>109.0814</v>
      </c>
      <c r="Q3859" s="31">
        <v>1111.2412999999999</v>
      </c>
      <c r="R3859" s="31">
        <v>87.54</v>
      </c>
      <c r="S3859" s="31" t="s">
        <v>108</v>
      </c>
    </row>
    <row r="3860" spans="1:19" x14ac:dyDescent="0.35">
      <c r="A3860" s="2">
        <v>38272</v>
      </c>
      <c r="B3860" s="31">
        <v>706.17700000000002</v>
      </c>
      <c r="C3860" s="31">
        <v>1236.5930000000001</v>
      </c>
      <c r="D3860" s="31">
        <v>591.93409999999994</v>
      </c>
      <c r="E3860" s="31">
        <v>216.38130000000001</v>
      </c>
      <c r="F3860" s="31">
        <v>44.119599999999998</v>
      </c>
      <c r="G3860" s="31">
        <v>192.2937</v>
      </c>
      <c r="H3860" s="31">
        <v>8.6059479999999997</v>
      </c>
      <c r="I3860" s="31">
        <v>2178.5569999999998</v>
      </c>
      <c r="J3860" s="31">
        <v>3126.0329999999999</v>
      </c>
      <c r="K3860" s="31">
        <v>1678.819</v>
      </c>
      <c r="L3860" s="31">
        <v>98.83</v>
      </c>
      <c r="M3860" s="31" t="s">
        <v>108</v>
      </c>
      <c r="N3860" s="31">
        <v>51.006500000000003</v>
      </c>
      <c r="O3860" s="31">
        <v>90.934399999999997</v>
      </c>
      <c r="P3860" s="31">
        <v>108.4396</v>
      </c>
      <c r="Q3860" s="31">
        <v>1092.4874</v>
      </c>
      <c r="R3860" s="31">
        <v>88.02</v>
      </c>
      <c r="S3860" s="31" t="s">
        <v>108</v>
      </c>
    </row>
    <row r="3861" spans="1:19" x14ac:dyDescent="0.35">
      <c r="A3861" s="2">
        <v>38273</v>
      </c>
      <c r="B3861" s="31">
        <v>716.40719999999999</v>
      </c>
      <c r="C3861" s="31">
        <v>1262.2570000000001</v>
      </c>
      <c r="D3861" s="31">
        <v>579.54600000000005</v>
      </c>
      <c r="E3861" s="31">
        <v>196.15960000000001</v>
      </c>
      <c r="F3861" s="31">
        <v>43.907800000000002</v>
      </c>
      <c r="G3861" s="31">
        <v>190.70359999999999</v>
      </c>
      <c r="H3861" s="31">
        <v>8.5760660000000009</v>
      </c>
      <c r="I3861" s="31">
        <v>2175.8739999999998</v>
      </c>
      <c r="J3861" s="31">
        <v>3133.3919999999998</v>
      </c>
      <c r="K3861" s="31">
        <v>1678.53</v>
      </c>
      <c r="L3861" s="31">
        <v>97.92</v>
      </c>
      <c r="M3861" s="31" t="s">
        <v>108</v>
      </c>
      <c r="N3861" s="31">
        <v>50.917900000000003</v>
      </c>
      <c r="O3861" s="31">
        <v>90.863600000000005</v>
      </c>
      <c r="P3861" s="31">
        <v>108.07940000000001</v>
      </c>
      <c r="Q3861" s="31">
        <v>1082.4896000000001</v>
      </c>
      <c r="R3861" s="31">
        <v>87.88</v>
      </c>
      <c r="S3861" s="31" t="s">
        <v>108</v>
      </c>
    </row>
    <row r="3862" spans="1:19" x14ac:dyDescent="0.35">
      <c r="A3862" s="2">
        <v>38274</v>
      </c>
      <c r="B3862" s="31">
        <v>726.98149999999998</v>
      </c>
      <c r="C3862" s="31">
        <v>1272.1130000000001</v>
      </c>
      <c r="D3862" s="31">
        <v>600.53229999999996</v>
      </c>
      <c r="E3862" s="31">
        <v>191.12989999999999</v>
      </c>
      <c r="F3862" s="31">
        <v>44.426699999999997</v>
      </c>
      <c r="G3862" s="31">
        <v>192.17830000000001</v>
      </c>
      <c r="H3862" s="31">
        <v>8.7075460000000007</v>
      </c>
      <c r="I3862" s="31">
        <v>2181.3980000000001</v>
      </c>
      <c r="J3862" s="31">
        <v>3145.5120000000002</v>
      </c>
      <c r="K3862" s="31">
        <v>1682.279</v>
      </c>
      <c r="L3862" s="31">
        <v>97.11</v>
      </c>
      <c r="M3862" s="31" t="s">
        <v>108</v>
      </c>
      <c r="N3862" s="31">
        <v>50.6875</v>
      </c>
      <c r="O3862" s="31">
        <v>91.131699999999995</v>
      </c>
      <c r="P3862" s="31">
        <v>109.1998</v>
      </c>
      <c r="Q3862" s="31">
        <v>1075.8100999999999</v>
      </c>
      <c r="R3862" s="31">
        <v>87.55</v>
      </c>
      <c r="S3862" s="31" t="s">
        <v>108</v>
      </c>
    </row>
    <row r="3863" spans="1:19" x14ac:dyDescent="0.35">
      <c r="A3863" s="2">
        <v>38275</v>
      </c>
      <c r="B3863" s="31">
        <v>724.77850000000001</v>
      </c>
      <c r="C3863" s="31">
        <v>1263.3320000000001</v>
      </c>
      <c r="D3863" s="31">
        <v>598.91800000000001</v>
      </c>
      <c r="E3863" s="31">
        <v>196.9864</v>
      </c>
      <c r="F3863" s="31">
        <v>44.490200000000002</v>
      </c>
      <c r="G3863" s="31">
        <v>191.25659999999999</v>
      </c>
      <c r="H3863" s="31">
        <v>8.6477819999999994</v>
      </c>
      <c r="I3863" s="31">
        <v>2181.7139999999999</v>
      </c>
      <c r="J3863" s="31">
        <v>3136.855</v>
      </c>
      <c r="K3863" s="31">
        <v>1677.809</v>
      </c>
      <c r="L3863" s="31">
        <v>97.57</v>
      </c>
      <c r="M3863" s="31" t="s">
        <v>108</v>
      </c>
      <c r="N3863" s="31">
        <v>50.882399999999997</v>
      </c>
      <c r="O3863" s="31">
        <v>91.456599999999995</v>
      </c>
      <c r="P3863" s="31">
        <v>109.9752</v>
      </c>
      <c r="Q3863" s="31">
        <v>1080.0745999999999</v>
      </c>
      <c r="R3863" s="31">
        <v>87.09</v>
      </c>
      <c r="S3863" s="31" t="s">
        <v>108</v>
      </c>
    </row>
    <row r="3864" spans="1:19" x14ac:dyDescent="0.35">
      <c r="A3864" s="2">
        <v>38278</v>
      </c>
      <c r="B3864" s="31">
        <v>711.5607</v>
      </c>
      <c r="C3864" s="31">
        <v>1214.9459999999999</v>
      </c>
      <c r="D3864" s="31">
        <v>586.64909999999998</v>
      </c>
      <c r="E3864" s="31">
        <v>194.6438</v>
      </c>
      <c r="F3864" s="31">
        <v>44.225499999999997</v>
      </c>
      <c r="G3864" s="31">
        <v>191.80959999999999</v>
      </c>
      <c r="H3864" s="31">
        <v>8.7015689999999992</v>
      </c>
      <c r="I3864" s="31">
        <v>2178.3989999999999</v>
      </c>
      <c r="J3864" s="31">
        <v>3137.288</v>
      </c>
      <c r="K3864" s="31">
        <v>1681.847</v>
      </c>
      <c r="L3864" s="31">
        <v>97.99</v>
      </c>
      <c r="M3864" s="31" t="s">
        <v>108</v>
      </c>
      <c r="N3864" s="31">
        <v>51.6265</v>
      </c>
      <c r="O3864" s="31">
        <v>91.351399999999998</v>
      </c>
      <c r="P3864" s="31">
        <v>110.3019</v>
      </c>
      <c r="Q3864" s="31">
        <v>1082.0622000000001</v>
      </c>
      <c r="R3864" s="31">
        <v>87.02</v>
      </c>
      <c r="S3864" s="31" t="s">
        <v>108</v>
      </c>
    </row>
    <row r="3865" spans="1:19" x14ac:dyDescent="0.35">
      <c r="A3865" s="2">
        <v>38279</v>
      </c>
      <c r="B3865" s="31">
        <v>709.06399999999996</v>
      </c>
      <c r="C3865" s="31">
        <v>1220.3219999999999</v>
      </c>
      <c r="D3865" s="31">
        <v>579.54600000000005</v>
      </c>
      <c r="E3865" s="31">
        <v>196.33189999999999</v>
      </c>
      <c r="F3865" s="31">
        <v>44.649099999999997</v>
      </c>
      <c r="G3865" s="31">
        <v>196.2338</v>
      </c>
      <c r="H3865" s="31">
        <v>8.6059470000000005</v>
      </c>
      <c r="I3865" s="31">
        <v>2176.9789999999998</v>
      </c>
      <c r="J3865" s="31">
        <v>3138.5859999999998</v>
      </c>
      <c r="K3865" s="31">
        <v>1680.116</v>
      </c>
      <c r="L3865" s="31">
        <v>97.15</v>
      </c>
      <c r="M3865" s="31" t="s">
        <v>108</v>
      </c>
      <c r="N3865" s="31">
        <v>51.236800000000002</v>
      </c>
      <c r="O3865" s="31">
        <v>91.974000000000004</v>
      </c>
      <c r="P3865" s="31">
        <v>110.2938</v>
      </c>
      <c r="Q3865" s="31">
        <v>1087.0753</v>
      </c>
      <c r="R3865" s="31">
        <v>86.84</v>
      </c>
      <c r="S3865" s="31" t="s">
        <v>108</v>
      </c>
    </row>
    <row r="3866" spans="1:19" x14ac:dyDescent="0.35">
      <c r="A3866" s="2">
        <v>38280</v>
      </c>
      <c r="B3866" s="31">
        <v>733.29669999999999</v>
      </c>
      <c r="C3866" s="31">
        <v>1260.5540000000001</v>
      </c>
      <c r="D3866" s="31">
        <v>607.95830000000001</v>
      </c>
      <c r="E3866" s="31">
        <v>195.29839999999999</v>
      </c>
      <c r="F3866" s="31">
        <v>44.988</v>
      </c>
      <c r="G3866" s="31">
        <v>197.15549999999999</v>
      </c>
      <c r="H3866" s="31">
        <v>8.5282540000000004</v>
      </c>
      <c r="I3866" s="31">
        <v>2182.3449999999998</v>
      </c>
      <c r="J3866" s="31">
        <v>3148.1089999999999</v>
      </c>
      <c r="K3866" s="31">
        <v>1684.442</v>
      </c>
      <c r="L3866" s="31">
        <v>97</v>
      </c>
      <c r="M3866" s="31" t="s">
        <v>108</v>
      </c>
      <c r="N3866" s="31">
        <v>51.467100000000002</v>
      </c>
      <c r="O3866" s="31">
        <v>92.194299999999998</v>
      </c>
      <c r="P3866" s="31">
        <v>111.06059999999999</v>
      </c>
      <c r="Q3866" s="31">
        <v>1072.9274</v>
      </c>
      <c r="R3866" s="31">
        <v>86.35</v>
      </c>
      <c r="S3866" s="31" t="s">
        <v>108</v>
      </c>
    </row>
    <row r="3867" spans="1:19" x14ac:dyDescent="0.35">
      <c r="A3867" s="2">
        <v>38281</v>
      </c>
      <c r="B3867" s="31">
        <v>734.76530000000002</v>
      </c>
      <c r="C3867" s="31">
        <v>1267.8119999999999</v>
      </c>
      <c r="D3867" s="31">
        <v>609.57259999999997</v>
      </c>
      <c r="E3867" s="31">
        <v>197.2621</v>
      </c>
      <c r="F3867" s="31">
        <v>45.072699999999998</v>
      </c>
      <c r="G3867" s="31">
        <v>195.77289999999999</v>
      </c>
      <c r="H3867" s="31">
        <v>8.5700880000000002</v>
      </c>
      <c r="I3867" s="31">
        <v>2185.6590000000001</v>
      </c>
      <c r="J3867" s="31">
        <v>3146.8110000000001</v>
      </c>
      <c r="K3867" s="31">
        <v>1685.019</v>
      </c>
      <c r="L3867" s="31">
        <v>97.53</v>
      </c>
      <c r="M3867" s="31" t="s">
        <v>108</v>
      </c>
      <c r="N3867" s="31">
        <v>52.2821</v>
      </c>
      <c r="O3867" s="31">
        <v>92.815200000000004</v>
      </c>
      <c r="P3867" s="31">
        <v>111.0899</v>
      </c>
      <c r="Q3867" s="31">
        <v>1078.8816999999999</v>
      </c>
      <c r="R3867" s="31">
        <v>86.02</v>
      </c>
      <c r="S3867" s="31" t="s">
        <v>108</v>
      </c>
    </row>
    <row r="3868" spans="1:19" x14ac:dyDescent="0.35">
      <c r="A3868" s="2">
        <v>38282</v>
      </c>
      <c r="B3868" s="31">
        <v>741.66800000000001</v>
      </c>
      <c r="C3868" s="31">
        <v>1290.6610000000001</v>
      </c>
      <c r="D3868" s="31">
        <v>613.76990000000001</v>
      </c>
      <c r="E3868" s="31">
        <v>195.8152</v>
      </c>
      <c r="F3868" s="31">
        <v>45.072699999999998</v>
      </c>
      <c r="G3868" s="31">
        <v>196.14160000000001</v>
      </c>
      <c r="H3868" s="31">
        <v>8.6537570000000006</v>
      </c>
      <c r="I3868" s="31">
        <v>2177.9259999999999</v>
      </c>
      <c r="J3868" s="31">
        <v>3151.14</v>
      </c>
      <c r="K3868" s="31">
        <v>1685.451</v>
      </c>
      <c r="L3868" s="31">
        <v>96.49</v>
      </c>
      <c r="M3868" s="31" t="s">
        <v>108</v>
      </c>
      <c r="N3868" s="31">
        <v>51.148200000000003</v>
      </c>
      <c r="O3868" s="31">
        <v>92.810599999999994</v>
      </c>
      <c r="P3868" s="31">
        <v>111.3023</v>
      </c>
      <c r="Q3868" s="31">
        <v>1083.8833999999999</v>
      </c>
      <c r="R3868" s="31">
        <v>85.87</v>
      </c>
      <c r="S3868" s="31" t="s">
        <v>108</v>
      </c>
    </row>
    <row r="3869" spans="1:19" x14ac:dyDescent="0.35">
      <c r="A3869" s="2">
        <v>38285</v>
      </c>
      <c r="B3869" s="31">
        <v>735.94029999999998</v>
      </c>
      <c r="C3869" s="31">
        <v>1260.375</v>
      </c>
      <c r="D3869" s="31">
        <v>615.38419999999996</v>
      </c>
      <c r="E3869" s="31">
        <v>191.81899999999999</v>
      </c>
      <c r="F3869" s="31">
        <v>45.528100000000002</v>
      </c>
      <c r="G3869" s="31">
        <v>201.02670000000001</v>
      </c>
      <c r="H3869" s="31">
        <v>8.6597329999999992</v>
      </c>
      <c r="I3869" s="31">
        <v>2188.027</v>
      </c>
      <c r="J3869" s="31">
        <v>3155.4679999999998</v>
      </c>
      <c r="K3869" s="31">
        <v>1690.0650000000001</v>
      </c>
      <c r="L3869" s="31">
        <v>96.43</v>
      </c>
      <c r="M3869" s="31" t="s">
        <v>108</v>
      </c>
      <c r="N3869" s="31">
        <v>50.847000000000001</v>
      </c>
      <c r="O3869" s="31">
        <v>93.546000000000006</v>
      </c>
      <c r="P3869" s="31">
        <v>112.5723</v>
      </c>
      <c r="Q3869" s="31">
        <v>1075.0029</v>
      </c>
      <c r="R3869" s="31">
        <v>84.97</v>
      </c>
      <c r="S3869" s="31" t="s">
        <v>108</v>
      </c>
    </row>
    <row r="3870" spans="1:19" x14ac:dyDescent="0.35">
      <c r="A3870" s="2">
        <v>38286</v>
      </c>
      <c r="B3870" s="31">
        <v>750.18619999999999</v>
      </c>
      <c r="C3870" s="31">
        <v>1273.7260000000001</v>
      </c>
      <c r="D3870" s="31">
        <v>613.1241</v>
      </c>
      <c r="E3870" s="31">
        <v>194.85059999999999</v>
      </c>
      <c r="F3870" s="31">
        <v>45.284500000000001</v>
      </c>
      <c r="G3870" s="31">
        <v>200.5658</v>
      </c>
      <c r="H3870" s="31">
        <v>8.7075440000000004</v>
      </c>
      <c r="I3870" s="31">
        <v>2187.395</v>
      </c>
      <c r="J3870" s="31">
        <v>3152.8710000000001</v>
      </c>
      <c r="K3870" s="31">
        <v>1689.056</v>
      </c>
      <c r="L3870" s="31">
        <v>97.86</v>
      </c>
      <c r="M3870" s="31" t="s">
        <v>108</v>
      </c>
      <c r="N3870" s="31">
        <v>51.148200000000003</v>
      </c>
      <c r="O3870" s="31">
        <v>93.603200000000001</v>
      </c>
      <c r="P3870" s="31">
        <v>112.5646</v>
      </c>
      <c r="Q3870" s="31">
        <v>1078.6560999999999</v>
      </c>
      <c r="R3870" s="31">
        <v>85.21</v>
      </c>
      <c r="S3870" s="31" t="s">
        <v>108</v>
      </c>
    </row>
    <row r="3871" spans="1:19" x14ac:dyDescent="0.35">
      <c r="A3871" s="2">
        <v>38287</v>
      </c>
      <c r="B3871" s="31">
        <v>721.25379999999996</v>
      </c>
      <c r="C3871" s="31">
        <v>1205.9849999999999</v>
      </c>
      <c r="D3871" s="31">
        <v>598.2722</v>
      </c>
      <c r="E3871" s="31">
        <v>195.60849999999999</v>
      </c>
      <c r="F3871" s="31">
        <v>45.072699999999998</v>
      </c>
      <c r="G3871" s="31">
        <v>196.7868</v>
      </c>
      <c r="H3871" s="31">
        <v>8.7852370000000004</v>
      </c>
      <c r="I3871" s="31">
        <v>2186.4479999999999</v>
      </c>
      <c r="J3871" s="31">
        <v>3133.3919999999998</v>
      </c>
      <c r="K3871" s="31">
        <v>1684.586</v>
      </c>
      <c r="L3871" s="31">
        <v>99.02</v>
      </c>
      <c r="M3871" s="31" t="s">
        <v>108</v>
      </c>
      <c r="N3871" s="31">
        <v>52.4238</v>
      </c>
      <c r="O3871" s="31">
        <v>93.806299999999993</v>
      </c>
      <c r="P3871" s="31">
        <v>112.5304</v>
      </c>
      <c r="Q3871" s="31">
        <v>1087.3469</v>
      </c>
      <c r="R3871" s="31">
        <v>85.44</v>
      </c>
      <c r="S3871" s="31" t="s">
        <v>108</v>
      </c>
    </row>
    <row r="3872" spans="1:19" x14ac:dyDescent="0.35">
      <c r="A3872" s="2">
        <v>38288</v>
      </c>
      <c r="B3872" s="31">
        <v>705.97979999999995</v>
      </c>
      <c r="C3872" s="31">
        <v>1165.3050000000001</v>
      </c>
      <c r="D3872" s="31">
        <v>586.3261</v>
      </c>
      <c r="E3872" s="31">
        <v>192.64580000000001</v>
      </c>
      <c r="F3872" s="31">
        <v>45.125700000000002</v>
      </c>
      <c r="G3872" s="31">
        <v>197.43199999999999</v>
      </c>
      <c r="H3872" s="31">
        <v>8.8748819999999995</v>
      </c>
      <c r="I3872" s="31">
        <v>2179.8200000000002</v>
      </c>
      <c r="J3872" s="31">
        <v>3135.989</v>
      </c>
      <c r="K3872" s="31">
        <v>1685.019</v>
      </c>
      <c r="L3872" s="31">
        <v>99.27</v>
      </c>
      <c r="M3872" s="31" t="s">
        <v>108</v>
      </c>
      <c r="N3872" s="31">
        <v>52.778100000000002</v>
      </c>
      <c r="O3872" s="31">
        <v>93.964500000000001</v>
      </c>
      <c r="P3872" s="31">
        <v>112.2252</v>
      </c>
      <c r="Q3872" s="31">
        <v>1093.6128000000001</v>
      </c>
      <c r="R3872" s="31">
        <v>85.28</v>
      </c>
      <c r="S3872" s="31" t="s">
        <v>108</v>
      </c>
    </row>
    <row r="3873" spans="1:19" x14ac:dyDescent="0.35">
      <c r="A3873" s="2">
        <v>38289</v>
      </c>
      <c r="B3873" s="31">
        <v>714.93859999999995</v>
      </c>
      <c r="C3873" s="31">
        <v>1190.394</v>
      </c>
      <c r="D3873" s="31">
        <v>565.01689999999996</v>
      </c>
      <c r="E3873" s="31">
        <v>202.36080000000001</v>
      </c>
      <c r="F3873" s="31">
        <v>45.475099999999998</v>
      </c>
      <c r="G3873" s="31">
        <v>196.69460000000001</v>
      </c>
      <c r="H3873" s="31">
        <v>8.7792600000000007</v>
      </c>
      <c r="I3873" s="31">
        <v>2180.1350000000002</v>
      </c>
      <c r="J3873" s="31">
        <v>3146.3780000000002</v>
      </c>
      <c r="K3873" s="31">
        <v>1686.028</v>
      </c>
      <c r="L3873" s="31">
        <v>99.51</v>
      </c>
      <c r="M3873" s="31" t="s">
        <v>108</v>
      </c>
      <c r="N3873" s="31">
        <v>52.7958</v>
      </c>
      <c r="O3873" s="31">
        <v>93.910899999999998</v>
      </c>
      <c r="P3873" s="31">
        <v>112.0949</v>
      </c>
      <c r="Q3873" s="31">
        <v>1097.8416999999999</v>
      </c>
      <c r="R3873" s="31">
        <v>84.91</v>
      </c>
      <c r="S3873" s="31" t="s">
        <v>108</v>
      </c>
    </row>
    <row r="3874" spans="1:19" x14ac:dyDescent="0.35">
      <c r="A3874" s="2">
        <v>38292</v>
      </c>
      <c r="B3874" s="31">
        <v>690.11839999999995</v>
      </c>
      <c r="C3874" s="31">
        <v>1156.6130000000001</v>
      </c>
      <c r="D3874" s="31">
        <v>550.81079999999997</v>
      </c>
      <c r="E3874" s="31">
        <v>198.77799999999999</v>
      </c>
      <c r="F3874" s="31">
        <v>45.348100000000002</v>
      </c>
      <c r="G3874" s="31">
        <v>192.2704</v>
      </c>
      <c r="H3874" s="31">
        <v>8.6836380000000002</v>
      </c>
      <c r="I3874" s="31">
        <v>2177.9259999999999</v>
      </c>
      <c r="J3874" s="31">
        <v>3134.2570000000001</v>
      </c>
      <c r="K3874" s="31">
        <v>1684.874</v>
      </c>
      <c r="L3874" s="31">
        <v>99.55</v>
      </c>
      <c r="M3874" s="31" t="s">
        <v>108</v>
      </c>
      <c r="N3874" s="31">
        <v>52.848999999999997</v>
      </c>
      <c r="O3874" s="31">
        <v>93.739400000000003</v>
      </c>
      <c r="P3874" s="31">
        <v>112.3069</v>
      </c>
      <c r="Q3874" s="31">
        <v>1101.4315999999999</v>
      </c>
      <c r="R3874" s="31">
        <v>85.2</v>
      </c>
      <c r="S3874" s="31" t="s">
        <v>108</v>
      </c>
    </row>
    <row r="3875" spans="1:19" x14ac:dyDescent="0.35">
      <c r="A3875" s="2">
        <v>38293</v>
      </c>
      <c r="B3875" s="31">
        <v>682.77520000000004</v>
      </c>
      <c r="C3875" s="31">
        <v>1153.835</v>
      </c>
      <c r="D3875" s="31">
        <v>546.93640000000005</v>
      </c>
      <c r="E3875" s="31">
        <v>199.94929999999999</v>
      </c>
      <c r="F3875" s="31">
        <v>44.564399999999999</v>
      </c>
      <c r="G3875" s="31">
        <v>193.74510000000001</v>
      </c>
      <c r="H3875" s="31">
        <v>8.6836380000000002</v>
      </c>
      <c r="I3875" s="31">
        <v>2170.9810000000002</v>
      </c>
      <c r="J3875" s="31">
        <v>3137.288</v>
      </c>
      <c r="K3875" s="31">
        <v>1682.279</v>
      </c>
      <c r="L3875" s="31">
        <v>99.53</v>
      </c>
      <c r="M3875" s="31" t="s">
        <v>108</v>
      </c>
      <c r="N3875" s="31">
        <v>53.079300000000003</v>
      </c>
      <c r="O3875" s="31">
        <v>93.867000000000004</v>
      </c>
      <c r="P3875" s="31">
        <v>111.9126</v>
      </c>
      <c r="Q3875" s="31">
        <v>1108.6679999999999</v>
      </c>
      <c r="R3875" s="31">
        <v>85.47</v>
      </c>
      <c r="S3875" s="31" t="s">
        <v>108</v>
      </c>
    </row>
    <row r="3876" spans="1:19" x14ac:dyDescent="0.35">
      <c r="A3876" s="2">
        <v>38294</v>
      </c>
      <c r="B3876" s="31">
        <v>699.07719999999995</v>
      </c>
      <c r="C3876" s="31">
        <v>1189.6769999999999</v>
      </c>
      <c r="D3876" s="31">
        <v>543.70770000000005</v>
      </c>
      <c r="E3876" s="31">
        <v>201.80959999999999</v>
      </c>
      <c r="F3876" s="31">
        <v>45.051499999999997</v>
      </c>
      <c r="G3876" s="31">
        <v>191.1643</v>
      </c>
      <c r="H3876" s="31">
        <v>8.7254719999999999</v>
      </c>
      <c r="I3876" s="31">
        <v>2170.9810000000002</v>
      </c>
      <c r="J3876" s="31">
        <v>3139.0189999999998</v>
      </c>
      <c r="K3876" s="31">
        <v>1684.009</v>
      </c>
      <c r="L3876" s="31">
        <v>100.81</v>
      </c>
      <c r="M3876" s="31" t="s">
        <v>108</v>
      </c>
      <c r="N3876" s="31">
        <v>53.433599999999998</v>
      </c>
      <c r="O3876" s="31">
        <v>93.947299999999998</v>
      </c>
      <c r="P3876" s="31">
        <v>112.7992</v>
      </c>
      <c r="Q3876" s="31">
        <v>1124.2800999999999</v>
      </c>
      <c r="R3876" s="31">
        <v>84.7</v>
      </c>
      <c r="S3876" s="31" t="s">
        <v>108</v>
      </c>
    </row>
    <row r="3877" spans="1:19" x14ac:dyDescent="0.35">
      <c r="A3877" s="2">
        <v>38295</v>
      </c>
      <c r="B3877" s="31">
        <v>675.72569999999996</v>
      </c>
      <c r="C3877" s="31">
        <v>1144.606</v>
      </c>
      <c r="D3877" s="31">
        <v>544.67629999999997</v>
      </c>
      <c r="E3877" s="31">
        <v>204.4967</v>
      </c>
      <c r="F3877" s="31">
        <v>45.623399999999997</v>
      </c>
      <c r="G3877" s="31">
        <v>186.64789999999999</v>
      </c>
      <c r="H3877" s="31">
        <v>9.3709179999999996</v>
      </c>
      <c r="I3877" s="31">
        <v>2176.19</v>
      </c>
      <c r="J3877" s="31">
        <v>3138.1529999999998</v>
      </c>
      <c r="K3877" s="31">
        <v>1689.3440000000001</v>
      </c>
      <c r="L3877" s="31">
        <v>102.17</v>
      </c>
      <c r="M3877" s="31" t="s">
        <v>108</v>
      </c>
      <c r="N3877" s="31">
        <v>53.681699999999999</v>
      </c>
      <c r="O3877" s="31">
        <v>93.9846</v>
      </c>
      <c r="P3877" s="31">
        <v>113.5258</v>
      </c>
      <c r="Q3877" s="31">
        <v>1126.3054</v>
      </c>
      <c r="R3877" s="31">
        <v>84.54</v>
      </c>
      <c r="S3877" s="31" t="s">
        <v>108</v>
      </c>
    </row>
    <row r="3878" spans="1:19" x14ac:dyDescent="0.35">
      <c r="A3878" s="2">
        <v>38296</v>
      </c>
      <c r="B3878" s="31">
        <v>683.80330000000004</v>
      </c>
      <c r="C3878" s="31">
        <v>1153.029</v>
      </c>
      <c r="D3878" s="31">
        <v>532.73019999999997</v>
      </c>
      <c r="E3878" s="31">
        <v>207.5283</v>
      </c>
      <c r="F3878" s="31">
        <v>45.994100000000003</v>
      </c>
      <c r="G3878" s="31">
        <v>186.2792</v>
      </c>
      <c r="H3878" s="31">
        <v>9.7593809999999994</v>
      </c>
      <c r="I3878" s="31">
        <v>2174.7689999999998</v>
      </c>
      <c r="J3878" s="31">
        <v>3114.7779999999998</v>
      </c>
      <c r="K3878" s="31">
        <v>1681.126</v>
      </c>
      <c r="L3878" s="31">
        <v>102.81</v>
      </c>
      <c r="M3878" s="31" t="s">
        <v>108</v>
      </c>
      <c r="N3878" s="31">
        <v>54.230899999999998</v>
      </c>
      <c r="O3878" s="31">
        <v>94.319000000000003</v>
      </c>
      <c r="P3878" s="31">
        <v>113.78319999999999</v>
      </c>
      <c r="Q3878" s="31">
        <v>1134.8186000000001</v>
      </c>
      <c r="R3878" s="31">
        <v>84.01</v>
      </c>
      <c r="S3878" s="31" t="s">
        <v>108</v>
      </c>
    </row>
    <row r="3879" spans="1:19" x14ac:dyDescent="0.35">
      <c r="A3879" s="2">
        <v>38299</v>
      </c>
      <c r="B3879" s="31">
        <v>679.92489999999998</v>
      </c>
      <c r="C3879" s="31">
        <v>1143.1179999999999</v>
      </c>
      <c r="D3879" s="31">
        <v>539.91880000000003</v>
      </c>
      <c r="E3879" s="31">
        <v>207.4247</v>
      </c>
      <c r="F3879" s="31">
        <v>45.9009</v>
      </c>
      <c r="G3879" s="31">
        <v>186.37139999999999</v>
      </c>
      <c r="H3879" s="31">
        <v>10.68839</v>
      </c>
      <c r="I3879" s="31">
        <v>2171.9279999999999</v>
      </c>
      <c r="J3879" s="31">
        <v>3110.4490000000001</v>
      </c>
      <c r="K3879" s="31">
        <v>1682.856</v>
      </c>
      <c r="L3879" s="31">
        <v>102.7</v>
      </c>
      <c r="M3879" s="31" t="s">
        <v>108</v>
      </c>
      <c r="N3879" s="31">
        <v>54.248600000000003</v>
      </c>
      <c r="O3879" s="31">
        <v>94.420500000000004</v>
      </c>
      <c r="P3879" s="31">
        <v>114.12739999999999</v>
      </c>
      <c r="Q3879" s="31">
        <v>1128.7982999999999</v>
      </c>
      <c r="R3879" s="31">
        <v>84.09</v>
      </c>
      <c r="S3879" s="31" t="s">
        <v>108</v>
      </c>
    </row>
    <row r="3880" spans="1:19" x14ac:dyDescent="0.35">
      <c r="A3880" s="2">
        <v>38300</v>
      </c>
      <c r="B3880" s="31">
        <v>657.65440000000001</v>
      </c>
      <c r="C3880" s="31">
        <v>1106.451</v>
      </c>
      <c r="D3880" s="31">
        <v>537.65</v>
      </c>
      <c r="E3880" s="31">
        <v>209.48060000000001</v>
      </c>
      <c r="F3880" s="31">
        <v>46.2012</v>
      </c>
      <c r="G3880" s="31">
        <v>188.2148</v>
      </c>
      <c r="H3880" s="31">
        <v>10.760109999999999</v>
      </c>
      <c r="I3880" s="31">
        <v>2177.1370000000002</v>
      </c>
      <c r="J3880" s="31">
        <v>3110.8820000000001</v>
      </c>
      <c r="K3880" s="31">
        <v>1689.056</v>
      </c>
      <c r="L3880" s="31">
        <v>102.5</v>
      </c>
      <c r="M3880" s="31" t="s">
        <v>108</v>
      </c>
      <c r="N3880" s="31">
        <v>54.089199999999998</v>
      </c>
      <c r="O3880" s="31">
        <v>94.266999999999996</v>
      </c>
      <c r="P3880" s="31">
        <v>113.8022</v>
      </c>
      <c r="Q3880" s="31">
        <v>1132.0687</v>
      </c>
      <c r="R3880" s="31">
        <v>84.21</v>
      </c>
      <c r="S3880" s="31" t="s">
        <v>108</v>
      </c>
    </row>
    <row r="3881" spans="1:19" x14ac:dyDescent="0.35">
      <c r="A3881" s="2">
        <v>38301</v>
      </c>
      <c r="B3881" s="31">
        <v>671.55470000000003</v>
      </c>
      <c r="C3881" s="31">
        <v>1150.799</v>
      </c>
      <c r="D3881" s="31">
        <v>538.03930000000003</v>
      </c>
      <c r="E3881" s="31">
        <v>208.23150000000001</v>
      </c>
      <c r="F3881" s="31">
        <v>46.027999999999999</v>
      </c>
      <c r="G3881" s="31">
        <v>193.5608</v>
      </c>
      <c r="H3881" s="31">
        <v>10.171110000000001</v>
      </c>
      <c r="I3881" s="31">
        <v>2180.1350000000002</v>
      </c>
      <c r="J3881" s="31">
        <v>3103.5230000000001</v>
      </c>
      <c r="K3881" s="31">
        <v>1685.884</v>
      </c>
      <c r="L3881" s="31">
        <v>102.55</v>
      </c>
      <c r="M3881" s="31" t="s">
        <v>108</v>
      </c>
      <c r="N3881" s="31">
        <v>53.947400000000002</v>
      </c>
      <c r="O3881" s="31">
        <v>93.192400000000006</v>
      </c>
      <c r="P3881" s="31">
        <v>113.82850000000001</v>
      </c>
      <c r="Q3881" s="31">
        <v>1137.9377999999999</v>
      </c>
      <c r="R3881" s="31">
        <v>84.43</v>
      </c>
      <c r="S3881" s="31" t="s">
        <v>108</v>
      </c>
    </row>
    <row r="3882" spans="1:19" x14ac:dyDescent="0.35">
      <c r="A3882" s="2">
        <v>38302</v>
      </c>
      <c r="B3882" s="31">
        <v>651.98230000000001</v>
      </c>
      <c r="C3882" s="31">
        <v>1115.3140000000001</v>
      </c>
      <c r="D3882" s="31">
        <v>529.59280000000001</v>
      </c>
      <c r="E3882" s="31">
        <v>210.22800000000001</v>
      </c>
      <c r="F3882" s="31">
        <v>46.122900000000001</v>
      </c>
      <c r="G3882" s="31">
        <v>191.62520000000001</v>
      </c>
      <c r="H3882" s="31">
        <v>10.399850000000001</v>
      </c>
      <c r="I3882" s="31">
        <v>2184.3969999999999</v>
      </c>
      <c r="J3882" s="31">
        <v>3103.5230000000001</v>
      </c>
      <c r="K3882" s="31">
        <v>1692.5160000000001</v>
      </c>
      <c r="L3882" s="31">
        <v>103.34</v>
      </c>
      <c r="M3882" s="31" t="s">
        <v>108</v>
      </c>
      <c r="N3882" s="31">
        <v>54.602899999999998</v>
      </c>
      <c r="O3882" s="31">
        <v>93.381799999999998</v>
      </c>
      <c r="P3882" s="31">
        <v>113.6356</v>
      </c>
      <c r="Q3882" s="31">
        <v>1139.5264</v>
      </c>
      <c r="R3882" s="31">
        <v>84.29</v>
      </c>
      <c r="S3882" s="31" t="s">
        <v>108</v>
      </c>
    </row>
    <row r="3883" spans="1:19" x14ac:dyDescent="0.35">
      <c r="A3883" s="2">
        <v>38303</v>
      </c>
      <c r="B3883" s="31">
        <v>646.27859999999998</v>
      </c>
      <c r="C3883" s="31">
        <v>1123.2090000000001</v>
      </c>
      <c r="D3883" s="31">
        <v>529.26790000000005</v>
      </c>
      <c r="E3883" s="31">
        <v>212.4248</v>
      </c>
      <c r="F3883" s="31">
        <v>46.428699999999999</v>
      </c>
      <c r="G3883" s="31">
        <v>193.5608</v>
      </c>
      <c r="H3883" s="31">
        <v>10.21414</v>
      </c>
      <c r="I3883" s="31">
        <v>2181.0819999999999</v>
      </c>
      <c r="J3883" s="31">
        <v>3113.9119999999998</v>
      </c>
      <c r="K3883" s="31">
        <v>1699.1479999999999</v>
      </c>
      <c r="L3883" s="31">
        <v>104.13</v>
      </c>
      <c r="M3883" s="31" t="s">
        <v>108</v>
      </c>
      <c r="N3883" s="31">
        <v>55.116700000000002</v>
      </c>
      <c r="O3883" s="31">
        <v>94.316699999999997</v>
      </c>
      <c r="P3883" s="31">
        <v>113.97020000000001</v>
      </c>
      <c r="Q3883" s="31">
        <v>1151.635</v>
      </c>
      <c r="R3883" s="31">
        <v>83.69</v>
      </c>
      <c r="S3883" s="31" t="s">
        <v>108</v>
      </c>
    </row>
    <row r="3884" spans="1:19" x14ac:dyDescent="0.35">
      <c r="A3884" s="2">
        <v>38306</v>
      </c>
      <c r="B3884" s="31">
        <v>638.08860000000004</v>
      </c>
      <c r="C3884" s="31">
        <v>1107.8630000000001</v>
      </c>
      <c r="D3884" s="31">
        <v>517.8963</v>
      </c>
      <c r="E3884" s="31">
        <v>211.9366</v>
      </c>
      <c r="F3884" s="31">
        <v>46.3232</v>
      </c>
      <c r="G3884" s="31">
        <v>197.52420000000001</v>
      </c>
      <c r="H3884" s="31">
        <v>10.50169</v>
      </c>
      <c r="I3884" s="31">
        <v>2179.346</v>
      </c>
      <c r="J3884" s="31">
        <v>3115.6439999999998</v>
      </c>
      <c r="K3884" s="31">
        <v>1698.4280000000001</v>
      </c>
      <c r="L3884" s="31">
        <v>104.42</v>
      </c>
      <c r="M3884" s="31" t="s">
        <v>108</v>
      </c>
      <c r="N3884" s="31">
        <v>55.400199999999998</v>
      </c>
      <c r="O3884" s="31">
        <v>94.436400000000006</v>
      </c>
      <c r="P3884" s="31">
        <v>114.0407</v>
      </c>
      <c r="Q3884" s="31">
        <v>1160.3613</v>
      </c>
      <c r="R3884" s="31">
        <v>84</v>
      </c>
      <c r="S3884" s="31" t="s">
        <v>108</v>
      </c>
    </row>
    <row r="3885" spans="1:19" x14ac:dyDescent="0.35">
      <c r="A3885" s="2">
        <v>38307</v>
      </c>
      <c r="B3885" s="31">
        <v>631.65359999999998</v>
      </c>
      <c r="C3885" s="31">
        <v>1094.646</v>
      </c>
      <c r="D3885" s="31">
        <v>525.04420000000005</v>
      </c>
      <c r="E3885" s="31">
        <v>207.89169999999999</v>
      </c>
      <c r="F3885" s="31">
        <v>46.660600000000002</v>
      </c>
      <c r="G3885" s="31">
        <v>199.27549999999999</v>
      </c>
      <c r="H3885" s="31">
        <v>10.09432</v>
      </c>
      <c r="I3885" s="31">
        <v>2182.5030000000002</v>
      </c>
      <c r="J3885" s="31">
        <v>3111.748</v>
      </c>
      <c r="K3885" s="31">
        <v>1700.7349999999999</v>
      </c>
      <c r="L3885" s="31">
        <v>103.67</v>
      </c>
      <c r="M3885" s="31" t="s">
        <v>108</v>
      </c>
      <c r="N3885" s="31">
        <v>55.116700000000002</v>
      </c>
      <c r="O3885" s="31">
        <v>94.556200000000004</v>
      </c>
      <c r="P3885" s="31">
        <v>114.3665</v>
      </c>
      <c r="Q3885" s="31">
        <v>1157.3218999999999</v>
      </c>
      <c r="R3885" s="31">
        <v>83.8</v>
      </c>
      <c r="S3885" s="31" t="s">
        <v>108</v>
      </c>
    </row>
    <row r="3886" spans="1:19" x14ac:dyDescent="0.35">
      <c r="A3886" s="2">
        <v>38308</v>
      </c>
      <c r="B3886" s="31">
        <v>639.1123</v>
      </c>
      <c r="C3886" s="31">
        <v>1124.097</v>
      </c>
      <c r="D3886" s="31">
        <v>533.49170000000004</v>
      </c>
      <c r="E3886" s="31">
        <v>213.6103</v>
      </c>
      <c r="F3886" s="31">
        <v>47.145600000000002</v>
      </c>
      <c r="G3886" s="31">
        <v>203.88409999999999</v>
      </c>
      <c r="H3886" s="31">
        <v>9.6450180000000003</v>
      </c>
      <c r="I3886" s="31">
        <v>2182.5030000000002</v>
      </c>
      <c r="J3886" s="31">
        <v>3125.1669999999999</v>
      </c>
      <c r="K3886" s="31">
        <v>1700.4459999999999</v>
      </c>
      <c r="L3886" s="31">
        <v>104.26</v>
      </c>
      <c r="M3886" s="31" t="s">
        <v>108</v>
      </c>
      <c r="N3886" s="31">
        <v>55.79</v>
      </c>
      <c r="O3886" s="31">
        <v>95.639300000000006</v>
      </c>
      <c r="P3886" s="31">
        <v>114.7805</v>
      </c>
      <c r="Q3886" s="31">
        <v>1175.1675</v>
      </c>
      <c r="R3886" s="31">
        <v>83.29</v>
      </c>
      <c r="S3886" s="31" t="s">
        <v>108</v>
      </c>
    </row>
    <row r="3887" spans="1:19" x14ac:dyDescent="0.35">
      <c r="A3887" s="2">
        <v>38309</v>
      </c>
      <c r="B3887" s="31">
        <v>634.13980000000004</v>
      </c>
      <c r="C3887" s="31">
        <v>1110.702</v>
      </c>
      <c r="D3887" s="31">
        <v>539.66489999999999</v>
      </c>
      <c r="E3887" s="31">
        <v>217.7946</v>
      </c>
      <c r="F3887" s="31">
        <v>46.924199999999999</v>
      </c>
      <c r="G3887" s="31">
        <v>204.6215</v>
      </c>
      <c r="H3887" s="31">
        <v>9.6390270000000005</v>
      </c>
      <c r="I3887" s="31">
        <v>2187.8690000000001</v>
      </c>
      <c r="J3887" s="31">
        <v>3127.7640000000001</v>
      </c>
      <c r="K3887" s="31">
        <v>1694.9670000000001</v>
      </c>
      <c r="L3887" s="31">
        <v>104.33</v>
      </c>
      <c r="M3887" s="31" t="s">
        <v>108</v>
      </c>
      <c r="N3887" s="31">
        <v>56.073399999999999</v>
      </c>
      <c r="O3887" s="31">
        <v>95.594800000000006</v>
      </c>
      <c r="P3887" s="31">
        <v>114.4637</v>
      </c>
      <c r="Q3887" s="31">
        <v>1176.4820999999999</v>
      </c>
      <c r="R3887" s="31">
        <v>83.69</v>
      </c>
      <c r="S3887" s="31" t="s">
        <v>108</v>
      </c>
    </row>
    <row r="3888" spans="1:19" x14ac:dyDescent="0.35">
      <c r="A3888" s="2">
        <v>38310</v>
      </c>
      <c r="B3888" s="31">
        <v>662.95100000000002</v>
      </c>
      <c r="C3888" s="31">
        <v>1170.047</v>
      </c>
      <c r="D3888" s="31">
        <v>569.55600000000004</v>
      </c>
      <c r="E3888" s="31">
        <v>217.51560000000001</v>
      </c>
      <c r="F3888" s="31">
        <v>47.356400000000001</v>
      </c>
      <c r="G3888" s="31">
        <v>202.9624</v>
      </c>
      <c r="H3888" s="31">
        <v>9.5671389999999992</v>
      </c>
      <c r="I3888" s="31">
        <v>2189.1320000000001</v>
      </c>
      <c r="J3888" s="31">
        <v>3111.3150000000001</v>
      </c>
      <c r="K3888" s="31">
        <v>1698.2829999999999</v>
      </c>
      <c r="L3888" s="31">
        <v>103.21</v>
      </c>
      <c r="M3888" s="31" t="s">
        <v>108</v>
      </c>
      <c r="N3888" s="31">
        <v>55.205300000000001</v>
      </c>
      <c r="O3888" s="31">
        <v>96.753799999999998</v>
      </c>
      <c r="P3888" s="31">
        <v>115.0788</v>
      </c>
      <c r="Q3888" s="31">
        <v>1169.8477</v>
      </c>
      <c r="R3888" s="31">
        <v>83.31</v>
      </c>
      <c r="S3888" s="31" t="s">
        <v>108</v>
      </c>
    </row>
    <row r="3889" spans="1:19" x14ac:dyDescent="0.35">
      <c r="A3889" s="2">
        <v>38313</v>
      </c>
      <c r="B3889" s="31">
        <v>659.87980000000005</v>
      </c>
      <c r="C3889" s="31">
        <v>1153.547</v>
      </c>
      <c r="D3889" s="31">
        <v>559.15909999999997</v>
      </c>
      <c r="E3889" s="31">
        <v>215.3537</v>
      </c>
      <c r="F3889" s="31">
        <v>47.567300000000003</v>
      </c>
      <c r="G3889" s="31">
        <v>204.43709999999999</v>
      </c>
      <c r="H3889" s="31">
        <v>9.3275109999999994</v>
      </c>
      <c r="I3889" s="31">
        <v>2192.7620000000002</v>
      </c>
      <c r="J3889" s="31">
        <v>3114.7779999999998</v>
      </c>
      <c r="K3889" s="31">
        <v>1701.0229999999999</v>
      </c>
      <c r="L3889" s="31">
        <v>103.71</v>
      </c>
      <c r="M3889" s="31" t="s">
        <v>108</v>
      </c>
      <c r="N3889" s="31">
        <v>55.683700000000002</v>
      </c>
      <c r="O3889" s="31">
        <v>96.490200000000002</v>
      </c>
      <c r="P3889" s="31">
        <v>114.94</v>
      </c>
      <c r="Q3889" s="31">
        <v>1159.4037000000001</v>
      </c>
      <c r="R3889" s="31">
        <v>83.19</v>
      </c>
      <c r="S3889" s="31" t="s">
        <v>108</v>
      </c>
    </row>
    <row r="3890" spans="1:19" x14ac:dyDescent="0.35">
      <c r="A3890" s="2">
        <v>38314</v>
      </c>
      <c r="B3890" s="31">
        <v>662.21979999999996</v>
      </c>
      <c r="C3890" s="31">
        <v>1169.337</v>
      </c>
      <c r="D3890" s="31">
        <v>573.45489999999995</v>
      </c>
      <c r="E3890" s="31">
        <v>217.37610000000001</v>
      </c>
      <c r="F3890" s="31">
        <v>47.461799999999997</v>
      </c>
      <c r="G3890" s="31">
        <v>206.92570000000001</v>
      </c>
      <c r="H3890" s="31">
        <v>9.5551569999999995</v>
      </c>
      <c r="I3890" s="31">
        <v>2192.7620000000002</v>
      </c>
      <c r="J3890" s="31">
        <v>3112.181</v>
      </c>
      <c r="K3890" s="31">
        <v>1703.7619999999999</v>
      </c>
      <c r="L3890" s="31">
        <v>103.82</v>
      </c>
      <c r="M3890" s="31" t="s">
        <v>108</v>
      </c>
      <c r="N3890" s="31">
        <v>55.630499999999998</v>
      </c>
      <c r="O3890" s="31">
        <v>96.1922</v>
      </c>
      <c r="P3890" s="31">
        <v>115.3456</v>
      </c>
      <c r="Q3890" s="31">
        <v>1166.575</v>
      </c>
      <c r="R3890" s="31">
        <v>82.94</v>
      </c>
      <c r="S3890" s="31" t="s">
        <v>108</v>
      </c>
    </row>
    <row r="3891" spans="1:19" x14ac:dyDescent="0.35">
      <c r="A3891" s="2">
        <v>38315</v>
      </c>
      <c r="B3891" s="31">
        <v>667.19230000000005</v>
      </c>
      <c r="C3891" s="31">
        <v>1164.2809999999999</v>
      </c>
      <c r="D3891" s="31">
        <v>561.75840000000005</v>
      </c>
      <c r="E3891" s="31">
        <v>219.60769999999999</v>
      </c>
      <c r="F3891" s="31">
        <v>47.5989</v>
      </c>
      <c r="G3891" s="31">
        <v>204.2527</v>
      </c>
      <c r="H3891" s="31">
        <v>9.5851100000000002</v>
      </c>
      <c r="I3891" s="31">
        <v>2192.9189999999999</v>
      </c>
      <c r="J3891" s="31">
        <v>3109.904</v>
      </c>
      <c r="K3891" s="31">
        <v>1703.9069999999999</v>
      </c>
      <c r="L3891" s="31">
        <v>104.06</v>
      </c>
      <c r="M3891" s="31" t="s">
        <v>108</v>
      </c>
      <c r="N3891" s="31">
        <v>56.073399999999999</v>
      </c>
      <c r="O3891" s="31">
        <v>96.856399999999994</v>
      </c>
      <c r="P3891" s="31">
        <v>115.9713</v>
      </c>
      <c r="Q3891" s="31">
        <v>1175.8387</v>
      </c>
      <c r="R3891" s="31">
        <v>82.41</v>
      </c>
      <c r="S3891" s="31" t="s">
        <v>108</v>
      </c>
    </row>
    <row r="3892" spans="1:19" x14ac:dyDescent="0.35">
      <c r="A3892" s="2">
        <v>38316</v>
      </c>
      <c r="B3892" s="31">
        <v>667.19230000000005</v>
      </c>
      <c r="C3892" s="31">
        <v>1164.2809999999999</v>
      </c>
      <c r="D3892" s="31">
        <v>561.75840000000005</v>
      </c>
      <c r="E3892" s="31">
        <v>219.60769999999999</v>
      </c>
      <c r="F3892" s="31">
        <v>47.5989</v>
      </c>
      <c r="G3892" s="31">
        <v>204.2527</v>
      </c>
      <c r="H3892" s="31">
        <v>9.5851100000000002</v>
      </c>
      <c r="I3892" s="31">
        <v>2191.3409999999999</v>
      </c>
      <c r="J3892" s="31">
        <v>3109.904</v>
      </c>
      <c r="K3892" s="31">
        <v>1706.3579999999999</v>
      </c>
      <c r="L3892" s="31">
        <v>104.06</v>
      </c>
      <c r="M3892" s="31" t="s">
        <v>108</v>
      </c>
      <c r="N3892" s="31">
        <v>56.073399999999999</v>
      </c>
      <c r="O3892" s="31">
        <v>97.108999999999995</v>
      </c>
      <c r="P3892" s="31">
        <v>116.6765</v>
      </c>
      <c r="Q3892" s="31">
        <v>1181.0050000000001</v>
      </c>
      <c r="R3892" s="31">
        <v>81.87</v>
      </c>
      <c r="S3892" s="31" t="s">
        <v>108</v>
      </c>
    </row>
    <row r="3893" spans="1:19" x14ac:dyDescent="0.35">
      <c r="A3893" s="2">
        <v>38317</v>
      </c>
      <c r="B3893" s="31">
        <v>661.78110000000004</v>
      </c>
      <c r="C3893" s="31">
        <v>1164.2809999999999</v>
      </c>
      <c r="D3893" s="31">
        <v>566.30709999999999</v>
      </c>
      <c r="E3893" s="31">
        <v>218.4221</v>
      </c>
      <c r="F3893" s="31">
        <v>47.5989</v>
      </c>
      <c r="G3893" s="31">
        <v>202.22489999999999</v>
      </c>
      <c r="H3893" s="31">
        <v>9.5851100000000002</v>
      </c>
      <c r="I3893" s="31">
        <v>2190.3939999999998</v>
      </c>
      <c r="J3893" s="31">
        <v>3104.2620000000002</v>
      </c>
      <c r="K3893" s="31">
        <v>1707.367</v>
      </c>
      <c r="L3893" s="31">
        <v>103.95</v>
      </c>
      <c r="M3893" s="31" t="s">
        <v>108</v>
      </c>
      <c r="N3893" s="31">
        <v>55.896299999999997</v>
      </c>
      <c r="O3893" s="31">
        <v>96.929000000000002</v>
      </c>
      <c r="P3893" s="31">
        <v>116.85339999999999</v>
      </c>
      <c r="Q3893" s="31">
        <v>1183.1090999999999</v>
      </c>
      <c r="R3893" s="31">
        <v>81.78</v>
      </c>
      <c r="S3893" s="31" t="s">
        <v>108</v>
      </c>
    </row>
    <row r="3894" spans="1:19" x14ac:dyDescent="0.35">
      <c r="A3894" s="2">
        <v>38320</v>
      </c>
      <c r="B3894" s="31">
        <v>676.25980000000004</v>
      </c>
      <c r="C3894" s="31">
        <v>1166.587</v>
      </c>
      <c r="D3894" s="31">
        <v>570.20590000000004</v>
      </c>
      <c r="E3894" s="31">
        <v>220.79320000000001</v>
      </c>
      <c r="F3894" s="31">
        <v>48.052199999999999</v>
      </c>
      <c r="G3894" s="31">
        <v>198.9067</v>
      </c>
      <c r="H3894" s="31">
        <v>9.5851100000000002</v>
      </c>
      <c r="I3894" s="31">
        <v>2186.4479999999999</v>
      </c>
      <c r="J3894" s="31">
        <v>3086.44</v>
      </c>
      <c r="K3894" s="31">
        <v>1700.7349999999999</v>
      </c>
      <c r="L3894" s="31">
        <v>103.54</v>
      </c>
      <c r="M3894" s="31" t="s">
        <v>108</v>
      </c>
      <c r="N3894" s="31">
        <v>55.896299999999997</v>
      </c>
      <c r="O3894" s="31">
        <v>97.044300000000007</v>
      </c>
      <c r="P3894" s="31">
        <v>117.0836</v>
      </c>
      <c r="Q3894" s="31">
        <v>1190.6366</v>
      </c>
      <c r="R3894" s="31">
        <v>81.93</v>
      </c>
      <c r="S3894" s="31" t="s">
        <v>108</v>
      </c>
    </row>
    <row r="3895" spans="1:19" x14ac:dyDescent="0.35">
      <c r="A3895" s="2">
        <v>38321</v>
      </c>
      <c r="B3895" s="31">
        <v>672.45730000000003</v>
      </c>
      <c r="C3895" s="31">
        <v>1139.5309999999999</v>
      </c>
      <c r="D3895" s="31">
        <v>555.58519999999999</v>
      </c>
      <c r="E3895" s="31">
        <v>219.53790000000001</v>
      </c>
      <c r="F3895" s="31">
        <v>47.778100000000002</v>
      </c>
      <c r="G3895" s="31">
        <v>197.15539999999999</v>
      </c>
      <c r="H3895" s="31">
        <v>9.8906349999999996</v>
      </c>
      <c r="I3895" s="31">
        <v>2187.8690000000001</v>
      </c>
      <c r="J3895" s="31">
        <v>3085.57</v>
      </c>
      <c r="K3895" s="31">
        <v>1704.627</v>
      </c>
      <c r="L3895" s="31">
        <v>103.36</v>
      </c>
      <c r="M3895" s="31" t="s">
        <v>108</v>
      </c>
      <c r="N3895" s="31">
        <v>55.736800000000002</v>
      </c>
      <c r="O3895" s="31">
        <v>96.859899999999996</v>
      </c>
      <c r="P3895" s="31">
        <v>117.12869999999999</v>
      </c>
      <c r="Q3895" s="31">
        <v>1197.3688999999999</v>
      </c>
      <c r="R3895" s="31">
        <v>81.819999999999993</v>
      </c>
      <c r="S3895" s="31" t="s">
        <v>108</v>
      </c>
    </row>
    <row r="3896" spans="1:19" x14ac:dyDescent="0.35">
      <c r="A3896" s="2">
        <v>38322</v>
      </c>
      <c r="B3896" s="31">
        <v>627.55859999999996</v>
      </c>
      <c r="C3896" s="31">
        <v>1065.549</v>
      </c>
      <c r="D3896" s="31">
        <v>531.86720000000003</v>
      </c>
      <c r="E3896" s="31">
        <v>221.00239999999999</v>
      </c>
      <c r="F3896" s="31">
        <v>48.0627</v>
      </c>
      <c r="G3896" s="31">
        <v>194.66679999999999</v>
      </c>
      <c r="H3896" s="31">
        <v>9.938561</v>
      </c>
      <c r="I3896" s="31">
        <v>2189.2890000000002</v>
      </c>
      <c r="J3896" s="31">
        <v>3082.5239999999999</v>
      </c>
      <c r="K3896" s="31">
        <v>1707.511</v>
      </c>
      <c r="L3896" s="31">
        <v>104.75</v>
      </c>
      <c r="M3896" s="31" t="s">
        <v>108</v>
      </c>
      <c r="N3896" s="31">
        <v>56.7821</v>
      </c>
      <c r="O3896" s="31">
        <v>96.745099999999994</v>
      </c>
      <c r="P3896" s="31">
        <v>117.2616</v>
      </c>
      <c r="Q3896" s="31">
        <v>1198.6989000000001</v>
      </c>
      <c r="R3896" s="31">
        <v>81.56</v>
      </c>
      <c r="S3896" s="31" t="s">
        <v>108</v>
      </c>
    </row>
    <row r="3897" spans="1:19" x14ac:dyDescent="0.35">
      <c r="A3897" s="2">
        <v>38323</v>
      </c>
      <c r="B3897" s="31">
        <v>593.04359999999997</v>
      </c>
      <c r="C3897" s="31">
        <v>1012.502</v>
      </c>
      <c r="D3897" s="31">
        <v>491.90410000000003</v>
      </c>
      <c r="E3897" s="31">
        <v>212.07579999999999</v>
      </c>
      <c r="F3897" s="31">
        <v>47.683199999999999</v>
      </c>
      <c r="G3897" s="31">
        <v>191.99379999999999</v>
      </c>
      <c r="H3897" s="31">
        <v>9.8966259999999995</v>
      </c>
      <c r="I3897" s="31">
        <v>2194.498</v>
      </c>
      <c r="J3897" s="31">
        <v>3079.0419999999999</v>
      </c>
      <c r="K3897" s="31">
        <v>1700.3019999999999</v>
      </c>
      <c r="L3897" s="31">
        <v>104.81</v>
      </c>
      <c r="M3897" s="31" t="s">
        <v>108</v>
      </c>
      <c r="N3897" s="31">
        <v>57.154200000000003</v>
      </c>
      <c r="O3897" s="31">
        <v>96.489400000000003</v>
      </c>
      <c r="P3897" s="31">
        <v>116.9448</v>
      </c>
      <c r="Q3897" s="31">
        <v>1205.5757000000001</v>
      </c>
      <c r="R3897" s="31">
        <v>81.95</v>
      </c>
      <c r="S3897" s="31" t="s">
        <v>108</v>
      </c>
    </row>
    <row r="3898" spans="1:19" x14ac:dyDescent="0.35">
      <c r="A3898" s="2">
        <v>38324</v>
      </c>
      <c r="B3898" s="31">
        <v>581.92859999999996</v>
      </c>
      <c r="C3898" s="31">
        <v>1006.736</v>
      </c>
      <c r="D3898" s="31">
        <v>479.8827</v>
      </c>
      <c r="E3898" s="31">
        <v>212.70339999999999</v>
      </c>
      <c r="F3898" s="31">
        <v>48.262999999999998</v>
      </c>
      <c r="G3898" s="31">
        <v>193.8372</v>
      </c>
      <c r="H3898" s="31">
        <v>10.24409</v>
      </c>
      <c r="I3898" s="31">
        <v>2194.0239999999999</v>
      </c>
      <c r="J3898" s="31">
        <v>3106.46</v>
      </c>
      <c r="K3898" s="31">
        <v>1710.77</v>
      </c>
      <c r="L3898" s="31">
        <v>104.7</v>
      </c>
      <c r="M3898" s="31" t="s">
        <v>108</v>
      </c>
      <c r="N3898" s="31">
        <v>57.100999999999999</v>
      </c>
      <c r="O3898" s="31">
        <v>97.094999999999999</v>
      </c>
      <c r="P3898" s="31">
        <v>117.833</v>
      </c>
      <c r="Q3898" s="31">
        <v>1203.8913</v>
      </c>
      <c r="R3898" s="31">
        <v>80.98</v>
      </c>
      <c r="S3898" s="31" t="s">
        <v>108</v>
      </c>
    </row>
    <row r="3899" spans="1:19" x14ac:dyDescent="0.35">
      <c r="A3899" s="2">
        <v>38327</v>
      </c>
      <c r="B3899" s="31">
        <v>586.46230000000003</v>
      </c>
      <c r="C3899" s="31">
        <v>1002.035</v>
      </c>
      <c r="D3899" s="31">
        <v>489.30489999999998</v>
      </c>
      <c r="E3899" s="31">
        <v>211.93629999999999</v>
      </c>
      <c r="F3899" s="31">
        <v>48.0627</v>
      </c>
      <c r="G3899" s="31">
        <v>195.31190000000001</v>
      </c>
      <c r="H3899" s="31">
        <v>10.268050000000001</v>
      </c>
      <c r="I3899" s="31">
        <v>2193.7869999999998</v>
      </c>
      <c r="J3899" s="31">
        <v>3111.2469999999998</v>
      </c>
      <c r="K3899" s="31">
        <v>1715.904</v>
      </c>
      <c r="L3899" s="31">
        <v>104.7</v>
      </c>
      <c r="M3899" s="31" t="s">
        <v>108</v>
      </c>
      <c r="N3899" s="31">
        <v>57.348999999999997</v>
      </c>
      <c r="O3899" s="31">
        <v>96.974800000000002</v>
      </c>
      <c r="P3899" s="31">
        <v>118.3254</v>
      </c>
      <c r="Q3899" s="31">
        <v>1205.8402000000001</v>
      </c>
      <c r="R3899" s="31">
        <v>81.28</v>
      </c>
      <c r="S3899" s="31" t="s">
        <v>108</v>
      </c>
    </row>
    <row r="3900" spans="1:19" x14ac:dyDescent="0.35">
      <c r="A3900" s="2">
        <v>38328</v>
      </c>
      <c r="B3900" s="31">
        <v>565.10979999999995</v>
      </c>
      <c r="C3900" s="31">
        <v>963.98</v>
      </c>
      <c r="D3900" s="31">
        <v>479.23289999999997</v>
      </c>
      <c r="E3900" s="31">
        <v>209.39080000000001</v>
      </c>
      <c r="F3900" s="31">
        <v>47.830800000000004</v>
      </c>
      <c r="G3900" s="31">
        <v>192.4546</v>
      </c>
      <c r="H3900" s="31">
        <v>10.106299999999999</v>
      </c>
      <c r="I3900" s="31">
        <v>2194.9749999999999</v>
      </c>
      <c r="J3900" s="31">
        <v>3111.2469999999998</v>
      </c>
      <c r="K3900" s="31">
        <v>1719.885</v>
      </c>
      <c r="L3900" s="31">
        <v>103.69</v>
      </c>
      <c r="M3900" s="31" t="s">
        <v>108</v>
      </c>
      <c r="N3900" s="31">
        <v>56.445500000000003</v>
      </c>
      <c r="O3900" s="31">
        <v>96.8673</v>
      </c>
      <c r="P3900" s="31">
        <v>118.33450000000001</v>
      </c>
      <c r="Q3900" s="31">
        <v>1198.319</v>
      </c>
      <c r="R3900" s="31">
        <v>81.239999999999995</v>
      </c>
      <c r="S3900" s="31" t="s">
        <v>108</v>
      </c>
    </row>
    <row r="3901" spans="1:19" x14ac:dyDescent="0.35">
      <c r="A3901" s="2">
        <v>38329</v>
      </c>
      <c r="B3901" s="31">
        <v>570.1617</v>
      </c>
      <c r="C3901" s="31">
        <v>965.40899999999999</v>
      </c>
      <c r="D3901" s="31">
        <v>486.5206</v>
      </c>
      <c r="E3901" s="31">
        <v>202.9847</v>
      </c>
      <c r="F3901" s="31">
        <v>46.249400000000001</v>
      </c>
      <c r="G3901" s="31">
        <v>194.922</v>
      </c>
      <c r="H3901" s="31">
        <v>9.8846439999999998</v>
      </c>
      <c r="I3901" s="31">
        <v>2195.6889999999999</v>
      </c>
      <c r="J3901" s="31">
        <v>3131.7020000000002</v>
      </c>
      <c r="K3901" s="31">
        <v>1724.5250000000001</v>
      </c>
      <c r="L3901" s="31">
        <v>104.24</v>
      </c>
      <c r="M3901" s="31" t="s">
        <v>108</v>
      </c>
      <c r="N3901" s="31">
        <v>56.7821</v>
      </c>
      <c r="O3901" s="31">
        <v>95.058300000000003</v>
      </c>
      <c r="P3901" s="31">
        <v>116.9181</v>
      </c>
      <c r="Q3901" s="31">
        <v>1181.3205</v>
      </c>
      <c r="R3901" s="31">
        <v>81.900000000000006</v>
      </c>
      <c r="S3901" s="31" t="s">
        <v>108</v>
      </c>
    </row>
    <row r="3902" spans="1:19" x14ac:dyDescent="0.35">
      <c r="A3902" s="2">
        <v>38330</v>
      </c>
      <c r="B3902" s="31">
        <v>581.91489999999999</v>
      </c>
      <c r="C3902" s="31">
        <v>986.14700000000005</v>
      </c>
      <c r="D3902" s="31">
        <v>503.79390000000001</v>
      </c>
      <c r="E3902" s="31">
        <v>203.99260000000001</v>
      </c>
      <c r="F3902" s="31">
        <v>46.091299999999997</v>
      </c>
      <c r="G3902" s="31">
        <v>193.8725</v>
      </c>
      <c r="H3902" s="31">
        <v>9.8127560000000003</v>
      </c>
      <c r="I3902" s="31">
        <v>2201.2469999999998</v>
      </c>
      <c r="J3902" s="31">
        <v>3127.35</v>
      </c>
      <c r="K3902" s="31">
        <v>1725.395</v>
      </c>
      <c r="L3902" s="31">
        <v>104.64</v>
      </c>
      <c r="M3902" s="31" t="s">
        <v>108</v>
      </c>
      <c r="N3902" s="31">
        <v>56.9238</v>
      </c>
      <c r="O3902" s="31">
        <v>94.828100000000006</v>
      </c>
      <c r="P3902" s="31">
        <v>116.8391</v>
      </c>
      <c r="Q3902" s="31">
        <v>1172.1996999999999</v>
      </c>
      <c r="R3902" s="31">
        <v>82.11</v>
      </c>
      <c r="S3902" s="31" t="s">
        <v>108</v>
      </c>
    </row>
    <row r="3903" spans="1:19" x14ac:dyDescent="0.35">
      <c r="A3903" s="2">
        <v>38331</v>
      </c>
      <c r="B3903" s="31">
        <v>556.22289999999998</v>
      </c>
      <c r="C3903" s="31">
        <v>962.31799999999998</v>
      </c>
      <c r="D3903" s="31">
        <v>495.5018</v>
      </c>
      <c r="E3903" s="31">
        <v>206.43340000000001</v>
      </c>
      <c r="F3903" s="31">
        <v>45.890999999999998</v>
      </c>
      <c r="G3903" s="31">
        <v>196.26599999999999</v>
      </c>
      <c r="H3903" s="31">
        <v>9.7049240000000001</v>
      </c>
      <c r="I3903" s="31">
        <v>2204.5819999999999</v>
      </c>
      <c r="J3903" s="31">
        <v>3130.8319999999999</v>
      </c>
      <c r="K3903" s="31">
        <v>1728.0050000000001</v>
      </c>
      <c r="L3903" s="31">
        <v>104.75</v>
      </c>
      <c r="M3903" s="31" t="s">
        <v>108</v>
      </c>
      <c r="N3903" s="31">
        <v>56.994700000000002</v>
      </c>
      <c r="O3903" s="31">
        <v>94.292100000000005</v>
      </c>
      <c r="P3903" s="31">
        <v>116.52979999999999</v>
      </c>
      <c r="Q3903" s="31">
        <v>1164.7572</v>
      </c>
      <c r="R3903" s="31">
        <v>82.67</v>
      </c>
      <c r="S3903" s="31" t="s">
        <v>108</v>
      </c>
    </row>
    <row r="3904" spans="1:19" x14ac:dyDescent="0.35">
      <c r="A3904" s="2">
        <v>38334</v>
      </c>
      <c r="B3904" s="31">
        <v>566.54219999999998</v>
      </c>
      <c r="C3904" s="31">
        <v>976.33100000000002</v>
      </c>
      <c r="D3904" s="31">
        <v>490.99250000000001</v>
      </c>
      <c r="E3904" s="31">
        <v>211.65119999999999</v>
      </c>
      <c r="F3904" s="31">
        <v>46.418100000000003</v>
      </c>
      <c r="G3904" s="31">
        <v>201.10820000000001</v>
      </c>
      <c r="H3904" s="31">
        <v>9.6270450000000007</v>
      </c>
      <c r="I3904" s="31">
        <v>2207.2820000000002</v>
      </c>
      <c r="J3904" s="31">
        <v>3132.1370000000002</v>
      </c>
      <c r="K3904" s="31">
        <v>1729.31</v>
      </c>
      <c r="L3904" s="31">
        <v>105.69</v>
      </c>
      <c r="M3904" s="31" t="s">
        <v>108</v>
      </c>
      <c r="N3904" s="31">
        <v>57.489899999999999</v>
      </c>
      <c r="O3904" s="31">
        <v>95.0364</v>
      </c>
      <c r="P3904" s="31">
        <v>117.1893</v>
      </c>
      <c r="Q3904" s="31">
        <v>1172.8893</v>
      </c>
      <c r="R3904" s="31">
        <v>82.1</v>
      </c>
      <c r="S3904" s="31" t="s">
        <v>108</v>
      </c>
    </row>
    <row r="3905" spans="1:19" x14ac:dyDescent="0.35">
      <c r="A3905" s="2">
        <v>38335</v>
      </c>
      <c r="B3905" s="31">
        <v>575.3854</v>
      </c>
      <c r="C3905" s="31">
        <v>983.995</v>
      </c>
      <c r="D3905" s="31">
        <v>496.22980000000001</v>
      </c>
      <c r="E3905" s="31">
        <v>211.9333</v>
      </c>
      <c r="F3905" s="31">
        <v>46.101799999999997</v>
      </c>
      <c r="G3905" s="31">
        <v>202.58150000000001</v>
      </c>
      <c r="H3905" s="31">
        <v>9.5731289999999998</v>
      </c>
      <c r="I3905" s="31">
        <v>2206.9639999999999</v>
      </c>
      <c r="J3905" s="31">
        <v>3136.489</v>
      </c>
      <c r="K3905" s="31">
        <v>1729.6</v>
      </c>
      <c r="L3905" s="31">
        <v>106.04</v>
      </c>
      <c r="M3905" s="31" t="s">
        <v>108</v>
      </c>
      <c r="N3905" s="31">
        <v>57.625300000000003</v>
      </c>
      <c r="O3905" s="31">
        <v>94.264600000000002</v>
      </c>
      <c r="P3905" s="31">
        <v>117.0656</v>
      </c>
      <c r="Q3905" s="31">
        <v>1184.7931000000001</v>
      </c>
      <c r="R3905" s="31">
        <v>82.32</v>
      </c>
      <c r="S3905" s="31" t="s">
        <v>108</v>
      </c>
    </row>
    <row r="3906" spans="1:19" x14ac:dyDescent="0.35">
      <c r="A3906" s="2">
        <v>38336</v>
      </c>
      <c r="B3906" s="31">
        <v>608.14859999999999</v>
      </c>
      <c r="C3906" s="31">
        <v>1030.3230000000001</v>
      </c>
      <c r="D3906" s="31">
        <v>521.43409999999994</v>
      </c>
      <c r="E3906" s="31">
        <v>214.9307</v>
      </c>
      <c r="F3906" s="31">
        <v>46.618400000000001</v>
      </c>
      <c r="G3906" s="31">
        <v>200.83189999999999</v>
      </c>
      <c r="H3906" s="31">
        <v>9.9864870000000003</v>
      </c>
      <c r="I3906" s="31">
        <v>2205.0590000000002</v>
      </c>
      <c r="J3906" s="31">
        <v>3144.7579999999998</v>
      </c>
      <c r="K3906" s="31">
        <v>1737.2850000000001</v>
      </c>
      <c r="L3906" s="31">
        <v>106.11</v>
      </c>
      <c r="M3906" s="31" t="s">
        <v>108</v>
      </c>
      <c r="N3906" s="31">
        <v>57.5548</v>
      </c>
      <c r="O3906" s="31">
        <v>95.525199999999998</v>
      </c>
      <c r="P3906" s="31">
        <v>118.27979999999999</v>
      </c>
      <c r="Q3906" s="31">
        <v>1199.873</v>
      </c>
      <c r="R3906" s="31">
        <v>81.63</v>
      </c>
      <c r="S3906" s="31" t="s">
        <v>108</v>
      </c>
    </row>
    <row r="3907" spans="1:19" x14ac:dyDescent="0.35">
      <c r="A3907" s="2">
        <v>38337</v>
      </c>
      <c r="B3907" s="31">
        <v>601.33500000000004</v>
      </c>
      <c r="C3907" s="31">
        <v>1014.048</v>
      </c>
      <c r="D3907" s="31">
        <v>521.10680000000002</v>
      </c>
      <c r="E3907" s="31">
        <v>216.09440000000001</v>
      </c>
      <c r="F3907" s="31">
        <v>46.1967</v>
      </c>
      <c r="G3907" s="31">
        <v>199.63480000000001</v>
      </c>
      <c r="H3907" s="31">
        <v>9.9086079999999992</v>
      </c>
      <c r="I3907" s="31">
        <v>2203.788</v>
      </c>
      <c r="J3907" s="31">
        <v>3125.6089999999999</v>
      </c>
      <c r="K3907" s="31">
        <v>1732.5</v>
      </c>
      <c r="L3907" s="31">
        <v>106.04</v>
      </c>
      <c r="M3907" s="31" t="s">
        <v>108</v>
      </c>
      <c r="N3907" s="31">
        <v>57.114199999999997</v>
      </c>
      <c r="O3907" s="31">
        <v>95.350399999999993</v>
      </c>
      <c r="P3907" s="31">
        <v>117.09</v>
      </c>
      <c r="Q3907" s="31">
        <v>1205.2045000000001</v>
      </c>
      <c r="R3907" s="31">
        <v>82.45</v>
      </c>
      <c r="S3907" s="31" t="s">
        <v>108</v>
      </c>
    </row>
    <row r="3908" spans="1:19" x14ac:dyDescent="0.35">
      <c r="A3908" s="2">
        <v>38338</v>
      </c>
      <c r="B3908" s="31">
        <v>629.02419999999995</v>
      </c>
      <c r="C3908" s="31">
        <v>1052.454</v>
      </c>
      <c r="D3908" s="31">
        <v>543.6925</v>
      </c>
      <c r="E3908" s="31">
        <v>216.94069999999999</v>
      </c>
      <c r="F3908" s="31">
        <v>46.6922</v>
      </c>
      <c r="G3908" s="31">
        <v>200.3715</v>
      </c>
      <c r="H3908" s="31">
        <v>9.5851109999999995</v>
      </c>
      <c r="I3908" s="31">
        <v>2200.453</v>
      </c>
      <c r="J3908" s="31">
        <v>3121.2570000000001</v>
      </c>
      <c r="K3908" s="31">
        <v>1726.845</v>
      </c>
      <c r="L3908" s="31">
        <v>105.32</v>
      </c>
      <c r="M3908" s="31" t="s">
        <v>108</v>
      </c>
      <c r="N3908" s="31">
        <v>56.761800000000001</v>
      </c>
      <c r="O3908" s="31">
        <v>95.247500000000002</v>
      </c>
      <c r="P3908" s="31">
        <v>116.7987</v>
      </c>
      <c r="Q3908" s="31">
        <v>1203.9374</v>
      </c>
      <c r="R3908" s="31">
        <v>82.16</v>
      </c>
      <c r="S3908" s="31" t="s">
        <v>108</v>
      </c>
    </row>
    <row r="3909" spans="1:19" x14ac:dyDescent="0.35">
      <c r="A3909" s="2">
        <v>38341</v>
      </c>
      <c r="B3909" s="31">
        <v>616.70180000000005</v>
      </c>
      <c r="C3909" s="31">
        <v>1024.7260000000001</v>
      </c>
      <c r="D3909" s="31">
        <v>531.58130000000006</v>
      </c>
      <c r="E3909" s="31">
        <v>220.3965</v>
      </c>
      <c r="F3909" s="31">
        <v>46.765999999999998</v>
      </c>
      <c r="G3909" s="31">
        <v>202.029</v>
      </c>
      <c r="H3909" s="31">
        <v>9.5311950000000003</v>
      </c>
      <c r="I3909" s="31">
        <v>2203.471</v>
      </c>
      <c r="J3909" s="31">
        <v>3120.8220000000001</v>
      </c>
      <c r="K3909" s="31">
        <v>1729.89</v>
      </c>
      <c r="L3909" s="31">
        <v>105.36</v>
      </c>
      <c r="M3909" s="31" t="s">
        <v>108</v>
      </c>
      <c r="N3909" s="31">
        <v>56.532699999999998</v>
      </c>
      <c r="O3909" s="31">
        <v>95.694199999999995</v>
      </c>
      <c r="P3909" s="31">
        <v>118.1536</v>
      </c>
      <c r="Q3909" s="31">
        <v>1213.0056</v>
      </c>
      <c r="R3909" s="31">
        <v>81.67</v>
      </c>
      <c r="S3909" s="31" t="s">
        <v>108</v>
      </c>
    </row>
    <row r="3910" spans="1:19" x14ac:dyDescent="0.35">
      <c r="A3910" s="2">
        <v>38342</v>
      </c>
      <c r="B3910" s="31">
        <v>617.13670000000002</v>
      </c>
      <c r="C3910" s="31">
        <v>1025.673</v>
      </c>
      <c r="D3910" s="31">
        <v>534.19989999999996</v>
      </c>
      <c r="E3910" s="31">
        <v>221.45439999999999</v>
      </c>
      <c r="F3910" s="31">
        <v>46.6922</v>
      </c>
      <c r="G3910" s="31">
        <v>201.3844</v>
      </c>
      <c r="H3910" s="31">
        <v>9.4173720000000003</v>
      </c>
      <c r="I3910" s="31">
        <v>2208.2350000000001</v>
      </c>
      <c r="J3910" s="31">
        <v>3126.0439999999999</v>
      </c>
      <c r="K3910" s="31">
        <v>1726.7</v>
      </c>
      <c r="L3910" s="31">
        <v>106.17</v>
      </c>
      <c r="M3910" s="31" t="s">
        <v>108</v>
      </c>
      <c r="N3910" s="31">
        <v>56.955599999999997</v>
      </c>
      <c r="O3910" s="31">
        <v>95.1267</v>
      </c>
      <c r="P3910" s="31">
        <v>117.77460000000001</v>
      </c>
      <c r="Q3910" s="31">
        <v>1218.8896</v>
      </c>
      <c r="R3910" s="31">
        <v>81.94</v>
      </c>
      <c r="S3910" s="31" t="s">
        <v>108</v>
      </c>
    </row>
    <row r="3911" spans="1:19" x14ac:dyDescent="0.35">
      <c r="A3911" s="2">
        <v>38343</v>
      </c>
      <c r="B3911" s="31">
        <v>594.66639999999995</v>
      </c>
      <c r="C3911" s="31">
        <v>1003.8869999999999</v>
      </c>
      <c r="D3911" s="31">
        <v>516.52419999999995</v>
      </c>
      <c r="E3911" s="31">
        <v>219.90280000000001</v>
      </c>
      <c r="F3911" s="31">
        <v>46.534100000000002</v>
      </c>
      <c r="G3911" s="31">
        <v>200.7398</v>
      </c>
      <c r="H3911" s="31">
        <v>9.5072320000000001</v>
      </c>
      <c r="I3911" s="31">
        <v>2208.7109999999998</v>
      </c>
      <c r="J3911" s="31">
        <v>3121.2570000000001</v>
      </c>
      <c r="K3911" s="31">
        <v>1725.6849999999999</v>
      </c>
      <c r="L3911" s="31">
        <v>106.44</v>
      </c>
      <c r="M3911" s="31" t="s">
        <v>108</v>
      </c>
      <c r="N3911" s="31">
        <v>56.955599999999997</v>
      </c>
      <c r="O3911" s="31">
        <v>95.499600000000001</v>
      </c>
      <c r="P3911" s="31">
        <v>117.9585</v>
      </c>
      <c r="Q3911" s="31">
        <v>1219.7945</v>
      </c>
      <c r="R3911" s="31">
        <v>81.93</v>
      </c>
      <c r="S3911" s="31" t="s">
        <v>108</v>
      </c>
    </row>
    <row r="3912" spans="1:19" x14ac:dyDescent="0.35">
      <c r="A3912" s="2">
        <v>38344</v>
      </c>
      <c r="B3912" s="31">
        <v>595.24630000000002</v>
      </c>
      <c r="C3912" s="31">
        <v>995.96500000000003</v>
      </c>
      <c r="D3912" s="31">
        <v>508.99560000000002</v>
      </c>
      <c r="E3912" s="31">
        <v>219.2681</v>
      </c>
      <c r="F3912" s="31">
        <v>46.6922</v>
      </c>
      <c r="G3912" s="31">
        <v>201.93690000000001</v>
      </c>
      <c r="H3912" s="31">
        <v>9.2975580000000004</v>
      </c>
      <c r="I3912" s="31">
        <v>2208.87</v>
      </c>
      <c r="J3912" s="31">
        <v>3119.951</v>
      </c>
      <c r="K3912" s="31">
        <v>1729.165</v>
      </c>
      <c r="L3912" s="31">
        <v>106.5</v>
      </c>
      <c r="M3912" s="31" t="s">
        <v>108</v>
      </c>
      <c r="N3912" s="31">
        <v>57.043700000000001</v>
      </c>
      <c r="O3912" s="31">
        <v>95.932199999999995</v>
      </c>
      <c r="P3912" s="31">
        <v>118.9873</v>
      </c>
      <c r="Q3912" s="31">
        <v>1224.8943999999999</v>
      </c>
      <c r="R3912" s="31">
        <v>81.93</v>
      </c>
      <c r="S3912" s="31" t="s">
        <v>108</v>
      </c>
    </row>
    <row r="3913" spans="1:19" x14ac:dyDescent="0.35">
      <c r="A3913" s="2">
        <v>38345</v>
      </c>
      <c r="B3913" s="31">
        <v>595.24630000000002</v>
      </c>
      <c r="C3913" s="31">
        <v>995.96500000000003</v>
      </c>
      <c r="D3913" s="31">
        <v>508.99560000000002</v>
      </c>
      <c r="E3913" s="31">
        <v>219.2681</v>
      </c>
      <c r="F3913" s="31">
        <v>46.6922</v>
      </c>
      <c r="G3913" s="31">
        <v>201.93690000000001</v>
      </c>
      <c r="H3913" s="31">
        <v>9.2975580000000004</v>
      </c>
      <c r="I3913" s="31">
        <v>2207.4409999999998</v>
      </c>
      <c r="J3913" s="31">
        <v>3119.951</v>
      </c>
      <c r="K3913" s="31">
        <v>1729.165</v>
      </c>
      <c r="L3913" s="31">
        <v>106.5</v>
      </c>
      <c r="M3913" s="31" t="s">
        <v>108</v>
      </c>
      <c r="N3913" s="31">
        <v>57.043700000000001</v>
      </c>
      <c r="O3913" s="31">
        <v>95.967100000000002</v>
      </c>
      <c r="P3913" s="31">
        <v>119.2953</v>
      </c>
      <c r="Q3913" s="31">
        <v>1228.2066</v>
      </c>
      <c r="R3913" s="31">
        <v>81.28</v>
      </c>
      <c r="S3913" s="31" t="s">
        <v>108</v>
      </c>
    </row>
    <row r="3914" spans="1:19" x14ac:dyDescent="0.35">
      <c r="A3914" s="2">
        <v>38348</v>
      </c>
      <c r="B3914" s="31">
        <v>586.40309999999999</v>
      </c>
      <c r="C3914" s="31">
        <v>921.048</v>
      </c>
      <c r="D3914" s="31">
        <v>497.21179999999998</v>
      </c>
      <c r="E3914" s="31">
        <v>221.77180000000001</v>
      </c>
      <c r="F3914" s="31">
        <v>47.040100000000002</v>
      </c>
      <c r="G3914" s="31">
        <v>204.0548</v>
      </c>
      <c r="H3914" s="31">
        <v>9.3694459999999999</v>
      </c>
      <c r="I3914" s="31">
        <v>2201.0889999999999</v>
      </c>
      <c r="J3914" s="31">
        <v>3106.895</v>
      </c>
      <c r="K3914" s="31">
        <v>1725.54</v>
      </c>
      <c r="L3914" s="31">
        <v>106.22</v>
      </c>
      <c r="M3914" s="31" t="s">
        <v>108</v>
      </c>
      <c r="N3914" s="31">
        <v>56.9908</v>
      </c>
      <c r="O3914" s="31">
        <v>95.967100000000002</v>
      </c>
      <c r="P3914" s="31">
        <v>119.2953</v>
      </c>
      <c r="Q3914" s="31">
        <v>1230.9441999999999</v>
      </c>
      <c r="R3914" s="31">
        <v>80.72</v>
      </c>
      <c r="S3914" s="31" t="s">
        <v>108</v>
      </c>
    </row>
    <row r="3915" spans="1:19" x14ac:dyDescent="0.35">
      <c r="A3915" s="2">
        <v>38349</v>
      </c>
      <c r="B3915" s="31">
        <v>586.40309999999999</v>
      </c>
      <c r="C3915" s="31">
        <v>927.24800000000005</v>
      </c>
      <c r="D3915" s="31">
        <v>497.21179999999998</v>
      </c>
      <c r="E3915" s="31">
        <v>221.77180000000001</v>
      </c>
      <c r="F3915" s="31">
        <v>46.9452</v>
      </c>
      <c r="G3915" s="31">
        <v>201.3844</v>
      </c>
      <c r="H3915" s="31">
        <v>9.3514739999999996</v>
      </c>
      <c r="I3915" s="31">
        <v>2196.4830000000002</v>
      </c>
      <c r="J3915" s="31">
        <v>3106.46</v>
      </c>
      <c r="K3915" s="31">
        <v>1717.421</v>
      </c>
      <c r="L3915" s="31">
        <v>106.83</v>
      </c>
      <c r="M3915" s="31" t="s">
        <v>108</v>
      </c>
      <c r="N3915" s="31">
        <v>57.448999999999998</v>
      </c>
      <c r="O3915" s="31">
        <v>95.967100000000002</v>
      </c>
      <c r="P3915" s="31">
        <v>119.2953</v>
      </c>
      <c r="Q3915" s="31">
        <v>1234.6777999999999</v>
      </c>
      <c r="R3915" s="31">
        <v>80.72</v>
      </c>
      <c r="S3915" s="31" t="s">
        <v>108</v>
      </c>
    </row>
    <row r="3916" spans="1:19" x14ac:dyDescent="0.35">
      <c r="A3916" s="2">
        <v>38350</v>
      </c>
      <c r="B3916" s="31">
        <v>572.48599999999999</v>
      </c>
      <c r="C3916" s="31">
        <v>964.53399999999999</v>
      </c>
      <c r="D3916" s="31">
        <v>466.44290000000001</v>
      </c>
      <c r="E3916" s="31">
        <v>224.06389999999999</v>
      </c>
      <c r="F3916" s="31">
        <v>46.0702</v>
      </c>
      <c r="G3916" s="31">
        <v>200.5557</v>
      </c>
      <c r="H3916" s="31">
        <v>9.2196789999999993</v>
      </c>
      <c r="I3916" s="31">
        <v>2198.0709999999999</v>
      </c>
      <c r="J3916" s="31">
        <v>3099.9319999999998</v>
      </c>
      <c r="K3916" s="31">
        <v>1712.7809999999999</v>
      </c>
      <c r="L3916" s="31">
        <v>106.97</v>
      </c>
      <c r="M3916" s="31" t="s">
        <v>108</v>
      </c>
      <c r="N3916" s="31">
        <v>57.572400000000002</v>
      </c>
      <c r="O3916" s="31">
        <v>95.407300000000006</v>
      </c>
      <c r="P3916" s="31">
        <v>119.71720000000001</v>
      </c>
      <c r="Q3916" s="31">
        <v>1239.1515999999999</v>
      </c>
      <c r="R3916" s="31">
        <v>80.849999999999994</v>
      </c>
      <c r="S3916" s="31" t="s">
        <v>108</v>
      </c>
    </row>
    <row r="3917" spans="1:19" x14ac:dyDescent="0.35">
      <c r="A3917" s="2">
        <v>38351</v>
      </c>
      <c r="B3917" s="31">
        <v>591.0421</v>
      </c>
      <c r="C3917" s="31">
        <v>975.55600000000004</v>
      </c>
      <c r="D3917" s="31">
        <v>476.26280000000003</v>
      </c>
      <c r="E3917" s="31">
        <v>224.98070000000001</v>
      </c>
      <c r="F3917" s="31">
        <v>46.217799999999997</v>
      </c>
      <c r="G3917" s="31">
        <v>201.5686</v>
      </c>
      <c r="H3917" s="31">
        <v>9.2676049999999996</v>
      </c>
      <c r="I3917" s="31">
        <v>2196.8009999999999</v>
      </c>
      <c r="J3917" s="31">
        <v>3111.2469999999998</v>
      </c>
      <c r="K3917" s="31">
        <v>1719.16</v>
      </c>
      <c r="L3917" s="31">
        <v>106.77</v>
      </c>
      <c r="M3917" s="31" t="s">
        <v>108</v>
      </c>
      <c r="N3917" s="31">
        <v>57.378500000000003</v>
      </c>
      <c r="O3917" s="31">
        <v>96.461699999999993</v>
      </c>
      <c r="P3917" s="31">
        <v>120.1027</v>
      </c>
      <c r="Q3917" s="31">
        <v>1244.864</v>
      </c>
      <c r="R3917" s="31">
        <v>80.53</v>
      </c>
      <c r="S3917" s="31" t="s">
        <v>108</v>
      </c>
    </row>
    <row r="3918" spans="1:19" x14ac:dyDescent="0.35">
      <c r="A3918" s="2">
        <v>38352</v>
      </c>
      <c r="B3918" s="31">
        <v>588.72260000000006</v>
      </c>
      <c r="C3918" s="31">
        <v>975.55600000000004</v>
      </c>
      <c r="D3918" s="31">
        <v>478.22680000000003</v>
      </c>
      <c r="E3918" s="31">
        <v>225.89750000000001</v>
      </c>
      <c r="F3918" s="31">
        <v>46.217799999999997</v>
      </c>
      <c r="G3918" s="31">
        <v>201.5686</v>
      </c>
      <c r="H3918" s="31">
        <v>9.2676049999999996</v>
      </c>
      <c r="I3918" s="31">
        <v>2196.8009999999999</v>
      </c>
      <c r="J3918" s="31">
        <v>3118.6460000000002</v>
      </c>
      <c r="K3918" s="31">
        <v>1719.16</v>
      </c>
      <c r="L3918" s="31">
        <v>106.68</v>
      </c>
      <c r="M3918" s="31" t="s">
        <v>108</v>
      </c>
      <c r="N3918" s="31">
        <v>57.3962</v>
      </c>
      <c r="O3918" s="31">
        <v>96.992999999999995</v>
      </c>
      <c r="P3918" s="31">
        <v>119.7769</v>
      </c>
      <c r="Q3918" s="31">
        <v>1252.4974</v>
      </c>
      <c r="R3918" s="31">
        <v>80.849999999999994</v>
      </c>
      <c r="S3918" s="31" t="s">
        <v>108</v>
      </c>
    </row>
    <row r="3919" spans="1:19" x14ac:dyDescent="0.35">
      <c r="A3919" s="2">
        <v>38355</v>
      </c>
      <c r="B3919" s="31">
        <v>588.72260000000006</v>
      </c>
      <c r="C3919" s="31">
        <v>974.52300000000002</v>
      </c>
      <c r="D3919" s="31">
        <v>478.22680000000003</v>
      </c>
      <c r="E3919" s="31">
        <v>225.89750000000001</v>
      </c>
      <c r="F3919" s="31">
        <v>45.300600000000003</v>
      </c>
      <c r="G3919" s="31">
        <v>197.2407</v>
      </c>
      <c r="H3919" s="31">
        <v>9.1477909999999998</v>
      </c>
      <c r="I3919" s="31">
        <v>2196.8009999999999</v>
      </c>
      <c r="J3919" s="31">
        <v>3116.9050000000002</v>
      </c>
      <c r="K3919" s="31">
        <v>1724.2349999999999</v>
      </c>
      <c r="L3919" s="31">
        <v>106.02</v>
      </c>
      <c r="M3919" s="31" t="s">
        <v>108</v>
      </c>
      <c r="N3919" s="31">
        <v>56.938000000000002</v>
      </c>
      <c r="O3919" s="31">
        <v>96.992999999999995</v>
      </c>
      <c r="P3919" s="31">
        <v>119.7769</v>
      </c>
      <c r="Q3919" s="31">
        <v>1252.7864999999999</v>
      </c>
      <c r="R3919" s="31">
        <v>81.3</v>
      </c>
      <c r="S3919" s="31" t="s">
        <v>108</v>
      </c>
    </row>
    <row r="3920" spans="1:19" x14ac:dyDescent="0.35">
      <c r="A3920" s="2">
        <v>38356</v>
      </c>
      <c r="B3920" s="31">
        <v>595.39120000000003</v>
      </c>
      <c r="C3920" s="31">
        <v>1009.312</v>
      </c>
      <c r="D3920" s="31">
        <v>476.91750000000002</v>
      </c>
      <c r="E3920" s="31">
        <v>208.90049999999999</v>
      </c>
      <c r="F3920" s="31">
        <v>45.247900000000001</v>
      </c>
      <c r="G3920" s="31">
        <v>193.3732</v>
      </c>
      <c r="H3920" s="31">
        <v>9.1238279999999996</v>
      </c>
      <c r="I3920" s="31">
        <v>2203.63</v>
      </c>
      <c r="J3920" s="31">
        <v>3103.8490000000002</v>
      </c>
      <c r="K3920" s="31">
        <v>1722.93</v>
      </c>
      <c r="L3920" s="31">
        <v>104.68</v>
      </c>
      <c r="M3920" s="31" t="s">
        <v>108</v>
      </c>
      <c r="N3920" s="31">
        <v>55.774900000000002</v>
      </c>
      <c r="O3920" s="31">
        <v>95.236500000000007</v>
      </c>
      <c r="P3920" s="31">
        <v>117.1367</v>
      </c>
      <c r="Q3920" s="31">
        <v>1231.2125000000001</v>
      </c>
      <c r="R3920" s="31">
        <v>82.52</v>
      </c>
      <c r="S3920" s="31" t="s">
        <v>108</v>
      </c>
    </row>
    <row r="3921" spans="1:19" x14ac:dyDescent="0.35">
      <c r="A3921" s="2">
        <v>38357</v>
      </c>
      <c r="B3921" s="31">
        <v>585.67819999999995</v>
      </c>
      <c r="C3921" s="31">
        <v>1008.365</v>
      </c>
      <c r="D3921" s="31">
        <v>469.0616</v>
      </c>
      <c r="E3921" s="31">
        <v>213.69630000000001</v>
      </c>
      <c r="F3921" s="31">
        <v>45.047600000000003</v>
      </c>
      <c r="G3921" s="31">
        <v>194.10990000000001</v>
      </c>
      <c r="H3921" s="31">
        <v>9.1417999999999999</v>
      </c>
      <c r="I3921" s="31">
        <v>2202.6770000000001</v>
      </c>
      <c r="J3921" s="31">
        <v>3103.8490000000002</v>
      </c>
      <c r="K3921" s="31">
        <v>1723.655</v>
      </c>
      <c r="L3921" s="31">
        <v>104</v>
      </c>
      <c r="M3921" s="31" t="s">
        <v>108</v>
      </c>
      <c r="N3921" s="31">
        <v>55.175699999999999</v>
      </c>
      <c r="O3921" s="31">
        <v>95.688999999999993</v>
      </c>
      <c r="P3921" s="31">
        <v>116.9954</v>
      </c>
      <c r="Q3921" s="31">
        <v>1213.3676</v>
      </c>
      <c r="R3921" s="31">
        <v>82.54</v>
      </c>
      <c r="S3921" s="31" t="s">
        <v>108</v>
      </c>
    </row>
    <row r="3922" spans="1:19" x14ac:dyDescent="0.35">
      <c r="A3922" s="2">
        <v>38358</v>
      </c>
      <c r="B3922" s="31">
        <v>617.42660000000001</v>
      </c>
      <c r="C3922" s="31">
        <v>1053.057</v>
      </c>
      <c r="D3922" s="31">
        <v>493.6112</v>
      </c>
      <c r="E3922" s="31">
        <v>212.60310000000001</v>
      </c>
      <c r="F3922" s="31">
        <v>44.4467</v>
      </c>
      <c r="G3922" s="31">
        <v>196.13570000000001</v>
      </c>
      <c r="H3922" s="31">
        <v>9.0699120000000004</v>
      </c>
      <c r="I3922" s="31">
        <v>2201.8829999999998</v>
      </c>
      <c r="J3922" s="31">
        <v>3106.0250000000001</v>
      </c>
      <c r="K3922" s="31">
        <v>1725.54</v>
      </c>
      <c r="L3922" s="31">
        <v>104.44</v>
      </c>
      <c r="M3922" s="31" t="s">
        <v>108</v>
      </c>
      <c r="N3922" s="31">
        <v>55.087600000000002</v>
      </c>
      <c r="O3922" s="31">
        <v>94.557199999999995</v>
      </c>
      <c r="P3922" s="31">
        <v>116.0702</v>
      </c>
      <c r="Q3922" s="31">
        <v>1197.2670000000001</v>
      </c>
      <c r="R3922" s="31">
        <v>83.15</v>
      </c>
      <c r="S3922" s="31" t="s">
        <v>108</v>
      </c>
    </row>
    <row r="3923" spans="1:19" x14ac:dyDescent="0.35">
      <c r="A3923" s="2">
        <v>38359</v>
      </c>
      <c r="B3923" s="31">
        <v>619.45619999999997</v>
      </c>
      <c r="C3923" s="31">
        <v>1045.5650000000001</v>
      </c>
      <c r="D3923" s="31">
        <v>492.62920000000003</v>
      </c>
      <c r="E3923" s="31">
        <v>214.7542</v>
      </c>
      <c r="F3923" s="31">
        <v>44.225299999999997</v>
      </c>
      <c r="G3923" s="31">
        <v>199.7269</v>
      </c>
      <c r="H3923" s="31">
        <v>8.8242940000000001</v>
      </c>
      <c r="I3923" s="31">
        <v>2202.9940000000001</v>
      </c>
      <c r="J3923" s="31">
        <v>3102.9780000000001</v>
      </c>
      <c r="K3923" s="31">
        <v>1727.86</v>
      </c>
      <c r="L3923" s="31">
        <v>104.26</v>
      </c>
      <c r="M3923" s="31" t="s">
        <v>108</v>
      </c>
      <c r="N3923" s="31">
        <v>55.246200000000002</v>
      </c>
      <c r="O3923" s="31">
        <v>94.754400000000004</v>
      </c>
      <c r="P3923" s="31">
        <v>114.9778</v>
      </c>
      <c r="Q3923" s="31">
        <v>1198.8294000000001</v>
      </c>
      <c r="R3923" s="31">
        <v>83.6</v>
      </c>
      <c r="S3923" s="31" t="s">
        <v>108</v>
      </c>
    </row>
    <row r="3924" spans="1:19" x14ac:dyDescent="0.35">
      <c r="A3924" s="2">
        <v>38362</v>
      </c>
      <c r="B3924" s="31">
        <v>614.44069999999999</v>
      </c>
      <c r="C3924" s="31">
        <v>1041.0989999999999</v>
      </c>
      <c r="D3924" s="31">
        <v>516.08460000000002</v>
      </c>
      <c r="E3924" s="31">
        <v>213.4957</v>
      </c>
      <c r="F3924" s="31">
        <v>44.246299999999998</v>
      </c>
      <c r="G3924" s="31">
        <v>202.029</v>
      </c>
      <c r="H3924" s="31">
        <v>8.7823589999999996</v>
      </c>
      <c r="I3924" s="31">
        <v>2202.9940000000001</v>
      </c>
      <c r="J3924" s="31">
        <v>3103.4140000000002</v>
      </c>
      <c r="K3924" s="31">
        <v>1729.89</v>
      </c>
      <c r="L3924" s="31">
        <v>104.75</v>
      </c>
      <c r="M3924" s="31" t="s">
        <v>108</v>
      </c>
      <c r="N3924" s="31">
        <v>55.2639</v>
      </c>
      <c r="O3924" s="31">
        <v>95.093100000000007</v>
      </c>
      <c r="P3924" s="31">
        <v>115.399</v>
      </c>
      <c r="Q3924" s="31">
        <v>1200.8625</v>
      </c>
      <c r="R3924" s="31">
        <v>83.35</v>
      </c>
      <c r="S3924" s="31" t="s">
        <v>108</v>
      </c>
    </row>
    <row r="3925" spans="1:19" x14ac:dyDescent="0.35">
      <c r="A3925" s="2">
        <v>38363</v>
      </c>
      <c r="B3925" s="31">
        <v>618.32659999999998</v>
      </c>
      <c r="C3925" s="31">
        <v>1042.9480000000001</v>
      </c>
      <c r="D3925" s="31">
        <v>498.81389999999999</v>
      </c>
      <c r="E3925" s="31">
        <v>218.4854</v>
      </c>
      <c r="F3925" s="31">
        <v>44.5304</v>
      </c>
      <c r="G3925" s="31">
        <v>200.09530000000001</v>
      </c>
      <c r="H3925" s="31">
        <v>8.79434</v>
      </c>
      <c r="I3925" s="31">
        <v>2205.8530000000001</v>
      </c>
      <c r="J3925" s="31">
        <v>3108.636</v>
      </c>
      <c r="K3925" s="31">
        <v>1729.89</v>
      </c>
      <c r="L3925" s="31">
        <v>104.07</v>
      </c>
      <c r="M3925" s="31" t="s">
        <v>108</v>
      </c>
      <c r="N3925" s="31">
        <v>54.946599999999997</v>
      </c>
      <c r="O3925" s="31">
        <v>95.644499999999994</v>
      </c>
      <c r="P3925" s="31">
        <v>115.8819</v>
      </c>
      <c r="Q3925" s="31">
        <v>1205.2329</v>
      </c>
      <c r="R3925" s="31">
        <v>83.07</v>
      </c>
      <c r="S3925" s="31" t="s">
        <v>108</v>
      </c>
    </row>
    <row r="3926" spans="1:19" x14ac:dyDescent="0.35">
      <c r="A3926" s="2">
        <v>38364</v>
      </c>
      <c r="B3926" s="31">
        <v>626.62390000000005</v>
      </c>
      <c r="C3926" s="31">
        <v>1050.578</v>
      </c>
      <c r="D3926" s="31">
        <v>490.072</v>
      </c>
      <c r="E3926" s="31">
        <v>218.76259999999999</v>
      </c>
      <c r="F3926" s="31">
        <v>44.971800000000002</v>
      </c>
      <c r="G3926" s="31">
        <v>196.59620000000001</v>
      </c>
      <c r="H3926" s="31">
        <v>8.9021729999999994</v>
      </c>
      <c r="I3926" s="31">
        <v>2209.5050000000001</v>
      </c>
      <c r="J3926" s="31">
        <v>3110.377</v>
      </c>
      <c r="K3926" s="31">
        <v>1728.875</v>
      </c>
      <c r="L3926" s="31">
        <v>104.37</v>
      </c>
      <c r="M3926" s="31" t="s">
        <v>108</v>
      </c>
      <c r="N3926" s="31">
        <v>55.2639</v>
      </c>
      <c r="O3926" s="31">
        <v>97.019499999999994</v>
      </c>
      <c r="P3926" s="31">
        <v>117.06950000000001</v>
      </c>
      <c r="Q3926" s="31">
        <v>1206.2920999999999</v>
      </c>
      <c r="R3926" s="31">
        <v>82.17</v>
      </c>
      <c r="S3926" s="31" t="s">
        <v>108</v>
      </c>
    </row>
    <row r="3927" spans="1:19" x14ac:dyDescent="0.35">
      <c r="A3927" s="2">
        <v>38365</v>
      </c>
      <c r="B3927" s="31">
        <v>654.58420000000001</v>
      </c>
      <c r="C3927" s="31">
        <v>1081.9639999999999</v>
      </c>
      <c r="D3927" s="31">
        <v>517.46280000000002</v>
      </c>
      <c r="E3927" s="31">
        <v>216.8674</v>
      </c>
      <c r="F3927" s="31">
        <v>44.814300000000003</v>
      </c>
      <c r="G3927" s="31">
        <v>197.60910000000001</v>
      </c>
      <c r="H3927" s="31">
        <v>9.0159959999999995</v>
      </c>
      <c r="I3927" s="31">
        <v>2208.87</v>
      </c>
      <c r="J3927" s="31">
        <v>3120.3870000000002</v>
      </c>
      <c r="K3927" s="31">
        <v>1735.2550000000001</v>
      </c>
      <c r="L3927" s="31">
        <v>103.54</v>
      </c>
      <c r="M3927" s="31" t="s">
        <v>108</v>
      </c>
      <c r="N3927" s="31">
        <v>54.629399999999997</v>
      </c>
      <c r="O3927" s="31">
        <v>96.998900000000006</v>
      </c>
      <c r="P3927" s="31">
        <v>116.3355</v>
      </c>
      <c r="Q3927" s="31">
        <v>1212.5727999999999</v>
      </c>
      <c r="R3927" s="31">
        <v>82.51</v>
      </c>
      <c r="S3927" s="31" t="s">
        <v>108</v>
      </c>
    </row>
    <row r="3928" spans="1:19" x14ac:dyDescent="0.35">
      <c r="A3928" s="2">
        <v>38366</v>
      </c>
      <c r="B3928" s="31">
        <v>652.9873</v>
      </c>
      <c r="C3928" s="31">
        <v>1096.0350000000001</v>
      </c>
      <c r="D3928" s="31">
        <v>518.78200000000004</v>
      </c>
      <c r="E3928" s="31">
        <v>217.72460000000001</v>
      </c>
      <c r="F3928" s="31">
        <v>44.594099999999997</v>
      </c>
      <c r="G3928" s="31">
        <v>191.3475</v>
      </c>
      <c r="H3928" s="31">
        <v>8.9860430000000004</v>
      </c>
      <c r="I3928" s="31">
        <v>2207.123</v>
      </c>
      <c r="J3928" s="31">
        <v>3115.5990000000002</v>
      </c>
      <c r="K3928" s="31">
        <v>1736.125</v>
      </c>
      <c r="L3928" s="31">
        <v>104.04</v>
      </c>
      <c r="M3928" s="31" t="s">
        <v>108</v>
      </c>
      <c r="N3928" s="31">
        <v>55.07</v>
      </c>
      <c r="O3928" s="31">
        <v>96.809600000000003</v>
      </c>
      <c r="P3928" s="31">
        <v>115.3848</v>
      </c>
      <c r="Q3928" s="31">
        <v>1219.7893999999999</v>
      </c>
      <c r="R3928" s="31">
        <v>82.97</v>
      </c>
      <c r="S3928" s="31" t="s">
        <v>108</v>
      </c>
    </row>
    <row r="3929" spans="1:19" x14ac:dyDescent="0.35">
      <c r="A3929" s="2">
        <v>38369</v>
      </c>
      <c r="B3929" s="31">
        <v>652.9873</v>
      </c>
      <c r="C3929" s="31">
        <v>1096.0350000000001</v>
      </c>
      <c r="D3929" s="31">
        <v>518.78200000000004</v>
      </c>
      <c r="E3929" s="31">
        <v>217.72460000000001</v>
      </c>
      <c r="F3929" s="31">
        <v>44.594099999999997</v>
      </c>
      <c r="G3929" s="31">
        <v>191.3475</v>
      </c>
      <c r="H3929" s="31">
        <v>8.9860430000000004</v>
      </c>
      <c r="I3929" s="31">
        <v>2205.3760000000002</v>
      </c>
      <c r="J3929" s="31">
        <v>3115.5990000000002</v>
      </c>
      <c r="K3929" s="31">
        <v>1738.01</v>
      </c>
      <c r="L3929" s="31">
        <v>104.04</v>
      </c>
      <c r="M3929" s="31" t="s">
        <v>108</v>
      </c>
      <c r="N3929" s="31">
        <v>55.07</v>
      </c>
      <c r="O3929" s="31">
        <v>97.306299999999993</v>
      </c>
      <c r="P3929" s="31">
        <v>115.28579999999999</v>
      </c>
      <c r="Q3929" s="31">
        <v>1227.8732</v>
      </c>
      <c r="R3929" s="31">
        <v>83.24</v>
      </c>
      <c r="S3929" s="31" t="s">
        <v>108</v>
      </c>
    </row>
    <row r="3930" spans="1:19" x14ac:dyDescent="0.35">
      <c r="A3930" s="2">
        <v>38370</v>
      </c>
      <c r="B3930" s="31">
        <v>660.82659999999998</v>
      </c>
      <c r="C3930" s="31">
        <v>1088.7449999999999</v>
      </c>
      <c r="D3930" s="31">
        <v>515.81380000000001</v>
      </c>
      <c r="E3930" s="31">
        <v>218.1532</v>
      </c>
      <c r="F3930" s="31">
        <v>44.646500000000003</v>
      </c>
      <c r="G3930" s="31">
        <v>189.13749999999999</v>
      </c>
      <c r="H3930" s="31">
        <v>8.9620800000000003</v>
      </c>
      <c r="I3930" s="31">
        <v>2209.5050000000001</v>
      </c>
      <c r="J3930" s="31">
        <v>3117.7750000000001</v>
      </c>
      <c r="K3930" s="31">
        <v>1738.155</v>
      </c>
      <c r="L3930" s="31">
        <v>105.1</v>
      </c>
      <c r="M3930" s="31" t="s">
        <v>108</v>
      </c>
      <c r="N3930" s="31">
        <v>55.5458</v>
      </c>
      <c r="O3930" s="31">
        <v>96.773600000000002</v>
      </c>
      <c r="P3930" s="31">
        <v>114.756</v>
      </c>
      <c r="Q3930" s="31">
        <v>1219.8406</v>
      </c>
      <c r="R3930" s="31">
        <v>83.36</v>
      </c>
      <c r="S3930" s="31" t="s">
        <v>108</v>
      </c>
    </row>
    <row r="3931" spans="1:19" x14ac:dyDescent="0.35">
      <c r="A3931" s="2">
        <v>38371</v>
      </c>
      <c r="B3931" s="31">
        <v>650.66449999999998</v>
      </c>
      <c r="C3931" s="31">
        <v>1086.711</v>
      </c>
      <c r="D3931" s="31">
        <v>515.48400000000004</v>
      </c>
      <c r="E3931" s="31">
        <v>220.0104</v>
      </c>
      <c r="F3931" s="31">
        <v>44.615000000000002</v>
      </c>
      <c r="G3931" s="31">
        <v>190.7029</v>
      </c>
      <c r="H3931" s="31">
        <v>8.9800520000000006</v>
      </c>
      <c r="I3931" s="31">
        <v>2211.0929999999998</v>
      </c>
      <c r="J3931" s="31">
        <v>3118.2109999999998</v>
      </c>
      <c r="K3931" s="31">
        <v>1741.2</v>
      </c>
      <c r="L3931" s="31">
        <v>104.02</v>
      </c>
      <c r="M3931" s="31" t="s">
        <v>108</v>
      </c>
      <c r="N3931" s="31">
        <v>54.365099999999998</v>
      </c>
      <c r="O3931" s="31">
        <v>96.842200000000005</v>
      </c>
      <c r="P3931" s="31">
        <v>114.84220000000001</v>
      </c>
      <c r="Q3931" s="31">
        <v>1221.9650999999999</v>
      </c>
      <c r="R3931" s="31">
        <v>83.6</v>
      </c>
      <c r="S3931" s="31" t="s">
        <v>108</v>
      </c>
    </row>
    <row r="3932" spans="1:19" x14ac:dyDescent="0.35">
      <c r="A3932" s="2">
        <v>38372</v>
      </c>
      <c r="B3932" s="31">
        <v>645.72860000000003</v>
      </c>
      <c r="C3932" s="31">
        <v>1081.2860000000001</v>
      </c>
      <c r="D3932" s="31">
        <v>509.54750000000001</v>
      </c>
      <c r="E3932" s="31">
        <v>220.58189999999999</v>
      </c>
      <c r="F3932" s="31">
        <v>44.541600000000003</v>
      </c>
      <c r="G3932" s="31">
        <v>192.7287</v>
      </c>
      <c r="H3932" s="31">
        <v>8.9740610000000007</v>
      </c>
      <c r="I3932" s="31">
        <v>2211.7280000000001</v>
      </c>
      <c r="J3932" s="31">
        <v>3122.5630000000001</v>
      </c>
      <c r="K3932" s="31">
        <v>1735.4</v>
      </c>
      <c r="L3932" s="31">
        <v>103.41</v>
      </c>
      <c r="M3932" s="31" t="s">
        <v>108</v>
      </c>
      <c r="N3932" s="31">
        <v>53.660200000000003</v>
      </c>
      <c r="O3932" s="31">
        <v>96.232100000000003</v>
      </c>
      <c r="P3932" s="31">
        <v>114.1157</v>
      </c>
      <c r="Q3932" s="31">
        <v>1211.8924</v>
      </c>
      <c r="R3932" s="31">
        <v>83.84</v>
      </c>
      <c r="S3932" s="31" t="s">
        <v>108</v>
      </c>
    </row>
    <row r="3933" spans="1:19" x14ac:dyDescent="0.35">
      <c r="A3933" s="2">
        <v>38373</v>
      </c>
      <c r="B3933" s="31">
        <v>665.32690000000002</v>
      </c>
      <c r="C3933" s="31">
        <v>1114.769</v>
      </c>
      <c r="D3933" s="31">
        <v>529.0059</v>
      </c>
      <c r="E3933" s="31">
        <v>223.7963</v>
      </c>
      <c r="F3933" s="31">
        <v>44.992600000000003</v>
      </c>
      <c r="G3933" s="31">
        <v>190.33459999999999</v>
      </c>
      <c r="H3933" s="31">
        <v>8.9021729999999994</v>
      </c>
      <c r="I3933" s="31">
        <v>2213.7930000000001</v>
      </c>
      <c r="J3933" s="31">
        <v>3128.6559999999999</v>
      </c>
      <c r="K3933" s="31">
        <v>1735.98</v>
      </c>
      <c r="L3933" s="31">
        <v>102.7</v>
      </c>
      <c r="M3933" s="31" t="s">
        <v>108</v>
      </c>
      <c r="N3933" s="31">
        <v>53.201999999999998</v>
      </c>
      <c r="O3933" s="31">
        <v>96.141099999999994</v>
      </c>
      <c r="P3933" s="31">
        <v>114.5291</v>
      </c>
      <c r="Q3933" s="31">
        <v>1214.5311999999999</v>
      </c>
      <c r="R3933" s="31">
        <v>83.26</v>
      </c>
      <c r="S3933" s="31" t="s">
        <v>108</v>
      </c>
    </row>
    <row r="3934" spans="1:19" x14ac:dyDescent="0.35">
      <c r="A3934" s="2">
        <v>38376</v>
      </c>
      <c r="B3934" s="31">
        <v>669.97239999999999</v>
      </c>
      <c r="C3934" s="31">
        <v>1117.482</v>
      </c>
      <c r="D3934" s="31">
        <v>532.3039</v>
      </c>
      <c r="E3934" s="31">
        <v>223.22479999999999</v>
      </c>
      <c r="F3934" s="31">
        <v>45.024099999999997</v>
      </c>
      <c r="G3934" s="31">
        <v>191.5317</v>
      </c>
      <c r="H3934" s="31">
        <v>9.1418009999999992</v>
      </c>
      <c r="I3934" s="31">
        <v>2214.1109999999999</v>
      </c>
      <c r="J3934" s="31">
        <v>3130.3960000000002</v>
      </c>
      <c r="K3934" s="31">
        <v>1737.865</v>
      </c>
      <c r="L3934" s="31">
        <v>102.51</v>
      </c>
      <c r="M3934" s="31" t="s">
        <v>108</v>
      </c>
      <c r="N3934" s="31">
        <v>52.55</v>
      </c>
      <c r="O3934" s="31">
        <v>96.5929</v>
      </c>
      <c r="P3934" s="31">
        <v>114.9242</v>
      </c>
      <c r="Q3934" s="31">
        <v>1218.5184999999999</v>
      </c>
      <c r="R3934" s="31">
        <v>83.24</v>
      </c>
      <c r="S3934" s="31" t="s">
        <v>108</v>
      </c>
    </row>
    <row r="3935" spans="1:19" x14ac:dyDescent="0.35">
      <c r="A3935" s="2">
        <v>38377</v>
      </c>
      <c r="B3935" s="31">
        <v>684.19929999999999</v>
      </c>
      <c r="C3935" s="31">
        <v>1152.3209999999999</v>
      </c>
      <c r="D3935" s="31">
        <v>540.87879999999996</v>
      </c>
      <c r="E3935" s="31">
        <v>222.08189999999999</v>
      </c>
      <c r="F3935" s="31">
        <v>44.499699999999997</v>
      </c>
      <c r="G3935" s="31">
        <v>193.74170000000001</v>
      </c>
      <c r="H3935" s="31">
        <v>9.1477920000000008</v>
      </c>
      <c r="I3935" s="31">
        <v>2215.54</v>
      </c>
      <c r="J3935" s="31">
        <v>3119.0810000000001</v>
      </c>
      <c r="K3935" s="31">
        <v>1736.7049999999999</v>
      </c>
      <c r="L3935" s="31">
        <v>102.81</v>
      </c>
      <c r="M3935" s="31" t="s">
        <v>108</v>
      </c>
      <c r="N3935" s="31">
        <v>52.691000000000003</v>
      </c>
      <c r="O3935" s="31">
        <v>95.362099999999998</v>
      </c>
      <c r="P3935" s="31">
        <v>114.1574</v>
      </c>
      <c r="Q3935" s="31">
        <v>1219.6848</v>
      </c>
      <c r="R3935" s="31">
        <v>83.99</v>
      </c>
      <c r="S3935" s="31" t="s">
        <v>108</v>
      </c>
    </row>
    <row r="3936" spans="1:19" x14ac:dyDescent="0.35">
      <c r="A3936" s="2">
        <v>38378</v>
      </c>
      <c r="B3936" s="31">
        <v>677.08579999999995</v>
      </c>
      <c r="C3936" s="31">
        <v>1162.4929999999999</v>
      </c>
      <c r="D3936" s="31">
        <v>542.85760000000005</v>
      </c>
      <c r="E3936" s="31">
        <v>223.6534</v>
      </c>
      <c r="F3936" s="31">
        <v>45.003100000000003</v>
      </c>
      <c r="G3936" s="31">
        <v>192.63669999999999</v>
      </c>
      <c r="H3936" s="31">
        <v>9.4353449999999999</v>
      </c>
      <c r="I3936" s="31">
        <v>2215.0630000000001</v>
      </c>
      <c r="J3936" s="31">
        <v>3116.9050000000002</v>
      </c>
      <c r="K3936" s="31">
        <v>1736.125</v>
      </c>
      <c r="L3936" s="31">
        <v>103.12</v>
      </c>
      <c r="M3936" s="31" t="s">
        <v>108</v>
      </c>
      <c r="N3936" s="31">
        <v>53.096299999999999</v>
      </c>
      <c r="O3936" s="31">
        <v>96.458699999999993</v>
      </c>
      <c r="P3936" s="31">
        <v>115.16970000000001</v>
      </c>
      <c r="Q3936" s="31">
        <v>1231.0337999999999</v>
      </c>
      <c r="R3936" s="31">
        <v>83.3</v>
      </c>
      <c r="S3936" s="31" t="s">
        <v>108</v>
      </c>
    </row>
    <row r="3937" spans="1:19" x14ac:dyDescent="0.35">
      <c r="A3937" s="2">
        <v>38379</v>
      </c>
      <c r="B3937" s="31">
        <v>674.76300000000003</v>
      </c>
      <c r="C3937" s="31">
        <v>1156.22</v>
      </c>
      <c r="D3937" s="31">
        <v>547.14509999999996</v>
      </c>
      <c r="E3937" s="31">
        <v>222.22479999999999</v>
      </c>
      <c r="F3937" s="31">
        <v>44.929699999999997</v>
      </c>
      <c r="G3937" s="31">
        <v>189.96629999999999</v>
      </c>
      <c r="H3937" s="31">
        <v>9.4473260000000003</v>
      </c>
      <c r="I3937" s="31">
        <v>2216.4929999999999</v>
      </c>
      <c r="J3937" s="31">
        <v>3113.8589999999999</v>
      </c>
      <c r="K3937" s="31">
        <v>1731.7750000000001</v>
      </c>
      <c r="L3937" s="31">
        <v>103.25</v>
      </c>
      <c r="M3937" s="31" t="s">
        <v>108</v>
      </c>
      <c r="N3937" s="31">
        <v>53.184399999999997</v>
      </c>
      <c r="O3937" s="31">
        <v>96.113900000000001</v>
      </c>
      <c r="P3937" s="31">
        <v>114.8758</v>
      </c>
      <c r="Q3937" s="31">
        <v>1233.6053999999999</v>
      </c>
      <c r="R3937" s="31">
        <v>83.43</v>
      </c>
      <c r="S3937" s="31" t="s">
        <v>108</v>
      </c>
    </row>
    <row r="3938" spans="1:19" x14ac:dyDescent="0.35">
      <c r="A3938" s="2">
        <v>38380</v>
      </c>
      <c r="B3938" s="31">
        <v>654.00329999999997</v>
      </c>
      <c r="C3938" s="31">
        <v>1120.703</v>
      </c>
      <c r="D3938" s="31">
        <v>519.44159999999999</v>
      </c>
      <c r="E3938" s="31">
        <v>224.86779999999999</v>
      </c>
      <c r="F3938" s="31">
        <v>44.898200000000003</v>
      </c>
      <c r="G3938" s="31">
        <v>189.32169999999999</v>
      </c>
      <c r="H3938" s="31">
        <v>9.3574660000000005</v>
      </c>
      <c r="I3938" s="31">
        <v>2219.3510000000001</v>
      </c>
      <c r="J3938" s="31">
        <v>3127.35</v>
      </c>
      <c r="K3938" s="31">
        <v>1738.4449999999999</v>
      </c>
      <c r="L3938" s="31">
        <v>103.25</v>
      </c>
      <c r="M3938" s="31" t="s">
        <v>108</v>
      </c>
      <c r="N3938" s="31">
        <v>53.201999999999998</v>
      </c>
      <c r="O3938" s="31">
        <v>95.810500000000005</v>
      </c>
      <c r="P3938" s="31">
        <v>114.6198</v>
      </c>
      <c r="Q3938" s="31">
        <v>1237.7944</v>
      </c>
      <c r="R3938" s="31">
        <v>83.48</v>
      </c>
      <c r="S3938" s="31" t="s">
        <v>108</v>
      </c>
    </row>
    <row r="3939" spans="1:19" x14ac:dyDescent="0.35">
      <c r="A3939" s="2">
        <v>38383</v>
      </c>
      <c r="B3939" s="31">
        <v>667.93989999999997</v>
      </c>
      <c r="C3939" s="31">
        <v>1142.319</v>
      </c>
      <c r="D3939" s="31">
        <v>518.78200000000004</v>
      </c>
      <c r="E3939" s="31">
        <v>224.86779999999999</v>
      </c>
      <c r="F3939" s="31">
        <v>44.478700000000003</v>
      </c>
      <c r="G3939" s="31">
        <v>189.59790000000001</v>
      </c>
      <c r="H3939" s="31">
        <v>9.1358099999999993</v>
      </c>
      <c r="I3939" s="31">
        <v>2216.4929999999999</v>
      </c>
      <c r="J3939" s="31">
        <v>3127.7849999999999</v>
      </c>
      <c r="K3939" s="31">
        <v>1738.59</v>
      </c>
      <c r="L3939" s="31">
        <v>103.87</v>
      </c>
      <c r="M3939" s="31" t="s">
        <v>108</v>
      </c>
      <c r="N3939" s="31">
        <v>53.713099999999997</v>
      </c>
      <c r="O3939" s="31">
        <v>95.896600000000007</v>
      </c>
      <c r="P3939" s="31">
        <v>114.8473</v>
      </c>
      <c r="Q3939" s="31">
        <v>1253.1729</v>
      </c>
      <c r="R3939" s="31">
        <v>83.57</v>
      </c>
      <c r="S3939" s="31" t="s">
        <v>108</v>
      </c>
    </row>
    <row r="3940" spans="1:19" x14ac:dyDescent="0.35">
      <c r="A3940" s="2">
        <v>38384</v>
      </c>
      <c r="B3940" s="31">
        <v>653.85810000000004</v>
      </c>
      <c r="C3940" s="31">
        <v>1114.261</v>
      </c>
      <c r="D3940" s="31">
        <v>525.7079</v>
      </c>
      <c r="E3940" s="31">
        <v>221.9391</v>
      </c>
      <c r="F3940" s="31">
        <v>44.352800000000002</v>
      </c>
      <c r="G3940" s="31">
        <v>186.7433</v>
      </c>
      <c r="H3940" s="31">
        <v>9.3514750000000006</v>
      </c>
      <c r="I3940" s="31">
        <v>2219.6689999999999</v>
      </c>
      <c r="J3940" s="31">
        <v>3128.22</v>
      </c>
      <c r="K3940" s="31">
        <v>1739.75</v>
      </c>
      <c r="L3940" s="31">
        <v>104.53</v>
      </c>
      <c r="M3940" s="31" t="s">
        <v>108</v>
      </c>
      <c r="N3940" s="31">
        <v>53.9069</v>
      </c>
      <c r="O3940" s="31">
        <v>95.318700000000007</v>
      </c>
      <c r="P3940" s="31">
        <v>114.5917</v>
      </c>
      <c r="Q3940" s="31">
        <v>1252.2003999999999</v>
      </c>
      <c r="R3940" s="31">
        <v>83.45</v>
      </c>
      <c r="S3940" s="31" t="s">
        <v>108</v>
      </c>
    </row>
    <row r="3941" spans="1:19" x14ac:dyDescent="0.35">
      <c r="A3941" s="2">
        <v>38385</v>
      </c>
      <c r="B3941" s="31">
        <v>643.11530000000005</v>
      </c>
      <c r="C3941" s="31">
        <v>1096.46</v>
      </c>
      <c r="D3941" s="31">
        <v>519.11180000000002</v>
      </c>
      <c r="E3941" s="31">
        <v>219.6533</v>
      </c>
      <c r="F3941" s="31">
        <v>44.363300000000002</v>
      </c>
      <c r="G3941" s="31">
        <v>186.09870000000001</v>
      </c>
      <c r="H3941" s="31">
        <v>9.6030840000000008</v>
      </c>
      <c r="I3941" s="31">
        <v>2221.8919999999998</v>
      </c>
      <c r="J3941" s="31">
        <v>3127.35</v>
      </c>
      <c r="K3941" s="31">
        <v>1737.14</v>
      </c>
      <c r="L3941" s="31">
        <v>104.88</v>
      </c>
      <c r="M3941" s="31" t="s">
        <v>108</v>
      </c>
      <c r="N3941" s="31">
        <v>53.730699999999999</v>
      </c>
      <c r="O3941" s="31">
        <v>95.495500000000007</v>
      </c>
      <c r="P3941" s="31">
        <v>114.8275</v>
      </c>
      <c r="Q3941" s="31">
        <v>1255.8269</v>
      </c>
      <c r="R3941" s="31">
        <v>83.54</v>
      </c>
      <c r="S3941" s="31" t="s">
        <v>108</v>
      </c>
    </row>
    <row r="3942" spans="1:19" x14ac:dyDescent="0.35">
      <c r="A3942" s="2">
        <v>38386</v>
      </c>
      <c r="B3942" s="31">
        <v>639.92150000000004</v>
      </c>
      <c r="C3942" s="31">
        <v>1075.184</v>
      </c>
      <c r="D3942" s="31">
        <v>511.85610000000003</v>
      </c>
      <c r="E3942" s="31">
        <v>219.7962</v>
      </c>
      <c r="F3942" s="31">
        <v>43.891399999999997</v>
      </c>
      <c r="G3942" s="31">
        <v>184.9016</v>
      </c>
      <c r="H3942" s="31">
        <v>9.5491679999999999</v>
      </c>
      <c r="I3942" s="31">
        <v>2218.0810000000001</v>
      </c>
      <c r="J3942" s="31">
        <v>3121.2570000000001</v>
      </c>
      <c r="K3942" s="31">
        <v>1736.415</v>
      </c>
      <c r="L3942" s="31">
        <v>104.55</v>
      </c>
      <c r="M3942" s="31" t="s">
        <v>108</v>
      </c>
      <c r="N3942" s="31">
        <v>53.272500000000001</v>
      </c>
      <c r="O3942" s="31">
        <v>94.746300000000005</v>
      </c>
      <c r="P3942" s="31">
        <v>114.1271</v>
      </c>
      <c r="Q3942" s="31">
        <v>1262.2076</v>
      </c>
      <c r="R3942" s="31">
        <v>83.93</v>
      </c>
      <c r="S3942" s="31" t="s">
        <v>108</v>
      </c>
    </row>
    <row r="3943" spans="1:19" x14ac:dyDescent="0.35">
      <c r="A3943" s="2">
        <v>38387</v>
      </c>
      <c r="B3943" s="31">
        <v>641.0829</v>
      </c>
      <c r="C3943" s="31">
        <v>1068.4870000000001</v>
      </c>
      <c r="D3943" s="31">
        <v>512.18589999999995</v>
      </c>
      <c r="E3943" s="31">
        <v>217.22460000000001</v>
      </c>
      <c r="F3943" s="31">
        <v>43.618699999999997</v>
      </c>
      <c r="G3943" s="31">
        <v>183.98079999999999</v>
      </c>
      <c r="H3943" s="31">
        <v>9.4413350000000005</v>
      </c>
      <c r="I3943" s="31">
        <v>2215.3809999999999</v>
      </c>
      <c r="J3943" s="31">
        <v>3138.665</v>
      </c>
      <c r="K3943" s="31">
        <v>1744.39</v>
      </c>
      <c r="L3943" s="31">
        <v>105.65</v>
      </c>
      <c r="M3943" s="31" t="s">
        <v>108</v>
      </c>
      <c r="N3943" s="31">
        <v>54.0655</v>
      </c>
      <c r="O3943" s="31">
        <v>95.652199999999993</v>
      </c>
      <c r="P3943" s="31">
        <v>114.0204</v>
      </c>
      <c r="Q3943" s="31">
        <v>1269.8811000000001</v>
      </c>
      <c r="R3943" s="31">
        <v>84.39</v>
      </c>
      <c r="S3943" s="31" t="s">
        <v>108</v>
      </c>
    </row>
    <row r="3944" spans="1:19" x14ac:dyDescent="0.35">
      <c r="A3944" s="2">
        <v>38390</v>
      </c>
      <c r="B3944" s="31">
        <v>627.87220000000002</v>
      </c>
      <c r="C3944" s="31">
        <v>1027.5450000000001</v>
      </c>
      <c r="D3944" s="31">
        <v>501.30239999999998</v>
      </c>
      <c r="E3944" s="31">
        <v>219.2604</v>
      </c>
      <c r="F3944" s="31">
        <v>43.566299999999998</v>
      </c>
      <c r="G3944" s="31">
        <v>184.62540000000001</v>
      </c>
      <c r="H3944" s="31">
        <v>9.6749720000000003</v>
      </c>
      <c r="I3944" s="31">
        <v>2215.54</v>
      </c>
      <c r="J3944" s="31">
        <v>3141.712</v>
      </c>
      <c r="K3944" s="31">
        <v>1746.2750000000001</v>
      </c>
      <c r="L3944" s="31">
        <v>105.54</v>
      </c>
      <c r="M3944" s="31" t="s">
        <v>108</v>
      </c>
      <c r="N3944" s="31">
        <v>53.9422</v>
      </c>
      <c r="O3944" s="31">
        <v>94.981999999999999</v>
      </c>
      <c r="P3944" s="31">
        <v>113.0423</v>
      </c>
      <c r="Q3944" s="31">
        <v>1273.7806</v>
      </c>
      <c r="R3944" s="31">
        <v>85.12</v>
      </c>
      <c r="S3944" s="31" t="s">
        <v>108</v>
      </c>
    </row>
    <row r="3945" spans="1:19" x14ac:dyDescent="0.35">
      <c r="A3945" s="2">
        <v>38391</v>
      </c>
      <c r="B3945" s="31">
        <v>629.20529999999997</v>
      </c>
      <c r="C3945" s="31">
        <v>1031.2349999999999</v>
      </c>
      <c r="D3945" s="31">
        <v>497.07760000000002</v>
      </c>
      <c r="E3945" s="31">
        <v>220.1917</v>
      </c>
      <c r="F3945" s="31">
        <v>43.450899999999997</v>
      </c>
      <c r="G3945" s="31">
        <v>185.39769999999999</v>
      </c>
      <c r="H3945" s="31">
        <v>9.5528680000000001</v>
      </c>
      <c r="I3945" s="31">
        <v>2214.4279999999999</v>
      </c>
      <c r="J3945" s="31">
        <v>3143.453</v>
      </c>
      <c r="K3945" s="31">
        <v>1750.48</v>
      </c>
      <c r="L3945" s="31">
        <v>105.67</v>
      </c>
      <c r="M3945" s="31" t="s">
        <v>108</v>
      </c>
      <c r="N3945" s="31">
        <v>53.9069</v>
      </c>
      <c r="O3945" s="31">
        <v>93.688800000000001</v>
      </c>
      <c r="P3945" s="31">
        <v>112.4953</v>
      </c>
      <c r="Q3945" s="31">
        <v>1269.4096</v>
      </c>
      <c r="R3945" s="31">
        <v>85.1</v>
      </c>
      <c r="S3945" s="31" t="s">
        <v>108</v>
      </c>
    </row>
    <row r="3946" spans="1:19" x14ac:dyDescent="0.35">
      <c r="A3946" s="2">
        <v>38392</v>
      </c>
      <c r="B3946" s="31">
        <v>630.30499999999995</v>
      </c>
      <c r="C3946" s="31">
        <v>1047.0550000000001</v>
      </c>
      <c r="D3946" s="31">
        <v>508.57150000000001</v>
      </c>
      <c r="E3946" s="31">
        <v>219.37979999999999</v>
      </c>
      <c r="F3946" s="31">
        <v>43.471899999999998</v>
      </c>
      <c r="G3946" s="31">
        <v>187.6936</v>
      </c>
      <c r="H3946" s="31">
        <v>9.1894050000000007</v>
      </c>
      <c r="I3946" s="31">
        <v>2206.3290000000002</v>
      </c>
      <c r="J3946" s="31">
        <v>3158.6849999999999</v>
      </c>
      <c r="K3946" s="31">
        <v>1751.64</v>
      </c>
      <c r="L3946" s="31">
        <v>104.86</v>
      </c>
      <c r="M3946" s="31" t="s">
        <v>108</v>
      </c>
      <c r="N3946" s="31">
        <v>53.184399999999997</v>
      </c>
      <c r="O3946" s="31">
        <v>93.772800000000004</v>
      </c>
      <c r="P3946" s="31">
        <v>112.6694</v>
      </c>
      <c r="Q3946" s="31">
        <v>1275.1338000000001</v>
      </c>
      <c r="R3946" s="31">
        <v>84.91</v>
      </c>
      <c r="S3946" s="31" t="s">
        <v>108</v>
      </c>
    </row>
    <row r="3947" spans="1:19" x14ac:dyDescent="0.35">
      <c r="A3947" s="2">
        <v>38393</v>
      </c>
      <c r="B3947" s="31">
        <v>653.71389999999997</v>
      </c>
      <c r="C3947" s="31">
        <v>1092.1189999999999</v>
      </c>
      <c r="D3947" s="31">
        <v>519.74670000000003</v>
      </c>
      <c r="E3947" s="31">
        <v>223.44370000000001</v>
      </c>
      <c r="F3947" s="31">
        <v>43.912399999999998</v>
      </c>
      <c r="G3947" s="31">
        <v>189.34630000000001</v>
      </c>
      <c r="H3947" s="31">
        <v>9.3386999999999993</v>
      </c>
      <c r="I3947" s="31">
        <v>2201.4059999999999</v>
      </c>
      <c r="J3947" s="31">
        <v>3143.453</v>
      </c>
      <c r="K3947" s="31">
        <v>1749.9</v>
      </c>
      <c r="L3947" s="31">
        <v>105.16</v>
      </c>
      <c r="M3947" s="31" t="s">
        <v>108</v>
      </c>
      <c r="N3947" s="31">
        <v>53.096299999999999</v>
      </c>
      <c r="O3947" s="31">
        <v>93.8857</v>
      </c>
      <c r="P3947" s="31">
        <v>113.5715</v>
      </c>
      <c r="Q3947" s="31">
        <v>1274.0084999999999</v>
      </c>
      <c r="R3947" s="31">
        <v>84.54</v>
      </c>
      <c r="S3947" s="31" t="s">
        <v>108</v>
      </c>
    </row>
    <row r="3948" spans="1:19" x14ac:dyDescent="0.35">
      <c r="A3948" s="2">
        <v>38394</v>
      </c>
      <c r="B3948" s="31">
        <v>655.44479999999999</v>
      </c>
      <c r="C3948" s="31">
        <v>1088.4690000000001</v>
      </c>
      <c r="D3948" s="31">
        <v>515.83780000000002</v>
      </c>
      <c r="E3948" s="31">
        <v>224.4699</v>
      </c>
      <c r="F3948" s="31">
        <v>44.258499999999998</v>
      </c>
      <c r="G3948" s="31">
        <v>193.3691</v>
      </c>
      <c r="H3948" s="31">
        <v>9.2945539999999998</v>
      </c>
      <c r="I3948" s="31">
        <v>2202.0410000000002</v>
      </c>
      <c r="J3948" s="31">
        <v>3136.9250000000002</v>
      </c>
      <c r="K3948" s="31">
        <v>1749.03</v>
      </c>
      <c r="L3948" s="31">
        <v>106.09</v>
      </c>
      <c r="M3948" s="31" t="s">
        <v>108</v>
      </c>
      <c r="N3948" s="31">
        <v>54.0655</v>
      </c>
      <c r="O3948" s="31">
        <v>93.805899999999994</v>
      </c>
      <c r="P3948" s="31">
        <v>113.4295</v>
      </c>
      <c r="Q3948" s="31">
        <v>1279.8530000000001</v>
      </c>
      <c r="R3948" s="31">
        <v>84.57</v>
      </c>
      <c r="S3948" s="31" t="s">
        <v>108</v>
      </c>
    </row>
    <row r="3949" spans="1:19" x14ac:dyDescent="0.35">
      <c r="A3949" s="2">
        <v>38397</v>
      </c>
      <c r="B3949" s="31">
        <v>658.90359999999998</v>
      </c>
      <c r="C3949" s="31">
        <v>1085.864</v>
      </c>
      <c r="D3949" s="31">
        <v>512.18640000000005</v>
      </c>
      <c r="E3949" s="31">
        <v>227.94890000000001</v>
      </c>
      <c r="F3949" s="31">
        <v>44.814300000000003</v>
      </c>
      <c r="G3949" s="31">
        <v>196.95</v>
      </c>
      <c r="H3949" s="31">
        <v>9.3005119999999994</v>
      </c>
      <c r="I3949" s="31">
        <v>2197.277</v>
      </c>
      <c r="J3949" s="31">
        <v>3140.4059999999999</v>
      </c>
      <c r="K3949" s="31">
        <v>1746.5650000000001</v>
      </c>
      <c r="L3949" s="31">
        <v>106.02</v>
      </c>
      <c r="M3949" s="31" t="s">
        <v>108</v>
      </c>
      <c r="N3949" s="31">
        <v>54.188899999999997</v>
      </c>
      <c r="O3949" s="31">
        <v>94.352000000000004</v>
      </c>
      <c r="P3949" s="31">
        <v>114.20189999999999</v>
      </c>
      <c r="Q3949" s="31">
        <v>1296.4069</v>
      </c>
      <c r="R3949" s="31">
        <v>83.96</v>
      </c>
      <c r="S3949" s="31" t="s">
        <v>108</v>
      </c>
    </row>
    <row r="3950" spans="1:19" x14ac:dyDescent="0.35">
      <c r="A3950" s="2">
        <v>38398</v>
      </c>
      <c r="B3950" s="31">
        <v>656.88599999999997</v>
      </c>
      <c r="C3950" s="31">
        <v>1074.97</v>
      </c>
      <c r="D3950" s="31">
        <v>523.47239999999999</v>
      </c>
      <c r="E3950" s="31">
        <v>230.19579999999999</v>
      </c>
      <c r="F3950" s="31">
        <v>44.814300000000003</v>
      </c>
      <c r="G3950" s="31">
        <v>196.67449999999999</v>
      </c>
      <c r="H3950" s="31">
        <v>9.4852109999999996</v>
      </c>
      <c r="I3950" s="31">
        <v>2197.277</v>
      </c>
      <c r="J3950" s="31">
        <v>3136.0540000000001</v>
      </c>
      <c r="K3950" s="31">
        <v>1741.635</v>
      </c>
      <c r="L3950" s="31">
        <v>106.42</v>
      </c>
      <c r="M3950" s="31" t="s">
        <v>108</v>
      </c>
      <c r="N3950" s="31">
        <v>54.576599999999999</v>
      </c>
      <c r="O3950" s="31">
        <v>94.677999999999997</v>
      </c>
      <c r="P3950" s="31">
        <v>114.2269</v>
      </c>
      <c r="Q3950" s="31">
        <v>1300.2215000000001</v>
      </c>
      <c r="R3950" s="31">
        <v>83.59</v>
      </c>
      <c r="S3950" s="31" t="s">
        <v>108</v>
      </c>
    </row>
    <row r="3951" spans="1:19" x14ac:dyDescent="0.35">
      <c r="A3951" s="2">
        <v>38399</v>
      </c>
      <c r="B3951" s="31">
        <v>667.98299999999995</v>
      </c>
      <c r="C3951" s="31">
        <v>1093.758</v>
      </c>
      <c r="D3951" s="31">
        <v>523.80430000000001</v>
      </c>
      <c r="E3951" s="31">
        <v>227.65899999999999</v>
      </c>
      <c r="F3951" s="31">
        <v>44.772399999999998</v>
      </c>
      <c r="G3951" s="31">
        <v>196.399</v>
      </c>
      <c r="H3951" s="31">
        <v>9.443505</v>
      </c>
      <c r="I3951" s="31">
        <v>2201.5650000000001</v>
      </c>
      <c r="J3951" s="31">
        <v>3123.433</v>
      </c>
      <c r="K3951" s="31">
        <v>1737.72</v>
      </c>
      <c r="L3951" s="31">
        <v>106.39</v>
      </c>
      <c r="M3951" s="31" t="s">
        <v>108</v>
      </c>
      <c r="N3951" s="31">
        <v>54.470799999999997</v>
      </c>
      <c r="O3951" s="31">
        <v>93.980800000000002</v>
      </c>
      <c r="P3951" s="31">
        <v>114.3751</v>
      </c>
      <c r="Q3951" s="31">
        <v>1299.6206999999999</v>
      </c>
      <c r="R3951" s="31">
        <v>83.67</v>
      </c>
      <c r="S3951" s="31" t="s">
        <v>108</v>
      </c>
    </row>
    <row r="3952" spans="1:19" x14ac:dyDescent="0.35">
      <c r="A3952" s="2">
        <v>38400</v>
      </c>
      <c r="B3952" s="31">
        <v>662.79480000000001</v>
      </c>
      <c r="C3952" s="31">
        <v>1063.6020000000001</v>
      </c>
      <c r="D3952" s="31">
        <v>535.75419999999997</v>
      </c>
      <c r="E3952" s="31">
        <v>231.50040000000001</v>
      </c>
      <c r="F3952" s="31">
        <v>44.950699999999998</v>
      </c>
      <c r="G3952" s="31">
        <v>203.10169999999999</v>
      </c>
      <c r="H3952" s="31">
        <v>9.6282040000000002</v>
      </c>
      <c r="I3952" s="31">
        <v>2203.471</v>
      </c>
      <c r="J3952" s="31">
        <v>3120.3870000000002</v>
      </c>
      <c r="K3952" s="31">
        <v>1735.11</v>
      </c>
      <c r="L3952" s="31">
        <v>105.56</v>
      </c>
      <c r="M3952" s="31" t="s">
        <v>108</v>
      </c>
      <c r="N3952" s="31">
        <v>53.713099999999997</v>
      </c>
      <c r="O3952" s="31">
        <v>93.918800000000005</v>
      </c>
      <c r="P3952" s="31">
        <v>115.0736</v>
      </c>
      <c r="Q3952" s="31">
        <v>1303.0504000000001</v>
      </c>
      <c r="R3952" s="31">
        <v>83.48</v>
      </c>
      <c r="S3952" s="31" t="s">
        <v>108</v>
      </c>
    </row>
    <row r="3953" spans="1:19" x14ac:dyDescent="0.35">
      <c r="A3953" s="2">
        <v>38401</v>
      </c>
      <c r="B3953" s="31">
        <v>670.14480000000003</v>
      </c>
      <c r="C3953" s="31">
        <v>1078.1279999999999</v>
      </c>
      <c r="D3953" s="31">
        <v>537.41390000000001</v>
      </c>
      <c r="E3953" s="31">
        <v>236.57400000000001</v>
      </c>
      <c r="F3953" s="31">
        <v>44.929699999999997</v>
      </c>
      <c r="G3953" s="31">
        <v>204.11170000000001</v>
      </c>
      <c r="H3953" s="31">
        <v>9.6520360000000007</v>
      </c>
      <c r="I3953" s="31">
        <v>2202.518</v>
      </c>
      <c r="J3953" s="31">
        <v>3106.0250000000001</v>
      </c>
      <c r="K3953" s="31">
        <v>1721.48</v>
      </c>
      <c r="L3953" s="31">
        <v>105.67</v>
      </c>
      <c r="M3953" s="31" t="s">
        <v>108</v>
      </c>
      <c r="N3953" s="31">
        <v>53.4664</v>
      </c>
      <c r="O3953" s="31">
        <v>93.688000000000002</v>
      </c>
      <c r="P3953" s="31">
        <v>115.08240000000001</v>
      </c>
      <c r="Q3953" s="31">
        <v>1309.0899999999999</v>
      </c>
      <c r="R3953" s="31">
        <v>83.49</v>
      </c>
      <c r="S3953" s="31" t="s">
        <v>108</v>
      </c>
    </row>
    <row r="3954" spans="1:19" x14ac:dyDescent="0.35">
      <c r="A3954" s="2">
        <v>38404</v>
      </c>
      <c r="B3954" s="31">
        <v>670.14480000000003</v>
      </c>
      <c r="C3954" s="31">
        <v>1078.1279999999999</v>
      </c>
      <c r="D3954" s="31">
        <v>537.41390000000001</v>
      </c>
      <c r="E3954" s="31">
        <v>236.57400000000001</v>
      </c>
      <c r="F3954" s="31">
        <v>44.929699999999997</v>
      </c>
      <c r="G3954" s="31">
        <v>204.11170000000001</v>
      </c>
      <c r="H3954" s="31">
        <v>9.6520360000000007</v>
      </c>
      <c r="I3954" s="31">
        <v>2198.23</v>
      </c>
      <c r="J3954" s="31">
        <v>3106.0250000000001</v>
      </c>
      <c r="K3954" s="31">
        <v>1719.3050000000001</v>
      </c>
      <c r="L3954" s="31">
        <v>105.67</v>
      </c>
      <c r="M3954" s="31" t="s">
        <v>108</v>
      </c>
      <c r="N3954" s="31">
        <v>53.4664</v>
      </c>
      <c r="O3954" s="31">
        <v>93.974199999999996</v>
      </c>
      <c r="P3954" s="31">
        <v>115.1337</v>
      </c>
      <c r="Q3954" s="31">
        <v>1311.6721</v>
      </c>
      <c r="R3954" s="31">
        <v>83.52</v>
      </c>
      <c r="S3954" s="31" t="s">
        <v>108</v>
      </c>
    </row>
    <row r="3955" spans="1:19" x14ac:dyDescent="0.35">
      <c r="A3955" s="2">
        <v>38405</v>
      </c>
      <c r="B3955" s="31">
        <v>700.84180000000003</v>
      </c>
      <c r="C3955" s="31">
        <v>1125.8889999999999</v>
      </c>
      <c r="D3955" s="31">
        <v>576.25109999999995</v>
      </c>
      <c r="E3955" s="31">
        <v>238.386</v>
      </c>
      <c r="F3955" s="31">
        <v>45.705800000000004</v>
      </c>
      <c r="G3955" s="31">
        <v>214.1199</v>
      </c>
      <c r="H3955" s="31">
        <v>9.5864969999999996</v>
      </c>
      <c r="I3955" s="31">
        <v>2199.5010000000002</v>
      </c>
      <c r="J3955" s="31">
        <v>3102.5430000000001</v>
      </c>
      <c r="K3955" s="31">
        <v>1720.03</v>
      </c>
      <c r="L3955" s="31">
        <v>104.13</v>
      </c>
      <c r="M3955" s="31" t="s">
        <v>108</v>
      </c>
      <c r="N3955" s="31">
        <v>52.9377</v>
      </c>
      <c r="O3955" s="31">
        <v>95.0578</v>
      </c>
      <c r="P3955" s="31">
        <v>116.4529</v>
      </c>
      <c r="Q3955" s="31">
        <v>1320.8429000000001</v>
      </c>
      <c r="R3955" s="31">
        <v>82.41</v>
      </c>
      <c r="S3955" s="31" t="s">
        <v>108</v>
      </c>
    </row>
    <row r="3956" spans="1:19" x14ac:dyDescent="0.35">
      <c r="A3956" s="2">
        <v>38406</v>
      </c>
      <c r="B3956" s="31">
        <v>697.23889999999994</v>
      </c>
      <c r="C3956" s="31">
        <v>1128.2570000000001</v>
      </c>
      <c r="D3956" s="31">
        <v>577.91079999999999</v>
      </c>
      <c r="E3956" s="31">
        <v>237.2988</v>
      </c>
      <c r="F3956" s="31">
        <v>45.737200000000001</v>
      </c>
      <c r="G3956" s="31">
        <v>213.93629999999999</v>
      </c>
      <c r="H3956" s="31">
        <v>9.6937420000000003</v>
      </c>
      <c r="I3956" s="31">
        <v>2204.5819999999999</v>
      </c>
      <c r="J3956" s="31">
        <v>3104.1779999999999</v>
      </c>
      <c r="K3956" s="31">
        <v>1717.71</v>
      </c>
      <c r="L3956" s="31">
        <v>104.83</v>
      </c>
      <c r="M3956" s="31" t="s">
        <v>108</v>
      </c>
      <c r="N3956" s="31">
        <v>52.920099999999998</v>
      </c>
      <c r="O3956" s="31">
        <v>94.255399999999995</v>
      </c>
      <c r="P3956" s="31">
        <v>116.2051</v>
      </c>
      <c r="Q3956" s="31">
        <v>1319.6509000000001</v>
      </c>
      <c r="R3956" s="31">
        <v>82.68</v>
      </c>
      <c r="S3956" s="31" t="s">
        <v>108</v>
      </c>
    </row>
    <row r="3957" spans="1:19" x14ac:dyDescent="0.35">
      <c r="A3957" s="2">
        <v>38407</v>
      </c>
      <c r="B3957" s="31">
        <v>706.89480000000003</v>
      </c>
      <c r="C3957" s="31">
        <v>1123.6780000000001</v>
      </c>
      <c r="D3957" s="31">
        <v>593.51210000000003</v>
      </c>
      <c r="E3957" s="31">
        <v>234.9794</v>
      </c>
      <c r="F3957" s="31">
        <v>45.695300000000003</v>
      </c>
      <c r="G3957" s="31">
        <v>210.81450000000001</v>
      </c>
      <c r="H3957" s="31">
        <v>9.8665249999999993</v>
      </c>
      <c r="I3957" s="31">
        <v>2205.2179999999998</v>
      </c>
      <c r="J3957" s="31">
        <v>3101.1190000000001</v>
      </c>
      <c r="K3957" s="31">
        <v>1716.8409999999999</v>
      </c>
      <c r="L3957" s="31">
        <v>105.54</v>
      </c>
      <c r="M3957" s="31" t="s">
        <v>108</v>
      </c>
      <c r="N3957" s="31">
        <v>53.519199999999998</v>
      </c>
      <c r="O3957" s="31">
        <v>93.949299999999994</v>
      </c>
      <c r="P3957" s="31">
        <v>116.2976</v>
      </c>
      <c r="Q3957" s="31">
        <v>1333.9938999999999</v>
      </c>
      <c r="R3957" s="31">
        <v>82.9</v>
      </c>
      <c r="S3957" s="31" t="s">
        <v>108</v>
      </c>
    </row>
    <row r="3958" spans="1:19" x14ac:dyDescent="0.35">
      <c r="A3958" s="2">
        <v>38408</v>
      </c>
      <c r="B3958" s="31">
        <v>709.48889999999994</v>
      </c>
      <c r="C3958" s="31">
        <v>1117.5989999999999</v>
      </c>
      <c r="D3958" s="31">
        <v>589.52880000000005</v>
      </c>
      <c r="E3958" s="31">
        <v>235.92160000000001</v>
      </c>
      <c r="F3958" s="31">
        <v>45.737200000000001</v>
      </c>
      <c r="G3958" s="31">
        <v>222.0163</v>
      </c>
      <c r="H3958" s="31">
        <v>9.854609</v>
      </c>
      <c r="I3958" s="31">
        <v>2201.2469999999998</v>
      </c>
      <c r="J3958" s="31">
        <v>3102.759</v>
      </c>
      <c r="K3958" s="31">
        <v>1719.45</v>
      </c>
      <c r="L3958" s="31">
        <v>106.53</v>
      </c>
      <c r="M3958" s="31" t="s">
        <v>108</v>
      </c>
      <c r="N3958" s="31">
        <v>53.959800000000001</v>
      </c>
      <c r="O3958" s="31">
        <v>94.125600000000006</v>
      </c>
      <c r="P3958" s="31">
        <v>116.1746</v>
      </c>
      <c r="Q3958" s="31">
        <v>1343.7964999999999</v>
      </c>
      <c r="R3958" s="31">
        <v>82.66</v>
      </c>
      <c r="S3958" s="31" t="s">
        <v>108</v>
      </c>
    </row>
    <row r="3959" spans="1:19" x14ac:dyDescent="0.35">
      <c r="A3959" s="2">
        <v>38411</v>
      </c>
      <c r="B3959" s="31">
        <v>715.9742</v>
      </c>
      <c r="C3959" s="31">
        <v>1114.52</v>
      </c>
      <c r="D3959" s="31">
        <v>595.83569999999997</v>
      </c>
      <c r="E3959" s="31">
        <v>238.82079999999999</v>
      </c>
      <c r="F3959" s="31">
        <v>45.894599999999997</v>
      </c>
      <c r="G3959" s="31">
        <v>228.4436</v>
      </c>
      <c r="H3959" s="31">
        <v>10.30742</v>
      </c>
      <c r="I3959" s="31">
        <v>2194.1010000000001</v>
      </c>
      <c r="J3959" s="31">
        <v>3086.9589999999998</v>
      </c>
      <c r="K3959" s="31">
        <v>1716.8409999999999</v>
      </c>
      <c r="L3959" s="31">
        <v>105.82</v>
      </c>
      <c r="M3959" s="31" t="s">
        <v>108</v>
      </c>
      <c r="N3959" s="31">
        <v>53.325400000000002</v>
      </c>
      <c r="O3959" s="31">
        <v>94.944299999999998</v>
      </c>
      <c r="P3959" s="31">
        <v>116.9034</v>
      </c>
      <c r="Q3959" s="31">
        <v>1359.8312000000001</v>
      </c>
      <c r="R3959" s="31">
        <v>82.51</v>
      </c>
      <c r="S3959" s="31" t="s">
        <v>108</v>
      </c>
    </row>
    <row r="3960" spans="1:19" x14ac:dyDescent="0.35">
      <c r="A3960" s="2">
        <v>38412</v>
      </c>
      <c r="B3960" s="31">
        <v>717.2713</v>
      </c>
      <c r="C3960" s="31">
        <v>1107.336</v>
      </c>
      <c r="D3960" s="31">
        <v>602.14260000000002</v>
      </c>
      <c r="E3960" s="31">
        <v>236.50139999999999</v>
      </c>
      <c r="F3960" s="31">
        <v>45.506500000000003</v>
      </c>
      <c r="G3960" s="31">
        <v>225.23</v>
      </c>
      <c r="H3960" s="31">
        <v>10.438499999999999</v>
      </c>
      <c r="I3960" s="31">
        <v>2191.56</v>
      </c>
      <c r="J3960" s="31">
        <v>3085.203</v>
      </c>
      <c r="K3960" s="31">
        <v>1716.8409999999999</v>
      </c>
      <c r="L3960" s="31">
        <v>106.35</v>
      </c>
      <c r="M3960" s="31" t="s">
        <v>108</v>
      </c>
      <c r="N3960" s="31">
        <v>53.889299999999999</v>
      </c>
      <c r="O3960" s="31">
        <v>94.783000000000001</v>
      </c>
      <c r="P3960" s="31">
        <v>116.1288</v>
      </c>
      <c r="Q3960" s="31">
        <v>1355.6268</v>
      </c>
      <c r="R3960" s="31">
        <v>82.78</v>
      </c>
      <c r="S3960" s="31" t="s">
        <v>108</v>
      </c>
    </row>
    <row r="3961" spans="1:19" x14ac:dyDescent="0.35">
      <c r="A3961" s="2">
        <v>38413</v>
      </c>
      <c r="B3961" s="31">
        <v>732.40359999999998</v>
      </c>
      <c r="C3961" s="31">
        <v>1171.3589999999999</v>
      </c>
      <c r="D3961" s="31">
        <v>617.08000000000004</v>
      </c>
      <c r="E3961" s="31">
        <v>236.71879999999999</v>
      </c>
      <c r="F3961" s="31">
        <v>45.496000000000002</v>
      </c>
      <c r="G3961" s="31">
        <v>230.37180000000001</v>
      </c>
      <c r="H3961" s="31">
        <v>10.24784</v>
      </c>
      <c r="I3961" s="31">
        <v>2191.0839999999998</v>
      </c>
      <c r="J3961" s="31">
        <v>3084.7640000000001</v>
      </c>
      <c r="K3961" s="31">
        <v>1711.7660000000001</v>
      </c>
      <c r="L3961" s="31">
        <v>106.31</v>
      </c>
      <c r="M3961" s="31" t="s">
        <v>108</v>
      </c>
      <c r="N3961" s="31">
        <v>53.7483</v>
      </c>
      <c r="O3961" s="31">
        <v>94.405699999999996</v>
      </c>
      <c r="P3961" s="31">
        <v>115.5025</v>
      </c>
      <c r="Q3961" s="31">
        <v>1340.6105</v>
      </c>
      <c r="R3961" s="31">
        <v>83.08</v>
      </c>
      <c r="S3961" s="31" t="s">
        <v>108</v>
      </c>
    </row>
    <row r="3962" spans="1:19" x14ac:dyDescent="0.35">
      <c r="A3962" s="2">
        <v>38414</v>
      </c>
      <c r="B3962" s="31">
        <v>742.34770000000003</v>
      </c>
      <c r="C3962" s="31">
        <v>1190.069</v>
      </c>
      <c r="D3962" s="31">
        <v>635.33680000000004</v>
      </c>
      <c r="E3962" s="31">
        <v>237.51609999999999</v>
      </c>
      <c r="F3962" s="31">
        <v>45.181399999999996</v>
      </c>
      <c r="G3962" s="31">
        <v>230.37180000000001</v>
      </c>
      <c r="H3962" s="31">
        <v>10.301460000000001</v>
      </c>
      <c r="I3962" s="31">
        <v>2188.2260000000001</v>
      </c>
      <c r="J3962" s="31">
        <v>3083.009</v>
      </c>
      <c r="K3962" s="31">
        <v>1714.1990000000001</v>
      </c>
      <c r="L3962" s="31">
        <v>106.35</v>
      </c>
      <c r="M3962" s="31" t="s">
        <v>108</v>
      </c>
      <c r="N3962" s="31">
        <v>53.360599999999998</v>
      </c>
      <c r="O3962" s="31">
        <v>94.247699999999995</v>
      </c>
      <c r="P3962" s="31">
        <v>115.6121</v>
      </c>
      <c r="Q3962" s="31">
        <v>1344.5531000000001</v>
      </c>
      <c r="R3962" s="31">
        <v>83.31</v>
      </c>
      <c r="S3962" s="31" t="s">
        <v>108</v>
      </c>
    </row>
    <row r="3963" spans="1:19" x14ac:dyDescent="0.35">
      <c r="A3963" s="2">
        <v>38415</v>
      </c>
      <c r="B3963" s="31">
        <v>741.48299999999995</v>
      </c>
      <c r="C3963" s="31">
        <v>1191.174</v>
      </c>
      <c r="D3963" s="31">
        <v>612.43280000000004</v>
      </c>
      <c r="E3963" s="31">
        <v>239.90790000000001</v>
      </c>
      <c r="F3963" s="31">
        <v>45.632399999999997</v>
      </c>
      <c r="G3963" s="31">
        <v>231.29</v>
      </c>
      <c r="H3963" s="31">
        <v>10.48616</v>
      </c>
      <c r="I3963" s="31">
        <v>2190.7660000000001</v>
      </c>
      <c r="J3963" s="31">
        <v>3094.8589999999999</v>
      </c>
      <c r="K3963" s="31">
        <v>1722.058</v>
      </c>
      <c r="L3963" s="31">
        <v>107.6</v>
      </c>
      <c r="M3963" s="31" t="s">
        <v>108</v>
      </c>
      <c r="N3963" s="31">
        <v>53.7483</v>
      </c>
      <c r="O3963" s="31">
        <v>94.740399999999994</v>
      </c>
      <c r="P3963" s="31">
        <v>116.6396</v>
      </c>
      <c r="Q3963" s="31">
        <v>1351.942</v>
      </c>
      <c r="R3963" s="31">
        <v>82.52</v>
      </c>
      <c r="S3963" s="31" t="s">
        <v>108</v>
      </c>
    </row>
    <row r="3964" spans="1:19" x14ac:dyDescent="0.35">
      <c r="A3964" s="2">
        <v>38418</v>
      </c>
      <c r="B3964" s="31">
        <v>746.38300000000004</v>
      </c>
      <c r="C3964" s="31">
        <v>1188.3320000000001</v>
      </c>
      <c r="D3964" s="31">
        <v>610.44110000000001</v>
      </c>
      <c r="E3964" s="31">
        <v>240.27029999999999</v>
      </c>
      <c r="F3964" s="31">
        <v>45.705800000000004</v>
      </c>
      <c r="G3964" s="31">
        <v>226.24</v>
      </c>
      <c r="H3964" s="31">
        <v>10.581490000000001</v>
      </c>
      <c r="I3964" s="31">
        <v>2193.27</v>
      </c>
      <c r="J3964" s="31">
        <v>3096.614</v>
      </c>
      <c r="K3964" s="31">
        <v>1725.375</v>
      </c>
      <c r="L3964" s="31">
        <v>107.69</v>
      </c>
      <c r="M3964" s="31" t="s">
        <v>108</v>
      </c>
      <c r="N3964" s="31">
        <v>54.435600000000001</v>
      </c>
      <c r="O3964" s="31">
        <v>94.023600000000002</v>
      </c>
      <c r="P3964" s="31">
        <v>116.1623</v>
      </c>
      <c r="Q3964" s="31">
        <v>1357.1148000000001</v>
      </c>
      <c r="R3964" s="31">
        <v>82.79</v>
      </c>
      <c r="S3964" s="31" t="s">
        <v>108</v>
      </c>
    </row>
    <row r="3965" spans="1:19" x14ac:dyDescent="0.35">
      <c r="A3965" s="2">
        <v>38419</v>
      </c>
      <c r="B3965" s="31">
        <v>757.56349999999998</v>
      </c>
      <c r="C3965" s="31">
        <v>1211.566</v>
      </c>
      <c r="D3965" s="31">
        <v>634.62419999999997</v>
      </c>
      <c r="E3965" s="31">
        <v>242.27590000000001</v>
      </c>
      <c r="F3965" s="31">
        <v>46.261000000000003</v>
      </c>
      <c r="G3965" s="31">
        <v>229.72909999999999</v>
      </c>
      <c r="H3965" s="31">
        <v>10.53978</v>
      </c>
      <c r="I3965" s="31">
        <v>2193.6689999999999</v>
      </c>
      <c r="J3965" s="31">
        <v>3083.4479999999999</v>
      </c>
      <c r="K3965" s="31">
        <v>1719.97</v>
      </c>
      <c r="L3965" s="31">
        <v>107.27</v>
      </c>
      <c r="M3965" s="31" t="s">
        <v>108</v>
      </c>
      <c r="N3965" s="31">
        <v>53.994999999999997</v>
      </c>
      <c r="O3965" s="31">
        <v>94.681600000000003</v>
      </c>
      <c r="P3965" s="31">
        <v>117.52330000000001</v>
      </c>
      <c r="Q3965" s="31">
        <v>1355.7736</v>
      </c>
      <c r="R3965" s="31">
        <v>81.98</v>
      </c>
      <c r="S3965" s="31" t="s">
        <v>108</v>
      </c>
    </row>
    <row r="3966" spans="1:19" x14ac:dyDescent="0.35">
      <c r="A3966" s="2">
        <v>38420</v>
      </c>
      <c r="B3966" s="31">
        <v>763.21029999999996</v>
      </c>
      <c r="C3966" s="31">
        <v>1210.0630000000001</v>
      </c>
      <c r="D3966" s="31">
        <v>646.12390000000005</v>
      </c>
      <c r="E3966" s="31">
        <v>242.64019999999999</v>
      </c>
      <c r="F3966" s="31">
        <v>46.449300000000001</v>
      </c>
      <c r="G3966" s="31">
        <v>231.19820000000001</v>
      </c>
      <c r="H3966" s="31">
        <v>10.355079999999999</v>
      </c>
      <c r="I3966" s="31">
        <v>2194.1060000000002</v>
      </c>
      <c r="J3966" s="31">
        <v>3060.1869999999999</v>
      </c>
      <c r="K3966" s="31">
        <v>1714.5640000000001</v>
      </c>
      <c r="L3966" s="31">
        <v>106.09</v>
      </c>
      <c r="M3966" s="31" t="s">
        <v>108</v>
      </c>
      <c r="N3966" s="31">
        <v>53.713099999999997</v>
      </c>
      <c r="O3966" s="31">
        <v>95.201899999999995</v>
      </c>
      <c r="P3966" s="31">
        <v>117.6542</v>
      </c>
      <c r="Q3966" s="31">
        <v>1356.6659999999999</v>
      </c>
      <c r="R3966" s="31">
        <v>81.63</v>
      </c>
      <c r="S3966" s="31" t="s">
        <v>108</v>
      </c>
    </row>
    <row r="3967" spans="1:19" x14ac:dyDescent="0.35">
      <c r="A3967" s="2">
        <v>38421</v>
      </c>
      <c r="B3967" s="31">
        <v>752.9742</v>
      </c>
      <c r="C3967" s="31">
        <v>1173.9010000000001</v>
      </c>
      <c r="D3967" s="31">
        <v>630.35</v>
      </c>
      <c r="E3967" s="31">
        <v>240.79900000000001</v>
      </c>
      <c r="F3967" s="31">
        <v>46.5015</v>
      </c>
      <c r="G3967" s="31">
        <v>234.7791</v>
      </c>
      <c r="H3967" s="31">
        <v>10.44445</v>
      </c>
      <c r="I3967" s="31">
        <v>2197.1350000000002</v>
      </c>
      <c r="J3967" s="31">
        <v>3068.5250000000001</v>
      </c>
      <c r="K3967" s="31">
        <v>1713.1030000000001</v>
      </c>
      <c r="L3967" s="31">
        <v>106.31</v>
      </c>
      <c r="M3967" s="31" t="s">
        <v>108</v>
      </c>
      <c r="N3967" s="31">
        <v>53.730699999999999</v>
      </c>
      <c r="O3967" s="31">
        <v>94.962400000000002</v>
      </c>
      <c r="P3967" s="31">
        <v>118.08</v>
      </c>
      <c r="Q3967" s="31">
        <v>1343.6866</v>
      </c>
      <c r="R3967" s="31">
        <v>81.59</v>
      </c>
      <c r="S3967" s="31" t="s">
        <v>108</v>
      </c>
    </row>
    <row r="3968" spans="1:19" x14ac:dyDescent="0.35">
      <c r="A3968" s="2">
        <v>38422</v>
      </c>
      <c r="B3968" s="31">
        <v>762.91700000000003</v>
      </c>
      <c r="C3968" s="31">
        <v>1197.2380000000001</v>
      </c>
      <c r="D3968" s="31">
        <v>631.62779999999998</v>
      </c>
      <c r="E3968" s="31">
        <v>240.19839999999999</v>
      </c>
      <c r="F3968" s="31">
        <v>46.856499999999997</v>
      </c>
      <c r="G3968" s="31">
        <v>243.31819999999999</v>
      </c>
      <c r="H3968" s="31">
        <v>10.74831</v>
      </c>
      <c r="I3968" s="31">
        <v>2195.5410000000002</v>
      </c>
      <c r="J3968" s="31">
        <v>3054.4810000000002</v>
      </c>
      <c r="K3968" s="31">
        <v>1712.8109999999999</v>
      </c>
      <c r="L3968" s="31">
        <v>105.56</v>
      </c>
      <c r="M3968" s="31" t="s">
        <v>108</v>
      </c>
      <c r="N3968" s="31">
        <v>53.184399999999997</v>
      </c>
      <c r="O3968" s="31">
        <v>95.170299999999997</v>
      </c>
      <c r="P3968" s="31">
        <v>118.51819999999999</v>
      </c>
      <c r="Q3968" s="31">
        <v>1351.1967</v>
      </c>
      <c r="R3968" s="31">
        <v>81.42</v>
      </c>
      <c r="S3968" s="31" t="s">
        <v>108</v>
      </c>
    </row>
    <row r="3969" spans="1:19" x14ac:dyDescent="0.35">
      <c r="A3969" s="2">
        <v>38425</v>
      </c>
      <c r="B3969" s="31">
        <v>771.84670000000006</v>
      </c>
      <c r="C3969" s="31">
        <v>1191.675</v>
      </c>
      <c r="D3969" s="31">
        <v>627.57889999999998</v>
      </c>
      <c r="E3969" s="31">
        <v>237.77510000000001</v>
      </c>
      <c r="F3969" s="31">
        <v>46.314300000000003</v>
      </c>
      <c r="G3969" s="31">
        <v>240.93090000000001</v>
      </c>
      <c r="H3969" s="31">
        <v>10.557650000000001</v>
      </c>
      <c r="I3969" s="31">
        <v>2193.15</v>
      </c>
      <c r="J3969" s="31">
        <v>3057.5529999999999</v>
      </c>
      <c r="K3969" s="31">
        <v>1712.9570000000001</v>
      </c>
      <c r="L3969" s="31">
        <v>106.13</v>
      </c>
      <c r="M3969" s="31" t="s">
        <v>108</v>
      </c>
      <c r="N3969" s="31">
        <v>53.412999999999997</v>
      </c>
      <c r="O3969" s="31">
        <v>94.316400000000002</v>
      </c>
      <c r="P3969" s="31">
        <v>117.7343</v>
      </c>
      <c r="Q3969" s="31">
        <v>1333.1756</v>
      </c>
      <c r="R3969" s="31">
        <v>81.97</v>
      </c>
      <c r="S3969" s="31" t="s">
        <v>108</v>
      </c>
    </row>
    <row r="3970" spans="1:19" x14ac:dyDescent="0.35">
      <c r="A3970" s="2">
        <v>38426</v>
      </c>
      <c r="B3970" s="31">
        <v>774.72730000000001</v>
      </c>
      <c r="C3970" s="31">
        <v>1191.057</v>
      </c>
      <c r="D3970" s="31">
        <v>639.72559999999999</v>
      </c>
      <c r="E3970" s="31">
        <v>240.38200000000001</v>
      </c>
      <c r="F3970" s="31">
        <v>46.293399999999998</v>
      </c>
      <c r="G3970" s="31">
        <v>250.11269999999999</v>
      </c>
      <c r="H3970" s="31">
        <v>10.6351</v>
      </c>
      <c r="I3970" s="31">
        <v>2198.73</v>
      </c>
      <c r="J3970" s="31">
        <v>3054.4810000000002</v>
      </c>
      <c r="K3970" s="31">
        <v>1720.992</v>
      </c>
      <c r="L3970" s="31">
        <v>105.32</v>
      </c>
      <c r="M3970" s="31" t="s">
        <v>108</v>
      </c>
      <c r="N3970" s="31">
        <v>53.026899999999998</v>
      </c>
      <c r="O3970" s="31">
        <v>94.760999999999996</v>
      </c>
      <c r="P3970" s="31">
        <v>117.2229</v>
      </c>
      <c r="Q3970" s="31">
        <v>1310.4815000000001</v>
      </c>
      <c r="R3970" s="31">
        <v>82.12</v>
      </c>
      <c r="S3970" s="31" t="s">
        <v>108</v>
      </c>
    </row>
    <row r="3971" spans="1:19" x14ac:dyDescent="0.35">
      <c r="A3971" s="2">
        <v>38427</v>
      </c>
      <c r="B3971" s="31">
        <v>792.73080000000004</v>
      </c>
      <c r="C3971" s="31">
        <v>1225.7470000000001</v>
      </c>
      <c r="D3971" s="31">
        <v>659.2953</v>
      </c>
      <c r="E3971" s="31">
        <v>244.71449999999999</v>
      </c>
      <c r="F3971" s="31">
        <v>46.5854</v>
      </c>
      <c r="G3971" s="31">
        <v>247.35820000000001</v>
      </c>
      <c r="H3971" s="31">
        <v>10.89725</v>
      </c>
      <c r="I3971" s="31">
        <v>2198.73</v>
      </c>
      <c r="J3971" s="31">
        <v>3060.625</v>
      </c>
      <c r="K3971" s="31">
        <v>1726.3979999999999</v>
      </c>
      <c r="L3971" s="31">
        <v>104.38</v>
      </c>
      <c r="M3971" s="31" t="s">
        <v>108</v>
      </c>
      <c r="N3971" s="31">
        <v>52.378999999999998</v>
      </c>
      <c r="O3971" s="31">
        <v>94.999600000000001</v>
      </c>
      <c r="P3971" s="31">
        <v>118.2505</v>
      </c>
      <c r="Q3971" s="31">
        <v>1307.1858</v>
      </c>
      <c r="R3971" s="31">
        <v>81.59</v>
      </c>
      <c r="S3971" s="31" t="s">
        <v>108</v>
      </c>
    </row>
    <row r="3972" spans="1:19" x14ac:dyDescent="0.35">
      <c r="A3972" s="2">
        <v>38428</v>
      </c>
      <c r="B3972" s="31">
        <v>795.75540000000001</v>
      </c>
      <c r="C3972" s="31">
        <v>1231.6959999999999</v>
      </c>
      <c r="D3972" s="31">
        <v>661.99459999999999</v>
      </c>
      <c r="E3972" s="31">
        <v>242.9888</v>
      </c>
      <c r="F3972" s="31">
        <v>46.053600000000003</v>
      </c>
      <c r="G3972" s="31">
        <v>246.62370000000001</v>
      </c>
      <c r="H3972" s="31">
        <v>10.90321</v>
      </c>
      <c r="I3972" s="31">
        <v>2206.8609999999999</v>
      </c>
      <c r="J3972" s="31">
        <v>3069.4029999999998</v>
      </c>
      <c r="K3972" s="31">
        <v>1724.3530000000001</v>
      </c>
      <c r="L3972" s="31">
        <v>104.55</v>
      </c>
      <c r="M3972" s="31" t="s">
        <v>108</v>
      </c>
      <c r="N3972" s="31">
        <v>52.4666</v>
      </c>
      <c r="O3972" s="31">
        <v>94.603999999999999</v>
      </c>
      <c r="P3972" s="31">
        <v>117.8053</v>
      </c>
      <c r="Q3972" s="31">
        <v>1303.0497</v>
      </c>
      <c r="R3972" s="31">
        <v>81.84</v>
      </c>
      <c r="S3972" s="31" t="s">
        <v>108</v>
      </c>
    </row>
    <row r="3973" spans="1:19" x14ac:dyDescent="0.35">
      <c r="A3973" s="2">
        <v>38429</v>
      </c>
      <c r="B3973" s="31">
        <v>803.53290000000004</v>
      </c>
      <c r="C3973" s="31">
        <v>1242.8989999999999</v>
      </c>
      <c r="D3973" s="31">
        <v>655.5838</v>
      </c>
      <c r="E3973" s="31">
        <v>245.04490000000001</v>
      </c>
      <c r="F3973" s="31">
        <v>46.116199999999999</v>
      </c>
      <c r="G3973" s="31">
        <v>238.36009999999999</v>
      </c>
      <c r="H3973" s="31">
        <v>10.98662</v>
      </c>
      <c r="I3973" s="31">
        <v>2205.7449999999999</v>
      </c>
      <c r="J3973" s="31">
        <v>3064.1370000000002</v>
      </c>
      <c r="K3973" s="31">
        <v>1722.5989999999999</v>
      </c>
      <c r="L3973" s="31">
        <v>104.27</v>
      </c>
      <c r="M3973" s="31" t="s">
        <v>108</v>
      </c>
      <c r="N3973" s="31">
        <v>52.221400000000003</v>
      </c>
      <c r="O3973" s="31">
        <v>94.267600000000002</v>
      </c>
      <c r="P3973" s="31">
        <v>116.9941</v>
      </c>
      <c r="Q3973" s="31">
        <v>1302.8444</v>
      </c>
      <c r="R3973" s="31">
        <v>82.05</v>
      </c>
      <c r="S3973" s="31" t="s">
        <v>108</v>
      </c>
    </row>
    <row r="3974" spans="1:19" x14ac:dyDescent="0.35">
      <c r="A3974" s="2">
        <v>38432</v>
      </c>
      <c r="B3974" s="31">
        <v>806.5575</v>
      </c>
      <c r="C3974" s="31">
        <v>1255.8789999999999</v>
      </c>
      <c r="D3974" s="31">
        <v>657.94569999999999</v>
      </c>
      <c r="E3974" s="31">
        <v>242.25450000000001</v>
      </c>
      <c r="F3974" s="31">
        <v>45.250799999999998</v>
      </c>
      <c r="G3974" s="31">
        <v>230.09649999999999</v>
      </c>
      <c r="H3974" s="31">
        <v>10.325279999999999</v>
      </c>
      <c r="I3974" s="31">
        <v>2205.7449999999999</v>
      </c>
      <c r="J3974" s="31">
        <v>3063.259</v>
      </c>
      <c r="K3974" s="31">
        <v>1718.8009999999999</v>
      </c>
      <c r="L3974" s="31">
        <v>103.87</v>
      </c>
      <c r="M3974" s="31" t="s">
        <v>108</v>
      </c>
      <c r="N3974" s="31">
        <v>52.133800000000001</v>
      </c>
      <c r="O3974" s="31">
        <v>94.115200000000002</v>
      </c>
      <c r="P3974" s="31">
        <v>116.0677</v>
      </c>
      <c r="Q3974" s="31">
        <v>1292.8333</v>
      </c>
      <c r="R3974" s="31">
        <v>82.97</v>
      </c>
      <c r="S3974" s="31" t="s">
        <v>108</v>
      </c>
    </row>
    <row r="3975" spans="1:19" x14ac:dyDescent="0.35">
      <c r="A3975" s="2">
        <v>38433</v>
      </c>
      <c r="B3975" s="31">
        <v>794.17110000000002</v>
      </c>
      <c r="C3975" s="31">
        <v>1239.422</v>
      </c>
      <c r="D3975" s="31">
        <v>662.33199999999999</v>
      </c>
      <c r="E3975" s="31">
        <v>244.5309</v>
      </c>
      <c r="F3975" s="31">
        <v>45.271599999999999</v>
      </c>
      <c r="G3975" s="31">
        <v>230.37200000000001</v>
      </c>
      <c r="H3975" s="31">
        <v>10.313359999999999</v>
      </c>
      <c r="I3975" s="31">
        <v>2205.107</v>
      </c>
      <c r="J3975" s="31">
        <v>3046.1419999999998</v>
      </c>
      <c r="K3975" s="31">
        <v>1724.645</v>
      </c>
      <c r="L3975" s="31">
        <v>102.82</v>
      </c>
      <c r="M3975" s="31" t="s">
        <v>108</v>
      </c>
      <c r="N3975" s="31">
        <v>51.643500000000003</v>
      </c>
      <c r="O3975" s="31">
        <v>94.152600000000007</v>
      </c>
      <c r="P3975" s="31">
        <v>116.25020000000001</v>
      </c>
      <c r="Q3975" s="31">
        <v>1286.9280000000001</v>
      </c>
      <c r="R3975" s="31">
        <v>83.36</v>
      </c>
      <c r="S3975" s="31" t="s">
        <v>108</v>
      </c>
    </row>
    <row r="3976" spans="1:19" x14ac:dyDescent="0.35">
      <c r="A3976" s="2">
        <v>38434</v>
      </c>
      <c r="B3976" s="31">
        <v>776.4556</v>
      </c>
      <c r="C3976" s="31">
        <v>1234.4000000000001</v>
      </c>
      <c r="D3976" s="31">
        <v>642.76229999999998</v>
      </c>
      <c r="E3976" s="31">
        <v>239.7578</v>
      </c>
      <c r="F3976" s="31">
        <v>44.614800000000002</v>
      </c>
      <c r="G3976" s="31">
        <v>228.90289999999999</v>
      </c>
      <c r="H3976" s="31">
        <v>9.4613610000000001</v>
      </c>
      <c r="I3976" s="31">
        <v>2207.8180000000002</v>
      </c>
      <c r="J3976" s="31">
        <v>3044.3870000000002</v>
      </c>
      <c r="K3976" s="31">
        <v>1717.4860000000001</v>
      </c>
      <c r="L3976" s="31">
        <v>102.84</v>
      </c>
      <c r="M3976" s="31" t="s">
        <v>108</v>
      </c>
      <c r="N3976" s="31">
        <v>51.801099999999998</v>
      </c>
      <c r="O3976" s="31">
        <v>93.469499999999996</v>
      </c>
      <c r="P3976" s="31">
        <v>114.55840000000001</v>
      </c>
      <c r="Q3976" s="31">
        <v>1264.0849000000001</v>
      </c>
      <c r="R3976" s="31">
        <v>83.94</v>
      </c>
      <c r="S3976" s="31" t="s">
        <v>108</v>
      </c>
    </row>
    <row r="3977" spans="1:19" x14ac:dyDescent="0.35">
      <c r="A3977" s="2">
        <v>38435</v>
      </c>
      <c r="B3977" s="31">
        <v>783.65700000000004</v>
      </c>
      <c r="C3977" s="31">
        <v>1255.415</v>
      </c>
      <c r="D3977" s="31">
        <v>648.4982</v>
      </c>
      <c r="E3977" s="31">
        <v>239.24379999999999</v>
      </c>
      <c r="F3977" s="31">
        <v>44.562600000000003</v>
      </c>
      <c r="G3977" s="31">
        <v>230.9229</v>
      </c>
      <c r="H3977" s="31">
        <v>9.4375289999999996</v>
      </c>
      <c r="I3977" s="31">
        <v>2212.1219999999998</v>
      </c>
      <c r="J3977" s="31">
        <v>3047.02</v>
      </c>
      <c r="K3977" s="31">
        <v>1720.4079999999999</v>
      </c>
      <c r="L3977" s="31">
        <v>102.93</v>
      </c>
      <c r="M3977" s="31" t="s">
        <v>108</v>
      </c>
      <c r="N3977" s="31">
        <v>51.836100000000002</v>
      </c>
      <c r="O3977" s="31">
        <v>92.937899999999999</v>
      </c>
      <c r="P3977" s="31">
        <v>114.15130000000001</v>
      </c>
      <c r="Q3977" s="31">
        <v>1261.1086</v>
      </c>
      <c r="R3977" s="31">
        <v>84.13</v>
      </c>
      <c r="S3977" s="31" t="s">
        <v>108</v>
      </c>
    </row>
    <row r="3978" spans="1:19" x14ac:dyDescent="0.35">
      <c r="A3978" s="2">
        <v>38436</v>
      </c>
      <c r="B3978" s="31">
        <v>783.65700000000004</v>
      </c>
      <c r="C3978" s="31">
        <v>1255.415</v>
      </c>
      <c r="D3978" s="31">
        <v>648.4982</v>
      </c>
      <c r="E3978" s="31">
        <v>239.24379999999999</v>
      </c>
      <c r="F3978" s="31">
        <v>44.562600000000003</v>
      </c>
      <c r="G3978" s="31">
        <v>230.9229</v>
      </c>
      <c r="H3978" s="31">
        <v>9.4375289999999996</v>
      </c>
      <c r="I3978" s="31">
        <v>2214.5140000000001</v>
      </c>
      <c r="J3978" s="31">
        <v>3047.02</v>
      </c>
      <c r="K3978" s="31">
        <v>1720.4079999999999</v>
      </c>
      <c r="L3978" s="31">
        <v>102.93</v>
      </c>
      <c r="M3978" s="31" t="s">
        <v>108</v>
      </c>
      <c r="N3978" s="31">
        <v>51.836100000000002</v>
      </c>
      <c r="O3978" s="31">
        <v>92.937899999999999</v>
      </c>
      <c r="P3978" s="31">
        <v>114.15130000000001</v>
      </c>
      <c r="Q3978" s="31">
        <v>1266.3453999999999</v>
      </c>
      <c r="R3978" s="31">
        <v>84.15</v>
      </c>
      <c r="S3978" s="31" t="s">
        <v>108</v>
      </c>
    </row>
    <row r="3979" spans="1:19" x14ac:dyDescent="0.35">
      <c r="A3979" s="2">
        <v>38439</v>
      </c>
      <c r="B3979" s="31">
        <v>783.65700000000004</v>
      </c>
      <c r="C3979" s="31">
        <v>1233.55</v>
      </c>
      <c r="D3979" s="31">
        <v>648.4982</v>
      </c>
      <c r="E3979" s="31">
        <v>239.24379999999999</v>
      </c>
      <c r="F3979" s="31">
        <v>44.6877</v>
      </c>
      <c r="G3979" s="31">
        <v>229.8211</v>
      </c>
      <c r="H3979" s="31">
        <v>9.3541159999999994</v>
      </c>
      <c r="I3979" s="31">
        <v>2214.5140000000001</v>
      </c>
      <c r="J3979" s="31">
        <v>3038.681</v>
      </c>
      <c r="K3979" s="31">
        <v>1720.4079999999999</v>
      </c>
      <c r="L3979" s="31">
        <v>103.11</v>
      </c>
      <c r="M3979" s="31" t="s">
        <v>108</v>
      </c>
      <c r="N3979" s="31">
        <v>51.871099999999998</v>
      </c>
      <c r="O3979" s="31">
        <v>92.937899999999999</v>
      </c>
      <c r="P3979" s="31">
        <v>114.15130000000001</v>
      </c>
      <c r="Q3979" s="31">
        <v>1259.0751</v>
      </c>
      <c r="R3979" s="31">
        <v>84.51</v>
      </c>
      <c r="S3979" s="31" t="s">
        <v>108</v>
      </c>
    </row>
    <row r="3980" spans="1:19" x14ac:dyDescent="0.35">
      <c r="A3980" s="2">
        <v>38440</v>
      </c>
      <c r="B3980" s="31">
        <v>771.27059999999994</v>
      </c>
      <c r="C3980" s="31">
        <v>1230.846</v>
      </c>
      <c r="D3980" s="31">
        <v>645.7989</v>
      </c>
      <c r="E3980" s="31">
        <v>242.10769999999999</v>
      </c>
      <c r="F3980" s="31">
        <v>44.6877</v>
      </c>
      <c r="G3980" s="31">
        <v>229.17840000000001</v>
      </c>
      <c r="H3980" s="31">
        <v>9.4196539999999995</v>
      </c>
      <c r="I3980" s="31">
        <v>2219.297</v>
      </c>
      <c r="J3980" s="31">
        <v>3048.7750000000001</v>
      </c>
      <c r="K3980" s="31">
        <v>1721.8689999999999</v>
      </c>
      <c r="L3980" s="31">
        <v>102.45</v>
      </c>
      <c r="M3980" s="31" t="s">
        <v>108</v>
      </c>
      <c r="N3980" s="31">
        <v>51.731000000000002</v>
      </c>
      <c r="O3980" s="31">
        <v>91.917900000000003</v>
      </c>
      <c r="P3980" s="31">
        <v>113.68170000000001</v>
      </c>
      <c r="Q3980" s="31">
        <v>1243.7239</v>
      </c>
      <c r="R3980" s="31">
        <v>84.32</v>
      </c>
      <c r="S3980" s="31" t="s">
        <v>108</v>
      </c>
    </row>
    <row r="3981" spans="1:19" x14ac:dyDescent="0.35">
      <c r="A3981" s="2">
        <v>38441</v>
      </c>
      <c r="B3981" s="31">
        <v>760.90060000000005</v>
      </c>
      <c r="C3981" s="31">
        <v>1248.925</v>
      </c>
      <c r="D3981" s="31">
        <v>646.47370000000001</v>
      </c>
      <c r="E3981" s="31">
        <v>244.53100000000001</v>
      </c>
      <c r="F3981" s="31">
        <v>44.781599999999997</v>
      </c>
      <c r="G3981" s="31">
        <v>235.422</v>
      </c>
      <c r="H3981" s="31">
        <v>9.4077380000000002</v>
      </c>
      <c r="I3981" s="31">
        <v>2218.8180000000002</v>
      </c>
      <c r="J3981" s="31">
        <v>3055.3589999999999</v>
      </c>
      <c r="K3981" s="31">
        <v>1726.5440000000001</v>
      </c>
      <c r="L3981" s="31">
        <v>103.81</v>
      </c>
      <c r="M3981" s="31" t="s">
        <v>108</v>
      </c>
      <c r="N3981" s="31">
        <v>52.501600000000003</v>
      </c>
      <c r="O3981" s="31">
        <v>91.991900000000001</v>
      </c>
      <c r="P3981" s="31">
        <v>114.1104</v>
      </c>
      <c r="Q3981" s="31">
        <v>1247.2342000000001</v>
      </c>
      <c r="R3981" s="31">
        <v>84.29</v>
      </c>
      <c r="S3981" s="31" t="s">
        <v>108</v>
      </c>
    </row>
    <row r="3982" spans="1:19" x14ac:dyDescent="0.35">
      <c r="A3982" s="2">
        <v>38442</v>
      </c>
      <c r="B3982" s="31">
        <v>792.73080000000004</v>
      </c>
      <c r="C3982" s="31">
        <v>1284.9290000000001</v>
      </c>
      <c r="D3982" s="31">
        <v>686.62530000000004</v>
      </c>
      <c r="E3982" s="31">
        <v>247.39490000000001</v>
      </c>
      <c r="F3982" s="31">
        <v>44.948399999999999</v>
      </c>
      <c r="G3982" s="31">
        <v>230.46379999999999</v>
      </c>
      <c r="H3982" s="31">
        <v>9.6103109999999994</v>
      </c>
      <c r="I3982" s="31">
        <v>2222.8040000000001</v>
      </c>
      <c r="J3982" s="31">
        <v>3069.8420000000001</v>
      </c>
      <c r="K3982" s="31">
        <v>1732.973</v>
      </c>
      <c r="L3982" s="31">
        <v>103.68</v>
      </c>
      <c r="M3982" s="31" t="s">
        <v>108</v>
      </c>
      <c r="N3982" s="31">
        <v>52.221400000000003</v>
      </c>
      <c r="O3982" s="31">
        <v>92.344300000000004</v>
      </c>
      <c r="P3982" s="31">
        <v>114.40260000000001</v>
      </c>
      <c r="Q3982" s="31">
        <v>1267.0474999999999</v>
      </c>
      <c r="R3982" s="31">
        <v>84.06</v>
      </c>
      <c r="S3982" s="31" t="s">
        <v>108</v>
      </c>
    </row>
    <row r="3983" spans="1:19" x14ac:dyDescent="0.35">
      <c r="A3983" s="2">
        <v>38443</v>
      </c>
      <c r="B3983" s="31">
        <v>824.70500000000004</v>
      </c>
      <c r="C3983" s="31">
        <v>1337.3889999999999</v>
      </c>
      <c r="D3983" s="31">
        <v>697.08489999999995</v>
      </c>
      <c r="E3983" s="31">
        <v>242.76859999999999</v>
      </c>
      <c r="F3983" s="31">
        <v>44.656500000000001</v>
      </c>
      <c r="G3983" s="31">
        <v>225.50559999999999</v>
      </c>
      <c r="H3983" s="31">
        <v>9.3600739999999991</v>
      </c>
      <c r="I3983" s="31">
        <v>2223.123</v>
      </c>
      <c r="J3983" s="31">
        <v>3077.3029999999999</v>
      </c>
      <c r="K3983" s="31">
        <v>1733.9949999999999</v>
      </c>
      <c r="L3983" s="31">
        <v>103.13</v>
      </c>
      <c r="M3983" s="31" t="s">
        <v>108</v>
      </c>
      <c r="N3983" s="31">
        <v>51.836100000000002</v>
      </c>
      <c r="O3983" s="31">
        <v>92.033000000000001</v>
      </c>
      <c r="P3983" s="31">
        <v>114.08410000000001</v>
      </c>
      <c r="Q3983" s="31">
        <v>1284.2298000000001</v>
      </c>
      <c r="R3983" s="31">
        <v>84.43</v>
      </c>
      <c r="S3983" s="31" t="s">
        <v>108</v>
      </c>
    </row>
    <row r="3984" spans="1:19" x14ac:dyDescent="0.35">
      <c r="A3984" s="2">
        <v>38446</v>
      </c>
      <c r="B3984" s="31">
        <v>824.84900000000005</v>
      </c>
      <c r="C3984" s="31">
        <v>1330.126</v>
      </c>
      <c r="D3984" s="31">
        <v>712.26829999999995</v>
      </c>
      <c r="E3984" s="31">
        <v>243.79669999999999</v>
      </c>
      <c r="F3984" s="31">
        <v>44.416600000000003</v>
      </c>
      <c r="G3984" s="31">
        <v>225.87289999999999</v>
      </c>
      <c r="H3984" s="31">
        <v>9.4613610000000001</v>
      </c>
      <c r="I3984" s="31">
        <v>2224.08</v>
      </c>
      <c r="J3984" s="31">
        <v>3078.181</v>
      </c>
      <c r="K3984" s="31">
        <v>1738.086</v>
      </c>
      <c r="L3984" s="31">
        <v>103.3</v>
      </c>
      <c r="M3984" s="31" t="s">
        <v>108</v>
      </c>
      <c r="N3984" s="31">
        <v>52.011200000000002</v>
      </c>
      <c r="O3984" s="31">
        <v>91.160399999999996</v>
      </c>
      <c r="P3984" s="31">
        <v>112.89709999999999</v>
      </c>
      <c r="Q3984" s="31">
        <v>1271.6931999999999</v>
      </c>
      <c r="R3984" s="31">
        <v>84.78</v>
      </c>
      <c r="S3984" s="31" t="s">
        <v>108</v>
      </c>
    </row>
    <row r="3985" spans="1:19" x14ac:dyDescent="0.35">
      <c r="A3985" s="2">
        <v>38447</v>
      </c>
      <c r="B3985" s="31">
        <v>812.89469999999994</v>
      </c>
      <c r="C3985" s="31">
        <v>1304.1659999999999</v>
      </c>
      <c r="D3985" s="31">
        <v>705.18269999999995</v>
      </c>
      <c r="E3985" s="31">
        <v>242.9889</v>
      </c>
      <c r="F3985" s="31">
        <v>44.479199999999999</v>
      </c>
      <c r="G3985" s="31">
        <v>226.7911</v>
      </c>
      <c r="H3985" s="31">
        <v>9.2647460000000006</v>
      </c>
      <c r="I3985" s="31">
        <v>2219.1370000000002</v>
      </c>
      <c r="J3985" s="31">
        <v>3075.5479999999998</v>
      </c>
      <c r="K3985" s="31">
        <v>1736.3330000000001</v>
      </c>
      <c r="L3985" s="31">
        <v>103.79</v>
      </c>
      <c r="M3985" s="31" t="s">
        <v>108</v>
      </c>
      <c r="N3985" s="31">
        <v>52.238900000000001</v>
      </c>
      <c r="O3985" s="31">
        <v>91.045299999999997</v>
      </c>
      <c r="P3985" s="31">
        <v>113.0106</v>
      </c>
      <c r="Q3985" s="31">
        <v>1273.0344</v>
      </c>
      <c r="R3985" s="31">
        <v>84.66</v>
      </c>
      <c r="S3985" s="31" t="s">
        <v>108</v>
      </c>
    </row>
    <row r="3986" spans="1:19" x14ac:dyDescent="0.35">
      <c r="A3986" s="2">
        <v>38448</v>
      </c>
      <c r="B3986" s="31">
        <v>808.28579999999999</v>
      </c>
      <c r="C3986" s="31">
        <v>1281.915</v>
      </c>
      <c r="D3986" s="31">
        <v>696.41010000000006</v>
      </c>
      <c r="E3986" s="31">
        <v>246.66050000000001</v>
      </c>
      <c r="F3986" s="31">
        <v>44.750300000000003</v>
      </c>
      <c r="G3986" s="31">
        <v>228.90289999999999</v>
      </c>
      <c r="H3986" s="31">
        <v>9.2647460000000006</v>
      </c>
      <c r="I3986" s="31">
        <v>2217.7020000000002</v>
      </c>
      <c r="J3986" s="31">
        <v>3082.1309999999999</v>
      </c>
      <c r="K3986" s="31">
        <v>1736.3330000000001</v>
      </c>
      <c r="L3986" s="31">
        <v>104.14</v>
      </c>
      <c r="M3986" s="31" t="s">
        <v>108</v>
      </c>
      <c r="N3986" s="31">
        <v>52.291400000000003</v>
      </c>
      <c r="O3986" s="31">
        <v>90.845500000000001</v>
      </c>
      <c r="P3986" s="31">
        <v>113.1037</v>
      </c>
      <c r="Q3986" s="31">
        <v>1278.92</v>
      </c>
      <c r="R3986" s="31">
        <v>84.68</v>
      </c>
      <c r="S3986" s="31" t="s">
        <v>108</v>
      </c>
    </row>
    <row r="3987" spans="1:19" x14ac:dyDescent="0.35">
      <c r="A3987" s="2">
        <v>38449</v>
      </c>
      <c r="B3987" s="31">
        <v>791.57849999999996</v>
      </c>
      <c r="C3987" s="31">
        <v>1211.453</v>
      </c>
      <c r="D3987" s="31">
        <v>682.57640000000004</v>
      </c>
      <c r="E3987" s="31">
        <v>246.95419999999999</v>
      </c>
      <c r="F3987" s="31">
        <v>44.666899999999998</v>
      </c>
      <c r="G3987" s="31">
        <v>228.99469999999999</v>
      </c>
      <c r="H3987" s="31">
        <v>9.2468719999999998</v>
      </c>
      <c r="I3987" s="31">
        <v>2221.6880000000001</v>
      </c>
      <c r="J3987" s="31">
        <v>3075.5479999999998</v>
      </c>
      <c r="K3987" s="31">
        <v>1741.5930000000001</v>
      </c>
      <c r="L3987" s="31">
        <v>104.66</v>
      </c>
      <c r="M3987" s="31" t="s">
        <v>108</v>
      </c>
      <c r="N3987" s="31">
        <v>52.851799999999997</v>
      </c>
      <c r="O3987" s="31">
        <v>91.0428</v>
      </c>
      <c r="P3987" s="31">
        <v>113.5716</v>
      </c>
      <c r="Q3987" s="31">
        <v>1283.7587000000001</v>
      </c>
      <c r="R3987" s="31">
        <v>84.87</v>
      </c>
      <c r="S3987" s="31" t="s">
        <v>108</v>
      </c>
    </row>
    <row r="3988" spans="1:19" x14ac:dyDescent="0.35">
      <c r="A3988" s="2">
        <v>38450</v>
      </c>
      <c r="B3988" s="31">
        <v>774.83420000000001</v>
      </c>
      <c r="C3988" s="31">
        <v>1187.614</v>
      </c>
      <c r="D3988" s="31">
        <v>649.88980000000004</v>
      </c>
      <c r="E3988" s="31">
        <v>247.1309</v>
      </c>
      <c r="F3988" s="31">
        <v>44.708599999999997</v>
      </c>
      <c r="G3988" s="31">
        <v>224.72730000000001</v>
      </c>
      <c r="H3988" s="31">
        <v>9.3217020000000002</v>
      </c>
      <c r="I3988" s="31">
        <v>2221.3690000000001</v>
      </c>
      <c r="J3988" s="31">
        <v>3072.0369999999998</v>
      </c>
      <c r="K3988" s="31">
        <v>1741.154</v>
      </c>
      <c r="L3988" s="31">
        <v>103.63</v>
      </c>
      <c r="M3988" s="31" t="s">
        <v>108</v>
      </c>
      <c r="N3988" s="31">
        <v>52.308900000000001</v>
      </c>
      <c r="O3988" s="31">
        <v>90.851600000000005</v>
      </c>
      <c r="P3988" s="31">
        <v>113.07729999999999</v>
      </c>
      <c r="Q3988" s="31">
        <v>1283.2267999999999</v>
      </c>
      <c r="R3988" s="31">
        <v>84.4</v>
      </c>
      <c r="S3988" s="31" t="s">
        <v>108</v>
      </c>
    </row>
    <row r="3989" spans="1:19" x14ac:dyDescent="0.35">
      <c r="A3989" s="2">
        <v>38453</v>
      </c>
      <c r="B3989" s="31">
        <v>780.27949999999998</v>
      </c>
      <c r="C3989" s="31">
        <v>1197.0029999999999</v>
      </c>
      <c r="D3989" s="31">
        <v>641.67439999999999</v>
      </c>
      <c r="E3989" s="31">
        <v>249.3082</v>
      </c>
      <c r="F3989" s="31">
        <v>44.875399999999999</v>
      </c>
      <c r="G3989" s="31">
        <v>226.49950000000001</v>
      </c>
      <c r="H3989" s="31">
        <v>9.1736629999999995</v>
      </c>
      <c r="I3989" s="31">
        <v>2222.1669999999999</v>
      </c>
      <c r="J3989" s="31">
        <v>3079.9369999999999</v>
      </c>
      <c r="K3989" s="31">
        <v>1742.1769999999999</v>
      </c>
      <c r="L3989" s="31">
        <v>103.65</v>
      </c>
      <c r="M3989" s="31" t="s">
        <v>108</v>
      </c>
      <c r="N3989" s="31">
        <v>52.046300000000002</v>
      </c>
      <c r="O3989" s="31">
        <v>91.534400000000005</v>
      </c>
      <c r="P3989" s="31">
        <v>114.05880000000001</v>
      </c>
      <c r="Q3989" s="31">
        <v>1280.2876000000001</v>
      </c>
      <c r="R3989" s="31">
        <v>84.22</v>
      </c>
      <c r="S3989" s="31" t="s">
        <v>108</v>
      </c>
    </row>
    <row r="3990" spans="1:19" x14ac:dyDescent="0.35">
      <c r="A3990" s="2">
        <v>38454</v>
      </c>
      <c r="B3990" s="31">
        <v>763.46669999999995</v>
      </c>
      <c r="C3990" s="31">
        <v>1182.982</v>
      </c>
      <c r="D3990" s="31">
        <v>646.452</v>
      </c>
      <c r="E3990" s="31">
        <v>246.00049999999999</v>
      </c>
      <c r="F3990" s="31">
        <v>44.7607</v>
      </c>
      <c r="G3990" s="31">
        <v>226.6088</v>
      </c>
      <c r="H3990" s="31">
        <v>9.2728509999999993</v>
      </c>
      <c r="I3990" s="31">
        <v>2224.7170000000001</v>
      </c>
      <c r="J3990" s="31">
        <v>3096.614</v>
      </c>
      <c r="K3990" s="31">
        <v>1744.222</v>
      </c>
      <c r="L3990" s="31">
        <v>104.2</v>
      </c>
      <c r="M3990" s="31" t="s">
        <v>108</v>
      </c>
      <c r="N3990" s="31">
        <v>52.308900000000001</v>
      </c>
      <c r="O3990" s="31">
        <v>91.169200000000004</v>
      </c>
      <c r="P3990" s="31">
        <v>113.3891</v>
      </c>
      <c r="Q3990" s="31">
        <v>1277.3297</v>
      </c>
      <c r="R3990" s="31">
        <v>84.44</v>
      </c>
      <c r="S3990" s="31" t="s">
        <v>108</v>
      </c>
    </row>
    <row r="3991" spans="1:19" x14ac:dyDescent="0.35">
      <c r="A3991" s="2">
        <v>38455</v>
      </c>
      <c r="B3991" s="31">
        <v>740.04610000000002</v>
      </c>
      <c r="C3991" s="31">
        <v>1149.5170000000001</v>
      </c>
      <c r="D3991" s="31">
        <v>632.33439999999996</v>
      </c>
      <c r="E3991" s="31">
        <v>240.5094</v>
      </c>
      <c r="F3991" s="31">
        <v>44.938000000000002</v>
      </c>
      <c r="G3991" s="31">
        <v>228.62719999999999</v>
      </c>
      <c r="H3991" s="31">
        <v>9.2728509999999993</v>
      </c>
      <c r="I3991" s="31">
        <v>2223.442</v>
      </c>
      <c r="J3991" s="31">
        <v>3097.0529999999999</v>
      </c>
      <c r="K3991" s="31">
        <v>1748.1669999999999</v>
      </c>
      <c r="L3991" s="31">
        <v>102.98</v>
      </c>
      <c r="M3991" s="31" t="s">
        <v>108</v>
      </c>
      <c r="N3991" s="31">
        <v>51.485900000000001</v>
      </c>
      <c r="O3991" s="31">
        <v>91.938199999999995</v>
      </c>
      <c r="P3991" s="31">
        <v>113.5095</v>
      </c>
      <c r="Q3991" s="31">
        <v>1281.3104000000001</v>
      </c>
      <c r="R3991" s="31">
        <v>84.4</v>
      </c>
      <c r="S3991" s="31" t="s">
        <v>108</v>
      </c>
    </row>
    <row r="3992" spans="1:19" x14ac:dyDescent="0.35">
      <c r="A3992" s="2">
        <v>38456</v>
      </c>
      <c r="B3992" s="31">
        <v>750.29089999999997</v>
      </c>
      <c r="C3992" s="31">
        <v>1162.046</v>
      </c>
      <c r="D3992" s="31">
        <v>641.06550000000004</v>
      </c>
      <c r="E3992" s="31">
        <v>236.71420000000001</v>
      </c>
      <c r="F3992" s="31">
        <v>44.375</v>
      </c>
      <c r="G3992" s="31">
        <v>226.08690000000001</v>
      </c>
      <c r="H3992" s="31">
        <v>9.0499740000000006</v>
      </c>
      <c r="I3992" s="31">
        <v>2224.7170000000001</v>
      </c>
      <c r="J3992" s="31">
        <v>3101.442</v>
      </c>
      <c r="K3992" s="31">
        <v>1746.414</v>
      </c>
      <c r="L3992" s="31">
        <v>101.62</v>
      </c>
      <c r="M3992" s="31" t="s">
        <v>108</v>
      </c>
      <c r="N3992" s="31">
        <v>50.470199999999998</v>
      </c>
      <c r="O3992" s="31">
        <v>91.153000000000006</v>
      </c>
      <c r="P3992" s="31">
        <v>112.7101</v>
      </c>
      <c r="Q3992" s="31">
        <v>1255.8342</v>
      </c>
      <c r="R3992" s="31">
        <v>85</v>
      </c>
      <c r="S3992" s="31" t="s">
        <v>108</v>
      </c>
    </row>
    <row r="3993" spans="1:19" x14ac:dyDescent="0.35">
      <c r="A3993" s="2">
        <v>38457</v>
      </c>
      <c r="B3993" s="31">
        <v>743.31870000000004</v>
      </c>
      <c r="C3993" s="31">
        <v>1142.152</v>
      </c>
      <c r="D3993" s="31">
        <v>632.33439999999996</v>
      </c>
      <c r="E3993" s="31">
        <v>240.06290000000001</v>
      </c>
      <c r="F3993" s="31">
        <v>44.468800000000002</v>
      </c>
      <c r="G3993" s="31">
        <v>225.72399999999999</v>
      </c>
      <c r="H3993" s="31">
        <v>8.9913220000000003</v>
      </c>
      <c r="I3993" s="31">
        <v>2229.66</v>
      </c>
      <c r="J3993" s="31">
        <v>3117.2420000000002</v>
      </c>
      <c r="K3993" s="31">
        <v>1752.258</v>
      </c>
      <c r="L3993" s="31">
        <v>100.13</v>
      </c>
      <c r="M3993" s="31" t="s">
        <v>108</v>
      </c>
      <c r="N3993" s="31">
        <v>49.542000000000002</v>
      </c>
      <c r="O3993" s="31">
        <v>91.742500000000007</v>
      </c>
      <c r="P3993" s="31">
        <v>113.7885</v>
      </c>
      <c r="Q3993" s="31">
        <v>1239.0405000000001</v>
      </c>
      <c r="R3993" s="31">
        <v>84.56</v>
      </c>
      <c r="S3993" s="31" t="s">
        <v>108</v>
      </c>
    </row>
    <row r="3994" spans="1:19" x14ac:dyDescent="0.35">
      <c r="A3994" s="2">
        <v>38460</v>
      </c>
      <c r="B3994" s="31">
        <v>731.50869999999998</v>
      </c>
      <c r="C3994" s="31">
        <v>1146.556</v>
      </c>
      <c r="D3994" s="31">
        <v>622.93169999999998</v>
      </c>
      <c r="E3994" s="31">
        <v>240.36060000000001</v>
      </c>
      <c r="F3994" s="31">
        <v>44.729500000000002</v>
      </c>
      <c r="G3994" s="31">
        <v>223.63730000000001</v>
      </c>
      <c r="H3994" s="31">
        <v>9.0265129999999996</v>
      </c>
      <c r="I3994" s="31">
        <v>2234.9209999999998</v>
      </c>
      <c r="J3994" s="31">
        <v>3121.6309999999999</v>
      </c>
      <c r="K3994" s="31">
        <v>1754.1569999999999</v>
      </c>
      <c r="L3994" s="31">
        <v>100.41</v>
      </c>
      <c r="M3994" s="31" t="s">
        <v>108</v>
      </c>
      <c r="N3994" s="31">
        <v>49.542000000000002</v>
      </c>
      <c r="O3994" s="31">
        <v>91.768500000000003</v>
      </c>
      <c r="P3994" s="31">
        <v>114.5065</v>
      </c>
      <c r="Q3994" s="31">
        <v>1217.1396999999999</v>
      </c>
      <c r="R3994" s="31">
        <v>84</v>
      </c>
      <c r="S3994" s="31" t="s">
        <v>108</v>
      </c>
    </row>
    <row r="3995" spans="1:19" x14ac:dyDescent="0.35">
      <c r="A3995" s="2">
        <v>38461</v>
      </c>
      <c r="B3995" s="31">
        <v>759.53970000000004</v>
      </c>
      <c r="C3995" s="31">
        <v>1200.239</v>
      </c>
      <c r="D3995" s="31">
        <v>639.72230000000002</v>
      </c>
      <c r="E3995" s="31">
        <v>244.75110000000001</v>
      </c>
      <c r="F3995" s="31">
        <v>45.292499999999997</v>
      </c>
      <c r="G3995" s="31">
        <v>231.89330000000001</v>
      </c>
      <c r="H3995" s="31">
        <v>9.1203559999999992</v>
      </c>
      <c r="I3995" s="31">
        <v>2234.2829999999999</v>
      </c>
      <c r="J3995" s="31">
        <v>3130.848</v>
      </c>
      <c r="K3995" s="31">
        <v>1757.9559999999999</v>
      </c>
      <c r="L3995" s="31">
        <v>101.2</v>
      </c>
      <c r="M3995" s="31" t="s">
        <v>108</v>
      </c>
      <c r="N3995" s="31">
        <v>49.944800000000001</v>
      </c>
      <c r="O3995" s="31">
        <v>92.090199999999996</v>
      </c>
      <c r="P3995" s="31">
        <v>114.7059</v>
      </c>
      <c r="Q3995" s="31">
        <v>1232.5092999999999</v>
      </c>
      <c r="R3995" s="31">
        <v>83.76</v>
      </c>
      <c r="S3995" s="31" t="s">
        <v>108</v>
      </c>
    </row>
    <row r="3996" spans="1:19" x14ac:dyDescent="0.35">
      <c r="A3996" s="2">
        <v>38462</v>
      </c>
      <c r="B3996" s="31">
        <v>771.49199999999996</v>
      </c>
      <c r="C3996" s="31">
        <v>1208.5909999999999</v>
      </c>
      <c r="D3996" s="31">
        <v>648.78920000000005</v>
      </c>
      <c r="E3996" s="31">
        <v>250.4066</v>
      </c>
      <c r="F3996" s="31">
        <v>45.532299999999999</v>
      </c>
      <c r="G3996" s="31">
        <v>231.89330000000001</v>
      </c>
      <c r="H3996" s="31">
        <v>9.1672770000000003</v>
      </c>
      <c r="I3996" s="31">
        <v>2239.2260000000001</v>
      </c>
      <c r="J3996" s="31">
        <v>3129.5309999999999</v>
      </c>
      <c r="K3996" s="31">
        <v>1757.079</v>
      </c>
      <c r="L3996" s="31">
        <v>99.8</v>
      </c>
      <c r="M3996" s="31" t="s">
        <v>108</v>
      </c>
      <c r="N3996" s="31">
        <v>49.542000000000002</v>
      </c>
      <c r="O3996" s="31">
        <v>92.236699999999999</v>
      </c>
      <c r="P3996" s="31">
        <v>114.9757</v>
      </c>
      <c r="Q3996" s="31">
        <v>1234.7958000000001</v>
      </c>
      <c r="R3996" s="31">
        <v>83.52</v>
      </c>
      <c r="S3996" s="31" t="s">
        <v>108</v>
      </c>
    </row>
    <row r="3997" spans="1:19" x14ac:dyDescent="0.35">
      <c r="A3997" s="2">
        <v>38463</v>
      </c>
      <c r="B3997" s="31">
        <v>776.47209999999995</v>
      </c>
      <c r="C3997" s="31">
        <v>1233.5719999999999</v>
      </c>
      <c r="D3997" s="31">
        <v>652.14729999999997</v>
      </c>
      <c r="E3997" s="31">
        <v>246.38820000000001</v>
      </c>
      <c r="F3997" s="31">
        <v>45.292499999999997</v>
      </c>
      <c r="G3997" s="31">
        <v>234.16139999999999</v>
      </c>
      <c r="H3997" s="31">
        <v>9.0206470000000003</v>
      </c>
      <c r="I3997" s="31">
        <v>2235.5590000000002</v>
      </c>
      <c r="J3997" s="31">
        <v>3111.9760000000001</v>
      </c>
      <c r="K3997" s="31">
        <v>1751.528</v>
      </c>
      <c r="L3997" s="31">
        <v>101.71</v>
      </c>
      <c r="M3997" s="31" t="s">
        <v>108</v>
      </c>
      <c r="N3997" s="31">
        <v>50.750399999999999</v>
      </c>
      <c r="O3997" s="31">
        <v>92.017600000000002</v>
      </c>
      <c r="P3997" s="31">
        <v>115.3395</v>
      </c>
      <c r="Q3997" s="31">
        <v>1238.4066</v>
      </c>
      <c r="R3997" s="31">
        <v>83.7</v>
      </c>
      <c r="S3997" s="31" t="s">
        <v>108</v>
      </c>
    </row>
    <row r="3998" spans="1:19" x14ac:dyDescent="0.35">
      <c r="A3998" s="2">
        <v>38464</v>
      </c>
      <c r="B3998" s="31">
        <v>790.13189999999997</v>
      </c>
      <c r="C3998" s="31">
        <v>1254.681</v>
      </c>
      <c r="D3998" s="31">
        <v>665.57979999999998</v>
      </c>
      <c r="E3998" s="31">
        <v>248.65790000000001</v>
      </c>
      <c r="F3998" s="31">
        <v>45.4176</v>
      </c>
      <c r="G3998" s="31">
        <v>232.4376</v>
      </c>
      <c r="H3998" s="31">
        <v>8.8329609999999992</v>
      </c>
      <c r="I3998" s="31">
        <v>2233.1669999999999</v>
      </c>
      <c r="J3998" s="31">
        <v>3119.8760000000002</v>
      </c>
      <c r="K3998" s="31">
        <v>1755.0340000000001</v>
      </c>
      <c r="L3998" s="31">
        <v>101.33</v>
      </c>
      <c r="M3998" s="31" t="s">
        <v>108</v>
      </c>
      <c r="N3998" s="31">
        <v>50.1374</v>
      </c>
      <c r="O3998" s="31">
        <v>93.121899999999997</v>
      </c>
      <c r="P3998" s="31">
        <v>115.0909</v>
      </c>
      <c r="Q3998" s="31">
        <v>1243.5373</v>
      </c>
      <c r="R3998" s="31">
        <v>83.5</v>
      </c>
      <c r="S3998" s="31" t="s">
        <v>108</v>
      </c>
    </row>
    <row r="3999" spans="1:19" x14ac:dyDescent="0.35">
      <c r="A3999" s="2">
        <v>38467</v>
      </c>
      <c r="B3999" s="31">
        <v>782.30600000000004</v>
      </c>
      <c r="C3999" s="31">
        <v>1245.721</v>
      </c>
      <c r="D3999" s="31">
        <v>663.56489999999997</v>
      </c>
      <c r="E3999" s="31">
        <v>246.9091</v>
      </c>
      <c r="F3999" s="31">
        <v>45.438499999999998</v>
      </c>
      <c r="G3999" s="31">
        <v>232.982</v>
      </c>
      <c r="H3999" s="31">
        <v>8.7156570000000002</v>
      </c>
      <c r="I3999" s="31">
        <v>2236.3560000000002</v>
      </c>
      <c r="J3999" s="31">
        <v>3119.4369999999999</v>
      </c>
      <c r="K3999" s="31">
        <v>1758.248</v>
      </c>
      <c r="L3999" s="31">
        <v>101.93</v>
      </c>
      <c r="M3999" s="31" t="s">
        <v>108</v>
      </c>
      <c r="N3999" s="31">
        <v>50.487699999999997</v>
      </c>
      <c r="O3999" s="31">
        <v>93.343699999999998</v>
      </c>
      <c r="P3999" s="31">
        <v>114.1919</v>
      </c>
      <c r="Q3999" s="31">
        <v>1249.5572999999999</v>
      </c>
      <c r="R3999" s="31">
        <v>83.82</v>
      </c>
      <c r="S3999" s="31" t="s">
        <v>108</v>
      </c>
    </row>
    <row r="4000" spans="1:19" x14ac:dyDescent="0.35">
      <c r="A4000" s="2">
        <v>38468</v>
      </c>
      <c r="B4000" s="31">
        <v>778.17960000000005</v>
      </c>
      <c r="C4000" s="31">
        <v>1237.9000000000001</v>
      </c>
      <c r="D4000" s="31">
        <v>643.4162</v>
      </c>
      <c r="E4000" s="31">
        <v>244.0813</v>
      </c>
      <c r="F4000" s="31">
        <v>45.772100000000002</v>
      </c>
      <c r="G4000" s="31">
        <v>233.5264</v>
      </c>
      <c r="H4000" s="31">
        <v>8.6570049999999998</v>
      </c>
      <c r="I4000" s="31">
        <v>2237.9499999999998</v>
      </c>
      <c r="J4000" s="31">
        <v>3117.681</v>
      </c>
      <c r="K4000" s="31">
        <v>1757.664</v>
      </c>
      <c r="L4000" s="31">
        <v>101.03</v>
      </c>
      <c r="M4000" s="31" t="s">
        <v>108</v>
      </c>
      <c r="N4000" s="31">
        <v>50.049900000000001</v>
      </c>
      <c r="O4000" s="31">
        <v>92.968199999999996</v>
      </c>
      <c r="P4000" s="31">
        <v>114.01349999999999</v>
      </c>
      <c r="Q4000" s="31">
        <v>1253.8407</v>
      </c>
      <c r="R4000" s="31">
        <v>83.96</v>
      </c>
      <c r="S4000" s="31" t="s">
        <v>108</v>
      </c>
    </row>
    <row r="4001" spans="1:19" x14ac:dyDescent="0.35">
      <c r="A4001" s="2">
        <v>38469</v>
      </c>
      <c r="B4001" s="31">
        <v>750.57550000000003</v>
      </c>
      <c r="C4001" s="31">
        <v>1176.548</v>
      </c>
      <c r="D4001" s="31">
        <v>640.05809999999997</v>
      </c>
      <c r="E4001" s="31">
        <v>240.435</v>
      </c>
      <c r="F4001" s="31">
        <v>45.261200000000002</v>
      </c>
      <c r="G4001" s="31">
        <v>229.9881</v>
      </c>
      <c r="H4001" s="31">
        <v>8.7977690000000006</v>
      </c>
      <c r="I4001" s="31">
        <v>2237.6320000000001</v>
      </c>
      <c r="J4001" s="31">
        <v>3124.2649999999999</v>
      </c>
      <c r="K4001" s="31">
        <v>1761.7550000000001</v>
      </c>
      <c r="L4001" s="31">
        <v>101.33</v>
      </c>
      <c r="M4001" s="31" t="s">
        <v>108</v>
      </c>
      <c r="N4001" s="31">
        <v>49.979799999999997</v>
      </c>
      <c r="O4001" s="31">
        <v>93.046800000000005</v>
      </c>
      <c r="P4001" s="31">
        <v>114.0547</v>
      </c>
      <c r="Q4001" s="31">
        <v>1243.2237</v>
      </c>
      <c r="R4001" s="31">
        <v>84.12</v>
      </c>
      <c r="S4001" s="31" t="s">
        <v>108</v>
      </c>
    </row>
    <row r="4002" spans="1:19" x14ac:dyDescent="0.35">
      <c r="A4002" s="2">
        <v>38470</v>
      </c>
      <c r="B4002" s="31">
        <v>755.6979</v>
      </c>
      <c r="C4002" s="31">
        <v>1178.3699999999999</v>
      </c>
      <c r="D4002" s="31">
        <v>628.97630000000004</v>
      </c>
      <c r="E4002" s="31">
        <v>241.92330000000001</v>
      </c>
      <c r="F4002" s="31">
        <v>45.084000000000003</v>
      </c>
      <c r="G4002" s="31">
        <v>226.9034</v>
      </c>
      <c r="H4002" s="31">
        <v>8.7273870000000002</v>
      </c>
      <c r="I4002" s="31">
        <v>2240.3420000000001</v>
      </c>
      <c r="J4002" s="31">
        <v>3137.431</v>
      </c>
      <c r="K4002" s="31">
        <v>1765.4069999999999</v>
      </c>
      <c r="L4002" s="31">
        <v>100.09</v>
      </c>
      <c r="M4002" s="31" t="s">
        <v>108</v>
      </c>
      <c r="N4002" s="31">
        <v>49.472000000000001</v>
      </c>
      <c r="O4002" s="31">
        <v>92.967100000000002</v>
      </c>
      <c r="P4002" s="31">
        <v>113.6259</v>
      </c>
      <c r="Q4002" s="31">
        <v>1228.521</v>
      </c>
      <c r="R4002" s="31">
        <v>84.35</v>
      </c>
      <c r="S4002" s="31" t="s">
        <v>108</v>
      </c>
    </row>
    <row r="4003" spans="1:19" x14ac:dyDescent="0.35">
      <c r="A4003" s="2">
        <v>38471</v>
      </c>
      <c r="B4003" s="31">
        <v>734.35450000000003</v>
      </c>
      <c r="C4003" s="31">
        <v>1136.001</v>
      </c>
      <c r="D4003" s="31">
        <v>631.99860000000001</v>
      </c>
      <c r="E4003" s="31">
        <v>244.75110000000001</v>
      </c>
      <c r="F4003" s="31">
        <v>45.469700000000003</v>
      </c>
      <c r="G4003" s="31">
        <v>227.2663</v>
      </c>
      <c r="H4003" s="31">
        <v>8.7508479999999995</v>
      </c>
      <c r="I4003" s="31">
        <v>2240.3420000000001</v>
      </c>
      <c r="J4003" s="31">
        <v>3130.4090000000001</v>
      </c>
      <c r="K4003" s="31">
        <v>1763.3620000000001</v>
      </c>
      <c r="L4003" s="31">
        <v>101.44</v>
      </c>
      <c r="M4003" s="31" t="s">
        <v>108</v>
      </c>
      <c r="N4003" s="31">
        <v>49.927300000000002</v>
      </c>
      <c r="O4003" s="31">
        <v>93.903899999999993</v>
      </c>
      <c r="P4003" s="31">
        <v>113.57</v>
      </c>
      <c r="Q4003" s="31">
        <v>1230.2325000000001</v>
      </c>
      <c r="R4003" s="31">
        <v>84.43</v>
      </c>
      <c r="S4003" s="31" t="s">
        <v>108</v>
      </c>
    </row>
    <row r="4004" spans="1:19" x14ac:dyDescent="0.35">
      <c r="A4004" s="2">
        <v>38474</v>
      </c>
      <c r="B4004" s="31">
        <v>734.35450000000003</v>
      </c>
      <c r="C4004" s="31">
        <v>1149.972</v>
      </c>
      <c r="D4004" s="31">
        <v>631.99860000000001</v>
      </c>
      <c r="E4004" s="31">
        <v>244.75110000000001</v>
      </c>
      <c r="F4004" s="31">
        <v>44.885899999999999</v>
      </c>
      <c r="G4004" s="31">
        <v>227.6292</v>
      </c>
      <c r="H4004" s="31">
        <v>8.8153649999999999</v>
      </c>
      <c r="I4004" s="31">
        <v>2242.2550000000001</v>
      </c>
      <c r="J4004" s="31">
        <v>3132.6030000000001</v>
      </c>
      <c r="K4004" s="31">
        <v>1763.9459999999999</v>
      </c>
      <c r="L4004" s="31">
        <v>101.88</v>
      </c>
      <c r="M4004" s="31" t="s">
        <v>108</v>
      </c>
      <c r="N4004" s="31">
        <v>49.997300000000003</v>
      </c>
      <c r="O4004" s="31">
        <v>93.903899999999993</v>
      </c>
      <c r="P4004" s="31">
        <v>113.57</v>
      </c>
      <c r="Q4004" s="31">
        <v>1234.499</v>
      </c>
      <c r="R4004" s="31">
        <v>84.49</v>
      </c>
      <c r="S4004" s="31" t="s">
        <v>108</v>
      </c>
    </row>
    <row r="4005" spans="1:19" x14ac:dyDescent="0.35">
      <c r="A4005" s="2">
        <v>38475</v>
      </c>
      <c r="B4005" s="31">
        <v>726.95550000000003</v>
      </c>
      <c r="C4005" s="31">
        <v>1108.134</v>
      </c>
      <c r="D4005" s="31">
        <v>623.26750000000004</v>
      </c>
      <c r="E4005" s="31">
        <v>242.74189999999999</v>
      </c>
      <c r="F4005" s="31">
        <v>44.593899999999998</v>
      </c>
      <c r="G4005" s="31">
        <v>226.9941</v>
      </c>
      <c r="H4005" s="31">
        <v>8.7391179999999995</v>
      </c>
      <c r="I4005" s="31">
        <v>2242.2550000000001</v>
      </c>
      <c r="J4005" s="31">
        <v>3129.0920000000001</v>
      </c>
      <c r="K4005" s="31">
        <v>1767.16</v>
      </c>
      <c r="L4005" s="31">
        <v>102.1</v>
      </c>
      <c r="M4005" s="31" t="s">
        <v>108</v>
      </c>
      <c r="N4005" s="31">
        <v>50.365099999999998</v>
      </c>
      <c r="O4005" s="31">
        <v>93.670900000000003</v>
      </c>
      <c r="P4005" s="31">
        <v>113.3706</v>
      </c>
      <c r="Q4005" s="31">
        <v>1235.2408</v>
      </c>
      <c r="R4005" s="31">
        <v>84.51</v>
      </c>
      <c r="S4005" s="31" t="s">
        <v>108</v>
      </c>
    </row>
    <row r="4006" spans="1:19" x14ac:dyDescent="0.35">
      <c r="A4006" s="2">
        <v>38476</v>
      </c>
      <c r="B4006" s="31">
        <v>733.92769999999996</v>
      </c>
      <c r="C4006" s="31">
        <v>1113.4490000000001</v>
      </c>
      <c r="D4006" s="31">
        <v>628.64049999999997</v>
      </c>
      <c r="E4006" s="31">
        <v>239.39320000000001</v>
      </c>
      <c r="F4006" s="31">
        <v>44.8337</v>
      </c>
      <c r="G4006" s="31">
        <v>226.63120000000001</v>
      </c>
      <c r="H4006" s="31">
        <v>8.7743090000000006</v>
      </c>
      <c r="I4006" s="31">
        <v>2242.2550000000001</v>
      </c>
      <c r="J4006" s="31">
        <v>3134.7979999999998</v>
      </c>
      <c r="K4006" s="31">
        <v>1763.9459999999999</v>
      </c>
      <c r="L4006" s="31">
        <v>102.91</v>
      </c>
      <c r="M4006" s="31" t="s">
        <v>108</v>
      </c>
      <c r="N4006" s="31">
        <v>50.855400000000003</v>
      </c>
      <c r="O4006" s="31">
        <v>94.447299999999998</v>
      </c>
      <c r="P4006" s="31">
        <v>113.9635</v>
      </c>
      <c r="Q4006" s="31">
        <v>1256.1667</v>
      </c>
      <c r="R4006" s="31">
        <v>84</v>
      </c>
      <c r="S4006" s="31" t="s">
        <v>108</v>
      </c>
    </row>
    <row r="4007" spans="1:19" x14ac:dyDescent="0.35">
      <c r="A4007" s="2">
        <v>38477</v>
      </c>
      <c r="B4007" s="31">
        <v>735.63520000000005</v>
      </c>
      <c r="C4007" s="31">
        <v>1123.1679999999999</v>
      </c>
      <c r="D4007" s="31">
        <v>615.20799999999997</v>
      </c>
      <c r="E4007" s="31">
        <v>241.84889999999999</v>
      </c>
      <c r="F4007" s="31">
        <v>44.906700000000001</v>
      </c>
      <c r="G4007" s="31">
        <v>228.17349999999999</v>
      </c>
      <c r="H4007" s="31">
        <v>8.6804659999999991</v>
      </c>
      <c r="I4007" s="31">
        <v>2242.2550000000001</v>
      </c>
      <c r="J4007" s="31">
        <v>3141.82</v>
      </c>
      <c r="K4007" s="31">
        <v>1767.16</v>
      </c>
      <c r="L4007" s="31">
        <v>102.89</v>
      </c>
      <c r="M4007" s="31" t="s">
        <v>108</v>
      </c>
      <c r="N4007" s="31">
        <v>51.012999999999998</v>
      </c>
      <c r="O4007" s="31">
        <v>94.301699999999997</v>
      </c>
      <c r="P4007" s="31">
        <v>113.8147</v>
      </c>
      <c r="Q4007" s="31">
        <v>1268.0706</v>
      </c>
      <c r="R4007" s="31">
        <v>83.94</v>
      </c>
      <c r="S4007" s="31" t="s">
        <v>108</v>
      </c>
    </row>
    <row r="4008" spans="1:19" x14ac:dyDescent="0.35">
      <c r="A4008" s="2">
        <v>38478</v>
      </c>
      <c r="B4008" s="31">
        <v>730.37049999999999</v>
      </c>
      <c r="C4008" s="31">
        <v>1120.7380000000001</v>
      </c>
      <c r="D4008" s="31">
        <v>619.23770000000002</v>
      </c>
      <c r="E4008" s="31">
        <v>241.62569999999999</v>
      </c>
      <c r="F4008" s="31">
        <v>44.5105</v>
      </c>
      <c r="G4008" s="31">
        <v>232.2561</v>
      </c>
      <c r="H4008" s="31">
        <v>8.7039270000000002</v>
      </c>
      <c r="I4008" s="31">
        <v>2245.444</v>
      </c>
      <c r="J4008" s="31">
        <v>3118.998</v>
      </c>
      <c r="K4008" s="31">
        <v>1758.8330000000001</v>
      </c>
      <c r="L4008" s="31">
        <v>102.56</v>
      </c>
      <c r="M4008" s="31" t="s">
        <v>108</v>
      </c>
      <c r="N4008" s="31">
        <v>51.065600000000003</v>
      </c>
      <c r="O4008" s="31">
        <v>93.988200000000006</v>
      </c>
      <c r="P4008" s="31">
        <v>112.9873</v>
      </c>
      <c r="Q4008" s="31">
        <v>1275.2029</v>
      </c>
      <c r="R4008" s="31">
        <v>84.62</v>
      </c>
      <c r="S4008" s="31" t="s">
        <v>108</v>
      </c>
    </row>
    <row r="4009" spans="1:19" x14ac:dyDescent="0.35">
      <c r="A4009" s="2">
        <v>38481</v>
      </c>
      <c r="B4009" s="31">
        <v>735.96600000000001</v>
      </c>
      <c r="C4009" s="31">
        <v>1129.373</v>
      </c>
      <c r="D4009" s="31">
        <v>606.56600000000003</v>
      </c>
      <c r="E4009" s="31">
        <v>244.76</v>
      </c>
      <c r="F4009" s="31">
        <v>44.5105</v>
      </c>
      <c r="G4009" s="31">
        <v>231.43960000000001</v>
      </c>
      <c r="H4009" s="31">
        <v>8.7332529999999995</v>
      </c>
      <c r="I4009" s="31">
        <v>2236.0369999999998</v>
      </c>
      <c r="J4009" s="31">
        <v>3116.364</v>
      </c>
      <c r="K4009" s="31">
        <v>1763.07</v>
      </c>
      <c r="L4009" s="31">
        <v>103.17</v>
      </c>
      <c r="M4009" s="31" t="s">
        <v>108</v>
      </c>
      <c r="N4009" s="31">
        <v>51.258200000000002</v>
      </c>
      <c r="O4009" s="31">
        <v>93.225499999999997</v>
      </c>
      <c r="P4009" s="31">
        <v>112.81699999999999</v>
      </c>
      <c r="Q4009" s="31">
        <v>1273.6364000000001</v>
      </c>
      <c r="R4009" s="31">
        <v>84.64</v>
      </c>
      <c r="S4009" s="31" t="s">
        <v>108</v>
      </c>
    </row>
    <row r="4010" spans="1:19" x14ac:dyDescent="0.35">
      <c r="A4010" s="2">
        <v>38482</v>
      </c>
      <c r="B4010" s="31">
        <v>740.39</v>
      </c>
      <c r="C4010" s="31">
        <v>1144.6969999999999</v>
      </c>
      <c r="D4010" s="31">
        <v>625.03599999999994</v>
      </c>
      <c r="E4010" s="31">
        <v>245.59819999999999</v>
      </c>
      <c r="F4010" s="31">
        <v>44.618699999999997</v>
      </c>
      <c r="G4010" s="31">
        <v>230.0787</v>
      </c>
      <c r="H4010" s="31">
        <v>8.7801740000000006</v>
      </c>
      <c r="I4010" s="31">
        <v>2235.7179999999998</v>
      </c>
      <c r="J4010" s="31">
        <v>3129.0920000000001</v>
      </c>
      <c r="K4010" s="31">
        <v>1769.498</v>
      </c>
      <c r="L4010" s="31">
        <v>102.12</v>
      </c>
      <c r="M4010" s="31" t="s">
        <v>108</v>
      </c>
      <c r="N4010" s="31">
        <v>50.9255</v>
      </c>
      <c r="O4010" s="31">
        <v>93.288300000000007</v>
      </c>
      <c r="P4010" s="31">
        <v>113.2704</v>
      </c>
      <c r="Q4010" s="31">
        <v>1266.7902999999999</v>
      </c>
      <c r="R4010" s="31">
        <v>84.45</v>
      </c>
      <c r="S4010" s="31" t="s">
        <v>108</v>
      </c>
    </row>
    <row r="4011" spans="1:19" x14ac:dyDescent="0.35">
      <c r="A4011" s="2">
        <v>38483</v>
      </c>
      <c r="B4011" s="31">
        <v>722.80889999999999</v>
      </c>
      <c r="C4011" s="31">
        <v>1123.617</v>
      </c>
      <c r="D4011" s="31">
        <v>608.53319999999997</v>
      </c>
      <c r="E4011" s="31">
        <v>242.62690000000001</v>
      </c>
      <c r="F4011" s="31">
        <v>44.618699999999997</v>
      </c>
      <c r="G4011" s="31">
        <v>229.7158</v>
      </c>
      <c r="H4011" s="31">
        <v>8.7449829999999995</v>
      </c>
      <c r="I4011" s="31">
        <v>2238.9070000000002</v>
      </c>
      <c r="J4011" s="31">
        <v>3132.6030000000001</v>
      </c>
      <c r="K4011" s="31">
        <v>1775.3420000000001</v>
      </c>
      <c r="L4011" s="31">
        <v>102.67</v>
      </c>
      <c r="M4011" s="31" t="s">
        <v>108</v>
      </c>
      <c r="N4011" s="31">
        <v>51.1706</v>
      </c>
      <c r="O4011" s="31">
        <v>93.156899999999993</v>
      </c>
      <c r="P4011" s="31">
        <v>112.7055</v>
      </c>
      <c r="Q4011" s="31">
        <v>1257.8637000000001</v>
      </c>
      <c r="R4011" s="31">
        <v>84.89</v>
      </c>
      <c r="S4011" s="31" t="s">
        <v>108</v>
      </c>
    </row>
    <row r="4012" spans="1:19" x14ac:dyDescent="0.35">
      <c r="A4012" s="2">
        <v>38484</v>
      </c>
      <c r="B4012" s="31">
        <v>704.41589999999997</v>
      </c>
      <c r="C4012" s="31">
        <v>1087.28</v>
      </c>
      <c r="D4012" s="31">
        <v>589.25810000000001</v>
      </c>
      <c r="E4012" s="31">
        <v>236.36709999999999</v>
      </c>
      <c r="F4012" s="31">
        <v>44.018999999999998</v>
      </c>
      <c r="G4012" s="31">
        <v>226.26820000000001</v>
      </c>
      <c r="H4012" s="31">
        <v>8.6335449999999998</v>
      </c>
      <c r="I4012" s="31">
        <v>2239.5450000000001</v>
      </c>
      <c r="J4012" s="31">
        <v>3136.9920000000002</v>
      </c>
      <c r="K4012" s="31">
        <v>1773.443</v>
      </c>
      <c r="L4012" s="31">
        <v>101.51</v>
      </c>
      <c r="M4012" s="31" t="s">
        <v>108</v>
      </c>
      <c r="N4012" s="31">
        <v>51.048099999999998</v>
      </c>
      <c r="O4012" s="31">
        <v>92.279499999999999</v>
      </c>
      <c r="P4012" s="31">
        <v>111.80110000000001</v>
      </c>
      <c r="Q4012" s="31">
        <v>1250.3345999999999</v>
      </c>
      <c r="R4012" s="31">
        <v>85.49</v>
      </c>
      <c r="S4012" s="31" t="s">
        <v>108</v>
      </c>
    </row>
    <row r="4013" spans="1:19" x14ac:dyDescent="0.35">
      <c r="A4013" s="2">
        <v>38485</v>
      </c>
      <c r="B4013" s="31">
        <v>706.38710000000003</v>
      </c>
      <c r="C4013" s="31">
        <v>1071.0419999999999</v>
      </c>
      <c r="D4013" s="31">
        <v>579.60900000000004</v>
      </c>
      <c r="E4013" s="31">
        <v>229.42619999999999</v>
      </c>
      <c r="F4013" s="31">
        <v>43.863599999999998</v>
      </c>
      <c r="G4013" s="31">
        <v>222.36699999999999</v>
      </c>
      <c r="H4013" s="31">
        <v>8.3872070000000001</v>
      </c>
      <c r="I4013" s="31">
        <v>2239.0659999999998</v>
      </c>
      <c r="J4013" s="31">
        <v>3145.77</v>
      </c>
      <c r="K4013" s="31">
        <v>1775.9259999999999</v>
      </c>
      <c r="L4013" s="31">
        <v>101.29</v>
      </c>
      <c r="M4013" s="31" t="s">
        <v>108</v>
      </c>
      <c r="N4013" s="31">
        <v>51.625999999999998</v>
      </c>
      <c r="O4013" s="31">
        <v>91.893500000000003</v>
      </c>
      <c r="P4013" s="31">
        <v>111.2183</v>
      </c>
      <c r="Q4013" s="31">
        <v>1244.5402999999999</v>
      </c>
      <c r="R4013" s="31">
        <v>86.1</v>
      </c>
      <c r="S4013" s="31" t="s">
        <v>108</v>
      </c>
    </row>
    <row r="4014" spans="1:19" x14ac:dyDescent="0.35">
      <c r="A4014" s="2">
        <v>38488</v>
      </c>
      <c r="B4014" s="31">
        <v>699.20640000000003</v>
      </c>
      <c r="C4014" s="31">
        <v>1065.5540000000001</v>
      </c>
      <c r="D4014" s="31">
        <v>573.28719999999998</v>
      </c>
      <c r="E4014" s="31">
        <v>229.19990000000001</v>
      </c>
      <c r="F4014" s="31">
        <v>43.718499999999999</v>
      </c>
      <c r="G4014" s="31">
        <v>226.26820000000001</v>
      </c>
      <c r="H4014" s="31">
        <v>8.5103760000000008</v>
      </c>
      <c r="I4014" s="31">
        <v>2234.4430000000002</v>
      </c>
      <c r="J4014" s="31">
        <v>3146.2089999999998</v>
      </c>
      <c r="K4014" s="31">
        <v>1776.2190000000001</v>
      </c>
      <c r="L4014" s="31">
        <v>102.19</v>
      </c>
      <c r="M4014" s="31" t="s">
        <v>108</v>
      </c>
      <c r="N4014" s="31">
        <v>51.8887</v>
      </c>
      <c r="O4014" s="31">
        <v>91.859399999999994</v>
      </c>
      <c r="P4014" s="31">
        <v>110.9949</v>
      </c>
      <c r="Q4014" s="31">
        <v>1242.6759</v>
      </c>
      <c r="R4014" s="31">
        <v>86.12</v>
      </c>
      <c r="S4014" s="31" t="s">
        <v>108</v>
      </c>
    </row>
    <row r="4015" spans="1:19" x14ac:dyDescent="0.35">
      <c r="A4015" s="2">
        <v>38489</v>
      </c>
      <c r="B4015" s="31">
        <v>703.28959999999995</v>
      </c>
      <c r="C4015" s="31">
        <v>1084.423</v>
      </c>
      <c r="D4015" s="31">
        <v>579.27629999999999</v>
      </c>
      <c r="E4015" s="31">
        <v>230.7842</v>
      </c>
      <c r="F4015" s="31">
        <v>43.770299999999999</v>
      </c>
      <c r="G4015" s="31">
        <v>225.27019999999999</v>
      </c>
      <c r="H4015" s="31">
        <v>8.4341290000000004</v>
      </c>
      <c r="I4015" s="31">
        <v>2234.4430000000002</v>
      </c>
      <c r="J4015" s="31">
        <v>3148.8420000000001</v>
      </c>
      <c r="K4015" s="31">
        <v>1776.8030000000001</v>
      </c>
      <c r="L4015" s="31">
        <v>102.91</v>
      </c>
      <c r="M4015" s="31" t="s">
        <v>108</v>
      </c>
      <c r="N4015" s="31">
        <v>52.326500000000003</v>
      </c>
      <c r="O4015" s="31">
        <v>91.791499999999999</v>
      </c>
      <c r="P4015" s="31">
        <v>111.0882</v>
      </c>
      <c r="Q4015" s="31">
        <v>1240.8531</v>
      </c>
      <c r="R4015" s="31">
        <v>86.21</v>
      </c>
      <c r="S4015" s="31" t="s">
        <v>108</v>
      </c>
    </row>
    <row r="4016" spans="1:19" x14ac:dyDescent="0.35">
      <c r="A4016" s="2">
        <v>38490</v>
      </c>
      <c r="B4016" s="31">
        <v>688.22410000000002</v>
      </c>
      <c r="C4016" s="31">
        <v>1066.606</v>
      </c>
      <c r="D4016" s="31">
        <v>579.94179999999994</v>
      </c>
      <c r="E4016" s="31">
        <v>234.6319</v>
      </c>
      <c r="F4016" s="31">
        <v>43.987900000000003</v>
      </c>
      <c r="G4016" s="31">
        <v>229.8065</v>
      </c>
      <c r="H4016" s="31">
        <v>8.5221070000000001</v>
      </c>
      <c r="I4016" s="31">
        <v>2236.9940000000001</v>
      </c>
      <c r="J4016" s="31">
        <v>3158.9369999999999</v>
      </c>
      <c r="K4016" s="31">
        <v>1779.579</v>
      </c>
      <c r="L4016" s="31">
        <v>103.92</v>
      </c>
      <c r="M4016" s="31" t="s">
        <v>108</v>
      </c>
      <c r="N4016" s="31">
        <v>52.974400000000003</v>
      </c>
      <c r="O4016" s="31">
        <v>91.8352</v>
      </c>
      <c r="P4016" s="31">
        <v>111.1288</v>
      </c>
      <c r="Q4016" s="31">
        <v>1251.3624</v>
      </c>
      <c r="R4016" s="31">
        <v>85.77</v>
      </c>
      <c r="S4016" s="31" t="s">
        <v>108</v>
      </c>
    </row>
    <row r="4017" spans="1:19" x14ac:dyDescent="0.35">
      <c r="A4017" s="2">
        <v>38491</v>
      </c>
      <c r="B4017" s="31">
        <v>685.68970000000002</v>
      </c>
      <c r="C4017" s="31">
        <v>1075.402</v>
      </c>
      <c r="D4017" s="31">
        <v>587.92719999999997</v>
      </c>
      <c r="E4017" s="31">
        <v>233.50020000000001</v>
      </c>
      <c r="F4017" s="31">
        <v>43.863599999999998</v>
      </c>
      <c r="G4017" s="31">
        <v>228.35489999999999</v>
      </c>
      <c r="H4017" s="31">
        <v>8.4810510000000008</v>
      </c>
      <c r="I4017" s="31">
        <v>2238.2689999999998</v>
      </c>
      <c r="J4017" s="31">
        <v>3150.1590000000001</v>
      </c>
      <c r="K4017" s="31">
        <v>1776.511</v>
      </c>
      <c r="L4017" s="31">
        <v>104.31</v>
      </c>
      <c r="M4017" s="31" t="s">
        <v>108</v>
      </c>
      <c r="N4017" s="31">
        <v>53.377200000000002</v>
      </c>
      <c r="O4017" s="31">
        <v>91.436599999999999</v>
      </c>
      <c r="P4017" s="31">
        <v>110.9619</v>
      </c>
      <c r="Q4017" s="31">
        <v>1264.0931</v>
      </c>
      <c r="R4017" s="31">
        <v>86.09</v>
      </c>
      <c r="S4017" s="31" t="s">
        <v>108</v>
      </c>
    </row>
    <row r="4018" spans="1:19" x14ac:dyDescent="0.35">
      <c r="A4018" s="2">
        <v>38492</v>
      </c>
      <c r="B4018" s="31">
        <v>688.22410000000002</v>
      </c>
      <c r="C4018" s="31">
        <v>1064.8019999999999</v>
      </c>
      <c r="D4018" s="31">
        <v>591.58720000000005</v>
      </c>
      <c r="E4018" s="31">
        <v>231.84039999999999</v>
      </c>
      <c r="F4018" s="31">
        <v>43.542299999999997</v>
      </c>
      <c r="G4018" s="31">
        <v>229.35290000000001</v>
      </c>
      <c r="H4018" s="31">
        <v>8.4458599999999997</v>
      </c>
      <c r="I4018" s="31">
        <v>2238.2689999999998</v>
      </c>
      <c r="J4018" s="31">
        <v>3147.9650000000001</v>
      </c>
      <c r="K4018" s="31">
        <v>1773.7349999999999</v>
      </c>
      <c r="L4018" s="31">
        <v>104.22</v>
      </c>
      <c r="M4018" s="31" t="s">
        <v>108</v>
      </c>
      <c r="N4018" s="31">
        <v>53.604799999999997</v>
      </c>
      <c r="O4018" s="31">
        <v>90.964799999999997</v>
      </c>
      <c r="P4018" s="31">
        <v>110.30889999999999</v>
      </c>
      <c r="Q4018" s="31">
        <v>1260.7203</v>
      </c>
      <c r="R4018" s="31">
        <v>86.63</v>
      </c>
      <c r="S4018" s="31" t="s">
        <v>108</v>
      </c>
    </row>
    <row r="4019" spans="1:19" x14ac:dyDescent="0.35">
      <c r="A4019" s="2">
        <v>38495</v>
      </c>
      <c r="B4019" s="31">
        <v>694.27840000000003</v>
      </c>
      <c r="C4019" s="31">
        <v>1054.5029999999999</v>
      </c>
      <c r="D4019" s="31">
        <v>588.92539999999997</v>
      </c>
      <c r="E4019" s="31">
        <v>235.3108</v>
      </c>
      <c r="F4019" s="31">
        <v>43.459400000000002</v>
      </c>
      <c r="G4019" s="31">
        <v>232.2561</v>
      </c>
      <c r="H4019" s="31">
        <v>8.5572979999999994</v>
      </c>
      <c r="I4019" s="31">
        <v>2235.0810000000001</v>
      </c>
      <c r="J4019" s="31">
        <v>3161.57</v>
      </c>
      <c r="K4019" s="31">
        <v>1779.287</v>
      </c>
      <c r="L4019" s="31">
        <v>104.75</v>
      </c>
      <c r="M4019" s="31" t="s">
        <v>108</v>
      </c>
      <c r="N4019" s="31">
        <v>53.9026</v>
      </c>
      <c r="O4019" s="31">
        <v>91.382999999999996</v>
      </c>
      <c r="P4019" s="31">
        <v>110.6212</v>
      </c>
      <c r="Q4019" s="31">
        <v>1257.1859999999999</v>
      </c>
      <c r="R4019" s="31">
        <v>86.4</v>
      </c>
      <c r="S4019" s="31" t="s">
        <v>108</v>
      </c>
    </row>
    <row r="4020" spans="1:19" x14ac:dyDescent="0.35">
      <c r="A4020" s="2">
        <v>38496</v>
      </c>
      <c r="B4020" s="31">
        <v>699.20640000000003</v>
      </c>
      <c r="C4020" s="31">
        <v>1073.297</v>
      </c>
      <c r="D4020" s="31">
        <v>589.25810000000001</v>
      </c>
      <c r="E4020" s="31">
        <v>237.04599999999999</v>
      </c>
      <c r="F4020" s="31">
        <v>43.542299999999997</v>
      </c>
      <c r="G4020" s="31">
        <v>234.25210000000001</v>
      </c>
      <c r="H4020" s="31">
        <v>8.4223990000000004</v>
      </c>
      <c r="I4020" s="31">
        <v>2240.8200000000002</v>
      </c>
      <c r="J4020" s="31">
        <v>3174.7370000000001</v>
      </c>
      <c r="K4020" s="31">
        <v>1782.9390000000001</v>
      </c>
      <c r="L4020" s="31">
        <v>104.53</v>
      </c>
      <c r="M4020" s="31" t="s">
        <v>108</v>
      </c>
      <c r="N4020" s="31">
        <v>53.955100000000002</v>
      </c>
      <c r="O4020" s="31">
        <v>91.4983</v>
      </c>
      <c r="P4020" s="31">
        <v>110.62690000000001</v>
      </c>
      <c r="Q4020" s="31">
        <v>1261.8362999999999</v>
      </c>
      <c r="R4020" s="31">
        <v>86.37</v>
      </c>
      <c r="S4020" s="31" t="s">
        <v>108</v>
      </c>
    </row>
    <row r="4021" spans="1:19" x14ac:dyDescent="0.35">
      <c r="A4021" s="2">
        <v>38497</v>
      </c>
      <c r="B4021" s="31">
        <v>714.55349999999999</v>
      </c>
      <c r="C4021" s="31">
        <v>1092.9179999999999</v>
      </c>
      <c r="D4021" s="31">
        <v>607.22529999999995</v>
      </c>
      <c r="E4021" s="31">
        <v>238.85669999999999</v>
      </c>
      <c r="F4021" s="31">
        <v>43.677100000000003</v>
      </c>
      <c r="G4021" s="31">
        <v>241.87299999999999</v>
      </c>
      <c r="H4021" s="31">
        <v>8.3813429999999993</v>
      </c>
      <c r="I4021" s="31">
        <v>2244.6469999999999</v>
      </c>
      <c r="J4021" s="31">
        <v>3166.2939999999999</v>
      </c>
      <c r="K4021" s="31">
        <v>1781.771</v>
      </c>
      <c r="L4021" s="31">
        <v>104.42</v>
      </c>
      <c r="M4021" s="31" t="s">
        <v>108</v>
      </c>
      <c r="N4021" s="31">
        <v>53.884999999999998</v>
      </c>
      <c r="O4021" s="31">
        <v>91.278000000000006</v>
      </c>
      <c r="P4021" s="31">
        <v>110.729</v>
      </c>
      <c r="Q4021" s="31">
        <v>1258.1624999999999</v>
      </c>
      <c r="R4021" s="31">
        <v>86.35</v>
      </c>
      <c r="S4021" s="31" t="s">
        <v>108</v>
      </c>
    </row>
    <row r="4022" spans="1:19" x14ac:dyDescent="0.35">
      <c r="A4022" s="2">
        <v>38498</v>
      </c>
      <c r="B4022" s="31">
        <v>714.6943</v>
      </c>
      <c r="C4022" s="31">
        <v>1091.039</v>
      </c>
      <c r="D4022" s="31">
        <v>614.87800000000004</v>
      </c>
      <c r="E4022" s="31">
        <v>240.441</v>
      </c>
      <c r="F4022" s="31">
        <v>43.583799999999997</v>
      </c>
      <c r="G4022" s="31">
        <v>245.32060000000001</v>
      </c>
      <c r="H4022" s="31">
        <v>8.2992299999999997</v>
      </c>
      <c r="I4022" s="31">
        <v>2243.3710000000001</v>
      </c>
      <c r="J4022" s="31">
        <v>3161.69</v>
      </c>
      <c r="K4022" s="31">
        <v>1780.748</v>
      </c>
      <c r="L4022" s="31">
        <v>104.9</v>
      </c>
      <c r="M4022" s="31" t="s">
        <v>108</v>
      </c>
      <c r="N4022" s="31">
        <v>54.252800000000001</v>
      </c>
      <c r="O4022" s="31">
        <v>90.977199999999996</v>
      </c>
      <c r="P4022" s="31">
        <v>110.08450000000001</v>
      </c>
      <c r="Q4022" s="31">
        <v>1260.3210999999999</v>
      </c>
      <c r="R4022" s="31">
        <v>86.85</v>
      </c>
      <c r="S4022" s="31" t="s">
        <v>108</v>
      </c>
    </row>
    <row r="4023" spans="1:19" x14ac:dyDescent="0.35">
      <c r="A4023" s="2">
        <v>38499</v>
      </c>
      <c r="B4023" s="31">
        <v>720.04470000000003</v>
      </c>
      <c r="C4023" s="31">
        <v>1108.104</v>
      </c>
      <c r="D4023" s="31">
        <v>612.21619999999996</v>
      </c>
      <c r="E4023" s="31">
        <v>239.1584</v>
      </c>
      <c r="F4023" s="31">
        <v>43.770299999999999</v>
      </c>
      <c r="G4023" s="31">
        <v>242.32669999999999</v>
      </c>
      <c r="H4023" s="31">
        <v>8.2816340000000004</v>
      </c>
      <c r="I4023" s="31">
        <v>2242.415</v>
      </c>
      <c r="J4023" s="31">
        <v>3165.1950000000002</v>
      </c>
      <c r="K4023" s="31">
        <v>1780.0170000000001</v>
      </c>
      <c r="L4023" s="31">
        <v>105.1</v>
      </c>
      <c r="M4023" s="31" t="s">
        <v>108</v>
      </c>
      <c r="N4023" s="31">
        <v>54.357900000000001</v>
      </c>
      <c r="O4023" s="31">
        <v>91.010999999999996</v>
      </c>
      <c r="P4023" s="31">
        <v>110.2777</v>
      </c>
      <c r="Q4023" s="31">
        <v>1275.2553</v>
      </c>
      <c r="R4023" s="31">
        <v>86.42</v>
      </c>
      <c r="S4023" s="31" t="s">
        <v>108</v>
      </c>
    </row>
    <row r="4024" spans="1:19" x14ac:dyDescent="0.35">
      <c r="A4024" s="2">
        <v>38502</v>
      </c>
      <c r="B4024" s="31">
        <v>720.04470000000003</v>
      </c>
      <c r="C4024" s="31">
        <v>1108.104</v>
      </c>
      <c r="D4024" s="31">
        <v>612.21619999999996</v>
      </c>
      <c r="E4024" s="31">
        <v>239.1584</v>
      </c>
      <c r="F4024" s="31">
        <v>43.770299999999999</v>
      </c>
      <c r="G4024" s="31">
        <v>242.32669999999999</v>
      </c>
      <c r="H4024" s="31">
        <v>8.2816340000000004</v>
      </c>
      <c r="I4024" s="31">
        <v>2243.5309999999999</v>
      </c>
      <c r="J4024" s="31">
        <v>3165.1950000000002</v>
      </c>
      <c r="K4024" s="31">
        <v>1778.702</v>
      </c>
      <c r="L4024" s="31">
        <v>105.1</v>
      </c>
      <c r="M4024" s="31" t="s">
        <v>108</v>
      </c>
      <c r="N4024" s="31">
        <v>54.357900000000001</v>
      </c>
      <c r="O4024" s="31">
        <v>91.010999999999996</v>
      </c>
      <c r="P4024" s="31">
        <v>110.2777</v>
      </c>
      <c r="Q4024" s="31">
        <v>1280.3053</v>
      </c>
      <c r="R4024" s="31">
        <v>86.94</v>
      </c>
      <c r="S4024" s="31" t="s">
        <v>108</v>
      </c>
    </row>
    <row r="4025" spans="1:19" x14ac:dyDescent="0.35">
      <c r="A4025" s="2">
        <v>38503</v>
      </c>
      <c r="B4025" s="31">
        <v>720.8895</v>
      </c>
      <c r="C4025" s="31">
        <v>1102.8420000000001</v>
      </c>
      <c r="D4025" s="31">
        <v>610.55259999999998</v>
      </c>
      <c r="E4025" s="31">
        <v>236.97049999999999</v>
      </c>
      <c r="F4025" s="31">
        <v>43.407600000000002</v>
      </c>
      <c r="G4025" s="31">
        <v>246.863</v>
      </c>
      <c r="H4025" s="31">
        <v>8.3402860000000008</v>
      </c>
      <c r="I4025" s="31">
        <v>2243.3710000000001</v>
      </c>
      <c r="J4025" s="31">
        <v>3177.4569999999999</v>
      </c>
      <c r="K4025" s="31">
        <v>1787.03</v>
      </c>
      <c r="L4025" s="31">
        <v>104.4</v>
      </c>
      <c r="M4025" s="31" t="s">
        <v>108</v>
      </c>
      <c r="N4025" s="31">
        <v>54.112699999999997</v>
      </c>
      <c r="O4025" s="31">
        <v>91.205699999999993</v>
      </c>
      <c r="P4025" s="31">
        <v>108.5444</v>
      </c>
      <c r="Q4025" s="31">
        <v>1269.6183000000001</v>
      </c>
      <c r="R4025" s="31">
        <v>87.76</v>
      </c>
      <c r="S4025" s="31" t="s">
        <v>108</v>
      </c>
    </row>
    <row r="4026" spans="1:19" x14ac:dyDescent="0.35">
      <c r="A4026" s="2">
        <v>38504</v>
      </c>
      <c r="B4026" s="31">
        <v>759.60919999999999</v>
      </c>
      <c r="C4026" s="31">
        <v>1160.8779999999999</v>
      </c>
      <c r="D4026" s="31">
        <v>637.17070000000001</v>
      </c>
      <c r="E4026" s="31">
        <v>241.1199</v>
      </c>
      <c r="F4026" s="31">
        <v>43.283299999999997</v>
      </c>
      <c r="G4026" s="31">
        <v>248.67750000000001</v>
      </c>
      <c r="H4026" s="31">
        <v>8.1760610000000007</v>
      </c>
      <c r="I4026" s="31">
        <v>2247.6759999999999</v>
      </c>
      <c r="J4026" s="31">
        <v>3195.8510000000001</v>
      </c>
      <c r="K4026" s="31">
        <v>1792.5820000000001</v>
      </c>
      <c r="L4026" s="31">
        <v>105.19</v>
      </c>
      <c r="M4026" s="31" t="s">
        <v>108</v>
      </c>
      <c r="N4026" s="31">
        <v>54.5505</v>
      </c>
      <c r="O4026" s="31">
        <v>90.793599999999998</v>
      </c>
      <c r="P4026" s="31">
        <v>107.7983</v>
      </c>
      <c r="Q4026" s="31">
        <v>1265.9057</v>
      </c>
      <c r="R4026" s="31">
        <v>88.11</v>
      </c>
      <c r="S4026" s="31" t="s">
        <v>108</v>
      </c>
    </row>
    <row r="4027" spans="1:19" x14ac:dyDescent="0.35">
      <c r="A4027" s="2">
        <v>38505</v>
      </c>
      <c r="B4027" s="31">
        <v>748.48609999999996</v>
      </c>
      <c r="C4027" s="31">
        <v>1139.2270000000001</v>
      </c>
      <c r="D4027" s="31">
        <v>655.13789999999995</v>
      </c>
      <c r="E4027" s="31">
        <v>247.83439999999999</v>
      </c>
      <c r="F4027" s="31">
        <v>44.018999999999998</v>
      </c>
      <c r="G4027" s="31">
        <v>242.59889999999999</v>
      </c>
      <c r="H4027" s="31">
        <v>8.3285560000000007</v>
      </c>
      <c r="I4027" s="31">
        <v>2246.7190000000001</v>
      </c>
      <c r="J4027" s="31">
        <v>3198.4789999999998</v>
      </c>
      <c r="K4027" s="31">
        <v>1795.3579999999999</v>
      </c>
      <c r="L4027" s="31">
        <v>105.54</v>
      </c>
      <c r="M4027" s="31" t="s">
        <v>108</v>
      </c>
      <c r="N4027" s="31">
        <v>55.040799999999997</v>
      </c>
      <c r="O4027" s="31">
        <v>90.753699999999995</v>
      </c>
      <c r="P4027" s="31">
        <v>107.9748</v>
      </c>
      <c r="Q4027" s="31">
        <v>1277.1984</v>
      </c>
      <c r="R4027" s="31">
        <v>87.75</v>
      </c>
      <c r="S4027" s="31" t="s">
        <v>108</v>
      </c>
    </row>
    <row r="4028" spans="1:19" x14ac:dyDescent="0.35">
      <c r="A4028" s="2">
        <v>38506</v>
      </c>
      <c r="B4028" s="31">
        <v>771.99950000000001</v>
      </c>
      <c r="C4028" s="31">
        <v>1170.576</v>
      </c>
      <c r="D4028" s="31">
        <v>658.46519999999998</v>
      </c>
      <c r="E4028" s="31">
        <v>255.98240000000001</v>
      </c>
      <c r="F4028" s="31">
        <v>44.122599999999998</v>
      </c>
      <c r="G4028" s="31">
        <v>245.04849999999999</v>
      </c>
      <c r="H4028" s="31">
        <v>8.3813429999999993</v>
      </c>
      <c r="I4028" s="31">
        <v>2248.473</v>
      </c>
      <c r="J4028" s="31">
        <v>3180.5230000000001</v>
      </c>
      <c r="K4028" s="31">
        <v>1792.325</v>
      </c>
      <c r="L4028" s="31">
        <v>104.95</v>
      </c>
      <c r="M4028" s="31" t="s">
        <v>108</v>
      </c>
      <c r="N4028" s="31">
        <v>54.305300000000003</v>
      </c>
      <c r="O4028" s="31">
        <v>91.361400000000003</v>
      </c>
      <c r="P4028" s="31">
        <v>107.8835</v>
      </c>
      <c r="Q4028" s="31">
        <v>1287.3266000000001</v>
      </c>
      <c r="R4028" s="31">
        <v>88.04</v>
      </c>
      <c r="S4028" s="31" t="s">
        <v>108</v>
      </c>
    </row>
    <row r="4029" spans="1:19" x14ac:dyDescent="0.35">
      <c r="A4029" s="2">
        <v>38509</v>
      </c>
      <c r="B4029" s="31">
        <v>768.47950000000003</v>
      </c>
      <c r="C4029" s="31">
        <v>1149.827</v>
      </c>
      <c r="D4029" s="31">
        <v>678.76149999999996</v>
      </c>
      <c r="E4029" s="31">
        <v>256.20870000000002</v>
      </c>
      <c r="F4029" s="31">
        <v>44.392000000000003</v>
      </c>
      <c r="G4029" s="31">
        <v>245.95580000000001</v>
      </c>
      <c r="H4029" s="31">
        <v>8.334422</v>
      </c>
      <c r="I4029" s="31">
        <v>2247.636</v>
      </c>
      <c r="J4029" s="31">
        <v>3185.7779999999998</v>
      </c>
      <c r="K4029" s="31">
        <v>1795.9079999999999</v>
      </c>
      <c r="L4029" s="31">
        <v>104.9</v>
      </c>
      <c r="M4029" s="31" t="s">
        <v>108</v>
      </c>
      <c r="N4029" s="31">
        <v>54.130200000000002</v>
      </c>
      <c r="O4029" s="31">
        <v>92.045299999999997</v>
      </c>
      <c r="P4029" s="31">
        <v>107.95959999999999</v>
      </c>
      <c r="Q4029" s="31">
        <v>1285.8109999999999</v>
      </c>
      <c r="R4029" s="31">
        <v>87.6</v>
      </c>
      <c r="S4029" s="31" t="s">
        <v>108</v>
      </c>
    </row>
    <row r="4030" spans="1:19" x14ac:dyDescent="0.35">
      <c r="A4030" s="2">
        <v>38510</v>
      </c>
      <c r="B4030" s="31">
        <v>762.00279999999998</v>
      </c>
      <c r="C4030" s="31">
        <v>1139.453</v>
      </c>
      <c r="D4030" s="31">
        <v>677.09789999999998</v>
      </c>
      <c r="E4030" s="31">
        <v>253.56819999999999</v>
      </c>
      <c r="F4030" s="31">
        <v>44.215899999999998</v>
      </c>
      <c r="G4030" s="31">
        <v>244.86709999999999</v>
      </c>
      <c r="H4030" s="31">
        <v>8.4165349999999997</v>
      </c>
      <c r="I4030" s="31">
        <v>2250.991</v>
      </c>
      <c r="J4030" s="31">
        <v>3196.2890000000002</v>
      </c>
      <c r="K4030" s="31">
        <v>1803.443</v>
      </c>
      <c r="L4030" s="31">
        <v>104.99</v>
      </c>
      <c r="M4030" s="31" t="s">
        <v>108</v>
      </c>
      <c r="N4030" s="31">
        <v>53.727400000000003</v>
      </c>
      <c r="O4030" s="31">
        <v>92.0548</v>
      </c>
      <c r="P4030" s="31">
        <v>107.8518</v>
      </c>
      <c r="Q4030" s="31">
        <v>1282.5532000000001</v>
      </c>
      <c r="R4030" s="31">
        <v>87.49</v>
      </c>
      <c r="S4030" s="31" t="s">
        <v>108</v>
      </c>
    </row>
    <row r="4031" spans="1:19" x14ac:dyDescent="0.35">
      <c r="A4031" s="2">
        <v>38511</v>
      </c>
      <c r="B4031" s="31">
        <v>748.47080000000005</v>
      </c>
      <c r="C4031" s="31">
        <v>1125.729</v>
      </c>
      <c r="D4031" s="31">
        <v>672.11530000000005</v>
      </c>
      <c r="E4031" s="31">
        <v>252.73500000000001</v>
      </c>
      <c r="F4031" s="31">
        <v>44.205500000000001</v>
      </c>
      <c r="G4031" s="31">
        <v>242.22630000000001</v>
      </c>
      <c r="H4031" s="31">
        <v>8.3919829999999997</v>
      </c>
      <c r="I4031" s="31">
        <v>2250.431</v>
      </c>
      <c r="J4031" s="31">
        <v>3190.1579999999999</v>
      </c>
      <c r="K4031" s="31">
        <v>1808.4190000000001</v>
      </c>
      <c r="L4031" s="31">
        <v>104.73</v>
      </c>
      <c r="M4031" s="31" t="s">
        <v>108</v>
      </c>
      <c r="N4031" s="31">
        <v>53.604799999999997</v>
      </c>
      <c r="O4031" s="31">
        <v>91.952799999999996</v>
      </c>
      <c r="P4031" s="31">
        <v>108.3569</v>
      </c>
      <c r="Q4031" s="31">
        <v>1286.761</v>
      </c>
      <c r="R4031" s="31">
        <v>87.88</v>
      </c>
      <c r="S4031" s="31" t="s">
        <v>108</v>
      </c>
    </row>
    <row r="4032" spans="1:19" x14ac:dyDescent="0.35">
      <c r="A4032" s="2">
        <v>38512</v>
      </c>
      <c r="B4032" s="31">
        <v>769.76369999999997</v>
      </c>
      <c r="C4032" s="31">
        <v>1180.5719999999999</v>
      </c>
      <c r="D4032" s="31">
        <v>679.67610000000002</v>
      </c>
      <c r="E4032" s="31">
        <v>253.84520000000001</v>
      </c>
      <c r="F4032" s="31">
        <v>44.153700000000001</v>
      </c>
      <c r="G4032" s="31">
        <v>244.37200000000001</v>
      </c>
      <c r="H4032" s="31">
        <v>8.3220600000000005</v>
      </c>
      <c r="I4032" s="31">
        <v>2252.9920000000002</v>
      </c>
      <c r="J4032" s="31">
        <v>3185.7779999999998</v>
      </c>
      <c r="K4032" s="31">
        <v>1807.5409999999999</v>
      </c>
      <c r="L4032" s="31">
        <v>105.17</v>
      </c>
      <c r="M4032" s="31" t="s">
        <v>108</v>
      </c>
      <c r="N4032" s="31">
        <v>53.85</v>
      </c>
      <c r="O4032" s="31">
        <v>91.192099999999996</v>
      </c>
      <c r="P4032" s="31">
        <v>107.15519999999999</v>
      </c>
      <c r="Q4032" s="31">
        <v>1279.5222000000001</v>
      </c>
      <c r="R4032" s="31">
        <v>88.07</v>
      </c>
      <c r="S4032" s="31" t="s">
        <v>108</v>
      </c>
    </row>
    <row r="4033" spans="1:19" x14ac:dyDescent="0.35">
      <c r="A4033" s="2">
        <v>38513</v>
      </c>
      <c r="B4033" s="31">
        <v>754.47389999999996</v>
      </c>
      <c r="C4033" s="31">
        <v>1159.117</v>
      </c>
      <c r="D4033" s="31">
        <v>684.11369999999999</v>
      </c>
      <c r="E4033" s="31">
        <v>258.53300000000002</v>
      </c>
      <c r="F4033" s="31">
        <v>44.485300000000002</v>
      </c>
      <c r="G4033" s="31">
        <v>242.01759999999999</v>
      </c>
      <c r="H4033" s="31">
        <v>8.2546370000000007</v>
      </c>
      <c r="I4033" s="31">
        <v>2251.712</v>
      </c>
      <c r="J4033" s="31">
        <v>3169.136</v>
      </c>
      <c r="K4033" s="31">
        <v>1805.7850000000001</v>
      </c>
      <c r="L4033" s="31">
        <v>104.99</v>
      </c>
      <c r="M4033" s="31" t="s">
        <v>108</v>
      </c>
      <c r="N4033" s="31">
        <v>53.377200000000002</v>
      </c>
      <c r="O4033" s="31">
        <v>90.543199999999999</v>
      </c>
      <c r="P4033" s="31">
        <v>106.5378</v>
      </c>
      <c r="Q4033" s="31">
        <v>1287.9590000000001</v>
      </c>
      <c r="R4033" s="31">
        <v>88.69</v>
      </c>
      <c r="S4033" s="31" t="s">
        <v>108</v>
      </c>
    </row>
    <row r="4034" spans="1:19" x14ac:dyDescent="0.35">
      <c r="A4034" s="2">
        <v>38516</v>
      </c>
      <c r="B4034" s="31">
        <v>784.60500000000002</v>
      </c>
      <c r="C4034" s="31">
        <v>1168.9670000000001</v>
      </c>
      <c r="D4034" s="31">
        <v>690.9932</v>
      </c>
      <c r="E4034" s="31">
        <v>257.15280000000001</v>
      </c>
      <c r="F4034" s="31">
        <v>44.671799999999998</v>
      </c>
      <c r="G4034" s="31">
        <v>247.76669999999999</v>
      </c>
      <c r="H4034" s="31">
        <v>8.252319</v>
      </c>
      <c r="I4034" s="31">
        <v>2248.6709999999998</v>
      </c>
      <c r="J4034" s="31">
        <v>3161.6909999999998</v>
      </c>
      <c r="K4034" s="31">
        <v>1799.93</v>
      </c>
      <c r="L4034" s="31">
        <v>105.3</v>
      </c>
      <c r="M4034" s="31" t="s">
        <v>108</v>
      </c>
      <c r="N4034" s="31">
        <v>53.621699999999997</v>
      </c>
      <c r="O4034" s="31">
        <v>89.611900000000006</v>
      </c>
      <c r="P4034" s="31">
        <v>105.78789999999999</v>
      </c>
      <c r="Q4034" s="31">
        <v>1289.9069</v>
      </c>
      <c r="R4034" s="31">
        <v>88.95</v>
      </c>
      <c r="S4034" s="31" t="s">
        <v>108</v>
      </c>
    </row>
    <row r="4035" spans="1:19" x14ac:dyDescent="0.35">
      <c r="A4035" s="2">
        <v>38517</v>
      </c>
      <c r="B4035" s="31">
        <v>772.12009999999998</v>
      </c>
      <c r="C4035" s="31">
        <v>1156.7059999999999</v>
      </c>
      <c r="D4035" s="31">
        <v>703.875</v>
      </c>
      <c r="E4035" s="31">
        <v>255.38200000000001</v>
      </c>
      <c r="F4035" s="31">
        <v>44.485300000000002</v>
      </c>
      <c r="G4035" s="31">
        <v>251.42339999999999</v>
      </c>
      <c r="H4035" s="31">
        <v>8.6860429999999997</v>
      </c>
      <c r="I4035" s="31">
        <v>2248.6709999999998</v>
      </c>
      <c r="J4035" s="31">
        <v>3153.37</v>
      </c>
      <c r="K4035" s="31">
        <v>1797.2950000000001</v>
      </c>
      <c r="L4035" s="31">
        <v>105.51</v>
      </c>
      <c r="M4035" s="31" t="s">
        <v>108</v>
      </c>
      <c r="N4035" s="31">
        <v>53.4649</v>
      </c>
      <c r="O4035" s="31">
        <v>89.837599999999995</v>
      </c>
      <c r="P4035" s="31">
        <v>105.8549</v>
      </c>
      <c r="Q4035" s="31">
        <v>1293.174</v>
      </c>
      <c r="R4035" s="31">
        <v>89.3</v>
      </c>
      <c r="S4035" s="31" t="s">
        <v>108</v>
      </c>
    </row>
    <row r="4036" spans="1:19" x14ac:dyDescent="0.35">
      <c r="A4036" s="2">
        <v>38518</v>
      </c>
      <c r="B4036" s="31">
        <v>775.58810000000005</v>
      </c>
      <c r="C4036" s="31">
        <v>1173.9010000000001</v>
      </c>
      <c r="D4036" s="31">
        <v>698.92049999999995</v>
      </c>
      <c r="E4036" s="31">
        <v>258.07670000000002</v>
      </c>
      <c r="F4036" s="31">
        <v>44.6511</v>
      </c>
      <c r="G4036" s="31">
        <v>257.13150000000002</v>
      </c>
      <c r="H4036" s="31">
        <v>9.0214560000000006</v>
      </c>
      <c r="I4036" s="31">
        <v>2248.0309999999999</v>
      </c>
      <c r="J4036" s="31">
        <v>3152.4940000000001</v>
      </c>
      <c r="K4036" s="31">
        <v>1782.0730000000001</v>
      </c>
      <c r="L4036" s="31">
        <v>105.67</v>
      </c>
      <c r="M4036" s="31" t="s">
        <v>108</v>
      </c>
      <c r="N4036" s="31">
        <v>53.517099999999999</v>
      </c>
      <c r="O4036" s="31">
        <v>89.796599999999998</v>
      </c>
      <c r="P4036" s="31">
        <v>106.4115</v>
      </c>
      <c r="Q4036" s="31">
        <v>1303.3503000000001</v>
      </c>
      <c r="R4036" s="31">
        <v>88.62</v>
      </c>
      <c r="S4036" s="31" t="s">
        <v>108</v>
      </c>
    </row>
    <row r="4037" spans="1:19" x14ac:dyDescent="0.35">
      <c r="A4037" s="2">
        <v>38519</v>
      </c>
      <c r="B4037" s="31">
        <v>788.48910000000001</v>
      </c>
      <c r="C4037" s="31">
        <v>1198.796</v>
      </c>
      <c r="D4037" s="31">
        <v>684.38720000000001</v>
      </c>
      <c r="E4037" s="31">
        <v>260.69439999999997</v>
      </c>
      <c r="F4037" s="31">
        <v>45.3765</v>
      </c>
      <c r="G4037" s="31">
        <v>257.04230000000001</v>
      </c>
      <c r="H4037" s="31">
        <v>8.9115789999999997</v>
      </c>
      <c r="I4037" s="31">
        <v>2238.7469999999998</v>
      </c>
      <c r="J4037" s="31">
        <v>3161.6909999999998</v>
      </c>
      <c r="K4037" s="31">
        <v>1784.1220000000001</v>
      </c>
      <c r="L4037" s="31">
        <v>106.01</v>
      </c>
      <c r="M4037" s="31" t="s">
        <v>108</v>
      </c>
      <c r="N4037" s="31">
        <v>53.777799999999999</v>
      </c>
      <c r="O4037" s="31">
        <v>89.974199999999996</v>
      </c>
      <c r="P4037" s="31">
        <v>106.1835</v>
      </c>
      <c r="Q4037" s="31">
        <v>1309.0797</v>
      </c>
      <c r="R4037" s="31">
        <v>88.64</v>
      </c>
      <c r="S4037" s="31" t="s">
        <v>108</v>
      </c>
    </row>
    <row r="4038" spans="1:19" x14ac:dyDescent="0.35">
      <c r="A4038" s="2">
        <v>38520</v>
      </c>
      <c r="B4038" s="31">
        <v>807.7713</v>
      </c>
      <c r="C4038" s="31">
        <v>1234.0830000000001</v>
      </c>
      <c r="D4038" s="31">
        <v>698.25990000000002</v>
      </c>
      <c r="E4038" s="31">
        <v>266.77679999999998</v>
      </c>
      <c r="F4038" s="31">
        <v>45.594099999999997</v>
      </c>
      <c r="G4038" s="31">
        <v>264.5342</v>
      </c>
      <c r="H4038" s="31">
        <v>8.9289280000000009</v>
      </c>
      <c r="I4038" s="31">
        <v>2236.6669999999999</v>
      </c>
      <c r="J4038" s="31">
        <v>3158.1880000000001</v>
      </c>
      <c r="K4038" s="31">
        <v>1785.2929999999999</v>
      </c>
      <c r="L4038" s="31">
        <v>106.43</v>
      </c>
      <c r="M4038" s="31" t="s">
        <v>108</v>
      </c>
      <c r="N4038" s="31">
        <v>53.8125</v>
      </c>
      <c r="O4038" s="31">
        <v>90.056799999999996</v>
      </c>
      <c r="P4038" s="31">
        <v>107.4611</v>
      </c>
      <c r="Q4038" s="31">
        <v>1320.4345000000001</v>
      </c>
      <c r="R4038" s="31">
        <v>87.65</v>
      </c>
      <c r="S4038" s="31" t="s">
        <v>108</v>
      </c>
    </row>
    <row r="4039" spans="1:19" x14ac:dyDescent="0.35">
      <c r="A4039" s="2">
        <v>38523</v>
      </c>
      <c r="B4039" s="31">
        <v>816.23329999999999</v>
      </c>
      <c r="C4039" s="31">
        <v>1236.924</v>
      </c>
      <c r="D4039" s="31">
        <v>700.90229999999997</v>
      </c>
      <c r="E4039" s="31">
        <v>265.85289999999998</v>
      </c>
      <c r="F4039" s="31">
        <v>45.594099999999997</v>
      </c>
      <c r="G4039" s="31">
        <v>270.2423</v>
      </c>
      <c r="H4039" s="31">
        <v>8.8537490000000005</v>
      </c>
      <c r="I4039" s="31">
        <v>2239.3879999999999</v>
      </c>
      <c r="J4039" s="31">
        <v>3152.9319999999998</v>
      </c>
      <c r="K4039" s="31">
        <v>1785.1469999999999</v>
      </c>
      <c r="L4039" s="31">
        <v>106.39</v>
      </c>
      <c r="M4039" s="31" t="s">
        <v>108</v>
      </c>
      <c r="N4039" s="31">
        <v>53.7256</v>
      </c>
      <c r="O4039" s="31">
        <v>89.703699999999998</v>
      </c>
      <c r="P4039" s="31">
        <v>106.6323</v>
      </c>
      <c r="Q4039" s="31">
        <v>1318.4933000000001</v>
      </c>
      <c r="R4039" s="31">
        <v>88.49</v>
      </c>
      <c r="S4039" s="31" t="s">
        <v>108</v>
      </c>
    </row>
    <row r="4040" spans="1:19" x14ac:dyDescent="0.35">
      <c r="A4040" s="2">
        <v>38524</v>
      </c>
      <c r="B4040" s="31">
        <v>806.24540000000002</v>
      </c>
      <c r="C4040" s="31">
        <v>1222.271</v>
      </c>
      <c r="D4040" s="31">
        <v>698.25990000000002</v>
      </c>
      <c r="E4040" s="31">
        <v>265.69889999999998</v>
      </c>
      <c r="F4040" s="31">
        <v>45.645899999999997</v>
      </c>
      <c r="G4040" s="31">
        <v>268.63690000000003</v>
      </c>
      <c r="H4040" s="31">
        <v>8.9347110000000001</v>
      </c>
      <c r="I4040" s="31">
        <v>2237.4670000000001</v>
      </c>
      <c r="J4040" s="31">
        <v>3164.319</v>
      </c>
      <c r="K4040" s="31">
        <v>1795.9780000000001</v>
      </c>
      <c r="L4040" s="31">
        <v>106.47</v>
      </c>
      <c r="M4040" s="31" t="s">
        <v>108</v>
      </c>
      <c r="N4040" s="31">
        <v>53.916800000000002</v>
      </c>
      <c r="O4040" s="31">
        <v>90.514099999999999</v>
      </c>
      <c r="P4040" s="31">
        <v>106.6118</v>
      </c>
      <c r="Q4040" s="31">
        <v>1314.0433</v>
      </c>
      <c r="R4040" s="31">
        <v>88.12</v>
      </c>
      <c r="S4040" s="31" t="s">
        <v>108</v>
      </c>
    </row>
    <row r="4041" spans="1:19" x14ac:dyDescent="0.35">
      <c r="A4041" s="2">
        <v>38525</v>
      </c>
      <c r="B4041" s="31">
        <v>793.34439999999995</v>
      </c>
      <c r="C4041" s="31">
        <v>1209.7860000000001</v>
      </c>
      <c r="D4041" s="31">
        <v>685.70839999999998</v>
      </c>
      <c r="E4041" s="31">
        <v>264.08210000000003</v>
      </c>
      <c r="F4041" s="31">
        <v>45.563000000000002</v>
      </c>
      <c r="G4041" s="31">
        <v>268.99369999999999</v>
      </c>
      <c r="H4041" s="31">
        <v>9.0735030000000005</v>
      </c>
      <c r="I4041" s="31">
        <v>2240.6680000000001</v>
      </c>
      <c r="J4041" s="31">
        <v>3187.9679999999998</v>
      </c>
      <c r="K4041" s="31">
        <v>1805.346</v>
      </c>
      <c r="L4041" s="31">
        <v>106.47</v>
      </c>
      <c r="M4041" s="31" t="s">
        <v>108</v>
      </c>
      <c r="N4041" s="31">
        <v>53.8125</v>
      </c>
      <c r="O4041" s="31">
        <v>90.1751</v>
      </c>
      <c r="P4041" s="31">
        <v>106.5907</v>
      </c>
      <c r="Q4041" s="31">
        <v>1325.6521</v>
      </c>
      <c r="R4041" s="31">
        <v>88.56</v>
      </c>
      <c r="S4041" s="31" t="s">
        <v>108</v>
      </c>
    </row>
    <row r="4042" spans="1:19" x14ac:dyDescent="0.35">
      <c r="A4042" s="2">
        <v>38526</v>
      </c>
      <c r="B4042" s="31">
        <v>813.45889999999997</v>
      </c>
      <c r="C4042" s="31">
        <v>1243.1300000000001</v>
      </c>
      <c r="D4042" s="31">
        <v>700.90229999999997</v>
      </c>
      <c r="E4042" s="31">
        <v>261.00240000000002</v>
      </c>
      <c r="F4042" s="31">
        <v>45.925699999999999</v>
      </c>
      <c r="G4042" s="31">
        <v>265.96129999999999</v>
      </c>
      <c r="H4042" s="31">
        <v>9.1313329999999997</v>
      </c>
      <c r="I4042" s="31">
        <v>2249.7910000000002</v>
      </c>
      <c r="J4042" s="31">
        <v>3184.027</v>
      </c>
      <c r="K4042" s="31">
        <v>1802.857</v>
      </c>
      <c r="L4042" s="31">
        <v>104.99</v>
      </c>
      <c r="M4042" s="31" t="s">
        <v>108</v>
      </c>
      <c r="N4042" s="31">
        <v>53.099899999999998</v>
      </c>
      <c r="O4042" s="31">
        <v>90.089500000000001</v>
      </c>
      <c r="P4042" s="31">
        <v>105.8715</v>
      </c>
      <c r="Q4042" s="31">
        <v>1321.2518</v>
      </c>
      <c r="R4042" s="31">
        <v>89.12</v>
      </c>
      <c r="S4042" s="31" t="s">
        <v>108</v>
      </c>
    </row>
    <row r="4043" spans="1:19" x14ac:dyDescent="0.35">
      <c r="A4043" s="2">
        <v>38527</v>
      </c>
      <c r="B4043" s="31">
        <v>818.73030000000006</v>
      </c>
      <c r="C4043" s="31">
        <v>1245.0740000000001</v>
      </c>
      <c r="D4043" s="31">
        <v>698.25990000000002</v>
      </c>
      <c r="E4043" s="31">
        <v>265.62189999999998</v>
      </c>
      <c r="F4043" s="31">
        <v>45.801299999999998</v>
      </c>
      <c r="G4043" s="31">
        <v>273.18560000000002</v>
      </c>
      <c r="H4043" s="31">
        <v>8.8537499999999998</v>
      </c>
      <c r="I4043" s="31">
        <v>2252.3519999999999</v>
      </c>
      <c r="J4043" s="31">
        <v>3193.2240000000002</v>
      </c>
      <c r="K4043" s="31">
        <v>1806.2239999999999</v>
      </c>
      <c r="L4043" s="31">
        <v>104.27</v>
      </c>
      <c r="M4043" s="31" t="s">
        <v>108</v>
      </c>
      <c r="N4043" s="31">
        <v>52.543700000000001</v>
      </c>
      <c r="O4043" s="31">
        <v>89.715000000000003</v>
      </c>
      <c r="P4043" s="31">
        <v>106.184</v>
      </c>
      <c r="Q4043" s="31">
        <v>1314.0572999999999</v>
      </c>
      <c r="R4043" s="31">
        <v>88.78</v>
      </c>
      <c r="S4043" s="31" t="s">
        <v>108</v>
      </c>
    </row>
    <row r="4044" spans="1:19" x14ac:dyDescent="0.35">
      <c r="A4044" s="2">
        <v>38530</v>
      </c>
      <c r="B4044" s="31">
        <v>832.04750000000001</v>
      </c>
      <c r="C4044" s="31">
        <v>1257.4839999999999</v>
      </c>
      <c r="D4044" s="31">
        <v>711.47199999999998</v>
      </c>
      <c r="E4044" s="31">
        <v>267.46969999999999</v>
      </c>
      <c r="F4044" s="31">
        <v>45.770200000000003</v>
      </c>
      <c r="G4044" s="31">
        <v>255.34780000000001</v>
      </c>
      <c r="H4044" s="31">
        <v>8.9347119999999993</v>
      </c>
      <c r="I4044" s="31">
        <v>2255.873</v>
      </c>
      <c r="J4044" s="31">
        <v>3196.2890000000002</v>
      </c>
      <c r="K4044" s="31">
        <v>1808.566</v>
      </c>
      <c r="L4044" s="31">
        <v>104.31</v>
      </c>
      <c r="M4044" s="31" t="s">
        <v>108</v>
      </c>
      <c r="N4044" s="31">
        <v>52.352499999999999</v>
      </c>
      <c r="O4044" s="31">
        <v>89.682299999999998</v>
      </c>
      <c r="P4044" s="31">
        <v>106.8293</v>
      </c>
      <c r="Q4044" s="31">
        <v>1311.2846</v>
      </c>
      <c r="R4044" s="31">
        <v>88.45</v>
      </c>
      <c r="S4044" s="31" t="s">
        <v>108</v>
      </c>
    </row>
    <row r="4045" spans="1:19" x14ac:dyDescent="0.35">
      <c r="A4045" s="2">
        <v>38531</v>
      </c>
      <c r="B4045" s="31">
        <v>803.33230000000003</v>
      </c>
      <c r="C4045" s="31">
        <v>1213.8230000000001</v>
      </c>
      <c r="D4045" s="31">
        <v>705.8569</v>
      </c>
      <c r="E4045" s="31">
        <v>265.19839999999999</v>
      </c>
      <c r="F4045" s="31">
        <v>45.355699999999999</v>
      </c>
      <c r="G4045" s="31">
        <v>244.73429999999999</v>
      </c>
      <c r="H4045" s="31">
        <v>8.7265250000000005</v>
      </c>
      <c r="I4045" s="31">
        <v>2253.473</v>
      </c>
      <c r="J4045" s="31">
        <v>3182.2750000000001</v>
      </c>
      <c r="K4045" s="31">
        <v>1802.711</v>
      </c>
      <c r="L4045" s="31">
        <v>105.23</v>
      </c>
      <c r="M4045" s="31" t="s">
        <v>108</v>
      </c>
      <c r="N4045" s="31">
        <v>52.734900000000003</v>
      </c>
      <c r="O4045" s="31">
        <v>89.319299999999998</v>
      </c>
      <c r="P4045" s="31">
        <v>106.1054</v>
      </c>
      <c r="Q4045" s="31">
        <v>1313.4115999999999</v>
      </c>
      <c r="R4045" s="31">
        <v>88.99</v>
      </c>
      <c r="S4045" s="31" t="s">
        <v>108</v>
      </c>
    </row>
    <row r="4046" spans="1:19" x14ac:dyDescent="0.35">
      <c r="A4046" s="2">
        <v>38532</v>
      </c>
      <c r="B4046" s="31">
        <v>790.43129999999996</v>
      </c>
      <c r="C4046" s="31">
        <v>1184.9649999999999</v>
      </c>
      <c r="D4046" s="31">
        <v>684.38720000000001</v>
      </c>
      <c r="E4046" s="31">
        <v>265.66039999999998</v>
      </c>
      <c r="F4046" s="31">
        <v>45.448999999999998</v>
      </c>
      <c r="G4046" s="31">
        <v>245.80459999999999</v>
      </c>
      <c r="H4046" s="31">
        <v>8.6571289999999994</v>
      </c>
      <c r="I4046" s="31">
        <v>2258.2739999999999</v>
      </c>
      <c r="J4046" s="31">
        <v>3177.4569999999999</v>
      </c>
      <c r="K4046" s="31">
        <v>1800.5150000000001</v>
      </c>
      <c r="L4046" s="31">
        <v>104.9</v>
      </c>
      <c r="M4046" s="31" t="s">
        <v>108</v>
      </c>
      <c r="N4046" s="31">
        <v>52.543700000000001</v>
      </c>
      <c r="O4046" s="31">
        <v>88.893900000000002</v>
      </c>
      <c r="P4046" s="31">
        <v>106.0061</v>
      </c>
      <c r="Q4046" s="31">
        <v>1310.097</v>
      </c>
      <c r="R4046" s="31">
        <v>89.11</v>
      </c>
      <c r="S4046" s="31" t="s">
        <v>108</v>
      </c>
    </row>
    <row r="4047" spans="1:19" x14ac:dyDescent="0.35">
      <c r="A4047" s="2">
        <v>38533</v>
      </c>
      <c r="B4047" s="31">
        <v>782.66290000000004</v>
      </c>
      <c r="C4047" s="31">
        <v>1170.6110000000001</v>
      </c>
      <c r="D4047" s="31">
        <v>699.58109999999999</v>
      </c>
      <c r="E4047" s="31">
        <v>262.69619999999998</v>
      </c>
      <c r="F4047" s="31">
        <v>45.293599999999998</v>
      </c>
      <c r="G4047" s="31">
        <v>237.6884</v>
      </c>
      <c r="H4047" s="31">
        <v>8.3968950000000007</v>
      </c>
      <c r="I4047" s="31">
        <v>2259.0749999999998</v>
      </c>
      <c r="J4047" s="31">
        <v>3183.1509999999998</v>
      </c>
      <c r="K4047" s="31">
        <v>1807.248</v>
      </c>
      <c r="L4047" s="31">
        <v>104.25</v>
      </c>
      <c r="M4047" s="31" t="s">
        <v>108</v>
      </c>
      <c r="N4047" s="31">
        <v>52.248199999999997</v>
      </c>
      <c r="O4047" s="31">
        <v>88.456299999999999</v>
      </c>
      <c r="P4047" s="31">
        <v>106.3244</v>
      </c>
      <c r="Q4047" s="31">
        <v>1309.4037000000001</v>
      </c>
      <c r="R4047" s="31">
        <v>89.09</v>
      </c>
      <c r="S4047" s="31" t="s">
        <v>108</v>
      </c>
    </row>
    <row r="4048" spans="1:19" x14ac:dyDescent="0.35">
      <c r="A4048" s="2">
        <v>38534</v>
      </c>
      <c r="B4048" s="31">
        <v>811.23940000000005</v>
      </c>
      <c r="C4048" s="31">
        <v>1232.4390000000001</v>
      </c>
      <c r="D4048" s="31">
        <v>720.05989999999997</v>
      </c>
      <c r="E4048" s="31">
        <v>253.4572</v>
      </c>
      <c r="F4048" s="31">
        <v>44.433500000000002</v>
      </c>
      <c r="G4048" s="31">
        <v>244.73429999999999</v>
      </c>
      <c r="H4048" s="31">
        <v>8.3911119999999997</v>
      </c>
      <c r="I4048" s="31">
        <v>2258.114</v>
      </c>
      <c r="J4048" s="31">
        <v>3163.0050000000001</v>
      </c>
      <c r="K4048" s="31">
        <v>1804.4670000000001</v>
      </c>
      <c r="L4048" s="31">
        <v>104.64</v>
      </c>
      <c r="M4048" s="31" t="s">
        <v>108</v>
      </c>
      <c r="N4048" s="31">
        <v>52.143900000000002</v>
      </c>
      <c r="O4048" s="31">
        <v>87.779200000000003</v>
      </c>
      <c r="P4048" s="31">
        <v>105.107</v>
      </c>
      <c r="Q4048" s="31">
        <v>1316.8112000000001</v>
      </c>
      <c r="R4048" s="31">
        <v>90.13</v>
      </c>
      <c r="S4048" s="31" t="s">
        <v>108</v>
      </c>
    </row>
    <row r="4049" spans="1:19" x14ac:dyDescent="0.35">
      <c r="A4049" s="2">
        <v>38537</v>
      </c>
      <c r="B4049" s="31">
        <v>811.23940000000005</v>
      </c>
      <c r="C4049" s="31">
        <v>1232.4390000000001</v>
      </c>
      <c r="D4049" s="31">
        <v>720.05989999999997</v>
      </c>
      <c r="E4049" s="31">
        <v>253.4572</v>
      </c>
      <c r="F4049" s="31">
        <v>44.433500000000002</v>
      </c>
      <c r="G4049" s="31">
        <v>244.73429999999999</v>
      </c>
      <c r="H4049" s="31">
        <v>8.3911119999999997</v>
      </c>
      <c r="I4049" s="31">
        <v>2251.0720000000001</v>
      </c>
      <c r="J4049" s="31">
        <v>3163.0050000000001</v>
      </c>
      <c r="K4049" s="31">
        <v>1802.125</v>
      </c>
      <c r="L4049" s="31">
        <v>104.64</v>
      </c>
      <c r="M4049" s="31" t="s">
        <v>108</v>
      </c>
      <c r="N4049" s="31">
        <v>52.143900000000002</v>
      </c>
      <c r="O4049" s="31">
        <v>87.8215</v>
      </c>
      <c r="P4049" s="31">
        <v>104.5684</v>
      </c>
      <c r="Q4049" s="31">
        <v>1311.4213999999999</v>
      </c>
      <c r="R4049" s="31">
        <v>90.46</v>
      </c>
      <c r="S4049" s="31" t="s">
        <v>108</v>
      </c>
    </row>
    <row r="4050" spans="1:19" x14ac:dyDescent="0.35">
      <c r="A4050" s="2">
        <v>38538</v>
      </c>
      <c r="B4050" s="31">
        <v>825.38890000000004</v>
      </c>
      <c r="C4050" s="31">
        <v>1257.3340000000001</v>
      </c>
      <c r="D4050" s="31">
        <v>737.56590000000006</v>
      </c>
      <c r="E4050" s="31">
        <v>258.69260000000003</v>
      </c>
      <c r="F4050" s="31">
        <v>43.925699999999999</v>
      </c>
      <c r="G4050" s="31">
        <v>259.71800000000002</v>
      </c>
      <c r="H4050" s="31">
        <v>8.2696690000000004</v>
      </c>
      <c r="I4050" s="31">
        <v>2250.431</v>
      </c>
      <c r="J4050" s="31">
        <v>3146.3629999999998</v>
      </c>
      <c r="K4050" s="31">
        <v>1795.9780000000001</v>
      </c>
      <c r="L4050" s="31">
        <v>105.43</v>
      </c>
      <c r="M4050" s="31" t="s">
        <v>108</v>
      </c>
      <c r="N4050" s="31">
        <v>52.613199999999999</v>
      </c>
      <c r="O4050" s="31">
        <v>87.711699999999993</v>
      </c>
      <c r="P4050" s="31">
        <v>104.57380000000001</v>
      </c>
      <c r="Q4050" s="31">
        <v>1305.1723999999999</v>
      </c>
      <c r="R4050" s="31">
        <v>90.44</v>
      </c>
      <c r="S4050" s="31" t="s">
        <v>108</v>
      </c>
    </row>
    <row r="4051" spans="1:19" x14ac:dyDescent="0.35">
      <c r="A4051" s="2">
        <v>38539</v>
      </c>
      <c r="B4051" s="31">
        <v>843.7</v>
      </c>
      <c r="C4051" s="31">
        <v>1338.1510000000001</v>
      </c>
      <c r="D4051" s="31">
        <v>747.47500000000002</v>
      </c>
      <c r="E4051" s="31">
        <v>263.77409999999998</v>
      </c>
      <c r="F4051" s="31">
        <v>43.987900000000003</v>
      </c>
      <c r="G4051" s="31">
        <v>253.11799999999999</v>
      </c>
      <c r="H4051" s="31">
        <v>8.1597919999999995</v>
      </c>
      <c r="I4051" s="31">
        <v>2247.71</v>
      </c>
      <c r="J4051" s="31">
        <v>3153.37</v>
      </c>
      <c r="K4051" s="31">
        <v>1794.953</v>
      </c>
      <c r="L4051" s="31">
        <v>104.51</v>
      </c>
      <c r="M4051" s="31" t="s">
        <v>108</v>
      </c>
      <c r="N4051" s="31">
        <v>52.387300000000003</v>
      </c>
      <c r="O4051" s="31">
        <v>87.63</v>
      </c>
      <c r="P4051" s="31">
        <v>104.7454</v>
      </c>
      <c r="Q4051" s="31">
        <v>1310.9536000000001</v>
      </c>
      <c r="R4051" s="31">
        <v>90.38</v>
      </c>
      <c r="S4051" s="31" t="s">
        <v>108</v>
      </c>
    </row>
    <row r="4052" spans="1:19" x14ac:dyDescent="0.35">
      <c r="A4052" s="2">
        <v>38540</v>
      </c>
      <c r="B4052" s="31">
        <v>835.65419999999995</v>
      </c>
      <c r="C4052" s="31">
        <v>1349.8889999999999</v>
      </c>
      <c r="D4052" s="31">
        <v>728.31740000000002</v>
      </c>
      <c r="E4052" s="31">
        <v>263.08120000000002</v>
      </c>
      <c r="F4052" s="31">
        <v>43.956800000000001</v>
      </c>
      <c r="G4052" s="31">
        <v>252.40450000000001</v>
      </c>
      <c r="H4052" s="31">
        <v>8.07883</v>
      </c>
      <c r="I4052" s="31">
        <v>2250.1109999999999</v>
      </c>
      <c r="J4052" s="31">
        <v>3159.5010000000002</v>
      </c>
      <c r="K4052" s="31">
        <v>1801.1010000000001</v>
      </c>
      <c r="L4052" s="31">
        <v>104.88</v>
      </c>
      <c r="M4052" s="31" t="s">
        <v>108</v>
      </c>
      <c r="N4052" s="31">
        <v>52.578499999999998</v>
      </c>
      <c r="O4052" s="31">
        <v>87.505200000000002</v>
      </c>
      <c r="P4052" s="31">
        <v>104.9455</v>
      </c>
      <c r="Q4052" s="31">
        <v>1304.1629</v>
      </c>
      <c r="R4052" s="31">
        <v>90.28</v>
      </c>
      <c r="S4052" s="31" t="s">
        <v>108</v>
      </c>
    </row>
    <row r="4053" spans="1:19" x14ac:dyDescent="0.35">
      <c r="A4053" s="2">
        <v>38541</v>
      </c>
      <c r="B4053" s="31">
        <v>820.67240000000004</v>
      </c>
      <c r="C4053" s="31">
        <v>1318.34</v>
      </c>
      <c r="D4053" s="31">
        <v>733.27189999999996</v>
      </c>
      <c r="E4053" s="31">
        <v>267.08479999999997</v>
      </c>
      <c r="F4053" s="31">
        <v>43.915399999999998</v>
      </c>
      <c r="G4053" s="31">
        <v>245.4478</v>
      </c>
      <c r="H4053" s="31">
        <v>8.0846129999999992</v>
      </c>
      <c r="I4053" s="31">
        <v>2254.433</v>
      </c>
      <c r="J4053" s="31">
        <v>3144.1729999999998</v>
      </c>
      <c r="K4053" s="31">
        <v>1800.808</v>
      </c>
      <c r="L4053" s="31">
        <v>106.08</v>
      </c>
      <c r="M4053" s="31" t="s">
        <v>108</v>
      </c>
      <c r="N4053" s="31">
        <v>53.690899999999999</v>
      </c>
      <c r="O4053" s="31">
        <v>87.377200000000002</v>
      </c>
      <c r="P4053" s="31">
        <v>104.78449999999999</v>
      </c>
      <c r="Q4053" s="31">
        <v>1307.52</v>
      </c>
      <c r="R4053" s="31">
        <v>90.25</v>
      </c>
      <c r="S4053" s="31" t="s">
        <v>108</v>
      </c>
    </row>
    <row r="4054" spans="1:19" x14ac:dyDescent="0.35">
      <c r="A4054" s="2">
        <v>38544</v>
      </c>
      <c r="B4054" s="31">
        <v>811.65250000000003</v>
      </c>
      <c r="C4054" s="31">
        <v>1295.662</v>
      </c>
      <c r="D4054" s="31">
        <v>699.93539999999996</v>
      </c>
      <c r="E4054" s="31">
        <v>268.2595</v>
      </c>
      <c r="F4054" s="31">
        <v>44.173699999999997</v>
      </c>
      <c r="G4054" s="31">
        <v>250.26400000000001</v>
      </c>
      <c r="H4054" s="31">
        <v>8.1308769999999999</v>
      </c>
      <c r="I4054" s="31">
        <v>2249.7910000000002</v>
      </c>
      <c r="J4054" s="31">
        <v>3145.4870000000001</v>
      </c>
      <c r="K4054" s="31">
        <v>1793.9290000000001</v>
      </c>
      <c r="L4054" s="31">
        <v>106.69</v>
      </c>
      <c r="M4054" s="31" t="s">
        <v>108</v>
      </c>
      <c r="N4054" s="31">
        <v>54.142800000000001</v>
      </c>
      <c r="O4054" s="31">
        <v>87.587999999999994</v>
      </c>
      <c r="P4054" s="31">
        <v>105.9644</v>
      </c>
      <c r="Q4054" s="31">
        <v>1330.6755000000001</v>
      </c>
      <c r="R4054" s="31">
        <v>89.46</v>
      </c>
      <c r="S4054" s="31" t="s">
        <v>108</v>
      </c>
    </row>
    <row r="4055" spans="1:19" x14ac:dyDescent="0.35">
      <c r="A4055" s="2">
        <v>38545</v>
      </c>
      <c r="B4055" s="31">
        <v>827.73659999999995</v>
      </c>
      <c r="C4055" s="31">
        <v>1324.7840000000001</v>
      </c>
      <c r="D4055" s="31">
        <v>735.43079999999998</v>
      </c>
      <c r="E4055" s="31">
        <v>266.36630000000002</v>
      </c>
      <c r="F4055" s="31">
        <v>44.260300000000001</v>
      </c>
      <c r="G4055" s="31">
        <v>254.1883</v>
      </c>
      <c r="H4055" s="31">
        <v>8.1655750000000005</v>
      </c>
      <c r="I4055" s="31">
        <v>2249.3110000000001</v>
      </c>
      <c r="J4055" s="31">
        <v>3138.48</v>
      </c>
      <c r="K4055" s="31">
        <v>1793.7819999999999</v>
      </c>
      <c r="L4055" s="31">
        <v>106.86</v>
      </c>
      <c r="M4055" s="31" t="s">
        <v>108</v>
      </c>
      <c r="N4055" s="31">
        <v>54.299199999999999</v>
      </c>
      <c r="O4055" s="31">
        <v>88.292900000000003</v>
      </c>
      <c r="P4055" s="31">
        <v>107.1093</v>
      </c>
      <c r="Q4055" s="31">
        <v>1349.2270000000001</v>
      </c>
      <c r="R4055" s="31">
        <v>88.35</v>
      </c>
      <c r="S4055" s="31" t="s">
        <v>108</v>
      </c>
    </row>
    <row r="4056" spans="1:19" x14ac:dyDescent="0.35">
      <c r="A4056" s="2">
        <v>38546</v>
      </c>
      <c r="B4056" s="31">
        <v>819.1241</v>
      </c>
      <c r="C4056" s="31">
        <v>1307.4580000000001</v>
      </c>
      <c r="D4056" s="31">
        <v>715.67280000000005</v>
      </c>
      <c r="E4056" s="31">
        <v>265.86770000000001</v>
      </c>
      <c r="F4056" s="31">
        <v>43.997199999999999</v>
      </c>
      <c r="G4056" s="31">
        <v>258.64769999999999</v>
      </c>
      <c r="H4056" s="31">
        <v>8.1193109999999997</v>
      </c>
      <c r="I4056" s="31">
        <v>2244.509</v>
      </c>
      <c r="J4056" s="31">
        <v>3135.4140000000002</v>
      </c>
      <c r="K4056" s="31">
        <v>1791.441</v>
      </c>
      <c r="L4056" s="31">
        <v>107.08</v>
      </c>
      <c r="M4056" s="31" t="s">
        <v>108</v>
      </c>
      <c r="N4056" s="31">
        <v>54.472999999999999</v>
      </c>
      <c r="O4056" s="31">
        <v>87.310699999999997</v>
      </c>
      <c r="P4056" s="31">
        <v>106.1678</v>
      </c>
      <c r="Q4056" s="31">
        <v>1352.2340999999999</v>
      </c>
      <c r="R4056" s="31">
        <v>89.25</v>
      </c>
      <c r="S4056" s="31" t="s">
        <v>108</v>
      </c>
    </row>
    <row r="4057" spans="1:19" x14ac:dyDescent="0.35">
      <c r="A4057" s="2">
        <v>38547</v>
      </c>
      <c r="B4057" s="31">
        <v>789.73149999999998</v>
      </c>
      <c r="C4057" s="31">
        <v>1263.711</v>
      </c>
      <c r="D4057" s="31">
        <v>689.59379999999999</v>
      </c>
      <c r="E4057" s="31">
        <v>267.61989999999997</v>
      </c>
      <c r="F4057" s="31">
        <v>43.546300000000002</v>
      </c>
      <c r="G4057" s="31">
        <v>260.78820000000002</v>
      </c>
      <c r="H4057" s="31">
        <v>8.1482259999999993</v>
      </c>
      <c r="I4057" s="31">
        <v>2246.27</v>
      </c>
      <c r="J4057" s="31">
        <v>3131.473</v>
      </c>
      <c r="K4057" s="31">
        <v>1785.8779999999999</v>
      </c>
      <c r="L4057" s="31">
        <v>107.41</v>
      </c>
      <c r="M4057" s="31" t="s">
        <v>108</v>
      </c>
      <c r="N4057" s="31">
        <v>55.064</v>
      </c>
      <c r="O4057" s="31">
        <v>87.279300000000006</v>
      </c>
      <c r="P4057" s="31">
        <v>106.25320000000001</v>
      </c>
      <c r="Q4057" s="31">
        <v>1362.0563</v>
      </c>
      <c r="R4057" s="31">
        <v>89.48</v>
      </c>
      <c r="S4057" s="31" t="s">
        <v>108</v>
      </c>
    </row>
    <row r="4058" spans="1:19" x14ac:dyDescent="0.35">
      <c r="A4058" s="2">
        <v>38548</v>
      </c>
      <c r="B4058" s="31">
        <v>797.39610000000005</v>
      </c>
      <c r="C4058" s="31">
        <v>1267.2470000000001</v>
      </c>
      <c r="D4058" s="31">
        <v>698.36810000000003</v>
      </c>
      <c r="E4058" s="31">
        <v>269.03379999999999</v>
      </c>
      <c r="F4058" s="31">
        <v>43.648499999999999</v>
      </c>
      <c r="G4058" s="31">
        <v>260.96660000000003</v>
      </c>
      <c r="H4058" s="31">
        <v>8.1250940000000007</v>
      </c>
      <c r="I4058" s="31">
        <v>2242.1080000000002</v>
      </c>
      <c r="J4058" s="31">
        <v>3133.6619999999998</v>
      </c>
      <c r="K4058" s="31">
        <v>1787.1959999999999</v>
      </c>
      <c r="L4058" s="31">
        <v>107.37</v>
      </c>
      <c r="M4058" s="31" t="s">
        <v>108</v>
      </c>
      <c r="N4058" s="31">
        <v>55.168300000000002</v>
      </c>
      <c r="O4058" s="31">
        <v>87.201599999999999</v>
      </c>
      <c r="P4058" s="31">
        <v>105.71469999999999</v>
      </c>
      <c r="Q4058" s="31">
        <v>1351.1513</v>
      </c>
      <c r="R4058" s="31">
        <v>89.72</v>
      </c>
      <c r="S4058" s="31" t="s">
        <v>108</v>
      </c>
    </row>
    <row r="4059" spans="1:19" x14ac:dyDescent="0.35">
      <c r="A4059" s="2">
        <v>38551</v>
      </c>
      <c r="B4059" s="31">
        <v>789.32090000000005</v>
      </c>
      <c r="C4059" s="31">
        <v>1242.652</v>
      </c>
      <c r="D4059" s="31">
        <v>685.36919999999998</v>
      </c>
      <c r="E4059" s="31">
        <v>269.89789999999999</v>
      </c>
      <c r="F4059" s="31">
        <v>43.628</v>
      </c>
      <c r="G4059" s="31">
        <v>259.62880000000001</v>
      </c>
      <c r="H4059" s="31">
        <v>8.3217149999999993</v>
      </c>
      <c r="I4059" s="31">
        <v>2242.1080000000002</v>
      </c>
      <c r="J4059" s="31">
        <v>3128.4070000000002</v>
      </c>
      <c r="K4059" s="31">
        <v>1789.684</v>
      </c>
      <c r="L4059" s="31">
        <v>106.95</v>
      </c>
      <c r="M4059" s="31" t="s">
        <v>108</v>
      </c>
      <c r="N4059" s="31">
        <v>54.994500000000002</v>
      </c>
      <c r="O4059" s="31">
        <v>87.590900000000005</v>
      </c>
      <c r="P4059" s="31">
        <v>105.8511</v>
      </c>
      <c r="Q4059" s="31">
        <v>1353.5823</v>
      </c>
      <c r="R4059" s="31">
        <v>89.64</v>
      </c>
      <c r="S4059" s="31" t="s">
        <v>108</v>
      </c>
    </row>
    <row r="4060" spans="1:19" x14ac:dyDescent="0.35">
      <c r="A4060" s="2">
        <v>38552</v>
      </c>
      <c r="B4060" s="31">
        <v>793.29010000000005</v>
      </c>
      <c r="C4060" s="31">
        <v>1264.557</v>
      </c>
      <c r="D4060" s="31">
        <v>684.0693</v>
      </c>
      <c r="E4060" s="31">
        <v>272.6472</v>
      </c>
      <c r="F4060" s="31">
        <v>43.536099999999998</v>
      </c>
      <c r="G4060" s="31">
        <v>246.518</v>
      </c>
      <c r="H4060" s="31">
        <v>8.2407529999999998</v>
      </c>
      <c r="I4060" s="31">
        <v>2242.2689999999998</v>
      </c>
      <c r="J4060" s="31">
        <v>3134.9760000000001</v>
      </c>
      <c r="K4060" s="31">
        <v>1788.0740000000001</v>
      </c>
      <c r="L4060" s="31">
        <v>107.54</v>
      </c>
      <c r="M4060" s="31" t="s">
        <v>108</v>
      </c>
      <c r="N4060" s="31">
        <v>55.620199999999997</v>
      </c>
      <c r="O4060" s="31">
        <v>86.645700000000005</v>
      </c>
      <c r="P4060" s="31">
        <v>105.2509</v>
      </c>
      <c r="Q4060" s="31">
        <v>1359.2552000000001</v>
      </c>
      <c r="R4060" s="31">
        <v>89.85</v>
      </c>
      <c r="S4060" s="31" t="s">
        <v>108</v>
      </c>
    </row>
    <row r="4061" spans="1:19" x14ac:dyDescent="0.35">
      <c r="A4061" s="2">
        <v>38553</v>
      </c>
      <c r="B4061" s="31">
        <v>785.48860000000002</v>
      </c>
      <c r="C4061" s="31">
        <v>1271.2439999999999</v>
      </c>
      <c r="D4061" s="31">
        <v>681.14449999999999</v>
      </c>
      <c r="E4061" s="31">
        <v>273.66840000000002</v>
      </c>
      <c r="F4061" s="31">
        <v>43.730200000000004</v>
      </c>
      <c r="G4061" s="31">
        <v>247.76660000000001</v>
      </c>
      <c r="H4061" s="31">
        <v>8.1193100000000005</v>
      </c>
      <c r="I4061" s="31">
        <v>2243.069</v>
      </c>
      <c r="J4061" s="31">
        <v>3138.9180000000001</v>
      </c>
      <c r="K4061" s="31">
        <v>1785.8779999999999</v>
      </c>
      <c r="L4061" s="31">
        <v>107.82</v>
      </c>
      <c r="M4061" s="31" t="s">
        <v>108</v>
      </c>
      <c r="N4061" s="31">
        <v>55.915700000000001</v>
      </c>
      <c r="O4061" s="31">
        <v>86.112200000000001</v>
      </c>
      <c r="P4061" s="31">
        <v>105.4483</v>
      </c>
      <c r="Q4061" s="31">
        <v>1365.6306</v>
      </c>
      <c r="R4061" s="31">
        <v>89.34</v>
      </c>
      <c r="S4061" s="31" t="s">
        <v>108</v>
      </c>
    </row>
    <row r="4062" spans="1:19" x14ac:dyDescent="0.35">
      <c r="A4062" s="2">
        <v>38554</v>
      </c>
      <c r="B4062" s="31">
        <v>773.17039999999997</v>
      </c>
      <c r="C4062" s="31">
        <v>1262.252</v>
      </c>
      <c r="D4062" s="31">
        <v>668.47050000000002</v>
      </c>
      <c r="E4062" s="31">
        <v>273.19709999999998</v>
      </c>
      <c r="F4062" s="31">
        <v>44.108400000000003</v>
      </c>
      <c r="G4062" s="31">
        <v>242.4153</v>
      </c>
      <c r="H4062" s="31">
        <v>8.1366589999999999</v>
      </c>
      <c r="I4062" s="31">
        <v>2245.79</v>
      </c>
      <c r="J4062" s="31">
        <v>3116.5819999999999</v>
      </c>
      <c r="K4062" s="31">
        <v>1785.732</v>
      </c>
      <c r="L4062" s="31">
        <v>107.26</v>
      </c>
      <c r="M4062" s="31" t="s">
        <v>108</v>
      </c>
      <c r="N4062" s="31">
        <v>55.828800000000001</v>
      </c>
      <c r="O4062" s="31">
        <v>88.482299999999995</v>
      </c>
      <c r="P4062" s="31">
        <v>106.3681</v>
      </c>
      <c r="Q4062" s="31">
        <v>1375.2195999999999</v>
      </c>
      <c r="R4062" s="31">
        <v>88.93</v>
      </c>
      <c r="S4062" s="31" t="s">
        <v>108</v>
      </c>
    </row>
    <row r="4063" spans="1:19" x14ac:dyDescent="0.35">
      <c r="A4063" s="2">
        <v>38555</v>
      </c>
      <c r="B4063" s="31">
        <v>796.43809999999996</v>
      </c>
      <c r="C4063" s="31">
        <v>1295.4549999999999</v>
      </c>
      <c r="D4063" s="31">
        <v>678.86969999999997</v>
      </c>
      <c r="E4063" s="31">
        <v>277.51740000000001</v>
      </c>
      <c r="F4063" s="31">
        <v>44.036799999999999</v>
      </c>
      <c r="G4063" s="31">
        <v>242.4153</v>
      </c>
      <c r="H4063" s="31">
        <v>8.1366589999999999</v>
      </c>
      <c r="I4063" s="31">
        <v>2251.0720000000001</v>
      </c>
      <c r="J4063" s="31">
        <v>3125.779</v>
      </c>
      <c r="K4063" s="31">
        <v>1793.1969999999999</v>
      </c>
      <c r="L4063" s="31">
        <v>107.87</v>
      </c>
      <c r="M4063" s="31" t="s">
        <v>108</v>
      </c>
      <c r="N4063" s="31">
        <v>55.950400000000002</v>
      </c>
      <c r="O4063" s="31">
        <v>88.219800000000006</v>
      </c>
      <c r="P4063" s="31">
        <v>106.3203</v>
      </c>
      <c r="Q4063" s="31">
        <v>1381.9199000000001</v>
      </c>
      <c r="R4063" s="31">
        <v>89.64</v>
      </c>
      <c r="S4063" s="31" t="s">
        <v>108</v>
      </c>
    </row>
    <row r="4064" spans="1:19" x14ac:dyDescent="0.35">
      <c r="A4064" s="2">
        <v>38558</v>
      </c>
      <c r="B4064" s="31">
        <v>799.99670000000003</v>
      </c>
      <c r="C4064" s="31">
        <v>1289.076</v>
      </c>
      <c r="D4064" s="31">
        <v>680.16959999999995</v>
      </c>
      <c r="E4064" s="31">
        <v>279.40260000000001</v>
      </c>
      <c r="F4064" s="31">
        <v>44.128799999999998</v>
      </c>
      <c r="G4064" s="31">
        <v>243.48560000000001</v>
      </c>
      <c r="H4064" s="31">
        <v>8.2118380000000002</v>
      </c>
      <c r="I4064" s="31">
        <v>2248.0309999999999</v>
      </c>
      <c r="J4064" s="31">
        <v>3121.8380000000002</v>
      </c>
      <c r="K4064" s="31">
        <v>1794.953</v>
      </c>
      <c r="L4064" s="31">
        <v>107.61</v>
      </c>
      <c r="M4064" s="31" t="s">
        <v>108</v>
      </c>
      <c r="N4064" s="31">
        <v>55.759300000000003</v>
      </c>
      <c r="O4064" s="31">
        <v>87.619100000000003</v>
      </c>
      <c r="P4064" s="31">
        <v>105.88720000000001</v>
      </c>
      <c r="Q4064" s="31">
        <v>1380.7669000000001</v>
      </c>
      <c r="R4064" s="31">
        <v>89.57</v>
      </c>
      <c r="S4064" s="31" t="s">
        <v>108</v>
      </c>
    </row>
    <row r="4065" spans="1:19" x14ac:dyDescent="0.35">
      <c r="A4065" s="2">
        <v>38559</v>
      </c>
      <c r="B4065" s="31">
        <v>803.96590000000003</v>
      </c>
      <c r="C4065" s="31">
        <v>1285.694</v>
      </c>
      <c r="D4065" s="31">
        <v>697.06820000000005</v>
      </c>
      <c r="E4065" s="31">
        <v>278.38139999999999</v>
      </c>
      <c r="F4065" s="31">
        <v>43.8733</v>
      </c>
      <c r="G4065" s="31">
        <v>245.80449999999999</v>
      </c>
      <c r="H4065" s="31">
        <v>8.3101489999999991</v>
      </c>
      <c r="I4065" s="31">
        <v>2246.59</v>
      </c>
      <c r="J4065" s="31">
        <v>3122.7130000000002</v>
      </c>
      <c r="K4065" s="31">
        <v>1793.1969999999999</v>
      </c>
      <c r="L4065" s="31">
        <v>107.69</v>
      </c>
      <c r="M4065" s="31" t="s">
        <v>108</v>
      </c>
      <c r="N4065" s="31">
        <v>55.863500000000002</v>
      </c>
      <c r="O4065" s="31">
        <v>87.150700000000001</v>
      </c>
      <c r="P4065" s="31">
        <v>105.5065</v>
      </c>
      <c r="Q4065" s="31">
        <v>1370.9919</v>
      </c>
      <c r="R4065" s="31">
        <v>90</v>
      </c>
      <c r="S4065" s="31" t="s">
        <v>108</v>
      </c>
    </row>
    <row r="4066" spans="1:19" x14ac:dyDescent="0.35">
      <c r="A4066" s="2">
        <v>38560</v>
      </c>
      <c r="B4066" s="31">
        <v>804.78710000000001</v>
      </c>
      <c r="C4066" s="31">
        <v>1305.6769999999999</v>
      </c>
      <c r="D4066" s="31">
        <v>690.24379999999996</v>
      </c>
      <c r="E4066" s="31">
        <v>282.07330000000002</v>
      </c>
      <c r="F4066" s="31">
        <v>44.0062</v>
      </c>
      <c r="G4066" s="31">
        <v>244.9126</v>
      </c>
      <c r="H4066" s="31">
        <v>8.4315920000000002</v>
      </c>
      <c r="I4066" s="31">
        <v>2240.1880000000001</v>
      </c>
      <c r="J4066" s="31">
        <v>3118.3339999999998</v>
      </c>
      <c r="K4066" s="31">
        <v>1794.222</v>
      </c>
      <c r="L4066" s="31">
        <v>108.11</v>
      </c>
      <c r="M4066" s="31" t="s">
        <v>108</v>
      </c>
      <c r="N4066" s="31">
        <v>56.228499999999997</v>
      </c>
      <c r="O4066" s="31">
        <v>87.057400000000001</v>
      </c>
      <c r="P4066" s="31">
        <v>105.6433</v>
      </c>
      <c r="Q4066" s="31">
        <v>1377.4184</v>
      </c>
      <c r="R4066" s="31">
        <v>89.73</v>
      </c>
      <c r="S4066" s="31" t="s">
        <v>108</v>
      </c>
    </row>
    <row r="4067" spans="1:19" x14ac:dyDescent="0.35">
      <c r="A4067" s="2">
        <v>38561</v>
      </c>
      <c r="B4067" s="31">
        <v>815.32600000000002</v>
      </c>
      <c r="C4067" s="31">
        <v>1314.9770000000001</v>
      </c>
      <c r="D4067" s="31">
        <v>684.7192</v>
      </c>
      <c r="E4067" s="31">
        <v>285.13679999999999</v>
      </c>
      <c r="F4067" s="31">
        <v>44.2821</v>
      </c>
      <c r="G4067" s="31">
        <v>249.1045</v>
      </c>
      <c r="H4067" s="31">
        <v>8.4026770000000006</v>
      </c>
      <c r="I4067" s="31">
        <v>2240.0279999999998</v>
      </c>
      <c r="J4067" s="31">
        <v>3131.91</v>
      </c>
      <c r="K4067" s="31">
        <v>1793.7819999999999</v>
      </c>
      <c r="L4067" s="31">
        <v>108.74</v>
      </c>
      <c r="M4067" s="31" t="s">
        <v>108</v>
      </c>
      <c r="N4067" s="31">
        <v>56.541400000000003</v>
      </c>
      <c r="O4067" s="31">
        <v>86.962500000000006</v>
      </c>
      <c r="P4067" s="31">
        <v>106.027</v>
      </c>
      <c r="Q4067" s="31">
        <v>1392.24</v>
      </c>
      <c r="R4067" s="31">
        <v>89.34</v>
      </c>
      <c r="S4067" s="31" t="s">
        <v>108</v>
      </c>
    </row>
    <row r="4068" spans="1:19" x14ac:dyDescent="0.35">
      <c r="A4068" s="2">
        <v>38562</v>
      </c>
      <c r="B4068" s="31">
        <v>823.67499999999995</v>
      </c>
      <c r="C4068" s="31">
        <v>1326.66</v>
      </c>
      <c r="D4068" s="31">
        <v>696.7432</v>
      </c>
      <c r="E4068" s="31">
        <v>284.58690000000001</v>
      </c>
      <c r="F4068" s="31">
        <v>44.537599999999998</v>
      </c>
      <c r="G4068" s="31">
        <v>245.0018</v>
      </c>
      <c r="H4068" s="31">
        <v>8.5530349999999995</v>
      </c>
      <c r="I4068" s="31">
        <v>2238.7469999999998</v>
      </c>
      <c r="J4068" s="31">
        <v>3113.5169999999998</v>
      </c>
      <c r="K4068" s="31">
        <v>1791.88</v>
      </c>
      <c r="L4068" s="31">
        <v>107.85</v>
      </c>
      <c r="M4068" s="31" t="s">
        <v>108</v>
      </c>
      <c r="N4068" s="31">
        <v>56.02</v>
      </c>
      <c r="O4068" s="31">
        <v>87.218599999999995</v>
      </c>
      <c r="P4068" s="31">
        <v>106.57380000000001</v>
      </c>
      <c r="Q4068" s="31">
        <v>1397.2181</v>
      </c>
      <c r="R4068" s="31">
        <v>89.35</v>
      </c>
      <c r="S4068" s="31" t="s">
        <v>108</v>
      </c>
    </row>
    <row r="4069" spans="1:19" x14ac:dyDescent="0.35">
      <c r="A4069" s="2">
        <v>38565</v>
      </c>
      <c r="B4069" s="31">
        <v>840.0992</v>
      </c>
      <c r="C4069" s="31">
        <v>1342.8</v>
      </c>
      <c r="D4069" s="31">
        <v>711.69200000000001</v>
      </c>
      <c r="E4069" s="31">
        <v>289.0643</v>
      </c>
      <c r="F4069" s="31">
        <v>44.7318</v>
      </c>
      <c r="G4069" s="31">
        <v>245.26939999999999</v>
      </c>
      <c r="H4069" s="31">
        <v>8.5703840000000007</v>
      </c>
      <c r="I4069" s="31">
        <v>2232.0250000000001</v>
      </c>
      <c r="J4069" s="31">
        <v>3105.1950000000002</v>
      </c>
      <c r="K4069" s="31">
        <v>1785.2929999999999</v>
      </c>
      <c r="L4069" s="31">
        <v>107.91</v>
      </c>
      <c r="M4069" s="31" t="s">
        <v>108</v>
      </c>
      <c r="N4069" s="31">
        <v>56.141599999999997</v>
      </c>
      <c r="O4069" s="31">
        <v>87.179500000000004</v>
      </c>
      <c r="P4069" s="31">
        <v>107.1133</v>
      </c>
      <c r="Q4069" s="31">
        <v>1407.2819999999999</v>
      </c>
      <c r="R4069" s="31">
        <v>88.89</v>
      </c>
      <c r="S4069" s="31" t="s">
        <v>108</v>
      </c>
    </row>
    <row r="4070" spans="1:19" x14ac:dyDescent="0.35">
      <c r="A4070" s="2">
        <v>38566</v>
      </c>
      <c r="B4070" s="31">
        <v>841.74159999999995</v>
      </c>
      <c r="C4070" s="31">
        <v>1369.316</v>
      </c>
      <c r="D4070" s="31">
        <v>705.1925</v>
      </c>
      <c r="E4070" s="31">
        <v>289.37849999999997</v>
      </c>
      <c r="F4070" s="31">
        <v>44.7318</v>
      </c>
      <c r="G4070" s="31">
        <v>251.33420000000001</v>
      </c>
      <c r="H4070" s="31">
        <v>8.6629120000000004</v>
      </c>
      <c r="I4070" s="31">
        <v>2227.8629999999998</v>
      </c>
      <c r="J4070" s="31">
        <v>3102.5680000000002</v>
      </c>
      <c r="K4070" s="31">
        <v>1780.316</v>
      </c>
      <c r="L4070" s="31">
        <v>108.57</v>
      </c>
      <c r="M4070" s="31" t="s">
        <v>108</v>
      </c>
      <c r="N4070" s="31">
        <v>56.628300000000003</v>
      </c>
      <c r="O4070" s="31">
        <v>87.821200000000005</v>
      </c>
      <c r="P4070" s="31">
        <v>107.1095</v>
      </c>
      <c r="Q4070" s="31">
        <v>1424.8987999999999</v>
      </c>
      <c r="R4070" s="31">
        <v>88.76</v>
      </c>
      <c r="S4070" s="31" t="s">
        <v>108</v>
      </c>
    </row>
    <row r="4071" spans="1:19" x14ac:dyDescent="0.35">
      <c r="A4071" s="2">
        <v>38567</v>
      </c>
      <c r="B4071" s="31">
        <v>826.54920000000004</v>
      </c>
      <c r="C4071" s="31">
        <v>1361.0920000000001</v>
      </c>
      <c r="D4071" s="31">
        <v>699.34299999999996</v>
      </c>
      <c r="E4071" s="31">
        <v>290.24259999999998</v>
      </c>
      <c r="F4071" s="31">
        <v>45.242800000000003</v>
      </c>
      <c r="G4071" s="31">
        <v>243.12880000000001</v>
      </c>
      <c r="H4071" s="31">
        <v>8.6224310000000006</v>
      </c>
      <c r="I4071" s="31">
        <v>2228.5039999999999</v>
      </c>
      <c r="J4071" s="31">
        <v>3109.1370000000002</v>
      </c>
      <c r="K4071" s="31">
        <v>1782.2190000000001</v>
      </c>
      <c r="L4071" s="31">
        <v>108.81</v>
      </c>
      <c r="M4071" s="31" t="s">
        <v>108</v>
      </c>
      <c r="N4071" s="31">
        <v>56.75</v>
      </c>
      <c r="O4071" s="31">
        <v>87.959000000000003</v>
      </c>
      <c r="P4071" s="31">
        <v>108.0515</v>
      </c>
      <c r="Q4071" s="31">
        <v>1433.3711000000001</v>
      </c>
      <c r="R4071" s="31">
        <v>87.99</v>
      </c>
      <c r="S4071" s="31" t="s">
        <v>108</v>
      </c>
    </row>
    <row r="4072" spans="1:19" x14ac:dyDescent="0.35">
      <c r="A4072" s="2">
        <v>38568</v>
      </c>
      <c r="B4072" s="31">
        <v>833.11890000000005</v>
      </c>
      <c r="C4072" s="31">
        <v>1385.2260000000001</v>
      </c>
      <c r="D4072" s="31">
        <v>705.1925</v>
      </c>
      <c r="E4072" s="31">
        <v>289.61419999999998</v>
      </c>
      <c r="F4072" s="31">
        <v>45.344999999999999</v>
      </c>
      <c r="G4072" s="31">
        <v>243.48560000000001</v>
      </c>
      <c r="H4072" s="31">
        <v>8.5530349999999995</v>
      </c>
      <c r="I4072" s="31">
        <v>2224.6619999999998</v>
      </c>
      <c r="J4072" s="31">
        <v>3104.7570000000001</v>
      </c>
      <c r="K4072" s="31">
        <v>1779.2919999999999</v>
      </c>
      <c r="L4072" s="31">
        <v>107.96</v>
      </c>
      <c r="M4072" s="31" t="s">
        <v>108</v>
      </c>
      <c r="N4072" s="31">
        <v>56.193800000000003</v>
      </c>
      <c r="O4072" s="31">
        <v>87.795500000000004</v>
      </c>
      <c r="P4072" s="31">
        <v>108.5038</v>
      </c>
      <c r="Q4072" s="31">
        <v>1434.5255999999999</v>
      </c>
      <c r="R4072" s="31">
        <v>87.8</v>
      </c>
      <c r="S4072" s="31" t="s">
        <v>108</v>
      </c>
    </row>
    <row r="4073" spans="1:19" x14ac:dyDescent="0.35">
      <c r="A4073" s="2">
        <v>38569</v>
      </c>
      <c r="B4073" s="31">
        <v>844.20529999999997</v>
      </c>
      <c r="C4073" s="31">
        <v>1408.2070000000001</v>
      </c>
      <c r="D4073" s="31">
        <v>704.54259999999999</v>
      </c>
      <c r="E4073" s="31">
        <v>288.67160000000001</v>
      </c>
      <c r="F4073" s="31">
        <v>45.253</v>
      </c>
      <c r="G4073" s="31">
        <v>238.6694</v>
      </c>
      <c r="H4073" s="31">
        <v>8.4142430000000008</v>
      </c>
      <c r="I4073" s="31">
        <v>2225.4630000000002</v>
      </c>
      <c r="J4073" s="31">
        <v>3088.991</v>
      </c>
      <c r="K4073" s="31">
        <v>1774.462</v>
      </c>
      <c r="L4073" s="31">
        <v>107.24</v>
      </c>
      <c r="M4073" s="31" t="s">
        <v>108</v>
      </c>
      <c r="N4073" s="31">
        <v>55.880899999999997</v>
      </c>
      <c r="O4073" s="31">
        <v>87.178700000000006</v>
      </c>
      <c r="P4073" s="31">
        <v>108.21980000000001</v>
      </c>
      <c r="Q4073" s="31">
        <v>1427.5152</v>
      </c>
      <c r="R4073" s="31">
        <v>88.06</v>
      </c>
      <c r="S4073" s="31" t="s">
        <v>108</v>
      </c>
    </row>
    <row r="4074" spans="1:19" x14ac:dyDescent="0.35">
      <c r="A4074" s="2">
        <v>38572</v>
      </c>
      <c r="B4074" s="31">
        <v>865.78510000000006</v>
      </c>
      <c r="C4074" s="31">
        <v>1430.3879999999999</v>
      </c>
      <c r="D4074" s="31">
        <v>734.78629999999998</v>
      </c>
      <c r="E4074" s="31">
        <v>288.82929999999999</v>
      </c>
      <c r="F4074" s="31">
        <v>44.997500000000002</v>
      </c>
      <c r="G4074" s="31">
        <v>239.2937</v>
      </c>
      <c r="H4074" s="31">
        <v>8.2738139999999998</v>
      </c>
      <c r="I4074" s="31">
        <v>2220.9810000000002</v>
      </c>
      <c r="J4074" s="31">
        <v>3084.6120000000001</v>
      </c>
      <c r="K4074" s="31">
        <v>1775.779</v>
      </c>
      <c r="L4074" s="31">
        <v>107.02</v>
      </c>
      <c r="M4074" s="31" t="s">
        <v>108</v>
      </c>
      <c r="N4074" s="31">
        <v>55.568100000000001</v>
      </c>
      <c r="O4074" s="31">
        <v>87.407399999999996</v>
      </c>
      <c r="P4074" s="31">
        <v>108.4615</v>
      </c>
      <c r="Q4074" s="31">
        <v>1427.4694999999999</v>
      </c>
      <c r="R4074" s="31">
        <v>87.92</v>
      </c>
      <c r="S4074" s="31" t="s">
        <v>108</v>
      </c>
    </row>
    <row r="4075" spans="1:19" x14ac:dyDescent="0.35">
      <c r="A4075" s="2">
        <v>38573</v>
      </c>
      <c r="B4075" s="31">
        <v>856.86959999999999</v>
      </c>
      <c r="C4075" s="31">
        <v>1404.8620000000001</v>
      </c>
      <c r="D4075" s="31">
        <v>736.33630000000005</v>
      </c>
      <c r="E4075" s="31">
        <v>283.08589999999998</v>
      </c>
      <c r="F4075" s="31">
        <v>44.946399999999997</v>
      </c>
      <c r="G4075" s="31">
        <v>232.87209999999999</v>
      </c>
      <c r="H4075" s="31">
        <v>8.1089330000000004</v>
      </c>
      <c r="I4075" s="31">
        <v>2221.1410000000001</v>
      </c>
      <c r="J4075" s="31">
        <v>3091.181</v>
      </c>
      <c r="K4075" s="31">
        <v>1774.7539999999999</v>
      </c>
      <c r="L4075" s="31">
        <v>107.63</v>
      </c>
      <c r="M4075" s="31" t="s">
        <v>108</v>
      </c>
      <c r="N4075" s="31">
        <v>55.880899999999997</v>
      </c>
      <c r="O4075" s="31">
        <v>87.192599999999999</v>
      </c>
      <c r="P4075" s="31">
        <v>108.2911</v>
      </c>
      <c r="Q4075" s="31">
        <v>1430.2393999999999</v>
      </c>
      <c r="R4075" s="31">
        <v>87.89</v>
      </c>
      <c r="S4075" s="31" t="s">
        <v>108</v>
      </c>
    </row>
    <row r="4076" spans="1:19" x14ac:dyDescent="0.35">
      <c r="A4076" s="2">
        <v>38574</v>
      </c>
      <c r="B4076" s="31">
        <v>878.76949999999999</v>
      </c>
      <c r="C4076" s="31">
        <v>1458.87</v>
      </c>
      <c r="D4076" s="31">
        <v>744.83690000000001</v>
      </c>
      <c r="E4076" s="31">
        <v>287.48430000000002</v>
      </c>
      <c r="F4076" s="31">
        <v>45.171199999999999</v>
      </c>
      <c r="G4076" s="31">
        <v>232.87209999999999</v>
      </c>
      <c r="H4076" s="31">
        <v>8.0815920000000006</v>
      </c>
      <c r="I4076" s="31">
        <v>2216.0189999999998</v>
      </c>
      <c r="J4076" s="31">
        <v>3091.181</v>
      </c>
      <c r="K4076" s="31">
        <v>1778.8530000000001</v>
      </c>
      <c r="L4076" s="31">
        <v>107.58</v>
      </c>
      <c r="M4076" s="31" t="s">
        <v>108</v>
      </c>
      <c r="N4076" s="31">
        <v>55.481200000000001</v>
      </c>
      <c r="O4076" s="31">
        <v>88.379599999999996</v>
      </c>
      <c r="P4076" s="31">
        <v>108.60209999999999</v>
      </c>
      <c r="Q4076" s="31">
        <v>1443.4948999999999</v>
      </c>
      <c r="R4076" s="31">
        <v>87.61</v>
      </c>
      <c r="S4076" s="31" t="s">
        <v>108</v>
      </c>
    </row>
    <row r="4077" spans="1:19" x14ac:dyDescent="0.35">
      <c r="A4077" s="2">
        <v>38575</v>
      </c>
      <c r="B4077" s="31">
        <v>886.50990000000002</v>
      </c>
      <c r="C4077" s="31">
        <v>1496.335</v>
      </c>
      <c r="D4077" s="31">
        <v>774.18600000000004</v>
      </c>
      <c r="E4077" s="31">
        <v>286.54410000000001</v>
      </c>
      <c r="F4077" s="31">
        <v>46.080800000000004</v>
      </c>
      <c r="G4077" s="31">
        <v>231.9802</v>
      </c>
      <c r="H4077" s="31">
        <v>7.8514020000000002</v>
      </c>
      <c r="I4077" s="31">
        <v>2207.056</v>
      </c>
      <c r="J4077" s="31">
        <v>3103.444</v>
      </c>
      <c r="K4077" s="31">
        <v>1782.0730000000001</v>
      </c>
      <c r="L4077" s="31">
        <v>108</v>
      </c>
      <c r="M4077" s="31" t="s">
        <v>108</v>
      </c>
      <c r="N4077" s="31">
        <v>55.429000000000002</v>
      </c>
      <c r="O4077" s="31">
        <v>88.818299999999994</v>
      </c>
      <c r="P4077" s="31">
        <v>109.0971</v>
      </c>
      <c r="Q4077" s="31">
        <v>1445.778</v>
      </c>
      <c r="R4077" s="31">
        <v>87.1</v>
      </c>
      <c r="S4077" s="31" t="s">
        <v>108</v>
      </c>
    </row>
    <row r="4078" spans="1:19" x14ac:dyDescent="0.35">
      <c r="A4078" s="2">
        <v>38576</v>
      </c>
      <c r="B4078" s="31">
        <v>891.93610000000001</v>
      </c>
      <c r="C4078" s="31">
        <v>1513.6369999999999</v>
      </c>
      <c r="D4078" s="31">
        <v>776.42909999999995</v>
      </c>
      <c r="E4078" s="31">
        <v>291.33980000000003</v>
      </c>
      <c r="F4078" s="31">
        <v>46.131900000000002</v>
      </c>
      <c r="G4078" s="31">
        <v>231.17750000000001</v>
      </c>
      <c r="H4078" s="31">
        <v>7.772437</v>
      </c>
      <c r="I4078" s="31">
        <v>2215.2190000000001</v>
      </c>
      <c r="J4078" s="31">
        <v>3118.7719999999999</v>
      </c>
      <c r="K4078" s="31">
        <v>1787.7809999999999</v>
      </c>
      <c r="L4078" s="31">
        <v>107.34</v>
      </c>
      <c r="M4078" s="31" t="s">
        <v>108</v>
      </c>
      <c r="N4078" s="31">
        <v>55.359499999999997</v>
      </c>
      <c r="O4078" s="31">
        <v>89.1982</v>
      </c>
      <c r="P4078" s="31">
        <v>109.023</v>
      </c>
      <c r="Q4078" s="31">
        <v>1440.6335999999999</v>
      </c>
      <c r="R4078" s="31">
        <v>86.98</v>
      </c>
      <c r="S4078" s="31" t="s">
        <v>108</v>
      </c>
    </row>
    <row r="4079" spans="1:19" x14ac:dyDescent="0.35">
      <c r="A4079" s="2">
        <v>38579</v>
      </c>
      <c r="B4079" s="31">
        <v>892.75</v>
      </c>
      <c r="C4079" s="31">
        <v>1494.0119999999999</v>
      </c>
      <c r="D4079" s="31">
        <v>763.29100000000005</v>
      </c>
      <c r="E4079" s="31">
        <v>295.25630000000001</v>
      </c>
      <c r="F4079" s="31">
        <v>45.743499999999997</v>
      </c>
      <c r="G4079" s="31">
        <v>221.0992</v>
      </c>
      <c r="H4079" s="31">
        <v>7.7555160000000001</v>
      </c>
      <c r="I4079" s="31">
        <v>2213.4580000000001</v>
      </c>
      <c r="J4079" s="31">
        <v>3112.6410000000001</v>
      </c>
      <c r="K4079" s="31">
        <v>1788.6590000000001</v>
      </c>
      <c r="L4079" s="31">
        <v>107.91</v>
      </c>
      <c r="M4079" s="31" t="s">
        <v>108</v>
      </c>
      <c r="N4079" s="31">
        <v>55.828800000000001</v>
      </c>
      <c r="O4079" s="31">
        <v>89.182100000000005</v>
      </c>
      <c r="P4079" s="31">
        <v>108.43300000000001</v>
      </c>
      <c r="Q4079" s="31">
        <v>1439.4833000000001</v>
      </c>
      <c r="R4079" s="31">
        <v>87.32</v>
      </c>
      <c r="S4079" s="31" t="s">
        <v>108</v>
      </c>
    </row>
    <row r="4080" spans="1:19" x14ac:dyDescent="0.35">
      <c r="A4080" s="2">
        <v>38580</v>
      </c>
      <c r="B4080" s="31">
        <v>889.22299999999996</v>
      </c>
      <c r="C4080" s="31">
        <v>1509.6320000000001</v>
      </c>
      <c r="D4080" s="31">
        <v>762.3297</v>
      </c>
      <c r="E4080" s="31">
        <v>297.73410000000001</v>
      </c>
      <c r="F4080" s="31">
        <v>46.142099999999999</v>
      </c>
      <c r="G4080" s="31">
        <v>222.97219999999999</v>
      </c>
      <c r="H4080" s="31">
        <v>7.8006390000000003</v>
      </c>
      <c r="I4080" s="31">
        <v>2211.0569999999998</v>
      </c>
      <c r="J4080" s="31">
        <v>3123.1509999999998</v>
      </c>
      <c r="K4080" s="31">
        <v>1794.953</v>
      </c>
      <c r="L4080" s="31">
        <v>106.52</v>
      </c>
      <c r="M4080" s="31" t="s">
        <v>108</v>
      </c>
      <c r="N4080" s="31">
        <v>55.029200000000003</v>
      </c>
      <c r="O4080" s="31">
        <v>89.337000000000003</v>
      </c>
      <c r="P4080" s="31">
        <v>108.08750000000001</v>
      </c>
      <c r="Q4080" s="31">
        <v>1432.3053</v>
      </c>
      <c r="R4080" s="31">
        <v>87.39</v>
      </c>
      <c r="S4080" s="31" t="s">
        <v>108</v>
      </c>
    </row>
    <row r="4081" spans="1:19" x14ac:dyDescent="0.35">
      <c r="A4081" s="2">
        <v>38581</v>
      </c>
      <c r="B4081" s="31">
        <v>855.30909999999994</v>
      </c>
      <c r="C4081" s="31">
        <v>1440.182</v>
      </c>
      <c r="D4081" s="31">
        <v>745.66679999999997</v>
      </c>
      <c r="E4081" s="31">
        <v>288.94200000000001</v>
      </c>
      <c r="F4081" s="31">
        <v>45.4983</v>
      </c>
      <c r="G4081" s="31">
        <v>222.88300000000001</v>
      </c>
      <c r="H4081" s="31">
        <v>7.7385950000000001</v>
      </c>
      <c r="I4081" s="31">
        <v>2218.7399999999998</v>
      </c>
      <c r="J4081" s="31">
        <v>3112.6410000000001</v>
      </c>
      <c r="K4081" s="31">
        <v>1795.2460000000001</v>
      </c>
      <c r="L4081" s="31">
        <v>106.52</v>
      </c>
      <c r="M4081" s="31" t="s">
        <v>108</v>
      </c>
      <c r="N4081" s="31">
        <v>55.046599999999998</v>
      </c>
      <c r="O4081" s="31">
        <v>89.047700000000006</v>
      </c>
      <c r="P4081" s="31">
        <v>107.89109999999999</v>
      </c>
      <c r="Q4081" s="31">
        <v>1427.6485</v>
      </c>
      <c r="R4081" s="31">
        <v>88</v>
      </c>
      <c r="S4081" s="31" t="s">
        <v>108</v>
      </c>
    </row>
    <row r="4082" spans="1:19" x14ac:dyDescent="0.35">
      <c r="A4082" s="2">
        <v>38582</v>
      </c>
      <c r="B4082" s="31">
        <v>852.73159999999996</v>
      </c>
      <c r="C4082" s="31">
        <v>1412.9469999999999</v>
      </c>
      <c r="D4082" s="31">
        <v>734.77179999999998</v>
      </c>
      <c r="E4082" s="31">
        <v>290.30079999999998</v>
      </c>
      <c r="F4082" s="31">
        <v>45.447200000000002</v>
      </c>
      <c r="G4082" s="31">
        <v>221.27760000000001</v>
      </c>
      <c r="H4082" s="31">
        <v>7.8852450000000003</v>
      </c>
      <c r="I4082" s="31">
        <v>2219.38</v>
      </c>
      <c r="J4082" s="31">
        <v>3130.1590000000001</v>
      </c>
      <c r="K4082" s="31">
        <v>1800.662</v>
      </c>
      <c r="L4082" s="31">
        <v>106.47</v>
      </c>
      <c r="M4082" s="31" t="s">
        <v>108</v>
      </c>
      <c r="N4082" s="31">
        <v>54.907600000000002</v>
      </c>
      <c r="O4082" s="31">
        <v>88.285899999999998</v>
      </c>
      <c r="P4082" s="31">
        <v>106.7401</v>
      </c>
      <c r="Q4082" s="31">
        <v>1409.8421000000001</v>
      </c>
      <c r="R4082" s="31">
        <v>88.55</v>
      </c>
      <c r="S4082" s="31" t="s">
        <v>108</v>
      </c>
    </row>
    <row r="4083" spans="1:19" x14ac:dyDescent="0.35">
      <c r="A4083" s="2">
        <v>38583</v>
      </c>
      <c r="B4083" s="31">
        <v>876.47130000000004</v>
      </c>
      <c r="C4083" s="31">
        <v>1452.278</v>
      </c>
      <c r="D4083" s="31">
        <v>753.67780000000005</v>
      </c>
      <c r="E4083" s="31">
        <v>290.62049999999999</v>
      </c>
      <c r="F4083" s="31">
        <v>45.191699999999997</v>
      </c>
      <c r="G4083" s="31">
        <v>216.72900000000001</v>
      </c>
      <c r="H4083" s="31">
        <v>7.8626829999999996</v>
      </c>
      <c r="I4083" s="31">
        <v>2220.8209999999999</v>
      </c>
      <c r="J4083" s="31">
        <v>3130.1590000000001</v>
      </c>
      <c r="K4083" s="31">
        <v>1800.5150000000001</v>
      </c>
      <c r="L4083" s="31">
        <v>106.71</v>
      </c>
      <c r="M4083" s="31" t="s">
        <v>108</v>
      </c>
      <c r="N4083" s="31">
        <v>54.907600000000002</v>
      </c>
      <c r="O4083" s="31">
        <v>88.15</v>
      </c>
      <c r="P4083" s="31">
        <v>106.4648</v>
      </c>
      <c r="Q4083" s="31">
        <v>1400.5026</v>
      </c>
      <c r="R4083" s="31">
        <v>88.6</v>
      </c>
      <c r="S4083" s="31" t="s">
        <v>108</v>
      </c>
    </row>
    <row r="4084" spans="1:19" x14ac:dyDescent="0.35">
      <c r="A4084" s="2">
        <v>38586</v>
      </c>
      <c r="B4084" s="31">
        <v>877.55650000000003</v>
      </c>
      <c r="C4084" s="31">
        <v>1430.1690000000001</v>
      </c>
      <c r="D4084" s="31">
        <v>764.89319999999998</v>
      </c>
      <c r="E4084" s="31">
        <v>296.37540000000001</v>
      </c>
      <c r="F4084" s="31">
        <v>45.273400000000002</v>
      </c>
      <c r="G4084" s="31">
        <v>220.20740000000001</v>
      </c>
      <c r="H4084" s="31">
        <v>7.9698500000000001</v>
      </c>
      <c r="I4084" s="31">
        <v>2211.8580000000002</v>
      </c>
      <c r="J4084" s="31">
        <v>3130.5970000000002</v>
      </c>
      <c r="K4084" s="31">
        <v>1803.5889999999999</v>
      </c>
      <c r="L4084" s="31">
        <v>106.73</v>
      </c>
      <c r="M4084" s="31" t="s">
        <v>108</v>
      </c>
      <c r="N4084" s="31">
        <v>54.942300000000003</v>
      </c>
      <c r="O4084" s="31">
        <v>88.846999999999994</v>
      </c>
      <c r="P4084" s="31">
        <v>107.24</v>
      </c>
      <c r="Q4084" s="31">
        <v>1419.4623999999999</v>
      </c>
      <c r="R4084" s="31">
        <v>88.14</v>
      </c>
      <c r="S4084" s="31" t="s">
        <v>108</v>
      </c>
    </row>
    <row r="4085" spans="1:19" x14ac:dyDescent="0.35">
      <c r="A4085" s="2">
        <v>38587</v>
      </c>
      <c r="B4085" s="31">
        <v>881.62620000000004</v>
      </c>
      <c r="C4085" s="31">
        <v>1436.818</v>
      </c>
      <c r="D4085" s="31">
        <v>756.24130000000002</v>
      </c>
      <c r="E4085" s="31">
        <v>295.8159</v>
      </c>
      <c r="F4085" s="31">
        <v>45.406300000000002</v>
      </c>
      <c r="G4085" s="31">
        <v>221.36689999999999</v>
      </c>
      <c r="H4085" s="31">
        <v>7.9529290000000001</v>
      </c>
      <c r="I4085" s="31">
        <v>2215.0590000000002</v>
      </c>
      <c r="J4085" s="31">
        <v>3134.1</v>
      </c>
      <c r="K4085" s="31">
        <v>1803.443</v>
      </c>
      <c r="L4085" s="31">
        <v>106.52</v>
      </c>
      <c r="M4085" s="31" t="s">
        <v>108</v>
      </c>
      <c r="N4085" s="31">
        <v>54.838000000000001</v>
      </c>
      <c r="O4085" s="31">
        <v>88.636799999999994</v>
      </c>
      <c r="P4085" s="31">
        <v>106.98180000000001</v>
      </c>
      <c r="Q4085" s="31">
        <v>1412.8615</v>
      </c>
      <c r="R4085" s="31">
        <v>88.08</v>
      </c>
      <c r="S4085" s="31" t="s">
        <v>108</v>
      </c>
    </row>
    <row r="4086" spans="1:19" x14ac:dyDescent="0.35">
      <c r="A4086" s="2">
        <v>38588</v>
      </c>
      <c r="B4086" s="31">
        <v>902.24590000000001</v>
      </c>
      <c r="C4086" s="31">
        <v>1490.1669999999999</v>
      </c>
      <c r="D4086" s="31">
        <v>759.76620000000003</v>
      </c>
      <c r="E4086" s="31">
        <v>293.65780000000001</v>
      </c>
      <c r="F4086" s="31">
        <v>45.191699999999997</v>
      </c>
      <c r="G4086" s="31">
        <v>218.602</v>
      </c>
      <c r="H4086" s="31">
        <v>7.9642099999999996</v>
      </c>
      <c r="I4086" s="31">
        <v>2221.3009999999999</v>
      </c>
      <c r="J4086" s="31">
        <v>3134.9760000000001</v>
      </c>
      <c r="K4086" s="31">
        <v>1803.8820000000001</v>
      </c>
      <c r="L4086" s="31">
        <v>105.51</v>
      </c>
      <c r="M4086" s="31" t="s">
        <v>108</v>
      </c>
      <c r="N4086" s="31">
        <v>54.403500000000001</v>
      </c>
      <c r="O4086" s="31">
        <v>88.419399999999996</v>
      </c>
      <c r="P4086" s="31">
        <v>107.4158</v>
      </c>
      <c r="Q4086" s="31">
        <v>1400.3172999999999</v>
      </c>
      <c r="R4086" s="31">
        <v>87.91</v>
      </c>
      <c r="S4086" s="31" t="s">
        <v>108</v>
      </c>
    </row>
    <row r="4087" spans="1:19" x14ac:dyDescent="0.35">
      <c r="A4087" s="2">
        <v>38589</v>
      </c>
      <c r="B4087" s="31">
        <v>906.31560000000002</v>
      </c>
      <c r="C4087" s="31">
        <v>1504.2650000000001</v>
      </c>
      <c r="D4087" s="31">
        <v>769.37940000000003</v>
      </c>
      <c r="E4087" s="31">
        <v>292.37889999999999</v>
      </c>
      <c r="F4087" s="31">
        <v>45.283700000000003</v>
      </c>
      <c r="G4087" s="31">
        <v>213.25069999999999</v>
      </c>
      <c r="H4087" s="31">
        <v>7.9134469999999997</v>
      </c>
      <c r="I4087" s="31">
        <v>2220.0210000000002</v>
      </c>
      <c r="J4087" s="31">
        <v>3138.0419999999999</v>
      </c>
      <c r="K4087" s="31">
        <v>1808.4190000000001</v>
      </c>
      <c r="L4087" s="31">
        <v>105.82</v>
      </c>
      <c r="M4087" s="31" t="s">
        <v>108</v>
      </c>
      <c r="N4087" s="31">
        <v>54.472999999999999</v>
      </c>
      <c r="O4087" s="31">
        <v>88.634100000000004</v>
      </c>
      <c r="P4087" s="31">
        <v>107.70959999999999</v>
      </c>
      <c r="Q4087" s="31">
        <v>1403.0900999999999</v>
      </c>
      <c r="R4087" s="31">
        <v>87.64</v>
      </c>
      <c r="S4087" s="31" t="s">
        <v>108</v>
      </c>
    </row>
    <row r="4088" spans="1:19" x14ac:dyDescent="0.35">
      <c r="A4088" s="2">
        <v>38590</v>
      </c>
      <c r="B4088" s="31">
        <v>886.78120000000001</v>
      </c>
      <c r="C4088" s="31">
        <v>1484.64</v>
      </c>
      <c r="D4088" s="31">
        <v>769.05899999999997</v>
      </c>
      <c r="E4088" s="31">
        <v>295.01650000000001</v>
      </c>
      <c r="F4088" s="31">
        <v>45.1815</v>
      </c>
      <c r="G4088" s="31">
        <v>214.76689999999999</v>
      </c>
      <c r="H4088" s="31">
        <v>8.0544560000000001</v>
      </c>
      <c r="I4088" s="31">
        <v>2223.0619999999999</v>
      </c>
      <c r="J4088" s="31">
        <v>3130.0320000000002</v>
      </c>
      <c r="K4088" s="31">
        <v>1806.077</v>
      </c>
      <c r="L4088" s="31">
        <v>105.16</v>
      </c>
      <c r="M4088" s="31" t="s">
        <v>108</v>
      </c>
      <c r="N4088" s="31">
        <v>54.351399999999998</v>
      </c>
      <c r="O4088" s="31">
        <v>88.920500000000004</v>
      </c>
      <c r="P4088" s="31">
        <v>108.0822</v>
      </c>
      <c r="Q4088" s="31">
        <v>1401.4199000000001</v>
      </c>
      <c r="R4088" s="31">
        <v>87.86</v>
      </c>
      <c r="S4088" s="31" t="s">
        <v>108</v>
      </c>
    </row>
    <row r="4089" spans="1:19" x14ac:dyDescent="0.35">
      <c r="A4089" s="2">
        <v>38593</v>
      </c>
      <c r="B4089" s="31">
        <v>886.78120000000001</v>
      </c>
      <c r="C4089" s="31">
        <v>1575.8779999999999</v>
      </c>
      <c r="D4089" s="31">
        <v>769.05899999999997</v>
      </c>
      <c r="E4089" s="31">
        <v>295.01650000000001</v>
      </c>
      <c r="F4089" s="31">
        <v>45.109900000000003</v>
      </c>
      <c r="G4089" s="31">
        <v>216.19390000000001</v>
      </c>
      <c r="H4089" s="31">
        <v>8.0544560000000001</v>
      </c>
      <c r="I4089" s="31">
        <v>2231.8649999999998</v>
      </c>
      <c r="J4089" s="31">
        <v>3134.2089999999998</v>
      </c>
      <c r="K4089" s="31">
        <v>1806.9559999999999</v>
      </c>
      <c r="L4089" s="31">
        <v>105.91</v>
      </c>
      <c r="M4089" s="31" t="s">
        <v>108</v>
      </c>
      <c r="N4089" s="31">
        <v>54.733800000000002</v>
      </c>
      <c r="O4089" s="31">
        <v>88.920500000000004</v>
      </c>
      <c r="P4089" s="31">
        <v>108.0822</v>
      </c>
      <c r="Q4089" s="31">
        <v>1388.894</v>
      </c>
      <c r="R4089" s="31">
        <v>88.25</v>
      </c>
      <c r="S4089" s="31" t="s">
        <v>108</v>
      </c>
    </row>
    <row r="4090" spans="1:19" x14ac:dyDescent="0.35">
      <c r="A4090" s="2">
        <v>38594</v>
      </c>
      <c r="B4090" s="31">
        <v>920.15250000000003</v>
      </c>
      <c r="C4090" s="31">
        <v>1762.039</v>
      </c>
      <c r="D4090" s="31">
        <v>801.10310000000004</v>
      </c>
      <c r="E4090" s="31">
        <v>298.7731</v>
      </c>
      <c r="F4090" s="31">
        <v>44.506999999999998</v>
      </c>
      <c r="G4090" s="31">
        <v>217.9777</v>
      </c>
      <c r="H4090" s="31">
        <v>7.9303679999999996</v>
      </c>
      <c r="I4090" s="31">
        <v>2229.4639999999999</v>
      </c>
      <c r="J4090" s="31">
        <v>3154.1469999999999</v>
      </c>
      <c r="K4090" s="31">
        <v>1806.2239999999999</v>
      </c>
      <c r="L4090" s="31">
        <v>105.39</v>
      </c>
      <c r="M4090" s="31" t="s">
        <v>108</v>
      </c>
      <c r="N4090" s="31">
        <v>54.577300000000001</v>
      </c>
      <c r="O4090" s="31">
        <v>87.432500000000005</v>
      </c>
      <c r="P4090" s="31">
        <v>106.852</v>
      </c>
      <c r="Q4090" s="31">
        <v>1391.3712</v>
      </c>
      <c r="R4090" s="31">
        <v>88.35</v>
      </c>
      <c r="S4090" s="31" t="s">
        <v>108</v>
      </c>
    </row>
    <row r="4091" spans="1:19" x14ac:dyDescent="0.35">
      <c r="A4091" s="2">
        <v>38595</v>
      </c>
      <c r="B4091" s="31">
        <v>912.55579999999998</v>
      </c>
      <c r="C4091" s="31">
        <v>1806.577</v>
      </c>
      <c r="D4091" s="31">
        <v>817.12519999999995</v>
      </c>
      <c r="E4091" s="31">
        <v>295.33620000000002</v>
      </c>
      <c r="F4091" s="31">
        <v>44.7727</v>
      </c>
      <c r="G4091" s="31">
        <v>213.60740000000001</v>
      </c>
      <c r="H4091" s="31">
        <v>7.9190870000000002</v>
      </c>
      <c r="I4091" s="31">
        <v>2233.7860000000001</v>
      </c>
      <c r="J4091" s="31">
        <v>3168.277</v>
      </c>
      <c r="K4091" s="31">
        <v>1813.835</v>
      </c>
      <c r="L4091" s="31">
        <v>106.52</v>
      </c>
      <c r="M4091" s="31" t="s">
        <v>108</v>
      </c>
      <c r="N4091" s="31">
        <v>55.064</v>
      </c>
      <c r="O4091" s="31">
        <v>87.706699999999998</v>
      </c>
      <c r="P4091" s="31">
        <v>107.7818</v>
      </c>
      <c r="Q4091" s="31">
        <v>1404.6891000000001</v>
      </c>
      <c r="R4091" s="31">
        <v>87.58</v>
      </c>
      <c r="S4091" s="31" t="s">
        <v>108</v>
      </c>
    </row>
    <row r="4092" spans="1:19" x14ac:dyDescent="0.35">
      <c r="A4092" s="2">
        <v>38596</v>
      </c>
      <c r="B4092" s="31">
        <v>921.23779999999999</v>
      </c>
      <c r="C4092" s="31">
        <v>1929.6959999999999</v>
      </c>
      <c r="D4092" s="31">
        <v>836.35170000000005</v>
      </c>
      <c r="E4092" s="31">
        <v>297.41430000000003</v>
      </c>
      <c r="F4092" s="31">
        <v>45.631100000000004</v>
      </c>
      <c r="G4092" s="31">
        <v>216.5506</v>
      </c>
      <c r="H4092" s="31">
        <v>8.4380019999999991</v>
      </c>
      <c r="I4092" s="31">
        <v>2236.346</v>
      </c>
      <c r="J4092" s="31">
        <v>3174.0169999999998</v>
      </c>
      <c r="K4092" s="31">
        <v>1819.5429999999999</v>
      </c>
      <c r="L4092" s="31">
        <v>106.54</v>
      </c>
      <c r="M4092" s="31" t="s">
        <v>108</v>
      </c>
      <c r="N4092" s="31">
        <v>54.8902</v>
      </c>
      <c r="O4092" s="31">
        <v>88.524199999999993</v>
      </c>
      <c r="P4092" s="31">
        <v>109.2296</v>
      </c>
      <c r="Q4092" s="31">
        <v>1429.3579999999999</v>
      </c>
      <c r="R4092" s="31">
        <v>86.55</v>
      </c>
      <c r="S4092" s="31" t="s">
        <v>108</v>
      </c>
    </row>
    <row r="4093" spans="1:19" x14ac:dyDescent="0.35">
      <c r="A4093" s="2">
        <v>38597</v>
      </c>
      <c r="B4093" s="31">
        <v>900.48249999999996</v>
      </c>
      <c r="C4093" s="31">
        <v>1749.223</v>
      </c>
      <c r="D4093" s="31">
        <v>816.48429999999996</v>
      </c>
      <c r="E4093" s="31">
        <v>302.44979999999998</v>
      </c>
      <c r="F4093" s="31">
        <v>45.835500000000003</v>
      </c>
      <c r="G4093" s="31">
        <v>213.69659999999999</v>
      </c>
      <c r="H4093" s="31">
        <v>8.7425820000000005</v>
      </c>
      <c r="I4093" s="31">
        <v>2241.788</v>
      </c>
      <c r="J4093" s="31">
        <v>3171.8090000000002</v>
      </c>
      <c r="K4093" s="31">
        <v>1819.3969999999999</v>
      </c>
      <c r="L4093" s="31">
        <v>106.36</v>
      </c>
      <c r="M4093" s="31" t="s">
        <v>108</v>
      </c>
      <c r="N4093" s="31">
        <v>54.8033</v>
      </c>
      <c r="O4093" s="31">
        <v>88.814499999999995</v>
      </c>
      <c r="P4093" s="31">
        <v>109.93600000000001</v>
      </c>
      <c r="Q4093" s="31">
        <v>1446.0419999999999</v>
      </c>
      <c r="R4093" s="31">
        <v>86.3</v>
      </c>
      <c r="S4093" s="31" t="s">
        <v>108</v>
      </c>
    </row>
    <row r="4094" spans="1:19" x14ac:dyDescent="0.35">
      <c r="A4094" s="2">
        <v>38600</v>
      </c>
      <c r="B4094" s="31">
        <v>900.48249999999996</v>
      </c>
      <c r="C4094" s="31">
        <v>1749.223</v>
      </c>
      <c r="D4094" s="31">
        <v>816.48429999999996</v>
      </c>
      <c r="E4094" s="31">
        <v>302.44979999999998</v>
      </c>
      <c r="F4094" s="31">
        <v>45.835500000000003</v>
      </c>
      <c r="G4094" s="31">
        <v>213.69659999999999</v>
      </c>
      <c r="H4094" s="31">
        <v>8.7425820000000005</v>
      </c>
      <c r="I4094" s="31">
        <v>2238.2249999999999</v>
      </c>
      <c r="J4094" s="31">
        <v>3171.8090000000002</v>
      </c>
      <c r="K4094" s="31">
        <v>1820.8630000000001</v>
      </c>
      <c r="L4094" s="31">
        <v>106.36</v>
      </c>
      <c r="M4094" s="31" t="s">
        <v>108</v>
      </c>
      <c r="N4094" s="31">
        <v>54.8033</v>
      </c>
      <c r="O4094" s="31">
        <v>89.253399999999999</v>
      </c>
      <c r="P4094" s="31">
        <v>109.66200000000001</v>
      </c>
      <c r="Q4094" s="31">
        <v>1447.8807999999999</v>
      </c>
      <c r="R4094" s="31">
        <v>86.26</v>
      </c>
      <c r="S4094" s="31" t="s">
        <v>108</v>
      </c>
    </row>
    <row r="4095" spans="1:19" x14ac:dyDescent="0.35">
      <c r="A4095" s="2">
        <v>38601</v>
      </c>
      <c r="B4095" s="31">
        <v>885.69600000000003</v>
      </c>
      <c r="C4095" s="31">
        <v>1646.13</v>
      </c>
      <c r="D4095" s="31">
        <v>811.03679999999997</v>
      </c>
      <c r="E4095" s="31">
        <v>299.0129</v>
      </c>
      <c r="F4095" s="31">
        <v>45.845700000000001</v>
      </c>
      <c r="G4095" s="31">
        <v>219.1371</v>
      </c>
      <c r="H4095" s="31">
        <v>8.686178</v>
      </c>
      <c r="I4095" s="31">
        <v>2240.2280000000001</v>
      </c>
      <c r="J4095" s="31">
        <v>3162.0949999999998</v>
      </c>
      <c r="K4095" s="31">
        <v>1817.6320000000001</v>
      </c>
      <c r="L4095" s="31">
        <v>107.63</v>
      </c>
      <c r="M4095" s="31" t="s">
        <v>108</v>
      </c>
      <c r="N4095" s="31">
        <v>55.568100000000001</v>
      </c>
      <c r="O4095" s="31">
        <v>88.785300000000007</v>
      </c>
      <c r="P4095" s="31">
        <v>109.352</v>
      </c>
      <c r="Q4095" s="31">
        <v>1451.5399</v>
      </c>
      <c r="R4095" s="31">
        <v>86.57</v>
      </c>
      <c r="S4095" s="31" t="s">
        <v>108</v>
      </c>
    </row>
    <row r="4096" spans="1:19" x14ac:dyDescent="0.35">
      <c r="A4096" s="2">
        <v>38602</v>
      </c>
      <c r="B4096" s="31">
        <v>862.36320000000001</v>
      </c>
      <c r="C4096" s="31">
        <v>1619.856</v>
      </c>
      <c r="D4096" s="31">
        <v>798.53959999999995</v>
      </c>
      <c r="E4096" s="31">
        <v>298.05380000000002</v>
      </c>
      <c r="F4096" s="31">
        <v>45.886600000000001</v>
      </c>
      <c r="G4096" s="31">
        <v>216.28309999999999</v>
      </c>
      <c r="H4096" s="31">
        <v>8.7369409999999998</v>
      </c>
      <c r="I4096" s="31">
        <v>2239.7069999999999</v>
      </c>
      <c r="J4096" s="31">
        <v>3152.3809999999999</v>
      </c>
      <c r="K4096" s="31">
        <v>1814.615</v>
      </c>
      <c r="L4096" s="31">
        <v>107.74</v>
      </c>
      <c r="M4096" s="31" t="s">
        <v>108</v>
      </c>
      <c r="N4096" s="31">
        <v>55.568100000000001</v>
      </c>
      <c r="O4096" s="31">
        <v>88.494600000000005</v>
      </c>
      <c r="P4096" s="31">
        <v>109.0504</v>
      </c>
      <c r="Q4096" s="31">
        <v>1455.6584</v>
      </c>
      <c r="R4096" s="31">
        <v>86.97</v>
      </c>
      <c r="S4096" s="31" t="s">
        <v>108</v>
      </c>
    </row>
    <row r="4097" spans="1:19" x14ac:dyDescent="0.35">
      <c r="A4097" s="2">
        <v>38603</v>
      </c>
      <c r="B4097" s="31">
        <v>863.71979999999996</v>
      </c>
      <c r="C4097" s="31">
        <v>1630.51</v>
      </c>
      <c r="D4097" s="31">
        <v>764.25239999999997</v>
      </c>
      <c r="E4097" s="31">
        <v>294.13729999999998</v>
      </c>
      <c r="F4097" s="31">
        <v>46.060400000000001</v>
      </c>
      <c r="G4097" s="31">
        <v>214.23179999999999</v>
      </c>
      <c r="H4097" s="31">
        <v>8.8497489999999992</v>
      </c>
      <c r="I4097" s="31">
        <v>2239.2260000000001</v>
      </c>
      <c r="J4097" s="31">
        <v>3152.3809999999999</v>
      </c>
      <c r="K4097" s="31">
        <v>1819.184</v>
      </c>
      <c r="L4097" s="31">
        <v>107.43</v>
      </c>
      <c r="M4097" s="31" t="s">
        <v>108</v>
      </c>
      <c r="N4097" s="31">
        <v>55.5854</v>
      </c>
      <c r="O4097" s="31">
        <v>88.122299999999996</v>
      </c>
      <c r="P4097" s="31">
        <v>108.7317</v>
      </c>
      <c r="Q4097" s="31">
        <v>1458.8896999999999</v>
      </c>
      <c r="R4097" s="31">
        <v>87.04</v>
      </c>
      <c r="S4097" s="31" t="s">
        <v>108</v>
      </c>
    </row>
    <row r="4098" spans="1:19" x14ac:dyDescent="0.35">
      <c r="A4098" s="2">
        <v>38604</v>
      </c>
      <c r="B4098" s="31">
        <v>859.25329999999997</v>
      </c>
      <c r="C4098" s="31">
        <v>1575.778</v>
      </c>
      <c r="D4098" s="31">
        <v>771.29269999999997</v>
      </c>
      <c r="E4098" s="31">
        <v>291.20389999999998</v>
      </c>
      <c r="F4098" s="31">
        <v>46.295400000000001</v>
      </c>
      <c r="G4098" s="31">
        <v>210.48589999999999</v>
      </c>
      <c r="H4098" s="31">
        <v>8.6354150000000001</v>
      </c>
      <c r="I4098" s="31">
        <v>2236.4989999999998</v>
      </c>
      <c r="J4098" s="31">
        <v>3154.1469999999999</v>
      </c>
      <c r="K4098" s="31">
        <v>1821.5429999999999</v>
      </c>
      <c r="L4098" s="31">
        <v>108.3</v>
      </c>
      <c r="M4098" s="31" t="s">
        <v>108</v>
      </c>
      <c r="N4098" s="31">
        <v>55.933100000000003</v>
      </c>
      <c r="O4098" s="31">
        <v>88.876499999999993</v>
      </c>
      <c r="P4098" s="31">
        <v>108.86879999999999</v>
      </c>
      <c r="Q4098" s="31">
        <v>1468.0229999999999</v>
      </c>
      <c r="R4098" s="31">
        <v>86.89</v>
      </c>
      <c r="S4098" s="31" t="s">
        <v>108</v>
      </c>
    </row>
    <row r="4099" spans="1:19" x14ac:dyDescent="0.35">
      <c r="A4099" s="2">
        <v>38607</v>
      </c>
      <c r="B4099" s="31">
        <v>845.63879999999995</v>
      </c>
      <c r="C4099" s="31">
        <v>1512.1859999999999</v>
      </c>
      <c r="D4099" s="31">
        <v>730.64120000000003</v>
      </c>
      <c r="E4099" s="31">
        <v>296.3965</v>
      </c>
      <c r="F4099" s="31">
        <v>46.366900000000001</v>
      </c>
      <c r="G4099" s="31">
        <v>208.7021</v>
      </c>
      <c r="H4099" s="31">
        <v>8.3646770000000004</v>
      </c>
      <c r="I4099" s="31">
        <v>2232.0079999999998</v>
      </c>
      <c r="J4099" s="31">
        <v>3143.9920000000002</v>
      </c>
      <c r="K4099" s="31">
        <v>1811.3720000000001</v>
      </c>
      <c r="L4099" s="31">
        <v>108.13</v>
      </c>
      <c r="M4099" s="31" t="s">
        <v>108</v>
      </c>
      <c r="N4099" s="31">
        <v>56.0717</v>
      </c>
      <c r="O4099" s="31">
        <v>88.650400000000005</v>
      </c>
      <c r="P4099" s="31">
        <v>107.6065</v>
      </c>
      <c r="Q4099" s="31">
        <v>1473.1893</v>
      </c>
      <c r="R4099" s="31">
        <v>87.68</v>
      </c>
      <c r="S4099" s="31" t="s">
        <v>108</v>
      </c>
    </row>
    <row r="4100" spans="1:19" x14ac:dyDescent="0.35">
      <c r="A4100" s="2">
        <v>38608</v>
      </c>
      <c r="B4100" s="31">
        <v>843.85990000000004</v>
      </c>
      <c r="C4100" s="31">
        <v>1524.33</v>
      </c>
      <c r="D4100" s="31">
        <v>739.12149999999997</v>
      </c>
      <c r="E4100" s="31">
        <v>294.8809</v>
      </c>
      <c r="F4100" s="31">
        <v>45.988799999999998</v>
      </c>
      <c r="G4100" s="31">
        <v>209.05889999999999</v>
      </c>
      <c r="H4100" s="31">
        <v>8.1503429999999994</v>
      </c>
      <c r="I4100" s="31">
        <v>2231.848</v>
      </c>
      <c r="J4100" s="31">
        <v>3152.3809999999999</v>
      </c>
      <c r="K4100" s="31">
        <v>1815.057</v>
      </c>
      <c r="L4100" s="31">
        <v>107.48</v>
      </c>
      <c r="M4100" s="31" t="s">
        <v>108</v>
      </c>
      <c r="N4100" s="31">
        <v>55.950699999999998</v>
      </c>
      <c r="O4100" s="31">
        <v>87.863100000000003</v>
      </c>
      <c r="P4100" s="31">
        <v>107.5407</v>
      </c>
      <c r="Q4100" s="31">
        <v>1467.9101000000001</v>
      </c>
      <c r="R4100" s="31">
        <v>87.75</v>
      </c>
      <c r="S4100" s="31" t="s">
        <v>108</v>
      </c>
    </row>
    <row r="4101" spans="1:19" x14ac:dyDescent="0.35">
      <c r="A4101" s="2">
        <v>38609</v>
      </c>
      <c r="B4101" s="31">
        <v>870.32380000000001</v>
      </c>
      <c r="C4101" s="31">
        <v>1564.796</v>
      </c>
      <c r="D4101" s="31">
        <v>758.39300000000003</v>
      </c>
      <c r="E4101" s="31">
        <v>293.26400000000001</v>
      </c>
      <c r="F4101" s="31">
        <v>46.366900000000001</v>
      </c>
      <c r="G4101" s="31">
        <v>207.0076</v>
      </c>
      <c r="H4101" s="31">
        <v>8.0262550000000008</v>
      </c>
      <c r="I4101" s="31">
        <v>2230.7249999999999</v>
      </c>
      <c r="J4101" s="31">
        <v>3145.7579999999998</v>
      </c>
      <c r="K4101" s="31">
        <v>1815.6469999999999</v>
      </c>
      <c r="L4101" s="31">
        <v>107.09</v>
      </c>
      <c r="M4101" s="31" t="s">
        <v>108</v>
      </c>
      <c r="N4101" s="31">
        <v>55.295699999999997</v>
      </c>
      <c r="O4101" s="31">
        <v>88.4405</v>
      </c>
      <c r="P4101" s="31">
        <v>107.77330000000001</v>
      </c>
      <c r="Q4101" s="31">
        <v>1472.5405000000001</v>
      </c>
      <c r="R4101" s="31">
        <v>87.67</v>
      </c>
      <c r="S4101" s="31" t="s">
        <v>108</v>
      </c>
    </row>
    <row r="4102" spans="1:19" x14ac:dyDescent="0.35">
      <c r="A4102" s="2">
        <v>38610</v>
      </c>
      <c r="B4102" s="31">
        <v>863.61559999999997</v>
      </c>
      <c r="C4102" s="31">
        <v>1532.7840000000001</v>
      </c>
      <c r="D4102" s="31">
        <v>760.29690000000005</v>
      </c>
      <c r="E4102" s="31">
        <v>291.23700000000002</v>
      </c>
      <c r="F4102" s="31">
        <v>46.939300000000003</v>
      </c>
      <c r="G4102" s="31">
        <v>202.9049</v>
      </c>
      <c r="H4102" s="31">
        <v>7.924728</v>
      </c>
      <c r="I4102" s="31">
        <v>2232.3290000000002</v>
      </c>
      <c r="J4102" s="31">
        <v>3136.4859999999999</v>
      </c>
      <c r="K4102" s="31">
        <v>1811.2239999999999</v>
      </c>
      <c r="L4102" s="31">
        <v>107</v>
      </c>
      <c r="M4102" s="31" t="s">
        <v>108</v>
      </c>
      <c r="N4102" s="31">
        <v>55.140599999999999</v>
      </c>
      <c r="O4102" s="31">
        <v>88.141199999999998</v>
      </c>
      <c r="P4102" s="31">
        <v>106.9992</v>
      </c>
      <c r="Q4102" s="31">
        <v>1477.7645</v>
      </c>
      <c r="R4102" s="31">
        <v>88.13</v>
      </c>
      <c r="S4102" s="31" t="s">
        <v>108</v>
      </c>
    </row>
    <row r="4103" spans="1:19" x14ac:dyDescent="0.35">
      <c r="A4103" s="2">
        <v>38611</v>
      </c>
      <c r="B4103" s="31">
        <v>839.06349999999998</v>
      </c>
      <c r="C4103" s="31">
        <v>1456.2840000000001</v>
      </c>
      <c r="D4103" s="31">
        <v>737.7672</v>
      </c>
      <c r="E4103" s="31">
        <v>288.96679999999998</v>
      </c>
      <c r="F4103" s="31">
        <v>47.347999999999999</v>
      </c>
      <c r="G4103" s="31">
        <v>203.79679999999999</v>
      </c>
      <c r="H4103" s="31">
        <v>7.8119199999999998</v>
      </c>
      <c r="I4103" s="31">
        <v>2231.6869999999999</v>
      </c>
      <c r="J4103" s="31">
        <v>3126.7719999999999</v>
      </c>
      <c r="K4103" s="31">
        <v>1809.4549999999999</v>
      </c>
      <c r="L4103" s="31">
        <v>107.76</v>
      </c>
      <c r="M4103" s="31" t="s">
        <v>108</v>
      </c>
      <c r="N4103" s="31">
        <v>55.554299999999998</v>
      </c>
      <c r="O4103" s="31">
        <v>87.397999999999996</v>
      </c>
      <c r="P4103" s="31">
        <v>106.9859</v>
      </c>
      <c r="Q4103" s="31">
        <v>1483.0672</v>
      </c>
      <c r="R4103" s="31">
        <v>88.06</v>
      </c>
      <c r="S4103" s="31" t="s">
        <v>108</v>
      </c>
    </row>
    <row r="4104" spans="1:19" x14ac:dyDescent="0.35">
      <c r="A4104" s="2">
        <v>38614</v>
      </c>
      <c r="B4104" s="31">
        <v>887.63099999999997</v>
      </c>
      <c r="C4104" s="31">
        <v>1627.259</v>
      </c>
      <c r="D4104" s="31">
        <v>795.83659999999998</v>
      </c>
      <c r="E4104" s="31">
        <v>298.7774</v>
      </c>
      <c r="F4104" s="31">
        <v>48.073599999999999</v>
      </c>
      <c r="G4104" s="31">
        <v>205.4914</v>
      </c>
      <c r="H4104" s="31">
        <v>7.7329549999999996</v>
      </c>
      <c r="I4104" s="31">
        <v>2231.6869999999999</v>
      </c>
      <c r="J4104" s="31">
        <v>3131.1869999999999</v>
      </c>
      <c r="K4104" s="31">
        <v>1815.7940000000001</v>
      </c>
      <c r="L4104" s="31">
        <v>107.39</v>
      </c>
      <c r="M4104" s="31" t="s">
        <v>108</v>
      </c>
      <c r="N4104" s="31">
        <v>55.226799999999997</v>
      </c>
      <c r="O4104" s="31">
        <v>87.453299999999999</v>
      </c>
      <c r="P4104" s="31">
        <v>106.3776</v>
      </c>
      <c r="Q4104" s="31">
        <v>1488.7049</v>
      </c>
      <c r="R4104" s="31">
        <v>88.44</v>
      </c>
      <c r="S4104" s="31" t="s">
        <v>108</v>
      </c>
    </row>
    <row r="4105" spans="1:19" x14ac:dyDescent="0.35">
      <c r="A4105" s="2">
        <v>38615</v>
      </c>
      <c r="B4105" s="31">
        <v>869.38469999999995</v>
      </c>
      <c r="C4105" s="31">
        <v>1582.1959999999999</v>
      </c>
      <c r="D4105" s="31">
        <v>768.5471</v>
      </c>
      <c r="E4105" s="31">
        <v>303.80430000000001</v>
      </c>
      <c r="F4105" s="31">
        <v>48.032800000000002</v>
      </c>
      <c r="G4105" s="31">
        <v>204.06440000000001</v>
      </c>
      <c r="H4105" s="31">
        <v>7.7555170000000002</v>
      </c>
      <c r="I4105" s="31">
        <v>2229.442</v>
      </c>
      <c r="J4105" s="31">
        <v>3129.8620000000001</v>
      </c>
      <c r="K4105" s="31">
        <v>1817.4159999999999</v>
      </c>
      <c r="L4105" s="31">
        <v>106.48</v>
      </c>
      <c r="M4105" s="31" t="s">
        <v>108</v>
      </c>
      <c r="N4105" s="31">
        <v>54.882100000000001</v>
      </c>
      <c r="O4105" s="31">
        <v>87.294700000000006</v>
      </c>
      <c r="P4105" s="31">
        <v>106.59180000000001</v>
      </c>
      <c r="Q4105" s="31">
        <v>1499.0009</v>
      </c>
      <c r="R4105" s="31">
        <v>88.6</v>
      </c>
      <c r="S4105" s="31" t="s">
        <v>108</v>
      </c>
    </row>
    <row r="4106" spans="1:19" x14ac:dyDescent="0.35">
      <c r="A4106" s="2">
        <v>38616</v>
      </c>
      <c r="B4106" s="31">
        <v>876.09289999999999</v>
      </c>
      <c r="C4106" s="31">
        <v>1620.117</v>
      </c>
      <c r="D4106" s="31">
        <v>795.83659999999998</v>
      </c>
      <c r="E4106" s="31">
        <v>309.47989999999999</v>
      </c>
      <c r="F4106" s="31">
        <v>48.298499999999997</v>
      </c>
      <c r="G4106" s="31">
        <v>206.1157</v>
      </c>
      <c r="H4106" s="31">
        <v>7.625788</v>
      </c>
      <c r="I4106" s="31">
        <v>2225.5920000000001</v>
      </c>
      <c r="J4106" s="31">
        <v>3140.9009999999998</v>
      </c>
      <c r="K4106" s="31">
        <v>1825.376</v>
      </c>
      <c r="L4106" s="31">
        <v>105.48</v>
      </c>
      <c r="M4106" s="31" t="s">
        <v>108</v>
      </c>
      <c r="N4106" s="31">
        <v>54.278799999999997</v>
      </c>
      <c r="O4106" s="31">
        <v>87.478700000000003</v>
      </c>
      <c r="P4106" s="31">
        <v>107.0592</v>
      </c>
      <c r="Q4106" s="31">
        <v>1507.1547</v>
      </c>
      <c r="R4106" s="31">
        <v>88.14</v>
      </c>
      <c r="S4106" s="31" t="s">
        <v>108</v>
      </c>
    </row>
    <row r="4107" spans="1:19" x14ac:dyDescent="0.35">
      <c r="A4107" s="2">
        <v>38617</v>
      </c>
      <c r="B4107" s="31">
        <v>876.09289999999999</v>
      </c>
      <c r="C4107" s="31">
        <v>1673.47</v>
      </c>
      <c r="D4107" s="31">
        <v>801.23099999999999</v>
      </c>
      <c r="E4107" s="31">
        <v>309.96640000000002</v>
      </c>
      <c r="F4107" s="31">
        <v>48.063400000000001</v>
      </c>
      <c r="G4107" s="31">
        <v>207.0968</v>
      </c>
      <c r="H4107" s="31">
        <v>7.5693840000000003</v>
      </c>
      <c r="I4107" s="31">
        <v>2229.6019999999999</v>
      </c>
      <c r="J4107" s="31">
        <v>3144.433</v>
      </c>
      <c r="K4107" s="31">
        <v>1825.0809999999999</v>
      </c>
      <c r="L4107" s="31">
        <v>105.81</v>
      </c>
      <c r="M4107" s="31" t="s">
        <v>108</v>
      </c>
      <c r="N4107" s="31">
        <v>54.364899999999999</v>
      </c>
      <c r="O4107" s="31">
        <v>87.187299999999993</v>
      </c>
      <c r="P4107" s="31">
        <v>106.3353</v>
      </c>
      <c r="Q4107" s="31">
        <v>1495.3910000000001</v>
      </c>
      <c r="R4107" s="31">
        <v>88.56</v>
      </c>
      <c r="S4107" s="31" t="s">
        <v>108</v>
      </c>
    </row>
    <row r="4108" spans="1:19" x14ac:dyDescent="0.35">
      <c r="A4108" s="2">
        <v>38618</v>
      </c>
      <c r="B4108" s="31">
        <v>847.78420000000006</v>
      </c>
      <c r="C4108" s="31">
        <v>1637.4359999999999</v>
      </c>
      <c r="D4108" s="31">
        <v>753.31579999999997</v>
      </c>
      <c r="E4108" s="31">
        <v>307.85829999999999</v>
      </c>
      <c r="F4108" s="31">
        <v>47.746600000000001</v>
      </c>
      <c r="G4108" s="31">
        <v>204.77789999999999</v>
      </c>
      <c r="H4108" s="31">
        <v>7.6145069999999997</v>
      </c>
      <c r="I4108" s="31">
        <v>2229.6019999999999</v>
      </c>
      <c r="J4108" s="31">
        <v>3128.538</v>
      </c>
      <c r="K4108" s="31">
        <v>1819.184</v>
      </c>
      <c r="L4108" s="31">
        <v>105.87</v>
      </c>
      <c r="M4108" s="31" t="s">
        <v>108</v>
      </c>
      <c r="N4108" s="31">
        <v>54.640700000000002</v>
      </c>
      <c r="O4108" s="31">
        <v>86.698499999999996</v>
      </c>
      <c r="P4108" s="31">
        <v>105.6584</v>
      </c>
      <c r="Q4108" s="31">
        <v>1483.8506</v>
      </c>
      <c r="R4108" s="31">
        <v>89.29</v>
      </c>
      <c r="S4108" s="31" t="s">
        <v>108</v>
      </c>
    </row>
    <row r="4109" spans="1:19" x14ac:dyDescent="0.35">
      <c r="A4109" s="2">
        <v>38621</v>
      </c>
      <c r="B4109" s="31">
        <v>868.04300000000001</v>
      </c>
      <c r="C4109" s="31">
        <v>1706.4659999999999</v>
      </c>
      <c r="D4109" s="31">
        <v>772.35500000000002</v>
      </c>
      <c r="E4109" s="31">
        <v>312.642</v>
      </c>
      <c r="F4109" s="31">
        <v>47.981699999999996</v>
      </c>
      <c r="G4109" s="31">
        <v>202.459</v>
      </c>
      <c r="H4109" s="31">
        <v>7.5299009999999997</v>
      </c>
      <c r="I4109" s="31">
        <v>2222.2240000000002</v>
      </c>
      <c r="J4109" s="31">
        <v>3119.7069999999999</v>
      </c>
      <c r="K4109" s="31">
        <v>1809.8969999999999</v>
      </c>
      <c r="L4109" s="31">
        <v>105.96</v>
      </c>
      <c r="M4109" s="31" t="s">
        <v>108</v>
      </c>
      <c r="N4109" s="31">
        <v>54.709699999999998</v>
      </c>
      <c r="O4109" s="31">
        <v>86.538200000000003</v>
      </c>
      <c r="P4109" s="31">
        <v>105.3283</v>
      </c>
      <c r="Q4109" s="31">
        <v>1494.1006</v>
      </c>
      <c r="R4109" s="31">
        <v>89.11</v>
      </c>
      <c r="S4109" s="31" t="s">
        <v>108</v>
      </c>
    </row>
    <row r="4110" spans="1:19" x14ac:dyDescent="0.35">
      <c r="A4110" s="2">
        <v>38622</v>
      </c>
      <c r="B4110" s="31">
        <v>856.23649999999998</v>
      </c>
      <c r="C4110" s="31">
        <v>1716.7260000000001</v>
      </c>
      <c r="D4110" s="31">
        <v>793.61540000000002</v>
      </c>
      <c r="E4110" s="31">
        <v>313.04739999999998</v>
      </c>
      <c r="F4110" s="31">
        <v>47.644399999999997</v>
      </c>
      <c r="G4110" s="31">
        <v>198.8914</v>
      </c>
      <c r="H4110" s="31">
        <v>7.6201470000000002</v>
      </c>
      <c r="I4110" s="31">
        <v>2220.9409999999998</v>
      </c>
      <c r="J4110" s="31">
        <v>3117.058</v>
      </c>
      <c r="K4110" s="31">
        <v>1809.8969999999999</v>
      </c>
      <c r="L4110" s="31">
        <v>105.98</v>
      </c>
      <c r="M4110" s="31" t="s">
        <v>108</v>
      </c>
      <c r="N4110" s="31">
        <v>54.520099999999999</v>
      </c>
      <c r="O4110" s="31">
        <v>85.809200000000004</v>
      </c>
      <c r="P4110" s="31">
        <v>105.08710000000001</v>
      </c>
      <c r="Q4110" s="31">
        <v>1499.8384000000001</v>
      </c>
      <c r="R4110" s="31">
        <v>89.6</v>
      </c>
      <c r="S4110" s="31" t="s">
        <v>108</v>
      </c>
    </row>
    <row r="4111" spans="1:19" x14ac:dyDescent="0.35">
      <c r="A4111" s="2">
        <v>38623</v>
      </c>
      <c r="B4111" s="31">
        <v>868.98209999999995</v>
      </c>
      <c r="C4111" s="31">
        <v>1785.92</v>
      </c>
      <c r="D4111" s="31">
        <v>815.19309999999996</v>
      </c>
      <c r="E4111" s="31">
        <v>313.61500000000001</v>
      </c>
      <c r="F4111" s="31">
        <v>48.349600000000002</v>
      </c>
      <c r="G4111" s="31">
        <v>200.76439999999999</v>
      </c>
      <c r="H4111" s="31">
        <v>7.7442349999999998</v>
      </c>
      <c r="I4111" s="31">
        <v>2209.8739999999998</v>
      </c>
      <c r="J4111" s="31">
        <v>3121.915</v>
      </c>
      <c r="K4111" s="31">
        <v>1810.9290000000001</v>
      </c>
      <c r="L4111" s="31">
        <v>106.07</v>
      </c>
      <c r="M4111" s="31" t="s">
        <v>108</v>
      </c>
      <c r="N4111" s="31">
        <v>54.485599999999998</v>
      </c>
      <c r="O4111" s="31">
        <v>85.746600000000001</v>
      </c>
      <c r="P4111" s="31">
        <v>105.1173</v>
      </c>
      <c r="Q4111" s="31">
        <v>1505.5350000000001</v>
      </c>
      <c r="R4111" s="31">
        <v>89.47</v>
      </c>
      <c r="S4111" s="31" t="s">
        <v>108</v>
      </c>
    </row>
    <row r="4112" spans="1:19" x14ac:dyDescent="0.35">
      <c r="A4112" s="2">
        <v>38624</v>
      </c>
      <c r="B4112" s="31">
        <v>866.43299999999999</v>
      </c>
      <c r="C4112" s="31">
        <v>1758.1769999999999</v>
      </c>
      <c r="D4112" s="31">
        <v>802.18299999999999</v>
      </c>
      <c r="E4112" s="31">
        <v>315.3177</v>
      </c>
      <c r="F4112" s="31">
        <v>48.625500000000002</v>
      </c>
      <c r="G4112" s="31">
        <v>199.96170000000001</v>
      </c>
      <c r="H4112" s="31">
        <v>8.088298</v>
      </c>
      <c r="I4112" s="31">
        <v>2205.7040000000002</v>
      </c>
      <c r="J4112" s="31">
        <v>3116.616</v>
      </c>
      <c r="K4112" s="31">
        <v>1805.9169999999999</v>
      </c>
      <c r="L4112" s="31">
        <v>106.85</v>
      </c>
      <c r="M4112" s="31" t="s">
        <v>108</v>
      </c>
      <c r="N4112" s="31">
        <v>55.192300000000003</v>
      </c>
      <c r="O4112" s="31">
        <v>85.922700000000006</v>
      </c>
      <c r="P4112" s="31">
        <v>105.129</v>
      </c>
      <c r="Q4112" s="31">
        <v>1518.0313000000001</v>
      </c>
      <c r="R4112" s="31">
        <v>89.4</v>
      </c>
      <c r="S4112" s="31" t="s">
        <v>108</v>
      </c>
    </row>
    <row r="4113" spans="1:19" x14ac:dyDescent="0.35">
      <c r="A4113" s="2">
        <v>38625</v>
      </c>
      <c r="B4113" s="31">
        <v>861.46889999999996</v>
      </c>
      <c r="C4113" s="31">
        <v>1721.076</v>
      </c>
      <c r="D4113" s="31">
        <v>797.7405</v>
      </c>
      <c r="E4113" s="31">
        <v>311.79070000000002</v>
      </c>
      <c r="F4113" s="31">
        <v>48.267800000000001</v>
      </c>
      <c r="G4113" s="31">
        <v>204.5103</v>
      </c>
      <c r="H4113" s="31">
        <v>7.9698500000000001</v>
      </c>
      <c r="I4113" s="31">
        <v>2206.8270000000002</v>
      </c>
      <c r="J4113" s="31">
        <v>3107.3440000000001</v>
      </c>
      <c r="K4113" s="31">
        <v>1806.3589999999999</v>
      </c>
      <c r="L4113" s="31">
        <v>107.07</v>
      </c>
      <c r="M4113" s="31" t="s">
        <v>108</v>
      </c>
      <c r="N4113" s="31">
        <v>55.640500000000003</v>
      </c>
      <c r="O4113" s="31">
        <v>85.728200000000001</v>
      </c>
      <c r="P4113" s="31">
        <v>105.51600000000001</v>
      </c>
      <c r="Q4113" s="31">
        <v>1530.8233</v>
      </c>
      <c r="R4113" s="31">
        <v>89.52</v>
      </c>
      <c r="S4113" s="31" t="s">
        <v>108</v>
      </c>
    </row>
    <row r="4114" spans="1:19" x14ac:dyDescent="0.35">
      <c r="A4114" s="2">
        <v>38628</v>
      </c>
      <c r="B4114" s="31">
        <v>852.21159999999998</v>
      </c>
      <c r="C4114" s="31">
        <v>1692.6759999999999</v>
      </c>
      <c r="D4114" s="31">
        <v>798.05780000000004</v>
      </c>
      <c r="E4114" s="31">
        <v>316.04739999999998</v>
      </c>
      <c r="F4114" s="31">
        <v>47.961199999999998</v>
      </c>
      <c r="G4114" s="31">
        <v>207.27520000000001</v>
      </c>
      <c r="H4114" s="31">
        <v>7.9021650000000001</v>
      </c>
      <c r="I4114" s="31">
        <v>2204.2600000000002</v>
      </c>
      <c r="J4114" s="31">
        <v>3097.1880000000001</v>
      </c>
      <c r="K4114" s="31">
        <v>1802.0840000000001</v>
      </c>
      <c r="L4114" s="31">
        <v>106.85</v>
      </c>
      <c r="M4114" s="31" t="s">
        <v>108</v>
      </c>
      <c r="N4114" s="31">
        <v>55.7956</v>
      </c>
      <c r="O4114" s="31">
        <v>85.017399999999995</v>
      </c>
      <c r="P4114" s="31">
        <v>104.23099999999999</v>
      </c>
      <c r="Q4114" s="31">
        <v>1530.8544999999999</v>
      </c>
      <c r="R4114" s="31">
        <v>90.13</v>
      </c>
      <c r="S4114" s="31" t="s">
        <v>108</v>
      </c>
    </row>
    <row r="4115" spans="1:19" x14ac:dyDescent="0.35">
      <c r="A4115" s="2">
        <v>38629</v>
      </c>
      <c r="B4115" s="31">
        <v>831.28200000000004</v>
      </c>
      <c r="C4115" s="31">
        <v>1654.508</v>
      </c>
      <c r="D4115" s="31">
        <v>772.9896</v>
      </c>
      <c r="E4115" s="31">
        <v>318.15550000000002</v>
      </c>
      <c r="F4115" s="31">
        <v>47.961199999999998</v>
      </c>
      <c r="G4115" s="31">
        <v>200.67519999999999</v>
      </c>
      <c r="H4115" s="31">
        <v>7.8006380000000002</v>
      </c>
      <c r="I4115" s="31">
        <v>2192.2310000000002</v>
      </c>
      <c r="J4115" s="31">
        <v>3098.5129999999999</v>
      </c>
      <c r="K4115" s="31">
        <v>1801.6420000000001</v>
      </c>
      <c r="L4115" s="31">
        <v>105.55</v>
      </c>
      <c r="M4115" s="31" t="s">
        <v>108</v>
      </c>
      <c r="N4115" s="31">
        <v>55.295699999999997</v>
      </c>
      <c r="O4115" s="31">
        <v>85.0749</v>
      </c>
      <c r="P4115" s="31">
        <v>104.4717</v>
      </c>
      <c r="Q4115" s="31">
        <v>1535.8849</v>
      </c>
      <c r="R4115" s="31">
        <v>90.1</v>
      </c>
      <c r="S4115" s="31" t="s">
        <v>108</v>
      </c>
    </row>
    <row r="4116" spans="1:19" x14ac:dyDescent="0.35">
      <c r="A4116" s="2">
        <v>38630</v>
      </c>
      <c r="B4116" s="31">
        <v>817.32889999999998</v>
      </c>
      <c r="C4116" s="31">
        <v>1565.943</v>
      </c>
      <c r="D4116" s="31">
        <v>781.55719999999997</v>
      </c>
      <c r="E4116" s="31">
        <v>323.02030000000002</v>
      </c>
      <c r="F4116" s="31">
        <v>47.961199999999998</v>
      </c>
      <c r="G4116" s="31">
        <v>201.03200000000001</v>
      </c>
      <c r="H4116" s="31">
        <v>7.8288399999999996</v>
      </c>
      <c r="I4116" s="31">
        <v>2200.8919999999998</v>
      </c>
      <c r="J4116" s="31">
        <v>3100.279</v>
      </c>
      <c r="K4116" s="31">
        <v>1802.527</v>
      </c>
      <c r="L4116" s="31">
        <v>104.16</v>
      </c>
      <c r="M4116" s="31" t="s">
        <v>108</v>
      </c>
      <c r="N4116" s="31">
        <v>54.554600000000001</v>
      </c>
      <c r="O4116" s="31">
        <v>85.296999999999997</v>
      </c>
      <c r="P4116" s="31">
        <v>104.6152</v>
      </c>
      <c r="Q4116" s="31">
        <v>1510.4156</v>
      </c>
      <c r="R4116" s="31">
        <v>89.98</v>
      </c>
      <c r="S4116" s="31" t="s">
        <v>108</v>
      </c>
    </row>
    <row r="4117" spans="1:19" x14ac:dyDescent="0.35">
      <c r="A4117" s="2">
        <v>38631</v>
      </c>
      <c r="B4117" s="31">
        <v>792.77679999999998</v>
      </c>
      <c r="C4117" s="31">
        <v>1510.702</v>
      </c>
      <c r="D4117" s="31">
        <v>755.21969999999999</v>
      </c>
      <c r="E4117" s="31">
        <v>323.34460000000001</v>
      </c>
      <c r="F4117" s="31">
        <v>48.543700000000001</v>
      </c>
      <c r="G4117" s="31">
        <v>201.2996</v>
      </c>
      <c r="H4117" s="31">
        <v>7.8514010000000001</v>
      </c>
      <c r="I4117" s="31">
        <v>2205.864</v>
      </c>
      <c r="J4117" s="31">
        <v>3100.279</v>
      </c>
      <c r="K4117" s="31">
        <v>1801.79</v>
      </c>
      <c r="L4117" s="31">
        <v>103.84</v>
      </c>
      <c r="M4117" s="31" t="s">
        <v>108</v>
      </c>
      <c r="N4117" s="31">
        <v>53.933999999999997</v>
      </c>
      <c r="O4117" s="31">
        <v>85.561400000000006</v>
      </c>
      <c r="P4117" s="31">
        <v>106.1583</v>
      </c>
      <c r="Q4117" s="31">
        <v>1474.2924</v>
      </c>
      <c r="R4117" s="31">
        <v>88.66</v>
      </c>
      <c r="S4117" s="31" t="s">
        <v>108</v>
      </c>
    </row>
    <row r="4118" spans="1:19" x14ac:dyDescent="0.35">
      <c r="A4118" s="2">
        <v>38632</v>
      </c>
      <c r="B4118" s="31">
        <v>800.29</v>
      </c>
      <c r="C4118" s="31">
        <v>1501.4269999999999</v>
      </c>
      <c r="D4118" s="31">
        <v>757.12360000000001</v>
      </c>
      <c r="E4118" s="31">
        <v>326.58780000000002</v>
      </c>
      <c r="F4118" s="31">
        <v>48.819699999999997</v>
      </c>
      <c r="G4118" s="31">
        <v>201.2996</v>
      </c>
      <c r="H4118" s="31">
        <v>7.7103919999999997</v>
      </c>
      <c r="I4118" s="31">
        <v>2202.0149999999999</v>
      </c>
      <c r="J4118" s="31">
        <v>3102.0450000000001</v>
      </c>
      <c r="K4118" s="31">
        <v>1804.443</v>
      </c>
      <c r="L4118" s="31">
        <v>104.1</v>
      </c>
      <c r="M4118" s="31" t="s">
        <v>108</v>
      </c>
      <c r="N4118" s="31">
        <v>53.882300000000001</v>
      </c>
      <c r="O4118" s="31">
        <v>85.290700000000001</v>
      </c>
      <c r="P4118" s="31">
        <v>106.002</v>
      </c>
      <c r="Q4118" s="31">
        <v>1475.6768</v>
      </c>
      <c r="R4118" s="31">
        <v>89.17</v>
      </c>
      <c r="S4118" s="31" t="s">
        <v>108</v>
      </c>
    </row>
    <row r="4119" spans="1:19" x14ac:dyDescent="0.35">
      <c r="A4119" s="2">
        <v>38635</v>
      </c>
      <c r="B4119" s="31">
        <v>797.66539999999998</v>
      </c>
      <c r="C4119" s="31">
        <v>1480.2370000000001</v>
      </c>
      <c r="D4119" s="31">
        <v>757.31389999999999</v>
      </c>
      <c r="E4119" s="31">
        <v>327.32</v>
      </c>
      <c r="F4119" s="31">
        <v>48.850299999999997</v>
      </c>
      <c r="G4119" s="31">
        <v>198.27979999999999</v>
      </c>
      <c r="H4119" s="31">
        <v>7.6483480000000004</v>
      </c>
      <c r="I4119" s="31">
        <v>2202.0149999999999</v>
      </c>
      <c r="J4119" s="31">
        <v>3102.0450000000001</v>
      </c>
      <c r="K4119" s="31">
        <v>1804.885</v>
      </c>
      <c r="L4119" s="31">
        <v>103.23</v>
      </c>
      <c r="M4119" s="31" t="s">
        <v>108</v>
      </c>
      <c r="N4119" s="31">
        <v>53.589300000000001</v>
      </c>
      <c r="O4119" s="31">
        <v>84.948400000000007</v>
      </c>
      <c r="P4119" s="31">
        <v>105.3776</v>
      </c>
      <c r="Q4119" s="31">
        <v>1486.3715999999999</v>
      </c>
      <c r="R4119" s="31">
        <v>89.46</v>
      </c>
      <c r="S4119" s="31" t="s">
        <v>108</v>
      </c>
    </row>
    <row r="4120" spans="1:19" x14ac:dyDescent="0.35">
      <c r="A4120" s="2">
        <v>38636</v>
      </c>
      <c r="B4120" s="31">
        <v>814.39200000000005</v>
      </c>
      <c r="C4120" s="31">
        <v>1507.126</v>
      </c>
      <c r="D4120" s="31">
        <v>774.16840000000002</v>
      </c>
      <c r="E4120" s="31">
        <v>332.07089999999999</v>
      </c>
      <c r="F4120" s="31">
        <v>49.034300000000002</v>
      </c>
      <c r="G4120" s="31">
        <v>201.1088</v>
      </c>
      <c r="H4120" s="31">
        <v>7.6483480000000004</v>
      </c>
      <c r="I4120" s="31">
        <v>2196.8820000000001</v>
      </c>
      <c r="J4120" s="31">
        <v>3098.9540000000002</v>
      </c>
      <c r="K4120" s="31">
        <v>1801.2</v>
      </c>
      <c r="L4120" s="31">
        <v>103.1</v>
      </c>
      <c r="M4120" s="31" t="s">
        <v>108</v>
      </c>
      <c r="N4120" s="31">
        <v>53.279000000000003</v>
      </c>
      <c r="O4120" s="31">
        <v>84.872900000000001</v>
      </c>
      <c r="P4120" s="31">
        <v>104.9455</v>
      </c>
      <c r="Q4120" s="31">
        <v>1494.9573</v>
      </c>
      <c r="R4120" s="31">
        <v>89.97</v>
      </c>
      <c r="S4120" s="31" t="s">
        <v>108</v>
      </c>
    </row>
    <row r="4121" spans="1:19" x14ac:dyDescent="0.35">
      <c r="A4121" s="2">
        <v>38637</v>
      </c>
      <c r="B4121" s="31">
        <v>818.31119999999999</v>
      </c>
      <c r="C4121" s="31">
        <v>1506.8630000000001</v>
      </c>
      <c r="D4121" s="31">
        <v>776.82659999999998</v>
      </c>
      <c r="E4121" s="31">
        <v>326.40260000000001</v>
      </c>
      <c r="F4121" s="31">
        <v>48.707299999999996</v>
      </c>
      <c r="G4121" s="31">
        <v>209.8741</v>
      </c>
      <c r="H4121" s="31">
        <v>7.6088649999999998</v>
      </c>
      <c r="I4121" s="31">
        <v>2197.6840000000002</v>
      </c>
      <c r="J4121" s="31">
        <v>3087.9160000000002</v>
      </c>
      <c r="K4121" s="31">
        <v>1796.335</v>
      </c>
      <c r="L4121" s="31">
        <v>102.23</v>
      </c>
      <c r="M4121" s="31" t="s">
        <v>108</v>
      </c>
      <c r="N4121" s="31">
        <v>52.624000000000002</v>
      </c>
      <c r="O4121" s="31">
        <v>84.878799999999998</v>
      </c>
      <c r="P4121" s="31">
        <v>105.2282</v>
      </c>
      <c r="Q4121" s="31">
        <v>1472.6560999999999</v>
      </c>
      <c r="R4121" s="31">
        <v>89.63</v>
      </c>
      <c r="S4121" s="31" t="s">
        <v>108</v>
      </c>
    </row>
    <row r="4122" spans="1:19" x14ac:dyDescent="0.35">
      <c r="A4122" s="2">
        <v>38638</v>
      </c>
      <c r="B4122" s="31">
        <v>807.6662</v>
      </c>
      <c r="C4122" s="31">
        <v>1459.575</v>
      </c>
      <c r="D4122" s="31">
        <v>770.25139999999999</v>
      </c>
      <c r="E4122" s="31">
        <v>321.15899999999999</v>
      </c>
      <c r="F4122" s="31">
        <v>48.421100000000003</v>
      </c>
      <c r="G4122" s="31">
        <v>209.96180000000001</v>
      </c>
      <c r="H4122" s="31">
        <v>7.7216719999999999</v>
      </c>
      <c r="I4122" s="31">
        <v>2194.1559999999999</v>
      </c>
      <c r="J4122" s="31">
        <v>3081.2919999999999</v>
      </c>
      <c r="K4122" s="31">
        <v>1788.9639999999999</v>
      </c>
      <c r="L4122" s="31">
        <v>102.19</v>
      </c>
      <c r="M4122" s="31" t="s">
        <v>108</v>
      </c>
      <c r="N4122" s="31">
        <v>52.951500000000003</v>
      </c>
      <c r="O4122" s="31">
        <v>84.439899999999994</v>
      </c>
      <c r="P4122" s="31">
        <v>104.3755</v>
      </c>
      <c r="Q4122" s="31">
        <v>1439.1841999999999</v>
      </c>
      <c r="R4122" s="31">
        <v>89.81</v>
      </c>
      <c r="S4122" s="31" t="s">
        <v>108</v>
      </c>
    </row>
    <row r="4123" spans="1:19" x14ac:dyDescent="0.35">
      <c r="A4123" s="2">
        <v>38639</v>
      </c>
      <c r="B4123" s="31">
        <v>796.24009999999998</v>
      </c>
      <c r="C4123" s="31">
        <v>1440.59</v>
      </c>
      <c r="D4123" s="31">
        <v>741.20910000000003</v>
      </c>
      <c r="E4123" s="31">
        <v>318.19060000000002</v>
      </c>
      <c r="F4123" s="31">
        <v>48.216700000000003</v>
      </c>
      <c r="G4123" s="31">
        <v>209.61269999999999</v>
      </c>
      <c r="H4123" s="31">
        <v>7.9416469999999997</v>
      </c>
      <c r="I4123" s="31">
        <v>2193.1930000000002</v>
      </c>
      <c r="J4123" s="31">
        <v>3079.085</v>
      </c>
      <c r="K4123" s="31">
        <v>1785.721</v>
      </c>
      <c r="L4123" s="31">
        <v>103.23</v>
      </c>
      <c r="M4123" s="31" t="s">
        <v>108</v>
      </c>
      <c r="N4123" s="31">
        <v>53.434199999999997</v>
      </c>
      <c r="O4123" s="31">
        <v>85.010300000000001</v>
      </c>
      <c r="P4123" s="31">
        <v>105.5749</v>
      </c>
      <c r="Q4123" s="31">
        <v>1429.7437</v>
      </c>
      <c r="R4123" s="31">
        <v>89.46</v>
      </c>
      <c r="S4123" s="31" t="s">
        <v>108</v>
      </c>
    </row>
    <row r="4124" spans="1:19" x14ac:dyDescent="0.35">
      <c r="A4124" s="2">
        <v>38642</v>
      </c>
      <c r="B4124" s="31">
        <v>810.72199999999998</v>
      </c>
      <c r="C4124" s="31">
        <v>1489.2809999999999</v>
      </c>
      <c r="D4124" s="31">
        <v>764.25350000000003</v>
      </c>
      <c r="E4124" s="31">
        <v>330.80610000000001</v>
      </c>
      <c r="F4124" s="31">
        <v>48.707299999999996</v>
      </c>
      <c r="G4124" s="31">
        <v>210.74719999999999</v>
      </c>
      <c r="H4124" s="31">
        <v>7.7103919999999997</v>
      </c>
      <c r="I4124" s="31">
        <v>2191.1080000000002</v>
      </c>
      <c r="J4124" s="31">
        <v>3078.2020000000002</v>
      </c>
      <c r="K4124" s="31">
        <v>1788.08</v>
      </c>
      <c r="L4124" s="31">
        <v>103.6</v>
      </c>
      <c r="M4124" s="31" t="s">
        <v>108</v>
      </c>
      <c r="N4124" s="31">
        <v>53.640999999999998</v>
      </c>
      <c r="O4124" s="31">
        <v>84.496099999999998</v>
      </c>
      <c r="P4124" s="31">
        <v>105.2119</v>
      </c>
      <c r="Q4124" s="31">
        <v>1437.2835</v>
      </c>
      <c r="R4124" s="31">
        <v>89.8</v>
      </c>
      <c r="S4124" s="31" t="s">
        <v>108</v>
      </c>
    </row>
    <row r="4125" spans="1:19" x14ac:dyDescent="0.35">
      <c r="A4125" s="2">
        <v>38643</v>
      </c>
      <c r="B4125" s="31">
        <v>794.11429999999996</v>
      </c>
      <c r="C4125" s="31">
        <v>1426.8420000000001</v>
      </c>
      <c r="D4125" s="31">
        <v>750.36369999999999</v>
      </c>
      <c r="E4125" s="31">
        <v>332.2903</v>
      </c>
      <c r="F4125" s="31">
        <v>48.502899999999997</v>
      </c>
      <c r="G4125" s="31">
        <v>208.3038</v>
      </c>
      <c r="H4125" s="31">
        <v>7.8175590000000001</v>
      </c>
      <c r="I4125" s="31">
        <v>2193.835</v>
      </c>
      <c r="J4125" s="31">
        <v>3080.8510000000001</v>
      </c>
      <c r="K4125" s="31">
        <v>1789.8489999999999</v>
      </c>
      <c r="L4125" s="31">
        <v>102.49</v>
      </c>
      <c r="M4125" s="31" t="s">
        <v>108</v>
      </c>
      <c r="N4125" s="31">
        <v>53.3307</v>
      </c>
      <c r="O4125" s="31">
        <v>83.748800000000003</v>
      </c>
      <c r="P4125" s="31">
        <v>104.3249</v>
      </c>
      <c r="Q4125" s="31">
        <v>1425.4504999999999</v>
      </c>
      <c r="R4125" s="31">
        <v>90.29</v>
      </c>
      <c r="S4125" s="31" t="s">
        <v>108</v>
      </c>
    </row>
    <row r="4126" spans="1:19" x14ac:dyDescent="0.35">
      <c r="A4126" s="2">
        <v>38644</v>
      </c>
      <c r="B4126" s="31">
        <v>784.68110000000001</v>
      </c>
      <c r="C4126" s="31">
        <v>1386.0070000000001</v>
      </c>
      <c r="D4126" s="31">
        <v>742.47180000000003</v>
      </c>
      <c r="E4126" s="31">
        <v>330.39389999999997</v>
      </c>
      <c r="F4126" s="31">
        <v>47.603499999999997</v>
      </c>
      <c r="G4126" s="31">
        <v>210.04910000000001</v>
      </c>
      <c r="H4126" s="31">
        <v>7.8514010000000001</v>
      </c>
      <c r="I4126" s="31">
        <v>2203.6190000000001</v>
      </c>
      <c r="J4126" s="31">
        <v>3084.3829999999998</v>
      </c>
      <c r="K4126" s="31">
        <v>1792.355</v>
      </c>
      <c r="L4126" s="31">
        <v>104.14</v>
      </c>
      <c r="M4126" s="31" t="s">
        <v>108</v>
      </c>
      <c r="N4126" s="31">
        <v>54.502800000000001</v>
      </c>
      <c r="O4126" s="31">
        <v>83.952799999999996</v>
      </c>
      <c r="P4126" s="31">
        <v>104.8083</v>
      </c>
      <c r="Q4126" s="31">
        <v>1396.1371999999999</v>
      </c>
      <c r="R4126" s="31">
        <v>89.99</v>
      </c>
      <c r="S4126" s="31" t="s">
        <v>108</v>
      </c>
    </row>
    <row r="4127" spans="1:19" x14ac:dyDescent="0.35">
      <c r="A4127" s="2">
        <v>38645</v>
      </c>
      <c r="B4127" s="31">
        <v>774.31790000000001</v>
      </c>
      <c r="C4127" s="31">
        <v>1338.626</v>
      </c>
      <c r="D4127" s="31">
        <v>721.00580000000002</v>
      </c>
      <c r="E4127" s="31">
        <v>332.53769999999997</v>
      </c>
      <c r="F4127" s="31">
        <v>47.337800000000001</v>
      </c>
      <c r="G4127" s="31">
        <v>208.74010000000001</v>
      </c>
      <c r="H4127" s="31">
        <v>7.7103919999999997</v>
      </c>
      <c r="I4127" s="31">
        <v>2200.4110000000001</v>
      </c>
      <c r="J4127" s="31">
        <v>3084.8249999999998</v>
      </c>
      <c r="K4127" s="31">
        <v>1789.8489999999999</v>
      </c>
      <c r="L4127" s="31">
        <v>102.32</v>
      </c>
      <c r="M4127" s="31" t="s">
        <v>108</v>
      </c>
      <c r="N4127" s="31">
        <v>53.985700000000001</v>
      </c>
      <c r="O4127" s="31">
        <v>83.970299999999995</v>
      </c>
      <c r="P4127" s="31">
        <v>104.75839999999999</v>
      </c>
      <c r="Q4127" s="31">
        <v>1400.4768999999999</v>
      </c>
      <c r="R4127" s="31">
        <v>89.78</v>
      </c>
      <c r="S4127" s="31" t="s">
        <v>108</v>
      </c>
    </row>
    <row r="4128" spans="1:19" x14ac:dyDescent="0.35">
      <c r="A4128" s="2">
        <v>38646</v>
      </c>
      <c r="B4128" s="31">
        <v>782.68820000000005</v>
      </c>
      <c r="C4128" s="31">
        <v>1369.6410000000001</v>
      </c>
      <c r="D4128" s="31">
        <v>709.01009999999997</v>
      </c>
      <c r="E4128" s="31">
        <v>322.39580000000001</v>
      </c>
      <c r="F4128" s="31">
        <v>47.940800000000003</v>
      </c>
      <c r="G4128" s="31">
        <v>204.02770000000001</v>
      </c>
      <c r="H4128" s="31">
        <v>7.704752</v>
      </c>
      <c r="I4128" s="31">
        <v>2199.9299999999998</v>
      </c>
      <c r="J4128" s="31">
        <v>3097.1880000000001</v>
      </c>
      <c r="K4128" s="31">
        <v>1796.63</v>
      </c>
      <c r="L4128" s="31">
        <v>102.69</v>
      </c>
      <c r="M4128" s="31" t="s">
        <v>108</v>
      </c>
      <c r="N4128" s="31">
        <v>54.313200000000002</v>
      </c>
      <c r="O4128" s="31">
        <v>83.802199999999999</v>
      </c>
      <c r="P4128" s="31">
        <v>105.0587</v>
      </c>
      <c r="Q4128" s="31">
        <v>1405.3467000000001</v>
      </c>
      <c r="R4128" s="31">
        <v>90.31</v>
      </c>
      <c r="S4128" s="31" t="s">
        <v>108</v>
      </c>
    </row>
    <row r="4129" spans="1:19" x14ac:dyDescent="0.35">
      <c r="A4129" s="2">
        <v>38649</v>
      </c>
      <c r="B4129" s="31">
        <v>778.70230000000004</v>
      </c>
      <c r="C4129" s="31">
        <v>1336.171</v>
      </c>
      <c r="D4129" s="31">
        <v>711.53549999999996</v>
      </c>
      <c r="E4129" s="31">
        <v>324.95190000000002</v>
      </c>
      <c r="F4129" s="31">
        <v>47.726199999999999</v>
      </c>
      <c r="G4129" s="31">
        <v>205.07490000000001</v>
      </c>
      <c r="H4129" s="31">
        <v>7.9416479999999998</v>
      </c>
      <c r="I4129" s="31">
        <v>2202.6559999999999</v>
      </c>
      <c r="J4129" s="31">
        <v>3086.1489999999999</v>
      </c>
      <c r="K4129" s="31">
        <v>1794.124</v>
      </c>
      <c r="L4129" s="31">
        <v>104.31</v>
      </c>
      <c r="M4129" s="31" t="s">
        <v>108</v>
      </c>
      <c r="N4129" s="31">
        <v>55.088900000000002</v>
      </c>
      <c r="O4129" s="31">
        <v>84.061199999999999</v>
      </c>
      <c r="P4129" s="31">
        <v>104.7385</v>
      </c>
      <c r="Q4129" s="31">
        <v>1416.5537999999999</v>
      </c>
      <c r="R4129" s="31">
        <v>90.11</v>
      </c>
      <c r="S4129" s="31" t="s">
        <v>108</v>
      </c>
    </row>
    <row r="4130" spans="1:19" x14ac:dyDescent="0.35">
      <c r="A4130" s="2">
        <v>38650</v>
      </c>
      <c r="B4130" s="31">
        <v>806.73609999999996</v>
      </c>
      <c r="C4130" s="31">
        <v>1390.9169999999999</v>
      </c>
      <c r="D4130" s="31">
        <v>727.63499999999999</v>
      </c>
      <c r="E4130" s="31">
        <v>332.62009999999998</v>
      </c>
      <c r="F4130" s="31">
        <v>48.513100000000001</v>
      </c>
      <c r="G4130" s="31">
        <v>206.03479999999999</v>
      </c>
      <c r="H4130" s="31">
        <v>7.9134460000000004</v>
      </c>
      <c r="I4130" s="31">
        <v>2202.0149999999999</v>
      </c>
      <c r="J4130" s="31">
        <v>3073.7860000000001</v>
      </c>
      <c r="K4130" s="31">
        <v>1783.952</v>
      </c>
      <c r="L4130" s="31">
        <v>104.01</v>
      </c>
      <c r="M4130" s="31" t="s">
        <v>108</v>
      </c>
      <c r="N4130" s="31">
        <v>54.813099999999999</v>
      </c>
      <c r="O4130" s="31">
        <v>84.5501</v>
      </c>
      <c r="P4130" s="31">
        <v>105.78270000000001</v>
      </c>
      <c r="Q4130" s="31">
        <v>1416.4022</v>
      </c>
      <c r="R4130" s="31">
        <v>89.24</v>
      </c>
      <c r="S4130" s="31" t="s">
        <v>108</v>
      </c>
    </row>
    <row r="4131" spans="1:19" x14ac:dyDescent="0.35">
      <c r="A4131" s="2">
        <v>38651</v>
      </c>
      <c r="B4131" s="31">
        <v>788.26829999999995</v>
      </c>
      <c r="C4131" s="31">
        <v>1326.596</v>
      </c>
      <c r="D4131" s="31">
        <v>746.25990000000002</v>
      </c>
      <c r="E4131" s="31">
        <v>330.1465</v>
      </c>
      <c r="F4131" s="31">
        <v>48.339399999999998</v>
      </c>
      <c r="G4131" s="31">
        <v>203.67859999999999</v>
      </c>
      <c r="H4131" s="31">
        <v>7.9980520000000004</v>
      </c>
      <c r="I4131" s="31">
        <v>2198.165</v>
      </c>
      <c r="J4131" s="31">
        <v>3059.6570000000002</v>
      </c>
      <c r="K4131" s="31">
        <v>1778.203</v>
      </c>
      <c r="L4131" s="31">
        <v>103.75</v>
      </c>
      <c r="M4131" s="31" t="s">
        <v>108</v>
      </c>
      <c r="N4131" s="31">
        <v>54.675199999999997</v>
      </c>
      <c r="O4131" s="31">
        <v>83.7102</v>
      </c>
      <c r="P4131" s="31">
        <v>105.59220000000001</v>
      </c>
      <c r="Q4131" s="31">
        <v>1422.5495000000001</v>
      </c>
      <c r="R4131" s="31">
        <v>89.49</v>
      </c>
      <c r="S4131" s="31" t="s">
        <v>108</v>
      </c>
    </row>
    <row r="4132" spans="1:19" x14ac:dyDescent="0.35">
      <c r="A4132" s="2">
        <v>38652</v>
      </c>
      <c r="B4132" s="31">
        <v>789.86260000000004</v>
      </c>
      <c r="C4132" s="31">
        <v>1331.1790000000001</v>
      </c>
      <c r="D4132" s="31">
        <v>731.42309999999998</v>
      </c>
      <c r="E4132" s="31">
        <v>329.23950000000002</v>
      </c>
      <c r="F4132" s="31">
        <v>48.6051</v>
      </c>
      <c r="G4132" s="31">
        <v>203.67859999999999</v>
      </c>
      <c r="H4132" s="31">
        <v>7.9811310000000004</v>
      </c>
      <c r="I4132" s="31">
        <v>2201.5340000000001</v>
      </c>
      <c r="J4132" s="31">
        <v>3066.28</v>
      </c>
      <c r="K4132" s="31">
        <v>1773.633</v>
      </c>
      <c r="L4132" s="31">
        <v>102.58</v>
      </c>
      <c r="M4132" s="31" t="s">
        <v>108</v>
      </c>
      <c r="N4132" s="31">
        <v>53.606499999999997</v>
      </c>
      <c r="O4132" s="31">
        <v>84.110600000000005</v>
      </c>
      <c r="P4132" s="31">
        <v>106.1631</v>
      </c>
      <c r="Q4132" s="31">
        <v>1404.9018000000001</v>
      </c>
      <c r="R4132" s="31">
        <v>89.1</v>
      </c>
      <c r="S4132" s="31" t="s">
        <v>108</v>
      </c>
    </row>
    <row r="4133" spans="1:19" x14ac:dyDescent="0.35">
      <c r="A4133" s="2">
        <v>38653</v>
      </c>
      <c r="B4133" s="31">
        <v>791.19119999999998</v>
      </c>
      <c r="C4133" s="31">
        <v>1363.0119999999999</v>
      </c>
      <c r="D4133" s="31">
        <v>724.79390000000001</v>
      </c>
      <c r="E4133" s="31">
        <v>327.13690000000003</v>
      </c>
      <c r="F4133" s="31">
        <v>48.523299999999999</v>
      </c>
      <c r="G4133" s="31">
        <v>201.58420000000001</v>
      </c>
      <c r="H4133" s="31">
        <v>7.7949989999999998</v>
      </c>
      <c r="I4133" s="31">
        <v>2203.2979999999998</v>
      </c>
      <c r="J4133" s="31">
        <v>3064.9549999999999</v>
      </c>
      <c r="K4133" s="31">
        <v>1773.191</v>
      </c>
      <c r="L4133" s="31">
        <v>104.07</v>
      </c>
      <c r="M4133" s="31" t="s">
        <v>108</v>
      </c>
      <c r="N4133" s="31">
        <v>53.796100000000003</v>
      </c>
      <c r="O4133" s="31">
        <v>83.781400000000005</v>
      </c>
      <c r="P4133" s="31">
        <v>105.7649</v>
      </c>
      <c r="Q4133" s="31">
        <v>1399.3907999999999</v>
      </c>
      <c r="R4133" s="31">
        <v>89.59</v>
      </c>
      <c r="S4133" s="31" t="s">
        <v>108</v>
      </c>
    </row>
    <row r="4134" spans="1:19" x14ac:dyDescent="0.35">
      <c r="A4134" s="2">
        <v>38656</v>
      </c>
      <c r="B4134" s="31">
        <v>775.77919999999995</v>
      </c>
      <c r="C4134" s="31">
        <v>1301.2280000000001</v>
      </c>
      <c r="D4134" s="31">
        <v>704.90629999999999</v>
      </c>
      <c r="E4134" s="31">
        <v>330.80610000000001</v>
      </c>
      <c r="F4134" s="31">
        <v>47.716000000000001</v>
      </c>
      <c r="G4134" s="31">
        <v>201.06059999999999</v>
      </c>
      <c r="H4134" s="31">
        <v>7.6201470000000002</v>
      </c>
      <c r="I4134" s="31">
        <v>2198.0050000000001</v>
      </c>
      <c r="J4134" s="31">
        <v>3065.8380000000002</v>
      </c>
      <c r="K4134" s="31">
        <v>1775.2550000000001</v>
      </c>
      <c r="L4134" s="31">
        <v>104.94</v>
      </c>
      <c r="M4134" s="31" t="s">
        <v>108</v>
      </c>
      <c r="N4134" s="31">
        <v>54.692399999999999</v>
      </c>
      <c r="O4134" s="31">
        <v>83.218299999999999</v>
      </c>
      <c r="P4134" s="31">
        <v>104.6845</v>
      </c>
      <c r="Q4134" s="31">
        <v>1426.0563</v>
      </c>
      <c r="R4134" s="31">
        <v>90.07</v>
      </c>
      <c r="S4134" s="31" t="s">
        <v>108</v>
      </c>
    </row>
    <row r="4135" spans="1:19" x14ac:dyDescent="0.35">
      <c r="A4135" s="2">
        <v>38657</v>
      </c>
      <c r="B4135" s="31">
        <v>781.09370000000001</v>
      </c>
      <c r="C4135" s="31">
        <v>1312.2750000000001</v>
      </c>
      <c r="D4135" s="31">
        <v>698.27710000000002</v>
      </c>
      <c r="E4135" s="31">
        <v>330.3938</v>
      </c>
      <c r="F4135" s="31">
        <v>47.072099999999999</v>
      </c>
      <c r="G4135" s="31">
        <v>204.72579999999999</v>
      </c>
      <c r="H4135" s="31">
        <v>7.7160330000000004</v>
      </c>
      <c r="I4135" s="31">
        <v>2191.91</v>
      </c>
      <c r="J4135" s="31">
        <v>3063.1889999999999</v>
      </c>
      <c r="K4135" s="31">
        <v>1774.223</v>
      </c>
      <c r="L4135" s="31">
        <v>104.64</v>
      </c>
      <c r="M4135" s="31" t="s">
        <v>108</v>
      </c>
      <c r="N4135" s="31">
        <v>54.658000000000001</v>
      </c>
      <c r="O4135" s="31">
        <v>82.985299999999995</v>
      </c>
      <c r="P4135" s="31">
        <v>104.7925</v>
      </c>
      <c r="Q4135" s="31">
        <v>1447.1415999999999</v>
      </c>
      <c r="R4135" s="31">
        <v>90.08</v>
      </c>
      <c r="S4135" s="31" t="s">
        <v>108</v>
      </c>
    </row>
    <row r="4136" spans="1:19" x14ac:dyDescent="0.35">
      <c r="A4136" s="2">
        <v>38658</v>
      </c>
      <c r="B4136" s="31">
        <v>782.28949999999998</v>
      </c>
      <c r="C4136" s="31">
        <v>1284.0429999999999</v>
      </c>
      <c r="D4136" s="31">
        <v>681.5462</v>
      </c>
      <c r="E4136" s="31">
        <v>334.18669999999997</v>
      </c>
      <c r="F4136" s="31">
        <v>47.480899999999998</v>
      </c>
      <c r="G4136" s="31">
        <v>204.2022</v>
      </c>
      <c r="H4136" s="31">
        <v>7.721673</v>
      </c>
      <c r="I4136" s="31">
        <v>2192.0709999999999</v>
      </c>
      <c r="J4136" s="31">
        <v>3056.5659999999998</v>
      </c>
      <c r="K4136" s="31">
        <v>1767.7370000000001</v>
      </c>
      <c r="L4136" s="31">
        <v>105.66</v>
      </c>
      <c r="M4136" s="31" t="s">
        <v>108</v>
      </c>
      <c r="N4136" s="31">
        <v>55.485300000000002</v>
      </c>
      <c r="O4136" s="31">
        <v>82.879400000000004</v>
      </c>
      <c r="P4136" s="31">
        <v>105.43600000000001</v>
      </c>
      <c r="Q4136" s="31">
        <v>1465.5508</v>
      </c>
      <c r="R4136" s="31">
        <v>89.72</v>
      </c>
      <c r="S4136" s="31" t="s">
        <v>108</v>
      </c>
    </row>
    <row r="4137" spans="1:19" x14ac:dyDescent="0.35">
      <c r="A4137" s="2">
        <v>38659</v>
      </c>
      <c r="B4137" s="31">
        <v>809.39329999999995</v>
      </c>
      <c r="C4137" s="31">
        <v>1331.261</v>
      </c>
      <c r="D4137" s="31">
        <v>691.01649999999995</v>
      </c>
      <c r="E4137" s="31">
        <v>334.02179999999998</v>
      </c>
      <c r="F4137" s="31">
        <v>47.204999999999998</v>
      </c>
      <c r="G4137" s="31">
        <v>210.04900000000001</v>
      </c>
      <c r="H4137" s="31">
        <v>7.7611559999999997</v>
      </c>
      <c r="I4137" s="31">
        <v>2192.0709999999999</v>
      </c>
      <c r="J4137" s="31">
        <v>3045.9690000000001</v>
      </c>
      <c r="K4137" s="31">
        <v>1766.41</v>
      </c>
      <c r="L4137" s="31">
        <v>106.16</v>
      </c>
      <c r="M4137" s="31" t="s">
        <v>108</v>
      </c>
      <c r="N4137" s="31">
        <v>56.157600000000002</v>
      </c>
      <c r="O4137" s="31">
        <v>82.667100000000005</v>
      </c>
      <c r="P4137" s="31">
        <v>104.8901</v>
      </c>
      <c r="Q4137" s="31">
        <v>1476.2665</v>
      </c>
      <c r="R4137" s="31">
        <v>90.44</v>
      </c>
      <c r="S4137" s="31" t="s">
        <v>108</v>
      </c>
    </row>
    <row r="4138" spans="1:19" x14ac:dyDescent="0.35">
      <c r="A4138" s="2">
        <v>38660</v>
      </c>
      <c r="B4138" s="31">
        <v>792.65269999999998</v>
      </c>
      <c r="C4138" s="31">
        <v>1315.876</v>
      </c>
      <c r="D4138" s="31">
        <v>691.96349999999995</v>
      </c>
      <c r="E4138" s="31">
        <v>336.66030000000001</v>
      </c>
      <c r="F4138" s="31">
        <v>46.796199999999999</v>
      </c>
      <c r="G4138" s="31">
        <v>206.6456</v>
      </c>
      <c r="H4138" s="31">
        <v>7.5806639999999996</v>
      </c>
      <c r="I4138" s="31">
        <v>2181.1640000000002</v>
      </c>
      <c r="J4138" s="31">
        <v>3044.6439999999998</v>
      </c>
      <c r="K4138" s="31">
        <v>1762.2819999999999</v>
      </c>
      <c r="L4138" s="31">
        <v>106.01</v>
      </c>
      <c r="M4138" s="31" t="s">
        <v>108</v>
      </c>
      <c r="N4138" s="31">
        <v>56.278199999999998</v>
      </c>
      <c r="O4138" s="31">
        <v>81.868499999999997</v>
      </c>
      <c r="P4138" s="31">
        <v>103.221</v>
      </c>
      <c r="Q4138" s="31">
        <v>1471.5579</v>
      </c>
      <c r="R4138" s="31">
        <v>91.26</v>
      </c>
      <c r="S4138" s="31" t="s">
        <v>108</v>
      </c>
    </row>
    <row r="4139" spans="1:19" x14ac:dyDescent="0.35">
      <c r="A4139" s="2">
        <v>38663</v>
      </c>
      <c r="B4139" s="31">
        <v>778.83510000000001</v>
      </c>
      <c r="C4139" s="31">
        <v>1273.405</v>
      </c>
      <c r="D4139" s="31">
        <v>674.28560000000004</v>
      </c>
      <c r="E4139" s="31">
        <v>336.41289999999998</v>
      </c>
      <c r="F4139" s="31">
        <v>47.051699999999997</v>
      </c>
      <c r="G4139" s="31">
        <v>203.50399999999999</v>
      </c>
      <c r="H4139" s="31">
        <v>7.4565760000000001</v>
      </c>
      <c r="I4139" s="31">
        <v>2182.1260000000002</v>
      </c>
      <c r="J4139" s="31">
        <v>3048.6179999999999</v>
      </c>
      <c r="K4139" s="31">
        <v>1761.1030000000001</v>
      </c>
      <c r="L4139" s="31">
        <v>106.07</v>
      </c>
      <c r="M4139" s="31" t="s">
        <v>108</v>
      </c>
      <c r="N4139" s="31">
        <v>56.295499999999997</v>
      </c>
      <c r="O4139" s="31">
        <v>82.191299999999998</v>
      </c>
      <c r="P4139" s="31">
        <v>103.04859999999999</v>
      </c>
      <c r="Q4139" s="31">
        <v>1470.2591</v>
      </c>
      <c r="R4139" s="31">
        <v>91.29</v>
      </c>
      <c r="S4139" s="31" t="s">
        <v>108</v>
      </c>
    </row>
    <row r="4140" spans="1:19" x14ac:dyDescent="0.35">
      <c r="A4140" s="2">
        <v>38664</v>
      </c>
      <c r="B4140" s="31">
        <v>779.65700000000004</v>
      </c>
      <c r="C4140" s="31">
        <v>1278.3879999999999</v>
      </c>
      <c r="D4140" s="31">
        <v>670.00840000000005</v>
      </c>
      <c r="E4140" s="31">
        <v>335.33769999999998</v>
      </c>
      <c r="F4140" s="31">
        <v>47.2455</v>
      </c>
      <c r="G4140" s="31">
        <v>204.3767</v>
      </c>
      <c r="H4140" s="31">
        <v>7.519425</v>
      </c>
      <c r="I4140" s="31">
        <v>2188.3809999999999</v>
      </c>
      <c r="J4140" s="31">
        <v>3061.864</v>
      </c>
      <c r="K4140" s="31">
        <v>1766.8520000000001</v>
      </c>
      <c r="L4140" s="31">
        <v>106.07</v>
      </c>
      <c r="M4140" s="31" t="s">
        <v>108</v>
      </c>
      <c r="N4140" s="31">
        <v>56.4161</v>
      </c>
      <c r="O4140" s="31">
        <v>82.517799999999994</v>
      </c>
      <c r="P4140" s="31">
        <v>102.7291</v>
      </c>
      <c r="Q4140" s="31">
        <v>1467.6194</v>
      </c>
      <c r="R4140" s="31">
        <v>91.37</v>
      </c>
      <c r="S4140" s="31" t="s">
        <v>108</v>
      </c>
    </row>
    <row r="4141" spans="1:19" x14ac:dyDescent="0.35">
      <c r="A4141" s="2">
        <v>38665</v>
      </c>
      <c r="B4141" s="31">
        <v>766.59310000000005</v>
      </c>
      <c r="C4141" s="31">
        <v>1266.8620000000001</v>
      </c>
      <c r="D4141" s="31">
        <v>684.48119999999994</v>
      </c>
      <c r="E4141" s="31">
        <v>335.42070000000001</v>
      </c>
      <c r="F4141" s="31">
        <v>47.779299999999999</v>
      </c>
      <c r="G4141" s="31">
        <v>205.4239</v>
      </c>
      <c r="H4141" s="31">
        <v>7.560765</v>
      </c>
      <c r="I4141" s="31">
        <v>2192.5520000000001</v>
      </c>
      <c r="J4141" s="31">
        <v>3049.9430000000002</v>
      </c>
      <c r="K4141" s="31">
        <v>1759.1869999999999</v>
      </c>
      <c r="L4141" s="31">
        <v>106.16</v>
      </c>
      <c r="M4141" s="31" t="s">
        <v>108</v>
      </c>
      <c r="N4141" s="31">
        <v>56.467799999999997</v>
      </c>
      <c r="O4141" s="31">
        <v>82.392600000000002</v>
      </c>
      <c r="P4141" s="31">
        <v>102.4893</v>
      </c>
      <c r="Q4141" s="31">
        <v>1478.3735999999999</v>
      </c>
      <c r="R4141" s="31">
        <v>91.5</v>
      </c>
      <c r="S4141" s="31" t="s">
        <v>108</v>
      </c>
    </row>
    <row r="4142" spans="1:19" x14ac:dyDescent="0.35">
      <c r="A4142" s="2">
        <v>38666</v>
      </c>
      <c r="B4142" s="31">
        <v>750.37350000000004</v>
      </c>
      <c r="C4142" s="31">
        <v>1231.3979999999999</v>
      </c>
      <c r="D4142" s="31">
        <v>664.25580000000002</v>
      </c>
      <c r="E4142" s="31">
        <v>340.61329999999998</v>
      </c>
      <c r="F4142" s="31">
        <v>47.799599999999998</v>
      </c>
      <c r="G4142" s="31">
        <v>205.07480000000001</v>
      </c>
      <c r="H4142" s="31">
        <v>7.595243</v>
      </c>
      <c r="I4142" s="31">
        <v>2189.9850000000001</v>
      </c>
      <c r="J4142" s="31">
        <v>3062.7469999999998</v>
      </c>
      <c r="K4142" s="31">
        <v>1759.7760000000001</v>
      </c>
      <c r="L4142" s="31">
        <v>107.02</v>
      </c>
      <c r="M4142" s="31" t="s">
        <v>108</v>
      </c>
      <c r="N4142" s="31">
        <v>57.105600000000003</v>
      </c>
      <c r="O4142" s="31">
        <v>81.998800000000003</v>
      </c>
      <c r="P4142" s="31">
        <v>102.60299999999999</v>
      </c>
      <c r="Q4142" s="31">
        <v>1480.6454000000001</v>
      </c>
      <c r="R4142" s="31">
        <v>92.08</v>
      </c>
      <c r="S4142" s="31" t="s">
        <v>108</v>
      </c>
    </row>
    <row r="4143" spans="1:19" x14ac:dyDescent="0.35">
      <c r="A4143" s="2">
        <v>38667</v>
      </c>
      <c r="B4143" s="31">
        <v>745.19230000000005</v>
      </c>
      <c r="C4143" s="31">
        <v>1221.7840000000001</v>
      </c>
      <c r="D4143" s="31">
        <v>661.39559999999994</v>
      </c>
      <c r="E4143" s="31">
        <v>348.72669999999999</v>
      </c>
      <c r="F4143" s="31">
        <v>47.964100000000002</v>
      </c>
      <c r="G4143" s="31">
        <v>209.96170000000001</v>
      </c>
      <c r="H4143" s="31">
        <v>7.43574</v>
      </c>
      <c r="I4143" s="31">
        <v>2192.0709999999999</v>
      </c>
      <c r="J4143" s="31">
        <v>3062.7469999999998</v>
      </c>
      <c r="K4143" s="31">
        <v>1759.481</v>
      </c>
      <c r="L4143" s="31">
        <v>107.39</v>
      </c>
      <c r="M4143" s="31" t="s">
        <v>108</v>
      </c>
      <c r="N4143" s="31">
        <v>57.191800000000001</v>
      </c>
      <c r="O4143" s="31">
        <v>81.996499999999997</v>
      </c>
      <c r="P4143" s="31">
        <v>102.2402</v>
      </c>
      <c r="Q4143" s="31">
        <v>1492.2384</v>
      </c>
      <c r="R4143" s="31">
        <v>91.98</v>
      </c>
      <c r="S4143" s="31" t="s">
        <v>108</v>
      </c>
    </row>
    <row r="4144" spans="1:19" x14ac:dyDescent="0.35">
      <c r="A4144" s="2">
        <v>38670</v>
      </c>
      <c r="B4144" s="31">
        <v>743.3569</v>
      </c>
      <c r="C4144" s="31">
        <v>1224.221</v>
      </c>
      <c r="D4144" s="31">
        <v>669.12580000000003</v>
      </c>
      <c r="E4144" s="31">
        <v>351.40600000000001</v>
      </c>
      <c r="F4144" s="31">
        <v>47.943800000000003</v>
      </c>
      <c r="G4144" s="31">
        <v>207.69280000000001</v>
      </c>
      <c r="H4144" s="31">
        <v>7.4522880000000002</v>
      </c>
      <c r="I4144" s="31">
        <v>2202.817</v>
      </c>
      <c r="J4144" s="31">
        <v>3053.4749999999999</v>
      </c>
      <c r="K4144" s="31">
        <v>1755.943</v>
      </c>
      <c r="L4144" s="31">
        <v>107.33</v>
      </c>
      <c r="M4144" s="31" t="s">
        <v>108</v>
      </c>
      <c r="N4144" s="31">
        <v>57.191800000000001</v>
      </c>
      <c r="O4144" s="31">
        <v>81.394000000000005</v>
      </c>
      <c r="P4144" s="31">
        <v>102.19889999999999</v>
      </c>
      <c r="Q4144" s="31">
        <v>1494.7221</v>
      </c>
      <c r="R4144" s="31">
        <v>92.13</v>
      </c>
      <c r="S4144" s="31" t="s">
        <v>108</v>
      </c>
    </row>
    <row r="4145" spans="1:19" x14ac:dyDescent="0.35">
      <c r="A4145" s="2">
        <v>38671</v>
      </c>
      <c r="B4145" s="31">
        <v>734.17970000000003</v>
      </c>
      <c r="C4145" s="31">
        <v>1193.954</v>
      </c>
      <c r="D4145" s="31">
        <v>663.56010000000003</v>
      </c>
      <c r="E4145" s="31">
        <v>352.24329999999998</v>
      </c>
      <c r="F4145" s="31">
        <v>47.9236</v>
      </c>
      <c r="G4145" s="31">
        <v>206.7329</v>
      </c>
      <c r="H4145" s="31">
        <v>7.4522880000000002</v>
      </c>
      <c r="I4145" s="31">
        <v>2209.232</v>
      </c>
      <c r="J4145" s="31">
        <v>3062.7469999999998</v>
      </c>
      <c r="K4145" s="31">
        <v>1763.019</v>
      </c>
      <c r="L4145" s="31">
        <v>106.92</v>
      </c>
      <c r="M4145" s="31" t="s">
        <v>108</v>
      </c>
      <c r="N4145" s="31">
        <v>56.967700000000001</v>
      </c>
      <c r="O4145" s="31">
        <v>81.155699999999996</v>
      </c>
      <c r="P4145" s="31">
        <v>101.9498</v>
      </c>
      <c r="Q4145" s="31">
        <v>1489.1333</v>
      </c>
      <c r="R4145" s="31">
        <v>92.09</v>
      </c>
      <c r="S4145" s="31" t="s">
        <v>108</v>
      </c>
    </row>
    <row r="4146" spans="1:19" x14ac:dyDescent="0.35">
      <c r="A4146" s="2">
        <v>38672</v>
      </c>
      <c r="B4146" s="31">
        <v>745.19240000000002</v>
      </c>
      <c r="C4146" s="31">
        <v>1212.0360000000001</v>
      </c>
      <c r="D4146" s="31">
        <v>657.99440000000004</v>
      </c>
      <c r="E4146" s="31">
        <v>353.0806</v>
      </c>
      <c r="F4146" s="31">
        <v>48.9574</v>
      </c>
      <c r="G4146" s="31">
        <v>201.32239999999999</v>
      </c>
      <c r="H4146" s="31">
        <v>7.4688359999999996</v>
      </c>
      <c r="I4146" s="31">
        <v>2204.4209999999998</v>
      </c>
      <c r="J4146" s="31">
        <v>3076.4349999999999</v>
      </c>
      <c r="K4146" s="31">
        <v>1772.896</v>
      </c>
      <c r="L4146" s="31">
        <v>107.11</v>
      </c>
      <c r="M4146" s="31" t="s">
        <v>108</v>
      </c>
      <c r="N4146" s="31">
        <v>57.277999999999999</v>
      </c>
      <c r="O4146" s="31">
        <v>81.020499999999998</v>
      </c>
      <c r="P4146" s="31">
        <v>101.8484</v>
      </c>
      <c r="Q4146" s="31">
        <v>1496.5474999999999</v>
      </c>
      <c r="R4146" s="31">
        <v>92.33</v>
      </c>
      <c r="S4146" s="31" t="s">
        <v>108</v>
      </c>
    </row>
    <row r="4147" spans="1:19" x14ac:dyDescent="0.35">
      <c r="A4147" s="2">
        <v>38673</v>
      </c>
      <c r="B4147" s="31">
        <v>729.98440000000005</v>
      </c>
      <c r="C4147" s="31">
        <v>1194.4259999999999</v>
      </c>
      <c r="D4147" s="31">
        <v>662.32330000000002</v>
      </c>
      <c r="E4147" s="31">
        <v>353.58300000000003</v>
      </c>
      <c r="F4147" s="31">
        <v>49.748100000000001</v>
      </c>
      <c r="G4147" s="31">
        <v>202.1951</v>
      </c>
      <c r="H4147" s="31">
        <v>7.5019330000000002</v>
      </c>
      <c r="I4147" s="31">
        <v>2210.0340000000001</v>
      </c>
      <c r="J4147" s="31">
        <v>3082.1750000000002</v>
      </c>
      <c r="K4147" s="31">
        <v>1772.0119999999999</v>
      </c>
      <c r="L4147" s="31">
        <v>108.02</v>
      </c>
      <c r="M4147" s="31" t="s">
        <v>108</v>
      </c>
      <c r="N4147" s="31">
        <v>58.070900000000002</v>
      </c>
      <c r="O4147" s="31">
        <v>81.453299999999999</v>
      </c>
      <c r="P4147" s="31">
        <v>102.3892</v>
      </c>
      <c r="Q4147" s="31">
        <v>1510.5858000000001</v>
      </c>
      <c r="R4147" s="31">
        <v>91.88</v>
      </c>
      <c r="S4147" s="31" t="s">
        <v>108</v>
      </c>
    </row>
    <row r="4148" spans="1:19" x14ac:dyDescent="0.35">
      <c r="A4148" s="2">
        <v>38674</v>
      </c>
      <c r="B4148" s="31">
        <v>730.90210000000002</v>
      </c>
      <c r="C4148" s="31">
        <v>1192.854</v>
      </c>
      <c r="D4148" s="31">
        <v>648.40890000000002</v>
      </c>
      <c r="E4148" s="31">
        <v>358.52289999999999</v>
      </c>
      <c r="F4148" s="31">
        <v>49.687199999999997</v>
      </c>
      <c r="G4148" s="31">
        <v>198.87899999999999</v>
      </c>
      <c r="H4148" s="31">
        <v>7.8604810000000001</v>
      </c>
      <c r="I4148" s="31">
        <v>2213.2420000000002</v>
      </c>
      <c r="J4148" s="31">
        <v>3073.7860000000001</v>
      </c>
      <c r="K4148" s="31">
        <v>1759.924</v>
      </c>
      <c r="L4148" s="31">
        <v>108.46</v>
      </c>
      <c r="M4148" s="31" t="s">
        <v>108</v>
      </c>
      <c r="N4148" s="31">
        <v>58.019199999999998</v>
      </c>
      <c r="O4148" s="31">
        <v>81.001300000000001</v>
      </c>
      <c r="P4148" s="31">
        <v>102.2086</v>
      </c>
      <c r="Q4148" s="31">
        <v>1517.047</v>
      </c>
      <c r="R4148" s="31">
        <v>91.93</v>
      </c>
      <c r="S4148" s="31" t="s">
        <v>108</v>
      </c>
    </row>
    <row r="4149" spans="1:19" x14ac:dyDescent="0.35">
      <c r="A4149" s="2">
        <v>38677</v>
      </c>
      <c r="B4149" s="31">
        <v>737.85059999999999</v>
      </c>
      <c r="C4149" s="31">
        <v>1193.4829999999999</v>
      </c>
      <c r="D4149" s="31">
        <v>659.84960000000001</v>
      </c>
      <c r="E4149" s="31">
        <v>359.94630000000001</v>
      </c>
      <c r="F4149" s="31">
        <v>50.021700000000003</v>
      </c>
      <c r="G4149" s="31">
        <v>199.7517</v>
      </c>
      <c r="H4149" s="31">
        <v>7.799804</v>
      </c>
      <c r="I4149" s="31">
        <v>2210.8359999999998</v>
      </c>
      <c r="J4149" s="31">
        <v>3081.7339999999999</v>
      </c>
      <c r="K4149" s="31">
        <v>1765.9680000000001</v>
      </c>
      <c r="L4149" s="31">
        <v>109.04</v>
      </c>
      <c r="M4149" s="31" t="s">
        <v>108</v>
      </c>
      <c r="N4149" s="31">
        <v>58.312199999999997</v>
      </c>
      <c r="O4149" s="31">
        <v>81.417199999999994</v>
      </c>
      <c r="P4149" s="31">
        <v>102.48950000000001</v>
      </c>
      <c r="Q4149" s="31">
        <v>1519.1034</v>
      </c>
      <c r="R4149" s="31">
        <v>92.03</v>
      </c>
      <c r="S4149" s="31" t="s">
        <v>108</v>
      </c>
    </row>
    <row r="4150" spans="1:19" x14ac:dyDescent="0.35">
      <c r="A4150" s="2">
        <v>38678</v>
      </c>
      <c r="B4150" s="31">
        <v>750.30539999999996</v>
      </c>
      <c r="C4150" s="31">
        <v>1217.1469999999999</v>
      </c>
      <c r="D4150" s="31">
        <v>669.43499999999995</v>
      </c>
      <c r="E4150" s="31">
        <v>350.98739999999998</v>
      </c>
      <c r="F4150" s="31">
        <v>50.3765</v>
      </c>
      <c r="G4150" s="31">
        <v>199.7517</v>
      </c>
      <c r="H4150" s="31">
        <v>7.8825459999999996</v>
      </c>
      <c r="I4150" s="31">
        <v>2211.9589999999998</v>
      </c>
      <c r="J4150" s="31">
        <v>3089.24</v>
      </c>
      <c r="K4150" s="31">
        <v>1764.346</v>
      </c>
      <c r="L4150" s="31">
        <v>109.47</v>
      </c>
      <c r="M4150" s="31" t="s">
        <v>108</v>
      </c>
      <c r="N4150" s="31">
        <v>58.484499999999997</v>
      </c>
      <c r="O4150" s="31">
        <v>81.055700000000002</v>
      </c>
      <c r="P4150" s="31">
        <v>102.2854</v>
      </c>
      <c r="Q4150" s="31">
        <v>1505.8176000000001</v>
      </c>
      <c r="R4150" s="31">
        <v>91.5</v>
      </c>
      <c r="S4150" s="31" t="s">
        <v>108</v>
      </c>
    </row>
    <row r="4151" spans="1:19" x14ac:dyDescent="0.35">
      <c r="A4151" s="2">
        <v>38679</v>
      </c>
      <c r="B4151" s="31">
        <v>746.89670000000001</v>
      </c>
      <c r="C4151" s="31">
        <v>1201.1089999999999</v>
      </c>
      <c r="D4151" s="31">
        <v>648.71810000000005</v>
      </c>
      <c r="E4151" s="31">
        <v>349.4803</v>
      </c>
      <c r="F4151" s="31">
        <v>50.3157</v>
      </c>
      <c r="G4151" s="31">
        <v>196.1738</v>
      </c>
      <c r="H4151" s="31">
        <v>7.7942879999999999</v>
      </c>
      <c r="I4151" s="31">
        <v>2211.9589999999998</v>
      </c>
      <c r="J4151" s="31">
        <v>3079.9679999999998</v>
      </c>
      <c r="K4151" s="31">
        <v>1766.8520000000001</v>
      </c>
      <c r="L4151" s="31">
        <v>110.04</v>
      </c>
      <c r="M4151" s="31" t="s">
        <v>108</v>
      </c>
      <c r="N4151" s="31">
        <v>58.622399999999999</v>
      </c>
      <c r="O4151" s="31">
        <v>81.416899999999998</v>
      </c>
      <c r="P4151" s="31">
        <v>102.9295</v>
      </c>
      <c r="Q4151" s="31">
        <v>1530.7233000000001</v>
      </c>
      <c r="R4151" s="31">
        <v>91.37</v>
      </c>
      <c r="S4151" s="31" t="s">
        <v>108</v>
      </c>
    </row>
    <row r="4152" spans="1:19" x14ac:dyDescent="0.35">
      <c r="A4152" s="2">
        <v>38680</v>
      </c>
      <c r="B4152" s="31">
        <v>746.89670000000001</v>
      </c>
      <c r="C4152" s="31">
        <v>1201.1089999999999</v>
      </c>
      <c r="D4152" s="31">
        <v>648.71810000000005</v>
      </c>
      <c r="E4152" s="31">
        <v>349.4803</v>
      </c>
      <c r="F4152" s="31">
        <v>50.3157</v>
      </c>
      <c r="G4152" s="31">
        <v>196.1738</v>
      </c>
      <c r="H4152" s="31">
        <v>7.7942879999999999</v>
      </c>
      <c r="I4152" s="31">
        <v>2218.6959999999999</v>
      </c>
      <c r="J4152" s="31">
        <v>3079.9679999999998</v>
      </c>
      <c r="K4152" s="31">
        <v>1777.761</v>
      </c>
      <c r="L4152" s="31">
        <v>110.04</v>
      </c>
      <c r="M4152" s="31" t="s">
        <v>108</v>
      </c>
      <c r="N4152" s="31">
        <v>58.622399999999999</v>
      </c>
      <c r="O4152" s="31">
        <v>81.289599999999993</v>
      </c>
      <c r="P4152" s="31">
        <v>102.87869999999999</v>
      </c>
      <c r="Q4152" s="31">
        <v>1536.57</v>
      </c>
      <c r="R4152" s="31">
        <v>91.6</v>
      </c>
      <c r="S4152" s="31" t="s">
        <v>108</v>
      </c>
    </row>
    <row r="4153" spans="1:19" x14ac:dyDescent="0.35">
      <c r="A4153" s="2">
        <v>38681</v>
      </c>
      <c r="B4153" s="31">
        <v>729.85320000000002</v>
      </c>
      <c r="C4153" s="31">
        <v>1201.1089999999999</v>
      </c>
      <c r="D4153" s="31">
        <v>631.71169999999995</v>
      </c>
      <c r="E4153" s="31">
        <v>362.29070000000002</v>
      </c>
      <c r="F4153" s="31">
        <v>50.3157</v>
      </c>
      <c r="G4153" s="31">
        <v>193.46860000000001</v>
      </c>
      <c r="H4153" s="31">
        <v>7.7942879999999999</v>
      </c>
      <c r="I4153" s="31">
        <v>2217.4119999999998</v>
      </c>
      <c r="J4153" s="31">
        <v>3088.8020000000001</v>
      </c>
      <c r="K4153" s="31">
        <v>1776.434</v>
      </c>
      <c r="L4153" s="31">
        <v>110.17</v>
      </c>
      <c r="M4153" s="31" t="s">
        <v>108</v>
      </c>
      <c r="N4153" s="31">
        <v>58.760300000000001</v>
      </c>
      <c r="O4153" s="31">
        <v>80.704099999999997</v>
      </c>
      <c r="P4153" s="31">
        <v>102.3951</v>
      </c>
      <c r="Q4153" s="31">
        <v>1537.7447</v>
      </c>
      <c r="R4153" s="31">
        <v>92.04</v>
      </c>
      <c r="S4153" s="31" t="s">
        <v>108</v>
      </c>
    </row>
    <row r="4154" spans="1:19" x14ac:dyDescent="0.35">
      <c r="A4154" s="2">
        <v>38684</v>
      </c>
      <c r="B4154" s="31">
        <v>730.11540000000002</v>
      </c>
      <c r="C4154" s="31">
        <v>1161.0930000000001</v>
      </c>
      <c r="D4154" s="31">
        <v>630.47490000000005</v>
      </c>
      <c r="E4154" s="31">
        <v>361.62090000000001</v>
      </c>
      <c r="F4154" s="31">
        <v>50.944099999999999</v>
      </c>
      <c r="G4154" s="31">
        <v>194.86490000000001</v>
      </c>
      <c r="H4154" s="31">
        <v>7.7722230000000003</v>
      </c>
      <c r="I4154" s="31">
        <v>2216.29</v>
      </c>
      <c r="J4154" s="31">
        <v>3092.779</v>
      </c>
      <c r="K4154" s="31">
        <v>1776.876</v>
      </c>
      <c r="L4154" s="31">
        <v>109.39</v>
      </c>
      <c r="M4154" s="31" t="s">
        <v>108</v>
      </c>
      <c r="N4154" s="31">
        <v>58.346699999999998</v>
      </c>
      <c r="O4154" s="31">
        <v>80.991500000000002</v>
      </c>
      <c r="P4154" s="31">
        <v>102.9207</v>
      </c>
      <c r="Q4154" s="31">
        <v>1539.7186999999999</v>
      </c>
      <c r="R4154" s="31">
        <v>90.98</v>
      </c>
      <c r="S4154" s="31" t="s">
        <v>108</v>
      </c>
    </row>
    <row r="4155" spans="1:19" x14ac:dyDescent="0.35">
      <c r="A4155" s="2">
        <v>38685</v>
      </c>
      <c r="B4155" s="31">
        <v>723.03579999999999</v>
      </c>
      <c r="C4155" s="31">
        <v>1144.348</v>
      </c>
      <c r="D4155" s="31">
        <v>633.87620000000004</v>
      </c>
      <c r="E4155" s="31">
        <v>362.45819999999998</v>
      </c>
      <c r="F4155" s="31">
        <v>51.035299999999999</v>
      </c>
      <c r="G4155" s="31">
        <v>193.38140000000001</v>
      </c>
      <c r="H4155" s="31">
        <v>7.7446419999999998</v>
      </c>
      <c r="I4155" s="31">
        <v>2215.3270000000002</v>
      </c>
      <c r="J4155" s="31">
        <v>3077.527</v>
      </c>
      <c r="K4155" s="31">
        <v>1770.98</v>
      </c>
      <c r="L4155" s="31">
        <v>109.24</v>
      </c>
      <c r="M4155" s="31" t="s">
        <v>108</v>
      </c>
      <c r="N4155" s="31">
        <v>57.950200000000002</v>
      </c>
      <c r="O4155" s="31">
        <v>80.763400000000004</v>
      </c>
      <c r="P4155" s="31">
        <v>102.64449999999999</v>
      </c>
      <c r="Q4155" s="31">
        <v>1533.4611</v>
      </c>
      <c r="R4155" s="31">
        <v>91.62</v>
      </c>
      <c r="S4155" s="31" t="s">
        <v>108</v>
      </c>
    </row>
    <row r="4156" spans="1:19" x14ac:dyDescent="0.35">
      <c r="A4156" s="2">
        <v>38686</v>
      </c>
      <c r="B4156" s="31">
        <v>734.44179999999994</v>
      </c>
      <c r="C4156" s="31">
        <v>1176.9739999999999</v>
      </c>
      <c r="D4156" s="31">
        <v>628.00120000000004</v>
      </c>
      <c r="E4156" s="31">
        <v>363.63040000000001</v>
      </c>
      <c r="F4156" s="31">
        <v>50.5488</v>
      </c>
      <c r="G4156" s="31">
        <v>194.77770000000001</v>
      </c>
      <c r="H4156" s="31">
        <v>7.8053189999999999</v>
      </c>
      <c r="I4156" s="31">
        <v>2218.8560000000002</v>
      </c>
      <c r="J4156" s="31">
        <v>3073.1039999999998</v>
      </c>
      <c r="K4156" s="31">
        <v>1773.0440000000001</v>
      </c>
      <c r="L4156" s="31">
        <v>108.52</v>
      </c>
      <c r="M4156" s="31" t="s">
        <v>108</v>
      </c>
      <c r="N4156" s="31">
        <v>57.743400000000001</v>
      </c>
      <c r="O4156" s="31">
        <v>80.686599999999999</v>
      </c>
      <c r="P4156" s="31">
        <v>102.8747</v>
      </c>
      <c r="Q4156" s="31">
        <v>1538.8502000000001</v>
      </c>
      <c r="R4156" s="31">
        <v>91.57</v>
      </c>
      <c r="S4156" s="31" t="s">
        <v>108</v>
      </c>
    </row>
    <row r="4157" spans="1:19" x14ac:dyDescent="0.35">
      <c r="A4157" s="2">
        <v>38687</v>
      </c>
      <c r="B4157" s="31">
        <v>748.07659999999998</v>
      </c>
      <c r="C4157" s="31">
        <v>1228.4680000000001</v>
      </c>
      <c r="D4157" s="31">
        <v>632.94849999999997</v>
      </c>
      <c r="E4157" s="31">
        <v>374.43130000000002</v>
      </c>
      <c r="F4157" s="31">
        <v>51.319200000000002</v>
      </c>
      <c r="G4157" s="31">
        <v>195.3886</v>
      </c>
      <c r="H4157" s="31">
        <v>8.0811250000000001</v>
      </c>
      <c r="I4157" s="31">
        <v>2216.4499999999998</v>
      </c>
      <c r="J4157" s="31">
        <v>3067.797</v>
      </c>
      <c r="K4157" s="31">
        <v>1778.3510000000001</v>
      </c>
      <c r="L4157" s="31">
        <v>109.69</v>
      </c>
      <c r="M4157" s="31" t="s">
        <v>108</v>
      </c>
      <c r="N4157" s="31">
        <v>58.743099999999998</v>
      </c>
      <c r="O4157" s="31">
        <v>80.119600000000005</v>
      </c>
      <c r="P4157" s="31">
        <v>102.1867</v>
      </c>
      <c r="Q4157" s="31">
        <v>1548.7926</v>
      </c>
      <c r="R4157" s="31">
        <v>91.82</v>
      </c>
      <c r="S4157" s="31" t="s">
        <v>108</v>
      </c>
    </row>
    <row r="4158" spans="1:19" x14ac:dyDescent="0.35">
      <c r="A4158" s="2">
        <v>38688</v>
      </c>
      <c r="B4158" s="31">
        <v>759.48260000000005</v>
      </c>
      <c r="C4158" s="31">
        <v>1266.7539999999999</v>
      </c>
      <c r="D4158" s="31">
        <v>647.79049999999995</v>
      </c>
      <c r="E4158" s="31">
        <v>376.27330000000001</v>
      </c>
      <c r="F4158" s="31">
        <v>51.390099999999997</v>
      </c>
      <c r="G4158" s="31">
        <v>196.4358</v>
      </c>
      <c r="H4158" s="31">
        <v>8.1528349999999996</v>
      </c>
      <c r="I4158" s="31">
        <v>2208.431</v>
      </c>
      <c r="J4158" s="31">
        <v>3067.797</v>
      </c>
      <c r="K4158" s="31">
        <v>1780.2670000000001</v>
      </c>
      <c r="L4158" s="31">
        <v>109.82</v>
      </c>
      <c r="M4158" s="31" t="s">
        <v>108</v>
      </c>
      <c r="N4158" s="31">
        <v>58.9499</v>
      </c>
      <c r="O4158" s="31">
        <v>79.937700000000007</v>
      </c>
      <c r="P4158" s="31">
        <v>102.00830000000001</v>
      </c>
      <c r="Q4158" s="31">
        <v>1564.1481000000001</v>
      </c>
      <c r="R4158" s="31">
        <v>91.93</v>
      </c>
      <c r="S4158" s="31" t="s">
        <v>108</v>
      </c>
    </row>
    <row r="4159" spans="1:19" x14ac:dyDescent="0.35">
      <c r="A4159" s="2">
        <v>38691</v>
      </c>
      <c r="B4159" s="31">
        <v>768.79089999999997</v>
      </c>
      <c r="C4159" s="31">
        <v>1249.8510000000001</v>
      </c>
      <c r="D4159" s="31">
        <v>666.03380000000004</v>
      </c>
      <c r="E4159" s="31">
        <v>377.27800000000002</v>
      </c>
      <c r="F4159" s="31">
        <v>51.957700000000003</v>
      </c>
      <c r="G4159" s="31">
        <v>200.101</v>
      </c>
      <c r="H4159" s="31">
        <v>7.9432219999999996</v>
      </c>
      <c r="I4159" s="31">
        <v>2197.3629999999998</v>
      </c>
      <c r="J4159" s="31">
        <v>3059.3939999999998</v>
      </c>
      <c r="K4159" s="31">
        <v>1777.5050000000001</v>
      </c>
      <c r="L4159" s="31">
        <v>109.61</v>
      </c>
      <c r="M4159" s="31" t="s">
        <v>108</v>
      </c>
      <c r="N4159" s="31">
        <v>58.588000000000001</v>
      </c>
      <c r="O4159" s="31">
        <v>79.759</v>
      </c>
      <c r="P4159" s="31">
        <v>102.5946</v>
      </c>
      <c r="Q4159" s="31">
        <v>1571.8530000000001</v>
      </c>
      <c r="R4159" s="31">
        <v>91.48</v>
      </c>
      <c r="S4159" s="31" t="s">
        <v>108</v>
      </c>
    </row>
    <row r="4160" spans="1:19" x14ac:dyDescent="0.35">
      <c r="A4160" s="2">
        <v>38692</v>
      </c>
      <c r="B4160" s="31">
        <v>766.56209999999999</v>
      </c>
      <c r="C4160" s="31">
        <v>1244.8979999999999</v>
      </c>
      <c r="D4160" s="31">
        <v>647.79049999999995</v>
      </c>
      <c r="E4160" s="31">
        <v>375.9384</v>
      </c>
      <c r="F4160" s="31">
        <v>52.0794</v>
      </c>
      <c r="G4160" s="31">
        <v>196.87219999999999</v>
      </c>
      <c r="H4160" s="31">
        <v>7.8825450000000004</v>
      </c>
      <c r="I4160" s="31">
        <v>2201.0149999999999</v>
      </c>
      <c r="J4160" s="31">
        <v>3074.431</v>
      </c>
      <c r="K4160" s="31">
        <v>1783.4680000000001</v>
      </c>
      <c r="L4160" s="31">
        <v>109.78</v>
      </c>
      <c r="M4160" s="31" t="s">
        <v>108</v>
      </c>
      <c r="N4160" s="31">
        <v>58.760300000000001</v>
      </c>
      <c r="O4160" s="31">
        <v>79.717200000000005</v>
      </c>
      <c r="P4160" s="31">
        <v>102.729</v>
      </c>
      <c r="Q4160" s="31">
        <v>1582.9822999999999</v>
      </c>
      <c r="R4160" s="31">
        <v>91.44</v>
      </c>
      <c r="S4160" s="31" t="s">
        <v>108</v>
      </c>
    </row>
    <row r="4161" spans="1:19" x14ac:dyDescent="0.35">
      <c r="A4161" s="2">
        <v>38693</v>
      </c>
      <c r="B4161" s="31">
        <v>757.25379999999996</v>
      </c>
      <c r="C4161" s="31">
        <v>1232.3979999999999</v>
      </c>
      <c r="D4161" s="31">
        <v>641.2971</v>
      </c>
      <c r="E4161" s="31">
        <v>381.96679999999998</v>
      </c>
      <c r="F4161" s="31">
        <v>52.4848</v>
      </c>
      <c r="G4161" s="31">
        <v>195.12690000000001</v>
      </c>
      <c r="H4161" s="31">
        <v>7.9983839999999997</v>
      </c>
      <c r="I4161" s="31">
        <v>2203.1849999999999</v>
      </c>
      <c r="J4161" s="31">
        <v>3070.893</v>
      </c>
      <c r="K4161" s="31">
        <v>1778.981</v>
      </c>
      <c r="L4161" s="31">
        <v>109.13</v>
      </c>
      <c r="M4161" s="31" t="s">
        <v>108</v>
      </c>
      <c r="N4161" s="31">
        <v>58.622399999999999</v>
      </c>
      <c r="O4161" s="31">
        <v>79.833399999999997</v>
      </c>
      <c r="P4161" s="31">
        <v>102.2539</v>
      </c>
      <c r="Q4161" s="31">
        <v>1586.4173000000001</v>
      </c>
      <c r="R4161" s="31">
        <v>91.89</v>
      </c>
      <c r="S4161" s="31" t="s">
        <v>108</v>
      </c>
    </row>
    <row r="4162" spans="1:19" x14ac:dyDescent="0.35">
      <c r="A4162" s="2">
        <v>38694</v>
      </c>
      <c r="B4162" s="31">
        <v>778.44190000000003</v>
      </c>
      <c r="C4162" s="31">
        <v>1278.8979999999999</v>
      </c>
      <c r="D4162" s="31">
        <v>646.34180000000003</v>
      </c>
      <c r="E4162" s="31">
        <v>382.42020000000002</v>
      </c>
      <c r="F4162" s="31">
        <v>52.981499999999997</v>
      </c>
      <c r="G4162" s="31">
        <v>197.84129999999999</v>
      </c>
      <c r="H4162" s="31">
        <v>8.0700939999999992</v>
      </c>
      <c r="I4162" s="31">
        <v>2206.8429999999998</v>
      </c>
      <c r="J4162" s="31">
        <v>3083.7190000000001</v>
      </c>
      <c r="K4162" s="31">
        <v>1782.951</v>
      </c>
      <c r="L4162" s="31">
        <v>109.02</v>
      </c>
      <c r="M4162" s="31" t="s">
        <v>108</v>
      </c>
      <c r="N4162" s="31">
        <v>58.156999999999996</v>
      </c>
      <c r="O4162" s="31">
        <v>80.033699999999996</v>
      </c>
      <c r="P4162" s="31">
        <v>103.1343</v>
      </c>
      <c r="Q4162" s="31">
        <v>1576.3957</v>
      </c>
      <c r="R4162" s="31">
        <v>91.26</v>
      </c>
      <c r="S4162" s="31" t="s">
        <v>108</v>
      </c>
    </row>
    <row r="4163" spans="1:19" x14ac:dyDescent="0.35">
      <c r="A4163" s="2">
        <v>38695</v>
      </c>
      <c r="B4163" s="31">
        <v>761.26959999999997</v>
      </c>
      <c r="C4163" s="31">
        <v>1259.5930000000001</v>
      </c>
      <c r="D4163" s="31">
        <v>654.05600000000004</v>
      </c>
      <c r="E4163" s="31">
        <v>382.08359999999999</v>
      </c>
      <c r="F4163" s="31">
        <v>53.741700000000002</v>
      </c>
      <c r="G4163" s="31">
        <v>198.67400000000001</v>
      </c>
      <c r="H4163" s="31">
        <v>8.0590620000000008</v>
      </c>
      <c r="I4163" s="31">
        <v>2201.049</v>
      </c>
      <c r="J4163" s="31">
        <v>3067.797</v>
      </c>
      <c r="K4163" s="31">
        <v>1773.393</v>
      </c>
      <c r="L4163" s="31">
        <v>109.24</v>
      </c>
      <c r="M4163" s="31" t="s">
        <v>108</v>
      </c>
      <c r="N4163" s="31">
        <v>58.398400000000002</v>
      </c>
      <c r="O4163" s="31">
        <v>79.974299999999999</v>
      </c>
      <c r="P4163" s="31">
        <v>103.1982</v>
      </c>
      <c r="Q4163" s="31">
        <v>1573.9084</v>
      </c>
      <c r="R4163" s="31">
        <v>91.25</v>
      </c>
      <c r="S4163" s="31" t="s">
        <v>108</v>
      </c>
    </row>
    <row r="4164" spans="1:19" x14ac:dyDescent="0.35">
      <c r="A4164" s="2">
        <v>38698</v>
      </c>
      <c r="B4164" s="31">
        <v>786.62360000000001</v>
      </c>
      <c r="C4164" s="31">
        <v>1292.2049999999999</v>
      </c>
      <c r="D4164" s="31">
        <v>647.90060000000005</v>
      </c>
      <c r="E4164" s="31">
        <v>375.35140000000001</v>
      </c>
      <c r="F4164" s="31">
        <v>53.873399999999997</v>
      </c>
      <c r="G4164" s="31">
        <v>204.10239999999999</v>
      </c>
      <c r="H4164" s="31">
        <v>8.1583520000000007</v>
      </c>
      <c r="I4164" s="31">
        <v>2193.4839999999999</v>
      </c>
      <c r="J4164" s="31">
        <v>3065.1439999999998</v>
      </c>
      <c r="K4164" s="31">
        <v>1777.951</v>
      </c>
      <c r="L4164" s="31">
        <v>109.39</v>
      </c>
      <c r="M4164" s="31" t="s">
        <v>108</v>
      </c>
      <c r="N4164" s="31">
        <v>58.604500000000002</v>
      </c>
      <c r="O4164" s="31">
        <v>80.350499999999997</v>
      </c>
      <c r="P4164" s="31">
        <v>104.2368</v>
      </c>
      <c r="Q4164" s="31">
        <v>1584.5564999999999</v>
      </c>
      <c r="R4164" s="31">
        <v>90.32</v>
      </c>
      <c r="S4164" s="31" t="s">
        <v>108</v>
      </c>
    </row>
    <row r="4165" spans="1:19" x14ac:dyDescent="0.35">
      <c r="A4165" s="2">
        <v>38699</v>
      </c>
      <c r="B4165" s="31">
        <v>786.23400000000004</v>
      </c>
      <c r="C4165" s="31">
        <v>1291.393</v>
      </c>
      <c r="D4165" s="31">
        <v>665.42780000000005</v>
      </c>
      <c r="E4165" s="31">
        <v>382.08280000000002</v>
      </c>
      <c r="F4165" s="31">
        <v>53.123399999999997</v>
      </c>
      <c r="G4165" s="31">
        <v>208.82249999999999</v>
      </c>
      <c r="H4165" s="31">
        <v>8.1638680000000008</v>
      </c>
      <c r="I4165" s="31">
        <v>2196.3809999999999</v>
      </c>
      <c r="J4165" s="31">
        <v>3069.1239999999998</v>
      </c>
      <c r="K4165" s="31">
        <v>1779.569</v>
      </c>
      <c r="L4165" s="31">
        <v>110.06</v>
      </c>
      <c r="M4165" s="31" t="s">
        <v>108</v>
      </c>
      <c r="N4165" s="31">
        <v>58.838500000000003</v>
      </c>
      <c r="O4165" s="31">
        <v>80.293899999999994</v>
      </c>
      <c r="P4165" s="31">
        <v>104.04859999999999</v>
      </c>
      <c r="Q4165" s="31">
        <v>1590.992</v>
      </c>
      <c r="R4165" s="31">
        <v>90.38</v>
      </c>
      <c r="S4165" s="31" t="s">
        <v>108</v>
      </c>
    </row>
    <row r="4166" spans="1:19" x14ac:dyDescent="0.35">
      <c r="A4166" s="2">
        <v>38700</v>
      </c>
      <c r="B4166" s="31">
        <v>782.86519999999996</v>
      </c>
      <c r="C4166" s="31">
        <v>1280.2750000000001</v>
      </c>
      <c r="D4166" s="31">
        <v>668.447</v>
      </c>
      <c r="E4166" s="31">
        <v>374.15809999999999</v>
      </c>
      <c r="F4166" s="31">
        <v>51.643500000000003</v>
      </c>
      <c r="G4166" s="31">
        <v>207.1917</v>
      </c>
      <c r="H4166" s="31">
        <v>8.0535449999999997</v>
      </c>
      <c r="I4166" s="31">
        <v>2203.1410000000001</v>
      </c>
      <c r="J4166" s="31">
        <v>3085.0459999999998</v>
      </c>
      <c r="K4166" s="31">
        <v>1782.951</v>
      </c>
      <c r="L4166" s="31">
        <v>110.49</v>
      </c>
      <c r="M4166" s="31" t="s">
        <v>108</v>
      </c>
      <c r="N4166" s="31">
        <v>58.650799999999997</v>
      </c>
      <c r="O4166" s="31">
        <v>82.340199999999996</v>
      </c>
      <c r="P4166" s="31">
        <v>104.8867</v>
      </c>
      <c r="Q4166" s="31">
        <v>1592.5514000000001</v>
      </c>
      <c r="R4166" s="31">
        <v>89.83</v>
      </c>
      <c r="S4166" s="31" t="s">
        <v>108</v>
      </c>
    </row>
    <row r="4167" spans="1:19" x14ac:dyDescent="0.35">
      <c r="A4167" s="2">
        <v>38701</v>
      </c>
      <c r="B4167" s="31">
        <v>777.68240000000003</v>
      </c>
      <c r="C4167" s="31">
        <v>1257.886</v>
      </c>
      <c r="D4167" s="31">
        <v>668.447</v>
      </c>
      <c r="E4167" s="31">
        <v>374.03100000000001</v>
      </c>
      <c r="F4167" s="31">
        <v>51.349600000000002</v>
      </c>
      <c r="G4167" s="31">
        <v>205.30350000000001</v>
      </c>
      <c r="H4167" s="31">
        <v>8.0976739999999996</v>
      </c>
      <c r="I4167" s="31">
        <v>2208.7750000000001</v>
      </c>
      <c r="J4167" s="31">
        <v>3083.277</v>
      </c>
      <c r="K4167" s="31">
        <v>1783.2449999999999</v>
      </c>
      <c r="L4167" s="31">
        <v>110.12</v>
      </c>
      <c r="M4167" s="31" t="s">
        <v>108</v>
      </c>
      <c r="N4167" s="31">
        <v>58.599600000000002</v>
      </c>
      <c r="O4167" s="31">
        <v>82.640500000000003</v>
      </c>
      <c r="P4167" s="31">
        <v>104.1661</v>
      </c>
      <c r="Q4167" s="31">
        <v>1587.8945000000001</v>
      </c>
      <c r="R4167" s="31">
        <v>90.02</v>
      </c>
      <c r="S4167" s="31" t="s">
        <v>108</v>
      </c>
    </row>
    <row r="4168" spans="1:19" x14ac:dyDescent="0.35">
      <c r="A4168" s="2">
        <v>38702</v>
      </c>
      <c r="B4168" s="31">
        <v>749.30650000000003</v>
      </c>
      <c r="C4168" s="31">
        <v>1218.972</v>
      </c>
      <c r="D4168" s="31">
        <v>635.83979999999997</v>
      </c>
      <c r="E4168" s="31">
        <v>383.48140000000001</v>
      </c>
      <c r="F4168" s="31">
        <v>51.278599999999997</v>
      </c>
      <c r="G4168" s="31">
        <v>206.8484</v>
      </c>
      <c r="H4168" s="31">
        <v>8.0590609999999998</v>
      </c>
      <c r="I4168" s="31">
        <v>2203.7849999999999</v>
      </c>
      <c r="J4168" s="31">
        <v>3088.1419999999998</v>
      </c>
      <c r="K4168" s="31">
        <v>1786.48</v>
      </c>
      <c r="L4168" s="31">
        <v>109.82</v>
      </c>
      <c r="M4168" s="31" t="s">
        <v>108</v>
      </c>
      <c r="N4168" s="31">
        <v>58.343699999999998</v>
      </c>
      <c r="O4168" s="31">
        <v>83.200100000000006</v>
      </c>
      <c r="P4168" s="31">
        <v>104.6564</v>
      </c>
      <c r="Q4168" s="31">
        <v>1586.5709999999999</v>
      </c>
      <c r="R4168" s="31">
        <v>89.71</v>
      </c>
      <c r="S4168" s="31" t="s">
        <v>108</v>
      </c>
    </row>
    <row r="4169" spans="1:19" x14ac:dyDescent="0.35">
      <c r="A4169" s="2">
        <v>38705</v>
      </c>
      <c r="B4169" s="31">
        <v>736.86770000000001</v>
      </c>
      <c r="C4169" s="31">
        <v>1193.8420000000001</v>
      </c>
      <c r="D4169" s="31">
        <v>619.23429999999996</v>
      </c>
      <c r="E4169" s="31">
        <v>380.72680000000003</v>
      </c>
      <c r="F4169" s="31">
        <v>51.298900000000003</v>
      </c>
      <c r="G4169" s="31">
        <v>213.02809999999999</v>
      </c>
      <c r="H4169" s="31">
        <v>7.9377060000000004</v>
      </c>
      <c r="I4169" s="31">
        <v>2201.5320000000002</v>
      </c>
      <c r="J4169" s="31">
        <v>3088.1419999999998</v>
      </c>
      <c r="K4169" s="31">
        <v>1788.3910000000001</v>
      </c>
      <c r="L4169" s="31">
        <v>109.24</v>
      </c>
      <c r="M4169" s="31" t="s">
        <v>108</v>
      </c>
      <c r="N4169" s="31">
        <v>57.319800000000001</v>
      </c>
      <c r="O4169" s="31">
        <v>82.997799999999998</v>
      </c>
      <c r="P4169" s="31">
        <v>104.5558</v>
      </c>
      <c r="Q4169" s="31">
        <v>1595.8678</v>
      </c>
      <c r="R4169" s="31">
        <v>89.87</v>
      </c>
      <c r="S4169" s="31" t="s">
        <v>108</v>
      </c>
    </row>
    <row r="4170" spans="1:19" x14ac:dyDescent="0.35">
      <c r="A4170" s="2">
        <v>38706</v>
      </c>
      <c r="B4170" s="31">
        <v>736.09029999999996</v>
      </c>
      <c r="C4170" s="31">
        <v>1185.3130000000001</v>
      </c>
      <c r="D4170" s="31">
        <v>624.06500000000005</v>
      </c>
      <c r="E4170" s="31">
        <v>379.87920000000003</v>
      </c>
      <c r="F4170" s="31">
        <v>50.3765</v>
      </c>
      <c r="G4170" s="31">
        <v>211.65479999999999</v>
      </c>
      <c r="H4170" s="31">
        <v>7.9873510000000003</v>
      </c>
      <c r="I4170" s="31">
        <v>2202.3359999999998</v>
      </c>
      <c r="J4170" s="31">
        <v>3084.6030000000001</v>
      </c>
      <c r="K4170" s="31">
        <v>1786.7739999999999</v>
      </c>
      <c r="L4170" s="31">
        <v>109.28</v>
      </c>
      <c r="M4170" s="31" t="s">
        <v>108</v>
      </c>
      <c r="N4170" s="31">
        <v>57.319800000000001</v>
      </c>
      <c r="O4170" s="31">
        <v>82.379599999999996</v>
      </c>
      <c r="P4170" s="31">
        <v>103.62820000000001</v>
      </c>
      <c r="Q4170" s="31">
        <v>1594.7157</v>
      </c>
      <c r="R4170" s="31">
        <v>90.78</v>
      </c>
      <c r="S4170" s="31" t="s">
        <v>108</v>
      </c>
    </row>
    <row r="4171" spans="1:19" x14ac:dyDescent="0.35">
      <c r="A4171" s="2">
        <v>38707</v>
      </c>
      <c r="B4171" s="31">
        <v>741.92100000000005</v>
      </c>
      <c r="C4171" s="31">
        <v>1194.9079999999999</v>
      </c>
      <c r="D4171" s="31">
        <v>631.00909999999999</v>
      </c>
      <c r="E4171" s="31">
        <v>380.642</v>
      </c>
      <c r="F4171" s="31">
        <v>50.2042</v>
      </c>
      <c r="G4171" s="31">
        <v>212.51310000000001</v>
      </c>
      <c r="H4171" s="31">
        <v>7.9983829999999996</v>
      </c>
      <c r="I4171" s="31">
        <v>2198.7950000000001</v>
      </c>
      <c r="J4171" s="31">
        <v>3080.181</v>
      </c>
      <c r="K4171" s="31">
        <v>1781.3330000000001</v>
      </c>
      <c r="L4171" s="31">
        <v>109.45</v>
      </c>
      <c r="M4171" s="31" t="s">
        <v>108</v>
      </c>
      <c r="N4171" s="31">
        <v>57.473399999999998</v>
      </c>
      <c r="O4171" s="31">
        <v>81.964799999999997</v>
      </c>
      <c r="P4171" s="31">
        <v>102.9619</v>
      </c>
      <c r="Q4171" s="31">
        <v>1607.8313000000001</v>
      </c>
      <c r="R4171" s="31">
        <v>90.94</v>
      </c>
      <c r="S4171" s="31" t="s">
        <v>108</v>
      </c>
    </row>
    <row r="4172" spans="1:19" x14ac:dyDescent="0.35">
      <c r="A4172" s="2">
        <v>38708</v>
      </c>
      <c r="B4172" s="31">
        <v>737.90430000000003</v>
      </c>
      <c r="C4172" s="31">
        <v>1197.7260000000001</v>
      </c>
      <c r="D4172" s="31">
        <v>636.44359999999995</v>
      </c>
      <c r="E4172" s="31">
        <v>382.12520000000001</v>
      </c>
      <c r="F4172" s="31">
        <v>51.187399999999997</v>
      </c>
      <c r="G4172" s="31">
        <v>214.65880000000001</v>
      </c>
      <c r="H4172" s="31">
        <v>8.1528349999999996</v>
      </c>
      <c r="I4172" s="31">
        <v>2197.991</v>
      </c>
      <c r="J4172" s="31">
        <v>3090.7950000000001</v>
      </c>
      <c r="K4172" s="31">
        <v>1783.6859999999999</v>
      </c>
      <c r="L4172" s="31">
        <v>109.93</v>
      </c>
      <c r="M4172" s="31" t="s">
        <v>108</v>
      </c>
      <c r="N4172" s="31">
        <v>58.036499999999997</v>
      </c>
      <c r="O4172" s="31">
        <v>82.519800000000004</v>
      </c>
      <c r="P4172" s="31">
        <v>103.40130000000001</v>
      </c>
      <c r="Q4172" s="31">
        <v>1610.1226999999999</v>
      </c>
      <c r="R4172" s="31">
        <v>90.72</v>
      </c>
      <c r="S4172" s="31" t="s">
        <v>108</v>
      </c>
    </row>
    <row r="4173" spans="1:19" x14ac:dyDescent="0.35">
      <c r="A4173" s="2">
        <v>38709</v>
      </c>
      <c r="B4173" s="31">
        <v>739.7183</v>
      </c>
      <c r="C4173" s="31">
        <v>1202.143</v>
      </c>
      <c r="D4173" s="31">
        <v>619.23429999999996</v>
      </c>
      <c r="E4173" s="31">
        <v>384.32889999999998</v>
      </c>
      <c r="F4173" s="31">
        <v>51.207599999999999</v>
      </c>
      <c r="G4173" s="31">
        <v>214.57300000000001</v>
      </c>
      <c r="H4173" s="31">
        <v>8.070093</v>
      </c>
      <c r="I4173" s="31">
        <v>2197.991</v>
      </c>
      <c r="J4173" s="31">
        <v>3103.1790000000001</v>
      </c>
      <c r="K4173" s="31">
        <v>1790.45</v>
      </c>
      <c r="L4173" s="31">
        <v>110.01</v>
      </c>
      <c r="M4173" s="31" t="s">
        <v>108</v>
      </c>
      <c r="N4173" s="31">
        <v>58.019399999999997</v>
      </c>
      <c r="O4173" s="31">
        <v>82.742400000000004</v>
      </c>
      <c r="P4173" s="31">
        <v>103.4216</v>
      </c>
      <c r="Q4173" s="31">
        <v>1617.7407000000001</v>
      </c>
      <c r="R4173" s="31">
        <v>90.78</v>
      </c>
      <c r="S4173" s="31" t="s">
        <v>108</v>
      </c>
    </row>
    <row r="4174" spans="1:19" x14ac:dyDescent="0.35">
      <c r="A4174" s="2">
        <v>38712</v>
      </c>
      <c r="B4174" s="31">
        <v>739.7183</v>
      </c>
      <c r="C4174" s="31">
        <v>1202.143</v>
      </c>
      <c r="D4174" s="31">
        <v>619.23429999999996</v>
      </c>
      <c r="E4174" s="31">
        <v>384.32889999999998</v>
      </c>
      <c r="F4174" s="31">
        <v>51.207599999999999</v>
      </c>
      <c r="G4174" s="31">
        <v>214.57300000000001</v>
      </c>
      <c r="H4174" s="31">
        <v>8.070093</v>
      </c>
      <c r="I4174" s="31">
        <v>2200.0830000000001</v>
      </c>
      <c r="J4174" s="31">
        <v>3103.1790000000001</v>
      </c>
      <c r="K4174" s="31">
        <v>1790.45</v>
      </c>
      <c r="L4174" s="31">
        <v>110.01</v>
      </c>
      <c r="M4174" s="31" t="s">
        <v>108</v>
      </c>
      <c r="N4174" s="31">
        <v>58.019399999999997</v>
      </c>
      <c r="O4174" s="31">
        <v>82.742400000000004</v>
      </c>
      <c r="P4174" s="31">
        <v>103.4216</v>
      </c>
      <c r="Q4174" s="31">
        <v>1616.7858000000001</v>
      </c>
      <c r="R4174" s="31">
        <v>90.78</v>
      </c>
      <c r="S4174" s="31" t="s">
        <v>108</v>
      </c>
    </row>
    <row r="4175" spans="1:19" x14ac:dyDescent="0.35">
      <c r="A4175" s="2">
        <v>38713</v>
      </c>
      <c r="B4175" s="31">
        <v>735.31290000000001</v>
      </c>
      <c r="C4175" s="31">
        <v>1183.4090000000001</v>
      </c>
      <c r="D4175" s="31">
        <v>609.5729</v>
      </c>
      <c r="E4175" s="31">
        <v>384.32889999999998</v>
      </c>
      <c r="F4175" s="31">
        <v>51.704300000000003</v>
      </c>
      <c r="G4175" s="31">
        <v>214.1439</v>
      </c>
      <c r="H4175" s="31">
        <v>7.9708030000000001</v>
      </c>
      <c r="I4175" s="31">
        <v>2207.8090000000002</v>
      </c>
      <c r="J4175" s="31">
        <v>3109.8130000000001</v>
      </c>
      <c r="K4175" s="31">
        <v>1788.8330000000001</v>
      </c>
      <c r="L4175" s="31">
        <v>108.93</v>
      </c>
      <c r="M4175" s="31" t="s">
        <v>108</v>
      </c>
      <c r="N4175" s="31">
        <v>57.456299999999999</v>
      </c>
      <c r="O4175" s="31">
        <v>82.742400000000004</v>
      </c>
      <c r="P4175" s="31">
        <v>103.4216</v>
      </c>
      <c r="Q4175" s="31">
        <v>1622.8173999999999</v>
      </c>
      <c r="R4175" s="31">
        <v>91.19</v>
      </c>
      <c r="S4175" s="31" t="s">
        <v>108</v>
      </c>
    </row>
    <row r="4176" spans="1:19" x14ac:dyDescent="0.35">
      <c r="A4176" s="2">
        <v>38714</v>
      </c>
      <c r="B4176" s="31">
        <v>753.32320000000004</v>
      </c>
      <c r="C4176" s="31">
        <v>1232.7560000000001</v>
      </c>
      <c r="D4176" s="31">
        <v>614.10170000000005</v>
      </c>
      <c r="E4176" s="31">
        <v>387.50729999999999</v>
      </c>
      <c r="F4176" s="31">
        <v>52.332799999999999</v>
      </c>
      <c r="G4176" s="31">
        <v>213.62889999999999</v>
      </c>
      <c r="H4176" s="31">
        <v>8.1031899999999997</v>
      </c>
      <c r="I4176" s="31">
        <v>2203.9459999999999</v>
      </c>
      <c r="J4176" s="31">
        <v>3102.7359999999999</v>
      </c>
      <c r="K4176" s="31">
        <v>1792.95</v>
      </c>
      <c r="L4176" s="31">
        <v>109.04</v>
      </c>
      <c r="M4176" s="31" t="s">
        <v>108</v>
      </c>
      <c r="N4176" s="31">
        <v>57.371000000000002</v>
      </c>
      <c r="O4176" s="31">
        <v>81.977199999999996</v>
      </c>
      <c r="P4176" s="31">
        <v>103.82040000000001</v>
      </c>
      <c r="Q4176" s="31">
        <v>1613.7719999999999</v>
      </c>
      <c r="R4176" s="31">
        <v>91.21</v>
      </c>
      <c r="S4176" s="31" t="s">
        <v>108</v>
      </c>
    </row>
    <row r="4177" spans="1:19" x14ac:dyDescent="0.35">
      <c r="A4177" s="2">
        <v>38715</v>
      </c>
      <c r="B4177" s="31">
        <v>758.63559999999995</v>
      </c>
      <c r="C4177" s="31">
        <v>1274.183</v>
      </c>
      <c r="D4177" s="31">
        <v>621.04579999999999</v>
      </c>
      <c r="E4177" s="31">
        <v>384.03230000000002</v>
      </c>
      <c r="F4177" s="31">
        <v>52.4544</v>
      </c>
      <c r="G4177" s="31">
        <v>208.9941</v>
      </c>
      <c r="H4177" s="31">
        <v>8.2797059999999991</v>
      </c>
      <c r="I4177" s="31">
        <v>2205.7159999999999</v>
      </c>
      <c r="J4177" s="31">
        <v>3102.7359999999999</v>
      </c>
      <c r="K4177" s="31">
        <v>1790.3030000000001</v>
      </c>
      <c r="L4177" s="31">
        <v>108.59</v>
      </c>
      <c r="M4177" s="31" t="s">
        <v>108</v>
      </c>
      <c r="N4177" s="31">
        <v>56.927300000000002</v>
      </c>
      <c r="O4177" s="31">
        <v>81.653499999999994</v>
      </c>
      <c r="P4177" s="31">
        <v>103.1721</v>
      </c>
      <c r="Q4177" s="31">
        <v>1626.9016999999999</v>
      </c>
      <c r="R4177" s="31">
        <v>91.1</v>
      </c>
      <c r="S4177" s="31" t="s">
        <v>108</v>
      </c>
    </row>
    <row r="4178" spans="1:19" x14ac:dyDescent="0.35">
      <c r="A4178" s="2">
        <v>38716</v>
      </c>
      <c r="B4178" s="31">
        <v>769.51949999999999</v>
      </c>
      <c r="C4178" s="31">
        <v>1315.4580000000001</v>
      </c>
      <c r="D4178" s="31">
        <v>626.17840000000001</v>
      </c>
      <c r="E4178" s="31">
        <v>380.47250000000003</v>
      </c>
      <c r="F4178" s="31">
        <v>52.596299999999999</v>
      </c>
      <c r="G4178" s="31">
        <v>210.6249</v>
      </c>
      <c r="H4178" s="31">
        <v>8.2962539999999994</v>
      </c>
      <c r="I4178" s="31">
        <v>2210.8670000000002</v>
      </c>
      <c r="J4178" s="31">
        <v>3097.8710000000001</v>
      </c>
      <c r="K4178" s="31">
        <v>1792.509</v>
      </c>
      <c r="L4178" s="31">
        <v>108.14</v>
      </c>
      <c r="M4178" s="31" t="s">
        <v>108</v>
      </c>
      <c r="N4178" s="31">
        <v>56.620100000000001</v>
      </c>
      <c r="O4178" s="31">
        <v>81.460800000000006</v>
      </c>
      <c r="P4178" s="31">
        <v>102.7544</v>
      </c>
      <c r="Q4178" s="31">
        <v>1624.1156000000001</v>
      </c>
      <c r="R4178" s="31">
        <v>91.17</v>
      </c>
      <c r="S4178" s="31" t="s">
        <v>108</v>
      </c>
    </row>
    <row r="4179" spans="1:19" x14ac:dyDescent="0.35">
      <c r="A4179" s="2">
        <v>38719</v>
      </c>
      <c r="B4179" s="31">
        <v>769.51949999999999</v>
      </c>
      <c r="C4179" s="31">
        <v>1315.4580000000001</v>
      </c>
      <c r="D4179" s="31">
        <v>626.17840000000001</v>
      </c>
      <c r="E4179" s="31">
        <v>380.47250000000003</v>
      </c>
      <c r="F4179" s="31">
        <v>52.596299999999999</v>
      </c>
      <c r="G4179" s="31">
        <v>210.6249</v>
      </c>
      <c r="H4179" s="31">
        <v>8.2962539999999994</v>
      </c>
      <c r="I4179" s="31">
        <v>2210.8670000000002</v>
      </c>
      <c r="J4179" s="31">
        <v>3097.8710000000001</v>
      </c>
      <c r="K4179" s="31">
        <v>1788.097</v>
      </c>
      <c r="L4179" s="31">
        <v>108.14</v>
      </c>
      <c r="M4179" s="31" t="s">
        <v>108</v>
      </c>
      <c r="N4179" s="31">
        <v>56.620100000000001</v>
      </c>
      <c r="O4179" s="31">
        <v>81.460800000000006</v>
      </c>
      <c r="P4179" s="31">
        <v>102.7544</v>
      </c>
      <c r="Q4179" s="31">
        <v>1625.5015000000001</v>
      </c>
      <c r="R4179" s="31">
        <v>91.17</v>
      </c>
      <c r="S4179" s="31" t="s">
        <v>108</v>
      </c>
    </row>
    <row r="4180" spans="1:19" x14ac:dyDescent="0.35">
      <c r="A4180" s="2">
        <v>38720</v>
      </c>
      <c r="B4180" s="31">
        <v>799.45029999999997</v>
      </c>
      <c r="C4180" s="31">
        <v>1333.049</v>
      </c>
      <c r="D4180" s="31">
        <v>663.3143</v>
      </c>
      <c r="E4180" s="31">
        <v>384.54079999999999</v>
      </c>
      <c r="F4180" s="31">
        <v>53.974800000000002</v>
      </c>
      <c r="G4180" s="31">
        <v>215.7747</v>
      </c>
      <c r="H4180" s="31">
        <v>8.5279310000000006</v>
      </c>
      <c r="I4180" s="31">
        <v>2210.8670000000002</v>
      </c>
      <c r="J4180" s="31">
        <v>3104.9479999999999</v>
      </c>
      <c r="K4180" s="31">
        <v>1789.421</v>
      </c>
      <c r="L4180" s="31">
        <v>109.86</v>
      </c>
      <c r="M4180" s="31" t="s">
        <v>108</v>
      </c>
      <c r="N4180" s="31">
        <v>57.780500000000004</v>
      </c>
      <c r="O4180" s="31">
        <v>82.4268</v>
      </c>
      <c r="P4180" s="31">
        <v>104.32850000000001</v>
      </c>
      <c r="Q4180" s="31">
        <v>1657.8418999999999</v>
      </c>
      <c r="R4180" s="31">
        <v>89.84</v>
      </c>
      <c r="S4180" s="31" t="s">
        <v>108</v>
      </c>
    </row>
    <row r="4181" spans="1:19" x14ac:dyDescent="0.35">
      <c r="A4181" s="2">
        <v>38721</v>
      </c>
      <c r="B4181" s="31">
        <v>803.59659999999997</v>
      </c>
      <c r="C4181" s="31">
        <v>1358.941</v>
      </c>
      <c r="D4181" s="31">
        <v>653.95479999999998</v>
      </c>
      <c r="E4181" s="31">
        <v>392.80459999999999</v>
      </c>
      <c r="F4181" s="31">
        <v>54.289000000000001</v>
      </c>
      <c r="G4181" s="31">
        <v>217.06209999999999</v>
      </c>
      <c r="H4181" s="31">
        <v>8.5168990000000004</v>
      </c>
      <c r="I4181" s="31">
        <v>2217.788</v>
      </c>
      <c r="J4181" s="31">
        <v>3108.4859999999999</v>
      </c>
      <c r="K4181" s="31">
        <v>1797.3610000000001</v>
      </c>
      <c r="L4181" s="31">
        <v>110.36</v>
      </c>
      <c r="M4181" s="31" t="s">
        <v>108</v>
      </c>
      <c r="N4181" s="31">
        <v>58.463099999999997</v>
      </c>
      <c r="O4181" s="31">
        <v>82.6434</v>
      </c>
      <c r="P4181" s="31">
        <v>105.28619999999999</v>
      </c>
      <c r="Q4181" s="31">
        <v>1689.4283</v>
      </c>
      <c r="R4181" s="31">
        <v>89.14</v>
      </c>
      <c r="S4181" s="31" t="s">
        <v>108</v>
      </c>
    </row>
    <row r="4182" spans="1:19" x14ac:dyDescent="0.35">
      <c r="A4182" s="2">
        <v>38722</v>
      </c>
      <c r="B4182" s="31">
        <v>794.91539999999998</v>
      </c>
      <c r="C4182" s="31">
        <v>1360.845</v>
      </c>
      <c r="D4182" s="31">
        <v>656.06820000000005</v>
      </c>
      <c r="E4182" s="31">
        <v>389.79570000000001</v>
      </c>
      <c r="F4182" s="31">
        <v>53.498399999999997</v>
      </c>
      <c r="G4182" s="31">
        <v>212.3415</v>
      </c>
      <c r="H4182" s="31">
        <v>8.3789960000000008</v>
      </c>
      <c r="I4182" s="31">
        <v>2222.134</v>
      </c>
      <c r="J4182" s="31">
        <v>3108.4859999999999</v>
      </c>
      <c r="K4182" s="31">
        <v>1798.096</v>
      </c>
      <c r="L4182" s="31">
        <v>110.42</v>
      </c>
      <c r="M4182" s="31" t="s">
        <v>108</v>
      </c>
      <c r="N4182" s="31">
        <v>58.804400000000001</v>
      </c>
      <c r="O4182" s="31">
        <v>82.931600000000003</v>
      </c>
      <c r="P4182" s="31">
        <v>105.3022</v>
      </c>
      <c r="Q4182" s="31">
        <v>1696.0121999999999</v>
      </c>
      <c r="R4182" s="31">
        <v>89.33</v>
      </c>
      <c r="S4182" s="31" t="s">
        <v>108</v>
      </c>
    </row>
    <row r="4183" spans="1:19" x14ac:dyDescent="0.35">
      <c r="A4183" s="2">
        <v>38723</v>
      </c>
      <c r="B4183" s="31">
        <v>815.12840000000006</v>
      </c>
      <c r="C4183" s="31">
        <v>1382.548</v>
      </c>
      <c r="D4183" s="31">
        <v>658.1816</v>
      </c>
      <c r="E4183" s="31">
        <v>389.45670000000001</v>
      </c>
      <c r="F4183" s="31">
        <v>54.8566</v>
      </c>
      <c r="G4183" s="31">
        <v>209.76660000000001</v>
      </c>
      <c r="H4183" s="31">
        <v>8.5555120000000002</v>
      </c>
      <c r="I4183" s="31">
        <v>2220.3629999999998</v>
      </c>
      <c r="J4183" s="31">
        <v>3103.1790000000001</v>
      </c>
      <c r="K4183" s="31">
        <v>1799.8610000000001</v>
      </c>
      <c r="L4183" s="31">
        <v>111.33</v>
      </c>
      <c r="M4183" s="31" t="s">
        <v>108</v>
      </c>
      <c r="N4183" s="31">
        <v>59.657600000000002</v>
      </c>
      <c r="O4183" s="31">
        <v>83.817899999999995</v>
      </c>
      <c r="P4183" s="31">
        <v>105.7681</v>
      </c>
      <c r="Q4183" s="31">
        <v>1711.3304000000001</v>
      </c>
      <c r="R4183" s="31">
        <v>88.91</v>
      </c>
      <c r="S4183" s="31" t="s">
        <v>108</v>
      </c>
    </row>
    <row r="4184" spans="1:19" x14ac:dyDescent="0.35">
      <c r="A4184" s="2">
        <v>38726</v>
      </c>
      <c r="B4184" s="31">
        <v>807.4837</v>
      </c>
      <c r="C4184" s="31">
        <v>1346.1469999999999</v>
      </c>
      <c r="D4184" s="31">
        <v>648.2183</v>
      </c>
      <c r="E4184" s="31">
        <v>394.45729999999998</v>
      </c>
      <c r="F4184" s="31">
        <v>55.799300000000002</v>
      </c>
      <c r="G4184" s="31">
        <v>203.93020000000001</v>
      </c>
      <c r="H4184" s="31">
        <v>8.3017699999999994</v>
      </c>
      <c r="I4184" s="31">
        <v>2220.3629999999998</v>
      </c>
      <c r="J4184" s="31">
        <v>3103.1790000000001</v>
      </c>
      <c r="K4184" s="31">
        <v>1800.008</v>
      </c>
      <c r="L4184" s="31">
        <v>111.61</v>
      </c>
      <c r="M4184" s="31" t="s">
        <v>108</v>
      </c>
      <c r="N4184" s="31">
        <v>59.8795</v>
      </c>
      <c r="O4184" s="31">
        <v>84.053899999999999</v>
      </c>
      <c r="P4184" s="31">
        <v>105.14700000000001</v>
      </c>
      <c r="Q4184" s="31">
        <v>1727.9032999999999</v>
      </c>
      <c r="R4184" s="31">
        <v>89.25</v>
      </c>
      <c r="S4184" s="31" t="s">
        <v>108</v>
      </c>
    </row>
    <row r="4185" spans="1:19" x14ac:dyDescent="0.35">
      <c r="A4185" s="2">
        <v>38727</v>
      </c>
      <c r="B4185" s="31">
        <v>807.09569999999997</v>
      </c>
      <c r="C4185" s="31">
        <v>1322.76</v>
      </c>
      <c r="D4185" s="31">
        <v>641.77470000000005</v>
      </c>
      <c r="E4185" s="31">
        <v>394.0668</v>
      </c>
      <c r="F4185" s="31">
        <v>55.311599999999999</v>
      </c>
      <c r="G4185" s="31">
        <v>202.21360000000001</v>
      </c>
      <c r="H4185" s="31">
        <v>8.3789960000000008</v>
      </c>
      <c r="I4185" s="31">
        <v>2223.0990000000002</v>
      </c>
      <c r="J4185" s="31">
        <v>3093.0059999999999</v>
      </c>
      <c r="K4185" s="31">
        <v>1796.038</v>
      </c>
      <c r="L4185" s="31">
        <v>111.69</v>
      </c>
      <c r="M4185" s="31" t="s">
        <v>108</v>
      </c>
      <c r="N4185" s="31">
        <v>60.0672</v>
      </c>
      <c r="O4185" s="31">
        <v>83.912199999999999</v>
      </c>
      <c r="P4185" s="31">
        <v>105.089</v>
      </c>
      <c r="Q4185" s="31">
        <v>1720.9896000000001</v>
      </c>
      <c r="R4185" s="31">
        <v>89.33</v>
      </c>
      <c r="S4185" s="31" t="s">
        <v>108</v>
      </c>
    </row>
    <row r="4186" spans="1:19" x14ac:dyDescent="0.35">
      <c r="A4186" s="2">
        <v>38728</v>
      </c>
      <c r="B4186" s="31">
        <v>809.31600000000003</v>
      </c>
      <c r="C4186" s="31">
        <v>1319.2909999999999</v>
      </c>
      <c r="D4186" s="31">
        <v>627.72519999999997</v>
      </c>
      <c r="E4186" s="31">
        <v>393.50580000000002</v>
      </c>
      <c r="F4186" s="31">
        <v>55.760100000000001</v>
      </c>
      <c r="G4186" s="31">
        <v>200.6687</v>
      </c>
      <c r="H4186" s="31">
        <v>8.3734800000000007</v>
      </c>
      <c r="I4186" s="31">
        <v>2216.9830000000002</v>
      </c>
      <c r="J4186" s="31">
        <v>3086.3719999999998</v>
      </c>
      <c r="K4186" s="31">
        <v>1793.6849999999999</v>
      </c>
      <c r="L4186" s="31">
        <v>112.02</v>
      </c>
      <c r="M4186" s="31" t="s">
        <v>108</v>
      </c>
      <c r="N4186" s="31">
        <v>60.442599999999999</v>
      </c>
      <c r="O4186" s="31">
        <v>84.078599999999994</v>
      </c>
      <c r="P4186" s="31">
        <v>105.3353</v>
      </c>
      <c r="Q4186" s="31">
        <v>1730.3154</v>
      </c>
      <c r="R4186" s="31">
        <v>88.99</v>
      </c>
      <c r="S4186" s="31" t="s">
        <v>108</v>
      </c>
    </row>
    <row r="4187" spans="1:19" x14ac:dyDescent="0.35">
      <c r="A4187" s="2">
        <v>38729</v>
      </c>
      <c r="B4187" s="31">
        <v>811.11950000000002</v>
      </c>
      <c r="C4187" s="31">
        <v>1310.3119999999999</v>
      </c>
      <c r="D4187" s="31">
        <v>648.72919999999999</v>
      </c>
      <c r="E4187" s="31">
        <v>391.58199999999999</v>
      </c>
      <c r="F4187" s="31">
        <v>55.679400000000001</v>
      </c>
      <c r="G4187" s="31">
        <v>196.37719999999999</v>
      </c>
      <c r="H4187" s="31">
        <v>8.4231250000000006</v>
      </c>
      <c r="I4187" s="31">
        <v>2219.7190000000001</v>
      </c>
      <c r="J4187" s="31">
        <v>3096.1019999999999</v>
      </c>
      <c r="K4187" s="31">
        <v>1798.537</v>
      </c>
      <c r="L4187" s="31">
        <v>111.48</v>
      </c>
      <c r="M4187" s="31" t="s">
        <v>108</v>
      </c>
      <c r="N4187" s="31">
        <v>60.203699999999998</v>
      </c>
      <c r="O4187" s="31">
        <v>84.127600000000001</v>
      </c>
      <c r="P4187" s="31">
        <v>104.7921</v>
      </c>
      <c r="Q4187" s="31">
        <v>1739.6157000000001</v>
      </c>
      <c r="R4187" s="31">
        <v>89.44</v>
      </c>
      <c r="S4187" s="31" t="s">
        <v>108</v>
      </c>
    </row>
    <row r="4188" spans="1:19" x14ac:dyDescent="0.35">
      <c r="A4188" s="2">
        <v>38730</v>
      </c>
      <c r="B4188" s="31">
        <v>811.73680000000002</v>
      </c>
      <c r="C4188" s="31">
        <v>1316.557</v>
      </c>
      <c r="D4188" s="31">
        <v>632.80619999999999</v>
      </c>
      <c r="E4188" s="31">
        <v>398.26519999999999</v>
      </c>
      <c r="F4188" s="31">
        <v>56.462600000000002</v>
      </c>
      <c r="G4188" s="31">
        <v>197.9221</v>
      </c>
      <c r="H4188" s="31">
        <v>8.3734800000000007</v>
      </c>
      <c r="I4188" s="31">
        <v>2219.2359999999999</v>
      </c>
      <c r="J4188" s="31">
        <v>3108.0439999999999</v>
      </c>
      <c r="K4188" s="31">
        <v>1798.684</v>
      </c>
      <c r="L4188" s="31">
        <v>111.41</v>
      </c>
      <c r="M4188" s="31" t="s">
        <v>108</v>
      </c>
      <c r="N4188" s="31">
        <v>60.0672</v>
      </c>
      <c r="O4188" s="31">
        <v>83.936099999999996</v>
      </c>
      <c r="P4188" s="31">
        <v>105.1143</v>
      </c>
      <c r="Q4188" s="31">
        <v>1737.9917</v>
      </c>
      <c r="R4188" s="31">
        <v>88.89</v>
      </c>
      <c r="S4188" s="31" t="s">
        <v>108</v>
      </c>
    </row>
    <row r="4189" spans="1:19" x14ac:dyDescent="0.35">
      <c r="A4189" s="2">
        <v>38733</v>
      </c>
      <c r="B4189" s="31">
        <v>811.73680000000002</v>
      </c>
      <c r="C4189" s="31">
        <v>1316.557</v>
      </c>
      <c r="D4189" s="31">
        <v>632.80619999999999</v>
      </c>
      <c r="E4189" s="31">
        <v>398.26519999999999</v>
      </c>
      <c r="F4189" s="31">
        <v>56.462600000000002</v>
      </c>
      <c r="G4189" s="31">
        <v>197.9221</v>
      </c>
      <c r="H4189" s="31">
        <v>8.3734800000000007</v>
      </c>
      <c r="I4189" s="31">
        <v>2218.11</v>
      </c>
      <c r="J4189" s="31">
        <v>3108.0439999999999</v>
      </c>
      <c r="K4189" s="31">
        <v>1797.508</v>
      </c>
      <c r="L4189" s="31">
        <v>111.41</v>
      </c>
      <c r="M4189" s="31" t="s">
        <v>108</v>
      </c>
      <c r="N4189" s="31">
        <v>60.0672</v>
      </c>
      <c r="O4189" s="31">
        <v>83.526399999999995</v>
      </c>
      <c r="P4189" s="31">
        <v>105.4984</v>
      </c>
      <c r="Q4189" s="31">
        <v>1749.1253999999999</v>
      </c>
      <c r="R4189" s="31">
        <v>89.12</v>
      </c>
      <c r="S4189" s="31" t="s">
        <v>108</v>
      </c>
    </row>
    <row r="4190" spans="1:19" x14ac:dyDescent="0.35">
      <c r="A4190" s="2">
        <v>38734</v>
      </c>
      <c r="B4190" s="31">
        <v>839.58609999999999</v>
      </c>
      <c r="C4190" s="31">
        <v>1380.288</v>
      </c>
      <c r="D4190" s="31">
        <v>660.42280000000005</v>
      </c>
      <c r="E4190" s="31">
        <v>395.10640000000001</v>
      </c>
      <c r="F4190" s="31">
        <v>56.191200000000002</v>
      </c>
      <c r="G4190" s="31">
        <v>196.11969999999999</v>
      </c>
      <c r="H4190" s="31">
        <v>8.6658349999999995</v>
      </c>
      <c r="I4190" s="31">
        <v>2223.7429999999999</v>
      </c>
      <c r="J4190" s="31">
        <v>3110.6970000000001</v>
      </c>
      <c r="K4190" s="31">
        <v>1799.7139999999999</v>
      </c>
      <c r="L4190" s="31">
        <v>111.13</v>
      </c>
      <c r="M4190" s="31" t="s">
        <v>108</v>
      </c>
      <c r="N4190" s="31">
        <v>59.777099999999997</v>
      </c>
      <c r="O4190" s="31">
        <v>82.855999999999995</v>
      </c>
      <c r="P4190" s="31">
        <v>105.0151</v>
      </c>
      <c r="Q4190" s="31">
        <v>1725.856</v>
      </c>
      <c r="R4190" s="31">
        <v>89.3</v>
      </c>
      <c r="S4190" s="31" t="s">
        <v>108</v>
      </c>
    </row>
    <row r="4191" spans="1:19" x14ac:dyDescent="0.35">
      <c r="A4191" s="2">
        <v>38735</v>
      </c>
      <c r="B4191" s="31">
        <v>830.60249999999996</v>
      </c>
      <c r="C4191" s="31">
        <v>1350.914</v>
      </c>
      <c r="D4191" s="31">
        <v>662.79840000000002</v>
      </c>
      <c r="E4191" s="31">
        <v>398.1798</v>
      </c>
      <c r="F4191" s="31">
        <v>55.196399999999997</v>
      </c>
      <c r="G4191" s="31">
        <v>194.23150000000001</v>
      </c>
      <c r="H4191" s="31">
        <v>8.8147699999999993</v>
      </c>
      <c r="I4191" s="31">
        <v>2223.7429999999999</v>
      </c>
      <c r="J4191" s="31">
        <v>3108.0439999999999</v>
      </c>
      <c r="K4191" s="31">
        <v>1798.2429999999999</v>
      </c>
      <c r="L4191" s="31">
        <v>110.64</v>
      </c>
      <c r="M4191" s="31" t="s">
        <v>108</v>
      </c>
      <c r="N4191" s="31">
        <v>58.957999999999998</v>
      </c>
      <c r="O4191" s="31">
        <v>83.275499999999994</v>
      </c>
      <c r="P4191" s="31">
        <v>105.3135</v>
      </c>
      <c r="Q4191" s="31">
        <v>1696.7798</v>
      </c>
      <c r="R4191" s="31">
        <v>89.25</v>
      </c>
      <c r="S4191" s="31" t="s">
        <v>108</v>
      </c>
    </row>
    <row r="4192" spans="1:19" x14ac:dyDescent="0.35">
      <c r="A4192" s="2">
        <v>38736</v>
      </c>
      <c r="B4192" s="31">
        <v>843.94960000000003</v>
      </c>
      <c r="C4192" s="31">
        <v>1359.1690000000001</v>
      </c>
      <c r="D4192" s="31">
        <v>662.79840000000002</v>
      </c>
      <c r="E4192" s="31">
        <v>397.41140000000001</v>
      </c>
      <c r="F4192" s="31">
        <v>56.663499999999999</v>
      </c>
      <c r="G4192" s="31">
        <v>193.97399999999999</v>
      </c>
      <c r="H4192" s="31">
        <v>8.5665440000000004</v>
      </c>
      <c r="I4192" s="31">
        <v>2216.8220000000001</v>
      </c>
      <c r="J4192" s="31">
        <v>3100.5250000000001</v>
      </c>
      <c r="K4192" s="31">
        <v>1788.3910000000001</v>
      </c>
      <c r="L4192" s="31">
        <v>111.02</v>
      </c>
      <c r="M4192" s="31" t="s">
        <v>108</v>
      </c>
      <c r="N4192" s="31">
        <v>59.333399999999997</v>
      </c>
      <c r="O4192" s="31">
        <v>83.3904</v>
      </c>
      <c r="P4192" s="31">
        <v>105.4256</v>
      </c>
      <c r="Q4192" s="31">
        <v>1730.6572000000001</v>
      </c>
      <c r="R4192" s="31">
        <v>89.39</v>
      </c>
      <c r="S4192" s="31" t="s">
        <v>108</v>
      </c>
    </row>
    <row r="4193" spans="1:19" x14ac:dyDescent="0.35">
      <c r="A4193" s="2">
        <v>38737</v>
      </c>
      <c r="B4193" s="31">
        <v>857.81010000000003</v>
      </c>
      <c r="C4193" s="31">
        <v>1388.692</v>
      </c>
      <c r="D4193" s="31">
        <v>683.28809999999999</v>
      </c>
      <c r="E4193" s="31">
        <v>392.54509999999999</v>
      </c>
      <c r="F4193" s="31">
        <v>56.161099999999998</v>
      </c>
      <c r="G4193" s="31">
        <v>195.00399999999999</v>
      </c>
      <c r="H4193" s="31">
        <v>8.5389630000000007</v>
      </c>
      <c r="I4193" s="31">
        <v>2216.9830000000002</v>
      </c>
      <c r="J4193" s="31">
        <v>3102.7359999999999</v>
      </c>
      <c r="K4193" s="31">
        <v>1784.7149999999999</v>
      </c>
      <c r="L4193" s="31">
        <v>109</v>
      </c>
      <c r="M4193" s="31" t="s">
        <v>108</v>
      </c>
      <c r="N4193" s="31">
        <v>57.5246</v>
      </c>
      <c r="O4193" s="31">
        <v>83.174599999999998</v>
      </c>
      <c r="P4193" s="31">
        <v>105.2298</v>
      </c>
      <c r="Q4193" s="31">
        <v>1732.0382</v>
      </c>
      <c r="R4193" s="31">
        <v>88.97</v>
      </c>
      <c r="S4193" s="31" t="s">
        <v>108</v>
      </c>
    </row>
    <row r="4194" spans="1:19" x14ac:dyDescent="0.35">
      <c r="A4194" s="2">
        <v>38740</v>
      </c>
      <c r="B4194" s="31">
        <v>854.60170000000005</v>
      </c>
      <c r="C4194" s="31">
        <v>1374.6369999999999</v>
      </c>
      <c r="D4194" s="31">
        <v>687.44539999999995</v>
      </c>
      <c r="E4194" s="31">
        <v>398.17970000000003</v>
      </c>
      <c r="F4194" s="31">
        <v>56.6434</v>
      </c>
      <c r="G4194" s="31">
        <v>197.23560000000001</v>
      </c>
      <c r="H4194" s="31">
        <v>8.4451889999999992</v>
      </c>
      <c r="I4194" s="31">
        <v>2222.134</v>
      </c>
      <c r="J4194" s="31">
        <v>3104.0630000000001</v>
      </c>
      <c r="K4194" s="31">
        <v>1782.6569999999999</v>
      </c>
      <c r="L4194" s="31">
        <v>109.39</v>
      </c>
      <c r="M4194" s="31" t="s">
        <v>108</v>
      </c>
      <c r="N4194" s="31">
        <v>57.609900000000003</v>
      </c>
      <c r="O4194" s="31">
        <v>83.681799999999996</v>
      </c>
      <c r="P4194" s="31">
        <v>106.86490000000001</v>
      </c>
      <c r="Q4194" s="31">
        <v>1726.5757000000001</v>
      </c>
      <c r="R4194" s="31">
        <v>87.95</v>
      </c>
      <c r="S4194" s="31" t="s">
        <v>108</v>
      </c>
    </row>
    <row r="4195" spans="1:19" x14ac:dyDescent="0.35">
      <c r="A4195" s="2">
        <v>38741</v>
      </c>
      <c r="B4195" s="31">
        <v>843.17960000000005</v>
      </c>
      <c r="C4195" s="31">
        <v>1343.7760000000001</v>
      </c>
      <c r="D4195" s="31">
        <v>680.6155</v>
      </c>
      <c r="E4195" s="31">
        <v>401.7654</v>
      </c>
      <c r="F4195" s="31">
        <v>56.583100000000002</v>
      </c>
      <c r="G4195" s="31">
        <v>196.1198</v>
      </c>
      <c r="H4195" s="31">
        <v>8.0038990000000005</v>
      </c>
      <c r="I4195" s="31">
        <v>2221.4899999999998</v>
      </c>
      <c r="J4195" s="31">
        <v>3098.7559999999999</v>
      </c>
      <c r="K4195" s="31">
        <v>1784.127</v>
      </c>
      <c r="L4195" s="31">
        <v>109.49</v>
      </c>
      <c r="M4195" s="31" t="s">
        <v>108</v>
      </c>
      <c r="N4195" s="31">
        <v>57.780500000000004</v>
      </c>
      <c r="O4195" s="31">
        <v>83.657499999999999</v>
      </c>
      <c r="P4195" s="31">
        <v>106.79810000000001</v>
      </c>
      <c r="Q4195" s="31">
        <v>1749.441</v>
      </c>
      <c r="R4195" s="31">
        <v>88.06</v>
      </c>
      <c r="S4195" s="31" t="s">
        <v>108</v>
      </c>
    </row>
    <row r="4196" spans="1:19" x14ac:dyDescent="0.35">
      <c r="A4196" s="2">
        <v>38742</v>
      </c>
      <c r="B4196" s="31">
        <v>827.77909999999997</v>
      </c>
      <c r="C4196" s="31">
        <v>1290.6790000000001</v>
      </c>
      <c r="D4196" s="31">
        <v>658.64099999999996</v>
      </c>
      <c r="E4196" s="31">
        <v>412.94929999999999</v>
      </c>
      <c r="F4196" s="31">
        <v>57.035299999999999</v>
      </c>
      <c r="G4196" s="31">
        <v>194.66069999999999</v>
      </c>
      <c r="H4196" s="31">
        <v>8.0811250000000001</v>
      </c>
      <c r="I4196" s="31">
        <v>2219.2359999999999</v>
      </c>
      <c r="J4196" s="31">
        <v>3081.5079999999998</v>
      </c>
      <c r="K4196" s="31">
        <v>1776.1869999999999</v>
      </c>
      <c r="L4196" s="31">
        <v>109.54</v>
      </c>
      <c r="M4196" s="31" t="s">
        <v>108</v>
      </c>
      <c r="N4196" s="31">
        <v>57.626899999999999</v>
      </c>
      <c r="O4196" s="31">
        <v>82.840199999999996</v>
      </c>
      <c r="P4196" s="31">
        <v>106.691</v>
      </c>
      <c r="Q4196" s="31">
        <v>1767.6319000000001</v>
      </c>
      <c r="R4196" s="31">
        <v>88.33</v>
      </c>
      <c r="S4196" s="31" t="s">
        <v>108</v>
      </c>
    </row>
    <row r="4197" spans="1:19" x14ac:dyDescent="0.35">
      <c r="A4197" s="2">
        <v>38743</v>
      </c>
      <c r="B4197" s="31">
        <v>836.63440000000003</v>
      </c>
      <c r="C4197" s="31">
        <v>1310.0139999999999</v>
      </c>
      <c r="D4197" s="31">
        <v>662.20439999999996</v>
      </c>
      <c r="E4197" s="31">
        <v>412.18090000000001</v>
      </c>
      <c r="F4197" s="31">
        <v>56.774099999999997</v>
      </c>
      <c r="G4197" s="31">
        <v>196.72059999999999</v>
      </c>
      <c r="H4197" s="31">
        <v>8.1914479999999994</v>
      </c>
      <c r="I4197" s="31">
        <v>2210.5450000000001</v>
      </c>
      <c r="J4197" s="31">
        <v>3073.547</v>
      </c>
      <c r="K4197" s="31">
        <v>1769.2760000000001</v>
      </c>
      <c r="L4197" s="31">
        <v>110.12</v>
      </c>
      <c r="M4197" s="31" t="s">
        <v>108</v>
      </c>
      <c r="N4197" s="31">
        <v>57.968200000000003</v>
      </c>
      <c r="O4197" s="31">
        <v>82.568399999999997</v>
      </c>
      <c r="P4197" s="31">
        <v>106.5428</v>
      </c>
      <c r="Q4197" s="31">
        <v>1773.2588000000001</v>
      </c>
      <c r="R4197" s="31">
        <v>88.62</v>
      </c>
      <c r="S4197" s="31" t="s">
        <v>108</v>
      </c>
    </row>
    <row r="4198" spans="1:19" x14ac:dyDescent="0.35">
      <c r="A4198" s="2">
        <v>38744</v>
      </c>
      <c r="B4198" s="31">
        <v>854.73</v>
      </c>
      <c r="C4198" s="31">
        <v>1346.0070000000001</v>
      </c>
      <c r="D4198" s="31">
        <v>670.51909999999998</v>
      </c>
      <c r="E4198" s="31">
        <v>418.15699999999998</v>
      </c>
      <c r="F4198" s="31">
        <v>56.6434</v>
      </c>
      <c r="G4198" s="31">
        <v>202.29949999999999</v>
      </c>
      <c r="H4198" s="31">
        <v>8.0259640000000001</v>
      </c>
      <c r="I4198" s="31">
        <v>2205.877</v>
      </c>
      <c r="J4198" s="31">
        <v>3076.643</v>
      </c>
      <c r="K4198" s="31">
        <v>1768.6880000000001</v>
      </c>
      <c r="L4198" s="31">
        <v>111.11</v>
      </c>
      <c r="M4198" s="31" t="s">
        <v>108</v>
      </c>
      <c r="N4198" s="31">
        <v>58.787300000000002</v>
      </c>
      <c r="O4198" s="31">
        <v>81.959800000000001</v>
      </c>
      <c r="P4198" s="31">
        <v>105.5635</v>
      </c>
      <c r="Q4198" s="31">
        <v>1789.1661999999999</v>
      </c>
      <c r="R4198" s="31">
        <v>89.32</v>
      </c>
      <c r="S4198" s="31" t="s">
        <v>108</v>
      </c>
    </row>
    <row r="4199" spans="1:19" x14ac:dyDescent="0.35">
      <c r="A4199" s="2">
        <v>38747</v>
      </c>
      <c r="B4199" s="31">
        <v>861.66020000000003</v>
      </c>
      <c r="C4199" s="31">
        <v>1369.8779999999999</v>
      </c>
      <c r="D4199" s="31">
        <v>675.27030000000002</v>
      </c>
      <c r="E4199" s="31">
        <v>417.21789999999999</v>
      </c>
      <c r="F4199" s="31">
        <v>57.336799999999997</v>
      </c>
      <c r="G4199" s="31">
        <v>205.56100000000001</v>
      </c>
      <c r="H4199" s="31">
        <v>8.1473189999999995</v>
      </c>
      <c r="I4199" s="31">
        <v>2203.4630000000002</v>
      </c>
      <c r="J4199" s="31">
        <v>3071.7779999999998</v>
      </c>
      <c r="K4199" s="31">
        <v>1770.893</v>
      </c>
      <c r="L4199" s="31">
        <v>111.05</v>
      </c>
      <c r="M4199" s="31" t="s">
        <v>108</v>
      </c>
      <c r="N4199" s="31">
        <v>58.8215</v>
      </c>
      <c r="O4199" s="31">
        <v>81.462000000000003</v>
      </c>
      <c r="P4199" s="31">
        <v>105.0972</v>
      </c>
      <c r="Q4199" s="31">
        <v>1786.1388999999999</v>
      </c>
      <c r="R4199" s="31">
        <v>89.42</v>
      </c>
      <c r="S4199" s="31" t="s">
        <v>108</v>
      </c>
    </row>
    <row r="4200" spans="1:19" x14ac:dyDescent="0.35">
      <c r="A4200" s="2">
        <v>38748</v>
      </c>
      <c r="B4200" s="31">
        <v>855.62829999999997</v>
      </c>
      <c r="C4200" s="31">
        <v>1342.3630000000001</v>
      </c>
      <c r="D4200" s="31">
        <v>678.53679999999997</v>
      </c>
      <c r="E4200" s="31">
        <v>417.13249999999999</v>
      </c>
      <c r="F4200" s="31">
        <v>57.8292</v>
      </c>
      <c r="G4200" s="31">
        <v>204.01609999999999</v>
      </c>
      <c r="H4200" s="31">
        <v>8.1859319999999993</v>
      </c>
      <c r="I4200" s="31">
        <v>2201.8539999999998</v>
      </c>
      <c r="J4200" s="31">
        <v>3070.451</v>
      </c>
      <c r="K4200" s="31">
        <v>1771.7750000000001</v>
      </c>
      <c r="L4200" s="31">
        <v>110.62</v>
      </c>
      <c r="M4200" s="31" t="s">
        <v>108</v>
      </c>
      <c r="N4200" s="31">
        <v>58.684899999999999</v>
      </c>
      <c r="O4200" s="31">
        <v>81.861099999999993</v>
      </c>
      <c r="P4200" s="31">
        <v>105.6037</v>
      </c>
      <c r="Q4200" s="31">
        <v>1798.6076</v>
      </c>
      <c r="R4200" s="31">
        <v>88.96</v>
      </c>
      <c r="S4200" s="31" t="s">
        <v>108</v>
      </c>
    </row>
    <row r="4201" spans="1:19" x14ac:dyDescent="0.35">
      <c r="A4201" s="2">
        <v>38749</v>
      </c>
      <c r="B4201" s="31">
        <v>843.17949999999996</v>
      </c>
      <c r="C4201" s="31">
        <v>1285.6220000000001</v>
      </c>
      <c r="D4201" s="31">
        <v>676.45809999999994</v>
      </c>
      <c r="E4201" s="31">
        <v>419.26679999999999</v>
      </c>
      <c r="F4201" s="31">
        <v>57.678400000000003</v>
      </c>
      <c r="G4201" s="31">
        <v>198.9522</v>
      </c>
      <c r="H4201" s="31">
        <v>8.0921579999999995</v>
      </c>
      <c r="I4201" s="31">
        <v>2203.9459999999999</v>
      </c>
      <c r="J4201" s="31">
        <v>3063.375</v>
      </c>
      <c r="K4201" s="31">
        <v>1764.7170000000001</v>
      </c>
      <c r="L4201" s="31">
        <v>110.94</v>
      </c>
      <c r="M4201" s="31" t="s">
        <v>108</v>
      </c>
      <c r="N4201" s="31">
        <v>58.8215</v>
      </c>
      <c r="O4201" s="31">
        <v>81.351699999999994</v>
      </c>
      <c r="P4201" s="31">
        <v>105.2236</v>
      </c>
      <c r="Q4201" s="31">
        <v>1803.7819999999999</v>
      </c>
      <c r="R4201" s="31">
        <v>89.51</v>
      </c>
      <c r="S4201" s="31" t="s">
        <v>108</v>
      </c>
    </row>
    <row r="4202" spans="1:19" x14ac:dyDescent="0.35">
      <c r="A4202" s="2">
        <v>38750</v>
      </c>
      <c r="B4202" s="31">
        <v>816.61360000000002</v>
      </c>
      <c r="C4202" s="31">
        <v>1238.623</v>
      </c>
      <c r="D4202" s="31">
        <v>658.64089999999999</v>
      </c>
      <c r="E4202" s="31">
        <v>430.23719999999997</v>
      </c>
      <c r="F4202" s="31">
        <v>57.959800000000001</v>
      </c>
      <c r="G4202" s="31">
        <v>200.49709999999999</v>
      </c>
      <c r="H4202" s="31">
        <v>8.0149319999999999</v>
      </c>
      <c r="I4202" s="31">
        <v>2200.7269999999999</v>
      </c>
      <c r="J4202" s="31">
        <v>3063.375</v>
      </c>
      <c r="K4202" s="31">
        <v>1764.2760000000001</v>
      </c>
      <c r="L4202" s="31">
        <v>109.62</v>
      </c>
      <c r="M4202" s="31" t="s">
        <v>108</v>
      </c>
      <c r="N4202" s="31">
        <v>57.643999999999998</v>
      </c>
      <c r="O4202" s="31">
        <v>80.874799999999993</v>
      </c>
      <c r="P4202" s="31">
        <v>105.1002</v>
      </c>
      <c r="Q4202" s="31">
        <v>1786.8942</v>
      </c>
      <c r="R4202" s="31">
        <v>89.41</v>
      </c>
      <c r="S4202" s="31" t="s">
        <v>108</v>
      </c>
    </row>
    <row r="4203" spans="1:19" x14ac:dyDescent="0.35">
      <c r="A4203" s="2">
        <v>38751</v>
      </c>
      <c r="B4203" s="31">
        <v>824.57050000000004</v>
      </c>
      <c r="C4203" s="31">
        <v>1250.596</v>
      </c>
      <c r="D4203" s="31">
        <v>651.51400000000001</v>
      </c>
      <c r="E4203" s="31">
        <v>432.58499999999998</v>
      </c>
      <c r="F4203" s="31">
        <v>57.4373</v>
      </c>
      <c r="G4203" s="31">
        <v>204.18780000000001</v>
      </c>
      <c r="H4203" s="31">
        <v>8.1307709999999993</v>
      </c>
      <c r="I4203" s="31">
        <v>2195.576</v>
      </c>
      <c r="J4203" s="31">
        <v>3066.913</v>
      </c>
      <c r="K4203" s="31">
        <v>1769.57</v>
      </c>
      <c r="L4203" s="31">
        <v>109.06</v>
      </c>
      <c r="M4203" s="31" t="s">
        <v>108</v>
      </c>
      <c r="N4203" s="31">
        <v>56.910200000000003</v>
      </c>
      <c r="O4203" s="31">
        <v>80.383600000000001</v>
      </c>
      <c r="P4203" s="31">
        <v>104.3404</v>
      </c>
      <c r="Q4203" s="31">
        <v>1761.0414000000001</v>
      </c>
      <c r="R4203" s="31">
        <v>89.89</v>
      </c>
      <c r="S4203" s="31" t="s">
        <v>108</v>
      </c>
    </row>
    <row r="4204" spans="1:19" x14ac:dyDescent="0.35">
      <c r="A4204" s="2">
        <v>38754</v>
      </c>
      <c r="B4204" s="31">
        <v>824.69880000000001</v>
      </c>
      <c r="C4204" s="31">
        <v>1222.7090000000001</v>
      </c>
      <c r="D4204" s="31">
        <v>657.75</v>
      </c>
      <c r="E4204" s="31">
        <v>436.04259999999999</v>
      </c>
      <c r="F4204" s="31">
        <v>57.708599999999997</v>
      </c>
      <c r="G4204" s="31">
        <v>201.52709999999999</v>
      </c>
      <c r="H4204" s="31">
        <v>8.1418029999999995</v>
      </c>
      <c r="I4204" s="31">
        <v>2198.7950000000001</v>
      </c>
      <c r="J4204" s="31">
        <v>3065.5859999999998</v>
      </c>
      <c r="K4204" s="31">
        <v>1769.2760000000001</v>
      </c>
      <c r="L4204" s="31">
        <v>109.34</v>
      </c>
      <c r="M4204" s="31" t="s">
        <v>108</v>
      </c>
      <c r="N4204" s="31">
        <v>56.978499999999997</v>
      </c>
      <c r="O4204" s="31">
        <v>80.602000000000004</v>
      </c>
      <c r="P4204" s="31">
        <v>104.1429</v>
      </c>
      <c r="Q4204" s="31">
        <v>1788.1017999999999</v>
      </c>
      <c r="R4204" s="31">
        <v>90.29</v>
      </c>
      <c r="S4204" s="31" t="s">
        <v>108</v>
      </c>
    </row>
    <row r="4205" spans="1:19" x14ac:dyDescent="0.35">
      <c r="A4205" s="2">
        <v>38755</v>
      </c>
      <c r="B4205" s="31">
        <v>803.00969999999995</v>
      </c>
      <c r="C4205" s="31">
        <v>1185.3779999999999</v>
      </c>
      <c r="D4205" s="31">
        <v>638.745</v>
      </c>
      <c r="E4205" s="31">
        <v>428.1456</v>
      </c>
      <c r="F4205" s="31">
        <v>55.749099999999999</v>
      </c>
      <c r="G4205" s="31">
        <v>197.06399999999999</v>
      </c>
      <c r="H4205" s="31">
        <v>8.3679640000000006</v>
      </c>
      <c r="I4205" s="31">
        <v>2195.8980000000001</v>
      </c>
      <c r="J4205" s="31">
        <v>3062.9319999999998</v>
      </c>
      <c r="K4205" s="31">
        <v>1765.3050000000001</v>
      </c>
      <c r="L4205" s="31">
        <v>108.37</v>
      </c>
      <c r="M4205" s="31" t="s">
        <v>108</v>
      </c>
      <c r="N4205" s="31">
        <v>56.739600000000003</v>
      </c>
      <c r="O4205" s="31">
        <v>81.102699999999999</v>
      </c>
      <c r="P4205" s="31">
        <v>103.9117</v>
      </c>
      <c r="Q4205" s="31">
        <v>1773.6514</v>
      </c>
      <c r="R4205" s="31">
        <v>90.24</v>
      </c>
      <c r="S4205" s="31" t="s">
        <v>108</v>
      </c>
    </row>
    <row r="4206" spans="1:19" x14ac:dyDescent="0.35">
      <c r="A4206" s="2">
        <v>38756</v>
      </c>
      <c r="B4206" s="31">
        <v>796.20129999999995</v>
      </c>
      <c r="C4206" s="31">
        <v>1151.508</v>
      </c>
      <c r="D4206" s="31">
        <v>632.4126</v>
      </c>
      <c r="E4206" s="31">
        <v>428.74380000000002</v>
      </c>
      <c r="F4206" s="31">
        <v>55.648600000000002</v>
      </c>
      <c r="G4206" s="31">
        <v>198.3794</v>
      </c>
      <c r="H4206" s="31">
        <v>8.3965460000000007</v>
      </c>
      <c r="I4206" s="31">
        <v>2195.2550000000001</v>
      </c>
      <c r="J4206" s="31">
        <v>3057.625</v>
      </c>
      <c r="K4206" s="31">
        <v>1768.0989999999999</v>
      </c>
      <c r="L4206" s="31">
        <v>109.3</v>
      </c>
      <c r="M4206" s="31" t="s">
        <v>108</v>
      </c>
      <c r="N4206" s="31">
        <v>57.183300000000003</v>
      </c>
      <c r="O4206" s="31">
        <v>80.736800000000002</v>
      </c>
      <c r="P4206" s="31">
        <v>103.8866</v>
      </c>
      <c r="Q4206" s="31">
        <v>1745.3855000000001</v>
      </c>
      <c r="R4206" s="31">
        <v>90.43</v>
      </c>
      <c r="S4206" s="31" t="s">
        <v>108</v>
      </c>
    </row>
    <row r="4207" spans="1:19" x14ac:dyDescent="0.35">
      <c r="A4207" s="2">
        <v>38757</v>
      </c>
      <c r="B4207" s="31">
        <v>794.46540000000005</v>
      </c>
      <c r="C4207" s="31">
        <v>1128.2080000000001</v>
      </c>
      <c r="D4207" s="31">
        <v>629.75959999999998</v>
      </c>
      <c r="E4207" s="31">
        <v>432.5419</v>
      </c>
      <c r="F4207" s="31">
        <v>57.085599999999999</v>
      </c>
      <c r="G4207" s="31">
        <v>201.79740000000001</v>
      </c>
      <c r="H4207" s="31">
        <v>8.3877839999999999</v>
      </c>
      <c r="I4207" s="31">
        <v>2197.1860000000001</v>
      </c>
      <c r="J4207" s="31">
        <v>3059.8359999999998</v>
      </c>
      <c r="K4207" s="31">
        <v>1771.1869999999999</v>
      </c>
      <c r="L4207" s="31">
        <v>109.09</v>
      </c>
      <c r="M4207" s="31" t="s">
        <v>108</v>
      </c>
      <c r="N4207" s="31">
        <v>56.620100000000001</v>
      </c>
      <c r="O4207" s="31">
        <v>80.709599999999995</v>
      </c>
      <c r="P4207" s="31">
        <v>103.87739999999999</v>
      </c>
      <c r="Q4207" s="31">
        <v>1762.9394</v>
      </c>
      <c r="R4207" s="31">
        <v>90.29</v>
      </c>
      <c r="S4207" s="31" t="s">
        <v>108</v>
      </c>
    </row>
    <row r="4208" spans="1:19" x14ac:dyDescent="0.35">
      <c r="A4208" s="2">
        <v>38758</v>
      </c>
      <c r="B4208" s="31">
        <v>784.20650000000001</v>
      </c>
      <c r="C4208" s="31">
        <v>1088.886</v>
      </c>
      <c r="D4208" s="31">
        <v>621.18100000000004</v>
      </c>
      <c r="E4208" s="31">
        <v>416.80410000000001</v>
      </c>
      <c r="F4208" s="31">
        <v>55.618499999999997</v>
      </c>
      <c r="G4208" s="31">
        <v>199.88489999999999</v>
      </c>
      <c r="H4208" s="31">
        <v>8.3877839999999999</v>
      </c>
      <c r="I4208" s="31">
        <v>2186.241</v>
      </c>
      <c r="J4208" s="31">
        <v>3053.2020000000002</v>
      </c>
      <c r="K4208" s="31">
        <v>1773.6869999999999</v>
      </c>
      <c r="L4208" s="31">
        <v>109.3</v>
      </c>
      <c r="M4208" s="31" t="s">
        <v>108</v>
      </c>
      <c r="N4208" s="31">
        <v>56.876100000000001</v>
      </c>
      <c r="O4208" s="31">
        <v>81.322800000000001</v>
      </c>
      <c r="P4208" s="31">
        <v>103.5245</v>
      </c>
      <c r="Q4208" s="31">
        <v>1768.0930000000001</v>
      </c>
      <c r="R4208" s="31">
        <v>90.55</v>
      </c>
      <c r="S4208" s="31" t="s">
        <v>108</v>
      </c>
    </row>
    <row r="4209" spans="1:19" x14ac:dyDescent="0.35">
      <c r="A4209" s="2">
        <v>38761</v>
      </c>
      <c r="B4209" s="31">
        <v>778.5213</v>
      </c>
      <c r="C4209" s="31">
        <v>1061.3630000000001</v>
      </c>
      <c r="D4209" s="31">
        <v>621.2396</v>
      </c>
      <c r="E4209" s="31">
        <v>419.71800000000002</v>
      </c>
      <c r="F4209" s="31">
        <v>54.472999999999999</v>
      </c>
      <c r="G4209" s="31">
        <v>200.4914</v>
      </c>
      <c r="H4209" s="31">
        <v>8.2171149999999997</v>
      </c>
      <c r="I4209" s="31">
        <v>2192.518</v>
      </c>
      <c r="J4209" s="31">
        <v>3054.087</v>
      </c>
      <c r="K4209" s="31">
        <v>1767.6579999999999</v>
      </c>
      <c r="L4209" s="31">
        <v>109.09</v>
      </c>
      <c r="M4209" s="31" t="s">
        <v>108</v>
      </c>
      <c r="N4209" s="31">
        <v>56.415399999999998</v>
      </c>
      <c r="O4209" s="31">
        <v>81.211200000000005</v>
      </c>
      <c r="P4209" s="31">
        <v>103.4718</v>
      </c>
      <c r="Q4209" s="31">
        <v>1743.4025999999999</v>
      </c>
      <c r="R4209" s="31">
        <v>90.54</v>
      </c>
      <c r="S4209" s="31" t="s">
        <v>108</v>
      </c>
    </row>
    <row r="4210" spans="1:19" x14ac:dyDescent="0.35">
      <c r="A4210" s="2">
        <v>38762</v>
      </c>
      <c r="B4210" s="31">
        <v>764.85640000000001</v>
      </c>
      <c r="C4210" s="31">
        <v>1009.532</v>
      </c>
      <c r="D4210" s="31">
        <v>608.39440000000002</v>
      </c>
      <c r="E4210" s="31">
        <v>425.89409999999998</v>
      </c>
      <c r="F4210" s="31">
        <v>55.156300000000002</v>
      </c>
      <c r="G4210" s="31">
        <v>199.90440000000001</v>
      </c>
      <c r="H4210" s="31">
        <v>8.1683649999999997</v>
      </c>
      <c r="I4210" s="31">
        <v>2187.0459999999998</v>
      </c>
      <c r="J4210" s="31">
        <v>3049.2220000000002</v>
      </c>
      <c r="K4210" s="31">
        <v>1770.3050000000001</v>
      </c>
      <c r="L4210" s="31">
        <v>110.16</v>
      </c>
      <c r="M4210" s="31" t="s">
        <v>108</v>
      </c>
      <c r="N4210" s="31">
        <v>56.859000000000002</v>
      </c>
      <c r="O4210" s="31">
        <v>81.449600000000004</v>
      </c>
      <c r="P4210" s="31">
        <v>103.1793</v>
      </c>
      <c r="Q4210" s="31">
        <v>1746.1523</v>
      </c>
      <c r="R4210" s="31">
        <v>90.54</v>
      </c>
      <c r="S4210" s="31" t="s">
        <v>108</v>
      </c>
    </row>
    <row r="4211" spans="1:19" x14ac:dyDescent="0.35">
      <c r="A4211" s="2">
        <v>38763</v>
      </c>
      <c r="B4211" s="31">
        <v>747.39570000000003</v>
      </c>
      <c r="C4211" s="31">
        <v>1009.8</v>
      </c>
      <c r="D4211" s="31">
        <v>613.06539999999995</v>
      </c>
      <c r="E4211" s="31">
        <v>412.51249999999999</v>
      </c>
      <c r="F4211" s="31">
        <v>54.533200000000001</v>
      </c>
      <c r="G4211" s="31">
        <v>200.91059999999999</v>
      </c>
      <c r="H4211" s="31">
        <v>8.1250309999999999</v>
      </c>
      <c r="I4211" s="31">
        <v>2188.8159999999998</v>
      </c>
      <c r="J4211" s="31">
        <v>3049.6640000000002</v>
      </c>
      <c r="K4211" s="31">
        <v>1769.2760000000001</v>
      </c>
      <c r="L4211" s="31">
        <v>110.51</v>
      </c>
      <c r="M4211" s="31" t="s">
        <v>108</v>
      </c>
      <c r="N4211" s="31">
        <v>57.319800000000001</v>
      </c>
      <c r="O4211" s="31">
        <v>81.411299999999997</v>
      </c>
      <c r="P4211" s="31">
        <v>103.3896</v>
      </c>
      <c r="Q4211" s="31">
        <v>1746.6658</v>
      </c>
      <c r="R4211" s="31">
        <v>90.72</v>
      </c>
      <c r="S4211" s="31" t="s">
        <v>108</v>
      </c>
    </row>
    <row r="4212" spans="1:19" x14ac:dyDescent="0.35">
      <c r="A4212" s="2">
        <v>38764</v>
      </c>
      <c r="B4212" s="31">
        <v>755.11389999999994</v>
      </c>
      <c r="C4212" s="31">
        <v>1044.8679999999999</v>
      </c>
      <c r="D4212" s="31">
        <v>608.39440000000002</v>
      </c>
      <c r="E4212" s="31">
        <v>413.62759999999997</v>
      </c>
      <c r="F4212" s="31">
        <v>55.1462</v>
      </c>
      <c r="G4212" s="31">
        <v>202.67150000000001</v>
      </c>
      <c r="H4212" s="31">
        <v>8.0816979999999994</v>
      </c>
      <c r="I4212" s="31">
        <v>2193.806</v>
      </c>
      <c r="J4212" s="31">
        <v>3051.8760000000002</v>
      </c>
      <c r="K4212" s="31">
        <v>1768.2460000000001</v>
      </c>
      <c r="L4212" s="31">
        <v>111.33</v>
      </c>
      <c r="M4212" s="31" t="s">
        <v>108</v>
      </c>
      <c r="N4212" s="31">
        <v>57.8658</v>
      </c>
      <c r="O4212" s="31">
        <v>81.115099999999998</v>
      </c>
      <c r="P4212" s="31">
        <v>103.2436</v>
      </c>
      <c r="Q4212" s="31">
        <v>1760.9983999999999</v>
      </c>
      <c r="R4212" s="31">
        <v>90.73</v>
      </c>
      <c r="S4212" s="31" t="s">
        <v>108</v>
      </c>
    </row>
    <row r="4213" spans="1:19" x14ac:dyDescent="0.35">
      <c r="A4213" s="2">
        <v>38765</v>
      </c>
      <c r="B4213" s="31">
        <v>769.41150000000005</v>
      </c>
      <c r="C4213" s="31">
        <v>1085.367</v>
      </c>
      <c r="D4213" s="31">
        <v>620.94759999999997</v>
      </c>
      <c r="E4213" s="31">
        <v>414.82850000000002</v>
      </c>
      <c r="F4213" s="31">
        <v>55.728999999999999</v>
      </c>
      <c r="G4213" s="31">
        <v>206.1095</v>
      </c>
      <c r="H4213" s="31">
        <v>8.0708649999999995</v>
      </c>
      <c r="I4213" s="31">
        <v>2196.703</v>
      </c>
      <c r="J4213" s="31">
        <v>3061.163</v>
      </c>
      <c r="K4213" s="31">
        <v>1774.569</v>
      </c>
      <c r="L4213" s="31">
        <v>111.09</v>
      </c>
      <c r="M4213" s="31" t="s">
        <v>108</v>
      </c>
      <c r="N4213" s="31">
        <v>57.2515</v>
      </c>
      <c r="O4213" s="31">
        <v>80.701700000000002</v>
      </c>
      <c r="P4213" s="31">
        <v>103.5639</v>
      </c>
      <c r="Q4213" s="31">
        <v>1783.925</v>
      </c>
      <c r="R4213" s="31">
        <v>90.64</v>
      </c>
      <c r="S4213" s="31" t="s">
        <v>108</v>
      </c>
    </row>
    <row r="4214" spans="1:19" x14ac:dyDescent="0.35">
      <c r="A4214" s="2">
        <v>38768</v>
      </c>
      <c r="B4214" s="31">
        <v>769.41150000000005</v>
      </c>
      <c r="C4214" s="31">
        <v>1085.367</v>
      </c>
      <c r="D4214" s="31">
        <v>620.94759999999997</v>
      </c>
      <c r="E4214" s="31">
        <v>414.82850000000002</v>
      </c>
      <c r="F4214" s="31">
        <v>55.728999999999999</v>
      </c>
      <c r="G4214" s="31">
        <v>206.1095</v>
      </c>
      <c r="H4214" s="31">
        <v>8.0708649999999995</v>
      </c>
      <c r="I4214" s="31">
        <v>2198.7950000000001</v>
      </c>
      <c r="J4214" s="31">
        <v>3061.163</v>
      </c>
      <c r="K4214" s="31">
        <v>1776.6279999999999</v>
      </c>
      <c r="L4214" s="31">
        <v>111.09</v>
      </c>
      <c r="M4214" s="31" t="s">
        <v>108</v>
      </c>
      <c r="N4214" s="31">
        <v>57.2515</v>
      </c>
      <c r="O4214" s="31">
        <v>80.824200000000005</v>
      </c>
      <c r="P4214" s="31">
        <v>103.77419999999999</v>
      </c>
      <c r="Q4214" s="31">
        <v>1798.8424</v>
      </c>
      <c r="R4214" s="31">
        <v>90.42</v>
      </c>
      <c r="S4214" s="31" t="s">
        <v>108</v>
      </c>
    </row>
    <row r="4215" spans="1:19" x14ac:dyDescent="0.35">
      <c r="A4215" s="2">
        <v>38769</v>
      </c>
      <c r="B4215" s="31">
        <v>789.14970000000005</v>
      </c>
      <c r="C4215" s="31">
        <v>1073.7</v>
      </c>
      <c r="D4215" s="31">
        <v>628.82989999999995</v>
      </c>
      <c r="E4215" s="31">
        <v>426.92340000000002</v>
      </c>
      <c r="F4215" s="31">
        <v>55.93</v>
      </c>
      <c r="G4215" s="31">
        <v>201.58150000000001</v>
      </c>
      <c r="H4215" s="31">
        <v>7.8216970000000003</v>
      </c>
      <c r="I4215" s="31">
        <v>2202.3359999999998</v>
      </c>
      <c r="J4215" s="31">
        <v>3056.2979999999998</v>
      </c>
      <c r="K4215" s="31">
        <v>1776.1869999999999</v>
      </c>
      <c r="L4215" s="31">
        <v>110.77</v>
      </c>
      <c r="M4215" s="31" t="s">
        <v>108</v>
      </c>
      <c r="N4215" s="31">
        <v>56.688400000000001</v>
      </c>
      <c r="O4215" s="31">
        <v>80.346500000000006</v>
      </c>
      <c r="P4215" s="31">
        <v>103.3608</v>
      </c>
      <c r="Q4215" s="31">
        <v>1792.3321000000001</v>
      </c>
      <c r="R4215" s="31">
        <v>90.55</v>
      </c>
      <c r="S4215" s="31" t="s">
        <v>108</v>
      </c>
    </row>
    <row r="4216" spans="1:19" x14ac:dyDescent="0.35">
      <c r="A4216" s="2">
        <v>38770</v>
      </c>
      <c r="B4216" s="31">
        <v>774.346</v>
      </c>
      <c r="C4216" s="31">
        <v>1040.241</v>
      </c>
      <c r="D4216" s="31">
        <v>616.56859999999995</v>
      </c>
      <c r="E4216" s="31">
        <v>428.68189999999998</v>
      </c>
      <c r="F4216" s="31">
        <v>55.93</v>
      </c>
      <c r="G4216" s="31">
        <v>196.71809999999999</v>
      </c>
      <c r="H4216" s="31">
        <v>7.995031</v>
      </c>
      <c r="I4216" s="31">
        <v>2200.0830000000001</v>
      </c>
      <c r="J4216" s="31">
        <v>3062.0479999999998</v>
      </c>
      <c r="K4216" s="31">
        <v>1779.422</v>
      </c>
      <c r="L4216" s="31">
        <v>111.37</v>
      </c>
      <c r="M4216" s="31" t="s">
        <v>108</v>
      </c>
      <c r="N4216" s="31">
        <v>57.319800000000001</v>
      </c>
      <c r="O4216" s="31">
        <v>80.579800000000006</v>
      </c>
      <c r="P4216" s="31">
        <v>103.1636</v>
      </c>
      <c r="Q4216" s="31">
        <v>1784.2372</v>
      </c>
      <c r="R4216" s="31">
        <v>90.67</v>
      </c>
      <c r="S4216" s="31" t="s">
        <v>108</v>
      </c>
    </row>
    <row r="4217" spans="1:19" x14ac:dyDescent="0.35">
      <c r="A4217" s="2">
        <v>38771</v>
      </c>
      <c r="B4217" s="31">
        <v>777.25609999999995</v>
      </c>
      <c r="C4217" s="31">
        <v>1054.7909999999999</v>
      </c>
      <c r="D4217" s="31">
        <v>623.28309999999999</v>
      </c>
      <c r="E4217" s="31">
        <v>422.29129999999998</v>
      </c>
      <c r="F4217" s="31">
        <v>55.357199999999999</v>
      </c>
      <c r="G4217" s="31">
        <v>196.1311</v>
      </c>
      <c r="H4217" s="31">
        <v>7.875864</v>
      </c>
      <c r="I4217" s="31">
        <v>2193.4839999999999</v>
      </c>
      <c r="J4217" s="31">
        <v>3053.0889999999999</v>
      </c>
      <c r="K4217" s="31">
        <v>1772.364</v>
      </c>
      <c r="L4217" s="31">
        <v>111.2</v>
      </c>
      <c r="M4217" s="31" t="s">
        <v>108</v>
      </c>
      <c r="N4217" s="31">
        <v>57.183300000000003</v>
      </c>
      <c r="O4217" s="31">
        <v>81.558099999999996</v>
      </c>
      <c r="P4217" s="31">
        <v>103.5273</v>
      </c>
      <c r="Q4217" s="31">
        <v>1797.3359</v>
      </c>
      <c r="R4217" s="31">
        <v>90.39</v>
      </c>
      <c r="S4217" s="31" t="s">
        <v>108</v>
      </c>
    </row>
    <row r="4218" spans="1:19" x14ac:dyDescent="0.35">
      <c r="A4218" s="2">
        <v>38772</v>
      </c>
      <c r="B4218" s="31">
        <v>801.67579999999998</v>
      </c>
      <c r="C4218" s="31">
        <v>1078.6610000000001</v>
      </c>
      <c r="D4218" s="31">
        <v>637.00409999999999</v>
      </c>
      <c r="E4218" s="31">
        <v>419.20319999999998</v>
      </c>
      <c r="F4218" s="31">
        <v>56.392200000000003</v>
      </c>
      <c r="G4218" s="31">
        <v>197.9759</v>
      </c>
      <c r="H4218" s="31">
        <v>7.9029470000000002</v>
      </c>
      <c r="I4218" s="31">
        <v>2183.5050000000001</v>
      </c>
      <c r="J4218" s="31">
        <v>3052.2040000000002</v>
      </c>
      <c r="K4218" s="31">
        <v>1770.7460000000001</v>
      </c>
      <c r="L4218" s="31">
        <v>111.43</v>
      </c>
      <c r="M4218" s="31" t="s">
        <v>108</v>
      </c>
      <c r="N4218" s="31">
        <v>57.456299999999999</v>
      </c>
      <c r="O4218" s="31">
        <v>81.722999999999999</v>
      </c>
      <c r="P4218" s="31">
        <v>103.06140000000001</v>
      </c>
      <c r="Q4218" s="31">
        <v>1799.8527999999999</v>
      </c>
      <c r="R4218" s="31">
        <v>90.61</v>
      </c>
      <c r="S4218" s="31" t="s">
        <v>108</v>
      </c>
    </row>
    <row r="4219" spans="1:19" x14ac:dyDescent="0.35">
      <c r="A4219" s="2">
        <v>38775</v>
      </c>
      <c r="B4219" s="31">
        <v>781.55799999999999</v>
      </c>
      <c r="C4219" s="31">
        <v>1039.3019999999999</v>
      </c>
      <c r="D4219" s="31">
        <v>625.03470000000004</v>
      </c>
      <c r="E4219" s="31">
        <v>403.07670000000002</v>
      </c>
      <c r="F4219" s="31">
        <v>55.970199999999998</v>
      </c>
      <c r="G4219" s="31">
        <v>198.89830000000001</v>
      </c>
      <c r="H4219" s="31">
        <v>7.7837800000000001</v>
      </c>
      <c r="I4219" s="31">
        <v>2186.8850000000002</v>
      </c>
      <c r="J4219" s="31">
        <v>3048.33</v>
      </c>
      <c r="K4219" s="31">
        <v>1765.6</v>
      </c>
      <c r="L4219" s="31">
        <v>111.52</v>
      </c>
      <c r="M4219" s="31" t="s">
        <v>108</v>
      </c>
      <c r="N4219" s="31">
        <v>57.848799999999997</v>
      </c>
      <c r="O4219" s="31">
        <v>82.310199999999995</v>
      </c>
      <c r="P4219" s="31">
        <v>102.959</v>
      </c>
      <c r="Q4219" s="31">
        <v>1809.1452999999999</v>
      </c>
      <c r="R4219" s="31">
        <v>90.63</v>
      </c>
      <c r="S4219" s="31" t="s">
        <v>108</v>
      </c>
    </row>
    <row r="4220" spans="1:19" x14ac:dyDescent="0.35">
      <c r="A4220" s="2">
        <v>38776</v>
      </c>
      <c r="B4220" s="31">
        <v>791.04750000000001</v>
      </c>
      <c r="C4220" s="31">
        <v>1066.5920000000001</v>
      </c>
      <c r="D4220" s="31">
        <v>631.45730000000003</v>
      </c>
      <c r="E4220" s="31">
        <v>415.34309999999999</v>
      </c>
      <c r="F4220" s="31">
        <v>56.663499999999999</v>
      </c>
      <c r="G4220" s="31">
        <v>199.2337</v>
      </c>
      <c r="H4220" s="31">
        <v>7.9137810000000002</v>
      </c>
      <c r="I4220" s="31">
        <v>2188.9769999999999</v>
      </c>
      <c r="J4220" s="31">
        <v>3058.9580000000001</v>
      </c>
      <c r="K4220" s="31">
        <v>1771.1869999999999</v>
      </c>
      <c r="L4220" s="31">
        <v>110.53</v>
      </c>
      <c r="M4220" s="31" t="s">
        <v>108</v>
      </c>
      <c r="N4220" s="31">
        <v>57.149099999999997</v>
      </c>
      <c r="O4220" s="31">
        <v>82.441699999999997</v>
      </c>
      <c r="P4220" s="31">
        <v>103.51609999999999</v>
      </c>
      <c r="Q4220" s="31">
        <v>1790.1369999999999</v>
      </c>
      <c r="R4220" s="31">
        <v>90.11</v>
      </c>
      <c r="S4220" s="31" t="s">
        <v>108</v>
      </c>
    </row>
    <row r="4221" spans="1:19" x14ac:dyDescent="0.35">
      <c r="A4221" s="2">
        <v>38777</v>
      </c>
      <c r="B4221" s="31">
        <v>798.63909999999998</v>
      </c>
      <c r="C4221" s="31">
        <v>1087.847</v>
      </c>
      <c r="D4221" s="31">
        <v>641.96699999999998</v>
      </c>
      <c r="E4221" s="31">
        <v>420.40410000000003</v>
      </c>
      <c r="F4221" s="31">
        <v>56.854500000000002</v>
      </c>
      <c r="G4221" s="31">
        <v>198.22749999999999</v>
      </c>
      <c r="H4221" s="31">
        <v>7.8325310000000004</v>
      </c>
      <c r="I4221" s="31">
        <v>2186.8850000000002</v>
      </c>
      <c r="J4221" s="31">
        <v>3053.6439999999998</v>
      </c>
      <c r="K4221" s="31">
        <v>1767.364</v>
      </c>
      <c r="L4221" s="31">
        <v>111.35</v>
      </c>
      <c r="M4221" s="31" t="s">
        <v>108</v>
      </c>
      <c r="N4221" s="31">
        <v>57.9512</v>
      </c>
      <c r="O4221" s="31">
        <v>82.328199999999995</v>
      </c>
      <c r="P4221" s="31">
        <v>103.58759999999999</v>
      </c>
      <c r="Q4221" s="31">
        <v>1801.6661999999999</v>
      </c>
      <c r="R4221" s="31">
        <v>90.22</v>
      </c>
      <c r="S4221" s="31" t="s">
        <v>108</v>
      </c>
    </row>
    <row r="4222" spans="1:19" x14ac:dyDescent="0.35">
      <c r="A4222" s="2">
        <v>38778</v>
      </c>
      <c r="B4222" s="31">
        <v>818.25080000000003</v>
      </c>
      <c r="C4222" s="31">
        <v>1134.8499999999999</v>
      </c>
      <c r="D4222" s="31">
        <v>655.68799999999999</v>
      </c>
      <c r="E4222" s="31">
        <v>430.26870000000002</v>
      </c>
      <c r="F4222" s="31">
        <v>57.316699999999997</v>
      </c>
      <c r="G4222" s="31">
        <v>202.58779999999999</v>
      </c>
      <c r="H4222" s="31">
        <v>7.7837810000000003</v>
      </c>
      <c r="I4222" s="31">
        <v>2185.9189999999999</v>
      </c>
      <c r="J4222" s="31">
        <v>3043.902</v>
      </c>
      <c r="K4222" s="31">
        <v>1758.836</v>
      </c>
      <c r="L4222" s="31">
        <v>111.3</v>
      </c>
      <c r="M4222" s="31" t="s">
        <v>108</v>
      </c>
      <c r="N4222" s="31">
        <v>58.002400000000002</v>
      </c>
      <c r="O4222" s="31">
        <v>82.183700000000002</v>
      </c>
      <c r="P4222" s="31">
        <v>104.02070000000001</v>
      </c>
      <c r="Q4222" s="31">
        <v>1812.0996</v>
      </c>
      <c r="R4222" s="31">
        <v>89.56</v>
      </c>
      <c r="S4222" s="31" t="s">
        <v>108</v>
      </c>
    </row>
    <row r="4223" spans="1:19" x14ac:dyDescent="0.35">
      <c r="A4223" s="2">
        <v>38779</v>
      </c>
      <c r="B4223" s="31">
        <v>819.3895</v>
      </c>
      <c r="C4223" s="31">
        <v>1168.778</v>
      </c>
      <c r="D4223" s="31">
        <v>657.73159999999996</v>
      </c>
      <c r="E4223" s="31">
        <v>429.32510000000002</v>
      </c>
      <c r="F4223" s="31">
        <v>57.075499999999998</v>
      </c>
      <c r="G4223" s="31">
        <v>203.2586</v>
      </c>
      <c r="H4223" s="31">
        <v>7.8921150000000004</v>
      </c>
      <c r="I4223" s="31">
        <v>2189.299</v>
      </c>
      <c r="J4223" s="31">
        <v>3035.931</v>
      </c>
      <c r="K4223" s="31">
        <v>1756.184</v>
      </c>
      <c r="L4223" s="31">
        <v>110.87</v>
      </c>
      <c r="M4223" s="31" t="s">
        <v>108</v>
      </c>
      <c r="N4223" s="31">
        <v>57.5246</v>
      </c>
      <c r="O4223" s="31">
        <v>81.891999999999996</v>
      </c>
      <c r="P4223" s="31">
        <v>104.2568</v>
      </c>
      <c r="Q4223" s="31">
        <v>1795.8637000000001</v>
      </c>
      <c r="R4223" s="31">
        <v>89.66</v>
      </c>
      <c r="S4223" s="31" t="s">
        <v>108</v>
      </c>
    </row>
    <row r="4224" spans="1:19" x14ac:dyDescent="0.35">
      <c r="A4224" s="2">
        <v>38782</v>
      </c>
      <c r="B4224" s="31">
        <v>798.2595</v>
      </c>
      <c r="C4224" s="31">
        <v>1110.376</v>
      </c>
      <c r="D4224" s="31">
        <v>655.68799999999999</v>
      </c>
      <c r="E4224" s="31">
        <v>421.43340000000001</v>
      </c>
      <c r="F4224" s="31">
        <v>55.950099999999999</v>
      </c>
      <c r="G4224" s="31">
        <v>201.41380000000001</v>
      </c>
      <c r="H4224" s="31">
        <v>7.8812819999999997</v>
      </c>
      <c r="I4224" s="31">
        <v>2185.71</v>
      </c>
      <c r="J4224" s="31">
        <v>3027.0749999999998</v>
      </c>
      <c r="K4224" s="31">
        <v>1758.692</v>
      </c>
      <c r="L4224" s="31">
        <v>110.27</v>
      </c>
      <c r="M4224" s="31" t="s">
        <v>108</v>
      </c>
      <c r="N4224" s="31">
        <v>57.149099999999997</v>
      </c>
      <c r="O4224" s="31">
        <v>81.195999999999998</v>
      </c>
      <c r="P4224" s="31">
        <v>104.2341</v>
      </c>
      <c r="Q4224" s="31">
        <v>1788.9444000000001</v>
      </c>
      <c r="R4224" s="31">
        <v>89.89</v>
      </c>
      <c r="S4224" s="31" t="s">
        <v>108</v>
      </c>
    </row>
    <row r="4225" spans="1:19" x14ac:dyDescent="0.35">
      <c r="A4225" s="2">
        <v>38783</v>
      </c>
      <c r="B4225" s="31">
        <v>784.08849999999995</v>
      </c>
      <c r="C4225" s="31">
        <v>1095.222</v>
      </c>
      <c r="D4225" s="31">
        <v>635.83640000000003</v>
      </c>
      <c r="E4225" s="31">
        <v>411.9119</v>
      </c>
      <c r="F4225" s="31">
        <v>55.719000000000001</v>
      </c>
      <c r="G4225" s="31">
        <v>197.892</v>
      </c>
      <c r="H4225" s="31">
        <v>7.8704489999999998</v>
      </c>
      <c r="I4225" s="31">
        <v>2183.8510000000001</v>
      </c>
      <c r="J4225" s="31">
        <v>3027.9609999999998</v>
      </c>
      <c r="K4225" s="31">
        <v>1755.846</v>
      </c>
      <c r="L4225" s="31">
        <v>110.1</v>
      </c>
      <c r="M4225" s="31" t="s">
        <v>108</v>
      </c>
      <c r="N4225" s="31">
        <v>56.841999999999999</v>
      </c>
      <c r="O4225" s="31">
        <v>81.003100000000003</v>
      </c>
      <c r="P4225" s="31">
        <v>103.1566</v>
      </c>
      <c r="Q4225" s="31">
        <v>1734.8624</v>
      </c>
      <c r="R4225" s="31">
        <v>90.77</v>
      </c>
      <c r="S4225" s="31" t="s">
        <v>108</v>
      </c>
    </row>
    <row r="4226" spans="1:19" x14ac:dyDescent="0.35">
      <c r="A4226" s="2">
        <v>38784</v>
      </c>
      <c r="B4226" s="31">
        <v>768.08209999999997</v>
      </c>
      <c r="C4226" s="31">
        <v>1103.1590000000001</v>
      </c>
      <c r="D4226" s="31">
        <v>621.96320000000003</v>
      </c>
      <c r="E4226" s="31">
        <v>408.56330000000003</v>
      </c>
      <c r="F4226" s="31">
        <v>54.695900000000002</v>
      </c>
      <c r="G4226" s="31">
        <v>195.87950000000001</v>
      </c>
      <c r="H4226" s="31">
        <v>8.0871169999999992</v>
      </c>
      <c r="I4226" s="31">
        <v>2190.9789999999998</v>
      </c>
      <c r="J4226" s="31">
        <v>3028.846</v>
      </c>
      <c r="K4226" s="31">
        <v>1750.9570000000001</v>
      </c>
      <c r="L4226" s="31">
        <v>110.27</v>
      </c>
      <c r="M4226" s="31" t="s">
        <v>108</v>
      </c>
      <c r="N4226" s="31">
        <v>56.876100000000001</v>
      </c>
      <c r="O4226" s="31">
        <v>80.934200000000004</v>
      </c>
      <c r="P4226" s="31">
        <v>103.4448</v>
      </c>
      <c r="Q4226" s="31">
        <v>1714.3841</v>
      </c>
      <c r="R4226" s="31">
        <v>90.62</v>
      </c>
      <c r="S4226" s="31" t="s">
        <v>108</v>
      </c>
    </row>
    <row r="4227" spans="1:19" x14ac:dyDescent="0.35">
      <c r="A4227" s="2">
        <v>38785</v>
      </c>
      <c r="B4227" s="31">
        <v>778.18349999999998</v>
      </c>
      <c r="C4227" s="31">
        <v>1143.2840000000001</v>
      </c>
      <c r="D4227" s="31">
        <v>626.21249999999998</v>
      </c>
      <c r="E4227" s="31">
        <v>416.95150000000001</v>
      </c>
      <c r="F4227" s="31">
        <v>54.966200000000001</v>
      </c>
      <c r="G4227" s="31">
        <v>197.13730000000001</v>
      </c>
      <c r="H4227" s="31">
        <v>8.0600339999999999</v>
      </c>
      <c r="I4227" s="31">
        <v>2192.277</v>
      </c>
      <c r="J4227" s="31">
        <v>3030.6179999999999</v>
      </c>
      <c r="K4227" s="31">
        <v>1750.364</v>
      </c>
      <c r="L4227" s="31">
        <v>109.62</v>
      </c>
      <c r="M4227" s="31" t="s">
        <v>108</v>
      </c>
      <c r="N4227" s="31">
        <v>56.074100000000001</v>
      </c>
      <c r="O4227" s="31">
        <v>81.083200000000005</v>
      </c>
      <c r="P4227" s="31">
        <v>103.4451</v>
      </c>
      <c r="Q4227" s="31">
        <v>1715.3407</v>
      </c>
      <c r="R4227" s="31">
        <v>90.75</v>
      </c>
      <c r="S4227" s="31" t="s">
        <v>108</v>
      </c>
    </row>
    <row r="4228" spans="1:19" x14ac:dyDescent="0.35">
      <c r="A4228" s="2">
        <v>38786</v>
      </c>
      <c r="B4228" s="31">
        <v>772.04909999999995</v>
      </c>
      <c r="C4228" s="31">
        <v>1124.7750000000001</v>
      </c>
      <c r="D4228" s="31">
        <v>621.38739999999996</v>
      </c>
      <c r="E4228" s="31">
        <v>418.29379999999998</v>
      </c>
      <c r="F4228" s="31">
        <v>54.396700000000003</v>
      </c>
      <c r="G4228" s="31">
        <v>197.6404</v>
      </c>
      <c r="H4228" s="31">
        <v>7.9679500000000001</v>
      </c>
      <c r="I4228" s="31">
        <v>2185.134</v>
      </c>
      <c r="J4228" s="31">
        <v>3027.518</v>
      </c>
      <c r="K4228" s="31">
        <v>1744.7339999999999</v>
      </c>
      <c r="L4228" s="31">
        <v>110.57</v>
      </c>
      <c r="M4228" s="31" t="s">
        <v>108</v>
      </c>
      <c r="N4228" s="31">
        <v>56.261800000000001</v>
      </c>
      <c r="O4228" s="31">
        <v>80.048400000000001</v>
      </c>
      <c r="P4228" s="31">
        <v>103.0856</v>
      </c>
      <c r="Q4228" s="31">
        <v>1720.8154999999999</v>
      </c>
      <c r="R4228" s="31">
        <v>90.85</v>
      </c>
      <c r="S4228" s="31" t="s">
        <v>108</v>
      </c>
    </row>
    <row r="4229" spans="1:19" x14ac:dyDescent="0.35">
      <c r="A4229" s="2">
        <v>38789</v>
      </c>
      <c r="B4229" s="31">
        <v>790.04399999999998</v>
      </c>
      <c r="C4229" s="31">
        <v>1163.4880000000001</v>
      </c>
      <c r="D4229" s="31">
        <v>633.05259999999998</v>
      </c>
      <c r="E4229" s="31">
        <v>423.41140000000001</v>
      </c>
      <c r="F4229" s="31">
        <v>55.015000000000001</v>
      </c>
      <c r="G4229" s="31">
        <v>196.0472</v>
      </c>
      <c r="H4229" s="31">
        <v>7.8433659999999996</v>
      </c>
      <c r="I4229" s="31">
        <v>2176.5300000000002</v>
      </c>
      <c r="J4229" s="31">
        <v>3024.4180000000001</v>
      </c>
      <c r="K4229" s="31">
        <v>1744.29</v>
      </c>
      <c r="L4229" s="31">
        <v>110.81</v>
      </c>
      <c r="M4229" s="31" t="s">
        <v>108</v>
      </c>
      <c r="N4229" s="31">
        <v>56.4998</v>
      </c>
      <c r="O4229" s="31">
        <v>80.008600000000001</v>
      </c>
      <c r="P4229" s="31">
        <v>103.4773</v>
      </c>
      <c r="Q4229" s="31">
        <v>1742.8124</v>
      </c>
      <c r="R4229" s="31">
        <v>90.54</v>
      </c>
      <c r="S4229" s="31" t="s">
        <v>108</v>
      </c>
    </row>
    <row r="4230" spans="1:19" x14ac:dyDescent="0.35">
      <c r="A4230" s="2">
        <v>38790</v>
      </c>
      <c r="B4230" s="31">
        <v>810.34010000000001</v>
      </c>
      <c r="C4230" s="31">
        <v>1221.8920000000001</v>
      </c>
      <c r="D4230" s="31">
        <v>648.41510000000005</v>
      </c>
      <c r="E4230" s="31">
        <v>426.43079999999998</v>
      </c>
      <c r="F4230" s="31">
        <v>55.5625</v>
      </c>
      <c r="G4230" s="31">
        <v>197.13730000000001</v>
      </c>
      <c r="H4230" s="31">
        <v>7.8216989999999997</v>
      </c>
      <c r="I4230" s="31">
        <v>2178.6410000000001</v>
      </c>
      <c r="J4230" s="31">
        <v>3039.9169999999999</v>
      </c>
      <c r="K4230" s="31">
        <v>1749.4749999999999</v>
      </c>
      <c r="L4230" s="31">
        <v>111.92</v>
      </c>
      <c r="M4230" s="31" t="s">
        <v>108</v>
      </c>
      <c r="N4230" s="31">
        <v>57.544499999999999</v>
      </c>
      <c r="O4230" s="31">
        <v>81.141999999999996</v>
      </c>
      <c r="P4230" s="31">
        <v>104.2672</v>
      </c>
      <c r="Q4230" s="31">
        <v>1745.8345999999999</v>
      </c>
      <c r="R4230" s="31">
        <v>90</v>
      </c>
      <c r="S4230" s="31" t="s">
        <v>108</v>
      </c>
    </row>
    <row r="4231" spans="1:19" x14ac:dyDescent="0.35">
      <c r="A4231" s="2">
        <v>38791</v>
      </c>
      <c r="B4231" s="31">
        <v>795.68179999999995</v>
      </c>
      <c r="C4231" s="31">
        <v>1196.2159999999999</v>
      </c>
      <c r="D4231" s="31">
        <v>659.71960000000001</v>
      </c>
      <c r="E4231" s="31">
        <v>429.36399999999998</v>
      </c>
      <c r="F4231" s="31">
        <v>55.691899999999997</v>
      </c>
      <c r="G4231" s="31">
        <v>195.96340000000001</v>
      </c>
      <c r="H4231" s="31">
        <v>8.0654500000000002</v>
      </c>
      <c r="I4231" s="31">
        <v>2172.1469999999999</v>
      </c>
      <c r="J4231" s="31">
        <v>3035.489</v>
      </c>
      <c r="K4231" s="31">
        <v>1747.2529999999999</v>
      </c>
      <c r="L4231" s="31">
        <v>112.39</v>
      </c>
      <c r="M4231" s="31" t="s">
        <v>108</v>
      </c>
      <c r="N4231" s="31">
        <v>57.882100000000001</v>
      </c>
      <c r="O4231" s="31">
        <v>81.087000000000003</v>
      </c>
      <c r="P4231" s="31">
        <v>104.4</v>
      </c>
      <c r="Q4231" s="31">
        <v>1769.1925000000001</v>
      </c>
      <c r="R4231" s="31">
        <v>89.7</v>
      </c>
      <c r="S4231" s="31" t="s">
        <v>108</v>
      </c>
    </row>
    <row r="4232" spans="1:19" x14ac:dyDescent="0.35">
      <c r="A4232" s="2">
        <v>38792</v>
      </c>
      <c r="B4232" s="31">
        <v>810.71590000000003</v>
      </c>
      <c r="C4232" s="31">
        <v>1219.83</v>
      </c>
      <c r="D4232" s="31">
        <v>646.67589999999996</v>
      </c>
      <c r="E4232" s="31">
        <v>427.20729999999998</v>
      </c>
      <c r="F4232" s="31">
        <v>55.791400000000003</v>
      </c>
      <c r="G4232" s="31">
        <v>193.2801</v>
      </c>
      <c r="H4232" s="31">
        <v>8.1846169999999994</v>
      </c>
      <c r="I4232" s="31">
        <v>2175.8809999999999</v>
      </c>
      <c r="J4232" s="31">
        <v>3052.7579999999998</v>
      </c>
      <c r="K4232" s="31">
        <v>1749.7719999999999</v>
      </c>
      <c r="L4232" s="31">
        <v>112.6</v>
      </c>
      <c r="M4232" s="31" t="s">
        <v>108</v>
      </c>
      <c r="N4232" s="31">
        <v>57.392600000000002</v>
      </c>
      <c r="O4232" s="31">
        <v>81.357299999999995</v>
      </c>
      <c r="P4232" s="31">
        <v>105.4207</v>
      </c>
      <c r="Q4232" s="31">
        <v>1780.1106</v>
      </c>
      <c r="R4232" s="31">
        <v>89.07</v>
      </c>
      <c r="S4232" s="31" t="s">
        <v>108</v>
      </c>
    </row>
    <row r="4233" spans="1:19" x14ac:dyDescent="0.35">
      <c r="A4233" s="2">
        <v>38793</v>
      </c>
      <c r="B4233" s="31">
        <v>799.06439999999998</v>
      </c>
      <c r="C4233" s="31">
        <v>1207.923</v>
      </c>
      <c r="D4233" s="31">
        <v>658.85</v>
      </c>
      <c r="E4233" s="31">
        <v>445.06509999999997</v>
      </c>
      <c r="F4233" s="31">
        <v>55.761499999999998</v>
      </c>
      <c r="G4233" s="31">
        <v>193.364</v>
      </c>
      <c r="H4233" s="31">
        <v>8.1791999999999998</v>
      </c>
      <c r="I4233" s="31">
        <v>2176.2060000000001</v>
      </c>
      <c r="J4233" s="31">
        <v>3048.7730000000001</v>
      </c>
      <c r="K4233" s="31">
        <v>1745.03</v>
      </c>
      <c r="L4233" s="31">
        <v>112.67</v>
      </c>
      <c r="M4233" s="31" t="s">
        <v>108</v>
      </c>
      <c r="N4233" s="31">
        <v>57.544499999999999</v>
      </c>
      <c r="O4233" s="31">
        <v>82.0137</v>
      </c>
      <c r="P4233" s="31">
        <v>105.5626</v>
      </c>
      <c r="Q4233" s="31">
        <v>1788.5971</v>
      </c>
      <c r="R4233" s="31">
        <v>88.92</v>
      </c>
      <c r="S4233" s="31" t="s">
        <v>108</v>
      </c>
    </row>
    <row r="4234" spans="1:19" x14ac:dyDescent="0.35">
      <c r="A4234" s="2">
        <v>38796</v>
      </c>
      <c r="B4234" s="31">
        <v>774.8845</v>
      </c>
      <c r="C4234" s="31">
        <v>1177.258</v>
      </c>
      <c r="D4234" s="31">
        <v>646.96579999999994</v>
      </c>
      <c r="E4234" s="31">
        <v>442.99459999999999</v>
      </c>
      <c r="F4234" s="31">
        <v>55.8611</v>
      </c>
      <c r="G4234" s="31">
        <v>192.0224</v>
      </c>
      <c r="H4234" s="31">
        <v>8.0654500000000002</v>
      </c>
      <c r="I4234" s="31">
        <v>2171.8220000000001</v>
      </c>
      <c r="J4234" s="31">
        <v>3052.7579999999998</v>
      </c>
      <c r="K4234" s="31">
        <v>1749.327</v>
      </c>
      <c r="L4234" s="31">
        <v>112.5</v>
      </c>
      <c r="M4234" s="31" t="s">
        <v>108</v>
      </c>
      <c r="N4234" s="31">
        <v>57.578299999999999</v>
      </c>
      <c r="O4234" s="31">
        <v>81.899100000000004</v>
      </c>
      <c r="P4234" s="31">
        <v>105.57389999999999</v>
      </c>
      <c r="Q4234" s="31">
        <v>1793.1375</v>
      </c>
      <c r="R4234" s="31">
        <v>89.13</v>
      </c>
      <c r="S4234" s="31" t="s">
        <v>108</v>
      </c>
    </row>
    <row r="4235" spans="1:19" x14ac:dyDescent="0.35">
      <c r="A4235" s="2">
        <v>38797</v>
      </c>
      <c r="B4235" s="31">
        <v>783.65440000000001</v>
      </c>
      <c r="C4235" s="31">
        <v>1189.231</v>
      </c>
      <c r="D4235" s="31">
        <v>636.53089999999997</v>
      </c>
      <c r="E4235" s="31">
        <v>442.82209999999998</v>
      </c>
      <c r="F4235" s="31">
        <v>55.5625</v>
      </c>
      <c r="G4235" s="31">
        <v>192.94479999999999</v>
      </c>
      <c r="H4235" s="31">
        <v>8.1466999999999992</v>
      </c>
      <c r="I4235" s="31">
        <v>2171.8220000000001</v>
      </c>
      <c r="J4235" s="31">
        <v>3039.9169999999999</v>
      </c>
      <c r="K4235" s="31">
        <v>1746.9570000000001</v>
      </c>
      <c r="L4235" s="31">
        <v>111.81</v>
      </c>
      <c r="M4235" s="31" t="s">
        <v>108</v>
      </c>
      <c r="N4235" s="31">
        <v>57.071899999999999</v>
      </c>
      <c r="O4235" s="31">
        <v>81.369399999999999</v>
      </c>
      <c r="P4235" s="31">
        <v>104.86</v>
      </c>
      <c r="Q4235" s="31">
        <v>1774.1886</v>
      </c>
      <c r="R4235" s="31">
        <v>89.62</v>
      </c>
      <c r="S4235" s="31" t="s">
        <v>108</v>
      </c>
    </row>
    <row r="4236" spans="1:19" x14ac:dyDescent="0.35">
      <c r="A4236" s="2">
        <v>38798</v>
      </c>
      <c r="B4236" s="31">
        <v>775.51089999999999</v>
      </c>
      <c r="C4236" s="31">
        <v>1146.06</v>
      </c>
      <c r="D4236" s="31">
        <v>646.96579999999994</v>
      </c>
      <c r="E4236" s="31">
        <v>443.16719999999998</v>
      </c>
      <c r="F4236" s="31">
        <v>55.413200000000003</v>
      </c>
      <c r="G4236" s="31">
        <v>193.5318</v>
      </c>
      <c r="H4236" s="31">
        <v>8.1521170000000005</v>
      </c>
      <c r="I4236" s="31">
        <v>2170.848</v>
      </c>
      <c r="J4236" s="31">
        <v>3040.8020000000001</v>
      </c>
      <c r="K4236" s="31">
        <v>1751.105</v>
      </c>
      <c r="L4236" s="31">
        <v>112.41</v>
      </c>
      <c r="M4236" s="31" t="s">
        <v>108</v>
      </c>
      <c r="N4236" s="31">
        <v>57.088799999999999</v>
      </c>
      <c r="O4236" s="31">
        <v>81.490899999999996</v>
      </c>
      <c r="P4236" s="31">
        <v>104.8198</v>
      </c>
      <c r="Q4236" s="31">
        <v>1760.6604</v>
      </c>
      <c r="R4236" s="31">
        <v>89.72</v>
      </c>
      <c r="S4236" s="31" t="s">
        <v>108</v>
      </c>
    </row>
    <row r="4237" spans="1:19" x14ac:dyDescent="0.35">
      <c r="A4237" s="2">
        <v>38799</v>
      </c>
      <c r="B4237" s="31">
        <v>797.93679999999995</v>
      </c>
      <c r="C4237" s="31">
        <v>1190.894</v>
      </c>
      <c r="D4237" s="31">
        <v>646.67589999999996</v>
      </c>
      <c r="E4237" s="31">
        <v>454.2097</v>
      </c>
      <c r="F4237" s="31">
        <v>55.313600000000001</v>
      </c>
      <c r="G4237" s="31">
        <v>192.77709999999999</v>
      </c>
      <c r="H4237" s="31">
        <v>8.0546170000000004</v>
      </c>
      <c r="I4237" s="31">
        <v>2173.6080000000002</v>
      </c>
      <c r="J4237" s="31">
        <v>3033.2739999999999</v>
      </c>
      <c r="K4237" s="31">
        <v>1747.9939999999999</v>
      </c>
      <c r="L4237" s="31">
        <v>112.18</v>
      </c>
      <c r="M4237" s="31" t="s">
        <v>108</v>
      </c>
      <c r="N4237" s="31">
        <v>57.071899999999999</v>
      </c>
      <c r="O4237" s="31">
        <v>80.880399999999995</v>
      </c>
      <c r="P4237" s="31">
        <v>103.9003</v>
      </c>
      <c r="Q4237" s="31">
        <v>1765.2246</v>
      </c>
      <c r="R4237" s="31">
        <v>90.46</v>
      </c>
      <c r="S4237" s="31" t="s">
        <v>108</v>
      </c>
    </row>
    <row r="4238" spans="1:19" x14ac:dyDescent="0.35">
      <c r="A4238" s="2">
        <v>38800</v>
      </c>
      <c r="B4238" s="31">
        <v>800.81830000000002</v>
      </c>
      <c r="C4238" s="31">
        <v>1207.3240000000001</v>
      </c>
      <c r="D4238" s="31">
        <v>651.31359999999995</v>
      </c>
      <c r="E4238" s="31">
        <v>455.50369999999998</v>
      </c>
      <c r="F4238" s="31">
        <v>56.289099999999998</v>
      </c>
      <c r="G4238" s="31">
        <v>192.4417</v>
      </c>
      <c r="H4238" s="31">
        <v>8.0708669999999998</v>
      </c>
      <c r="I4238" s="31">
        <v>2171.1729999999998</v>
      </c>
      <c r="J4238" s="31">
        <v>3047.002</v>
      </c>
      <c r="K4238" s="31">
        <v>1751.846</v>
      </c>
      <c r="L4238" s="31">
        <v>112.26</v>
      </c>
      <c r="M4238" s="31" t="s">
        <v>108</v>
      </c>
      <c r="N4238" s="31">
        <v>57.308199999999999</v>
      </c>
      <c r="O4238" s="31">
        <v>80.852599999999995</v>
      </c>
      <c r="P4238" s="31">
        <v>104.1551</v>
      </c>
      <c r="Q4238" s="31">
        <v>1768.5790999999999</v>
      </c>
      <c r="R4238" s="31">
        <v>90.07</v>
      </c>
      <c r="S4238" s="31" t="s">
        <v>108</v>
      </c>
    </row>
    <row r="4239" spans="1:19" x14ac:dyDescent="0.35">
      <c r="A4239" s="2">
        <v>38803</v>
      </c>
      <c r="B4239" s="31">
        <v>801.82060000000001</v>
      </c>
      <c r="C4239" s="31">
        <v>1213.377</v>
      </c>
      <c r="D4239" s="31">
        <v>647.25559999999996</v>
      </c>
      <c r="E4239" s="31">
        <v>460.63670000000002</v>
      </c>
      <c r="F4239" s="31">
        <v>56.995800000000003</v>
      </c>
      <c r="G4239" s="31">
        <v>194.37029999999999</v>
      </c>
      <c r="H4239" s="31">
        <v>8.0383669999999992</v>
      </c>
      <c r="I4239" s="31">
        <v>2177.1799999999998</v>
      </c>
      <c r="J4239" s="31">
        <v>3042.1309999999999</v>
      </c>
      <c r="K4239" s="31">
        <v>1752.586</v>
      </c>
      <c r="L4239" s="31">
        <v>112.11</v>
      </c>
      <c r="M4239" s="31" t="s">
        <v>108</v>
      </c>
      <c r="N4239" s="31">
        <v>57.358899999999998</v>
      </c>
      <c r="O4239" s="31">
        <v>81.676100000000005</v>
      </c>
      <c r="P4239" s="31">
        <v>104.29640000000001</v>
      </c>
      <c r="Q4239" s="31">
        <v>1776.7822000000001</v>
      </c>
      <c r="R4239" s="31">
        <v>90.07</v>
      </c>
      <c r="S4239" s="31" t="s">
        <v>108</v>
      </c>
    </row>
    <row r="4240" spans="1:19" x14ac:dyDescent="0.35">
      <c r="A4240" s="2">
        <v>38804</v>
      </c>
      <c r="B4240" s="31">
        <v>819.61099999999999</v>
      </c>
      <c r="C4240" s="31">
        <v>1247.9000000000001</v>
      </c>
      <c r="D4240" s="31">
        <v>662.90800000000002</v>
      </c>
      <c r="E4240" s="31">
        <v>461.37</v>
      </c>
      <c r="F4240" s="31">
        <v>56.956000000000003</v>
      </c>
      <c r="G4240" s="31">
        <v>195.0411</v>
      </c>
      <c r="H4240" s="31">
        <v>8.0275339999999993</v>
      </c>
      <c r="I4240" s="31">
        <v>2175.2310000000002</v>
      </c>
      <c r="J4240" s="31">
        <v>3027.0749999999998</v>
      </c>
      <c r="K4240" s="31">
        <v>1739.845</v>
      </c>
      <c r="L4240" s="31">
        <v>111.38</v>
      </c>
      <c r="M4240" s="31" t="s">
        <v>108</v>
      </c>
      <c r="N4240" s="31">
        <v>57.088799999999999</v>
      </c>
      <c r="O4240" s="31">
        <v>81.456900000000005</v>
      </c>
      <c r="P4240" s="31">
        <v>104.75790000000001</v>
      </c>
      <c r="Q4240" s="31">
        <v>1761.7112999999999</v>
      </c>
      <c r="R4240" s="31">
        <v>90.25</v>
      </c>
      <c r="S4240" s="31" t="s">
        <v>108</v>
      </c>
    </row>
    <row r="4241" spans="1:19" x14ac:dyDescent="0.35">
      <c r="A4241" s="2">
        <v>38805</v>
      </c>
      <c r="B4241" s="31">
        <v>827.62919999999997</v>
      </c>
      <c r="C4241" s="31">
        <v>1268.787</v>
      </c>
      <c r="D4241" s="31">
        <v>665.8066</v>
      </c>
      <c r="E4241" s="31">
        <v>463.52670000000001</v>
      </c>
      <c r="F4241" s="31">
        <v>57.593000000000004</v>
      </c>
      <c r="G4241" s="31">
        <v>195.37649999999999</v>
      </c>
      <c r="H4241" s="31">
        <v>8.0546170000000004</v>
      </c>
      <c r="I4241" s="31">
        <v>2161.5949999999998</v>
      </c>
      <c r="J4241" s="31">
        <v>3022.2040000000002</v>
      </c>
      <c r="K4241" s="31">
        <v>1737.1780000000001</v>
      </c>
      <c r="L4241" s="31">
        <v>112.03</v>
      </c>
      <c r="M4241" s="31" t="s">
        <v>108</v>
      </c>
      <c r="N4241" s="31">
        <v>58.084699999999998</v>
      </c>
      <c r="O4241" s="31">
        <v>80.5441</v>
      </c>
      <c r="P4241" s="31">
        <v>104.0154</v>
      </c>
      <c r="Q4241" s="31">
        <v>1763.6836000000001</v>
      </c>
      <c r="R4241" s="31">
        <v>90.21</v>
      </c>
      <c r="S4241" s="31" t="s">
        <v>108</v>
      </c>
    </row>
    <row r="4242" spans="1:19" x14ac:dyDescent="0.35">
      <c r="A4242" s="2">
        <v>38806</v>
      </c>
      <c r="B4242" s="31">
        <v>837.02549999999997</v>
      </c>
      <c r="C4242" s="31">
        <v>1270.5830000000001</v>
      </c>
      <c r="D4242" s="31">
        <v>674.79219999999998</v>
      </c>
      <c r="E4242" s="31">
        <v>470.08319999999998</v>
      </c>
      <c r="F4242" s="31">
        <v>58.906999999999996</v>
      </c>
      <c r="G4242" s="31">
        <v>197.13740000000001</v>
      </c>
      <c r="H4242" s="31">
        <v>8.1737839999999995</v>
      </c>
      <c r="I4242" s="31">
        <v>2163.7049999999999</v>
      </c>
      <c r="J4242" s="31">
        <v>3013.7910000000002</v>
      </c>
      <c r="K4242" s="31">
        <v>1735.9929999999999</v>
      </c>
      <c r="L4242" s="31">
        <v>111.81</v>
      </c>
      <c r="M4242" s="31" t="s">
        <v>108</v>
      </c>
      <c r="N4242" s="31">
        <v>58.236600000000003</v>
      </c>
      <c r="O4242" s="31">
        <v>81.081000000000003</v>
      </c>
      <c r="P4242" s="31">
        <v>105.22580000000001</v>
      </c>
      <c r="Q4242" s="31">
        <v>1789.8320000000001</v>
      </c>
      <c r="R4242" s="31">
        <v>89.39</v>
      </c>
      <c r="S4242" s="31" t="s">
        <v>108</v>
      </c>
    </row>
    <row r="4243" spans="1:19" x14ac:dyDescent="0.35">
      <c r="A4243" s="2">
        <v>38807</v>
      </c>
      <c r="B4243" s="31">
        <v>830.00959999999998</v>
      </c>
      <c r="C4243" s="31">
        <v>1253.421</v>
      </c>
      <c r="D4243" s="31">
        <v>675.08209999999997</v>
      </c>
      <c r="E4243" s="31">
        <v>467.84019999999998</v>
      </c>
      <c r="F4243" s="31">
        <v>58.399299999999997</v>
      </c>
      <c r="G4243" s="31">
        <v>191.68700000000001</v>
      </c>
      <c r="H4243" s="31">
        <v>8.0654500000000002</v>
      </c>
      <c r="I4243" s="31">
        <v>2166.627</v>
      </c>
      <c r="J4243" s="31">
        <v>3016.0050000000001</v>
      </c>
      <c r="K4243" s="31">
        <v>1736.1410000000001</v>
      </c>
      <c r="L4243" s="31">
        <v>111.45</v>
      </c>
      <c r="M4243" s="31" t="s">
        <v>108</v>
      </c>
      <c r="N4243" s="31">
        <v>58.067799999999998</v>
      </c>
      <c r="O4243" s="31">
        <v>80.593100000000007</v>
      </c>
      <c r="P4243" s="31">
        <v>104.8732</v>
      </c>
      <c r="Q4243" s="31">
        <v>1798.7736</v>
      </c>
      <c r="R4243" s="31">
        <v>89.73</v>
      </c>
      <c r="S4243" s="31" t="s">
        <v>108</v>
      </c>
    </row>
    <row r="4244" spans="1:19" x14ac:dyDescent="0.35">
      <c r="A4244" s="2">
        <v>38810</v>
      </c>
      <c r="B4244" s="31">
        <v>840.90930000000003</v>
      </c>
      <c r="C4244" s="31">
        <v>1239.385</v>
      </c>
      <c r="D4244" s="31">
        <v>688.41560000000004</v>
      </c>
      <c r="E4244" s="31">
        <v>487.12150000000003</v>
      </c>
      <c r="F4244" s="31">
        <v>59.155799999999999</v>
      </c>
      <c r="G4244" s="31">
        <v>189.5068</v>
      </c>
      <c r="H4244" s="31">
        <v>8.1304499999999997</v>
      </c>
      <c r="I4244" s="31">
        <v>2155.913</v>
      </c>
      <c r="J4244" s="31">
        <v>3011.134</v>
      </c>
      <c r="K4244" s="31">
        <v>1729.03</v>
      </c>
      <c r="L4244" s="31">
        <v>111.66</v>
      </c>
      <c r="M4244" s="31" t="s">
        <v>108</v>
      </c>
      <c r="N4244" s="31">
        <v>58.194400000000002</v>
      </c>
      <c r="O4244" s="31">
        <v>80.593100000000007</v>
      </c>
      <c r="P4244" s="31">
        <v>104.9798</v>
      </c>
      <c r="Q4244" s="31">
        <v>1830.4123</v>
      </c>
      <c r="R4244" s="31">
        <v>89.63</v>
      </c>
      <c r="S4244" s="31" t="s">
        <v>108</v>
      </c>
    </row>
    <row r="4245" spans="1:19" x14ac:dyDescent="0.35">
      <c r="A4245" s="2">
        <v>38811</v>
      </c>
      <c r="B4245" s="31">
        <v>835.39679999999998</v>
      </c>
      <c r="C4245" s="31">
        <v>1260.8710000000001</v>
      </c>
      <c r="D4245" s="31">
        <v>672.47329999999999</v>
      </c>
      <c r="E4245" s="31">
        <v>481.03949999999998</v>
      </c>
      <c r="F4245" s="31">
        <v>58.787500000000001</v>
      </c>
      <c r="G4245" s="31">
        <v>187.41050000000001</v>
      </c>
      <c r="H4245" s="31">
        <v>8.0600330000000007</v>
      </c>
      <c r="I4245" s="31">
        <v>2159.6469999999999</v>
      </c>
      <c r="J4245" s="31">
        <v>3012.0189999999998</v>
      </c>
      <c r="K4245" s="31">
        <v>1726.6590000000001</v>
      </c>
      <c r="L4245" s="31">
        <v>112.43</v>
      </c>
      <c r="M4245" s="31" t="s">
        <v>108</v>
      </c>
      <c r="N4245" s="31">
        <v>58.456099999999999</v>
      </c>
      <c r="O4245" s="31">
        <v>80.918199999999999</v>
      </c>
      <c r="P4245" s="31">
        <v>106.2469</v>
      </c>
      <c r="Q4245" s="31">
        <v>1846.5441000000001</v>
      </c>
      <c r="R4245" s="31">
        <v>88.83</v>
      </c>
      <c r="S4245" s="31" t="s">
        <v>108</v>
      </c>
    </row>
    <row r="4246" spans="1:19" x14ac:dyDescent="0.35">
      <c r="A4246" s="2">
        <v>38812</v>
      </c>
      <c r="B4246" s="31">
        <v>843.28970000000004</v>
      </c>
      <c r="C4246" s="31">
        <v>1295.1949999999999</v>
      </c>
      <c r="D4246" s="31">
        <v>680.00959999999998</v>
      </c>
      <c r="E4246" s="31">
        <v>494.97199999999998</v>
      </c>
      <c r="F4246" s="31">
        <v>58.976599999999998</v>
      </c>
      <c r="G4246" s="31">
        <v>188.3329</v>
      </c>
      <c r="H4246" s="31">
        <v>8.1412829999999996</v>
      </c>
      <c r="I4246" s="31">
        <v>2161.433</v>
      </c>
      <c r="J4246" s="31">
        <v>3019.547</v>
      </c>
      <c r="K4246" s="31">
        <v>1725.1769999999999</v>
      </c>
      <c r="L4246" s="31">
        <v>112.8</v>
      </c>
      <c r="M4246" s="31" t="s">
        <v>108</v>
      </c>
      <c r="N4246" s="31">
        <v>58.9878</v>
      </c>
      <c r="O4246" s="31">
        <v>80.790599999999998</v>
      </c>
      <c r="P4246" s="31">
        <v>106.30880000000001</v>
      </c>
      <c r="Q4246" s="31">
        <v>1854.6881000000001</v>
      </c>
      <c r="R4246" s="31">
        <v>88.63</v>
      </c>
      <c r="S4246" s="31" t="s">
        <v>108</v>
      </c>
    </row>
    <row r="4247" spans="1:19" x14ac:dyDescent="0.35">
      <c r="A4247" s="2">
        <v>38813</v>
      </c>
      <c r="B4247" s="31">
        <v>852.05960000000005</v>
      </c>
      <c r="C4247" s="31">
        <v>1330.317</v>
      </c>
      <c r="D4247" s="31">
        <v>682.90819999999997</v>
      </c>
      <c r="E4247" s="31">
        <v>500.40699999999998</v>
      </c>
      <c r="F4247" s="31">
        <v>59.693300000000001</v>
      </c>
      <c r="G4247" s="31">
        <v>189.17140000000001</v>
      </c>
      <c r="H4247" s="31">
        <v>8.1033659999999994</v>
      </c>
      <c r="I4247" s="31">
        <v>2152.828</v>
      </c>
      <c r="J4247" s="31">
        <v>3011.5770000000002</v>
      </c>
      <c r="K4247" s="31">
        <v>1721.77</v>
      </c>
      <c r="L4247" s="31">
        <v>112.67</v>
      </c>
      <c r="M4247" s="31" t="s">
        <v>108</v>
      </c>
      <c r="N4247" s="31">
        <v>59.241</v>
      </c>
      <c r="O4247" s="31">
        <v>80.727599999999995</v>
      </c>
      <c r="P4247" s="31">
        <v>105.9465</v>
      </c>
      <c r="Q4247" s="31">
        <v>1866.6334999999999</v>
      </c>
      <c r="R4247" s="31">
        <v>88.96</v>
      </c>
      <c r="S4247" s="31" t="s">
        <v>108</v>
      </c>
    </row>
    <row r="4248" spans="1:19" x14ac:dyDescent="0.35">
      <c r="A4248" s="2">
        <v>38814</v>
      </c>
      <c r="B4248" s="31">
        <v>847.92520000000002</v>
      </c>
      <c r="C4248" s="31">
        <v>1314.951</v>
      </c>
      <c r="D4248" s="31">
        <v>678.27049999999997</v>
      </c>
      <c r="E4248" s="31">
        <v>495.96409999999997</v>
      </c>
      <c r="F4248" s="31">
        <v>58.996499999999997</v>
      </c>
      <c r="G4248" s="31">
        <v>187.07509999999999</v>
      </c>
      <c r="H4248" s="31">
        <v>8.0925329999999995</v>
      </c>
      <c r="I4248" s="31">
        <v>2150.88</v>
      </c>
      <c r="J4248" s="31">
        <v>3000.0630000000001</v>
      </c>
      <c r="K4248" s="31">
        <v>1721.1769999999999</v>
      </c>
      <c r="L4248" s="31">
        <v>111.51</v>
      </c>
      <c r="M4248" s="31" t="s">
        <v>108</v>
      </c>
      <c r="N4248" s="31">
        <v>58.7346</v>
      </c>
      <c r="O4248" s="31">
        <v>80.481499999999997</v>
      </c>
      <c r="P4248" s="31">
        <v>104.94</v>
      </c>
      <c r="Q4248" s="31">
        <v>1859.5623000000001</v>
      </c>
      <c r="R4248" s="31">
        <v>89.69</v>
      </c>
      <c r="S4248" s="31" t="s">
        <v>108</v>
      </c>
    </row>
    <row r="4249" spans="1:19" x14ac:dyDescent="0.35">
      <c r="A4249" s="2">
        <v>38817</v>
      </c>
      <c r="B4249" s="31">
        <v>867.29349999999999</v>
      </c>
      <c r="C4249" s="31">
        <v>1336.0889999999999</v>
      </c>
      <c r="D4249" s="31">
        <v>690.99710000000005</v>
      </c>
      <c r="E4249" s="31">
        <v>512.19989999999996</v>
      </c>
      <c r="F4249" s="31">
        <v>59.902299999999997</v>
      </c>
      <c r="G4249" s="31">
        <v>186.1909</v>
      </c>
      <c r="H4249" s="31">
        <v>7.780659</v>
      </c>
      <c r="I4249" s="31">
        <v>2152.3409999999999</v>
      </c>
      <c r="J4249" s="31">
        <v>3000.5059999999999</v>
      </c>
      <c r="K4249" s="31">
        <v>1720.14</v>
      </c>
      <c r="L4249" s="31">
        <v>111.64</v>
      </c>
      <c r="M4249" s="31" t="s">
        <v>108</v>
      </c>
      <c r="N4249" s="31">
        <v>58.591099999999997</v>
      </c>
      <c r="O4249" s="31">
        <v>80.260199999999998</v>
      </c>
      <c r="P4249" s="31">
        <v>104.8552</v>
      </c>
      <c r="Q4249" s="31">
        <v>1851.5822000000001</v>
      </c>
      <c r="R4249" s="31">
        <v>89.65</v>
      </c>
      <c r="S4249" s="31" t="s">
        <v>108</v>
      </c>
    </row>
    <row r="4250" spans="1:19" x14ac:dyDescent="0.35">
      <c r="A4250" s="2">
        <v>38818</v>
      </c>
      <c r="B4250" s="31">
        <v>873.6164</v>
      </c>
      <c r="C4250" s="31">
        <v>1366.5150000000001</v>
      </c>
      <c r="D4250" s="31">
        <v>691.22799999999995</v>
      </c>
      <c r="E4250" s="31">
        <v>518.01220000000001</v>
      </c>
      <c r="F4250" s="31">
        <v>59.663400000000003</v>
      </c>
      <c r="G4250" s="31">
        <v>188.6978</v>
      </c>
      <c r="H4250" s="31">
        <v>7.7344480000000004</v>
      </c>
      <c r="I4250" s="31">
        <v>2152.3409999999999</v>
      </c>
      <c r="J4250" s="31">
        <v>3006.2629999999999</v>
      </c>
      <c r="K4250" s="31">
        <v>1723.1030000000001</v>
      </c>
      <c r="L4250" s="31">
        <v>110.66</v>
      </c>
      <c r="M4250" s="31" t="s">
        <v>108</v>
      </c>
      <c r="N4250" s="31">
        <v>58.0931</v>
      </c>
      <c r="O4250" s="31">
        <v>80.080399999999997</v>
      </c>
      <c r="P4250" s="31">
        <v>105.04949999999999</v>
      </c>
      <c r="Q4250" s="31">
        <v>1844.3225</v>
      </c>
      <c r="R4250" s="31">
        <v>89.44</v>
      </c>
      <c r="S4250" s="31" t="s">
        <v>108</v>
      </c>
    </row>
    <row r="4251" spans="1:19" x14ac:dyDescent="0.35">
      <c r="A4251" s="2">
        <v>38819</v>
      </c>
      <c r="B4251" s="31">
        <v>875.03920000000005</v>
      </c>
      <c r="C4251" s="31">
        <v>1386.4559999999999</v>
      </c>
      <c r="D4251" s="31">
        <v>708.68730000000005</v>
      </c>
      <c r="E4251" s="31">
        <v>530.49360000000001</v>
      </c>
      <c r="F4251" s="31">
        <v>59.852600000000002</v>
      </c>
      <c r="G4251" s="31">
        <v>187.98750000000001</v>
      </c>
      <c r="H4251" s="31">
        <v>7.7365880000000002</v>
      </c>
      <c r="I4251" s="31">
        <v>2152.3409999999999</v>
      </c>
      <c r="J4251" s="31">
        <v>2997.4070000000002</v>
      </c>
      <c r="K4251" s="31">
        <v>1722.066</v>
      </c>
      <c r="L4251" s="31">
        <v>110.79</v>
      </c>
      <c r="M4251" s="31" t="s">
        <v>108</v>
      </c>
      <c r="N4251" s="31">
        <v>58.025599999999997</v>
      </c>
      <c r="O4251" s="31">
        <v>80.218500000000006</v>
      </c>
      <c r="P4251" s="31">
        <v>104.8717</v>
      </c>
      <c r="Q4251" s="31">
        <v>1835.4594</v>
      </c>
      <c r="R4251" s="31">
        <v>89.62</v>
      </c>
      <c r="S4251" s="31" t="s">
        <v>108</v>
      </c>
    </row>
    <row r="4252" spans="1:19" x14ac:dyDescent="0.35">
      <c r="A4252" s="2">
        <v>38820</v>
      </c>
      <c r="B4252" s="31">
        <v>883.59059999999999</v>
      </c>
      <c r="C4252" s="31">
        <v>1397.1959999999999</v>
      </c>
      <c r="D4252" s="31">
        <v>703.33630000000005</v>
      </c>
      <c r="E4252" s="31">
        <v>535.40809999999999</v>
      </c>
      <c r="F4252" s="31">
        <v>59.7331</v>
      </c>
      <c r="G4252" s="31">
        <v>188.875</v>
      </c>
      <c r="H4252" s="31">
        <v>7.6459460000000004</v>
      </c>
      <c r="I4252" s="31">
        <v>2148.2829999999999</v>
      </c>
      <c r="J4252" s="31">
        <v>2988.107</v>
      </c>
      <c r="K4252" s="31">
        <v>1712.732</v>
      </c>
      <c r="L4252" s="31">
        <v>110.68</v>
      </c>
      <c r="M4252" s="31" t="s">
        <v>108</v>
      </c>
      <c r="N4252" s="31">
        <v>58.253500000000003</v>
      </c>
      <c r="O4252" s="31">
        <v>80.166200000000003</v>
      </c>
      <c r="P4252" s="31">
        <v>104.6752</v>
      </c>
      <c r="Q4252" s="31">
        <v>1835.1092000000001</v>
      </c>
      <c r="R4252" s="31">
        <v>89.59</v>
      </c>
      <c r="S4252" s="31" t="s">
        <v>108</v>
      </c>
    </row>
    <row r="4253" spans="1:19" x14ac:dyDescent="0.35">
      <c r="A4253" s="2">
        <v>38821</v>
      </c>
      <c r="B4253" s="31">
        <v>883.59059999999999</v>
      </c>
      <c r="C4253" s="31">
        <v>1397.1959999999999</v>
      </c>
      <c r="D4253" s="31">
        <v>703.33630000000005</v>
      </c>
      <c r="E4253" s="31">
        <v>535.40809999999999</v>
      </c>
      <c r="F4253" s="31">
        <v>59.7331</v>
      </c>
      <c r="G4253" s="31">
        <v>188.875</v>
      </c>
      <c r="H4253" s="31">
        <v>7.6459460000000004</v>
      </c>
      <c r="I4253" s="31">
        <v>2142.9259999999999</v>
      </c>
      <c r="J4253" s="31">
        <v>2988.107</v>
      </c>
      <c r="K4253" s="31">
        <v>1712.732</v>
      </c>
      <c r="L4253" s="31">
        <v>110.68</v>
      </c>
      <c r="M4253" s="31" t="s">
        <v>108</v>
      </c>
      <c r="N4253" s="31">
        <v>58.253500000000003</v>
      </c>
      <c r="O4253" s="31">
        <v>80.166200000000003</v>
      </c>
      <c r="P4253" s="31">
        <v>104.6752</v>
      </c>
      <c r="Q4253" s="31">
        <v>1847.2797</v>
      </c>
      <c r="R4253" s="31">
        <v>89.59</v>
      </c>
      <c r="S4253" s="31" t="s">
        <v>108</v>
      </c>
    </row>
    <row r="4254" spans="1:19" x14ac:dyDescent="0.35">
      <c r="A4254" s="2">
        <v>38824</v>
      </c>
      <c r="B4254" s="31">
        <v>895.29539999999997</v>
      </c>
      <c r="C4254" s="31">
        <v>1440.1579999999999</v>
      </c>
      <c r="D4254" s="31">
        <v>711.66830000000004</v>
      </c>
      <c r="E4254" s="31">
        <v>535.40809999999999</v>
      </c>
      <c r="F4254" s="31">
        <v>61.594499999999996</v>
      </c>
      <c r="G4254" s="31">
        <v>191.4915</v>
      </c>
      <c r="H4254" s="31">
        <v>7.7629219999999997</v>
      </c>
      <c r="I4254" s="31">
        <v>2145.3609999999999</v>
      </c>
      <c r="J4254" s="31">
        <v>2993.864</v>
      </c>
      <c r="K4254" s="31">
        <v>1712.732</v>
      </c>
      <c r="L4254" s="31">
        <v>110.57</v>
      </c>
      <c r="M4254" s="31" t="s">
        <v>108</v>
      </c>
      <c r="N4254" s="31">
        <v>57.747100000000003</v>
      </c>
      <c r="O4254" s="31">
        <v>80.166200000000003</v>
      </c>
      <c r="P4254" s="31">
        <v>104.6752</v>
      </c>
      <c r="Q4254" s="31">
        <v>1863.2893999999999</v>
      </c>
      <c r="R4254" s="31">
        <v>88.64</v>
      </c>
      <c r="S4254" s="31" t="s">
        <v>108</v>
      </c>
    </row>
    <row r="4255" spans="1:19" x14ac:dyDescent="0.35">
      <c r="A4255" s="2">
        <v>38825</v>
      </c>
      <c r="B4255" s="31">
        <v>907.49829999999997</v>
      </c>
      <c r="C4255" s="31">
        <v>1484.13</v>
      </c>
      <c r="D4255" s="31">
        <v>724.88459999999998</v>
      </c>
      <c r="E4255" s="31">
        <v>563.74249999999995</v>
      </c>
      <c r="F4255" s="31">
        <v>62.042400000000001</v>
      </c>
      <c r="G4255" s="31">
        <v>192.88149999999999</v>
      </c>
      <c r="H4255" s="31">
        <v>7.7469710000000003</v>
      </c>
      <c r="I4255" s="31">
        <v>2143.7370000000001</v>
      </c>
      <c r="J4255" s="31">
        <v>3002.72</v>
      </c>
      <c r="K4255" s="31">
        <v>1712.5840000000001</v>
      </c>
      <c r="L4255" s="31">
        <v>112.33</v>
      </c>
      <c r="M4255" s="31" t="s">
        <v>108</v>
      </c>
      <c r="N4255" s="31">
        <v>58.7346</v>
      </c>
      <c r="O4255" s="31">
        <v>80.671800000000005</v>
      </c>
      <c r="P4255" s="31">
        <v>106.3428</v>
      </c>
      <c r="Q4255" s="31">
        <v>1889.1342</v>
      </c>
      <c r="R4255" s="31">
        <v>88.24</v>
      </c>
      <c r="S4255" s="31" t="s">
        <v>108</v>
      </c>
    </row>
    <row r="4256" spans="1:19" x14ac:dyDescent="0.35">
      <c r="A4256" s="2">
        <v>38826</v>
      </c>
      <c r="B4256" s="31">
        <v>922.06709999999998</v>
      </c>
      <c r="C4256" s="31">
        <v>1492.211</v>
      </c>
      <c r="D4256" s="31">
        <v>739.82479999999998</v>
      </c>
      <c r="E4256" s="31">
        <v>557.85029999999995</v>
      </c>
      <c r="F4256" s="31">
        <v>63.3065</v>
      </c>
      <c r="G4256" s="31">
        <v>192.22739999999999</v>
      </c>
      <c r="H4256" s="31">
        <v>7.8001420000000001</v>
      </c>
      <c r="I4256" s="31">
        <v>2152.6660000000002</v>
      </c>
      <c r="J4256" s="31">
        <v>2996.078</v>
      </c>
      <c r="K4256" s="31">
        <v>1713.325</v>
      </c>
      <c r="L4256" s="31">
        <v>112.47</v>
      </c>
      <c r="M4256" s="31" t="s">
        <v>108</v>
      </c>
      <c r="N4256" s="31">
        <v>58.895000000000003</v>
      </c>
      <c r="O4256" s="31">
        <v>80.537300000000002</v>
      </c>
      <c r="P4256" s="31">
        <v>106.76819999999999</v>
      </c>
      <c r="Q4256" s="31">
        <v>1912.8190999999999</v>
      </c>
      <c r="R4256" s="31">
        <v>87.79</v>
      </c>
      <c r="S4256" s="31" t="s">
        <v>108</v>
      </c>
    </row>
    <row r="4257" spans="1:19" x14ac:dyDescent="0.35">
      <c r="A4257" s="2">
        <v>38827</v>
      </c>
      <c r="B4257" s="31">
        <v>915.34299999999996</v>
      </c>
      <c r="C4257" s="31">
        <v>1462.7170000000001</v>
      </c>
      <c r="D4257" s="31">
        <v>732.06740000000002</v>
      </c>
      <c r="E4257" s="31">
        <v>549.18529999999998</v>
      </c>
      <c r="F4257" s="31">
        <v>62.022500000000001</v>
      </c>
      <c r="G4257" s="31">
        <v>191.40979999999999</v>
      </c>
      <c r="H4257" s="31">
        <v>7.8320439999999998</v>
      </c>
      <c r="I4257" s="31">
        <v>2150.2310000000002</v>
      </c>
      <c r="J4257" s="31">
        <v>2994.3069999999998</v>
      </c>
      <c r="K4257" s="31">
        <v>1716.14</v>
      </c>
      <c r="L4257" s="31">
        <v>112.62</v>
      </c>
      <c r="M4257" s="31" t="s">
        <v>108</v>
      </c>
      <c r="N4257" s="31">
        <v>58.785200000000003</v>
      </c>
      <c r="O4257" s="31">
        <v>80.684100000000001</v>
      </c>
      <c r="P4257" s="31">
        <v>106.5235</v>
      </c>
      <c r="Q4257" s="31">
        <v>1916.2111</v>
      </c>
      <c r="R4257" s="31">
        <v>88.25</v>
      </c>
      <c r="S4257" s="31" t="s">
        <v>108</v>
      </c>
    </row>
    <row r="4258" spans="1:19" x14ac:dyDescent="0.35">
      <c r="A4258" s="2">
        <v>38828</v>
      </c>
      <c r="B4258" s="31">
        <v>933.02480000000003</v>
      </c>
      <c r="C4258" s="31">
        <v>1483.5920000000001</v>
      </c>
      <c r="D4258" s="31">
        <v>741.26130000000001</v>
      </c>
      <c r="E4258" s="31">
        <v>591.29700000000003</v>
      </c>
      <c r="F4258" s="31">
        <v>63.256799999999998</v>
      </c>
      <c r="G4258" s="31">
        <v>190.75569999999999</v>
      </c>
      <c r="H4258" s="31">
        <v>7.8001420000000001</v>
      </c>
      <c r="I4258" s="31">
        <v>2152.5039999999999</v>
      </c>
      <c r="J4258" s="31">
        <v>2996.5210000000002</v>
      </c>
      <c r="K4258" s="31">
        <v>1714.3620000000001</v>
      </c>
      <c r="L4258" s="31">
        <v>112.62</v>
      </c>
      <c r="M4258" s="31" t="s">
        <v>108</v>
      </c>
      <c r="N4258" s="31">
        <v>58.034100000000002</v>
      </c>
      <c r="O4258" s="31">
        <v>81.093100000000007</v>
      </c>
      <c r="P4258" s="31">
        <v>106.79300000000001</v>
      </c>
      <c r="Q4258" s="31">
        <v>1925.0799</v>
      </c>
      <c r="R4258" s="31">
        <v>88.05</v>
      </c>
      <c r="S4258" s="31" t="s">
        <v>108</v>
      </c>
    </row>
    <row r="4259" spans="1:19" x14ac:dyDescent="0.35">
      <c r="A4259" s="2">
        <v>38831</v>
      </c>
      <c r="B4259" s="31">
        <v>914.84490000000005</v>
      </c>
      <c r="C4259" s="31">
        <v>1454.0309999999999</v>
      </c>
      <c r="D4259" s="31">
        <v>741.83590000000004</v>
      </c>
      <c r="E4259" s="31">
        <v>593.11659999999995</v>
      </c>
      <c r="F4259" s="31">
        <v>62.1021</v>
      </c>
      <c r="G4259" s="31">
        <v>192.39099999999999</v>
      </c>
      <c r="H4259" s="31">
        <v>7.9118000000000004</v>
      </c>
      <c r="I4259" s="31">
        <v>2156.2379999999998</v>
      </c>
      <c r="J4259" s="31">
        <v>3001.3919999999998</v>
      </c>
      <c r="K4259" s="31">
        <v>1714.9549999999999</v>
      </c>
      <c r="L4259" s="31">
        <v>112.41</v>
      </c>
      <c r="M4259" s="31" t="s">
        <v>108</v>
      </c>
      <c r="N4259" s="31">
        <v>58.118499999999997</v>
      </c>
      <c r="O4259" s="31">
        <v>82.446600000000004</v>
      </c>
      <c r="P4259" s="31">
        <v>107.0283</v>
      </c>
      <c r="Q4259" s="31">
        <v>1918.2855999999999</v>
      </c>
      <c r="R4259" s="31">
        <v>87.45</v>
      </c>
      <c r="S4259" s="31" t="s">
        <v>108</v>
      </c>
    </row>
    <row r="4260" spans="1:19" x14ac:dyDescent="0.35">
      <c r="A4260" s="2">
        <v>38832</v>
      </c>
      <c r="B4260" s="31">
        <v>917.9579</v>
      </c>
      <c r="C4260" s="31">
        <v>1432.2809999999999</v>
      </c>
      <c r="D4260" s="31">
        <v>737.81359999999995</v>
      </c>
      <c r="E4260" s="31">
        <v>631.06910000000005</v>
      </c>
      <c r="F4260" s="31">
        <v>63.127400000000002</v>
      </c>
      <c r="G4260" s="31">
        <v>194.02629999999999</v>
      </c>
      <c r="H4260" s="31">
        <v>8.1191659999999999</v>
      </c>
      <c r="I4260" s="31">
        <v>2153.8020000000001</v>
      </c>
      <c r="J4260" s="31">
        <v>2986.779</v>
      </c>
      <c r="K4260" s="31">
        <v>1707.6949999999999</v>
      </c>
      <c r="L4260" s="31">
        <v>111.98</v>
      </c>
      <c r="M4260" s="31" t="s">
        <v>108</v>
      </c>
      <c r="N4260" s="31">
        <v>57.882100000000001</v>
      </c>
      <c r="O4260" s="31">
        <v>82.560500000000005</v>
      </c>
      <c r="P4260" s="31">
        <v>107.3502</v>
      </c>
      <c r="Q4260" s="31">
        <v>1908.3119999999999</v>
      </c>
      <c r="R4260" s="31">
        <v>87.32</v>
      </c>
      <c r="S4260" s="31" t="s">
        <v>108</v>
      </c>
    </row>
    <row r="4261" spans="1:19" x14ac:dyDescent="0.35">
      <c r="A4261" s="2">
        <v>38833</v>
      </c>
      <c r="B4261" s="31">
        <v>904.50980000000004</v>
      </c>
      <c r="C4261" s="31">
        <v>1429.992</v>
      </c>
      <c r="D4261" s="31">
        <v>741.26130000000001</v>
      </c>
      <c r="E4261" s="31">
        <v>639.21420000000001</v>
      </c>
      <c r="F4261" s="31">
        <v>63.903799999999997</v>
      </c>
      <c r="G4261" s="31">
        <v>192.96340000000001</v>
      </c>
      <c r="H4261" s="31">
        <v>8.1191659999999999</v>
      </c>
      <c r="I4261" s="31">
        <v>2148.1210000000001</v>
      </c>
      <c r="J4261" s="31">
        <v>2980.1370000000002</v>
      </c>
      <c r="K4261" s="31">
        <v>1708.288</v>
      </c>
      <c r="L4261" s="31">
        <v>111.94</v>
      </c>
      <c r="M4261" s="31" t="s">
        <v>108</v>
      </c>
      <c r="N4261" s="31">
        <v>57.755499999999998</v>
      </c>
      <c r="O4261" s="31">
        <v>82.491100000000003</v>
      </c>
      <c r="P4261" s="31">
        <v>107.66370000000001</v>
      </c>
      <c r="Q4261" s="31">
        <v>1927.4394</v>
      </c>
      <c r="R4261" s="31">
        <v>87.22</v>
      </c>
      <c r="S4261" s="31" t="s">
        <v>108</v>
      </c>
    </row>
    <row r="4262" spans="1:19" x14ac:dyDescent="0.35">
      <c r="A4262" s="2">
        <v>38834</v>
      </c>
      <c r="B4262" s="31">
        <v>890.81269999999995</v>
      </c>
      <c r="C4262" s="31">
        <v>1384.135</v>
      </c>
      <c r="D4262" s="31">
        <v>726.03380000000004</v>
      </c>
      <c r="E4262" s="31">
        <v>617.89840000000004</v>
      </c>
      <c r="F4262" s="31">
        <v>63.336399999999998</v>
      </c>
      <c r="G4262" s="31">
        <v>193.12690000000001</v>
      </c>
      <c r="H4262" s="31">
        <v>8.0181419999999992</v>
      </c>
      <c r="I4262" s="31">
        <v>2142.6010000000001</v>
      </c>
      <c r="J4262" s="31">
        <v>2988.107</v>
      </c>
      <c r="K4262" s="31">
        <v>1709.1769999999999</v>
      </c>
      <c r="L4262" s="31">
        <v>112.45</v>
      </c>
      <c r="M4262" s="31" t="s">
        <v>108</v>
      </c>
      <c r="N4262" s="31">
        <v>58.320999999999998</v>
      </c>
      <c r="O4262" s="31">
        <v>83.114000000000004</v>
      </c>
      <c r="P4262" s="31">
        <v>108.4841</v>
      </c>
      <c r="Q4262" s="31">
        <v>1915.0600999999999</v>
      </c>
      <c r="R4262" s="31">
        <v>86.63</v>
      </c>
      <c r="S4262" s="31" t="s">
        <v>108</v>
      </c>
    </row>
    <row r="4263" spans="1:19" x14ac:dyDescent="0.35">
      <c r="A4263" s="2">
        <v>38835</v>
      </c>
      <c r="B4263" s="31">
        <v>904.01179999999999</v>
      </c>
      <c r="C4263" s="31">
        <v>1406.828</v>
      </c>
      <c r="D4263" s="31">
        <v>726.3211</v>
      </c>
      <c r="E4263" s="31">
        <v>612.26620000000003</v>
      </c>
      <c r="F4263" s="31">
        <v>65.147999999999996</v>
      </c>
      <c r="G4263" s="31">
        <v>196.56100000000001</v>
      </c>
      <c r="H4263" s="31">
        <v>8.0872639999999993</v>
      </c>
      <c r="I4263" s="31">
        <v>2152.6660000000002</v>
      </c>
      <c r="J4263" s="31">
        <v>2992.9780000000001</v>
      </c>
      <c r="K4263" s="31">
        <v>1712.5840000000001</v>
      </c>
      <c r="L4263" s="31">
        <v>112.54</v>
      </c>
      <c r="M4263" s="31" t="s">
        <v>108</v>
      </c>
      <c r="N4263" s="31">
        <v>57.764000000000003</v>
      </c>
      <c r="O4263" s="31">
        <v>82.953999999999994</v>
      </c>
      <c r="P4263" s="31">
        <v>108.9705</v>
      </c>
      <c r="Q4263" s="31">
        <v>1919.6972000000001</v>
      </c>
      <c r="R4263" s="31">
        <v>86.11</v>
      </c>
      <c r="S4263" s="31" t="s">
        <v>108</v>
      </c>
    </row>
    <row r="4264" spans="1:19" x14ac:dyDescent="0.35">
      <c r="A4264" s="2">
        <v>38838</v>
      </c>
      <c r="B4264" s="31">
        <v>926.7989</v>
      </c>
      <c r="C4264" s="31">
        <v>1445.48</v>
      </c>
      <c r="D4264" s="31">
        <v>734.07849999999996</v>
      </c>
      <c r="E4264" s="31">
        <v>612.26620000000003</v>
      </c>
      <c r="F4264" s="31">
        <v>65.715400000000002</v>
      </c>
      <c r="G4264" s="31">
        <v>198.44159999999999</v>
      </c>
      <c r="H4264" s="31">
        <v>8.1404350000000001</v>
      </c>
      <c r="I4264" s="31">
        <v>2161.433</v>
      </c>
      <c r="J4264" s="31">
        <v>2980.58</v>
      </c>
      <c r="K4264" s="31">
        <v>1712.5840000000001</v>
      </c>
      <c r="L4264" s="31">
        <v>111.88</v>
      </c>
      <c r="M4264" s="31" t="s">
        <v>108</v>
      </c>
      <c r="N4264" s="31">
        <v>57.156300000000002</v>
      </c>
      <c r="O4264" s="31">
        <v>82.953999999999994</v>
      </c>
      <c r="P4264" s="31">
        <v>108.9705</v>
      </c>
      <c r="Q4264" s="31">
        <v>1926.7587000000001</v>
      </c>
      <c r="R4264" s="31">
        <v>85.97</v>
      </c>
      <c r="S4264" s="31" t="s">
        <v>108</v>
      </c>
    </row>
    <row r="4265" spans="1:19" x14ac:dyDescent="0.35">
      <c r="A4265" s="2">
        <v>38839</v>
      </c>
      <c r="B4265" s="31">
        <v>936.51139999999998</v>
      </c>
      <c r="C4265" s="31">
        <v>1464.671</v>
      </c>
      <c r="D4265" s="31">
        <v>747.29480000000001</v>
      </c>
      <c r="E4265" s="31">
        <v>625.09029999999996</v>
      </c>
      <c r="F4265" s="31">
        <v>66.432100000000005</v>
      </c>
      <c r="G4265" s="31">
        <v>197.21510000000001</v>
      </c>
      <c r="H4265" s="31">
        <v>8.0978980000000007</v>
      </c>
      <c r="I4265" s="31">
        <v>2154.9389999999999</v>
      </c>
      <c r="J4265" s="31">
        <v>2983.6790000000001</v>
      </c>
      <c r="K4265" s="31">
        <v>1710.3620000000001</v>
      </c>
      <c r="L4265" s="31">
        <v>112.71</v>
      </c>
      <c r="M4265" s="31" t="s">
        <v>108</v>
      </c>
      <c r="N4265" s="31">
        <v>57.316699999999997</v>
      </c>
      <c r="O4265" s="31">
        <v>83.604699999999994</v>
      </c>
      <c r="P4265" s="31">
        <v>109.3715</v>
      </c>
      <c r="Q4265" s="31">
        <v>1953.7988</v>
      </c>
      <c r="R4265" s="31">
        <v>85.79</v>
      </c>
      <c r="S4265" s="31" t="s">
        <v>108</v>
      </c>
    </row>
    <row r="4266" spans="1:19" x14ac:dyDescent="0.35">
      <c r="A4266" s="2">
        <v>38840</v>
      </c>
      <c r="B4266" s="31">
        <v>911.35850000000005</v>
      </c>
      <c r="C4266" s="31">
        <v>1404.471</v>
      </c>
      <c r="D4266" s="31">
        <v>735.2278</v>
      </c>
      <c r="E4266" s="31">
        <v>622.14419999999996</v>
      </c>
      <c r="F4266" s="31">
        <v>66.541499999999999</v>
      </c>
      <c r="G4266" s="31">
        <v>198.03270000000001</v>
      </c>
      <c r="H4266" s="31">
        <v>8.1032150000000005</v>
      </c>
      <c r="I4266" s="31">
        <v>2154.9389999999999</v>
      </c>
      <c r="J4266" s="31">
        <v>2977.0369999999998</v>
      </c>
      <c r="K4266" s="31">
        <v>1707.3989999999999</v>
      </c>
      <c r="L4266" s="31">
        <v>112.22</v>
      </c>
      <c r="M4266" s="31" t="s">
        <v>108</v>
      </c>
      <c r="N4266" s="31">
        <v>57.173200000000001</v>
      </c>
      <c r="O4266" s="31">
        <v>83.296400000000006</v>
      </c>
      <c r="P4266" s="31">
        <v>109.07989999999999</v>
      </c>
      <c r="Q4266" s="31">
        <v>1961.4898000000001</v>
      </c>
      <c r="R4266" s="31">
        <v>85.84</v>
      </c>
      <c r="S4266" s="31" t="s">
        <v>108</v>
      </c>
    </row>
    <row r="4267" spans="1:19" x14ac:dyDescent="0.35">
      <c r="A4267" s="2">
        <v>38841</v>
      </c>
      <c r="B4267" s="31">
        <v>882.47</v>
      </c>
      <c r="C4267" s="31">
        <v>1343.126</v>
      </c>
      <c r="D4267" s="31">
        <v>712.53030000000001</v>
      </c>
      <c r="E4267" s="31">
        <v>669.80150000000003</v>
      </c>
      <c r="F4267" s="31">
        <v>67.337900000000005</v>
      </c>
      <c r="G4267" s="31">
        <v>197.46039999999999</v>
      </c>
      <c r="H4267" s="31">
        <v>8.0606779999999993</v>
      </c>
      <c r="I4267" s="31">
        <v>2154.9389999999999</v>
      </c>
      <c r="J4267" s="31">
        <v>2975.7089999999998</v>
      </c>
      <c r="K4267" s="31">
        <v>1703.6949999999999</v>
      </c>
      <c r="L4267" s="31">
        <v>112.62</v>
      </c>
      <c r="M4267" s="31" t="s">
        <v>108</v>
      </c>
      <c r="N4267" s="31">
        <v>57.721800000000002</v>
      </c>
      <c r="O4267" s="31">
        <v>83.359300000000005</v>
      </c>
      <c r="P4267" s="31">
        <v>109.7242</v>
      </c>
      <c r="Q4267" s="31">
        <v>1971.5214000000001</v>
      </c>
      <c r="R4267" s="31">
        <v>85.36</v>
      </c>
      <c r="S4267" s="31" t="s">
        <v>108</v>
      </c>
    </row>
    <row r="4268" spans="1:19" x14ac:dyDescent="0.35">
      <c r="A4268" s="2">
        <v>38842</v>
      </c>
      <c r="B4268" s="31">
        <v>890.31470000000002</v>
      </c>
      <c r="C4268" s="31">
        <v>1374.1020000000001</v>
      </c>
      <c r="D4268" s="31">
        <v>708.22059999999999</v>
      </c>
      <c r="E4268" s="31">
        <v>669.62819999999999</v>
      </c>
      <c r="F4268" s="31">
        <v>68.1143</v>
      </c>
      <c r="G4268" s="31">
        <v>198.35980000000001</v>
      </c>
      <c r="H4268" s="31">
        <v>8.0925799999999999</v>
      </c>
      <c r="I4268" s="31">
        <v>2154.9389999999999</v>
      </c>
      <c r="J4268" s="31">
        <v>2984.1219999999998</v>
      </c>
      <c r="K4268" s="31">
        <v>1708.288</v>
      </c>
      <c r="L4268" s="31">
        <v>113.65</v>
      </c>
      <c r="M4268" s="31" t="s">
        <v>108</v>
      </c>
      <c r="N4268" s="31">
        <v>58.076300000000003</v>
      </c>
      <c r="O4268" s="31">
        <v>84.244900000000001</v>
      </c>
      <c r="P4268" s="31">
        <v>110.155</v>
      </c>
      <c r="Q4268" s="31">
        <v>1984.8027999999999</v>
      </c>
      <c r="R4268" s="31">
        <v>85.14</v>
      </c>
      <c r="S4268" s="31" t="s">
        <v>108</v>
      </c>
    </row>
    <row r="4269" spans="1:19" x14ac:dyDescent="0.35">
      <c r="A4269" s="2">
        <v>38845</v>
      </c>
      <c r="B4269" s="31">
        <v>881.66219999999998</v>
      </c>
      <c r="C4269" s="31">
        <v>1349.2</v>
      </c>
      <c r="D4269" s="31">
        <v>697.27020000000005</v>
      </c>
      <c r="E4269" s="31">
        <v>667.8931</v>
      </c>
      <c r="F4269" s="31">
        <v>67.677099999999996</v>
      </c>
      <c r="G4269" s="31">
        <v>196.07040000000001</v>
      </c>
      <c r="H4269" s="31">
        <v>8.0925799999999999</v>
      </c>
      <c r="I4269" s="31">
        <v>2148.4450000000002</v>
      </c>
      <c r="J4269" s="31">
        <v>2981.9079999999999</v>
      </c>
      <c r="K4269" s="31">
        <v>1706.6579999999999</v>
      </c>
      <c r="L4269" s="31">
        <v>113.5</v>
      </c>
      <c r="M4269" s="31" t="s">
        <v>108</v>
      </c>
      <c r="N4269" s="31">
        <v>58.11</v>
      </c>
      <c r="O4269" s="31">
        <v>84.8994</v>
      </c>
      <c r="P4269" s="31">
        <v>109.9674</v>
      </c>
      <c r="Q4269" s="31">
        <v>2009.6251</v>
      </c>
      <c r="R4269" s="31">
        <v>85.23</v>
      </c>
      <c r="S4269" s="31" t="s">
        <v>108</v>
      </c>
    </row>
    <row r="4270" spans="1:19" x14ac:dyDescent="0.35">
      <c r="A4270" s="2">
        <v>38846</v>
      </c>
      <c r="B4270" s="31">
        <v>894.39570000000003</v>
      </c>
      <c r="C4270" s="31">
        <v>1376.0830000000001</v>
      </c>
      <c r="D4270" s="31">
        <v>722.32590000000005</v>
      </c>
      <c r="E4270" s="31">
        <v>684.55</v>
      </c>
      <c r="F4270" s="31">
        <v>69.822699999999998</v>
      </c>
      <c r="G4270" s="31">
        <v>197.70570000000001</v>
      </c>
      <c r="H4270" s="31">
        <v>8.3105799999999999</v>
      </c>
      <c r="I4270" s="31">
        <v>2146.4969999999998</v>
      </c>
      <c r="J4270" s="31">
        <v>2981.4650000000001</v>
      </c>
      <c r="K4270" s="31">
        <v>1705.6210000000001</v>
      </c>
      <c r="L4270" s="31">
        <v>113.67</v>
      </c>
      <c r="M4270" s="31" t="s">
        <v>108</v>
      </c>
      <c r="N4270" s="31">
        <v>58.126899999999999</v>
      </c>
      <c r="O4270" s="31">
        <v>85.147300000000001</v>
      </c>
      <c r="P4270" s="31">
        <v>110.3387</v>
      </c>
      <c r="Q4270" s="31">
        <v>2008.8371</v>
      </c>
      <c r="R4270" s="31">
        <v>84.83</v>
      </c>
      <c r="S4270" s="31" t="s">
        <v>108</v>
      </c>
    </row>
    <row r="4271" spans="1:19" x14ac:dyDescent="0.35">
      <c r="A4271" s="2">
        <v>38847</v>
      </c>
      <c r="B4271" s="31">
        <v>910.2038</v>
      </c>
      <c r="C4271" s="31">
        <v>1453.4639999999999</v>
      </c>
      <c r="D4271" s="31">
        <v>721.92629999999997</v>
      </c>
      <c r="E4271" s="31">
        <v>708.54610000000002</v>
      </c>
      <c r="F4271" s="31">
        <v>70.244299999999996</v>
      </c>
      <c r="G4271" s="31">
        <v>198.19630000000001</v>
      </c>
      <c r="H4271" s="31">
        <v>8.2999460000000003</v>
      </c>
      <c r="I4271" s="31">
        <v>2137.2440000000001</v>
      </c>
      <c r="J4271" s="31">
        <v>2980.1370000000002</v>
      </c>
      <c r="K4271" s="31">
        <v>1709.1769999999999</v>
      </c>
      <c r="L4271" s="31">
        <v>113.54</v>
      </c>
      <c r="M4271" s="31" t="s">
        <v>108</v>
      </c>
      <c r="N4271" s="31">
        <v>57.417900000000003</v>
      </c>
      <c r="O4271" s="31">
        <v>85.551599999999993</v>
      </c>
      <c r="P4271" s="31">
        <v>110.6328</v>
      </c>
      <c r="Q4271" s="31">
        <v>2004.7682</v>
      </c>
      <c r="R4271" s="31">
        <v>84.5</v>
      </c>
      <c r="S4271" s="31" t="s">
        <v>108</v>
      </c>
    </row>
    <row r="4272" spans="1:19" x14ac:dyDescent="0.35">
      <c r="A4272" s="2">
        <v>38848</v>
      </c>
      <c r="B4272" s="31">
        <v>921.31079999999997</v>
      </c>
      <c r="C4272" s="31">
        <v>1481.3119999999999</v>
      </c>
      <c r="D4272" s="31">
        <v>751.44619999999998</v>
      </c>
      <c r="E4272" s="31">
        <v>755.59209999999996</v>
      </c>
      <c r="F4272" s="31">
        <v>71.820599999999999</v>
      </c>
      <c r="G4272" s="31">
        <v>200.48570000000001</v>
      </c>
      <c r="H4272" s="31">
        <v>8.3265309999999992</v>
      </c>
      <c r="I4272" s="31">
        <v>2139.6790000000001</v>
      </c>
      <c r="J4272" s="31">
        <v>2976.152</v>
      </c>
      <c r="K4272" s="31">
        <v>1701.472</v>
      </c>
      <c r="L4272" s="31">
        <v>112.18</v>
      </c>
      <c r="M4272" s="31" t="s">
        <v>108</v>
      </c>
      <c r="N4272" s="31">
        <v>56.202599999999997</v>
      </c>
      <c r="O4272" s="31">
        <v>85.431399999999996</v>
      </c>
      <c r="P4272" s="31">
        <v>110.81740000000001</v>
      </c>
      <c r="Q4272" s="31">
        <v>1990.9206999999999</v>
      </c>
      <c r="R4272" s="31">
        <v>84.27</v>
      </c>
      <c r="S4272" s="31" t="s">
        <v>108</v>
      </c>
    </row>
    <row r="4273" spans="1:19" x14ac:dyDescent="0.35">
      <c r="A4273" s="2">
        <v>38849</v>
      </c>
      <c r="B4273" s="31">
        <v>905.74980000000005</v>
      </c>
      <c r="C4273" s="31">
        <v>1454.221</v>
      </c>
      <c r="D4273" s="31">
        <v>742.05669999999998</v>
      </c>
      <c r="E4273" s="31">
        <v>743.03959999999995</v>
      </c>
      <c r="F4273" s="31">
        <v>70.874300000000005</v>
      </c>
      <c r="G4273" s="31">
        <v>200.48570000000001</v>
      </c>
      <c r="H4273" s="31">
        <v>8.3584329999999998</v>
      </c>
      <c r="I4273" s="31">
        <v>2138.7049999999999</v>
      </c>
      <c r="J4273" s="31">
        <v>2968.181</v>
      </c>
      <c r="K4273" s="31">
        <v>1701.1759999999999</v>
      </c>
      <c r="L4273" s="31">
        <v>110.68</v>
      </c>
      <c r="M4273" s="31" t="s">
        <v>108</v>
      </c>
      <c r="N4273" s="31">
        <v>55.4176</v>
      </c>
      <c r="O4273" s="31">
        <v>85.590100000000007</v>
      </c>
      <c r="P4273" s="31">
        <v>111.34310000000001</v>
      </c>
      <c r="Q4273" s="31">
        <v>1953.89</v>
      </c>
      <c r="R4273" s="31">
        <v>83.91</v>
      </c>
      <c r="S4273" s="31" t="s">
        <v>108</v>
      </c>
    </row>
    <row r="4274" spans="1:19" x14ac:dyDescent="0.35">
      <c r="A4274" s="2">
        <v>38852</v>
      </c>
      <c r="B4274" s="31">
        <v>874.01030000000003</v>
      </c>
      <c r="C4274" s="31">
        <v>1378.9090000000001</v>
      </c>
      <c r="D4274" s="31">
        <v>711.89639999999997</v>
      </c>
      <c r="E4274" s="31">
        <v>719.678</v>
      </c>
      <c r="F4274" s="31">
        <v>68.2029</v>
      </c>
      <c r="G4274" s="31">
        <v>197.70570000000001</v>
      </c>
      <c r="H4274" s="31">
        <v>8.1882870000000008</v>
      </c>
      <c r="I4274" s="31">
        <v>2139.5169999999998</v>
      </c>
      <c r="J4274" s="31">
        <v>2974.8229999999999</v>
      </c>
      <c r="K4274" s="31">
        <v>1708.1389999999999</v>
      </c>
      <c r="L4274" s="31">
        <v>110.94</v>
      </c>
      <c r="M4274" s="31" t="s">
        <v>108</v>
      </c>
      <c r="N4274" s="31">
        <v>55.223500000000001</v>
      </c>
      <c r="O4274" s="31">
        <v>85.735699999999994</v>
      </c>
      <c r="P4274" s="31">
        <v>110.8954</v>
      </c>
      <c r="Q4274" s="31">
        <v>1869.6793</v>
      </c>
      <c r="R4274" s="31">
        <v>84.54</v>
      </c>
      <c r="S4274" s="31" t="s">
        <v>108</v>
      </c>
    </row>
    <row r="4275" spans="1:19" x14ac:dyDescent="0.35">
      <c r="A4275" s="2">
        <v>38853</v>
      </c>
      <c r="B4275" s="31">
        <v>872.77530000000002</v>
      </c>
      <c r="C4275" s="31">
        <v>1365.296</v>
      </c>
      <c r="D4275" s="31">
        <v>712.46550000000002</v>
      </c>
      <c r="E4275" s="31">
        <v>731.79470000000003</v>
      </c>
      <c r="F4275" s="31">
        <v>68.981700000000004</v>
      </c>
      <c r="G4275" s="31">
        <v>197.13339999999999</v>
      </c>
      <c r="H4275" s="31">
        <v>8.2574090000000009</v>
      </c>
      <c r="I4275" s="31">
        <v>2145.3609999999999</v>
      </c>
      <c r="J4275" s="31">
        <v>2984.1219999999998</v>
      </c>
      <c r="K4275" s="31">
        <v>1713.473</v>
      </c>
      <c r="L4275" s="31">
        <v>110.74</v>
      </c>
      <c r="M4275" s="31" t="s">
        <v>108</v>
      </c>
      <c r="N4275" s="31">
        <v>54.970300000000002</v>
      </c>
      <c r="O4275" s="31">
        <v>85.878699999999995</v>
      </c>
      <c r="P4275" s="31">
        <v>111.03449999999999</v>
      </c>
      <c r="Q4275" s="31">
        <v>1863.4991</v>
      </c>
      <c r="R4275" s="31">
        <v>84.17</v>
      </c>
      <c r="S4275" s="31" t="s">
        <v>108</v>
      </c>
    </row>
    <row r="4276" spans="1:19" x14ac:dyDescent="0.35">
      <c r="A4276" s="2">
        <v>38854</v>
      </c>
      <c r="B4276" s="31">
        <v>860.79579999999999</v>
      </c>
      <c r="C4276" s="31">
        <v>1331.9069999999999</v>
      </c>
      <c r="D4276" s="31">
        <v>702.22239999999999</v>
      </c>
      <c r="E4276" s="31">
        <v>714.18629999999996</v>
      </c>
      <c r="F4276" s="31">
        <v>68.883099999999999</v>
      </c>
      <c r="G4276" s="31">
        <v>197.54220000000001</v>
      </c>
      <c r="H4276" s="31">
        <v>8.1882870000000008</v>
      </c>
      <c r="I4276" s="31">
        <v>2152.1790000000001</v>
      </c>
      <c r="J4276" s="31">
        <v>2977.0369999999998</v>
      </c>
      <c r="K4276" s="31">
        <v>1702.954</v>
      </c>
      <c r="L4276" s="31">
        <v>108.52</v>
      </c>
      <c r="M4276" s="31" t="s">
        <v>108</v>
      </c>
      <c r="N4276" s="31">
        <v>54.176900000000003</v>
      </c>
      <c r="O4276" s="31">
        <v>86.087299999999999</v>
      </c>
      <c r="P4276" s="31">
        <v>110.4933</v>
      </c>
      <c r="Q4276" s="31">
        <v>1860.8372999999999</v>
      </c>
      <c r="R4276" s="31">
        <v>84.85</v>
      </c>
      <c r="S4276" s="31" t="s">
        <v>108</v>
      </c>
    </row>
    <row r="4277" spans="1:19" x14ac:dyDescent="0.35">
      <c r="A4277" s="2">
        <v>38855</v>
      </c>
      <c r="B4277" s="31">
        <v>869.31730000000005</v>
      </c>
      <c r="C4277" s="31">
        <v>1358.2529999999999</v>
      </c>
      <c r="D4277" s="31">
        <v>702.22239999999999</v>
      </c>
      <c r="E4277" s="31">
        <v>711.74549999999999</v>
      </c>
      <c r="F4277" s="31">
        <v>67.7988</v>
      </c>
      <c r="G4277" s="31">
        <v>195.57990000000001</v>
      </c>
      <c r="H4277" s="31">
        <v>8.2414579999999997</v>
      </c>
      <c r="I4277" s="31">
        <v>2147.7959999999998</v>
      </c>
      <c r="J4277" s="31">
        <v>2991.2069999999999</v>
      </c>
      <c r="K4277" s="31">
        <v>1713.325</v>
      </c>
      <c r="L4277" s="31">
        <v>108.01</v>
      </c>
      <c r="M4277" s="31" t="s">
        <v>108</v>
      </c>
      <c r="N4277" s="31">
        <v>53.839300000000001</v>
      </c>
      <c r="O4277" s="31">
        <v>85.4071</v>
      </c>
      <c r="P4277" s="31">
        <v>110.6777</v>
      </c>
      <c r="Q4277" s="31">
        <v>1805.1155000000001</v>
      </c>
      <c r="R4277" s="31">
        <v>84.51</v>
      </c>
      <c r="S4277" s="31" t="s">
        <v>108</v>
      </c>
    </row>
    <row r="4278" spans="1:19" x14ac:dyDescent="0.35">
      <c r="A4278" s="2">
        <v>38856</v>
      </c>
      <c r="B4278" s="31">
        <v>856.59680000000003</v>
      </c>
      <c r="C4278" s="31">
        <v>1363.1289999999999</v>
      </c>
      <c r="D4278" s="31">
        <v>696.81629999999996</v>
      </c>
      <c r="E4278" s="31">
        <v>664.32489999999996</v>
      </c>
      <c r="F4278" s="31">
        <v>65.472499999999997</v>
      </c>
      <c r="G4278" s="31">
        <v>191.98230000000001</v>
      </c>
      <c r="H4278" s="31">
        <v>8.1297999999999995</v>
      </c>
      <c r="I4278" s="31">
        <v>2153.4780000000001</v>
      </c>
      <c r="J4278" s="31">
        <v>2992.9780000000001</v>
      </c>
      <c r="K4278" s="31">
        <v>1716.8810000000001</v>
      </c>
      <c r="L4278" s="31">
        <v>108.67</v>
      </c>
      <c r="M4278" s="31" t="s">
        <v>108</v>
      </c>
      <c r="N4278" s="31">
        <v>54.193800000000003</v>
      </c>
      <c r="O4278" s="31">
        <v>84.245500000000007</v>
      </c>
      <c r="P4278" s="31">
        <v>109.7663</v>
      </c>
      <c r="Q4278" s="31">
        <v>1792.9937</v>
      </c>
      <c r="R4278" s="31">
        <v>84.88</v>
      </c>
      <c r="S4278" s="31" t="s">
        <v>108</v>
      </c>
    </row>
    <row r="4279" spans="1:19" x14ac:dyDescent="0.35">
      <c r="A4279" s="2">
        <v>38859</v>
      </c>
      <c r="B4279" s="31">
        <v>864.25379999999996</v>
      </c>
      <c r="C4279" s="31">
        <v>1375.049</v>
      </c>
      <c r="D4279" s="31">
        <v>693.971</v>
      </c>
      <c r="E4279" s="31">
        <v>666.94</v>
      </c>
      <c r="F4279" s="31">
        <v>65.482299999999995</v>
      </c>
      <c r="G4279" s="31">
        <v>190.51050000000001</v>
      </c>
      <c r="H4279" s="31">
        <v>8.0553609999999995</v>
      </c>
      <c r="I4279" s="31">
        <v>2165.491</v>
      </c>
      <c r="J4279" s="31">
        <v>2996.9639999999999</v>
      </c>
      <c r="K4279" s="31">
        <v>1724.585</v>
      </c>
      <c r="L4279" s="31">
        <v>107.92</v>
      </c>
      <c r="M4279" s="31" t="s">
        <v>108</v>
      </c>
      <c r="N4279" s="31">
        <v>53.552399999999999</v>
      </c>
      <c r="O4279" s="31">
        <v>84.259500000000003</v>
      </c>
      <c r="P4279" s="31">
        <v>110.6977</v>
      </c>
      <c r="Q4279" s="31">
        <v>1709.1053999999999</v>
      </c>
      <c r="R4279" s="31">
        <v>84.35</v>
      </c>
      <c r="S4279" s="31" t="s">
        <v>108</v>
      </c>
    </row>
    <row r="4280" spans="1:19" x14ac:dyDescent="0.35">
      <c r="A4280" s="2">
        <v>38860</v>
      </c>
      <c r="B4280" s="31">
        <v>884.13729999999998</v>
      </c>
      <c r="C4280" s="31">
        <v>1413.788</v>
      </c>
      <c r="D4280" s="31">
        <v>722.70860000000005</v>
      </c>
      <c r="E4280" s="31">
        <v>745.74199999999996</v>
      </c>
      <c r="F4280" s="31">
        <v>67.069400000000002</v>
      </c>
      <c r="G4280" s="31">
        <v>191.90049999999999</v>
      </c>
      <c r="H4280" s="31">
        <v>7.9809219999999996</v>
      </c>
      <c r="I4280" s="31">
        <v>2171.8220000000001</v>
      </c>
      <c r="J4280" s="31">
        <v>2991.65</v>
      </c>
      <c r="K4280" s="31">
        <v>1722.6590000000001</v>
      </c>
      <c r="L4280" s="31">
        <v>107.11</v>
      </c>
      <c r="M4280" s="31" t="s">
        <v>108</v>
      </c>
      <c r="N4280" s="31">
        <v>52.843400000000003</v>
      </c>
      <c r="O4280" s="31">
        <v>84.867099999999994</v>
      </c>
      <c r="P4280" s="31">
        <v>110.99209999999999</v>
      </c>
      <c r="Q4280" s="31">
        <v>1739.0313000000001</v>
      </c>
      <c r="R4280" s="31">
        <v>84.35</v>
      </c>
      <c r="S4280" s="31" t="s">
        <v>108</v>
      </c>
    </row>
    <row r="4281" spans="1:19" x14ac:dyDescent="0.35">
      <c r="A4281" s="2">
        <v>38861</v>
      </c>
      <c r="B4281" s="31">
        <v>862.27779999999996</v>
      </c>
      <c r="C4281" s="31">
        <v>1359.607</v>
      </c>
      <c r="D4281" s="31">
        <v>712.75</v>
      </c>
      <c r="E4281" s="31">
        <v>690.21450000000004</v>
      </c>
      <c r="F4281" s="31">
        <v>63.491100000000003</v>
      </c>
      <c r="G4281" s="31">
        <v>190.51050000000001</v>
      </c>
      <c r="H4281" s="31">
        <v>7.8639460000000003</v>
      </c>
      <c r="I4281" s="31">
        <v>2168.0880000000002</v>
      </c>
      <c r="J4281" s="31">
        <v>2997.4070000000002</v>
      </c>
      <c r="K4281" s="31">
        <v>1728.585</v>
      </c>
      <c r="L4281" s="31">
        <v>107.84</v>
      </c>
      <c r="M4281" s="31" t="s">
        <v>108</v>
      </c>
      <c r="N4281" s="31">
        <v>53.493299999999998</v>
      </c>
      <c r="O4281" s="31">
        <v>83.813100000000006</v>
      </c>
      <c r="P4281" s="31">
        <v>110.2266</v>
      </c>
      <c r="Q4281" s="31">
        <v>1705.8152</v>
      </c>
      <c r="R4281" s="31">
        <v>84.95</v>
      </c>
      <c r="S4281" s="31" t="s">
        <v>108</v>
      </c>
    </row>
    <row r="4282" spans="1:19" x14ac:dyDescent="0.35">
      <c r="A4282" s="2">
        <v>38862</v>
      </c>
      <c r="B4282" s="31">
        <v>880.18529999999998</v>
      </c>
      <c r="C4282" s="31">
        <v>1404.848</v>
      </c>
      <c r="D4282" s="31">
        <v>709.3356</v>
      </c>
      <c r="E4282" s="31">
        <v>713.9248</v>
      </c>
      <c r="F4282" s="31">
        <v>64.555700000000002</v>
      </c>
      <c r="G4282" s="31">
        <v>191.08279999999999</v>
      </c>
      <c r="H4282" s="31">
        <v>7.826727</v>
      </c>
      <c r="I4282" s="31">
        <v>2164.0300000000002</v>
      </c>
      <c r="J4282" s="31">
        <v>2989.7640000000001</v>
      </c>
      <c r="K4282" s="31">
        <v>1730.9559999999999</v>
      </c>
      <c r="L4282" s="31">
        <v>109.12</v>
      </c>
      <c r="M4282" s="31" t="s">
        <v>108</v>
      </c>
      <c r="N4282" s="31">
        <v>54.193800000000003</v>
      </c>
      <c r="O4282" s="31">
        <v>84.295299999999997</v>
      </c>
      <c r="P4282" s="31">
        <v>110.3531</v>
      </c>
      <c r="Q4282" s="31">
        <v>1711.0975000000001</v>
      </c>
      <c r="R4282" s="31">
        <v>84.71</v>
      </c>
      <c r="S4282" s="31" t="s">
        <v>108</v>
      </c>
    </row>
    <row r="4283" spans="1:19" x14ac:dyDescent="0.35">
      <c r="A4283" s="2">
        <v>38863</v>
      </c>
      <c r="B4283" s="31">
        <v>879.69129999999996</v>
      </c>
      <c r="C4283" s="31">
        <v>1432.277</v>
      </c>
      <c r="D4283" s="31">
        <v>723.56209999999999</v>
      </c>
      <c r="E4283" s="31">
        <v>724.55960000000005</v>
      </c>
      <c r="F4283" s="31">
        <v>64.802199999999999</v>
      </c>
      <c r="G4283" s="31">
        <v>190.51050000000001</v>
      </c>
      <c r="H4283" s="31">
        <v>7.7682390000000003</v>
      </c>
      <c r="I4283" s="31">
        <v>2165.9780000000001</v>
      </c>
      <c r="J4283" s="31">
        <v>2993.5320000000002</v>
      </c>
      <c r="K4283" s="31">
        <v>1729.6220000000001</v>
      </c>
      <c r="L4283" s="31">
        <v>109.7</v>
      </c>
      <c r="M4283" s="31" t="s">
        <v>108</v>
      </c>
      <c r="N4283" s="31">
        <v>54.345700000000001</v>
      </c>
      <c r="O4283" s="31">
        <v>83.798699999999997</v>
      </c>
      <c r="P4283" s="31">
        <v>109.84520000000001</v>
      </c>
      <c r="Q4283" s="31">
        <v>1753.5662</v>
      </c>
      <c r="R4283" s="31">
        <v>85.16</v>
      </c>
      <c r="S4283" s="31" t="s">
        <v>108</v>
      </c>
    </row>
    <row r="4284" spans="1:19" x14ac:dyDescent="0.35">
      <c r="A4284" s="2">
        <v>38866</v>
      </c>
      <c r="B4284" s="31">
        <v>879.69129999999996</v>
      </c>
      <c r="C4284" s="31">
        <v>1432.277</v>
      </c>
      <c r="D4284" s="31">
        <v>723.56209999999999</v>
      </c>
      <c r="E4284" s="31">
        <v>724.55960000000005</v>
      </c>
      <c r="F4284" s="31">
        <v>64.802199999999999</v>
      </c>
      <c r="G4284" s="31">
        <v>190.51050000000001</v>
      </c>
      <c r="H4284" s="31">
        <v>7.7682390000000003</v>
      </c>
      <c r="I4284" s="31">
        <v>2164.6790000000001</v>
      </c>
      <c r="J4284" s="31">
        <v>2993.5320000000002</v>
      </c>
      <c r="K4284" s="31">
        <v>1729.03</v>
      </c>
      <c r="L4284" s="31">
        <v>109.7</v>
      </c>
      <c r="M4284" s="31" t="s">
        <v>108</v>
      </c>
      <c r="N4284" s="31">
        <v>54.345700000000001</v>
      </c>
      <c r="O4284" s="31">
        <v>83.798699999999997</v>
      </c>
      <c r="P4284" s="31">
        <v>109.84520000000001</v>
      </c>
      <c r="Q4284" s="31">
        <v>1762.3036</v>
      </c>
      <c r="R4284" s="31">
        <v>85.05</v>
      </c>
      <c r="S4284" s="31" t="s">
        <v>108</v>
      </c>
    </row>
    <row r="4285" spans="1:19" x14ac:dyDescent="0.35">
      <c r="A4285" s="2">
        <v>38867</v>
      </c>
      <c r="B4285" s="31">
        <v>886.85429999999997</v>
      </c>
      <c r="C4285" s="31">
        <v>1435.0540000000001</v>
      </c>
      <c r="D4285" s="31">
        <v>728.96820000000002</v>
      </c>
      <c r="E4285" s="31">
        <v>699.71609999999998</v>
      </c>
      <c r="F4285" s="31">
        <v>65.107699999999994</v>
      </c>
      <c r="G4285" s="31">
        <v>190.83760000000001</v>
      </c>
      <c r="H4285" s="31">
        <v>7.7576049999999999</v>
      </c>
      <c r="I4285" s="31">
        <v>2165.1660000000002</v>
      </c>
      <c r="J4285" s="31">
        <v>2987.3240000000001</v>
      </c>
      <c r="K4285" s="31">
        <v>1723.1030000000001</v>
      </c>
      <c r="L4285" s="31">
        <v>107.75</v>
      </c>
      <c r="M4285" s="31" t="s">
        <v>108</v>
      </c>
      <c r="N4285" s="31">
        <v>53.003799999999998</v>
      </c>
      <c r="O4285" s="31">
        <v>84.318399999999997</v>
      </c>
      <c r="P4285" s="31">
        <v>111.28</v>
      </c>
      <c r="Q4285" s="31">
        <v>1725.1396</v>
      </c>
      <c r="R4285" s="31">
        <v>84.28</v>
      </c>
      <c r="S4285" s="31" t="s">
        <v>108</v>
      </c>
    </row>
    <row r="4286" spans="1:19" x14ac:dyDescent="0.35">
      <c r="A4286" s="2">
        <v>38868</v>
      </c>
      <c r="B4286" s="31">
        <v>879.32079999999996</v>
      </c>
      <c r="C4286" s="31">
        <v>1419.3409999999999</v>
      </c>
      <c r="D4286" s="31">
        <v>709.62009999999998</v>
      </c>
      <c r="E4286" s="31">
        <v>694.57309999999995</v>
      </c>
      <c r="F4286" s="31">
        <v>63.974200000000003</v>
      </c>
      <c r="G4286" s="31">
        <v>189.52940000000001</v>
      </c>
      <c r="H4286" s="31">
        <v>7.8320439999999998</v>
      </c>
      <c r="I4286" s="31">
        <v>2169.8739999999998</v>
      </c>
      <c r="J4286" s="31">
        <v>2978.895</v>
      </c>
      <c r="K4286" s="31">
        <v>1719.547</v>
      </c>
      <c r="L4286" s="31">
        <v>108.78</v>
      </c>
      <c r="M4286" s="31" t="s">
        <v>108</v>
      </c>
      <c r="N4286" s="31">
        <v>53.442700000000002</v>
      </c>
      <c r="O4286" s="31">
        <v>84.15</v>
      </c>
      <c r="P4286" s="31">
        <v>110.8933</v>
      </c>
      <c r="Q4286" s="31">
        <v>1710.6035999999999</v>
      </c>
      <c r="R4286" s="31">
        <v>84.72</v>
      </c>
      <c r="S4286" s="31" t="s">
        <v>108</v>
      </c>
    </row>
    <row r="4287" spans="1:19" x14ac:dyDescent="0.35">
      <c r="A4287" s="2">
        <v>38869</v>
      </c>
      <c r="B4287" s="31">
        <v>868.08230000000003</v>
      </c>
      <c r="C4287" s="31">
        <v>1440.675</v>
      </c>
      <c r="D4287" s="31">
        <v>719.29420000000005</v>
      </c>
      <c r="E4287" s="31">
        <v>677.92359999999996</v>
      </c>
      <c r="F4287" s="31">
        <v>62.446300000000001</v>
      </c>
      <c r="G4287" s="31">
        <v>191.9006</v>
      </c>
      <c r="H4287" s="31">
        <v>7.8479950000000001</v>
      </c>
      <c r="I4287" s="31">
        <v>2154.614</v>
      </c>
      <c r="J4287" s="31">
        <v>2980.67</v>
      </c>
      <c r="K4287" s="31">
        <v>1715.992</v>
      </c>
      <c r="L4287" s="31">
        <v>109.95</v>
      </c>
      <c r="M4287" s="31" t="s">
        <v>108</v>
      </c>
      <c r="N4287" s="31">
        <v>54.658000000000001</v>
      </c>
      <c r="O4287" s="31">
        <v>83.890900000000002</v>
      </c>
      <c r="P4287" s="31">
        <v>110.6383</v>
      </c>
      <c r="Q4287" s="31">
        <v>1712.5463</v>
      </c>
      <c r="R4287" s="31">
        <v>84.79</v>
      </c>
      <c r="S4287" s="31" t="s">
        <v>108</v>
      </c>
    </row>
    <row r="4288" spans="1:19" x14ac:dyDescent="0.35">
      <c r="A4288" s="2">
        <v>38870</v>
      </c>
      <c r="B4288" s="31">
        <v>887.84230000000002</v>
      </c>
      <c r="C4288" s="31">
        <v>1488.287</v>
      </c>
      <c r="D4288" s="31">
        <v>719.86329999999998</v>
      </c>
      <c r="E4288" s="31">
        <v>691.95799999999997</v>
      </c>
      <c r="F4288" s="31">
        <v>63.185600000000001</v>
      </c>
      <c r="G4288" s="31">
        <v>199.17760000000001</v>
      </c>
      <c r="H4288" s="31">
        <v>7.7682390000000003</v>
      </c>
      <c r="I4288" s="31">
        <v>2159.6469999999999</v>
      </c>
      <c r="J4288" s="31">
        <v>3005.0680000000002</v>
      </c>
      <c r="K4288" s="31">
        <v>1723.4</v>
      </c>
      <c r="L4288" s="31">
        <v>110.17</v>
      </c>
      <c r="M4288" s="31" t="s">
        <v>108</v>
      </c>
      <c r="N4288" s="31">
        <v>54.506100000000004</v>
      </c>
      <c r="O4288" s="31">
        <v>84.596100000000007</v>
      </c>
      <c r="P4288" s="31">
        <v>111.60550000000001</v>
      </c>
      <c r="Q4288" s="31">
        <v>1747.0332000000001</v>
      </c>
      <c r="R4288" s="31">
        <v>84.04</v>
      </c>
      <c r="S4288" s="31" t="s">
        <v>108</v>
      </c>
    </row>
    <row r="4289" spans="1:19" x14ac:dyDescent="0.35">
      <c r="A4289" s="2">
        <v>38873</v>
      </c>
      <c r="B4289" s="31">
        <v>893.27629999999999</v>
      </c>
      <c r="C4289" s="31">
        <v>1465.7339999999999</v>
      </c>
      <c r="D4289" s="31">
        <v>727.83019999999999</v>
      </c>
      <c r="E4289" s="31">
        <v>682.19489999999996</v>
      </c>
      <c r="F4289" s="31">
        <v>63.944600000000001</v>
      </c>
      <c r="G4289" s="31">
        <v>197.297</v>
      </c>
      <c r="H4289" s="31">
        <v>7.8373609999999996</v>
      </c>
      <c r="I4289" s="31">
        <v>2167.4389999999999</v>
      </c>
      <c r="J4289" s="31">
        <v>2998.8580000000002</v>
      </c>
      <c r="K4289" s="31">
        <v>1719.7329999999999</v>
      </c>
      <c r="L4289" s="31">
        <v>108.56</v>
      </c>
      <c r="M4289" s="31" t="s">
        <v>108</v>
      </c>
      <c r="N4289" s="31">
        <v>53.434199999999997</v>
      </c>
      <c r="O4289" s="31">
        <v>84.326899999999995</v>
      </c>
      <c r="P4289" s="31">
        <v>111.69370000000001</v>
      </c>
      <c r="Q4289" s="31">
        <v>1729.2896000000001</v>
      </c>
      <c r="R4289" s="31">
        <v>84.14</v>
      </c>
      <c r="S4289" s="31" t="s">
        <v>108</v>
      </c>
    </row>
    <row r="4290" spans="1:19" x14ac:dyDescent="0.35">
      <c r="A4290" s="2">
        <v>38874</v>
      </c>
      <c r="B4290" s="31">
        <v>888.9538</v>
      </c>
      <c r="C4290" s="31">
        <v>1475.6220000000001</v>
      </c>
      <c r="D4290" s="31">
        <v>721.00149999999996</v>
      </c>
      <c r="E4290" s="31">
        <v>660.3152</v>
      </c>
      <c r="F4290" s="31">
        <v>62.564599999999999</v>
      </c>
      <c r="G4290" s="31">
        <v>194.10820000000001</v>
      </c>
      <c r="H4290" s="31">
        <v>7.7629219999999997</v>
      </c>
      <c r="I4290" s="31">
        <v>2156.614</v>
      </c>
      <c r="J4290" s="31">
        <v>3001.5189999999998</v>
      </c>
      <c r="K4290" s="31">
        <v>1714.2529999999999</v>
      </c>
      <c r="L4290" s="31">
        <v>108.24</v>
      </c>
      <c r="M4290" s="31" t="s">
        <v>108</v>
      </c>
      <c r="N4290" s="31">
        <v>53.256999999999998</v>
      </c>
      <c r="O4290" s="31">
        <v>83.046999999999997</v>
      </c>
      <c r="P4290" s="31">
        <v>110.59059999999999</v>
      </c>
      <c r="Q4290" s="31">
        <v>1693.7505000000001</v>
      </c>
      <c r="R4290" s="31">
        <v>84.73</v>
      </c>
      <c r="S4290" s="31" t="s">
        <v>108</v>
      </c>
    </row>
    <row r="4291" spans="1:19" x14ac:dyDescent="0.35">
      <c r="A4291" s="2">
        <v>38875</v>
      </c>
      <c r="B4291" s="31">
        <v>870.79930000000002</v>
      </c>
      <c r="C4291" s="31">
        <v>1438.508</v>
      </c>
      <c r="D4291" s="31">
        <v>716.73350000000005</v>
      </c>
      <c r="E4291" s="31">
        <v>685.4203</v>
      </c>
      <c r="F4291" s="31">
        <v>62.357599999999998</v>
      </c>
      <c r="G4291" s="31">
        <v>195.25290000000001</v>
      </c>
      <c r="H4291" s="31">
        <v>7.8320439999999998</v>
      </c>
      <c r="I4291" s="31">
        <v>2165.9189999999999</v>
      </c>
      <c r="J4291" s="31">
        <v>2997.0830000000001</v>
      </c>
      <c r="K4291" s="31">
        <v>1714.587</v>
      </c>
      <c r="L4291" s="31">
        <v>107.41</v>
      </c>
      <c r="M4291" s="31" t="s">
        <v>108</v>
      </c>
      <c r="N4291" s="31">
        <v>52.750599999999999</v>
      </c>
      <c r="O4291" s="31">
        <v>82.940700000000007</v>
      </c>
      <c r="P4291" s="31">
        <v>110.24850000000001</v>
      </c>
      <c r="Q4291" s="31">
        <v>1653.4521999999999</v>
      </c>
      <c r="R4291" s="31">
        <v>84.99</v>
      </c>
      <c r="S4291" s="31" t="s">
        <v>108</v>
      </c>
    </row>
    <row r="4292" spans="1:19" x14ac:dyDescent="0.35">
      <c r="A4292" s="2">
        <v>38876</v>
      </c>
      <c r="B4292" s="31">
        <v>867.1277</v>
      </c>
      <c r="C4292" s="31">
        <v>1423.79</v>
      </c>
      <c r="D4292" s="31">
        <v>703.3356</v>
      </c>
      <c r="E4292" s="31">
        <v>643.46079999999995</v>
      </c>
      <c r="F4292" s="31">
        <v>60.504399999999997</v>
      </c>
      <c r="G4292" s="31">
        <v>192.33629999999999</v>
      </c>
      <c r="H4292" s="31">
        <v>7.7642340000000001</v>
      </c>
      <c r="I4292" s="31">
        <v>2171.6860000000001</v>
      </c>
      <c r="J4292" s="31">
        <v>3002.85</v>
      </c>
      <c r="K4292" s="31">
        <v>1722.2860000000001</v>
      </c>
      <c r="L4292" s="31">
        <v>107.37</v>
      </c>
      <c r="M4292" s="31" t="s">
        <v>108</v>
      </c>
      <c r="N4292" s="31">
        <v>52.548000000000002</v>
      </c>
      <c r="O4292" s="31">
        <v>82.409400000000005</v>
      </c>
      <c r="P4292" s="31">
        <v>109.044</v>
      </c>
      <c r="Q4292" s="31">
        <v>1587.4567999999999</v>
      </c>
      <c r="R4292" s="31">
        <v>85.84</v>
      </c>
      <c r="S4292" s="31" t="s">
        <v>108</v>
      </c>
    </row>
    <row r="4293" spans="1:19" x14ac:dyDescent="0.35">
      <c r="A4293" s="2">
        <v>38877</v>
      </c>
      <c r="B4293" s="31">
        <v>883.08360000000005</v>
      </c>
      <c r="C4293" s="31">
        <v>1457.799</v>
      </c>
      <c r="D4293" s="31">
        <v>727.0104</v>
      </c>
      <c r="E4293" s="31">
        <v>635.38739999999996</v>
      </c>
      <c r="F4293" s="31">
        <v>60.405799999999999</v>
      </c>
      <c r="G4293" s="31">
        <v>191.8228</v>
      </c>
      <c r="H4293" s="31">
        <v>7.8413380000000004</v>
      </c>
      <c r="I4293" s="31">
        <v>2176.61</v>
      </c>
      <c r="J4293" s="31">
        <v>3004.181</v>
      </c>
      <c r="K4293" s="31">
        <v>1724.0619999999999</v>
      </c>
      <c r="L4293" s="31">
        <v>106.98</v>
      </c>
      <c r="M4293" s="31" t="s">
        <v>108</v>
      </c>
      <c r="N4293" s="31">
        <v>52.311700000000002</v>
      </c>
      <c r="O4293" s="31">
        <v>82.770300000000006</v>
      </c>
      <c r="P4293" s="31">
        <v>109.10550000000001</v>
      </c>
      <c r="Q4293" s="31">
        <v>1607.2886000000001</v>
      </c>
      <c r="R4293" s="31">
        <v>85.72</v>
      </c>
      <c r="S4293" s="31" t="s">
        <v>108</v>
      </c>
    </row>
    <row r="4294" spans="1:19" x14ac:dyDescent="0.35">
      <c r="A4294" s="2">
        <v>38880</v>
      </c>
      <c r="B4294" s="31">
        <v>867.20870000000002</v>
      </c>
      <c r="C4294" s="31">
        <v>1439.3589999999999</v>
      </c>
      <c r="D4294" s="31">
        <v>725.37149999999997</v>
      </c>
      <c r="E4294" s="31">
        <v>620.02750000000003</v>
      </c>
      <c r="F4294" s="31">
        <v>60.257899999999999</v>
      </c>
      <c r="G4294" s="31">
        <v>196.20840000000001</v>
      </c>
      <c r="H4294" s="31">
        <v>7.8055329999999996</v>
      </c>
      <c r="I4294" s="31">
        <v>2176.9389999999999</v>
      </c>
      <c r="J4294" s="31">
        <v>3003.2939999999999</v>
      </c>
      <c r="K4294" s="31">
        <v>1726.875</v>
      </c>
      <c r="L4294" s="31">
        <v>105.75</v>
      </c>
      <c r="M4294" s="31" t="s">
        <v>108</v>
      </c>
      <c r="N4294" s="31">
        <v>51.4345</v>
      </c>
      <c r="O4294" s="31">
        <v>82.345299999999995</v>
      </c>
      <c r="P4294" s="31">
        <v>108.5729</v>
      </c>
      <c r="Q4294" s="31">
        <v>1581.6384</v>
      </c>
      <c r="R4294" s="31">
        <v>85.85</v>
      </c>
      <c r="S4294" s="31" t="s">
        <v>108</v>
      </c>
    </row>
    <row r="4295" spans="1:19" x14ac:dyDescent="0.35">
      <c r="A4295" s="2">
        <v>38881</v>
      </c>
      <c r="B4295" s="31">
        <v>843.90160000000003</v>
      </c>
      <c r="C4295" s="31">
        <v>1392.269</v>
      </c>
      <c r="D4295" s="31">
        <v>697.78930000000003</v>
      </c>
      <c r="E4295" s="31">
        <v>579.08759999999995</v>
      </c>
      <c r="F4295" s="31">
        <v>55.871400000000001</v>
      </c>
      <c r="G4295" s="31">
        <v>194.8074</v>
      </c>
      <c r="H4295" s="31">
        <v>7.8170869999999999</v>
      </c>
      <c r="I4295" s="31">
        <v>2184.654</v>
      </c>
      <c r="J4295" s="31">
        <v>3008.6170000000002</v>
      </c>
      <c r="K4295" s="31">
        <v>1733.982</v>
      </c>
      <c r="L4295" s="31">
        <v>104.52</v>
      </c>
      <c r="M4295" s="31" t="s">
        <v>108</v>
      </c>
      <c r="N4295" s="31">
        <v>51.158099999999997</v>
      </c>
      <c r="O4295" s="31">
        <v>81.740899999999996</v>
      </c>
      <c r="P4295" s="31">
        <v>108.37690000000001</v>
      </c>
      <c r="Q4295" s="31">
        <v>1513.8553999999999</v>
      </c>
      <c r="R4295" s="31">
        <v>86.48</v>
      </c>
      <c r="S4295" s="31" t="s">
        <v>108</v>
      </c>
    </row>
    <row r="4296" spans="1:19" x14ac:dyDescent="0.35">
      <c r="A4296" s="2">
        <v>38882</v>
      </c>
      <c r="B4296" s="31">
        <v>846.09990000000005</v>
      </c>
      <c r="C4296" s="31">
        <v>1382.97</v>
      </c>
      <c r="D4296" s="31">
        <v>697.78930000000003</v>
      </c>
      <c r="E4296" s="31">
        <v>585.22569999999996</v>
      </c>
      <c r="F4296" s="31">
        <v>55.841900000000003</v>
      </c>
      <c r="G4296" s="31">
        <v>192.77979999999999</v>
      </c>
      <c r="H4296" s="31">
        <v>7.9114579999999997</v>
      </c>
      <c r="I4296" s="31">
        <v>2186.2950000000001</v>
      </c>
      <c r="J4296" s="31">
        <v>2990.873</v>
      </c>
      <c r="K4296" s="31">
        <v>1729.6880000000001</v>
      </c>
      <c r="L4296" s="31">
        <v>105.26</v>
      </c>
      <c r="M4296" s="31" t="s">
        <v>108</v>
      </c>
      <c r="N4296" s="31">
        <v>51.583599999999997</v>
      </c>
      <c r="O4296" s="31">
        <v>81.985100000000003</v>
      </c>
      <c r="P4296" s="31">
        <v>108.84310000000001</v>
      </c>
      <c r="Q4296" s="31">
        <v>1531.9411</v>
      </c>
      <c r="R4296" s="31">
        <v>86.14</v>
      </c>
      <c r="S4296" s="31" t="s">
        <v>108</v>
      </c>
    </row>
    <row r="4297" spans="1:19" x14ac:dyDescent="0.35">
      <c r="A4297" s="2">
        <v>38883</v>
      </c>
      <c r="B4297" s="31">
        <v>844.39009999999996</v>
      </c>
      <c r="C4297" s="31">
        <v>1389.69</v>
      </c>
      <c r="D4297" s="31">
        <v>702.85590000000002</v>
      </c>
      <c r="E4297" s="31">
        <v>617.58240000000001</v>
      </c>
      <c r="F4297" s="31">
        <v>56.2164</v>
      </c>
      <c r="G4297" s="31">
        <v>193.55969999999999</v>
      </c>
      <c r="H4297" s="31">
        <v>8.0582580000000004</v>
      </c>
      <c r="I4297" s="31">
        <v>2186.7869999999998</v>
      </c>
      <c r="J4297" s="31">
        <v>2982.0010000000002</v>
      </c>
      <c r="K4297" s="31">
        <v>1721.989</v>
      </c>
      <c r="L4297" s="31">
        <v>107.51</v>
      </c>
      <c r="M4297" s="31" t="s">
        <v>108</v>
      </c>
      <c r="N4297" s="31">
        <v>53.210500000000003</v>
      </c>
      <c r="O4297" s="31">
        <v>81.929500000000004</v>
      </c>
      <c r="P4297" s="31">
        <v>108.8663</v>
      </c>
      <c r="Q4297" s="31">
        <v>1567.1231</v>
      </c>
      <c r="R4297" s="31">
        <v>86.02</v>
      </c>
      <c r="S4297" s="31" t="s">
        <v>108</v>
      </c>
    </row>
    <row r="4298" spans="1:19" x14ac:dyDescent="0.35">
      <c r="A4298" s="2">
        <v>38884</v>
      </c>
      <c r="B4298" s="31">
        <v>847.93179999999995</v>
      </c>
      <c r="C4298" s="31">
        <v>1387.925</v>
      </c>
      <c r="D4298" s="31">
        <v>691.87819999999999</v>
      </c>
      <c r="E4298" s="31">
        <v>615.82870000000003</v>
      </c>
      <c r="F4298" s="31">
        <v>57.340200000000003</v>
      </c>
      <c r="G4298" s="31">
        <v>195.5873</v>
      </c>
      <c r="H4298" s="31">
        <v>8.0687440000000006</v>
      </c>
      <c r="I4298" s="31">
        <v>2178.4160000000002</v>
      </c>
      <c r="J4298" s="31">
        <v>2976.6770000000001</v>
      </c>
      <c r="K4298" s="31">
        <v>1724.0619999999999</v>
      </c>
      <c r="L4298" s="31">
        <v>106.85</v>
      </c>
      <c r="M4298" s="31" t="s">
        <v>108</v>
      </c>
      <c r="N4298" s="31">
        <v>52.5764</v>
      </c>
      <c r="O4298" s="31">
        <v>81.855099999999993</v>
      </c>
      <c r="P4298" s="31">
        <v>109.0055</v>
      </c>
      <c r="Q4298" s="31">
        <v>1607.7458999999999</v>
      </c>
      <c r="R4298" s="31">
        <v>85.94</v>
      </c>
      <c r="S4298" s="31" t="s">
        <v>108</v>
      </c>
    </row>
    <row r="4299" spans="1:19" x14ac:dyDescent="0.35">
      <c r="A4299" s="2">
        <v>38887</v>
      </c>
      <c r="B4299" s="31">
        <v>839.38289999999995</v>
      </c>
      <c r="C4299" s="31">
        <v>1358.7380000000001</v>
      </c>
      <c r="D4299" s="31">
        <v>689.34490000000005</v>
      </c>
      <c r="E4299" s="31">
        <v>598.55430000000001</v>
      </c>
      <c r="F4299" s="31">
        <v>56.423400000000001</v>
      </c>
      <c r="G4299" s="31">
        <v>190.59620000000001</v>
      </c>
      <c r="H4299" s="31">
        <v>8.0372869999999992</v>
      </c>
      <c r="I4299" s="31">
        <v>2177.759</v>
      </c>
      <c r="J4299" s="31">
        <v>2973.1289999999999</v>
      </c>
      <c r="K4299" s="31">
        <v>1719.62</v>
      </c>
      <c r="L4299" s="31">
        <v>105.88</v>
      </c>
      <c r="M4299" s="31" t="s">
        <v>108</v>
      </c>
      <c r="N4299" s="31">
        <v>52.225999999999999</v>
      </c>
      <c r="O4299" s="31">
        <v>81.470799999999997</v>
      </c>
      <c r="P4299" s="31">
        <v>108.2574</v>
      </c>
      <c r="Q4299" s="31">
        <v>1596.1998000000001</v>
      </c>
      <c r="R4299" s="31">
        <v>86.32</v>
      </c>
      <c r="S4299" s="31" t="s">
        <v>108</v>
      </c>
    </row>
    <row r="4300" spans="1:19" x14ac:dyDescent="0.35">
      <c r="A4300" s="2">
        <v>38888</v>
      </c>
      <c r="B4300" s="31">
        <v>837.79520000000002</v>
      </c>
      <c r="C4300" s="31">
        <v>1368.8510000000001</v>
      </c>
      <c r="D4300" s="31">
        <v>696.66340000000002</v>
      </c>
      <c r="E4300" s="31">
        <v>595.22220000000004</v>
      </c>
      <c r="F4300" s="31">
        <v>57.221899999999998</v>
      </c>
      <c r="G4300" s="31">
        <v>190.90809999999999</v>
      </c>
      <c r="H4300" s="31">
        <v>8.0110729999999997</v>
      </c>
      <c r="I4300" s="31">
        <v>2172.0140000000001</v>
      </c>
      <c r="J4300" s="31">
        <v>2970.4670000000001</v>
      </c>
      <c r="K4300" s="31">
        <v>1715.771</v>
      </c>
      <c r="L4300" s="31">
        <v>106.22</v>
      </c>
      <c r="M4300" s="31" t="s">
        <v>108</v>
      </c>
      <c r="N4300" s="31">
        <v>52.392899999999997</v>
      </c>
      <c r="O4300" s="31">
        <v>81.844300000000004</v>
      </c>
      <c r="P4300" s="31">
        <v>108.4233</v>
      </c>
      <c r="Q4300" s="31">
        <v>1576.7454</v>
      </c>
      <c r="R4300" s="31">
        <v>86.18</v>
      </c>
      <c r="S4300" s="31" t="s">
        <v>108</v>
      </c>
    </row>
    <row r="4301" spans="1:19" x14ac:dyDescent="0.35">
      <c r="A4301" s="2">
        <v>38889</v>
      </c>
      <c r="B4301" s="31">
        <v>850.86289999999997</v>
      </c>
      <c r="C4301" s="31">
        <v>1403.3320000000001</v>
      </c>
      <c r="D4301" s="31">
        <v>696.38189999999997</v>
      </c>
      <c r="E4301" s="31">
        <v>600.48339999999996</v>
      </c>
      <c r="F4301" s="31">
        <v>58.256900000000002</v>
      </c>
      <c r="G4301" s="31">
        <v>191.1421</v>
      </c>
      <c r="H4301" s="31">
        <v>8.0635010000000005</v>
      </c>
      <c r="I4301" s="31">
        <v>2173.163</v>
      </c>
      <c r="J4301" s="31">
        <v>2970.4670000000001</v>
      </c>
      <c r="K4301" s="31">
        <v>1713.9939999999999</v>
      </c>
      <c r="L4301" s="31">
        <v>107</v>
      </c>
      <c r="M4301" s="31" t="s">
        <v>108</v>
      </c>
      <c r="N4301" s="31">
        <v>53.110300000000002</v>
      </c>
      <c r="O4301" s="31">
        <v>81.811599999999999</v>
      </c>
      <c r="P4301" s="31">
        <v>109.002</v>
      </c>
      <c r="Q4301" s="31">
        <v>1589.0182</v>
      </c>
      <c r="R4301" s="31">
        <v>85.78</v>
      </c>
      <c r="S4301" s="31" t="s">
        <v>108</v>
      </c>
    </row>
    <row r="4302" spans="1:19" x14ac:dyDescent="0.35">
      <c r="A4302" s="2">
        <v>38890</v>
      </c>
      <c r="B4302" s="31">
        <v>861.12159999999994</v>
      </c>
      <c r="C4302" s="31">
        <v>1434.623</v>
      </c>
      <c r="D4302" s="31">
        <v>710.45590000000004</v>
      </c>
      <c r="E4302" s="31">
        <v>593.29300000000001</v>
      </c>
      <c r="F4302" s="31">
        <v>57.704900000000002</v>
      </c>
      <c r="G4302" s="31">
        <v>189.89429999999999</v>
      </c>
      <c r="H4302" s="31">
        <v>8.0477720000000001</v>
      </c>
      <c r="I4302" s="31">
        <v>2171.194</v>
      </c>
      <c r="J4302" s="31">
        <v>2962.0390000000002</v>
      </c>
      <c r="K4302" s="31">
        <v>1707.48</v>
      </c>
      <c r="L4302" s="31">
        <v>106.51</v>
      </c>
      <c r="M4302" s="31" t="s">
        <v>108</v>
      </c>
      <c r="N4302" s="31">
        <v>52.509700000000002</v>
      </c>
      <c r="O4302" s="31">
        <v>81.217500000000001</v>
      </c>
      <c r="P4302" s="31">
        <v>108.4057</v>
      </c>
      <c r="Q4302" s="31">
        <v>1598.9096</v>
      </c>
      <c r="R4302" s="31">
        <v>86.39</v>
      </c>
      <c r="S4302" s="31" t="s">
        <v>108</v>
      </c>
    </row>
    <row r="4303" spans="1:19" x14ac:dyDescent="0.35">
      <c r="A4303" s="2">
        <v>38891</v>
      </c>
      <c r="B4303" s="31">
        <v>862.09860000000003</v>
      </c>
      <c r="C4303" s="31">
        <v>1440.732</v>
      </c>
      <c r="D4303" s="31">
        <v>713.55219999999997</v>
      </c>
      <c r="E4303" s="31">
        <v>599.43110000000001</v>
      </c>
      <c r="F4303" s="31">
        <v>57.961199999999998</v>
      </c>
      <c r="G4303" s="31">
        <v>189.19239999999999</v>
      </c>
      <c r="H4303" s="31">
        <v>8.089715</v>
      </c>
      <c r="I4303" s="31">
        <v>2168.4029999999998</v>
      </c>
      <c r="J4303" s="31">
        <v>2956.2719999999999</v>
      </c>
      <c r="K4303" s="31">
        <v>1704.0740000000001</v>
      </c>
      <c r="L4303" s="31">
        <v>106.47</v>
      </c>
      <c r="M4303" s="31" t="s">
        <v>108</v>
      </c>
      <c r="N4303" s="31">
        <v>52.342799999999997</v>
      </c>
      <c r="O4303" s="31">
        <v>80.910300000000007</v>
      </c>
      <c r="P4303" s="31">
        <v>107.8997</v>
      </c>
      <c r="Q4303" s="31">
        <v>1591.8224</v>
      </c>
      <c r="R4303" s="31">
        <v>86.88</v>
      </c>
      <c r="S4303" s="31" t="s">
        <v>108</v>
      </c>
    </row>
    <row r="4304" spans="1:19" x14ac:dyDescent="0.35">
      <c r="A4304" s="2">
        <v>38894</v>
      </c>
      <c r="B4304" s="31">
        <v>872.84580000000005</v>
      </c>
      <c r="C4304" s="31">
        <v>1473.855</v>
      </c>
      <c r="D4304" s="31">
        <v>710.17439999999999</v>
      </c>
      <c r="E4304" s="31">
        <v>619.24850000000004</v>
      </c>
      <c r="F4304" s="31">
        <v>57.931600000000003</v>
      </c>
      <c r="G4304" s="31">
        <v>185.44909999999999</v>
      </c>
      <c r="H4304" s="31">
        <v>8.1631149999999995</v>
      </c>
      <c r="I4304" s="31">
        <v>2164.3000000000002</v>
      </c>
      <c r="J4304" s="31">
        <v>2955.828</v>
      </c>
      <c r="K4304" s="31">
        <v>1702.298</v>
      </c>
      <c r="L4304" s="31">
        <v>106.87</v>
      </c>
      <c r="M4304" s="31" t="s">
        <v>108</v>
      </c>
      <c r="N4304" s="31">
        <v>52.426200000000001</v>
      </c>
      <c r="O4304" s="31">
        <v>80.797300000000007</v>
      </c>
      <c r="P4304" s="31">
        <v>108.1923</v>
      </c>
      <c r="Q4304" s="31">
        <v>1591.4244000000001</v>
      </c>
      <c r="R4304" s="31">
        <v>86.49</v>
      </c>
      <c r="S4304" s="31" t="s">
        <v>108</v>
      </c>
    </row>
    <row r="4305" spans="1:19" x14ac:dyDescent="0.35">
      <c r="A4305" s="2">
        <v>38895</v>
      </c>
      <c r="B4305" s="31">
        <v>874.67769999999996</v>
      </c>
      <c r="C4305" s="31">
        <v>1480.71</v>
      </c>
      <c r="D4305" s="31">
        <v>724.5299</v>
      </c>
      <c r="E4305" s="31">
        <v>596.71280000000002</v>
      </c>
      <c r="F4305" s="31">
        <v>57.606299999999997</v>
      </c>
      <c r="G4305" s="31">
        <v>188.25659999999999</v>
      </c>
      <c r="H4305" s="31">
        <v>8.1945720000000009</v>
      </c>
      <c r="I4305" s="31">
        <v>2162.9859999999999</v>
      </c>
      <c r="J4305" s="31">
        <v>2961.1509999999998</v>
      </c>
      <c r="K4305" s="31">
        <v>1703.482</v>
      </c>
      <c r="L4305" s="31">
        <v>105.98</v>
      </c>
      <c r="M4305" s="31" t="s">
        <v>108</v>
      </c>
      <c r="N4305" s="31">
        <v>51.566899999999997</v>
      </c>
      <c r="O4305" s="31">
        <v>80.896699999999996</v>
      </c>
      <c r="P4305" s="31">
        <v>108.5633</v>
      </c>
      <c r="Q4305" s="31">
        <v>1606.4105999999999</v>
      </c>
      <c r="R4305" s="31">
        <v>86.47</v>
      </c>
      <c r="S4305" s="31" t="s">
        <v>108</v>
      </c>
    </row>
    <row r="4306" spans="1:19" x14ac:dyDescent="0.35">
      <c r="A4306" s="2">
        <v>38896</v>
      </c>
      <c r="B4306" s="31">
        <v>877.73090000000002</v>
      </c>
      <c r="C4306" s="31">
        <v>1478.3340000000001</v>
      </c>
      <c r="D4306" s="31">
        <v>721.43359999999996</v>
      </c>
      <c r="E4306" s="31">
        <v>610.56740000000002</v>
      </c>
      <c r="F4306" s="31">
        <v>57.2712</v>
      </c>
      <c r="G4306" s="31">
        <v>188.95849999999999</v>
      </c>
      <c r="H4306" s="31">
        <v>8.2732150000000004</v>
      </c>
      <c r="I4306" s="31">
        <v>2162.4940000000001</v>
      </c>
      <c r="J4306" s="31">
        <v>2954.9409999999998</v>
      </c>
      <c r="K4306" s="31">
        <v>1702.5940000000001</v>
      </c>
      <c r="L4306" s="31">
        <v>106.66</v>
      </c>
      <c r="M4306" s="31" t="s">
        <v>108</v>
      </c>
      <c r="N4306" s="31">
        <v>51.992400000000004</v>
      </c>
      <c r="O4306" s="31">
        <v>80.808999999999997</v>
      </c>
      <c r="P4306" s="31">
        <v>107.9708</v>
      </c>
      <c r="Q4306" s="31">
        <v>1610.4454000000001</v>
      </c>
      <c r="R4306" s="31">
        <v>86.63</v>
      </c>
      <c r="S4306" s="31" t="s">
        <v>108</v>
      </c>
    </row>
    <row r="4307" spans="1:19" x14ac:dyDescent="0.35">
      <c r="A4307" s="2">
        <v>38897</v>
      </c>
      <c r="B4307" s="31">
        <v>895.31730000000005</v>
      </c>
      <c r="C4307" s="31">
        <v>1514.7149999999999</v>
      </c>
      <c r="D4307" s="31">
        <v>731.28539999999998</v>
      </c>
      <c r="E4307" s="31">
        <v>645.81769999999995</v>
      </c>
      <c r="F4307" s="31">
        <v>58.049900000000001</v>
      </c>
      <c r="G4307" s="31">
        <v>190.1283</v>
      </c>
      <c r="H4307" s="31">
        <v>8.3938009999999998</v>
      </c>
      <c r="I4307" s="31">
        <v>2159.7040000000002</v>
      </c>
      <c r="J4307" s="31">
        <v>2964.2570000000001</v>
      </c>
      <c r="K4307" s="31">
        <v>1707.6279999999999</v>
      </c>
      <c r="L4307" s="31">
        <v>108.76</v>
      </c>
      <c r="M4307" s="31" t="s">
        <v>108</v>
      </c>
      <c r="N4307" s="31">
        <v>53.5608</v>
      </c>
      <c r="O4307" s="31">
        <v>80.888099999999994</v>
      </c>
      <c r="P4307" s="31">
        <v>108.0433</v>
      </c>
      <c r="Q4307" s="31">
        <v>1644.752</v>
      </c>
      <c r="R4307" s="31">
        <v>85.92</v>
      </c>
      <c r="S4307" s="31" t="s">
        <v>108</v>
      </c>
    </row>
    <row r="4308" spans="1:19" x14ac:dyDescent="0.35">
      <c r="A4308" s="2">
        <v>38898</v>
      </c>
      <c r="B4308" s="31">
        <v>905.08749999999998</v>
      </c>
      <c r="C4308" s="31">
        <v>1506.027</v>
      </c>
      <c r="D4308" s="31">
        <v>731.56690000000003</v>
      </c>
      <c r="E4308" s="31">
        <v>647.13300000000004</v>
      </c>
      <c r="F4308" s="31">
        <v>60.721200000000003</v>
      </c>
      <c r="G4308" s="31">
        <v>194.18350000000001</v>
      </c>
      <c r="H4308" s="31">
        <v>8.5930289999999996</v>
      </c>
      <c r="I4308" s="31">
        <v>2160.8530000000001</v>
      </c>
      <c r="J4308" s="31">
        <v>2977.1210000000001</v>
      </c>
      <c r="K4308" s="31">
        <v>1706.5909999999999</v>
      </c>
      <c r="L4308" s="31">
        <v>108.51</v>
      </c>
      <c r="M4308" s="31" t="s">
        <v>108</v>
      </c>
      <c r="N4308" s="31">
        <v>53.110300000000002</v>
      </c>
      <c r="O4308" s="31">
        <v>82.145399999999995</v>
      </c>
      <c r="P4308" s="31">
        <v>110.1618</v>
      </c>
      <c r="Q4308" s="31">
        <v>1699.2190000000001</v>
      </c>
      <c r="R4308" s="31">
        <v>85.16</v>
      </c>
      <c r="S4308" s="31" t="s">
        <v>108</v>
      </c>
    </row>
    <row r="4309" spans="1:19" x14ac:dyDescent="0.35">
      <c r="A4309" s="2">
        <v>38901</v>
      </c>
      <c r="B4309" s="31">
        <v>903.86620000000005</v>
      </c>
      <c r="C4309" s="31">
        <v>1506.027</v>
      </c>
      <c r="D4309" s="31">
        <v>734.94470000000001</v>
      </c>
      <c r="E4309" s="31">
        <v>643.53779999999995</v>
      </c>
      <c r="F4309" s="31">
        <v>60.721200000000003</v>
      </c>
      <c r="G4309" s="31">
        <v>196.28909999999999</v>
      </c>
      <c r="H4309" s="31">
        <v>8.7398290000000003</v>
      </c>
      <c r="I4309" s="31">
        <v>2151.4960000000001</v>
      </c>
      <c r="J4309" s="31">
        <v>2974.9029999999998</v>
      </c>
      <c r="K4309" s="31">
        <v>1704.3710000000001</v>
      </c>
      <c r="L4309" s="31">
        <v>109.25</v>
      </c>
      <c r="M4309" s="31" t="s">
        <v>108</v>
      </c>
      <c r="N4309" s="31">
        <v>53.444000000000003</v>
      </c>
      <c r="O4309" s="31">
        <v>81.862899999999996</v>
      </c>
      <c r="P4309" s="31">
        <v>110.29989999999999</v>
      </c>
      <c r="Q4309" s="31">
        <v>1725.1242</v>
      </c>
      <c r="R4309" s="31">
        <v>85.19</v>
      </c>
      <c r="S4309" s="31" t="s">
        <v>108</v>
      </c>
    </row>
    <row r="4310" spans="1:19" x14ac:dyDescent="0.35">
      <c r="A4310" s="2">
        <v>38902</v>
      </c>
      <c r="B4310" s="31">
        <v>903.86620000000005</v>
      </c>
      <c r="C4310" s="31">
        <v>1506.027</v>
      </c>
      <c r="D4310" s="31">
        <v>734.94470000000001</v>
      </c>
      <c r="E4310" s="31">
        <v>643.53779999999995</v>
      </c>
      <c r="F4310" s="31">
        <v>60.721200000000003</v>
      </c>
      <c r="G4310" s="31">
        <v>196.28909999999999</v>
      </c>
      <c r="H4310" s="31">
        <v>8.7398290000000003</v>
      </c>
      <c r="I4310" s="31">
        <v>2154.123</v>
      </c>
      <c r="J4310" s="31">
        <v>2974.9029999999998</v>
      </c>
      <c r="K4310" s="31">
        <v>1706.1469999999999</v>
      </c>
      <c r="L4310" s="31">
        <v>109.25</v>
      </c>
      <c r="M4310" s="31" t="s">
        <v>108</v>
      </c>
      <c r="N4310" s="31">
        <v>53.444000000000003</v>
      </c>
      <c r="O4310" s="31">
        <v>81.926000000000002</v>
      </c>
      <c r="P4310" s="31">
        <v>110.2574</v>
      </c>
      <c r="Q4310" s="31">
        <v>1733.6395</v>
      </c>
      <c r="R4310" s="31">
        <v>85.15</v>
      </c>
      <c r="S4310" s="31" t="s">
        <v>108</v>
      </c>
    </row>
    <row r="4311" spans="1:19" x14ac:dyDescent="0.35">
      <c r="A4311" s="2">
        <v>38903</v>
      </c>
      <c r="B4311" s="31">
        <v>914.36919999999998</v>
      </c>
      <c r="C4311" s="31">
        <v>1544.7159999999999</v>
      </c>
      <c r="D4311" s="31">
        <v>727.06330000000003</v>
      </c>
      <c r="E4311" s="31">
        <v>652.30650000000003</v>
      </c>
      <c r="F4311" s="31">
        <v>62.0717</v>
      </c>
      <c r="G4311" s="31">
        <v>193.71559999999999</v>
      </c>
      <c r="H4311" s="31">
        <v>8.9180860000000006</v>
      </c>
      <c r="I4311" s="31">
        <v>2150.0189999999998</v>
      </c>
      <c r="J4311" s="31">
        <v>2959.8209999999999</v>
      </c>
      <c r="K4311" s="31">
        <v>1698.4480000000001</v>
      </c>
      <c r="L4311" s="31">
        <v>108.53</v>
      </c>
      <c r="M4311" s="31" t="s">
        <v>108</v>
      </c>
      <c r="N4311" s="31">
        <v>52.334499999999998</v>
      </c>
      <c r="O4311" s="31">
        <v>81.133399999999995</v>
      </c>
      <c r="P4311" s="31">
        <v>109.55289999999999</v>
      </c>
      <c r="Q4311" s="31">
        <v>1695.2535</v>
      </c>
      <c r="R4311" s="31">
        <v>85.6</v>
      </c>
      <c r="S4311" s="31" t="s">
        <v>108</v>
      </c>
    </row>
    <row r="4312" spans="1:19" x14ac:dyDescent="0.35">
      <c r="A4312" s="2">
        <v>38904</v>
      </c>
      <c r="B4312" s="31">
        <v>915.4683</v>
      </c>
      <c r="C4312" s="31">
        <v>1533.3130000000001</v>
      </c>
      <c r="D4312" s="31">
        <v>726.50030000000004</v>
      </c>
      <c r="E4312" s="31">
        <v>694.74720000000002</v>
      </c>
      <c r="F4312" s="31">
        <v>62.722299999999997</v>
      </c>
      <c r="G4312" s="31">
        <v>198.16079999999999</v>
      </c>
      <c r="H4312" s="31">
        <v>8.9652720000000006</v>
      </c>
      <c r="I4312" s="31">
        <v>2148.5419999999999</v>
      </c>
      <c r="J4312" s="31">
        <v>2966.9180000000001</v>
      </c>
      <c r="K4312" s="31">
        <v>1700.521</v>
      </c>
      <c r="L4312" s="31">
        <v>108.78</v>
      </c>
      <c r="M4312" s="31" t="s">
        <v>108</v>
      </c>
      <c r="N4312" s="31">
        <v>52.225999999999999</v>
      </c>
      <c r="O4312" s="31">
        <v>81.503</v>
      </c>
      <c r="P4312" s="31">
        <v>109.8312</v>
      </c>
      <c r="Q4312" s="31">
        <v>1703.7899</v>
      </c>
      <c r="R4312" s="31">
        <v>85.35</v>
      </c>
      <c r="S4312" s="31" t="s">
        <v>108</v>
      </c>
    </row>
    <row r="4313" spans="1:19" x14ac:dyDescent="0.35">
      <c r="A4313" s="2">
        <v>38905</v>
      </c>
      <c r="B4313" s="31">
        <v>906.43089999999995</v>
      </c>
      <c r="C4313" s="31">
        <v>1520.009</v>
      </c>
      <c r="D4313" s="31">
        <v>736.07060000000001</v>
      </c>
      <c r="E4313" s="31">
        <v>684.92619999999999</v>
      </c>
      <c r="F4313" s="31">
        <v>62.574399999999997</v>
      </c>
      <c r="G4313" s="31">
        <v>195.8212</v>
      </c>
      <c r="H4313" s="31">
        <v>9.0648859999999996</v>
      </c>
      <c r="I4313" s="31">
        <v>2152.645</v>
      </c>
      <c r="J4313" s="31">
        <v>2977.1210000000001</v>
      </c>
      <c r="K4313" s="31">
        <v>1707.924</v>
      </c>
      <c r="L4313" s="31">
        <v>108.13</v>
      </c>
      <c r="M4313" s="31" t="s">
        <v>108</v>
      </c>
      <c r="N4313" s="31">
        <v>51.733800000000002</v>
      </c>
      <c r="O4313" s="31">
        <v>82.304500000000004</v>
      </c>
      <c r="P4313" s="31">
        <v>110.4239</v>
      </c>
      <c r="Q4313" s="31">
        <v>1707.9936</v>
      </c>
      <c r="R4313" s="31">
        <v>85.01</v>
      </c>
      <c r="S4313" s="31" t="s">
        <v>108</v>
      </c>
    </row>
    <row r="4314" spans="1:19" x14ac:dyDescent="0.35">
      <c r="A4314" s="2">
        <v>38908</v>
      </c>
      <c r="B4314" s="31">
        <v>898.12620000000004</v>
      </c>
      <c r="C4314" s="31">
        <v>1476.0930000000001</v>
      </c>
      <c r="D4314" s="31">
        <v>715.80399999999997</v>
      </c>
      <c r="E4314" s="31">
        <v>685.97839999999997</v>
      </c>
      <c r="F4314" s="31">
        <v>61.716799999999999</v>
      </c>
      <c r="G4314" s="31">
        <v>196.4451</v>
      </c>
      <c r="H4314" s="31">
        <v>9.0911000000000008</v>
      </c>
      <c r="I4314" s="31">
        <v>2150.84</v>
      </c>
      <c r="J4314" s="31">
        <v>2977.5650000000001</v>
      </c>
      <c r="K4314" s="31">
        <v>1704.222</v>
      </c>
      <c r="L4314" s="31">
        <v>108.29</v>
      </c>
      <c r="M4314" s="31" t="s">
        <v>108</v>
      </c>
      <c r="N4314" s="31">
        <v>51.316600000000001</v>
      </c>
      <c r="O4314" s="31">
        <v>82.227999999999994</v>
      </c>
      <c r="P4314" s="31">
        <v>109.6964</v>
      </c>
      <c r="Q4314" s="31">
        <v>1717.5644</v>
      </c>
      <c r="R4314" s="31">
        <v>85.5</v>
      </c>
      <c r="S4314" s="31" t="s">
        <v>108</v>
      </c>
    </row>
    <row r="4315" spans="1:19" x14ac:dyDescent="0.35">
      <c r="A4315" s="2">
        <v>38909</v>
      </c>
      <c r="B4315" s="31">
        <v>905.95320000000004</v>
      </c>
      <c r="C4315" s="31">
        <v>1488.6089999999999</v>
      </c>
      <c r="D4315" s="31">
        <v>723.9923</v>
      </c>
      <c r="E4315" s="31">
        <v>700.63570000000004</v>
      </c>
      <c r="F4315" s="31">
        <v>63.3855</v>
      </c>
      <c r="G4315" s="31">
        <v>197.30289999999999</v>
      </c>
      <c r="H4315" s="31">
        <v>9.0701289999999997</v>
      </c>
      <c r="I4315" s="31">
        <v>2153.4659999999999</v>
      </c>
      <c r="J4315" s="31">
        <v>2983.3310000000001</v>
      </c>
      <c r="K4315" s="31">
        <v>1710.145</v>
      </c>
      <c r="L4315" s="31">
        <v>108.74</v>
      </c>
      <c r="M4315" s="31" t="s">
        <v>108</v>
      </c>
      <c r="N4315" s="31">
        <v>51.558599999999998</v>
      </c>
      <c r="O4315" s="31">
        <v>82.079599999999999</v>
      </c>
      <c r="P4315" s="31">
        <v>109.7919</v>
      </c>
      <c r="Q4315" s="31">
        <v>1710.3281999999999</v>
      </c>
      <c r="R4315" s="31">
        <v>85.36</v>
      </c>
      <c r="S4315" s="31" t="s">
        <v>108</v>
      </c>
    </row>
    <row r="4316" spans="1:19" x14ac:dyDescent="0.35">
      <c r="A4316" s="2">
        <v>38910</v>
      </c>
      <c r="B4316" s="31">
        <v>915.13080000000002</v>
      </c>
      <c r="C4316" s="31">
        <v>1527.7729999999999</v>
      </c>
      <c r="D4316" s="31">
        <v>716.39070000000004</v>
      </c>
      <c r="E4316" s="31">
        <v>712.32090000000005</v>
      </c>
      <c r="F4316" s="31">
        <v>64.185100000000006</v>
      </c>
      <c r="G4316" s="31">
        <v>196.36709999999999</v>
      </c>
      <c r="H4316" s="31">
        <v>8.9233290000000007</v>
      </c>
      <c r="I4316" s="31">
        <v>2160.1959999999999</v>
      </c>
      <c r="J4316" s="31">
        <v>2983.3310000000001</v>
      </c>
      <c r="K4316" s="31">
        <v>1704.3710000000001</v>
      </c>
      <c r="L4316" s="31">
        <v>107.55</v>
      </c>
      <c r="M4316" s="31" t="s">
        <v>108</v>
      </c>
      <c r="N4316" s="31">
        <v>50.6158</v>
      </c>
      <c r="O4316" s="31">
        <v>81.145300000000006</v>
      </c>
      <c r="P4316" s="31">
        <v>109.2445</v>
      </c>
      <c r="Q4316" s="31">
        <v>1709.9260999999999</v>
      </c>
      <c r="R4316" s="31">
        <v>85.91</v>
      </c>
      <c r="S4316" s="31" t="s">
        <v>108</v>
      </c>
    </row>
    <row r="4317" spans="1:19" x14ac:dyDescent="0.35">
      <c r="A4317" s="2">
        <v>38911</v>
      </c>
      <c r="B4317" s="31">
        <v>941.57740000000001</v>
      </c>
      <c r="C4317" s="31">
        <v>1561.2550000000001</v>
      </c>
      <c r="D4317" s="31">
        <v>742.06560000000002</v>
      </c>
      <c r="E4317" s="31">
        <v>701.73199999999997</v>
      </c>
      <c r="F4317" s="31">
        <v>64.502499999999998</v>
      </c>
      <c r="G4317" s="31">
        <v>194.0275</v>
      </c>
      <c r="H4317" s="31">
        <v>8.8918719999999993</v>
      </c>
      <c r="I4317" s="31">
        <v>2162.8220000000001</v>
      </c>
      <c r="J4317" s="31">
        <v>2989.098</v>
      </c>
      <c r="K4317" s="31">
        <v>1711.4770000000001</v>
      </c>
      <c r="L4317" s="31">
        <v>105.79</v>
      </c>
      <c r="M4317" s="31" t="s">
        <v>108</v>
      </c>
      <c r="N4317" s="31">
        <v>49.714799999999997</v>
      </c>
      <c r="O4317" s="31">
        <v>81.331599999999995</v>
      </c>
      <c r="P4317" s="31">
        <v>109.2728</v>
      </c>
      <c r="Q4317" s="31">
        <v>1668.6186</v>
      </c>
      <c r="R4317" s="31">
        <v>85.84</v>
      </c>
      <c r="S4317" s="31" t="s">
        <v>108</v>
      </c>
    </row>
    <row r="4318" spans="1:19" x14ac:dyDescent="0.35">
      <c r="A4318" s="2">
        <v>38912</v>
      </c>
      <c r="B4318" s="31">
        <v>947.47699999999998</v>
      </c>
      <c r="C4318" s="31">
        <v>1576.691</v>
      </c>
      <c r="D4318" s="31">
        <v>744.6748</v>
      </c>
      <c r="E4318" s="31">
        <v>715.88639999999998</v>
      </c>
      <c r="F4318" s="31">
        <v>65.828800000000001</v>
      </c>
      <c r="G4318" s="31">
        <v>194.9633</v>
      </c>
      <c r="H4318" s="31">
        <v>9.0072150000000004</v>
      </c>
      <c r="I4318" s="31">
        <v>2173.9839999999999</v>
      </c>
      <c r="J4318" s="31">
        <v>2991.76</v>
      </c>
      <c r="K4318" s="31">
        <v>1718.88</v>
      </c>
      <c r="L4318" s="31">
        <v>105.35</v>
      </c>
      <c r="M4318" s="31" t="s">
        <v>108</v>
      </c>
      <c r="N4318" s="31">
        <v>49.2226</v>
      </c>
      <c r="O4318" s="31">
        <v>80.565799999999996</v>
      </c>
      <c r="P4318" s="31">
        <v>108.7587</v>
      </c>
      <c r="Q4318" s="31">
        <v>1641.3978</v>
      </c>
      <c r="R4318" s="31">
        <v>86.1</v>
      </c>
      <c r="S4318" s="31" t="s">
        <v>108</v>
      </c>
    </row>
    <row r="4319" spans="1:19" x14ac:dyDescent="0.35">
      <c r="A4319" s="2">
        <v>38915</v>
      </c>
      <c r="B4319" s="31">
        <v>928.68989999999997</v>
      </c>
      <c r="C4319" s="31">
        <v>1548.9590000000001</v>
      </c>
      <c r="D4319" s="31">
        <v>736.92930000000001</v>
      </c>
      <c r="E4319" s="31">
        <v>686.10919999999999</v>
      </c>
      <c r="F4319" s="31">
        <v>64.254800000000003</v>
      </c>
      <c r="G4319" s="31">
        <v>190.67410000000001</v>
      </c>
      <c r="H4319" s="31">
        <v>8.1683590000000006</v>
      </c>
      <c r="I4319" s="31">
        <v>2173.9839999999999</v>
      </c>
      <c r="J4319" s="31">
        <v>2989.9850000000001</v>
      </c>
      <c r="K4319" s="31">
        <v>1717.4</v>
      </c>
      <c r="L4319" s="31">
        <v>105.2</v>
      </c>
      <c r="M4319" s="31" t="s">
        <v>108</v>
      </c>
      <c r="N4319" s="31">
        <v>49.397799999999997</v>
      </c>
      <c r="O4319" s="31">
        <v>80.018000000000001</v>
      </c>
      <c r="P4319" s="31">
        <v>107.75579999999999</v>
      </c>
      <c r="Q4319" s="31">
        <v>1612.6729</v>
      </c>
      <c r="R4319" s="31">
        <v>87.02</v>
      </c>
      <c r="S4319" s="31" t="s">
        <v>108</v>
      </c>
    </row>
    <row r="4320" spans="1:19" x14ac:dyDescent="0.35">
      <c r="A4320" s="2">
        <v>38916</v>
      </c>
      <c r="B4320" s="31">
        <v>909.66039999999998</v>
      </c>
      <c r="C4320" s="31">
        <v>1533.9380000000001</v>
      </c>
      <c r="D4320" s="31">
        <v>739.41890000000001</v>
      </c>
      <c r="E4320" s="31">
        <v>692.40819999999997</v>
      </c>
      <c r="F4320" s="31">
        <v>62.062800000000003</v>
      </c>
      <c r="G4320" s="31">
        <v>190.59610000000001</v>
      </c>
      <c r="H4320" s="31">
        <v>7.8485449999999997</v>
      </c>
      <c r="I4320" s="31">
        <v>2177.1030000000001</v>
      </c>
      <c r="J4320" s="31">
        <v>2977.1210000000001</v>
      </c>
      <c r="K4320" s="31">
        <v>1715.327</v>
      </c>
      <c r="L4320" s="31">
        <v>105.64</v>
      </c>
      <c r="M4320" s="31" t="s">
        <v>108</v>
      </c>
      <c r="N4320" s="31">
        <v>49.614699999999999</v>
      </c>
      <c r="O4320" s="31">
        <v>79.864800000000002</v>
      </c>
      <c r="P4320" s="31">
        <v>107.5257</v>
      </c>
      <c r="Q4320" s="31">
        <v>1615.5029</v>
      </c>
      <c r="R4320" s="31">
        <v>87.01</v>
      </c>
      <c r="S4320" s="31" t="s">
        <v>108</v>
      </c>
    </row>
    <row r="4321" spans="1:19" x14ac:dyDescent="0.35">
      <c r="A4321" s="2">
        <v>38917</v>
      </c>
      <c r="B4321" s="31">
        <v>903.2364</v>
      </c>
      <c r="C4321" s="31">
        <v>1507.838</v>
      </c>
      <c r="D4321" s="31">
        <v>703.73429999999996</v>
      </c>
      <c r="E4321" s="31">
        <v>691.04269999999997</v>
      </c>
      <c r="F4321" s="31">
        <v>63.347099999999998</v>
      </c>
      <c r="G4321" s="31">
        <v>189.4263</v>
      </c>
      <c r="H4321" s="31">
        <v>7.8800020000000002</v>
      </c>
      <c r="I4321" s="31">
        <v>2173.163</v>
      </c>
      <c r="J4321" s="31">
        <v>2992.6469999999999</v>
      </c>
      <c r="K4321" s="31">
        <v>1718.732</v>
      </c>
      <c r="L4321" s="31">
        <v>107.07</v>
      </c>
      <c r="M4321" s="31" t="s">
        <v>108</v>
      </c>
      <c r="N4321" s="31">
        <v>49.748199999999997</v>
      </c>
      <c r="O4321" s="31">
        <v>80.035899999999998</v>
      </c>
      <c r="P4321" s="31">
        <v>108.1443</v>
      </c>
      <c r="Q4321" s="31">
        <v>1639.1347000000001</v>
      </c>
      <c r="R4321" s="31">
        <v>86.52</v>
      </c>
      <c r="S4321" s="31" t="s">
        <v>108</v>
      </c>
    </row>
    <row r="4322" spans="1:19" x14ac:dyDescent="0.35">
      <c r="A4322" s="2">
        <v>38918</v>
      </c>
      <c r="B4322" s="31">
        <v>898.63049999999998</v>
      </c>
      <c r="C4322" s="31">
        <v>1518.2370000000001</v>
      </c>
      <c r="D4322" s="31">
        <v>705.39409999999998</v>
      </c>
      <c r="E4322" s="31">
        <v>652.63189999999997</v>
      </c>
      <c r="F4322" s="31">
        <v>62.342799999999997</v>
      </c>
      <c r="G4322" s="31">
        <v>188.88040000000001</v>
      </c>
      <c r="H4322" s="31">
        <v>7.9376730000000002</v>
      </c>
      <c r="I4322" s="31">
        <v>2176.7750000000001</v>
      </c>
      <c r="J4322" s="31">
        <v>2998.8580000000002</v>
      </c>
      <c r="K4322" s="31">
        <v>1719.1759999999999</v>
      </c>
      <c r="L4322" s="31">
        <v>106.37</v>
      </c>
      <c r="M4322" s="31" t="s">
        <v>108</v>
      </c>
      <c r="N4322" s="31">
        <v>49.297699999999999</v>
      </c>
      <c r="O4322" s="31">
        <v>80.229600000000005</v>
      </c>
      <c r="P4322" s="31">
        <v>108.8165</v>
      </c>
      <c r="Q4322" s="31">
        <v>1668.4563000000001</v>
      </c>
      <c r="R4322" s="31">
        <v>86.22</v>
      </c>
      <c r="S4322" s="31" t="s">
        <v>108</v>
      </c>
    </row>
    <row r="4323" spans="1:19" x14ac:dyDescent="0.35">
      <c r="A4323" s="2">
        <v>38919</v>
      </c>
      <c r="B4323" s="31">
        <v>899.47900000000004</v>
      </c>
      <c r="C4323" s="31">
        <v>1541.4829999999999</v>
      </c>
      <c r="D4323" s="31">
        <v>706.77719999999999</v>
      </c>
      <c r="E4323" s="31">
        <v>623.64760000000001</v>
      </c>
      <c r="F4323" s="31">
        <v>61.135800000000003</v>
      </c>
      <c r="G4323" s="31">
        <v>186.6968</v>
      </c>
      <c r="H4323" s="31">
        <v>7.8747590000000001</v>
      </c>
      <c r="I4323" s="31">
        <v>2177.2669999999998</v>
      </c>
      <c r="J4323" s="31">
        <v>2997.0830000000001</v>
      </c>
      <c r="K4323" s="31">
        <v>1724.21</v>
      </c>
      <c r="L4323" s="31">
        <v>105.56</v>
      </c>
      <c r="M4323" s="31" t="s">
        <v>108</v>
      </c>
      <c r="N4323" s="31">
        <v>48.7637</v>
      </c>
      <c r="O4323" s="31">
        <v>80.650599999999997</v>
      </c>
      <c r="P4323" s="31">
        <v>109.1511</v>
      </c>
      <c r="Q4323" s="31">
        <v>1656.662</v>
      </c>
      <c r="R4323" s="31">
        <v>85.93</v>
      </c>
      <c r="S4323" s="31" t="s">
        <v>108</v>
      </c>
    </row>
    <row r="4324" spans="1:19" x14ac:dyDescent="0.35">
      <c r="A4324" s="2">
        <v>38922</v>
      </c>
      <c r="B4324" s="31">
        <v>907.4787</v>
      </c>
      <c r="C4324" s="31">
        <v>1553.5820000000001</v>
      </c>
      <c r="D4324" s="31">
        <v>700.96810000000005</v>
      </c>
      <c r="E4324" s="31">
        <v>634.21939999999995</v>
      </c>
      <c r="F4324" s="31">
        <v>60.430799999999998</v>
      </c>
      <c r="G4324" s="31">
        <v>188.6464</v>
      </c>
      <c r="H4324" s="31">
        <v>7.7751450000000002</v>
      </c>
      <c r="I4324" s="31">
        <v>2172.0140000000001</v>
      </c>
      <c r="J4324" s="31">
        <v>2997.0830000000001</v>
      </c>
      <c r="K4324" s="31">
        <v>1723.174</v>
      </c>
      <c r="L4324" s="31">
        <v>107.49</v>
      </c>
      <c r="M4324" s="31" t="s">
        <v>108</v>
      </c>
      <c r="N4324" s="31">
        <v>49.8733</v>
      </c>
      <c r="O4324" s="31">
        <v>80.233099999999993</v>
      </c>
      <c r="P4324" s="31">
        <v>108.6203</v>
      </c>
      <c r="Q4324" s="31">
        <v>1660.0763999999999</v>
      </c>
      <c r="R4324" s="31">
        <v>86.34</v>
      </c>
      <c r="S4324" s="31" t="s">
        <v>108</v>
      </c>
    </row>
    <row r="4325" spans="1:19" x14ac:dyDescent="0.35">
      <c r="A4325" s="2">
        <v>38923</v>
      </c>
      <c r="B4325" s="31">
        <v>892.20659999999998</v>
      </c>
      <c r="C4325" s="31">
        <v>1538.5609999999999</v>
      </c>
      <c r="D4325" s="31">
        <v>702.07460000000003</v>
      </c>
      <c r="E4325" s="31">
        <v>659.6798</v>
      </c>
      <c r="F4325" s="31">
        <v>60.904000000000003</v>
      </c>
      <c r="G4325" s="31">
        <v>189.34829999999999</v>
      </c>
      <c r="H4325" s="31">
        <v>7.7803880000000003</v>
      </c>
      <c r="I4325" s="31">
        <v>2170.5369999999998</v>
      </c>
      <c r="J4325" s="31">
        <v>2993.5340000000001</v>
      </c>
      <c r="K4325" s="31">
        <v>1722.2860000000001</v>
      </c>
      <c r="L4325" s="31">
        <v>107.83</v>
      </c>
      <c r="M4325" s="31" t="s">
        <v>108</v>
      </c>
      <c r="N4325" s="31">
        <v>49.798200000000001</v>
      </c>
      <c r="O4325" s="31">
        <v>80.106800000000007</v>
      </c>
      <c r="P4325" s="31">
        <v>108.6216</v>
      </c>
      <c r="Q4325" s="31">
        <v>1678.5074</v>
      </c>
      <c r="R4325" s="31">
        <v>86.64</v>
      </c>
      <c r="S4325" s="31" t="s">
        <v>108</v>
      </c>
    </row>
    <row r="4326" spans="1:19" x14ac:dyDescent="0.35">
      <c r="A4326" s="2">
        <v>38924</v>
      </c>
      <c r="B4326" s="31">
        <v>898.87300000000005</v>
      </c>
      <c r="C4326" s="31">
        <v>1543.999</v>
      </c>
      <c r="D4326" s="31">
        <v>711.75649999999996</v>
      </c>
      <c r="E4326" s="31">
        <v>661.61800000000005</v>
      </c>
      <c r="F4326" s="31">
        <v>61.290300000000002</v>
      </c>
      <c r="G4326" s="31">
        <v>188.02250000000001</v>
      </c>
      <c r="H4326" s="31">
        <v>7.7541739999999999</v>
      </c>
      <c r="I4326" s="31">
        <v>2172.6709999999998</v>
      </c>
      <c r="J4326" s="31">
        <v>2999.3009999999999</v>
      </c>
      <c r="K4326" s="31">
        <v>1719.62</v>
      </c>
      <c r="L4326" s="31">
        <v>107.98</v>
      </c>
      <c r="M4326" s="31" t="s">
        <v>108</v>
      </c>
      <c r="N4326" s="31">
        <v>49.914999999999999</v>
      </c>
      <c r="O4326" s="31">
        <v>80.108199999999997</v>
      </c>
      <c r="P4326" s="31">
        <v>108.52070000000001</v>
      </c>
      <c r="Q4326" s="31">
        <v>1681.4242999999999</v>
      </c>
      <c r="R4326" s="31">
        <v>85.86</v>
      </c>
      <c r="S4326" s="31" t="s">
        <v>108</v>
      </c>
    </row>
    <row r="4327" spans="1:19" x14ac:dyDescent="0.35">
      <c r="A4327" s="2">
        <v>38925</v>
      </c>
      <c r="B4327" s="31">
        <v>909.53920000000005</v>
      </c>
      <c r="C4327" s="31">
        <v>1546.106</v>
      </c>
      <c r="D4327" s="31">
        <v>718.6721</v>
      </c>
      <c r="E4327" s="31">
        <v>667.6087</v>
      </c>
      <c r="F4327" s="31">
        <v>62.333199999999998</v>
      </c>
      <c r="G4327" s="31">
        <v>185.60499999999999</v>
      </c>
      <c r="H4327" s="31">
        <v>7.8066019999999998</v>
      </c>
      <c r="I4327" s="31">
        <v>2172.3429999999998</v>
      </c>
      <c r="J4327" s="31">
        <v>2999.3009999999999</v>
      </c>
      <c r="K4327" s="31">
        <v>1723.914</v>
      </c>
      <c r="L4327" s="31">
        <v>107.89</v>
      </c>
      <c r="M4327" s="31" t="s">
        <v>108</v>
      </c>
      <c r="N4327" s="31">
        <v>49.8733</v>
      </c>
      <c r="O4327" s="31">
        <v>81.004300000000001</v>
      </c>
      <c r="P4327" s="31">
        <v>109.5108</v>
      </c>
      <c r="Q4327" s="31">
        <v>1716.2598</v>
      </c>
      <c r="R4327" s="31">
        <v>85.84</v>
      </c>
      <c r="S4327" s="31" t="s">
        <v>108</v>
      </c>
    </row>
    <row r="4328" spans="1:19" x14ac:dyDescent="0.35">
      <c r="A4328" s="2">
        <v>38926</v>
      </c>
      <c r="B4328" s="31">
        <v>891.96410000000003</v>
      </c>
      <c r="C4328" s="31">
        <v>1503.1489999999999</v>
      </c>
      <c r="D4328" s="31">
        <v>707.60709999999995</v>
      </c>
      <c r="E4328" s="31">
        <v>680.471</v>
      </c>
      <c r="F4328" s="31">
        <v>62.555300000000003</v>
      </c>
      <c r="G4328" s="31">
        <v>186.54079999999999</v>
      </c>
      <c r="H4328" s="31">
        <v>7.8223310000000001</v>
      </c>
      <c r="I4328" s="31">
        <v>2165.777</v>
      </c>
      <c r="J4328" s="31">
        <v>3009.5039999999999</v>
      </c>
      <c r="K4328" s="31">
        <v>1728.2080000000001</v>
      </c>
      <c r="L4328" s="31">
        <v>108.91</v>
      </c>
      <c r="M4328" s="31" t="s">
        <v>108</v>
      </c>
      <c r="N4328" s="31">
        <v>50.765999999999998</v>
      </c>
      <c r="O4328" s="31">
        <v>81.555300000000003</v>
      </c>
      <c r="P4328" s="31">
        <v>109.7782</v>
      </c>
      <c r="Q4328" s="31">
        <v>1714.9822999999999</v>
      </c>
      <c r="R4328" s="31">
        <v>85.38</v>
      </c>
      <c r="S4328" s="31" t="s">
        <v>108</v>
      </c>
    </row>
    <row r="4329" spans="1:19" x14ac:dyDescent="0.35">
      <c r="A4329" s="2">
        <v>38929</v>
      </c>
      <c r="B4329" s="31">
        <v>911.84209999999996</v>
      </c>
      <c r="C4329" s="31">
        <v>1503.3530000000001</v>
      </c>
      <c r="D4329" s="31">
        <v>711.47990000000004</v>
      </c>
      <c r="E4329" s="31">
        <v>705.75519999999995</v>
      </c>
      <c r="F4329" s="31">
        <v>62.4587</v>
      </c>
      <c r="G4329" s="31">
        <v>187.08670000000001</v>
      </c>
      <c r="H4329" s="31">
        <v>7.7908739999999996</v>
      </c>
      <c r="I4329" s="31">
        <v>2166.598</v>
      </c>
      <c r="J4329" s="31">
        <v>3010.3910000000001</v>
      </c>
      <c r="K4329" s="31">
        <v>1728.5039999999999</v>
      </c>
      <c r="L4329" s="31">
        <v>108.7</v>
      </c>
      <c r="M4329" s="31" t="s">
        <v>108</v>
      </c>
      <c r="N4329" s="31">
        <v>50.682600000000001</v>
      </c>
      <c r="O4329" s="31">
        <v>81.733199999999997</v>
      </c>
      <c r="P4329" s="31">
        <v>109.7381</v>
      </c>
      <c r="Q4329" s="31">
        <v>1715.3594000000001</v>
      </c>
      <c r="R4329" s="31">
        <v>85.3</v>
      </c>
      <c r="S4329" s="31" t="s">
        <v>108</v>
      </c>
    </row>
    <row r="4330" spans="1:19" x14ac:dyDescent="0.35">
      <c r="A4330" s="2">
        <v>38930</v>
      </c>
      <c r="B4330" s="31">
        <v>918.26610000000005</v>
      </c>
      <c r="C4330" s="31">
        <v>1547.125</v>
      </c>
      <c r="D4330" s="31">
        <v>725.31119999999999</v>
      </c>
      <c r="E4330" s="31">
        <v>689.63319999999999</v>
      </c>
      <c r="F4330" s="31">
        <v>63.6175</v>
      </c>
      <c r="G4330" s="31">
        <v>185.21510000000001</v>
      </c>
      <c r="H4330" s="31">
        <v>7.7961169999999997</v>
      </c>
      <c r="I4330" s="31">
        <v>2166.598</v>
      </c>
      <c r="J4330" s="31">
        <v>3010.3910000000001</v>
      </c>
      <c r="K4330" s="31">
        <v>1726.875</v>
      </c>
      <c r="L4330" s="31">
        <v>108.27</v>
      </c>
      <c r="M4330" s="31" t="s">
        <v>108</v>
      </c>
      <c r="N4330" s="31">
        <v>49.848300000000002</v>
      </c>
      <c r="O4330" s="31">
        <v>81.211399999999998</v>
      </c>
      <c r="P4330" s="31">
        <v>109.568</v>
      </c>
      <c r="Q4330" s="31">
        <v>1699.421</v>
      </c>
      <c r="R4330" s="31">
        <v>85.01</v>
      </c>
      <c r="S4330" s="31" t="s">
        <v>108</v>
      </c>
    </row>
    <row r="4331" spans="1:19" x14ac:dyDescent="0.35">
      <c r="A4331" s="2">
        <v>38931</v>
      </c>
      <c r="B4331" s="31">
        <v>928.81110000000001</v>
      </c>
      <c r="C4331" s="31">
        <v>1588.9259999999999</v>
      </c>
      <c r="D4331" s="31">
        <v>736.92949999999996</v>
      </c>
      <c r="E4331" s="31">
        <v>693.24519999999995</v>
      </c>
      <c r="F4331" s="31">
        <v>64.129300000000001</v>
      </c>
      <c r="G4331" s="31">
        <v>187.5547</v>
      </c>
      <c r="H4331" s="31">
        <v>7.7961169999999997</v>
      </c>
      <c r="I4331" s="31">
        <v>2172.0140000000001</v>
      </c>
      <c r="J4331" s="31">
        <v>3013.94</v>
      </c>
      <c r="K4331" s="31">
        <v>1726.579</v>
      </c>
      <c r="L4331" s="31">
        <v>108.91</v>
      </c>
      <c r="M4331" s="31" t="s">
        <v>108</v>
      </c>
      <c r="N4331" s="31">
        <v>50.382199999999997</v>
      </c>
      <c r="O4331" s="31">
        <v>81.611199999999997</v>
      </c>
      <c r="P4331" s="31">
        <v>110.1437</v>
      </c>
      <c r="Q4331" s="31">
        <v>1716.5894000000001</v>
      </c>
      <c r="R4331" s="31">
        <v>85.18</v>
      </c>
      <c r="S4331" s="31" t="s">
        <v>108</v>
      </c>
    </row>
    <row r="4332" spans="1:19" x14ac:dyDescent="0.35">
      <c r="A4332" s="2">
        <v>38932</v>
      </c>
      <c r="B4332" s="31">
        <v>927.11419999999998</v>
      </c>
      <c r="C4332" s="31">
        <v>1558.8150000000001</v>
      </c>
      <c r="D4332" s="31">
        <v>727.80089999999996</v>
      </c>
      <c r="E4332" s="31">
        <v>664.70140000000004</v>
      </c>
      <c r="F4332" s="31">
        <v>63.4437</v>
      </c>
      <c r="G4332" s="31">
        <v>185.761</v>
      </c>
      <c r="H4332" s="31">
        <v>7.9848600000000003</v>
      </c>
      <c r="I4332" s="31">
        <v>2173.9839999999999</v>
      </c>
      <c r="J4332" s="31">
        <v>3014.384</v>
      </c>
      <c r="K4332" s="31">
        <v>1721.1010000000001</v>
      </c>
      <c r="L4332" s="31">
        <v>109.16</v>
      </c>
      <c r="M4332" s="31" t="s">
        <v>108</v>
      </c>
      <c r="N4332" s="31">
        <v>50.765999999999998</v>
      </c>
      <c r="O4332" s="31">
        <v>81.241799999999998</v>
      </c>
      <c r="P4332" s="31">
        <v>109.9571</v>
      </c>
      <c r="Q4332" s="31">
        <v>1717.9549999999999</v>
      </c>
      <c r="R4332" s="31">
        <v>85.04</v>
      </c>
      <c r="S4332" s="31" t="s">
        <v>108</v>
      </c>
    </row>
    <row r="4333" spans="1:19" x14ac:dyDescent="0.35">
      <c r="A4333" s="2">
        <v>38933</v>
      </c>
      <c r="B4333" s="31">
        <v>921.53869999999995</v>
      </c>
      <c r="C4333" s="31">
        <v>1516.742</v>
      </c>
      <c r="D4333" s="31">
        <v>731.39700000000005</v>
      </c>
      <c r="E4333" s="31">
        <v>697.29780000000005</v>
      </c>
      <c r="F4333" s="31">
        <v>63.347099999999998</v>
      </c>
      <c r="G4333" s="31">
        <v>186.22890000000001</v>
      </c>
      <c r="H4333" s="31">
        <v>7.8852460000000004</v>
      </c>
      <c r="I4333" s="31">
        <v>2172.6709999999998</v>
      </c>
      <c r="J4333" s="31">
        <v>3025.03</v>
      </c>
      <c r="K4333" s="31">
        <v>1730.4290000000001</v>
      </c>
      <c r="L4333" s="31">
        <v>109.06</v>
      </c>
      <c r="M4333" s="31" t="s">
        <v>108</v>
      </c>
      <c r="N4333" s="31">
        <v>50.574100000000001</v>
      </c>
      <c r="O4333" s="31">
        <v>81.835800000000006</v>
      </c>
      <c r="P4333" s="31">
        <v>110.8339</v>
      </c>
      <c r="Q4333" s="31">
        <v>1732.9368999999999</v>
      </c>
      <c r="R4333" s="31">
        <v>84.58</v>
      </c>
      <c r="S4333" s="31" t="s">
        <v>108</v>
      </c>
    </row>
    <row r="4334" spans="1:19" x14ac:dyDescent="0.35">
      <c r="A4334" s="2">
        <v>38936</v>
      </c>
      <c r="B4334" s="31">
        <v>947.35580000000004</v>
      </c>
      <c r="C4334" s="31">
        <v>1530.404</v>
      </c>
      <c r="D4334" s="31">
        <v>746.6114</v>
      </c>
      <c r="E4334" s="31">
        <v>702.31939999999997</v>
      </c>
      <c r="F4334" s="31">
        <v>63.685099999999998</v>
      </c>
      <c r="G4334" s="31">
        <v>181.5498</v>
      </c>
      <c r="H4334" s="31">
        <v>7.9796170000000002</v>
      </c>
      <c r="I4334" s="31">
        <v>2180.0569999999998</v>
      </c>
      <c r="J4334" s="31">
        <v>3020.15</v>
      </c>
      <c r="K4334" s="31">
        <v>1730.2809999999999</v>
      </c>
      <c r="L4334" s="31">
        <v>108.74</v>
      </c>
      <c r="M4334" s="31" t="s">
        <v>108</v>
      </c>
      <c r="N4334" s="31">
        <v>50.140300000000003</v>
      </c>
      <c r="O4334" s="31">
        <v>81.256900000000002</v>
      </c>
      <c r="P4334" s="31">
        <v>110.5264</v>
      </c>
      <c r="Q4334" s="31">
        <v>1726.5354</v>
      </c>
      <c r="R4334" s="31">
        <v>84.74</v>
      </c>
      <c r="S4334" s="31" t="s">
        <v>108</v>
      </c>
    </row>
    <row r="4335" spans="1:19" x14ac:dyDescent="0.35">
      <c r="A4335" s="2">
        <v>38937</v>
      </c>
      <c r="B4335" s="31">
        <v>937.63900000000001</v>
      </c>
      <c r="C4335" s="31">
        <v>1512.6980000000001</v>
      </c>
      <c r="D4335" s="31">
        <v>747.49450000000002</v>
      </c>
      <c r="E4335" s="31">
        <v>699.90430000000003</v>
      </c>
      <c r="F4335" s="31">
        <v>63.4726</v>
      </c>
      <c r="G4335" s="31">
        <v>179.7561</v>
      </c>
      <c r="H4335" s="31">
        <v>8.0588499999999996</v>
      </c>
      <c r="I4335" s="31">
        <v>2177.924</v>
      </c>
      <c r="J4335" s="31">
        <v>3021.4810000000002</v>
      </c>
      <c r="K4335" s="31">
        <v>1731.021</v>
      </c>
      <c r="L4335" s="31">
        <v>108.27</v>
      </c>
      <c r="M4335" s="31" t="s">
        <v>108</v>
      </c>
      <c r="N4335" s="31">
        <v>49.806600000000003</v>
      </c>
      <c r="O4335" s="31">
        <v>81.189400000000006</v>
      </c>
      <c r="P4335" s="31">
        <v>110.3306</v>
      </c>
      <c r="Q4335" s="31">
        <v>1735.4922999999999</v>
      </c>
      <c r="R4335" s="31">
        <v>84.83</v>
      </c>
      <c r="S4335" s="31" t="s">
        <v>108</v>
      </c>
    </row>
    <row r="4336" spans="1:19" x14ac:dyDescent="0.35">
      <c r="A4336" s="2">
        <v>38938</v>
      </c>
      <c r="B4336" s="31">
        <v>935.28949999999998</v>
      </c>
      <c r="C4336" s="31">
        <v>1478.384</v>
      </c>
      <c r="D4336" s="31">
        <v>746.94389999999999</v>
      </c>
      <c r="E4336" s="31">
        <v>712.5702</v>
      </c>
      <c r="F4336" s="31">
        <v>63.926499999999997</v>
      </c>
      <c r="G4336" s="31">
        <v>180.92590000000001</v>
      </c>
      <c r="H4336" s="31">
        <v>8.1562819999999991</v>
      </c>
      <c r="I4336" s="31">
        <v>2175.79</v>
      </c>
      <c r="J4336" s="31">
        <v>3020.15</v>
      </c>
      <c r="K4336" s="31">
        <v>1727.0229999999999</v>
      </c>
      <c r="L4336" s="31">
        <v>107.83</v>
      </c>
      <c r="M4336" s="31" t="s">
        <v>108</v>
      </c>
      <c r="N4336" s="31">
        <v>49.89</v>
      </c>
      <c r="O4336" s="31">
        <v>81.1143</v>
      </c>
      <c r="P4336" s="31">
        <v>110.72239999999999</v>
      </c>
      <c r="Q4336" s="31">
        <v>1751.9944</v>
      </c>
      <c r="R4336" s="31">
        <v>84.71</v>
      </c>
      <c r="S4336" s="31" t="s">
        <v>108</v>
      </c>
    </row>
    <row r="4337" spans="1:19" x14ac:dyDescent="0.35">
      <c r="A4337" s="2">
        <v>38939</v>
      </c>
      <c r="B4337" s="31">
        <v>912.26859999999999</v>
      </c>
      <c r="C4337" s="31">
        <v>1373.43</v>
      </c>
      <c r="D4337" s="31">
        <v>724.69870000000003</v>
      </c>
      <c r="E4337" s="31">
        <v>698.78340000000003</v>
      </c>
      <c r="F4337" s="31">
        <v>62.381399999999999</v>
      </c>
      <c r="G4337" s="31">
        <v>179.13220000000001</v>
      </c>
      <c r="H4337" s="31">
        <v>8.1727679999999996</v>
      </c>
      <c r="I4337" s="31">
        <v>2168.239</v>
      </c>
      <c r="J4337" s="31">
        <v>3019.7069999999999</v>
      </c>
      <c r="K4337" s="31">
        <v>1727.4680000000001</v>
      </c>
      <c r="L4337" s="31">
        <v>108.17</v>
      </c>
      <c r="M4337" s="31" t="s">
        <v>108</v>
      </c>
      <c r="N4337" s="31">
        <v>49.973399999999998</v>
      </c>
      <c r="O4337" s="31">
        <v>80.891300000000001</v>
      </c>
      <c r="P4337" s="31">
        <v>109.761</v>
      </c>
      <c r="Q4337" s="31">
        <v>1742.7271000000001</v>
      </c>
      <c r="R4337" s="31">
        <v>85.12</v>
      </c>
      <c r="S4337" s="31" t="s">
        <v>108</v>
      </c>
    </row>
    <row r="4338" spans="1:19" x14ac:dyDescent="0.35">
      <c r="A4338" s="2">
        <v>38940</v>
      </c>
      <c r="B4338" s="31">
        <v>917.56410000000005</v>
      </c>
      <c r="C4338" s="31">
        <v>1419.829</v>
      </c>
      <c r="D4338" s="31">
        <v>722.17930000000001</v>
      </c>
      <c r="E4338" s="31">
        <v>671.22770000000003</v>
      </c>
      <c r="F4338" s="31">
        <v>62.226900000000001</v>
      </c>
      <c r="G4338" s="31">
        <v>177.26060000000001</v>
      </c>
      <c r="H4338" s="31">
        <v>8.1584319999999995</v>
      </c>
      <c r="I4338" s="31">
        <v>2177.759</v>
      </c>
      <c r="J4338" s="31">
        <v>3011.2779999999998</v>
      </c>
      <c r="K4338" s="31">
        <v>1721.3969999999999</v>
      </c>
      <c r="L4338" s="31">
        <v>107.89</v>
      </c>
      <c r="M4338" s="31" t="s">
        <v>108</v>
      </c>
      <c r="N4338" s="31">
        <v>49.923400000000001</v>
      </c>
      <c r="O4338" s="31">
        <v>80.455600000000004</v>
      </c>
      <c r="P4338" s="31">
        <v>109.6773</v>
      </c>
      <c r="Q4338" s="31">
        <v>1743.6495</v>
      </c>
      <c r="R4338" s="31">
        <v>85.49</v>
      </c>
      <c r="S4338" s="31" t="s">
        <v>108</v>
      </c>
    </row>
    <row r="4339" spans="1:19" x14ac:dyDescent="0.35">
      <c r="A4339" s="2">
        <v>38943</v>
      </c>
      <c r="B4339" s="31">
        <v>905.97230000000002</v>
      </c>
      <c r="C4339" s="31">
        <v>1369.4570000000001</v>
      </c>
      <c r="D4339" s="31">
        <v>707.70839999999998</v>
      </c>
      <c r="E4339" s="31">
        <v>678.47370000000001</v>
      </c>
      <c r="F4339" s="31">
        <v>61.734400000000001</v>
      </c>
      <c r="G4339" s="31">
        <v>177.57249999999999</v>
      </c>
      <c r="H4339" s="31">
        <v>7.9649109999999999</v>
      </c>
      <c r="I4339" s="31">
        <v>2171.5219999999999</v>
      </c>
      <c r="J4339" s="31">
        <v>3004.181</v>
      </c>
      <c r="K4339" s="31">
        <v>1717.992</v>
      </c>
      <c r="L4339" s="31">
        <v>107.98</v>
      </c>
      <c r="M4339" s="31" t="s">
        <v>108</v>
      </c>
      <c r="N4339" s="31">
        <v>50.065199999999997</v>
      </c>
      <c r="O4339" s="31">
        <v>80.168700000000001</v>
      </c>
      <c r="P4339" s="31">
        <v>109.4903</v>
      </c>
      <c r="Q4339" s="31">
        <v>1738.8198</v>
      </c>
      <c r="R4339" s="31">
        <v>85.67</v>
      </c>
      <c r="S4339" s="31" t="s">
        <v>108</v>
      </c>
    </row>
    <row r="4340" spans="1:19" x14ac:dyDescent="0.35">
      <c r="A4340" s="2">
        <v>38944</v>
      </c>
      <c r="B4340" s="31">
        <v>898.72739999999999</v>
      </c>
      <c r="C4340" s="31">
        <v>1365.43</v>
      </c>
      <c r="D4340" s="31">
        <v>717.8107</v>
      </c>
      <c r="E4340" s="31">
        <v>678.38530000000003</v>
      </c>
      <c r="F4340" s="31">
        <v>61.116399999999999</v>
      </c>
      <c r="G4340" s="31">
        <v>177.57249999999999</v>
      </c>
      <c r="H4340" s="31">
        <v>8.0005600000000001</v>
      </c>
      <c r="I4340" s="31">
        <v>2173.4920000000002</v>
      </c>
      <c r="J4340" s="31">
        <v>3017.489</v>
      </c>
      <c r="K4340" s="31">
        <v>1722.1369999999999</v>
      </c>
      <c r="L4340" s="31">
        <v>109.21</v>
      </c>
      <c r="M4340" s="31" t="s">
        <v>108</v>
      </c>
      <c r="N4340" s="31">
        <v>51.4084</v>
      </c>
      <c r="O4340" s="31">
        <v>80.454400000000007</v>
      </c>
      <c r="P4340" s="31">
        <v>109.8429</v>
      </c>
      <c r="Q4340" s="31">
        <v>1744.8686</v>
      </c>
      <c r="R4340" s="31">
        <v>85.22</v>
      </c>
      <c r="S4340" s="31" t="s">
        <v>108</v>
      </c>
    </row>
    <row r="4341" spans="1:19" x14ac:dyDescent="0.35">
      <c r="A4341" s="2">
        <v>38945</v>
      </c>
      <c r="B4341" s="31">
        <v>888.58460000000002</v>
      </c>
      <c r="C4341" s="31">
        <v>1347.596</v>
      </c>
      <c r="D4341" s="31">
        <v>716.99159999999995</v>
      </c>
      <c r="E4341" s="31">
        <v>683.06870000000004</v>
      </c>
      <c r="F4341" s="31">
        <v>61.705500000000001</v>
      </c>
      <c r="G4341" s="31">
        <v>176.24680000000001</v>
      </c>
      <c r="H4341" s="31">
        <v>8.1176910000000007</v>
      </c>
      <c r="I4341" s="31">
        <v>2178.7440000000001</v>
      </c>
      <c r="J4341" s="31">
        <v>3029.4659999999999</v>
      </c>
      <c r="K4341" s="31">
        <v>1727.171</v>
      </c>
      <c r="L4341" s="31">
        <v>110.16</v>
      </c>
      <c r="M4341" s="31" t="s">
        <v>108</v>
      </c>
      <c r="N4341" s="31">
        <v>52.601399999999998</v>
      </c>
      <c r="O4341" s="31">
        <v>80.606499999999997</v>
      </c>
      <c r="P4341" s="31">
        <v>110.401</v>
      </c>
      <c r="Q4341" s="31">
        <v>1770.154</v>
      </c>
      <c r="R4341" s="31">
        <v>84.88</v>
      </c>
      <c r="S4341" s="31" t="s">
        <v>108</v>
      </c>
    </row>
    <row r="4342" spans="1:19" x14ac:dyDescent="0.35">
      <c r="A4342" s="2">
        <v>38946</v>
      </c>
      <c r="B4342" s="31">
        <v>872.88739999999996</v>
      </c>
      <c r="C4342" s="31">
        <v>1312.0889999999999</v>
      </c>
      <c r="D4342" s="31">
        <v>702.24770000000001</v>
      </c>
      <c r="E4342" s="31">
        <v>647.0154</v>
      </c>
      <c r="F4342" s="31">
        <v>60.3825</v>
      </c>
      <c r="G4342" s="31">
        <v>176.0908</v>
      </c>
      <c r="H4342" s="31">
        <v>8.010745</v>
      </c>
      <c r="I4342" s="31">
        <v>2180.7139999999999</v>
      </c>
      <c r="J4342" s="31">
        <v>3028.1350000000002</v>
      </c>
      <c r="K4342" s="31">
        <v>1728.9480000000001</v>
      </c>
      <c r="L4342" s="31">
        <v>110.33</v>
      </c>
      <c r="M4342" s="31" t="s">
        <v>108</v>
      </c>
      <c r="N4342" s="31">
        <v>52.651499999999999</v>
      </c>
      <c r="O4342" s="31">
        <v>80.751000000000005</v>
      </c>
      <c r="P4342" s="31">
        <v>110.45780000000001</v>
      </c>
      <c r="Q4342" s="31">
        <v>1777.1605999999999</v>
      </c>
      <c r="R4342" s="31">
        <v>85.04</v>
      </c>
      <c r="S4342" s="31" t="s">
        <v>108</v>
      </c>
    </row>
    <row r="4343" spans="1:19" x14ac:dyDescent="0.35">
      <c r="A4343" s="2">
        <v>38947</v>
      </c>
      <c r="B4343" s="31">
        <v>880.61530000000005</v>
      </c>
      <c r="C4343" s="31">
        <v>1329.7159999999999</v>
      </c>
      <c r="D4343" s="31">
        <v>704.70500000000004</v>
      </c>
      <c r="E4343" s="31">
        <v>663.89329999999995</v>
      </c>
      <c r="F4343" s="31">
        <v>60.0349</v>
      </c>
      <c r="G4343" s="31">
        <v>174.84299999999999</v>
      </c>
      <c r="H4343" s="31">
        <v>7.8681510000000001</v>
      </c>
      <c r="I4343" s="31">
        <v>2176.4459999999999</v>
      </c>
      <c r="J4343" s="31">
        <v>3033.902</v>
      </c>
      <c r="K4343" s="31">
        <v>1731.317</v>
      </c>
      <c r="L4343" s="31">
        <v>110.84</v>
      </c>
      <c r="M4343" s="31" t="s">
        <v>108</v>
      </c>
      <c r="N4343" s="31">
        <v>52.8934</v>
      </c>
      <c r="O4343" s="31">
        <v>80.590599999999995</v>
      </c>
      <c r="P4343" s="31">
        <v>110.09990000000001</v>
      </c>
      <c r="Q4343" s="31">
        <v>1762.7183</v>
      </c>
      <c r="R4343" s="31">
        <v>85.09</v>
      </c>
      <c r="S4343" s="31" t="s">
        <v>108</v>
      </c>
    </row>
    <row r="4344" spans="1:19" x14ac:dyDescent="0.35">
      <c r="A4344" s="2">
        <v>38950</v>
      </c>
      <c r="B4344" s="31">
        <v>894.86360000000002</v>
      </c>
      <c r="C4344" s="31">
        <v>1326.425</v>
      </c>
      <c r="D4344" s="31">
        <v>715.35339999999997</v>
      </c>
      <c r="E4344" s="31">
        <v>678.91549999999995</v>
      </c>
      <c r="F4344" s="31">
        <v>61.338500000000003</v>
      </c>
      <c r="G4344" s="31">
        <v>175.077</v>
      </c>
      <c r="H4344" s="31">
        <v>7.8630579999999997</v>
      </c>
      <c r="I4344" s="31">
        <v>2183.8330000000001</v>
      </c>
      <c r="J4344" s="31">
        <v>3036.12</v>
      </c>
      <c r="K4344" s="31">
        <v>1735.9069999999999</v>
      </c>
      <c r="L4344" s="31">
        <v>110.44</v>
      </c>
      <c r="M4344" s="31" t="s">
        <v>108</v>
      </c>
      <c r="N4344" s="31">
        <v>52.342799999999997</v>
      </c>
      <c r="O4344" s="31">
        <v>80.492500000000007</v>
      </c>
      <c r="P4344" s="31">
        <v>110.9404</v>
      </c>
      <c r="Q4344" s="31">
        <v>1750.5287000000001</v>
      </c>
      <c r="R4344" s="31">
        <v>84.63</v>
      </c>
      <c r="S4344" s="31" t="s">
        <v>108</v>
      </c>
    </row>
    <row r="4345" spans="1:19" x14ac:dyDescent="0.35">
      <c r="A4345" s="2">
        <v>38951</v>
      </c>
      <c r="B4345" s="31">
        <v>894.01840000000004</v>
      </c>
      <c r="C4345" s="31">
        <v>1326.2180000000001</v>
      </c>
      <c r="D4345" s="31">
        <v>718.35680000000002</v>
      </c>
      <c r="E4345" s="31">
        <v>675.91110000000003</v>
      </c>
      <c r="F4345" s="31">
        <v>61.2226</v>
      </c>
      <c r="G4345" s="31">
        <v>175.38890000000001</v>
      </c>
      <c r="H4345" s="31">
        <v>7.745927</v>
      </c>
      <c r="I4345" s="31">
        <v>2185.9670000000001</v>
      </c>
      <c r="J4345" s="31">
        <v>3037.0070000000001</v>
      </c>
      <c r="K4345" s="31">
        <v>1744.05</v>
      </c>
      <c r="L4345" s="31">
        <v>110.42</v>
      </c>
      <c r="M4345" s="31" t="s">
        <v>108</v>
      </c>
      <c r="N4345" s="31">
        <v>52.2761</v>
      </c>
      <c r="O4345" s="31">
        <v>80.076099999999997</v>
      </c>
      <c r="P4345" s="31">
        <v>110.02670000000001</v>
      </c>
      <c r="Q4345" s="31">
        <v>1760.6048000000001</v>
      </c>
      <c r="R4345" s="31">
        <v>85.17</v>
      </c>
      <c r="S4345" s="31" t="s">
        <v>108</v>
      </c>
    </row>
    <row r="4346" spans="1:19" x14ac:dyDescent="0.35">
      <c r="A4346" s="2">
        <v>38952</v>
      </c>
      <c r="B4346" s="31">
        <v>879.52859999999998</v>
      </c>
      <c r="C4346" s="31">
        <v>1277.319</v>
      </c>
      <c r="D4346" s="31">
        <v>708.25450000000001</v>
      </c>
      <c r="E4346" s="31">
        <v>674.67399999999998</v>
      </c>
      <c r="F4346" s="31">
        <v>61.126100000000001</v>
      </c>
      <c r="G4346" s="31">
        <v>176.71459999999999</v>
      </c>
      <c r="H4346" s="31">
        <v>7.8121320000000001</v>
      </c>
      <c r="I4346" s="31">
        <v>2184.982</v>
      </c>
      <c r="J4346" s="31">
        <v>3035.2330000000002</v>
      </c>
      <c r="K4346" s="31">
        <v>1741.9770000000001</v>
      </c>
      <c r="L4346" s="31">
        <v>110.05</v>
      </c>
      <c r="M4346" s="31" t="s">
        <v>108</v>
      </c>
      <c r="N4346" s="31">
        <v>52.000700000000002</v>
      </c>
      <c r="O4346" s="31">
        <v>80.016199999999998</v>
      </c>
      <c r="P4346" s="31">
        <v>109.866</v>
      </c>
      <c r="Q4346" s="31">
        <v>1745.4485</v>
      </c>
      <c r="R4346" s="31">
        <v>85.13</v>
      </c>
      <c r="S4346" s="31" t="s">
        <v>108</v>
      </c>
    </row>
    <row r="4347" spans="1:19" x14ac:dyDescent="0.35">
      <c r="A4347" s="2">
        <v>38953</v>
      </c>
      <c r="B4347" s="31">
        <v>886.65269999999998</v>
      </c>
      <c r="C4347" s="31">
        <v>1283.325</v>
      </c>
      <c r="D4347" s="31">
        <v>713.44219999999996</v>
      </c>
      <c r="E4347" s="31">
        <v>658.7681</v>
      </c>
      <c r="F4347" s="31">
        <v>60.691499999999998</v>
      </c>
      <c r="G4347" s="31">
        <v>176.2467</v>
      </c>
      <c r="H4347" s="31">
        <v>7.7866689999999998</v>
      </c>
      <c r="I4347" s="31">
        <v>2186.1309999999999</v>
      </c>
      <c r="J4347" s="31">
        <v>3036.12</v>
      </c>
      <c r="K4347" s="31">
        <v>1744.1980000000001</v>
      </c>
      <c r="L4347" s="31">
        <v>109.91</v>
      </c>
      <c r="M4347" s="31" t="s">
        <v>108</v>
      </c>
      <c r="N4347" s="31">
        <v>51.967399999999998</v>
      </c>
      <c r="O4347" s="31">
        <v>80.120999999999995</v>
      </c>
      <c r="P4347" s="31">
        <v>109.8382</v>
      </c>
      <c r="Q4347" s="31">
        <v>1733.828</v>
      </c>
      <c r="R4347" s="31">
        <v>85.28</v>
      </c>
      <c r="S4347" s="31" t="s">
        <v>108</v>
      </c>
    </row>
    <row r="4348" spans="1:19" x14ac:dyDescent="0.35">
      <c r="A4348" s="2">
        <v>38954</v>
      </c>
      <c r="B4348" s="31">
        <v>887.49789999999996</v>
      </c>
      <c r="C4348" s="31">
        <v>1295.682</v>
      </c>
      <c r="D4348" s="31">
        <v>723.27149999999995</v>
      </c>
      <c r="E4348" s="31">
        <v>670.25570000000005</v>
      </c>
      <c r="F4348" s="31">
        <v>60.913600000000002</v>
      </c>
      <c r="G4348" s="31">
        <v>173.75120000000001</v>
      </c>
      <c r="H4348" s="31">
        <v>7.6899090000000001</v>
      </c>
      <c r="I4348" s="31">
        <v>2202.3809999999999</v>
      </c>
      <c r="J4348" s="31">
        <v>3038.7820000000002</v>
      </c>
      <c r="K4348" s="31">
        <v>1746.4190000000001</v>
      </c>
      <c r="L4348" s="31">
        <v>110.03</v>
      </c>
      <c r="M4348" s="31" t="s">
        <v>108</v>
      </c>
      <c r="N4348" s="31">
        <v>52.084200000000003</v>
      </c>
      <c r="O4348" s="31">
        <v>79.449799999999996</v>
      </c>
      <c r="P4348" s="31">
        <v>109.42010000000001</v>
      </c>
      <c r="Q4348" s="31">
        <v>1736.2612999999999</v>
      </c>
      <c r="R4348" s="31">
        <v>85.38</v>
      </c>
      <c r="S4348" s="31" t="s">
        <v>108</v>
      </c>
    </row>
    <row r="4349" spans="1:19" x14ac:dyDescent="0.35">
      <c r="A4349" s="2">
        <v>38957</v>
      </c>
      <c r="B4349" s="31">
        <v>866.36699999999996</v>
      </c>
      <c r="C4349" s="31">
        <v>1223.2650000000001</v>
      </c>
      <c r="D4349" s="31">
        <v>694.87580000000003</v>
      </c>
      <c r="E4349" s="31">
        <v>670.25570000000005</v>
      </c>
      <c r="F4349" s="31">
        <v>60.247300000000003</v>
      </c>
      <c r="G4349" s="31">
        <v>172.19149999999999</v>
      </c>
      <c r="H4349" s="31">
        <v>7.4301839999999997</v>
      </c>
      <c r="I4349" s="31">
        <v>2207.1410000000001</v>
      </c>
      <c r="J4349" s="31">
        <v>3036.12</v>
      </c>
      <c r="K4349" s="31">
        <v>1745.827</v>
      </c>
      <c r="L4349" s="31">
        <v>110.56</v>
      </c>
      <c r="M4349" s="31" t="s">
        <v>108</v>
      </c>
      <c r="N4349" s="31">
        <v>52.409500000000001</v>
      </c>
      <c r="O4349" s="31">
        <v>79.449799999999996</v>
      </c>
      <c r="P4349" s="31">
        <v>109.42010000000001</v>
      </c>
      <c r="Q4349" s="31">
        <v>1734.6953000000001</v>
      </c>
      <c r="R4349" s="31">
        <v>85.26</v>
      </c>
      <c r="S4349" s="31" t="s">
        <v>108</v>
      </c>
    </row>
    <row r="4350" spans="1:19" x14ac:dyDescent="0.35">
      <c r="A4350" s="2">
        <v>38958</v>
      </c>
      <c r="B4350" s="31">
        <v>855.98270000000002</v>
      </c>
      <c r="C4350" s="31">
        <v>1230.652</v>
      </c>
      <c r="D4350" s="31">
        <v>696.24099999999999</v>
      </c>
      <c r="E4350" s="31">
        <v>655.94039999999995</v>
      </c>
      <c r="F4350" s="31">
        <v>59.783799999999999</v>
      </c>
      <c r="G4350" s="31">
        <v>171.87960000000001</v>
      </c>
      <c r="H4350" s="31">
        <v>7.4811110000000003</v>
      </c>
      <c r="I4350" s="31">
        <v>2204.1869999999999</v>
      </c>
      <c r="J4350" s="31">
        <v>3037.0070000000001</v>
      </c>
      <c r="K4350" s="31">
        <v>1740.941</v>
      </c>
      <c r="L4350" s="31">
        <v>110.67</v>
      </c>
      <c r="M4350" s="31" t="s">
        <v>108</v>
      </c>
      <c r="N4350" s="31">
        <v>52.5931</v>
      </c>
      <c r="O4350" s="31">
        <v>79.691800000000001</v>
      </c>
      <c r="P4350" s="31">
        <v>109.48399999999999</v>
      </c>
      <c r="Q4350" s="31">
        <v>1746.7714000000001</v>
      </c>
      <c r="R4350" s="31">
        <v>84.96</v>
      </c>
      <c r="S4350" s="31" t="s">
        <v>108</v>
      </c>
    </row>
    <row r="4351" spans="1:19" x14ac:dyDescent="0.35">
      <c r="A4351" s="2">
        <v>38959</v>
      </c>
      <c r="B4351" s="31">
        <v>858.63919999999996</v>
      </c>
      <c r="C4351" s="31">
        <v>1247.4960000000001</v>
      </c>
      <c r="D4351" s="31">
        <v>689.68809999999996</v>
      </c>
      <c r="E4351" s="31">
        <v>660.3587</v>
      </c>
      <c r="F4351" s="31">
        <v>60.459800000000001</v>
      </c>
      <c r="G4351" s="31">
        <v>173.3613</v>
      </c>
      <c r="H4351" s="31">
        <v>7.4912960000000002</v>
      </c>
      <c r="I4351" s="31">
        <v>2209.4389999999999</v>
      </c>
      <c r="J4351" s="31">
        <v>3041.4430000000002</v>
      </c>
      <c r="K4351" s="31">
        <v>1745.5309999999999</v>
      </c>
      <c r="L4351" s="31">
        <v>110.67</v>
      </c>
      <c r="M4351" s="31" t="s">
        <v>108</v>
      </c>
      <c r="N4351" s="31">
        <v>52.8767</v>
      </c>
      <c r="O4351" s="31">
        <v>79.585800000000006</v>
      </c>
      <c r="P4351" s="31">
        <v>110.12779999999999</v>
      </c>
      <c r="Q4351" s="31">
        <v>1759.7470000000001</v>
      </c>
      <c r="R4351" s="31">
        <v>84.97</v>
      </c>
      <c r="S4351" s="31" t="s">
        <v>108</v>
      </c>
    </row>
    <row r="4352" spans="1:19" x14ac:dyDescent="0.35">
      <c r="A4352" s="2">
        <v>38960</v>
      </c>
      <c r="B4352" s="31">
        <v>861.17489999999998</v>
      </c>
      <c r="C4352" s="31">
        <v>1235.576</v>
      </c>
      <c r="D4352" s="31">
        <v>696.51400000000001</v>
      </c>
      <c r="E4352" s="31">
        <v>682.53859999999997</v>
      </c>
      <c r="F4352" s="31">
        <v>61.241900000000001</v>
      </c>
      <c r="G4352" s="31">
        <v>173.3613</v>
      </c>
      <c r="H4352" s="31">
        <v>7.5625929999999997</v>
      </c>
      <c r="I4352" s="31">
        <v>2215.5129999999999</v>
      </c>
      <c r="J4352" s="31">
        <v>3048.096</v>
      </c>
      <c r="K4352" s="31">
        <v>1750.268</v>
      </c>
      <c r="L4352" s="31">
        <v>110.71</v>
      </c>
      <c r="M4352" s="31" t="s">
        <v>108</v>
      </c>
      <c r="N4352" s="31">
        <v>52.826700000000002</v>
      </c>
      <c r="O4352" s="31">
        <v>79.379300000000001</v>
      </c>
      <c r="P4352" s="31">
        <v>109.8343</v>
      </c>
      <c r="Q4352" s="31">
        <v>1751.0546999999999</v>
      </c>
      <c r="R4352" s="31">
        <v>85.05</v>
      </c>
      <c r="S4352" s="31" t="s">
        <v>108</v>
      </c>
    </row>
    <row r="4353" spans="1:19" x14ac:dyDescent="0.35">
      <c r="A4353" s="2">
        <v>38961</v>
      </c>
      <c r="B4353" s="31">
        <v>847.89260000000002</v>
      </c>
      <c r="C4353" s="31">
        <v>1208.7909999999999</v>
      </c>
      <c r="D4353" s="31">
        <v>692.41849999999999</v>
      </c>
      <c r="E4353" s="31">
        <v>672.81830000000002</v>
      </c>
      <c r="F4353" s="31">
        <v>61.087400000000002</v>
      </c>
      <c r="G4353" s="31">
        <v>172.03559999999999</v>
      </c>
      <c r="H4353" s="31">
        <v>7.6695390000000003</v>
      </c>
      <c r="I4353" s="31">
        <v>2214.0349999999999</v>
      </c>
      <c r="J4353" s="31">
        <v>3049.4270000000001</v>
      </c>
      <c r="K4353" s="31">
        <v>1753.23</v>
      </c>
      <c r="L4353" s="31">
        <v>111.31</v>
      </c>
      <c r="M4353" s="31" t="s">
        <v>108</v>
      </c>
      <c r="N4353" s="31">
        <v>53.076999999999998</v>
      </c>
      <c r="O4353" s="31">
        <v>79.351699999999994</v>
      </c>
      <c r="P4353" s="31">
        <v>109.86</v>
      </c>
      <c r="Q4353" s="31">
        <v>1763.1965</v>
      </c>
      <c r="R4353" s="31">
        <v>84.92</v>
      </c>
      <c r="S4353" s="31" t="s">
        <v>108</v>
      </c>
    </row>
    <row r="4354" spans="1:19" x14ac:dyDescent="0.35">
      <c r="A4354" s="2">
        <v>38964</v>
      </c>
      <c r="B4354" s="31">
        <v>847.89260000000002</v>
      </c>
      <c r="C4354" s="31">
        <v>1208.7909999999999</v>
      </c>
      <c r="D4354" s="31">
        <v>692.41849999999999</v>
      </c>
      <c r="E4354" s="31">
        <v>672.81830000000002</v>
      </c>
      <c r="F4354" s="31">
        <v>61.087400000000002</v>
      </c>
      <c r="G4354" s="31">
        <v>172.03559999999999</v>
      </c>
      <c r="H4354" s="31">
        <v>7.6695390000000003</v>
      </c>
      <c r="I4354" s="31">
        <v>2209.768</v>
      </c>
      <c r="J4354" s="31">
        <v>3049.4270000000001</v>
      </c>
      <c r="K4354" s="31">
        <v>1751.7470000000001</v>
      </c>
      <c r="L4354" s="31">
        <v>111.31</v>
      </c>
      <c r="M4354" s="31" t="s">
        <v>108</v>
      </c>
      <c r="N4354" s="31">
        <v>53.076999999999998</v>
      </c>
      <c r="O4354" s="31">
        <v>80.282300000000006</v>
      </c>
      <c r="P4354" s="31">
        <v>110.37560000000001</v>
      </c>
      <c r="Q4354" s="31">
        <v>1788.7273</v>
      </c>
      <c r="R4354" s="31">
        <v>84.68</v>
      </c>
      <c r="S4354" s="31" t="s">
        <v>108</v>
      </c>
    </row>
    <row r="4355" spans="1:19" x14ac:dyDescent="0.35">
      <c r="A4355" s="2">
        <v>38965</v>
      </c>
      <c r="B4355" s="31">
        <v>836.66300000000001</v>
      </c>
      <c r="C4355" s="31">
        <v>1144.9570000000001</v>
      </c>
      <c r="D4355" s="31">
        <v>682.8623</v>
      </c>
      <c r="E4355" s="31">
        <v>702.50930000000005</v>
      </c>
      <c r="F4355" s="31">
        <v>62.468299999999999</v>
      </c>
      <c r="G4355" s="31">
        <v>172.89340000000001</v>
      </c>
      <c r="H4355" s="31">
        <v>7.6746319999999999</v>
      </c>
      <c r="I4355" s="31">
        <v>2208.0839999999998</v>
      </c>
      <c r="J4355" s="31">
        <v>3040.556</v>
      </c>
      <c r="K4355" s="31">
        <v>1746.403</v>
      </c>
      <c r="L4355" s="31">
        <v>111.48</v>
      </c>
      <c r="M4355" s="31" t="s">
        <v>108</v>
      </c>
      <c r="N4355" s="31">
        <v>53.552500000000002</v>
      </c>
      <c r="O4355" s="31">
        <v>80.167299999999997</v>
      </c>
      <c r="P4355" s="31">
        <v>109.87179999999999</v>
      </c>
      <c r="Q4355" s="31">
        <v>1787.2022999999999</v>
      </c>
      <c r="R4355" s="31">
        <v>85</v>
      </c>
      <c r="S4355" s="31" t="s">
        <v>108</v>
      </c>
    </row>
    <row r="4356" spans="1:19" x14ac:dyDescent="0.35">
      <c r="A4356" s="2">
        <v>38966</v>
      </c>
      <c r="B4356" s="31">
        <v>823.38070000000005</v>
      </c>
      <c r="C4356" s="31">
        <v>1141.1369999999999</v>
      </c>
      <c r="D4356" s="31">
        <v>673.57910000000004</v>
      </c>
      <c r="E4356" s="31">
        <v>713.20159999999998</v>
      </c>
      <c r="F4356" s="31">
        <v>61.9758</v>
      </c>
      <c r="G4356" s="31">
        <v>170.5538</v>
      </c>
      <c r="H4356" s="31">
        <v>7.5371300000000003</v>
      </c>
      <c r="I4356" s="31">
        <v>2209.152</v>
      </c>
      <c r="J4356" s="31">
        <v>3036.5639999999999</v>
      </c>
      <c r="K4356" s="31">
        <v>1740.605</v>
      </c>
      <c r="L4356" s="31">
        <v>110.48</v>
      </c>
      <c r="M4356" s="31" t="s">
        <v>108</v>
      </c>
      <c r="N4356" s="31">
        <v>52.584699999999998</v>
      </c>
      <c r="O4356" s="31">
        <v>79.783000000000001</v>
      </c>
      <c r="P4356" s="31">
        <v>109.7106</v>
      </c>
      <c r="Q4356" s="31">
        <v>1767.9274</v>
      </c>
      <c r="R4356" s="31">
        <v>85.1</v>
      </c>
      <c r="S4356" s="31" t="s">
        <v>108</v>
      </c>
    </row>
    <row r="4357" spans="1:19" x14ac:dyDescent="0.35">
      <c r="A4357" s="2">
        <v>38967</v>
      </c>
      <c r="B4357" s="31">
        <v>819.27530000000002</v>
      </c>
      <c r="C4357" s="31">
        <v>1143.0930000000001</v>
      </c>
      <c r="D4357" s="31">
        <v>661.29250000000002</v>
      </c>
      <c r="E4357" s="31">
        <v>710.55060000000003</v>
      </c>
      <c r="F4357" s="31">
        <v>60.343899999999998</v>
      </c>
      <c r="G4357" s="31">
        <v>171.5676</v>
      </c>
      <c r="H4357" s="31">
        <v>7.5880570000000001</v>
      </c>
      <c r="I4357" s="31">
        <v>2208.3710000000001</v>
      </c>
      <c r="J4357" s="31">
        <v>3037.895</v>
      </c>
      <c r="K4357" s="31">
        <v>1743.731</v>
      </c>
      <c r="L4357" s="31">
        <v>109.93</v>
      </c>
      <c r="M4357" s="31" t="s">
        <v>108</v>
      </c>
      <c r="N4357" s="31">
        <v>52.334499999999998</v>
      </c>
      <c r="O4357" s="31">
        <v>79.882999999999996</v>
      </c>
      <c r="P4357" s="31">
        <v>109.20189999999999</v>
      </c>
      <c r="Q4357" s="31">
        <v>1745.1786999999999</v>
      </c>
      <c r="R4357" s="31">
        <v>85.53</v>
      </c>
      <c r="S4357" s="31" t="s">
        <v>108</v>
      </c>
    </row>
    <row r="4358" spans="1:19" x14ac:dyDescent="0.35">
      <c r="A4358" s="2">
        <v>38968</v>
      </c>
      <c r="B4358" s="31">
        <v>804.78549999999996</v>
      </c>
      <c r="C4358" s="31">
        <v>1118.471</v>
      </c>
      <c r="D4358" s="31">
        <v>655.28570000000002</v>
      </c>
      <c r="E4358" s="31">
        <v>692.70069999999998</v>
      </c>
      <c r="F4358" s="31">
        <v>59.61</v>
      </c>
      <c r="G4358" s="31">
        <v>170.94370000000001</v>
      </c>
      <c r="H4358" s="31">
        <v>7.5371300000000003</v>
      </c>
      <c r="I4358" s="31">
        <v>2203.5970000000002</v>
      </c>
      <c r="J4358" s="31">
        <v>3042.7739999999999</v>
      </c>
      <c r="K4358" s="31">
        <v>1747.0050000000001</v>
      </c>
      <c r="L4358" s="31">
        <v>110.18</v>
      </c>
      <c r="M4358" s="31" t="s">
        <v>108</v>
      </c>
      <c r="N4358" s="31">
        <v>52.426200000000001</v>
      </c>
      <c r="O4358" s="31">
        <v>79.674000000000007</v>
      </c>
      <c r="P4358" s="31">
        <v>108.65689999999999</v>
      </c>
      <c r="Q4358" s="31">
        <v>1743.6</v>
      </c>
      <c r="R4358" s="31">
        <v>85.95</v>
      </c>
      <c r="S4358" s="31" t="s">
        <v>108</v>
      </c>
    </row>
    <row r="4359" spans="1:19" x14ac:dyDescent="0.35">
      <c r="A4359" s="2">
        <v>38971</v>
      </c>
      <c r="B4359" s="31">
        <v>795.41859999999997</v>
      </c>
      <c r="C4359" s="31">
        <v>1105.886</v>
      </c>
      <c r="D4359" s="31">
        <v>635.02589999999998</v>
      </c>
      <c r="E4359" s="31">
        <v>660.88490000000002</v>
      </c>
      <c r="F4359" s="31">
        <v>57.678699999999999</v>
      </c>
      <c r="G4359" s="31">
        <v>169.8519</v>
      </c>
      <c r="H4359" s="31">
        <v>7.5269450000000004</v>
      </c>
      <c r="I4359" s="31">
        <v>2215.2840000000001</v>
      </c>
      <c r="J4359" s="31">
        <v>3037.0070000000001</v>
      </c>
      <c r="K4359" s="31">
        <v>1744.7729999999999</v>
      </c>
      <c r="L4359" s="31">
        <v>110.27</v>
      </c>
      <c r="M4359" s="31" t="s">
        <v>108</v>
      </c>
      <c r="N4359" s="31">
        <v>52.841700000000003</v>
      </c>
      <c r="O4359" s="31">
        <v>78.993200000000002</v>
      </c>
      <c r="P4359" s="31">
        <v>108.8541</v>
      </c>
      <c r="Q4359" s="31">
        <v>1708.4037000000001</v>
      </c>
      <c r="R4359" s="31">
        <v>85.92</v>
      </c>
      <c r="S4359" s="31" t="s">
        <v>108</v>
      </c>
    </row>
    <row r="4360" spans="1:19" x14ac:dyDescent="0.35">
      <c r="A4360" s="2">
        <v>38972</v>
      </c>
      <c r="B4360" s="31">
        <v>776.50009999999997</v>
      </c>
      <c r="C4360" s="31">
        <v>1084.165</v>
      </c>
      <c r="D4360" s="31">
        <v>630.19330000000002</v>
      </c>
      <c r="E4360" s="31">
        <v>670.04200000000003</v>
      </c>
      <c r="F4360" s="31">
        <v>57.389000000000003</v>
      </c>
      <c r="G4360" s="31">
        <v>167.9803</v>
      </c>
      <c r="H4360" s="31">
        <v>7.521852</v>
      </c>
      <c r="I4360" s="31">
        <v>2212.8150000000001</v>
      </c>
      <c r="J4360" s="31">
        <v>3041.886</v>
      </c>
      <c r="K4360" s="31">
        <v>1740.605</v>
      </c>
      <c r="L4360" s="31">
        <v>111.4</v>
      </c>
      <c r="M4360" s="31" t="s">
        <v>108</v>
      </c>
      <c r="N4360" s="31">
        <v>53.887500000000003</v>
      </c>
      <c r="O4360" s="31">
        <v>78.962400000000002</v>
      </c>
      <c r="P4360" s="31">
        <v>108.8199</v>
      </c>
      <c r="Q4360" s="31">
        <v>1719.5998999999999</v>
      </c>
      <c r="R4360" s="31">
        <v>85.92</v>
      </c>
      <c r="S4360" s="31" t="s">
        <v>108</v>
      </c>
    </row>
    <row r="4361" spans="1:19" x14ac:dyDescent="0.35">
      <c r="A4361" s="2">
        <v>38973</v>
      </c>
      <c r="B4361" s="31">
        <v>776.78729999999996</v>
      </c>
      <c r="C4361" s="31">
        <v>1084.492</v>
      </c>
      <c r="D4361" s="31">
        <v>610.22239999999999</v>
      </c>
      <c r="E4361" s="31">
        <v>661.21050000000002</v>
      </c>
      <c r="F4361" s="31">
        <v>57.582099999999997</v>
      </c>
      <c r="G4361" s="31">
        <v>168.60419999999999</v>
      </c>
      <c r="H4361" s="31">
        <v>7.6338900000000001</v>
      </c>
      <c r="I4361" s="31">
        <v>2216.107</v>
      </c>
      <c r="J4361" s="31">
        <v>3043.6610000000001</v>
      </c>
      <c r="K4361" s="31">
        <v>1745.5170000000001</v>
      </c>
      <c r="L4361" s="31">
        <v>111.74</v>
      </c>
      <c r="M4361" s="31" t="s">
        <v>108</v>
      </c>
      <c r="N4361" s="31">
        <v>54.184399999999997</v>
      </c>
      <c r="O4361" s="31">
        <v>79.018199999999993</v>
      </c>
      <c r="P4361" s="31">
        <v>108.7111</v>
      </c>
      <c r="Q4361" s="31">
        <v>1736.6211000000001</v>
      </c>
      <c r="R4361" s="31">
        <v>85.86</v>
      </c>
      <c r="S4361" s="31" t="s">
        <v>108</v>
      </c>
    </row>
    <row r="4362" spans="1:19" x14ac:dyDescent="0.35">
      <c r="A4362" s="2">
        <v>38974</v>
      </c>
      <c r="B4362" s="31">
        <v>768.98530000000005</v>
      </c>
      <c r="C4362" s="31">
        <v>1083.3309999999999</v>
      </c>
      <c r="D4362" s="31">
        <v>605.15740000000005</v>
      </c>
      <c r="E4362" s="31">
        <v>657.39980000000003</v>
      </c>
      <c r="F4362" s="31">
        <v>56.587499999999999</v>
      </c>
      <c r="G4362" s="31">
        <v>170.08590000000001</v>
      </c>
      <c r="H4362" s="31">
        <v>7.577871</v>
      </c>
      <c r="I4362" s="31">
        <v>2214.4609999999998</v>
      </c>
      <c r="J4362" s="31">
        <v>3037.895</v>
      </c>
      <c r="K4362" s="31">
        <v>1746.41</v>
      </c>
      <c r="L4362" s="31">
        <v>111.78</v>
      </c>
      <c r="M4362" s="31" t="s">
        <v>108</v>
      </c>
      <c r="N4362" s="31">
        <v>54.250399999999999</v>
      </c>
      <c r="O4362" s="31">
        <v>79.142600000000002</v>
      </c>
      <c r="P4362" s="31">
        <v>109.30459999999999</v>
      </c>
      <c r="Q4362" s="31">
        <v>1740.6913</v>
      </c>
      <c r="R4362" s="31">
        <v>85.66</v>
      </c>
      <c r="S4362" s="31" t="s">
        <v>108</v>
      </c>
    </row>
    <row r="4363" spans="1:19" x14ac:dyDescent="0.35">
      <c r="A4363" s="2">
        <v>38975</v>
      </c>
      <c r="B4363" s="31">
        <v>766.72670000000005</v>
      </c>
      <c r="C4363" s="31">
        <v>1090.8219999999999</v>
      </c>
      <c r="D4363" s="31">
        <v>596.84190000000001</v>
      </c>
      <c r="E4363" s="31">
        <v>643.78319999999997</v>
      </c>
      <c r="F4363" s="31">
        <v>56.297800000000002</v>
      </c>
      <c r="G4363" s="31">
        <v>171.4896</v>
      </c>
      <c r="H4363" s="31">
        <v>7.5014810000000001</v>
      </c>
      <c r="I4363" s="31">
        <v>2215.7779999999998</v>
      </c>
      <c r="J4363" s="31">
        <v>3036.12</v>
      </c>
      <c r="K4363" s="31">
        <v>1748.94</v>
      </c>
      <c r="L4363" s="31">
        <v>112.01</v>
      </c>
      <c r="M4363" s="31" t="s">
        <v>108</v>
      </c>
      <c r="N4363" s="31">
        <v>54.506</v>
      </c>
      <c r="O4363" s="31">
        <v>79.010400000000004</v>
      </c>
      <c r="P4363" s="31">
        <v>108.45269999999999</v>
      </c>
      <c r="Q4363" s="31">
        <v>1745.8305</v>
      </c>
      <c r="R4363" s="31">
        <v>85.98</v>
      </c>
      <c r="S4363" s="31" t="s">
        <v>108</v>
      </c>
    </row>
    <row r="4364" spans="1:19" x14ac:dyDescent="0.35">
      <c r="A4364" s="2">
        <v>38978</v>
      </c>
      <c r="B4364" s="31">
        <v>773.85900000000004</v>
      </c>
      <c r="C4364" s="31">
        <v>1100.1189999999999</v>
      </c>
      <c r="D4364" s="31">
        <v>605.15750000000003</v>
      </c>
      <c r="E4364" s="31">
        <v>659.69870000000003</v>
      </c>
      <c r="F4364" s="31">
        <v>57.244100000000003</v>
      </c>
      <c r="G4364" s="31">
        <v>172.5034</v>
      </c>
      <c r="H4364" s="31">
        <v>7.2315699999999996</v>
      </c>
      <c r="I4364" s="31">
        <v>2215.7779999999998</v>
      </c>
      <c r="J4364" s="31">
        <v>3033.0149999999999</v>
      </c>
      <c r="K4364" s="31">
        <v>1740.605</v>
      </c>
      <c r="L4364" s="31">
        <v>112.18</v>
      </c>
      <c r="M4364" s="31" t="s">
        <v>108</v>
      </c>
      <c r="N4364" s="31">
        <v>54.506</v>
      </c>
      <c r="O4364" s="31">
        <v>78.728499999999997</v>
      </c>
      <c r="P4364" s="31">
        <v>108.7444</v>
      </c>
      <c r="Q4364" s="31">
        <v>1769.7282</v>
      </c>
      <c r="R4364" s="31">
        <v>85.81</v>
      </c>
      <c r="S4364" s="31" t="s">
        <v>108</v>
      </c>
    </row>
    <row r="4365" spans="1:19" x14ac:dyDescent="0.35">
      <c r="A4365" s="2">
        <v>38979</v>
      </c>
      <c r="B4365" s="31">
        <v>751.15440000000001</v>
      </c>
      <c r="C4365" s="31">
        <v>1045.173</v>
      </c>
      <c r="D4365" s="31">
        <v>612.40009999999995</v>
      </c>
      <c r="E4365" s="31">
        <v>663.76599999999996</v>
      </c>
      <c r="F4365" s="31">
        <v>56.317100000000003</v>
      </c>
      <c r="G4365" s="31">
        <v>169.7739</v>
      </c>
      <c r="H4365" s="31">
        <v>7.3079599999999996</v>
      </c>
      <c r="I4365" s="31">
        <v>2209.8519999999999</v>
      </c>
      <c r="J4365" s="31">
        <v>3048.54</v>
      </c>
      <c r="K4365" s="31">
        <v>1747.154</v>
      </c>
      <c r="L4365" s="31">
        <v>111.86</v>
      </c>
      <c r="M4365" s="31" t="s">
        <v>108</v>
      </c>
      <c r="N4365" s="31">
        <v>54.176099999999998</v>
      </c>
      <c r="O4365" s="31">
        <v>79.278300000000002</v>
      </c>
      <c r="P4365" s="31">
        <v>108.8903</v>
      </c>
      <c r="Q4365" s="31">
        <v>1768.3027999999999</v>
      </c>
      <c r="R4365" s="31">
        <v>85.94</v>
      </c>
      <c r="S4365" s="31" t="s">
        <v>108</v>
      </c>
    </row>
    <row r="4366" spans="1:19" x14ac:dyDescent="0.35">
      <c r="A4366" s="2">
        <v>38980</v>
      </c>
      <c r="B4366" s="31">
        <v>732.25369999999998</v>
      </c>
      <c r="C4366" s="31">
        <v>1020.091</v>
      </c>
      <c r="D4366" s="31">
        <v>586.11220000000003</v>
      </c>
      <c r="E4366" s="31">
        <v>659.78710000000001</v>
      </c>
      <c r="F4366" s="31">
        <v>56.6068</v>
      </c>
      <c r="G4366" s="31">
        <v>171.33359999999999</v>
      </c>
      <c r="H4366" s="31">
        <v>7.4709250000000003</v>
      </c>
      <c r="I4366" s="31">
        <v>2216.107</v>
      </c>
      <c r="J4366" s="31">
        <v>3048.9830000000002</v>
      </c>
      <c r="K4366" s="31">
        <v>1748.7909999999999</v>
      </c>
      <c r="L4366" s="31">
        <v>112.37</v>
      </c>
      <c r="M4366" s="31" t="s">
        <v>108</v>
      </c>
      <c r="N4366" s="31">
        <v>54.877099999999999</v>
      </c>
      <c r="O4366" s="31">
        <v>79.221999999999994</v>
      </c>
      <c r="P4366" s="31">
        <v>108.8755</v>
      </c>
      <c r="Q4366" s="31">
        <v>1759.2891999999999</v>
      </c>
      <c r="R4366" s="31">
        <v>85.81</v>
      </c>
      <c r="S4366" s="31" t="s">
        <v>108</v>
      </c>
    </row>
    <row r="4367" spans="1:19" x14ac:dyDescent="0.35">
      <c r="A4367" s="2">
        <v>38981</v>
      </c>
      <c r="B4367" s="31">
        <v>741.52570000000003</v>
      </c>
      <c r="C4367" s="31">
        <v>1036.3109999999999</v>
      </c>
      <c r="D4367" s="31">
        <v>587.45339999999999</v>
      </c>
      <c r="E4367" s="31">
        <v>670.13220000000001</v>
      </c>
      <c r="F4367" s="31">
        <v>56.809600000000003</v>
      </c>
      <c r="G4367" s="31">
        <v>174.06309999999999</v>
      </c>
      <c r="H4367" s="31">
        <v>7.78667</v>
      </c>
      <c r="I4367" s="31">
        <v>2213.8020000000001</v>
      </c>
      <c r="J4367" s="31">
        <v>3064.951</v>
      </c>
      <c r="K4367" s="31">
        <v>1749.5360000000001</v>
      </c>
      <c r="L4367" s="31">
        <v>111.84</v>
      </c>
      <c r="M4367" s="31" t="s">
        <v>108</v>
      </c>
      <c r="N4367" s="31">
        <v>54.580199999999998</v>
      </c>
      <c r="O4367" s="31">
        <v>79.496399999999994</v>
      </c>
      <c r="P4367" s="31">
        <v>109.0104</v>
      </c>
      <c r="Q4367" s="31">
        <v>1751.6829</v>
      </c>
      <c r="R4367" s="31">
        <v>85.2</v>
      </c>
      <c r="S4367" s="31" t="s">
        <v>108</v>
      </c>
    </row>
    <row r="4368" spans="1:19" x14ac:dyDescent="0.35">
      <c r="A4368" s="2">
        <v>38982</v>
      </c>
      <c r="B4368" s="31">
        <v>731.54039999999998</v>
      </c>
      <c r="C4368" s="31">
        <v>1023.302</v>
      </c>
      <c r="D4368" s="31">
        <v>581.55200000000002</v>
      </c>
      <c r="E4368" s="31">
        <v>669.15959999999995</v>
      </c>
      <c r="F4368" s="31">
        <v>57.495199999999997</v>
      </c>
      <c r="G4368" s="31">
        <v>171.33359999999999</v>
      </c>
      <c r="H4368" s="31">
        <v>7.6338900000000001</v>
      </c>
      <c r="I4368" s="31">
        <v>2222.6909999999998</v>
      </c>
      <c r="J4368" s="31">
        <v>3075.1529999999998</v>
      </c>
      <c r="K4368" s="31">
        <v>1759.9549999999999</v>
      </c>
      <c r="L4368" s="31">
        <v>111.49</v>
      </c>
      <c r="M4368" s="31" t="s">
        <v>108</v>
      </c>
      <c r="N4368" s="31">
        <v>54.1267</v>
      </c>
      <c r="O4368" s="31">
        <v>79.7607</v>
      </c>
      <c r="P4368" s="31">
        <v>109.7039</v>
      </c>
      <c r="Q4368" s="31">
        <v>1729.6989000000001</v>
      </c>
      <c r="R4368" s="31">
        <v>85.16</v>
      </c>
      <c r="S4368" s="31" t="s">
        <v>108</v>
      </c>
    </row>
    <row r="4369" spans="1:19" x14ac:dyDescent="0.35">
      <c r="A4369" s="2">
        <v>38985</v>
      </c>
      <c r="B4369" s="31">
        <v>736.65189999999996</v>
      </c>
      <c r="C4369" s="31">
        <v>1025.0740000000001</v>
      </c>
      <c r="D4369" s="31">
        <v>575.91890000000001</v>
      </c>
      <c r="E4369" s="31">
        <v>665.97649999999999</v>
      </c>
      <c r="F4369" s="31">
        <v>57.543500000000002</v>
      </c>
      <c r="G4369" s="31">
        <v>170.00790000000001</v>
      </c>
      <c r="H4369" s="31">
        <v>7.6033340000000003</v>
      </c>
      <c r="I4369" s="31">
        <v>2222.5259999999998</v>
      </c>
      <c r="J4369" s="31">
        <v>3082.25</v>
      </c>
      <c r="K4369" s="31">
        <v>1763.9739999999999</v>
      </c>
      <c r="L4369" s="31">
        <v>112.3</v>
      </c>
      <c r="M4369" s="31" t="s">
        <v>108</v>
      </c>
      <c r="N4369" s="31">
        <v>54.926499999999997</v>
      </c>
      <c r="O4369" s="31">
        <v>79.668099999999995</v>
      </c>
      <c r="P4369" s="31">
        <v>109.1592</v>
      </c>
      <c r="Q4369" s="31">
        <v>1724.3665000000001</v>
      </c>
      <c r="R4369" s="31">
        <v>85.38</v>
      </c>
      <c r="S4369" s="31" t="s">
        <v>108</v>
      </c>
    </row>
    <row r="4370" spans="1:19" x14ac:dyDescent="0.35">
      <c r="A4370" s="2">
        <v>38986</v>
      </c>
      <c r="B4370" s="31">
        <v>729.87620000000004</v>
      </c>
      <c r="C4370" s="31">
        <v>1022.8</v>
      </c>
      <c r="D4370" s="31">
        <v>584.5027</v>
      </c>
      <c r="E4370" s="31">
        <v>678.70889999999997</v>
      </c>
      <c r="F4370" s="31">
        <v>57.659399999999998</v>
      </c>
      <c r="G4370" s="31">
        <v>170.5538</v>
      </c>
      <c r="H4370" s="31">
        <v>7.5829630000000003</v>
      </c>
      <c r="I4370" s="31">
        <v>2227.7930000000001</v>
      </c>
      <c r="J4370" s="31">
        <v>3076.9270000000001</v>
      </c>
      <c r="K4370" s="31">
        <v>1764.7180000000001</v>
      </c>
      <c r="L4370" s="31">
        <v>113.23</v>
      </c>
      <c r="M4370" s="31" t="s">
        <v>108</v>
      </c>
      <c r="N4370" s="31">
        <v>55.198599999999999</v>
      </c>
      <c r="O4370" s="31">
        <v>79.291899999999998</v>
      </c>
      <c r="P4370" s="31">
        <v>108.5967</v>
      </c>
      <c r="Q4370" s="31">
        <v>1736.0574999999999</v>
      </c>
      <c r="R4370" s="31">
        <v>85.63</v>
      </c>
      <c r="S4370" s="31" t="s">
        <v>108</v>
      </c>
    </row>
    <row r="4371" spans="1:19" x14ac:dyDescent="0.35">
      <c r="A4371" s="2">
        <v>38987</v>
      </c>
      <c r="B4371" s="31">
        <v>752.93740000000003</v>
      </c>
      <c r="C4371" s="31">
        <v>1052.8979999999999</v>
      </c>
      <c r="D4371" s="31">
        <v>578.33309999999994</v>
      </c>
      <c r="E4371" s="31">
        <v>675.08370000000002</v>
      </c>
      <c r="F4371" s="31">
        <v>58.258099999999999</v>
      </c>
      <c r="G4371" s="31">
        <v>169.22810000000001</v>
      </c>
      <c r="H4371" s="31">
        <v>7.6491680000000004</v>
      </c>
      <c r="I4371" s="31">
        <v>2222.6909999999998</v>
      </c>
      <c r="J4371" s="31">
        <v>3075.5970000000002</v>
      </c>
      <c r="K4371" s="31">
        <v>1762.336</v>
      </c>
      <c r="L4371" s="31">
        <v>113.31</v>
      </c>
      <c r="M4371" s="31" t="s">
        <v>108</v>
      </c>
      <c r="N4371" s="31">
        <v>55.322299999999998</v>
      </c>
      <c r="O4371" s="31">
        <v>79.058999999999997</v>
      </c>
      <c r="P4371" s="31">
        <v>108.8811</v>
      </c>
      <c r="Q4371" s="31">
        <v>1753.7637999999999</v>
      </c>
      <c r="R4371" s="31">
        <v>85.69</v>
      </c>
      <c r="S4371" s="31" t="s">
        <v>108</v>
      </c>
    </row>
    <row r="4372" spans="1:19" x14ac:dyDescent="0.35">
      <c r="A4372" s="2">
        <v>38988</v>
      </c>
      <c r="B4372" s="31">
        <v>755.31479999999999</v>
      </c>
      <c r="C4372" s="31">
        <v>1041.5940000000001</v>
      </c>
      <c r="D4372" s="31">
        <v>601.40200000000004</v>
      </c>
      <c r="E4372" s="31">
        <v>662.26289999999995</v>
      </c>
      <c r="F4372" s="31">
        <v>58.991999999999997</v>
      </c>
      <c r="G4372" s="31">
        <v>172.4255</v>
      </c>
      <c r="H4372" s="31">
        <v>7.4709250000000003</v>
      </c>
      <c r="I4372" s="31">
        <v>2222.855</v>
      </c>
      <c r="J4372" s="31">
        <v>3070.2739999999999</v>
      </c>
      <c r="K4372" s="31">
        <v>1760.2529999999999</v>
      </c>
      <c r="L4372" s="31">
        <v>113.27</v>
      </c>
      <c r="M4372" s="31" t="s">
        <v>108</v>
      </c>
      <c r="N4372" s="31">
        <v>55.198599999999999</v>
      </c>
      <c r="O4372" s="31">
        <v>78.699700000000007</v>
      </c>
      <c r="P4372" s="31">
        <v>108.6921</v>
      </c>
      <c r="Q4372" s="31">
        <v>1763.7804000000001</v>
      </c>
      <c r="R4372" s="31">
        <v>85.77</v>
      </c>
      <c r="S4372" s="31" t="s">
        <v>108</v>
      </c>
    </row>
    <row r="4373" spans="1:19" x14ac:dyDescent="0.35">
      <c r="A4373" s="2">
        <v>38989</v>
      </c>
      <c r="B4373" s="31">
        <v>759.11869999999999</v>
      </c>
      <c r="C4373" s="31">
        <v>1053.433</v>
      </c>
      <c r="D4373" s="31">
        <v>590.404</v>
      </c>
      <c r="E4373" s="31">
        <v>668.71749999999997</v>
      </c>
      <c r="F4373" s="31">
        <v>58.344999999999999</v>
      </c>
      <c r="G4373" s="31">
        <v>170.7878</v>
      </c>
      <c r="H4373" s="31">
        <v>7.4963879999999996</v>
      </c>
      <c r="I4373" s="31">
        <v>2219.3989999999999</v>
      </c>
      <c r="J4373" s="31">
        <v>3067.6129999999998</v>
      </c>
      <c r="K4373" s="31">
        <v>1757.8710000000001</v>
      </c>
      <c r="L4373" s="31">
        <v>113.12</v>
      </c>
      <c r="M4373" s="31" t="s">
        <v>108</v>
      </c>
      <c r="N4373" s="31">
        <v>55.124400000000001</v>
      </c>
      <c r="O4373" s="31">
        <v>78.549400000000006</v>
      </c>
      <c r="P4373" s="31">
        <v>108.5057</v>
      </c>
      <c r="Q4373" s="31">
        <v>1758.1320000000001</v>
      </c>
      <c r="R4373" s="31">
        <v>86.03</v>
      </c>
      <c r="S4373" s="31" t="s">
        <v>108</v>
      </c>
    </row>
    <row r="4374" spans="1:19" x14ac:dyDescent="0.35">
      <c r="A4374" s="2">
        <v>38992</v>
      </c>
      <c r="B4374" s="31">
        <v>735.22540000000004</v>
      </c>
      <c r="C4374" s="31">
        <v>1020.3920000000001</v>
      </c>
      <c r="D4374" s="31">
        <v>590.13580000000002</v>
      </c>
      <c r="E4374" s="31">
        <v>666.06489999999997</v>
      </c>
      <c r="F4374" s="31">
        <v>58.258099999999999</v>
      </c>
      <c r="G4374" s="31">
        <v>170.08590000000001</v>
      </c>
      <c r="H4374" s="31">
        <v>7.4505540000000003</v>
      </c>
      <c r="I4374" s="31">
        <v>2209.8519999999999</v>
      </c>
      <c r="J4374" s="31">
        <v>3071.605</v>
      </c>
      <c r="K4374" s="31">
        <v>1761.146</v>
      </c>
      <c r="L4374" s="31">
        <v>112.7</v>
      </c>
      <c r="M4374" s="31" t="s">
        <v>108</v>
      </c>
      <c r="N4374" s="31">
        <v>54.341099999999997</v>
      </c>
      <c r="O4374" s="31">
        <v>78.764200000000002</v>
      </c>
      <c r="P4374" s="31">
        <v>109.15779999999999</v>
      </c>
      <c r="Q4374" s="31">
        <v>1764.0182</v>
      </c>
      <c r="R4374" s="31">
        <v>85.6</v>
      </c>
      <c r="S4374" s="31" t="s">
        <v>108</v>
      </c>
    </row>
    <row r="4375" spans="1:19" x14ac:dyDescent="0.35">
      <c r="A4375" s="2">
        <v>38993</v>
      </c>
      <c r="B4375" s="31">
        <v>710.02449999999999</v>
      </c>
      <c r="C4375" s="31">
        <v>988.154</v>
      </c>
      <c r="D4375" s="31">
        <v>569.48099999999999</v>
      </c>
      <c r="E4375" s="31">
        <v>650.14940000000001</v>
      </c>
      <c r="F4375" s="31">
        <v>56.152900000000002</v>
      </c>
      <c r="G4375" s="31">
        <v>169.22810000000001</v>
      </c>
      <c r="H4375" s="31">
        <v>7.379257</v>
      </c>
      <c r="I4375" s="31">
        <v>2216.2710000000002</v>
      </c>
      <c r="J4375" s="31">
        <v>3071.605</v>
      </c>
      <c r="K4375" s="31">
        <v>1755.192</v>
      </c>
      <c r="L4375" s="31">
        <v>112.94</v>
      </c>
      <c r="M4375" s="31" t="s">
        <v>108</v>
      </c>
      <c r="N4375" s="31">
        <v>54.547199999999997</v>
      </c>
      <c r="O4375" s="31">
        <v>78.647000000000006</v>
      </c>
      <c r="P4375" s="31">
        <v>109.09829999999999</v>
      </c>
      <c r="Q4375" s="31">
        <v>1751.7563</v>
      </c>
      <c r="R4375" s="31">
        <v>85.71</v>
      </c>
      <c r="S4375" s="31" t="s">
        <v>108</v>
      </c>
    </row>
    <row r="4376" spans="1:19" x14ac:dyDescent="0.35">
      <c r="A4376" s="2">
        <v>38994</v>
      </c>
      <c r="B4376" s="31">
        <v>718.58330000000001</v>
      </c>
      <c r="C4376" s="31">
        <v>1014.105</v>
      </c>
      <c r="D4376" s="31">
        <v>568.67629999999997</v>
      </c>
      <c r="E4376" s="31">
        <v>623.26980000000003</v>
      </c>
      <c r="F4376" s="31">
        <v>54.723799999999997</v>
      </c>
      <c r="G4376" s="31">
        <v>173.2054</v>
      </c>
      <c r="H4376" s="31">
        <v>7.3741640000000004</v>
      </c>
      <c r="I4376" s="31">
        <v>2215.4479999999999</v>
      </c>
      <c r="J4376" s="31">
        <v>3082.25</v>
      </c>
      <c r="K4376" s="31">
        <v>1760.4010000000001</v>
      </c>
      <c r="L4376" s="31">
        <v>114.2</v>
      </c>
      <c r="M4376" s="31" t="s">
        <v>108</v>
      </c>
      <c r="N4376" s="31">
        <v>55.825299999999999</v>
      </c>
      <c r="O4376" s="31">
        <v>78.543300000000002</v>
      </c>
      <c r="P4376" s="31">
        <v>108.65430000000001</v>
      </c>
      <c r="Q4376" s="31">
        <v>1748.4390000000001</v>
      </c>
      <c r="R4376" s="31">
        <v>85.84</v>
      </c>
      <c r="S4376" s="31" t="s">
        <v>108</v>
      </c>
    </row>
    <row r="4377" spans="1:19" x14ac:dyDescent="0.35">
      <c r="A4377" s="2">
        <v>38995</v>
      </c>
      <c r="B4377" s="31">
        <v>726.78549999999996</v>
      </c>
      <c r="C4377" s="31">
        <v>1024.5719999999999</v>
      </c>
      <c r="D4377" s="31">
        <v>582.08849999999995</v>
      </c>
      <c r="E4377" s="31">
        <v>647.31989999999996</v>
      </c>
      <c r="F4377" s="31">
        <v>55.573500000000003</v>
      </c>
      <c r="G4377" s="31">
        <v>176.40280000000001</v>
      </c>
      <c r="H4377" s="31">
        <v>7.511666</v>
      </c>
      <c r="I4377" s="31">
        <v>2213.473</v>
      </c>
      <c r="J4377" s="31">
        <v>3072.9349999999999</v>
      </c>
      <c r="K4377" s="31">
        <v>1758.1690000000001</v>
      </c>
      <c r="L4377" s="31">
        <v>114.41</v>
      </c>
      <c r="M4377" s="31" t="s">
        <v>108</v>
      </c>
      <c r="N4377" s="31">
        <v>56.130400000000002</v>
      </c>
      <c r="O4377" s="31">
        <v>78.726299999999995</v>
      </c>
      <c r="P4377" s="31">
        <v>108.6382</v>
      </c>
      <c r="Q4377" s="31">
        <v>1771.9061999999999</v>
      </c>
      <c r="R4377" s="31">
        <v>85.92</v>
      </c>
      <c r="S4377" s="31" t="s">
        <v>108</v>
      </c>
    </row>
    <row r="4378" spans="1:19" x14ac:dyDescent="0.35">
      <c r="A4378" s="2">
        <v>38996</v>
      </c>
      <c r="B4378" s="31">
        <v>723.81370000000004</v>
      </c>
      <c r="C4378" s="31">
        <v>1014.773</v>
      </c>
      <c r="D4378" s="31">
        <v>572.43169999999998</v>
      </c>
      <c r="E4378" s="31">
        <v>661.29020000000003</v>
      </c>
      <c r="F4378" s="31">
        <v>55.699100000000001</v>
      </c>
      <c r="G4378" s="31">
        <v>175.9349</v>
      </c>
      <c r="H4378" s="31">
        <v>7.3894419999999998</v>
      </c>
      <c r="I4378" s="31">
        <v>2217.0940000000001</v>
      </c>
      <c r="J4378" s="31">
        <v>3054.75</v>
      </c>
      <c r="K4378" s="31">
        <v>1754.15</v>
      </c>
      <c r="L4378" s="31">
        <v>114.24</v>
      </c>
      <c r="M4378" s="31" t="s">
        <v>108</v>
      </c>
      <c r="N4378" s="31">
        <v>56.072699999999998</v>
      </c>
      <c r="O4378" s="31">
        <v>77.876800000000003</v>
      </c>
      <c r="P4378" s="31">
        <v>107.7655</v>
      </c>
      <c r="Q4378" s="31">
        <v>1769.4713999999999</v>
      </c>
      <c r="R4378" s="31">
        <v>86.5</v>
      </c>
      <c r="S4378" s="31" t="s">
        <v>108</v>
      </c>
    </row>
    <row r="4379" spans="1:19" x14ac:dyDescent="0.35">
      <c r="A4379" s="2">
        <v>38999</v>
      </c>
      <c r="B4379" s="31">
        <v>730.3546</v>
      </c>
      <c r="C4379" s="31">
        <v>1009.056</v>
      </c>
      <c r="D4379" s="31">
        <v>593.19680000000005</v>
      </c>
      <c r="E4379" s="31">
        <v>660.81259999999997</v>
      </c>
      <c r="F4379" s="31">
        <v>56.278500000000001</v>
      </c>
      <c r="G4379" s="31">
        <v>179.25649999999999</v>
      </c>
      <c r="H4379" s="31">
        <v>7.3181450000000003</v>
      </c>
      <c r="I4379" s="31">
        <v>2217.0940000000001</v>
      </c>
      <c r="J4379" s="31">
        <v>3054.75</v>
      </c>
      <c r="K4379" s="31">
        <v>1752.364</v>
      </c>
      <c r="L4379" s="31">
        <v>114.28</v>
      </c>
      <c r="M4379" s="31" t="s">
        <v>108</v>
      </c>
      <c r="N4379" s="31">
        <v>56.196399999999997</v>
      </c>
      <c r="O4379" s="31">
        <v>77.772199999999998</v>
      </c>
      <c r="P4379" s="31">
        <v>107.89579999999999</v>
      </c>
      <c r="Q4379" s="31">
        <v>1765.9308000000001</v>
      </c>
      <c r="R4379" s="31">
        <v>86.55</v>
      </c>
      <c r="S4379" s="31" t="s">
        <v>108</v>
      </c>
    </row>
    <row r="4380" spans="1:19" x14ac:dyDescent="0.35">
      <c r="A4380" s="2">
        <v>39000</v>
      </c>
      <c r="B4380" s="31">
        <v>717.26279999999997</v>
      </c>
      <c r="C4380" s="31">
        <v>988.62400000000002</v>
      </c>
      <c r="D4380" s="31">
        <v>579.89350000000002</v>
      </c>
      <c r="E4380" s="31">
        <v>659.27340000000004</v>
      </c>
      <c r="F4380" s="31">
        <v>55.641100000000002</v>
      </c>
      <c r="G4380" s="31">
        <v>174.93260000000001</v>
      </c>
      <c r="H4380" s="31">
        <v>7.2926820000000001</v>
      </c>
      <c r="I4380" s="31">
        <v>2214.625</v>
      </c>
      <c r="J4380" s="31">
        <v>3044.5479999999998</v>
      </c>
      <c r="K4380" s="31">
        <v>1745.5170000000001</v>
      </c>
      <c r="L4380" s="31">
        <v>114.41</v>
      </c>
      <c r="M4380" s="31" t="s">
        <v>108</v>
      </c>
      <c r="N4380" s="31">
        <v>56.196399999999997</v>
      </c>
      <c r="O4380" s="31">
        <v>77.424099999999996</v>
      </c>
      <c r="P4380" s="31">
        <v>107.3451</v>
      </c>
      <c r="Q4380" s="31">
        <v>1774.3614</v>
      </c>
      <c r="R4380" s="31">
        <v>87.02</v>
      </c>
      <c r="S4380" s="31" t="s">
        <v>108</v>
      </c>
    </row>
    <row r="4381" spans="1:19" x14ac:dyDescent="0.35">
      <c r="A4381" s="2">
        <v>39001</v>
      </c>
      <c r="B4381" s="31">
        <v>710.43240000000003</v>
      </c>
      <c r="C4381" s="31">
        <v>976.79700000000003</v>
      </c>
      <c r="D4381" s="31">
        <v>579.30700000000002</v>
      </c>
      <c r="E4381" s="31">
        <v>667.02440000000001</v>
      </c>
      <c r="F4381" s="31">
        <v>55.670099999999998</v>
      </c>
      <c r="G4381" s="31">
        <v>175.47030000000001</v>
      </c>
      <c r="H4381" s="31">
        <v>7.2417550000000004</v>
      </c>
      <c r="I4381" s="31">
        <v>2209.5230000000001</v>
      </c>
      <c r="J4381" s="31">
        <v>3037.0070000000001</v>
      </c>
      <c r="K4381" s="31">
        <v>1746.1120000000001</v>
      </c>
      <c r="L4381" s="31">
        <v>114.26</v>
      </c>
      <c r="M4381" s="31" t="s">
        <v>108</v>
      </c>
      <c r="N4381" s="31">
        <v>56.287100000000002</v>
      </c>
      <c r="O4381" s="31">
        <v>77.445499999999996</v>
      </c>
      <c r="P4381" s="31">
        <v>107.4239</v>
      </c>
      <c r="Q4381" s="31">
        <v>1773.2366</v>
      </c>
      <c r="R4381" s="31">
        <v>87.12</v>
      </c>
      <c r="S4381" s="31" t="s">
        <v>108</v>
      </c>
    </row>
    <row r="4382" spans="1:19" x14ac:dyDescent="0.35">
      <c r="A4382" s="2">
        <v>39002</v>
      </c>
      <c r="B4382" s="31">
        <v>714.1395</v>
      </c>
      <c r="C4382" s="31">
        <v>982.48</v>
      </c>
      <c r="D4382" s="31">
        <v>579.52</v>
      </c>
      <c r="E4382" s="31">
        <v>664.15620000000001</v>
      </c>
      <c r="F4382" s="31">
        <v>56.037100000000002</v>
      </c>
      <c r="G4382" s="31">
        <v>180.81950000000001</v>
      </c>
      <c r="H4382" s="31">
        <v>7.1959210000000002</v>
      </c>
      <c r="I4382" s="31">
        <v>2209.5230000000001</v>
      </c>
      <c r="J4382" s="31">
        <v>3038.7820000000002</v>
      </c>
      <c r="K4382" s="31">
        <v>1746.7080000000001</v>
      </c>
      <c r="L4382" s="31">
        <v>115.25</v>
      </c>
      <c r="M4382" s="31" t="s">
        <v>108</v>
      </c>
      <c r="N4382" s="31">
        <v>57.152900000000002</v>
      </c>
      <c r="O4382" s="31">
        <v>77.458600000000004</v>
      </c>
      <c r="P4382" s="31">
        <v>107.2958</v>
      </c>
      <c r="Q4382" s="31">
        <v>1783.4992999999999</v>
      </c>
      <c r="R4382" s="31">
        <v>86.92</v>
      </c>
      <c r="S4382" s="31" t="s">
        <v>108</v>
      </c>
    </row>
    <row r="4383" spans="1:19" x14ac:dyDescent="0.35">
      <c r="A4383" s="2">
        <v>39003</v>
      </c>
      <c r="B4383" s="31">
        <v>722.08479999999997</v>
      </c>
      <c r="C4383" s="31">
        <v>993.71299999999997</v>
      </c>
      <c r="D4383" s="31">
        <v>589.61710000000005</v>
      </c>
      <c r="E4383" s="31">
        <v>662.56219999999996</v>
      </c>
      <c r="F4383" s="31">
        <v>57.234499999999997</v>
      </c>
      <c r="G4383" s="31">
        <v>184.1652</v>
      </c>
      <c r="H4383" s="31">
        <v>7.2111989999999997</v>
      </c>
      <c r="I4383" s="31">
        <v>2204.585</v>
      </c>
      <c r="J4383" s="31">
        <v>3033.9029999999998</v>
      </c>
      <c r="K4383" s="31">
        <v>1742.9860000000001</v>
      </c>
      <c r="L4383" s="31">
        <v>115.48</v>
      </c>
      <c r="M4383" s="31" t="s">
        <v>108</v>
      </c>
      <c r="N4383" s="31">
        <v>57.3673</v>
      </c>
      <c r="O4383" s="31">
        <v>77.221800000000002</v>
      </c>
      <c r="P4383" s="31">
        <v>106.94029999999999</v>
      </c>
      <c r="Q4383" s="31">
        <v>1812.9702</v>
      </c>
      <c r="R4383" s="31">
        <v>87.12</v>
      </c>
      <c r="S4383" s="31" t="s">
        <v>108</v>
      </c>
    </row>
    <row r="4384" spans="1:19" x14ac:dyDescent="0.35">
      <c r="A4384" s="2">
        <v>39006</v>
      </c>
      <c r="B4384" s="31">
        <v>734.4701</v>
      </c>
      <c r="C4384" s="31">
        <v>1003.72</v>
      </c>
      <c r="D4384" s="31">
        <v>585.63139999999999</v>
      </c>
      <c r="E4384" s="31">
        <v>690.10249999999996</v>
      </c>
      <c r="F4384" s="31">
        <v>57.794600000000003</v>
      </c>
      <c r="G4384" s="31">
        <v>183.55690000000001</v>
      </c>
      <c r="H4384" s="31">
        <v>7.160272</v>
      </c>
      <c r="I4384" s="31">
        <v>2198.33</v>
      </c>
      <c r="J4384" s="31">
        <v>3037.895</v>
      </c>
      <c r="K4384" s="31">
        <v>1742.6890000000001</v>
      </c>
      <c r="L4384" s="31">
        <v>115.69</v>
      </c>
      <c r="M4384" s="31" t="s">
        <v>108</v>
      </c>
      <c r="N4384" s="31">
        <v>57.433300000000003</v>
      </c>
      <c r="O4384" s="31">
        <v>77.611400000000003</v>
      </c>
      <c r="P4384" s="31">
        <v>107.12130000000001</v>
      </c>
      <c r="Q4384" s="31">
        <v>1823.4119000000001</v>
      </c>
      <c r="R4384" s="31">
        <v>87</v>
      </c>
      <c r="S4384" s="31" t="s">
        <v>108</v>
      </c>
    </row>
    <row r="4385" spans="1:19" x14ac:dyDescent="0.35">
      <c r="A4385" s="2">
        <v>39007</v>
      </c>
      <c r="B4385" s="31">
        <v>726.99220000000003</v>
      </c>
      <c r="C4385" s="31">
        <v>992.35699999999997</v>
      </c>
      <c r="D4385" s="31">
        <v>597.05709999999999</v>
      </c>
      <c r="E4385" s="31">
        <v>678.50189999999998</v>
      </c>
      <c r="F4385" s="31">
        <v>57.311700000000002</v>
      </c>
      <c r="G4385" s="31">
        <v>186.90260000000001</v>
      </c>
      <c r="H4385" s="31">
        <v>7.3537929999999996</v>
      </c>
      <c r="I4385" s="31">
        <v>2200.3049999999998</v>
      </c>
      <c r="J4385" s="31">
        <v>3040.556</v>
      </c>
      <c r="K4385" s="31">
        <v>1746.41</v>
      </c>
      <c r="L4385" s="31">
        <v>115.33</v>
      </c>
      <c r="M4385" s="31" t="s">
        <v>108</v>
      </c>
      <c r="N4385" s="31">
        <v>56.740600000000001</v>
      </c>
      <c r="O4385" s="31">
        <v>77.953400000000002</v>
      </c>
      <c r="P4385" s="31">
        <v>107.3111</v>
      </c>
      <c r="Q4385" s="31">
        <v>1810.7849000000001</v>
      </c>
      <c r="R4385" s="31">
        <v>86.87</v>
      </c>
      <c r="S4385" s="31" t="s">
        <v>108</v>
      </c>
    </row>
    <row r="4386" spans="1:19" x14ac:dyDescent="0.35">
      <c r="A4386" s="2">
        <v>39008</v>
      </c>
      <c r="B4386" s="31">
        <v>710.63430000000005</v>
      </c>
      <c r="C4386" s="31">
        <v>980.22</v>
      </c>
      <c r="D4386" s="31">
        <v>588.28859999999997</v>
      </c>
      <c r="E4386" s="31">
        <v>679.25459999999998</v>
      </c>
      <c r="F4386" s="31">
        <v>57.224800000000002</v>
      </c>
      <c r="G4386" s="31">
        <v>187.96709999999999</v>
      </c>
      <c r="H4386" s="31">
        <v>7.226477</v>
      </c>
      <c r="I4386" s="31">
        <v>2198.33</v>
      </c>
      <c r="J4386" s="31">
        <v>3041.886</v>
      </c>
      <c r="K4386" s="31">
        <v>1744.1769999999999</v>
      </c>
      <c r="L4386" s="31">
        <v>115.39</v>
      </c>
      <c r="M4386" s="31" t="s">
        <v>108</v>
      </c>
      <c r="N4386" s="31">
        <v>56.567500000000003</v>
      </c>
      <c r="O4386" s="31">
        <v>77.700400000000002</v>
      </c>
      <c r="P4386" s="31">
        <v>107.0835</v>
      </c>
      <c r="Q4386" s="31">
        <v>1817.1565000000001</v>
      </c>
      <c r="R4386" s="31">
        <v>86.88</v>
      </c>
      <c r="S4386" s="31" t="s">
        <v>108</v>
      </c>
    </row>
    <row r="4387" spans="1:19" x14ac:dyDescent="0.35">
      <c r="A4387" s="2">
        <v>39009</v>
      </c>
      <c r="B4387" s="31">
        <v>724.42169999999999</v>
      </c>
      <c r="C4387" s="31">
        <v>1004.753</v>
      </c>
      <c r="D4387" s="31">
        <v>573.94010000000003</v>
      </c>
      <c r="E4387" s="31">
        <v>680.27300000000002</v>
      </c>
      <c r="F4387" s="31">
        <v>58.180799999999998</v>
      </c>
      <c r="G4387" s="31">
        <v>189.33580000000001</v>
      </c>
      <c r="H4387" s="31">
        <v>7.3487010000000001</v>
      </c>
      <c r="I4387" s="31">
        <v>2197.8359999999998</v>
      </c>
      <c r="J4387" s="31">
        <v>3038.3380000000002</v>
      </c>
      <c r="K4387" s="31">
        <v>1740.307</v>
      </c>
      <c r="L4387" s="31">
        <v>115.54</v>
      </c>
      <c r="M4387" s="31" t="s">
        <v>108</v>
      </c>
      <c r="N4387" s="31">
        <v>56.823099999999997</v>
      </c>
      <c r="O4387" s="31">
        <v>78.153700000000001</v>
      </c>
      <c r="P4387" s="31">
        <v>107.7734</v>
      </c>
      <c r="Q4387" s="31">
        <v>1820.2747999999999</v>
      </c>
      <c r="R4387" s="31">
        <v>86.24</v>
      </c>
      <c r="S4387" s="31" t="s">
        <v>108</v>
      </c>
    </row>
    <row r="4388" spans="1:19" x14ac:dyDescent="0.35">
      <c r="A4388" s="2">
        <v>39010</v>
      </c>
      <c r="B4388" s="31">
        <v>712.62059999999997</v>
      </c>
      <c r="C4388" s="31">
        <v>989.32299999999998</v>
      </c>
      <c r="D4388" s="31">
        <v>573.14300000000003</v>
      </c>
      <c r="E4388" s="31">
        <v>671.50609999999995</v>
      </c>
      <c r="F4388" s="31">
        <v>57.591799999999999</v>
      </c>
      <c r="G4388" s="31">
        <v>188.6515</v>
      </c>
      <c r="H4388" s="31">
        <v>7.302867</v>
      </c>
      <c r="I4388" s="31">
        <v>2198.9879999999998</v>
      </c>
      <c r="J4388" s="31">
        <v>3037.895</v>
      </c>
      <c r="K4388" s="31">
        <v>1741.3489999999999</v>
      </c>
      <c r="L4388" s="31">
        <v>115.6</v>
      </c>
      <c r="M4388" s="31" t="s">
        <v>108</v>
      </c>
      <c r="N4388" s="31">
        <v>56.691200000000002</v>
      </c>
      <c r="O4388" s="31">
        <v>77.861500000000007</v>
      </c>
      <c r="P4388" s="31">
        <v>107.82729999999999</v>
      </c>
      <c r="Q4388" s="31">
        <v>1819.2594999999999</v>
      </c>
      <c r="R4388" s="31">
        <v>86.27</v>
      </c>
      <c r="S4388" s="31" t="s">
        <v>108</v>
      </c>
    </row>
    <row r="4389" spans="1:19" x14ac:dyDescent="0.35">
      <c r="A4389" s="2">
        <v>39013</v>
      </c>
      <c r="B4389" s="31">
        <v>707.36270000000002</v>
      </c>
      <c r="C4389" s="31">
        <v>981.25300000000004</v>
      </c>
      <c r="D4389" s="31">
        <v>564.90589999999997</v>
      </c>
      <c r="E4389" s="31">
        <v>670.00070000000005</v>
      </c>
      <c r="F4389" s="31">
        <v>56.2881</v>
      </c>
      <c r="G4389" s="31">
        <v>191.76910000000001</v>
      </c>
      <c r="H4389" s="31">
        <v>7.4556469999999999</v>
      </c>
      <c r="I4389" s="31">
        <v>2194.2150000000001</v>
      </c>
      <c r="J4389" s="31">
        <v>3030.7979999999998</v>
      </c>
      <c r="K4389" s="31">
        <v>1736.4369999999999</v>
      </c>
      <c r="L4389" s="31">
        <v>116.09</v>
      </c>
      <c r="M4389" s="31" t="s">
        <v>108</v>
      </c>
      <c r="N4389" s="31">
        <v>57.210700000000003</v>
      </c>
      <c r="O4389" s="31">
        <v>77.500500000000002</v>
      </c>
      <c r="P4389" s="31">
        <v>107.36969999999999</v>
      </c>
      <c r="Q4389" s="31">
        <v>1811.7920999999999</v>
      </c>
      <c r="R4389" s="31">
        <v>86.71</v>
      </c>
      <c r="S4389" s="31" t="s">
        <v>108</v>
      </c>
    </row>
    <row r="4390" spans="1:19" x14ac:dyDescent="0.35">
      <c r="A4390" s="2">
        <v>39014</v>
      </c>
      <c r="B4390" s="31">
        <v>714.25639999999999</v>
      </c>
      <c r="C4390" s="31">
        <v>994.35900000000004</v>
      </c>
      <c r="D4390" s="31">
        <v>574.47159999999997</v>
      </c>
      <c r="E4390" s="31">
        <v>665.21879999999999</v>
      </c>
      <c r="F4390" s="31">
        <v>56.741999999999997</v>
      </c>
      <c r="G4390" s="31">
        <v>193.74610000000001</v>
      </c>
      <c r="H4390" s="31">
        <v>7.4250910000000001</v>
      </c>
      <c r="I4390" s="31">
        <v>2198.165</v>
      </c>
      <c r="J4390" s="31">
        <v>3030.3539999999998</v>
      </c>
      <c r="K4390" s="31">
        <v>1736.586</v>
      </c>
      <c r="L4390" s="31">
        <v>116.42</v>
      </c>
      <c r="M4390" s="31" t="s">
        <v>108</v>
      </c>
      <c r="N4390" s="31">
        <v>56.938499999999998</v>
      </c>
      <c r="O4390" s="31">
        <v>77.386200000000002</v>
      </c>
      <c r="P4390" s="31">
        <v>107.3297</v>
      </c>
      <c r="Q4390" s="31">
        <v>1818.4663</v>
      </c>
      <c r="R4390" s="31">
        <v>86.7</v>
      </c>
      <c r="S4390" s="31" t="s">
        <v>108</v>
      </c>
    </row>
    <row r="4391" spans="1:19" x14ac:dyDescent="0.35">
      <c r="A4391" s="2">
        <v>39015</v>
      </c>
      <c r="B4391" s="31">
        <v>738.44269999999995</v>
      </c>
      <c r="C4391" s="31">
        <v>1032.643</v>
      </c>
      <c r="D4391" s="31">
        <v>586.96010000000001</v>
      </c>
      <c r="E4391" s="31">
        <v>662.11940000000004</v>
      </c>
      <c r="F4391" s="31">
        <v>57.051000000000002</v>
      </c>
      <c r="G4391" s="31">
        <v>193.28989999999999</v>
      </c>
      <c r="H4391" s="31">
        <v>7.4250910000000001</v>
      </c>
      <c r="I4391" s="31">
        <v>2201.2930000000001</v>
      </c>
      <c r="J4391" s="31">
        <v>3039.6689999999999</v>
      </c>
      <c r="K4391" s="31">
        <v>1735.2470000000001</v>
      </c>
      <c r="L4391" s="31">
        <v>116.8</v>
      </c>
      <c r="M4391" s="31" t="s">
        <v>108</v>
      </c>
      <c r="N4391" s="31">
        <v>57.4086</v>
      </c>
      <c r="O4391" s="31">
        <v>77.598500000000001</v>
      </c>
      <c r="P4391" s="31">
        <v>107.673</v>
      </c>
      <c r="Q4391" s="31">
        <v>1828.1479999999999</v>
      </c>
      <c r="R4391" s="31">
        <v>86.38</v>
      </c>
      <c r="S4391" s="31" t="s">
        <v>108</v>
      </c>
    </row>
    <row r="4392" spans="1:19" x14ac:dyDescent="0.35">
      <c r="A4392" s="2">
        <v>39016</v>
      </c>
      <c r="B4392" s="31">
        <v>725.12270000000001</v>
      </c>
      <c r="C4392" s="31">
        <v>1005.98</v>
      </c>
      <c r="D4392" s="31">
        <v>582.17729999999995</v>
      </c>
      <c r="E4392" s="31">
        <v>660.96820000000002</v>
      </c>
      <c r="F4392" s="31">
        <v>57.920099999999998</v>
      </c>
      <c r="G4392" s="31">
        <v>195.1909</v>
      </c>
      <c r="H4392" s="31">
        <v>7.5829630000000003</v>
      </c>
      <c r="I4392" s="31">
        <v>2208.5349999999999</v>
      </c>
      <c r="J4392" s="31">
        <v>3050.7579999999998</v>
      </c>
      <c r="K4392" s="31">
        <v>1737.9259999999999</v>
      </c>
      <c r="L4392" s="31">
        <v>117.12</v>
      </c>
      <c r="M4392" s="31" t="s">
        <v>108</v>
      </c>
      <c r="N4392" s="31">
        <v>57.820900000000002</v>
      </c>
      <c r="O4392" s="31">
        <v>77.908900000000003</v>
      </c>
      <c r="P4392" s="31">
        <v>108.3553</v>
      </c>
      <c r="Q4392" s="31">
        <v>1839.0454999999999</v>
      </c>
      <c r="R4392" s="31">
        <v>85.89</v>
      </c>
      <c r="S4392" s="31" t="s">
        <v>108</v>
      </c>
    </row>
    <row r="4393" spans="1:19" x14ac:dyDescent="0.35">
      <c r="A4393" s="2">
        <v>39017</v>
      </c>
      <c r="B4393" s="31">
        <v>729.44590000000005</v>
      </c>
      <c r="C4393" s="31">
        <v>1015.729</v>
      </c>
      <c r="D4393" s="31">
        <v>575.26880000000006</v>
      </c>
      <c r="E4393" s="31">
        <v>662.91639999999995</v>
      </c>
      <c r="F4393" s="31">
        <v>58.036000000000001</v>
      </c>
      <c r="G4393" s="31">
        <v>197.39599999999999</v>
      </c>
      <c r="H4393" s="31">
        <v>7.4862029999999997</v>
      </c>
      <c r="I4393" s="31">
        <v>2208.6999999999998</v>
      </c>
      <c r="J4393" s="31">
        <v>3058.7420000000002</v>
      </c>
      <c r="K4393" s="31">
        <v>1744.028</v>
      </c>
      <c r="L4393" s="31">
        <v>116.42</v>
      </c>
      <c r="M4393" s="31" t="s">
        <v>108</v>
      </c>
      <c r="N4393" s="31">
        <v>57.111699999999999</v>
      </c>
      <c r="O4393" s="31">
        <v>78.552000000000007</v>
      </c>
      <c r="P4393" s="31">
        <v>108.81</v>
      </c>
      <c r="Q4393" s="31">
        <v>1834.8072</v>
      </c>
      <c r="R4393" s="31">
        <v>85.56</v>
      </c>
      <c r="S4393" s="31" t="s">
        <v>108</v>
      </c>
    </row>
    <row r="4394" spans="1:19" x14ac:dyDescent="0.35">
      <c r="A4394" s="2">
        <v>39020</v>
      </c>
      <c r="B4394" s="31">
        <v>702.57219999999995</v>
      </c>
      <c r="C4394" s="31">
        <v>955.49400000000003</v>
      </c>
      <c r="D4394" s="31">
        <v>560.65459999999996</v>
      </c>
      <c r="E4394" s="31">
        <v>653.6182</v>
      </c>
      <c r="F4394" s="31">
        <v>58.654000000000003</v>
      </c>
      <c r="G4394" s="31">
        <v>198.68870000000001</v>
      </c>
      <c r="H4394" s="31">
        <v>7.567685</v>
      </c>
      <c r="I4394" s="31">
        <v>2211.3330000000001</v>
      </c>
      <c r="J4394" s="31">
        <v>3058.7420000000002</v>
      </c>
      <c r="K4394" s="31">
        <v>1746.261</v>
      </c>
      <c r="L4394" s="31">
        <v>116.3</v>
      </c>
      <c r="M4394" s="31" t="s">
        <v>108</v>
      </c>
      <c r="N4394" s="31">
        <v>57.2849</v>
      </c>
      <c r="O4394" s="31">
        <v>78.627799999999993</v>
      </c>
      <c r="P4394" s="31">
        <v>108.7457</v>
      </c>
      <c r="Q4394" s="31">
        <v>1814.6196</v>
      </c>
      <c r="R4394" s="31">
        <v>85.59</v>
      </c>
      <c r="S4394" s="31" t="s">
        <v>108</v>
      </c>
    </row>
    <row r="4395" spans="1:19" x14ac:dyDescent="0.35">
      <c r="A4395" s="2">
        <v>39021</v>
      </c>
      <c r="B4395" s="31">
        <v>707.01220000000001</v>
      </c>
      <c r="C4395" s="31">
        <v>961.17499999999995</v>
      </c>
      <c r="D4395" s="31">
        <v>553.21460000000002</v>
      </c>
      <c r="E4395" s="31">
        <v>654.548</v>
      </c>
      <c r="F4395" s="31">
        <v>58.595999999999997</v>
      </c>
      <c r="G4395" s="31">
        <v>195.9513</v>
      </c>
      <c r="H4395" s="31">
        <v>7.5575000000000001</v>
      </c>
      <c r="I4395" s="31">
        <v>2214.1320000000001</v>
      </c>
      <c r="J4395" s="31">
        <v>3072.0479999999998</v>
      </c>
      <c r="K4395" s="31">
        <v>1753.703</v>
      </c>
      <c r="L4395" s="31">
        <v>116.3</v>
      </c>
      <c r="M4395" s="31" t="s">
        <v>108</v>
      </c>
      <c r="N4395" s="31">
        <v>57.482799999999997</v>
      </c>
      <c r="O4395" s="31">
        <v>78.830600000000004</v>
      </c>
      <c r="P4395" s="31">
        <v>109.1422</v>
      </c>
      <c r="Q4395" s="31">
        <v>1832.9961000000001</v>
      </c>
      <c r="R4395" s="31">
        <v>85.32</v>
      </c>
      <c r="S4395" s="31" t="s">
        <v>108</v>
      </c>
    </row>
    <row r="4396" spans="1:19" x14ac:dyDescent="0.35">
      <c r="A4396" s="2">
        <v>39022</v>
      </c>
      <c r="B4396" s="31">
        <v>706.77850000000001</v>
      </c>
      <c r="C4396" s="31">
        <v>965.04899999999998</v>
      </c>
      <c r="D4396" s="31">
        <v>549.76030000000003</v>
      </c>
      <c r="E4396" s="31">
        <v>634.04769999999996</v>
      </c>
      <c r="F4396" s="31">
        <v>59.803100000000001</v>
      </c>
      <c r="G4396" s="31">
        <v>200.20949999999999</v>
      </c>
      <c r="H4396" s="31">
        <v>7.4505540000000003</v>
      </c>
      <c r="I4396" s="31">
        <v>2214.1320000000001</v>
      </c>
      <c r="J4396" s="31">
        <v>3080.9189999999999</v>
      </c>
      <c r="K4396" s="31">
        <v>1758.7639999999999</v>
      </c>
      <c r="L4396" s="31">
        <v>115.44</v>
      </c>
      <c r="M4396" s="31" t="s">
        <v>108</v>
      </c>
      <c r="N4396" s="31">
        <v>56.707700000000003</v>
      </c>
      <c r="O4396" s="31">
        <v>78.909300000000002</v>
      </c>
      <c r="P4396" s="31">
        <v>109.2124</v>
      </c>
      <c r="Q4396" s="31">
        <v>1850.9901</v>
      </c>
      <c r="R4396" s="31">
        <v>85.42</v>
      </c>
      <c r="S4396" s="31" t="s">
        <v>108</v>
      </c>
    </row>
    <row r="4397" spans="1:19" x14ac:dyDescent="0.35">
      <c r="A4397" s="2">
        <v>39023</v>
      </c>
      <c r="B4397" s="31">
        <v>694.62689999999998</v>
      </c>
      <c r="C4397" s="31">
        <v>953.23400000000004</v>
      </c>
      <c r="D4397" s="31">
        <v>551.88599999999997</v>
      </c>
      <c r="E4397" s="31">
        <v>642.41610000000003</v>
      </c>
      <c r="F4397" s="31">
        <v>60.623899999999999</v>
      </c>
      <c r="G4397" s="31">
        <v>201.12200000000001</v>
      </c>
      <c r="H4397" s="31">
        <v>7.5880559999999999</v>
      </c>
      <c r="I4397" s="31">
        <v>2214.9549999999999</v>
      </c>
      <c r="J4397" s="31">
        <v>3074.7089999999998</v>
      </c>
      <c r="K4397" s="31">
        <v>1753.703</v>
      </c>
      <c r="L4397" s="31">
        <v>115.29</v>
      </c>
      <c r="M4397" s="31" t="s">
        <v>108</v>
      </c>
      <c r="N4397" s="31">
        <v>56.616999999999997</v>
      </c>
      <c r="O4397" s="31">
        <v>78.811499999999995</v>
      </c>
      <c r="P4397" s="31">
        <v>109.1516</v>
      </c>
      <c r="Q4397" s="31">
        <v>1848.7865999999999</v>
      </c>
      <c r="R4397" s="31">
        <v>85.34</v>
      </c>
      <c r="S4397" s="31" t="s">
        <v>108</v>
      </c>
    </row>
    <row r="4398" spans="1:19" x14ac:dyDescent="0.35">
      <c r="A4398" s="2">
        <v>39024</v>
      </c>
      <c r="B4398" s="31">
        <v>708.99850000000004</v>
      </c>
      <c r="C4398" s="31">
        <v>984.99800000000005</v>
      </c>
      <c r="D4398" s="31">
        <v>558.52880000000005</v>
      </c>
      <c r="E4398" s="31">
        <v>650.07600000000002</v>
      </c>
      <c r="F4398" s="31">
        <v>60.759099999999997</v>
      </c>
      <c r="G4398" s="31">
        <v>201.57820000000001</v>
      </c>
      <c r="H4398" s="31">
        <v>7.5575000000000001</v>
      </c>
      <c r="I4398" s="31">
        <v>2214.9549999999999</v>
      </c>
      <c r="J4398" s="31">
        <v>3050.7579999999998</v>
      </c>
      <c r="K4398" s="31">
        <v>1750.1310000000001</v>
      </c>
      <c r="L4398" s="31">
        <v>115.06</v>
      </c>
      <c r="M4398" s="31" t="s">
        <v>108</v>
      </c>
      <c r="N4398" s="31">
        <v>56.526200000000003</v>
      </c>
      <c r="O4398" s="31">
        <v>78.172700000000006</v>
      </c>
      <c r="P4398" s="31">
        <v>108.6001</v>
      </c>
      <c r="Q4398" s="31">
        <v>1861.2597000000001</v>
      </c>
      <c r="R4398" s="31">
        <v>85.71</v>
      </c>
      <c r="S4398" s="31" t="s">
        <v>108</v>
      </c>
    </row>
    <row r="4399" spans="1:19" x14ac:dyDescent="0.35">
      <c r="A4399" s="2">
        <v>39027</v>
      </c>
      <c r="B4399" s="31">
        <v>717.76170000000002</v>
      </c>
      <c r="C4399" s="31">
        <v>996.36099999999999</v>
      </c>
      <c r="D4399" s="31">
        <v>572.34590000000003</v>
      </c>
      <c r="E4399" s="31">
        <v>652.51120000000003</v>
      </c>
      <c r="F4399" s="31">
        <v>60.633600000000001</v>
      </c>
      <c r="G4399" s="31">
        <v>201.57820000000001</v>
      </c>
      <c r="H4399" s="31">
        <v>7.6033340000000003</v>
      </c>
      <c r="I4399" s="31">
        <v>2206.0659999999998</v>
      </c>
      <c r="J4399" s="31">
        <v>3052.0880000000002</v>
      </c>
      <c r="K4399" s="31">
        <v>1746.856</v>
      </c>
      <c r="L4399" s="31">
        <v>116.34</v>
      </c>
      <c r="M4399" s="31" t="s">
        <v>108</v>
      </c>
      <c r="N4399" s="31">
        <v>57.301400000000001</v>
      </c>
      <c r="O4399" s="31">
        <v>77.924700000000001</v>
      </c>
      <c r="P4399" s="31">
        <v>108.6717</v>
      </c>
      <c r="Q4399" s="31">
        <v>1871.0451</v>
      </c>
      <c r="R4399" s="31">
        <v>85.75</v>
      </c>
      <c r="S4399" s="31" t="s">
        <v>108</v>
      </c>
    </row>
    <row r="4400" spans="1:19" x14ac:dyDescent="0.35">
      <c r="A4400" s="2">
        <v>39028</v>
      </c>
      <c r="B4400" s="31">
        <v>702.10479999999995</v>
      </c>
      <c r="C4400" s="31">
        <v>991.39</v>
      </c>
      <c r="D4400" s="31">
        <v>566.23450000000003</v>
      </c>
      <c r="E4400" s="31">
        <v>657.29309999999998</v>
      </c>
      <c r="F4400" s="31">
        <v>60.6143</v>
      </c>
      <c r="G4400" s="31">
        <v>202.9469</v>
      </c>
      <c r="H4400" s="31">
        <v>7.7204649999999999</v>
      </c>
      <c r="I4400" s="31">
        <v>2206.56</v>
      </c>
      <c r="J4400" s="31">
        <v>3061.846</v>
      </c>
      <c r="K4400" s="31">
        <v>1753.8520000000001</v>
      </c>
      <c r="L4400" s="31">
        <v>116.78</v>
      </c>
      <c r="M4400" s="31" t="s">
        <v>108</v>
      </c>
      <c r="N4400" s="31">
        <v>57.779600000000002</v>
      </c>
      <c r="O4400" s="31">
        <v>78.555899999999994</v>
      </c>
      <c r="P4400" s="31">
        <v>109.41759999999999</v>
      </c>
      <c r="Q4400" s="31">
        <v>1885.2137</v>
      </c>
      <c r="R4400" s="31">
        <v>85.43</v>
      </c>
      <c r="S4400" s="31" t="s">
        <v>108</v>
      </c>
    </row>
    <row r="4401" spans="1:19" x14ac:dyDescent="0.35">
      <c r="A4401" s="2">
        <v>39029</v>
      </c>
      <c r="B4401" s="31">
        <v>713.0163</v>
      </c>
      <c r="C4401" s="31">
        <v>1017.372</v>
      </c>
      <c r="D4401" s="31">
        <v>573.12360000000001</v>
      </c>
      <c r="E4401" s="31">
        <v>630.46370000000002</v>
      </c>
      <c r="F4401" s="31">
        <v>59.706400000000002</v>
      </c>
      <c r="G4401" s="31">
        <v>206.2166</v>
      </c>
      <c r="H4401" s="31">
        <v>7.7874319999999999</v>
      </c>
      <c r="I4401" s="31">
        <v>2212.3209999999999</v>
      </c>
      <c r="J4401" s="31">
        <v>3067.1689999999999</v>
      </c>
      <c r="K4401" s="31">
        <v>1751.0239999999999</v>
      </c>
      <c r="L4401" s="31">
        <v>116.99</v>
      </c>
      <c r="M4401" s="31" t="s">
        <v>108</v>
      </c>
      <c r="N4401" s="31">
        <v>58.109499999999997</v>
      </c>
      <c r="O4401" s="31">
        <v>78.2393</v>
      </c>
      <c r="P4401" s="31">
        <v>109.04470000000001</v>
      </c>
      <c r="Q4401" s="31">
        <v>1880.3606</v>
      </c>
      <c r="R4401" s="31">
        <v>85.41</v>
      </c>
      <c r="S4401" s="31" t="s">
        <v>108</v>
      </c>
    </row>
    <row r="4402" spans="1:19" x14ac:dyDescent="0.35">
      <c r="A4402" s="2">
        <v>39030</v>
      </c>
      <c r="B4402" s="31">
        <v>733.08429999999998</v>
      </c>
      <c r="C4402" s="31">
        <v>1035.1379999999999</v>
      </c>
      <c r="D4402" s="31">
        <v>579.78539999999998</v>
      </c>
      <c r="E4402" s="31">
        <v>648.55939999999998</v>
      </c>
      <c r="F4402" s="31">
        <v>61.489600000000003</v>
      </c>
      <c r="G4402" s="31">
        <v>203.63130000000001</v>
      </c>
      <c r="H4402" s="31">
        <v>7.8015730000000003</v>
      </c>
      <c r="I4402" s="31">
        <v>2215.942</v>
      </c>
      <c r="J4402" s="31">
        <v>3067.6129999999998</v>
      </c>
      <c r="K4402" s="31">
        <v>1753.703</v>
      </c>
      <c r="L4402" s="31">
        <v>116.36</v>
      </c>
      <c r="M4402" s="31" t="s">
        <v>108</v>
      </c>
      <c r="N4402" s="31">
        <v>57.738399999999999</v>
      </c>
      <c r="O4402" s="31">
        <v>77.969499999999996</v>
      </c>
      <c r="P4402" s="31">
        <v>109.3348</v>
      </c>
      <c r="Q4402" s="31">
        <v>1893.8418999999999</v>
      </c>
      <c r="R4402" s="31">
        <v>85.18</v>
      </c>
      <c r="S4402" s="31" t="s">
        <v>108</v>
      </c>
    </row>
    <row r="4403" spans="1:19" x14ac:dyDescent="0.35">
      <c r="A4403" s="2">
        <v>39031</v>
      </c>
      <c r="B4403" s="31">
        <v>715.19290000000001</v>
      </c>
      <c r="C4403" s="31">
        <v>1011.446</v>
      </c>
      <c r="D4403" s="31">
        <v>573.61519999999996</v>
      </c>
      <c r="E4403" s="31">
        <v>612.55190000000005</v>
      </c>
      <c r="F4403" s="31">
        <v>60.846499999999999</v>
      </c>
      <c r="G4403" s="31">
        <v>201.50219999999999</v>
      </c>
      <c r="H4403" s="31">
        <v>7.7020549999999997</v>
      </c>
      <c r="I4403" s="31">
        <v>2219.3989999999999</v>
      </c>
      <c r="J4403" s="31">
        <v>3073.8220000000001</v>
      </c>
      <c r="K4403" s="31">
        <v>1757.722</v>
      </c>
      <c r="L4403" s="31">
        <v>116.42</v>
      </c>
      <c r="M4403" s="31" t="s">
        <v>108</v>
      </c>
      <c r="N4403" s="31">
        <v>57.994</v>
      </c>
      <c r="O4403" s="31">
        <v>78.498800000000003</v>
      </c>
      <c r="P4403" s="31">
        <v>109.8888</v>
      </c>
      <c r="Q4403" s="31">
        <v>1894.9066</v>
      </c>
      <c r="R4403" s="31">
        <v>85.07</v>
      </c>
      <c r="S4403" s="31" t="s">
        <v>108</v>
      </c>
    </row>
    <row r="4404" spans="1:19" x14ac:dyDescent="0.35">
      <c r="A4404" s="2">
        <v>39034</v>
      </c>
      <c r="B4404" s="31">
        <v>706.50300000000004</v>
      </c>
      <c r="C4404" s="31">
        <v>998.70500000000004</v>
      </c>
      <c r="D4404" s="31">
        <v>555.15390000000002</v>
      </c>
      <c r="E4404" s="31">
        <v>614.01210000000003</v>
      </c>
      <c r="F4404" s="31">
        <v>60.4345</v>
      </c>
      <c r="G4404" s="31">
        <v>199.98140000000001</v>
      </c>
      <c r="H4404" s="31">
        <v>7.6410470000000004</v>
      </c>
      <c r="I4404" s="31">
        <v>2224.0079999999998</v>
      </c>
      <c r="J4404" s="31">
        <v>3070.2739999999999</v>
      </c>
      <c r="K4404" s="31">
        <v>1754.894</v>
      </c>
      <c r="L4404" s="31">
        <v>116.7</v>
      </c>
      <c r="M4404" s="31" t="s">
        <v>108</v>
      </c>
      <c r="N4404" s="31">
        <v>58.497</v>
      </c>
      <c r="O4404" s="31">
        <v>78.053899999999999</v>
      </c>
      <c r="P4404" s="31">
        <v>109.4915</v>
      </c>
      <c r="Q4404" s="31">
        <v>1890.0843</v>
      </c>
      <c r="R4404" s="31">
        <v>85.37</v>
      </c>
      <c r="S4404" s="31" t="s">
        <v>108</v>
      </c>
    </row>
    <row r="4405" spans="1:19" x14ac:dyDescent="0.35">
      <c r="A4405" s="2">
        <v>39035</v>
      </c>
      <c r="B4405" s="31">
        <v>701.58079999999995</v>
      </c>
      <c r="C4405" s="31">
        <v>1000.976</v>
      </c>
      <c r="D4405" s="31">
        <v>561.44759999999997</v>
      </c>
      <c r="E4405" s="31">
        <v>605.96090000000004</v>
      </c>
      <c r="F4405" s="31">
        <v>60.386699999999998</v>
      </c>
      <c r="G4405" s="31">
        <v>204.1635</v>
      </c>
      <c r="H4405" s="31">
        <v>7.5414890000000003</v>
      </c>
      <c r="I4405" s="31">
        <v>2213.6379999999999</v>
      </c>
      <c r="J4405" s="31">
        <v>3076.9270000000001</v>
      </c>
      <c r="K4405" s="31">
        <v>1757.2760000000001</v>
      </c>
      <c r="L4405" s="31">
        <v>117.52</v>
      </c>
      <c r="M4405" s="31" t="s">
        <v>108</v>
      </c>
      <c r="N4405" s="31">
        <v>59.247399999999999</v>
      </c>
      <c r="O4405" s="31">
        <v>78.327799999999996</v>
      </c>
      <c r="P4405" s="31">
        <v>109.46729999999999</v>
      </c>
      <c r="Q4405" s="31">
        <v>1905.9349</v>
      </c>
      <c r="R4405" s="31">
        <v>85.3</v>
      </c>
      <c r="S4405" s="31" t="s">
        <v>108</v>
      </c>
    </row>
    <row r="4406" spans="1:19" x14ac:dyDescent="0.35">
      <c r="A4406" s="2">
        <v>39036</v>
      </c>
      <c r="B4406" s="31">
        <v>708.5634</v>
      </c>
      <c r="C4406" s="31">
        <v>1020.2859999999999</v>
      </c>
      <c r="D4406" s="31">
        <v>566.16790000000003</v>
      </c>
      <c r="E4406" s="31">
        <v>611.44629999999995</v>
      </c>
      <c r="F4406" s="31">
        <v>60.233800000000002</v>
      </c>
      <c r="G4406" s="31">
        <v>201.88229999999999</v>
      </c>
      <c r="H4406" s="31">
        <v>7.6310909999999996</v>
      </c>
      <c r="I4406" s="31">
        <v>2216.2710000000002</v>
      </c>
      <c r="J4406" s="31">
        <v>3066.7249999999999</v>
      </c>
      <c r="K4406" s="31">
        <v>1754.299</v>
      </c>
      <c r="L4406" s="31">
        <v>117.83</v>
      </c>
      <c r="M4406" s="31" t="s">
        <v>108</v>
      </c>
      <c r="N4406" s="31">
        <v>59.412300000000002</v>
      </c>
      <c r="O4406" s="31">
        <v>78.052000000000007</v>
      </c>
      <c r="P4406" s="31">
        <v>109.4276</v>
      </c>
      <c r="Q4406" s="31">
        <v>1906.5463</v>
      </c>
      <c r="R4406" s="31">
        <v>85.33</v>
      </c>
      <c r="S4406" s="31" t="s">
        <v>108</v>
      </c>
    </row>
    <row r="4407" spans="1:19" x14ac:dyDescent="0.35">
      <c r="A4407" s="2">
        <v>39037</v>
      </c>
      <c r="B4407" s="31">
        <v>685.44069999999999</v>
      </c>
      <c r="C4407" s="31">
        <v>985.01</v>
      </c>
      <c r="D4407" s="31">
        <v>571.93709999999999</v>
      </c>
      <c r="E4407" s="31">
        <v>602.5104</v>
      </c>
      <c r="F4407" s="31">
        <v>60.033000000000001</v>
      </c>
      <c r="G4407" s="31">
        <v>199.6772</v>
      </c>
      <c r="H4407" s="31">
        <v>7.4170420000000004</v>
      </c>
      <c r="I4407" s="31">
        <v>2215.2840000000001</v>
      </c>
      <c r="J4407" s="31">
        <v>3058.7420000000002</v>
      </c>
      <c r="K4407" s="31">
        <v>1754.001</v>
      </c>
      <c r="L4407" s="31">
        <v>118.13</v>
      </c>
      <c r="M4407" s="31" t="s">
        <v>108</v>
      </c>
      <c r="N4407" s="31">
        <v>59.709200000000003</v>
      </c>
      <c r="O4407" s="31">
        <v>78.000100000000003</v>
      </c>
      <c r="P4407" s="31">
        <v>109.4008</v>
      </c>
      <c r="Q4407" s="31">
        <v>1912.8396</v>
      </c>
      <c r="R4407" s="31">
        <v>85.49</v>
      </c>
      <c r="S4407" s="31" t="s">
        <v>108</v>
      </c>
    </row>
    <row r="4408" spans="1:19" x14ac:dyDescent="0.35">
      <c r="A4408" s="2">
        <v>39038</v>
      </c>
      <c r="B4408" s="31">
        <v>690.13390000000004</v>
      </c>
      <c r="C4408" s="31">
        <v>991.25800000000004</v>
      </c>
      <c r="D4408" s="31">
        <v>550.43370000000004</v>
      </c>
      <c r="E4408" s="31">
        <v>601.36019999999996</v>
      </c>
      <c r="F4408" s="31">
        <v>60.109499999999997</v>
      </c>
      <c r="G4408" s="31">
        <v>200.8938</v>
      </c>
      <c r="H4408" s="31">
        <v>7.4668210000000004</v>
      </c>
      <c r="I4408" s="31">
        <v>2213.8020000000001</v>
      </c>
      <c r="J4408" s="31">
        <v>3070.7170000000001</v>
      </c>
      <c r="K4408" s="31">
        <v>1756.68</v>
      </c>
      <c r="L4408" s="31">
        <v>118.11</v>
      </c>
      <c r="M4408" s="31" t="s">
        <v>108</v>
      </c>
      <c r="N4408" s="31">
        <v>59.593800000000002</v>
      </c>
      <c r="O4408" s="31">
        <v>78.280699999999996</v>
      </c>
      <c r="P4408" s="31">
        <v>109.5736</v>
      </c>
      <c r="Q4408" s="31">
        <v>1895.9206999999999</v>
      </c>
      <c r="R4408" s="31">
        <v>85.31</v>
      </c>
      <c r="S4408" s="31" t="s">
        <v>108</v>
      </c>
    </row>
    <row r="4409" spans="1:19" x14ac:dyDescent="0.35">
      <c r="A4409" s="2">
        <v>39041</v>
      </c>
      <c r="B4409" s="31">
        <v>688.87469999999996</v>
      </c>
      <c r="C4409" s="31">
        <v>991.25800000000004</v>
      </c>
      <c r="D4409" s="31">
        <v>553.05610000000001</v>
      </c>
      <c r="E4409" s="31">
        <v>605.16459999999995</v>
      </c>
      <c r="F4409" s="31">
        <v>60.080800000000004</v>
      </c>
      <c r="G4409" s="31">
        <v>203.02289999999999</v>
      </c>
      <c r="H4409" s="31">
        <v>7.4021090000000003</v>
      </c>
      <c r="I4409" s="31">
        <v>2220.7159999999999</v>
      </c>
      <c r="J4409" s="31">
        <v>3072.0479999999998</v>
      </c>
      <c r="K4409" s="31">
        <v>1759.3589999999999</v>
      </c>
      <c r="L4409" s="31">
        <v>118.15</v>
      </c>
      <c r="M4409" s="31" t="s">
        <v>108</v>
      </c>
      <c r="N4409" s="31">
        <v>59.742199999999997</v>
      </c>
      <c r="O4409" s="31">
        <v>77.939099999999996</v>
      </c>
      <c r="P4409" s="31">
        <v>109.4742</v>
      </c>
      <c r="Q4409" s="31">
        <v>1895.9096</v>
      </c>
      <c r="R4409" s="31">
        <v>85.42</v>
      </c>
      <c r="S4409" s="31" t="s">
        <v>108</v>
      </c>
    </row>
    <row r="4410" spans="1:19" x14ac:dyDescent="0.35">
      <c r="A4410" s="2">
        <v>39042</v>
      </c>
      <c r="B4410" s="31">
        <v>704.21360000000004</v>
      </c>
      <c r="C4410" s="31">
        <v>1033.6010000000001</v>
      </c>
      <c r="D4410" s="31">
        <v>567.74130000000002</v>
      </c>
      <c r="E4410" s="31">
        <v>617.72799999999995</v>
      </c>
      <c r="F4410" s="31">
        <v>60.721400000000003</v>
      </c>
      <c r="G4410" s="31">
        <v>204.69569999999999</v>
      </c>
      <c r="H4410" s="31">
        <v>7.3672639999999996</v>
      </c>
      <c r="I4410" s="31">
        <v>2221.2089999999998</v>
      </c>
      <c r="J4410" s="31">
        <v>3075.5970000000002</v>
      </c>
      <c r="K4410" s="31">
        <v>1759.3589999999999</v>
      </c>
      <c r="L4410" s="31">
        <v>118.23</v>
      </c>
      <c r="M4410" s="31" t="s">
        <v>108</v>
      </c>
      <c r="N4410" s="31">
        <v>59.882399999999997</v>
      </c>
      <c r="O4410" s="31">
        <v>78.096000000000004</v>
      </c>
      <c r="P4410" s="31">
        <v>109.5467</v>
      </c>
      <c r="Q4410" s="31">
        <v>1910.6044999999999</v>
      </c>
      <c r="R4410" s="31">
        <v>85.24</v>
      </c>
      <c r="S4410" s="31" t="s">
        <v>108</v>
      </c>
    </row>
    <row r="4411" spans="1:19" x14ac:dyDescent="0.35">
      <c r="A4411" s="2">
        <v>39043</v>
      </c>
      <c r="B4411" s="31">
        <v>694.36929999999995</v>
      </c>
      <c r="C4411" s="31">
        <v>1008.2329999999999</v>
      </c>
      <c r="D4411" s="31">
        <v>559.34969999999998</v>
      </c>
      <c r="E4411" s="31">
        <v>610.20770000000005</v>
      </c>
      <c r="F4411" s="31">
        <v>60.75</v>
      </c>
      <c r="G4411" s="31">
        <v>204.9999</v>
      </c>
      <c r="H4411" s="31">
        <v>7.4419320000000004</v>
      </c>
      <c r="I4411" s="31">
        <v>2222.0320000000002</v>
      </c>
      <c r="J4411" s="31">
        <v>3077.8139999999999</v>
      </c>
      <c r="K4411" s="31">
        <v>1759.806</v>
      </c>
      <c r="L4411" s="31">
        <v>118.42</v>
      </c>
      <c r="M4411" s="31" t="s">
        <v>108</v>
      </c>
      <c r="N4411" s="31">
        <v>60.170999999999999</v>
      </c>
      <c r="O4411" s="31">
        <v>78.930199999999999</v>
      </c>
      <c r="P4411" s="31">
        <v>110.4659</v>
      </c>
      <c r="Q4411" s="31">
        <v>1930.9825000000001</v>
      </c>
      <c r="R4411" s="31">
        <v>84.53</v>
      </c>
      <c r="S4411" s="31" t="s">
        <v>108</v>
      </c>
    </row>
    <row r="4412" spans="1:19" x14ac:dyDescent="0.35">
      <c r="A4412" s="2">
        <v>39044</v>
      </c>
      <c r="B4412" s="31">
        <v>694.36929999999995</v>
      </c>
      <c r="C4412" s="31">
        <v>1008.2329999999999</v>
      </c>
      <c r="D4412" s="31">
        <v>559.34969999999998</v>
      </c>
      <c r="E4412" s="31">
        <v>610.20770000000005</v>
      </c>
      <c r="F4412" s="31">
        <v>60.75</v>
      </c>
      <c r="G4412" s="31">
        <v>204.9999</v>
      </c>
      <c r="H4412" s="31">
        <v>7.4419320000000004</v>
      </c>
      <c r="I4412" s="31">
        <v>2222.0320000000002</v>
      </c>
      <c r="J4412" s="31">
        <v>3077.8139999999999</v>
      </c>
      <c r="K4412" s="31">
        <v>1755.9359999999999</v>
      </c>
      <c r="L4412" s="31">
        <v>118.42</v>
      </c>
      <c r="M4412" s="31" t="s">
        <v>108</v>
      </c>
      <c r="N4412" s="31">
        <v>60.170999999999999</v>
      </c>
      <c r="O4412" s="31">
        <v>79.247699999999995</v>
      </c>
      <c r="P4412" s="31">
        <v>110.58540000000001</v>
      </c>
      <c r="Q4412" s="31">
        <v>1934.3387</v>
      </c>
      <c r="R4412" s="31">
        <v>84.46</v>
      </c>
      <c r="S4412" s="31" t="s">
        <v>108</v>
      </c>
    </row>
    <row r="4413" spans="1:19" x14ac:dyDescent="0.35">
      <c r="A4413" s="2">
        <v>39045</v>
      </c>
      <c r="B4413" s="31">
        <v>699.97829999999999</v>
      </c>
      <c r="C4413" s="31">
        <v>1008.2329999999999</v>
      </c>
      <c r="D4413" s="31">
        <v>566.69230000000005</v>
      </c>
      <c r="E4413" s="31">
        <v>632.50319999999999</v>
      </c>
      <c r="F4413" s="31">
        <v>60.75</v>
      </c>
      <c r="G4413" s="31">
        <v>208.11750000000001</v>
      </c>
      <c r="H4413" s="31">
        <v>7.4419320000000004</v>
      </c>
      <c r="I4413" s="31">
        <v>2222.3620000000001</v>
      </c>
      <c r="J4413" s="31">
        <v>3080.0320000000002</v>
      </c>
      <c r="K4413" s="31">
        <v>1763.229</v>
      </c>
      <c r="L4413" s="31">
        <v>117.96</v>
      </c>
      <c r="M4413" s="31" t="s">
        <v>108</v>
      </c>
      <c r="N4413" s="31">
        <v>60.039000000000001</v>
      </c>
      <c r="O4413" s="31">
        <v>79.427499999999995</v>
      </c>
      <c r="P4413" s="31">
        <v>111.78879999999999</v>
      </c>
      <c r="Q4413" s="31">
        <v>1937.2655</v>
      </c>
      <c r="R4413" s="31">
        <v>83.66</v>
      </c>
      <c r="S4413" s="31" t="s">
        <v>108</v>
      </c>
    </row>
    <row r="4414" spans="1:19" x14ac:dyDescent="0.35">
      <c r="A4414" s="2">
        <v>39048</v>
      </c>
      <c r="B4414" s="31">
        <v>703.87019999999995</v>
      </c>
      <c r="C4414" s="31">
        <v>1010.379</v>
      </c>
      <c r="D4414" s="31">
        <v>567.74120000000005</v>
      </c>
      <c r="E4414" s="31">
        <v>626.92930000000001</v>
      </c>
      <c r="F4414" s="31">
        <v>61.868699999999997</v>
      </c>
      <c r="G4414" s="31">
        <v>209.25810000000001</v>
      </c>
      <c r="H4414" s="31">
        <v>7.387175</v>
      </c>
      <c r="I4414" s="31">
        <v>2221.5390000000002</v>
      </c>
      <c r="J4414" s="31">
        <v>3082.6930000000002</v>
      </c>
      <c r="K4414" s="31">
        <v>1759.0619999999999</v>
      </c>
      <c r="L4414" s="31">
        <v>116.32</v>
      </c>
      <c r="M4414" s="31" t="s">
        <v>108</v>
      </c>
      <c r="N4414" s="31">
        <v>58.6785</v>
      </c>
      <c r="O4414" s="31">
        <v>79.260499999999993</v>
      </c>
      <c r="P4414" s="31">
        <v>112.0484</v>
      </c>
      <c r="Q4414" s="31">
        <v>1936.7687000000001</v>
      </c>
      <c r="R4414" s="31">
        <v>83.5</v>
      </c>
      <c r="S4414" s="31" t="s">
        <v>108</v>
      </c>
    </row>
    <row r="4415" spans="1:19" x14ac:dyDescent="0.35">
      <c r="A4415" s="2">
        <v>39049</v>
      </c>
      <c r="B4415" s="31">
        <v>711.76859999999999</v>
      </c>
      <c r="C4415" s="31">
        <v>1033.223</v>
      </c>
      <c r="D4415" s="31">
        <v>576.65719999999999</v>
      </c>
      <c r="E4415" s="31">
        <v>616.31240000000003</v>
      </c>
      <c r="F4415" s="31">
        <v>61.543599999999998</v>
      </c>
      <c r="G4415" s="31">
        <v>208.72579999999999</v>
      </c>
      <c r="H4415" s="31">
        <v>7.5713569999999999</v>
      </c>
      <c r="I4415" s="31">
        <v>2224.6660000000002</v>
      </c>
      <c r="J4415" s="31">
        <v>3088.2339999999999</v>
      </c>
      <c r="K4415" s="31">
        <v>1762.932</v>
      </c>
      <c r="L4415" s="31">
        <v>116.74</v>
      </c>
      <c r="M4415" s="31" t="s">
        <v>108</v>
      </c>
      <c r="N4415" s="31">
        <v>58.785699999999999</v>
      </c>
      <c r="O4415" s="31">
        <v>79.1477</v>
      </c>
      <c r="P4415" s="31">
        <v>112.2732</v>
      </c>
      <c r="Q4415" s="31">
        <v>1913.8359</v>
      </c>
      <c r="R4415" s="31">
        <v>83.13</v>
      </c>
      <c r="S4415" s="31" t="s">
        <v>108</v>
      </c>
    </row>
    <row r="4416" spans="1:19" x14ac:dyDescent="0.35">
      <c r="A4416" s="2">
        <v>39050</v>
      </c>
      <c r="B4416" s="31">
        <v>731.22829999999999</v>
      </c>
      <c r="C4416" s="31">
        <v>1071.78</v>
      </c>
      <c r="D4416" s="31">
        <v>584.78650000000005</v>
      </c>
      <c r="E4416" s="31">
        <v>618.87819999999999</v>
      </c>
      <c r="F4416" s="31">
        <v>61.361899999999999</v>
      </c>
      <c r="G4416" s="31">
        <v>207.50919999999999</v>
      </c>
      <c r="H4416" s="31">
        <v>7.5813129999999997</v>
      </c>
      <c r="I4416" s="31">
        <v>2218.576</v>
      </c>
      <c r="J4416" s="31">
        <v>3085.2429999999999</v>
      </c>
      <c r="K4416" s="31">
        <v>1759.508</v>
      </c>
      <c r="L4416" s="31">
        <v>117.9</v>
      </c>
      <c r="M4416" s="31" t="s">
        <v>108</v>
      </c>
      <c r="N4416" s="31">
        <v>59.230899999999998</v>
      </c>
      <c r="O4416" s="31">
        <v>79.188400000000001</v>
      </c>
      <c r="P4416" s="31">
        <v>112.2847</v>
      </c>
      <c r="Q4416" s="31">
        <v>1943.8525999999999</v>
      </c>
      <c r="R4416" s="31">
        <v>83.49</v>
      </c>
      <c r="S4416" s="31" t="s">
        <v>108</v>
      </c>
    </row>
    <row r="4417" spans="1:19" x14ac:dyDescent="0.35">
      <c r="A4417" s="2">
        <v>39051</v>
      </c>
      <c r="B4417" s="31">
        <v>743.13310000000001</v>
      </c>
      <c r="C4417" s="31">
        <v>1073.2950000000001</v>
      </c>
      <c r="D4417" s="31">
        <v>597.11159999999995</v>
      </c>
      <c r="E4417" s="31">
        <v>625.24839999999995</v>
      </c>
      <c r="F4417" s="31">
        <v>62.423200000000001</v>
      </c>
      <c r="G4417" s="31">
        <v>208.49770000000001</v>
      </c>
      <c r="H4417" s="31">
        <v>7.7505610000000003</v>
      </c>
      <c r="I4417" s="31">
        <v>2224.172</v>
      </c>
      <c r="J4417" s="31">
        <v>3096.7620000000002</v>
      </c>
      <c r="K4417" s="31">
        <v>1763.527</v>
      </c>
      <c r="L4417" s="31">
        <v>117.96</v>
      </c>
      <c r="M4417" s="31" t="s">
        <v>108</v>
      </c>
      <c r="N4417" s="31">
        <v>59.197899999999997</v>
      </c>
      <c r="O4417" s="31">
        <v>79.500600000000006</v>
      </c>
      <c r="P4417" s="31">
        <v>113.1467</v>
      </c>
      <c r="Q4417" s="31">
        <v>1960.5868</v>
      </c>
      <c r="R4417" s="31">
        <v>82.95</v>
      </c>
      <c r="S4417" s="31" t="s">
        <v>108</v>
      </c>
    </row>
    <row r="4418" spans="1:19" x14ac:dyDescent="0.35">
      <c r="A4418" s="2">
        <v>39052</v>
      </c>
      <c r="B4418" s="31">
        <v>747.48289999999997</v>
      </c>
      <c r="C4418" s="31">
        <v>1074.115</v>
      </c>
      <c r="D4418" s="31">
        <v>593.17809999999997</v>
      </c>
      <c r="E4418" s="31">
        <v>618.43589999999995</v>
      </c>
      <c r="F4418" s="31">
        <v>62.203299999999999</v>
      </c>
      <c r="G4418" s="31">
        <v>205.91239999999999</v>
      </c>
      <c r="H4418" s="31">
        <v>7.7804279999999997</v>
      </c>
      <c r="I4418" s="31">
        <v>2230.4270000000001</v>
      </c>
      <c r="J4418" s="31">
        <v>3105.18</v>
      </c>
      <c r="K4418" s="31">
        <v>1767.248</v>
      </c>
      <c r="L4418" s="31">
        <v>117.75</v>
      </c>
      <c r="M4418" s="31" t="s">
        <v>108</v>
      </c>
      <c r="N4418" s="31">
        <v>58.7774</v>
      </c>
      <c r="O4418" s="31">
        <v>79.820099999999996</v>
      </c>
      <c r="P4418" s="31">
        <v>113.8237</v>
      </c>
      <c r="Q4418" s="31">
        <v>1963.9866999999999</v>
      </c>
      <c r="R4418" s="31">
        <v>82.48</v>
      </c>
      <c r="S4418" s="31" t="s">
        <v>108</v>
      </c>
    </row>
    <row r="4419" spans="1:19" x14ac:dyDescent="0.35">
      <c r="A4419" s="2">
        <v>39055</v>
      </c>
      <c r="B4419" s="31">
        <v>735.3492</v>
      </c>
      <c r="C4419" s="31">
        <v>1049.5039999999999</v>
      </c>
      <c r="D4419" s="31">
        <v>583.99980000000005</v>
      </c>
      <c r="E4419" s="31">
        <v>618.34739999999999</v>
      </c>
      <c r="F4419" s="31">
        <v>62.231999999999999</v>
      </c>
      <c r="G4419" s="31">
        <v>200.5137</v>
      </c>
      <c r="H4419" s="31">
        <v>7.7455829999999999</v>
      </c>
      <c r="I4419" s="31">
        <v>2228.123</v>
      </c>
      <c r="J4419" s="31">
        <v>3104.2939999999999</v>
      </c>
      <c r="K4419" s="31">
        <v>1766.7650000000001</v>
      </c>
      <c r="L4419" s="31">
        <v>118.61</v>
      </c>
      <c r="M4419" s="31" t="s">
        <v>108</v>
      </c>
      <c r="N4419" s="31">
        <v>59.486600000000003</v>
      </c>
      <c r="O4419" s="31">
        <v>79.637200000000007</v>
      </c>
      <c r="P4419" s="31">
        <v>113.72669999999999</v>
      </c>
      <c r="Q4419" s="31">
        <v>1971.2941000000001</v>
      </c>
      <c r="R4419" s="31">
        <v>82.43</v>
      </c>
      <c r="S4419" s="31" t="s">
        <v>108</v>
      </c>
    </row>
    <row r="4420" spans="1:19" x14ac:dyDescent="0.35">
      <c r="A4420" s="2">
        <v>39056</v>
      </c>
      <c r="B4420" s="31">
        <v>732.71640000000002</v>
      </c>
      <c r="C4420" s="31">
        <v>1037.3879999999999</v>
      </c>
      <c r="D4420" s="31">
        <v>584.52430000000004</v>
      </c>
      <c r="E4420" s="31">
        <v>633.60919999999999</v>
      </c>
      <c r="F4420" s="31">
        <v>61.9452</v>
      </c>
      <c r="G4420" s="31">
        <v>202.03450000000001</v>
      </c>
      <c r="H4420" s="31">
        <v>7.8202509999999998</v>
      </c>
      <c r="I4420" s="31">
        <v>2228.7809999999999</v>
      </c>
      <c r="J4420" s="31">
        <v>3103.4079999999999</v>
      </c>
      <c r="K4420" s="31">
        <v>1764.4590000000001</v>
      </c>
      <c r="L4420" s="31">
        <v>119.11</v>
      </c>
      <c r="M4420" s="31" t="s">
        <v>108</v>
      </c>
      <c r="N4420" s="31">
        <v>59.634999999999998</v>
      </c>
      <c r="O4420" s="31">
        <v>79.874099999999999</v>
      </c>
      <c r="P4420" s="31">
        <v>113.5754</v>
      </c>
      <c r="Q4420" s="31">
        <v>1991.3583000000001</v>
      </c>
      <c r="R4420" s="31">
        <v>82.51</v>
      </c>
      <c r="S4420" s="31" t="s">
        <v>108</v>
      </c>
    </row>
    <row r="4421" spans="1:19" x14ac:dyDescent="0.35">
      <c r="A4421" s="2">
        <v>39057</v>
      </c>
      <c r="B4421" s="31">
        <v>726.99289999999996</v>
      </c>
      <c r="C4421" s="31">
        <v>1023.126</v>
      </c>
      <c r="D4421" s="31">
        <v>583.21310000000005</v>
      </c>
      <c r="E4421" s="31">
        <v>616.75480000000005</v>
      </c>
      <c r="F4421" s="31">
        <v>60.797800000000002</v>
      </c>
      <c r="G4421" s="31">
        <v>198.99299999999999</v>
      </c>
      <c r="H4421" s="31">
        <v>7.860074</v>
      </c>
      <c r="I4421" s="31">
        <v>2226.1030000000001</v>
      </c>
      <c r="J4421" s="31">
        <v>3094.99</v>
      </c>
      <c r="K4421" s="31">
        <v>1764.087</v>
      </c>
      <c r="L4421" s="31">
        <v>118.95</v>
      </c>
      <c r="M4421" s="31" t="s">
        <v>108</v>
      </c>
      <c r="N4421" s="31">
        <v>59.412300000000002</v>
      </c>
      <c r="O4421" s="31">
        <v>79.966999999999999</v>
      </c>
      <c r="P4421" s="31">
        <v>113.6463</v>
      </c>
      <c r="Q4421" s="31">
        <v>1997.5669</v>
      </c>
      <c r="R4421" s="31">
        <v>82.74</v>
      </c>
      <c r="S4421" s="31" t="s">
        <v>108</v>
      </c>
    </row>
    <row r="4422" spans="1:19" x14ac:dyDescent="0.35">
      <c r="A4422" s="2">
        <v>39058</v>
      </c>
      <c r="B4422" s="31">
        <v>721.72730000000001</v>
      </c>
      <c r="C4422" s="31">
        <v>1024.325</v>
      </c>
      <c r="D4422" s="31">
        <v>576.9194</v>
      </c>
      <c r="E4422" s="31">
        <v>608.34969999999998</v>
      </c>
      <c r="F4422" s="31">
        <v>60.902999999999999</v>
      </c>
      <c r="G4422" s="31">
        <v>201.3502</v>
      </c>
      <c r="H4422" s="31">
        <v>7.984521</v>
      </c>
      <c r="I4422" s="31">
        <v>2219.337</v>
      </c>
      <c r="J4422" s="31">
        <v>3094.99</v>
      </c>
      <c r="K4422" s="31">
        <v>1760.9659999999999</v>
      </c>
      <c r="L4422" s="31">
        <v>118.44</v>
      </c>
      <c r="M4422" s="31" t="s">
        <v>108</v>
      </c>
      <c r="N4422" s="31">
        <v>58.595999999999997</v>
      </c>
      <c r="O4422" s="31">
        <v>79.768199999999993</v>
      </c>
      <c r="P4422" s="31">
        <v>113.45780000000001</v>
      </c>
      <c r="Q4422" s="31">
        <v>1997.5773999999999</v>
      </c>
      <c r="R4422" s="31">
        <v>82.76</v>
      </c>
      <c r="S4422" s="31" t="s">
        <v>108</v>
      </c>
    </row>
    <row r="4423" spans="1:19" x14ac:dyDescent="0.35">
      <c r="A4423" s="2">
        <v>39059</v>
      </c>
      <c r="B4423" s="31">
        <v>716.38340000000005</v>
      </c>
      <c r="C4423" s="31">
        <v>1019.625</v>
      </c>
      <c r="D4423" s="31">
        <v>586.81119999999999</v>
      </c>
      <c r="E4423" s="31">
        <v>607.58900000000006</v>
      </c>
      <c r="F4423" s="31">
        <v>60.3294</v>
      </c>
      <c r="G4423" s="31">
        <v>199.6542</v>
      </c>
      <c r="H4423" s="31">
        <v>8.1537690000000005</v>
      </c>
      <c r="I4423" s="31">
        <v>2216.9</v>
      </c>
      <c r="J4423" s="31">
        <v>3080.3690000000001</v>
      </c>
      <c r="K4423" s="31">
        <v>1758.143</v>
      </c>
      <c r="L4423" s="31">
        <v>118.55</v>
      </c>
      <c r="M4423" s="31" t="s">
        <v>108</v>
      </c>
      <c r="N4423" s="31">
        <v>58.909300000000002</v>
      </c>
      <c r="O4423" s="31">
        <v>79.527600000000007</v>
      </c>
      <c r="P4423" s="31">
        <v>113.63160000000001</v>
      </c>
      <c r="Q4423" s="31">
        <v>1983.9041999999999</v>
      </c>
      <c r="R4423" s="31">
        <v>83.29</v>
      </c>
      <c r="S4423" s="31" t="s">
        <v>108</v>
      </c>
    </row>
    <row r="4424" spans="1:19" x14ac:dyDescent="0.35">
      <c r="A4424" s="2">
        <v>39062</v>
      </c>
      <c r="B4424" s="31">
        <v>710.96010000000001</v>
      </c>
      <c r="C4424" s="31">
        <v>1006.766</v>
      </c>
      <c r="D4424" s="31">
        <v>569.78250000000003</v>
      </c>
      <c r="E4424" s="31">
        <v>611.66560000000004</v>
      </c>
      <c r="F4424" s="31">
        <v>60.692700000000002</v>
      </c>
      <c r="G4424" s="31">
        <v>202.86369999999999</v>
      </c>
      <c r="H4424" s="31">
        <v>8.2234590000000001</v>
      </c>
      <c r="I4424" s="31">
        <v>2223.1869999999999</v>
      </c>
      <c r="J4424" s="31">
        <v>3086.5720000000001</v>
      </c>
      <c r="K4424" s="31">
        <v>1754.873</v>
      </c>
      <c r="L4424" s="31">
        <v>118.92</v>
      </c>
      <c r="M4424" s="31" t="s">
        <v>108</v>
      </c>
      <c r="N4424" s="31">
        <v>59.213200000000001</v>
      </c>
      <c r="O4424" s="31">
        <v>78.456100000000006</v>
      </c>
      <c r="P4424" s="31">
        <v>112.758</v>
      </c>
      <c r="Q4424" s="31">
        <v>1974.7883999999999</v>
      </c>
      <c r="R4424" s="31">
        <v>83.18</v>
      </c>
      <c r="S4424" s="31" t="s">
        <v>108</v>
      </c>
    </row>
    <row r="4425" spans="1:19" x14ac:dyDescent="0.35">
      <c r="A4425" s="2">
        <v>39063</v>
      </c>
      <c r="B4425" s="31">
        <v>706.23170000000005</v>
      </c>
      <c r="C4425" s="31">
        <v>1008.001</v>
      </c>
      <c r="D4425" s="31">
        <v>571.24189999999999</v>
      </c>
      <c r="E4425" s="31">
        <v>604.89390000000003</v>
      </c>
      <c r="F4425" s="31">
        <v>60.396299999999997</v>
      </c>
      <c r="G4425" s="31">
        <v>201.6489</v>
      </c>
      <c r="H4425" s="31">
        <v>8.1836359999999999</v>
      </c>
      <c r="I4425" s="31">
        <v>2226.826</v>
      </c>
      <c r="J4425" s="31">
        <v>3093.6610000000001</v>
      </c>
      <c r="K4425" s="31">
        <v>1754.873</v>
      </c>
      <c r="L4425" s="31">
        <v>118.78</v>
      </c>
      <c r="M4425" s="31" t="s">
        <v>108</v>
      </c>
      <c r="N4425" s="31">
        <v>58.749699999999997</v>
      </c>
      <c r="O4425" s="31">
        <v>78.419399999999996</v>
      </c>
      <c r="P4425" s="31">
        <v>112.9648</v>
      </c>
      <c r="Q4425" s="31">
        <v>1960.5021999999999</v>
      </c>
      <c r="R4425" s="31">
        <v>82.94</v>
      </c>
      <c r="S4425" s="31" t="s">
        <v>108</v>
      </c>
    </row>
    <row r="4426" spans="1:19" x14ac:dyDescent="0.35">
      <c r="A4426" s="2">
        <v>39064</v>
      </c>
      <c r="B4426" s="31">
        <v>706.77599999999995</v>
      </c>
      <c r="C4426" s="31">
        <v>1020.811</v>
      </c>
      <c r="D4426" s="31">
        <v>573.27089999999998</v>
      </c>
      <c r="E4426" s="31">
        <v>592.94489999999996</v>
      </c>
      <c r="F4426" s="31">
        <v>60.463200000000001</v>
      </c>
      <c r="G4426" s="31">
        <v>200.9324</v>
      </c>
      <c r="H4426" s="31">
        <v>8.3080829999999999</v>
      </c>
      <c r="I4426" s="31">
        <v>2231.127</v>
      </c>
      <c r="J4426" s="31">
        <v>3076.8249999999998</v>
      </c>
      <c r="K4426" s="31">
        <v>1754.279</v>
      </c>
      <c r="L4426" s="31">
        <v>118.9</v>
      </c>
      <c r="M4426" s="31" t="s">
        <v>108</v>
      </c>
      <c r="N4426" s="31">
        <v>58.880099999999999</v>
      </c>
      <c r="O4426" s="31">
        <v>78.295400000000001</v>
      </c>
      <c r="P4426" s="31">
        <v>112.7989</v>
      </c>
      <c r="Q4426" s="31">
        <v>1961.6232</v>
      </c>
      <c r="R4426" s="31">
        <v>83.32</v>
      </c>
      <c r="S4426" s="31" t="s">
        <v>108</v>
      </c>
    </row>
    <row r="4427" spans="1:19" x14ac:dyDescent="0.35">
      <c r="A4427" s="2">
        <v>39065</v>
      </c>
      <c r="B4427" s="31">
        <v>720.80290000000002</v>
      </c>
      <c r="C4427" s="31">
        <v>1045.3330000000001</v>
      </c>
      <c r="D4427" s="31">
        <v>580.54390000000001</v>
      </c>
      <c r="E4427" s="31">
        <v>597.93690000000004</v>
      </c>
      <c r="F4427" s="31">
        <v>60.319800000000001</v>
      </c>
      <c r="G4427" s="31">
        <v>201.3783</v>
      </c>
      <c r="H4427" s="31">
        <v>8.3628400000000003</v>
      </c>
      <c r="I4427" s="31">
        <v>2229.6379999999999</v>
      </c>
      <c r="J4427" s="31">
        <v>3072.8380000000002</v>
      </c>
      <c r="K4427" s="31">
        <v>1747.442</v>
      </c>
      <c r="L4427" s="31">
        <v>119.88</v>
      </c>
      <c r="M4427" s="31" t="s">
        <v>108</v>
      </c>
      <c r="N4427" s="31">
        <v>59.482900000000001</v>
      </c>
      <c r="O4427" s="31">
        <v>78.017600000000002</v>
      </c>
      <c r="P4427" s="31">
        <v>112.3501</v>
      </c>
      <c r="Q4427" s="31">
        <v>1985.5238999999999</v>
      </c>
      <c r="R4427" s="31">
        <v>83.7</v>
      </c>
      <c r="S4427" s="31" t="s">
        <v>108</v>
      </c>
    </row>
    <row r="4428" spans="1:19" x14ac:dyDescent="0.35">
      <c r="A4428" s="2">
        <v>39066</v>
      </c>
      <c r="B4428" s="31">
        <v>727.47699999999998</v>
      </c>
      <c r="C4428" s="31">
        <v>1061</v>
      </c>
      <c r="D4428" s="31">
        <v>578.72559999999999</v>
      </c>
      <c r="E4428" s="31">
        <v>586.05330000000004</v>
      </c>
      <c r="F4428" s="31">
        <v>59.191600000000001</v>
      </c>
      <c r="G4428" s="31">
        <v>199.81780000000001</v>
      </c>
      <c r="H4428" s="31">
        <v>8.2135040000000004</v>
      </c>
      <c r="I4428" s="31">
        <v>2221.8629999999998</v>
      </c>
      <c r="J4428" s="31">
        <v>3072.395</v>
      </c>
      <c r="K4428" s="31">
        <v>1745.807</v>
      </c>
      <c r="L4428" s="31">
        <v>119.88</v>
      </c>
      <c r="M4428" s="31" t="s">
        <v>108</v>
      </c>
      <c r="N4428" s="31">
        <v>59.613199999999999</v>
      </c>
      <c r="O4428" s="31">
        <v>77.960800000000006</v>
      </c>
      <c r="P4428" s="31">
        <v>111.65730000000001</v>
      </c>
      <c r="Q4428" s="31">
        <v>1996.2235000000001</v>
      </c>
      <c r="R4428" s="31">
        <v>84.04</v>
      </c>
      <c r="S4428" s="31" t="s">
        <v>108</v>
      </c>
    </row>
    <row r="4429" spans="1:19" x14ac:dyDescent="0.35">
      <c r="A4429" s="2">
        <v>39069</v>
      </c>
      <c r="B4429" s="31">
        <v>711.97950000000003</v>
      </c>
      <c r="C4429" s="31">
        <v>1040.1320000000001</v>
      </c>
      <c r="D4429" s="31">
        <v>570.67330000000004</v>
      </c>
      <c r="E4429" s="31">
        <v>588.96900000000005</v>
      </c>
      <c r="F4429" s="31">
        <v>59.076900000000002</v>
      </c>
      <c r="G4429" s="31">
        <v>197.0684</v>
      </c>
      <c r="H4429" s="31">
        <v>8.2483489999999993</v>
      </c>
      <c r="I4429" s="31">
        <v>2217.893</v>
      </c>
      <c r="J4429" s="31">
        <v>3073.7240000000002</v>
      </c>
      <c r="K4429" s="31">
        <v>1741.7940000000001</v>
      </c>
      <c r="L4429" s="31">
        <v>119.59</v>
      </c>
      <c r="M4429" s="31" t="s">
        <v>108</v>
      </c>
      <c r="N4429" s="31">
        <v>59.010399999999997</v>
      </c>
      <c r="O4429" s="31">
        <v>77.675600000000003</v>
      </c>
      <c r="P4429" s="31">
        <v>111.4558</v>
      </c>
      <c r="Q4429" s="31">
        <v>2003.6161999999999</v>
      </c>
      <c r="R4429" s="31">
        <v>84</v>
      </c>
      <c r="S4429" s="31" t="s">
        <v>108</v>
      </c>
    </row>
    <row r="4430" spans="1:19" x14ac:dyDescent="0.35">
      <c r="A4430" s="2">
        <v>39070</v>
      </c>
      <c r="B4430" s="31">
        <v>719.55859999999996</v>
      </c>
      <c r="C4430" s="31">
        <v>1057.0989999999999</v>
      </c>
      <c r="D4430" s="31">
        <v>564.17949999999996</v>
      </c>
      <c r="E4430" s="31">
        <v>586.49509999999998</v>
      </c>
      <c r="F4430" s="31">
        <v>59.793999999999997</v>
      </c>
      <c r="G4430" s="31">
        <v>198.7775</v>
      </c>
      <c r="H4430" s="31">
        <v>8.4175970000000007</v>
      </c>
      <c r="I4430" s="31">
        <v>2224.6750000000002</v>
      </c>
      <c r="J4430" s="31">
        <v>3072.395</v>
      </c>
      <c r="K4430" s="31">
        <v>1736.89</v>
      </c>
      <c r="L4430" s="31">
        <v>119.71</v>
      </c>
      <c r="M4430" s="31" t="s">
        <v>108</v>
      </c>
      <c r="N4430" s="31">
        <v>58.757899999999999</v>
      </c>
      <c r="O4430" s="31">
        <v>77.668599999999998</v>
      </c>
      <c r="P4430" s="31">
        <v>112.32559999999999</v>
      </c>
      <c r="Q4430" s="31">
        <v>1972.4405999999999</v>
      </c>
      <c r="R4430" s="31">
        <v>83.45</v>
      </c>
      <c r="S4430" s="31" t="s">
        <v>108</v>
      </c>
    </row>
    <row r="4431" spans="1:19" x14ac:dyDescent="0.35">
      <c r="A4431" s="2">
        <v>39071</v>
      </c>
      <c r="B4431" s="31">
        <v>726.00649999999996</v>
      </c>
      <c r="C4431" s="31">
        <v>1050.845</v>
      </c>
      <c r="D4431" s="31">
        <v>575.86829999999998</v>
      </c>
      <c r="E4431" s="31">
        <v>576.24599999999998</v>
      </c>
      <c r="F4431" s="31">
        <v>59.688800000000001</v>
      </c>
      <c r="G4431" s="31">
        <v>197.21700000000001</v>
      </c>
      <c r="H4431" s="31">
        <v>8.1039899999999996</v>
      </c>
      <c r="I4431" s="31">
        <v>2229.1419999999998</v>
      </c>
      <c r="J4431" s="31">
        <v>3072.395</v>
      </c>
      <c r="K4431" s="31">
        <v>1737.336</v>
      </c>
      <c r="L4431" s="31">
        <v>119.63</v>
      </c>
      <c r="M4431" s="31" t="s">
        <v>108</v>
      </c>
      <c r="N4431" s="31">
        <v>58.578600000000002</v>
      </c>
      <c r="O4431" s="31">
        <v>77.507099999999994</v>
      </c>
      <c r="P4431" s="31">
        <v>112.4385</v>
      </c>
      <c r="Q4431" s="31">
        <v>1996.8694</v>
      </c>
      <c r="R4431" s="31">
        <v>83.55</v>
      </c>
      <c r="S4431" s="31" t="s">
        <v>108</v>
      </c>
    </row>
    <row r="4432" spans="1:19" x14ac:dyDescent="0.35">
      <c r="A4432" s="2">
        <v>39072</v>
      </c>
      <c r="B4432" s="31">
        <v>718.20119999999997</v>
      </c>
      <c r="C4432" s="31">
        <v>1026.633</v>
      </c>
      <c r="D4432" s="31">
        <v>565.99779999999998</v>
      </c>
      <c r="E4432" s="31">
        <v>558.6635</v>
      </c>
      <c r="F4432" s="31">
        <v>59.430599999999998</v>
      </c>
      <c r="G4432" s="31">
        <v>197.88579999999999</v>
      </c>
      <c r="H4432" s="31">
        <v>8.1886139999999994</v>
      </c>
      <c r="I4432" s="31">
        <v>2228.9760000000001</v>
      </c>
      <c r="J4432" s="31">
        <v>3082.1419999999998</v>
      </c>
      <c r="K4432" s="31">
        <v>1734.809</v>
      </c>
      <c r="L4432" s="31">
        <v>119.17</v>
      </c>
      <c r="M4432" s="31" t="s">
        <v>108</v>
      </c>
      <c r="N4432" s="31">
        <v>58.171300000000002</v>
      </c>
      <c r="O4432" s="31">
        <v>77.400400000000005</v>
      </c>
      <c r="P4432" s="31">
        <v>112.2508</v>
      </c>
      <c r="Q4432" s="31">
        <v>1997.3342</v>
      </c>
      <c r="R4432" s="31">
        <v>83.59</v>
      </c>
      <c r="S4432" s="31" t="s">
        <v>108</v>
      </c>
    </row>
    <row r="4433" spans="1:19" x14ac:dyDescent="0.35">
      <c r="A4433" s="2">
        <v>39073</v>
      </c>
      <c r="B4433" s="31">
        <v>716.16499999999996</v>
      </c>
      <c r="C4433" s="31">
        <v>1020.75</v>
      </c>
      <c r="D4433" s="31">
        <v>565.73800000000006</v>
      </c>
      <c r="E4433" s="31">
        <v>558.39840000000004</v>
      </c>
      <c r="F4433" s="31">
        <v>59.497599999999998</v>
      </c>
      <c r="G4433" s="31">
        <v>200.41229999999999</v>
      </c>
      <c r="H4433" s="31">
        <v>8.0990120000000001</v>
      </c>
      <c r="I4433" s="31">
        <v>2231.2919999999999</v>
      </c>
      <c r="J4433" s="31">
        <v>3067.5210000000002</v>
      </c>
      <c r="K4433" s="31">
        <v>1732.877</v>
      </c>
      <c r="L4433" s="31">
        <v>118.38</v>
      </c>
      <c r="M4433" s="31" t="s">
        <v>108</v>
      </c>
      <c r="N4433" s="31">
        <v>57.478900000000003</v>
      </c>
      <c r="O4433" s="31">
        <v>77.173299999999998</v>
      </c>
      <c r="P4433" s="31">
        <v>112.16840000000001</v>
      </c>
      <c r="Q4433" s="31">
        <v>1997.4765</v>
      </c>
      <c r="R4433" s="31">
        <v>83.81</v>
      </c>
      <c r="S4433" s="31" t="s">
        <v>108</v>
      </c>
    </row>
    <row r="4434" spans="1:19" x14ac:dyDescent="0.35">
      <c r="A4434" s="2">
        <v>39076</v>
      </c>
      <c r="B4434" s="31">
        <v>716.16499999999996</v>
      </c>
      <c r="C4434" s="31">
        <v>1020.75</v>
      </c>
      <c r="D4434" s="31">
        <v>565.73800000000006</v>
      </c>
      <c r="E4434" s="31">
        <v>558.39840000000004</v>
      </c>
      <c r="F4434" s="31">
        <v>59.497599999999998</v>
      </c>
      <c r="G4434" s="31">
        <v>200.41229999999999</v>
      </c>
      <c r="H4434" s="31">
        <v>8.0990120000000001</v>
      </c>
      <c r="I4434" s="31">
        <v>2231.4580000000001</v>
      </c>
      <c r="J4434" s="31">
        <v>3067.5210000000002</v>
      </c>
      <c r="K4434" s="31">
        <v>1732.877</v>
      </c>
      <c r="L4434" s="31">
        <v>118.38</v>
      </c>
      <c r="M4434" s="31" t="s">
        <v>108</v>
      </c>
      <c r="N4434" s="31">
        <v>57.478900000000003</v>
      </c>
      <c r="O4434" s="31">
        <v>77.173299999999998</v>
      </c>
      <c r="P4434" s="31">
        <v>112.16840000000001</v>
      </c>
      <c r="Q4434" s="31">
        <v>1993.893</v>
      </c>
      <c r="R4434" s="31">
        <v>83.81</v>
      </c>
      <c r="S4434" s="31" t="s">
        <v>108</v>
      </c>
    </row>
    <row r="4435" spans="1:19" x14ac:dyDescent="0.35">
      <c r="A4435" s="2">
        <v>39077</v>
      </c>
      <c r="B4435" s="31">
        <v>701.23310000000004</v>
      </c>
      <c r="C4435" s="31">
        <v>984.40099999999995</v>
      </c>
      <c r="D4435" s="31">
        <v>546.51639999999998</v>
      </c>
      <c r="E4435" s="31">
        <v>558.39840000000004</v>
      </c>
      <c r="F4435" s="31">
        <v>59.937399999999997</v>
      </c>
      <c r="G4435" s="31">
        <v>204.05350000000001</v>
      </c>
      <c r="H4435" s="31">
        <v>8.0691450000000007</v>
      </c>
      <c r="I4435" s="31">
        <v>2233.1120000000001</v>
      </c>
      <c r="J4435" s="31">
        <v>3070.623</v>
      </c>
      <c r="K4435" s="31">
        <v>1732.877</v>
      </c>
      <c r="L4435" s="31">
        <v>119.09</v>
      </c>
      <c r="M4435" s="31" t="s">
        <v>108</v>
      </c>
      <c r="N4435" s="31">
        <v>57.788499999999999</v>
      </c>
      <c r="O4435" s="31">
        <v>77.173299999999998</v>
      </c>
      <c r="P4435" s="31">
        <v>112.16840000000001</v>
      </c>
      <c r="Q4435" s="31">
        <v>1997.3688999999999</v>
      </c>
      <c r="R4435" s="31">
        <v>84.06</v>
      </c>
      <c r="S4435" s="31" t="s">
        <v>108</v>
      </c>
    </row>
    <row r="4436" spans="1:19" x14ac:dyDescent="0.35">
      <c r="A4436" s="2">
        <v>39078</v>
      </c>
      <c r="B4436" s="31">
        <v>695.35080000000005</v>
      </c>
      <c r="C4436" s="31">
        <v>987.125</v>
      </c>
      <c r="D4436" s="31">
        <v>550.93219999999997</v>
      </c>
      <c r="E4436" s="31">
        <v>563.16949999999997</v>
      </c>
      <c r="F4436" s="31">
        <v>60.2624</v>
      </c>
      <c r="G4436" s="31">
        <v>203.68199999999999</v>
      </c>
      <c r="H4436" s="31">
        <v>8.1487909999999992</v>
      </c>
      <c r="I4436" s="31">
        <v>2221.8629999999998</v>
      </c>
      <c r="J4436" s="31">
        <v>3059.1030000000001</v>
      </c>
      <c r="K4436" s="31">
        <v>1728.567</v>
      </c>
      <c r="L4436" s="31">
        <v>119.78</v>
      </c>
      <c r="M4436" s="31" t="s">
        <v>108</v>
      </c>
      <c r="N4436" s="31">
        <v>57.9758</v>
      </c>
      <c r="O4436" s="31">
        <v>77.212699999999998</v>
      </c>
      <c r="P4436" s="31">
        <v>111.9083</v>
      </c>
      <c r="Q4436" s="31">
        <v>2023.8741</v>
      </c>
      <c r="R4436" s="31">
        <v>83.97</v>
      </c>
      <c r="S4436" s="31" t="s">
        <v>108</v>
      </c>
    </row>
    <row r="4437" spans="1:19" x14ac:dyDescent="0.35">
      <c r="A4437" s="2">
        <v>39079</v>
      </c>
      <c r="B4437" s="31">
        <v>697.16070000000002</v>
      </c>
      <c r="C4437" s="31">
        <v>989.726</v>
      </c>
      <c r="D4437" s="31">
        <v>547.03589999999997</v>
      </c>
      <c r="E4437" s="31">
        <v>563.16949999999997</v>
      </c>
      <c r="F4437" s="31">
        <v>60.893500000000003</v>
      </c>
      <c r="G4437" s="31">
        <v>205.24250000000001</v>
      </c>
      <c r="H4437" s="31">
        <v>8.1338570000000008</v>
      </c>
      <c r="I4437" s="31">
        <v>2219.3820000000001</v>
      </c>
      <c r="J4437" s="31">
        <v>3051.5720000000001</v>
      </c>
      <c r="K4437" s="31">
        <v>1724.8520000000001</v>
      </c>
      <c r="L4437" s="31">
        <v>119.51</v>
      </c>
      <c r="M4437" s="31" t="s">
        <v>108</v>
      </c>
      <c r="N4437" s="31">
        <v>57.821100000000001</v>
      </c>
      <c r="O4437" s="31">
        <v>76.956400000000002</v>
      </c>
      <c r="P4437" s="31">
        <v>112.0423</v>
      </c>
      <c r="Q4437" s="31">
        <v>2034.7837</v>
      </c>
      <c r="R4437" s="31">
        <v>83.82</v>
      </c>
      <c r="S4437" s="31" t="s">
        <v>108</v>
      </c>
    </row>
    <row r="4438" spans="1:19" x14ac:dyDescent="0.35">
      <c r="A4438" s="2">
        <v>39080</v>
      </c>
      <c r="B4438" s="31">
        <v>702.13800000000003</v>
      </c>
      <c r="C4438" s="31">
        <v>1000.872</v>
      </c>
      <c r="D4438" s="31">
        <v>542.10059999999999</v>
      </c>
      <c r="E4438" s="31">
        <v>558.7518</v>
      </c>
      <c r="F4438" s="31">
        <v>60.998600000000003</v>
      </c>
      <c r="G4438" s="31">
        <v>207.24889999999999</v>
      </c>
      <c r="H4438" s="31">
        <v>8.1388350000000003</v>
      </c>
      <c r="I4438" s="31">
        <v>2217.3969999999999</v>
      </c>
      <c r="J4438" s="31">
        <v>3048.027</v>
      </c>
      <c r="K4438" s="31">
        <v>1724.1089999999999</v>
      </c>
      <c r="L4438" s="31">
        <v>119.07</v>
      </c>
      <c r="M4438" s="31" t="s">
        <v>108</v>
      </c>
      <c r="N4438" s="31">
        <v>57.837400000000002</v>
      </c>
      <c r="O4438" s="31">
        <v>76.837000000000003</v>
      </c>
      <c r="P4438" s="31">
        <v>112.4023</v>
      </c>
      <c r="Q4438" s="31">
        <v>2040.1621</v>
      </c>
      <c r="R4438" s="31">
        <v>83.65</v>
      </c>
      <c r="S4438" s="31" t="s">
        <v>108</v>
      </c>
    </row>
    <row r="4439" spans="1:19" x14ac:dyDescent="0.35">
      <c r="A4439" s="2">
        <v>39083</v>
      </c>
      <c r="B4439" s="31">
        <v>702.13800000000003</v>
      </c>
      <c r="C4439" s="31">
        <v>1000.872</v>
      </c>
      <c r="D4439" s="31">
        <v>542.10059999999999</v>
      </c>
      <c r="E4439" s="31">
        <v>558.7518</v>
      </c>
      <c r="F4439" s="31">
        <v>60.998600000000003</v>
      </c>
      <c r="G4439" s="31">
        <v>207.24889999999999</v>
      </c>
      <c r="H4439" s="31">
        <v>8.1388350000000003</v>
      </c>
      <c r="I4439" s="31">
        <v>2217.3969999999999</v>
      </c>
      <c r="J4439" s="31">
        <v>3048.027</v>
      </c>
      <c r="K4439" s="31">
        <v>1724.1089999999999</v>
      </c>
      <c r="L4439" s="31">
        <v>119.07</v>
      </c>
      <c r="M4439" s="31" t="s">
        <v>108</v>
      </c>
      <c r="N4439" s="31">
        <v>57.837400000000002</v>
      </c>
      <c r="O4439" s="31">
        <v>76.837000000000003</v>
      </c>
      <c r="P4439" s="31">
        <v>112.4023</v>
      </c>
      <c r="Q4439" s="31">
        <v>2039.9398000000001</v>
      </c>
      <c r="R4439" s="31">
        <v>83.65</v>
      </c>
      <c r="S4439" s="31" t="s">
        <v>108</v>
      </c>
    </row>
    <row r="4440" spans="1:19" x14ac:dyDescent="0.35">
      <c r="A4440" s="2">
        <v>39084</v>
      </c>
      <c r="B4440" s="31">
        <v>696.82129999999995</v>
      </c>
      <c r="C4440" s="31">
        <v>1000.872</v>
      </c>
      <c r="D4440" s="31">
        <v>542.62009999999998</v>
      </c>
      <c r="E4440" s="31">
        <v>538.87210000000005</v>
      </c>
      <c r="F4440" s="31">
        <v>60.998600000000003</v>
      </c>
      <c r="G4440" s="31">
        <v>207.24889999999999</v>
      </c>
      <c r="H4440" s="31">
        <v>8.1388350000000003</v>
      </c>
      <c r="I4440" s="31">
        <v>2217.3969999999999</v>
      </c>
      <c r="J4440" s="31">
        <v>3051.5720000000001</v>
      </c>
      <c r="K4440" s="31">
        <v>1728.864</v>
      </c>
      <c r="L4440" s="31">
        <v>119.07</v>
      </c>
      <c r="M4440" s="31" t="s">
        <v>108</v>
      </c>
      <c r="N4440" s="31">
        <v>57.837400000000002</v>
      </c>
      <c r="O4440" s="31">
        <v>77.049599999999998</v>
      </c>
      <c r="P4440" s="31">
        <v>113.1711</v>
      </c>
      <c r="Q4440" s="31">
        <v>2070.2165</v>
      </c>
      <c r="R4440" s="31">
        <v>83.27</v>
      </c>
      <c r="S4440" s="31" t="s">
        <v>108</v>
      </c>
    </row>
    <row r="4441" spans="1:19" x14ac:dyDescent="0.35">
      <c r="A4441" s="2">
        <v>39085</v>
      </c>
      <c r="B4441" s="31">
        <v>667.86249999999995</v>
      </c>
      <c r="C4441" s="31">
        <v>959.13599999999997</v>
      </c>
      <c r="D4441" s="31">
        <v>525.99599999999998</v>
      </c>
      <c r="E4441" s="31">
        <v>516.34180000000003</v>
      </c>
      <c r="F4441" s="31">
        <v>60.214599999999997</v>
      </c>
      <c r="G4441" s="31">
        <v>202.71600000000001</v>
      </c>
      <c r="H4441" s="31">
        <v>8.3827510000000007</v>
      </c>
      <c r="I4441" s="31">
        <v>2217.3969999999999</v>
      </c>
      <c r="J4441" s="31">
        <v>3056.002</v>
      </c>
      <c r="K4441" s="31">
        <v>1726.4870000000001</v>
      </c>
      <c r="L4441" s="31">
        <v>118.76</v>
      </c>
      <c r="M4441" s="31" t="s">
        <v>108</v>
      </c>
      <c r="N4441" s="31">
        <v>57.967700000000001</v>
      </c>
      <c r="O4441" s="31">
        <v>76.702500000000001</v>
      </c>
      <c r="P4441" s="31">
        <v>112.46810000000001</v>
      </c>
      <c r="Q4441" s="31">
        <v>2057.9940000000001</v>
      </c>
      <c r="R4441" s="31">
        <v>83.92</v>
      </c>
      <c r="S4441" s="31" t="s">
        <v>108</v>
      </c>
    </row>
    <row r="4442" spans="1:19" x14ac:dyDescent="0.35">
      <c r="A4442" s="2">
        <v>39086</v>
      </c>
      <c r="B4442" s="31">
        <v>636.18880000000001</v>
      </c>
      <c r="C4442" s="31">
        <v>920.80499999999995</v>
      </c>
      <c r="D4442" s="31">
        <v>518.20349999999996</v>
      </c>
      <c r="E4442" s="31">
        <v>504.59070000000003</v>
      </c>
      <c r="F4442" s="31">
        <v>59.8705</v>
      </c>
      <c r="G4442" s="31">
        <v>200.78399999999999</v>
      </c>
      <c r="H4442" s="31">
        <v>8.2583040000000008</v>
      </c>
      <c r="I4442" s="31">
        <v>2211.11</v>
      </c>
      <c r="J4442" s="31">
        <v>3064.8629999999998</v>
      </c>
      <c r="K4442" s="31">
        <v>1728.864</v>
      </c>
      <c r="L4442" s="31">
        <v>118.99</v>
      </c>
      <c r="M4442" s="31" t="s">
        <v>108</v>
      </c>
      <c r="N4442" s="31">
        <v>59.051099999999998</v>
      </c>
      <c r="O4442" s="31">
        <v>76.743700000000004</v>
      </c>
      <c r="P4442" s="31">
        <v>111.55070000000001</v>
      </c>
      <c r="Q4442" s="31">
        <v>2026.2663</v>
      </c>
      <c r="R4442" s="31">
        <v>84.34</v>
      </c>
      <c r="S4442" s="31" t="s">
        <v>108</v>
      </c>
    </row>
    <row r="4443" spans="1:19" x14ac:dyDescent="0.35">
      <c r="A4443" s="2">
        <v>39087</v>
      </c>
      <c r="B4443" s="31">
        <v>643.54160000000002</v>
      </c>
      <c r="C4443" s="31">
        <v>924.58199999999999</v>
      </c>
      <c r="D4443" s="31">
        <v>509.63170000000002</v>
      </c>
      <c r="E4443" s="31">
        <v>495.31349999999998</v>
      </c>
      <c r="F4443" s="31">
        <v>58.025199999999998</v>
      </c>
      <c r="G4443" s="31">
        <v>202.56739999999999</v>
      </c>
      <c r="H4443" s="31">
        <v>7.9994540000000001</v>
      </c>
      <c r="I4443" s="31">
        <v>2212.268</v>
      </c>
      <c r="J4443" s="31">
        <v>3059.5459999999998</v>
      </c>
      <c r="K4443" s="31">
        <v>1722.1769999999999</v>
      </c>
      <c r="L4443" s="31">
        <v>118.07</v>
      </c>
      <c r="M4443" s="31" t="s">
        <v>108</v>
      </c>
      <c r="N4443" s="31">
        <v>58.562399999999997</v>
      </c>
      <c r="O4443" s="31">
        <v>77.062200000000004</v>
      </c>
      <c r="P4443" s="31">
        <v>110.72929999999999</v>
      </c>
      <c r="Q4443" s="31">
        <v>1997.5264999999999</v>
      </c>
      <c r="R4443" s="31">
        <v>84.64</v>
      </c>
      <c r="S4443" s="31" t="s">
        <v>108</v>
      </c>
    </row>
    <row r="4444" spans="1:19" x14ac:dyDescent="0.35">
      <c r="A4444" s="2">
        <v>39090</v>
      </c>
      <c r="B4444" s="31">
        <v>643.08910000000003</v>
      </c>
      <c r="C4444" s="31">
        <v>909.34900000000005</v>
      </c>
      <c r="D4444" s="31">
        <v>511.45</v>
      </c>
      <c r="E4444" s="31">
        <v>495.13679999999999</v>
      </c>
      <c r="F4444" s="31">
        <v>58.264200000000002</v>
      </c>
      <c r="G4444" s="31">
        <v>201.30410000000001</v>
      </c>
      <c r="H4444" s="31">
        <v>7.9098519999999999</v>
      </c>
      <c r="I4444" s="31">
        <v>2212.268</v>
      </c>
      <c r="J4444" s="31">
        <v>3057.7739999999999</v>
      </c>
      <c r="K4444" s="31">
        <v>1723.068</v>
      </c>
      <c r="L4444" s="31">
        <v>118.57</v>
      </c>
      <c r="M4444" s="31" t="s">
        <v>108</v>
      </c>
      <c r="N4444" s="31">
        <v>58.765999999999998</v>
      </c>
      <c r="O4444" s="31">
        <v>77.1524</v>
      </c>
      <c r="P4444" s="31">
        <v>110.85080000000001</v>
      </c>
      <c r="Q4444" s="31">
        <v>1985.6875</v>
      </c>
      <c r="R4444" s="31">
        <v>84.57</v>
      </c>
      <c r="S4444" s="31" t="s">
        <v>108</v>
      </c>
    </row>
    <row r="4445" spans="1:19" x14ac:dyDescent="0.35">
      <c r="A4445" s="2">
        <v>39091</v>
      </c>
      <c r="B4445" s="31">
        <v>637.74710000000005</v>
      </c>
      <c r="C4445" s="31">
        <v>908.98</v>
      </c>
      <c r="D4445" s="31">
        <v>506.99270000000001</v>
      </c>
      <c r="E4445" s="31">
        <v>496.51499999999999</v>
      </c>
      <c r="F4445" s="31">
        <v>58.7986</v>
      </c>
      <c r="G4445" s="31">
        <v>197.51429999999999</v>
      </c>
      <c r="H4445" s="31">
        <v>7.9048740000000004</v>
      </c>
      <c r="I4445" s="31">
        <v>2210.614</v>
      </c>
      <c r="J4445" s="31">
        <v>3057.7739999999999</v>
      </c>
      <c r="K4445" s="31">
        <v>1719.204</v>
      </c>
      <c r="L4445" s="31">
        <v>118.4</v>
      </c>
      <c r="M4445" s="31" t="s">
        <v>108</v>
      </c>
      <c r="N4445" s="31">
        <v>58.994100000000003</v>
      </c>
      <c r="O4445" s="31">
        <v>76.613500000000002</v>
      </c>
      <c r="P4445" s="31">
        <v>110.7859</v>
      </c>
      <c r="Q4445" s="31">
        <v>1959.9592</v>
      </c>
      <c r="R4445" s="31">
        <v>84.75</v>
      </c>
      <c r="S4445" s="31" t="s">
        <v>108</v>
      </c>
    </row>
    <row r="4446" spans="1:19" x14ac:dyDescent="0.35">
      <c r="A4446" s="2">
        <v>39092</v>
      </c>
      <c r="B4446" s="31">
        <v>617.6028</v>
      </c>
      <c r="C4446" s="31">
        <v>884.37599999999998</v>
      </c>
      <c r="D4446" s="31">
        <v>506.47559999999999</v>
      </c>
      <c r="E4446" s="31">
        <v>519.20749999999998</v>
      </c>
      <c r="F4446" s="31">
        <v>58.6462</v>
      </c>
      <c r="G4446" s="31">
        <v>197.58860000000001</v>
      </c>
      <c r="H4446" s="31">
        <v>8.0492329999999992</v>
      </c>
      <c r="I4446" s="31">
        <v>2208.7939999999999</v>
      </c>
      <c r="J4446" s="31">
        <v>3054.23</v>
      </c>
      <c r="K4446" s="31">
        <v>1718.0150000000001</v>
      </c>
      <c r="L4446" s="31">
        <v>118.73</v>
      </c>
      <c r="M4446" s="31" t="s">
        <v>108</v>
      </c>
      <c r="N4446" s="31">
        <v>59.7761</v>
      </c>
      <c r="O4446" s="31">
        <v>76.456699999999998</v>
      </c>
      <c r="P4446" s="31">
        <v>110.3121</v>
      </c>
      <c r="Q4446" s="31">
        <v>1936.3227999999999</v>
      </c>
      <c r="R4446" s="31">
        <v>85.07</v>
      </c>
      <c r="S4446" s="31" t="s">
        <v>108</v>
      </c>
    </row>
    <row r="4447" spans="1:19" x14ac:dyDescent="0.35">
      <c r="A4447" s="2">
        <v>39093</v>
      </c>
      <c r="B4447" s="31">
        <v>593.22900000000004</v>
      </c>
      <c r="C4447" s="31">
        <v>859.54200000000003</v>
      </c>
      <c r="D4447" s="31">
        <v>504.72129999999999</v>
      </c>
      <c r="E4447" s="31">
        <v>520.92089999999996</v>
      </c>
      <c r="F4447" s="31">
        <v>58.699399999999997</v>
      </c>
      <c r="G4447" s="31">
        <v>200.41239999999999</v>
      </c>
      <c r="H4447" s="31">
        <v>8.1039899999999996</v>
      </c>
      <c r="I4447" s="31">
        <v>2211.607</v>
      </c>
      <c r="J4447" s="31">
        <v>3043.5970000000002</v>
      </c>
      <c r="K4447" s="31">
        <v>1718.461</v>
      </c>
      <c r="L4447" s="31">
        <v>119.28</v>
      </c>
      <c r="M4447" s="31" t="s">
        <v>108</v>
      </c>
      <c r="N4447" s="31">
        <v>60.273000000000003</v>
      </c>
      <c r="O4447" s="31">
        <v>75.902500000000003</v>
      </c>
      <c r="P4447" s="31">
        <v>109.81399999999999</v>
      </c>
      <c r="Q4447" s="31">
        <v>1951.0698</v>
      </c>
      <c r="R4447" s="31">
        <v>85.28</v>
      </c>
      <c r="S4447" s="31" t="s">
        <v>108</v>
      </c>
    </row>
    <row r="4448" spans="1:19" x14ac:dyDescent="0.35">
      <c r="A4448" s="2">
        <v>39094</v>
      </c>
      <c r="B4448" s="31">
        <v>602.70910000000003</v>
      </c>
      <c r="C4448" s="31">
        <v>881.04100000000005</v>
      </c>
      <c r="D4448" s="31">
        <v>489.37520000000001</v>
      </c>
      <c r="E4448" s="31">
        <v>508.04360000000003</v>
      </c>
      <c r="F4448" s="31">
        <v>59.932600000000001</v>
      </c>
      <c r="G4448" s="31">
        <v>212.97069999999999</v>
      </c>
      <c r="H4448" s="31">
        <v>8.1189239999999998</v>
      </c>
      <c r="I4448" s="31">
        <v>2209.9520000000002</v>
      </c>
      <c r="J4448" s="31">
        <v>3037.837</v>
      </c>
      <c r="K4448" s="31">
        <v>1711.1790000000001</v>
      </c>
      <c r="L4448" s="31">
        <v>120.09</v>
      </c>
      <c r="M4448" s="31" t="s">
        <v>108</v>
      </c>
      <c r="N4448" s="31">
        <v>60.680300000000003</v>
      </c>
      <c r="O4448" s="31">
        <v>75.964500000000001</v>
      </c>
      <c r="P4448" s="31">
        <v>110.1696</v>
      </c>
      <c r="Q4448" s="31">
        <v>1974.9047</v>
      </c>
      <c r="R4448" s="31">
        <v>85.02</v>
      </c>
      <c r="S4448" s="31" t="s">
        <v>108</v>
      </c>
    </row>
    <row r="4449" spans="1:19" x14ac:dyDescent="0.35">
      <c r="A4449" s="2">
        <v>39097</v>
      </c>
      <c r="B4449" s="31">
        <v>602.70910000000003</v>
      </c>
      <c r="C4449" s="31">
        <v>881.04100000000005</v>
      </c>
      <c r="D4449" s="31">
        <v>489.37520000000001</v>
      </c>
      <c r="E4449" s="31">
        <v>508.04360000000003</v>
      </c>
      <c r="F4449" s="31">
        <v>59.932600000000001</v>
      </c>
      <c r="G4449" s="31">
        <v>212.97069999999999</v>
      </c>
      <c r="H4449" s="31">
        <v>8.1189239999999998</v>
      </c>
      <c r="I4449" s="31">
        <v>2210.7800000000002</v>
      </c>
      <c r="J4449" s="31">
        <v>3037.837</v>
      </c>
      <c r="K4449" s="31">
        <v>1713.1110000000001</v>
      </c>
      <c r="L4449" s="31">
        <v>120.09</v>
      </c>
      <c r="M4449" s="31" t="s">
        <v>108</v>
      </c>
      <c r="N4449" s="31">
        <v>60.680300000000003</v>
      </c>
      <c r="O4449" s="31">
        <v>75.852500000000006</v>
      </c>
      <c r="P4449" s="31">
        <v>110.181</v>
      </c>
      <c r="Q4449" s="31">
        <v>2001.7559000000001</v>
      </c>
      <c r="R4449" s="31">
        <v>84.94</v>
      </c>
      <c r="S4449" s="31" t="s">
        <v>108</v>
      </c>
    </row>
    <row r="4450" spans="1:19" x14ac:dyDescent="0.35">
      <c r="A4450" s="2">
        <v>39098</v>
      </c>
      <c r="B4450" s="31">
        <v>583.24530000000004</v>
      </c>
      <c r="C4450" s="31">
        <v>844.42399999999998</v>
      </c>
      <c r="D4450" s="31">
        <v>488.3476</v>
      </c>
      <c r="E4450" s="31">
        <v>504.46710000000002</v>
      </c>
      <c r="F4450" s="31">
        <v>59.838000000000001</v>
      </c>
      <c r="G4450" s="31">
        <v>210.59280000000001</v>
      </c>
      <c r="H4450" s="31">
        <v>7.9944769999999998</v>
      </c>
      <c r="I4450" s="31">
        <v>2212.5990000000002</v>
      </c>
      <c r="J4450" s="31">
        <v>3041.3820000000001</v>
      </c>
      <c r="K4450" s="31">
        <v>1715.191</v>
      </c>
      <c r="L4450" s="31">
        <v>119.92</v>
      </c>
      <c r="M4450" s="31" t="s">
        <v>108</v>
      </c>
      <c r="N4450" s="31">
        <v>60.468499999999999</v>
      </c>
      <c r="O4450" s="31">
        <v>75.6982</v>
      </c>
      <c r="P4450" s="31">
        <v>110.14230000000001</v>
      </c>
      <c r="Q4450" s="31">
        <v>1997.7938999999999</v>
      </c>
      <c r="R4450" s="31">
        <v>85.06</v>
      </c>
      <c r="S4450" s="31" t="s">
        <v>108</v>
      </c>
    </row>
    <row r="4451" spans="1:19" x14ac:dyDescent="0.35">
      <c r="A4451" s="2">
        <v>39099</v>
      </c>
      <c r="B4451" s="31">
        <v>594.03380000000004</v>
      </c>
      <c r="C4451" s="31">
        <v>854.86</v>
      </c>
      <c r="D4451" s="31">
        <v>487.32</v>
      </c>
      <c r="E4451" s="31">
        <v>498.68279999999999</v>
      </c>
      <c r="F4451" s="31">
        <v>60.538600000000002</v>
      </c>
      <c r="G4451" s="31">
        <v>214.60550000000001</v>
      </c>
      <c r="H4451" s="31">
        <v>8.0442560000000007</v>
      </c>
      <c r="I4451" s="31">
        <v>2223.1869999999999</v>
      </c>
      <c r="J4451" s="31">
        <v>3034.2930000000001</v>
      </c>
      <c r="K4451" s="31">
        <v>1715.191</v>
      </c>
      <c r="L4451" s="31">
        <v>119.92</v>
      </c>
      <c r="M4451" s="31" t="s">
        <v>108</v>
      </c>
      <c r="N4451" s="31">
        <v>59.996099999999998</v>
      </c>
      <c r="O4451" s="31">
        <v>75.820899999999995</v>
      </c>
      <c r="P4451" s="31">
        <v>110.29</v>
      </c>
      <c r="Q4451" s="31">
        <v>1994.5633</v>
      </c>
      <c r="R4451" s="31">
        <v>84.94</v>
      </c>
      <c r="S4451" s="31" t="s">
        <v>108</v>
      </c>
    </row>
    <row r="4452" spans="1:19" x14ac:dyDescent="0.35">
      <c r="A4452" s="2">
        <v>39100</v>
      </c>
      <c r="B4452" s="31">
        <v>583.24530000000004</v>
      </c>
      <c r="C4452" s="31">
        <v>840.80399999999997</v>
      </c>
      <c r="D4452" s="31">
        <v>481.41149999999999</v>
      </c>
      <c r="E4452" s="31">
        <v>488.88049999999998</v>
      </c>
      <c r="F4452" s="31">
        <v>60.046300000000002</v>
      </c>
      <c r="G4452" s="31">
        <v>212.8964</v>
      </c>
      <c r="H4452" s="31">
        <v>7.9795439999999997</v>
      </c>
      <c r="I4452" s="31">
        <v>2218.2240000000002</v>
      </c>
      <c r="J4452" s="31">
        <v>3040.0529999999999</v>
      </c>
      <c r="K4452" s="31">
        <v>1711.1790000000001</v>
      </c>
      <c r="L4452" s="31">
        <v>119.46</v>
      </c>
      <c r="M4452" s="31" t="s">
        <v>108</v>
      </c>
      <c r="N4452" s="31">
        <v>58.847499999999997</v>
      </c>
      <c r="O4452" s="31">
        <v>75.303600000000003</v>
      </c>
      <c r="P4452" s="31">
        <v>110.283</v>
      </c>
      <c r="Q4452" s="31">
        <v>2001.3010999999999</v>
      </c>
      <c r="R4452" s="31">
        <v>84.91</v>
      </c>
      <c r="S4452" s="31" t="s">
        <v>108</v>
      </c>
    </row>
    <row r="4453" spans="1:19" x14ac:dyDescent="0.35">
      <c r="A4453" s="2">
        <v>39101</v>
      </c>
      <c r="B4453" s="31">
        <v>602.04169999999999</v>
      </c>
      <c r="C4453" s="31">
        <v>865.35599999999999</v>
      </c>
      <c r="D4453" s="31">
        <v>493.22840000000002</v>
      </c>
      <c r="E4453" s="31">
        <v>494.62060000000002</v>
      </c>
      <c r="F4453" s="31">
        <v>60.8416</v>
      </c>
      <c r="G4453" s="31">
        <v>213.34229999999999</v>
      </c>
      <c r="H4453" s="31">
        <v>7.9347430000000001</v>
      </c>
      <c r="I4453" s="31">
        <v>2226.1640000000002</v>
      </c>
      <c r="J4453" s="31">
        <v>3036.0650000000001</v>
      </c>
      <c r="K4453" s="31">
        <v>1712.5160000000001</v>
      </c>
      <c r="L4453" s="31">
        <v>119.76</v>
      </c>
      <c r="M4453" s="31" t="s">
        <v>108</v>
      </c>
      <c r="N4453" s="31">
        <v>58.863799999999998</v>
      </c>
      <c r="O4453" s="31">
        <v>75.258799999999994</v>
      </c>
      <c r="P4453" s="31">
        <v>110.23569999999999</v>
      </c>
      <c r="Q4453" s="31">
        <v>2000.8615</v>
      </c>
      <c r="R4453" s="31">
        <v>84.86</v>
      </c>
      <c r="S4453" s="31" t="s">
        <v>108</v>
      </c>
    </row>
    <row r="4454" spans="1:19" x14ac:dyDescent="0.35">
      <c r="A4454" s="2">
        <v>39104</v>
      </c>
      <c r="B4454" s="31">
        <v>595.03470000000004</v>
      </c>
      <c r="C4454" s="31">
        <v>853.11</v>
      </c>
      <c r="D4454" s="31">
        <v>508.12799999999999</v>
      </c>
      <c r="E4454" s="31">
        <v>495.59199999999998</v>
      </c>
      <c r="F4454" s="31">
        <v>60.623800000000003</v>
      </c>
      <c r="G4454" s="31">
        <v>213.19370000000001</v>
      </c>
      <c r="H4454" s="31">
        <v>7.9098540000000002</v>
      </c>
      <c r="I4454" s="31">
        <v>2228.3150000000001</v>
      </c>
      <c r="J4454" s="31">
        <v>3038.723</v>
      </c>
      <c r="K4454" s="31">
        <v>1717.2719999999999</v>
      </c>
      <c r="L4454" s="31">
        <v>119.28</v>
      </c>
      <c r="M4454" s="31" t="s">
        <v>108</v>
      </c>
      <c r="N4454" s="31">
        <v>58.3994</v>
      </c>
      <c r="O4454" s="31">
        <v>75.108400000000003</v>
      </c>
      <c r="P4454" s="31">
        <v>110.3321</v>
      </c>
      <c r="Q4454" s="31">
        <v>2015.462</v>
      </c>
      <c r="R4454" s="31">
        <v>85.04</v>
      </c>
      <c r="S4454" s="31" t="s">
        <v>108</v>
      </c>
    </row>
    <row r="4455" spans="1:19" x14ac:dyDescent="0.35">
      <c r="A4455" s="2">
        <v>39105</v>
      </c>
      <c r="B4455" s="31">
        <v>619.28099999999995</v>
      </c>
      <c r="C4455" s="31">
        <v>893.95</v>
      </c>
      <c r="D4455" s="31">
        <v>501.96260000000001</v>
      </c>
      <c r="E4455" s="31">
        <v>499.30099999999999</v>
      </c>
      <c r="F4455" s="31">
        <v>61.750500000000002</v>
      </c>
      <c r="G4455" s="31">
        <v>216.1661</v>
      </c>
      <c r="H4455" s="31">
        <v>8.0392790000000005</v>
      </c>
      <c r="I4455" s="31">
        <v>2228.3150000000001</v>
      </c>
      <c r="J4455" s="31">
        <v>3031.6350000000002</v>
      </c>
      <c r="K4455" s="31">
        <v>1717.2719999999999</v>
      </c>
      <c r="L4455" s="31">
        <v>119.65</v>
      </c>
      <c r="M4455" s="31" t="s">
        <v>108</v>
      </c>
      <c r="N4455" s="31">
        <v>58.228400000000001</v>
      </c>
      <c r="O4455" s="31">
        <v>75.227900000000005</v>
      </c>
      <c r="P4455" s="31">
        <v>110.9718</v>
      </c>
      <c r="Q4455" s="31">
        <v>2019.8687</v>
      </c>
      <c r="R4455" s="31">
        <v>84.67</v>
      </c>
      <c r="S4455" s="31" t="s">
        <v>108</v>
      </c>
    </row>
    <row r="4456" spans="1:19" x14ac:dyDescent="0.35">
      <c r="A4456" s="2">
        <v>39106</v>
      </c>
      <c r="B4456" s="31">
        <v>621.50540000000001</v>
      </c>
      <c r="C4456" s="31">
        <v>901.31</v>
      </c>
      <c r="D4456" s="31">
        <v>507.35730000000001</v>
      </c>
      <c r="E4456" s="31">
        <v>504.2022</v>
      </c>
      <c r="F4456" s="31">
        <v>61.968299999999999</v>
      </c>
      <c r="G4456" s="31">
        <v>212.5249</v>
      </c>
      <c r="H4456" s="31">
        <v>7.9596330000000002</v>
      </c>
      <c r="I4456" s="31">
        <v>2228.48</v>
      </c>
      <c r="J4456" s="31">
        <v>3031.192</v>
      </c>
      <c r="K4456" s="31">
        <v>1714.3</v>
      </c>
      <c r="L4456" s="31">
        <v>120.55</v>
      </c>
      <c r="M4456" s="31" t="s">
        <v>108</v>
      </c>
      <c r="N4456" s="31">
        <v>59.148899999999998</v>
      </c>
      <c r="O4456" s="31">
        <v>75.462900000000005</v>
      </c>
      <c r="P4456" s="31">
        <v>110.3901</v>
      </c>
      <c r="Q4456" s="31">
        <v>2042.1912</v>
      </c>
      <c r="R4456" s="31">
        <v>84.93</v>
      </c>
      <c r="S4456" s="31" t="s">
        <v>108</v>
      </c>
    </row>
    <row r="4457" spans="1:19" x14ac:dyDescent="0.35">
      <c r="A4457" s="2">
        <v>39107</v>
      </c>
      <c r="B4457" s="31">
        <v>609.38229999999999</v>
      </c>
      <c r="C4457" s="31">
        <v>889.245</v>
      </c>
      <c r="D4457" s="31">
        <v>513.52269999999999</v>
      </c>
      <c r="E4457" s="31">
        <v>517.05119999999999</v>
      </c>
      <c r="F4457" s="31">
        <v>61.958799999999997</v>
      </c>
      <c r="G4457" s="31">
        <v>212.00470000000001</v>
      </c>
      <c r="H4457" s="31">
        <v>7.9745670000000004</v>
      </c>
      <c r="I4457" s="31">
        <v>2228.1489999999999</v>
      </c>
      <c r="J4457" s="31">
        <v>3020.5590000000002</v>
      </c>
      <c r="K4457" s="31">
        <v>1710.287</v>
      </c>
      <c r="L4457" s="31">
        <v>119.13</v>
      </c>
      <c r="M4457" s="31" t="s">
        <v>108</v>
      </c>
      <c r="N4457" s="31">
        <v>58.366900000000001</v>
      </c>
      <c r="O4457" s="31">
        <v>75.4542</v>
      </c>
      <c r="P4457" s="31">
        <v>110.47669999999999</v>
      </c>
      <c r="Q4457" s="31">
        <v>2034.9780000000001</v>
      </c>
      <c r="R4457" s="31">
        <v>85.11</v>
      </c>
      <c r="S4457" s="31" t="s">
        <v>108</v>
      </c>
    </row>
    <row r="4458" spans="1:19" x14ac:dyDescent="0.35">
      <c r="A4458" s="2">
        <v>39108</v>
      </c>
      <c r="B4458" s="31">
        <v>622.61770000000001</v>
      </c>
      <c r="C4458" s="31">
        <v>913.91800000000001</v>
      </c>
      <c r="D4458" s="31">
        <v>511.98140000000001</v>
      </c>
      <c r="E4458" s="31">
        <v>512.54740000000004</v>
      </c>
      <c r="F4458" s="31">
        <v>61.608499999999999</v>
      </c>
      <c r="G4458" s="31">
        <v>211.18729999999999</v>
      </c>
      <c r="H4458" s="31">
        <v>7.8550979999999999</v>
      </c>
      <c r="I4458" s="31">
        <v>2226.991</v>
      </c>
      <c r="J4458" s="31">
        <v>3018.7869999999998</v>
      </c>
      <c r="K4458" s="31">
        <v>1708.8009999999999</v>
      </c>
      <c r="L4458" s="31">
        <v>118.99</v>
      </c>
      <c r="M4458" s="31" t="s">
        <v>108</v>
      </c>
      <c r="N4458" s="31">
        <v>57.9758</v>
      </c>
      <c r="O4458" s="31">
        <v>75.098200000000006</v>
      </c>
      <c r="P4458" s="31">
        <v>109.8608</v>
      </c>
      <c r="Q4458" s="31">
        <v>2011.2103</v>
      </c>
      <c r="R4458" s="31">
        <v>85.23</v>
      </c>
      <c r="S4458" s="31" t="s">
        <v>108</v>
      </c>
    </row>
    <row r="4459" spans="1:19" x14ac:dyDescent="0.35">
      <c r="A4459" s="2">
        <v>39111</v>
      </c>
      <c r="B4459" s="31">
        <v>605.4896</v>
      </c>
      <c r="C4459" s="31">
        <v>889.18499999999995</v>
      </c>
      <c r="D4459" s="31">
        <v>511.4676</v>
      </c>
      <c r="E4459" s="31">
        <v>492.36869999999999</v>
      </c>
      <c r="F4459" s="31">
        <v>61.457000000000001</v>
      </c>
      <c r="G4459" s="31">
        <v>210.89009999999999</v>
      </c>
      <c r="H4459" s="31">
        <v>7.9745670000000004</v>
      </c>
      <c r="I4459" s="31">
        <v>2222.3589999999999</v>
      </c>
      <c r="J4459" s="31">
        <v>3016.5709999999999</v>
      </c>
      <c r="K4459" s="31">
        <v>1704.9369999999999</v>
      </c>
      <c r="L4459" s="31">
        <v>118.88</v>
      </c>
      <c r="M4459" s="31" t="s">
        <v>108</v>
      </c>
      <c r="N4459" s="31">
        <v>58.220199999999998</v>
      </c>
      <c r="O4459" s="31">
        <v>74.8429</v>
      </c>
      <c r="P4459" s="31">
        <v>110.1191</v>
      </c>
      <c r="Q4459" s="31">
        <v>1994.2864999999999</v>
      </c>
      <c r="R4459" s="31">
        <v>85.09</v>
      </c>
      <c r="S4459" s="31" t="s">
        <v>108</v>
      </c>
    </row>
    <row r="4460" spans="1:19" x14ac:dyDescent="0.35">
      <c r="A4460" s="2">
        <v>39112</v>
      </c>
      <c r="B4460" s="31">
        <v>636.18669999999997</v>
      </c>
      <c r="C4460" s="31">
        <v>935.51400000000001</v>
      </c>
      <c r="D4460" s="31">
        <v>510.69690000000003</v>
      </c>
      <c r="E4460" s="31">
        <v>497.13740000000001</v>
      </c>
      <c r="F4460" s="31">
        <v>61.561100000000003</v>
      </c>
      <c r="G4460" s="31">
        <v>214.3083</v>
      </c>
      <c r="H4460" s="31">
        <v>8.044257</v>
      </c>
      <c r="I4460" s="31">
        <v>2223.3519999999999</v>
      </c>
      <c r="J4460" s="31">
        <v>3019.23</v>
      </c>
      <c r="K4460" s="31">
        <v>1706.126</v>
      </c>
      <c r="L4460" s="31">
        <v>119.53</v>
      </c>
      <c r="M4460" s="31" t="s">
        <v>108</v>
      </c>
      <c r="N4460" s="31">
        <v>58.301699999999997</v>
      </c>
      <c r="O4460" s="31">
        <v>75.065700000000007</v>
      </c>
      <c r="P4460" s="31">
        <v>110.2925</v>
      </c>
      <c r="Q4460" s="31">
        <v>2004.5435</v>
      </c>
      <c r="R4460" s="31">
        <v>84.99</v>
      </c>
      <c r="S4460" s="31" t="s">
        <v>108</v>
      </c>
    </row>
    <row r="4461" spans="1:19" x14ac:dyDescent="0.35">
      <c r="A4461" s="2">
        <v>39113</v>
      </c>
      <c r="B4461" s="31">
        <v>649.08839999999998</v>
      </c>
      <c r="C4461" s="31">
        <v>936.47900000000004</v>
      </c>
      <c r="D4461" s="31">
        <v>529.70669999999996</v>
      </c>
      <c r="E4461" s="31">
        <v>505.48259999999999</v>
      </c>
      <c r="F4461" s="31">
        <v>62.290199999999999</v>
      </c>
      <c r="G4461" s="31">
        <v>213.86240000000001</v>
      </c>
      <c r="H4461" s="31">
        <v>8.0492349999999995</v>
      </c>
      <c r="I4461" s="31">
        <v>2225.0059999999999</v>
      </c>
      <c r="J4461" s="31">
        <v>3027.6469999999999</v>
      </c>
      <c r="K4461" s="31">
        <v>1708.355</v>
      </c>
      <c r="L4461" s="31">
        <v>120.28</v>
      </c>
      <c r="M4461" s="31" t="s">
        <v>108</v>
      </c>
      <c r="N4461" s="31">
        <v>58.733400000000003</v>
      </c>
      <c r="O4461" s="31">
        <v>75.404799999999994</v>
      </c>
      <c r="P4461" s="31">
        <v>110.61</v>
      </c>
      <c r="Q4461" s="31">
        <v>2008.8347000000001</v>
      </c>
      <c r="R4461" s="31">
        <v>84.6</v>
      </c>
      <c r="S4461" s="31" t="s">
        <v>108</v>
      </c>
    </row>
    <row r="4462" spans="1:19" x14ac:dyDescent="0.35">
      <c r="A4462" s="2">
        <v>39114</v>
      </c>
      <c r="B4462" s="31">
        <v>640.85799999999995</v>
      </c>
      <c r="C4462" s="31">
        <v>920.13099999999997</v>
      </c>
      <c r="D4462" s="31">
        <v>532.53250000000003</v>
      </c>
      <c r="E4462" s="31">
        <v>493.47250000000003</v>
      </c>
      <c r="F4462" s="31">
        <v>62.773000000000003</v>
      </c>
      <c r="G4462" s="31">
        <v>214.45689999999999</v>
      </c>
      <c r="H4462" s="31">
        <v>8.168704</v>
      </c>
      <c r="I4462" s="31">
        <v>2223.848</v>
      </c>
      <c r="J4462" s="31">
        <v>3025.4319999999998</v>
      </c>
      <c r="K4462" s="31">
        <v>1708.9490000000001</v>
      </c>
      <c r="L4462" s="31">
        <v>120.92</v>
      </c>
      <c r="M4462" s="31" t="s">
        <v>108</v>
      </c>
      <c r="N4462" s="31">
        <v>58.757899999999999</v>
      </c>
      <c r="O4462" s="31">
        <v>75.657600000000002</v>
      </c>
      <c r="P4462" s="31">
        <v>110.8326</v>
      </c>
      <c r="Q4462" s="31">
        <v>2033.5499</v>
      </c>
      <c r="R4462" s="31">
        <v>84.64</v>
      </c>
      <c r="S4462" s="31" t="s">
        <v>108</v>
      </c>
    </row>
    <row r="4463" spans="1:19" x14ac:dyDescent="0.35">
      <c r="A4463" s="2">
        <v>39115</v>
      </c>
      <c r="B4463" s="31">
        <v>659.65440000000001</v>
      </c>
      <c r="C4463" s="31">
        <v>948.846</v>
      </c>
      <c r="D4463" s="31">
        <v>527.65160000000003</v>
      </c>
      <c r="E4463" s="31">
        <v>470.86529999999999</v>
      </c>
      <c r="F4463" s="31">
        <v>61.684199999999997</v>
      </c>
      <c r="G4463" s="31">
        <v>218.9898</v>
      </c>
      <c r="H4463" s="31">
        <v>8.1189250000000008</v>
      </c>
      <c r="I4463" s="31">
        <v>2219.3820000000001</v>
      </c>
      <c r="J4463" s="31">
        <v>3026.761</v>
      </c>
      <c r="K4463" s="31">
        <v>1712.665</v>
      </c>
      <c r="L4463" s="31">
        <v>121.11</v>
      </c>
      <c r="M4463" s="31" t="s">
        <v>108</v>
      </c>
      <c r="N4463" s="31">
        <v>58.888199999999998</v>
      </c>
      <c r="O4463" s="31">
        <v>75.254400000000004</v>
      </c>
      <c r="P4463" s="31">
        <v>110.42010000000001</v>
      </c>
      <c r="Q4463" s="31">
        <v>2048.7492000000002</v>
      </c>
      <c r="R4463" s="31">
        <v>84.96</v>
      </c>
      <c r="S4463" s="31" t="s">
        <v>108</v>
      </c>
    </row>
    <row r="4464" spans="1:19" x14ac:dyDescent="0.35">
      <c r="A4464" s="2">
        <v>39118</v>
      </c>
      <c r="B4464" s="31">
        <v>655.76160000000004</v>
      </c>
      <c r="C4464" s="31">
        <v>941.00300000000004</v>
      </c>
      <c r="D4464" s="31">
        <v>543.06500000000005</v>
      </c>
      <c r="E4464" s="31">
        <v>470.46789999999999</v>
      </c>
      <c r="F4464" s="31">
        <v>62.119799999999998</v>
      </c>
      <c r="G4464" s="31">
        <v>219.95580000000001</v>
      </c>
      <c r="H4464" s="31">
        <v>8.1338589999999993</v>
      </c>
      <c r="I4464" s="31">
        <v>2220.7049999999999</v>
      </c>
      <c r="J4464" s="31">
        <v>3030.306</v>
      </c>
      <c r="K4464" s="31">
        <v>1716.6780000000001</v>
      </c>
      <c r="L4464" s="31">
        <v>121.17</v>
      </c>
      <c r="M4464" s="31" t="s">
        <v>108</v>
      </c>
      <c r="N4464" s="31">
        <v>58.831200000000003</v>
      </c>
      <c r="O4464" s="31">
        <v>75.761700000000005</v>
      </c>
      <c r="P4464" s="31">
        <v>109.9988</v>
      </c>
      <c r="Q4464" s="31">
        <v>2053.2748999999999</v>
      </c>
      <c r="R4464" s="31">
        <v>85.08</v>
      </c>
      <c r="S4464" s="31" t="s">
        <v>108</v>
      </c>
    </row>
    <row r="4465" spans="1:19" x14ac:dyDescent="0.35">
      <c r="A4465" s="2">
        <v>39119</v>
      </c>
      <c r="B4465" s="31">
        <v>655.65039999999999</v>
      </c>
      <c r="C4465" s="31">
        <v>948.60400000000004</v>
      </c>
      <c r="D4465" s="31">
        <v>536.64279999999997</v>
      </c>
      <c r="E4465" s="31">
        <v>482.03640000000001</v>
      </c>
      <c r="F4465" s="31">
        <v>62.365900000000003</v>
      </c>
      <c r="G4465" s="31">
        <v>219.58430000000001</v>
      </c>
      <c r="H4465" s="31">
        <v>8.2284389999999998</v>
      </c>
      <c r="I4465" s="31">
        <v>2217.7269999999999</v>
      </c>
      <c r="J4465" s="31">
        <v>3038.28</v>
      </c>
      <c r="K4465" s="31">
        <v>1716.529</v>
      </c>
      <c r="L4465" s="31">
        <v>121.13</v>
      </c>
      <c r="M4465" s="31" t="s">
        <v>108</v>
      </c>
      <c r="N4465" s="31">
        <v>58.765999999999998</v>
      </c>
      <c r="O4465" s="31">
        <v>75.644599999999997</v>
      </c>
      <c r="P4465" s="31">
        <v>110.2149</v>
      </c>
      <c r="Q4465" s="31">
        <v>2067.7062999999998</v>
      </c>
      <c r="R4465" s="31">
        <v>84.77</v>
      </c>
      <c r="S4465" s="31" t="s">
        <v>108</v>
      </c>
    </row>
    <row r="4466" spans="1:19" x14ac:dyDescent="0.35">
      <c r="A4466" s="2">
        <v>39120</v>
      </c>
      <c r="B4466" s="31">
        <v>642.19259999999997</v>
      </c>
      <c r="C4466" s="31">
        <v>929.904</v>
      </c>
      <c r="D4466" s="31">
        <v>537.4135</v>
      </c>
      <c r="E4466" s="31">
        <v>478.19490000000002</v>
      </c>
      <c r="F4466" s="31">
        <v>62.233400000000003</v>
      </c>
      <c r="G4466" s="31">
        <v>220.25309999999999</v>
      </c>
      <c r="H4466" s="31">
        <v>8.4474660000000004</v>
      </c>
      <c r="I4466" s="31">
        <v>2217.5619999999999</v>
      </c>
      <c r="J4466" s="31">
        <v>3043.154</v>
      </c>
      <c r="K4466" s="31">
        <v>1716.9749999999999</v>
      </c>
      <c r="L4466" s="31">
        <v>121.34</v>
      </c>
      <c r="M4466" s="31" t="s">
        <v>108</v>
      </c>
      <c r="N4466" s="31">
        <v>59.401400000000002</v>
      </c>
      <c r="O4466" s="31">
        <v>75.522199999999998</v>
      </c>
      <c r="P4466" s="31">
        <v>110.7617</v>
      </c>
      <c r="Q4466" s="31">
        <v>2067.2887000000001</v>
      </c>
      <c r="R4466" s="31">
        <v>84.71</v>
      </c>
      <c r="S4466" s="31" t="s">
        <v>108</v>
      </c>
    </row>
    <row r="4467" spans="1:19" x14ac:dyDescent="0.35">
      <c r="A4467" s="2">
        <v>39121</v>
      </c>
      <c r="B4467" s="31">
        <v>665.03290000000004</v>
      </c>
      <c r="C4467" s="31">
        <v>960.91800000000001</v>
      </c>
      <c r="D4467" s="31">
        <v>532.43700000000001</v>
      </c>
      <c r="E4467" s="31">
        <v>476.65859999999998</v>
      </c>
      <c r="F4467" s="31">
        <v>62.754100000000001</v>
      </c>
      <c r="G4467" s="31">
        <v>221.08170000000001</v>
      </c>
      <c r="H4467" s="31">
        <v>8.5941890000000001</v>
      </c>
      <c r="I4467" s="31">
        <v>2219.7130000000002</v>
      </c>
      <c r="J4467" s="31">
        <v>3044.04</v>
      </c>
      <c r="K4467" s="31">
        <v>1715.191</v>
      </c>
      <c r="L4467" s="31">
        <v>121.19</v>
      </c>
      <c r="M4467" s="31" t="s">
        <v>108</v>
      </c>
      <c r="N4467" s="31">
        <v>59.360700000000001</v>
      </c>
      <c r="O4467" s="31">
        <v>75.170900000000003</v>
      </c>
      <c r="P4467" s="31">
        <v>110.9329</v>
      </c>
      <c r="Q4467" s="31">
        <v>2058.8238000000001</v>
      </c>
      <c r="R4467" s="31">
        <v>84.69</v>
      </c>
      <c r="S4467" s="31" t="s">
        <v>108</v>
      </c>
    </row>
    <row r="4468" spans="1:19" x14ac:dyDescent="0.35">
      <c r="A4468" s="2">
        <v>39122</v>
      </c>
      <c r="B4468" s="31">
        <v>665.05499999999995</v>
      </c>
      <c r="C4468" s="31">
        <v>971.33500000000004</v>
      </c>
      <c r="D4468" s="31">
        <v>543.35119999999995</v>
      </c>
      <c r="E4468" s="31">
        <v>491.52269999999999</v>
      </c>
      <c r="F4468" s="31">
        <v>63.653599999999997</v>
      </c>
      <c r="G4468" s="31">
        <v>222.67269999999999</v>
      </c>
      <c r="H4468" s="31">
        <v>8.5448140000000006</v>
      </c>
      <c r="I4468" s="31">
        <v>2225.9989999999998</v>
      </c>
      <c r="J4468" s="31">
        <v>3034.2930000000001</v>
      </c>
      <c r="K4468" s="31">
        <v>1709.692</v>
      </c>
      <c r="L4468" s="31">
        <v>120.28</v>
      </c>
      <c r="M4468" s="31" t="s">
        <v>108</v>
      </c>
      <c r="N4468" s="31">
        <v>58.407600000000002</v>
      </c>
      <c r="O4468" s="31">
        <v>74.8279</v>
      </c>
      <c r="P4468" s="31">
        <v>110.5795</v>
      </c>
      <c r="Q4468" s="31">
        <v>2056.9376999999999</v>
      </c>
      <c r="R4468" s="31">
        <v>84.88</v>
      </c>
      <c r="S4468" s="31" t="s">
        <v>108</v>
      </c>
    </row>
    <row r="4469" spans="1:19" x14ac:dyDescent="0.35">
      <c r="A4469" s="2">
        <v>39125</v>
      </c>
      <c r="B4469" s="31">
        <v>639.91690000000006</v>
      </c>
      <c r="C4469" s="31">
        <v>938.82299999999998</v>
      </c>
      <c r="D4469" s="31">
        <v>526.87049999999999</v>
      </c>
      <c r="E4469" s="31">
        <v>481.78120000000001</v>
      </c>
      <c r="F4469" s="31">
        <v>63.180199999999999</v>
      </c>
      <c r="G4469" s="31">
        <v>221.54320000000001</v>
      </c>
      <c r="H4469" s="31">
        <v>8.5615360000000003</v>
      </c>
      <c r="I4469" s="31">
        <v>2225.9989999999998</v>
      </c>
      <c r="J4469" s="31">
        <v>3030.7489999999998</v>
      </c>
      <c r="K4469" s="31">
        <v>1707.1659999999999</v>
      </c>
      <c r="L4469" s="31">
        <v>119.86</v>
      </c>
      <c r="M4469" s="31" t="s">
        <v>108</v>
      </c>
      <c r="N4469" s="31">
        <v>58.179499999999997</v>
      </c>
      <c r="O4469" s="31">
        <v>74.760199999999998</v>
      </c>
      <c r="P4469" s="31">
        <v>110.2771</v>
      </c>
      <c r="Q4469" s="31">
        <v>2028.7303999999999</v>
      </c>
      <c r="R4469" s="31">
        <v>85.12</v>
      </c>
      <c r="S4469" s="31" t="s">
        <v>108</v>
      </c>
    </row>
    <row r="4470" spans="1:19" x14ac:dyDescent="0.35">
      <c r="A4470" s="2">
        <v>39126</v>
      </c>
      <c r="B4470" s="31">
        <v>654.97789999999998</v>
      </c>
      <c r="C4470" s="31">
        <v>966.29700000000003</v>
      </c>
      <c r="D4470" s="31">
        <v>530.90679999999998</v>
      </c>
      <c r="E4470" s="31">
        <v>506.4083</v>
      </c>
      <c r="F4470" s="31">
        <v>63.293799999999997</v>
      </c>
      <c r="G4470" s="31">
        <v>224.3912</v>
      </c>
      <c r="H4470" s="31">
        <v>8.5487970000000004</v>
      </c>
      <c r="I4470" s="31">
        <v>2217.3969999999999</v>
      </c>
      <c r="J4470" s="31">
        <v>3028.9769999999999</v>
      </c>
      <c r="K4470" s="31">
        <v>1705.2339999999999</v>
      </c>
      <c r="L4470" s="31">
        <v>120.82</v>
      </c>
      <c r="M4470" s="31" t="s">
        <v>108</v>
      </c>
      <c r="N4470" s="31">
        <v>58.521599999999999</v>
      </c>
      <c r="O4470" s="31">
        <v>75.063699999999997</v>
      </c>
      <c r="P4470" s="31">
        <v>110.7056</v>
      </c>
      <c r="Q4470" s="31">
        <v>2036.1016999999999</v>
      </c>
      <c r="R4470" s="31">
        <v>84.69</v>
      </c>
      <c r="S4470" s="31" t="s">
        <v>108</v>
      </c>
    </row>
    <row r="4471" spans="1:19" x14ac:dyDescent="0.35">
      <c r="A4471" s="2">
        <v>39127</v>
      </c>
      <c r="B4471" s="31">
        <v>639.50080000000003</v>
      </c>
      <c r="C4471" s="31">
        <v>957.11300000000006</v>
      </c>
      <c r="D4471" s="31">
        <v>519.9366</v>
      </c>
      <c r="E4471" s="31">
        <v>504.2038</v>
      </c>
      <c r="F4471" s="31">
        <v>63.6252</v>
      </c>
      <c r="G4471" s="31">
        <v>222.93690000000001</v>
      </c>
      <c r="H4471" s="31">
        <v>8.4999190000000002</v>
      </c>
      <c r="I4471" s="31">
        <v>2218.2240000000002</v>
      </c>
      <c r="J4471" s="31">
        <v>3044.4830000000002</v>
      </c>
      <c r="K4471" s="31">
        <v>1708.355</v>
      </c>
      <c r="L4471" s="31">
        <v>121.57</v>
      </c>
      <c r="M4471" s="31" t="s">
        <v>108</v>
      </c>
      <c r="N4471" s="31">
        <v>59.393300000000004</v>
      </c>
      <c r="O4471" s="31">
        <v>75.376099999999994</v>
      </c>
      <c r="P4471" s="31">
        <v>111.6529</v>
      </c>
      <c r="Q4471" s="31">
        <v>2065.2831000000001</v>
      </c>
      <c r="R4471" s="31">
        <v>84.18</v>
      </c>
      <c r="S4471" s="31" t="s">
        <v>108</v>
      </c>
    </row>
    <row r="4472" spans="1:19" x14ac:dyDescent="0.35">
      <c r="A4472" s="2">
        <v>39128</v>
      </c>
      <c r="B4472" s="31">
        <v>640.92780000000005</v>
      </c>
      <c r="C4472" s="31">
        <v>944.51400000000001</v>
      </c>
      <c r="D4472" s="31">
        <v>515.34439999999995</v>
      </c>
      <c r="E4472" s="31">
        <v>515.3143</v>
      </c>
      <c r="F4472" s="31">
        <v>63.568399999999997</v>
      </c>
      <c r="G4472" s="31">
        <v>225.3364</v>
      </c>
      <c r="H4472" s="31">
        <v>8.734534</v>
      </c>
      <c r="I4472" s="31">
        <v>2214.5839999999998</v>
      </c>
      <c r="J4472" s="31">
        <v>3049.3560000000002</v>
      </c>
      <c r="K4472" s="31">
        <v>1715.34</v>
      </c>
      <c r="L4472" s="31">
        <v>121.65</v>
      </c>
      <c r="M4472" s="31" t="s">
        <v>108</v>
      </c>
      <c r="N4472" s="31">
        <v>59.662100000000002</v>
      </c>
      <c r="O4472" s="31">
        <v>76.159000000000006</v>
      </c>
      <c r="P4472" s="31">
        <v>111.7736</v>
      </c>
      <c r="Q4472" s="31">
        <v>2080.0634</v>
      </c>
      <c r="R4472" s="31">
        <v>84.05</v>
      </c>
      <c r="S4472" s="31" t="s">
        <v>108</v>
      </c>
    </row>
    <row r="4473" spans="1:19" x14ac:dyDescent="0.35">
      <c r="A4473" s="2">
        <v>39129</v>
      </c>
      <c r="B4473" s="31">
        <v>655.19749999999999</v>
      </c>
      <c r="C4473" s="31">
        <v>968.36900000000003</v>
      </c>
      <c r="D4473" s="31">
        <v>526.31460000000004</v>
      </c>
      <c r="E4473" s="31">
        <v>511.78719999999998</v>
      </c>
      <c r="F4473" s="31">
        <v>63.700899999999997</v>
      </c>
      <c r="G4473" s="31">
        <v>227.59049999999999</v>
      </c>
      <c r="H4473" s="31">
        <v>8.734534</v>
      </c>
      <c r="I4473" s="31">
        <v>2221.5320000000002</v>
      </c>
      <c r="J4473" s="31">
        <v>3051.5720000000001</v>
      </c>
      <c r="K4473" s="31">
        <v>1714.597</v>
      </c>
      <c r="L4473" s="31">
        <v>121.61</v>
      </c>
      <c r="M4473" s="31" t="s">
        <v>108</v>
      </c>
      <c r="N4473" s="31">
        <v>59.539900000000003</v>
      </c>
      <c r="O4473" s="31">
        <v>76.260800000000003</v>
      </c>
      <c r="P4473" s="31">
        <v>111.60429999999999</v>
      </c>
      <c r="Q4473" s="31">
        <v>2084.1532999999999</v>
      </c>
      <c r="R4473" s="31">
        <v>84.06</v>
      </c>
      <c r="S4473" s="31" t="s">
        <v>108</v>
      </c>
    </row>
    <row r="4474" spans="1:19" x14ac:dyDescent="0.35">
      <c r="A4474" s="2">
        <v>39132</v>
      </c>
      <c r="B4474" s="31">
        <v>655.19749999999999</v>
      </c>
      <c r="C4474" s="31">
        <v>968.36900000000003</v>
      </c>
      <c r="D4474" s="31">
        <v>526.31460000000004</v>
      </c>
      <c r="E4474" s="31">
        <v>511.78719999999998</v>
      </c>
      <c r="F4474" s="31">
        <v>63.700899999999997</v>
      </c>
      <c r="G4474" s="31">
        <v>227.59049999999999</v>
      </c>
      <c r="H4474" s="31">
        <v>8.734534</v>
      </c>
      <c r="I4474" s="31">
        <v>2220.7049999999999</v>
      </c>
      <c r="J4474" s="31">
        <v>3051.5720000000001</v>
      </c>
      <c r="K4474" s="31">
        <v>1712.665</v>
      </c>
      <c r="L4474" s="31">
        <v>121.61</v>
      </c>
      <c r="M4474" s="31" t="s">
        <v>108</v>
      </c>
      <c r="N4474" s="31">
        <v>59.539900000000003</v>
      </c>
      <c r="O4474" s="31">
        <v>76.002700000000004</v>
      </c>
      <c r="P4474" s="31">
        <v>111.7516</v>
      </c>
      <c r="Q4474" s="31">
        <v>2088.1882999999998</v>
      </c>
      <c r="R4474" s="31">
        <v>84.02</v>
      </c>
      <c r="S4474" s="31" t="s">
        <v>108</v>
      </c>
    </row>
    <row r="4475" spans="1:19" x14ac:dyDescent="0.35">
      <c r="A4475" s="2">
        <v>39133</v>
      </c>
      <c r="B4475" s="31">
        <v>645.20870000000002</v>
      </c>
      <c r="C4475" s="31">
        <v>960.97699999999998</v>
      </c>
      <c r="D4475" s="31">
        <v>516.87509999999997</v>
      </c>
      <c r="E4475" s="31">
        <v>503.32209999999998</v>
      </c>
      <c r="F4475" s="31">
        <v>62.5837</v>
      </c>
      <c r="G4475" s="31">
        <v>228.89930000000001</v>
      </c>
      <c r="H4475" s="31">
        <v>8.6074509999999993</v>
      </c>
      <c r="I4475" s="31">
        <v>2222.194</v>
      </c>
      <c r="J4475" s="31">
        <v>3053.7869999999998</v>
      </c>
      <c r="K4475" s="31">
        <v>1712.8130000000001</v>
      </c>
      <c r="L4475" s="31">
        <v>121.84</v>
      </c>
      <c r="M4475" s="31" t="s">
        <v>108</v>
      </c>
      <c r="N4475" s="31">
        <v>59.9146</v>
      </c>
      <c r="O4475" s="31">
        <v>75.7333</v>
      </c>
      <c r="P4475" s="31">
        <v>111.85599999999999</v>
      </c>
      <c r="Q4475" s="31">
        <v>2081.6976</v>
      </c>
      <c r="R4475" s="31">
        <v>84.18</v>
      </c>
      <c r="S4475" s="31" t="s">
        <v>108</v>
      </c>
    </row>
    <row r="4476" spans="1:19" x14ac:dyDescent="0.35">
      <c r="A4476" s="2">
        <v>39134</v>
      </c>
      <c r="B4476" s="31">
        <v>659.6979</v>
      </c>
      <c r="C4476" s="31">
        <v>990.99199999999996</v>
      </c>
      <c r="D4476" s="31">
        <v>531.6721</v>
      </c>
      <c r="E4476" s="31">
        <v>509.40640000000002</v>
      </c>
      <c r="F4476" s="31">
        <v>64.761300000000006</v>
      </c>
      <c r="G4476" s="31">
        <v>232.09870000000001</v>
      </c>
      <c r="H4476" s="31">
        <v>8.6856559999999998</v>
      </c>
      <c r="I4476" s="31">
        <v>2224.3449999999998</v>
      </c>
      <c r="J4476" s="31">
        <v>3051.5720000000001</v>
      </c>
      <c r="K4476" s="31">
        <v>1715.34</v>
      </c>
      <c r="L4476" s="31">
        <v>121.74</v>
      </c>
      <c r="M4476" s="31" t="s">
        <v>108</v>
      </c>
      <c r="N4476" s="31">
        <v>60.101999999999997</v>
      </c>
      <c r="O4476" s="31">
        <v>75.166399999999996</v>
      </c>
      <c r="P4476" s="31">
        <v>111.6553</v>
      </c>
      <c r="Q4476" s="31">
        <v>2084.0059999999999</v>
      </c>
      <c r="R4476" s="31">
        <v>84.22</v>
      </c>
      <c r="S4476" s="31" t="s">
        <v>108</v>
      </c>
    </row>
    <row r="4477" spans="1:19" x14ac:dyDescent="0.35">
      <c r="A4477" s="2">
        <v>39135</v>
      </c>
      <c r="B4477" s="31">
        <v>674.62620000000004</v>
      </c>
      <c r="C4477" s="31">
        <v>1012.327</v>
      </c>
      <c r="D4477" s="31">
        <v>540.09109999999998</v>
      </c>
      <c r="E4477" s="31">
        <v>540.26880000000006</v>
      </c>
      <c r="F4477" s="31">
        <v>64.666700000000006</v>
      </c>
      <c r="G4477" s="31">
        <v>232.82579999999999</v>
      </c>
      <c r="H4477" s="31">
        <v>8.6465530000000008</v>
      </c>
      <c r="I4477" s="31">
        <v>2228.9760000000001</v>
      </c>
      <c r="J4477" s="31">
        <v>3044.04</v>
      </c>
      <c r="K4477" s="31">
        <v>1710.1379999999999</v>
      </c>
      <c r="L4477" s="31">
        <v>121.63</v>
      </c>
      <c r="M4477" s="31" t="s">
        <v>108</v>
      </c>
      <c r="N4477" s="31">
        <v>60.419699999999999</v>
      </c>
      <c r="O4477" s="31">
        <v>74.865099999999998</v>
      </c>
      <c r="P4477" s="31">
        <v>111.4447</v>
      </c>
      <c r="Q4477" s="31">
        <v>2097.7932000000001</v>
      </c>
      <c r="R4477" s="31">
        <v>84.34</v>
      </c>
      <c r="S4477" s="31" t="s">
        <v>108</v>
      </c>
    </row>
    <row r="4478" spans="1:19" x14ac:dyDescent="0.35">
      <c r="A4478" s="2">
        <v>39136</v>
      </c>
      <c r="B4478" s="31">
        <v>679.67550000000006</v>
      </c>
      <c r="C4478" s="31">
        <v>1018.095</v>
      </c>
      <c r="D4478" s="31">
        <v>554.12279999999998</v>
      </c>
      <c r="E4478" s="31">
        <v>555.70000000000005</v>
      </c>
      <c r="F4478" s="31">
        <v>65.016999999999996</v>
      </c>
      <c r="G4478" s="31">
        <v>230.93530000000001</v>
      </c>
      <c r="H4478" s="31">
        <v>8.6954309999999992</v>
      </c>
      <c r="I4478" s="31">
        <v>2226.33</v>
      </c>
      <c r="J4478" s="31">
        <v>3054.3409999999999</v>
      </c>
      <c r="K4478" s="31">
        <v>1715.489</v>
      </c>
      <c r="L4478" s="31">
        <v>121.17</v>
      </c>
      <c r="M4478" s="31" t="s">
        <v>108</v>
      </c>
      <c r="N4478" s="31">
        <v>60.118299999999998</v>
      </c>
      <c r="O4478" s="31">
        <v>75.076499999999996</v>
      </c>
      <c r="P4478" s="31">
        <v>111.9397</v>
      </c>
      <c r="Q4478" s="31">
        <v>2089.3809000000001</v>
      </c>
      <c r="R4478" s="31">
        <v>84.05</v>
      </c>
      <c r="S4478" s="31" t="s">
        <v>108</v>
      </c>
    </row>
    <row r="4479" spans="1:19" x14ac:dyDescent="0.35">
      <c r="A4479" s="2">
        <v>39139</v>
      </c>
      <c r="B4479" s="31">
        <v>684.17589999999996</v>
      </c>
      <c r="C4479" s="31">
        <v>1026.8309999999999</v>
      </c>
      <c r="D4479" s="31">
        <v>555.90859999999998</v>
      </c>
      <c r="E4479" s="31">
        <v>553.80420000000004</v>
      </c>
      <c r="F4479" s="31">
        <v>65.310500000000005</v>
      </c>
      <c r="G4479" s="31">
        <v>231.08070000000001</v>
      </c>
      <c r="H4479" s="31">
        <v>8.6172260000000005</v>
      </c>
      <c r="I4479" s="31">
        <v>2228.1489999999999</v>
      </c>
      <c r="J4479" s="31">
        <v>3062.982</v>
      </c>
      <c r="K4479" s="31">
        <v>1722.028</v>
      </c>
      <c r="L4479" s="31">
        <v>121.07</v>
      </c>
      <c r="M4479" s="31" t="s">
        <v>108</v>
      </c>
      <c r="N4479" s="31">
        <v>59.881999999999998</v>
      </c>
      <c r="O4479" s="31">
        <v>75.396000000000001</v>
      </c>
      <c r="P4479" s="31">
        <v>111.9684</v>
      </c>
      <c r="Q4479" s="31">
        <v>2088.9569999999999</v>
      </c>
      <c r="R4479" s="31">
        <v>83.93</v>
      </c>
      <c r="S4479" s="31" t="s">
        <v>108</v>
      </c>
    </row>
    <row r="4480" spans="1:19" x14ac:dyDescent="0.35">
      <c r="A4480" s="2">
        <v>39140</v>
      </c>
      <c r="B4480" s="31">
        <v>684.06610000000001</v>
      </c>
      <c r="C4480" s="31">
        <v>1035.4549999999999</v>
      </c>
      <c r="D4480" s="31">
        <v>558.45979999999997</v>
      </c>
      <c r="E4480" s="31">
        <v>548.46939999999995</v>
      </c>
      <c r="F4480" s="31">
        <v>65.064300000000003</v>
      </c>
      <c r="G4480" s="31">
        <v>226.49979999999999</v>
      </c>
      <c r="H4480" s="31">
        <v>8.4803669999999993</v>
      </c>
      <c r="I4480" s="31">
        <v>2232.12</v>
      </c>
      <c r="J4480" s="31">
        <v>3086.578</v>
      </c>
      <c r="K4480" s="31">
        <v>1725.8920000000001</v>
      </c>
      <c r="L4480" s="31">
        <v>116.3</v>
      </c>
      <c r="M4480" s="31" t="s">
        <v>108</v>
      </c>
      <c r="N4480" s="31">
        <v>57.039000000000001</v>
      </c>
      <c r="O4480" s="31">
        <v>76.531800000000004</v>
      </c>
      <c r="P4480" s="31">
        <v>112.5909</v>
      </c>
      <c r="Q4480" s="31">
        <v>2024.4964</v>
      </c>
      <c r="R4480" s="31">
        <v>83.46</v>
      </c>
      <c r="S4480" s="31" t="s">
        <v>108</v>
      </c>
    </row>
    <row r="4481" spans="1:19" x14ac:dyDescent="0.35">
      <c r="A4481" s="2">
        <v>39141</v>
      </c>
      <c r="B4481" s="31">
        <v>689.11540000000002</v>
      </c>
      <c r="C4481" s="31">
        <v>1049.2860000000001</v>
      </c>
      <c r="D4481" s="31">
        <v>552.59199999999998</v>
      </c>
      <c r="E4481" s="31">
        <v>529.24649999999997</v>
      </c>
      <c r="F4481" s="31">
        <v>63.672499999999999</v>
      </c>
      <c r="G4481" s="31">
        <v>229.04470000000001</v>
      </c>
      <c r="H4481" s="31">
        <v>8.4657040000000006</v>
      </c>
      <c r="I4481" s="31">
        <v>2233.4430000000002</v>
      </c>
      <c r="J4481" s="31">
        <v>3079.4879999999998</v>
      </c>
      <c r="K4481" s="31">
        <v>1726.7840000000001</v>
      </c>
      <c r="L4481" s="31">
        <v>117.44</v>
      </c>
      <c r="M4481" s="31" t="s">
        <v>108</v>
      </c>
      <c r="N4481" s="31">
        <v>57.527799999999999</v>
      </c>
      <c r="O4481" s="31">
        <v>76.678700000000006</v>
      </c>
      <c r="P4481" s="31">
        <v>112.2894</v>
      </c>
      <c r="Q4481" s="31">
        <v>1988.694</v>
      </c>
      <c r="R4481" s="31">
        <v>83.57</v>
      </c>
      <c r="S4481" s="31" t="s">
        <v>108</v>
      </c>
    </row>
    <row r="4482" spans="1:19" x14ac:dyDescent="0.35">
      <c r="A4482" s="2">
        <v>39142</v>
      </c>
      <c r="B4482" s="31">
        <v>689.88379999999995</v>
      </c>
      <c r="C4482" s="31">
        <v>1069.6130000000001</v>
      </c>
      <c r="D4482" s="31">
        <v>560.50070000000005</v>
      </c>
      <c r="E4482" s="31">
        <v>538.32889999999998</v>
      </c>
      <c r="F4482" s="31">
        <v>62.971899999999998</v>
      </c>
      <c r="G4482" s="31">
        <v>221.62799999999999</v>
      </c>
      <c r="H4482" s="31">
        <v>8.8127390000000005</v>
      </c>
      <c r="I4482" s="31">
        <v>2230.134</v>
      </c>
      <c r="J4482" s="31">
        <v>3079.4879999999998</v>
      </c>
      <c r="K4482" s="31">
        <v>1728.7159999999999</v>
      </c>
      <c r="L4482" s="31">
        <v>117.11</v>
      </c>
      <c r="M4482" s="31" t="s">
        <v>108</v>
      </c>
      <c r="N4482" s="31">
        <v>57.275300000000001</v>
      </c>
      <c r="O4482" s="31">
        <v>77.208699999999993</v>
      </c>
      <c r="P4482" s="31">
        <v>111.89409999999999</v>
      </c>
      <c r="Q4482" s="31">
        <v>1958.951</v>
      </c>
      <c r="R4482" s="31">
        <v>83.77</v>
      </c>
      <c r="S4482" s="31" t="s">
        <v>108</v>
      </c>
    </row>
    <row r="4483" spans="1:19" x14ac:dyDescent="0.35">
      <c r="A4483" s="2">
        <v>39143</v>
      </c>
      <c r="B4483" s="31">
        <v>688.78610000000003</v>
      </c>
      <c r="C4483" s="31">
        <v>1064.9649999999999</v>
      </c>
      <c r="D4483" s="31">
        <v>559.73530000000005</v>
      </c>
      <c r="E4483" s="31">
        <v>530.65740000000005</v>
      </c>
      <c r="F4483" s="31">
        <v>60.983600000000003</v>
      </c>
      <c r="G4483" s="31">
        <v>219.1558</v>
      </c>
      <c r="H4483" s="31">
        <v>8.8176269999999999</v>
      </c>
      <c r="I4483" s="31">
        <v>2230.134</v>
      </c>
      <c r="J4483" s="31">
        <v>3087.4650000000001</v>
      </c>
      <c r="K4483" s="31">
        <v>1729.905</v>
      </c>
      <c r="L4483" s="31">
        <v>115.51</v>
      </c>
      <c r="M4483" s="31" t="s">
        <v>108</v>
      </c>
      <c r="N4483" s="31">
        <v>56.248899999999999</v>
      </c>
      <c r="O4483" s="31">
        <v>77.593199999999996</v>
      </c>
      <c r="P4483" s="31">
        <v>111.9487</v>
      </c>
      <c r="Q4483" s="31">
        <v>1948.7419</v>
      </c>
      <c r="R4483" s="31">
        <v>83.74</v>
      </c>
      <c r="S4483" s="31" t="s">
        <v>108</v>
      </c>
    </row>
    <row r="4484" spans="1:19" x14ac:dyDescent="0.35">
      <c r="A4484" s="2">
        <v>39146</v>
      </c>
      <c r="B4484" s="31">
        <v>672.65039999999999</v>
      </c>
      <c r="C4484" s="31">
        <v>1032.99</v>
      </c>
      <c r="D4484" s="31">
        <v>548.25490000000002</v>
      </c>
      <c r="E4484" s="31">
        <v>519.06190000000004</v>
      </c>
      <c r="F4484" s="31">
        <v>60.5197</v>
      </c>
      <c r="G4484" s="31">
        <v>218.28319999999999</v>
      </c>
      <c r="H4484" s="31">
        <v>8.6954320000000003</v>
      </c>
      <c r="I4484" s="31">
        <v>2237.0819999999999</v>
      </c>
      <c r="J4484" s="31">
        <v>3086.578</v>
      </c>
      <c r="K4484" s="31">
        <v>1733.1780000000001</v>
      </c>
      <c r="L4484" s="31">
        <v>114.38</v>
      </c>
      <c r="M4484" s="31" t="s">
        <v>108</v>
      </c>
      <c r="N4484" s="31">
        <v>55.8416</v>
      </c>
      <c r="O4484" s="31">
        <v>78.286299999999997</v>
      </c>
      <c r="P4484" s="31">
        <v>111.3249</v>
      </c>
      <c r="Q4484" s="31">
        <v>1873.7735</v>
      </c>
      <c r="R4484" s="31">
        <v>84.17</v>
      </c>
      <c r="S4484" s="31" t="s">
        <v>108</v>
      </c>
    </row>
    <row r="4485" spans="1:19" x14ac:dyDescent="0.35">
      <c r="A4485" s="2">
        <v>39147</v>
      </c>
      <c r="B4485" s="31">
        <v>681.87080000000003</v>
      </c>
      <c r="C4485" s="31">
        <v>1037.806</v>
      </c>
      <c r="D4485" s="31">
        <v>547.23440000000005</v>
      </c>
      <c r="E4485" s="31">
        <v>527.04200000000003</v>
      </c>
      <c r="F4485" s="31">
        <v>61.182400000000001</v>
      </c>
      <c r="G4485" s="31">
        <v>217.48339999999999</v>
      </c>
      <c r="H4485" s="31">
        <v>8.382612</v>
      </c>
      <c r="I4485" s="31">
        <v>2235.3009999999999</v>
      </c>
      <c r="J4485" s="31">
        <v>3083.92</v>
      </c>
      <c r="K4485" s="31">
        <v>1733.4760000000001</v>
      </c>
      <c r="L4485" s="31">
        <v>116.32</v>
      </c>
      <c r="M4485" s="31" t="s">
        <v>108</v>
      </c>
      <c r="N4485" s="31">
        <v>56.8598</v>
      </c>
      <c r="O4485" s="31">
        <v>78.0899</v>
      </c>
      <c r="P4485" s="31">
        <v>111.3956</v>
      </c>
      <c r="Q4485" s="31">
        <v>1919.0807</v>
      </c>
      <c r="R4485" s="31">
        <v>84.04</v>
      </c>
      <c r="S4485" s="31" t="s">
        <v>108</v>
      </c>
    </row>
    <row r="4486" spans="1:19" x14ac:dyDescent="0.35">
      <c r="A4486" s="2">
        <v>39148</v>
      </c>
      <c r="B4486" s="31">
        <v>693.50609999999995</v>
      </c>
      <c r="C4486" s="31">
        <v>1061.4369999999999</v>
      </c>
      <c r="D4486" s="31">
        <v>558.20460000000003</v>
      </c>
      <c r="E4486" s="31">
        <v>541.23869999999999</v>
      </c>
      <c r="F4486" s="31">
        <v>61.816800000000001</v>
      </c>
      <c r="G4486" s="31">
        <v>220.2465</v>
      </c>
      <c r="H4486" s="31">
        <v>8.578125</v>
      </c>
      <c r="I4486" s="31">
        <v>2236.877</v>
      </c>
      <c r="J4486" s="31">
        <v>3089.681</v>
      </c>
      <c r="K4486" s="31">
        <v>1733.848</v>
      </c>
      <c r="L4486" s="31">
        <v>116.13</v>
      </c>
      <c r="M4486" s="31" t="s">
        <v>108</v>
      </c>
      <c r="N4486" s="31">
        <v>56.615400000000001</v>
      </c>
      <c r="O4486" s="31">
        <v>77.879800000000003</v>
      </c>
      <c r="P4486" s="31">
        <v>111.7128</v>
      </c>
      <c r="Q4486" s="31">
        <v>1922.2526</v>
      </c>
      <c r="R4486" s="31">
        <v>83.78</v>
      </c>
      <c r="S4486" s="31" t="s">
        <v>108</v>
      </c>
    </row>
    <row r="4487" spans="1:19" x14ac:dyDescent="0.35">
      <c r="A4487" s="2">
        <v>39149</v>
      </c>
      <c r="B4487" s="31">
        <v>692.38900000000001</v>
      </c>
      <c r="C4487" s="31">
        <v>1077.0809999999999</v>
      </c>
      <c r="D4487" s="31">
        <v>556.21810000000005</v>
      </c>
      <c r="E4487" s="31">
        <v>553.30970000000002</v>
      </c>
      <c r="F4487" s="31">
        <v>62.0625</v>
      </c>
      <c r="G4487" s="31">
        <v>220.75550000000001</v>
      </c>
      <c r="H4487" s="31">
        <v>8.6807689999999997</v>
      </c>
      <c r="I4487" s="31">
        <v>2237.1680000000001</v>
      </c>
      <c r="J4487" s="31">
        <v>3088.7939999999999</v>
      </c>
      <c r="K4487" s="31">
        <v>1732.5050000000001</v>
      </c>
      <c r="L4487" s="31">
        <v>117.09</v>
      </c>
      <c r="M4487" s="31" t="s">
        <v>108</v>
      </c>
      <c r="N4487" s="31">
        <v>57.169400000000003</v>
      </c>
      <c r="O4487" s="31">
        <v>77.340500000000006</v>
      </c>
      <c r="P4487" s="31">
        <v>111.5266</v>
      </c>
      <c r="Q4487" s="31">
        <v>1959.6609000000001</v>
      </c>
      <c r="R4487" s="31">
        <v>84.13</v>
      </c>
      <c r="S4487" s="31" t="s">
        <v>108</v>
      </c>
    </row>
    <row r="4488" spans="1:19" x14ac:dyDescent="0.35">
      <c r="A4488" s="2">
        <v>39150</v>
      </c>
      <c r="B4488" s="31">
        <v>677.44539999999995</v>
      </c>
      <c r="C4488" s="31">
        <v>1063.5809999999999</v>
      </c>
      <c r="D4488" s="31">
        <v>550.93050000000005</v>
      </c>
      <c r="E4488" s="31">
        <v>540.27800000000002</v>
      </c>
      <c r="F4488" s="31">
        <v>61.7361</v>
      </c>
      <c r="G4488" s="31">
        <v>220.9736</v>
      </c>
      <c r="H4488" s="31">
        <v>8.7638619999999996</v>
      </c>
      <c r="I4488" s="31">
        <v>2238.6669999999999</v>
      </c>
      <c r="J4488" s="31">
        <v>3072.8409999999999</v>
      </c>
      <c r="K4488" s="31">
        <v>1729.3710000000001</v>
      </c>
      <c r="L4488" s="31">
        <v>117.11</v>
      </c>
      <c r="M4488" s="31" t="s">
        <v>108</v>
      </c>
      <c r="N4488" s="31">
        <v>56.949399999999997</v>
      </c>
      <c r="O4488" s="31">
        <v>76.815100000000001</v>
      </c>
      <c r="P4488" s="31">
        <v>111.4195</v>
      </c>
      <c r="Q4488" s="31">
        <v>1974.1249</v>
      </c>
      <c r="R4488" s="31">
        <v>84.25</v>
      </c>
      <c r="S4488" s="31" t="s">
        <v>108</v>
      </c>
    </row>
    <row r="4489" spans="1:19" x14ac:dyDescent="0.35">
      <c r="A4489" s="2">
        <v>39153</v>
      </c>
      <c r="B4489" s="31">
        <v>670.55920000000003</v>
      </c>
      <c r="C4489" s="31">
        <v>1063.9179999999999</v>
      </c>
      <c r="D4489" s="31">
        <v>540.72810000000004</v>
      </c>
      <c r="E4489" s="31">
        <v>552.57629999999995</v>
      </c>
      <c r="F4489" s="31">
        <v>61.570500000000003</v>
      </c>
      <c r="G4489" s="31">
        <v>222.50059999999999</v>
      </c>
      <c r="H4489" s="31">
        <v>8.7491990000000008</v>
      </c>
      <c r="I4489" s="31">
        <v>2237.6669999999999</v>
      </c>
      <c r="J4489" s="31">
        <v>3079.931</v>
      </c>
      <c r="K4489" s="31">
        <v>1731.46</v>
      </c>
      <c r="L4489" s="31">
        <v>117.27</v>
      </c>
      <c r="M4489" s="31" t="s">
        <v>108</v>
      </c>
      <c r="N4489" s="31">
        <v>57.274000000000001</v>
      </c>
      <c r="O4489" s="31">
        <v>77.197500000000005</v>
      </c>
      <c r="P4489" s="31">
        <v>112.02589999999999</v>
      </c>
      <c r="Q4489" s="31">
        <v>1987.2197000000001</v>
      </c>
      <c r="R4489" s="31">
        <v>83.88</v>
      </c>
      <c r="S4489" s="31" t="s">
        <v>108</v>
      </c>
    </row>
    <row r="4490" spans="1:19" x14ac:dyDescent="0.35">
      <c r="A4490" s="2">
        <v>39154</v>
      </c>
      <c r="B4490" s="31">
        <v>671.64639999999997</v>
      </c>
      <c r="C4490" s="31">
        <v>1072.08</v>
      </c>
      <c r="D4490" s="31">
        <v>548.68150000000003</v>
      </c>
      <c r="E4490" s="31">
        <v>548.80259999999998</v>
      </c>
      <c r="F4490" s="31">
        <v>61.485900000000001</v>
      </c>
      <c r="G4490" s="31">
        <v>219.73750000000001</v>
      </c>
      <c r="H4490" s="31">
        <v>8.8176279999999991</v>
      </c>
      <c r="I4490" s="31">
        <v>2239.4989999999998</v>
      </c>
      <c r="J4490" s="31">
        <v>3093.2260000000001</v>
      </c>
      <c r="K4490" s="31">
        <v>1735.49</v>
      </c>
      <c r="L4490" s="31">
        <v>115</v>
      </c>
      <c r="M4490" s="31" t="s">
        <v>108</v>
      </c>
      <c r="N4490" s="31">
        <v>56.180100000000003</v>
      </c>
      <c r="O4490" s="31">
        <v>77.545900000000003</v>
      </c>
      <c r="P4490" s="31">
        <v>112.1404</v>
      </c>
      <c r="Q4490" s="31">
        <v>1972.5748000000001</v>
      </c>
      <c r="R4490" s="31">
        <v>83.71</v>
      </c>
      <c r="S4490" s="31" t="s">
        <v>108</v>
      </c>
    </row>
    <row r="4491" spans="1:19" x14ac:dyDescent="0.35">
      <c r="A4491" s="2">
        <v>39155</v>
      </c>
      <c r="B4491" s="31">
        <v>672.94799999999998</v>
      </c>
      <c r="C4491" s="31">
        <v>1068.973</v>
      </c>
      <c r="D4491" s="31">
        <v>541.8546</v>
      </c>
      <c r="E4491" s="31">
        <v>549.86090000000002</v>
      </c>
      <c r="F4491" s="31">
        <v>60.829500000000003</v>
      </c>
      <c r="G4491" s="31">
        <v>219.1558</v>
      </c>
      <c r="H4491" s="31">
        <v>8.5830129999999993</v>
      </c>
      <c r="I4491" s="31">
        <v>2246.4940000000001</v>
      </c>
      <c r="J4491" s="31">
        <v>3088.7939999999999</v>
      </c>
      <c r="K4491" s="31">
        <v>1739.818</v>
      </c>
      <c r="L4491" s="31">
        <v>115.81</v>
      </c>
      <c r="M4491" s="31" t="s">
        <v>108</v>
      </c>
      <c r="N4491" s="31">
        <v>56.961199999999998</v>
      </c>
      <c r="O4491" s="31">
        <v>77.959100000000007</v>
      </c>
      <c r="P4491" s="31">
        <v>112.3652</v>
      </c>
      <c r="Q4491" s="31">
        <v>1935.4919</v>
      </c>
      <c r="R4491" s="31">
        <v>83.64</v>
      </c>
      <c r="S4491" s="31" t="s">
        <v>108</v>
      </c>
    </row>
    <row r="4492" spans="1:19" x14ac:dyDescent="0.35">
      <c r="A4492" s="2">
        <v>39156</v>
      </c>
      <c r="B4492" s="31">
        <v>666.6567</v>
      </c>
      <c r="C4492" s="31">
        <v>1046.829</v>
      </c>
      <c r="D4492" s="31">
        <v>539.57899999999995</v>
      </c>
      <c r="E4492" s="31">
        <v>578.43430000000001</v>
      </c>
      <c r="F4492" s="31">
        <v>61.260899999999999</v>
      </c>
      <c r="G4492" s="31">
        <v>218.28319999999999</v>
      </c>
      <c r="H4492" s="31">
        <v>8.6612179999999999</v>
      </c>
      <c r="I4492" s="31">
        <v>2244.163</v>
      </c>
      <c r="J4492" s="31">
        <v>3086.1350000000002</v>
      </c>
      <c r="K4492" s="31">
        <v>1735.788</v>
      </c>
      <c r="L4492" s="31">
        <v>115.95</v>
      </c>
      <c r="M4492" s="31" t="s">
        <v>108</v>
      </c>
      <c r="N4492" s="31">
        <v>56.840400000000002</v>
      </c>
      <c r="O4492" s="31">
        <v>77.322599999999994</v>
      </c>
      <c r="P4492" s="31">
        <v>112.52889999999999</v>
      </c>
      <c r="Q4492" s="31">
        <v>1960.9536000000001</v>
      </c>
      <c r="R4492" s="31">
        <v>83.65</v>
      </c>
      <c r="S4492" s="31" t="s">
        <v>108</v>
      </c>
    </row>
    <row r="4493" spans="1:19" x14ac:dyDescent="0.35">
      <c r="A4493" s="2">
        <v>39157</v>
      </c>
      <c r="B4493" s="31">
        <v>662.53480000000002</v>
      </c>
      <c r="C4493" s="31">
        <v>1056.432</v>
      </c>
      <c r="D4493" s="31">
        <v>546.91160000000002</v>
      </c>
      <c r="E4493" s="31">
        <v>584.51940000000002</v>
      </c>
      <c r="F4493" s="31">
        <v>61.907899999999998</v>
      </c>
      <c r="G4493" s="31">
        <v>219.1558</v>
      </c>
      <c r="H4493" s="31">
        <v>8.7491990000000008</v>
      </c>
      <c r="I4493" s="31">
        <v>2245.1619999999998</v>
      </c>
      <c r="J4493" s="31">
        <v>3084.3629999999998</v>
      </c>
      <c r="K4493" s="31">
        <v>1736.2360000000001</v>
      </c>
      <c r="L4493" s="31">
        <v>115.58</v>
      </c>
      <c r="M4493" s="31" t="s">
        <v>108</v>
      </c>
      <c r="N4493" s="31">
        <v>56.816200000000002</v>
      </c>
      <c r="O4493" s="31">
        <v>77.633700000000005</v>
      </c>
      <c r="P4493" s="31">
        <v>113.02370000000001</v>
      </c>
      <c r="Q4493" s="31">
        <v>1958.8566000000001</v>
      </c>
      <c r="R4493" s="31">
        <v>83.19</v>
      </c>
      <c r="S4493" s="31" t="s">
        <v>108</v>
      </c>
    </row>
    <row r="4494" spans="1:19" x14ac:dyDescent="0.35">
      <c r="A4494" s="2">
        <v>39160</v>
      </c>
      <c r="B4494" s="31">
        <v>665.68039999999996</v>
      </c>
      <c r="C4494" s="31">
        <v>1072.8140000000001</v>
      </c>
      <c r="D4494" s="31">
        <v>542.36030000000005</v>
      </c>
      <c r="E4494" s="31">
        <v>586.54780000000005</v>
      </c>
      <c r="F4494" s="31">
        <v>61.936</v>
      </c>
      <c r="G4494" s="31">
        <v>220.90090000000001</v>
      </c>
      <c r="H4494" s="31">
        <v>8.6905450000000002</v>
      </c>
      <c r="I4494" s="31">
        <v>2243.9960000000001</v>
      </c>
      <c r="J4494" s="31">
        <v>3079.4879999999998</v>
      </c>
      <c r="K4494" s="31">
        <v>1733.251</v>
      </c>
      <c r="L4494" s="31">
        <v>116.97</v>
      </c>
      <c r="M4494" s="31" t="s">
        <v>108</v>
      </c>
      <c r="N4494" s="31">
        <v>57.3718</v>
      </c>
      <c r="O4494" s="31">
        <v>77.074100000000001</v>
      </c>
      <c r="P4494" s="31">
        <v>112.9517</v>
      </c>
      <c r="Q4494" s="31">
        <v>1982.1251999999999</v>
      </c>
      <c r="R4494" s="31">
        <v>83.35</v>
      </c>
      <c r="S4494" s="31" t="s">
        <v>108</v>
      </c>
    </row>
    <row r="4495" spans="1:19" x14ac:dyDescent="0.35">
      <c r="A4495" s="2">
        <v>39161</v>
      </c>
      <c r="B4495" s="31">
        <v>662.42629999999997</v>
      </c>
      <c r="C4495" s="31">
        <v>1068.3510000000001</v>
      </c>
      <c r="D4495" s="31">
        <v>539.07330000000002</v>
      </c>
      <c r="E4495" s="31">
        <v>588.22339999999997</v>
      </c>
      <c r="F4495" s="31">
        <v>62.386099999999999</v>
      </c>
      <c r="G4495" s="31">
        <v>222.42789999999999</v>
      </c>
      <c r="H4495" s="31">
        <v>9.1108980000000006</v>
      </c>
      <c r="I4495" s="31">
        <v>2245.3290000000002</v>
      </c>
      <c r="J4495" s="31">
        <v>3083.4760000000001</v>
      </c>
      <c r="K4495" s="31">
        <v>1735.49</v>
      </c>
      <c r="L4495" s="31">
        <v>117.61</v>
      </c>
      <c r="M4495" s="31" t="s">
        <v>108</v>
      </c>
      <c r="N4495" s="31">
        <v>57.726100000000002</v>
      </c>
      <c r="O4495" s="31">
        <v>77.231899999999996</v>
      </c>
      <c r="P4495" s="31">
        <v>112.8797</v>
      </c>
      <c r="Q4495" s="31">
        <v>1992.2831000000001</v>
      </c>
      <c r="R4495" s="31">
        <v>83.07</v>
      </c>
      <c r="S4495" s="31" t="s">
        <v>108</v>
      </c>
    </row>
    <row r="4496" spans="1:19" x14ac:dyDescent="0.35">
      <c r="A4496" s="2">
        <v>39162</v>
      </c>
      <c r="B4496" s="31">
        <v>666.98199999999997</v>
      </c>
      <c r="C4496" s="31">
        <v>1065.018</v>
      </c>
      <c r="D4496" s="31">
        <v>538.31479999999999</v>
      </c>
      <c r="E4496" s="31">
        <v>584.87220000000002</v>
      </c>
      <c r="F4496" s="31">
        <v>62.479900000000001</v>
      </c>
      <c r="G4496" s="31">
        <v>222.93690000000001</v>
      </c>
      <c r="H4496" s="31">
        <v>9.2575330000000005</v>
      </c>
      <c r="I4496" s="31">
        <v>2245.3290000000002</v>
      </c>
      <c r="J4496" s="31">
        <v>3091.01</v>
      </c>
      <c r="K4496" s="31">
        <v>1733.4010000000001</v>
      </c>
      <c r="L4496" s="31">
        <v>119.38</v>
      </c>
      <c r="M4496" s="31" t="s">
        <v>108</v>
      </c>
      <c r="N4496" s="31">
        <v>58.780900000000003</v>
      </c>
      <c r="O4496" s="31">
        <v>76.901499999999999</v>
      </c>
      <c r="P4496" s="31">
        <v>112.9935</v>
      </c>
      <c r="Q4496" s="31">
        <v>2016.1271999999999</v>
      </c>
      <c r="R4496" s="31">
        <v>82.77</v>
      </c>
      <c r="S4496" s="31" t="s">
        <v>108</v>
      </c>
    </row>
    <row r="4497" spans="1:19" x14ac:dyDescent="0.35">
      <c r="A4497" s="2">
        <v>39163</v>
      </c>
      <c r="B4497" s="31">
        <v>685.7473</v>
      </c>
      <c r="C4497" s="31">
        <v>1084.903</v>
      </c>
      <c r="D4497" s="31">
        <v>547.16449999999998</v>
      </c>
      <c r="E4497" s="31">
        <v>595.01400000000001</v>
      </c>
      <c r="F4497" s="31">
        <v>62.873699999999999</v>
      </c>
      <c r="G4497" s="31">
        <v>224.4639</v>
      </c>
      <c r="H4497" s="31">
        <v>9.2917480000000001</v>
      </c>
      <c r="I4497" s="31">
        <v>2246.9940000000001</v>
      </c>
      <c r="J4497" s="31">
        <v>3077.7150000000001</v>
      </c>
      <c r="K4497" s="31">
        <v>1730.7139999999999</v>
      </c>
      <c r="L4497" s="31">
        <v>119.38</v>
      </c>
      <c r="M4497" s="31" t="s">
        <v>108</v>
      </c>
      <c r="N4497" s="31">
        <v>58.579599999999999</v>
      </c>
      <c r="O4497" s="31">
        <v>76.9178</v>
      </c>
      <c r="P4497" s="31">
        <v>113.4372</v>
      </c>
      <c r="Q4497" s="31">
        <v>2043.3493000000001</v>
      </c>
      <c r="R4497" s="31">
        <v>83.09</v>
      </c>
      <c r="S4497" s="31" t="s">
        <v>108</v>
      </c>
    </row>
    <row r="4498" spans="1:19" x14ac:dyDescent="0.35">
      <c r="A4498" s="2">
        <v>39164</v>
      </c>
      <c r="B4498" s="31">
        <v>691.60469999999998</v>
      </c>
      <c r="C4498" s="31">
        <v>1101.229</v>
      </c>
      <c r="D4498" s="31">
        <v>553.73860000000002</v>
      </c>
      <c r="E4498" s="31">
        <v>594.74940000000004</v>
      </c>
      <c r="F4498" s="31">
        <v>62.217300000000002</v>
      </c>
      <c r="G4498" s="31">
        <v>223.80950000000001</v>
      </c>
      <c r="H4498" s="31">
        <v>9.3846170000000004</v>
      </c>
      <c r="I4498" s="31">
        <v>2238.8330000000001</v>
      </c>
      <c r="J4498" s="31">
        <v>3073.2840000000001</v>
      </c>
      <c r="K4498" s="31">
        <v>1724.7439999999999</v>
      </c>
      <c r="L4498" s="31">
        <v>119.55</v>
      </c>
      <c r="M4498" s="31" t="s">
        <v>108</v>
      </c>
      <c r="N4498" s="31">
        <v>58.3461</v>
      </c>
      <c r="O4498" s="31">
        <v>76.869</v>
      </c>
      <c r="P4498" s="31">
        <v>112.95059999999999</v>
      </c>
      <c r="Q4498" s="31">
        <v>2047.0474999999999</v>
      </c>
      <c r="R4498" s="31">
        <v>83.28</v>
      </c>
      <c r="S4498" s="31" t="s">
        <v>108</v>
      </c>
    </row>
    <row r="4499" spans="1:19" x14ac:dyDescent="0.35">
      <c r="A4499" s="2">
        <v>39167</v>
      </c>
      <c r="B4499" s="31">
        <v>705.8143</v>
      </c>
      <c r="C4499" s="31">
        <v>1138.4000000000001</v>
      </c>
      <c r="D4499" s="31">
        <v>564.35820000000001</v>
      </c>
      <c r="E4499" s="31">
        <v>606.25810000000001</v>
      </c>
      <c r="F4499" s="31">
        <v>62.845599999999997</v>
      </c>
      <c r="G4499" s="31">
        <v>220.61009999999999</v>
      </c>
      <c r="H4499" s="31">
        <v>9.4139440000000008</v>
      </c>
      <c r="I4499" s="31">
        <v>2233.837</v>
      </c>
      <c r="J4499" s="31">
        <v>3077.7150000000001</v>
      </c>
      <c r="K4499" s="31">
        <v>1724.7439999999999</v>
      </c>
      <c r="L4499" s="31">
        <v>119.4</v>
      </c>
      <c r="M4499" s="31" t="s">
        <v>108</v>
      </c>
      <c r="N4499" s="31">
        <v>58.563499999999998</v>
      </c>
      <c r="O4499" s="31">
        <v>76.827500000000001</v>
      </c>
      <c r="P4499" s="31">
        <v>113.2089</v>
      </c>
      <c r="Q4499" s="31">
        <v>2050.5889999999999</v>
      </c>
      <c r="R4499" s="31">
        <v>83.08</v>
      </c>
      <c r="S4499" s="31" t="s">
        <v>108</v>
      </c>
    </row>
    <row r="4500" spans="1:19" x14ac:dyDescent="0.35">
      <c r="A4500" s="2">
        <v>39168</v>
      </c>
      <c r="B4500" s="31">
        <v>708.6345</v>
      </c>
      <c r="C4500" s="31">
        <v>1141.902</v>
      </c>
      <c r="D4500" s="31">
        <v>564.86389999999994</v>
      </c>
      <c r="E4500" s="31">
        <v>590.86900000000003</v>
      </c>
      <c r="F4500" s="31">
        <v>62.714300000000001</v>
      </c>
      <c r="G4500" s="31">
        <v>220.1738</v>
      </c>
      <c r="H4500" s="31">
        <v>9.2526460000000004</v>
      </c>
      <c r="I4500" s="31">
        <v>2236.1680000000001</v>
      </c>
      <c r="J4500" s="31">
        <v>3073.7269999999999</v>
      </c>
      <c r="K4500" s="31">
        <v>1721.461</v>
      </c>
      <c r="L4500" s="31">
        <v>119.01</v>
      </c>
      <c r="M4500" s="31" t="s">
        <v>108</v>
      </c>
      <c r="N4500" s="31">
        <v>58.305900000000001</v>
      </c>
      <c r="O4500" s="31">
        <v>76.788899999999998</v>
      </c>
      <c r="P4500" s="31">
        <v>113.3317</v>
      </c>
      <c r="Q4500" s="31">
        <v>2043.0017</v>
      </c>
      <c r="R4500" s="31">
        <v>83.01</v>
      </c>
      <c r="S4500" s="31" t="s">
        <v>108</v>
      </c>
    </row>
    <row r="4501" spans="1:19" x14ac:dyDescent="0.35">
      <c r="A4501" s="2">
        <v>39169</v>
      </c>
      <c r="B4501" s="31">
        <v>718.83069999999998</v>
      </c>
      <c r="C4501" s="31">
        <v>1136.1400000000001</v>
      </c>
      <c r="D4501" s="31">
        <v>585.59749999999997</v>
      </c>
      <c r="E4501" s="31">
        <v>588.39970000000005</v>
      </c>
      <c r="F4501" s="31">
        <v>63.098799999999997</v>
      </c>
      <c r="G4501" s="31">
        <v>224.173</v>
      </c>
      <c r="H4501" s="31">
        <v>9.4090559999999996</v>
      </c>
      <c r="I4501" s="31">
        <v>2231.0050000000001</v>
      </c>
      <c r="J4501" s="31">
        <v>3073.2840000000001</v>
      </c>
      <c r="K4501" s="31">
        <v>1720.864</v>
      </c>
      <c r="L4501" s="31">
        <v>118.1</v>
      </c>
      <c r="M4501" s="31" t="s">
        <v>108</v>
      </c>
      <c r="N4501" s="31">
        <v>57.661700000000003</v>
      </c>
      <c r="O4501" s="31">
        <v>77.732299999999995</v>
      </c>
      <c r="P4501" s="31">
        <v>113.4973</v>
      </c>
      <c r="Q4501" s="31">
        <v>2024.3148000000001</v>
      </c>
      <c r="R4501" s="31">
        <v>83.03</v>
      </c>
      <c r="S4501" s="31" t="s">
        <v>108</v>
      </c>
    </row>
    <row r="4502" spans="1:19" x14ac:dyDescent="0.35">
      <c r="A4502" s="2">
        <v>39170</v>
      </c>
      <c r="B4502" s="31">
        <v>738.57219999999995</v>
      </c>
      <c r="C4502" s="31">
        <v>1171.56</v>
      </c>
      <c r="D4502" s="31">
        <v>585.34469999999999</v>
      </c>
      <c r="E4502" s="31">
        <v>596.95410000000004</v>
      </c>
      <c r="F4502" s="31">
        <v>62.601799999999997</v>
      </c>
      <c r="G4502" s="31">
        <v>226.3544</v>
      </c>
      <c r="H4502" s="31">
        <v>9.4872610000000002</v>
      </c>
      <c r="I4502" s="31">
        <v>2235.002</v>
      </c>
      <c r="J4502" s="31">
        <v>3069.739</v>
      </c>
      <c r="K4502" s="31">
        <v>1717.2819999999999</v>
      </c>
      <c r="L4502" s="31">
        <v>118.27</v>
      </c>
      <c r="M4502" s="31" t="s">
        <v>108</v>
      </c>
      <c r="N4502" s="31">
        <v>57.589199999999998</v>
      </c>
      <c r="O4502" s="31">
        <v>76.762100000000004</v>
      </c>
      <c r="P4502" s="31">
        <v>113.19499999999999</v>
      </c>
      <c r="Q4502" s="31">
        <v>2048.2867000000001</v>
      </c>
      <c r="R4502" s="31">
        <v>83.09</v>
      </c>
      <c r="S4502" s="31" t="s">
        <v>108</v>
      </c>
    </row>
    <row r="4503" spans="1:19" x14ac:dyDescent="0.35">
      <c r="A4503" s="2">
        <v>39171</v>
      </c>
      <c r="B4503" s="31">
        <v>739.54840000000002</v>
      </c>
      <c r="C4503" s="31">
        <v>1162.578</v>
      </c>
      <c r="D4503" s="31">
        <v>600.26279999999997</v>
      </c>
      <c r="E4503" s="31">
        <v>606.74310000000003</v>
      </c>
      <c r="F4503" s="31">
        <v>62.7331</v>
      </c>
      <c r="G4503" s="31">
        <v>221.40989999999999</v>
      </c>
      <c r="H4503" s="31">
        <v>9.5459150000000008</v>
      </c>
      <c r="I4503" s="31">
        <v>2234.5030000000002</v>
      </c>
      <c r="J4503" s="31">
        <v>3066.1930000000002</v>
      </c>
      <c r="K4503" s="31">
        <v>1715.193</v>
      </c>
      <c r="L4503" s="31">
        <v>118.25</v>
      </c>
      <c r="M4503" s="31" t="s">
        <v>108</v>
      </c>
      <c r="N4503" s="31">
        <v>57.677799999999998</v>
      </c>
      <c r="O4503" s="31">
        <v>76.641900000000007</v>
      </c>
      <c r="P4503" s="31">
        <v>113.00449999999999</v>
      </c>
      <c r="Q4503" s="31">
        <v>2058.4695999999999</v>
      </c>
      <c r="R4503" s="31">
        <v>82.93</v>
      </c>
      <c r="S4503" s="31" t="s">
        <v>108</v>
      </c>
    </row>
    <row r="4504" spans="1:19" x14ac:dyDescent="0.35">
      <c r="A4504" s="2">
        <v>39174</v>
      </c>
      <c r="B4504" s="31">
        <v>743.6703</v>
      </c>
      <c r="C4504" s="31">
        <v>1153.991</v>
      </c>
      <c r="D4504" s="31">
        <v>595.96439999999996</v>
      </c>
      <c r="E4504" s="31">
        <v>617.32579999999996</v>
      </c>
      <c r="F4504" s="31">
        <v>62.967500000000001</v>
      </c>
      <c r="G4504" s="31">
        <v>226.57249999999999</v>
      </c>
      <c r="H4504" s="31">
        <v>8.9691519999999993</v>
      </c>
      <c r="I4504" s="31">
        <v>2236.1680000000001</v>
      </c>
      <c r="J4504" s="31">
        <v>3067.08</v>
      </c>
      <c r="K4504" s="31">
        <v>1714.894</v>
      </c>
      <c r="L4504" s="31">
        <v>118.41</v>
      </c>
      <c r="M4504" s="31" t="s">
        <v>108</v>
      </c>
      <c r="N4504" s="31">
        <v>57.653599999999997</v>
      </c>
      <c r="O4504" s="31">
        <v>76.807900000000004</v>
      </c>
      <c r="P4504" s="31">
        <v>113.5335</v>
      </c>
      <c r="Q4504" s="31">
        <v>2055.7013999999999</v>
      </c>
      <c r="R4504" s="31">
        <v>82.87</v>
      </c>
      <c r="S4504" s="31" t="s">
        <v>108</v>
      </c>
    </row>
    <row r="4505" spans="1:19" x14ac:dyDescent="0.35">
      <c r="A4505" s="2">
        <v>39175</v>
      </c>
      <c r="B4505" s="31">
        <v>734.99270000000001</v>
      </c>
      <c r="C4505" s="31">
        <v>1139.8119999999999</v>
      </c>
      <c r="D4505" s="31">
        <v>586.60900000000004</v>
      </c>
      <c r="E4505" s="31">
        <v>641.04870000000005</v>
      </c>
      <c r="F4505" s="31">
        <v>62.798699999999997</v>
      </c>
      <c r="G4505" s="31">
        <v>222.137</v>
      </c>
      <c r="H4505" s="31">
        <v>9.1206739999999993</v>
      </c>
      <c r="I4505" s="31">
        <v>2234.8359999999998</v>
      </c>
      <c r="J4505" s="31">
        <v>3062.6480000000001</v>
      </c>
      <c r="K4505" s="31">
        <v>1710.864</v>
      </c>
      <c r="L4505" s="31">
        <v>119.57</v>
      </c>
      <c r="M4505" s="31" t="s">
        <v>108</v>
      </c>
      <c r="N4505" s="31">
        <v>58.450800000000001</v>
      </c>
      <c r="O4505" s="31">
        <v>76.167100000000005</v>
      </c>
      <c r="P4505" s="31">
        <v>113.5121</v>
      </c>
      <c r="Q4505" s="31">
        <v>2075.8573000000001</v>
      </c>
      <c r="R4505" s="31">
        <v>83.15</v>
      </c>
      <c r="S4505" s="31" t="s">
        <v>108</v>
      </c>
    </row>
    <row r="4506" spans="1:19" x14ac:dyDescent="0.35">
      <c r="A4506" s="2">
        <v>39176</v>
      </c>
      <c r="B4506" s="31">
        <v>741.71780000000001</v>
      </c>
      <c r="C4506" s="31">
        <v>1189.354</v>
      </c>
      <c r="D4506" s="31">
        <v>590.65459999999996</v>
      </c>
      <c r="E4506" s="31">
        <v>657.01099999999997</v>
      </c>
      <c r="F4506" s="31">
        <v>63.520699999999998</v>
      </c>
      <c r="G4506" s="31">
        <v>221.3372</v>
      </c>
      <c r="H4506" s="31">
        <v>9.2966359999999995</v>
      </c>
      <c r="I4506" s="31">
        <v>2227.8409999999999</v>
      </c>
      <c r="J4506" s="31">
        <v>3066.1930000000002</v>
      </c>
      <c r="K4506" s="31">
        <v>1714.596</v>
      </c>
      <c r="L4506" s="31">
        <v>119.67</v>
      </c>
      <c r="M4506" s="31" t="s">
        <v>108</v>
      </c>
      <c r="N4506" s="31">
        <v>58.595700000000001</v>
      </c>
      <c r="O4506" s="31">
        <v>76.266599999999997</v>
      </c>
      <c r="P4506" s="31">
        <v>113.5072</v>
      </c>
      <c r="Q4506" s="31">
        <v>2098.5943000000002</v>
      </c>
      <c r="R4506" s="31">
        <v>82.96</v>
      </c>
      <c r="S4506" s="31" t="s">
        <v>108</v>
      </c>
    </row>
    <row r="4507" spans="1:19" x14ac:dyDescent="0.35">
      <c r="A4507" s="2">
        <v>39177</v>
      </c>
      <c r="B4507" s="31">
        <v>742.69399999999996</v>
      </c>
      <c r="C4507" s="31">
        <v>1202.5730000000001</v>
      </c>
      <c r="D4507" s="31">
        <v>592.67740000000003</v>
      </c>
      <c r="E4507" s="31">
        <v>649.60310000000004</v>
      </c>
      <c r="F4507" s="31">
        <v>63.708300000000001</v>
      </c>
      <c r="G4507" s="31">
        <v>221.1918</v>
      </c>
      <c r="H4507" s="31">
        <v>9.3504020000000008</v>
      </c>
      <c r="I4507" s="31">
        <v>2230.172</v>
      </c>
      <c r="J4507" s="31">
        <v>3061.319</v>
      </c>
      <c r="K4507" s="31">
        <v>1711.3119999999999</v>
      </c>
      <c r="L4507" s="31">
        <v>120.02</v>
      </c>
      <c r="M4507" s="31" t="s">
        <v>108</v>
      </c>
      <c r="N4507" s="31">
        <v>58.885599999999997</v>
      </c>
      <c r="O4507" s="31">
        <v>76.281700000000001</v>
      </c>
      <c r="P4507" s="31">
        <v>114.0282</v>
      </c>
      <c r="Q4507" s="31">
        <v>2104.8793000000001</v>
      </c>
      <c r="R4507" s="31">
        <v>82.677000000000007</v>
      </c>
      <c r="S4507" s="31" t="s">
        <v>108</v>
      </c>
    </row>
    <row r="4508" spans="1:19" x14ac:dyDescent="0.35">
      <c r="A4508" s="2">
        <v>39178</v>
      </c>
      <c r="B4508" s="31">
        <v>742.69399999999996</v>
      </c>
      <c r="C4508" s="31">
        <v>1202.5730000000001</v>
      </c>
      <c r="D4508" s="31">
        <v>592.67740000000003</v>
      </c>
      <c r="E4508" s="31">
        <v>649.60310000000004</v>
      </c>
      <c r="F4508" s="31">
        <v>63.708300000000001</v>
      </c>
      <c r="G4508" s="31">
        <v>221.1918</v>
      </c>
      <c r="H4508" s="31">
        <v>9.3504020000000008</v>
      </c>
      <c r="I4508" s="31">
        <v>2231.3380000000002</v>
      </c>
      <c r="J4508" s="31">
        <v>3061.319</v>
      </c>
      <c r="K4508" s="31">
        <v>1711.3119999999999</v>
      </c>
      <c r="L4508" s="31">
        <v>120.02</v>
      </c>
      <c r="M4508" s="31" t="s">
        <v>108</v>
      </c>
      <c r="N4508" s="31">
        <v>58.885599999999997</v>
      </c>
      <c r="O4508" s="31">
        <v>76.281700000000001</v>
      </c>
      <c r="P4508" s="31">
        <v>114.0282</v>
      </c>
      <c r="Q4508" s="31">
        <v>2104.9186</v>
      </c>
      <c r="R4508" s="31">
        <v>82.992000000000004</v>
      </c>
      <c r="S4508" s="31" t="s">
        <v>108</v>
      </c>
    </row>
    <row r="4509" spans="1:19" x14ac:dyDescent="0.35">
      <c r="A4509" s="2">
        <v>39181</v>
      </c>
      <c r="B4509" s="31">
        <v>725.77269999999999</v>
      </c>
      <c r="C4509" s="31">
        <v>1183.2529999999999</v>
      </c>
      <c r="D4509" s="31">
        <v>597.48149999999998</v>
      </c>
      <c r="E4509" s="31">
        <v>649.60310000000004</v>
      </c>
      <c r="F4509" s="31">
        <v>63.473799999999997</v>
      </c>
      <c r="G4509" s="31">
        <v>217.84700000000001</v>
      </c>
      <c r="H4509" s="31">
        <v>9.2037669999999991</v>
      </c>
      <c r="I4509" s="31">
        <v>2229.0070000000001</v>
      </c>
      <c r="J4509" s="31">
        <v>3046.694</v>
      </c>
      <c r="K4509" s="31">
        <v>1711.3119999999999</v>
      </c>
      <c r="L4509" s="31">
        <v>120.17</v>
      </c>
      <c r="M4509" s="31" t="s">
        <v>108</v>
      </c>
      <c r="N4509" s="31">
        <v>58.748699999999999</v>
      </c>
      <c r="O4509" s="31">
        <v>76.281700000000001</v>
      </c>
      <c r="P4509" s="31">
        <v>114.0282</v>
      </c>
      <c r="Q4509" s="31">
        <v>2118.3694</v>
      </c>
      <c r="R4509" s="31">
        <v>83.097999999999999</v>
      </c>
      <c r="S4509" s="31" t="s">
        <v>108</v>
      </c>
    </row>
    <row r="4510" spans="1:19" x14ac:dyDescent="0.35">
      <c r="A4510" s="2">
        <v>39182</v>
      </c>
      <c r="B4510" s="31">
        <v>734.08979999999997</v>
      </c>
      <c r="C4510" s="31">
        <v>1198.895</v>
      </c>
      <c r="D4510" s="31">
        <v>591.57579999999996</v>
      </c>
      <c r="E4510" s="31">
        <v>682.76229999999998</v>
      </c>
      <c r="F4510" s="31">
        <v>63.905200000000001</v>
      </c>
      <c r="G4510" s="31">
        <v>215.99420000000001</v>
      </c>
      <c r="H4510" s="31">
        <v>9.2037669999999991</v>
      </c>
      <c r="I4510" s="31">
        <v>2228.84</v>
      </c>
      <c r="J4510" s="31">
        <v>3050.683</v>
      </c>
      <c r="K4510" s="31">
        <v>1707.133</v>
      </c>
      <c r="L4510" s="31">
        <v>120.29</v>
      </c>
      <c r="M4510" s="31" t="s">
        <v>108</v>
      </c>
      <c r="N4510" s="31">
        <v>58.925899999999999</v>
      </c>
      <c r="O4510" s="31">
        <v>75.912899999999993</v>
      </c>
      <c r="P4510" s="31">
        <v>114.0757</v>
      </c>
      <c r="Q4510" s="31">
        <v>2125.8348000000001</v>
      </c>
      <c r="R4510" s="31">
        <v>82.703999999999994</v>
      </c>
      <c r="S4510" s="31" t="s">
        <v>108</v>
      </c>
    </row>
    <row r="4511" spans="1:19" x14ac:dyDescent="0.35">
      <c r="A4511" s="2">
        <v>39183</v>
      </c>
      <c r="B4511" s="31">
        <v>735.495</v>
      </c>
      <c r="C4511" s="31">
        <v>1216.8340000000001</v>
      </c>
      <c r="D4511" s="31">
        <v>599.53740000000005</v>
      </c>
      <c r="E4511" s="31">
        <v>693.05</v>
      </c>
      <c r="F4511" s="31">
        <v>63.923900000000003</v>
      </c>
      <c r="G4511" s="31">
        <v>217.089</v>
      </c>
      <c r="H4511" s="31">
        <v>9.2824150000000003</v>
      </c>
      <c r="I4511" s="31">
        <v>2235.835</v>
      </c>
      <c r="J4511" s="31">
        <v>3048.0239999999999</v>
      </c>
      <c r="K4511" s="31">
        <v>1705.193</v>
      </c>
      <c r="L4511" s="31">
        <v>119.67</v>
      </c>
      <c r="M4511" s="31" t="s">
        <v>108</v>
      </c>
      <c r="N4511" s="31">
        <v>58.386400000000002</v>
      </c>
      <c r="O4511" s="31">
        <v>75.744299999999996</v>
      </c>
      <c r="P4511" s="31">
        <v>114.03740000000001</v>
      </c>
      <c r="Q4511" s="31">
        <v>2132.9477999999999</v>
      </c>
      <c r="R4511" s="31">
        <v>82.671000000000006</v>
      </c>
      <c r="S4511" s="31" t="s">
        <v>108</v>
      </c>
    </row>
    <row r="4512" spans="1:19" x14ac:dyDescent="0.35">
      <c r="A4512" s="2">
        <v>39184</v>
      </c>
      <c r="B4512" s="31">
        <v>746.54830000000004</v>
      </c>
      <c r="C4512" s="31">
        <v>1235.951</v>
      </c>
      <c r="D4512" s="31">
        <v>602.20489999999995</v>
      </c>
      <c r="E4512" s="31">
        <v>680.42819999999995</v>
      </c>
      <c r="F4512" s="31">
        <v>63.736400000000003</v>
      </c>
      <c r="G4512" s="31">
        <v>214.85220000000001</v>
      </c>
      <c r="H4512" s="31">
        <v>9.1923980000000007</v>
      </c>
      <c r="I4512" s="31">
        <v>2232.837</v>
      </c>
      <c r="J4512" s="31">
        <v>3048.0239999999999</v>
      </c>
      <c r="K4512" s="31">
        <v>1700.1189999999999</v>
      </c>
      <c r="L4512" s="31">
        <v>120.25</v>
      </c>
      <c r="M4512" s="31" t="s">
        <v>108</v>
      </c>
      <c r="N4512" s="31">
        <v>58.869500000000002</v>
      </c>
      <c r="O4512" s="31">
        <v>75.9529</v>
      </c>
      <c r="P4512" s="31">
        <v>114.5154</v>
      </c>
      <c r="Q4512" s="31">
        <v>2132.413</v>
      </c>
      <c r="R4512" s="31">
        <v>82.369</v>
      </c>
      <c r="S4512" s="31" t="s">
        <v>108</v>
      </c>
    </row>
    <row r="4513" spans="1:19" x14ac:dyDescent="0.35">
      <c r="A4513" s="2">
        <v>39185</v>
      </c>
      <c r="B4513" s="31">
        <v>743.27080000000001</v>
      </c>
      <c r="C4513" s="31">
        <v>1235.6179999999999</v>
      </c>
      <c r="D4513" s="31">
        <v>610.04660000000001</v>
      </c>
      <c r="E4513" s="31">
        <v>681.98209999999995</v>
      </c>
      <c r="F4513" s="31">
        <v>64.692899999999995</v>
      </c>
      <c r="G4513" s="31">
        <v>214.49549999999999</v>
      </c>
      <c r="H4513" s="31">
        <v>9.1991530000000008</v>
      </c>
      <c r="I4513" s="31">
        <v>2234.0030000000002</v>
      </c>
      <c r="J4513" s="31">
        <v>3043.1489999999999</v>
      </c>
      <c r="K4513" s="31">
        <v>1693.2529999999999</v>
      </c>
      <c r="L4513" s="31">
        <v>120.72</v>
      </c>
      <c r="M4513" s="31" t="s">
        <v>108</v>
      </c>
      <c r="N4513" s="31">
        <v>58.998399999999997</v>
      </c>
      <c r="O4513" s="31">
        <v>75.723799999999997</v>
      </c>
      <c r="P4513" s="31">
        <v>114.65479999999999</v>
      </c>
      <c r="Q4513" s="31">
        <v>2144.7959999999998</v>
      </c>
      <c r="R4513" s="31">
        <v>82.129000000000005</v>
      </c>
      <c r="S4513" s="31" t="s">
        <v>108</v>
      </c>
    </row>
    <row r="4514" spans="1:19" x14ac:dyDescent="0.35">
      <c r="A4514" s="2">
        <v>39188</v>
      </c>
      <c r="B4514" s="31">
        <v>728.62509999999997</v>
      </c>
      <c r="C4514" s="31">
        <v>1205.5119999999999</v>
      </c>
      <c r="D4514" s="31">
        <v>597.49419999999998</v>
      </c>
      <c r="E4514" s="31">
        <v>684.41079999999999</v>
      </c>
      <c r="F4514" s="31">
        <v>65.124200000000002</v>
      </c>
      <c r="G4514" s="31">
        <v>213.9983</v>
      </c>
      <c r="H4514" s="31">
        <v>9.3098120000000009</v>
      </c>
      <c r="I4514" s="31">
        <v>2227.0079999999998</v>
      </c>
      <c r="J4514" s="31">
        <v>3047.1379999999999</v>
      </c>
      <c r="K4514" s="31">
        <v>1697.134</v>
      </c>
      <c r="L4514" s="31">
        <v>121.9</v>
      </c>
      <c r="M4514" s="31" t="s">
        <v>108</v>
      </c>
      <c r="N4514" s="31">
        <v>59.529800000000002</v>
      </c>
      <c r="O4514" s="31">
        <v>75.3977</v>
      </c>
      <c r="P4514" s="31">
        <v>114.9461</v>
      </c>
      <c r="Q4514" s="31">
        <v>2169.9893000000002</v>
      </c>
      <c r="R4514" s="31">
        <v>82.072999999999993</v>
      </c>
      <c r="S4514" s="31" t="s">
        <v>108</v>
      </c>
    </row>
    <row r="4515" spans="1:19" x14ac:dyDescent="0.35">
      <c r="A4515" s="2">
        <v>39189</v>
      </c>
      <c r="B4515" s="31">
        <v>714.73320000000001</v>
      </c>
      <c r="C4515" s="31">
        <v>1173.3340000000001</v>
      </c>
      <c r="D4515" s="31">
        <v>591.97109999999998</v>
      </c>
      <c r="E4515" s="31">
        <v>712.80460000000005</v>
      </c>
      <c r="F4515" s="31">
        <v>64.936700000000002</v>
      </c>
      <c r="G4515" s="31">
        <v>210.5891</v>
      </c>
      <c r="H4515" s="31">
        <v>9.5696209999999997</v>
      </c>
      <c r="I4515" s="31">
        <v>2227.8409999999999</v>
      </c>
      <c r="J4515" s="31">
        <v>3056.8870000000002</v>
      </c>
      <c r="K4515" s="31">
        <v>1700.268</v>
      </c>
      <c r="L4515" s="31">
        <v>122.19</v>
      </c>
      <c r="M4515" s="31" t="s">
        <v>108</v>
      </c>
      <c r="N4515" s="31">
        <v>59.6586</v>
      </c>
      <c r="O4515" s="31">
        <v>75.719399999999993</v>
      </c>
      <c r="P4515" s="31">
        <v>115.1268</v>
      </c>
      <c r="Q4515" s="31">
        <v>2164.9382000000001</v>
      </c>
      <c r="R4515" s="31">
        <v>81.831000000000003</v>
      </c>
      <c r="S4515" s="31" t="s">
        <v>108</v>
      </c>
    </row>
    <row r="4516" spans="1:19" x14ac:dyDescent="0.35">
      <c r="A4516" s="2">
        <v>39190</v>
      </c>
      <c r="B4516" s="31">
        <v>715.48699999999997</v>
      </c>
      <c r="C4516" s="31">
        <v>1188.3009999999999</v>
      </c>
      <c r="D4516" s="31">
        <v>576.15509999999995</v>
      </c>
      <c r="E4516" s="31">
        <v>707.06399999999996</v>
      </c>
      <c r="F4516" s="31">
        <v>65.011700000000005</v>
      </c>
      <c r="G4516" s="31">
        <v>208.03219999999999</v>
      </c>
      <c r="H4516" s="31">
        <v>9.4108490000000007</v>
      </c>
      <c r="I4516" s="31">
        <v>2224.6759999999999</v>
      </c>
      <c r="J4516" s="31">
        <v>3063.5340000000001</v>
      </c>
      <c r="K4516" s="31">
        <v>1703.85</v>
      </c>
      <c r="L4516" s="31">
        <v>122.29</v>
      </c>
      <c r="M4516" s="31" t="s">
        <v>108</v>
      </c>
      <c r="N4516" s="31">
        <v>59.529800000000002</v>
      </c>
      <c r="O4516" s="31">
        <v>76.371799999999993</v>
      </c>
      <c r="P4516" s="31">
        <v>115.2321</v>
      </c>
      <c r="Q4516" s="31">
        <v>2159.1275000000001</v>
      </c>
      <c r="R4516" s="31">
        <v>81.742999999999995</v>
      </c>
      <c r="S4516" s="31" t="s">
        <v>108</v>
      </c>
    </row>
    <row r="4517" spans="1:19" x14ac:dyDescent="0.35">
      <c r="A4517" s="2">
        <v>39191</v>
      </c>
      <c r="B4517" s="31">
        <v>712.79480000000001</v>
      </c>
      <c r="C4517" s="31">
        <v>1187.4380000000001</v>
      </c>
      <c r="D4517" s="31">
        <v>579.41869999999994</v>
      </c>
      <c r="E4517" s="31">
        <v>692.66840000000002</v>
      </c>
      <c r="F4517" s="31">
        <v>64.5428</v>
      </c>
      <c r="G4517" s="31">
        <v>208.8135</v>
      </c>
      <c r="H4517" s="31">
        <v>8.9634009999999993</v>
      </c>
      <c r="I4517" s="31">
        <v>2230.3389999999999</v>
      </c>
      <c r="J4517" s="31">
        <v>3062.2049999999999</v>
      </c>
      <c r="K4517" s="31">
        <v>1698.7750000000001</v>
      </c>
      <c r="L4517" s="31">
        <v>122.29</v>
      </c>
      <c r="M4517" s="31" t="s">
        <v>108</v>
      </c>
      <c r="N4517" s="31">
        <v>59.554000000000002</v>
      </c>
      <c r="O4517" s="31">
        <v>76.322000000000003</v>
      </c>
      <c r="P4517" s="31">
        <v>115.42059999999999</v>
      </c>
      <c r="Q4517" s="31">
        <v>2133.8366000000001</v>
      </c>
      <c r="R4517" s="31">
        <v>81.644000000000005</v>
      </c>
      <c r="S4517" s="31" t="s">
        <v>108</v>
      </c>
    </row>
    <row r="4518" spans="1:19" x14ac:dyDescent="0.35">
      <c r="A4518" s="2">
        <v>39192</v>
      </c>
      <c r="B4518" s="31">
        <v>719.79459999999995</v>
      </c>
      <c r="C4518" s="31">
        <v>1214.5509999999999</v>
      </c>
      <c r="D4518" s="31">
        <v>581.4271</v>
      </c>
      <c r="E4518" s="31">
        <v>704.23789999999997</v>
      </c>
      <c r="F4518" s="31">
        <v>65.246099999999998</v>
      </c>
      <c r="G4518" s="31">
        <v>210.30500000000001</v>
      </c>
      <c r="H4518" s="31">
        <v>9.1654739999999997</v>
      </c>
      <c r="I4518" s="31">
        <v>2227.0079999999998</v>
      </c>
      <c r="J4518" s="31">
        <v>3062.6480000000001</v>
      </c>
      <c r="K4518" s="31">
        <v>1697.2829999999999</v>
      </c>
      <c r="L4518" s="31">
        <v>123.35</v>
      </c>
      <c r="M4518" s="31" t="s">
        <v>108</v>
      </c>
      <c r="N4518" s="31">
        <v>59.988799999999998</v>
      </c>
      <c r="O4518" s="31">
        <v>75.9238</v>
      </c>
      <c r="P4518" s="31">
        <v>115.2979</v>
      </c>
      <c r="Q4518" s="31">
        <v>2167.5717</v>
      </c>
      <c r="R4518" s="31">
        <v>81.643000000000001</v>
      </c>
      <c r="S4518" s="31" t="s">
        <v>108</v>
      </c>
    </row>
    <row r="4519" spans="1:19" x14ac:dyDescent="0.35">
      <c r="A4519" s="2">
        <v>39195</v>
      </c>
      <c r="B4519" s="31">
        <v>736.91719999999998</v>
      </c>
      <c r="C4519" s="31">
        <v>1244.3689999999999</v>
      </c>
      <c r="D4519" s="31">
        <v>594.23050000000001</v>
      </c>
      <c r="E4519" s="31">
        <v>709.18359999999996</v>
      </c>
      <c r="F4519" s="31">
        <v>65.096100000000007</v>
      </c>
      <c r="G4519" s="31">
        <v>209.66579999999999</v>
      </c>
      <c r="H4519" s="31">
        <v>9.0740599999999993</v>
      </c>
      <c r="I4519" s="31">
        <v>2227.674</v>
      </c>
      <c r="J4519" s="31">
        <v>3066.1930000000002</v>
      </c>
      <c r="K4519" s="31">
        <v>1700.566</v>
      </c>
      <c r="L4519" s="31">
        <v>122.95</v>
      </c>
      <c r="M4519" s="31" t="s">
        <v>108</v>
      </c>
      <c r="N4519" s="31">
        <v>60.004899999999999</v>
      </c>
      <c r="O4519" s="31">
        <v>76.006200000000007</v>
      </c>
      <c r="P4519" s="31">
        <v>115.057</v>
      </c>
      <c r="Q4519" s="31">
        <v>2169.4666999999999</v>
      </c>
      <c r="R4519" s="31">
        <v>81.738</v>
      </c>
      <c r="S4519" s="31" t="s">
        <v>108</v>
      </c>
    </row>
    <row r="4520" spans="1:19" x14ac:dyDescent="0.35">
      <c r="A4520" s="2">
        <v>39196</v>
      </c>
      <c r="B4520" s="31">
        <v>726.57899999999995</v>
      </c>
      <c r="C4520" s="31">
        <v>1242.585</v>
      </c>
      <c r="D4520" s="31">
        <v>600.00459999999998</v>
      </c>
      <c r="E4520" s="31">
        <v>692.22680000000003</v>
      </c>
      <c r="F4520" s="31">
        <v>64.486599999999996</v>
      </c>
      <c r="G4520" s="31">
        <v>206.32759999999999</v>
      </c>
      <c r="H4520" s="31">
        <v>8.9297219999999999</v>
      </c>
      <c r="I4520" s="31">
        <v>2231.5050000000001</v>
      </c>
      <c r="J4520" s="31">
        <v>3071.9540000000002</v>
      </c>
      <c r="K4520" s="31">
        <v>1702.5070000000001</v>
      </c>
      <c r="L4520" s="31">
        <v>122.98</v>
      </c>
      <c r="M4520" s="31" t="s">
        <v>108</v>
      </c>
      <c r="N4520" s="31">
        <v>60.238399999999999</v>
      </c>
      <c r="O4520" s="31">
        <v>76.207999999999998</v>
      </c>
      <c r="P4520" s="31">
        <v>115.5341</v>
      </c>
      <c r="Q4520" s="31">
        <v>2167.7361999999998</v>
      </c>
      <c r="R4520" s="31">
        <v>81.546000000000006</v>
      </c>
      <c r="S4520" s="31" t="s">
        <v>108</v>
      </c>
    </row>
    <row r="4521" spans="1:19" x14ac:dyDescent="0.35">
      <c r="A4521" s="2">
        <v>39197</v>
      </c>
      <c r="B4521" s="31">
        <v>742.40930000000003</v>
      </c>
      <c r="C4521" s="31">
        <v>1281.499</v>
      </c>
      <c r="D4521" s="31">
        <v>596.48990000000003</v>
      </c>
      <c r="E4521" s="31">
        <v>695.40620000000001</v>
      </c>
      <c r="F4521" s="31">
        <v>64.458500000000001</v>
      </c>
      <c r="G4521" s="31">
        <v>209.59469999999999</v>
      </c>
      <c r="H4521" s="31">
        <v>8.9537779999999998</v>
      </c>
      <c r="I4521" s="31">
        <v>2234.8359999999998</v>
      </c>
      <c r="J4521" s="31">
        <v>3067.5230000000001</v>
      </c>
      <c r="K4521" s="31">
        <v>1699.9690000000001</v>
      </c>
      <c r="L4521" s="31">
        <v>123.99</v>
      </c>
      <c r="M4521" s="31" t="s">
        <v>108</v>
      </c>
      <c r="N4521" s="31">
        <v>61.003399999999999</v>
      </c>
      <c r="O4521" s="31">
        <v>76.143799999999999</v>
      </c>
      <c r="P4521" s="31">
        <v>115.851</v>
      </c>
      <c r="Q4521" s="31">
        <v>2173.1606000000002</v>
      </c>
      <c r="R4521" s="31">
        <v>81.427999999999997</v>
      </c>
      <c r="S4521" s="31" t="s">
        <v>108</v>
      </c>
    </row>
    <row r="4522" spans="1:19" x14ac:dyDescent="0.35">
      <c r="A4522" s="2">
        <v>39198</v>
      </c>
      <c r="B4522" s="31">
        <v>733.0403</v>
      </c>
      <c r="C4522" s="31">
        <v>1271.54</v>
      </c>
      <c r="D4522" s="31">
        <v>599.00040000000001</v>
      </c>
      <c r="E4522" s="31">
        <v>677.91949999999997</v>
      </c>
      <c r="F4522" s="31">
        <v>63.576999999999998</v>
      </c>
      <c r="G4522" s="31">
        <v>208.8134</v>
      </c>
      <c r="H4522" s="31">
        <v>8.7709499999999991</v>
      </c>
      <c r="I4522" s="31">
        <v>2233.337</v>
      </c>
      <c r="J4522" s="31">
        <v>3059.989</v>
      </c>
      <c r="K4522" s="31">
        <v>1696.2380000000001</v>
      </c>
      <c r="L4522" s="31">
        <v>124.15</v>
      </c>
      <c r="M4522" s="31" t="s">
        <v>108</v>
      </c>
      <c r="N4522" s="31">
        <v>61.389899999999997</v>
      </c>
      <c r="O4522" s="31">
        <v>75.5291</v>
      </c>
      <c r="P4522" s="31">
        <v>115.37260000000001</v>
      </c>
      <c r="Q4522" s="31">
        <v>2174.7959999999998</v>
      </c>
      <c r="R4522" s="31">
        <v>81.75</v>
      </c>
      <c r="S4522" s="31" t="s">
        <v>108</v>
      </c>
    </row>
    <row r="4523" spans="1:19" x14ac:dyDescent="0.35">
      <c r="A4523" s="2">
        <v>39199</v>
      </c>
      <c r="B4523" s="31">
        <v>742.62459999999999</v>
      </c>
      <c r="C4523" s="31">
        <v>1300.8399999999999</v>
      </c>
      <c r="D4523" s="31">
        <v>597.24310000000003</v>
      </c>
      <c r="E4523" s="31">
        <v>686.22130000000004</v>
      </c>
      <c r="F4523" s="31">
        <v>63.933300000000003</v>
      </c>
      <c r="G4523" s="31">
        <v>209.80770000000001</v>
      </c>
      <c r="H4523" s="31">
        <v>8.7661390000000008</v>
      </c>
      <c r="I4523" s="31">
        <v>2238</v>
      </c>
      <c r="J4523" s="31">
        <v>3058.2159999999999</v>
      </c>
      <c r="K4523" s="31">
        <v>1695.6410000000001</v>
      </c>
      <c r="L4523" s="31">
        <v>124.09</v>
      </c>
      <c r="M4523" s="31" t="s">
        <v>108</v>
      </c>
      <c r="N4523" s="31">
        <v>61.414000000000001</v>
      </c>
      <c r="O4523" s="31">
        <v>75.473200000000006</v>
      </c>
      <c r="P4523" s="31">
        <v>115.7944</v>
      </c>
      <c r="Q4523" s="31">
        <v>2157.6669999999999</v>
      </c>
      <c r="R4523" s="31">
        <v>81.528999999999996</v>
      </c>
      <c r="S4523" s="31" t="s">
        <v>108</v>
      </c>
    </row>
    <row r="4524" spans="1:19" x14ac:dyDescent="0.35">
      <c r="A4524" s="2">
        <v>39202</v>
      </c>
      <c r="B4524" s="31">
        <v>734.65560000000005</v>
      </c>
      <c r="C4524" s="31">
        <v>1300.6099999999999</v>
      </c>
      <c r="D4524" s="31">
        <v>600.50670000000002</v>
      </c>
      <c r="E4524" s="31">
        <v>687.89930000000004</v>
      </c>
      <c r="F4524" s="31">
        <v>64.092799999999997</v>
      </c>
      <c r="G4524" s="31">
        <v>211.08609999999999</v>
      </c>
      <c r="H4524" s="31">
        <v>8.6506679999999996</v>
      </c>
      <c r="I4524" s="31">
        <v>2238</v>
      </c>
      <c r="J4524" s="31">
        <v>3071.9540000000002</v>
      </c>
      <c r="K4524" s="31">
        <v>1703.701</v>
      </c>
      <c r="L4524" s="31">
        <v>122.98</v>
      </c>
      <c r="M4524" s="31" t="s">
        <v>108</v>
      </c>
      <c r="N4524" s="31">
        <v>60.528300000000002</v>
      </c>
      <c r="O4524" s="31">
        <v>75.443700000000007</v>
      </c>
      <c r="P4524" s="31">
        <v>115.71420000000001</v>
      </c>
      <c r="Q4524" s="31">
        <v>2146.2701000000002</v>
      </c>
      <c r="R4524" s="31">
        <v>81.447000000000003</v>
      </c>
      <c r="S4524" s="31" t="s">
        <v>108</v>
      </c>
    </row>
    <row r="4525" spans="1:19" x14ac:dyDescent="0.35">
      <c r="A4525" s="2">
        <v>39203</v>
      </c>
      <c r="B4525" s="31">
        <v>726.04049999999995</v>
      </c>
      <c r="C4525" s="31">
        <v>1292.1479999999999</v>
      </c>
      <c r="D4525" s="31">
        <v>603.51930000000004</v>
      </c>
      <c r="E4525" s="31">
        <v>708.74210000000005</v>
      </c>
      <c r="F4525" s="31">
        <v>63.511400000000002</v>
      </c>
      <c r="G4525" s="31">
        <v>214.85040000000001</v>
      </c>
      <c r="H4525" s="31">
        <v>8.823874</v>
      </c>
      <c r="I4525" s="31">
        <v>2241.6640000000002</v>
      </c>
      <c r="J4525" s="31">
        <v>3068.8519999999999</v>
      </c>
      <c r="K4525" s="31">
        <v>1703.701</v>
      </c>
      <c r="L4525" s="31">
        <v>123.33</v>
      </c>
      <c r="M4525" s="31" t="s">
        <v>108</v>
      </c>
      <c r="N4525" s="31">
        <v>60.7376</v>
      </c>
      <c r="O4525" s="31">
        <v>75.2453</v>
      </c>
      <c r="P4525" s="31">
        <v>115.28319999999999</v>
      </c>
      <c r="Q4525" s="31">
        <v>2144.2186000000002</v>
      </c>
      <c r="R4525" s="31">
        <v>81.594999999999999</v>
      </c>
      <c r="S4525" s="31" t="s">
        <v>108</v>
      </c>
    </row>
    <row r="4526" spans="1:19" x14ac:dyDescent="0.35">
      <c r="A4526" s="2">
        <v>39204</v>
      </c>
      <c r="B4526" s="31">
        <v>719.04070000000002</v>
      </c>
      <c r="C4526" s="31">
        <v>1285.183</v>
      </c>
      <c r="D4526" s="31">
        <v>589.4606</v>
      </c>
      <c r="E4526" s="31">
        <v>705.38610000000006</v>
      </c>
      <c r="F4526" s="31">
        <v>63.305100000000003</v>
      </c>
      <c r="G4526" s="31">
        <v>212.64859999999999</v>
      </c>
      <c r="H4526" s="31">
        <v>8.9249109999999998</v>
      </c>
      <c r="I4526" s="31">
        <v>2239.6660000000002</v>
      </c>
      <c r="J4526" s="31">
        <v>3067.5230000000001</v>
      </c>
      <c r="K4526" s="31">
        <v>1696.3879999999999</v>
      </c>
      <c r="L4526" s="31">
        <v>124.01</v>
      </c>
      <c r="M4526" s="31" t="s">
        <v>108</v>
      </c>
      <c r="N4526" s="31">
        <v>61.156300000000002</v>
      </c>
      <c r="O4526" s="31">
        <v>75.004199999999997</v>
      </c>
      <c r="P4526" s="31">
        <v>115.27</v>
      </c>
      <c r="Q4526" s="31">
        <v>2155.0506</v>
      </c>
      <c r="R4526" s="31">
        <v>81.766999999999996</v>
      </c>
      <c r="S4526" s="31" t="s">
        <v>108</v>
      </c>
    </row>
    <row r="4527" spans="1:19" x14ac:dyDescent="0.35">
      <c r="A4527" s="2">
        <v>39205</v>
      </c>
      <c r="B4527" s="31">
        <v>717.31769999999995</v>
      </c>
      <c r="C4527" s="31">
        <v>1293.818</v>
      </c>
      <c r="D4527" s="31">
        <v>584.69069999999999</v>
      </c>
      <c r="E4527" s="31">
        <v>725.34569999999997</v>
      </c>
      <c r="F4527" s="31">
        <v>64.177099999999996</v>
      </c>
      <c r="G4527" s="31">
        <v>212.43549999999999</v>
      </c>
      <c r="H4527" s="31">
        <v>9.0403819999999993</v>
      </c>
      <c r="I4527" s="31">
        <v>2239.9989999999998</v>
      </c>
      <c r="J4527" s="31">
        <v>3061.319</v>
      </c>
      <c r="K4527" s="31">
        <v>1693.85</v>
      </c>
      <c r="L4527" s="31">
        <v>124.61</v>
      </c>
      <c r="M4527" s="31" t="s">
        <v>108</v>
      </c>
      <c r="N4527" s="31">
        <v>61.405999999999999</v>
      </c>
      <c r="O4527" s="31">
        <v>74.867699999999999</v>
      </c>
      <c r="P4527" s="31">
        <v>115.0027</v>
      </c>
      <c r="Q4527" s="31">
        <v>2180.1667000000002</v>
      </c>
      <c r="R4527" s="31">
        <v>81.948999999999998</v>
      </c>
      <c r="S4527" s="31" t="s">
        <v>108</v>
      </c>
    </row>
    <row r="4528" spans="1:19" x14ac:dyDescent="0.35">
      <c r="A4528" s="2">
        <v>39206</v>
      </c>
      <c r="B4528" s="31">
        <v>710.21019999999999</v>
      </c>
      <c r="C4528" s="31">
        <v>1275.8579999999999</v>
      </c>
      <c r="D4528" s="31">
        <v>590.96690000000001</v>
      </c>
      <c r="E4528" s="31">
        <v>737.62170000000003</v>
      </c>
      <c r="F4528" s="31">
        <v>64.674099999999996</v>
      </c>
      <c r="G4528" s="31">
        <v>212.36449999999999</v>
      </c>
      <c r="H4528" s="31">
        <v>9.011514</v>
      </c>
      <c r="I4528" s="31">
        <v>2239.9989999999998</v>
      </c>
      <c r="J4528" s="31">
        <v>3068.8519999999999</v>
      </c>
      <c r="K4528" s="31">
        <v>1698.328</v>
      </c>
      <c r="L4528" s="31">
        <v>125.1</v>
      </c>
      <c r="M4528" s="31" t="s">
        <v>108</v>
      </c>
      <c r="N4528" s="31">
        <v>61.470399999999998</v>
      </c>
      <c r="O4528" s="31">
        <v>74.935599999999994</v>
      </c>
      <c r="P4528" s="31">
        <v>115.18429999999999</v>
      </c>
      <c r="Q4528" s="31">
        <v>2199.3696</v>
      </c>
      <c r="R4528" s="31">
        <v>81.741</v>
      </c>
      <c r="S4528" s="31" t="s">
        <v>108</v>
      </c>
    </row>
    <row r="4529" spans="1:19" x14ac:dyDescent="0.35">
      <c r="A4529" s="2">
        <v>39209</v>
      </c>
      <c r="B4529" s="31">
        <v>700.51819999999998</v>
      </c>
      <c r="C4529" s="31">
        <v>1260.431</v>
      </c>
      <c r="D4529" s="31">
        <v>570.12990000000002</v>
      </c>
      <c r="E4529" s="31">
        <v>737.62170000000003</v>
      </c>
      <c r="F4529" s="31">
        <v>64.739800000000002</v>
      </c>
      <c r="G4529" s="31">
        <v>210.94399999999999</v>
      </c>
      <c r="H4529" s="31">
        <v>9.011514</v>
      </c>
      <c r="I4529" s="31">
        <v>2237.0010000000002</v>
      </c>
      <c r="J4529" s="31">
        <v>3069.2950000000001</v>
      </c>
      <c r="K4529" s="31">
        <v>1696.6859999999999</v>
      </c>
      <c r="L4529" s="31">
        <v>125.1</v>
      </c>
      <c r="M4529" s="31" t="s">
        <v>108</v>
      </c>
      <c r="N4529" s="31">
        <v>61.414000000000001</v>
      </c>
      <c r="O4529" s="31">
        <v>74.935599999999994</v>
      </c>
      <c r="P4529" s="31">
        <v>115.18429999999999</v>
      </c>
      <c r="Q4529" s="31">
        <v>2207.9445999999998</v>
      </c>
      <c r="R4529" s="31">
        <v>81.676000000000002</v>
      </c>
      <c r="S4529" s="31" t="s">
        <v>108</v>
      </c>
    </row>
    <row r="4530" spans="1:19" x14ac:dyDescent="0.35">
      <c r="A4530" s="2">
        <v>39210</v>
      </c>
      <c r="B4530" s="31">
        <v>710.53390000000002</v>
      </c>
      <c r="C4530" s="31">
        <v>1268.2950000000001</v>
      </c>
      <c r="D4530" s="31">
        <v>576.79840000000002</v>
      </c>
      <c r="E4530" s="31">
        <v>723.75599999999997</v>
      </c>
      <c r="F4530" s="31">
        <v>64.459000000000003</v>
      </c>
      <c r="G4530" s="31">
        <v>210.0917</v>
      </c>
      <c r="H4530" s="31">
        <v>9.0933060000000001</v>
      </c>
      <c r="I4530" s="31">
        <v>2235.6689999999999</v>
      </c>
      <c r="J4530" s="31">
        <v>3070.1819999999998</v>
      </c>
      <c r="K4530" s="31">
        <v>1698.4770000000001</v>
      </c>
      <c r="L4530" s="31">
        <v>124.94</v>
      </c>
      <c r="M4530" s="31" t="s">
        <v>108</v>
      </c>
      <c r="N4530" s="31">
        <v>61.373800000000003</v>
      </c>
      <c r="O4530" s="31">
        <v>75.1464</v>
      </c>
      <c r="P4530" s="31">
        <v>114.65940000000001</v>
      </c>
      <c r="Q4530" s="31">
        <v>2194.14</v>
      </c>
      <c r="R4530" s="31">
        <v>81.938999999999993</v>
      </c>
      <c r="S4530" s="31" t="s">
        <v>108</v>
      </c>
    </row>
    <row r="4531" spans="1:19" x14ac:dyDescent="0.35">
      <c r="A4531" s="2">
        <v>39211</v>
      </c>
      <c r="B4531" s="31">
        <v>705.34109999999998</v>
      </c>
      <c r="C4531" s="31">
        <v>1281.4280000000001</v>
      </c>
      <c r="D4531" s="31">
        <v>573.69359999999995</v>
      </c>
      <c r="E4531" s="31">
        <v>714.01729999999998</v>
      </c>
      <c r="F4531" s="31">
        <v>64.001199999999997</v>
      </c>
      <c r="G4531" s="31">
        <v>212.36449999999999</v>
      </c>
      <c r="H4531" s="31">
        <v>9.2809460000000001</v>
      </c>
      <c r="I4531" s="31">
        <v>2232.837</v>
      </c>
      <c r="J4531" s="31">
        <v>3061.319</v>
      </c>
      <c r="K4531" s="31">
        <v>1696.9849999999999</v>
      </c>
      <c r="L4531" s="31">
        <v>125.21</v>
      </c>
      <c r="M4531" s="31" t="s">
        <v>108</v>
      </c>
      <c r="N4531" s="31">
        <v>61.591200000000001</v>
      </c>
      <c r="O4531" s="31">
        <v>75.224100000000007</v>
      </c>
      <c r="P4531" s="31">
        <v>114.867</v>
      </c>
      <c r="Q4531" s="31">
        <v>2206.3076000000001</v>
      </c>
      <c r="R4531" s="31">
        <v>82.016000000000005</v>
      </c>
      <c r="S4531" s="31" t="s">
        <v>108</v>
      </c>
    </row>
    <row r="4532" spans="1:19" x14ac:dyDescent="0.35">
      <c r="A4532" s="2">
        <v>39212</v>
      </c>
      <c r="B4532" s="31">
        <v>712.3904</v>
      </c>
      <c r="C4532" s="31">
        <v>1327.431</v>
      </c>
      <c r="D4532" s="31">
        <v>582.54740000000004</v>
      </c>
      <c r="E4532" s="31">
        <v>699.80129999999997</v>
      </c>
      <c r="F4532" s="31">
        <v>62.550400000000003</v>
      </c>
      <c r="G4532" s="31">
        <v>212.0094</v>
      </c>
      <c r="H4532" s="31">
        <v>9.2472670000000008</v>
      </c>
      <c r="I4532" s="31">
        <v>2231.172</v>
      </c>
      <c r="J4532" s="31">
        <v>3066.636</v>
      </c>
      <c r="K4532" s="31">
        <v>1695.6410000000001</v>
      </c>
      <c r="L4532" s="31">
        <v>123.86</v>
      </c>
      <c r="M4532" s="31" t="s">
        <v>108</v>
      </c>
      <c r="N4532" s="31">
        <v>60.761800000000001</v>
      </c>
      <c r="O4532" s="31">
        <v>74.745800000000003</v>
      </c>
      <c r="P4532" s="31">
        <v>114.5217</v>
      </c>
      <c r="Q4532" s="31">
        <v>2196.8631</v>
      </c>
      <c r="R4532" s="31">
        <v>82.292000000000002</v>
      </c>
      <c r="S4532" s="31" t="s">
        <v>108</v>
      </c>
    </row>
    <row r="4533" spans="1:19" x14ac:dyDescent="0.35">
      <c r="A4533" s="2">
        <v>39213</v>
      </c>
      <c r="B4533" s="31">
        <v>724.11590000000001</v>
      </c>
      <c r="C4533" s="31">
        <v>1342.5170000000001</v>
      </c>
      <c r="D4533" s="31">
        <v>593.84059999999999</v>
      </c>
      <c r="E4533" s="31">
        <v>700.54430000000002</v>
      </c>
      <c r="F4533" s="31">
        <v>63.043599999999998</v>
      </c>
      <c r="G4533" s="31">
        <v>216.41290000000001</v>
      </c>
      <c r="H4533" s="31">
        <v>9.3098139999999994</v>
      </c>
      <c r="I4533" s="31">
        <v>2235.6689999999999</v>
      </c>
      <c r="J4533" s="31">
        <v>3061.7620000000002</v>
      </c>
      <c r="K4533" s="31">
        <v>1697.5809999999999</v>
      </c>
      <c r="L4533" s="31">
        <v>124.94</v>
      </c>
      <c r="M4533" s="31" t="s">
        <v>108</v>
      </c>
      <c r="N4533" s="31">
        <v>61.534799999999997</v>
      </c>
      <c r="O4533" s="31">
        <v>74.941400000000002</v>
      </c>
      <c r="P4533" s="31">
        <v>114.60169999999999</v>
      </c>
      <c r="Q4533" s="31">
        <v>2189.8177999999998</v>
      </c>
      <c r="R4533" s="31">
        <v>82.116</v>
      </c>
      <c r="S4533" s="31" t="s">
        <v>108</v>
      </c>
    </row>
    <row r="4534" spans="1:19" x14ac:dyDescent="0.35">
      <c r="A4534" s="2">
        <v>39216</v>
      </c>
      <c r="B4534" s="31">
        <v>722.94069999999999</v>
      </c>
      <c r="C4534" s="31">
        <v>1330.0989999999999</v>
      </c>
      <c r="D4534" s="31">
        <v>594.09019999999998</v>
      </c>
      <c r="E4534" s="31">
        <v>678.81960000000004</v>
      </c>
      <c r="F4534" s="31">
        <v>62.839300000000001</v>
      </c>
      <c r="G4534" s="31">
        <v>218.89879999999999</v>
      </c>
      <c r="H4534" s="31">
        <v>9.2665129999999998</v>
      </c>
      <c r="I4534" s="31">
        <v>2233.0039999999999</v>
      </c>
      <c r="J4534" s="31">
        <v>3058.2159999999999</v>
      </c>
      <c r="K4534" s="31">
        <v>1690.1189999999999</v>
      </c>
      <c r="L4534" s="31">
        <v>124.65</v>
      </c>
      <c r="M4534" s="31" t="s">
        <v>108</v>
      </c>
      <c r="N4534" s="31">
        <v>61.075800000000001</v>
      </c>
      <c r="O4534" s="31">
        <v>74.769900000000007</v>
      </c>
      <c r="P4534" s="31">
        <v>114.73260000000001</v>
      </c>
      <c r="Q4534" s="31">
        <v>2205.3631</v>
      </c>
      <c r="R4534" s="31">
        <v>82.066000000000003</v>
      </c>
      <c r="S4534" s="31" t="s">
        <v>108</v>
      </c>
    </row>
    <row r="4535" spans="1:19" x14ac:dyDescent="0.35">
      <c r="A4535" s="2">
        <v>39217</v>
      </c>
      <c r="B4535" s="31">
        <v>733.94449999999995</v>
      </c>
      <c r="C4535" s="31">
        <v>1331.5250000000001</v>
      </c>
      <c r="D4535" s="31">
        <v>595.58789999999999</v>
      </c>
      <c r="E4535" s="31">
        <v>688.6422</v>
      </c>
      <c r="F4535" s="31">
        <v>63.238700000000001</v>
      </c>
      <c r="G4535" s="31">
        <v>221.02950000000001</v>
      </c>
      <c r="H4535" s="31">
        <v>9.1462310000000002</v>
      </c>
      <c r="I4535" s="31">
        <v>2230.5050000000001</v>
      </c>
      <c r="J4535" s="31">
        <v>3053.7849999999999</v>
      </c>
      <c r="K4535" s="31">
        <v>1685.6420000000001</v>
      </c>
      <c r="L4535" s="31">
        <v>124.63</v>
      </c>
      <c r="M4535" s="31" t="s">
        <v>108</v>
      </c>
      <c r="N4535" s="31">
        <v>60.665199999999999</v>
      </c>
      <c r="O4535" s="31">
        <v>74.831599999999995</v>
      </c>
      <c r="P4535" s="31">
        <v>115.2171</v>
      </c>
      <c r="Q4535" s="31">
        <v>2193.6142</v>
      </c>
      <c r="R4535" s="31">
        <v>81.754999999999995</v>
      </c>
      <c r="S4535" s="31" t="s">
        <v>108</v>
      </c>
    </row>
    <row r="4536" spans="1:19" x14ac:dyDescent="0.35">
      <c r="A4536" s="2">
        <v>39218</v>
      </c>
      <c r="B4536" s="31">
        <v>729.03020000000004</v>
      </c>
      <c r="C4536" s="31">
        <v>1344.8340000000001</v>
      </c>
      <c r="D4536" s="31">
        <v>591.09479999999996</v>
      </c>
      <c r="E4536" s="31">
        <v>675.19150000000002</v>
      </c>
      <c r="F4536" s="31">
        <v>62.021900000000002</v>
      </c>
      <c r="G4536" s="31">
        <v>225.22</v>
      </c>
      <c r="H4536" s="31">
        <v>9.1414200000000001</v>
      </c>
      <c r="I4536" s="31">
        <v>2233.337</v>
      </c>
      <c r="J4536" s="31">
        <v>3053.7849999999999</v>
      </c>
      <c r="K4536" s="31">
        <v>1686.09</v>
      </c>
      <c r="L4536" s="31">
        <v>125.41</v>
      </c>
      <c r="M4536" s="31" t="s">
        <v>108</v>
      </c>
      <c r="N4536" s="31">
        <v>61.236899999999999</v>
      </c>
      <c r="O4536" s="31">
        <v>74.552599999999998</v>
      </c>
      <c r="P4536" s="31">
        <v>115.0183</v>
      </c>
      <c r="Q4536" s="31">
        <v>2218.7213000000002</v>
      </c>
      <c r="R4536" s="31">
        <v>82.162999999999997</v>
      </c>
      <c r="S4536" s="31" t="s">
        <v>108</v>
      </c>
    </row>
    <row r="4537" spans="1:19" x14ac:dyDescent="0.35">
      <c r="A4537" s="2">
        <v>39219</v>
      </c>
      <c r="B4537" s="31">
        <v>753.38819999999998</v>
      </c>
      <c r="C4537" s="31">
        <v>1387.671</v>
      </c>
      <c r="D4537" s="31">
        <v>601.57870000000003</v>
      </c>
      <c r="E4537" s="31">
        <v>643.6</v>
      </c>
      <c r="F4537" s="31">
        <v>61.622399999999999</v>
      </c>
      <c r="G4537" s="31">
        <v>225.22</v>
      </c>
      <c r="H4537" s="31">
        <v>9.1125520000000009</v>
      </c>
      <c r="I4537" s="31">
        <v>2239.3330000000001</v>
      </c>
      <c r="J4537" s="31">
        <v>3044.4789999999998</v>
      </c>
      <c r="K4537" s="31">
        <v>1684.299</v>
      </c>
      <c r="L4537" s="31">
        <v>125.19</v>
      </c>
      <c r="M4537" s="31" t="s">
        <v>108</v>
      </c>
      <c r="N4537" s="31">
        <v>60.882599999999996</v>
      </c>
      <c r="O4537" s="31">
        <v>74.167599999999993</v>
      </c>
      <c r="P4537" s="31">
        <v>114.31180000000001</v>
      </c>
      <c r="Q4537" s="31">
        <v>2216.9535999999998</v>
      </c>
      <c r="R4537" s="31">
        <v>82.317999999999998</v>
      </c>
      <c r="S4537" s="31" t="s">
        <v>108</v>
      </c>
    </row>
    <row r="4538" spans="1:19" x14ac:dyDescent="0.35">
      <c r="A4538" s="2">
        <v>39220</v>
      </c>
      <c r="B4538" s="31">
        <v>745.16200000000003</v>
      </c>
      <c r="C4538" s="31">
        <v>1373.174</v>
      </c>
      <c r="D4538" s="31">
        <v>604.82370000000003</v>
      </c>
      <c r="E4538" s="31">
        <v>645.72379999999998</v>
      </c>
      <c r="F4538" s="31">
        <v>62.068300000000001</v>
      </c>
      <c r="G4538" s="31">
        <v>225.149</v>
      </c>
      <c r="H4538" s="31">
        <v>9.3675490000000003</v>
      </c>
      <c r="I4538" s="31">
        <v>2236.8339999999998</v>
      </c>
      <c r="J4538" s="31">
        <v>3035.616</v>
      </c>
      <c r="K4538" s="31">
        <v>1685.3430000000001</v>
      </c>
      <c r="L4538" s="31">
        <v>126.24</v>
      </c>
      <c r="M4538" s="31" t="s">
        <v>108</v>
      </c>
      <c r="N4538" s="31">
        <v>61.381799999999998</v>
      </c>
      <c r="O4538" s="31">
        <v>74.194199999999995</v>
      </c>
      <c r="P4538" s="31">
        <v>114.3323</v>
      </c>
      <c r="Q4538" s="31">
        <v>2222.5322000000001</v>
      </c>
      <c r="R4538" s="31">
        <v>82.197000000000003</v>
      </c>
      <c r="S4538" s="31" t="s">
        <v>108</v>
      </c>
    </row>
    <row r="4539" spans="1:19" x14ac:dyDescent="0.35">
      <c r="A4539" s="2">
        <v>39223</v>
      </c>
      <c r="B4539" s="31">
        <v>755.73850000000004</v>
      </c>
      <c r="C4539" s="31">
        <v>1370.857</v>
      </c>
      <c r="D4539" s="31">
        <v>606.82060000000001</v>
      </c>
      <c r="E4539" s="31">
        <v>657.9357</v>
      </c>
      <c r="F4539" s="31">
        <v>62.235500000000002</v>
      </c>
      <c r="G4539" s="31">
        <v>227.42179999999999</v>
      </c>
      <c r="H4539" s="31">
        <v>9.3771719999999998</v>
      </c>
      <c r="I4539" s="31">
        <v>2234.8359999999998</v>
      </c>
      <c r="J4539" s="31">
        <v>3038.2739999999999</v>
      </c>
      <c r="K4539" s="31">
        <v>1683.105</v>
      </c>
      <c r="L4539" s="31">
        <v>126.24</v>
      </c>
      <c r="M4539" s="31" t="s">
        <v>108</v>
      </c>
      <c r="N4539" s="31">
        <v>61.72</v>
      </c>
      <c r="O4539" s="31">
        <v>73.945800000000006</v>
      </c>
      <c r="P4539" s="31">
        <v>114.0141</v>
      </c>
      <c r="Q4539" s="31">
        <v>2240.1187</v>
      </c>
      <c r="R4539" s="31">
        <v>82.364000000000004</v>
      </c>
      <c r="S4539" s="31" t="s">
        <v>108</v>
      </c>
    </row>
    <row r="4540" spans="1:19" x14ac:dyDescent="0.35">
      <c r="A4540" s="2">
        <v>39224</v>
      </c>
      <c r="B4540" s="31">
        <v>745.37570000000005</v>
      </c>
      <c r="C4540" s="31">
        <v>1328.079</v>
      </c>
      <c r="D4540" s="31">
        <v>606.57100000000003</v>
      </c>
      <c r="E4540" s="31">
        <v>645.01589999999999</v>
      </c>
      <c r="F4540" s="31">
        <v>61.873199999999997</v>
      </c>
      <c r="G4540" s="31">
        <v>225.3621</v>
      </c>
      <c r="H4540" s="31">
        <v>9.2520790000000002</v>
      </c>
      <c r="I4540" s="31">
        <v>2236.8339999999998</v>
      </c>
      <c r="J4540" s="31">
        <v>3030.741</v>
      </c>
      <c r="K4540" s="31">
        <v>1681.9110000000001</v>
      </c>
      <c r="L4540" s="31">
        <v>126.01</v>
      </c>
      <c r="M4540" s="31" t="s">
        <v>108</v>
      </c>
      <c r="N4540" s="31">
        <v>61.848799999999997</v>
      </c>
      <c r="O4540" s="31">
        <v>74.045400000000001</v>
      </c>
      <c r="P4540" s="31">
        <v>114.0517</v>
      </c>
      <c r="Q4540" s="31">
        <v>2247.4043000000001</v>
      </c>
      <c r="R4540" s="31">
        <v>82.385999999999996</v>
      </c>
      <c r="S4540" s="31" t="s">
        <v>108</v>
      </c>
    </row>
    <row r="4541" spans="1:19" x14ac:dyDescent="0.35">
      <c r="A4541" s="2">
        <v>39225</v>
      </c>
      <c r="B4541" s="31">
        <v>756.05899999999997</v>
      </c>
      <c r="C4541" s="31">
        <v>1323.385</v>
      </c>
      <c r="D4541" s="31">
        <v>608.81759999999997</v>
      </c>
      <c r="E4541" s="31">
        <v>639.52940000000001</v>
      </c>
      <c r="F4541" s="31">
        <v>62.124000000000002</v>
      </c>
      <c r="G4541" s="31">
        <v>227.42179999999999</v>
      </c>
      <c r="H4541" s="31">
        <v>9.4878309999999999</v>
      </c>
      <c r="I4541" s="31">
        <v>2229.6729999999998</v>
      </c>
      <c r="J4541" s="31">
        <v>3025.866</v>
      </c>
      <c r="K4541" s="31">
        <v>1678.03</v>
      </c>
      <c r="L4541" s="31">
        <v>126.03</v>
      </c>
      <c r="M4541" s="31" t="s">
        <v>108</v>
      </c>
      <c r="N4541" s="31">
        <v>61.526699999999998</v>
      </c>
      <c r="O4541" s="31">
        <v>74.023099999999999</v>
      </c>
      <c r="P4541" s="31">
        <v>114.2749</v>
      </c>
      <c r="Q4541" s="31">
        <v>2244.2689999999998</v>
      </c>
      <c r="R4541" s="31">
        <v>82.31</v>
      </c>
      <c r="S4541" s="31" t="s">
        <v>108</v>
      </c>
    </row>
    <row r="4542" spans="1:19" x14ac:dyDescent="0.35">
      <c r="A4542" s="2">
        <v>39226</v>
      </c>
      <c r="B4542" s="31">
        <v>758.19569999999999</v>
      </c>
      <c r="C4542" s="31">
        <v>1346.8530000000001</v>
      </c>
      <c r="D4542" s="31">
        <v>615.55730000000005</v>
      </c>
      <c r="E4542" s="31">
        <v>621.74260000000004</v>
      </c>
      <c r="F4542" s="31">
        <v>61.250900000000001</v>
      </c>
      <c r="G4542" s="31">
        <v>228.7713</v>
      </c>
      <c r="H4542" s="31">
        <v>9.3483040000000006</v>
      </c>
      <c r="I4542" s="31">
        <v>2227.0079999999998</v>
      </c>
      <c r="J4542" s="31">
        <v>3025.4229999999998</v>
      </c>
      <c r="K4542" s="31">
        <v>1679.2239999999999</v>
      </c>
      <c r="L4542" s="31">
        <v>124.88</v>
      </c>
      <c r="M4542" s="31" t="s">
        <v>108</v>
      </c>
      <c r="N4542" s="31">
        <v>60.616799999999998</v>
      </c>
      <c r="O4542" s="31">
        <v>73.996499999999997</v>
      </c>
      <c r="P4542" s="31">
        <v>113.8008</v>
      </c>
      <c r="Q4542" s="31">
        <v>2216.2096000000001</v>
      </c>
      <c r="R4542" s="31">
        <v>82.406000000000006</v>
      </c>
      <c r="S4542" s="31" t="s">
        <v>108</v>
      </c>
    </row>
    <row r="4543" spans="1:19" x14ac:dyDescent="0.35">
      <c r="A4543" s="2">
        <v>39227</v>
      </c>
      <c r="B4543" s="31">
        <v>758.83669999999995</v>
      </c>
      <c r="C4543" s="31">
        <v>1372.7570000000001</v>
      </c>
      <c r="D4543" s="31">
        <v>608.06880000000001</v>
      </c>
      <c r="E4543" s="31">
        <v>640.06039999999996</v>
      </c>
      <c r="F4543" s="31">
        <v>61.436700000000002</v>
      </c>
      <c r="G4543" s="31">
        <v>230.83099999999999</v>
      </c>
      <c r="H4543" s="31">
        <v>9.276135</v>
      </c>
      <c r="I4543" s="31">
        <v>2222.511</v>
      </c>
      <c r="J4543" s="31">
        <v>3024.4259999999999</v>
      </c>
      <c r="K4543" s="31">
        <v>1676.3889999999999</v>
      </c>
      <c r="L4543" s="31">
        <v>125.35</v>
      </c>
      <c r="M4543" s="31" t="s">
        <v>108</v>
      </c>
      <c r="N4543" s="31">
        <v>60.9711</v>
      </c>
      <c r="O4543" s="31">
        <v>73.863699999999994</v>
      </c>
      <c r="P4543" s="31">
        <v>113.9777</v>
      </c>
      <c r="Q4543" s="31">
        <v>2219.1592000000001</v>
      </c>
      <c r="R4543" s="31">
        <v>82.331000000000003</v>
      </c>
      <c r="S4543" s="31" t="s">
        <v>108</v>
      </c>
    </row>
    <row r="4544" spans="1:19" x14ac:dyDescent="0.35">
      <c r="A4544" s="2">
        <v>39230</v>
      </c>
      <c r="B4544" s="31">
        <v>758.83669999999995</v>
      </c>
      <c r="C4544" s="31">
        <v>1372.7570000000001</v>
      </c>
      <c r="D4544" s="31">
        <v>608.06880000000001</v>
      </c>
      <c r="E4544" s="31">
        <v>640.06039999999996</v>
      </c>
      <c r="F4544" s="31">
        <v>61.436700000000002</v>
      </c>
      <c r="G4544" s="31">
        <v>230.83099999999999</v>
      </c>
      <c r="H4544" s="31">
        <v>9.276135</v>
      </c>
      <c r="I4544" s="31">
        <v>2222.511</v>
      </c>
      <c r="J4544" s="31">
        <v>3024.4259999999999</v>
      </c>
      <c r="K4544" s="31">
        <v>1676.3889999999999</v>
      </c>
      <c r="L4544" s="31">
        <v>125.35</v>
      </c>
      <c r="M4544" s="31" t="s">
        <v>108</v>
      </c>
      <c r="N4544" s="31">
        <v>60.9711</v>
      </c>
      <c r="O4544" s="31">
        <v>73.863699999999994</v>
      </c>
      <c r="P4544" s="31">
        <v>113.9777</v>
      </c>
      <c r="Q4544" s="31">
        <v>2225.5549000000001</v>
      </c>
      <c r="R4544" s="31">
        <v>82.331999999999994</v>
      </c>
      <c r="S4544" s="31" t="s">
        <v>108</v>
      </c>
    </row>
    <row r="4545" spans="1:19" x14ac:dyDescent="0.35">
      <c r="A4545" s="2">
        <v>39231</v>
      </c>
      <c r="B4545" s="31">
        <v>732.12840000000006</v>
      </c>
      <c r="C4545" s="31">
        <v>1303.183</v>
      </c>
      <c r="D4545" s="31">
        <v>599.58180000000004</v>
      </c>
      <c r="E4545" s="31">
        <v>646.43179999999995</v>
      </c>
      <c r="F4545" s="31">
        <v>61.622399999999999</v>
      </c>
      <c r="G4545" s="31">
        <v>226.56950000000001</v>
      </c>
      <c r="H4545" s="31">
        <v>9.1558530000000005</v>
      </c>
      <c r="I4545" s="31">
        <v>2218.181</v>
      </c>
      <c r="J4545" s="31">
        <v>3019.9949999999999</v>
      </c>
      <c r="K4545" s="31">
        <v>1674.15</v>
      </c>
      <c r="L4545" s="31">
        <v>125.78</v>
      </c>
      <c r="M4545" s="31" t="s">
        <v>108</v>
      </c>
      <c r="N4545" s="31">
        <v>61.405999999999999</v>
      </c>
      <c r="O4545" s="31">
        <v>73.7834</v>
      </c>
      <c r="P4545" s="31">
        <v>114.1969</v>
      </c>
      <c r="Q4545" s="31">
        <v>2221.2406999999998</v>
      </c>
      <c r="R4545" s="31">
        <v>82.31</v>
      </c>
      <c r="S4545" s="31" t="s">
        <v>108</v>
      </c>
    </row>
    <row r="4546" spans="1:19" x14ac:dyDescent="0.35">
      <c r="A4546" s="2">
        <v>39232</v>
      </c>
      <c r="B4546" s="31">
        <v>729.24390000000005</v>
      </c>
      <c r="C4546" s="31">
        <v>1306.51</v>
      </c>
      <c r="D4546" s="31">
        <v>588.84820000000002</v>
      </c>
      <c r="E4546" s="31">
        <v>641.1223</v>
      </c>
      <c r="F4546" s="31">
        <v>61.241599999999998</v>
      </c>
      <c r="G4546" s="31">
        <v>229.62360000000001</v>
      </c>
      <c r="H4546" s="31">
        <v>9.0355709999999991</v>
      </c>
      <c r="I4546" s="31">
        <v>2219.0129999999999</v>
      </c>
      <c r="J4546" s="31">
        <v>3019.9949999999999</v>
      </c>
      <c r="K4546" s="31">
        <v>1675.6420000000001</v>
      </c>
      <c r="L4546" s="31">
        <v>126.73</v>
      </c>
      <c r="M4546" s="31" t="s">
        <v>108</v>
      </c>
      <c r="N4546" s="31">
        <v>61.921300000000002</v>
      </c>
      <c r="O4546" s="31">
        <v>73.900700000000001</v>
      </c>
      <c r="P4546" s="31">
        <v>113.7449</v>
      </c>
      <c r="Q4546" s="31">
        <v>2205.933</v>
      </c>
      <c r="R4546" s="31">
        <v>82.433000000000007</v>
      </c>
      <c r="S4546" s="31" t="s">
        <v>108</v>
      </c>
    </row>
    <row r="4547" spans="1:19" x14ac:dyDescent="0.35">
      <c r="A4547" s="2">
        <v>39233</v>
      </c>
      <c r="B4547" s="31">
        <v>729.99170000000004</v>
      </c>
      <c r="C4547" s="31">
        <v>1309.0050000000001</v>
      </c>
      <c r="D4547" s="31">
        <v>590.09630000000004</v>
      </c>
      <c r="E4547" s="31">
        <v>656.78530000000001</v>
      </c>
      <c r="F4547" s="31">
        <v>61.929000000000002</v>
      </c>
      <c r="G4547" s="31">
        <v>229.05539999999999</v>
      </c>
      <c r="H4547" s="31">
        <v>9.0596270000000008</v>
      </c>
      <c r="I4547" s="31">
        <v>2218.181</v>
      </c>
      <c r="J4547" s="31">
        <v>3016.893</v>
      </c>
      <c r="K4547" s="31">
        <v>1672.3589999999999</v>
      </c>
      <c r="L4547" s="31">
        <v>126.65</v>
      </c>
      <c r="M4547" s="31" t="s">
        <v>108</v>
      </c>
      <c r="N4547" s="31">
        <v>62.235300000000002</v>
      </c>
      <c r="O4547" s="31">
        <v>73.696899999999999</v>
      </c>
      <c r="P4547" s="31">
        <v>113.95229999999999</v>
      </c>
      <c r="Q4547" s="31">
        <v>2240.2208999999998</v>
      </c>
      <c r="R4547" s="31">
        <v>82.301000000000002</v>
      </c>
      <c r="S4547" s="31" t="s">
        <v>108</v>
      </c>
    </row>
    <row r="4548" spans="1:19" x14ac:dyDescent="0.35">
      <c r="A4548" s="2">
        <v>39234</v>
      </c>
      <c r="B4548" s="31">
        <v>740.24770000000001</v>
      </c>
      <c r="C4548" s="31">
        <v>1333.6020000000001</v>
      </c>
      <c r="D4548" s="31">
        <v>594.33979999999997</v>
      </c>
      <c r="E4548" s="31">
        <v>663.1567</v>
      </c>
      <c r="F4548" s="31">
        <v>62.8765</v>
      </c>
      <c r="G4548" s="31">
        <v>232.25149999999999</v>
      </c>
      <c r="H4548" s="31">
        <v>9.0596270000000008</v>
      </c>
      <c r="I4548" s="31">
        <v>2213.0169999999998</v>
      </c>
      <c r="J4548" s="31">
        <v>3004.0430000000001</v>
      </c>
      <c r="K4548" s="31">
        <v>1667.2850000000001</v>
      </c>
      <c r="L4548" s="31">
        <v>127.19</v>
      </c>
      <c r="M4548" s="31" t="s">
        <v>108</v>
      </c>
      <c r="N4548" s="31">
        <v>62.235300000000002</v>
      </c>
      <c r="O4548" s="31">
        <v>73.555300000000003</v>
      </c>
      <c r="P4548" s="31">
        <v>113.62779999999999</v>
      </c>
      <c r="Q4548" s="31">
        <v>2277.7824999999998</v>
      </c>
      <c r="R4548" s="31">
        <v>82.322000000000003</v>
      </c>
      <c r="S4548" s="31" t="s">
        <v>108</v>
      </c>
    </row>
    <row r="4549" spans="1:19" x14ac:dyDescent="0.35">
      <c r="A4549" s="2">
        <v>39237</v>
      </c>
      <c r="B4549" s="31">
        <v>754.02919999999995</v>
      </c>
      <c r="C4549" s="31">
        <v>1329.681</v>
      </c>
      <c r="D4549" s="31">
        <v>614.55880000000002</v>
      </c>
      <c r="E4549" s="31">
        <v>679.17370000000005</v>
      </c>
      <c r="F4549" s="31">
        <v>62.820700000000002</v>
      </c>
      <c r="G4549" s="31">
        <v>231.7543</v>
      </c>
      <c r="H4549" s="31">
        <v>8.9297229999999992</v>
      </c>
      <c r="I4549" s="31">
        <v>2211.0189999999998</v>
      </c>
      <c r="J4549" s="31">
        <v>3008.0309999999999</v>
      </c>
      <c r="K4549" s="31">
        <v>1668.329</v>
      </c>
      <c r="L4549" s="31">
        <v>127.25</v>
      </c>
      <c r="M4549" s="31" t="s">
        <v>108</v>
      </c>
      <c r="N4549" s="31">
        <v>62.380299999999998</v>
      </c>
      <c r="O4549" s="31">
        <v>73.714500000000001</v>
      </c>
      <c r="P4549" s="31">
        <v>114.1636</v>
      </c>
      <c r="Q4549" s="31">
        <v>2283.4432999999999</v>
      </c>
      <c r="R4549" s="31">
        <v>82.058000000000007</v>
      </c>
      <c r="S4549" s="31" t="s">
        <v>108</v>
      </c>
    </row>
    <row r="4550" spans="1:19" x14ac:dyDescent="0.35">
      <c r="A4550" s="2">
        <v>39238</v>
      </c>
      <c r="B4550" s="31">
        <v>753.81550000000004</v>
      </c>
      <c r="C4550" s="31">
        <v>1311.441</v>
      </c>
      <c r="D4550" s="31">
        <v>614.30920000000003</v>
      </c>
      <c r="E4550" s="31">
        <v>671.20939999999996</v>
      </c>
      <c r="F4550" s="31">
        <v>62.709299999999999</v>
      </c>
      <c r="G4550" s="31">
        <v>235.30549999999999</v>
      </c>
      <c r="H4550" s="31">
        <v>9.0500050000000005</v>
      </c>
      <c r="I4550" s="31">
        <v>2205.3560000000002</v>
      </c>
      <c r="J4550" s="31">
        <v>2999.1689999999999</v>
      </c>
      <c r="K4550" s="31">
        <v>1663.5530000000001</v>
      </c>
      <c r="L4550" s="31">
        <v>126.71</v>
      </c>
      <c r="M4550" s="31" t="s">
        <v>108</v>
      </c>
      <c r="N4550" s="31">
        <v>62.356099999999998</v>
      </c>
      <c r="O4550" s="31">
        <v>73.770899999999997</v>
      </c>
      <c r="P4550" s="31">
        <v>114.49760000000001</v>
      </c>
      <c r="Q4550" s="31">
        <v>2285.5745999999999</v>
      </c>
      <c r="R4550" s="31">
        <v>81.89</v>
      </c>
      <c r="S4550" s="31" t="s">
        <v>108</v>
      </c>
    </row>
    <row r="4551" spans="1:19" x14ac:dyDescent="0.35">
      <c r="A4551" s="2">
        <v>39239</v>
      </c>
      <c r="B4551" s="31">
        <v>758.30250000000001</v>
      </c>
      <c r="C4551" s="31">
        <v>1301.4000000000001</v>
      </c>
      <c r="D4551" s="31">
        <v>614.05960000000005</v>
      </c>
      <c r="E4551" s="31">
        <v>660.2364</v>
      </c>
      <c r="F4551" s="31">
        <v>62.662799999999997</v>
      </c>
      <c r="G4551" s="31">
        <v>233.6009</v>
      </c>
      <c r="H4551" s="31">
        <v>9.0211369999999995</v>
      </c>
      <c r="I4551" s="31">
        <v>2206.5219999999999</v>
      </c>
      <c r="J4551" s="31">
        <v>3002.2710000000002</v>
      </c>
      <c r="K4551" s="31">
        <v>1668.665</v>
      </c>
      <c r="L4551" s="31">
        <v>125.29</v>
      </c>
      <c r="M4551" s="31" t="s">
        <v>108</v>
      </c>
      <c r="N4551" s="31">
        <v>61.647500000000001</v>
      </c>
      <c r="O4551" s="31">
        <v>74.132499999999993</v>
      </c>
      <c r="P4551" s="31">
        <v>114.23950000000001</v>
      </c>
      <c r="Q4551" s="31">
        <v>2259.9032999999999</v>
      </c>
      <c r="R4551" s="31">
        <v>81.897000000000006</v>
      </c>
      <c r="S4551" s="31" t="s">
        <v>108</v>
      </c>
    </row>
    <row r="4552" spans="1:19" x14ac:dyDescent="0.35">
      <c r="A4552" s="2">
        <v>39240</v>
      </c>
      <c r="B4552" s="31">
        <v>761.29380000000003</v>
      </c>
      <c r="C4552" s="31">
        <v>1302.7670000000001</v>
      </c>
      <c r="D4552" s="31">
        <v>619.80079999999998</v>
      </c>
      <c r="E4552" s="31">
        <v>661.20979999999997</v>
      </c>
      <c r="F4552" s="31">
        <v>61.789700000000003</v>
      </c>
      <c r="G4552" s="31">
        <v>236.37090000000001</v>
      </c>
      <c r="H4552" s="31">
        <v>8.8767990000000001</v>
      </c>
      <c r="I4552" s="31">
        <v>2202.5210000000002</v>
      </c>
      <c r="J4552" s="31">
        <v>2980.116</v>
      </c>
      <c r="K4552" s="31">
        <v>1657.0229999999999</v>
      </c>
      <c r="L4552" s="31">
        <v>123.04</v>
      </c>
      <c r="M4552" s="31" t="s">
        <v>108</v>
      </c>
      <c r="N4552" s="31">
        <v>60.633000000000003</v>
      </c>
      <c r="O4552" s="31">
        <v>73.8536</v>
      </c>
      <c r="P4552" s="31">
        <v>113.9367</v>
      </c>
      <c r="Q4552" s="31">
        <v>2250.4279999999999</v>
      </c>
      <c r="R4552" s="31">
        <v>82.293999999999997</v>
      </c>
      <c r="S4552" s="31" t="s">
        <v>108</v>
      </c>
    </row>
    <row r="4553" spans="1:19" x14ac:dyDescent="0.35">
      <c r="A4553" s="2">
        <v>39241</v>
      </c>
      <c r="B4553" s="31">
        <v>733.61159999999995</v>
      </c>
      <c r="C4553" s="31">
        <v>1264.5640000000001</v>
      </c>
      <c r="D4553" s="31">
        <v>607.53840000000002</v>
      </c>
      <c r="E4553" s="31">
        <v>635.95709999999997</v>
      </c>
      <c r="F4553" s="31">
        <v>60.4056</v>
      </c>
      <c r="G4553" s="31">
        <v>233.4392</v>
      </c>
      <c r="H4553" s="31">
        <v>8.7674099999999999</v>
      </c>
      <c r="I4553" s="31">
        <v>2195.4749999999999</v>
      </c>
      <c r="J4553" s="31">
        <v>2976.5720000000001</v>
      </c>
      <c r="K4553" s="31">
        <v>1652.9929999999999</v>
      </c>
      <c r="L4553" s="31">
        <v>124.59</v>
      </c>
      <c r="M4553" s="31" t="s">
        <v>108</v>
      </c>
      <c r="N4553" s="31">
        <v>61.486499999999999</v>
      </c>
      <c r="O4553" s="31">
        <v>73.735699999999994</v>
      </c>
      <c r="P4553" s="31">
        <v>113.09439999999999</v>
      </c>
      <c r="Q4553" s="31">
        <v>2223.1844000000001</v>
      </c>
      <c r="R4553" s="31">
        <v>82.691000000000003</v>
      </c>
      <c r="S4553" s="31" t="s">
        <v>108</v>
      </c>
    </row>
    <row r="4554" spans="1:19" x14ac:dyDescent="0.35">
      <c r="A4554" s="2">
        <v>39244</v>
      </c>
      <c r="B4554" s="31">
        <v>743.58659999999998</v>
      </c>
      <c r="C4554" s="31">
        <v>1279.3810000000001</v>
      </c>
      <c r="D4554" s="31">
        <v>600.61980000000005</v>
      </c>
      <c r="E4554" s="31">
        <v>655.93039999999996</v>
      </c>
      <c r="F4554" s="31">
        <v>61.213700000000003</v>
      </c>
      <c r="G4554" s="31">
        <v>235.8723</v>
      </c>
      <c r="H4554" s="31">
        <v>8.8506450000000001</v>
      </c>
      <c r="I4554" s="31">
        <v>2194.3069999999998</v>
      </c>
      <c r="J4554" s="31">
        <v>2973.913</v>
      </c>
      <c r="K4554" s="31">
        <v>1653.8879999999999</v>
      </c>
      <c r="L4554" s="31">
        <v>124.81</v>
      </c>
      <c r="M4554" s="31" t="s">
        <v>108</v>
      </c>
      <c r="N4554" s="31">
        <v>61.374200000000002</v>
      </c>
      <c r="O4554" s="31">
        <v>73.659400000000005</v>
      </c>
      <c r="P4554" s="31">
        <v>112.96250000000001</v>
      </c>
      <c r="Q4554" s="31">
        <v>2238.6152999999999</v>
      </c>
      <c r="R4554" s="31">
        <v>82.712000000000003</v>
      </c>
      <c r="S4554" s="31" t="s">
        <v>108</v>
      </c>
    </row>
    <row r="4555" spans="1:19" x14ac:dyDescent="0.35">
      <c r="A4555" s="2">
        <v>39245</v>
      </c>
      <c r="B4555" s="31">
        <v>737.81889999999999</v>
      </c>
      <c r="C4555" s="31">
        <v>1269.5119999999999</v>
      </c>
      <c r="D4555" s="31">
        <v>600.91800000000001</v>
      </c>
      <c r="E4555" s="31">
        <v>639.45190000000002</v>
      </c>
      <c r="F4555" s="31">
        <v>60.665700000000001</v>
      </c>
      <c r="G4555" s="31">
        <v>234.94280000000001</v>
      </c>
      <c r="H4555" s="31">
        <v>8.84206</v>
      </c>
      <c r="I4555" s="31">
        <v>2193.4720000000002</v>
      </c>
      <c r="J4555" s="31">
        <v>2954.4169999999999</v>
      </c>
      <c r="K4555" s="31">
        <v>1648.5150000000001</v>
      </c>
      <c r="L4555" s="31">
        <v>123.36</v>
      </c>
      <c r="M4555" s="31" t="s">
        <v>108</v>
      </c>
      <c r="N4555" s="31">
        <v>60.977800000000002</v>
      </c>
      <c r="O4555" s="31">
        <v>73.637500000000003</v>
      </c>
      <c r="P4555" s="31">
        <v>112.7218</v>
      </c>
      <c r="Q4555" s="31">
        <v>2238.1412999999998</v>
      </c>
      <c r="R4555" s="31">
        <v>82.891000000000005</v>
      </c>
      <c r="S4555" s="31" t="s">
        <v>108</v>
      </c>
    </row>
    <row r="4556" spans="1:19" x14ac:dyDescent="0.35">
      <c r="A4556" s="2">
        <v>39246</v>
      </c>
      <c r="B4556" s="31">
        <v>748.07820000000004</v>
      </c>
      <c r="C4556" s="31">
        <v>1284.2439999999999</v>
      </c>
      <c r="D4556" s="31">
        <v>608.71050000000002</v>
      </c>
      <c r="E4556" s="31">
        <v>650.36980000000005</v>
      </c>
      <c r="F4556" s="31">
        <v>60.628500000000003</v>
      </c>
      <c r="G4556" s="31">
        <v>234.79140000000001</v>
      </c>
      <c r="H4556" s="31">
        <v>8.8392079999999993</v>
      </c>
      <c r="I4556" s="31">
        <v>2187.299</v>
      </c>
      <c r="J4556" s="31">
        <v>2960.1770000000001</v>
      </c>
      <c r="K4556" s="31">
        <v>1645.231</v>
      </c>
      <c r="L4556" s="31">
        <v>125.22</v>
      </c>
      <c r="M4556" s="31" t="s">
        <v>108</v>
      </c>
      <c r="N4556" s="31">
        <v>61.589799999999997</v>
      </c>
      <c r="O4556" s="31">
        <v>73.285700000000006</v>
      </c>
      <c r="P4556" s="31">
        <v>112.6187</v>
      </c>
      <c r="Q4556" s="31">
        <v>2240.3942000000002</v>
      </c>
      <c r="R4556" s="31">
        <v>83.034999999999997</v>
      </c>
      <c r="S4556" s="31" t="s">
        <v>108</v>
      </c>
    </row>
    <row r="4557" spans="1:19" x14ac:dyDescent="0.35">
      <c r="A4557" s="2">
        <v>39247</v>
      </c>
      <c r="B4557" s="31">
        <v>761.33069999999998</v>
      </c>
      <c r="C4557" s="31">
        <v>1320.8710000000001</v>
      </c>
      <c r="D4557" s="31">
        <v>617.38509999999997</v>
      </c>
      <c r="E4557" s="31">
        <v>664.76130000000001</v>
      </c>
      <c r="F4557" s="31">
        <v>60.925800000000002</v>
      </c>
      <c r="G4557" s="31">
        <v>235.1328</v>
      </c>
      <c r="H4557" s="31">
        <v>9.1567559999999997</v>
      </c>
      <c r="I4557" s="31">
        <v>2188.4670000000001</v>
      </c>
      <c r="J4557" s="31">
        <v>2957.076</v>
      </c>
      <c r="K4557" s="31">
        <v>1644.4839999999999</v>
      </c>
      <c r="L4557" s="31">
        <v>125.98</v>
      </c>
      <c r="M4557" s="31" t="s">
        <v>108</v>
      </c>
      <c r="N4557" s="31">
        <v>62.0349</v>
      </c>
      <c r="O4557" s="31">
        <v>72.905900000000003</v>
      </c>
      <c r="P4557" s="31">
        <v>112.67230000000001</v>
      </c>
      <c r="Q4557" s="31">
        <v>2286.9906999999998</v>
      </c>
      <c r="R4557" s="31">
        <v>83.128</v>
      </c>
      <c r="S4557" s="31" t="s">
        <v>108</v>
      </c>
    </row>
    <row r="4558" spans="1:19" x14ac:dyDescent="0.35">
      <c r="A4558" s="2">
        <v>39248</v>
      </c>
      <c r="B4558" s="31">
        <v>763.87519999999995</v>
      </c>
      <c r="C4558" s="31">
        <v>1338.252</v>
      </c>
      <c r="D4558" s="31">
        <v>621.59849999999994</v>
      </c>
      <c r="E4558" s="31">
        <v>668.67010000000005</v>
      </c>
      <c r="F4558" s="31">
        <v>61.185899999999997</v>
      </c>
      <c r="G4558" s="31">
        <v>240.5264</v>
      </c>
      <c r="H4558" s="31">
        <v>9.1614959999999996</v>
      </c>
      <c r="I4558" s="31">
        <v>2191.4699999999998</v>
      </c>
      <c r="J4558" s="31">
        <v>2967.2669999999998</v>
      </c>
      <c r="K4558" s="31">
        <v>1644.4839999999999</v>
      </c>
      <c r="L4558" s="31">
        <v>126.65</v>
      </c>
      <c r="M4558" s="31" t="s">
        <v>108</v>
      </c>
      <c r="N4558" s="31">
        <v>62.622999999999998</v>
      </c>
      <c r="O4558" s="31">
        <v>72.543300000000002</v>
      </c>
      <c r="P4558" s="31">
        <v>113.098</v>
      </c>
      <c r="Q4558" s="31">
        <v>2315.2782999999999</v>
      </c>
      <c r="R4558" s="31">
        <v>82.850999999999999</v>
      </c>
      <c r="S4558" s="31" t="s">
        <v>108</v>
      </c>
    </row>
    <row r="4559" spans="1:19" x14ac:dyDescent="0.35">
      <c r="A4559" s="2">
        <v>39251</v>
      </c>
      <c r="B4559" s="31">
        <v>772.14480000000003</v>
      </c>
      <c r="C4559" s="31">
        <v>1342.883</v>
      </c>
      <c r="D4559" s="31">
        <v>626.55539999999996</v>
      </c>
      <c r="E4559" s="31">
        <v>672.31240000000003</v>
      </c>
      <c r="F4559" s="31">
        <v>61.2973</v>
      </c>
      <c r="G4559" s="31">
        <v>242.77940000000001</v>
      </c>
      <c r="H4559" s="31">
        <v>9.3084209999999992</v>
      </c>
      <c r="I4559" s="31">
        <v>2197.143</v>
      </c>
      <c r="J4559" s="31">
        <v>2972.5839999999998</v>
      </c>
      <c r="K4559" s="31">
        <v>1642.693</v>
      </c>
      <c r="L4559" s="31">
        <v>126.51</v>
      </c>
      <c r="M4559" s="31" t="s">
        <v>108</v>
      </c>
      <c r="N4559" s="31">
        <v>62.551499999999997</v>
      </c>
      <c r="O4559" s="31">
        <v>72.456900000000005</v>
      </c>
      <c r="P4559" s="31">
        <v>113.3638</v>
      </c>
      <c r="Q4559" s="31">
        <v>2341.7811000000002</v>
      </c>
      <c r="R4559" s="31">
        <v>82.715000000000003</v>
      </c>
      <c r="S4559" s="31" t="s">
        <v>108</v>
      </c>
    </row>
    <row r="4560" spans="1:19" x14ac:dyDescent="0.35">
      <c r="A4560" s="2">
        <v>39252</v>
      </c>
      <c r="B4560" s="31">
        <v>768.22209999999995</v>
      </c>
      <c r="C4560" s="31">
        <v>1325.682</v>
      </c>
      <c r="D4560" s="31">
        <v>624.82050000000004</v>
      </c>
      <c r="E4560" s="31">
        <v>661.91859999999997</v>
      </c>
      <c r="F4560" s="31">
        <v>61.743200000000002</v>
      </c>
      <c r="G4560" s="31">
        <v>235.9521</v>
      </c>
      <c r="H4560" s="31">
        <v>9.2420679999999997</v>
      </c>
      <c r="I4560" s="31">
        <v>2192.3040000000001</v>
      </c>
      <c r="J4560" s="31">
        <v>2984.547</v>
      </c>
      <c r="K4560" s="31">
        <v>1647.6189999999999</v>
      </c>
      <c r="L4560" s="31">
        <v>126.75</v>
      </c>
      <c r="M4560" s="31" t="s">
        <v>108</v>
      </c>
      <c r="N4560" s="31">
        <v>62.535600000000002</v>
      </c>
      <c r="O4560" s="31">
        <v>72.605599999999995</v>
      </c>
      <c r="P4560" s="31">
        <v>113.47</v>
      </c>
      <c r="Q4560" s="31">
        <v>2341.5481</v>
      </c>
      <c r="R4560" s="31">
        <v>82.543999999999997</v>
      </c>
      <c r="S4560" s="31" t="s">
        <v>108</v>
      </c>
    </row>
    <row r="4561" spans="1:19" x14ac:dyDescent="0.35">
      <c r="A4561" s="2">
        <v>39253</v>
      </c>
      <c r="B4561" s="31">
        <v>756.02980000000002</v>
      </c>
      <c r="C4561" s="31">
        <v>1321.713</v>
      </c>
      <c r="D4561" s="31">
        <v>615.40229999999997</v>
      </c>
      <c r="E4561" s="31">
        <v>670.44690000000003</v>
      </c>
      <c r="F4561" s="31">
        <v>61.306600000000003</v>
      </c>
      <c r="G4561" s="31">
        <v>238.81960000000001</v>
      </c>
      <c r="H4561" s="31">
        <v>9.0904030000000002</v>
      </c>
      <c r="I4561" s="31">
        <v>2198.1439999999998</v>
      </c>
      <c r="J4561" s="31">
        <v>2976.5720000000001</v>
      </c>
      <c r="K4561" s="31">
        <v>1645.529</v>
      </c>
      <c r="L4561" s="31">
        <v>124.95</v>
      </c>
      <c r="M4561" s="31" t="s">
        <v>108</v>
      </c>
      <c r="N4561" s="31">
        <v>61.9236</v>
      </c>
      <c r="O4561" s="31">
        <v>72.443399999999997</v>
      </c>
      <c r="P4561" s="31">
        <v>113.5416</v>
      </c>
      <c r="Q4561" s="31">
        <v>2346.9011</v>
      </c>
      <c r="R4561" s="31">
        <v>82.518000000000001</v>
      </c>
      <c r="S4561" s="31" t="s">
        <v>108</v>
      </c>
    </row>
    <row r="4562" spans="1:19" x14ac:dyDescent="0.35">
      <c r="A4562" s="2">
        <v>39254</v>
      </c>
      <c r="B4562" s="31">
        <v>753.90940000000001</v>
      </c>
      <c r="C4562" s="31">
        <v>1332.9</v>
      </c>
      <c r="D4562" s="31">
        <v>630.76880000000006</v>
      </c>
      <c r="E4562" s="31">
        <v>663.25120000000004</v>
      </c>
      <c r="F4562" s="31">
        <v>60.767899999999997</v>
      </c>
      <c r="G4562" s="31">
        <v>232.60669999999999</v>
      </c>
      <c r="H4562" s="31">
        <v>9.1757139999999993</v>
      </c>
      <c r="I4562" s="31">
        <v>2194.64</v>
      </c>
      <c r="J4562" s="31">
        <v>2970.8119999999999</v>
      </c>
      <c r="K4562" s="31">
        <v>1644.7829999999999</v>
      </c>
      <c r="L4562" s="31">
        <v>125.67</v>
      </c>
      <c r="M4562" s="31" t="s">
        <v>108</v>
      </c>
      <c r="N4562" s="31">
        <v>62.495899999999999</v>
      </c>
      <c r="O4562" s="31">
        <v>72.403400000000005</v>
      </c>
      <c r="P4562" s="31">
        <v>113.37050000000001</v>
      </c>
      <c r="Q4562" s="31">
        <v>2353.0171</v>
      </c>
      <c r="R4562" s="31">
        <v>82.730999999999995</v>
      </c>
      <c r="S4562" s="31" t="s">
        <v>108</v>
      </c>
    </row>
    <row r="4563" spans="1:19" x14ac:dyDescent="0.35">
      <c r="A4563" s="2">
        <v>39255</v>
      </c>
      <c r="B4563" s="31">
        <v>763.23919999999998</v>
      </c>
      <c r="C4563" s="31">
        <v>1351.7850000000001</v>
      </c>
      <c r="D4563" s="31">
        <v>628.78599999999994</v>
      </c>
      <c r="E4563" s="31">
        <v>662.89589999999998</v>
      </c>
      <c r="F4563" s="31">
        <v>61.027999999999999</v>
      </c>
      <c r="G4563" s="31">
        <v>226.87180000000001</v>
      </c>
      <c r="H4563" s="31">
        <v>9.265765</v>
      </c>
      <c r="I4563" s="31">
        <v>2197.6439999999998</v>
      </c>
      <c r="J4563" s="31">
        <v>2977.0149999999999</v>
      </c>
      <c r="K4563" s="31">
        <v>1643.29</v>
      </c>
      <c r="L4563" s="31">
        <v>124.42</v>
      </c>
      <c r="M4563" s="31" t="s">
        <v>108</v>
      </c>
      <c r="N4563" s="31">
        <v>61.931600000000003</v>
      </c>
      <c r="O4563" s="31">
        <v>72.143100000000004</v>
      </c>
      <c r="P4563" s="31">
        <v>113.6198</v>
      </c>
      <c r="Q4563" s="31">
        <v>2346.9358000000002</v>
      </c>
      <c r="R4563" s="31">
        <v>82.335999999999999</v>
      </c>
      <c r="S4563" s="31" t="s">
        <v>108</v>
      </c>
    </row>
    <row r="4564" spans="1:19" x14ac:dyDescent="0.35">
      <c r="A4564" s="2">
        <v>39258</v>
      </c>
      <c r="B4564" s="31">
        <v>765.3596</v>
      </c>
      <c r="C4564" s="31">
        <v>1354.3710000000001</v>
      </c>
      <c r="D4564" s="31">
        <v>620.35919999999999</v>
      </c>
      <c r="E4564" s="31">
        <v>666.93790000000001</v>
      </c>
      <c r="F4564" s="31">
        <v>60.814300000000003</v>
      </c>
      <c r="G4564" s="31">
        <v>228.98830000000001</v>
      </c>
      <c r="H4564" s="31">
        <v>9.2468070000000004</v>
      </c>
      <c r="I4564" s="31">
        <v>2198.1439999999998</v>
      </c>
      <c r="J4564" s="31">
        <v>2989.4209999999998</v>
      </c>
      <c r="K4564" s="31">
        <v>1647.768</v>
      </c>
      <c r="L4564" s="31">
        <v>123.85</v>
      </c>
      <c r="M4564" s="31" t="s">
        <v>108</v>
      </c>
      <c r="N4564" s="31">
        <v>61.709000000000003</v>
      </c>
      <c r="O4564" s="31">
        <v>72.336799999999997</v>
      </c>
      <c r="P4564" s="31">
        <v>113.819</v>
      </c>
      <c r="Q4564" s="31">
        <v>2330.8036000000002</v>
      </c>
      <c r="R4564" s="31">
        <v>82.325000000000003</v>
      </c>
      <c r="S4564" s="31" t="s">
        <v>108</v>
      </c>
    </row>
    <row r="4565" spans="1:19" x14ac:dyDescent="0.35">
      <c r="A4565" s="2">
        <v>39259</v>
      </c>
      <c r="B4565" s="31">
        <v>750.30470000000003</v>
      </c>
      <c r="C4565" s="31">
        <v>1319.1869999999999</v>
      </c>
      <c r="D4565" s="31">
        <v>618.12860000000001</v>
      </c>
      <c r="E4565" s="31">
        <v>657.12149999999997</v>
      </c>
      <c r="F4565" s="31">
        <v>59.941200000000002</v>
      </c>
      <c r="G4565" s="31">
        <v>229.94409999999999</v>
      </c>
      <c r="H4565" s="31">
        <v>9.5596150000000009</v>
      </c>
      <c r="I4565" s="31">
        <v>2198.9789999999998</v>
      </c>
      <c r="J4565" s="31">
        <v>2985.4340000000002</v>
      </c>
      <c r="K4565" s="31">
        <v>1650.7539999999999</v>
      </c>
      <c r="L4565" s="31">
        <v>122.56</v>
      </c>
      <c r="M4565" s="31" t="s">
        <v>108</v>
      </c>
      <c r="N4565" s="31">
        <v>61.216200000000001</v>
      </c>
      <c r="O4565" s="31">
        <v>72.7089</v>
      </c>
      <c r="P4565" s="31">
        <v>113.883</v>
      </c>
      <c r="Q4565" s="31">
        <v>2316.8589999999999</v>
      </c>
      <c r="R4565" s="31">
        <v>82.295000000000002</v>
      </c>
      <c r="S4565" s="31" t="s">
        <v>108</v>
      </c>
    </row>
    <row r="4566" spans="1:19" x14ac:dyDescent="0.35">
      <c r="A4566" s="2">
        <v>39260</v>
      </c>
      <c r="B4566" s="31">
        <v>755.92380000000003</v>
      </c>
      <c r="C4566" s="31">
        <v>1324.299</v>
      </c>
      <c r="D4566" s="31">
        <v>623.58119999999997</v>
      </c>
      <c r="E4566" s="31">
        <v>658.98710000000005</v>
      </c>
      <c r="F4566" s="31">
        <v>59.8947</v>
      </c>
      <c r="G4566" s="31">
        <v>228.71520000000001</v>
      </c>
      <c r="H4566" s="31">
        <v>9.5833130000000004</v>
      </c>
      <c r="I4566" s="31">
        <v>2202.1489999999999</v>
      </c>
      <c r="J4566" s="31">
        <v>2991.6370000000002</v>
      </c>
      <c r="K4566" s="31">
        <v>1657.172</v>
      </c>
      <c r="L4566" s="31">
        <v>124.3</v>
      </c>
      <c r="M4566" s="31" t="s">
        <v>108</v>
      </c>
      <c r="N4566" s="31">
        <v>62.17</v>
      </c>
      <c r="O4566" s="31">
        <v>73.061300000000003</v>
      </c>
      <c r="P4566" s="31">
        <v>113.6354</v>
      </c>
      <c r="Q4566" s="31">
        <v>2303.3753000000002</v>
      </c>
      <c r="R4566" s="31">
        <v>82.316000000000003</v>
      </c>
      <c r="S4566" s="31" t="s">
        <v>108</v>
      </c>
    </row>
    <row r="4567" spans="1:19" x14ac:dyDescent="0.35">
      <c r="A4567" s="2">
        <v>39261</v>
      </c>
      <c r="B4567" s="31">
        <v>756.55989999999997</v>
      </c>
      <c r="C4567" s="31">
        <v>1328.329</v>
      </c>
      <c r="D4567" s="31">
        <v>624.82039999999995</v>
      </c>
      <c r="E4567" s="31">
        <v>674.53340000000003</v>
      </c>
      <c r="F4567" s="31">
        <v>60.414900000000003</v>
      </c>
      <c r="G4567" s="31">
        <v>230.01240000000001</v>
      </c>
      <c r="H4567" s="31">
        <v>9.5264389999999999</v>
      </c>
      <c r="I4567" s="31">
        <v>2195.808</v>
      </c>
      <c r="J4567" s="31">
        <v>2983.6610000000001</v>
      </c>
      <c r="K4567" s="31">
        <v>1655.9780000000001</v>
      </c>
      <c r="L4567" s="31">
        <v>124.16</v>
      </c>
      <c r="M4567" s="31" t="s">
        <v>108</v>
      </c>
      <c r="N4567" s="31">
        <v>62.161999999999999</v>
      </c>
      <c r="O4567" s="31">
        <v>72.744200000000006</v>
      </c>
      <c r="P4567" s="31">
        <v>113.9025</v>
      </c>
      <c r="Q4567" s="31">
        <v>2328.277</v>
      </c>
      <c r="R4567" s="31">
        <v>82.332999999999998</v>
      </c>
      <c r="S4567" s="31" t="s">
        <v>108</v>
      </c>
    </row>
    <row r="4568" spans="1:19" x14ac:dyDescent="0.35">
      <c r="A4568" s="2">
        <v>39262</v>
      </c>
      <c r="B4568" s="31">
        <v>765.99570000000006</v>
      </c>
      <c r="C4568" s="31">
        <v>1348.8979999999999</v>
      </c>
      <c r="D4568" s="31">
        <v>624.32470000000001</v>
      </c>
      <c r="E4568" s="31">
        <v>676.57659999999998</v>
      </c>
      <c r="F4568" s="31">
        <v>60.461300000000001</v>
      </c>
      <c r="G4568" s="31">
        <v>240.7996</v>
      </c>
      <c r="H4568" s="31">
        <v>9.7728940000000009</v>
      </c>
      <c r="I4568" s="31">
        <v>2203.317</v>
      </c>
      <c r="J4568" s="31">
        <v>2997.84</v>
      </c>
      <c r="K4568" s="31">
        <v>1653.1420000000001</v>
      </c>
      <c r="L4568" s="31">
        <v>124.01</v>
      </c>
      <c r="M4568" s="31" t="s">
        <v>108</v>
      </c>
      <c r="N4568" s="31">
        <v>62.185899999999997</v>
      </c>
      <c r="O4568" s="31">
        <v>72.424000000000007</v>
      </c>
      <c r="P4568" s="31">
        <v>114.2457</v>
      </c>
      <c r="Q4568" s="31">
        <v>2335.2411999999999</v>
      </c>
      <c r="R4568" s="31">
        <v>81.92</v>
      </c>
      <c r="S4568" s="31" t="s">
        <v>108</v>
      </c>
    </row>
    <row r="4569" spans="1:19" x14ac:dyDescent="0.35">
      <c r="A4569" s="2">
        <v>39265</v>
      </c>
      <c r="B4569" s="31">
        <v>779.35419999999999</v>
      </c>
      <c r="C4569" s="31">
        <v>1352.4459999999999</v>
      </c>
      <c r="D4569" s="31">
        <v>623.33330000000001</v>
      </c>
      <c r="E4569" s="31">
        <v>691.41219999999998</v>
      </c>
      <c r="F4569" s="31">
        <v>61.232300000000002</v>
      </c>
      <c r="G4569" s="31">
        <v>245.16909999999999</v>
      </c>
      <c r="H4569" s="31">
        <v>9.7207589999999993</v>
      </c>
      <c r="I4569" s="31">
        <v>2201.4810000000002</v>
      </c>
      <c r="J4569" s="31">
        <v>3004.4859999999999</v>
      </c>
      <c r="K4569" s="31">
        <v>1661.65</v>
      </c>
      <c r="L4569" s="31">
        <v>125.28</v>
      </c>
      <c r="M4569" s="31" t="s">
        <v>108</v>
      </c>
      <c r="N4569" s="31">
        <v>62.694600000000001</v>
      </c>
      <c r="O4569" s="31">
        <v>73.101699999999994</v>
      </c>
      <c r="P4569" s="31">
        <v>115.27589999999999</v>
      </c>
      <c r="Q4569" s="31">
        <v>2363.7759000000001</v>
      </c>
      <c r="R4569" s="31">
        <v>81.394999999999996</v>
      </c>
      <c r="S4569" s="31" t="s">
        <v>108</v>
      </c>
    </row>
    <row r="4570" spans="1:19" x14ac:dyDescent="0.35">
      <c r="A4570" s="2">
        <v>39266</v>
      </c>
      <c r="B4570" s="31">
        <v>783.06489999999997</v>
      </c>
      <c r="C4570" s="31">
        <v>1361.8889999999999</v>
      </c>
      <c r="D4570" s="31">
        <v>632.50360000000001</v>
      </c>
      <c r="E4570" s="31">
        <v>690.96799999999996</v>
      </c>
      <c r="F4570" s="31">
        <v>60.879300000000001</v>
      </c>
      <c r="G4570" s="31">
        <v>240.93620000000001</v>
      </c>
      <c r="H4570" s="31">
        <v>9.7728940000000009</v>
      </c>
      <c r="I4570" s="31">
        <v>2202.3159999999998</v>
      </c>
      <c r="J4570" s="31">
        <v>2994.7379999999998</v>
      </c>
      <c r="K4570" s="31">
        <v>1654.634</v>
      </c>
      <c r="L4570" s="31">
        <v>125.71</v>
      </c>
      <c r="M4570" s="31" t="s">
        <v>108</v>
      </c>
      <c r="N4570" s="31">
        <v>63.107900000000001</v>
      </c>
      <c r="O4570" s="31">
        <v>73.096299999999999</v>
      </c>
      <c r="P4570" s="31">
        <v>115.1332</v>
      </c>
      <c r="Q4570" s="31">
        <v>2399.239</v>
      </c>
      <c r="R4570" s="31">
        <v>81.486000000000004</v>
      </c>
      <c r="S4570" s="31" t="s">
        <v>108</v>
      </c>
    </row>
    <row r="4571" spans="1:19" x14ac:dyDescent="0.35">
      <c r="A4571" s="2">
        <v>39267</v>
      </c>
      <c r="B4571" s="31">
        <v>783.06489999999997</v>
      </c>
      <c r="C4571" s="31">
        <v>1361.8889999999999</v>
      </c>
      <c r="D4571" s="31">
        <v>632.50360000000001</v>
      </c>
      <c r="E4571" s="31">
        <v>690.96799999999996</v>
      </c>
      <c r="F4571" s="31">
        <v>60.879300000000001</v>
      </c>
      <c r="G4571" s="31">
        <v>240.93620000000001</v>
      </c>
      <c r="H4571" s="31">
        <v>9.7728940000000009</v>
      </c>
      <c r="I4571" s="31">
        <v>2201.4810000000002</v>
      </c>
      <c r="J4571" s="31">
        <v>2994.7379999999998</v>
      </c>
      <c r="K4571" s="31">
        <v>1650.306</v>
      </c>
      <c r="L4571" s="31">
        <v>125.71</v>
      </c>
      <c r="M4571" s="31" t="s">
        <v>108</v>
      </c>
      <c r="N4571" s="31">
        <v>63.107900000000001</v>
      </c>
      <c r="O4571" s="31">
        <v>72.914299999999997</v>
      </c>
      <c r="P4571" s="31">
        <v>115.2311</v>
      </c>
      <c r="Q4571" s="31">
        <v>2413.4481000000001</v>
      </c>
      <c r="R4571" s="31">
        <v>81.433000000000007</v>
      </c>
      <c r="S4571" s="31" t="s">
        <v>108</v>
      </c>
    </row>
    <row r="4572" spans="1:19" x14ac:dyDescent="0.35">
      <c r="A4572" s="2">
        <v>39268</v>
      </c>
      <c r="B4572" s="31">
        <v>797.37760000000003</v>
      </c>
      <c r="C4572" s="31">
        <v>1373.8579999999999</v>
      </c>
      <c r="D4572" s="31">
        <v>635.72559999999999</v>
      </c>
      <c r="E4572" s="31">
        <v>703.49390000000005</v>
      </c>
      <c r="F4572" s="31">
        <v>60.433500000000002</v>
      </c>
      <c r="G4572" s="31">
        <v>242.0968</v>
      </c>
      <c r="H4572" s="31">
        <v>10.028829999999999</v>
      </c>
      <c r="I4572" s="31">
        <v>2196.4760000000001</v>
      </c>
      <c r="J4572" s="31">
        <v>2976.1289999999999</v>
      </c>
      <c r="K4572" s="31">
        <v>1645.38</v>
      </c>
      <c r="L4572" s="31">
        <v>125.57</v>
      </c>
      <c r="M4572" s="31" t="s">
        <v>108</v>
      </c>
      <c r="N4572" s="31">
        <v>63.5212</v>
      </c>
      <c r="O4572" s="31">
        <v>72.770300000000006</v>
      </c>
      <c r="P4572" s="31">
        <v>115.01609999999999</v>
      </c>
      <c r="Q4572" s="31">
        <v>2417.2013999999999</v>
      </c>
      <c r="R4572" s="31">
        <v>81.537999999999997</v>
      </c>
      <c r="S4572" s="31" t="s">
        <v>108</v>
      </c>
    </row>
    <row r="4573" spans="1:19" x14ac:dyDescent="0.35">
      <c r="A4573" s="2">
        <v>39269</v>
      </c>
      <c r="B4573" s="31">
        <v>802.99670000000003</v>
      </c>
      <c r="C4573" s="31">
        <v>1389.0740000000001</v>
      </c>
      <c r="D4573" s="31">
        <v>642.6653</v>
      </c>
      <c r="E4573" s="31">
        <v>703.31619999999998</v>
      </c>
      <c r="F4573" s="31">
        <v>60.823599999999999</v>
      </c>
      <c r="G4573" s="31">
        <v>244.69120000000001</v>
      </c>
      <c r="H4573" s="31">
        <v>10.062010000000001</v>
      </c>
      <c r="I4573" s="31">
        <v>2193.973</v>
      </c>
      <c r="J4573" s="31">
        <v>2966.8240000000001</v>
      </c>
      <c r="K4573" s="31">
        <v>1640.7529999999999</v>
      </c>
      <c r="L4573" s="31">
        <v>126.22</v>
      </c>
      <c r="M4573" s="31" t="s">
        <v>108</v>
      </c>
      <c r="N4573" s="31">
        <v>63.870899999999999</v>
      </c>
      <c r="O4573" s="31">
        <v>72.534499999999994</v>
      </c>
      <c r="P4573" s="31">
        <v>115.2826</v>
      </c>
      <c r="Q4573" s="31">
        <v>2435.9938999999999</v>
      </c>
      <c r="R4573" s="31">
        <v>81.465000000000003</v>
      </c>
      <c r="S4573" s="31" t="s">
        <v>108</v>
      </c>
    </row>
    <row r="4574" spans="1:19" x14ac:dyDescent="0.35">
      <c r="A4574" s="2">
        <v>39272</v>
      </c>
      <c r="B4574" s="31">
        <v>806.17729999999995</v>
      </c>
      <c r="C4574" s="31">
        <v>1410.124</v>
      </c>
      <c r="D4574" s="31">
        <v>644.40020000000004</v>
      </c>
      <c r="E4574" s="31">
        <v>715.39790000000005</v>
      </c>
      <c r="F4574" s="31">
        <v>61.538800000000002</v>
      </c>
      <c r="G4574" s="31">
        <v>246.32980000000001</v>
      </c>
      <c r="H4574" s="31">
        <v>9.9530010000000004</v>
      </c>
      <c r="I4574" s="31">
        <v>2191.6370000000002</v>
      </c>
      <c r="J4574" s="31">
        <v>2973.47</v>
      </c>
      <c r="K4574" s="31">
        <v>1641.798</v>
      </c>
      <c r="L4574" s="31">
        <v>126.22</v>
      </c>
      <c r="M4574" s="31" t="s">
        <v>108</v>
      </c>
      <c r="N4574" s="31">
        <v>63.854999999999997</v>
      </c>
      <c r="O4574" s="31">
        <v>72.478099999999998</v>
      </c>
      <c r="P4574" s="31">
        <v>115.2461</v>
      </c>
      <c r="Q4574" s="31">
        <v>2464.3305999999998</v>
      </c>
      <c r="R4574" s="31">
        <v>81.433000000000007</v>
      </c>
      <c r="S4574" s="31" t="s">
        <v>108</v>
      </c>
    </row>
    <row r="4575" spans="1:19" x14ac:dyDescent="0.35">
      <c r="A4575" s="2">
        <v>39273</v>
      </c>
      <c r="B4575" s="31">
        <v>813.0924</v>
      </c>
      <c r="C4575" s="31">
        <v>1424.3979999999999</v>
      </c>
      <c r="D4575" s="31">
        <v>651.2808</v>
      </c>
      <c r="E4575" s="31">
        <v>708.3202</v>
      </c>
      <c r="F4575" s="31">
        <v>61.716500000000003</v>
      </c>
      <c r="G4575" s="31">
        <v>251.38200000000001</v>
      </c>
      <c r="H4575" s="31">
        <v>9.5833180000000002</v>
      </c>
      <c r="I4575" s="31">
        <v>2190.636</v>
      </c>
      <c r="J4575" s="31">
        <v>2995.625</v>
      </c>
      <c r="K4575" s="31">
        <v>1651.798</v>
      </c>
      <c r="L4575" s="31">
        <v>124.38</v>
      </c>
      <c r="M4575" s="31" t="s">
        <v>108</v>
      </c>
      <c r="N4575" s="31">
        <v>63.330399999999997</v>
      </c>
      <c r="O4575" s="31">
        <v>73.173299999999998</v>
      </c>
      <c r="P4575" s="31">
        <v>116.0197</v>
      </c>
      <c r="Q4575" s="31">
        <v>2457.6059</v>
      </c>
      <c r="R4575" s="31">
        <v>80.86</v>
      </c>
      <c r="S4575" s="31" t="s">
        <v>108</v>
      </c>
    </row>
    <row r="4576" spans="1:19" x14ac:dyDescent="0.35">
      <c r="A4576" s="2">
        <v>39274</v>
      </c>
      <c r="B4576" s="31">
        <v>804.37249999999995</v>
      </c>
      <c r="C4576" s="31">
        <v>1389.0409999999999</v>
      </c>
      <c r="D4576" s="31">
        <v>647.72130000000004</v>
      </c>
      <c r="E4576" s="31">
        <v>711.69320000000005</v>
      </c>
      <c r="F4576" s="31">
        <v>61.5045</v>
      </c>
      <c r="G4576" s="31">
        <v>251.9965</v>
      </c>
      <c r="H4576" s="31">
        <v>9.7871179999999995</v>
      </c>
      <c r="I4576" s="31">
        <v>2203.15</v>
      </c>
      <c r="J4576" s="31">
        <v>2989.864</v>
      </c>
      <c r="K4576" s="31">
        <v>1652.9929999999999</v>
      </c>
      <c r="L4576" s="31">
        <v>125.28</v>
      </c>
      <c r="M4576" s="31" t="s">
        <v>108</v>
      </c>
      <c r="N4576" s="31">
        <v>63.886800000000001</v>
      </c>
      <c r="O4576" s="31">
        <v>73.313599999999994</v>
      </c>
      <c r="P4576" s="31">
        <v>116.48909999999999</v>
      </c>
      <c r="Q4576" s="31">
        <v>2452.2552000000001</v>
      </c>
      <c r="R4576" s="31">
        <v>80.73</v>
      </c>
      <c r="S4576" s="31" t="s">
        <v>108</v>
      </c>
    </row>
    <row r="4577" spans="1:19" x14ac:dyDescent="0.35">
      <c r="A4577" s="2">
        <v>39275</v>
      </c>
      <c r="B4577" s="31">
        <v>809.84569999999997</v>
      </c>
      <c r="C4577" s="31">
        <v>1369.893</v>
      </c>
      <c r="D4577" s="31">
        <v>653.99210000000005</v>
      </c>
      <c r="E4577" s="31">
        <v>701.46529999999996</v>
      </c>
      <c r="F4577" s="31">
        <v>62.073900000000002</v>
      </c>
      <c r="G4577" s="31">
        <v>257.11700000000002</v>
      </c>
      <c r="H4577" s="31">
        <v>9.8439920000000001</v>
      </c>
      <c r="I4577" s="31">
        <v>2199.8130000000001</v>
      </c>
      <c r="J4577" s="31">
        <v>2981.4459999999999</v>
      </c>
      <c r="K4577" s="31">
        <v>1648.5150000000001</v>
      </c>
      <c r="L4577" s="31">
        <v>127.31</v>
      </c>
      <c r="M4577" s="31" t="s">
        <v>108</v>
      </c>
      <c r="N4577" s="31">
        <v>64.689499999999995</v>
      </c>
      <c r="O4577" s="31">
        <v>72.905000000000001</v>
      </c>
      <c r="P4577" s="31">
        <v>116.4358</v>
      </c>
      <c r="Q4577" s="31">
        <v>2488.1795999999999</v>
      </c>
      <c r="R4577" s="31">
        <v>80.635000000000005</v>
      </c>
      <c r="S4577" s="31" t="s">
        <v>108</v>
      </c>
    </row>
    <row r="4578" spans="1:19" x14ac:dyDescent="0.35">
      <c r="A4578" s="2">
        <v>39276</v>
      </c>
      <c r="B4578" s="31">
        <v>814.98149999999998</v>
      </c>
      <c r="C4578" s="31">
        <v>1350.299</v>
      </c>
      <c r="D4578" s="31">
        <v>649.05999999999995</v>
      </c>
      <c r="E4578" s="31">
        <v>706.21</v>
      </c>
      <c r="F4578" s="31">
        <v>61.989699999999999</v>
      </c>
      <c r="G4578" s="31">
        <v>259.09690000000001</v>
      </c>
      <c r="H4578" s="31">
        <v>9.8345129999999994</v>
      </c>
      <c r="I4578" s="31">
        <v>2194.9740000000002</v>
      </c>
      <c r="J4578" s="31">
        <v>2982.3319999999999</v>
      </c>
      <c r="K4578" s="31">
        <v>1647.0219999999999</v>
      </c>
      <c r="L4578" s="31">
        <v>127.66</v>
      </c>
      <c r="M4578" s="31" t="s">
        <v>108</v>
      </c>
      <c r="N4578" s="31">
        <v>65.071100000000001</v>
      </c>
      <c r="O4578" s="31">
        <v>73.026200000000003</v>
      </c>
      <c r="P4578" s="31">
        <v>116.4662</v>
      </c>
      <c r="Q4578" s="31">
        <v>2522.9513000000002</v>
      </c>
      <c r="R4578" s="31">
        <v>80.575999999999993</v>
      </c>
      <c r="S4578" s="31" t="s">
        <v>108</v>
      </c>
    </row>
    <row r="4579" spans="1:19" x14ac:dyDescent="0.35">
      <c r="A4579" s="2">
        <v>39279</v>
      </c>
      <c r="B4579" s="31">
        <v>807.65269999999998</v>
      </c>
      <c r="C4579" s="31">
        <v>1294.4829999999999</v>
      </c>
      <c r="D4579" s="31">
        <v>651.52319999999997</v>
      </c>
      <c r="E4579" s="31">
        <v>698.80060000000003</v>
      </c>
      <c r="F4579" s="31">
        <v>61.898600000000002</v>
      </c>
      <c r="G4579" s="31">
        <v>245.44229999999999</v>
      </c>
      <c r="H4579" s="31">
        <v>9.7397229999999997</v>
      </c>
      <c r="I4579" s="31">
        <v>2194.9740000000002</v>
      </c>
      <c r="J4579" s="31">
        <v>2995.1819999999998</v>
      </c>
      <c r="K4579" s="31">
        <v>1652.5450000000001</v>
      </c>
      <c r="L4579" s="31">
        <v>127.63</v>
      </c>
      <c r="M4579" s="31" t="s">
        <v>108</v>
      </c>
      <c r="N4579" s="31">
        <v>65.1267</v>
      </c>
      <c r="O4579" s="31">
        <v>73.127600000000001</v>
      </c>
      <c r="P4579" s="31">
        <v>116.4555</v>
      </c>
      <c r="Q4579" s="31">
        <v>2509.2986000000001</v>
      </c>
      <c r="R4579" s="31">
        <v>80.522000000000006</v>
      </c>
      <c r="S4579" s="31" t="s">
        <v>108</v>
      </c>
    </row>
    <row r="4580" spans="1:19" x14ac:dyDescent="0.35">
      <c r="A4580" s="2">
        <v>39280</v>
      </c>
      <c r="B4580" s="31">
        <v>799.89909999999998</v>
      </c>
      <c r="C4580" s="31">
        <v>1276.617</v>
      </c>
      <c r="D4580" s="31">
        <v>643.39459999999997</v>
      </c>
      <c r="E4580" s="31">
        <v>696.4796</v>
      </c>
      <c r="F4580" s="31">
        <v>61.862099999999998</v>
      </c>
      <c r="G4580" s="31">
        <v>234.9965</v>
      </c>
      <c r="H4580" s="31">
        <v>9.9245640000000002</v>
      </c>
      <c r="I4580" s="31">
        <v>2197.143</v>
      </c>
      <c r="J4580" s="31">
        <v>2987.6489999999999</v>
      </c>
      <c r="K4580" s="31">
        <v>1650.0070000000001</v>
      </c>
      <c r="L4580" s="31">
        <v>127.55</v>
      </c>
      <c r="M4580" s="31" t="s">
        <v>108</v>
      </c>
      <c r="N4580" s="31">
        <v>65.516099999999994</v>
      </c>
      <c r="O4580" s="31">
        <v>73.016999999999996</v>
      </c>
      <c r="P4580" s="31">
        <v>116.5527</v>
      </c>
      <c r="Q4580" s="31">
        <v>2508.779</v>
      </c>
      <c r="R4580" s="31">
        <v>80.540000000000006</v>
      </c>
      <c r="S4580" s="31" t="s">
        <v>108</v>
      </c>
    </row>
    <row r="4581" spans="1:19" x14ac:dyDescent="0.35">
      <c r="A4581" s="2">
        <v>39281</v>
      </c>
      <c r="B4581" s="31">
        <v>812.00750000000005</v>
      </c>
      <c r="C4581" s="31">
        <v>1327.8119999999999</v>
      </c>
      <c r="D4581" s="31">
        <v>643.88720000000001</v>
      </c>
      <c r="E4581" s="31">
        <v>701.92499999999995</v>
      </c>
      <c r="F4581" s="31">
        <v>62.5732</v>
      </c>
      <c r="G4581" s="31">
        <v>239.36600000000001</v>
      </c>
      <c r="H4581" s="31">
        <v>9.9387830000000008</v>
      </c>
      <c r="I4581" s="31">
        <v>2201.1480000000001</v>
      </c>
      <c r="J4581" s="31">
        <v>3001.828</v>
      </c>
      <c r="K4581" s="31">
        <v>1656.575</v>
      </c>
      <c r="L4581" s="31">
        <v>127.23</v>
      </c>
      <c r="M4581" s="31" t="s">
        <v>108</v>
      </c>
      <c r="N4581" s="31">
        <v>65.484399999999994</v>
      </c>
      <c r="O4581" s="31">
        <v>73.249600000000001</v>
      </c>
      <c r="P4581" s="31">
        <v>116.74299999999999</v>
      </c>
      <c r="Q4581" s="31">
        <v>2491.2784000000001</v>
      </c>
      <c r="R4581" s="31">
        <v>80.424000000000007</v>
      </c>
      <c r="S4581" s="31" t="s">
        <v>108</v>
      </c>
    </row>
    <row r="4582" spans="1:19" x14ac:dyDescent="0.35">
      <c r="A4582" s="2">
        <v>39282</v>
      </c>
      <c r="B4582" s="31">
        <v>821.673</v>
      </c>
      <c r="C4582" s="31">
        <v>1331.2619999999999</v>
      </c>
      <c r="D4582" s="31">
        <v>649.05999999999995</v>
      </c>
      <c r="E4582" s="31">
        <v>714.77980000000002</v>
      </c>
      <c r="F4582" s="31">
        <v>62.983400000000003</v>
      </c>
      <c r="G4582" s="31">
        <v>240.86799999999999</v>
      </c>
      <c r="H4582" s="31">
        <v>10.019349999999999</v>
      </c>
      <c r="I4582" s="31">
        <v>2200.48</v>
      </c>
      <c r="J4582" s="31">
        <v>2998.7260000000001</v>
      </c>
      <c r="K4582" s="31">
        <v>1658.2170000000001</v>
      </c>
      <c r="L4582" s="31">
        <v>127.63</v>
      </c>
      <c r="M4582" s="31" t="s">
        <v>108</v>
      </c>
      <c r="N4582" s="31">
        <v>65.667199999999994</v>
      </c>
      <c r="O4582" s="31">
        <v>73.116200000000006</v>
      </c>
      <c r="P4582" s="31">
        <v>116.84820000000001</v>
      </c>
      <c r="Q4582" s="31">
        <v>2517.3721</v>
      </c>
      <c r="R4582" s="31">
        <v>80.418999999999997</v>
      </c>
      <c r="S4582" s="31" t="s">
        <v>108</v>
      </c>
    </row>
    <row r="4583" spans="1:19" x14ac:dyDescent="0.35">
      <c r="A4583" s="2">
        <v>39283</v>
      </c>
      <c r="B4583" s="31">
        <v>822.20410000000004</v>
      </c>
      <c r="C4583" s="31">
        <v>1319.865</v>
      </c>
      <c r="D4583" s="31">
        <v>649.05999999999995</v>
      </c>
      <c r="E4583" s="31">
        <v>727.5453</v>
      </c>
      <c r="F4583" s="31">
        <v>63.585099999999997</v>
      </c>
      <c r="G4583" s="31">
        <v>239.02459999999999</v>
      </c>
      <c r="H4583" s="31">
        <v>9.9482569999999999</v>
      </c>
      <c r="I4583" s="31">
        <v>2204.4850000000001</v>
      </c>
      <c r="J4583" s="31">
        <v>3012.9050000000002</v>
      </c>
      <c r="K4583" s="31">
        <v>1670.606</v>
      </c>
      <c r="L4583" s="31">
        <v>126.43</v>
      </c>
      <c r="M4583" s="31" t="s">
        <v>108</v>
      </c>
      <c r="N4583" s="31">
        <v>65.341300000000004</v>
      </c>
      <c r="O4583" s="31">
        <v>73.576300000000003</v>
      </c>
      <c r="P4583" s="31">
        <v>116.9452</v>
      </c>
      <c r="Q4583" s="31">
        <v>2532.3397</v>
      </c>
      <c r="R4583" s="31">
        <v>80.287999999999997</v>
      </c>
      <c r="S4583" s="31" t="s">
        <v>108</v>
      </c>
    </row>
    <row r="4584" spans="1:19" x14ac:dyDescent="0.35">
      <c r="A4584" s="2">
        <v>39286</v>
      </c>
      <c r="B4584" s="31">
        <v>814.45050000000003</v>
      </c>
      <c r="C4584" s="31">
        <v>1285.365</v>
      </c>
      <c r="D4584" s="31">
        <v>640.19240000000002</v>
      </c>
      <c r="E4584" s="31">
        <v>719.95740000000001</v>
      </c>
      <c r="F4584" s="31">
        <v>63.293399999999998</v>
      </c>
      <c r="G4584" s="31">
        <v>229.6712</v>
      </c>
      <c r="H4584" s="31">
        <v>9.7965920000000004</v>
      </c>
      <c r="I4584" s="31">
        <v>2210.4920000000002</v>
      </c>
      <c r="J4584" s="31">
        <v>3011.1329999999998</v>
      </c>
      <c r="K4584" s="31">
        <v>1671.0540000000001</v>
      </c>
      <c r="L4584" s="31">
        <v>126.75</v>
      </c>
      <c r="M4584" s="31" t="s">
        <v>108</v>
      </c>
      <c r="N4584" s="31">
        <v>65.285600000000002</v>
      </c>
      <c r="O4584" s="31">
        <v>73.494200000000006</v>
      </c>
      <c r="P4584" s="31">
        <v>116.7984</v>
      </c>
      <c r="Q4584" s="31">
        <v>2558.3024999999998</v>
      </c>
      <c r="R4584" s="31">
        <v>80.353999999999999</v>
      </c>
      <c r="S4584" s="31" t="s">
        <v>108</v>
      </c>
    </row>
    <row r="4585" spans="1:19" x14ac:dyDescent="0.35">
      <c r="A4585" s="2">
        <v>39287</v>
      </c>
      <c r="B4585" s="31">
        <v>798.09349999999995</v>
      </c>
      <c r="C4585" s="31">
        <v>1250.6189999999999</v>
      </c>
      <c r="D4585" s="31">
        <v>633.29539999999997</v>
      </c>
      <c r="E4585" s="31">
        <v>714.28880000000004</v>
      </c>
      <c r="F4585" s="31">
        <v>63.603299999999997</v>
      </c>
      <c r="G4585" s="31">
        <v>230.90010000000001</v>
      </c>
      <c r="H4585" s="31">
        <v>9.9529960000000006</v>
      </c>
      <c r="I4585" s="31">
        <v>2209.1570000000002</v>
      </c>
      <c r="J4585" s="31">
        <v>3016.0070000000001</v>
      </c>
      <c r="K4585" s="31">
        <v>1671.9490000000001</v>
      </c>
      <c r="L4585" s="31">
        <v>124.59</v>
      </c>
      <c r="M4585" s="31" t="s">
        <v>108</v>
      </c>
      <c r="N4585" s="31">
        <v>64.395499999999998</v>
      </c>
      <c r="O4585" s="31">
        <v>73.904600000000002</v>
      </c>
      <c r="P4585" s="31">
        <v>116.8535</v>
      </c>
      <c r="Q4585" s="31">
        <v>2544.1111000000001</v>
      </c>
      <c r="R4585" s="31">
        <v>80.076999999999998</v>
      </c>
      <c r="S4585" s="31" t="s">
        <v>108</v>
      </c>
    </row>
    <row r="4586" spans="1:19" x14ac:dyDescent="0.35">
      <c r="A4586" s="2">
        <v>39288</v>
      </c>
      <c r="B4586" s="31">
        <v>810.94539999999995</v>
      </c>
      <c r="C4586" s="31">
        <v>1276.8019999999999</v>
      </c>
      <c r="D4586" s="31">
        <v>630.58590000000004</v>
      </c>
      <c r="E4586" s="31">
        <v>698.08640000000003</v>
      </c>
      <c r="F4586" s="31">
        <v>62.582299999999996</v>
      </c>
      <c r="G4586" s="31">
        <v>229.19329999999999</v>
      </c>
      <c r="H4586" s="31">
        <v>9.7586759999999995</v>
      </c>
      <c r="I4586" s="31">
        <v>2211.326</v>
      </c>
      <c r="J4586" s="31">
        <v>3023.096</v>
      </c>
      <c r="K4586" s="31">
        <v>1675.2329999999999</v>
      </c>
      <c r="L4586" s="31">
        <v>124.77</v>
      </c>
      <c r="M4586" s="31" t="s">
        <v>108</v>
      </c>
      <c r="N4586" s="31">
        <v>64.427300000000002</v>
      </c>
      <c r="O4586" s="31">
        <v>74.140799999999999</v>
      </c>
      <c r="P4586" s="31">
        <v>115.8479</v>
      </c>
      <c r="Q4586" s="31">
        <v>2524.0021000000002</v>
      </c>
      <c r="R4586" s="31">
        <v>80.652000000000001</v>
      </c>
      <c r="S4586" s="31" t="s">
        <v>108</v>
      </c>
    </row>
    <row r="4587" spans="1:19" x14ac:dyDescent="0.35">
      <c r="A4587" s="2">
        <v>39289</v>
      </c>
      <c r="B4587" s="31">
        <v>797.66859999999997</v>
      </c>
      <c r="C4587" s="31">
        <v>1264.973</v>
      </c>
      <c r="D4587" s="31">
        <v>649.55269999999996</v>
      </c>
      <c r="E4587" s="31">
        <v>697.37220000000002</v>
      </c>
      <c r="F4587" s="31">
        <v>61.543100000000003</v>
      </c>
      <c r="G4587" s="31">
        <v>231.17320000000001</v>
      </c>
      <c r="H4587" s="31">
        <v>9.4932630000000007</v>
      </c>
      <c r="I4587" s="31">
        <v>2211.4929999999999</v>
      </c>
      <c r="J4587" s="31">
        <v>3049.6819999999998</v>
      </c>
      <c r="K4587" s="31">
        <v>1683.144</v>
      </c>
      <c r="L4587" s="31">
        <v>121.76</v>
      </c>
      <c r="M4587" s="31" t="s">
        <v>108</v>
      </c>
      <c r="N4587" s="31">
        <v>63.600700000000003</v>
      </c>
      <c r="O4587" s="31">
        <v>74.694999999999993</v>
      </c>
      <c r="P4587" s="31">
        <v>115.9547</v>
      </c>
      <c r="Q4587" s="31">
        <v>2466.9431</v>
      </c>
      <c r="R4587" s="31">
        <v>80.453000000000003</v>
      </c>
      <c r="S4587" s="31" t="s">
        <v>108</v>
      </c>
    </row>
    <row r="4588" spans="1:19" x14ac:dyDescent="0.35">
      <c r="A4588" s="2">
        <v>39290</v>
      </c>
      <c r="B4588" s="31">
        <v>807.65269999999998</v>
      </c>
      <c r="C4588" s="31">
        <v>1282.7159999999999</v>
      </c>
      <c r="D4588" s="31">
        <v>638.71450000000004</v>
      </c>
      <c r="E4588" s="31">
        <v>696.12239999999997</v>
      </c>
      <c r="F4588" s="31">
        <v>61.287799999999997</v>
      </c>
      <c r="G4588" s="31">
        <v>229.53460000000001</v>
      </c>
      <c r="H4588" s="31">
        <v>9.1520170000000007</v>
      </c>
      <c r="I4588" s="31">
        <v>2224.0070000000001</v>
      </c>
      <c r="J4588" s="31">
        <v>3045.694</v>
      </c>
      <c r="K4588" s="31">
        <v>1685.0840000000001</v>
      </c>
      <c r="L4588" s="31">
        <v>119.31</v>
      </c>
      <c r="M4588" s="31" t="s">
        <v>108</v>
      </c>
      <c r="N4588" s="31">
        <v>62.424300000000002</v>
      </c>
      <c r="O4588" s="31">
        <v>75.043700000000001</v>
      </c>
      <c r="P4588" s="31">
        <v>115.4117</v>
      </c>
      <c r="Q4588" s="31">
        <v>2387.4674</v>
      </c>
      <c r="R4588" s="31">
        <v>80.945999999999998</v>
      </c>
      <c r="S4588" s="31" t="s">
        <v>108</v>
      </c>
    </row>
    <row r="4589" spans="1:19" x14ac:dyDescent="0.35">
      <c r="A4589" s="2">
        <v>39293</v>
      </c>
      <c r="B4589" s="31">
        <v>802.44820000000004</v>
      </c>
      <c r="C4589" s="31">
        <v>1268.6079999999999</v>
      </c>
      <c r="D4589" s="31">
        <v>637.48289999999997</v>
      </c>
      <c r="E4589" s="31">
        <v>704.06740000000002</v>
      </c>
      <c r="F4589" s="31">
        <v>61.6798</v>
      </c>
      <c r="G4589" s="31">
        <v>231.5145</v>
      </c>
      <c r="H4589" s="31">
        <v>9.1520170000000007</v>
      </c>
      <c r="I4589" s="31">
        <v>2220.5030000000002</v>
      </c>
      <c r="J4589" s="31">
        <v>3040.82</v>
      </c>
      <c r="K4589" s="31">
        <v>1688.6669999999999</v>
      </c>
      <c r="L4589" s="31">
        <v>121.17</v>
      </c>
      <c r="M4589" s="31" t="s">
        <v>108</v>
      </c>
      <c r="N4589" s="31">
        <v>63.370199999999997</v>
      </c>
      <c r="O4589" s="31">
        <v>75.217500000000001</v>
      </c>
      <c r="P4589" s="31">
        <v>115.64360000000001</v>
      </c>
      <c r="Q4589" s="31">
        <v>2407.0466999999999</v>
      </c>
      <c r="R4589" s="31">
        <v>80.849000000000004</v>
      </c>
      <c r="S4589" s="31" t="s">
        <v>108</v>
      </c>
    </row>
    <row r="4590" spans="1:19" x14ac:dyDescent="0.35">
      <c r="A4590" s="2">
        <v>39294</v>
      </c>
      <c r="B4590" s="31">
        <v>816.57470000000001</v>
      </c>
      <c r="C4590" s="31">
        <v>1297.3779999999999</v>
      </c>
      <c r="D4590" s="31">
        <v>647.82839999999999</v>
      </c>
      <c r="E4590" s="31">
        <v>720.49300000000005</v>
      </c>
      <c r="F4590" s="31">
        <v>61.925899999999999</v>
      </c>
      <c r="G4590" s="31">
        <v>234.1772</v>
      </c>
      <c r="H4590" s="31">
        <v>9.2041520000000006</v>
      </c>
      <c r="I4590" s="31">
        <v>2222.3380000000002</v>
      </c>
      <c r="J4590" s="31">
        <v>3046.58</v>
      </c>
      <c r="K4590" s="31">
        <v>1682.9949999999999</v>
      </c>
      <c r="L4590" s="31">
        <v>119.64</v>
      </c>
      <c r="M4590" s="31" t="s">
        <v>108</v>
      </c>
      <c r="N4590" s="31">
        <v>61.86</v>
      </c>
      <c r="O4590" s="31">
        <v>74.824399999999997</v>
      </c>
      <c r="P4590" s="31">
        <v>115.68210000000001</v>
      </c>
      <c r="Q4590" s="31">
        <v>2446.8769000000002</v>
      </c>
      <c r="R4590" s="31">
        <v>80.77</v>
      </c>
      <c r="S4590" s="31" t="s">
        <v>108</v>
      </c>
    </row>
    <row r="4591" spans="1:19" x14ac:dyDescent="0.35">
      <c r="A4591" s="2">
        <v>39295</v>
      </c>
      <c r="B4591" s="31">
        <v>801.59849999999994</v>
      </c>
      <c r="C4591" s="31">
        <v>1250.3720000000001</v>
      </c>
      <c r="D4591" s="31">
        <v>648.56740000000002</v>
      </c>
      <c r="E4591" s="31">
        <v>706.83479999999997</v>
      </c>
      <c r="F4591" s="31">
        <v>61.616</v>
      </c>
      <c r="G4591" s="31">
        <v>231.7876</v>
      </c>
      <c r="H4591" s="31">
        <v>9.0856639999999995</v>
      </c>
      <c r="I4591" s="31">
        <v>2228.1779999999999</v>
      </c>
      <c r="J4591" s="31">
        <v>3047.4659999999999</v>
      </c>
      <c r="K4591" s="31">
        <v>1683.442</v>
      </c>
      <c r="L4591" s="31">
        <v>120.29</v>
      </c>
      <c r="M4591" s="31" t="s">
        <v>108</v>
      </c>
      <c r="N4591" s="31">
        <v>62.329000000000001</v>
      </c>
      <c r="O4591" s="31">
        <v>75.138900000000007</v>
      </c>
      <c r="P4591" s="31">
        <v>115.56829999999999</v>
      </c>
      <c r="Q4591" s="31">
        <v>2362.8258000000001</v>
      </c>
      <c r="R4591" s="31">
        <v>80.872</v>
      </c>
      <c r="S4591" s="31" t="s">
        <v>108</v>
      </c>
    </row>
    <row r="4592" spans="1:19" x14ac:dyDescent="0.35">
      <c r="A4592" s="2">
        <v>39296</v>
      </c>
      <c r="B4592" s="31">
        <v>804.57249999999999</v>
      </c>
      <c r="C4592" s="31">
        <v>1254.4380000000001</v>
      </c>
      <c r="D4592" s="31">
        <v>641.17769999999996</v>
      </c>
      <c r="E4592" s="31">
        <v>708.35239999999999</v>
      </c>
      <c r="F4592" s="31">
        <v>61.6798</v>
      </c>
      <c r="G4592" s="31">
        <v>233.3579</v>
      </c>
      <c r="H4592" s="31">
        <v>9.0714450000000006</v>
      </c>
      <c r="I4592" s="31">
        <v>2222.8389999999999</v>
      </c>
      <c r="J4592" s="31">
        <v>3047.9090000000001</v>
      </c>
      <c r="K4592" s="31">
        <v>1679.86</v>
      </c>
      <c r="L4592" s="31">
        <v>121.25</v>
      </c>
      <c r="M4592" s="31" t="s">
        <v>108</v>
      </c>
      <c r="N4592" s="31">
        <v>62.948900000000002</v>
      </c>
      <c r="O4592" s="31">
        <v>74.8352</v>
      </c>
      <c r="P4592" s="31">
        <v>115.53959999999999</v>
      </c>
      <c r="Q4592" s="31">
        <v>2376.7918</v>
      </c>
      <c r="R4592" s="31">
        <v>80.712999999999994</v>
      </c>
      <c r="S4592" s="31" t="s">
        <v>108</v>
      </c>
    </row>
    <row r="4593" spans="1:19" x14ac:dyDescent="0.35">
      <c r="A4593" s="2">
        <v>39297</v>
      </c>
      <c r="B4593" s="31">
        <v>794.80079999999998</v>
      </c>
      <c r="C4593" s="31">
        <v>1250.002</v>
      </c>
      <c r="D4593" s="31">
        <v>634.03430000000003</v>
      </c>
      <c r="E4593" s="31">
        <v>690.14139999999998</v>
      </c>
      <c r="F4593" s="31">
        <v>62.390900000000002</v>
      </c>
      <c r="G4593" s="31">
        <v>235.13300000000001</v>
      </c>
      <c r="H4593" s="31">
        <v>8.9719149999999992</v>
      </c>
      <c r="I4593" s="31">
        <v>2226.8440000000001</v>
      </c>
      <c r="J4593" s="31">
        <v>3059.43</v>
      </c>
      <c r="K4593" s="31">
        <v>1686.1289999999999</v>
      </c>
      <c r="L4593" s="31">
        <v>118.08</v>
      </c>
      <c r="M4593" s="31" t="s">
        <v>108</v>
      </c>
      <c r="N4593" s="31">
        <v>61.661299999999997</v>
      </c>
      <c r="O4593" s="31">
        <v>75.215999999999994</v>
      </c>
      <c r="P4593" s="31">
        <v>116.3108</v>
      </c>
      <c r="Q4593" s="31">
        <v>2375.2948999999999</v>
      </c>
      <c r="R4593" s="31">
        <v>80.177000000000007</v>
      </c>
      <c r="S4593" s="31" t="s">
        <v>108</v>
      </c>
    </row>
    <row r="4594" spans="1:19" x14ac:dyDescent="0.35">
      <c r="A4594" s="2">
        <v>39300</v>
      </c>
      <c r="B4594" s="31">
        <v>759.64390000000003</v>
      </c>
      <c r="C4594" s="31">
        <v>1186.4849999999999</v>
      </c>
      <c r="D4594" s="31">
        <v>616.29909999999995</v>
      </c>
      <c r="E4594" s="31">
        <v>692.01610000000005</v>
      </c>
      <c r="F4594" s="31">
        <v>62.290599999999998</v>
      </c>
      <c r="G4594" s="31">
        <v>232.12899999999999</v>
      </c>
      <c r="H4594" s="31">
        <v>8.8439479999999993</v>
      </c>
      <c r="I4594" s="31">
        <v>2232.85</v>
      </c>
      <c r="J4594" s="31">
        <v>3053.67</v>
      </c>
      <c r="K4594" s="31">
        <v>1685.98</v>
      </c>
      <c r="L4594" s="31">
        <v>120.11</v>
      </c>
      <c r="M4594" s="31" t="s">
        <v>108</v>
      </c>
      <c r="N4594" s="31">
        <v>62.392499999999998</v>
      </c>
      <c r="O4594" s="31">
        <v>75.556299999999993</v>
      </c>
      <c r="P4594" s="31">
        <v>116.55929999999999</v>
      </c>
      <c r="Q4594" s="31">
        <v>2326.9014000000002</v>
      </c>
      <c r="R4594" s="31">
        <v>80.254999999999995</v>
      </c>
      <c r="S4594" s="31" t="s">
        <v>108</v>
      </c>
    </row>
    <row r="4595" spans="1:19" x14ac:dyDescent="0.35">
      <c r="A4595" s="2">
        <v>39301</v>
      </c>
      <c r="B4595" s="31">
        <v>766.12300000000005</v>
      </c>
      <c r="C4595" s="31">
        <v>1197.759</v>
      </c>
      <c r="D4595" s="31">
        <v>608.66309999999999</v>
      </c>
      <c r="E4595" s="31">
        <v>696.97050000000002</v>
      </c>
      <c r="F4595" s="31">
        <v>62.199399999999997</v>
      </c>
      <c r="G4595" s="31">
        <v>235.61089999999999</v>
      </c>
      <c r="H4595" s="31">
        <v>8.6591070000000006</v>
      </c>
      <c r="I4595" s="31">
        <v>2234.1849999999999</v>
      </c>
      <c r="J4595" s="31">
        <v>3050.5680000000002</v>
      </c>
      <c r="K4595" s="31">
        <v>1683.144</v>
      </c>
      <c r="L4595" s="31">
        <v>121.31</v>
      </c>
      <c r="M4595" s="31" t="s">
        <v>108</v>
      </c>
      <c r="N4595" s="31">
        <v>62.758200000000002</v>
      </c>
      <c r="O4595" s="31">
        <v>75.183800000000005</v>
      </c>
      <c r="P4595" s="31">
        <v>116.294</v>
      </c>
      <c r="Q4595" s="31">
        <v>2336.9463999999998</v>
      </c>
      <c r="R4595" s="31">
        <v>80.478999999999999</v>
      </c>
      <c r="S4595" s="31" t="s">
        <v>108</v>
      </c>
    </row>
    <row r="4596" spans="1:19" x14ac:dyDescent="0.35">
      <c r="A4596" s="2">
        <v>39302</v>
      </c>
      <c r="B4596" s="31">
        <v>757.24990000000003</v>
      </c>
      <c r="C4596" s="31">
        <v>1194.289</v>
      </c>
      <c r="D4596" s="31">
        <v>610.09019999999998</v>
      </c>
      <c r="E4596" s="31">
        <v>681.95960000000002</v>
      </c>
      <c r="F4596" s="31">
        <v>62.564100000000003</v>
      </c>
      <c r="G4596" s="31">
        <v>239.7756</v>
      </c>
      <c r="H4596" s="31">
        <v>8.8668049999999994</v>
      </c>
      <c r="I4596" s="31">
        <v>2228.5120000000002</v>
      </c>
      <c r="J4596" s="31">
        <v>3030.6289999999999</v>
      </c>
      <c r="K4596" s="31">
        <v>1673.2929999999999</v>
      </c>
      <c r="L4596" s="31">
        <v>123.07</v>
      </c>
      <c r="M4596" s="31" t="s">
        <v>108</v>
      </c>
      <c r="N4596" s="31">
        <v>63.560899999999997</v>
      </c>
      <c r="O4596" s="31">
        <v>74.386799999999994</v>
      </c>
      <c r="P4596" s="31">
        <v>116.7377</v>
      </c>
      <c r="Q4596" s="31">
        <v>2402.7215000000001</v>
      </c>
      <c r="R4596" s="31">
        <v>80.343000000000004</v>
      </c>
      <c r="S4596" s="31" t="s">
        <v>108</v>
      </c>
    </row>
    <row r="4597" spans="1:19" x14ac:dyDescent="0.35">
      <c r="A4597" s="2">
        <v>39303</v>
      </c>
      <c r="B4597" s="31">
        <v>750.37760000000003</v>
      </c>
      <c r="C4597" s="31">
        <v>1191.5609999999999</v>
      </c>
      <c r="D4597" s="31">
        <v>612.35140000000001</v>
      </c>
      <c r="E4597" s="31">
        <v>672.20299999999997</v>
      </c>
      <c r="F4597" s="31">
        <v>61.333399999999997</v>
      </c>
      <c r="G4597" s="31">
        <v>239.7073</v>
      </c>
      <c r="H4597" s="31">
        <v>8.6345320000000001</v>
      </c>
      <c r="I4597" s="31">
        <v>2226.1759999999999</v>
      </c>
      <c r="J4597" s="31">
        <v>3045.2510000000002</v>
      </c>
      <c r="K4597" s="31">
        <v>1677.6210000000001</v>
      </c>
      <c r="L4597" s="31">
        <v>119.31</v>
      </c>
      <c r="M4597" s="31" t="s">
        <v>108</v>
      </c>
      <c r="N4597" s="31">
        <v>61.8521</v>
      </c>
      <c r="O4597" s="31">
        <v>74.982100000000003</v>
      </c>
      <c r="P4597" s="31">
        <v>115.7876</v>
      </c>
      <c r="Q4597" s="31">
        <v>2371.5853999999999</v>
      </c>
      <c r="R4597" s="31">
        <v>80.744</v>
      </c>
      <c r="S4597" s="31" t="s">
        <v>108</v>
      </c>
    </row>
    <row r="4598" spans="1:19" x14ac:dyDescent="0.35">
      <c r="A4598" s="2">
        <v>39304</v>
      </c>
      <c r="B4598" s="31">
        <v>750.50469999999996</v>
      </c>
      <c r="C4598" s="31">
        <v>1199.2139999999999</v>
      </c>
      <c r="D4598" s="31">
        <v>608.42229999999995</v>
      </c>
      <c r="E4598" s="31">
        <v>670.89620000000002</v>
      </c>
      <c r="F4598" s="31">
        <v>62.135599999999997</v>
      </c>
      <c r="G4598" s="31">
        <v>238.06870000000001</v>
      </c>
      <c r="H4598" s="31">
        <v>8.6420340000000007</v>
      </c>
      <c r="I4598" s="31">
        <v>2241.1930000000002</v>
      </c>
      <c r="J4598" s="31">
        <v>3048.3519999999999</v>
      </c>
      <c r="K4598" s="31">
        <v>1682.3979999999999</v>
      </c>
      <c r="L4598" s="31">
        <v>118.74</v>
      </c>
      <c r="M4598" s="31" t="s">
        <v>108</v>
      </c>
      <c r="N4598" s="31">
        <v>61.327500000000001</v>
      </c>
      <c r="O4598" s="31">
        <v>75.537999999999997</v>
      </c>
      <c r="P4598" s="31">
        <v>115.5586</v>
      </c>
      <c r="Q4598" s="31">
        <v>2292.8508999999999</v>
      </c>
      <c r="R4598" s="31">
        <v>80.679000000000002</v>
      </c>
      <c r="S4598" s="31" t="s">
        <v>108</v>
      </c>
    </row>
    <row r="4599" spans="1:19" x14ac:dyDescent="0.35">
      <c r="A4599" s="2">
        <v>39307</v>
      </c>
      <c r="B4599" s="31">
        <v>748.13469999999995</v>
      </c>
      <c r="C4599" s="31">
        <v>1187.8</v>
      </c>
      <c r="D4599" s="31">
        <v>621.72029999999995</v>
      </c>
      <c r="E4599" s="31">
        <v>680.8777</v>
      </c>
      <c r="F4599" s="31">
        <v>62.071800000000003</v>
      </c>
      <c r="G4599" s="31">
        <v>240.7996</v>
      </c>
      <c r="H4599" s="31">
        <v>8.7953709999999994</v>
      </c>
      <c r="I4599" s="31">
        <v>2243.1959999999999</v>
      </c>
      <c r="J4599" s="31">
        <v>3049.6819999999998</v>
      </c>
      <c r="K4599" s="31">
        <v>1680.009</v>
      </c>
      <c r="L4599" s="31">
        <v>119.06</v>
      </c>
      <c r="M4599" s="31" t="s">
        <v>108</v>
      </c>
      <c r="N4599" s="31">
        <v>61.756700000000002</v>
      </c>
      <c r="O4599" s="31">
        <v>75.148899999999998</v>
      </c>
      <c r="P4599" s="31">
        <v>115.0194</v>
      </c>
      <c r="Q4599" s="31">
        <v>2314.9558000000002</v>
      </c>
      <c r="R4599" s="31">
        <v>81.048000000000002</v>
      </c>
      <c r="S4599" s="31" t="s">
        <v>108</v>
      </c>
    </row>
    <row r="4600" spans="1:19" x14ac:dyDescent="0.35">
      <c r="A4600" s="2">
        <v>39308</v>
      </c>
      <c r="B4600" s="31">
        <v>752.15120000000002</v>
      </c>
      <c r="C4600" s="31">
        <v>1209.269</v>
      </c>
      <c r="D4600" s="31">
        <v>605.78499999999997</v>
      </c>
      <c r="E4600" s="31">
        <v>667.95989999999995</v>
      </c>
      <c r="F4600" s="31">
        <v>61.962400000000002</v>
      </c>
      <c r="G4600" s="31">
        <v>236.4984</v>
      </c>
      <c r="H4600" s="31">
        <v>8.7254179999999995</v>
      </c>
      <c r="I4600" s="31">
        <v>2241.8609999999999</v>
      </c>
      <c r="J4600" s="31">
        <v>3059.43</v>
      </c>
      <c r="K4600" s="31">
        <v>1682.845</v>
      </c>
      <c r="L4600" s="31">
        <v>117.36</v>
      </c>
      <c r="M4600" s="31" t="s">
        <v>108</v>
      </c>
      <c r="N4600" s="31">
        <v>60.874499999999998</v>
      </c>
      <c r="O4600" s="31">
        <v>75.417000000000002</v>
      </c>
      <c r="P4600" s="31">
        <v>114.6399</v>
      </c>
      <c r="Q4600" s="31">
        <v>2281.6745000000001</v>
      </c>
      <c r="R4600" s="31">
        <v>81.489000000000004</v>
      </c>
      <c r="S4600" s="31" t="s">
        <v>108</v>
      </c>
    </row>
    <row r="4601" spans="1:19" x14ac:dyDescent="0.35">
      <c r="A4601" s="2">
        <v>39309</v>
      </c>
      <c r="B4601" s="31">
        <v>764.30650000000003</v>
      </c>
      <c r="C4601" s="31">
        <v>1227.6890000000001</v>
      </c>
      <c r="D4601" s="31">
        <v>623.43640000000005</v>
      </c>
      <c r="E4601" s="31">
        <v>658.63030000000003</v>
      </c>
      <c r="F4601" s="31">
        <v>61.962400000000002</v>
      </c>
      <c r="G4601" s="31">
        <v>233.3578</v>
      </c>
      <c r="H4601" s="31">
        <v>8.7394090000000002</v>
      </c>
      <c r="I4601" s="31">
        <v>2253.2069999999999</v>
      </c>
      <c r="J4601" s="31">
        <v>3068.2919999999999</v>
      </c>
      <c r="K4601" s="31">
        <v>1685.0840000000001</v>
      </c>
      <c r="L4601" s="31">
        <v>115.75</v>
      </c>
      <c r="M4601" s="31" t="s">
        <v>108</v>
      </c>
      <c r="N4601" s="31">
        <v>59.722000000000001</v>
      </c>
      <c r="O4601" s="31">
        <v>75.841099999999997</v>
      </c>
      <c r="P4601" s="31">
        <v>113.773</v>
      </c>
      <c r="Q4601" s="31">
        <v>2226.7219</v>
      </c>
      <c r="R4601" s="31">
        <v>81.822000000000003</v>
      </c>
      <c r="S4601" s="31" t="s">
        <v>108</v>
      </c>
    </row>
    <row r="4602" spans="1:19" x14ac:dyDescent="0.35">
      <c r="A4602" s="2">
        <v>39310</v>
      </c>
      <c r="B4602" s="31">
        <v>741.79269999999997</v>
      </c>
      <c r="C4602" s="31">
        <v>1201.9639999999999</v>
      </c>
      <c r="D4602" s="31">
        <v>607.01080000000002</v>
      </c>
      <c r="E4602" s="31">
        <v>607.31780000000003</v>
      </c>
      <c r="F4602" s="31">
        <v>59.984200000000001</v>
      </c>
      <c r="G4602" s="31">
        <v>222.4341</v>
      </c>
      <c r="H4602" s="31">
        <v>8.3709919999999993</v>
      </c>
      <c r="I4602" s="31">
        <v>2254.0410000000002</v>
      </c>
      <c r="J4602" s="31">
        <v>3087.3440000000001</v>
      </c>
      <c r="K4602" s="31">
        <v>1694.4880000000001</v>
      </c>
      <c r="L4602" s="31">
        <v>116.57</v>
      </c>
      <c r="M4602" s="31" t="s">
        <v>108</v>
      </c>
      <c r="N4602" s="31">
        <v>59.022599999999997</v>
      </c>
      <c r="O4602" s="31">
        <v>77.805800000000005</v>
      </c>
      <c r="P4602" s="31">
        <v>113.1863</v>
      </c>
      <c r="Q4602" s="31">
        <v>2101.1001000000001</v>
      </c>
      <c r="R4602" s="31">
        <v>81.728999999999999</v>
      </c>
      <c r="S4602" s="31" t="s">
        <v>108</v>
      </c>
    </row>
    <row r="4603" spans="1:19" x14ac:dyDescent="0.35">
      <c r="A4603" s="2">
        <v>39311</v>
      </c>
      <c r="B4603" s="31">
        <v>748.24030000000005</v>
      </c>
      <c r="C4603" s="31">
        <v>1232.453</v>
      </c>
      <c r="D4603" s="31">
        <v>617.30740000000003</v>
      </c>
      <c r="E4603" s="31">
        <v>631.44899999999996</v>
      </c>
      <c r="F4603" s="31">
        <v>60.7864</v>
      </c>
      <c r="G4603" s="31">
        <v>226.05260000000001</v>
      </c>
      <c r="H4603" s="31">
        <v>8.2963760000000004</v>
      </c>
      <c r="I4603" s="31">
        <v>2274.3980000000001</v>
      </c>
      <c r="J4603" s="31">
        <v>3079.8119999999999</v>
      </c>
      <c r="K4603" s="31">
        <v>1691.652</v>
      </c>
      <c r="L4603" s="31">
        <v>118.65</v>
      </c>
      <c r="M4603" s="31" t="s">
        <v>108</v>
      </c>
      <c r="N4603" s="31">
        <v>60.159100000000002</v>
      </c>
      <c r="O4603" s="31">
        <v>78.082700000000003</v>
      </c>
      <c r="P4603" s="31">
        <v>114.1467</v>
      </c>
      <c r="Q4603" s="31">
        <v>2103.3200000000002</v>
      </c>
      <c r="R4603" s="31">
        <v>81.426000000000002</v>
      </c>
      <c r="S4603" s="31" t="s">
        <v>108</v>
      </c>
    </row>
    <row r="4604" spans="1:19" x14ac:dyDescent="0.35">
      <c r="A4604" s="2">
        <v>39314</v>
      </c>
      <c r="B4604" s="31">
        <v>742.00409999999999</v>
      </c>
      <c r="C4604" s="31">
        <v>1190.3399999999999</v>
      </c>
      <c r="D4604" s="31">
        <v>607.2559</v>
      </c>
      <c r="E4604" s="31">
        <v>631.98720000000003</v>
      </c>
      <c r="F4604" s="31">
        <v>60.759099999999997</v>
      </c>
      <c r="G4604" s="31">
        <v>225.9161</v>
      </c>
      <c r="H4604" s="31">
        <v>8.203106</v>
      </c>
      <c r="I4604" s="31">
        <v>2267.39</v>
      </c>
      <c r="J4604" s="31">
        <v>3085.1289999999999</v>
      </c>
      <c r="K4604" s="31">
        <v>1693.5920000000001</v>
      </c>
      <c r="L4604" s="31">
        <v>118.57</v>
      </c>
      <c r="M4604" s="31" t="s">
        <v>108</v>
      </c>
      <c r="N4604" s="31">
        <v>60.334000000000003</v>
      </c>
      <c r="O4604" s="31">
        <v>77.3887</v>
      </c>
      <c r="P4604" s="31">
        <v>113.8413</v>
      </c>
      <c r="Q4604" s="31">
        <v>2181.8155999999999</v>
      </c>
      <c r="R4604" s="31">
        <v>81.400000000000006</v>
      </c>
      <c r="S4604" s="31" t="s">
        <v>108</v>
      </c>
    </row>
    <row r="4605" spans="1:19" x14ac:dyDescent="0.35">
      <c r="A4605" s="2">
        <v>39315</v>
      </c>
      <c r="B4605" s="31">
        <v>729.42600000000004</v>
      </c>
      <c r="C4605" s="31">
        <v>1154.579</v>
      </c>
      <c r="D4605" s="31">
        <v>604.80430000000001</v>
      </c>
      <c r="E4605" s="31">
        <v>627.86069999999995</v>
      </c>
      <c r="F4605" s="31">
        <v>60.731699999999996</v>
      </c>
      <c r="G4605" s="31">
        <v>226.9402</v>
      </c>
      <c r="H4605" s="31">
        <v>8.203106</v>
      </c>
      <c r="I4605" s="31">
        <v>2271.5610000000001</v>
      </c>
      <c r="J4605" s="31">
        <v>3093.5479999999998</v>
      </c>
      <c r="K4605" s="31">
        <v>1697.921</v>
      </c>
      <c r="L4605" s="31">
        <v>118.67</v>
      </c>
      <c r="M4605" s="31" t="s">
        <v>108</v>
      </c>
      <c r="N4605" s="31">
        <v>61.0334</v>
      </c>
      <c r="O4605" s="31">
        <v>77.703400000000002</v>
      </c>
      <c r="P4605" s="31">
        <v>113.9144</v>
      </c>
      <c r="Q4605" s="31">
        <v>2177.5900999999999</v>
      </c>
      <c r="R4605" s="31">
        <v>81.492000000000004</v>
      </c>
      <c r="S4605" s="31" t="s">
        <v>108</v>
      </c>
    </row>
    <row r="4606" spans="1:19" x14ac:dyDescent="0.35">
      <c r="A4606" s="2">
        <v>39316</v>
      </c>
      <c r="B4606" s="31">
        <v>728.58040000000005</v>
      </c>
      <c r="C4606" s="31">
        <v>1160.105</v>
      </c>
      <c r="D4606" s="31">
        <v>597.93989999999997</v>
      </c>
      <c r="E4606" s="31">
        <v>643.82860000000005</v>
      </c>
      <c r="F4606" s="31">
        <v>60.959600000000002</v>
      </c>
      <c r="G4606" s="31">
        <v>231.30969999999999</v>
      </c>
      <c r="H4606" s="31">
        <v>8.1797880000000003</v>
      </c>
      <c r="I4606" s="31">
        <v>2267.5569999999998</v>
      </c>
      <c r="J4606" s="31">
        <v>3086.9009999999998</v>
      </c>
      <c r="K4606" s="31">
        <v>1691.0550000000001</v>
      </c>
      <c r="L4606" s="31">
        <v>120.19</v>
      </c>
      <c r="M4606" s="31" t="s">
        <v>108</v>
      </c>
      <c r="N4606" s="31">
        <v>61.836199999999998</v>
      </c>
      <c r="O4606" s="31">
        <v>77.222700000000003</v>
      </c>
      <c r="P4606" s="31">
        <v>114.13030000000001</v>
      </c>
      <c r="Q4606" s="31">
        <v>2233.3948999999998</v>
      </c>
      <c r="R4606" s="31">
        <v>81.248999999999995</v>
      </c>
      <c r="S4606" s="31" t="s">
        <v>108</v>
      </c>
    </row>
    <row r="4607" spans="1:19" x14ac:dyDescent="0.35">
      <c r="A4607" s="2">
        <v>39317</v>
      </c>
      <c r="B4607" s="31">
        <v>739.04459999999995</v>
      </c>
      <c r="C4607" s="31">
        <v>1179.732</v>
      </c>
      <c r="D4607" s="31">
        <v>605.29459999999995</v>
      </c>
      <c r="E4607" s="31">
        <v>653.33759999999995</v>
      </c>
      <c r="F4607" s="31">
        <v>60.932299999999998</v>
      </c>
      <c r="G4607" s="31">
        <v>234.38200000000001</v>
      </c>
      <c r="H4607" s="31">
        <v>8.3570010000000003</v>
      </c>
      <c r="I4607" s="31">
        <v>2260.0479999999998</v>
      </c>
      <c r="J4607" s="31">
        <v>3086.0149999999999</v>
      </c>
      <c r="K4607" s="31">
        <v>1693.5920000000001</v>
      </c>
      <c r="L4607" s="31">
        <v>120</v>
      </c>
      <c r="M4607" s="31" t="s">
        <v>108</v>
      </c>
      <c r="N4607" s="31">
        <v>61.661299999999997</v>
      </c>
      <c r="O4607" s="31">
        <v>76.363299999999995</v>
      </c>
      <c r="P4607" s="31">
        <v>114.6172</v>
      </c>
      <c r="Q4607" s="31">
        <v>2272.3926999999999</v>
      </c>
      <c r="R4607" s="31">
        <v>81.144999999999996</v>
      </c>
      <c r="S4607" s="31" t="s">
        <v>108</v>
      </c>
    </row>
    <row r="4608" spans="1:19" x14ac:dyDescent="0.35">
      <c r="A4608" s="2">
        <v>39318</v>
      </c>
      <c r="B4608" s="31">
        <v>747.07770000000005</v>
      </c>
      <c r="C4608" s="31">
        <v>1210.6659999999999</v>
      </c>
      <c r="D4608" s="31">
        <v>609.95259999999996</v>
      </c>
      <c r="E4608" s="31">
        <v>659.34799999999996</v>
      </c>
      <c r="F4608" s="31">
        <v>61.761800000000001</v>
      </c>
      <c r="G4608" s="31">
        <v>236.22540000000001</v>
      </c>
      <c r="H4608" s="31">
        <v>8.3849820000000008</v>
      </c>
      <c r="I4608" s="31">
        <v>2262.0500000000002</v>
      </c>
      <c r="J4608" s="31">
        <v>3081.5839999999998</v>
      </c>
      <c r="K4608" s="31">
        <v>1695.384</v>
      </c>
      <c r="L4608" s="31">
        <v>121.4</v>
      </c>
      <c r="M4608" s="31" t="s">
        <v>108</v>
      </c>
      <c r="N4608" s="31">
        <v>62.615099999999998</v>
      </c>
      <c r="O4608" s="31">
        <v>76.596699999999998</v>
      </c>
      <c r="P4608" s="31">
        <v>115.15560000000001</v>
      </c>
      <c r="Q4608" s="31">
        <v>2282.0574999999999</v>
      </c>
      <c r="R4608" s="31">
        <v>80.667000000000002</v>
      </c>
      <c r="S4608" s="31" t="s">
        <v>108</v>
      </c>
    </row>
    <row r="4609" spans="1:19" x14ac:dyDescent="0.35">
      <c r="A4609" s="2">
        <v>39321</v>
      </c>
      <c r="B4609" s="31">
        <v>750.67150000000004</v>
      </c>
      <c r="C4609" s="31">
        <v>1237.6610000000001</v>
      </c>
      <c r="D4609" s="31">
        <v>606.76549999999997</v>
      </c>
      <c r="E4609" s="31">
        <v>659.34799999999996</v>
      </c>
      <c r="F4609" s="31">
        <v>61.643300000000004</v>
      </c>
      <c r="G4609" s="31">
        <v>238.34190000000001</v>
      </c>
      <c r="H4609" s="31">
        <v>8.3103660000000001</v>
      </c>
      <c r="I4609" s="31">
        <v>2260.549</v>
      </c>
      <c r="J4609" s="31">
        <v>3086.9009999999998</v>
      </c>
      <c r="K4609" s="31">
        <v>1697.473</v>
      </c>
      <c r="L4609" s="31">
        <v>120.27</v>
      </c>
      <c r="M4609" s="31" t="s">
        <v>108</v>
      </c>
      <c r="N4609" s="31">
        <v>62.011000000000003</v>
      </c>
      <c r="O4609" s="31">
        <v>76.596699999999998</v>
      </c>
      <c r="P4609" s="31">
        <v>115.15560000000001</v>
      </c>
      <c r="Q4609" s="31">
        <v>2324.4205999999999</v>
      </c>
      <c r="R4609" s="31">
        <v>80.739000000000004</v>
      </c>
      <c r="S4609" s="31" t="s">
        <v>108</v>
      </c>
    </row>
    <row r="4610" spans="1:19" x14ac:dyDescent="0.35">
      <c r="A4610" s="2">
        <v>39322</v>
      </c>
      <c r="B4610" s="31">
        <v>746.97199999999998</v>
      </c>
      <c r="C4610" s="31">
        <v>1216.636</v>
      </c>
      <c r="D4610" s="31">
        <v>615.59119999999996</v>
      </c>
      <c r="E4610" s="31">
        <v>656.02880000000005</v>
      </c>
      <c r="F4610" s="31">
        <v>61.397199999999998</v>
      </c>
      <c r="G4610" s="31">
        <v>238.2054</v>
      </c>
      <c r="H4610" s="31">
        <v>8.2544039999999992</v>
      </c>
      <c r="I4610" s="31">
        <v>2260.7159999999999</v>
      </c>
      <c r="J4610" s="31">
        <v>3105.6370000000002</v>
      </c>
      <c r="K4610" s="31">
        <v>1699.414</v>
      </c>
      <c r="L4610" s="31">
        <v>117.69</v>
      </c>
      <c r="M4610" s="31" t="s">
        <v>108</v>
      </c>
      <c r="N4610" s="31">
        <v>60.651899999999998</v>
      </c>
      <c r="O4610" s="31">
        <v>77.222700000000003</v>
      </c>
      <c r="P4610" s="31">
        <v>115.18640000000001</v>
      </c>
      <c r="Q4610" s="31">
        <v>2304.373</v>
      </c>
      <c r="R4610" s="31">
        <v>80.756</v>
      </c>
      <c r="S4610" s="31" t="s">
        <v>108</v>
      </c>
    </row>
    <row r="4611" spans="1:19" x14ac:dyDescent="0.35">
      <c r="A4611" s="2">
        <v>39323</v>
      </c>
      <c r="B4611" s="31">
        <v>760.39570000000003</v>
      </c>
      <c r="C4611" s="31">
        <v>1253.6669999999999</v>
      </c>
      <c r="D4611" s="31">
        <v>623.92660000000001</v>
      </c>
      <c r="E4611" s="31">
        <v>664.37159999999994</v>
      </c>
      <c r="F4611" s="31">
        <v>61.570399999999999</v>
      </c>
      <c r="G4611" s="31">
        <v>238.7516</v>
      </c>
      <c r="H4611" s="31">
        <v>8.4222900000000003</v>
      </c>
      <c r="I4611" s="31">
        <v>2264.5529999999999</v>
      </c>
      <c r="J4611" s="31">
        <v>3101.6410000000001</v>
      </c>
      <c r="K4611" s="31">
        <v>1700.16</v>
      </c>
      <c r="L4611" s="31">
        <v>119.92</v>
      </c>
      <c r="M4611" s="31" t="s">
        <v>108</v>
      </c>
      <c r="N4611" s="31">
        <v>62.344900000000003</v>
      </c>
      <c r="O4611" s="31">
        <v>77.118600000000001</v>
      </c>
      <c r="P4611" s="31">
        <v>115.24460000000001</v>
      </c>
      <c r="Q4611" s="31">
        <v>2298.7937999999999</v>
      </c>
      <c r="R4611" s="31">
        <v>80.7</v>
      </c>
      <c r="S4611" s="31" t="s">
        <v>108</v>
      </c>
    </row>
    <row r="4612" spans="1:19" x14ac:dyDescent="0.35">
      <c r="A4612" s="2">
        <v>39324</v>
      </c>
      <c r="B4612" s="31">
        <v>757.64750000000004</v>
      </c>
      <c r="C4612" s="31">
        <v>1244.7739999999999</v>
      </c>
      <c r="D4612" s="31">
        <v>624.90719999999999</v>
      </c>
      <c r="E4612" s="31">
        <v>667.15250000000003</v>
      </c>
      <c r="F4612" s="31">
        <v>61.433700000000002</v>
      </c>
      <c r="G4612" s="31">
        <v>241.6874</v>
      </c>
      <c r="H4612" s="31">
        <v>8.3663279999999993</v>
      </c>
      <c r="I4612" s="31">
        <v>2266.7220000000002</v>
      </c>
      <c r="J4612" s="31">
        <v>3114.0770000000002</v>
      </c>
      <c r="K4612" s="31">
        <v>1698.518</v>
      </c>
      <c r="L4612" s="31">
        <v>119.59</v>
      </c>
      <c r="M4612" s="31" t="s">
        <v>108</v>
      </c>
      <c r="N4612" s="31">
        <v>62.781999999999996</v>
      </c>
      <c r="O4612" s="31">
        <v>76.606700000000004</v>
      </c>
      <c r="P4612" s="31">
        <v>115.134</v>
      </c>
      <c r="Q4612" s="31">
        <v>2328.5657000000001</v>
      </c>
      <c r="R4612" s="31">
        <v>80.793999999999997</v>
      </c>
      <c r="S4612" s="31" t="s">
        <v>108</v>
      </c>
    </row>
    <row r="4613" spans="1:19" x14ac:dyDescent="0.35">
      <c r="A4613" s="2">
        <v>39325</v>
      </c>
      <c r="B4613" s="31">
        <v>764.72929999999997</v>
      </c>
      <c r="C4613" s="31">
        <v>1247.8230000000001</v>
      </c>
      <c r="D4613" s="31">
        <v>629.5652</v>
      </c>
      <c r="E4613" s="31">
        <v>672.53489999999999</v>
      </c>
      <c r="F4613" s="31">
        <v>62.162999999999997</v>
      </c>
      <c r="G4613" s="31">
        <v>241.00470000000001</v>
      </c>
      <c r="H4613" s="31">
        <v>8.5062329999999999</v>
      </c>
      <c r="I4613" s="31">
        <v>2259.047</v>
      </c>
      <c r="J4613" s="31">
        <v>3102.9650000000001</v>
      </c>
      <c r="K4613" s="31">
        <v>1698.22</v>
      </c>
      <c r="L4613" s="31">
        <v>120.84</v>
      </c>
      <c r="M4613" s="31" t="s">
        <v>108</v>
      </c>
      <c r="N4613" s="31">
        <v>63.4178</v>
      </c>
      <c r="O4613" s="31">
        <v>76.532300000000006</v>
      </c>
      <c r="P4613" s="31">
        <v>115.1058</v>
      </c>
      <c r="Q4613" s="31">
        <v>2383.7350999999999</v>
      </c>
      <c r="R4613" s="31">
        <v>80.790999999999997</v>
      </c>
      <c r="S4613" s="31" t="s">
        <v>108</v>
      </c>
    </row>
    <row r="4614" spans="1:19" x14ac:dyDescent="0.35">
      <c r="A4614" s="2">
        <v>39328</v>
      </c>
      <c r="B4614" s="31">
        <v>764.72929999999997</v>
      </c>
      <c r="C4614" s="31">
        <v>1247.8230000000001</v>
      </c>
      <c r="D4614" s="31">
        <v>629.5652</v>
      </c>
      <c r="E4614" s="31">
        <v>672.53489999999999</v>
      </c>
      <c r="F4614" s="31">
        <v>62.162999999999997</v>
      </c>
      <c r="G4614" s="31">
        <v>241.00470000000001</v>
      </c>
      <c r="H4614" s="31">
        <v>8.5062329999999999</v>
      </c>
      <c r="I4614" s="31">
        <v>2256.377</v>
      </c>
      <c r="J4614" s="31">
        <v>3102.9650000000001</v>
      </c>
      <c r="K4614" s="31">
        <v>1694.8209999999999</v>
      </c>
      <c r="L4614" s="31">
        <v>120.84</v>
      </c>
      <c r="M4614" s="31" t="s">
        <v>108</v>
      </c>
      <c r="N4614" s="31">
        <v>63.4178</v>
      </c>
      <c r="O4614" s="31">
        <v>76.553700000000006</v>
      </c>
      <c r="P4614" s="31">
        <v>114.9181</v>
      </c>
      <c r="Q4614" s="31">
        <v>2394.2125999999998</v>
      </c>
      <c r="R4614" s="31">
        <v>80.813999999999993</v>
      </c>
      <c r="S4614" s="31" t="s">
        <v>108</v>
      </c>
    </row>
    <row r="4615" spans="1:19" x14ac:dyDescent="0.35">
      <c r="A4615" s="2">
        <v>39329</v>
      </c>
      <c r="B4615" s="31">
        <v>776.5675</v>
      </c>
      <c r="C4615" s="31">
        <v>1264.655</v>
      </c>
      <c r="D4615" s="31">
        <v>636.91989999999998</v>
      </c>
      <c r="E4615" s="31">
        <v>658.45090000000005</v>
      </c>
      <c r="F4615" s="31">
        <v>63.0381</v>
      </c>
      <c r="G4615" s="31">
        <v>247.83199999999999</v>
      </c>
      <c r="H4615" s="31">
        <v>8.3709910000000001</v>
      </c>
      <c r="I4615" s="31">
        <v>2258.2130000000002</v>
      </c>
      <c r="J4615" s="31">
        <v>3102.9650000000001</v>
      </c>
      <c r="K4615" s="31">
        <v>1693.1759999999999</v>
      </c>
      <c r="L4615" s="31">
        <v>121.89</v>
      </c>
      <c r="M4615" s="31" t="s">
        <v>108</v>
      </c>
      <c r="N4615" s="31">
        <v>64.371600000000001</v>
      </c>
      <c r="O4615" s="31">
        <v>76.330100000000002</v>
      </c>
      <c r="P4615" s="31">
        <v>114.7139</v>
      </c>
      <c r="Q4615" s="31">
        <v>2392.3969999999999</v>
      </c>
      <c r="R4615" s="31">
        <v>80.88</v>
      </c>
      <c r="S4615" s="31" t="s">
        <v>108</v>
      </c>
    </row>
    <row r="4616" spans="1:19" x14ac:dyDescent="0.35">
      <c r="A4616" s="2">
        <v>39330</v>
      </c>
      <c r="B4616" s="31">
        <v>780.05560000000003</v>
      </c>
      <c r="C4616" s="31">
        <v>1268.1489999999999</v>
      </c>
      <c r="D4616" s="31">
        <v>638.63599999999997</v>
      </c>
      <c r="E4616" s="31">
        <v>645.17420000000004</v>
      </c>
      <c r="F4616" s="31">
        <v>62.965200000000003</v>
      </c>
      <c r="G4616" s="31">
        <v>246.60310000000001</v>
      </c>
      <c r="H4616" s="31">
        <v>8.4129629999999995</v>
      </c>
      <c r="I4616" s="31">
        <v>2263.9319999999998</v>
      </c>
      <c r="J4616" s="31">
        <v>3122.078</v>
      </c>
      <c r="K4616" s="31">
        <v>1701.857</v>
      </c>
      <c r="L4616" s="31">
        <v>120.82</v>
      </c>
      <c r="M4616" s="31" t="s">
        <v>108</v>
      </c>
      <c r="N4616" s="31">
        <v>63.688099999999999</v>
      </c>
      <c r="O4616" s="31">
        <v>76.880700000000004</v>
      </c>
      <c r="P4616" s="31">
        <v>115.2405</v>
      </c>
      <c r="Q4616" s="31">
        <v>2379.8924999999999</v>
      </c>
      <c r="R4616" s="31">
        <v>80.622</v>
      </c>
      <c r="S4616" s="31" t="s">
        <v>108</v>
      </c>
    </row>
    <row r="4617" spans="1:19" x14ac:dyDescent="0.35">
      <c r="A4617" s="2">
        <v>39331</v>
      </c>
      <c r="B4617" s="31">
        <v>786.29179999999997</v>
      </c>
      <c r="C4617" s="31">
        <v>1252.396</v>
      </c>
      <c r="D4617" s="31">
        <v>654.3261</v>
      </c>
      <c r="E4617" s="31">
        <v>658.18169999999998</v>
      </c>
      <c r="F4617" s="31">
        <v>64.232299999999995</v>
      </c>
      <c r="G4617" s="31">
        <v>243.73560000000001</v>
      </c>
      <c r="H4617" s="31">
        <v>8.5575320000000001</v>
      </c>
      <c r="I4617" s="31">
        <v>2264.8519999999999</v>
      </c>
      <c r="J4617" s="31">
        <v>3115.855</v>
      </c>
      <c r="K4617" s="31">
        <v>1703.654</v>
      </c>
      <c r="L4617" s="31">
        <v>121.07</v>
      </c>
      <c r="M4617" s="31" t="s">
        <v>108</v>
      </c>
      <c r="N4617" s="31">
        <v>63.704000000000001</v>
      </c>
      <c r="O4617" s="31">
        <v>76.918599999999998</v>
      </c>
      <c r="P4617" s="31">
        <v>115.56789999999999</v>
      </c>
      <c r="Q4617" s="31">
        <v>2399.0751</v>
      </c>
      <c r="R4617" s="31">
        <v>80.471999999999994</v>
      </c>
      <c r="S4617" s="31" t="s">
        <v>108</v>
      </c>
    </row>
    <row r="4618" spans="1:19" x14ac:dyDescent="0.35">
      <c r="A4618" s="2">
        <v>39332</v>
      </c>
      <c r="B4618" s="31">
        <v>789.14570000000003</v>
      </c>
      <c r="C4618" s="31">
        <v>1261.7329999999999</v>
      </c>
      <c r="D4618" s="31">
        <v>654.81640000000004</v>
      </c>
      <c r="E4618" s="31">
        <v>646.9683</v>
      </c>
      <c r="F4618" s="31">
        <v>64.697199999999995</v>
      </c>
      <c r="G4618" s="31">
        <v>247.2175</v>
      </c>
      <c r="H4618" s="31">
        <v>8.5621960000000001</v>
      </c>
      <c r="I4618" s="31">
        <v>2266.6089999999999</v>
      </c>
      <c r="J4618" s="31">
        <v>3145.6350000000002</v>
      </c>
      <c r="K4618" s="31">
        <v>1714.288</v>
      </c>
      <c r="L4618" s="31">
        <v>119.45</v>
      </c>
      <c r="M4618" s="31" t="s">
        <v>108</v>
      </c>
      <c r="N4618" s="31">
        <v>62.646900000000002</v>
      </c>
      <c r="O4618" s="31">
        <v>78.105500000000006</v>
      </c>
      <c r="P4618" s="31">
        <v>116.1708</v>
      </c>
      <c r="Q4618" s="31">
        <v>2386.2319000000002</v>
      </c>
      <c r="R4618" s="31">
        <v>79.959000000000003</v>
      </c>
      <c r="S4618" s="31" t="s">
        <v>108</v>
      </c>
    </row>
    <row r="4619" spans="1:19" x14ac:dyDescent="0.35">
      <c r="A4619" s="2">
        <v>39335</v>
      </c>
      <c r="B4619" s="31">
        <v>792.95079999999996</v>
      </c>
      <c r="C4619" s="31">
        <v>1256.779</v>
      </c>
      <c r="D4619" s="31">
        <v>660.45500000000004</v>
      </c>
      <c r="E4619" s="31">
        <v>645.7124</v>
      </c>
      <c r="F4619" s="31">
        <v>64.9251</v>
      </c>
      <c r="G4619" s="31">
        <v>250.6994</v>
      </c>
      <c r="H4619" s="31">
        <v>8.6368120000000008</v>
      </c>
      <c r="I4619" s="31">
        <v>2279.4989999999998</v>
      </c>
      <c r="J4619" s="31">
        <v>3152.3020000000001</v>
      </c>
      <c r="K4619" s="31">
        <v>1721.6279999999999</v>
      </c>
      <c r="L4619" s="31">
        <v>119.08</v>
      </c>
      <c r="M4619" s="31" t="s">
        <v>108</v>
      </c>
      <c r="N4619" s="31">
        <v>62.575299999999999</v>
      </c>
      <c r="O4619" s="31">
        <v>78.204400000000007</v>
      </c>
      <c r="P4619" s="31">
        <v>116.4153</v>
      </c>
      <c r="Q4619" s="31">
        <v>2357.1563000000001</v>
      </c>
      <c r="R4619" s="31">
        <v>79.816000000000003</v>
      </c>
      <c r="S4619" s="31" t="s">
        <v>108</v>
      </c>
    </row>
    <row r="4620" spans="1:19" x14ac:dyDescent="0.35">
      <c r="A4620" s="2">
        <v>39336</v>
      </c>
      <c r="B4620" s="31">
        <v>800.79949999999997</v>
      </c>
      <c r="C4620" s="31">
        <v>1258.2429999999999</v>
      </c>
      <c r="D4620" s="31">
        <v>668.11469999999997</v>
      </c>
      <c r="E4620" s="31">
        <v>674.15840000000003</v>
      </c>
      <c r="F4620" s="31">
        <v>65.736500000000007</v>
      </c>
      <c r="G4620" s="31">
        <v>251.38210000000001</v>
      </c>
      <c r="H4620" s="31">
        <v>8.6554660000000005</v>
      </c>
      <c r="I4620" s="31">
        <v>2277.4899999999998</v>
      </c>
      <c r="J4620" s="31">
        <v>3142.0790000000002</v>
      </c>
      <c r="K4620" s="31">
        <v>1718.0329999999999</v>
      </c>
      <c r="L4620" s="31">
        <v>120.52</v>
      </c>
      <c r="M4620" s="31" t="s">
        <v>108</v>
      </c>
      <c r="N4620" s="31">
        <v>63.378100000000003</v>
      </c>
      <c r="O4620" s="31">
        <v>77.638599999999997</v>
      </c>
      <c r="P4620" s="31">
        <v>116.75879999999999</v>
      </c>
      <c r="Q4620" s="31">
        <v>2384.2707999999998</v>
      </c>
      <c r="R4620" s="31">
        <v>79.703999999999994</v>
      </c>
      <c r="S4620" s="31" t="s">
        <v>108</v>
      </c>
    </row>
    <row r="4621" spans="1:19" x14ac:dyDescent="0.35">
      <c r="A4621" s="2">
        <v>39337</v>
      </c>
      <c r="B4621" s="31">
        <v>815.93849999999998</v>
      </c>
      <c r="C4621" s="31">
        <v>1281.6489999999999</v>
      </c>
      <c r="D4621" s="31">
        <v>673.67039999999997</v>
      </c>
      <c r="E4621" s="31">
        <v>669.29920000000004</v>
      </c>
      <c r="F4621" s="31">
        <v>65.7</v>
      </c>
      <c r="G4621" s="31">
        <v>256.2978</v>
      </c>
      <c r="H4621" s="31">
        <v>8.5295509999999997</v>
      </c>
      <c r="I4621" s="31">
        <v>2281.3409999999999</v>
      </c>
      <c r="J4621" s="31">
        <v>3134.5230000000001</v>
      </c>
      <c r="K4621" s="31">
        <v>1713.539</v>
      </c>
      <c r="L4621" s="31">
        <v>120.8</v>
      </c>
      <c r="M4621" s="31" t="s">
        <v>108</v>
      </c>
      <c r="N4621" s="31">
        <v>63.465499999999999</v>
      </c>
      <c r="O4621" s="31">
        <v>77.553600000000003</v>
      </c>
      <c r="P4621" s="31">
        <v>117.18980000000001</v>
      </c>
      <c r="Q4621" s="31">
        <v>2388.1158</v>
      </c>
      <c r="R4621" s="31">
        <v>79.364999999999995</v>
      </c>
      <c r="S4621" s="31" t="s">
        <v>108</v>
      </c>
    </row>
    <row r="4622" spans="1:19" x14ac:dyDescent="0.35">
      <c r="A4622" s="2">
        <v>39338</v>
      </c>
      <c r="B4622" s="31">
        <v>815.45119999999997</v>
      </c>
      <c r="C4622" s="31">
        <v>1300.876</v>
      </c>
      <c r="D4622" s="31">
        <v>676.72180000000003</v>
      </c>
      <c r="E4622" s="31">
        <v>680.05679999999995</v>
      </c>
      <c r="F4622" s="31">
        <v>65.444800000000001</v>
      </c>
      <c r="G4622" s="31">
        <v>257.04880000000003</v>
      </c>
      <c r="H4622" s="31">
        <v>8.4782519999999995</v>
      </c>
      <c r="I4622" s="31">
        <v>2279.4989999999998</v>
      </c>
      <c r="J4622" s="31">
        <v>3120.3</v>
      </c>
      <c r="K4622" s="31">
        <v>1708.597</v>
      </c>
      <c r="L4622" s="31">
        <v>121.52</v>
      </c>
      <c r="M4622" s="31" t="s">
        <v>108</v>
      </c>
      <c r="N4622" s="31">
        <v>63.608600000000003</v>
      </c>
      <c r="O4622" s="31">
        <v>76.686400000000006</v>
      </c>
      <c r="P4622" s="31">
        <v>117.13120000000001</v>
      </c>
      <c r="Q4622" s="31">
        <v>2413.2606999999998</v>
      </c>
      <c r="R4622" s="31">
        <v>79.513000000000005</v>
      </c>
      <c r="S4622" s="31" t="s">
        <v>108</v>
      </c>
    </row>
    <row r="4623" spans="1:19" x14ac:dyDescent="0.35">
      <c r="A4623" s="2">
        <v>39339</v>
      </c>
      <c r="B4623" s="31">
        <v>807.77750000000003</v>
      </c>
      <c r="C4623" s="31">
        <v>1291.663</v>
      </c>
      <c r="D4623" s="31">
        <v>681.40239999999994</v>
      </c>
      <c r="E4623" s="31">
        <v>680.89319999999998</v>
      </c>
      <c r="F4623" s="31">
        <v>65.435599999999994</v>
      </c>
      <c r="G4623" s="31">
        <v>260.73559999999998</v>
      </c>
      <c r="H4623" s="31">
        <v>8.5668589999999991</v>
      </c>
      <c r="I4623" s="31">
        <v>2275.3139999999999</v>
      </c>
      <c r="J4623" s="31">
        <v>3125.1889999999999</v>
      </c>
      <c r="K4623" s="31">
        <v>1708.297</v>
      </c>
      <c r="L4623" s="31">
        <v>121.52</v>
      </c>
      <c r="M4623" s="31" t="s">
        <v>108</v>
      </c>
      <c r="N4623" s="31">
        <v>63.624499999999998</v>
      </c>
      <c r="O4623" s="31">
        <v>76.918800000000005</v>
      </c>
      <c r="P4623" s="31">
        <v>117.0215</v>
      </c>
      <c r="Q4623" s="31">
        <v>2426.9169999999999</v>
      </c>
      <c r="R4623" s="31">
        <v>79.617000000000004</v>
      </c>
      <c r="S4623" s="31" t="s">
        <v>108</v>
      </c>
    </row>
    <row r="4624" spans="1:19" x14ac:dyDescent="0.35">
      <c r="A4624" s="2">
        <v>39342</v>
      </c>
      <c r="B4624" s="31">
        <v>817.42290000000003</v>
      </c>
      <c r="C4624" s="31">
        <v>1298.9090000000001</v>
      </c>
      <c r="D4624" s="31">
        <v>683.86860000000001</v>
      </c>
      <c r="E4624" s="31">
        <v>676.48410000000001</v>
      </c>
      <c r="F4624" s="31">
        <v>65.982600000000005</v>
      </c>
      <c r="G4624" s="31">
        <v>264.49059999999997</v>
      </c>
      <c r="H4624" s="31">
        <v>8.692774</v>
      </c>
      <c r="I4624" s="31">
        <v>2275.3139999999999</v>
      </c>
      <c r="J4624" s="31">
        <v>3123.4110000000001</v>
      </c>
      <c r="K4624" s="31">
        <v>1709.046</v>
      </c>
      <c r="L4624" s="31">
        <v>120.85</v>
      </c>
      <c r="M4624" s="31" t="s">
        <v>108</v>
      </c>
      <c r="N4624" s="31">
        <v>63.028100000000002</v>
      </c>
      <c r="O4624" s="31">
        <v>76.9529</v>
      </c>
      <c r="P4624" s="31">
        <v>117.0106</v>
      </c>
      <c r="Q4624" s="31">
        <v>2406.5547000000001</v>
      </c>
      <c r="R4624" s="31">
        <v>79.72</v>
      </c>
      <c r="S4624" s="31" t="s">
        <v>108</v>
      </c>
    </row>
    <row r="4625" spans="1:19" x14ac:dyDescent="0.35">
      <c r="A4625" s="2">
        <v>39343</v>
      </c>
      <c r="B4625" s="31">
        <v>823.14660000000003</v>
      </c>
      <c r="C4625" s="31">
        <v>1307.501</v>
      </c>
      <c r="D4625" s="31">
        <v>684.36180000000002</v>
      </c>
      <c r="E4625" s="31">
        <v>684.04259999999999</v>
      </c>
      <c r="F4625" s="31">
        <v>65.973500000000001</v>
      </c>
      <c r="G4625" s="31">
        <v>264.76369999999997</v>
      </c>
      <c r="H4625" s="31">
        <v>8.7347459999999995</v>
      </c>
      <c r="I4625" s="31">
        <v>2278.83</v>
      </c>
      <c r="J4625" s="31">
        <v>3126.078</v>
      </c>
      <c r="K4625" s="31">
        <v>1702.0060000000001</v>
      </c>
      <c r="L4625" s="31">
        <v>124.36</v>
      </c>
      <c r="M4625" s="31" t="s">
        <v>108</v>
      </c>
      <c r="N4625" s="31">
        <v>64.707800000000006</v>
      </c>
      <c r="O4625" s="31">
        <v>76.422899999999998</v>
      </c>
      <c r="P4625" s="31">
        <v>117.02419999999999</v>
      </c>
      <c r="Q4625" s="31">
        <v>2426.7671</v>
      </c>
      <c r="R4625" s="31">
        <v>79.209000000000003</v>
      </c>
      <c r="S4625" s="31" t="s">
        <v>108</v>
      </c>
    </row>
    <row r="4626" spans="1:19" x14ac:dyDescent="0.35">
      <c r="A4626" s="2">
        <v>39344</v>
      </c>
      <c r="B4626" s="31">
        <v>831.52009999999996</v>
      </c>
      <c r="C4626" s="31">
        <v>1326.096</v>
      </c>
      <c r="D4626" s="31">
        <v>691.26710000000003</v>
      </c>
      <c r="E4626" s="31">
        <v>711.12720000000002</v>
      </c>
      <c r="F4626" s="31">
        <v>66.502200000000002</v>
      </c>
      <c r="G4626" s="31">
        <v>265.17329999999998</v>
      </c>
      <c r="H4626" s="31">
        <v>8.8606610000000003</v>
      </c>
      <c r="I4626" s="31">
        <v>2269.4549999999999</v>
      </c>
      <c r="J4626" s="31">
        <v>3118.5219999999999</v>
      </c>
      <c r="K4626" s="31">
        <v>1693.319</v>
      </c>
      <c r="L4626" s="31">
        <v>125.05</v>
      </c>
      <c r="M4626" s="31" t="s">
        <v>108</v>
      </c>
      <c r="N4626" s="31">
        <v>64.856999999999999</v>
      </c>
      <c r="O4626" s="31">
        <v>76.096599999999995</v>
      </c>
      <c r="P4626" s="31">
        <v>117.7432</v>
      </c>
      <c r="Q4626" s="31">
        <v>2508.857</v>
      </c>
      <c r="R4626" s="31">
        <v>79.3</v>
      </c>
      <c r="S4626" s="31" t="s">
        <v>108</v>
      </c>
    </row>
    <row r="4627" spans="1:19" x14ac:dyDescent="0.35">
      <c r="A4627" s="2">
        <v>39345</v>
      </c>
      <c r="B4627" s="31">
        <v>839.57560000000001</v>
      </c>
      <c r="C4627" s="31">
        <v>1349.5</v>
      </c>
      <c r="D4627" s="31">
        <v>692.74680000000001</v>
      </c>
      <c r="E4627" s="31">
        <v>711.57709999999997</v>
      </c>
      <c r="F4627" s="31">
        <v>67.450299999999999</v>
      </c>
      <c r="G4627" s="31">
        <v>269.95240000000001</v>
      </c>
      <c r="H4627" s="31">
        <v>9.19177</v>
      </c>
      <c r="I4627" s="31">
        <v>2264.0970000000002</v>
      </c>
      <c r="J4627" s="31">
        <v>3091.4090000000001</v>
      </c>
      <c r="K4627" s="31">
        <v>1687.777</v>
      </c>
      <c r="L4627" s="31">
        <v>124.26</v>
      </c>
      <c r="M4627" s="31" t="s">
        <v>108</v>
      </c>
      <c r="N4627" s="31">
        <v>64.660600000000002</v>
      </c>
      <c r="O4627" s="31">
        <v>77.208399999999997</v>
      </c>
      <c r="P4627" s="31">
        <v>118.8154</v>
      </c>
      <c r="Q4627" s="31">
        <v>2526.0925000000002</v>
      </c>
      <c r="R4627" s="31">
        <v>78.581999999999994</v>
      </c>
      <c r="S4627" s="31" t="s">
        <v>108</v>
      </c>
    </row>
    <row r="4628" spans="1:19" x14ac:dyDescent="0.35">
      <c r="A4628" s="2">
        <v>39346</v>
      </c>
      <c r="B4628" s="31">
        <v>841.48350000000005</v>
      </c>
      <c r="C4628" s="31">
        <v>1339.1120000000001</v>
      </c>
      <c r="D4628" s="31">
        <v>698.91219999999998</v>
      </c>
      <c r="E4628" s="31">
        <v>711.12720000000002</v>
      </c>
      <c r="F4628" s="31">
        <v>67.359200000000001</v>
      </c>
      <c r="G4628" s="31">
        <v>267.358</v>
      </c>
      <c r="H4628" s="31">
        <v>9.2477319999999992</v>
      </c>
      <c r="I4628" s="31">
        <v>2254.0529999999999</v>
      </c>
      <c r="J4628" s="31">
        <v>3098.52</v>
      </c>
      <c r="K4628" s="31">
        <v>1684.931</v>
      </c>
      <c r="L4628" s="31">
        <v>124.48</v>
      </c>
      <c r="M4628" s="31" t="s">
        <v>108</v>
      </c>
      <c r="N4628" s="31">
        <v>64.998400000000004</v>
      </c>
      <c r="O4628" s="31">
        <v>76.618499999999997</v>
      </c>
      <c r="P4628" s="31">
        <v>118.875</v>
      </c>
      <c r="Q4628" s="31">
        <v>2542.1694000000002</v>
      </c>
      <c r="R4628" s="31">
        <v>78.596999999999994</v>
      </c>
      <c r="S4628" s="31" t="s">
        <v>108</v>
      </c>
    </row>
    <row r="4629" spans="1:19" x14ac:dyDescent="0.35">
      <c r="A4629" s="2">
        <v>39349</v>
      </c>
      <c r="B4629" s="31">
        <v>838.93970000000002</v>
      </c>
      <c r="C4629" s="31">
        <v>1322.6969999999999</v>
      </c>
      <c r="D4629" s="31">
        <v>696.69259999999997</v>
      </c>
      <c r="E4629" s="31">
        <v>725.52430000000004</v>
      </c>
      <c r="F4629" s="31">
        <v>67.395600000000002</v>
      </c>
      <c r="G4629" s="31">
        <v>267.28969999999998</v>
      </c>
      <c r="H4629" s="31">
        <v>9.3783100000000008</v>
      </c>
      <c r="I4629" s="31">
        <v>2254.0529999999999</v>
      </c>
      <c r="J4629" s="31">
        <v>3099.8539999999998</v>
      </c>
      <c r="K4629" s="31">
        <v>1682.8340000000001</v>
      </c>
      <c r="L4629" s="31">
        <v>124.26</v>
      </c>
      <c r="M4629" s="31" t="s">
        <v>108</v>
      </c>
      <c r="N4629" s="31">
        <v>65.351900000000001</v>
      </c>
      <c r="O4629" s="31">
        <v>76.911299999999997</v>
      </c>
      <c r="P4629" s="31">
        <v>118.8638</v>
      </c>
      <c r="Q4629" s="31">
        <v>2570.8530999999998</v>
      </c>
      <c r="R4629" s="31">
        <v>78.527000000000001</v>
      </c>
      <c r="S4629" s="31" t="s">
        <v>108</v>
      </c>
    </row>
    <row r="4630" spans="1:19" x14ac:dyDescent="0.35">
      <c r="A4630" s="2">
        <v>39350</v>
      </c>
      <c r="B4630" s="31">
        <v>823.7826</v>
      </c>
      <c r="C4630" s="31">
        <v>1296.7919999999999</v>
      </c>
      <c r="D4630" s="31">
        <v>685.34820000000002</v>
      </c>
      <c r="E4630" s="31">
        <v>721.65509999999995</v>
      </c>
      <c r="F4630" s="31">
        <v>67.349999999999994</v>
      </c>
      <c r="G4630" s="31">
        <v>265.71940000000001</v>
      </c>
      <c r="H4630" s="31">
        <v>9.5228789999999996</v>
      </c>
      <c r="I4630" s="31">
        <v>2252.0439999999999</v>
      </c>
      <c r="J4630" s="31">
        <v>3102.9650000000001</v>
      </c>
      <c r="K4630" s="31">
        <v>1688.077</v>
      </c>
      <c r="L4630" s="31">
        <v>124.03</v>
      </c>
      <c r="M4630" s="31" t="s">
        <v>108</v>
      </c>
      <c r="N4630" s="31">
        <v>65.909700000000001</v>
      </c>
      <c r="O4630" s="31">
        <v>77.312100000000001</v>
      </c>
      <c r="P4630" s="31">
        <v>119.12009999999999</v>
      </c>
      <c r="Q4630" s="31">
        <v>2560.8013000000001</v>
      </c>
      <c r="R4630" s="31">
        <v>78.313000000000002</v>
      </c>
      <c r="S4630" s="31" t="s">
        <v>108</v>
      </c>
    </row>
    <row r="4631" spans="1:19" x14ac:dyDescent="0.35">
      <c r="A4631" s="2">
        <v>39351</v>
      </c>
      <c r="B4631" s="31">
        <v>819.75480000000005</v>
      </c>
      <c r="C4631" s="31">
        <v>1291.7260000000001</v>
      </c>
      <c r="D4631" s="31">
        <v>678.68949999999995</v>
      </c>
      <c r="E4631" s="31">
        <v>716.976</v>
      </c>
      <c r="F4631" s="31">
        <v>67.049199999999999</v>
      </c>
      <c r="G4631" s="31">
        <v>270.5668</v>
      </c>
      <c r="H4631" s="31">
        <v>9.5415329999999994</v>
      </c>
      <c r="I4631" s="31">
        <v>2256.2289999999998</v>
      </c>
      <c r="J4631" s="31">
        <v>3102.9650000000001</v>
      </c>
      <c r="K4631" s="31">
        <v>1680.7370000000001</v>
      </c>
      <c r="L4631" s="31">
        <v>124.62</v>
      </c>
      <c r="M4631" s="31" t="s">
        <v>108</v>
      </c>
      <c r="N4631" s="31">
        <v>66.286799999999999</v>
      </c>
      <c r="O4631" s="31">
        <v>76.414199999999994</v>
      </c>
      <c r="P4631" s="31">
        <v>119.10769999999999</v>
      </c>
      <c r="Q4631" s="31">
        <v>2585.5101</v>
      </c>
      <c r="R4631" s="31">
        <v>78.492999999999995</v>
      </c>
      <c r="S4631" s="31" t="s">
        <v>108</v>
      </c>
    </row>
    <row r="4632" spans="1:19" x14ac:dyDescent="0.35">
      <c r="A4632" s="2">
        <v>39352</v>
      </c>
      <c r="B4632" s="31">
        <v>845.72320000000002</v>
      </c>
      <c r="C4632" s="31">
        <v>1331.3530000000001</v>
      </c>
      <c r="D4632" s="31">
        <v>693.48649999999998</v>
      </c>
      <c r="E4632" s="31">
        <v>724.2645</v>
      </c>
      <c r="F4632" s="31">
        <v>67.450299999999999</v>
      </c>
      <c r="G4632" s="31">
        <v>275.55070000000001</v>
      </c>
      <c r="H4632" s="31">
        <v>9.4715799999999994</v>
      </c>
      <c r="I4632" s="31">
        <v>2249.6999999999998</v>
      </c>
      <c r="J4632" s="31">
        <v>3112.299</v>
      </c>
      <c r="K4632" s="31">
        <v>1681.4860000000001</v>
      </c>
      <c r="L4632" s="31">
        <v>125.29</v>
      </c>
      <c r="M4632" s="31" t="s">
        <v>108</v>
      </c>
      <c r="N4632" s="31">
        <v>66.671700000000001</v>
      </c>
      <c r="O4632" s="31">
        <v>76.419600000000003</v>
      </c>
      <c r="P4632" s="31">
        <v>119.34310000000001</v>
      </c>
      <c r="Q4632" s="31">
        <v>2632.2046</v>
      </c>
      <c r="R4632" s="31">
        <v>78.337999999999994</v>
      </c>
      <c r="S4632" s="31" t="s">
        <v>108</v>
      </c>
    </row>
    <row r="4633" spans="1:19" x14ac:dyDescent="0.35">
      <c r="A4633" s="2">
        <v>39353</v>
      </c>
      <c r="B4633" s="31">
        <v>836.07780000000002</v>
      </c>
      <c r="C4633" s="31">
        <v>1308.7819999999999</v>
      </c>
      <c r="D4633" s="31">
        <v>701.37819999999999</v>
      </c>
      <c r="E4633" s="31">
        <v>724.35450000000003</v>
      </c>
      <c r="F4633" s="31">
        <v>68.370999999999995</v>
      </c>
      <c r="G4633" s="31">
        <v>270.70330000000001</v>
      </c>
      <c r="H4633" s="31">
        <v>9.4948979999999992</v>
      </c>
      <c r="I4633" s="31">
        <v>2258.0709999999999</v>
      </c>
      <c r="J4633" s="31">
        <v>3109.6320000000001</v>
      </c>
      <c r="K4633" s="31">
        <v>1687.627</v>
      </c>
      <c r="L4633" s="31">
        <v>124.76</v>
      </c>
      <c r="M4633" s="31" t="s">
        <v>108</v>
      </c>
      <c r="N4633" s="31">
        <v>66.428200000000004</v>
      </c>
      <c r="O4633" s="31">
        <v>76.837000000000003</v>
      </c>
      <c r="P4633" s="31">
        <v>119.9404</v>
      </c>
      <c r="Q4633" s="31">
        <v>2636.2962000000002</v>
      </c>
      <c r="R4633" s="31">
        <v>77.718999999999994</v>
      </c>
      <c r="S4633" s="31" t="s">
        <v>108</v>
      </c>
    </row>
    <row r="4634" spans="1:19" x14ac:dyDescent="0.35">
      <c r="A4634" s="2">
        <v>39356</v>
      </c>
      <c r="B4634" s="31">
        <v>821.34469999999999</v>
      </c>
      <c r="C4634" s="31">
        <v>1270.4369999999999</v>
      </c>
      <c r="D4634" s="31">
        <v>678.68949999999995</v>
      </c>
      <c r="E4634" s="31">
        <v>732.81280000000004</v>
      </c>
      <c r="F4634" s="31">
        <v>68.744799999999998</v>
      </c>
      <c r="G4634" s="31">
        <v>270.77159999999998</v>
      </c>
      <c r="H4634" s="31">
        <v>9.4669170000000005</v>
      </c>
      <c r="I4634" s="31">
        <v>2260.5819999999999</v>
      </c>
      <c r="J4634" s="31">
        <v>3111.41</v>
      </c>
      <c r="K4634" s="31">
        <v>1688.5260000000001</v>
      </c>
      <c r="L4634" s="31">
        <v>126.26</v>
      </c>
      <c r="M4634" s="31" t="s">
        <v>108</v>
      </c>
      <c r="N4634" s="31">
        <v>67.0959</v>
      </c>
      <c r="O4634" s="31">
        <v>76.405199999999994</v>
      </c>
      <c r="P4634" s="31">
        <v>120.10890000000001</v>
      </c>
      <c r="Q4634" s="31">
        <v>2663.9562000000001</v>
      </c>
      <c r="R4634" s="31">
        <v>77.903999999999996</v>
      </c>
      <c r="S4634" s="31" t="s">
        <v>108</v>
      </c>
    </row>
    <row r="4635" spans="1:19" x14ac:dyDescent="0.35">
      <c r="A4635" s="2">
        <v>39357</v>
      </c>
      <c r="B4635" s="31">
        <v>816.89300000000003</v>
      </c>
      <c r="C4635" s="31">
        <v>1271.3989999999999</v>
      </c>
      <c r="D4635" s="31">
        <v>666.11199999999997</v>
      </c>
      <c r="E4635" s="31">
        <v>737.40189999999996</v>
      </c>
      <c r="F4635" s="31">
        <v>67.122100000000003</v>
      </c>
      <c r="G4635" s="31">
        <v>257.73140000000001</v>
      </c>
      <c r="H4635" s="31">
        <v>8.9399409999999992</v>
      </c>
      <c r="I4635" s="31">
        <v>2257.2339999999999</v>
      </c>
      <c r="J4635" s="31">
        <v>3118.9659999999999</v>
      </c>
      <c r="K4635" s="31">
        <v>1688.376</v>
      </c>
      <c r="L4635" s="31">
        <v>126.1</v>
      </c>
      <c r="M4635" s="31" t="s">
        <v>108</v>
      </c>
      <c r="N4635" s="31">
        <v>67.103800000000007</v>
      </c>
      <c r="O4635" s="31">
        <v>76.243600000000001</v>
      </c>
      <c r="P4635" s="31">
        <v>119.3623</v>
      </c>
      <c r="Q4635" s="31">
        <v>2720.9079999999999</v>
      </c>
      <c r="R4635" s="31">
        <v>78.302999999999997</v>
      </c>
      <c r="S4635" s="31" t="s">
        <v>108</v>
      </c>
    </row>
    <row r="4636" spans="1:19" x14ac:dyDescent="0.35">
      <c r="A4636" s="2">
        <v>39358</v>
      </c>
      <c r="B4636" s="31">
        <v>814.3492</v>
      </c>
      <c r="C4636" s="31">
        <v>1279.799</v>
      </c>
      <c r="D4636" s="31">
        <v>670.05790000000002</v>
      </c>
      <c r="E4636" s="31">
        <v>750.13430000000005</v>
      </c>
      <c r="F4636" s="31">
        <v>67.067400000000006</v>
      </c>
      <c r="G4636" s="31">
        <v>259.71129999999999</v>
      </c>
      <c r="H4636" s="31">
        <v>8.7487370000000002</v>
      </c>
      <c r="I4636" s="31">
        <v>2257.4009999999998</v>
      </c>
      <c r="J4636" s="31">
        <v>3114.9659999999999</v>
      </c>
      <c r="K4636" s="31">
        <v>1685.98</v>
      </c>
      <c r="L4636" s="31">
        <v>125.8</v>
      </c>
      <c r="M4636" s="31" t="s">
        <v>108</v>
      </c>
      <c r="N4636" s="31">
        <v>66.640299999999996</v>
      </c>
      <c r="O4636" s="31">
        <v>75.6691</v>
      </c>
      <c r="P4636" s="31">
        <v>119.28570000000001</v>
      </c>
      <c r="Q4636" s="31">
        <v>2704.3141999999998</v>
      </c>
      <c r="R4636" s="31">
        <v>78.572999999999993</v>
      </c>
      <c r="S4636" s="31" t="s">
        <v>108</v>
      </c>
    </row>
    <row r="4637" spans="1:19" x14ac:dyDescent="0.35">
      <c r="A4637" s="2">
        <v>39359</v>
      </c>
      <c r="B4637" s="31">
        <v>834.17</v>
      </c>
      <c r="C4637" s="31">
        <v>1315.8989999999999</v>
      </c>
      <c r="D4637" s="31">
        <v>670.30449999999996</v>
      </c>
      <c r="E4637" s="31">
        <v>740.73119999999994</v>
      </c>
      <c r="F4637" s="31">
        <v>67.805800000000005</v>
      </c>
      <c r="G4637" s="31">
        <v>260.59890000000001</v>
      </c>
      <c r="H4637" s="31">
        <v>8.7440730000000002</v>
      </c>
      <c r="I4637" s="31">
        <v>2252.0439999999999</v>
      </c>
      <c r="J4637" s="31">
        <v>3119.4110000000001</v>
      </c>
      <c r="K4637" s="31">
        <v>1690.623</v>
      </c>
      <c r="L4637" s="31">
        <v>125.92</v>
      </c>
      <c r="M4637" s="31" t="s">
        <v>108</v>
      </c>
      <c r="N4637" s="31">
        <v>66.710999999999999</v>
      </c>
      <c r="O4637" s="31">
        <v>75.83</v>
      </c>
      <c r="P4637" s="31">
        <v>119.19289999999999</v>
      </c>
      <c r="Q4637" s="31">
        <v>2680.5430999999999</v>
      </c>
      <c r="R4637" s="31">
        <v>78.480999999999995</v>
      </c>
      <c r="S4637" s="31" t="s">
        <v>108</v>
      </c>
    </row>
    <row r="4638" spans="1:19" x14ac:dyDescent="0.35">
      <c r="A4638" s="2">
        <v>39360</v>
      </c>
      <c r="B4638" s="31">
        <v>833.85199999999998</v>
      </c>
      <c r="C4638" s="31">
        <v>1314.039</v>
      </c>
      <c r="D4638" s="31">
        <v>682.88199999999995</v>
      </c>
      <c r="E4638" s="31">
        <v>741.36109999999996</v>
      </c>
      <c r="F4638" s="31">
        <v>68.115799999999993</v>
      </c>
      <c r="G4638" s="31">
        <v>256.84390000000002</v>
      </c>
      <c r="H4638" s="31">
        <v>8.6647929999999995</v>
      </c>
      <c r="I4638" s="31">
        <v>2254.5549999999998</v>
      </c>
      <c r="J4638" s="31">
        <v>3094.9639999999999</v>
      </c>
      <c r="K4638" s="31">
        <v>1683.5830000000001</v>
      </c>
      <c r="L4638" s="31">
        <v>127.42</v>
      </c>
      <c r="M4638" s="31" t="s">
        <v>108</v>
      </c>
      <c r="N4638" s="31">
        <v>68.211399999999998</v>
      </c>
      <c r="O4638" s="31">
        <v>75.662899999999993</v>
      </c>
      <c r="P4638" s="31">
        <v>119.25109999999999</v>
      </c>
      <c r="Q4638" s="31">
        <v>2723.8559</v>
      </c>
      <c r="R4638" s="31">
        <v>78.308000000000007</v>
      </c>
      <c r="S4638" s="31" t="s">
        <v>108</v>
      </c>
    </row>
    <row r="4639" spans="1:19" x14ac:dyDescent="0.35">
      <c r="A4639" s="2">
        <v>39363</v>
      </c>
      <c r="B4639" s="31">
        <v>809.38490000000002</v>
      </c>
      <c r="C4639" s="31">
        <v>1282.829</v>
      </c>
      <c r="D4639" s="31">
        <v>667.73969999999997</v>
      </c>
      <c r="E4639" s="31">
        <v>718.64139999999998</v>
      </c>
      <c r="F4639" s="31">
        <v>67.340900000000005</v>
      </c>
      <c r="G4639" s="31">
        <v>252.60120000000001</v>
      </c>
      <c r="H4639" s="31">
        <v>8.4689259999999997</v>
      </c>
      <c r="I4639" s="31">
        <v>2254.5549999999998</v>
      </c>
      <c r="J4639" s="31">
        <v>3094.9639999999999</v>
      </c>
      <c r="K4639" s="31">
        <v>1682.5350000000001</v>
      </c>
      <c r="L4639" s="31">
        <v>126.77</v>
      </c>
      <c r="M4639" s="31" t="s">
        <v>108</v>
      </c>
      <c r="N4639" s="31">
        <v>68.509900000000002</v>
      </c>
      <c r="O4639" s="31">
        <v>75.096400000000003</v>
      </c>
      <c r="P4639" s="31">
        <v>118.5937</v>
      </c>
      <c r="Q4639" s="31">
        <v>2732.7379999999998</v>
      </c>
      <c r="R4639" s="31">
        <v>78.671999999999997</v>
      </c>
      <c r="S4639" s="31" t="s">
        <v>108</v>
      </c>
    </row>
    <row r="4640" spans="1:19" x14ac:dyDescent="0.35">
      <c r="A4640" s="2">
        <v>39364</v>
      </c>
      <c r="B4640" s="31">
        <v>819.13779999999997</v>
      </c>
      <c r="C4640" s="31">
        <v>1295.3810000000001</v>
      </c>
      <c r="D4640" s="31">
        <v>674.69280000000003</v>
      </c>
      <c r="E4640" s="31">
        <v>727.84370000000001</v>
      </c>
      <c r="F4640" s="31">
        <v>67.742000000000004</v>
      </c>
      <c r="G4640" s="31">
        <v>259.52530000000002</v>
      </c>
      <c r="H4640" s="31">
        <v>8.5015710000000002</v>
      </c>
      <c r="I4640" s="31">
        <v>2251.2069999999999</v>
      </c>
      <c r="J4640" s="31">
        <v>3092.2979999999998</v>
      </c>
      <c r="K4640" s="31">
        <v>1687.627</v>
      </c>
      <c r="L4640" s="31">
        <v>127.87</v>
      </c>
      <c r="M4640" s="31" t="s">
        <v>108</v>
      </c>
      <c r="N4640" s="31">
        <v>68.9499</v>
      </c>
      <c r="O4640" s="31">
        <v>75.465400000000002</v>
      </c>
      <c r="P4640" s="31">
        <v>118.7924</v>
      </c>
      <c r="Q4640" s="31">
        <v>2754.9652000000001</v>
      </c>
      <c r="R4640" s="31">
        <v>78.525999999999996</v>
      </c>
      <c r="S4640" s="31" t="s">
        <v>108</v>
      </c>
    </row>
    <row r="4641" spans="1:19" x14ac:dyDescent="0.35">
      <c r="A4641" s="2">
        <v>39365</v>
      </c>
      <c r="B4641" s="31">
        <v>829.23119999999994</v>
      </c>
      <c r="C4641" s="31">
        <v>1305.1089999999999</v>
      </c>
      <c r="D4641" s="31">
        <v>674.64350000000002</v>
      </c>
      <c r="E4641" s="31">
        <v>738.81460000000004</v>
      </c>
      <c r="F4641" s="31">
        <v>68.006399999999999</v>
      </c>
      <c r="G4641" s="31">
        <v>264.38459999999998</v>
      </c>
      <c r="H4641" s="31">
        <v>8.5575329999999994</v>
      </c>
      <c r="I4641" s="31">
        <v>2247.8580000000002</v>
      </c>
      <c r="J4641" s="31">
        <v>3093.1869999999999</v>
      </c>
      <c r="K4641" s="31">
        <v>1682.6849999999999</v>
      </c>
      <c r="L4641" s="31">
        <v>127.62</v>
      </c>
      <c r="M4641" s="31" t="s">
        <v>108</v>
      </c>
      <c r="N4641" s="31">
        <v>69.020600000000002</v>
      </c>
      <c r="O4641" s="31">
        <v>75.391499999999994</v>
      </c>
      <c r="P4641" s="31">
        <v>119.4248</v>
      </c>
      <c r="Q4641" s="31">
        <v>2778.5504999999998</v>
      </c>
      <c r="R4641" s="31">
        <v>78.375</v>
      </c>
      <c r="S4641" s="31" t="s">
        <v>108</v>
      </c>
    </row>
    <row r="4642" spans="1:19" x14ac:dyDescent="0.35">
      <c r="A4642" s="2">
        <v>39366</v>
      </c>
      <c r="B4642" s="31">
        <v>844.18740000000003</v>
      </c>
      <c r="C4642" s="31">
        <v>1325.953</v>
      </c>
      <c r="D4642" s="31">
        <v>695.04390000000001</v>
      </c>
      <c r="E4642" s="31">
        <v>729.78579999999999</v>
      </c>
      <c r="F4642" s="31">
        <v>68.981800000000007</v>
      </c>
      <c r="G4642" s="31">
        <v>268.16329999999999</v>
      </c>
      <c r="H4642" s="31">
        <v>8.6508029999999998</v>
      </c>
      <c r="I4642" s="31">
        <v>2247.3560000000002</v>
      </c>
      <c r="J4642" s="31">
        <v>3091.8530000000001</v>
      </c>
      <c r="K4642" s="31">
        <v>1678.491</v>
      </c>
      <c r="L4642" s="31">
        <v>126.97</v>
      </c>
      <c r="M4642" s="31" t="s">
        <v>108</v>
      </c>
      <c r="N4642" s="31">
        <v>68.085700000000003</v>
      </c>
      <c r="O4642" s="31">
        <v>75.042500000000004</v>
      </c>
      <c r="P4642" s="31">
        <v>120.0406</v>
      </c>
      <c r="Q4642" s="31">
        <v>2817.5825</v>
      </c>
      <c r="R4642" s="31">
        <v>78.078000000000003</v>
      </c>
      <c r="S4642" s="31" t="s">
        <v>108</v>
      </c>
    </row>
    <row r="4643" spans="1:19" x14ac:dyDescent="0.35">
      <c r="A4643" s="2">
        <v>39367</v>
      </c>
      <c r="B4643" s="31">
        <v>848.11429999999996</v>
      </c>
      <c r="C4643" s="31">
        <v>1335.2159999999999</v>
      </c>
      <c r="D4643" s="31">
        <v>691.10320000000002</v>
      </c>
      <c r="E4643" s="31">
        <v>728.25340000000006</v>
      </c>
      <c r="F4643" s="31">
        <v>68.717500000000001</v>
      </c>
      <c r="G4643" s="31">
        <v>266.62290000000002</v>
      </c>
      <c r="H4643" s="31">
        <v>8.5715229999999991</v>
      </c>
      <c r="I4643" s="31">
        <v>2254.3879999999999</v>
      </c>
      <c r="J4643" s="31">
        <v>3086.5189999999998</v>
      </c>
      <c r="K4643" s="31">
        <v>1673.847</v>
      </c>
      <c r="L4643" s="31">
        <v>127.72</v>
      </c>
      <c r="M4643" s="31" t="s">
        <v>108</v>
      </c>
      <c r="N4643" s="31">
        <v>69.106999999999999</v>
      </c>
      <c r="O4643" s="31">
        <v>75.134699999999995</v>
      </c>
      <c r="P4643" s="31">
        <v>119.48</v>
      </c>
      <c r="Q4643" s="31">
        <v>2788.8760000000002</v>
      </c>
      <c r="R4643" s="31">
        <v>78.224000000000004</v>
      </c>
      <c r="S4643" s="31" t="s">
        <v>108</v>
      </c>
    </row>
    <row r="4644" spans="1:19" x14ac:dyDescent="0.35">
      <c r="A4644" s="2">
        <v>39370</v>
      </c>
      <c r="B4644" s="31">
        <v>869.65940000000001</v>
      </c>
      <c r="C4644" s="31">
        <v>1377.251</v>
      </c>
      <c r="D4644" s="31">
        <v>701.69389999999999</v>
      </c>
      <c r="E4644" s="31">
        <v>736.18589999999995</v>
      </c>
      <c r="F4644" s="31">
        <v>69.483199999999997</v>
      </c>
      <c r="G4644" s="31">
        <v>269.43579999999997</v>
      </c>
      <c r="H4644" s="31">
        <v>8.6694569999999995</v>
      </c>
      <c r="I4644" s="31">
        <v>2249.3649999999998</v>
      </c>
      <c r="J4644" s="31">
        <v>3090.9639999999999</v>
      </c>
      <c r="K4644" s="31">
        <v>1673.6980000000001</v>
      </c>
      <c r="L4644" s="31">
        <v>126.57</v>
      </c>
      <c r="M4644" s="31" t="s">
        <v>108</v>
      </c>
      <c r="N4644" s="31">
        <v>68.525700000000001</v>
      </c>
      <c r="O4644" s="31">
        <v>75.106399999999994</v>
      </c>
      <c r="P4644" s="31">
        <v>119.9238</v>
      </c>
      <c r="Q4644" s="31">
        <v>2818.4717000000001</v>
      </c>
      <c r="R4644" s="31">
        <v>78.087999999999994</v>
      </c>
      <c r="S4644" s="31" t="s">
        <v>108</v>
      </c>
    </row>
    <row r="4645" spans="1:19" x14ac:dyDescent="0.35">
      <c r="A4645" s="2">
        <v>39371</v>
      </c>
      <c r="B4645" s="31">
        <v>882.18320000000006</v>
      </c>
      <c r="C4645" s="31">
        <v>1388.3030000000001</v>
      </c>
      <c r="D4645" s="31">
        <v>714.99379999999996</v>
      </c>
      <c r="E4645" s="31">
        <v>727.17169999999999</v>
      </c>
      <c r="F4645" s="31">
        <v>69.465000000000003</v>
      </c>
      <c r="G4645" s="31">
        <v>267.0247</v>
      </c>
      <c r="H4645" s="31">
        <v>8.7207559999999997</v>
      </c>
      <c r="I4645" s="31">
        <v>2254.5549999999998</v>
      </c>
      <c r="J4645" s="31">
        <v>3095.8530000000001</v>
      </c>
      <c r="K4645" s="31">
        <v>1672.9490000000001</v>
      </c>
      <c r="L4645" s="31">
        <v>125.53</v>
      </c>
      <c r="M4645" s="31" t="s">
        <v>108</v>
      </c>
      <c r="N4645" s="31">
        <v>68.384299999999996</v>
      </c>
      <c r="O4645" s="31">
        <v>75.657200000000003</v>
      </c>
      <c r="P4645" s="31">
        <v>119.33969999999999</v>
      </c>
      <c r="Q4645" s="31">
        <v>2783.4911000000002</v>
      </c>
      <c r="R4645" s="31">
        <v>78.251000000000005</v>
      </c>
      <c r="S4645" s="31" t="s">
        <v>108</v>
      </c>
    </row>
    <row r="4646" spans="1:19" x14ac:dyDescent="0.35">
      <c r="A4646" s="2">
        <v>39372</v>
      </c>
      <c r="B4646" s="31">
        <v>877.40719999999999</v>
      </c>
      <c r="C4646" s="31">
        <v>1373.865</v>
      </c>
      <c r="D4646" s="31">
        <v>719.67340000000002</v>
      </c>
      <c r="E4646" s="31">
        <v>719.41949999999997</v>
      </c>
      <c r="F4646" s="31">
        <v>69.4923</v>
      </c>
      <c r="G4646" s="31">
        <v>266.02010000000001</v>
      </c>
      <c r="H4646" s="31">
        <v>8.7440739999999995</v>
      </c>
      <c r="I4646" s="31">
        <v>2265.1019999999999</v>
      </c>
      <c r="J4646" s="31">
        <v>3117.6329999999998</v>
      </c>
      <c r="K4646" s="31">
        <v>1678.3409999999999</v>
      </c>
      <c r="L4646" s="31">
        <v>125.94</v>
      </c>
      <c r="M4646" s="31" t="s">
        <v>108</v>
      </c>
      <c r="N4646" s="31">
        <v>69.028400000000005</v>
      </c>
      <c r="O4646" s="31">
        <v>75.592200000000005</v>
      </c>
      <c r="P4646" s="31">
        <v>119.6818</v>
      </c>
      <c r="Q4646" s="31">
        <v>2794.596</v>
      </c>
      <c r="R4646" s="31">
        <v>78.12</v>
      </c>
      <c r="S4646" s="31" t="s">
        <v>108</v>
      </c>
    </row>
    <row r="4647" spans="1:19" x14ac:dyDescent="0.35">
      <c r="A4647" s="2">
        <v>39373</v>
      </c>
      <c r="B4647" s="31">
        <v>893.85789999999997</v>
      </c>
      <c r="C4647" s="31">
        <v>1397.502</v>
      </c>
      <c r="D4647" s="31">
        <v>721.64380000000006</v>
      </c>
      <c r="E4647" s="31">
        <v>709.90959999999995</v>
      </c>
      <c r="F4647" s="31">
        <v>70.075800000000001</v>
      </c>
      <c r="G4647" s="31">
        <v>270.6413</v>
      </c>
      <c r="H4647" s="31">
        <v>8.7813820000000007</v>
      </c>
      <c r="I4647" s="31">
        <v>2265.2689999999998</v>
      </c>
      <c r="J4647" s="31">
        <v>3126.9670000000001</v>
      </c>
      <c r="K4647" s="31">
        <v>1686.279</v>
      </c>
      <c r="L4647" s="31">
        <v>125.47</v>
      </c>
      <c r="M4647" s="31" t="s">
        <v>108</v>
      </c>
      <c r="N4647" s="31">
        <v>69.319100000000006</v>
      </c>
      <c r="O4647" s="31">
        <v>76.217299999999994</v>
      </c>
      <c r="P4647" s="31">
        <v>120.37309999999999</v>
      </c>
      <c r="Q4647" s="31">
        <v>2792.5426000000002</v>
      </c>
      <c r="R4647" s="31">
        <v>77.59</v>
      </c>
      <c r="S4647" s="31" t="s">
        <v>108</v>
      </c>
    </row>
    <row r="4648" spans="1:19" x14ac:dyDescent="0.35">
      <c r="A4648" s="2">
        <v>39374</v>
      </c>
      <c r="B4648" s="31">
        <v>885.89790000000005</v>
      </c>
      <c r="C4648" s="31">
        <v>1387.0250000000001</v>
      </c>
      <c r="D4648" s="31">
        <v>721.15120000000002</v>
      </c>
      <c r="E4648" s="31">
        <v>710.90120000000002</v>
      </c>
      <c r="F4648" s="31">
        <v>70.048400000000001</v>
      </c>
      <c r="G4648" s="31">
        <v>268.23020000000002</v>
      </c>
      <c r="H4648" s="31">
        <v>8.7627279999999992</v>
      </c>
      <c r="I4648" s="31">
        <v>2270.7939999999999</v>
      </c>
      <c r="J4648" s="31">
        <v>3146.08</v>
      </c>
      <c r="K4648" s="31">
        <v>1698.2619999999999</v>
      </c>
      <c r="L4648" s="31">
        <v>122.15</v>
      </c>
      <c r="M4648" s="31" t="s">
        <v>108</v>
      </c>
      <c r="N4648" s="31">
        <v>67.551500000000004</v>
      </c>
      <c r="O4648" s="31">
        <v>76.681600000000003</v>
      </c>
      <c r="P4648" s="31">
        <v>120.1224</v>
      </c>
      <c r="Q4648" s="31">
        <v>2757.8103999999998</v>
      </c>
      <c r="R4648" s="31">
        <v>77.406999999999996</v>
      </c>
      <c r="S4648" s="31" t="s">
        <v>108</v>
      </c>
    </row>
    <row r="4649" spans="1:19" x14ac:dyDescent="0.35">
      <c r="A4649" s="2">
        <v>39377</v>
      </c>
      <c r="B4649" s="31">
        <v>881.12189999999998</v>
      </c>
      <c r="C4649" s="31">
        <v>1366.0709999999999</v>
      </c>
      <c r="D4649" s="31">
        <v>712.53089999999997</v>
      </c>
      <c r="E4649" s="31">
        <v>700.85040000000004</v>
      </c>
      <c r="F4649" s="31">
        <v>69.282700000000006</v>
      </c>
      <c r="G4649" s="31">
        <v>266.221</v>
      </c>
      <c r="H4649" s="31">
        <v>8.5855149999999991</v>
      </c>
      <c r="I4649" s="31">
        <v>2275.1469999999999</v>
      </c>
      <c r="J4649" s="31">
        <v>3145.1909999999998</v>
      </c>
      <c r="K4649" s="31">
        <v>1704.2529999999999</v>
      </c>
      <c r="L4649" s="31">
        <v>122.78</v>
      </c>
      <c r="M4649" s="31" t="s">
        <v>108</v>
      </c>
      <c r="N4649" s="31">
        <v>68.242800000000003</v>
      </c>
      <c r="O4649" s="31">
        <v>77.289299999999997</v>
      </c>
      <c r="P4649" s="31">
        <v>119.2346</v>
      </c>
      <c r="Q4649" s="31">
        <v>2693.5776000000001</v>
      </c>
      <c r="R4649" s="31">
        <v>78.06</v>
      </c>
      <c r="S4649" s="31" t="s">
        <v>108</v>
      </c>
    </row>
    <row r="4650" spans="1:19" x14ac:dyDescent="0.35">
      <c r="A4650" s="2">
        <v>39378</v>
      </c>
      <c r="B4650" s="31">
        <v>877.08879999999999</v>
      </c>
      <c r="C4650" s="31">
        <v>1352.847</v>
      </c>
      <c r="D4650" s="31">
        <v>709.82169999999996</v>
      </c>
      <c r="E4650" s="31">
        <v>704.09550000000002</v>
      </c>
      <c r="F4650" s="31">
        <v>69.565299999999993</v>
      </c>
      <c r="G4650" s="31">
        <v>267.69439999999997</v>
      </c>
      <c r="H4650" s="31">
        <v>8.6368139999999993</v>
      </c>
      <c r="I4650" s="31">
        <v>2274.4769999999999</v>
      </c>
      <c r="J4650" s="31">
        <v>3144.7460000000001</v>
      </c>
      <c r="K4650" s="31">
        <v>1702.905</v>
      </c>
      <c r="L4650" s="31">
        <v>123.75</v>
      </c>
      <c r="M4650" s="31" t="s">
        <v>108</v>
      </c>
      <c r="N4650" s="31">
        <v>69.507599999999996</v>
      </c>
      <c r="O4650" s="31">
        <v>76.849599999999995</v>
      </c>
      <c r="P4650" s="31">
        <v>120.03879999999999</v>
      </c>
      <c r="Q4650" s="31">
        <v>2768.3092999999999</v>
      </c>
      <c r="R4650" s="31">
        <v>77.588999999999999</v>
      </c>
      <c r="S4650" s="31" t="s">
        <v>108</v>
      </c>
    </row>
    <row r="4651" spans="1:19" x14ac:dyDescent="0.35">
      <c r="A4651" s="2">
        <v>39379</v>
      </c>
      <c r="B4651" s="31">
        <v>893.00890000000004</v>
      </c>
      <c r="C4651" s="31">
        <v>1377.761</v>
      </c>
      <c r="D4651" s="31">
        <v>723.36789999999996</v>
      </c>
      <c r="E4651" s="31">
        <v>694.63059999999996</v>
      </c>
      <c r="F4651" s="31">
        <v>69.793199999999999</v>
      </c>
      <c r="G4651" s="31">
        <v>266.221</v>
      </c>
      <c r="H4651" s="31">
        <v>8.5715249999999994</v>
      </c>
      <c r="I4651" s="31">
        <v>2278.4949999999999</v>
      </c>
      <c r="J4651" s="31">
        <v>3159.4140000000002</v>
      </c>
      <c r="K4651" s="31">
        <v>1709.645</v>
      </c>
      <c r="L4651" s="31">
        <v>123.46</v>
      </c>
      <c r="M4651" s="31" t="s">
        <v>108</v>
      </c>
      <c r="N4651" s="31">
        <v>69.224800000000002</v>
      </c>
      <c r="O4651" s="31">
        <v>77.243799999999993</v>
      </c>
      <c r="P4651" s="31">
        <v>119.9218</v>
      </c>
      <c r="Q4651" s="31">
        <v>2760.5909999999999</v>
      </c>
      <c r="R4651" s="31">
        <v>77.546000000000006</v>
      </c>
      <c r="S4651" s="31" t="s">
        <v>108</v>
      </c>
    </row>
    <row r="4652" spans="1:19" x14ac:dyDescent="0.35">
      <c r="A4652" s="2">
        <v>39380</v>
      </c>
      <c r="B4652" s="31">
        <v>924.42449999999997</v>
      </c>
      <c r="C4652" s="31">
        <v>1434.489</v>
      </c>
      <c r="D4652" s="31">
        <v>732.97339999999997</v>
      </c>
      <c r="E4652" s="31">
        <v>701.61659999999995</v>
      </c>
      <c r="F4652" s="31">
        <v>70.285399999999996</v>
      </c>
      <c r="G4652" s="31">
        <v>271.24400000000003</v>
      </c>
      <c r="H4652" s="31">
        <v>8.5155630000000002</v>
      </c>
      <c r="I4652" s="31">
        <v>2278.9969999999998</v>
      </c>
      <c r="J4652" s="31">
        <v>3154.5250000000001</v>
      </c>
      <c r="K4652" s="31">
        <v>1706.9490000000001</v>
      </c>
      <c r="L4652" s="31">
        <v>123.71</v>
      </c>
      <c r="M4652" s="31" t="s">
        <v>108</v>
      </c>
      <c r="N4652" s="31">
        <v>68.918400000000005</v>
      </c>
      <c r="O4652" s="31">
        <v>77.101600000000005</v>
      </c>
      <c r="P4652" s="31">
        <v>120.56399999999999</v>
      </c>
      <c r="Q4652" s="31">
        <v>2800.9841000000001</v>
      </c>
      <c r="R4652" s="31">
        <v>77.278000000000006</v>
      </c>
      <c r="S4652" s="31" t="s">
        <v>108</v>
      </c>
    </row>
    <row r="4653" spans="1:19" x14ac:dyDescent="0.35">
      <c r="A4653" s="2">
        <v>39381</v>
      </c>
      <c r="B4653" s="31">
        <v>936.84209999999996</v>
      </c>
      <c r="C4653" s="31">
        <v>1454.932</v>
      </c>
      <c r="D4653" s="31">
        <v>747.25850000000003</v>
      </c>
      <c r="E4653" s="31">
        <v>711.26170000000002</v>
      </c>
      <c r="F4653" s="31">
        <v>71.789599999999993</v>
      </c>
      <c r="G4653" s="31">
        <v>271.44490000000002</v>
      </c>
      <c r="H4653" s="31">
        <v>8.9119609999999998</v>
      </c>
      <c r="I4653" s="31">
        <v>2272.1329999999998</v>
      </c>
      <c r="J4653" s="31">
        <v>3148.3020000000001</v>
      </c>
      <c r="K4653" s="31">
        <v>1703.8040000000001</v>
      </c>
      <c r="L4653" s="31">
        <v>125.13</v>
      </c>
      <c r="M4653" s="31" t="s">
        <v>108</v>
      </c>
      <c r="N4653" s="31">
        <v>69.358400000000003</v>
      </c>
      <c r="O4653" s="31">
        <v>77.139799999999994</v>
      </c>
      <c r="P4653" s="31">
        <v>121.2341</v>
      </c>
      <c r="Q4653" s="31">
        <v>2860.6729</v>
      </c>
      <c r="R4653" s="31">
        <v>77.027000000000001</v>
      </c>
      <c r="S4653" s="31" t="s">
        <v>108</v>
      </c>
    </row>
    <row r="4654" spans="1:19" x14ac:dyDescent="0.35">
      <c r="A4654" s="2">
        <v>39384</v>
      </c>
      <c r="B4654" s="31">
        <v>954.14189999999996</v>
      </c>
      <c r="C4654" s="31">
        <v>1484.5740000000001</v>
      </c>
      <c r="D4654" s="31">
        <v>759.57320000000004</v>
      </c>
      <c r="E4654" s="31">
        <v>708.78279999999995</v>
      </c>
      <c r="F4654" s="31">
        <v>72.254499999999993</v>
      </c>
      <c r="G4654" s="31">
        <v>275.59730000000002</v>
      </c>
      <c r="H4654" s="31">
        <v>9.0985010000000006</v>
      </c>
      <c r="I4654" s="31">
        <v>2275.6489999999999</v>
      </c>
      <c r="J4654" s="31">
        <v>3148.7469999999998</v>
      </c>
      <c r="K4654" s="31">
        <v>1706.05</v>
      </c>
      <c r="L4654" s="31">
        <v>125.49</v>
      </c>
      <c r="M4654" s="31" t="s">
        <v>108</v>
      </c>
      <c r="N4654" s="31">
        <v>69.617599999999996</v>
      </c>
      <c r="O4654" s="31">
        <v>76.781499999999994</v>
      </c>
      <c r="P4654" s="31">
        <v>121.3813</v>
      </c>
      <c r="Q4654" s="31">
        <v>2918.3469</v>
      </c>
      <c r="R4654" s="31">
        <v>76.837000000000003</v>
      </c>
      <c r="S4654" s="31" t="s">
        <v>108</v>
      </c>
    </row>
    <row r="4655" spans="1:19" x14ac:dyDescent="0.35">
      <c r="A4655" s="2">
        <v>39385</v>
      </c>
      <c r="B4655" s="31">
        <v>924.21220000000005</v>
      </c>
      <c r="C4655" s="31">
        <v>1437.4280000000001</v>
      </c>
      <c r="D4655" s="31">
        <v>758.09540000000004</v>
      </c>
      <c r="E4655" s="31">
        <v>700.48979999999995</v>
      </c>
      <c r="F4655" s="31">
        <v>71.816900000000004</v>
      </c>
      <c r="G4655" s="31">
        <v>270.37329999999997</v>
      </c>
      <c r="H4655" s="31">
        <v>9.0705200000000001</v>
      </c>
      <c r="I4655" s="31">
        <v>2276.4859999999999</v>
      </c>
      <c r="J4655" s="31">
        <v>3148.7469999999998</v>
      </c>
      <c r="K4655" s="31">
        <v>1704.2529999999999</v>
      </c>
      <c r="L4655" s="31">
        <v>124.6</v>
      </c>
      <c r="M4655" s="31" t="s">
        <v>108</v>
      </c>
      <c r="N4655" s="31">
        <v>69.688299999999998</v>
      </c>
      <c r="O4655" s="31">
        <v>76.754800000000003</v>
      </c>
      <c r="P4655" s="31">
        <v>121.54559999999999</v>
      </c>
      <c r="Q4655" s="31">
        <v>2903.9603000000002</v>
      </c>
      <c r="R4655" s="31">
        <v>76.772999999999996</v>
      </c>
      <c r="S4655" s="31" t="s">
        <v>108</v>
      </c>
    </row>
    <row r="4656" spans="1:19" x14ac:dyDescent="0.35">
      <c r="A4656" s="2">
        <v>39386</v>
      </c>
      <c r="B4656" s="31">
        <v>957.53819999999996</v>
      </c>
      <c r="C4656" s="31">
        <v>1492.942</v>
      </c>
      <c r="D4656" s="31">
        <v>774.1046</v>
      </c>
      <c r="E4656" s="31">
        <v>697.42499999999995</v>
      </c>
      <c r="F4656" s="31">
        <v>72.500600000000006</v>
      </c>
      <c r="G4656" s="31">
        <v>274.79360000000003</v>
      </c>
      <c r="H4656" s="31">
        <v>9.0705200000000001</v>
      </c>
      <c r="I4656" s="31">
        <v>2275.6489999999999</v>
      </c>
      <c r="J4656" s="31">
        <v>3130.5230000000001</v>
      </c>
      <c r="K4656" s="31">
        <v>1697.3630000000001</v>
      </c>
      <c r="L4656" s="31">
        <v>126.13</v>
      </c>
      <c r="M4656" s="31" t="s">
        <v>108</v>
      </c>
      <c r="N4656" s="31">
        <v>70.780299999999997</v>
      </c>
      <c r="O4656" s="31">
        <v>76.373900000000006</v>
      </c>
      <c r="P4656" s="31">
        <v>121.9106</v>
      </c>
      <c r="Q4656" s="31">
        <v>2917.2433999999998</v>
      </c>
      <c r="R4656" s="31">
        <v>76.478999999999999</v>
      </c>
      <c r="S4656" s="31" t="s">
        <v>108</v>
      </c>
    </row>
    <row r="4657" spans="1:19" x14ac:dyDescent="0.35">
      <c r="A4657" s="2">
        <v>39387</v>
      </c>
      <c r="B4657" s="31">
        <v>947.66780000000006</v>
      </c>
      <c r="C4657" s="31">
        <v>1496.903</v>
      </c>
      <c r="D4657" s="31">
        <v>774.59720000000004</v>
      </c>
      <c r="E4657" s="31">
        <v>677.23329999999999</v>
      </c>
      <c r="F4657" s="31">
        <v>72.354799999999997</v>
      </c>
      <c r="G4657" s="31">
        <v>269.63659999999999</v>
      </c>
      <c r="H4657" s="31">
        <v>9.205762</v>
      </c>
      <c r="I4657" s="31">
        <v>2262.7579999999998</v>
      </c>
      <c r="J4657" s="31">
        <v>3152.7469999999998</v>
      </c>
      <c r="K4657" s="31">
        <v>1700.9580000000001</v>
      </c>
      <c r="L4657" s="31">
        <v>122.96</v>
      </c>
      <c r="M4657" s="31" t="s">
        <v>108</v>
      </c>
      <c r="N4657" s="31">
        <v>69.617599999999996</v>
      </c>
      <c r="O4657" s="31">
        <v>76.618700000000004</v>
      </c>
      <c r="P4657" s="31">
        <v>121.627</v>
      </c>
      <c r="Q4657" s="31">
        <v>2895.6206000000002</v>
      </c>
      <c r="R4657" s="31">
        <v>76.593999999999994</v>
      </c>
      <c r="S4657" s="31" t="s">
        <v>108</v>
      </c>
    </row>
    <row r="4658" spans="1:19" x14ac:dyDescent="0.35">
      <c r="A4658" s="2">
        <v>39388</v>
      </c>
      <c r="B4658" s="31">
        <v>972.29079999999999</v>
      </c>
      <c r="C4658" s="31">
        <v>1558.422</v>
      </c>
      <c r="D4658" s="31">
        <v>786.91189999999995</v>
      </c>
      <c r="E4658" s="31">
        <v>670.83330000000001</v>
      </c>
      <c r="F4658" s="31">
        <v>73.703999999999994</v>
      </c>
      <c r="G4658" s="31">
        <v>272.38249999999999</v>
      </c>
      <c r="H4658" s="31">
        <v>9.1871080000000003</v>
      </c>
      <c r="I4658" s="31">
        <v>2277.3229999999999</v>
      </c>
      <c r="J4658" s="31">
        <v>3168.3040000000001</v>
      </c>
      <c r="K4658" s="31">
        <v>1705.451</v>
      </c>
      <c r="L4658" s="31">
        <v>123.1</v>
      </c>
      <c r="M4658" s="31" t="s">
        <v>108</v>
      </c>
      <c r="N4658" s="31">
        <v>69.869</v>
      </c>
      <c r="O4658" s="31">
        <v>76.685199999999995</v>
      </c>
      <c r="P4658" s="31">
        <v>122.02070000000001</v>
      </c>
      <c r="Q4658" s="31">
        <v>2856.5754000000002</v>
      </c>
      <c r="R4658" s="31">
        <v>76.337000000000003</v>
      </c>
      <c r="S4658" s="31" t="s">
        <v>108</v>
      </c>
    </row>
    <row r="4659" spans="1:19" x14ac:dyDescent="0.35">
      <c r="A4659" s="2">
        <v>39391</v>
      </c>
      <c r="B4659" s="31">
        <v>956.26459999999997</v>
      </c>
      <c r="C4659" s="31">
        <v>1521.114</v>
      </c>
      <c r="D4659" s="31">
        <v>791.09889999999996</v>
      </c>
      <c r="E4659" s="31">
        <v>668.03890000000001</v>
      </c>
      <c r="F4659" s="31">
        <v>73.913700000000006</v>
      </c>
      <c r="G4659" s="31">
        <v>273.52109999999999</v>
      </c>
      <c r="H4659" s="31">
        <v>9.0332120000000007</v>
      </c>
      <c r="I4659" s="31">
        <v>2275.1469999999999</v>
      </c>
      <c r="J4659" s="31">
        <v>3162.97</v>
      </c>
      <c r="K4659" s="31">
        <v>1705.751</v>
      </c>
      <c r="L4659" s="31">
        <v>122.13</v>
      </c>
      <c r="M4659" s="31" t="s">
        <v>108</v>
      </c>
      <c r="N4659" s="31">
        <v>69.531199999999998</v>
      </c>
      <c r="O4659" s="31">
        <v>76.860299999999995</v>
      </c>
      <c r="P4659" s="31">
        <v>121.928</v>
      </c>
      <c r="Q4659" s="31">
        <v>2803.2680999999998</v>
      </c>
      <c r="R4659" s="31">
        <v>76.424999999999997</v>
      </c>
      <c r="S4659" s="31" t="s">
        <v>108</v>
      </c>
    </row>
    <row r="4660" spans="1:19" x14ac:dyDescent="0.35">
      <c r="A4660" s="2">
        <v>39392</v>
      </c>
      <c r="B4660" s="31">
        <v>984.81460000000004</v>
      </c>
      <c r="C4660" s="31">
        <v>1555.547</v>
      </c>
      <c r="D4660" s="31">
        <v>806.86180000000002</v>
      </c>
      <c r="E4660" s="31">
        <v>674.79949999999997</v>
      </c>
      <c r="F4660" s="31">
        <v>75.062299999999993</v>
      </c>
      <c r="G4660" s="31">
        <v>279.81659999999999</v>
      </c>
      <c r="H4660" s="31">
        <v>9.0565300000000004</v>
      </c>
      <c r="I4660" s="31">
        <v>2278.3270000000002</v>
      </c>
      <c r="J4660" s="31">
        <v>3154.9690000000001</v>
      </c>
      <c r="K4660" s="31">
        <v>1704.2529999999999</v>
      </c>
      <c r="L4660" s="31">
        <v>123.71</v>
      </c>
      <c r="M4660" s="31" t="s">
        <v>108</v>
      </c>
      <c r="N4660" s="31">
        <v>70.183199999999999</v>
      </c>
      <c r="O4660" s="31">
        <v>76.972499999999997</v>
      </c>
      <c r="P4660" s="31">
        <v>122.59739999999999</v>
      </c>
      <c r="Q4660" s="31">
        <v>2843.3407000000002</v>
      </c>
      <c r="R4660" s="31">
        <v>76.040000000000006</v>
      </c>
      <c r="S4660" s="31" t="s">
        <v>108</v>
      </c>
    </row>
    <row r="4661" spans="1:19" x14ac:dyDescent="0.35">
      <c r="A4661" s="2">
        <v>39393</v>
      </c>
      <c r="B4661" s="31">
        <v>985.23910000000001</v>
      </c>
      <c r="C4661" s="31">
        <v>1559.124</v>
      </c>
      <c r="D4661" s="31">
        <v>812.77290000000005</v>
      </c>
      <c r="E4661" s="31">
        <v>659.38530000000003</v>
      </c>
      <c r="F4661" s="31">
        <v>75.983000000000004</v>
      </c>
      <c r="G4661" s="31">
        <v>278.20920000000001</v>
      </c>
      <c r="H4661" s="31">
        <v>9.0518660000000004</v>
      </c>
      <c r="I4661" s="31">
        <v>2280.8389999999999</v>
      </c>
      <c r="J4661" s="31">
        <v>3163.4140000000002</v>
      </c>
      <c r="K4661" s="31">
        <v>1708.896</v>
      </c>
      <c r="L4661" s="31">
        <v>120.28</v>
      </c>
      <c r="M4661" s="31" t="s">
        <v>108</v>
      </c>
      <c r="N4661" s="31">
        <v>68.533500000000004</v>
      </c>
      <c r="O4661" s="31">
        <v>77.701800000000006</v>
      </c>
      <c r="P4661" s="31">
        <v>123.5545</v>
      </c>
      <c r="Q4661" s="31">
        <v>2839.8533000000002</v>
      </c>
      <c r="R4661" s="31">
        <v>75.412000000000006</v>
      </c>
      <c r="S4661" s="31" t="s">
        <v>108</v>
      </c>
    </row>
    <row r="4662" spans="1:19" x14ac:dyDescent="0.35">
      <c r="A4662" s="2">
        <v>39394</v>
      </c>
      <c r="B4662" s="31">
        <v>981.13919999999996</v>
      </c>
      <c r="C4662" s="31">
        <v>1555.8030000000001</v>
      </c>
      <c r="D4662" s="31">
        <v>817.79849999999999</v>
      </c>
      <c r="E4662" s="31">
        <v>648.68579999999997</v>
      </c>
      <c r="F4662" s="31">
        <v>76.346999999999994</v>
      </c>
      <c r="G4662" s="31">
        <v>278.94589999999999</v>
      </c>
      <c r="H4662" s="31">
        <v>9.0807409999999997</v>
      </c>
      <c r="I4662" s="31">
        <v>2285.694</v>
      </c>
      <c r="J4662" s="31">
        <v>3176.3040000000001</v>
      </c>
      <c r="K4662" s="31">
        <v>1711.443</v>
      </c>
      <c r="L4662" s="31">
        <v>119.69</v>
      </c>
      <c r="M4662" s="31" t="s">
        <v>108</v>
      </c>
      <c r="N4662" s="31">
        <v>66.161100000000005</v>
      </c>
      <c r="O4662" s="31">
        <v>77.9893</v>
      </c>
      <c r="P4662" s="31">
        <v>123.75409999999999</v>
      </c>
      <c r="Q4662" s="31">
        <v>2793.5509999999999</v>
      </c>
      <c r="R4662" s="31">
        <v>75.456000000000003</v>
      </c>
      <c r="S4662" s="31" t="s">
        <v>108</v>
      </c>
    </row>
    <row r="4663" spans="1:19" x14ac:dyDescent="0.35">
      <c r="A4663" s="2">
        <v>39395</v>
      </c>
      <c r="B4663" s="31">
        <v>984.26409999999998</v>
      </c>
      <c r="C4663" s="31">
        <v>1566.7919999999999</v>
      </c>
      <c r="D4663" s="31">
        <v>810.16060000000004</v>
      </c>
      <c r="E4663" s="31">
        <v>632.42700000000002</v>
      </c>
      <c r="F4663" s="31">
        <v>76.096299999999999</v>
      </c>
      <c r="G4663" s="31">
        <v>282.8974</v>
      </c>
      <c r="H4663" s="31">
        <v>8.9803909999999991</v>
      </c>
      <c r="I4663" s="31">
        <v>2287.1999999999998</v>
      </c>
      <c r="J4663" s="31">
        <v>3186.527</v>
      </c>
      <c r="K4663" s="31">
        <v>1717.883</v>
      </c>
      <c r="L4663" s="31">
        <v>118.03</v>
      </c>
      <c r="M4663" s="31" t="s">
        <v>108</v>
      </c>
      <c r="N4663" s="31">
        <v>64.157899999999998</v>
      </c>
      <c r="O4663" s="31">
        <v>79.451300000000003</v>
      </c>
      <c r="P4663" s="31">
        <v>123.66379999999999</v>
      </c>
      <c r="Q4663" s="31">
        <v>2783.9616999999998</v>
      </c>
      <c r="R4663" s="31">
        <v>75.400000000000006</v>
      </c>
      <c r="S4663" s="31" t="s">
        <v>108</v>
      </c>
    </row>
    <row r="4664" spans="1:19" x14ac:dyDescent="0.35">
      <c r="A4664" s="2">
        <v>39398</v>
      </c>
      <c r="B4664" s="31">
        <v>970.75450000000001</v>
      </c>
      <c r="C4664" s="31">
        <v>1540.77</v>
      </c>
      <c r="D4664" s="31">
        <v>800.35029999999995</v>
      </c>
      <c r="E4664" s="31">
        <v>625.28229999999996</v>
      </c>
      <c r="F4664" s="31">
        <v>73.636600000000001</v>
      </c>
      <c r="G4664" s="31">
        <v>280.28539999999998</v>
      </c>
      <c r="H4664" s="31">
        <v>8.8043960000000006</v>
      </c>
      <c r="I4664" s="31">
        <v>2287.3679999999999</v>
      </c>
      <c r="J4664" s="31">
        <v>3186.527</v>
      </c>
      <c r="K4664" s="31">
        <v>1715.636</v>
      </c>
      <c r="L4664" s="31">
        <v>116.83</v>
      </c>
      <c r="M4664" s="31" t="s">
        <v>108</v>
      </c>
      <c r="N4664" s="31">
        <v>62.515999999999998</v>
      </c>
      <c r="O4664" s="31">
        <v>80.379199999999997</v>
      </c>
      <c r="P4664" s="31">
        <v>122.4693</v>
      </c>
      <c r="Q4664" s="31">
        <v>2683.3928000000001</v>
      </c>
      <c r="R4664" s="31">
        <v>75.902000000000001</v>
      </c>
      <c r="S4664" s="31" t="s">
        <v>108</v>
      </c>
    </row>
    <row r="4665" spans="1:19" x14ac:dyDescent="0.35">
      <c r="A4665" s="2">
        <v>39399</v>
      </c>
      <c r="B4665" s="31">
        <v>937.70899999999995</v>
      </c>
      <c r="C4665" s="31">
        <v>1481.2560000000001</v>
      </c>
      <c r="D4665" s="31">
        <v>779.43510000000003</v>
      </c>
      <c r="E4665" s="31">
        <v>622.64369999999997</v>
      </c>
      <c r="F4665" s="31">
        <v>72.834400000000002</v>
      </c>
      <c r="G4665" s="31">
        <v>282.96440000000001</v>
      </c>
      <c r="H4665" s="31">
        <v>8.8578960000000002</v>
      </c>
      <c r="I4665" s="31">
        <v>2291.2179999999998</v>
      </c>
      <c r="J4665" s="31">
        <v>3178.971</v>
      </c>
      <c r="K4665" s="31">
        <v>1712.6410000000001</v>
      </c>
      <c r="L4665" s="31">
        <v>120.32</v>
      </c>
      <c r="M4665" s="31" t="s">
        <v>108</v>
      </c>
      <c r="N4665" s="31">
        <v>64.943399999999997</v>
      </c>
      <c r="O4665" s="31">
        <v>79.752099999999999</v>
      </c>
      <c r="P4665" s="31">
        <v>123.0262</v>
      </c>
      <c r="Q4665" s="31">
        <v>2701.2276000000002</v>
      </c>
      <c r="R4665" s="31">
        <v>75.881</v>
      </c>
      <c r="S4665" s="31" t="s">
        <v>108</v>
      </c>
    </row>
    <row r="4666" spans="1:19" x14ac:dyDescent="0.35">
      <c r="A4666" s="2">
        <v>39400</v>
      </c>
      <c r="B4666" s="31">
        <v>962.10799999999995</v>
      </c>
      <c r="C4666" s="31">
        <v>1517.6759999999999</v>
      </c>
      <c r="D4666" s="31">
        <v>792.26530000000002</v>
      </c>
      <c r="E4666" s="31">
        <v>641.27710000000002</v>
      </c>
      <c r="F4666" s="31">
        <v>74.280600000000007</v>
      </c>
      <c r="G4666" s="31">
        <v>289.19299999999998</v>
      </c>
      <c r="H4666" s="31">
        <v>8.8487220000000004</v>
      </c>
      <c r="I4666" s="31">
        <v>2284.3539999999998</v>
      </c>
      <c r="J4666" s="31">
        <v>3175.415</v>
      </c>
      <c r="K4666" s="31">
        <v>1709.645</v>
      </c>
      <c r="L4666" s="31">
        <v>119.9</v>
      </c>
      <c r="M4666" s="31" t="s">
        <v>108</v>
      </c>
      <c r="N4666" s="31">
        <v>64.652799999999999</v>
      </c>
      <c r="O4666" s="31">
        <v>78.915000000000006</v>
      </c>
      <c r="P4666" s="31">
        <v>123.7651</v>
      </c>
      <c r="Q4666" s="31">
        <v>2786.9744000000001</v>
      </c>
      <c r="R4666" s="31">
        <v>75.813999999999993</v>
      </c>
      <c r="S4666" s="31" t="s">
        <v>108</v>
      </c>
    </row>
    <row r="4667" spans="1:19" x14ac:dyDescent="0.35">
      <c r="A4667" s="2">
        <v>39401</v>
      </c>
      <c r="B4667" s="31">
        <v>956.14139999999998</v>
      </c>
      <c r="C4667" s="31">
        <v>1493.7370000000001</v>
      </c>
      <c r="D4667" s="31">
        <v>790.29139999999995</v>
      </c>
      <c r="E4667" s="31">
        <v>623.00379999999996</v>
      </c>
      <c r="F4667" s="31">
        <v>71.776899999999998</v>
      </c>
      <c r="G4667" s="31">
        <v>288.99209999999999</v>
      </c>
      <c r="H4667" s="31">
        <v>8.7845010000000006</v>
      </c>
      <c r="I4667" s="31">
        <v>2290.0459999999998</v>
      </c>
      <c r="J4667" s="31">
        <v>3197.6390000000001</v>
      </c>
      <c r="K4667" s="31">
        <v>1712.3409999999999</v>
      </c>
      <c r="L4667" s="31">
        <v>118.27</v>
      </c>
      <c r="M4667" s="31" t="s">
        <v>108</v>
      </c>
      <c r="N4667" s="31">
        <v>63.898600000000002</v>
      </c>
      <c r="O4667" s="31">
        <v>79.232399999999998</v>
      </c>
      <c r="P4667" s="31">
        <v>123.2281</v>
      </c>
      <c r="Q4667" s="31">
        <v>2753.7642000000001</v>
      </c>
      <c r="R4667" s="31">
        <v>76.069000000000003</v>
      </c>
      <c r="S4667" s="31" t="s">
        <v>108</v>
      </c>
    </row>
    <row r="4668" spans="1:19" x14ac:dyDescent="0.35">
      <c r="A4668" s="2">
        <v>39402</v>
      </c>
      <c r="B4668" s="31">
        <v>970.95129999999995</v>
      </c>
      <c r="C4668" s="31">
        <v>1516.588</v>
      </c>
      <c r="D4668" s="31">
        <v>802.62810000000002</v>
      </c>
      <c r="E4668" s="31">
        <v>632.90560000000005</v>
      </c>
      <c r="F4668" s="31">
        <v>71.749799999999993</v>
      </c>
      <c r="G4668" s="31">
        <v>288.7242</v>
      </c>
      <c r="H4668" s="31">
        <v>8.8303729999999998</v>
      </c>
      <c r="I4668" s="31">
        <v>2293.2269999999999</v>
      </c>
      <c r="J4668" s="31">
        <v>3199.8620000000001</v>
      </c>
      <c r="K4668" s="31">
        <v>1715.1869999999999</v>
      </c>
      <c r="L4668" s="31">
        <v>118.46</v>
      </c>
      <c r="M4668" s="31" t="s">
        <v>108</v>
      </c>
      <c r="N4668" s="31">
        <v>64.582099999999997</v>
      </c>
      <c r="O4668" s="31">
        <v>79.422899999999998</v>
      </c>
      <c r="P4668" s="31">
        <v>123.2683</v>
      </c>
      <c r="Q4668" s="31">
        <v>2712.1631000000002</v>
      </c>
      <c r="R4668" s="31">
        <v>75.826999999999998</v>
      </c>
      <c r="S4668" s="31" t="s">
        <v>108</v>
      </c>
    </row>
    <row r="4669" spans="1:19" x14ac:dyDescent="0.35">
      <c r="A4669" s="2">
        <v>39405</v>
      </c>
      <c r="B4669" s="31">
        <v>978.19640000000004</v>
      </c>
      <c r="C4669" s="31">
        <v>1522.029</v>
      </c>
      <c r="D4669" s="31">
        <v>803.36829999999998</v>
      </c>
      <c r="E4669" s="31">
        <v>610.76160000000004</v>
      </c>
      <c r="F4669" s="31">
        <v>70.936300000000003</v>
      </c>
      <c r="G4669" s="31">
        <v>286.78199999999998</v>
      </c>
      <c r="H4669" s="31">
        <v>8.8074370000000002</v>
      </c>
      <c r="I4669" s="31">
        <v>2293.06</v>
      </c>
      <c r="J4669" s="31">
        <v>3215.8629999999998</v>
      </c>
      <c r="K4669" s="31">
        <v>1722.377</v>
      </c>
      <c r="L4669" s="31">
        <v>116.61</v>
      </c>
      <c r="M4669" s="31" t="s">
        <v>108</v>
      </c>
      <c r="N4669" s="31">
        <v>63.7258</v>
      </c>
      <c r="O4669" s="31">
        <v>79.738299999999995</v>
      </c>
      <c r="P4669" s="31">
        <v>123.4522</v>
      </c>
      <c r="Q4669" s="31">
        <v>2670.41</v>
      </c>
      <c r="R4669" s="31">
        <v>75.78</v>
      </c>
      <c r="S4669" s="31" t="s">
        <v>108</v>
      </c>
    </row>
    <row r="4670" spans="1:19" x14ac:dyDescent="0.35">
      <c r="A4670" s="2">
        <v>39406</v>
      </c>
      <c r="B4670" s="31">
        <v>1011.971</v>
      </c>
      <c r="C4670" s="31">
        <v>1568.1780000000001</v>
      </c>
      <c r="D4670" s="31">
        <v>825.82119999999998</v>
      </c>
      <c r="E4670" s="31">
        <v>610.89660000000003</v>
      </c>
      <c r="F4670" s="31">
        <v>72.165499999999994</v>
      </c>
      <c r="G4670" s="31">
        <v>291.20229999999998</v>
      </c>
      <c r="H4670" s="31">
        <v>9.0184490000000004</v>
      </c>
      <c r="I4670" s="31">
        <v>2292.223</v>
      </c>
      <c r="J4670" s="31">
        <v>3219.864</v>
      </c>
      <c r="K4670" s="31">
        <v>1718.183</v>
      </c>
      <c r="L4670" s="31">
        <v>117.3</v>
      </c>
      <c r="M4670" s="31" t="s">
        <v>108</v>
      </c>
      <c r="N4670" s="31">
        <v>63.961500000000001</v>
      </c>
      <c r="O4670" s="31">
        <v>79.678299999999993</v>
      </c>
      <c r="P4670" s="31">
        <v>124.5089</v>
      </c>
      <c r="Q4670" s="31">
        <v>2673.3339000000001</v>
      </c>
      <c r="R4670" s="31">
        <v>75.204999999999998</v>
      </c>
      <c r="S4670" s="31" t="s">
        <v>108</v>
      </c>
    </row>
    <row r="4671" spans="1:19" x14ac:dyDescent="0.35">
      <c r="A4671" s="2">
        <v>39407</v>
      </c>
      <c r="B4671" s="31">
        <v>1004.832</v>
      </c>
      <c r="C4671" s="31">
        <v>1558.769</v>
      </c>
      <c r="D4671" s="31">
        <v>829.5222</v>
      </c>
      <c r="E4671" s="31">
        <v>585.73699999999997</v>
      </c>
      <c r="F4671" s="31">
        <v>72.816299999999998</v>
      </c>
      <c r="G4671" s="31">
        <v>290.39859999999999</v>
      </c>
      <c r="H4671" s="31">
        <v>8.9496409999999997</v>
      </c>
      <c r="I4671" s="31">
        <v>2297.58</v>
      </c>
      <c r="J4671" s="31">
        <v>3226.5309999999999</v>
      </c>
      <c r="K4671" s="31">
        <v>1724.923</v>
      </c>
      <c r="L4671" s="31">
        <v>115.01</v>
      </c>
      <c r="M4671" s="31" t="s">
        <v>108</v>
      </c>
      <c r="N4671" s="31">
        <v>63.018799999999999</v>
      </c>
      <c r="O4671" s="31">
        <v>80.977599999999995</v>
      </c>
      <c r="P4671" s="31">
        <v>124.8631</v>
      </c>
      <c r="Q4671" s="31">
        <v>2586.0203000000001</v>
      </c>
      <c r="R4671" s="31">
        <v>75.072999999999993</v>
      </c>
      <c r="S4671" s="31" t="s">
        <v>108</v>
      </c>
    </row>
    <row r="4672" spans="1:19" x14ac:dyDescent="0.35">
      <c r="A4672" s="2">
        <v>39408</v>
      </c>
      <c r="B4672" s="31">
        <v>1004.832</v>
      </c>
      <c r="C4672" s="31">
        <v>1558.769</v>
      </c>
      <c r="D4672" s="31">
        <v>829.5222</v>
      </c>
      <c r="E4672" s="31">
        <v>585.73699999999997</v>
      </c>
      <c r="F4672" s="31">
        <v>72.816299999999998</v>
      </c>
      <c r="G4672" s="31">
        <v>290.39859999999999</v>
      </c>
      <c r="H4672" s="31">
        <v>8.9496409999999997</v>
      </c>
      <c r="I4672" s="31">
        <v>2297.58</v>
      </c>
      <c r="J4672" s="31">
        <v>3226.5309999999999</v>
      </c>
      <c r="K4672" s="31">
        <v>1727.319</v>
      </c>
      <c r="L4672" s="31">
        <v>115.01</v>
      </c>
      <c r="M4672" s="31" t="s">
        <v>108</v>
      </c>
      <c r="N4672" s="31">
        <v>63.018799999999999</v>
      </c>
      <c r="O4672" s="31">
        <v>80.871899999999997</v>
      </c>
      <c r="P4672" s="31">
        <v>125.0665</v>
      </c>
      <c r="Q4672" s="31">
        <v>2579.1662000000001</v>
      </c>
      <c r="R4672" s="31">
        <v>75.051000000000002</v>
      </c>
      <c r="S4672" s="31" t="s">
        <v>108</v>
      </c>
    </row>
    <row r="4673" spans="1:19" x14ac:dyDescent="0.35">
      <c r="A4673" s="2">
        <v>39409</v>
      </c>
      <c r="B4673" s="31">
        <v>1013.675</v>
      </c>
      <c r="C4673" s="31">
        <v>1577.779</v>
      </c>
      <c r="D4673" s="31">
        <v>837.41769999999997</v>
      </c>
      <c r="E4673" s="31">
        <v>603.69529999999997</v>
      </c>
      <c r="F4673" s="31">
        <v>75.1845</v>
      </c>
      <c r="G4673" s="31">
        <v>294.75189999999998</v>
      </c>
      <c r="H4673" s="31">
        <v>8.9496409999999997</v>
      </c>
      <c r="I4673" s="31">
        <v>2297.58</v>
      </c>
      <c r="J4673" s="31">
        <v>3228.3090000000002</v>
      </c>
      <c r="K4673" s="31">
        <v>1725.0730000000001</v>
      </c>
      <c r="L4673" s="31">
        <v>116.98</v>
      </c>
      <c r="M4673" s="31" t="s">
        <v>108</v>
      </c>
      <c r="N4673" s="31">
        <v>63.867199999999997</v>
      </c>
      <c r="O4673" s="31">
        <v>81.287400000000005</v>
      </c>
      <c r="P4673" s="31">
        <v>124.6618</v>
      </c>
      <c r="Q4673" s="31">
        <v>2580.3209000000002</v>
      </c>
      <c r="R4673" s="31">
        <v>75.052999999999997</v>
      </c>
      <c r="S4673" s="31" t="s">
        <v>108</v>
      </c>
    </row>
    <row r="4674" spans="1:19" x14ac:dyDescent="0.35">
      <c r="A4674" s="2">
        <v>39412</v>
      </c>
      <c r="B4674" s="31">
        <v>1008.88</v>
      </c>
      <c r="C4674" s="31">
        <v>1562.3530000000001</v>
      </c>
      <c r="D4674" s="31">
        <v>833.22320000000002</v>
      </c>
      <c r="E4674" s="31">
        <v>607.43100000000004</v>
      </c>
      <c r="F4674" s="31">
        <v>75.356200000000001</v>
      </c>
      <c r="G4674" s="31">
        <v>295.68950000000001</v>
      </c>
      <c r="H4674" s="31">
        <v>8.8808330000000009</v>
      </c>
      <c r="I4674" s="31">
        <v>2289.0419999999999</v>
      </c>
      <c r="J4674" s="31">
        <v>3260.7559999999999</v>
      </c>
      <c r="K4674" s="31">
        <v>1725.8209999999999</v>
      </c>
      <c r="L4674" s="31">
        <v>114.32</v>
      </c>
      <c r="M4674" s="31" t="s">
        <v>108</v>
      </c>
      <c r="N4674" s="31">
        <v>62.845999999999997</v>
      </c>
      <c r="O4674" s="31">
        <v>81.0959</v>
      </c>
      <c r="P4674" s="31">
        <v>124.99720000000001</v>
      </c>
      <c r="Q4674" s="31">
        <v>2611.5891000000001</v>
      </c>
      <c r="R4674" s="31">
        <v>74.858999999999995</v>
      </c>
      <c r="S4674" s="31" t="s">
        <v>108</v>
      </c>
    </row>
    <row r="4675" spans="1:19" x14ac:dyDescent="0.35">
      <c r="A4675" s="2">
        <v>39413</v>
      </c>
      <c r="B4675" s="31">
        <v>979.68650000000002</v>
      </c>
      <c r="C4675" s="31">
        <v>1517.932</v>
      </c>
      <c r="D4675" s="31">
        <v>825.08100000000002</v>
      </c>
      <c r="E4675" s="31">
        <v>593.74850000000004</v>
      </c>
      <c r="F4675" s="31">
        <v>74.226399999999998</v>
      </c>
      <c r="G4675" s="31">
        <v>292.27379999999999</v>
      </c>
      <c r="H4675" s="31">
        <v>8.8900070000000007</v>
      </c>
      <c r="I4675" s="31">
        <v>2290.7159999999999</v>
      </c>
      <c r="J4675" s="31">
        <v>3242.616</v>
      </c>
      <c r="K4675" s="31">
        <v>1723.575</v>
      </c>
      <c r="L4675" s="31">
        <v>115.72</v>
      </c>
      <c r="M4675" s="31" t="s">
        <v>108</v>
      </c>
      <c r="N4675" s="31">
        <v>63.867199999999997</v>
      </c>
      <c r="O4675" s="31">
        <v>80.840500000000006</v>
      </c>
      <c r="P4675" s="31">
        <v>125.18049999999999</v>
      </c>
      <c r="Q4675" s="31">
        <v>2583.1275999999998</v>
      </c>
      <c r="R4675" s="31">
        <v>75.096000000000004</v>
      </c>
      <c r="S4675" s="31" t="s">
        <v>108</v>
      </c>
    </row>
    <row r="4676" spans="1:19" x14ac:dyDescent="0.35">
      <c r="A4676" s="2">
        <v>39414</v>
      </c>
      <c r="B4676" s="31">
        <v>951.66499999999996</v>
      </c>
      <c r="C4676" s="31">
        <v>1454.501</v>
      </c>
      <c r="D4676" s="31">
        <v>804.60199999999998</v>
      </c>
      <c r="E4676" s="31">
        <v>603.24519999999995</v>
      </c>
      <c r="F4676" s="31">
        <v>72.97</v>
      </c>
      <c r="G4676" s="31">
        <v>293.81420000000003</v>
      </c>
      <c r="H4676" s="31">
        <v>8.8808330000000009</v>
      </c>
      <c r="I4676" s="31">
        <v>2294.232</v>
      </c>
      <c r="J4676" s="31">
        <v>3226.7869999999998</v>
      </c>
      <c r="K4676" s="31">
        <v>1714.288</v>
      </c>
      <c r="L4676" s="31">
        <v>119.29</v>
      </c>
      <c r="M4676" s="31" t="s">
        <v>108</v>
      </c>
      <c r="N4676" s="31">
        <v>65.846800000000002</v>
      </c>
      <c r="O4676" s="31">
        <v>79.810100000000006</v>
      </c>
      <c r="P4676" s="31">
        <v>124.3128</v>
      </c>
      <c r="Q4676" s="31">
        <v>2616.9421000000002</v>
      </c>
      <c r="R4676" s="31">
        <v>75.075999999999993</v>
      </c>
      <c r="S4676" s="31" t="s">
        <v>108</v>
      </c>
    </row>
    <row r="4677" spans="1:19" x14ac:dyDescent="0.35">
      <c r="A4677" s="2">
        <v>39415</v>
      </c>
      <c r="B4677" s="31">
        <v>956.88570000000004</v>
      </c>
      <c r="C4677" s="31">
        <v>1450.213</v>
      </c>
      <c r="D4677" s="31">
        <v>811.51059999999995</v>
      </c>
      <c r="E4677" s="31">
        <v>618.09789999999998</v>
      </c>
      <c r="F4677" s="31">
        <v>72.518000000000001</v>
      </c>
      <c r="G4677" s="31">
        <v>294.14909999999998</v>
      </c>
      <c r="H4677" s="31">
        <v>9.041385</v>
      </c>
      <c r="I4677" s="31">
        <v>2291.8879999999999</v>
      </c>
      <c r="J4677" s="31">
        <v>3242.6370000000002</v>
      </c>
      <c r="K4677" s="31">
        <v>1719.5309999999999</v>
      </c>
      <c r="L4677" s="31">
        <v>119.37</v>
      </c>
      <c r="M4677" s="31" t="s">
        <v>108</v>
      </c>
      <c r="N4677" s="31">
        <v>66.004000000000005</v>
      </c>
      <c r="O4677" s="31">
        <v>79.996499999999997</v>
      </c>
      <c r="P4677" s="31">
        <v>124.42440000000001</v>
      </c>
      <c r="Q4677" s="31">
        <v>2666.9409999999998</v>
      </c>
      <c r="R4677" s="31">
        <v>75.587999999999994</v>
      </c>
      <c r="S4677" s="31" t="s">
        <v>108</v>
      </c>
    </row>
    <row r="4678" spans="1:19" x14ac:dyDescent="0.35">
      <c r="A4678" s="2">
        <v>39416</v>
      </c>
      <c r="B4678" s="31">
        <v>936.53549999999996</v>
      </c>
      <c r="C4678" s="31">
        <v>1427.7460000000001</v>
      </c>
      <c r="D4678" s="31">
        <v>776.721</v>
      </c>
      <c r="E4678" s="31">
        <v>629.07989999999995</v>
      </c>
      <c r="F4678" s="31">
        <v>71.3249</v>
      </c>
      <c r="G4678" s="31">
        <v>289.327</v>
      </c>
      <c r="H4678" s="31">
        <v>9.0964310000000008</v>
      </c>
      <c r="I4678" s="31">
        <v>2293.06</v>
      </c>
      <c r="J4678" s="31">
        <v>3240.848</v>
      </c>
      <c r="K4678" s="31">
        <v>1713.09</v>
      </c>
      <c r="L4678" s="31">
        <v>120.36</v>
      </c>
      <c r="M4678" s="31" t="s">
        <v>108</v>
      </c>
      <c r="N4678" s="31">
        <v>65.815399999999997</v>
      </c>
      <c r="O4678" s="31">
        <v>79.087800000000001</v>
      </c>
      <c r="P4678" s="31">
        <v>123.64279999999999</v>
      </c>
      <c r="Q4678" s="31">
        <v>2699.7842000000001</v>
      </c>
      <c r="R4678" s="31">
        <v>76.147000000000006</v>
      </c>
      <c r="S4678" s="31" t="s">
        <v>108</v>
      </c>
    </row>
    <row r="4679" spans="1:19" x14ac:dyDescent="0.35">
      <c r="A4679" s="2">
        <v>39419</v>
      </c>
      <c r="B4679" s="31">
        <v>952.19770000000005</v>
      </c>
      <c r="C4679" s="31">
        <v>1440.2270000000001</v>
      </c>
      <c r="D4679" s="31">
        <v>766.85159999999996</v>
      </c>
      <c r="E4679" s="31">
        <v>610.53650000000005</v>
      </c>
      <c r="F4679" s="31">
        <v>71.831100000000006</v>
      </c>
      <c r="G4679" s="31">
        <v>288.99209999999999</v>
      </c>
      <c r="H4679" s="31">
        <v>9.31203</v>
      </c>
      <c r="I4679" s="31">
        <v>2298.0819999999999</v>
      </c>
      <c r="J4679" s="31">
        <v>3260.5250000000001</v>
      </c>
      <c r="K4679" s="31">
        <v>1719.2619999999999</v>
      </c>
      <c r="L4679" s="31">
        <v>119.69</v>
      </c>
      <c r="M4679" s="31" t="s">
        <v>108</v>
      </c>
      <c r="N4679" s="31">
        <v>65.202699999999993</v>
      </c>
      <c r="O4679" s="31">
        <v>79.404399999999995</v>
      </c>
      <c r="P4679" s="31">
        <v>123.4708</v>
      </c>
      <c r="Q4679" s="31">
        <v>2701.2550999999999</v>
      </c>
      <c r="R4679" s="31">
        <v>75.935000000000002</v>
      </c>
      <c r="S4679" s="31" t="s">
        <v>108</v>
      </c>
    </row>
    <row r="4680" spans="1:19" x14ac:dyDescent="0.35">
      <c r="A4680" s="2">
        <v>39420</v>
      </c>
      <c r="B4680" s="31">
        <v>950.38639999999998</v>
      </c>
      <c r="C4680" s="31">
        <v>1441.251</v>
      </c>
      <c r="D4680" s="31">
        <v>772.77319999999997</v>
      </c>
      <c r="E4680" s="31">
        <v>600.94970000000001</v>
      </c>
      <c r="F4680" s="31">
        <v>72.997100000000003</v>
      </c>
      <c r="G4680" s="31">
        <v>292.40780000000001</v>
      </c>
      <c r="H4680" s="31">
        <v>9.481757</v>
      </c>
      <c r="I4680" s="31">
        <v>2303.4389999999999</v>
      </c>
      <c r="J4680" s="31">
        <v>3261.866</v>
      </c>
      <c r="K4680" s="31">
        <v>1725.6890000000001</v>
      </c>
      <c r="L4680" s="31">
        <v>118.7</v>
      </c>
      <c r="M4680" s="31" t="s">
        <v>108</v>
      </c>
      <c r="N4680" s="31">
        <v>64.802000000000007</v>
      </c>
      <c r="O4680" s="31">
        <v>79.992500000000007</v>
      </c>
      <c r="P4680" s="31">
        <v>124.26649999999999</v>
      </c>
      <c r="Q4680" s="31">
        <v>2708.8784999999998</v>
      </c>
      <c r="R4680" s="31">
        <v>75.694000000000003</v>
      </c>
      <c r="S4680" s="31" t="s">
        <v>108</v>
      </c>
    </row>
    <row r="4681" spans="1:19" x14ac:dyDescent="0.35">
      <c r="A4681" s="2">
        <v>39421</v>
      </c>
      <c r="B4681" s="31">
        <v>939.83839999999998</v>
      </c>
      <c r="C4681" s="31">
        <v>1419.04</v>
      </c>
      <c r="D4681" s="31">
        <v>780.91539999999998</v>
      </c>
      <c r="E4681" s="31">
        <v>600.72469999999998</v>
      </c>
      <c r="F4681" s="31">
        <v>72.644599999999997</v>
      </c>
      <c r="G4681" s="31">
        <v>294.55099999999999</v>
      </c>
      <c r="H4681" s="31">
        <v>9.5046929999999996</v>
      </c>
      <c r="I4681" s="31">
        <v>2295.4029999999998</v>
      </c>
      <c r="J4681" s="31">
        <v>3261.866</v>
      </c>
      <c r="K4681" s="31">
        <v>1723.336</v>
      </c>
      <c r="L4681" s="31">
        <v>120.63</v>
      </c>
      <c r="M4681" s="31" t="s">
        <v>108</v>
      </c>
      <c r="N4681" s="31">
        <v>66.027500000000003</v>
      </c>
      <c r="O4681" s="31">
        <v>79.054299999999998</v>
      </c>
      <c r="P4681" s="31">
        <v>123.44799999999999</v>
      </c>
      <c r="Q4681" s="31">
        <v>2757.7948000000001</v>
      </c>
      <c r="R4681" s="31">
        <v>76.412999999999997</v>
      </c>
      <c r="S4681" s="31" t="s">
        <v>108</v>
      </c>
    </row>
    <row r="4682" spans="1:19" x14ac:dyDescent="0.35">
      <c r="A4682" s="2">
        <v>39422</v>
      </c>
      <c r="B4682" s="31">
        <v>958.37729999999999</v>
      </c>
      <c r="C4682" s="31">
        <v>1472.998</v>
      </c>
      <c r="D4682" s="31">
        <v>773.51340000000005</v>
      </c>
      <c r="E4682" s="31">
        <v>603.38019999999995</v>
      </c>
      <c r="F4682" s="31">
        <v>72.951899999999995</v>
      </c>
      <c r="G4682" s="31">
        <v>294.3501</v>
      </c>
      <c r="H4682" s="31">
        <v>9.4863440000000008</v>
      </c>
      <c r="I4682" s="31">
        <v>2283.3850000000002</v>
      </c>
      <c r="J4682" s="31">
        <v>3246.2150000000001</v>
      </c>
      <c r="K4682" s="31">
        <v>1717.6669999999999</v>
      </c>
      <c r="L4682" s="31">
        <v>122.29</v>
      </c>
      <c r="M4682" s="31" t="s">
        <v>108</v>
      </c>
      <c r="N4682" s="31">
        <v>66.805199999999999</v>
      </c>
      <c r="O4682" s="31">
        <v>78.718100000000007</v>
      </c>
      <c r="P4682" s="31">
        <v>123.1323</v>
      </c>
      <c r="Q4682" s="31">
        <v>2781.5185000000001</v>
      </c>
      <c r="R4682" s="31">
        <v>76.382999999999996</v>
      </c>
      <c r="S4682" s="31" t="s">
        <v>108</v>
      </c>
    </row>
    <row r="4683" spans="1:19" x14ac:dyDescent="0.35">
      <c r="A4683" s="2">
        <v>39423</v>
      </c>
      <c r="B4683" s="31">
        <v>942.60860000000002</v>
      </c>
      <c r="C4683" s="31">
        <v>1452.3240000000001</v>
      </c>
      <c r="D4683" s="31">
        <v>769.81240000000003</v>
      </c>
      <c r="E4683" s="31">
        <v>620.03319999999997</v>
      </c>
      <c r="F4683" s="31">
        <v>72.328199999999995</v>
      </c>
      <c r="G4683" s="31">
        <v>299.97590000000002</v>
      </c>
      <c r="H4683" s="31">
        <v>9.4358850000000007</v>
      </c>
      <c r="I4683" s="31">
        <v>2283.134</v>
      </c>
      <c r="J4683" s="31">
        <v>3222.5129999999999</v>
      </c>
      <c r="K4683" s="31">
        <v>1701.2560000000001</v>
      </c>
      <c r="L4683" s="31">
        <v>122.27</v>
      </c>
      <c r="M4683" s="31" t="s">
        <v>108</v>
      </c>
      <c r="N4683" s="31">
        <v>66.993799999999993</v>
      </c>
      <c r="O4683" s="31">
        <v>78.490600000000001</v>
      </c>
      <c r="P4683" s="31">
        <v>123.4015</v>
      </c>
      <c r="Q4683" s="31">
        <v>2785.9933000000001</v>
      </c>
      <c r="R4683" s="31">
        <v>76.287999999999997</v>
      </c>
      <c r="S4683" s="31" t="s">
        <v>108</v>
      </c>
    </row>
    <row r="4684" spans="1:19" x14ac:dyDescent="0.35">
      <c r="A4684" s="2">
        <v>39426</v>
      </c>
      <c r="B4684" s="31">
        <v>936.63990000000001</v>
      </c>
      <c r="C4684" s="31">
        <v>1440.61</v>
      </c>
      <c r="D4684" s="31">
        <v>774.40959999999995</v>
      </c>
      <c r="E4684" s="31">
        <v>611.93550000000005</v>
      </c>
      <c r="F4684" s="31">
        <v>73.5304</v>
      </c>
      <c r="G4684" s="31">
        <v>301.55110000000002</v>
      </c>
      <c r="H4684" s="31">
        <v>9.6377220000000001</v>
      </c>
      <c r="I4684" s="31">
        <v>2284.056</v>
      </c>
      <c r="J4684" s="31">
        <v>3217.1469999999999</v>
      </c>
      <c r="K4684" s="31">
        <v>1692.6030000000001</v>
      </c>
      <c r="L4684" s="31">
        <v>123.2</v>
      </c>
      <c r="M4684" s="31" t="s">
        <v>108</v>
      </c>
      <c r="N4684" s="31">
        <v>67.197999999999993</v>
      </c>
      <c r="O4684" s="31">
        <v>78.452200000000005</v>
      </c>
      <c r="P4684" s="31">
        <v>123.8986</v>
      </c>
      <c r="Q4684" s="31">
        <v>2772.4389999999999</v>
      </c>
      <c r="R4684" s="31">
        <v>76.061999999999998</v>
      </c>
      <c r="S4684" s="31" t="s">
        <v>108</v>
      </c>
    </row>
    <row r="4685" spans="1:19" x14ac:dyDescent="0.35">
      <c r="A4685" s="2">
        <v>39427</v>
      </c>
      <c r="B4685" s="31">
        <v>954.99829999999997</v>
      </c>
      <c r="C4685" s="31">
        <v>1467.0530000000001</v>
      </c>
      <c r="D4685" s="31">
        <v>770.84500000000003</v>
      </c>
      <c r="E4685" s="31">
        <v>611.423</v>
      </c>
      <c r="F4685" s="31">
        <v>73.855800000000002</v>
      </c>
      <c r="G4685" s="31">
        <v>304.19900000000001</v>
      </c>
      <c r="H4685" s="31">
        <v>9.5780879999999993</v>
      </c>
      <c r="I4685" s="31">
        <v>2280.0300000000002</v>
      </c>
      <c r="J4685" s="31">
        <v>3252.4749999999999</v>
      </c>
      <c r="K4685" s="31">
        <v>1695.886</v>
      </c>
      <c r="L4685" s="31">
        <v>119.9</v>
      </c>
      <c r="M4685" s="31" t="s">
        <v>108</v>
      </c>
      <c r="N4685" s="31">
        <v>65.674000000000007</v>
      </c>
      <c r="O4685" s="31">
        <v>78.497600000000006</v>
      </c>
      <c r="P4685" s="31">
        <v>123.7226</v>
      </c>
      <c r="Q4685" s="31">
        <v>2777.0688</v>
      </c>
      <c r="R4685" s="31">
        <v>76.221999999999994</v>
      </c>
      <c r="S4685" s="31" t="s">
        <v>108</v>
      </c>
    </row>
    <row r="4686" spans="1:19" x14ac:dyDescent="0.35">
      <c r="A4686" s="2">
        <v>39428</v>
      </c>
      <c r="B4686" s="31">
        <v>995.78269999999998</v>
      </c>
      <c r="C4686" s="31">
        <v>1542.6969999999999</v>
      </c>
      <c r="D4686" s="31">
        <v>800.88559999999995</v>
      </c>
      <c r="E4686" s="31">
        <v>602.55330000000004</v>
      </c>
      <c r="F4686" s="31">
        <v>74.009399999999999</v>
      </c>
      <c r="G4686" s="31">
        <v>308.48259999999999</v>
      </c>
      <c r="H4686" s="31">
        <v>9.6377220000000001</v>
      </c>
      <c r="I4686" s="31">
        <v>2291.9409999999998</v>
      </c>
      <c r="J4686" s="31">
        <v>3233.6930000000002</v>
      </c>
      <c r="K4686" s="31">
        <v>1686.338</v>
      </c>
      <c r="L4686" s="31">
        <v>120.89</v>
      </c>
      <c r="M4686" s="31" t="s">
        <v>108</v>
      </c>
      <c r="N4686" s="31">
        <v>66.231800000000007</v>
      </c>
      <c r="O4686" s="31">
        <v>78.055499999999995</v>
      </c>
      <c r="P4686" s="31">
        <v>123.5949</v>
      </c>
      <c r="Q4686" s="31">
        <v>2761.4061000000002</v>
      </c>
      <c r="R4686" s="31">
        <v>76.144000000000005</v>
      </c>
      <c r="S4686" s="31" t="s">
        <v>108</v>
      </c>
    </row>
    <row r="4687" spans="1:19" x14ac:dyDescent="0.35">
      <c r="A4687" s="2">
        <v>39429</v>
      </c>
      <c r="B4687" s="31">
        <v>978.28060000000005</v>
      </c>
      <c r="C4687" s="31">
        <v>1519.6030000000001</v>
      </c>
      <c r="D4687" s="31">
        <v>812.31050000000005</v>
      </c>
      <c r="E4687" s="31">
        <v>583.61120000000005</v>
      </c>
      <c r="F4687" s="31">
        <v>72.671700000000001</v>
      </c>
      <c r="G4687" s="31">
        <v>307.18720000000002</v>
      </c>
      <c r="H4687" s="31">
        <v>9.6973559999999992</v>
      </c>
      <c r="I4687" s="31">
        <v>2293.451</v>
      </c>
      <c r="J4687" s="31">
        <v>3217.5940000000001</v>
      </c>
      <c r="K4687" s="31">
        <v>1688.4259999999999</v>
      </c>
      <c r="L4687" s="31">
        <v>120.71</v>
      </c>
      <c r="M4687" s="31" t="s">
        <v>108</v>
      </c>
      <c r="N4687" s="31">
        <v>65.760400000000004</v>
      </c>
      <c r="O4687" s="31">
        <v>78.089500000000001</v>
      </c>
      <c r="P4687" s="31">
        <v>122.95489999999999</v>
      </c>
      <c r="Q4687" s="31">
        <v>2696.3687</v>
      </c>
      <c r="R4687" s="31">
        <v>76.561999999999998</v>
      </c>
      <c r="S4687" s="31" t="s">
        <v>108</v>
      </c>
    </row>
    <row r="4688" spans="1:19" x14ac:dyDescent="0.35">
      <c r="A4688" s="2">
        <v>39430</v>
      </c>
      <c r="B4688" s="31">
        <v>976.99940000000004</v>
      </c>
      <c r="C4688" s="31">
        <v>1499.8510000000001</v>
      </c>
      <c r="D4688" s="31">
        <v>809.57209999999998</v>
      </c>
      <c r="E4688" s="31">
        <v>586.75279999999998</v>
      </c>
      <c r="F4688" s="31">
        <v>72.129400000000004</v>
      </c>
      <c r="G4688" s="31">
        <v>309.55829999999997</v>
      </c>
      <c r="H4688" s="31">
        <v>9.5505650000000006</v>
      </c>
      <c r="I4688" s="31">
        <v>2288.7539999999999</v>
      </c>
      <c r="J4688" s="31">
        <v>3205.0729999999999</v>
      </c>
      <c r="K4688" s="31">
        <v>1684.547</v>
      </c>
      <c r="L4688" s="31">
        <v>119.08</v>
      </c>
      <c r="M4688" s="31" t="s">
        <v>108</v>
      </c>
      <c r="N4688" s="31">
        <v>65.124099999999999</v>
      </c>
      <c r="O4688" s="31">
        <v>77.25</v>
      </c>
      <c r="P4688" s="31">
        <v>121.55119999999999</v>
      </c>
      <c r="Q4688" s="31">
        <v>2657.7674999999999</v>
      </c>
      <c r="R4688" s="31">
        <v>77.436000000000007</v>
      </c>
      <c r="S4688" s="31" t="s">
        <v>108</v>
      </c>
    </row>
    <row r="4689" spans="1:19" x14ac:dyDescent="0.35">
      <c r="A4689" s="2">
        <v>39433</v>
      </c>
      <c r="B4689" s="31">
        <v>973.2627</v>
      </c>
      <c r="C4689" s="31">
        <v>1496.1790000000001</v>
      </c>
      <c r="D4689" s="31">
        <v>802.1037</v>
      </c>
      <c r="E4689" s="31">
        <v>571.89769999999999</v>
      </c>
      <c r="F4689" s="31">
        <v>72.246899999999997</v>
      </c>
      <c r="G4689" s="31">
        <v>309.8218</v>
      </c>
      <c r="H4689" s="31">
        <v>9.5689139999999995</v>
      </c>
      <c r="I4689" s="31">
        <v>2289.0889999999999</v>
      </c>
      <c r="J4689" s="31">
        <v>3215.3580000000002</v>
      </c>
      <c r="K4689" s="31">
        <v>1686.7850000000001</v>
      </c>
      <c r="L4689" s="31">
        <v>117.33</v>
      </c>
      <c r="M4689" s="31" t="s">
        <v>108</v>
      </c>
      <c r="N4689" s="31">
        <v>63.743600000000001</v>
      </c>
      <c r="O4689" s="31">
        <v>77.312799999999996</v>
      </c>
      <c r="P4689" s="31">
        <v>121.0642</v>
      </c>
      <c r="Q4689" s="31">
        <v>2568.5003999999999</v>
      </c>
      <c r="R4689" s="31">
        <v>77.400999999999996</v>
      </c>
      <c r="S4689" s="31" t="s">
        <v>108</v>
      </c>
    </row>
    <row r="4690" spans="1:19" x14ac:dyDescent="0.35">
      <c r="A4690" s="2">
        <v>39434</v>
      </c>
      <c r="B4690" s="31">
        <v>960.45100000000002</v>
      </c>
      <c r="C4690" s="31">
        <v>1477.7570000000001</v>
      </c>
      <c r="D4690" s="31">
        <v>800.11210000000005</v>
      </c>
      <c r="E4690" s="31">
        <v>571.74059999999997</v>
      </c>
      <c r="F4690" s="31">
        <v>72.978999999999999</v>
      </c>
      <c r="G4690" s="31">
        <v>307.84589999999997</v>
      </c>
      <c r="H4690" s="31">
        <v>9.6973559999999992</v>
      </c>
      <c r="I4690" s="31">
        <v>2291.9409999999998</v>
      </c>
      <c r="J4690" s="31">
        <v>3230.116</v>
      </c>
      <c r="K4690" s="31">
        <v>1687.5309999999999</v>
      </c>
      <c r="L4690" s="31">
        <v>118.12</v>
      </c>
      <c r="M4690" s="31" t="s">
        <v>108</v>
      </c>
      <c r="N4690" s="31">
        <v>63.767000000000003</v>
      </c>
      <c r="O4690" s="31">
        <v>77.329400000000007</v>
      </c>
      <c r="P4690" s="31">
        <v>121.2726</v>
      </c>
      <c r="Q4690" s="31">
        <v>2580.4668000000001</v>
      </c>
      <c r="R4690" s="31">
        <v>77.412000000000006</v>
      </c>
      <c r="S4690" s="31" t="s">
        <v>108</v>
      </c>
    </row>
    <row r="4691" spans="1:19" x14ac:dyDescent="0.35">
      <c r="A4691" s="2">
        <v>39435</v>
      </c>
      <c r="B4691" s="31">
        <v>973.90329999999994</v>
      </c>
      <c r="C4691" s="31">
        <v>1494.596</v>
      </c>
      <c r="D4691" s="31">
        <v>802.60159999999996</v>
      </c>
      <c r="E4691" s="31">
        <v>583.70090000000005</v>
      </c>
      <c r="F4691" s="31">
        <v>72.798199999999994</v>
      </c>
      <c r="G4691" s="31">
        <v>310.28280000000001</v>
      </c>
      <c r="H4691" s="31">
        <v>9.7799259999999997</v>
      </c>
      <c r="I4691" s="31">
        <v>2297.1419999999998</v>
      </c>
      <c r="J4691" s="31">
        <v>3240.848</v>
      </c>
      <c r="K4691" s="31">
        <v>1686.338</v>
      </c>
      <c r="L4691" s="31">
        <v>118</v>
      </c>
      <c r="M4691" s="31" t="s">
        <v>108</v>
      </c>
      <c r="N4691" s="31">
        <v>63.984699999999997</v>
      </c>
      <c r="O4691" s="31">
        <v>77.220500000000001</v>
      </c>
      <c r="P4691" s="31">
        <v>121.1422</v>
      </c>
      <c r="Q4691" s="31">
        <v>2596.5158000000001</v>
      </c>
      <c r="R4691" s="31">
        <v>77.587000000000003</v>
      </c>
      <c r="S4691" s="31" t="s">
        <v>108</v>
      </c>
    </row>
    <row r="4692" spans="1:19" x14ac:dyDescent="0.35">
      <c r="A4692" s="2">
        <v>39436</v>
      </c>
      <c r="B4692" s="31">
        <v>967.39070000000004</v>
      </c>
      <c r="C4692" s="31">
        <v>1493.0129999999999</v>
      </c>
      <c r="D4692" s="31">
        <v>808.07839999999999</v>
      </c>
      <c r="E4692" s="31">
        <v>585.54100000000005</v>
      </c>
      <c r="F4692" s="31">
        <v>72.599400000000003</v>
      </c>
      <c r="G4692" s="31">
        <v>310.80970000000002</v>
      </c>
      <c r="H4692" s="31">
        <v>9.5964379999999991</v>
      </c>
      <c r="I4692" s="31">
        <v>2295.297</v>
      </c>
      <c r="J4692" s="31">
        <v>3249.7919999999999</v>
      </c>
      <c r="K4692" s="31">
        <v>1692.3050000000001</v>
      </c>
      <c r="L4692" s="31">
        <v>118.78</v>
      </c>
      <c r="M4692" s="31" t="s">
        <v>108</v>
      </c>
      <c r="N4692" s="31">
        <v>65.267700000000005</v>
      </c>
      <c r="O4692" s="31">
        <v>77.481999999999999</v>
      </c>
      <c r="P4692" s="31">
        <v>120.77290000000001</v>
      </c>
      <c r="Q4692" s="31">
        <v>2593.9866000000002</v>
      </c>
      <c r="R4692" s="31">
        <v>77.793999999999997</v>
      </c>
      <c r="S4692" s="31" t="s">
        <v>108</v>
      </c>
    </row>
    <row r="4693" spans="1:19" x14ac:dyDescent="0.35">
      <c r="A4693" s="2">
        <v>39437</v>
      </c>
      <c r="B4693" s="31">
        <v>983.51210000000003</v>
      </c>
      <c r="C4693" s="31">
        <v>1524.0329999999999</v>
      </c>
      <c r="D4693" s="31">
        <v>804.59320000000002</v>
      </c>
      <c r="E4693" s="31">
        <v>609.73099999999999</v>
      </c>
      <c r="F4693" s="31">
        <v>73.702100000000002</v>
      </c>
      <c r="G4693" s="31">
        <v>315.0908</v>
      </c>
      <c r="H4693" s="31">
        <v>9.5689150000000005</v>
      </c>
      <c r="I4693" s="31">
        <v>2289.2570000000001</v>
      </c>
      <c r="J4693" s="31">
        <v>3218.9360000000001</v>
      </c>
      <c r="K4693" s="31">
        <v>1684.1</v>
      </c>
      <c r="L4693" s="31">
        <v>120.65</v>
      </c>
      <c r="M4693" s="31" t="s">
        <v>108</v>
      </c>
      <c r="N4693" s="31">
        <v>66.472899999999996</v>
      </c>
      <c r="O4693" s="31">
        <v>76.808899999999994</v>
      </c>
      <c r="P4693" s="31">
        <v>120.998</v>
      </c>
      <c r="Q4693" s="31">
        <v>2637.1026999999999</v>
      </c>
      <c r="R4693" s="31">
        <v>77.721000000000004</v>
      </c>
      <c r="S4693" s="31" t="s">
        <v>108</v>
      </c>
    </row>
    <row r="4694" spans="1:19" x14ac:dyDescent="0.35">
      <c r="A4694" s="2">
        <v>39440</v>
      </c>
      <c r="B4694" s="31">
        <v>986.60829999999999</v>
      </c>
      <c r="C4694" s="31">
        <v>1527.3879999999999</v>
      </c>
      <c r="D4694" s="31">
        <v>817.2894</v>
      </c>
      <c r="E4694" s="31">
        <v>609.73099999999999</v>
      </c>
      <c r="F4694" s="31">
        <v>73.801500000000004</v>
      </c>
      <c r="G4694" s="31">
        <v>315.947</v>
      </c>
      <c r="H4694" s="31">
        <v>9.5689150000000005</v>
      </c>
      <c r="I4694" s="31">
        <v>2289.2570000000001</v>
      </c>
      <c r="J4694" s="31">
        <v>3209.0970000000002</v>
      </c>
      <c r="K4694" s="31">
        <v>1684.1</v>
      </c>
      <c r="L4694" s="31">
        <v>121.34</v>
      </c>
      <c r="M4694" s="31" t="s">
        <v>108</v>
      </c>
      <c r="N4694" s="31">
        <v>66.807199999999995</v>
      </c>
      <c r="O4694" s="31">
        <v>76.492800000000003</v>
      </c>
      <c r="P4694" s="31">
        <v>121.2662</v>
      </c>
      <c r="Q4694" s="31">
        <v>2683.2006000000001</v>
      </c>
      <c r="R4694" s="31">
        <v>77.572000000000003</v>
      </c>
      <c r="S4694" s="31" t="s">
        <v>108</v>
      </c>
    </row>
    <row r="4695" spans="1:19" x14ac:dyDescent="0.35">
      <c r="A4695" s="2">
        <v>39441</v>
      </c>
      <c r="B4695" s="31">
        <v>986.60829999999999</v>
      </c>
      <c r="C4695" s="31">
        <v>1527.3879999999999</v>
      </c>
      <c r="D4695" s="31">
        <v>817.2894</v>
      </c>
      <c r="E4695" s="31">
        <v>609.73099999999999</v>
      </c>
      <c r="F4695" s="31">
        <v>73.801500000000004</v>
      </c>
      <c r="G4695" s="31">
        <v>315.947</v>
      </c>
      <c r="H4695" s="31">
        <v>9.5689150000000005</v>
      </c>
      <c r="I4695" s="31">
        <v>2281.875</v>
      </c>
      <c r="J4695" s="31">
        <v>3209.0970000000002</v>
      </c>
      <c r="K4695" s="31">
        <v>1684.1</v>
      </c>
      <c r="L4695" s="31">
        <v>121.34</v>
      </c>
      <c r="M4695" s="31" t="s">
        <v>108</v>
      </c>
      <c r="N4695" s="31">
        <v>66.807199999999995</v>
      </c>
      <c r="O4695" s="31">
        <v>76.492800000000003</v>
      </c>
      <c r="P4695" s="31">
        <v>121.2662</v>
      </c>
      <c r="Q4695" s="31">
        <v>2683.3438999999998</v>
      </c>
      <c r="R4695" s="31">
        <v>77.596999999999994</v>
      </c>
      <c r="S4695" s="31" t="s">
        <v>108</v>
      </c>
    </row>
    <row r="4696" spans="1:19" x14ac:dyDescent="0.35">
      <c r="A4696" s="2">
        <v>39442</v>
      </c>
      <c r="B4696" s="31">
        <v>1000.274</v>
      </c>
      <c r="C4696" s="31">
        <v>1568.537</v>
      </c>
      <c r="D4696" s="31">
        <v>830.2346</v>
      </c>
      <c r="E4696" s="31">
        <v>609.73099999999999</v>
      </c>
      <c r="F4696" s="31">
        <v>74.976600000000005</v>
      </c>
      <c r="G4696" s="31">
        <v>326.55099999999999</v>
      </c>
      <c r="H4696" s="31">
        <v>9.3303799999999999</v>
      </c>
      <c r="I4696" s="31">
        <v>2286.0700000000002</v>
      </c>
      <c r="J4696" s="31">
        <v>3194.7869999999998</v>
      </c>
      <c r="K4696" s="31">
        <v>1684.1</v>
      </c>
      <c r="L4696" s="31">
        <v>121.6</v>
      </c>
      <c r="M4696" s="31" t="s">
        <v>108</v>
      </c>
      <c r="N4696" s="31">
        <v>67.164900000000003</v>
      </c>
      <c r="O4696" s="31">
        <v>76.492800000000003</v>
      </c>
      <c r="P4696" s="31">
        <v>121.2662</v>
      </c>
      <c r="Q4696" s="31">
        <v>2695.7887000000001</v>
      </c>
      <c r="R4696" s="31">
        <v>77.150000000000006</v>
      </c>
      <c r="S4696" s="31" t="s">
        <v>108</v>
      </c>
    </row>
    <row r="4697" spans="1:19" x14ac:dyDescent="0.35">
      <c r="A4697" s="2">
        <v>39443</v>
      </c>
      <c r="B4697" s="31">
        <v>1008.708</v>
      </c>
      <c r="C4697" s="31">
        <v>1594.809</v>
      </c>
      <c r="D4697" s="31">
        <v>833.96879999999999</v>
      </c>
      <c r="E4697" s="31">
        <v>616.95659999999998</v>
      </c>
      <c r="F4697" s="31">
        <v>75.1845</v>
      </c>
      <c r="G4697" s="31">
        <v>324.4434</v>
      </c>
      <c r="H4697" s="31">
        <v>9.4771710000000002</v>
      </c>
      <c r="I4697" s="31">
        <v>2286.0700000000002</v>
      </c>
      <c r="J4697" s="31">
        <v>3212.6750000000002</v>
      </c>
      <c r="K4697" s="31">
        <v>1680.519</v>
      </c>
      <c r="L4697" s="31">
        <v>119.99</v>
      </c>
      <c r="M4697" s="31" t="s">
        <v>108</v>
      </c>
      <c r="N4697" s="31">
        <v>66.2941</v>
      </c>
      <c r="O4697" s="31">
        <v>76.623199999999997</v>
      </c>
      <c r="P4697" s="31">
        <v>122.6698</v>
      </c>
      <c r="Q4697" s="31">
        <v>2706.0612000000001</v>
      </c>
      <c r="R4697" s="31">
        <v>76.606999999999999</v>
      </c>
      <c r="S4697" s="31" t="s">
        <v>108</v>
      </c>
    </row>
    <row r="4698" spans="1:19" x14ac:dyDescent="0.35">
      <c r="A4698" s="2">
        <v>39444</v>
      </c>
      <c r="B4698" s="31">
        <v>1001.128</v>
      </c>
      <c r="C4698" s="31">
        <v>1568.8530000000001</v>
      </c>
      <c r="D4698" s="31">
        <v>832.97299999999996</v>
      </c>
      <c r="E4698" s="31">
        <v>612.51350000000002</v>
      </c>
      <c r="F4698" s="31">
        <v>76.169700000000006</v>
      </c>
      <c r="G4698" s="31">
        <v>322.20400000000001</v>
      </c>
      <c r="H4698" s="31">
        <v>9.435886</v>
      </c>
      <c r="I4698" s="31">
        <v>2294.6260000000002</v>
      </c>
      <c r="J4698" s="31">
        <v>3232.3519999999999</v>
      </c>
      <c r="K4698" s="31">
        <v>1686.4870000000001</v>
      </c>
      <c r="L4698" s="31">
        <v>119.65</v>
      </c>
      <c r="M4698" s="31" t="s">
        <v>108</v>
      </c>
      <c r="N4698" s="31">
        <v>66.091899999999995</v>
      </c>
      <c r="O4698" s="31">
        <v>77.297600000000003</v>
      </c>
      <c r="P4698" s="31">
        <v>123.78189999999999</v>
      </c>
      <c r="Q4698" s="31">
        <v>2702.8546999999999</v>
      </c>
      <c r="R4698" s="31">
        <v>76.218000000000004</v>
      </c>
      <c r="S4698" s="31" t="s">
        <v>108</v>
      </c>
    </row>
    <row r="4699" spans="1:19" x14ac:dyDescent="0.35">
      <c r="A4699" s="2">
        <v>39447</v>
      </c>
      <c r="B4699" s="31">
        <v>999.95360000000005</v>
      </c>
      <c r="C4699" s="31">
        <v>1576.83</v>
      </c>
      <c r="D4699" s="31">
        <v>827.74509999999998</v>
      </c>
      <c r="E4699" s="31">
        <v>598.35410000000002</v>
      </c>
      <c r="F4699" s="31">
        <v>75.744900000000001</v>
      </c>
      <c r="G4699" s="31">
        <v>319.89879999999999</v>
      </c>
      <c r="H4699" s="31">
        <v>9.3349670000000007</v>
      </c>
      <c r="I4699" s="31">
        <v>2294.6260000000002</v>
      </c>
      <c r="J4699" s="31">
        <v>3246.2150000000001</v>
      </c>
      <c r="K4699" s="31">
        <v>1686.4870000000001</v>
      </c>
      <c r="L4699" s="31">
        <v>118.98</v>
      </c>
      <c r="M4699" s="31" t="s">
        <v>108</v>
      </c>
      <c r="N4699" s="31">
        <v>65.462100000000007</v>
      </c>
      <c r="O4699" s="31">
        <v>78.264099999999999</v>
      </c>
      <c r="P4699" s="31">
        <v>123.07429999999999</v>
      </c>
      <c r="Q4699" s="31">
        <v>2698.8778000000002</v>
      </c>
      <c r="R4699" s="31">
        <v>76.694999999999993</v>
      </c>
      <c r="S4699" s="31" t="s">
        <v>108</v>
      </c>
    </row>
    <row r="4700" spans="1:19" x14ac:dyDescent="0.35">
      <c r="A4700" s="2">
        <v>39448</v>
      </c>
      <c r="B4700" s="31">
        <v>999.95360000000005</v>
      </c>
      <c r="C4700" s="31">
        <v>1576.83</v>
      </c>
      <c r="D4700" s="31">
        <v>827.74509999999998</v>
      </c>
      <c r="E4700" s="31">
        <v>598.35410000000002</v>
      </c>
      <c r="F4700" s="31">
        <v>75.744900000000001</v>
      </c>
      <c r="G4700" s="31">
        <v>319.89879999999999</v>
      </c>
      <c r="H4700" s="31">
        <v>9.3349670000000007</v>
      </c>
      <c r="I4700" s="31">
        <v>2294.6260000000002</v>
      </c>
      <c r="J4700" s="31">
        <v>3246.2150000000001</v>
      </c>
      <c r="K4700" s="31">
        <v>1686.4870000000001</v>
      </c>
      <c r="L4700" s="31">
        <v>118.98</v>
      </c>
      <c r="M4700" s="31" t="s">
        <v>108</v>
      </c>
      <c r="N4700" s="31">
        <v>65.462100000000007</v>
      </c>
      <c r="O4700" s="31">
        <v>78.264099999999999</v>
      </c>
      <c r="P4700" s="31">
        <v>123.07429999999999</v>
      </c>
      <c r="Q4700" s="31">
        <v>2699.2930000000001</v>
      </c>
      <c r="R4700" s="31">
        <v>76.647999999999996</v>
      </c>
      <c r="S4700" s="31" t="s">
        <v>108</v>
      </c>
    </row>
    <row r="4701" spans="1:19" x14ac:dyDescent="0.35">
      <c r="A4701" s="2">
        <v>39449</v>
      </c>
      <c r="B4701" s="31">
        <v>1041.912</v>
      </c>
      <c r="C4701" s="31">
        <v>1626.2719999999999</v>
      </c>
      <c r="D4701" s="31">
        <v>844.42449999999997</v>
      </c>
      <c r="E4701" s="31">
        <v>605.06359999999995</v>
      </c>
      <c r="F4701" s="31">
        <v>77.733400000000003</v>
      </c>
      <c r="G4701" s="31">
        <v>328.988</v>
      </c>
      <c r="H4701" s="31">
        <v>9.6193740000000005</v>
      </c>
      <c r="I4701" s="31">
        <v>2294.6260000000002</v>
      </c>
      <c r="J4701" s="31">
        <v>3274.835</v>
      </c>
      <c r="K4701" s="31">
        <v>1701.704</v>
      </c>
      <c r="L4701" s="31">
        <v>117.47</v>
      </c>
      <c r="M4701" s="31" t="s">
        <v>108</v>
      </c>
      <c r="N4701" s="31">
        <v>64.381299999999996</v>
      </c>
      <c r="O4701" s="31">
        <v>79.656000000000006</v>
      </c>
      <c r="P4701" s="31">
        <v>123.94799999999999</v>
      </c>
      <c r="Q4701" s="31">
        <v>2676.3344999999999</v>
      </c>
      <c r="R4701" s="31">
        <v>75.971999999999994</v>
      </c>
      <c r="S4701" s="31" t="s">
        <v>108</v>
      </c>
    </row>
    <row r="4702" spans="1:19" x14ac:dyDescent="0.35">
      <c r="A4702" s="2">
        <v>39450</v>
      </c>
      <c r="B4702" s="31">
        <v>1039.67</v>
      </c>
      <c r="C4702" s="31">
        <v>1608.8630000000001</v>
      </c>
      <c r="D4702" s="31">
        <v>850.6481</v>
      </c>
      <c r="E4702" s="31">
        <v>624.22709999999995</v>
      </c>
      <c r="F4702" s="31">
        <v>78.555899999999994</v>
      </c>
      <c r="G4702" s="31">
        <v>333.92779999999999</v>
      </c>
      <c r="H4702" s="31">
        <v>9.7248800000000006</v>
      </c>
      <c r="I4702" s="31">
        <v>2294.6260000000002</v>
      </c>
      <c r="J4702" s="31">
        <v>3273.4940000000001</v>
      </c>
      <c r="K4702" s="31">
        <v>1705.2840000000001</v>
      </c>
      <c r="L4702" s="31">
        <v>117.49</v>
      </c>
      <c r="M4702" s="31" t="s">
        <v>108</v>
      </c>
      <c r="N4702" s="31">
        <v>64.575699999999998</v>
      </c>
      <c r="O4702" s="31">
        <v>79.824100000000001</v>
      </c>
      <c r="P4702" s="31">
        <v>123.9091</v>
      </c>
      <c r="Q4702" s="31">
        <v>2659.2890000000002</v>
      </c>
      <c r="R4702" s="31">
        <v>75.888999999999996</v>
      </c>
      <c r="S4702" s="31" t="s">
        <v>108</v>
      </c>
    </row>
    <row r="4703" spans="1:19" x14ac:dyDescent="0.35">
      <c r="A4703" s="2">
        <v>39451</v>
      </c>
      <c r="B4703" s="31">
        <v>1030.3820000000001</v>
      </c>
      <c r="C4703" s="31">
        <v>1589.6179999999999</v>
      </c>
      <c r="D4703" s="31">
        <v>836.70709999999997</v>
      </c>
      <c r="E4703" s="31">
        <v>618.88649999999996</v>
      </c>
      <c r="F4703" s="31">
        <v>78.248599999999996</v>
      </c>
      <c r="G4703" s="31">
        <v>332.6105</v>
      </c>
      <c r="H4703" s="31">
        <v>9.6239609999999995</v>
      </c>
      <c r="I4703" s="31">
        <v>2303.1819999999998</v>
      </c>
      <c r="J4703" s="31">
        <v>3291.8290000000002</v>
      </c>
      <c r="K4703" s="31">
        <v>1713.191</v>
      </c>
      <c r="L4703" s="31">
        <v>114.61</v>
      </c>
      <c r="M4703" s="31" t="s">
        <v>108</v>
      </c>
      <c r="N4703" s="31">
        <v>61.7376</v>
      </c>
      <c r="O4703" s="31">
        <v>80.764200000000002</v>
      </c>
      <c r="P4703" s="31">
        <v>124.3399</v>
      </c>
      <c r="Q4703" s="31">
        <v>2653.6044000000002</v>
      </c>
      <c r="R4703" s="31">
        <v>75.793000000000006</v>
      </c>
      <c r="S4703" s="31" t="s">
        <v>108</v>
      </c>
    </row>
    <row r="4704" spans="1:19" x14ac:dyDescent="0.35">
      <c r="A4704" s="2">
        <v>39454</v>
      </c>
      <c r="B4704" s="31">
        <v>1005.186</v>
      </c>
      <c r="C4704" s="31">
        <v>1538.213</v>
      </c>
      <c r="D4704" s="31">
        <v>808.32730000000004</v>
      </c>
      <c r="E4704" s="31">
        <v>618.57230000000004</v>
      </c>
      <c r="F4704" s="31">
        <v>77.914199999999994</v>
      </c>
      <c r="G4704" s="31">
        <v>329.25150000000002</v>
      </c>
      <c r="H4704" s="31">
        <v>9.7753390000000007</v>
      </c>
      <c r="I4704" s="31">
        <v>2303.0140000000001</v>
      </c>
      <c r="J4704" s="31">
        <v>3296.748</v>
      </c>
      <c r="K4704" s="31">
        <v>1715.1310000000001</v>
      </c>
      <c r="L4704" s="31">
        <v>114.49</v>
      </c>
      <c r="M4704" s="31" t="s">
        <v>108</v>
      </c>
      <c r="N4704" s="31">
        <v>61.434399999999997</v>
      </c>
      <c r="O4704" s="31">
        <v>80.409899999999993</v>
      </c>
      <c r="P4704" s="31">
        <v>123.8567</v>
      </c>
      <c r="Q4704" s="31">
        <v>2614.7489</v>
      </c>
      <c r="R4704" s="31">
        <v>76.174000000000007</v>
      </c>
      <c r="S4704" s="31" t="s">
        <v>108</v>
      </c>
    </row>
    <row r="4705" spans="1:19" x14ac:dyDescent="0.35">
      <c r="A4705" s="2">
        <v>39455</v>
      </c>
      <c r="B4705" s="31">
        <v>1017.25</v>
      </c>
      <c r="C4705" s="31">
        <v>1566.1310000000001</v>
      </c>
      <c r="D4705" s="31">
        <v>829.48770000000002</v>
      </c>
      <c r="E4705" s="31">
        <v>647.42970000000003</v>
      </c>
      <c r="F4705" s="31">
        <v>79.568299999999994</v>
      </c>
      <c r="G4705" s="31">
        <v>333.79610000000002</v>
      </c>
      <c r="H4705" s="31">
        <v>9.8900190000000006</v>
      </c>
      <c r="I4705" s="31">
        <v>2303.1819999999998</v>
      </c>
      <c r="J4705" s="31">
        <v>3296.748</v>
      </c>
      <c r="K4705" s="31">
        <v>1709.9090000000001</v>
      </c>
      <c r="L4705" s="31">
        <v>112.52</v>
      </c>
      <c r="M4705" s="31" t="s">
        <v>108</v>
      </c>
      <c r="N4705" s="31">
        <v>59.9803</v>
      </c>
      <c r="O4705" s="31">
        <v>79.652900000000002</v>
      </c>
      <c r="P4705" s="31">
        <v>123.8282</v>
      </c>
      <c r="Q4705" s="31">
        <v>2642.2314999999999</v>
      </c>
      <c r="R4705" s="31">
        <v>76.111000000000004</v>
      </c>
      <c r="S4705" s="31" t="s">
        <v>108</v>
      </c>
    </row>
    <row r="4706" spans="1:19" x14ac:dyDescent="0.35">
      <c r="A4706" s="2">
        <v>39456</v>
      </c>
      <c r="B4706" s="31">
        <v>1003.066</v>
      </c>
      <c r="C4706" s="31">
        <v>1541.7660000000001</v>
      </c>
      <c r="D4706" s="31">
        <v>832.9778</v>
      </c>
      <c r="E4706" s="31">
        <v>646.98099999999999</v>
      </c>
      <c r="F4706" s="31">
        <v>79.694599999999994</v>
      </c>
      <c r="G4706" s="31">
        <v>332.61059999999998</v>
      </c>
      <c r="H4706" s="31">
        <v>9.8670829999999992</v>
      </c>
      <c r="I4706" s="31">
        <v>2304.5239999999999</v>
      </c>
      <c r="J4706" s="31">
        <v>3305.692</v>
      </c>
      <c r="K4706" s="31">
        <v>1719.4570000000001</v>
      </c>
      <c r="L4706" s="31">
        <v>113.69</v>
      </c>
      <c r="M4706" s="31" t="s">
        <v>108</v>
      </c>
      <c r="N4706" s="31">
        <v>60.851199999999999</v>
      </c>
      <c r="O4706" s="31">
        <v>79.772800000000004</v>
      </c>
      <c r="P4706" s="31">
        <v>123.4422</v>
      </c>
      <c r="Q4706" s="31">
        <v>2656.4106999999999</v>
      </c>
      <c r="R4706" s="31">
        <v>76.418999999999997</v>
      </c>
      <c r="S4706" s="31" t="s">
        <v>108</v>
      </c>
    </row>
    <row r="4707" spans="1:19" x14ac:dyDescent="0.35">
      <c r="A4707" s="2">
        <v>39457</v>
      </c>
      <c r="B4707" s="31">
        <v>981.04740000000004</v>
      </c>
      <c r="C4707" s="31">
        <v>1495.164</v>
      </c>
      <c r="D4707" s="31">
        <v>801.16489999999999</v>
      </c>
      <c r="E4707" s="31">
        <v>644.28949999999998</v>
      </c>
      <c r="F4707" s="31">
        <v>80.763300000000001</v>
      </c>
      <c r="G4707" s="31">
        <v>332.01780000000002</v>
      </c>
      <c r="H4707" s="31">
        <v>9.9358909999999998</v>
      </c>
      <c r="I4707" s="31">
        <v>2310.5639999999999</v>
      </c>
      <c r="J4707" s="31">
        <v>3286.9090000000001</v>
      </c>
      <c r="K4707" s="31">
        <v>1718.86</v>
      </c>
      <c r="L4707" s="31">
        <v>114.45</v>
      </c>
      <c r="M4707" s="31" t="s">
        <v>108</v>
      </c>
      <c r="N4707" s="31">
        <v>60.983400000000003</v>
      </c>
      <c r="O4707" s="31">
        <v>79.774500000000003</v>
      </c>
      <c r="P4707" s="31">
        <v>124.0026</v>
      </c>
      <c r="Q4707" s="31">
        <v>2643.7228</v>
      </c>
      <c r="R4707" s="31">
        <v>75.933999999999997</v>
      </c>
      <c r="S4707" s="31" t="s">
        <v>108</v>
      </c>
    </row>
    <row r="4708" spans="1:19" x14ac:dyDescent="0.35">
      <c r="A4708" s="2">
        <v>39458</v>
      </c>
      <c r="B4708" s="31">
        <v>969.6259</v>
      </c>
      <c r="C4708" s="31">
        <v>1471.097</v>
      </c>
      <c r="D4708" s="31">
        <v>794.46270000000004</v>
      </c>
      <c r="E4708" s="31">
        <v>654.11170000000004</v>
      </c>
      <c r="F4708" s="31">
        <v>81.1267</v>
      </c>
      <c r="G4708" s="31">
        <v>342.16079999999999</v>
      </c>
      <c r="H4708" s="31">
        <v>9.9175419999999992</v>
      </c>
      <c r="I4708" s="31">
        <v>2314.7579999999998</v>
      </c>
      <c r="J4708" s="31">
        <v>3304.797</v>
      </c>
      <c r="K4708" s="31">
        <v>1718.413</v>
      </c>
      <c r="L4708" s="31">
        <v>113.39</v>
      </c>
      <c r="M4708" s="31" t="s">
        <v>108</v>
      </c>
      <c r="N4708" s="31">
        <v>59.887</v>
      </c>
      <c r="O4708" s="31">
        <v>80.098699999999994</v>
      </c>
      <c r="P4708" s="31">
        <v>124.4701</v>
      </c>
      <c r="Q4708" s="31">
        <v>2627.3139000000001</v>
      </c>
      <c r="R4708" s="31">
        <v>75.977999999999994</v>
      </c>
      <c r="S4708" s="31" t="s">
        <v>108</v>
      </c>
    </row>
    <row r="4709" spans="1:19" x14ac:dyDescent="0.35">
      <c r="A4709" s="2">
        <v>39461</v>
      </c>
      <c r="B4709" s="31">
        <v>988.6902</v>
      </c>
      <c r="C4709" s="31">
        <v>1502.07</v>
      </c>
      <c r="D4709" s="31">
        <v>805.08090000000004</v>
      </c>
      <c r="E4709" s="31">
        <v>663.09789999999998</v>
      </c>
      <c r="F4709" s="31">
        <v>81.631600000000006</v>
      </c>
      <c r="G4709" s="31">
        <v>341.56799999999998</v>
      </c>
      <c r="H4709" s="31">
        <v>10.10103</v>
      </c>
      <c r="I4709" s="31">
        <v>2314.7579999999998</v>
      </c>
      <c r="J4709" s="31">
        <v>3306.5859999999998</v>
      </c>
      <c r="K4709" s="31">
        <v>1722.2919999999999</v>
      </c>
      <c r="L4709" s="31">
        <v>114.39</v>
      </c>
      <c r="M4709" s="31" t="s">
        <v>108</v>
      </c>
      <c r="N4709" s="31">
        <v>60.804499999999997</v>
      </c>
      <c r="O4709" s="31">
        <v>80.845100000000002</v>
      </c>
      <c r="P4709" s="31">
        <v>125.2191</v>
      </c>
      <c r="Q4709" s="31">
        <v>2636.1115</v>
      </c>
      <c r="R4709" s="31">
        <v>75.613</v>
      </c>
      <c r="S4709" s="31" t="s">
        <v>108</v>
      </c>
    </row>
    <row r="4710" spans="1:19" x14ac:dyDescent="0.35">
      <c r="A4710" s="2">
        <v>39462</v>
      </c>
      <c r="B4710" s="31">
        <v>970.06600000000003</v>
      </c>
      <c r="C4710" s="31">
        <v>1463.3009999999999</v>
      </c>
      <c r="D4710" s="31">
        <v>794.29629999999997</v>
      </c>
      <c r="E4710" s="31">
        <v>641.57749999999999</v>
      </c>
      <c r="F4710" s="31">
        <v>81.559899999999999</v>
      </c>
      <c r="G4710" s="31">
        <v>342.88529999999997</v>
      </c>
      <c r="H4710" s="31">
        <v>10.02763</v>
      </c>
      <c r="I4710" s="31">
        <v>2313.5830000000001</v>
      </c>
      <c r="J4710" s="31">
        <v>3323.58</v>
      </c>
      <c r="K4710" s="31">
        <v>1726.7670000000001</v>
      </c>
      <c r="L4710" s="31">
        <v>111.8</v>
      </c>
      <c r="M4710" s="31" t="s">
        <v>108</v>
      </c>
      <c r="N4710" s="31">
        <v>59.467199999999998</v>
      </c>
      <c r="O4710" s="31">
        <v>81.736800000000002</v>
      </c>
      <c r="P4710" s="31">
        <v>124.9944</v>
      </c>
      <c r="Q4710" s="31">
        <v>2588.5237999999999</v>
      </c>
      <c r="R4710" s="31">
        <v>75.573999999999998</v>
      </c>
      <c r="S4710" s="31" t="s">
        <v>108</v>
      </c>
    </row>
    <row r="4711" spans="1:19" x14ac:dyDescent="0.35">
      <c r="A4711" s="2">
        <v>39463</v>
      </c>
      <c r="B4711" s="31">
        <v>955.83019999999999</v>
      </c>
      <c r="C4711" s="31">
        <v>1444.665</v>
      </c>
      <c r="D4711" s="31">
        <v>776.48919999999998</v>
      </c>
      <c r="E4711" s="31">
        <v>627.40989999999999</v>
      </c>
      <c r="F4711" s="31">
        <v>79.676000000000002</v>
      </c>
      <c r="G4711" s="31">
        <v>336.4307</v>
      </c>
      <c r="H4711" s="31">
        <v>9.8808389999999999</v>
      </c>
      <c r="I4711" s="31">
        <v>2318.1129999999998</v>
      </c>
      <c r="J4711" s="31">
        <v>3321.7910000000002</v>
      </c>
      <c r="K4711" s="31">
        <v>1733.0329999999999</v>
      </c>
      <c r="L4711" s="31">
        <v>110.83</v>
      </c>
      <c r="M4711" s="31" t="s">
        <v>108</v>
      </c>
      <c r="N4711" s="31">
        <v>58.503</v>
      </c>
      <c r="O4711" s="31">
        <v>81.715199999999996</v>
      </c>
      <c r="P4711" s="31">
        <v>123.5651</v>
      </c>
      <c r="Q4711" s="31">
        <v>2482.9614000000001</v>
      </c>
      <c r="R4711" s="31">
        <v>76.257999999999996</v>
      </c>
      <c r="S4711" s="31" t="s">
        <v>108</v>
      </c>
    </row>
    <row r="4712" spans="1:19" x14ac:dyDescent="0.35">
      <c r="A4712" s="2">
        <v>39464</v>
      </c>
      <c r="B4712" s="31">
        <v>947.48140000000001</v>
      </c>
      <c r="C4712" s="31">
        <v>1437.809</v>
      </c>
      <c r="D4712" s="31">
        <v>781.25450000000001</v>
      </c>
      <c r="E4712" s="31">
        <v>627.23059999999998</v>
      </c>
      <c r="F4712" s="31">
        <v>79.532499999999999</v>
      </c>
      <c r="G4712" s="31">
        <v>334.85</v>
      </c>
      <c r="H4712" s="31">
        <v>9.9588210000000004</v>
      </c>
      <c r="I4712" s="31">
        <v>2316.4349999999999</v>
      </c>
      <c r="J4712" s="31">
        <v>3336.5479999999998</v>
      </c>
      <c r="K4712" s="31">
        <v>1732.1379999999999</v>
      </c>
      <c r="L4712" s="31">
        <v>107.91</v>
      </c>
      <c r="M4712" s="31" t="s">
        <v>108</v>
      </c>
      <c r="N4712" s="31">
        <v>57.7254</v>
      </c>
      <c r="O4712" s="31">
        <v>81.4679</v>
      </c>
      <c r="P4712" s="31">
        <v>123.6053</v>
      </c>
      <c r="Q4712" s="31">
        <v>2468.1648</v>
      </c>
      <c r="R4712" s="31">
        <v>76.174000000000007</v>
      </c>
      <c r="S4712" s="31" t="s">
        <v>108</v>
      </c>
    </row>
    <row r="4713" spans="1:19" x14ac:dyDescent="0.35">
      <c r="A4713" s="2">
        <v>39465</v>
      </c>
      <c r="B4713" s="31">
        <v>951.54880000000003</v>
      </c>
      <c r="C4713" s="31">
        <v>1457.443</v>
      </c>
      <c r="D4713" s="31">
        <v>784.76580000000001</v>
      </c>
      <c r="E4713" s="31">
        <v>641.03949999999998</v>
      </c>
      <c r="F4713" s="31">
        <v>79.631200000000007</v>
      </c>
      <c r="G4713" s="31">
        <v>333.00580000000002</v>
      </c>
      <c r="H4713" s="31">
        <v>9.8212050000000009</v>
      </c>
      <c r="I4713" s="31">
        <v>2316.7710000000002</v>
      </c>
      <c r="J4713" s="31">
        <v>3340.1260000000002</v>
      </c>
      <c r="K4713" s="31">
        <v>1734.2270000000001</v>
      </c>
      <c r="L4713" s="31">
        <v>106.74</v>
      </c>
      <c r="M4713" s="31" t="s">
        <v>108</v>
      </c>
      <c r="N4713" s="31">
        <v>57.523299999999999</v>
      </c>
      <c r="O4713" s="31">
        <v>81.509500000000003</v>
      </c>
      <c r="P4713" s="31">
        <v>123.0672</v>
      </c>
      <c r="Q4713" s="31">
        <v>2458.1871999999998</v>
      </c>
      <c r="R4713" s="31">
        <v>76.382999999999996</v>
      </c>
      <c r="S4713" s="31" t="s">
        <v>108</v>
      </c>
    </row>
    <row r="4714" spans="1:19" x14ac:dyDescent="0.35">
      <c r="A4714" s="2">
        <v>39468</v>
      </c>
      <c r="B4714" s="31">
        <v>951.54880000000003</v>
      </c>
      <c r="C4714" s="31">
        <v>1457.443</v>
      </c>
      <c r="D4714" s="31">
        <v>784.76580000000001</v>
      </c>
      <c r="E4714" s="31">
        <v>641.03949999999998</v>
      </c>
      <c r="F4714" s="31">
        <v>79.631200000000007</v>
      </c>
      <c r="G4714" s="31">
        <v>333.00580000000002</v>
      </c>
      <c r="H4714" s="31">
        <v>9.8212050000000009</v>
      </c>
      <c r="I4714" s="31">
        <v>2322.3069999999998</v>
      </c>
      <c r="J4714" s="31">
        <v>3340.1260000000002</v>
      </c>
      <c r="K4714" s="31">
        <v>1742.432</v>
      </c>
      <c r="L4714" s="31">
        <v>106.74</v>
      </c>
      <c r="M4714" s="31" t="s">
        <v>108</v>
      </c>
      <c r="N4714" s="31">
        <v>57.523299999999999</v>
      </c>
      <c r="O4714" s="31">
        <v>82.450199999999995</v>
      </c>
      <c r="P4714" s="31">
        <v>121.83929999999999</v>
      </c>
      <c r="Q4714" s="31">
        <v>2313.7525000000001</v>
      </c>
      <c r="R4714" s="31">
        <v>76.866</v>
      </c>
      <c r="S4714" s="31" t="s">
        <v>108</v>
      </c>
    </row>
    <row r="4715" spans="1:19" x14ac:dyDescent="0.35">
      <c r="A4715" s="2">
        <v>39469</v>
      </c>
      <c r="B4715" s="31">
        <v>943.73519999999996</v>
      </c>
      <c r="C4715" s="31">
        <v>1443.17</v>
      </c>
      <c r="D4715" s="31">
        <v>772.47640000000001</v>
      </c>
      <c r="E4715" s="31">
        <v>631.26559999999995</v>
      </c>
      <c r="F4715" s="31">
        <v>80.357799999999997</v>
      </c>
      <c r="G4715" s="31">
        <v>326.55119999999999</v>
      </c>
      <c r="H4715" s="31">
        <v>9.7753329999999998</v>
      </c>
      <c r="I4715" s="31">
        <v>2328.3470000000002</v>
      </c>
      <c r="J4715" s="31">
        <v>3373.2179999999998</v>
      </c>
      <c r="K4715" s="31">
        <v>1730.646</v>
      </c>
      <c r="L4715" s="31">
        <v>105.45</v>
      </c>
      <c r="M4715" s="31" t="s">
        <v>108</v>
      </c>
      <c r="N4715" s="31">
        <v>56.014800000000001</v>
      </c>
      <c r="O4715" s="31">
        <v>81.6721</v>
      </c>
      <c r="P4715" s="31">
        <v>122.983</v>
      </c>
      <c r="Q4715" s="31">
        <v>2251.2799</v>
      </c>
      <c r="R4715" s="31">
        <v>76.346000000000004</v>
      </c>
      <c r="S4715" s="31" t="s">
        <v>108</v>
      </c>
    </row>
    <row r="4716" spans="1:19" x14ac:dyDescent="0.35">
      <c r="A4716" s="2">
        <v>39470</v>
      </c>
      <c r="B4716" s="31">
        <v>923.29139999999995</v>
      </c>
      <c r="C4716" s="31">
        <v>1421.355</v>
      </c>
      <c r="D4716" s="31">
        <v>766.45709999999997</v>
      </c>
      <c r="E4716" s="31">
        <v>617.99469999999997</v>
      </c>
      <c r="F4716" s="31">
        <v>79.667100000000005</v>
      </c>
      <c r="G4716" s="31">
        <v>313.37849999999997</v>
      </c>
      <c r="H4716" s="31">
        <v>9.8074429999999992</v>
      </c>
      <c r="I4716" s="31">
        <v>2326.5010000000002</v>
      </c>
      <c r="J4716" s="31">
        <v>3383.951</v>
      </c>
      <c r="K4716" s="31">
        <v>1745.5650000000001</v>
      </c>
      <c r="L4716" s="31">
        <v>108.05</v>
      </c>
      <c r="M4716" s="31" t="s">
        <v>108</v>
      </c>
      <c r="N4716" s="31">
        <v>56.216999999999999</v>
      </c>
      <c r="O4716" s="31">
        <v>82.505799999999994</v>
      </c>
      <c r="P4716" s="31">
        <v>122.4816</v>
      </c>
      <c r="Q4716" s="31">
        <v>2281.5891000000001</v>
      </c>
      <c r="R4716" s="31">
        <v>76.400999999999996</v>
      </c>
      <c r="S4716" s="31" t="s">
        <v>108</v>
      </c>
    </row>
    <row r="4717" spans="1:19" x14ac:dyDescent="0.35">
      <c r="A4717" s="2">
        <v>39471</v>
      </c>
      <c r="B4717" s="31">
        <v>949.08699999999999</v>
      </c>
      <c r="C4717" s="31">
        <v>1443.482</v>
      </c>
      <c r="D4717" s="31">
        <v>767.71109999999999</v>
      </c>
      <c r="E4717" s="31">
        <v>631.17600000000004</v>
      </c>
      <c r="F4717" s="31">
        <v>81.7393</v>
      </c>
      <c r="G4717" s="31">
        <v>324.18009999999998</v>
      </c>
      <c r="H4717" s="31">
        <v>10.055149999999999</v>
      </c>
      <c r="I4717" s="31">
        <v>2318.9520000000002</v>
      </c>
      <c r="J4717" s="31">
        <v>3340.1260000000002</v>
      </c>
      <c r="K4717" s="31">
        <v>1730.049</v>
      </c>
      <c r="L4717" s="31">
        <v>108.92</v>
      </c>
      <c r="M4717" s="31" t="s">
        <v>108</v>
      </c>
      <c r="N4717" s="31">
        <v>57.134500000000003</v>
      </c>
      <c r="O4717" s="31">
        <v>81.765000000000001</v>
      </c>
      <c r="P4717" s="31">
        <v>123.8081</v>
      </c>
      <c r="Q4717" s="31">
        <v>2342.4142000000002</v>
      </c>
      <c r="R4717" s="31">
        <v>75.691999999999993</v>
      </c>
      <c r="S4717" s="31" t="s">
        <v>108</v>
      </c>
    </row>
    <row r="4718" spans="1:19" x14ac:dyDescent="0.35">
      <c r="A4718" s="2">
        <v>39472</v>
      </c>
      <c r="B4718" s="31">
        <v>968.99570000000006</v>
      </c>
      <c r="C4718" s="31">
        <v>1467.354</v>
      </c>
      <c r="D4718" s="31">
        <v>791.53750000000002</v>
      </c>
      <c r="E4718" s="31">
        <v>630.54830000000004</v>
      </c>
      <c r="F4718" s="31">
        <v>82.187799999999996</v>
      </c>
      <c r="G4718" s="31">
        <v>327.47329999999999</v>
      </c>
      <c r="H4718" s="31">
        <v>10.146890000000001</v>
      </c>
      <c r="I4718" s="31">
        <v>2303.8530000000001</v>
      </c>
      <c r="J4718" s="31">
        <v>3350.8580000000002</v>
      </c>
      <c r="K4718" s="31">
        <v>1734.5250000000001</v>
      </c>
      <c r="L4718" s="31">
        <v>107.45</v>
      </c>
      <c r="M4718" s="31" t="s">
        <v>108</v>
      </c>
      <c r="N4718" s="31">
        <v>55.781599999999997</v>
      </c>
      <c r="O4718" s="31">
        <v>81.272400000000005</v>
      </c>
      <c r="P4718" s="31">
        <v>123.6874</v>
      </c>
      <c r="Q4718" s="31">
        <v>2402.404</v>
      </c>
      <c r="R4718" s="31">
        <v>75.972999999999999</v>
      </c>
      <c r="S4718" s="31" t="s">
        <v>108</v>
      </c>
    </row>
    <row r="4719" spans="1:19" x14ac:dyDescent="0.35">
      <c r="A4719" s="2">
        <v>39475</v>
      </c>
      <c r="B4719" s="31">
        <v>974.13340000000005</v>
      </c>
      <c r="C4719" s="31">
        <v>1473.0260000000001</v>
      </c>
      <c r="D4719" s="31">
        <v>788.27700000000004</v>
      </c>
      <c r="E4719" s="31">
        <v>633.37289999999996</v>
      </c>
      <c r="F4719" s="31">
        <v>83.676900000000003</v>
      </c>
      <c r="G4719" s="31">
        <v>330.30540000000002</v>
      </c>
      <c r="H4719" s="31">
        <v>10.151479999999999</v>
      </c>
      <c r="I4719" s="31">
        <v>2315.9319999999998</v>
      </c>
      <c r="J4719" s="31">
        <v>3349.5169999999998</v>
      </c>
      <c r="K4719" s="31">
        <v>1737.807</v>
      </c>
      <c r="L4719" s="31">
        <v>109.1</v>
      </c>
      <c r="M4719" s="31" t="s">
        <v>108</v>
      </c>
      <c r="N4719" s="31">
        <v>56.302500000000002</v>
      </c>
      <c r="O4719" s="31">
        <v>81.6738</v>
      </c>
      <c r="P4719" s="31">
        <v>124.50709999999999</v>
      </c>
      <c r="Q4719" s="31">
        <v>2352.4402</v>
      </c>
      <c r="R4719" s="31">
        <v>75.578999999999994</v>
      </c>
      <c r="S4719" s="31" t="s">
        <v>108</v>
      </c>
    </row>
    <row r="4720" spans="1:19" x14ac:dyDescent="0.35">
      <c r="A4720" s="2">
        <v>39476</v>
      </c>
      <c r="B4720" s="31">
        <v>979.69929999999999</v>
      </c>
      <c r="C4720" s="31">
        <v>1478.1369999999999</v>
      </c>
      <c r="D4720" s="31">
        <v>801.82039999999995</v>
      </c>
      <c r="E4720" s="31">
        <v>654.66920000000005</v>
      </c>
      <c r="F4720" s="31">
        <v>83.497500000000002</v>
      </c>
      <c r="G4720" s="31">
        <v>333.7303</v>
      </c>
      <c r="H4720" s="31">
        <v>10.2524</v>
      </c>
      <c r="I4720" s="31">
        <v>2306.2020000000002</v>
      </c>
      <c r="J4720" s="31">
        <v>3336.1010000000001</v>
      </c>
      <c r="K4720" s="31">
        <v>1730.9449999999999</v>
      </c>
      <c r="L4720" s="31">
        <v>109.7</v>
      </c>
      <c r="M4720" s="31" t="s">
        <v>108</v>
      </c>
      <c r="N4720" s="31">
        <v>56.356900000000003</v>
      </c>
      <c r="O4720" s="31">
        <v>81.537899999999993</v>
      </c>
      <c r="P4720" s="31">
        <v>124.2808</v>
      </c>
      <c r="Q4720" s="31">
        <v>2384.8881000000001</v>
      </c>
      <c r="R4720" s="31">
        <v>75.545000000000002</v>
      </c>
      <c r="S4720" s="31" t="s">
        <v>108</v>
      </c>
    </row>
    <row r="4721" spans="1:19" x14ac:dyDescent="0.35">
      <c r="A4721" s="2">
        <v>39477</v>
      </c>
      <c r="B4721" s="31">
        <v>985.90740000000005</v>
      </c>
      <c r="C4721" s="31">
        <v>1481.5650000000001</v>
      </c>
      <c r="D4721" s="31">
        <v>802.82360000000006</v>
      </c>
      <c r="E4721" s="31">
        <v>642.20529999999997</v>
      </c>
      <c r="F4721" s="31">
        <v>83.093800000000002</v>
      </c>
      <c r="G4721" s="31">
        <v>336.10140000000001</v>
      </c>
      <c r="H4721" s="31">
        <v>10.495520000000001</v>
      </c>
      <c r="I4721" s="31">
        <v>2311.2350000000001</v>
      </c>
      <c r="J4721" s="31">
        <v>3320.8960000000002</v>
      </c>
      <c r="K4721" s="31">
        <v>1727.8119999999999</v>
      </c>
      <c r="L4721" s="31">
        <v>108.77</v>
      </c>
      <c r="M4721" s="31" t="s">
        <v>108</v>
      </c>
      <c r="N4721" s="31">
        <v>56.3414</v>
      </c>
      <c r="O4721" s="31">
        <v>81.220600000000005</v>
      </c>
      <c r="P4721" s="31">
        <v>124.42919999999999</v>
      </c>
      <c r="Q4721" s="31">
        <v>2359.9358999999999</v>
      </c>
      <c r="R4721" s="31">
        <v>75.031999999999996</v>
      </c>
      <c r="S4721" s="31" t="s">
        <v>108</v>
      </c>
    </row>
    <row r="4722" spans="1:19" x14ac:dyDescent="0.35">
      <c r="A4722" s="2">
        <v>39478</v>
      </c>
      <c r="B4722" s="31">
        <v>982.80340000000001</v>
      </c>
      <c r="C4722" s="31">
        <v>1469.2239999999999</v>
      </c>
      <c r="D4722" s="31">
        <v>790.28340000000003</v>
      </c>
      <c r="E4722" s="31">
        <v>659.2423</v>
      </c>
      <c r="F4722" s="31">
        <v>83.246300000000005</v>
      </c>
      <c r="G4722" s="31">
        <v>335.77210000000002</v>
      </c>
      <c r="H4722" s="31">
        <v>10.669829999999999</v>
      </c>
      <c r="I4722" s="31">
        <v>2310.3960000000002</v>
      </c>
      <c r="J4722" s="31">
        <v>3341.4670000000001</v>
      </c>
      <c r="K4722" s="31">
        <v>1739.896</v>
      </c>
      <c r="L4722" s="31">
        <v>111.11</v>
      </c>
      <c r="M4722" s="31" t="s">
        <v>108</v>
      </c>
      <c r="N4722" s="31">
        <v>57.468800000000002</v>
      </c>
      <c r="O4722" s="31">
        <v>81.981899999999996</v>
      </c>
      <c r="P4722" s="31">
        <v>124.6002</v>
      </c>
      <c r="Q4722" s="31">
        <v>2353.5657000000001</v>
      </c>
      <c r="R4722" s="31">
        <v>75.177999999999997</v>
      </c>
      <c r="S4722" s="31" t="s">
        <v>108</v>
      </c>
    </row>
    <row r="4723" spans="1:19" x14ac:dyDescent="0.35">
      <c r="A4723" s="2">
        <v>39479</v>
      </c>
      <c r="B4723" s="31">
        <v>953.79669999999999</v>
      </c>
      <c r="C4723" s="31">
        <v>1423.2249999999999</v>
      </c>
      <c r="D4723" s="31">
        <v>793.04219999999998</v>
      </c>
      <c r="E4723" s="31">
        <v>648.84079999999994</v>
      </c>
      <c r="F4723" s="31">
        <v>81.945599999999999</v>
      </c>
      <c r="G4723" s="31">
        <v>339.1311</v>
      </c>
      <c r="H4723" s="31">
        <v>10.669829999999999</v>
      </c>
      <c r="I4723" s="31">
        <v>2312.241</v>
      </c>
      <c r="J4723" s="31">
        <v>3350.8580000000002</v>
      </c>
      <c r="K4723" s="31">
        <v>1741.2380000000001</v>
      </c>
      <c r="L4723" s="31">
        <v>112.52</v>
      </c>
      <c r="M4723" s="31" t="s">
        <v>108</v>
      </c>
      <c r="N4723" s="31">
        <v>57.9587</v>
      </c>
      <c r="O4723" s="31">
        <v>82.040999999999997</v>
      </c>
      <c r="P4723" s="31">
        <v>124.7514</v>
      </c>
      <c r="Q4723" s="31">
        <v>2421.2600000000002</v>
      </c>
      <c r="R4723" s="31">
        <v>75.444999999999993</v>
      </c>
      <c r="S4723" s="31" t="s">
        <v>108</v>
      </c>
    </row>
    <row r="4724" spans="1:19" x14ac:dyDescent="0.35">
      <c r="A4724" s="2">
        <v>39482</v>
      </c>
      <c r="B4724" s="31">
        <v>965.24950000000001</v>
      </c>
      <c r="C4724" s="31">
        <v>1440.864</v>
      </c>
      <c r="D4724" s="31">
        <v>792.54060000000004</v>
      </c>
      <c r="E4724" s="31">
        <v>651.08249999999998</v>
      </c>
      <c r="F4724" s="31">
        <v>81.577799999999996</v>
      </c>
      <c r="G4724" s="31">
        <v>349.3399</v>
      </c>
      <c r="H4724" s="31">
        <v>10.761570000000001</v>
      </c>
      <c r="I4724" s="31">
        <v>2303.8530000000001</v>
      </c>
      <c r="J4724" s="31">
        <v>3344.1509999999998</v>
      </c>
      <c r="K4724" s="31">
        <v>1737.509</v>
      </c>
      <c r="L4724" s="31">
        <v>111.05</v>
      </c>
      <c r="M4724" s="31" t="s">
        <v>108</v>
      </c>
      <c r="N4724" s="31">
        <v>56.8157</v>
      </c>
      <c r="O4724" s="31">
        <v>81.630300000000005</v>
      </c>
      <c r="P4724" s="31">
        <v>124.70010000000001</v>
      </c>
      <c r="Q4724" s="31">
        <v>2469.5648000000001</v>
      </c>
      <c r="R4724" s="31">
        <v>75.37</v>
      </c>
      <c r="S4724" s="31" t="s">
        <v>108</v>
      </c>
    </row>
    <row r="4725" spans="1:19" x14ac:dyDescent="0.35">
      <c r="A4725" s="2">
        <v>39483</v>
      </c>
      <c r="B4725" s="31">
        <v>947.26750000000004</v>
      </c>
      <c r="C4725" s="31">
        <v>1411.569</v>
      </c>
      <c r="D4725" s="31">
        <v>778.49559999999997</v>
      </c>
      <c r="E4725" s="31">
        <v>639.60490000000004</v>
      </c>
      <c r="F4725" s="31">
        <v>79.864400000000003</v>
      </c>
      <c r="G4725" s="31">
        <v>348.54950000000002</v>
      </c>
      <c r="H4725" s="31">
        <v>10.724869999999999</v>
      </c>
      <c r="I4725" s="31">
        <v>2301.1689999999999</v>
      </c>
      <c r="J4725" s="31">
        <v>3362.038</v>
      </c>
      <c r="K4725" s="31">
        <v>1750.19</v>
      </c>
      <c r="L4725" s="31">
        <v>108.19</v>
      </c>
      <c r="M4725" s="31" t="s">
        <v>108</v>
      </c>
      <c r="N4725" s="31">
        <v>55.517200000000003</v>
      </c>
      <c r="O4725" s="31">
        <v>81.515199999999993</v>
      </c>
      <c r="P4725" s="31">
        <v>123.24469999999999</v>
      </c>
      <c r="Q4725" s="31">
        <v>2438.0761000000002</v>
      </c>
      <c r="R4725" s="31">
        <v>76.116</v>
      </c>
      <c r="S4725" s="31" t="s">
        <v>108</v>
      </c>
    </row>
    <row r="4726" spans="1:19" x14ac:dyDescent="0.35">
      <c r="A4726" s="2">
        <v>39484</v>
      </c>
      <c r="B4726" s="31">
        <v>936.56389999999999</v>
      </c>
      <c r="C4726" s="31">
        <v>1396.1110000000001</v>
      </c>
      <c r="D4726" s="31">
        <v>776.48919999999998</v>
      </c>
      <c r="E4726" s="31">
        <v>657.89729999999997</v>
      </c>
      <c r="F4726" s="31">
        <v>81.183099999999996</v>
      </c>
      <c r="G4726" s="31">
        <v>347.36399999999998</v>
      </c>
      <c r="H4726" s="31">
        <v>10.79827</v>
      </c>
      <c r="I4726" s="31">
        <v>2315.9319999999998</v>
      </c>
      <c r="J4726" s="31">
        <v>3358.4609999999998</v>
      </c>
      <c r="K4726" s="31">
        <v>1743.1780000000001</v>
      </c>
      <c r="L4726" s="31">
        <v>107.12</v>
      </c>
      <c r="M4726" s="31" t="s">
        <v>108</v>
      </c>
      <c r="N4726" s="31">
        <v>54.374200000000002</v>
      </c>
      <c r="O4726" s="31">
        <v>81.641900000000007</v>
      </c>
      <c r="P4726" s="31">
        <v>123.3698</v>
      </c>
      <c r="Q4726" s="31">
        <v>2388.3366999999998</v>
      </c>
      <c r="R4726" s="31">
        <v>76.141000000000005</v>
      </c>
      <c r="S4726" s="31" t="s">
        <v>108</v>
      </c>
    </row>
    <row r="4727" spans="1:19" x14ac:dyDescent="0.35">
      <c r="A4727" s="2">
        <v>39485</v>
      </c>
      <c r="B4727" s="31">
        <v>944.27049999999997</v>
      </c>
      <c r="C4727" s="31">
        <v>1413.501</v>
      </c>
      <c r="D4727" s="31">
        <v>778.49559999999997</v>
      </c>
      <c r="E4727" s="31">
        <v>677.89340000000004</v>
      </c>
      <c r="F4727" s="31">
        <v>81.631600000000006</v>
      </c>
      <c r="G4727" s="31">
        <v>350.78890000000001</v>
      </c>
      <c r="H4727" s="31">
        <v>10.706530000000001</v>
      </c>
      <c r="I4727" s="31">
        <v>2311.9059999999999</v>
      </c>
      <c r="J4727" s="31">
        <v>3336.1010000000001</v>
      </c>
      <c r="K4727" s="31">
        <v>1747.8030000000001</v>
      </c>
      <c r="L4727" s="31">
        <v>107.95</v>
      </c>
      <c r="M4727" s="31" t="s">
        <v>108</v>
      </c>
      <c r="N4727" s="31">
        <v>54.9574</v>
      </c>
      <c r="O4727" s="31">
        <v>81.709100000000007</v>
      </c>
      <c r="P4727" s="31">
        <v>122.084</v>
      </c>
      <c r="Q4727" s="31">
        <v>2367.9094</v>
      </c>
      <c r="R4727" s="31">
        <v>76.938000000000002</v>
      </c>
      <c r="S4727" s="31" t="s">
        <v>108</v>
      </c>
    </row>
    <row r="4728" spans="1:19" x14ac:dyDescent="0.35">
      <c r="A4728" s="2">
        <v>39486</v>
      </c>
      <c r="B4728" s="31">
        <v>980.7088</v>
      </c>
      <c r="C4728" s="31">
        <v>1468.3979999999999</v>
      </c>
      <c r="D4728" s="31">
        <v>807.81299999999999</v>
      </c>
      <c r="E4728" s="31">
        <v>693.05340000000001</v>
      </c>
      <c r="F4728" s="31">
        <v>82.734999999999999</v>
      </c>
      <c r="G4728" s="31">
        <v>352.78550000000001</v>
      </c>
      <c r="H4728" s="31">
        <v>10.908759999999999</v>
      </c>
      <c r="I4728" s="31">
        <v>2313.7510000000002</v>
      </c>
      <c r="J4728" s="31">
        <v>3351.7530000000002</v>
      </c>
      <c r="K4728" s="31">
        <v>1747.952</v>
      </c>
      <c r="L4728" s="31">
        <v>107.14</v>
      </c>
      <c r="M4728" s="31" t="s">
        <v>108</v>
      </c>
      <c r="N4728" s="31">
        <v>55.252800000000001</v>
      </c>
      <c r="O4728" s="31">
        <v>81.069699999999997</v>
      </c>
      <c r="P4728" s="31">
        <v>122.0287</v>
      </c>
      <c r="Q4728" s="31">
        <v>2367.5212000000001</v>
      </c>
      <c r="R4728" s="31">
        <v>76.67</v>
      </c>
      <c r="S4728" s="31" t="s">
        <v>108</v>
      </c>
    </row>
    <row r="4729" spans="1:19" x14ac:dyDescent="0.35">
      <c r="A4729" s="2">
        <v>39489</v>
      </c>
      <c r="B4729" s="31">
        <v>996.94119999999998</v>
      </c>
      <c r="C4729" s="31">
        <v>1491.4549999999999</v>
      </c>
      <c r="D4729" s="31">
        <v>836.34839999999997</v>
      </c>
      <c r="E4729" s="31">
        <v>698.61789999999996</v>
      </c>
      <c r="F4729" s="31">
        <v>83.1297</v>
      </c>
      <c r="G4729" s="31">
        <v>349.3802</v>
      </c>
      <c r="H4729" s="31">
        <v>10.947089999999999</v>
      </c>
      <c r="I4729" s="31">
        <v>2313.7510000000002</v>
      </c>
      <c r="J4729" s="31">
        <v>3358.9079999999999</v>
      </c>
      <c r="K4729" s="31">
        <v>1751.2339999999999</v>
      </c>
      <c r="L4729" s="31">
        <v>107.79</v>
      </c>
      <c r="M4729" s="31" t="s">
        <v>108</v>
      </c>
      <c r="N4729" s="31">
        <v>55.898200000000003</v>
      </c>
      <c r="O4729" s="31">
        <v>81.596699999999998</v>
      </c>
      <c r="P4729" s="31">
        <v>122.0329</v>
      </c>
      <c r="Q4729" s="31">
        <v>2342.7433000000001</v>
      </c>
      <c r="R4729" s="31">
        <v>76.584000000000003</v>
      </c>
      <c r="S4729" s="31" t="s">
        <v>108</v>
      </c>
    </row>
    <row r="4730" spans="1:19" x14ac:dyDescent="0.35">
      <c r="A4730" s="2">
        <v>39490</v>
      </c>
      <c r="B4730" s="31">
        <v>989.35749999999996</v>
      </c>
      <c r="C4730" s="31">
        <v>1476.7139999999999</v>
      </c>
      <c r="D4730" s="31">
        <v>831.14210000000003</v>
      </c>
      <c r="E4730" s="31">
        <v>709.76919999999996</v>
      </c>
      <c r="F4730" s="31">
        <v>81.7303</v>
      </c>
      <c r="G4730" s="31">
        <v>347.76089999999999</v>
      </c>
      <c r="H4730" s="31">
        <v>11.11185</v>
      </c>
      <c r="I4730" s="31">
        <v>2316.7710000000002</v>
      </c>
      <c r="J4730" s="31">
        <v>3346.3870000000002</v>
      </c>
      <c r="K4730" s="31">
        <v>1736.4639999999999</v>
      </c>
      <c r="L4730" s="31">
        <v>108.71</v>
      </c>
      <c r="M4730" s="31" t="s">
        <v>108</v>
      </c>
      <c r="N4730" s="31">
        <v>55.672699999999999</v>
      </c>
      <c r="O4730" s="31">
        <v>81.090500000000006</v>
      </c>
      <c r="P4730" s="31">
        <v>122.8361</v>
      </c>
      <c r="Q4730" s="31">
        <v>2379.5963999999999</v>
      </c>
      <c r="R4730" s="31">
        <v>76.314999999999998</v>
      </c>
      <c r="S4730" s="31" t="s">
        <v>108</v>
      </c>
    </row>
    <row r="4731" spans="1:19" x14ac:dyDescent="0.35">
      <c r="A4731" s="2">
        <v>39491</v>
      </c>
      <c r="B4731" s="31">
        <v>994.39369999999997</v>
      </c>
      <c r="C4731" s="31">
        <v>1489.1949999999999</v>
      </c>
      <c r="D4731" s="31">
        <v>832.05439999999999</v>
      </c>
      <c r="E4731" s="31">
        <v>700.05</v>
      </c>
      <c r="F4731" s="31">
        <v>81.649600000000007</v>
      </c>
      <c r="G4731" s="31">
        <v>349.923</v>
      </c>
      <c r="H4731" s="31">
        <v>11.26163</v>
      </c>
      <c r="I4731" s="31">
        <v>2313.5830000000001</v>
      </c>
      <c r="J4731" s="31">
        <v>3349.07</v>
      </c>
      <c r="K4731" s="31">
        <v>1737.509</v>
      </c>
      <c r="L4731" s="31">
        <v>109.84</v>
      </c>
      <c r="M4731" s="31" t="s">
        <v>108</v>
      </c>
      <c r="N4731" s="31">
        <v>56.613500000000002</v>
      </c>
      <c r="O4731" s="31">
        <v>80.480500000000006</v>
      </c>
      <c r="P4731" s="31">
        <v>122.6126</v>
      </c>
      <c r="Q4731" s="31">
        <v>2401.6125000000002</v>
      </c>
      <c r="R4731" s="31">
        <v>76.399000000000001</v>
      </c>
      <c r="S4731" s="31" t="s">
        <v>108</v>
      </c>
    </row>
    <row r="4732" spans="1:19" x14ac:dyDescent="0.35">
      <c r="A4732" s="2">
        <v>39492</v>
      </c>
      <c r="B4732" s="31">
        <v>1017.975</v>
      </c>
      <c r="C4732" s="31">
        <v>1532.83</v>
      </c>
      <c r="D4732" s="31">
        <v>845.28179999999998</v>
      </c>
      <c r="E4732" s="31">
        <v>690.88369999999998</v>
      </c>
      <c r="F4732" s="31">
        <v>81.703400000000002</v>
      </c>
      <c r="G4732" s="31">
        <v>359.92450000000002</v>
      </c>
      <c r="H4732" s="31">
        <v>11.347630000000001</v>
      </c>
      <c r="I4732" s="31">
        <v>2305.3629999999998</v>
      </c>
      <c r="J4732" s="31">
        <v>3327.6039999999998</v>
      </c>
      <c r="K4732" s="31">
        <v>1731.5409999999999</v>
      </c>
      <c r="L4732" s="31">
        <v>108.81</v>
      </c>
      <c r="M4732" s="31" t="s">
        <v>108</v>
      </c>
      <c r="N4732" s="31">
        <v>55.804900000000004</v>
      </c>
      <c r="O4732" s="31">
        <v>80.502799999999993</v>
      </c>
      <c r="P4732" s="31">
        <v>123.1142</v>
      </c>
      <c r="Q4732" s="31">
        <v>2453.8986</v>
      </c>
      <c r="R4732" s="31">
        <v>76.155000000000001</v>
      </c>
      <c r="S4732" s="31" t="s">
        <v>108</v>
      </c>
    </row>
    <row r="4733" spans="1:19" x14ac:dyDescent="0.35">
      <c r="A4733" s="2">
        <v>39493</v>
      </c>
      <c r="B4733" s="31">
        <v>1012.616</v>
      </c>
      <c r="C4733" s="31">
        <v>1534.991</v>
      </c>
      <c r="D4733" s="31">
        <v>852.1499</v>
      </c>
      <c r="E4733" s="31">
        <v>695.46680000000003</v>
      </c>
      <c r="F4733" s="31">
        <v>81.281800000000004</v>
      </c>
      <c r="G4733" s="31">
        <v>361.41820000000001</v>
      </c>
      <c r="H4733" s="31">
        <v>11.433630000000001</v>
      </c>
      <c r="I4733" s="31">
        <v>2305.6979999999999</v>
      </c>
      <c r="J4733" s="31">
        <v>3333.4180000000001</v>
      </c>
      <c r="K4733" s="31">
        <v>1736.0170000000001</v>
      </c>
      <c r="L4733" s="31">
        <v>108.84</v>
      </c>
      <c r="M4733" s="31" t="s">
        <v>108</v>
      </c>
      <c r="N4733" s="31">
        <v>55.563800000000001</v>
      </c>
      <c r="O4733" s="31">
        <v>80.914299999999997</v>
      </c>
      <c r="P4733" s="31">
        <v>123.66840000000001</v>
      </c>
      <c r="Q4733" s="31">
        <v>2449.502</v>
      </c>
      <c r="R4733" s="31">
        <v>76.100999999999999</v>
      </c>
      <c r="S4733" s="31" t="s">
        <v>108</v>
      </c>
    </row>
    <row r="4734" spans="1:19" x14ac:dyDescent="0.35">
      <c r="A4734" s="2">
        <v>39496</v>
      </c>
      <c r="B4734" s="31">
        <v>1012.616</v>
      </c>
      <c r="C4734" s="31">
        <v>1534.991</v>
      </c>
      <c r="D4734" s="31">
        <v>852.1499</v>
      </c>
      <c r="E4734" s="31">
        <v>695.46680000000003</v>
      </c>
      <c r="F4734" s="31">
        <v>81.281800000000004</v>
      </c>
      <c r="G4734" s="31">
        <v>361.41820000000001</v>
      </c>
      <c r="H4734" s="31">
        <v>11.433630000000001</v>
      </c>
      <c r="I4734" s="31">
        <v>2305.3629999999998</v>
      </c>
      <c r="J4734" s="31">
        <v>3333.4180000000001</v>
      </c>
      <c r="K4734" s="31">
        <v>1728.4079999999999</v>
      </c>
      <c r="L4734" s="31">
        <v>108.84</v>
      </c>
      <c r="M4734" s="31" t="s">
        <v>108</v>
      </c>
      <c r="N4734" s="31">
        <v>55.563800000000001</v>
      </c>
      <c r="O4734" s="31">
        <v>80.471199999999996</v>
      </c>
      <c r="P4734" s="31">
        <v>123.3526</v>
      </c>
      <c r="Q4734" s="31">
        <v>2466.0776999999998</v>
      </c>
      <c r="R4734" s="31">
        <v>76.257000000000005</v>
      </c>
      <c r="S4734" s="31" t="s">
        <v>108</v>
      </c>
    </row>
    <row r="4735" spans="1:19" x14ac:dyDescent="0.35">
      <c r="A4735" s="2">
        <v>39497</v>
      </c>
      <c r="B4735" s="31">
        <v>1054.098</v>
      </c>
      <c r="C4735" s="31">
        <v>1596.8510000000001</v>
      </c>
      <c r="D4735" s="31">
        <v>872.49969999999996</v>
      </c>
      <c r="E4735" s="31">
        <v>738.15279999999996</v>
      </c>
      <c r="F4735" s="31">
        <v>83.407799999999995</v>
      </c>
      <c r="G4735" s="31">
        <v>368.30239999999998</v>
      </c>
      <c r="H4735" s="31">
        <v>11.35216</v>
      </c>
      <c r="I4735" s="31">
        <v>2303.6849999999999</v>
      </c>
      <c r="J4735" s="31">
        <v>3310.1640000000002</v>
      </c>
      <c r="K4735" s="31">
        <v>1732.7349999999999</v>
      </c>
      <c r="L4735" s="31">
        <v>109.18</v>
      </c>
      <c r="M4735" s="31" t="s">
        <v>108</v>
      </c>
      <c r="N4735" s="31">
        <v>55.408299999999997</v>
      </c>
      <c r="O4735" s="31">
        <v>80.962599999999995</v>
      </c>
      <c r="P4735" s="31">
        <v>124.14709999999999</v>
      </c>
      <c r="Q4735" s="31">
        <v>2491.8688999999999</v>
      </c>
      <c r="R4735" s="31">
        <v>75.998000000000005</v>
      </c>
      <c r="S4735" s="31" t="s">
        <v>108</v>
      </c>
    </row>
    <row r="4736" spans="1:19" x14ac:dyDescent="0.35">
      <c r="A4736" s="2">
        <v>39498</v>
      </c>
      <c r="B4736" s="31">
        <v>1053.133</v>
      </c>
      <c r="C4736" s="31">
        <v>1594.807</v>
      </c>
      <c r="D4736" s="31">
        <v>879.62210000000005</v>
      </c>
      <c r="E4736" s="31">
        <v>734.28859999999997</v>
      </c>
      <c r="F4736" s="31">
        <v>84.125399999999999</v>
      </c>
      <c r="G4736" s="31">
        <v>368.10759999999999</v>
      </c>
      <c r="H4736" s="31">
        <v>11.121309999999999</v>
      </c>
      <c r="I4736" s="31">
        <v>2310.3960000000002</v>
      </c>
      <c r="J4736" s="31">
        <v>3300.7730000000001</v>
      </c>
      <c r="K4736" s="31">
        <v>1728.558</v>
      </c>
      <c r="L4736" s="31">
        <v>109.46</v>
      </c>
      <c r="M4736" s="31" t="s">
        <v>108</v>
      </c>
      <c r="N4736" s="31">
        <v>55.6494</v>
      </c>
      <c r="O4736" s="31">
        <v>80.582300000000004</v>
      </c>
      <c r="P4736" s="31">
        <v>123.33369999999999</v>
      </c>
      <c r="Q4736" s="31">
        <v>2461.0068999999999</v>
      </c>
      <c r="R4736" s="31">
        <v>76.116</v>
      </c>
      <c r="S4736" s="31" t="s">
        <v>108</v>
      </c>
    </row>
    <row r="4737" spans="1:19" x14ac:dyDescent="0.35">
      <c r="A4737" s="2">
        <v>39499</v>
      </c>
      <c r="B4737" s="31">
        <v>1030.73</v>
      </c>
      <c r="C4737" s="31">
        <v>1562.855</v>
      </c>
      <c r="D4737" s="31">
        <v>884.20079999999996</v>
      </c>
      <c r="E4737" s="31">
        <v>758.9117</v>
      </c>
      <c r="F4737" s="31">
        <v>85.148099999999999</v>
      </c>
      <c r="G4737" s="31">
        <v>370.12090000000001</v>
      </c>
      <c r="H4737" s="31">
        <v>11.248049999999999</v>
      </c>
      <c r="I4737" s="31">
        <v>2299.1550000000002</v>
      </c>
      <c r="J4737" s="31">
        <v>3334.759</v>
      </c>
      <c r="K4737" s="31">
        <v>1728.558</v>
      </c>
      <c r="L4737" s="31">
        <v>108.49</v>
      </c>
      <c r="M4737" s="31" t="s">
        <v>108</v>
      </c>
      <c r="N4737" s="31">
        <v>55.237299999999998</v>
      </c>
      <c r="O4737" s="31">
        <v>80.954300000000003</v>
      </c>
      <c r="P4737" s="31">
        <v>124.54649999999999</v>
      </c>
      <c r="Q4737" s="31">
        <v>2493.4832999999999</v>
      </c>
      <c r="R4737" s="31">
        <v>75.600999999999999</v>
      </c>
      <c r="S4737" s="31" t="s">
        <v>108</v>
      </c>
    </row>
    <row r="4738" spans="1:19" x14ac:dyDescent="0.35">
      <c r="A4738" s="2">
        <v>39500</v>
      </c>
      <c r="B4738" s="31">
        <v>1038.769</v>
      </c>
      <c r="C4738" s="31">
        <v>1563.3219999999999</v>
      </c>
      <c r="D4738" s="31">
        <v>881.91139999999996</v>
      </c>
      <c r="E4738" s="31">
        <v>750.10490000000004</v>
      </c>
      <c r="F4738" s="31">
        <v>85.022499999999994</v>
      </c>
      <c r="G4738" s="31">
        <v>373.62790000000001</v>
      </c>
      <c r="H4738" s="31">
        <v>11.596579999999999</v>
      </c>
      <c r="I4738" s="31">
        <v>2306.0340000000001</v>
      </c>
      <c r="J4738" s="31">
        <v>3335.2069999999999</v>
      </c>
      <c r="K4738" s="31">
        <v>1730.348</v>
      </c>
      <c r="L4738" s="31">
        <v>109.18</v>
      </c>
      <c r="M4738" s="31" t="s">
        <v>108</v>
      </c>
      <c r="N4738" s="31">
        <v>55.392800000000001</v>
      </c>
      <c r="O4738" s="31">
        <v>81.371799999999993</v>
      </c>
      <c r="P4738" s="31">
        <v>124.7503</v>
      </c>
      <c r="Q4738" s="31">
        <v>2484.2617</v>
      </c>
      <c r="R4738" s="31">
        <v>75.52</v>
      </c>
      <c r="S4738" s="31" t="s">
        <v>108</v>
      </c>
    </row>
    <row r="4739" spans="1:19" x14ac:dyDescent="0.35">
      <c r="A4739" s="2">
        <v>39503</v>
      </c>
      <c r="B4739" s="31">
        <v>1045.308</v>
      </c>
      <c r="C4739" s="31">
        <v>1568.6379999999999</v>
      </c>
      <c r="D4739" s="31">
        <v>892.84939999999995</v>
      </c>
      <c r="E4739" s="31">
        <v>738.24270000000001</v>
      </c>
      <c r="F4739" s="31">
        <v>84.367599999999996</v>
      </c>
      <c r="G4739" s="31">
        <v>381.68110000000001</v>
      </c>
      <c r="H4739" s="31">
        <v>11.78669</v>
      </c>
      <c r="I4739" s="31">
        <v>2300.33</v>
      </c>
      <c r="J4739" s="31">
        <v>3310.1640000000002</v>
      </c>
      <c r="K4739" s="31">
        <v>1723.933</v>
      </c>
      <c r="L4739" s="31">
        <v>110.47</v>
      </c>
      <c r="M4739" s="31" t="s">
        <v>108</v>
      </c>
      <c r="N4739" s="31">
        <v>55.532699999999998</v>
      </c>
      <c r="O4739" s="31">
        <v>80.507800000000003</v>
      </c>
      <c r="P4739" s="31">
        <v>124.88849999999999</v>
      </c>
      <c r="Q4739" s="31">
        <v>2508.1988999999999</v>
      </c>
      <c r="R4739" s="31">
        <v>75.528999999999996</v>
      </c>
      <c r="S4739" s="31" t="s">
        <v>108</v>
      </c>
    </row>
    <row r="4740" spans="1:19" x14ac:dyDescent="0.35">
      <c r="A4740" s="2">
        <v>39504</v>
      </c>
      <c r="B4740" s="31">
        <v>1063.316</v>
      </c>
      <c r="C4740" s="31">
        <v>1584.9349999999999</v>
      </c>
      <c r="D4740" s="31">
        <v>894.63</v>
      </c>
      <c r="E4740" s="31">
        <v>745.61159999999995</v>
      </c>
      <c r="F4740" s="31">
        <v>85.121099999999998</v>
      </c>
      <c r="G4740" s="31">
        <v>385.57780000000002</v>
      </c>
      <c r="H4740" s="31">
        <v>11.91343</v>
      </c>
      <c r="I4740" s="31">
        <v>2301.84</v>
      </c>
      <c r="J4740" s="31">
        <v>3319.1289999999999</v>
      </c>
      <c r="K4740" s="31">
        <v>1720.8</v>
      </c>
      <c r="L4740" s="31">
        <v>111.37</v>
      </c>
      <c r="M4740" s="31" t="s">
        <v>108</v>
      </c>
      <c r="N4740" s="31">
        <v>55.882599999999996</v>
      </c>
      <c r="O4740" s="31">
        <v>80.826899999999995</v>
      </c>
      <c r="P4740" s="31">
        <v>125.3312</v>
      </c>
      <c r="Q4740" s="31">
        <v>2531.4274999999998</v>
      </c>
      <c r="R4740" s="31">
        <v>74.763000000000005</v>
      </c>
      <c r="S4740" s="31" t="s">
        <v>108</v>
      </c>
    </row>
    <row r="4741" spans="1:19" x14ac:dyDescent="0.35">
      <c r="A4741" s="2">
        <v>39505</v>
      </c>
      <c r="B4741" s="31">
        <v>1050.989</v>
      </c>
      <c r="C4741" s="31">
        <v>1546.7329999999999</v>
      </c>
      <c r="D4741" s="31">
        <v>890.81439999999998</v>
      </c>
      <c r="E4741" s="31">
        <v>760.52919999999995</v>
      </c>
      <c r="F4741" s="31">
        <v>86.206599999999995</v>
      </c>
      <c r="G4741" s="31">
        <v>383.2398</v>
      </c>
      <c r="H4741" s="31">
        <v>12.37059</v>
      </c>
      <c r="I4741" s="31">
        <v>2301.3359999999998</v>
      </c>
      <c r="J4741" s="31">
        <v>3321.5990000000002</v>
      </c>
      <c r="K4741" s="31">
        <v>1718.5619999999999</v>
      </c>
      <c r="L4741" s="31">
        <v>111.19</v>
      </c>
      <c r="M4741" s="31" t="s">
        <v>108</v>
      </c>
      <c r="N4741" s="31">
        <v>55.991500000000002</v>
      </c>
      <c r="O4741" s="31">
        <v>81.681200000000004</v>
      </c>
      <c r="P4741" s="31">
        <v>127.1622</v>
      </c>
      <c r="Q4741" s="31">
        <v>2571.4528</v>
      </c>
      <c r="R4741" s="31">
        <v>74.212999999999994</v>
      </c>
      <c r="S4741" s="31" t="s">
        <v>108</v>
      </c>
    </row>
    <row r="4742" spans="1:19" x14ac:dyDescent="0.35">
      <c r="A4742" s="2">
        <v>39506</v>
      </c>
      <c r="B4742" s="31">
        <v>1078.644</v>
      </c>
      <c r="C4742" s="31">
        <v>1560.635</v>
      </c>
      <c r="D4742" s="31">
        <v>903.27869999999996</v>
      </c>
      <c r="E4742" s="31">
        <v>767.17920000000004</v>
      </c>
      <c r="F4742" s="31">
        <v>86.789699999999996</v>
      </c>
      <c r="G4742" s="31">
        <v>392.91660000000002</v>
      </c>
      <c r="H4742" s="31">
        <v>12.68291</v>
      </c>
      <c r="I4742" s="31">
        <v>2309.5569999999998</v>
      </c>
      <c r="J4742" s="31">
        <v>3353.0590000000002</v>
      </c>
      <c r="K4742" s="31">
        <v>1730.348</v>
      </c>
      <c r="L4742" s="31">
        <v>110</v>
      </c>
      <c r="M4742" s="31" t="s">
        <v>108</v>
      </c>
      <c r="N4742" s="31">
        <v>55.493899999999996</v>
      </c>
      <c r="O4742" s="31">
        <v>82.234999999999999</v>
      </c>
      <c r="P4742" s="31">
        <v>127.8305</v>
      </c>
      <c r="Q4742" s="31">
        <v>2573.8058000000001</v>
      </c>
      <c r="R4742" s="31">
        <v>73.721000000000004</v>
      </c>
      <c r="S4742" s="31" t="s">
        <v>108</v>
      </c>
    </row>
    <row r="4743" spans="1:19" x14ac:dyDescent="0.35">
      <c r="A4743" s="2">
        <v>39507</v>
      </c>
      <c r="B4743" s="31">
        <v>1069.5329999999999</v>
      </c>
      <c r="C4743" s="31">
        <v>1559.5840000000001</v>
      </c>
      <c r="D4743" s="31">
        <v>911.16430000000003</v>
      </c>
      <c r="E4743" s="31">
        <v>760.07979999999998</v>
      </c>
      <c r="F4743" s="31">
        <v>87.462400000000002</v>
      </c>
      <c r="G4743" s="31">
        <v>399.15129999999999</v>
      </c>
      <c r="H4743" s="31">
        <v>12.569750000000001</v>
      </c>
      <c r="I4743" s="31">
        <v>2322.4749999999999</v>
      </c>
      <c r="J4743" s="31">
        <v>3396.931</v>
      </c>
      <c r="K4743" s="31">
        <v>1745.4159999999999</v>
      </c>
      <c r="L4743" s="31">
        <v>107.22</v>
      </c>
      <c r="M4743" s="31" t="s">
        <v>108</v>
      </c>
      <c r="N4743" s="31">
        <v>54.374200000000002</v>
      </c>
      <c r="O4743" s="31">
        <v>83.555599999999998</v>
      </c>
      <c r="P4743" s="31">
        <v>127.8485</v>
      </c>
      <c r="Q4743" s="31">
        <v>2520.9623999999999</v>
      </c>
      <c r="R4743" s="31">
        <v>73.713999999999999</v>
      </c>
      <c r="S4743" s="31" t="s">
        <v>108</v>
      </c>
    </row>
    <row r="4744" spans="1:19" x14ac:dyDescent="0.35">
      <c r="A4744" s="2">
        <v>39510</v>
      </c>
      <c r="B4744" s="31">
        <v>1073.499</v>
      </c>
      <c r="C4744" s="31">
        <v>1560.8109999999999</v>
      </c>
      <c r="D4744" s="31">
        <v>930.2423</v>
      </c>
      <c r="E4744" s="31">
        <v>774.09879999999998</v>
      </c>
      <c r="F4744" s="31">
        <v>88.287700000000001</v>
      </c>
      <c r="G4744" s="31">
        <v>405.12619999999998</v>
      </c>
      <c r="H4744" s="31">
        <v>12.56522</v>
      </c>
      <c r="I4744" s="31">
        <v>2326.3339999999998</v>
      </c>
      <c r="J4744" s="31">
        <v>3394.6689999999999</v>
      </c>
      <c r="K4744" s="31">
        <v>1751.3130000000001</v>
      </c>
      <c r="L4744" s="31">
        <v>107.28</v>
      </c>
      <c r="M4744" s="31" t="s">
        <v>108</v>
      </c>
      <c r="N4744" s="31">
        <v>54.016500000000001</v>
      </c>
      <c r="O4744" s="31">
        <v>84.129000000000005</v>
      </c>
      <c r="P4744" s="31">
        <v>128.02969999999999</v>
      </c>
      <c r="Q4744" s="31">
        <v>2471.1990999999998</v>
      </c>
      <c r="R4744" s="31">
        <v>73.703999999999994</v>
      </c>
      <c r="S4744" s="31" t="s">
        <v>108</v>
      </c>
    </row>
    <row r="4745" spans="1:19" x14ac:dyDescent="0.35">
      <c r="A4745" s="2">
        <v>39511</v>
      </c>
      <c r="B4745" s="31">
        <v>1042.2</v>
      </c>
      <c r="C4745" s="31">
        <v>1477.338</v>
      </c>
      <c r="D4745" s="31">
        <v>907.60310000000004</v>
      </c>
      <c r="E4745" s="31">
        <v>758.82169999999996</v>
      </c>
      <c r="F4745" s="31">
        <v>86.682000000000002</v>
      </c>
      <c r="G4745" s="31">
        <v>392.46190000000001</v>
      </c>
      <c r="H4745" s="31">
        <v>12.45659</v>
      </c>
      <c r="I4745" s="31">
        <v>2321.9720000000002</v>
      </c>
      <c r="J4745" s="31">
        <v>3389.694</v>
      </c>
      <c r="K4745" s="31">
        <v>1755.646</v>
      </c>
      <c r="L4745" s="31">
        <v>106.88</v>
      </c>
      <c r="M4745" s="31" t="s">
        <v>108</v>
      </c>
      <c r="N4745" s="31">
        <v>54.195399999999999</v>
      </c>
      <c r="O4745" s="31">
        <v>84.615200000000002</v>
      </c>
      <c r="P4745" s="31">
        <v>128.31030000000001</v>
      </c>
      <c r="Q4745" s="31">
        <v>2452.3487</v>
      </c>
      <c r="R4745" s="31">
        <v>73.664000000000001</v>
      </c>
      <c r="S4745" s="31" t="s">
        <v>108</v>
      </c>
    </row>
    <row r="4746" spans="1:19" x14ac:dyDescent="0.35">
      <c r="A4746" s="2">
        <v>39512</v>
      </c>
      <c r="B4746" s="31">
        <v>1085.183</v>
      </c>
      <c r="C4746" s="31">
        <v>1543.345</v>
      </c>
      <c r="D4746" s="31">
        <v>946.26779999999997</v>
      </c>
      <c r="E4746" s="31">
        <v>783.62450000000001</v>
      </c>
      <c r="F4746" s="31">
        <v>88.673500000000004</v>
      </c>
      <c r="G4746" s="31">
        <v>391.87740000000002</v>
      </c>
      <c r="H4746" s="31">
        <v>12.57428</v>
      </c>
      <c r="I4746" s="31">
        <v>2327.0050000000001</v>
      </c>
      <c r="J4746" s="31">
        <v>3371.15</v>
      </c>
      <c r="K4746" s="31">
        <v>1747.9079999999999</v>
      </c>
      <c r="L4746" s="31">
        <v>107.57</v>
      </c>
      <c r="M4746" s="31" t="s">
        <v>108</v>
      </c>
      <c r="N4746" s="31">
        <v>54.7241</v>
      </c>
      <c r="O4746" s="31">
        <v>83.644099999999995</v>
      </c>
      <c r="P4746" s="31">
        <v>128.5977</v>
      </c>
      <c r="Q4746" s="31">
        <v>2465.0659000000001</v>
      </c>
      <c r="R4746" s="31">
        <v>73.478999999999999</v>
      </c>
      <c r="S4746" s="31" t="s">
        <v>108</v>
      </c>
    </row>
    <row r="4747" spans="1:19" x14ac:dyDescent="0.35">
      <c r="A4747" s="2">
        <v>39513</v>
      </c>
      <c r="B4747" s="31">
        <v>1093.865</v>
      </c>
      <c r="C4747" s="31">
        <v>1549.829</v>
      </c>
      <c r="D4747" s="31">
        <v>956.18830000000003</v>
      </c>
      <c r="E4747" s="31">
        <v>772.48119999999994</v>
      </c>
      <c r="F4747" s="31">
        <v>87.650800000000004</v>
      </c>
      <c r="G4747" s="31">
        <v>378.95339999999999</v>
      </c>
      <c r="H4747" s="31">
        <v>12.433960000000001</v>
      </c>
      <c r="I4747" s="31">
        <v>2329.7730000000001</v>
      </c>
      <c r="J4747" s="31">
        <v>3382.0050000000001</v>
      </c>
      <c r="K4747" s="31">
        <v>1754.7919999999999</v>
      </c>
      <c r="L4747" s="31">
        <v>105.35</v>
      </c>
      <c r="M4747" s="31" t="s">
        <v>108</v>
      </c>
      <c r="N4747" s="31">
        <v>53.316699999999997</v>
      </c>
      <c r="O4747" s="31">
        <v>84.345200000000006</v>
      </c>
      <c r="P4747" s="31">
        <v>129.34950000000001</v>
      </c>
      <c r="Q4747" s="31">
        <v>2469.4758000000002</v>
      </c>
      <c r="R4747" s="31">
        <v>73.001000000000005</v>
      </c>
      <c r="S4747" s="31" t="s">
        <v>108</v>
      </c>
    </row>
    <row r="4748" spans="1:19" x14ac:dyDescent="0.35">
      <c r="A4748" s="2">
        <v>39514</v>
      </c>
      <c r="B4748" s="31">
        <v>1089.6849999999999</v>
      </c>
      <c r="C4748" s="31">
        <v>1573.837</v>
      </c>
      <c r="D4748" s="31">
        <v>960.25829999999996</v>
      </c>
      <c r="E4748" s="31">
        <v>772.12170000000003</v>
      </c>
      <c r="F4748" s="31">
        <v>87.390699999999995</v>
      </c>
      <c r="G4748" s="31">
        <v>365.96440000000001</v>
      </c>
      <c r="H4748" s="31">
        <v>12.393219999999999</v>
      </c>
      <c r="I4748" s="31">
        <v>2333.2130000000002</v>
      </c>
      <c r="J4748" s="31">
        <v>3402.8110000000001</v>
      </c>
      <c r="K4748" s="31">
        <v>1757.037</v>
      </c>
      <c r="L4748" s="31">
        <v>104.12</v>
      </c>
      <c r="M4748" s="31" t="s">
        <v>108</v>
      </c>
      <c r="N4748" s="31">
        <v>53.145699999999998</v>
      </c>
      <c r="O4748" s="31">
        <v>84.416700000000006</v>
      </c>
      <c r="P4748" s="31">
        <v>129.34</v>
      </c>
      <c r="Q4748" s="31">
        <v>2411.5657999999999</v>
      </c>
      <c r="R4748" s="31">
        <v>73.027000000000001</v>
      </c>
      <c r="S4748" s="31" t="s">
        <v>108</v>
      </c>
    </row>
    <row r="4749" spans="1:19" x14ac:dyDescent="0.35">
      <c r="A4749" s="2">
        <v>39517</v>
      </c>
      <c r="B4749" s="31">
        <v>1107.8140000000001</v>
      </c>
      <c r="C4749" s="31">
        <v>1586.3109999999999</v>
      </c>
      <c r="D4749" s="31">
        <v>963.78210000000001</v>
      </c>
      <c r="E4749" s="31">
        <v>751.11400000000003</v>
      </c>
      <c r="F4749" s="31">
        <v>87.1738</v>
      </c>
      <c r="G4749" s="31">
        <v>365.37990000000002</v>
      </c>
      <c r="H4749" s="31">
        <v>12.28459</v>
      </c>
      <c r="I4749" s="31">
        <v>2340.136</v>
      </c>
      <c r="J4749" s="31">
        <v>3424.5210000000002</v>
      </c>
      <c r="K4749" s="31">
        <v>1766.615</v>
      </c>
      <c r="L4749" s="31">
        <v>102.73</v>
      </c>
      <c r="M4749" s="31" t="s">
        <v>108</v>
      </c>
      <c r="N4749" s="31">
        <v>52.150399999999998</v>
      </c>
      <c r="O4749" s="31">
        <v>85.3797</v>
      </c>
      <c r="P4749" s="31">
        <v>129.4615</v>
      </c>
      <c r="Q4749" s="31">
        <v>2360.5940000000001</v>
      </c>
      <c r="R4749" s="31">
        <v>72.992999999999995</v>
      </c>
      <c r="S4749" s="31" t="s">
        <v>108</v>
      </c>
    </row>
    <row r="4750" spans="1:19" x14ac:dyDescent="0.35">
      <c r="A4750" s="2">
        <v>39518</v>
      </c>
      <c r="B4750" s="31">
        <v>1118.357</v>
      </c>
      <c r="C4750" s="31">
        <v>1591.8109999999999</v>
      </c>
      <c r="D4750" s="31">
        <v>967.11540000000002</v>
      </c>
      <c r="E4750" s="31">
        <v>747.8383</v>
      </c>
      <c r="F4750" s="31">
        <v>87.553399999999996</v>
      </c>
      <c r="G4750" s="31">
        <v>365.70460000000003</v>
      </c>
      <c r="H4750" s="31">
        <v>12.578799999999999</v>
      </c>
      <c r="I4750" s="31">
        <v>2339.6320000000001</v>
      </c>
      <c r="J4750" s="31">
        <v>3385.6239999999998</v>
      </c>
      <c r="K4750" s="31">
        <v>1757.9349999999999</v>
      </c>
      <c r="L4750" s="31">
        <v>106.64</v>
      </c>
      <c r="M4750" s="31" t="s">
        <v>108</v>
      </c>
      <c r="N4750" s="31">
        <v>54.444200000000002</v>
      </c>
      <c r="O4750" s="31">
        <v>84.504900000000006</v>
      </c>
      <c r="P4750" s="31">
        <v>129.11269999999999</v>
      </c>
      <c r="Q4750" s="31">
        <v>2413.2078999999999</v>
      </c>
      <c r="R4750" s="31">
        <v>73.277000000000001</v>
      </c>
      <c r="S4750" s="31" t="s">
        <v>108</v>
      </c>
    </row>
    <row r="4751" spans="1:19" x14ac:dyDescent="0.35">
      <c r="A4751" s="2">
        <v>39519</v>
      </c>
      <c r="B4751" s="31">
        <v>1129.0809999999999</v>
      </c>
      <c r="C4751" s="31">
        <v>1594.348</v>
      </c>
      <c r="D4751" s="31">
        <v>975.04340000000002</v>
      </c>
      <c r="E4751" s="31">
        <v>759.97659999999996</v>
      </c>
      <c r="F4751" s="31">
        <v>87.950500000000005</v>
      </c>
      <c r="G4751" s="31">
        <v>362.39240000000001</v>
      </c>
      <c r="H4751" s="31">
        <v>12.551640000000001</v>
      </c>
      <c r="I4751" s="31">
        <v>2338.625</v>
      </c>
      <c r="J4751" s="31">
        <v>3415.0230000000001</v>
      </c>
      <c r="K4751" s="31">
        <v>1760.329</v>
      </c>
      <c r="L4751" s="31">
        <v>105.47</v>
      </c>
      <c r="M4751" s="31" t="s">
        <v>108</v>
      </c>
      <c r="N4751" s="31">
        <v>53.954300000000003</v>
      </c>
      <c r="O4751" s="31">
        <v>84.902199999999993</v>
      </c>
      <c r="P4751" s="31">
        <v>130.52359999999999</v>
      </c>
      <c r="Q4751" s="31">
        <v>2440.5648000000001</v>
      </c>
      <c r="R4751" s="31">
        <v>72.403999999999996</v>
      </c>
      <c r="S4751" s="31" t="s">
        <v>108</v>
      </c>
    </row>
    <row r="4752" spans="1:19" x14ac:dyDescent="0.35">
      <c r="A4752" s="2">
        <v>39520</v>
      </c>
      <c r="B4752" s="31">
        <v>1140.8240000000001</v>
      </c>
      <c r="C4752" s="31">
        <v>1570.4749999999999</v>
      </c>
      <c r="D4752" s="31">
        <v>994.31690000000003</v>
      </c>
      <c r="E4752" s="31">
        <v>758.35450000000003</v>
      </c>
      <c r="F4752" s="31">
        <v>89.146000000000001</v>
      </c>
      <c r="G4752" s="31">
        <v>364.40570000000002</v>
      </c>
      <c r="H4752" s="31">
        <v>13.22607</v>
      </c>
      <c r="I4752" s="31">
        <v>2346.8490000000002</v>
      </c>
      <c r="J4752" s="31">
        <v>3412.3090000000002</v>
      </c>
      <c r="K4752" s="31">
        <v>1761.527</v>
      </c>
      <c r="L4752" s="31">
        <v>105.77</v>
      </c>
      <c r="M4752" s="31" t="s">
        <v>108</v>
      </c>
      <c r="N4752" s="31">
        <v>54.381999999999998</v>
      </c>
      <c r="O4752" s="31">
        <v>86.386799999999994</v>
      </c>
      <c r="P4752" s="31">
        <v>131.26390000000001</v>
      </c>
      <c r="Q4752" s="31">
        <v>2372.8642</v>
      </c>
      <c r="R4752" s="31">
        <v>72.072000000000003</v>
      </c>
      <c r="S4752" s="31" t="s">
        <v>108</v>
      </c>
    </row>
    <row r="4753" spans="1:19" x14ac:dyDescent="0.35">
      <c r="A4753" s="2">
        <v>39521</v>
      </c>
      <c r="B4753" s="31">
        <v>1138.4559999999999</v>
      </c>
      <c r="C4753" s="31">
        <v>1571.403</v>
      </c>
      <c r="D4753" s="31">
        <v>1011.438</v>
      </c>
      <c r="E4753" s="31">
        <v>756.73119999999994</v>
      </c>
      <c r="F4753" s="31">
        <v>89.645899999999997</v>
      </c>
      <c r="G4753" s="31">
        <v>351.41669999999999</v>
      </c>
      <c r="H4753" s="31">
        <v>13.144600000000001</v>
      </c>
      <c r="I4753" s="31">
        <v>2352.5549999999998</v>
      </c>
      <c r="J4753" s="31">
        <v>3449.3969999999999</v>
      </c>
      <c r="K4753" s="31">
        <v>1763.3219999999999</v>
      </c>
      <c r="L4753" s="31">
        <v>103.98</v>
      </c>
      <c r="M4753" s="31" t="s">
        <v>108</v>
      </c>
      <c r="N4753" s="31">
        <v>53.426900000000003</v>
      </c>
      <c r="O4753" s="31">
        <v>86.710099999999997</v>
      </c>
      <c r="P4753" s="31">
        <v>131.46860000000001</v>
      </c>
      <c r="Q4753" s="31">
        <v>2357.3002000000001</v>
      </c>
      <c r="R4753" s="31">
        <v>71.656999999999996</v>
      </c>
      <c r="S4753" s="31" t="s">
        <v>108</v>
      </c>
    </row>
    <row r="4754" spans="1:19" x14ac:dyDescent="0.35">
      <c r="A4754" s="2">
        <v>39524</v>
      </c>
      <c r="B4754" s="31">
        <v>1091.962</v>
      </c>
      <c r="C4754" s="31">
        <v>1466.5229999999999</v>
      </c>
      <c r="D4754" s="31">
        <v>976.15830000000005</v>
      </c>
      <c r="E4754" s="31">
        <v>728.95460000000003</v>
      </c>
      <c r="F4754" s="31">
        <v>89.895799999999994</v>
      </c>
      <c r="G4754" s="31">
        <v>338.42770000000002</v>
      </c>
      <c r="H4754" s="31">
        <v>12.357010000000001</v>
      </c>
      <c r="I4754" s="31">
        <v>2376.5549999999998</v>
      </c>
      <c r="J4754" s="31">
        <v>3470.6550000000002</v>
      </c>
      <c r="K4754" s="31">
        <v>1769.309</v>
      </c>
      <c r="L4754" s="31">
        <v>102.9</v>
      </c>
      <c r="M4754" s="31" t="s">
        <v>108</v>
      </c>
      <c r="N4754" s="31">
        <v>52.529899999999998</v>
      </c>
      <c r="O4754" s="31">
        <v>89.665300000000002</v>
      </c>
      <c r="P4754" s="31">
        <v>132.83099999999999</v>
      </c>
      <c r="Q4754" s="31">
        <v>2253.4886999999999</v>
      </c>
      <c r="R4754" s="31">
        <v>71.459000000000003</v>
      </c>
      <c r="S4754" s="31" t="s">
        <v>108</v>
      </c>
    </row>
    <row r="4755" spans="1:19" x14ac:dyDescent="0.35">
      <c r="A4755" s="2">
        <v>39525</v>
      </c>
      <c r="B4755" s="31">
        <v>1133.29</v>
      </c>
      <c r="C4755" s="31">
        <v>1552.55</v>
      </c>
      <c r="D4755" s="31">
        <v>996.91110000000003</v>
      </c>
      <c r="E4755" s="31">
        <v>744.10550000000001</v>
      </c>
      <c r="F4755" s="31">
        <v>90.047600000000003</v>
      </c>
      <c r="G4755" s="31">
        <v>339.53179999999998</v>
      </c>
      <c r="H4755" s="31">
        <v>11.78669</v>
      </c>
      <c r="I4755" s="31">
        <v>2364.8069999999998</v>
      </c>
      <c r="J4755" s="31">
        <v>3444.422</v>
      </c>
      <c r="K4755" s="31">
        <v>1759.731</v>
      </c>
      <c r="L4755" s="31">
        <v>107.28</v>
      </c>
      <c r="M4755" s="31" t="s">
        <v>108</v>
      </c>
      <c r="N4755" s="31">
        <v>54.877099999999999</v>
      </c>
      <c r="O4755" s="31">
        <v>88.437700000000007</v>
      </c>
      <c r="P4755" s="31">
        <v>132.9931</v>
      </c>
      <c r="Q4755" s="31">
        <v>2297.7518</v>
      </c>
      <c r="R4755" s="31">
        <v>71.570999999999998</v>
      </c>
      <c r="S4755" s="31" t="s">
        <v>108</v>
      </c>
    </row>
    <row r="4756" spans="1:19" x14ac:dyDescent="0.35">
      <c r="A4756" s="2">
        <v>39526</v>
      </c>
      <c r="B4756" s="31">
        <v>1081.5219999999999</v>
      </c>
      <c r="C4756" s="31">
        <v>1494.019</v>
      </c>
      <c r="D4756" s="31">
        <v>979.53070000000002</v>
      </c>
      <c r="E4756" s="31">
        <v>722.82219999999995</v>
      </c>
      <c r="F4756" s="31">
        <v>84.772199999999998</v>
      </c>
      <c r="G4756" s="31">
        <v>326.5428</v>
      </c>
      <c r="H4756" s="31">
        <v>11.46532</v>
      </c>
      <c r="I4756" s="31">
        <v>2368.835</v>
      </c>
      <c r="J4756" s="31">
        <v>3464.7750000000001</v>
      </c>
      <c r="K4756" s="31">
        <v>1759.2819999999999</v>
      </c>
      <c r="L4756" s="31">
        <v>104.51</v>
      </c>
      <c r="M4756" s="31" t="s">
        <v>108</v>
      </c>
      <c r="N4756" s="31">
        <v>53.436300000000003</v>
      </c>
      <c r="O4756" s="31">
        <v>87.438800000000001</v>
      </c>
      <c r="P4756" s="31">
        <v>131.82390000000001</v>
      </c>
      <c r="Q4756" s="31">
        <v>2299.3773999999999</v>
      </c>
      <c r="R4756" s="31">
        <v>72.144000000000005</v>
      </c>
      <c r="S4756" s="31" t="s">
        <v>108</v>
      </c>
    </row>
    <row r="4757" spans="1:19" x14ac:dyDescent="0.35">
      <c r="A4757" s="2">
        <v>39527</v>
      </c>
      <c r="B4757" s="31">
        <v>1077.6479999999999</v>
      </c>
      <c r="C4757" s="31">
        <v>1515.366</v>
      </c>
      <c r="D4757" s="31">
        <v>945.548</v>
      </c>
      <c r="E4757" s="31">
        <v>710.73760000000004</v>
      </c>
      <c r="F4757" s="31">
        <v>82.504900000000006</v>
      </c>
      <c r="G4757" s="31">
        <v>313.55380000000002</v>
      </c>
      <c r="H4757" s="31">
        <v>10.40615</v>
      </c>
      <c r="I4757" s="31">
        <v>2368.835</v>
      </c>
      <c r="J4757" s="31">
        <v>3470.6550000000002</v>
      </c>
      <c r="K4757" s="31">
        <v>1759.1320000000001</v>
      </c>
      <c r="L4757" s="31">
        <v>106.54</v>
      </c>
      <c r="M4757" s="31" t="s">
        <v>108</v>
      </c>
      <c r="N4757" s="31">
        <v>54.226399999999998</v>
      </c>
      <c r="O4757" s="31">
        <v>87.9422</v>
      </c>
      <c r="P4757" s="31">
        <v>129.9333</v>
      </c>
      <c r="Q4757" s="31">
        <v>2256.2314999999999</v>
      </c>
      <c r="R4757" s="31">
        <v>72.747</v>
      </c>
      <c r="S4757" s="31" t="s">
        <v>108</v>
      </c>
    </row>
    <row r="4758" spans="1:19" x14ac:dyDescent="0.35">
      <c r="A4758" s="2">
        <v>39528</v>
      </c>
      <c r="B4758" s="31">
        <v>1077.6479999999999</v>
      </c>
      <c r="C4758" s="31">
        <v>1515.366</v>
      </c>
      <c r="D4758" s="31">
        <v>945.548</v>
      </c>
      <c r="E4758" s="31">
        <v>710.73760000000004</v>
      </c>
      <c r="F4758" s="31">
        <v>82.504900000000006</v>
      </c>
      <c r="G4758" s="31">
        <v>313.55380000000002</v>
      </c>
      <c r="H4758" s="31">
        <v>10.40615</v>
      </c>
      <c r="I4758" s="31">
        <v>2363.1289999999999</v>
      </c>
      <c r="J4758" s="31">
        <v>3470.6550000000002</v>
      </c>
      <c r="K4758" s="31">
        <v>1759.1320000000001</v>
      </c>
      <c r="L4758" s="31">
        <v>106.54</v>
      </c>
      <c r="M4758" s="31" t="s">
        <v>108</v>
      </c>
      <c r="N4758" s="31">
        <v>54.226399999999998</v>
      </c>
      <c r="O4758" s="31">
        <v>87.9422</v>
      </c>
      <c r="P4758" s="31">
        <v>129.9333</v>
      </c>
      <c r="Q4758" s="31">
        <v>2269.1556999999998</v>
      </c>
      <c r="R4758" s="31">
        <v>72.709000000000003</v>
      </c>
      <c r="S4758" s="31" t="s">
        <v>108</v>
      </c>
    </row>
    <row r="4759" spans="1:19" x14ac:dyDescent="0.35">
      <c r="A4759" s="2">
        <v>39531</v>
      </c>
      <c r="B4759" s="31">
        <v>1072.374</v>
      </c>
      <c r="C4759" s="31">
        <v>1527.1420000000001</v>
      </c>
      <c r="D4759" s="31">
        <v>951.255</v>
      </c>
      <c r="E4759" s="31">
        <v>710.73760000000004</v>
      </c>
      <c r="F4759" s="31">
        <v>82.406700000000001</v>
      </c>
      <c r="G4759" s="31">
        <v>326.5428</v>
      </c>
      <c r="H4759" s="31">
        <v>10.25225</v>
      </c>
      <c r="I4759" s="31">
        <v>2358.933</v>
      </c>
      <c r="J4759" s="31">
        <v>3424.0680000000002</v>
      </c>
      <c r="K4759" s="31">
        <v>1759.1320000000001</v>
      </c>
      <c r="L4759" s="31">
        <v>108.69</v>
      </c>
      <c r="M4759" s="31" t="s">
        <v>108</v>
      </c>
      <c r="N4759" s="31">
        <v>56.372199999999999</v>
      </c>
      <c r="O4759" s="31">
        <v>87.9422</v>
      </c>
      <c r="P4759" s="31">
        <v>129.9333</v>
      </c>
      <c r="Q4759" s="31">
        <v>2313.4809</v>
      </c>
      <c r="R4759" s="31">
        <v>72.948999999999998</v>
      </c>
      <c r="S4759" s="31" t="s">
        <v>108</v>
      </c>
    </row>
    <row r="4760" spans="1:19" x14ac:dyDescent="0.35">
      <c r="A4760" s="2">
        <v>39532</v>
      </c>
      <c r="B4760" s="31">
        <v>1080.123</v>
      </c>
      <c r="C4760" s="31">
        <v>1549.4169999999999</v>
      </c>
      <c r="D4760" s="31">
        <v>932.31809999999996</v>
      </c>
      <c r="E4760" s="31">
        <v>732.47190000000001</v>
      </c>
      <c r="F4760" s="31">
        <v>83.879499999999993</v>
      </c>
      <c r="G4760" s="31">
        <v>339.53179999999998</v>
      </c>
      <c r="H4760" s="31">
        <v>10.85426</v>
      </c>
      <c r="I4760" s="31">
        <v>2356.415</v>
      </c>
      <c r="J4760" s="31">
        <v>3433.114</v>
      </c>
      <c r="K4760" s="31">
        <v>1739.6759999999999</v>
      </c>
      <c r="L4760" s="31">
        <v>108.69</v>
      </c>
      <c r="M4760" s="31" t="s">
        <v>108</v>
      </c>
      <c r="N4760" s="31">
        <v>56.581400000000002</v>
      </c>
      <c r="O4760" s="31">
        <v>86.792000000000002</v>
      </c>
      <c r="P4760" s="31">
        <v>131.43549999999999</v>
      </c>
      <c r="Q4760" s="31">
        <v>2381.8022000000001</v>
      </c>
      <c r="R4760" s="31">
        <v>72.275999999999996</v>
      </c>
      <c r="S4760" s="31" t="s">
        <v>108</v>
      </c>
    </row>
    <row r="4761" spans="1:19" x14ac:dyDescent="0.35">
      <c r="A4761" s="2">
        <v>39533</v>
      </c>
      <c r="B4761" s="31">
        <v>1116.1769999999999</v>
      </c>
      <c r="C4761" s="31">
        <v>1586.4849999999999</v>
      </c>
      <c r="D4761" s="31">
        <v>969.41369999999995</v>
      </c>
      <c r="E4761" s="31">
        <v>741.94119999999998</v>
      </c>
      <c r="F4761" s="31">
        <v>85.1738</v>
      </c>
      <c r="G4761" s="31">
        <v>351.22190000000001</v>
      </c>
      <c r="H4761" s="31">
        <v>10.967420000000001</v>
      </c>
      <c r="I4761" s="31">
        <v>2355.4079999999999</v>
      </c>
      <c r="J4761" s="31">
        <v>3436.7330000000002</v>
      </c>
      <c r="K4761" s="31">
        <v>1736.5340000000001</v>
      </c>
      <c r="L4761" s="31">
        <v>107.4</v>
      </c>
      <c r="M4761" s="31" t="s">
        <v>108</v>
      </c>
      <c r="N4761" s="31">
        <v>56.093299999999999</v>
      </c>
      <c r="O4761" s="31">
        <v>87.599500000000006</v>
      </c>
      <c r="P4761" s="31">
        <v>132.84229999999999</v>
      </c>
      <c r="Q4761" s="31">
        <v>2388.3209999999999</v>
      </c>
      <c r="R4761" s="31">
        <v>71.506</v>
      </c>
      <c r="S4761" s="31" t="s">
        <v>108</v>
      </c>
    </row>
    <row r="4762" spans="1:19" x14ac:dyDescent="0.35">
      <c r="A4762" s="2">
        <v>39534</v>
      </c>
      <c r="B4762" s="31">
        <v>1127.693</v>
      </c>
      <c r="C4762" s="31">
        <v>1575.115</v>
      </c>
      <c r="D4762" s="31">
        <v>983.68119999999999</v>
      </c>
      <c r="E4762" s="31">
        <v>771.79200000000003</v>
      </c>
      <c r="F4762" s="31">
        <v>85.156000000000006</v>
      </c>
      <c r="G4762" s="31">
        <v>344.79239999999999</v>
      </c>
      <c r="H4762" s="31">
        <v>11.00816</v>
      </c>
      <c r="I4762" s="31">
        <v>2360.9470000000001</v>
      </c>
      <c r="J4762" s="31">
        <v>3428.1390000000001</v>
      </c>
      <c r="K4762" s="31">
        <v>1732.4929999999999</v>
      </c>
      <c r="L4762" s="31">
        <v>106.94</v>
      </c>
      <c r="M4762" s="31" t="s">
        <v>108</v>
      </c>
      <c r="N4762" s="31">
        <v>55.527799999999999</v>
      </c>
      <c r="O4762" s="31">
        <v>86.943700000000007</v>
      </c>
      <c r="P4762" s="31">
        <v>133.19499999999999</v>
      </c>
      <c r="Q4762" s="31">
        <v>2386.2366000000002</v>
      </c>
      <c r="R4762" s="31">
        <v>71.66</v>
      </c>
      <c r="S4762" s="31" t="s">
        <v>108</v>
      </c>
    </row>
    <row r="4763" spans="1:19" x14ac:dyDescent="0.35">
      <c r="A4763" s="2">
        <v>39535</v>
      </c>
      <c r="B4763" s="31">
        <v>1114.5630000000001</v>
      </c>
      <c r="C4763" s="31">
        <v>1574.0709999999999</v>
      </c>
      <c r="D4763" s="31">
        <v>982.90300000000002</v>
      </c>
      <c r="E4763" s="31">
        <v>762.23249999999996</v>
      </c>
      <c r="F4763" s="31">
        <v>83.593900000000005</v>
      </c>
      <c r="G4763" s="31">
        <v>329.2056</v>
      </c>
      <c r="H4763" s="31">
        <v>10.69584</v>
      </c>
      <c r="I4763" s="31">
        <v>2359.2689999999998</v>
      </c>
      <c r="J4763" s="31">
        <v>3438.09</v>
      </c>
      <c r="K4763" s="31">
        <v>1731.894</v>
      </c>
      <c r="L4763" s="31">
        <v>106.08</v>
      </c>
      <c r="M4763" s="31" t="s">
        <v>108</v>
      </c>
      <c r="N4763" s="31">
        <v>55.155999999999999</v>
      </c>
      <c r="O4763" s="31">
        <v>87.077699999999993</v>
      </c>
      <c r="P4763" s="31">
        <v>132.863</v>
      </c>
      <c r="Q4763" s="31">
        <v>2399.3335000000002</v>
      </c>
      <c r="R4763" s="31">
        <v>71.677999999999997</v>
      </c>
      <c r="S4763" s="31" t="s">
        <v>108</v>
      </c>
    </row>
    <row r="4764" spans="1:19" x14ac:dyDescent="0.35">
      <c r="A4764" s="2">
        <v>39538</v>
      </c>
      <c r="B4764" s="31">
        <v>1077.432</v>
      </c>
      <c r="C4764" s="31">
        <v>1523.951</v>
      </c>
      <c r="D4764" s="31">
        <v>990.68529999999998</v>
      </c>
      <c r="E4764" s="31">
        <v>760.87969999999996</v>
      </c>
      <c r="F4764" s="31">
        <v>82.254999999999995</v>
      </c>
      <c r="G4764" s="31">
        <v>311.02100000000002</v>
      </c>
      <c r="H4764" s="31">
        <v>10.50573</v>
      </c>
      <c r="I4764" s="31">
        <v>2356.7510000000002</v>
      </c>
      <c r="J4764" s="31">
        <v>3445.326</v>
      </c>
      <c r="K4764" s="31">
        <v>1735.636</v>
      </c>
      <c r="L4764" s="31">
        <v>106.48</v>
      </c>
      <c r="M4764" s="31" t="s">
        <v>108</v>
      </c>
      <c r="N4764" s="31">
        <v>55.481400000000001</v>
      </c>
      <c r="O4764" s="31">
        <v>87.230500000000006</v>
      </c>
      <c r="P4764" s="31">
        <v>133.602</v>
      </c>
      <c r="Q4764" s="31">
        <v>2381.2860000000001</v>
      </c>
      <c r="R4764" s="31">
        <v>71.802000000000007</v>
      </c>
      <c r="S4764" s="31" t="s">
        <v>108</v>
      </c>
    </row>
    <row r="4765" spans="1:19" x14ac:dyDescent="0.35">
      <c r="A4765" s="2">
        <v>39539</v>
      </c>
      <c r="B4765" s="31">
        <v>1075.172</v>
      </c>
      <c r="C4765" s="31">
        <v>1530.97</v>
      </c>
      <c r="D4765" s="31">
        <v>949.69860000000006</v>
      </c>
      <c r="E4765" s="31">
        <v>757.0018</v>
      </c>
      <c r="F4765" s="31">
        <v>79.246799999999993</v>
      </c>
      <c r="G4765" s="31">
        <v>314.59300000000002</v>
      </c>
      <c r="H4765" s="31">
        <v>10.3292</v>
      </c>
      <c r="I4765" s="31">
        <v>2344.6669999999999</v>
      </c>
      <c r="J4765" s="31">
        <v>3409.5949999999998</v>
      </c>
      <c r="K4765" s="31">
        <v>1726.058</v>
      </c>
      <c r="L4765" s="31">
        <v>110.22</v>
      </c>
      <c r="M4765" s="31" t="s">
        <v>108</v>
      </c>
      <c r="N4765" s="31">
        <v>57.565199999999997</v>
      </c>
      <c r="O4765" s="31">
        <v>85.221900000000005</v>
      </c>
      <c r="P4765" s="31">
        <v>131.50200000000001</v>
      </c>
      <c r="Q4765" s="31">
        <v>2401.0717</v>
      </c>
      <c r="R4765" s="31">
        <v>72.563000000000002</v>
      </c>
      <c r="S4765" s="31" t="s">
        <v>108</v>
      </c>
    </row>
    <row r="4766" spans="1:19" x14ac:dyDescent="0.35">
      <c r="A4766" s="2">
        <v>39540</v>
      </c>
      <c r="B4766" s="31">
        <v>1114.0250000000001</v>
      </c>
      <c r="C4766" s="31">
        <v>1608.934</v>
      </c>
      <c r="D4766" s="31">
        <v>945.8075</v>
      </c>
      <c r="E4766" s="31">
        <v>775.66980000000001</v>
      </c>
      <c r="F4766" s="31">
        <v>80.353700000000003</v>
      </c>
      <c r="G4766" s="31">
        <v>322.90589999999997</v>
      </c>
      <c r="H4766" s="31">
        <v>10.093830000000001</v>
      </c>
      <c r="I4766" s="31">
        <v>2340.471</v>
      </c>
      <c r="J4766" s="31">
        <v>3401.002</v>
      </c>
      <c r="K4766" s="31">
        <v>1723.663</v>
      </c>
      <c r="L4766" s="31">
        <v>110.26</v>
      </c>
      <c r="M4766" s="31" t="s">
        <v>108</v>
      </c>
      <c r="N4766" s="31">
        <v>57.704599999999999</v>
      </c>
      <c r="O4766" s="31">
        <v>84.540099999999995</v>
      </c>
      <c r="P4766" s="31">
        <v>131.62299999999999</v>
      </c>
      <c r="Q4766" s="31">
        <v>2452.4931000000001</v>
      </c>
      <c r="R4766" s="31">
        <v>72.259</v>
      </c>
      <c r="S4766" s="31" t="s">
        <v>108</v>
      </c>
    </row>
    <row r="4767" spans="1:19" x14ac:dyDescent="0.35">
      <c r="A4767" s="2">
        <v>39541</v>
      </c>
      <c r="B4767" s="31">
        <v>1101.2180000000001</v>
      </c>
      <c r="C4767" s="31">
        <v>1580.336</v>
      </c>
      <c r="D4767" s="31">
        <v>978.2337</v>
      </c>
      <c r="E4767" s="31">
        <v>775.98540000000003</v>
      </c>
      <c r="F4767" s="31">
        <v>81.192700000000002</v>
      </c>
      <c r="G4767" s="31">
        <v>326.5428</v>
      </c>
      <c r="H4767" s="31">
        <v>10.170780000000001</v>
      </c>
      <c r="I4767" s="31">
        <v>2339.297</v>
      </c>
      <c r="J4767" s="31">
        <v>3401.002</v>
      </c>
      <c r="K4767" s="31">
        <v>1725.309</v>
      </c>
      <c r="L4767" s="31">
        <v>110.46</v>
      </c>
      <c r="M4767" s="31" t="s">
        <v>108</v>
      </c>
      <c r="N4767" s="31">
        <v>57.8596</v>
      </c>
      <c r="O4767" s="31">
        <v>84.871700000000004</v>
      </c>
      <c r="P4767" s="31">
        <v>131.84350000000001</v>
      </c>
      <c r="Q4767" s="31">
        <v>2463.6075000000001</v>
      </c>
      <c r="R4767" s="31">
        <v>72.216999999999999</v>
      </c>
      <c r="S4767" s="31" t="s">
        <v>108</v>
      </c>
    </row>
    <row r="4768" spans="1:19" x14ac:dyDescent="0.35">
      <c r="A4768" s="2">
        <v>39542</v>
      </c>
      <c r="B4768" s="31">
        <v>1127.4780000000001</v>
      </c>
      <c r="C4768" s="31">
        <v>1599.1310000000001</v>
      </c>
      <c r="D4768" s="31">
        <v>983.16250000000002</v>
      </c>
      <c r="E4768" s="31">
        <v>787.12310000000002</v>
      </c>
      <c r="F4768" s="31">
        <v>81.514099999999999</v>
      </c>
      <c r="G4768" s="31">
        <v>331.73840000000001</v>
      </c>
      <c r="H4768" s="31">
        <v>10.247730000000001</v>
      </c>
      <c r="I4768" s="31">
        <v>2342.15</v>
      </c>
      <c r="J4768" s="31">
        <v>3426.7820000000002</v>
      </c>
      <c r="K4768" s="31">
        <v>1729.0509999999999</v>
      </c>
      <c r="L4768" s="31">
        <v>110.34</v>
      </c>
      <c r="M4768" s="31" t="s">
        <v>108</v>
      </c>
      <c r="N4768" s="31">
        <v>57.936999999999998</v>
      </c>
      <c r="O4768" s="31">
        <v>85.439099999999996</v>
      </c>
      <c r="P4768" s="31">
        <v>132.7559</v>
      </c>
      <c r="Q4768" s="31">
        <v>2468.6752999999999</v>
      </c>
      <c r="R4768" s="31">
        <v>72.021000000000001</v>
      </c>
      <c r="S4768" s="31" t="s">
        <v>108</v>
      </c>
    </row>
    <row r="4769" spans="1:19" x14ac:dyDescent="0.35">
      <c r="A4769" s="2">
        <v>39545</v>
      </c>
      <c r="B4769" s="31">
        <v>1151.8009999999999</v>
      </c>
      <c r="C4769" s="31">
        <v>1614.6769999999999</v>
      </c>
      <c r="D4769" s="31">
        <v>1018.961</v>
      </c>
      <c r="E4769" s="31">
        <v>793.25559999999996</v>
      </c>
      <c r="F4769" s="31">
        <v>82.727999999999994</v>
      </c>
      <c r="G4769" s="31">
        <v>326.02330000000001</v>
      </c>
      <c r="H4769" s="31">
        <v>10.478579999999999</v>
      </c>
      <c r="I4769" s="31">
        <v>2338.4569999999999</v>
      </c>
      <c r="J4769" s="31">
        <v>3402.8110000000001</v>
      </c>
      <c r="K4769" s="31">
        <v>1721.568</v>
      </c>
      <c r="L4769" s="31">
        <v>110.36</v>
      </c>
      <c r="M4769" s="31" t="s">
        <v>108</v>
      </c>
      <c r="N4769" s="31">
        <v>57.813099999999999</v>
      </c>
      <c r="O4769" s="31">
        <v>84.624700000000004</v>
      </c>
      <c r="P4769" s="31">
        <v>132.50800000000001</v>
      </c>
      <c r="Q4769" s="31">
        <v>2502.3773000000001</v>
      </c>
      <c r="R4769" s="31">
        <v>72.201999999999998</v>
      </c>
      <c r="S4769" s="31" t="s">
        <v>108</v>
      </c>
    </row>
    <row r="4770" spans="1:19" x14ac:dyDescent="0.35">
      <c r="A4770" s="2">
        <v>39546</v>
      </c>
      <c r="B4770" s="31">
        <v>1142.8</v>
      </c>
      <c r="C4770" s="31">
        <v>1595.759</v>
      </c>
      <c r="D4770" s="31">
        <v>1018.441</v>
      </c>
      <c r="E4770" s="31">
        <v>775.94259999999997</v>
      </c>
      <c r="F4770" s="31">
        <v>81.942499999999995</v>
      </c>
      <c r="G4770" s="31">
        <v>325.10359999999997</v>
      </c>
      <c r="H4770" s="31">
        <v>10.35765</v>
      </c>
      <c r="I4770" s="31">
        <v>2344.1640000000002</v>
      </c>
      <c r="J4770" s="31">
        <v>3402.3580000000002</v>
      </c>
      <c r="K4770" s="31">
        <v>1720.3710000000001</v>
      </c>
      <c r="L4770" s="31">
        <v>110.26</v>
      </c>
      <c r="M4770" s="31" t="s">
        <v>108</v>
      </c>
      <c r="N4770" s="31">
        <v>57.472200000000001</v>
      </c>
      <c r="O4770" s="31">
        <v>84.593500000000006</v>
      </c>
      <c r="P4770" s="31">
        <v>132.47040000000001</v>
      </c>
      <c r="Q4770" s="31">
        <v>2486.9913999999999</v>
      </c>
      <c r="R4770" s="31">
        <v>72.231999999999999</v>
      </c>
      <c r="S4770" s="31" t="s">
        <v>108</v>
      </c>
    </row>
    <row r="4771" spans="1:19" x14ac:dyDescent="0.35">
      <c r="A4771" s="2">
        <v>39547</v>
      </c>
      <c r="B4771" s="31">
        <v>1166.2629999999999</v>
      </c>
      <c r="C4771" s="31">
        <v>1609.6890000000001</v>
      </c>
      <c r="D4771" s="31">
        <v>1046.7380000000001</v>
      </c>
      <c r="E4771" s="31">
        <v>793.83150000000001</v>
      </c>
      <c r="F4771" s="31">
        <v>83.683099999999996</v>
      </c>
      <c r="G4771" s="31">
        <v>340.96609999999998</v>
      </c>
      <c r="H4771" s="31">
        <v>10.737270000000001</v>
      </c>
      <c r="I4771" s="31">
        <v>2343.3249999999998</v>
      </c>
      <c r="J4771" s="31">
        <v>3423.1640000000002</v>
      </c>
      <c r="K4771" s="31">
        <v>1719.6220000000001</v>
      </c>
      <c r="L4771" s="31">
        <v>109.39</v>
      </c>
      <c r="M4771" s="31" t="s">
        <v>108</v>
      </c>
      <c r="N4771" s="31">
        <v>56.93</v>
      </c>
      <c r="O4771" s="31">
        <v>84.816000000000003</v>
      </c>
      <c r="P4771" s="31">
        <v>133.05340000000001</v>
      </c>
      <c r="Q4771" s="31">
        <v>2480.1601999999998</v>
      </c>
      <c r="R4771" s="31">
        <v>71.832999999999998</v>
      </c>
      <c r="S4771" s="31" t="s">
        <v>108</v>
      </c>
    </row>
    <row r="4772" spans="1:19" x14ac:dyDescent="0.35">
      <c r="A4772" s="2">
        <v>39548</v>
      </c>
      <c r="B4772" s="31">
        <v>1163.2670000000001</v>
      </c>
      <c r="C4772" s="31">
        <v>1619.2090000000001</v>
      </c>
      <c r="D4772" s="31">
        <v>1067.731</v>
      </c>
      <c r="E4772" s="31">
        <v>784.67909999999995</v>
      </c>
      <c r="F4772" s="31">
        <v>83.174400000000006</v>
      </c>
      <c r="G4772" s="31">
        <v>352.00779999999997</v>
      </c>
      <c r="H4772" s="31">
        <v>11.138439999999999</v>
      </c>
      <c r="I4772" s="31">
        <v>2349.366</v>
      </c>
      <c r="J4772" s="31">
        <v>3404.62</v>
      </c>
      <c r="K4772" s="31">
        <v>1725.9079999999999</v>
      </c>
      <c r="L4772" s="31">
        <v>109.59</v>
      </c>
      <c r="M4772" s="31" t="s">
        <v>108</v>
      </c>
      <c r="N4772" s="31">
        <v>57.596200000000003</v>
      </c>
      <c r="O4772" s="31">
        <v>85.895600000000002</v>
      </c>
      <c r="P4772" s="31">
        <v>133.16720000000001</v>
      </c>
      <c r="Q4772" s="31">
        <v>2498.4020999999998</v>
      </c>
      <c r="R4772" s="31">
        <v>72.117000000000004</v>
      </c>
      <c r="S4772" s="31" t="s">
        <v>108</v>
      </c>
    </row>
    <row r="4773" spans="1:19" x14ac:dyDescent="0.35">
      <c r="A4773" s="2">
        <v>39549</v>
      </c>
      <c r="B4773" s="31">
        <v>1167.752</v>
      </c>
      <c r="C4773" s="31">
        <v>1627.338</v>
      </c>
      <c r="D4773" s="31">
        <v>1050.183</v>
      </c>
      <c r="E4773" s="31">
        <v>786.70680000000004</v>
      </c>
      <c r="F4773" s="31">
        <v>82.745900000000006</v>
      </c>
      <c r="G4773" s="31">
        <v>345.96710000000002</v>
      </c>
      <c r="H4773" s="31">
        <v>11.45021</v>
      </c>
      <c r="I4773" s="31">
        <v>2336.4430000000002</v>
      </c>
      <c r="J4773" s="31">
        <v>3423.616</v>
      </c>
      <c r="K4773" s="31">
        <v>1733.989</v>
      </c>
      <c r="L4773" s="31">
        <v>107.4</v>
      </c>
      <c r="M4773" s="31" t="s">
        <v>108</v>
      </c>
      <c r="N4773" s="31">
        <v>55.9694</v>
      </c>
      <c r="O4773" s="31">
        <v>85.794499999999999</v>
      </c>
      <c r="P4773" s="31">
        <v>133.4315</v>
      </c>
      <c r="Q4773" s="31">
        <v>2502.3308000000002</v>
      </c>
      <c r="R4773" s="31">
        <v>71.808000000000007</v>
      </c>
      <c r="S4773" s="31" t="s">
        <v>108</v>
      </c>
    </row>
    <row r="4774" spans="1:19" x14ac:dyDescent="0.35">
      <c r="A4774" s="2">
        <v>39552</v>
      </c>
      <c r="B4774" s="31">
        <v>1178.8630000000001</v>
      </c>
      <c r="C4774" s="31">
        <v>1635.18</v>
      </c>
      <c r="D4774" s="31">
        <v>1056.223</v>
      </c>
      <c r="E4774" s="31">
        <v>778.09849999999994</v>
      </c>
      <c r="F4774" s="31">
        <v>82.897599999999997</v>
      </c>
      <c r="G4774" s="31">
        <v>356.22370000000001</v>
      </c>
      <c r="H4774" s="31">
        <v>11.45021</v>
      </c>
      <c r="I4774" s="31">
        <v>2346.3449999999998</v>
      </c>
      <c r="J4774" s="31">
        <v>3415.4749999999999</v>
      </c>
      <c r="K4774" s="31">
        <v>1735.4860000000001</v>
      </c>
      <c r="L4774" s="31">
        <v>107.06</v>
      </c>
      <c r="M4774" s="31" t="s">
        <v>108</v>
      </c>
      <c r="N4774" s="31">
        <v>55.659500000000001</v>
      </c>
      <c r="O4774" s="31">
        <v>86.113799999999998</v>
      </c>
      <c r="P4774" s="31">
        <v>133.62729999999999</v>
      </c>
      <c r="Q4774" s="31">
        <v>2469.6653999999999</v>
      </c>
      <c r="R4774" s="31">
        <v>71.875</v>
      </c>
      <c r="S4774" s="31" t="s">
        <v>108</v>
      </c>
    </row>
    <row r="4775" spans="1:19" x14ac:dyDescent="0.35">
      <c r="A4775" s="2">
        <v>39553</v>
      </c>
      <c r="B4775" s="31">
        <v>1200.8699999999999</v>
      </c>
      <c r="C4775" s="31">
        <v>1668.99</v>
      </c>
      <c r="D4775" s="31">
        <v>1078.808</v>
      </c>
      <c r="E4775" s="31">
        <v>766.40940000000001</v>
      </c>
      <c r="F4775" s="31">
        <v>83.1922</v>
      </c>
      <c r="G4775" s="31">
        <v>358.21089999999998</v>
      </c>
      <c r="H4775" s="31">
        <v>11.57992</v>
      </c>
      <c r="I4775" s="31">
        <v>2341.8139999999999</v>
      </c>
      <c r="J4775" s="31">
        <v>3400.549</v>
      </c>
      <c r="K4775" s="31">
        <v>1728.9010000000001</v>
      </c>
      <c r="L4775" s="31">
        <v>107.44</v>
      </c>
      <c r="M4775" s="31" t="s">
        <v>108</v>
      </c>
      <c r="N4775" s="31">
        <v>55.674999999999997</v>
      </c>
      <c r="O4775" s="31">
        <v>85.595200000000006</v>
      </c>
      <c r="P4775" s="31">
        <v>133.3133</v>
      </c>
      <c r="Q4775" s="31">
        <v>2481.8247000000001</v>
      </c>
      <c r="R4775" s="31">
        <v>72.022999999999996</v>
      </c>
      <c r="S4775" s="31" t="s">
        <v>108</v>
      </c>
    </row>
    <row r="4776" spans="1:19" x14ac:dyDescent="0.35">
      <c r="A4776" s="2">
        <v>39554</v>
      </c>
      <c r="B4776" s="31">
        <v>1213.5989999999999</v>
      </c>
      <c r="C4776" s="31">
        <v>1702.393</v>
      </c>
      <c r="D4776" s="31">
        <v>1083.5350000000001</v>
      </c>
      <c r="E4776" s="31">
        <v>792.95920000000001</v>
      </c>
      <c r="F4776" s="31">
        <v>84.647199999999998</v>
      </c>
      <c r="G4776" s="31">
        <v>348.98</v>
      </c>
      <c r="H4776" s="31">
        <v>11.8125</v>
      </c>
      <c r="I4776" s="31">
        <v>2339.4639999999999</v>
      </c>
      <c r="J4776" s="31">
        <v>3377.03</v>
      </c>
      <c r="K4776" s="31">
        <v>1719.0239999999999</v>
      </c>
      <c r="L4776" s="31">
        <v>110.26</v>
      </c>
      <c r="M4776" s="31" t="s">
        <v>108</v>
      </c>
      <c r="N4776" s="31">
        <v>57.704599999999999</v>
      </c>
      <c r="O4776" s="31">
        <v>85.618799999999993</v>
      </c>
      <c r="P4776" s="31">
        <v>134.55959999999999</v>
      </c>
      <c r="Q4776" s="31">
        <v>2512.2800000000002</v>
      </c>
      <c r="R4776" s="31">
        <v>71.408000000000001</v>
      </c>
      <c r="S4776" s="31" t="s">
        <v>108</v>
      </c>
    </row>
    <row r="4777" spans="1:19" x14ac:dyDescent="0.35">
      <c r="A4777" s="2">
        <v>39555</v>
      </c>
      <c r="B4777" s="31">
        <v>1211.6569999999999</v>
      </c>
      <c r="C4777" s="31">
        <v>1711.8620000000001</v>
      </c>
      <c r="D4777" s="31">
        <v>1075.9190000000001</v>
      </c>
      <c r="E4777" s="31">
        <v>782.99170000000004</v>
      </c>
      <c r="F4777" s="31">
        <v>84.165199999999999</v>
      </c>
      <c r="G4777" s="31">
        <v>350.39030000000002</v>
      </c>
      <c r="H4777" s="31">
        <v>12.25977</v>
      </c>
      <c r="I4777" s="31">
        <v>2329.3939999999998</v>
      </c>
      <c r="J4777" s="31">
        <v>3370.2460000000001</v>
      </c>
      <c r="K4777" s="31">
        <v>1713.1869999999999</v>
      </c>
      <c r="L4777" s="31">
        <v>110.36</v>
      </c>
      <c r="M4777" s="31" t="s">
        <v>108</v>
      </c>
      <c r="N4777" s="31">
        <v>57.851799999999997</v>
      </c>
      <c r="O4777" s="31">
        <v>84.719099999999997</v>
      </c>
      <c r="P4777" s="31">
        <v>134.17760000000001</v>
      </c>
      <c r="Q4777" s="31">
        <v>2532.1068</v>
      </c>
      <c r="R4777" s="31">
        <v>71.680000000000007</v>
      </c>
      <c r="S4777" s="31" t="s">
        <v>108</v>
      </c>
    </row>
    <row r="4778" spans="1:19" x14ac:dyDescent="0.35">
      <c r="A4778" s="2">
        <v>39556</v>
      </c>
      <c r="B4778" s="31">
        <v>1227.5150000000001</v>
      </c>
      <c r="C4778" s="31">
        <v>1730.452</v>
      </c>
      <c r="D4778" s="31">
        <v>1089.05</v>
      </c>
      <c r="E4778" s="31">
        <v>779.45780000000002</v>
      </c>
      <c r="F4778" s="31">
        <v>81.692599999999999</v>
      </c>
      <c r="G4778" s="31">
        <v>353.08269999999999</v>
      </c>
      <c r="H4778" s="31">
        <v>11.919840000000001</v>
      </c>
      <c r="I4778" s="31">
        <v>2324.527</v>
      </c>
      <c r="J4778" s="31">
        <v>3363.9140000000002</v>
      </c>
      <c r="K4778" s="31">
        <v>1704.9559999999999</v>
      </c>
      <c r="L4778" s="31">
        <v>111.63</v>
      </c>
      <c r="M4778" s="31" t="s">
        <v>108</v>
      </c>
      <c r="N4778" s="31">
        <v>58.967300000000002</v>
      </c>
      <c r="O4778" s="31">
        <v>83.022599999999997</v>
      </c>
      <c r="P4778" s="31">
        <v>132.73259999999999</v>
      </c>
      <c r="Q4778" s="31">
        <v>2535.4724000000001</v>
      </c>
      <c r="R4778" s="31">
        <v>72.012</v>
      </c>
      <c r="S4778" s="31" t="s">
        <v>108</v>
      </c>
    </row>
    <row r="4779" spans="1:19" x14ac:dyDescent="0.35">
      <c r="A4779" s="2">
        <v>39559</v>
      </c>
      <c r="B4779" s="31">
        <v>1232.154</v>
      </c>
      <c r="C4779" s="31">
        <v>1726.7919999999999</v>
      </c>
      <c r="D4779" s="31">
        <v>1094.5650000000001</v>
      </c>
      <c r="E4779" s="31">
        <v>775.06299999999999</v>
      </c>
      <c r="F4779" s="31">
        <v>81.906800000000004</v>
      </c>
      <c r="G4779" s="31">
        <v>341.15940000000001</v>
      </c>
      <c r="H4779" s="31">
        <v>11.9422</v>
      </c>
      <c r="I4779" s="31">
        <v>2315.1289999999999</v>
      </c>
      <c r="J4779" s="31">
        <v>3371.15</v>
      </c>
      <c r="K4779" s="31">
        <v>1707.0509999999999</v>
      </c>
      <c r="L4779" s="31">
        <v>111.65</v>
      </c>
      <c r="M4779" s="31" t="s">
        <v>108</v>
      </c>
      <c r="N4779" s="31">
        <v>59.308199999999999</v>
      </c>
      <c r="O4779" s="31">
        <v>84.075000000000003</v>
      </c>
      <c r="P4779" s="31">
        <v>134.31479999999999</v>
      </c>
      <c r="Q4779" s="31">
        <v>2559.1684</v>
      </c>
      <c r="R4779" s="31">
        <v>71.647000000000006</v>
      </c>
      <c r="S4779" s="31" t="s">
        <v>108</v>
      </c>
    </row>
    <row r="4780" spans="1:19" x14ac:dyDescent="0.35">
      <c r="A4780" s="2">
        <v>39560</v>
      </c>
      <c r="B4780" s="31">
        <v>1247.904</v>
      </c>
      <c r="C4780" s="31">
        <v>1748.635</v>
      </c>
      <c r="D4780" s="31">
        <v>1109.009</v>
      </c>
      <c r="E4780" s="31">
        <v>791.87180000000001</v>
      </c>
      <c r="F4780" s="31">
        <v>82.5852</v>
      </c>
      <c r="G4780" s="31">
        <v>356.28789999999998</v>
      </c>
      <c r="H4780" s="31">
        <v>12.304489999999999</v>
      </c>
      <c r="I4780" s="31">
        <v>2310.933</v>
      </c>
      <c r="J4780" s="31">
        <v>3367.08</v>
      </c>
      <c r="K4780" s="31">
        <v>1702.412</v>
      </c>
      <c r="L4780" s="31">
        <v>111.04</v>
      </c>
      <c r="M4780" s="31" t="s">
        <v>108</v>
      </c>
      <c r="N4780" s="31">
        <v>58.719499999999996</v>
      </c>
      <c r="O4780" s="31">
        <v>84.052099999999996</v>
      </c>
      <c r="P4780" s="31">
        <v>134.82560000000001</v>
      </c>
      <c r="Q4780" s="31">
        <v>2565.3739</v>
      </c>
      <c r="R4780" s="31">
        <v>71.328999999999994</v>
      </c>
      <c r="S4780" s="31" t="s">
        <v>108</v>
      </c>
    </row>
    <row r="4781" spans="1:19" x14ac:dyDescent="0.35">
      <c r="A4781" s="2">
        <v>39561</v>
      </c>
      <c r="B4781" s="31">
        <v>1253.0820000000001</v>
      </c>
      <c r="C4781" s="31">
        <v>1767.3989999999999</v>
      </c>
      <c r="D4781" s="31">
        <v>1107.9590000000001</v>
      </c>
      <c r="E4781" s="31">
        <v>779.36710000000005</v>
      </c>
      <c r="F4781" s="31">
        <v>81.139200000000002</v>
      </c>
      <c r="G4781" s="31">
        <v>355.26220000000001</v>
      </c>
      <c r="H4781" s="31">
        <v>12.434200000000001</v>
      </c>
      <c r="I4781" s="31">
        <v>2311.94</v>
      </c>
      <c r="J4781" s="31">
        <v>3362.1039999999998</v>
      </c>
      <c r="K4781" s="31">
        <v>1704.5070000000001</v>
      </c>
      <c r="L4781" s="31">
        <v>110.86</v>
      </c>
      <c r="M4781" s="31" t="s">
        <v>108</v>
      </c>
      <c r="N4781" s="31">
        <v>59.044800000000002</v>
      </c>
      <c r="O4781" s="31">
        <v>83.675600000000003</v>
      </c>
      <c r="P4781" s="31">
        <v>133.9778</v>
      </c>
      <c r="Q4781" s="31">
        <v>2570.4158000000002</v>
      </c>
      <c r="R4781" s="31">
        <v>71.819000000000003</v>
      </c>
      <c r="S4781" s="31" t="s">
        <v>108</v>
      </c>
    </row>
    <row r="4782" spans="1:19" x14ac:dyDescent="0.35">
      <c r="A4782" s="2">
        <v>39562</v>
      </c>
      <c r="B4782" s="31">
        <v>1229.134</v>
      </c>
      <c r="C4782" s="31">
        <v>1748.17</v>
      </c>
      <c r="D4782" s="31">
        <v>1112.1610000000001</v>
      </c>
      <c r="E4782" s="31">
        <v>776.73929999999996</v>
      </c>
      <c r="F4782" s="31">
        <v>79.389600000000002</v>
      </c>
      <c r="G4782" s="31">
        <v>348.98</v>
      </c>
      <c r="H4782" s="31">
        <v>12.51918</v>
      </c>
      <c r="I4782" s="31">
        <v>2299.0169999999998</v>
      </c>
      <c r="J4782" s="31">
        <v>3339.942</v>
      </c>
      <c r="K4782" s="31">
        <v>1699.269</v>
      </c>
      <c r="L4782" s="31">
        <v>111.46</v>
      </c>
      <c r="M4782" s="31" t="s">
        <v>108</v>
      </c>
      <c r="N4782" s="31">
        <v>59.517400000000002</v>
      </c>
      <c r="O4782" s="31">
        <v>83.337199999999996</v>
      </c>
      <c r="P4782" s="31">
        <v>132.4923</v>
      </c>
      <c r="Q4782" s="31">
        <v>2559.6972000000001</v>
      </c>
      <c r="R4782" s="31">
        <v>72.534999999999997</v>
      </c>
      <c r="S4782" s="31" t="s">
        <v>108</v>
      </c>
    </row>
    <row r="4783" spans="1:19" x14ac:dyDescent="0.35">
      <c r="A4783" s="2">
        <v>39563</v>
      </c>
      <c r="B4783" s="31">
        <v>1250.17</v>
      </c>
      <c r="C4783" s="31">
        <v>1769.8969999999999</v>
      </c>
      <c r="D4783" s="31">
        <v>1122.1400000000001</v>
      </c>
      <c r="E4783" s="31">
        <v>781.40589999999997</v>
      </c>
      <c r="F4783" s="31">
        <v>79.416399999999996</v>
      </c>
      <c r="G4783" s="31">
        <v>342.8261</v>
      </c>
      <c r="H4783" s="31">
        <v>12.46998</v>
      </c>
      <c r="I4783" s="31">
        <v>2274.009</v>
      </c>
      <c r="J4783" s="31">
        <v>3332.7049999999999</v>
      </c>
      <c r="K4783" s="31">
        <v>1701.2139999999999</v>
      </c>
      <c r="L4783" s="31">
        <v>112.35</v>
      </c>
      <c r="M4783" s="31" t="s">
        <v>108</v>
      </c>
      <c r="N4783" s="31">
        <v>59.525100000000002</v>
      </c>
      <c r="O4783" s="31">
        <v>83.222499999999997</v>
      </c>
      <c r="P4783" s="31">
        <v>132.15100000000001</v>
      </c>
      <c r="Q4783" s="31">
        <v>2563.6556</v>
      </c>
      <c r="R4783" s="31">
        <v>72.790000000000006</v>
      </c>
      <c r="S4783" s="31" t="s">
        <v>108</v>
      </c>
    </row>
    <row r="4784" spans="1:19" x14ac:dyDescent="0.35">
      <c r="A4784" s="2">
        <v>39566</v>
      </c>
      <c r="B4784" s="31">
        <v>1254.377</v>
      </c>
      <c r="C4784" s="31">
        <v>1755.374</v>
      </c>
      <c r="D4784" s="31">
        <v>1117.1500000000001</v>
      </c>
      <c r="E4784" s="31">
        <v>788.70029999999997</v>
      </c>
      <c r="F4784" s="31">
        <v>79.934100000000001</v>
      </c>
      <c r="G4784" s="31">
        <v>332.6977</v>
      </c>
      <c r="H4784" s="31">
        <v>12.51918</v>
      </c>
      <c r="I4784" s="31">
        <v>2274.1770000000001</v>
      </c>
      <c r="J4784" s="31">
        <v>3340.8470000000002</v>
      </c>
      <c r="K4784" s="31">
        <v>1698.9690000000001</v>
      </c>
      <c r="L4784" s="31">
        <v>112.39</v>
      </c>
      <c r="M4784" s="31" t="s">
        <v>108</v>
      </c>
      <c r="N4784" s="31">
        <v>59.695500000000003</v>
      </c>
      <c r="O4784" s="31">
        <v>82.946700000000007</v>
      </c>
      <c r="P4784" s="31">
        <v>132.0163</v>
      </c>
      <c r="Q4784" s="31">
        <v>2575.0500999999999</v>
      </c>
      <c r="R4784" s="31">
        <v>72.504000000000005</v>
      </c>
      <c r="S4784" s="31" t="s">
        <v>108</v>
      </c>
    </row>
    <row r="4785" spans="1:19" x14ac:dyDescent="0.35">
      <c r="A4785" s="2">
        <v>39567</v>
      </c>
      <c r="B4785" s="31">
        <v>1220.6120000000001</v>
      </c>
      <c r="C4785" s="31">
        <v>1703.672</v>
      </c>
      <c r="D4785" s="31">
        <v>1116.0999999999999</v>
      </c>
      <c r="E4785" s="31">
        <v>778.91399999999999</v>
      </c>
      <c r="F4785" s="31">
        <v>78.264899999999997</v>
      </c>
      <c r="G4785" s="31">
        <v>331.67200000000003</v>
      </c>
      <c r="H4785" s="31">
        <v>12.41183</v>
      </c>
      <c r="I4785" s="31">
        <v>2274.1770000000001</v>
      </c>
      <c r="J4785" s="31">
        <v>3342.203</v>
      </c>
      <c r="K4785" s="31">
        <v>1706.752</v>
      </c>
      <c r="L4785" s="31">
        <v>111.89</v>
      </c>
      <c r="M4785" s="31" t="s">
        <v>108</v>
      </c>
      <c r="N4785" s="31">
        <v>60.082900000000002</v>
      </c>
      <c r="O4785" s="31">
        <v>83.846100000000007</v>
      </c>
      <c r="P4785" s="31">
        <v>131.72800000000001</v>
      </c>
      <c r="Q4785" s="31">
        <v>2544.5151000000001</v>
      </c>
      <c r="R4785" s="31">
        <v>72.894999999999996</v>
      </c>
      <c r="S4785" s="31" t="s">
        <v>108</v>
      </c>
    </row>
    <row r="4786" spans="1:19" x14ac:dyDescent="0.35">
      <c r="A4786" s="2">
        <v>39568</v>
      </c>
      <c r="B4786" s="31">
        <v>1198.2819999999999</v>
      </c>
      <c r="C4786" s="31">
        <v>1688.336</v>
      </c>
      <c r="D4786" s="31">
        <v>1100.3430000000001</v>
      </c>
      <c r="E4786" s="31">
        <v>779.77480000000003</v>
      </c>
      <c r="F4786" s="31">
        <v>77.220600000000005</v>
      </c>
      <c r="G4786" s="31">
        <v>336.92849999999999</v>
      </c>
      <c r="H4786" s="31">
        <v>12.4163</v>
      </c>
      <c r="I4786" s="31">
        <v>2283.4079999999999</v>
      </c>
      <c r="J4786" s="31">
        <v>3354.415</v>
      </c>
      <c r="K4786" s="31">
        <v>1707.0509999999999</v>
      </c>
      <c r="L4786" s="31">
        <v>111.46</v>
      </c>
      <c r="M4786" s="31" t="s">
        <v>108</v>
      </c>
      <c r="N4786" s="31">
        <v>59.594799999999999</v>
      </c>
      <c r="O4786" s="31">
        <v>82.922300000000007</v>
      </c>
      <c r="P4786" s="31">
        <v>131.4171</v>
      </c>
      <c r="Q4786" s="31">
        <v>2568.9774000000002</v>
      </c>
      <c r="R4786" s="31">
        <v>72.509</v>
      </c>
      <c r="S4786" s="31" t="s">
        <v>108</v>
      </c>
    </row>
    <row r="4787" spans="1:19" x14ac:dyDescent="0.35">
      <c r="A4787" s="2">
        <v>39569</v>
      </c>
      <c r="B4787" s="31">
        <v>1189.8679999999999</v>
      </c>
      <c r="C4787" s="31">
        <v>1672.0119999999999</v>
      </c>
      <c r="D4787" s="31">
        <v>1074.3440000000001</v>
      </c>
      <c r="E4787" s="31">
        <v>749.55520000000001</v>
      </c>
      <c r="F4787" s="31">
        <v>75.953100000000006</v>
      </c>
      <c r="G4787" s="31">
        <v>325.90269999999998</v>
      </c>
      <c r="H4787" s="31">
        <v>11.70514</v>
      </c>
      <c r="I4787" s="31">
        <v>2287.6039999999998</v>
      </c>
      <c r="J4787" s="31">
        <v>3352.154</v>
      </c>
      <c r="K4787" s="31">
        <v>1707.0509999999999</v>
      </c>
      <c r="L4787" s="31">
        <v>113.51</v>
      </c>
      <c r="M4787" s="31" t="s">
        <v>108</v>
      </c>
      <c r="N4787" s="31">
        <v>61.454000000000001</v>
      </c>
      <c r="O4787" s="31">
        <v>83.237200000000001</v>
      </c>
      <c r="P4787" s="31">
        <v>130.416</v>
      </c>
      <c r="Q4787" s="31">
        <v>2571.8364999999999</v>
      </c>
      <c r="R4787" s="31">
        <v>73.275000000000006</v>
      </c>
      <c r="S4787" s="31" t="s">
        <v>108</v>
      </c>
    </row>
    <row r="4788" spans="1:19" x14ac:dyDescent="0.35">
      <c r="A4788" s="2">
        <v>39570</v>
      </c>
      <c r="B4788" s="31">
        <v>1233.665</v>
      </c>
      <c r="C4788" s="31">
        <v>1723.249</v>
      </c>
      <c r="D4788" s="31">
        <v>1107.9580000000001</v>
      </c>
      <c r="E4788" s="31">
        <v>767.08889999999997</v>
      </c>
      <c r="F4788" s="31">
        <v>76.586799999999997</v>
      </c>
      <c r="G4788" s="31">
        <v>334.49259999999998</v>
      </c>
      <c r="H4788" s="31">
        <v>11.72303</v>
      </c>
      <c r="I4788" s="31">
        <v>2276.6950000000002</v>
      </c>
      <c r="J4788" s="31">
        <v>3329.9920000000002</v>
      </c>
      <c r="K4788" s="31">
        <v>1697.3230000000001</v>
      </c>
      <c r="L4788" s="31">
        <v>113.86</v>
      </c>
      <c r="M4788" s="31" t="s">
        <v>108</v>
      </c>
      <c r="N4788" s="31">
        <v>61.670900000000003</v>
      </c>
      <c r="O4788" s="31">
        <v>82.256399999999999</v>
      </c>
      <c r="P4788" s="31">
        <v>130.02600000000001</v>
      </c>
      <c r="Q4788" s="31">
        <v>2604.1437000000001</v>
      </c>
      <c r="R4788" s="31">
        <v>73.5</v>
      </c>
      <c r="S4788" s="31" t="s">
        <v>108</v>
      </c>
    </row>
    <row r="4789" spans="1:19" x14ac:dyDescent="0.35">
      <c r="A4789" s="2">
        <v>39573</v>
      </c>
      <c r="B4789" s="31">
        <v>1270.558</v>
      </c>
      <c r="C4789" s="31">
        <v>1773.499</v>
      </c>
      <c r="D4789" s="31">
        <v>1134.2190000000001</v>
      </c>
      <c r="E4789" s="31">
        <v>767.08889999999997</v>
      </c>
      <c r="F4789" s="31">
        <v>78.023899999999998</v>
      </c>
      <c r="G4789" s="31">
        <v>329.74889999999999</v>
      </c>
      <c r="H4789" s="31">
        <v>11.767760000000001</v>
      </c>
      <c r="I4789" s="31">
        <v>2276.6950000000002</v>
      </c>
      <c r="J4789" s="31">
        <v>3333.1579999999999</v>
      </c>
      <c r="K4789" s="31">
        <v>1702.5609999999999</v>
      </c>
      <c r="L4789" s="31">
        <v>113.25</v>
      </c>
      <c r="M4789" s="31" t="s">
        <v>108</v>
      </c>
      <c r="N4789" s="31">
        <v>61.3688</v>
      </c>
      <c r="O4789" s="31">
        <v>82.256399999999999</v>
      </c>
      <c r="P4789" s="31">
        <v>130.02600000000001</v>
      </c>
      <c r="Q4789" s="31">
        <v>2609.0601000000001</v>
      </c>
      <c r="R4789" s="31">
        <v>73.19</v>
      </c>
      <c r="S4789" s="31" t="s">
        <v>108</v>
      </c>
    </row>
    <row r="4790" spans="1:19" x14ac:dyDescent="0.35">
      <c r="A4790" s="2">
        <v>39574</v>
      </c>
      <c r="B4790" s="31">
        <v>1294.9380000000001</v>
      </c>
      <c r="C4790" s="31">
        <v>1804.056</v>
      </c>
      <c r="D4790" s="31">
        <v>1152.3389999999999</v>
      </c>
      <c r="E4790" s="31">
        <v>777.46420000000001</v>
      </c>
      <c r="F4790" s="31">
        <v>78.345299999999995</v>
      </c>
      <c r="G4790" s="31">
        <v>327.44119999999998</v>
      </c>
      <c r="H4790" s="31">
        <v>12.19267</v>
      </c>
      <c r="I4790" s="31">
        <v>2276.6950000000002</v>
      </c>
      <c r="J4790" s="31">
        <v>3326.373</v>
      </c>
      <c r="K4790" s="31">
        <v>1705.704</v>
      </c>
      <c r="L4790" s="31">
        <v>114.26</v>
      </c>
      <c r="M4790" s="31" t="s">
        <v>108</v>
      </c>
      <c r="N4790" s="31">
        <v>61.942100000000003</v>
      </c>
      <c r="O4790" s="31">
        <v>82.947000000000003</v>
      </c>
      <c r="P4790" s="31">
        <v>131.29929999999999</v>
      </c>
      <c r="Q4790" s="31">
        <v>2621.5596</v>
      </c>
      <c r="R4790" s="31">
        <v>72.998999999999995</v>
      </c>
      <c r="S4790" s="31" t="s">
        <v>108</v>
      </c>
    </row>
    <row r="4791" spans="1:19" x14ac:dyDescent="0.35">
      <c r="A4791" s="2">
        <v>39575</v>
      </c>
      <c r="B4791" s="31">
        <v>1316.6210000000001</v>
      </c>
      <c r="C4791" s="31">
        <v>1811.434</v>
      </c>
      <c r="D4791" s="31">
        <v>1158.6420000000001</v>
      </c>
      <c r="E4791" s="31">
        <v>769.21839999999997</v>
      </c>
      <c r="F4791" s="31">
        <v>77.765100000000004</v>
      </c>
      <c r="G4791" s="31">
        <v>335.6465</v>
      </c>
      <c r="H4791" s="31">
        <v>11.99587</v>
      </c>
      <c r="I4791" s="31">
        <v>2271.9949999999999</v>
      </c>
      <c r="J4791" s="31">
        <v>3334.0619999999999</v>
      </c>
      <c r="K4791" s="31">
        <v>1699.568</v>
      </c>
      <c r="L4791" s="31">
        <v>112.21</v>
      </c>
      <c r="M4791" s="31" t="s">
        <v>108</v>
      </c>
      <c r="N4791" s="31">
        <v>60.749099999999999</v>
      </c>
      <c r="O4791" s="31">
        <v>82.207300000000004</v>
      </c>
      <c r="P4791" s="31">
        <v>129.98869999999999</v>
      </c>
      <c r="Q4791" s="31">
        <v>2601.4166</v>
      </c>
      <c r="R4791" s="31">
        <v>73.513999999999996</v>
      </c>
      <c r="S4791" s="31" t="s">
        <v>108</v>
      </c>
    </row>
    <row r="4792" spans="1:19" x14ac:dyDescent="0.35">
      <c r="A4792" s="2">
        <v>39576</v>
      </c>
      <c r="B4792" s="31">
        <v>1324.1110000000001</v>
      </c>
      <c r="C4792" s="31">
        <v>1822.8240000000001</v>
      </c>
      <c r="D4792" s="31">
        <v>1188.769</v>
      </c>
      <c r="E4792" s="31">
        <v>757.31949999999995</v>
      </c>
      <c r="F4792" s="31">
        <v>78.735299999999995</v>
      </c>
      <c r="G4792" s="31">
        <v>335.90289999999999</v>
      </c>
      <c r="H4792" s="31">
        <v>12.116630000000001</v>
      </c>
      <c r="I4792" s="31">
        <v>2277.5340000000001</v>
      </c>
      <c r="J4792" s="31">
        <v>3353.9630000000002</v>
      </c>
      <c r="K4792" s="31">
        <v>1713.9349999999999</v>
      </c>
      <c r="L4792" s="31">
        <v>111.95</v>
      </c>
      <c r="M4792" s="31" t="s">
        <v>108</v>
      </c>
      <c r="N4792" s="31">
        <v>60.888500000000001</v>
      </c>
      <c r="O4792" s="31">
        <v>83.573999999999998</v>
      </c>
      <c r="P4792" s="31">
        <v>130.18860000000001</v>
      </c>
      <c r="Q4792" s="31">
        <v>2580.7908000000002</v>
      </c>
      <c r="R4792" s="31">
        <v>73.477000000000004</v>
      </c>
      <c r="S4792" s="31" t="s">
        <v>108</v>
      </c>
    </row>
    <row r="4793" spans="1:19" x14ac:dyDescent="0.35">
      <c r="A4793" s="2">
        <v>39577</v>
      </c>
      <c r="B4793" s="31">
        <v>1355.0039999999999</v>
      </c>
      <c r="C4793" s="31">
        <v>1859.2149999999999</v>
      </c>
      <c r="D4793" s="31">
        <v>1228.8240000000001</v>
      </c>
      <c r="E4793" s="31">
        <v>739.04750000000001</v>
      </c>
      <c r="F4793" s="31">
        <v>79.0685</v>
      </c>
      <c r="G4793" s="31">
        <v>348.21080000000001</v>
      </c>
      <c r="H4793" s="31">
        <v>12.25976</v>
      </c>
      <c r="I4793" s="31">
        <v>2290.9609999999998</v>
      </c>
      <c r="J4793" s="31">
        <v>3361.652</v>
      </c>
      <c r="K4793" s="31">
        <v>1723.0640000000001</v>
      </c>
      <c r="L4793" s="31">
        <v>111.71</v>
      </c>
      <c r="M4793" s="31" t="s">
        <v>108</v>
      </c>
      <c r="N4793" s="31">
        <v>60.834299999999999</v>
      </c>
      <c r="O4793" s="31">
        <v>83.879099999999994</v>
      </c>
      <c r="P4793" s="31">
        <v>130.29589999999999</v>
      </c>
      <c r="Q4793" s="31">
        <v>2563.9549000000002</v>
      </c>
      <c r="R4793" s="31">
        <v>73.05</v>
      </c>
      <c r="S4793" s="31" t="s">
        <v>108</v>
      </c>
    </row>
    <row r="4794" spans="1:19" x14ac:dyDescent="0.35">
      <c r="A4794" s="2">
        <v>39580</v>
      </c>
      <c r="B4794" s="31">
        <v>1332.6849999999999</v>
      </c>
      <c r="C4794" s="31">
        <v>1837.87</v>
      </c>
      <c r="D4794" s="31">
        <v>1237.6769999999999</v>
      </c>
      <c r="E4794" s="31">
        <v>753.74670000000003</v>
      </c>
      <c r="F4794" s="31">
        <v>78.988399999999999</v>
      </c>
      <c r="G4794" s="31">
        <v>344.2364</v>
      </c>
      <c r="H4794" s="31">
        <v>12.304489999999999</v>
      </c>
      <c r="I4794" s="31">
        <v>2285.0859999999998</v>
      </c>
      <c r="J4794" s="31">
        <v>3360.7469999999998</v>
      </c>
      <c r="K4794" s="31">
        <v>1721.268</v>
      </c>
      <c r="L4794" s="31">
        <v>112.97</v>
      </c>
      <c r="M4794" s="31" t="s">
        <v>108</v>
      </c>
      <c r="N4794" s="31">
        <v>61.926600000000001</v>
      </c>
      <c r="O4794" s="31">
        <v>83.528999999999996</v>
      </c>
      <c r="P4794" s="31">
        <v>130.886</v>
      </c>
      <c r="Q4794" s="31">
        <v>2575.7510000000002</v>
      </c>
      <c r="R4794" s="31">
        <v>72.947000000000003</v>
      </c>
      <c r="S4794" s="31" t="s">
        <v>108</v>
      </c>
    </row>
    <row r="4795" spans="1:19" x14ac:dyDescent="0.35">
      <c r="A4795" s="2">
        <v>39581</v>
      </c>
      <c r="B4795" s="31">
        <v>1347.5509999999999</v>
      </c>
      <c r="C4795" s="31">
        <v>1858.4680000000001</v>
      </c>
      <c r="D4795" s="31">
        <v>1264.049</v>
      </c>
      <c r="E4795" s="31">
        <v>751.17359999999996</v>
      </c>
      <c r="F4795" s="31">
        <v>77.635000000000005</v>
      </c>
      <c r="G4795" s="31">
        <v>353.72370000000001</v>
      </c>
      <c r="H4795" s="31">
        <v>11.73645</v>
      </c>
      <c r="I4795" s="31">
        <v>2282.7370000000001</v>
      </c>
      <c r="J4795" s="31">
        <v>3328.6350000000002</v>
      </c>
      <c r="K4795" s="31">
        <v>1711.241</v>
      </c>
      <c r="L4795" s="31">
        <v>112.97</v>
      </c>
      <c r="M4795" s="31" t="s">
        <v>108</v>
      </c>
      <c r="N4795" s="31">
        <v>62.158999999999999</v>
      </c>
      <c r="O4795" s="31">
        <v>82.899600000000007</v>
      </c>
      <c r="P4795" s="31">
        <v>130.76429999999999</v>
      </c>
      <c r="Q4795" s="31">
        <v>2601.0052000000001</v>
      </c>
      <c r="R4795" s="31">
        <v>73.272999999999996</v>
      </c>
      <c r="S4795" s="31" t="s">
        <v>108</v>
      </c>
    </row>
    <row r="4796" spans="1:19" x14ac:dyDescent="0.35">
      <c r="A4796" s="2">
        <v>39582</v>
      </c>
      <c r="B4796" s="31">
        <v>1331.5920000000001</v>
      </c>
      <c r="C4796" s="31">
        <v>1846.4760000000001</v>
      </c>
      <c r="D4796" s="31">
        <v>1258.5050000000001</v>
      </c>
      <c r="E4796" s="31">
        <v>741.16520000000003</v>
      </c>
      <c r="F4796" s="31">
        <v>77.3596</v>
      </c>
      <c r="G4796" s="31">
        <v>353.72370000000001</v>
      </c>
      <c r="H4796" s="31">
        <v>11.848269999999999</v>
      </c>
      <c r="I4796" s="31">
        <v>2263.6039999999998</v>
      </c>
      <c r="J4796" s="31">
        <v>3318.232</v>
      </c>
      <c r="K4796" s="31">
        <v>1701.8130000000001</v>
      </c>
      <c r="L4796" s="31">
        <v>113.21</v>
      </c>
      <c r="M4796" s="31" t="s">
        <v>108</v>
      </c>
      <c r="N4796" s="31">
        <v>61.864600000000003</v>
      </c>
      <c r="O4796" s="31">
        <v>82.260099999999994</v>
      </c>
      <c r="P4796" s="31">
        <v>130.52440000000001</v>
      </c>
      <c r="Q4796" s="31">
        <v>2605.2078999999999</v>
      </c>
      <c r="R4796" s="31">
        <v>73.399000000000001</v>
      </c>
      <c r="S4796" s="31" t="s">
        <v>108</v>
      </c>
    </row>
    <row r="4797" spans="1:19" x14ac:dyDescent="0.35">
      <c r="A4797" s="2">
        <v>39583</v>
      </c>
      <c r="B4797" s="31">
        <v>1326.847</v>
      </c>
      <c r="C4797" s="31">
        <v>1838.268</v>
      </c>
      <c r="D4797" s="31">
        <v>1260.617</v>
      </c>
      <c r="E4797" s="31">
        <v>756.99659999999994</v>
      </c>
      <c r="F4797" s="31">
        <v>78.5411</v>
      </c>
      <c r="G4797" s="31">
        <v>345.51839999999999</v>
      </c>
      <c r="H4797" s="31">
        <v>11.75882</v>
      </c>
      <c r="I4797" s="31">
        <v>2266.625</v>
      </c>
      <c r="J4797" s="31">
        <v>3339.0369999999998</v>
      </c>
      <c r="K4797" s="31">
        <v>1693.731</v>
      </c>
      <c r="L4797" s="31">
        <v>114.56</v>
      </c>
      <c r="M4797" s="31" t="s">
        <v>108</v>
      </c>
      <c r="N4797" s="31">
        <v>63.080800000000004</v>
      </c>
      <c r="O4797" s="31">
        <v>82.585800000000006</v>
      </c>
      <c r="P4797" s="31">
        <v>130.7122</v>
      </c>
      <c r="Q4797" s="31">
        <v>2635.2181</v>
      </c>
      <c r="R4797" s="31">
        <v>73.349999999999994</v>
      </c>
      <c r="S4797" s="31" t="s">
        <v>108</v>
      </c>
    </row>
    <row r="4798" spans="1:19" x14ac:dyDescent="0.35">
      <c r="A4798" s="2">
        <v>39584</v>
      </c>
      <c r="B4798" s="31">
        <v>1351.971</v>
      </c>
      <c r="C4798" s="31">
        <v>1870.2270000000001</v>
      </c>
      <c r="D4798" s="31">
        <v>1265.3689999999999</v>
      </c>
      <c r="E4798" s="31">
        <v>770.00750000000005</v>
      </c>
      <c r="F4798" s="31">
        <v>80.317899999999995</v>
      </c>
      <c r="G4798" s="31">
        <v>353.339</v>
      </c>
      <c r="H4798" s="31">
        <v>11.96904</v>
      </c>
      <c r="I4798" s="31">
        <v>2259.2399999999998</v>
      </c>
      <c r="J4798" s="31">
        <v>3337.2280000000001</v>
      </c>
      <c r="K4798" s="31">
        <v>1700.4659999999999</v>
      </c>
      <c r="L4798" s="31">
        <v>114.66</v>
      </c>
      <c r="M4798" s="31" t="s">
        <v>108</v>
      </c>
      <c r="N4798" s="31">
        <v>63.073099999999997</v>
      </c>
      <c r="O4798" s="31">
        <v>83.1601</v>
      </c>
      <c r="P4798" s="31">
        <v>131.3416</v>
      </c>
      <c r="Q4798" s="31">
        <v>2676.1079</v>
      </c>
      <c r="R4798" s="31">
        <v>72.843999999999994</v>
      </c>
      <c r="S4798" s="31" t="s">
        <v>108</v>
      </c>
    </row>
    <row r="4799" spans="1:19" x14ac:dyDescent="0.35">
      <c r="A4799" s="2">
        <v>39587</v>
      </c>
      <c r="B4799" s="31">
        <v>1355.3140000000001</v>
      </c>
      <c r="C4799" s="31">
        <v>1879.0170000000001</v>
      </c>
      <c r="D4799" s="31">
        <v>1264.049</v>
      </c>
      <c r="E4799" s="31">
        <v>758.81629999999996</v>
      </c>
      <c r="F4799" s="31">
        <v>80.859800000000007</v>
      </c>
      <c r="G4799" s="31">
        <v>341.80040000000002</v>
      </c>
      <c r="H4799" s="31">
        <v>11.67831</v>
      </c>
      <c r="I4799" s="31">
        <v>2266.1210000000001</v>
      </c>
      <c r="J4799" s="31">
        <v>3342.6559999999999</v>
      </c>
      <c r="K4799" s="31">
        <v>1694.779</v>
      </c>
      <c r="L4799" s="31">
        <v>114.98</v>
      </c>
      <c r="M4799" s="31" t="s">
        <v>108</v>
      </c>
      <c r="N4799" s="31">
        <v>62.770899999999997</v>
      </c>
      <c r="O4799" s="31">
        <v>82.836200000000005</v>
      </c>
      <c r="P4799" s="31">
        <v>131.03450000000001</v>
      </c>
      <c r="Q4799" s="31">
        <v>2696.4657000000002</v>
      </c>
      <c r="R4799" s="31">
        <v>73.045000000000002</v>
      </c>
      <c r="S4799" s="31" t="s">
        <v>108</v>
      </c>
    </row>
    <row r="4800" spans="1:19" x14ac:dyDescent="0.35">
      <c r="A4800" s="2">
        <v>39588</v>
      </c>
      <c r="B4800" s="31">
        <v>1387.232</v>
      </c>
      <c r="C4800" s="31">
        <v>1918.66</v>
      </c>
      <c r="D4800" s="31">
        <v>1298.633</v>
      </c>
      <c r="E4800" s="31">
        <v>759.81709999999998</v>
      </c>
      <c r="F4800" s="31">
        <v>82.138999999999996</v>
      </c>
      <c r="G4800" s="31">
        <v>341.41579999999999</v>
      </c>
      <c r="H4800" s="31">
        <v>11.642530000000001</v>
      </c>
      <c r="I4800" s="31">
        <v>2271.9949999999999</v>
      </c>
      <c r="J4800" s="31">
        <v>3358.9380000000001</v>
      </c>
      <c r="K4800" s="31">
        <v>1699.7180000000001</v>
      </c>
      <c r="L4800" s="31">
        <v>114</v>
      </c>
      <c r="M4800" s="31" t="s">
        <v>108</v>
      </c>
      <c r="N4800" s="31">
        <v>62.267400000000002</v>
      </c>
      <c r="O4800" s="31">
        <v>83.325999999999993</v>
      </c>
      <c r="P4800" s="31">
        <v>132.07849999999999</v>
      </c>
      <c r="Q4800" s="31">
        <v>2662.9348</v>
      </c>
      <c r="R4800" s="31">
        <v>72.405000000000001</v>
      </c>
      <c r="S4800" s="31" t="s">
        <v>108</v>
      </c>
    </row>
    <row r="4801" spans="1:19" x14ac:dyDescent="0.35">
      <c r="A4801" s="2">
        <v>39589</v>
      </c>
      <c r="B4801" s="31">
        <v>1439.098</v>
      </c>
      <c r="C4801" s="31">
        <v>1972.1579999999999</v>
      </c>
      <c r="D4801" s="31">
        <v>1325.825</v>
      </c>
      <c r="E4801" s="31">
        <v>752.17430000000002</v>
      </c>
      <c r="F4801" s="31">
        <v>82.903000000000006</v>
      </c>
      <c r="G4801" s="31">
        <v>345.90309999999999</v>
      </c>
      <c r="H4801" s="31">
        <v>11.56649</v>
      </c>
      <c r="I4801" s="31">
        <v>2278.5410000000002</v>
      </c>
      <c r="J4801" s="31">
        <v>3349.44</v>
      </c>
      <c r="K4801" s="31">
        <v>1690.5889999999999</v>
      </c>
      <c r="L4801" s="31">
        <v>112.03</v>
      </c>
      <c r="M4801" s="31" t="s">
        <v>108</v>
      </c>
      <c r="N4801" s="31">
        <v>60.872999999999998</v>
      </c>
      <c r="O4801" s="31">
        <v>83.800899999999999</v>
      </c>
      <c r="P4801" s="31">
        <v>133.18270000000001</v>
      </c>
      <c r="Q4801" s="31">
        <v>2661.6990000000001</v>
      </c>
      <c r="R4801" s="31">
        <v>71.938000000000002</v>
      </c>
      <c r="S4801" s="31" t="s">
        <v>108</v>
      </c>
    </row>
    <row r="4802" spans="1:19" x14ac:dyDescent="0.35">
      <c r="A4802" s="2">
        <v>39590</v>
      </c>
      <c r="B4802" s="31">
        <v>1410.307</v>
      </c>
      <c r="C4802" s="31">
        <v>1931.816</v>
      </c>
      <c r="D4802" s="31">
        <v>1349.3209999999999</v>
      </c>
      <c r="E4802" s="31">
        <v>741.89300000000003</v>
      </c>
      <c r="F4802" s="31">
        <v>81.996899999999997</v>
      </c>
      <c r="G4802" s="31">
        <v>339.685</v>
      </c>
      <c r="H4802" s="31">
        <v>11.51282</v>
      </c>
      <c r="I4802" s="31">
        <v>2271.1559999999999</v>
      </c>
      <c r="J4802" s="31">
        <v>3323.2069999999999</v>
      </c>
      <c r="K4802" s="31">
        <v>1686.0989999999999</v>
      </c>
      <c r="L4802" s="31">
        <v>112.05</v>
      </c>
      <c r="M4802" s="31" t="s">
        <v>108</v>
      </c>
      <c r="N4802" s="31">
        <v>60.935000000000002</v>
      </c>
      <c r="O4802" s="31">
        <v>83.228300000000004</v>
      </c>
      <c r="P4802" s="31">
        <v>132.77000000000001</v>
      </c>
      <c r="Q4802" s="31">
        <v>2637.5893999999998</v>
      </c>
      <c r="R4802" s="31">
        <v>71.899000000000001</v>
      </c>
      <c r="S4802" s="31" t="s">
        <v>108</v>
      </c>
    </row>
    <row r="4803" spans="1:19" x14ac:dyDescent="0.35">
      <c r="A4803" s="2">
        <v>39591</v>
      </c>
      <c r="B4803" s="31">
        <v>1421.953</v>
      </c>
      <c r="C4803" s="31">
        <v>1959.4670000000001</v>
      </c>
      <c r="D4803" s="31">
        <v>1358.5609999999999</v>
      </c>
      <c r="E4803" s="31">
        <v>746.98820000000001</v>
      </c>
      <c r="F4803" s="31">
        <v>82.6721</v>
      </c>
      <c r="G4803" s="31">
        <v>350.7749</v>
      </c>
      <c r="H4803" s="31">
        <v>11.52624</v>
      </c>
      <c r="I4803" s="31">
        <v>2253.1979999999999</v>
      </c>
      <c r="J4803" s="31">
        <v>3345.8220000000001</v>
      </c>
      <c r="K4803" s="31">
        <v>1691.9349999999999</v>
      </c>
      <c r="L4803" s="31">
        <v>110.46</v>
      </c>
      <c r="M4803" s="31" t="s">
        <v>108</v>
      </c>
      <c r="N4803" s="31">
        <v>60.679400000000001</v>
      </c>
      <c r="O4803" s="31">
        <v>83.683700000000002</v>
      </c>
      <c r="P4803" s="31">
        <v>133.2174</v>
      </c>
      <c r="Q4803" s="31">
        <v>2607.4892</v>
      </c>
      <c r="R4803" s="31">
        <v>71.888000000000005</v>
      </c>
      <c r="S4803" s="31" t="s">
        <v>108</v>
      </c>
    </row>
    <row r="4804" spans="1:19" x14ac:dyDescent="0.35">
      <c r="A4804" s="2">
        <v>39594</v>
      </c>
      <c r="B4804" s="31">
        <v>1421.953</v>
      </c>
      <c r="C4804" s="31">
        <v>1959.4670000000001</v>
      </c>
      <c r="D4804" s="31">
        <v>1358.5609999999999</v>
      </c>
      <c r="E4804" s="31">
        <v>746.98820000000001</v>
      </c>
      <c r="F4804" s="31">
        <v>82.6721</v>
      </c>
      <c r="G4804" s="31">
        <v>350.7749</v>
      </c>
      <c r="H4804" s="31">
        <v>11.52624</v>
      </c>
      <c r="I4804" s="31">
        <v>2255.38</v>
      </c>
      <c r="J4804" s="31">
        <v>3345.8220000000001</v>
      </c>
      <c r="K4804" s="31">
        <v>1688.4929999999999</v>
      </c>
      <c r="L4804" s="31">
        <v>110.46</v>
      </c>
      <c r="M4804" s="31" t="s">
        <v>108</v>
      </c>
      <c r="N4804" s="31">
        <v>60.679400000000001</v>
      </c>
      <c r="O4804" s="31">
        <v>83.683700000000002</v>
      </c>
      <c r="P4804" s="31">
        <v>133.2174</v>
      </c>
      <c r="Q4804" s="31">
        <v>2575.6970999999999</v>
      </c>
      <c r="R4804" s="31">
        <v>71.989999999999995</v>
      </c>
      <c r="S4804" s="31" t="s">
        <v>108</v>
      </c>
    </row>
    <row r="4805" spans="1:19" x14ac:dyDescent="0.35">
      <c r="A4805" s="2">
        <v>39595</v>
      </c>
      <c r="B4805" s="31">
        <v>1384.86</v>
      </c>
      <c r="C4805" s="31">
        <v>1936.7639999999999</v>
      </c>
      <c r="D4805" s="31">
        <v>1333.481</v>
      </c>
      <c r="E4805" s="31">
        <v>748.6259</v>
      </c>
      <c r="F4805" s="31">
        <v>81.090699999999998</v>
      </c>
      <c r="G4805" s="31">
        <v>345.58249999999998</v>
      </c>
      <c r="H4805" s="31">
        <v>11.584390000000001</v>
      </c>
      <c r="I4805" s="31">
        <v>2253.1979999999999</v>
      </c>
      <c r="J4805" s="31">
        <v>3325.5169999999998</v>
      </c>
      <c r="K4805" s="31">
        <v>1686.548</v>
      </c>
      <c r="L4805" s="31">
        <v>111.36</v>
      </c>
      <c r="M4805" s="31" t="s">
        <v>108</v>
      </c>
      <c r="N4805" s="31">
        <v>61.756100000000004</v>
      </c>
      <c r="O4805" s="31">
        <v>83.098500000000001</v>
      </c>
      <c r="P4805" s="31">
        <v>132.8331</v>
      </c>
      <c r="Q4805" s="31">
        <v>2572.83</v>
      </c>
      <c r="R4805" s="31">
        <v>72.337999999999994</v>
      </c>
      <c r="S4805" s="31" t="s">
        <v>108</v>
      </c>
    </row>
    <row r="4806" spans="1:19" x14ac:dyDescent="0.35">
      <c r="A4806" s="2">
        <v>39596</v>
      </c>
      <c r="B4806" s="31">
        <v>1411.0630000000001</v>
      </c>
      <c r="C4806" s="31">
        <v>1970.0039999999999</v>
      </c>
      <c r="D4806" s="31">
        <v>1318.1690000000001</v>
      </c>
      <c r="E4806" s="31">
        <v>740.07330000000002</v>
      </c>
      <c r="F4806" s="31">
        <v>80.397800000000004</v>
      </c>
      <c r="G4806" s="31">
        <v>351.99290000000002</v>
      </c>
      <c r="H4806" s="31">
        <v>11.72752</v>
      </c>
      <c r="I4806" s="31">
        <v>2258.4009999999998</v>
      </c>
      <c r="J4806" s="31">
        <v>3304.57</v>
      </c>
      <c r="K4806" s="31">
        <v>1681.01</v>
      </c>
      <c r="L4806" s="31">
        <v>111.91</v>
      </c>
      <c r="M4806" s="31" t="s">
        <v>108</v>
      </c>
      <c r="N4806" s="31">
        <v>62.128</v>
      </c>
      <c r="O4806" s="31">
        <v>82.570599999999999</v>
      </c>
      <c r="P4806" s="31">
        <v>132.06549999999999</v>
      </c>
      <c r="Q4806" s="31">
        <v>2580.2655</v>
      </c>
      <c r="R4806" s="31">
        <v>72.546999999999997</v>
      </c>
      <c r="S4806" s="31" t="s">
        <v>108</v>
      </c>
    </row>
    <row r="4807" spans="1:19" x14ac:dyDescent="0.35">
      <c r="A4807" s="2">
        <v>39597</v>
      </c>
      <c r="B4807" s="31">
        <v>1368.6859999999999</v>
      </c>
      <c r="C4807" s="31">
        <v>1936.8810000000001</v>
      </c>
      <c r="D4807" s="31">
        <v>1299.6890000000001</v>
      </c>
      <c r="E4807" s="31">
        <v>721.23940000000005</v>
      </c>
      <c r="F4807" s="31">
        <v>78.3279</v>
      </c>
      <c r="G4807" s="31">
        <v>339.17219999999998</v>
      </c>
      <c r="H4807" s="31">
        <v>12.21058</v>
      </c>
      <c r="I4807" s="31">
        <v>2249.002</v>
      </c>
      <c r="J4807" s="31">
        <v>3290.864</v>
      </c>
      <c r="K4807" s="31">
        <v>1669.9359999999999</v>
      </c>
      <c r="L4807" s="31">
        <v>112.41</v>
      </c>
      <c r="M4807" s="31" t="s">
        <v>108</v>
      </c>
      <c r="N4807" s="31">
        <v>62.685699999999997</v>
      </c>
      <c r="O4807" s="31">
        <v>82.059600000000003</v>
      </c>
      <c r="P4807" s="31">
        <v>131.28960000000001</v>
      </c>
      <c r="Q4807" s="31">
        <v>2594.1713</v>
      </c>
      <c r="R4807" s="31">
        <v>73.022999999999996</v>
      </c>
      <c r="S4807" s="31" t="s">
        <v>108</v>
      </c>
    </row>
    <row r="4808" spans="1:19" x14ac:dyDescent="0.35">
      <c r="A4808" s="2">
        <v>39598</v>
      </c>
      <c r="B4808" s="31">
        <v>1377.9590000000001</v>
      </c>
      <c r="C4808" s="31">
        <v>1949.106</v>
      </c>
      <c r="D4808" s="31">
        <v>1258.5039999999999</v>
      </c>
      <c r="E4808" s="31">
        <v>725.51570000000004</v>
      </c>
      <c r="F4808" s="31">
        <v>79.198499999999996</v>
      </c>
      <c r="G4808" s="31">
        <v>349.62110000000001</v>
      </c>
      <c r="H4808" s="31">
        <v>12.179270000000001</v>
      </c>
      <c r="I4808" s="31">
        <v>2254.8760000000002</v>
      </c>
      <c r="J4808" s="31">
        <v>3298.1950000000002</v>
      </c>
      <c r="K4808" s="31">
        <v>1674.874</v>
      </c>
      <c r="L4808" s="31">
        <v>112.63</v>
      </c>
      <c r="M4808" s="31" t="s">
        <v>108</v>
      </c>
      <c r="N4808" s="31">
        <v>63.065300000000001</v>
      </c>
      <c r="O4808" s="31">
        <v>81.925899999999999</v>
      </c>
      <c r="P4808" s="31">
        <v>131.36000000000001</v>
      </c>
      <c r="Q4808" s="31">
        <v>2611.7293</v>
      </c>
      <c r="R4808" s="31">
        <v>72.879000000000005</v>
      </c>
      <c r="S4808" s="31" t="s">
        <v>108</v>
      </c>
    </row>
    <row r="4809" spans="1:19" x14ac:dyDescent="0.35">
      <c r="A4809" s="2">
        <v>39601</v>
      </c>
      <c r="B4809" s="31">
        <v>1384.644</v>
      </c>
      <c r="C4809" s="31">
        <v>1973.847</v>
      </c>
      <c r="D4809" s="31">
        <v>1263.7840000000001</v>
      </c>
      <c r="E4809" s="31">
        <v>725.37919999999997</v>
      </c>
      <c r="F4809" s="31">
        <v>79.687100000000001</v>
      </c>
      <c r="G4809" s="31">
        <v>350.13389999999998</v>
      </c>
      <c r="H4809" s="31">
        <v>12.47894</v>
      </c>
      <c r="I4809" s="31">
        <v>2245.9810000000002</v>
      </c>
      <c r="J4809" s="31">
        <v>3324.3119999999999</v>
      </c>
      <c r="K4809" s="31">
        <v>1681.01</v>
      </c>
      <c r="L4809" s="31">
        <v>111.42</v>
      </c>
      <c r="M4809" s="31" t="s">
        <v>108</v>
      </c>
      <c r="N4809" s="31">
        <v>62.321599999999997</v>
      </c>
      <c r="O4809" s="31">
        <v>82.719499999999996</v>
      </c>
      <c r="P4809" s="31">
        <v>131.26050000000001</v>
      </c>
      <c r="Q4809" s="31">
        <v>2606.9342999999999</v>
      </c>
      <c r="R4809" s="31">
        <v>72.929000000000002</v>
      </c>
      <c r="S4809" s="31" t="s">
        <v>108</v>
      </c>
    </row>
    <row r="4810" spans="1:19" x14ac:dyDescent="0.35">
      <c r="A4810" s="2">
        <v>39602</v>
      </c>
      <c r="B4810" s="31">
        <v>1349.5989999999999</v>
      </c>
      <c r="C4810" s="31">
        <v>1951.6089999999999</v>
      </c>
      <c r="D4810" s="31">
        <v>1251.6400000000001</v>
      </c>
      <c r="E4810" s="31">
        <v>723.87789999999995</v>
      </c>
      <c r="F4810" s="31">
        <v>78.665499999999994</v>
      </c>
      <c r="G4810" s="31">
        <v>348.59539999999998</v>
      </c>
      <c r="H4810" s="31">
        <v>12.55498</v>
      </c>
      <c r="I4810" s="31">
        <v>2269.9810000000002</v>
      </c>
      <c r="J4810" s="31">
        <v>3349.0540000000001</v>
      </c>
      <c r="K4810" s="31">
        <v>1670.201</v>
      </c>
      <c r="L4810" s="31">
        <v>110.86</v>
      </c>
      <c r="M4810" s="31" t="s">
        <v>108</v>
      </c>
      <c r="N4810" s="31">
        <v>61.918799999999997</v>
      </c>
      <c r="O4810" s="31">
        <v>82.156899999999993</v>
      </c>
      <c r="P4810" s="31">
        <v>130.6936</v>
      </c>
      <c r="Q4810" s="31">
        <v>2569.9371999999998</v>
      </c>
      <c r="R4810" s="31">
        <v>73.239999999999995</v>
      </c>
      <c r="S4810" s="31" t="s">
        <v>108</v>
      </c>
    </row>
    <row r="4811" spans="1:19" x14ac:dyDescent="0.35">
      <c r="A4811" s="2">
        <v>39603</v>
      </c>
      <c r="B4811" s="31">
        <v>1322.21</v>
      </c>
      <c r="C4811" s="31">
        <v>1859.981</v>
      </c>
      <c r="D4811" s="31">
        <v>1213.3599999999999</v>
      </c>
      <c r="E4811" s="31">
        <v>721.78520000000003</v>
      </c>
      <c r="F4811" s="31">
        <v>78.514499999999998</v>
      </c>
      <c r="G4811" s="31">
        <v>356.15960000000001</v>
      </c>
      <c r="H4811" s="31">
        <v>12.50578</v>
      </c>
      <c r="I4811" s="31">
        <v>2258.7370000000001</v>
      </c>
      <c r="J4811" s="31">
        <v>3342.6390000000001</v>
      </c>
      <c r="K4811" s="31">
        <v>1676.6320000000001</v>
      </c>
      <c r="L4811" s="31">
        <v>110.78</v>
      </c>
      <c r="M4811" s="31" t="s">
        <v>108</v>
      </c>
      <c r="N4811" s="31">
        <v>62.616</v>
      </c>
      <c r="O4811" s="31">
        <v>82.316500000000005</v>
      </c>
      <c r="P4811" s="31">
        <v>130.59710000000001</v>
      </c>
      <c r="Q4811" s="31">
        <v>2533.0198999999998</v>
      </c>
      <c r="R4811" s="31">
        <v>73.424000000000007</v>
      </c>
      <c r="S4811" s="31" t="s">
        <v>108</v>
      </c>
    </row>
    <row r="4812" spans="1:19" x14ac:dyDescent="0.35">
      <c r="A4812" s="2">
        <v>39604</v>
      </c>
      <c r="B4812" s="31">
        <v>1381.085</v>
      </c>
      <c r="C4812" s="31">
        <v>1941.1310000000001</v>
      </c>
      <c r="D4812" s="31">
        <v>1219.96</v>
      </c>
      <c r="E4812" s="31">
        <v>716.23509999999999</v>
      </c>
      <c r="F4812" s="31">
        <v>77.777100000000004</v>
      </c>
      <c r="G4812" s="31">
        <v>372.31369999999998</v>
      </c>
      <c r="H4812" s="31">
        <v>12.48789</v>
      </c>
      <c r="I4812" s="31">
        <v>2267.9670000000001</v>
      </c>
      <c r="J4812" s="31">
        <v>3322.9369999999999</v>
      </c>
      <c r="K4812" s="31">
        <v>1665.9059999999999</v>
      </c>
      <c r="L4812" s="31">
        <v>113.01</v>
      </c>
      <c r="M4812" s="31" t="s">
        <v>108</v>
      </c>
      <c r="N4812" s="31">
        <v>63.716000000000001</v>
      </c>
      <c r="O4812" s="31">
        <v>81.474599999999995</v>
      </c>
      <c r="P4812" s="31">
        <v>131.35669999999999</v>
      </c>
      <c r="Q4812" s="31">
        <v>2556.8047000000001</v>
      </c>
      <c r="R4812" s="31">
        <v>73.037999999999997</v>
      </c>
      <c r="S4812" s="31" t="s">
        <v>108</v>
      </c>
    </row>
    <row r="4813" spans="1:19" x14ac:dyDescent="0.35">
      <c r="A4813" s="2">
        <v>39605</v>
      </c>
      <c r="B4813" s="31">
        <v>1489.778</v>
      </c>
      <c r="C4813" s="31">
        <v>2065.4169999999999</v>
      </c>
      <c r="D4813" s="31">
        <v>1319.489</v>
      </c>
      <c r="E4813" s="31">
        <v>733.06740000000002</v>
      </c>
      <c r="F4813" s="31">
        <v>79.864800000000002</v>
      </c>
      <c r="G4813" s="31">
        <v>373.72399999999999</v>
      </c>
      <c r="H4813" s="31">
        <v>12.87255</v>
      </c>
      <c r="I4813" s="31">
        <v>2253.1799999999998</v>
      </c>
      <c r="J4813" s="31">
        <v>3344.93</v>
      </c>
      <c r="K4813" s="31">
        <v>1672.93</v>
      </c>
      <c r="L4813" s="31">
        <v>109.33</v>
      </c>
      <c r="M4813" s="31" t="s">
        <v>108</v>
      </c>
      <c r="N4813" s="31">
        <v>61.624400000000001</v>
      </c>
      <c r="O4813" s="31">
        <v>82.088200000000001</v>
      </c>
      <c r="P4813" s="31">
        <v>133.03550000000001</v>
      </c>
      <c r="Q4813" s="31">
        <v>2553.2343999999998</v>
      </c>
      <c r="R4813" s="31">
        <v>72.39</v>
      </c>
      <c r="S4813" s="31" t="s">
        <v>108</v>
      </c>
    </row>
    <row r="4814" spans="1:19" x14ac:dyDescent="0.35">
      <c r="A4814" s="2">
        <v>39608</v>
      </c>
      <c r="B4814" s="31">
        <v>1448.9929999999999</v>
      </c>
      <c r="C4814" s="31">
        <v>1976.711</v>
      </c>
      <c r="D4814" s="31">
        <v>1329.04</v>
      </c>
      <c r="E4814" s="31">
        <v>731.2278</v>
      </c>
      <c r="F4814" s="31">
        <v>79.784899999999993</v>
      </c>
      <c r="G4814" s="31">
        <v>372.97859999999997</v>
      </c>
      <c r="H4814" s="31">
        <v>12.83859</v>
      </c>
      <c r="I4814" s="31">
        <v>2265.4630000000002</v>
      </c>
      <c r="J4814" s="31">
        <v>3323.8539999999998</v>
      </c>
      <c r="K4814" s="31">
        <v>1663.963</v>
      </c>
      <c r="L4814" s="31">
        <v>109.65</v>
      </c>
      <c r="M4814" s="31" t="s">
        <v>108</v>
      </c>
      <c r="N4814" s="31">
        <v>61.593499999999999</v>
      </c>
      <c r="O4814" s="31">
        <v>81.500100000000003</v>
      </c>
      <c r="P4814" s="31">
        <v>132.99770000000001</v>
      </c>
      <c r="Q4814" s="31">
        <v>2519.8753999999999</v>
      </c>
      <c r="R4814" s="31">
        <v>72.853999999999999</v>
      </c>
      <c r="S4814" s="31" t="s">
        <v>108</v>
      </c>
    </row>
    <row r="4815" spans="1:19" x14ac:dyDescent="0.35">
      <c r="A4815" s="2">
        <v>39609</v>
      </c>
      <c r="B4815" s="31">
        <v>1421.934</v>
      </c>
      <c r="C4815" s="31">
        <v>1933.4929999999999</v>
      </c>
      <c r="D4815" s="31">
        <v>1329.989</v>
      </c>
      <c r="E4815" s="31">
        <v>721.09259999999995</v>
      </c>
      <c r="F4815" s="31">
        <v>77.395099999999999</v>
      </c>
      <c r="G4815" s="31">
        <v>371.51240000000001</v>
      </c>
      <c r="H4815" s="31">
        <v>12.78861</v>
      </c>
      <c r="I4815" s="31">
        <v>2245.4589999999998</v>
      </c>
      <c r="J4815" s="31">
        <v>3294.9879999999998</v>
      </c>
      <c r="K4815" s="31">
        <v>1661.5719999999999</v>
      </c>
      <c r="L4815" s="31">
        <v>109.07</v>
      </c>
      <c r="M4815" s="31" t="s">
        <v>108</v>
      </c>
      <c r="N4815" s="31">
        <v>61.144199999999998</v>
      </c>
      <c r="O4815" s="31">
        <v>80.645499999999998</v>
      </c>
      <c r="P4815" s="31">
        <v>130.91630000000001</v>
      </c>
      <c r="Q4815" s="31">
        <v>2456.7631000000001</v>
      </c>
      <c r="R4815" s="31">
        <v>73.695999999999998</v>
      </c>
      <c r="S4815" s="31" t="s">
        <v>108</v>
      </c>
    </row>
    <row r="4816" spans="1:19" x14ac:dyDescent="0.35">
      <c r="A4816" s="2">
        <v>39610</v>
      </c>
      <c r="B4816" s="31">
        <v>1471.636</v>
      </c>
      <c r="C4816" s="31">
        <v>2018.2909999999999</v>
      </c>
      <c r="D4816" s="31">
        <v>1324.298</v>
      </c>
      <c r="E4816" s="31">
        <v>726.45669999999996</v>
      </c>
      <c r="F4816" s="31">
        <v>78.4345</v>
      </c>
      <c r="G4816" s="31">
        <v>389.22309999999999</v>
      </c>
      <c r="H4816" s="31">
        <v>13.02478</v>
      </c>
      <c r="I4816" s="31">
        <v>2237.6999999999998</v>
      </c>
      <c r="J4816" s="31">
        <v>3302.777</v>
      </c>
      <c r="K4816" s="31">
        <v>1657.2380000000001</v>
      </c>
      <c r="L4816" s="31">
        <v>107.42</v>
      </c>
      <c r="M4816" s="31" t="s">
        <v>108</v>
      </c>
      <c r="N4816" s="31">
        <v>59.703299999999999</v>
      </c>
      <c r="O4816" s="31">
        <v>80.943100000000001</v>
      </c>
      <c r="P4816" s="31">
        <v>131.36949999999999</v>
      </c>
      <c r="Q4816" s="31">
        <v>2442.2707</v>
      </c>
      <c r="R4816" s="31">
        <v>73.209000000000003</v>
      </c>
      <c r="S4816" s="31" t="s">
        <v>108</v>
      </c>
    </row>
    <row r="4817" spans="1:19" x14ac:dyDescent="0.35">
      <c r="A4817" s="2">
        <v>39611</v>
      </c>
      <c r="B4817" s="31">
        <v>1481.5050000000001</v>
      </c>
      <c r="C4817" s="31">
        <v>2052.982</v>
      </c>
      <c r="D4817" s="31">
        <v>1311.6579999999999</v>
      </c>
      <c r="E4817" s="31">
        <v>719.46209999999996</v>
      </c>
      <c r="F4817" s="31">
        <v>77.466200000000001</v>
      </c>
      <c r="G4817" s="31">
        <v>391.82310000000001</v>
      </c>
      <c r="H4817" s="31">
        <v>13.275919999999999</v>
      </c>
      <c r="I4817" s="31">
        <v>2244.11</v>
      </c>
      <c r="J4817" s="31">
        <v>3271.1619999999998</v>
      </c>
      <c r="K4817" s="31">
        <v>1650.3630000000001</v>
      </c>
      <c r="L4817" s="31">
        <v>107.85</v>
      </c>
      <c r="M4817" s="31" t="s">
        <v>108</v>
      </c>
      <c r="N4817" s="31">
        <v>59.804000000000002</v>
      </c>
      <c r="O4817" s="31">
        <v>80.014099999999999</v>
      </c>
      <c r="P4817" s="31">
        <v>130.4128</v>
      </c>
      <c r="Q4817" s="31">
        <v>2424.5063</v>
      </c>
      <c r="R4817" s="31">
        <v>73.858999999999995</v>
      </c>
      <c r="S4817" s="31" t="s">
        <v>108</v>
      </c>
    </row>
    <row r="4818" spans="1:19" x14ac:dyDescent="0.35">
      <c r="A4818" s="2">
        <v>39612</v>
      </c>
      <c r="B4818" s="31">
        <v>1459.1669999999999</v>
      </c>
      <c r="C4818" s="31">
        <v>2017.3869999999999</v>
      </c>
      <c r="D4818" s="31">
        <v>1317.9739999999999</v>
      </c>
      <c r="E4818" s="31">
        <v>732.71609999999998</v>
      </c>
      <c r="F4818" s="31">
        <v>77.563900000000004</v>
      </c>
      <c r="G4818" s="31">
        <v>396.61559999999997</v>
      </c>
      <c r="H4818" s="31">
        <v>13.320410000000001</v>
      </c>
      <c r="I4818" s="31">
        <v>2229.6039999999998</v>
      </c>
      <c r="J4818" s="31">
        <v>3261.5410000000002</v>
      </c>
      <c r="K4818" s="31">
        <v>1642.143</v>
      </c>
      <c r="L4818" s="31">
        <v>109.17</v>
      </c>
      <c r="M4818" s="31" t="s">
        <v>108</v>
      </c>
      <c r="N4818" s="31">
        <v>60.888500000000001</v>
      </c>
      <c r="O4818" s="31">
        <v>80.012699999999995</v>
      </c>
      <c r="P4818" s="31">
        <v>129.7775</v>
      </c>
      <c r="Q4818" s="31">
        <v>2417.8683999999998</v>
      </c>
      <c r="R4818" s="31">
        <v>74.146000000000001</v>
      </c>
      <c r="S4818" s="31" t="s">
        <v>108</v>
      </c>
    </row>
    <row r="4819" spans="1:19" x14ac:dyDescent="0.35">
      <c r="A4819" s="2">
        <v>39615</v>
      </c>
      <c r="B4819" s="31">
        <v>1457.663</v>
      </c>
      <c r="C4819" s="31">
        <v>2005.5809999999999</v>
      </c>
      <c r="D4819" s="31">
        <v>1335.607</v>
      </c>
      <c r="E4819" s="31">
        <v>744.32479999999998</v>
      </c>
      <c r="F4819" s="31">
        <v>78.736599999999996</v>
      </c>
      <c r="G4819" s="31">
        <v>394.54309999999998</v>
      </c>
      <c r="H4819" s="31">
        <v>13.48058</v>
      </c>
      <c r="I4819" s="31">
        <v>2231.797</v>
      </c>
      <c r="J4819" s="31">
        <v>3267.4969999999998</v>
      </c>
      <c r="K4819" s="31">
        <v>1645.431</v>
      </c>
      <c r="L4819" s="31">
        <v>109.19</v>
      </c>
      <c r="M4819" s="31" t="s">
        <v>108</v>
      </c>
      <c r="N4819" s="31">
        <v>61.370600000000003</v>
      </c>
      <c r="O4819" s="31">
        <v>79.805800000000005</v>
      </c>
      <c r="P4819" s="31">
        <v>130.77209999999999</v>
      </c>
      <c r="Q4819" s="31">
        <v>2445.6934999999999</v>
      </c>
      <c r="R4819" s="31">
        <v>73.61</v>
      </c>
      <c r="S4819" s="31" t="s">
        <v>108</v>
      </c>
    </row>
    <row r="4820" spans="1:19" x14ac:dyDescent="0.35">
      <c r="A4820" s="2">
        <v>39616</v>
      </c>
      <c r="B4820" s="31">
        <v>1445.9570000000001</v>
      </c>
      <c r="C4820" s="31">
        <v>1995.3530000000001</v>
      </c>
      <c r="D4820" s="31">
        <v>1308.5</v>
      </c>
      <c r="E4820" s="31">
        <v>743.04510000000005</v>
      </c>
      <c r="F4820" s="31">
        <v>78.789900000000003</v>
      </c>
      <c r="G4820" s="31">
        <v>402.31479999999999</v>
      </c>
      <c r="H4820" s="31">
        <v>13.46278</v>
      </c>
      <c r="I4820" s="31">
        <v>2243.098</v>
      </c>
      <c r="J4820" s="31">
        <v>3278.9520000000002</v>
      </c>
      <c r="K4820" s="31">
        <v>1647.075</v>
      </c>
      <c r="L4820" s="31">
        <v>108.63</v>
      </c>
      <c r="M4820" s="31" t="s">
        <v>108</v>
      </c>
      <c r="N4820" s="31">
        <v>61.247100000000003</v>
      </c>
      <c r="O4820" s="31">
        <v>79.912099999999995</v>
      </c>
      <c r="P4820" s="31">
        <v>131.14859999999999</v>
      </c>
      <c r="Q4820" s="31">
        <v>2469.3398000000002</v>
      </c>
      <c r="R4820" s="31">
        <v>73.513999999999996</v>
      </c>
      <c r="S4820" s="31" t="s">
        <v>108</v>
      </c>
    </row>
    <row r="4821" spans="1:19" x14ac:dyDescent="0.35">
      <c r="A4821" s="2">
        <v>39617</v>
      </c>
      <c r="B4821" s="31">
        <v>1473.45</v>
      </c>
      <c r="C4821" s="31">
        <v>2027.3820000000001</v>
      </c>
      <c r="D4821" s="31">
        <v>1282.4459999999999</v>
      </c>
      <c r="E4821" s="31">
        <v>757.5788</v>
      </c>
      <c r="F4821" s="31">
        <v>79.376199999999997</v>
      </c>
      <c r="G4821" s="31">
        <v>399.7242</v>
      </c>
      <c r="H4821" s="31">
        <v>13.783110000000001</v>
      </c>
      <c r="I4821" s="31">
        <v>2251.3629999999998</v>
      </c>
      <c r="J4821" s="31">
        <v>3298.1950000000002</v>
      </c>
      <c r="K4821" s="31">
        <v>1648.57</v>
      </c>
      <c r="L4821" s="31">
        <v>107.49</v>
      </c>
      <c r="M4821" s="31" t="s">
        <v>108</v>
      </c>
      <c r="N4821" s="31">
        <v>60.483899999999998</v>
      </c>
      <c r="O4821" s="31">
        <v>80.079800000000006</v>
      </c>
      <c r="P4821" s="31">
        <v>131.25360000000001</v>
      </c>
      <c r="Q4821" s="31">
        <v>2458.4227000000001</v>
      </c>
      <c r="R4821" s="31">
        <v>73.44</v>
      </c>
      <c r="S4821" s="31" t="s">
        <v>108</v>
      </c>
    </row>
    <row r="4822" spans="1:19" x14ac:dyDescent="0.35">
      <c r="A4822" s="2">
        <v>39618</v>
      </c>
      <c r="B4822" s="31">
        <v>1425.0150000000001</v>
      </c>
      <c r="C4822" s="31">
        <v>1966.538</v>
      </c>
      <c r="D4822" s="31">
        <v>1291.92</v>
      </c>
      <c r="E4822" s="31">
        <v>766.07960000000003</v>
      </c>
      <c r="F4822" s="31">
        <v>80.326800000000006</v>
      </c>
      <c r="G4822" s="31">
        <v>394.15449999999998</v>
      </c>
      <c r="H4822" s="31">
        <v>13.8187</v>
      </c>
      <c r="I4822" s="31">
        <v>2244.4470000000001</v>
      </c>
      <c r="J4822" s="31">
        <v>3282.1590000000001</v>
      </c>
      <c r="K4822" s="31">
        <v>1641.097</v>
      </c>
      <c r="L4822" s="31">
        <v>107.71</v>
      </c>
      <c r="M4822" s="31" t="s">
        <v>108</v>
      </c>
      <c r="N4822" s="31">
        <v>61.378100000000003</v>
      </c>
      <c r="O4822" s="31">
        <v>80.003</v>
      </c>
      <c r="P4822" s="31">
        <v>131.03720000000001</v>
      </c>
      <c r="Q4822" s="31">
        <v>2432.7231000000002</v>
      </c>
      <c r="R4822" s="31">
        <v>73.483000000000004</v>
      </c>
      <c r="S4822" s="31" t="s">
        <v>108</v>
      </c>
    </row>
    <row r="4823" spans="1:19" x14ac:dyDescent="0.35">
      <c r="A4823" s="2">
        <v>39619</v>
      </c>
      <c r="B4823" s="31">
        <v>1454.1189999999999</v>
      </c>
      <c r="C4823" s="31">
        <v>2014.5239999999999</v>
      </c>
      <c r="D4823" s="31">
        <v>1303.2360000000001</v>
      </c>
      <c r="E4823" s="31">
        <v>775.86009999999999</v>
      </c>
      <c r="F4823" s="31">
        <v>80.282300000000006</v>
      </c>
      <c r="G4823" s="31">
        <v>390.91629999999998</v>
      </c>
      <c r="H4823" s="31">
        <v>13.903230000000001</v>
      </c>
      <c r="I4823" s="31">
        <v>2249.0010000000002</v>
      </c>
      <c r="J4823" s="31">
        <v>3300.4859999999999</v>
      </c>
      <c r="K4823" s="31">
        <v>1647.972</v>
      </c>
      <c r="L4823" s="31">
        <v>105.9</v>
      </c>
      <c r="M4823" s="31" t="s">
        <v>108</v>
      </c>
      <c r="N4823" s="31">
        <v>59.867199999999997</v>
      </c>
      <c r="O4823" s="31">
        <v>80.4542</v>
      </c>
      <c r="P4823" s="31">
        <v>132.26480000000001</v>
      </c>
      <c r="Q4823" s="31">
        <v>2397.5459000000001</v>
      </c>
      <c r="R4823" s="31">
        <v>73.03</v>
      </c>
      <c r="S4823" s="31" t="s">
        <v>108</v>
      </c>
    </row>
    <row r="4824" spans="1:19" x14ac:dyDescent="0.35">
      <c r="A4824" s="2">
        <v>39622</v>
      </c>
      <c r="B4824" s="31">
        <v>1467.114</v>
      </c>
      <c r="C4824" s="31">
        <v>2025.5709999999999</v>
      </c>
      <c r="D4824" s="31">
        <v>1314.0260000000001</v>
      </c>
      <c r="E4824" s="31">
        <v>772.93510000000003</v>
      </c>
      <c r="F4824" s="31">
        <v>78.816500000000005</v>
      </c>
      <c r="G4824" s="31">
        <v>389.23239999999998</v>
      </c>
      <c r="H4824" s="31">
        <v>13.87654</v>
      </c>
      <c r="I4824" s="31">
        <v>2257.4349999999999</v>
      </c>
      <c r="J4824" s="31">
        <v>3293.6129999999998</v>
      </c>
      <c r="K4824" s="31">
        <v>1651.26</v>
      </c>
      <c r="L4824" s="31">
        <v>105.84</v>
      </c>
      <c r="M4824" s="31" t="s">
        <v>108</v>
      </c>
      <c r="N4824" s="31">
        <v>59.142499999999998</v>
      </c>
      <c r="O4824" s="31">
        <v>80.040999999999997</v>
      </c>
      <c r="P4824" s="31">
        <v>131.02709999999999</v>
      </c>
      <c r="Q4824" s="31">
        <v>2373.9798999999998</v>
      </c>
      <c r="R4824" s="31">
        <v>73.433999999999997</v>
      </c>
      <c r="S4824" s="31" t="s">
        <v>108</v>
      </c>
    </row>
    <row r="4825" spans="1:19" x14ac:dyDescent="0.35">
      <c r="A4825" s="2">
        <v>39623</v>
      </c>
      <c r="B4825" s="31">
        <v>1471.5170000000001</v>
      </c>
      <c r="C4825" s="31">
        <v>2029.896</v>
      </c>
      <c r="D4825" s="31">
        <v>1309.289</v>
      </c>
      <c r="E4825" s="31">
        <v>768.18200000000002</v>
      </c>
      <c r="F4825" s="31">
        <v>79.207400000000007</v>
      </c>
      <c r="G4825" s="31">
        <v>386.25330000000002</v>
      </c>
      <c r="H4825" s="31">
        <v>14.001110000000001</v>
      </c>
      <c r="I4825" s="31">
        <v>2259.9650000000001</v>
      </c>
      <c r="J4825" s="31">
        <v>3313.7739999999999</v>
      </c>
      <c r="K4825" s="31">
        <v>1652.7539999999999</v>
      </c>
      <c r="L4825" s="31">
        <v>105.62</v>
      </c>
      <c r="M4825" s="31" t="s">
        <v>108</v>
      </c>
      <c r="N4825" s="31">
        <v>58.942100000000003</v>
      </c>
      <c r="O4825" s="31">
        <v>80.207499999999996</v>
      </c>
      <c r="P4825" s="31">
        <v>131.9375</v>
      </c>
      <c r="Q4825" s="31">
        <v>2356.2692000000002</v>
      </c>
      <c r="R4825" s="31">
        <v>73.241</v>
      </c>
      <c r="S4825" s="31" t="s">
        <v>108</v>
      </c>
    </row>
    <row r="4826" spans="1:19" x14ac:dyDescent="0.35">
      <c r="A4826" s="2">
        <v>39624</v>
      </c>
      <c r="B4826" s="31">
        <v>1449.7159999999999</v>
      </c>
      <c r="C4826" s="31">
        <v>1991.2619999999999</v>
      </c>
      <c r="D4826" s="31">
        <v>1275.076</v>
      </c>
      <c r="E4826" s="31">
        <v>765.34839999999997</v>
      </c>
      <c r="F4826" s="31">
        <v>78.381200000000007</v>
      </c>
      <c r="G4826" s="31">
        <v>395.06119999999999</v>
      </c>
      <c r="H4826" s="31">
        <v>13.88988</v>
      </c>
      <c r="I4826" s="31">
        <v>2265.0259999999998</v>
      </c>
      <c r="J4826" s="31">
        <v>3309.192</v>
      </c>
      <c r="K4826" s="31">
        <v>1650.8109999999999</v>
      </c>
      <c r="L4826" s="31">
        <v>106.18</v>
      </c>
      <c r="M4826" s="31" t="s">
        <v>108</v>
      </c>
      <c r="N4826" s="31">
        <v>59.581899999999997</v>
      </c>
      <c r="O4826" s="31">
        <v>79.863500000000002</v>
      </c>
      <c r="P4826" s="31">
        <v>131.71420000000001</v>
      </c>
      <c r="Q4826" s="31">
        <v>2388.1324</v>
      </c>
      <c r="R4826" s="31">
        <v>72.933000000000007</v>
      </c>
      <c r="S4826" s="31" t="s">
        <v>108</v>
      </c>
    </row>
    <row r="4827" spans="1:19" x14ac:dyDescent="0.35">
      <c r="A4827" s="2">
        <v>39625</v>
      </c>
      <c r="B4827" s="31">
        <v>1506.2049999999999</v>
      </c>
      <c r="C4827" s="31">
        <v>2059.88</v>
      </c>
      <c r="D4827" s="31">
        <v>1325.3420000000001</v>
      </c>
      <c r="E4827" s="31">
        <v>777.59690000000001</v>
      </c>
      <c r="F4827" s="31">
        <v>81.295100000000005</v>
      </c>
      <c r="G4827" s="31">
        <v>404.51679999999999</v>
      </c>
      <c r="H4827" s="31">
        <v>14.09009</v>
      </c>
      <c r="I4827" s="31">
        <v>2271.9409999999998</v>
      </c>
      <c r="J4827" s="31">
        <v>3334.85</v>
      </c>
      <c r="K4827" s="31">
        <v>1662.4690000000001</v>
      </c>
      <c r="L4827" s="31">
        <v>103.13</v>
      </c>
      <c r="M4827" s="31" t="s">
        <v>108</v>
      </c>
      <c r="N4827" s="31">
        <v>57.554499999999997</v>
      </c>
      <c r="O4827" s="31">
        <v>80.572800000000001</v>
      </c>
      <c r="P4827" s="31">
        <v>133.28800000000001</v>
      </c>
      <c r="Q4827" s="31">
        <v>2374.0578999999998</v>
      </c>
      <c r="R4827" s="31">
        <v>72.486999999999995</v>
      </c>
      <c r="S4827" s="31" t="s">
        <v>108</v>
      </c>
    </row>
    <row r="4828" spans="1:19" x14ac:dyDescent="0.35">
      <c r="A4828" s="2">
        <v>39626</v>
      </c>
      <c r="B4828" s="31">
        <v>1513.2929999999999</v>
      </c>
      <c r="C4828" s="31">
        <v>2055.73</v>
      </c>
      <c r="D4828" s="31">
        <v>1338.501</v>
      </c>
      <c r="E4828" s="31">
        <v>785.27509999999995</v>
      </c>
      <c r="F4828" s="31">
        <v>82.734200000000001</v>
      </c>
      <c r="G4828" s="31">
        <v>403.99869999999999</v>
      </c>
      <c r="H4828" s="31">
        <v>14.13903</v>
      </c>
      <c r="I4828" s="31">
        <v>2278.1819999999998</v>
      </c>
      <c r="J4828" s="31">
        <v>3339.89</v>
      </c>
      <c r="K4828" s="31">
        <v>1664.5609999999999</v>
      </c>
      <c r="L4828" s="31">
        <v>102.77</v>
      </c>
      <c r="M4828" s="31" t="s">
        <v>108</v>
      </c>
      <c r="N4828" s="31">
        <v>57.531399999999998</v>
      </c>
      <c r="O4828" s="31">
        <v>81.350300000000004</v>
      </c>
      <c r="P4828" s="31">
        <v>133.30600000000001</v>
      </c>
      <c r="Q4828" s="31">
        <v>2341.8647999999998</v>
      </c>
      <c r="R4828" s="31">
        <v>72.36</v>
      </c>
      <c r="S4828" s="31" t="s">
        <v>108</v>
      </c>
    </row>
    <row r="4829" spans="1:19" x14ac:dyDescent="0.35">
      <c r="A4829" s="2">
        <v>39629</v>
      </c>
      <c r="B4829" s="31">
        <v>1509.9639999999999</v>
      </c>
      <c r="C4829" s="31">
        <v>2045.1510000000001</v>
      </c>
      <c r="D4829" s="31">
        <v>1335.3430000000001</v>
      </c>
      <c r="E4829" s="31">
        <v>783.81259999999997</v>
      </c>
      <c r="F4829" s="31">
        <v>82.467699999999994</v>
      </c>
      <c r="G4829" s="31">
        <v>407.755</v>
      </c>
      <c r="H4829" s="31">
        <v>14.152380000000001</v>
      </c>
      <c r="I4829" s="31">
        <v>2281.893</v>
      </c>
      <c r="J4829" s="31">
        <v>3342.6390000000001</v>
      </c>
      <c r="K4829" s="31">
        <v>1652.605</v>
      </c>
      <c r="L4829" s="31">
        <v>102.85</v>
      </c>
      <c r="M4829" s="31" t="s">
        <v>108</v>
      </c>
      <c r="N4829" s="31">
        <v>56.922400000000003</v>
      </c>
      <c r="O4829" s="31">
        <v>81.454300000000003</v>
      </c>
      <c r="P4829" s="31">
        <v>133.3492</v>
      </c>
      <c r="Q4829" s="31">
        <v>2346.7177000000001</v>
      </c>
      <c r="R4829" s="31">
        <v>72.462999999999994</v>
      </c>
      <c r="S4829" s="31" t="s">
        <v>108</v>
      </c>
    </row>
    <row r="4830" spans="1:19" x14ac:dyDescent="0.35">
      <c r="A4830" s="2">
        <v>39630</v>
      </c>
      <c r="B4830" s="31">
        <v>1519.2</v>
      </c>
      <c r="C4830" s="31">
        <v>2053.509</v>
      </c>
      <c r="D4830" s="31">
        <v>1351.3969999999999</v>
      </c>
      <c r="E4830" s="31">
        <v>793.63879999999995</v>
      </c>
      <c r="F4830" s="31">
        <v>83.906899999999993</v>
      </c>
      <c r="G4830" s="31">
        <v>417.08100000000002</v>
      </c>
      <c r="H4830" s="31">
        <v>14.570589999999999</v>
      </c>
      <c r="I4830" s="31">
        <v>2269.0740000000001</v>
      </c>
      <c r="J4830" s="31">
        <v>3341.2649999999999</v>
      </c>
      <c r="K4830" s="31">
        <v>1650.0640000000001</v>
      </c>
      <c r="L4830" s="31">
        <v>103.27</v>
      </c>
      <c r="M4830" s="31" t="s">
        <v>108</v>
      </c>
      <c r="N4830" s="31">
        <v>57.631599999999999</v>
      </c>
      <c r="O4830" s="31">
        <v>81.468000000000004</v>
      </c>
      <c r="P4830" s="31">
        <v>133.34809999999999</v>
      </c>
      <c r="Q4830" s="31">
        <v>2306.9146999999998</v>
      </c>
      <c r="R4830" s="31">
        <v>72.369</v>
      </c>
      <c r="S4830" s="31" t="s">
        <v>108</v>
      </c>
    </row>
    <row r="4831" spans="1:19" x14ac:dyDescent="0.35">
      <c r="A4831" s="2">
        <v>39631</v>
      </c>
      <c r="B4831" s="31">
        <v>1555.1769999999999</v>
      </c>
      <c r="C4831" s="31">
        <v>2074.5500000000002</v>
      </c>
      <c r="D4831" s="31">
        <v>1362.713</v>
      </c>
      <c r="E4831" s="31">
        <v>804.01350000000002</v>
      </c>
      <c r="F4831" s="31">
        <v>84.084599999999995</v>
      </c>
      <c r="G4831" s="31">
        <v>422.26209999999998</v>
      </c>
      <c r="H4831" s="31">
        <v>14.450469999999999</v>
      </c>
      <c r="I4831" s="31">
        <v>2268.9050000000002</v>
      </c>
      <c r="J4831" s="31">
        <v>3351.3449999999998</v>
      </c>
      <c r="K4831" s="31">
        <v>1646.029</v>
      </c>
      <c r="L4831" s="31">
        <v>101.38</v>
      </c>
      <c r="M4831" s="31" t="s">
        <v>108</v>
      </c>
      <c r="N4831" s="31">
        <v>56.274799999999999</v>
      </c>
      <c r="O4831" s="31">
        <v>81.349299999999999</v>
      </c>
      <c r="P4831" s="31">
        <v>134.3141</v>
      </c>
      <c r="Q4831" s="31">
        <v>2282.62</v>
      </c>
      <c r="R4831" s="31">
        <v>72.028999999999996</v>
      </c>
      <c r="S4831" s="31" t="s">
        <v>108</v>
      </c>
    </row>
    <row r="4832" spans="1:19" x14ac:dyDescent="0.35">
      <c r="A4832" s="2">
        <v>39632</v>
      </c>
      <c r="B4832" s="31">
        <v>1574.4010000000001</v>
      </c>
      <c r="C4832" s="31">
        <v>2087.1750000000002</v>
      </c>
      <c r="D4832" s="31">
        <v>1387.7139999999999</v>
      </c>
      <c r="E4832" s="31">
        <v>797.34079999999994</v>
      </c>
      <c r="F4832" s="31">
        <v>82.938599999999994</v>
      </c>
      <c r="G4832" s="31">
        <v>422.52120000000002</v>
      </c>
      <c r="H4832" s="31">
        <v>13.95218</v>
      </c>
      <c r="I4832" s="31">
        <v>2271.9409999999998</v>
      </c>
      <c r="J4832" s="31">
        <v>3355.4679999999998</v>
      </c>
      <c r="K4832" s="31">
        <v>1656.3409999999999</v>
      </c>
      <c r="L4832" s="31">
        <v>101.56</v>
      </c>
      <c r="M4832" s="31" t="s">
        <v>108</v>
      </c>
      <c r="N4832" s="31">
        <v>56.182299999999998</v>
      </c>
      <c r="O4832" s="31">
        <v>80.921999999999997</v>
      </c>
      <c r="P4832" s="31">
        <v>133.0334</v>
      </c>
      <c r="Q4832" s="31">
        <v>2231.5796999999998</v>
      </c>
      <c r="R4832" s="31">
        <v>72.742000000000004</v>
      </c>
      <c r="S4832" s="31" t="s">
        <v>108</v>
      </c>
    </row>
    <row r="4833" spans="1:19" x14ac:dyDescent="0.35">
      <c r="A4833" s="2">
        <v>39633</v>
      </c>
      <c r="B4833" s="31">
        <v>1574.4010000000001</v>
      </c>
      <c r="C4833" s="31">
        <v>2087.1750000000002</v>
      </c>
      <c r="D4833" s="31">
        <v>1387.7139999999999</v>
      </c>
      <c r="E4833" s="31">
        <v>797.34079999999994</v>
      </c>
      <c r="F4833" s="31">
        <v>82.938599999999994</v>
      </c>
      <c r="G4833" s="31">
        <v>422.52120000000002</v>
      </c>
      <c r="H4833" s="31">
        <v>13.95218</v>
      </c>
      <c r="I4833" s="31">
        <v>2277.3389999999999</v>
      </c>
      <c r="J4833" s="31">
        <v>3355.4679999999998</v>
      </c>
      <c r="K4833" s="31">
        <v>1665.1590000000001</v>
      </c>
      <c r="L4833" s="31">
        <v>101.56</v>
      </c>
      <c r="M4833" s="31" t="s">
        <v>108</v>
      </c>
      <c r="N4833" s="31">
        <v>56.182299999999998</v>
      </c>
      <c r="O4833" s="31">
        <v>80.887</v>
      </c>
      <c r="P4833" s="31">
        <v>132.84520000000001</v>
      </c>
      <c r="Q4833" s="31">
        <v>2224.7260000000001</v>
      </c>
      <c r="R4833" s="31">
        <v>72.730999999999995</v>
      </c>
      <c r="S4833" s="31" t="s">
        <v>108</v>
      </c>
    </row>
    <row r="4834" spans="1:19" x14ac:dyDescent="0.35">
      <c r="A4834" s="2">
        <v>39636</v>
      </c>
      <c r="B4834" s="31">
        <v>1532.088</v>
      </c>
      <c r="C4834" s="31">
        <v>2035.5650000000001</v>
      </c>
      <c r="D4834" s="31">
        <v>1344.027</v>
      </c>
      <c r="E4834" s="31">
        <v>776.13440000000003</v>
      </c>
      <c r="F4834" s="31">
        <v>82.512200000000007</v>
      </c>
      <c r="G4834" s="31">
        <v>404.38720000000001</v>
      </c>
      <c r="H4834" s="31">
        <v>12.813230000000001</v>
      </c>
      <c r="I4834" s="31">
        <v>2266.375</v>
      </c>
      <c r="J4834" s="31">
        <v>3369.672</v>
      </c>
      <c r="K4834" s="31">
        <v>1674.424</v>
      </c>
      <c r="L4834" s="31">
        <v>100.5</v>
      </c>
      <c r="M4834" s="31" t="s">
        <v>108</v>
      </c>
      <c r="N4834" s="31">
        <v>56.498399999999997</v>
      </c>
      <c r="O4834" s="31">
        <v>80.280799999999999</v>
      </c>
      <c r="P4834" s="31">
        <v>132.6123</v>
      </c>
      <c r="Q4834" s="31">
        <v>2241.81</v>
      </c>
      <c r="R4834" s="31">
        <v>72.67</v>
      </c>
      <c r="S4834" s="31" t="s">
        <v>108</v>
      </c>
    </row>
    <row r="4835" spans="1:19" x14ac:dyDescent="0.35">
      <c r="A4835" s="2">
        <v>39637</v>
      </c>
      <c r="B4835" s="31">
        <v>1475.0619999999999</v>
      </c>
      <c r="C4835" s="31">
        <v>1965.6610000000001</v>
      </c>
      <c r="D4835" s="31">
        <v>1293.2349999999999</v>
      </c>
      <c r="E4835" s="31">
        <v>756.57339999999999</v>
      </c>
      <c r="F4835" s="31">
        <v>82.023499999999999</v>
      </c>
      <c r="G4835" s="31">
        <v>396.2269</v>
      </c>
      <c r="H4835" s="31">
        <v>13.00009</v>
      </c>
      <c r="I4835" s="31">
        <v>2284.0859999999998</v>
      </c>
      <c r="J4835" s="31">
        <v>3381.127</v>
      </c>
      <c r="K4835" s="31">
        <v>1676.068</v>
      </c>
      <c r="L4835" s="31">
        <v>102.27</v>
      </c>
      <c r="M4835" s="31" t="s">
        <v>108</v>
      </c>
      <c r="N4835" s="31">
        <v>57.616199999999999</v>
      </c>
      <c r="O4835" s="31">
        <v>80.496499999999997</v>
      </c>
      <c r="P4835" s="31">
        <v>132.7551</v>
      </c>
      <c r="Q4835" s="31">
        <v>2208.3647999999998</v>
      </c>
      <c r="R4835" s="31">
        <v>73.012</v>
      </c>
      <c r="S4835" s="31" t="s">
        <v>108</v>
      </c>
    </row>
    <row r="4836" spans="1:19" x14ac:dyDescent="0.35">
      <c r="A4836" s="2">
        <v>39638</v>
      </c>
      <c r="B4836" s="31">
        <v>1476.1990000000001</v>
      </c>
      <c r="C4836" s="31">
        <v>1975.9369999999999</v>
      </c>
      <c r="D4836" s="31">
        <v>1305.4780000000001</v>
      </c>
      <c r="E4836" s="31">
        <v>757.74469999999997</v>
      </c>
      <c r="F4836" s="31">
        <v>82.498699999999999</v>
      </c>
      <c r="G4836" s="31">
        <v>403.351</v>
      </c>
      <c r="H4836" s="31">
        <v>13.02234</v>
      </c>
      <c r="I4836" s="31">
        <v>2286.9540000000002</v>
      </c>
      <c r="J4836" s="31">
        <v>3388.9160000000002</v>
      </c>
      <c r="K4836" s="31">
        <v>1676.9649999999999</v>
      </c>
      <c r="L4836" s="31">
        <v>100.2</v>
      </c>
      <c r="M4836" s="31" t="s">
        <v>108</v>
      </c>
      <c r="N4836" s="31">
        <v>56.475299999999997</v>
      </c>
      <c r="O4836" s="31">
        <v>80.568600000000004</v>
      </c>
      <c r="P4836" s="31">
        <v>133.19040000000001</v>
      </c>
      <c r="Q4836" s="31">
        <v>2239.3074000000001</v>
      </c>
      <c r="R4836" s="31">
        <v>72.58</v>
      </c>
      <c r="S4836" s="31" t="s">
        <v>108</v>
      </c>
    </row>
    <row r="4837" spans="1:19" x14ac:dyDescent="0.35">
      <c r="A4837" s="2">
        <v>39639</v>
      </c>
      <c r="B4837" s="31">
        <v>1534.2270000000001</v>
      </c>
      <c r="C4837" s="31">
        <v>2052.8679999999999</v>
      </c>
      <c r="D4837" s="31">
        <v>1339.8920000000001</v>
      </c>
      <c r="E4837" s="31">
        <v>760.19979999999998</v>
      </c>
      <c r="F4837" s="31">
        <v>83.691199999999995</v>
      </c>
      <c r="G4837" s="31">
        <v>411.12270000000001</v>
      </c>
      <c r="H4837" s="31">
        <v>12.946709999999999</v>
      </c>
      <c r="I4837" s="31">
        <v>2292.857</v>
      </c>
      <c r="J4837" s="31">
        <v>3393.9560000000001</v>
      </c>
      <c r="K4837" s="31">
        <v>1678.758</v>
      </c>
      <c r="L4837" s="31">
        <v>100.72</v>
      </c>
      <c r="M4837" s="31" t="s">
        <v>108</v>
      </c>
      <c r="N4837" s="31">
        <v>56.868400000000001</v>
      </c>
      <c r="O4837" s="31">
        <v>80.750399999999999</v>
      </c>
      <c r="P4837" s="31">
        <v>133.7433</v>
      </c>
      <c r="Q4837" s="31">
        <v>2238.5551</v>
      </c>
      <c r="R4837" s="31">
        <v>72.492999999999995</v>
      </c>
      <c r="S4837" s="31" t="s">
        <v>108</v>
      </c>
    </row>
    <row r="4838" spans="1:19" x14ac:dyDescent="0.35">
      <c r="A4838" s="2">
        <v>39640</v>
      </c>
      <c r="B4838" s="31">
        <v>1563.787</v>
      </c>
      <c r="C4838" s="31">
        <v>2084.2080000000001</v>
      </c>
      <c r="D4838" s="31">
        <v>1394.0139999999999</v>
      </c>
      <c r="E4838" s="31">
        <v>763.90509999999995</v>
      </c>
      <c r="F4838" s="31">
        <v>85.349100000000007</v>
      </c>
      <c r="G4838" s="31">
        <v>413.45420000000001</v>
      </c>
      <c r="H4838" s="31">
        <v>12.95561</v>
      </c>
      <c r="I4838" s="31">
        <v>2291.002</v>
      </c>
      <c r="J4838" s="31">
        <v>3357.3009999999999</v>
      </c>
      <c r="K4838" s="31">
        <v>1674.873</v>
      </c>
      <c r="L4838" s="31">
        <v>99.54</v>
      </c>
      <c r="M4838" s="31" t="s">
        <v>108</v>
      </c>
      <c r="N4838" s="31">
        <v>56.136099999999999</v>
      </c>
      <c r="O4838" s="31">
        <v>81.370400000000004</v>
      </c>
      <c r="P4838" s="31">
        <v>134.7321</v>
      </c>
      <c r="Q4838" s="31">
        <v>2252.4712</v>
      </c>
      <c r="R4838" s="31">
        <v>72.096000000000004</v>
      </c>
      <c r="S4838" s="31" t="s">
        <v>108</v>
      </c>
    </row>
    <row r="4839" spans="1:19" x14ac:dyDescent="0.35">
      <c r="A4839" s="2">
        <v>39643</v>
      </c>
      <c r="B4839" s="31">
        <v>1561.4780000000001</v>
      </c>
      <c r="C4839" s="31">
        <v>2081.9389999999999</v>
      </c>
      <c r="D4839" s="31">
        <v>1377.95</v>
      </c>
      <c r="E4839" s="31">
        <v>765.35599999999999</v>
      </c>
      <c r="F4839" s="31">
        <v>86.503</v>
      </c>
      <c r="G4839" s="31">
        <v>403.8691</v>
      </c>
      <c r="H4839" s="31">
        <v>13.00455</v>
      </c>
      <c r="I4839" s="31">
        <v>2292.3510000000001</v>
      </c>
      <c r="J4839" s="31">
        <v>3373.337</v>
      </c>
      <c r="K4839" s="31">
        <v>1678.1610000000001</v>
      </c>
      <c r="L4839" s="31">
        <v>98.61</v>
      </c>
      <c r="M4839" s="31" t="s">
        <v>108</v>
      </c>
      <c r="N4839" s="31">
        <v>55.581000000000003</v>
      </c>
      <c r="O4839" s="31">
        <v>81.053899999999999</v>
      </c>
      <c r="P4839" s="31">
        <v>134.6378</v>
      </c>
      <c r="Q4839" s="31">
        <v>2252.6304</v>
      </c>
      <c r="R4839" s="31">
        <v>71.915000000000006</v>
      </c>
      <c r="S4839" s="31" t="s">
        <v>108</v>
      </c>
    </row>
    <row r="4840" spans="1:19" x14ac:dyDescent="0.35">
      <c r="A4840" s="2">
        <v>39644</v>
      </c>
      <c r="B4840" s="31">
        <v>1502.55</v>
      </c>
      <c r="C4840" s="31">
        <v>1982.6690000000001</v>
      </c>
      <c r="D4840" s="31">
        <v>1318.38</v>
      </c>
      <c r="E4840" s="31">
        <v>753.495</v>
      </c>
      <c r="F4840" s="31">
        <v>86.933700000000002</v>
      </c>
      <c r="G4840" s="31">
        <v>392.72969999999998</v>
      </c>
      <c r="H4840" s="31">
        <v>13.186959999999999</v>
      </c>
      <c r="I4840" s="31">
        <v>2298.4229999999998</v>
      </c>
      <c r="J4840" s="31">
        <v>3386.625</v>
      </c>
      <c r="K4840" s="31">
        <v>1680.2529999999999</v>
      </c>
      <c r="L4840" s="31">
        <v>97.27</v>
      </c>
      <c r="M4840" s="31" t="s">
        <v>108</v>
      </c>
      <c r="N4840" s="31">
        <v>55.473100000000002</v>
      </c>
      <c r="O4840" s="31">
        <v>82.668000000000006</v>
      </c>
      <c r="P4840" s="31">
        <v>135.27070000000001</v>
      </c>
      <c r="Q4840" s="31">
        <v>2194.9108999999999</v>
      </c>
      <c r="R4840" s="31">
        <v>71.872</v>
      </c>
      <c r="S4840" s="31" t="s">
        <v>108</v>
      </c>
    </row>
    <row r="4841" spans="1:19" x14ac:dyDescent="0.35">
      <c r="A4841" s="2">
        <v>39645</v>
      </c>
      <c r="B4841" s="31">
        <v>1460.81</v>
      </c>
      <c r="C4841" s="31">
        <v>1919.413</v>
      </c>
      <c r="D4841" s="31">
        <v>1301.3969999999999</v>
      </c>
      <c r="E4841" s="31">
        <v>748.62189999999998</v>
      </c>
      <c r="F4841" s="31">
        <v>85.518500000000003</v>
      </c>
      <c r="G4841" s="31">
        <v>401.01949999999999</v>
      </c>
      <c r="H4841" s="31">
        <v>13.431660000000001</v>
      </c>
      <c r="I4841" s="31">
        <v>2298.2550000000001</v>
      </c>
      <c r="J4841" s="31">
        <v>3370.5880000000002</v>
      </c>
      <c r="K4841" s="31">
        <v>1678.46</v>
      </c>
      <c r="L4841" s="31">
        <v>99.64</v>
      </c>
      <c r="M4841" s="31" t="s">
        <v>108</v>
      </c>
      <c r="N4841" s="31">
        <v>56.883800000000001</v>
      </c>
      <c r="O4841" s="31">
        <v>82.316500000000005</v>
      </c>
      <c r="P4841" s="31">
        <v>134.00659999999999</v>
      </c>
      <c r="Q4841" s="31">
        <v>2196.1043</v>
      </c>
      <c r="R4841" s="31">
        <v>72.063999999999993</v>
      </c>
      <c r="S4841" s="31" t="s">
        <v>108</v>
      </c>
    </row>
    <row r="4842" spans="1:19" x14ac:dyDescent="0.35">
      <c r="A4842" s="2">
        <v>39646</v>
      </c>
      <c r="B4842" s="31">
        <v>1409.9960000000001</v>
      </c>
      <c r="C4842" s="31">
        <v>1850.5219999999999</v>
      </c>
      <c r="D4842" s="31">
        <v>1313.154</v>
      </c>
      <c r="E4842" s="31">
        <v>756.62120000000004</v>
      </c>
      <c r="F4842" s="31">
        <v>86.230500000000006</v>
      </c>
      <c r="G4842" s="31">
        <v>388.06670000000003</v>
      </c>
      <c r="H4842" s="31">
        <v>13.017899999999999</v>
      </c>
      <c r="I4842" s="31">
        <v>2297.9169999999999</v>
      </c>
      <c r="J4842" s="31">
        <v>3341.723</v>
      </c>
      <c r="K4842" s="31">
        <v>1672.78</v>
      </c>
      <c r="L4842" s="31">
        <v>100.64</v>
      </c>
      <c r="M4842" s="31" t="s">
        <v>108</v>
      </c>
      <c r="N4842" s="31">
        <v>56.729700000000001</v>
      </c>
      <c r="O4842" s="31">
        <v>81.684399999999997</v>
      </c>
      <c r="P4842" s="31">
        <v>134.54349999999999</v>
      </c>
      <c r="Q4842" s="31">
        <v>2229.8379</v>
      </c>
      <c r="R4842" s="31">
        <v>72.242000000000004</v>
      </c>
      <c r="S4842" s="31" t="s">
        <v>108</v>
      </c>
    </row>
    <row r="4843" spans="1:19" x14ac:dyDescent="0.35">
      <c r="A4843" s="2">
        <v>39647</v>
      </c>
      <c r="B4843" s="31">
        <v>1399.6410000000001</v>
      </c>
      <c r="C4843" s="31">
        <v>1853.194</v>
      </c>
      <c r="D4843" s="31">
        <v>1271.3499999999999</v>
      </c>
      <c r="E4843" s="31">
        <v>749.26549999999997</v>
      </c>
      <c r="F4843" s="31">
        <v>85.114199999999997</v>
      </c>
      <c r="G4843" s="31">
        <v>375.1139</v>
      </c>
      <c r="H4843" s="31">
        <v>12.452870000000001</v>
      </c>
      <c r="I4843" s="31">
        <v>2300.616</v>
      </c>
      <c r="J4843" s="31">
        <v>3333.4749999999999</v>
      </c>
      <c r="K4843" s="31">
        <v>1656.789</v>
      </c>
      <c r="L4843" s="31">
        <v>101.2</v>
      </c>
      <c r="M4843" s="31" t="s">
        <v>108</v>
      </c>
      <c r="N4843" s="31">
        <v>56.390500000000003</v>
      </c>
      <c r="O4843" s="31">
        <v>80.808199999999999</v>
      </c>
      <c r="P4843" s="31">
        <v>134.2885</v>
      </c>
      <c r="Q4843" s="31">
        <v>2209.9607999999998</v>
      </c>
      <c r="R4843" s="31">
        <v>72.188999999999993</v>
      </c>
      <c r="S4843" s="31" t="s">
        <v>108</v>
      </c>
    </row>
    <row r="4844" spans="1:19" x14ac:dyDescent="0.35">
      <c r="A4844" s="2">
        <v>39650</v>
      </c>
      <c r="B4844" s="31">
        <v>1425.2619999999999</v>
      </c>
      <c r="C4844" s="31">
        <v>1880.6110000000001</v>
      </c>
      <c r="D4844" s="31">
        <v>1271.6110000000001</v>
      </c>
      <c r="E4844" s="31">
        <v>752.85140000000001</v>
      </c>
      <c r="F4844" s="31">
        <v>85.623999999999995</v>
      </c>
      <c r="G4844" s="31">
        <v>363.45639999999997</v>
      </c>
      <c r="H4844" s="31">
        <v>12.56855</v>
      </c>
      <c r="I4844" s="31">
        <v>2300.616</v>
      </c>
      <c r="J4844" s="31">
        <v>3338.0569999999998</v>
      </c>
      <c r="K4844" s="31">
        <v>1647.075</v>
      </c>
      <c r="L4844" s="31">
        <v>101.28</v>
      </c>
      <c r="M4844" s="31" t="s">
        <v>108</v>
      </c>
      <c r="N4844" s="31">
        <v>56.351900000000001</v>
      </c>
      <c r="O4844" s="31">
        <v>80.716899999999995</v>
      </c>
      <c r="P4844" s="31">
        <v>134.37200000000001</v>
      </c>
      <c r="Q4844" s="31">
        <v>2251.5500000000002</v>
      </c>
      <c r="R4844" s="31">
        <v>71.989999999999995</v>
      </c>
      <c r="S4844" s="31" t="s">
        <v>108</v>
      </c>
    </row>
    <row r="4845" spans="1:19" x14ac:dyDescent="0.35">
      <c r="A4845" s="2">
        <v>39651</v>
      </c>
      <c r="B4845" s="31">
        <v>1393.2360000000001</v>
      </c>
      <c r="C4845" s="31">
        <v>1840.415</v>
      </c>
      <c r="D4845" s="31">
        <v>1249.403</v>
      </c>
      <c r="E4845" s="31">
        <v>753.77089999999998</v>
      </c>
      <c r="F4845" s="31">
        <v>84.270300000000006</v>
      </c>
      <c r="G4845" s="31">
        <v>365.01069999999999</v>
      </c>
      <c r="H4845" s="31">
        <v>12.37724</v>
      </c>
      <c r="I4845" s="31">
        <v>2286.11</v>
      </c>
      <c r="J4845" s="31">
        <v>3329.3519999999999</v>
      </c>
      <c r="K4845" s="31">
        <v>1647.2249999999999</v>
      </c>
      <c r="L4845" s="31">
        <v>102.31</v>
      </c>
      <c r="M4845" s="31" t="s">
        <v>108</v>
      </c>
      <c r="N4845" s="31">
        <v>56.244</v>
      </c>
      <c r="O4845" s="31">
        <v>80.688100000000006</v>
      </c>
      <c r="P4845" s="31">
        <v>134.1747</v>
      </c>
      <c r="Q4845" s="31">
        <v>2239.3771999999999</v>
      </c>
      <c r="R4845" s="31">
        <v>72.445999999999998</v>
      </c>
      <c r="S4845" s="31" t="s">
        <v>108</v>
      </c>
    </row>
    <row r="4846" spans="1:19" x14ac:dyDescent="0.35">
      <c r="A4846" s="2">
        <v>39652</v>
      </c>
      <c r="B4846" s="31">
        <v>1349.1469999999999</v>
      </c>
      <c r="C4846" s="31">
        <v>1773.325</v>
      </c>
      <c r="D4846" s="31">
        <v>1230.069</v>
      </c>
      <c r="E4846" s="31">
        <v>749.26559999999995</v>
      </c>
      <c r="F4846" s="31">
        <v>82.002499999999998</v>
      </c>
      <c r="G4846" s="31">
        <v>358.53429999999997</v>
      </c>
      <c r="H4846" s="31">
        <v>12.25267</v>
      </c>
      <c r="I4846" s="31">
        <v>2282.7370000000001</v>
      </c>
      <c r="J4846" s="31">
        <v>3316.0639999999999</v>
      </c>
      <c r="K4846" s="31">
        <v>1643.6379999999999</v>
      </c>
      <c r="L4846" s="31">
        <v>102.97</v>
      </c>
      <c r="M4846" s="31" t="s">
        <v>108</v>
      </c>
      <c r="N4846" s="31">
        <v>57.014899999999997</v>
      </c>
      <c r="O4846" s="31">
        <v>79.989199999999997</v>
      </c>
      <c r="P4846" s="31">
        <v>132.99680000000001</v>
      </c>
      <c r="Q4846" s="31">
        <v>2270.2489999999998</v>
      </c>
      <c r="R4846" s="31">
        <v>72.811000000000007</v>
      </c>
      <c r="S4846" s="31" t="s">
        <v>108</v>
      </c>
    </row>
    <row r="4847" spans="1:19" x14ac:dyDescent="0.35">
      <c r="A4847" s="2">
        <v>39653</v>
      </c>
      <c r="B4847" s="31">
        <v>1361.317</v>
      </c>
      <c r="C4847" s="31">
        <v>1786.9749999999999</v>
      </c>
      <c r="D4847" s="31">
        <v>1221.4469999999999</v>
      </c>
      <c r="E4847" s="31">
        <v>732.99120000000005</v>
      </c>
      <c r="F4847" s="31">
        <v>81.949700000000007</v>
      </c>
      <c r="G4847" s="31">
        <v>355.68470000000002</v>
      </c>
      <c r="H4847" s="31">
        <v>12.20818</v>
      </c>
      <c r="I4847" s="31">
        <v>2276.8330000000001</v>
      </c>
      <c r="J4847" s="31">
        <v>3349.5120000000002</v>
      </c>
      <c r="K4847" s="31">
        <v>1655.444</v>
      </c>
      <c r="L4847" s="31">
        <v>100.66</v>
      </c>
      <c r="M4847" s="31" t="s">
        <v>108</v>
      </c>
      <c r="N4847" s="31">
        <v>56.105200000000004</v>
      </c>
      <c r="O4847" s="31">
        <v>80.1126</v>
      </c>
      <c r="P4847" s="31">
        <v>132.80719999999999</v>
      </c>
      <c r="Q4847" s="31">
        <v>2255.5036</v>
      </c>
      <c r="R4847" s="31">
        <v>72.933000000000007</v>
      </c>
      <c r="S4847" s="31" t="s">
        <v>108</v>
      </c>
    </row>
    <row r="4848" spans="1:19" x14ac:dyDescent="0.35">
      <c r="A4848" s="2">
        <v>39654</v>
      </c>
      <c r="B4848" s="31">
        <v>1339.9659999999999</v>
      </c>
      <c r="C4848" s="31">
        <v>1766.296</v>
      </c>
      <c r="D4848" s="31">
        <v>1212.5640000000001</v>
      </c>
      <c r="E4848" s="31">
        <v>738.50789999999995</v>
      </c>
      <c r="F4848" s="31">
        <v>82.354100000000003</v>
      </c>
      <c r="G4848" s="31">
        <v>359.18200000000002</v>
      </c>
      <c r="H4848" s="31">
        <v>12.51516</v>
      </c>
      <c r="I4848" s="31">
        <v>2290.1579999999999</v>
      </c>
      <c r="J4848" s="31">
        <v>3328.4349999999999</v>
      </c>
      <c r="K4848" s="31">
        <v>1653.203</v>
      </c>
      <c r="L4848" s="31">
        <v>100.66</v>
      </c>
      <c r="M4848" s="31" t="s">
        <v>108</v>
      </c>
      <c r="N4848" s="31">
        <v>56.752800000000001</v>
      </c>
      <c r="O4848" s="31">
        <v>79.9131</v>
      </c>
      <c r="P4848" s="31">
        <v>132.8092</v>
      </c>
      <c r="Q4848" s="31">
        <v>2216.0464000000002</v>
      </c>
      <c r="R4848" s="31">
        <v>72.86</v>
      </c>
      <c r="S4848" s="31" t="s">
        <v>108</v>
      </c>
    </row>
    <row r="4849" spans="1:19" x14ac:dyDescent="0.35">
      <c r="A4849" s="2">
        <v>39657</v>
      </c>
      <c r="B4849" s="31">
        <v>1353.63</v>
      </c>
      <c r="C4849" s="31">
        <v>1785.5809999999999</v>
      </c>
      <c r="D4849" s="31">
        <v>1218.5730000000001</v>
      </c>
      <c r="E4849" s="31">
        <v>742.55349999999999</v>
      </c>
      <c r="F4849" s="31">
        <v>82.433199999999999</v>
      </c>
      <c r="G4849" s="31">
        <v>361.64299999999997</v>
      </c>
      <c r="H4849" s="31">
        <v>12.435079999999999</v>
      </c>
      <c r="I4849" s="31">
        <v>2289.1460000000002</v>
      </c>
      <c r="J4849" s="31">
        <v>3352.7190000000001</v>
      </c>
      <c r="K4849" s="31">
        <v>1661.123</v>
      </c>
      <c r="L4849" s="31">
        <v>99.16</v>
      </c>
      <c r="M4849" s="31" t="s">
        <v>108</v>
      </c>
      <c r="N4849" s="31">
        <v>55.927900000000001</v>
      </c>
      <c r="O4849" s="31">
        <v>80.110699999999994</v>
      </c>
      <c r="P4849" s="31">
        <v>133.38339999999999</v>
      </c>
      <c r="Q4849" s="31">
        <v>2215.4396000000002</v>
      </c>
      <c r="R4849" s="31">
        <v>72.649000000000001</v>
      </c>
      <c r="S4849" s="31" t="s">
        <v>108</v>
      </c>
    </row>
    <row r="4850" spans="1:19" x14ac:dyDescent="0.35">
      <c r="A4850" s="2">
        <v>39658</v>
      </c>
      <c r="B4850" s="31">
        <v>1321.4970000000001</v>
      </c>
      <c r="C4850" s="31">
        <v>1750.2639999999999</v>
      </c>
      <c r="D4850" s="31">
        <v>1192.9680000000001</v>
      </c>
      <c r="E4850" s="31">
        <v>736.577</v>
      </c>
      <c r="F4850" s="31">
        <v>81.431100000000001</v>
      </c>
      <c r="G4850" s="31">
        <v>360.34769999999997</v>
      </c>
      <c r="H4850" s="31">
        <v>12.61304</v>
      </c>
      <c r="I4850" s="31">
        <v>2295.0500000000002</v>
      </c>
      <c r="J4850" s="31">
        <v>3348.1370000000002</v>
      </c>
      <c r="K4850" s="31">
        <v>1668.596</v>
      </c>
      <c r="L4850" s="31">
        <v>101.3</v>
      </c>
      <c r="M4850" s="31" t="s">
        <v>108</v>
      </c>
      <c r="N4850" s="31">
        <v>56.798999999999999</v>
      </c>
      <c r="O4850" s="31">
        <v>79.688000000000002</v>
      </c>
      <c r="P4850" s="31">
        <v>132.1798</v>
      </c>
      <c r="Q4850" s="31">
        <v>2196.9274</v>
      </c>
      <c r="R4850" s="31">
        <v>73.308999999999997</v>
      </c>
      <c r="S4850" s="31" t="s">
        <v>108</v>
      </c>
    </row>
    <row r="4851" spans="1:19" x14ac:dyDescent="0.35">
      <c r="A4851" s="2">
        <v>39659</v>
      </c>
      <c r="B4851" s="31">
        <v>1367.614</v>
      </c>
      <c r="C4851" s="31">
        <v>1823.86</v>
      </c>
      <c r="D4851" s="31">
        <v>1186.4359999999999</v>
      </c>
      <c r="E4851" s="31">
        <v>745.86350000000004</v>
      </c>
      <c r="F4851" s="31">
        <v>80.191699999999997</v>
      </c>
      <c r="G4851" s="31">
        <v>363.97449999999998</v>
      </c>
      <c r="H4851" s="31">
        <v>12.49292</v>
      </c>
      <c r="I4851" s="31">
        <v>2298.761</v>
      </c>
      <c r="J4851" s="31">
        <v>3348.1370000000002</v>
      </c>
      <c r="K4851" s="31">
        <v>1674.723</v>
      </c>
      <c r="L4851" s="31">
        <v>103.15</v>
      </c>
      <c r="M4851" s="31" t="s">
        <v>108</v>
      </c>
      <c r="N4851" s="31">
        <v>57.238399999999999</v>
      </c>
      <c r="O4851" s="31">
        <v>79.678100000000001</v>
      </c>
      <c r="P4851" s="31">
        <v>131.87039999999999</v>
      </c>
      <c r="Q4851" s="31">
        <v>2246.9526000000001</v>
      </c>
      <c r="R4851" s="31">
        <v>73.322000000000003</v>
      </c>
      <c r="S4851" s="31" t="s">
        <v>108</v>
      </c>
    </row>
    <row r="4852" spans="1:19" x14ac:dyDescent="0.35">
      <c r="A4852" s="2">
        <v>39660</v>
      </c>
      <c r="B4852" s="31">
        <v>1335.588</v>
      </c>
      <c r="C4852" s="31">
        <v>1783.78</v>
      </c>
      <c r="D4852" s="31">
        <v>1182.778</v>
      </c>
      <c r="E4852" s="31">
        <v>748.25409999999999</v>
      </c>
      <c r="F4852" s="31">
        <v>81.105900000000005</v>
      </c>
      <c r="G4852" s="31">
        <v>363.71539999999999</v>
      </c>
      <c r="H4852" s="31">
        <v>12.71537</v>
      </c>
      <c r="I4852" s="31">
        <v>2298.0859999999998</v>
      </c>
      <c r="J4852" s="31">
        <v>3369.2139999999999</v>
      </c>
      <c r="K4852" s="31">
        <v>1681.598</v>
      </c>
      <c r="L4852" s="31">
        <v>101.73</v>
      </c>
      <c r="M4852" s="31" t="s">
        <v>108</v>
      </c>
      <c r="N4852" s="31">
        <v>57.1614</v>
      </c>
      <c r="O4852" s="31">
        <v>79.745999999999995</v>
      </c>
      <c r="P4852" s="31">
        <v>132.27010000000001</v>
      </c>
      <c r="Q4852" s="31">
        <v>2253.7550000000001</v>
      </c>
      <c r="R4852" s="31">
        <v>73.227000000000004</v>
      </c>
      <c r="S4852" s="31" t="s">
        <v>108</v>
      </c>
    </row>
    <row r="4853" spans="1:19" x14ac:dyDescent="0.35">
      <c r="A4853" s="2">
        <v>39661</v>
      </c>
      <c r="B4853" s="31">
        <v>1339.9649999999999</v>
      </c>
      <c r="C4853" s="31">
        <v>1791.5640000000001</v>
      </c>
      <c r="D4853" s="31">
        <v>1180.6880000000001</v>
      </c>
      <c r="E4853" s="31">
        <v>733.63469999999995</v>
      </c>
      <c r="F4853" s="31">
        <v>80.648799999999994</v>
      </c>
      <c r="G4853" s="31">
        <v>353.61219999999997</v>
      </c>
      <c r="H4853" s="31">
        <v>13.32934</v>
      </c>
      <c r="I4853" s="31">
        <v>2303.3150000000001</v>
      </c>
      <c r="J4853" s="31">
        <v>3375.17</v>
      </c>
      <c r="K4853" s="31">
        <v>1681.8969999999999</v>
      </c>
      <c r="L4853" s="31">
        <v>101.18</v>
      </c>
      <c r="M4853" s="31" t="s">
        <v>108</v>
      </c>
      <c r="N4853" s="31">
        <v>56.521500000000003</v>
      </c>
      <c r="O4853" s="31">
        <v>80.156000000000006</v>
      </c>
      <c r="P4853" s="31">
        <v>131.92939999999999</v>
      </c>
      <c r="Q4853" s="31">
        <v>2227.6365999999998</v>
      </c>
      <c r="R4853" s="31">
        <v>73.424000000000007</v>
      </c>
      <c r="S4853" s="31" t="s">
        <v>108</v>
      </c>
    </row>
    <row r="4854" spans="1:19" x14ac:dyDescent="0.35">
      <c r="A4854" s="2">
        <v>39664</v>
      </c>
      <c r="B4854" s="31">
        <v>1302.7080000000001</v>
      </c>
      <c r="C4854" s="31">
        <v>1742.713</v>
      </c>
      <c r="D4854" s="31">
        <v>1159.002</v>
      </c>
      <c r="E4854" s="31">
        <v>705.31539999999995</v>
      </c>
      <c r="F4854" s="31">
        <v>79.805000000000007</v>
      </c>
      <c r="G4854" s="31">
        <v>335.47820000000002</v>
      </c>
      <c r="H4854" s="31">
        <v>12.381690000000001</v>
      </c>
      <c r="I4854" s="31">
        <v>2308.2069999999999</v>
      </c>
      <c r="J4854" s="31">
        <v>3369.672</v>
      </c>
      <c r="K4854" s="31">
        <v>1685.932</v>
      </c>
      <c r="L4854" s="31">
        <v>100.26</v>
      </c>
      <c r="M4854" s="31" t="s">
        <v>108</v>
      </c>
      <c r="N4854" s="31">
        <v>55.866300000000003</v>
      </c>
      <c r="O4854" s="31">
        <v>79.817899999999995</v>
      </c>
      <c r="P4854" s="31">
        <v>132.34450000000001</v>
      </c>
      <c r="Q4854" s="31">
        <v>2180.9515999999999</v>
      </c>
      <c r="R4854" s="31">
        <v>73.462000000000003</v>
      </c>
      <c r="S4854" s="31" t="s">
        <v>108</v>
      </c>
    </row>
    <row r="4855" spans="1:19" x14ac:dyDescent="0.35">
      <c r="A4855" s="2">
        <v>39665</v>
      </c>
      <c r="B4855" s="31">
        <v>1271.3230000000001</v>
      </c>
      <c r="C4855" s="31">
        <v>1717.271</v>
      </c>
      <c r="D4855" s="31">
        <v>1120.0719999999999</v>
      </c>
      <c r="E4855" s="31">
        <v>707.61400000000003</v>
      </c>
      <c r="F4855" s="31">
        <v>77.8887</v>
      </c>
      <c r="G4855" s="31">
        <v>328.74270000000001</v>
      </c>
      <c r="H4855" s="31">
        <v>12.092499999999999</v>
      </c>
      <c r="I4855" s="31">
        <v>2303.8209999999999</v>
      </c>
      <c r="J4855" s="31">
        <v>3365.5479999999998</v>
      </c>
      <c r="K4855" s="31">
        <v>1687.4259999999999</v>
      </c>
      <c r="L4855" s="31">
        <v>103.01</v>
      </c>
      <c r="M4855" s="31" t="s">
        <v>108</v>
      </c>
      <c r="N4855" s="31">
        <v>57.631599999999999</v>
      </c>
      <c r="O4855" s="31">
        <v>79.754300000000001</v>
      </c>
      <c r="P4855" s="31">
        <v>131.31129999999999</v>
      </c>
      <c r="Q4855" s="31">
        <v>2161.7759999999998</v>
      </c>
      <c r="R4855" s="31">
        <v>73.881</v>
      </c>
      <c r="S4855" s="31" t="s">
        <v>108</v>
      </c>
    </row>
    <row r="4856" spans="1:19" x14ac:dyDescent="0.35">
      <c r="A4856" s="2">
        <v>39666</v>
      </c>
      <c r="B4856" s="31">
        <v>1260.7539999999999</v>
      </c>
      <c r="C4856" s="31">
        <v>1713.1469999999999</v>
      </c>
      <c r="D4856" s="31">
        <v>1102.0440000000001</v>
      </c>
      <c r="E4856" s="31">
        <v>707.43010000000004</v>
      </c>
      <c r="F4856" s="31">
        <v>77.616200000000006</v>
      </c>
      <c r="G4856" s="31">
        <v>316.56700000000001</v>
      </c>
      <c r="H4856" s="31">
        <v>12.261559999999999</v>
      </c>
      <c r="I4856" s="31">
        <v>2311.2429999999999</v>
      </c>
      <c r="J4856" s="31">
        <v>3359.134</v>
      </c>
      <c r="K4856" s="31">
        <v>1686.6790000000001</v>
      </c>
      <c r="L4856" s="31">
        <v>103.39</v>
      </c>
      <c r="M4856" s="31" t="s">
        <v>108</v>
      </c>
      <c r="N4856" s="31">
        <v>58.471899999999998</v>
      </c>
      <c r="O4856" s="31">
        <v>78.960800000000006</v>
      </c>
      <c r="P4856" s="31">
        <v>130.7398</v>
      </c>
      <c r="Q4856" s="31">
        <v>2189.4009999999998</v>
      </c>
      <c r="R4856" s="31">
        <v>74.244</v>
      </c>
      <c r="S4856" s="31" t="s">
        <v>108</v>
      </c>
    </row>
    <row r="4857" spans="1:19" x14ac:dyDescent="0.35">
      <c r="A4857" s="2">
        <v>39667</v>
      </c>
      <c r="B4857" s="31">
        <v>1267.586</v>
      </c>
      <c r="C4857" s="31">
        <v>1744.165</v>
      </c>
      <c r="D4857" s="31">
        <v>1111.1890000000001</v>
      </c>
      <c r="E4857" s="31">
        <v>712.11929999999995</v>
      </c>
      <c r="F4857" s="31">
        <v>77.167900000000003</v>
      </c>
      <c r="G4857" s="31">
        <v>320.971</v>
      </c>
      <c r="H4857" s="31">
        <v>12.39058</v>
      </c>
      <c r="I4857" s="31">
        <v>2309.893</v>
      </c>
      <c r="J4857" s="31">
        <v>3391.665</v>
      </c>
      <c r="K4857" s="31">
        <v>1696.095</v>
      </c>
      <c r="L4857" s="31">
        <v>101.81</v>
      </c>
      <c r="M4857" s="31" t="s">
        <v>108</v>
      </c>
      <c r="N4857" s="31">
        <v>58.155799999999999</v>
      </c>
      <c r="O4857" s="31">
        <v>78.624099999999999</v>
      </c>
      <c r="P4857" s="31">
        <v>130.4032</v>
      </c>
      <c r="Q4857" s="31">
        <v>2180.5598</v>
      </c>
      <c r="R4857" s="31">
        <v>74.546999999999997</v>
      </c>
      <c r="S4857" s="31" t="s">
        <v>108</v>
      </c>
    </row>
    <row r="4858" spans="1:19" x14ac:dyDescent="0.35">
      <c r="A4858" s="2">
        <v>39668</v>
      </c>
      <c r="B4858" s="31">
        <v>1224.242</v>
      </c>
      <c r="C4858" s="31">
        <v>1677.903</v>
      </c>
      <c r="D4858" s="31">
        <v>1071.9490000000001</v>
      </c>
      <c r="E4858" s="31">
        <v>686.72919999999999</v>
      </c>
      <c r="F4858" s="31">
        <v>76.016400000000004</v>
      </c>
      <c r="G4858" s="31">
        <v>305.81619999999998</v>
      </c>
      <c r="H4858" s="31">
        <v>11.95989</v>
      </c>
      <c r="I4858" s="31">
        <v>2319.5079999999998</v>
      </c>
      <c r="J4858" s="31">
        <v>3383.4169999999999</v>
      </c>
      <c r="K4858" s="31">
        <v>1697.5889999999999</v>
      </c>
      <c r="L4858" s="31">
        <v>103.75</v>
      </c>
      <c r="M4858" s="31" t="s">
        <v>108</v>
      </c>
      <c r="N4858" s="31">
        <v>59.319800000000001</v>
      </c>
      <c r="O4858" s="31">
        <v>78.191500000000005</v>
      </c>
      <c r="P4858" s="31">
        <v>127.4849</v>
      </c>
      <c r="Q4858" s="31">
        <v>2141.6336000000001</v>
      </c>
      <c r="R4858" s="31">
        <v>75.844999999999999</v>
      </c>
      <c r="S4858" s="31" t="s">
        <v>108</v>
      </c>
    </row>
    <row r="4859" spans="1:19" x14ac:dyDescent="0.35">
      <c r="A4859" s="2">
        <v>39671</v>
      </c>
      <c r="B4859" s="31">
        <v>1218.6880000000001</v>
      </c>
      <c r="C4859" s="31">
        <v>1666.6020000000001</v>
      </c>
      <c r="D4859" s="31">
        <v>1071.5840000000001</v>
      </c>
      <c r="E4859" s="31">
        <v>679.59569999999997</v>
      </c>
      <c r="F4859" s="31">
        <v>72.808099999999996</v>
      </c>
      <c r="G4859" s="31">
        <v>309.83159999999998</v>
      </c>
      <c r="H4859" s="31">
        <v>11.864179999999999</v>
      </c>
      <c r="I4859" s="31">
        <v>2319.5079999999998</v>
      </c>
      <c r="J4859" s="31">
        <v>3370.5880000000002</v>
      </c>
      <c r="K4859" s="31">
        <v>1695.796</v>
      </c>
      <c r="L4859" s="31">
        <v>104.78</v>
      </c>
      <c r="M4859" s="31" t="s">
        <v>108</v>
      </c>
      <c r="N4859" s="31">
        <v>59.913400000000003</v>
      </c>
      <c r="O4859" s="31">
        <v>78.3874</v>
      </c>
      <c r="P4859" s="31">
        <v>127.22110000000001</v>
      </c>
      <c r="Q4859" s="31">
        <v>2142.6781999999998</v>
      </c>
      <c r="R4859" s="31">
        <v>76.125</v>
      </c>
      <c r="S4859" s="31" t="s">
        <v>108</v>
      </c>
    </row>
    <row r="4860" spans="1:19" x14ac:dyDescent="0.35">
      <c r="A4860" s="2">
        <v>39672</v>
      </c>
      <c r="B4860" s="31">
        <v>1201.509</v>
      </c>
      <c r="C4860" s="31">
        <v>1651.3209999999999</v>
      </c>
      <c r="D4860" s="31">
        <v>1057.8</v>
      </c>
      <c r="E4860" s="31">
        <v>661.16489999999999</v>
      </c>
      <c r="F4860" s="31">
        <v>71.603800000000007</v>
      </c>
      <c r="G4860" s="31">
        <v>314.49459999999999</v>
      </c>
      <c r="H4860" s="31">
        <v>11.926119999999999</v>
      </c>
      <c r="I4860" s="31">
        <v>2320.0140000000001</v>
      </c>
      <c r="J4860" s="31">
        <v>3395.33</v>
      </c>
      <c r="K4860" s="31">
        <v>1700.877</v>
      </c>
      <c r="L4860" s="31">
        <v>103.69</v>
      </c>
      <c r="M4860" s="31" t="s">
        <v>108</v>
      </c>
      <c r="N4860" s="31">
        <v>59.967399999999998</v>
      </c>
      <c r="O4860" s="31">
        <v>78.513900000000007</v>
      </c>
      <c r="P4860" s="31">
        <v>126.4644</v>
      </c>
      <c r="Q4860" s="31">
        <v>2125.3517000000002</v>
      </c>
      <c r="R4860" s="31">
        <v>76.152000000000001</v>
      </c>
      <c r="S4860" s="31" t="s">
        <v>108</v>
      </c>
    </row>
    <row r="4861" spans="1:19" x14ac:dyDescent="0.35">
      <c r="A4861" s="2">
        <v>39673</v>
      </c>
      <c r="B4861" s="31">
        <v>1225.4780000000001</v>
      </c>
      <c r="C4861" s="31">
        <v>1703.2529999999999</v>
      </c>
      <c r="D4861" s="31">
        <v>1065.0709999999999</v>
      </c>
      <c r="E4861" s="31">
        <v>687.37450000000001</v>
      </c>
      <c r="F4861" s="31">
        <v>73.089399999999998</v>
      </c>
      <c r="G4861" s="31">
        <v>332.62860000000001</v>
      </c>
      <c r="H4861" s="31">
        <v>11.92435</v>
      </c>
      <c r="I4861" s="31">
        <v>2320.3510000000001</v>
      </c>
      <c r="J4861" s="31">
        <v>3386.1669999999999</v>
      </c>
      <c r="K4861" s="31">
        <v>1704.3140000000001</v>
      </c>
      <c r="L4861" s="31">
        <v>103.13</v>
      </c>
      <c r="M4861" s="31" t="s">
        <v>108</v>
      </c>
      <c r="N4861" s="31">
        <v>59.867199999999997</v>
      </c>
      <c r="O4861" s="31">
        <v>79.293099999999995</v>
      </c>
      <c r="P4861" s="31">
        <v>126.11450000000001</v>
      </c>
      <c r="Q4861" s="31">
        <v>2106.9423999999999</v>
      </c>
      <c r="R4861" s="31">
        <v>76.207999999999998</v>
      </c>
      <c r="S4861" s="31" t="s">
        <v>108</v>
      </c>
    </row>
    <row r="4862" spans="1:19" x14ac:dyDescent="0.35">
      <c r="A4862" s="2">
        <v>39674</v>
      </c>
      <c r="B4862" s="31">
        <v>1213.4190000000001</v>
      </c>
      <c r="C4862" s="31">
        <v>1689.8679999999999</v>
      </c>
      <c r="D4862" s="31">
        <v>1062.2190000000001</v>
      </c>
      <c r="E4862" s="31">
        <v>683.40440000000001</v>
      </c>
      <c r="F4862" s="31">
        <v>71.594999999999999</v>
      </c>
      <c r="G4862" s="31">
        <v>330.03800000000001</v>
      </c>
      <c r="H4862" s="31">
        <v>11.840339999999999</v>
      </c>
      <c r="I4862" s="31">
        <v>2322.7130000000002</v>
      </c>
      <c r="J4862" s="31">
        <v>3398.0790000000002</v>
      </c>
      <c r="K4862" s="31">
        <v>1703.1189999999999</v>
      </c>
      <c r="L4862" s="31">
        <v>103.87</v>
      </c>
      <c r="M4862" s="31" t="s">
        <v>108</v>
      </c>
      <c r="N4862" s="31">
        <v>60.614899999999999</v>
      </c>
      <c r="O4862" s="31">
        <v>78.600700000000003</v>
      </c>
      <c r="P4862" s="31">
        <v>126.3882</v>
      </c>
      <c r="Q4862" s="31">
        <v>2129.0273999999999</v>
      </c>
      <c r="R4862" s="31">
        <v>76.668999999999997</v>
      </c>
      <c r="S4862" s="31" t="s">
        <v>108</v>
      </c>
    </row>
    <row r="4863" spans="1:19" x14ac:dyDescent="0.35">
      <c r="A4863" s="2">
        <v>39675</v>
      </c>
      <c r="B4863" s="31">
        <v>1203.2639999999999</v>
      </c>
      <c r="C4863" s="31">
        <v>1661.779</v>
      </c>
      <c r="D4863" s="31">
        <v>1035.5139999999999</v>
      </c>
      <c r="E4863" s="31">
        <v>681.46550000000002</v>
      </c>
      <c r="F4863" s="31">
        <v>69.626099999999994</v>
      </c>
      <c r="G4863" s="31">
        <v>315.78989999999999</v>
      </c>
      <c r="H4863" s="31">
        <v>11.438000000000001</v>
      </c>
      <c r="I4863" s="31">
        <v>2319.6770000000001</v>
      </c>
      <c r="J4863" s="31">
        <v>3406.3270000000002</v>
      </c>
      <c r="K4863" s="31">
        <v>1706.855</v>
      </c>
      <c r="L4863" s="31">
        <v>104.35</v>
      </c>
      <c r="M4863" s="31" t="s">
        <v>108</v>
      </c>
      <c r="N4863" s="31">
        <v>60.607199999999999</v>
      </c>
      <c r="O4863" s="31">
        <v>77.955799999999996</v>
      </c>
      <c r="P4863" s="31">
        <v>124.6307</v>
      </c>
      <c r="Q4863" s="31">
        <v>2103.0248999999999</v>
      </c>
      <c r="R4863" s="31">
        <v>77.180000000000007</v>
      </c>
      <c r="S4863" s="31" t="s">
        <v>108</v>
      </c>
    </row>
    <row r="4864" spans="1:19" x14ac:dyDescent="0.35">
      <c r="A4864" s="2">
        <v>39678</v>
      </c>
      <c r="B4864" s="31">
        <v>1197.3399999999999</v>
      </c>
      <c r="C4864" s="31">
        <v>1636.5709999999999</v>
      </c>
      <c r="D4864" s="31">
        <v>1047.7</v>
      </c>
      <c r="E4864" s="31">
        <v>681.18849999999998</v>
      </c>
      <c r="F4864" s="31">
        <v>70.8215</v>
      </c>
      <c r="G4864" s="31">
        <v>333.9239</v>
      </c>
      <c r="H4864" s="31">
        <v>11.52201</v>
      </c>
      <c r="I4864" s="31">
        <v>2322.2069999999999</v>
      </c>
      <c r="J4864" s="31">
        <v>3415.0320000000002</v>
      </c>
      <c r="K4864" s="31">
        <v>1709.9929999999999</v>
      </c>
      <c r="L4864" s="31">
        <v>102.93</v>
      </c>
      <c r="M4864" s="31" t="s">
        <v>108</v>
      </c>
      <c r="N4864" s="31">
        <v>59.928800000000003</v>
      </c>
      <c r="O4864" s="31">
        <v>78.099800000000002</v>
      </c>
      <c r="P4864" s="31">
        <v>124.7456</v>
      </c>
      <c r="Q4864" s="31">
        <v>2078.0572999999999</v>
      </c>
      <c r="R4864" s="31">
        <v>77.117000000000004</v>
      </c>
      <c r="S4864" s="31" t="s">
        <v>108</v>
      </c>
    </row>
    <row r="4865" spans="1:19" x14ac:dyDescent="0.35">
      <c r="A4865" s="2">
        <v>39679</v>
      </c>
      <c r="B4865" s="31">
        <v>1211.7260000000001</v>
      </c>
      <c r="C4865" s="31">
        <v>1665.501</v>
      </c>
      <c r="D4865" s="31">
        <v>1054.182</v>
      </c>
      <c r="E4865" s="31">
        <v>702.05439999999999</v>
      </c>
      <c r="F4865" s="31">
        <v>71.797200000000004</v>
      </c>
      <c r="G4865" s="31">
        <v>330.55619999999999</v>
      </c>
      <c r="H4865" s="31">
        <v>11.8094</v>
      </c>
      <c r="I4865" s="31">
        <v>2324.2310000000002</v>
      </c>
      <c r="J4865" s="31">
        <v>3411.3670000000002</v>
      </c>
      <c r="K4865" s="31">
        <v>1708.798</v>
      </c>
      <c r="L4865" s="31">
        <v>101.85</v>
      </c>
      <c r="M4865" s="31" t="s">
        <v>108</v>
      </c>
      <c r="N4865" s="31">
        <v>59.181100000000001</v>
      </c>
      <c r="O4865" s="31">
        <v>78.472200000000001</v>
      </c>
      <c r="P4865" s="31">
        <v>124.7529</v>
      </c>
      <c r="Q4865" s="31">
        <v>2040.9228000000001</v>
      </c>
      <c r="R4865" s="31">
        <v>76.838999999999999</v>
      </c>
      <c r="S4865" s="31" t="s">
        <v>108</v>
      </c>
    </row>
    <row r="4866" spans="1:19" x14ac:dyDescent="0.35">
      <c r="A4866" s="2">
        <v>39680</v>
      </c>
      <c r="B4866" s="31">
        <v>1224.2080000000001</v>
      </c>
      <c r="C4866" s="31">
        <v>1690.4690000000001</v>
      </c>
      <c r="D4866" s="31">
        <v>1048.9970000000001</v>
      </c>
      <c r="E4866" s="31">
        <v>696.97640000000001</v>
      </c>
      <c r="F4866" s="31">
        <v>71.753299999999996</v>
      </c>
      <c r="G4866" s="31">
        <v>336.77359999999999</v>
      </c>
      <c r="H4866" s="31">
        <v>11.75634</v>
      </c>
      <c r="I4866" s="31">
        <v>2321.1950000000002</v>
      </c>
      <c r="J4866" s="31">
        <v>3422.8209999999999</v>
      </c>
      <c r="K4866" s="31">
        <v>1711.9359999999999</v>
      </c>
      <c r="L4866" s="31">
        <v>102.27</v>
      </c>
      <c r="M4866" s="31" t="s">
        <v>108</v>
      </c>
      <c r="N4866" s="31">
        <v>59.0809</v>
      </c>
      <c r="O4866" s="31">
        <v>78.344499999999996</v>
      </c>
      <c r="P4866" s="31">
        <v>124.97029999999999</v>
      </c>
      <c r="Q4866" s="31">
        <v>2081.1734000000001</v>
      </c>
      <c r="R4866" s="31">
        <v>76.957999999999998</v>
      </c>
      <c r="S4866" s="31" t="s">
        <v>108</v>
      </c>
    </row>
    <row r="4867" spans="1:19" x14ac:dyDescent="0.35">
      <c r="A4867" s="2">
        <v>39681</v>
      </c>
      <c r="B4867" s="31">
        <v>1284.9269999999999</v>
      </c>
      <c r="C4867" s="31">
        <v>1772.877</v>
      </c>
      <c r="D4867" s="31">
        <v>1117.703</v>
      </c>
      <c r="E4867" s="31">
        <v>729.19849999999997</v>
      </c>
      <c r="F4867" s="31">
        <v>73.748599999999996</v>
      </c>
      <c r="G4867" s="31">
        <v>349.20830000000001</v>
      </c>
      <c r="H4867" s="31">
        <v>12.561019999999999</v>
      </c>
      <c r="I4867" s="31">
        <v>2325.4119999999998</v>
      </c>
      <c r="J4867" s="31">
        <v>3412.741</v>
      </c>
      <c r="K4867" s="31">
        <v>1706.1079999999999</v>
      </c>
      <c r="L4867" s="31">
        <v>102.41</v>
      </c>
      <c r="M4867" s="31" t="s">
        <v>108</v>
      </c>
      <c r="N4867" s="31">
        <v>58.811100000000003</v>
      </c>
      <c r="O4867" s="31">
        <v>79.5167</v>
      </c>
      <c r="P4867" s="31">
        <v>126.3073</v>
      </c>
      <c r="Q4867" s="31">
        <v>2072.0205000000001</v>
      </c>
      <c r="R4867" s="31">
        <v>76.195999999999998</v>
      </c>
      <c r="S4867" s="31" t="s">
        <v>108</v>
      </c>
    </row>
    <row r="4868" spans="1:19" x14ac:dyDescent="0.35">
      <c r="A4868" s="2">
        <v>39682</v>
      </c>
      <c r="B4868" s="31">
        <v>1218.2850000000001</v>
      </c>
      <c r="C4868" s="31">
        <v>1676.124</v>
      </c>
      <c r="D4868" s="31">
        <v>1078.0350000000001</v>
      </c>
      <c r="E4868" s="31">
        <v>711.19470000000001</v>
      </c>
      <c r="F4868" s="31">
        <v>73.265199999999993</v>
      </c>
      <c r="G4868" s="31">
        <v>343.7681</v>
      </c>
      <c r="H4868" s="31">
        <v>12.4328</v>
      </c>
      <c r="I4868" s="31">
        <v>2319.6770000000001</v>
      </c>
      <c r="J4868" s="31">
        <v>3404.0360000000001</v>
      </c>
      <c r="K4868" s="31">
        <v>1701.7739999999999</v>
      </c>
      <c r="L4868" s="31">
        <v>103.75</v>
      </c>
      <c r="M4868" s="31" t="s">
        <v>108</v>
      </c>
      <c r="N4868" s="31">
        <v>59.497100000000003</v>
      </c>
      <c r="O4868" s="31">
        <v>78.307000000000002</v>
      </c>
      <c r="P4868" s="31">
        <v>125.745</v>
      </c>
      <c r="Q4868" s="31">
        <v>2069.9675000000002</v>
      </c>
      <c r="R4868" s="31">
        <v>76.805000000000007</v>
      </c>
      <c r="S4868" s="31" t="s">
        <v>108</v>
      </c>
    </row>
    <row r="4869" spans="1:19" x14ac:dyDescent="0.35">
      <c r="A4869" s="2">
        <v>39685</v>
      </c>
      <c r="B4869" s="31">
        <v>1220.5060000000001</v>
      </c>
      <c r="C4869" s="31">
        <v>1684.7070000000001</v>
      </c>
      <c r="D4869" s="31">
        <v>1067.146</v>
      </c>
      <c r="E4869" s="31">
        <v>711.19470000000001</v>
      </c>
      <c r="F4869" s="31">
        <v>72.579499999999996</v>
      </c>
      <c r="G4869" s="31">
        <v>348.94920000000002</v>
      </c>
      <c r="H4869" s="31">
        <v>12.680389999999999</v>
      </c>
      <c r="I4869" s="31">
        <v>2326.5920000000001</v>
      </c>
      <c r="J4869" s="31">
        <v>3427.4029999999998</v>
      </c>
      <c r="K4869" s="31">
        <v>1713.431</v>
      </c>
      <c r="L4869" s="31">
        <v>101.69</v>
      </c>
      <c r="M4869" s="31" t="s">
        <v>108</v>
      </c>
      <c r="N4869" s="31">
        <v>58.433300000000003</v>
      </c>
      <c r="O4869" s="31">
        <v>78.307000000000002</v>
      </c>
      <c r="P4869" s="31">
        <v>125.745</v>
      </c>
      <c r="Q4869" s="31">
        <v>2057.0726</v>
      </c>
      <c r="R4869" s="31">
        <v>76.793000000000006</v>
      </c>
      <c r="S4869" s="31" t="s">
        <v>108</v>
      </c>
    </row>
    <row r="4870" spans="1:19" x14ac:dyDescent="0.35">
      <c r="A4870" s="2">
        <v>39686</v>
      </c>
      <c r="B4870" s="31">
        <v>1227.17</v>
      </c>
      <c r="C4870" s="31">
        <v>1716.3979999999999</v>
      </c>
      <c r="D4870" s="31">
        <v>1081.665</v>
      </c>
      <c r="E4870" s="31">
        <v>703.80849999999998</v>
      </c>
      <c r="F4870" s="31">
        <v>72.790499999999994</v>
      </c>
      <c r="G4870" s="31">
        <v>348.30160000000001</v>
      </c>
      <c r="H4870" s="31">
        <v>12.75113</v>
      </c>
      <c r="I4870" s="31">
        <v>2333.1709999999998</v>
      </c>
      <c r="J4870" s="31">
        <v>3426.6</v>
      </c>
      <c r="K4870" s="31">
        <v>1713.58</v>
      </c>
      <c r="L4870" s="31">
        <v>102.11</v>
      </c>
      <c r="M4870" s="31" t="s">
        <v>108</v>
      </c>
      <c r="N4870" s="31">
        <v>58.325400000000002</v>
      </c>
      <c r="O4870" s="31">
        <v>78.367699999999999</v>
      </c>
      <c r="P4870" s="31">
        <v>124.35599999999999</v>
      </c>
      <c r="Q4870" s="31">
        <v>2031.7092</v>
      </c>
      <c r="R4870" s="31">
        <v>77.251000000000005</v>
      </c>
      <c r="S4870" s="31" t="s">
        <v>108</v>
      </c>
    </row>
    <row r="4871" spans="1:19" x14ac:dyDescent="0.35">
      <c r="A4871" s="2">
        <v>39687</v>
      </c>
      <c r="B4871" s="31">
        <v>1243.883</v>
      </c>
      <c r="C4871" s="31">
        <v>1750.91</v>
      </c>
      <c r="D4871" s="31">
        <v>1087.8869999999999</v>
      </c>
      <c r="E4871" s="31">
        <v>710.27139999999997</v>
      </c>
      <c r="F4871" s="31">
        <v>73.309100000000001</v>
      </c>
      <c r="G4871" s="31">
        <v>349.20830000000001</v>
      </c>
      <c r="H4871" s="31">
        <v>13.11368</v>
      </c>
      <c r="I4871" s="31">
        <v>2326.2550000000001</v>
      </c>
      <c r="J4871" s="31">
        <v>3433.0540000000001</v>
      </c>
      <c r="K4871" s="31">
        <v>1705.51</v>
      </c>
      <c r="L4871" s="31">
        <v>102.93</v>
      </c>
      <c r="M4871" s="31" t="s">
        <v>108</v>
      </c>
      <c r="N4871" s="31">
        <v>58.641500000000001</v>
      </c>
      <c r="O4871" s="31">
        <v>78.435299999999998</v>
      </c>
      <c r="P4871" s="31">
        <v>124.8467</v>
      </c>
      <c r="Q4871" s="31">
        <v>2064.6495</v>
      </c>
      <c r="R4871" s="31">
        <v>77.051000000000002</v>
      </c>
      <c r="S4871" s="31" t="s">
        <v>108</v>
      </c>
    </row>
    <row r="4872" spans="1:19" x14ac:dyDescent="0.35">
      <c r="A4872" s="2">
        <v>39688</v>
      </c>
      <c r="B4872" s="31">
        <v>1221.2460000000001</v>
      </c>
      <c r="C4872" s="31">
        <v>1719.2190000000001</v>
      </c>
      <c r="D4872" s="31">
        <v>1078.5530000000001</v>
      </c>
      <c r="E4872" s="31">
        <v>698.54589999999996</v>
      </c>
      <c r="F4872" s="31">
        <v>73.590400000000002</v>
      </c>
      <c r="G4872" s="31">
        <v>342.99090000000001</v>
      </c>
      <c r="H4872" s="31">
        <v>12.645020000000001</v>
      </c>
      <c r="I4872" s="31">
        <v>2329.1219999999998</v>
      </c>
      <c r="J4872" s="31">
        <v>3429.4749999999999</v>
      </c>
      <c r="K4872" s="31">
        <v>1706.1079999999999</v>
      </c>
      <c r="L4872" s="31">
        <v>104.21</v>
      </c>
      <c r="M4872" s="31" t="s">
        <v>108</v>
      </c>
      <c r="N4872" s="31">
        <v>58.757100000000001</v>
      </c>
      <c r="O4872" s="31">
        <v>78.652699999999996</v>
      </c>
      <c r="P4872" s="31">
        <v>124.9983</v>
      </c>
      <c r="Q4872" s="31">
        <v>2071.5463</v>
      </c>
      <c r="R4872" s="31">
        <v>77.150999999999996</v>
      </c>
      <c r="S4872" s="31" t="s">
        <v>108</v>
      </c>
    </row>
    <row r="4873" spans="1:19" x14ac:dyDescent="0.35">
      <c r="A4873" s="2">
        <v>39689</v>
      </c>
      <c r="B4873" s="31">
        <v>1220.5060000000001</v>
      </c>
      <c r="C4873" s="31">
        <v>1713.097</v>
      </c>
      <c r="D4873" s="31">
        <v>1076.22</v>
      </c>
      <c r="E4873" s="31">
        <v>696.42240000000004</v>
      </c>
      <c r="F4873" s="31">
        <v>73.414599999999993</v>
      </c>
      <c r="G4873" s="31">
        <v>342.99090000000001</v>
      </c>
      <c r="H4873" s="31">
        <v>12.75113</v>
      </c>
      <c r="I4873" s="31">
        <v>2331.1469999999999</v>
      </c>
      <c r="J4873" s="31">
        <v>3423.9140000000002</v>
      </c>
      <c r="K4873" s="31">
        <v>1706.2570000000001</v>
      </c>
      <c r="L4873" s="31">
        <v>102.97</v>
      </c>
      <c r="M4873" s="31" t="s">
        <v>108</v>
      </c>
      <c r="N4873" s="31">
        <v>57.816600000000001</v>
      </c>
      <c r="O4873" s="31">
        <v>79.289699999999996</v>
      </c>
      <c r="P4873" s="31">
        <v>124.99930000000001</v>
      </c>
      <c r="Q4873" s="31">
        <v>2070.0877</v>
      </c>
      <c r="R4873" s="31">
        <v>77.381</v>
      </c>
      <c r="S4873" s="31" t="s">
        <v>108</v>
      </c>
    </row>
    <row r="4874" spans="1:19" x14ac:dyDescent="0.35">
      <c r="A4874" s="2">
        <v>39692</v>
      </c>
      <c r="B4874" s="31">
        <v>1220.5060000000001</v>
      </c>
      <c r="C4874" s="31">
        <v>1713.097</v>
      </c>
      <c r="D4874" s="31">
        <v>1076.22</v>
      </c>
      <c r="E4874" s="31">
        <v>696.42240000000004</v>
      </c>
      <c r="F4874" s="31">
        <v>73.414599999999993</v>
      </c>
      <c r="G4874" s="31">
        <v>342.99090000000001</v>
      </c>
      <c r="H4874" s="31">
        <v>12.75113</v>
      </c>
      <c r="I4874" s="31">
        <v>2318.4960000000001</v>
      </c>
      <c r="J4874" s="31">
        <v>3423.9140000000002</v>
      </c>
      <c r="K4874" s="31">
        <v>1711.6369999999999</v>
      </c>
      <c r="L4874" s="31">
        <v>102.97</v>
      </c>
      <c r="M4874" s="31" t="s">
        <v>108</v>
      </c>
      <c r="N4874" s="31">
        <v>57.816600000000001</v>
      </c>
      <c r="O4874" s="31">
        <v>79.570999999999998</v>
      </c>
      <c r="P4874" s="31">
        <v>123.87739999999999</v>
      </c>
      <c r="Q4874" s="31">
        <v>2022.9929999999999</v>
      </c>
      <c r="R4874" s="31">
        <v>77.644000000000005</v>
      </c>
      <c r="S4874" s="31" t="s">
        <v>108</v>
      </c>
    </row>
    <row r="4875" spans="1:19" x14ac:dyDescent="0.35">
      <c r="A4875" s="2">
        <v>39693</v>
      </c>
      <c r="B4875" s="31">
        <v>1161.797</v>
      </c>
      <c r="C4875" s="31">
        <v>1640.7729999999999</v>
      </c>
      <c r="D4875" s="31">
        <v>1022.033</v>
      </c>
      <c r="E4875" s="31">
        <v>673.24829999999997</v>
      </c>
      <c r="F4875" s="31">
        <v>71.243399999999994</v>
      </c>
      <c r="G4875" s="31">
        <v>336.38499999999999</v>
      </c>
      <c r="H4875" s="31">
        <v>11.77844</v>
      </c>
      <c r="I4875" s="31">
        <v>2326.761</v>
      </c>
      <c r="J4875" s="31">
        <v>3445.2330000000002</v>
      </c>
      <c r="K4875" s="31">
        <v>1707.0039999999999</v>
      </c>
      <c r="L4875" s="31">
        <v>102.49</v>
      </c>
      <c r="M4875" s="31" t="s">
        <v>108</v>
      </c>
      <c r="N4875" s="31">
        <v>57.099699999999999</v>
      </c>
      <c r="O4875" s="31">
        <v>79.050899999999999</v>
      </c>
      <c r="P4875" s="31">
        <v>123.3077</v>
      </c>
      <c r="Q4875" s="31">
        <v>2009.9344000000001</v>
      </c>
      <c r="R4875" s="31">
        <v>78.061000000000007</v>
      </c>
      <c r="S4875" s="31" t="s">
        <v>108</v>
      </c>
    </row>
    <row r="4876" spans="1:19" x14ac:dyDescent="0.35">
      <c r="A4876" s="2">
        <v>39694</v>
      </c>
      <c r="B4876" s="31">
        <v>1157.566</v>
      </c>
      <c r="C4876" s="31">
        <v>1660.64</v>
      </c>
      <c r="D4876" s="31">
        <v>1015.551</v>
      </c>
      <c r="E4876" s="31">
        <v>682.11170000000004</v>
      </c>
      <c r="F4876" s="31">
        <v>71.041300000000007</v>
      </c>
      <c r="G4876" s="31">
        <v>324.20929999999998</v>
      </c>
      <c r="H4876" s="31">
        <v>11.840339999999999</v>
      </c>
      <c r="I4876" s="31">
        <v>2330.8090000000002</v>
      </c>
      <c r="J4876" s="31">
        <v>3456.819</v>
      </c>
      <c r="K4876" s="31">
        <v>1710.0329999999999</v>
      </c>
      <c r="L4876" s="31">
        <v>102.39</v>
      </c>
      <c r="M4876" s="31" t="s">
        <v>108</v>
      </c>
      <c r="N4876" s="31">
        <v>56.560099999999998</v>
      </c>
      <c r="O4876" s="31">
        <v>79.334699999999998</v>
      </c>
      <c r="P4876" s="31">
        <v>122.7788</v>
      </c>
      <c r="Q4876" s="31">
        <v>1973.9673</v>
      </c>
      <c r="R4876" s="31">
        <v>78.087000000000003</v>
      </c>
      <c r="S4876" s="31" t="s">
        <v>108</v>
      </c>
    </row>
    <row r="4877" spans="1:19" x14ac:dyDescent="0.35">
      <c r="A4877" s="2">
        <v>39695</v>
      </c>
      <c r="B4877" s="31">
        <v>1139.9010000000001</v>
      </c>
      <c r="C4877" s="31">
        <v>1644.7950000000001</v>
      </c>
      <c r="D4877" s="31">
        <v>1012.699</v>
      </c>
      <c r="E4877" s="31">
        <v>670.38620000000003</v>
      </c>
      <c r="F4877" s="31">
        <v>70.601799999999997</v>
      </c>
      <c r="G4877" s="31">
        <v>319.93490000000003</v>
      </c>
      <c r="H4877" s="31">
        <v>11.71654</v>
      </c>
      <c r="I4877" s="31">
        <v>2316.4720000000002</v>
      </c>
      <c r="J4877" s="31">
        <v>3466.5509999999999</v>
      </c>
      <c r="K4877" s="31">
        <v>1718.5630000000001</v>
      </c>
      <c r="L4877" s="31">
        <v>99.28</v>
      </c>
      <c r="M4877" s="31" t="s">
        <v>108</v>
      </c>
      <c r="N4877" s="31">
        <v>54.7562</v>
      </c>
      <c r="O4877" s="31">
        <v>79.601900000000001</v>
      </c>
      <c r="P4877" s="31">
        <v>122.169</v>
      </c>
      <c r="Q4877" s="31">
        <v>1933.5193999999999</v>
      </c>
      <c r="R4877" s="31">
        <v>78.61</v>
      </c>
      <c r="S4877" s="31" t="s">
        <v>108</v>
      </c>
    </row>
    <row r="4878" spans="1:19" x14ac:dyDescent="0.35">
      <c r="A4878" s="2">
        <v>39696</v>
      </c>
      <c r="B4878" s="31">
        <v>1117.8979999999999</v>
      </c>
      <c r="C4878" s="31">
        <v>1612.204</v>
      </c>
      <c r="D4878" s="31">
        <v>992.47609999999997</v>
      </c>
      <c r="E4878" s="31">
        <v>639.82600000000002</v>
      </c>
      <c r="F4878" s="31">
        <v>70.566599999999994</v>
      </c>
      <c r="G4878" s="31">
        <v>304.90960000000001</v>
      </c>
      <c r="H4878" s="31">
        <v>11.654640000000001</v>
      </c>
      <c r="I4878" s="31">
        <v>2336.672</v>
      </c>
      <c r="J4878" s="31">
        <v>3457.2820000000002</v>
      </c>
      <c r="K4878" s="31">
        <v>1728.671</v>
      </c>
      <c r="L4878" s="31">
        <v>99.64</v>
      </c>
      <c r="M4878" s="31" t="s">
        <v>108</v>
      </c>
      <c r="N4878" s="31">
        <v>54.578899999999997</v>
      </c>
      <c r="O4878" s="31">
        <v>80.809200000000004</v>
      </c>
      <c r="P4878" s="31">
        <v>121.1564</v>
      </c>
      <c r="Q4878" s="31">
        <v>1891.0251000000001</v>
      </c>
      <c r="R4878" s="31">
        <v>78.932000000000002</v>
      </c>
      <c r="S4878" s="31" t="s">
        <v>108</v>
      </c>
    </row>
    <row r="4879" spans="1:19" x14ac:dyDescent="0.35">
      <c r="A4879" s="2">
        <v>39699</v>
      </c>
      <c r="B4879" s="31">
        <v>1111.6569999999999</v>
      </c>
      <c r="C4879" s="31">
        <v>1650.7370000000001</v>
      </c>
      <c r="D4879" s="31">
        <v>996.62440000000004</v>
      </c>
      <c r="E4879" s="31">
        <v>644.71929999999998</v>
      </c>
      <c r="F4879" s="31">
        <v>70.540199999999999</v>
      </c>
      <c r="G4879" s="31">
        <v>308.79539999999997</v>
      </c>
      <c r="H4879" s="31">
        <v>11.398199999999999</v>
      </c>
      <c r="I4879" s="31">
        <v>2315.5</v>
      </c>
      <c r="J4879" s="31">
        <v>3451.2579999999998</v>
      </c>
      <c r="K4879" s="31">
        <v>1718.7809999999999</v>
      </c>
      <c r="L4879" s="31">
        <v>101.73</v>
      </c>
      <c r="M4879" s="31" t="s">
        <v>108</v>
      </c>
      <c r="N4879" s="31">
        <v>54.293700000000001</v>
      </c>
      <c r="O4879" s="31">
        <v>79.656999999999996</v>
      </c>
      <c r="P4879" s="31">
        <v>120.6605</v>
      </c>
      <c r="Q4879" s="31">
        <v>1953.3124</v>
      </c>
      <c r="R4879" s="31">
        <v>79.588999999999999</v>
      </c>
      <c r="S4879" s="31" t="s">
        <v>108</v>
      </c>
    </row>
    <row r="4880" spans="1:19" x14ac:dyDescent="0.35">
      <c r="A4880" s="2">
        <v>39700</v>
      </c>
      <c r="B4880" s="31">
        <v>1079.203</v>
      </c>
      <c r="C4880" s="31">
        <v>1593.703</v>
      </c>
      <c r="D4880" s="31">
        <v>975.59810000000004</v>
      </c>
      <c r="E4880" s="31">
        <v>633.09860000000003</v>
      </c>
      <c r="F4880" s="31">
        <v>69.6173</v>
      </c>
      <c r="G4880" s="31">
        <v>311.12689999999998</v>
      </c>
      <c r="H4880" s="31">
        <v>11.32746</v>
      </c>
      <c r="I4880" s="31">
        <v>2318.7910000000002</v>
      </c>
      <c r="J4880" s="31">
        <v>3466.0880000000002</v>
      </c>
      <c r="K4880" s="31">
        <v>1724.1759999999999</v>
      </c>
      <c r="L4880" s="31">
        <v>98.47</v>
      </c>
      <c r="M4880" s="31" t="s">
        <v>108</v>
      </c>
      <c r="N4880" s="31">
        <v>53.306899999999999</v>
      </c>
      <c r="O4880" s="31">
        <v>80.049499999999995</v>
      </c>
      <c r="P4880" s="31">
        <v>120.0551</v>
      </c>
      <c r="Q4880" s="31">
        <v>1880.1883</v>
      </c>
      <c r="R4880" s="31">
        <v>79.247</v>
      </c>
      <c r="S4880" s="31" t="s">
        <v>108</v>
      </c>
    </row>
    <row r="4881" spans="1:19" x14ac:dyDescent="0.35">
      <c r="A4881" s="2">
        <v>39701</v>
      </c>
      <c r="B4881" s="31">
        <v>1065.903</v>
      </c>
      <c r="C4881" s="31">
        <v>1595.89</v>
      </c>
      <c r="D4881" s="31">
        <v>955.94230000000005</v>
      </c>
      <c r="E4881" s="31">
        <v>634.24440000000004</v>
      </c>
      <c r="F4881" s="31">
        <v>67.024199999999993</v>
      </c>
      <c r="G4881" s="31">
        <v>305.16860000000003</v>
      </c>
      <c r="H4881" s="31">
        <v>11.46894</v>
      </c>
      <c r="I4881" s="31">
        <v>2311.5360000000001</v>
      </c>
      <c r="J4881" s="31">
        <v>3454.038</v>
      </c>
      <c r="K4881" s="31">
        <v>1722.078</v>
      </c>
      <c r="L4881" s="31">
        <v>99.02</v>
      </c>
      <c r="M4881" s="31" t="s">
        <v>108</v>
      </c>
      <c r="N4881" s="31">
        <v>53.576700000000002</v>
      </c>
      <c r="O4881" s="31">
        <v>79.960499999999996</v>
      </c>
      <c r="P4881" s="31">
        <v>119.3976</v>
      </c>
      <c r="Q4881" s="31">
        <v>1859.4958999999999</v>
      </c>
      <c r="R4881" s="31">
        <v>79.844999999999999</v>
      </c>
      <c r="S4881" s="31" t="s">
        <v>108</v>
      </c>
    </row>
    <row r="4882" spans="1:19" x14ac:dyDescent="0.35">
      <c r="A4882" s="2">
        <v>39702</v>
      </c>
      <c r="B4882" s="31">
        <v>1050.204</v>
      </c>
      <c r="C4882" s="31">
        <v>1622.62</v>
      </c>
      <c r="D4882" s="31">
        <v>961.57489999999996</v>
      </c>
      <c r="E4882" s="31">
        <v>642.86069999999995</v>
      </c>
      <c r="F4882" s="31">
        <v>65.529899999999998</v>
      </c>
      <c r="G4882" s="31">
        <v>304.65050000000002</v>
      </c>
      <c r="H4882" s="31">
        <v>11.23019</v>
      </c>
      <c r="I4882" s="31">
        <v>2309.511</v>
      </c>
      <c r="J4882" s="31">
        <v>3459.136</v>
      </c>
      <c r="K4882" s="31">
        <v>1719.83</v>
      </c>
      <c r="L4882" s="31">
        <v>100.44</v>
      </c>
      <c r="M4882" s="31" t="s">
        <v>108</v>
      </c>
      <c r="N4882" s="31">
        <v>54.7408</v>
      </c>
      <c r="O4882" s="31">
        <v>80.722999999999999</v>
      </c>
      <c r="P4882" s="31">
        <v>118.28870000000001</v>
      </c>
      <c r="Q4882" s="31">
        <v>1818.0776000000001</v>
      </c>
      <c r="R4882" s="31">
        <v>80.146000000000001</v>
      </c>
      <c r="S4882" s="31" t="s">
        <v>108</v>
      </c>
    </row>
    <row r="4883" spans="1:19" x14ac:dyDescent="0.35">
      <c r="A4883" s="2">
        <v>39703</v>
      </c>
      <c r="B4883" s="31">
        <v>1052.5909999999999</v>
      </c>
      <c r="C4883" s="31">
        <v>1633.269</v>
      </c>
      <c r="D4883" s="31">
        <v>969.63149999999996</v>
      </c>
      <c r="E4883" s="31">
        <v>661.15729999999996</v>
      </c>
      <c r="F4883" s="31">
        <v>67.2</v>
      </c>
      <c r="G4883" s="31">
        <v>311.38600000000002</v>
      </c>
      <c r="H4883" s="31">
        <v>11.318619999999999</v>
      </c>
      <c r="I4883" s="31">
        <v>2310.5239999999999</v>
      </c>
      <c r="J4883" s="31">
        <v>3438.2809999999999</v>
      </c>
      <c r="K4883" s="31">
        <v>1707.242</v>
      </c>
      <c r="L4883" s="31">
        <v>100.94</v>
      </c>
      <c r="M4883" s="31" t="s">
        <v>108</v>
      </c>
      <c r="N4883" s="31">
        <v>54.679099999999998</v>
      </c>
      <c r="O4883" s="31">
        <v>80.155100000000004</v>
      </c>
      <c r="P4883" s="31">
        <v>120.4342</v>
      </c>
      <c r="Q4883" s="31">
        <v>1852.6374000000001</v>
      </c>
      <c r="R4883" s="31">
        <v>78.965999999999994</v>
      </c>
      <c r="S4883" s="31" t="s">
        <v>108</v>
      </c>
    </row>
    <row r="4884" spans="1:19" x14ac:dyDescent="0.35">
      <c r="A4884" s="2">
        <v>39706</v>
      </c>
      <c r="B4884" s="31">
        <v>999.25689999999997</v>
      </c>
      <c r="C4884" s="31">
        <v>1519.979</v>
      </c>
      <c r="D4884" s="31">
        <v>926.49659999999994</v>
      </c>
      <c r="E4884" s="31">
        <v>643.47829999999999</v>
      </c>
      <c r="F4884" s="31">
        <v>69.177800000000005</v>
      </c>
      <c r="G4884" s="31">
        <v>305.42770000000002</v>
      </c>
      <c r="H4884" s="31">
        <v>11.52642</v>
      </c>
      <c r="I4884" s="31">
        <v>2310.5239999999999</v>
      </c>
      <c r="J4884" s="31">
        <v>3498.9929999999999</v>
      </c>
      <c r="K4884" s="31">
        <v>1721.328</v>
      </c>
      <c r="L4884" s="31">
        <v>95.93</v>
      </c>
      <c r="M4884" s="31" t="s">
        <v>108</v>
      </c>
      <c r="N4884" s="31">
        <v>52.895299999999999</v>
      </c>
      <c r="O4884" s="31">
        <v>80.933700000000002</v>
      </c>
      <c r="P4884" s="31">
        <v>120.5971</v>
      </c>
      <c r="Q4884" s="31">
        <v>1788.1667</v>
      </c>
      <c r="R4884" s="31">
        <v>78.909000000000006</v>
      </c>
      <c r="S4884" s="31" t="s">
        <v>108</v>
      </c>
    </row>
    <row r="4885" spans="1:19" x14ac:dyDescent="0.35">
      <c r="A4885" s="2">
        <v>39707</v>
      </c>
      <c r="B4885" s="31">
        <v>945.29660000000001</v>
      </c>
      <c r="C4885" s="31">
        <v>1431.203</v>
      </c>
      <c r="D4885" s="31">
        <v>907.12459999999999</v>
      </c>
      <c r="E4885" s="31">
        <v>638.29489999999998</v>
      </c>
      <c r="F4885" s="31">
        <v>68.606399999999994</v>
      </c>
      <c r="G4885" s="31">
        <v>291.17959999999999</v>
      </c>
      <c r="H4885" s="31">
        <v>11.362830000000001</v>
      </c>
      <c r="I4885" s="31">
        <v>2345.9560000000001</v>
      </c>
      <c r="J4885" s="31">
        <v>3489.26</v>
      </c>
      <c r="K4885" s="31">
        <v>1729.421</v>
      </c>
      <c r="L4885" s="31">
        <v>97.55</v>
      </c>
      <c r="M4885" s="31" t="s">
        <v>108</v>
      </c>
      <c r="N4885" s="31">
        <v>53.246499999999997</v>
      </c>
      <c r="O4885" s="31">
        <v>82.057000000000002</v>
      </c>
      <c r="P4885" s="31">
        <v>120.0762</v>
      </c>
      <c r="Q4885" s="31">
        <v>1700.0684000000001</v>
      </c>
      <c r="R4885" s="31">
        <v>79.067999999999998</v>
      </c>
      <c r="S4885" s="31" t="s">
        <v>108</v>
      </c>
    </row>
    <row r="4886" spans="1:19" x14ac:dyDescent="0.35">
      <c r="A4886" s="2">
        <v>39708</v>
      </c>
      <c r="B4886" s="31">
        <v>1002.284</v>
      </c>
      <c r="C4886" s="31">
        <v>1499.039</v>
      </c>
      <c r="D4886" s="31">
        <v>907.64120000000003</v>
      </c>
      <c r="E4886" s="31">
        <v>627.46540000000005</v>
      </c>
      <c r="F4886" s="31">
        <v>74.759500000000003</v>
      </c>
      <c r="G4886" s="31">
        <v>295.06540000000001</v>
      </c>
      <c r="H4886" s="31">
        <v>11.261139999999999</v>
      </c>
      <c r="I4886" s="31">
        <v>2333.808</v>
      </c>
      <c r="J4886" s="31">
        <v>3514.75</v>
      </c>
      <c r="K4886" s="31">
        <v>1727.7719999999999</v>
      </c>
      <c r="L4886" s="31">
        <v>93.28</v>
      </c>
      <c r="M4886" s="31" t="s">
        <v>108</v>
      </c>
      <c r="N4886" s="31">
        <v>50.604199999999999</v>
      </c>
      <c r="O4886" s="31">
        <v>82.284099999999995</v>
      </c>
      <c r="P4886" s="31">
        <v>120.8265</v>
      </c>
      <c r="Q4886" s="31">
        <v>1665.8602000000001</v>
      </c>
      <c r="R4886" s="31">
        <v>78.094999999999999</v>
      </c>
      <c r="S4886" s="31" t="s">
        <v>108</v>
      </c>
    </row>
    <row r="4887" spans="1:19" x14ac:dyDescent="0.35">
      <c r="A4887" s="2">
        <v>39709</v>
      </c>
      <c r="B4887" s="31">
        <v>1006.25</v>
      </c>
      <c r="C4887" s="31">
        <v>1522.173</v>
      </c>
      <c r="D4887" s="31">
        <v>927.78800000000001</v>
      </c>
      <c r="E4887" s="31">
        <v>626.26210000000003</v>
      </c>
      <c r="F4887" s="31">
        <v>78.846800000000002</v>
      </c>
      <c r="G4887" s="31">
        <v>289.1071</v>
      </c>
      <c r="H4887" s="31">
        <v>11.743069999999999</v>
      </c>
      <c r="I4887" s="31">
        <v>2327.2280000000001</v>
      </c>
      <c r="J4887" s="31">
        <v>3512.433</v>
      </c>
      <c r="K4887" s="31">
        <v>1727.173</v>
      </c>
      <c r="L4887" s="31">
        <v>96.51</v>
      </c>
      <c r="M4887" s="31" t="s">
        <v>108</v>
      </c>
      <c r="N4887" s="31">
        <v>52.4938</v>
      </c>
      <c r="O4887" s="31">
        <v>82.3215</v>
      </c>
      <c r="P4887" s="31">
        <v>122.3206</v>
      </c>
      <c r="Q4887" s="31">
        <v>1663.3583000000001</v>
      </c>
      <c r="R4887" s="31">
        <v>78.019000000000005</v>
      </c>
      <c r="S4887" s="31" t="s">
        <v>108</v>
      </c>
    </row>
    <row r="4888" spans="1:19" x14ac:dyDescent="0.35">
      <c r="A4888" s="2">
        <v>39710</v>
      </c>
      <c r="B4888" s="31">
        <v>1051.9649999999999</v>
      </c>
      <c r="C4888" s="31">
        <v>1595.15</v>
      </c>
      <c r="D4888" s="31">
        <v>934.50360000000001</v>
      </c>
      <c r="E4888" s="31">
        <v>655.14089999999999</v>
      </c>
      <c r="F4888" s="31">
        <v>76.0077</v>
      </c>
      <c r="G4888" s="31">
        <v>296.2312</v>
      </c>
      <c r="H4888" s="31">
        <v>11.8934</v>
      </c>
      <c r="I4888" s="31">
        <v>2304.9560000000001</v>
      </c>
      <c r="J4888" s="31">
        <v>3428.085</v>
      </c>
      <c r="K4888" s="31">
        <v>1703.9449999999999</v>
      </c>
      <c r="L4888" s="31">
        <v>99.94</v>
      </c>
      <c r="M4888" s="31" t="s">
        <v>108</v>
      </c>
      <c r="N4888" s="31">
        <v>53.446199999999997</v>
      </c>
      <c r="O4888" s="31">
        <v>80.587699999999998</v>
      </c>
      <c r="P4888" s="31">
        <v>122.4864</v>
      </c>
      <c r="Q4888" s="31">
        <v>1831.7847999999999</v>
      </c>
      <c r="R4888" s="31">
        <v>77.680000000000007</v>
      </c>
      <c r="S4888" s="31" t="s">
        <v>108</v>
      </c>
    </row>
    <row r="4889" spans="1:19" x14ac:dyDescent="0.35">
      <c r="A4889" s="2">
        <v>39713</v>
      </c>
      <c r="B4889" s="31">
        <v>1116.4670000000001</v>
      </c>
      <c r="C4889" s="31">
        <v>1677.6569999999999</v>
      </c>
      <c r="D4889" s="31">
        <v>993.65269999999998</v>
      </c>
      <c r="E4889" s="31">
        <v>672.81989999999996</v>
      </c>
      <c r="F4889" s="31">
        <v>79.901700000000005</v>
      </c>
      <c r="G4889" s="31">
        <v>312.16320000000002</v>
      </c>
      <c r="H4889" s="31">
        <v>12.052569999999999</v>
      </c>
      <c r="I4889" s="31">
        <v>2305.1239999999998</v>
      </c>
      <c r="J4889" s="31">
        <v>3413.2550000000001</v>
      </c>
      <c r="K4889" s="31">
        <v>1696.453</v>
      </c>
      <c r="L4889" s="31">
        <v>97.35</v>
      </c>
      <c r="M4889" s="31" t="s">
        <v>108</v>
      </c>
      <c r="N4889" s="31">
        <v>51.303199999999997</v>
      </c>
      <c r="O4889" s="31">
        <v>80.590599999999995</v>
      </c>
      <c r="P4889" s="31">
        <v>124.455</v>
      </c>
      <c r="Q4889" s="31">
        <v>1850.6999000000001</v>
      </c>
      <c r="R4889" s="31">
        <v>76.150999999999996</v>
      </c>
      <c r="S4889" s="31" t="s">
        <v>108</v>
      </c>
    </row>
    <row r="4890" spans="1:19" x14ac:dyDescent="0.35">
      <c r="A4890" s="2">
        <v>39714</v>
      </c>
      <c r="B4890" s="31">
        <v>1083.068</v>
      </c>
      <c r="C4890" s="31">
        <v>1620.479</v>
      </c>
      <c r="D4890" s="31">
        <v>995.97730000000001</v>
      </c>
      <c r="E4890" s="31">
        <v>646.99559999999997</v>
      </c>
      <c r="F4890" s="31">
        <v>78.337000000000003</v>
      </c>
      <c r="G4890" s="31">
        <v>307.50020000000001</v>
      </c>
      <c r="H4890" s="31">
        <v>11.94646</v>
      </c>
      <c r="I4890" s="31">
        <v>2305.1239999999998</v>
      </c>
      <c r="J4890" s="31">
        <v>3404.913</v>
      </c>
      <c r="K4890" s="31">
        <v>1697.502</v>
      </c>
      <c r="L4890" s="31">
        <v>95.21</v>
      </c>
      <c r="M4890" s="31" t="s">
        <v>108</v>
      </c>
      <c r="N4890" s="31">
        <v>50.7117</v>
      </c>
      <c r="O4890" s="31">
        <v>81.399000000000001</v>
      </c>
      <c r="P4890" s="31">
        <v>125.2239</v>
      </c>
      <c r="Q4890" s="31">
        <v>1798.2633000000001</v>
      </c>
      <c r="R4890" s="31">
        <v>76.468000000000004</v>
      </c>
      <c r="S4890" s="31" t="s">
        <v>108</v>
      </c>
    </row>
    <row r="4891" spans="1:19" x14ac:dyDescent="0.35">
      <c r="A4891" s="2">
        <v>39715</v>
      </c>
      <c r="B4891" s="31">
        <v>1078.163</v>
      </c>
      <c r="C4891" s="31">
        <v>1611.6389999999999</v>
      </c>
      <c r="D4891" s="31">
        <v>1011.7329999999999</v>
      </c>
      <c r="E4891" s="31">
        <v>640.56269999999995</v>
      </c>
      <c r="F4891" s="31">
        <v>78.671000000000006</v>
      </c>
      <c r="G4891" s="31">
        <v>307.50020000000001</v>
      </c>
      <c r="H4891" s="31">
        <v>12.189629999999999</v>
      </c>
      <c r="I4891" s="31">
        <v>2303.9430000000002</v>
      </c>
      <c r="J4891" s="31">
        <v>3416.0349999999999</v>
      </c>
      <c r="K4891" s="31">
        <v>1707.8420000000001</v>
      </c>
      <c r="L4891" s="31">
        <v>95.69</v>
      </c>
      <c r="M4891" s="31" t="s">
        <v>108</v>
      </c>
      <c r="N4891" s="31">
        <v>51.372300000000003</v>
      </c>
      <c r="O4891" s="31">
        <v>81.151200000000003</v>
      </c>
      <c r="P4891" s="31">
        <v>124.6915</v>
      </c>
      <c r="Q4891" s="31">
        <v>1800.2608</v>
      </c>
      <c r="R4891" s="31">
        <v>76.787999999999997</v>
      </c>
      <c r="S4891" s="31" t="s">
        <v>108</v>
      </c>
    </row>
    <row r="4892" spans="1:19" x14ac:dyDescent="0.35">
      <c r="A4892" s="2">
        <v>39716</v>
      </c>
      <c r="B4892" s="31">
        <v>1101.6469999999999</v>
      </c>
      <c r="C4892" s="31">
        <v>1659.8510000000001</v>
      </c>
      <c r="D4892" s="31">
        <v>994.6857</v>
      </c>
      <c r="E4892" s="31">
        <v>642.96929999999998</v>
      </c>
      <c r="F4892" s="31">
        <v>77.528300000000002</v>
      </c>
      <c r="G4892" s="31">
        <v>306.464</v>
      </c>
      <c r="H4892" s="31">
        <v>12.114470000000001</v>
      </c>
      <c r="I4892" s="31">
        <v>2311.3670000000002</v>
      </c>
      <c r="J4892" s="31">
        <v>3389.6190000000001</v>
      </c>
      <c r="K4892" s="31">
        <v>1697.951</v>
      </c>
      <c r="L4892" s="31">
        <v>97.33</v>
      </c>
      <c r="M4892" s="31" t="s">
        <v>108</v>
      </c>
      <c r="N4892" s="31">
        <v>51.618099999999998</v>
      </c>
      <c r="O4892" s="31">
        <v>80.8125</v>
      </c>
      <c r="P4892" s="31">
        <v>124.71639999999999</v>
      </c>
      <c r="Q4892" s="31">
        <v>1815.3131000000001</v>
      </c>
      <c r="R4892" s="31">
        <v>76.994</v>
      </c>
      <c r="S4892" s="31" t="s">
        <v>108</v>
      </c>
    </row>
    <row r="4893" spans="1:19" x14ac:dyDescent="0.35">
      <c r="A4893" s="2">
        <v>39717</v>
      </c>
      <c r="B4893" s="31">
        <v>1091.627</v>
      </c>
      <c r="C4893" s="31">
        <v>1639.538</v>
      </c>
      <c r="D4893" s="31">
        <v>991.06960000000004</v>
      </c>
      <c r="E4893" s="31">
        <v>628.76130000000001</v>
      </c>
      <c r="F4893" s="31">
        <v>78.099699999999999</v>
      </c>
      <c r="G4893" s="31">
        <v>301.5419</v>
      </c>
      <c r="H4893" s="31">
        <v>12.12773</v>
      </c>
      <c r="I4893" s="31">
        <v>2307.9929999999999</v>
      </c>
      <c r="J4893" s="31">
        <v>3403.5219999999999</v>
      </c>
      <c r="K4893" s="31">
        <v>1705.144</v>
      </c>
      <c r="L4893" s="31">
        <v>97.41</v>
      </c>
      <c r="M4893" s="31" t="s">
        <v>108</v>
      </c>
      <c r="N4893" s="31">
        <v>51.456800000000001</v>
      </c>
      <c r="O4893" s="31">
        <v>81.084500000000006</v>
      </c>
      <c r="P4893" s="31">
        <v>124.2413</v>
      </c>
      <c r="Q4893" s="31">
        <v>1783.6052999999999</v>
      </c>
      <c r="R4893" s="31">
        <v>76.953000000000003</v>
      </c>
      <c r="S4893" s="31" t="s">
        <v>108</v>
      </c>
    </row>
    <row r="4894" spans="1:19" x14ac:dyDescent="0.35">
      <c r="A4894" s="2">
        <v>39720</v>
      </c>
      <c r="B4894" s="31">
        <v>995.39599999999996</v>
      </c>
      <c r="C4894" s="31">
        <v>1480.5429999999999</v>
      </c>
      <c r="D4894" s="31">
        <v>948.19299999999998</v>
      </c>
      <c r="E4894" s="31">
        <v>596.92060000000004</v>
      </c>
      <c r="F4894" s="31">
        <v>78.618300000000005</v>
      </c>
      <c r="G4894" s="31">
        <v>283.40789999999998</v>
      </c>
      <c r="H4894" s="31">
        <v>11.30536</v>
      </c>
      <c r="I4894" s="31">
        <v>2304.6179999999999</v>
      </c>
      <c r="J4894" s="31">
        <v>3455.8919999999998</v>
      </c>
      <c r="K4894" s="31">
        <v>1730.32</v>
      </c>
      <c r="L4894" s="31">
        <v>89.73</v>
      </c>
      <c r="M4894" s="31" t="s">
        <v>108</v>
      </c>
      <c r="N4894" s="31">
        <v>46.456299999999999</v>
      </c>
      <c r="O4894" s="31">
        <v>81.978099999999998</v>
      </c>
      <c r="P4894" s="31">
        <v>122.7799</v>
      </c>
      <c r="Q4894" s="31">
        <v>1678.0438999999999</v>
      </c>
      <c r="R4894" s="31">
        <v>77.471000000000004</v>
      </c>
      <c r="S4894" s="31" t="s">
        <v>108</v>
      </c>
    </row>
    <row r="4895" spans="1:19" x14ac:dyDescent="0.35">
      <c r="A4895" s="2">
        <v>39721</v>
      </c>
      <c r="B4895" s="31">
        <v>1039.1279999999999</v>
      </c>
      <c r="C4895" s="31">
        <v>1540.856</v>
      </c>
      <c r="D4895" s="31">
        <v>941.47739999999999</v>
      </c>
      <c r="E4895" s="31">
        <v>589.42319999999995</v>
      </c>
      <c r="F4895" s="31">
        <v>77.422799999999995</v>
      </c>
      <c r="G4895" s="31">
        <v>270.71409999999997</v>
      </c>
      <c r="H4895" s="31">
        <v>11.30978</v>
      </c>
      <c r="I4895" s="31">
        <v>2313.7289999999998</v>
      </c>
      <c r="J4895" s="31">
        <v>3397.9609999999998</v>
      </c>
      <c r="K4895" s="31">
        <v>1724.0260000000001</v>
      </c>
      <c r="L4895" s="31">
        <v>93.76</v>
      </c>
      <c r="M4895" s="31" t="s">
        <v>108</v>
      </c>
      <c r="N4895" s="31">
        <v>49.298400000000001</v>
      </c>
      <c r="O4895" s="31">
        <v>81.006799999999998</v>
      </c>
      <c r="P4895" s="31">
        <v>119.7452</v>
      </c>
      <c r="Q4895" s="31">
        <v>1703.7153000000001</v>
      </c>
      <c r="R4895" s="31">
        <v>79.447999999999993</v>
      </c>
      <c r="S4895" s="31" t="s">
        <v>108</v>
      </c>
    </row>
    <row r="4896" spans="1:19" x14ac:dyDescent="0.35">
      <c r="A4896" s="2">
        <v>39722</v>
      </c>
      <c r="B4896" s="31">
        <v>1009.799</v>
      </c>
      <c r="C4896" s="31">
        <v>1479.6030000000001</v>
      </c>
      <c r="D4896" s="31">
        <v>940.96079999999995</v>
      </c>
      <c r="E4896" s="31">
        <v>570.44839999999999</v>
      </c>
      <c r="F4896" s="31">
        <v>77.994200000000006</v>
      </c>
      <c r="G4896" s="31">
        <v>272.78660000000002</v>
      </c>
      <c r="H4896" s="31">
        <v>11.101979999999999</v>
      </c>
      <c r="I4896" s="31">
        <v>2305.2930000000001</v>
      </c>
      <c r="J4896" s="31">
        <v>3411.864</v>
      </c>
      <c r="K4896" s="31">
        <v>1728.521</v>
      </c>
      <c r="L4896" s="31">
        <v>93.72</v>
      </c>
      <c r="M4896" s="31" t="s">
        <v>108</v>
      </c>
      <c r="N4896" s="31">
        <v>48.507199999999997</v>
      </c>
      <c r="O4896" s="31">
        <v>81.428700000000006</v>
      </c>
      <c r="P4896" s="31">
        <v>119.1758</v>
      </c>
      <c r="Q4896" s="31">
        <v>1701.7763</v>
      </c>
      <c r="R4896" s="31">
        <v>79.462999999999994</v>
      </c>
      <c r="S4896" s="31" t="s">
        <v>108</v>
      </c>
    </row>
    <row r="4897" spans="1:19" x14ac:dyDescent="0.35">
      <c r="A4897" s="2">
        <v>39723</v>
      </c>
      <c r="B4897" s="31">
        <v>958.23919999999998</v>
      </c>
      <c r="C4897" s="31">
        <v>1413.7729999999999</v>
      </c>
      <c r="D4897" s="31">
        <v>917.1979</v>
      </c>
      <c r="E4897" s="31">
        <v>541.47709999999995</v>
      </c>
      <c r="F4897" s="31">
        <v>74.214500000000001</v>
      </c>
      <c r="G4897" s="31">
        <v>260.09280000000001</v>
      </c>
      <c r="H4897" s="31">
        <v>10.8367</v>
      </c>
      <c r="I4897" s="31">
        <v>2308.6680000000001</v>
      </c>
      <c r="J4897" s="31">
        <v>3423.9140000000002</v>
      </c>
      <c r="K4897" s="31">
        <v>1733.7660000000001</v>
      </c>
      <c r="L4897" s="31">
        <v>90.19</v>
      </c>
      <c r="M4897" s="31" t="s">
        <v>108</v>
      </c>
      <c r="N4897" s="31">
        <v>46.410200000000003</v>
      </c>
      <c r="O4897" s="31">
        <v>81.606499999999997</v>
      </c>
      <c r="P4897" s="31">
        <v>117.3965</v>
      </c>
      <c r="Q4897" s="31">
        <v>1643.9111</v>
      </c>
      <c r="R4897" s="31">
        <v>80.438999999999993</v>
      </c>
      <c r="S4897" s="31" t="s">
        <v>108</v>
      </c>
    </row>
    <row r="4898" spans="1:19" x14ac:dyDescent="0.35">
      <c r="A4898" s="2">
        <v>39724</v>
      </c>
      <c r="B4898" s="31">
        <v>955.94299999999998</v>
      </c>
      <c r="C4898" s="31">
        <v>1397.0329999999999</v>
      </c>
      <c r="D4898" s="31">
        <v>904.02499999999998</v>
      </c>
      <c r="E4898" s="31">
        <v>557.21230000000003</v>
      </c>
      <c r="F4898" s="31">
        <v>73.238799999999998</v>
      </c>
      <c r="G4898" s="31">
        <v>256.98410000000001</v>
      </c>
      <c r="H4898" s="31">
        <v>10.91628</v>
      </c>
      <c r="I4898" s="31">
        <v>2316.0920000000001</v>
      </c>
      <c r="J4898" s="31">
        <v>3438.7440000000001</v>
      </c>
      <c r="K4898" s="31">
        <v>1732.7170000000001</v>
      </c>
      <c r="L4898" s="31">
        <v>88.89</v>
      </c>
      <c r="M4898" s="31" t="s">
        <v>108</v>
      </c>
      <c r="N4898" s="31">
        <v>45.396299999999997</v>
      </c>
      <c r="O4898" s="31">
        <v>81.170900000000003</v>
      </c>
      <c r="P4898" s="31">
        <v>117.36279999999999</v>
      </c>
      <c r="Q4898" s="31">
        <v>1605.3386</v>
      </c>
      <c r="R4898" s="31">
        <v>80.313000000000002</v>
      </c>
      <c r="S4898" s="31" t="s">
        <v>108</v>
      </c>
    </row>
    <row r="4899" spans="1:19" x14ac:dyDescent="0.35">
      <c r="A4899" s="2">
        <v>39727</v>
      </c>
      <c r="B4899" s="31">
        <v>887.89250000000004</v>
      </c>
      <c r="C4899" s="31">
        <v>1290.953</v>
      </c>
      <c r="D4899" s="31">
        <v>851.07500000000005</v>
      </c>
      <c r="E4899" s="31">
        <v>515.93050000000005</v>
      </c>
      <c r="F4899" s="31">
        <v>76.139499999999998</v>
      </c>
      <c r="G4899" s="31">
        <v>238.8501</v>
      </c>
      <c r="H4899" s="31">
        <v>10.61121</v>
      </c>
      <c r="I4899" s="31">
        <v>2330.7710000000002</v>
      </c>
      <c r="J4899" s="31">
        <v>3497.1390000000001</v>
      </c>
      <c r="K4899" s="31">
        <v>1755.4949999999999</v>
      </c>
      <c r="L4899" s="31">
        <v>84.48</v>
      </c>
      <c r="M4899" s="31" t="s">
        <v>108</v>
      </c>
      <c r="N4899" s="31">
        <v>43.214799999999997</v>
      </c>
      <c r="O4899" s="31">
        <v>84.923299999999998</v>
      </c>
      <c r="P4899" s="31">
        <v>114.7854</v>
      </c>
      <c r="Q4899" s="31">
        <v>1452.8278</v>
      </c>
      <c r="R4899" s="31">
        <v>81.674999999999997</v>
      </c>
      <c r="S4899" s="31" t="s">
        <v>108</v>
      </c>
    </row>
    <row r="4900" spans="1:19" x14ac:dyDescent="0.35">
      <c r="A4900" s="2">
        <v>39728</v>
      </c>
      <c r="B4900" s="31">
        <v>896.76409999999998</v>
      </c>
      <c r="C4900" s="31">
        <v>1293.2729999999999</v>
      </c>
      <c r="D4900" s="31">
        <v>837.90210000000002</v>
      </c>
      <c r="E4900" s="31">
        <v>522.96510000000001</v>
      </c>
      <c r="F4900" s="31">
        <v>77.528300000000002</v>
      </c>
      <c r="G4900" s="31">
        <v>239.88630000000001</v>
      </c>
      <c r="H4900" s="31">
        <v>10.70848</v>
      </c>
      <c r="I4900" s="31">
        <v>2326.5529999999999</v>
      </c>
      <c r="J4900" s="31">
        <v>3472.576</v>
      </c>
      <c r="K4900" s="31">
        <v>1753.6969999999999</v>
      </c>
      <c r="L4900" s="31">
        <v>80.67</v>
      </c>
      <c r="M4900" s="31" t="s">
        <v>108</v>
      </c>
      <c r="N4900" s="31">
        <v>41.064</v>
      </c>
      <c r="O4900" s="31">
        <v>83.787899999999993</v>
      </c>
      <c r="P4900" s="31">
        <v>116.0151</v>
      </c>
      <c r="Q4900" s="31">
        <v>1426.6795999999999</v>
      </c>
      <c r="R4900" s="31">
        <v>80.972999999999999</v>
      </c>
      <c r="S4900" s="31" t="s">
        <v>108</v>
      </c>
    </row>
    <row r="4901" spans="1:19" x14ac:dyDescent="0.35">
      <c r="A4901" s="2">
        <v>39729</v>
      </c>
      <c r="B4901" s="31">
        <v>894.80780000000004</v>
      </c>
      <c r="C4901" s="31">
        <v>1273.115</v>
      </c>
      <c r="D4901" s="31">
        <v>809.87220000000002</v>
      </c>
      <c r="E4901" s="31">
        <v>485.75330000000002</v>
      </c>
      <c r="F4901" s="31">
        <v>79.681899999999999</v>
      </c>
      <c r="G4901" s="31">
        <v>249.7116</v>
      </c>
      <c r="H4901" s="31">
        <v>10.35477</v>
      </c>
      <c r="I4901" s="31">
        <v>2347.6439999999998</v>
      </c>
      <c r="J4901" s="31">
        <v>3407.23</v>
      </c>
      <c r="K4901" s="31">
        <v>1750.7</v>
      </c>
      <c r="L4901" s="31">
        <v>78.680000000000007</v>
      </c>
      <c r="M4901" s="31" t="s">
        <v>108</v>
      </c>
      <c r="N4901" s="31">
        <v>40.557099999999998</v>
      </c>
      <c r="O4901" s="31">
        <v>85.907600000000002</v>
      </c>
      <c r="P4901" s="31">
        <v>116.2107</v>
      </c>
      <c r="Q4901" s="31">
        <v>1311.3199</v>
      </c>
      <c r="R4901" s="31">
        <v>80.912999999999997</v>
      </c>
      <c r="S4901" s="31" t="s">
        <v>108</v>
      </c>
    </row>
    <row r="4902" spans="1:19" x14ac:dyDescent="0.35">
      <c r="A4902" s="2">
        <v>39730</v>
      </c>
      <c r="B4902" s="31">
        <v>876.86479999999995</v>
      </c>
      <c r="C4902" s="31">
        <v>1270.278</v>
      </c>
      <c r="D4902" s="31">
        <v>809.51120000000003</v>
      </c>
      <c r="E4902" s="31">
        <v>492.53379999999999</v>
      </c>
      <c r="F4902" s="31">
        <v>77.923900000000003</v>
      </c>
      <c r="G4902" s="31">
        <v>253.85589999999999</v>
      </c>
      <c r="H4902" s="31">
        <v>10.30171</v>
      </c>
      <c r="I4902" s="31">
        <v>2329.252</v>
      </c>
      <c r="J4902" s="31">
        <v>3365.5189999999998</v>
      </c>
      <c r="K4902" s="31">
        <v>1739.6110000000001</v>
      </c>
      <c r="L4902" s="31">
        <v>73.19</v>
      </c>
      <c r="M4902" s="31" t="s">
        <v>108</v>
      </c>
      <c r="N4902" s="31">
        <v>39.082299999999996</v>
      </c>
      <c r="O4902" s="31">
        <v>85.285700000000006</v>
      </c>
      <c r="P4902" s="31">
        <v>116.137</v>
      </c>
      <c r="Q4902" s="31">
        <v>1339.3952999999999</v>
      </c>
      <c r="R4902" s="31">
        <v>81.162999999999997</v>
      </c>
      <c r="S4902" s="31" t="s">
        <v>108</v>
      </c>
    </row>
    <row r="4903" spans="1:19" x14ac:dyDescent="0.35">
      <c r="A4903" s="2">
        <v>39731</v>
      </c>
      <c r="B4903" s="31">
        <v>794.90030000000002</v>
      </c>
      <c r="C4903" s="31">
        <v>1133.8</v>
      </c>
      <c r="D4903" s="31">
        <v>750.76959999999997</v>
      </c>
      <c r="E4903" s="31">
        <v>443.9085</v>
      </c>
      <c r="F4903" s="31">
        <v>75.506600000000006</v>
      </c>
      <c r="G4903" s="31">
        <v>235.8938</v>
      </c>
      <c r="H4903" s="31">
        <v>9.9214749999999992</v>
      </c>
      <c r="I4903" s="31">
        <v>2310.5239999999999</v>
      </c>
      <c r="J4903" s="31">
        <v>3365.9830000000002</v>
      </c>
      <c r="K4903" s="31">
        <v>1728.671</v>
      </c>
      <c r="L4903" s="31">
        <v>71.47</v>
      </c>
      <c r="M4903" s="31" t="s">
        <v>108</v>
      </c>
      <c r="N4903" s="31">
        <v>39.404899999999998</v>
      </c>
      <c r="O4903" s="31">
        <v>86.025000000000006</v>
      </c>
      <c r="P4903" s="31">
        <v>114.90949999999999</v>
      </c>
      <c r="Q4903" s="31">
        <v>1280.8399999999999</v>
      </c>
      <c r="R4903" s="31">
        <v>82.997</v>
      </c>
      <c r="S4903" s="31" t="s">
        <v>108</v>
      </c>
    </row>
    <row r="4904" spans="1:19" x14ac:dyDescent="0.35">
      <c r="A4904" s="2">
        <v>39734</v>
      </c>
      <c r="B4904" s="31">
        <v>829.03449999999998</v>
      </c>
      <c r="C4904" s="31">
        <v>1195.952</v>
      </c>
      <c r="D4904" s="31">
        <v>770.38750000000005</v>
      </c>
      <c r="E4904" s="31">
        <v>473.79759999999999</v>
      </c>
      <c r="F4904" s="31">
        <v>74.056200000000004</v>
      </c>
      <c r="G4904" s="31">
        <v>240.51259999999999</v>
      </c>
      <c r="H4904" s="31">
        <v>10.06738</v>
      </c>
      <c r="I4904" s="31">
        <v>2310.5239999999999</v>
      </c>
      <c r="J4904" s="31">
        <v>3327.5169999999998</v>
      </c>
      <c r="K4904" s="31">
        <v>1714.585</v>
      </c>
      <c r="L4904" s="31">
        <v>81.55</v>
      </c>
      <c r="M4904" s="31" t="s">
        <v>108</v>
      </c>
      <c r="N4904" s="31">
        <v>44.8125</v>
      </c>
      <c r="O4904" s="31">
        <v>85.070599999999999</v>
      </c>
      <c r="P4904" s="31">
        <v>115.5466</v>
      </c>
      <c r="Q4904" s="31">
        <v>1375.4010000000001</v>
      </c>
      <c r="R4904" s="31">
        <v>81.876000000000005</v>
      </c>
      <c r="S4904" s="31" t="s">
        <v>108</v>
      </c>
    </row>
    <row r="4905" spans="1:19" x14ac:dyDescent="0.35">
      <c r="A4905" s="2">
        <v>39735</v>
      </c>
      <c r="B4905" s="31">
        <v>800.24929999999995</v>
      </c>
      <c r="C4905" s="31">
        <v>1166.817</v>
      </c>
      <c r="D4905" s="31">
        <v>769.10519999999997</v>
      </c>
      <c r="E4905" s="31">
        <v>491.01990000000001</v>
      </c>
      <c r="F4905" s="31">
        <v>73.792500000000004</v>
      </c>
      <c r="G4905" s="31">
        <v>232.29159999999999</v>
      </c>
      <c r="H4905" s="31">
        <v>10.20002</v>
      </c>
      <c r="I4905" s="31">
        <v>2289.433</v>
      </c>
      <c r="J4905" s="31">
        <v>3324.2719999999999</v>
      </c>
      <c r="K4905" s="31">
        <v>1707.8420000000001</v>
      </c>
      <c r="L4905" s="31">
        <v>80.39</v>
      </c>
      <c r="M4905" s="31" t="s">
        <v>108</v>
      </c>
      <c r="N4905" s="31">
        <v>41.970399999999998</v>
      </c>
      <c r="O4905" s="31">
        <v>83.670900000000003</v>
      </c>
      <c r="P4905" s="31">
        <v>115.9034</v>
      </c>
      <c r="Q4905" s="31">
        <v>1457.7796000000001</v>
      </c>
      <c r="R4905" s="31">
        <v>81.363</v>
      </c>
      <c r="S4905" s="31" t="s">
        <v>108</v>
      </c>
    </row>
    <row r="4906" spans="1:19" x14ac:dyDescent="0.35">
      <c r="A4906" s="2">
        <v>39736</v>
      </c>
      <c r="B4906" s="31">
        <v>761.32270000000005</v>
      </c>
      <c r="C4906" s="31">
        <v>1096.4079999999999</v>
      </c>
      <c r="D4906" s="31">
        <v>727.55970000000002</v>
      </c>
      <c r="E4906" s="31">
        <v>455.74200000000002</v>
      </c>
      <c r="F4906" s="31">
        <v>73.748599999999996</v>
      </c>
      <c r="G4906" s="31">
        <v>222.4136</v>
      </c>
      <c r="H4906" s="31">
        <v>9.7313580000000002</v>
      </c>
      <c r="I4906" s="31">
        <v>2284.3710000000001</v>
      </c>
      <c r="J4906" s="31">
        <v>3319.174</v>
      </c>
      <c r="K4906" s="31">
        <v>1707.692</v>
      </c>
      <c r="L4906" s="31">
        <v>72.45</v>
      </c>
      <c r="M4906" s="31" t="s">
        <v>108</v>
      </c>
      <c r="N4906" s="31">
        <v>37.761099999999999</v>
      </c>
      <c r="O4906" s="31">
        <v>84.558599999999998</v>
      </c>
      <c r="P4906" s="31">
        <v>115.4434</v>
      </c>
      <c r="Q4906" s="31">
        <v>1348.5853</v>
      </c>
      <c r="R4906" s="31">
        <v>82.05</v>
      </c>
      <c r="S4906" s="31" t="s">
        <v>108</v>
      </c>
    </row>
    <row r="4907" spans="1:19" x14ac:dyDescent="0.35">
      <c r="A4907" s="2">
        <v>39737</v>
      </c>
      <c r="B4907" s="31">
        <v>712.25469999999996</v>
      </c>
      <c r="C4907" s="31">
        <v>1000.787</v>
      </c>
      <c r="D4907" s="31">
        <v>693.96420000000001</v>
      </c>
      <c r="E4907" s="31">
        <v>430.78820000000002</v>
      </c>
      <c r="F4907" s="31">
        <v>70.715999999999994</v>
      </c>
      <c r="G4907" s="31">
        <v>224.38919999999999</v>
      </c>
      <c r="H4907" s="31">
        <v>9.3909149999999997</v>
      </c>
      <c r="I4907" s="31">
        <v>2286.2269999999999</v>
      </c>
      <c r="J4907" s="31">
        <v>3328.9070000000002</v>
      </c>
      <c r="K4907" s="31">
        <v>1715.934</v>
      </c>
      <c r="L4907" s="31">
        <v>75.48</v>
      </c>
      <c r="M4907" s="31" t="s">
        <v>108</v>
      </c>
      <c r="N4907" s="31">
        <v>40.649299999999997</v>
      </c>
      <c r="O4907" s="31">
        <v>85.325400000000002</v>
      </c>
      <c r="P4907" s="31">
        <v>113.93810000000001</v>
      </c>
      <c r="Q4907" s="31">
        <v>1247.3210999999999</v>
      </c>
      <c r="R4907" s="31">
        <v>82.454999999999998</v>
      </c>
      <c r="S4907" s="31" t="s">
        <v>108</v>
      </c>
    </row>
    <row r="4908" spans="1:19" x14ac:dyDescent="0.35">
      <c r="A4908" s="2">
        <v>39738</v>
      </c>
      <c r="B4908" s="31">
        <v>729.2595</v>
      </c>
      <c r="C4908" s="31">
        <v>1026.933</v>
      </c>
      <c r="D4908" s="31">
        <v>699.0933</v>
      </c>
      <c r="E4908" s="31">
        <v>445.60309999999998</v>
      </c>
      <c r="F4908" s="31">
        <v>69.2393</v>
      </c>
      <c r="G4908" s="31">
        <v>231.14449999999999</v>
      </c>
      <c r="H4908" s="31">
        <v>9.3820720000000009</v>
      </c>
      <c r="I4908" s="31">
        <v>2283.527</v>
      </c>
      <c r="J4908" s="31">
        <v>3317.7840000000001</v>
      </c>
      <c r="K4908" s="31">
        <v>1719.38</v>
      </c>
      <c r="L4908" s="31">
        <v>74.87</v>
      </c>
      <c r="M4908" s="31" t="s">
        <v>108</v>
      </c>
      <c r="N4908" s="31">
        <v>40.2806</v>
      </c>
      <c r="O4908" s="31">
        <v>84.454400000000007</v>
      </c>
      <c r="P4908" s="31">
        <v>114.322</v>
      </c>
      <c r="Q4908" s="31">
        <v>1229.6949</v>
      </c>
      <c r="R4908" s="31">
        <v>82.412999999999997</v>
      </c>
      <c r="S4908" s="31" t="s">
        <v>108</v>
      </c>
    </row>
    <row r="4909" spans="1:19" x14ac:dyDescent="0.35">
      <c r="A4909" s="2">
        <v>39741</v>
      </c>
      <c r="B4909" s="31">
        <v>753.53740000000005</v>
      </c>
      <c r="C4909" s="31">
        <v>1056.5029999999999</v>
      </c>
      <c r="D4909" s="31">
        <v>710.12080000000003</v>
      </c>
      <c r="E4909" s="31">
        <v>436.66789999999997</v>
      </c>
      <c r="F4909" s="31">
        <v>69.441500000000005</v>
      </c>
      <c r="G4909" s="31">
        <v>239.8116</v>
      </c>
      <c r="H4909" s="31">
        <v>9.2184830000000009</v>
      </c>
      <c r="I4909" s="31">
        <v>2283.0210000000002</v>
      </c>
      <c r="J4909" s="31">
        <v>3350.2260000000001</v>
      </c>
      <c r="K4909" s="31">
        <v>1719.68</v>
      </c>
      <c r="L4909" s="31">
        <v>79.45</v>
      </c>
      <c r="M4909" s="31" t="s">
        <v>108</v>
      </c>
      <c r="N4909" s="31">
        <v>41.786099999999998</v>
      </c>
      <c r="O4909" s="31">
        <v>84.265900000000002</v>
      </c>
      <c r="P4909" s="31">
        <v>113.0993</v>
      </c>
      <c r="Q4909" s="31">
        <v>1278.7229</v>
      </c>
      <c r="R4909" s="31">
        <v>83.1</v>
      </c>
      <c r="S4909" s="31" t="s">
        <v>108</v>
      </c>
    </row>
    <row r="4910" spans="1:19" x14ac:dyDescent="0.35">
      <c r="A4910" s="2">
        <v>39742</v>
      </c>
      <c r="B4910" s="31">
        <v>728.95219999999995</v>
      </c>
      <c r="C4910" s="31">
        <v>1027.742</v>
      </c>
      <c r="D4910" s="31">
        <v>706.01750000000004</v>
      </c>
      <c r="E4910" s="31">
        <v>415.83449999999999</v>
      </c>
      <c r="F4910" s="31">
        <v>67.507599999999996</v>
      </c>
      <c r="G4910" s="31">
        <v>233.31129999999999</v>
      </c>
      <c r="H4910" s="31">
        <v>9.006259</v>
      </c>
      <c r="I4910" s="31">
        <v>2281.84</v>
      </c>
      <c r="J4910" s="31">
        <v>3394.2530000000002</v>
      </c>
      <c r="K4910" s="31">
        <v>1726.5730000000001</v>
      </c>
      <c r="L4910" s="31">
        <v>76.94</v>
      </c>
      <c r="M4910" s="31" t="s">
        <v>108</v>
      </c>
      <c r="N4910" s="31">
        <v>39.7121</v>
      </c>
      <c r="O4910" s="31">
        <v>84.761799999999994</v>
      </c>
      <c r="P4910" s="31">
        <v>112.0676</v>
      </c>
      <c r="Q4910" s="31">
        <v>1256.1692</v>
      </c>
      <c r="R4910" s="31">
        <v>83.99</v>
      </c>
      <c r="S4910" s="31" t="s">
        <v>108</v>
      </c>
    </row>
    <row r="4911" spans="1:19" x14ac:dyDescent="0.35">
      <c r="A4911" s="2">
        <v>39743</v>
      </c>
      <c r="B4911" s="31">
        <v>675.58180000000004</v>
      </c>
      <c r="C4911" s="31">
        <v>955.21699999999998</v>
      </c>
      <c r="D4911" s="31">
        <v>681.39790000000005</v>
      </c>
      <c r="E4911" s="31">
        <v>384.26029999999997</v>
      </c>
      <c r="F4911" s="31">
        <v>64.624499999999998</v>
      </c>
      <c r="G4911" s="31">
        <v>220.43809999999999</v>
      </c>
      <c r="H4911" s="31">
        <v>8.8249840000000006</v>
      </c>
      <c r="I4911" s="31">
        <v>2298.038</v>
      </c>
      <c r="J4911" s="31">
        <v>3416.4989999999998</v>
      </c>
      <c r="K4911" s="31">
        <v>1747.403</v>
      </c>
      <c r="L4911" s="31">
        <v>72.41</v>
      </c>
      <c r="M4911" s="31" t="s">
        <v>108</v>
      </c>
      <c r="N4911" s="31">
        <v>38.344900000000003</v>
      </c>
      <c r="O4911" s="31">
        <v>86.522000000000006</v>
      </c>
      <c r="P4911" s="31">
        <v>109.69289999999999</v>
      </c>
      <c r="Q4911" s="31">
        <v>1157.5587</v>
      </c>
      <c r="R4911" s="31">
        <v>85.37</v>
      </c>
      <c r="S4911" s="31" t="s">
        <v>108</v>
      </c>
    </row>
    <row r="4912" spans="1:19" x14ac:dyDescent="0.35">
      <c r="A4912" s="2">
        <v>39744</v>
      </c>
      <c r="B4912" s="31">
        <v>689.00120000000004</v>
      </c>
      <c r="C4912" s="31">
        <v>965.17700000000002</v>
      </c>
      <c r="D4912" s="31">
        <v>685.24469999999997</v>
      </c>
      <c r="E4912" s="31">
        <v>374.16770000000002</v>
      </c>
      <c r="F4912" s="31">
        <v>62.822499999999998</v>
      </c>
      <c r="G4912" s="31">
        <v>226.4923</v>
      </c>
      <c r="H4912" s="31">
        <v>8.7984559999999998</v>
      </c>
      <c r="I4912" s="31">
        <v>2306.4740000000002</v>
      </c>
      <c r="J4912" s="31">
        <v>3434.11</v>
      </c>
      <c r="K4912" s="31">
        <v>1747.5530000000001</v>
      </c>
      <c r="L4912" s="31">
        <v>73.41</v>
      </c>
      <c r="M4912" s="31" t="s">
        <v>108</v>
      </c>
      <c r="N4912" s="31">
        <v>38.5139</v>
      </c>
      <c r="O4912" s="31">
        <v>87.725700000000003</v>
      </c>
      <c r="P4912" s="31">
        <v>109.5111</v>
      </c>
      <c r="Q4912" s="31">
        <v>1113.4701</v>
      </c>
      <c r="R4912" s="31">
        <v>85.36</v>
      </c>
      <c r="S4912" s="31" t="s">
        <v>108</v>
      </c>
    </row>
    <row r="4913" spans="1:19" x14ac:dyDescent="0.35">
      <c r="A4913" s="2">
        <v>39745</v>
      </c>
      <c r="B4913" s="31">
        <v>651.91849999999999</v>
      </c>
      <c r="C4913" s="31">
        <v>902.48800000000006</v>
      </c>
      <c r="D4913" s="31">
        <v>646.77660000000003</v>
      </c>
      <c r="E4913" s="31">
        <v>348.98239999999998</v>
      </c>
      <c r="F4913" s="31">
        <v>64.193799999999996</v>
      </c>
      <c r="G4913" s="31">
        <v>221.01159999999999</v>
      </c>
      <c r="H4913" s="31">
        <v>8.7409789999999994</v>
      </c>
      <c r="I4913" s="31">
        <v>2316.4290000000001</v>
      </c>
      <c r="J4913" s="31">
        <v>3412.7910000000002</v>
      </c>
      <c r="K4913" s="31">
        <v>1754.1469999999999</v>
      </c>
      <c r="L4913" s="31">
        <v>69.459999999999994</v>
      </c>
      <c r="M4913" s="31" t="s">
        <v>108</v>
      </c>
      <c r="N4913" s="31">
        <v>36.608899999999998</v>
      </c>
      <c r="O4913" s="31">
        <v>91.841999999999999</v>
      </c>
      <c r="P4913" s="31">
        <v>108.2577</v>
      </c>
      <c r="Q4913" s="31">
        <v>1024.9005999999999</v>
      </c>
      <c r="R4913" s="31">
        <v>86.44</v>
      </c>
      <c r="S4913" s="31" t="s">
        <v>108</v>
      </c>
    </row>
    <row r="4914" spans="1:19" x14ac:dyDescent="0.35">
      <c r="A4914" s="2">
        <v>39748</v>
      </c>
      <c r="B4914" s="31">
        <v>647.30880000000002</v>
      </c>
      <c r="C4914" s="31">
        <v>888.23199999999997</v>
      </c>
      <c r="D4914" s="31">
        <v>645.23789999999997</v>
      </c>
      <c r="E4914" s="31">
        <v>372.17689999999999</v>
      </c>
      <c r="F4914" s="31">
        <v>65.301299999999998</v>
      </c>
      <c r="G4914" s="31">
        <v>228.78649999999999</v>
      </c>
      <c r="H4914" s="31">
        <v>8.6481309999999993</v>
      </c>
      <c r="I4914" s="31">
        <v>2324.0219999999999</v>
      </c>
      <c r="J4914" s="31">
        <v>3412.7910000000002</v>
      </c>
      <c r="K4914" s="31">
        <v>1754.596</v>
      </c>
      <c r="L4914" s="31">
        <v>66.95</v>
      </c>
      <c r="M4914" s="31" t="s">
        <v>108</v>
      </c>
      <c r="N4914" s="31">
        <v>35.702500000000001</v>
      </c>
      <c r="O4914" s="31">
        <v>91.699600000000004</v>
      </c>
      <c r="P4914" s="31">
        <v>105.8194</v>
      </c>
      <c r="Q4914" s="31">
        <v>983.54240000000004</v>
      </c>
      <c r="R4914" s="31">
        <v>86.933999999999997</v>
      </c>
      <c r="S4914" s="31" t="s">
        <v>108</v>
      </c>
    </row>
    <row r="4915" spans="1:19" x14ac:dyDescent="0.35">
      <c r="A4915" s="2">
        <v>39749</v>
      </c>
      <c r="B4915" s="31">
        <v>636.86009999999999</v>
      </c>
      <c r="C4915" s="31">
        <v>877.46199999999999</v>
      </c>
      <c r="D4915" s="31">
        <v>637.54430000000002</v>
      </c>
      <c r="E4915" s="31">
        <v>382.40839999999997</v>
      </c>
      <c r="F4915" s="31">
        <v>65.090400000000002</v>
      </c>
      <c r="G4915" s="31">
        <v>226.3648</v>
      </c>
      <c r="H4915" s="31">
        <v>8.6923440000000003</v>
      </c>
      <c r="I4915" s="31">
        <v>2308.8359999999998</v>
      </c>
      <c r="J4915" s="31">
        <v>3390.0819999999999</v>
      </c>
      <c r="K4915" s="31">
        <v>1756.2439999999999</v>
      </c>
      <c r="L4915" s="31">
        <v>75.3</v>
      </c>
      <c r="M4915" s="31" t="s">
        <v>108</v>
      </c>
      <c r="N4915" s="31">
        <v>40.188400000000001</v>
      </c>
      <c r="O4915" s="31">
        <v>89.384399999999999</v>
      </c>
      <c r="P4915" s="31">
        <v>106.0077</v>
      </c>
      <c r="Q4915" s="31">
        <v>1049.732</v>
      </c>
      <c r="R4915" s="31">
        <v>87.028000000000006</v>
      </c>
      <c r="S4915" s="31" t="s">
        <v>108</v>
      </c>
    </row>
    <row r="4916" spans="1:19" x14ac:dyDescent="0.35">
      <c r="A4916" s="2">
        <v>39750</v>
      </c>
      <c r="B4916" s="31">
        <v>687.66959999999995</v>
      </c>
      <c r="C4916" s="31">
        <v>937.53700000000003</v>
      </c>
      <c r="D4916" s="31">
        <v>673.19140000000004</v>
      </c>
      <c r="E4916" s="31">
        <v>430.74189999999999</v>
      </c>
      <c r="F4916" s="31">
        <v>66.277000000000001</v>
      </c>
      <c r="G4916" s="31">
        <v>241.40479999999999</v>
      </c>
      <c r="H4916" s="31">
        <v>9.4483920000000001</v>
      </c>
      <c r="I4916" s="31">
        <v>2319.8040000000001</v>
      </c>
      <c r="J4916" s="31">
        <v>3381.277</v>
      </c>
      <c r="K4916" s="31">
        <v>1752.348</v>
      </c>
      <c r="L4916" s="31">
        <v>74.349999999999994</v>
      </c>
      <c r="M4916" s="31" t="s">
        <v>108</v>
      </c>
      <c r="N4916" s="31">
        <v>39.758200000000002</v>
      </c>
      <c r="O4916" s="31">
        <v>87.713200000000001</v>
      </c>
      <c r="P4916" s="31">
        <v>109.1678</v>
      </c>
      <c r="Q4916" s="31">
        <v>1098.7123999999999</v>
      </c>
      <c r="R4916" s="31">
        <v>85.070999999999998</v>
      </c>
      <c r="S4916" s="31" t="s">
        <v>108</v>
      </c>
    </row>
    <row r="4917" spans="1:19" x14ac:dyDescent="0.35">
      <c r="A4917" s="2">
        <v>39751</v>
      </c>
      <c r="B4917" s="31">
        <v>670.15260000000001</v>
      </c>
      <c r="C4917" s="31">
        <v>900.80700000000002</v>
      </c>
      <c r="D4917" s="31">
        <v>642.16049999999996</v>
      </c>
      <c r="E4917" s="31">
        <v>388.7047</v>
      </c>
      <c r="F4917" s="31">
        <v>64.914599999999993</v>
      </c>
      <c r="G4917" s="31">
        <v>240.38509999999999</v>
      </c>
      <c r="H4917" s="31">
        <v>9.2140609999999992</v>
      </c>
      <c r="I4917" s="31">
        <v>2319.9720000000002</v>
      </c>
      <c r="J4917" s="31">
        <v>3366.91</v>
      </c>
      <c r="K4917" s="31">
        <v>1756.2439999999999</v>
      </c>
      <c r="L4917" s="31">
        <v>77.12</v>
      </c>
      <c r="M4917" s="31" t="s">
        <v>108</v>
      </c>
      <c r="N4917" s="31">
        <v>41.325200000000002</v>
      </c>
      <c r="O4917" s="31">
        <v>87.704800000000006</v>
      </c>
      <c r="P4917" s="31">
        <v>109.1862</v>
      </c>
      <c r="Q4917" s="31">
        <v>1215.1242999999999</v>
      </c>
      <c r="R4917" s="31">
        <v>84.555999999999997</v>
      </c>
      <c r="S4917" s="31" t="s">
        <v>108</v>
      </c>
    </row>
    <row r="4918" spans="1:19" x14ac:dyDescent="0.35">
      <c r="A4918" s="2">
        <v>39752</v>
      </c>
      <c r="B4918" s="31">
        <v>687.87450000000001</v>
      </c>
      <c r="C4918" s="31">
        <v>931.24900000000002</v>
      </c>
      <c r="D4918" s="31">
        <v>649.85410000000002</v>
      </c>
      <c r="E4918" s="31">
        <v>379.63060000000002</v>
      </c>
      <c r="F4918" s="31">
        <v>63.130200000000002</v>
      </c>
      <c r="G4918" s="31">
        <v>237.83590000000001</v>
      </c>
      <c r="H4918" s="31">
        <v>9.077</v>
      </c>
      <c r="I4918" s="31">
        <v>2321.1529999999998</v>
      </c>
      <c r="J4918" s="31">
        <v>3352.0790000000002</v>
      </c>
      <c r="K4918" s="31">
        <v>1736.913</v>
      </c>
      <c r="L4918" s="31">
        <v>77.58</v>
      </c>
      <c r="M4918" s="31" t="s">
        <v>108</v>
      </c>
      <c r="N4918" s="31">
        <v>41.0794</v>
      </c>
      <c r="O4918" s="31">
        <v>86.916899999999998</v>
      </c>
      <c r="P4918" s="31">
        <v>107.71639999999999</v>
      </c>
      <c r="Q4918" s="31">
        <v>1234.9845</v>
      </c>
      <c r="R4918" s="31">
        <v>85.632999999999996</v>
      </c>
      <c r="S4918" s="31" t="s">
        <v>108</v>
      </c>
    </row>
    <row r="4919" spans="1:19" x14ac:dyDescent="0.35">
      <c r="A4919" s="2">
        <v>39755</v>
      </c>
      <c r="B4919" s="31">
        <v>640.44550000000004</v>
      </c>
      <c r="C4919" s="31">
        <v>848.20299999999997</v>
      </c>
      <c r="D4919" s="31">
        <v>658.57349999999997</v>
      </c>
      <c r="E4919" s="31">
        <v>378.75099999999998</v>
      </c>
      <c r="F4919" s="31">
        <v>63.886200000000002</v>
      </c>
      <c r="G4919" s="31">
        <v>238.983</v>
      </c>
      <c r="H4919" s="31">
        <v>8.7056079999999998</v>
      </c>
      <c r="I4919" s="31">
        <v>2321.1529999999998</v>
      </c>
      <c r="J4919" s="31">
        <v>3373.3980000000001</v>
      </c>
      <c r="K4919" s="31">
        <v>1746.5039999999999</v>
      </c>
      <c r="L4919" s="31">
        <v>77.760000000000005</v>
      </c>
      <c r="M4919" s="31" t="s">
        <v>108</v>
      </c>
      <c r="N4919" s="31">
        <v>41.217700000000001</v>
      </c>
      <c r="O4919" s="31">
        <v>86.393799999999999</v>
      </c>
      <c r="P4919" s="31">
        <v>108.37909999999999</v>
      </c>
      <c r="Q4919" s="31">
        <v>1264.9149</v>
      </c>
      <c r="R4919" s="31">
        <v>86.353999999999999</v>
      </c>
      <c r="S4919" s="31" t="s">
        <v>108</v>
      </c>
    </row>
    <row r="4920" spans="1:19" x14ac:dyDescent="0.35">
      <c r="A4920" s="2">
        <v>39756</v>
      </c>
      <c r="B4920" s="31">
        <v>702.72810000000004</v>
      </c>
      <c r="C4920" s="31">
        <v>954.15899999999999</v>
      </c>
      <c r="D4920" s="31">
        <v>691.65599999999995</v>
      </c>
      <c r="E4920" s="31">
        <v>398.33440000000002</v>
      </c>
      <c r="F4920" s="31">
        <v>66.567099999999996</v>
      </c>
      <c r="G4920" s="31">
        <v>244.46369999999999</v>
      </c>
      <c r="H4920" s="31">
        <v>8.8382480000000001</v>
      </c>
      <c r="I4920" s="31">
        <v>2318.623</v>
      </c>
      <c r="J4920" s="31">
        <v>3412.7910000000002</v>
      </c>
      <c r="K4920" s="31">
        <v>1748.152</v>
      </c>
      <c r="L4920" s="31">
        <v>80.47</v>
      </c>
      <c r="M4920" s="31" t="s">
        <v>108</v>
      </c>
      <c r="N4920" s="31">
        <v>42.415999999999997</v>
      </c>
      <c r="O4920" s="31">
        <v>85.733099999999993</v>
      </c>
      <c r="P4920" s="31">
        <v>110.1456</v>
      </c>
      <c r="Q4920" s="31">
        <v>1305.6296</v>
      </c>
      <c r="R4920" s="31">
        <v>84.784000000000006</v>
      </c>
      <c r="S4920" s="31" t="s">
        <v>108</v>
      </c>
    </row>
    <row r="4921" spans="1:19" x14ac:dyDescent="0.35">
      <c r="A4921" s="2">
        <v>39757</v>
      </c>
      <c r="B4921" s="31">
        <v>653.86490000000003</v>
      </c>
      <c r="C4921" s="31">
        <v>886.73800000000006</v>
      </c>
      <c r="D4921" s="31">
        <v>667.03639999999996</v>
      </c>
      <c r="E4921" s="31">
        <v>376.714</v>
      </c>
      <c r="F4921" s="31">
        <v>65.257400000000004</v>
      </c>
      <c r="G4921" s="31">
        <v>230.4434</v>
      </c>
      <c r="H4921" s="31">
        <v>8.723293</v>
      </c>
      <c r="I4921" s="31">
        <v>2308.4989999999998</v>
      </c>
      <c r="J4921" s="31">
        <v>3422.5239999999999</v>
      </c>
      <c r="K4921" s="31">
        <v>1753.9970000000001</v>
      </c>
      <c r="L4921" s="31">
        <v>76.84</v>
      </c>
      <c r="M4921" s="31" t="s">
        <v>108</v>
      </c>
      <c r="N4921" s="31">
        <v>40.134599999999999</v>
      </c>
      <c r="O4921" s="31">
        <v>85.997</v>
      </c>
      <c r="P4921" s="31">
        <v>110.9205</v>
      </c>
      <c r="Q4921" s="31">
        <v>1299.2021</v>
      </c>
      <c r="R4921" s="31">
        <v>84.605999999999995</v>
      </c>
      <c r="S4921" s="31" t="s">
        <v>108</v>
      </c>
    </row>
    <row r="4922" spans="1:19" x14ac:dyDescent="0.35">
      <c r="A4922" s="2">
        <v>39758</v>
      </c>
      <c r="B4922" s="31">
        <v>609.61149999999998</v>
      </c>
      <c r="C4922" s="31">
        <v>831.70600000000002</v>
      </c>
      <c r="D4922" s="31">
        <v>631.90219999999999</v>
      </c>
      <c r="E4922" s="31">
        <v>351.7602</v>
      </c>
      <c r="F4922" s="31">
        <v>64.360799999999998</v>
      </c>
      <c r="G4922" s="31">
        <v>230.95320000000001</v>
      </c>
      <c r="H4922" s="31">
        <v>8.4580129999999993</v>
      </c>
      <c r="I4922" s="31">
        <v>2321.491</v>
      </c>
      <c r="J4922" s="31">
        <v>3422.5239999999999</v>
      </c>
      <c r="K4922" s="31">
        <v>1760.74</v>
      </c>
      <c r="L4922" s="31">
        <v>72.55</v>
      </c>
      <c r="M4922" s="31" t="s">
        <v>108</v>
      </c>
      <c r="N4922" s="31">
        <v>38.114400000000003</v>
      </c>
      <c r="O4922" s="31">
        <v>87.133499999999998</v>
      </c>
      <c r="P4922" s="31">
        <v>108.60639999999999</v>
      </c>
      <c r="Q4922" s="31">
        <v>1207.5363</v>
      </c>
      <c r="R4922" s="31">
        <v>85.893000000000001</v>
      </c>
      <c r="S4922" s="31" t="s">
        <v>108</v>
      </c>
    </row>
    <row r="4923" spans="1:19" x14ac:dyDescent="0.35">
      <c r="A4923" s="2">
        <v>39759</v>
      </c>
      <c r="B4923" s="31">
        <v>609.30420000000004</v>
      </c>
      <c r="C4923" s="31">
        <v>840.11</v>
      </c>
      <c r="D4923" s="31">
        <v>638.82650000000001</v>
      </c>
      <c r="E4923" s="31">
        <v>346.80650000000003</v>
      </c>
      <c r="F4923" s="31">
        <v>64.536600000000007</v>
      </c>
      <c r="G4923" s="31">
        <v>234.77690000000001</v>
      </c>
      <c r="H4923" s="31">
        <v>8.559704</v>
      </c>
      <c r="I4923" s="31">
        <v>2311.3670000000002</v>
      </c>
      <c r="J4923" s="31">
        <v>3410.9369999999999</v>
      </c>
      <c r="K4923" s="31">
        <v>1764.037</v>
      </c>
      <c r="L4923" s="31">
        <v>75.099999999999994</v>
      </c>
      <c r="M4923" s="31" t="s">
        <v>108</v>
      </c>
      <c r="N4923" s="31">
        <v>39.589199999999998</v>
      </c>
      <c r="O4923" s="31">
        <v>87.018500000000003</v>
      </c>
      <c r="P4923" s="31">
        <v>108.61579999999999</v>
      </c>
      <c r="Q4923" s="31">
        <v>1222.9032999999999</v>
      </c>
      <c r="R4923" s="31">
        <v>85.906999999999996</v>
      </c>
      <c r="S4923" s="31" t="s">
        <v>108</v>
      </c>
    </row>
    <row r="4924" spans="1:19" x14ac:dyDescent="0.35">
      <c r="A4924" s="2">
        <v>39762</v>
      </c>
      <c r="B4924" s="31">
        <v>625.73059999999998</v>
      </c>
      <c r="C4924" s="31">
        <v>852.12599999999998</v>
      </c>
      <c r="D4924" s="31">
        <v>645.37860000000001</v>
      </c>
      <c r="E4924" s="31">
        <v>357.34829999999999</v>
      </c>
      <c r="F4924" s="31">
        <v>65.615399999999994</v>
      </c>
      <c r="G4924" s="31">
        <v>241.65960000000001</v>
      </c>
      <c r="H4924" s="31">
        <v>8.5747119999999999</v>
      </c>
      <c r="I4924" s="31">
        <v>2307.9929999999999</v>
      </c>
      <c r="J4924" s="31">
        <v>3424.8409999999999</v>
      </c>
      <c r="K4924" s="31">
        <v>1765.9849999999999</v>
      </c>
      <c r="L4924" s="31">
        <v>73.91</v>
      </c>
      <c r="M4924" s="31" t="s">
        <v>108</v>
      </c>
      <c r="N4924" s="31">
        <v>38.606000000000002</v>
      </c>
      <c r="O4924" s="31">
        <v>86.683599999999998</v>
      </c>
      <c r="P4924" s="31">
        <v>108.8896</v>
      </c>
      <c r="Q4924" s="31">
        <v>1262.3979999999999</v>
      </c>
      <c r="R4924" s="31">
        <v>85.912000000000006</v>
      </c>
      <c r="S4924" s="31" t="s">
        <v>108</v>
      </c>
    </row>
    <row r="4925" spans="1:19" x14ac:dyDescent="0.35">
      <c r="A4925" s="2">
        <v>39763</v>
      </c>
      <c r="B4925" s="31">
        <v>591.78049999999996</v>
      </c>
      <c r="C4925" s="31">
        <v>813.69799999999998</v>
      </c>
      <c r="D4925" s="31">
        <v>622.53920000000005</v>
      </c>
      <c r="E4925" s="31">
        <v>335.25799999999998</v>
      </c>
      <c r="F4925" s="31">
        <v>64.402000000000001</v>
      </c>
      <c r="G4925" s="31">
        <v>233.50229999999999</v>
      </c>
      <c r="H4925" s="31">
        <v>8.5720679999999998</v>
      </c>
      <c r="I4925" s="31">
        <v>2323.009</v>
      </c>
      <c r="J4925" s="31">
        <v>3438.7440000000001</v>
      </c>
      <c r="K4925" s="31">
        <v>1768.5329999999999</v>
      </c>
      <c r="L4925" s="31">
        <v>71.63</v>
      </c>
      <c r="M4925" s="31" t="s">
        <v>108</v>
      </c>
      <c r="N4925" s="31">
        <v>37.576799999999999</v>
      </c>
      <c r="O4925" s="31">
        <v>87.705799999999996</v>
      </c>
      <c r="P4925" s="31">
        <v>106.5801</v>
      </c>
      <c r="Q4925" s="31">
        <v>1203.0998999999999</v>
      </c>
      <c r="R4925" s="31">
        <v>87.075000000000003</v>
      </c>
      <c r="S4925" s="31" t="s">
        <v>108</v>
      </c>
    </row>
    <row r="4926" spans="1:19" x14ac:dyDescent="0.35">
      <c r="A4926" s="2">
        <v>39764</v>
      </c>
      <c r="B4926" s="31">
        <v>559.91570000000002</v>
      </c>
      <c r="C4926" s="31">
        <v>776.84</v>
      </c>
      <c r="D4926" s="31">
        <v>602.18910000000005</v>
      </c>
      <c r="E4926" s="31">
        <v>333.53859999999997</v>
      </c>
      <c r="F4926" s="31">
        <v>63.119199999999999</v>
      </c>
      <c r="G4926" s="31">
        <v>228.1491</v>
      </c>
      <c r="H4926" s="31">
        <v>8.4515209999999996</v>
      </c>
      <c r="I4926" s="31">
        <v>2323.009</v>
      </c>
      <c r="J4926" s="31">
        <v>3458.2089999999998</v>
      </c>
      <c r="K4926" s="31">
        <v>1774.826</v>
      </c>
      <c r="L4926" s="31">
        <v>68.459999999999994</v>
      </c>
      <c r="M4926" s="31" t="s">
        <v>108</v>
      </c>
      <c r="N4926" s="31">
        <v>35.748600000000003</v>
      </c>
      <c r="O4926" s="31">
        <v>89.421400000000006</v>
      </c>
      <c r="P4926" s="31">
        <v>106.39619999999999</v>
      </c>
      <c r="Q4926" s="31">
        <v>1155.1523999999999</v>
      </c>
      <c r="R4926" s="31">
        <v>87.47</v>
      </c>
      <c r="S4926" s="31" t="s">
        <v>108</v>
      </c>
    </row>
    <row r="4927" spans="1:19" x14ac:dyDescent="0.35">
      <c r="A4927" s="2">
        <v>39765</v>
      </c>
      <c r="B4927" s="31">
        <v>577.96199999999999</v>
      </c>
      <c r="C4927" s="31">
        <v>809.41899999999998</v>
      </c>
      <c r="D4927" s="31">
        <v>589.46429999999998</v>
      </c>
      <c r="E4927" s="31">
        <v>338.02820000000003</v>
      </c>
      <c r="F4927" s="31">
        <v>61.931600000000003</v>
      </c>
      <c r="G4927" s="31">
        <v>227.89420000000001</v>
      </c>
      <c r="H4927" s="31">
        <v>8.5384960000000003</v>
      </c>
      <c r="I4927" s="31">
        <v>2325.203</v>
      </c>
      <c r="J4927" s="31">
        <v>3450.7939999999999</v>
      </c>
      <c r="K4927" s="31">
        <v>1772.8779999999999</v>
      </c>
      <c r="L4927" s="31">
        <v>72.81</v>
      </c>
      <c r="M4927" s="31" t="s">
        <v>108</v>
      </c>
      <c r="N4927" s="31">
        <v>37.930100000000003</v>
      </c>
      <c r="O4927" s="31">
        <v>89.110500000000002</v>
      </c>
      <c r="P4927" s="31">
        <v>106.8104</v>
      </c>
      <c r="Q4927" s="31">
        <v>1134.9110000000001</v>
      </c>
      <c r="R4927" s="31">
        <v>86.938000000000002</v>
      </c>
      <c r="S4927" s="31" t="s">
        <v>108</v>
      </c>
    </row>
    <row r="4928" spans="1:19" x14ac:dyDescent="0.35">
      <c r="A4928" s="2">
        <v>39766</v>
      </c>
      <c r="B4928" s="31">
        <v>557.54700000000003</v>
      </c>
      <c r="C4928" s="31">
        <v>771.67100000000005</v>
      </c>
      <c r="D4928" s="31">
        <v>593.01990000000001</v>
      </c>
      <c r="E4928" s="31">
        <v>351.83</v>
      </c>
      <c r="F4928" s="31">
        <v>65.254400000000004</v>
      </c>
      <c r="G4928" s="31">
        <v>228.404</v>
      </c>
      <c r="H4928" s="31">
        <v>8.6173940000000009</v>
      </c>
      <c r="I4928" s="31">
        <v>2327.7339999999999</v>
      </c>
      <c r="J4928" s="31">
        <v>3466.0880000000002</v>
      </c>
      <c r="K4928" s="31">
        <v>1779.3219999999999</v>
      </c>
      <c r="L4928" s="31">
        <v>69.099999999999994</v>
      </c>
      <c r="M4928" s="31" t="s">
        <v>108</v>
      </c>
      <c r="N4928" s="31">
        <v>35.502800000000001</v>
      </c>
      <c r="O4928" s="31">
        <v>88.3095</v>
      </c>
      <c r="P4928" s="31">
        <v>107.7561</v>
      </c>
      <c r="Q4928" s="31">
        <v>1148.3116</v>
      </c>
      <c r="R4928" s="31">
        <v>86.364999999999995</v>
      </c>
      <c r="S4928" s="31" t="s">
        <v>108</v>
      </c>
    </row>
    <row r="4929" spans="1:19" x14ac:dyDescent="0.35">
      <c r="A4929" s="2">
        <v>39769</v>
      </c>
      <c r="B4929" s="31">
        <v>537.33019999999999</v>
      </c>
      <c r="C4929" s="31">
        <v>729.56100000000004</v>
      </c>
      <c r="D4929" s="31">
        <v>595.30560000000003</v>
      </c>
      <c r="E4929" s="31">
        <v>336.59730000000002</v>
      </c>
      <c r="F4929" s="31">
        <v>65.192999999999998</v>
      </c>
      <c r="G4929" s="31">
        <v>231.0806</v>
      </c>
      <c r="H4929" s="31">
        <v>8.6656089999999999</v>
      </c>
      <c r="I4929" s="31">
        <v>2330.94</v>
      </c>
      <c r="J4929" s="31">
        <v>3481.8449999999998</v>
      </c>
      <c r="K4929" s="31">
        <v>1779.0219999999999</v>
      </c>
      <c r="L4929" s="31">
        <v>68.260000000000005</v>
      </c>
      <c r="M4929" s="31" t="s">
        <v>108</v>
      </c>
      <c r="N4929" s="31">
        <v>35.594999999999999</v>
      </c>
      <c r="O4929" s="31">
        <v>88.488799999999998</v>
      </c>
      <c r="P4929" s="31">
        <v>107.44329999999999</v>
      </c>
      <c r="Q4929" s="31">
        <v>1126.3018999999999</v>
      </c>
      <c r="R4929" s="31">
        <v>86.807000000000002</v>
      </c>
      <c r="S4929" s="31" t="s">
        <v>108</v>
      </c>
    </row>
    <row r="4930" spans="1:19" x14ac:dyDescent="0.35">
      <c r="A4930" s="2">
        <v>39770</v>
      </c>
      <c r="B4930" s="31">
        <v>532.07780000000002</v>
      </c>
      <c r="C4930" s="31">
        <v>709.08199999999999</v>
      </c>
      <c r="D4930" s="31">
        <v>572.70230000000004</v>
      </c>
      <c r="E4930" s="31">
        <v>344.81369999999998</v>
      </c>
      <c r="F4930" s="31">
        <v>64.316299999999998</v>
      </c>
      <c r="G4930" s="31">
        <v>229.93350000000001</v>
      </c>
      <c r="H4930" s="31">
        <v>8.9680510000000009</v>
      </c>
      <c r="I4930" s="31">
        <v>2331.7829999999999</v>
      </c>
      <c r="J4930" s="31">
        <v>3511.9690000000001</v>
      </c>
      <c r="K4930" s="31">
        <v>1779.3219999999999</v>
      </c>
      <c r="L4930" s="31">
        <v>69.5</v>
      </c>
      <c r="M4930" s="31" t="s">
        <v>108</v>
      </c>
      <c r="N4930" s="31">
        <v>36.071199999999997</v>
      </c>
      <c r="O4930" s="31">
        <v>87.755200000000002</v>
      </c>
      <c r="P4930" s="31">
        <v>107.4714</v>
      </c>
      <c r="Q4930" s="31">
        <v>1083.8257000000001</v>
      </c>
      <c r="R4930" s="31">
        <v>87.372</v>
      </c>
      <c r="S4930" s="31" t="s">
        <v>108</v>
      </c>
    </row>
    <row r="4931" spans="1:19" x14ac:dyDescent="0.35">
      <c r="A4931" s="2">
        <v>39771</v>
      </c>
      <c r="B4931" s="31">
        <v>530.09580000000005</v>
      </c>
      <c r="C4931" s="31">
        <v>692.84400000000005</v>
      </c>
      <c r="D4931" s="31">
        <v>564.32129999999995</v>
      </c>
      <c r="E4931" s="31">
        <v>330.13490000000002</v>
      </c>
      <c r="F4931" s="31">
        <v>64.570499999999996</v>
      </c>
      <c r="G4931" s="31">
        <v>228.65889999999999</v>
      </c>
      <c r="H4931" s="31">
        <v>9.0820150000000002</v>
      </c>
      <c r="I4931" s="31">
        <v>2335.4949999999999</v>
      </c>
      <c r="J4931" s="31">
        <v>3535.1419999999998</v>
      </c>
      <c r="K4931" s="31">
        <v>1793.4079999999999</v>
      </c>
      <c r="L4931" s="31">
        <v>65.17</v>
      </c>
      <c r="M4931" s="31" t="s">
        <v>108</v>
      </c>
      <c r="N4931" s="31">
        <v>33.567100000000003</v>
      </c>
      <c r="O4931" s="31">
        <v>88.197800000000001</v>
      </c>
      <c r="P4931" s="31">
        <v>107.5551</v>
      </c>
      <c r="Q4931" s="31">
        <v>1060.2487000000001</v>
      </c>
      <c r="R4931" s="31">
        <v>87.311999999999998</v>
      </c>
      <c r="S4931" s="31" t="s">
        <v>108</v>
      </c>
    </row>
    <row r="4932" spans="1:19" x14ac:dyDescent="0.35">
      <c r="A4932" s="2">
        <v>39772</v>
      </c>
      <c r="B4932" s="31">
        <v>493.42809999999997</v>
      </c>
      <c r="C4932" s="31">
        <v>630.07299999999998</v>
      </c>
      <c r="D4932" s="31">
        <v>545.78150000000005</v>
      </c>
      <c r="E4932" s="31">
        <v>320.1644</v>
      </c>
      <c r="F4932" s="31">
        <v>65.701499999999996</v>
      </c>
      <c r="G4932" s="31">
        <v>218.20740000000001</v>
      </c>
      <c r="H4932" s="31">
        <v>8.8058730000000001</v>
      </c>
      <c r="I4932" s="31">
        <v>2342.9189999999999</v>
      </c>
      <c r="J4932" s="31">
        <v>3578.7060000000001</v>
      </c>
      <c r="K4932" s="31">
        <v>1810.3420000000001</v>
      </c>
      <c r="L4932" s="31">
        <v>60.02</v>
      </c>
      <c r="M4932" s="31" t="s">
        <v>108</v>
      </c>
      <c r="N4932" s="31">
        <v>31.938700000000001</v>
      </c>
      <c r="O4932" s="31">
        <v>89.946399999999997</v>
      </c>
      <c r="P4932" s="31">
        <v>106.4697</v>
      </c>
      <c r="Q4932" s="31">
        <v>1005.5543</v>
      </c>
      <c r="R4932" s="31">
        <v>87.968999999999994</v>
      </c>
      <c r="S4932" s="31" t="s">
        <v>108</v>
      </c>
    </row>
    <row r="4933" spans="1:19" x14ac:dyDescent="0.35">
      <c r="A4933" s="2">
        <v>39773</v>
      </c>
      <c r="B4933" s="31">
        <v>504.42840000000001</v>
      </c>
      <c r="C4933" s="31">
        <v>660.85299999999995</v>
      </c>
      <c r="D4933" s="31">
        <v>536.13059999999996</v>
      </c>
      <c r="E4933" s="31">
        <v>326.16520000000003</v>
      </c>
      <c r="F4933" s="31">
        <v>69.471400000000003</v>
      </c>
      <c r="G4933" s="31">
        <v>214.12880000000001</v>
      </c>
      <c r="H4933" s="31">
        <v>8.9636689999999994</v>
      </c>
      <c r="I4933" s="31">
        <v>2343.4259999999999</v>
      </c>
      <c r="J4933" s="31">
        <v>3571.7539999999999</v>
      </c>
      <c r="K4933" s="31">
        <v>1808.394</v>
      </c>
      <c r="L4933" s="31">
        <v>63.53</v>
      </c>
      <c r="M4933" s="31" t="s">
        <v>108</v>
      </c>
      <c r="N4933" s="31">
        <v>33.521000000000001</v>
      </c>
      <c r="O4933" s="31">
        <v>90.017600000000002</v>
      </c>
      <c r="P4933" s="31">
        <v>106.3573</v>
      </c>
      <c r="Q4933" s="31">
        <v>1012.7654</v>
      </c>
      <c r="R4933" s="31">
        <v>88.191000000000003</v>
      </c>
      <c r="S4933" s="31" t="s">
        <v>108</v>
      </c>
    </row>
    <row r="4934" spans="1:19" x14ac:dyDescent="0.35">
      <c r="A4934" s="2">
        <v>39776</v>
      </c>
      <c r="B4934" s="31">
        <v>551.40269999999998</v>
      </c>
      <c r="C4934" s="31">
        <v>708.59699999999998</v>
      </c>
      <c r="D4934" s="31">
        <v>569.14670000000001</v>
      </c>
      <c r="E4934" s="31">
        <v>345.73700000000002</v>
      </c>
      <c r="F4934" s="31">
        <v>71.926199999999994</v>
      </c>
      <c r="G4934" s="31">
        <v>225.3451</v>
      </c>
      <c r="H4934" s="31">
        <v>9.1433809999999998</v>
      </c>
      <c r="I4934" s="31">
        <v>2343.4259999999999</v>
      </c>
      <c r="J4934" s="31">
        <v>3538.8020000000001</v>
      </c>
      <c r="K4934" s="31">
        <v>1801.95</v>
      </c>
      <c r="L4934" s="31">
        <v>68.02</v>
      </c>
      <c r="M4934" s="31" t="s">
        <v>108</v>
      </c>
      <c r="N4934" s="31">
        <v>35.241599999999998</v>
      </c>
      <c r="O4934" s="31">
        <v>88.667900000000003</v>
      </c>
      <c r="P4934" s="31">
        <v>109.07550000000001</v>
      </c>
      <c r="Q4934" s="31">
        <v>1051.6708000000001</v>
      </c>
      <c r="R4934" s="31">
        <v>86.081000000000003</v>
      </c>
      <c r="S4934" s="31" t="s">
        <v>108</v>
      </c>
    </row>
    <row r="4935" spans="1:19" x14ac:dyDescent="0.35">
      <c r="A4935" s="2">
        <v>39777</v>
      </c>
      <c r="B4935" s="31">
        <v>518.6</v>
      </c>
      <c r="C4935" s="31">
        <v>677.33299999999997</v>
      </c>
      <c r="D4935" s="31">
        <v>547.81320000000005</v>
      </c>
      <c r="E4935" s="31">
        <v>340.65940000000001</v>
      </c>
      <c r="F4935" s="31">
        <v>71.935000000000002</v>
      </c>
      <c r="G4935" s="31">
        <v>225.09020000000001</v>
      </c>
      <c r="H4935" s="31">
        <v>9.393224</v>
      </c>
      <c r="I4935" s="31">
        <v>2339.0390000000002</v>
      </c>
      <c r="J4935" s="31">
        <v>3597.8130000000001</v>
      </c>
      <c r="K4935" s="31">
        <v>1810.3420000000001</v>
      </c>
      <c r="L4935" s="31">
        <v>68.44</v>
      </c>
      <c r="M4935" s="31" t="s">
        <v>108</v>
      </c>
      <c r="N4935" s="31">
        <v>34.888300000000001</v>
      </c>
      <c r="O4935" s="31">
        <v>89.450699999999998</v>
      </c>
      <c r="P4935" s="31">
        <v>110.43429999999999</v>
      </c>
      <c r="Q4935" s="31">
        <v>1083.979</v>
      </c>
      <c r="R4935" s="31">
        <v>85</v>
      </c>
      <c r="S4935" s="31" t="s">
        <v>108</v>
      </c>
    </row>
    <row r="4936" spans="1:19" x14ac:dyDescent="0.35">
      <c r="A4936" s="2">
        <v>39778</v>
      </c>
      <c r="B4936" s="31">
        <v>554.67309999999998</v>
      </c>
      <c r="C4936" s="31">
        <v>727.56200000000001</v>
      </c>
      <c r="D4936" s="31">
        <v>560.76570000000004</v>
      </c>
      <c r="E4936" s="31">
        <v>346.29090000000002</v>
      </c>
      <c r="F4936" s="31">
        <v>71.128399999999999</v>
      </c>
      <c r="G4936" s="31">
        <v>225.85489999999999</v>
      </c>
      <c r="H4936" s="31">
        <v>9.7351150000000004</v>
      </c>
      <c r="I4936" s="31">
        <v>2343.7629999999999</v>
      </c>
      <c r="J4936" s="31">
        <v>3632.4810000000002</v>
      </c>
      <c r="K4936" s="31">
        <v>1817.9849999999999</v>
      </c>
      <c r="L4936" s="31">
        <v>71.08</v>
      </c>
      <c r="M4936" s="31" t="s">
        <v>108</v>
      </c>
      <c r="N4936" s="31">
        <v>36.701099999999997</v>
      </c>
      <c r="O4936" s="31">
        <v>89.922200000000004</v>
      </c>
      <c r="P4936" s="31">
        <v>109.64660000000001</v>
      </c>
      <c r="Q4936" s="31">
        <v>1111.8939</v>
      </c>
      <c r="R4936" s="31">
        <v>85.667000000000002</v>
      </c>
      <c r="S4936" s="31" t="s">
        <v>108</v>
      </c>
    </row>
    <row r="4937" spans="1:19" x14ac:dyDescent="0.35">
      <c r="A4937" s="2">
        <v>39779</v>
      </c>
      <c r="B4937" s="31">
        <v>554.67309999999998</v>
      </c>
      <c r="C4937" s="31">
        <v>727.56200000000001</v>
      </c>
      <c r="D4937" s="31">
        <v>560.76570000000004</v>
      </c>
      <c r="E4937" s="31">
        <v>346.29090000000002</v>
      </c>
      <c r="F4937" s="31">
        <v>71.128399999999999</v>
      </c>
      <c r="G4937" s="31">
        <v>225.85489999999999</v>
      </c>
      <c r="H4937" s="31">
        <v>9.7351150000000004</v>
      </c>
      <c r="I4937" s="31">
        <v>2343.7629999999999</v>
      </c>
      <c r="J4937" s="31">
        <v>3632.4810000000002</v>
      </c>
      <c r="K4937" s="31">
        <v>1816.9359999999999</v>
      </c>
      <c r="L4937" s="31">
        <v>71.08</v>
      </c>
      <c r="M4937" s="31" t="s">
        <v>108</v>
      </c>
      <c r="N4937" s="31">
        <v>36.701099999999997</v>
      </c>
      <c r="O4937" s="31">
        <v>89.410799999999995</v>
      </c>
      <c r="P4937" s="31">
        <v>109.54040000000001</v>
      </c>
      <c r="Q4937" s="31">
        <v>1139.3725999999999</v>
      </c>
      <c r="R4937" s="31">
        <v>85.566999999999993</v>
      </c>
      <c r="S4937" s="31" t="s">
        <v>108</v>
      </c>
    </row>
    <row r="4938" spans="1:19" x14ac:dyDescent="0.35">
      <c r="A4938" s="2">
        <v>39780</v>
      </c>
      <c r="B4938" s="31">
        <v>550.80809999999997</v>
      </c>
      <c r="C4938" s="31">
        <v>732.89400000000001</v>
      </c>
      <c r="D4938" s="31">
        <v>540.95600000000002</v>
      </c>
      <c r="E4938" s="31">
        <v>334.10469999999998</v>
      </c>
      <c r="F4938" s="31">
        <v>71.8035</v>
      </c>
      <c r="G4938" s="31">
        <v>225.09020000000001</v>
      </c>
      <c r="H4938" s="31">
        <v>10.05509</v>
      </c>
      <c r="I4938" s="31">
        <v>2344.7750000000001</v>
      </c>
      <c r="J4938" s="31">
        <v>3650.431</v>
      </c>
      <c r="K4938" s="31">
        <v>1819.933</v>
      </c>
      <c r="L4938" s="31">
        <v>71.81</v>
      </c>
      <c r="M4938" s="31" t="s">
        <v>108</v>
      </c>
      <c r="N4938" s="31">
        <v>36.439900000000002</v>
      </c>
      <c r="O4938" s="31">
        <v>89.715100000000007</v>
      </c>
      <c r="P4938" s="31">
        <v>107.9435</v>
      </c>
      <c r="Q4938" s="31">
        <v>1141.5826999999999</v>
      </c>
      <c r="R4938" s="31">
        <v>86.516999999999996</v>
      </c>
      <c r="S4938" s="31" t="s">
        <v>108</v>
      </c>
    </row>
    <row r="4939" spans="1:19" x14ac:dyDescent="0.35">
      <c r="A4939" s="2">
        <v>39783</v>
      </c>
      <c r="B4939" s="31">
        <v>496.00479999999999</v>
      </c>
      <c r="C4939" s="31">
        <v>673.27300000000002</v>
      </c>
      <c r="D4939" s="31">
        <v>520.89239999999995</v>
      </c>
      <c r="E4939" s="31">
        <v>331.24279999999999</v>
      </c>
      <c r="F4939" s="31">
        <v>68.103700000000003</v>
      </c>
      <c r="G4939" s="31">
        <v>215.6583</v>
      </c>
      <c r="H4939" s="31">
        <v>9.4852720000000001</v>
      </c>
      <c r="I4939" s="31">
        <v>2344.944</v>
      </c>
      <c r="J4939" s="31">
        <v>3697.6689999999999</v>
      </c>
      <c r="K4939" s="31">
        <v>1835.2180000000001</v>
      </c>
      <c r="L4939" s="31">
        <v>65.430000000000007</v>
      </c>
      <c r="M4939" s="31" t="s">
        <v>108</v>
      </c>
      <c r="N4939" s="31">
        <v>33.628599999999999</v>
      </c>
      <c r="O4939" s="31">
        <v>91.0608</v>
      </c>
      <c r="P4939" s="31">
        <v>107.1514</v>
      </c>
      <c r="Q4939" s="31">
        <v>1112.0984000000001</v>
      </c>
      <c r="R4939" s="31">
        <v>86.724000000000004</v>
      </c>
      <c r="S4939" s="31" t="s">
        <v>108</v>
      </c>
    </row>
    <row r="4940" spans="1:19" x14ac:dyDescent="0.35">
      <c r="A4940" s="2">
        <v>39784</v>
      </c>
      <c r="B4940" s="31">
        <v>472.12130000000002</v>
      </c>
      <c r="C4940" s="31">
        <v>641.221</v>
      </c>
      <c r="D4940" s="31">
        <v>505.1463</v>
      </c>
      <c r="E4940" s="31">
        <v>327.87310000000002</v>
      </c>
      <c r="F4940" s="31">
        <v>68.673599999999993</v>
      </c>
      <c r="G4940" s="31">
        <v>210.81489999999999</v>
      </c>
      <c r="H4940" s="31">
        <v>9.511571</v>
      </c>
      <c r="I4940" s="31">
        <v>2350.3429999999998</v>
      </c>
      <c r="J4940" s="31">
        <v>3705.2269999999999</v>
      </c>
      <c r="K4940" s="31">
        <v>1849.904</v>
      </c>
      <c r="L4940" s="31">
        <v>68.099999999999994</v>
      </c>
      <c r="M4940" s="31" t="s">
        <v>108</v>
      </c>
      <c r="N4940" s="31">
        <v>34.811500000000002</v>
      </c>
      <c r="O4940" s="31">
        <v>91.313699999999997</v>
      </c>
      <c r="P4940" s="31">
        <v>108.1788</v>
      </c>
      <c r="Q4940" s="31">
        <v>1085.7512999999999</v>
      </c>
      <c r="R4940" s="31">
        <v>86.701999999999998</v>
      </c>
      <c r="S4940" s="31" t="s">
        <v>108</v>
      </c>
    </row>
    <row r="4941" spans="1:19" x14ac:dyDescent="0.35">
      <c r="A4941" s="2">
        <v>39785</v>
      </c>
      <c r="B4941" s="31">
        <v>473.70690000000002</v>
      </c>
      <c r="C4941" s="31">
        <v>631.04200000000003</v>
      </c>
      <c r="D4941" s="31">
        <v>495.74939999999998</v>
      </c>
      <c r="E4941" s="31">
        <v>317.5795</v>
      </c>
      <c r="F4941" s="31">
        <v>67.551400000000001</v>
      </c>
      <c r="G4941" s="31">
        <v>211.5796</v>
      </c>
      <c r="H4941" s="31">
        <v>9.5685529999999996</v>
      </c>
      <c r="I4941" s="31">
        <v>2347.9810000000002</v>
      </c>
      <c r="J4941" s="31">
        <v>3726.011</v>
      </c>
      <c r="K4941" s="31">
        <v>1856.7909999999999</v>
      </c>
      <c r="L4941" s="31">
        <v>69.66</v>
      </c>
      <c r="M4941" s="31" t="s">
        <v>108</v>
      </c>
      <c r="N4941" s="31">
        <v>35.5182</v>
      </c>
      <c r="O4941" s="31">
        <v>91.565600000000003</v>
      </c>
      <c r="P4941" s="31">
        <v>107.9584</v>
      </c>
      <c r="Q4941" s="31">
        <v>1090.3896</v>
      </c>
      <c r="R4941" s="31">
        <v>87.03</v>
      </c>
      <c r="S4941" s="31" t="s">
        <v>108</v>
      </c>
    </row>
    <row r="4942" spans="1:19" x14ac:dyDescent="0.35">
      <c r="A4942" s="2">
        <v>39786</v>
      </c>
      <c r="B4942" s="31">
        <v>442.4898</v>
      </c>
      <c r="C4942" s="31">
        <v>587.41800000000001</v>
      </c>
      <c r="D4942" s="31">
        <v>497.52719999999999</v>
      </c>
      <c r="E4942" s="31">
        <v>301.2851</v>
      </c>
      <c r="F4942" s="31">
        <v>67.113</v>
      </c>
      <c r="G4942" s="31">
        <v>206.7362</v>
      </c>
      <c r="H4942" s="31">
        <v>9.8534620000000004</v>
      </c>
      <c r="I4942" s="31">
        <v>2345.4499999999998</v>
      </c>
      <c r="J4942" s="31">
        <v>3752.9360000000001</v>
      </c>
      <c r="K4942" s="31">
        <v>1848.4870000000001</v>
      </c>
      <c r="L4942" s="31">
        <v>67.98</v>
      </c>
      <c r="M4942" s="31" t="s">
        <v>108</v>
      </c>
      <c r="N4942" s="31">
        <v>34.872900000000001</v>
      </c>
      <c r="O4942" s="31">
        <v>92.041499999999999</v>
      </c>
      <c r="P4942" s="31">
        <v>108.3432</v>
      </c>
      <c r="Q4942" s="31">
        <v>1086.8757000000001</v>
      </c>
      <c r="R4942" s="31">
        <v>86.444000000000003</v>
      </c>
      <c r="S4942" s="31" t="s">
        <v>108</v>
      </c>
    </row>
    <row r="4943" spans="1:19" x14ac:dyDescent="0.35">
      <c r="A4943" s="2">
        <v>39787</v>
      </c>
      <c r="B4943" s="31">
        <v>417.41699999999997</v>
      </c>
      <c r="C4943" s="31">
        <v>546.03499999999997</v>
      </c>
      <c r="D4943" s="31">
        <v>454.60629999999998</v>
      </c>
      <c r="E4943" s="31">
        <v>280.74400000000003</v>
      </c>
      <c r="F4943" s="31">
        <v>65.947000000000003</v>
      </c>
      <c r="G4943" s="31">
        <v>199.726</v>
      </c>
      <c r="H4943" s="31">
        <v>9.3844580000000004</v>
      </c>
      <c r="I4943" s="31">
        <v>2340.5569999999998</v>
      </c>
      <c r="J4943" s="31">
        <v>3713.2570000000001</v>
      </c>
      <c r="K4943" s="31">
        <v>1855.848</v>
      </c>
      <c r="L4943" s="31">
        <v>69.98</v>
      </c>
      <c r="M4943" s="31" t="s">
        <v>108</v>
      </c>
      <c r="N4943" s="31">
        <v>36.194099999999999</v>
      </c>
      <c r="O4943" s="31">
        <v>92.797899999999998</v>
      </c>
      <c r="P4943" s="31">
        <v>107.8051</v>
      </c>
      <c r="Q4943" s="31">
        <v>1077.6664000000001</v>
      </c>
      <c r="R4943" s="31">
        <v>87.120999999999995</v>
      </c>
      <c r="S4943" s="31" t="s">
        <v>108</v>
      </c>
    </row>
    <row r="4944" spans="1:19" x14ac:dyDescent="0.35">
      <c r="A4944" s="2">
        <v>39790</v>
      </c>
      <c r="B4944" s="31">
        <v>453.84289999999999</v>
      </c>
      <c r="C4944" s="31">
        <v>583.45299999999997</v>
      </c>
      <c r="D4944" s="31">
        <v>464.25729999999999</v>
      </c>
      <c r="E4944" s="31">
        <v>305.23110000000003</v>
      </c>
      <c r="F4944" s="31">
        <v>67.446200000000005</v>
      </c>
      <c r="G4944" s="31">
        <v>209.21250000000001</v>
      </c>
      <c r="H4944" s="31">
        <v>10.03317</v>
      </c>
      <c r="I4944" s="31">
        <v>2344.8580000000002</v>
      </c>
      <c r="J4944" s="31">
        <v>3704.7539999999999</v>
      </c>
      <c r="K4944" s="31">
        <v>1835.2380000000001</v>
      </c>
      <c r="L4944" s="31">
        <v>72.569999999999993</v>
      </c>
      <c r="M4944" s="31" t="s">
        <v>108</v>
      </c>
      <c r="N4944" s="31">
        <v>37.238799999999998</v>
      </c>
      <c r="O4944" s="31">
        <v>91.800899999999999</v>
      </c>
      <c r="P4944" s="31">
        <v>109.94880000000001</v>
      </c>
      <c r="Q4944" s="31">
        <v>1163.7021</v>
      </c>
      <c r="R4944" s="31">
        <v>85.56</v>
      </c>
      <c r="S4944" s="31" t="s">
        <v>108</v>
      </c>
    </row>
    <row r="4945" spans="1:19" x14ac:dyDescent="0.35">
      <c r="A4945" s="2">
        <v>39791</v>
      </c>
      <c r="B4945" s="31">
        <v>437.11810000000003</v>
      </c>
      <c r="C4945" s="31">
        <v>567.80200000000002</v>
      </c>
      <c r="D4945" s="31">
        <v>460.4873</v>
      </c>
      <c r="E4945" s="31">
        <v>294.45089999999999</v>
      </c>
      <c r="F4945" s="31">
        <v>67.875799999999998</v>
      </c>
      <c r="G4945" s="31">
        <v>207.33019999999999</v>
      </c>
      <c r="H4945" s="31">
        <v>9.8929069999999992</v>
      </c>
      <c r="I4945" s="31">
        <v>2340.8939999999998</v>
      </c>
      <c r="J4945" s="31">
        <v>3722.232</v>
      </c>
      <c r="K4945" s="31">
        <v>1822.5429999999999</v>
      </c>
      <c r="L4945" s="31">
        <v>71.349999999999994</v>
      </c>
      <c r="M4945" s="31" t="s">
        <v>108</v>
      </c>
      <c r="N4945" s="31">
        <v>37.392400000000002</v>
      </c>
      <c r="O4945" s="31">
        <v>92.243300000000005</v>
      </c>
      <c r="P4945" s="31">
        <v>109.6459</v>
      </c>
      <c r="Q4945" s="31">
        <v>1164.7569000000001</v>
      </c>
      <c r="R4945" s="31">
        <v>85.837000000000003</v>
      </c>
      <c r="S4945" s="31" t="s">
        <v>108</v>
      </c>
    </row>
    <row r="4946" spans="1:19" x14ac:dyDescent="0.35">
      <c r="A4946" s="2">
        <v>39792</v>
      </c>
      <c r="B4946" s="31">
        <v>445.99810000000002</v>
      </c>
      <c r="C4946" s="31">
        <v>586.38699999999994</v>
      </c>
      <c r="D4946" s="31">
        <v>447.39330000000001</v>
      </c>
      <c r="E4946" s="31">
        <v>303.92489999999998</v>
      </c>
      <c r="F4946" s="31">
        <v>70.909199999999998</v>
      </c>
      <c r="G4946" s="31">
        <v>211.52180000000001</v>
      </c>
      <c r="H4946" s="31">
        <v>10.440810000000001</v>
      </c>
      <c r="I4946" s="31">
        <v>2328.8910000000001</v>
      </c>
      <c r="J4946" s="31">
        <v>3705.6990000000001</v>
      </c>
      <c r="K4946" s="31">
        <v>1827.173</v>
      </c>
      <c r="L4946" s="31">
        <v>71.849999999999994</v>
      </c>
      <c r="M4946" s="31" t="s">
        <v>108</v>
      </c>
      <c r="N4946" s="31">
        <v>37.392400000000002</v>
      </c>
      <c r="O4946" s="31">
        <v>92.0441</v>
      </c>
      <c r="P4946" s="31">
        <v>110.4393</v>
      </c>
      <c r="Q4946" s="31">
        <v>1218.7352000000001</v>
      </c>
      <c r="R4946" s="31">
        <v>85.483999999999995</v>
      </c>
      <c r="S4946" s="31" t="s">
        <v>108</v>
      </c>
    </row>
    <row r="4947" spans="1:19" x14ac:dyDescent="0.35">
      <c r="A4947" s="2">
        <v>39793</v>
      </c>
      <c r="B4947" s="31">
        <v>492.5926</v>
      </c>
      <c r="C4947" s="31">
        <v>649.452</v>
      </c>
      <c r="D4947" s="31">
        <v>474.23390000000001</v>
      </c>
      <c r="E4947" s="31">
        <v>305.10359999999997</v>
      </c>
      <c r="F4947" s="31">
        <v>72.469800000000006</v>
      </c>
      <c r="G4947" s="31">
        <v>218.11840000000001</v>
      </c>
      <c r="H4947" s="31">
        <v>10.51971</v>
      </c>
      <c r="I4947" s="31">
        <v>2332.0909999999999</v>
      </c>
      <c r="J4947" s="31">
        <v>3741.127</v>
      </c>
      <c r="K4947" s="31">
        <v>1826.2760000000001</v>
      </c>
      <c r="L4947" s="31">
        <v>70.180000000000007</v>
      </c>
      <c r="M4947" s="31" t="s">
        <v>108</v>
      </c>
      <c r="N4947" s="31">
        <v>36.5167</v>
      </c>
      <c r="O4947" s="31">
        <v>93.046499999999995</v>
      </c>
      <c r="P4947" s="31">
        <v>112.5167</v>
      </c>
      <c r="Q4947" s="31">
        <v>1232.7026000000001</v>
      </c>
      <c r="R4947" s="31">
        <v>83.834000000000003</v>
      </c>
      <c r="S4947" s="31" t="s">
        <v>108</v>
      </c>
    </row>
    <row r="4948" spans="1:19" x14ac:dyDescent="0.35">
      <c r="A4948" s="2">
        <v>39794</v>
      </c>
      <c r="B4948" s="31">
        <v>484.85309999999998</v>
      </c>
      <c r="C4948" s="31">
        <v>646.05999999999995</v>
      </c>
      <c r="D4948" s="31">
        <v>463.8546</v>
      </c>
      <c r="E4948" s="31">
        <v>291.71620000000001</v>
      </c>
      <c r="F4948" s="31">
        <v>71.935000000000002</v>
      </c>
      <c r="G4948" s="31">
        <v>217.0411</v>
      </c>
      <c r="H4948" s="31">
        <v>10.502179999999999</v>
      </c>
      <c r="I4948" s="31">
        <v>2345.0610000000001</v>
      </c>
      <c r="J4948" s="31">
        <v>3752.4639999999999</v>
      </c>
      <c r="K4948" s="31">
        <v>1813.432</v>
      </c>
      <c r="L4948" s="31">
        <v>71.06</v>
      </c>
      <c r="M4948" s="31" t="s">
        <v>108</v>
      </c>
      <c r="N4948" s="31">
        <v>37.2849</v>
      </c>
      <c r="O4948" s="31">
        <v>93.491699999999994</v>
      </c>
      <c r="P4948" s="31">
        <v>113.7124</v>
      </c>
      <c r="Q4948" s="31">
        <v>1195.5453</v>
      </c>
      <c r="R4948" s="31">
        <v>83.644000000000005</v>
      </c>
      <c r="S4948" s="31" t="s">
        <v>108</v>
      </c>
    </row>
    <row r="4949" spans="1:19" x14ac:dyDescent="0.35">
      <c r="A4949" s="2">
        <v>39797</v>
      </c>
      <c r="B4949" s="31">
        <v>466.54250000000002</v>
      </c>
      <c r="C4949" s="31">
        <v>622.60299999999995</v>
      </c>
      <c r="D4949" s="31">
        <v>488.8143</v>
      </c>
      <c r="E4949" s="31">
        <v>290.47410000000002</v>
      </c>
      <c r="F4949" s="31">
        <v>73.337800000000001</v>
      </c>
      <c r="G4949" s="31">
        <v>215.33009999999999</v>
      </c>
      <c r="H4949" s="31">
        <v>11.221030000000001</v>
      </c>
      <c r="I4949" s="31">
        <v>2341.692</v>
      </c>
      <c r="J4949" s="31">
        <v>3763.8009999999999</v>
      </c>
      <c r="K4949" s="31">
        <v>1825.9780000000001</v>
      </c>
      <c r="L4949" s="31">
        <v>70</v>
      </c>
      <c r="M4949" s="31" t="s">
        <v>108</v>
      </c>
      <c r="N4949" s="31">
        <v>36.6706</v>
      </c>
      <c r="O4949" s="31">
        <v>94.376800000000003</v>
      </c>
      <c r="P4949" s="31">
        <v>116.2835</v>
      </c>
      <c r="Q4949" s="31">
        <v>1219.3616</v>
      </c>
      <c r="R4949" s="31">
        <v>82.27</v>
      </c>
      <c r="S4949" s="31" t="s">
        <v>108</v>
      </c>
    </row>
    <row r="4950" spans="1:19" x14ac:dyDescent="0.35">
      <c r="A4950" s="2">
        <v>39798</v>
      </c>
      <c r="B4950" s="31">
        <v>461.44569999999999</v>
      </c>
      <c r="C4950" s="31">
        <v>620.76300000000003</v>
      </c>
      <c r="D4950" s="31">
        <v>472.00979999999998</v>
      </c>
      <c r="E4950" s="31">
        <v>281.68720000000002</v>
      </c>
      <c r="F4950" s="31">
        <v>73.881299999999996</v>
      </c>
      <c r="G4950" s="31">
        <v>218.75210000000001</v>
      </c>
      <c r="H4950" s="31">
        <v>11.260479999999999</v>
      </c>
      <c r="I4950" s="31">
        <v>2340.5129999999999</v>
      </c>
      <c r="J4950" s="31">
        <v>3821.431</v>
      </c>
      <c r="K4950" s="31">
        <v>1834.789</v>
      </c>
      <c r="L4950" s="31">
        <v>73.25</v>
      </c>
      <c r="M4950" s="31" t="s">
        <v>108</v>
      </c>
      <c r="N4950" s="31">
        <v>38.0777</v>
      </c>
      <c r="O4950" s="31">
        <v>94.791399999999996</v>
      </c>
      <c r="P4950" s="31">
        <v>117.03789999999999</v>
      </c>
      <c r="Q4950" s="31">
        <v>1239.3308999999999</v>
      </c>
      <c r="R4950" s="31">
        <v>80.683000000000007</v>
      </c>
      <c r="S4950" s="31" t="s">
        <v>108</v>
      </c>
    </row>
    <row r="4951" spans="1:19" x14ac:dyDescent="0.35">
      <c r="A4951" s="2">
        <v>39799</v>
      </c>
      <c r="B4951" s="31">
        <v>451.15780000000001</v>
      </c>
      <c r="C4951" s="31">
        <v>602.25</v>
      </c>
      <c r="D4951" s="31">
        <v>472.00979999999998</v>
      </c>
      <c r="E4951" s="31">
        <v>277.17869999999999</v>
      </c>
      <c r="F4951" s="31">
        <v>76.143299999999996</v>
      </c>
      <c r="G4951" s="31">
        <v>220.273</v>
      </c>
      <c r="H4951" s="31">
        <v>11.46649</v>
      </c>
      <c r="I4951" s="31">
        <v>2347.4189999999999</v>
      </c>
      <c r="J4951" s="31">
        <v>3849.3009999999999</v>
      </c>
      <c r="K4951" s="31">
        <v>1861.075</v>
      </c>
      <c r="L4951" s="31">
        <v>72.47</v>
      </c>
      <c r="M4951" s="31" t="s">
        <v>108</v>
      </c>
      <c r="N4951" s="31">
        <v>37.694099999999999</v>
      </c>
      <c r="O4951" s="31">
        <v>97.080200000000005</v>
      </c>
      <c r="P4951" s="31">
        <v>121.843</v>
      </c>
      <c r="Q4951" s="31">
        <v>1270.3126999999999</v>
      </c>
      <c r="R4951" s="31">
        <v>78.908000000000001</v>
      </c>
      <c r="S4951" s="31" t="s">
        <v>108</v>
      </c>
    </row>
    <row r="4952" spans="1:19" x14ac:dyDescent="0.35">
      <c r="A4952" s="2">
        <v>39800</v>
      </c>
      <c r="B4952" s="31">
        <v>432.46969999999999</v>
      </c>
      <c r="C4952" s="31">
        <v>575.745</v>
      </c>
      <c r="D4952" s="31">
        <v>457.67649999999998</v>
      </c>
      <c r="E4952" s="31">
        <v>264.29739999999998</v>
      </c>
      <c r="F4952" s="31">
        <v>75.450699999999998</v>
      </c>
      <c r="G4952" s="31">
        <v>221.6671</v>
      </c>
      <c r="H4952" s="31">
        <v>11.71195</v>
      </c>
      <c r="I4952" s="31">
        <v>2344.8919999999998</v>
      </c>
      <c r="J4952" s="31">
        <v>3862.9989999999998</v>
      </c>
      <c r="K4952" s="31">
        <v>1857.789</v>
      </c>
      <c r="L4952" s="31">
        <v>71.63</v>
      </c>
      <c r="M4952" s="31" t="s">
        <v>108</v>
      </c>
      <c r="N4952" s="31">
        <v>37.6021</v>
      </c>
      <c r="O4952" s="31">
        <v>95.715599999999995</v>
      </c>
      <c r="P4952" s="31">
        <v>123.1643</v>
      </c>
      <c r="Q4952" s="31">
        <v>1279.3653999999999</v>
      </c>
      <c r="R4952" s="31">
        <v>79.466999999999999</v>
      </c>
      <c r="S4952" s="31" t="s">
        <v>108</v>
      </c>
    </row>
    <row r="4953" spans="1:19" x14ac:dyDescent="0.35">
      <c r="A4953" s="2">
        <v>39801</v>
      </c>
      <c r="B4953" s="31">
        <v>436.81139999999999</v>
      </c>
      <c r="C4953" s="31">
        <v>579.71199999999999</v>
      </c>
      <c r="D4953" s="31">
        <v>448.28570000000002</v>
      </c>
      <c r="E4953" s="31">
        <v>268.94389999999999</v>
      </c>
      <c r="F4953" s="31">
        <v>73.416700000000006</v>
      </c>
      <c r="G4953" s="31">
        <v>221.1601</v>
      </c>
      <c r="H4953" s="31">
        <v>11.37444</v>
      </c>
      <c r="I4953" s="31">
        <v>2349.44</v>
      </c>
      <c r="J4953" s="31">
        <v>3832.2950000000001</v>
      </c>
      <c r="K4953" s="31">
        <v>1855.1010000000001</v>
      </c>
      <c r="L4953" s="31">
        <v>70.72</v>
      </c>
      <c r="M4953" s="31" t="s">
        <v>108</v>
      </c>
      <c r="N4953" s="31">
        <v>37.157200000000003</v>
      </c>
      <c r="O4953" s="31">
        <v>95.399500000000003</v>
      </c>
      <c r="P4953" s="31">
        <v>118.5197</v>
      </c>
      <c r="Q4953" s="31">
        <v>1261.5137</v>
      </c>
      <c r="R4953" s="31">
        <v>81.298000000000002</v>
      </c>
      <c r="S4953" s="31" t="s">
        <v>108</v>
      </c>
    </row>
    <row r="4954" spans="1:19" x14ac:dyDescent="0.35">
      <c r="A4954" s="2">
        <v>39804</v>
      </c>
      <c r="B4954" s="31">
        <v>414.63099999999997</v>
      </c>
      <c r="C4954" s="31">
        <v>533.66</v>
      </c>
      <c r="D4954" s="31">
        <v>443.59030000000001</v>
      </c>
      <c r="E4954" s="31">
        <v>271.52019999999999</v>
      </c>
      <c r="F4954" s="31">
        <v>74.275899999999993</v>
      </c>
      <c r="G4954" s="31">
        <v>225.7227</v>
      </c>
      <c r="H4954" s="31">
        <v>11.229789999999999</v>
      </c>
      <c r="I4954" s="31">
        <v>2350.2820000000002</v>
      </c>
      <c r="J4954" s="31">
        <v>3830.4059999999999</v>
      </c>
      <c r="K4954" s="31">
        <v>1865.1079999999999</v>
      </c>
      <c r="L4954" s="31">
        <v>69.92</v>
      </c>
      <c r="M4954" s="31" t="s">
        <v>108</v>
      </c>
      <c r="N4954" s="31">
        <v>36.727600000000002</v>
      </c>
      <c r="O4954" s="31">
        <v>94.495599999999996</v>
      </c>
      <c r="P4954" s="31">
        <v>118.4337</v>
      </c>
      <c r="Q4954" s="31">
        <v>1229.614</v>
      </c>
      <c r="R4954" s="31">
        <v>81.093000000000004</v>
      </c>
      <c r="S4954" s="31" t="s">
        <v>108</v>
      </c>
    </row>
    <row r="4955" spans="1:19" x14ac:dyDescent="0.35">
      <c r="A4955" s="2">
        <v>39805</v>
      </c>
      <c r="B4955" s="31">
        <v>404.15429999999998</v>
      </c>
      <c r="C4955" s="31">
        <v>517.15899999999999</v>
      </c>
      <c r="D4955" s="31">
        <v>421.34899999999999</v>
      </c>
      <c r="E4955" s="31">
        <v>263.10129999999998</v>
      </c>
      <c r="F4955" s="31">
        <v>73.477999999999994</v>
      </c>
      <c r="G4955" s="31">
        <v>229.3981</v>
      </c>
      <c r="H4955" s="31">
        <v>11.619899999999999</v>
      </c>
      <c r="I4955" s="31">
        <v>2350.2820000000002</v>
      </c>
      <c r="J4955" s="31">
        <v>3837.0189999999998</v>
      </c>
      <c r="K4955" s="31">
        <v>1863.614</v>
      </c>
      <c r="L4955" s="31">
        <v>68.900000000000006</v>
      </c>
      <c r="M4955" s="31" t="s">
        <v>108</v>
      </c>
      <c r="N4955" s="31">
        <v>36.344099999999997</v>
      </c>
      <c r="O4955" s="31">
        <v>94.302300000000002</v>
      </c>
      <c r="P4955" s="31">
        <v>118.6331</v>
      </c>
      <c r="Q4955" s="31">
        <v>1204.7084</v>
      </c>
      <c r="R4955" s="31">
        <v>81.241</v>
      </c>
      <c r="S4955" s="31" t="s">
        <v>108</v>
      </c>
    </row>
    <row r="4956" spans="1:19" x14ac:dyDescent="0.35">
      <c r="A4956" s="2">
        <v>39806</v>
      </c>
      <c r="B4956" s="31">
        <v>369.70400000000001</v>
      </c>
      <c r="C4956" s="31">
        <v>479.90300000000002</v>
      </c>
      <c r="D4956" s="31">
        <v>407.01569999999998</v>
      </c>
      <c r="E4956" s="31">
        <v>260.80110000000002</v>
      </c>
      <c r="F4956" s="31">
        <v>74.346000000000004</v>
      </c>
      <c r="G4956" s="31">
        <v>232.9468</v>
      </c>
      <c r="H4956" s="31">
        <v>11.51032</v>
      </c>
      <c r="I4956" s="31">
        <v>2350.7869999999998</v>
      </c>
      <c r="J4956" s="31">
        <v>3824.2649999999999</v>
      </c>
      <c r="K4956" s="31">
        <v>1863.614</v>
      </c>
      <c r="L4956" s="31">
        <v>69.42</v>
      </c>
      <c r="M4956" s="31" t="s">
        <v>108</v>
      </c>
      <c r="N4956" s="31">
        <v>36.206000000000003</v>
      </c>
      <c r="O4956" s="31">
        <v>94.288399999999996</v>
      </c>
      <c r="P4956" s="31">
        <v>119.01860000000001</v>
      </c>
      <c r="Q4956" s="31">
        <v>1200.1006</v>
      </c>
      <c r="R4956" s="31">
        <v>81.213999999999999</v>
      </c>
      <c r="S4956" s="31" t="s">
        <v>108</v>
      </c>
    </row>
    <row r="4957" spans="1:19" x14ac:dyDescent="0.35">
      <c r="A4957" s="2">
        <v>39807</v>
      </c>
      <c r="B4957" s="31">
        <v>369.70400000000001</v>
      </c>
      <c r="C4957" s="31">
        <v>479.90300000000002</v>
      </c>
      <c r="D4957" s="31">
        <v>407.01569999999998</v>
      </c>
      <c r="E4957" s="31">
        <v>260.80110000000002</v>
      </c>
      <c r="F4957" s="31">
        <v>74.346000000000004</v>
      </c>
      <c r="G4957" s="31">
        <v>232.9468</v>
      </c>
      <c r="H4957" s="31">
        <v>11.51032</v>
      </c>
      <c r="I4957" s="31">
        <v>2349.777</v>
      </c>
      <c r="J4957" s="31">
        <v>3824.2649999999999</v>
      </c>
      <c r="K4957" s="31">
        <v>1863.614</v>
      </c>
      <c r="L4957" s="31">
        <v>69.42</v>
      </c>
      <c r="M4957" s="31" t="s">
        <v>108</v>
      </c>
      <c r="N4957" s="31">
        <v>36.206000000000003</v>
      </c>
      <c r="O4957" s="31">
        <v>94.288399999999996</v>
      </c>
      <c r="P4957" s="31">
        <v>119.01860000000001</v>
      </c>
      <c r="Q4957" s="31">
        <v>1197.4256</v>
      </c>
      <c r="R4957" s="31">
        <v>81.213999999999999</v>
      </c>
      <c r="S4957" s="31" t="s">
        <v>108</v>
      </c>
    </row>
    <row r="4958" spans="1:19" x14ac:dyDescent="0.35">
      <c r="A4958" s="2">
        <v>39808</v>
      </c>
      <c r="B4958" s="31">
        <v>386.97640000000001</v>
      </c>
      <c r="C4958" s="31">
        <v>507.67200000000003</v>
      </c>
      <c r="D4958" s="31">
        <v>404.29730000000001</v>
      </c>
      <c r="E4958" s="31">
        <v>260.80110000000002</v>
      </c>
      <c r="F4958" s="31">
        <v>76.38</v>
      </c>
      <c r="G4958" s="31">
        <v>242.4522</v>
      </c>
      <c r="H4958" s="31">
        <v>11.51032</v>
      </c>
      <c r="I4958" s="31">
        <v>2346.2399999999998</v>
      </c>
      <c r="J4958" s="31">
        <v>3842.6869999999999</v>
      </c>
      <c r="K4958" s="31">
        <v>1863.614</v>
      </c>
      <c r="L4958" s="31">
        <v>69.739999999999995</v>
      </c>
      <c r="M4958" s="31" t="s">
        <v>108</v>
      </c>
      <c r="N4958" s="31">
        <v>36.466799999999999</v>
      </c>
      <c r="O4958" s="31">
        <v>94.288399999999996</v>
      </c>
      <c r="P4958" s="31">
        <v>119.01860000000001</v>
      </c>
      <c r="Q4958" s="31">
        <v>1195.5286000000001</v>
      </c>
      <c r="R4958" s="31">
        <v>80.891999999999996</v>
      </c>
      <c r="S4958" s="31" t="s">
        <v>108</v>
      </c>
    </row>
    <row r="4959" spans="1:19" x14ac:dyDescent="0.35">
      <c r="A4959" s="2">
        <v>39811</v>
      </c>
      <c r="B4959" s="31">
        <v>407.74099999999999</v>
      </c>
      <c r="C4959" s="31">
        <v>528.08299999999997</v>
      </c>
      <c r="D4959" s="31">
        <v>409.2398</v>
      </c>
      <c r="E4959" s="31">
        <v>266.1377</v>
      </c>
      <c r="F4959" s="31">
        <v>76.739400000000003</v>
      </c>
      <c r="G4959" s="31">
        <v>239.66390000000001</v>
      </c>
      <c r="H4959" s="31">
        <v>11.18158</v>
      </c>
      <c r="I4959" s="31">
        <v>2344.0500000000002</v>
      </c>
      <c r="J4959" s="31">
        <v>3855.442</v>
      </c>
      <c r="K4959" s="31">
        <v>1870.0360000000001</v>
      </c>
      <c r="L4959" s="31">
        <v>69.86</v>
      </c>
      <c r="M4959" s="31" t="s">
        <v>108</v>
      </c>
      <c r="N4959" s="31">
        <v>36.067900000000002</v>
      </c>
      <c r="O4959" s="31">
        <v>94.764700000000005</v>
      </c>
      <c r="P4959" s="31">
        <v>121.1399</v>
      </c>
      <c r="Q4959" s="31">
        <v>1209.3867</v>
      </c>
      <c r="R4959" s="31">
        <v>80.685000000000002</v>
      </c>
      <c r="S4959" s="31" t="s">
        <v>108</v>
      </c>
    </row>
    <row r="4960" spans="1:19" x14ac:dyDescent="0.35">
      <c r="A4960" s="2">
        <v>39812</v>
      </c>
      <c r="B4960" s="31">
        <v>405.09820000000002</v>
      </c>
      <c r="C4960" s="31">
        <v>536.30399999999997</v>
      </c>
      <c r="D4960" s="31">
        <v>417.64210000000003</v>
      </c>
      <c r="E4960" s="31">
        <v>267.05779999999999</v>
      </c>
      <c r="F4960" s="31">
        <v>76.274799999999999</v>
      </c>
      <c r="G4960" s="31">
        <v>241.565</v>
      </c>
      <c r="H4960" s="31">
        <v>11.085150000000001</v>
      </c>
      <c r="I4960" s="31">
        <v>2356.8510000000001</v>
      </c>
      <c r="J4960" s="31">
        <v>3841.7429999999999</v>
      </c>
      <c r="K4960" s="31">
        <v>1862.4190000000001</v>
      </c>
      <c r="L4960" s="31">
        <v>71.290000000000006</v>
      </c>
      <c r="M4960" s="31" t="s">
        <v>108</v>
      </c>
      <c r="N4960" s="31">
        <v>37.003799999999998</v>
      </c>
      <c r="O4960" s="31">
        <v>94.688000000000002</v>
      </c>
      <c r="P4960" s="31">
        <v>120.3811</v>
      </c>
      <c r="Q4960" s="31">
        <v>1227.4857999999999</v>
      </c>
      <c r="R4960" s="31">
        <v>80.899000000000001</v>
      </c>
      <c r="S4960" s="31" t="s">
        <v>108</v>
      </c>
    </row>
    <row r="4961" spans="1:19" x14ac:dyDescent="0.35">
      <c r="A4961" s="2">
        <v>39813</v>
      </c>
      <c r="B4961" s="31">
        <v>460.78500000000003</v>
      </c>
      <c r="C4961" s="31">
        <v>610.58699999999999</v>
      </c>
      <c r="D4961" s="31">
        <v>419.86619999999999</v>
      </c>
      <c r="E4961" s="31">
        <v>281.4803</v>
      </c>
      <c r="F4961" s="31">
        <v>77.528499999999994</v>
      </c>
      <c r="G4961" s="31">
        <v>248.40889999999999</v>
      </c>
      <c r="H4961" s="31">
        <v>11.68127</v>
      </c>
      <c r="I4961" s="31">
        <v>2356.8510000000001</v>
      </c>
      <c r="J4961" s="31">
        <v>3794.9780000000001</v>
      </c>
      <c r="K4961" s="31">
        <v>1862.4190000000001</v>
      </c>
      <c r="L4961" s="31">
        <v>72.23</v>
      </c>
      <c r="M4961" s="31" t="s">
        <v>108</v>
      </c>
      <c r="N4961" s="31">
        <v>37.203200000000002</v>
      </c>
      <c r="O4961" s="31">
        <v>94.194000000000003</v>
      </c>
      <c r="P4961" s="31">
        <v>118.2932</v>
      </c>
      <c r="Q4961" s="31">
        <v>1230.2474999999999</v>
      </c>
      <c r="R4961" s="31">
        <v>81.308000000000007</v>
      </c>
      <c r="S4961" s="31" t="s">
        <v>108</v>
      </c>
    </row>
    <row r="4962" spans="1:19" x14ac:dyDescent="0.35">
      <c r="A4962" s="2">
        <v>39814</v>
      </c>
      <c r="B4962" s="31">
        <v>460.78500000000003</v>
      </c>
      <c r="C4962" s="31">
        <v>610.58699999999999</v>
      </c>
      <c r="D4962" s="31">
        <v>419.86619999999999</v>
      </c>
      <c r="E4962" s="31">
        <v>281.4803</v>
      </c>
      <c r="F4962" s="31">
        <v>77.528499999999994</v>
      </c>
      <c r="G4962" s="31">
        <v>248.40889999999999</v>
      </c>
      <c r="H4962" s="31">
        <v>11.68127</v>
      </c>
      <c r="I4962" s="31">
        <v>2356.8510000000001</v>
      </c>
      <c r="J4962" s="31">
        <v>3794.9780000000001</v>
      </c>
      <c r="K4962" s="31">
        <v>1862.4190000000001</v>
      </c>
      <c r="L4962" s="31">
        <v>72.23</v>
      </c>
      <c r="M4962" s="31" t="s">
        <v>108</v>
      </c>
      <c r="N4962" s="31">
        <v>37.203200000000002</v>
      </c>
      <c r="O4962" s="31">
        <v>94.194000000000003</v>
      </c>
      <c r="P4962" s="31">
        <v>118.2932</v>
      </c>
      <c r="Q4962" s="31">
        <v>1232.7755</v>
      </c>
      <c r="R4962" s="31">
        <v>81.308000000000007</v>
      </c>
      <c r="S4962" s="31" t="s">
        <v>108</v>
      </c>
    </row>
    <row r="4963" spans="1:19" x14ac:dyDescent="0.35">
      <c r="A4963" s="2">
        <v>39815</v>
      </c>
      <c r="B4963" s="31">
        <v>470.03469999999999</v>
      </c>
      <c r="C4963" s="31">
        <v>638.471</v>
      </c>
      <c r="D4963" s="31">
        <v>429.75119999999998</v>
      </c>
      <c r="E4963" s="31">
        <v>296.04079999999999</v>
      </c>
      <c r="F4963" s="31">
        <v>77.107699999999994</v>
      </c>
      <c r="G4963" s="31">
        <v>247.64850000000001</v>
      </c>
      <c r="H4963" s="31">
        <v>11.133369999999999</v>
      </c>
      <c r="I4963" s="31">
        <v>2356.8510000000001</v>
      </c>
      <c r="J4963" s="31">
        <v>3751.047</v>
      </c>
      <c r="K4963" s="31">
        <v>1868.991</v>
      </c>
      <c r="L4963" s="31">
        <v>74.27</v>
      </c>
      <c r="M4963" s="31" t="s">
        <v>108</v>
      </c>
      <c r="N4963" s="31">
        <v>38.445900000000002</v>
      </c>
      <c r="O4963" s="31">
        <v>93.858900000000006</v>
      </c>
      <c r="P4963" s="31">
        <v>118.58450000000001</v>
      </c>
      <c r="Q4963" s="31">
        <v>1260.546</v>
      </c>
      <c r="R4963" s="31">
        <v>81.838999999999999</v>
      </c>
      <c r="S4963" s="31" t="s">
        <v>108</v>
      </c>
    </row>
    <row r="4964" spans="1:19" x14ac:dyDescent="0.35">
      <c r="A4964" s="2">
        <v>39818</v>
      </c>
      <c r="B4964" s="31">
        <v>494.57470000000001</v>
      </c>
      <c r="C4964" s="31">
        <v>679.80899999999997</v>
      </c>
      <c r="D4964" s="31">
        <v>478.43490000000003</v>
      </c>
      <c r="E4964" s="31">
        <v>291.80840000000001</v>
      </c>
      <c r="F4964" s="31">
        <v>75.205200000000005</v>
      </c>
      <c r="G4964" s="31">
        <v>250.1833</v>
      </c>
      <c r="H4964" s="31">
        <v>11.199120000000001</v>
      </c>
      <c r="I4964" s="31">
        <v>2351.9670000000001</v>
      </c>
      <c r="J4964" s="31">
        <v>3747.268</v>
      </c>
      <c r="K4964" s="31">
        <v>1859.5820000000001</v>
      </c>
      <c r="L4964" s="31">
        <v>74.44</v>
      </c>
      <c r="M4964" s="31" t="s">
        <v>108</v>
      </c>
      <c r="N4964" s="31">
        <v>38.814100000000003</v>
      </c>
      <c r="O4964" s="31">
        <v>91.714799999999997</v>
      </c>
      <c r="P4964" s="31">
        <v>116.0427</v>
      </c>
      <c r="Q4964" s="31">
        <v>1299.6751999999999</v>
      </c>
      <c r="R4964" s="31">
        <v>82.637</v>
      </c>
      <c r="S4964" s="31" t="s">
        <v>108</v>
      </c>
    </row>
    <row r="4965" spans="1:19" x14ac:dyDescent="0.35">
      <c r="A4965" s="2">
        <v>39819</v>
      </c>
      <c r="B4965" s="31">
        <v>502.78620000000001</v>
      </c>
      <c r="C4965" s="31">
        <v>683.71900000000005</v>
      </c>
      <c r="D4965" s="31">
        <v>511.79680000000002</v>
      </c>
      <c r="E4965" s="31">
        <v>310.3023</v>
      </c>
      <c r="F4965" s="31">
        <v>75.924099999999996</v>
      </c>
      <c r="G4965" s="31">
        <v>257.5342</v>
      </c>
      <c r="H4965" s="31">
        <v>11.2561</v>
      </c>
      <c r="I4965" s="31">
        <v>2338.1550000000002</v>
      </c>
      <c r="J4965" s="31">
        <v>3752.9360000000001</v>
      </c>
      <c r="K4965" s="31">
        <v>1841.3610000000001</v>
      </c>
      <c r="L4965" s="31">
        <v>74.680000000000007</v>
      </c>
      <c r="M4965" s="31" t="s">
        <v>108</v>
      </c>
      <c r="N4965" s="31">
        <v>38.998199999999997</v>
      </c>
      <c r="O4965" s="31">
        <v>90.36</v>
      </c>
      <c r="P4965" s="31">
        <v>113.91030000000001</v>
      </c>
      <c r="Q4965" s="31">
        <v>1318.0214000000001</v>
      </c>
      <c r="R4965" s="31">
        <v>82.85</v>
      </c>
      <c r="S4965" s="31" t="s">
        <v>108</v>
      </c>
    </row>
    <row r="4966" spans="1:19" x14ac:dyDescent="0.35">
      <c r="A4966" s="2">
        <v>39820</v>
      </c>
      <c r="B4966" s="31">
        <v>459.36930000000001</v>
      </c>
      <c r="C4966" s="31">
        <v>618.86599999999999</v>
      </c>
      <c r="D4966" s="31">
        <v>498.452</v>
      </c>
      <c r="E4966" s="31">
        <v>305.83980000000003</v>
      </c>
      <c r="F4966" s="31">
        <v>73.793599999999998</v>
      </c>
      <c r="G4966" s="31">
        <v>250.94380000000001</v>
      </c>
      <c r="H4966" s="31">
        <v>11.378830000000001</v>
      </c>
      <c r="I4966" s="31">
        <v>2341.1869999999999</v>
      </c>
      <c r="J4966" s="31">
        <v>3756.7150000000001</v>
      </c>
      <c r="K4966" s="31">
        <v>1832.848</v>
      </c>
      <c r="L4966" s="31">
        <v>72.650000000000006</v>
      </c>
      <c r="M4966" s="31" t="s">
        <v>108</v>
      </c>
      <c r="N4966" s="31">
        <v>38.031700000000001</v>
      </c>
      <c r="O4966" s="31">
        <v>91.985799999999998</v>
      </c>
      <c r="P4966" s="31">
        <v>116.1623</v>
      </c>
      <c r="Q4966" s="31">
        <v>1291.5725</v>
      </c>
      <c r="R4966" s="31">
        <v>82.275000000000006</v>
      </c>
      <c r="S4966" s="31" t="s">
        <v>108</v>
      </c>
    </row>
    <row r="4967" spans="1:19" x14ac:dyDescent="0.35">
      <c r="A4967" s="2">
        <v>39821</v>
      </c>
      <c r="B4967" s="31">
        <v>448.79820000000001</v>
      </c>
      <c r="C4967" s="31">
        <v>625.65</v>
      </c>
      <c r="D4967" s="31">
        <v>477.19920000000002</v>
      </c>
      <c r="E4967" s="31">
        <v>292.40640000000002</v>
      </c>
      <c r="F4967" s="31">
        <v>74.915800000000004</v>
      </c>
      <c r="G4967" s="31">
        <v>250.81710000000001</v>
      </c>
      <c r="H4967" s="31">
        <v>11.46649</v>
      </c>
      <c r="I4967" s="31">
        <v>2332.7649999999999</v>
      </c>
      <c r="J4967" s="31">
        <v>3781.7510000000002</v>
      </c>
      <c r="K4967" s="31">
        <v>1843.452</v>
      </c>
      <c r="L4967" s="31">
        <v>72.77</v>
      </c>
      <c r="M4967" s="31" t="s">
        <v>108</v>
      </c>
      <c r="N4967" s="31">
        <v>38.338500000000003</v>
      </c>
      <c r="O4967" s="31">
        <v>93.544399999999996</v>
      </c>
      <c r="P4967" s="31">
        <v>116.77160000000001</v>
      </c>
      <c r="Q4967" s="31">
        <v>1255.0967000000001</v>
      </c>
      <c r="R4967" s="31">
        <v>81.536000000000001</v>
      </c>
      <c r="S4967" s="31" t="s">
        <v>108</v>
      </c>
    </row>
    <row r="4968" spans="1:19" x14ac:dyDescent="0.35">
      <c r="A4968" s="2">
        <v>39822</v>
      </c>
      <c r="B4968" s="31">
        <v>445.95839999999998</v>
      </c>
      <c r="C4968" s="31">
        <v>638.87800000000004</v>
      </c>
      <c r="D4968" s="31">
        <v>455.06920000000002</v>
      </c>
      <c r="E4968" s="31">
        <v>311.28660000000002</v>
      </c>
      <c r="F4968" s="31">
        <v>74.961399999999998</v>
      </c>
      <c r="G4968" s="31">
        <v>262.60390000000001</v>
      </c>
      <c r="H4968" s="31">
        <v>11.33061</v>
      </c>
      <c r="I4968" s="31">
        <v>2336.6390000000001</v>
      </c>
      <c r="J4968" s="31">
        <v>3788.837</v>
      </c>
      <c r="K4968" s="31">
        <v>1860.627</v>
      </c>
      <c r="L4968" s="31">
        <v>71.06</v>
      </c>
      <c r="M4968" s="31" t="s">
        <v>108</v>
      </c>
      <c r="N4968" s="31">
        <v>37.479399999999998</v>
      </c>
      <c r="O4968" s="31">
        <v>94.633300000000006</v>
      </c>
      <c r="P4968" s="31">
        <v>114.99760000000001</v>
      </c>
      <c r="Q4968" s="31">
        <v>1239.8903</v>
      </c>
      <c r="R4968" s="31">
        <v>82.662999999999997</v>
      </c>
      <c r="S4968" s="31" t="s">
        <v>108</v>
      </c>
    </row>
    <row r="4969" spans="1:19" x14ac:dyDescent="0.35">
      <c r="A4969" s="2">
        <v>39825</v>
      </c>
      <c r="B4969" s="31">
        <v>429.61399999999998</v>
      </c>
      <c r="C4969" s="31">
        <v>623.327</v>
      </c>
      <c r="D4969" s="31">
        <v>447.74759999999998</v>
      </c>
      <c r="E4969" s="31">
        <v>296.71870000000001</v>
      </c>
      <c r="F4969" s="31">
        <v>71.979100000000003</v>
      </c>
      <c r="G4969" s="31">
        <v>244.8604</v>
      </c>
      <c r="H4969" s="31">
        <v>10.98434</v>
      </c>
      <c r="I4969" s="31">
        <v>2336.6390000000001</v>
      </c>
      <c r="J4969" s="31">
        <v>3812.4549999999999</v>
      </c>
      <c r="K4969" s="31">
        <v>1866.75</v>
      </c>
      <c r="L4969" s="31">
        <v>69.66</v>
      </c>
      <c r="M4969" s="31" t="s">
        <v>108</v>
      </c>
      <c r="N4969" s="31">
        <v>37.003799999999998</v>
      </c>
      <c r="O4969" s="31">
        <v>95.699399999999997</v>
      </c>
      <c r="P4969" s="31">
        <v>113.6661</v>
      </c>
      <c r="Q4969" s="31">
        <v>1200.9136000000001</v>
      </c>
      <c r="R4969" s="31">
        <v>83.019000000000005</v>
      </c>
      <c r="S4969" s="31" t="s">
        <v>108</v>
      </c>
    </row>
    <row r="4970" spans="1:19" x14ac:dyDescent="0.35">
      <c r="A4970" s="2">
        <v>39826</v>
      </c>
      <c r="B4970" s="31">
        <v>446.68950000000001</v>
      </c>
      <c r="C4970" s="31">
        <v>657.98800000000006</v>
      </c>
      <c r="D4970" s="31">
        <v>470.23790000000002</v>
      </c>
      <c r="E4970" s="31">
        <v>308.1866</v>
      </c>
      <c r="F4970" s="31">
        <v>71.958100000000002</v>
      </c>
      <c r="G4970" s="31">
        <v>246.25450000000001</v>
      </c>
      <c r="H4970" s="31">
        <v>10.892289999999999</v>
      </c>
      <c r="I4970" s="31">
        <v>2349.777</v>
      </c>
      <c r="J4970" s="31">
        <v>3809.1489999999999</v>
      </c>
      <c r="K4970" s="31">
        <v>1866.6010000000001</v>
      </c>
      <c r="L4970" s="31">
        <v>69.7</v>
      </c>
      <c r="M4970" s="31" t="s">
        <v>108</v>
      </c>
      <c r="N4970" s="31">
        <v>36.942399999999999</v>
      </c>
      <c r="O4970" s="31">
        <v>95.314099999999996</v>
      </c>
      <c r="P4970" s="31">
        <v>112.17959999999999</v>
      </c>
      <c r="Q4970" s="31">
        <v>1195.8832</v>
      </c>
      <c r="R4970" s="31">
        <v>84.265000000000001</v>
      </c>
      <c r="S4970" s="31" t="s">
        <v>108</v>
      </c>
    </row>
    <row r="4971" spans="1:19" x14ac:dyDescent="0.35">
      <c r="A4971" s="2">
        <v>39827</v>
      </c>
      <c r="B4971" s="31">
        <v>448.24880000000002</v>
      </c>
      <c r="C4971" s="31">
        <v>666.45399999999995</v>
      </c>
      <c r="D4971" s="31">
        <v>450.97070000000002</v>
      </c>
      <c r="E4971" s="31">
        <v>300.50689999999997</v>
      </c>
      <c r="F4971" s="31">
        <v>70.909199999999998</v>
      </c>
      <c r="G4971" s="31">
        <v>246.25450000000001</v>
      </c>
      <c r="H4971" s="31">
        <v>10.510949999999999</v>
      </c>
      <c r="I4971" s="31">
        <v>2348.9349999999999</v>
      </c>
      <c r="J4971" s="31">
        <v>3831.8229999999999</v>
      </c>
      <c r="K4971" s="31">
        <v>1877.2049999999999</v>
      </c>
      <c r="L4971" s="31">
        <v>67.39</v>
      </c>
      <c r="M4971" s="31" t="s">
        <v>108</v>
      </c>
      <c r="N4971" s="31">
        <v>35.761099999999999</v>
      </c>
      <c r="O4971" s="31">
        <v>96.145700000000005</v>
      </c>
      <c r="P4971" s="31">
        <v>112.08450000000001</v>
      </c>
      <c r="Q4971" s="31">
        <v>1178.4181000000001</v>
      </c>
      <c r="R4971" s="31">
        <v>84.418999999999997</v>
      </c>
      <c r="S4971" s="31" t="s">
        <v>108</v>
      </c>
    </row>
    <row r="4972" spans="1:19" x14ac:dyDescent="0.35">
      <c r="A4972" s="2">
        <v>39828</v>
      </c>
      <c r="B4972" s="31">
        <v>448.33859999999999</v>
      </c>
      <c r="C4972" s="31">
        <v>668.89</v>
      </c>
      <c r="D4972" s="31">
        <v>452.43490000000003</v>
      </c>
      <c r="E4972" s="31">
        <v>299.95679999999999</v>
      </c>
      <c r="F4972" s="31">
        <v>70.804199999999994</v>
      </c>
      <c r="G4972" s="31">
        <v>252.08449999999999</v>
      </c>
      <c r="H4972" s="31">
        <v>10.375069999999999</v>
      </c>
      <c r="I4972" s="31">
        <v>2355.672</v>
      </c>
      <c r="J4972" s="31">
        <v>3833.24</v>
      </c>
      <c r="K4972" s="31">
        <v>1882.2829999999999</v>
      </c>
      <c r="L4972" s="31">
        <v>67.349999999999994</v>
      </c>
      <c r="M4972" s="31" t="s">
        <v>108</v>
      </c>
      <c r="N4972" s="31">
        <v>36.121600000000001</v>
      </c>
      <c r="O4972" s="31">
        <v>95.182400000000001</v>
      </c>
      <c r="P4972" s="31">
        <v>111.2561</v>
      </c>
      <c r="Q4972" s="31">
        <v>1143.2571</v>
      </c>
      <c r="R4972" s="31">
        <v>84.44</v>
      </c>
      <c r="S4972" s="31" t="s">
        <v>108</v>
      </c>
    </row>
    <row r="4973" spans="1:19" x14ac:dyDescent="0.35">
      <c r="A4973" s="2">
        <v>39829</v>
      </c>
      <c r="B4973" s="31">
        <v>437.28960000000001</v>
      </c>
      <c r="C4973" s="31">
        <v>663.68600000000004</v>
      </c>
      <c r="D4973" s="31">
        <v>458.77969999999999</v>
      </c>
      <c r="E4973" s="31">
        <v>306.83339999999998</v>
      </c>
      <c r="F4973" s="31">
        <v>73.657300000000006</v>
      </c>
      <c r="G4973" s="31">
        <v>258.54820000000001</v>
      </c>
      <c r="H4973" s="31">
        <v>10.795859999999999</v>
      </c>
      <c r="I4973" s="31">
        <v>2350.2820000000002</v>
      </c>
      <c r="J4973" s="31">
        <v>3818.596</v>
      </c>
      <c r="K4973" s="31">
        <v>1873.6210000000001</v>
      </c>
      <c r="L4973" s="31">
        <v>68.099999999999994</v>
      </c>
      <c r="M4973" s="31" t="s">
        <v>108</v>
      </c>
      <c r="N4973" s="31">
        <v>36.727600000000002</v>
      </c>
      <c r="O4973" s="31">
        <v>94.200599999999994</v>
      </c>
      <c r="P4973" s="31">
        <v>112.85209999999999</v>
      </c>
      <c r="Q4973" s="31">
        <v>1167.7707</v>
      </c>
      <c r="R4973" s="31">
        <v>84.212000000000003</v>
      </c>
      <c r="S4973" s="31" t="s">
        <v>108</v>
      </c>
    </row>
    <row r="4974" spans="1:19" x14ac:dyDescent="0.35">
      <c r="A4974" s="2">
        <v>39832</v>
      </c>
      <c r="B4974" s="31">
        <v>437.28960000000001</v>
      </c>
      <c r="C4974" s="31">
        <v>663.68600000000004</v>
      </c>
      <c r="D4974" s="31">
        <v>458.77969999999999</v>
      </c>
      <c r="E4974" s="31">
        <v>306.83339999999998</v>
      </c>
      <c r="F4974" s="31">
        <v>73.657300000000006</v>
      </c>
      <c r="G4974" s="31">
        <v>258.54820000000001</v>
      </c>
      <c r="H4974" s="31">
        <v>10.795859999999999</v>
      </c>
      <c r="I4974" s="31">
        <v>2347.0819999999999</v>
      </c>
      <c r="J4974" s="31">
        <v>3818.596</v>
      </c>
      <c r="K4974" s="31">
        <v>1867.4970000000001</v>
      </c>
      <c r="L4974" s="31">
        <v>68.099999999999994</v>
      </c>
      <c r="M4974" s="31" t="s">
        <v>108</v>
      </c>
      <c r="N4974" s="31">
        <v>36.727600000000002</v>
      </c>
      <c r="O4974" s="31">
        <v>94.459299999999999</v>
      </c>
      <c r="P4974" s="31">
        <v>112.01009999999999</v>
      </c>
      <c r="Q4974" s="31">
        <v>1159.0948000000001</v>
      </c>
      <c r="R4974" s="31">
        <v>84.721999999999994</v>
      </c>
      <c r="S4974" s="31" t="s">
        <v>108</v>
      </c>
    </row>
    <row r="4975" spans="1:19" x14ac:dyDescent="0.35">
      <c r="A4975" s="2">
        <v>39833</v>
      </c>
      <c r="B4975" s="31">
        <v>408.09500000000003</v>
      </c>
      <c r="C4975" s="31">
        <v>649.23500000000001</v>
      </c>
      <c r="D4975" s="31">
        <v>442.18549999999999</v>
      </c>
      <c r="E4975" s="31">
        <v>305.3664</v>
      </c>
      <c r="F4975" s="31">
        <v>74.987700000000004</v>
      </c>
      <c r="G4975" s="31">
        <v>251.45079999999999</v>
      </c>
      <c r="H4975" s="31">
        <v>10.82654</v>
      </c>
      <c r="I4975" s="31">
        <v>2351.9670000000001</v>
      </c>
      <c r="J4975" s="31">
        <v>3810.5659999999998</v>
      </c>
      <c r="K4975" s="31">
        <v>1864.51</v>
      </c>
      <c r="L4975" s="31">
        <v>64.680000000000007</v>
      </c>
      <c r="M4975" s="31" t="s">
        <v>108</v>
      </c>
      <c r="N4975" s="31">
        <v>35.208799999999997</v>
      </c>
      <c r="O4975" s="31">
        <v>94.706699999999998</v>
      </c>
      <c r="P4975" s="31">
        <v>109.9807</v>
      </c>
      <c r="Q4975" s="31">
        <v>1123.6883</v>
      </c>
      <c r="R4975" s="31">
        <v>86.215999999999994</v>
      </c>
      <c r="S4975" s="31" t="s">
        <v>108</v>
      </c>
    </row>
    <row r="4976" spans="1:19" x14ac:dyDescent="0.35">
      <c r="A4976" s="2">
        <v>39834</v>
      </c>
      <c r="B4976" s="31">
        <v>418.51519999999999</v>
      </c>
      <c r="C4976" s="31">
        <v>664.29499999999996</v>
      </c>
      <c r="D4976" s="31">
        <v>425.10329999999999</v>
      </c>
      <c r="E4976" s="31">
        <v>294.13459999999998</v>
      </c>
      <c r="F4976" s="31">
        <v>74.541300000000007</v>
      </c>
      <c r="G4976" s="31">
        <v>258.67489999999998</v>
      </c>
      <c r="H4976" s="31">
        <v>11.40512</v>
      </c>
      <c r="I4976" s="31">
        <v>2348.9349999999999</v>
      </c>
      <c r="J4976" s="31">
        <v>3764.7460000000001</v>
      </c>
      <c r="K4976" s="31">
        <v>1869.14</v>
      </c>
      <c r="L4976" s="31">
        <v>67.150000000000006</v>
      </c>
      <c r="M4976" s="31" t="s">
        <v>108</v>
      </c>
      <c r="N4976" s="31">
        <v>36.252000000000002</v>
      </c>
      <c r="O4976" s="31">
        <v>97.436400000000006</v>
      </c>
      <c r="P4976" s="31">
        <v>109.67749999999999</v>
      </c>
      <c r="Q4976" s="31">
        <v>1118.5332000000001</v>
      </c>
      <c r="R4976" s="31">
        <v>85.816999999999993</v>
      </c>
      <c r="S4976" s="31" t="s">
        <v>108</v>
      </c>
    </row>
    <row r="4977" spans="1:19" x14ac:dyDescent="0.35">
      <c r="A4977" s="2">
        <v>39835</v>
      </c>
      <c r="B4977" s="31">
        <v>423.54559999999998</v>
      </c>
      <c r="C4977" s="31">
        <v>619.61400000000003</v>
      </c>
      <c r="D4977" s="31">
        <v>416.56220000000002</v>
      </c>
      <c r="E4977" s="31">
        <v>282.07760000000002</v>
      </c>
      <c r="F4977" s="31">
        <v>75.311499999999995</v>
      </c>
      <c r="G4977" s="31">
        <v>256.52030000000002</v>
      </c>
      <c r="H4977" s="31">
        <v>11.30869</v>
      </c>
      <c r="I4977" s="31">
        <v>2348.7660000000001</v>
      </c>
      <c r="J4977" s="31">
        <v>3746.3229999999999</v>
      </c>
      <c r="K4977" s="31">
        <v>1853.9059999999999</v>
      </c>
      <c r="L4977" s="31">
        <v>66.25</v>
      </c>
      <c r="M4977" s="31" t="s">
        <v>108</v>
      </c>
      <c r="N4977" s="31">
        <v>35.968200000000003</v>
      </c>
      <c r="O4977" s="31">
        <v>96.273399999999995</v>
      </c>
      <c r="P4977" s="31">
        <v>110.3989</v>
      </c>
      <c r="Q4977" s="31">
        <v>1116.9037000000001</v>
      </c>
      <c r="R4977" s="31">
        <v>85.52</v>
      </c>
      <c r="S4977" s="31" t="s">
        <v>108</v>
      </c>
    </row>
    <row r="4978" spans="1:19" x14ac:dyDescent="0.35">
      <c r="A4978" s="2">
        <v>39836</v>
      </c>
      <c r="B4978" s="31">
        <v>449.68599999999998</v>
      </c>
      <c r="C4978" s="31">
        <v>654.827</v>
      </c>
      <c r="D4978" s="31">
        <v>413.87790000000001</v>
      </c>
      <c r="E4978" s="31">
        <v>296.8852</v>
      </c>
      <c r="F4978" s="31">
        <v>78.5672</v>
      </c>
      <c r="G4978" s="31">
        <v>255.75989999999999</v>
      </c>
      <c r="H4978" s="31">
        <v>11.663729999999999</v>
      </c>
      <c r="I4978" s="31">
        <v>2351.63</v>
      </c>
      <c r="J4978" s="31">
        <v>3739.2370000000001</v>
      </c>
      <c r="K4978" s="31">
        <v>1839.27</v>
      </c>
      <c r="L4978" s="31">
        <v>66.09</v>
      </c>
      <c r="M4978" s="31" t="s">
        <v>108</v>
      </c>
      <c r="N4978" s="31">
        <v>35.722799999999999</v>
      </c>
      <c r="O4978" s="31">
        <v>95.490499999999997</v>
      </c>
      <c r="P4978" s="31">
        <v>108.96169999999999</v>
      </c>
      <c r="Q4978" s="31">
        <v>1101.8215</v>
      </c>
      <c r="R4978" s="31">
        <v>85.608000000000004</v>
      </c>
      <c r="S4978" s="31" t="s">
        <v>108</v>
      </c>
    </row>
    <row r="4979" spans="1:19" x14ac:dyDescent="0.35">
      <c r="A4979" s="2">
        <v>39839</v>
      </c>
      <c r="B4979" s="31">
        <v>438.637</v>
      </c>
      <c r="C4979" s="31">
        <v>656.15599999999995</v>
      </c>
      <c r="D4979" s="31">
        <v>451.94690000000003</v>
      </c>
      <c r="E4979" s="31">
        <v>324.62079999999997</v>
      </c>
      <c r="F4979" s="31">
        <v>79.704999999999998</v>
      </c>
      <c r="G4979" s="31">
        <v>255.75989999999999</v>
      </c>
      <c r="H4979" s="31">
        <v>11.69003</v>
      </c>
      <c r="I4979" s="31">
        <v>2349.777</v>
      </c>
      <c r="J4979" s="31">
        <v>3731.6790000000001</v>
      </c>
      <c r="K4979" s="31">
        <v>1825.38</v>
      </c>
      <c r="L4979" s="31">
        <v>66.67</v>
      </c>
      <c r="M4979" s="31" t="s">
        <v>108</v>
      </c>
      <c r="N4979" s="31">
        <v>36.1907</v>
      </c>
      <c r="O4979" s="31">
        <v>95.299700000000001</v>
      </c>
      <c r="P4979" s="31">
        <v>111.8768</v>
      </c>
      <c r="Q4979" s="31">
        <v>1120.4563000000001</v>
      </c>
      <c r="R4979" s="31">
        <v>84.727000000000004</v>
      </c>
      <c r="S4979" s="31" t="s">
        <v>108</v>
      </c>
    </row>
    <row r="4980" spans="1:19" x14ac:dyDescent="0.35">
      <c r="A4980" s="2">
        <v>39840</v>
      </c>
      <c r="B4980" s="31">
        <v>412.85599999999999</v>
      </c>
      <c r="C4980" s="31">
        <v>630.07799999999997</v>
      </c>
      <c r="D4980" s="31">
        <v>425.5915</v>
      </c>
      <c r="E4980" s="31">
        <v>302.1114</v>
      </c>
      <c r="F4980" s="31">
        <v>78.891099999999994</v>
      </c>
      <c r="G4980" s="31">
        <v>247.39510000000001</v>
      </c>
      <c r="H4980" s="31">
        <v>12.03192</v>
      </c>
      <c r="I4980" s="31">
        <v>2338.1550000000002</v>
      </c>
      <c r="J4980" s="31">
        <v>3763.8009999999999</v>
      </c>
      <c r="K4980" s="31">
        <v>1830.7570000000001</v>
      </c>
      <c r="L4980" s="31">
        <v>67.349999999999994</v>
      </c>
      <c r="M4980" s="31" t="s">
        <v>108</v>
      </c>
      <c r="N4980" s="31">
        <v>36.382399999999997</v>
      </c>
      <c r="O4980" s="31">
        <v>96.064599999999999</v>
      </c>
      <c r="P4980" s="31">
        <v>112.211</v>
      </c>
      <c r="Q4980" s="31">
        <v>1127.0871</v>
      </c>
      <c r="R4980" s="31">
        <v>84.426000000000002</v>
      </c>
      <c r="S4980" s="31" t="s">
        <v>108</v>
      </c>
    </row>
    <row r="4981" spans="1:19" x14ac:dyDescent="0.35">
      <c r="A4981" s="2">
        <v>39841</v>
      </c>
      <c r="B4981" s="31">
        <v>423.45589999999999</v>
      </c>
      <c r="C4981" s="31">
        <v>667.50599999999997</v>
      </c>
      <c r="D4981" s="31">
        <v>433.15649999999999</v>
      </c>
      <c r="E4981" s="31">
        <v>303.89929999999998</v>
      </c>
      <c r="F4981" s="31">
        <v>77.893299999999996</v>
      </c>
      <c r="G4981" s="31">
        <v>249.0427</v>
      </c>
      <c r="H4981" s="31">
        <v>12.23793</v>
      </c>
      <c r="I4981" s="31">
        <v>2338.4920000000002</v>
      </c>
      <c r="J4981" s="31">
        <v>3737.348</v>
      </c>
      <c r="K4981" s="31">
        <v>1835.835</v>
      </c>
      <c r="L4981" s="31">
        <v>69.94</v>
      </c>
      <c r="M4981" s="31" t="s">
        <v>108</v>
      </c>
      <c r="N4981" s="31">
        <v>37.778500000000001</v>
      </c>
      <c r="O4981" s="31">
        <v>95.162199999999999</v>
      </c>
      <c r="P4981" s="31">
        <v>112.6563</v>
      </c>
      <c r="Q4981" s="31">
        <v>1158.0217</v>
      </c>
      <c r="R4981" s="31">
        <v>84.671999999999997</v>
      </c>
      <c r="S4981" s="31" t="s">
        <v>108</v>
      </c>
    </row>
    <row r="4982" spans="1:19" x14ac:dyDescent="0.35">
      <c r="A4982" s="2">
        <v>39842</v>
      </c>
      <c r="B4982" s="31">
        <v>425.43209999999999</v>
      </c>
      <c r="C4982" s="31">
        <v>688.43499999999995</v>
      </c>
      <c r="D4982" s="31">
        <v>436.81700000000001</v>
      </c>
      <c r="E4982" s="31">
        <v>294.66180000000003</v>
      </c>
      <c r="F4982" s="31">
        <v>79.337400000000002</v>
      </c>
      <c r="G4982" s="31">
        <v>246.001</v>
      </c>
      <c r="H4982" s="31">
        <v>12.277380000000001</v>
      </c>
      <c r="I4982" s="31">
        <v>2338.3229999999999</v>
      </c>
      <c r="J4982" s="31">
        <v>3706.6439999999998</v>
      </c>
      <c r="K4982" s="31">
        <v>1833.296</v>
      </c>
      <c r="L4982" s="31">
        <v>67.63</v>
      </c>
      <c r="M4982" s="31" t="s">
        <v>108</v>
      </c>
      <c r="N4982" s="31">
        <v>37.003799999999998</v>
      </c>
      <c r="O4982" s="31">
        <v>94.940700000000007</v>
      </c>
      <c r="P4982" s="31">
        <v>111.4361</v>
      </c>
      <c r="Q4982" s="31">
        <v>1156.3268</v>
      </c>
      <c r="R4982" s="31">
        <v>85.277000000000001</v>
      </c>
      <c r="S4982" s="31" t="s">
        <v>108</v>
      </c>
    </row>
    <row r="4983" spans="1:19" x14ac:dyDescent="0.35">
      <c r="A4983" s="2">
        <v>39843</v>
      </c>
      <c r="B4983" s="31">
        <v>428.48630000000003</v>
      </c>
      <c r="C4983" s="31">
        <v>702.44299999999998</v>
      </c>
      <c r="D4983" s="31">
        <v>443.40589999999997</v>
      </c>
      <c r="E4983" s="31">
        <v>287.71640000000002</v>
      </c>
      <c r="F4983" s="31">
        <v>81.254099999999994</v>
      </c>
      <c r="G4983" s="31">
        <v>248.40899999999999</v>
      </c>
      <c r="H4983" s="31">
        <v>12.14588</v>
      </c>
      <c r="I4983" s="31">
        <v>2336.471</v>
      </c>
      <c r="J4983" s="31">
        <v>3701.92</v>
      </c>
      <c r="K4983" s="31">
        <v>1825.53</v>
      </c>
      <c r="L4983" s="31">
        <v>66.010000000000005</v>
      </c>
      <c r="M4983" s="31" t="s">
        <v>108</v>
      </c>
      <c r="N4983" s="31">
        <v>36.183</v>
      </c>
      <c r="O4983" s="31">
        <v>95.054699999999997</v>
      </c>
      <c r="P4983" s="31">
        <v>109.1866</v>
      </c>
      <c r="Q4983" s="31">
        <v>1150.653</v>
      </c>
      <c r="R4983" s="31">
        <v>85.998999999999995</v>
      </c>
      <c r="S4983" s="31" t="s">
        <v>108</v>
      </c>
    </row>
    <row r="4984" spans="1:19" x14ac:dyDescent="0.35">
      <c r="A4984" s="2">
        <v>39846</v>
      </c>
      <c r="B4984" s="31">
        <v>409.173</v>
      </c>
      <c r="C4984" s="31">
        <v>636.279</v>
      </c>
      <c r="D4984" s="31">
        <v>423.39530000000002</v>
      </c>
      <c r="E4984" s="31">
        <v>289.596</v>
      </c>
      <c r="F4984" s="31">
        <v>79.398700000000005</v>
      </c>
      <c r="G4984" s="31">
        <v>243.21270000000001</v>
      </c>
      <c r="H4984" s="31">
        <v>11.92234</v>
      </c>
      <c r="I4984" s="31">
        <v>2337.8180000000002</v>
      </c>
      <c r="J4984" s="31">
        <v>3733.569</v>
      </c>
      <c r="K4984" s="31">
        <v>1830.309</v>
      </c>
      <c r="L4984" s="31">
        <v>65.91</v>
      </c>
      <c r="M4984" s="31" t="s">
        <v>108</v>
      </c>
      <c r="N4984" s="31">
        <v>36.474499999999999</v>
      </c>
      <c r="O4984" s="31">
        <v>95.0261</v>
      </c>
      <c r="P4984" s="31">
        <v>109.12009999999999</v>
      </c>
      <c r="Q4984" s="31">
        <v>1123.8439000000001</v>
      </c>
      <c r="R4984" s="31">
        <v>86.072999999999993</v>
      </c>
      <c r="S4984" s="31" t="s">
        <v>108</v>
      </c>
    </row>
    <row r="4985" spans="1:19" x14ac:dyDescent="0.35">
      <c r="A4985" s="2">
        <v>39847</v>
      </c>
      <c r="B4985" s="31">
        <v>410.43060000000003</v>
      </c>
      <c r="C4985" s="31">
        <v>646.13400000000001</v>
      </c>
      <c r="D4985" s="31">
        <v>417.5385</v>
      </c>
      <c r="E4985" s="31">
        <v>307.70429999999999</v>
      </c>
      <c r="F4985" s="31">
        <v>78.112099999999998</v>
      </c>
      <c r="G4985" s="31">
        <v>239.79069999999999</v>
      </c>
      <c r="H4985" s="31">
        <v>12.036300000000001</v>
      </c>
      <c r="I4985" s="31">
        <v>2333.7759999999998</v>
      </c>
      <c r="J4985" s="31">
        <v>3698.1410000000001</v>
      </c>
      <c r="K4985" s="31">
        <v>1822.692</v>
      </c>
      <c r="L4985" s="31">
        <v>66.73</v>
      </c>
      <c r="M4985" s="31" t="s">
        <v>108</v>
      </c>
      <c r="N4985" s="31">
        <v>37.057499999999997</v>
      </c>
      <c r="O4985" s="31">
        <v>95.784800000000004</v>
      </c>
      <c r="P4985" s="31">
        <v>110.5018</v>
      </c>
      <c r="Q4985" s="31">
        <v>1141.6919</v>
      </c>
      <c r="R4985" s="31">
        <v>85.05</v>
      </c>
      <c r="S4985" s="31" t="s">
        <v>108</v>
      </c>
    </row>
    <row r="4986" spans="1:19" x14ac:dyDescent="0.35">
      <c r="A4986" s="2">
        <v>39848</v>
      </c>
      <c r="B4986" s="31">
        <v>414.02379999999999</v>
      </c>
      <c r="C4986" s="31">
        <v>674.59299999999996</v>
      </c>
      <c r="D4986" s="31">
        <v>418.2706</v>
      </c>
      <c r="E4986" s="31">
        <v>311.5093</v>
      </c>
      <c r="F4986" s="31">
        <v>78.961100000000002</v>
      </c>
      <c r="G4986" s="31">
        <v>240.67789999999999</v>
      </c>
      <c r="H4986" s="31">
        <v>11.9574</v>
      </c>
      <c r="I4986" s="31">
        <v>2327.038</v>
      </c>
      <c r="J4986" s="31">
        <v>3684.9140000000002</v>
      </c>
      <c r="K4986" s="31">
        <v>1818.809</v>
      </c>
      <c r="L4986" s="31">
        <v>66.59</v>
      </c>
      <c r="M4986" s="31" t="s">
        <v>108</v>
      </c>
      <c r="N4986" s="31">
        <v>37.249200000000002</v>
      </c>
      <c r="O4986" s="31">
        <v>95.160399999999996</v>
      </c>
      <c r="P4986" s="31">
        <v>109.7651</v>
      </c>
      <c r="Q4986" s="31">
        <v>1164.7691</v>
      </c>
      <c r="R4986" s="31">
        <v>85.701999999999998</v>
      </c>
      <c r="S4986" s="31" t="s">
        <v>108</v>
      </c>
    </row>
    <row r="4987" spans="1:19" x14ac:dyDescent="0.35">
      <c r="A4987" s="2">
        <v>39849</v>
      </c>
      <c r="B4987" s="31">
        <v>432.52870000000001</v>
      </c>
      <c r="C4987" s="31">
        <v>705.82</v>
      </c>
      <c r="D4987" s="31">
        <v>414.36610000000002</v>
      </c>
      <c r="E4987" s="31">
        <v>303.64710000000002</v>
      </c>
      <c r="F4987" s="31">
        <v>80.011300000000006</v>
      </c>
      <c r="G4987" s="31">
        <v>248.40899999999999</v>
      </c>
      <c r="H4987" s="31">
        <v>12.119579999999999</v>
      </c>
      <c r="I4987" s="31">
        <v>2328.723</v>
      </c>
      <c r="J4987" s="31">
        <v>3692.9450000000002</v>
      </c>
      <c r="K4987" s="31">
        <v>1823.8869999999999</v>
      </c>
      <c r="L4987" s="31">
        <v>67.45</v>
      </c>
      <c r="M4987" s="31" t="s">
        <v>108</v>
      </c>
      <c r="N4987" s="31">
        <v>37.8782</v>
      </c>
      <c r="O4987" s="31">
        <v>94.576899999999995</v>
      </c>
      <c r="P4987" s="31">
        <v>109.4014</v>
      </c>
      <c r="Q4987" s="31">
        <v>1166.0643</v>
      </c>
      <c r="R4987" s="31">
        <v>86.057000000000002</v>
      </c>
      <c r="S4987" s="31" t="s">
        <v>108</v>
      </c>
    </row>
    <row r="4988" spans="1:19" x14ac:dyDescent="0.35">
      <c r="A4988" s="2">
        <v>39850</v>
      </c>
      <c r="B4988" s="31">
        <v>431.09140000000002</v>
      </c>
      <c r="C4988" s="31">
        <v>692.47699999999998</v>
      </c>
      <c r="D4988" s="31">
        <v>410.46159999999998</v>
      </c>
      <c r="E4988" s="31">
        <v>322.87860000000001</v>
      </c>
      <c r="F4988" s="31">
        <v>80.020099999999999</v>
      </c>
      <c r="G4988" s="31">
        <v>253.7321</v>
      </c>
      <c r="H4988" s="31">
        <v>12.395720000000001</v>
      </c>
      <c r="I4988" s="31">
        <v>2327.038</v>
      </c>
      <c r="J4988" s="31">
        <v>3676.4119999999998</v>
      </c>
      <c r="K4988" s="31">
        <v>1820.3019999999999</v>
      </c>
      <c r="L4988" s="31">
        <v>69.64</v>
      </c>
      <c r="M4988" s="31" t="s">
        <v>108</v>
      </c>
      <c r="N4988" s="31">
        <v>39.143900000000002</v>
      </c>
      <c r="O4988" s="31">
        <v>93.203299999999999</v>
      </c>
      <c r="P4988" s="31">
        <v>109.5204</v>
      </c>
      <c r="Q4988" s="31">
        <v>1211.6057000000001</v>
      </c>
      <c r="R4988" s="31">
        <v>85.346000000000004</v>
      </c>
      <c r="S4988" s="31" t="s">
        <v>108</v>
      </c>
    </row>
    <row r="4989" spans="1:19" x14ac:dyDescent="0.35">
      <c r="A4989" s="2">
        <v>39853</v>
      </c>
      <c r="B4989" s="31">
        <v>427.75560000000002</v>
      </c>
      <c r="C4989" s="31">
        <v>690.78399999999999</v>
      </c>
      <c r="D4989" s="31">
        <v>432.09550000000002</v>
      </c>
      <c r="E4989" s="31">
        <v>326.35570000000001</v>
      </c>
      <c r="F4989" s="31">
        <v>78.138400000000004</v>
      </c>
      <c r="G4989" s="31">
        <v>254.01060000000001</v>
      </c>
      <c r="H4989" s="31">
        <v>12.40448</v>
      </c>
      <c r="I4989" s="31">
        <v>2330.5749999999998</v>
      </c>
      <c r="J4989" s="31">
        <v>3668.3809999999999</v>
      </c>
      <c r="K4989" s="31">
        <v>1815.8219999999999</v>
      </c>
      <c r="L4989" s="31">
        <v>69.42</v>
      </c>
      <c r="M4989" s="31" t="s">
        <v>108</v>
      </c>
      <c r="N4989" s="31">
        <v>39.143900000000002</v>
      </c>
      <c r="O4989" s="31">
        <v>93.108999999999995</v>
      </c>
      <c r="P4989" s="31">
        <v>111.3717</v>
      </c>
      <c r="Q4989" s="31">
        <v>1227.4417000000001</v>
      </c>
      <c r="R4989" s="31">
        <v>84.792000000000002</v>
      </c>
      <c r="S4989" s="31" t="s">
        <v>108</v>
      </c>
    </row>
    <row r="4990" spans="1:19" x14ac:dyDescent="0.35">
      <c r="A4990" s="2">
        <v>39854</v>
      </c>
      <c r="B4990" s="31">
        <v>411.79539999999997</v>
      </c>
      <c r="C4990" s="31">
        <v>687.34</v>
      </c>
      <c r="D4990" s="31">
        <v>423.4255</v>
      </c>
      <c r="E4990" s="31">
        <v>317.5068</v>
      </c>
      <c r="F4990" s="31">
        <v>80.011300000000006</v>
      </c>
      <c r="G4990" s="31">
        <v>252.06290000000001</v>
      </c>
      <c r="H4990" s="31">
        <v>11.894270000000001</v>
      </c>
      <c r="I4990" s="31">
        <v>2328.2170000000001</v>
      </c>
      <c r="J4990" s="31">
        <v>3714.674</v>
      </c>
      <c r="K4990" s="31">
        <v>1825.231</v>
      </c>
      <c r="L4990" s="31">
        <v>66.37</v>
      </c>
      <c r="M4990" s="31" t="s">
        <v>108</v>
      </c>
      <c r="N4990" s="31">
        <v>37.816899999999997</v>
      </c>
      <c r="O4990" s="31">
        <v>93.602599999999995</v>
      </c>
      <c r="P4990" s="31">
        <v>111.1084</v>
      </c>
      <c r="Q4990" s="31">
        <v>1219.9854</v>
      </c>
      <c r="R4990" s="31">
        <v>85.807000000000002</v>
      </c>
      <c r="S4990" s="31" t="s">
        <v>108</v>
      </c>
    </row>
    <row r="4991" spans="1:19" x14ac:dyDescent="0.35">
      <c r="A4991" s="2">
        <v>39855</v>
      </c>
      <c r="B4991" s="31">
        <v>407.34460000000001</v>
      </c>
      <c r="C4991" s="31">
        <v>699.18799999999999</v>
      </c>
      <c r="D4991" s="31">
        <v>408.70479999999998</v>
      </c>
      <c r="E4991" s="31">
        <v>315.09160000000003</v>
      </c>
      <c r="F4991" s="31">
        <v>82.663200000000003</v>
      </c>
      <c r="G4991" s="31">
        <v>247.6797</v>
      </c>
      <c r="H4991" s="31">
        <v>11.8504</v>
      </c>
      <c r="I4991" s="31">
        <v>2328.2170000000001</v>
      </c>
      <c r="J4991" s="31">
        <v>3732.152</v>
      </c>
      <c r="K4991" s="31">
        <v>1846.4390000000001</v>
      </c>
      <c r="L4991" s="31">
        <v>66.73</v>
      </c>
      <c r="M4991" s="31" t="s">
        <v>108</v>
      </c>
      <c r="N4991" s="31">
        <v>37.571399999999997</v>
      </c>
      <c r="O4991" s="31">
        <v>94.525300000000001</v>
      </c>
      <c r="P4991" s="31">
        <v>109.94329999999999</v>
      </c>
      <c r="Q4991" s="31">
        <v>1202.9395999999999</v>
      </c>
      <c r="R4991" s="31">
        <v>85.775999999999996</v>
      </c>
      <c r="S4991" s="31" t="s">
        <v>108</v>
      </c>
    </row>
    <row r="4992" spans="1:19" x14ac:dyDescent="0.35">
      <c r="A4992" s="2">
        <v>39856</v>
      </c>
      <c r="B4992" s="31">
        <v>412.77699999999999</v>
      </c>
      <c r="C4992" s="31">
        <v>696.93</v>
      </c>
      <c r="D4992" s="31">
        <v>406.01179999999999</v>
      </c>
      <c r="E4992" s="31">
        <v>310.99619999999999</v>
      </c>
      <c r="F4992" s="31">
        <v>83.074600000000004</v>
      </c>
      <c r="G4992" s="31">
        <v>245.0797</v>
      </c>
      <c r="H4992" s="31">
        <v>11.63424</v>
      </c>
      <c r="I4992" s="31">
        <v>2343.0390000000002</v>
      </c>
      <c r="J4992" s="31">
        <v>3746.7950000000001</v>
      </c>
      <c r="K4992" s="31">
        <v>1861.075</v>
      </c>
      <c r="L4992" s="31">
        <v>67.05</v>
      </c>
      <c r="M4992" s="31" t="s">
        <v>108</v>
      </c>
      <c r="N4992" s="31">
        <v>38.208100000000002</v>
      </c>
      <c r="O4992" s="31">
        <v>94.144999999999996</v>
      </c>
      <c r="P4992" s="31">
        <v>108.8771</v>
      </c>
      <c r="Q4992" s="31">
        <v>1179.4435000000001</v>
      </c>
      <c r="R4992" s="31">
        <v>86.546999999999997</v>
      </c>
      <c r="S4992" s="31" t="s">
        <v>108</v>
      </c>
    </row>
    <row r="4993" spans="1:19" x14ac:dyDescent="0.35">
      <c r="A4993" s="2">
        <v>39857</v>
      </c>
      <c r="B4993" s="31">
        <v>401.40980000000002</v>
      </c>
      <c r="C4993" s="31">
        <v>674.11800000000005</v>
      </c>
      <c r="D4993" s="31">
        <v>400.98160000000001</v>
      </c>
      <c r="E4993" s="31">
        <v>312.32069999999999</v>
      </c>
      <c r="F4993" s="31">
        <v>82.4619</v>
      </c>
      <c r="G4993" s="31">
        <v>241.61099999999999</v>
      </c>
      <c r="H4993" s="31">
        <v>11.735250000000001</v>
      </c>
      <c r="I4993" s="31">
        <v>2344.0500000000002</v>
      </c>
      <c r="J4993" s="31">
        <v>3702.8649999999998</v>
      </c>
      <c r="K4993" s="31">
        <v>1857.64</v>
      </c>
      <c r="L4993" s="31">
        <v>65.81</v>
      </c>
      <c r="M4993" s="31" t="s">
        <v>108</v>
      </c>
      <c r="N4993" s="31">
        <v>37.717199999999998</v>
      </c>
      <c r="O4993" s="31">
        <v>92.804299999999998</v>
      </c>
      <c r="P4993" s="31">
        <v>110.01900000000001</v>
      </c>
      <c r="Q4993" s="31">
        <v>1204.6957</v>
      </c>
      <c r="R4993" s="31">
        <v>86.040999999999997</v>
      </c>
      <c r="S4993" s="31" t="s">
        <v>108</v>
      </c>
    </row>
    <row r="4994" spans="1:19" x14ac:dyDescent="0.35">
      <c r="A4994" s="2">
        <v>39860</v>
      </c>
      <c r="B4994" s="31">
        <v>401.40980000000002</v>
      </c>
      <c r="C4994" s="31">
        <v>674.11800000000005</v>
      </c>
      <c r="D4994" s="31">
        <v>400.98160000000001</v>
      </c>
      <c r="E4994" s="31">
        <v>312.32069999999999</v>
      </c>
      <c r="F4994" s="31">
        <v>82.4619</v>
      </c>
      <c r="G4994" s="31">
        <v>241.61099999999999</v>
      </c>
      <c r="H4994" s="31">
        <v>11.735250000000001</v>
      </c>
      <c r="I4994" s="31">
        <v>2337.9859999999999</v>
      </c>
      <c r="J4994" s="31">
        <v>3702.8649999999998</v>
      </c>
      <c r="K4994" s="31">
        <v>1867.6469999999999</v>
      </c>
      <c r="L4994" s="31">
        <v>65.81</v>
      </c>
      <c r="M4994" s="31" t="s">
        <v>108</v>
      </c>
      <c r="N4994" s="31">
        <v>37.717199999999998</v>
      </c>
      <c r="O4994" s="31">
        <v>92.8904</v>
      </c>
      <c r="P4994" s="31">
        <v>109.0586</v>
      </c>
      <c r="Q4994" s="31">
        <v>1190.0309999999999</v>
      </c>
      <c r="R4994" s="31">
        <v>86.66</v>
      </c>
      <c r="S4994" s="31" t="s">
        <v>108</v>
      </c>
    </row>
    <row r="4995" spans="1:19" x14ac:dyDescent="0.35">
      <c r="A4995" s="2">
        <v>39861</v>
      </c>
      <c r="B4995" s="31">
        <v>368.34949999999998</v>
      </c>
      <c r="C4995" s="31">
        <v>621.70500000000004</v>
      </c>
      <c r="D4995" s="31">
        <v>370.5607</v>
      </c>
      <c r="E4995" s="31">
        <v>289.7593</v>
      </c>
      <c r="F4995" s="31">
        <v>84.676199999999994</v>
      </c>
      <c r="G4995" s="31">
        <v>228.17769999999999</v>
      </c>
      <c r="H4995" s="31">
        <v>11.59032</v>
      </c>
      <c r="I4995" s="31">
        <v>2344.3870000000002</v>
      </c>
      <c r="J4995" s="31">
        <v>3755.2979999999998</v>
      </c>
      <c r="K4995" s="31">
        <v>1876.16</v>
      </c>
      <c r="L4995" s="31">
        <v>63.04</v>
      </c>
      <c r="M4995" s="31" t="s">
        <v>108</v>
      </c>
      <c r="N4995" s="31">
        <v>36.282699999999998</v>
      </c>
      <c r="O4995" s="31">
        <v>92.353700000000003</v>
      </c>
      <c r="P4995" s="31">
        <v>107.1688</v>
      </c>
      <c r="Q4995" s="31">
        <v>1132.0972999999999</v>
      </c>
      <c r="R4995" s="31">
        <v>87.581000000000003</v>
      </c>
      <c r="S4995" s="31" t="s">
        <v>108</v>
      </c>
    </row>
    <row r="4996" spans="1:19" x14ac:dyDescent="0.35">
      <c r="A4996" s="2">
        <v>39862</v>
      </c>
      <c r="B4996" s="31">
        <v>353.59820000000002</v>
      </c>
      <c r="C4996" s="31">
        <v>596.04200000000003</v>
      </c>
      <c r="D4996" s="31">
        <v>357.14670000000001</v>
      </c>
      <c r="E4996" s="31">
        <v>294.32639999999998</v>
      </c>
      <c r="F4996" s="31">
        <v>85.612700000000004</v>
      </c>
      <c r="G4996" s="31">
        <v>223.6369</v>
      </c>
      <c r="H4996" s="31">
        <v>11.29167</v>
      </c>
      <c r="I4996" s="31">
        <v>2348.7660000000001</v>
      </c>
      <c r="J4996" s="31">
        <v>3732.152</v>
      </c>
      <c r="K4996" s="31">
        <v>1875.5619999999999</v>
      </c>
      <c r="L4996" s="31">
        <v>62.56</v>
      </c>
      <c r="M4996" s="31" t="s">
        <v>108</v>
      </c>
      <c r="N4996" s="31">
        <v>36.206000000000003</v>
      </c>
      <c r="O4996" s="31">
        <v>91.178299999999993</v>
      </c>
      <c r="P4996" s="31">
        <v>106.79130000000001</v>
      </c>
      <c r="Q4996" s="31">
        <v>1122.2240999999999</v>
      </c>
      <c r="R4996" s="31">
        <v>88.007000000000005</v>
      </c>
      <c r="S4996" s="31" t="s">
        <v>108</v>
      </c>
    </row>
    <row r="4997" spans="1:19" x14ac:dyDescent="0.35">
      <c r="A4997" s="2">
        <v>39863</v>
      </c>
      <c r="B4997" s="31">
        <v>375.55169999999998</v>
      </c>
      <c r="C4997" s="31">
        <v>621.601</v>
      </c>
      <c r="D4997" s="31">
        <v>361.6979</v>
      </c>
      <c r="E4997" s="31">
        <v>299.44150000000002</v>
      </c>
      <c r="F4997" s="31">
        <v>85.463899999999995</v>
      </c>
      <c r="G4997" s="31">
        <v>223.51079999999999</v>
      </c>
      <c r="H4997" s="31">
        <v>11.287280000000001</v>
      </c>
      <c r="I4997" s="31">
        <v>2348.9349999999999</v>
      </c>
      <c r="J4997" s="31">
        <v>3697.6689999999999</v>
      </c>
      <c r="K4997" s="31">
        <v>1860.4780000000001</v>
      </c>
      <c r="L4997" s="31">
        <v>62.56</v>
      </c>
      <c r="M4997" s="31" t="s">
        <v>108</v>
      </c>
      <c r="N4997" s="31">
        <v>35.914499999999997</v>
      </c>
      <c r="O4997" s="31">
        <v>90.703599999999994</v>
      </c>
      <c r="P4997" s="31">
        <v>108.1622</v>
      </c>
      <c r="Q4997" s="31">
        <v>1133.2536</v>
      </c>
      <c r="R4997" s="31">
        <v>87.438999999999993</v>
      </c>
      <c r="S4997" s="31" t="s">
        <v>108</v>
      </c>
    </row>
    <row r="4998" spans="1:19" x14ac:dyDescent="0.35">
      <c r="A4998" s="2">
        <v>39864</v>
      </c>
      <c r="B4998" s="31">
        <v>374.33690000000001</v>
      </c>
      <c r="C4998" s="31">
        <v>615.38</v>
      </c>
      <c r="D4998" s="31">
        <v>355.23050000000001</v>
      </c>
      <c r="E4998" s="31">
        <v>286.67649999999998</v>
      </c>
      <c r="F4998" s="31">
        <v>87.713200000000001</v>
      </c>
      <c r="G4998" s="31">
        <v>217.77170000000001</v>
      </c>
      <c r="H4998" s="31">
        <v>10.672409999999999</v>
      </c>
      <c r="I4998" s="31">
        <v>2346.4079999999999</v>
      </c>
      <c r="J4998" s="31">
        <v>3721.2869999999998</v>
      </c>
      <c r="K4998" s="31">
        <v>1872.127</v>
      </c>
      <c r="L4998" s="31">
        <v>61.76</v>
      </c>
      <c r="M4998" s="31" t="s">
        <v>108</v>
      </c>
      <c r="N4998" s="31">
        <v>35.9529</v>
      </c>
      <c r="O4998" s="31">
        <v>90.624899999999997</v>
      </c>
      <c r="P4998" s="31">
        <v>107.5256</v>
      </c>
      <c r="Q4998" s="31">
        <v>1092.2515000000001</v>
      </c>
      <c r="R4998" s="31">
        <v>86.488</v>
      </c>
      <c r="S4998" s="31" t="s">
        <v>108</v>
      </c>
    </row>
    <row r="4999" spans="1:19" x14ac:dyDescent="0.35">
      <c r="A4999" s="2">
        <v>39867</v>
      </c>
      <c r="B4999" s="31">
        <v>367.5686</v>
      </c>
      <c r="C4999" s="31">
        <v>599.98199999999997</v>
      </c>
      <c r="D4999" s="31">
        <v>365.53050000000002</v>
      </c>
      <c r="E4999" s="31">
        <v>294.02949999999998</v>
      </c>
      <c r="F4999" s="31">
        <v>87.082999999999998</v>
      </c>
      <c r="G4999" s="31">
        <v>220.9881</v>
      </c>
      <c r="H4999" s="31">
        <v>10.34741</v>
      </c>
      <c r="I4999" s="31">
        <v>2348.261</v>
      </c>
      <c r="J4999" s="31">
        <v>3717.0360000000001</v>
      </c>
      <c r="K4999" s="31">
        <v>1870.932</v>
      </c>
      <c r="L4999" s="31">
        <v>59.79</v>
      </c>
      <c r="M4999" s="31" t="s">
        <v>108</v>
      </c>
      <c r="N4999" s="31">
        <v>34.848300000000002</v>
      </c>
      <c r="O4999" s="31">
        <v>90.342600000000004</v>
      </c>
      <c r="P4999" s="31">
        <v>108.533</v>
      </c>
      <c r="Q4999" s="31">
        <v>1108.8386</v>
      </c>
      <c r="R4999" s="31">
        <v>87.24</v>
      </c>
      <c r="S4999" s="31" t="s">
        <v>108</v>
      </c>
    </row>
    <row r="5000" spans="1:19" x14ac:dyDescent="0.35">
      <c r="A5000" s="2">
        <v>39868</v>
      </c>
      <c r="B5000" s="31">
        <v>380.41090000000003</v>
      </c>
      <c r="C5000" s="31">
        <v>617.81700000000001</v>
      </c>
      <c r="D5000" s="31">
        <v>362.65609999999998</v>
      </c>
      <c r="E5000" s="31">
        <v>298.89350000000002</v>
      </c>
      <c r="F5000" s="31">
        <v>84.851200000000006</v>
      </c>
      <c r="G5000" s="31">
        <v>222.8801</v>
      </c>
      <c r="H5000" s="31">
        <v>10.36059</v>
      </c>
      <c r="I5000" s="31">
        <v>2347.7559999999999</v>
      </c>
      <c r="J5000" s="31">
        <v>3707.08</v>
      </c>
      <c r="K5000" s="31">
        <v>1875.114</v>
      </c>
      <c r="L5000" s="31">
        <v>61.7</v>
      </c>
      <c r="M5000" s="31" t="s">
        <v>108</v>
      </c>
      <c r="N5000" s="31">
        <v>35.6997</v>
      </c>
      <c r="O5000" s="31">
        <v>88.191400000000002</v>
      </c>
      <c r="P5000" s="31">
        <v>108.6803</v>
      </c>
      <c r="Q5000" s="31">
        <v>1092.7396000000001</v>
      </c>
      <c r="R5000" s="31">
        <v>86.894999999999996</v>
      </c>
      <c r="S5000" s="31" t="s">
        <v>108</v>
      </c>
    </row>
    <row r="5001" spans="1:19" x14ac:dyDescent="0.35">
      <c r="A5001" s="2">
        <v>39869</v>
      </c>
      <c r="B5001" s="31">
        <v>394.12099999999998</v>
      </c>
      <c r="C5001" s="31">
        <v>656.18100000000004</v>
      </c>
      <c r="D5001" s="31">
        <v>367.20729999999998</v>
      </c>
      <c r="E5001" s="31">
        <v>310.37970000000001</v>
      </c>
      <c r="F5001" s="31">
        <v>84.562399999999997</v>
      </c>
      <c r="G5001" s="31">
        <v>221.99719999999999</v>
      </c>
      <c r="H5001" s="31">
        <v>10.716340000000001</v>
      </c>
      <c r="I5001" s="31">
        <v>2339.6709999999998</v>
      </c>
      <c r="J5001" s="31">
        <v>3669.2860000000001</v>
      </c>
      <c r="K5001" s="31">
        <v>1877.056</v>
      </c>
      <c r="L5001" s="31">
        <v>61.11</v>
      </c>
      <c r="M5001" s="31" t="s">
        <v>108</v>
      </c>
      <c r="N5001" s="31">
        <v>35.408299999999997</v>
      </c>
      <c r="O5001" s="31">
        <v>87.945999999999998</v>
      </c>
      <c r="P5001" s="31">
        <v>108.2135</v>
      </c>
      <c r="Q5001" s="31">
        <v>1098.5986</v>
      </c>
      <c r="R5001" s="31">
        <v>87.906000000000006</v>
      </c>
      <c r="S5001" s="31" t="s">
        <v>108</v>
      </c>
    </row>
    <row r="5002" spans="1:19" x14ac:dyDescent="0.35">
      <c r="A5002" s="2">
        <v>39870</v>
      </c>
      <c r="B5002" s="31">
        <v>413.12419999999997</v>
      </c>
      <c r="C5002" s="31">
        <v>720.36300000000006</v>
      </c>
      <c r="D5002" s="31">
        <v>389.9631</v>
      </c>
      <c r="E5002" s="31">
        <v>318.62329999999997</v>
      </c>
      <c r="F5002" s="31">
        <v>82.496899999999997</v>
      </c>
      <c r="G5002" s="31">
        <v>219.09610000000001</v>
      </c>
      <c r="H5002" s="31">
        <v>10.55823</v>
      </c>
      <c r="I5002" s="31">
        <v>2348.7660000000001</v>
      </c>
      <c r="J5002" s="31">
        <v>3676.453</v>
      </c>
      <c r="K5002" s="31">
        <v>1856.595</v>
      </c>
      <c r="L5002" s="31">
        <v>60.35</v>
      </c>
      <c r="M5002" s="31" t="s">
        <v>108</v>
      </c>
      <c r="N5002" s="31">
        <v>34.740900000000003</v>
      </c>
      <c r="O5002" s="31">
        <v>86.6755</v>
      </c>
      <c r="P5002" s="31">
        <v>108.6904</v>
      </c>
      <c r="Q5002" s="31">
        <v>1099.6513</v>
      </c>
      <c r="R5002" s="31">
        <v>87.727000000000004</v>
      </c>
      <c r="S5002" s="31" t="s">
        <v>108</v>
      </c>
    </row>
    <row r="5003" spans="1:19" x14ac:dyDescent="0.35">
      <c r="A5003" s="2">
        <v>39871</v>
      </c>
      <c r="B5003" s="31">
        <v>409.56650000000002</v>
      </c>
      <c r="C5003" s="31">
        <v>711.54899999999998</v>
      </c>
      <c r="D5003" s="31">
        <v>376.30959999999999</v>
      </c>
      <c r="E5003" s="31">
        <v>313.98770000000002</v>
      </c>
      <c r="F5003" s="31">
        <v>82.488200000000006</v>
      </c>
      <c r="G5003" s="31">
        <v>219.97900000000001</v>
      </c>
      <c r="H5003" s="31">
        <v>10.597759999999999</v>
      </c>
      <c r="I5003" s="31">
        <v>2346.4079999999999</v>
      </c>
      <c r="J5003" s="31">
        <v>3675.018</v>
      </c>
      <c r="K5003" s="31">
        <v>1860.328</v>
      </c>
      <c r="L5003" s="31">
        <v>58.93</v>
      </c>
      <c r="M5003" s="31" t="s">
        <v>108</v>
      </c>
      <c r="N5003" s="31">
        <v>34.273000000000003</v>
      </c>
      <c r="O5003" s="31">
        <v>87.207499999999996</v>
      </c>
      <c r="P5003" s="31">
        <v>108.2687</v>
      </c>
      <c r="Q5003" s="31">
        <v>1085.4907000000001</v>
      </c>
      <c r="R5003" s="31">
        <v>88.007999999999996</v>
      </c>
      <c r="S5003" s="31" t="s">
        <v>108</v>
      </c>
    </row>
    <row r="5004" spans="1:19" x14ac:dyDescent="0.35">
      <c r="A5004" s="2">
        <v>39874</v>
      </c>
      <c r="B5004" s="31">
        <v>374.5104</v>
      </c>
      <c r="C5004" s="31">
        <v>666.80799999999999</v>
      </c>
      <c r="D5004" s="31">
        <v>356.90730000000002</v>
      </c>
      <c r="E5004" s="31">
        <v>308.07330000000002</v>
      </c>
      <c r="F5004" s="31">
        <v>82.269400000000005</v>
      </c>
      <c r="G5004" s="31">
        <v>212.91550000000001</v>
      </c>
      <c r="H5004" s="31">
        <v>9.7193710000000006</v>
      </c>
      <c r="I5004" s="31">
        <v>2340.5129999999999</v>
      </c>
      <c r="J5004" s="31">
        <v>3715.68</v>
      </c>
      <c r="K5004" s="31">
        <v>1870.1859999999999</v>
      </c>
      <c r="L5004" s="31">
        <v>56.62</v>
      </c>
      <c r="M5004" s="31" t="s">
        <v>108</v>
      </c>
      <c r="N5004" s="31">
        <v>33.321800000000003</v>
      </c>
      <c r="O5004" s="31">
        <v>87.453199999999995</v>
      </c>
      <c r="P5004" s="31">
        <v>107.3258</v>
      </c>
      <c r="Q5004" s="31">
        <v>1032.9221</v>
      </c>
      <c r="R5004" s="31">
        <v>88.94</v>
      </c>
      <c r="S5004" s="31" t="s">
        <v>108</v>
      </c>
    </row>
    <row r="5005" spans="1:19" x14ac:dyDescent="0.35">
      <c r="A5005" s="2">
        <v>39875</v>
      </c>
      <c r="B5005" s="31">
        <v>386.65859999999998</v>
      </c>
      <c r="C5005" s="31">
        <v>684.02</v>
      </c>
      <c r="D5005" s="31">
        <v>352.83519999999999</v>
      </c>
      <c r="E5005" s="31">
        <v>322.39109999999999</v>
      </c>
      <c r="F5005" s="31">
        <v>79.958799999999997</v>
      </c>
      <c r="G5005" s="31">
        <v>215.31209999999999</v>
      </c>
      <c r="H5005" s="31">
        <v>10.02242</v>
      </c>
      <c r="I5005" s="31">
        <v>2341.355</v>
      </c>
      <c r="J5005" s="31">
        <v>3705.1550000000002</v>
      </c>
      <c r="K5005" s="31">
        <v>1869.998</v>
      </c>
      <c r="L5005" s="31">
        <v>55.34</v>
      </c>
      <c r="M5005" s="31" t="s">
        <v>108</v>
      </c>
      <c r="N5005" s="31">
        <v>32.892200000000003</v>
      </c>
      <c r="O5005" s="31">
        <v>86.625799999999998</v>
      </c>
      <c r="P5005" s="31">
        <v>107.1152</v>
      </c>
      <c r="Q5005" s="31">
        <v>1035.3295000000001</v>
      </c>
      <c r="R5005" s="31">
        <v>88.91</v>
      </c>
      <c r="S5005" s="31" t="s">
        <v>108</v>
      </c>
    </row>
    <row r="5006" spans="1:19" x14ac:dyDescent="0.35">
      <c r="A5006" s="2">
        <v>39876</v>
      </c>
      <c r="B5006" s="31">
        <v>407.74430000000001</v>
      </c>
      <c r="C5006" s="31">
        <v>716.26700000000005</v>
      </c>
      <c r="D5006" s="31">
        <v>373.6748</v>
      </c>
      <c r="E5006" s="31">
        <v>341.34449999999998</v>
      </c>
      <c r="F5006" s="31">
        <v>79.354900000000001</v>
      </c>
      <c r="G5006" s="31">
        <v>219.09610000000001</v>
      </c>
      <c r="H5006" s="31">
        <v>10.268370000000001</v>
      </c>
      <c r="I5006" s="31">
        <v>2337.8180000000002</v>
      </c>
      <c r="J5006" s="31">
        <v>3682.1930000000002</v>
      </c>
      <c r="K5006" s="31">
        <v>1857.6189999999999</v>
      </c>
      <c r="L5006" s="31">
        <v>56.86</v>
      </c>
      <c r="M5006" s="31" t="s">
        <v>108</v>
      </c>
      <c r="N5006" s="31">
        <v>33.7821</v>
      </c>
      <c r="O5006" s="31">
        <v>85.840199999999996</v>
      </c>
      <c r="P5006" s="31">
        <v>107.0663</v>
      </c>
      <c r="Q5006" s="31">
        <v>1072.9667999999999</v>
      </c>
      <c r="R5006" s="31">
        <v>88.576999999999998</v>
      </c>
      <c r="S5006" s="31" t="s">
        <v>108</v>
      </c>
    </row>
    <row r="5007" spans="1:19" x14ac:dyDescent="0.35">
      <c r="A5007" s="2">
        <v>39877</v>
      </c>
      <c r="B5007" s="31">
        <v>388.56760000000003</v>
      </c>
      <c r="C5007" s="31">
        <v>680.54700000000003</v>
      </c>
      <c r="D5007" s="31">
        <v>358.58409999999998</v>
      </c>
      <c r="E5007" s="31">
        <v>335.70409999999998</v>
      </c>
      <c r="F5007" s="31">
        <v>81.201599999999999</v>
      </c>
      <c r="G5007" s="31">
        <v>214.93369999999999</v>
      </c>
      <c r="H5007" s="31">
        <v>9.9477580000000003</v>
      </c>
      <c r="I5007" s="31">
        <v>2331.0810000000001</v>
      </c>
      <c r="J5007" s="31">
        <v>3730.9879999999998</v>
      </c>
      <c r="K5007" s="31">
        <v>1871.0039999999999</v>
      </c>
      <c r="L5007" s="31">
        <v>55.05</v>
      </c>
      <c r="M5007" s="31" t="s">
        <v>108</v>
      </c>
      <c r="N5007" s="31">
        <v>33.229799999999997</v>
      </c>
      <c r="O5007" s="31">
        <v>86.840599999999995</v>
      </c>
      <c r="P5007" s="31">
        <v>106.9785</v>
      </c>
      <c r="Q5007" s="31">
        <v>1061.5473</v>
      </c>
      <c r="R5007" s="31">
        <v>89.105000000000004</v>
      </c>
      <c r="S5007" s="31" t="s">
        <v>108</v>
      </c>
    </row>
    <row r="5008" spans="1:19" x14ac:dyDescent="0.35">
      <c r="A5008" s="2">
        <v>39878</v>
      </c>
      <c r="B5008" s="31">
        <v>398.63319999999999</v>
      </c>
      <c r="C5008" s="31">
        <v>690.65599999999995</v>
      </c>
      <c r="D5008" s="31">
        <v>357.14690000000002</v>
      </c>
      <c r="E5008" s="31">
        <v>338.71839999999997</v>
      </c>
      <c r="F5008" s="31">
        <v>82.505700000000004</v>
      </c>
      <c r="G5008" s="31">
        <v>218.71770000000001</v>
      </c>
      <c r="H5008" s="31">
        <v>9.9785020000000006</v>
      </c>
      <c r="I5008" s="31">
        <v>2332.2170000000001</v>
      </c>
      <c r="J5008" s="31">
        <v>3731.944</v>
      </c>
      <c r="K5008" s="31">
        <v>1889.393</v>
      </c>
      <c r="L5008" s="31">
        <v>55.19</v>
      </c>
      <c r="M5008" s="31" t="s">
        <v>108</v>
      </c>
      <c r="N5008" s="31">
        <v>33.030299999999997</v>
      </c>
      <c r="O5008" s="31">
        <v>87.248199999999997</v>
      </c>
      <c r="P5008" s="31">
        <v>107.9448</v>
      </c>
      <c r="Q5008" s="31">
        <v>1061.9801</v>
      </c>
      <c r="R5008" s="31">
        <v>88.512</v>
      </c>
      <c r="S5008" s="31" t="s">
        <v>108</v>
      </c>
    </row>
    <row r="5009" spans="1:19" x14ac:dyDescent="0.35">
      <c r="A5009" s="2">
        <v>39881</v>
      </c>
      <c r="B5009" s="31">
        <v>393.5059</v>
      </c>
      <c r="C5009" s="31">
        <v>692.14599999999996</v>
      </c>
      <c r="D5009" s="31">
        <v>373.44799999999998</v>
      </c>
      <c r="E5009" s="31">
        <v>328.45249999999999</v>
      </c>
      <c r="F5009" s="31">
        <v>80.344899999999996</v>
      </c>
      <c r="G5009" s="31">
        <v>218.2132</v>
      </c>
      <c r="H5009" s="31">
        <v>9.9521499999999996</v>
      </c>
      <c r="I5009" s="31">
        <v>2332.8069999999998</v>
      </c>
      <c r="J5009" s="31">
        <v>3724.29</v>
      </c>
      <c r="K5009" s="31">
        <v>1885.3230000000001</v>
      </c>
      <c r="L5009" s="31">
        <v>54.25</v>
      </c>
      <c r="M5009" s="31" t="s">
        <v>108</v>
      </c>
      <c r="N5009" s="31">
        <v>32.1252</v>
      </c>
      <c r="O5009" s="31">
        <v>86.293800000000005</v>
      </c>
      <c r="P5009" s="31">
        <v>107.73569999999999</v>
      </c>
      <c r="Q5009" s="31">
        <v>1055.6695</v>
      </c>
      <c r="R5009" s="31">
        <v>89.009</v>
      </c>
      <c r="S5009" s="31" t="s">
        <v>108</v>
      </c>
    </row>
    <row r="5010" spans="1:19" x14ac:dyDescent="0.35">
      <c r="A5010" s="2">
        <v>39882</v>
      </c>
      <c r="B5010" s="31">
        <v>392.02890000000002</v>
      </c>
      <c r="C5010" s="31">
        <v>673.13699999999994</v>
      </c>
      <c r="D5010" s="31">
        <v>376.15280000000001</v>
      </c>
      <c r="E5010" s="31">
        <v>338.30119999999999</v>
      </c>
      <c r="F5010" s="31">
        <v>78.409000000000006</v>
      </c>
      <c r="G5010" s="31">
        <v>221.24039999999999</v>
      </c>
      <c r="H5010" s="31">
        <v>9.8599189999999997</v>
      </c>
      <c r="I5010" s="31">
        <v>2330.0320000000002</v>
      </c>
      <c r="J5010" s="31">
        <v>3699.415</v>
      </c>
      <c r="K5010" s="31">
        <v>1876.1289999999999</v>
      </c>
      <c r="L5010" s="31">
        <v>57.46</v>
      </c>
      <c r="M5010" s="31" t="s">
        <v>108</v>
      </c>
      <c r="N5010" s="31">
        <v>33.935499999999998</v>
      </c>
      <c r="O5010" s="31">
        <v>86.705600000000004</v>
      </c>
      <c r="P5010" s="31">
        <v>108.7269</v>
      </c>
      <c r="Q5010" s="31">
        <v>1093.7348</v>
      </c>
      <c r="R5010" s="31">
        <v>88.927000000000007</v>
      </c>
      <c r="S5010" s="31" t="s">
        <v>108</v>
      </c>
    </row>
    <row r="5011" spans="1:19" x14ac:dyDescent="0.35">
      <c r="A5011" s="2">
        <v>39883</v>
      </c>
      <c r="B5011" s="31">
        <v>370.28649999999999</v>
      </c>
      <c r="C5011" s="31">
        <v>648.83100000000002</v>
      </c>
      <c r="D5011" s="31">
        <v>357.30500000000001</v>
      </c>
      <c r="E5011" s="31">
        <v>326.28890000000001</v>
      </c>
      <c r="F5011" s="31">
        <v>79.707800000000006</v>
      </c>
      <c r="G5011" s="31">
        <v>217.4564</v>
      </c>
      <c r="H5011" s="31">
        <v>10.2508</v>
      </c>
      <c r="I5011" s="31">
        <v>2329.0239999999999</v>
      </c>
      <c r="J5011" s="31">
        <v>3717.5929999999998</v>
      </c>
      <c r="K5011" s="31">
        <v>1865.577</v>
      </c>
      <c r="L5011" s="31">
        <v>57.82</v>
      </c>
      <c r="M5011" s="31" t="s">
        <v>108</v>
      </c>
      <c r="N5011" s="31">
        <v>34.5184</v>
      </c>
      <c r="O5011" s="31">
        <v>87.2804</v>
      </c>
      <c r="P5011" s="31">
        <v>108.90600000000001</v>
      </c>
      <c r="Q5011" s="31">
        <v>1115.0795000000001</v>
      </c>
      <c r="R5011" s="31">
        <v>87.867999999999995</v>
      </c>
      <c r="S5011" s="31" t="s">
        <v>108</v>
      </c>
    </row>
    <row r="5012" spans="1:19" x14ac:dyDescent="0.35">
      <c r="A5012" s="2">
        <v>39884</v>
      </c>
      <c r="B5012" s="31">
        <v>400.65289999999999</v>
      </c>
      <c r="C5012" s="31">
        <v>696.76599999999996</v>
      </c>
      <c r="D5012" s="31">
        <v>352.93389999999999</v>
      </c>
      <c r="E5012" s="31">
        <v>325.3732</v>
      </c>
      <c r="F5012" s="31">
        <v>80.869600000000005</v>
      </c>
      <c r="G5012" s="31">
        <v>222.5018</v>
      </c>
      <c r="H5012" s="31">
        <v>10.277150000000001</v>
      </c>
      <c r="I5012" s="31">
        <v>2336.0839999999998</v>
      </c>
      <c r="J5012" s="31">
        <v>3730.0309999999999</v>
      </c>
      <c r="K5012" s="31">
        <v>1875.5260000000001</v>
      </c>
      <c r="L5012" s="31">
        <v>60.31</v>
      </c>
      <c r="M5012" s="31" t="s">
        <v>108</v>
      </c>
      <c r="N5012" s="31">
        <v>35.730400000000003</v>
      </c>
      <c r="O5012" s="31">
        <v>87.148700000000005</v>
      </c>
      <c r="P5012" s="31">
        <v>109.11020000000001</v>
      </c>
      <c r="Q5012" s="31">
        <v>1122.6593</v>
      </c>
      <c r="R5012" s="31">
        <v>87.66</v>
      </c>
      <c r="S5012" s="31" t="s">
        <v>108</v>
      </c>
    </row>
    <row r="5013" spans="1:19" x14ac:dyDescent="0.35">
      <c r="A5013" s="2">
        <v>39885</v>
      </c>
      <c r="B5013" s="31">
        <v>397.36059999999998</v>
      </c>
      <c r="C5013" s="31">
        <v>698.25300000000004</v>
      </c>
      <c r="D5013" s="31">
        <v>372.81420000000003</v>
      </c>
      <c r="E5013" s="31">
        <v>333.61340000000001</v>
      </c>
      <c r="F5013" s="31">
        <v>81.410899999999998</v>
      </c>
      <c r="G5013" s="31">
        <v>221.11429999999999</v>
      </c>
      <c r="H5013" s="31">
        <v>10.45722</v>
      </c>
      <c r="I5013" s="31">
        <v>2331.8820000000001</v>
      </c>
      <c r="J5013" s="31">
        <v>3734.8150000000001</v>
      </c>
      <c r="K5013" s="31">
        <v>1868.7429999999999</v>
      </c>
      <c r="L5013" s="31">
        <v>60.81</v>
      </c>
      <c r="M5013" s="31" t="s">
        <v>108</v>
      </c>
      <c r="N5013" s="31">
        <v>35.883800000000001</v>
      </c>
      <c r="O5013" s="31">
        <v>87.019000000000005</v>
      </c>
      <c r="P5013" s="31">
        <v>109.9029</v>
      </c>
      <c r="Q5013" s="31">
        <v>1148.8728000000001</v>
      </c>
      <c r="R5013" s="31">
        <v>87.427999999999997</v>
      </c>
      <c r="S5013" s="31" t="s">
        <v>108</v>
      </c>
    </row>
    <row r="5014" spans="1:19" x14ac:dyDescent="0.35">
      <c r="A5014" s="2">
        <v>39888</v>
      </c>
      <c r="B5014" s="31">
        <v>402.59460000000001</v>
      </c>
      <c r="C5014" s="31">
        <v>706.61099999999999</v>
      </c>
      <c r="D5014" s="31">
        <v>364.8621</v>
      </c>
      <c r="E5014" s="31">
        <v>348.18169999999998</v>
      </c>
      <c r="F5014" s="31">
        <v>80.703699999999998</v>
      </c>
      <c r="G5014" s="31">
        <v>229.8176</v>
      </c>
      <c r="H5014" s="31">
        <v>10.663639999999999</v>
      </c>
      <c r="I5014" s="31">
        <v>2335.9160000000002</v>
      </c>
      <c r="J5014" s="31">
        <v>3720.942</v>
      </c>
      <c r="K5014" s="31">
        <v>1856.684</v>
      </c>
      <c r="L5014" s="31">
        <v>60.77</v>
      </c>
      <c r="M5014" s="31" t="s">
        <v>108</v>
      </c>
      <c r="N5014" s="31">
        <v>35.400399999999998</v>
      </c>
      <c r="O5014" s="31">
        <v>86.883399999999995</v>
      </c>
      <c r="P5014" s="31">
        <v>110.80759999999999</v>
      </c>
      <c r="Q5014" s="31">
        <v>1174.3369</v>
      </c>
      <c r="R5014" s="31">
        <v>86.945999999999998</v>
      </c>
      <c r="S5014" s="31" t="s">
        <v>108</v>
      </c>
    </row>
    <row r="5015" spans="1:19" x14ac:dyDescent="0.35">
      <c r="A5015" s="2">
        <v>39889</v>
      </c>
      <c r="B5015" s="31">
        <v>418.80309999999997</v>
      </c>
      <c r="C5015" s="31">
        <v>736.45500000000004</v>
      </c>
      <c r="D5015" s="31">
        <v>381.70190000000002</v>
      </c>
      <c r="E5015" s="31">
        <v>345.35910000000001</v>
      </c>
      <c r="F5015" s="31">
        <v>80.249700000000004</v>
      </c>
      <c r="G5015" s="31">
        <v>230.32210000000001</v>
      </c>
      <c r="H5015" s="31">
        <v>10.523099999999999</v>
      </c>
      <c r="I5015" s="31">
        <v>2330.3690000000001</v>
      </c>
      <c r="J5015" s="31">
        <v>3702.7640000000001</v>
      </c>
      <c r="K5015" s="31">
        <v>1847.7909999999999</v>
      </c>
      <c r="L5015" s="31">
        <v>62.48</v>
      </c>
      <c r="M5015" s="31" t="s">
        <v>108</v>
      </c>
      <c r="N5015" s="31">
        <v>36.562199999999997</v>
      </c>
      <c r="O5015" s="31">
        <v>86.312899999999999</v>
      </c>
      <c r="P5015" s="31">
        <v>110.5938</v>
      </c>
      <c r="Q5015" s="31">
        <v>1179.2926</v>
      </c>
      <c r="R5015" s="31">
        <v>86.933000000000007</v>
      </c>
      <c r="S5015" s="31" t="s">
        <v>108</v>
      </c>
    </row>
    <row r="5016" spans="1:19" x14ac:dyDescent="0.35">
      <c r="A5016" s="2">
        <v>39890</v>
      </c>
      <c r="B5016" s="31">
        <v>415.17309999999998</v>
      </c>
      <c r="C5016" s="31">
        <v>709.68799999999999</v>
      </c>
      <c r="D5016" s="31">
        <v>384.04079999999999</v>
      </c>
      <c r="E5016" s="31">
        <v>341.03410000000002</v>
      </c>
      <c r="F5016" s="31">
        <v>77.822400000000002</v>
      </c>
      <c r="G5016" s="31">
        <v>230.82660000000001</v>
      </c>
      <c r="H5016" s="31">
        <v>10.764659999999999</v>
      </c>
      <c r="I5016" s="31">
        <v>2334.9070000000002</v>
      </c>
      <c r="J5016" s="31">
        <v>3837.1869999999999</v>
      </c>
      <c r="K5016" s="31">
        <v>1842.365</v>
      </c>
      <c r="L5016" s="31">
        <v>63.79</v>
      </c>
      <c r="M5016" s="31" t="s">
        <v>108</v>
      </c>
      <c r="N5016" s="31">
        <v>37.253399999999999</v>
      </c>
      <c r="O5016" s="31">
        <v>86.946899999999999</v>
      </c>
      <c r="P5016" s="31">
        <v>111.7698</v>
      </c>
      <c r="Q5016" s="31">
        <v>1183.5472</v>
      </c>
      <c r="R5016" s="31">
        <v>84.594999999999999</v>
      </c>
      <c r="S5016" s="31" t="s">
        <v>108</v>
      </c>
    </row>
    <row r="5017" spans="1:19" x14ac:dyDescent="0.35">
      <c r="A5017" s="2">
        <v>39891</v>
      </c>
      <c r="B5017" s="31">
        <v>439.23250000000002</v>
      </c>
      <c r="C5017" s="31">
        <v>746.76199999999994</v>
      </c>
      <c r="D5017" s="31">
        <v>408.1311</v>
      </c>
      <c r="E5017" s="31">
        <v>363.0231</v>
      </c>
      <c r="F5017" s="31">
        <v>83.908100000000005</v>
      </c>
      <c r="G5017" s="31">
        <v>237.2595</v>
      </c>
      <c r="H5017" s="31">
        <v>11.379530000000001</v>
      </c>
      <c r="I5017" s="31">
        <v>2347.011</v>
      </c>
      <c r="J5017" s="31">
        <v>3812.79</v>
      </c>
      <c r="K5017" s="31">
        <v>1867.838</v>
      </c>
      <c r="L5017" s="31">
        <v>62.87</v>
      </c>
      <c r="M5017" s="31" t="s">
        <v>108</v>
      </c>
      <c r="N5017" s="31">
        <v>36.969200000000001</v>
      </c>
      <c r="O5017" s="31">
        <v>90.874700000000004</v>
      </c>
      <c r="P5017" s="31">
        <v>117.056</v>
      </c>
      <c r="Q5017" s="31">
        <v>1213.1778999999999</v>
      </c>
      <c r="R5017" s="31">
        <v>83.129000000000005</v>
      </c>
      <c r="S5017" s="31" t="s">
        <v>108</v>
      </c>
    </row>
    <row r="5018" spans="1:19" x14ac:dyDescent="0.35">
      <c r="A5018" s="2">
        <v>39892</v>
      </c>
      <c r="B5018" s="31">
        <v>443.11579999999998</v>
      </c>
      <c r="C5018" s="31">
        <v>755.47900000000004</v>
      </c>
      <c r="D5018" s="31">
        <v>415.38159999999999</v>
      </c>
      <c r="E5018" s="31">
        <v>359.06240000000003</v>
      </c>
      <c r="F5018" s="31">
        <v>83.689800000000005</v>
      </c>
      <c r="G5018" s="31">
        <v>240.16059999999999</v>
      </c>
      <c r="H5018" s="31">
        <v>11.35318</v>
      </c>
      <c r="I5018" s="31">
        <v>2347.011</v>
      </c>
      <c r="J5018" s="31">
        <v>3814.2249999999999</v>
      </c>
      <c r="K5018" s="31">
        <v>1877.787</v>
      </c>
      <c r="L5018" s="31">
        <v>61.58</v>
      </c>
      <c r="M5018" s="31" t="s">
        <v>108</v>
      </c>
      <c r="N5018" s="31">
        <v>36.493099999999998</v>
      </c>
      <c r="O5018" s="31">
        <v>88.668499999999995</v>
      </c>
      <c r="P5018" s="31">
        <v>115.65770000000001</v>
      </c>
      <c r="Q5018" s="31">
        <v>1203.5328</v>
      </c>
      <c r="R5018" s="31">
        <v>83.840999999999994</v>
      </c>
      <c r="S5018" s="31" t="s">
        <v>108</v>
      </c>
    </row>
    <row r="5019" spans="1:19" x14ac:dyDescent="0.35">
      <c r="A5019" s="2">
        <v>39895</v>
      </c>
      <c r="B5019" s="31">
        <v>463.88290000000001</v>
      </c>
      <c r="C5019" s="31">
        <v>773.88800000000003</v>
      </c>
      <c r="D5019" s="31">
        <v>445.08510000000001</v>
      </c>
      <c r="E5019" s="31">
        <v>368.48630000000003</v>
      </c>
      <c r="F5019" s="31">
        <v>83.366799999999998</v>
      </c>
      <c r="G5019" s="31">
        <v>241.04349999999999</v>
      </c>
      <c r="H5019" s="31">
        <v>11.38832</v>
      </c>
      <c r="I5019" s="31">
        <v>2344.9940000000001</v>
      </c>
      <c r="J5019" s="31">
        <v>3805.136</v>
      </c>
      <c r="K5019" s="31">
        <v>1870.25</v>
      </c>
      <c r="L5019" s="31">
        <v>65.87</v>
      </c>
      <c r="M5019" s="31" t="s">
        <v>108</v>
      </c>
      <c r="N5019" s="31">
        <v>38.459099999999999</v>
      </c>
      <c r="O5019" s="31">
        <v>87.636499999999998</v>
      </c>
      <c r="P5019" s="31">
        <v>115.6768</v>
      </c>
      <c r="Q5019" s="31">
        <v>1260.8687</v>
      </c>
      <c r="R5019" s="31">
        <v>83.426000000000002</v>
      </c>
      <c r="S5019" s="31" t="s">
        <v>108</v>
      </c>
    </row>
    <row r="5020" spans="1:19" x14ac:dyDescent="0.35">
      <c r="A5020" s="2">
        <v>39896</v>
      </c>
      <c r="B5020" s="31">
        <v>463.79849999999999</v>
      </c>
      <c r="C5020" s="31">
        <v>779.63099999999997</v>
      </c>
      <c r="D5020" s="31">
        <v>445.55290000000002</v>
      </c>
      <c r="E5020" s="31">
        <v>360.74689999999998</v>
      </c>
      <c r="F5020" s="31">
        <v>80.852099999999993</v>
      </c>
      <c r="G5020" s="31">
        <v>243.94460000000001</v>
      </c>
      <c r="H5020" s="31">
        <v>11.458589999999999</v>
      </c>
      <c r="I5020" s="31">
        <v>2344.9940000000001</v>
      </c>
      <c r="J5020" s="31">
        <v>3802.2660000000001</v>
      </c>
      <c r="K5020" s="31">
        <v>1854.2729999999999</v>
      </c>
      <c r="L5020" s="31">
        <v>64.760000000000005</v>
      </c>
      <c r="M5020" s="31" t="s">
        <v>108</v>
      </c>
      <c r="N5020" s="31">
        <v>37.975299999999997</v>
      </c>
      <c r="O5020" s="31">
        <v>87.158199999999994</v>
      </c>
      <c r="P5020" s="31">
        <v>115.3044</v>
      </c>
      <c r="Q5020" s="31">
        <v>1265.7146</v>
      </c>
      <c r="R5020" s="31">
        <v>83.858000000000004</v>
      </c>
      <c r="S5020" s="31" t="s">
        <v>108</v>
      </c>
    </row>
    <row r="5021" spans="1:19" x14ac:dyDescent="0.35">
      <c r="A5021" s="2">
        <v>39897</v>
      </c>
      <c r="B5021" s="31">
        <v>448.60309999999998</v>
      </c>
      <c r="C5021" s="31">
        <v>774.96500000000003</v>
      </c>
      <c r="D5021" s="31">
        <v>442.74630000000002</v>
      </c>
      <c r="E5021" s="31">
        <v>359.7681</v>
      </c>
      <c r="F5021" s="31">
        <v>81.899900000000002</v>
      </c>
      <c r="G5021" s="31">
        <v>239.9083</v>
      </c>
      <c r="H5021" s="31">
        <v>11.35758</v>
      </c>
      <c r="I5021" s="31">
        <v>2337.933</v>
      </c>
      <c r="J5021" s="31">
        <v>3771.1709999999998</v>
      </c>
      <c r="K5021" s="31">
        <v>1853.971</v>
      </c>
      <c r="L5021" s="31">
        <v>65.14</v>
      </c>
      <c r="M5021" s="31" t="s">
        <v>108</v>
      </c>
      <c r="N5021" s="31">
        <v>37.890799999999999</v>
      </c>
      <c r="O5021" s="31">
        <v>87.285399999999996</v>
      </c>
      <c r="P5021" s="31">
        <v>115.4418</v>
      </c>
      <c r="Q5021" s="31">
        <v>1278.6275000000001</v>
      </c>
      <c r="R5021" s="31">
        <v>83.808000000000007</v>
      </c>
      <c r="S5021" s="31" t="s">
        <v>108</v>
      </c>
    </row>
    <row r="5022" spans="1:19" x14ac:dyDescent="0.35">
      <c r="A5022" s="2">
        <v>39898</v>
      </c>
      <c r="B5022" s="31">
        <v>462.86989999999997</v>
      </c>
      <c r="C5022" s="31">
        <v>793.27099999999996</v>
      </c>
      <c r="D5022" s="31">
        <v>440.6413</v>
      </c>
      <c r="E5022" s="31">
        <v>370.76260000000002</v>
      </c>
      <c r="F5022" s="31">
        <v>82.266599999999997</v>
      </c>
      <c r="G5022" s="31">
        <v>238.14240000000001</v>
      </c>
      <c r="H5022" s="31">
        <v>11.383929999999999</v>
      </c>
      <c r="I5022" s="31">
        <v>2328.6880000000001</v>
      </c>
      <c r="J5022" s="31">
        <v>3786.0010000000002</v>
      </c>
      <c r="K5022" s="31">
        <v>1854.876</v>
      </c>
      <c r="L5022" s="31">
        <v>66.680000000000007</v>
      </c>
      <c r="M5022" s="31" t="s">
        <v>108</v>
      </c>
      <c r="N5022" s="31">
        <v>39.104100000000003</v>
      </c>
      <c r="O5022" s="31">
        <v>86.604200000000006</v>
      </c>
      <c r="P5022" s="31">
        <v>115.61360000000001</v>
      </c>
      <c r="Q5022" s="31">
        <v>1305.4179999999999</v>
      </c>
      <c r="R5022" s="31">
        <v>84.165000000000006</v>
      </c>
      <c r="S5022" s="31" t="s">
        <v>108</v>
      </c>
    </row>
    <row r="5023" spans="1:19" x14ac:dyDescent="0.35">
      <c r="A5023" s="2">
        <v>39899</v>
      </c>
      <c r="B5023" s="31">
        <v>450.96679999999998</v>
      </c>
      <c r="C5023" s="31">
        <v>770.55499999999995</v>
      </c>
      <c r="D5023" s="31">
        <v>431.98750000000001</v>
      </c>
      <c r="E5023" s="31">
        <v>367.64409999999998</v>
      </c>
      <c r="F5023" s="31">
        <v>80.790999999999997</v>
      </c>
      <c r="G5023" s="31">
        <v>231.33109999999999</v>
      </c>
      <c r="H5023" s="31">
        <v>11.30048</v>
      </c>
      <c r="I5023" s="31">
        <v>2324.1489999999999</v>
      </c>
      <c r="J5023" s="31">
        <v>3775.9549999999999</v>
      </c>
      <c r="K5023" s="31">
        <v>1862.5630000000001</v>
      </c>
      <c r="L5023" s="31">
        <v>65.77</v>
      </c>
      <c r="M5023" s="31" t="s">
        <v>108</v>
      </c>
      <c r="N5023" s="31">
        <v>38.581899999999997</v>
      </c>
      <c r="O5023" s="31">
        <v>87.011200000000002</v>
      </c>
      <c r="P5023" s="31">
        <v>113.44880000000001</v>
      </c>
      <c r="Q5023" s="31">
        <v>1287.1116</v>
      </c>
      <c r="R5023" s="31">
        <v>85.111000000000004</v>
      </c>
      <c r="S5023" s="31" t="s">
        <v>108</v>
      </c>
    </row>
    <row r="5024" spans="1:19" x14ac:dyDescent="0.35">
      <c r="A5024" s="2">
        <v>39902</v>
      </c>
      <c r="B5024" s="31">
        <v>417.87450000000001</v>
      </c>
      <c r="C5024" s="31">
        <v>714.71299999999997</v>
      </c>
      <c r="D5024" s="31">
        <v>418.18819999999999</v>
      </c>
      <c r="E5024" s="31">
        <v>354.66919999999999</v>
      </c>
      <c r="F5024" s="31">
        <v>80.127399999999994</v>
      </c>
      <c r="G5024" s="31">
        <v>228.17769999999999</v>
      </c>
      <c r="H5024" s="31">
        <v>11.31366</v>
      </c>
      <c r="I5024" s="31">
        <v>2325.6619999999998</v>
      </c>
      <c r="J5024" s="31">
        <v>3789.35</v>
      </c>
      <c r="K5024" s="31">
        <v>1871.7570000000001</v>
      </c>
      <c r="L5024" s="31">
        <v>63.21</v>
      </c>
      <c r="M5024" s="31" t="s">
        <v>108</v>
      </c>
      <c r="N5024" s="31">
        <v>37.560600000000001</v>
      </c>
      <c r="O5024" s="31">
        <v>88.004400000000004</v>
      </c>
      <c r="P5024" s="31">
        <v>112.2482</v>
      </c>
      <c r="Q5024" s="31">
        <v>1222.5576000000001</v>
      </c>
      <c r="R5024" s="31">
        <v>85.869</v>
      </c>
      <c r="S5024" s="31" t="s">
        <v>108</v>
      </c>
    </row>
    <row r="5025" spans="1:19" x14ac:dyDescent="0.35">
      <c r="A5025" s="2">
        <v>39903</v>
      </c>
      <c r="B5025" s="31">
        <v>426.8229</v>
      </c>
      <c r="C5025" s="31">
        <v>728.81399999999996</v>
      </c>
      <c r="D5025" s="31">
        <v>399.94510000000002</v>
      </c>
      <c r="E5025" s="31">
        <v>366.61970000000002</v>
      </c>
      <c r="F5025" s="31">
        <v>80.764799999999994</v>
      </c>
      <c r="G5025" s="31">
        <v>240.16050000000001</v>
      </c>
      <c r="H5025" s="31">
        <v>11.44103</v>
      </c>
      <c r="I5025" s="31">
        <v>2323.14</v>
      </c>
      <c r="J5025" s="31">
        <v>3798.9169999999999</v>
      </c>
      <c r="K5025" s="31">
        <v>1875.2239999999999</v>
      </c>
      <c r="L5025" s="31">
        <v>64.06</v>
      </c>
      <c r="M5025" s="31" t="s">
        <v>108</v>
      </c>
      <c r="N5025" s="31">
        <v>38.013599999999997</v>
      </c>
      <c r="O5025" s="31">
        <v>86.349100000000007</v>
      </c>
      <c r="P5025" s="31">
        <v>113.2008</v>
      </c>
      <c r="Q5025" s="31">
        <v>1241.1397999999999</v>
      </c>
      <c r="R5025" s="31">
        <v>85.43</v>
      </c>
      <c r="S5025" s="31" t="s">
        <v>108</v>
      </c>
    </row>
    <row r="5026" spans="1:19" x14ac:dyDescent="0.35">
      <c r="A5026" s="2">
        <v>39904</v>
      </c>
      <c r="B5026" s="31">
        <v>418.71870000000001</v>
      </c>
      <c r="C5026" s="31">
        <v>703.38099999999997</v>
      </c>
      <c r="D5026" s="31">
        <v>394.33179999999999</v>
      </c>
      <c r="E5026" s="31">
        <v>368.50900000000001</v>
      </c>
      <c r="F5026" s="31">
        <v>81.000600000000006</v>
      </c>
      <c r="G5026" s="31">
        <v>240.16050000000001</v>
      </c>
      <c r="H5026" s="31">
        <v>11.49813</v>
      </c>
      <c r="I5026" s="31">
        <v>2323.14</v>
      </c>
      <c r="J5026" s="31">
        <v>3805.136</v>
      </c>
      <c r="K5026" s="31">
        <v>1874.471</v>
      </c>
      <c r="L5026" s="31">
        <v>65.23</v>
      </c>
      <c r="M5026" s="31" t="s">
        <v>108</v>
      </c>
      <c r="N5026" s="31">
        <v>38.4283</v>
      </c>
      <c r="O5026" s="31">
        <v>86.3001</v>
      </c>
      <c r="P5026" s="31">
        <v>112.79170000000001</v>
      </c>
      <c r="Q5026" s="31">
        <v>1264.7935</v>
      </c>
      <c r="R5026" s="31">
        <v>85.503</v>
      </c>
      <c r="S5026" s="31" t="s">
        <v>108</v>
      </c>
    </row>
    <row r="5027" spans="1:19" x14ac:dyDescent="0.35">
      <c r="A5027" s="2">
        <v>39905</v>
      </c>
      <c r="B5027" s="31">
        <v>455.10329999999999</v>
      </c>
      <c r="C5027" s="31">
        <v>753.68399999999997</v>
      </c>
      <c r="D5027" s="31">
        <v>428.71300000000002</v>
      </c>
      <c r="E5027" s="31">
        <v>376.88580000000002</v>
      </c>
      <c r="F5027" s="31">
        <v>79.359099999999998</v>
      </c>
      <c r="G5027" s="31">
        <v>246.46719999999999</v>
      </c>
      <c r="H5027" s="31">
        <v>11.86266</v>
      </c>
      <c r="I5027" s="31">
        <v>2317.4250000000002</v>
      </c>
      <c r="J5027" s="31">
        <v>3777.39</v>
      </c>
      <c r="K5027" s="31">
        <v>1852.7650000000001</v>
      </c>
      <c r="L5027" s="31">
        <v>67.34</v>
      </c>
      <c r="M5027" s="31" t="s">
        <v>108</v>
      </c>
      <c r="N5027" s="31">
        <v>39.979599999999998</v>
      </c>
      <c r="O5027" s="31">
        <v>85.732799999999997</v>
      </c>
      <c r="P5027" s="31">
        <v>114.61409999999999</v>
      </c>
      <c r="Q5027" s="31">
        <v>1335.2184</v>
      </c>
      <c r="R5027" s="31">
        <v>84.445999999999998</v>
      </c>
      <c r="S5027" s="31" t="s">
        <v>108</v>
      </c>
    </row>
    <row r="5028" spans="1:19" x14ac:dyDescent="0.35">
      <c r="A5028" s="2">
        <v>39906</v>
      </c>
      <c r="B5028" s="31">
        <v>460.9282</v>
      </c>
      <c r="C5028" s="31">
        <v>765.27300000000002</v>
      </c>
      <c r="D5028" s="31">
        <v>421.93029999999999</v>
      </c>
      <c r="E5028" s="31">
        <v>390.83949999999999</v>
      </c>
      <c r="F5028" s="31">
        <v>78.346299999999999</v>
      </c>
      <c r="G5028" s="31">
        <v>251.13419999999999</v>
      </c>
      <c r="H5028" s="31">
        <v>12.24037</v>
      </c>
      <c r="I5028" s="31">
        <v>2310.6999999999998</v>
      </c>
      <c r="J5028" s="31">
        <v>3734.3359999999998</v>
      </c>
      <c r="K5028" s="31">
        <v>1842.817</v>
      </c>
      <c r="L5028" s="31">
        <v>67.739999999999995</v>
      </c>
      <c r="M5028" s="31" t="s">
        <v>108</v>
      </c>
      <c r="N5028" s="31">
        <v>40.432699999999997</v>
      </c>
      <c r="O5028" s="31">
        <v>85.546700000000001</v>
      </c>
      <c r="P5028" s="31">
        <v>114.4606</v>
      </c>
      <c r="Q5028" s="31">
        <v>1344.2184999999999</v>
      </c>
      <c r="R5028" s="31">
        <v>84.165000000000006</v>
      </c>
      <c r="S5028" s="31" t="s">
        <v>108</v>
      </c>
    </row>
    <row r="5029" spans="1:19" x14ac:dyDescent="0.35">
      <c r="A5029" s="2">
        <v>39909</v>
      </c>
      <c r="B5029" s="31">
        <v>451.05119999999999</v>
      </c>
      <c r="C5029" s="31">
        <v>756.60699999999997</v>
      </c>
      <c r="D5029" s="31">
        <v>419.59140000000002</v>
      </c>
      <c r="E5029" s="31">
        <v>387.78930000000003</v>
      </c>
      <c r="F5029" s="31">
        <v>76.207099999999997</v>
      </c>
      <c r="G5029" s="31">
        <v>250.75579999999999</v>
      </c>
      <c r="H5029" s="31">
        <v>11.19069</v>
      </c>
      <c r="I5029" s="31">
        <v>2303.808</v>
      </c>
      <c r="J5029" s="31">
        <v>3730.509</v>
      </c>
      <c r="K5029" s="31">
        <v>1842.0630000000001</v>
      </c>
      <c r="L5029" s="31">
        <v>66.94</v>
      </c>
      <c r="M5029" s="31" t="s">
        <v>108</v>
      </c>
      <c r="N5029" s="31">
        <v>40.302100000000003</v>
      </c>
      <c r="O5029" s="31">
        <v>84.599100000000007</v>
      </c>
      <c r="P5029" s="31">
        <v>114.3</v>
      </c>
      <c r="Q5029" s="31">
        <v>1357.0869</v>
      </c>
      <c r="R5029" s="31">
        <v>84.570999999999998</v>
      </c>
      <c r="S5029" s="31" t="s">
        <v>108</v>
      </c>
    </row>
    <row r="5030" spans="1:19" x14ac:dyDescent="0.35">
      <c r="A5030" s="2">
        <v>39910</v>
      </c>
      <c r="B5030" s="31">
        <v>442.35599999999999</v>
      </c>
      <c r="C5030" s="31">
        <v>748.86400000000003</v>
      </c>
      <c r="D5030" s="31">
        <v>420.05919999999998</v>
      </c>
      <c r="E5030" s="31">
        <v>397.55459999999999</v>
      </c>
      <c r="F5030" s="31">
        <v>77.123900000000006</v>
      </c>
      <c r="G5030" s="31">
        <v>249.6206</v>
      </c>
      <c r="H5030" s="31">
        <v>11.70016</v>
      </c>
      <c r="I5030" s="31">
        <v>2305.1529999999998</v>
      </c>
      <c r="J5030" s="31">
        <v>3741.0340000000001</v>
      </c>
      <c r="K5030" s="31">
        <v>1840.7070000000001</v>
      </c>
      <c r="L5030" s="31">
        <v>65.61</v>
      </c>
      <c r="M5030" s="31" t="s">
        <v>108</v>
      </c>
      <c r="N5030" s="31">
        <v>39.342199999999998</v>
      </c>
      <c r="O5030" s="31">
        <v>84.833100000000002</v>
      </c>
      <c r="P5030" s="31">
        <v>113.1628</v>
      </c>
      <c r="Q5030" s="31">
        <v>1341.5546999999999</v>
      </c>
      <c r="R5030" s="31">
        <v>85.287999999999997</v>
      </c>
      <c r="S5030" s="31" t="s">
        <v>108</v>
      </c>
    </row>
    <row r="5031" spans="1:19" x14ac:dyDescent="0.35">
      <c r="A5031" s="2">
        <v>39911</v>
      </c>
      <c r="B5031" s="31">
        <v>444.67430000000002</v>
      </c>
      <c r="C5031" s="31">
        <v>738.346</v>
      </c>
      <c r="D5031" s="31">
        <v>427.9787</v>
      </c>
      <c r="E5031" s="31">
        <v>399.27019999999999</v>
      </c>
      <c r="F5031" s="31">
        <v>77.350899999999996</v>
      </c>
      <c r="G5031" s="31">
        <v>253.63290000000001</v>
      </c>
      <c r="H5031" s="31">
        <v>11.19295</v>
      </c>
      <c r="I5031" s="31">
        <v>2301.2869999999998</v>
      </c>
      <c r="J5031" s="31">
        <v>3758.2550000000001</v>
      </c>
      <c r="K5031" s="31">
        <v>1842.9680000000001</v>
      </c>
      <c r="L5031" s="31">
        <v>66.290000000000006</v>
      </c>
      <c r="M5031" s="31" t="s">
        <v>108</v>
      </c>
      <c r="N5031" s="31">
        <v>39.887500000000003</v>
      </c>
      <c r="O5031" s="31">
        <v>85.230599999999995</v>
      </c>
      <c r="P5031" s="31">
        <v>112.79470000000001</v>
      </c>
      <c r="Q5031" s="31">
        <v>1329.2104999999999</v>
      </c>
      <c r="R5031" s="31">
        <v>85.361000000000004</v>
      </c>
      <c r="S5031" s="31" t="s">
        <v>108</v>
      </c>
    </row>
    <row r="5032" spans="1:19" x14ac:dyDescent="0.35">
      <c r="A5032" s="2">
        <v>39912</v>
      </c>
      <c r="B5032" s="31">
        <v>463.21699999999998</v>
      </c>
      <c r="C5032" s="31">
        <v>759.75699999999995</v>
      </c>
      <c r="D5032" s="31">
        <v>423.47809999999998</v>
      </c>
      <c r="E5032" s="31">
        <v>413.73970000000003</v>
      </c>
      <c r="F5032" s="31">
        <v>77.123900000000006</v>
      </c>
      <c r="G5032" s="31">
        <v>253.83500000000001</v>
      </c>
      <c r="H5032" s="31">
        <v>11.216620000000001</v>
      </c>
      <c r="I5032" s="31">
        <v>2295.9070000000002</v>
      </c>
      <c r="J5032" s="31">
        <v>3745.3389999999999</v>
      </c>
      <c r="K5032" s="31">
        <v>1835.7329999999999</v>
      </c>
      <c r="L5032" s="31">
        <v>68.709999999999994</v>
      </c>
      <c r="M5032" s="31" t="s">
        <v>108</v>
      </c>
      <c r="N5032" s="31">
        <v>41.039400000000001</v>
      </c>
      <c r="O5032" s="31">
        <v>85.000200000000007</v>
      </c>
      <c r="P5032" s="31">
        <v>112.6041</v>
      </c>
      <c r="Q5032" s="31">
        <v>1378.6421</v>
      </c>
      <c r="R5032" s="31">
        <v>85.786000000000001</v>
      </c>
      <c r="S5032" s="31" t="s">
        <v>108</v>
      </c>
    </row>
    <row r="5033" spans="1:19" x14ac:dyDescent="0.35">
      <c r="A5033" s="2">
        <v>39913</v>
      </c>
      <c r="B5033" s="31">
        <v>463.21699999999998</v>
      </c>
      <c r="C5033" s="31">
        <v>759.75699999999995</v>
      </c>
      <c r="D5033" s="31">
        <v>423.47809999999998</v>
      </c>
      <c r="E5033" s="31">
        <v>413.73970000000003</v>
      </c>
      <c r="F5033" s="31">
        <v>77.123900000000006</v>
      </c>
      <c r="G5033" s="31">
        <v>253.83500000000001</v>
      </c>
      <c r="H5033" s="31">
        <v>11.216620000000001</v>
      </c>
      <c r="I5033" s="31">
        <v>2298.4290000000001</v>
      </c>
      <c r="J5033" s="31">
        <v>3745.3389999999999</v>
      </c>
      <c r="K5033" s="31">
        <v>1835.7329999999999</v>
      </c>
      <c r="L5033" s="31">
        <v>68.709999999999994</v>
      </c>
      <c r="M5033" s="31" t="s">
        <v>108</v>
      </c>
      <c r="N5033" s="31">
        <v>41.039400000000001</v>
      </c>
      <c r="O5033" s="31">
        <v>85.000200000000007</v>
      </c>
      <c r="P5033" s="31">
        <v>112.6041</v>
      </c>
      <c r="Q5033" s="31">
        <v>1386.1623999999999</v>
      </c>
      <c r="R5033" s="31">
        <v>85.786000000000001</v>
      </c>
      <c r="S5033" s="31" t="s">
        <v>108</v>
      </c>
    </row>
    <row r="5034" spans="1:19" x14ac:dyDescent="0.35">
      <c r="A5034" s="2">
        <v>39916</v>
      </c>
      <c r="B5034" s="31">
        <v>447.56610000000001</v>
      </c>
      <c r="C5034" s="31">
        <v>750.69799999999998</v>
      </c>
      <c r="D5034" s="31">
        <v>408.13440000000003</v>
      </c>
      <c r="E5034" s="31">
        <v>413.73970000000003</v>
      </c>
      <c r="F5034" s="31">
        <v>78.215299999999999</v>
      </c>
      <c r="G5034" s="31">
        <v>257.38720000000001</v>
      </c>
      <c r="H5034" s="31">
        <v>11.256030000000001</v>
      </c>
      <c r="I5034" s="31">
        <v>2298.7649999999999</v>
      </c>
      <c r="J5034" s="31">
        <v>3769.2579999999998</v>
      </c>
      <c r="K5034" s="31">
        <v>1835.7329999999999</v>
      </c>
      <c r="L5034" s="31">
        <v>68.83</v>
      </c>
      <c r="M5034" s="31" t="s">
        <v>108</v>
      </c>
      <c r="N5034" s="31">
        <v>40.916499999999999</v>
      </c>
      <c r="O5034" s="31">
        <v>85.000200000000007</v>
      </c>
      <c r="P5034" s="31">
        <v>112.6041</v>
      </c>
      <c r="Q5034" s="31">
        <v>1396.1532999999999</v>
      </c>
      <c r="R5034" s="31">
        <v>84.635000000000005</v>
      </c>
      <c r="S5034" s="31" t="s">
        <v>108</v>
      </c>
    </row>
    <row r="5035" spans="1:19" x14ac:dyDescent="0.35">
      <c r="A5035" s="2">
        <v>39917</v>
      </c>
      <c r="B5035" s="31">
        <v>446.93630000000002</v>
      </c>
      <c r="C5035" s="31">
        <v>746.84100000000001</v>
      </c>
      <c r="D5035" s="31">
        <v>422.26350000000002</v>
      </c>
      <c r="E5035" s="31">
        <v>426.5575</v>
      </c>
      <c r="F5035" s="31">
        <v>77.883499999999998</v>
      </c>
      <c r="G5035" s="31">
        <v>261.0573</v>
      </c>
      <c r="H5035" s="31">
        <v>10.873799999999999</v>
      </c>
      <c r="I5035" s="31">
        <v>2296.4119999999998</v>
      </c>
      <c r="J5035" s="31">
        <v>3784.087</v>
      </c>
      <c r="K5035" s="31">
        <v>1843.1179999999999</v>
      </c>
      <c r="L5035" s="31">
        <v>67.72</v>
      </c>
      <c r="M5035" s="31" t="s">
        <v>108</v>
      </c>
      <c r="N5035" s="31">
        <v>40.6708</v>
      </c>
      <c r="O5035" s="31">
        <v>85.939400000000006</v>
      </c>
      <c r="P5035" s="31">
        <v>113.0226</v>
      </c>
      <c r="Q5035" s="31">
        <v>1407.0314000000001</v>
      </c>
      <c r="R5035" s="31">
        <v>84.641999999999996</v>
      </c>
      <c r="S5035" s="31" t="s">
        <v>108</v>
      </c>
    </row>
    <row r="5036" spans="1:19" x14ac:dyDescent="0.35">
      <c r="A5036" s="2">
        <v>39918</v>
      </c>
      <c r="B5036" s="31">
        <v>442.23430000000002</v>
      </c>
      <c r="C5036" s="31">
        <v>740.96699999999998</v>
      </c>
      <c r="D5036" s="31">
        <v>417.67869999999999</v>
      </c>
      <c r="E5036" s="31">
        <v>437.82810000000001</v>
      </c>
      <c r="F5036" s="31">
        <v>78.014499999999998</v>
      </c>
      <c r="G5036" s="31">
        <v>261.37400000000002</v>
      </c>
      <c r="H5036" s="31">
        <v>10.699260000000001</v>
      </c>
      <c r="I5036" s="31">
        <v>2302.8000000000002</v>
      </c>
      <c r="J5036" s="31">
        <v>3790.306</v>
      </c>
      <c r="K5036" s="31">
        <v>1852.7650000000001</v>
      </c>
      <c r="L5036" s="31">
        <v>68.39</v>
      </c>
      <c r="M5036" s="31" t="s">
        <v>108</v>
      </c>
      <c r="N5036" s="31">
        <v>40.4557</v>
      </c>
      <c r="O5036" s="31">
        <v>85.77</v>
      </c>
      <c r="P5036" s="31">
        <v>112.3498</v>
      </c>
      <c r="Q5036" s="31">
        <v>1403.5957000000001</v>
      </c>
      <c r="R5036" s="31">
        <v>85.081000000000003</v>
      </c>
      <c r="S5036" s="31" t="s">
        <v>108</v>
      </c>
    </row>
    <row r="5037" spans="1:19" x14ac:dyDescent="0.35">
      <c r="A5037" s="2">
        <v>39919</v>
      </c>
      <c r="B5037" s="31">
        <v>446.93630000000002</v>
      </c>
      <c r="C5037" s="31">
        <v>753.98099999999999</v>
      </c>
      <c r="D5037" s="31">
        <v>425.9314</v>
      </c>
      <c r="E5037" s="31">
        <v>429.9205</v>
      </c>
      <c r="F5037" s="31">
        <v>76.818299999999994</v>
      </c>
      <c r="G5037" s="31">
        <v>266.18849999999998</v>
      </c>
      <c r="H5037" s="31">
        <v>10.38945</v>
      </c>
      <c r="I5037" s="31">
        <v>2298.7649999999999</v>
      </c>
      <c r="J5037" s="31">
        <v>3772.6060000000002</v>
      </c>
      <c r="K5037" s="31">
        <v>1848.394</v>
      </c>
      <c r="L5037" s="31">
        <v>69.44</v>
      </c>
      <c r="M5037" s="31" t="s">
        <v>108</v>
      </c>
      <c r="N5037" s="31">
        <v>41.530900000000003</v>
      </c>
      <c r="O5037" s="31">
        <v>85.997600000000006</v>
      </c>
      <c r="P5037" s="31">
        <v>112.45310000000001</v>
      </c>
      <c r="Q5037" s="31">
        <v>1414.2453</v>
      </c>
      <c r="R5037" s="31">
        <v>85.227000000000004</v>
      </c>
      <c r="S5037" s="31" t="s">
        <v>108</v>
      </c>
    </row>
    <row r="5038" spans="1:19" x14ac:dyDescent="0.35">
      <c r="A5038" s="2">
        <v>39920</v>
      </c>
      <c r="B5038" s="31">
        <v>449.16359999999997</v>
      </c>
      <c r="C5038" s="31">
        <v>761.27200000000005</v>
      </c>
      <c r="D5038" s="31">
        <v>427.07760000000002</v>
      </c>
      <c r="E5038" s="31">
        <v>437.73719999999997</v>
      </c>
      <c r="F5038" s="31">
        <v>75.779200000000003</v>
      </c>
      <c r="G5038" s="31">
        <v>263.90800000000002</v>
      </c>
      <c r="H5038" s="31">
        <v>10.52908</v>
      </c>
      <c r="I5038" s="31">
        <v>2300.614</v>
      </c>
      <c r="J5038" s="31">
        <v>3743.904</v>
      </c>
      <c r="K5038" s="31">
        <v>1835.5820000000001</v>
      </c>
      <c r="L5038" s="31">
        <v>69.86</v>
      </c>
      <c r="M5038" s="31" t="s">
        <v>108</v>
      </c>
      <c r="N5038" s="31">
        <v>41.530900000000003</v>
      </c>
      <c r="O5038" s="31">
        <v>86.165199999999999</v>
      </c>
      <c r="P5038" s="31">
        <v>111.2089</v>
      </c>
      <c r="Q5038" s="31">
        <v>1403.5282</v>
      </c>
      <c r="R5038" s="31">
        <v>85.980999999999995</v>
      </c>
      <c r="S5038" s="31" t="s">
        <v>108</v>
      </c>
    </row>
    <row r="5039" spans="1:19" x14ac:dyDescent="0.35">
      <c r="A5039" s="2">
        <v>39923</v>
      </c>
      <c r="B5039" s="31">
        <v>420.70420000000001</v>
      </c>
      <c r="C5039" s="31">
        <v>718.78800000000001</v>
      </c>
      <c r="D5039" s="31">
        <v>401.86099999999999</v>
      </c>
      <c r="E5039" s="31">
        <v>417.37729999999999</v>
      </c>
      <c r="F5039" s="31">
        <v>77.490600000000001</v>
      </c>
      <c r="G5039" s="31">
        <v>256.30619999999999</v>
      </c>
      <c r="H5039" s="31">
        <v>10.38072</v>
      </c>
      <c r="I5039" s="31">
        <v>2297.5880000000002</v>
      </c>
      <c r="J5039" s="31">
        <v>3766.866</v>
      </c>
      <c r="K5039" s="31">
        <v>1852.0119999999999</v>
      </c>
      <c r="L5039" s="31">
        <v>67.14</v>
      </c>
      <c r="M5039" s="31" t="s">
        <v>108</v>
      </c>
      <c r="N5039" s="31">
        <v>40.348199999999999</v>
      </c>
      <c r="O5039" s="31">
        <v>86.698899999999995</v>
      </c>
      <c r="P5039" s="31">
        <v>110.1609</v>
      </c>
      <c r="Q5039" s="31">
        <v>1382.1370999999999</v>
      </c>
      <c r="R5039" s="31">
        <v>86.637</v>
      </c>
      <c r="S5039" s="31" t="s">
        <v>108</v>
      </c>
    </row>
    <row r="5040" spans="1:19" x14ac:dyDescent="0.35">
      <c r="A5040" s="2">
        <v>39924</v>
      </c>
      <c r="B5040" s="31">
        <v>420.20929999999998</v>
      </c>
      <c r="C5040" s="31">
        <v>718.73800000000006</v>
      </c>
      <c r="D5040" s="31">
        <v>399.5686</v>
      </c>
      <c r="E5040" s="31">
        <v>410.56040000000002</v>
      </c>
      <c r="F5040" s="31">
        <v>77.0715</v>
      </c>
      <c r="G5040" s="31">
        <v>261.75409999999999</v>
      </c>
      <c r="H5040" s="31">
        <v>10.598890000000001</v>
      </c>
      <c r="I5040" s="31">
        <v>2304.4810000000002</v>
      </c>
      <c r="J5040" s="31">
        <v>3747.7310000000002</v>
      </c>
      <c r="K5040" s="31">
        <v>1856.5340000000001</v>
      </c>
      <c r="L5040" s="31">
        <v>68.33</v>
      </c>
      <c r="M5040" s="31" t="s">
        <v>108</v>
      </c>
      <c r="N5040" s="31">
        <v>40.793599999999998</v>
      </c>
      <c r="O5040" s="31">
        <v>86.7102</v>
      </c>
      <c r="P5040" s="31">
        <v>110.461</v>
      </c>
      <c r="Q5040" s="31">
        <v>1368.6111000000001</v>
      </c>
      <c r="R5040" s="31">
        <v>86.578999999999994</v>
      </c>
      <c r="S5040" s="31" t="s">
        <v>108</v>
      </c>
    </row>
    <row r="5041" spans="1:19" x14ac:dyDescent="0.35">
      <c r="A5041" s="2">
        <v>39925</v>
      </c>
      <c r="B5041" s="31">
        <v>419.38440000000003</v>
      </c>
      <c r="C5041" s="31">
        <v>708.30600000000004</v>
      </c>
      <c r="D5041" s="31">
        <v>395.67149999999998</v>
      </c>
      <c r="E5041" s="31">
        <v>413.65069999999997</v>
      </c>
      <c r="F5041" s="31">
        <v>77.927199999999999</v>
      </c>
      <c r="G5041" s="31">
        <v>263.27449999999999</v>
      </c>
      <c r="H5041" s="31">
        <v>10.428710000000001</v>
      </c>
      <c r="I5041" s="31">
        <v>2307.3380000000002</v>
      </c>
      <c r="J5041" s="31">
        <v>3732.9009999999998</v>
      </c>
      <c r="K5041" s="31">
        <v>1843.721</v>
      </c>
      <c r="L5041" s="31">
        <v>67.459999999999994</v>
      </c>
      <c r="M5041" s="31" t="s">
        <v>108</v>
      </c>
      <c r="N5041" s="31">
        <v>40.6554</v>
      </c>
      <c r="O5041" s="31">
        <v>86.924300000000002</v>
      </c>
      <c r="P5041" s="31">
        <v>110.9652</v>
      </c>
      <c r="Q5041" s="31">
        <v>1373.0320999999999</v>
      </c>
      <c r="R5041" s="31">
        <v>86.191000000000003</v>
      </c>
      <c r="S5041" s="31" t="s">
        <v>108</v>
      </c>
    </row>
    <row r="5042" spans="1:19" x14ac:dyDescent="0.35">
      <c r="A5042" s="2">
        <v>39926</v>
      </c>
      <c r="B5042" s="31">
        <v>421.85910000000001</v>
      </c>
      <c r="C5042" s="31">
        <v>709.67399999999998</v>
      </c>
      <c r="D5042" s="31">
        <v>392.92059999999998</v>
      </c>
      <c r="E5042" s="31">
        <v>395.15410000000003</v>
      </c>
      <c r="F5042" s="31">
        <v>79.158299999999997</v>
      </c>
      <c r="G5042" s="31">
        <v>261.50080000000003</v>
      </c>
      <c r="H5042" s="31">
        <v>10.73415</v>
      </c>
      <c r="I5042" s="31">
        <v>2308.1790000000001</v>
      </c>
      <c r="J5042" s="31">
        <v>3737.6849999999999</v>
      </c>
      <c r="K5042" s="31">
        <v>1841.1590000000001</v>
      </c>
      <c r="L5042" s="31">
        <v>68.41</v>
      </c>
      <c r="M5042" s="31" t="s">
        <v>108</v>
      </c>
      <c r="N5042" s="31">
        <v>41.223700000000001</v>
      </c>
      <c r="O5042" s="31">
        <v>87.036900000000003</v>
      </c>
      <c r="P5042" s="31">
        <v>111.2432</v>
      </c>
      <c r="Q5042" s="31">
        <v>1396.329</v>
      </c>
      <c r="R5042" s="31">
        <v>85.516999999999996</v>
      </c>
      <c r="S5042" s="31" t="s">
        <v>108</v>
      </c>
    </row>
    <row r="5043" spans="1:19" x14ac:dyDescent="0.35">
      <c r="A5043" s="2">
        <v>39927</v>
      </c>
      <c r="B5043" s="31">
        <v>434.15030000000002</v>
      </c>
      <c r="C5043" s="31">
        <v>732.96600000000001</v>
      </c>
      <c r="D5043" s="31">
        <v>403.92419999999998</v>
      </c>
      <c r="E5043" s="31">
        <v>407.47</v>
      </c>
      <c r="F5043" s="31">
        <v>79.813100000000006</v>
      </c>
      <c r="G5043" s="31">
        <v>262.00760000000002</v>
      </c>
      <c r="H5043" s="31">
        <v>10.694879999999999</v>
      </c>
      <c r="I5043" s="31">
        <v>2306.33</v>
      </c>
      <c r="J5043" s="31">
        <v>3721.42</v>
      </c>
      <c r="K5043" s="31">
        <v>1845.53</v>
      </c>
      <c r="L5043" s="31">
        <v>69.84</v>
      </c>
      <c r="M5043" s="31" t="s">
        <v>108</v>
      </c>
      <c r="N5043" s="31">
        <v>42.237400000000001</v>
      </c>
      <c r="O5043" s="31">
        <v>87.546000000000006</v>
      </c>
      <c r="P5043" s="31">
        <v>112.9928</v>
      </c>
      <c r="Q5043" s="31">
        <v>1414.0532000000001</v>
      </c>
      <c r="R5043" s="31">
        <v>84.713999999999999</v>
      </c>
      <c r="S5043" s="31" t="s">
        <v>108</v>
      </c>
    </row>
    <row r="5044" spans="1:19" x14ac:dyDescent="0.35">
      <c r="A5044" s="2">
        <v>39930</v>
      </c>
      <c r="B5044" s="31">
        <v>423.50900000000001</v>
      </c>
      <c r="C5044" s="31">
        <v>713.11699999999996</v>
      </c>
      <c r="D5044" s="31">
        <v>392.69130000000001</v>
      </c>
      <c r="E5044" s="31">
        <v>395.56310000000002</v>
      </c>
      <c r="F5044" s="31">
        <v>79.298000000000002</v>
      </c>
      <c r="G5044" s="31">
        <v>252.63210000000001</v>
      </c>
      <c r="H5044" s="31">
        <v>10.38944</v>
      </c>
      <c r="I5044" s="31">
        <v>2298.261</v>
      </c>
      <c r="J5044" s="31">
        <v>3744.3820000000001</v>
      </c>
      <c r="K5044" s="31">
        <v>1850.354</v>
      </c>
      <c r="L5044" s="31">
        <v>69.05</v>
      </c>
      <c r="M5044" s="31" t="s">
        <v>108</v>
      </c>
      <c r="N5044" s="31">
        <v>42.183599999999998</v>
      </c>
      <c r="O5044" s="31">
        <v>88.215400000000002</v>
      </c>
      <c r="P5044" s="31">
        <v>111.93680000000001</v>
      </c>
      <c r="Q5044" s="31">
        <v>1382.9822999999999</v>
      </c>
      <c r="R5044" s="31">
        <v>85.695999999999998</v>
      </c>
      <c r="S5044" s="31" t="s">
        <v>108</v>
      </c>
    </row>
    <row r="5045" spans="1:19" x14ac:dyDescent="0.35">
      <c r="A5045" s="2">
        <v>39931</v>
      </c>
      <c r="B5045" s="31">
        <v>420.70429999999999</v>
      </c>
      <c r="C5045" s="31">
        <v>708.66099999999994</v>
      </c>
      <c r="D5045" s="31">
        <v>390.85739999999998</v>
      </c>
      <c r="E5045" s="31">
        <v>380.88400000000001</v>
      </c>
      <c r="F5045" s="31">
        <v>78.023200000000003</v>
      </c>
      <c r="G5045" s="31">
        <v>249.08459999999999</v>
      </c>
      <c r="H5045" s="31">
        <v>10.489800000000001</v>
      </c>
      <c r="I5045" s="31">
        <v>2308.8510000000001</v>
      </c>
      <c r="J5045" s="31">
        <v>3725.2469999999998</v>
      </c>
      <c r="K5045" s="31">
        <v>1853.067</v>
      </c>
      <c r="L5045" s="31">
        <v>68.650000000000006</v>
      </c>
      <c r="M5045" s="31" t="s">
        <v>108</v>
      </c>
      <c r="N5045" s="31">
        <v>41.792000000000002</v>
      </c>
      <c r="O5045" s="31">
        <v>88.265500000000003</v>
      </c>
      <c r="P5045" s="31">
        <v>111.51139999999999</v>
      </c>
      <c r="Q5045" s="31">
        <v>1361.7720999999999</v>
      </c>
      <c r="R5045" s="31">
        <v>85.158000000000001</v>
      </c>
      <c r="S5045" s="31" t="s">
        <v>108</v>
      </c>
    </row>
    <row r="5046" spans="1:19" x14ac:dyDescent="0.35">
      <c r="A5046" s="2">
        <v>39932</v>
      </c>
      <c r="B5046" s="31">
        <v>427.30360000000002</v>
      </c>
      <c r="C5046" s="31">
        <v>732.35900000000004</v>
      </c>
      <c r="D5046" s="31">
        <v>398.42239999999998</v>
      </c>
      <c r="E5046" s="31">
        <v>397.9717</v>
      </c>
      <c r="F5046" s="31">
        <v>78.625699999999995</v>
      </c>
      <c r="G5046" s="31">
        <v>259.72710000000001</v>
      </c>
      <c r="H5046" s="31">
        <v>10.485440000000001</v>
      </c>
      <c r="I5046" s="31">
        <v>2308.8510000000001</v>
      </c>
      <c r="J5046" s="31">
        <v>3708.5039999999999</v>
      </c>
      <c r="K5046" s="31">
        <v>1854.876</v>
      </c>
      <c r="L5046" s="31">
        <v>70.040000000000006</v>
      </c>
      <c r="M5046" s="31" t="s">
        <v>108</v>
      </c>
      <c r="N5046" s="31">
        <v>42.321899999999999</v>
      </c>
      <c r="O5046" s="31">
        <v>87.903800000000004</v>
      </c>
      <c r="P5046" s="31">
        <v>113.1317</v>
      </c>
      <c r="Q5046" s="31">
        <v>1409.501</v>
      </c>
      <c r="R5046" s="31">
        <v>84.474000000000004</v>
      </c>
      <c r="S5046" s="31" t="s">
        <v>108</v>
      </c>
    </row>
    <row r="5047" spans="1:19" x14ac:dyDescent="0.35">
      <c r="A5047" s="2">
        <v>39933</v>
      </c>
      <c r="B5047" s="31">
        <v>427.79849999999999</v>
      </c>
      <c r="C5047" s="31">
        <v>742.23299999999995</v>
      </c>
      <c r="D5047" s="31">
        <v>398.8809</v>
      </c>
      <c r="E5047" s="31">
        <v>403.5616</v>
      </c>
      <c r="F5047" s="31">
        <v>77.813699999999997</v>
      </c>
      <c r="G5047" s="31">
        <v>267.32889999999998</v>
      </c>
      <c r="H5047" s="31">
        <v>10.36326</v>
      </c>
      <c r="I5047" s="31">
        <v>2303.64</v>
      </c>
      <c r="J5047" s="31">
        <v>3702.7640000000001</v>
      </c>
      <c r="K5047" s="31">
        <v>1846.585</v>
      </c>
      <c r="L5047" s="31">
        <v>70.12</v>
      </c>
      <c r="M5047" s="31" t="s">
        <v>108</v>
      </c>
      <c r="N5047" s="31">
        <v>42.805700000000002</v>
      </c>
      <c r="O5047" s="31">
        <v>86.645899999999997</v>
      </c>
      <c r="P5047" s="31">
        <v>112.98699999999999</v>
      </c>
      <c r="Q5047" s="31">
        <v>1447.3726999999999</v>
      </c>
      <c r="R5047" s="31">
        <v>84.614000000000004</v>
      </c>
      <c r="S5047" s="31" t="s">
        <v>108</v>
      </c>
    </row>
    <row r="5048" spans="1:19" x14ac:dyDescent="0.35">
      <c r="A5048" s="2">
        <v>39934</v>
      </c>
      <c r="B5048" s="31">
        <v>444.95659999999998</v>
      </c>
      <c r="C5048" s="31">
        <v>768.36199999999997</v>
      </c>
      <c r="D5048" s="31">
        <v>407.36290000000002</v>
      </c>
      <c r="E5048" s="31">
        <v>419.19510000000002</v>
      </c>
      <c r="F5048" s="31">
        <v>77.551699999999997</v>
      </c>
      <c r="G5048" s="31">
        <v>276.45100000000002</v>
      </c>
      <c r="H5048" s="31">
        <v>10.14072</v>
      </c>
      <c r="I5048" s="31">
        <v>2311.7089999999998</v>
      </c>
      <c r="J5048" s="31">
        <v>3697.0230000000001</v>
      </c>
      <c r="K5048" s="31">
        <v>1846.585</v>
      </c>
      <c r="L5048" s="31">
        <v>70.61</v>
      </c>
      <c r="M5048" s="31" t="s">
        <v>108</v>
      </c>
      <c r="N5048" s="31">
        <v>42.959299999999999</v>
      </c>
      <c r="O5048" s="31">
        <v>85.815600000000003</v>
      </c>
      <c r="P5048" s="31">
        <v>113.0043</v>
      </c>
      <c r="Q5048" s="31">
        <v>1447.5912000000001</v>
      </c>
      <c r="R5048" s="31">
        <v>84.546000000000006</v>
      </c>
      <c r="S5048" s="31" t="s">
        <v>108</v>
      </c>
    </row>
    <row r="5049" spans="1:19" x14ac:dyDescent="0.35">
      <c r="A5049" s="2">
        <v>39937</v>
      </c>
      <c r="B5049" s="31">
        <v>459.88749999999999</v>
      </c>
      <c r="C5049" s="31">
        <v>803.09799999999996</v>
      </c>
      <c r="D5049" s="31">
        <v>418.36649999999997</v>
      </c>
      <c r="E5049" s="31">
        <v>419.19510000000002</v>
      </c>
      <c r="F5049" s="31">
        <v>78.774100000000004</v>
      </c>
      <c r="G5049" s="31">
        <v>279.61840000000001</v>
      </c>
      <c r="H5049" s="31">
        <v>10.12327</v>
      </c>
      <c r="I5049" s="31">
        <v>2311.7089999999998</v>
      </c>
      <c r="J5049" s="31">
        <v>3701.8069999999998</v>
      </c>
      <c r="K5049" s="31">
        <v>1838.8979999999999</v>
      </c>
      <c r="L5049" s="31">
        <v>72.760000000000005</v>
      </c>
      <c r="M5049" s="31" t="s">
        <v>108</v>
      </c>
      <c r="N5049" s="31">
        <v>43.6965</v>
      </c>
      <c r="O5049" s="31">
        <v>85.815600000000003</v>
      </c>
      <c r="P5049" s="31">
        <v>113.0043</v>
      </c>
      <c r="Q5049" s="31">
        <v>1531.1677999999999</v>
      </c>
      <c r="R5049" s="31">
        <v>83.97</v>
      </c>
      <c r="S5049" s="31" t="s">
        <v>108</v>
      </c>
    </row>
    <row r="5050" spans="1:19" x14ac:dyDescent="0.35">
      <c r="A5050" s="2">
        <v>39938</v>
      </c>
      <c r="B5050" s="31">
        <v>456.0104</v>
      </c>
      <c r="C5050" s="31">
        <v>796.11</v>
      </c>
      <c r="D5050" s="31">
        <v>417.67880000000002</v>
      </c>
      <c r="E5050" s="31">
        <v>412.60539999999997</v>
      </c>
      <c r="F5050" s="31">
        <v>78.957499999999996</v>
      </c>
      <c r="G5050" s="31">
        <v>278.98489999999998</v>
      </c>
      <c r="H5050" s="31">
        <v>10.37199</v>
      </c>
      <c r="I5050" s="31">
        <v>2311.7089999999998</v>
      </c>
      <c r="J5050" s="31">
        <v>3703.2420000000002</v>
      </c>
      <c r="K5050" s="31">
        <v>1843.8720000000001</v>
      </c>
      <c r="L5050" s="31">
        <v>72.819999999999993</v>
      </c>
      <c r="M5050" s="31" t="s">
        <v>108</v>
      </c>
      <c r="N5050" s="31">
        <v>43.842399999999998</v>
      </c>
      <c r="O5050" s="31">
        <v>86.217799999999997</v>
      </c>
      <c r="P5050" s="31">
        <v>113.82680000000001</v>
      </c>
      <c r="Q5050" s="31">
        <v>1538.5821000000001</v>
      </c>
      <c r="R5050" s="31">
        <v>84.156999999999996</v>
      </c>
      <c r="S5050" s="31" t="s">
        <v>108</v>
      </c>
    </row>
    <row r="5051" spans="1:19" x14ac:dyDescent="0.35">
      <c r="A5051" s="2">
        <v>39939</v>
      </c>
      <c r="B5051" s="31">
        <v>471.43619999999999</v>
      </c>
      <c r="C5051" s="31">
        <v>824.36599999999999</v>
      </c>
      <c r="D5051" s="31">
        <v>428.9117</v>
      </c>
      <c r="E5051" s="31">
        <v>432.10180000000003</v>
      </c>
      <c r="F5051" s="31">
        <v>79.542500000000004</v>
      </c>
      <c r="G5051" s="31">
        <v>283.29259999999999</v>
      </c>
      <c r="H5051" s="31">
        <v>10.33272</v>
      </c>
      <c r="I5051" s="31">
        <v>2311.7089999999998</v>
      </c>
      <c r="J5051" s="31">
        <v>3708.0259999999998</v>
      </c>
      <c r="K5051" s="31">
        <v>1839.953</v>
      </c>
      <c r="L5051" s="31">
        <v>73.930000000000007</v>
      </c>
      <c r="M5051" s="31" t="s">
        <v>108</v>
      </c>
      <c r="N5051" s="31">
        <v>43.919199999999996</v>
      </c>
      <c r="O5051" s="31">
        <v>86.347200000000001</v>
      </c>
      <c r="P5051" s="31">
        <v>113.40949999999999</v>
      </c>
      <c r="Q5051" s="31">
        <v>1555.9494</v>
      </c>
      <c r="R5051" s="31">
        <v>83.802999999999997</v>
      </c>
      <c r="S5051" s="31" t="s">
        <v>108</v>
      </c>
    </row>
    <row r="5052" spans="1:19" x14ac:dyDescent="0.35">
      <c r="A5052" s="2">
        <v>39940</v>
      </c>
      <c r="B5052" s="31">
        <v>473.74590000000001</v>
      </c>
      <c r="C5052" s="31">
        <v>843.35500000000002</v>
      </c>
      <c r="D5052" s="31">
        <v>442.89550000000003</v>
      </c>
      <c r="E5052" s="31">
        <v>428.10250000000002</v>
      </c>
      <c r="F5052" s="31">
        <v>79.935400000000001</v>
      </c>
      <c r="G5052" s="31">
        <v>279.23829999999998</v>
      </c>
      <c r="H5052" s="31">
        <v>10.742889999999999</v>
      </c>
      <c r="I5052" s="31">
        <v>2309.0189999999998</v>
      </c>
      <c r="J5052" s="31">
        <v>3681.7150000000001</v>
      </c>
      <c r="K5052" s="31">
        <v>1822.4680000000001</v>
      </c>
      <c r="L5052" s="31">
        <v>73.099999999999994</v>
      </c>
      <c r="M5052" s="31" t="s">
        <v>108</v>
      </c>
      <c r="N5052" s="31">
        <v>42.836399999999998</v>
      </c>
      <c r="O5052" s="31">
        <v>86.174199999999999</v>
      </c>
      <c r="P5052" s="31">
        <v>114.378</v>
      </c>
      <c r="Q5052" s="31">
        <v>1562.7311999999999</v>
      </c>
      <c r="R5052" s="31">
        <v>83.941000000000003</v>
      </c>
      <c r="S5052" s="31" t="s">
        <v>108</v>
      </c>
    </row>
    <row r="5053" spans="1:19" x14ac:dyDescent="0.35">
      <c r="A5053" s="2">
        <v>39941</v>
      </c>
      <c r="B5053" s="31">
        <v>487.10910000000001</v>
      </c>
      <c r="C5053" s="31">
        <v>863.14200000000005</v>
      </c>
      <c r="D5053" s="31">
        <v>441.98160000000001</v>
      </c>
      <c r="E5053" s="31">
        <v>425.15820000000002</v>
      </c>
      <c r="F5053" s="31">
        <v>79.881299999999996</v>
      </c>
      <c r="G5053" s="31">
        <v>281.64550000000003</v>
      </c>
      <c r="H5053" s="31">
        <v>10.939249999999999</v>
      </c>
      <c r="I5053" s="31">
        <v>2299.7739999999999</v>
      </c>
      <c r="J5053" s="31">
        <v>3685.0639999999999</v>
      </c>
      <c r="K5053" s="31">
        <v>1813.123</v>
      </c>
      <c r="L5053" s="31">
        <v>74.53</v>
      </c>
      <c r="M5053" s="31" t="s">
        <v>108</v>
      </c>
      <c r="N5053" s="31">
        <v>42.6828</v>
      </c>
      <c r="O5053" s="31">
        <v>86.160300000000007</v>
      </c>
      <c r="P5053" s="31">
        <v>114.98009999999999</v>
      </c>
      <c r="Q5053" s="31">
        <v>1585.2474999999999</v>
      </c>
      <c r="R5053" s="31">
        <v>82.528999999999996</v>
      </c>
      <c r="S5053" s="31" t="s">
        <v>108</v>
      </c>
    </row>
    <row r="5054" spans="1:19" x14ac:dyDescent="0.35">
      <c r="A5054" s="2">
        <v>39944</v>
      </c>
      <c r="B5054" s="31">
        <v>481.53930000000003</v>
      </c>
      <c r="C5054" s="31">
        <v>850.70600000000002</v>
      </c>
      <c r="D5054" s="31">
        <v>441.79939999999999</v>
      </c>
      <c r="E5054" s="31">
        <v>413.94830000000002</v>
      </c>
      <c r="F5054" s="31">
        <v>79.762600000000006</v>
      </c>
      <c r="G5054" s="31">
        <v>282.78579999999999</v>
      </c>
      <c r="H5054" s="31">
        <v>10.777799999999999</v>
      </c>
      <c r="I5054" s="31">
        <v>2298.7649999999999</v>
      </c>
      <c r="J5054" s="31">
        <v>3712.8090000000002</v>
      </c>
      <c r="K5054" s="31">
        <v>1821.5640000000001</v>
      </c>
      <c r="L5054" s="31">
        <v>73.27</v>
      </c>
      <c r="M5054" s="31" t="s">
        <v>108</v>
      </c>
      <c r="N5054" s="31">
        <v>42.905500000000004</v>
      </c>
      <c r="O5054" s="31">
        <v>87.293099999999995</v>
      </c>
      <c r="P5054" s="31">
        <v>116.15649999999999</v>
      </c>
      <c r="Q5054" s="31">
        <v>1581.9395999999999</v>
      </c>
      <c r="R5054" s="31">
        <v>82.677999999999997</v>
      </c>
      <c r="S5054" s="31" t="s">
        <v>108</v>
      </c>
    </row>
    <row r="5055" spans="1:19" x14ac:dyDescent="0.35">
      <c r="A5055" s="2">
        <v>39945</v>
      </c>
      <c r="B5055" s="31">
        <v>483.89030000000002</v>
      </c>
      <c r="C5055" s="31">
        <v>846.16200000000003</v>
      </c>
      <c r="D5055" s="31">
        <v>443.6601</v>
      </c>
      <c r="E5055" s="31">
        <v>416.71780000000001</v>
      </c>
      <c r="F5055" s="31">
        <v>80.674800000000005</v>
      </c>
      <c r="G5055" s="31">
        <v>283.16590000000002</v>
      </c>
      <c r="H5055" s="31">
        <v>10.372</v>
      </c>
      <c r="I5055" s="31">
        <v>2299.4380000000001</v>
      </c>
      <c r="J5055" s="31">
        <v>3713.7660000000001</v>
      </c>
      <c r="K5055" s="31">
        <v>1817.796</v>
      </c>
      <c r="L5055" s="31">
        <v>73.08</v>
      </c>
      <c r="M5055" s="31" t="s">
        <v>108</v>
      </c>
      <c r="N5055" s="31">
        <v>42.544600000000003</v>
      </c>
      <c r="O5055" s="31">
        <v>88.277699999999996</v>
      </c>
      <c r="P5055" s="31">
        <v>116.35169999999999</v>
      </c>
      <c r="Q5055" s="31">
        <v>1576.9417000000001</v>
      </c>
      <c r="R5055" s="31">
        <v>82.305999999999997</v>
      </c>
      <c r="S5055" s="31" t="s">
        <v>108</v>
      </c>
    </row>
    <row r="5056" spans="1:19" x14ac:dyDescent="0.35">
      <c r="A5056" s="2">
        <v>39946</v>
      </c>
      <c r="B5056" s="31">
        <v>478.5675</v>
      </c>
      <c r="C5056" s="31">
        <v>855.12300000000005</v>
      </c>
      <c r="D5056" s="31">
        <v>444.29309999999998</v>
      </c>
      <c r="E5056" s="31">
        <v>402.87060000000002</v>
      </c>
      <c r="F5056" s="31">
        <v>80.849100000000007</v>
      </c>
      <c r="G5056" s="31">
        <v>285.82650000000001</v>
      </c>
      <c r="H5056" s="31">
        <v>10.149459999999999</v>
      </c>
      <c r="I5056" s="31">
        <v>2295.4029999999998</v>
      </c>
      <c r="J5056" s="31">
        <v>3727.1610000000001</v>
      </c>
      <c r="K5056" s="31">
        <v>1828.347</v>
      </c>
      <c r="L5056" s="31">
        <v>71.349999999999994</v>
      </c>
      <c r="M5056" s="31" t="s">
        <v>108</v>
      </c>
      <c r="N5056" s="31">
        <v>41.2928</v>
      </c>
      <c r="O5056" s="31">
        <v>88.722300000000004</v>
      </c>
      <c r="P5056" s="31">
        <v>115.98820000000001</v>
      </c>
      <c r="Q5056" s="31">
        <v>1552.3332</v>
      </c>
      <c r="R5056" s="31">
        <v>82.498999999999995</v>
      </c>
      <c r="S5056" s="31" t="s">
        <v>108</v>
      </c>
    </row>
    <row r="5057" spans="1:19" x14ac:dyDescent="0.35">
      <c r="A5057" s="2">
        <v>39947</v>
      </c>
      <c r="B5057" s="31">
        <v>482.30059999999997</v>
      </c>
      <c r="C5057" s="31">
        <v>870.34699999999998</v>
      </c>
      <c r="D5057" s="31">
        <v>434.38490000000002</v>
      </c>
      <c r="E5057" s="31">
        <v>403.64190000000002</v>
      </c>
      <c r="F5057" s="31">
        <v>81.058300000000003</v>
      </c>
      <c r="G5057" s="31">
        <v>290.76760000000002</v>
      </c>
      <c r="H5057" s="31">
        <v>10.079639999999999</v>
      </c>
      <c r="I5057" s="31">
        <v>2302.8000000000002</v>
      </c>
      <c r="J5057" s="31">
        <v>3725.2469999999998</v>
      </c>
      <c r="K5057" s="31">
        <v>1834.075</v>
      </c>
      <c r="L5057" s="31">
        <v>71.69</v>
      </c>
      <c r="M5057" s="31" t="s">
        <v>108</v>
      </c>
      <c r="N5057" s="31">
        <v>41.584600000000002</v>
      </c>
      <c r="O5057" s="31">
        <v>89.128299999999996</v>
      </c>
      <c r="P5057" s="31">
        <v>115.8728</v>
      </c>
      <c r="Q5057" s="31">
        <v>1529.5971999999999</v>
      </c>
      <c r="R5057" s="31">
        <v>82.278999999999996</v>
      </c>
      <c r="S5057" s="31" t="s">
        <v>108</v>
      </c>
    </row>
    <row r="5058" spans="1:19" x14ac:dyDescent="0.35">
      <c r="A5058" s="2">
        <v>39948</v>
      </c>
      <c r="B5058" s="31">
        <v>460.71350000000001</v>
      </c>
      <c r="C5058" s="31">
        <v>847.53700000000003</v>
      </c>
      <c r="D5058" s="31">
        <v>430.33150000000001</v>
      </c>
      <c r="E5058" s="31">
        <v>404.09559999999999</v>
      </c>
      <c r="F5058" s="31">
        <v>81.302199999999999</v>
      </c>
      <c r="G5058" s="31">
        <v>286.4599</v>
      </c>
      <c r="H5058" s="31">
        <v>10.20182</v>
      </c>
      <c r="I5058" s="31">
        <v>2304.4810000000002</v>
      </c>
      <c r="J5058" s="31">
        <v>3720.4630000000002</v>
      </c>
      <c r="K5058" s="31">
        <v>1825.634</v>
      </c>
      <c r="L5058" s="31">
        <v>71.17</v>
      </c>
      <c r="M5058" s="31" t="s">
        <v>108</v>
      </c>
      <c r="N5058" s="31">
        <v>41.6</v>
      </c>
      <c r="O5058" s="31">
        <v>89.406499999999994</v>
      </c>
      <c r="P5058" s="31">
        <v>115.923</v>
      </c>
      <c r="Q5058" s="31">
        <v>1548.3336999999999</v>
      </c>
      <c r="R5058" s="31">
        <v>83.024000000000001</v>
      </c>
      <c r="S5058" s="31" t="s">
        <v>108</v>
      </c>
    </row>
    <row r="5059" spans="1:19" x14ac:dyDescent="0.35">
      <c r="A5059" s="2">
        <v>39951</v>
      </c>
      <c r="B5059" s="31">
        <v>480.59629999999999</v>
      </c>
      <c r="C5059" s="31">
        <v>884.95899999999995</v>
      </c>
      <c r="D5059" s="31">
        <v>429.8811</v>
      </c>
      <c r="E5059" s="31">
        <v>410.3571</v>
      </c>
      <c r="F5059" s="31">
        <v>80.465800000000002</v>
      </c>
      <c r="G5059" s="31">
        <v>290.51420000000002</v>
      </c>
      <c r="H5059" s="31">
        <v>10.022919999999999</v>
      </c>
      <c r="I5059" s="31">
        <v>2309.0189999999998</v>
      </c>
      <c r="J5059" s="31">
        <v>3699.415</v>
      </c>
      <c r="K5059" s="31">
        <v>1828.4970000000001</v>
      </c>
      <c r="L5059" s="31">
        <v>73.099999999999994</v>
      </c>
      <c r="M5059" s="31" t="s">
        <v>108</v>
      </c>
      <c r="N5059" s="31">
        <v>42.652099999999997</v>
      </c>
      <c r="O5059" s="31">
        <v>88.995800000000003</v>
      </c>
      <c r="P5059" s="31">
        <v>115.04389999999999</v>
      </c>
      <c r="Q5059" s="31">
        <v>1593.5603000000001</v>
      </c>
      <c r="R5059" s="31">
        <v>82.667000000000002</v>
      </c>
      <c r="S5059" s="31" t="s">
        <v>108</v>
      </c>
    </row>
    <row r="5060" spans="1:19" x14ac:dyDescent="0.35">
      <c r="A5060" s="2">
        <v>39952</v>
      </c>
      <c r="B5060" s="31">
        <v>484.73520000000002</v>
      </c>
      <c r="C5060" s="31">
        <v>904.00199999999995</v>
      </c>
      <c r="D5060" s="31">
        <v>432.80849999999998</v>
      </c>
      <c r="E5060" s="31">
        <v>410.90159999999997</v>
      </c>
      <c r="F5060" s="31">
        <v>80.901399999999995</v>
      </c>
      <c r="G5060" s="31">
        <v>294.4418</v>
      </c>
      <c r="H5060" s="31">
        <v>10.092739999999999</v>
      </c>
      <c r="I5060" s="31">
        <v>2306.6660000000002</v>
      </c>
      <c r="J5060" s="31">
        <v>3694.1529999999998</v>
      </c>
      <c r="K5060" s="31">
        <v>1816.1379999999999</v>
      </c>
      <c r="L5060" s="31">
        <v>73.06</v>
      </c>
      <c r="M5060" s="31" t="s">
        <v>108</v>
      </c>
      <c r="N5060" s="31">
        <v>42.820999999999998</v>
      </c>
      <c r="O5060" s="31">
        <v>88.6417</v>
      </c>
      <c r="P5060" s="31">
        <v>116.06480000000001</v>
      </c>
      <c r="Q5060" s="31">
        <v>1632.0396000000001</v>
      </c>
      <c r="R5060" s="31">
        <v>81.977999999999994</v>
      </c>
      <c r="S5060" s="31" t="s">
        <v>108</v>
      </c>
    </row>
    <row r="5061" spans="1:19" x14ac:dyDescent="0.35">
      <c r="A5061" s="2">
        <v>39953</v>
      </c>
      <c r="B5061" s="31">
        <v>497.39530000000002</v>
      </c>
      <c r="C5061" s="31">
        <v>905.68200000000002</v>
      </c>
      <c r="D5061" s="31">
        <v>443.1671</v>
      </c>
      <c r="E5061" s="31">
        <v>420.88380000000001</v>
      </c>
      <c r="F5061" s="31">
        <v>81.833699999999993</v>
      </c>
      <c r="G5061" s="31">
        <v>296.21550000000002</v>
      </c>
      <c r="H5061" s="31">
        <v>10.30219</v>
      </c>
      <c r="I5061" s="31">
        <v>2306.8339999999998</v>
      </c>
      <c r="J5061" s="31">
        <v>3703.2420000000002</v>
      </c>
      <c r="K5061" s="31">
        <v>1816.4390000000001</v>
      </c>
      <c r="L5061" s="31">
        <v>72.540000000000006</v>
      </c>
      <c r="M5061" s="31" t="s">
        <v>108</v>
      </c>
      <c r="N5061" s="31">
        <v>42.774999999999999</v>
      </c>
      <c r="O5061" s="31">
        <v>89.392399999999995</v>
      </c>
      <c r="P5061" s="31">
        <v>117.52079999999999</v>
      </c>
      <c r="Q5061" s="31">
        <v>1654.5342000000001</v>
      </c>
      <c r="R5061" s="31">
        <v>80.984999999999999</v>
      </c>
      <c r="S5061" s="31" t="s">
        <v>108</v>
      </c>
    </row>
    <row r="5062" spans="1:19" x14ac:dyDescent="0.35">
      <c r="A5062" s="2">
        <v>39954</v>
      </c>
      <c r="B5062" s="31">
        <v>492.52600000000001</v>
      </c>
      <c r="C5062" s="31">
        <v>902.11800000000005</v>
      </c>
      <c r="D5062" s="31">
        <v>439.11369999999999</v>
      </c>
      <c r="E5062" s="31">
        <v>405.47949999999997</v>
      </c>
      <c r="F5062" s="31">
        <v>83.018699999999995</v>
      </c>
      <c r="G5062" s="31">
        <v>297.73590000000002</v>
      </c>
      <c r="H5062" s="31">
        <v>10.3851</v>
      </c>
      <c r="I5062" s="31">
        <v>2303.9760000000001</v>
      </c>
      <c r="J5062" s="31">
        <v>3671.6689999999999</v>
      </c>
      <c r="K5062" s="31">
        <v>1826.2370000000001</v>
      </c>
      <c r="L5062" s="31">
        <v>71.63</v>
      </c>
      <c r="M5062" s="31" t="s">
        <v>108</v>
      </c>
      <c r="N5062" s="31">
        <v>42.006999999999998</v>
      </c>
      <c r="O5062" s="31">
        <v>90.114800000000002</v>
      </c>
      <c r="P5062" s="31">
        <v>117.4096</v>
      </c>
      <c r="Q5062" s="31">
        <v>1621.4975999999999</v>
      </c>
      <c r="R5062" s="31">
        <v>80.558000000000007</v>
      </c>
      <c r="S5062" s="31" t="s">
        <v>108</v>
      </c>
    </row>
    <row r="5063" spans="1:19" x14ac:dyDescent="0.35">
      <c r="A5063" s="2">
        <v>39955</v>
      </c>
      <c r="B5063" s="31">
        <v>499.58640000000003</v>
      </c>
      <c r="C5063" s="31">
        <v>921.92399999999998</v>
      </c>
      <c r="D5063" s="31">
        <v>442.04109999999997</v>
      </c>
      <c r="E5063" s="31">
        <v>418.56970000000001</v>
      </c>
      <c r="F5063" s="31">
        <v>83.689599999999999</v>
      </c>
      <c r="G5063" s="31">
        <v>295.4554</v>
      </c>
      <c r="H5063" s="31">
        <v>10.55964</v>
      </c>
      <c r="I5063" s="31">
        <v>2301.9589999999998</v>
      </c>
      <c r="J5063" s="31">
        <v>3648.7069999999999</v>
      </c>
      <c r="K5063" s="31">
        <v>1812.2180000000001</v>
      </c>
      <c r="L5063" s="31">
        <v>71.33</v>
      </c>
      <c r="M5063" s="31" t="s">
        <v>108</v>
      </c>
      <c r="N5063" s="31">
        <v>41.799700000000001</v>
      </c>
      <c r="O5063" s="31">
        <v>90.0364</v>
      </c>
      <c r="P5063" s="31">
        <v>119.2941</v>
      </c>
      <c r="Q5063" s="31">
        <v>1633.5132000000001</v>
      </c>
      <c r="R5063" s="31">
        <v>79.957999999999998</v>
      </c>
      <c r="S5063" s="31" t="s">
        <v>108</v>
      </c>
    </row>
    <row r="5064" spans="1:19" x14ac:dyDescent="0.35">
      <c r="A5064" s="2">
        <v>39958</v>
      </c>
      <c r="B5064" s="31">
        <v>499.58640000000003</v>
      </c>
      <c r="C5064" s="31">
        <v>921.92399999999998</v>
      </c>
      <c r="D5064" s="31">
        <v>442.04109999999997</v>
      </c>
      <c r="E5064" s="31">
        <v>418.56970000000001</v>
      </c>
      <c r="F5064" s="31">
        <v>83.689599999999999</v>
      </c>
      <c r="G5064" s="31">
        <v>295.4554</v>
      </c>
      <c r="H5064" s="31">
        <v>10.55964</v>
      </c>
      <c r="I5064" s="31">
        <v>2299.2689999999998</v>
      </c>
      <c r="J5064" s="31">
        <v>3648.7069999999999</v>
      </c>
      <c r="K5064" s="31">
        <v>1802.873</v>
      </c>
      <c r="L5064" s="31">
        <v>71.33</v>
      </c>
      <c r="M5064" s="31" t="s">
        <v>108</v>
      </c>
      <c r="N5064" s="31">
        <v>41.799700000000001</v>
      </c>
      <c r="O5064" s="31">
        <v>90.0364</v>
      </c>
      <c r="P5064" s="31">
        <v>119.2941</v>
      </c>
      <c r="Q5064" s="31">
        <v>1636.2472</v>
      </c>
      <c r="R5064" s="31">
        <v>80.024000000000001</v>
      </c>
      <c r="S5064" s="31" t="s">
        <v>108</v>
      </c>
    </row>
    <row r="5065" spans="1:19" x14ac:dyDescent="0.35">
      <c r="A5065" s="2">
        <v>39959</v>
      </c>
      <c r="B5065" s="31">
        <v>503.23829999999998</v>
      </c>
      <c r="C5065" s="31">
        <v>927.57500000000005</v>
      </c>
      <c r="D5065" s="31">
        <v>444.51819999999998</v>
      </c>
      <c r="E5065" s="31">
        <v>423.42469999999997</v>
      </c>
      <c r="F5065" s="31">
        <v>83.219099999999997</v>
      </c>
      <c r="G5065" s="31">
        <v>300.3965</v>
      </c>
      <c r="H5065" s="31">
        <v>10.53346</v>
      </c>
      <c r="I5065" s="31">
        <v>2300.7820000000002</v>
      </c>
      <c r="J5065" s="31">
        <v>3635.27</v>
      </c>
      <c r="K5065" s="31">
        <v>1802.873</v>
      </c>
      <c r="L5065" s="31">
        <v>73.239999999999995</v>
      </c>
      <c r="M5065" s="31" t="s">
        <v>108</v>
      </c>
      <c r="N5065" s="31">
        <v>43.335599999999999</v>
      </c>
      <c r="O5065" s="31">
        <v>89.924300000000002</v>
      </c>
      <c r="P5065" s="31">
        <v>119.2717</v>
      </c>
      <c r="Q5065" s="31">
        <v>1620.6001000000001</v>
      </c>
      <c r="R5065" s="31">
        <v>80.131</v>
      </c>
      <c r="S5065" s="31" t="s">
        <v>108</v>
      </c>
    </row>
    <row r="5066" spans="1:19" x14ac:dyDescent="0.35">
      <c r="A5066" s="2">
        <v>39960</v>
      </c>
      <c r="B5066" s="31">
        <v>512.81449999999995</v>
      </c>
      <c r="C5066" s="31">
        <v>944.47900000000004</v>
      </c>
      <c r="D5066" s="31">
        <v>450.37299999999999</v>
      </c>
      <c r="E5066" s="31">
        <v>423.3793</v>
      </c>
      <c r="F5066" s="31">
        <v>83.227800000000002</v>
      </c>
      <c r="G5066" s="31">
        <v>300.77659999999997</v>
      </c>
      <c r="H5066" s="31">
        <v>10.947990000000001</v>
      </c>
      <c r="I5066" s="31">
        <v>2293.0500000000002</v>
      </c>
      <c r="J5066" s="31">
        <v>3597.4740000000002</v>
      </c>
      <c r="K5066" s="31">
        <v>1799.4059999999999</v>
      </c>
      <c r="L5066" s="31">
        <v>71.94</v>
      </c>
      <c r="M5066" s="31" t="s">
        <v>108</v>
      </c>
      <c r="N5066" s="31">
        <v>43.1282</v>
      </c>
      <c r="O5066" s="31">
        <v>89.5899</v>
      </c>
      <c r="P5066" s="31">
        <v>118.7872</v>
      </c>
      <c r="Q5066" s="31">
        <v>1652.8151</v>
      </c>
      <c r="R5066" s="31">
        <v>80.331999999999994</v>
      </c>
      <c r="S5066" s="31" t="s">
        <v>108</v>
      </c>
    </row>
    <row r="5067" spans="1:19" x14ac:dyDescent="0.35">
      <c r="A5067" s="2">
        <v>39961</v>
      </c>
      <c r="B5067" s="31">
        <v>528.23379999999997</v>
      </c>
      <c r="C5067" s="31">
        <v>954.20399999999995</v>
      </c>
      <c r="D5067" s="31">
        <v>465.01010000000002</v>
      </c>
      <c r="E5067" s="31">
        <v>430.72980000000001</v>
      </c>
      <c r="F5067" s="31">
        <v>83.924899999999994</v>
      </c>
      <c r="G5067" s="31">
        <v>298.74950000000001</v>
      </c>
      <c r="H5067" s="31">
        <v>11.27089</v>
      </c>
      <c r="I5067" s="31">
        <v>2293.0500000000002</v>
      </c>
      <c r="J5067" s="31">
        <v>3596.748</v>
      </c>
      <c r="K5067" s="31">
        <v>1796.09</v>
      </c>
      <c r="L5067" s="31">
        <v>72.94</v>
      </c>
      <c r="M5067" s="31" t="s">
        <v>108</v>
      </c>
      <c r="N5067" s="31">
        <v>43.565899999999999</v>
      </c>
      <c r="O5067" s="31">
        <v>88.099699999999999</v>
      </c>
      <c r="P5067" s="31">
        <v>118.895</v>
      </c>
      <c r="Q5067" s="31">
        <v>1669.4119000000001</v>
      </c>
      <c r="R5067" s="31">
        <v>80.433000000000007</v>
      </c>
      <c r="S5067" s="31" t="s">
        <v>108</v>
      </c>
    </row>
    <row r="5068" spans="1:19" x14ac:dyDescent="0.35">
      <c r="A5068" s="2">
        <v>39962</v>
      </c>
      <c r="B5068" s="31">
        <v>537.07960000000003</v>
      </c>
      <c r="C5068" s="31">
        <v>964.99800000000005</v>
      </c>
      <c r="D5068" s="31">
        <v>481.6739</v>
      </c>
      <c r="E5068" s="31">
        <v>437.94420000000002</v>
      </c>
      <c r="F5068" s="31">
        <v>85.4148</v>
      </c>
      <c r="G5068" s="31">
        <v>300.01650000000001</v>
      </c>
      <c r="H5068" s="31">
        <v>11.29271</v>
      </c>
      <c r="I5068" s="31">
        <v>2293.89</v>
      </c>
      <c r="J5068" s="31">
        <v>3629.6950000000002</v>
      </c>
      <c r="K5068" s="31">
        <v>1801.366</v>
      </c>
      <c r="L5068" s="31">
        <v>73.989999999999995</v>
      </c>
      <c r="M5068" s="31" t="s">
        <v>108</v>
      </c>
      <c r="N5068" s="31">
        <v>44.095799999999997</v>
      </c>
      <c r="O5068" s="31">
        <v>89.280199999999994</v>
      </c>
      <c r="P5068" s="31">
        <v>120.7131</v>
      </c>
      <c r="Q5068" s="31">
        <v>1694.3675000000001</v>
      </c>
      <c r="R5068" s="31">
        <v>79.347999999999999</v>
      </c>
      <c r="S5068" s="31" t="s">
        <v>108</v>
      </c>
    </row>
    <row r="5069" spans="1:19" x14ac:dyDescent="0.35">
      <c r="A5069" s="2">
        <v>39965</v>
      </c>
      <c r="B5069" s="31">
        <v>556.80010000000004</v>
      </c>
      <c r="C5069" s="31">
        <v>979.76400000000001</v>
      </c>
      <c r="D5069" s="31">
        <v>494.9599</v>
      </c>
      <c r="E5069" s="31">
        <v>460.10910000000001</v>
      </c>
      <c r="F5069" s="31">
        <v>85.3887</v>
      </c>
      <c r="G5069" s="31">
        <v>308.75850000000003</v>
      </c>
      <c r="H5069" s="31">
        <v>11.52397</v>
      </c>
      <c r="I5069" s="31">
        <v>2295.5709999999999</v>
      </c>
      <c r="J5069" s="31">
        <v>3580.759</v>
      </c>
      <c r="K5069" s="31">
        <v>1793.2260000000001</v>
      </c>
      <c r="L5069" s="31">
        <v>75.680000000000007</v>
      </c>
      <c r="M5069" s="31" t="s">
        <v>108</v>
      </c>
      <c r="N5069" s="31">
        <v>45.1556</v>
      </c>
      <c r="O5069" s="31">
        <v>88.199700000000007</v>
      </c>
      <c r="P5069" s="31">
        <v>120.732</v>
      </c>
      <c r="Q5069" s="31">
        <v>1758.1596</v>
      </c>
      <c r="R5069" s="31">
        <v>79.171000000000006</v>
      </c>
      <c r="S5069" s="31" t="s">
        <v>108</v>
      </c>
    </row>
    <row r="5070" spans="1:19" x14ac:dyDescent="0.35">
      <c r="A5070" s="2">
        <v>39966</v>
      </c>
      <c r="B5070" s="31">
        <v>558.74779999999998</v>
      </c>
      <c r="C5070" s="31">
        <v>980.22199999999998</v>
      </c>
      <c r="D5070" s="31">
        <v>511.17329999999998</v>
      </c>
      <c r="E5070" s="31">
        <v>457.6816</v>
      </c>
      <c r="F5070" s="31">
        <v>85.772099999999995</v>
      </c>
      <c r="G5070" s="31">
        <v>306.35129999999998</v>
      </c>
      <c r="H5070" s="31">
        <v>11.654870000000001</v>
      </c>
      <c r="I5070" s="31">
        <v>2292.0410000000002</v>
      </c>
      <c r="J5070" s="31">
        <v>3586.0880000000002</v>
      </c>
      <c r="K5070" s="31">
        <v>1793.528</v>
      </c>
      <c r="L5070" s="31">
        <v>75.97</v>
      </c>
      <c r="M5070" s="31" t="s">
        <v>108</v>
      </c>
      <c r="N5070" s="31">
        <v>45.416699999999999</v>
      </c>
      <c r="O5070" s="31">
        <v>88.799199999999999</v>
      </c>
      <c r="P5070" s="31">
        <v>121.9435</v>
      </c>
      <c r="Q5070" s="31">
        <v>1743.8118999999999</v>
      </c>
      <c r="R5070" s="31">
        <v>78.403999999999996</v>
      </c>
      <c r="S5070" s="31" t="s">
        <v>108</v>
      </c>
    </row>
    <row r="5071" spans="1:19" x14ac:dyDescent="0.35">
      <c r="A5071" s="2">
        <v>39967</v>
      </c>
      <c r="B5071" s="31">
        <v>541.13729999999998</v>
      </c>
      <c r="C5071" s="31">
        <v>968.20600000000002</v>
      </c>
      <c r="D5071" s="31">
        <v>499.68880000000001</v>
      </c>
      <c r="E5071" s="31">
        <v>445.79379999999998</v>
      </c>
      <c r="F5071" s="31">
        <v>84.134</v>
      </c>
      <c r="G5071" s="31">
        <v>299.50970000000001</v>
      </c>
      <c r="H5071" s="31">
        <v>11.92977</v>
      </c>
      <c r="I5071" s="31">
        <v>2293.0500000000002</v>
      </c>
      <c r="J5071" s="31">
        <v>3604.0149999999999</v>
      </c>
      <c r="K5071" s="31">
        <v>1805.867</v>
      </c>
      <c r="L5071" s="31">
        <v>75.099999999999994</v>
      </c>
      <c r="M5071" s="31" t="s">
        <v>108</v>
      </c>
      <c r="N5071" s="31">
        <v>45.386000000000003</v>
      </c>
      <c r="O5071" s="31">
        <v>89.006200000000007</v>
      </c>
      <c r="P5071" s="31">
        <v>121.0039</v>
      </c>
      <c r="Q5071" s="31">
        <v>1718.9545000000001</v>
      </c>
      <c r="R5071" s="31">
        <v>79.5</v>
      </c>
      <c r="S5071" s="31" t="s">
        <v>108</v>
      </c>
    </row>
    <row r="5072" spans="1:19" x14ac:dyDescent="0.35">
      <c r="A5072" s="2">
        <v>39968</v>
      </c>
      <c r="B5072" s="31">
        <v>563.61710000000005</v>
      </c>
      <c r="C5072" s="31">
        <v>999.01</v>
      </c>
      <c r="D5072" s="31">
        <v>510.49779999999998</v>
      </c>
      <c r="E5072" s="31">
        <v>455.2088</v>
      </c>
      <c r="F5072" s="31">
        <v>85.589100000000002</v>
      </c>
      <c r="G5072" s="31">
        <v>311.67250000000001</v>
      </c>
      <c r="H5072" s="31">
        <v>11.816319999999999</v>
      </c>
      <c r="I5072" s="31">
        <v>2302.8000000000002</v>
      </c>
      <c r="J5072" s="31">
        <v>3568.1610000000001</v>
      </c>
      <c r="K5072" s="31">
        <v>1796.722</v>
      </c>
      <c r="L5072" s="31">
        <v>75.8</v>
      </c>
      <c r="M5072" s="31" t="s">
        <v>108</v>
      </c>
      <c r="N5072" s="31">
        <v>45.862099999999998</v>
      </c>
      <c r="O5072" s="31">
        <v>88.438999999999993</v>
      </c>
      <c r="P5072" s="31">
        <v>121.00190000000001</v>
      </c>
      <c r="Q5072" s="31">
        <v>1713.8576</v>
      </c>
      <c r="R5072" s="31">
        <v>79.414000000000001</v>
      </c>
      <c r="S5072" s="31" t="s">
        <v>108</v>
      </c>
    </row>
    <row r="5073" spans="1:19" x14ac:dyDescent="0.35">
      <c r="A5073" s="2">
        <v>39969</v>
      </c>
      <c r="B5073" s="31">
        <v>560.45209999999997</v>
      </c>
      <c r="C5073" s="31">
        <v>995.19100000000003</v>
      </c>
      <c r="D5073" s="31">
        <v>506.6696</v>
      </c>
      <c r="E5073" s="31">
        <v>451.10250000000002</v>
      </c>
      <c r="F5073" s="31">
        <v>83.872600000000006</v>
      </c>
      <c r="G5073" s="31">
        <v>310.53219999999999</v>
      </c>
      <c r="H5073" s="31">
        <v>11.811959999999999</v>
      </c>
      <c r="I5073" s="31">
        <v>2301.1190000000001</v>
      </c>
      <c r="J5073" s="31">
        <v>3518.2559999999999</v>
      </c>
      <c r="K5073" s="31">
        <v>1783.328</v>
      </c>
      <c r="L5073" s="31">
        <v>75.8</v>
      </c>
      <c r="M5073" s="31" t="s">
        <v>108</v>
      </c>
      <c r="N5073" s="31">
        <v>45.9236</v>
      </c>
      <c r="O5073" s="31">
        <v>86.962400000000002</v>
      </c>
      <c r="P5073" s="31">
        <v>119.4598</v>
      </c>
      <c r="Q5073" s="31">
        <v>1725.3733999999999</v>
      </c>
      <c r="R5073" s="31">
        <v>80.67</v>
      </c>
      <c r="S5073" s="31" t="s">
        <v>108</v>
      </c>
    </row>
    <row r="5074" spans="1:19" x14ac:dyDescent="0.35">
      <c r="A5074" s="2">
        <v>39972</v>
      </c>
      <c r="B5074" s="31">
        <v>557.37459999999999</v>
      </c>
      <c r="C5074" s="31">
        <v>985.98</v>
      </c>
      <c r="D5074" s="31">
        <v>504.51760000000002</v>
      </c>
      <c r="E5074" s="31">
        <v>451.1388</v>
      </c>
      <c r="F5074" s="31">
        <v>82.992599999999996</v>
      </c>
      <c r="G5074" s="31">
        <v>311.46949999999998</v>
      </c>
      <c r="H5074" s="31">
        <v>11.774480000000001</v>
      </c>
      <c r="I5074" s="31">
        <v>2293.9630000000002</v>
      </c>
      <c r="J5074" s="31">
        <v>3513.4110000000001</v>
      </c>
      <c r="K5074" s="31">
        <v>1791.5119999999999</v>
      </c>
      <c r="L5074" s="31">
        <v>75.66</v>
      </c>
      <c r="M5074" s="31" t="s">
        <v>108</v>
      </c>
      <c r="N5074" s="31">
        <v>45.785299999999999</v>
      </c>
      <c r="O5074" s="31">
        <v>86.375500000000002</v>
      </c>
      <c r="P5074" s="31">
        <v>118.19070000000001</v>
      </c>
      <c r="Q5074" s="31">
        <v>1693.1256000000001</v>
      </c>
      <c r="R5074" s="31">
        <v>80.909000000000006</v>
      </c>
      <c r="S5074" s="31" t="s">
        <v>108</v>
      </c>
    </row>
    <row r="5075" spans="1:19" x14ac:dyDescent="0.35">
      <c r="A5075" s="2">
        <v>39973</v>
      </c>
      <c r="B5075" s="31">
        <v>570.32029999999997</v>
      </c>
      <c r="C5075" s="31">
        <v>1001.783</v>
      </c>
      <c r="D5075" s="31">
        <v>512.28219999999999</v>
      </c>
      <c r="E5075" s="31">
        <v>468.35320000000002</v>
      </c>
      <c r="F5075" s="31">
        <v>83.184299999999993</v>
      </c>
      <c r="G5075" s="31">
        <v>315.46960000000001</v>
      </c>
      <c r="H5075" s="31">
        <v>12.08353</v>
      </c>
      <c r="I5075" s="31">
        <v>2296.4899999999998</v>
      </c>
      <c r="J5075" s="31">
        <v>3526.9769999999999</v>
      </c>
      <c r="K5075" s="31">
        <v>1797.423</v>
      </c>
      <c r="L5075" s="31">
        <v>75.72</v>
      </c>
      <c r="M5075" s="31" t="s">
        <v>108</v>
      </c>
      <c r="N5075" s="31">
        <v>46.100200000000001</v>
      </c>
      <c r="O5075" s="31">
        <v>87.419300000000007</v>
      </c>
      <c r="P5075" s="31">
        <v>119.43600000000001</v>
      </c>
      <c r="Q5075" s="31">
        <v>1690.8184000000001</v>
      </c>
      <c r="R5075" s="31">
        <v>79.787000000000006</v>
      </c>
      <c r="S5075" s="31" t="s">
        <v>108</v>
      </c>
    </row>
    <row r="5076" spans="1:19" x14ac:dyDescent="0.35">
      <c r="A5076" s="2">
        <v>39974</v>
      </c>
      <c r="B5076" s="31">
        <v>579.49850000000004</v>
      </c>
      <c r="C5076" s="31">
        <v>1025.751</v>
      </c>
      <c r="D5076" s="31">
        <v>520.59069999999997</v>
      </c>
      <c r="E5076" s="31">
        <v>468.1628</v>
      </c>
      <c r="F5076" s="31">
        <v>83.184299999999993</v>
      </c>
      <c r="G5076" s="31">
        <v>316.86599999999999</v>
      </c>
      <c r="H5076" s="31">
        <v>12.07484</v>
      </c>
      <c r="I5076" s="31">
        <v>2292.2289999999998</v>
      </c>
      <c r="J5076" s="31">
        <v>3517.2869999999998</v>
      </c>
      <c r="K5076" s="31">
        <v>1791.5119999999999</v>
      </c>
      <c r="L5076" s="31">
        <v>75.8</v>
      </c>
      <c r="M5076" s="31" t="s">
        <v>108</v>
      </c>
      <c r="N5076" s="31">
        <v>45.946599999999997</v>
      </c>
      <c r="O5076" s="31">
        <v>86.839200000000005</v>
      </c>
      <c r="P5076" s="31">
        <v>119.4541</v>
      </c>
      <c r="Q5076" s="31">
        <v>1730.2342000000001</v>
      </c>
      <c r="R5076" s="31">
        <v>80.328999999999994</v>
      </c>
      <c r="S5076" s="31" t="s">
        <v>108</v>
      </c>
    </row>
    <row r="5077" spans="1:19" x14ac:dyDescent="0.35">
      <c r="A5077" s="2">
        <v>39975</v>
      </c>
      <c r="B5077" s="31">
        <v>588.67570000000001</v>
      </c>
      <c r="C5077" s="31">
        <v>1049.154</v>
      </c>
      <c r="D5077" s="31">
        <v>529.66099999999994</v>
      </c>
      <c r="E5077" s="31">
        <v>486.79230000000001</v>
      </c>
      <c r="F5077" s="31">
        <v>83.820300000000003</v>
      </c>
      <c r="G5077" s="31">
        <v>320.4545</v>
      </c>
      <c r="H5077" s="31">
        <v>12.30913</v>
      </c>
      <c r="I5077" s="31">
        <v>2291.5529999999999</v>
      </c>
      <c r="J5077" s="31">
        <v>3537.6370000000002</v>
      </c>
      <c r="K5077" s="31">
        <v>1787.42</v>
      </c>
      <c r="L5077" s="31">
        <v>75.92</v>
      </c>
      <c r="M5077" s="31" t="s">
        <v>108</v>
      </c>
      <c r="N5077" s="31">
        <v>45.831400000000002</v>
      </c>
      <c r="O5077" s="31">
        <v>87.023300000000006</v>
      </c>
      <c r="P5077" s="31">
        <v>120.01260000000001</v>
      </c>
      <c r="Q5077" s="31">
        <v>1734.5467000000001</v>
      </c>
      <c r="R5077" s="31">
        <v>79.41</v>
      </c>
      <c r="S5077" s="31" t="s">
        <v>108</v>
      </c>
    </row>
    <row r="5078" spans="1:19" x14ac:dyDescent="0.35">
      <c r="A5078" s="2">
        <v>39976</v>
      </c>
      <c r="B5078" s="31">
        <v>582.6499</v>
      </c>
      <c r="C5078" s="31">
        <v>1039.451</v>
      </c>
      <c r="D5078" s="31">
        <v>523.27160000000003</v>
      </c>
      <c r="E5078" s="31">
        <v>473.92230000000001</v>
      </c>
      <c r="F5078" s="31">
        <v>81.964399999999998</v>
      </c>
      <c r="G5078" s="31">
        <v>316.5582</v>
      </c>
      <c r="H5078" s="31">
        <v>12.1143</v>
      </c>
      <c r="I5078" s="31">
        <v>2298.65</v>
      </c>
      <c r="J5078" s="31">
        <v>3547.3270000000002</v>
      </c>
      <c r="K5078" s="31">
        <v>1796.3620000000001</v>
      </c>
      <c r="L5078" s="31">
        <v>76.150000000000006</v>
      </c>
      <c r="M5078" s="31" t="s">
        <v>108</v>
      </c>
      <c r="N5078" s="31">
        <v>45.662500000000001</v>
      </c>
      <c r="O5078" s="31">
        <v>86.712500000000006</v>
      </c>
      <c r="P5078" s="31">
        <v>119.37439999999999</v>
      </c>
      <c r="Q5078" s="31">
        <v>1732.8793000000001</v>
      </c>
      <c r="R5078" s="31">
        <v>80.141999999999996</v>
      </c>
      <c r="S5078" s="31" t="s">
        <v>108</v>
      </c>
    </row>
    <row r="5079" spans="1:19" x14ac:dyDescent="0.35">
      <c r="A5079" s="2">
        <v>39979</v>
      </c>
      <c r="B5079" s="31">
        <v>570.5181</v>
      </c>
      <c r="C5079" s="31">
        <v>1042.48</v>
      </c>
      <c r="D5079" s="31">
        <v>512.91629999999998</v>
      </c>
      <c r="E5079" s="31">
        <v>453.07659999999998</v>
      </c>
      <c r="F5079" s="31">
        <v>80.814300000000003</v>
      </c>
      <c r="G5079" s="31">
        <v>301.34050000000002</v>
      </c>
      <c r="H5079" s="31">
        <v>11.45187</v>
      </c>
      <c r="I5079" s="31">
        <v>2301.1849999999999</v>
      </c>
      <c r="J5079" s="31">
        <v>3561.8620000000001</v>
      </c>
      <c r="K5079" s="31">
        <v>1810.9110000000001</v>
      </c>
      <c r="L5079" s="31">
        <v>74.430000000000007</v>
      </c>
      <c r="M5079" s="31" t="s">
        <v>108</v>
      </c>
      <c r="N5079" s="31">
        <v>44.799599999999998</v>
      </c>
      <c r="O5079" s="31">
        <v>86.950699999999998</v>
      </c>
      <c r="P5079" s="31">
        <v>117.9936</v>
      </c>
      <c r="Q5079" s="31">
        <v>1688.4911</v>
      </c>
      <c r="R5079" s="31">
        <v>81.14</v>
      </c>
      <c r="S5079" s="31" t="s">
        <v>108</v>
      </c>
    </row>
    <row r="5080" spans="1:19" x14ac:dyDescent="0.35">
      <c r="A5080" s="2">
        <v>39980</v>
      </c>
      <c r="B5080" s="31">
        <v>570.27710000000002</v>
      </c>
      <c r="C5080" s="31">
        <v>1049.1030000000001</v>
      </c>
      <c r="D5080" s="31">
        <v>528.77970000000005</v>
      </c>
      <c r="E5080" s="31">
        <v>450.7201</v>
      </c>
      <c r="F5080" s="31">
        <v>81.223799999999997</v>
      </c>
      <c r="G5080" s="31">
        <v>302.44319999999999</v>
      </c>
      <c r="H5080" s="31">
        <v>11.499499999999999</v>
      </c>
      <c r="I5080" s="31">
        <v>2308.1129999999998</v>
      </c>
      <c r="J5080" s="31">
        <v>3570.0990000000002</v>
      </c>
      <c r="K5080" s="31">
        <v>1809.396</v>
      </c>
      <c r="L5080" s="31">
        <v>73.48</v>
      </c>
      <c r="M5080" s="31" t="s">
        <v>108</v>
      </c>
      <c r="N5080" s="31">
        <v>44.4026</v>
      </c>
      <c r="O5080" s="31">
        <v>88.128</v>
      </c>
      <c r="P5080" s="31">
        <v>118.4727</v>
      </c>
      <c r="Q5080" s="31">
        <v>1677.0377000000001</v>
      </c>
      <c r="R5080" s="31">
        <v>80.709000000000003</v>
      </c>
      <c r="S5080" s="31" t="s">
        <v>108</v>
      </c>
    </row>
    <row r="5081" spans="1:19" x14ac:dyDescent="0.35">
      <c r="A5081" s="2">
        <v>39981</v>
      </c>
      <c r="B5081" s="31">
        <v>575.66010000000006</v>
      </c>
      <c r="C5081" s="31">
        <v>1031.6479999999999</v>
      </c>
      <c r="D5081" s="31">
        <v>519.74639999999999</v>
      </c>
      <c r="E5081" s="31">
        <v>448.9074</v>
      </c>
      <c r="F5081" s="31">
        <v>81.554900000000004</v>
      </c>
      <c r="G5081" s="31">
        <v>308.76549999999997</v>
      </c>
      <c r="H5081" s="31">
        <v>10.992929999999999</v>
      </c>
      <c r="I5081" s="31">
        <v>2308.2820000000002</v>
      </c>
      <c r="J5081" s="31">
        <v>3578.3359999999998</v>
      </c>
      <c r="K5081" s="31">
        <v>1816.67</v>
      </c>
      <c r="L5081" s="31">
        <v>73.27</v>
      </c>
      <c r="M5081" s="31" t="s">
        <v>108</v>
      </c>
      <c r="N5081" s="31">
        <v>44.686999999999998</v>
      </c>
      <c r="O5081" s="31">
        <v>89.053600000000003</v>
      </c>
      <c r="P5081" s="31">
        <v>118.2529</v>
      </c>
      <c r="Q5081" s="31">
        <v>1643.1938</v>
      </c>
      <c r="R5081" s="31">
        <v>80.168999999999997</v>
      </c>
      <c r="S5081" s="31" t="s">
        <v>108</v>
      </c>
    </row>
    <row r="5082" spans="1:19" x14ac:dyDescent="0.35">
      <c r="A5082" s="2">
        <v>39982</v>
      </c>
      <c r="B5082" s="31">
        <v>576.70460000000003</v>
      </c>
      <c r="C5082" s="31">
        <v>1030.7750000000001</v>
      </c>
      <c r="D5082" s="31">
        <v>525.47479999999996</v>
      </c>
      <c r="E5082" s="31">
        <v>449.81369999999998</v>
      </c>
      <c r="F5082" s="31">
        <v>81.432900000000004</v>
      </c>
      <c r="G5082" s="31">
        <v>306.85410000000002</v>
      </c>
      <c r="H5082" s="31">
        <v>11.06653</v>
      </c>
      <c r="I5082" s="31">
        <v>2311.154</v>
      </c>
      <c r="J5082" s="31">
        <v>3537.152</v>
      </c>
      <c r="K5082" s="31">
        <v>1807.88</v>
      </c>
      <c r="L5082" s="31">
        <v>73.92</v>
      </c>
      <c r="M5082" s="31" t="s">
        <v>108</v>
      </c>
      <c r="N5082" s="31">
        <v>44.564</v>
      </c>
      <c r="O5082" s="31">
        <v>88.458500000000001</v>
      </c>
      <c r="P5082" s="31">
        <v>119.0848</v>
      </c>
      <c r="Q5082" s="31">
        <v>1632.3226999999999</v>
      </c>
      <c r="R5082" s="31">
        <v>80.608999999999995</v>
      </c>
      <c r="S5082" s="31" t="s">
        <v>108</v>
      </c>
    </row>
    <row r="5083" spans="1:19" x14ac:dyDescent="0.35">
      <c r="A5083" s="2">
        <v>39983</v>
      </c>
      <c r="B5083" s="31">
        <v>561.76070000000004</v>
      </c>
      <c r="C5083" s="31">
        <v>984.26199999999994</v>
      </c>
      <c r="D5083" s="31">
        <v>523.9325</v>
      </c>
      <c r="E5083" s="31">
        <v>455.31970000000001</v>
      </c>
      <c r="F5083" s="31">
        <v>81.572299999999998</v>
      </c>
      <c r="G5083" s="31">
        <v>295.82679999999999</v>
      </c>
      <c r="H5083" s="31">
        <v>10.91066</v>
      </c>
      <c r="I5083" s="31">
        <v>2314.027</v>
      </c>
      <c r="J5083" s="31">
        <v>3548.2959999999998</v>
      </c>
      <c r="K5083" s="31">
        <v>1814.0940000000001</v>
      </c>
      <c r="L5083" s="31">
        <v>74.12</v>
      </c>
      <c r="M5083" s="31" t="s">
        <v>108</v>
      </c>
      <c r="N5083" s="31">
        <v>45.009799999999998</v>
      </c>
      <c r="O5083" s="31">
        <v>88.092399999999998</v>
      </c>
      <c r="P5083" s="31">
        <v>118.78740000000001</v>
      </c>
      <c r="Q5083" s="31">
        <v>1647.1873000000001</v>
      </c>
      <c r="R5083" s="31">
        <v>80.263999999999996</v>
      </c>
      <c r="S5083" s="31" t="s">
        <v>108</v>
      </c>
    </row>
    <row r="5084" spans="1:19" x14ac:dyDescent="0.35">
      <c r="A5084" s="2">
        <v>39986</v>
      </c>
      <c r="B5084" s="31">
        <v>543.68340000000001</v>
      </c>
      <c r="C5084" s="31">
        <v>952.58600000000001</v>
      </c>
      <c r="D5084" s="31">
        <v>492.64640000000003</v>
      </c>
      <c r="E5084" s="31">
        <v>430.84870000000001</v>
      </c>
      <c r="F5084" s="31">
        <v>80.247900000000001</v>
      </c>
      <c r="G5084" s="31">
        <v>288.47519999999997</v>
      </c>
      <c r="H5084" s="31">
        <v>10.73747</v>
      </c>
      <c r="I5084" s="31">
        <v>2315.3789999999999</v>
      </c>
      <c r="J5084" s="31">
        <v>3572.0369999999998</v>
      </c>
      <c r="K5084" s="31">
        <v>1821.52</v>
      </c>
      <c r="L5084" s="31">
        <v>71.92</v>
      </c>
      <c r="M5084" s="31" t="s">
        <v>108</v>
      </c>
      <c r="N5084" s="31">
        <v>43.902999999999999</v>
      </c>
      <c r="O5084" s="31">
        <v>88.81</v>
      </c>
      <c r="P5084" s="31">
        <v>118.38939999999999</v>
      </c>
      <c r="Q5084" s="31">
        <v>1616.4902999999999</v>
      </c>
      <c r="R5084" s="31">
        <v>80.783000000000001</v>
      </c>
      <c r="S5084" s="31" t="s">
        <v>108</v>
      </c>
    </row>
    <row r="5085" spans="1:19" x14ac:dyDescent="0.35">
      <c r="A5085" s="2">
        <v>39987</v>
      </c>
      <c r="B5085" s="31">
        <v>557.58280000000002</v>
      </c>
      <c r="C5085" s="31">
        <v>970.65800000000002</v>
      </c>
      <c r="D5085" s="31">
        <v>494.18869999999998</v>
      </c>
      <c r="E5085" s="31">
        <v>434.81389999999999</v>
      </c>
      <c r="F5085" s="31">
        <v>80.535499999999999</v>
      </c>
      <c r="G5085" s="31">
        <v>295.38569999999999</v>
      </c>
      <c r="H5085" s="31">
        <v>10.776439999999999</v>
      </c>
      <c r="I5085" s="31">
        <v>2322.8139999999999</v>
      </c>
      <c r="J5085" s="31">
        <v>3582.6970000000001</v>
      </c>
      <c r="K5085" s="31">
        <v>1822.278</v>
      </c>
      <c r="L5085" s="31">
        <v>72.06</v>
      </c>
      <c r="M5085" s="31" t="s">
        <v>108</v>
      </c>
      <c r="N5085" s="31">
        <v>43.78</v>
      </c>
      <c r="O5085" s="31">
        <v>89.422600000000003</v>
      </c>
      <c r="P5085" s="31">
        <v>119.4928</v>
      </c>
      <c r="Q5085" s="31">
        <v>1588.4892</v>
      </c>
      <c r="R5085" s="31">
        <v>79.840999999999994</v>
      </c>
      <c r="S5085" s="31" t="s">
        <v>108</v>
      </c>
    </row>
    <row r="5086" spans="1:19" x14ac:dyDescent="0.35">
      <c r="A5086" s="2">
        <v>39988</v>
      </c>
      <c r="B5086" s="31">
        <v>553.96730000000002</v>
      </c>
      <c r="C5086" s="31">
        <v>949.76300000000003</v>
      </c>
      <c r="D5086" s="31">
        <v>506.52690000000001</v>
      </c>
      <c r="E5086" s="31">
        <v>457.56290000000001</v>
      </c>
      <c r="F5086" s="31">
        <v>81.415499999999994</v>
      </c>
      <c r="G5086" s="31">
        <v>296.41489999999999</v>
      </c>
      <c r="H5086" s="31">
        <v>10.841379999999999</v>
      </c>
      <c r="I5086" s="31">
        <v>2327.2069999999999</v>
      </c>
      <c r="J5086" s="31">
        <v>3573.491</v>
      </c>
      <c r="K5086" s="31">
        <v>1823.7940000000001</v>
      </c>
      <c r="L5086" s="31">
        <v>72.69</v>
      </c>
      <c r="M5086" s="31" t="s">
        <v>108</v>
      </c>
      <c r="N5086" s="31">
        <v>44.494900000000001</v>
      </c>
      <c r="O5086" s="31">
        <v>89.355199999999996</v>
      </c>
      <c r="P5086" s="31">
        <v>119.6904</v>
      </c>
      <c r="Q5086" s="31">
        <v>1628.1602</v>
      </c>
      <c r="R5086" s="31">
        <v>80.555999999999997</v>
      </c>
      <c r="S5086" s="31" t="s">
        <v>108</v>
      </c>
    </row>
    <row r="5087" spans="1:19" x14ac:dyDescent="0.35">
      <c r="A5087" s="2">
        <v>39989</v>
      </c>
      <c r="B5087" s="31">
        <v>565.69740000000002</v>
      </c>
      <c r="C5087" s="31">
        <v>976.25400000000002</v>
      </c>
      <c r="D5087" s="31">
        <v>509.17079999999999</v>
      </c>
      <c r="E5087" s="31">
        <v>464.58699999999999</v>
      </c>
      <c r="F5087" s="31">
        <v>81.859899999999996</v>
      </c>
      <c r="G5087" s="31">
        <v>294.65050000000002</v>
      </c>
      <c r="H5087" s="31">
        <v>11.066520000000001</v>
      </c>
      <c r="I5087" s="31">
        <v>2326.0239999999999</v>
      </c>
      <c r="J5087" s="31">
        <v>3604.9839999999999</v>
      </c>
      <c r="K5087" s="31">
        <v>1828.34</v>
      </c>
      <c r="L5087" s="31">
        <v>74.180000000000007</v>
      </c>
      <c r="M5087" s="31" t="s">
        <v>108</v>
      </c>
      <c r="N5087" s="31">
        <v>45.286499999999997</v>
      </c>
      <c r="O5087" s="31">
        <v>88.437899999999999</v>
      </c>
      <c r="P5087" s="31">
        <v>118.6156</v>
      </c>
      <c r="Q5087" s="31">
        <v>1646.6717000000001</v>
      </c>
      <c r="R5087" s="31">
        <v>80.403000000000006</v>
      </c>
      <c r="S5087" s="31" t="s">
        <v>108</v>
      </c>
    </row>
    <row r="5088" spans="1:19" x14ac:dyDescent="0.35">
      <c r="A5088" s="2">
        <v>39990</v>
      </c>
      <c r="B5088" s="31">
        <v>558.62720000000002</v>
      </c>
      <c r="C5088" s="31">
        <v>961.00599999999997</v>
      </c>
      <c r="D5088" s="31">
        <v>501.23910000000001</v>
      </c>
      <c r="E5088" s="31">
        <v>455.84089999999998</v>
      </c>
      <c r="F5088" s="31">
        <v>81.990600000000001</v>
      </c>
      <c r="G5088" s="31">
        <v>291.41579999999999</v>
      </c>
      <c r="H5088" s="31">
        <v>11.05353</v>
      </c>
      <c r="I5088" s="31">
        <v>2326.5309999999999</v>
      </c>
      <c r="J5088" s="31">
        <v>3611.2829999999999</v>
      </c>
      <c r="K5088" s="31">
        <v>1833.3420000000001</v>
      </c>
      <c r="L5088" s="31">
        <v>73.98</v>
      </c>
      <c r="M5088" s="31" t="s">
        <v>108</v>
      </c>
      <c r="N5088" s="31">
        <v>45.401800000000001</v>
      </c>
      <c r="O5088" s="31">
        <v>89.353499999999997</v>
      </c>
      <c r="P5088" s="31">
        <v>120.0142</v>
      </c>
      <c r="Q5088" s="31">
        <v>1672.376</v>
      </c>
      <c r="R5088" s="31">
        <v>79.878</v>
      </c>
      <c r="S5088" s="31" t="s">
        <v>108</v>
      </c>
    </row>
    <row r="5089" spans="1:19" x14ac:dyDescent="0.35">
      <c r="A5089" s="2">
        <v>39993</v>
      </c>
      <c r="B5089" s="31">
        <v>575.41899999999998</v>
      </c>
      <c r="C5089" s="31">
        <v>993.60599999999999</v>
      </c>
      <c r="D5089" s="31">
        <v>512.25530000000003</v>
      </c>
      <c r="E5089" s="31">
        <v>461.59609999999998</v>
      </c>
      <c r="F5089" s="31">
        <v>81.964399999999998</v>
      </c>
      <c r="G5089" s="31">
        <v>289.21030000000002</v>
      </c>
      <c r="H5089" s="31">
        <v>11.05353</v>
      </c>
      <c r="I5089" s="31">
        <v>2330.2489999999998</v>
      </c>
      <c r="J5089" s="31">
        <v>3612.7370000000001</v>
      </c>
      <c r="K5089" s="31">
        <v>1836.221</v>
      </c>
      <c r="L5089" s="31">
        <v>74.569999999999993</v>
      </c>
      <c r="M5089" s="31" t="s">
        <v>108</v>
      </c>
      <c r="N5089" s="31">
        <v>45.547800000000002</v>
      </c>
      <c r="O5089" s="31">
        <v>89.031400000000005</v>
      </c>
      <c r="P5089" s="31">
        <v>119.91289999999999</v>
      </c>
      <c r="Q5089" s="31">
        <v>1678.5535</v>
      </c>
      <c r="R5089" s="31">
        <v>79.834999999999994</v>
      </c>
      <c r="S5089" s="31" t="s">
        <v>108</v>
      </c>
    </row>
    <row r="5090" spans="1:19" x14ac:dyDescent="0.35">
      <c r="A5090" s="2">
        <v>39994</v>
      </c>
      <c r="B5090" s="31">
        <v>561.59990000000005</v>
      </c>
      <c r="C5090" s="31">
        <v>976.45899999999995</v>
      </c>
      <c r="D5090" s="31">
        <v>500.3578</v>
      </c>
      <c r="E5090" s="31">
        <v>449.5419</v>
      </c>
      <c r="F5090" s="31">
        <v>80.805599999999998</v>
      </c>
      <c r="G5090" s="31">
        <v>288.4751</v>
      </c>
      <c r="H5090" s="31">
        <v>10.86736</v>
      </c>
      <c r="I5090" s="31">
        <v>2333.9659999999999</v>
      </c>
      <c r="J5090" s="31">
        <v>3606.9229999999998</v>
      </c>
      <c r="K5090" s="31">
        <v>1835.16</v>
      </c>
      <c r="L5090" s="31">
        <v>74.099999999999994</v>
      </c>
      <c r="M5090" s="31" t="s">
        <v>108</v>
      </c>
      <c r="N5090" s="31">
        <v>45.386400000000002</v>
      </c>
      <c r="O5090" s="31">
        <v>88.300700000000006</v>
      </c>
      <c r="P5090" s="31">
        <v>119.6484</v>
      </c>
      <c r="Q5090" s="31">
        <v>1671.1491000000001</v>
      </c>
      <c r="R5090" s="31">
        <v>80.132999999999996</v>
      </c>
      <c r="S5090" s="31" t="s">
        <v>108</v>
      </c>
    </row>
    <row r="5091" spans="1:19" x14ac:dyDescent="0.35">
      <c r="A5091" s="2">
        <v>39995</v>
      </c>
      <c r="B5091" s="31">
        <v>557.18100000000004</v>
      </c>
      <c r="C5091" s="31">
        <v>954.38300000000004</v>
      </c>
      <c r="D5091" s="31">
        <v>500.13749999999999</v>
      </c>
      <c r="E5091" s="31">
        <v>460.5539</v>
      </c>
      <c r="F5091" s="31">
        <v>82.0167</v>
      </c>
      <c r="G5091" s="31">
        <v>298.62020000000001</v>
      </c>
      <c r="H5091" s="31">
        <v>10.841379999999999</v>
      </c>
      <c r="I5091" s="31">
        <v>2335.3180000000002</v>
      </c>
      <c r="J5091" s="31">
        <v>3606.9229999999998</v>
      </c>
      <c r="K5091" s="31">
        <v>1832.7349999999999</v>
      </c>
      <c r="L5091" s="31">
        <v>74.41</v>
      </c>
      <c r="M5091" s="31" t="s">
        <v>108</v>
      </c>
      <c r="N5091" s="31">
        <v>45.463299999999997</v>
      </c>
      <c r="O5091" s="31">
        <v>88.135499999999993</v>
      </c>
      <c r="P5091" s="31">
        <v>120.5402</v>
      </c>
      <c r="Q5091" s="31">
        <v>1697.278</v>
      </c>
      <c r="R5091" s="31">
        <v>79.634</v>
      </c>
      <c r="S5091" s="31" t="s">
        <v>108</v>
      </c>
    </row>
    <row r="5092" spans="1:19" x14ac:dyDescent="0.35">
      <c r="A5092" s="2">
        <v>39996</v>
      </c>
      <c r="B5092" s="31">
        <v>539.90719999999999</v>
      </c>
      <c r="C5092" s="31">
        <v>919.37</v>
      </c>
      <c r="D5092" s="31">
        <v>480.74889999999999</v>
      </c>
      <c r="E5092" s="31">
        <v>455.68239999999997</v>
      </c>
      <c r="F5092" s="31">
        <v>81.119299999999996</v>
      </c>
      <c r="G5092" s="31">
        <v>295.82659999999998</v>
      </c>
      <c r="H5092" s="31">
        <v>10.798080000000001</v>
      </c>
      <c r="I5092" s="31">
        <v>2335.6559999999999</v>
      </c>
      <c r="J5092" s="31">
        <v>3624.85</v>
      </c>
      <c r="K5092" s="31">
        <v>1843.799</v>
      </c>
      <c r="L5092" s="31">
        <v>72.3</v>
      </c>
      <c r="M5092" s="31" t="s">
        <v>108</v>
      </c>
      <c r="N5092" s="31">
        <v>44.433399999999999</v>
      </c>
      <c r="O5092" s="31">
        <v>88.782600000000002</v>
      </c>
      <c r="P5092" s="31">
        <v>119.57769999999999</v>
      </c>
      <c r="Q5092" s="31">
        <v>1682.1125</v>
      </c>
      <c r="R5092" s="31">
        <v>80.150999999999996</v>
      </c>
      <c r="S5092" s="31" t="s">
        <v>108</v>
      </c>
    </row>
    <row r="5093" spans="1:19" x14ac:dyDescent="0.35">
      <c r="A5093" s="2">
        <v>39997</v>
      </c>
      <c r="B5093" s="31">
        <v>539.90719999999999</v>
      </c>
      <c r="C5093" s="31">
        <v>919.37</v>
      </c>
      <c r="D5093" s="31">
        <v>480.74889999999999</v>
      </c>
      <c r="E5093" s="31">
        <v>455.68239999999997</v>
      </c>
      <c r="F5093" s="31">
        <v>81.119299999999996</v>
      </c>
      <c r="G5093" s="31">
        <v>295.82659999999998</v>
      </c>
      <c r="H5093" s="31">
        <v>10.798080000000001</v>
      </c>
      <c r="I5093" s="31">
        <v>2339.7109999999998</v>
      </c>
      <c r="J5093" s="31">
        <v>3624.85</v>
      </c>
      <c r="K5093" s="31">
        <v>1842.587</v>
      </c>
      <c r="L5093" s="31">
        <v>72.3</v>
      </c>
      <c r="M5093" s="31" t="s">
        <v>108</v>
      </c>
      <c r="N5093" s="31">
        <v>44.433399999999999</v>
      </c>
      <c r="O5093" s="31">
        <v>88.679500000000004</v>
      </c>
      <c r="P5093" s="31">
        <v>119.44799999999999</v>
      </c>
      <c r="Q5093" s="31">
        <v>1682.5287000000001</v>
      </c>
      <c r="R5093" s="31">
        <v>80.382000000000005</v>
      </c>
      <c r="S5093" s="31" t="s">
        <v>108</v>
      </c>
    </row>
    <row r="5094" spans="1:19" x14ac:dyDescent="0.35">
      <c r="A5094" s="2">
        <v>40000</v>
      </c>
      <c r="B5094" s="31">
        <v>517.81280000000004</v>
      </c>
      <c r="C5094" s="31">
        <v>893.49599999999998</v>
      </c>
      <c r="D5094" s="31">
        <v>464.44490000000002</v>
      </c>
      <c r="E5094" s="31">
        <v>449.67790000000002</v>
      </c>
      <c r="F5094" s="31">
        <v>80.535499999999999</v>
      </c>
      <c r="G5094" s="31">
        <v>283.18189999999998</v>
      </c>
      <c r="H5094" s="31">
        <v>10.71149</v>
      </c>
      <c r="I5094" s="31">
        <v>2342.0770000000002</v>
      </c>
      <c r="J5094" s="31">
        <v>3624.85</v>
      </c>
      <c r="K5094" s="31">
        <v>1848.4970000000001</v>
      </c>
      <c r="L5094" s="31">
        <v>72.48</v>
      </c>
      <c r="M5094" s="31" t="s">
        <v>108</v>
      </c>
      <c r="N5094" s="31">
        <v>44.302700000000002</v>
      </c>
      <c r="O5094" s="31">
        <v>89.866699999999994</v>
      </c>
      <c r="P5094" s="31">
        <v>118.7542</v>
      </c>
      <c r="Q5094" s="31">
        <v>1650.5409999999999</v>
      </c>
      <c r="R5094" s="31">
        <v>80.453999999999994</v>
      </c>
      <c r="S5094" s="31" t="s">
        <v>108</v>
      </c>
    </row>
    <row r="5095" spans="1:19" x14ac:dyDescent="0.35">
      <c r="A5095" s="2">
        <v>40001</v>
      </c>
      <c r="B5095" s="31">
        <v>510.18020000000001</v>
      </c>
      <c r="C5095" s="31">
        <v>889.59400000000005</v>
      </c>
      <c r="D5095" s="31">
        <v>452.988</v>
      </c>
      <c r="E5095" s="31">
        <v>441.43029999999999</v>
      </c>
      <c r="F5095" s="31">
        <v>80.953699999999998</v>
      </c>
      <c r="G5095" s="31">
        <v>263.1857</v>
      </c>
      <c r="H5095" s="31">
        <v>10.685510000000001</v>
      </c>
      <c r="I5095" s="31">
        <v>2340.2179999999998</v>
      </c>
      <c r="J5095" s="31">
        <v>3638.4160000000002</v>
      </c>
      <c r="K5095" s="31">
        <v>1845.3150000000001</v>
      </c>
      <c r="L5095" s="31">
        <v>71.17</v>
      </c>
      <c r="M5095" s="31" t="s">
        <v>108</v>
      </c>
      <c r="N5095" s="31">
        <v>43.2881</v>
      </c>
      <c r="O5095" s="31">
        <v>89.600899999999996</v>
      </c>
      <c r="P5095" s="31">
        <v>119.4388</v>
      </c>
      <c r="Q5095" s="31">
        <v>1649.261</v>
      </c>
      <c r="R5095" s="31">
        <v>80.620999999999995</v>
      </c>
      <c r="S5095" s="31" t="s">
        <v>108</v>
      </c>
    </row>
    <row r="5096" spans="1:19" x14ac:dyDescent="0.35">
      <c r="A5096" s="2">
        <v>40002</v>
      </c>
      <c r="B5096" s="31">
        <v>488.64819999999997</v>
      </c>
      <c r="C5096" s="31">
        <v>838.51199999999994</v>
      </c>
      <c r="D5096" s="31">
        <v>438.0059</v>
      </c>
      <c r="E5096" s="31">
        <v>427.33679999999998</v>
      </c>
      <c r="F5096" s="31">
        <v>79.228499999999997</v>
      </c>
      <c r="G5096" s="31">
        <v>262.30349999999999</v>
      </c>
      <c r="H5096" s="31">
        <v>11.0059</v>
      </c>
      <c r="I5096" s="31">
        <v>2345.1179999999999</v>
      </c>
      <c r="J5096" s="31">
        <v>3680.085</v>
      </c>
      <c r="K5096" s="31">
        <v>1851.529</v>
      </c>
      <c r="L5096" s="31">
        <v>70.72</v>
      </c>
      <c r="M5096" s="31" t="s">
        <v>108</v>
      </c>
      <c r="N5096" s="31">
        <v>43.257399999999997</v>
      </c>
      <c r="O5096" s="31">
        <v>90.504099999999994</v>
      </c>
      <c r="P5096" s="31">
        <v>118.5609</v>
      </c>
      <c r="Q5096" s="31">
        <v>1624.3972000000001</v>
      </c>
      <c r="R5096" s="31">
        <v>80.766000000000005</v>
      </c>
      <c r="S5096" s="31" t="s">
        <v>108</v>
      </c>
    </row>
    <row r="5097" spans="1:19" x14ac:dyDescent="0.35">
      <c r="A5097" s="2">
        <v>40003</v>
      </c>
      <c r="B5097" s="31">
        <v>492.65629999999999</v>
      </c>
      <c r="C5097" s="31">
        <v>854.024</v>
      </c>
      <c r="D5097" s="31">
        <v>432.476</v>
      </c>
      <c r="E5097" s="31">
        <v>442.85270000000003</v>
      </c>
      <c r="F5097" s="31">
        <v>79.832800000000006</v>
      </c>
      <c r="G5097" s="31">
        <v>269.36099999999999</v>
      </c>
      <c r="H5097" s="31">
        <v>11.460509999999999</v>
      </c>
      <c r="I5097" s="31">
        <v>2344.4430000000002</v>
      </c>
      <c r="J5097" s="31">
        <v>3656.3429999999998</v>
      </c>
      <c r="K5097" s="31">
        <v>1848.8</v>
      </c>
      <c r="L5097" s="31">
        <v>71.150000000000006</v>
      </c>
      <c r="M5097" s="31" t="s">
        <v>108</v>
      </c>
      <c r="N5097" s="31">
        <v>43.4572</v>
      </c>
      <c r="O5097" s="31">
        <v>91.778300000000002</v>
      </c>
      <c r="P5097" s="31">
        <v>119.2426</v>
      </c>
      <c r="Q5097" s="31">
        <v>1629.9844000000001</v>
      </c>
      <c r="R5097" s="31">
        <v>79.864000000000004</v>
      </c>
      <c r="S5097" s="31" t="s">
        <v>108</v>
      </c>
    </row>
    <row r="5098" spans="1:19" x14ac:dyDescent="0.35">
      <c r="A5098" s="2">
        <v>40004</v>
      </c>
      <c r="B5098" s="31">
        <v>487.0727</v>
      </c>
      <c r="C5098" s="31">
        <v>847.024</v>
      </c>
      <c r="D5098" s="31">
        <v>427.84219999999999</v>
      </c>
      <c r="E5098" s="31">
        <v>439.70049999999998</v>
      </c>
      <c r="F5098" s="31">
        <v>79.510900000000007</v>
      </c>
      <c r="G5098" s="31">
        <v>269.6551</v>
      </c>
      <c r="H5098" s="31">
        <v>11.45185</v>
      </c>
      <c r="I5098" s="31">
        <v>2346.4699999999998</v>
      </c>
      <c r="J5098" s="31">
        <v>3682.5070000000001</v>
      </c>
      <c r="K5098" s="31">
        <v>1853.953</v>
      </c>
      <c r="L5098" s="31">
        <v>70.760000000000005</v>
      </c>
      <c r="M5098" s="31" t="s">
        <v>108</v>
      </c>
      <c r="N5098" s="31">
        <v>43.534100000000002</v>
      </c>
      <c r="O5098" s="31">
        <v>92.364800000000002</v>
      </c>
      <c r="P5098" s="31">
        <v>118.9265</v>
      </c>
      <c r="Q5098" s="31">
        <v>1617.4183</v>
      </c>
      <c r="R5098" s="31">
        <v>80.233000000000004</v>
      </c>
      <c r="S5098" s="31" t="s">
        <v>108</v>
      </c>
    </row>
    <row r="5099" spans="1:19" x14ac:dyDescent="0.35">
      <c r="A5099" s="2">
        <v>40007</v>
      </c>
      <c r="B5099" s="31">
        <v>487.04079999999999</v>
      </c>
      <c r="C5099" s="31">
        <v>841.68499999999995</v>
      </c>
      <c r="D5099" s="31">
        <v>425.22890000000001</v>
      </c>
      <c r="E5099" s="31">
        <v>443.13279999999997</v>
      </c>
      <c r="F5099" s="31">
        <v>80.380499999999998</v>
      </c>
      <c r="G5099" s="31">
        <v>268.0378</v>
      </c>
      <c r="H5099" s="31">
        <v>11.53411</v>
      </c>
      <c r="I5099" s="31">
        <v>2347.3150000000001</v>
      </c>
      <c r="J5099" s="31">
        <v>3670.8789999999999</v>
      </c>
      <c r="K5099" s="31">
        <v>1853.499</v>
      </c>
      <c r="L5099" s="31">
        <v>72.48</v>
      </c>
      <c r="M5099" s="31" t="s">
        <v>108</v>
      </c>
      <c r="N5099" s="31">
        <v>44.348799999999997</v>
      </c>
      <c r="O5099" s="31">
        <v>92.024900000000002</v>
      </c>
      <c r="P5099" s="31">
        <v>118.9868</v>
      </c>
      <c r="Q5099" s="31">
        <v>1589.0942</v>
      </c>
      <c r="R5099" s="31">
        <v>80.126000000000005</v>
      </c>
      <c r="S5099" s="31" t="s">
        <v>108</v>
      </c>
    </row>
    <row r="5100" spans="1:19" x14ac:dyDescent="0.35">
      <c r="A5100" s="2">
        <v>40008</v>
      </c>
      <c r="B5100" s="31">
        <v>488.09309999999999</v>
      </c>
      <c r="C5100" s="31">
        <v>844.77300000000002</v>
      </c>
      <c r="D5100" s="31">
        <v>432.13220000000001</v>
      </c>
      <c r="E5100" s="31">
        <v>456.84199999999998</v>
      </c>
      <c r="F5100" s="31">
        <v>80.399699999999996</v>
      </c>
      <c r="G5100" s="31">
        <v>269.94920000000002</v>
      </c>
      <c r="H5100" s="31">
        <v>11.80688</v>
      </c>
      <c r="I5100" s="31">
        <v>2341.4009999999998</v>
      </c>
      <c r="J5100" s="31">
        <v>3653.9209999999998</v>
      </c>
      <c r="K5100" s="31">
        <v>1847.588</v>
      </c>
      <c r="L5100" s="31">
        <v>72.97</v>
      </c>
      <c r="M5100" s="31" t="s">
        <v>108</v>
      </c>
      <c r="N5100" s="31">
        <v>44.479500000000002</v>
      </c>
      <c r="O5100" s="31">
        <v>91.608500000000006</v>
      </c>
      <c r="P5100" s="31">
        <v>118.9538</v>
      </c>
      <c r="Q5100" s="31">
        <v>1625.8240000000001</v>
      </c>
      <c r="R5100" s="31">
        <v>80.183999999999997</v>
      </c>
      <c r="S5100" s="31" t="s">
        <v>108</v>
      </c>
    </row>
    <row r="5101" spans="1:19" x14ac:dyDescent="0.35">
      <c r="A5101" s="2">
        <v>40009</v>
      </c>
      <c r="B5101" s="31">
        <v>509.58449999999999</v>
      </c>
      <c r="C5101" s="31">
        <v>875.26300000000003</v>
      </c>
      <c r="D5101" s="31">
        <v>441.65339999999998</v>
      </c>
      <c r="E5101" s="31">
        <v>476.2638</v>
      </c>
      <c r="F5101" s="31">
        <v>81.8416</v>
      </c>
      <c r="G5101" s="31">
        <v>265.9794</v>
      </c>
      <c r="H5101" s="31">
        <v>11.763579999999999</v>
      </c>
      <c r="I5101" s="31">
        <v>2343.0909999999999</v>
      </c>
      <c r="J5101" s="31">
        <v>3620.489</v>
      </c>
      <c r="K5101" s="31">
        <v>1839.404</v>
      </c>
      <c r="L5101" s="31">
        <v>75.05</v>
      </c>
      <c r="M5101" s="31" t="s">
        <v>108</v>
      </c>
      <c r="N5101" s="31">
        <v>46.0321</v>
      </c>
      <c r="O5101" s="31">
        <v>90.738699999999994</v>
      </c>
      <c r="P5101" s="31">
        <v>120.1468</v>
      </c>
      <c r="Q5101" s="31">
        <v>1685.2963999999999</v>
      </c>
      <c r="R5101" s="31">
        <v>79.316000000000003</v>
      </c>
      <c r="S5101" s="31" t="s">
        <v>108</v>
      </c>
    </row>
    <row r="5102" spans="1:19" x14ac:dyDescent="0.35">
      <c r="A5102" s="2">
        <v>40010</v>
      </c>
      <c r="B5102" s="31">
        <v>512.84799999999996</v>
      </c>
      <c r="C5102" s="31">
        <v>878.76599999999996</v>
      </c>
      <c r="D5102" s="31">
        <v>452.47289999999998</v>
      </c>
      <c r="E5102" s="31">
        <v>476.21850000000001</v>
      </c>
      <c r="F5102" s="31">
        <v>81.494100000000003</v>
      </c>
      <c r="G5102" s="31">
        <v>261.71550000000002</v>
      </c>
      <c r="H5102" s="31">
        <v>11.590400000000001</v>
      </c>
      <c r="I5102" s="31">
        <v>2342.2460000000001</v>
      </c>
      <c r="J5102" s="31">
        <v>3630.1790000000001</v>
      </c>
      <c r="K5102" s="31">
        <v>1841.223</v>
      </c>
      <c r="L5102" s="31">
        <v>75.739999999999995</v>
      </c>
      <c r="M5102" s="31" t="s">
        <v>108</v>
      </c>
      <c r="N5102" s="31">
        <v>46.508600000000001</v>
      </c>
      <c r="O5102" s="31">
        <v>90.978099999999998</v>
      </c>
      <c r="P5102" s="31">
        <v>120.4016</v>
      </c>
      <c r="Q5102" s="31">
        <v>1701.6287</v>
      </c>
      <c r="R5102" s="31">
        <v>79.215999999999994</v>
      </c>
      <c r="S5102" s="31" t="s">
        <v>108</v>
      </c>
    </row>
    <row r="5103" spans="1:19" x14ac:dyDescent="0.35">
      <c r="A5103" s="2">
        <v>40011</v>
      </c>
      <c r="B5103" s="31">
        <v>525.66319999999996</v>
      </c>
      <c r="C5103" s="31">
        <v>907.19600000000003</v>
      </c>
      <c r="D5103" s="31">
        <v>462.42689999999999</v>
      </c>
      <c r="E5103" s="31">
        <v>480.7457</v>
      </c>
      <c r="F5103" s="31">
        <v>81.676500000000004</v>
      </c>
      <c r="G5103" s="31">
        <v>271.56659999999999</v>
      </c>
      <c r="H5103" s="31">
        <v>11.95842</v>
      </c>
      <c r="I5103" s="31">
        <v>2342.0770000000002</v>
      </c>
      <c r="J5103" s="31">
        <v>3610.799</v>
      </c>
      <c r="K5103" s="31">
        <v>1836.221</v>
      </c>
      <c r="L5103" s="31">
        <v>75.84</v>
      </c>
      <c r="M5103" s="31" t="s">
        <v>108</v>
      </c>
      <c r="N5103" s="31">
        <v>46.977499999999999</v>
      </c>
      <c r="O5103" s="31">
        <v>90.532300000000006</v>
      </c>
      <c r="P5103" s="31">
        <v>120.3663</v>
      </c>
      <c r="Q5103" s="31">
        <v>1722.2376999999999</v>
      </c>
      <c r="R5103" s="31">
        <v>79.346999999999994</v>
      </c>
      <c r="S5103" s="31" t="s">
        <v>108</v>
      </c>
    </row>
    <row r="5104" spans="1:19" x14ac:dyDescent="0.35">
      <c r="A5104" s="2">
        <v>40014</v>
      </c>
      <c r="B5104" s="31">
        <v>534.57809999999995</v>
      </c>
      <c r="C5104" s="31">
        <v>917.23900000000003</v>
      </c>
      <c r="D5104" s="31">
        <v>472.3809</v>
      </c>
      <c r="E5104" s="31">
        <v>484.209</v>
      </c>
      <c r="F5104" s="31">
        <v>82.658100000000005</v>
      </c>
      <c r="G5104" s="31">
        <v>271.4196</v>
      </c>
      <c r="H5104" s="31">
        <v>12.41736</v>
      </c>
      <c r="I5104" s="31">
        <v>2342.0770000000002</v>
      </c>
      <c r="J5104" s="31">
        <v>3629.6950000000002</v>
      </c>
      <c r="K5104" s="31">
        <v>1833.039</v>
      </c>
      <c r="L5104" s="31">
        <v>76.81</v>
      </c>
      <c r="M5104" s="31" t="s">
        <v>108</v>
      </c>
      <c r="N5104" s="31">
        <v>47.361800000000002</v>
      </c>
      <c r="O5104" s="31">
        <v>90.086399999999998</v>
      </c>
      <c r="P5104" s="31">
        <v>121.2362</v>
      </c>
      <c r="Q5104" s="31">
        <v>1775.9359999999999</v>
      </c>
      <c r="R5104" s="31">
        <v>78.906999999999996</v>
      </c>
      <c r="S5104" s="31" t="s">
        <v>108</v>
      </c>
    </row>
    <row r="5105" spans="1:19" x14ac:dyDescent="0.35">
      <c r="A5105" s="2">
        <v>40015</v>
      </c>
      <c r="B5105" s="31">
        <v>537.68240000000003</v>
      </c>
      <c r="C5105" s="31">
        <v>924.96500000000003</v>
      </c>
      <c r="D5105" s="31">
        <v>483.63319999999999</v>
      </c>
      <c r="E5105" s="31">
        <v>488.62299999999999</v>
      </c>
      <c r="F5105" s="31">
        <v>82.484399999999994</v>
      </c>
      <c r="G5105" s="31">
        <v>266.12650000000002</v>
      </c>
      <c r="H5105" s="31">
        <v>12.44767</v>
      </c>
      <c r="I5105" s="31">
        <v>2335.9940000000001</v>
      </c>
      <c r="J5105" s="31">
        <v>3653.9209999999998</v>
      </c>
      <c r="K5105" s="31">
        <v>1837.8879999999999</v>
      </c>
      <c r="L5105" s="31">
        <v>77.180000000000007</v>
      </c>
      <c r="M5105" s="31" t="s">
        <v>108</v>
      </c>
      <c r="N5105" s="31">
        <v>47.776800000000001</v>
      </c>
      <c r="O5105" s="31">
        <v>90.944100000000006</v>
      </c>
      <c r="P5105" s="31">
        <v>121.3553</v>
      </c>
      <c r="Q5105" s="31">
        <v>1783.836</v>
      </c>
      <c r="R5105" s="31">
        <v>78.927000000000007</v>
      </c>
      <c r="S5105" s="31" t="s">
        <v>108</v>
      </c>
    </row>
    <row r="5106" spans="1:19" x14ac:dyDescent="0.35">
      <c r="A5106" s="2">
        <v>40016</v>
      </c>
      <c r="B5106" s="31">
        <v>540.7867</v>
      </c>
      <c r="C5106" s="31">
        <v>934.54499999999996</v>
      </c>
      <c r="D5106" s="31">
        <v>479.089</v>
      </c>
      <c r="E5106" s="31">
        <v>497.90379999999999</v>
      </c>
      <c r="F5106" s="31">
        <v>83.040300000000002</v>
      </c>
      <c r="G5106" s="31">
        <v>267.00869999999998</v>
      </c>
      <c r="H5106" s="31">
        <v>11.91513</v>
      </c>
      <c r="I5106" s="31">
        <v>2333.6280000000002</v>
      </c>
      <c r="J5106" s="31">
        <v>3636.9630000000002</v>
      </c>
      <c r="K5106" s="31">
        <v>1838.646</v>
      </c>
      <c r="L5106" s="31">
        <v>76.849999999999994</v>
      </c>
      <c r="M5106" s="31" t="s">
        <v>108</v>
      </c>
      <c r="N5106" s="31">
        <v>47.853700000000003</v>
      </c>
      <c r="O5106" s="31">
        <v>90.912300000000002</v>
      </c>
      <c r="P5106" s="31">
        <v>121.193</v>
      </c>
      <c r="Q5106" s="31">
        <v>1775.2321999999999</v>
      </c>
      <c r="R5106" s="31">
        <v>78.706000000000003</v>
      </c>
      <c r="S5106" s="31" t="s">
        <v>108</v>
      </c>
    </row>
    <row r="5107" spans="1:19" x14ac:dyDescent="0.35">
      <c r="A5107" s="2">
        <v>40017</v>
      </c>
      <c r="B5107" s="31">
        <v>557.26340000000005</v>
      </c>
      <c r="C5107" s="31">
        <v>968.94899999999996</v>
      </c>
      <c r="D5107" s="31">
        <v>493.15440000000001</v>
      </c>
      <c r="E5107" s="31">
        <v>501.0729</v>
      </c>
      <c r="F5107" s="31">
        <v>83.179299999999998</v>
      </c>
      <c r="G5107" s="31">
        <v>274.06619999999998</v>
      </c>
      <c r="H5107" s="31">
        <v>12.48231</v>
      </c>
      <c r="I5107" s="31">
        <v>2335.6559999999999</v>
      </c>
      <c r="J5107" s="31">
        <v>3599.6550000000002</v>
      </c>
      <c r="K5107" s="31">
        <v>1827.1279999999999</v>
      </c>
      <c r="L5107" s="31">
        <v>78.430000000000007</v>
      </c>
      <c r="M5107" s="31" t="s">
        <v>108</v>
      </c>
      <c r="N5107" s="31">
        <v>48.699100000000001</v>
      </c>
      <c r="O5107" s="31">
        <v>89.807500000000005</v>
      </c>
      <c r="P5107" s="31">
        <v>121.5424</v>
      </c>
      <c r="Q5107" s="31">
        <v>1809.6578999999999</v>
      </c>
      <c r="R5107" s="31">
        <v>78.802999999999997</v>
      </c>
      <c r="S5107" s="31" t="s">
        <v>108</v>
      </c>
    </row>
    <row r="5108" spans="1:19" x14ac:dyDescent="0.35">
      <c r="A5108" s="2">
        <v>40018</v>
      </c>
      <c r="B5108" s="31">
        <v>564.90480000000002</v>
      </c>
      <c r="C5108" s="31">
        <v>972.4</v>
      </c>
      <c r="D5108" s="31">
        <v>497.48219999999998</v>
      </c>
      <c r="E5108" s="31">
        <v>500.4391</v>
      </c>
      <c r="F5108" s="31">
        <v>83.031599999999997</v>
      </c>
      <c r="G5108" s="31">
        <v>269.06709999999998</v>
      </c>
      <c r="H5108" s="31">
        <v>12.586220000000001</v>
      </c>
      <c r="I5108" s="31">
        <v>2339.0349999999999</v>
      </c>
      <c r="J5108" s="31">
        <v>3610.3139999999999</v>
      </c>
      <c r="K5108" s="31">
        <v>1823.7940000000001</v>
      </c>
      <c r="L5108" s="31">
        <v>79.14</v>
      </c>
      <c r="M5108" s="31" t="s">
        <v>108</v>
      </c>
      <c r="N5108" s="31">
        <v>49.106499999999997</v>
      </c>
      <c r="O5108" s="31">
        <v>89.930700000000002</v>
      </c>
      <c r="P5108" s="31">
        <v>121.1328</v>
      </c>
      <c r="Q5108" s="31">
        <v>1813.39</v>
      </c>
      <c r="R5108" s="31">
        <v>78.748999999999995</v>
      </c>
      <c r="S5108" s="31" t="s">
        <v>108</v>
      </c>
    </row>
    <row r="5109" spans="1:19" x14ac:dyDescent="0.35">
      <c r="A5109" s="2">
        <v>40021</v>
      </c>
      <c r="B5109" s="31">
        <v>567.61109999999996</v>
      </c>
      <c r="C5109" s="31">
        <v>981.41300000000001</v>
      </c>
      <c r="D5109" s="31">
        <v>503.10840000000002</v>
      </c>
      <c r="E5109" s="31">
        <v>507.411</v>
      </c>
      <c r="F5109" s="31">
        <v>83.066299999999998</v>
      </c>
      <c r="G5109" s="31">
        <v>266.56760000000003</v>
      </c>
      <c r="H5109" s="31">
        <v>12.426019999999999</v>
      </c>
      <c r="I5109" s="31">
        <v>2338.19</v>
      </c>
      <c r="J5109" s="31">
        <v>3600.1390000000001</v>
      </c>
      <c r="K5109" s="31">
        <v>1823.3389999999999</v>
      </c>
      <c r="L5109" s="31">
        <v>79.319999999999993</v>
      </c>
      <c r="M5109" s="31" t="s">
        <v>108</v>
      </c>
      <c r="N5109" s="31">
        <v>49.175699999999999</v>
      </c>
      <c r="O5109" s="31">
        <v>89.352999999999994</v>
      </c>
      <c r="P5109" s="31">
        <v>121.3034</v>
      </c>
      <c r="Q5109" s="31">
        <v>1835.3933999999999</v>
      </c>
      <c r="R5109" s="31">
        <v>78.626000000000005</v>
      </c>
      <c r="S5109" s="31" t="s">
        <v>108</v>
      </c>
    </row>
    <row r="5110" spans="1:19" x14ac:dyDescent="0.35">
      <c r="A5110" s="2">
        <v>40022</v>
      </c>
      <c r="B5110" s="31">
        <v>559.73090000000002</v>
      </c>
      <c r="C5110" s="31">
        <v>967.86800000000005</v>
      </c>
      <c r="D5110" s="31">
        <v>494.66919999999999</v>
      </c>
      <c r="E5110" s="31">
        <v>500.62020000000001</v>
      </c>
      <c r="F5110" s="31">
        <v>81.798100000000005</v>
      </c>
      <c r="G5110" s="31">
        <v>272.59589999999997</v>
      </c>
      <c r="H5110" s="31">
        <v>12.46499</v>
      </c>
      <c r="I5110" s="31">
        <v>2337.8519999999999</v>
      </c>
      <c r="J5110" s="31">
        <v>3601.1080000000002</v>
      </c>
      <c r="K5110" s="31">
        <v>1830.462</v>
      </c>
      <c r="L5110" s="31">
        <v>79</v>
      </c>
      <c r="M5110" s="31" t="s">
        <v>108</v>
      </c>
      <c r="N5110" s="31">
        <v>49.237200000000001</v>
      </c>
      <c r="O5110" s="31">
        <v>90.093199999999996</v>
      </c>
      <c r="P5110" s="31">
        <v>120.9449</v>
      </c>
      <c r="Q5110" s="31">
        <v>1841.8798999999999</v>
      </c>
      <c r="R5110" s="31">
        <v>78.849999999999994</v>
      </c>
      <c r="S5110" s="31" t="s">
        <v>108</v>
      </c>
    </row>
    <row r="5111" spans="1:19" x14ac:dyDescent="0.35">
      <c r="A5111" s="2">
        <v>40023</v>
      </c>
      <c r="B5111" s="31">
        <v>532.90650000000005</v>
      </c>
      <c r="C5111" s="31">
        <v>937.42899999999997</v>
      </c>
      <c r="D5111" s="31">
        <v>475.6268</v>
      </c>
      <c r="E5111" s="31">
        <v>490.52449999999999</v>
      </c>
      <c r="F5111" s="31">
        <v>80.755799999999994</v>
      </c>
      <c r="G5111" s="31">
        <v>269.3612</v>
      </c>
      <c r="H5111" s="31">
        <v>12.13594</v>
      </c>
      <c r="I5111" s="31">
        <v>2340.049</v>
      </c>
      <c r="J5111" s="31">
        <v>3598.6860000000001</v>
      </c>
      <c r="K5111" s="31">
        <v>1831.3710000000001</v>
      </c>
      <c r="L5111" s="31">
        <v>78.92</v>
      </c>
      <c r="M5111" s="31" t="s">
        <v>108</v>
      </c>
      <c r="N5111" s="31">
        <v>49.214100000000002</v>
      </c>
      <c r="O5111" s="31">
        <v>89.623800000000003</v>
      </c>
      <c r="P5111" s="31">
        <v>119.94670000000001</v>
      </c>
      <c r="Q5111" s="31">
        <v>1810.7537</v>
      </c>
      <c r="R5111" s="31">
        <v>79.63</v>
      </c>
      <c r="S5111" s="31" t="s">
        <v>108</v>
      </c>
    </row>
    <row r="5112" spans="1:19" x14ac:dyDescent="0.35">
      <c r="A5112" s="2">
        <v>40024</v>
      </c>
      <c r="B5112" s="31">
        <v>561.00450000000001</v>
      </c>
      <c r="C5112" s="31">
        <v>1005.054</v>
      </c>
      <c r="D5112" s="31">
        <v>494.66919999999999</v>
      </c>
      <c r="E5112" s="31">
        <v>507.77319999999997</v>
      </c>
      <c r="F5112" s="31">
        <v>81.415899999999993</v>
      </c>
      <c r="G5112" s="31">
        <v>285.53460000000001</v>
      </c>
      <c r="H5112" s="31">
        <v>12.54725</v>
      </c>
      <c r="I5112" s="31">
        <v>2340.049</v>
      </c>
      <c r="J5112" s="31">
        <v>3604.5</v>
      </c>
      <c r="K5112" s="31">
        <v>1831.22</v>
      </c>
      <c r="L5112" s="31">
        <v>79.510000000000005</v>
      </c>
      <c r="M5112" s="31" t="s">
        <v>108</v>
      </c>
      <c r="N5112" s="31">
        <v>49.398600000000002</v>
      </c>
      <c r="O5112" s="31">
        <v>89.076899999999995</v>
      </c>
      <c r="P5112" s="31">
        <v>119.9562</v>
      </c>
      <c r="Q5112" s="31">
        <v>1835.4782</v>
      </c>
      <c r="R5112" s="31">
        <v>79.284999999999997</v>
      </c>
      <c r="S5112" s="31" t="s">
        <v>108</v>
      </c>
    </row>
    <row r="5113" spans="1:19" x14ac:dyDescent="0.35">
      <c r="A5113" s="2">
        <v>40025</v>
      </c>
      <c r="B5113" s="31">
        <v>574.7749</v>
      </c>
      <c r="C5113" s="31">
        <v>1036.575</v>
      </c>
      <c r="D5113" s="31">
        <v>499.64620000000002</v>
      </c>
      <c r="E5113" s="31">
        <v>518.04999999999995</v>
      </c>
      <c r="F5113" s="31">
        <v>83.022900000000007</v>
      </c>
      <c r="G5113" s="31">
        <v>288.76929999999999</v>
      </c>
      <c r="H5113" s="31">
        <v>12.521269999999999</v>
      </c>
      <c r="I5113" s="31">
        <v>2334.3040000000001</v>
      </c>
      <c r="J5113" s="31">
        <v>3638.4160000000002</v>
      </c>
      <c r="K5113" s="31">
        <v>1849.71</v>
      </c>
      <c r="L5113" s="31">
        <v>79.69</v>
      </c>
      <c r="M5113" s="31" t="s">
        <v>108</v>
      </c>
      <c r="N5113" s="31">
        <v>49.252499999999998</v>
      </c>
      <c r="O5113" s="31">
        <v>89.460899999999995</v>
      </c>
      <c r="P5113" s="31">
        <v>120.93600000000001</v>
      </c>
      <c r="Q5113" s="31">
        <v>1858.6768999999999</v>
      </c>
      <c r="R5113" s="31">
        <v>78.346999999999994</v>
      </c>
      <c r="S5113" s="31" t="s">
        <v>108</v>
      </c>
    </row>
    <row r="5114" spans="1:19" x14ac:dyDescent="0.35">
      <c r="A5114" s="2">
        <v>40028</v>
      </c>
      <c r="B5114" s="31">
        <v>588.86369999999999</v>
      </c>
      <c r="C5114" s="31">
        <v>1065.778</v>
      </c>
      <c r="D5114" s="31">
        <v>518.0394</v>
      </c>
      <c r="E5114" s="31">
        <v>543.53830000000005</v>
      </c>
      <c r="F5114" s="31">
        <v>83.283500000000004</v>
      </c>
      <c r="G5114" s="31">
        <v>303.03129999999999</v>
      </c>
      <c r="H5114" s="31">
        <v>12.70744</v>
      </c>
      <c r="I5114" s="31">
        <v>2328.5590000000002</v>
      </c>
      <c r="J5114" s="31">
        <v>3604.5</v>
      </c>
      <c r="K5114" s="31">
        <v>1843.3440000000001</v>
      </c>
      <c r="L5114" s="31">
        <v>81</v>
      </c>
      <c r="M5114" s="31" t="s">
        <v>108</v>
      </c>
      <c r="N5114" s="31">
        <v>50.013500000000001</v>
      </c>
      <c r="O5114" s="31">
        <v>89.459699999999998</v>
      </c>
      <c r="P5114" s="31">
        <v>122.9652</v>
      </c>
      <c r="Q5114" s="31">
        <v>1904.9193</v>
      </c>
      <c r="R5114" s="31">
        <v>77.638999999999996</v>
      </c>
      <c r="S5114" s="31" t="s">
        <v>108</v>
      </c>
    </row>
    <row r="5115" spans="1:19" x14ac:dyDescent="0.35">
      <c r="A5115" s="2">
        <v>40029</v>
      </c>
      <c r="B5115" s="31">
        <v>593.87840000000006</v>
      </c>
      <c r="C5115" s="31">
        <v>1059.288</v>
      </c>
      <c r="D5115" s="31">
        <v>521.28530000000001</v>
      </c>
      <c r="E5115" s="31">
        <v>547.79390000000001</v>
      </c>
      <c r="F5115" s="31">
        <v>84.2303</v>
      </c>
      <c r="G5115" s="31">
        <v>303.3254</v>
      </c>
      <c r="H5115" s="31">
        <v>12.75074</v>
      </c>
      <c r="I5115" s="31">
        <v>2326.5309999999999</v>
      </c>
      <c r="J5115" s="31">
        <v>3600.1390000000001</v>
      </c>
      <c r="K5115" s="31">
        <v>1842.89</v>
      </c>
      <c r="L5115" s="31">
        <v>81.33</v>
      </c>
      <c r="M5115" s="31" t="s">
        <v>108</v>
      </c>
      <c r="N5115" s="31">
        <v>50.121099999999998</v>
      </c>
      <c r="O5115" s="31">
        <v>89.374700000000004</v>
      </c>
      <c r="P5115" s="31">
        <v>122.8124</v>
      </c>
      <c r="Q5115" s="31">
        <v>1895.9804999999999</v>
      </c>
      <c r="R5115" s="31">
        <v>77.765000000000001</v>
      </c>
      <c r="S5115" s="31" t="s">
        <v>108</v>
      </c>
    </row>
    <row r="5116" spans="1:19" x14ac:dyDescent="0.35">
      <c r="A5116" s="2">
        <v>40030</v>
      </c>
      <c r="B5116" s="31">
        <v>603.58929999999998</v>
      </c>
      <c r="C5116" s="31">
        <v>1056.4549999999999</v>
      </c>
      <c r="D5116" s="31">
        <v>530.59010000000001</v>
      </c>
      <c r="E5116" s="31">
        <v>561.37559999999996</v>
      </c>
      <c r="F5116" s="31">
        <v>83.934899999999999</v>
      </c>
      <c r="G5116" s="31">
        <v>307.29520000000002</v>
      </c>
      <c r="H5116" s="31">
        <v>12.39138</v>
      </c>
      <c r="I5116" s="31">
        <v>2327.038</v>
      </c>
      <c r="J5116" s="31">
        <v>3583.6660000000002</v>
      </c>
      <c r="K5116" s="31">
        <v>1844.1020000000001</v>
      </c>
      <c r="L5116" s="31">
        <v>81</v>
      </c>
      <c r="M5116" s="31" t="s">
        <v>108</v>
      </c>
      <c r="N5116" s="31">
        <v>49.636899999999997</v>
      </c>
      <c r="O5116" s="31">
        <v>89.731899999999996</v>
      </c>
      <c r="P5116" s="31">
        <v>122.7101</v>
      </c>
      <c r="Q5116" s="31">
        <v>1882.7025000000001</v>
      </c>
      <c r="R5116" s="31">
        <v>77.516999999999996</v>
      </c>
      <c r="S5116" s="31" t="s">
        <v>108</v>
      </c>
    </row>
    <row r="5117" spans="1:19" x14ac:dyDescent="0.35">
      <c r="A5117" s="2">
        <v>40031</v>
      </c>
      <c r="B5117" s="31">
        <v>598.89300000000003</v>
      </c>
      <c r="C5117" s="31">
        <v>1061.348</v>
      </c>
      <c r="D5117" s="31">
        <v>534.05240000000003</v>
      </c>
      <c r="E5117" s="31">
        <v>545.30399999999997</v>
      </c>
      <c r="F5117" s="31">
        <v>83.639600000000002</v>
      </c>
      <c r="G5117" s="31">
        <v>302.8843</v>
      </c>
      <c r="H5117" s="31">
        <v>12.16624</v>
      </c>
      <c r="I5117" s="31">
        <v>2324.672</v>
      </c>
      <c r="J5117" s="31">
        <v>3590.933</v>
      </c>
      <c r="K5117" s="31">
        <v>1840.4649999999999</v>
      </c>
      <c r="L5117" s="31">
        <v>80.540000000000006</v>
      </c>
      <c r="M5117" s="31" t="s">
        <v>108</v>
      </c>
      <c r="N5117" s="31">
        <v>49.229500000000002</v>
      </c>
      <c r="O5117" s="31">
        <v>89.1096</v>
      </c>
      <c r="P5117" s="31">
        <v>122.548</v>
      </c>
      <c r="Q5117" s="31">
        <v>1885.0226</v>
      </c>
      <c r="R5117" s="31">
        <v>78.064999999999998</v>
      </c>
      <c r="S5117" s="31" t="s">
        <v>108</v>
      </c>
    </row>
    <row r="5118" spans="1:19" x14ac:dyDescent="0.35">
      <c r="A5118" s="2">
        <v>40032</v>
      </c>
      <c r="B5118" s="31">
        <v>589.58010000000002</v>
      </c>
      <c r="C5118" s="31">
        <v>1034.2570000000001</v>
      </c>
      <c r="D5118" s="31">
        <v>531.23929999999996</v>
      </c>
      <c r="E5118" s="31">
        <v>556.48620000000005</v>
      </c>
      <c r="F5118" s="31">
        <v>83.344300000000004</v>
      </c>
      <c r="G5118" s="31">
        <v>305.38380000000001</v>
      </c>
      <c r="H5118" s="31">
        <v>12.28314</v>
      </c>
      <c r="I5118" s="31">
        <v>2325.348</v>
      </c>
      <c r="J5118" s="31">
        <v>3565.739</v>
      </c>
      <c r="K5118" s="31">
        <v>1822.7329999999999</v>
      </c>
      <c r="L5118" s="31">
        <v>81.47</v>
      </c>
      <c r="M5118" s="31" t="s">
        <v>108</v>
      </c>
      <c r="N5118" s="31">
        <v>49.798299999999998</v>
      </c>
      <c r="O5118" s="31">
        <v>87.398399999999995</v>
      </c>
      <c r="P5118" s="31">
        <v>121.1913</v>
      </c>
      <c r="Q5118" s="31">
        <v>1879.3576</v>
      </c>
      <c r="R5118" s="31">
        <v>78.974999999999994</v>
      </c>
      <c r="S5118" s="31" t="s">
        <v>108</v>
      </c>
    </row>
    <row r="5119" spans="1:19" x14ac:dyDescent="0.35">
      <c r="A5119" s="2">
        <v>40035</v>
      </c>
      <c r="B5119" s="31">
        <v>589.27829999999994</v>
      </c>
      <c r="C5119" s="31">
        <v>1044.2360000000001</v>
      </c>
      <c r="D5119" s="31">
        <v>529.08050000000003</v>
      </c>
      <c r="E5119" s="31">
        <v>555.12829999999997</v>
      </c>
      <c r="F5119" s="31">
        <v>82.249799999999993</v>
      </c>
      <c r="G5119" s="31">
        <v>297.00299999999999</v>
      </c>
      <c r="H5119" s="31">
        <v>12.55437</v>
      </c>
      <c r="I5119" s="31">
        <v>2319.096</v>
      </c>
      <c r="J5119" s="31">
        <v>3587.5419999999999</v>
      </c>
      <c r="K5119" s="31">
        <v>1824.097</v>
      </c>
      <c r="L5119" s="31">
        <v>81.55</v>
      </c>
      <c r="M5119" s="31" t="s">
        <v>108</v>
      </c>
      <c r="N5119" s="31">
        <v>49.575400000000002</v>
      </c>
      <c r="O5119" s="31">
        <v>87.465100000000007</v>
      </c>
      <c r="P5119" s="31">
        <v>120.81489999999999</v>
      </c>
      <c r="Q5119" s="31">
        <v>1883.4772</v>
      </c>
      <c r="R5119" s="31">
        <v>79.256</v>
      </c>
      <c r="S5119" s="31" t="s">
        <v>108</v>
      </c>
    </row>
    <row r="5120" spans="1:19" x14ac:dyDescent="0.35">
      <c r="A5120" s="2">
        <v>40036</v>
      </c>
      <c r="B5120" s="31">
        <v>580.59379999999999</v>
      </c>
      <c r="C5120" s="31">
        <v>1047.684</v>
      </c>
      <c r="D5120" s="31">
        <v>519.43190000000004</v>
      </c>
      <c r="E5120" s="31">
        <v>546.40269999999998</v>
      </c>
      <c r="F5120" s="31">
        <v>82.310599999999994</v>
      </c>
      <c r="G5120" s="31">
        <v>305.38380000000001</v>
      </c>
      <c r="H5120" s="31">
        <v>12.22959</v>
      </c>
      <c r="I5120" s="31">
        <v>2318.7579999999998</v>
      </c>
      <c r="J5120" s="31">
        <v>3601.5929999999998</v>
      </c>
      <c r="K5120" s="31">
        <v>1826.2180000000001</v>
      </c>
      <c r="L5120" s="31">
        <v>80.38</v>
      </c>
      <c r="M5120" s="31" t="s">
        <v>108</v>
      </c>
      <c r="N5120" s="31">
        <v>49.083500000000001</v>
      </c>
      <c r="O5120" s="31">
        <v>88.809600000000003</v>
      </c>
      <c r="P5120" s="31">
        <v>120.62609999999999</v>
      </c>
      <c r="Q5120" s="31">
        <v>1861.7784999999999</v>
      </c>
      <c r="R5120" s="31">
        <v>79.176000000000002</v>
      </c>
      <c r="S5120" s="31" t="s">
        <v>108</v>
      </c>
    </row>
    <row r="5121" spans="1:19" x14ac:dyDescent="0.35">
      <c r="A5121" s="2">
        <v>40037</v>
      </c>
      <c r="B5121" s="31">
        <v>584.10450000000003</v>
      </c>
      <c r="C5121" s="31">
        <v>1039.106</v>
      </c>
      <c r="D5121" s="31">
        <v>523.4289</v>
      </c>
      <c r="E5121" s="31">
        <v>560.40350000000001</v>
      </c>
      <c r="F5121" s="31">
        <v>82.736199999999997</v>
      </c>
      <c r="G5121" s="31">
        <v>307.00110000000001</v>
      </c>
      <c r="H5121" s="31">
        <v>12.39283</v>
      </c>
      <c r="I5121" s="31">
        <v>2323.8270000000002</v>
      </c>
      <c r="J5121" s="31">
        <v>3604.0149999999999</v>
      </c>
      <c r="K5121" s="31">
        <v>1828.643</v>
      </c>
      <c r="L5121" s="31">
        <v>81.12</v>
      </c>
      <c r="M5121" s="31" t="s">
        <v>108</v>
      </c>
      <c r="N5121" s="31">
        <v>49.767499999999998</v>
      </c>
      <c r="O5121" s="31">
        <v>88.494799999999998</v>
      </c>
      <c r="P5121" s="31">
        <v>121.23139999999999</v>
      </c>
      <c r="Q5121" s="31">
        <v>1851.7304999999999</v>
      </c>
      <c r="R5121" s="31">
        <v>78.790000000000006</v>
      </c>
      <c r="S5121" s="31" t="s">
        <v>108</v>
      </c>
    </row>
    <row r="5122" spans="1:19" x14ac:dyDescent="0.35">
      <c r="A5122" s="2">
        <v>40038</v>
      </c>
      <c r="B5122" s="31">
        <v>588.03399999999999</v>
      </c>
      <c r="C5122" s="31">
        <v>1038.4059999999999</v>
      </c>
      <c r="D5122" s="31">
        <v>526.21609999999998</v>
      </c>
      <c r="E5122" s="31">
        <v>577.65279999999996</v>
      </c>
      <c r="F5122" s="31">
        <v>83.083699999999993</v>
      </c>
      <c r="G5122" s="31">
        <v>299.57600000000002</v>
      </c>
      <c r="H5122" s="31">
        <v>12.534219999999999</v>
      </c>
      <c r="I5122" s="31">
        <v>2324.3339999999998</v>
      </c>
      <c r="J5122" s="31">
        <v>3630.1790000000001</v>
      </c>
      <c r="K5122" s="31">
        <v>1831.826</v>
      </c>
      <c r="L5122" s="31">
        <v>82.04</v>
      </c>
      <c r="M5122" s="31" t="s">
        <v>108</v>
      </c>
      <c r="N5122" s="31">
        <v>50.167200000000001</v>
      </c>
      <c r="O5122" s="31">
        <v>89.192700000000002</v>
      </c>
      <c r="P5122" s="31">
        <v>121.9213</v>
      </c>
      <c r="Q5122" s="31">
        <v>1885.7304999999999</v>
      </c>
      <c r="R5122" s="31">
        <v>78.489000000000004</v>
      </c>
      <c r="S5122" s="31" t="s">
        <v>108</v>
      </c>
    </row>
    <row r="5123" spans="1:19" x14ac:dyDescent="0.35">
      <c r="A5123" s="2">
        <v>40039</v>
      </c>
      <c r="B5123" s="31">
        <v>568.34619999999995</v>
      </c>
      <c r="C5123" s="31">
        <v>991.404</v>
      </c>
      <c r="D5123" s="31">
        <v>511.02859999999998</v>
      </c>
      <c r="E5123" s="31">
        <v>565.52599999999995</v>
      </c>
      <c r="F5123" s="31">
        <v>82.406199999999998</v>
      </c>
      <c r="G5123" s="31">
        <v>288.62220000000002</v>
      </c>
      <c r="H5123" s="31">
        <v>12.15375</v>
      </c>
      <c r="I5123" s="31">
        <v>2331.9380000000001</v>
      </c>
      <c r="J5123" s="31">
        <v>3637.9319999999998</v>
      </c>
      <c r="K5123" s="31">
        <v>1847.4359999999999</v>
      </c>
      <c r="L5123" s="31">
        <v>81.41</v>
      </c>
      <c r="M5123" s="31" t="s">
        <v>108</v>
      </c>
      <c r="N5123" s="31">
        <v>49.652200000000001</v>
      </c>
      <c r="O5123" s="31">
        <v>90.0839</v>
      </c>
      <c r="P5123" s="31">
        <v>121.4264</v>
      </c>
      <c r="Q5123" s="31">
        <v>1879.4627</v>
      </c>
      <c r="R5123" s="31">
        <v>78.885000000000005</v>
      </c>
      <c r="S5123" s="31" t="s">
        <v>108</v>
      </c>
    </row>
    <row r="5124" spans="1:19" x14ac:dyDescent="0.35">
      <c r="A5124" s="2">
        <v>40042</v>
      </c>
      <c r="B5124" s="31">
        <v>561.57360000000006</v>
      </c>
      <c r="C5124" s="31">
        <v>993.09400000000005</v>
      </c>
      <c r="D5124" s="31">
        <v>493.27420000000001</v>
      </c>
      <c r="E5124" s="31">
        <v>547.96929999999998</v>
      </c>
      <c r="F5124" s="31">
        <v>81.285600000000002</v>
      </c>
      <c r="G5124" s="31">
        <v>280.6825</v>
      </c>
      <c r="H5124" s="31">
        <v>11.640750000000001</v>
      </c>
      <c r="I5124" s="31">
        <v>2342.2460000000001</v>
      </c>
      <c r="J5124" s="31">
        <v>3652.9520000000002</v>
      </c>
      <c r="K5124" s="31">
        <v>1852.741</v>
      </c>
      <c r="L5124" s="31">
        <v>79.180000000000007</v>
      </c>
      <c r="M5124" s="31" t="s">
        <v>108</v>
      </c>
      <c r="N5124" s="31">
        <v>48.153399999999998</v>
      </c>
      <c r="O5124" s="31">
        <v>90.178700000000006</v>
      </c>
      <c r="P5124" s="31">
        <v>120.0277</v>
      </c>
      <c r="Q5124" s="31">
        <v>1807.3016</v>
      </c>
      <c r="R5124" s="31">
        <v>79.292000000000002</v>
      </c>
      <c r="S5124" s="31" t="s">
        <v>108</v>
      </c>
    </row>
    <row r="5125" spans="1:19" x14ac:dyDescent="0.35">
      <c r="A5125" s="2">
        <v>40043</v>
      </c>
      <c r="B5125" s="31">
        <v>575.43380000000002</v>
      </c>
      <c r="C5125" s="31">
        <v>1020.085</v>
      </c>
      <c r="D5125" s="31">
        <v>503.96969999999999</v>
      </c>
      <c r="E5125" s="31">
        <v>550.68430000000001</v>
      </c>
      <c r="F5125" s="31">
        <v>81.581000000000003</v>
      </c>
      <c r="G5125" s="31">
        <v>282.00580000000002</v>
      </c>
      <c r="H5125" s="31">
        <v>11.73907</v>
      </c>
      <c r="I5125" s="31">
        <v>2344.9490000000001</v>
      </c>
      <c r="J5125" s="31">
        <v>3645.6840000000002</v>
      </c>
      <c r="K5125" s="31">
        <v>1851.68</v>
      </c>
      <c r="L5125" s="31">
        <v>80.09</v>
      </c>
      <c r="M5125" s="31" t="s">
        <v>108</v>
      </c>
      <c r="N5125" s="31">
        <v>48.791400000000003</v>
      </c>
      <c r="O5125" s="31">
        <v>89.901899999999998</v>
      </c>
      <c r="P5125" s="31">
        <v>120.3021</v>
      </c>
      <c r="Q5125" s="31">
        <v>1819.4914000000001</v>
      </c>
      <c r="R5125" s="31">
        <v>78.936999999999998</v>
      </c>
      <c r="S5125" s="31" t="s">
        <v>108</v>
      </c>
    </row>
    <row r="5126" spans="1:19" x14ac:dyDescent="0.35">
      <c r="A5126" s="2">
        <v>40044</v>
      </c>
      <c r="B5126" s="31">
        <v>592.83780000000002</v>
      </c>
      <c r="C5126" s="31">
        <v>1041.0229999999999</v>
      </c>
      <c r="D5126" s="31">
        <v>518.72940000000006</v>
      </c>
      <c r="E5126" s="31">
        <v>541.72490000000005</v>
      </c>
      <c r="F5126" s="31">
        <v>82.067400000000006</v>
      </c>
      <c r="G5126" s="31">
        <v>281.71170000000001</v>
      </c>
      <c r="H5126" s="31">
        <v>12.303369999999999</v>
      </c>
      <c r="I5126" s="31">
        <v>2346.9769999999999</v>
      </c>
      <c r="J5126" s="31">
        <v>3659.7350000000001</v>
      </c>
      <c r="K5126" s="31">
        <v>1859.258</v>
      </c>
      <c r="L5126" s="31">
        <v>80.7</v>
      </c>
      <c r="M5126" s="31" t="s">
        <v>108</v>
      </c>
      <c r="N5126" s="31">
        <v>49.1526</v>
      </c>
      <c r="O5126" s="31">
        <v>90.841300000000004</v>
      </c>
      <c r="P5126" s="31">
        <v>121.2816</v>
      </c>
      <c r="Q5126" s="31">
        <v>1814.4127000000001</v>
      </c>
      <c r="R5126" s="31">
        <v>78.468999999999994</v>
      </c>
      <c r="S5126" s="31" t="s">
        <v>108</v>
      </c>
    </row>
    <row r="5127" spans="1:19" x14ac:dyDescent="0.35">
      <c r="A5127" s="2">
        <v>40045</v>
      </c>
      <c r="B5127" s="31">
        <v>582.6789</v>
      </c>
      <c r="C5127" s="31">
        <v>1021.775</v>
      </c>
      <c r="D5127" s="31">
        <v>521.72410000000002</v>
      </c>
      <c r="E5127" s="31">
        <v>547.92409999999995</v>
      </c>
      <c r="F5127" s="31">
        <v>81.798100000000005</v>
      </c>
      <c r="G5127" s="31">
        <v>281.41759999999999</v>
      </c>
      <c r="H5127" s="31">
        <v>12.461539999999999</v>
      </c>
      <c r="I5127" s="31">
        <v>2344.9490000000001</v>
      </c>
      <c r="J5127" s="31">
        <v>3664.096</v>
      </c>
      <c r="K5127" s="31">
        <v>1856.9849999999999</v>
      </c>
      <c r="L5127" s="31">
        <v>81.33</v>
      </c>
      <c r="M5127" s="31" t="s">
        <v>108</v>
      </c>
      <c r="N5127" s="31">
        <v>49.621499999999997</v>
      </c>
      <c r="O5127" s="31">
        <v>90.268799999999999</v>
      </c>
      <c r="P5127" s="31">
        <v>121.4263</v>
      </c>
      <c r="Q5127" s="31">
        <v>1845.8820000000001</v>
      </c>
      <c r="R5127" s="31">
        <v>78.384</v>
      </c>
      <c r="S5127" s="31" t="s">
        <v>108</v>
      </c>
    </row>
    <row r="5128" spans="1:19" x14ac:dyDescent="0.35">
      <c r="A5128" s="2">
        <v>40046</v>
      </c>
      <c r="B5128" s="31">
        <v>589.45150000000001</v>
      </c>
      <c r="C5128" s="31">
        <v>1030.8810000000001</v>
      </c>
      <c r="D5128" s="31">
        <v>520.44060000000002</v>
      </c>
      <c r="E5128" s="31">
        <v>567.92430000000002</v>
      </c>
      <c r="F5128" s="31">
        <v>82.927300000000002</v>
      </c>
      <c r="G5128" s="31">
        <v>286.12259999999998</v>
      </c>
      <c r="H5128" s="31">
        <v>12.65391</v>
      </c>
      <c r="I5128" s="31">
        <v>2352.5529999999999</v>
      </c>
      <c r="J5128" s="31">
        <v>3634.54</v>
      </c>
      <c r="K5128" s="31">
        <v>1849.558</v>
      </c>
      <c r="L5128" s="31">
        <v>82.99</v>
      </c>
      <c r="M5128" s="31" t="s">
        <v>108</v>
      </c>
      <c r="N5128" s="31">
        <v>50.282499999999999</v>
      </c>
      <c r="O5128" s="31">
        <v>90.021199999999993</v>
      </c>
      <c r="P5128" s="31">
        <v>121.98090000000001</v>
      </c>
      <c r="Q5128" s="31">
        <v>1864.3948</v>
      </c>
      <c r="R5128" s="31">
        <v>78.043999999999997</v>
      </c>
      <c r="S5128" s="31" t="s">
        <v>108</v>
      </c>
    </row>
    <row r="5129" spans="1:19" x14ac:dyDescent="0.35">
      <c r="A5129" s="2">
        <v>40049</v>
      </c>
      <c r="B5129" s="31">
        <v>590.63279999999997</v>
      </c>
      <c r="C5129" s="31">
        <v>1052.146</v>
      </c>
      <c r="D5129" s="31">
        <v>527.28570000000002</v>
      </c>
      <c r="E5129" s="31">
        <v>581.86109999999996</v>
      </c>
      <c r="F5129" s="31">
        <v>81.971900000000005</v>
      </c>
      <c r="G5129" s="31">
        <v>296.26769999999999</v>
      </c>
      <c r="H5129" s="31">
        <v>12.508559999999999</v>
      </c>
      <c r="I5129" s="31">
        <v>2347.6529999999998</v>
      </c>
      <c r="J5129" s="31">
        <v>3647.1370000000002</v>
      </c>
      <c r="K5129" s="31">
        <v>1849.2550000000001</v>
      </c>
      <c r="L5129" s="31">
        <v>82.93</v>
      </c>
      <c r="M5129" s="31" t="s">
        <v>108</v>
      </c>
      <c r="N5129" s="31">
        <v>50.236400000000003</v>
      </c>
      <c r="O5129" s="31">
        <v>89.745199999999997</v>
      </c>
      <c r="P5129" s="31">
        <v>122.14239999999999</v>
      </c>
      <c r="Q5129" s="31">
        <v>1899.7499</v>
      </c>
      <c r="R5129" s="31">
        <v>78.271000000000001</v>
      </c>
      <c r="S5129" s="31" t="s">
        <v>108</v>
      </c>
    </row>
    <row r="5130" spans="1:19" x14ac:dyDescent="0.35">
      <c r="A5130" s="2">
        <v>40050</v>
      </c>
      <c r="B5130" s="31">
        <v>571.65380000000005</v>
      </c>
      <c r="C5130" s="31">
        <v>1020.902</v>
      </c>
      <c r="D5130" s="31">
        <v>521.08230000000003</v>
      </c>
      <c r="E5130" s="31">
        <v>571.22749999999996</v>
      </c>
      <c r="F5130" s="31">
        <v>82.171599999999998</v>
      </c>
      <c r="G5130" s="31">
        <v>293.76819999999998</v>
      </c>
      <c r="H5130" s="31">
        <v>12.859109999999999</v>
      </c>
      <c r="I5130" s="31">
        <v>2348.6669999999999</v>
      </c>
      <c r="J5130" s="31">
        <v>3656.828</v>
      </c>
      <c r="K5130" s="31">
        <v>1855.7719999999999</v>
      </c>
      <c r="L5130" s="31">
        <v>83.05</v>
      </c>
      <c r="M5130" s="31" t="s">
        <v>108</v>
      </c>
      <c r="N5130" s="31">
        <v>50.313200000000002</v>
      </c>
      <c r="O5130" s="31">
        <v>90.2483</v>
      </c>
      <c r="P5130" s="31">
        <v>122.2193</v>
      </c>
      <c r="Q5130" s="31">
        <v>1893.0028</v>
      </c>
      <c r="R5130" s="31">
        <v>78.242999999999995</v>
      </c>
      <c r="S5130" s="31" t="s">
        <v>108</v>
      </c>
    </row>
    <row r="5131" spans="1:19" x14ac:dyDescent="0.35">
      <c r="A5131" s="2">
        <v>40051</v>
      </c>
      <c r="B5131" s="31">
        <v>569.84249999999997</v>
      </c>
      <c r="C5131" s="31">
        <v>1006.998</v>
      </c>
      <c r="D5131" s="31">
        <v>502.47219999999999</v>
      </c>
      <c r="E5131" s="31">
        <v>569.28179999999998</v>
      </c>
      <c r="F5131" s="31">
        <v>82.154300000000006</v>
      </c>
      <c r="G5131" s="31">
        <v>293.03300000000002</v>
      </c>
      <c r="H5131" s="31">
        <v>12.64536</v>
      </c>
      <c r="I5131" s="31">
        <v>2347.8220000000001</v>
      </c>
      <c r="J5131" s="31">
        <v>3661.2080000000001</v>
      </c>
      <c r="K5131" s="31">
        <v>1861.38</v>
      </c>
      <c r="L5131" s="31">
        <v>83.11</v>
      </c>
      <c r="M5131" s="31" t="s">
        <v>108</v>
      </c>
      <c r="N5131" s="31">
        <v>50.313200000000002</v>
      </c>
      <c r="O5131" s="31">
        <v>90.246899999999997</v>
      </c>
      <c r="P5131" s="31">
        <v>121.3918</v>
      </c>
      <c r="Q5131" s="31">
        <v>1879.0309999999999</v>
      </c>
      <c r="R5131" s="31">
        <v>78.661000000000001</v>
      </c>
      <c r="S5131" s="31" t="s">
        <v>108</v>
      </c>
    </row>
    <row r="5132" spans="1:19" x14ac:dyDescent="0.35">
      <c r="A5132" s="2">
        <v>40052</v>
      </c>
      <c r="B5132" s="31">
        <v>576.22130000000004</v>
      </c>
      <c r="C5132" s="31">
        <v>1029.681</v>
      </c>
      <c r="D5132" s="31">
        <v>502.47219999999999</v>
      </c>
      <c r="E5132" s="31">
        <v>567.29079999999999</v>
      </c>
      <c r="F5132" s="31">
        <v>82.284599999999998</v>
      </c>
      <c r="G5132" s="31">
        <v>292.88600000000002</v>
      </c>
      <c r="H5132" s="31">
        <v>12.05969</v>
      </c>
      <c r="I5132" s="31">
        <v>2350.1880000000001</v>
      </c>
      <c r="J5132" s="31">
        <v>3657.3090000000002</v>
      </c>
      <c r="K5132" s="31">
        <v>1859.713</v>
      </c>
      <c r="L5132" s="31">
        <v>83.31</v>
      </c>
      <c r="M5132" s="31" t="s">
        <v>108</v>
      </c>
      <c r="N5132" s="31">
        <v>50.390099999999997</v>
      </c>
      <c r="O5132" s="31">
        <v>91.030500000000004</v>
      </c>
      <c r="P5132" s="31">
        <v>121.3573</v>
      </c>
      <c r="Q5132" s="31">
        <v>1861.6248000000001</v>
      </c>
      <c r="R5132" s="31">
        <v>78.009</v>
      </c>
      <c r="S5132" s="31" t="s">
        <v>108</v>
      </c>
    </row>
    <row r="5133" spans="1:19" x14ac:dyDescent="0.35">
      <c r="A5133" s="2">
        <v>40053</v>
      </c>
      <c r="B5133" s="31">
        <v>578.50509999999997</v>
      </c>
      <c r="C5133" s="31">
        <v>1035.952</v>
      </c>
      <c r="D5133" s="31">
        <v>516.16240000000005</v>
      </c>
      <c r="E5133" s="31">
        <v>585.79780000000005</v>
      </c>
      <c r="F5133" s="31">
        <v>83.283500000000004</v>
      </c>
      <c r="G5133" s="31">
        <v>297.29689999999999</v>
      </c>
      <c r="H5133" s="31">
        <v>11.96564</v>
      </c>
      <c r="I5133" s="31">
        <v>2349.681</v>
      </c>
      <c r="J5133" s="31">
        <v>3663.4279999999999</v>
      </c>
      <c r="K5133" s="31">
        <v>1858.652</v>
      </c>
      <c r="L5133" s="31">
        <v>83.17</v>
      </c>
      <c r="M5133" s="31" t="s">
        <v>108</v>
      </c>
      <c r="N5133" s="31">
        <v>50.497700000000002</v>
      </c>
      <c r="O5133" s="31">
        <v>91.0839</v>
      </c>
      <c r="P5133" s="31">
        <v>122.6031</v>
      </c>
      <c r="Q5133" s="31">
        <v>1878.1324999999999</v>
      </c>
      <c r="R5133" s="31">
        <v>78.366</v>
      </c>
      <c r="S5133" s="31" t="s">
        <v>108</v>
      </c>
    </row>
    <row r="5134" spans="1:19" x14ac:dyDescent="0.35">
      <c r="A5134" s="2">
        <v>40056</v>
      </c>
      <c r="B5134" s="31">
        <v>554.24980000000005</v>
      </c>
      <c r="C5134" s="31">
        <v>986.87800000000004</v>
      </c>
      <c r="D5134" s="31">
        <v>487.07080000000002</v>
      </c>
      <c r="E5134" s="31">
        <v>585.79780000000005</v>
      </c>
      <c r="F5134" s="31">
        <v>82.823099999999997</v>
      </c>
      <c r="G5134" s="31">
        <v>288.03390000000002</v>
      </c>
      <c r="H5134" s="31">
        <v>11.944269999999999</v>
      </c>
      <c r="I5134" s="31">
        <v>2351.3710000000001</v>
      </c>
      <c r="J5134" s="31">
        <v>3679.1379999999999</v>
      </c>
      <c r="K5134" s="31">
        <v>1858.652</v>
      </c>
      <c r="L5134" s="31">
        <v>82.54</v>
      </c>
      <c r="M5134" s="31" t="s">
        <v>108</v>
      </c>
      <c r="N5134" s="31">
        <v>49.959699999999998</v>
      </c>
      <c r="O5134" s="31">
        <v>91.0839</v>
      </c>
      <c r="P5134" s="31">
        <v>122.6031</v>
      </c>
      <c r="Q5134" s="31">
        <v>1851.6478999999999</v>
      </c>
      <c r="R5134" s="31">
        <v>78.171999999999997</v>
      </c>
      <c r="S5134" s="31" t="s">
        <v>108</v>
      </c>
    </row>
    <row r="5135" spans="1:19" x14ac:dyDescent="0.35">
      <c r="A5135" s="2">
        <v>40057</v>
      </c>
      <c r="B5135" s="31">
        <v>539.28710000000001</v>
      </c>
      <c r="C5135" s="31">
        <v>971.774</v>
      </c>
      <c r="D5135" s="31">
        <v>489.85160000000002</v>
      </c>
      <c r="E5135" s="31">
        <v>560.72969999999998</v>
      </c>
      <c r="F5135" s="31">
        <v>83.083699999999993</v>
      </c>
      <c r="G5135" s="31">
        <v>280.97640000000001</v>
      </c>
      <c r="H5135" s="31">
        <v>12.063969999999999</v>
      </c>
      <c r="I5135" s="31">
        <v>2353.06</v>
      </c>
      <c r="J5135" s="31">
        <v>3688.9569999999999</v>
      </c>
      <c r="K5135" s="31">
        <v>1858.3489999999999</v>
      </c>
      <c r="L5135" s="31">
        <v>80.66</v>
      </c>
      <c r="M5135" s="31" t="s">
        <v>108</v>
      </c>
      <c r="N5135" s="31">
        <v>49.052700000000002</v>
      </c>
      <c r="O5135" s="31">
        <v>91.445800000000006</v>
      </c>
      <c r="P5135" s="31">
        <v>122.00620000000001</v>
      </c>
      <c r="Q5135" s="31">
        <v>1857.5468000000001</v>
      </c>
      <c r="R5135" s="31">
        <v>78.760000000000005</v>
      </c>
      <c r="S5135" s="31" t="s">
        <v>108</v>
      </c>
    </row>
    <row r="5136" spans="1:19" x14ac:dyDescent="0.35">
      <c r="A5136" s="2">
        <v>40058</v>
      </c>
      <c r="B5136" s="31">
        <v>538.42079999999999</v>
      </c>
      <c r="C5136" s="31">
        <v>986.16899999999998</v>
      </c>
      <c r="D5136" s="31">
        <v>480.65350000000001</v>
      </c>
      <c r="E5136" s="31">
        <v>558.37670000000003</v>
      </c>
      <c r="F5136" s="31">
        <v>84.994699999999995</v>
      </c>
      <c r="G5136" s="31">
        <v>279.65309999999999</v>
      </c>
      <c r="H5136" s="31">
        <v>12.56414</v>
      </c>
      <c r="I5136" s="31">
        <v>2356.6089999999999</v>
      </c>
      <c r="J5136" s="31">
        <v>3705.1570000000002</v>
      </c>
      <c r="K5136" s="31">
        <v>1862.7439999999999</v>
      </c>
      <c r="L5136" s="31">
        <v>80.48</v>
      </c>
      <c r="M5136" s="31" t="s">
        <v>108</v>
      </c>
      <c r="N5136" s="31">
        <v>48.9758</v>
      </c>
      <c r="O5136" s="31">
        <v>92.0595</v>
      </c>
      <c r="P5136" s="31">
        <v>121.4434</v>
      </c>
      <c r="Q5136" s="31">
        <v>1833.2257999999999</v>
      </c>
      <c r="R5136" s="31">
        <v>78.376000000000005</v>
      </c>
      <c r="S5136" s="31" t="s">
        <v>108</v>
      </c>
    </row>
    <row r="5137" spans="1:19" x14ac:dyDescent="0.35">
      <c r="A5137" s="2">
        <v>40059</v>
      </c>
      <c r="B5137" s="31">
        <v>534.32569999999998</v>
      </c>
      <c r="C5137" s="31">
        <v>977.55399999999997</v>
      </c>
      <c r="D5137" s="31">
        <v>474.66399999999999</v>
      </c>
      <c r="E5137" s="31">
        <v>565.70709999999997</v>
      </c>
      <c r="F5137" s="31">
        <v>86.662400000000005</v>
      </c>
      <c r="G5137" s="31">
        <v>276.85950000000003</v>
      </c>
      <c r="H5137" s="31">
        <v>12.49574</v>
      </c>
      <c r="I5137" s="31">
        <v>2355.2570000000001</v>
      </c>
      <c r="J5137" s="31">
        <v>3695.83</v>
      </c>
      <c r="K5137" s="31">
        <v>1860.654</v>
      </c>
      <c r="L5137" s="31">
        <v>81.08</v>
      </c>
      <c r="M5137" s="31" t="s">
        <v>108</v>
      </c>
      <c r="N5137" s="31">
        <v>49.314</v>
      </c>
      <c r="O5137" s="31">
        <v>92.016900000000007</v>
      </c>
      <c r="P5137" s="31">
        <v>121.6221</v>
      </c>
      <c r="Q5137" s="31">
        <v>1855.2128</v>
      </c>
      <c r="R5137" s="31">
        <v>78.465000000000003</v>
      </c>
      <c r="S5137" s="31" t="s">
        <v>108</v>
      </c>
    </row>
    <row r="5138" spans="1:19" x14ac:dyDescent="0.35">
      <c r="A5138" s="2">
        <v>40060</v>
      </c>
      <c r="B5138" s="31">
        <v>531.7269</v>
      </c>
      <c r="C5138" s="31">
        <v>968.55700000000002</v>
      </c>
      <c r="D5138" s="31">
        <v>466.74939999999998</v>
      </c>
      <c r="E5138" s="31">
        <v>567.56230000000005</v>
      </c>
      <c r="F5138" s="31">
        <v>86.575599999999994</v>
      </c>
      <c r="G5138" s="31">
        <v>271.12529999999998</v>
      </c>
      <c r="H5138" s="31">
        <v>12.551310000000001</v>
      </c>
      <c r="I5138" s="31">
        <v>2350.864</v>
      </c>
      <c r="J5138" s="31">
        <v>3673.2469999999998</v>
      </c>
      <c r="K5138" s="31">
        <v>1862.94</v>
      </c>
      <c r="L5138" s="31">
        <v>82.08</v>
      </c>
      <c r="M5138" s="31" t="s">
        <v>108</v>
      </c>
      <c r="N5138" s="31">
        <v>50.290199999999999</v>
      </c>
      <c r="O5138" s="31">
        <v>91.610699999999994</v>
      </c>
      <c r="P5138" s="31">
        <v>121.4087</v>
      </c>
      <c r="Q5138" s="31">
        <v>1882.4146000000001</v>
      </c>
      <c r="R5138" s="31">
        <v>78.135999999999996</v>
      </c>
      <c r="S5138" s="31" t="s">
        <v>108</v>
      </c>
    </row>
    <row r="5139" spans="1:19" x14ac:dyDescent="0.35">
      <c r="A5139" s="2">
        <v>40063</v>
      </c>
      <c r="B5139" s="31">
        <v>531.7269</v>
      </c>
      <c r="C5139" s="31">
        <v>968.55700000000002</v>
      </c>
      <c r="D5139" s="31">
        <v>466.74939999999998</v>
      </c>
      <c r="E5139" s="31">
        <v>567.56230000000005</v>
      </c>
      <c r="F5139" s="31">
        <v>86.575599999999994</v>
      </c>
      <c r="G5139" s="31">
        <v>271.12529999999998</v>
      </c>
      <c r="H5139" s="31">
        <v>12.551310000000001</v>
      </c>
      <c r="I5139" s="31">
        <v>2343.8470000000002</v>
      </c>
      <c r="J5139" s="31">
        <v>3673.2469999999998</v>
      </c>
      <c r="K5139" s="31">
        <v>1862.557</v>
      </c>
      <c r="L5139" s="31">
        <v>82.08</v>
      </c>
      <c r="M5139" s="31" t="s">
        <v>108</v>
      </c>
      <c r="N5139" s="31">
        <v>50.290199999999999</v>
      </c>
      <c r="O5139" s="31">
        <v>91.480999999999995</v>
      </c>
      <c r="P5139" s="31">
        <v>122.2792</v>
      </c>
      <c r="Q5139" s="31">
        <v>1908.4401</v>
      </c>
      <c r="R5139" s="31">
        <v>78.012</v>
      </c>
      <c r="S5139" s="31" t="s">
        <v>108</v>
      </c>
    </row>
    <row r="5140" spans="1:19" x14ac:dyDescent="0.35">
      <c r="A5140" s="2">
        <v>40064</v>
      </c>
      <c r="B5140" s="31">
        <v>552.4384</v>
      </c>
      <c r="C5140" s="31">
        <v>997.23800000000006</v>
      </c>
      <c r="D5140" s="31">
        <v>491.9907</v>
      </c>
      <c r="E5140" s="31">
        <v>585.5489</v>
      </c>
      <c r="F5140" s="31">
        <v>86.844800000000006</v>
      </c>
      <c r="G5140" s="31">
        <v>275.38920000000002</v>
      </c>
      <c r="H5140" s="31">
        <v>12.62398</v>
      </c>
      <c r="I5140" s="31">
        <v>2350.2750000000001</v>
      </c>
      <c r="J5140" s="31">
        <v>3672.7559999999999</v>
      </c>
      <c r="K5140" s="31">
        <v>1857.9570000000001</v>
      </c>
      <c r="L5140" s="31">
        <v>82.97</v>
      </c>
      <c r="M5140" s="31" t="s">
        <v>108</v>
      </c>
      <c r="N5140" s="31">
        <v>50.889699999999998</v>
      </c>
      <c r="O5140" s="31">
        <v>92.372200000000007</v>
      </c>
      <c r="P5140" s="31">
        <v>123.8048</v>
      </c>
      <c r="Q5140" s="31">
        <v>1943.4349</v>
      </c>
      <c r="R5140" s="31">
        <v>77.322999999999993</v>
      </c>
      <c r="S5140" s="31" t="s">
        <v>108</v>
      </c>
    </row>
    <row r="5141" spans="1:19" x14ac:dyDescent="0.35">
      <c r="A5141" s="2">
        <v>40065</v>
      </c>
      <c r="B5141" s="31">
        <v>555.91179999999997</v>
      </c>
      <c r="C5141" s="31">
        <v>997.45600000000002</v>
      </c>
      <c r="D5141" s="31">
        <v>495.53269999999998</v>
      </c>
      <c r="E5141" s="31">
        <v>579.93880000000001</v>
      </c>
      <c r="F5141" s="31">
        <v>86.610299999999995</v>
      </c>
      <c r="G5141" s="31">
        <v>273.0367</v>
      </c>
      <c r="H5141" s="31">
        <v>12.96598</v>
      </c>
      <c r="I5141" s="31">
        <v>2352.9409999999998</v>
      </c>
      <c r="J5141" s="31">
        <v>3670.3009999999999</v>
      </c>
      <c r="K5141" s="31">
        <v>1847.2239999999999</v>
      </c>
      <c r="L5141" s="31">
        <v>83.57</v>
      </c>
      <c r="M5141" s="31" t="s">
        <v>108</v>
      </c>
      <c r="N5141" s="31">
        <v>51.220199999999998</v>
      </c>
      <c r="O5141" s="31">
        <v>92.784199999999998</v>
      </c>
      <c r="P5141" s="31">
        <v>124.3771</v>
      </c>
      <c r="Q5141" s="31">
        <v>1941.8724999999999</v>
      </c>
      <c r="R5141" s="31">
        <v>77.09</v>
      </c>
      <c r="S5141" s="31" t="s">
        <v>108</v>
      </c>
    </row>
    <row r="5142" spans="1:19" x14ac:dyDescent="0.35">
      <c r="A5142" s="2">
        <v>40066</v>
      </c>
      <c r="B5142" s="31">
        <v>556.47640000000001</v>
      </c>
      <c r="C5142" s="31">
        <v>986.41</v>
      </c>
      <c r="D5142" s="31">
        <v>486.21269999999998</v>
      </c>
      <c r="E5142" s="31">
        <v>568.82929999999999</v>
      </c>
      <c r="F5142" s="31">
        <v>86.584199999999996</v>
      </c>
      <c r="G5142" s="31">
        <v>272.4486</v>
      </c>
      <c r="H5142" s="31">
        <v>13.111330000000001</v>
      </c>
      <c r="I5142" s="31">
        <v>2353.11</v>
      </c>
      <c r="J5142" s="31">
        <v>3700.739</v>
      </c>
      <c r="K5142" s="31">
        <v>1853.664</v>
      </c>
      <c r="L5142" s="31">
        <v>84.32</v>
      </c>
      <c r="M5142" s="31" t="s">
        <v>108</v>
      </c>
      <c r="N5142" s="31">
        <v>51.804299999999998</v>
      </c>
      <c r="O5142" s="31">
        <v>92.766599999999997</v>
      </c>
      <c r="P5142" s="31">
        <v>124.2316</v>
      </c>
      <c r="Q5142" s="31">
        <v>1957.9762000000001</v>
      </c>
      <c r="R5142" s="31">
        <v>76.816999999999993</v>
      </c>
      <c r="S5142" s="31" t="s">
        <v>108</v>
      </c>
    </row>
    <row r="5143" spans="1:19" x14ac:dyDescent="0.35">
      <c r="A5143" s="2">
        <v>40067</v>
      </c>
      <c r="B5143" s="31">
        <v>539.65470000000005</v>
      </c>
      <c r="C5143" s="31">
        <v>961.57799999999997</v>
      </c>
      <c r="D5143" s="31">
        <v>483.24279999999999</v>
      </c>
      <c r="E5143" s="31">
        <v>564.83590000000004</v>
      </c>
      <c r="F5143" s="31">
        <v>87.418099999999995</v>
      </c>
      <c r="G5143" s="31">
        <v>265.53809999999999</v>
      </c>
      <c r="H5143" s="31">
        <v>13.145530000000001</v>
      </c>
      <c r="I5143" s="31">
        <v>2356.8359999999998</v>
      </c>
      <c r="J5143" s="31">
        <v>3703.194</v>
      </c>
      <c r="K5143" s="31">
        <v>1864.55</v>
      </c>
      <c r="L5143" s="31">
        <v>84.3</v>
      </c>
      <c r="M5143" s="31" t="s">
        <v>108</v>
      </c>
      <c r="N5143" s="31">
        <v>51.819699999999997</v>
      </c>
      <c r="O5143" s="31">
        <v>93.991100000000003</v>
      </c>
      <c r="P5143" s="31">
        <v>124.6399</v>
      </c>
      <c r="Q5143" s="31">
        <v>1974.1172999999999</v>
      </c>
      <c r="R5143" s="31">
        <v>76.608000000000004</v>
      </c>
      <c r="S5143" s="31" t="s">
        <v>108</v>
      </c>
    </row>
    <row r="5144" spans="1:19" x14ac:dyDescent="0.35">
      <c r="A5144" s="2">
        <v>40070</v>
      </c>
      <c r="B5144" s="31">
        <v>538.63990000000001</v>
      </c>
      <c r="C5144" s="31">
        <v>953.75</v>
      </c>
      <c r="D5144" s="31">
        <v>472.161</v>
      </c>
      <c r="E5144" s="31">
        <v>554.86130000000003</v>
      </c>
      <c r="F5144" s="31">
        <v>86.957800000000006</v>
      </c>
      <c r="G5144" s="31">
        <v>267.30250000000001</v>
      </c>
      <c r="H5144" s="31">
        <v>13.055759999999999</v>
      </c>
      <c r="I5144" s="31">
        <v>2358.6990000000001</v>
      </c>
      <c r="J5144" s="31">
        <v>3689.4479999999999</v>
      </c>
      <c r="K5144" s="31">
        <v>1861.0239999999999</v>
      </c>
      <c r="L5144" s="31">
        <v>84.81</v>
      </c>
      <c r="M5144" s="31" t="s">
        <v>108</v>
      </c>
      <c r="N5144" s="31">
        <v>51.953000000000003</v>
      </c>
      <c r="O5144" s="31">
        <v>93.866100000000003</v>
      </c>
      <c r="P5144" s="31">
        <v>124.7937</v>
      </c>
      <c r="Q5144" s="31">
        <v>1953.7856999999999</v>
      </c>
      <c r="R5144" s="31">
        <v>76.694999999999993</v>
      </c>
      <c r="S5144" s="31" t="s">
        <v>108</v>
      </c>
    </row>
    <row r="5145" spans="1:19" x14ac:dyDescent="0.35">
      <c r="A5145" s="2">
        <v>40071</v>
      </c>
      <c r="B5145" s="31">
        <v>550.08870000000002</v>
      </c>
      <c r="C5145" s="31">
        <v>978.02800000000002</v>
      </c>
      <c r="D5145" s="31">
        <v>471.95010000000002</v>
      </c>
      <c r="E5145" s="31">
        <v>560.73810000000003</v>
      </c>
      <c r="F5145" s="31">
        <v>87.409400000000005</v>
      </c>
      <c r="G5145" s="31">
        <v>282.29969999999997</v>
      </c>
      <c r="H5145" s="31">
        <v>13.226760000000001</v>
      </c>
      <c r="I5145" s="31">
        <v>2353.788</v>
      </c>
      <c r="J5145" s="31">
        <v>3678.1559999999999</v>
      </c>
      <c r="K5145" s="31">
        <v>1856.27</v>
      </c>
      <c r="L5145" s="31">
        <v>85.01</v>
      </c>
      <c r="M5145" s="31" t="s">
        <v>108</v>
      </c>
      <c r="N5145" s="31">
        <v>52.168399999999998</v>
      </c>
      <c r="O5145" s="31">
        <v>93.279300000000006</v>
      </c>
      <c r="P5145" s="31">
        <v>124.5214</v>
      </c>
      <c r="Q5145" s="31">
        <v>1974.6021000000001</v>
      </c>
      <c r="R5145" s="31">
        <v>76.543999999999997</v>
      </c>
      <c r="S5145" s="31" t="s">
        <v>108</v>
      </c>
    </row>
    <row r="5146" spans="1:19" x14ac:dyDescent="0.35">
      <c r="A5146" s="2">
        <v>40072</v>
      </c>
      <c r="B5146" s="31">
        <v>563.6404</v>
      </c>
      <c r="C5146" s="31">
        <v>1009.343</v>
      </c>
      <c r="D5146" s="31">
        <v>481.01799999999997</v>
      </c>
      <c r="E5146" s="31">
        <v>580.22199999999998</v>
      </c>
      <c r="F5146" s="31">
        <v>88.616799999999998</v>
      </c>
      <c r="G5146" s="31">
        <v>279.5061</v>
      </c>
      <c r="H5146" s="31">
        <v>13.141260000000001</v>
      </c>
      <c r="I5146" s="31">
        <v>2350.9090000000001</v>
      </c>
      <c r="J5146" s="31">
        <v>3668.828</v>
      </c>
      <c r="K5146" s="31">
        <v>1851.5170000000001</v>
      </c>
      <c r="L5146" s="31">
        <v>86.43</v>
      </c>
      <c r="M5146" s="31" t="s">
        <v>108</v>
      </c>
      <c r="N5146" s="31">
        <v>52.868600000000001</v>
      </c>
      <c r="O5146" s="31">
        <v>93.473699999999994</v>
      </c>
      <c r="P5146" s="31">
        <v>125.2808</v>
      </c>
      <c r="Q5146" s="31">
        <v>2017.7708</v>
      </c>
      <c r="R5146" s="31">
        <v>76.236000000000004</v>
      </c>
      <c r="S5146" s="31" t="s">
        <v>108</v>
      </c>
    </row>
    <row r="5147" spans="1:19" x14ac:dyDescent="0.35">
      <c r="A5147" s="2">
        <v>40073</v>
      </c>
      <c r="B5147" s="31">
        <v>562.93949999999995</v>
      </c>
      <c r="C5147" s="31">
        <v>1011.034</v>
      </c>
      <c r="D5147" s="31">
        <v>501.05160000000001</v>
      </c>
      <c r="E5147" s="31">
        <v>576.89930000000004</v>
      </c>
      <c r="F5147" s="31">
        <v>88.034800000000004</v>
      </c>
      <c r="G5147" s="31">
        <v>280.24130000000002</v>
      </c>
      <c r="H5147" s="31">
        <v>13.141260000000001</v>
      </c>
      <c r="I5147" s="31">
        <v>2347.3519999999999</v>
      </c>
      <c r="J5147" s="31">
        <v>3685.029</v>
      </c>
      <c r="K5147" s="31">
        <v>1846.9169999999999</v>
      </c>
      <c r="L5147" s="31">
        <v>86.37</v>
      </c>
      <c r="M5147" s="31" t="s">
        <v>108</v>
      </c>
      <c r="N5147" s="31">
        <v>52.937800000000003</v>
      </c>
      <c r="O5147" s="31">
        <v>93.398700000000005</v>
      </c>
      <c r="P5147" s="31">
        <v>125.767</v>
      </c>
      <c r="Q5147" s="31">
        <v>2031.7811999999999</v>
      </c>
      <c r="R5147" s="31">
        <v>76.188000000000002</v>
      </c>
      <c r="S5147" s="31" t="s">
        <v>108</v>
      </c>
    </row>
    <row r="5148" spans="1:19" x14ac:dyDescent="0.35">
      <c r="A5148" s="2">
        <v>40074</v>
      </c>
      <c r="B5148" s="31">
        <v>560.75879999999995</v>
      </c>
      <c r="C5148" s="31">
        <v>1001.978</v>
      </c>
      <c r="D5148" s="31">
        <v>494.93610000000001</v>
      </c>
      <c r="E5148" s="31">
        <v>557.86749999999995</v>
      </c>
      <c r="F5148" s="31">
        <v>87.756900000000002</v>
      </c>
      <c r="G5148" s="31">
        <v>276.71260000000001</v>
      </c>
      <c r="H5148" s="31">
        <v>13.303710000000001</v>
      </c>
      <c r="I5148" s="31">
        <v>2346.6750000000002</v>
      </c>
      <c r="J5148" s="31">
        <v>3667.3560000000002</v>
      </c>
      <c r="K5148" s="31">
        <v>1846.6110000000001</v>
      </c>
      <c r="L5148" s="31">
        <v>86.23</v>
      </c>
      <c r="M5148" s="31" t="s">
        <v>108</v>
      </c>
      <c r="N5148" s="31">
        <v>52.976300000000002</v>
      </c>
      <c r="O5148" s="31">
        <v>93.221000000000004</v>
      </c>
      <c r="P5148" s="31">
        <v>125.5809</v>
      </c>
      <c r="Q5148" s="31">
        <v>2029.6293000000001</v>
      </c>
      <c r="R5148" s="31">
        <v>76.424999999999997</v>
      </c>
      <c r="S5148" s="31" t="s">
        <v>108</v>
      </c>
    </row>
    <row r="5149" spans="1:19" x14ac:dyDescent="0.35">
      <c r="A5149" s="2">
        <v>40077</v>
      </c>
      <c r="B5149" s="31">
        <v>540.66489999999999</v>
      </c>
      <c r="C5149" s="31">
        <v>959.31500000000005</v>
      </c>
      <c r="D5149" s="31">
        <v>478.48739999999998</v>
      </c>
      <c r="E5149" s="31">
        <v>559.22370000000001</v>
      </c>
      <c r="F5149" s="31">
        <v>87.287800000000004</v>
      </c>
      <c r="G5149" s="31">
        <v>268.6259</v>
      </c>
      <c r="H5149" s="31">
        <v>13.14981</v>
      </c>
      <c r="I5149" s="31">
        <v>2346.6750000000002</v>
      </c>
      <c r="J5149" s="31">
        <v>3666.3739999999998</v>
      </c>
      <c r="K5149" s="31">
        <v>1845.231</v>
      </c>
      <c r="L5149" s="31">
        <v>86.19</v>
      </c>
      <c r="M5149" s="31" t="s">
        <v>108</v>
      </c>
      <c r="N5149" s="31">
        <v>53.176299999999998</v>
      </c>
      <c r="O5149" s="31">
        <v>92.296000000000006</v>
      </c>
      <c r="P5149" s="31">
        <v>125.01600000000001</v>
      </c>
      <c r="Q5149" s="31">
        <v>2011.5257999999999</v>
      </c>
      <c r="R5149" s="31">
        <v>76.775999999999996</v>
      </c>
      <c r="S5149" s="31" t="s">
        <v>108</v>
      </c>
    </row>
    <row r="5150" spans="1:19" x14ac:dyDescent="0.35">
      <c r="A5150" s="2">
        <v>40078</v>
      </c>
      <c r="B5150" s="31">
        <v>554.68389999999999</v>
      </c>
      <c r="C5150" s="31">
        <v>979.774</v>
      </c>
      <c r="D5150" s="31">
        <v>489.2423</v>
      </c>
      <c r="E5150" s="31">
        <v>566.56970000000001</v>
      </c>
      <c r="F5150" s="31">
        <v>88.208600000000004</v>
      </c>
      <c r="G5150" s="31">
        <v>271.12540000000001</v>
      </c>
      <c r="H5150" s="31">
        <v>13.55166</v>
      </c>
      <c r="I5150" s="31">
        <v>2346.6750000000002</v>
      </c>
      <c r="J5150" s="31">
        <v>3673.2469999999998</v>
      </c>
      <c r="K5150" s="31">
        <v>1843.5440000000001</v>
      </c>
      <c r="L5150" s="31">
        <v>86.74</v>
      </c>
      <c r="M5150" s="31" t="s">
        <v>108</v>
      </c>
      <c r="N5150" s="31">
        <v>53.376399999999997</v>
      </c>
      <c r="O5150" s="31">
        <v>93.399600000000007</v>
      </c>
      <c r="P5150" s="31">
        <v>126.176</v>
      </c>
      <c r="Q5150" s="31">
        <v>2037.3007</v>
      </c>
      <c r="R5150" s="31">
        <v>76.117999999999995</v>
      </c>
      <c r="S5150" s="31" t="s">
        <v>108</v>
      </c>
    </row>
    <row r="5151" spans="1:19" x14ac:dyDescent="0.35">
      <c r="A5151" s="2">
        <v>40079</v>
      </c>
      <c r="B5151" s="31">
        <v>535.21310000000005</v>
      </c>
      <c r="C5151" s="31">
        <v>938.96600000000001</v>
      </c>
      <c r="D5151" s="31">
        <v>477.01119999999997</v>
      </c>
      <c r="E5151" s="31">
        <v>553.68589999999995</v>
      </c>
      <c r="F5151" s="31">
        <v>88.113</v>
      </c>
      <c r="G5151" s="31">
        <v>270.68430000000001</v>
      </c>
      <c r="H5151" s="31">
        <v>13.487539999999999</v>
      </c>
      <c r="I5151" s="31">
        <v>2346.6750000000002</v>
      </c>
      <c r="J5151" s="31">
        <v>3686.011</v>
      </c>
      <c r="K5151" s="31">
        <v>1847.2239999999999</v>
      </c>
      <c r="L5151" s="31">
        <v>86.07</v>
      </c>
      <c r="M5151" s="31" t="s">
        <v>108</v>
      </c>
      <c r="N5151" s="31">
        <v>53.107100000000003</v>
      </c>
      <c r="O5151" s="31">
        <v>93.153199999999998</v>
      </c>
      <c r="P5151" s="31">
        <v>126.065</v>
      </c>
      <c r="Q5151" s="31">
        <v>2029.0981999999999</v>
      </c>
      <c r="R5151" s="31">
        <v>76.046999999999997</v>
      </c>
      <c r="S5151" s="31" t="s">
        <v>108</v>
      </c>
    </row>
    <row r="5152" spans="1:19" x14ac:dyDescent="0.35">
      <c r="A5152" s="2">
        <v>40080</v>
      </c>
      <c r="B5152" s="31">
        <v>510.91359999999997</v>
      </c>
      <c r="C5152" s="31">
        <v>899.79399999999998</v>
      </c>
      <c r="D5152" s="31">
        <v>461.82780000000002</v>
      </c>
      <c r="E5152" s="31">
        <v>538.6096</v>
      </c>
      <c r="F5152" s="31">
        <v>86.766599999999997</v>
      </c>
      <c r="G5152" s="31">
        <v>270.39019999999999</v>
      </c>
      <c r="H5152" s="31">
        <v>13.10707</v>
      </c>
      <c r="I5152" s="31">
        <v>2351.2469999999998</v>
      </c>
      <c r="J5152" s="31">
        <v>3694.357</v>
      </c>
      <c r="K5152" s="31">
        <v>1857.037</v>
      </c>
      <c r="L5152" s="31">
        <v>84.87</v>
      </c>
      <c r="M5152" s="31" t="s">
        <v>108</v>
      </c>
      <c r="N5152" s="31">
        <v>52.306899999999999</v>
      </c>
      <c r="O5152" s="31">
        <v>93.396100000000004</v>
      </c>
      <c r="P5152" s="31">
        <v>125.4423</v>
      </c>
      <c r="Q5152" s="31">
        <v>2006.0832</v>
      </c>
      <c r="R5152" s="31">
        <v>76.900000000000006</v>
      </c>
      <c r="S5152" s="31" t="s">
        <v>108</v>
      </c>
    </row>
    <row r="5153" spans="1:19" x14ac:dyDescent="0.35">
      <c r="A5153" s="2">
        <v>40081</v>
      </c>
      <c r="B5153" s="31">
        <v>512.70489999999995</v>
      </c>
      <c r="C5153" s="31">
        <v>892.53800000000001</v>
      </c>
      <c r="D5153" s="31">
        <v>457.61020000000002</v>
      </c>
      <c r="E5153" s="31">
        <v>541.34460000000001</v>
      </c>
      <c r="F5153" s="31">
        <v>86.132599999999996</v>
      </c>
      <c r="G5153" s="31">
        <v>272.30160000000001</v>
      </c>
      <c r="H5153" s="31">
        <v>13.179740000000001</v>
      </c>
      <c r="I5153" s="31">
        <v>2354.973</v>
      </c>
      <c r="J5153" s="31">
        <v>3703.194</v>
      </c>
      <c r="K5153" s="31">
        <v>1862.557</v>
      </c>
      <c r="L5153" s="31">
        <v>84.61</v>
      </c>
      <c r="M5153" s="31" t="s">
        <v>108</v>
      </c>
      <c r="N5153" s="31">
        <v>52.229900000000001</v>
      </c>
      <c r="O5153" s="31">
        <v>94.657399999999996</v>
      </c>
      <c r="P5153" s="31">
        <v>125.306</v>
      </c>
      <c r="Q5153" s="31">
        <v>2005.9883</v>
      </c>
      <c r="R5153" s="31">
        <v>76.811999999999998</v>
      </c>
      <c r="S5153" s="31" t="s">
        <v>108</v>
      </c>
    </row>
    <row r="5154" spans="1:19" x14ac:dyDescent="0.35">
      <c r="A5154" s="2">
        <v>40084</v>
      </c>
      <c r="B5154" s="31">
        <v>516.28750000000002</v>
      </c>
      <c r="C5154" s="31">
        <v>900.50400000000002</v>
      </c>
      <c r="D5154" s="31">
        <v>463.72570000000002</v>
      </c>
      <c r="E5154" s="31">
        <v>543.10760000000005</v>
      </c>
      <c r="F5154" s="31">
        <v>86.349699999999999</v>
      </c>
      <c r="G5154" s="31">
        <v>270.39019999999999</v>
      </c>
      <c r="H5154" s="31">
        <v>13.18829</v>
      </c>
      <c r="I5154" s="31">
        <v>2359.5459999999998</v>
      </c>
      <c r="J5154" s="31">
        <v>3709.576</v>
      </c>
      <c r="K5154" s="31">
        <v>1863.7840000000001</v>
      </c>
      <c r="L5154" s="31">
        <v>86.07</v>
      </c>
      <c r="M5154" s="31" t="s">
        <v>108</v>
      </c>
      <c r="N5154" s="31">
        <v>53.022399999999998</v>
      </c>
      <c r="O5154" s="31">
        <v>95.143500000000003</v>
      </c>
      <c r="P5154" s="31">
        <v>124.78579999999999</v>
      </c>
      <c r="Q5154" s="31">
        <v>1998.2873999999999</v>
      </c>
      <c r="R5154" s="31">
        <v>77.051000000000002</v>
      </c>
      <c r="S5154" s="31" t="s">
        <v>108</v>
      </c>
    </row>
    <row r="5155" spans="1:19" x14ac:dyDescent="0.35">
      <c r="A5155" s="2">
        <v>40085</v>
      </c>
      <c r="B5155" s="31">
        <v>515.976</v>
      </c>
      <c r="C5155" s="31">
        <v>895.43</v>
      </c>
      <c r="D5155" s="31">
        <v>459.50810000000001</v>
      </c>
      <c r="E5155" s="31">
        <v>540.01099999999997</v>
      </c>
      <c r="F5155" s="31">
        <v>86.375799999999998</v>
      </c>
      <c r="G5155" s="31">
        <v>269.65499999999997</v>
      </c>
      <c r="H5155" s="31">
        <v>13.06432</v>
      </c>
      <c r="I5155" s="31">
        <v>2360.5619999999999</v>
      </c>
      <c r="J5155" s="31">
        <v>3713.0120000000002</v>
      </c>
      <c r="K5155" s="31">
        <v>1866.5440000000001</v>
      </c>
      <c r="L5155" s="31">
        <v>85.72</v>
      </c>
      <c r="M5155" s="31" t="s">
        <v>108</v>
      </c>
      <c r="N5155" s="31">
        <v>52.799300000000002</v>
      </c>
      <c r="O5155" s="31">
        <v>94.292900000000003</v>
      </c>
      <c r="P5155" s="31">
        <v>124.05249999999999</v>
      </c>
      <c r="Q5155" s="31">
        <v>2017.402</v>
      </c>
      <c r="R5155" s="31">
        <v>77.123999999999995</v>
      </c>
      <c r="S5155" s="31" t="s">
        <v>108</v>
      </c>
    </row>
    <row r="5156" spans="1:19" x14ac:dyDescent="0.35">
      <c r="A5156" s="2">
        <v>40086</v>
      </c>
      <c r="B5156" s="31">
        <v>543.62450000000001</v>
      </c>
      <c r="C5156" s="31">
        <v>955.60500000000002</v>
      </c>
      <c r="D5156" s="31">
        <v>471.95</v>
      </c>
      <c r="E5156" s="31">
        <v>556.71469999999999</v>
      </c>
      <c r="F5156" s="31">
        <v>87.67</v>
      </c>
      <c r="G5156" s="31">
        <v>272.59559999999999</v>
      </c>
      <c r="H5156" s="31">
        <v>13.42342</v>
      </c>
      <c r="I5156" s="31">
        <v>2360.0540000000001</v>
      </c>
      <c r="J5156" s="31">
        <v>3713.9940000000001</v>
      </c>
      <c r="K5156" s="31">
        <v>1868.69</v>
      </c>
      <c r="L5156" s="31">
        <v>85.58</v>
      </c>
      <c r="M5156" s="31" t="s">
        <v>108</v>
      </c>
      <c r="N5156" s="31">
        <v>52.860900000000001</v>
      </c>
      <c r="O5156" s="31">
        <v>95.071899999999999</v>
      </c>
      <c r="P5156" s="31">
        <v>124.67529999999999</v>
      </c>
      <c r="Q5156" s="31">
        <v>2019.3545999999999</v>
      </c>
      <c r="R5156" s="31">
        <v>76.653000000000006</v>
      </c>
      <c r="S5156" s="31" t="s">
        <v>108</v>
      </c>
    </row>
    <row r="5157" spans="1:19" x14ac:dyDescent="0.35">
      <c r="A5157" s="2">
        <v>40087</v>
      </c>
      <c r="B5157" s="31">
        <v>544.94849999999997</v>
      </c>
      <c r="C5157" s="31">
        <v>959.04200000000003</v>
      </c>
      <c r="D5157" s="31">
        <v>481.2287</v>
      </c>
      <c r="E5157" s="31">
        <v>540.62130000000002</v>
      </c>
      <c r="F5157" s="31">
        <v>86.923000000000002</v>
      </c>
      <c r="G5157" s="31">
        <v>269.94900000000001</v>
      </c>
      <c r="H5157" s="31">
        <v>13.218220000000001</v>
      </c>
      <c r="I5157" s="31">
        <v>2359.5459999999998</v>
      </c>
      <c r="J5157" s="31">
        <v>3743.45</v>
      </c>
      <c r="K5157" s="31">
        <v>1875.4369999999999</v>
      </c>
      <c r="L5157" s="31">
        <v>83.51</v>
      </c>
      <c r="M5157" s="31" t="s">
        <v>108</v>
      </c>
      <c r="N5157" s="31">
        <v>51.414299999999997</v>
      </c>
      <c r="O5157" s="31">
        <v>94.9846</v>
      </c>
      <c r="P5157" s="31">
        <v>124.20489999999999</v>
      </c>
      <c r="Q5157" s="31">
        <v>2013.5832</v>
      </c>
      <c r="R5157" s="31">
        <v>77.188000000000002</v>
      </c>
      <c r="S5157" s="31" t="s">
        <v>108</v>
      </c>
    </row>
    <row r="5158" spans="1:19" x14ac:dyDescent="0.35">
      <c r="A5158" s="2">
        <v>40088</v>
      </c>
      <c r="B5158" s="31">
        <v>536.30349999999999</v>
      </c>
      <c r="C5158" s="31">
        <v>949.76800000000003</v>
      </c>
      <c r="D5158" s="31">
        <v>473.42610000000002</v>
      </c>
      <c r="E5158" s="31">
        <v>530.87940000000003</v>
      </c>
      <c r="F5158" s="31">
        <v>87.235699999999994</v>
      </c>
      <c r="G5158" s="31">
        <v>260.245</v>
      </c>
      <c r="H5158" s="31">
        <v>12.8292</v>
      </c>
      <c r="I5158" s="31">
        <v>2364.6260000000002</v>
      </c>
      <c r="J5158" s="31">
        <v>3741.9769999999999</v>
      </c>
      <c r="K5158" s="31">
        <v>1880.8030000000001</v>
      </c>
      <c r="L5158" s="31">
        <v>83.04</v>
      </c>
      <c r="M5158" s="31" t="s">
        <v>108</v>
      </c>
      <c r="N5158" s="31">
        <v>51.160400000000003</v>
      </c>
      <c r="O5158" s="31">
        <v>95.398799999999994</v>
      </c>
      <c r="P5158" s="31">
        <v>124.5712</v>
      </c>
      <c r="Q5158" s="31">
        <v>1991.7906</v>
      </c>
      <c r="R5158" s="31">
        <v>77.003</v>
      </c>
      <c r="S5158" s="31" t="s">
        <v>108</v>
      </c>
    </row>
    <row r="5159" spans="1:19" x14ac:dyDescent="0.35">
      <c r="A5159" s="2">
        <v>40091</v>
      </c>
      <c r="B5159" s="31">
        <v>536.06989999999996</v>
      </c>
      <c r="C5159" s="31">
        <v>956.86</v>
      </c>
      <c r="D5159" s="31">
        <v>465.62349999999998</v>
      </c>
      <c r="E5159" s="31">
        <v>534.54110000000003</v>
      </c>
      <c r="F5159" s="31">
        <v>88.4084</v>
      </c>
      <c r="G5159" s="31">
        <v>260.245</v>
      </c>
      <c r="H5159" s="31">
        <v>13.85092</v>
      </c>
      <c r="I5159" s="31">
        <v>2362.7640000000001</v>
      </c>
      <c r="J5159" s="31">
        <v>3740.9949999999999</v>
      </c>
      <c r="K5159" s="31">
        <v>1881.2629999999999</v>
      </c>
      <c r="L5159" s="31">
        <v>84.24</v>
      </c>
      <c r="M5159" s="31" t="s">
        <v>108</v>
      </c>
      <c r="N5159" s="31">
        <v>51.521999999999998</v>
      </c>
      <c r="O5159" s="31">
        <v>95.035799999999995</v>
      </c>
      <c r="P5159" s="31">
        <v>124.7667</v>
      </c>
      <c r="Q5159" s="31">
        <v>2004.2366</v>
      </c>
      <c r="R5159" s="31">
        <v>76.641999999999996</v>
      </c>
      <c r="S5159" s="31" t="s">
        <v>108</v>
      </c>
    </row>
    <row r="5160" spans="1:19" x14ac:dyDescent="0.35">
      <c r="A5160" s="2">
        <v>40092</v>
      </c>
      <c r="B5160" s="31">
        <v>540.19770000000005</v>
      </c>
      <c r="C5160" s="31">
        <v>967.11699999999996</v>
      </c>
      <c r="D5160" s="31">
        <v>486.28980000000001</v>
      </c>
      <c r="E5160" s="31">
        <v>552.23929999999996</v>
      </c>
      <c r="F5160" s="31">
        <v>90.310599999999994</v>
      </c>
      <c r="G5160" s="31">
        <v>267.59660000000002</v>
      </c>
      <c r="H5160" s="31">
        <v>13.72695</v>
      </c>
      <c r="I5160" s="31">
        <v>2364.288</v>
      </c>
      <c r="J5160" s="31">
        <v>3739.0320000000002</v>
      </c>
      <c r="K5160" s="31">
        <v>1877.123</v>
      </c>
      <c r="L5160" s="31">
        <v>85.22</v>
      </c>
      <c r="M5160" s="31" t="s">
        <v>108</v>
      </c>
      <c r="N5160" s="31">
        <v>52.345300000000002</v>
      </c>
      <c r="O5160" s="31">
        <v>95.915000000000006</v>
      </c>
      <c r="P5160" s="31">
        <v>125.7914</v>
      </c>
      <c r="Q5160" s="31">
        <v>2046.0778</v>
      </c>
      <c r="R5160" s="31">
        <v>76.334999999999994</v>
      </c>
      <c r="S5160" s="31" t="s">
        <v>108</v>
      </c>
    </row>
    <row r="5161" spans="1:19" x14ac:dyDescent="0.35">
      <c r="A5161" s="2">
        <v>40093</v>
      </c>
      <c r="B5161" s="31">
        <v>529.9171</v>
      </c>
      <c r="C5161" s="31">
        <v>938.529</v>
      </c>
      <c r="D5161" s="31">
        <v>480.17430000000002</v>
      </c>
      <c r="E5161" s="31">
        <v>550.29539999999997</v>
      </c>
      <c r="F5161" s="31">
        <v>90.718900000000005</v>
      </c>
      <c r="G5161" s="31">
        <v>268.18470000000002</v>
      </c>
      <c r="H5161" s="31">
        <v>13.85947</v>
      </c>
      <c r="I5161" s="31">
        <v>2360.5619999999999</v>
      </c>
      <c r="J5161" s="31">
        <v>3757.6869999999999</v>
      </c>
      <c r="K5161" s="31">
        <v>1882.643</v>
      </c>
      <c r="L5161" s="31">
        <v>85.62</v>
      </c>
      <c r="M5161" s="31" t="s">
        <v>108</v>
      </c>
      <c r="N5161" s="31">
        <v>52.5685</v>
      </c>
      <c r="O5161" s="31">
        <v>95.580699999999993</v>
      </c>
      <c r="P5161" s="31">
        <v>125.2257</v>
      </c>
      <c r="Q5161" s="31">
        <v>2052.5675999999999</v>
      </c>
      <c r="R5161" s="31">
        <v>76.494</v>
      </c>
      <c r="S5161" s="31" t="s">
        <v>108</v>
      </c>
    </row>
    <row r="5162" spans="1:19" x14ac:dyDescent="0.35">
      <c r="A5162" s="2">
        <v>40094</v>
      </c>
      <c r="B5162" s="31">
        <v>549.29669999999999</v>
      </c>
      <c r="C5162" s="31">
        <v>970.96299999999997</v>
      </c>
      <c r="D5162" s="31">
        <v>483.20249999999999</v>
      </c>
      <c r="E5162" s="31">
        <v>571.59690000000001</v>
      </c>
      <c r="F5162" s="31">
        <v>91.752499999999998</v>
      </c>
      <c r="G5162" s="31">
        <v>275.14670000000001</v>
      </c>
      <c r="H5162" s="31">
        <v>13.86802</v>
      </c>
      <c r="I5162" s="31">
        <v>2360.223</v>
      </c>
      <c r="J5162" s="31">
        <v>3740.0140000000001</v>
      </c>
      <c r="K5162" s="31">
        <v>1883.87</v>
      </c>
      <c r="L5162" s="31">
        <v>86.46</v>
      </c>
      <c r="M5162" s="31" t="s">
        <v>108</v>
      </c>
      <c r="N5162" s="31">
        <v>52.830100000000002</v>
      </c>
      <c r="O5162" s="31">
        <v>96.285799999999995</v>
      </c>
      <c r="P5162" s="31">
        <v>125.9277</v>
      </c>
      <c r="Q5162" s="31">
        <v>2076.9321</v>
      </c>
      <c r="R5162" s="31">
        <v>75.965999999999994</v>
      </c>
      <c r="S5162" s="31" t="s">
        <v>108</v>
      </c>
    </row>
    <row r="5163" spans="1:19" x14ac:dyDescent="0.35">
      <c r="A5163" s="2">
        <v>40095</v>
      </c>
      <c r="B5163" s="31">
        <v>550.58389999999997</v>
      </c>
      <c r="C5163" s="31">
        <v>964.75199999999995</v>
      </c>
      <c r="D5163" s="31">
        <v>489.53449999999998</v>
      </c>
      <c r="E5163" s="31">
        <v>562.96119999999996</v>
      </c>
      <c r="F5163" s="31">
        <v>91.083699999999993</v>
      </c>
      <c r="G5163" s="31">
        <v>283.33679999999998</v>
      </c>
      <c r="H5163" s="31">
        <v>13.86375</v>
      </c>
      <c r="I5163" s="31">
        <v>2356.4969999999998</v>
      </c>
      <c r="J5163" s="31">
        <v>3712.5210000000002</v>
      </c>
      <c r="K5163" s="31">
        <v>1871.91</v>
      </c>
      <c r="L5163" s="31">
        <v>86.8</v>
      </c>
      <c r="M5163" s="31" t="s">
        <v>108</v>
      </c>
      <c r="N5163" s="31">
        <v>53.107100000000003</v>
      </c>
      <c r="O5163" s="31">
        <v>95.176299999999998</v>
      </c>
      <c r="P5163" s="31">
        <v>125.8759</v>
      </c>
      <c r="Q5163" s="31">
        <v>2091.0135</v>
      </c>
      <c r="R5163" s="31">
        <v>76.430999999999997</v>
      </c>
      <c r="S5163" s="31" t="s">
        <v>108</v>
      </c>
    </row>
    <row r="5164" spans="1:19" x14ac:dyDescent="0.35">
      <c r="A5164" s="2">
        <v>40098</v>
      </c>
      <c r="B5164" s="31">
        <v>560.82889999999998</v>
      </c>
      <c r="C5164" s="31">
        <v>982.56299999999999</v>
      </c>
      <c r="D5164" s="31">
        <v>499.98930000000001</v>
      </c>
      <c r="E5164" s="31">
        <v>566.80160000000001</v>
      </c>
      <c r="F5164" s="31">
        <v>91.856800000000007</v>
      </c>
      <c r="G5164" s="31">
        <v>293.2527</v>
      </c>
      <c r="H5164" s="31">
        <v>13.115629999999999</v>
      </c>
      <c r="I5164" s="31">
        <v>2356.4969999999998</v>
      </c>
      <c r="J5164" s="31">
        <v>3720.8670000000002</v>
      </c>
      <c r="K5164" s="31">
        <v>1875.13</v>
      </c>
      <c r="L5164" s="31">
        <v>87.09</v>
      </c>
      <c r="M5164" s="31" t="s">
        <v>108</v>
      </c>
      <c r="N5164" s="31">
        <v>53.176299999999998</v>
      </c>
      <c r="O5164" s="31">
        <v>94.863799999999998</v>
      </c>
      <c r="P5164" s="31">
        <v>126.3197</v>
      </c>
      <c r="Q5164" s="31">
        <v>2100.4717000000001</v>
      </c>
      <c r="R5164" s="31">
        <v>76.126000000000005</v>
      </c>
      <c r="S5164" s="31" t="s">
        <v>108</v>
      </c>
    </row>
    <row r="5165" spans="1:19" x14ac:dyDescent="0.35">
      <c r="A5165" s="2">
        <v>40099</v>
      </c>
      <c r="B5165" s="31">
        <v>568.2269</v>
      </c>
      <c r="C5165" s="31">
        <v>1000.079</v>
      </c>
      <c r="D5165" s="31">
        <v>502.99220000000003</v>
      </c>
      <c r="E5165" s="31">
        <v>554.14440000000002</v>
      </c>
      <c r="F5165" s="31">
        <v>92.508200000000002</v>
      </c>
      <c r="G5165" s="31">
        <v>291.90350000000001</v>
      </c>
      <c r="H5165" s="31">
        <v>13.235329999999999</v>
      </c>
      <c r="I5165" s="31">
        <v>2355.8200000000002</v>
      </c>
      <c r="J5165" s="31">
        <v>3732.1590000000001</v>
      </c>
      <c r="K5165" s="31">
        <v>1878.963</v>
      </c>
      <c r="L5165" s="31">
        <v>86.86</v>
      </c>
      <c r="M5165" s="31" t="s">
        <v>108</v>
      </c>
      <c r="N5165" s="31">
        <v>53.145600000000002</v>
      </c>
      <c r="O5165" s="31">
        <v>94.968500000000006</v>
      </c>
      <c r="P5165" s="31">
        <v>126.4481</v>
      </c>
      <c r="Q5165" s="31">
        <v>2101.9367999999999</v>
      </c>
      <c r="R5165" s="31">
        <v>75.975999999999999</v>
      </c>
      <c r="S5165" s="31" t="s">
        <v>108</v>
      </c>
    </row>
    <row r="5166" spans="1:19" x14ac:dyDescent="0.35">
      <c r="A5166" s="2">
        <v>40100</v>
      </c>
      <c r="B5166" s="31">
        <v>574.93190000000004</v>
      </c>
      <c r="C5166" s="31">
        <v>1015.227</v>
      </c>
      <c r="D5166" s="31">
        <v>510.48090000000002</v>
      </c>
      <c r="E5166" s="31">
        <v>561.46069999999997</v>
      </c>
      <c r="F5166" s="31">
        <v>92.482200000000006</v>
      </c>
      <c r="G5166" s="31">
        <v>292.56310000000002</v>
      </c>
      <c r="H5166" s="31">
        <v>13.4619</v>
      </c>
      <c r="I5166" s="31">
        <v>2357.3440000000001</v>
      </c>
      <c r="J5166" s="31">
        <v>3708.5940000000001</v>
      </c>
      <c r="K5166" s="31">
        <v>1870.53</v>
      </c>
      <c r="L5166" s="31">
        <v>88.41</v>
      </c>
      <c r="M5166" s="31" t="s">
        <v>108</v>
      </c>
      <c r="N5166" s="31">
        <v>53.791899999999998</v>
      </c>
      <c r="O5166" s="31">
        <v>95.297399999999996</v>
      </c>
      <c r="P5166" s="31">
        <v>127.1049</v>
      </c>
      <c r="Q5166" s="31">
        <v>2148.5803999999998</v>
      </c>
      <c r="R5166" s="31">
        <v>75.551000000000002</v>
      </c>
      <c r="S5166" s="31" t="s">
        <v>108</v>
      </c>
    </row>
    <row r="5167" spans="1:19" x14ac:dyDescent="0.35">
      <c r="A5167" s="2">
        <v>40101</v>
      </c>
      <c r="B5167" s="31">
        <v>593.27419999999995</v>
      </c>
      <c r="C5167" s="31">
        <v>1060.454</v>
      </c>
      <c r="D5167" s="31">
        <v>518.59370000000001</v>
      </c>
      <c r="E5167" s="31">
        <v>567.62540000000001</v>
      </c>
      <c r="F5167" s="31">
        <v>91.257400000000004</v>
      </c>
      <c r="G5167" s="31">
        <v>289.55829999999997</v>
      </c>
      <c r="H5167" s="31">
        <v>13.96635</v>
      </c>
      <c r="I5167" s="31">
        <v>2355.1419999999998</v>
      </c>
      <c r="J5167" s="31">
        <v>3696.3209999999999</v>
      </c>
      <c r="K5167" s="31">
        <v>1861.79</v>
      </c>
      <c r="L5167" s="31">
        <v>88.57</v>
      </c>
      <c r="M5167" s="31" t="s">
        <v>108</v>
      </c>
      <c r="N5167" s="31">
        <v>53.814999999999998</v>
      </c>
      <c r="O5167" s="31">
        <v>94.198499999999996</v>
      </c>
      <c r="P5167" s="31">
        <v>127.42959999999999</v>
      </c>
      <c r="Q5167" s="31">
        <v>2156.8157000000001</v>
      </c>
      <c r="R5167" s="31">
        <v>75.480999999999995</v>
      </c>
      <c r="S5167" s="31" t="s">
        <v>108</v>
      </c>
    </row>
    <row r="5168" spans="1:19" x14ac:dyDescent="0.35">
      <c r="A5168" s="2">
        <v>40102</v>
      </c>
      <c r="B5168" s="31">
        <v>598.74609999999996</v>
      </c>
      <c r="C5168" s="31">
        <v>1078.7940000000001</v>
      </c>
      <c r="D5168" s="31">
        <v>526.49850000000004</v>
      </c>
      <c r="E5168" s="31">
        <v>562.25109999999995</v>
      </c>
      <c r="F5168" s="31">
        <v>91.335599999999999</v>
      </c>
      <c r="G5168" s="31">
        <v>287.87270000000001</v>
      </c>
      <c r="H5168" s="31">
        <v>13.992000000000001</v>
      </c>
      <c r="I5168" s="31">
        <v>2352.2629999999999</v>
      </c>
      <c r="J5168" s="31">
        <v>3707.6120000000001</v>
      </c>
      <c r="K5168" s="31">
        <v>1862.25</v>
      </c>
      <c r="L5168" s="31">
        <v>87.94</v>
      </c>
      <c r="M5168" s="31" t="s">
        <v>108</v>
      </c>
      <c r="N5168" s="31">
        <v>53.291699999999999</v>
      </c>
      <c r="O5168" s="31">
        <v>93.658799999999999</v>
      </c>
      <c r="P5168" s="31">
        <v>126.8929</v>
      </c>
      <c r="Q5168" s="31">
        <v>2135.3706999999999</v>
      </c>
      <c r="R5168" s="31">
        <v>75.596999999999994</v>
      </c>
      <c r="S5168" s="31" t="s">
        <v>108</v>
      </c>
    </row>
    <row r="5169" spans="1:19" x14ac:dyDescent="0.35">
      <c r="A5169" s="2">
        <v>40105</v>
      </c>
      <c r="B5169" s="31">
        <v>604.75750000000005</v>
      </c>
      <c r="C5169" s="31">
        <v>1083.5550000000001</v>
      </c>
      <c r="D5169" s="31">
        <v>532.53110000000004</v>
      </c>
      <c r="E5169" s="31">
        <v>583.90650000000005</v>
      </c>
      <c r="F5169" s="31">
        <v>91.908900000000003</v>
      </c>
      <c r="G5169" s="31">
        <v>293.29599999999999</v>
      </c>
      <c r="H5169" s="31">
        <v>14.1288</v>
      </c>
      <c r="I5169" s="31">
        <v>2351.4169999999999</v>
      </c>
      <c r="J5169" s="31">
        <v>3711.049</v>
      </c>
      <c r="K5169" s="31">
        <v>1859.797</v>
      </c>
      <c r="L5169" s="31">
        <v>88.67</v>
      </c>
      <c r="M5169" s="31" t="s">
        <v>108</v>
      </c>
      <c r="N5169" s="31">
        <v>53.8688</v>
      </c>
      <c r="O5169" s="31">
        <v>94.010099999999994</v>
      </c>
      <c r="P5169" s="31">
        <v>127.47320000000001</v>
      </c>
      <c r="Q5169" s="31">
        <v>2160.1197999999999</v>
      </c>
      <c r="R5169" s="31">
        <v>75.510000000000005</v>
      </c>
      <c r="S5169" s="31" t="s">
        <v>108</v>
      </c>
    </row>
    <row r="5170" spans="1:19" x14ac:dyDescent="0.35">
      <c r="A5170" s="2">
        <v>40106</v>
      </c>
      <c r="B5170" s="31">
        <v>600.98109999999997</v>
      </c>
      <c r="C5170" s="31">
        <v>1081.9860000000001</v>
      </c>
      <c r="D5170" s="31">
        <v>536.48350000000005</v>
      </c>
      <c r="E5170" s="31">
        <v>578.98379999999997</v>
      </c>
      <c r="F5170" s="31">
        <v>91.952299999999994</v>
      </c>
      <c r="G5170" s="31">
        <v>288.82549999999998</v>
      </c>
      <c r="H5170" s="31">
        <v>14.2485</v>
      </c>
      <c r="I5170" s="31">
        <v>2347.86</v>
      </c>
      <c r="J5170" s="31">
        <v>3723.8130000000001</v>
      </c>
      <c r="K5170" s="31">
        <v>1867.77</v>
      </c>
      <c r="L5170" s="31">
        <v>88.55</v>
      </c>
      <c r="M5170" s="31" t="s">
        <v>108</v>
      </c>
      <c r="N5170" s="31">
        <v>54.115099999999998</v>
      </c>
      <c r="O5170" s="31">
        <v>93.833200000000005</v>
      </c>
      <c r="P5170" s="31">
        <v>127.4563</v>
      </c>
      <c r="Q5170" s="31">
        <v>2149.5331999999999</v>
      </c>
      <c r="R5170" s="31">
        <v>75.564999999999998</v>
      </c>
      <c r="S5170" s="31" t="s">
        <v>108</v>
      </c>
    </row>
    <row r="5171" spans="1:19" x14ac:dyDescent="0.35">
      <c r="A5171" s="2">
        <v>40107</v>
      </c>
      <c r="B5171" s="31">
        <v>620.01700000000005</v>
      </c>
      <c r="C5171" s="31">
        <v>1117.367</v>
      </c>
      <c r="D5171" s="31">
        <v>545.42840000000001</v>
      </c>
      <c r="E5171" s="31">
        <v>594.65520000000004</v>
      </c>
      <c r="F5171" s="31">
        <v>92.464799999999997</v>
      </c>
      <c r="G5171" s="31">
        <v>296.0077</v>
      </c>
      <c r="H5171" s="31">
        <v>14.466519999999999</v>
      </c>
      <c r="I5171" s="31">
        <v>2349.0459999999998</v>
      </c>
      <c r="J5171" s="31">
        <v>3704.1750000000002</v>
      </c>
      <c r="K5171" s="31">
        <v>1857.65</v>
      </c>
      <c r="L5171" s="31">
        <v>87.61</v>
      </c>
      <c r="M5171" s="31" t="s">
        <v>108</v>
      </c>
      <c r="N5171" s="31">
        <v>53.961199999999998</v>
      </c>
      <c r="O5171" s="31">
        <v>93.400199999999998</v>
      </c>
      <c r="P5171" s="31">
        <v>127.9427</v>
      </c>
      <c r="Q5171" s="31">
        <v>2140.8717000000001</v>
      </c>
      <c r="R5171" s="31">
        <v>74.971999999999994</v>
      </c>
      <c r="S5171" s="31" t="s">
        <v>108</v>
      </c>
    </row>
    <row r="5172" spans="1:19" x14ac:dyDescent="0.35">
      <c r="A5172" s="2">
        <v>40108</v>
      </c>
      <c r="B5172" s="31">
        <v>618.47559999999999</v>
      </c>
      <c r="C5172" s="31">
        <v>1112.011</v>
      </c>
      <c r="D5172" s="31">
        <v>549.38080000000002</v>
      </c>
      <c r="E5172" s="31">
        <v>594.65520000000004</v>
      </c>
      <c r="F5172" s="31">
        <v>91.952299999999994</v>
      </c>
      <c r="G5172" s="31">
        <v>295.20150000000001</v>
      </c>
      <c r="H5172" s="31">
        <v>14.500719999999999</v>
      </c>
      <c r="I5172" s="31">
        <v>2343.7950000000001</v>
      </c>
      <c r="J5172" s="31">
        <v>3702.703</v>
      </c>
      <c r="K5172" s="31">
        <v>1858.11</v>
      </c>
      <c r="L5172" s="31">
        <v>88.65</v>
      </c>
      <c r="M5172" s="31" t="s">
        <v>108</v>
      </c>
      <c r="N5172" s="31">
        <v>54.245899999999999</v>
      </c>
      <c r="O5172" s="31">
        <v>92.985600000000005</v>
      </c>
      <c r="P5172" s="31">
        <v>128.01130000000001</v>
      </c>
      <c r="Q5172" s="31">
        <v>2125.7901000000002</v>
      </c>
      <c r="R5172" s="31">
        <v>75.093999999999994</v>
      </c>
      <c r="S5172" s="31" t="s">
        <v>108</v>
      </c>
    </row>
    <row r="5173" spans="1:19" x14ac:dyDescent="0.35">
      <c r="A5173" s="2">
        <v>40109</v>
      </c>
      <c r="B5173" s="31">
        <v>614.15980000000002</v>
      </c>
      <c r="C5173" s="31">
        <v>1110.3340000000001</v>
      </c>
      <c r="D5173" s="31">
        <v>542.30809999999997</v>
      </c>
      <c r="E5173" s="31">
        <v>599.96180000000004</v>
      </c>
      <c r="F5173" s="31">
        <v>91.761200000000002</v>
      </c>
      <c r="G5173" s="31">
        <v>295.34809999999999</v>
      </c>
      <c r="H5173" s="31">
        <v>14.385300000000001</v>
      </c>
      <c r="I5173" s="31">
        <v>2342.61</v>
      </c>
      <c r="J5173" s="31">
        <v>3690.92</v>
      </c>
      <c r="K5173" s="31">
        <v>1852.7439999999999</v>
      </c>
      <c r="L5173" s="31">
        <v>87.53</v>
      </c>
      <c r="M5173" s="31" t="s">
        <v>108</v>
      </c>
      <c r="N5173" s="31">
        <v>53.922699999999999</v>
      </c>
      <c r="O5173" s="31">
        <v>92.566100000000006</v>
      </c>
      <c r="P5173" s="31">
        <v>128.09690000000001</v>
      </c>
      <c r="Q5173" s="31">
        <v>2140.1419999999998</v>
      </c>
      <c r="R5173" s="31">
        <v>75.468000000000004</v>
      </c>
      <c r="S5173" s="31" t="s">
        <v>108</v>
      </c>
    </row>
    <row r="5174" spans="1:19" x14ac:dyDescent="0.35">
      <c r="A5174" s="2">
        <v>40112</v>
      </c>
      <c r="B5174" s="31">
        <v>601.44349999999997</v>
      </c>
      <c r="C5174" s="31">
        <v>1102.3810000000001</v>
      </c>
      <c r="D5174" s="31">
        <v>535.85950000000003</v>
      </c>
      <c r="E5174" s="31">
        <v>596.32619999999997</v>
      </c>
      <c r="F5174" s="31">
        <v>90.579899999999995</v>
      </c>
      <c r="G5174" s="31">
        <v>289.85149999999999</v>
      </c>
      <c r="H5174" s="31">
        <v>14.338279999999999</v>
      </c>
      <c r="I5174" s="31">
        <v>2337.1909999999998</v>
      </c>
      <c r="J5174" s="31">
        <v>3674.72</v>
      </c>
      <c r="K5174" s="31">
        <v>1852.5909999999999</v>
      </c>
      <c r="L5174" s="31">
        <v>86.68</v>
      </c>
      <c r="M5174" s="31" t="s">
        <v>108</v>
      </c>
      <c r="N5174" s="31">
        <v>53.799599999999998</v>
      </c>
      <c r="O5174" s="31">
        <v>92.555700000000002</v>
      </c>
      <c r="P5174" s="31">
        <v>127.44889999999999</v>
      </c>
      <c r="Q5174" s="31">
        <v>2136.7213000000002</v>
      </c>
      <c r="R5174" s="31">
        <v>76.061000000000007</v>
      </c>
      <c r="S5174" s="31" t="s">
        <v>108</v>
      </c>
    </row>
    <row r="5175" spans="1:19" x14ac:dyDescent="0.35">
      <c r="A5175" s="2">
        <v>40113</v>
      </c>
      <c r="B5175" s="31">
        <v>606.22180000000003</v>
      </c>
      <c r="C5175" s="31">
        <v>1118.3399999999999</v>
      </c>
      <c r="D5175" s="31">
        <v>538.97979999999995</v>
      </c>
      <c r="E5175" s="31">
        <v>593.50350000000003</v>
      </c>
      <c r="F5175" s="31">
        <v>89.937100000000001</v>
      </c>
      <c r="G5175" s="31">
        <v>286.2604</v>
      </c>
      <c r="H5175" s="31">
        <v>14.30836</v>
      </c>
      <c r="I5175" s="31">
        <v>2334.989</v>
      </c>
      <c r="J5175" s="31">
        <v>3701.23</v>
      </c>
      <c r="K5175" s="31">
        <v>1863.17</v>
      </c>
      <c r="L5175" s="31">
        <v>86.19</v>
      </c>
      <c r="M5175" s="31" t="s">
        <v>108</v>
      </c>
      <c r="N5175" s="31">
        <v>52.930100000000003</v>
      </c>
      <c r="O5175" s="31">
        <v>92.463800000000006</v>
      </c>
      <c r="P5175" s="31">
        <v>126.4169</v>
      </c>
      <c r="Q5175" s="31">
        <v>2093.6682999999998</v>
      </c>
      <c r="R5175" s="31">
        <v>76.135000000000005</v>
      </c>
      <c r="S5175" s="31" t="s">
        <v>108</v>
      </c>
    </row>
    <row r="5176" spans="1:19" x14ac:dyDescent="0.35">
      <c r="A5176" s="2">
        <v>40114</v>
      </c>
      <c r="B5176" s="31">
        <v>590.34569999999997</v>
      </c>
      <c r="C5176" s="31">
        <v>1072.1389999999999</v>
      </c>
      <c r="D5176" s="31">
        <v>525.66650000000004</v>
      </c>
      <c r="E5176" s="31">
        <v>579.93219999999997</v>
      </c>
      <c r="F5176" s="31">
        <v>89.511499999999998</v>
      </c>
      <c r="G5176" s="31">
        <v>284.50150000000002</v>
      </c>
      <c r="H5176" s="31">
        <v>14.22714</v>
      </c>
      <c r="I5176" s="31">
        <v>2331.7710000000002</v>
      </c>
      <c r="J5176" s="31">
        <v>3711.5390000000002</v>
      </c>
      <c r="K5176" s="31">
        <v>1865.47</v>
      </c>
      <c r="L5176" s="31">
        <v>84.4</v>
      </c>
      <c r="M5176" s="31" t="s">
        <v>108</v>
      </c>
      <c r="N5176" s="31">
        <v>51.706699999999998</v>
      </c>
      <c r="O5176" s="31">
        <v>93.458299999999994</v>
      </c>
      <c r="P5176" s="31">
        <v>125.93089999999999</v>
      </c>
      <c r="Q5176" s="31">
        <v>2026.7131999999999</v>
      </c>
      <c r="R5176" s="31">
        <v>76.424999999999997</v>
      </c>
      <c r="S5176" s="31" t="s">
        <v>108</v>
      </c>
    </row>
    <row r="5177" spans="1:19" x14ac:dyDescent="0.35">
      <c r="A5177" s="2">
        <v>40115</v>
      </c>
      <c r="B5177" s="31">
        <v>607.37789999999995</v>
      </c>
      <c r="C5177" s="31">
        <v>1095.402</v>
      </c>
      <c r="D5177" s="31">
        <v>541.68399999999997</v>
      </c>
      <c r="E5177" s="31">
        <v>601.09090000000003</v>
      </c>
      <c r="F5177" s="31">
        <v>90.953400000000002</v>
      </c>
      <c r="G5177" s="31">
        <v>289.33850000000001</v>
      </c>
      <c r="H5177" s="31">
        <v>14.342560000000001</v>
      </c>
      <c r="I5177" s="31">
        <v>2337.36</v>
      </c>
      <c r="J5177" s="31">
        <v>3694.848</v>
      </c>
      <c r="K5177" s="31">
        <v>1858.4169999999999</v>
      </c>
      <c r="L5177" s="31">
        <v>86.27</v>
      </c>
      <c r="M5177" s="31" t="s">
        <v>108</v>
      </c>
      <c r="N5177" s="31">
        <v>52.553100000000001</v>
      </c>
      <c r="O5177" s="31">
        <v>93.099000000000004</v>
      </c>
      <c r="P5177" s="31">
        <v>126.3986</v>
      </c>
      <c r="Q5177" s="31">
        <v>2037.1129000000001</v>
      </c>
      <c r="R5177" s="31">
        <v>75.917000000000002</v>
      </c>
      <c r="S5177" s="31" t="s">
        <v>108</v>
      </c>
    </row>
    <row r="5178" spans="1:19" x14ac:dyDescent="0.35">
      <c r="A5178" s="2">
        <v>40116</v>
      </c>
      <c r="B5178" s="31">
        <v>585.72159999999997</v>
      </c>
      <c r="C5178" s="31">
        <v>1060.075</v>
      </c>
      <c r="D5178" s="31">
        <v>526.08249999999998</v>
      </c>
      <c r="E5178" s="31">
        <v>584.38080000000002</v>
      </c>
      <c r="F5178" s="31">
        <v>90.371399999999994</v>
      </c>
      <c r="G5178" s="31">
        <v>286.2604</v>
      </c>
      <c r="H5178" s="31">
        <v>14.094609999999999</v>
      </c>
      <c r="I5178" s="31">
        <v>2337.1909999999998</v>
      </c>
      <c r="J5178" s="31">
        <v>3722.8310000000001</v>
      </c>
      <c r="K5178" s="31">
        <v>1868.9970000000001</v>
      </c>
      <c r="L5178" s="31">
        <v>83.96</v>
      </c>
      <c r="M5178" s="31" t="s">
        <v>108</v>
      </c>
      <c r="N5178" s="31">
        <v>51.260399999999997</v>
      </c>
      <c r="O5178" s="31">
        <v>94.018600000000006</v>
      </c>
      <c r="P5178" s="31">
        <v>125.8541</v>
      </c>
      <c r="Q5178" s="31">
        <v>2021.5298</v>
      </c>
      <c r="R5178" s="31">
        <v>76.3</v>
      </c>
      <c r="S5178" s="31" t="s">
        <v>108</v>
      </c>
    </row>
    <row r="5179" spans="1:19" x14ac:dyDescent="0.35">
      <c r="A5179" s="2">
        <v>40119</v>
      </c>
      <c r="B5179" s="31">
        <v>596.2029</v>
      </c>
      <c r="C5179" s="31">
        <v>1076.7380000000001</v>
      </c>
      <c r="D5179" s="31">
        <v>528.57870000000003</v>
      </c>
      <c r="E5179" s="31">
        <v>591.04229999999995</v>
      </c>
      <c r="F5179" s="31">
        <v>91.552800000000005</v>
      </c>
      <c r="G5179" s="31">
        <v>292.56310000000002</v>
      </c>
      <c r="H5179" s="31">
        <v>13.893689999999999</v>
      </c>
      <c r="I5179" s="31">
        <v>2341.933</v>
      </c>
      <c r="J5179" s="31">
        <v>3718.9029999999998</v>
      </c>
      <c r="K5179" s="31">
        <v>1869.15</v>
      </c>
      <c r="L5179" s="31">
        <v>84.44</v>
      </c>
      <c r="M5179" s="31" t="s">
        <v>108</v>
      </c>
      <c r="N5179" s="31">
        <v>51.368099999999998</v>
      </c>
      <c r="O5179" s="31">
        <v>94.0398</v>
      </c>
      <c r="P5179" s="31">
        <v>126.3913</v>
      </c>
      <c r="Q5179" s="31">
        <v>2014.6489999999999</v>
      </c>
      <c r="R5179" s="31">
        <v>76.290000000000006</v>
      </c>
      <c r="S5179" s="31" t="s">
        <v>108</v>
      </c>
    </row>
    <row r="5180" spans="1:19" x14ac:dyDescent="0.35">
      <c r="A5180" s="2">
        <v>40120</v>
      </c>
      <c r="B5180" s="31">
        <v>608.37969999999996</v>
      </c>
      <c r="C5180" s="31">
        <v>1082.202</v>
      </c>
      <c r="D5180" s="31">
        <v>527.3306</v>
      </c>
      <c r="E5180" s="31">
        <v>582.43880000000001</v>
      </c>
      <c r="F5180" s="31">
        <v>94.236800000000002</v>
      </c>
      <c r="G5180" s="31">
        <v>296.22750000000002</v>
      </c>
      <c r="H5180" s="31">
        <v>13.99629</v>
      </c>
      <c r="I5180" s="31">
        <v>2341.933</v>
      </c>
      <c r="J5180" s="31">
        <v>3708.5940000000001</v>
      </c>
      <c r="K5180" s="31">
        <v>1866.6969999999999</v>
      </c>
      <c r="L5180" s="31">
        <v>84.67</v>
      </c>
      <c r="M5180" s="31" t="s">
        <v>108</v>
      </c>
      <c r="N5180" s="31">
        <v>51.568199999999997</v>
      </c>
      <c r="O5180" s="31">
        <v>94.211299999999994</v>
      </c>
      <c r="P5180" s="31">
        <v>125.1977</v>
      </c>
      <c r="Q5180" s="31">
        <v>1997.7134000000001</v>
      </c>
      <c r="R5180" s="31">
        <v>76.385999999999996</v>
      </c>
      <c r="S5180" s="31" t="s">
        <v>108</v>
      </c>
    </row>
    <row r="5181" spans="1:19" x14ac:dyDescent="0.35">
      <c r="A5181" s="2">
        <v>40121</v>
      </c>
      <c r="B5181" s="31">
        <v>614.31399999999996</v>
      </c>
      <c r="C5181" s="31">
        <v>1088.856</v>
      </c>
      <c r="D5181" s="31">
        <v>540.2278</v>
      </c>
      <c r="E5181" s="31">
        <v>592.82619999999997</v>
      </c>
      <c r="F5181" s="31">
        <v>94.445300000000003</v>
      </c>
      <c r="G5181" s="31">
        <v>292.85629999999998</v>
      </c>
      <c r="H5181" s="31">
        <v>13.987740000000001</v>
      </c>
      <c r="I5181" s="31">
        <v>2336.6819999999998</v>
      </c>
      <c r="J5181" s="31">
        <v>3698.2840000000001</v>
      </c>
      <c r="K5181" s="31">
        <v>1859.03</v>
      </c>
      <c r="L5181" s="31">
        <v>85.09</v>
      </c>
      <c r="M5181" s="31" t="s">
        <v>108</v>
      </c>
      <c r="N5181" s="31">
        <v>51.914400000000001</v>
      </c>
      <c r="O5181" s="31">
        <v>93.723100000000002</v>
      </c>
      <c r="P5181" s="31">
        <v>126.54559999999999</v>
      </c>
      <c r="Q5181" s="31">
        <v>2047.8523</v>
      </c>
      <c r="R5181" s="31">
        <v>75.643000000000001</v>
      </c>
      <c r="S5181" s="31" t="s">
        <v>108</v>
      </c>
    </row>
    <row r="5182" spans="1:19" x14ac:dyDescent="0.35">
      <c r="A5182" s="2">
        <v>40122</v>
      </c>
      <c r="B5182" s="31">
        <v>607.06949999999995</v>
      </c>
      <c r="C5182" s="31">
        <v>1075.3309999999999</v>
      </c>
      <c r="D5182" s="31">
        <v>539.18769999999995</v>
      </c>
      <c r="E5182" s="31">
        <v>588.82929999999999</v>
      </c>
      <c r="F5182" s="31">
        <v>94.619</v>
      </c>
      <c r="G5182" s="31">
        <v>284.94130000000001</v>
      </c>
      <c r="H5182" s="31">
        <v>13.75689</v>
      </c>
      <c r="I5182" s="31">
        <v>2330.5859999999998</v>
      </c>
      <c r="J5182" s="31">
        <v>3706.1390000000001</v>
      </c>
      <c r="K5182" s="31">
        <v>1855.35</v>
      </c>
      <c r="L5182" s="31">
        <v>86.41</v>
      </c>
      <c r="M5182" s="31" t="s">
        <v>108</v>
      </c>
      <c r="N5182" s="31">
        <v>52.914700000000003</v>
      </c>
      <c r="O5182" s="31">
        <v>93.943799999999996</v>
      </c>
      <c r="P5182" s="31">
        <v>126.9982</v>
      </c>
      <c r="Q5182" s="31">
        <v>2056.5855999999999</v>
      </c>
      <c r="R5182" s="31">
        <v>75.741</v>
      </c>
      <c r="S5182" s="31" t="s">
        <v>108</v>
      </c>
    </row>
    <row r="5183" spans="1:19" x14ac:dyDescent="0.35">
      <c r="A5183" s="2">
        <v>40123</v>
      </c>
      <c r="B5183" s="31">
        <v>590.49969999999996</v>
      </c>
      <c r="C5183" s="31">
        <v>1041.0319999999999</v>
      </c>
      <c r="D5183" s="31">
        <v>513.60119999999995</v>
      </c>
      <c r="E5183" s="31">
        <v>585.03560000000004</v>
      </c>
      <c r="F5183" s="31">
        <v>95.174899999999994</v>
      </c>
      <c r="G5183" s="31">
        <v>279.95780000000002</v>
      </c>
      <c r="H5183" s="31">
        <v>13.620089999999999</v>
      </c>
      <c r="I5183" s="31">
        <v>2329.9079999999999</v>
      </c>
      <c r="J5183" s="31">
        <v>3716.94</v>
      </c>
      <c r="K5183" s="31">
        <v>1854.431</v>
      </c>
      <c r="L5183" s="31">
        <v>86.66</v>
      </c>
      <c r="M5183" s="31" t="s">
        <v>108</v>
      </c>
      <c r="N5183" s="31">
        <v>53.237900000000003</v>
      </c>
      <c r="O5183" s="31">
        <v>94.727699999999999</v>
      </c>
      <c r="P5183" s="31">
        <v>126.8443</v>
      </c>
      <c r="Q5183" s="31">
        <v>2070.4742000000001</v>
      </c>
      <c r="R5183" s="31">
        <v>75.819000000000003</v>
      </c>
      <c r="S5183" s="31" t="s">
        <v>108</v>
      </c>
    </row>
    <row r="5184" spans="1:19" x14ac:dyDescent="0.35">
      <c r="A5184" s="2">
        <v>40126</v>
      </c>
      <c r="B5184" s="31">
        <v>605.49789999999996</v>
      </c>
      <c r="C5184" s="31">
        <v>1071.758</v>
      </c>
      <c r="D5184" s="31">
        <v>531.34590000000003</v>
      </c>
      <c r="E5184" s="31">
        <v>589.29309999999998</v>
      </c>
      <c r="F5184" s="31">
        <v>95.671599999999998</v>
      </c>
      <c r="G5184" s="31">
        <v>284.94130000000001</v>
      </c>
      <c r="H5184" s="31">
        <v>13.51867</v>
      </c>
      <c r="I5184" s="31">
        <v>2326.86</v>
      </c>
      <c r="J5184" s="31">
        <v>3720.3760000000002</v>
      </c>
      <c r="K5184" s="31">
        <v>1860.2570000000001</v>
      </c>
      <c r="L5184" s="31">
        <v>88.73</v>
      </c>
      <c r="M5184" s="31" t="s">
        <v>108</v>
      </c>
      <c r="N5184" s="31">
        <v>54.369</v>
      </c>
      <c r="O5184" s="31">
        <v>94.731999999999999</v>
      </c>
      <c r="P5184" s="31">
        <v>128.00559999999999</v>
      </c>
      <c r="Q5184" s="31">
        <v>2122.0351000000001</v>
      </c>
      <c r="R5184" s="31">
        <v>75.025999999999996</v>
      </c>
      <c r="S5184" s="31" t="s">
        <v>108</v>
      </c>
    </row>
    <row r="5185" spans="1:19" x14ac:dyDescent="0.35">
      <c r="A5185" s="2">
        <v>40127</v>
      </c>
      <c r="B5185" s="31">
        <v>603.24099999999999</v>
      </c>
      <c r="C5185" s="31">
        <v>1069.1990000000001</v>
      </c>
      <c r="D5185" s="31">
        <v>530.14739999999995</v>
      </c>
      <c r="E5185" s="31">
        <v>588.38139999999999</v>
      </c>
      <c r="F5185" s="31">
        <v>95.767099999999999</v>
      </c>
      <c r="G5185" s="31">
        <v>283.76870000000002</v>
      </c>
      <c r="H5185" s="31">
        <v>13.206910000000001</v>
      </c>
      <c r="I5185" s="31">
        <v>2329.739</v>
      </c>
      <c r="J5185" s="31">
        <v>3721.8490000000002</v>
      </c>
      <c r="K5185" s="31">
        <v>1866.2370000000001</v>
      </c>
      <c r="L5185" s="31">
        <v>88.75</v>
      </c>
      <c r="M5185" s="31" t="s">
        <v>108</v>
      </c>
      <c r="N5185" s="31">
        <v>54.553600000000003</v>
      </c>
      <c r="O5185" s="31">
        <v>94.805700000000002</v>
      </c>
      <c r="P5185" s="31">
        <v>127.6729</v>
      </c>
      <c r="Q5185" s="31">
        <v>2129.6196</v>
      </c>
      <c r="R5185" s="31">
        <v>75.021000000000001</v>
      </c>
      <c r="S5185" s="31" t="s">
        <v>108</v>
      </c>
    </row>
    <row r="5186" spans="1:19" x14ac:dyDescent="0.35">
      <c r="A5186" s="2">
        <v>40128</v>
      </c>
      <c r="B5186" s="31">
        <v>606.41290000000004</v>
      </c>
      <c r="C5186" s="31">
        <v>1076.8879999999999</v>
      </c>
      <c r="D5186" s="31">
        <v>528.66409999999996</v>
      </c>
      <c r="E5186" s="31">
        <v>589.22059999999999</v>
      </c>
      <c r="F5186" s="31">
        <v>96.817400000000006</v>
      </c>
      <c r="G5186" s="31">
        <v>284.94130000000001</v>
      </c>
      <c r="H5186" s="31">
        <v>13.4787</v>
      </c>
      <c r="I5186" s="31">
        <v>2334.989</v>
      </c>
      <c r="J5186" s="31">
        <v>3736.0859999999998</v>
      </c>
      <c r="K5186" s="31">
        <v>1866.0840000000001</v>
      </c>
      <c r="L5186" s="31">
        <v>89.1</v>
      </c>
      <c r="M5186" s="31" t="s">
        <v>108</v>
      </c>
      <c r="N5186" s="31">
        <v>54.899900000000002</v>
      </c>
      <c r="O5186" s="31">
        <v>94.731399999999994</v>
      </c>
      <c r="P5186" s="31">
        <v>127.852</v>
      </c>
      <c r="Q5186" s="31">
        <v>2149.5207999999998</v>
      </c>
      <c r="R5186" s="31">
        <v>75.162000000000006</v>
      </c>
      <c r="S5186" s="31" t="s">
        <v>108</v>
      </c>
    </row>
    <row r="5187" spans="1:19" x14ac:dyDescent="0.35">
      <c r="A5187" s="2">
        <v>40129</v>
      </c>
      <c r="B5187" s="31">
        <v>591.77639999999997</v>
      </c>
      <c r="C5187" s="31">
        <v>1050.5540000000001</v>
      </c>
      <c r="D5187" s="31">
        <v>512.89409999999998</v>
      </c>
      <c r="E5187" s="31">
        <v>585.77030000000002</v>
      </c>
      <c r="F5187" s="31">
        <v>96.123199999999997</v>
      </c>
      <c r="G5187" s="31">
        <v>290.21800000000002</v>
      </c>
      <c r="H5187" s="31">
        <v>13.168990000000001</v>
      </c>
      <c r="I5187" s="31">
        <v>2345.6579999999999</v>
      </c>
      <c r="J5187" s="31">
        <v>3732.65</v>
      </c>
      <c r="K5187" s="31">
        <v>1863.7840000000001</v>
      </c>
      <c r="L5187" s="31">
        <v>88.37</v>
      </c>
      <c r="M5187" s="31" t="s">
        <v>108</v>
      </c>
      <c r="N5187" s="31">
        <v>54.592100000000002</v>
      </c>
      <c r="O5187" s="31">
        <v>94.039100000000005</v>
      </c>
      <c r="P5187" s="31">
        <v>126.9492</v>
      </c>
      <c r="Q5187" s="31">
        <v>2120.3829999999998</v>
      </c>
      <c r="R5187" s="31">
        <v>75.596000000000004</v>
      </c>
      <c r="S5187" s="31" t="s">
        <v>108</v>
      </c>
    </row>
    <row r="5188" spans="1:19" x14ac:dyDescent="0.35">
      <c r="A5188" s="2">
        <v>40130</v>
      </c>
      <c r="B5188" s="31">
        <v>588.03679999999997</v>
      </c>
      <c r="C5188" s="31">
        <v>1038.2370000000001</v>
      </c>
      <c r="D5188" s="31">
        <v>509.00700000000001</v>
      </c>
      <c r="E5188" s="31">
        <v>587.41589999999997</v>
      </c>
      <c r="F5188" s="31">
        <v>96.999399999999994</v>
      </c>
      <c r="G5188" s="31">
        <v>289.33859999999999</v>
      </c>
      <c r="H5188" s="31">
        <v>13.17319</v>
      </c>
      <c r="I5188" s="31">
        <v>2352.2629999999999</v>
      </c>
      <c r="J5188" s="31">
        <v>3733.6309999999999</v>
      </c>
      <c r="K5188" s="31">
        <v>1860.104</v>
      </c>
      <c r="L5188" s="31">
        <v>88.71</v>
      </c>
      <c r="M5188" s="31" t="s">
        <v>108</v>
      </c>
      <c r="N5188" s="31">
        <v>55.038400000000003</v>
      </c>
      <c r="O5188" s="31">
        <v>94.919700000000006</v>
      </c>
      <c r="P5188" s="31">
        <v>126.99169999999999</v>
      </c>
      <c r="Q5188" s="31">
        <v>2128.5417000000002</v>
      </c>
      <c r="R5188" s="31">
        <v>75.334000000000003</v>
      </c>
      <c r="S5188" s="31" t="s">
        <v>108</v>
      </c>
    </row>
    <row r="5189" spans="1:19" x14ac:dyDescent="0.35">
      <c r="A5189" s="2">
        <v>40133</v>
      </c>
      <c r="B5189" s="31">
        <v>606.73490000000004</v>
      </c>
      <c r="C5189" s="31">
        <v>1075.827</v>
      </c>
      <c r="D5189" s="31">
        <v>523.3279</v>
      </c>
      <c r="E5189" s="31">
        <v>617.08199999999999</v>
      </c>
      <c r="F5189" s="31">
        <v>98.96</v>
      </c>
      <c r="G5189" s="31">
        <v>296.08100000000002</v>
      </c>
      <c r="H5189" s="31">
        <v>13.26566</v>
      </c>
      <c r="I5189" s="31">
        <v>2351.9250000000002</v>
      </c>
      <c r="J5189" s="31">
        <v>3756.7049999999999</v>
      </c>
      <c r="K5189" s="31">
        <v>1867.617</v>
      </c>
      <c r="L5189" s="31">
        <v>89.91</v>
      </c>
      <c r="M5189" s="31" t="s">
        <v>108</v>
      </c>
      <c r="N5189" s="31">
        <v>55.5077</v>
      </c>
      <c r="O5189" s="31">
        <v>95.286199999999994</v>
      </c>
      <c r="P5189" s="31">
        <v>127.7681</v>
      </c>
      <c r="Q5189" s="31">
        <v>2172.5812999999998</v>
      </c>
      <c r="R5189" s="31">
        <v>74.894000000000005</v>
      </c>
      <c r="S5189" s="31" t="s">
        <v>108</v>
      </c>
    </row>
    <row r="5190" spans="1:19" x14ac:dyDescent="0.35">
      <c r="A5190" s="2">
        <v>40134</v>
      </c>
      <c r="B5190" s="31">
        <v>608.7192</v>
      </c>
      <c r="C5190" s="31">
        <v>1085.2650000000001</v>
      </c>
      <c r="D5190" s="31">
        <v>525.78290000000004</v>
      </c>
      <c r="E5190" s="31">
        <v>614.91790000000003</v>
      </c>
      <c r="F5190" s="31">
        <v>98.977400000000003</v>
      </c>
      <c r="G5190" s="31">
        <v>301.79739999999998</v>
      </c>
      <c r="H5190" s="31">
        <v>13.1858</v>
      </c>
      <c r="I5190" s="31">
        <v>2357.8519999999999</v>
      </c>
      <c r="J5190" s="31">
        <v>3758.6689999999999</v>
      </c>
      <c r="K5190" s="31">
        <v>1874.21</v>
      </c>
      <c r="L5190" s="31">
        <v>90.01</v>
      </c>
      <c r="M5190" s="31" t="s">
        <v>108</v>
      </c>
      <c r="N5190" s="31">
        <v>55.6693</v>
      </c>
      <c r="O5190" s="31">
        <v>95.173299999999998</v>
      </c>
      <c r="P5190" s="31">
        <v>126.59180000000001</v>
      </c>
      <c r="Q5190" s="31">
        <v>2168.1480999999999</v>
      </c>
      <c r="R5190" s="31">
        <v>75.369</v>
      </c>
      <c r="S5190" s="31" t="s">
        <v>108</v>
      </c>
    </row>
    <row r="5191" spans="1:19" x14ac:dyDescent="0.35">
      <c r="A5191" s="2">
        <v>40135</v>
      </c>
      <c r="B5191" s="31">
        <v>612.61149999999998</v>
      </c>
      <c r="C5191" s="31">
        <v>1087.451</v>
      </c>
      <c r="D5191" s="31">
        <v>534.98919999999998</v>
      </c>
      <c r="E5191" s="31">
        <v>619.74199999999996</v>
      </c>
      <c r="F5191" s="31">
        <v>99.133499999999998</v>
      </c>
      <c r="G5191" s="31">
        <v>301.06450000000001</v>
      </c>
      <c r="H5191" s="31">
        <v>13.6944</v>
      </c>
      <c r="I5191" s="31">
        <v>2359.3760000000002</v>
      </c>
      <c r="J5191" s="31">
        <v>3748.85</v>
      </c>
      <c r="K5191" s="31">
        <v>1874.21</v>
      </c>
      <c r="L5191" s="31">
        <v>90.09</v>
      </c>
      <c r="M5191" s="31" t="s">
        <v>108</v>
      </c>
      <c r="N5191" s="31">
        <v>55.415399999999998</v>
      </c>
      <c r="O5191" s="31">
        <v>95.359499999999997</v>
      </c>
      <c r="P5191" s="31">
        <v>127.6832</v>
      </c>
      <c r="Q5191" s="31">
        <v>2171.2204999999999</v>
      </c>
      <c r="R5191" s="31">
        <v>75.185000000000002</v>
      </c>
      <c r="S5191" s="31" t="s">
        <v>108</v>
      </c>
    </row>
    <row r="5192" spans="1:19" x14ac:dyDescent="0.35">
      <c r="A5192" s="2">
        <v>40136</v>
      </c>
      <c r="B5192" s="31">
        <v>598.79780000000005</v>
      </c>
      <c r="C5192" s="31">
        <v>1064.95</v>
      </c>
      <c r="D5192" s="31">
        <v>517.80409999999995</v>
      </c>
      <c r="E5192" s="31">
        <v>611.96479999999997</v>
      </c>
      <c r="F5192" s="31">
        <v>99.194299999999998</v>
      </c>
      <c r="G5192" s="31">
        <v>304.58229999999998</v>
      </c>
      <c r="H5192" s="31">
        <v>13.438000000000001</v>
      </c>
      <c r="I5192" s="31">
        <v>2358.5300000000002</v>
      </c>
      <c r="J5192" s="31">
        <v>3755.723</v>
      </c>
      <c r="K5192" s="31">
        <v>1877.89</v>
      </c>
      <c r="L5192" s="31">
        <v>88.93</v>
      </c>
      <c r="M5192" s="31" t="s">
        <v>108</v>
      </c>
      <c r="N5192" s="31">
        <v>54.484400000000001</v>
      </c>
      <c r="O5192" s="31">
        <v>95.835899999999995</v>
      </c>
      <c r="P5192" s="31">
        <v>126.7466</v>
      </c>
      <c r="Q5192" s="31">
        <v>2141.7361000000001</v>
      </c>
      <c r="R5192" s="31">
        <v>75.293000000000006</v>
      </c>
      <c r="S5192" s="31" t="s">
        <v>108</v>
      </c>
    </row>
    <row r="5193" spans="1:19" x14ac:dyDescent="0.35">
      <c r="A5193" s="2">
        <v>40137</v>
      </c>
      <c r="B5193" s="31">
        <v>595.21079999999995</v>
      </c>
      <c r="C5193" s="31">
        <v>1067.136</v>
      </c>
      <c r="D5193" s="31">
        <v>508.80239999999998</v>
      </c>
      <c r="E5193" s="31">
        <v>616.47329999999999</v>
      </c>
      <c r="F5193" s="31">
        <v>99.610699999999994</v>
      </c>
      <c r="G5193" s="31">
        <v>306.6343</v>
      </c>
      <c r="H5193" s="31">
        <v>13.86674</v>
      </c>
      <c r="I5193" s="31">
        <v>2358.5300000000002</v>
      </c>
      <c r="J5193" s="31">
        <v>3752.7779999999998</v>
      </c>
      <c r="K5193" s="31">
        <v>1879.117</v>
      </c>
      <c r="L5193" s="31">
        <v>88.59</v>
      </c>
      <c r="M5193" s="31" t="s">
        <v>108</v>
      </c>
      <c r="N5193" s="31">
        <v>54.276600000000002</v>
      </c>
      <c r="O5193" s="31">
        <v>95.6524</v>
      </c>
      <c r="P5193" s="31">
        <v>126.645</v>
      </c>
      <c r="Q5193" s="31">
        <v>2134.2876000000001</v>
      </c>
      <c r="R5193" s="31">
        <v>75.656000000000006</v>
      </c>
      <c r="S5193" s="31" t="s">
        <v>108</v>
      </c>
    </row>
    <row r="5194" spans="1:19" x14ac:dyDescent="0.35">
      <c r="A5194" s="2">
        <v>40140</v>
      </c>
      <c r="B5194" s="31">
        <v>597.04250000000002</v>
      </c>
      <c r="C5194" s="31">
        <v>1066.0160000000001</v>
      </c>
      <c r="D5194" s="31">
        <v>523.53250000000003</v>
      </c>
      <c r="E5194" s="31">
        <v>625.42269999999996</v>
      </c>
      <c r="F5194" s="31">
        <v>101.1722</v>
      </c>
      <c r="G5194" s="31">
        <v>305.46170000000001</v>
      </c>
      <c r="H5194" s="31">
        <v>13.841519999999999</v>
      </c>
      <c r="I5194" s="31">
        <v>2358.5300000000002</v>
      </c>
      <c r="J5194" s="31">
        <v>3754.7420000000002</v>
      </c>
      <c r="K5194" s="31">
        <v>1877.43</v>
      </c>
      <c r="L5194" s="31">
        <v>89.71</v>
      </c>
      <c r="M5194" s="31" t="s">
        <v>108</v>
      </c>
      <c r="N5194" s="31">
        <v>55.130699999999997</v>
      </c>
      <c r="O5194" s="31">
        <v>95.647000000000006</v>
      </c>
      <c r="P5194" s="31">
        <v>127.7799</v>
      </c>
      <c r="Q5194" s="31">
        <v>2161.1107999999999</v>
      </c>
      <c r="R5194" s="31">
        <v>75.084999999999994</v>
      </c>
      <c r="S5194" s="31" t="s">
        <v>108</v>
      </c>
    </row>
    <row r="5195" spans="1:19" x14ac:dyDescent="0.35">
      <c r="A5195" s="2">
        <v>40141</v>
      </c>
      <c r="B5195" s="31">
        <v>589.79219999999998</v>
      </c>
      <c r="C5195" s="31">
        <v>1044.9549999999999</v>
      </c>
      <c r="D5195" s="31">
        <v>502.05110000000002</v>
      </c>
      <c r="E5195" s="31">
        <v>618.38940000000002</v>
      </c>
      <c r="F5195" s="31">
        <v>101.27630000000001</v>
      </c>
      <c r="G5195" s="31">
        <v>306.6343</v>
      </c>
      <c r="H5195" s="31">
        <v>13.652369999999999</v>
      </c>
      <c r="I5195" s="31">
        <v>2361.7469999999998</v>
      </c>
      <c r="J5195" s="31">
        <v>3769.63</v>
      </c>
      <c r="K5195" s="31">
        <v>1881.57</v>
      </c>
      <c r="L5195" s="31">
        <v>89.65</v>
      </c>
      <c r="M5195" s="31" t="s">
        <v>108</v>
      </c>
      <c r="N5195" s="31">
        <v>54.984499999999997</v>
      </c>
      <c r="O5195" s="31">
        <v>96.137799999999999</v>
      </c>
      <c r="P5195" s="31">
        <v>127.5076</v>
      </c>
      <c r="Q5195" s="31">
        <v>2150.0145000000002</v>
      </c>
      <c r="R5195" s="31">
        <v>75.067999999999998</v>
      </c>
      <c r="S5195" s="31" t="s">
        <v>108</v>
      </c>
    </row>
    <row r="5196" spans="1:19" x14ac:dyDescent="0.35">
      <c r="A5196" s="2">
        <v>40142</v>
      </c>
      <c r="B5196" s="31">
        <v>604.75070000000005</v>
      </c>
      <c r="C5196" s="31">
        <v>1077.7460000000001</v>
      </c>
      <c r="D5196" s="31">
        <v>508.18860000000001</v>
      </c>
      <c r="E5196" s="31">
        <v>628.78160000000003</v>
      </c>
      <c r="F5196" s="31">
        <v>103.1155</v>
      </c>
      <c r="G5196" s="31">
        <v>309.12610000000001</v>
      </c>
      <c r="H5196" s="31">
        <v>13.95501</v>
      </c>
      <c r="I5196" s="31">
        <v>2360.223</v>
      </c>
      <c r="J5196" s="31">
        <v>3782.2150000000001</v>
      </c>
      <c r="K5196" s="31">
        <v>1880.4960000000001</v>
      </c>
      <c r="L5196" s="31">
        <v>90.13</v>
      </c>
      <c r="M5196" s="31" t="s">
        <v>108</v>
      </c>
      <c r="N5196" s="31">
        <v>55.223100000000002</v>
      </c>
      <c r="O5196" s="31">
        <v>97.068399999999997</v>
      </c>
      <c r="P5196" s="31">
        <v>128.4203</v>
      </c>
      <c r="Q5196" s="31">
        <v>2164.3305999999998</v>
      </c>
      <c r="R5196" s="31">
        <v>74.269000000000005</v>
      </c>
      <c r="S5196" s="31" t="s">
        <v>108</v>
      </c>
    </row>
    <row r="5197" spans="1:19" x14ac:dyDescent="0.35">
      <c r="A5197" s="2">
        <v>40143</v>
      </c>
      <c r="B5197" s="31">
        <v>604.75070000000005</v>
      </c>
      <c r="C5197" s="31">
        <v>1077.7460000000001</v>
      </c>
      <c r="D5197" s="31">
        <v>508.18860000000001</v>
      </c>
      <c r="E5197" s="31">
        <v>628.78160000000003</v>
      </c>
      <c r="F5197" s="31">
        <v>103.1155</v>
      </c>
      <c r="G5197" s="31">
        <v>309.12610000000001</v>
      </c>
      <c r="H5197" s="31">
        <v>13.95501</v>
      </c>
      <c r="I5197" s="31">
        <v>2362.7640000000001</v>
      </c>
      <c r="J5197" s="31">
        <v>3782.2150000000001</v>
      </c>
      <c r="K5197" s="31">
        <v>1894.143</v>
      </c>
      <c r="L5197" s="31">
        <v>90.13</v>
      </c>
      <c r="M5197" s="31" t="s">
        <v>108</v>
      </c>
      <c r="N5197" s="31">
        <v>55.223100000000002</v>
      </c>
      <c r="O5197" s="31">
        <v>98.302599999999998</v>
      </c>
      <c r="P5197" s="31">
        <v>127.8412</v>
      </c>
      <c r="Q5197" s="31">
        <v>2118.6338999999998</v>
      </c>
      <c r="R5197" s="31">
        <v>74.825999999999993</v>
      </c>
      <c r="S5197" s="31" t="s">
        <v>108</v>
      </c>
    </row>
    <row r="5198" spans="1:19" x14ac:dyDescent="0.35">
      <c r="A5198" s="2">
        <v>40144</v>
      </c>
      <c r="B5198" s="31">
        <v>595.1345</v>
      </c>
      <c r="C5198" s="31">
        <v>1042.289</v>
      </c>
      <c r="D5198" s="31">
        <v>504.91520000000003</v>
      </c>
      <c r="E5198" s="31">
        <v>617.01430000000005</v>
      </c>
      <c r="F5198" s="31">
        <v>101.979</v>
      </c>
      <c r="G5198" s="31">
        <v>308.68639999999999</v>
      </c>
      <c r="H5198" s="31">
        <v>13.75325</v>
      </c>
      <c r="I5198" s="31">
        <v>2368.183</v>
      </c>
      <c r="J5198" s="31">
        <v>3802.6190000000001</v>
      </c>
      <c r="K5198" s="31">
        <v>1893.223</v>
      </c>
      <c r="L5198" s="31">
        <v>88.55</v>
      </c>
      <c r="M5198" s="31" t="s">
        <v>108</v>
      </c>
      <c r="N5198" s="31">
        <v>54.145800000000001</v>
      </c>
      <c r="O5198" s="31">
        <v>98.148600000000002</v>
      </c>
      <c r="P5198" s="31">
        <v>127.7732</v>
      </c>
      <c r="Q5198" s="31">
        <v>2081.0898999999999</v>
      </c>
      <c r="R5198" s="31">
        <v>74.995999999999995</v>
      </c>
      <c r="S5198" s="31" t="s">
        <v>108</v>
      </c>
    </row>
    <row r="5199" spans="1:19" x14ac:dyDescent="0.35">
      <c r="A5199" s="2">
        <v>40147</v>
      </c>
      <c r="B5199" s="31">
        <v>605.20860000000005</v>
      </c>
      <c r="C5199" s="31">
        <v>1072.521</v>
      </c>
      <c r="D5199" s="31">
        <v>511.87110000000001</v>
      </c>
      <c r="E5199" s="31">
        <v>623.79960000000005</v>
      </c>
      <c r="F5199" s="31">
        <v>102.5689</v>
      </c>
      <c r="G5199" s="31">
        <v>310.88499999999999</v>
      </c>
      <c r="H5199" s="31">
        <v>13.69861</v>
      </c>
      <c r="I5199" s="31">
        <v>2366.828</v>
      </c>
      <c r="J5199" s="31">
        <v>3804.6019999999999</v>
      </c>
      <c r="K5199" s="31">
        <v>1895.5229999999999</v>
      </c>
      <c r="L5199" s="31">
        <v>88.97</v>
      </c>
      <c r="M5199" s="31" t="s">
        <v>108</v>
      </c>
      <c r="N5199" s="31">
        <v>54.399700000000003</v>
      </c>
      <c r="O5199" s="31">
        <v>98.784300000000002</v>
      </c>
      <c r="P5199" s="31">
        <v>128.07849999999999</v>
      </c>
      <c r="Q5199" s="31">
        <v>2108.0446999999999</v>
      </c>
      <c r="R5199" s="31">
        <v>74.879000000000005</v>
      </c>
      <c r="S5199" s="31" t="s">
        <v>108</v>
      </c>
    </row>
    <row r="5200" spans="1:19" x14ac:dyDescent="0.35">
      <c r="A5200" s="2">
        <v>40148</v>
      </c>
      <c r="B5200" s="31">
        <v>611.84829999999999</v>
      </c>
      <c r="C5200" s="31">
        <v>1088.943</v>
      </c>
      <c r="D5200" s="31">
        <v>527.6241</v>
      </c>
      <c r="E5200" s="31">
        <v>636.9194</v>
      </c>
      <c r="F5200" s="31">
        <v>104.12179999999999</v>
      </c>
      <c r="G5200" s="31">
        <v>310.59190000000001</v>
      </c>
      <c r="H5200" s="31">
        <v>14.093719999999999</v>
      </c>
      <c r="I5200" s="31">
        <v>2379.1909999999998</v>
      </c>
      <c r="J5200" s="31">
        <v>3792.2069999999999</v>
      </c>
      <c r="K5200" s="31">
        <v>1895.9829999999999</v>
      </c>
      <c r="L5200" s="31">
        <v>90.09</v>
      </c>
      <c r="M5200" s="31" t="s">
        <v>108</v>
      </c>
      <c r="N5200" s="31">
        <v>55.153799999999997</v>
      </c>
      <c r="O5200" s="31">
        <v>98.170400000000001</v>
      </c>
      <c r="P5200" s="31">
        <v>128.7603</v>
      </c>
      <c r="Q5200" s="31">
        <v>2152.7184000000002</v>
      </c>
      <c r="R5200" s="31">
        <v>74.364999999999995</v>
      </c>
      <c r="S5200" s="31" t="s">
        <v>108</v>
      </c>
    </row>
    <row r="5201" spans="1:19" x14ac:dyDescent="0.35">
      <c r="A5201" s="2">
        <v>40149</v>
      </c>
      <c r="B5201" s="31">
        <v>600.70569999999998</v>
      </c>
      <c r="C5201" s="31">
        <v>1062.55</v>
      </c>
      <c r="D5201" s="31">
        <v>515.34900000000005</v>
      </c>
      <c r="E5201" s="31">
        <v>641.29269999999997</v>
      </c>
      <c r="F5201" s="31">
        <v>105.23220000000001</v>
      </c>
      <c r="G5201" s="31">
        <v>303.11660000000001</v>
      </c>
      <c r="H5201" s="31">
        <v>13.98443</v>
      </c>
      <c r="I5201" s="31">
        <v>2374.788</v>
      </c>
      <c r="J5201" s="31">
        <v>3778.3249999999998</v>
      </c>
      <c r="K5201" s="31">
        <v>1894.4490000000001</v>
      </c>
      <c r="L5201" s="31">
        <v>90.05</v>
      </c>
      <c r="M5201" s="31" t="s">
        <v>108</v>
      </c>
      <c r="N5201" s="31">
        <v>55.138399999999997</v>
      </c>
      <c r="O5201" s="31">
        <v>97.4619</v>
      </c>
      <c r="P5201" s="31">
        <v>128.60810000000001</v>
      </c>
      <c r="Q5201" s="31">
        <v>2171.0731999999998</v>
      </c>
      <c r="R5201" s="31">
        <v>74.668999999999997</v>
      </c>
      <c r="S5201" s="31" t="s">
        <v>108</v>
      </c>
    </row>
    <row r="5202" spans="1:19" x14ac:dyDescent="0.35">
      <c r="A5202" s="2">
        <v>40150</v>
      </c>
      <c r="B5202" s="31">
        <v>604.52160000000003</v>
      </c>
      <c r="C5202" s="31">
        <v>1062.6569999999999</v>
      </c>
      <c r="D5202" s="31">
        <v>518.41780000000006</v>
      </c>
      <c r="E5202" s="31">
        <v>637.1223</v>
      </c>
      <c r="F5202" s="31">
        <v>105.69199999999999</v>
      </c>
      <c r="G5202" s="31">
        <v>306.92750000000001</v>
      </c>
      <c r="H5202" s="31">
        <v>14.240830000000001</v>
      </c>
      <c r="I5202" s="31">
        <v>2372.248</v>
      </c>
      <c r="J5202" s="31">
        <v>3766.4250000000002</v>
      </c>
      <c r="K5202" s="31">
        <v>1891.4190000000001</v>
      </c>
      <c r="L5202" s="31">
        <v>89.24</v>
      </c>
      <c r="M5202" s="31" t="s">
        <v>108</v>
      </c>
      <c r="N5202" s="31">
        <v>54.792200000000001</v>
      </c>
      <c r="O5202" s="31">
        <v>96.509399999999999</v>
      </c>
      <c r="P5202" s="31">
        <v>128.71080000000001</v>
      </c>
      <c r="Q5202" s="31">
        <v>2181.1943999999999</v>
      </c>
      <c r="R5202" s="31">
        <v>74.631</v>
      </c>
      <c r="S5202" s="31" t="s">
        <v>108</v>
      </c>
    </row>
    <row r="5203" spans="1:19" x14ac:dyDescent="0.35">
      <c r="A5203" s="2">
        <v>40151</v>
      </c>
      <c r="B5203" s="31">
        <v>598.33979999999997</v>
      </c>
      <c r="C5203" s="31">
        <v>1053.059</v>
      </c>
      <c r="D5203" s="31">
        <v>520.05449999999996</v>
      </c>
      <c r="E5203" s="31">
        <v>633.40279999999996</v>
      </c>
      <c r="F5203" s="31">
        <v>101.4584</v>
      </c>
      <c r="G5203" s="31">
        <v>305.75490000000002</v>
      </c>
      <c r="H5203" s="31">
        <v>14.190390000000001</v>
      </c>
      <c r="I5203" s="31">
        <v>2369.7069999999999</v>
      </c>
      <c r="J5203" s="31">
        <v>3738.1640000000002</v>
      </c>
      <c r="K5203" s="31">
        <v>1882.4390000000001</v>
      </c>
      <c r="L5203" s="31">
        <v>90.05</v>
      </c>
      <c r="M5203" s="31" t="s">
        <v>108</v>
      </c>
      <c r="N5203" s="31">
        <v>55.246099999999998</v>
      </c>
      <c r="O5203" s="31">
        <v>94.605599999999995</v>
      </c>
      <c r="P5203" s="31">
        <v>127.0146</v>
      </c>
      <c r="Q5203" s="31">
        <v>2175.1545000000001</v>
      </c>
      <c r="R5203" s="31">
        <v>75.911000000000001</v>
      </c>
      <c r="S5203" s="31" t="s">
        <v>108</v>
      </c>
    </row>
    <row r="5204" spans="1:19" x14ac:dyDescent="0.35">
      <c r="A5204" s="2">
        <v>40154</v>
      </c>
      <c r="B5204" s="31">
        <v>589.94470000000001</v>
      </c>
      <c r="C5204" s="31">
        <v>1034.7170000000001</v>
      </c>
      <c r="D5204" s="31">
        <v>509.00689999999997</v>
      </c>
      <c r="E5204" s="31">
        <v>629.43529999999998</v>
      </c>
      <c r="F5204" s="31">
        <v>100.9813</v>
      </c>
      <c r="G5204" s="31">
        <v>308.68639999999999</v>
      </c>
      <c r="H5204" s="31">
        <v>14.1988</v>
      </c>
      <c r="I5204" s="31">
        <v>2369.75</v>
      </c>
      <c r="J5204" s="31">
        <v>3749.5680000000002</v>
      </c>
      <c r="K5204" s="31">
        <v>1888.9680000000001</v>
      </c>
      <c r="L5204" s="31">
        <v>89.71</v>
      </c>
      <c r="M5204" s="31" t="s">
        <v>108</v>
      </c>
      <c r="N5204" s="31">
        <v>54.907600000000002</v>
      </c>
      <c r="O5204" s="31">
        <v>94.910700000000006</v>
      </c>
      <c r="P5204" s="31">
        <v>126.50320000000001</v>
      </c>
      <c r="Q5204" s="31">
        <v>2169.3865000000001</v>
      </c>
      <c r="R5204" s="31">
        <v>75.766999999999996</v>
      </c>
      <c r="S5204" s="31" t="s">
        <v>108</v>
      </c>
    </row>
    <row r="5205" spans="1:19" x14ac:dyDescent="0.35">
      <c r="A5205" s="2">
        <v>40155</v>
      </c>
      <c r="B5205" s="31">
        <v>580.22929999999997</v>
      </c>
      <c r="C5205" s="31">
        <v>1025.8599999999999</v>
      </c>
      <c r="D5205" s="31">
        <v>502.80650000000003</v>
      </c>
      <c r="E5205" s="31">
        <v>627.34410000000003</v>
      </c>
      <c r="F5205" s="31">
        <v>99.194199999999995</v>
      </c>
      <c r="G5205" s="31">
        <v>306.096</v>
      </c>
      <c r="H5205" s="31">
        <v>14.131550000000001</v>
      </c>
      <c r="I5205" s="31">
        <v>2372.8040000000001</v>
      </c>
      <c r="J5205" s="31">
        <v>3767.913</v>
      </c>
      <c r="K5205" s="31">
        <v>1895.732</v>
      </c>
      <c r="L5205" s="31">
        <v>88.59</v>
      </c>
      <c r="M5205" s="31" t="s">
        <v>108</v>
      </c>
      <c r="N5205" s="31">
        <v>54.430500000000002</v>
      </c>
      <c r="O5205" s="31">
        <v>96.241600000000005</v>
      </c>
      <c r="P5205" s="31">
        <v>125.7021</v>
      </c>
      <c r="Q5205" s="31">
        <v>2144.7705999999998</v>
      </c>
      <c r="R5205" s="31">
        <v>76.31</v>
      </c>
      <c r="S5205" s="31" t="s">
        <v>108</v>
      </c>
    </row>
    <row r="5206" spans="1:19" x14ac:dyDescent="0.35">
      <c r="A5206" s="2">
        <v>40156</v>
      </c>
      <c r="B5206" s="31">
        <v>559.15679999999998</v>
      </c>
      <c r="C5206" s="31">
        <v>990.17600000000004</v>
      </c>
      <c r="D5206" s="31">
        <v>496.8682</v>
      </c>
      <c r="E5206" s="31">
        <v>624.5779</v>
      </c>
      <c r="F5206" s="31">
        <v>97.242199999999997</v>
      </c>
      <c r="G5206" s="31">
        <v>301.62509999999997</v>
      </c>
      <c r="H5206" s="31">
        <v>14.33751</v>
      </c>
      <c r="I5206" s="31">
        <v>2376.752</v>
      </c>
      <c r="J5206" s="31">
        <v>3763.45</v>
      </c>
      <c r="K5206" s="31">
        <v>1897.422</v>
      </c>
      <c r="L5206" s="31">
        <v>89.04</v>
      </c>
      <c r="M5206" s="31" t="s">
        <v>108</v>
      </c>
      <c r="N5206" s="31">
        <v>55.169199999999996</v>
      </c>
      <c r="O5206" s="31">
        <v>96.771100000000004</v>
      </c>
      <c r="P5206" s="31">
        <v>125.7972</v>
      </c>
      <c r="Q5206" s="31">
        <v>2130.1732999999999</v>
      </c>
      <c r="R5206" s="31">
        <v>76.037999999999997</v>
      </c>
      <c r="S5206" s="31" t="s">
        <v>108</v>
      </c>
    </row>
    <row r="5207" spans="1:19" x14ac:dyDescent="0.35">
      <c r="A5207" s="2">
        <v>40157</v>
      </c>
      <c r="B5207" s="31">
        <v>555.1857</v>
      </c>
      <c r="C5207" s="31">
        <v>978.84900000000005</v>
      </c>
      <c r="D5207" s="31">
        <v>480.60199999999998</v>
      </c>
      <c r="E5207" s="31">
        <v>612.35490000000004</v>
      </c>
      <c r="F5207" s="31">
        <v>97.701999999999998</v>
      </c>
      <c r="G5207" s="31">
        <v>301.1001</v>
      </c>
      <c r="H5207" s="31">
        <v>14.362730000000001</v>
      </c>
      <c r="I5207" s="31">
        <v>2375.2220000000002</v>
      </c>
      <c r="J5207" s="31">
        <v>3748.576</v>
      </c>
      <c r="K5207" s="31">
        <v>1891.2739999999999</v>
      </c>
      <c r="L5207" s="31">
        <v>89.56</v>
      </c>
      <c r="M5207" s="31" t="s">
        <v>108</v>
      </c>
      <c r="N5207" s="31">
        <v>55.4</v>
      </c>
      <c r="O5207" s="31">
        <v>96.347200000000001</v>
      </c>
      <c r="P5207" s="31">
        <v>125.5752</v>
      </c>
      <c r="Q5207" s="31">
        <v>2136.0700000000002</v>
      </c>
      <c r="R5207" s="31">
        <v>76.045000000000002</v>
      </c>
      <c r="S5207" s="31" t="s">
        <v>108</v>
      </c>
    </row>
    <row r="5208" spans="1:19" x14ac:dyDescent="0.35">
      <c r="A5208" s="2">
        <v>40158</v>
      </c>
      <c r="B5208" s="31">
        <v>554.89840000000004</v>
      </c>
      <c r="C5208" s="31">
        <v>982.53</v>
      </c>
      <c r="D5208" s="31">
        <v>476.23439999999999</v>
      </c>
      <c r="E5208" s="31">
        <v>614.5924</v>
      </c>
      <c r="F5208" s="31">
        <v>97.155500000000004</v>
      </c>
      <c r="G5208" s="31">
        <v>303.255</v>
      </c>
      <c r="H5208" s="31">
        <v>14.26605</v>
      </c>
      <c r="I5208" s="31">
        <v>2371.3119999999999</v>
      </c>
      <c r="J5208" s="31">
        <v>3732.71</v>
      </c>
      <c r="K5208" s="31">
        <v>1884.817</v>
      </c>
      <c r="L5208" s="31">
        <v>90.05</v>
      </c>
      <c r="M5208" s="31" t="s">
        <v>108</v>
      </c>
      <c r="N5208" s="31">
        <v>55.215400000000002</v>
      </c>
      <c r="O5208" s="31">
        <v>94.980999999999995</v>
      </c>
      <c r="P5208" s="31">
        <v>124.73950000000001</v>
      </c>
      <c r="Q5208" s="31">
        <v>2152.8438000000001</v>
      </c>
      <c r="R5208" s="31">
        <v>76.572999999999993</v>
      </c>
      <c r="S5208" s="31" t="s">
        <v>108</v>
      </c>
    </row>
    <row r="5209" spans="1:19" x14ac:dyDescent="0.35">
      <c r="A5209" s="2">
        <v>40161</v>
      </c>
      <c r="B5209" s="31">
        <v>554.97379999999998</v>
      </c>
      <c r="C5209" s="31">
        <v>975.22199999999998</v>
      </c>
      <c r="D5209" s="31">
        <v>480.87169999999998</v>
      </c>
      <c r="E5209" s="31">
        <v>621.43299999999999</v>
      </c>
      <c r="F5209" s="31">
        <v>97.493799999999993</v>
      </c>
      <c r="G5209" s="31">
        <v>308.70659999999998</v>
      </c>
      <c r="H5209" s="31">
        <v>14.33751</v>
      </c>
      <c r="I5209" s="31">
        <v>2368.7620000000002</v>
      </c>
      <c r="J5209" s="31">
        <v>3729.239</v>
      </c>
      <c r="K5209" s="31">
        <v>1889.1220000000001</v>
      </c>
      <c r="L5209" s="31">
        <v>90.48</v>
      </c>
      <c r="M5209" s="31" t="s">
        <v>108</v>
      </c>
      <c r="N5209" s="31">
        <v>55.700299999999999</v>
      </c>
      <c r="O5209" s="31">
        <v>96.175899999999999</v>
      </c>
      <c r="P5209" s="31">
        <v>125.02160000000001</v>
      </c>
      <c r="Q5209" s="31">
        <v>2167.2676000000001</v>
      </c>
      <c r="R5209" s="31">
        <v>76.352000000000004</v>
      </c>
      <c r="S5209" s="31" t="s">
        <v>108</v>
      </c>
    </row>
    <row r="5210" spans="1:19" x14ac:dyDescent="0.35">
      <c r="A5210" s="2">
        <v>40162</v>
      </c>
      <c r="B5210" s="31">
        <v>556.10519999999997</v>
      </c>
      <c r="C5210" s="31">
        <v>983.26599999999996</v>
      </c>
      <c r="D5210" s="31">
        <v>482.08139999999997</v>
      </c>
      <c r="E5210" s="31">
        <v>619.81290000000001</v>
      </c>
      <c r="F5210" s="31">
        <v>97.424400000000006</v>
      </c>
      <c r="G5210" s="31">
        <v>308.77929999999998</v>
      </c>
      <c r="H5210" s="31">
        <v>14.144159999999999</v>
      </c>
      <c r="I5210" s="31">
        <v>2373.5219999999999</v>
      </c>
      <c r="J5210" s="31">
        <v>3715.8530000000001</v>
      </c>
      <c r="K5210" s="31">
        <v>1881.5889999999999</v>
      </c>
      <c r="L5210" s="31">
        <v>90.11</v>
      </c>
      <c r="M5210" s="31" t="s">
        <v>108</v>
      </c>
      <c r="N5210" s="31">
        <v>55.305</v>
      </c>
      <c r="O5210" s="31">
        <v>94.857900000000001</v>
      </c>
      <c r="P5210" s="31">
        <v>124.1867</v>
      </c>
      <c r="Q5210" s="31">
        <v>2157.9614999999999</v>
      </c>
      <c r="R5210" s="31">
        <v>76.960999999999999</v>
      </c>
      <c r="S5210" s="31" t="s">
        <v>108</v>
      </c>
    </row>
    <row r="5211" spans="1:19" x14ac:dyDescent="0.35">
      <c r="A5211" s="2">
        <v>40163</v>
      </c>
      <c r="B5211" s="31">
        <v>566.28750000000002</v>
      </c>
      <c r="C5211" s="31">
        <v>999.03700000000003</v>
      </c>
      <c r="D5211" s="31">
        <v>492.36419999999998</v>
      </c>
      <c r="E5211" s="31">
        <v>632.72900000000004</v>
      </c>
      <c r="F5211" s="31">
        <v>98.569500000000005</v>
      </c>
      <c r="G5211" s="31">
        <v>310.23309999999998</v>
      </c>
      <c r="H5211" s="31">
        <v>14.703200000000001</v>
      </c>
      <c r="I5211" s="31">
        <v>2377.0920000000001</v>
      </c>
      <c r="J5211" s="31">
        <v>3719.3229999999999</v>
      </c>
      <c r="K5211" s="31">
        <v>1886.201</v>
      </c>
      <c r="L5211" s="31">
        <v>90.26</v>
      </c>
      <c r="M5211" s="31" t="s">
        <v>108</v>
      </c>
      <c r="N5211" s="31">
        <v>55.459099999999999</v>
      </c>
      <c r="O5211" s="31">
        <v>95.004000000000005</v>
      </c>
      <c r="P5211" s="31">
        <v>124.3837</v>
      </c>
      <c r="Q5211" s="31">
        <v>2154.4358999999999</v>
      </c>
      <c r="R5211" s="31">
        <v>76.995000000000005</v>
      </c>
      <c r="S5211" s="31" t="s">
        <v>108</v>
      </c>
    </row>
    <row r="5212" spans="1:19" x14ac:dyDescent="0.35">
      <c r="A5212" s="2">
        <v>40164</v>
      </c>
      <c r="B5212" s="31">
        <v>559.19759999999997</v>
      </c>
      <c r="C5212" s="31">
        <v>987.524</v>
      </c>
      <c r="D5212" s="31">
        <v>483.29109999999997</v>
      </c>
      <c r="E5212" s="31">
        <v>617.45029999999997</v>
      </c>
      <c r="F5212" s="31">
        <v>96.070999999999998</v>
      </c>
      <c r="G5212" s="31">
        <v>299.4753</v>
      </c>
      <c r="H5212" s="31">
        <v>14.392150000000001</v>
      </c>
      <c r="I5212" s="31">
        <v>2376.2420000000002</v>
      </c>
      <c r="J5212" s="31">
        <v>3744.61</v>
      </c>
      <c r="K5212" s="31">
        <v>1895.732</v>
      </c>
      <c r="L5212" s="31">
        <v>89.32</v>
      </c>
      <c r="M5212" s="31" t="s">
        <v>108</v>
      </c>
      <c r="N5212" s="31">
        <v>55.012300000000003</v>
      </c>
      <c r="O5212" s="31">
        <v>94.381</v>
      </c>
      <c r="P5212" s="31">
        <v>122.405</v>
      </c>
      <c r="Q5212" s="31">
        <v>2113.7229000000002</v>
      </c>
      <c r="R5212" s="31">
        <v>77.694000000000003</v>
      </c>
      <c r="S5212" s="31" t="s">
        <v>108</v>
      </c>
    </row>
    <row r="5213" spans="1:19" x14ac:dyDescent="0.35">
      <c r="A5213" s="2">
        <v>40165</v>
      </c>
      <c r="B5213" s="31">
        <v>561.76199999999994</v>
      </c>
      <c r="C5213" s="31">
        <v>1007.869</v>
      </c>
      <c r="D5213" s="31">
        <v>485.7106</v>
      </c>
      <c r="E5213" s="31">
        <v>615.13260000000002</v>
      </c>
      <c r="F5213" s="31">
        <v>96.426699999999997</v>
      </c>
      <c r="G5213" s="31">
        <v>296.56779999999998</v>
      </c>
      <c r="H5213" s="31">
        <v>13.66498</v>
      </c>
      <c r="I5213" s="31">
        <v>2381.172</v>
      </c>
      <c r="J5213" s="31">
        <v>3730.2310000000002</v>
      </c>
      <c r="K5213" s="31">
        <v>1897.884</v>
      </c>
      <c r="L5213" s="31">
        <v>89.6</v>
      </c>
      <c r="M5213" s="31" t="s">
        <v>108</v>
      </c>
      <c r="N5213" s="31">
        <v>55.674700000000001</v>
      </c>
      <c r="O5213" s="31">
        <v>93.746700000000004</v>
      </c>
      <c r="P5213" s="31">
        <v>121.8001</v>
      </c>
      <c r="Q5213" s="31">
        <v>2103.3206</v>
      </c>
      <c r="R5213" s="31">
        <v>77.820999999999998</v>
      </c>
      <c r="S5213" s="31" t="s">
        <v>108</v>
      </c>
    </row>
    <row r="5214" spans="1:19" x14ac:dyDescent="0.35">
      <c r="A5214" s="2">
        <v>40168</v>
      </c>
      <c r="B5214" s="31">
        <v>555.95429999999999</v>
      </c>
      <c r="C5214" s="31">
        <v>995.51400000000001</v>
      </c>
      <c r="D5214" s="31">
        <v>490.95280000000002</v>
      </c>
      <c r="E5214" s="31">
        <v>623.23329999999999</v>
      </c>
      <c r="F5214" s="31">
        <v>95.081999999999994</v>
      </c>
      <c r="G5214" s="31">
        <v>293.22410000000002</v>
      </c>
      <c r="H5214" s="31">
        <v>13.66498</v>
      </c>
      <c r="I5214" s="31">
        <v>2385.252</v>
      </c>
      <c r="J5214" s="31">
        <v>3699.9870000000001</v>
      </c>
      <c r="K5214" s="31">
        <v>1890.1980000000001</v>
      </c>
      <c r="L5214" s="31">
        <v>90.46</v>
      </c>
      <c r="M5214" s="31" t="s">
        <v>108</v>
      </c>
      <c r="N5214" s="31">
        <v>56.244700000000002</v>
      </c>
      <c r="O5214" s="31">
        <v>93.583500000000001</v>
      </c>
      <c r="P5214" s="31">
        <v>122.1246</v>
      </c>
      <c r="Q5214" s="31">
        <v>2095.2633000000001</v>
      </c>
      <c r="R5214" s="31">
        <v>78.037000000000006</v>
      </c>
      <c r="S5214" s="31" t="s">
        <v>108</v>
      </c>
    </row>
    <row r="5215" spans="1:19" x14ac:dyDescent="0.35">
      <c r="A5215" s="2">
        <v>40169</v>
      </c>
      <c r="B5215" s="31">
        <v>559.34839999999997</v>
      </c>
      <c r="C5215" s="31">
        <v>1005.503</v>
      </c>
      <c r="D5215" s="31">
        <v>479.46030000000002</v>
      </c>
      <c r="E5215" s="31">
        <v>618.3954</v>
      </c>
      <c r="F5215" s="31">
        <v>94.275199999999998</v>
      </c>
      <c r="G5215" s="31">
        <v>290.31659999999999</v>
      </c>
      <c r="H5215" s="31">
        <v>13.72383</v>
      </c>
      <c r="I5215" s="31">
        <v>2380.152</v>
      </c>
      <c r="J5215" s="31">
        <v>3687.096</v>
      </c>
      <c r="K5215" s="31">
        <v>1879.7449999999999</v>
      </c>
      <c r="L5215" s="31">
        <v>90.89</v>
      </c>
      <c r="M5215" s="31" t="s">
        <v>108</v>
      </c>
      <c r="N5215" s="31">
        <v>56.722299999999997</v>
      </c>
      <c r="O5215" s="31">
        <v>92.702299999999994</v>
      </c>
      <c r="P5215" s="31">
        <v>121.4174</v>
      </c>
      <c r="Q5215" s="31">
        <v>2112.0126</v>
      </c>
      <c r="R5215" s="31">
        <v>78.25</v>
      </c>
      <c r="S5215" s="31" t="s">
        <v>108</v>
      </c>
    </row>
    <row r="5216" spans="1:19" x14ac:dyDescent="0.35">
      <c r="A5216" s="2">
        <v>40170</v>
      </c>
      <c r="B5216" s="31">
        <v>574.35789999999997</v>
      </c>
      <c r="C5216" s="31">
        <v>1044.5119999999999</v>
      </c>
      <c r="D5216" s="31">
        <v>498.21129999999999</v>
      </c>
      <c r="E5216" s="31">
        <v>629.15129999999999</v>
      </c>
      <c r="F5216" s="31">
        <v>94.908500000000004</v>
      </c>
      <c r="G5216" s="31">
        <v>293.36950000000002</v>
      </c>
      <c r="H5216" s="31">
        <v>13.66498</v>
      </c>
      <c r="I5216" s="31">
        <v>2380.152</v>
      </c>
      <c r="J5216" s="31">
        <v>3683.625</v>
      </c>
      <c r="K5216" s="31">
        <v>1872.52</v>
      </c>
      <c r="L5216" s="31">
        <v>91.05</v>
      </c>
      <c r="M5216" s="31" t="s">
        <v>108</v>
      </c>
      <c r="N5216" s="31">
        <v>57.068899999999999</v>
      </c>
      <c r="O5216" s="31">
        <v>93.066699999999997</v>
      </c>
      <c r="P5216" s="31">
        <v>122.27979999999999</v>
      </c>
      <c r="Q5216" s="31">
        <v>2135.2319000000002</v>
      </c>
      <c r="R5216" s="31">
        <v>77.897000000000006</v>
      </c>
      <c r="S5216" s="31" t="s">
        <v>108</v>
      </c>
    </row>
    <row r="5217" spans="1:19" x14ac:dyDescent="0.35">
      <c r="A5217" s="2">
        <v>40171</v>
      </c>
      <c r="B5217" s="31">
        <v>580.69359999999995</v>
      </c>
      <c r="C5217" s="31">
        <v>1057.0239999999999</v>
      </c>
      <c r="D5217" s="31">
        <v>494.78370000000001</v>
      </c>
      <c r="E5217" s="31">
        <v>635.47429999999997</v>
      </c>
      <c r="F5217" s="31">
        <v>95.845500000000001</v>
      </c>
      <c r="G5217" s="31">
        <v>293.07870000000003</v>
      </c>
      <c r="H5217" s="31">
        <v>13.74905</v>
      </c>
      <c r="I5217" s="31">
        <v>2377.942</v>
      </c>
      <c r="J5217" s="31">
        <v>3670.7339999999999</v>
      </c>
      <c r="K5217" s="31">
        <v>1872.52</v>
      </c>
      <c r="L5217" s="31">
        <v>91.58</v>
      </c>
      <c r="M5217" s="31" t="s">
        <v>108</v>
      </c>
      <c r="N5217" s="31">
        <v>57.569600000000001</v>
      </c>
      <c r="O5217" s="31">
        <v>92.711600000000004</v>
      </c>
      <c r="P5217" s="31">
        <v>122.4843</v>
      </c>
      <c r="Q5217" s="31">
        <v>2156.1651999999999</v>
      </c>
      <c r="R5217" s="31">
        <v>77.733999999999995</v>
      </c>
      <c r="S5217" s="31" t="s">
        <v>108</v>
      </c>
    </row>
    <row r="5218" spans="1:19" x14ac:dyDescent="0.35">
      <c r="A5218" s="2">
        <v>40172</v>
      </c>
      <c r="B5218" s="31">
        <v>580.69359999999995</v>
      </c>
      <c r="C5218" s="31">
        <v>1057.0239999999999</v>
      </c>
      <c r="D5218" s="31">
        <v>494.78370000000001</v>
      </c>
      <c r="E5218" s="31">
        <v>635.47429999999997</v>
      </c>
      <c r="F5218" s="31">
        <v>95.845500000000001</v>
      </c>
      <c r="G5218" s="31">
        <v>293.07870000000003</v>
      </c>
      <c r="H5218" s="31">
        <v>13.74905</v>
      </c>
      <c r="I5218" s="31">
        <v>2375.3919999999998</v>
      </c>
      <c r="J5218" s="31">
        <v>3670.7339999999999</v>
      </c>
      <c r="K5218" s="31">
        <v>1872.52</v>
      </c>
      <c r="L5218" s="31">
        <v>91.58</v>
      </c>
      <c r="M5218" s="31" t="s">
        <v>108</v>
      </c>
      <c r="N5218" s="31">
        <v>57.569600000000001</v>
      </c>
      <c r="O5218" s="31">
        <v>92.711600000000004</v>
      </c>
      <c r="P5218" s="31">
        <v>122.4843</v>
      </c>
      <c r="Q5218" s="31">
        <v>2156.8886000000002</v>
      </c>
      <c r="R5218" s="31">
        <v>77.733999999999995</v>
      </c>
      <c r="S5218" s="31" t="s">
        <v>108</v>
      </c>
    </row>
    <row r="5219" spans="1:19" x14ac:dyDescent="0.35">
      <c r="A5219" s="2">
        <v>40175</v>
      </c>
      <c r="B5219" s="31">
        <v>588.31150000000002</v>
      </c>
      <c r="C5219" s="31">
        <v>1070.9559999999999</v>
      </c>
      <c r="D5219" s="31">
        <v>511.7201</v>
      </c>
      <c r="E5219" s="31">
        <v>635.47429999999997</v>
      </c>
      <c r="F5219" s="31">
        <v>96.114400000000003</v>
      </c>
      <c r="G5219" s="31">
        <v>301.80130000000003</v>
      </c>
      <c r="H5219" s="31">
        <v>13.57671</v>
      </c>
      <c r="I5219" s="31">
        <v>2369.2719999999999</v>
      </c>
      <c r="J5219" s="31">
        <v>3664.2890000000002</v>
      </c>
      <c r="K5219" s="31">
        <v>1865.2950000000001</v>
      </c>
      <c r="L5219" s="31">
        <v>91.66</v>
      </c>
      <c r="M5219" s="31" t="s">
        <v>108</v>
      </c>
      <c r="N5219" s="31">
        <v>57.7545</v>
      </c>
      <c r="O5219" s="31">
        <v>92.711600000000004</v>
      </c>
      <c r="P5219" s="31">
        <v>122.4843</v>
      </c>
      <c r="Q5219" s="31">
        <v>2172.2393000000002</v>
      </c>
      <c r="R5219" s="31">
        <v>77.632999999999996</v>
      </c>
      <c r="S5219" s="31" t="s">
        <v>108</v>
      </c>
    </row>
    <row r="5220" spans="1:19" x14ac:dyDescent="0.35">
      <c r="A5220" s="2">
        <v>40176</v>
      </c>
      <c r="B5220" s="31">
        <v>590.64970000000005</v>
      </c>
      <c r="C5220" s="31">
        <v>1066.6980000000001</v>
      </c>
      <c r="D5220" s="31">
        <v>512.72820000000002</v>
      </c>
      <c r="E5220" s="31">
        <v>653.63329999999996</v>
      </c>
      <c r="F5220" s="31">
        <v>95.264200000000002</v>
      </c>
      <c r="G5220" s="31">
        <v>304.41809999999998</v>
      </c>
      <c r="H5220" s="31">
        <v>13.60613</v>
      </c>
      <c r="I5220" s="31">
        <v>2371.8220000000001</v>
      </c>
      <c r="J5220" s="31">
        <v>3668.7510000000002</v>
      </c>
      <c r="K5220" s="31">
        <v>1866.3710000000001</v>
      </c>
      <c r="L5220" s="31">
        <v>91.56</v>
      </c>
      <c r="M5220" s="31" t="s">
        <v>108</v>
      </c>
      <c r="N5220" s="31">
        <v>57.692799999999998</v>
      </c>
      <c r="O5220" s="31">
        <v>92.583299999999994</v>
      </c>
      <c r="P5220" s="31">
        <v>122.9106</v>
      </c>
      <c r="Q5220" s="31">
        <v>2171.1532000000002</v>
      </c>
      <c r="R5220" s="31">
        <v>77.831000000000003</v>
      </c>
      <c r="S5220" s="31" t="s">
        <v>108</v>
      </c>
    </row>
    <row r="5221" spans="1:19" x14ac:dyDescent="0.35">
      <c r="A5221" s="2">
        <v>40177</v>
      </c>
      <c r="B5221" s="31">
        <v>593.8175</v>
      </c>
      <c r="C5221" s="31">
        <v>1081.2080000000001</v>
      </c>
      <c r="D5221" s="31">
        <v>517.97040000000004</v>
      </c>
      <c r="E5221" s="31">
        <v>658.47119999999995</v>
      </c>
      <c r="F5221" s="31">
        <v>94.778400000000005</v>
      </c>
      <c r="G5221" s="31">
        <v>303.69119999999998</v>
      </c>
      <c r="H5221" s="31">
        <v>13.648160000000001</v>
      </c>
      <c r="I5221" s="31">
        <v>2374.712</v>
      </c>
      <c r="J5221" s="31">
        <v>3674.701</v>
      </c>
      <c r="K5221" s="31">
        <v>1861.759</v>
      </c>
      <c r="L5221" s="31">
        <v>91.58</v>
      </c>
      <c r="M5221" s="31" t="s">
        <v>108</v>
      </c>
      <c r="N5221" s="31">
        <v>57.823799999999999</v>
      </c>
      <c r="O5221" s="31">
        <v>91.799499999999995</v>
      </c>
      <c r="P5221" s="31">
        <v>122.0052</v>
      </c>
      <c r="Q5221" s="31">
        <v>2171.35</v>
      </c>
      <c r="R5221" s="31">
        <v>77.914000000000001</v>
      </c>
      <c r="S5221" s="31" t="s">
        <v>108</v>
      </c>
    </row>
    <row r="5222" spans="1:19" x14ac:dyDescent="0.35">
      <c r="A5222" s="2">
        <v>40178</v>
      </c>
      <c r="B5222" s="31">
        <v>593.21410000000003</v>
      </c>
      <c r="C5222" s="31">
        <v>1079.2629999999999</v>
      </c>
      <c r="D5222" s="31">
        <v>517.3655</v>
      </c>
      <c r="E5222" s="31">
        <v>662.56650000000002</v>
      </c>
      <c r="F5222" s="31">
        <v>95.099400000000003</v>
      </c>
      <c r="G5222" s="31">
        <v>304.85419999999999</v>
      </c>
      <c r="H5222" s="31">
        <v>13.8247</v>
      </c>
      <c r="I5222" s="31">
        <v>2374.712</v>
      </c>
      <c r="J5222" s="31">
        <v>3662.3049999999998</v>
      </c>
      <c r="K5222" s="31">
        <v>1861.759</v>
      </c>
      <c r="L5222" s="31">
        <v>90.66</v>
      </c>
      <c r="M5222" s="31" t="s">
        <v>108</v>
      </c>
      <c r="N5222" s="31">
        <v>57.269199999999998</v>
      </c>
      <c r="O5222" s="31">
        <v>91.390500000000003</v>
      </c>
      <c r="P5222" s="31">
        <v>122.4064</v>
      </c>
      <c r="Q5222" s="31">
        <v>2190.9564999999998</v>
      </c>
      <c r="R5222" s="31">
        <v>77.86</v>
      </c>
      <c r="S5222" s="31" t="s">
        <v>108</v>
      </c>
    </row>
    <row r="5223" spans="1:19" x14ac:dyDescent="0.35">
      <c r="A5223" s="2">
        <v>40179</v>
      </c>
      <c r="B5223" s="31">
        <v>593.21410000000003</v>
      </c>
      <c r="C5223" s="31">
        <v>1079.2629999999999</v>
      </c>
      <c r="D5223" s="31">
        <v>517.3655</v>
      </c>
      <c r="E5223" s="31">
        <v>662.56650000000002</v>
      </c>
      <c r="F5223" s="31">
        <v>95.099400000000003</v>
      </c>
      <c r="G5223" s="31">
        <v>304.85419999999999</v>
      </c>
      <c r="H5223" s="31">
        <v>13.8247</v>
      </c>
      <c r="I5223" s="31">
        <v>2374.712</v>
      </c>
      <c r="J5223" s="31">
        <v>3662.3049999999998</v>
      </c>
      <c r="K5223" s="31">
        <v>1861.759</v>
      </c>
      <c r="L5223" s="31">
        <v>90.66</v>
      </c>
      <c r="M5223" s="31" t="s">
        <v>108</v>
      </c>
      <c r="N5223" s="31">
        <v>57.269199999999998</v>
      </c>
      <c r="O5223" s="31">
        <v>91.390500000000003</v>
      </c>
      <c r="P5223" s="31">
        <v>122.4064</v>
      </c>
      <c r="Q5223" s="31">
        <v>2190.9463000000001</v>
      </c>
      <c r="R5223" s="31">
        <v>77.86</v>
      </c>
      <c r="S5223" s="31" t="s">
        <v>108</v>
      </c>
    </row>
    <row r="5224" spans="1:19" x14ac:dyDescent="0.35">
      <c r="A5224" s="2">
        <v>40182</v>
      </c>
      <c r="B5224" s="31">
        <v>609.35500000000002</v>
      </c>
      <c r="C5224" s="31">
        <v>1106.338</v>
      </c>
      <c r="D5224" s="31">
        <v>532.08399999999995</v>
      </c>
      <c r="E5224" s="31">
        <v>673.72739999999999</v>
      </c>
      <c r="F5224" s="31">
        <v>97.0167</v>
      </c>
      <c r="G5224" s="31">
        <v>307.6164</v>
      </c>
      <c r="H5224" s="31">
        <v>13.68599</v>
      </c>
      <c r="I5224" s="31">
        <v>2368.422</v>
      </c>
      <c r="J5224" s="31">
        <v>3664.7840000000001</v>
      </c>
      <c r="K5224" s="31">
        <v>1864.0650000000001</v>
      </c>
      <c r="L5224" s="31">
        <v>92.13</v>
      </c>
      <c r="M5224" s="31" t="s">
        <v>108</v>
      </c>
      <c r="N5224" s="31">
        <v>58.131900000000002</v>
      </c>
      <c r="O5224" s="31">
        <v>92.127700000000004</v>
      </c>
      <c r="P5224" s="31">
        <v>123.18300000000001</v>
      </c>
      <c r="Q5224" s="31">
        <v>2224.4313999999999</v>
      </c>
      <c r="R5224" s="31">
        <v>77.525000000000006</v>
      </c>
      <c r="S5224" s="31" t="s">
        <v>108</v>
      </c>
    </row>
    <row r="5225" spans="1:19" x14ac:dyDescent="0.35">
      <c r="A5225" s="2">
        <v>40183</v>
      </c>
      <c r="B5225" s="31">
        <v>612.59829999999999</v>
      </c>
      <c r="C5225" s="31">
        <v>1117.1679999999999</v>
      </c>
      <c r="D5225" s="31">
        <v>536.51969999999994</v>
      </c>
      <c r="E5225" s="31">
        <v>672.28729999999996</v>
      </c>
      <c r="F5225" s="31">
        <v>97.051400000000001</v>
      </c>
      <c r="G5225" s="31">
        <v>308.48869999999999</v>
      </c>
      <c r="H5225" s="31">
        <v>13.959210000000001</v>
      </c>
      <c r="I5225" s="31">
        <v>2367.232</v>
      </c>
      <c r="J5225" s="31">
        <v>3686.1039999999998</v>
      </c>
      <c r="K5225" s="31">
        <v>1865.6020000000001</v>
      </c>
      <c r="L5225" s="31">
        <v>92.42</v>
      </c>
      <c r="M5225" s="31" t="s">
        <v>108</v>
      </c>
      <c r="N5225" s="31">
        <v>58.085700000000003</v>
      </c>
      <c r="O5225" s="31">
        <v>92.941000000000003</v>
      </c>
      <c r="P5225" s="31">
        <v>122.9952</v>
      </c>
      <c r="Q5225" s="31">
        <v>2248.2330999999999</v>
      </c>
      <c r="R5225" s="31">
        <v>77.619</v>
      </c>
      <c r="S5225" s="31" t="s">
        <v>108</v>
      </c>
    </row>
    <row r="5226" spans="1:19" x14ac:dyDescent="0.35">
      <c r="A5226" s="2">
        <v>40184</v>
      </c>
      <c r="B5226" s="31">
        <v>622.17719999999997</v>
      </c>
      <c r="C5226" s="31">
        <v>1123.2660000000001</v>
      </c>
      <c r="D5226" s="31">
        <v>539.14080000000001</v>
      </c>
      <c r="E5226" s="31">
        <v>688.37609999999995</v>
      </c>
      <c r="F5226" s="31">
        <v>98.595600000000005</v>
      </c>
      <c r="G5226" s="31">
        <v>307.90719999999999</v>
      </c>
      <c r="H5226" s="31">
        <v>13.83731</v>
      </c>
      <c r="I5226" s="31">
        <v>2364.6819999999998</v>
      </c>
      <c r="J5226" s="31">
        <v>3678.6669999999999</v>
      </c>
      <c r="K5226" s="31">
        <v>1862.374</v>
      </c>
      <c r="L5226" s="31">
        <v>92.48</v>
      </c>
      <c r="M5226" s="31" t="s">
        <v>108</v>
      </c>
      <c r="N5226" s="31">
        <v>57.877699999999997</v>
      </c>
      <c r="O5226" s="31">
        <v>91.822000000000003</v>
      </c>
      <c r="P5226" s="31">
        <v>122.7475</v>
      </c>
      <c r="Q5226" s="31">
        <v>2262.6037000000001</v>
      </c>
      <c r="R5226" s="31">
        <v>77.492999999999995</v>
      </c>
      <c r="S5226" s="31" t="s">
        <v>108</v>
      </c>
    </row>
    <row r="5227" spans="1:19" x14ac:dyDescent="0.35">
      <c r="A5227" s="2">
        <v>40185</v>
      </c>
      <c r="B5227" s="31">
        <v>618.25509999999997</v>
      </c>
      <c r="C5227" s="31">
        <v>1122.3720000000001</v>
      </c>
      <c r="D5227" s="31">
        <v>538.53589999999997</v>
      </c>
      <c r="E5227" s="31">
        <v>677.0127</v>
      </c>
      <c r="F5227" s="31">
        <v>98.352699999999999</v>
      </c>
      <c r="G5227" s="31">
        <v>298.31240000000003</v>
      </c>
      <c r="H5227" s="31">
        <v>13.908770000000001</v>
      </c>
      <c r="I5227" s="31">
        <v>2361.2820000000002</v>
      </c>
      <c r="J5227" s="31">
        <v>3674.701</v>
      </c>
      <c r="K5227" s="31">
        <v>1865.6020000000001</v>
      </c>
      <c r="L5227" s="31">
        <v>92.85</v>
      </c>
      <c r="M5227" s="31" t="s">
        <v>108</v>
      </c>
      <c r="N5227" s="31">
        <v>57.846899999999998</v>
      </c>
      <c r="O5227" s="31">
        <v>91.288600000000002</v>
      </c>
      <c r="P5227" s="31">
        <v>122.2269</v>
      </c>
      <c r="Q5227" s="31">
        <v>2246.3665999999998</v>
      </c>
      <c r="R5227" s="31">
        <v>77.912999999999997</v>
      </c>
      <c r="S5227" s="31" t="s">
        <v>108</v>
      </c>
    </row>
    <row r="5228" spans="1:19" x14ac:dyDescent="0.35">
      <c r="A5228" s="2">
        <v>40186</v>
      </c>
      <c r="B5228" s="31">
        <v>618.02880000000005</v>
      </c>
      <c r="C5228" s="31">
        <v>1133.097</v>
      </c>
      <c r="D5228" s="31">
        <v>535.10829999999999</v>
      </c>
      <c r="E5228" s="31">
        <v>670.35220000000004</v>
      </c>
      <c r="F5228" s="31">
        <v>98.803799999999995</v>
      </c>
      <c r="G5228" s="31">
        <v>297.14940000000001</v>
      </c>
      <c r="H5228" s="31">
        <v>13.85413</v>
      </c>
      <c r="I5228" s="31">
        <v>2358.0520000000001</v>
      </c>
      <c r="J5228" s="31">
        <v>3680.65</v>
      </c>
      <c r="K5228" s="31">
        <v>1864.9880000000001</v>
      </c>
      <c r="L5228" s="31">
        <v>93.17</v>
      </c>
      <c r="M5228" s="31" t="s">
        <v>108</v>
      </c>
      <c r="N5228" s="31">
        <v>58.231999999999999</v>
      </c>
      <c r="O5228" s="31">
        <v>91.529499999999999</v>
      </c>
      <c r="P5228" s="31">
        <v>122.2183</v>
      </c>
      <c r="Q5228" s="31">
        <v>2250.7615999999998</v>
      </c>
      <c r="R5228" s="31">
        <v>77.471000000000004</v>
      </c>
      <c r="S5228" s="31" t="s">
        <v>108</v>
      </c>
    </row>
    <row r="5229" spans="1:19" x14ac:dyDescent="0.35">
      <c r="A5229" s="2">
        <v>40189</v>
      </c>
      <c r="B5229" s="31">
        <v>615.00170000000003</v>
      </c>
      <c r="C5229" s="31">
        <v>1126.6890000000001</v>
      </c>
      <c r="D5229" s="31">
        <v>535.43029999999999</v>
      </c>
      <c r="E5229" s="31">
        <v>679.76900000000001</v>
      </c>
      <c r="F5229" s="31">
        <v>99.887900000000002</v>
      </c>
      <c r="G5229" s="31">
        <v>293.8057</v>
      </c>
      <c r="H5229" s="31">
        <v>14.051690000000001</v>
      </c>
      <c r="I5229" s="31">
        <v>2358.0520000000001</v>
      </c>
      <c r="J5229" s="31">
        <v>3680.65</v>
      </c>
      <c r="K5229" s="31">
        <v>1869.7529999999999</v>
      </c>
      <c r="L5229" s="31">
        <v>93.26</v>
      </c>
      <c r="M5229" s="31" t="s">
        <v>108</v>
      </c>
      <c r="N5229" s="31">
        <v>58.031799999999997</v>
      </c>
      <c r="O5229" s="31">
        <v>92.544899999999998</v>
      </c>
      <c r="P5229" s="31">
        <v>124.1041</v>
      </c>
      <c r="Q5229" s="31">
        <v>2276.6640000000002</v>
      </c>
      <c r="R5229" s="31">
        <v>77.004999999999995</v>
      </c>
      <c r="S5229" s="31" t="s">
        <v>108</v>
      </c>
    </row>
    <row r="5230" spans="1:19" x14ac:dyDescent="0.35">
      <c r="A5230" s="2">
        <v>40190</v>
      </c>
      <c r="B5230" s="31">
        <v>602.0557</v>
      </c>
      <c r="C5230" s="31">
        <v>1103.3</v>
      </c>
      <c r="D5230" s="31">
        <v>530.80970000000002</v>
      </c>
      <c r="E5230" s="31">
        <v>669.62609999999995</v>
      </c>
      <c r="F5230" s="31">
        <v>97.9803</v>
      </c>
      <c r="G5230" s="31">
        <v>284.3562</v>
      </c>
      <c r="H5230" s="31">
        <v>14.04749</v>
      </c>
      <c r="I5230" s="31">
        <v>2359.922</v>
      </c>
      <c r="J5230" s="31">
        <v>3703.4569999999999</v>
      </c>
      <c r="K5230" s="31">
        <v>1876.3630000000001</v>
      </c>
      <c r="L5230" s="31">
        <v>92.56</v>
      </c>
      <c r="M5230" s="31" t="s">
        <v>108</v>
      </c>
      <c r="N5230" s="31">
        <v>57.477200000000003</v>
      </c>
      <c r="O5230" s="31">
        <v>93.561999999999998</v>
      </c>
      <c r="P5230" s="31">
        <v>124.0446</v>
      </c>
      <c r="Q5230" s="31">
        <v>2261.4072000000001</v>
      </c>
      <c r="R5230" s="31">
        <v>76.953999999999994</v>
      </c>
      <c r="S5230" s="31" t="s">
        <v>108</v>
      </c>
    </row>
    <row r="5231" spans="1:19" x14ac:dyDescent="0.35">
      <c r="A5231" s="2">
        <v>40191</v>
      </c>
      <c r="B5231" s="31">
        <v>594.38440000000003</v>
      </c>
      <c r="C5231" s="31">
        <v>1084.3520000000001</v>
      </c>
      <c r="D5231" s="31">
        <v>513.44230000000005</v>
      </c>
      <c r="E5231" s="31">
        <v>672.38260000000002</v>
      </c>
      <c r="F5231" s="31">
        <v>98.621799999999993</v>
      </c>
      <c r="G5231" s="31">
        <v>288.57209999999998</v>
      </c>
      <c r="H5231" s="31">
        <v>14.245050000000001</v>
      </c>
      <c r="I5231" s="31">
        <v>2364.6819999999998</v>
      </c>
      <c r="J5231" s="31">
        <v>3692.0540000000001</v>
      </c>
      <c r="K5231" s="31">
        <v>1877.2850000000001</v>
      </c>
      <c r="L5231" s="31">
        <v>93.17</v>
      </c>
      <c r="M5231" s="31" t="s">
        <v>108</v>
      </c>
      <c r="N5231" s="31">
        <v>58.000900000000001</v>
      </c>
      <c r="O5231" s="31">
        <v>93.2333</v>
      </c>
      <c r="P5231" s="31">
        <v>123.7714</v>
      </c>
      <c r="Q5231" s="31">
        <v>2241.2824999999998</v>
      </c>
      <c r="R5231" s="31">
        <v>76.846000000000004</v>
      </c>
      <c r="S5231" s="31" t="s">
        <v>108</v>
      </c>
    </row>
    <row r="5232" spans="1:19" x14ac:dyDescent="0.35">
      <c r="A5232" s="2">
        <v>40192</v>
      </c>
      <c r="B5232" s="31">
        <v>592.75059999999996</v>
      </c>
      <c r="C5232" s="31">
        <v>1090.338</v>
      </c>
      <c r="D5232" s="31">
        <v>513.80250000000001</v>
      </c>
      <c r="E5232" s="31">
        <v>672.81420000000003</v>
      </c>
      <c r="F5232" s="31">
        <v>99.152199999999993</v>
      </c>
      <c r="G5232" s="31">
        <v>286.10070000000002</v>
      </c>
      <c r="H5232" s="31">
        <v>14.25766</v>
      </c>
      <c r="I5232" s="31">
        <v>2362.3020000000001</v>
      </c>
      <c r="J5232" s="31">
        <v>3703.4569999999999</v>
      </c>
      <c r="K5232" s="31">
        <v>1877.9</v>
      </c>
      <c r="L5232" s="31">
        <v>93.48</v>
      </c>
      <c r="M5232" s="31" t="s">
        <v>108</v>
      </c>
      <c r="N5232" s="31">
        <v>58.178100000000001</v>
      </c>
      <c r="O5232" s="31">
        <v>93.373900000000006</v>
      </c>
      <c r="P5232" s="31">
        <v>123.4819</v>
      </c>
      <c r="Q5232" s="31">
        <v>2243.9200999999998</v>
      </c>
      <c r="R5232" s="31">
        <v>76.731999999999999</v>
      </c>
      <c r="S5232" s="31" t="s">
        <v>108</v>
      </c>
    </row>
    <row r="5233" spans="1:19" x14ac:dyDescent="0.35">
      <c r="A5233" s="2">
        <v>40193</v>
      </c>
      <c r="B5233" s="31">
        <v>582.49980000000005</v>
      </c>
      <c r="C5233" s="31">
        <v>1076.0709999999999</v>
      </c>
      <c r="D5233" s="31">
        <v>508.81020000000001</v>
      </c>
      <c r="E5233" s="31">
        <v>667.35350000000005</v>
      </c>
      <c r="F5233" s="31">
        <v>98.069100000000006</v>
      </c>
      <c r="G5233" s="31">
        <v>283.19319999999999</v>
      </c>
      <c r="H5233" s="31">
        <v>14.29129</v>
      </c>
      <c r="I5233" s="31">
        <v>2364.5120000000002</v>
      </c>
      <c r="J5233" s="31">
        <v>3720.3150000000001</v>
      </c>
      <c r="K5233" s="31">
        <v>1882.973</v>
      </c>
      <c r="L5233" s="31">
        <v>92.42</v>
      </c>
      <c r="M5233" s="31" t="s">
        <v>108</v>
      </c>
      <c r="N5233" s="31">
        <v>57.377000000000002</v>
      </c>
      <c r="O5233" s="31">
        <v>93.630499999999998</v>
      </c>
      <c r="P5233" s="31">
        <v>122.5856</v>
      </c>
      <c r="Q5233" s="31">
        <v>2238.5718999999999</v>
      </c>
      <c r="R5233" s="31">
        <v>77.322999999999993</v>
      </c>
      <c r="S5233" s="31" t="s">
        <v>108</v>
      </c>
    </row>
    <row r="5234" spans="1:19" x14ac:dyDescent="0.35">
      <c r="A5234" s="2">
        <v>40196</v>
      </c>
      <c r="B5234" s="31">
        <v>582.49980000000005</v>
      </c>
      <c r="C5234" s="31">
        <v>1076.0709999999999</v>
      </c>
      <c r="D5234" s="31">
        <v>508.81020000000001</v>
      </c>
      <c r="E5234" s="31">
        <v>667.35350000000005</v>
      </c>
      <c r="F5234" s="31">
        <v>98.069100000000006</v>
      </c>
      <c r="G5234" s="31">
        <v>283.19319999999999</v>
      </c>
      <c r="H5234" s="31">
        <v>14.29129</v>
      </c>
      <c r="I5234" s="31">
        <v>2367.5720000000001</v>
      </c>
      <c r="J5234" s="31">
        <v>3720.3150000000001</v>
      </c>
      <c r="K5234" s="31">
        <v>1885.279</v>
      </c>
      <c r="L5234" s="31">
        <v>92.42</v>
      </c>
      <c r="M5234" s="31" t="s">
        <v>108</v>
      </c>
      <c r="N5234" s="31">
        <v>57.377000000000002</v>
      </c>
      <c r="O5234" s="31">
        <v>93.666200000000003</v>
      </c>
      <c r="P5234" s="31">
        <v>122.72329999999999</v>
      </c>
      <c r="Q5234" s="31">
        <v>2242.5239999999999</v>
      </c>
      <c r="R5234" s="31">
        <v>77.063999999999993</v>
      </c>
      <c r="S5234" s="31" t="s">
        <v>108</v>
      </c>
    </row>
    <row r="5235" spans="1:19" x14ac:dyDescent="0.35">
      <c r="A5235" s="2">
        <v>40197</v>
      </c>
      <c r="B5235" s="31">
        <v>586.01649999999995</v>
      </c>
      <c r="C5235" s="31">
        <v>1083.6489999999999</v>
      </c>
      <c r="D5235" s="31">
        <v>497.8272</v>
      </c>
      <c r="E5235" s="31">
        <v>677.60080000000005</v>
      </c>
      <c r="F5235" s="31">
        <v>98.883600000000001</v>
      </c>
      <c r="G5235" s="31">
        <v>280.14030000000002</v>
      </c>
      <c r="H5235" s="31">
        <v>14.547689999999999</v>
      </c>
      <c r="I5235" s="31">
        <v>2366.3820000000001</v>
      </c>
      <c r="J5235" s="31">
        <v>3713.8690000000001</v>
      </c>
      <c r="K5235" s="31">
        <v>1881.5889999999999</v>
      </c>
      <c r="L5235" s="31">
        <v>93.52</v>
      </c>
      <c r="M5235" s="31" t="s">
        <v>108</v>
      </c>
      <c r="N5235" s="31">
        <v>58.224299999999999</v>
      </c>
      <c r="O5235" s="31">
        <v>93.290199999999999</v>
      </c>
      <c r="P5235" s="31">
        <v>121.8447</v>
      </c>
      <c r="Q5235" s="31">
        <v>2244.4335999999998</v>
      </c>
      <c r="R5235" s="31">
        <v>77.5</v>
      </c>
      <c r="S5235" s="31" t="s">
        <v>108</v>
      </c>
    </row>
    <row r="5236" spans="1:19" x14ac:dyDescent="0.35">
      <c r="A5236" s="2">
        <v>40198</v>
      </c>
      <c r="B5236" s="31">
        <v>576.21460000000002</v>
      </c>
      <c r="C5236" s="31">
        <v>1075.3389999999999</v>
      </c>
      <c r="D5236" s="31">
        <v>496.62909999999999</v>
      </c>
      <c r="E5236" s="31">
        <v>662.25239999999997</v>
      </c>
      <c r="F5236" s="31">
        <v>96.492099999999994</v>
      </c>
      <c r="G5236" s="31">
        <v>276.21510000000001</v>
      </c>
      <c r="H5236" s="31">
        <v>14.383760000000001</v>
      </c>
      <c r="I5236" s="31">
        <v>2365.3620000000001</v>
      </c>
      <c r="J5236" s="31">
        <v>3724.2809999999999</v>
      </c>
      <c r="K5236" s="31">
        <v>1890.1980000000001</v>
      </c>
      <c r="L5236" s="31">
        <v>92.56</v>
      </c>
      <c r="M5236" s="31" t="s">
        <v>108</v>
      </c>
      <c r="N5236" s="31">
        <v>57.523400000000002</v>
      </c>
      <c r="O5236" s="31">
        <v>93.269400000000005</v>
      </c>
      <c r="P5236" s="31">
        <v>120.4288</v>
      </c>
      <c r="Q5236" s="31">
        <v>2209.1685000000002</v>
      </c>
      <c r="R5236" s="31">
        <v>78.337999999999994</v>
      </c>
      <c r="S5236" s="31" t="s">
        <v>108</v>
      </c>
    </row>
    <row r="5237" spans="1:19" x14ac:dyDescent="0.35">
      <c r="A5237" s="2">
        <v>40199</v>
      </c>
      <c r="B5237" s="31">
        <v>563.12049999999999</v>
      </c>
      <c r="C5237" s="31">
        <v>1042.31</v>
      </c>
      <c r="D5237" s="31">
        <v>494.83190000000002</v>
      </c>
      <c r="E5237" s="31">
        <v>653.24109999999996</v>
      </c>
      <c r="F5237" s="31">
        <v>95.677599999999998</v>
      </c>
      <c r="G5237" s="31">
        <v>277.37810000000002</v>
      </c>
      <c r="H5237" s="31">
        <v>14.42159</v>
      </c>
      <c r="I5237" s="31">
        <v>2362.4720000000002</v>
      </c>
      <c r="J5237" s="31">
        <v>3737.172</v>
      </c>
      <c r="K5237" s="31">
        <v>1891.8889999999999</v>
      </c>
      <c r="L5237" s="31">
        <v>90.68</v>
      </c>
      <c r="M5237" s="31" t="s">
        <v>108</v>
      </c>
      <c r="N5237" s="31">
        <v>56.722299999999997</v>
      </c>
      <c r="O5237" s="31">
        <v>93.278999999999996</v>
      </c>
      <c r="P5237" s="31">
        <v>119.9089</v>
      </c>
      <c r="Q5237" s="31">
        <v>2173.2118999999998</v>
      </c>
      <c r="R5237" s="31">
        <v>78.319999999999993</v>
      </c>
      <c r="S5237" s="31" t="s">
        <v>108</v>
      </c>
    </row>
    <row r="5238" spans="1:19" x14ac:dyDescent="0.35">
      <c r="A5238" s="2">
        <v>40200</v>
      </c>
      <c r="B5238" s="31">
        <v>550.02639999999997</v>
      </c>
      <c r="C5238" s="31">
        <v>1031.335</v>
      </c>
      <c r="D5238" s="31">
        <v>483.24990000000003</v>
      </c>
      <c r="E5238" s="31">
        <v>663.66809999999998</v>
      </c>
      <c r="F5238" s="31">
        <v>94.516499999999994</v>
      </c>
      <c r="G5238" s="31">
        <v>276.65120000000002</v>
      </c>
      <c r="H5238" s="31">
        <v>14.396369999999999</v>
      </c>
      <c r="I5238" s="31">
        <v>2366.7220000000002</v>
      </c>
      <c r="J5238" s="31">
        <v>3740.1469999999999</v>
      </c>
      <c r="K5238" s="31">
        <v>1891.8889999999999</v>
      </c>
      <c r="L5238" s="31">
        <v>89.05</v>
      </c>
      <c r="M5238" s="31" t="s">
        <v>108</v>
      </c>
      <c r="N5238" s="31">
        <v>55.389699999999998</v>
      </c>
      <c r="O5238" s="31">
        <v>94.433199999999999</v>
      </c>
      <c r="P5238" s="31">
        <v>120.5406</v>
      </c>
      <c r="Q5238" s="31">
        <v>2134.9557</v>
      </c>
      <c r="R5238" s="31">
        <v>78.277000000000001</v>
      </c>
      <c r="S5238" s="31" t="s">
        <v>108</v>
      </c>
    </row>
    <row r="5239" spans="1:19" x14ac:dyDescent="0.35">
      <c r="A5239" s="2">
        <v>40203</v>
      </c>
      <c r="B5239" s="31">
        <v>556.08709999999996</v>
      </c>
      <c r="C5239" s="31">
        <v>1049.2090000000001</v>
      </c>
      <c r="D5239" s="31">
        <v>480.65390000000002</v>
      </c>
      <c r="E5239" s="31">
        <v>670.36479999999995</v>
      </c>
      <c r="F5239" s="31">
        <v>95.0364</v>
      </c>
      <c r="G5239" s="31">
        <v>273.4529</v>
      </c>
      <c r="H5239" s="31">
        <v>14.316509999999999</v>
      </c>
      <c r="I5239" s="31">
        <v>2364.172</v>
      </c>
      <c r="J5239" s="31">
        <v>3734.6930000000002</v>
      </c>
      <c r="K5239" s="31">
        <v>1891.8889999999999</v>
      </c>
      <c r="L5239" s="31">
        <v>89.17</v>
      </c>
      <c r="M5239" s="31" t="s">
        <v>108</v>
      </c>
      <c r="N5239" s="31">
        <v>55.4129</v>
      </c>
      <c r="O5239" s="31">
        <v>94.391000000000005</v>
      </c>
      <c r="P5239" s="31">
        <v>120.7713</v>
      </c>
      <c r="Q5239" s="31">
        <v>2124.3141000000001</v>
      </c>
      <c r="R5239" s="31">
        <v>78.19</v>
      </c>
      <c r="S5239" s="31" t="s">
        <v>108</v>
      </c>
    </row>
    <row r="5240" spans="1:19" x14ac:dyDescent="0.35">
      <c r="A5240" s="2">
        <v>40204</v>
      </c>
      <c r="B5240" s="31">
        <v>552.79489999999998</v>
      </c>
      <c r="C5240" s="31">
        <v>1033.06</v>
      </c>
      <c r="D5240" s="31">
        <v>482.05169999999998</v>
      </c>
      <c r="E5240" s="31">
        <v>662.79169999999999</v>
      </c>
      <c r="F5240" s="31">
        <v>95.270300000000006</v>
      </c>
      <c r="G5240" s="31">
        <v>275.48820000000001</v>
      </c>
      <c r="H5240" s="31">
        <v>14.135770000000001</v>
      </c>
      <c r="I5240" s="31">
        <v>2369.2719999999999</v>
      </c>
      <c r="J5240" s="31">
        <v>3737.6680000000001</v>
      </c>
      <c r="K5240" s="31">
        <v>1893.8869999999999</v>
      </c>
      <c r="L5240" s="31">
        <v>88.75</v>
      </c>
      <c r="M5240" s="31" t="s">
        <v>108</v>
      </c>
      <c r="N5240" s="31">
        <v>55.351199999999999</v>
      </c>
      <c r="O5240" s="31">
        <v>95.044600000000003</v>
      </c>
      <c r="P5240" s="31">
        <v>119.9354</v>
      </c>
      <c r="Q5240" s="31">
        <v>2077.8139999999999</v>
      </c>
      <c r="R5240" s="31">
        <v>78.432000000000002</v>
      </c>
      <c r="S5240" s="31" t="s">
        <v>108</v>
      </c>
    </row>
    <row r="5241" spans="1:19" x14ac:dyDescent="0.35">
      <c r="A5241" s="2">
        <v>40205</v>
      </c>
      <c r="B5241" s="31">
        <v>545.16290000000004</v>
      </c>
      <c r="C5241" s="31">
        <v>1017.747</v>
      </c>
      <c r="D5241" s="31">
        <v>482.4511</v>
      </c>
      <c r="E5241" s="31">
        <v>649.21860000000004</v>
      </c>
      <c r="F5241" s="31">
        <v>94.074600000000004</v>
      </c>
      <c r="G5241" s="31">
        <v>270.10930000000002</v>
      </c>
      <c r="H5241" s="31">
        <v>13.73645</v>
      </c>
      <c r="I5241" s="31">
        <v>2372.672</v>
      </c>
      <c r="J5241" s="31">
        <v>3732.2139999999999</v>
      </c>
      <c r="K5241" s="31">
        <v>1895.424</v>
      </c>
      <c r="L5241" s="31">
        <v>89.34</v>
      </c>
      <c r="M5241" s="31" t="s">
        <v>108</v>
      </c>
      <c r="N5241" s="31">
        <v>55.736400000000003</v>
      </c>
      <c r="O5241" s="31">
        <v>95.123099999999994</v>
      </c>
      <c r="P5241" s="31">
        <v>119.7906</v>
      </c>
      <c r="Q5241" s="31">
        <v>2057.2183</v>
      </c>
      <c r="R5241" s="31">
        <v>78.674999999999997</v>
      </c>
      <c r="S5241" s="31" t="s">
        <v>108</v>
      </c>
    </row>
    <row r="5242" spans="1:19" x14ac:dyDescent="0.35">
      <c r="A5242" s="2">
        <v>40206</v>
      </c>
      <c r="B5242" s="31">
        <v>544.5643</v>
      </c>
      <c r="C5242" s="31">
        <v>1007.295</v>
      </c>
      <c r="D5242" s="31">
        <v>471.26850000000002</v>
      </c>
      <c r="E5242" s="31">
        <v>619.3981</v>
      </c>
      <c r="F5242" s="31">
        <v>93.996600000000001</v>
      </c>
      <c r="G5242" s="31">
        <v>270.90890000000002</v>
      </c>
      <c r="H5242" s="31">
        <v>13.702819999999999</v>
      </c>
      <c r="I5242" s="31">
        <v>2372.1619999999998</v>
      </c>
      <c r="J5242" s="31">
        <v>3733.7020000000002</v>
      </c>
      <c r="K5242" s="31">
        <v>1894.194</v>
      </c>
      <c r="L5242" s="31">
        <v>88.09</v>
      </c>
      <c r="M5242" s="31" t="s">
        <v>108</v>
      </c>
      <c r="N5242" s="31">
        <v>54.550199999999997</v>
      </c>
      <c r="O5242" s="31">
        <v>94.593199999999996</v>
      </c>
      <c r="P5242" s="31">
        <v>119.1003</v>
      </c>
      <c r="Q5242" s="31">
        <v>2082.4501</v>
      </c>
      <c r="R5242" s="31">
        <v>78.903999999999996</v>
      </c>
      <c r="S5242" s="31" t="s">
        <v>108</v>
      </c>
    </row>
    <row r="5243" spans="1:19" x14ac:dyDescent="0.35">
      <c r="A5243" s="2">
        <v>40207</v>
      </c>
      <c r="B5243" s="31">
        <v>539.32669999999996</v>
      </c>
      <c r="C5243" s="31">
        <v>999.97799999999995</v>
      </c>
      <c r="D5243" s="31">
        <v>473.86450000000002</v>
      </c>
      <c r="E5243" s="31">
        <v>605.62270000000001</v>
      </c>
      <c r="F5243" s="31">
        <v>93.909899999999993</v>
      </c>
      <c r="G5243" s="31">
        <v>265.74799999999999</v>
      </c>
      <c r="H5243" s="31">
        <v>13.383369999999999</v>
      </c>
      <c r="I5243" s="31">
        <v>2371.482</v>
      </c>
      <c r="J5243" s="31">
        <v>3748.08</v>
      </c>
      <c r="K5243" s="31">
        <v>1895.424</v>
      </c>
      <c r="L5243" s="31">
        <v>87.38</v>
      </c>
      <c r="M5243" s="31" t="s">
        <v>108</v>
      </c>
      <c r="N5243" s="31">
        <v>53.587299999999999</v>
      </c>
      <c r="O5243" s="31">
        <v>93.836299999999994</v>
      </c>
      <c r="P5243" s="31">
        <v>118.5887</v>
      </c>
      <c r="Q5243" s="31">
        <v>2068.4765000000002</v>
      </c>
      <c r="R5243" s="31">
        <v>79.462000000000003</v>
      </c>
      <c r="S5243" s="31" t="s">
        <v>108</v>
      </c>
    </row>
    <row r="5244" spans="1:19" x14ac:dyDescent="0.35">
      <c r="A5244" s="2">
        <v>40210</v>
      </c>
      <c r="B5244" s="31">
        <v>551.52290000000005</v>
      </c>
      <c r="C5244" s="31">
        <v>1009.751</v>
      </c>
      <c r="D5244" s="31">
        <v>474.06420000000003</v>
      </c>
      <c r="E5244" s="31">
        <v>609.57780000000002</v>
      </c>
      <c r="F5244" s="31">
        <v>95.746899999999997</v>
      </c>
      <c r="G5244" s="31">
        <v>264.51229999999998</v>
      </c>
      <c r="H5244" s="31">
        <v>13.248860000000001</v>
      </c>
      <c r="I5244" s="31">
        <v>2369.6120000000001</v>
      </c>
      <c r="J5244" s="31">
        <v>3738.66</v>
      </c>
      <c r="K5244" s="31">
        <v>1897.422</v>
      </c>
      <c r="L5244" s="31">
        <v>88.66</v>
      </c>
      <c r="M5244" s="31" t="s">
        <v>108</v>
      </c>
      <c r="N5244" s="31">
        <v>54.095700000000001</v>
      </c>
      <c r="O5244" s="31">
        <v>93.712599999999995</v>
      </c>
      <c r="P5244" s="31">
        <v>118.5548</v>
      </c>
      <c r="Q5244" s="31">
        <v>2069.8818999999999</v>
      </c>
      <c r="R5244" s="31">
        <v>79.242000000000004</v>
      </c>
      <c r="S5244" s="31" t="s">
        <v>108</v>
      </c>
    </row>
    <row r="5245" spans="1:19" x14ac:dyDescent="0.35">
      <c r="A5245" s="2">
        <v>40211</v>
      </c>
      <c r="B5245" s="31">
        <v>573.29650000000004</v>
      </c>
      <c r="C5245" s="31">
        <v>1054.5920000000001</v>
      </c>
      <c r="D5245" s="31">
        <v>486.44499999999999</v>
      </c>
      <c r="E5245" s="31">
        <v>611.73509999999999</v>
      </c>
      <c r="F5245" s="31">
        <v>96.8733</v>
      </c>
      <c r="G5245" s="31">
        <v>269.0917</v>
      </c>
      <c r="H5245" s="31">
        <v>13.16479</v>
      </c>
      <c r="I5245" s="31">
        <v>2364.8519999999999</v>
      </c>
      <c r="J5245" s="31">
        <v>3743.6179999999999</v>
      </c>
      <c r="K5245" s="31">
        <v>1896.808</v>
      </c>
      <c r="L5245" s="31">
        <v>89.56</v>
      </c>
      <c r="M5245" s="31" t="s">
        <v>108</v>
      </c>
      <c r="N5245" s="31">
        <v>54.503900000000002</v>
      </c>
      <c r="O5245" s="31">
        <v>94.153099999999995</v>
      </c>
      <c r="P5245" s="31">
        <v>119.0329</v>
      </c>
      <c r="Q5245" s="31">
        <v>2084.1770999999999</v>
      </c>
      <c r="R5245" s="31">
        <v>79.013999999999996</v>
      </c>
      <c r="S5245" s="31" t="s">
        <v>108</v>
      </c>
    </row>
    <row r="5246" spans="1:19" x14ac:dyDescent="0.35">
      <c r="A5246" s="2">
        <v>40212</v>
      </c>
      <c r="B5246" s="31">
        <v>571.57560000000001</v>
      </c>
      <c r="C5246" s="31">
        <v>1064.1559999999999</v>
      </c>
      <c r="D5246" s="31">
        <v>498.4264</v>
      </c>
      <c r="E5246" s="31">
        <v>591.28549999999996</v>
      </c>
      <c r="F5246" s="31">
        <v>96.353399999999993</v>
      </c>
      <c r="G5246" s="31">
        <v>264.00349999999997</v>
      </c>
      <c r="H5246" s="31">
        <v>13.21523</v>
      </c>
      <c r="I5246" s="31">
        <v>2364.002</v>
      </c>
      <c r="J5246" s="31">
        <v>3729.7350000000001</v>
      </c>
      <c r="K5246" s="31">
        <v>1892.8109999999999</v>
      </c>
      <c r="L5246" s="31">
        <v>89.5</v>
      </c>
      <c r="M5246" s="31" t="s">
        <v>108</v>
      </c>
      <c r="N5246" s="31">
        <v>55.012300000000003</v>
      </c>
      <c r="O5246" s="31">
        <v>93.511499999999998</v>
      </c>
      <c r="P5246" s="31">
        <v>118.709</v>
      </c>
      <c r="Q5246" s="31">
        <v>2110.4965000000002</v>
      </c>
      <c r="R5246" s="31">
        <v>79.372</v>
      </c>
      <c r="S5246" s="31" t="s">
        <v>108</v>
      </c>
    </row>
    <row r="5247" spans="1:19" x14ac:dyDescent="0.35">
      <c r="A5247" s="2">
        <v>40213</v>
      </c>
      <c r="B5247" s="31">
        <v>542.39449999999999</v>
      </c>
      <c r="C5247" s="31">
        <v>1019.524</v>
      </c>
      <c r="D5247" s="31">
        <v>475.6617</v>
      </c>
      <c r="E5247" s="31">
        <v>573.173</v>
      </c>
      <c r="F5247" s="31">
        <v>92.107600000000005</v>
      </c>
      <c r="G5247" s="31">
        <v>265.74799999999999</v>
      </c>
      <c r="H5247" s="31">
        <v>12.988250000000001</v>
      </c>
      <c r="I5247" s="31">
        <v>2359.4119999999998</v>
      </c>
      <c r="J5247" s="31">
        <v>3751.0549999999998</v>
      </c>
      <c r="K5247" s="31">
        <v>1900.3430000000001</v>
      </c>
      <c r="L5247" s="31">
        <v>86.66</v>
      </c>
      <c r="M5247" s="31" t="s">
        <v>108</v>
      </c>
      <c r="N5247" s="31">
        <v>53.448700000000002</v>
      </c>
      <c r="O5247" s="31">
        <v>94.177999999999997</v>
      </c>
      <c r="P5247" s="31">
        <v>117.5669</v>
      </c>
      <c r="Q5247" s="31">
        <v>2053.2829999999999</v>
      </c>
      <c r="R5247" s="31">
        <v>79.915999999999997</v>
      </c>
      <c r="S5247" s="31" t="s">
        <v>108</v>
      </c>
    </row>
    <row r="5248" spans="1:19" x14ac:dyDescent="0.35">
      <c r="A5248" s="2">
        <v>40214</v>
      </c>
      <c r="B5248" s="31">
        <v>524.36210000000005</v>
      </c>
      <c r="C5248" s="31">
        <v>985.86699999999996</v>
      </c>
      <c r="D5248" s="31">
        <v>465.07810000000001</v>
      </c>
      <c r="E5248" s="31">
        <v>563.37519999999995</v>
      </c>
      <c r="F5248" s="31">
        <v>91.223799999999997</v>
      </c>
      <c r="G5248" s="31">
        <v>265.6026</v>
      </c>
      <c r="H5248" s="31">
        <v>12.49226</v>
      </c>
      <c r="I5248" s="31">
        <v>2361.6219999999998</v>
      </c>
      <c r="J5248" s="31">
        <v>3770.3919999999998</v>
      </c>
      <c r="K5248" s="31">
        <v>1908.029</v>
      </c>
      <c r="L5248" s="31">
        <v>86.5</v>
      </c>
      <c r="M5248" s="31" t="s">
        <v>108</v>
      </c>
      <c r="N5248" s="31">
        <v>53.764499999999998</v>
      </c>
      <c r="O5248" s="31">
        <v>95.196899999999999</v>
      </c>
      <c r="P5248" s="31">
        <v>116.63809999999999</v>
      </c>
      <c r="Q5248" s="31">
        <v>1989.7582</v>
      </c>
      <c r="R5248" s="31">
        <v>80.441000000000003</v>
      </c>
      <c r="S5248" s="31" t="s">
        <v>108</v>
      </c>
    </row>
    <row r="5249" spans="1:19" x14ac:dyDescent="0.35">
      <c r="A5249" s="2">
        <v>40217</v>
      </c>
      <c r="B5249" s="31">
        <v>528.70910000000003</v>
      </c>
      <c r="C5249" s="31">
        <v>990.21900000000005</v>
      </c>
      <c r="D5249" s="31">
        <v>458.9015</v>
      </c>
      <c r="E5249" s="31">
        <v>578.53039999999999</v>
      </c>
      <c r="F5249" s="31">
        <v>92.384900000000002</v>
      </c>
      <c r="G5249" s="31">
        <v>270.22919999999999</v>
      </c>
      <c r="H5249" s="31">
        <v>12.694470000000001</v>
      </c>
      <c r="I5249" s="31">
        <v>2364.5120000000002</v>
      </c>
      <c r="J5249" s="31">
        <v>3758.4920000000002</v>
      </c>
      <c r="K5249" s="31">
        <v>1903.5709999999999</v>
      </c>
      <c r="L5249" s="31">
        <v>86.19</v>
      </c>
      <c r="M5249" s="31" t="s">
        <v>108</v>
      </c>
      <c r="N5249" s="31">
        <v>53.441000000000003</v>
      </c>
      <c r="O5249" s="31">
        <v>95.319100000000006</v>
      </c>
      <c r="P5249" s="31">
        <v>116.89449999999999</v>
      </c>
      <c r="Q5249" s="31">
        <v>1981.6998000000001</v>
      </c>
      <c r="R5249" s="31">
        <v>80.302000000000007</v>
      </c>
      <c r="S5249" s="31" t="s">
        <v>108</v>
      </c>
    </row>
    <row r="5250" spans="1:19" x14ac:dyDescent="0.35">
      <c r="A5250" s="2">
        <v>40218</v>
      </c>
      <c r="B5250" s="31">
        <v>543.69539999999995</v>
      </c>
      <c r="C5250" s="31">
        <v>1009.349</v>
      </c>
      <c r="D5250" s="31">
        <v>462.71839999999997</v>
      </c>
      <c r="E5250" s="31">
        <v>591.11609999999996</v>
      </c>
      <c r="F5250" s="31">
        <v>93.338099999999997</v>
      </c>
      <c r="G5250" s="31">
        <v>268.81110000000001</v>
      </c>
      <c r="H5250" s="31">
        <v>12.6275</v>
      </c>
      <c r="I5250" s="31">
        <v>2368.422</v>
      </c>
      <c r="J5250" s="31">
        <v>3750.5590000000002</v>
      </c>
      <c r="K5250" s="31">
        <v>1904.6469999999999</v>
      </c>
      <c r="L5250" s="31">
        <v>87.03</v>
      </c>
      <c r="M5250" s="31" t="s">
        <v>108</v>
      </c>
      <c r="N5250" s="31">
        <v>53.980200000000004</v>
      </c>
      <c r="O5250" s="31">
        <v>95.162899999999993</v>
      </c>
      <c r="P5250" s="31">
        <v>117.1927</v>
      </c>
      <c r="Q5250" s="31">
        <v>2014.0734</v>
      </c>
      <c r="R5250" s="31">
        <v>79.863</v>
      </c>
      <c r="S5250" s="31" t="s">
        <v>108</v>
      </c>
    </row>
    <row r="5251" spans="1:19" x14ac:dyDescent="0.35">
      <c r="A5251" s="2">
        <v>40219</v>
      </c>
      <c r="B5251" s="31">
        <v>546.77679999999998</v>
      </c>
      <c r="C5251" s="31">
        <v>1011.076</v>
      </c>
      <c r="D5251" s="31">
        <v>466.48779999999999</v>
      </c>
      <c r="E5251" s="31">
        <v>586.23050000000001</v>
      </c>
      <c r="F5251" s="31">
        <v>93.260099999999994</v>
      </c>
      <c r="G5251" s="31">
        <v>272.34829999999999</v>
      </c>
      <c r="H5251" s="31">
        <v>12.647539999999999</v>
      </c>
      <c r="I5251" s="31">
        <v>2370.1219999999998</v>
      </c>
      <c r="J5251" s="31">
        <v>3740.1469999999999</v>
      </c>
      <c r="K5251" s="31">
        <v>1896.808</v>
      </c>
      <c r="L5251" s="31">
        <v>86.79</v>
      </c>
      <c r="M5251" s="31" t="s">
        <v>108</v>
      </c>
      <c r="N5251" s="31">
        <v>53.756799999999998</v>
      </c>
      <c r="O5251" s="31">
        <v>94.684399999999997</v>
      </c>
      <c r="P5251" s="31">
        <v>116.8772</v>
      </c>
      <c r="Q5251" s="31">
        <v>2022.5447999999999</v>
      </c>
      <c r="R5251" s="31">
        <v>80.028000000000006</v>
      </c>
      <c r="S5251" s="31" t="s">
        <v>108</v>
      </c>
    </row>
    <row r="5252" spans="1:19" x14ac:dyDescent="0.35">
      <c r="A5252" s="2">
        <v>40220</v>
      </c>
      <c r="B5252" s="31">
        <v>554.32719999999995</v>
      </c>
      <c r="C5252" s="31">
        <v>1017.732</v>
      </c>
      <c r="D5252" s="31">
        <v>475.79300000000001</v>
      </c>
      <c r="E5252" s="31">
        <v>622.65189999999996</v>
      </c>
      <c r="F5252" s="31">
        <v>94.854399999999998</v>
      </c>
      <c r="G5252" s="31">
        <v>273.81799999999998</v>
      </c>
      <c r="H5252" s="31">
        <v>12.96515</v>
      </c>
      <c r="I5252" s="31">
        <v>2370.1219999999998</v>
      </c>
      <c r="J5252" s="31">
        <v>3735.6849999999999</v>
      </c>
      <c r="K5252" s="31">
        <v>1891.8889999999999</v>
      </c>
      <c r="L5252" s="31">
        <v>87.87</v>
      </c>
      <c r="M5252" s="31" t="s">
        <v>108</v>
      </c>
      <c r="N5252" s="31">
        <v>54.7042</v>
      </c>
      <c r="O5252" s="31">
        <v>94.747799999999998</v>
      </c>
      <c r="P5252" s="31">
        <v>116.0848</v>
      </c>
      <c r="Q5252" s="31">
        <v>2045.7157</v>
      </c>
      <c r="R5252" s="31">
        <v>79.994</v>
      </c>
      <c r="S5252" s="31" t="s">
        <v>108</v>
      </c>
    </row>
    <row r="5253" spans="1:19" x14ac:dyDescent="0.35">
      <c r="A5253" s="2">
        <v>40221</v>
      </c>
      <c r="B5253" s="31">
        <v>544.75580000000002</v>
      </c>
      <c r="C5253" s="31">
        <v>1011.869</v>
      </c>
      <c r="D5253" s="31">
        <v>466.30880000000002</v>
      </c>
      <c r="E5253" s="31">
        <v>611.00490000000002</v>
      </c>
      <c r="F5253" s="31">
        <v>94.447199999999995</v>
      </c>
      <c r="G5253" s="31">
        <v>274.39319999999998</v>
      </c>
      <c r="H5253" s="31">
        <v>12.911060000000001</v>
      </c>
      <c r="I5253" s="31">
        <v>2369.1019999999999</v>
      </c>
      <c r="J5253" s="31">
        <v>3745.6010000000001</v>
      </c>
      <c r="K5253" s="31">
        <v>1898.037</v>
      </c>
      <c r="L5253" s="31">
        <v>88.07</v>
      </c>
      <c r="M5253" s="31" t="s">
        <v>108</v>
      </c>
      <c r="N5253" s="31">
        <v>54.942999999999998</v>
      </c>
      <c r="O5253" s="31">
        <v>94.516499999999994</v>
      </c>
      <c r="P5253" s="31">
        <v>116.11879999999999</v>
      </c>
      <c r="Q5253" s="31">
        <v>2043.3386</v>
      </c>
      <c r="R5253" s="31">
        <v>80.218000000000004</v>
      </c>
      <c r="S5253" s="31" t="s">
        <v>108</v>
      </c>
    </row>
    <row r="5254" spans="1:19" x14ac:dyDescent="0.35">
      <c r="A5254" s="2">
        <v>40224</v>
      </c>
      <c r="B5254" s="31">
        <v>544.75580000000002</v>
      </c>
      <c r="C5254" s="31">
        <v>1011.869</v>
      </c>
      <c r="D5254" s="31">
        <v>466.30880000000002</v>
      </c>
      <c r="E5254" s="31">
        <v>611.00490000000002</v>
      </c>
      <c r="F5254" s="31">
        <v>94.447199999999995</v>
      </c>
      <c r="G5254" s="31">
        <v>274.39319999999998</v>
      </c>
      <c r="H5254" s="31">
        <v>12.911060000000001</v>
      </c>
      <c r="I5254" s="31">
        <v>2373.1819999999998</v>
      </c>
      <c r="J5254" s="31">
        <v>3745.6010000000001</v>
      </c>
      <c r="K5254" s="31">
        <v>1895.27</v>
      </c>
      <c r="L5254" s="31">
        <v>88.07</v>
      </c>
      <c r="M5254" s="31" t="s">
        <v>108</v>
      </c>
      <c r="N5254" s="31">
        <v>54.942999999999998</v>
      </c>
      <c r="O5254" s="31">
        <v>94.531400000000005</v>
      </c>
      <c r="P5254" s="31">
        <v>115.9997</v>
      </c>
      <c r="Q5254" s="31">
        <v>2049.9083000000001</v>
      </c>
      <c r="R5254" s="31">
        <v>80.331999999999994</v>
      </c>
      <c r="S5254" s="31" t="s">
        <v>108</v>
      </c>
    </row>
    <row r="5255" spans="1:19" x14ac:dyDescent="0.35">
      <c r="A5255" s="2">
        <v>40225</v>
      </c>
      <c r="B5255" s="31">
        <v>565.23419999999999</v>
      </c>
      <c r="C5255" s="31">
        <v>1041.2329999999999</v>
      </c>
      <c r="D5255" s="31">
        <v>487.64839999999998</v>
      </c>
      <c r="E5255" s="31">
        <v>640.78430000000003</v>
      </c>
      <c r="F5255" s="31">
        <v>97.029300000000006</v>
      </c>
      <c r="G5255" s="31">
        <v>280.28949999999998</v>
      </c>
      <c r="H5255" s="31">
        <v>13.16071</v>
      </c>
      <c r="I5255" s="31">
        <v>2374.712</v>
      </c>
      <c r="J5255" s="31">
        <v>3753.038</v>
      </c>
      <c r="K5255" s="31">
        <v>1895.424</v>
      </c>
      <c r="L5255" s="31">
        <v>89.24</v>
      </c>
      <c r="M5255" s="31" t="s">
        <v>108</v>
      </c>
      <c r="N5255" s="31">
        <v>55.436</v>
      </c>
      <c r="O5255" s="31">
        <v>94.247799999999998</v>
      </c>
      <c r="P5255" s="31">
        <v>116.9045</v>
      </c>
      <c r="Q5255" s="31">
        <v>2067.2959000000001</v>
      </c>
      <c r="R5255" s="31">
        <v>79.7</v>
      </c>
      <c r="S5255" s="31" t="s">
        <v>108</v>
      </c>
    </row>
    <row r="5256" spans="1:19" x14ac:dyDescent="0.35">
      <c r="A5256" s="2">
        <v>40226</v>
      </c>
      <c r="B5256" s="31">
        <v>569.01829999999995</v>
      </c>
      <c r="C5256" s="31">
        <v>1048.377</v>
      </c>
      <c r="D5256" s="31">
        <v>487.45080000000002</v>
      </c>
      <c r="E5256" s="31">
        <v>639.39290000000005</v>
      </c>
      <c r="F5256" s="31">
        <v>97.055300000000003</v>
      </c>
      <c r="G5256" s="31">
        <v>276.40660000000003</v>
      </c>
      <c r="H5256" s="31">
        <v>12.873609999999999</v>
      </c>
      <c r="I5256" s="31">
        <v>2373.1819999999998</v>
      </c>
      <c r="J5256" s="31">
        <v>3732.71</v>
      </c>
      <c r="K5256" s="31">
        <v>1897.422</v>
      </c>
      <c r="L5256" s="31">
        <v>89.75</v>
      </c>
      <c r="M5256" s="31" t="s">
        <v>108</v>
      </c>
      <c r="N5256" s="31">
        <v>55.821100000000001</v>
      </c>
      <c r="O5256" s="31">
        <v>93.62</v>
      </c>
      <c r="P5256" s="31">
        <v>116.5038</v>
      </c>
      <c r="Q5256" s="31">
        <v>2095.1221999999998</v>
      </c>
      <c r="R5256" s="31">
        <v>80.376000000000005</v>
      </c>
      <c r="S5256" s="31" t="s">
        <v>108</v>
      </c>
    </row>
    <row r="5257" spans="1:19" x14ac:dyDescent="0.35">
      <c r="A5257" s="2">
        <v>40227</v>
      </c>
      <c r="B5257" s="31">
        <v>579.99950000000001</v>
      </c>
      <c r="C5257" s="31">
        <v>1074.538</v>
      </c>
      <c r="D5257" s="31">
        <v>498.12060000000002</v>
      </c>
      <c r="E5257" s="31">
        <v>651.51110000000006</v>
      </c>
      <c r="F5257" s="31">
        <v>96.933999999999997</v>
      </c>
      <c r="G5257" s="31">
        <v>275.3999</v>
      </c>
      <c r="H5257" s="31">
        <v>12.861129999999999</v>
      </c>
      <c r="I5257" s="31">
        <v>2373.0120000000002</v>
      </c>
      <c r="J5257" s="31">
        <v>3717.8359999999998</v>
      </c>
      <c r="K5257" s="31">
        <v>1889.5830000000001</v>
      </c>
      <c r="L5257" s="31">
        <v>90.24</v>
      </c>
      <c r="M5257" s="31" t="s">
        <v>108</v>
      </c>
      <c r="N5257" s="31">
        <v>56.098399999999998</v>
      </c>
      <c r="O5257" s="31">
        <v>93.515900000000002</v>
      </c>
      <c r="P5257" s="31">
        <v>116.2569</v>
      </c>
      <c r="Q5257" s="31">
        <v>2090.7646</v>
      </c>
      <c r="R5257" s="31">
        <v>80.397999999999996</v>
      </c>
      <c r="S5257" s="31" t="s">
        <v>108</v>
      </c>
    </row>
    <row r="5258" spans="1:19" x14ac:dyDescent="0.35">
      <c r="A5258" s="2">
        <v>40228</v>
      </c>
      <c r="B5258" s="31">
        <v>583.4126</v>
      </c>
      <c r="C5258" s="31">
        <v>1084.096</v>
      </c>
      <c r="D5258" s="31">
        <v>502.86270000000002</v>
      </c>
      <c r="E5258" s="31">
        <v>666.54669999999999</v>
      </c>
      <c r="F5258" s="31">
        <v>97.2286</v>
      </c>
      <c r="G5258" s="31">
        <v>274.53699999999998</v>
      </c>
      <c r="H5258" s="31">
        <v>12.936019999999999</v>
      </c>
      <c r="I5258" s="31">
        <v>2370.8020000000001</v>
      </c>
      <c r="J5258" s="31">
        <v>3717.34</v>
      </c>
      <c r="K5258" s="31">
        <v>1884.356</v>
      </c>
      <c r="L5258" s="31">
        <v>90.3</v>
      </c>
      <c r="M5258" s="31" t="s">
        <v>108</v>
      </c>
      <c r="N5258" s="31">
        <v>56.052199999999999</v>
      </c>
      <c r="O5258" s="31">
        <v>92.473600000000005</v>
      </c>
      <c r="P5258" s="31">
        <v>115.2931</v>
      </c>
      <c r="Q5258" s="31">
        <v>2069.1298000000002</v>
      </c>
      <c r="R5258" s="31">
        <v>80.643000000000001</v>
      </c>
      <c r="S5258" s="31" t="s">
        <v>108</v>
      </c>
    </row>
    <row r="5259" spans="1:19" x14ac:dyDescent="0.35">
      <c r="A5259" s="2">
        <v>40231</v>
      </c>
      <c r="B5259" s="31">
        <v>586.75149999999996</v>
      </c>
      <c r="C5259" s="31">
        <v>1095.231</v>
      </c>
      <c r="D5259" s="31">
        <v>507.40719999999999</v>
      </c>
      <c r="E5259" s="31">
        <v>657.36829999999998</v>
      </c>
      <c r="F5259" s="31">
        <v>96.448700000000002</v>
      </c>
      <c r="G5259" s="31">
        <v>278.70749999999998</v>
      </c>
      <c r="H5259" s="31">
        <v>12.82784</v>
      </c>
      <c r="I5259" s="31">
        <v>2367.9119999999998</v>
      </c>
      <c r="J5259" s="31">
        <v>3717.34</v>
      </c>
      <c r="K5259" s="31">
        <v>1886.816</v>
      </c>
      <c r="L5259" s="31">
        <v>90.4</v>
      </c>
      <c r="M5259" s="31" t="s">
        <v>108</v>
      </c>
      <c r="N5259" s="31">
        <v>56.106099999999998</v>
      </c>
      <c r="O5259" s="31">
        <v>93.305000000000007</v>
      </c>
      <c r="P5259" s="31">
        <v>115.95869999999999</v>
      </c>
      <c r="Q5259" s="31">
        <v>2091.5122000000001</v>
      </c>
      <c r="R5259" s="31">
        <v>80.507000000000005</v>
      </c>
      <c r="S5259" s="31" t="s">
        <v>108</v>
      </c>
    </row>
    <row r="5260" spans="1:19" x14ac:dyDescent="0.35">
      <c r="A5260" s="2">
        <v>40232</v>
      </c>
      <c r="B5260" s="31">
        <v>575.99289999999996</v>
      </c>
      <c r="C5260" s="31">
        <v>1068.2809999999999</v>
      </c>
      <c r="D5260" s="31">
        <v>500.68920000000003</v>
      </c>
      <c r="E5260" s="31">
        <v>639.52760000000001</v>
      </c>
      <c r="F5260" s="31">
        <v>95.590900000000005</v>
      </c>
      <c r="G5260" s="31">
        <v>275.9751</v>
      </c>
      <c r="H5260" s="31">
        <v>12.25365</v>
      </c>
      <c r="I5260" s="31">
        <v>2369.7820000000002</v>
      </c>
      <c r="J5260" s="31">
        <v>3744.817</v>
      </c>
      <c r="K5260" s="31">
        <v>1899.8820000000001</v>
      </c>
      <c r="L5260" s="31">
        <v>89.56</v>
      </c>
      <c r="M5260" s="31" t="s">
        <v>108</v>
      </c>
      <c r="N5260" s="31">
        <v>55.489899999999999</v>
      </c>
      <c r="O5260" s="31">
        <v>94.302700000000002</v>
      </c>
      <c r="P5260" s="31">
        <v>115.7882</v>
      </c>
      <c r="Q5260" s="31">
        <v>2084.6936000000001</v>
      </c>
      <c r="R5260" s="31">
        <v>80.849999999999994</v>
      </c>
      <c r="S5260" s="31" t="s">
        <v>108</v>
      </c>
    </row>
    <row r="5261" spans="1:19" x14ac:dyDescent="0.35">
      <c r="A5261" s="2">
        <v>40233</v>
      </c>
      <c r="B5261" s="31">
        <v>582.22550000000001</v>
      </c>
      <c r="C5261" s="31">
        <v>1087.2</v>
      </c>
      <c r="D5261" s="31">
        <v>502.46749999999997</v>
      </c>
      <c r="E5261" s="31">
        <v>641.3229</v>
      </c>
      <c r="F5261" s="31">
        <v>95.070999999999998</v>
      </c>
      <c r="G5261" s="31">
        <v>276.98180000000002</v>
      </c>
      <c r="H5261" s="31">
        <v>12.345190000000001</v>
      </c>
      <c r="I5261" s="31">
        <v>2373.5219999999999</v>
      </c>
      <c r="J5261" s="31">
        <v>3746.0659999999998</v>
      </c>
      <c r="K5261" s="31">
        <v>1905.1079999999999</v>
      </c>
      <c r="L5261" s="31">
        <v>90.07</v>
      </c>
      <c r="M5261" s="31" t="s">
        <v>108</v>
      </c>
      <c r="N5261" s="31">
        <v>55.8904</v>
      </c>
      <c r="O5261" s="31">
        <v>94.574799999999996</v>
      </c>
      <c r="P5261" s="31">
        <v>116.0955</v>
      </c>
      <c r="Q5261" s="31">
        <v>2069.306</v>
      </c>
      <c r="R5261" s="31">
        <v>80.849000000000004</v>
      </c>
      <c r="S5261" s="31" t="s">
        <v>108</v>
      </c>
    </row>
    <row r="5262" spans="1:19" x14ac:dyDescent="0.35">
      <c r="A5262" s="2">
        <v>40234</v>
      </c>
      <c r="B5262" s="31">
        <v>568.94420000000002</v>
      </c>
      <c r="C5262" s="31">
        <v>1058.1320000000001</v>
      </c>
      <c r="D5262" s="31">
        <v>487.846</v>
      </c>
      <c r="E5262" s="31">
        <v>627.45429999999999</v>
      </c>
      <c r="F5262" s="31">
        <v>96.050200000000004</v>
      </c>
      <c r="G5262" s="31">
        <v>273.24270000000001</v>
      </c>
      <c r="H5262" s="31">
        <v>12.15795</v>
      </c>
      <c r="I5262" s="31">
        <v>2378.6219999999998</v>
      </c>
      <c r="J5262" s="31">
        <v>3760.8229999999999</v>
      </c>
      <c r="K5262" s="31">
        <v>1909.566</v>
      </c>
      <c r="L5262" s="31">
        <v>89.97</v>
      </c>
      <c r="M5262" s="31" t="s">
        <v>108</v>
      </c>
      <c r="N5262" s="31">
        <v>55.875</v>
      </c>
      <c r="O5262" s="31">
        <v>95.657600000000002</v>
      </c>
      <c r="P5262" s="31">
        <v>115.3793</v>
      </c>
      <c r="Q5262" s="31">
        <v>2046.5126</v>
      </c>
      <c r="R5262" s="31">
        <v>80.787000000000006</v>
      </c>
      <c r="S5262" s="31" t="s">
        <v>108</v>
      </c>
    </row>
    <row r="5263" spans="1:19" x14ac:dyDescent="0.35">
      <c r="A5263" s="2">
        <v>40235</v>
      </c>
      <c r="B5263" s="31">
        <v>578.51559999999995</v>
      </c>
      <c r="C5263" s="31">
        <v>1077.9380000000001</v>
      </c>
      <c r="D5263" s="31">
        <v>499.7013</v>
      </c>
      <c r="E5263" s="31">
        <v>645.02570000000003</v>
      </c>
      <c r="F5263" s="31">
        <v>96.951300000000003</v>
      </c>
      <c r="G5263" s="31">
        <v>276.40660000000003</v>
      </c>
      <c r="H5263" s="31">
        <v>12.13715</v>
      </c>
      <c r="I5263" s="31">
        <v>2377.6019999999999</v>
      </c>
      <c r="J5263" s="31">
        <v>3771.8620000000001</v>
      </c>
      <c r="K5263" s="31">
        <v>1911.8720000000001</v>
      </c>
      <c r="L5263" s="31">
        <v>90.07</v>
      </c>
      <c r="M5263" s="31" t="s">
        <v>108</v>
      </c>
      <c r="N5263" s="31">
        <v>56.0291</v>
      </c>
      <c r="O5263" s="31">
        <v>95.716200000000001</v>
      </c>
      <c r="P5263" s="31">
        <v>116.4378</v>
      </c>
      <c r="Q5263" s="31">
        <v>2075.4787000000001</v>
      </c>
      <c r="R5263" s="31">
        <v>80.361999999999995</v>
      </c>
      <c r="S5263" s="31" t="s">
        <v>108</v>
      </c>
    </row>
    <row r="5264" spans="1:19" x14ac:dyDescent="0.35">
      <c r="A5264" s="2">
        <v>40238</v>
      </c>
      <c r="B5264" s="31">
        <v>572.95079999999996</v>
      </c>
      <c r="C5264" s="31">
        <v>1062.0239999999999</v>
      </c>
      <c r="D5264" s="31">
        <v>503.06029999999998</v>
      </c>
      <c r="E5264" s="31">
        <v>663.22550000000001</v>
      </c>
      <c r="F5264" s="31">
        <v>96.899299999999997</v>
      </c>
      <c r="G5264" s="31">
        <v>276.83800000000002</v>
      </c>
      <c r="H5264" s="31">
        <v>11.908300000000001</v>
      </c>
      <c r="I5264" s="31">
        <v>2375.902</v>
      </c>
      <c r="J5264" s="31">
        <v>3768.8510000000001</v>
      </c>
      <c r="K5264" s="31">
        <v>1910.028</v>
      </c>
      <c r="L5264" s="31">
        <v>90.97</v>
      </c>
      <c r="M5264" s="31" t="s">
        <v>108</v>
      </c>
      <c r="N5264" s="31">
        <v>56.776200000000003</v>
      </c>
      <c r="O5264" s="31">
        <v>95.152600000000007</v>
      </c>
      <c r="P5264" s="31">
        <v>115.0044</v>
      </c>
      <c r="Q5264" s="31">
        <v>2102.1242000000002</v>
      </c>
      <c r="R5264" s="31">
        <v>80.658000000000001</v>
      </c>
      <c r="S5264" s="31" t="s">
        <v>108</v>
      </c>
    </row>
    <row r="5265" spans="1:19" x14ac:dyDescent="0.35">
      <c r="A5265" s="2">
        <v>40239</v>
      </c>
      <c r="B5265" s="31">
        <v>582.07709999999997</v>
      </c>
      <c r="C5265" s="31">
        <v>1082.2239999999999</v>
      </c>
      <c r="D5265" s="31">
        <v>506.41930000000002</v>
      </c>
      <c r="E5265" s="31">
        <v>671.3492</v>
      </c>
      <c r="F5265" s="31">
        <v>98.554299999999998</v>
      </c>
      <c r="G5265" s="31">
        <v>277.12560000000002</v>
      </c>
      <c r="H5265" s="31">
        <v>11.770989999999999</v>
      </c>
      <c r="I5265" s="31">
        <v>2376.5819999999999</v>
      </c>
      <c r="J5265" s="31">
        <v>3769.3530000000001</v>
      </c>
      <c r="K5265" s="31">
        <v>1908.029</v>
      </c>
      <c r="L5265" s="31">
        <v>91.21</v>
      </c>
      <c r="M5265" s="31" t="s">
        <v>108</v>
      </c>
      <c r="N5265" s="31">
        <v>57.068899999999999</v>
      </c>
      <c r="O5265" s="31">
        <v>95.5364</v>
      </c>
      <c r="P5265" s="31">
        <v>115.6962</v>
      </c>
      <c r="Q5265" s="31">
        <v>2128.3771000000002</v>
      </c>
      <c r="R5265" s="31">
        <v>80.521000000000001</v>
      </c>
      <c r="S5265" s="31" t="s">
        <v>108</v>
      </c>
    </row>
    <row r="5266" spans="1:19" x14ac:dyDescent="0.35">
      <c r="A5266" s="2">
        <v>40240</v>
      </c>
      <c r="B5266" s="31">
        <v>590.16459999999995</v>
      </c>
      <c r="C5266" s="31">
        <v>1107.3510000000001</v>
      </c>
      <c r="D5266" s="31">
        <v>513.13729999999998</v>
      </c>
      <c r="E5266" s="31">
        <v>679.31579999999997</v>
      </c>
      <c r="F5266" s="31">
        <v>99.0655</v>
      </c>
      <c r="G5266" s="31">
        <v>277.12560000000002</v>
      </c>
      <c r="H5266" s="31">
        <v>11.746029999999999</v>
      </c>
      <c r="I5266" s="31">
        <v>2376.0720000000001</v>
      </c>
      <c r="J5266" s="31">
        <v>3769.855</v>
      </c>
      <c r="K5266" s="31">
        <v>1906.14</v>
      </c>
      <c r="L5266" s="31">
        <v>91.3</v>
      </c>
      <c r="M5266" s="31" t="s">
        <v>108</v>
      </c>
      <c r="N5266" s="31">
        <v>57.061199999999999</v>
      </c>
      <c r="O5266" s="31">
        <v>96.075500000000005</v>
      </c>
      <c r="P5266" s="31">
        <v>116.80549999999999</v>
      </c>
      <c r="Q5266" s="31">
        <v>2143.5623999999998</v>
      </c>
      <c r="R5266" s="31">
        <v>79.977000000000004</v>
      </c>
      <c r="S5266" s="31" t="s">
        <v>108</v>
      </c>
    </row>
    <row r="5267" spans="1:19" x14ac:dyDescent="0.35">
      <c r="A5267" s="2">
        <v>40241</v>
      </c>
      <c r="B5267" s="31">
        <v>585.34180000000003</v>
      </c>
      <c r="C5267" s="31">
        <v>1100.5029999999999</v>
      </c>
      <c r="D5267" s="31">
        <v>509.97590000000002</v>
      </c>
      <c r="E5267" s="31">
        <v>662.91129999999998</v>
      </c>
      <c r="F5267" s="31">
        <v>98.181700000000006</v>
      </c>
      <c r="G5267" s="31">
        <v>270.94170000000003</v>
      </c>
      <c r="H5267" s="31">
        <v>11.770989999999999</v>
      </c>
      <c r="I5267" s="31">
        <v>2379.982</v>
      </c>
      <c r="J5267" s="31">
        <v>3772.866</v>
      </c>
      <c r="K5267" s="31">
        <v>1909.231</v>
      </c>
      <c r="L5267" s="31">
        <v>91.6</v>
      </c>
      <c r="M5267" s="31" t="s">
        <v>108</v>
      </c>
      <c r="N5267" s="31">
        <v>57.3</v>
      </c>
      <c r="O5267" s="31">
        <v>95.610299999999995</v>
      </c>
      <c r="P5267" s="31">
        <v>116.0979</v>
      </c>
      <c r="Q5267" s="31">
        <v>2132.4276</v>
      </c>
      <c r="R5267" s="31">
        <v>80.561000000000007</v>
      </c>
      <c r="S5267" s="31" t="s">
        <v>108</v>
      </c>
    </row>
    <row r="5268" spans="1:19" x14ac:dyDescent="0.35">
      <c r="A5268" s="2">
        <v>40242</v>
      </c>
      <c r="B5268" s="31">
        <v>594.83900000000006</v>
      </c>
      <c r="C5268" s="31">
        <v>1118.8800000000001</v>
      </c>
      <c r="D5268" s="31">
        <v>517.87940000000003</v>
      </c>
      <c r="E5268" s="31">
        <v>676.24130000000002</v>
      </c>
      <c r="F5268" s="31">
        <v>98.363699999999994</v>
      </c>
      <c r="G5268" s="31">
        <v>271.1574</v>
      </c>
      <c r="H5268" s="31">
        <v>11.920780000000001</v>
      </c>
      <c r="I5268" s="31">
        <v>2383.0419999999999</v>
      </c>
      <c r="J5268" s="31">
        <v>3757.8119999999999</v>
      </c>
      <c r="K5268" s="31">
        <v>1904.8910000000001</v>
      </c>
      <c r="L5268" s="31">
        <v>92.77</v>
      </c>
      <c r="M5268" s="31" t="s">
        <v>108</v>
      </c>
      <c r="N5268" s="31">
        <v>58.093400000000003</v>
      </c>
      <c r="O5268" s="31">
        <v>93.920699999999997</v>
      </c>
      <c r="P5268" s="31">
        <v>116.1065</v>
      </c>
      <c r="Q5268" s="31">
        <v>2162.5700999999999</v>
      </c>
      <c r="R5268" s="31">
        <v>80.432000000000002</v>
      </c>
      <c r="S5268" s="31" t="s">
        <v>108</v>
      </c>
    </row>
    <row r="5269" spans="1:19" x14ac:dyDescent="0.35">
      <c r="A5269" s="2">
        <v>40245</v>
      </c>
      <c r="B5269" s="31">
        <v>598.54480000000001</v>
      </c>
      <c r="C5269" s="31">
        <v>1127.471</v>
      </c>
      <c r="D5269" s="31">
        <v>516.1037</v>
      </c>
      <c r="E5269" s="31">
        <v>669.2817</v>
      </c>
      <c r="F5269" s="31">
        <v>97.3934</v>
      </c>
      <c r="G5269" s="31">
        <v>272.66739999999999</v>
      </c>
      <c r="H5269" s="31">
        <v>11.791790000000001</v>
      </c>
      <c r="I5269" s="31">
        <v>2381.808</v>
      </c>
      <c r="J5269" s="31">
        <v>3753.797</v>
      </c>
      <c r="K5269" s="31">
        <v>1904.269</v>
      </c>
      <c r="L5269" s="31">
        <v>92.81</v>
      </c>
      <c r="M5269" s="31" t="s">
        <v>108</v>
      </c>
      <c r="N5269" s="31">
        <v>58.178100000000001</v>
      </c>
      <c r="O5269" s="31">
        <v>94.098399999999998</v>
      </c>
      <c r="P5269" s="31">
        <v>116.4932</v>
      </c>
      <c r="Q5269" s="31">
        <v>2187.5419000000002</v>
      </c>
      <c r="R5269" s="31">
        <v>80.432000000000002</v>
      </c>
      <c r="S5269" s="31" t="s">
        <v>108</v>
      </c>
    </row>
    <row r="5270" spans="1:19" x14ac:dyDescent="0.35">
      <c r="A5270" s="2">
        <v>40246</v>
      </c>
      <c r="B5270" s="31">
        <v>594.59130000000005</v>
      </c>
      <c r="C5270" s="31">
        <v>1113.904</v>
      </c>
      <c r="D5270" s="31">
        <v>515.7885</v>
      </c>
      <c r="E5270" s="31">
        <v>672.83910000000003</v>
      </c>
      <c r="F5270" s="31">
        <v>97.246200000000002</v>
      </c>
      <c r="G5270" s="31">
        <v>272.52359999999999</v>
      </c>
      <c r="H5270" s="31">
        <v>11.65864</v>
      </c>
      <c r="I5270" s="31">
        <v>2383.596</v>
      </c>
      <c r="J5270" s="31">
        <v>3758.3139999999999</v>
      </c>
      <c r="K5270" s="31">
        <v>1909.71</v>
      </c>
      <c r="L5270" s="31">
        <v>93.09</v>
      </c>
      <c r="M5270" s="31" t="s">
        <v>108</v>
      </c>
      <c r="N5270" s="31">
        <v>58.578600000000002</v>
      </c>
      <c r="O5270" s="31">
        <v>94.747699999999995</v>
      </c>
      <c r="P5270" s="31">
        <v>115.887</v>
      </c>
      <c r="Q5270" s="31">
        <v>2187.7710000000002</v>
      </c>
      <c r="R5270" s="31">
        <v>80.591999999999999</v>
      </c>
      <c r="S5270" s="31" t="s">
        <v>108</v>
      </c>
    </row>
    <row r="5271" spans="1:19" x14ac:dyDescent="0.35">
      <c r="A5271" s="2">
        <v>40247</v>
      </c>
      <c r="B5271" s="31">
        <v>599.26530000000002</v>
      </c>
      <c r="C5271" s="31">
        <v>1126.0309999999999</v>
      </c>
      <c r="D5271" s="31">
        <v>526.25779999999997</v>
      </c>
      <c r="E5271" s="31">
        <v>666.54690000000005</v>
      </c>
      <c r="F5271" s="31">
        <v>96.016599999999997</v>
      </c>
      <c r="G5271" s="31">
        <v>275.5437</v>
      </c>
      <c r="H5271" s="31">
        <v>11.83339</v>
      </c>
      <c r="I5271" s="31">
        <v>2384.8780000000002</v>
      </c>
      <c r="J5271" s="31">
        <v>3752.2919999999999</v>
      </c>
      <c r="K5271" s="31">
        <v>1906.29</v>
      </c>
      <c r="L5271" s="31">
        <v>93.52</v>
      </c>
      <c r="M5271" s="31" t="s">
        <v>108</v>
      </c>
      <c r="N5271" s="31">
        <v>59.117800000000003</v>
      </c>
      <c r="O5271" s="31">
        <v>93.843199999999996</v>
      </c>
      <c r="P5271" s="31">
        <v>116.5941</v>
      </c>
      <c r="Q5271" s="31">
        <v>2203.9769000000001</v>
      </c>
      <c r="R5271" s="31">
        <v>80.444999999999993</v>
      </c>
      <c r="S5271" s="31" t="s">
        <v>108</v>
      </c>
    </row>
    <row r="5272" spans="1:19" x14ac:dyDescent="0.35">
      <c r="A5272" s="2">
        <v>40248</v>
      </c>
      <c r="B5272" s="31">
        <v>599.23569999999995</v>
      </c>
      <c r="C5272" s="31">
        <v>1120.8399999999999</v>
      </c>
      <c r="D5272" s="31">
        <v>524.29169999999999</v>
      </c>
      <c r="E5272" s="31">
        <v>668.6318</v>
      </c>
      <c r="F5272" s="31">
        <v>96.025300000000001</v>
      </c>
      <c r="G5272" s="31">
        <v>267.63400000000001</v>
      </c>
      <c r="H5272" s="31">
        <v>11.875</v>
      </c>
      <c r="I5272" s="31">
        <v>2380.944</v>
      </c>
      <c r="J5272" s="31">
        <v>3749.2809999999999</v>
      </c>
      <c r="K5272" s="31">
        <v>1903.0250000000001</v>
      </c>
      <c r="L5272" s="31">
        <v>93.91</v>
      </c>
      <c r="M5272" s="31" t="s">
        <v>108</v>
      </c>
      <c r="N5272" s="31">
        <v>59.318100000000001</v>
      </c>
      <c r="O5272" s="31">
        <v>93.961200000000005</v>
      </c>
      <c r="P5272" s="31">
        <v>116.67149999999999</v>
      </c>
      <c r="Q5272" s="31">
        <v>2196.0603999999998</v>
      </c>
      <c r="R5272" s="31">
        <v>80.322999999999993</v>
      </c>
      <c r="S5272" s="31" t="s">
        <v>108</v>
      </c>
    </row>
    <row r="5273" spans="1:19" x14ac:dyDescent="0.35">
      <c r="A5273" s="2">
        <v>40249</v>
      </c>
      <c r="B5273" s="31">
        <v>593.18359999999996</v>
      </c>
      <c r="C5273" s="31">
        <v>1111.585</v>
      </c>
      <c r="D5273" s="31">
        <v>524.09519999999998</v>
      </c>
      <c r="E5273" s="31">
        <v>666.92849999999999</v>
      </c>
      <c r="F5273" s="31">
        <v>95.462699999999998</v>
      </c>
      <c r="G5273" s="31">
        <v>266.19589999999999</v>
      </c>
      <c r="H5273" s="31">
        <v>12.149609999999999</v>
      </c>
      <c r="I5273" s="31">
        <v>2375.8119999999999</v>
      </c>
      <c r="J5273" s="31">
        <v>3749.7829999999999</v>
      </c>
      <c r="K5273" s="31">
        <v>1905.5119999999999</v>
      </c>
      <c r="L5273" s="31">
        <v>93.97</v>
      </c>
      <c r="M5273" s="31" t="s">
        <v>108</v>
      </c>
      <c r="N5273" s="31">
        <v>59.3643</v>
      </c>
      <c r="O5273" s="31">
        <v>93.743799999999993</v>
      </c>
      <c r="P5273" s="31">
        <v>117.38039999999999</v>
      </c>
      <c r="Q5273" s="31">
        <v>2202.4904999999999</v>
      </c>
      <c r="R5273" s="31">
        <v>79.832999999999998</v>
      </c>
      <c r="S5273" s="31" t="s">
        <v>108</v>
      </c>
    </row>
    <row r="5274" spans="1:19" x14ac:dyDescent="0.35">
      <c r="A5274" s="2">
        <v>40252</v>
      </c>
      <c r="B5274" s="31">
        <v>583.3673</v>
      </c>
      <c r="C5274" s="31">
        <v>1095.2909999999999</v>
      </c>
      <c r="D5274" s="31">
        <v>510.53590000000003</v>
      </c>
      <c r="E5274" s="31">
        <v>654.2654</v>
      </c>
      <c r="F5274" s="31">
        <v>95.774299999999997</v>
      </c>
      <c r="G5274" s="31">
        <v>267.49020000000002</v>
      </c>
      <c r="H5274" s="31">
        <v>11.92493</v>
      </c>
      <c r="I5274" s="31">
        <v>2377.0100000000002</v>
      </c>
      <c r="J5274" s="31">
        <v>3751.79</v>
      </c>
      <c r="K5274" s="31">
        <v>1907.8440000000001</v>
      </c>
      <c r="L5274" s="31">
        <v>93.91</v>
      </c>
      <c r="M5274" s="31" t="s">
        <v>108</v>
      </c>
      <c r="N5274" s="31">
        <v>59.140799999999999</v>
      </c>
      <c r="O5274" s="31">
        <v>94.018299999999996</v>
      </c>
      <c r="P5274" s="31">
        <v>116.48699999999999</v>
      </c>
      <c r="Q5274" s="31">
        <v>2181.3757000000001</v>
      </c>
      <c r="R5274" s="31">
        <v>80.251000000000005</v>
      </c>
      <c r="S5274" s="31" t="s">
        <v>108</v>
      </c>
    </row>
    <row r="5275" spans="1:19" x14ac:dyDescent="0.35">
      <c r="A5275" s="2">
        <v>40253</v>
      </c>
      <c r="B5275" s="31">
        <v>596.87390000000005</v>
      </c>
      <c r="C5275" s="31">
        <v>1119.3140000000001</v>
      </c>
      <c r="D5275" s="31">
        <v>527.04280000000006</v>
      </c>
      <c r="E5275" s="31">
        <v>663.14070000000004</v>
      </c>
      <c r="F5275" s="31">
        <v>97.245599999999996</v>
      </c>
      <c r="G5275" s="31">
        <v>271.80459999999999</v>
      </c>
      <c r="H5275" s="31">
        <v>11.85004</v>
      </c>
      <c r="I5275" s="31">
        <v>2377.694</v>
      </c>
      <c r="J5275" s="31">
        <v>3767.848</v>
      </c>
      <c r="K5275" s="31">
        <v>1910.1759999999999</v>
      </c>
      <c r="L5275" s="31">
        <v>94.65</v>
      </c>
      <c r="M5275" s="31" t="s">
        <v>108</v>
      </c>
      <c r="N5275" s="31">
        <v>59.4955</v>
      </c>
      <c r="O5275" s="31">
        <v>94.054699999999997</v>
      </c>
      <c r="P5275" s="31">
        <v>117.3914</v>
      </c>
      <c r="Q5275" s="31">
        <v>2200.1376</v>
      </c>
      <c r="R5275" s="31">
        <v>79.753</v>
      </c>
      <c r="S5275" s="31" t="s">
        <v>108</v>
      </c>
    </row>
    <row r="5276" spans="1:19" x14ac:dyDescent="0.35">
      <c r="A5276" s="2">
        <v>40254</v>
      </c>
      <c r="B5276" s="31">
        <v>606.83780000000002</v>
      </c>
      <c r="C5276" s="31">
        <v>1136.789</v>
      </c>
      <c r="D5276" s="31">
        <v>530.77650000000006</v>
      </c>
      <c r="E5276" s="31">
        <v>674.70550000000003</v>
      </c>
      <c r="F5276" s="31">
        <v>97.392799999999994</v>
      </c>
      <c r="G5276" s="31">
        <v>275.8313</v>
      </c>
      <c r="H5276" s="31">
        <v>12.087210000000001</v>
      </c>
      <c r="I5276" s="31">
        <v>2375.6410000000001</v>
      </c>
      <c r="J5276" s="31">
        <v>3767.848</v>
      </c>
      <c r="K5276" s="31">
        <v>1914.84</v>
      </c>
      <c r="L5276" s="31">
        <v>95.16</v>
      </c>
      <c r="M5276" s="31" t="s">
        <v>108</v>
      </c>
      <c r="N5276" s="31">
        <v>59.665100000000002</v>
      </c>
      <c r="O5276" s="31">
        <v>94.047899999999998</v>
      </c>
      <c r="P5276" s="31">
        <v>117.2291</v>
      </c>
      <c r="Q5276" s="31">
        <v>2231.8463000000002</v>
      </c>
      <c r="R5276" s="31">
        <v>79.638000000000005</v>
      </c>
      <c r="S5276" s="31" t="s">
        <v>108</v>
      </c>
    </row>
    <row r="5277" spans="1:19" x14ac:dyDescent="0.35">
      <c r="A5277" s="2">
        <v>40255</v>
      </c>
      <c r="B5277" s="31">
        <v>603.81169999999997</v>
      </c>
      <c r="C5277" s="31">
        <v>1131.473</v>
      </c>
      <c r="D5277" s="31">
        <v>528.61490000000003</v>
      </c>
      <c r="E5277" s="31">
        <v>670.31269999999995</v>
      </c>
      <c r="F5277" s="31">
        <v>97.678399999999996</v>
      </c>
      <c r="G5277" s="31">
        <v>275.9751</v>
      </c>
      <c r="H5277" s="31">
        <v>12.037280000000001</v>
      </c>
      <c r="I5277" s="31">
        <v>2370.681</v>
      </c>
      <c r="J5277" s="31">
        <v>3759.317</v>
      </c>
      <c r="K5277" s="31">
        <v>1913.597</v>
      </c>
      <c r="L5277" s="31">
        <v>95.18</v>
      </c>
      <c r="M5277" s="31" t="s">
        <v>108</v>
      </c>
      <c r="N5277" s="31">
        <v>59.904200000000003</v>
      </c>
      <c r="O5277" s="31">
        <v>94.009500000000003</v>
      </c>
      <c r="P5277" s="31">
        <v>116.0599</v>
      </c>
      <c r="Q5277" s="31">
        <v>2222.4258</v>
      </c>
      <c r="R5277" s="31">
        <v>80.224999999999994</v>
      </c>
      <c r="S5277" s="31" t="s">
        <v>108</v>
      </c>
    </row>
    <row r="5278" spans="1:19" x14ac:dyDescent="0.35">
      <c r="A5278" s="2">
        <v>40256</v>
      </c>
      <c r="B5278" s="31">
        <v>592.37170000000003</v>
      </c>
      <c r="C5278" s="31">
        <v>1109.7149999999999</v>
      </c>
      <c r="D5278" s="31">
        <v>516.6277</v>
      </c>
      <c r="E5278" s="31">
        <v>665.60609999999997</v>
      </c>
      <c r="F5278" s="31">
        <v>95.964699999999993</v>
      </c>
      <c r="G5278" s="31">
        <v>276.6223</v>
      </c>
      <c r="H5278" s="31">
        <v>11.791790000000001</v>
      </c>
      <c r="I5278" s="31">
        <v>2372.049</v>
      </c>
      <c r="J5278" s="31">
        <v>3755.3029999999999</v>
      </c>
      <c r="K5278" s="31">
        <v>1915.307</v>
      </c>
      <c r="L5278" s="31">
        <v>94.77</v>
      </c>
      <c r="M5278" s="31" t="s">
        <v>108</v>
      </c>
      <c r="N5278" s="31">
        <v>59.611199999999997</v>
      </c>
      <c r="O5278" s="31">
        <v>93.967500000000001</v>
      </c>
      <c r="P5278" s="31">
        <v>115.4285</v>
      </c>
      <c r="Q5278" s="31">
        <v>2214.6134999999999</v>
      </c>
      <c r="R5278" s="31">
        <v>80.724000000000004</v>
      </c>
      <c r="S5278" s="31" t="s">
        <v>108</v>
      </c>
    </row>
    <row r="5279" spans="1:19" x14ac:dyDescent="0.35">
      <c r="A5279" s="2">
        <v>40259</v>
      </c>
      <c r="B5279" s="31">
        <v>597.02149999999995</v>
      </c>
      <c r="C5279" s="31">
        <v>1110.5519999999999</v>
      </c>
      <c r="D5279" s="31">
        <v>519.37890000000004</v>
      </c>
      <c r="E5279" s="31">
        <v>666.81640000000004</v>
      </c>
      <c r="F5279" s="31">
        <v>95.2637</v>
      </c>
      <c r="G5279" s="31">
        <v>278.56380000000001</v>
      </c>
      <c r="H5279" s="31">
        <v>11.95406</v>
      </c>
      <c r="I5279" s="31">
        <v>2372.049</v>
      </c>
      <c r="J5279" s="31">
        <v>3765.3389999999999</v>
      </c>
      <c r="K5279" s="31">
        <v>1921.37</v>
      </c>
      <c r="L5279" s="31">
        <v>95.24</v>
      </c>
      <c r="M5279" s="31" t="s">
        <v>108</v>
      </c>
      <c r="N5279" s="31">
        <v>60.112499999999997</v>
      </c>
      <c r="O5279" s="31">
        <v>94.463099999999997</v>
      </c>
      <c r="P5279" s="31">
        <v>115.4543</v>
      </c>
      <c r="Q5279" s="31">
        <v>2196.8526999999999</v>
      </c>
      <c r="R5279" s="31">
        <v>80.650999999999996</v>
      </c>
      <c r="S5279" s="31" t="s">
        <v>108</v>
      </c>
    </row>
    <row r="5280" spans="1:19" x14ac:dyDescent="0.35">
      <c r="A5280" s="2">
        <v>40260</v>
      </c>
      <c r="B5280" s="31">
        <v>598.57140000000004</v>
      </c>
      <c r="C5280" s="31">
        <v>1113.752</v>
      </c>
      <c r="D5280" s="31">
        <v>525.66729999999995</v>
      </c>
      <c r="E5280" s="31">
        <v>665.91989999999998</v>
      </c>
      <c r="F5280" s="31">
        <v>95.627200000000002</v>
      </c>
      <c r="G5280" s="31">
        <v>278.42</v>
      </c>
      <c r="H5280" s="31">
        <v>12.0456</v>
      </c>
      <c r="I5280" s="31">
        <v>2375.299</v>
      </c>
      <c r="J5280" s="31">
        <v>3765.3389999999999</v>
      </c>
      <c r="K5280" s="31">
        <v>1922.769</v>
      </c>
      <c r="L5280" s="31">
        <v>95.85</v>
      </c>
      <c r="M5280" s="31" t="s">
        <v>108</v>
      </c>
      <c r="N5280" s="31">
        <v>60.536700000000003</v>
      </c>
      <c r="O5280" s="31">
        <v>94.240300000000005</v>
      </c>
      <c r="P5280" s="31">
        <v>115.4716</v>
      </c>
      <c r="Q5280" s="31">
        <v>2206.2329</v>
      </c>
      <c r="R5280" s="31">
        <v>80.896000000000001</v>
      </c>
      <c r="S5280" s="31" t="s">
        <v>108</v>
      </c>
    </row>
    <row r="5281" spans="1:19" x14ac:dyDescent="0.35">
      <c r="A5281" s="2">
        <v>40261</v>
      </c>
      <c r="B5281" s="31">
        <v>590.96929999999998</v>
      </c>
      <c r="C5281" s="31">
        <v>1094.0609999999999</v>
      </c>
      <c r="D5281" s="31">
        <v>518.39639999999997</v>
      </c>
      <c r="E5281" s="31">
        <v>659.73410000000001</v>
      </c>
      <c r="F5281" s="31">
        <v>94.328999999999994</v>
      </c>
      <c r="G5281" s="31">
        <v>276.11900000000003</v>
      </c>
      <c r="H5281" s="31">
        <v>11.78763</v>
      </c>
      <c r="I5281" s="31">
        <v>2376.8380000000002</v>
      </c>
      <c r="J5281" s="31">
        <v>3727.2020000000002</v>
      </c>
      <c r="K5281" s="31">
        <v>1920.5920000000001</v>
      </c>
      <c r="L5281" s="31">
        <v>95.44</v>
      </c>
      <c r="M5281" s="31" t="s">
        <v>108</v>
      </c>
      <c r="N5281" s="31">
        <v>60.204999999999998</v>
      </c>
      <c r="O5281" s="31">
        <v>92.557400000000001</v>
      </c>
      <c r="P5281" s="31">
        <v>113.89230000000001</v>
      </c>
      <c r="Q5281" s="31">
        <v>2201.5410999999999</v>
      </c>
      <c r="R5281" s="31">
        <v>81.837999999999994</v>
      </c>
      <c r="S5281" s="31" t="s">
        <v>108</v>
      </c>
    </row>
    <row r="5282" spans="1:19" x14ac:dyDescent="0.35">
      <c r="A5282" s="2">
        <v>40262</v>
      </c>
      <c r="B5282" s="31">
        <v>591.19069999999999</v>
      </c>
      <c r="C5282" s="31">
        <v>1092.7809999999999</v>
      </c>
      <c r="D5282" s="31">
        <v>520.36149999999998</v>
      </c>
      <c r="E5282" s="31">
        <v>665.44929999999999</v>
      </c>
      <c r="F5282" s="31">
        <v>94.692400000000006</v>
      </c>
      <c r="G5282" s="31">
        <v>271.0856</v>
      </c>
      <c r="H5282" s="31">
        <v>11.73354</v>
      </c>
      <c r="I5282" s="31">
        <v>2370.8519999999999</v>
      </c>
      <c r="J5282" s="31">
        <v>3709.6390000000001</v>
      </c>
      <c r="K5282" s="31">
        <v>1910.3320000000001</v>
      </c>
      <c r="L5282" s="31">
        <v>95.3</v>
      </c>
      <c r="M5282" s="31" t="s">
        <v>108</v>
      </c>
      <c r="N5282" s="31">
        <v>60.143300000000004</v>
      </c>
      <c r="O5282" s="31">
        <v>91.755499999999998</v>
      </c>
      <c r="P5282" s="31">
        <v>113.8493</v>
      </c>
      <c r="Q5282" s="31">
        <v>2197.0083</v>
      </c>
      <c r="R5282" s="31">
        <v>82.12</v>
      </c>
      <c r="S5282" s="31" t="s">
        <v>108</v>
      </c>
    </row>
    <row r="5283" spans="1:19" x14ac:dyDescent="0.35">
      <c r="A5283" s="2">
        <v>40263</v>
      </c>
      <c r="B5283" s="31">
        <v>588.45989999999995</v>
      </c>
      <c r="C5283" s="31">
        <v>1087.1690000000001</v>
      </c>
      <c r="D5283" s="31">
        <v>516.23479999999995</v>
      </c>
      <c r="E5283" s="31">
        <v>672.62130000000002</v>
      </c>
      <c r="F5283" s="31">
        <v>95.670500000000004</v>
      </c>
      <c r="G5283" s="31">
        <v>273.81799999999998</v>
      </c>
      <c r="H5283" s="31">
        <v>11.87501</v>
      </c>
      <c r="I5283" s="31">
        <v>2366.9180000000001</v>
      </c>
      <c r="J5283" s="31">
        <v>3722.6860000000001</v>
      </c>
      <c r="K5283" s="31">
        <v>1908.3109999999999</v>
      </c>
      <c r="L5283" s="31">
        <v>95.36</v>
      </c>
      <c r="M5283" s="31" t="s">
        <v>108</v>
      </c>
      <c r="N5283" s="31">
        <v>60.212699999999998</v>
      </c>
      <c r="O5283" s="31">
        <v>91.878600000000006</v>
      </c>
      <c r="P5283" s="31">
        <v>114.32680000000001</v>
      </c>
      <c r="Q5283" s="31">
        <v>2204.0767000000001</v>
      </c>
      <c r="R5283" s="31">
        <v>81.676000000000002</v>
      </c>
      <c r="S5283" s="31" t="s">
        <v>108</v>
      </c>
    </row>
    <row r="5284" spans="1:19" x14ac:dyDescent="0.35">
      <c r="A5284" s="2">
        <v>40266</v>
      </c>
      <c r="B5284" s="31">
        <v>602.0403</v>
      </c>
      <c r="C5284" s="31">
        <v>1113.8499999999999</v>
      </c>
      <c r="D5284" s="31">
        <v>532.15219999999999</v>
      </c>
      <c r="E5284" s="31">
        <v>695.34760000000006</v>
      </c>
      <c r="F5284" s="31">
        <v>96.198400000000007</v>
      </c>
      <c r="G5284" s="31">
        <v>278.27620000000002</v>
      </c>
      <c r="H5284" s="31">
        <v>12.17043</v>
      </c>
      <c r="I5284" s="31">
        <v>2363.6680000000001</v>
      </c>
      <c r="J5284" s="31">
        <v>3722.1840000000002</v>
      </c>
      <c r="K5284" s="31">
        <v>1911.886</v>
      </c>
      <c r="L5284" s="31">
        <v>95.79</v>
      </c>
      <c r="M5284" s="31" t="s">
        <v>108</v>
      </c>
      <c r="N5284" s="31">
        <v>60.475000000000001</v>
      </c>
      <c r="O5284" s="31">
        <v>91.768900000000002</v>
      </c>
      <c r="P5284" s="31">
        <v>114.94110000000001</v>
      </c>
      <c r="Q5284" s="31">
        <v>2227.5898999999999</v>
      </c>
      <c r="R5284" s="31">
        <v>81.358000000000004</v>
      </c>
      <c r="S5284" s="31" t="s">
        <v>108</v>
      </c>
    </row>
    <row r="5285" spans="1:19" x14ac:dyDescent="0.35">
      <c r="A5285" s="2">
        <v>40267</v>
      </c>
      <c r="B5285" s="31">
        <v>603.59019999999998</v>
      </c>
      <c r="C5285" s="31">
        <v>1118.4770000000001</v>
      </c>
      <c r="D5285" s="31">
        <v>528.41849999999999</v>
      </c>
      <c r="E5285" s="31">
        <v>702.56439999999998</v>
      </c>
      <c r="F5285" s="31">
        <v>95.696399999999997</v>
      </c>
      <c r="G5285" s="31">
        <v>280.14580000000001</v>
      </c>
      <c r="H5285" s="31">
        <v>12.35351</v>
      </c>
      <c r="I5285" s="31">
        <v>2365.3780000000002</v>
      </c>
      <c r="J5285" s="31">
        <v>3722.1840000000002</v>
      </c>
      <c r="K5285" s="31">
        <v>1915.1510000000001</v>
      </c>
      <c r="L5285" s="31">
        <v>95.85</v>
      </c>
      <c r="M5285" s="31" t="s">
        <v>108</v>
      </c>
      <c r="N5285" s="31">
        <v>60.636899999999997</v>
      </c>
      <c r="O5285" s="31">
        <v>91.445899999999995</v>
      </c>
      <c r="P5285" s="31">
        <v>114.524</v>
      </c>
      <c r="Q5285" s="31">
        <v>2240.3640999999998</v>
      </c>
      <c r="R5285" s="31">
        <v>81.47</v>
      </c>
      <c r="S5285" s="31" t="s">
        <v>108</v>
      </c>
    </row>
    <row r="5286" spans="1:19" x14ac:dyDescent="0.35">
      <c r="A5286" s="2">
        <v>40268</v>
      </c>
      <c r="B5286" s="31">
        <v>614.43979999999999</v>
      </c>
      <c r="C5286" s="31">
        <v>1135.7560000000001</v>
      </c>
      <c r="D5286" s="31">
        <v>535.29639999999995</v>
      </c>
      <c r="E5286" s="31">
        <v>697.34230000000002</v>
      </c>
      <c r="F5286" s="31">
        <v>96.457999999999998</v>
      </c>
      <c r="G5286" s="31">
        <v>270.6542</v>
      </c>
      <c r="H5286" s="31">
        <v>12.35351</v>
      </c>
      <c r="I5286" s="31">
        <v>2365.0360000000001</v>
      </c>
      <c r="J5286" s="31">
        <v>3732.22</v>
      </c>
      <c r="K5286" s="31">
        <v>1917.7940000000001</v>
      </c>
      <c r="L5286" s="31">
        <v>95.51</v>
      </c>
      <c r="M5286" s="31" t="s">
        <v>108</v>
      </c>
      <c r="N5286" s="31">
        <v>60.336100000000002</v>
      </c>
      <c r="O5286" s="31">
        <v>91.015699999999995</v>
      </c>
      <c r="P5286" s="31">
        <v>115.4528</v>
      </c>
      <c r="Q5286" s="31">
        <v>2242.6288</v>
      </c>
      <c r="R5286" s="31">
        <v>81.072999999999993</v>
      </c>
      <c r="S5286" s="31" t="s">
        <v>108</v>
      </c>
    </row>
    <row r="5287" spans="1:19" x14ac:dyDescent="0.35">
      <c r="A5287" s="2">
        <v>40269</v>
      </c>
      <c r="B5287" s="31">
        <v>624.03470000000004</v>
      </c>
      <c r="C5287" s="31">
        <v>1143.8779999999999</v>
      </c>
      <c r="D5287" s="31">
        <v>551.01729999999998</v>
      </c>
      <c r="E5287" s="31">
        <v>705.88149999999996</v>
      </c>
      <c r="F5287" s="31">
        <v>97.462000000000003</v>
      </c>
      <c r="G5287" s="31">
        <v>270.9418</v>
      </c>
      <c r="H5287" s="31">
        <v>12.44089</v>
      </c>
      <c r="I5287" s="31">
        <v>2373.0749999999998</v>
      </c>
      <c r="J5287" s="31">
        <v>3725.1950000000002</v>
      </c>
      <c r="K5287" s="31">
        <v>1919.193</v>
      </c>
      <c r="L5287" s="31">
        <v>96.2</v>
      </c>
      <c r="M5287" s="31" t="s">
        <v>108</v>
      </c>
      <c r="N5287" s="31">
        <v>60.220500000000001</v>
      </c>
      <c r="O5287" s="31">
        <v>90.501900000000006</v>
      </c>
      <c r="P5287" s="31">
        <v>115.5127</v>
      </c>
      <c r="Q5287" s="31">
        <v>2280.7855</v>
      </c>
      <c r="R5287" s="31">
        <v>80.775999999999996</v>
      </c>
      <c r="S5287" s="31" t="s">
        <v>108</v>
      </c>
    </row>
    <row r="5288" spans="1:19" x14ac:dyDescent="0.35">
      <c r="A5288" s="2">
        <v>40270</v>
      </c>
      <c r="B5288" s="31">
        <v>624.03470000000004</v>
      </c>
      <c r="C5288" s="31">
        <v>1143.8779999999999</v>
      </c>
      <c r="D5288" s="31">
        <v>551.01729999999998</v>
      </c>
      <c r="E5288" s="31">
        <v>705.88149999999996</v>
      </c>
      <c r="F5288" s="31">
        <v>97.462000000000003</v>
      </c>
      <c r="G5288" s="31">
        <v>270.9418</v>
      </c>
      <c r="H5288" s="31">
        <v>12.44089</v>
      </c>
      <c r="I5288" s="31">
        <v>2373.2460000000001</v>
      </c>
      <c r="J5288" s="31">
        <v>3725.1950000000002</v>
      </c>
      <c r="K5288" s="31">
        <v>1919.193</v>
      </c>
      <c r="L5288" s="31">
        <v>96.2</v>
      </c>
      <c r="M5288" s="31" t="s">
        <v>108</v>
      </c>
      <c r="N5288" s="31">
        <v>60.220500000000001</v>
      </c>
      <c r="O5288" s="31">
        <v>90.501900000000006</v>
      </c>
      <c r="P5288" s="31">
        <v>115.5127</v>
      </c>
      <c r="Q5288" s="31">
        <v>2283.5904</v>
      </c>
      <c r="R5288" s="31">
        <v>81.173000000000002</v>
      </c>
      <c r="S5288" s="31" t="s">
        <v>108</v>
      </c>
    </row>
    <row r="5289" spans="1:19" x14ac:dyDescent="0.35">
      <c r="A5289" s="2">
        <v>40273</v>
      </c>
      <c r="B5289" s="31">
        <v>637.8365</v>
      </c>
      <c r="C5289" s="31">
        <v>1156.923</v>
      </c>
      <c r="D5289" s="31">
        <v>564.7731</v>
      </c>
      <c r="E5289" s="31">
        <v>705.88149999999996</v>
      </c>
      <c r="F5289" s="31">
        <v>98.128399999999999</v>
      </c>
      <c r="G5289" s="31">
        <v>269.21609999999998</v>
      </c>
      <c r="H5289" s="31">
        <v>12.28694</v>
      </c>
      <c r="I5289" s="31">
        <v>2368.9699999999998</v>
      </c>
      <c r="J5289" s="31">
        <v>3692.076</v>
      </c>
      <c r="K5289" s="31">
        <v>1919.193</v>
      </c>
      <c r="L5289" s="31">
        <v>96.96</v>
      </c>
      <c r="M5289" s="31" t="s">
        <v>108</v>
      </c>
      <c r="N5289" s="31">
        <v>60.883699999999997</v>
      </c>
      <c r="O5289" s="31">
        <v>90.501900000000006</v>
      </c>
      <c r="P5289" s="31">
        <v>115.5127</v>
      </c>
      <c r="Q5289" s="31">
        <v>2301.5322999999999</v>
      </c>
      <c r="R5289" s="31">
        <v>81.093999999999994</v>
      </c>
      <c r="S5289" s="31" t="s">
        <v>108</v>
      </c>
    </row>
    <row r="5290" spans="1:19" x14ac:dyDescent="0.35">
      <c r="A5290" s="2">
        <v>40274</v>
      </c>
      <c r="B5290" s="31">
        <v>639.90309999999999</v>
      </c>
      <c r="C5290" s="31">
        <v>1155.9880000000001</v>
      </c>
      <c r="D5290" s="31">
        <v>568.70330000000001</v>
      </c>
      <c r="E5290" s="31">
        <v>715.22749999999996</v>
      </c>
      <c r="F5290" s="31">
        <v>98.318799999999996</v>
      </c>
      <c r="G5290" s="31">
        <v>271.66090000000003</v>
      </c>
      <c r="H5290" s="31">
        <v>12.120509999999999</v>
      </c>
      <c r="I5290" s="31">
        <v>2365.2069999999999</v>
      </c>
      <c r="J5290" s="31">
        <v>3699.1010000000001</v>
      </c>
      <c r="K5290" s="31">
        <v>1910.4870000000001</v>
      </c>
      <c r="L5290" s="31">
        <v>97.19</v>
      </c>
      <c r="M5290" s="31" t="s">
        <v>108</v>
      </c>
      <c r="N5290" s="31">
        <v>61.045699999999997</v>
      </c>
      <c r="O5290" s="31">
        <v>90.497200000000007</v>
      </c>
      <c r="P5290" s="31">
        <v>114.1983</v>
      </c>
      <c r="Q5290" s="31">
        <v>2307.5183999999999</v>
      </c>
      <c r="R5290" s="31">
        <v>81.387</v>
      </c>
      <c r="S5290" s="31" t="s">
        <v>108</v>
      </c>
    </row>
    <row r="5291" spans="1:19" x14ac:dyDescent="0.35">
      <c r="A5291" s="2">
        <v>40275</v>
      </c>
      <c r="B5291" s="31">
        <v>636.21280000000002</v>
      </c>
      <c r="C5291" s="31">
        <v>1139.4480000000001</v>
      </c>
      <c r="D5291" s="31">
        <v>562.21839999999997</v>
      </c>
      <c r="E5291" s="31">
        <v>711.12599999999998</v>
      </c>
      <c r="F5291" s="31">
        <v>99.790099999999995</v>
      </c>
      <c r="G5291" s="31">
        <v>273.96190000000001</v>
      </c>
      <c r="H5291" s="31">
        <v>11.87918</v>
      </c>
      <c r="I5291" s="31">
        <v>2362.8119999999999</v>
      </c>
      <c r="J5291" s="31">
        <v>3724.6930000000002</v>
      </c>
      <c r="K5291" s="31">
        <v>1914.0630000000001</v>
      </c>
      <c r="L5291" s="31">
        <v>96.63</v>
      </c>
      <c r="M5291" s="31" t="s">
        <v>108</v>
      </c>
      <c r="N5291" s="31">
        <v>60.93</v>
      </c>
      <c r="O5291" s="31">
        <v>90.806600000000003</v>
      </c>
      <c r="P5291" s="31">
        <v>113.866</v>
      </c>
      <c r="Q5291" s="31">
        <v>2315.8069</v>
      </c>
      <c r="R5291" s="31">
        <v>81.442999999999998</v>
      </c>
      <c r="S5291" s="31" t="s">
        <v>108</v>
      </c>
    </row>
    <row r="5292" spans="1:19" x14ac:dyDescent="0.35">
      <c r="A5292" s="2">
        <v>40276</v>
      </c>
      <c r="B5292" s="31">
        <v>631.34159999999997</v>
      </c>
      <c r="C5292" s="31">
        <v>1131.375</v>
      </c>
      <c r="D5292" s="31">
        <v>555.73350000000005</v>
      </c>
      <c r="E5292" s="31">
        <v>706.19529999999997</v>
      </c>
      <c r="F5292" s="31">
        <v>99.781499999999994</v>
      </c>
      <c r="G5292" s="31">
        <v>272.2362</v>
      </c>
      <c r="H5292" s="31">
        <v>11.90415</v>
      </c>
      <c r="I5292" s="31">
        <v>2366.7469999999998</v>
      </c>
      <c r="J5292" s="31">
        <v>3718.17</v>
      </c>
      <c r="K5292" s="31">
        <v>1919.66</v>
      </c>
      <c r="L5292" s="31">
        <v>97.02</v>
      </c>
      <c r="M5292" s="31" t="s">
        <v>108</v>
      </c>
      <c r="N5292" s="31">
        <v>61.084299999999999</v>
      </c>
      <c r="O5292" s="31">
        <v>91.302800000000005</v>
      </c>
      <c r="P5292" s="31">
        <v>113.9682</v>
      </c>
      <c r="Q5292" s="31">
        <v>2301.0439000000001</v>
      </c>
      <c r="R5292" s="31">
        <v>81.534000000000006</v>
      </c>
      <c r="S5292" s="31" t="s">
        <v>108</v>
      </c>
    </row>
    <row r="5293" spans="1:19" x14ac:dyDescent="0.35">
      <c r="A5293" s="2">
        <v>40277</v>
      </c>
      <c r="B5293" s="31">
        <v>632.12279999999998</v>
      </c>
      <c r="C5293" s="31">
        <v>1127.3119999999999</v>
      </c>
      <c r="D5293" s="31">
        <v>556.12620000000004</v>
      </c>
      <c r="E5293" s="31">
        <v>709.005</v>
      </c>
      <c r="F5293" s="31">
        <v>100.5604</v>
      </c>
      <c r="G5293" s="31">
        <v>273.90109999999999</v>
      </c>
      <c r="H5293" s="31">
        <v>11.87757</v>
      </c>
      <c r="I5293" s="31">
        <v>2368.1149999999998</v>
      </c>
      <c r="J5293" s="31">
        <v>3721.18</v>
      </c>
      <c r="K5293" s="31">
        <v>1909.865</v>
      </c>
      <c r="L5293" s="31">
        <v>97.74</v>
      </c>
      <c r="M5293" s="31" t="s">
        <v>108</v>
      </c>
      <c r="N5293" s="31">
        <v>61.454500000000003</v>
      </c>
      <c r="O5293" s="31">
        <v>91.024199999999993</v>
      </c>
      <c r="P5293" s="31">
        <v>114.72709999999999</v>
      </c>
      <c r="Q5293" s="31">
        <v>2318.2224000000001</v>
      </c>
      <c r="R5293" s="31">
        <v>81.093000000000004</v>
      </c>
      <c r="S5293" s="31" t="s">
        <v>108</v>
      </c>
    </row>
    <row r="5294" spans="1:19" x14ac:dyDescent="0.35">
      <c r="A5294" s="2">
        <v>40280</v>
      </c>
      <c r="B5294" s="31">
        <v>632.84389999999996</v>
      </c>
      <c r="C5294" s="31">
        <v>1130.289</v>
      </c>
      <c r="D5294" s="31">
        <v>560.36369999999999</v>
      </c>
      <c r="E5294" s="31">
        <v>707.07860000000005</v>
      </c>
      <c r="F5294" s="31">
        <v>100.5864</v>
      </c>
      <c r="G5294" s="31">
        <v>275.97800000000001</v>
      </c>
      <c r="H5294" s="31">
        <v>12.12222</v>
      </c>
      <c r="I5294" s="31">
        <v>2365.2069999999999</v>
      </c>
      <c r="J5294" s="31">
        <v>3732.22</v>
      </c>
      <c r="K5294" s="31">
        <v>1907.223</v>
      </c>
      <c r="L5294" s="31">
        <v>97.74</v>
      </c>
      <c r="M5294" s="31" t="s">
        <v>108</v>
      </c>
      <c r="N5294" s="31">
        <v>61.469900000000003</v>
      </c>
      <c r="O5294" s="31">
        <v>91.144900000000007</v>
      </c>
      <c r="P5294" s="31">
        <v>116.10939999999999</v>
      </c>
      <c r="Q5294" s="31">
        <v>2312.5967999999998</v>
      </c>
      <c r="R5294" s="31">
        <v>80.561999999999998</v>
      </c>
      <c r="S5294" s="31" t="s">
        <v>108</v>
      </c>
    </row>
    <row r="5295" spans="1:19" x14ac:dyDescent="0.35">
      <c r="A5295" s="2">
        <v>40281</v>
      </c>
      <c r="B5295" s="31">
        <v>631.77139999999997</v>
      </c>
      <c r="C5295" s="31">
        <v>1135.7070000000001</v>
      </c>
      <c r="D5295" s="31">
        <v>550.56579999999997</v>
      </c>
      <c r="E5295" s="31">
        <v>706.59490000000005</v>
      </c>
      <c r="F5295" s="31">
        <v>99.824799999999996</v>
      </c>
      <c r="G5295" s="31">
        <v>278.09410000000003</v>
      </c>
      <c r="H5295" s="31">
        <v>11.91587</v>
      </c>
      <c r="I5295" s="31">
        <v>2371.5360000000001</v>
      </c>
      <c r="J5295" s="31">
        <v>3742.7579999999998</v>
      </c>
      <c r="K5295" s="31">
        <v>1912.0419999999999</v>
      </c>
      <c r="L5295" s="31">
        <v>97.78</v>
      </c>
      <c r="M5295" s="31" t="s">
        <v>108</v>
      </c>
      <c r="N5295" s="31">
        <v>61.739800000000002</v>
      </c>
      <c r="O5295" s="31">
        <v>91.310199999999995</v>
      </c>
      <c r="P5295" s="31">
        <v>115.726</v>
      </c>
      <c r="Q5295" s="31">
        <v>2296.0506999999998</v>
      </c>
      <c r="R5295" s="31">
        <v>80.507000000000005</v>
      </c>
      <c r="S5295" s="31" t="s">
        <v>108</v>
      </c>
    </row>
    <row r="5296" spans="1:19" x14ac:dyDescent="0.35">
      <c r="A5296" s="2">
        <v>40282</v>
      </c>
      <c r="B5296" s="31">
        <v>640.73530000000005</v>
      </c>
      <c r="C5296" s="31">
        <v>1147.4949999999999</v>
      </c>
      <c r="D5296" s="31">
        <v>561.76189999999997</v>
      </c>
      <c r="E5296" s="31">
        <v>711.04989999999998</v>
      </c>
      <c r="F5296" s="31">
        <v>100.3614</v>
      </c>
      <c r="G5296" s="31">
        <v>278.49380000000002</v>
      </c>
      <c r="H5296" s="31">
        <v>11.99039</v>
      </c>
      <c r="I5296" s="31">
        <v>2373.7600000000002</v>
      </c>
      <c r="J5296" s="31">
        <v>3733.2240000000002</v>
      </c>
      <c r="K5296" s="31">
        <v>1914.529</v>
      </c>
      <c r="L5296" s="31">
        <v>98.89</v>
      </c>
      <c r="M5296" s="31" t="s">
        <v>108</v>
      </c>
      <c r="N5296" s="31">
        <v>62.518799999999999</v>
      </c>
      <c r="O5296" s="31">
        <v>91.037199999999999</v>
      </c>
      <c r="P5296" s="31">
        <v>116.27290000000001</v>
      </c>
      <c r="Q5296" s="31">
        <v>2324.1864</v>
      </c>
      <c r="R5296" s="31">
        <v>80.19</v>
      </c>
      <c r="S5296" s="31" t="s">
        <v>108</v>
      </c>
    </row>
    <row r="5297" spans="1:19" x14ac:dyDescent="0.35">
      <c r="A5297" s="2">
        <v>40283</v>
      </c>
      <c r="B5297" s="31">
        <v>646.15660000000003</v>
      </c>
      <c r="C5297" s="31">
        <v>1146.221</v>
      </c>
      <c r="D5297" s="31">
        <v>562.7396</v>
      </c>
      <c r="E5297" s="31">
        <v>710.5575</v>
      </c>
      <c r="F5297" s="31">
        <v>100.422</v>
      </c>
      <c r="G5297" s="31">
        <v>283.05459999999999</v>
      </c>
      <c r="H5297" s="31">
        <v>11.95729</v>
      </c>
      <c r="I5297" s="31">
        <v>2373.4169999999999</v>
      </c>
      <c r="J5297" s="31">
        <v>3736.7359999999999</v>
      </c>
      <c r="K5297" s="31">
        <v>1915.307</v>
      </c>
      <c r="L5297" s="31">
        <v>99.05</v>
      </c>
      <c r="M5297" s="31" t="s">
        <v>108</v>
      </c>
      <c r="N5297" s="31">
        <v>62.773299999999999</v>
      </c>
      <c r="O5297" s="31">
        <v>91.323400000000007</v>
      </c>
      <c r="P5297" s="31">
        <v>115.7521</v>
      </c>
      <c r="Q5297" s="31">
        <v>2327.0569</v>
      </c>
      <c r="R5297" s="31">
        <v>80.481999999999999</v>
      </c>
      <c r="S5297" s="31" t="s">
        <v>108</v>
      </c>
    </row>
    <row r="5298" spans="1:19" x14ac:dyDescent="0.35">
      <c r="A5298" s="2">
        <v>40284</v>
      </c>
      <c r="B5298" s="31">
        <v>634.65470000000005</v>
      </c>
      <c r="C5298" s="31">
        <v>1123.9760000000001</v>
      </c>
      <c r="D5298" s="31">
        <v>554.91830000000004</v>
      </c>
      <c r="E5298" s="31">
        <v>693.92880000000002</v>
      </c>
      <c r="F5298" s="31">
        <v>98.396799999999999</v>
      </c>
      <c r="G5298" s="31">
        <v>283.62470000000002</v>
      </c>
      <c r="H5298" s="31">
        <v>12.36276</v>
      </c>
      <c r="I5298" s="31">
        <v>2377.181</v>
      </c>
      <c r="J5298" s="31">
        <v>3758.8150000000001</v>
      </c>
      <c r="K5298" s="31">
        <v>1922.4580000000001</v>
      </c>
      <c r="L5298" s="31">
        <v>97.56</v>
      </c>
      <c r="M5298" s="31" t="s">
        <v>108</v>
      </c>
      <c r="N5298" s="31">
        <v>62.002099999999999</v>
      </c>
      <c r="O5298" s="31">
        <v>92.188500000000005</v>
      </c>
      <c r="P5298" s="31">
        <v>115.2567</v>
      </c>
      <c r="Q5298" s="31">
        <v>2292.8948</v>
      </c>
      <c r="R5298" s="31">
        <v>80.823999999999998</v>
      </c>
      <c r="S5298" s="31" t="s">
        <v>108</v>
      </c>
    </row>
    <row r="5299" spans="1:19" x14ac:dyDescent="0.35">
      <c r="A5299" s="2">
        <v>40287</v>
      </c>
      <c r="B5299" s="31">
        <v>622.56669999999997</v>
      </c>
      <c r="C5299" s="31">
        <v>1111.383</v>
      </c>
      <c r="D5299" s="31">
        <v>541.42660000000001</v>
      </c>
      <c r="E5299" s="31">
        <v>688.04269999999997</v>
      </c>
      <c r="F5299" s="31">
        <v>98.301599999999993</v>
      </c>
      <c r="G5299" s="31">
        <v>281.20179999999999</v>
      </c>
      <c r="H5299" s="31">
        <v>12.205539999999999</v>
      </c>
      <c r="I5299" s="31">
        <v>2383.3380000000002</v>
      </c>
      <c r="J5299" s="31">
        <v>3749.7829999999999</v>
      </c>
      <c r="K5299" s="31">
        <v>1923.857</v>
      </c>
      <c r="L5299" s="31">
        <v>97.99</v>
      </c>
      <c r="M5299" s="31" t="s">
        <v>108</v>
      </c>
      <c r="N5299" s="31">
        <v>62.1023</v>
      </c>
      <c r="O5299" s="31">
        <v>92.192800000000005</v>
      </c>
      <c r="P5299" s="31">
        <v>114.8982</v>
      </c>
      <c r="Q5299" s="31">
        <v>2247.3991000000001</v>
      </c>
      <c r="R5299" s="31">
        <v>81</v>
      </c>
      <c r="S5299" s="31" t="s">
        <v>108</v>
      </c>
    </row>
    <row r="5300" spans="1:19" x14ac:dyDescent="0.35">
      <c r="A5300" s="2">
        <v>40288</v>
      </c>
      <c r="B5300" s="31">
        <v>626.37620000000004</v>
      </c>
      <c r="C5300" s="31">
        <v>1123.9269999999999</v>
      </c>
      <c r="D5300" s="31">
        <v>551.39869999999996</v>
      </c>
      <c r="E5300" s="31">
        <v>696.43539999999996</v>
      </c>
      <c r="F5300" s="31">
        <v>98.595799999999997</v>
      </c>
      <c r="G5300" s="31">
        <v>283.33969999999999</v>
      </c>
      <c r="H5300" s="31">
        <v>12.59446</v>
      </c>
      <c r="I5300" s="31">
        <v>2382.654</v>
      </c>
      <c r="J5300" s="31">
        <v>3748.779</v>
      </c>
      <c r="K5300" s="31">
        <v>1920.126</v>
      </c>
      <c r="L5300" s="31">
        <v>98.81</v>
      </c>
      <c r="M5300" s="31" t="s">
        <v>108</v>
      </c>
      <c r="N5300" s="31">
        <v>62.449399999999997</v>
      </c>
      <c r="O5300" s="31">
        <v>91.281800000000004</v>
      </c>
      <c r="P5300" s="31">
        <v>114.86320000000001</v>
      </c>
      <c r="Q5300" s="31">
        <v>2273.2033000000001</v>
      </c>
      <c r="R5300" s="31">
        <v>81.049000000000007</v>
      </c>
      <c r="S5300" s="31" t="s">
        <v>108</v>
      </c>
    </row>
    <row r="5301" spans="1:19" x14ac:dyDescent="0.35">
      <c r="A5301" s="2">
        <v>40289</v>
      </c>
      <c r="B5301" s="31">
        <v>633.40920000000006</v>
      </c>
      <c r="C5301" s="31">
        <v>1124.9559999999999</v>
      </c>
      <c r="D5301" s="31">
        <v>551.00760000000002</v>
      </c>
      <c r="E5301" s="31">
        <v>693.52589999999998</v>
      </c>
      <c r="F5301" s="31">
        <v>99.426699999999997</v>
      </c>
      <c r="G5301" s="31">
        <v>286.76029999999997</v>
      </c>
      <c r="H5301" s="31">
        <v>12.77237</v>
      </c>
      <c r="I5301" s="31">
        <v>2380.6019999999999</v>
      </c>
      <c r="J5301" s="31">
        <v>3762.328</v>
      </c>
      <c r="K5301" s="31">
        <v>1924.1679999999999</v>
      </c>
      <c r="L5301" s="31">
        <v>98.4</v>
      </c>
      <c r="M5301" s="31" t="s">
        <v>108</v>
      </c>
      <c r="N5301" s="31">
        <v>62.488</v>
      </c>
      <c r="O5301" s="31">
        <v>91.212699999999998</v>
      </c>
      <c r="P5301" s="31">
        <v>114.2744</v>
      </c>
      <c r="Q5301" s="31">
        <v>2282.2094999999999</v>
      </c>
      <c r="R5301" s="31">
        <v>81.161000000000001</v>
      </c>
      <c r="S5301" s="31" t="s">
        <v>108</v>
      </c>
    </row>
    <row r="5302" spans="1:19" x14ac:dyDescent="0.35">
      <c r="A5302" s="2">
        <v>40290</v>
      </c>
      <c r="B5302" s="31">
        <v>633.77549999999997</v>
      </c>
      <c r="C5302" s="31">
        <v>1132.0119999999999</v>
      </c>
      <c r="D5302" s="31">
        <v>554.72270000000003</v>
      </c>
      <c r="E5302" s="31">
        <v>687.34889999999996</v>
      </c>
      <c r="F5302" s="31">
        <v>98.9161</v>
      </c>
      <c r="G5302" s="31">
        <v>289.32569999999998</v>
      </c>
      <c r="H5302" s="31">
        <v>12.98752</v>
      </c>
      <c r="I5302" s="31">
        <v>2384.194</v>
      </c>
      <c r="J5302" s="31">
        <v>3750.7869999999998</v>
      </c>
      <c r="K5302" s="31">
        <v>1928.0550000000001</v>
      </c>
      <c r="L5302" s="31">
        <v>98.5</v>
      </c>
      <c r="M5302" s="31" t="s">
        <v>108</v>
      </c>
      <c r="N5302" s="31">
        <v>62.819600000000001</v>
      </c>
      <c r="O5302" s="31">
        <v>91.357799999999997</v>
      </c>
      <c r="P5302" s="31">
        <v>113.4975</v>
      </c>
      <c r="Q5302" s="31">
        <v>2268.6669999999999</v>
      </c>
      <c r="R5302" s="31">
        <v>81.566999999999993</v>
      </c>
      <c r="S5302" s="31" t="s">
        <v>108</v>
      </c>
    </row>
    <row r="5303" spans="1:19" x14ac:dyDescent="0.35">
      <c r="A5303" s="2">
        <v>40291</v>
      </c>
      <c r="B5303" s="31">
        <v>644.69129999999996</v>
      </c>
      <c r="C5303" s="31">
        <v>1155.972</v>
      </c>
      <c r="D5303" s="31">
        <v>564.69479999999999</v>
      </c>
      <c r="E5303" s="31">
        <v>692.63070000000005</v>
      </c>
      <c r="F5303" s="31">
        <v>99.850800000000007</v>
      </c>
      <c r="G5303" s="31">
        <v>287.90050000000002</v>
      </c>
      <c r="H5303" s="31">
        <v>13.231629999999999</v>
      </c>
      <c r="I5303" s="31">
        <v>2384.5360000000001</v>
      </c>
      <c r="J5303" s="31">
        <v>3738.7429999999999</v>
      </c>
      <c r="K5303" s="31">
        <v>1927.433</v>
      </c>
      <c r="L5303" s="31">
        <v>99.36</v>
      </c>
      <c r="M5303" s="31" t="s">
        <v>108</v>
      </c>
      <c r="N5303" s="31">
        <v>63.336399999999998</v>
      </c>
      <c r="O5303" s="31">
        <v>90.2136</v>
      </c>
      <c r="P5303" s="31">
        <v>114.00060000000001</v>
      </c>
      <c r="Q5303" s="31">
        <v>2276.9402</v>
      </c>
      <c r="R5303" s="31">
        <v>81.352000000000004</v>
      </c>
      <c r="S5303" s="31" t="s">
        <v>108</v>
      </c>
    </row>
    <row r="5304" spans="1:19" x14ac:dyDescent="0.35">
      <c r="A5304" s="2">
        <v>40294</v>
      </c>
      <c r="B5304" s="31">
        <v>641.90740000000005</v>
      </c>
      <c r="C5304" s="31">
        <v>1149.1610000000001</v>
      </c>
      <c r="D5304" s="31">
        <v>565.4769</v>
      </c>
      <c r="E5304" s="31">
        <v>697.93489999999997</v>
      </c>
      <c r="F5304" s="31">
        <v>99.8767</v>
      </c>
      <c r="G5304" s="31">
        <v>287.6155</v>
      </c>
      <c r="H5304" s="31">
        <v>13.35575</v>
      </c>
      <c r="I5304" s="31">
        <v>2381.4569999999999</v>
      </c>
      <c r="J5304" s="31">
        <v>3742.7579999999998</v>
      </c>
      <c r="K5304" s="31">
        <v>1928.8320000000001</v>
      </c>
      <c r="L5304" s="31">
        <v>99.03</v>
      </c>
      <c r="M5304" s="31" t="s">
        <v>108</v>
      </c>
      <c r="N5304" s="31">
        <v>63.158999999999999</v>
      </c>
      <c r="O5304" s="31">
        <v>90.351799999999997</v>
      </c>
      <c r="P5304" s="31">
        <v>113.68470000000001</v>
      </c>
      <c r="Q5304" s="31">
        <v>2301.721</v>
      </c>
      <c r="R5304" s="31">
        <v>81.480999999999995</v>
      </c>
      <c r="S5304" s="31" t="s">
        <v>108</v>
      </c>
    </row>
    <row r="5305" spans="1:19" x14ac:dyDescent="0.35">
      <c r="A5305" s="2">
        <v>40295</v>
      </c>
      <c r="B5305" s="31">
        <v>634.80110000000002</v>
      </c>
      <c r="C5305" s="31">
        <v>1140.8800000000001</v>
      </c>
      <c r="D5305" s="31">
        <v>565.28139999999996</v>
      </c>
      <c r="E5305" s="31">
        <v>669.24310000000003</v>
      </c>
      <c r="F5305" s="31">
        <v>100.5864</v>
      </c>
      <c r="G5305" s="31">
        <v>283.05470000000003</v>
      </c>
      <c r="H5305" s="31">
        <v>13.260590000000001</v>
      </c>
      <c r="I5305" s="31">
        <v>2385.2199999999998</v>
      </c>
      <c r="J5305" s="31">
        <v>3777.3820000000001</v>
      </c>
      <c r="K5305" s="31">
        <v>1937.8489999999999</v>
      </c>
      <c r="L5305" s="31">
        <v>96.8</v>
      </c>
      <c r="M5305" s="31" t="s">
        <v>108</v>
      </c>
      <c r="N5305" s="31">
        <v>61.971200000000003</v>
      </c>
      <c r="O5305" s="31">
        <v>90.944800000000001</v>
      </c>
      <c r="P5305" s="31">
        <v>113.6163</v>
      </c>
      <c r="Q5305" s="31">
        <v>2268.4769999999999</v>
      </c>
      <c r="R5305" s="31">
        <v>82.146000000000001</v>
      </c>
      <c r="S5305" s="31" t="s">
        <v>108</v>
      </c>
    </row>
    <row r="5306" spans="1:19" x14ac:dyDescent="0.35">
      <c r="A5306" s="2">
        <v>40296</v>
      </c>
      <c r="B5306" s="31">
        <v>637.73149999999998</v>
      </c>
      <c r="C5306" s="31">
        <v>1143.134</v>
      </c>
      <c r="D5306" s="31">
        <v>558.04669999999999</v>
      </c>
      <c r="E5306" s="31">
        <v>661.14139999999998</v>
      </c>
      <c r="F5306" s="31">
        <v>101.4173</v>
      </c>
      <c r="G5306" s="31">
        <v>283.19720000000001</v>
      </c>
      <c r="H5306" s="31">
        <v>13.210940000000001</v>
      </c>
      <c r="I5306" s="31">
        <v>2391.2069999999999</v>
      </c>
      <c r="J5306" s="31">
        <v>3756.306</v>
      </c>
      <c r="K5306" s="31">
        <v>1937.2270000000001</v>
      </c>
      <c r="L5306" s="31">
        <v>97.53</v>
      </c>
      <c r="M5306" s="31" t="s">
        <v>108</v>
      </c>
      <c r="N5306" s="31">
        <v>61.909500000000001</v>
      </c>
      <c r="O5306" s="31">
        <v>90.405000000000001</v>
      </c>
      <c r="P5306" s="31">
        <v>112.6604</v>
      </c>
      <c r="Q5306" s="31">
        <v>2235.4375</v>
      </c>
      <c r="R5306" s="31">
        <v>82.381</v>
      </c>
      <c r="S5306" s="31" t="s">
        <v>108</v>
      </c>
    </row>
    <row r="5307" spans="1:19" x14ac:dyDescent="0.35">
      <c r="A5307" s="2">
        <v>40297</v>
      </c>
      <c r="B5307" s="31">
        <v>643.51909999999998</v>
      </c>
      <c r="C5307" s="31">
        <v>1154.796</v>
      </c>
      <c r="D5307" s="31">
        <v>572.125</v>
      </c>
      <c r="E5307" s="31">
        <v>657.11289999999997</v>
      </c>
      <c r="F5307" s="31">
        <v>101.15770000000001</v>
      </c>
      <c r="G5307" s="31">
        <v>283.90980000000002</v>
      </c>
      <c r="H5307" s="31">
        <v>13.285410000000001</v>
      </c>
      <c r="I5307" s="31">
        <v>2391.2069999999999</v>
      </c>
      <c r="J5307" s="31">
        <v>3770.357</v>
      </c>
      <c r="K5307" s="31">
        <v>1934.5840000000001</v>
      </c>
      <c r="L5307" s="31">
        <v>98.78</v>
      </c>
      <c r="M5307" s="31" t="s">
        <v>108</v>
      </c>
      <c r="N5307" s="31">
        <v>62.966200000000001</v>
      </c>
      <c r="O5307" s="31">
        <v>90.252200000000002</v>
      </c>
      <c r="P5307" s="31">
        <v>112.99550000000001</v>
      </c>
      <c r="Q5307" s="31">
        <v>2255.2105000000001</v>
      </c>
      <c r="R5307" s="31">
        <v>82.003</v>
      </c>
      <c r="S5307" s="31" t="s">
        <v>108</v>
      </c>
    </row>
    <row r="5308" spans="1:19" x14ac:dyDescent="0.35">
      <c r="A5308" s="2">
        <v>40298</v>
      </c>
      <c r="B5308" s="31">
        <v>647.98800000000006</v>
      </c>
      <c r="C5308" s="31">
        <v>1175.6690000000001</v>
      </c>
      <c r="D5308" s="31">
        <v>574.47140000000002</v>
      </c>
      <c r="E5308" s="31">
        <v>663.84939999999995</v>
      </c>
      <c r="F5308" s="31">
        <v>102.1876</v>
      </c>
      <c r="G5308" s="31">
        <v>284.76499999999999</v>
      </c>
      <c r="H5308" s="31">
        <v>13.401260000000001</v>
      </c>
      <c r="I5308" s="31">
        <v>2390.009</v>
      </c>
      <c r="J5308" s="31">
        <v>3785.4110000000001</v>
      </c>
      <c r="K5308" s="31">
        <v>1941.114</v>
      </c>
      <c r="L5308" s="31">
        <v>97</v>
      </c>
      <c r="M5308" s="31" t="s">
        <v>108</v>
      </c>
      <c r="N5308" s="31">
        <v>61.655000000000001</v>
      </c>
      <c r="O5308" s="31">
        <v>90.448400000000007</v>
      </c>
      <c r="P5308" s="31">
        <v>113.4492</v>
      </c>
      <c r="Q5308" s="31">
        <v>2269.3489</v>
      </c>
      <c r="R5308" s="31">
        <v>81.866</v>
      </c>
      <c r="S5308" s="31" t="s">
        <v>108</v>
      </c>
    </row>
    <row r="5309" spans="1:19" x14ac:dyDescent="0.35">
      <c r="A5309" s="2">
        <v>40301</v>
      </c>
      <c r="B5309" s="31">
        <v>659.27009999999996</v>
      </c>
      <c r="C5309" s="31">
        <v>1193.1610000000001</v>
      </c>
      <c r="D5309" s="31">
        <v>583.8569</v>
      </c>
      <c r="E5309" s="31">
        <v>663.84939999999995</v>
      </c>
      <c r="F5309" s="31">
        <v>102.4126</v>
      </c>
      <c r="G5309" s="31">
        <v>281.20190000000002</v>
      </c>
      <c r="H5309" s="31">
        <v>13.376440000000001</v>
      </c>
      <c r="I5309" s="31">
        <v>2390.009</v>
      </c>
      <c r="J5309" s="31">
        <v>3771.8620000000001</v>
      </c>
      <c r="K5309" s="31">
        <v>1935.672</v>
      </c>
      <c r="L5309" s="31">
        <v>98.23</v>
      </c>
      <c r="M5309" s="31" t="s">
        <v>108</v>
      </c>
      <c r="N5309" s="31">
        <v>62.534300000000002</v>
      </c>
      <c r="O5309" s="31">
        <v>90.448400000000007</v>
      </c>
      <c r="P5309" s="31">
        <v>113.4492</v>
      </c>
      <c r="Q5309" s="31">
        <v>2244.1453999999999</v>
      </c>
      <c r="R5309" s="31">
        <v>82.272000000000006</v>
      </c>
      <c r="S5309" s="31" t="s">
        <v>108</v>
      </c>
    </row>
    <row r="5310" spans="1:19" x14ac:dyDescent="0.35">
      <c r="A5310" s="2">
        <v>40302</v>
      </c>
      <c r="B5310" s="31">
        <v>634.87440000000004</v>
      </c>
      <c r="C5310" s="31">
        <v>1137.8420000000001</v>
      </c>
      <c r="D5310" s="31">
        <v>569.19200000000001</v>
      </c>
      <c r="E5310" s="31">
        <v>627.32449999999994</v>
      </c>
      <c r="F5310" s="31">
        <v>101.1923</v>
      </c>
      <c r="G5310" s="31">
        <v>281.34440000000001</v>
      </c>
      <c r="H5310" s="31">
        <v>13.12405</v>
      </c>
      <c r="I5310" s="31">
        <v>2390.009</v>
      </c>
      <c r="J5310" s="31">
        <v>3792.9380000000001</v>
      </c>
      <c r="K5310" s="31">
        <v>1951.374</v>
      </c>
      <c r="L5310" s="31">
        <v>96.1</v>
      </c>
      <c r="M5310" s="31" t="s">
        <v>108</v>
      </c>
      <c r="N5310" s="31">
        <v>60.760300000000001</v>
      </c>
      <c r="O5310" s="31">
        <v>89.965599999999995</v>
      </c>
      <c r="P5310" s="31">
        <v>111.1969</v>
      </c>
      <c r="Q5310" s="31">
        <v>2204.9218999999998</v>
      </c>
      <c r="R5310" s="31">
        <v>83.299000000000007</v>
      </c>
      <c r="S5310" s="31" t="s">
        <v>108</v>
      </c>
    </row>
    <row r="5311" spans="1:19" x14ac:dyDescent="0.35">
      <c r="A5311" s="2">
        <v>40303</v>
      </c>
      <c r="B5311" s="31">
        <v>612.8963</v>
      </c>
      <c r="C5311" s="31">
        <v>1087.962</v>
      </c>
      <c r="D5311" s="31">
        <v>549.63890000000004</v>
      </c>
      <c r="E5311" s="31">
        <v>621.25940000000003</v>
      </c>
      <c r="F5311" s="31">
        <v>101.6943</v>
      </c>
      <c r="G5311" s="31">
        <v>278.77890000000002</v>
      </c>
      <c r="H5311" s="31">
        <v>13.25231</v>
      </c>
      <c r="I5311" s="31">
        <v>2390.009</v>
      </c>
      <c r="J5311" s="31">
        <v>3809.9989999999998</v>
      </c>
      <c r="K5311" s="31">
        <v>1964.433</v>
      </c>
      <c r="L5311" s="31">
        <v>95.4</v>
      </c>
      <c r="M5311" s="31" t="s">
        <v>108</v>
      </c>
      <c r="N5311" s="31">
        <v>60.420999999999999</v>
      </c>
      <c r="O5311" s="31">
        <v>90.101900000000001</v>
      </c>
      <c r="P5311" s="31">
        <v>109.7659</v>
      </c>
      <c r="Q5311" s="31">
        <v>2159.6333</v>
      </c>
      <c r="R5311" s="31">
        <v>84.078999999999994</v>
      </c>
      <c r="S5311" s="31" t="s">
        <v>108</v>
      </c>
    </row>
    <row r="5312" spans="1:19" x14ac:dyDescent="0.35">
      <c r="A5312" s="2">
        <v>40304</v>
      </c>
      <c r="B5312" s="31">
        <v>592.60320000000002</v>
      </c>
      <c r="C5312" s="31">
        <v>1056.5540000000001</v>
      </c>
      <c r="D5312" s="31">
        <v>537.32039999999995</v>
      </c>
      <c r="E5312" s="31">
        <v>620.29700000000003</v>
      </c>
      <c r="F5312" s="31">
        <v>103.62430000000001</v>
      </c>
      <c r="G5312" s="31">
        <v>271.93770000000001</v>
      </c>
      <c r="H5312" s="31">
        <v>13.25231</v>
      </c>
      <c r="I5312" s="31">
        <v>2393.0880000000002</v>
      </c>
      <c r="J5312" s="31">
        <v>3850.143</v>
      </c>
      <c r="K5312" s="31">
        <v>1974.694</v>
      </c>
      <c r="L5312" s="31">
        <v>92</v>
      </c>
      <c r="M5312" s="31" t="s">
        <v>108</v>
      </c>
      <c r="N5312" s="31">
        <v>58.1843</v>
      </c>
      <c r="O5312" s="31">
        <v>91.091999999999999</v>
      </c>
      <c r="P5312" s="31">
        <v>108.44880000000001</v>
      </c>
      <c r="Q5312" s="31">
        <v>2112.1921000000002</v>
      </c>
      <c r="R5312" s="31">
        <v>84.894000000000005</v>
      </c>
      <c r="S5312" s="31" t="s">
        <v>108</v>
      </c>
    </row>
    <row r="5313" spans="1:19" x14ac:dyDescent="0.35">
      <c r="A5313" s="2">
        <v>40305</v>
      </c>
      <c r="B5313" s="31">
        <v>581.24779999999998</v>
      </c>
      <c r="C5313" s="31">
        <v>1041.2660000000001</v>
      </c>
      <c r="D5313" s="31">
        <v>517.57169999999996</v>
      </c>
      <c r="E5313" s="31">
        <v>620.18510000000003</v>
      </c>
      <c r="F5313" s="31">
        <v>104.7581</v>
      </c>
      <c r="G5313" s="31">
        <v>273.64800000000002</v>
      </c>
      <c r="H5313" s="31">
        <v>12.4786</v>
      </c>
      <c r="I5313" s="31">
        <v>2393.9430000000002</v>
      </c>
      <c r="J5313" s="31">
        <v>3842.616</v>
      </c>
      <c r="K5313" s="31">
        <v>1974.0719999999999</v>
      </c>
      <c r="L5313" s="31">
        <v>90.73</v>
      </c>
      <c r="M5313" s="31" t="s">
        <v>108</v>
      </c>
      <c r="N5313" s="31">
        <v>57.0274</v>
      </c>
      <c r="O5313" s="31">
        <v>93.417599999999993</v>
      </c>
      <c r="P5313" s="31">
        <v>107.943</v>
      </c>
      <c r="Q5313" s="31">
        <v>2064.3560000000002</v>
      </c>
      <c r="R5313" s="31">
        <v>84.45</v>
      </c>
      <c r="S5313" s="31" t="s">
        <v>108</v>
      </c>
    </row>
    <row r="5314" spans="1:19" x14ac:dyDescent="0.35">
      <c r="A5314" s="2">
        <v>40308</v>
      </c>
      <c r="B5314" s="31">
        <v>595.06060000000002</v>
      </c>
      <c r="C5314" s="31">
        <v>1064.421</v>
      </c>
      <c r="D5314" s="31">
        <v>528.46420000000001</v>
      </c>
      <c r="E5314" s="31">
        <v>635.71600000000001</v>
      </c>
      <c r="F5314" s="31">
        <v>103.9258</v>
      </c>
      <c r="G5314" s="31">
        <v>273.93310000000002</v>
      </c>
      <c r="H5314" s="31">
        <v>12.73099</v>
      </c>
      <c r="I5314" s="31">
        <v>2389.6669999999999</v>
      </c>
      <c r="J5314" s="31">
        <v>3818.53</v>
      </c>
      <c r="K5314" s="31">
        <v>1951.0630000000001</v>
      </c>
      <c r="L5314" s="31">
        <v>94.79</v>
      </c>
      <c r="M5314" s="31" t="s">
        <v>108</v>
      </c>
      <c r="N5314" s="31">
        <v>59.834800000000001</v>
      </c>
      <c r="O5314" s="31">
        <v>91.155799999999999</v>
      </c>
      <c r="P5314" s="31">
        <v>109.5487</v>
      </c>
      <c r="Q5314" s="31">
        <v>2154.1194999999998</v>
      </c>
      <c r="R5314" s="31">
        <v>84.156000000000006</v>
      </c>
      <c r="S5314" s="31" t="s">
        <v>108</v>
      </c>
    </row>
    <row r="5315" spans="1:19" x14ac:dyDescent="0.35">
      <c r="A5315" s="2">
        <v>40309</v>
      </c>
      <c r="B5315" s="31">
        <v>598.21040000000005</v>
      </c>
      <c r="C5315" s="31">
        <v>1074.693</v>
      </c>
      <c r="D5315" s="31">
        <v>533.49270000000001</v>
      </c>
      <c r="E5315" s="31">
        <v>629.36</v>
      </c>
      <c r="F5315" s="31">
        <v>105.616</v>
      </c>
      <c r="G5315" s="31">
        <v>275.35840000000002</v>
      </c>
      <c r="H5315" s="31">
        <v>12.209669999999999</v>
      </c>
      <c r="I5315" s="31">
        <v>2391.0360000000001</v>
      </c>
      <c r="J5315" s="31">
        <v>3821.0390000000002</v>
      </c>
      <c r="K5315" s="31">
        <v>1953.24</v>
      </c>
      <c r="L5315" s="31">
        <v>94.44</v>
      </c>
      <c r="M5315" s="31" t="s">
        <v>108</v>
      </c>
      <c r="N5315" s="31">
        <v>59.703699999999998</v>
      </c>
      <c r="O5315" s="31">
        <v>91.731399999999994</v>
      </c>
      <c r="P5315" s="31">
        <v>108.27849999999999</v>
      </c>
      <c r="Q5315" s="31">
        <v>2136.7827000000002</v>
      </c>
      <c r="R5315" s="31">
        <v>84.466999999999999</v>
      </c>
      <c r="S5315" s="31" t="s">
        <v>108</v>
      </c>
    </row>
    <row r="5316" spans="1:19" x14ac:dyDescent="0.35">
      <c r="A5316" s="2">
        <v>40310</v>
      </c>
      <c r="B5316" s="31">
        <v>603.66560000000004</v>
      </c>
      <c r="C5316" s="31">
        <v>1081.655</v>
      </c>
      <c r="D5316" s="31">
        <v>530.84640000000002</v>
      </c>
      <c r="E5316" s="31">
        <v>627.06629999999996</v>
      </c>
      <c r="F5316" s="31">
        <v>107.58759999999999</v>
      </c>
      <c r="G5316" s="31">
        <v>275.21589999999998</v>
      </c>
      <c r="H5316" s="31">
        <v>12.296559999999999</v>
      </c>
      <c r="I5316" s="31">
        <v>2392.9169999999999</v>
      </c>
      <c r="J5316" s="31">
        <v>3814.0129999999999</v>
      </c>
      <c r="K5316" s="31">
        <v>1953.8620000000001</v>
      </c>
      <c r="L5316" s="31">
        <v>95.88</v>
      </c>
      <c r="M5316" s="31" t="s">
        <v>108</v>
      </c>
      <c r="N5316" s="31">
        <v>60.860599999999998</v>
      </c>
      <c r="O5316" s="31">
        <v>91.344800000000006</v>
      </c>
      <c r="P5316" s="31">
        <v>108.1917</v>
      </c>
      <c r="Q5316" s="31">
        <v>2157.3089</v>
      </c>
      <c r="R5316" s="31">
        <v>84.828000000000003</v>
      </c>
      <c r="S5316" s="31" t="s">
        <v>108</v>
      </c>
    </row>
    <row r="5317" spans="1:19" x14ac:dyDescent="0.35">
      <c r="A5317" s="2">
        <v>40311</v>
      </c>
      <c r="B5317" s="31">
        <v>596.62699999999995</v>
      </c>
      <c r="C5317" s="31">
        <v>1073.5119999999999</v>
      </c>
      <c r="D5317" s="31">
        <v>533.79920000000004</v>
      </c>
      <c r="E5317" s="31">
        <v>639.13400000000001</v>
      </c>
      <c r="F5317" s="31">
        <v>106.386</v>
      </c>
      <c r="G5317" s="31">
        <v>274.93079999999998</v>
      </c>
      <c r="H5317" s="31">
        <v>12.05245</v>
      </c>
      <c r="I5317" s="31">
        <v>2390.1799999999998</v>
      </c>
      <c r="J5317" s="31">
        <v>3816.0210000000002</v>
      </c>
      <c r="K5317" s="31">
        <v>1956.816</v>
      </c>
      <c r="L5317" s="31">
        <v>94.81</v>
      </c>
      <c r="M5317" s="31" t="s">
        <v>108</v>
      </c>
      <c r="N5317" s="31">
        <v>60.073900000000002</v>
      </c>
      <c r="O5317" s="31">
        <v>91.805700000000002</v>
      </c>
      <c r="P5317" s="31">
        <v>107.2088</v>
      </c>
      <c r="Q5317" s="31">
        <v>2174.4780999999998</v>
      </c>
      <c r="R5317" s="31">
        <v>85.206999999999994</v>
      </c>
      <c r="S5317" s="31" t="s">
        <v>108</v>
      </c>
    </row>
    <row r="5318" spans="1:19" x14ac:dyDescent="0.35">
      <c r="A5318" s="2">
        <v>40312</v>
      </c>
      <c r="B5318" s="31">
        <v>571.58050000000003</v>
      </c>
      <c r="C5318" s="31">
        <v>1040.6199999999999</v>
      </c>
      <c r="D5318" s="31">
        <v>517.5059</v>
      </c>
      <c r="E5318" s="31">
        <v>618.2242</v>
      </c>
      <c r="F5318" s="31">
        <v>106.265</v>
      </c>
      <c r="G5318" s="31">
        <v>271.79520000000002</v>
      </c>
      <c r="H5318" s="31">
        <v>11.63457</v>
      </c>
      <c r="I5318" s="31">
        <v>2392.9169999999999</v>
      </c>
      <c r="J5318" s="31">
        <v>3845.125</v>
      </c>
      <c r="K5318" s="31">
        <v>1967.232</v>
      </c>
      <c r="L5318" s="31">
        <v>93.05</v>
      </c>
      <c r="M5318" s="31" t="s">
        <v>108</v>
      </c>
      <c r="N5318" s="31">
        <v>58.917000000000002</v>
      </c>
      <c r="O5318" s="31">
        <v>92.4148</v>
      </c>
      <c r="P5318" s="31">
        <v>106.0069</v>
      </c>
      <c r="Q5318" s="31">
        <v>2139.4209999999998</v>
      </c>
      <c r="R5318" s="31">
        <v>86.094999999999999</v>
      </c>
      <c r="S5318" s="31" t="s">
        <v>108</v>
      </c>
    </row>
    <row r="5319" spans="1:19" x14ac:dyDescent="0.35">
      <c r="A5319" s="2">
        <v>40315</v>
      </c>
      <c r="B5319" s="31">
        <v>550.94970000000001</v>
      </c>
      <c r="C5319" s="31">
        <v>998.19799999999998</v>
      </c>
      <c r="D5319" s="31">
        <v>497.52719999999999</v>
      </c>
      <c r="E5319" s="31">
        <v>577.34289999999999</v>
      </c>
      <c r="F5319" s="31">
        <v>106.29089999999999</v>
      </c>
      <c r="G5319" s="31">
        <v>268.2321</v>
      </c>
      <c r="H5319" s="31">
        <v>11.64284</v>
      </c>
      <c r="I5319" s="31">
        <v>2395.8249999999998</v>
      </c>
      <c r="J5319" s="31">
        <v>3839.1039999999998</v>
      </c>
      <c r="K5319" s="31">
        <v>1968.32</v>
      </c>
      <c r="L5319" s="31">
        <v>92.99</v>
      </c>
      <c r="M5319" s="31" t="s">
        <v>108</v>
      </c>
      <c r="N5319" s="31">
        <v>59.032699999999998</v>
      </c>
      <c r="O5319" s="31">
        <v>91.925399999999996</v>
      </c>
      <c r="P5319" s="31">
        <v>105.2469</v>
      </c>
      <c r="Q5319" s="31">
        <v>2095.0596999999998</v>
      </c>
      <c r="R5319" s="31">
        <v>86.204999999999998</v>
      </c>
      <c r="S5319" s="31" t="s">
        <v>108</v>
      </c>
    </row>
    <row r="5320" spans="1:19" x14ac:dyDescent="0.35">
      <c r="A5320" s="2">
        <v>40316</v>
      </c>
      <c r="B5320" s="31">
        <v>545.52059999999994</v>
      </c>
      <c r="C5320" s="31">
        <v>996.34</v>
      </c>
      <c r="D5320" s="31">
        <v>498.49700000000001</v>
      </c>
      <c r="E5320" s="31">
        <v>597.47080000000005</v>
      </c>
      <c r="F5320" s="31">
        <v>105.1242</v>
      </c>
      <c r="G5320" s="31">
        <v>267.80450000000002</v>
      </c>
      <c r="H5320" s="31">
        <v>11.787649999999999</v>
      </c>
      <c r="I5320" s="31">
        <v>2392.9169999999999</v>
      </c>
      <c r="J5320" s="31">
        <v>3859.1759999999999</v>
      </c>
      <c r="K5320" s="31">
        <v>1972.3620000000001</v>
      </c>
      <c r="L5320" s="31">
        <v>91.7</v>
      </c>
      <c r="M5320" s="31" t="s">
        <v>108</v>
      </c>
      <c r="N5320" s="31">
        <v>58.246000000000002</v>
      </c>
      <c r="O5320" s="31">
        <v>91.859700000000004</v>
      </c>
      <c r="P5320" s="31">
        <v>105.5702</v>
      </c>
      <c r="Q5320" s="31">
        <v>2095.2768000000001</v>
      </c>
      <c r="R5320" s="31">
        <v>87.162000000000006</v>
      </c>
      <c r="S5320" s="31" t="s">
        <v>108</v>
      </c>
    </row>
    <row r="5321" spans="1:19" x14ac:dyDescent="0.35">
      <c r="A5321" s="2">
        <v>40317</v>
      </c>
      <c r="B5321" s="31">
        <v>539.44000000000005</v>
      </c>
      <c r="C5321" s="31">
        <v>982.06899999999996</v>
      </c>
      <c r="D5321" s="31">
        <v>482.39769999999999</v>
      </c>
      <c r="E5321" s="31">
        <v>580.53740000000005</v>
      </c>
      <c r="F5321" s="31">
        <v>103.26609999999999</v>
      </c>
      <c r="G5321" s="31">
        <v>267.51940000000002</v>
      </c>
      <c r="H5321" s="31">
        <v>11.70904</v>
      </c>
      <c r="I5321" s="31">
        <v>2396.1669999999999</v>
      </c>
      <c r="J5321" s="31">
        <v>3860.681</v>
      </c>
      <c r="K5321" s="31">
        <v>1981.845</v>
      </c>
      <c r="L5321" s="31">
        <v>90.98</v>
      </c>
      <c r="M5321" s="31" t="s">
        <v>108</v>
      </c>
      <c r="N5321" s="31">
        <v>57.636699999999998</v>
      </c>
      <c r="O5321" s="31">
        <v>93.064599999999999</v>
      </c>
      <c r="P5321" s="31">
        <v>105.2539</v>
      </c>
      <c r="Q5321" s="31">
        <v>2031.2147</v>
      </c>
      <c r="R5321" s="31">
        <v>86.391999999999996</v>
      </c>
      <c r="S5321" s="31" t="s">
        <v>108</v>
      </c>
    </row>
    <row r="5322" spans="1:19" x14ac:dyDescent="0.35">
      <c r="A5322" s="2">
        <v>40318</v>
      </c>
      <c r="B5322" s="31">
        <v>525.61379999999997</v>
      </c>
      <c r="C5322" s="31">
        <v>957.48599999999999</v>
      </c>
      <c r="D5322" s="31">
        <v>469.5958</v>
      </c>
      <c r="E5322" s="31">
        <v>590.07640000000004</v>
      </c>
      <c r="F5322" s="31">
        <v>102.8772</v>
      </c>
      <c r="G5322" s="31">
        <v>269.0872</v>
      </c>
      <c r="H5322" s="31">
        <v>11.74628</v>
      </c>
      <c r="I5322" s="31">
        <v>2399.759</v>
      </c>
      <c r="J5322" s="31">
        <v>3883.2620000000002</v>
      </c>
      <c r="K5322" s="31">
        <v>1994.904</v>
      </c>
      <c r="L5322" s="31">
        <v>87.7</v>
      </c>
      <c r="M5322" s="31" t="s">
        <v>108</v>
      </c>
      <c r="N5322" s="31">
        <v>55.546599999999998</v>
      </c>
      <c r="O5322" s="31">
        <v>94.933099999999996</v>
      </c>
      <c r="P5322" s="31">
        <v>105.2355</v>
      </c>
      <c r="Q5322" s="31">
        <v>1968.5346999999999</v>
      </c>
      <c r="R5322" s="31">
        <v>85.564999999999998</v>
      </c>
      <c r="S5322" s="31" t="s">
        <v>108</v>
      </c>
    </row>
    <row r="5323" spans="1:19" x14ac:dyDescent="0.35">
      <c r="A5323" s="2">
        <v>40319</v>
      </c>
      <c r="B5323" s="31">
        <v>524.60040000000004</v>
      </c>
      <c r="C5323" s="31">
        <v>954.40700000000004</v>
      </c>
      <c r="D5323" s="31">
        <v>475.99669999999998</v>
      </c>
      <c r="E5323" s="31">
        <v>611.25429999999994</v>
      </c>
      <c r="F5323" s="31">
        <v>101.79689999999999</v>
      </c>
      <c r="G5323" s="31">
        <v>268.2321</v>
      </c>
      <c r="H5323" s="31">
        <v>11.977980000000001</v>
      </c>
      <c r="I5323" s="31">
        <v>2402.3249999999998</v>
      </c>
      <c r="J5323" s="31">
        <v>3894.8029999999999</v>
      </c>
      <c r="K5323" s="31">
        <v>1998.48</v>
      </c>
      <c r="L5323" s="31">
        <v>88.89</v>
      </c>
      <c r="M5323" s="31" t="s">
        <v>108</v>
      </c>
      <c r="N5323" s="31">
        <v>56.125</v>
      </c>
      <c r="O5323" s="31">
        <v>94.579300000000003</v>
      </c>
      <c r="P5323" s="31">
        <v>107.129</v>
      </c>
      <c r="Q5323" s="31">
        <v>1977.9947</v>
      </c>
      <c r="R5323" s="31">
        <v>85.370999999999995</v>
      </c>
      <c r="S5323" s="31" t="s">
        <v>108</v>
      </c>
    </row>
    <row r="5324" spans="1:19" x14ac:dyDescent="0.35">
      <c r="A5324" s="2">
        <v>40322</v>
      </c>
      <c r="B5324" s="31">
        <v>521.19809999999995</v>
      </c>
      <c r="C5324" s="31">
        <v>956.50800000000004</v>
      </c>
      <c r="D5324" s="31">
        <v>471.7294</v>
      </c>
      <c r="E5324" s="31">
        <v>616.81679999999994</v>
      </c>
      <c r="F5324" s="31">
        <v>103.3439</v>
      </c>
      <c r="G5324" s="31">
        <v>268.08960000000002</v>
      </c>
      <c r="H5324" s="31">
        <v>12.06073</v>
      </c>
      <c r="I5324" s="31">
        <v>2399.759</v>
      </c>
      <c r="J5324" s="31">
        <v>3890.2869999999998</v>
      </c>
      <c r="K5324" s="31">
        <v>1999.568</v>
      </c>
      <c r="L5324" s="31">
        <v>87.78</v>
      </c>
      <c r="M5324" s="31" t="s">
        <v>108</v>
      </c>
      <c r="N5324" s="31">
        <v>55.916800000000002</v>
      </c>
      <c r="O5324" s="31">
        <v>93.951700000000002</v>
      </c>
      <c r="P5324" s="31">
        <v>105.6015</v>
      </c>
      <c r="Q5324" s="31">
        <v>1989.5257999999999</v>
      </c>
      <c r="R5324" s="31">
        <v>86.206000000000003</v>
      </c>
      <c r="S5324" s="31" t="s">
        <v>108</v>
      </c>
    </row>
    <row r="5325" spans="1:19" x14ac:dyDescent="0.35">
      <c r="A5325" s="2">
        <v>40323</v>
      </c>
      <c r="B5325" s="31">
        <v>509.47109999999998</v>
      </c>
      <c r="C5325" s="31">
        <v>938.03399999999999</v>
      </c>
      <c r="D5325" s="31">
        <v>462.03100000000001</v>
      </c>
      <c r="E5325" s="31">
        <v>600.57600000000002</v>
      </c>
      <c r="F5325" s="31">
        <v>103.6896</v>
      </c>
      <c r="G5325" s="31">
        <v>265.23910000000001</v>
      </c>
      <c r="H5325" s="31">
        <v>12.089689999999999</v>
      </c>
      <c r="I5325" s="31">
        <v>2405.7460000000001</v>
      </c>
      <c r="J5325" s="31">
        <v>3906.877</v>
      </c>
      <c r="K5325" s="31">
        <v>2011.539</v>
      </c>
      <c r="L5325" s="31">
        <v>87.95</v>
      </c>
      <c r="M5325" s="31" t="s">
        <v>108</v>
      </c>
      <c r="N5325" s="31">
        <v>56.009300000000003</v>
      </c>
      <c r="O5325" s="31">
        <v>94.788300000000007</v>
      </c>
      <c r="P5325" s="31">
        <v>104.44970000000001</v>
      </c>
      <c r="Q5325" s="31">
        <v>1909.3349000000001</v>
      </c>
      <c r="R5325" s="31">
        <v>86.778999999999996</v>
      </c>
      <c r="S5325" s="31" t="s">
        <v>108</v>
      </c>
    </row>
    <row r="5326" spans="1:19" x14ac:dyDescent="0.35">
      <c r="A5326" s="2">
        <v>40324</v>
      </c>
      <c r="B5326" s="31">
        <v>524.67269999999996</v>
      </c>
      <c r="C5326" s="31">
        <v>960.27200000000005</v>
      </c>
      <c r="D5326" s="31">
        <v>475.02679999999998</v>
      </c>
      <c r="E5326" s="31">
        <v>604.82050000000004</v>
      </c>
      <c r="F5326" s="31">
        <v>105.0291</v>
      </c>
      <c r="G5326" s="31">
        <v>267.37700000000001</v>
      </c>
      <c r="H5326" s="31">
        <v>12.015219999999999</v>
      </c>
      <c r="I5326" s="31">
        <v>2409.509</v>
      </c>
      <c r="J5326" s="31">
        <v>3889.5039999999999</v>
      </c>
      <c r="K5326" s="31">
        <v>2001.278</v>
      </c>
      <c r="L5326" s="31">
        <v>86.98</v>
      </c>
      <c r="M5326" s="31" t="s">
        <v>108</v>
      </c>
      <c r="N5326" s="31">
        <v>55.268900000000002</v>
      </c>
      <c r="O5326" s="31">
        <v>93.969700000000003</v>
      </c>
      <c r="P5326" s="31">
        <v>104.26049999999999</v>
      </c>
      <c r="Q5326" s="31">
        <v>1971.4695999999999</v>
      </c>
      <c r="R5326" s="31">
        <v>87.120999999999995</v>
      </c>
      <c r="S5326" s="31" t="s">
        <v>108</v>
      </c>
    </row>
    <row r="5327" spans="1:19" x14ac:dyDescent="0.35">
      <c r="A5327" s="2">
        <v>40325</v>
      </c>
      <c r="B5327" s="31">
        <v>546.02729999999997</v>
      </c>
      <c r="C5327" s="31">
        <v>994.77700000000004</v>
      </c>
      <c r="D5327" s="31">
        <v>493.45370000000003</v>
      </c>
      <c r="E5327" s="31">
        <v>623.13890000000004</v>
      </c>
      <c r="F5327" s="31">
        <v>104.9513</v>
      </c>
      <c r="G5327" s="31">
        <v>271.29640000000001</v>
      </c>
      <c r="H5327" s="31">
        <v>12.30071</v>
      </c>
      <c r="I5327" s="31">
        <v>2403.3510000000001</v>
      </c>
      <c r="J5327" s="31">
        <v>3862.6469999999999</v>
      </c>
      <c r="K5327" s="31">
        <v>1995.2149999999999</v>
      </c>
      <c r="L5327" s="31">
        <v>90.24</v>
      </c>
      <c r="M5327" s="31" t="s">
        <v>108</v>
      </c>
      <c r="N5327" s="31">
        <v>57.497900000000001</v>
      </c>
      <c r="O5327" s="31">
        <v>93.627300000000005</v>
      </c>
      <c r="P5327" s="31">
        <v>104.6142</v>
      </c>
      <c r="Q5327" s="31">
        <v>2019.1515999999999</v>
      </c>
      <c r="R5327" s="31">
        <v>86.185000000000002</v>
      </c>
      <c r="S5327" s="31" t="s">
        <v>108</v>
      </c>
    </row>
    <row r="5328" spans="1:19" x14ac:dyDescent="0.35">
      <c r="A5328" s="2">
        <v>40326</v>
      </c>
      <c r="B5328" s="31">
        <v>541.46680000000003</v>
      </c>
      <c r="C5328" s="31">
        <v>990.476</v>
      </c>
      <c r="D5328" s="31">
        <v>495.78129999999999</v>
      </c>
      <c r="E5328" s="31">
        <v>619.14009999999996</v>
      </c>
      <c r="F5328" s="31">
        <v>105.00320000000001</v>
      </c>
      <c r="G5328" s="31">
        <v>267.3057</v>
      </c>
      <c r="H5328" s="31">
        <v>12.267609999999999</v>
      </c>
      <c r="I5328" s="31">
        <v>2403.1799999999998</v>
      </c>
      <c r="J5328" s="31">
        <v>3874.7719999999999</v>
      </c>
      <c r="K5328" s="31">
        <v>1997.8579999999999</v>
      </c>
      <c r="L5328" s="31">
        <v>89.22</v>
      </c>
      <c r="M5328" s="31" t="s">
        <v>108</v>
      </c>
      <c r="N5328" s="31">
        <v>57.135399999999997</v>
      </c>
      <c r="O5328" s="31">
        <v>93.472399999999993</v>
      </c>
      <c r="P5328" s="31">
        <v>105.19580000000001</v>
      </c>
      <c r="Q5328" s="31">
        <v>2047.9358</v>
      </c>
      <c r="R5328" s="31">
        <v>86.48</v>
      </c>
      <c r="S5328" s="31" t="s">
        <v>108</v>
      </c>
    </row>
    <row r="5329" spans="1:19" x14ac:dyDescent="0.35">
      <c r="A5329" s="2">
        <v>40329</v>
      </c>
      <c r="B5329" s="31">
        <v>541.46680000000003</v>
      </c>
      <c r="C5329" s="31">
        <v>990.476</v>
      </c>
      <c r="D5329" s="31">
        <v>495.78129999999999</v>
      </c>
      <c r="E5329" s="31">
        <v>619.14009999999996</v>
      </c>
      <c r="F5329" s="31">
        <v>105.00320000000001</v>
      </c>
      <c r="G5329" s="31">
        <v>267.3057</v>
      </c>
      <c r="H5329" s="31">
        <v>12.267609999999999</v>
      </c>
      <c r="I5329" s="31">
        <v>2402.4960000000001</v>
      </c>
      <c r="J5329" s="31">
        <v>3874.7719999999999</v>
      </c>
      <c r="K5329" s="31">
        <v>2002.5219999999999</v>
      </c>
      <c r="L5329" s="31">
        <v>89.22</v>
      </c>
      <c r="M5329" s="31" t="s">
        <v>108</v>
      </c>
      <c r="N5329" s="31">
        <v>57.135399999999997</v>
      </c>
      <c r="O5329" s="31">
        <v>93.472399999999993</v>
      </c>
      <c r="P5329" s="31">
        <v>105.19580000000001</v>
      </c>
      <c r="Q5329" s="31">
        <v>2069.2217999999998</v>
      </c>
      <c r="R5329" s="31">
        <v>86.587999999999994</v>
      </c>
      <c r="S5329" s="31" t="s">
        <v>108</v>
      </c>
    </row>
    <row r="5330" spans="1:19" x14ac:dyDescent="0.35">
      <c r="A5330" s="2">
        <v>40330</v>
      </c>
      <c r="B5330" s="31">
        <v>532.41819999999996</v>
      </c>
      <c r="C5330" s="31">
        <v>968.92200000000003</v>
      </c>
      <c r="D5330" s="31">
        <v>498.49680000000001</v>
      </c>
      <c r="E5330" s="31">
        <v>601.96100000000001</v>
      </c>
      <c r="F5330" s="31">
        <v>106.0316</v>
      </c>
      <c r="G5330" s="31">
        <v>265.66669999999999</v>
      </c>
      <c r="H5330" s="31">
        <v>12.37105</v>
      </c>
      <c r="I5330" s="31">
        <v>2402.8380000000002</v>
      </c>
      <c r="J5330" s="31">
        <v>3875.277</v>
      </c>
      <c r="K5330" s="31">
        <v>2000.345</v>
      </c>
      <c r="L5330" s="31">
        <v>87.66</v>
      </c>
      <c r="M5330" s="31" t="s">
        <v>108</v>
      </c>
      <c r="N5330" s="31">
        <v>56.487499999999997</v>
      </c>
      <c r="O5330" s="31">
        <v>93.110299999999995</v>
      </c>
      <c r="P5330" s="31">
        <v>104.8151</v>
      </c>
      <c r="Q5330" s="31">
        <v>2026.2198000000001</v>
      </c>
      <c r="R5330" s="31">
        <v>86.643000000000001</v>
      </c>
      <c r="S5330" s="31" t="s">
        <v>108</v>
      </c>
    </row>
    <row r="5331" spans="1:19" x14ac:dyDescent="0.35">
      <c r="A5331" s="2">
        <v>40331</v>
      </c>
      <c r="B5331" s="31">
        <v>539.94659999999999</v>
      </c>
      <c r="C5331" s="31">
        <v>990.23099999999999</v>
      </c>
      <c r="D5331" s="31">
        <v>496.36320000000001</v>
      </c>
      <c r="E5331" s="31">
        <v>594.58900000000006</v>
      </c>
      <c r="F5331" s="31">
        <v>105.66</v>
      </c>
      <c r="G5331" s="31">
        <v>265.80919999999998</v>
      </c>
      <c r="H5331" s="31">
        <v>12.5862</v>
      </c>
      <c r="I5331" s="31">
        <v>2404.7199999999998</v>
      </c>
      <c r="J5331" s="31">
        <v>3864.1619999999998</v>
      </c>
      <c r="K5331" s="31">
        <v>2002.5219999999999</v>
      </c>
      <c r="L5331" s="31">
        <v>89.89</v>
      </c>
      <c r="M5331" s="31" t="s">
        <v>108</v>
      </c>
      <c r="N5331" s="31">
        <v>57.968400000000003</v>
      </c>
      <c r="O5331" s="31">
        <v>92.108800000000002</v>
      </c>
      <c r="P5331" s="31">
        <v>104.07989999999999</v>
      </c>
      <c r="Q5331" s="31">
        <v>2029.4273000000001</v>
      </c>
      <c r="R5331" s="31">
        <v>86.793000000000006</v>
      </c>
      <c r="S5331" s="31" t="s">
        <v>108</v>
      </c>
    </row>
    <row r="5332" spans="1:19" x14ac:dyDescent="0.35">
      <c r="A5332" s="2">
        <v>40332</v>
      </c>
      <c r="B5332" s="31">
        <v>551.52880000000005</v>
      </c>
      <c r="C5332" s="31">
        <v>1017.1609999999999</v>
      </c>
      <c r="D5332" s="31">
        <v>497.33300000000003</v>
      </c>
      <c r="E5332" s="31">
        <v>581.69910000000004</v>
      </c>
      <c r="F5332" s="31">
        <v>104.5711</v>
      </c>
      <c r="G5332" s="31">
        <v>272.22280000000001</v>
      </c>
      <c r="H5332" s="31">
        <v>12.61102</v>
      </c>
      <c r="I5332" s="31">
        <v>2403.009</v>
      </c>
      <c r="J5332" s="31">
        <v>3857.0889999999999</v>
      </c>
      <c r="K5332" s="31">
        <v>1998.048</v>
      </c>
      <c r="L5332" s="31">
        <v>90.45</v>
      </c>
      <c r="M5332" s="31" t="s">
        <v>108</v>
      </c>
      <c r="N5332" s="31">
        <v>58.546799999999998</v>
      </c>
      <c r="O5332" s="31">
        <v>91.974000000000004</v>
      </c>
      <c r="P5332" s="31">
        <v>104.10039999999999</v>
      </c>
      <c r="Q5332" s="31">
        <v>2065.5672</v>
      </c>
      <c r="R5332" s="31">
        <v>87.135999999999996</v>
      </c>
      <c r="S5332" s="31" t="s">
        <v>108</v>
      </c>
    </row>
    <row r="5333" spans="1:19" x14ac:dyDescent="0.35">
      <c r="A5333" s="2">
        <v>40333</v>
      </c>
      <c r="B5333" s="31">
        <v>527.27859999999998</v>
      </c>
      <c r="C5333" s="31">
        <v>975.178</v>
      </c>
      <c r="D5333" s="31">
        <v>488.2165</v>
      </c>
      <c r="E5333" s="31">
        <v>559.73929999999996</v>
      </c>
      <c r="F5333" s="31">
        <v>105.2366</v>
      </c>
      <c r="G5333" s="31">
        <v>266.52179999999998</v>
      </c>
      <c r="H5333" s="31">
        <v>12.07729</v>
      </c>
      <c r="I5333" s="31">
        <v>2406.6010000000001</v>
      </c>
      <c r="J5333" s="31">
        <v>3902.56</v>
      </c>
      <c r="K5333" s="31">
        <v>2012.615</v>
      </c>
      <c r="L5333" s="31">
        <v>87.37</v>
      </c>
      <c r="M5333" s="31" t="s">
        <v>108</v>
      </c>
      <c r="N5333" s="31">
        <v>56.587800000000001</v>
      </c>
      <c r="O5333" s="31">
        <v>92.470299999999995</v>
      </c>
      <c r="P5333" s="31">
        <v>102.6561</v>
      </c>
      <c r="Q5333" s="31">
        <v>2040.6989000000001</v>
      </c>
      <c r="R5333" s="31">
        <v>88.233000000000004</v>
      </c>
      <c r="S5333" s="31" t="s">
        <v>108</v>
      </c>
    </row>
    <row r="5334" spans="1:19" x14ac:dyDescent="0.35">
      <c r="A5334" s="2">
        <v>40336</v>
      </c>
      <c r="B5334" s="31">
        <v>527.56820000000005</v>
      </c>
      <c r="C5334" s="31">
        <v>974.98299999999995</v>
      </c>
      <c r="D5334" s="31">
        <v>483.17329999999998</v>
      </c>
      <c r="E5334" s="31">
        <v>543.56550000000004</v>
      </c>
      <c r="F5334" s="31">
        <v>107.233</v>
      </c>
      <c r="G5334" s="31">
        <v>266.52179999999998</v>
      </c>
      <c r="H5334" s="31">
        <v>12.110390000000001</v>
      </c>
      <c r="I5334" s="31">
        <v>2412.7640000000001</v>
      </c>
      <c r="J5334" s="31">
        <v>3906.6010000000001</v>
      </c>
      <c r="K5334" s="31">
        <v>2017.018</v>
      </c>
      <c r="L5334" s="31">
        <v>85.9</v>
      </c>
      <c r="M5334" s="31" t="s">
        <v>108</v>
      </c>
      <c r="N5334" s="31">
        <v>55.4</v>
      </c>
      <c r="O5334" s="31">
        <v>92.688800000000001</v>
      </c>
      <c r="P5334" s="31">
        <v>101.75360000000001</v>
      </c>
      <c r="Q5334" s="31">
        <v>1987.4358999999999</v>
      </c>
      <c r="R5334" s="31">
        <v>88.405000000000001</v>
      </c>
      <c r="S5334" s="31" t="s">
        <v>108</v>
      </c>
    </row>
    <row r="5335" spans="1:19" x14ac:dyDescent="0.35">
      <c r="A5335" s="2">
        <v>40337</v>
      </c>
      <c r="B5335" s="31">
        <v>528.33399999999995</v>
      </c>
      <c r="C5335" s="31">
        <v>972.08900000000006</v>
      </c>
      <c r="D5335" s="31">
        <v>485.80790000000002</v>
      </c>
      <c r="E5335" s="31">
        <v>549.31370000000004</v>
      </c>
      <c r="F5335" s="31">
        <v>107.6478</v>
      </c>
      <c r="G5335" s="31">
        <v>265.27249999999998</v>
      </c>
      <c r="H5335" s="31">
        <v>12.256690000000001</v>
      </c>
      <c r="I5335" s="31">
        <v>2411.6509999999998</v>
      </c>
      <c r="J5335" s="31">
        <v>3912.1590000000001</v>
      </c>
      <c r="K5335" s="31">
        <v>2024.6659999999999</v>
      </c>
      <c r="L5335" s="31">
        <v>86.82</v>
      </c>
      <c r="M5335" s="31" t="s">
        <v>108</v>
      </c>
      <c r="N5335" s="31">
        <v>55.268900000000002</v>
      </c>
      <c r="O5335" s="31">
        <v>93.3977</v>
      </c>
      <c r="P5335" s="31">
        <v>101.9046</v>
      </c>
      <c r="Q5335" s="31">
        <v>1990.7121999999999</v>
      </c>
      <c r="R5335" s="31">
        <v>88.394000000000005</v>
      </c>
      <c r="S5335" s="31" t="s">
        <v>108</v>
      </c>
    </row>
    <row r="5336" spans="1:19" x14ac:dyDescent="0.35">
      <c r="A5336" s="2">
        <v>40338</v>
      </c>
      <c r="B5336" s="31">
        <v>542.19579999999996</v>
      </c>
      <c r="C5336" s="31">
        <v>996.73099999999999</v>
      </c>
      <c r="D5336" s="31">
        <v>498.07600000000002</v>
      </c>
      <c r="E5336" s="31">
        <v>565.00800000000004</v>
      </c>
      <c r="F5336" s="31">
        <v>106.291</v>
      </c>
      <c r="G5336" s="31">
        <v>267.70429999999999</v>
      </c>
      <c r="H5336" s="31">
        <v>12.299609999999999</v>
      </c>
      <c r="I5336" s="31">
        <v>2415.1219999999998</v>
      </c>
      <c r="J5336" s="31">
        <v>3906.6010000000001</v>
      </c>
      <c r="K5336" s="31">
        <v>2015.3019999999999</v>
      </c>
      <c r="L5336" s="31">
        <v>86.51</v>
      </c>
      <c r="M5336" s="31" t="s">
        <v>108</v>
      </c>
      <c r="N5336" s="31">
        <v>54.983600000000003</v>
      </c>
      <c r="O5336" s="31">
        <v>92.914500000000004</v>
      </c>
      <c r="P5336" s="31">
        <v>102.83150000000001</v>
      </c>
      <c r="Q5336" s="31">
        <v>2000.0609999999999</v>
      </c>
      <c r="R5336" s="31">
        <v>87.897000000000006</v>
      </c>
      <c r="S5336" s="31" t="s">
        <v>108</v>
      </c>
    </row>
    <row r="5337" spans="1:19" x14ac:dyDescent="0.35">
      <c r="A5337" s="2">
        <v>40339</v>
      </c>
      <c r="B5337" s="31">
        <v>550.40520000000004</v>
      </c>
      <c r="C5337" s="31">
        <v>1011.736</v>
      </c>
      <c r="D5337" s="31">
        <v>502.75330000000002</v>
      </c>
      <c r="E5337" s="31">
        <v>571.21709999999996</v>
      </c>
      <c r="F5337" s="31">
        <v>105.6255</v>
      </c>
      <c r="G5337" s="31">
        <v>266.40280000000001</v>
      </c>
      <c r="H5337" s="31">
        <v>12.0861</v>
      </c>
      <c r="I5337" s="31">
        <v>2412.549</v>
      </c>
      <c r="J5337" s="31">
        <v>3873.7620000000002</v>
      </c>
      <c r="K5337" s="31">
        <v>2007.1849999999999</v>
      </c>
      <c r="L5337" s="31">
        <v>88.83</v>
      </c>
      <c r="M5337" s="31" t="s">
        <v>108</v>
      </c>
      <c r="N5337" s="31">
        <v>56.225299999999997</v>
      </c>
      <c r="O5337" s="31">
        <v>93.109099999999998</v>
      </c>
      <c r="P5337" s="31">
        <v>103.24590000000001</v>
      </c>
      <c r="Q5337" s="31">
        <v>2026.5799</v>
      </c>
      <c r="R5337" s="31">
        <v>87.168999999999997</v>
      </c>
      <c r="S5337" s="31" t="s">
        <v>108</v>
      </c>
    </row>
    <row r="5338" spans="1:19" x14ac:dyDescent="0.35">
      <c r="A5338" s="2">
        <v>40340</v>
      </c>
      <c r="B5338" s="31">
        <v>544.02089999999998</v>
      </c>
      <c r="C5338" s="31">
        <v>1001.326</v>
      </c>
      <c r="D5338" s="31">
        <v>496.14929999999998</v>
      </c>
      <c r="E5338" s="31">
        <v>577.7192</v>
      </c>
      <c r="F5338" s="31">
        <v>106.3169</v>
      </c>
      <c r="G5338" s="31">
        <v>270.48970000000003</v>
      </c>
      <c r="H5338" s="31">
        <v>12.072929999999999</v>
      </c>
      <c r="I5338" s="31">
        <v>2407.9169999999999</v>
      </c>
      <c r="J5338" s="31">
        <v>3900.0329999999999</v>
      </c>
      <c r="K5338" s="31">
        <v>2016.0820000000001</v>
      </c>
      <c r="L5338" s="31">
        <v>89.28</v>
      </c>
      <c r="M5338" s="31" t="s">
        <v>108</v>
      </c>
      <c r="N5338" s="31">
        <v>56.888599999999997</v>
      </c>
      <c r="O5338" s="31">
        <v>92.709400000000002</v>
      </c>
      <c r="P5338" s="31">
        <v>103.1427</v>
      </c>
      <c r="Q5338" s="31">
        <v>2049.4517000000001</v>
      </c>
      <c r="R5338" s="31">
        <v>87.507000000000005</v>
      </c>
      <c r="S5338" s="31" t="s">
        <v>108</v>
      </c>
    </row>
    <row r="5339" spans="1:19" x14ac:dyDescent="0.35">
      <c r="A5339" s="2">
        <v>40343</v>
      </c>
      <c r="B5339" s="31">
        <v>547.10699999999997</v>
      </c>
      <c r="C5339" s="31">
        <v>1013.022</v>
      </c>
      <c r="D5339" s="31">
        <v>505.98739999999998</v>
      </c>
      <c r="E5339" s="31">
        <v>593.75890000000004</v>
      </c>
      <c r="F5339" s="31">
        <v>105.82429999999999</v>
      </c>
      <c r="G5339" s="31">
        <v>272.57209999999998</v>
      </c>
      <c r="H5339" s="31">
        <v>12.22091</v>
      </c>
      <c r="I5339" s="31">
        <v>2408.2600000000002</v>
      </c>
      <c r="J5339" s="31">
        <v>3884.877</v>
      </c>
      <c r="K5339" s="31">
        <v>2004.8440000000001</v>
      </c>
      <c r="L5339" s="31">
        <v>89.38</v>
      </c>
      <c r="M5339" s="31" t="s">
        <v>108</v>
      </c>
      <c r="N5339" s="31">
        <v>57.006900000000002</v>
      </c>
      <c r="O5339" s="31">
        <v>92.606899999999996</v>
      </c>
      <c r="P5339" s="31">
        <v>104.7034</v>
      </c>
      <c r="Q5339" s="31">
        <v>2078.7975999999999</v>
      </c>
      <c r="R5339" s="31">
        <v>86.510999999999996</v>
      </c>
      <c r="S5339" s="31" t="s">
        <v>108</v>
      </c>
    </row>
    <row r="5340" spans="1:19" x14ac:dyDescent="0.35">
      <c r="A5340" s="2">
        <v>40344</v>
      </c>
      <c r="B5340" s="31">
        <v>557.08309999999994</v>
      </c>
      <c r="C5340" s="31">
        <v>1034.0650000000001</v>
      </c>
      <c r="D5340" s="31">
        <v>507.33769999999998</v>
      </c>
      <c r="E5340" s="31">
        <v>595.45429999999999</v>
      </c>
      <c r="F5340" s="31">
        <v>106.6799</v>
      </c>
      <c r="G5340" s="31">
        <v>272.34899999999999</v>
      </c>
      <c r="H5340" s="31">
        <v>12.204470000000001</v>
      </c>
      <c r="I5340" s="31">
        <v>2409.29</v>
      </c>
      <c r="J5340" s="31">
        <v>3875.277</v>
      </c>
      <c r="K5340" s="31">
        <v>2001.2539999999999</v>
      </c>
      <c r="L5340" s="31">
        <v>91.27</v>
      </c>
      <c r="M5340" s="31" t="s">
        <v>108</v>
      </c>
      <c r="N5340" s="31">
        <v>58.4499</v>
      </c>
      <c r="O5340" s="31">
        <v>93.1691</v>
      </c>
      <c r="P5340" s="31">
        <v>104.96729999999999</v>
      </c>
      <c r="Q5340" s="31">
        <v>2095.6902</v>
      </c>
      <c r="R5340" s="31">
        <v>85.980999999999995</v>
      </c>
      <c r="S5340" s="31" t="s">
        <v>108</v>
      </c>
    </row>
    <row r="5341" spans="1:19" x14ac:dyDescent="0.35">
      <c r="A5341" s="2">
        <v>40345</v>
      </c>
      <c r="B5341" s="31">
        <v>564.69079999999997</v>
      </c>
      <c r="C5341" s="31">
        <v>1046.348</v>
      </c>
      <c r="D5341" s="31">
        <v>512.73900000000003</v>
      </c>
      <c r="E5341" s="31">
        <v>592.755</v>
      </c>
      <c r="F5341" s="31">
        <v>106.3429</v>
      </c>
      <c r="G5341" s="31">
        <v>275.02640000000002</v>
      </c>
      <c r="H5341" s="31">
        <v>12.14692</v>
      </c>
      <c r="I5341" s="31">
        <v>2406.8879999999999</v>
      </c>
      <c r="J5341" s="31">
        <v>3880.835</v>
      </c>
      <c r="K5341" s="31">
        <v>2001.722</v>
      </c>
      <c r="L5341" s="31">
        <v>91.29</v>
      </c>
      <c r="M5341" s="31" t="s">
        <v>108</v>
      </c>
      <c r="N5341" s="31">
        <v>58.843499999999999</v>
      </c>
      <c r="O5341" s="31">
        <v>92.998699999999999</v>
      </c>
      <c r="P5341" s="31">
        <v>105.0433</v>
      </c>
      <c r="Q5341" s="31">
        <v>2108.3742000000002</v>
      </c>
      <c r="R5341" s="31">
        <v>86.082999999999998</v>
      </c>
      <c r="S5341" s="31" t="s">
        <v>108</v>
      </c>
    </row>
    <row r="5342" spans="1:19" x14ac:dyDescent="0.35">
      <c r="A5342" s="2">
        <v>40346</v>
      </c>
      <c r="B5342" s="31">
        <v>567.99220000000003</v>
      </c>
      <c r="C5342" s="31">
        <v>1054.472</v>
      </c>
      <c r="D5342" s="31">
        <v>528.36419999999998</v>
      </c>
      <c r="E5342" s="31">
        <v>574.57370000000003</v>
      </c>
      <c r="F5342" s="31">
        <v>107.9158</v>
      </c>
      <c r="G5342" s="31">
        <v>275.17509999999999</v>
      </c>
      <c r="H5342" s="31">
        <v>12.142810000000001</v>
      </c>
      <c r="I5342" s="31">
        <v>2409.1179999999999</v>
      </c>
      <c r="J5342" s="31">
        <v>3902.0540000000001</v>
      </c>
      <c r="K5342" s="31">
        <v>2002.191</v>
      </c>
      <c r="L5342" s="31">
        <v>91.48</v>
      </c>
      <c r="M5342" s="31" t="s">
        <v>108</v>
      </c>
      <c r="N5342" s="31">
        <v>58.951500000000003</v>
      </c>
      <c r="O5342" s="31">
        <v>93.583299999999994</v>
      </c>
      <c r="P5342" s="31">
        <v>105.3646</v>
      </c>
      <c r="Q5342" s="31">
        <v>2117.1698000000001</v>
      </c>
      <c r="R5342" s="31">
        <v>85.688000000000002</v>
      </c>
      <c r="S5342" s="31" t="s">
        <v>108</v>
      </c>
    </row>
    <row r="5343" spans="1:19" x14ac:dyDescent="0.35">
      <c r="A5343" s="2">
        <v>40347</v>
      </c>
      <c r="B5343" s="31">
        <v>565.12139999999999</v>
      </c>
      <c r="C5343" s="31">
        <v>1047.278</v>
      </c>
      <c r="D5343" s="31">
        <v>526.43520000000001</v>
      </c>
      <c r="E5343" s="31">
        <v>573.56979999999999</v>
      </c>
      <c r="F5343" s="31">
        <v>108.74550000000001</v>
      </c>
      <c r="G5343" s="31">
        <v>276.81130000000002</v>
      </c>
      <c r="H5343" s="31">
        <v>12.155139999999999</v>
      </c>
      <c r="I5343" s="31">
        <v>2412.549</v>
      </c>
      <c r="J5343" s="31">
        <v>3892.96</v>
      </c>
      <c r="K5343" s="31">
        <v>1991.421</v>
      </c>
      <c r="L5343" s="31">
        <v>91.35</v>
      </c>
      <c r="M5343" s="31" t="s">
        <v>108</v>
      </c>
      <c r="N5343" s="31">
        <v>58.951500000000003</v>
      </c>
      <c r="O5343" s="31">
        <v>93.561199999999999</v>
      </c>
      <c r="P5343" s="31">
        <v>105.6015</v>
      </c>
      <c r="Q5343" s="31">
        <v>2131.1837999999998</v>
      </c>
      <c r="R5343" s="31">
        <v>85.698999999999998</v>
      </c>
      <c r="S5343" s="31" t="s">
        <v>108</v>
      </c>
    </row>
    <row r="5344" spans="1:19" x14ac:dyDescent="0.35">
      <c r="A5344" s="2">
        <v>40350</v>
      </c>
      <c r="B5344" s="31">
        <v>568.49459999999999</v>
      </c>
      <c r="C5344" s="31">
        <v>1046.25</v>
      </c>
      <c r="D5344" s="31">
        <v>533.37969999999996</v>
      </c>
      <c r="E5344" s="31">
        <v>588.53869999999995</v>
      </c>
      <c r="F5344" s="31">
        <v>107.22450000000001</v>
      </c>
      <c r="G5344" s="31">
        <v>279.3399</v>
      </c>
      <c r="H5344" s="31">
        <v>12.270239999999999</v>
      </c>
      <c r="I5344" s="31">
        <v>2410.319</v>
      </c>
      <c r="J5344" s="31">
        <v>3888.413</v>
      </c>
      <c r="K5344" s="31">
        <v>1987.2070000000001</v>
      </c>
      <c r="L5344" s="31">
        <v>91.38</v>
      </c>
      <c r="M5344" s="31" t="s">
        <v>108</v>
      </c>
      <c r="N5344" s="31">
        <v>58.642800000000001</v>
      </c>
      <c r="O5344" s="31">
        <v>93.221299999999999</v>
      </c>
      <c r="P5344" s="31">
        <v>105.5748</v>
      </c>
      <c r="Q5344" s="31">
        <v>2187.2664</v>
      </c>
      <c r="R5344" s="31">
        <v>85.932000000000002</v>
      </c>
      <c r="S5344" s="31" t="s">
        <v>108</v>
      </c>
    </row>
    <row r="5345" spans="1:19" x14ac:dyDescent="0.35">
      <c r="A5345" s="2">
        <v>40351</v>
      </c>
      <c r="B5345" s="31">
        <v>563.18359999999996</v>
      </c>
      <c r="C5345" s="31">
        <v>1040.5239999999999</v>
      </c>
      <c r="D5345" s="31">
        <v>528.36419999999998</v>
      </c>
      <c r="E5345" s="31">
        <v>589.05179999999996</v>
      </c>
      <c r="F5345" s="31">
        <v>107.23309999999999</v>
      </c>
      <c r="G5345" s="31">
        <v>278.44740000000002</v>
      </c>
      <c r="H5345" s="31">
        <v>12.557980000000001</v>
      </c>
      <c r="I5345" s="31">
        <v>2416.1509999999998</v>
      </c>
      <c r="J5345" s="31">
        <v>3908.1170000000002</v>
      </c>
      <c r="K5345" s="31">
        <v>1998.133</v>
      </c>
      <c r="L5345" s="31">
        <v>89.73</v>
      </c>
      <c r="M5345" s="31" t="s">
        <v>108</v>
      </c>
      <c r="N5345" s="31">
        <v>57.986800000000002</v>
      </c>
      <c r="O5345" s="31">
        <v>93.752099999999999</v>
      </c>
      <c r="P5345" s="31">
        <v>104.73909999999999</v>
      </c>
      <c r="Q5345" s="31">
        <v>2162.7696000000001</v>
      </c>
      <c r="R5345" s="31">
        <v>86.105999999999995</v>
      </c>
      <c r="S5345" s="31" t="s">
        <v>108</v>
      </c>
    </row>
    <row r="5346" spans="1:19" x14ac:dyDescent="0.35">
      <c r="A5346" s="2">
        <v>40352</v>
      </c>
      <c r="B5346" s="31">
        <v>550.33669999999995</v>
      </c>
      <c r="C5346" s="31">
        <v>1016.6420000000001</v>
      </c>
      <c r="D5346" s="31">
        <v>509.84539999999998</v>
      </c>
      <c r="E5346" s="31">
        <v>580.55229999999995</v>
      </c>
      <c r="F5346" s="31">
        <v>106.7146</v>
      </c>
      <c r="G5346" s="31">
        <v>274.72879999999998</v>
      </c>
      <c r="H5346" s="31">
        <v>12.590870000000001</v>
      </c>
      <c r="I5346" s="31">
        <v>2417.8670000000002</v>
      </c>
      <c r="J5346" s="31">
        <v>3922.7689999999998</v>
      </c>
      <c r="K5346" s="31">
        <v>2006.249</v>
      </c>
      <c r="L5346" s="31">
        <v>89.48</v>
      </c>
      <c r="M5346" s="31" t="s">
        <v>108</v>
      </c>
      <c r="N5346" s="31">
        <v>57.847799999999999</v>
      </c>
      <c r="O5346" s="31">
        <v>94.307100000000005</v>
      </c>
      <c r="P5346" s="31">
        <v>104.38039999999999</v>
      </c>
      <c r="Q5346" s="31">
        <v>2146.4681</v>
      </c>
      <c r="R5346" s="31">
        <v>85.741</v>
      </c>
      <c r="S5346" s="31" t="s">
        <v>108</v>
      </c>
    </row>
    <row r="5347" spans="1:19" x14ac:dyDescent="0.35">
      <c r="A5347" s="2">
        <v>40353</v>
      </c>
      <c r="B5347" s="31">
        <v>551.1979</v>
      </c>
      <c r="C5347" s="31">
        <v>1021.976</v>
      </c>
      <c r="D5347" s="31">
        <v>507.7235</v>
      </c>
      <c r="E5347" s="31">
        <v>596.50279999999998</v>
      </c>
      <c r="F5347" s="31">
        <v>107.6739</v>
      </c>
      <c r="G5347" s="31">
        <v>271.30770000000001</v>
      </c>
      <c r="H5347" s="31">
        <v>12.800509999999999</v>
      </c>
      <c r="I5347" s="31">
        <v>2420.2689999999998</v>
      </c>
      <c r="J5347" s="31">
        <v>3921.7579999999998</v>
      </c>
      <c r="K5347" s="31">
        <v>2014.365</v>
      </c>
      <c r="L5347" s="31">
        <v>88.08</v>
      </c>
      <c r="M5347" s="31" t="s">
        <v>108</v>
      </c>
      <c r="N5347" s="31">
        <v>57.099200000000003</v>
      </c>
      <c r="O5347" s="31">
        <v>95.125600000000006</v>
      </c>
      <c r="P5347" s="31">
        <v>105.02630000000001</v>
      </c>
      <c r="Q5347" s="31">
        <v>2128.5551</v>
      </c>
      <c r="R5347" s="31">
        <v>85.733000000000004</v>
      </c>
      <c r="S5347" s="31" t="s">
        <v>108</v>
      </c>
    </row>
    <row r="5348" spans="1:19" x14ac:dyDescent="0.35">
      <c r="A5348" s="2">
        <v>40354</v>
      </c>
      <c r="B5348" s="31">
        <v>563.54240000000004</v>
      </c>
      <c r="C5348" s="31">
        <v>1056.4770000000001</v>
      </c>
      <c r="D5348" s="31">
        <v>514.4751</v>
      </c>
      <c r="E5348" s="31">
        <v>603.30679999999995</v>
      </c>
      <c r="F5348" s="31">
        <v>108.5641</v>
      </c>
      <c r="G5348" s="31">
        <v>271.30770000000001</v>
      </c>
      <c r="H5348" s="31">
        <v>12.7964</v>
      </c>
      <c r="I5348" s="31">
        <v>2420.2689999999998</v>
      </c>
      <c r="J5348" s="31">
        <v>3926.81</v>
      </c>
      <c r="K5348" s="31">
        <v>2011.8679999999999</v>
      </c>
      <c r="L5348" s="31">
        <v>88.43</v>
      </c>
      <c r="M5348" s="31" t="s">
        <v>108</v>
      </c>
      <c r="N5348" s="31">
        <v>56.782699999999998</v>
      </c>
      <c r="O5348" s="31">
        <v>95.166799999999995</v>
      </c>
      <c r="P5348" s="31">
        <v>104.82089999999999</v>
      </c>
      <c r="Q5348" s="31">
        <v>2118.3516</v>
      </c>
      <c r="R5348" s="31">
        <v>85.313000000000002</v>
      </c>
      <c r="S5348" s="31" t="s">
        <v>108</v>
      </c>
    </row>
    <row r="5349" spans="1:19" x14ac:dyDescent="0.35">
      <c r="A5349" s="2">
        <v>40357</v>
      </c>
      <c r="B5349" s="31">
        <v>559.88210000000004</v>
      </c>
      <c r="C5349" s="31">
        <v>1042.481</v>
      </c>
      <c r="D5349" s="31">
        <v>518.91189999999995</v>
      </c>
      <c r="E5349" s="31">
        <v>612.02940000000001</v>
      </c>
      <c r="F5349" s="31">
        <v>107.0431</v>
      </c>
      <c r="G5349" s="31">
        <v>273.2414</v>
      </c>
      <c r="H5349" s="31">
        <v>12.89917</v>
      </c>
      <c r="I5349" s="31">
        <v>2420.7829999999999</v>
      </c>
      <c r="J5349" s="31">
        <v>3948.03</v>
      </c>
      <c r="K5349" s="31">
        <v>2015.3019999999999</v>
      </c>
      <c r="L5349" s="31">
        <v>88.13</v>
      </c>
      <c r="M5349" s="31" t="s">
        <v>108</v>
      </c>
      <c r="N5349" s="31">
        <v>56.682400000000001</v>
      </c>
      <c r="O5349" s="31">
        <v>95.213399999999993</v>
      </c>
      <c r="P5349" s="31">
        <v>105.17</v>
      </c>
      <c r="Q5349" s="31">
        <v>2127.9263000000001</v>
      </c>
      <c r="R5349" s="31">
        <v>85.652000000000001</v>
      </c>
      <c r="S5349" s="31" t="s">
        <v>108</v>
      </c>
    </row>
    <row r="5350" spans="1:19" x14ac:dyDescent="0.35">
      <c r="A5350" s="2">
        <v>40358</v>
      </c>
      <c r="B5350" s="31">
        <v>543.87729999999999</v>
      </c>
      <c r="C5350" s="31">
        <v>1010.622</v>
      </c>
      <c r="D5350" s="31">
        <v>503.4796</v>
      </c>
      <c r="E5350" s="31">
        <v>578.38840000000005</v>
      </c>
      <c r="F5350" s="31">
        <v>107.3715</v>
      </c>
      <c r="G5350" s="31">
        <v>271.30770000000001</v>
      </c>
      <c r="H5350" s="31">
        <v>12.24558</v>
      </c>
      <c r="I5350" s="31">
        <v>2427.3020000000001</v>
      </c>
      <c r="J5350" s="31">
        <v>3960.6610000000001</v>
      </c>
      <c r="K5350" s="31">
        <v>2018.8910000000001</v>
      </c>
      <c r="L5350" s="31">
        <v>85.18</v>
      </c>
      <c r="M5350" s="31" t="s">
        <v>108</v>
      </c>
      <c r="N5350" s="31">
        <v>54.444099999999999</v>
      </c>
      <c r="O5350" s="31">
        <v>96.068600000000004</v>
      </c>
      <c r="P5350" s="31">
        <v>103.8481</v>
      </c>
      <c r="Q5350" s="31">
        <v>2067.8813</v>
      </c>
      <c r="R5350" s="31">
        <v>86.025000000000006</v>
      </c>
      <c r="S5350" s="31" t="s">
        <v>108</v>
      </c>
    </row>
    <row r="5351" spans="1:19" x14ac:dyDescent="0.35">
      <c r="A5351" s="2">
        <v>40359</v>
      </c>
      <c r="B5351" s="31">
        <v>540.28880000000004</v>
      </c>
      <c r="C5351" s="31">
        <v>1008.322</v>
      </c>
      <c r="D5351" s="31">
        <v>499.23570000000001</v>
      </c>
      <c r="E5351" s="31">
        <v>580.24</v>
      </c>
      <c r="F5351" s="31">
        <v>107.67400000000001</v>
      </c>
      <c r="G5351" s="31">
        <v>268.48160000000001</v>
      </c>
      <c r="H5351" s="31">
        <v>12.101710000000001</v>
      </c>
      <c r="I5351" s="31">
        <v>2430.5610000000001</v>
      </c>
      <c r="J5351" s="31">
        <v>3961.1660000000002</v>
      </c>
      <c r="K5351" s="31">
        <v>2018.2670000000001</v>
      </c>
      <c r="L5351" s="31">
        <v>84.46</v>
      </c>
      <c r="M5351" s="31" t="s">
        <v>108</v>
      </c>
      <c r="N5351" s="31">
        <v>53.6569</v>
      </c>
      <c r="O5351" s="31">
        <v>96.0184</v>
      </c>
      <c r="P5351" s="31">
        <v>104.45099999999999</v>
      </c>
      <c r="Q5351" s="31">
        <v>2053.5014000000001</v>
      </c>
      <c r="R5351" s="31">
        <v>86.019000000000005</v>
      </c>
      <c r="S5351" s="31" t="s">
        <v>108</v>
      </c>
    </row>
    <row r="5352" spans="1:19" x14ac:dyDescent="0.35">
      <c r="A5352" s="2">
        <v>40360</v>
      </c>
      <c r="B5352" s="31">
        <v>521.05430000000001</v>
      </c>
      <c r="C5352" s="31">
        <v>977.58900000000006</v>
      </c>
      <c r="D5352" s="31">
        <v>477.4375</v>
      </c>
      <c r="E5352" s="31">
        <v>563.57569999999998</v>
      </c>
      <c r="F5352" s="31">
        <v>104.28619999999999</v>
      </c>
      <c r="G5352" s="31">
        <v>269.3741</v>
      </c>
      <c r="H5352" s="31">
        <v>12.500439999999999</v>
      </c>
      <c r="I5352" s="31">
        <v>2434.335</v>
      </c>
      <c r="J5352" s="31">
        <v>3963.1869999999999</v>
      </c>
      <c r="K5352" s="31">
        <v>2020.921</v>
      </c>
      <c r="L5352" s="31">
        <v>84.07</v>
      </c>
      <c r="M5352" s="31" t="s">
        <v>108</v>
      </c>
      <c r="N5352" s="31">
        <v>53.348100000000002</v>
      </c>
      <c r="O5352" s="31">
        <v>97.592100000000002</v>
      </c>
      <c r="P5352" s="31">
        <v>106.20269999999999</v>
      </c>
      <c r="Q5352" s="31">
        <v>2034.1765</v>
      </c>
      <c r="R5352" s="31">
        <v>84.715999999999994</v>
      </c>
      <c r="S5352" s="31" t="s">
        <v>108</v>
      </c>
    </row>
    <row r="5353" spans="1:19" x14ac:dyDescent="0.35">
      <c r="A5353" s="2">
        <v>40361</v>
      </c>
      <c r="B5353" s="31">
        <v>515.59969999999998</v>
      </c>
      <c r="C5353" s="31">
        <v>967.85</v>
      </c>
      <c r="D5353" s="31">
        <v>474.92970000000003</v>
      </c>
      <c r="E5353" s="31">
        <v>570.75900000000001</v>
      </c>
      <c r="F5353" s="31">
        <v>104.37260000000001</v>
      </c>
      <c r="G5353" s="31">
        <v>269.44850000000002</v>
      </c>
      <c r="H5353" s="31">
        <v>12.2127</v>
      </c>
      <c r="I5353" s="31">
        <v>2429.5320000000002</v>
      </c>
      <c r="J5353" s="31">
        <v>3953.5880000000002</v>
      </c>
      <c r="K5353" s="31">
        <v>2017.018</v>
      </c>
      <c r="L5353" s="31">
        <v>83.46</v>
      </c>
      <c r="M5353" s="31" t="s">
        <v>108</v>
      </c>
      <c r="N5353" s="31">
        <v>53.139699999999998</v>
      </c>
      <c r="O5353" s="31">
        <v>96.883300000000006</v>
      </c>
      <c r="P5353" s="31">
        <v>107.456</v>
      </c>
      <c r="Q5353" s="31">
        <v>2043.7171000000001</v>
      </c>
      <c r="R5353" s="31">
        <v>84.427000000000007</v>
      </c>
      <c r="S5353" s="31" t="s">
        <v>108</v>
      </c>
    </row>
    <row r="5354" spans="1:19" x14ac:dyDescent="0.35">
      <c r="A5354" s="2">
        <v>40364</v>
      </c>
      <c r="B5354" s="31">
        <v>515.59969999999998</v>
      </c>
      <c r="C5354" s="31">
        <v>967.85</v>
      </c>
      <c r="D5354" s="31">
        <v>474.92970000000003</v>
      </c>
      <c r="E5354" s="31">
        <v>570.75900000000001</v>
      </c>
      <c r="F5354" s="31">
        <v>104.37260000000001</v>
      </c>
      <c r="G5354" s="31">
        <v>269.44850000000002</v>
      </c>
      <c r="H5354" s="31">
        <v>12.2127</v>
      </c>
      <c r="I5354" s="31">
        <v>2429.0169999999998</v>
      </c>
      <c r="J5354" s="31">
        <v>3953.5880000000002</v>
      </c>
      <c r="K5354" s="31">
        <v>2023.106</v>
      </c>
      <c r="L5354" s="31">
        <v>83.46</v>
      </c>
      <c r="M5354" s="31" t="s">
        <v>108</v>
      </c>
      <c r="N5354" s="31">
        <v>53.139699999999998</v>
      </c>
      <c r="O5354" s="31">
        <v>96.829800000000006</v>
      </c>
      <c r="P5354" s="31">
        <v>106.8582</v>
      </c>
      <c r="Q5354" s="31">
        <v>2042.9282000000001</v>
      </c>
      <c r="R5354" s="31">
        <v>84.608000000000004</v>
      </c>
      <c r="S5354" s="31" t="s">
        <v>108</v>
      </c>
    </row>
    <row r="5355" spans="1:19" x14ac:dyDescent="0.35">
      <c r="A5355" s="2">
        <v>40365</v>
      </c>
      <c r="B5355" s="31">
        <v>514.88199999999995</v>
      </c>
      <c r="C5355" s="31">
        <v>964.71799999999996</v>
      </c>
      <c r="D5355" s="31">
        <v>482.26010000000002</v>
      </c>
      <c r="E5355" s="31">
        <v>588.18179999999995</v>
      </c>
      <c r="F5355" s="31">
        <v>103.2837</v>
      </c>
      <c r="G5355" s="31">
        <v>267.738</v>
      </c>
      <c r="H5355" s="31">
        <v>12.196260000000001</v>
      </c>
      <c r="I5355" s="31">
        <v>2426.7869999999998</v>
      </c>
      <c r="J5355" s="31">
        <v>3967.2289999999998</v>
      </c>
      <c r="K5355" s="31">
        <v>2016.8620000000001</v>
      </c>
      <c r="L5355" s="31">
        <v>84.28</v>
      </c>
      <c r="M5355" s="31" t="s">
        <v>108</v>
      </c>
      <c r="N5355" s="31">
        <v>53.5488</v>
      </c>
      <c r="O5355" s="31">
        <v>97.173299999999998</v>
      </c>
      <c r="P5355" s="31">
        <v>107.8456</v>
      </c>
      <c r="Q5355" s="31">
        <v>2083.0331999999999</v>
      </c>
      <c r="R5355" s="31">
        <v>84.082999999999998</v>
      </c>
      <c r="S5355" s="31" t="s">
        <v>108</v>
      </c>
    </row>
    <row r="5356" spans="1:19" x14ac:dyDescent="0.35">
      <c r="A5356" s="2">
        <v>40366</v>
      </c>
      <c r="B5356" s="31">
        <v>529.45140000000004</v>
      </c>
      <c r="C5356" s="31">
        <v>991.14499999999998</v>
      </c>
      <c r="D5356" s="31">
        <v>484.96080000000001</v>
      </c>
      <c r="E5356" s="31">
        <v>591.72879999999998</v>
      </c>
      <c r="F5356" s="31">
        <v>103.6121</v>
      </c>
      <c r="G5356" s="31">
        <v>277.40629999999999</v>
      </c>
      <c r="H5356" s="31">
        <v>12.25381</v>
      </c>
      <c r="I5356" s="31">
        <v>2428.16</v>
      </c>
      <c r="J5356" s="31">
        <v>3957.6289999999999</v>
      </c>
      <c r="K5356" s="31">
        <v>2015.614</v>
      </c>
      <c r="L5356" s="31">
        <v>87.16</v>
      </c>
      <c r="M5356" s="31" t="s">
        <v>108</v>
      </c>
      <c r="N5356" s="31">
        <v>55.2468</v>
      </c>
      <c r="O5356" s="31">
        <v>97.33</v>
      </c>
      <c r="P5356" s="31">
        <v>107.7152</v>
      </c>
      <c r="Q5356" s="31">
        <v>2082.5513999999998</v>
      </c>
      <c r="R5356" s="31">
        <v>83.822000000000003</v>
      </c>
      <c r="S5356" s="31" t="s">
        <v>108</v>
      </c>
    </row>
    <row r="5357" spans="1:19" x14ac:dyDescent="0.35">
      <c r="A5357" s="2">
        <v>40367</v>
      </c>
      <c r="B5357" s="31">
        <v>538.42269999999996</v>
      </c>
      <c r="C5357" s="31">
        <v>1003.771</v>
      </c>
      <c r="D5357" s="31">
        <v>495.76339999999999</v>
      </c>
      <c r="E5357" s="31">
        <v>589.07410000000004</v>
      </c>
      <c r="F5357" s="31">
        <v>103.37009999999999</v>
      </c>
      <c r="G5357" s="31">
        <v>281.42239999999998</v>
      </c>
      <c r="H5357" s="31">
        <v>12.20448</v>
      </c>
      <c r="I5357" s="31">
        <v>2427.473</v>
      </c>
      <c r="J5357" s="31">
        <v>3948.5349999999999</v>
      </c>
      <c r="K5357" s="31">
        <v>2011.087</v>
      </c>
      <c r="L5357" s="31">
        <v>87.8</v>
      </c>
      <c r="M5357" s="31" t="s">
        <v>108</v>
      </c>
      <c r="N5357" s="31">
        <v>55.5092</v>
      </c>
      <c r="O5357" s="31">
        <v>95.918700000000001</v>
      </c>
      <c r="P5357" s="31">
        <v>108.1125</v>
      </c>
      <c r="Q5357" s="31">
        <v>2106.9072999999999</v>
      </c>
      <c r="R5357" s="31">
        <v>83.823999999999998</v>
      </c>
      <c r="S5357" s="31" t="s">
        <v>108</v>
      </c>
    </row>
    <row r="5358" spans="1:19" x14ac:dyDescent="0.35">
      <c r="A5358" s="2">
        <v>40368</v>
      </c>
      <c r="B5358" s="31">
        <v>542.73680000000002</v>
      </c>
      <c r="C5358" s="31">
        <v>1012.888</v>
      </c>
      <c r="D5358" s="31">
        <v>499.42399999999998</v>
      </c>
      <c r="E5358" s="31">
        <v>602.15239999999994</v>
      </c>
      <c r="F5358" s="31">
        <v>104.55329999999999</v>
      </c>
      <c r="G5358" s="31">
        <v>283.57920000000001</v>
      </c>
      <c r="H5358" s="31">
        <v>12.315469999999999</v>
      </c>
      <c r="I5358" s="31">
        <v>2422.8420000000001</v>
      </c>
      <c r="J5358" s="31">
        <v>3940.9569999999999</v>
      </c>
      <c r="K5358" s="31">
        <v>2010.463</v>
      </c>
      <c r="L5358" s="31">
        <v>88.25</v>
      </c>
      <c r="M5358" s="31" t="s">
        <v>108</v>
      </c>
      <c r="N5358" s="31">
        <v>55.926000000000002</v>
      </c>
      <c r="O5358" s="31">
        <v>95.998900000000006</v>
      </c>
      <c r="P5358" s="31">
        <v>107.71980000000001</v>
      </c>
      <c r="Q5358" s="31">
        <v>2131.8656999999998</v>
      </c>
      <c r="R5358" s="31">
        <v>83.947000000000003</v>
      </c>
      <c r="S5358" s="31" t="s">
        <v>108</v>
      </c>
    </row>
    <row r="5359" spans="1:19" x14ac:dyDescent="0.35">
      <c r="A5359" s="2">
        <v>40371</v>
      </c>
      <c r="B5359" s="31">
        <v>534.13239999999996</v>
      </c>
      <c r="C5359" s="31">
        <v>992.93499999999995</v>
      </c>
      <c r="D5359" s="31">
        <v>491.1112</v>
      </c>
      <c r="E5359" s="31">
        <v>590.37019999999995</v>
      </c>
      <c r="F5359" s="31">
        <v>103.59529999999999</v>
      </c>
      <c r="G5359" s="31">
        <v>282.90989999999999</v>
      </c>
      <c r="H5359" s="31">
        <v>12.2867</v>
      </c>
      <c r="I5359" s="31">
        <v>2426.9589999999998</v>
      </c>
      <c r="J5359" s="31">
        <v>3947.02</v>
      </c>
      <c r="K5359" s="31">
        <v>2017.4870000000001</v>
      </c>
      <c r="L5359" s="31">
        <v>88.58</v>
      </c>
      <c r="M5359" s="31" t="s">
        <v>108</v>
      </c>
      <c r="N5359" s="31">
        <v>56.196199999999997</v>
      </c>
      <c r="O5359" s="31">
        <v>95.956900000000005</v>
      </c>
      <c r="P5359" s="31">
        <v>107.3031</v>
      </c>
      <c r="Q5359" s="31">
        <v>2133.5057000000002</v>
      </c>
      <c r="R5359" s="31">
        <v>84.203000000000003</v>
      </c>
      <c r="S5359" s="31" t="s">
        <v>108</v>
      </c>
    </row>
    <row r="5360" spans="1:19" x14ac:dyDescent="0.35">
      <c r="A5360" s="2">
        <v>40372</v>
      </c>
      <c r="B5360" s="31">
        <v>550.09540000000004</v>
      </c>
      <c r="C5360" s="31">
        <v>1019.543</v>
      </c>
      <c r="D5360" s="31">
        <v>504.0625</v>
      </c>
      <c r="E5360" s="31">
        <v>595.28779999999995</v>
      </c>
      <c r="F5360" s="31">
        <v>104.8719</v>
      </c>
      <c r="G5360" s="31">
        <v>283.9511</v>
      </c>
      <c r="H5360" s="31">
        <v>12.5169</v>
      </c>
      <c r="I5360" s="31">
        <v>2426.1010000000001</v>
      </c>
      <c r="J5360" s="31">
        <v>3932.3679999999999</v>
      </c>
      <c r="K5360" s="31">
        <v>2010.307</v>
      </c>
      <c r="L5360" s="31">
        <v>89.67</v>
      </c>
      <c r="M5360" s="31" t="s">
        <v>108</v>
      </c>
      <c r="N5360" s="31">
        <v>56.883099999999999</v>
      </c>
      <c r="O5360" s="31">
        <v>96.440899999999999</v>
      </c>
      <c r="P5360" s="31">
        <v>108.027</v>
      </c>
      <c r="Q5360" s="31">
        <v>2144.2386000000001</v>
      </c>
      <c r="R5360" s="31">
        <v>83.643000000000001</v>
      </c>
      <c r="S5360" s="31" t="s">
        <v>108</v>
      </c>
    </row>
    <row r="5361" spans="1:19" x14ac:dyDescent="0.35">
      <c r="A5361" s="2">
        <v>40373</v>
      </c>
      <c r="B5361" s="31">
        <v>549.65229999999997</v>
      </c>
      <c r="C5361" s="31">
        <v>1012.442</v>
      </c>
      <c r="D5361" s="31">
        <v>503.21809999999999</v>
      </c>
      <c r="E5361" s="31">
        <v>598.84479999999996</v>
      </c>
      <c r="F5361" s="31">
        <v>104.3185</v>
      </c>
      <c r="G5361" s="31">
        <v>286.1823</v>
      </c>
      <c r="H5361" s="31">
        <v>12.960850000000001</v>
      </c>
      <c r="I5361" s="31">
        <v>2423.0129999999999</v>
      </c>
      <c r="J5361" s="31">
        <v>3951.0610000000001</v>
      </c>
      <c r="K5361" s="31">
        <v>2007.81</v>
      </c>
      <c r="L5361" s="31">
        <v>89.77</v>
      </c>
      <c r="M5361" s="31" t="s">
        <v>108</v>
      </c>
      <c r="N5361" s="31">
        <v>57.153199999999998</v>
      </c>
      <c r="O5361" s="31">
        <v>96.018100000000004</v>
      </c>
      <c r="P5361" s="31">
        <v>108.53700000000001</v>
      </c>
      <c r="Q5361" s="31">
        <v>2154.1574999999998</v>
      </c>
      <c r="R5361" s="31">
        <v>83.426000000000002</v>
      </c>
      <c r="S5361" s="31" t="s">
        <v>108</v>
      </c>
    </row>
    <row r="5362" spans="1:19" x14ac:dyDescent="0.35">
      <c r="A5362" s="2">
        <v>40374</v>
      </c>
      <c r="B5362" s="31">
        <v>545.93939999999998</v>
      </c>
      <c r="C5362" s="31">
        <v>1010.039</v>
      </c>
      <c r="D5362" s="31">
        <v>492.48689999999999</v>
      </c>
      <c r="E5362" s="31">
        <v>594.8116</v>
      </c>
      <c r="F5362" s="31">
        <v>104.43049999999999</v>
      </c>
      <c r="G5362" s="31">
        <v>293.91699999999997</v>
      </c>
      <c r="H5362" s="31">
        <v>12.92385</v>
      </c>
      <c r="I5362" s="31">
        <v>2431.7620000000002</v>
      </c>
      <c r="J5362" s="31">
        <v>3968.7440000000001</v>
      </c>
      <c r="K5362" s="31">
        <v>2009.058</v>
      </c>
      <c r="L5362" s="31">
        <v>89.73</v>
      </c>
      <c r="M5362" s="31" t="s">
        <v>108</v>
      </c>
      <c r="N5362" s="31">
        <v>57.091500000000003</v>
      </c>
      <c r="O5362" s="31">
        <v>97.128299999999996</v>
      </c>
      <c r="P5362" s="31">
        <v>109.9328</v>
      </c>
      <c r="Q5362" s="31">
        <v>2145.0272</v>
      </c>
      <c r="R5362" s="31">
        <v>82.558000000000007</v>
      </c>
      <c r="S5362" s="31" t="s">
        <v>108</v>
      </c>
    </row>
    <row r="5363" spans="1:19" x14ac:dyDescent="0.35">
      <c r="A5363" s="2">
        <v>40375</v>
      </c>
      <c r="B5363" s="31">
        <v>541.15549999999996</v>
      </c>
      <c r="C5363" s="31">
        <v>1004.693</v>
      </c>
      <c r="D5363" s="31">
        <v>493.2534</v>
      </c>
      <c r="E5363" s="31">
        <v>577.45349999999996</v>
      </c>
      <c r="F5363" s="31">
        <v>102.6904</v>
      </c>
      <c r="G5363" s="31">
        <v>293.02449999999999</v>
      </c>
      <c r="H5363" s="31">
        <v>13.01017</v>
      </c>
      <c r="I5363" s="31">
        <v>2430.5610000000001</v>
      </c>
      <c r="J5363" s="31">
        <v>3982.386</v>
      </c>
      <c r="K5363" s="31">
        <v>2014.6769999999999</v>
      </c>
      <c r="L5363" s="31">
        <v>87.47</v>
      </c>
      <c r="M5363" s="31" t="s">
        <v>108</v>
      </c>
      <c r="N5363" s="31">
        <v>55.6327</v>
      </c>
      <c r="O5363" s="31">
        <v>98.291399999999996</v>
      </c>
      <c r="P5363" s="31">
        <v>110.4267</v>
      </c>
      <c r="Q5363" s="31">
        <v>2126.6338000000001</v>
      </c>
      <c r="R5363" s="31">
        <v>82.486000000000004</v>
      </c>
      <c r="S5363" s="31" t="s">
        <v>108</v>
      </c>
    </row>
    <row r="5364" spans="1:19" x14ac:dyDescent="0.35">
      <c r="A5364" s="2">
        <v>40378</v>
      </c>
      <c r="B5364" s="31">
        <v>543.44039999999995</v>
      </c>
      <c r="C5364" s="31">
        <v>1009.5</v>
      </c>
      <c r="D5364" s="31">
        <v>500.91860000000003</v>
      </c>
      <c r="E5364" s="31">
        <v>579.65949999999998</v>
      </c>
      <c r="F5364" s="31">
        <v>102.1477</v>
      </c>
      <c r="G5364" s="31">
        <v>289.15719999999999</v>
      </c>
      <c r="H5364" s="31">
        <v>12.25381</v>
      </c>
      <c r="I5364" s="31">
        <v>2430.5610000000001</v>
      </c>
      <c r="J5364" s="31">
        <v>3976.828</v>
      </c>
      <c r="K5364" s="31">
        <v>2007.9659999999999</v>
      </c>
      <c r="L5364" s="31">
        <v>87.53</v>
      </c>
      <c r="M5364" s="31" t="s">
        <v>108</v>
      </c>
      <c r="N5364" s="31">
        <v>55.7408</v>
      </c>
      <c r="O5364" s="31">
        <v>97.996099999999998</v>
      </c>
      <c r="P5364" s="31">
        <v>110.5633</v>
      </c>
      <c r="Q5364" s="31">
        <v>2118.1309000000001</v>
      </c>
      <c r="R5364" s="31">
        <v>82.513000000000005</v>
      </c>
      <c r="S5364" s="31" t="s">
        <v>108</v>
      </c>
    </row>
    <row r="5365" spans="1:19" x14ac:dyDescent="0.35">
      <c r="A5365" s="2">
        <v>40379</v>
      </c>
      <c r="B5365" s="31">
        <v>547.15329999999994</v>
      </c>
      <c r="C5365" s="31">
        <v>1018.574</v>
      </c>
      <c r="D5365" s="31">
        <v>499.96050000000002</v>
      </c>
      <c r="E5365" s="31">
        <v>591.35789999999997</v>
      </c>
      <c r="F5365" s="31">
        <v>102.9833</v>
      </c>
      <c r="G5365" s="31">
        <v>289.4547</v>
      </c>
      <c r="H5365" s="31">
        <v>12.23737</v>
      </c>
      <c r="I5365" s="31">
        <v>2429.7040000000002</v>
      </c>
      <c r="J5365" s="31">
        <v>3983.3960000000002</v>
      </c>
      <c r="K5365" s="31">
        <v>2010.6189999999999</v>
      </c>
      <c r="L5365" s="31">
        <v>88.87</v>
      </c>
      <c r="M5365" s="31" t="s">
        <v>108</v>
      </c>
      <c r="N5365" s="31">
        <v>56.798200000000001</v>
      </c>
      <c r="O5365" s="31">
        <v>97.605900000000005</v>
      </c>
      <c r="P5365" s="31">
        <v>109.8488</v>
      </c>
      <c r="Q5365" s="31">
        <v>2137.7777999999998</v>
      </c>
      <c r="R5365" s="31">
        <v>82.747</v>
      </c>
      <c r="S5365" s="31" t="s">
        <v>108</v>
      </c>
    </row>
    <row r="5366" spans="1:19" x14ac:dyDescent="0.35">
      <c r="A5366" s="2">
        <v>40380</v>
      </c>
      <c r="B5366" s="31">
        <v>541.51250000000005</v>
      </c>
      <c r="C5366" s="31">
        <v>1012.7859999999999</v>
      </c>
      <c r="D5366" s="31">
        <v>492.87020000000001</v>
      </c>
      <c r="E5366" s="31">
        <v>611.07799999999997</v>
      </c>
      <c r="F5366" s="31">
        <v>102.9833</v>
      </c>
      <c r="G5366" s="31">
        <v>291.09089999999998</v>
      </c>
      <c r="H5366" s="31">
        <v>12.064719999999999</v>
      </c>
      <c r="I5366" s="31">
        <v>2431.2469999999998</v>
      </c>
      <c r="J5366" s="31">
        <v>3991.9850000000001</v>
      </c>
      <c r="K5366" s="31">
        <v>2010.7750000000001</v>
      </c>
      <c r="L5366" s="31">
        <v>87.55</v>
      </c>
      <c r="M5366" s="31" t="s">
        <v>108</v>
      </c>
      <c r="N5366" s="31">
        <v>56.049500000000002</v>
      </c>
      <c r="O5366" s="31">
        <v>97.424800000000005</v>
      </c>
      <c r="P5366" s="31">
        <v>109.2859</v>
      </c>
      <c r="Q5366" s="31">
        <v>2162.3980999999999</v>
      </c>
      <c r="R5366" s="31">
        <v>83.393000000000001</v>
      </c>
      <c r="S5366" s="31" t="s">
        <v>108</v>
      </c>
    </row>
    <row r="5367" spans="1:19" x14ac:dyDescent="0.35">
      <c r="A5367" s="2">
        <v>40381</v>
      </c>
      <c r="B5367" s="31">
        <v>559.14880000000005</v>
      </c>
      <c r="C5367" s="31">
        <v>1050.0619999999999</v>
      </c>
      <c r="D5367" s="31">
        <v>505.3261</v>
      </c>
      <c r="E5367" s="31">
        <v>624.51440000000002</v>
      </c>
      <c r="F5367" s="31">
        <v>103.31059999999999</v>
      </c>
      <c r="G5367" s="31">
        <v>291.38839999999999</v>
      </c>
      <c r="H5367" s="31">
        <v>11.98662</v>
      </c>
      <c r="I5367" s="31">
        <v>2434.1640000000002</v>
      </c>
      <c r="J5367" s="31">
        <v>3981.375</v>
      </c>
      <c r="K5367" s="31">
        <v>2007.3409999999999</v>
      </c>
      <c r="L5367" s="31">
        <v>89.5</v>
      </c>
      <c r="M5367" s="31" t="s">
        <v>108</v>
      </c>
      <c r="N5367" s="31">
        <v>57.1995</v>
      </c>
      <c r="O5367" s="31">
        <v>97.551699999999997</v>
      </c>
      <c r="P5367" s="31">
        <v>110.05410000000001</v>
      </c>
      <c r="Q5367" s="31">
        <v>2182.2404000000001</v>
      </c>
      <c r="R5367" s="31">
        <v>82.594999999999999</v>
      </c>
      <c r="S5367" s="31" t="s">
        <v>108</v>
      </c>
    </row>
    <row r="5368" spans="1:19" x14ac:dyDescent="0.35">
      <c r="A5368" s="2">
        <v>40382</v>
      </c>
      <c r="B5368" s="31">
        <v>556.36410000000001</v>
      </c>
      <c r="C5368" s="31">
        <v>1039.4190000000001</v>
      </c>
      <c r="D5368" s="31">
        <v>503.79309999999998</v>
      </c>
      <c r="E5368" s="31">
        <v>626.09649999999999</v>
      </c>
      <c r="F5368" s="31">
        <v>102.6473</v>
      </c>
      <c r="G5368" s="31">
        <v>291.98340000000002</v>
      </c>
      <c r="H5368" s="31">
        <v>12.19215</v>
      </c>
      <c r="I5368" s="31">
        <v>2431.076</v>
      </c>
      <c r="J5368" s="31">
        <v>3965.2080000000001</v>
      </c>
      <c r="K5368" s="31">
        <v>2001.722</v>
      </c>
      <c r="L5368" s="31">
        <v>90.55</v>
      </c>
      <c r="M5368" s="31" t="s">
        <v>108</v>
      </c>
      <c r="N5368" s="31">
        <v>57.847799999999999</v>
      </c>
      <c r="O5368" s="31">
        <v>97.299199999999999</v>
      </c>
      <c r="P5368" s="31">
        <v>109.28700000000001</v>
      </c>
      <c r="Q5368" s="31">
        <v>2200.2721000000001</v>
      </c>
      <c r="R5368" s="31">
        <v>82.463999999999999</v>
      </c>
      <c r="S5368" s="31" t="s">
        <v>108</v>
      </c>
    </row>
    <row r="5369" spans="1:19" x14ac:dyDescent="0.35">
      <c r="A5369" s="2">
        <v>40385</v>
      </c>
      <c r="B5369" s="31">
        <v>556.86389999999994</v>
      </c>
      <c r="C5369" s="31">
        <v>1033.1410000000001</v>
      </c>
      <c r="D5369" s="31">
        <v>506.66750000000002</v>
      </c>
      <c r="E5369" s="31">
        <v>636.70299999999997</v>
      </c>
      <c r="F5369" s="31">
        <v>102.251</v>
      </c>
      <c r="G5369" s="31">
        <v>287.37240000000003</v>
      </c>
      <c r="H5369" s="31">
        <v>12.22092</v>
      </c>
      <c r="I5369" s="31">
        <v>2431.9340000000002</v>
      </c>
      <c r="J5369" s="31">
        <v>3967.2289999999998</v>
      </c>
      <c r="K5369" s="31">
        <v>1992.3579999999999</v>
      </c>
      <c r="L5369" s="31">
        <v>91.29</v>
      </c>
      <c r="M5369" s="31" t="s">
        <v>108</v>
      </c>
      <c r="N5369" s="31">
        <v>58.272300000000001</v>
      </c>
      <c r="O5369" s="31">
        <v>97.353899999999996</v>
      </c>
      <c r="P5369" s="31">
        <v>110.2936</v>
      </c>
      <c r="Q5369" s="31">
        <v>2209.5500999999999</v>
      </c>
      <c r="R5369" s="31">
        <v>82.087000000000003</v>
      </c>
      <c r="S5369" s="31" t="s">
        <v>108</v>
      </c>
    </row>
    <row r="5370" spans="1:19" x14ac:dyDescent="0.35">
      <c r="A5370" s="2">
        <v>40386</v>
      </c>
      <c r="B5370" s="31">
        <v>546.86760000000004</v>
      </c>
      <c r="C5370" s="31">
        <v>1012.394</v>
      </c>
      <c r="D5370" s="31">
        <v>496.12790000000001</v>
      </c>
      <c r="E5370" s="31">
        <v>628.59209999999996</v>
      </c>
      <c r="F5370" s="31">
        <v>100.0802</v>
      </c>
      <c r="G5370" s="31">
        <v>287.22370000000001</v>
      </c>
      <c r="H5370" s="31">
        <v>12.249689999999999</v>
      </c>
      <c r="I5370" s="31">
        <v>2433.9920000000002</v>
      </c>
      <c r="J5370" s="31">
        <v>3954.0929999999998</v>
      </c>
      <c r="K5370" s="31">
        <v>1991.7329999999999</v>
      </c>
      <c r="L5370" s="31">
        <v>91.42</v>
      </c>
      <c r="M5370" s="31" t="s">
        <v>108</v>
      </c>
      <c r="N5370" s="31">
        <v>58.241500000000002</v>
      </c>
      <c r="O5370" s="31">
        <v>96.665999999999997</v>
      </c>
      <c r="P5370" s="31">
        <v>110.7116</v>
      </c>
      <c r="Q5370" s="31">
        <v>2222.0315000000001</v>
      </c>
      <c r="R5370" s="31">
        <v>82.185000000000002</v>
      </c>
      <c r="S5370" s="31" t="s">
        <v>108</v>
      </c>
    </row>
    <row r="5371" spans="1:19" x14ac:dyDescent="0.35">
      <c r="A5371" s="2">
        <v>40387</v>
      </c>
      <c r="B5371" s="31">
        <v>546.22500000000002</v>
      </c>
      <c r="C5371" s="31">
        <v>1012.688</v>
      </c>
      <c r="D5371" s="31">
        <v>494.02</v>
      </c>
      <c r="E5371" s="31">
        <v>638.50789999999995</v>
      </c>
      <c r="F5371" s="31">
        <v>100.1319</v>
      </c>
      <c r="G5371" s="31">
        <v>290.94229999999999</v>
      </c>
      <c r="H5371" s="31">
        <v>12.373010000000001</v>
      </c>
      <c r="I5371" s="31">
        <v>2428.674</v>
      </c>
      <c r="J5371" s="31">
        <v>3971.2710000000002</v>
      </c>
      <c r="K5371" s="31">
        <v>1993.606</v>
      </c>
      <c r="L5371" s="31">
        <v>90.68</v>
      </c>
      <c r="M5371" s="31" t="s">
        <v>108</v>
      </c>
      <c r="N5371" s="31">
        <v>57.724400000000003</v>
      </c>
      <c r="O5371" s="31">
        <v>97.007499999999993</v>
      </c>
      <c r="P5371" s="31">
        <v>110.9676</v>
      </c>
      <c r="Q5371" s="31">
        <v>2223.4672</v>
      </c>
      <c r="R5371" s="31">
        <v>82.179000000000002</v>
      </c>
      <c r="S5371" s="31" t="s">
        <v>108</v>
      </c>
    </row>
    <row r="5372" spans="1:19" x14ac:dyDescent="0.35">
      <c r="A5372" s="2">
        <v>40388</v>
      </c>
      <c r="B5372" s="31">
        <v>556.1499</v>
      </c>
      <c r="C5372" s="31">
        <v>1030.492</v>
      </c>
      <c r="D5372" s="31">
        <v>503.40980000000002</v>
      </c>
      <c r="E5372" s="31">
        <v>643.85569999999996</v>
      </c>
      <c r="F5372" s="31">
        <v>100.89</v>
      </c>
      <c r="G5372" s="31">
        <v>293.91719999999998</v>
      </c>
      <c r="H5372" s="31">
        <v>12.520989999999999</v>
      </c>
      <c r="I5372" s="31">
        <v>2431.5909999999999</v>
      </c>
      <c r="J5372" s="31">
        <v>3978.8490000000002</v>
      </c>
      <c r="K5372" s="31">
        <v>1997.508</v>
      </c>
      <c r="L5372" s="31">
        <v>90.26</v>
      </c>
      <c r="M5372" s="31" t="s">
        <v>108</v>
      </c>
      <c r="N5372" s="31">
        <v>57.3384</v>
      </c>
      <c r="O5372" s="31">
        <v>97.495199999999997</v>
      </c>
      <c r="P5372" s="31">
        <v>111.5669</v>
      </c>
      <c r="Q5372" s="31">
        <v>2229.4267</v>
      </c>
      <c r="R5372" s="31">
        <v>81.635999999999996</v>
      </c>
      <c r="S5372" s="31" t="s">
        <v>108</v>
      </c>
    </row>
    <row r="5373" spans="1:19" x14ac:dyDescent="0.35">
      <c r="A5373" s="2">
        <v>40389</v>
      </c>
      <c r="B5373" s="31">
        <v>560.36260000000004</v>
      </c>
      <c r="C5373" s="31">
        <v>1040.9880000000001</v>
      </c>
      <c r="D5373" s="31">
        <v>501.8768</v>
      </c>
      <c r="E5373" s="31">
        <v>649.76059999999995</v>
      </c>
      <c r="F5373" s="31">
        <v>101.98399999999999</v>
      </c>
      <c r="G5373" s="31">
        <v>298.97449999999998</v>
      </c>
      <c r="H5373" s="31">
        <v>12.705970000000001</v>
      </c>
      <c r="I5373" s="31">
        <v>2433.6489999999999</v>
      </c>
      <c r="J5373" s="31">
        <v>4002.0889999999999</v>
      </c>
      <c r="K5373" s="31">
        <v>2005.1559999999999</v>
      </c>
      <c r="L5373" s="31">
        <v>90.37</v>
      </c>
      <c r="M5373" s="31" t="s">
        <v>108</v>
      </c>
      <c r="N5373" s="31">
        <v>57.492800000000003</v>
      </c>
      <c r="O5373" s="31">
        <v>98.000100000000003</v>
      </c>
      <c r="P5373" s="31">
        <v>111.083</v>
      </c>
      <c r="Q5373" s="31">
        <v>2224.0070000000001</v>
      </c>
      <c r="R5373" s="31">
        <v>81.539000000000001</v>
      </c>
      <c r="S5373" s="31" t="s">
        <v>108</v>
      </c>
    </row>
    <row r="5374" spans="1:19" x14ac:dyDescent="0.35">
      <c r="A5374" s="2">
        <v>40392</v>
      </c>
      <c r="B5374" s="31">
        <v>578.64149999999995</v>
      </c>
      <c r="C5374" s="31">
        <v>1063.5989999999999</v>
      </c>
      <c r="D5374" s="31">
        <v>526.21370000000002</v>
      </c>
      <c r="E5374" s="31">
        <v>668.61170000000004</v>
      </c>
      <c r="F5374" s="31">
        <v>102.11320000000001</v>
      </c>
      <c r="G5374" s="31">
        <v>300.46190000000001</v>
      </c>
      <c r="H5374" s="31">
        <v>12.66897</v>
      </c>
      <c r="I5374" s="31">
        <v>2436.0509999999999</v>
      </c>
      <c r="J5374" s="31">
        <v>3989.4589999999998</v>
      </c>
      <c r="K5374" s="31">
        <v>2001.8789999999999</v>
      </c>
      <c r="L5374" s="31">
        <v>92.3</v>
      </c>
      <c r="M5374" s="31" t="s">
        <v>108</v>
      </c>
      <c r="N5374" s="31">
        <v>58.480699999999999</v>
      </c>
      <c r="O5374" s="31">
        <v>98.226500000000001</v>
      </c>
      <c r="P5374" s="31">
        <v>112.4281</v>
      </c>
      <c r="Q5374" s="31">
        <v>2272.6713</v>
      </c>
      <c r="R5374" s="31">
        <v>80.938000000000002</v>
      </c>
      <c r="S5374" s="31" t="s">
        <v>108</v>
      </c>
    </row>
    <row r="5375" spans="1:19" x14ac:dyDescent="0.35">
      <c r="A5375" s="2">
        <v>40393</v>
      </c>
      <c r="B5375" s="31">
        <v>590.92259999999999</v>
      </c>
      <c r="C5375" s="31">
        <v>1075.8610000000001</v>
      </c>
      <c r="D5375" s="31">
        <v>534.6454</v>
      </c>
      <c r="E5375" s="31">
        <v>660.87959999999998</v>
      </c>
      <c r="F5375" s="31">
        <v>102.2941</v>
      </c>
      <c r="G5375" s="31">
        <v>302.84179999999998</v>
      </c>
      <c r="H5375" s="31">
        <v>12.570309999999999</v>
      </c>
      <c r="I5375" s="31">
        <v>2435.8789999999999</v>
      </c>
      <c r="J5375" s="31">
        <v>4007.6469999999999</v>
      </c>
      <c r="K5375" s="31">
        <v>2013.116</v>
      </c>
      <c r="L5375" s="31">
        <v>92.01</v>
      </c>
      <c r="M5375" s="31" t="s">
        <v>108</v>
      </c>
      <c r="N5375" s="31">
        <v>58.442100000000003</v>
      </c>
      <c r="O5375" s="31">
        <v>98.945499999999996</v>
      </c>
      <c r="P5375" s="31">
        <v>112.7345</v>
      </c>
      <c r="Q5375" s="31">
        <v>2265.7285999999999</v>
      </c>
      <c r="R5375" s="31">
        <v>80.596000000000004</v>
      </c>
      <c r="S5375" s="31" t="s">
        <v>108</v>
      </c>
    </row>
    <row r="5376" spans="1:19" x14ac:dyDescent="0.35">
      <c r="A5376" s="2">
        <v>40394</v>
      </c>
      <c r="B5376" s="31">
        <v>588.92330000000004</v>
      </c>
      <c r="C5376" s="31">
        <v>1066.787</v>
      </c>
      <c r="D5376" s="31">
        <v>536.56169999999997</v>
      </c>
      <c r="E5376" s="31">
        <v>667.89859999999999</v>
      </c>
      <c r="F5376" s="31">
        <v>103.0177</v>
      </c>
      <c r="G5376" s="31">
        <v>304.7011</v>
      </c>
      <c r="H5376" s="31">
        <v>12.81695</v>
      </c>
      <c r="I5376" s="31">
        <v>2441.3690000000001</v>
      </c>
      <c r="J5376" s="31">
        <v>3996.027</v>
      </c>
      <c r="K5376" s="31">
        <v>2015.3019999999999</v>
      </c>
      <c r="L5376" s="31">
        <v>92.53</v>
      </c>
      <c r="M5376" s="31" t="s">
        <v>108</v>
      </c>
      <c r="N5376" s="31">
        <v>58.820300000000003</v>
      </c>
      <c r="O5376" s="31">
        <v>98.398600000000002</v>
      </c>
      <c r="P5376" s="31">
        <v>112.0698</v>
      </c>
      <c r="Q5376" s="31">
        <v>2269.8957999999998</v>
      </c>
      <c r="R5376" s="31">
        <v>80.891999999999996</v>
      </c>
      <c r="S5376" s="31" t="s">
        <v>108</v>
      </c>
    </row>
    <row r="5377" spans="1:19" x14ac:dyDescent="0.35">
      <c r="A5377" s="2">
        <v>40395</v>
      </c>
      <c r="B5377" s="31">
        <v>585.13900000000001</v>
      </c>
      <c r="C5377" s="31">
        <v>1061.588</v>
      </c>
      <c r="D5377" s="31">
        <v>532.53750000000002</v>
      </c>
      <c r="E5377" s="31">
        <v>658.29480000000001</v>
      </c>
      <c r="F5377" s="31">
        <v>103.31059999999999</v>
      </c>
      <c r="G5377" s="31">
        <v>306.11419999999998</v>
      </c>
      <c r="H5377" s="31">
        <v>12.7964</v>
      </c>
      <c r="I5377" s="31">
        <v>2436.5650000000001</v>
      </c>
      <c r="J5377" s="31">
        <v>4004.616</v>
      </c>
      <c r="K5377" s="31">
        <v>2022.0129999999999</v>
      </c>
      <c r="L5377" s="31">
        <v>92.45</v>
      </c>
      <c r="M5377" s="31" t="s">
        <v>108</v>
      </c>
      <c r="N5377" s="31">
        <v>58.689100000000003</v>
      </c>
      <c r="O5377" s="31">
        <v>98.872500000000002</v>
      </c>
      <c r="P5377" s="31">
        <v>112.1708</v>
      </c>
      <c r="Q5377" s="31">
        <v>2270.4395</v>
      </c>
      <c r="R5377" s="31">
        <v>80.825000000000003</v>
      </c>
      <c r="S5377" s="31" t="s">
        <v>108</v>
      </c>
    </row>
    <row r="5378" spans="1:19" x14ac:dyDescent="0.35">
      <c r="A5378" s="2">
        <v>40396</v>
      </c>
      <c r="B5378" s="31">
        <v>575.42830000000004</v>
      </c>
      <c r="C5378" s="31">
        <v>1036.23</v>
      </c>
      <c r="D5378" s="31">
        <v>525.83050000000003</v>
      </c>
      <c r="E5378" s="31">
        <v>655.77689999999996</v>
      </c>
      <c r="F5378" s="31">
        <v>103.8275</v>
      </c>
      <c r="G5378" s="31">
        <v>307.4529</v>
      </c>
      <c r="H5378" s="31">
        <v>12.35656</v>
      </c>
      <c r="I5378" s="31">
        <v>2434.1640000000002</v>
      </c>
      <c r="J5378" s="31">
        <v>4026.846</v>
      </c>
      <c r="K5378" s="31">
        <v>2029.3489999999999</v>
      </c>
      <c r="L5378" s="31">
        <v>92.12</v>
      </c>
      <c r="M5378" s="31" t="s">
        <v>108</v>
      </c>
      <c r="N5378" s="31">
        <v>58.735399999999998</v>
      </c>
      <c r="O5378" s="31">
        <v>99.767200000000003</v>
      </c>
      <c r="P5378" s="31">
        <v>113.32940000000001</v>
      </c>
      <c r="Q5378" s="31">
        <v>2269.1071000000002</v>
      </c>
      <c r="R5378" s="31">
        <v>80.406999999999996</v>
      </c>
      <c r="S5378" s="31" t="s">
        <v>108</v>
      </c>
    </row>
    <row r="5379" spans="1:19" x14ac:dyDescent="0.35">
      <c r="A5379" s="2">
        <v>40399</v>
      </c>
      <c r="B5379" s="31">
        <v>581.33130000000006</v>
      </c>
      <c r="C5379" s="31">
        <v>1039.9639999999999</v>
      </c>
      <c r="D5379" s="31">
        <v>527.13130000000001</v>
      </c>
      <c r="E5379" s="31">
        <v>660.58870000000002</v>
      </c>
      <c r="F5379" s="31">
        <v>103.5949</v>
      </c>
      <c r="G5379" s="31">
        <v>307.89909999999998</v>
      </c>
      <c r="H5379" s="31">
        <v>12.37954</v>
      </c>
      <c r="I5379" s="31">
        <v>2438.6239999999998</v>
      </c>
      <c r="J5379" s="31">
        <v>4024.8249999999998</v>
      </c>
      <c r="K5379" s="31">
        <v>2028.2560000000001</v>
      </c>
      <c r="L5379" s="31">
        <v>92.61</v>
      </c>
      <c r="M5379" s="31" t="s">
        <v>108</v>
      </c>
      <c r="N5379" s="31">
        <v>59.082799999999999</v>
      </c>
      <c r="O5379" s="31">
        <v>99.016499999999994</v>
      </c>
      <c r="P5379" s="31">
        <v>112.92910000000001</v>
      </c>
      <c r="Q5379" s="31">
        <v>2280.4243999999999</v>
      </c>
      <c r="R5379" s="31">
        <v>80.710999999999999</v>
      </c>
      <c r="S5379" s="31" t="s">
        <v>108</v>
      </c>
    </row>
    <row r="5380" spans="1:19" x14ac:dyDescent="0.35">
      <c r="A5380" s="2">
        <v>40400</v>
      </c>
      <c r="B5380" s="31">
        <v>571.90629999999999</v>
      </c>
      <c r="C5380" s="31">
        <v>1024.4190000000001</v>
      </c>
      <c r="D5380" s="31">
        <v>518.61379999999997</v>
      </c>
      <c r="E5380" s="31">
        <v>649.40409999999997</v>
      </c>
      <c r="F5380" s="31">
        <v>103.1986</v>
      </c>
      <c r="G5380" s="31">
        <v>304.03179999999998</v>
      </c>
      <c r="H5380" s="31">
        <v>11.94051</v>
      </c>
      <c r="I5380" s="31">
        <v>2435.1930000000002</v>
      </c>
      <c r="J5380" s="31">
        <v>4039.982</v>
      </c>
      <c r="K5380" s="31">
        <v>2027.008</v>
      </c>
      <c r="L5380" s="31">
        <v>92.14</v>
      </c>
      <c r="M5380" s="31" t="s">
        <v>108</v>
      </c>
      <c r="N5380" s="31">
        <v>58.550199999999997</v>
      </c>
      <c r="O5380" s="31">
        <v>98.935000000000002</v>
      </c>
      <c r="P5380" s="31">
        <v>111.5916</v>
      </c>
      <c r="Q5380" s="31">
        <v>2248.6792</v>
      </c>
      <c r="R5380" s="31">
        <v>80.799000000000007</v>
      </c>
      <c r="S5380" s="31" t="s">
        <v>108</v>
      </c>
    </row>
    <row r="5381" spans="1:19" x14ac:dyDescent="0.35">
      <c r="A5381" s="2">
        <v>40401</v>
      </c>
      <c r="B5381" s="31">
        <v>557.67790000000002</v>
      </c>
      <c r="C5381" s="31">
        <v>985.65099999999995</v>
      </c>
      <c r="D5381" s="31">
        <v>505.26909999999998</v>
      </c>
      <c r="E5381" s="31">
        <v>640.39570000000003</v>
      </c>
      <c r="F5381" s="31">
        <v>103.30200000000001</v>
      </c>
      <c r="G5381" s="31">
        <v>302.09809999999999</v>
      </c>
      <c r="H5381" s="31">
        <v>11.73526</v>
      </c>
      <c r="I5381" s="31">
        <v>2439.1390000000001</v>
      </c>
      <c r="J5381" s="31">
        <v>4060.1909999999998</v>
      </c>
      <c r="K5381" s="31">
        <v>2045.5809999999999</v>
      </c>
      <c r="L5381" s="31">
        <v>89.28</v>
      </c>
      <c r="M5381" s="31" t="s">
        <v>108</v>
      </c>
      <c r="N5381" s="31">
        <v>56.736400000000003</v>
      </c>
      <c r="O5381" s="31">
        <v>99.577399999999997</v>
      </c>
      <c r="P5381" s="31">
        <v>109.9884</v>
      </c>
      <c r="Q5381" s="31">
        <v>2205.6876999999999</v>
      </c>
      <c r="R5381" s="31">
        <v>82.29</v>
      </c>
      <c r="S5381" s="31" t="s">
        <v>108</v>
      </c>
    </row>
    <row r="5382" spans="1:19" x14ac:dyDescent="0.35">
      <c r="A5382" s="2">
        <v>40402</v>
      </c>
      <c r="B5382" s="31">
        <v>541.79780000000005</v>
      </c>
      <c r="C5382" s="31">
        <v>958.34100000000001</v>
      </c>
      <c r="D5382" s="31">
        <v>496.7439</v>
      </c>
      <c r="E5382" s="31">
        <v>645.35059999999999</v>
      </c>
      <c r="F5382" s="31">
        <v>104.8095</v>
      </c>
      <c r="G5382" s="31">
        <v>305.96539999999999</v>
      </c>
      <c r="H5382" s="31">
        <v>11.82831</v>
      </c>
      <c r="I5382" s="31">
        <v>2440.1680000000001</v>
      </c>
      <c r="J5382" s="31">
        <v>4051.6019999999999</v>
      </c>
      <c r="K5382" s="31">
        <v>2046.83</v>
      </c>
      <c r="L5382" s="31">
        <v>88.8</v>
      </c>
      <c r="M5382" s="31" t="s">
        <v>108</v>
      </c>
      <c r="N5382" s="31">
        <v>56.412300000000002</v>
      </c>
      <c r="O5382" s="31">
        <v>98.805800000000005</v>
      </c>
      <c r="P5382" s="31">
        <v>109.52119999999999</v>
      </c>
      <c r="Q5382" s="31">
        <v>2192.7060000000001</v>
      </c>
      <c r="R5382" s="31">
        <v>82.635000000000005</v>
      </c>
      <c r="S5382" s="31" t="s">
        <v>108</v>
      </c>
    </row>
    <row r="5383" spans="1:19" x14ac:dyDescent="0.35">
      <c r="A5383" s="2">
        <v>40403</v>
      </c>
      <c r="B5383" s="31">
        <v>538.89290000000005</v>
      </c>
      <c r="C5383" s="31">
        <v>951.87599999999998</v>
      </c>
      <c r="D5383" s="31">
        <v>488.00580000000002</v>
      </c>
      <c r="E5383" s="31">
        <v>636.51599999999996</v>
      </c>
      <c r="F5383" s="31">
        <v>104.8009</v>
      </c>
      <c r="G5383" s="31">
        <v>310.57639999999998</v>
      </c>
      <c r="H5383" s="31">
        <v>11.750920000000001</v>
      </c>
      <c r="I5383" s="31">
        <v>2443.0839999999998</v>
      </c>
      <c r="J5383" s="31">
        <v>4059.18</v>
      </c>
      <c r="K5383" s="31">
        <v>2050.8879999999999</v>
      </c>
      <c r="L5383" s="31">
        <v>88.54</v>
      </c>
      <c r="M5383" s="31" t="s">
        <v>108</v>
      </c>
      <c r="N5383" s="31">
        <v>56.041800000000002</v>
      </c>
      <c r="O5383" s="31">
        <v>98.340999999999994</v>
      </c>
      <c r="P5383" s="31">
        <v>108.8049</v>
      </c>
      <c r="Q5383" s="31">
        <v>2202.4911999999999</v>
      </c>
      <c r="R5383" s="31">
        <v>82.947999999999993</v>
      </c>
      <c r="S5383" s="31" t="s">
        <v>108</v>
      </c>
    </row>
    <row r="5384" spans="1:19" x14ac:dyDescent="0.35">
      <c r="A5384" s="2">
        <v>40406</v>
      </c>
      <c r="B5384" s="31">
        <v>539.60140000000001</v>
      </c>
      <c r="C5384" s="31">
        <v>948.745</v>
      </c>
      <c r="D5384" s="31">
        <v>485.34640000000002</v>
      </c>
      <c r="E5384" s="31">
        <v>644.74980000000005</v>
      </c>
      <c r="F5384" s="31">
        <v>105.6279</v>
      </c>
      <c r="G5384" s="31">
        <v>306.8578</v>
      </c>
      <c r="H5384" s="31">
        <v>11.76721</v>
      </c>
      <c r="I5384" s="31">
        <v>2448.0590000000002</v>
      </c>
      <c r="J5384" s="31">
        <v>4079.3890000000001</v>
      </c>
      <c r="K5384" s="31">
        <v>2059.7849999999999</v>
      </c>
      <c r="L5384" s="31">
        <v>88.62</v>
      </c>
      <c r="M5384" s="31" t="s">
        <v>108</v>
      </c>
      <c r="N5384" s="31">
        <v>56.188400000000001</v>
      </c>
      <c r="O5384" s="31">
        <v>99.492199999999997</v>
      </c>
      <c r="P5384" s="31">
        <v>109.521</v>
      </c>
      <c r="Q5384" s="31">
        <v>2213.3978000000002</v>
      </c>
      <c r="R5384" s="31">
        <v>82.533000000000001</v>
      </c>
      <c r="S5384" s="31" t="s">
        <v>108</v>
      </c>
    </row>
    <row r="5385" spans="1:19" x14ac:dyDescent="0.35">
      <c r="A5385" s="2">
        <v>40407</v>
      </c>
      <c r="B5385" s="31">
        <v>548.74120000000005</v>
      </c>
      <c r="C5385" s="31">
        <v>963.13900000000001</v>
      </c>
      <c r="D5385" s="31">
        <v>496.55399999999997</v>
      </c>
      <c r="E5385" s="31">
        <v>656.58860000000004</v>
      </c>
      <c r="F5385" s="31">
        <v>105.80880000000001</v>
      </c>
      <c r="G5385" s="31">
        <v>309.98140000000001</v>
      </c>
      <c r="H5385" s="31">
        <v>11.80387</v>
      </c>
      <c r="I5385" s="31">
        <v>2448.402</v>
      </c>
      <c r="J5385" s="31">
        <v>4062.212</v>
      </c>
      <c r="K5385" s="31">
        <v>2054.1660000000002</v>
      </c>
      <c r="L5385" s="31">
        <v>89.61</v>
      </c>
      <c r="M5385" s="31" t="s">
        <v>108</v>
      </c>
      <c r="N5385" s="31">
        <v>56.790500000000002</v>
      </c>
      <c r="O5385" s="31">
        <v>99.234899999999996</v>
      </c>
      <c r="P5385" s="31">
        <v>109.73480000000001</v>
      </c>
      <c r="Q5385" s="31">
        <v>2232.7361999999998</v>
      </c>
      <c r="R5385" s="31">
        <v>82.225999999999999</v>
      </c>
      <c r="S5385" s="31" t="s">
        <v>108</v>
      </c>
    </row>
    <row r="5386" spans="1:19" x14ac:dyDescent="0.35">
      <c r="A5386" s="2">
        <v>40408</v>
      </c>
      <c r="B5386" s="31">
        <v>545.48209999999995</v>
      </c>
      <c r="C5386" s="31">
        <v>963.13900000000001</v>
      </c>
      <c r="D5386" s="31">
        <v>489.1456</v>
      </c>
      <c r="E5386" s="31">
        <v>657.36749999999995</v>
      </c>
      <c r="F5386" s="31">
        <v>106.0758</v>
      </c>
      <c r="G5386" s="31">
        <v>306.63470000000001</v>
      </c>
      <c r="H5386" s="31">
        <v>11.775359999999999</v>
      </c>
      <c r="I5386" s="31">
        <v>2451.4899999999998</v>
      </c>
      <c r="J5386" s="31">
        <v>4060.1909999999998</v>
      </c>
      <c r="K5386" s="31">
        <v>2061.502</v>
      </c>
      <c r="L5386" s="31">
        <v>89.42</v>
      </c>
      <c r="M5386" s="31" t="s">
        <v>108</v>
      </c>
      <c r="N5386" s="31">
        <v>56.705599999999997</v>
      </c>
      <c r="O5386" s="31">
        <v>99.490799999999993</v>
      </c>
      <c r="P5386" s="31">
        <v>109.5988</v>
      </c>
      <c r="Q5386" s="31">
        <v>2233.4274</v>
      </c>
      <c r="R5386" s="31">
        <v>82.222999999999999</v>
      </c>
      <c r="S5386" s="31" t="s">
        <v>108</v>
      </c>
    </row>
    <row r="5387" spans="1:19" x14ac:dyDescent="0.35">
      <c r="A5387" s="2">
        <v>40409</v>
      </c>
      <c r="B5387" s="31">
        <v>536.69659999999999</v>
      </c>
      <c r="C5387" s="31">
        <v>947.73500000000001</v>
      </c>
      <c r="D5387" s="31">
        <v>488.38580000000002</v>
      </c>
      <c r="E5387" s="31">
        <v>649.89030000000002</v>
      </c>
      <c r="F5387" s="31">
        <v>106.4204</v>
      </c>
      <c r="G5387" s="31">
        <v>301.13119999999998</v>
      </c>
      <c r="H5387" s="31">
        <v>11.77943</v>
      </c>
      <c r="I5387" s="31">
        <v>2449.2600000000002</v>
      </c>
      <c r="J5387" s="31">
        <v>4071.306</v>
      </c>
      <c r="K5387" s="31">
        <v>2066.0279999999998</v>
      </c>
      <c r="L5387" s="31">
        <v>88.15</v>
      </c>
      <c r="M5387" s="31" t="s">
        <v>108</v>
      </c>
      <c r="N5387" s="31">
        <v>56.188400000000001</v>
      </c>
      <c r="O5387" s="31">
        <v>99.838800000000006</v>
      </c>
      <c r="P5387" s="31">
        <v>109.7017</v>
      </c>
      <c r="Q5387" s="31">
        <v>2233.9081000000001</v>
      </c>
      <c r="R5387" s="31">
        <v>82.447000000000003</v>
      </c>
      <c r="S5387" s="31" t="s">
        <v>108</v>
      </c>
    </row>
    <row r="5388" spans="1:19" x14ac:dyDescent="0.35">
      <c r="A5388" s="2">
        <v>40410</v>
      </c>
      <c r="B5388" s="31">
        <v>529.61149999999998</v>
      </c>
      <c r="C5388" s="31">
        <v>943.19</v>
      </c>
      <c r="D5388" s="31">
        <v>481.54730000000001</v>
      </c>
      <c r="E5388" s="31">
        <v>645.52859999999998</v>
      </c>
      <c r="F5388" s="31">
        <v>105.8519</v>
      </c>
      <c r="G5388" s="31">
        <v>298.67689999999999</v>
      </c>
      <c r="H5388" s="31">
        <v>11.51468</v>
      </c>
      <c r="I5388" s="31">
        <v>2451.1469999999999</v>
      </c>
      <c r="J5388" s="31">
        <v>4057.665</v>
      </c>
      <c r="K5388" s="31">
        <v>2072.8960000000002</v>
      </c>
      <c r="L5388" s="31">
        <v>88.06</v>
      </c>
      <c r="M5388" s="31" t="s">
        <v>108</v>
      </c>
      <c r="N5388" s="31">
        <v>56.358199999999997</v>
      </c>
      <c r="O5388" s="31">
        <v>99.035300000000007</v>
      </c>
      <c r="P5388" s="31">
        <v>108.1674</v>
      </c>
      <c r="Q5388" s="31">
        <v>2220.2264</v>
      </c>
      <c r="R5388" s="31">
        <v>83.057000000000002</v>
      </c>
      <c r="S5388" s="31" t="s">
        <v>108</v>
      </c>
    </row>
    <row r="5389" spans="1:19" x14ac:dyDescent="0.35">
      <c r="A5389" s="2">
        <v>40413</v>
      </c>
      <c r="B5389" s="31">
        <v>525.077</v>
      </c>
      <c r="C5389" s="31">
        <v>928.79499999999996</v>
      </c>
      <c r="D5389" s="31">
        <v>478.50790000000001</v>
      </c>
      <c r="E5389" s="31">
        <v>645.50630000000001</v>
      </c>
      <c r="F5389" s="31">
        <v>105.8261</v>
      </c>
      <c r="G5389" s="31">
        <v>299.12310000000002</v>
      </c>
      <c r="H5389" s="31">
        <v>11.543189999999999</v>
      </c>
      <c r="I5389" s="31">
        <v>2450.6320000000001</v>
      </c>
      <c r="J5389" s="31">
        <v>4061.7060000000001</v>
      </c>
      <c r="K5389" s="31">
        <v>2070.8670000000002</v>
      </c>
      <c r="L5389" s="31">
        <v>87.67</v>
      </c>
      <c r="M5389" s="31" t="s">
        <v>108</v>
      </c>
      <c r="N5389" s="31">
        <v>55.8643</v>
      </c>
      <c r="O5389" s="31">
        <v>99.674499999999995</v>
      </c>
      <c r="P5389" s="31">
        <v>107.9204</v>
      </c>
      <c r="Q5389" s="31">
        <v>2216.2613999999999</v>
      </c>
      <c r="R5389" s="31">
        <v>83.123000000000005</v>
      </c>
      <c r="S5389" s="31" t="s">
        <v>108</v>
      </c>
    </row>
    <row r="5390" spans="1:19" x14ac:dyDescent="0.35">
      <c r="A5390" s="2">
        <v>40414</v>
      </c>
      <c r="B5390" s="31">
        <v>516.57489999999996</v>
      </c>
      <c r="C5390" s="31">
        <v>913.79499999999996</v>
      </c>
      <c r="D5390" s="31">
        <v>471.85930000000002</v>
      </c>
      <c r="E5390" s="31">
        <v>634.89139999999998</v>
      </c>
      <c r="F5390" s="31">
        <v>106.2482</v>
      </c>
      <c r="G5390" s="31">
        <v>297.18939999999998</v>
      </c>
      <c r="H5390" s="31">
        <v>11.453580000000001</v>
      </c>
      <c r="I5390" s="31">
        <v>2452.1759999999999</v>
      </c>
      <c r="J5390" s="31">
        <v>4085.9569999999999</v>
      </c>
      <c r="K5390" s="31">
        <v>2088.66</v>
      </c>
      <c r="L5390" s="31">
        <v>86.38</v>
      </c>
      <c r="M5390" s="31" t="s">
        <v>108</v>
      </c>
      <c r="N5390" s="31">
        <v>54.760599999999997</v>
      </c>
      <c r="O5390" s="31">
        <v>101.0913</v>
      </c>
      <c r="P5390" s="31">
        <v>108.14230000000001</v>
      </c>
      <c r="Q5390" s="31">
        <v>2187.9002</v>
      </c>
      <c r="R5390" s="31">
        <v>83.146000000000001</v>
      </c>
      <c r="S5390" s="31" t="s">
        <v>108</v>
      </c>
    </row>
    <row r="5391" spans="1:19" x14ac:dyDescent="0.35">
      <c r="A5391" s="2">
        <v>40415</v>
      </c>
      <c r="B5391" s="31">
        <v>523.80169999999998</v>
      </c>
      <c r="C5391" s="31">
        <v>921.92700000000002</v>
      </c>
      <c r="D5391" s="31">
        <v>473.94889999999998</v>
      </c>
      <c r="E5391" s="31">
        <v>631.73140000000001</v>
      </c>
      <c r="F5391" s="31">
        <v>106.92870000000001</v>
      </c>
      <c r="G5391" s="31">
        <v>297.18939999999998</v>
      </c>
      <c r="H5391" s="31">
        <v>11.20919</v>
      </c>
      <c r="I5391" s="31">
        <v>2454.578</v>
      </c>
      <c r="J5391" s="31">
        <v>4070.2950000000001</v>
      </c>
      <c r="K5391" s="31">
        <v>2093.1860000000001</v>
      </c>
      <c r="L5391" s="31">
        <v>86.77</v>
      </c>
      <c r="M5391" s="31" t="s">
        <v>108</v>
      </c>
      <c r="N5391" s="31">
        <v>55.2545</v>
      </c>
      <c r="O5391" s="31">
        <v>100.3552</v>
      </c>
      <c r="P5391" s="31">
        <v>107.66500000000001</v>
      </c>
      <c r="Q5391" s="31">
        <v>2163.6478000000002</v>
      </c>
      <c r="R5391" s="31">
        <v>83.260999999999996</v>
      </c>
      <c r="S5391" s="31" t="s">
        <v>108</v>
      </c>
    </row>
    <row r="5392" spans="1:19" x14ac:dyDescent="0.35">
      <c r="A5392" s="2">
        <v>40416</v>
      </c>
      <c r="B5392" s="31">
        <v>534.28769999999997</v>
      </c>
      <c r="C5392" s="31">
        <v>943.745</v>
      </c>
      <c r="D5392" s="31">
        <v>488.57580000000002</v>
      </c>
      <c r="E5392" s="31">
        <v>650.20180000000005</v>
      </c>
      <c r="F5392" s="31">
        <v>106.6186</v>
      </c>
      <c r="G5392" s="31">
        <v>301.80040000000002</v>
      </c>
      <c r="H5392" s="31">
        <v>11.160310000000001</v>
      </c>
      <c r="I5392" s="31">
        <v>2450.4609999999998</v>
      </c>
      <c r="J5392" s="31">
        <v>4080.0360000000001</v>
      </c>
      <c r="K5392" s="31">
        <v>2089.2840000000001</v>
      </c>
      <c r="L5392" s="31">
        <v>85.97</v>
      </c>
      <c r="M5392" s="31" t="s">
        <v>108</v>
      </c>
      <c r="N5392" s="31">
        <v>54.567599999999999</v>
      </c>
      <c r="O5392" s="31">
        <v>100.3289</v>
      </c>
      <c r="P5392" s="31">
        <v>108.6204</v>
      </c>
      <c r="Q5392" s="31">
        <v>2171.3377999999998</v>
      </c>
      <c r="R5392" s="31">
        <v>82.933999999999997</v>
      </c>
      <c r="S5392" s="31" t="s">
        <v>108</v>
      </c>
    </row>
    <row r="5393" spans="1:19" x14ac:dyDescent="0.35">
      <c r="A5393" s="2">
        <v>40417</v>
      </c>
      <c r="B5393" s="31">
        <v>545.62390000000005</v>
      </c>
      <c r="C5393" s="31">
        <v>967.07899999999995</v>
      </c>
      <c r="D5393" s="31">
        <v>491.61520000000002</v>
      </c>
      <c r="E5393" s="31">
        <v>664.04349999999999</v>
      </c>
      <c r="F5393" s="31">
        <v>106.6358</v>
      </c>
      <c r="G5393" s="31">
        <v>305.22149999999999</v>
      </c>
      <c r="H5393" s="31">
        <v>11.0707</v>
      </c>
      <c r="I5393" s="31">
        <v>2445.8290000000002</v>
      </c>
      <c r="J5393" s="31">
        <v>4046.0810000000001</v>
      </c>
      <c r="K5393" s="31">
        <v>2084.9140000000002</v>
      </c>
      <c r="L5393" s="31">
        <v>87.53</v>
      </c>
      <c r="M5393" s="31" t="s">
        <v>108</v>
      </c>
      <c r="N5393" s="31">
        <v>55.239100000000001</v>
      </c>
      <c r="O5393" s="31">
        <v>99.914900000000003</v>
      </c>
      <c r="P5393" s="31">
        <v>108.45</v>
      </c>
      <c r="Q5393" s="31">
        <v>2180.3150999999998</v>
      </c>
      <c r="R5393" s="31">
        <v>82.918000000000006</v>
      </c>
      <c r="S5393" s="31" t="s">
        <v>108</v>
      </c>
    </row>
    <row r="5394" spans="1:19" x14ac:dyDescent="0.35">
      <c r="A5394" s="2">
        <v>40420</v>
      </c>
      <c r="B5394" s="31">
        <v>545.48220000000003</v>
      </c>
      <c r="C5394" s="31">
        <v>963.54300000000001</v>
      </c>
      <c r="D5394" s="31">
        <v>493.51479999999998</v>
      </c>
      <c r="E5394" s="31">
        <v>664.04349999999999</v>
      </c>
      <c r="F5394" s="31">
        <v>106.7478</v>
      </c>
      <c r="G5394" s="31">
        <v>304.18029999999999</v>
      </c>
      <c r="H5394" s="31">
        <v>11.054410000000001</v>
      </c>
      <c r="I5394" s="31">
        <v>2444.1129999999998</v>
      </c>
      <c r="J5394" s="31">
        <v>4076.2809999999999</v>
      </c>
      <c r="K5394" s="31">
        <v>2093.1860000000001</v>
      </c>
      <c r="L5394" s="31">
        <v>85.99</v>
      </c>
      <c r="M5394" s="31" t="s">
        <v>108</v>
      </c>
      <c r="N5394" s="31">
        <v>54.606200000000001</v>
      </c>
      <c r="O5394" s="31">
        <v>99.914900000000003</v>
      </c>
      <c r="P5394" s="31">
        <v>108.45</v>
      </c>
      <c r="Q5394" s="31">
        <v>2185.4146999999998</v>
      </c>
      <c r="R5394" s="31">
        <v>83.164000000000001</v>
      </c>
      <c r="S5394" s="31" t="s">
        <v>108</v>
      </c>
    </row>
    <row r="5395" spans="1:19" x14ac:dyDescent="0.35">
      <c r="A5395" s="2">
        <v>40421</v>
      </c>
      <c r="B5395" s="31">
        <v>531.24109999999996</v>
      </c>
      <c r="C5395" s="31">
        <v>938.08799999999997</v>
      </c>
      <c r="D5395" s="31">
        <v>489.90559999999999</v>
      </c>
      <c r="E5395" s="31">
        <v>662.15200000000004</v>
      </c>
      <c r="F5395" s="31">
        <v>107.70399999999999</v>
      </c>
      <c r="G5395" s="31">
        <v>300.46170000000001</v>
      </c>
      <c r="H5395" s="31">
        <v>11.144019999999999</v>
      </c>
      <c r="I5395" s="31">
        <v>2453.377</v>
      </c>
      <c r="J5395" s="31">
        <v>4087.4650000000001</v>
      </c>
      <c r="K5395" s="31">
        <v>2096.9319999999998</v>
      </c>
      <c r="L5395" s="31">
        <v>86.25</v>
      </c>
      <c r="M5395" s="31" t="s">
        <v>108</v>
      </c>
      <c r="N5395" s="31">
        <v>54.536700000000003</v>
      </c>
      <c r="O5395" s="31">
        <v>101.11620000000001</v>
      </c>
      <c r="P5395" s="31">
        <v>108.3745</v>
      </c>
      <c r="Q5395" s="31">
        <v>2180.3665999999998</v>
      </c>
      <c r="R5395" s="31">
        <v>83.201999999999998</v>
      </c>
      <c r="S5395" s="31" t="s">
        <v>108</v>
      </c>
    </row>
    <row r="5396" spans="1:19" x14ac:dyDescent="0.35">
      <c r="A5396" s="2">
        <v>40422</v>
      </c>
      <c r="B5396" s="31">
        <v>543.56920000000002</v>
      </c>
      <c r="C5396" s="31">
        <v>954.09900000000005</v>
      </c>
      <c r="D5396" s="31">
        <v>492.94499999999999</v>
      </c>
      <c r="E5396" s="31">
        <v>676.88379999999995</v>
      </c>
      <c r="F5396" s="31">
        <v>107.5145</v>
      </c>
      <c r="G5396" s="31">
        <v>299.12299999999999</v>
      </c>
      <c r="H5396" s="31">
        <v>11.20919</v>
      </c>
      <c r="I5396" s="31">
        <v>2445.143</v>
      </c>
      <c r="J5396" s="31">
        <v>4060.5230000000001</v>
      </c>
      <c r="K5396" s="31">
        <v>2078.203</v>
      </c>
      <c r="L5396" s="31">
        <v>89.01</v>
      </c>
      <c r="M5396" s="31" t="s">
        <v>108</v>
      </c>
      <c r="N5396" s="31">
        <v>56.188400000000001</v>
      </c>
      <c r="O5396" s="31">
        <v>100.4139</v>
      </c>
      <c r="P5396" s="31">
        <v>109.312</v>
      </c>
      <c r="Q5396" s="31">
        <v>2225.0167000000001</v>
      </c>
      <c r="R5396" s="31">
        <v>82.522000000000006</v>
      </c>
      <c r="S5396" s="31" t="s">
        <v>108</v>
      </c>
    </row>
    <row r="5397" spans="1:19" x14ac:dyDescent="0.35">
      <c r="A5397" s="2">
        <v>40423</v>
      </c>
      <c r="B5397" s="31">
        <v>547.04089999999997</v>
      </c>
      <c r="C5397" s="31">
        <v>970.51300000000003</v>
      </c>
      <c r="D5397" s="31">
        <v>488.57589999999999</v>
      </c>
      <c r="E5397" s="31">
        <v>679.28719999999998</v>
      </c>
      <c r="F5397" s="31">
        <v>107.97110000000001</v>
      </c>
      <c r="G5397" s="31">
        <v>300.16419999999999</v>
      </c>
      <c r="H5397" s="31">
        <v>11.139950000000001</v>
      </c>
      <c r="I5397" s="31">
        <v>2439.9960000000001</v>
      </c>
      <c r="J5397" s="31">
        <v>4052.39</v>
      </c>
      <c r="K5397" s="31">
        <v>2070.2420000000002</v>
      </c>
      <c r="L5397" s="31">
        <v>89.65</v>
      </c>
      <c r="M5397" s="31" t="s">
        <v>108</v>
      </c>
      <c r="N5397" s="31">
        <v>56.720999999999997</v>
      </c>
      <c r="O5397" s="31">
        <v>100.69540000000001</v>
      </c>
      <c r="P5397" s="31">
        <v>109.3798</v>
      </c>
      <c r="Q5397" s="31">
        <v>2237.7285000000002</v>
      </c>
      <c r="R5397" s="31">
        <v>82.462999999999994</v>
      </c>
      <c r="S5397" s="31" t="s">
        <v>108</v>
      </c>
    </row>
    <row r="5398" spans="1:19" x14ac:dyDescent="0.35">
      <c r="A5398" s="2">
        <v>40424</v>
      </c>
      <c r="B5398" s="31">
        <v>545.26959999999997</v>
      </c>
      <c r="C5398" s="31">
        <v>969.452</v>
      </c>
      <c r="D5398" s="31">
        <v>488.00599999999997</v>
      </c>
      <c r="E5398" s="31">
        <v>680.15509999999995</v>
      </c>
      <c r="F5398" s="31">
        <v>107.773</v>
      </c>
      <c r="G5398" s="31">
        <v>307.89890000000003</v>
      </c>
      <c r="H5398" s="31">
        <v>11.290649999999999</v>
      </c>
      <c r="I5398" s="31">
        <v>2434.6779999999999</v>
      </c>
      <c r="J5398" s="31">
        <v>4035.107</v>
      </c>
      <c r="K5398" s="31">
        <v>2058.9349999999999</v>
      </c>
      <c r="L5398" s="31">
        <v>90.8</v>
      </c>
      <c r="M5398" s="31" t="s">
        <v>108</v>
      </c>
      <c r="N5398" s="31">
        <v>57.639499999999998</v>
      </c>
      <c r="O5398" s="31">
        <v>100.6602</v>
      </c>
      <c r="P5398" s="31">
        <v>109.6763</v>
      </c>
      <c r="Q5398" s="31">
        <v>2256.808</v>
      </c>
      <c r="R5398" s="31">
        <v>82.102000000000004</v>
      </c>
      <c r="S5398" s="31" t="s">
        <v>108</v>
      </c>
    </row>
    <row r="5399" spans="1:19" x14ac:dyDescent="0.35">
      <c r="A5399" s="2">
        <v>40427</v>
      </c>
      <c r="B5399" s="31">
        <v>545.26959999999997</v>
      </c>
      <c r="C5399" s="31">
        <v>969.452</v>
      </c>
      <c r="D5399" s="31">
        <v>488.00599999999997</v>
      </c>
      <c r="E5399" s="31">
        <v>680.15509999999995</v>
      </c>
      <c r="F5399" s="31">
        <v>107.773</v>
      </c>
      <c r="G5399" s="31">
        <v>307.89890000000003</v>
      </c>
      <c r="H5399" s="31">
        <v>11.290649999999999</v>
      </c>
      <c r="I5399" s="31">
        <v>2422.1930000000002</v>
      </c>
      <c r="J5399" s="31">
        <v>4035.107</v>
      </c>
      <c r="K5399" s="31">
        <v>2061.2089999999998</v>
      </c>
      <c r="L5399" s="31">
        <v>90.8</v>
      </c>
      <c r="M5399" s="31" t="s">
        <v>108</v>
      </c>
      <c r="N5399" s="31">
        <v>57.639499999999998</v>
      </c>
      <c r="O5399" s="31">
        <v>100.79559999999999</v>
      </c>
      <c r="P5399" s="31">
        <v>109.81359999999999</v>
      </c>
      <c r="Q5399" s="31">
        <v>2275.1030000000001</v>
      </c>
      <c r="R5399" s="31">
        <v>82.042000000000002</v>
      </c>
      <c r="S5399" s="31" t="s">
        <v>108</v>
      </c>
    </row>
    <row r="5400" spans="1:19" x14ac:dyDescent="0.35">
      <c r="A5400" s="2">
        <v>40428</v>
      </c>
      <c r="B5400" s="31">
        <v>551.71699999999998</v>
      </c>
      <c r="C5400" s="31">
        <v>976.22</v>
      </c>
      <c r="D5400" s="31">
        <v>493.32490000000001</v>
      </c>
      <c r="E5400" s="31">
        <v>678.44159999999999</v>
      </c>
      <c r="F5400" s="31">
        <v>108.4794</v>
      </c>
      <c r="G5400" s="31">
        <v>312.95620000000002</v>
      </c>
      <c r="H5400" s="31">
        <v>11.08699</v>
      </c>
      <c r="I5400" s="31">
        <v>2428.9749999999999</v>
      </c>
      <c r="J5400" s="31">
        <v>4062.0479999999998</v>
      </c>
      <c r="K5400" s="31">
        <v>2077.6880000000001</v>
      </c>
      <c r="L5400" s="31">
        <v>89.79</v>
      </c>
      <c r="M5400" s="31" t="s">
        <v>108</v>
      </c>
      <c r="N5400" s="31">
        <v>57.346200000000003</v>
      </c>
      <c r="O5400" s="31">
        <v>101.39570000000001</v>
      </c>
      <c r="P5400" s="31">
        <v>108.5194</v>
      </c>
      <c r="Q5400" s="31">
        <v>2262.8463999999999</v>
      </c>
      <c r="R5400" s="31">
        <v>82.82</v>
      </c>
      <c r="S5400" s="31" t="s">
        <v>108</v>
      </c>
    </row>
    <row r="5401" spans="1:19" x14ac:dyDescent="0.35">
      <c r="A5401" s="2">
        <v>40429</v>
      </c>
      <c r="B5401" s="31">
        <v>554.19680000000005</v>
      </c>
      <c r="C5401" s="31">
        <v>979.50300000000004</v>
      </c>
      <c r="D5401" s="31">
        <v>504.15260000000001</v>
      </c>
      <c r="E5401" s="31">
        <v>682.49170000000004</v>
      </c>
      <c r="F5401" s="31">
        <v>108.32429999999999</v>
      </c>
      <c r="G5401" s="31">
        <v>311.98939999999999</v>
      </c>
      <c r="H5401" s="31">
        <v>11.14401</v>
      </c>
      <c r="I5401" s="31">
        <v>2433.0549999999998</v>
      </c>
      <c r="J5401" s="31">
        <v>4048.8310000000001</v>
      </c>
      <c r="K5401" s="31">
        <v>2070.5909999999999</v>
      </c>
      <c r="L5401" s="31">
        <v>90.45</v>
      </c>
      <c r="M5401" s="31" t="s">
        <v>108</v>
      </c>
      <c r="N5401" s="31">
        <v>57.9636</v>
      </c>
      <c r="O5401" s="31">
        <v>101.1718</v>
      </c>
      <c r="P5401" s="31">
        <v>108.67359999999999</v>
      </c>
      <c r="Q5401" s="31">
        <v>2259.6758</v>
      </c>
      <c r="R5401" s="31">
        <v>82.584999999999994</v>
      </c>
      <c r="S5401" s="31" t="s">
        <v>108</v>
      </c>
    </row>
    <row r="5402" spans="1:19" x14ac:dyDescent="0.35">
      <c r="A5402" s="2">
        <v>40430</v>
      </c>
      <c r="B5402" s="31">
        <v>549.51220000000001</v>
      </c>
      <c r="C5402" s="31">
        <v>977.21</v>
      </c>
      <c r="D5402" s="31">
        <v>506.27850000000001</v>
      </c>
      <c r="E5402" s="31">
        <v>671.87800000000004</v>
      </c>
      <c r="F5402" s="31">
        <v>107.75579999999999</v>
      </c>
      <c r="G5402" s="31">
        <v>311.17129999999997</v>
      </c>
      <c r="H5402" s="31">
        <v>10.972939999999999</v>
      </c>
      <c r="I5402" s="31">
        <v>2433.5709999999999</v>
      </c>
      <c r="J5402" s="31">
        <v>4022.3980000000001</v>
      </c>
      <c r="K5402" s="31">
        <v>2063.1779999999999</v>
      </c>
      <c r="L5402" s="31">
        <v>90.72</v>
      </c>
      <c r="M5402" s="31" t="s">
        <v>108</v>
      </c>
      <c r="N5402" s="31">
        <v>58.218299999999999</v>
      </c>
      <c r="O5402" s="31">
        <v>101.3494</v>
      </c>
      <c r="P5402" s="31">
        <v>108.613</v>
      </c>
      <c r="Q5402" s="31">
        <v>2270.7069999999999</v>
      </c>
      <c r="R5402" s="31">
        <v>82.674000000000007</v>
      </c>
      <c r="S5402" s="31" t="s">
        <v>108</v>
      </c>
    </row>
    <row r="5403" spans="1:19" x14ac:dyDescent="0.35">
      <c r="A5403" s="2">
        <v>40431</v>
      </c>
      <c r="B5403" s="31">
        <v>554.72829999999999</v>
      </c>
      <c r="C5403" s="31">
        <v>995.26599999999996</v>
      </c>
      <c r="D5403" s="31">
        <v>505.1026</v>
      </c>
      <c r="E5403" s="31">
        <v>665.7328</v>
      </c>
      <c r="F5403" s="31">
        <v>107.3768</v>
      </c>
      <c r="G5403" s="31">
        <v>306.709</v>
      </c>
      <c r="H5403" s="31">
        <v>10.781499999999999</v>
      </c>
      <c r="I5403" s="31">
        <v>2426.8679999999999</v>
      </c>
      <c r="J5403" s="31">
        <v>4014.7730000000001</v>
      </c>
      <c r="K5403" s="31">
        <v>2051.6640000000002</v>
      </c>
      <c r="L5403" s="31">
        <v>91.31</v>
      </c>
      <c r="M5403" s="31" t="s">
        <v>108</v>
      </c>
      <c r="N5403" s="31">
        <v>58.418999999999997</v>
      </c>
      <c r="O5403" s="31">
        <v>100.76430000000001</v>
      </c>
      <c r="P5403" s="31">
        <v>108.5106</v>
      </c>
      <c r="Q5403" s="31">
        <v>2279.4598999999998</v>
      </c>
      <c r="R5403" s="31">
        <v>82.697999999999993</v>
      </c>
      <c r="S5403" s="31" t="s">
        <v>108</v>
      </c>
    </row>
    <row r="5404" spans="1:19" x14ac:dyDescent="0.35">
      <c r="A5404" s="2">
        <v>40434</v>
      </c>
      <c r="B5404" s="31">
        <v>559.83969999999999</v>
      </c>
      <c r="C5404" s="31">
        <v>999.33199999999999</v>
      </c>
      <c r="D5404" s="31">
        <v>511.77460000000002</v>
      </c>
      <c r="E5404" s="31">
        <v>678.55179999999996</v>
      </c>
      <c r="F5404" s="31">
        <v>107.4285</v>
      </c>
      <c r="G5404" s="31">
        <v>307.75020000000001</v>
      </c>
      <c r="H5404" s="31">
        <v>10.630800000000001</v>
      </c>
      <c r="I5404" s="31">
        <v>2427.7280000000001</v>
      </c>
      <c r="J5404" s="31">
        <v>4031.5479999999998</v>
      </c>
      <c r="K5404" s="31">
        <v>2049.6129999999998</v>
      </c>
      <c r="L5404" s="31">
        <v>92.24</v>
      </c>
      <c r="M5404" s="31" t="s">
        <v>108</v>
      </c>
      <c r="N5404" s="31">
        <v>59.252899999999997</v>
      </c>
      <c r="O5404" s="31">
        <v>101.3164</v>
      </c>
      <c r="P5404" s="31">
        <v>109.7384</v>
      </c>
      <c r="Q5404" s="31">
        <v>2326.6084000000001</v>
      </c>
      <c r="R5404" s="31">
        <v>81.912000000000006</v>
      </c>
      <c r="S5404" s="31" t="s">
        <v>108</v>
      </c>
    </row>
    <row r="5405" spans="1:19" x14ac:dyDescent="0.35">
      <c r="A5405" s="2">
        <v>40435</v>
      </c>
      <c r="B5405" s="31">
        <v>561.19389999999999</v>
      </c>
      <c r="C5405" s="31">
        <v>994.798</v>
      </c>
      <c r="D5405" s="31">
        <v>513.89670000000001</v>
      </c>
      <c r="E5405" s="31">
        <v>680.79420000000005</v>
      </c>
      <c r="F5405" s="31">
        <v>109.5476</v>
      </c>
      <c r="G5405" s="31">
        <v>308.04770000000002</v>
      </c>
      <c r="H5405" s="31">
        <v>10.91184</v>
      </c>
      <c r="I5405" s="31">
        <v>2429.4459999999999</v>
      </c>
      <c r="J5405" s="31">
        <v>4048.8310000000001</v>
      </c>
      <c r="K5405" s="31">
        <v>2058.9189999999999</v>
      </c>
      <c r="L5405" s="31">
        <v>92.2</v>
      </c>
      <c r="M5405" s="31" t="s">
        <v>108</v>
      </c>
      <c r="N5405" s="31">
        <v>59.433199999999999</v>
      </c>
      <c r="O5405" s="31">
        <v>102.2234</v>
      </c>
      <c r="P5405" s="31">
        <v>110.6506</v>
      </c>
      <c r="Q5405" s="31">
        <v>2330.9668999999999</v>
      </c>
      <c r="R5405" s="31">
        <v>81.08</v>
      </c>
      <c r="S5405" s="31" t="s">
        <v>108</v>
      </c>
    </row>
    <row r="5406" spans="1:19" x14ac:dyDescent="0.35">
      <c r="A5406" s="2">
        <v>40436</v>
      </c>
      <c r="B5406" s="31">
        <v>561.96900000000005</v>
      </c>
      <c r="C5406" s="31">
        <v>992.36900000000003</v>
      </c>
      <c r="D5406" s="31">
        <v>510.67660000000001</v>
      </c>
      <c r="E5406" s="31">
        <v>677.59090000000003</v>
      </c>
      <c r="F5406" s="31">
        <v>109.28919999999999</v>
      </c>
      <c r="G5406" s="31">
        <v>310.13010000000003</v>
      </c>
      <c r="H5406" s="31">
        <v>10.95257</v>
      </c>
      <c r="I5406" s="31">
        <v>2442.163</v>
      </c>
      <c r="J5406" s="31">
        <v>4040.6979999999999</v>
      </c>
      <c r="K5406" s="31">
        <v>2052.61</v>
      </c>
      <c r="L5406" s="31">
        <v>92.62</v>
      </c>
      <c r="M5406" s="31" t="s">
        <v>108</v>
      </c>
      <c r="N5406" s="31">
        <v>59.9587</v>
      </c>
      <c r="O5406" s="31">
        <v>99.127499999999998</v>
      </c>
      <c r="P5406" s="31">
        <v>111.10299999999999</v>
      </c>
      <c r="Q5406" s="31">
        <v>2336.9996000000001</v>
      </c>
      <c r="R5406" s="31">
        <v>81.491</v>
      </c>
      <c r="S5406" s="31" t="s">
        <v>108</v>
      </c>
    </row>
    <row r="5407" spans="1:19" x14ac:dyDescent="0.35">
      <c r="A5407" s="2">
        <v>40437</v>
      </c>
      <c r="B5407" s="31">
        <v>555.27470000000005</v>
      </c>
      <c r="C5407" s="31">
        <v>974.75400000000002</v>
      </c>
      <c r="D5407" s="31">
        <v>510.2978</v>
      </c>
      <c r="E5407" s="31">
        <v>684.95410000000004</v>
      </c>
      <c r="F5407" s="31">
        <v>109.7285</v>
      </c>
      <c r="G5407" s="31">
        <v>308.27080000000001</v>
      </c>
      <c r="H5407" s="31">
        <v>11.156230000000001</v>
      </c>
      <c r="I5407" s="31">
        <v>2444.569</v>
      </c>
      <c r="J5407" s="31">
        <v>4031.5479999999998</v>
      </c>
      <c r="K5407" s="31">
        <v>2041.096</v>
      </c>
      <c r="L5407" s="31">
        <v>92.76</v>
      </c>
      <c r="M5407" s="31" t="s">
        <v>108</v>
      </c>
      <c r="N5407" s="31">
        <v>60.275599999999997</v>
      </c>
      <c r="O5407" s="31">
        <v>99.089500000000001</v>
      </c>
      <c r="P5407" s="31">
        <v>111.7179</v>
      </c>
      <c r="Q5407" s="31">
        <v>2321.2013999999999</v>
      </c>
      <c r="R5407" s="31">
        <v>81.241</v>
      </c>
      <c r="S5407" s="31" t="s">
        <v>108</v>
      </c>
    </row>
    <row r="5408" spans="1:19" x14ac:dyDescent="0.35">
      <c r="A5408" s="2">
        <v>40438</v>
      </c>
      <c r="B5408" s="31">
        <v>553.23119999999994</v>
      </c>
      <c r="C5408" s="31">
        <v>971.26199999999994</v>
      </c>
      <c r="D5408" s="31">
        <v>502.34219999999999</v>
      </c>
      <c r="E5408" s="31">
        <v>686.84490000000005</v>
      </c>
      <c r="F5408" s="31">
        <v>110.0472</v>
      </c>
      <c r="G5408" s="31">
        <v>318.01350000000002</v>
      </c>
      <c r="H5408" s="31">
        <v>11.18474</v>
      </c>
      <c r="I5408" s="31">
        <v>2442.163</v>
      </c>
      <c r="J5408" s="31">
        <v>4039.1729999999998</v>
      </c>
      <c r="K5408" s="31">
        <v>2047.2470000000001</v>
      </c>
      <c r="L5408" s="31">
        <v>92.53</v>
      </c>
      <c r="M5408" s="31" t="s">
        <v>108</v>
      </c>
      <c r="N5408" s="31">
        <v>60.368299999999998</v>
      </c>
      <c r="O5408" s="31">
        <v>98.876000000000005</v>
      </c>
      <c r="P5408" s="31">
        <v>111.241</v>
      </c>
      <c r="Q5408" s="31">
        <v>2332.4364</v>
      </c>
      <c r="R5408" s="31">
        <v>81.397999999999996</v>
      </c>
      <c r="S5408" s="31" t="s">
        <v>108</v>
      </c>
    </row>
    <row r="5409" spans="1:19" x14ac:dyDescent="0.35">
      <c r="A5409" s="2">
        <v>40441</v>
      </c>
      <c r="B5409" s="31">
        <v>561.19389999999999</v>
      </c>
      <c r="C5409" s="31">
        <v>985.99099999999999</v>
      </c>
      <c r="D5409" s="31">
        <v>516.16989999999998</v>
      </c>
      <c r="E5409" s="31">
        <v>686.26649999999995</v>
      </c>
      <c r="F5409" s="31">
        <v>110.33150000000001</v>
      </c>
      <c r="G5409" s="31">
        <v>322.62450000000001</v>
      </c>
      <c r="H5409" s="31">
        <v>11.06255</v>
      </c>
      <c r="I5409" s="31">
        <v>2442.163</v>
      </c>
      <c r="J5409" s="31">
        <v>4047.8150000000001</v>
      </c>
      <c r="K5409" s="31">
        <v>2041.2539999999999</v>
      </c>
      <c r="L5409" s="31">
        <v>93.92</v>
      </c>
      <c r="M5409" s="31" t="s">
        <v>108</v>
      </c>
      <c r="N5409" s="31">
        <v>61.264899999999997</v>
      </c>
      <c r="O5409" s="31">
        <v>98.996300000000005</v>
      </c>
      <c r="P5409" s="31">
        <v>111.5736</v>
      </c>
      <c r="Q5409" s="31">
        <v>2351.0295999999998</v>
      </c>
      <c r="R5409" s="31">
        <v>81.334999999999994</v>
      </c>
      <c r="S5409" s="31" t="s">
        <v>108</v>
      </c>
    </row>
    <row r="5410" spans="1:19" x14ac:dyDescent="0.35">
      <c r="A5410" s="2">
        <v>40442</v>
      </c>
      <c r="B5410" s="31">
        <v>554.99289999999996</v>
      </c>
      <c r="C5410" s="31">
        <v>971.16099999999994</v>
      </c>
      <c r="D5410" s="31">
        <v>514.08630000000005</v>
      </c>
      <c r="E5410" s="31">
        <v>683.15219999999999</v>
      </c>
      <c r="F5410" s="31">
        <v>109.77160000000001</v>
      </c>
      <c r="G5410" s="31">
        <v>321.28579999999999</v>
      </c>
      <c r="H5410" s="31">
        <v>11.31916</v>
      </c>
      <c r="I5410" s="31">
        <v>2446.6320000000001</v>
      </c>
      <c r="J5410" s="31">
        <v>4079.3310000000001</v>
      </c>
      <c r="K5410" s="31">
        <v>2045.355</v>
      </c>
      <c r="L5410" s="31">
        <v>93.77</v>
      </c>
      <c r="M5410" s="31" t="s">
        <v>108</v>
      </c>
      <c r="N5410" s="31">
        <v>61.380800000000001</v>
      </c>
      <c r="O5410" s="31">
        <v>99.481999999999999</v>
      </c>
      <c r="P5410" s="31">
        <v>111.9828</v>
      </c>
      <c r="Q5410" s="31">
        <v>2350.6459</v>
      </c>
      <c r="R5410" s="31">
        <v>80.438999999999993</v>
      </c>
      <c r="S5410" s="31" t="s">
        <v>108</v>
      </c>
    </row>
    <row r="5411" spans="1:19" x14ac:dyDescent="0.35">
      <c r="A5411" s="2">
        <v>40443</v>
      </c>
      <c r="B5411" s="31">
        <v>551.68100000000004</v>
      </c>
      <c r="C5411" s="31">
        <v>962.35299999999995</v>
      </c>
      <c r="D5411" s="31">
        <v>506.88830000000002</v>
      </c>
      <c r="E5411" s="31">
        <v>698.0788</v>
      </c>
      <c r="F5411" s="31">
        <v>111.3049</v>
      </c>
      <c r="G5411" s="31">
        <v>323.81439999999998</v>
      </c>
      <c r="H5411" s="31">
        <v>11.249919999999999</v>
      </c>
      <c r="I5411" s="31">
        <v>2451.2719999999999</v>
      </c>
      <c r="J5411" s="31">
        <v>4085.431</v>
      </c>
      <c r="K5411" s="31">
        <v>2062.7040000000002</v>
      </c>
      <c r="L5411" s="31">
        <v>93.36</v>
      </c>
      <c r="M5411" s="31" t="s">
        <v>108</v>
      </c>
      <c r="N5411" s="31">
        <v>61.195300000000003</v>
      </c>
      <c r="O5411" s="31">
        <v>100.48050000000001</v>
      </c>
      <c r="P5411" s="31">
        <v>114.36239999999999</v>
      </c>
      <c r="Q5411" s="31">
        <v>2359.6549</v>
      </c>
      <c r="R5411" s="31">
        <v>79.83</v>
      </c>
      <c r="S5411" s="31" t="s">
        <v>108</v>
      </c>
    </row>
    <row r="5412" spans="1:19" x14ac:dyDescent="0.35">
      <c r="A5412" s="2">
        <v>40444</v>
      </c>
      <c r="B5412" s="31">
        <v>552.66750000000002</v>
      </c>
      <c r="C5412" s="31">
        <v>968.22500000000002</v>
      </c>
      <c r="D5412" s="31">
        <v>511.43439999999998</v>
      </c>
      <c r="E5412" s="31">
        <v>701.8827</v>
      </c>
      <c r="F5412" s="31">
        <v>111.66670000000001</v>
      </c>
      <c r="G5412" s="31">
        <v>325.30180000000001</v>
      </c>
      <c r="H5412" s="31">
        <v>11.32324</v>
      </c>
      <c r="I5412" s="31">
        <v>2451.2719999999999</v>
      </c>
      <c r="J5412" s="31">
        <v>4085.94</v>
      </c>
      <c r="K5412" s="31">
        <v>2072.799</v>
      </c>
      <c r="L5412" s="31">
        <v>92.59</v>
      </c>
      <c r="M5412" s="31" t="s">
        <v>108</v>
      </c>
      <c r="N5412" s="31">
        <v>61.257100000000001</v>
      </c>
      <c r="O5412" s="31">
        <v>100.70059999999999</v>
      </c>
      <c r="P5412" s="31">
        <v>113.68980000000001</v>
      </c>
      <c r="Q5412" s="31">
        <v>2358.0104000000001</v>
      </c>
      <c r="R5412" s="31">
        <v>80.010000000000005</v>
      </c>
      <c r="S5412" s="31" t="s">
        <v>108</v>
      </c>
    </row>
    <row r="5413" spans="1:19" x14ac:dyDescent="0.35">
      <c r="A5413" s="2">
        <v>40445</v>
      </c>
      <c r="B5413" s="31">
        <v>557.52970000000005</v>
      </c>
      <c r="C5413" s="31">
        <v>982.14400000000001</v>
      </c>
      <c r="D5413" s="31">
        <v>515.60159999999996</v>
      </c>
      <c r="E5413" s="31">
        <v>707.42179999999996</v>
      </c>
      <c r="F5413" s="31">
        <v>111.8218</v>
      </c>
      <c r="G5413" s="31">
        <v>334.9701</v>
      </c>
      <c r="H5413" s="31">
        <v>11.38026</v>
      </c>
      <c r="I5413" s="31">
        <v>2455.2240000000002</v>
      </c>
      <c r="J5413" s="31">
        <v>4074.248</v>
      </c>
      <c r="K5413" s="31">
        <v>2064.2820000000002</v>
      </c>
      <c r="L5413" s="31">
        <v>94.47</v>
      </c>
      <c r="M5413" s="31" t="s">
        <v>108</v>
      </c>
      <c r="N5413" s="31">
        <v>62.3932</v>
      </c>
      <c r="O5413" s="31">
        <v>100.78959999999999</v>
      </c>
      <c r="P5413" s="31">
        <v>114.90949999999999</v>
      </c>
      <c r="Q5413" s="31">
        <v>2371.7570999999998</v>
      </c>
      <c r="R5413" s="31">
        <v>79.394999999999996</v>
      </c>
      <c r="S5413" s="31" t="s">
        <v>108</v>
      </c>
    </row>
    <row r="5414" spans="1:19" x14ac:dyDescent="0.35">
      <c r="A5414" s="2">
        <v>40448</v>
      </c>
      <c r="B5414" s="31">
        <v>554.78150000000005</v>
      </c>
      <c r="C5414" s="31">
        <v>981.48599999999999</v>
      </c>
      <c r="D5414" s="31">
        <v>507.26710000000003</v>
      </c>
      <c r="E5414" s="31">
        <v>704.01829999999995</v>
      </c>
      <c r="F5414" s="31">
        <v>111.86490000000001</v>
      </c>
      <c r="G5414" s="31">
        <v>335.71379999999999</v>
      </c>
      <c r="H5414" s="31">
        <v>11.563549999999999</v>
      </c>
      <c r="I5414" s="31">
        <v>2454.3649999999998</v>
      </c>
      <c r="J5414" s="31">
        <v>4098.1400000000003</v>
      </c>
      <c r="K5414" s="31">
        <v>2074.692</v>
      </c>
      <c r="L5414" s="31">
        <v>94.02</v>
      </c>
      <c r="M5414" s="31" t="s">
        <v>108</v>
      </c>
      <c r="N5414" s="31">
        <v>62.053199999999997</v>
      </c>
      <c r="O5414" s="31">
        <v>100.78270000000001</v>
      </c>
      <c r="P5414" s="31">
        <v>114.86709999999999</v>
      </c>
      <c r="Q5414" s="31">
        <v>2390.5101</v>
      </c>
      <c r="R5414" s="31">
        <v>79.337999999999994</v>
      </c>
      <c r="S5414" s="31" t="s">
        <v>108</v>
      </c>
    </row>
    <row r="5415" spans="1:19" x14ac:dyDescent="0.35">
      <c r="A5415" s="2">
        <v>40449</v>
      </c>
      <c r="B5415" s="31">
        <v>556.04989999999998</v>
      </c>
      <c r="C5415" s="31">
        <v>980.423</v>
      </c>
      <c r="D5415" s="31">
        <v>515.41219999999998</v>
      </c>
      <c r="E5415" s="31">
        <v>707.66650000000004</v>
      </c>
      <c r="F5415" s="31">
        <v>112.70050000000001</v>
      </c>
      <c r="G5415" s="31">
        <v>330.21030000000002</v>
      </c>
      <c r="H5415" s="31">
        <v>11.473940000000001</v>
      </c>
      <c r="I5415" s="31">
        <v>2458.1460000000002</v>
      </c>
      <c r="J5415" s="31">
        <v>4113.8980000000001</v>
      </c>
      <c r="K5415" s="31">
        <v>2079.1080000000002</v>
      </c>
      <c r="L5415" s="31">
        <v>94.35</v>
      </c>
      <c r="M5415" s="31" t="s">
        <v>108</v>
      </c>
      <c r="N5415" s="31">
        <v>62.091799999999999</v>
      </c>
      <c r="O5415" s="31">
        <v>101.1357</v>
      </c>
      <c r="P5415" s="31">
        <v>115.5069</v>
      </c>
      <c r="Q5415" s="31">
        <v>2389.9787999999999</v>
      </c>
      <c r="R5415" s="31">
        <v>79.013999999999996</v>
      </c>
      <c r="S5415" s="31" t="s">
        <v>108</v>
      </c>
    </row>
    <row r="5416" spans="1:19" x14ac:dyDescent="0.35">
      <c r="A5416" s="2">
        <v>40450</v>
      </c>
      <c r="B5416" s="31">
        <v>570.91830000000004</v>
      </c>
      <c r="C5416" s="31">
        <v>1003.6559999999999</v>
      </c>
      <c r="D5416" s="31">
        <v>519.20060000000001</v>
      </c>
      <c r="E5416" s="31">
        <v>717.67690000000005</v>
      </c>
      <c r="F5416" s="31">
        <v>112.8728</v>
      </c>
      <c r="G5416" s="31">
        <v>326.93790000000001</v>
      </c>
      <c r="H5416" s="31">
        <v>11.669449999999999</v>
      </c>
      <c r="I5416" s="31">
        <v>2464.1610000000001</v>
      </c>
      <c r="J5416" s="31">
        <v>4104.7479999999996</v>
      </c>
      <c r="K5416" s="31">
        <v>2079.4229999999998</v>
      </c>
      <c r="L5416" s="31">
        <v>94.29</v>
      </c>
      <c r="M5416" s="31" t="s">
        <v>108</v>
      </c>
      <c r="N5416" s="31">
        <v>62.107300000000002</v>
      </c>
      <c r="O5416" s="31">
        <v>101.4834</v>
      </c>
      <c r="P5416" s="31">
        <v>115.95659999999999</v>
      </c>
      <c r="Q5416" s="31">
        <v>2410.4247999999998</v>
      </c>
      <c r="R5416" s="31">
        <v>78.691000000000003</v>
      </c>
      <c r="S5416" s="31" t="s">
        <v>108</v>
      </c>
    </row>
    <row r="5417" spans="1:19" x14ac:dyDescent="0.35">
      <c r="A5417" s="2">
        <v>40451</v>
      </c>
      <c r="B5417" s="31">
        <v>581.98149999999998</v>
      </c>
      <c r="C5417" s="31">
        <v>1030.5830000000001</v>
      </c>
      <c r="D5417" s="31">
        <v>533.40710000000001</v>
      </c>
      <c r="E5417" s="31">
        <v>713.09439999999995</v>
      </c>
      <c r="F5417" s="31">
        <v>112.8125</v>
      </c>
      <c r="G5417" s="31">
        <v>329.24340000000001</v>
      </c>
      <c r="H5417" s="31">
        <v>11.46172</v>
      </c>
      <c r="I5417" s="31">
        <v>2464.5039999999999</v>
      </c>
      <c r="J5417" s="31">
        <v>4101.1890000000003</v>
      </c>
      <c r="K5417" s="31">
        <v>2073.4299999999998</v>
      </c>
      <c r="L5417" s="31">
        <v>93.94</v>
      </c>
      <c r="M5417" s="31" t="s">
        <v>108</v>
      </c>
      <c r="N5417" s="31">
        <v>61.689900000000002</v>
      </c>
      <c r="O5417" s="31">
        <v>101.6027</v>
      </c>
      <c r="P5417" s="31">
        <v>116.3964</v>
      </c>
      <c r="Q5417" s="31">
        <v>2422.2150000000001</v>
      </c>
      <c r="R5417" s="31">
        <v>78.72</v>
      </c>
      <c r="S5417" s="31" t="s">
        <v>108</v>
      </c>
    </row>
    <row r="5418" spans="1:19" x14ac:dyDescent="0.35">
      <c r="A5418" s="2">
        <v>40452</v>
      </c>
      <c r="B5418" s="31">
        <v>592.05820000000006</v>
      </c>
      <c r="C5418" s="31">
        <v>1055.8910000000001</v>
      </c>
      <c r="D5418" s="31">
        <v>543.25689999999997</v>
      </c>
      <c r="E5418" s="31">
        <v>720.56880000000001</v>
      </c>
      <c r="F5418" s="31">
        <v>113.5189</v>
      </c>
      <c r="G5418" s="31">
        <v>314.4434</v>
      </c>
      <c r="H5418" s="31">
        <v>11.33545</v>
      </c>
      <c r="I5418" s="31">
        <v>2462.7860000000001</v>
      </c>
      <c r="J5418" s="31">
        <v>4102.2060000000001</v>
      </c>
      <c r="K5418" s="31">
        <v>2071.5369999999998</v>
      </c>
      <c r="L5418" s="31">
        <v>94.39</v>
      </c>
      <c r="M5418" s="31" t="s">
        <v>108</v>
      </c>
      <c r="N5418" s="31">
        <v>61.658999999999999</v>
      </c>
      <c r="O5418" s="31">
        <v>101.91370000000001</v>
      </c>
      <c r="P5418" s="31">
        <v>117.2075</v>
      </c>
      <c r="Q5418" s="31">
        <v>2446.0196999999998</v>
      </c>
      <c r="R5418" s="31">
        <v>78.087999999999994</v>
      </c>
      <c r="S5418" s="31" t="s">
        <v>108</v>
      </c>
    </row>
    <row r="5419" spans="1:19" x14ac:dyDescent="0.35">
      <c r="A5419" s="2">
        <v>40455</v>
      </c>
      <c r="B5419" s="31">
        <v>588.53489999999999</v>
      </c>
      <c r="C5419" s="31">
        <v>1059.5350000000001</v>
      </c>
      <c r="D5419" s="31">
        <v>548.75009999999997</v>
      </c>
      <c r="E5419" s="31">
        <v>717.12080000000003</v>
      </c>
      <c r="F5419" s="31">
        <v>113.4328</v>
      </c>
      <c r="G5419" s="31">
        <v>313.55090000000001</v>
      </c>
      <c r="H5419" s="31">
        <v>11.14401</v>
      </c>
      <c r="I5419" s="31">
        <v>2465.02</v>
      </c>
      <c r="J5419" s="31">
        <v>4114.9139999999998</v>
      </c>
      <c r="K5419" s="31">
        <v>2077.846</v>
      </c>
      <c r="L5419" s="31">
        <v>93.77</v>
      </c>
      <c r="M5419" s="31" t="s">
        <v>108</v>
      </c>
      <c r="N5419" s="31">
        <v>61.118000000000002</v>
      </c>
      <c r="O5419" s="31">
        <v>101.7715</v>
      </c>
      <c r="P5419" s="31">
        <v>116.6585</v>
      </c>
      <c r="Q5419" s="31">
        <v>2456.5414999999998</v>
      </c>
      <c r="R5419" s="31">
        <v>78.447000000000003</v>
      </c>
      <c r="S5419" s="31" t="s">
        <v>108</v>
      </c>
    </row>
    <row r="5420" spans="1:19" x14ac:dyDescent="0.35">
      <c r="A5420" s="2">
        <v>40456</v>
      </c>
      <c r="B5420" s="31">
        <v>599.17529999999999</v>
      </c>
      <c r="C5420" s="31">
        <v>1075.8330000000001</v>
      </c>
      <c r="D5420" s="31">
        <v>547.23469999999998</v>
      </c>
      <c r="E5420" s="31">
        <v>727.04219999999998</v>
      </c>
      <c r="F5420" s="31">
        <v>115.4572</v>
      </c>
      <c r="G5420" s="31">
        <v>318.8313</v>
      </c>
      <c r="H5420" s="31">
        <v>11.054399999999999</v>
      </c>
      <c r="I5420" s="31">
        <v>2468.8009999999999</v>
      </c>
      <c r="J5420" s="31">
        <v>4120.5060000000003</v>
      </c>
      <c r="K5420" s="31">
        <v>2073.7449999999999</v>
      </c>
      <c r="L5420" s="31">
        <v>95.42</v>
      </c>
      <c r="M5420" s="31" t="s">
        <v>108</v>
      </c>
      <c r="N5420" s="31">
        <v>62.401000000000003</v>
      </c>
      <c r="O5420" s="31">
        <v>102.18819999999999</v>
      </c>
      <c r="P5420" s="31">
        <v>118.00839999999999</v>
      </c>
      <c r="Q5420" s="31">
        <v>2470.2541000000001</v>
      </c>
      <c r="R5420" s="31">
        <v>77.748999999999995</v>
      </c>
      <c r="S5420" s="31" t="s">
        <v>108</v>
      </c>
    </row>
    <row r="5421" spans="1:19" x14ac:dyDescent="0.35">
      <c r="A5421" s="2">
        <v>40457</v>
      </c>
      <c r="B5421" s="31">
        <v>601.00739999999996</v>
      </c>
      <c r="C5421" s="31">
        <v>1091.22</v>
      </c>
      <c r="D5421" s="31">
        <v>554.2432</v>
      </c>
      <c r="E5421" s="31">
        <v>734.42759999999998</v>
      </c>
      <c r="F5421" s="31">
        <v>116.0947</v>
      </c>
      <c r="G5421" s="31">
        <v>315.93079999999998</v>
      </c>
      <c r="H5421" s="31">
        <v>11.176589999999999</v>
      </c>
      <c r="I5421" s="31">
        <v>2477.0500000000002</v>
      </c>
      <c r="J5421" s="31">
        <v>4135.2479999999996</v>
      </c>
      <c r="K5421" s="31">
        <v>2082.7359999999999</v>
      </c>
      <c r="L5421" s="31">
        <v>95.51</v>
      </c>
      <c r="M5421" s="31" t="s">
        <v>108</v>
      </c>
      <c r="N5421" s="31">
        <v>61.9604</v>
      </c>
      <c r="O5421" s="31">
        <v>102.4207</v>
      </c>
      <c r="P5421" s="31">
        <v>118.432</v>
      </c>
      <c r="Q5421" s="31">
        <v>2492.5526</v>
      </c>
      <c r="R5421" s="31">
        <v>77.385999999999996</v>
      </c>
      <c r="S5421" s="31" t="s">
        <v>108</v>
      </c>
    </row>
    <row r="5422" spans="1:19" x14ac:dyDescent="0.35">
      <c r="A5422" s="2">
        <v>40458</v>
      </c>
      <c r="B5422" s="31">
        <v>589.87369999999999</v>
      </c>
      <c r="C5422" s="31">
        <v>1072.037</v>
      </c>
      <c r="D5422" s="31">
        <v>544.96159999999998</v>
      </c>
      <c r="E5422" s="31">
        <v>720.47979999999995</v>
      </c>
      <c r="F5422" s="31">
        <v>115.00069999999999</v>
      </c>
      <c r="G5422" s="31">
        <v>316.82330000000002</v>
      </c>
      <c r="H5422" s="31">
        <v>11.160299999999999</v>
      </c>
      <c r="I5422" s="31">
        <v>2471.8939999999998</v>
      </c>
      <c r="J5422" s="31">
        <v>4136.7730000000001</v>
      </c>
      <c r="K5422" s="31">
        <v>2076.7420000000002</v>
      </c>
      <c r="L5422" s="31">
        <v>95.57</v>
      </c>
      <c r="M5422" s="31" t="s">
        <v>108</v>
      </c>
      <c r="N5422" s="31">
        <v>62.261800000000001</v>
      </c>
      <c r="O5422" s="31">
        <v>103.12609999999999</v>
      </c>
      <c r="P5422" s="31">
        <v>118.86790000000001</v>
      </c>
      <c r="Q5422" s="31">
        <v>2483.7262000000001</v>
      </c>
      <c r="R5422" s="31">
        <v>77.387</v>
      </c>
      <c r="S5422" s="31" t="s">
        <v>108</v>
      </c>
    </row>
    <row r="5423" spans="1:19" x14ac:dyDescent="0.35">
      <c r="A5423" s="2">
        <v>40459</v>
      </c>
      <c r="B5423" s="31">
        <v>594.52070000000003</v>
      </c>
      <c r="C5423" s="31">
        <v>1088.2180000000001</v>
      </c>
      <c r="D5423" s="31">
        <v>545.68110000000001</v>
      </c>
      <c r="E5423" s="31">
        <v>739.48329999999999</v>
      </c>
      <c r="F5423" s="31">
        <v>115.88800000000001</v>
      </c>
      <c r="G5423" s="31">
        <v>337.60829999999999</v>
      </c>
      <c r="H5423" s="31">
        <v>11.41691</v>
      </c>
      <c r="I5423" s="31">
        <v>2473.6129999999998</v>
      </c>
      <c r="J5423" s="31">
        <v>4142.3639999999996</v>
      </c>
      <c r="K5423" s="31">
        <v>2080.0540000000001</v>
      </c>
      <c r="L5423" s="31">
        <v>95.9</v>
      </c>
      <c r="M5423" s="31" t="s">
        <v>108</v>
      </c>
      <c r="N5423" s="31">
        <v>62.470500000000001</v>
      </c>
      <c r="O5423" s="31">
        <v>103.69159999999999</v>
      </c>
      <c r="P5423" s="31">
        <v>118.79770000000001</v>
      </c>
      <c r="Q5423" s="31">
        <v>2480.2730999999999</v>
      </c>
      <c r="R5423" s="31">
        <v>77.325000000000003</v>
      </c>
      <c r="S5423" s="31" t="s">
        <v>108</v>
      </c>
    </row>
    <row r="5424" spans="1:19" x14ac:dyDescent="0.35">
      <c r="A5424" s="2">
        <v>40462</v>
      </c>
      <c r="B5424" s="31">
        <v>593.28250000000003</v>
      </c>
      <c r="C5424" s="31">
        <v>1093.951</v>
      </c>
      <c r="D5424" s="31">
        <v>545.18899999999996</v>
      </c>
      <c r="E5424" s="31">
        <v>737.65959999999995</v>
      </c>
      <c r="F5424" s="31">
        <v>116.67189999999999</v>
      </c>
      <c r="G5424" s="31">
        <v>342.83429999999998</v>
      </c>
      <c r="H5424" s="31">
        <v>11.620570000000001</v>
      </c>
      <c r="I5424" s="31">
        <v>2473.6129999999998</v>
      </c>
      <c r="J5424" s="31">
        <v>4146.4309999999996</v>
      </c>
      <c r="K5424" s="31">
        <v>2076.5839999999998</v>
      </c>
      <c r="L5424" s="31">
        <v>96.04</v>
      </c>
      <c r="M5424" s="31" t="s">
        <v>108</v>
      </c>
      <c r="N5424" s="31">
        <v>62.617400000000004</v>
      </c>
      <c r="O5424" s="31">
        <v>103.4071</v>
      </c>
      <c r="P5424" s="31">
        <v>118.4653</v>
      </c>
      <c r="Q5424" s="31">
        <v>2495.3263000000002</v>
      </c>
      <c r="R5424" s="31">
        <v>77.441999999999993</v>
      </c>
      <c r="S5424" s="31" t="s">
        <v>108</v>
      </c>
    </row>
    <row r="5425" spans="1:19" x14ac:dyDescent="0.35">
      <c r="A5425" s="2">
        <v>40463</v>
      </c>
      <c r="B5425" s="31">
        <v>591.15989999999999</v>
      </c>
      <c r="C5425" s="31">
        <v>1074.662</v>
      </c>
      <c r="D5425" s="31">
        <v>540.87379999999996</v>
      </c>
      <c r="E5425" s="31">
        <v>742.71199999999999</v>
      </c>
      <c r="F5425" s="31">
        <v>116.0086</v>
      </c>
      <c r="G5425" s="31">
        <v>350.61520000000002</v>
      </c>
      <c r="H5425" s="31">
        <v>11.60835</v>
      </c>
      <c r="I5425" s="31">
        <v>2475.5030000000002</v>
      </c>
      <c r="J5425" s="31">
        <v>4134.7389999999996</v>
      </c>
      <c r="K5425" s="31">
        <v>2082.578</v>
      </c>
      <c r="L5425" s="31">
        <v>96.23</v>
      </c>
      <c r="M5425" s="31" t="s">
        <v>108</v>
      </c>
      <c r="N5425" s="31">
        <v>62.972900000000003</v>
      </c>
      <c r="O5425" s="31">
        <v>103.75409999999999</v>
      </c>
      <c r="P5425" s="31">
        <v>117.9653</v>
      </c>
      <c r="Q5425" s="31">
        <v>2475.7193000000002</v>
      </c>
      <c r="R5425" s="31">
        <v>77.363</v>
      </c>
      <c r="S5425" s="31" t="s">
        <v>108</v>
      </c>
    </row>
    <row r="5426" spans="1:19" x14ac:dyDescent="0.35">
      <c r="A5426" s="2">
        <v>40464</v>
      </c>
      <c r="B5426" s="31">
        <v>597.80290000000002</v>
      </c>
      <c r="C5426" s="31">
        <v>1094.3589999999999</v>
      </c>
      <c r="D5426" s="31">
        <v>549.99109999999996</v>
      </c>
      <c r="E5426" s="31">
        <v>743.94389999999999</v>
      </c>
      <c r="F5426" s="31">
        <v>118.05880000000001</v>
      </c>
      <c r="G5426" s="31">
        <v>349.90649999999999</v>
      </c>
      <c r="H5426" s="31">
        <v>11.67759</v>
      </c>
      <c r="I5426" s="31">
        <v>2472.9250000000002</v>
      </c>
      <c r="J5426" s="31">
        <v>4139.3140000000003</v>
      </c>
      <c r="K5426" s="31">
        <v>2075.6379999999999</v>
      </c>
      <c r="L5426" s="31">
        <v>97.04</v>
      </c>
      <c r="M5426" s="31" t="s">
        <v>108</v>
      </c>
      <c r="N5426" s="31">
        <v>63.560299999999998</v>
      </c>
      <c r="O5426" s="31">
        <v>103.753</v>
      </c>
      <c r="P5426" s="31">
        <v>119.0399</v>
      </c>
      <c r="Q5426" s="31">
        <v>2517.9184</v>
      </c>
      <c r="R5426" s="31">
        <v>77.070999999999998</v>
      </c>
      <c r="S5426" s="31" t="s">
        <v>108</v>
      </c>
    </row>
    <row r="5427" spans="1:19" x14ac:dyDescent="0.35">
      <c r="A5427" s="2">
        <v>40465</v>
      </c>
      <c r="B5427" s="31">
        <v>593.80349999999999</v>
      </c>
      <c r="C5427" s="31">
        <v>1080.634</v>
      </c>
      <c r="D5427" s="31">
        <v>548.47860000000003</v>
      </c>
      <c r="E5427" s="31">
        <v>747.14559999999994</v>
      </c>
      <c r="F5427" s="31">
        <v>118.6704</v>
      </c>
      <c r="G5427" s="31">
        <v>353.44389999999999</v>
      </c>
      <c r="H5427" s="31">
        <v>11.73054</v>
      </c>
      <c r="I5427" s="31">
        <v>2473.0970000000002</v>
      </c>
      <c r="J5427" s="31">
        <v>4121.5230000000001</v>
      </c>
      <c r="K5427" s="31">
        <v>2073.5880000000002</v>
      </c>
      <c r="L5427" s="31">
        <v>96.97</v>
      </c>
      <c r="M5427" s="31" t="s">
        <v>108</v>
      </c>
      <c r="N5427" s="31">
        <v>63.745699999999999</v>
      </c>
      <c r="O5427" s="31">
        <v>104.286</v>
      </c>
      <c r="P5427" s="31">
        <v>120.0971</v>
      </c>
      <c r="Q5427" s="31">
        <v>2539.3310000000001</v>
      </c>
      <c r="R5427" s="31">
        <v>76.647000000000006</v>
      </c>
      <c r="S5427" s="31" t="s">
        <v>108</v>
      </c>
    </row>
    <row r="5428" spans="1:19" x14ac:dyDescent="0.35">
      <c r="A5428" s="2">
        <v>40466</v>
      </c>
      <c r="B5428" s="31">
        <v>582.01580000000001</v>
      </c>
      <c r="C5428" s="31">
        <v>1061.806</v>
      </c>
      <c r="D5428" s="31">
        <v>539.40350000000001</v>
      </c>
      <c r="E5428" s="31">
        <v>746.96770000000004</v>
      </c>
      <c r="F5428" s="31">
        <v>118.188</v>
      </c>
      <c r="G5428" s="31">
        <v>352.48590000000002</v>
      </c>
      <c r="H5428" s="31">
        <v>11.42506</v>
      </c>
      <c r="I5428" s="31">
        <v>2471.7220000000002</v>
      </c>
      <c r="J5428" s="31">
        <v>4107.2889999999998</v>
      </c>
      <c r="K5428" s="31">
        <v>2062.2310000000002</v>
      </c>
      <c r="L5428" s="31">
        <v>97.1</v>
      </c>
      <c r="M5428" s="31" t="s">
        <v>108</v>
      </c>
      <c r="N5428" s="31">
        <v>64.765900000000002</v>
      </c>
      <c r="O5428" s="31">
        <v>104.32429999999999</v>
      </c>
      <c r="P5428" s="31">
        <v>119.47580000000001</v>
      </c>
      <c r="Q5428" s="31">
        <v>2526.9746</v>
      </c>
      <c r="R5428" s="31">
        <v>77.040999999999997</v>
      </c>
      <c r="S5428" s="31" t="s">
        <v>108</v>
      </c>
    </row>
    <row r="5429" spans="1:19" x14ac:dyDescent="0.35">
      <c r="A5429" s="2">
        <v>40469</v>
      </c>
      <c r="B5429" s="31">
        <v>595.41719999999998</v>
      </c>
      <c r="C5429" s="31">
        <v>1085.5319999999999</v>
      </c>
      <c r="D5429" s="31">
        <v>541.86130000000003</v>
      </c>
      <c r="E5429" s="31">
        <v>750.83640000000003</v>
      </c>
      <c r="F5429" s="31">
        <v>118.1966</v>
      </c>
      <c r="G5429" s="31">
        <v>352.26479999999998</v>
      </c>
      <c r="H5429" s="31">
        <v>11.38026</v>
      </c>
      <c r="I5429" s="31">
        <v>2472.41</v>
      </c>
      <c r="J5429" s="31">
        <v>4128.6390000000001</v>
      </c>
      <c r="K5429" s="31">
        <v>2059.7080000000001</v>
      </c>
      <c r="L5429" s="31">
        <v>97.37</v>
      </c>
      <c r="M5429" s="31" t="s">
        <v>108</v>
      </c>
      <c r="N5429" s="31">
        <v>64.750500000000002</v>
      </c>
      <c r="O5429" s="31">
        <v>104.5351</v>
      </c>
      <c r="P5429" s="31">
        <v>119.09220000000001</v>
      </c>
      <c r="Q5429" s="31">
        <v>2506.6260000000002</v>
      </c>
      <c r="R5429" s="31">
        <v>76.933999999999997</v>
      </c>
      <c r="S5429" s="31" t="s">
        <v>108</v>
      </c>
    </row>
    <row r="5430" spans="1:19" x14ac:dyDescent="0.35">
      <c r="A5430" s="2">
        <v>40470</v>
      </c>
      <c r="B5430" s="31">
        <v>572.19269999999995</v>
      </c>
      <c r="C5430" s="31">
        <v>1037.1610000000001</v>
      </c>
      <c r="D5430" s="31">
        <v>533.54240000000004</v>
      </c>
      <c r="E5430" s="31">
        <v>734.38340000000005</v>
      </c>
      <c r="F5430" s="31">
        <v>115.0868</v>
      </c>
      <c r="G5430" s="31">
        <v>351.23309999999998</v>
      </c>
      <c r="H5430" s="31">
        <v>11.201040000000001</v>
      </c>
      <c r="I5430" s="31">
        <v>2469.145</v>
      </c>
      <c r="J5430" s="31">
        <v>4133.2139999999999</v>
      </c>
      <c r="K5430" s="31">
        <v>2054.5030000000002</v>
      </c>
      <c r="L5430" s="31">
        <v>96.17</v>
      </c>
      <c r="M5430" s="31" t="s">
        <v>108</v>
      </c>
      <c r="N5430" s="31">
        <v>63.915799999999997</v>
      </c>
      <c r="O5430" s="31">
        <v>103.7226</v>
      </c>
      <c r="P5430" s="31">
        <v>117.584</v>
      </c>
      <c r="Q5430" s="31">
        <v>2473.3373000000001</v>
      </c>
      <c r="R5430" s="31">
        <v>78.183999999999997</v>
      </c>
      <c r="S5430" s="31" t="s">
        <v>108</v>
      </c>
    </row>
    <row r="5431" spans="1:19" x14ac:dyDescent="0.35">
      <c r="A5431" s="2">
        <v>40471</v>
      </c>
      <c r="B5431" s="31">
        <v>589.45320000000004</v>
      </c>
      <c r="C5431" s="31">
        <v>1057.673</v>
      </c>
      <c r="D5431" s="31">
        <v>535.62210000000005</v>
      </c>
      <c r="E5431" s="31">
        <v>741.4538</v>
      </c>
      <c r="F5431" s="31">
        <v>115.7932</v>
      </c>
      <c r="G5431" s="31">
        <v>360.7398</v>
      </c>
      <c r="H5431" s="31">
        <v>11.31101</v>
      </c>
      <c r="I5431" s="31">
        <v>2468.2849999999999</v>
      </c>
      <c r="J5431" s="31">
        <v>4133.723</v>
      </c>
      <c r="K5431" s="31">
        <v>2050.0859999999998</v>
      </c>
      <c r="L5431" s="31">
        <v>97.08</v>
      </c>
      <c r="M5431" s="31" t="s">
        <v>108</v>
      </c>
      <c r="N5431" s="31">
        <v>64.418099999999995</v>
      </c>
      <c r="O5431" s="31">
        <v>104.86199999999999</v>
      </c>
      <c r="P5431" s="31">
        <v>119.11060000000001</v>
      </c>
      <c r="Q5431" s="31">
        <v>2481.7226000000001</v>
      </c>
      <c r="R5431" s="31">
        <v>77.171000000000006</v>
      </c>
      <c r="S5431" s="31" t="s">
        <v>108</v>
      </c>
    </row>
    <row r="5432" spans="1:19" x14ac:dyDescent="0.35">
      <c r="A5432" s="2">
        <v>40472</v>
      </c>
      <c r="B5432" s="31">
        <v>577.17439999999999</v>
      </c>
      <c r="C5432" s="31">
        <v>1035.7840000000001</v>
      </c>
      <c r="D5432" s="31">
        <v>534.48770000000002</v>
      </c>
      <c r="E5432" s="31">
        <v>738.60789999999997</v>
      </c>
      <c r="F5432" s="31">
        <v>114.1909</v>
      </c>
      <c r="G5432" s="31">
        <v>357.57089999999999</v>
      </c>
      <c r="H5432" s="31">
        <v>11.473929999999999</v>
      </c>
      <c r="I5432" s="31">
        <v>2467.598</v>
      </c>
      <c r="J5432" s="31">
        <v>4120.5060000000003</v>
      </c>
      <c r="K5432" s="31">
        <v>2044.8810000000001</v>
      </c>
      <c r="L5432" s="31">
        <v>97.16</v>
      </c>
      <c r="M5432" s="31" t="s">
        <v>108</v>
      </c>
      <c r="N5432" s="31">
        <v>64.302199999999999</v>
      </c>
      <c r="O5432" s="31">
        <v>104.52370000000001</v>
      </c>
      <c r="P5432" s="31">
        <v>119.3978</v>
      </c>
      <c r="Q5432" s="31">
        <v>2493.1403</v>
      </c>
      <c r="R5432" s="31">
        <v>77.418000000000006</v>
      </c>
      <c r="S5432" s="31" t="s">
        <v>108</v>
      </c>
    </row>
    <row r="5433" spans="1:19" x14ac:dyDescent="0.35">
      <c r="A5433" s="2">
        <v>40473</v>
      </c>
      <c r="B5433" s="31">
        <v>585.10299999999995</v>
      </c>
      <c r="C5433" s="31">
        <v>1048.03</v>
      </c>
      <c r="D5433" s="31">
        <v>531.46270000000004</v>
      </c>
      <c r="E5433" s="31">
        <v>741.05359999999996</v>
      </c>
      <c r="F5433" s="31">
        <v>114.1478</v>
      </c>
      <c r="G5433" s="31">
        <v>357.12869999999998</v>
      </c>
      <c r="H5433" s="31">
        <v>11.59205</v>
      </c>
      <c r="I5433" s="31">
        <v>2465.192</v>
      </c>
      <c r="J5433" s="31">
        <v>4113.3890000000001</v>
      </c>
      <c r="K5433" s="31">
        <v>2045.355</v>
      </c>
      <c r="L5433" s="31">
        <v>97.57</v>
      </c>
      <c r="M5433" s="31" t="s">
        <v>108</v>
      </c>
      <c r="N5433" s="31">
        <v>65.044200000000004</v>
      </c>
      <c r="O5433" s="31">
        <v>104.2281</v>
      </c>
      <c r="P5433" s="31">
        <v>118.7427</v>
      </c>
      <c r="Q5433" s="31">
        <v>2490.7984999999999</v>
      </c>
      <c r="R5433" s="31">
        <v>77.471999999999994</v>
      </c>
      <c r="S5433" s="31" t="s">
        <v>108</v>
      </c>
    </row>
    <row r="5434" spans="1:19" x14ac:dyDescent="0.35">
      <c r="A5434" s="2">
        <v>40476</v>
      </c>
      <c r="B5434" s="31">
        <v>588.75160000000005</v>
      </c>
      <c r="C5434" s="31">
        <v>1054.816</v>
      </c>
      <c r="D5434" s="31">
        <v>539.21439999999996</v>
      </c>
      <c r="E5434" s="31">
        <v>757.64</v>
      </c>
      <c r="F5434" s="31">
        <v>115.3366</v>
      </c>
      <c r="G5434" s="31">
        <v>362.5822</v>
      </c>
      <c r="H5434" s="31">
        <v>11.934189999999999</v>
      </c>
      <c r="I5434" s="31">
        <v>2464.5039999999999</v>
      </c>
      <c r="J5434" s="31">
        <v>4113.3890000000001</v>
      </c>
      <c r="K5434" s="31">
        <v>2048.3510000000001</v>
      </c>
      <c r="L5434" s="31">
        <v>97.74</v>
      </c>
      <c r="M5434" s="31" t="s">
        <v>108</v>
      </c>
      <c r="N5434" s="31">
        <v>65.183300000000003</v>
      </c>
      <c r="O5434" s="31">
        <v>105.2944</v>
      </c>
      <c r="P5434" s="31">
        <v>119.20480000000001</v>
      </c>
      <c r="Q5434" s="31">
        <v>2513.5414999999998</v>
      </c>
      <c r="R5434" s="31">
        <v>77.102999999999994</v>
      </c>
      <c r="S5434" s="31" t="s">
        <v>108</v>
      </c>
    </row>
    <row r="5435" spans="1:19" x14ac:dyDescent="0.35">
      <c r="A5435" s="2">
        <v>40477</v>
      </c>
      <c r="B5435" s="31">
        <v>589.45320000000004</v>
      </c>
      <c r="C5435" s="31">
        <v>1059.867</v>
      </c>
      <c r="D5435" s="31">
        <v>539.02530000000002</v>
      </c>
      <c r="E5435" s="31">
        <v>757.06190000000004</v>
      </c>
      <c r="F5435" s="31">
        <v>115.3108</v>
      </c>
      <c r="G5435" s="31">
        <v>362.87700000000001</v>
      </c>
      <c r="H5435" s="31">
        <v>11.767189999999999</v>
      </c>
      <c r="I5435" s="31">
        <v>2464.5039999999999</v>
      </c>
      <c r="J5435" s="31">
        <v>4090.5149999999999</v>
      </c>
      <c r="K5435" s="31">
        <v>2040.78</v>
      </c>
      <c r="L5435" s="31">
        <v>97.74</v>
      </c>
      <c r="M5435" s="31" t="s">
        <v>108</v>
      </c>
      <c r="N5435" s="31">
        <v>65.415099999999995</v>
      </c>
      <c r="O5435" s="31">
        <v>104.4064</v>
      </c>
      <c r="P5435" s="31">
        <v>118.268</v>
      </c>
      <c r="Q5435" s="31">
        <v>2516.4852999999998</v>
      </c>
      <c r="R5435" s="31">
        <v>77.707999999999998</v>
      </c>
      <c r="S5435" s="31" t="s">
        <v>108</v>
      </c>
    </row>
    <row r="5436" spans="1:19" x14ac:dyDescent="0.35">
      <c r="A5436" s="2">
        <v>40478</v>
      </c>
      <c r="B5436" s="31">
        <v>586.43610000000001</v>
      </c>
      <c r="C5436" s="31">
        <v>1058.9490000000001</v>
      </c>
      <c r="D5436" s="31">
        <v>528.43759999999997</v>
      </c>
      <c r="E5436" s="31">
        <v>738.16309999999999</v>
      </c>
      <c r="F5436" s="31">
        <v>113.9325</v>
      </c>
      <c r="G5436" s="31">
        <v>364.35090000000002</v>
      </c>
      <c r="H5436" s="31">
        <v>11.742749999999999</v>
      </c>
      <c r="I5436" s="31">
        <v>2460.38</v>
      </c>
      <c r="J5436" s="31">
        <v>4074.248</v>
      </c>
      <c r="K5436" s="31">
        <v>2031.9480000000001</v>
      </c>
      <c r="L5436" s="31">
        <v>97.41</v>
      </c>
      <c r="M5436" s="31" t="s">
        <v>108</v>
      </c>
      <c r="N5436" s="31">
        <v>65.654700000000005</v>
      </c>
      <c r="O5436" s="31">
        <v>103.9135</v>
      </c>
      <c r="P5436" s="31">
        <v>117.50190000000001</v>
      </c>
      <c r="Q5436" s="31">
        <v>2476.6244999999999</v>
      </c>
      <c r="R5436" s="31">
        <v>78.149000000000001</v>
      </c>
      <c r="S5436" s="31" t="s">
        <v>108</v>
      </c>
    </row>
    <row r="5437" spans="1:19" x14ac:dyDescent="0.35">
      <c r="A5437" s="2">
        <v>40479</v>
      </c>
      <c r="B5437" s="31">
        <v>588.82169999999996</v>
      </c>
      <c r="C5437" s="31">
        <v>1062.7249999999999</v>
      </c>
      <c r="D5437" s="31">
        <v>537.5127</v>
      </c>
      <c r="E5437" s="31">
        <v>741.72050000000002</v>
      </c>
      <c r="F5437" s="31">
        <v>115.6467</v>
      </c>
      <c r="G5437" s="31">
        <v>364.35090000000002</v>
      </c>
      <c r="H5437" s="31">
        <v>11.58797</v>
      </c>
      <c r="I5437" s="31">
        <v>2466.0509999999999</v>
      </c>
      <c r="J5437" s="31">
        <v>4095.09</v>
      </c>
      <c r="K5437" s="31">
        <v>2031.79</v>
      </c>
      <c r="L5437" s="31">
        <v>97.45</v>
      </c>
      <c r="M5437" s="31" t="s">
        <v>108</v>
      </c>
      <c r="N5437" s="31">
        <v>65.716499999999996</v>
      </c>
      <c r="O5437" s="31">
        <v>104.85469999999999</v>
      </c>
      <c r="P5437" s="31">
        <v>118.5445</v>
      </c>
      <c r="Q5437" s="31">
        <v>2485.5064000000002</v>
      </c>
      <c r="R5437" s="31">
        <v>77.308000000000007</v>
      </c>
      <c r="S5437" s="31" t="s">
        <v>108</v>
      </c>
    </row>
    <row r="5438" spans="1:19" x14ac:dyDescent="0.35">
      <c r="A5438" s="2">
        <v>40480</v>
      </c>
      <c r="B5438" s="31">
        <v>585.03279999999995</v>
      </c>
      <c r="C5438" s="31">
        <v>1050.7850000000001</v>
      </c>
      <c r="D5438" s="31">
        <v>532.40790000000004</v>
      </c>
      <c r="E5438" s="31">
        <v>729.09169999999995</v>
      </c>
      <c r="F5438" s="31">
        <v>116.94750000000001</v>
      </c>
      <c r="G5438" s="31">
        <v>364.35090000000002</v>
      </c>
      <c r="H5438" s="31">
        <v>11.39246</v>
      </c>
      <c r="I5438" s="31">
        <v>2460.7240000000002</v>
      </c>
      <c r="J5438" s="31">
        <v>4108.8140000000003</v>
      </c>
      <c r="K5438" s="31">
        <v>2038.73</v>
      </c>
      <c r="L5438" s="31">
        <v>97.49</v>
      </c>
      <c r="M5438" s="31" t="s">
        <v>108</v>
      </c>
      <c r="N5438" s="31">
        <v>65.6006</v>
      </c>
      <c r="O5438" s="31">
        <v>105.3496</v>
      </c>
      <c r="P5438" s="31">
        <v>118.53</v>
      </c>
      <c r="Q5438" s="31">
        <v>2492.0945000000002</v>
      </c>
      <c r="R5438" s="31">
        <v>77.266000000000005</v>
      </c>
      <c r="S5438" s="31" t="s">
        <v>108</v>
      </c>
    </row>
    <row r="5439" spans="1:19" x14ac:dyDescent="0.35">
      <c r="A5439" s="2">
        <v>40483</v>
      </c>
      <c r="B5439" s="31">
        <v>595.27679999999998</v>
      </c>
      <c r="C5439" s="31">
        <v>1067.8779999999999</v>
      </c>
      <c r="D5439" s="31">
        <v>541.48299999999995</v>
      </c>
      <c r="E5439" s="31">
        <v>737.8963</v>
      </c>
      <c r="F5439" s="31">
        <v>116.3445</v>
      </c>
      <c r="G5439" s="31">
        <v>364.05610000000001</v>
      </c>
      <c r="H5439" s="31">
        <v>11.237679999999999</v>
      </c>
      <c r="I5439" s="31">
        <v>2458.6610000000001</v>
      </c>
      <c r="J5439" s="31">
        <v>4109.8310000000001</v>
      </c>
      <c r="K5439" s="31">
        <v>2045.828</v>
      </c>
      <c r="L5439" s="31">
        <v>97.76</v>
      </c>
      <c r="M5439" s="31" t="s">
        <v>108</v>
      </c>
      <c r="N5439" s="31">
        <v>65.816999999999993</v>
      </c>
      <c r="O5439" s="31">
        <v>105.1904</v>
      </c>
      <c r="P5439" s="31">
        <v>118.43859999999999</v>
      </c>
      <c r="Q5439" s="31">
        <v>2526.1912000000002</v>
      </c>
      <c r="R5439" s="31">
        <v>77.296000000000006</v>
      </c>
      <c r="S5439" s="31" t="s">
        <v>108</v>
      </c>
    </row>
    <row r="5440" spans="1:19" x14ac:dyDescent="0.35">
      <c r="A5440" s="2">
        <v>40484</v>
      </c>
      <c r="B5440" s="31">
        <v>600.67949999999996</v>
      </c>
      <c r="C5440" s="31">
        <v>1076.3989999999999</v>
      </c>
      <c r="D5440" s="31">
        <v>544.69709999999998</v>
      </c>
      <c r="E5440" s="31">
        <v>749.947</v>
      </c>
      <c r="F5440" s="31">
        <v>116.88720000000001</v>
      </c>
      <c r="G5440" s="31">
        <v>363.76130000000001</v>
      </c>
      <c r="H5440" s="31">
        <v>11.425039999999999</v>
      </c>
      <c r="I5440" s="31">
        <v>2457.8020000000001</v>
      </c>
      <c r="J5440" s="31">
        <v>4116.9480000000003</v>
      </c>
      <c r="K5440" s="31">
        <v>2047.405</v>
      </c>
      <c r="L5440" s="31">
        <v>98.57</v>
      </c>
      <c r="M5440" s="31" t="s">
        <v>108</v>
      </c>
      <c r="N5440" s="31">
        <v>66.474000000000004</v>
      </c>
      <c r="O5440" s="31">
        <v>105.0133</v>
      </c>
      <c r="P5440" s="31">
        <v>119.6182</v>
      </c>
      <c r="Q5440" s="31">
        <v>2533.6966000000002</v>
      </c>
      <c r="R5440" s="31">
        <v>76.721999999999994</v>
      </c>
      <c r="S5440" s="31" t="s">
        <v>108</v>
      </c>
    </row>
    <row r="5441" spans="1:19" x14ac:dyDescent="0.35">
      <c r="A5441" s="2">
        <v>40485</v>
      </c>
      <c r="B5441" s="31">
        <v>607.4855</v>
      </c>
      <c r="C5441" s="31">
        <v>1090.8900000000001</v>
      </c>
      <c r="D5441" s="31">
        <v>549.23469999999998</v>
      </c>
      <c r="E5441" s="31">
        <v>739.76390000000004</v>
      </c>
      <c r="F5441" s="31">
        <v>115.2246</v>
      </c>
      <c r="G5441" s="31">
        <v>364.79300000000001</v>
      </c>
      <c r="H5441" s="31">
        <v>11.258039999999999</v>
      </c>
      <c r="I5441" s="31">
        <v>2457.8020000000001</v>
      </c>
      <c r="J5441" s="31">
        <v>4118.473</v>
      </c>
      <c r="K5441" s="31">
        <v>2054.66</v>
      </c>
      <c r="L5441" s="31">
        <v>98.94</v>
      </c>
      <c r="M5441" s="31" t="s">
        <v>108</v>
      </c>
      <c r="N5441" s="31">
        <v>66.906800000000004</v>
      </c>
      <c r="O5441" s="31">
        <v>104.23099999999999</v>
      </c>
      <c r="P5441" s="31">
        <v>119.51649999999999</v>
      </c>
      <c r="Q5441" s="31">
        <v>2552.6280000000002</v>
      </c>
      <c r="R5441" s="31">
        <v>76.480999999999995</v>
      </c>
      <c r="S5441" s="31" t="s">
        <v>108</v>
      </c>
    </row>
    <row r="5442" spans="1:19" x14ac:dyDescent="0.35">
      <c r="A5442" s="2">
        <v>40486</v>
      </c>
      <c r="B5442" s="31">
        <v>618.85220000000004</v>
      </c>
      <c r="C5442" s="31">
        <v>1110.8399999999999</v>
      </c>
      <c r="D5442" s="31">
        <v>560.76769999999999</v>
      </c>
      <c r="E5442" s="31">
        <v>764.71029999999996</v>
      </c>
      <c r="F5442" s="31">
        <v>119.14409999999999</v>
      </c>
      <c r="G5442" s="31">
        <v>375.77359999999999</v>
      </c>
      <c r="H5442" s="31">
        <v>11.22546</v>
      </c>
      <c r="I5442" s="31">
        <v>2462.0990000000002</v>
      </c>
      <c r="J5442" s="31">
        <v>4156.5969999999998</v>
      </c>
      <c r="K5442" s="31">
        <v>2057.6570000000002</v>
      </c>
      <c r="L5442" s="31">
        <v>100.69</v>
      </c>
      <c r="M5442" s="31" t="s">
        <v>108</v>
      </c>
      <c r="N5442" s="31">
        <v>67.532799999999995</v>
      </c>
      <c r="O5442" s="31">
        <v>105.2504</v>
      </c>
      <c r="P5442" s="31">
        <v>121.31740000000001</v>
      </c>
      <c r="Q5442" s="31">
        <v>2594.6273000000001</v>
      </c>
      <c r="R5442" s="31">
        <v>75.882000000000005</v>
      </c>
      <c r="S5442" s="31" t="s">
        <v>108</v>
      </c>
    </row>
    <row r="5443" spans="1:19" x14ac:dyDescent="0.35">
      <c r="A5443" s="2">
        <v>40487</v>
      </c>
      <c r="B5443" s="31">
        <v>619.83450000000005</v>
      </c>
      <c r="C5443" s="31">
        <v>1112.32</v>
      </c>
      <c r="D5443" s="31">
        <v>559.44420000000002</v>
      </c>
      <c r="E5443" s="31">
        <v>769.86850000000004</v>
      </c>
      <c r="F5443" s="31">
        <v>120.40179999999999</v>
      </c>
      <c r="G5443" s="31">
        <v>378.50029999999998</v>
      </c>
      <c r="H5443" s="31">
        <v>11.13585</v>
      </c>
      <c r="I5443" s="31">
        <v>2459.1770000000001</v>
      </c>
      <c r="J5443" s="31">
        <v>4145.9229999999998</v>
      </c>
      <c r="K5443" s="31">
        <v>2054.8180000000002</v>
      </c>
      <c r="L5443" s="31">
        <v>100.98</v>
      </c>
      <c r="M5443" s="31" t="s">
        <v>108</v>
      </c>
      <c r="N5443" s="31">
        <v>67.540499999999994</v>
      </c>
      <c r="O5443" s="31">
        <v>104.3058</v>
      </c>
      <c r="P5443" s="31">
        <v>119.67310000000001</v>
      </c>
      <c r="Q5443" s="31">
        <v>2605.5702000000001</v>
      </c>
      <c r="R5443" s="31">
        <v>76.548000000000002</v>
      </c>
      <c r="S5443" s="31" t="s">
        <v>108</v>
      </c>
    </row>
    <row r="5444" spans="1:19" x14ac:dyDescent="0.35">
      <c r="A5444" s="2">
        <v>40490</v>
      </c>
      <c r="B5444" s="31">
        <v>622.2047</v>
      </c>
      <c r="C5444" s="31">
        <v>1111.4639999999999</v>
      </c>
      <c r="D5444" s="31">
        <v>561.93719999999996</v>
      </c>
      <c r="E5444" s="31">
        <v>770.69560000000001</v>
      </c>
      <c r="F5444" s="31">
        <v>120.8772</v>
      </c>
      <c r="G5444" s="31">
        <v>375.77359999999999</v>
      </c>
      <c r="H5444" s="31">
        <v>11.374650000000001</v>
      </c>
      <c r="I5444" s="31">
        <v>2454.8809999999999</v>
      </c>
      <c r="J5444" s="31">
        <v>4143.8890000000001</v>
      </c>
      <c r="K5444" s="31">
        <v>2058.9189999999999</v>
      </c>
      <c r="L5444" s="31">
        <v>100.82</v>
      </c>
      <c r="M5444" s="31" t="s">
        <v>108</v>
      </c>
      <c r="N5444" s="31">
        <v>67.517300000000006</v>
      </c>
      <c r="O5444" s="31">
        <v>104.5371</v>
      </c>
      <c r="P5444" s="31">
        <v>118.5596</v>
      </c>
      <c r="Q5444" s="31">
        <v>2601.5951</v>
      </c>
      <c r="R5444" s="31">
        <v>77.027000000000001</v>
      </c>
      <c r="S5444" s="31" t="s">
        <v>108</v>
      </c>
    </row>
    <row r="5445" spans="1:19" x14ac:dyDescent="0.35">
      <c r="A5445" s="2">
        <v>40491</v>
      </c>
      <c r="B5445" s="31">
        <v>621.09739999999999</v>
      </c>
      <c r="C5445" s="31">
        <v>1113.3489999999999</v>
      </c>
      <c r="D5445" s="31">
        <v>568.46429999999998</v>
      </c>
      <c r="E5445" s="31">
        <v>788.4742</v>
      </c>
      <c r="F5445" s="31">
        <v>121.4747</v>
      </c>
      <c r="G5445" s="31">
        <v>391.76549999999997</v>
      </c>
      <c r="H5445" s="31">
        <v>11.618539999999999</v>
      </c>
      <c r="I5445" s="31">
        <v>2452.1309999999999</v>
      </c>
      <c r="J5445" s="31">
        <v>4116.9480000000003</v>
      </c>
      <c r="K5445" s="31">
        <v>2056.5529999999999</v>
      </c>
      <c r="L5445" s="31">
        <v>100.07</v>
      </c>
      <c r="M5445" s="31" t="s">
        <v>108</v>
      </c>
      <c r="N5445" s="31">
        <v>67.277699999999996</v>
      </c>
      <c r="O5445" s="31">
        <v>104.9879</v>
      </c>
      <c r="P5445" s="31">
        <v>118.66500000000001</v>
      </c>
      <c r="Q5445" s="31">
        <v>2602.6305000000002</v>
      </c>
      <c r="R5445" s="31">
        <v>77.442999999999998</v>
      </c>
      <c r="S5445" s="31" t="s">
        <v>108</v>
      </c>
    </row>
    <row r="5446" spans="1:19" x14ac:dyDescent="0.35">
      <c r="A5446" s="2">
        <v>40492</v>
      </c>
      <c r="B5446" s="31">
        <v>625.42629999999997</v>
      </c>
      <c r="C5446" s="31">
        <v>1133.376</v>
      </c>
      <c r="D5446" s="31">
        <v>571.96939999999995</v>
      </c>
      <c r="E5446" s="31">
        <v>779.81960000000004</v>
      </c>
      <c r="F5446" s="31">
        <v>120.5401</v>
      </c>
      <c r="G5446" s="31">
        <v>388.96510000000001</v>
      </c>
      <c r="H5446" s="31">
        <v>11.49804</v>
      </c>
      <c r="I5446" s="31">
        <v>2449.038</v>
      </c>
      <c r="J5446" s="31">
        <v>4131.1809999999996</v>
      </c>
      <c r="K5446" s="31">
        <v>2054.029</v>
      </c>
      <c r="L5446" s="31">
        <v>100.32</v>
      </c>
      <c r="M5446" s="31" t="s">
        <v>108</v>
      </c>
      <c r="N5446" s="31">
        <v>67.223600000000005</v>
      </c>
      <c r="O5446" s="31">
        <v>102.514</v>
      </c>
      <c r="P5446" s="31">
        <v>116.83969999999999</v>
      </c>
      <c r="Q5446" s="31">
        <v>2587.5783000000001</v>
      </c>
      <c r="R5446" s="31">
        <v>77.634</v>
      </c>
      <c r="S5446" s="31" t="s">
        <v>108</v>
      </c>
    </row>
    <row r="5447" spans="1:19" x14ac:dyDescent="0.35">
      <c r="A5447" s="2">
        <v>40493</v>
      </c>
      <c r="B5447" s="31">
        <v>625.17420000000004</v>
      </c>
      <c r="C5447" s="31">
        <v>1131.9369999999999</v>
      </c>
      <c r="D5447" s="31">
        <v>573.06150000000002</v>
      </c>
      <c r="E5447" s="31">
        <v>786.02930000000003</v>
      </c>
      <c r="F5447" s="31">
        <v>120.89109999999999</v>
      </c>
      <c r="G5447" s="31">
        <v>394.71339999999998</v>
      </c>
      <c r="H5447" s="31">
        <v>11.540010000000001</v>
      </c>
      <c r="I5447" s="31">
        <v>2447.319</v>
      </c>
      <c r="J5447" s="31">
        <v>4115.4229999999998</v>
      </c>
      <c r="K5447" s="31">
        <v>2053.7139999999999</v>
      </c>
      <c r="L5447" s="31">
        <v>100.07</v>
      </c>
      <c r="M5447" s="31" t="s">
        <v>108</v>
      </c>
      <c r="N5447" s="31">
        <v>67.161799999999999</v>
      </c>
      <c r="O5447" s="31">
        <v>102.8721</v>
      </c>
      <c r="P5447" s="31">
        <v>116.59690000000001</v>
      </c>
      <c r="Q5447" s="31">
        <v>2567.0929000000001</v>
      </c>
      <c r="R5447" s="31">
        <v>78.216999999999999</v>
      </c>
      <c r="S5447" s="31" t="s">
        <v>108</v>
      </c>
    </row>
    <row r="5448" spans="1:19" x14ac:dyDescent="0.35">
      <c r="A5448" s="2">
        <v>40494</v>
      </c>
      <c r="B5448" s="31">
        <v>607.05020000000002</v>
      </c>
      <c r="C5448" s="31">
        <v>1106.7370000000001</v>
      </c>
      <c r="D5448" s="31">
        <v>561.20889999999997</v>
      </c>
      <c r="E5448" s="31">
        <v>767.0326</v>
      </c>
      <c r="F5448" s="31">
        <v>117.6314</v>
      </c>
      <c r="G5448" s="31">
        <v>374.07859999999999</v>
      </c>
      <c r="H5448" s="31">
        <v>11.1897</v>
      </c>
      <c r="I5448" s="31">
        <v>2450.241</v>
      </c>
      <c r="J5448" s="31">
        <v>4097.6310000000003</v>
      </c>
      <c r="K5448" s="31">
        <v>2041.569</v>
      </c>
      <c r="L5448" s="31">
        <v>98.79</v>
      </c>
      <c r="M5448" s="31" t="s">
        <v>108</v>
      </c>
      <c r="N5448" s="31">
        <v>65.963899999999995</v>
      </c>
      <c r="O5448" s="31">
        <v>103.0099</v>
      </c>
      <c r="P5448" s="31">
        <v>116.8805</v>
      </c>
      <c r="Q5448" s="31">
        <v>2527.4022</v>
      </c>
      <c r="R5448" s="31">
        <v>78.081999999999994</v>
      </c>
      <c r="S5448" s="31" t="s">
        <v>108</v>
      </c>
    </row>
    <row r="5449" spans="1:19" x14ac:dyDescent="0.35">
      <c r="A5449" s="2">
        <v>40497</v>
      </c>
      <c r="B5449" s="31">
        <v>608.58969999999999</v>
      </c>
      <c r="C5449" s="31">
        <v>1104.7950000000001</v>
      </c>
      <c r="D5449" s="31">
        <v>558.95129999999995</v>
      </c>
      <c r="E5449" s="31">
        <v>769.92439999999999</v>
      </c>
      <c r="F5449" s="31">
        <v>117.88939999999999</v>
      </c>
      <c r="G5449" s="31">
        <v>379.2373</v>
      </c>
      <c r="H5449" s="31">
        <v>11.36284</v>
      </c>
      <c r="I5449" s="31">
        <v>2440.4450000000002</v>
      </c>
      <c r="J5449" s="31">
        <v>4059.5059999999999</v>
      </c>
      <c r="K5449" s="31">
        <v>2033.0519999999999</v>
      </c>
      <c r="L5449" s="31">
        <v>98.81</v>
      </c>
      <c r="M5449" s="31" t="s">
        <v>108</v>
      </c>
      <c r="N5449" s="31">
        <v>65.786100000000005</v>
      </c>
      <c r="O5449" s="31">
        <v>102.25190000000001</v>
      </c>
      <c r="P5449" s="31">
        <v>115.96080000000001</v>
      </c>
      <c r="Q5449" s="31">
        <v>2513.5682999999999</v>
      </c>
      <c r="R5449" s="31">
        <v>78.518000000000001</v>
      </c>
      <c r="S5449" s="31" t="s">
        <v>108</v>
      </c>
    </row>
    <row r="5450" spans="1:19" x14ac:dyDescent="0.35">
      <c r="A5450" s="2">
        <v>40498</v>
      </c>
      <c r="B5450" s="31">
        <v>594.31439999999998</v>
      </c>
      <c r="C5450" s="31">
        <v>1080.6179999999999</v>
      </c>
      <c r="D5450" s="31">
        <v>548.22760000000005</v>
      </c>
      <c r="E5450" s="31">
        <v>725.65800000000002</v>
      </c>
      <c r="F5450" s="31">
        <v>115.292</v>
      </c>
      <c r="G5450" s="31">
        <v>359.56060000000002</v>
      </c>
      <c r="H5450" s="31">
        <v>11.201779999999999</v>
      </c>
      <c r="I5450" s="31">
        <v>2446.8029999999999</v>
      </c>
      <c r="J5450" s="31">
        <v>4068.6559999999999</v>
      </c>
      <c r="K5450" s="31">
        <v>2021.538</v>
      </c>
      <c r="L5450" s="31">
        <v>97.08</v>
      </c>
      <c r="M5450" s="31" t="s">
        <v>108</v>
      </c>
      <c r="N5450" s="31">
        <v>64.634500000000003</v>
      </c>
      <c r="O5450" s="31">
        <v>101.8398</v>
      </c>
      <c r="P5450" s="31">
        <v>115.6147</v>
      </c>
      <c r="Q5450" s="31">
        <v>2481.1111999999998</v>
      </c>
      <c r="R5450" s="31">
        <v>79.209999999999994</v>
      </c>
      <c r="S5450" s="31" t="s">
        <v>108</v>
      </c>
    </row>
    <row r="5451" spans="1:19" x14ac:dyDescent="0.35">
      <c r="A5451" s="2">
        <v>40499</v>
      </c>
      <c r="B5451" s="31">
        <v>584.16769999999997</v>
      </c>
      <c r="C5451" s="31">
        <v>1075.1489999999999</v>
      </c>
      <c r="D5451" s="31">
        <v>540.51400000000001</v>
      </c>
      <c r="E5451" s="31">
        <v>729.88440000000003</v>
      </c>
      <c r="F5451" s="31">
        <v>115.163</v>
      </c>
      <c r="G5451" s="31">
        <v>355.21260000000001</v>
      </c>
      <c r="H5451" s="31">
        <v>11.42324</v>
      </c>
      <c r="I5451" s="31">
        <v>2439.4140000000002</v>
      </c>
      <c r="J5451" s="31">
        <v>4063.0650000000001</v>
      </c>
      <c r="K5451" s="31">
        <v>2026.4269999999999</v>
      </c>
      <c r="L5451" s="31">
        <v>97.3</v>
      </c>
      <c r="M5451" s="31" t="s">
        <v>108</v>
      </c>
      <c r="N5451" s="31">
        <v>64.827799999999996</v>
      </c>
      <c r="O5451" s="31">
        <v>102.1155</v>
      </c>
      <c r="P5451" s="31">
        <v>115.5145</v>
      </c>
      <c r="Q5451" s="31">
        <v>2465.9391000000001</v>
      </c>
      <c r="R5451" s="31">
        <v>79.084000000000003</v>
      </c>
      <c r="S5451" s="31" t="s">
        <v>108</v>
      </c>
    </row>
    <row r="5452" spans="1:19" x14ac:dyDescent="0.35">
      <c r="A5452" s="2">
        <v>40500</v>
      </c>
      <c r="B5452" s="31">
        <v>596.20370000000003</v>
      </c>
      <c r="C5452" s="31">
        <v>1103.3130000000001</v>
      </c>
      <c r="D5452" s="31">
        <v>542.01909999999998</v>
      </c>
      <c r="E5452" s="31">
        <v>750.52719999999999</v>
      </c>
      <c r="F5452" s="31">
        <v>116.54770000000001</v>
      </c>
      <c r="G5452" s="31">
        <v>366.11950000000002</v>
      </c>
      <c r="H5452" s="31">
        <v>11.83395</v>
      </c>
      <c r="I5452" s="31">
        <v>2430.6489999999999</v>
      </c>
      <c r="J5452" s="31">
        <v>4050.3560000000002</v>
      </c>
      <c r="K5452" s="31">
        <v>2011.443</v>
      </c>
      <c r="L5452" s="31">
        <v>98.98</v>
      </c>
      <c r="M5452" s="31" t="s">
        <v>108</v>
      </c>
      <c r="N5452" s="31">
        <v>65.979299999999995</v>
      </c>
      <c r="O5452" s="31">
        <v>101.4357</v>
      </c>
      <c r="P5452" s="31">
        <v>116.0304</v>
      </c>
      <c r="Q5452" s="31">
        <v>2504.8463999999999</v>
      </c>
      <c r="R5452" s="31">
        <v>78.617000000000004</v>
      </c>
      <c r="S5452" s="31" t="s">
        <v>108</v>
      </c>
    </row>
    <row r="5453" spans="1:19" x14ac:dyDescent="0.35">
      <c r="A5453" s="2">
        <v>40501</v>
      </c>
      <c r="B5453" s="31">
        <v>591.23530000000005</v>
      </c>
      <c r="C5453" s="31">
        <v>1087.2629999999999</v>
      </c>
      <c r="D5453" s="31">
        <v>534.86990000000003</v>
      </c>
      <c r="E5453" s="31">
        <v>748.74760000000003</v>
      </c>
      <c r="F5453" s="31">
        <v>116.4875</v>
      </c>
      <c r="G5453" s="31">
        <v>354.18079999999998</v>
      </c>
      <c r="H5453" s="31">
        <v>11.548069999999999</v>
      </c>
      <c r="I5453" s="31">
        <v>2435.9769999999999</v>
      </c>
      <c r="J5453" s="31">
        <v>4051.373</v>
      </c>
      <c r="K5453" s="31">
        <v>2010.0239999999999</v>
      </c>
      <c r="L5453" s="31">
        <v>99.02</v>
      </c>
      <c r="M5453" s="31" t="s">
        <v>108</v>
      </c>
      <c r="N5453" s="31">
        <v>65.956100000000006</v>
      </c>
      <c r="O5453" s="31">
        <v>101.65940000000001</v>
      </c>
      <c r="P5453" s="31">
        <v>116.5437</v>
      </c>
      <c r="Q5453" s="31">
        <v>2507.1673999999998</v>
      </c>
      <c r="R5453" s="31">
        <v>78.504000000000005</v>
      </c>
      <c r="S5453" s="31" t="s">
        <v>108</v>
      </c>
    </row>
    <row r="5454" spans="1:19" x14ac:dyDescent="0.35">
      <c r="A5454" s="2">
        <v>40504</v>
      </c>
      <c r="B5454" s="31">
        <v>588.57619999999997</v>
      </c>
      <c r="C5454" s="31">
        <v>1072.2349999999999</v>
      </c>
      <c r="D5454" s="31">
        <v>531.67160000000001</v>
      </c>
      <c r="E5454" s="31">
        <v>738.55960000000005</v>
      </c>
      <c r="F5454" s="31">
        <v>116.9605</v>
      </c>
      <c r="G5454" s="31">
        <v>360.07639999999998</v>
      </c>
      <c r="H5454" s="31">
        <v>11.4313</v>
      </c>
      <c r="I5454" s="31">
        <v>2426.8679999999999</v>
      </c>
      <c r="J5454" s="31">
        <v>4070.181</v>
      </c>
      <c r="K5454" s="31">
        <v>2018.383</v>
      </c>
      <c r="L5454" s="31">
        <v>99</v>
      </c>
      <c r="M5454" s="31" t="s">
        <v>108</v>
      </c>
      <c r="N5454" s="31">
        <v>66.6053</v>
      </c>
      <c r="O5454" s="31">
        <v>101.6397</v>
      </c>
      <c r="P5454" s="31">
        <v>116.0924</v>
      </c>
      <c r="Q5454" s="31">
        <v>2510.9115999999999</v>
      </c>
      <c r="R5454" s="31">
        <v>78.682000000000002</v>
      </c>
      <c r="S5454" s="31" t="s">
        <v>108</v>
      </c>
    </row>
    <row r="5455" spans="1:19" x14ac:dyDescent="0.35">
      <c r="A5455" s="2">
        <v>40505</v>
      </c>
      <c r="B5455" s="31">
        <v>583.74779999999998</v>
      </c>
      <c r="C5455" s="31">
        <v>1066.663</v>
      </c>
      <c r="D5455" s="31">
        <v>530.54280000000006</v>
      </c>
      <c r="E5455" s="31">
        <v>725.16849999999999</v>
      </c>
      <c r="F5455" s="31">
        <v>118.6634</v>
      </c>
      <c r="G5455" s="31">
        <v>365.23509999999999</v>
      </c>
      <c r="H5455" s="31">
        <v>11.290369999999999</v>
      </c>
      <c r="I5455" s="31">
        <v>2426.8679999999999</v>
      </c>
      <c r="J5455" s="31">
        <v>4080.348</v>
      </c>
      <c r="K5455" s="31">
        <v>2033.21</v>
      </c>
      <c r="L5455" s="31">
        <v>97.37</v>
      </c>
      <c r="M5455" s="31" t="s">
        <v>108</v>
      </c>
      <c r="N5455" s="31">
        <v>65.507900000000006</v>
      </c>
      <c r="O5455" s="31">
        <v>102.271</v>
      </c>
      <c r="P5455" s="31">
        <v>114.60120000000001</v>
      </c>
      <c r="Q5455" s="31">
        <v>2457.6261</v>
      </c>
      <c r="R5455" s="31">
        <v>79.680999999999997</v>
      </c>
      <c r="S5455" s="31" t="s">
        <v>108</v>
      </c>
    </row>
    <row r="5456" spans="1:19" x14ac:dyDescent="0.35">
      <c r="A5456" s="2">
        <v>40506</v>
      </c>
      <c r="B5456" s="31">
        <v>601.66189999999995</v>
      </c>
      <c r="C5456" s="31">
        <v>1104.999</v>
      </c>
      <c r="D5456" s="31">
        <v>544.84109999999998</v>
      </c>
      <c r="E5456" s="31">
        <v>735.22299999999996</v>
      </c>
      <c r="F5456" s="31">
        <v>118.25920000000001</v>
      </c>
      <c r="G5456" s="31">
        <v>369.95159999999998</v>
      </c>
      <c r="H5456" s="31">
        <v>11.246079999999999</v>
      </c>
      <c r="I5456" s="31">
        <v>2429.1019999999999</v>
      </c>
      <c r="J5456" s="31">
        <v>4043.1669999999999</v>
      </c>
      <c r="K5456" s="31">
        <v>2014.913</v>
      </c>
      <c r="L5456" s="31">
        <v>98.87</v>
      </c>
      <c r="M5456" s="31" t="s">
        <v>108</v>
      </c>
      <c r="N5456" s="31">
        <v>66.713499999999996</v>
      </c>
      <c r="O5456" s="31">
        <v>101.7684</v>
      </c>
      <c r="P5456" s="31">
        <v>114.2517</v>
      </c>
      <c r="Q5456" s="31">
        <v>2472.7586999999999</v>
      </c>
      <c r="R5456" s="31">
        <v>79.867000000000004</v>
      </c>
      <c r="S5456" s="31" t="s">
        <v>108</v>
      </c>
    </row>
    <row r="5457" spans="1:19" x14ac:dyDescent="0.35">
      <c r="A5457" s="2">
        <v>40507</v>
      </c>
      <c r="B5457" s="31">
        <v>601.66189999999995</v>
      </c>
      <c r="C5457" s="31">
        <v>1104.999</v>
      </c>
      <c r="D5457" s="31">
        <v>544.84109999999998</v>
      </c>
      <c r="E5457" s="31">
        <v>735.22299999999996</v>
      </c>
      <c r="F5457" s="31">
        <v>118.25920000000001</v>
      </c>
      <c r="G5457" s="31">
        <v>369.95159999999998</v>
      </c>
      <c r="H5457" s="31">
        <v>11.246079999999999</v>
      </c>
      <c r="I5457" s="31">
        <v>2424.634</v>
      </c>
      <c r="J5457" s="31">
        <v>4043.1669999999999</v>
      </c>
      <c r="K5457" s="31">
        <v>2008.1310000000001</v>
      </c>
      <c r="L5457" s="31">
        <v>98.87</v>
      </c>
      <c r="M5457" s="31" t="s">
        <v>108</v>
      </c>
      <c r="N5457" s="31">
        <v>66.713499999999996</v>
      </c>
      <c r="O5457" s="31">
        <v>101.4854</v>
      </c>
      <c r="P5457" s="31">
        <v>114.08150000000001</v>
      </c>
      <c r="Q5457" s="31">
        <v>2478.0255000000002</v>
      </c>
      <c r="R5457" s="31">
        <v>79.73</v>
      </c>
      <c r="S5457" s="31" t="s">
        <v>108</v>
      </c>
    </row>
    <row r="5458" spans="1:19" x14ac:dyDescent="0.35">
      <c r="A5458" s="2">
        <v>40508</v>
      </c>
      <c r="B5458" s="31">
        <v>599.84249999999997</v>
      </c>
      <c r="C5458" s="31">
        <v>1103.261</v>
      </c>
      <c r="D5458" s="31">
        <v>546.91060000000004</v>
      </c>
      <c r="E5458" s="31">
        <v>734.42219999999998</v>
      </c>
      <c r="F5458" s="31">
        <v>117.3389</v>
      </c>
      <c r="G5458" s="31">
        <v>365.08769999999998</v>
      </c>
      <c r="H5458" s="31">
        <v>11.250109999999999</v>
      </c>
      <c r="I5458" s="31">
        <v>2415.5259999999998</v>
      </c>
      <c r="J5458" s="31">
        <v>4053.3719999999998</v>
      </c>
      <c r="K5458" s="31">
        <v>2009.077</v>
      </c>
      <c r="L5458" s="31">
        <v>97.78</v>
      </c>
      <c r="M5458" s="31" t="s">
        <v>108</v>
      </c>
      <c r="N5458" s="31">
        <v>66.342600000000004</v>
      </c>
      <c r="O5458" s="31">
        <v>100.953</v>
      </c>
      <c r="P5458" s="31">
        <v>112.7423</v>
      </c>
      <c r="Q5458" s="31">
        <v>2437.4549999999999</v>
      </c>
      <c r="R5458" s="31">
        <v>80.356999999999999</v>
      </c>
      <c r="S5458" s="31" t="s">
        <v>108</v>
      </c>
    </row>
    <row r="5459" spans="1:19" x14ac:dyDescent="0.35">
      <c r="A5459" s="2">
        <v>40511</v>
      </c>
      <c r="B5459" s="31">
        <v>612.08849999999995</v>
      </c>
      <c r="C5459" s="31">
        <v>1136.9970000000001</v>
      </c>
      <c r="D5459" s="31">
        <v>556.31740000000002</v>
      </c>
      <c r="E5459" s="31">
        <v>732.46469999999999</v>
      </c>
      <c r="F5459" s="31">
        <v>117.61409999999999</v>
      </c>
      <c r="G5459" s="31">
        <v>364.05599999999998</v>
      </c>
      <c r="H5459" s="31">
        <v>11.09308</v>
      </c>
      <c r="I5459" s="31">
        <v>2420.3380000000002</v>
      </c>
      <c r="J5459" s="31">
        <v>4062.19</v>
      </c>
      <c r="K5459" s="31">
        <v>2004.6610000000001</v>
      </c>
      <c r="L5459" s="31">
        <v>98.05</v>
      </c>
      <c r="M5459" s="31" t="s">
        <v>108</v>
      </c>
      <c r="N5459" s="31">
        <v>66.327100000000002</v>
      </c>
      <c r="O5459" s="31">
        <v>100.54900000000001</v>
      </c>
      <c r="P5459" s="31">
        <v>111.6503</v>
      </c>
      <c r="Q5459" s="31">
        <v>2436.7033999999999</v>
      </c>
      <c r="R5459" s="31">
        <v>80.834999999999994</v>
      </c>
      <c r="S5459" s="31" t="s">
        <v>108</v>
      </c>
    </row>
    <row r="5460" spans="1:19" x14ac:dyDescent="0.35">
      <c r="A5460" s="2">
        <v>40512</v>
      </c>
      <c r="B5460" s="31">
        <v>601.80190000000005</v>
      </c>
      <c r="C5460" s="31">
        <v>1117.778</v>
      </c>
      <c r="D5460" s="31">
        <v>552.74279999999999</v>
      </c>
      <c r="E5460" s="31">
        <v>744.92160000000001</v>
      </c>
      <c r="F5460" s="31">
        <v>119.21380000000001</v>
      </c>
      <c r="G5460" s="31">
        <v>366.41430000000003</v>
      </c>
      <c r="H5460" s="31">
        <v>11.30246</v>
      </c>
      <c r="I5460" s="31">
        <v>2420.681</v>
      </c>
      <c r="J5460" s="31">
        <v>4068.3359999999998</v>
      </c>
      <c r="K5460" s="31">
        <v>2019.645</v>
      </c>
      <c r="L5460" s="31">
        <v>97.47</v>
      </c>
      <c r="M5460" s="31" t="s">
        <v>108</v>
      </c>
      <c r="N5460" s="31">
        <v>65.445999999999998</v>
      </c>
      <c r="O5460" s="31">
        <v>101.28360000000001</v>
      </c>
      <c r="P5460" s="31">
        <v>111.057</v>
      </c>
      <c r="Q5460" s="31">
        <v>2425.8164999999999</v>
      </c>
      <c r="R5460" s="31">
        <v>81.194999999999993</v>
      </c>
      <c r="S5460" s="31" t="s">
        <v>108</v>
      </c>
    </row>
    <row r="5461" spans="1:19" x14ac:dyDescent="0.35">
      <c r="A5461" s="2">
        <v>40513</v>
      </c>
      <c r="B5461" s="31">
        <v>622.16520000000003</v>
      </c>
      <c r="C5461" s="31">
        <v>1175.8440000000001</v>
      </c>
      <c r="D5461" s="31">
        <v>557.06989999999996</v>
      </c>
      <c r="E5461" s="31">
        <v>765.20849999999996</v>
      </c>
      <c r="F5461" s="31">
        <v>119.40300000000001</v>
      </c>
      <c r="G5461" s="31">
        <v>378.2056</v>
      </c>
      <c r="H5461" s="31">
        <v>11.10516</v>
      </c>
      <c r="I5461" s="31">
        <v>2428.587</v>
      </c>
      <c r="J5461" s="31">
        <v>4026.3380000000002</v>
      </c>
      <c r="K5461" s="31">
        <v>2003.8720000000001</v>
      </c>
      <c r="L5461" s="31">
        <v>99.54</v>
      </c>
      <c r="M5461" s="31" t="s">
        <v>108</v>
      </c>
      <c r="N5461" s="31">
        <v>66.728999999999999</v>
      </c>
      <c r="O5461" s="31">
        <v>100.7265</v>
      </c>
      <c r="P5461" s="31">
        <v>111.43940000000001</v>
      </c>
      <c r="Q5461" s="31">
        <v>2474.8490000000002</v>
      </c>
      <c r="R5461" s="31">
        <v>80.712999999999994</v>
      </c>
      <c r="S5461" s="31" t="s">
        <v>108</v>
      </c>
    </row>
    <row r="5462" spans="1:19" x14ac:dyDescent="0.35">
      <c r="A5462" s="2">
        <v>40514</v>
      </c>
      <c r="B5462" s="31">
        <v>634.34119999999996</v>
      </c>
      <c r="C5462" s="31">
        <v>1203.9059999999999</v>
      </c>
      <c r="D5462" s="31">
        <v>569.11059999999998</v>
      </c>
      <c r="E5462" s="31">
        <v>778.46619999999996</v>
      </c>
      <c r="F5462" s="31">
        <v>119.489</v>
      </c>
      <c r="G5462" s="31">
        <v>377.24759999999998</v>
      </c>
      <c r="H5462" s="31">
        <v>11.548080000000001</v>
      </c>
      <c r="I5462" s="31">
        <v>2421.884</v>
      </c>
      <c r="J5462" s="31">
        <v>4013.5340000000001</v>
      </c>
      <c r="K5462" s="31">
        <v>1995.1980000000001</v>
      </c>
      <c r="L5462" s="31">
        <v>101.04</v>
      </c>
      <c r="M5462" s="31" t="s">
        <v>108</v>
      </c>
      <c r="N5462" s="31">
        <v>67.610100000000003</v>
      </c>
      <c r="O5462" s="31">
        <v>101.0802</v>
      </c>
      <c r="P5462" s="31">
        <v>112.3501</v>
      </c>
      <c r="Q5462" s="31">
        <v>2512.1262000000002</v>
      </c>
      <c r="R5462" s="31">
        <v>80.302999999999997</v>
      </c>
      <c r="S5462" s="31" t="s">
        <v>108</v>
      </c>
    </row>
    <row r="5463" spans="1:19" x14ac:dyDescent="0.35">
      <c r="A5463" s="2">
        <v>40515</v>
      </c>
      <c r="B5463" s="31">
        <v>640.21929999999998</v>
      </c>
      <c r="C5463" s="31">
        <v>1202.27</v>
      </c>
      <c r="D5463" s="31">
        <v>577.3886</v>
      </c>
      <c r="E5463" s="31">
        <v>778.19929999999999</v>
      </c>
      <c r="F5463" s="31">
        <v>120.9425</v>
      </c>
      <c r="G5463" s="31">
        <v>383.29059999999998</v>
      </c>
      <c r="H5463" s="31">
        <v>11.81786</v>
      </c>
      <c r="I5463" s="31">
        <v>2420.8530000000001</v>
      </c>
      <c r="J5463" s="31">
        <v>4019.68</v>
      </c>
      <c r="K5463" s="31">
        <v>1990.5419999999999</v>
      </c>
      <c r="L5463" s="31">
        <v>101.11</v>
      </c>
      <c r="M5463" s="31" t="s">
        <v>108</v>
      </c>
      <c r="N5463" s="31">
        <v>67.617800000000003</v>
      </c>
      <c r="O5463" s="31">
        <v>102.6335</v>
      </c>
      <c r="P5463" s="31">
        <v>114.16240000000001</v>
      </c>
      <c r="Q5463" s="31">
        <v>2529.7208000000001</v>
      </c>
      <c r="R5463" s="31">
        <v>79.376999999999995</v>
      </c>
      <c r="S5463" s="31" t="s">
        <v>108</v>
      </c>
    </row>
    <row r="5464" spans="1:19" x14ac:dyDescent="0.35">
      <c r="A5464" s="2">
        <v>40518</v>
      </c>
      <c r="B5464" s="31">
        <v>640.49919999999997</v>
      </c>
      <c r="C5464" s="31">
        <v>1196.954</v>
      </c>
      <c r="D5464" s="31">
        <v>580.58690000000001</v>
      </c>
      <c r="E5464" s="31">
        <v>782.33680000000004</v>
      </c>
      <c r="F5464" s="31">
        <v>121.794</v>
      </c>
      <c r="G5464" s="31">
        <v>379.82690000000002</v>
      </c>
      <c r="H5464" s="31">
        <v>12.34131</v>
      </c>
      <c r="I5464" s="31">
        <v>2431.2660000000001</v>
      </c>
      <c r="J5464" s="31">
        <v>4042.7269999999999</v>
      </c>
      <c r="K5464" s="31">
        <v>1995.5930000000001</v>
      </c>
      <c r="L5464" s="31">
        <v>100.98</v>
      </c>
      <c r="M5464" s="31" t="s">
        <v>108</v>
      </c>
      <c r="N5464" s="31">
        <v>67.718299999999999</v>
      </c>
      <c r="O5464" s="31">
        <v>102.6564</v>
      </c>
      <c r="P5464" s="31">
        <v>113.34439999999999</v>
      </c>
      <c r="Q5464" s="31">
        <v>2540.2354</v>
      </c>
      <c r="R5464" s="31">
        <v>79.570999999999998</v>
      </c>
      <c r="S5464" s="31" t="s">
        <v>108</v>
      </c>
    </row>
    <row r="5465" spans="1:19" x14ac:dyDescent="0.35">
      <c r="A5465" s="2">
        <v>40519</v>
      </c>
      <c r="B5465" s="31">
        <v>640.63919999999996</v>
      </c>
      <c r="C5465" s="31">
        <v>1187.396</v>
      </c>
      <c r="D5465" s="31">
        <v>580.96320000000003</v>
      </c>
      <c r="E5465" s="31">
        <v>791.54600000000005</v>
      </c>
      <c r="F5465" s="31">
        <v>121.18340000000001</v>
      </c>
      <c r="G5465" s="31">
        <v>378.94260000000003</v>
      </c>
      <c r="H5465" s="31">
        <v>12.417809999999999</v>
      </c>
      <c r="I5465" s="31">
        <v>2426.3530000000001</v>
      </c>
      <c r="J5465" s="31">
        <v>3979.2190000000001</v>
      </c>
      <c r="K5465" s="31">
        <v>1978.925</v>
      </c>
      <c r="L5465" s="31">
        <v>101.09</v>
      </c>
      <c r="M5465" s="31" t="s">
        <v>108</v>
      </c>
      <c r="N5465" s="31">
        <v>67.702799999999996</v>
      </c>
      <c r="O5465" s="31">
        <v>102.1293</v>
      </c>
      <c r="P5465" s="31">
        <v>113.8413</v>
      </c>
      <c r="Q5465" s="31">
        <v>2549.6972999999998</v>
      </c>
      <c r="R5465" s="31">
        <v>79.856999999999999</v>
      </c>
      <c r="S5465" s="31" t="s">
        <v>108</v>
      </c>
    </row>
    <row r="5466" spans="1:19" x14ac:dyDescent="0.35">
      <c r="A5466" s="2">
        <v>40520</v>
      </c>
      <c r="B5466" s="31">
        <v>636.69290000000001</v>
      </c>
      <c r="C5466" s="31">
        <v>1178.1020000000001</v>
      </c>
      <c r="D5466" s="31">
        <v>575.58810000000005</v>
      </c>
      <c r="E5466" s="31">
        <v>803.86329999999998</v>
      </c>
      <c r="F5466" s="31">
        <v>118.9644</v>
      </c>
      <c r="G5466" s="31">
        <v>382.04829999999998</v>
      </c>
      <c r="H5466" s="31">
        <v>12.220510000000001</v>
      </c>
      <c r="I5466" s="31">
        <v>2406.0279999999998</v>
      </c>
      <c r="J5466" s="31">
        <v>3959.7559999999999</v>
      </c>
      <c r="K5466" s="31">
        <v>1969.125</v>
      </c>
      <c r="L5466" s="31">
        <v>101.54</v>
      </c>
      <c r="M5466" s="31" t="s">
        <v>108</v>
      </c>
      <c r="N5466" s="31">
        <v>68.0274</v>
      </c>
      <c r="O5466" s="31">
        <v>100.6801</v>
      </c>
      <c r="P5466" s="31">
        <v>112.7354</v>
      </c>
      <c r="Q5466" s="31">
        <v>2515.3645999999999</v>
      </c>
      <c r="R5466" s="31">
        <v>79.997</v>
      </c>
      <c r="S5466" s="31" t="s">
        <v>108</v>
      </c>
    </row>
    <row r="5467" spans="1:19" x14ac:dyDescent="0.35">
      <c r="A5467" s="2">
        <v>40521</v>
      </c>
      <c r="B5467" s="31">
        <v>637.93799999999999</v>
      </c>
      <c r="C5467" s="31">
        <v>1192.55</v>
      </c>
      <c r="D5467" s="31">
        <v>576.97720000000004</v>
      </c>
      <c r="E5467" s="31">
        <v>798.26369999999997</v>
      </c>
      <c r="F5467" s="31">
        <v>119.7901</v>
      </c>
      <c r="G5467" s="31">
        <v>377.78570000000002</v>
      </c>
      <c r="H5467" s="31">
        <v>12.11985</v>
      </c>
      <c r="I5467" s="31">
        <v>2404.991</v>
      </c>
      <c r="J5467" s="31">
        <v>3958.732</v>
      </c>
      <c r="K5467" s="31">
        <v>1977.9770000000001</v>
      </c>
      <c r="L5467" s="31">
        <v>101.89</v>
      </c>
      <c r="M5467" s="31" t="s">
        <v>108</v>
      </c>
      <c r="N5467" s="31">
        <v>68.050600000000003</v>
      </c>
      <c r="O5467" s="31">
        <v>101.0485</v>
      </c>
      <c r="P5467" s="31">
        <v>112.41670000000001</v>
      </c>
      <c r="Q5467" s="31">
        <v>2518.3465999999999</v>
      </c>
      <c r="R5467" s="31">
        <v>80.069000000000003</v>
      </c>
      <c r="S5467" s="31" t="s">
        <v>108</v>
      </c>
    </row>
    <row r="5468" spans="1:19" x14ac:dyDescent="0.35">
      <c r="A5468" s="2">
        <v>40522</v>
      </c>
      <c r="B5468" s="31">
        <v>634.30139999999994</v>
      </c>
      <c r="C5468" s="31">
        <v>1180.444</v>
      </c>
      <c r="D5468" s="31">
        <v>572.96489999999994</v>
      </c>
      <c r="E5468" s="31">
        <v>801.94150000000002</v>
      </c>
      <c r="F5468" s="31">
        <v>119.11060000000001</v>
      </c>
      <c r="G5468" s="31">
        <v>375.37849999999997</v>
      </c>
      <c r="H5468" s="31">
        <v>11.62459</v>
      </c>
      <c r="I5468" s="31">
        <v>2415.1889999999999</v>
      </c>
      <c r="J5468" s="31">
        <v>3940.806</v>
      </c>
      <c r="K5468" s="31">
        <v>1978.451</v>
      </c>
      <c r="L5468" s="31">
        <v>102.55</v>
      </c>
      <c r="M5468" s="31" t="s">
        <v>108</v>
      </c>
      <c r="N5468" s="31">
        <v>68.522000000000006</v>
      </c>
      <c r="O5468" s="31">
        <v>101.0652</v>
      </c>
      <c r="P5468" s="31">
        <v>112.7938</v>
      </c>
      <c r="Q5468" s="31">
        <v>2514.4398000000001</v>
      </c>
      <c r="R5468" s="31">
        <v>80.069999999999993</v>
      </c>
      <c r="S5468" s="31" t="s">
        <v>108</v>
      </c>
    </row>
    <row r="5469" spans="1:19" x14ac:dyDescent="0.35">
      <c r="A5469" s="2">
        <v>40525</v>
      </c>
      <c r="B5469" s="31">
        <v>639.60119999999995</v>
      </c>
      <c r="C5469" s="31">
        <v>1186.624</v>
      </c>
      <c r="D5469" s="31">
        <v>577.75829999999996</v>
      </c>
      <c r="E5469" s="31">
        <v>823.41049999999996</v>
      </c>
      <c r="F5469" s="31">
        <v>120.2373</v>
      </c>
      <c r="G5469" s="31">
        <v>384.02569999999997</v>
      </c>
      <c r="H5469" s="31">
        <v>11.636670000000001</v>
      </c>
      <c r="I5469" s="31">
        <v>2402.0529999999999</v>
      </c>
      <c r="J5469" s="31">
        <v>3955.1469999999999</v>
      </c>
      <c r="K5469" s="31">
        <v>1971.97</v>
      </c>
      <c r="L5469" s="31">
        <v>102.57</v>
      </c>
      <c r="M5469" s="31" t="s">
        <v>108</v>
      </c>
      <c r="N5469" s="31">
        <v>68.377700000000004</v>
      </c>
      <c r="O5469" s="31">
        <v>101.3599</v>
      </c>
      <c r="P5469" s="31">
        <v>114.2195</v>
      </c>
      <c r="Q5469" s="31">
        <v>2532.6475999999998</v>
      </c>
      <c r="R5469" s="31">
        <v>79.284000000000006</v>
      </c>
      <c r="S5469" s="31" t="s">
        <v>108</v>
      </c>
    </row>
    <row r="5470" spans="1:19" x14ac:dyDescent="0.35">
      <c r="A5470" s="2">
        <v>40526</v>
      </c>
      <c r="B5470" s="31">
        <v>639.67110000000002</v>
      </c>
      <c r="C5470" s="31">
        <v>1177.4490000000001</v>
      </c>
      <c r="D5470" s="31">
        <v>576.63639999999998</v>
      </c>
      <c r="E5470" s="31">
        <v>818.10820000000001</v>
      </c>
      <c r="F5470" s="31">
        <v>120.7791</v>
      </c>
      <c r="G5470" s="31">
        <v>382.26949999999999</v>
      </c>
      <c r="H5470" s="31">
        <v>11.837999999999999</v>
      </c>
      <c r="I5470" s="31">
        <v>2405.5100000000002</v>
      </c>
      <c r="J5470" s="31">
        <v>3910.076</v>
      </c>
      <c r="K5470" s="31">
        <v>1964.857</v>
      </c>
      <c r="L5470" s="31">
        <v>102.61</v>
      </c>
      <c r="M5470" s="31" t="s">
        <v>108</v>
      </c>
      <c r="N5470" s="31">
        <v>68.486000000000004</v>
      </c>
      <c r="O5470" s="31">
        <v>101.5394</v>
      </c>
      <c r="P5470" s="31">
        <v>114.1879</v>
      </c>
      <c r="Q5470" s="31">
        <v>2546.373</v>
      </c>
      <c r="R5470" s="31">
        <v>79.367000000000004</v>
      </c>
      <c r="S5470" s="31" t="s">
        <v>108</v>
      </c>
    </row>
    <row r="5471" spans="1:19" x14ac:dyDescent="0.35">
      <c r="A5471" s="2">
        <v>40527</v>
      </c>
      <c r="B5471" s="31">
        <v>644.35450000000003</v>
      </c>
      <c r="C5471" s="31">
        <v>1182.8309999999999</v>
      </c>
      <c r="D5471" s="31">
        <v>578.50620000000004</v>
      </c>
      <c r="E5471" s="31">
        <v>811.91480000000001</v>
      </c>
      <c r="F5471" s="31">
        <v>119.22239999999999</v>
      </c>
      <c r="G5471" s="31">
        <v>382.7817</v>
      </c>
      <c r="H5471" s="31">
        <v>11.99503</v>
      </c>
      <c r="I5471" s="31">
        <v>2402.0529999999999</v>
      </c>
      <c r="J5471" s="31">
        <v>3897.7840000000001</v>
      </c>
      <c r="K5471" s="31">
        <v>1966.596</v>
      </c>
      <c r="L5471" s="31">
        <v>102.22</v>
      </c>
      <c r="M5471" s="31" t="s">
        <v>108</v>
      </c>
      <c r="N5471" s="31">
        <v>68.0916</v>
      </c>
      <c r="O5471" s="31">
        <v>100.9777</v>
      </c>
      <c r="P5471" s="31">
        <v>113.72110000000001</v>
      </c>
      <c r="Q5471" s="31">
        <v>2526.9533000000001</v>
      </c>
      <c r="R5471" s="31">
        <v>80.260999999999996</v>
      </c>
      <c r="S5471" s="31" t="s">
        <v>108</v>
      </c>
    </row>
    <row r="5472" spans="1:19" x14ac:dyDescent="0.35">
      <c r="A5472" s="2">
        <v>40528</v>
      </c>
      <c r="B5472" s="31">
        <v>640.71960000000001</v>
      </c>
      <c r="C5472" s="31">
        <v>1179.5509999999999</v>
      </c>
      <c r="D5472" s="31">
        <v>578.88019999999995</v>
      </c>
      <c r="E5472" s="31">
        <v>802.64700000000005</v>
      </c>
      <c r="F5472" s="31">
        <v>117.9151</v>
      </c>
      <c r="G5472" s="31">
        <v>380.65960000000001</v>
      </c>
      <c r="H5472" s="31">
        <v>12.091670000000001</v>
      </c>
      <c r="I5472" s="31">
        <v>2401.3620000000001</v>
      </c>
      <c r="J5472" s="31">
        <v>3908.0279999999998</v>
      </c>
      <c r="K5472" s="31">
        <v>1960.905</v>
      </c>
      <c r="L5472" s="31">
        <v>102.76</v>
      </c>
      <c r="M5472" s="31" t="s">
        <v>108</v>
      </c>
      <c r="N5472" s="31">
        <v>68.648399999999995</v>
      </c>
      <c r="O5472" s="31">
        <v>100.5673</v>
      </c>
      <c r="P5472" s="31">
        <v>112.5789</v>
      </c>
      <c r="Q5472" s="31">
        <v>2507.9079999999999</v>
      </c>
      <c r="R5472" s="31">
        <v>80.180999999999997</v>
      </c>
      <c r="S5472" s="31" t="s">
        <v>108</v>
      </c>
    </row>
    <row r="5473" spans="1:19" x14ac:dyDescent="0.35">
      <c r="A5473" s="2">
        <v>40529</v>
      </c>
      <c r="B5473" s="31">
        <v>641.13900000000001</v>
      </c>
      <c r="C5473" s="31">
        <v>1185.2919999999999</v>
      </c>
      <c r="D5473" s="31">
        <v>576.82349999999997</v>
      </c>
      <c r="E5473" s="31">
        <v>809.95429999999999</v>
      </c>
      <c r="F5473" s="31">
        <v>118.6204</v>
      </c>
      <c r="G5473" s="31">
        <v>383.58659999999998</v>
      </c>
      <c r="H5473" s="31">
        <v>11.882289999999999</v>
      </c>
      <c r="I5473" s="31">
        <v>2416.9169999999999</v>
      </c>
      <c r="J5473" s="31">
        <v>3941.8310000000001</v>
      </c>
      <c r="K5473" s="31">
        <v>1968.9670000000001</v>
      </c>
      <c r="L5473" s="31">
        <v>102.76</v>
      </c>
      <c r="M5473" s="31" t="s">
        <v>108</v>
      </c>
      <c r="N5473" s="31">
        <v>68.462800000000001</v>
      </c>
      <c r="O5473" s="31">
        <v>100.8117</v>
      </c>
      <c r="P5473" s="31">
        <v>112.194</v>
      </c>
      <c r="Q5473" s="31">
        <v>2516.1754999999998</v>
      </c>
      <c r="R5473" s="31">
        <v>80.373000000000005</v>
      </c>
      <c r="S5473" s="31" t="s">
        <v>108</v>
      </c>
    </row>
    <row r="5474" spans="1:19" x14ac:dyDescent="0.35">
      <c r="A5474" s="2">
        <v>40532</v>
      </c>
      <c r="B5474" s="31">
        <v>648.12919999999997</v>
      </c>
      <c r="C5474" s="31">
        <v>1210.664</v>
      </c>
      <c r="D5474" s="31">
        <v>575.14070000000004</v>
      </c>
      <c r="E5474" s="31">
        <v>821.71730000000002</v>
      </c>
      <c r="F5474" s="31">
        <v>119.21380000000001</v>
      </c>
      <c r="G5474" s="31">
        <v>388.4162</v>
      </c>
      <c r="H5474" s="31">
        <v>11.91048</v>
      </c>
      <c r="I5474" s="31">
        <v>2417.6089999999999</v>
      </c>
      <c r="J5474" s="31">
        <v>3936.1970000000001</v>
      </c>
      <c r="K5474" s="31">
        <v>1983.509</v>
      </c>
      <c r="L5474" s="31">
        <v>102.99</v>
      </c>
      <c r="M5474" s="31" t="s">
        <v>108</v>
      </c>
      <c r="N5474" s="31">
        <v>68.679299999999998</v>
      </c>
      <c r="O5474" s="31">
        <v>101.3605</v>
      </c>
      <c r="P5474" s="31">
        <v>111.777</v>
      </c>
      <c r="Q5474" s="31">
        <v>2506.3692999999998</v>
      </c>
      <c r="R5474" s="31">
        <v>80.628</v>
      </c>
      <c r="S5474" s="31" t="s">
        <v>108</v>
      </c>
    </row>
    <row r="5475" spans="1:19" x14ac:dyDescent="0.35">
      <c r="A5475" s="2">
        <v>40533</v>
      </c>
      <c r="B5475" s="31">
        <v>650.92529999999999</v>
      </c>
      <c r="C5475" s="31">
        <v>1220.71</v>
      </c>
      <c r="D5475" s="31">
        <v>584.67650000000003</v>
      </c>
      <c r="E5475" s="31">
        <v>836.51020000000005</v>
      </c>
      <c r="F5475" s="31">
        <v>119.446</v>
      </c>
      <c r="G5475" s="31">
        <v>391.4896</v>
      </c>
      <c r="H5475" s="31">
        <v>11.97893</v>
      </c>
      <c r="I5475" s="31">
        <v>2413.6329999999998</v>
      </c>
      <c r="J5475" s="31">
        <v>3941.3180000000002</v>
      </c>
      <c r="K5475" s="31">
        <v>1981.454</v>
      </c>
      <c r="L5475" s="31">
        <v>102.99</v>
      </c>
      <c r="M5475" s="31" t="s">
        <v>108</v>
      </c>
      <c r="N5475" s="31">
        <v>69.143299999999996</v>
      </c>
      <c r="O5475" s="31">
        <v>101.3177</v>
      </c>
      <c r="P5475" s="31">
        <v>112.0577</v>
      </c>
      <c r="Q5475" s="31">
        <v>2536.4836</v>
      </c>
      <c r="R5475" s="31">
        <v>80.718000000000004</v>
      </c>
      <c r="S5475" s="31" t="s">
        <v>108</v>
      </c>
    </row>
    <row r="5476" spans="1:19" x14ac:dyDescent="0.35">
      <c r="A5476" s="2">
        <v>40534</v>
      </c>
      <c r="B5476" s="31">
        <v>653.58159999999998</v>
      </c>
      <c r="C5476" s="31">
        <v>1233.6780000000001</v>
      </c>
      <c r="D5476" s="31">
        <v>587.48119999999994</v>
      </c>
      <c r="E5476" s="31">
        <v>835.79729999999995</v>
      </c>
      <c r="F5476" s="31">
        <v>119.32559999999999</v>
      </c>
      <c r="G5476" s="31">
        <v>392.14819999999997</v>
      </c>
      <c r="H5476" s="31">
        <v>11.9588</v>
      </c>
      <c r="I5476" s="31">
        <v>2417.6089999999999</v>
      </c>
      <c r="J5476" s="31">
        <v>3933.636</v>
      </c>
      <c r="K5476" s="31">
        <v>1986.1969999999999</v>
      </c>
      <c r="L5476" s="31">
        <v>104.09</v>
      </c>
      <c r="M5476" s="31" t="s">
        <v>108</v>
      </c>
      <c r="N5476" s="31">
        <v>69.166499999999999</v>
      </c>
      <c r="O5476" s="31">
        <v>101.6142</v>
      </c>
      <c r="P5476" s="31">
        <v>111.74169999999999</v>
      </c>
      <c r="Q5476" s="31">
        <v>2541.8820000000001</v>
      </c>
      <c r="R5476" s="31">
        <v>80.727000000000004</v>
      </c>
      <c r="S5476" s="31" t="s">
        <v>108</v>
      </c>
    </row>
    <row r="5477" spans="1:19" x14ac:dyDescent="0.35">
      <c r="A5477" s="2">
        <v>40535</v>
      </c>
      <c r="B5477" s="31">
        <v>657.35630000000003</v>
      </c>
      <c r="C5477" s="31">
        <v>1243.57</v>
      </c>
      <c r="D5477" s="31">
        <v>590.09889999999996</v>
      </c>
      <c r="E5477" s="31">
        <v>831.25250000000005</v>
      </c>
      <c r="F5477" s="31">
        <v>118.73220000000001</v>
      </c>
      <c r="G5477" s="31">
        <v>398.0754</v>
      </c>
      <c r="H5477" s="31">
        <v>12.160130000000001</v>
      </c>
      <c r="I5477" s="31">
        <v>2417.6089999999999</v>
      </c>
      <c r="J5477" s="31">
        <v>3920.32</v>
      </c>
      <c r="K5477" s="31">
        <v>1981.1379999999999</v>
      </c>
      <c r="L5477" s="31">
        <v>103.96</v>
      </c>
      <c r="M5477" s="31" t="s">
        <v>108</v>
      </c>
      <c r="N5477" s="31">
        <v>68.996399999999994</v>
      </c>
      <c r="O5477" s="31">
        <v>102.11579999999999</v>
      </c>
      <c r="P5477" s="31">
        <v>111.4967</v>
      </c>
      <c r="Q5477" s="31">
        <v>2544.9798999999998</v>
      </c>
      <c r="R5477" s="31">
        <v>80.522000000000006</v>
      </c>
      <c r="S5477" s="31" t="s">
        <v>108</v>
      </c>
    </row>
    <row r="5478" spans="1:19" x14ac:dyDescent="0.35">
      <c r="A5478" s="2">
        <v>40536</v>
      </c>
      <c r="B5478" s="31">
        <v>657.35630000000003</v>
      </c>
      <c r="C5478" s="31">
        <v>1243.57</v>
      </c>
      <c r="D5478" s="31">
        <v>590.09889999999996</v>
      </c>
      <c r="E5478" s="31">
        <v>831.25250000000005</v>
      </c>
      <c r="F5478" s="31">
        <v>118.73220000000001</v>
      </c>
      <c r="G5478" s="31">
        <v>398.0754</v>
      </c>
      <c r="H5478" s="31">
        <v>12.160130000000001</v>
      </c>
      <c r="I5478" s="31">
        <v>2415.5349999999999</v>
      </c>
      <c r="J5478" s="31">
        <v>3920.32</v>
      </c>
      <c r="K5478" s="31">
        <v>1981.1379999999999</v>
      </c>
      <c r="L5478" s="31">
        <v>103.96</v>
      </c>
      <c r="M5478" s="31" t="s">
        <v>108</v>
      </c>
      <c r="N5478" s="31">
        <v>68.996399999999994</v>
      </c>
      <c r="O5478" s="31">
        <v>102.11579999999999</v>
      </c>
      <c r="P5478" s="31">
        <v>111.4967</v>
      </c>
      <c r="Q5478" s="31">
        <v>2542.8163</v>
      </c>
      <c r="R5478" s="31">
        <v>80.474000000000004</v>
      </c>
      <c r="S5478" s="31" t="s">
        <v>108</v>
      </c>
    </row>
    <row r="5479" spans="1:19" x14ac:dyDescent="0.35">
      <c r="A5479" s="2">
        <v>40539</v>
      </c>
      <c r="B5479" s="31">
        <v>654.9796</v>
      </c>
      <c r="C5479" s="31">
        <v>1233.626</v>
      </c>
      <c r="D5479" s="31">
        <v>584.86350000000004</v>
      </c>
      <c r="E5479" s="31">
        <v>835.44079999999997</v>
      </c>
      <c r="F5479" s="31">
        <v>118.93859999999999</v>
      </c>
      <c r="G5479" s="31">
        <v>405.2466</v>
      </c>
      <c r="H5479" s="31">
        <v>12.24066</v>
      </c>
      <c r="I5479" s="31">
        <v>2417.6089999999999</v>
      </c>
      <c r="J5479" s="31">
        <v>3931.587</v>
      </c>
      <c r="K5479" s="31">
        <v>1973.5509999999999</v>
      </c>
      <c r="L5479" s="31">
        <v>103.98</v>
      </c>
      <c r="M5479" s="31" t="s">
        <v>108</v>
      </c>
      <c r="N5479" s="31">
        <v>68.980900000000005</v>
      </c>
      <c r="O5479" s="31">
        <v>102.11579999999999</v>
      </c>
      <c r="P5479" s="31">
        <v>111.4967</v>
      </c>
      <c r="Q5479" s="31">
        <v>2538.5720999999999</v>
      </c>
      <c r="R5479" s="31">
        <v>80.366</v>
      </c>
      <c r="S5479" s="31" t="s">
        <v>108</v>
      </c>
    </row>
    <row r="5480" spans="1:19" x14ac:dyDescent="0.35">
      <c r="A5480" s="2">
        <v>40540</v>
      </c>
      <c r="B5480" s="31">
        <v>658.40480000000002</v>
      </c>
      <c r="C5480" s="31">
        <v>1229.0129999999999</v>
      </c>
      <c r="D5480" s="31">
        <v>587.10720000000003</v>
      </c>
      <c r="E5480" s="31">
        <v>835.44079999999997</v>
      </c>
      <c r="F5480" s="31">
        <v>120.89100000000001</v>
      </c>
      <c r="G5480" s="31">
        <v>405.97840000000002</v>
      </c>
      <c r="H5480" s="31">
        <v>12.34132</v>
      </c>
      <c r="I5480" s="31">
        <v>2423.8310000000001</v>
      </c>
      <c r="J5480" s="31">
        <v>3901.8820000000001</v>
      </c>
      <c r="K5480" s="31">
        <v>1981.771</v>
      </c>
      <c r="L5480" s="31">
        <v>104.05</v>
      </c>
      <c r="M5480" s="31" t="s">
        <v>108</v>
      </c>
      <c r="N5480" s="31">
        <v>68.841700000000003</v>
      </c>
      <c r="O5480" s="31">
        <v>102.11579999999999</v>
      </c>
      <c r="P5480" s="31">
        <v>111.4967</v>
      </c>
      <c r="Q5480" s="31">
        <v>2540.7655</v>
      </c>
      <c r="R5480" s="31">
        <v>80.364999999999995</v>
      </c>
      <c r="S5480" s="31" t="s">
        <v>108</v>
      </c>
    </row>
    <row r="5481" spans="1:19" x14ac:dyDescent="0.35">
      <c r="A5481" s="2">
        <v>40541</v>
      </c>
      <c r="B5481" s="31">
        <v>656.93690000000004</v>
      </c>
      <c r="C5481" s="31">
        <v>1224.2460000000001</v>
      </c>
      <c r="D5481" s="31">
        <v>586.92020000000002</v>
      </c>
      <c r="E5481" s="31">
        <v>840.25289999999995</v>
      </c>
      <c r="F5481" s="31">
        <v>121.5705</v>
      </c>
      <c r="G5481" s="31">
        <v>403.0514</v>
      </c>
      <c r="H5481" s="31">
        <v>12.34132</v>
      </c>
      <c r="I5481" s="31">
        <v>2421.0659999999998</v>
      </c>
      <c r="J5481" s="31">
        <v>3941.8310000000001</v>
      </c>
      <c r="K5481" s="31">
        <v>1975.1320000000001</v>
      </c>
      <c r="L5481" s="31">
        <v>104.19</v>
      </c>
      <c r="M5481" s="31" t="s">
        <v>108</v>
      </c>
      <c r="N5481" s="31">
        <v>68.9345</v>
      </c>
      <c r="O5481" s="31">
        <v>103.352</v>
      </c>
      <c r="P5481" s="31">
        <v>112.08240000000001</v>
      </c>
      <c r="Q5481" s="31">
        <v>2565.6084999999998</v>
      </c>
      <c r="R5481" s="31">
        <v>79.796000000000006</v>
      </c>
      <c r="S5481" s="31" t="s">
        <v>108</v>
      </c>
    </row>
    <row r="5482" spans="1:19" x14ac:dyDescent="0.35">
      <c r="A5482" s="2">
        <v>40542</v>
      </c>
      <c r="B5482" s="31">
        <v>650.15639999999996</v>
      </c>
      <c r="C5482" s="31">
        <v>1222.3499999999999</v>
      </c>
      <c r="D5482" s="31">
        <v>576.63649999999996</v>
      </c>
      <c r="E5482" s="31">
        <v>848.67409999999995</v>
      </c>
      <c r="F5482" s="31">
        <v>120.91679999999999</v>
      </c>
      <c r="G5482" s="31">
        <v>402.75869999999998</v>
      </c>
      <c r="H5482" s="31">
        <v>12.079599999999999</v>
      </c>
      <c r="I5482" s="31">
        <v>2430.7449999999999</v>
      </c>
      <c r="J5482" s="31">
        <v>3933.1239999999998</v>
      </c>
      <c r="K5482" s="31">
        <v>1983.6669999999999</v>
      </c>
      <c r="L5482" s="31">
        <v>104.19</v>
      </c>
      <c r="M5482" s="31" t="s">
        <v>108</v>
      </c>
      <c r="N5482" s="31">
        <v>68.8108</v>
      </c>
      <c r="O5482" s="31">
        <v>103.75109999999999</v>
      </c>
      <c r="P5482" s="31">
        <v>113.312</v>
      </c>
      <c r="Q5482" s="31">
        <v>2585.7727</v>
      </c>
      <c r="R5482" s="31">
        <v>79.521000000000001</v>
      </c>
      <c r="S5482" s="31" t="s">
        <v>108</v>
      </c>
    </row>
    <row r="5483" spans="1:19" x14ac:dyDescent="0.35">
      <c r="A5483" s="2">
        <v>40543</v>
      </c>
      <c r="B5483" s="31">
        <v>661.76009999999997</v>
      </c>
      <c r="C5483" s="31">
        <v>1245.671</v>
      </c>
      <c r="D5483" s="31">
        <v>574.39279999999997</v>
      </c>
      <c r="E5483" s="31">
        <v>858.25379999999996</v>
      </c>
      <c r="F5483" s="31">
        <v>122.2499</v>
      </c>
      <c r="G5483" s="31">
        <v>410.6617</v>
      </c>
      <c r="H5483" s="31">
        <v>12.22053</v>
      </c>
      <c r="I5483" s="31">
        <v>2430.7449999999999</v>
      </c>
      <c r="J5483" s="31">
        <v>3947.9769999999999</v>
      </c>
      <c r="K5483" s="31">
        <v>1983.6669999999999</v>
      </c>
      <c r="L5483" s="31">
        <v>103.96</v>
      </c>
      <c r="M5483" s="31" t="s">
        <v>108</v>
      </c>
      <c r="N5483" s="31">
        <v>68.547899999999998</v>
      </c>
      <c r="O5483" s="31">
        <v>104.57080000000001</v>
      </c>
      <c r="P5483" s="31">
        <v>114.45440000000001</v>
      </c>
      <c r="Q5483" s="31">
        <v>2598.3843999999999</v>
      </c>
      <c r="R5483" s="31">
        <v>79.028000000000006</v>
      </c>
      <c r="S5483" s="31" t="s">
        <v>108</v>
      </c>
    </row>
    <row r="5484" spans="1:19" x14ac:dyDescent="0.35">
      <c r="A5484" s="2">
        <v>40546</v>
      </c>
      <c r="B5484" s="31">
        <v>662.66880000000003</v>
      </c>
      <c r="C5484" s="31">
        <v>1244.133</v>
      </c>
      <c r="D5484" s="31">
        <v>597.20399999999995</v>
      </c>
      <c r="E5484" s="31">
        <v>858.25379999999996</v>
      </c>
      <c r="F5484" s="31">
        <v>122.3789</v>
      </c>
      <c r="G5484" s="31">
        <v>403.63679999999999</v>
      </c>
      <c r="H5484" s="31">
        <v>12.22053</v>
      </c>
      <c r="I5484" s="31">
        <v>2430.7449999999999</v>
      </c>
      <c r="J5484" s="31">
        <v>3939.27</v>
      </c>
      <c r="K5484" s="31">
        <v>1990.306</v>
      </c>
      <c r="L5484" s="31">
        <v>104.98</v>
      </c>
      <c r="M5484" s="31" t="s">
        <v>108</v>
      </c>
      <c r="N5484" s="31">
        <v>69.614999999999995</v>
      </c>
      <c r="O5484" s="31">
        <v>104.57080000000001</v>
      </c>
      <c r="P5484" s="31">
        <v>114.45440000000001</v>
      </c>
      <c r="Q5484" s="31">
        <v>2625.9965000000002</v>
      </c>
      <c r="R5484" s="31">
        <v>79.126999999999995</v>
      </c>
      <c r="S5484" s="31" t="s">
        <v>108</v>
      </c>
    </row>
    <row r="5485" spans="1:19" x14ac:dyDescent="0.35">
      <c r="A5485" s="2">
        <v>40547</v>
      </c>
      <c r="B5485" s="31">
        <v>653.51170000000002</v>
      </c>
      <c r="C5485" s="31">
        <v>1237.316</v>
      </c>
      <c r="D5485" s="31">
        <v>579.25419999999997</v>
      </c>
      <c r="E5485" s="31">
        <v>856.04819999999995</v>
      </c>
      <c r="F5485" s="31">
        <v>118.586</v>
      </c>
      <c r="G5485" s="31">
        <v>400.85610000000003</v>
      </c>
      <c r="H5485" s="31">
        <v>11.8058</v>
      </c>
      <c r="I5485" s="31">
        <v>2425.0410000000002</v>
      </c>
      <c r="J5485" s="31">
        <v>3943.8789999999999</v>
      </c>
      <c r="K5485" s="31">
        <v>1996.3130000000001</v>
      </c>
      <c r="L5485" s="31">
        <v>104.98</v>
      </c>
      <c r="M5485" s="31" t="s">
        <v>108</v>
      </c>
      <c r="N5485" s="31">
        <v>69.460400000000007</v>
      </c>
      <c r="O5485" s="31">
        <v>103.39530000000001</v>
      </c>
      <c r="P5485" s="31">
        <v>113.6142</v>
      </c>
      <c r="Q5485" s="31">
        <v>2629.5162</v>
      </c>
      <c r="R5485" s="31">
        <v>79.444000000000003</v>
      </c>
      <c r="S5485" s="31" t="s">
        <v>108</v>
      </c>
    </row>
    <row r="5486" spans="1:19" x14ac:dyDescent="0.35">
      <c r="A5486" s="2">
        <v>40548</v>
      </c>
      <c r="B5486" s="31">
        <v>666.65319999999997</v>
      </c>
      <c r="C5486" s="31">
        <v>1253.2570000000001</v>
      </c>
      <c r="D5486" s="31">
        <v>585.98540000000003</v>
      </c>
      <c r="E5486" s="31">
        <v>853.30799999999999</v>
      </c>
      <c r="F5486" s="31">
        <v>118.1474</v>
      </c>
      <c r="G5486" s="31">
        <v>407.88099999999997</v>
      </c>
      <c r="H5486" s="31">
        <v>11.48368</v>
      </c>
      <c r="I5486" s="31">
        <v>2427.8069999999998</v>
      </c>
      <c r="J5486" s="31">
        <v>3908.54</v>
      </c>
      <c r="K5486" s="31">
        <v>1986.5129999999999</v>
      </c>
      <c r="L5486" s="31">
        <v>105.52</v>
      </c>
      <c r="M5486" s="31" t="s">
        <v>108</v>
      </c>
      <c r="N5486" s="31">
        <v>70.210499999999996</v>
      </c>
      <c r="O5486" s="31">
        <v>101.79810000000001</v>
      </c>
      <c r="P5486" s="31">
        <v>112.1366</v>
      </c>
      <c r="Q5486" s="31">
        <v>2620.3220000000001</v>
      </c>
      <c r="R5486" s="31">
        <v>80.257999999999996</v>
      </c>
      <c r="S5486" s="31" t="s">
        <v>108</v>
      </c>
    </row>
    <row r="5487" spans="1:19" x14ac:dyDescent="0.35">
      <c r="A5487" s="2">
        <v>40549</v>
      </c>
      <c r="B5487" s="31">
        <v>659.66300000000001</v>
      </c>
      <c r="C5487" s="31">
        <v>1252.181</v>
      </c>
      <c r="D5487" s="31">
        <v>584.4896</v>
      </c>
      <c r="E5487" s="31">
        <v>845.73329999999999</v>
      </c>
      <c r="F5487" s="31">
        <v>117.97539999999999</v>
      </c>
      <c r="G5487" s="31">
        <v>403.34410000000003</v>
      </c>
      <c r="H5487" s="31">
        <v>11.395099999999999</v>
      </c>
      <c r="I5487" s="31">
        <v>2414.152</v>
      </c>
      <c r="J5487" s="31">
        <v>3927.49</v>
      </c>
      <c r="K5487" s="31">
        <v>1990.306</v>
      </c>
      <c r="L5487" s="31">
        <v>105.39</v>
      </c>
      <c r="M5487" s="31" t="s">
        <v>108</v>
      </c>
      <c r="N5487" s="31">
        <v>70.411600000000007</v>
      </c>
      <c r="O5487" s="31">
        <v>101.904</v>
      </c>
      <c r="P5487" s="31">
        <v>111.2119</v>
      </c>
      <c r="Q5487" s="31">
        <v>2606.7831000000001</v>
      </c>
      <c r="R5487" s="31">
        <v>80.790999999999997</v>
      </c>
      <c r="S5487" s="31" t="s">
        <v>108</v>
      </c>
    </row>
    <row r="5488" spans="1:19" x14ac:dyDescent="0.35">
      <c r="A5488" s="2">
        <v>40550</v>
      </c>
      <c r="B5488" s="31">
        <v>651.34469999999999</v>
      </c>
      <c r="C5488" s="31">
        <v>1236.855</v>
      </c>
      <c r="D5488" s="31">
        <v>579.62819999999999</v>
      </c>
      <c r="E5488" s="31">
        <v>840.69839999999999</v>
      </c>
      <c r="F5488" s="31">
        <v>117.7346</v>
      </c>
      <c r="G5488" s="31">
        <v>399.53899999999999</v>
      </c>
      <c r="H5488" s="31">
        <v>11.475630000000001</v>
      </c>
      <c r="I5488" s="31">
        <v>2415.1889999999999</v>
      </c>
      <c r="J5488" s="31">
        <v>3955.6590000000001</v>
      </c>
      <c r="K5488" s="31">
        <v>1996.6289999999999</v>
      </c>
      <c r="L5488" s="31">
        <v>105.17</v>
      </c>
      <c r="M5488" s="31" t="s">
        <v>108</v>
      </c>
      <c r="N5488" s="31">
        <v>70.311000000000007</v>
      </c>
      <c r="O5488" s="31">
        <v>102.2055</v>
      </c>
      <c r="P5488" s="31">
        <v>110.75960000000001</v>
      </c>
      <c r="Q5488" s="31">
        <v>2589.0527000000002</v>
      </c>
      <c r="R5488" s="31">
        <v>81.012</v>
      </c>
      <c r="S5488" s="31" t="s">
        <v>108</v>
      </c>
    </row>
    <row r="5489" spans="1:19" x14ac:dyDescent="0.35">
      <c r="A5489" s="2">
        <v>40553</v>
      </c>
      <c r="B5489" s="31">
        <v>667.42070000000001</v>
      </c>
      <c r="C5489" s="31">
        <v>1258.086</v>
      </c>
      <c r="D5489" s="31">
        <v>589.22770000000003</v>
      </c>
      <c r="E5489" s="31">
        <v>831.85659999999996</v>
      </c>
      <c r="F5489" s="31">
        <v>118.18170000000001</v>
      </c>
      <c r="G5489" s="31">
        <v>404.07589999999999</v>
      </c>
      <c r="H5489" s="31">
        <v>11.60045</v>
      </c>
      <c r="I5489" s="31">
        <v>2415.1889999999999</v>
      </c>
      <c r="J5489" s="31">
        <v>3962.317</v>
      </c>
      <c r="K5489" s="31">
        <v>1999</v>
      </c>
      <c r="L5489" s="31">
        <v>105</v>
      </c>
      <c r="M5489" s="31" t="s">
        <v>108</v>
      </c>
      <c r="N5489" s="31">
        <v>70.604900000000001</v>
      </c>
      <c r="O5489" s="31">
        <v>102.5194</v>
      </c>
      <c r="P5489" s="31">
        <v>110.39230000000001</v>
      </c>
      <c r="Q5489" s="31">
        <v>2564.4897999999998</v>
      </c>
      <c r="R5489" s="31">
        <v>80.881</v>
      </c>
      <c r="S5489" s="31" t="s">
        <v>108</v>
      </c>
    </row>
    <row r="5490" spans="1:19" x14ac:dyDescent="0.35">
      <c r="A5490" s="2">
        <v>40554</v>
      </c>
      <c r="B5490" s="31">
        <v>679.05160000000001</v>
      </c>
      <c r="C5490" s="31">
        <v>1271.5119999999999</v>
      </c>
      <c r="D5490" s="31">
        <v>598.55679999999995</v>
      </c>
      <c r="E5490" s="31">
        <v>848.87350000000004</v>
      </c>
      <c r="F5490" s="31">
        <v>119.06189999999999</v>
      </c>
      <c r="G5490" s="31">
        <v>397.19740000000002</v>
      </c>
      <c r="H5490" s="31">
        <v>11.81386</v>
      </c>
      <c r="I5490" s="31">
        <v>2420.547</v>
      </c>
      <c r="J5490" s="31">
        <v>3951.5619999999999</v>
      </c>
      <c r="K5490" s="31">
        <v>1991.2550000000001</v>
      </c>
      <c r="L5490" s="31">
        <v>105.41</v>
      </c>
      <c r="M5490" s="31" t="s">
        <v>108</v>
      </c>
      <c r="N5490" s="31">
        <v>70.697699999999998</v>
      </c>
      <c r="O5490" s="31">
        <v>101.6251</v>
      </c>
      <c r="P5490" s="31">
        <v>110.331</v>
      </c>
      <c r="Q5490" s="31">
        <v>2580.1345000000001</v>
      </c>
      <c r="R5490" s="31">
        <v>80.846000000000004</v>
      </c>
      <c r="S5490" s="31" t="s">
        <v>108</v>
      </c>
    </row>
    <row r="5491" spans="1:19" x14ac:dyDescent="0.35">
      <c r="A5491" s="2">
        <v>40555</v>
      </c>
      <c r="B5491" s="31">
        <v>681.65260000000001</v>
      </c>
      <c r="C5491" s="31">
        <v>1264.421</v>
      </c>
      <c r="D5491" s="31">
        <v>606.75879999999995</v>
      </c>
      <c r="E5491" s="31">
        <v>864.8184</v>
      </c>
      <c r="F5491" s="31">
        <v>119.18559999999999</v>
      </c>
      <c r="G5491" s="31">
        <v>414.17410000000001</v>
      </c>
      <c r="H5491" s="31">
        <v>11.91452</v>
      </c>
      <c r="I5491" s="31">
        <v>2422.9670000000001</v>
      </c>
      <c r="J5491" s="31">
        <v>3952.0740000000001</v>
      </c>
      <c r="K5491" s="31">
        <v>1973.867</v>
      </c>
      <c r="L5491" s="31">
        <v>106.49</v>
      </c>
      <c r="M5491" s="31" t="s">
        <v>108</v>
      </c>
      <c r="N5491" s="31">
        <v>71.285399999999996</v>
      </c>
      <c r="O5491" s="31">
        <v>101.80110000000001</v>
      </c>
      <c r="P5491" s="31">
        <v>111.43</v>
      </c>
      <c r="Q5491" s="31">
        <v>2625.0853999999999</v>
      </c>
      <c r="R5491" s="31">
        <v>80.031000000000006</v>
      </c>
      <c r="S5491" s="31" t="s">
        <v>108</v>
      </c>
    </row>
    <row r="5492" spans="1:19" x14ac:dyDescent="0.35">
      <c r="A5492" s="2">
        <v>40556</v>
      </c>
      <c r="B5492" s="31">
        <v>680.14200000000005</v>
      </c>
      <c r="C5492" s="31">
        <v>1256.2449999999999</v>
      </c>
      <c r="D5492" s="31">
        <v>606.31179999999995</v>
      </c>
      <c r="E5492" s="31">
        <v>858.05539999999996</v>
      </c>
      <c r="F5492" s="31">
        <v>119.28870000000001</v>
      </c>
      <c r="G5492" s="31">
        <v>414.46679999999998</v>
      </c>
      <c r="H5492" s="31">
        <v>11.886329999999999</v>
      </c>
      <c r="I5492" s="31">
        <v>2420.7199999999998</v>
      </c>
      <c r="J5492" s="31">
        <v>3970</v>
      </c>
      <c r="K5492" s="31">
        <v>1973.077</v>
      </c>
      <c r="L5492" s="31">
        <v>106.31</v>
      </c>
      <c r="M5492" s="31" t="s">
        <v>108</v>
      </c>
      <c r="N5492" s="31">
        <v>71.231300000000005</v>
      </c>
      <c r="O5492" s="31">
        <v>102.3926</v>
      </c>
      <c r="P5492" s="31">
        <v>113.75749999999999</v>
      </c>
      <c r="Q5492" s="31">
        <v>2625.0198999999998</v>
      </c>
      <c r="R5492" s="31">
        <v>79.191000000000003</v>
      </c>
      <c r="S5492" s="31" t="s">
        <v>108</v>
      </c>
    </row>
    <row r="5493" spans="1:19" x14ac:dyDescent="0.35">
      <c r="A5493" s="2">
        <v>40557</v>
      </c>
      <c r="B5493" s="31">
        <v>687.69600000000003</v>
      </c>
      <c r="C5493" s="31">
        <v>1279.1600000000001</v>
      </c>
      <c r="D5493" s="31">
        <v>607.05600000000004</v>
      </c>
      <c r="E5493" s="31">
        <v>861.44410000000005</v>
      </c>
      <c r="F5493" s="31">
        <v>117.00409999999999</v>
      </c>
      <c r="G5493" s="31">
        <v>416.36939999999998</v>
      </c>
      <c r="H5493" s="31">
        <v>12.15611</v>
      </c>
      <c r="I5493" s="31">
        <v>2421.0659999999998</v>
      </c>
      <c r="J5493" s="31">
        <v>3961.8049999999998</v>
      </c>
      <c r="K5493" s="31">
        <v>1977.345</v>
      </c>
      <c r="L5493" s="31">
        <v>106.99</v>
      </c>
      <c r="M5493" s="31" t="s">
        <v>108</v>
      </c>
      <c r="N5493" s="31">
        <v>71.764899999999997</v>
      </c>
      <c r="O5493" s="31">
        <v>102.3871</v>
      </c>
      <c r="P5493" s="31">
        <v>113.9876</v>
      </c>
      <c r="Q5493" s="31">
        <v>2618.2465000000002</v>
      </c>
      <c r="R5493" s="31">
        <v>79.162000000000006</v>
      </c>
      <c r="S5493" s="31" t="s">
        <v>108</v>
      </c>
    </row>
    <row r="5494" spans="1:19" x14ac:dyDescent="0.35">
      <c r="A5494" s="2">
        <v>40560</v>
      </c>
      <c r="B5494" s="31">
        <v>687.69600000000003</v>
      </c>
      <c r="C5494" s="31">
        <v>1279.1600000000001</v>
      </c>
      <c r="D5494" s="31">
        <v>607.05600000000004</v>
      </c>
      <c r="E5494" s="31">
        <v>861.44410000000005</v>
      </c>
      <c r="F5494" s="31">
        <v>117.00409999999999</v>
      </c>
      <c r="G5494" s="31">
        <v>416.36939999999998</v>
      </c>
      <c r="H5494" s="31">
        <v>12.15611</v>
      </c>
      <c r="I5494" s="31">
        <v>2418.127</v>
      </c>
      <c r="J5494" s="31">
        <v>3961.8049999999998</v>
      </c>
      <c r="K5494" s="31">
        <v>1974.9739999999999</v>
      </c>
      <c r="L5494" s="31">
        <v>106.99</v>
      </c>
      <c r="M5494" s="31" t="s">
        <v>108</v>
      </c>
      <c r="N5494" s="31">
        <v>71.764899999999997</v>
      </c>
      <c r="O5494" s="31">
        <v>102.6147</v>
      </c>
      <c r="P5494" s="31">
        <v>113.35639999999999</v>
      </c>
      <c r="Q5494" s="31">
        <v>2606.5569</v>
      </c>
      <c r="R5494" s="31">
        <v>79.337000000000003</v>
      </c>
      <c r="S5494" s="31" t="s">
        <v>108</v>
      </c>
    </row>
    <row r="5495" spans="1:19" x14ac:dyDescent="0.35">
      <c r="A5495" s="2">
        <v>40561</v>
      </c>
      <c r="B5495" s="31">
        <v>684.40859999999998</v>
      </c>
      <c r="C5495" s="31">
        <v>1272.7809999999999</v>
      </c>
      <c r="D5495" s="31">
        <v>611.8931</v>
      </c>
      <c r="E5495" s="31">
        <v>866.34879999999998</v>
      </c>
      <c r="F5495" s="31">
        <v>117.6568</v>
      </c>
      <c r="G5495" s="31">
        <v>413.6619</v>
      </c>
      <c r="H5495" s="31">
        <v>12.22456</v>
      </c>
      <c r="I5495" s="31">
        <v>2415.88</v>
      </c>
      <c r="J5495" s="31">
        <v>3953.098</v>
      </c>
      <c r="K5495" s="31">
        <v>1963.9090000000001</v>
      </c>
      <c r="L5495" s="31">
        <v>107.43</v>
      </c>
      <c r="M5495" s="31" t="s">
        <v>108</v>
      </c>
      <c r="N5495" s="31">
        <v>72.097399999999993</v>
      </c>
      <c r="O5495" s="31">
        <v>102.54470000000001</v>
      </c>
      <c r="P5495" s="31">
        <v>114.2333</v>
      </c>
      <c r="Q5495" s="31">
        <v>2616.6203</v>
      </c>
      <c r="R5495" s="31">
        <v>78.962000000000003</v>
      </c>
      <c r="S5495" s="31" t="s">
        <v>108</v>
      </c>
    </row>
    <row r="5496" spans="1:19" x14ac:dyDescent="0.35">
      <c r="A5496" s="2">
        <v>40562</v>
      </c>
      <c r="B5496" s="31">
        <v>686.22720000000004</v>
      </c>
      <c r="C5496" s="31">
        <v>1274.0060000000001</v>
      </c>
      <c r="D5496" s="31">
        <v>614.3116</v>
      </c>
      <c r="E5496" s="31">
        <v>854.93420000000003</v>
      </c>
      <c r="F5496" s="31">
        <v>117.8372</v>
      </c>
      <c r="G5496" s="31">
        <v>413.1497</v>
      </c>
      <c r="H5496" s="31">
        <v>12.48226</v>
      </c>
      <c r="I5496" s="31">
        <v>2407.2379999999998</v>
      </c>
      <c r="J5496" s="31">
        <v>3959.2440000000001</v>
      </c>
      <c r="K5496" s="31">
        <v>1968.335</v>
      </c>
      <c r="L5496" s="31">
        <v>106.08</v>
      </c>
      <c r="M5496" s="31" t="s">
        <v>108</v>
      </c>
      <c r="N5496" s="31">
        <v>70.976100000000002</v>
      </c>
      <c r="O5496" s="31">
        <v>103.3249</v>
      </c>
      <c r="P5496" s="31">
        <v>115.10639999999999</v>
      </c>
      <c r="Q5496" s="31">
        <v>2621.4935999999998</v>
      </c>
      <c r="R5496" s="31">
        <v>78.64</v>
      </c>
      <c r="S5496" s="31" t="s">
        <v>108</v>
      </c>
    </row>
    <row r="5497" spans="1:19" x14ac:dyDescent="0.35">
      <c r="A5497" s="2">
        <v>40563</v>
      </c>
      <c r="B5497" s="31">
        <v>675.94529999999997</v>
      </c>
      <c r="C5497" s="31">
        <v>1246.345</v>
      </c>
      <c r="D5497" s="31">
        <v>603.14909999999998</v>
      </c>
      <c r="E5497" s="31">
        <v>835.0924</v>
      </c>
      <c r="F5497" s="31">
        <v>115.78449999999999</v>
      </c>
      <c r="G5497" s="31">
        <v>413.95460000000003</v>
      </c>
      <c r="H5497" s="31">
        <v>12.796329999999999</v>
      </c>
      <c r="I5497" s="31">
        <v>2415.5349999999999</v>
      </c>
      <c r="J5497" s="31">
        <v>3928.002</v>
      </c>
      <c r="K5497" s="31">
        <v>1957.7439999999999</v>
      </c>
      <c r="L5497" s="31">
        <v>106.08</v>
      </c>
      <c r="M5497" s="31" t="s">
        <v>108</v>
      </c>
      <c r="N5497" s="31">
        <v>70.573999999999998</v>
      </c>
      <c r="O5497" s="31">
        <v>102.15900000000001</v>
      </c>
      <c r="P5497" s="31">
        <v>114.4156</v>
      </c>
      <c r="Q5497" s="31">
        <v>2580.7901999999999</v>
      </c>
      <c r="R5497" s="31">
        <v>78.822999999999993</v>
      </c>
      <c r="S5497" s="31" t="s">
        <v>108</v>
      </c>
    </row>
    <row r="5498" spans="1:19" x14ac:dyDescent="0.35">
      <c r="A5498" s="2">
        <v>40564</v>
      </c>
      <c r="B5498" s="31">
        <v>682.4502</v>
      </c>
      <c r="C5498" s="31">
        <v>1264.922</v>
      </c>
      <c r="D5498" s="31">
        <v>609.10249999999996</v>
      </c>
      <c r="E5498" s="31">
        <v>842.98450000000003</v>
      </c>
      <c r="F5498" s="31">
        <v>115.3121</v>
      </c>
      <c r="G5498" s="31">
        <v>413.36919999999998</v>
      </c>
      <c r="H5498" s="31">
        <v>12.820489999999999</v>
      </c>
      <c r="I5498" s="31">
        <v>2415.7080000000001</v>
      </c>
      <c r="J5498" s="31">
        <v>3938.7579999999998</v>
      </c>
      <c r="K5498" s="31">
        <v>1959.1659999999999</v>
      </c>
      <c r="L5498" s="31">
        <v>106.18</v>
      </c>
      <c r="M5498" s="31" t="s">
        <v>108</v>
      </c>
      <c r="N5498" s="31">
        <v>70.187299999999993</v>
      </c>
      <c r="O5498" s="31">
        <v>102.57810000000001</v>
      </c>
      <c r="P5498" s="31">
        <v>115.8918</v>
      </c>
      <c r="Q5498" s="31">
        <v>2566.2518</v>
      </c>
      <c r="R5498" s="31">
        <v>78.212999999999994</v>
      </c>
      <c r="S5498" s="31" t="s">
        <v>108</v>
      </c>
    </row>
    <row r="5499" spans="1:19" x14ac:dyDescent="0.35">
      <c r="A5499" s="2">
        <v>40567</v>
      </c>
      <c r="B5499" s="31">
        <v>676.01530000000002</v>
      </c>
      <c r="C5499" s="31">
        <v>1244.201</v>
      </c>
      <c r="D5499" s="31">
        <v>613.19539999999995</v>
      </c>
      <c r="E5499" s="31">
        <v>850.69830000000002</v>
      </c>
      <c r="F5499" s="31">
        <v>115.6041</v>
      </c>
      <c r="G5499" s="31">
        <v>411.10079999999999</v>
      </c>
      <c r="H5499" s="31">
        <v>13.335889999999999</v>
      </c>
      <c r="I5499" s="31">
        <v>2413.4609999999998</v>
      </c>
      <c r="J5499" s="31">
        <v>3941.3180000000002</v>
      </c>
      <c r="K5499" s="31">
        <v>1961.6959999999999</v>
      </c>
      <c r="L5499" s="31">
        <v>106.91</v>
      </c>
      <c r="M5499" s="31" t="s">
        <v>108</v>
      </c>
      <c r="N5499" s="31">
        <v>71.084400000000002</v>
      </c>
      <c r="O5499" s="31">
        <v>102.7885</v>
      </c>
      <c r="P5499" s="31">
        <v>116.66160000000001</v>
      </c>
      <c r="Q5499" s="31">
        <v>2566.4409000000001</v>
      </c>
      <c r="R5499" s="31">
        <v>78.05</v>
      </c>
      <c r="S5499" s="31" t="s">
        <v>108</v>
      </c>
    </row>
    <row r="5500" spans="1:19" x14ac:dyDescent="0.35">
      <c r="A5500" s="2">
        <v>40568</v>
      </c>
      <c r="B5500" s="31">
        <v>666.50279999999998</v>
      </c>
      <c r="C5500" s="31">
        <v>1209.854</v>
      </c>
      <c r="D5500" s="31">
        <v>598.68409999999994</v>
      </c>
      <c r="E5500" s="31">
        <v>825.68430000000001</v>
      </c>
      <c r="F5500" s="31">
        <v>114.55629999999999</v>
      </c>
      <c r="G5500" s="31">
        <v>402.31970000000001</v>
      </c>
      <c r="H5500" s="31">
        <v>13.4285</v>
      </c>
      <c r="I5500" s="31">
        <v>2409.6579999999999</v>
      </c>
      <c r="J5500" s="31">
        <v>3963.8539999999998</v>
      </c>
      <c r="K5500" s="31">
        <v>1962.4860000000001</v>
      </c>
      <c r="L5500" s="31">
        <v>106.91</v>
      </c>
      <c r="M5500" s="31" t="s">
        <v>108</v>
      </c>
      <c r="N5500" s="31">
        <v>71.184899999999999</v>
      </c>
      <c r="O5500" s="31">
        <v>102.9308</v>
      </c>
      <c r="P5500" s="31">
        <v>116.64319999999999</v>
      </c>
      <c r="Q5500" s="31">
        <v>2564.8103000000001</v>
      </c>
      <c r="R5500" s="31">
        <v>78.001999999999995</v>
      </c>
      <c r="S5500" s="31" t="s">
        <v>108</v>
      </c>
    </row>
    <row r="5501" spans="1:19" x14ac:dyDescent="0.35">
      <c r="A5501" s="2">
        <v>40569</v>
      </c>
      <c r="B5501" s="31">
        <v>685.24800000000005</v>
      </c>
      <c r="C5501" s="31">
        <v>1253.7449999999999</v>
      </c>
      <c r="D5501" s="31">
        <v>606.87</v>
      </c>
      <c r="E5501" s="31">
        <v>832.72919999999999</v>
      </c>
      <c r="F5501" s="31">
        <v>114.6164</v>
      </c>
      <c r="G5501" s="31">
        <v>405.5394</v>
      </c>
      <c r="H5501" s="31">
        <v>13.49695</v>
      </c>
      <c r="I5501" s="31">
        <v>2413.4609999999998</v>
      </c>
      <c r="J5501" s="31">
        <v>3941.8310000000001</v>
      </c>
      <c r="K5501" s="31">
        <v>1956.7950000000001</v>
      </c>
      <c r="L5501" s="31">
        <v>107.32</v>
      </c>
      <c r="M5501" s="31" t="s">
        <v>108</v>
      </c>
      <c r="N5501" s="31">
        <v>71.718500000000006</v>
      </c>
      <c r="O5501" s="31">
        <v>103.06100000000001</v>
      </c>
      <c r="P5501" s="31">
        <v>116.8083</v>
      </c>
      <c r="Q5501" s="31">
        <v>2579.8209000000002</v>
      </c>
      <c r="R5501" s="31">
        <v>77.897999999999996</v>
      </c>
      <c r="S5501" s="31" t="s">
        <v>108</v>
      </c>
    </row>
    <row r="5502" spans="1:19" x14ac:dyDescent="0.35">
      <c r="A5502" s="2">
        <v>40570</v>
      </c>
      <c r="B5502" s="31">
        <v>682.03049999999996</v>
      </c>
      <c r="C5502" s="31">
        <v>1231.595</v>
      </c>
      <c r="D5502" s="31">
        <v>612.07920000000001</v>
      </c>
      <c r="E5502" s="31">
        <v>842.67240000000004</v>
      </c>
      <c r="F5502" s="31">
        <v>113.3539</v>
      </c>
      <c r="G5502" s="31">
        <v>409.63720000000001</v>
      </c>
      <c r="H5502" s="31">
        <v>13.52111</v>
      </c>
      <c r="I5502" s="31">
        <v>2416.3989999999999</v>
      </c>
      <c r="J5502" s="31">
        <v>3955.6590000000001</v>
      </c>
      <c r="K5502" s="31">
        <v>1952.527</v>
      </c>
      <c r="L5502" s="31">
        <v>107.51</v>
      </c>
      <c r="M5502" s="31" t="s">
        <v>108</v>
      </c>
      <c r="N5502" s="31">
        <v>71.857699999999994</v>
      </c>
      <c r="O5502" s="31">
        <v>102.2766</v>
      </c>
      <c r="P5502" s="31">
        <v>117.1551</v>
      </c>
      <c r="Q5502" s="31">
        <v>2578.3780999999999</v>
      </c>
      <c r="R5502" s="31">
        <v>77.727000000000004</v>
      </c>
      <c r="S5502" s="31" t="s">
        <v>108</v>
      </c>
    </row>
    <row r="5503" spans="1:19" x14ac:dyDescent="0.35">
      <c r="A5503" s="2">
        <v>40571</v>
      </c>
      <c r="B5503" s="31">
        <v>696.43910000000005</v>
      </c>
      <c r="C5503" s="31">
        <v>1268.6980000000001</v>
      </c>
      <c r="D5503" s="31">
        <v>617.28840000000002</v>
      </c>
      <c r="E5503" s="31">
        <v>850.78750000000002</v>
      </c>
      <c r="F5503" s="31">
        <v>115.23480000000001</v>
      </c>
      <c r="G5503" s="31">
        <v>409.19810000000001</v>
      </c>
      <c r="H5503" s="31">
        <v>13.19496</v>
      </c>
      <c r="I5503" s="31">
        <v>2418.819</v>
      </c>
      <c r="J5503" s="31">
        <v>3971.5360000000001</v>
      </c>
      <c r="K5503" s="31">
        <v>1958.692</v>
      </c>
      <c r="L5503" s="31">
        <v>105.5</v>
      </c>
      <c r="M5503" s="31" t="s">
        <v>108</v>
      </c>
      <c r="N5503" s="31">
        <v>70.156400000000005</v>
      </c>
      <c r="O5503" s="31">
        <v>103.0341</v>
      </c>
      <c r="P5503" s="31">
        <v>116.2471</v>
      </c>
      <c r="Q5503" s="31">
        <v>2543.3148999999999</v>
      </c>
      <c r="R5503" s="31">
        <v>78.132999999999996</v>
      </c>
      <c r="S5503" s="31" t="s">
        <v>108</v>
      </c>
    </row>
    <row r="5504" spans="1:19" x14ac:dyDescent="0.35">
      <c r="A5504" s="2">
        <v>40574</v>
      </c>
      <c r="B5504" s="31">
        <v>707.28049999999996</v>
      </c>
      <c r="C5504" s="31">
        <v>1275.9449999999999</v>
      </c>
      <c r="D5504" s="31">
        <v>625.47429999999997</v>
      </c>
      <c r="E5504" s="31">
        <v>870.27250000000004</v>
      </c>
      <c r="F5504" s="31">
        <v>114.6164</v>
      </c>
      <c r="G5504" s="31">
        <v>413.58859999999999</v>
      </c>
      <c r="H5504" s="31">
        <v>13.49695</v>
      </c>
      <c r="I5504" s="31">
        <v>2420.547</v>
      </c>
      <c r="J5504" s="31">
        <v>3959.7559999999999</v>
      </c>
      <c r="K5504" s="31">
        <v>1958.85</v>
      </c>
      <c r="L5504" s="31">
        <v>106.4</v>
      </c>
      <c r="M5504" s="31" t="s">
        <v>108</v>
      </c>
      <c r="N5504" s="31">
        <v>70.527600000000007</v>
      </c>
      <c r="O5504" s="31">
        <v>103.4863</v>
      </c>
      <c r="P5504" s="31">
        <v>116.9675</v>
      </c>
      <c r="Q5504" s="31">
        <v>2527.3627000000001</v>
      </c>
      <c r="R5504" s="31">
        <v>77.734999999999999</v>
      </c>
      <c r="S5504" s="31" t="s">
        <v>108</v>
      </c>
    </row>
    <row r="5505" spans="1:19" x14ac:dyDescent="0.35">
      <c r="A5505" s="2">
        <v>40575</v>
      </c>
      <c r="B5505" s="31">
        <v>712.80610000000001</v>
      </c>
      <c r="C5505" s="31">
        <v>1285.7950000000001</v>
      </c>
      <c r="D5505" s="31">
        <v>633.28809999999999</v>
      </c>
      <c r="E5505" s="31">
        <v>888.197</v>
      </c>
      <c r="F5505" s="31">
        <v>115.11450000000001</v>
      </c>
      <c r="G5505" s="31">
        <v>420.90620000000001</v>
      </c>
      <c r="H5505" s="31">
        <v>13.339919999999999</v>
      </c>
      <c r="I5505" s="31">
        <v>2415.3620000000001</v>
      </c>
      <c r="J5505" s="31">
        <v>3943.3670000000002</v>
      </c>
      <c r="K5505" s="31">
        <v>1947.3109999999999</v>
      </c>
      <c r="L5505" s="31">
        <v>108.09</v>
      </c>
      <c r="M5505" s="31" t="s">
        <v>108</v>
      </c>
      <c r="N5505" s="31">
        <v>71.842200000000005</v>
      </c>
      <c r="O5505" s="31">
        <v>104.0318</v>
      </c>
      <c r="P5505" s="31">
        <v>117.6729</v>
      </c>
      <c r="Q5505" s="31">
        <v>2554.3823000000002</v>
      </c>
      <c r="R5505" s="31">
        <v>77.066999999999993</v>
      </c>
      <c r="S5505" s="31" t="s">
        <v>108</v>
      </c>
    </row>
    <row r="5506" spans="1:19" x14ac:dyDescent="0.35">
      <c r="A5506" s="2">
        <v>40576</v>
      </c>
      <c r="B5506" s="31">
        <v>718.05200000000002</v>
      </c>
      <c r="C5506" s="31">
        <v>1275.1289999999999</v>
      </c>
      <c r="D5506" s="31">
        <v>642.21810000000005</v>
      </c>
      <c r="E5506" s="31">
        <v>887.75109999999995</v>
      </c>
      <c r="F5506" s="31">
        <v>114.4102</v>
      </c>
      <c r="G5506" s="31">
        <v>422.66239999999999</v>
      </c>
      <c r="H5506" s="31">
        <v>13.49695</v>
      </c>
      <c r="I5506" s="31">
        <v>2415.5349999999999</v>
      </c>
      <c r="J5506" s="31">
        <v>3930.0509999999999</v>
      </c>
      <c r="K5506" s="31">
        <v>1945.098</v>
      </c>
      <c r="L5506" s="31">
        <v>107.86</v>
      </c>
      <c r="M5506" s="31" t="s">
        <v>108</v>
      </c>
      <c r="N5506" s="31">
        <v>71.757199999999997</v>
      </c>
      <c r="O5506" s="31">
        <v>103.8784</v>
      </c>
      <c r="P5506" s="31">
        <v>117.82129999999999</v>
      </c>
      <c r="Q5506" s="31">
        <v>2564.7372999999998</v>
      </c>
      <c r="R5506" s="31">
        <v>77.158000000000001</v>
      </c>
      <c r="S5506" s="31" t="s">
        <v>108</v>
      </c>
    </row>
    <row r="5507" spans="1:19" x14ac:dyDescent="0.35">
      <c r="A5507" s="2">
        <v>40577</v>
      </c>
      <c r="B5507" s="31">
        <v>714.5548</v>
      </c>
      <c r="C5507" s="31">
        <v>1277.6300000000001</v>
      </c>
      <c r="D5507" s="31">
        <v>644.82270000000005</v>
      </c>
      <c r="E5507" s="31">
        <v>886.19050000000004</v>
      </c>
      <c r="F5507" s="31">
        <v>116.2052</v>
      </c>
      <c r="G5507" s="31">
        <v>420.17439999999999</v>
      </c>
      <c r="H5507" s="31">
        <v>13.52111</v>
      </c>
      <c r="I5507" s="31">
        <v>2410.3490000000002</v>
      </c>
      <c r="J5507" s="31">
        <v>3915.1979999999999</v>
      </c>
      <c r="K5507" s="31">
        <v>1950.6310000000001</v>
      </c>
      <c r="L5507" s="31">
        <v>108.13</v>
      </c>
      <c r="M5507" s="31" t="s">
        <v>108</v>
      </c>
      <c r="N5507" s="31">
        <v>71.819000000000003</v>
      </c>
      <c r="O5507" s="31">
        <v>103.62</v>
      </c>
      <c r="P5507" s="31">
        <v>116.3075</v>
      </c>
      <c r="Q5507" s="31">
        <v>2559.7474000000002</v>
      </c>
      <c r="R5507" s="31">
        <v>77.748000000000005</v>
      </c>
      <c r="S5507" s="31" t="s">
        <v>108</v>
      </c>
    </row>
    <row r="5508" spans="1:19" x14ac:dyDescent="0.35">
      <c r="A5508" s="2">
        <v>40578</v>
      </c>
      <c r="B5508" s="31">
        <v>701.19539999999995</v>
      </c>
      <c r="C5508" s="31">
        <v>1242.875</v>
      </c>
      <c r="D5508" s="31">
        <v>631.79970000000003</v>
      </c>
      <c r="E5508" s="31">
        <v>897.1146</v>
      </c>
      <c r="F5508" s="31">
        <v>115.8617</v>
      </c>
      <c r="G5508" s="31">
        <v>419.589</v>
      </c>
      <c r="H5508" s="31">
        <v>13.09027</v>
      </c>
      <c r="I5508" s="31">
        <v>2403.9540000000002</v>
      </c>
      <c r="J5508" s="31">
        <v>3887.029</v>
      </c>
      <c r="K5508" s="31">
        <v>1941.62</v>
      </c>
      <c r="L5508" s="31">
        <v>108.46</v>
      </c>
      <c r="M5508" s="31" t="s">
        <v>108</v>
      </c>
      <c r="N5508" s="31">
        <v>72.306200000000004</v>
      </c>
      <c r="O5508" s="31">
        <v>103.4203</v>
      </c>
      <c r="P5508" s="31">
        <v>115.6521</v>
      </c>
      <c r="Q5508" s="31">
        <v>2552.0189999999998</v>
      </c>
      <c r="R5508" s="31">
        <v>78.043999999999997</v>
      </c>
      <c r="S5508" s="31" t="s">
        <v>108</v>
      </c>
    </row>
    <row r="5509" spans="1:19" x14ac:dyDescent="0.35">
      <c r="A5509" s="2">
        <v>40581</v>
      </c>
      <c r="B5509" s="31">
        <v>698.53750000000002</v>
      </c>
      <c r="C5509" s="31">
        <v>1250.6320000000001</v>
      </c>
      <c r="D5509" s="31">
        <v>633.28800000000001</v>
      </c>
      <c r="E5509" s="31">
        <v>896.31200000000001</v>
      </c>
      <c r="F5509" s="31">
        <v>115.79300000000001</v>
      </c>
      <c r="G5509" s="31">
        <v>416.9547</v>
      </c>
      <c r="H5509" s="31">
        <v>12.97753</v>
      </c>
      <c r="I5509" s="31">
        <v>2402.9169999999999</v>
      </c>
      <c r="J5509" s="31">
        <v>3888.0529999999999</v>
      </c>
      <c r="K5509" s="31">
        <v>1944.94</v>
      </c>
      <c r="L5509" s="31">
        <v>109.17</v>
      </c>
      <c r="M5509" s="31" t="s">
        <v>108</v>
      </c>
      <c r="N5509" s="31">
        <v>72.538200000000003</v>
      </c>
      <c r="O5509" s="31">
        <v>102.96120000000001</v>
      </c>
      <c r="P5509" s="31">
        <v>115.5613</v>
      </c>
      <c r="Q5509" s="31">
        <v>2548.8422999999998</v>
      </c>
      <c r="R5509" s="31">
        <v>78.028999999999996</v>
      </c>
      <c r="S5509" s="31" t="s">
        <v>108</v>
      </c>
    </row>
    <row r="5510" spans="1:19" x14ac:dyDescent="0.35">
      <c r="A5510" s="2">
        <v>40582</v>
      </c>
      <c r="B5510" s="31">
        <v>703.06539999999995</v>
      </c>
      <c r="C5510" s="31">
        <v>1271.644</v>
      </c>
      <c r="D5510" s="31">
        <v>635.92750000000001</v>
      </c>
      <c r="E5510" s="31">
        <v>897.72109999999998</v>
      </c>
      <c r="F5510" s="31">
        <v>117.15860000000001</v>
      </c>
      <c r="G5510" s="31">
        <v>419.84800000000001</v>
      </c>
      <c r="H5510" s="31">
        <v>13.045909999999999</v>
      </c>
      <c r="I5510" s="31">
        <v>2398.7689999999998</v>
      </c>
      <c r="J5510" s="31">
        <v>3867.567</v>
      </c>
      <c r="K5510" s="31">
        <v>1944.308</v>
      </c>
      <c r="L5510" s="31">
        <v>109.67</v>
      </c>
      <c r="M5510" s="31" t="s">
        <v>108</v>
      </c>
      <c r="N5510" s="31">
        <v>73.087299999999999</v>
      </c>
      <c r="O5510" s="31">
        <v>103.5939</v>
      </c>
      <c r="P5510" s="31">
        <v>116.65560000000001</v>
      </c>
      <c r="Q5510" s="31">
        <v>2545.8227999999999</v>
      </c>
      <c r="R5510" s="31">
        <v>77.998999999999995</v>
      </c>
      <c r="S5510" s="31" t="s">
        <v>108</v>
      </c>
    </row>
    <row r="5511" spans="1:19" x14ac:dyDescent="0.35">
      <c r="A5511" s="2">
        <v>40583</v>
      </c>
      <c r="B5511" s="31">
        <v>715.37929999999994</v>
      </c>
      <c r="C5511" s="31">
        <v>1289.4860000000001</v>
      </c>
      <c r="D5511" s="31">
        <v>638.41669999999999</v>
      </c>
      <c r="E5511" s="31">
        <v>885.43089999999995</v>
      </c>
      <c r="F5511" s="31">
        <v>117.2788</v>
      </c>
      <c r="G5511" s="31">
        <v>424.76440000000002</v>
      </c>
      <c r="H5511" s="31">
        <v>13.162409999999999</v>
      </c>
      <c r="I5511" s="31">
        <v>2395.4850000000001</v>
      </c>
      <c r="J5511" s="31">
        <v>3887.029</v>
      </c>
      <c r="K5511" s="31">
        <v>1936.5619999999999</v>
      </c>
      <c r="L5511" s="31">
        <v>109.46</v>
      </c>
      <c r="M5511" s="31" t="s">
        <v>108</v>
      </c>
      <c r="N5511" s="31">
        <v>73.071799999999996</v>
      </c>
      <c r="O5511" s="31">
        <v>102.78830000000001</v>
      </c>
      <c r="P5511" s="31">
        <v>116.95529999999999</v>
      </c>
      <c r="Q5511" s="31">
        <v>2508.2604999999999</v>
      </c>
      <c r="R5511" s="31">
        <v>77.641000000000005</v>
      </c>
      <c r="S5511" s="31" t="s">
        <v>108</v>
      </c>
    </row>
    <row r="5512" spans="1:19" x14ac:dyDescent="0.35">
      <c r="A5512" s="2">
        <v>40584</v>
      </c>
      <c r="B5512" s="31">
        <v>709.15740000000005</v>
      </c>
      <c r="C5512" s="31">
        <v>1264.7670000000001</v>
      </c>
      <c r="D5512" s="31">
        <v>641.3125</v>
      </c>
      <c r="E5512" s="31">
        <v>886.80439999999999</v>
      </c>
      <c r="F5512" s="31">
        <v>117.0211</v>
      </c>
      <c r="G5512" s="31">
        <v>419.56479999999999</v>
      </c>
      <c r="H5512" s="31">
        <v>13.579929999999999</v>
      </c>
      <c r="I5512" s="31">
        <v>2399.806</v>
      </c>
      <c r="J5512" s="31">
        <v>3872.1759999999999</v>
      </c>
      <c r="K5512" s="31">
        <v>1937.9849999999999</v>
      </c>
      <c r="L5512" s="31">
        <v>109.42</v>
      </c>
      <c r="M5512" s="31" t="s">
        <v>108</v>
      </c>
      <c r="N5512" s="31">
        <v>73.056399999999996</v>
      </c>
      <c r="O5512" s="31">
        <v>101.913</v>
      </c>
      <c r="P5512" s="31">
        <v>116.0579</v>
      </c>
      <c r="Q5512" s="31">
        <v>2460.9828000000002</v>
      </c>
      <c r="R5512" s="31">
        <v>78.25</v>
      </c>
      <c r="S5512" s="31" t="s">
        <v>108</v>
      </c>
    </row>
    <row r="5513" spans="1:19" x14ac:dyDescent="0.35">
      <c r="A5513" s="2">
        <v>40585</v>
      </c>
      <c r="B5513" s="31">
        <v>705.56089999999995</v>
      </c>
      <c r="C5513" s="31">
        <v>1262.7929999999999</v>
      </c>
      <c r="D5513" s="31">
        <v>633.2251</v>
      </c>
      <c r="E5513" s="31">
        <v>888.77560000000005</v>
      </c>
      <c r="F5513" s="31">
        <v>116.8407</v>
      </c>
      <c r="G5513" s="31">
        <v>414.79570000000001</v>
      </c>
      <c r="H5513" s="31">
        <v>13.555</v>
      </c>
      <c r="I5513" s="31">
        <v>2399.806</v>
      </c>
      <c r="J5513" s="31">
        <v>3884.4679999999998</v>
      </c>
      <c r="K5513" s="31">
        <v>1943.675</v>
      </c>
      <c r="L5513" s="31">
        <v>110.13</v>
      </c>
      <c r="M5513" s="31" t="s">
        <v>108</v>
      </c>
      <c r="N5513" s="31">
        <v>73.566800000000001</v>
      </c>
      <c r="O5513" s="31">
        <v>101.6679</v>
      </c>
      <c r="P5513" s="31">
        <v>115.6348</v>
      </c>
      <c r="Q5513" s="31">
        <v>2465.3717999999999</v>
      </c>
      <c r="R5513" s="31">
        <v>78.459999999999994</v>
      </c>
      <c r="S5513" s="31" t="s">
        <v>108</v>
      </c>
    </row>
    <row r="5514" spans="1:19" x14ac:dyDescent="0.35">
      <c r="A5514" s="2">
        <v>40588</v>
      </c>
      <c r="B5514" s="31">
        <v>720.25720000000001</v>
      </c>
      <c r="C5514" s="31">
        <v>1283.413</v>
      </c>
      <c r="D5514" s="31">
        <v>648.42100000000005</v>
      </c>
      <c r="E5514" s="31">
        <v>906.61530000000005</v>
      </c>
      <c r="F5514" s="31">
        <v>117.2444</v>
      </c>
      <c r="G5514" s="31">
        <v>411.0222</v>
      </c>
      <c r="H5514" s="31">
        <v>13.695740000000001</v>
      </c>
      <c r="I5514" s="31">
        <v>2400.8429999999998</v>
      </c>
      <c r="J5514" s="31">
        <v>3888.5650000000001</v>
      </c>
      <c r="K5514" s="31">
        <v>1941.9369999999999</v>
      </c>
      <c r="L5514" s="31">
        <v>110.16</v>
      </c>
      <c r="M5514" s="31" t="s">
        <v>108</v>
      </c>
      <c r="N5514" s="31">
        <v>73.674999999999997</v>
      </c>
      <c r="O5514" s="31">
        <v>101.67829999999999</v>
      </c>
      <c r="P5514" s="31">
        <v>114.86799999999999</v>
      </c>
      <c r="Q5514" s="31">
        <v>2498.0699</v>
      </c>
      <c r="R5514" s="31">
        <v>78.614000000000004</v>
      </c>
      <c r="S5514" s="31" t="s">
        <v>108</v>
      </c>
    </row>
    <row r="5515" spans="1:19" x14ac:dyDescent="0.35">
      <c r="A5515" s="2">
        <v>40589</v>
      </c>
      <c r="B5515" s="31">
        <v>709.80960000000005</v>
      </c>
      <c r="C5515" s="31">
        <v>1266.9459999999999</v>
      </c>
      <c r="D5515" s="31">
        <v>644.9</v>
      </c>
      <c r="E5515" s="31">
        <v>893.30240000000003</v>
      </c>
      <c r="F5515" s="31">
        <v>118.01739999999999</v>
      </c>
      <c r="G5515" s="31">
        <v>400.93529999999998</v>
      </c>
      <c r="H5515" s="31">
        <v>13.54294</v>
      </c>
      <c r="I5515" s="31">
        <v>2402.5709999999999</v>
      </c>
      <c r="J5515" s="31">
        <v>3889.078</v>
      </c>
      <c r="K5515" s="31">
        <v>1942.095</v>
      </c>
      <c r="L5515" s="31">
        <v>110.04</v>
      </c>
      <c r="M5515" s="31" t="s">
        <v>108</v>
      </c>
      <c r="N5515" s="31">
        <v>73.667299999999997</v>
      </c>
      <c r="O5515" s="31">
        <v>101.15519999999999</v>
      </c>
      <c r="P5515" s="31">
        <v>115.322</v>
      </c>
      <c r="Q5515" s="31">
        <v>2494.8269</v>
      </c>
      <c r="R5515" s="31">
        <v>78.572999999999993</v>
      </c>
      <c r="S5515" s="31" t="s">
        <v>108</v>
      </c>
    </row>
    <row r="5516" spans="1:19" x14ac:dyDescent="0.35">
      <c r="A5516" s="2">
        <v>40590</v>
      </c>
      <c r="B5516" s="31">
        <v>724.43619999999999</v>
      </c>
      <c r="C5516" s="31">
        <v>1295.2439999999999</v>
      </c>
      <c r="D5516" s="31">
        <v>645.6413</v>
      </c>
      <c r="E5516" s="31">
        <v>877.89329999999995</v>
      </c>
      <c r="F5516" s="31">
        <v>118.1033</v>
      </c>
      <c r="G5516" s="31">
        <v>400.13709999999998</v>
      </c>
      <c r="H5516" s="31">
        <v>13.75606</v>
      </c>
      <c r="I5516" s="31">
        <v>2395.1390000000001</v>
      </c>
      <c r="J5516" s="31">
        <v>3887.5410000000002</v>
      </c>
      <c r="K5516" s="31">
        <v>1948.259</v>
      </c>
      <c r="L5516" s="31">
        <v>110.6</v>
      </c>
      <c r="M5516" s="31" t="s">
        <v>108</v>
      </c>
      <c r="N5516" s="31">
        <v>73.992099999999994</v>
      </c>
      <c r="O5516" s="31">
        <v>101.0941</v>
      </c>
      <c r="P5516" s="31">
        <v>115.3579</v>
      </c>
      <c r="Q5516" s="31">
        <v>2504.9522999999999</v>
      </c>
      <c r="R5516" s="31">
        <v>78.222999999999999</v>
      </c>
      <c r="S5516" s="31" t="s">
        <v>108</v>
      </c>
    </row>
    <row r="5517" spans="1:19" x14ac:dyDescent="0.35">
      <c r="A5517" s="2">
        <v>40591</v>
      </c>
      <c r="B5517" s="31">
        <v>716.63530000000003</v>
      </c>
      <c r="C5517" s="31">
        <v>1287.421</v>
      </c>
      <c r="D5517" s="31">
        <v>650.45950000000005</v>
      </c>
      <c r="E5517" s="31">
        <v>874.68209999999999</v>
      </c>
      <c r="F5517" s="31">
        <v>118.9622</v>
      </c>
      <c r="G5517" s="31">
        <v>411.16739999999999</v>
      </c>
      <c r="H5517" s="31">
        <v>13.82442</v>
      </c>
      <c r="I5517" s="31">
        <v>2397.5590000000002</v>
      </c>
      <c r="J5517" s="31">
        <v>3901.3690000000001</v>
      </c>
      <c r="K5517" s="31">
        <v>1959.008</v>
      </c>
      <c r="L5517" s="31">
        <v>110.99</v>
      </c>
      <c r="M5517" s="31" t="s">
        <v>108</v>
      </c>
      <c r="N5517" s="31">
        <v>74.038499999999999</v>
      </c>
      <c r="O5517" s="31">
        <v>101.765</v>
      </c>
      <c r="P5517" s="31">
        <v>115.8845</v>
      </c>
      <c r="Q5517" s="31">
        <v>2512.4967999999999</v>
      </c>
      <c r="R5517" s="31">
        <v>77.995000000000005</v>
      </c>
      <c r="S5517" s="31" t="s">
        <v>108</v>
      </c>
    </row>
    <row r="5518" spans="1:19" x14ac:dyDescent="0.35">
      <c r="A5518" s="2">
        <v>40592</v>
      </c>
      <c r="B5518" s="31">
        <v>716.42629999999997</v>
      </c>
      <c r="C5518" s="31">
        <v>1299.059</v>
      </c>
      <c r="D5518" s="31">
        <v>641.37900000000002</v>
      </c>
      <c r="E5518" s="31">
        <v>879.54340000000002</v>
      </c>
      <c r="F5518" s="31">
        <v>119.2628</v>
      </c>
      <c r="G5518" s="31">
        <v>400.86279999999999</v>
      </c>
      <c r="H5518" s="31">
        <v>14.069699999999999</v>
      </c>
      <c r="I5518" s="31">
        <v>2403.2629999999999</v>
      </c>
      <c r="J5518" s="31">
        <v>3902.9059999999999</v>
      </c>
      <c r="K5518" s="31">
        <v>1948.576</v>
      </c>
      <c r="L5518" s="31">
        <v>111.39</v>
      </c>
      <c r="M5518" s="31" t="s">
        <v>108</v>
      </c>
      <c r="N5518" s="31">
        <v>74.084900000000005</v>
      </c>
      <c r="O5518" s="31">
        <v>101.71</v>
      </c>
      <c r="P5518" s="31">
        <v>116.38200000000001</v>
      </c>
      <c r="Q5518" s="31">
        <v>2535.3067000000001</v>
      </c>
      <c r="R5518" s="31">
        <v>77.664000000000001</v>
      </c>
      <c r="S5518" s="31" t="s">
        <v>108</v>
      </c>
    </row>
    <row r="5519" spans="1:19" x14ac:dyDescent="0.35">
      <c r="A5519" s="2">
        <v>40595</v>
      </c>
      <c r="B5519" s="31">
        <v>716.42629999999997</v>
      </c>
      <c r="C5519" s="31">
        <v>1299.059</v>
      </c>
      <c r="D5519" s="31">
        <v>641.37900000000002</v>
      </c>
      <c r="E5519" s="31">
        <v>879.54340000000002</v>
      </c>
      <c r="F5519" s="31">
        <v>119.2628</v>
      </c>
      <c r="G5519" s="31">
        <v>400.86279999999999</v>
      </c>
      <c r="H5519" s="31">
        <v>14.069699999999999</v>
      </c>
      <c r="I5519" s="31">
        <v>2402.3989999999999</v>
      </c>
      <c r="J5519" s="31">
        <v>3902.9059999999999</v>
      </c>
      <c r="K5519" s="31">
        <v>1959.008</v>
      </c>
      <c r="L5519" s="31">
        <v>111.39</v>
      </c>
      <c r="M5519" s="31" t="s">
        <v>108</v>
      </c>
      <c r="N5519" s="31">
        <v>74.084900000000005</v>
      </c>
      <c r="O5519" s="31">
        <v>101.94159999999999</v>
      </c>
      <c r="P5519" s="31">
        <v>116.6649</v>
      </c>
      <c r="Q5519" s="31">
        <v>2531.8895000000002</v>
      </c>
      <c r="R5519" s="31">
        <v>77.688999999999993</v>
      </c>
      <c r="S5519" s="31" t="s">
        <v>108</v>
      </c>
    </row>
    <row r="5520" spans="1:19" x14ac:dyDescent="0.35">
      <c r="A5520" s="2">
        <v>40596</v>
      </c>
      <c r="B5520" s="31">
        <v>736.83389999999997</v>
      </c>
      <c r="C5520" s="31">
        <v>1326.2460000000001</v>
      </c>
      <c r="D5520" s="31">
        <v>661.94910000000004</v>
      </c>
      <c r="E5520" s="31">
        <v>854.38940000000002</v>
      </c>
      <c r="F5520" s="31">
        <v>120.3364</v>
      </c>
      <c r="G5520" s="31">
        <v>380.54390000000001</v>
      </c>
      <c r="H5520" s="31">
        <v>14.41953</v>
      </c>
      <c r="I5520" s="31">
        <v>2409.8310000000001</v>
      </c>
      <c r="J5520" s="31">
        <v>3936.7089999999998</v>
      </c>
      <c r="K5520" s="31">
        <v>1965.0150000000001</v>
      </c>
      <c r="L5520" s="31">
        <v>109.07</v>
      </c>
      <c r="M5520" s="31" t="s">
        <v>108</v>
      </c>
      <c r="N5520" s="31">
        <v>71.819000000000003</v>
      </c>
      <c r="O5520" s="31">
        <v>102.1987</v>
      </c>
      <c r="P5520" s="31">
        <v>116.877</v>
      </c>
      <c r="Q5520" s="31">
        <v>2489.5328</v>
      </c>
      <c r="R5520" s="31">
        <v>77.768000000000001</v>
      </c>
      <c r="S5520" s="31" t="s">
        <v>108</v>
      </c>
    </row>
    <row r="5521" spans="1:19" x14ac:dyDescent="0.35">
      <c r="A5521" s="2">
        <v>40597</v>
      </c>
      <c r="B5521" s="31">
        <v>772.495</v>
      </c>
      <c r="C5521" s="31">
        <v>1384.8219999999999</v>
      </c>
      <c r="D5521" s="31">
        <v>676.58910000000003</v>
      </c>
      <c r="E5521" s="31">
        <v>840.49670000000003</v>
      </c>
      <c r="F5521" s="31">
        <v>121.4443</v>
      </c>
      <c r="G5521" s="31">
        <v>386.49439999999998</v>
      </c>
      <c r="H5521" s="31">
        <v>14.600479999999999</v>
      </c>
      <c r="I5521" s="31">
        <v>2415.0160000000001</v>
      </c>
      <c r="J5521" s="31">
        <v>3927.721</v>
      </c>
      <c r="K5521" s="31">
        <v>1967.386</v>
      </c>
      <c r="L5521" s="31">
        <v>108.32</v>
      </c>
      <c r="M5521" s="31" t="s">
        <v>108</v>
      </c>
      <c r="N5521" s="31">
        <v>71.254499999999993</v>
      </c>
      <c r="O5521" s="31">
        <v>102.6741</v>
      </c>
      <c r="P5521" s="31">
        <v>117.4499</v>
      </c>
      <c r="Q5521" s="31">
        <v>2476.7469000000001</v>
      </c>
      <c r="R5521" s="31">
        <v>77.409000000000006</v>
      </c>
      <c r="S5521" s="31" t="s">
        <v>108</v>
      </c>
    </row>
    <row r="5522" spans="1:19" x14ac:dyDescent="0.35">
      <c r="A5522" s="2">
        <v>40598</v>
      </c>
      <c r="B5522" s="31">
        <v>773.88800000000003</v>
      </c>
      <c r="C5522" s="31">
        <v>1388.299</v>
      </c>
      <c r="D5522" s="31">
        <v>688.07870000000003</v>
      </c>
      <c r="E5522" s="31">
        <v>847.38729999999998</v>
      </c>
      <c r="F5522" s="31">
        <v>121.5989</v>
      </c>
      <c r="G5522" s="31">
        <v>385.84129999999999</v>
      </c>
      <c r="H5522" s="31">
        <v>14.57635</v>
      </c>
      <c r="I5522" s="31">
        <v>2416.5720000000001</v>
      </c>
      <c r="J5522" s="31">
        <v>3936.2280000000001</v>
      </c>
      <c r="K5522" s="31">
        <v>1969.441</v>
      </c>
      <c r="L5522" s="31">
        <v>108.09</v>
      </c>
      <c r="M5522" s="31" t="s">
        <v>108</v>
      </c>
      <c r="N5522" s="31">
        <v>71.401399999999995</v>
      </c>
      <c r="O5522" s="31">
        <v>103.6711</v>
      </c>
      <c r="P5522" s="31">
        <v>117.70050000000001</v>
      </c>
      <c r="Q5522" s="31">
        <v>2456.6934999999999</v>
      </c>
      <c r="R5522" s="31">
        <v>77.057000000000002</v>
      </c>
      <c r="S5522" s="31" t="s">
        <v>108</v>
      </c>
    </row>
    <row r="5523" spans="1:19" x14ac:dyDescent="0.35">
      <c r="A5523" s="2">
        <v>40599</v>
      </c>
      <c r="B5523" s="31">
        <v>779.52970000000005</v>
      </c>
      <c r="C5523" s="31">
        <v>1404.5730000000001</v>
      </c>
      <c r="D5523" s="31">
        <v>685.66959999999995</v>
      </c>
      <c r="E5523" s="31">
        <v>870.66819999999996</v>
      </c>
      <c r="F5523" s="31">
        <v>121.0406</v>
      </c>
      <c r="G5523" s="31">
        <v>399.12110000000001</v>
      </c>
      <c r="H5523" s="31">
        <v>14.63264</v>
      </c>
      <c r="I5523" s="31">
        <v>2413.1149999999998</v>
      </c>
      <c r="J5523" s="31">
        <v>3941.1410000000001</v>
      </c>
      <c r="K5523" s="31">
        <v>1968.018</v>
      </c>
      <c r="L5523" s="31">
        <v>109.42</v>
      </c>
      <c r="M5523" s="31" t="s">
        <v>108</v>
      </c>
      <c r="N5523" s="31">
        <v>72.561400000000006</v>
      </c>
      <c r="O5523" s="31">
        <v>103.71469999999999</v>
      </c>
      <c r="P5523" s="31">
        <v>117.3335</v>
      </c>
      <c r="Q5523" s="31">
        <v>2484.6010000000001</v>
      </c>
      <c r="R5523" s="31">
        <v>77.275000000000006</v>
      </c>
      <c r="S5523" s="31" t="s">
        <v>108</v>
      </c>
    </row>
    <row r="5524" spans="1:19" x14ac:dyDescent="0.35">
      <c r="A5524" s="2">
        <v>40602</v>
      </c>
      <c r="B5524" s="31">
        <v>777.50980000000004</v>
      </c>
      <c r="C5524" s="31">
        <v>1396.895</v>
      </c>
      <c r="D5524" s="31">
        <v>693.63819999999998</v>
      </c>
      <c r="E5524" s="31">
        <v>881.77340000000004</v>
      </c>
      <c r="F5524" s="31">
        <v>121.0921</v>
      </c>
      <c r="G5524" s="31">
        <v>396.14580000000001</v>
      </c>
      <c r="H5524" s="31">
        <v>14.85782</v>
      </c>
      <c r="I5524" s="31">
        <v>2412.2510000000002</v>
      </c>
      <c r="J5524" s="31">
        <v>3944.77</v>
      </c>
      <c r="K5524" s="31">
        <v>1964.857</v>
      </c>
      <c r="L5524" s="31">
        <v>110.02</v>
      </c>
      <c r="M5524" s="31" t="s">
        <v>108</v>
      </c>
      <c r="N5524" s="31">
        <v>72.716099999999997</v>
      </c>
      <c r="O5524" s="31">
        <v>103.46720000000001</v>
      </c>
      <c r="P5524" s="31">
        <v>117.8805</v>
      </c>
      <c r="Q5524" s="31">
        <v>2503.3425000000002</v>
      </c>
      <c r="R5524" s="31">
        <v>76.888999999999996</v>
      </c>
      <c r="S5524" s="31" t="s">
        <v>108</v>
      </c>
    </row>
    <row r="5525" spans="1:19" x14ac:dyDescent="0.35">
      <c r="A5525" s="2">
        <v>40603</v>
      </c>
      <c r="B5525" s="31">
        <v>803.07159999999999</v>
      </c>
      <c r="C5525" s="31">
        <v>1440.694</v>
      </c>
      <c r="D5525" s="31">
        <v>699.93889999999999</v>
      </c>
      <c r="E5525" s="31">
        <v>879.14200000000005</v>
      </c>
      <c r="F5525" s="31">
        <v>122.92149999999999</v>
      </c>
      <c r="G5525" s="31">
        <v>399.1936</v>
      </c>
      <c r="H5525" s="31">
        <v>14.556240000000001</v>
      </c>
      <c r="I5525" s="31">
        <v>2408.9670000000001</v>
      </c>
      <c r="J5525" s="31">
        <v>3947.3620000000001</v>
      </c>
      <c r="K5525" s="31">
        <v>1963.9090000000001</v>
      </c>
      <c r="L5525" s="31">
        <v>107.95</v>
      </c>
      <c r="M5525" s="31" t="s">
        <v>108</v>
      </c>
      <c r="N5525" s="31">
        <v>71.501999999999995</v>
      </c>
      <c r="O5525" s="31">
        <v>103.32170000000001</v>
      </c>
      <c r="P5525" s="31">
        <v>118.029</v>
      </c>
      <c r="Q5525" s="31">
        <v>2513.2534999999998</v>
      </c>
      <c r="R5525" s="31">
        <v>77.049000000000007</v>
      </c>
      <c r="S5525" s="31" t="s">
        <v>108</v>
      </c>
    </row>
    <row r="5526" spans="1:19" x14ac:dyDescent="0.35">
      <c r="A5526" s="2">
        <v>40604</v>
      </c>
      <c r="B5526" s="31">
        <v>809.20090000000005</v>
      </c>
      <c r="C5526" s="31">
        <v>1462.9559999999999</v>
      </c>
      <c r="D5526" s="31">
        <v>717.54390000000001</v>
      </c>
      <c r="E5526" s="31">
        <v>881.68420000000003</v>
      </c>
      <c r="F5526" s="31">
        <v>123.4798</v>
      </c>
      <c r="G5526" s="31">
        <v>404.70870000000002</v>
      </c>
      <c r="H5526" s="31">
        <v>14.733169999999999</v>
      </c>
      <c r="I5526" s="31">
        <v>2415.0160000000001</v>
      </c>
      <c r="J5526" s="31">
        <v>3933.8829999999998</v>
      </c>
      <c r="K5526" s="31">
        <v>1960.905</v>
      </c>
      <c r="L5526" s="31">
        <v>108.34</v>
      </c>
      <c r="M5526" s="31" t="s">
        <v>108</v>
      </c>
      <c r="N5526" s="31">
        <v>71.865399999999994</v>
      </c>
      <c r="O5526" s="31">
        <v>103.80200000000001</v>
      </c>
      <c r="P5526" s="31">
        <v>118.46639999999999</v>
      </c>
      <c r="Q5526" s="31">
        <v>2515.9466000000002</v>
      </c>
      <c r="R5526" s="31">
        <v>76.671000000000006</v>
      </c>
      <c r="S5526" s="31" t="s">
        <v>108</v>
      </c>
    </row>
    <row r="5527" spans="1:19" x14ac:dyDescent="0.35">
      <c r="A5527" s="2">
        <v>40605</v>
      </c>
      <c r="B5527" s="31">
        <v>799.79809999999998</v>
      </c>
      <c r="C5527" s="31">
        <v>1461.3620000000001</v>
      </c>
      <c r="D5527" s="31">
        <v>713.46690000000001</v>
      </c>
      <c r="E5527" s="31">
        <v>883.82500000000005</v>
      </c>
      <c r="F5527" s="31">
        <v>121.6504</v>
      </c>
      <c r="G5527" s="31">
        <v>409.86099999999999</v>
      </c>
      <c r="H5527" s="31">
        <v>15.010619999999999</v>
      </c>
      <c r="I5527" s="31">
        <v>2412.2510000000002</v>
      </c>
      <c r="J5527" s="31">
        <v>3904.3310000000001</v>
      </c>
      <c r="K5527" s="31">
        <v>1945.125</v>
      </c>
      <c r="L5527" s="31">
        <v>110.33</v>
      </c>
      <c r="M5527" s="31" t="s">
        <v>108</v>
      </c>
      <c r="N5527" s="31">
        <v>73.365700000000004</v>
      </c>
      <c r="O5527" s="31">
        <v>102.9119</v>
      </c>
      <c r="P5527" s="31">
        <v>118.97839999999999</v>
      </c>
      <c r="Q5527" s="31">
        <v>2547.9641999999999</v>
      </c>
      <c r="R5527" s="31">
        <v>76.483000000000004</v>
      </c>
      <c r="S5527" s="31" t="s">
        <v>108</v>
      </c>
    </row>
    <row r="5528" spans="1:19" x14ac:dyDescent="0.35">
      <c r="A5528" s="2">
        <v>40606</v>
      </c>
      <c r="B5528" s="31">
        <v>807.18110000000001</v>
      </c>
      <c r="C5528" s="31">
        <v>1471.117</v>
      </c>
      <c r="D5528" s="31">
        <v>718.28510000000006</v>
      </c>
      <c r="E5528" s="31">
        <v>882.0856</v>
      </c>
      <c r="F5528" s="31">
        <v>122.6982</v>
      </c>
      <c r="G5528" s="31">
        <v>410.44150000000002</v>
      </c>
      <c r="H5528" s="31">
        <v>14.705019999999999</v>
      </c>
      <c r="I5528" s="31">
        <v>2408.9670000000001</v>
      </c>
      <c r="J5528" s="31">
        <v>3930.7719999999999</v>
      </c>
      <c r="K5528" s="31">
        <v>1949.6610000000001</v>
      </c>
      <c r="L5528" s="31">
        <v>109.54</v>
      </c>
      <c r="M5528" s="31" t="s">
        <v>108</v>
      </c>
      <c r="N5528" s="31">
        <v>72.994500000000002</v>
      </c>
      <c r="O5528" s="31">
        <v>102.9054</v>
      </c>
      <c r="P5528" s="31">
        <v>119.4061</v>
      </c>
      <c r="Q5528" s="31">
        <v>2573.1536999999998</v>
      </c>
      <c r="R5528" s="31">
        <v>76.400000000000006</v>
      </c>
      <c r="S5528" s="31" t="s">
        <v>108</v>
      </c>
    </row>
    <row r="5529" spans="1:19" x14ac:dyDescent="0.35">
      <c r="A5529" s="2">
        <v>40609</v>
      </c>
      <c r="B5529" s="31">
        <v>802.37519999999995</v>
      </c>
      <c r="C5529" s="31">
        <v>1450.5940000000001</v>
      </c>
      <c r="D5529" s="31">
        <v>726.25369999999998</v>
      </c>
      <c r="E5529" s="31">
        <v>846.58450000000005</v>
      </c>
      <c r="F5529" s="31">
        <v>123.20489999999999</v>
      </c>
      <c r="G5529" s="31">
        <v>404.9264</v>
      </c>
      <c r="H5529" s="31">
        <v>14.72513</v>
      </c>
      <c r="I5529" s="31">
        <v>2415.2860000000001</v>
      </c>
      <c r="J5529" s="31">
        <v>3930.2530000000002</v>
      </c>
      <c r="K5529" s="31">
        <v>1947.9860000000001</v>
      </c>
      <c r="L5529" s="31">
        <v>108.61</v>
      </c>
      <c r="M5529" s="31" t="s">
        <v>108</v>
      </c>
      <c r="N5529" s="31">
        <v>71.9041</v>
      </c>
      <c r="O5529" s="31">
        <v>103.336</v>
      </c>
      <c r="P5529" s="31">
        <v>119.6116</v>
      </c>
      <c r="Q5529" s="31">
        <v>2558.8591999999999</v>
      </c>
      <c r="R5529" s="31">
        <v>76.495999999999995</v>
      </c>
      <c r="S5529" s="31" t="s">
        <v>108</v>
      </c>
    </row>
    <row r="5530" spans="1:19" x14ac:dyDescent="0.35">
      <c r="A5530" s="2">
        <v>40610</v>
      </c>
      <c r="B5530" s="31">
        <v>789.16920000000005</v>
      </c>
      <c r="C5530" s="31">
        <v>1423.1120000000001</v>
      </c>
      <c r="D5530" s="31">
        <v>706.91459999999995</v>
      </c>
      <c r="E5530" s="31">
        <v>849.00139999999999</v>
      </c>
      <c r="F5530" s="31">
        <v>122.57980000000001</v>
      </c>
      <c r="G5530" s="31">
        <v>401.15289999999999</v>
      </c>
      <c r="H5530" s="31">
        <v>14.60852</v>
      </c>
      <c r="I5530" s="31">
        <v>2412.596</v>
      </c>
      <c r="J5530" s="31">
        <v>3921.44</v>
      </c>
      <c r="K5530" s="31">
        <v>1945.7429999999999</v>
      </c>
      <c r="L5530" s="31">
        <v>109.52</v>
      </c>
      <c r="M5530" s="31" t="s">
        <v>108</v>
      </c>
      <c r="N5530" s="31">
        <v>72.190200000000004</v>
      </c>
      <c r="O5530" s="31">
        <v>102.50449999999999</v>
      </c>
      <c r="P5530" s="31">
        <v>118.633</v>
      </c>
      <c r="Q5530" s="31">
        <v>2567.3766999999998</v>
      </c>
      <c r="R5530" s="31">
        <v>76.798000000000002</v>
      </c>
      <c r="S5530" s="31" t="s">
        <v>108</v>
      </c>
    </row>
    <row r="5531" spans="1:19" x14ac:dyDescent="0.35">
      <c r="A5531" s="2">
        <v>40611</v>
      </c>
      <c r="B5531" s="31">
        <v>807.26279999999997</v>
      </c>
      <c r="C5531" s="31">
        <v>1461.3810000000001</v>
      </c>
      <c r="D5531" s="31">
        <v>717.83749999999998</v>
      </c>
      <c r="E5531" s="31">
        <v>826.1472</v>
      </c>
      <c r="F5531" s="31">
        <v>122.78579999999999</v>
      </c>
      <c r="G5531" s="31">
        <v>391.57400000000001</v>
      </c>
      <c r="H5531" s="31">
        <v>14.18229</v>
      </c>
      <c r="I5531" s="31">
        <v>2409.6439999999998</v>
      </c>
      <c r="J5531" s="31">
        <v>3940.6219999999998</v>
      </c>
      <c r="K5531" s="31">
        <v>1947.1849999999999</v>
      </c>
      <c r="L5531" s="31">
        <v>109.15</v>
      </c>
      <c r="M5531" s="31" t="s">
        <v>108</v>
      </c>
      <c r="N5531" s="31">
        <v>71.471000000000004</v>
      </c>
      <c r="O5531" s="31">
        <v>102.5034</v>
      </c>
      <c r="P5531" s="31">
        <v>118.82389999999999</v>
      </c>
      <c r="Q5531" s="31">
        <v>2567.4587999999999</v>
      </c>
      <c r="R5531" s="31">
        <v>76.721000000000004</v>
      </c>
      <c r="S5531" s="31" t="s">
        <v>108</v>
      </c>
    </row>
    <row r="5532" spans="1:19" x14ac:dyDescent="0.35">
      <c r="A5532" s="2">
        <v>40612</v>
      </c>
      <c r="B5532" s="31">
        <v>802.91610000000003</v>
      </c>
      <c r="C5532" s="31">
        <v>1457.3989999999999</v>
      </c>
      <c r="D5532" s="31">
        <v>706.40269999999998</v>
      </c>
      <c r="E5532" s="31">
        <v>818.71630000000005</v>
      </c>
      <c r="F5532" s="31">
        <v>121.3181</v>
      </c>
      <c r="G5532" s="31">
        <v>393.46080000000001</v>
      </c>
      <c r="H5532" s="31">
        <v>13.85256</v>
      </c>
      <c r="I5532" s="31">
        <v>2409.9920000000002</v>
      </c>
      <c r="J5532" s="31">
        <v>3963.953</v>
      </c>
      <c r="K5532" s="31">
        <v>1954.232</v>
      </c>
      <c r="L5532" s="31">
        <v>107.39</v>
      </c>
      <c r="M5532" s="31" t="s">
        <v>108</v>
      </c>
      <c r="N5532" s="31">
        <v>70.620400000000004</v>
      </c>
      <c r="O5532" s="31">
        <v>102.06399999999999</v>
      </c>
      <c r="P5532" s="31">
        <v>117.7889</v>
      </c>
      <c r="Q5532" s="31">
        <v>2522.3189000000002</v>
      </c>
      <c r="R5532" s="31">
        <v>77.275999999999996</v>
      </c>
      <c r="S5532" s="31" t="s">
        <v>108</v>
      </c>
    </row>
    <row r="5533" spans="1:19" x14ac:dyDescent="0.35">
      <c r="A5533" s="2">
        <v>40613</v>
      </c>
      <c r="B5533" s="31">
        <v>792.88239999999996</v>
      </c>
      <c r="C5533" s="31">
        <v>1440.675</v>
      </c>
      <c r="D5533" s="31">
        <v>709.87980000000005</v>
      </c>
      <c r="E5533" s="31">
        <v>818.77869999999996</v>
      </c>
      <c r="F5533" s="31">
        <v>122.1024</v>
      </c>
      <c r="G5533" s="31">
        <v>387.36509999999998</v>
      </c>
      <c r="H5533" s="31">
        <v>13.719860000000001</v>
      </c>
      <c r="I5533" s="31">
        <v>2421.4720000000002</v>
      </c>
      <c r="J5533" s="31">
        <v>3966.027</v>
      </c>
      <c r="K5533" s="31">
        <v>1959.518</v>
      </c>
      <c r="L5533" s="31">
        <v>108.36</v>
      </c>
      <c r="M5533" s="31" t="s">
        <v>108</v>
      </c>
      <c r="N5533" s="31">
        <v>71.308599999999998</v>
      </c>
      <c r="O5533" s="31">
        <v>103.60760000000001</v>
      </c>
      <c r="P5533" s="31">
        <v>118.1403</v>
      </c>
      <c r="Q5533" s="31">
        <v>2506.3703999999998</v>
      </c>
      <c r="R5533" s="31">
        <v>76.775999999999996</v>
      </c>
      <c r="S5533" s="31" t="s">
        <v>108</v>
      </c>
    </row>
    <row r="5534" spans="1:19" x14ac:dyDescent="0.35">
      <c r="A5534" s="2">
        <v>40616</v>
      </c>
      <c r="B5534" s="31">
        <v>791.69770000000005</v>
      </c>
      <c r="C5534" s="31">
        <v>1428.386</v>
      </c>
      <c r="D5534" s="31">
        <v>711.91380000000004</v>
      </c>
      <c r="E5534" s="31">
        <v>818.86779999999999</v>
      </c>
      <c r="F5534" s="31">
        <v>122.36839999999999</v>
      </c>
      <c r="G5534" s="31">
        <v>388.96159999999998</v>
      </c>
      <c r="H5534" s="31">
        <v>13.62738</v>
      </c>
      <c r="I5534" s="31">
        <v>2433.9960000000001</v>
      </c>
      <c r="J5534" s="31">
        <v>3982.6170000000002</v>
      </c>
      <c r="K5534" s="31">
        <v>1956.7950000000001</v>
      </c>
      <c r="L5534" s="31">
        <v>107.47</v>
      </c>
      <c r="M5534" s="31" t="s">
        <v>108</v>
      </c>
      <c r="N5534" s="31">
        <v>70.898600000000002</v>
      </c>
      <c r="O5534" s="31">
        <v>103.8125</v>
      </c>
      <c r="P5534" s="31">
        <v>119.292</v>
      </c>
      <c r="Q5534" s="31">
        <v>2525.8098</v>
      </c>
      <c r="R5534" s="31">
        <v>76.349000000000004</v>
      </c>
      <c r="S5534" s="31" t="s">
        <v>108</v>
      </c>
    </row>
    <row r="5535" spans="1:19" x14ac:dyDescent="0.35">
      <c r="A5535" s="2">
        <v>40617</v>
      </c>
      <c r="B5535" s="31">
        <v>756.01869999999997</v>
      </c>
      <c r="C5535" s="31">
        <v>1352.5809999999999</v>
      </c>
      <c r="D5535" s="31">
        <v>703.77760000000001</v>
      </c>
      <c r="E5535" s="31">
        <v>812.67370000000005</v>
      </c>
      <c r="F5535" s="31">
        <v>119.6144</v>
      </c>
      <c r="G5535" s="31">
        <v>368.64269999999999</v>
      </c>
      <c r="H5535" s="31">
        <v>13.088559999999999</v>
      </c>
      <c r="I5535" s="31">
        <v>2440.2579999999998</v>
      </c>
      <c r="J5535" s="31">
        <v>3987.8020000000001</v>
      </c>
      <c r="K5535" s="31">
        <v>1970.09</v>
      </c>
      <c r="L5535" s="31">
        <v>106.2</v>
      </c>
      <c r="M5535" s="31" t="s">
        <v>108</v>
      </c>
      <c r="N5535" s="31">
        <v>69.521100000000004</v>
      </c>
      <c r="O5535" s="31">
        <v>104.8634</v>
      </c>
      <c r="P5535" s="31">
        <v>119.2342</v>
      </c>
      <c r="Q5535" s="31">
        <v>2471.2595000000001</v>
      </c>
      <c r="R5535" s="31">
        <v>76.328000000000003</v>
      </c>
      <c r="S5535" s="31" t="s">
        <v>108</v>
      </c>
    </row>
    <row r="5536" spans="1:19" x14ac:dyDescent="0.35">
      <c r="A5536" s="2">
        <v>40618</v>
      </c>
      <c r="B5536" s="31">
        <v>769.60739999999998</v>
      </c>
      <c r="C5536" s="31">
        <v>1373.5920000000001</v>
      </c>
      <c r="D5536" s="31">
        <v>707.66079999999999</v>
      </c>
      <c r="E5536" s="31">
        <v>825.5521</v>
      </c>
      <c r="F5536" s="31">
        <v>119.89749999999999</v>
      </c>
      <c r="G5536" s="31">
        <v>373.57729999999998</v>
      </c>
      <c r="H5536" s="31">
        <v>12.927720000000001</v>
      </c>
      <c r="I5536" s="31">
        <v>2430.5169999999998</v>
      </c>
      <c r="J5536" s="31">
        <v>4017.8719999999998</v>
      </c>
      <c r="K5536" s="31">
        <v>1980.181</v>
      </c>
      <c r="L5536" s="31">
        <v>104.43</v>
      </c>
      <c r="M5536" s="31" t="s">
        <v>108</v>
      </c>
      <c r="N5536" s="31">
        <v>68.390799999999999</v>
      </c>
      <c r="O5536" s="31">
        <v>105.68559999999999</v>
      </c>
      <c r="P5536" s="31">
        <v>118.8349</v>
      </c>
      <c r="Q5536" s="31">
        <v>2479.6327999999999</v>
      </c>
      <c r="R5536" s="31">
        <v>76.680999999999997</v>
      </c>
      <c r="S5536" s="31" t="s">
        <v>108</v>
      </c>
    </row>
    <row r="5537" spans="1:19" x14ac:dyDescent="0.35">
      <c r="A5537" s="2">
        <v>40619</v>
      </c>
      <c r="B5537" s="31">
        <v>798.94500000000005</v>
      </c>
      <c r="C5537" s="31">
        <v>1424.675</v>
      </c>
      <c r="D5537" s="31">
        <v>719.31029999999998</v>
      </c>
      <c r="E5537" s="31">
        <v>852.89080000000001</v>
      </c>
      <c r="F5537" s="31">
        <v>120.5924</v>
      </c>
      <c r="G5537" s="31">
        <v>387.58280000000002</v>
      </c>
      <c r="H5537" s="31">
        <v>13.19713</v>
      </c>
      <c r="I5537" s="31">
        <v>2430.1689999999999</v>
      </c>
      <c r="J5537" s="31">
        <v>4007.5030000000002</v>
      </c>
      <c r="K5537" s="31">
        <v>1967.046</v>
      </c>
      <c r="L5537" s="31">
        <v>105.65</v>
      </c>
      <c r="M5537" s="31" t="s">
        <v>108</v>
      </c>
      <c r="N5537" s="31">
        <v>68.932699999999997</v>
      </c>
      <c r="O5537" s="31">
        <v>107.6306</v>
      </c>
      <c r="P5537" s="31">
        <v>119.6917</v>
      </c>
      <c r="Q5537" s="31">
        <v>2468.614</v>
      </c>
      <c r="R5537" s="31">
        <v>76.040999999999997</v>
      </c>
      <c r="S5537" s="31" t="s">
        <v>108</v>
      </c>
    </row>
    <row r="5538" spans="1:19" x14ac:dyDescent="0.35">
      <c r="A5538" s="2">
        <v>40620</v>
      </c>
      <c r="B5538" s="31">
        <v>792.81269999999995</v>
      </c>
      <c r="C5538" s="31">
        <v>1423.759</v>
      </c>
      <c r="D5538" s="31">
        <v>717.83100000000002</v>
      </c>
      <c r="E5538" s="31">
        <v>847.96669999999995</v>
      </c>
      <c r="F5538" s="31">
        <v>121.6134</v>
      </c>
      <c r="G5538" s="31">
        <v>395.49270000000001</v>
      </c>
      <c r="H5538" s="31">
        <v>12.573869999999999</v>
      </c>
      <c r="I5538" s="31">
        <v>2430.8649999999998</v>
      </c>
      <c r="J5538" s="31">
        <v>3999.2080000000001</v>
      </c>
      <c r="K5538" s="31">
        <v>1963.8430000000001</v>
      </c>
      <c r="L5538" s="31">
        <v>106.11</v>
      </c>
      <c r="M5538" s="31" t="s">
        <v>108</v>
      </c>
      <c r="N5538" s="31">
        <v>68.793400000000005</v>
      </c>
      <c r="O5538" s="31">
        <v>104.4682</v>
      </c>
      <c r="P5538" s="31">
        <v>120.6913</v>
      </c>
      <c r="Q5538" s="31">
        <v>2484.8566999999998</v>
      </c>
      <c r="R5538" s="31">
        <v>75.718000000000004</v>
      </c>
      <c r="S5538" s="31" t="s">
        <v>108</v>
      </c>
    </row>
    <row r="5539" spans="1:19" x14ac:dyDescent="0.35">
      <c r="A5539" s="2">
        <v>40623</v>
      </c>
      <c r="B5539" s="31">
        <v>800.75689999999997</v>
      </c>
      <c r="C5539" s="31">
        <v>1448.626</v>
      </c>
      <c r="D5539" s="31">
        <v>723.0086</v>
      </c>
      <c r="E5539" s="31">
        <v>837.40560000000005</v>
      </c>
      <c r="F5539" s="31">
        <v>122.4971</v>
      </c>
      <c r="G5539" s="31">
        <v>395.63780000000003</v>
      </c>
      <c r="H5539" s="31">
        <v>12.823180000000001</v>
      </c>
      <c r="I5539" s="31">
        <v>2430.8649999999998</v>
      </c>
      <c r="J5539" s="31">
        <v>3983.136</v>
      </c>
      <c r="K5539" s="31">
        <v>1956.4749999999999</v>
      </c>
      <c r="L5539" s="31">
        <v>107.67</v>
      </c>
      <c r="M5539" s="31" t="s">
        <v>108</v>
      </c>
      <c r="N5539" s="31">
        <v>69.815299999999993</v>
      </c>
      <c r="O5539" s="31">
        <v>104.48050000000001</v>
      </c>
      <c r="P5539" s="31">
        <v>121.0939</v>
      </c>
      <c r="Q5539" s="31">
        <v>2511.0268000000001</v>
      </c>
      <c r="R5539" s="31">
        <v>75.400999999999996</v>
      </c>
      <c r="S5539" s="31" t="s">
        <v>108</v>
      </c>
    </row>
    <row r="5540" spans="1:19" x14ac:dyDescent="0.35">
      <c r="A5540" s="2">
        <v>40624</v>
      </c>
      <c r="B5540" s="31">
        <v>805.84389999999996</v>
      </c>
      <c r="C5540" s="31">
        <v>1452.289</v>
      </c>
      <c r="D5540" s="31">
        <v>729.85040000000004</v>
      </c>
      <c r="E5540" s="31">
        <v>845.69410000000005</v>
      </c>
      <c r="F5540" s="31">
        <v>122.6086</v>
      </c>
      <c r="G5540" s="31">
        <v>396.36349999999999</v>
      </c>
      <c r="H5540" s="31">
        <v>13.12074</v>
      </c>
      <c r="I5540" s="31">
        <v>2424.951</v>
      </c>
      <c r="J5540" s="31">
        <v>3977.951</v>
      </c>
      <c r="K5540" s="31">
        <v>1954.0719999999999</v>
      </c>
      <c r="L5540" s="31">
        <v>107.28</v>
      </c>
      <c r="M5540" s="31" t="s">
        <v>108</v>
      </c>
      <c r="N5540" s="31">
        <v>69.900400000000005</v>
      </c>
      <c r="O5540" s="31">
        <v>104.6347</v>
      </c>
      <c r="P5540" s="31">
        <v>121.3257</v>
      </c>
      <c r="Q5540" s="31">
        <v>2534.0153</v>
      </c>
      <c r="R5540" s="31">
        <v>75.433999999999997</v>
      </c>
      <c r="S5540" s="31" t="s">
        <v>108</v>
      </c>
    </row>
    <row r="5541" spans="1:19" x14ac:dyDescent="0.35">
      <c r="A5541" s="2">
        <v>40625</v>
      </c>
      <c r="B5541" s="31">
        <v>804.65920000000006</v>
      </c>
      <c r="C5541" s="31">
        <v>1459.518</v>
      </c>
      <c r="D5541" s="31">
        <v>729.66549999999995</v>
      </c>
      <c r="E5541" s="31">
        <v>866.81640000000004</v>
      </c>
      <c r="F5541" s="31">
        <v>123.5009</v>
      </c>
      <c r="G5541" s="31">
        <v>392.22719999999998</v>
      </c>
      <c r="H5541" s="31">
        <v>13.07249</v>
      </c>
      <c r="I5541" s="31">
        <v>2430.6909999999998</v>
      </c>
      <c r="J5541" s="31">
        <v>3975.3589999999999</v>
      </c>
      <c r="K5541" s="31">
        <v>1958.557</v>
      </c>
      <c r="L5541" s="31">
        <v>107.59</v>
      </c>
      <c r="M5541" s="31" t="s">
        <v>108</v>
      </c>
      <c r="N5541" s="31">
        <v>70.1404</v>
      </c>
      <c r="O5541" s="31">
        <v>104.7184</v>
      </c>
      <c r="P5541" s="31">
        <v>120.5765</v>
      </c>
      <c r="Q5541" s="31">
        <v>2542.13</v>
      </c>
      <c r="R5541" s="31">
        <v>75.793999999999997</v>
      </c>
      <c r="S5541" s="31" t="s">
        <v>108</v>
      </c>
    </row>
    <row r="5542" spans="1:19" x14ac:dyDescent="0.35">
      <c r="A5542" s="2">
        <v>40626</v>
      </c>
      <c r="B5542" s="31">
        <v>805.56510000000003</v>
      </c>
      <c r="C5542" s="31">
        <v>1470.2159999999999</v>
      </c>
      <c r="D5542" s="31">
        <v>725.41250000000002</v>
      </c>
      <c r="E5542" s="31">
        <v>865.65779999999995</v>
      </c>
      <c r="F5542" s="31">
        <v>123.2349</v>
      </c>
      <c r="G5542" s="31">
        <v>393.17059999999998</v>
      </c>
      <c r="H5542" s="31">
        <v>12.879479999999999</v>
      </c>
      <c r="I5542" s="31">
        <v>2433.9960000000001</v>
      </c>
      <c r="J5542" s="31">
        <v>3959.8049999999998</v>
      </c>
      <c r="K5542" s="31">
        <v>1956.9549999999999</v>
      </c>
      <c r="L5542" s="31">
        <v>108.69</v>
      </c>
      <c r="M5542" s="31" t="s">
        <v>108</v>
      </c>
      <c r="N5542" s="31">
        <v>71.487499999999997</v>
      </c>
      <c r="O5542" s="31">
        <v>104.8592</v>
      </c>
      <c r="P5542" s="31">
        <v>121.23</v>
      </c>
      <c r="Q5542" s="31">
        <v>2567.2136999999998</v>
      </c>
      <c r="R5542" s="31">
        <v>75.656000000000006</v>
      </c>
      <c r="S5542" s="31" t="s">
        <v>108</v>
      </c>
    </row>
    <row r="5543" spans="1:19" x14ac:dyDescent="0.35">
      <c r="A5543" s="2">
        <v>40627</v>
      </c>
      <c r="B5543" s="31">
        <v>804.31079999999997</v>
      </c>
      <c r="C5543" s="31">
        <v>1469.59</v>
      </c>
      <c r="D5543" s="31">
        <v>723.74829999999997</v>
      </c>
      <c r="E5543" s="31">
        <v>862.85040000000004</v>
      </c>
      <c r="F5543" s="31">
        <v>122.4799</v>
      </c>
      <c r="G5543" s="31">
        <v>394.25909999999999</v>
      </c>
      <c r="H5543" s="31">
        <v>13.036300000000001</v>
      </c>
      <c r="I5543" s="31">
        <v>2431.9090000000001</v>
      </c>
      <c r="J5543" s="31">
        <v>3949.4360000000001</v>
      </c>
      <c r="K5543" s="31">
        <v>1954.232</v>
      </c>
      <c r="L5543" s="31">
        <v>109.09</v>
      </c>
      <c r="M5543" s="31" t="s">
        <v>108</v>
      </c>
      <c r="N5543" s="31">
        <v>71.750699999999995</v>
      </c>
      <c r="O5543" s="31">
        <v>104.4708</v>
      </c>
      <c r="P5543" s="31">
        <v>120.7539</v>
      </c>
      <c r="Q5543" s="31">
        <v>2588.1320000000001</v>
      </c>
      <c r="R5543" s="31">
        <v>76.216999999999999</v>
      </c>
      <c r="S5543" s="31" t="s">
        <v>108</v>
      </c>
    </row>
    <row r="5544" spans="1:19" x14ac:dyDescent="0.35">
      <c r="A5544" s="2">
        <v>40630</v>
      </c>
      <c r="B5544" s="31">
        <v>798.45719999999994</v>
      </c>
      <c r="C5544" s="31">
        <v>1459.0360000000001</v>
      </c>
      <c r="D5544" s="31">
        <v>724.67290000000003</v>
      </c>
      <c r="E5544" s="31">
        <v>849.34820000000002</v>
      </c>
      <c r="F5544" s="31">
        <v>121.93940000000001</v>
      </c>
      <c r="G5544" s="31">
        <v>391.42899999999997</v>
      </c>
      <c r="H5544" s="31">
        <v>13.06043</v>
      </c>
      <c r="I5544" s="31">
        <v>2429.1260000000002</v>
      </c>
      <c r="J5544" s="31">
        <v>3945.8069999999998</v>
      </c>
      <c r="K5544" s="31">
        <v>1948.7860000000001</v>
      </c>
      <c r="L5544" s="31">
        <v>108.44</v>
      </c>
      <c r="M5544" s="31" t="s">
        <v>108</v>
      </c>
      <c r="N5544" s="31">
        <v>71.092699999999994</v>
      </c>
      <c r="O5544" s="31">
        <v>103.7158</v>
      </c>
      <c r="P5544" s="31">
        <v>120.4306</v>
      </c>
      <c r="Q5544" s="31">
        <v>2576.37</v>
      </c>
      <c r="R5544" s="31">
        <v>76.128</v>
      </c>
      <c r="S5544" s="31" t="s">
        <v>108</v>
      </c>
    </row>
    <row r="5545" spans="1:19" x14ac:dyDescent="0.35">
      <c r="A5545" s="2">
        <v>40631</v>
      </c>
      <c r="B5545" s="31">
        <v>801.10530000000006</v>
      </c>
      <c r="C5545" s="31">
        <v>1466.7470000000001</v>
      </c>
      <c r="D5545" s="31">
        <v>722.08410000000003</v>
      </c>
      <c r="E5545" s="31">
        <v>853.89350000000002</v>
      </c>
      <c r="F5545" s="31">
        <v>121.6134</v>
      </c>
      <c r="G5545" s="31">
        <v>395.20249999999999</v>
      </c>
      <c r="H5545" s="31">
        <v>12.29241</v>
      </c>
      <c r="I5545" s="31">
        <v>2431.5610000000001</v>
      </c>
      <c r="J5545" s="31">
        <v>3935.4380000000001</v>
      </c>
      <c r="K5545" s="31">
        <v>1945.7429999999999</v>
      </c>
      <c r="L5545" s="31">
        <v>109.63</v>
      </c>
      <c r="M5545" s="31" t="s">
        <v>108</v>
      </c>
      <c r="N5545" s="31">
        <v>71.921000000000006</v>
      </c>
      <c r="O5545" s="31">
        <v>102.9153</v>
      </c>
      <c r="P5545" s="31">
        <v>120.1165</v>
      </c>
      <c r="Q5545" s="31">
        <v>2585.904</v>
      </c>
      <c r="R5545" s="31">
        <v>76.248999999999995</v>
      </c>
      <c r="S5545" s="31" t="s">
        <v>108</v>
      </c>
    </row>
    <row r="5546" spans="1:19" x14ac:dyDescent="0.35">
      <c r="A5546" s="2">
        <v>40632</v>
      </c>
      <c r="B5546" s="31">
        <v>801.03560000000004</v>
      </c>
      <c r="C5546" s="31">
        <v>1473.3489999999999</v>
      </c>
      <c r="D5546" s="31">
        <v>721.34439999999995</v>
      </c>
      <c r="E5546" s="31">
        <v>835.71230000000003</v>
      </c>
      <c r="F5546" s="31">
        <v>122.2483</v>
      </c>
      <c r="G5546" s="31">
        <v>398.25029999999998</v>
      </c>
      <c r="H5546" s="31">
        <v>12.01094</v>
      </c>
      <c r="I5546" s="31">
        <v>2427.9079999999999</v>
      </c>
      <c r="J5546" s="31">
        <v>3947.3620000000001</v>
      </c>
      <c r="K5546" s="31">
        <v>1944.6220000000001</v>
      </c>
      <c r="L5546" s="31">
        <v>110.25</v>
      </c>
      <c r="M5546" s="31" t="s">
        <v>108</v>
      </c>
      <c r="N5546" s="31">
        <v>72.292699999999996</v>
      </c>
      <c r="O5546" s="31">
        <v>102.05329999999999</v>
      </c>
      <c r="P5546" s="31">
        <v>120.34220000000001</v>
      </c>
      <c r="Q5546" s="31">
        <v>2624.3615</v>
      </c>
      <c r="R5546" s="31">
        <v>76.117999999999995</v>
      </c>
      <c r="S5546" s="31" t="s">
        <v>108</v>
      </c>
    </row>
    <row r="5547" spans="1:19" x14ac:dyDescent="0.35">
      <c r="A5547" s="2">
        <v>40633</v>
      </c>
      <c r="B5547" s="31">
        <v>816.71489999999994</v>
      </c>
      <c r="C5547" s="31">
        <v>1497.6369999999999</v>
      </c>
      <c r="D5547" s="31">
        <v>731.69949999999994</v>
      </c>
      <c r="E5547" s="31">
        <v>840.10159999999996</v>
      </c>
      <c r="F5547" s="31">
        <v>123.5352</v>
      </c>
      <c r="G5547" s="31">
        <v>409.35309999999998</v>
      </c>
      <c r="H5547" s="31">
        <v>11.870200000000001</v>
      </c>
      <c r="I5547" s="31">
        <v>2427.56</v>
      </c>
      <c r="J5547" s="31">
        <v>3944.252</v>
      </c>
      <c r="K5547" s="31">
        <v>1942.2190000000001</v>
      </c>
      <c r="L5547" s="31">
        <v>110</v>
      </c>
      <c r="M5547" s="31" t="s">
        <v>108</v>
      </c>
      <c r="N5547" s="31">
        <v>72.346800000000002</v>
      </c>
      <c r="O5547" s="31">
        <v>102.26130000000001</v>
      </c>
      <c r="P5547" s="31">
        <v>121.1665</v>
      </c>
      <c r="Q5547" s="31">
        <v>2650.0466000000001</v>
      </c>
      <c r="R5547" s="31">
        <v>75.856999999999999</v>
      </c>
      <c r="S5547" s="31" t="s">
        <v>108</v>
      </c>
    </row>
    <row r="5548" spans="1:19" x14ac:dyDescent="0.35">
      <c r="A5548" s="2">
        <v>40634</v>
      </c>
      <c r="B5548" s="31">
        <v>825.14689999999996</v>
      </c>
      <c r="C5548" s="31">
        <v>1518.6479999999999</v>
      </c>
      <c r="D5548" s="31">
        <v>737.43179999999995</v>
      </c>
      <c r="E5548" s="31">
        <v>833.79610000000002</v>
      </c>
      <c r="F5548" s="31">
        <v>122.5915</v>
      </c>
      <c r="G5548" s="31">
        <v>404.56360000000001</v>
      </c>
      <c r="H5548" s="31">
        <v>12.10744</v>
      </c>
      <c r="I5548" s="31">
        <v>2421.2979999999998</v>
      </c>
      <c r="J5548" s="31">
        <v>3942.1779999999999</v>
      </c>
      <c r="K5548" s="31">
        <v>1937.7339999999999</v>
      </c>
      <c r="L5548" s="31">
        <v>110.57</v>
      </c>
      <c r="M5548" s="31" t="s">
        <v>108</v>
      </c>
      <c r="N5548" s="31">
        <v>72.416499999999999</v>
      </c>
      <c r="O5548" s="31">
        <v>100.4851</v>
      </c>
      <c r="P5548" s="31">
        <v>120.7861</v>
      </c>
      <c r="Q5548" s="31">
        <v>2682.8024999999998</v>
      </c>
      <c r="R5548" s="31">
        <v>75.832999999999998</v>
      </c>
      <c r="S5548" s="31" t="s">
        <v>108</v>
      </c>
    </row>
    <row r="5549" spans="1:19" x14ac:dyDescent="0.35">
      <c r="A5549" s="2">
        <v>40637</v>
      </c>
      <c r="B5549" s="31">
        <v>840.82619999999997</v>
      </c>
      <c r="C5549" s="31">
        <v>1527.0809999999999</v>
      </c>
      <c r="D5549" s="31">
        <v>743.71879999999999</v>
      </c>
      <c r="E5549" s="31">
        <v>830.89959999999996</v>
      </c>
      <c r="F5549" s="31">
        <v>122.94329999999999</v>
      </c>
      <c r="G5549" s="31">
        <v>401.73349999999999</v>
      </c>
      <c r="H5549" s="31">
        <v>12.14363</v>
      </c>
      <c r="I5549" s="31">
        <v>2421.9940000000001</v>
      </c>
      <c r="J5549" s="31">
        <v>3950.473</v>
      </c>
      <c r="K5549" s="31">
        <v>1940.4570000000001</v>
      </c>
      <c r="L5549" s="31">
        <v>110.69</v>
      </c>
      <c r="M5549" s="31" t="s">
        <v>108</v>
      </c>
      <c r="N5549" s="31">
        <v>72.478499999999997</v>
      </c>
      <c r="O5549" s="31">
        <v>101.01739999999999</v>
      </c>
      <c r="P5549" s="31">
        <v>121.5461</v>
      </c>
      <c r="Q5549" s="31">
        <v>2701.7554</v>
      </c>
      <c r="R5549" s="31">
        <v>75.912000000000006</v>
      </c>
      <c r="S5549" s="31" t="s">
        <v>108</v>
      </c>
    </row>
    <row r="5550" spans="1:19" x14ac:dyDescent="0.35">
      <c r="A5550" s="2">
        <v>40638</v>
      </c>
      <c r="B5550" s="31">
        <v>849.39750000000004</v>
      </c>
      <c r="C5550" s="31">
        <v>1542.7429999999999</v>
      </c>
      <c r="D5550" s="31">
        <v>753.14930000000004</v>
      </c>
      <c r="E5550" s="31">
        <v>836.02419999999995</v>
      </c>
      <c r="F5550" s="31">
        <v>124.6163</v>
      </c>
      <c r="G5550" s="31">
        <v>398.61309999999997</v>
      </c>
      <c r="H5550" s="31">
        <v>11.962680000000001</v>
      </c>
      <c r="I5550" s="31">
        <v>2422.69</v>
      </c>
      <c r="J5550" s="31">
        <v>3935.4380000000001</v>
      </c>
      <c r="K5550" s="31">
        <v>1936.6130000000001</v>
      </c>
      <c r="L5550" s="31">
        <v>110.48</v>
      </c>
      <c r="M5550" s="31" t="s">
        <v>108</v>
      </c>
      <c r="N5550" s="31">
        <v>71.944299999999998</v>
      </c>
      <c r="O5550" s="31">
        <v>100.2561</v>
      </c>
      <c r="P5550" s="31">
        <v>121.2989</v>
      </c>
      <c r="Q5550" s="31">
        <v>2705.7485999999999</v>
      </c>
      <c r="R5550" s="31">
        <v>75.882000000000005</v>
      </c>
      <c r="S5550" s="31" t="s">
        <v>108</v>
      </c>
    </row>
    <row r="5551" spans="1:19" x14ac:dyDescent="0.35">
      <c r="A5551" s="2">
        <v>40639</v>
      </c>
      <c r="B5551" s="31">
        <v>849.67619999999999</v>
      </c>
      <c r="C5551" s="31">
        <v>1538.6949999999999</v>
      </c>
      <c r="D5551" s="31">
        <v>755.73810000000003</v>
      </c>
      <c r="E5551" s="31">
        <v>855.23030000000006</v>
      </c>
      <c r="F5551" s="31">
        <v>125.1311</v>
      </c>
      <c r="G5551" s="31">
        <v>399.55650000000003</v>
      </c>
      <c r="H5551" s="31">
        <v>12.059189999999999</v>
      </c>
      <c r="I5551" s="31">
        <v>2417.645</v>
      </c>
      <c r="J5551" s="31">
        <v>3922.4769999999999</v>
      </c>
      <c r="K5551" s="31">
        <v>1931.6479999999999</v>
      </c>
      <c r="L5551" s="31">
        <v>110.67</v>
      </c>
      <c r="M5551" s="31" t="s">
        <v>108</v>
      </c>
      <c r="N5551" s="31">
        <v>72.013900000000007</v>
      </c>
      <c r="O5551" s="31">
        <v>99.206500000000005</v>
      </c>
      <c r="P5551" s="31">
        <v>122.5014</v>
      </c>
      <c r="Q5551" s="31">
        <v>2725.326</v>
      </c>
      <c r="R5551" s="31">
        <v>75.513999999999996</v>
      </c>
      <c r="S5551" s="31" t="s">
        <v>108</v>
      </c>
    </row>
    <row r="5552" spans="1:19" x14ac:dyDescent="0.35">
      <c r="A5552" s="2">
        <v>40640</v>
      </c>
      <c r="B5552" s="31">
        <v>851.97580000000005</v>
      </c>
      <c r="C5552" s="31">
        <v>1535.6110000000001</v>
      </c>
      <c r="D5552" s="31">
        <v>754.99839999999995</v>
      </c>
      <c r="E5552" s="31">
        <v>860.93420000000003</v>
      </c>
      <c r="F5552" s="31">
        <v>125.19970000000001</v>
      </c>
      <c r="G5552" s="31">
        <v>395.78300000000002</v>
      </c>
      <c r="H5552" s="31">
        <v>12.01094</v>
      </c>
      <c r="I5552" s="31">
        <v>2413.123</v>
      </c>
      <c r="J5552" s="31">
        <v>3925.587</v>
      </c>
      <c r="K5552" s="31">
        <v>1933.0889999999999</v>
      </c>
      <c r="L5552" s="31">
        <v>110.63</v>
      </c>
      <c r="M5552" s="31" t="s">
        <v>108</v>
      </c>
      <c r="N5552" s="31">
        <v>72.130099999999999</v>
      </c>
      <c r="O5552" s="31">
        <v>99.478200000000001</v>
      </c>
      <c r="P5552" s="31">
        <v>122.0264</v>
      </c>
      <c r="Q5552" s="31">
        <v>2722.8006</v>
      </c>
      <c r="R5552" s="31">
        <v>75.584999999999994</v>
      </c>
      <c r="S5552" s="31" t="s">
        <v>108</v>
      </c>
    </row>
    <row r="5553" spans="1:19" x14ac:dyDescent="0.35">
      <c r="A5553" s="2">
        <v>40641</v>
      </c>
      <c r="B5553" s="31">
        <v>878.72289999999998</v>
      </c>
      <c r="C5553" s="31">
        <v>1571.3720000000001</v>
      </c>
      <c r="D5553" s="31">
        <v>775.23379999999997</v>
      </c>
      <c r="E5553" s="31">
        <v>879.13509999999997</v>
      </c>
      <c r="F5553" s="31">
        <v>126.4695</v>
      </c>
      <c r="G5553" s="31">
        <v>404.08460000000002</v>
      </c>
      <c r="H5553" s="31">
        <v>11.955500000000001</v>
      </c>
      <c r="I5553" s="31">
        <v>2411.3829999999998</v>
      </c>
      <c r="J5553" s="31">
        <v>3922.4769999999999</v>
      </c>
      <c r="K5553" s="31">
        <v>1922.357</v>
      </c>
      <c r="L5553" s="31">
        <v>110.23</v>
      </c>
      <c r="M5553" s="31" t="s">
        <v>108</v>
      </c>
      <c r="N5553" s="31">
        <v>71.781700000000001</v>
      </c>
      <c r="O5553" s="31">
        <v>99.670199999999994</v>
      </c>
      <c r="P5553" s="31">
        <v>123.25579999999999</v>
      </c>
      <c r="Q5553" s="31">
        <v>2731.4522000000002</v>
      </c>
      <c r="R5553" s="31">
        <v>75.066000000000003</v>
      </c>
      <c r="S5553" s="31" t="s">
        <v>108</v>
      </c>
    </row>
    <row r="5554" spans="1:19" x14ac:dyDescent="0.35">
      <c r="A5554" s="2">
        <v>40644</v>
      </c>
      <c r="B5554" s="31">
        <v>859.88239999999996</v>
      </c>
      <c r="C5554" s="31">
        <v>1542.444</v>
      </c>
      <c r="D5554" s="31">
        <v>775.60389999999995</v>
      </c>
      <c r="E5554" s="31">
        <v>877.37099999999998</v>
      </c>
      <c r="F5554" s="31">
        <v>125.9547</v>
      </c>
      <c r="G5554" s="31">
        <v>397.18520000000001</v>
      </c>
      <c r="H5554" s="31">
        <v>12.14015</v>
      </c>
      <c r="I5554" s="31">
        <v>2412.2530000000002</v>
      </c>
      <c r="J5554" s="31">
        <v>3925.069</v>
      </c>
      <c r="K5554" s="31">
        <v>1920.115</v>
      </c>
      <c r="L5554" s="31">
        <v>109.88</v>
      </c>
      <c r="M5554" s="31" t="s">
        <v>108</v>
      </c>
      <c r="N5554" s="31">
        <v>71.471999999999994</v>
      </c>
      <c r="O5554" s="31">
        <v>100.0873</v>
      </c>
      <c r="P5554" s="31">
        <v>123.4126</v>
      </c>
      <c r="Q5554" s="31">
        <v>2718.4811</v>
      </c>
      <c r="R5554" s="31">
        <v>75.055999999999997</v>
      </c>
      <c r="S5554" s="31" t="s">
        <v>108</v>
      </c>
    </row>
    <row r="5555" spans="1:19" x14ac:dyDescent="0.35">
      <c r="A5555" s="2">
        <v>40645</v>
      </c>
      <c r="B5555" s="31">
        <v>839.46289999999999</v>
      </c>
      <c r="C5555" s="31">
        <v>1523.29</v>
      </c>
      <c r="D5555" s="31">
        <v>747.50850000000003</v>
      </c>
      <c r="E5555" s="31">
        <v>856.79639999999995</v>
      </c>
      <c r="F5555" s="31">
        <v>124.7107</v>
      </c>
      <c r="G5555" s="31">
        <v>385.99380000000002</v>
      </c>
      <c r="H5555" s="31">
        <v>12.25731</v>
      </c>
      <c r="I5555" s="31">
        <v>2411.3829999999998</v>
      </c>
      <c r="J5555" s="31">
        <v>3946.3249999999998</v>
      </c>
      <c r="K5555" s="31">
        <v>1929.085</v>
      </c>
      <c r="L5555" s="31">
        <v>108.94</v>
      </c>
      <c r="M5555" s="31" t="s">
        <v>108</v>
      </c>
      <c r="N5555" s="31">
        <v>71.007499999999993</v>
      </c>
      <c r="O5555" s="31">
        <v>101.3977</v>
      </c>
      <c r="P5555" s="31">
        <v>123.7739</v>
      </c>
      <c r="Q5555" s="31">
        <v>2666.9693000000002</v>
      </c>
      <c r="R5555" s="31">
        <v>74.852999999999994</v>
      </c>
      <c r="S5555" s="31" t="s">
        <v>108</v>
      </c>
    </row>
    <row r="5556" spans="1:19" x14ac:dyDescent="0.35">
      <c r="A5556" s="2">
        <v>40646</v>
      </c>
      <c r="B5556" s="31">
        <v>852.51599999999996</v>
      </c>
      <c r="C5556" s="31">
        <v>1558.461</v>
      </c>
      <c r="D5556" s="31">
        <v>752.72569999999996</v>
      </c>
      <c r="E5556" s="31">
        <v>846.53060000000005</v>
      </c>
      <c r="F5556" s="31">
        <v>124.8823</v>
      </c>
      <c r="G5556" s="31">
        <v>387.1327</v>
      </c>
      <c r="H5556" s="31">
        <v>12.312670000000001</v>
      </c>
      <c r="I5556" s="31">
        <v>2413.645</v>
      </c>
      <c r="J5556" s="31">
        <v>3956.1759999999999</v>
      </c>
      <c r="K5556" s="31">
        <v>1929.2449999999999</v>
      </c>
      <c r="L5556" s="31">
        <v>108.98</v>
      </c>
      <c r="M5556" s="31" t="s">
        <v>108</v>
      </c>
      <c r="N5556" s="31">
        <v>71.487499999999997</v>
      </c>
      <c r="O5556" s="31">
        <v>101.0098</v>
      </c>
      <c r="P5556" s="31">
        <v>123.8419</v>
      </c>
      <c r="Q5556" s="31">
        <v>2685.1197999999999</v>
      </c>
      <c r="R5556" s="31">
        <v>74.98</v>
      </c>
      <c r="S5556" s="31" t="s">
        <v>108</v>
      </c>
    </row>
    <row r="5557" spans="1:19" x14ac:dyDescent="0.35">
      <c r="A5557" s="2">
        <v>40647</v>
      </c>
      <c r="B5557" s="31">
        <v>850.55809999999997</v>
      </c>
      <c r="C5557" s="31">
        <v>1552.452</v>
      </c>
      <c r="D5557" s="31">
        <v>750.87670000000003</v>
      </c>
      <c r="E5557" s="31">
        <v>837.57989999999995</v>
      </c>
      <c r="F5557" s="31">
        <v>126.3236</v>
      </c>
      <c r="G5557" s="31">
        <v>386.48509999999999</v>
      </c>
      <c r="H5557" s="31">
        <v>12.54128</v>
      </c>
      <c r="I5557" s="31">
        <v>2419.3850000000002</v>
      </c>
      <c r="J5557" s="31">
        <v>3949.9549999999999</v>
      </c>
      <c r="K5557" s="31">
        <v>1932.769</v>
      </c>
      <c r="L5557" s="31">
        <v>109.11</v>
      </c>
      <c r="M5557" s="31" t="s">
        <v>108</v>
      </c>
      <c r="N5557" s="31">
        <v>71.247500000000002</v>
      </c>
      <c r="O5557" s="31">
        <v>101.919</v>
      </c>
      <c r="P5557" s="31">
        <v>123.4849</v>
      </c>
      <c r="Q5557" s="31">
        <v>2678.9151999999999</v>
      </c>
      <c r="R5557" s="31">
        <v>74.685000000000002</v>
      </c>
      <c r="S5557" s="31" t="s">
        <v>108</v>
      </c>
    </row>
    <row r="5558" spans="1:19" x14ac:dyDescent="0.35">
      <c r="A5558" s="2">
        <v>40648</v>
      </c>
      <c r="B5558" s="31">
        <v>860.90689999999995</v>
      </c>
      <c r="C5558" s="31">
        <v>1576.923</v>
      </c>
      <c r="D5558" s="31">
        <v>759.75189999999998</v>
      </c>
      <c r="E5558" s="31">
        <v>837.09010000000001</v>
      </c>
      <c r="F5558" s="31">
        <v>127.49039999999999</v>
      </c>
      <c r="G5558" s="31">
        <v>386.62900000000002</v>
      </c>
      <c r="H5558" s="31">
        <v>12.6616</v>
      </c>
      <c r="I5558" s="31">
        <v>2419.7330000000002</v>
      </c>
      <c r="J5558" s="31">
        <v>3970.174</v>
      </c>
      <c r="K5558" s="31">
        <v>1940.9380000000001</v>
      </c>
      <c r="L5558" s="31">
        <v>109.82</v>
      </c>
      <c r="M5558" s="31" t="s">
        <v>108</v>
      </c>
      <c r="N5558" s="31">
        <v>71.526200000000003</v>
      </c>
      <c r="O5558" s="31">
        <v>101.8501</v>
      </c>
      <c r="P5558" s="31">
        <v>123.1293</v>
      </c>
      <c r="Q5558" s="31">
        <v>2677.6293000000001</v>
      </c>
      <c r="R5558" s="31">
        <v>74.831999999999994</v>
      </c>
      <c r="S5558" s="31" t="s">
        <v>108</v>
      </c>
    </row>
    <row r="5559" spans="1:19" x14ac:dyDescent="0.35">
      <c r="A5559" s="2">
        <v>40651</v>
      </c>
      <c r="B5559" s="31">
        <v>848.1807</v>
      </c>
      <c r="C5559" s="31">
        <v>1559.527</v>
      </c>
      <c r="D5559" s="31">
        <v>745.3297</v>
      </c>
      <c r="E5559" s="31">
        <v>820.96990000000005</v>
      </c>
      <c r="F5559" s="31">
        <v>128.08240000000001</v>
      </c>
      <c r="G5559" s="31">
        <v>390.2269</v>
      </c>
      <c r="H5559" s="31">
        <v>12.260540000000001</v>
      </c>
      <c r="I5559" s="31">
        <v>2424.2550000000001</v>
      </c>
      <c r="J5559" s="31">
        <v>3982.6170000000002</v>
      </c>
      <c r="K5559" s="31">
        <v>1960.96</v>
      </c>
      <c r="L5559" s="31">
        <v>108.34</v>
      </c>
      <c r="M5559" s="31" t="s">
        <v>108</v>
      </c>
      <c r="N5559" s="31">
        <v>70.914599999999993</v>
      </c>
      <c r="O5559" s="31">
        <v>103.0829</v>
      </c>
      <c r="P5559" s="31">
        <v>121.3139</v>
      </c>
      <c r="Q5559" s="31">
        <v>2634.0104000000001</v>
      </c>
      <c r="R5559" s="31">
        <v>75.504000000000005</v>
      </c>
      <c r="S5559" s="31" t="s">
        <v>108</v>
      </c>
    </row>
    <row r="5560" spans="1:19" x14ac:dyDescent="0.35">
      <c r="A5560" s="2">
        <v>40652</v>
      </c>
      <c r="B5560" s="31">
        <v>846.29269999999997</v>
      </c>
      <c r="C5560" s="31">
        <v>1550.2719999999999</v>
      </c>
      <c r="D5560" s="31">
        <v>742.00149999999996</v>
      </c>
      <c r="E5560" s="31">
        <v>831.30100000000004</v>
      </c>
      <c r="F5560" s="31">
        <v>128.27109999999999</v>
      </c>
      <c r="G5560" s="31">
        <v>389.72320000000002</v>
      </c>
      <c r="H5560" s="31">
        <v>12.300649999999999</v>
      </c>
      <c r="I5560" s="31">
        <v>2427.386</v>
      </c>
      <c r="J5560" s="31">
        <v>3984.6909999999998</v>
      </c>
      <c r="K5560" s="31">
        <v>1956.4749999999999</v>
      </c>
      <c r="L5560" s="31">
        <v>108.96</v>
      </c>
      <c r="M5560" s="31" t="s">
        <v>108</v>
      </c>
      <c r="N5560" s="31">
        <v>71.564899999999994</v>
      </c>
      <c r="O5560" s="31">
        <v>102.7569</v>
      </c>
      <c r="P5560" s="31">
        <v>122.24469999999999</v>
      </c>
      <c r="Q5560" s="31">
        <v>2643.9602</v>
      </c>
      <c r="R5560" s="31">
        <v>75.028999999999996</v>
      </c>
      <c r="S5560" s="31" t="s">
        <v>108</v>
      </c>
    </row>
    <row r="5561" spans="1:19" x14ac:dyDescent="0.35">
      <c r="A5561" s="2">
        <v>40653</v>
      </c>
      <c r="B5561" s="31">
        <v>863.56399999999996</v>
      </c>
      <c r="C5561" s="31">
        <v>1574.0640000000001</v>
      </c>
      <c r="D5561" s="31">
        <v>756.97839999999997</v>
      </c>
      <c r="E5561" s="31">
        <v>852.54219999999998</v>
      </c>
      <c r="F5561" s="31">
        <v>128.59710000000001</v>
      </c>
      <c r="G5561" s="31">
        <v>394.11259999999999</v>
      </c>
      <c r="H5561" s="31">
        <v>12.45707</v>
      </c>
      <c r="I5561" s="31">
        <v>2427.386</v>
      </c>
      <c r="J5561" s="31">
        <v>3973.2849999999999</v>
      </c>
      <c r="K5561" s="31">
        <v>1952.7909999999999</v>
      </c>
      <c r="L5561" s="31">
        <v>110.61</v>
      </c>
      <c r="M5561" s="31" t="s">
        <v>108</v>
      </c>
      <c r="N5561" s="31">
        <v>72.927499999999995</v>
      </c>
      <c r="O5561" s="31">
        <v>102.7749</v>
      </c>
      <c r="P5561" s="31">
        <v>123.9444</v>
      </c>
      <c r="Q5561" s="31">
        <v>2709.3211000000001</v>
      </c>
      <c r="R5561" s="31">
        <v>74.367999999999995</v>
      </c>
      <c r="S5561" s="31" t="s">
        <v>108</v>
      </c>
    </row>
    <row r="5562" spans="1:19" x14ac:dyDescent="0.35">
      <c r="A5562" s="2">
        <v>40654</v>
      </c>
      <c r="B5562" s="31">
        <v>864.47299999999996</v>
      </c>
      <c r="C5562" s="31">
        <v>1585.645</v>
      </c>
      <c r="D5562" s="31">
        <v>752.72569999999996</v>
      </c>
      <c r="E5562" s="31">
        <v>863.78620000000001</v>
      </c>
      <c r="F5562" s="31">
        <v>129.01750000000001</v>
      </c>
      <c r="G5562" s="31">
        <v>400.01310000000001</v>
      </c>
      <c r="H5562" s="31">
        <v>12.384880000000001</v>
      </c>
      <c r="I5562" s="31">
        <v>2428.0819999999999</v>
      </c>
      <c r="J5562" s="31">
        <v>3975.877</v>
      </c>
      <c r="K5562" s="31">
        <v>1958.7170000000001</v>
      </c>
      <c r="L5562" s="31">
        <v>110.84</v>
      </c>
      <c r="M5562" s="31" t="s">
        <v>108</v>
      </c>
      <c r="N5562" s="31">
        <v>73.562299999999993</v>
      </c>
      <c r="O5562" s="31">
        <v>103.6733</v>
      </c>
      <c r="P5562" s="31">
        <v>124.4601</v>
      </c>
      <c r="Q5562" s="31">
        <v>2734.4834000000001</v>
      </c>
      <c r="R5562" s="31">
        <v>74.108999999999995</v>
      </c>
      <c r="S5562" s="31" t="s">
        <v>108</v>
      </c>
    </row>
    <row r="5563" spans="1:19" x14ac:dyDescent="0.35">
      <c r="A5563" s="2">
        <v>40655</v>
      </c>
      <c r="B5563" s="31">
        <v>864.47299999999996</v>
      </c>
      <c r="C5563" s="31">
        <v>1585.645</v>
      </c>
      <c r="D5563" s="31">
        <v>752.72569999999996</v>
      </c>
      <c r="E5563" s="31">
        <v>863.78620000000001</v>
      </c>
      <c r="F5563" s="31">
        <v>129.01750000000001</v>
      </c>
      <c r="G5563" s="31">
        <v>400.01310000000001</v>
      </c>
      <c r="H5563" s="31">
        <v>12.384880000000001</v>
      </c>
      <c r="I5563" s="31">
        <v>2431.0390000000002</v>
      </c>
      <c r="J5563" s="31">
        <v>3975.877</v>
      </c>
      <c r="K5563" s="31">
        <v>1958.7170000000001</v>
      </c>
      <c r="L5563" s="31">
        <v>110.84</v>
      </c>
      <c r="M5563" s="31" t="s">
        <v>108</v>
      </c>
      <c r="N5563" s="31">
        <v>73.562299999999993</v>
      </c>
      <c r="O5563" s="31">
        <v>103.6733</v>
      </c>
      <c r="P5563" s="31">
        <v>124.4601</v>
      </c>
      <c r="Q5563" s="31">
        <v>2734.6226999999999</v>
      </c>
      <c r="R5563" s="31">
        <v>74.108000000000004</v>
      </c>
      <c r="S5563" s="31" t="s">
        <v>108</v>
      </c>
    </row>
    <row r="5564" spans="1:19" x14ac:dyDescent="0.35">
      <c r="A5564" s="2">
        <v>40658</v>
      </c>
      <c r="B5564" s="31">
        <v>862.09559999999999</v>
      </c>
      <c r="C5564" s="31">
        <v>1588.6489999999999</v>
      </c>
      <c r="D5564" s="31">
        <v>749.21259999999995</v>
      </c>
      <c r="E5564" s="31">
        <v>863.78620000000001</v>
      </c>
      <c r="F5564" s="31">
        <v>129.47219999999999</v>
      </c>
      <c r="G5564" s="31">
        <v>401.95600000000002</v>
      </c>
      <c r="H5564" s="31">
        <v>12.27258</v>
      </c>
      <c r="I5564" s="31">
        <v>2428.9520000000002</v>
      </c>
      <c r="J5564" s="31">
        <v>3987.2829999999999</v>
      </c>
      <c r="K5564" s="31">
        <v>1958.7170000000001</v>
      </c>
      <c r="L5564" s="31">
        <v>110.82</v>
      </c>
      <c r="M5564" s="31" t="s">
        <v>108</v>
      </c>
      <c r="N5564" s="31">
        <v>73.624200000000002</v>
      </c>
      <c r="O5564" s="31">
        <v>103.6733</v>
      </c>
      <c r="P5564" s="31">
        <v>124.4601</v>
      </c>
      <c r="Q5564" s="31">
        <v>2729.6504</v>
      </c>
      <c r="R5564" s="31">
        <v>73.986000000000004</v>
      </c>
      <c r="S5564" s="31" t="s">
        <v>108</v>
      </c>
    </row>
    <row r="5565" spans="1:19" x14ac:dyDescent="0.35">
      <c r="A5565" s="2">
        <v>40659</v>
      </c>
      <c r="B5565" s="31">
        <v>865.52189999999996</v>
      </c>
      <c r="C5565" s="31">
        <v>1602.556</v>
      </c>
      <c r="D5565" s="31">
        <v>755.49919999999997</v>
      </c>
      <c r="E5565" s="31">
        <v>849.53629999999998</v>
      </c>
      <c r="F5565" s="31">
        <v>128.99180000000001</v>
      </c>
      <c r="G5565" s="31">
        <v>399.86919999999998</v>
      </c>
      <c r="H5565" s="31">
        <v>12.40493</v>
      </c>
      <c r="I5565" s="31">
        <v>2431.9090000000001</v>
      </c>
      <c r="J5565" s="31">
        <v>3998.6889999999999</v>
      </c>
      <c r="K5565" s="31">
        <v>1961.921</v>
      </c>
      <c r="L5565" s="31">
        <v>111.67</v>
      </c>
      <c r="M5565" s="31" t="s">
        <v>108</v>
      </c>
      <c r="N5565" s="31">
        <v>73.848699999999994</v>
      </c>
      <c r="O5565" s="31">
        <v>103.71599999999999</v>
      </c>
      <c r="P5565" s="31">
        <v>124.9335</v>
      </c>
      <c r="Q5565" s="31">
        <v>2729.0185999999999</v>
      </c>
      <c r="R5565" s="31">
        <v>73.837000000000003</v>
      </c>
      <c r="S5565" s="31" t="s">
        <v>108</v>
      </c>
    </row>
    <row r="5566" spans="1:19" x14ac:dyDescent="0.35">
      <c r="A5566" s="2">
        <v>40660</v>
      </c>
      <c r="B5566" s="31">
        <v>873.07370000000003</v>
      </c>
      <c r="C5566" s="31">
        <v>1627.269</v>
      </c>
      <c r="D5566" s="31">
        <v>759.93679999999995</v>
      </c>
      <c r="E5566" s="31">
        <v>829.47519999999997</v>
      </c>
      <c r="F5566" s="31">
        <v>130.15860000000001</v>
      </c>
      <c r="G5566" s="31">
        <v>398.50200000000001</v>
      </c>
      <c r="H5566" s="31">
        <v>12.705730000000001</v>
      </c>
      <c r="I5566" s="31">
        <v>2434.3440000000001</v>
      </c>
      <c r="J5566" s="31">
        <v>3990.3939999999998</v>
      </c>
      <c r="K5566" s="31">
        <v>1953.5920000000001</v>
      </c>
      <c r="L5566" s="31">
        <v>112.5</v>
      </c>
      <c r="M5566" s="31" t="s">
        <v>108</v>
      </c>
      <c r="N5566" s="31">
        <v>74.599699999999999</v>
      </c>
      <c r="O5566" s="31">
        <v>102.4558</v>
      </c>
      <c r="P5566" s="31">
        <v>125.07380000000001</v>
      </c>
      <c r="Q5566" s="31">
        <v>2727.1266000000001</v>
      </c>
      <c r="R5566" s="31">
        <v>73.519000000000005</v>
      </c>
      <c r="S5566" s="31" t="s">
        <v>108</v>
      </c>
    </row>
    <row r="5567" spans="1:19" x14ac:dyDescent="0.35">
      <c r="A5567" s="2">
        <v>40661</v>
      </c>
      <c r="B5567" s="31">
        <v>872.16470000000004</v>
      </c>
      <c r="C5567" s="31">
        <v>1632.7929999999999</v>
      </c>
      <c r="D5567" s="31">
        <v>769.92139999999995</v>
      </c>
      <c r="E5567" s="31">
        <v>829.34159999999997</v>
      </c>
      <c r="F5567" s="31">
        <v>131.3683</v>
      </c>
      <c r="G5567" s="31">
        <v>389.57920000000001</v>
      </c>
      <c r="H5567" s="31">
        <v>13.154920000000001</v>
      </c>
      <c r="I5567" s="31">
        <v>2436.2570000000001</v>
      </c>
      <c r="J5567" s="31">
        <v>4008.0210000000002</v>
      </c>
      <c r="K5567" s="31">
        <v>1964.4839999999999</v>
      </c>
      <c r="L5567" s="31">
        <v>112.84</v>
      </c>
      <c r="M5567" s="31" t="s">
        <v>108</v>
      </c>
      <c r="N5567" s="31">
        <v>74.375200000000007</v>
      </c>
      <c r="O5567" s="31">
        <v>104.0261</v>
      </c>
      <c r="P5567" s="31">
        <v>126.6332</v>
      </c>
      <c r="Q5567" s="31">
        <v>2723.9303</v>
      </c>
      <c r="R5567" s="31">
        <v>73.120999999999995</v>
      </c>
      <c r="S5567" s="31" t="s">
        <v>108</v>
      </c>
    </row>
    <row r="5568" spans="1:19" x14ac:dyDescent="0.35">
      <c r="A5568" s="2">
        <v>40662</v>
      </c>
      <c r="B5568" s="31">
        <v>878.38800000000003</v>
      </c>
      <c r="C5568" s="31">
        <v>1646.748</v>
      </c>
      <c r="D5568" s="31">
        <v>766.40830000000005</v>
      </c>
      <c r="E5568" s="31">
        <v>829.34159999999997</v>
      </c>
      <c r="F5568" s="31">
        <v>133.53030000000001</v>
      </c>
      <c r="G5568" s="31">
        <v>401.2364</v>
      </c>
      <c r="H5568" s="31">
        <v>13.39556</v>
      </c>
      <c r="I5568" s="31">
        <v>2436.2570000000001</v>
      </c>
      <c r="J5568" s="31">
        <v>4014.2429999999999</v>
      </c>
      <c r="K5568" s="31">
        <v>1968.4880000000001</v>
      </c>
      <c r="L5568" s="31">
        <v>113.23</v>
      </c>
      <c r="M5568" s="31" t="s">
        <v>108</v>
      </c>
      <c r="N5568" s="31">
        <v>74.344200000000001</v>
      </c>
      <c r="O5568" s="31">
        <v>104.0261</v>
      </c>
      <c r="P5568" s="31">
        <v>126.6332</v>
      </c>
      <c r="Q5568" s="31">
        <v>2731.9227999999998</v>
      </c>
      <c r="R5568" s="31">
        <v>72.933000000000007</v>
      </c>
      <c r="S5568" s="31" t="s">
        <v>108</v>
      </c>
    </row>
    <row r="5569" spans="1:19" x14ac:dyDescent="0.35">
      <c r="A5569" s="2">
        <v>40665</v>
      </c>
      <c r="B5569" s="31">
        <v>873.00379999999996</v>
      </c>
      <c r="C5569" s="31">
        <v>1622.277</v>
      </c>
      <c r="D5569" s="31">
        <v>771.0308</v>
      </c>
      <c r="E5569" s="31">
        <v>829.34159999999997</v>
      </c>
      <c r="F5569" s="31">
        <v>133.59039999999999</v>
      </c>
      <c r="G5569" s="31">
        <v>400.9486</v>
      </c>
      <c r="H5569" s="31">
        <v>13.19904</v>
      </c>
      <c r="I5569" s="31">
        <v>2437.127</v>
      </c>
      <c r="J5569" s="31">
        <v>4017.3530000000001</v>
      </c>
      <c r="K5569" s="31">
        <v>1966.886</v>
      </c>
      <c r="L5569" s="31">
        <v>113.07</v>
      </c>
      <c r="M5569" s="31" t="s">
        <v>108</v>
      </c>
      <c r="N5569" s="31">
        <v>74.367400000000004</v>
      </c>
      <c r="O5569" s="31">
        <v>104.0261</v>
      </c>
      <c r="P5569" s="31">
        <v>126.6332</v>
      </c>
      <c r="Q5569" s="31">
        <v>2738.8386</v>
      </c>
      <c r="R5569" s="31">
        <v>72.950999999999993</v>
      </c>
      <c r="S5569" s="31" t="s">
        <v>108</v>
      </c>
    </row>
    <row r="5570" spans="1:19" x14ac:dyDescent="0.35">
      <c r="A5570" s="2">
        <v>40666</v>
      </c>
      <c r="B5570" s="31">
        <v>854.61369999999999</v>
      </c>
      <c r="C5570" s="31">
        <v>1613.3130000000001</v>
      </c>
      <c r="D5570" s="31">
        <v>755.68409999999994</v>
      </c>
      <c r="E5570" s="31">
        <v>831.70169999999996</v>
      </c>
      <c r="F5570" s="31">
        <v>132.1576</v>
      </c>
      <c r="G5570" s="31">
        <v>392.52949999999998</v>
      </c>
      <c r="H5570" s="31">
        <v>13.118830000000001</v>
      </c>
      <c r="I5570" s="31">
        <v>2437.127</v>
      </c>
      <c r="J5570" s="31">
        <v>4024.0929999999998</v>
      </c>
      <c r="K5570" s="31">
        <v>1964.0029999999999</v>
      </c>
      <c r="L5570" s="31">
        <v>112.59</v>
      </c>
      <c r="M5570" s="31" t="s">
        <v>108</v>
      </c>
      <c r="N5570" s="31">
        <v>74.003600000000006</v>
      </c>
      <c r="O5570" s="31">
        <v>104.8227</v>
      </c>
      <c r="P5570" s="31">
        <v>126.79949999999999</v>
      </c>
      <c r="Q5570" s="31">
        <v>2692.665</v>
      </c>
      <c r="R5570" s="31">
        <v>73.14</v>
      </c>
      <c r="S5570" s="31" t="s">
        <v>108</v>
      </c>
    </row>
    <row r="5571" spans="1:19" x14ac:dyDescent="0.35">
      <c r="A5571" s="2">
        <v>40667</v>
      </c>
      <c r="B5571" s="31">
        <v>845.80319999999995</v>
      </c>
      <c r="C5571" s="31">
        <v>1609.9690000000001</v>
      </c>
      <c r="D5571" s="31">
        <v>740.89210000000003</v>
      </c>
      <c r="E5571" s="31">
        <v>811.48469999999998</v>
      </c>
      <c r="F5571" s="31">
        <v>130.0042</v>
      </c>
      <c r="G5571" s="31">
        <v>389.14749999999998</v>
      </c>
      <c r="H5571" s="31">
        <v>12.87819</v>
      </c>
      <c r="I5571" s="31">
        <v>2437.127</v>
      </c>
      <c r="J5571" s="31">
        <v>4030.8330000000001</v>
      </c>
      <c r="K5571" s="31">
        <v>1961.44</v>
      </c>
      <c r="L5571" s="31">
        <v>111.84</v>
      </c>
      <c r="M5571" s="31" t="s">
        <v>108</v>
      </c>
      <c r="N5571" s="31">
        <v>73.825500000000005</v>
      </c>
      <c r="O5571" s="31">
        <v>105.0616</v>
      </c>
      <c r="P5571" s="31">
        <v>127.1636</v>
      </c>
      <c r="Q5571" s="31">
        <v>2659.0502000000001</v>
      </c>
      <c r="R5571" s="31">
        <v>73.031000000000006</v>
      </c>
      <c r="S5571" s="31" t="s">
        <v>108</v>
      </c>
    </row>
    <row r="5572" spans="1:19" x14ac:dyDescent="0.35">
      <c r="A5572" s="2">
        <v>40668</v>
      </c>
      <c r="B5572" s="31">
        <v>773.15189999999996</v>
      </c>
      <c r="C5572" s="31">
        <v>1499.924</v>
      </c>
      <c r="D5572" s="31">
        <v>696.33130000000006</v>
      </c>
      <c r="E5572" s="31">
        <v>784.43219999999997</v>
      </c>
      <c r="F5572" s="31">
        <v>127.0958</v>
      </c>
      <c r="G5572" s="31">
        <v>380.44060000000002</v>
      </c>
      <c r="H5572" s="31">
        <v>12.25253</v>
      </c>
      <c r="I5572" s="31">
        <v>2437.127</v>
      </c>
      <c r="J5572" s="31">
        <v>4044.8310000000001</v>
      </c>
      <c r="K5572" s="31">
        <v>1970.8910000000001</v>
      </c>
      <c r="L5572" s="31">
        <v>111.17</v>
      </c>
      <c r="M5572" s="31" t="s">
        <v>108</v>
      </c>
      <c r="N5572" s="31">
        <v>73.670699999999997</v>
      </c>
      <c r="O5572" s="31">
        <v>105.9491</v>
      </c>
      <c r="P5572" s="31">
        <v>124.867</v>
      </c>
      <c r="Q5572" s="31">
        <v>2638.3508000000002</v>
      </c>
      <c r="R5572" s="31">
        <v>74.194000000000003</v>
      </c>
      <c r="S5572" s="31" t="s">
        <v>108</v>
      </c>
    </row>
    <row r="5573" spans="1:19" x14ac:dyDescent="0.35">
      <c r="A5573" s="2">
        <v>40669</v>
      </c>
      <c r="B5573" s="31">
        <v>761.12490000000003</v>
      </c>
      <c r="C5573" s="31">
        <v>1497.356</v>
      </c>
      <c r="D5573" s="31">
        <v>689.30510000000004</v>
      </c>
      <c r="E5573" s="31">
        <v>785.52319999999997</v>
      </c>
      <c r="F5573" s="31">
        <v>127.9709</v>
      </c>
      <c r="G5573" s="31">
        <v>381.66390000000001</v>
      </c>
      <c r="H5573" s="31">
        <v>12.36082</v>
      </c>
      <c r="I5573" s="31">
        <v>2448.433</v>
      </c>
      <c r="J5573" s="31">
        <v>4052.09</v>
      </c>
      <c r="K5573" s="31">
        <v>1976.817</v>
      </c>
      <c r="L5573" s="31">
        <v>111.13</v>
      </c>
      <c r="M5573" s="31" t="s">
        <v>108</v>
      </c>
      <c r="N5573" s="31">
        <v>73.500399999999999</v>
      </c>
      <c r="O5573" s="31">
        <v>105.1151</v>
      </c>
      <c r="P5573" s="31">
        <v>123.9631</v>
      </c>
      <c r="Q5573" s="31">
        <v>2642.6579000000002</v>
      </c>
      <c r="R5573" s="31">
        <v>74.840999999999994</v>
      </c>
      <c r="S5573" s="31" t="s">
        <v>108</v>
      </c>
    </row>
    <row r="5574" spans="1:19" x14ac:dyDescent="0.35">
      <c r="A5574" s="2">
        <v>40672</v>
      </c>
      <c r="B5574" s="31">
        <v>806.4443</v>
      </c>
      <c r="C5574" s="31">
        <v>1587.26</v>
      </c>
      <c r="D5574" s="31">
        <v>682.80150000000003</v>
      </c>
      <c r="E5574" s="31">
        <v>790.70569999999998</v>
      </c>
      <c r="F5574" s="31">
        <v>128.9659</v>
      </c>
      <c r="G5574" s="31">
        <v>384.25439999999998</v>
      </c>
      <c r="H5574" s="31">
        <v>12.36082</v>
      </c>
      <c r="I5574" s="31">
        <v>2445.4760000000001</v>
      </c>
      <c r="J5574" s="31">
        <v>4058.3110000000001</v>
      </c>
      <c r="K5574" s="31">
        <v>1990.2719999999999</v>
      </c>
      <c r="L5574" s="31">
        <v>111.82</v>
      </c>
      <c r="M5574" s="31" t="s">
        <v>108</v>
      </c>
      <c r="N5574" s="31">
        <v>73.902900000000002</v>
      </c>
      <c r="O5574" s="31">
        <v>104.97920000000001</v>
      </c>
      <c r="P5574" s="31">
        <v>121.9092</v>
      </c>
      <c r="Q5574" s="31">
        <v>2639.7352000000001</v>
      </c>
      <c r="R5574" s="31">
        <v>74.736999999999995</v>
      </c>
      <c r="S5574" s="31" t="s">
        <v>108</v>
      </c>
    </row>
    <row r="5575" spans="1:19" x14ac:dyDescent="0.35">
      <c r="A5575" s="2">
        <v>40673</v>
      </c>
      <c r="B5575" s="31">
        <v>818.55619999999999</v>
      </c>
      <c r="C5575" s="31">
        <v>1634.66</v>
      </c>
      <c r="D5575" s="31">
        <v>698.75360000000001</v>
      </c>
      <c r="E5575" s="31">
        <v>792.53980000000001</v>
      </c>
      <c r="F5575" s="31">
        <v>130.14089999999999</v>
      </c>
      <c r="G5575" s="31">
        <v>385.11790000000002</v>
      </c>
      <c r="H5575" s="31">
        <v>12.453060000000001</v>
      </c>
      <c r="I5575" s="31">
        <v>2446.8679999999999</v>
      </c>
      <c r="J5575" s="31">
        <v>4045.8679999999999</v>
      </c>
      <c r="K5575" s="31">
        <v>1985.9469999999999</v>
      </c>
      <c r="L5575" s="31">
        <v>112.73</v>
      </c>
      <c r="M5575" s="31" t="s">
        <v>108</v>
      </c>
      <c r="N5575" s="31">
        <v>74.607399999999998</v>
      </c>
      <c r="O5575" s="31">
        <v>105.06229999999999</v>
      </c>
      <c r="P5575" s="31">
        <v>122.6859</v>
      </c>
      <c r="Q5575" s="31">
        <v>2651.1039000000001</v>
      </c>
      <c r="R5575" s="31">
        <v>74.611000000000004</v>
      </c>
      <c r="S5575" s="31" t="s">
        <v>108</v>
      </c>
    </row>
    <row r="5576" spans="1:19" x14ac:dyDescent="0.35">
      <c r="A5576" s="2">
        <v>40674</v>
      </c>
      <c r="B5576" s="31">
        <v>782.40390000000002</v>
      </c>
      <c r="C5576" s="31">
        <v>1520.8630000000001</v>
      </c>
      <c r="D5576" s="31">
        <v>692.77599999999995</v>
      </c>
      <c r="E5576" s="31">
        <v>773.8546</v>
      </c>
      <c r="F5576" s="31">
        <v>128.81180000000001</v>
      </c>
      <c r="G5576" s="31">
        <v>383.31900000000002</v>
      </c>
      <c r="H5576" s="31">
        <v>12.5052</v>
      </c>
      <c r="I5576" s="31">
        <v>2447.5639999999999</v>
      </c>
      <c r="J5576" s="31">
        <v>4056.7559999999999</v>
      </c>
      <c r="K5576" s="31">
        <v>1984.6659999999999</v>
      </c>
      <c r="L5576" s="31">
        <v>111.48</v>
      </c>
      <c r="M5576" s="31" t="s">
        <v>108</v>
      </c>
      <c r="N5576" s="31">
        <v>74.119699999999995</v>
      </c>
      <c r="O5576" s="31">
        <v>104.4787</v>
      </c>
      <c r="P5576" s="31">
        <v>122.1782</v>
      </c>
      <c r="Q5576" s="31">
        <v>2649.5169999999998</v>
      </c>
      <c r="R5576" s="31">
        <v>75.326999999999998</v>
      </c>
      <c r="S5576" s="31" t="s">
        <v>108</v>
      </c>
    </row>
    <row r="5577" spans="1:19" x14ac:dyDescent="0.35">
      <c r="A5577" s="2">
        <v>40675</v>
      </c>
      <c r="B5577" s="31">
        <v>784.99839999999995</v>
      </c>
      <c r="C5577" s="31">
        <v>1495.9459999999999</v>
      </c>
      <c r="D5577" s="31">
        <v>675.96360000000004</v>
      </c>
      <c r="E5577" s="31">
        <v>776.62270000000001</v>
      </c>
      <c r="F5577" s="31">
        <v>129.2679</v>
      </c>
      <c r="G5577" s="31">
        <v>386.48509999999999</v>
      </c>
      <c r="H5577" s="31">
        <v>12.180339999999999</v>
      </c>
      <c r="I5577" s="31">
        <v>2448.0859999999998</v>
      </c>
      <c r="J5577" s="31">
        <v>4048.46</v>
      </c>
      <c r="K5577" s="31">
        <v>1990.5920000000001</v>
      </c>
      <c r="L5577" s="31">
        <v>112.21</v>
      </c>
      <c r="M5577" s="31" t="s">
        <v>108</v>
      </c>
      <c r="N5577" s="31">
        <v>74.537800000000004</v>
      </c>
      <c r="O5577" s="31">
        <v>104.95659999999999</v>
      </c>
      <c r="P5577" s="31">
        <v>121.33029999999999</v>
      </c>
      <c r="Q5577" s="31">
        <v>2608.5091000000002</v>
      </c>
      <c r="R5577" s="31">
        <v>75.239999999999995</v>
      </c>
      <c r="S5577" s="31" t="s">
        <v>108</v>
      </c>
    </row>
    <row r="5578" spans="1:19" x14ac:dyDescent="0.35">
      <c r="A5578" s="2">
        <v>40676</v>
      </c>
      <c r="B5578" s="31">
        <v>791.59559999999999</v>
      </c>
      <c r="C5578" s="31">
        <v>1507.1890000000001</v>
      </c>
      <c r="D5578" s="31">
        <v>678.54219999999998</v>
      </c>
      <c r="E5578" s="31">
        <v>781.76220000000001</v>
      </c>
      <c r="F5578" s="31">
        <v>128.13640000000001</v>
      </c>
      <c r="G5578" s="31">
        <v>382.67129999999997</v>
      </c>
      <c r="H5578" s="31">
        <v>12.03997</v>
      </c>
      <c r="I5578" s="31">
        <v>2449.6509999999998</v>
      </c>
      <c r="J5578" s="31">
        <v>4059.348</v>
      </c>
      <c r="K5578" s="31">
        <v>1992.5139999999999</v>
      </c>
      <c r="L5578" s="31">
        <v>111.09</v>
      </c>
      <c r="M5578" s="31" t="s">
        <v>108</v>
      </c>
      <c r="N5578" s="31">
        <v>73.391999999999996</v>
      </c>
      <c r="O5578" s="31">
        <v>104.9239</v>
      </c>
      <c r="P5578" s="31">
        <v>121.40900000000001</v>
      </c>
      <c r="Q5578" s="31">
        <v>2603.4512</v>
      </c>
      <c r="R5578" s="31">
        <v>75.757000000000005</v>
      </c>
      <c r="S5578" s="31" t="s">
        <v>108</v>
      </c>
    </row>
    <row r="5579" spans="1:19" x14ac:dyDescent="0.35">
      <c r="A5579" s="2">
        <v>40679</v>
      </c>
      <c r="B5579" s="31">
        <v>775.17269999999996</v>
      </c>
      <c r="C5579" s="31">
        <v>1449.9259999999999</v>
      </c>
      <c r="D5579" s="31">
        <v>683.51520000000005</v>
      </c>
      <c r="E5579" s="31">
        <v>786.18970000000002</v>
      </c>
      <c r="F5579" s="31">
        <v>127.8792</v>
      </c>
      <c r="G5579" s="31">
        <v>381.80779999999999</v>
      </c>
      <c r="H5579" s="31">
        <v>12.056010000000001</v>
      </c>
      <c r="I5579" s="31">
        <v>2447.5639999999999</v>
      </c>
      <c r="J5579" s="31">
        <v>4067.643</v>
      </c>
      <c r="K5579" s="31">
        <v>1987.8689999999999</v>
      </c>
      <c r="L5579" s="31">
        <v>110.38</v>
      </c>
      <c r="M5579" s="31" t="s">
        <v>108</v>
      </c>
      <c r="N5579" s="31">
        <v>72.292699999999996</v>
      </c>
      <c r="O5579" s="31">
        <v>104.78749999999999</v>
      </c>
      <c r="P5579" s="31">
        <v>121.6767</v>
      </c>
      <c r="Q5579" s="31">
        <v>2585.4884000000002</v>
      </c>
      <c r="R5579" s="31">
        <v>75.47</v>
      </c>
      <c r="S5579" s="31" t="s">
        <v>108</v>
      </c>
    </row>
    <row r="5580" spans="1:19" x14ac:dyDescent="0.35">
      <c r="A5580" s="2">
        <v>40680</v>
      </c>
      <c r="B5580" s="31">
        <v>769.34749999999997</v>
      </c>
      <c r="C5580" s="31">
        <v>1441.182</v>
      </c>
      <c r="D5580" s="31">
        <v>658.83420000000001</v>
      </c>
      <c r="E5580" s="31">
        <v>782.58540000000005</v>
      </c>
      <c r="F5580" s="31">
        <v>126.9706</v>
      </c>
      <c r="G5580" s="31">
        <v>385.98129999999998</v>
      </c>
      <c r="H5580" s="31">
        <v>11.95173</v>
      </c>
      <c r="I5580" s="31">
        <v>2445.8240000000001</v>
      </c>
      <c r="J5580" s="31">
        <v>4073.8649999999998</v>
      </c>
      <c r="K5580" s="31">
        <v>1992.5139999999999</v>
      </c>
      <c r="L5580" s="31">
        <v>110.38</v>
      </c>
      <c r="M5580" s="31" t="s">
        <v>108</v>
      </c>
      <c r="N5580" s="31">
        <v>72.377799999999993</v>
      </c>
      <c r="O5580" s="31">
        <v>104.06619999999999</v>
      </c>
      <c r="P5580" s="31">
        <v>121.099</v>
      </c>
      <c r="Q5580" s="31">
        <v>2578.3415</v>
      </c>
      <c r="R5580" s="31">
        <v>75.399000000000001</v>
      </c>
      <c r="S5580" s="31" t="s">
        <v>108</v>
      </c>
    </row>
    <row r="5581" spans="1:19" x14ac:dyDescent="0.35">
      <c r="A5581" s="2">
        <v>40681</v>
      </c>
      <c r="B5581" s="31">
        <v>785.27909999999997</v>
      </c>
      <c r="C5581" s="31">
        <v>1462.069</v>
      </c>
      <c r="D5581" s="31">
        <v>676.70029999999997</v>
      </c>
      <c r="E5581" s="31">
        <v>806.32510000000002</v>
      </c>
      <c r="F5581" s="31">
        <v>128.33359999999999</v>
      </c>
      <c r="G5581" s="31">
        <v>397.06279999999998</v>
      </c>
      <c r="H5581" s="31">
        <v>12.011889999999999</v>
      </c>
      <c r="I5581" s="31">
        <v>2446.52</v>
      </c>
      <c r="J5581" s="31">
        <v>4060.3850000000002</v>
      </c>
      <c r="K5581" s="31">
        <v>1990.752</v>
      </c>
      <c r="L5581" s="31">
        <v>111.46</v>
      </c>
      <c r="M5581" s="31" t="s">
        <v>108</v>
      </c>
      <c r="N5581" s="31">
        <v>73.128799999999998</v>
      </c>
      <c r="O5581" s="31">
        <v>104.1476</v>
      </c>
      <c r="P5581" s="31">
        <v>121.809</v>
      </c>
      <c r="Q5581" s="31">
        <v>2599.4479999999999</v>
      </c>
      <c r="R5581" s="31">
        <v>75.474999999999994</v>
      </c>
      <c r="S5581" s="31" t="s">
        <v>108</v>
      </c>
    </row>
    <row r="5582" spans="1:19" x14ac:dyDescent="0.35">
      <c r="A5582" s="2">
        <v>40682</v>
      </c>
      <c r="B5582" s="31">
        <v>779.10299999999995</v>
      </c>
      <c r="C5582" s="31">
        <v>1451.076</v>
      </c>
      <c r="D5582" s="31">
        <v>678.72630000000004</v>
      </c>
      <c r="E5582" s="31">
        <v>795.97929999999997</v>
      </c>
      <c r="F5582" s="31">
        <v>128.03360000000001</v>
      </c>
      <c r="G5582" s="31">
        <v>397.06279999999998</v>
      </c>
      <c r="H5582" s="31">
        <v>11.94772</v>
      </c>
      <c r="I5582" s="31">
        <v>2445.3020000000001</v>
      </c>
      <c r="J5582" s="31">
        <v>4062.9769999999999</v>
      </c>
      <c r="K5582" s="31">
        <v>1987.8689999999999</v>
      </c>
      <c r="L5582" s="31">
        <v>111.73</v>
      </c>
      <c r="M5582" s="31" t="s">
        <v>108</v>
      </c>
      <c r="N5582" s="31">
        <v>73.361000000000004</v>
      </c>
      <c r="O5582" s="31">
        <v>103.53440000000001</v>
      </c>
      <c r="P5582" s="31">
        <v>121.82640000000001</v>
      </c>
      <c r="Q5582" s="31">
        <v>2595.1803</v>
      </c>
      <c r="R5582" s="31">
        <v>75.123000000000005</v>
      </c>
      <c r="S5582" s="31" t="s">
        <v>108</v>
      </c>
    </row>
    <row r="5583" spans="1:19" x14ac:dyDescent="0.35">
      <c r="A5583" s="2">
        <v>40683</v>
      </c>
      <c r="B5583" s="31">
        <v>786.19150000000002</v>
      </c>
      <c r="C5583" s="31">
        <v>1459.221</v>
      </c>
      <c r="D5583" s="31">
        <v>672.27980000000002</v>
      </c>
      <c r="E5583" s="31">
        <v>806.83680000000004</v>
      </c>
      <c r="F5583" s="31">
        <v>129.43940000000001</v>
      </c>
      <c r="G5583" s="31">
        <v>397.27870000000001</v>
      </c>
      <c r="H5583" s="31">
        <v>11.6389</v>
      </c>
      <c r="I5583" s="31">
        <v>2449.6509999999998</v>
      </c>
      <c r="J5583" s="31">
        <v>4069.7170000000001</v>
      </c>
      <c r="K5583" s="31">
        <v>1997.96</v>
      </c>
      <c r="L5583" s="31">
        <v>110.57</v>
      </c>
      <c r="M5583" s="31" t="s">
        <v>108</v>
      </c>
      <c r="N5583" s="31">
        <v>72.571399999999997</v>
      </c>
      <c r="O5583" s="31">
        <v>103.78100000000001</v>
      </c>
      <c r="P5583" s="31">
        <v>120.98309999999999</v>
      </c>
      <c r="Q5583" s="31">
        <v>2596.0191</v>
      </c>
      <c r="R5583" s="31">
        <v>75.435000000000002</v>
      </c>
      <c r="S5583" s="31" t="s">
        <v>108</v>
      </c>
    </row>
    <row r="5584" spans="1:19" x14ac:dyDescent="0.35">
      <c r="A5584" s="2">
        <v>40686</v>
      </c>
      <c r="B5584" s="31">
        <v>770.47050000000002</v>
      </c>
      <c r="C5584" s="31">
        <v>1452.0260000000001</v>
      </c>
      <c r="D5584" s="31">
        <v>665.28070000000002</v>
      </c>
      <c r="E5584" s="31">
        <v>782.27390000000003</v>
      </c>
      <c r="F5584" s="31">
        <v>129.9966</v>
      </c>
      <c r="G5584" s="31">
        <v>395.40780000000001</v>
      </c>
      <c r="H5584" s="31">
        <v>11.49051</v>
      </c>
      <c r="I5584" s="31">
        <v>2449.1289999999999</v>
      </c>
      <c r="J5584" s="31">
        <v>4075.9380000000001</v>
      </c>
      <c r="K5584" s="31">
        <v>2004.6880000000001</v>
      </c>
      <c r="L5584" s="31">
        <v>109.53</v>
      </c>
      <c r="M5584" s="31" t="s">
        <v>108</v>
      </c>
      <c r="N5584" s="31">
        <v>71.704300000000003</v>
      </c>
      <c r="O5584" s="31">
        <v>103.5907</v>
      </c>
      <c r="P5584" s="31">
        <v>119.8665</v>
      </c>
      <c r="Q5584" s="31">
        <v>2535.1909999999998</v>
      </c>
      <c r="R5584" s="31">
        <v>76.103999999999999</v>
      </c>
      <c r="S5584" s="31" t="s">
        <v>108</v>
      </c>
    </row>
    <row r="5585" spans="1:19" x14ac:dyDescent="0.35">
      <c r="A5585" s="2">
        <v>40687</v>
      </c>
      <c r="B5585" s="31">
        <v>787.24429999999995</v>
      </c>
      <c r="C5585" s="31">
        <v>1478.059</v>
      </c>
      <c r="D5585" s="31">
        <v>679.83140000000003</v>
      </c>
      <c r="E5585" s="31">
        <v>788.28110000000004</v>
      </c>
      <c r="F5585" s="31">
        <v>130.6652</v>
      </c>
      <c r="G5585" s="31">
        <v>394.97609999999997</v>
      </c>
      <c r="H5585" s="31">
        <v>11.56671</v>
      </c>
      <c r="I5585" s="31">
        <v>2449.6509999999998</v>
      </c>
      <c r="J5585" s="31">
        <v>4078.5309999999999</v>
      </c>
      <c r="K5585" s="31">
        <v>1997.48</v>
      </c>
      <c r="L5585" s="31">
        <v>109.38</v>
      </c>
      <c r="M5585" s="31" t="s">
        <v>108</v>
      </c>
      <c r="N5585" s="31">
        <v>71.278499999999994</v>
      </c>
      <c r="O5585" s="31">
        <v>103.1165</v>
      </c>
      <c r="P5585" s="31">
        <v>120.5692</v>
      </c>
      <c r="Q5585" s="31">
        <v>2560.4213</v>
      </c>
      <c r="R5585" s="31">
        <v>75.882000000000005</v>
      </c>
      <c r="S5585" s="31" t="s">
        <v>108</v>
      </c>
    </row>
    <row r="5586" spans="1:19" x14ac:dyDescent="0.35">
      <c r="A5586" s="2">
        <v>40688</v>
      </c>
      <c r="B5586" s="31">
        <v>803.9479</v>
      </c>
      <c r="C5586" s="31">
        <v>1492.4</v>
      </c>
      <c r="D5586" s="31">
        <v>692.90859999999998</v>
      </c>
      <c r="E5586" s="31">
        <v>806.70320000000004</v>
      </c>
      <c r="F5586" s="31">
        <v>130.96520000000001</v>
      </c>
      <c r="G5586" s="31">
        <v>396.3433</v>
      </c>
      <c r="H5586" s="31">
        <v>11.87954</v>
      </c>
      <c r="I5586" s="31">
        <v>2450.8690000000001</v>
      </c>
      <c r="J5586" s="31">
        <v>4080.61</v>
      </c>
      <c r="K5586" s="31">
        <v>2001.9649999999999</v>
      </c>
      <c r="L5586" s="31">
        <v>109.63</v>
      </c>
      <c r="M5586" s="31" t="s">
        <v>108</v>
      </c>
      <c r="N5586" s="31">
        <v>71.518500000000003</v>
      </c>
      <c r="O5586" s="31">
        <v>103.3492</v>
      </c>
      <c r="P5586" s="31">
        <v>120.2833</v>
      </c>
      <c r="Q5586" s="31">
        <v>2545.4951000000001</v>
      </c>
      <c r="R5586" s="31">
        <v>75.932000000000002</v>
      </c>
      <c r="S5586" s="31" t="s">
        <v>108</v>
      </c>
    </row>
    <row r="5587" spans="1:19" x14ac:dyDescent="0.35">
      <c r="A5587" s="2">
        <v>40689</v>
      </c>
      <c r="B5587" s="31">
        <v>804.86030000000005</v>
      </c>
      <c r="C5587" s="31">
        <v>1502.7429999999999</v>
      </c>
      <c r="D5587" s="31">
        <v>696.22400000000005</v>
      </c>
      <c r="E5587" s="31">
        <v>802.5204</v>
      </c>
      <c r="F5587" s="31">
        <v>130.61369999999999</v>
      </c>
      <c r="G5587" s="31">
        <v>398.57400000000001</v>
      </c>
      <c r="H5587" s="31">
        <v>12.072050000000001</v>
      </c>
      <c r="I5587" s="31">
        <v>2445.8240000000001</v>
      </c>
      <c r="J5587" s="31">
        <v>4101.192</v>
      </c>
      <c r="K5587" s="31">
        <v>2009.973</v>
      </c>
      <c r="L5587" s="31">
        <v>110.46</v>
      </c>
      <c r="M5587" s="31" t="s">
        <v>108</v>
      </c>
      <c r="N5587" s="31">
        <v>72.006200000000007</v>
      </c>
      <c r="O5587" s="31">
        <v>104.17400000000001</v>
      </c>
      <c r="P5587" s="31">
        <v>120.5527</v>
      </c>
      <c r="Q5587" s="31">
        <v>2580.6491999999998</v>
      </c>
      <c r="R5587" s="31">
        <v>75.549000000000007</v>
      </c>
      <c r="S5587" s="31" t="s">
        <v>108</v>
      </c>
    </row>
    <row r="5588" spans="1:19" x14ac:dyDescent="0.35">
      <c r="A5588" s="2">
        <v>40690</v>
      </c>
      <c r="B5588" s="31">
        <v>805.14099999999996</v>
      </c>
      <c r="C5588" s="31">
        <v>1514.6849999999999</v>
      </c>
      <c r="D5588" s="31">
        <v>694.75049999999999</v>
      </c>
      <c r="E5588" s="31">
        <v>818.38390000000004</v>
      </c>
      <c r="F5588" s="31">
        <v>131.77950000000001</v>
      </c>
      <c r="G5588" s="31">
        <v>397.13479999999998</v>
      </c>
      <c r="H5588" s="31">
        <v>11.90761</v>
      </c>
      <c r="I5588" s="31">
        <v>2450.6950000000002</v>
      </c>
      <c r="J5588" s="31">
        <v>4104.0630000000001</v>
      </c>
      <c r="K5588" s="31">
        <v>2012.056</v>
      </c>
      <c r="L5588" s="31">
        <v>110.75</v>
      </c>
      <c r="M5588" s="31" t="s">
        <v>108</v>
      </c>
      <c r="N5588" s="31">
        <v>72.230699999999999</v>
      </c>
      <c r="O5588" s="31">
        <v>104.64400000000001</v>
      </c>
      <c r="P5588" s="31">
        <v>121.9216</v>
      </c>
      <c r="Q5588" s="31">
        <v>2613.6278000000002</v>
      </c>
      <c r="R5588" s="31">
        <v>74.953999999999994</v>
      </c>
      <c r="S5588" s="31" t="s">
        <v>108</v>
      </c>
    </row>
    <row r="5589" spans="1:19" x14ac:dyDescent="0.35">
      <c r="A5589" s="2">
        <v>40693</v>
      </c>
      <c r="B5589" s="31">
        <v>805.14099999999996</v>
      </c>
      <c r="C5589" s="31">
        <v>1514.6849999999999</v>
      </c>
      <c r="D5589" s="31">
        <v>694.75049999999999</v>
      </c>
      <c r="E5589" s="31">
        <v>818.38390000000004</v>
      </c>
      <c r="F5589" s="31">
        <v>131.77950000000001</v>
      </c>
      <c r="G5589" s="31">
        <v>397.13479999999998</v>
      </c>
      <c r="H5589" s="31">
        <v>11.90761</v>
      </c>
      <c r="I5589" s="31">
        <v>2451.2170000000001</v>
      </c>
      <c r="J5589" s="31">
        <v>4104.0630000000001</v>
      </c>
      <c r="K5589" s="31">
        <v>2012.856</v>
      </c>
      <c r="L5589" s="31">
        <v>110.75</v>
      </c>
      <c r="M5589" s="31" t="s">
        <v>108</v>
      </c>
      <c r="N5589" s="31">
        <v>72.230699999999999</v>
      </c>
      <c r="O5589" s="31">
        <v>104.64400000000001</v>
      </c>
      <c r="P5589" s="31">
        <v>121.9216</v>
      </c>
      <c r="Q5589" s="31">
        <v>2614.7588000000001</v>
      </c>
      <c r="R5589" s="31">
        <v>74.957999999999998</v>
      </c>
      <c r="S5589" s="31" t="s">
        <v>108</v>
      </c>
    </row>
    <row r="5590" spans="1:19" x14ac:dyDescent="0.35">
      <c r="A5590" s="2">
        <v>40694</v>
      </c>
      <c r="B5590" s="31">
        <v>816.79139999999995</v>
      </c>
      <c r="C5590" s="31">
        <v>1524.1790000000001</v>
      </c>
      <c r="D5590" s="31">
        <v>710.59050000000002</v>
      </c>
      <c r="E5590" s="31">
        <v>819.58529999999996</v>
      </c>
      <c r="F5590" s="31">
        <v>131.73660000000001</v>
      </c>
      <c r="G5590" s="31">
        <v>396.05540000000002</v>
      </c>
      <c r="H5590" s="31">
        <v>12.02793</v>
      </c>
      <c r="I5590" s="31">
        <v>2446.346</v>
      </c>
      <c r="J5590" s="31">
        <v>4108.7759999999998</v>
      </c>
      <c r="K5590" s="31">
        <v>2007.4110000000001</v>
      </c>
      <c r="L5590" s="31">
        <v>111.92</v>
      </c>
      <c r="M5590" s="31" t="s">
        <v>108</v>
      </c>
      <c r="N5590" s="31">
        <v>73.446200000000005</v>
      </c>
      <c r="O5590" s="31">
        <v>104.2948</v>
      </c>
      <c r="P5590" s="31">
        <v>122.9182</v>
      </c>
      <c r="Q5590" s="31">
        <v>2659.9558999999999</v>
      </c>
      <c r="R5590" s="31">
        <v>74.638000000000005</v>
      </c>
      <c r="S5590" s="31" t="s">
        <v>108</v>
      </c>
    </row>
    <row r="5591" spans="1:19" x14ac:dyDescent="0.35">
      <c r="A5591" s="2">
        <v>40695</v>
      </c>
      <c r="B5591" s="31">
        <v>801.42129999999997</v>
      </c>
      <c r="C5591" s="31">
        <v>1487.702</v>
      </c>
      <c r="D5591" s="31">
        <v>708.74860000000001</v>
      </c>
      <c r="E5591" s="31">
        <v>809.52880000000005</v>
      </c>
      <c r="F5591" s="31">
        <v>132.2852</v>
      </c>
      <c r="G5591" s="31">
        <v>399.00569999999999</v>
      </c>
      <c r="H5591" s="31">
        <v>11.843439999999999</v>
      </c>
      <c r="I5591" s="31">
        <v>2444.7809999999999</v>
      </c>
      <c r="J5591" s="31">
        <v>4132.3389999999999</v>
      </c>
      <c r="K5591" s="31">
        <v>2012.5360000000001</v>
      </c>
      <c r="L5591" s="31">
        <v>109.26</v>
      </c>
      <c r="M5591" s="31" t="s">
        <v>108</v>
      </c>
      <c r="N5591" s="31">
        <v>71.828100000000006</v>
      </c>
      <c r="O5591" s="31">
        <v>104.7979</v>
      </c>
      <c r="P5591" s="31">
        <v>123.34869999999999</v>
      </c>
      <c r="Q5591" s="31">
        <v>2657.3409000000001</v>
      </c>
      <c r="R5591" s="31">
        <v>74.677000000000007</v>
      </c>
      <c r="S5591" s="31" t="s">
        <v>108</v>
      </c>
    </row>
    <row r="5592" spans="1:19" x14ac:dyDescent="0.35">
      <c r="A5592" s="2">
        <v>40696</v>
      </c>
      <c r="B5592" s="31">
        <v>808.22910000000002</v>
      </c>
      <c r="C5592" s="31">
        <v>1482.905</v>
      </c>
      <c r="D5592" s="31">
        <v>698.06579999999997</v>
      </c>
      <c r="E5592" s="31">
        <v>793.22029999999995</v>
      </c>
      <c r="F5592" s="31">
        <v>131.38509999999999</v>
      </c>
      <c r="G5592" s="31">
        <v>404.97820000000002</v>
      </c>
      <c r="H5592" s="31">
        <v>11.64692</v>
      </c>
      <c r="I5592" s="31">
        <v>2453.652</v>
      </c>
      <c r="J5592" s="31">
        <v>4120.8190000000004</v>
      </c>
      <c r="K5592" s="31">
        <v>2013.337</v>
      </c>
      <c r="L5592" s="31">
        <v>109.3</v>
      </c>
      <c r="M5592" s="31" t="s">
        <v>108</v>
      </c>
      <c r="N5592" s="31">
        <v>72.029399999999995</v>
      </c>
      <c r="O5592" s="31">
        <v>104.7388</v>
      </c>
      <c r="P5592" s="31">
        <v>123.4761</v>
      </c>
      <c r="Q5592" s="31">
        <v>2640.9791</v>
      </c>
      <c r="R5592" s="31">
        <v>74.332999999999998</v>
      </c>
      <c r="S5592" s="31" t="s">
        <v>108</v>
      </c>
    </row>
    <row r="5593" spans="1:19" x14ac:dyDescent="0.35">
      <c r="A5593" s="2">
        <v>40697</v>
      </c>
      <c r="B5593" s="31">
        <v>810.33460000000002</v>
      </c>
      <c r="C5593" s="31">
        <v>1495.597</v>
      </c>
      <c r="D5593" s="31">
        <v>702.67049999999995</v>
      </c>
      <c r="E5593" s="31">
        <v>809.2396</v>
      </c>
      <c r="F5593" s="31">
        <v>132.2166</v>
      </c>
      <c r="G5593" s="31">
        <v>407.13690000000003</v>
      </c>
      <c r="H5593" s="31">
        <v>11.54264</v>
      </c>
      <c r="I5593" s="31">
        <v>2453.826</v>
      </c>
      <c r="J5593" s="31">
        <v>4132.8630000000003</v>
      </c>
      <c r="K5593" s="31">
        <v>2005.204</v>
      </c>
      <c r="L5593" s="31">
        <v>107.94</v>
      </c>
      <c r="M5593" s="31" t="s">
        <v>108</v>
      </c>
      <c r="N5593" s="31">
        <v>70.837199999999996</v>
      </c>
      <c r="O5593" s="31">
        <v>105.2139</v>
      </c>
      <c r="P5593" s="31">
        <v>124.56270000000001</v>
      </c>
      <c r="Q5593" s="31">
        <v>2633.5201999999999</v>
      </c>
      <c r="R5593" s="31">
        <v>73.783000000000001</v>
      </c>
      <c r="S5593" s="31" t="s">
        <v>108</v>
      </c>
    </row>
    <row r="5594" spans="1:19" x14ac:dyDescent="0.35">
      <c r="A5594" s="2">
        <v>40700</v>
      </c>
      <c r="B5594" s="31">
        <v>800.64930000000004</v>
      </c>
      <c r="C5594" s="31">
        <v>1474.011</v>
      </c>
      <c r="D5594" s="31">
        <v>702.48630000000003</v>
      </c>
      <c r="E5594" s="31">
        <v>812.37670000000003</v>
      </c>
      <c r="F5594" s="31">
        <v>132.62809999999999</v>
      </c>
      <c r="G5594" s="31">
        <v>398.1422</v>
      </c>
      <c r="H5594" s="31">
        <v>11.482480000000001</v>
      </c>
      <c r="I5594" s="31">
        <v>2451.7809999999999</v>
      </c>
      <c r="J5594" s="31">
        <v>4133.3860000000004</v>
      </c>
      <c r="K5594" s="31">
        <v>2008.8109999999999</v>
      </c>
      <c r="L5594" s="31">
        <v>107.01</v>
      </c>
      <c r="M5594" s="31" t="s">
        <v>108</v>
      </c>
      <c r="N5594" s="31">
        <v>70.4191</v>
      </c>
      <c r="O5594" s="31">
        <v>105.685</v>
      </c>
      <c r="P5594" s="31">
        <v>124.872</v>
      </c>
      <c r="Q5594" s="31">
        <v>2618.8444</v>
      </c>
      <c r="R5594" s="31">
        <v>73.951999999999998</v>
      </c>
      <c r="S5594" s="31" t="s">
        <v>108</v>
      </c>
    </row>
    <row r="5595" spans="1:19" x14ac:dyDescent="0.35">
      <c r="A5595" s="2">
        <v>40701</v>
      </c>
      <c r="B5595" s="31">
        <v>816.51070000000004</v>
      </c>
      <c r="C5595" s="31">
        <v>1494.998</v>
      </c>
      <c r="D5595" s="31">
        <v>705.98580000000004</v>
      </c>
      <c r="E5595" s="31">
        <v>812.82169999999996</v>
      </c>
      <c r="F5595" s="31">
        <v>132.35380000000001</v>
      </c>
      <c r="G5595" s="31">
        <v>401.2364</v>
      </c>
      <c r="H5595" s="31">
        <v>11.59478</v>
      </c>
      <c r="I5595" s="31">
        <v>2448.386</v>
      </c>
      <c r="J5595" s="31">
        <v>4130.768</v>
      </c>
      <c r="K5595" s="31">
        <v>1998.5830000000001</v>
      </c>
      <c r="L5595" s="31">
        <v>106.99</v>
      </c>
      <c r="M5595" s="31" t="s">
        <v>108</v>
      </c>
      <c r="N5595" s="31">
        <v>70.4114</v>
      </c>
      <c r="O5595" s="31">
        <v>105.5791</v>
      </c>
      <c r="P5595" s="31">
        <v>125.556</v>
      </c>
      <c r="Q5595" s="31">
        <v>2628.0088000000001</v>
      </c>
      <c r="R5595" s="31">
        <v>73.521000000000001</v>
      </c>
      <c r="S5595" s="31" t="s">
        <v>108</v>
      </c>
    </row>
    <row r="5596" spans="1:19" x14ac:dyDescent="0.35">
      <c r="A5596" s="2">
        <v>40702</v>
      </c>
      <c r="B5596" s="31">
        <v>824.46270000000004</v>
      </c>
      <c r="C5596" s="31">
        <v>1488.7349999999999</v>
      </c>
      <c r="D5596" s="31">
        <v>718.13319999999999</v>
      </c>
      <c r="E5596" s="31">
        <v>803.06420000000003</v>
      </c>
      <c r="F5596" s="31">
        <v>131.89949999999999</v>
      </c>
      <c r="G5596" s="31">
        <v>403.38339999999999</v>
      </c>
      <c r="H5596" s="31">
        <v>11.726240000000001</v>
      </c>
      <c r="I5596" s="31">
        <v>2448.386</v>
      </c>
      <c r="J5596" s="31">
        <v>4145.9530000000004</v>
      </c>
      <c r="K5596" s="31">
        <v>2005.0039999999999</v>
      </c>
      <c r="L5596" s="31">
        <v>106.34</v>
      </c>
      <c r="M5596" s="31" t="s">
        <v>108</v>
      </c>
      <c r="N5596" s="31">
        <v>69.614000000000004</v>
      </c>
      <c r="O5596" s="31">
        <v>106.0538</v>
      </c>
      <c r="P5596" s="31">
        <v>124.9076</v>
      </c>
      <c r="Q5596" s="31">
        <v>2611.9378000000002</v>
      </c>
      <c r="R5596" s="31">
        <v>73.930000000000007</v>
      </c>
      <c r="S5596" s="31" t="s">
        <v>108</v>
      </c>
    </row>
    <row r="5597" spans="1:19" x14ac:dyDescent="0.35">
      <c r="A5597" s="2">
        <v>40703</v>
      </c>
      <c r="B5597" s="31">
        <v>835.8528</v>
      </c>
      <c r="C5597" s="31">
        <v>1518.366</v>
      </c>
      <c r="D5597" s="31">
        <v>723.17259999999999</v>
      </c>
      <c r="E5597" s="31">
        <v>805.18190000000004</v>
      </c>
      <c r="F5597" s="31">
        <v>132.2424</v>
      </c>
      <c r="G5597" s="31">
        <v>401.37790000000001</v>
      </c>
      <c r="H5597" s="31">
        <v>11.93233</v>
      </c>
      <c r="I5597" s="31">
        <v>2452.5680000000002</v>
      </c>
      <c r="J5597" s="31">
        <v>4130.768</v>
      </c>
      <c r="K5597" s="31">
        <v>2009.82</v>
      </c>
      <c r="L5597" s="31">
        <v>107.22</v>
      </c>
      <c r="M5597" s="31" t="s">
        <v>108</v>
      </c>
      <c r="N5597" s="31">
        <v>69.753399999999999</v>
      </c>
      <c r="O5597" s="31">
        <v>105.7623</v>
      </c>
      <c r="P5597" s="31">
        <v>124.059</v>
      </c>
      <c r="Q5597" s="31">
        <v>2604.8762000000002</v>
      </c>
      <c r="R5597" s="31">
        <v>74.191999999999993</v>
      </c>
      <c r="S5597" s="31" t="s">
        <v>108</v>
      </c>
    </row>
    <row r="5598" spans="1:19" x14ac:dyDescent="0.35">
      <c r="A5598" s="2">
        <v>40704</v>
      </c>
      <c r="B5598" s="31">
        <v>830.71529999999996</v>
      </c>
      <c r="C5598" s="31">
        <v>1508.009</v>
      </c>
      <c r="D5598" s="31">
        <v>720.23209999999995</v>
      </c>
      <c r="E5598" s="31">
        <v>794.78110000000004</v>
      </c>
      <c r="F5598" s="31">
        <v>131.08519999999999</v>
      </c>
      <c r="G5598" s="31">
        <v>399.76029999999997</v>
      </c>
      <c r="H5598" s="31">
        <v>11.9885</v>
      </c>
      <c r="I5598" s="31">
        <v>2454.136</v>
      </c>
      <c r="J5598" s="31">
        <v>4139.1459999999997</v>
      </c>
      <c r="K5598" s="31">
        <v>2021.056</v>
      </c>
      <c r="L5598" s="31">
        <v>105.7</v>
      </c>
      <c r="M5598" s="31" t="s">
        <v>108</v>
      </c>
      <c r="N5598" s="31">
        <v>68.785600000000002</v>
      </c>
      <c r="O5598" s="31">
        <v>105.6572</v>
      </c>
      <c r="P5598" s="31">
        <v>122.79810000000001</v>
      </c>
      <c r="Q5598" s="31">
        <v>2574.5482999999999</v>
      </c>
      <c r="R5598" s="31">
        <v>74.795000000000002</v>
      </c>
      <c r="S5598" s="31" t="s">
        <v>108</v>
      </c>
    </row>
    <row r="5599" spans="1:19" x14ac:dyDescent="0.35">
      <c r="A5599" s="2">
        <v>40707</v>
      </c>
      <c r="B5599" s="31">
        <v>830.81389999999999</v>
      </c>
      <c r="C5599" s="31">
        <v>1496.6379999999999</v>
      </c>
      <c r="D5599" s="31">
        <v>727.72460000000001</v>
      </c>
      <c r="E5599" s="31">
        <v>792.44129999999996</v>
      </c>
      <c r="F5599" s="31">
        <v>129.9194</v>
      </c>
      <c r="G5599" s="31">
        <v>398.34379999999999</v>
      </c>
      <c r="H5599" s="31">
        <v>11.946730000000001</v>
      </c>
      <c r="I5599" s="31">
        <v>2455.0070000000001</v>
      </c>
      <c r="J5599" s="31">
        <v>4133.3860000000004</v>
      </c>
      <c r="K5599" s="31">
        <v>2022.019</v>
      </c>
      <c r="L5599" s="31">
        <v>105.9</v>
      </c>
      <c r="M5599" s="31" t="s">
        <v>108</v>
      </c>
      <c r="N5599" s="31">
        <v>68.8476</v>
      </c>
      <c r="O5599" s="31">
        <v>105.6772</v>
      </c>
      <c r="P5599" s="31">
        <v>122.94629999999999</v>
      </c>
      <c r="Q5599" s="31">
        <v>2565.0733</v>
      </c>
      <c r="R5599" s="31">
        <v>74.512</v>
      </c>
      <c r="S5599" s="31" t="s">
        <v>108</v>
      </c>
    </row>
    <row r="5600" spans="1:19" x14ac:dyDescent="0.35">
      <c r="A5600" s="2">
        <v>40708</v>
      </c>
      <c r="B5600" s="31">
        <v>838.07640000000004</v>
      </c>
      <c r="C5600" s="31">
        <v>1519.799</v>
      </c>
      <c r="D5600" s="31">
        <v>731.21090000000004</v>
      </c>
      <c r="E5600" s="31">
        <v>815.43700000000001</v>
      </c>
      <c r="F5600" s="31">
        <v>130.6737</v>
      </c>
      <c r="G5600" s="31">
        <v>394.58240000000001</v>
      </c>
      <c r="H5600" s="31">
        <v>12.05138</v>
      </c>
      <c r="I5600" s="31">
        <v>2452.0450000000001</v>
      </c>
      <c r="J5600" s="31">
        <v>4106.1580000000004</v>
      </c>
      <c r="K5600" s="31">
        <v>2013.511</v>
      </c>
      <c r="L5600" s="31">
        <v>107.43</v>
      </c>
      <c r="M5600" s="31" t="s">
        <v>108</v>
      </c>
      <c r="N5600" s="31">
        <v>69.694900000000004</v>
      </c>
      <c r="O5600" s="31">
        <v>105.2764</v>
      </c>
      <c r="P5600" s="31">
        <v>123.81789999999999</v>
      </c>
      <c r="Q5600" s="31">
        <v>2587.4704000000002</v>
      </c>
      <c r="R5600" s="31">
        <v>74.331999999999994</v>
      </c>
      <c r="S5600" s="31" t="s">
        <v>108</v>
      </c>
    </row>
    <row r="5601" spans="1:19" x14ac:dyDescent="0.35">
      <c r="A5601" s="2">
        <v>40709</v>
      </c>
      <c r="B5601" s="31">
        <v>794.00789999999995</v>
      </c>
      <c r="C5601" s="31">
        <v>1445.492</v>
      </c>
      <c r="D5601" s="31">
        <v>721.11890000000005</v>
      </c>
      <c r="E5601" s="31">
        <v>814.16930000000002</v>
      </c>
      <c r="F5601" s="31">
        <v>130.828</v>
      </c>
      <c r="G5601" s="31">
        <v>395.4504</v>
      </c>
      <c r="H5601" s="31">
        <v>11.9749</v>
      </c>
      <c r="I5601" s="31">
        <v>2448.9090000000001</v>
      </c>
      <c r="J5601" s="31">
        <v>4144.9059999999999</v>
      </c>
      <c r="K5601" s="31">
        <v>2022.1790000000001</v>
      </c>
      <c r="L5601" s="31">
        <v>105.38</v>
      </c>
      <c r="M5601" s="31" t="s">
        <v>108</v>
      </c>
      <c r="N5601" s="31">
        <v>68.392200000000003</v>
      </c>
      <c r="O5601" s="31">
        <v>105.0831</v>
      </c>
      <c r="P5601" s="31">
        <v>122.22580000000001</v>
      </c>
      <c r="Q5601" s="31">
        <v>2572.4484000000002</v>
      </c>
      <c r="R5601" s="31">
        <v>75.600999999999999</v>
      </c>
      <c r="S5601" s="31" t="s">
        <v>108</v>
      </c>
    </row>
    <row r="5602" spans="1:19" x14ac:dyDescent="0.35">
      <c r="A5602" s="2">
        <v>40710</v>
      </c>
      <c r="B5602" s="31">
        <v>801.19989999999996</v>
      </c>
      <c r="C5602" s="31">
        <v>1455.691</v>
      </c>
      <c r="D5602" s="31">
        <v>699.2835</v>
      </c>
      <c r="E5602" s="31">
        <v>806.29650000000004</v>
      </c>
      <c r="F5602" s="31">
        <v>131.14519999999999</v>
      </c>
      <c r="G5602" s="31">
        <v>390.6764</v>
      </c>
      <c r="H5602" s="31">
        <v>11.61666</v>
      </c>
      <c r="I5602" s="31">
        <v>2457.098</v>
      </c>
      <c r="J5602" s="31">
        <v>4160.0910000000003</v>
      </c>
      <c r="K5602" s="31">
        <v>2030.6859999999999</v>
      </c>
      <c r="L5602" s="31">
        <v>105.67</v>
      </c>
      <c r="M5602" s="31" t="s">
        <v>108</v>
      </c>
      <c r="N5602" s="31">
        <v>68.0976</v>
      </c>
      <c r="O5602" s="31">
        <v>105.00449999999999</v>
      </c>
      <c r="P5602" s="31">
        <v>120.9585</v>
      </c>
      <c r="Q5602" s="31">
        <v>2527.0279</v>
      </c>
      <c r="R5602" s="31">
        <v>75.751999999999995</v>
      </c>
      <c r="S5602" s="31" t="s">
        <v>108</v>
      </c>
    </row>
    <row r="5603" spans="1:19" x14ac:dyDescent="0.35">
      <c r="A5603" s="2">
        <v>40711</v>
      </c>
      <c r="B5603" s="31">
        <v>795.7002</v>
      </c>
      <c r="C5603" s="31">
        <v>1451.672</v>
      </c>
      <c r="D5603" s="31">
        <v>693.22829999999999</v>
      </c>
      <c r="E5603" s="31">
        <v>808.98749999999995</v>
      </c>
      <c r="F5603" s="31">
        <v>131.93379999999999</v>
      </c>
      <c r="G5603" s="31">
        <v>385.7577</v>
      </c>
      <c r="H5603" s="31">
        <v>11.741440000000001</v>
      </c>
      <c r="I5603" s="31">
        <v>2458.84</v>
      </c>
      <c r="J5603" s="31">
        <v>4152.2370000000001</v>
      </c>
      <c r="K5603" s="31">
        <v>2024.105</v>
      </c>
      <c r="L5603" s="31">
        <v>105.88</v>
      </c>
      <c r="M5603" s="31" t="s">
        <v>108</v>
      </c>
      <c r="N5603" s="31">
        <v>67.934700000000007</v>
      </c>
      <c r="O5603" s="31">
        <v>105.8008</v>
      </c>
      <c r="P5603" s="31">
        <v>122.38079999999999</v>
      </c>
      <c r="Q5603" s="31">
        <v>2518.8629999999998</v>
      </c>
      <c r="R5603" s="31">
        <v>74.988</v>
      </c>
      <c r="S5603" s="31" t="s">
        <v>108</v>
      </c>
    </row>
    <row r="5604" spans="1:19" x14ac:dyDescent="0.35">
      <c r="A5604" s="2">
        <v>40714</v>
      </c>
      <c r="B5604" s="31">
        <v>785.1943</v>
      </c>
      <c r="C5604" s="31">
        <v>1433.183</v>
      </c>
      <c r="D5604" s="31">
        <v>687.72360000000003</v>
      </c>
      <c r="E5604" s="31">
        <v>801.02570000000003</v>
      </c>
      <c r="F5604" s="31">
        <v>132.1824</v>
      </c>
      <c r="G5604" s="31">
        <v>386.40870000000001</v>
      </c>
      <c r="H5604" s="31">
        <v>11.946719999999999</v>
      </c>
      <c r="I5604" s="31">
        <v>2459.7109999999998</v>
      </c>
      <c r="J5604" s="31">
        <v>4149.0950000000003</v>
      </c>
      <c r="K5604" s="31">
        <v>2025.3889999999999</v>
      </c>
      <c r="L5604" s="31">
        <v>106.53</v>
      </c>
      <c r="M5604" s="31" t="s">
        <v>108</v>
      </c>
      <c r="N5604" s="31">
        <v>68.237099999999998</v>
      </c>
      <c r="O5604" s="31">
        <v>105.59610000000001</v>
      </c>
      <c r="P5604" s="31">
        <v>122.4175</v>
      </c>
      <c r="Q5604" s="31">
        <v>2506.7833000000001</v>
      </c>
      <c r="R5604" s="31">
        <v>75.028999999999996</v>
      </c>
      <c r="S5604" s="31" t="s">
        <v>108</v>
      </c>
    </row>
    <row r="5605" spans="1:19" x14ac:dyDescent="0.35">
      <c r="A5605" s="2">
        <v>40715</v>
      </c>
      <c r="B5605" s="31">
        <v>779.48299999999995</v>
      </c>
      <c r="C5605" s="31">
        <v>1421.6780000000001</v>
      </c>
      <c r="D5605" s="31">
        <v>679.28300000000002</v>
      </c>
      <c r="E5605" s="31">
        <v>807.69759999999997</v>
      </c>
      <c r="F5605" s="31">
        <v>132.55959999999999</v>
      </c>
      <c r="G5605" s="31">
        <v>390.5317</v>
      </c>
      <c r="H5605" s="31">
        <v>12.18018</v>
      </c>
      <c r="I5605" s="31">
        <v>2458.4920000000002</v>
      </c>
      <c r="J5605" s="31">
        <v>4143.335</v>
      </c>
      <c r="K5605" s="31">
        <v>2021.2159999999999</v>
      </c>
      <c r="L5605" s="31">
        <v>107.72</v>
      </c>
      <c r="M5605" s="31" t="s">
        <v>108</v>
      </c>
      <c r="N5605" s="31">
        <v>69.601900000000001</v>
      </c>
      <c r="O5605" s="31">
        <v>105.68770000000001</v>
      </c>
      <c r="P5605" s="31">
        <v>122.947</v>
      </c>
      <c r="Q5605" s="31">
        <v>2540.3721</v>
      </c>
      <c r="R5605" s="31">
        <v>74.540999999999997</v>
      </c>
      <c r="S5605" s="31" t="s">
        <v>108</v>
      </c>
    </row>
    <row r="5606" spans="1:19" x14ac:dyDescent="0.35">
      <c r="A5606" s="2">
        <v>40716</v>
      </c>
      <c r="B5606" s="31">
        <v>802.11659999999995</v>
      </c>
      <c r="C5606" s="31">
        <v>1471.4670000000001</v>
      </c>
      <c r="D5606" s="31">
        <v>683.31979999999999</v>
      </c>
      <c r="E5606" s="31">
        <v>802.07100000000003</v>
      </c>
      <c r="F5606" s="31">
        <v>133.15960000000001</v>
      </c>
      <c r="G5606" s="31">
        <v>385.54059999999998</v>
      </c>
      <c r="H5606" s="31">
        <v>12.24056</v>
      </c>
      <c r="I5606" s="31">
        <v>2458.143</v>
      </c>
      <c r="J5606" s="31">
        <v>4143.8590000000004</v>
      </c>
      <c r="K5606" s="31">
        <v>2026.3530000000001</v>
      </c>
      <c r="L5606" s="31">
        <v>107.03</v>
      </c>
      <c r="M5606" s="31" t="s">
        <v>108</v>
      </c>
      <c r="N5606" s="31">
        <v>69.152100000000004</v>
      </c>
      <c r="O5606" s="31">
        <v>105.8065</v>
      </c>
      <c r="P5606" s="31">
        <v>123.4743</v>
      </c>
      <c r="Q5606" s="31">
        <v>2548.0308</v>
      </c>
      <c r="R5606" s="31">
        <v>74.783000000000001</v>
      </c>
      <c r="S5606" s="31" t="s">
        <v>108</v>
      </c>
    </row>
    <row r="5607" spans="1:19" x14ac:dyDescent="0.35">
      <c r="A5607" s="2">
        <v>40717</v>
      </c>
      <c r="B5607" s="31">
        <v>755.36879999999996</v>
      </c>
      <c r="C5607" s="31">
        <v>1394.8989999999999</v>
      </c>
      <c r="D5607" s="31">
        <v>655.61270000000002</v>
      </c>
      <c r="E5607" s="31">
        <v>797.28949999999998</v>
      </c>
      <c r="F5607" s="31">
        <v>130.33940000000001</v>
      </c>
      <c r="G5607" s="31">
        <v>381.12819999999999</v>
      </c>
      <c r="H5607" s="31">
        <v>12.023199999999999</v>
      </c>
      <c r="I5607" s="31">
        <v>2460.2339999999999</v>
      </c>
      <c r="J5607" s="31">
        <v>4166.8990000000003</v>
      </c>
      <c r="K5607" s="31">
        <v>2042.0830000000001</v>
      </c>
      <c r="L5607" s="31">
        <v>106.8</v>
      </c>
      <c r="M5607" s="31" t="s">
        <v>108</v>
      </c>
      <c r="N5607" s="31">
        <v>69.400300000000001</v>
      </c>
      <c r="O5607" s="31">
        <v>105.1815</v>
      </c>
      <c r="P5607" s="31">
        <v>121.0462</v>
      </c>
      <c r="Q5607" s="31">
        <v>2523.0621999999998</v>
      </c>
      <c r="R5607" s="31">
        <v>75.447000000000003</v>
      </c>
      <c r="S5607" s="31" t="s">
        <v>108</v>
      </c>
    </row>
    <row r="5608" spans="1:19" x14ac:dyDescent="0.35">
      <c r="A5608" s="2">
        <v>40718</v>
      </c>
      <c r="B5608" s="31">
        <v>742.53610000000003</v>
      </c>
      <c r="C5608" s="31">
        <v>1364.5029999999999</v>
      </c>
      <c r="D5608" s="31">
        <v>644.97019999999998</v>
      </c>
      <c r="E5608" s="31">
        <v>804.71749999999997</v>
      </c>
      <c r="F5608" s="31">
        <v>128.6593</v>
      </c>
      <c r="G5608" s="31">
        <v>378.81349999999998</v>
      </c>
      <c r="H5608" s="31">
        <v>11.930619999999999</v>
      </c>
      <c r="I5608" s="31">
        <v>2461.279</v>
      </c>
      <c r="J5608" s="31">
        <v>4179.9889999999996</v>
      </c>
      <c r="K5608" s="31">
        <v>2046.2560000000001</v>
      </c>
      <c r="L5608" s="31">
        <v>105.72</v>
      </c>
      <c r="M5608" s="31" t="s">
        <v>108</v>
      </c>
      <c r="N5608" s="31">
        <v>68.477500000000006</v>
      </c>
      <c r="O5608" s="31">
        <v>105.33799999999999</v>
      </c>
      <c r="P5608" s="31">
        <v>121.18510000000001</v>
      </c>
      <c r="Q5608" s="31">
        <v>2546.7285999999999</v>
      </c>
      <c r="R5608" s="31">
        <v>75.665000000000006</v>
      </c>
      <c r="S5608" s="31" t="s">
        <v>108</v>
      </c>
    </row>
    <row r="5609" spans="1:19" x14ac:dyDescent="0.35">
      <c r="A5609" s="2">
        <v>40721</v>
      </c>
      <c r="B5609" s="31">
        <v>746.83720000000005</v>
      </c>
      <c r="C5609" s="31">
        <v>1378.8219999999999</v>
      </c>
      <c r="D5609" s="31">
        <v>644.05269999999996</v>
      </c>
      <c r="E5609" s="31">
        <v>798.00109999999995</v>
      </c>
      <c r="F5609" s="31">
        <v>128.27359999999999</v>
      </c>
      <c r="G5609" s="31">
        <v>380.47719999999998</v>
      </c>
      <c r="H5609" s="31">
        <v>12.075530000000001</v>
      </c>
      <c r="I5609" s="31">
        <v>2465.6350000000002</v>
      </c>
      <c r="J5609" s="31">
        <v>4168.9930000000004</v>
      </c>
      <c r="K5609" s="31">
        <v>2037.4280000000001</v>
      </c>
      <c r="L5609" s="31">
        <v>106.74</v>
      </c>
      <c r="M5609" s="31" t="s">
        <v>108</v>
      </c>
      <c r="N5609" s="31">
        <v>69.757000000000005</v>
      </c>
      <c r="O5609" s="31">
        <v>104.739</v>
      </c>
      <c r="P5609" s="31">
        <v>122.1888</v>
      </c>
      <c r="Q5609" s="31">
        <v>2539.7028</v>
      </c>
      <c r="R5609" s="31">
        <v>75.391999999999996</v>
      </c>
      <c r="S5609" s="31" t="s">
        <v>108</v>
      </c>
    </row>
    <row r="5610" spans="1:19" x14ac:dyDescent="0.35">
      <c r="A5610" s="2">
        <v>40722</v>
      </c>
      <c r="B5610" s="31">
        <v>766.86189999999999</v>
      </c>
      <c r="C5610" s="31">
        <v>1414.5940000000001</v>
      </c>
      <c r="D5610" s="31">
        <v>656.53009999999995</v>
      </c>
      <c r="E5610" s="31">
        <v>807.07489999999996</v>
      </c>
      <c r="F5610" s="31">
        <v>128.5993</v>
      </c>
      <c r="G5610" s="31">
        <v>381.6345</v>
      </c>
      <c r="H5610" s="31">
        <v>12.16811</v>
      </c>
      <c r="I5610" s="31">
        <v>2466.3319999999999</v>
      </c>
      <c r="J5610" s="31">
        <v>4132.8630000000003</v>
      </c>
      <c r="K5610" s="31">
        <v>2031.971</v>
      </c>
      <c r="L5610" s="31">
        <v>108.27</v>
      </c>
      <c r="M5610" s="31" t="s">
        <v>108</v>
      </c>
      <c r="N5610" s="31">
        <v>70.842500000000001</v>
      </c>
      <c r="O5610" s="31">
        <v>104.8738</v>
      </c>
      <c r="P5610" s="31">
        <v>122.88460000000001</v>
      </c>
      <c r="Q5610" s="31">
        <v>2559.7017000000001</v>
      </c>
      <c r="R5610" s="31">
        <v>75.063000000000002</v>
      </c>
      <c r="S5610" s="31" t="s">
        <v>108</v>
      </c>
    </row>
    <row r="5611" spans="1:19" x14ac:dyDescent="0.35">
      <c r="A5611" s="2">
        <v>40723</v>
      </c>
      <c r="B5611" s="31">
        <v>792.38639999999998</v>
      </c>
      <c r="C5611" s="31">
        <v>1474.5319999999999</v>
      </c>
      <c r="D5611" s="31">
        <v>680.20039999999995</v>
      </c>
      <c r="E5611" s="31">
        <v>829.4479</v>
      </c>
      <c r="F5611" s="31">
        <v>129.47370000000001</v>
      </c>
      <c r="G5611" s="31">
        <v>382.79180000000002</v>
      </c>
      <c r="H5611" s="31">
        <v>12.55453</v>
      </c>
      <c r="I5611" s="31">
        <v>2461.8020000000001</v>
      </c>
      <c r="J5611" s="31">
        <v>4116.63</v>
      </c>
      <c r="K5611" s="31">
        <v>2021.377</v>
      </c>
      <c r="L5611" s="31">
        <v>109.08</v>
      </c>
      <c r="M5611" s="31" t="s">
        <v>108</v>
      </c>
      <c r="N5611" s="31">
        <v>71.152699999999996</v>
      </c>
      <c r="O5611" s="31">
        <v>104.74939999999999</v>
      </c>
      <c r="P5611" s="31">
        <v>123.17100000000001</v>
      </c>
      <c r="Q5611" s="31">
        <v>2587.7193000000002</v>
      </c>
      <c r="R5611" s="31">
        <v>74.691000000000003</v>
      </c>
      <c r="S5611" s="31" t="s">
        <v>108</v>
      </c>
    </row>
    <row r="5612" spans="1:19" x14ac:dyDescent="0.35">
      <c r="A5612" s="2">
        <v>40724</v>
      </c>
      <c r="B5612" s="31">
        <v>792.59789999999998</v>
      </c>
      <c r="C5612" s="31">
        <v>1491.7650000000001</v>
      </c>
      <c r="D5612" s="31">
        <v>682.21879999999999</v>
      </c>
      <c r="E5612" s="31">
        <v>838.7885</v>
      </c>
      <c r="F5612" s="31">
        <v>128.82220000000001</v>
      </c>
      <c r="G5612" s="31">
        <v>374.40109999999999</v>
      </c>
      <c r="H5612" s="31">
        <v>12.683339999999999</v>
      </c>
      <c r="I5612" s="31">
        <v>2456.5749999999998</v>
      </c>
      <c r="J5612" s="31">
        <v>4099.3500000000004</v>
      </c>
      <c r="K5612" s="31">
        <v>2014.635</v>
      </c>
      <c r="L5612" s="31">
        <v>110.02</v>
      </c>
      <c r="M5612" s="31" t="s">
        <v>108</v>
      </c>
      <c r="N5612" s="31">
        <v>71.990200000000002</v>
      </c>
      <c r="O5612" s="31">
        <v>104.9033</v>
      </c>
      <c r="P5612" s="31">
        <v>124.06399999999999</v>
      </c>
      <c r="Q5612" s="31">
        <v>2618.7579999999998</v>
      </c>
      <c r="R5612" s="31">
        <v>74.302999999999997</v>
      </c>
      <c r="S5612" s="31" t="s">
        <v>108</v>
      </c>
    </row>
    <row r="5613" spans="1:19" x14ac:dyDescent="0.35">
      <c r="A5613" s="2">
        <v>40725</v>
      </c>
      <c r="B5613" s="31">
        <v>787.02760000000001</v>
      </c>
      <c r="C5613" s="31">
        <v>1493.473</v>
      </c>
      <c r="D5613" s="31">
        <v>670.10839999999996</v>
      </c>
      <c r="E5613" s="31">
        <v>840.12289999999996</v>
      </c>
      <c r="F5613" s="31">
        <v>127.09059999999999</v>
      </c>
      <c r="G5613" s="31">
        <v>379.75380000000001</v>
      </c>
      <c r="H5613" s="31">
        <v>12.699439999999999</v>
      </c>
      <c r="I5613" s="31">
        <v>2455.0070000000001</v>
      </c>
      <c r="J5613" s="31">
        <v>4087.83</v>
      </c>
      <c r="K5613" s="31">
        <v>2013.672</v>
      </c>
      <c r="L5613" s="31">
        <v>111.63</v>
      </c>
      <c r="M5613" s="31" t="s">
        <v>108</v>
      </c>
      <c r="N5613" s="31">
        <v>73.052499999999995</v>
      </c>
      <c r="O5613" s="31">
        <v>104.73480000000001</v>
      </c>
      <c r="P5613" s="31">
        <v>123.9258</v>
      </c>
      <c r="Q5613" s="31">
        <v>2642.95</v>
      </c>
      <c r="R5613" s="31">
        <v>74.349000000000004</v>
      </c>
      <c r="S5613" s="31" t="s">
        <v>108</v>
      </c>
    </row>
    <row r="5614" spans="1:19" x14ac:dyDescent="0.35">
      <c r="A5614" s="2">
        <v>40728</v>
      </c>
      <c r="B5614" s="31">
        <v>787.02760000000001</v>
      </c>
      <c r="C5614" s="31">
        <v>1493.473</v>
      </c>
      <c r="D5614" s="31">
        <v>670.10839999999996</v>
      </c>
      <c r="E5614" s="31">
        <v>840.12289999999996</v>
      </c>
      <c r="F5614" s="31">
        <v>127.09059999999999</v>
      </c>
      <c r="G5614" s="31">
        <v>379.75380000000001</v>
      </c>
      <c r="H5614" s="31">
        <v>12.699439999999999</v>
      </c>
      <c r="I5614" s="31">
        <v>2454.31</v>
      </c>
      <c r="J5614" s="31">
        <v>4087.83</v>
      </c>
      <c r="K5614" s="31">
        <v>2014.635</v>
      </c>
      <c r="L5614" s="31">
        <v>111.63</v>
      </c>
      <c r="M5614" s="31" t="s">
        <v>108</v>
      </c>
      <c r="N5614" s="31">
        <v>73.052499999999995</v>
      </c>
      <c r="O5614" s="31">
        <v>104.83799999999999</v>
      </c>
      <c r="P5614" s="31">
        <v>124.1802</v>
      </c>
      <c r="Q5614" s="31">
        <v>2672.3240000000001</v>
      </c>
      <c r="R5614" s="31">
        <v>74.275000000000006</v>
      </c>
      <c r="S5614" s="31" t="s">
        <v>108</v>
      </c>
    </row>
    <row r="5615" spans="1:19" x14ac:dyDescent="0.35">
      <c r="A5615" s="2">
        <v>40729</v>
      </c>
      <c r="B5615" s="31">
        <v>798.16809999999998</v>
      </c>
      <c r="C5615" s="31">
        <v>1495.885</v>
      </c>
      <c r="D5615" s="31">
        <v>684.05370000000005</v>
      </c>
      <c r="E5615" s="31">
        <v>848.32929999999999</v>
      </c>
      <c r="F5615" s="31">
        <v>129.67080000000001</v>
      </c>
      <c r="G5615" s="31">
        <v>381.3451</v>
      </c>
      <c r="H5615" s="31">
        <v>12.98925</v>
      </c>
      <c r="I5615" s="31">
        <v>2452.0450000000001</v>
      </c>
      <c r="J5615" s="31">
        <v>4110.3469999999998</v>
      </c>
      <c r="K5615" s="31">
        <v>2016.8820000000001</v>
      </c>
      <c r="L5615" s="31">
        <v>111.8</v>
      </c>
      <c r="M5615" s="31" t="s">
        <v>108</v>
      </c>
      <c r="N5615" s="31">
        <v>73.572000000000003</v>
      </c>
      <c r="O5615" s="31">
        <v>104.5282</v>
      </c>
      <c r="P5615" s="31">
        <v>123.7735</v>
      </c>
      <c r="Q5615" s="31">
        <v>2665.0160999999998</v>
      </c>
      <c r="R5615" s="31">
        <v>74.691000000000003</v>
      </c>
      <c r="S5615" s="31" t="s">
        <v>108</v>
      </c>
    </row>
    <row r="5616" spans="1:19" x14ac:dyDescent="0.35">
      <c r="A5616" s="2">
        <v>40730</v>
      </c>
      <c r="B5616" s="31">
        <v>798.37959999999998</v>
      </c>
      <c r="C5616" s="31">
        <v>1506.0340000000001</v>
      </c>
      <c r="D5616" s="31">
        <v>684.97119999999995</v>
      </c>
      <c r="E5616" s="31">
        <v>846.52790000000005</v>
      </c>
      <c r="F5616" s="31">
        <v>131.08519999999999</v>
      </c>
      <c r="G5616" s="31">
        <v>381.4898</v>
      </c>
      <c r="H5616" s="31">
        <v>12.832269999999999</v>
      </c>
      <c r="I5616" s="31">
        <v>2448.9090000000001</v>
      </c>
      <c r="J5616" s="31">
        <v>4121.3429999999998</v>
      </c>
      <c r="K5616" s="31">
        <v>2031.329</v>
      </c>
      <c r="L5616" s="31">
        <v>111.72</v>
      </c>
      <c r="M5616" s="31" t="s">
        <v>108</v>
      </c>
      <c r="N5616" s="31">
        <v>73.672799999999995</v>
      </c>
      <c r="O5616" s="31">
        <v>104.72199999999999</v>
      </c>
      <c r="P5616" s="31">
        <v>122.4246</v>
      </c>
      <c r="Q5616" s="31">
        <v>2653.7930000000001</v>
      </c>
      <c r="R5616" s="31">
        <v>75.122</v>
      </c>
      <c r="S5616" s="31" t="s">
        <v>108</v>
      </c>
    </row>
    <row r="5617" spans="1:19" x14ac:dyDescent="0.35">
      <c r="A5617" s="2">
        <v>40731</v>
      </c>
      <c r="B5617" s="31">
        <v>832.78830000000005</v>
      </c>
      <c r="C5617" s="31">
        <v>1571.046</v>
      </c>
      <c r="D5617" s="31">
        <v>707.72410000000002</v>
      </c>
      <c r="E5617" s="31">
        <v>866.00980000000004</v>
      </c>
      <c r="F5617" s="31">
        <v>131.20519999999999</v>
      </c>
      <c r="G5617" s="31">
        <v>387.05950000000001</v>
      </c>
      <c r="H5617" s="31">
        <v>12.82422</v>
      </c>
      <c r="I5617" s="31">
        <v>2450.6509999999998</v>
      </c>
      <c r="J5617" s="31">
        <v>4104.0630000000001</v>
      </c>
      <c r="K5617" s="31">
        <v>2022.34</v>
      </c>
      <c r="L5617" s="31">
        <v>113.06</v>
      </c>
      <c r="M5617" s="31" t="s">
        <v>108</v>
      </c>
      <c r="N5617" s="31">
        <v>74.921300000000002</v>
      </c>
      <c r="O5617" s="31">
        <v>104.2688</v>
      </c>
      <c r="P5617" s="31">
        <v>122.949</v>
      </c>
      <c r="Q5617" s="31">
        <v>2669.3923</v>
      </c>
      <c r="R5617" s="31">
        <v>74.956999999999994</v>
      </c>
      <c r="S5617" s="31" t="s">
        <v>108</v>
      </c>
    </row>
    <row r="5618" spans="1:19" x14ac:dyDescent="0.35">
      <c r="A5618" s="2">
        <v>40732</v>
      </c>
      <c r="B5618" s="31">
        <v>829.89739999999995</v>
      </c>
      <c r="C5618" s="31">
        <v>1553.7629999999999</v>
      </c>
      <c r="D5618" s="31">
        <v>709.37549999999999</v>
      </c>
      <c r="E5618" s="31">
        <v>858.87090000000001</v>
      </c>
      <c r="F5618" s="31">
        <v>132.1481</v>
      </c>
      <c r="G5618" s="31">
        <v>389.59120000000001</v>
      </c>
      <c r="H5618" s="31">
        <v>12.44183</v>
      </c>
      <c r="I5618" s="31">
        <v>2448.5610000000001</v>
      </c>
      <c r="J5618" s="31">
        <v>4145.9530000000004</v>
      </c>
      <c r="K5618" s="31">
        <v>2046.2560000000001</v>
      </c>
      <c r="L5618" s="31">
        <v>112.22</v>
      </c>
      <c r="M5618" s="31" t="s">
        <v>108</v>
      </c>
      <c r="N5618" s="31">
        <v>74.704099999999997</v>
      </c>
      <c r="O5618" s="31">
        <v>105.0249</v>
      </c>
      <c r="P5618" s="31">
        <v>122.02549999999999</v>
      </c>
      <c r="Q5618" s="31">
        <v>2661.5018</v>
      </c>
      <c r="R5618" s="31">
        <v>75.179000000000002</v>
      </c>
      <c r="S5618" s="31" t="s">
        <v>108</v>
      </c>
    </row>
    <row r="5619" spans="1:19" x14ac:dyDescent="0.35">
      <c r="A5619" s="2">
        <v>40735</v>
      </c>
      <c r="B5619" s="31">
        <v>821.19550000000004</v>
      </c>
      <c r="C5619" s="31">
        <v>1542.0170000000001</v>
      </c>
      <c r="D5619" s="31">
        <v>705.12049999999999</v>
      </c>
      <c r="E5619" s="31">
        <v>850.54560000000004</v>
      </c>
      <c r="F5619" s="31">
        <v>132.79939999999999</v>
      </c>
      <c r="G5619" s="31">
        <v>389.73590000000002</v>
      </c>
      <c r="H5619" s="31">
        <v>12.2768</v>
      </c>
      <c r="I5619" s="31">
        <v>2455.7040000000002</v>
      </c>
      <c r="J5619" s="31">
        <v>4173.7060000000001</v>
      </c>
      <c r="K5619" s="31">
        <v>2073.3829999999998</v>
      </c>
      <c r="L5619" s="31">
        <v>110.27</v>
      </c>
      <c r="M5619" s="31" t="s">
        <v>108</v>
      </c>
      <c r="N5619" s="31">
        <v>73.416899999999998</v>
      </c>
      <c r="O5619" s="31">
        <v>105.39960000000001</v>
      </c>
      <c r="P5619" s="31">
        <v>119.7278</v>
      </c>
      <c r="Q5619" s="31">
        <v>2613.8519000000001</v>
      </c>
      <c r="R5619" s="31">
        <v>75.989000000000004</v>
      </c>
      <c r="S5619" s="31" t="s">
        <v>108</v>
      </c>
    </row>
    <row r="5620" spans="1:19" x14ac:dyDescent="0.35">
      <c r="A5620" s="2">
        <v>40736</v>
      </c>
      <c r="B5620" s="31">
        <v>824.63699999999994</v>
      </c>
      <c r="C5620" s="31">
        <v>1554.597</v>
      </c>
      <c r="D5620" s="31">
        <v>709.85040000000004</v>
      </c>
      <c r="E5620" s="31">
        <v>857.65129999999999</v>
      </c>
      <c r="F5620" s="31">
        <v>133.92169999999999</v>
      </c>
      <c r="G5620" s="31">
        <v>392.99090000000001</v>
      </c>
      <c r="H5620" s="31">
        <v>12.28083</v>
      </c>
      <c r="I5620" s="31">
        <v>2463.7179999999998</v>
      </c>
      <c r="J5620" s="31">
        <v>4176.3239999999996</v>
      </c>
      <c r="K5620" s="31">
        <v>2069.3710000000001</v>
      </c>
      <c r="L5620" s="31">
        <v>109.63</v>
      </c>
      <c r="M5620" s="31" t="s">
        <v>108</v>
      </c>
      <c r="N5620" s="31">
        <v>72.719099999999997</v>
      </c>
      <c r="O5620" s="31">
        <v>106.57210000000001</v>
      </c>
      <c r="P5620" s="31">
        <v>119.6925</v>
      </c>
      <c r="Q5620" s="31">
        <v>2564.6021000000001</v>
      </c>
      <c r="R5620" s="31">
        <v>75.808999999999997</v>
      </c>
      <c r="S5620" s="31" t="s">
        <v>108</v>
      </c>
    </row>
    <row r="5621" spans="1:19" x14ac:dyDescent="0.35">
      <c r="A5621" s="2">
        <v>40737</v>
      </c>
      <c r="B5621" s="31">
        <v>831.09709999999995</v>
      </c>
      <c r="C5621" s="31">
        <v>1578.078</v>
      </c>
      <c r="D5621" s="31">
        <v>721.46749999999997</v>
      </c>
      <c r="E5621" s="31">
        <v>857.61130000000003</v>
      </c>
      <c r="F5621" s="31">
        <v>135.90369999999999</v>
      </c>
      <c r="G5621" s="31">
        <v>399.21159999999998</v>
      </c>
      <c r="H5621" s="31">
        <v>12.759829999999999</v>
      </c>
      <c r="I5621" s="31">
        <v>2463.1959999999999</v>
      </c>
      <c r="J5621" s="31">
        <v>4182.0839999999998</v>
      </c>
      <c r="K5621" s="31">
        <v>2060.703</v>
      </c>
      <c r="L5621" s="31">
        <v>109.75</v>
      </c>
      <c r="M5621" s="31" t="s">
        <v>108</v>
      </c>
      <c r="N5621" s="31">
        <v>72.719099999999997</v>
      </c>
      <c r="O5621" s="31">
        <v>107.1948</v>
      </c>
      <c r="P5621" s="31">
        <v>121.2045</v>
      </c>
      <c r="Q5621" s="31">
        <v>2603.1419000000001</v>
      </c>
      <c r="R5621" s="31">
        <v>75.207999999999998</v>
      </c>
      <c r="S5621" s="31" t="s">
        <v>108</v>
      </c>
    </row>
    <row r="5622" spans="1:19" x14ac:dyDescent="0.35">
      <c r="A5622" s="2">
        <v>40738</v>
      </c>
      <c r="B5622" s="31">
        <v>820.50400000000002</v>
      </c>
      <c r="C5622" s="31">
        <v>1564.9649999999999</v>
      </c>
      <c r="D5622" s="31">
        <v>713.62860000000001</v>
      </c>
      <c r="E5622" s="31">
        <v>855.74879999999996</v>
      </c>
      <c r="F5622" s="31">
        <v>136.22219999999999</v>
      </c>
      <c r="G5622" s="31">
        <v>400.44130000000001</v>
      </c>
      <c r="H5622" s="31">
        <v>12.703480000000001</v>
      </c>
      <c r="I5622" s="31">
        <v>2468.9450000000002</v>
      </c>
      <c r="J5622" s="31">
        <v>4170.04</v>
      </c>
      <c r="K5622" s="31">
        <v>2061.826</v>
      </c>
      <c r="L5622" s="31">
        <v>109.29</v>
      </c>
      <c r="M5622" s="31" t="s">
        <v>108</v>
      </c>
      <c r="N5622" s="31">
        <v>72.3934</v>
      </c>
      <c r="O5622" s="31">
        <v>106.9563</v>
      </c>
      <c r="P5622" s="31">
        <v>121.1652</v>
      </c>
      <c r="Q5622" s="31">
        <v>2597.7647999999999</v>
      </c>
      <c r="R5622" s="31">
        <v>75.253</v>
      </c>
      <c r="S5622" s="31" t="s">
        <v>108</v>
      </c>
    </row>
    <row r="5623" spans="1:19" x14ac:dyDescent="0.35">
      <c r="A5623" s="2">
        <v>40739</v>
      </c>
      <c r="B5623" s="31">
        <v>826.92079999999999</v>
      </c>
      <c r="C5623" s="31">
        <v>1572.53</v>
      </c>
      <c r="D5623" s="31">
        <v>717.47320000000002</v>
      </c>
      <c r="E5623" s="31">
        <v>859.43780000000004</v>
      </c>
      <c r="F5623" s="31">
        <v>136.29069999999999</v>
      </c>
      <c r="G5623" s="31">
        <v>401.30930000000001</v>
      </c>
      <c r="H5623" s="31">
        <v>12.75178</v>
      </c>
      <c r="I5623" s="31">
        <v>2466.6799999999998</v>
      </c>
      <c r="J5623" s="31">
        <v>4184.1779999999999</v>
      </c>
      <c r="K5623" s="31">
        <v>2070.9760000000001</v>
      </c>
      <c r="L5623" s="31">
        <v>109.98</v>
      </c>
      <c r="M5623" s="31" t="s">
        <v>108</v>
      </c>
      <c r="N5623" s="31">
        <v>73.060299999999998</v>
      </c>
      <c r="O5623" s="31">
        <v>107.15260000000001</v>
      </c>
      <c r="P5623" s="31">
        <v>120.89360000000001</v>
      </c>
      <c r="Q5623" s="31">
        <v>2598.2114000000001</v>
      </c>
      <c r="R5623" s="31">
        <v>75.126000000000005</v>
      </c>
      <c r="S5623" s="31" t="s">
        <v>108</v>
      </c>
    </row>
    <row r="5624" spans="1:19" x14ac:dyDescent="0.35">
      <c r="A5624" s="2">
        <v>40742</v>
      </c>
      <c r="B5624" s="31">
        <v>817.68340000000001</v>
      </c>
      <c r="C5624" s="31">
        <v>1557.9110000000001</v>
      </c>
      <c r="D5624" s="31">
        <v>710.33330000000001</v>
      </c>
      <c r="E5624" s="31">
        <v>861.30449999999996</v>
      </c>
      <c r="F5624" s="31">
        <v>137.35230000000001</v>
      </c>
      <c r="G5624" s="31">
        <v>401.09230000000002</v>
      </c>
      <c r="H5624" s="31">
        <v>12.71555</v>
      </c>
      <c r="I5624" s="31">
        <v>2466.6799999999998</v>
      </c>
      <c r="J5624" s="31">
        <v>4186.2730000000001</v>
      </c>
      <c r="K5624" s="31">
        <v>2078.1990000000001</v>
      </c>
      <c r="L5624" s="31">
        <v>108.77</v>
      </c>
      <c r="M5624" s="31" t="s">
        <v>108</v>
      </c>
      <c r="N5624" s="31">
        <v>72.579499999999996</v>
      </c>
      <c r="O5624" s="31">
        <v>107.0782</v>
      </c>
      <c r="P5624" s="31">
        <v>120.05880000000001</v>
      </c>
      <c r="Q5624" s="31">
        <v>2568.5441000000001</v>
      </c>
      <c r="R5624" s="31">
        <v>75.483000000000004</v>
      </c>
      <c r="S5624" s="31" t="s">
        <v>108</v>
      </c>
    </row>
    <row r="5625" spans="1:19" x14ac:dyDescent="0.35">
      <c r="A5625" s="2">
        <v>40743</v>
      </c>
      <c r="B5625" s="31">
        <v>824.45280000000002</v>
      </c>
      <c r="C5625" s="31">
        <v>1566.6</v>
      </c>
      <c r="D5625" s="31">
        <v>716.92399999999998</v>
      </c>
      <c r="E5625" s="31">
        <v>874.21579999999994</v>
      </c>
      <c r="F5625" s="31">
        <v>137.24100000000001</v>
      </c>
      <c r="G5625" s="31">
        <v>399.86259999999999</v>
      </c>
      <c r="H5625" s="31">
        <v>12.73568</v>
      </c>
      <c r="I5625" s="31">
        <v>2469.2939999999999</v>
      </c>
      <c r="J5625" s="31">
        <v>4186.2730000000001</v>
      </c>
      <c r="K5625" s="31">
        <v>2071.9389999999999</v>
      </c>
      <c r="L5625" s="31">
        <v>110.5</v>
      </c>
      <c r="M5625" s="31" t="s">
        <v>108</v>
      </c>
      <c r="N5625" s="31">
        <v>74.099299999999999</v>
      </c>
      <c r="O5625" s="31">
        <v>107.31529999999999</v>
      </c>
      <c r="P5625" s="31">
        <v>121.47490000000001</v>
      </c>
      <c r="Q5625" s="31">
        <v>2584.2586000000001</v>
      </c>
      <c r="R5625" s="31">
        <v>75.221000000000004</v>
      </c>
      <c r="S5625" s="31" t="s">
        <v>108</v>
      </c>
    </row>
    <row r="5626" spans="1:19" x14ac:dyDescent="0.35">
      <c r="A5626" s="2">
        <v>40744</v>
      </c>
      <c r="B5626" s="31">
        <v>832.56190000000004</v>
      </c>
      <c r="C5626" s="31">
        <v>1581.7809999999999</v>
      </c>
      <c r="D5626" s="31">
        <v>718.3886</v>
      </c>
      <c r="E5626" s="31">
        <v>866.66010000000006</v>
      </c>
      <c r="F5626" s="31">
        <v>136.88999999999999</v>
      </c>
      <c r="G5626" s="31">
        <v>400.44130000000001</v>
      </c>
      <c r="H5626" s="31">
        <v>12.81216</v>
      </c>
      <c r="I5626" s="31">
        <v>2468.0740000000001</v>
      </c>
      <c r="J5626" s="31">
        <v>4175.277</v>
      </c>
      <c r="K5626" s="31">
        <v>2057.3319999999999</v>
      </c>
      <c r="L5626" s="31">
        <v>110.5</v>
      </c>
      <c r="M5626" s="31" t="s">
        <v>108</v>
      </c>
      <c r="N5626" s="31">
        <v>73.874399999999994</v>
      </c>
      <c r="O5626" s="31">
        <v>107.41630000000001</v>
      </c>
      <c r="P5626" s="31">
        <v>121.5385</v>
      </c>
      <c r="Q5626" s="31">
        <v>2602.6622000000002</v>
      </c>
      <c r="R5626" s="31">
        <v>74.792000000000002</v>
      </c>
      <c r="S5626" s="31" t="s">
        <v>108</v>
      </c>
    </row>
    <row r="5627" spans="1:19" x14ac:dyDescent="0.35">
      <c r="A5627" s="2">
        <v>40745</v>
      </c>
      <c r="B5627" s="31">
        <v>828.11950000000002</v>
      </c>
      <c r="C5627" s="31">
        <v>1562.4090000000001</v>
      </c>
      <c r="D5627" s="31">
        <v>722.05010000000004</v>
      </c>
      <c r="E5627" s="31">
        <v>859.99329999999998</v>
      </c>
      <c r="F5627" s="31">
        <v>136.04249999999999</v>
      </c>
      <c r="G5627" s="31">
        <v>401.59859999999998</v>
      </c>
      <c r="H5627" s="31">
        <v>12.76788</v>
      </c>
      <c r="I5627" s="31">
        <v>2464.9380000000001</v>
      </c>
      <c r="J5627" s="31">
        <v>4155.3789999999999</v>
      </c>
      <c r="K5627" s="31">
        <v>2039.194</v>
      </c>
      <c r="L5627" s="31">
        <v>112.28</v>
      </c>
      <c r="M5627" s="31" t="s">
        <v>108</v>
      </c>
      <c r="N5627" s="31">
        <v>74.750699999999995</v>
      </c>
      <c r="O5627" s="31">
        <v>107.893</v>
      </c>
      <c r="P5627" s="31">
        <v>123.1135</v>
      </c>
      <c r="Q5627" s="31">
        <v>2618.1057999999998</v>
      </c>
      <c r="R5627" s="31">
        <v>74.015000000000001</v>
      </c>
      <c r="S5627" s="31" t="s">
        <v>108</v>
      </c>
    </row>
    <row r="5628" spans="1:19" x14ac:dyDescent="0.35">
      <c r="A5628" s="2">
        <v>40746</v>
      </c>
      <c r="B5628" s="31">
        <v>835.87609999999995</v>
      </c>
      <c r="C5628" s="31">
        <v>1579.7370000000001</v>
      </c>
      <c r="D5628" s="31">
        <v>721.68389999999999</v>
      </c>
      <c r="E5628" s="31">
        <v>859.54880000000003</v>
      </c>
      <c r="F5628" s="31">
        <v>137.29239999999999</v>
      </c>
      <c r="G5628" s="31">
        <v>401.67090000000002</v>
      </c>
      <c r="H5628" s="31">
        <v>12.33719</v>
      </c>
      <c r="I5628" s="31">
        <v>2463.1959999999999</v>
      </c>
      <c r="J5628" s="31">
        <v>4166.375</v>
      </c>
      <c r="K5628" s="31">
        <v>2050.1089999999999</v>
      </c>
      <c r="L5628" s="31">
        <v>112.16</v>
      </c>
      <c r="M5628" s="31" t="s">
        <v>108</v>
      </c>
      <c r="N5628" s="31">
        <v>75.308999999999997</v>
      </c>
      <c r="O5628" s="31">
        <v>108.11279999999999</v>
      </c>
      <c r="P5628" s="31">
        <v>122.9967</v>
      </c>
      <c r="Q5628" s="31">
        <v>2641.0304999999998</v>
      </c>
      <c r="R5628" s="31">
        <v>74.200999999999993</v>
      </c>
      <c r="S5628" s="31" t="s">
        <v>108</v>
      </c>
    </row>
    <row r="5629" spans="1:19" x14ac:dyDescent="0.35">
      <c r="A5629" s="2">
        <v>40749</v>
      </c>
      <c r="B5629" s="31">
        <v>830.86959999999999</v>
      </c>
      <c r="C5629" s="31">
        <v>1575.1880000000001</v>
      </c>
      <c r="D5629" s="31">
        <v>718.93780000000004</v>
      </c>
      <c r="E5629" s="31">
        <v>857.65989999999999</v>
      </c>
      <c r="F5629" s="31">
        <v>138.20840000000001</v>
      </c>
      <c r="G5629" s="31">
        <v>396.9692</v>
      </c>
      <c r="H5629" s="31">
        <v>12.05945</v>
      </c>
      <c r="I5629" s="31">
        <v>2465.4609999999998</v>
      </c>
      <c r="J5629" s="31">
        <v>4159.5680000000002</v>
      </c>
      <c r="K5629" s="31">
        <v>2059.2579999999998</v>
      </c>
      <c r="L5629" s="31">
        <v>111.53</v>
      </c>
      <c r="M5629" s="31" t="s">
        <v>108</v>
      </c>
      <c r="N5629" s="31">
        <v>75.169399999999996</v>
      </c>
      <c r="O5629" s="31">
        <v>108.0989</v>
      </c>
      <c r="P5629" s="31">
        <v>122.75149999999999</v>
      </c>
      <c r="Q5629" s="31">
        <v>2629.5841999999998</v>
      </c>
      <c r="R5629" s="31">
        <v>74.063999999999993</v>
      </c>
      <c r="S5629" s="31" t="s">
        <v>108</v>
      </c>
    </row>
    <row r="5630" spans="1:19" x14ac:dyDescent="0.35">
      <c r="A5630" s="2">
        <v>40750</v>
      </c>
      <c r="B5630" s="31">
        <v>833.47860000000003</v>
      </c>
      <c r="C5630" s="31">
        <v>1583.7750000000001</v>
      </c>
      <c r="D5630" s="31">
        <v>718.75469999999996</v>
      </c>
      <c r="E5630" s="31">
        <v>872.34910000000002</v>
      </c>
      <c r="F5630" s="31">
        <v>138.62790000000001</v>
      </c>
      <c r="G5630" s="31">
        <v>401.81560000000002</v>
      </c>
      <c r="H5630" s="31">
        <v>12.13593</v>
      </c>
      <c r="I5630" s="31">
        <v>2465.4609999999998</v>
      </c>
      <c r="J5630" s="31">
        <v>4173.1819999999998</v>
      </c>
      <c r="K5630" s="31">
        <v>2060.5419999999999</v>
      </c>
      <c r="L5630" s="31">
        <v>110.92</v>
      </c>
      <c r="M5630" s="31" t="s">
        <v>108</v>
      </c>
      <c r="N5630" s="31">
        <v>75.169399999999996</v>
      </c>
      <c r="O5630" s="31">
        <v>108.5073</v>
      </c>
      <c r="P5630" s="31">
        <v>124.0307</v>
      </c>
      <c r="Q5630" s="31">
        <v>2649.2116999999998</v>
      </c>
      <c r="R5630" s="31">
        <v>73.474000000000004</v>
      </c>
      <c r="S5630" s="31" t="s">
        <v>108</v>
      </c>
    </row>
    <row r="5631" spans="1:19" x14ac:dyDescent="0.35">
      <c r="A5631" s="2">
        <v>40751</v>
      </c>
      <c r="B5631" s="31">
        <v>826.28610000000003</v>
      </c>
      <c r="C5631" s="31">
        <v>1575.903</v>
      </c>
      <c r="D5631" s="31">
        <v>715.64239999999995</v>
      </c>
      <c r="E5631" s="31">
        <v>868.63789999999995</v>
      </c>
      <c r="F5631" s="31">
        <v>138.45670000000001</v>
      </c>
      <c r="G5631" s="31">
        <v>399.42860000000002</v>
      </c>
      <c r="H5631" s="31">
        <v>12.220459999999999</v>
      </c>
      <c r="I5631" s="31">
        <v>2467.9</v>
      </c>
      <c r="J5631" s="31">
        <v>4163.2330000000002</v>
      </c>
      <c r="K5631" s="31">
        <v>2077.0749999999998</v>
      </c>
      <c r="L5631" s="31">
        <v>108.64</v>
      </c>
      <c r="M5631" s="31" t="s">
        <v>108</v>
      </c>
      <c r="N5631" s="31">
        <v>73.13</v>
      </c>
      <c r="O5631" s="31">
        <v>108.6528</v>
      </c>
      <c r="P5631" s="31">
        <v>123.1602</v>
      </c>
      <c r="Q5631" s="31">
        <v>2632.0185000000001</v>
      </c>
      <c r="R5631" s="31">
        <v>74.087000000000003</v>
      </c>
      <c r="S5631" s="31" t="s">
        <v>108</v>
      </c>
    </row>
    <row r="5632" spans="1:19" x14ac:dyDescent="0.35">
      <c r="A5632" s="2">
        <v>40752</v>
      </c>
      <c r="B5632" s="31">
        <v>826.21559999999999</v>
      </c>
      <c r="C5632" s="31">
        <v>1566.038</v>
      </c>
      <c r="D5632" s="31">
        <v>718.38850000000002</v>
      </c>
      <c r="E5632" s="31">
        <v>871.79349999999999</v>
      </c>
      <c r="F5632" s="31">
        <v>138.36250000000001</v>
      </c>
      <c r="G5632" s="31">
        <v>396.82459999999998</v>
      </c>
      <c r="H5632" s="31">
        <v>11.9709</v>
      </c>
      <c r="I5632" s="31">
        <v>2470.5129999999999</v>
      </c>
      <c r="J5632" s="31">
        <v>4172.1350000000002</v>
      </c>
      <c r="K5632" s="31">
        <v>2078.038</v>
      </c>
      <c r="L5632" s="31">
        <v>108.46</v>
      </c>
      <c r="M5632" s="31" t="s">
        <v>108</v>
      </c>
      <c r="N5632" s="31">
        <v>73.510000000000005</v>
      </c>
      <c r="O5632" s="31">
        <v>108.8809</v>
      </c>
      <c r="P5632" s="31">
        <v>122.4486</v>
      </c>
      <c r="Q5632" s="31">
        <v>2624.0873000000001</v>
      </c>
      <c r="R5632" s="31">
        <v>74.221999999999994</v>
      </c>
      <c r="S5632" s="31" t="s">
        <v>108</v>
      </c>
    </row>
    <row r="5633" spans="1:19" x14ac:dyDescent="0.35">
      <c r="A5633" s="2">
        <v>40753</v>
      </c>
      <c r="B5633" s="31">
        <v>821.70270000000005</v>
      </c>
      <c r="C5633" s="31">
        <v>1563.0219999999999</v>
      </c>
      <c r="D5633" s="31">
        <v>712.16390000000001</v>
      </c>
      <c r="E5633" s="31">
        <v>873.26020000000005</v>
      </c>
      <c r="F5633" s="31">
        <v>139.64660000000001</v>
      </c>
      <c r="G5633" s="31">
        <v>392.70159999999998</v>
      </c>
      <c r="H5633" s="31">
        <v>11.9709</v>
      </c>
      <c r="I5633" s="31">
        <v>2470.3389999999999</v>
      </c>
      <c r="J5633" s="31">
        <v>4211.9309999999996</v>
      </c>
      <c r="K5633" s="31">
        <v>2092.9659999999999</v>
      </c>
      <c r="L5633" s="31">
        <v>107.77</v>
      </c>
      <c r="M5633" s="31" t="s">
        <v>108</v>
      </c>
      <c r="N5633" s="31">
        <v>73.176599999999993</v>
      </c>
      <c r="O5633" s="31">
        <v>109.7443</v>
      </c>
      <c r="P5633" s="31">
        <v>123.06619999999999</v>
      </c>
      <c r="Q5633" s="31">
        <v>2606.8667999999998</v>
      </c>
      <c r="R5633" s="31">
        <v>73.897000000000006</v>
      </c>
      <c r="S5633" s="31" t="s">
        <v>108</v>
      </c>
    </row>
    <row r="5634" spans="1:19" x14ac:dyDescent="0.35">
      <c r="A5634" s="2">
        <v>40756</v>
      </c>
      <c r="B5634" s="31">
        <v>821.70270000000005</v>
      </c>
      <c r="C5634" s="31">
        <v>1561.029</v>
      </c>
      <c r="D5634" s="31">
        <v>711.61469999999997</v>
      </c>
      <c r="E5634" s="31">
        <v>857.08209999999997</v>
      </c>
      <c r="F5634" s="31">
        <v>138.83330000000001</v>
      </c>
      <c r="G5634" s="31">
        <v>394.07589999999999</v>
      </c>
      <c r="H5634" s="31">
        <v>11.89442</v>
      </c>
      <c r="I5634" s="31">
        <v>2469.4679999999998</v>
      </c>
      <c r="J5634" s="31">
        <v>4227.116</v>
      </c>
      <c r="K5634" s="31">
        <v>2105.9679999999998</v>
      </c>
      <c r="L5634" s="31">
        <v>107.03</v>
      </c>
      <c r="M5634" s="31" t="s">
        <v>108</v>
      </c>
      <c r="N5634" s="31">
        <v>72.765600000000006</v>
      </c>
      <c r="O5634" s="31">
        <v>110.5654</v>
      </c>
      <c r="P5634" s="31">
        <v>121.62309999999999</v>
      </c>
      <c r="Q5634" s="31">
        <v>2629.6905999999999</v>
      </c>
      <c r="R5634" s="31">
        <v>74.262</v>
      </c>
      <c r="S5634" s="31" t="s">
        <v>108</v>
      </c>
    </row>
    <row r="5635" spans="1:19" x14ac:dyDescent="0.35">
      <c r="A5635" s="2">
        <v>40757</v>
      </c>
      <c r="B5635" s="31">
        <v>819.23469999999998</v>
      </c>
      <c r="C5635" s="31">
        <v>1552.4929999999999</v>
      </c>
      <c r="D5635" s="31">
        <v>709.60090000000002</v>
      </c>
      <c r="E5635" s="31">
        <v>859.6377</v>
      </c>
      <c r="F5635" s="31">
        <v>140.7852</v>
      </c>
      <c r="G5635" s="31">
        <v>399.21159999999998</v>
      </c>
      <c r="H5635" s="31">
        <v>11.805870000000001</v>
      </c>
      <c r="I5635" s="31">
        <v>2473.6489999999999</v>
      </c>
      <c r="J5635" s="31">
        <v>4254.3450000000003</v>
      </c>
      <c r="K5635" s="31">
        <v>2116.4009999999998</v>
      </c>
      <c r="L5635" s="31">
        <v>104.32</v>
      </c>
      <c r="M5635" s="31" t="s">
        <v>108</v>
      </c>
      <c r="N5635" s="31">
        <v>70.974400000000003</v>
      </c>
      <c r="O5635" s="31">
        <v>109.8053</v>
      </c>
      <c r="P5635" s="31">
        <v>121.7803</v>
      </c>
      <c r="Q5635" s="31">
        <v>2582.5439999999999</v>
      </c>
      <c r="R5635" s="31">
        <v>74.513000000000005</v>
      </c>
      <c r="S5635" s="31" t="s">
        <v>108</v>
      </c>
    </row>
    <row r="5636" spans="1:19" x14ac:dyDescent="0.35">
      <c r="A5636" s="2">
        <v>40758</v>
      </c>
      <c r="B5636" s="31">
        <v>797.3048</v>
      </c>
      <c r="C5636" s="31">
        <v>1498.3119999999999</v>
      </c>
      <c r="D5636" s="31">
        <v>699.5317</v>
      </c>
      <c r="E5636" s="31">
        <v>846.65970000000004</v>
      </c>
      <c r="F5636" s="31">
        <v>142.6515</v>
      </c>
      <c r="G5636" s="31">
        <v>397.2586</v>
      </c>
      <c r="H5636" s="31">
        <v>11.737439999999999</v>
      </c>
      <c r="I5636" s="31">
        <v>2477.308</v>
      </c>
      <c r="J5636" s="31">
        <v>4257.4870000000001</v>
      </c>
      <c r="K5636" s="31">
        <v>2116.241</v>
      </c>
      <c r="L5636" s="31">
        <v>104.92</v>
      </c>
      <c r="M5636" s="31" t="s">
        <v>108</v>
      </c>
      <c r="N5636" s="31">
        <v>71.416399999999996</v>
      </c>
      <c r="O5636" s="31">
        <v>110.1682</v>
      </c>
      <c r="P5636" s="31">
        <v>122.4117</v>
      </c>
      <c r="Q5636" s="31">
        <v>2527.3112000000001</v>
      </c>
      <c r="R5636" s="31">
        <v>74.043999999999997</v>
      </c>
      <c r="S5636" s="31" t="s">
        <v>108</v>
      </c>
    </row>
    <row r="5637" spans="1:19" x14ac:dyDescent="0.35">
      <c r="A5637" s="2">
        <v>40759</v>
      </c>
      <c r="B5637" s="31">
        <v>755.6309</v>
      </c>
      <c r="C5637" s="31">
        <v>1399.0989999999999</v>
      </c>
      <c r="D5637" s="31">
        <v>684.15340000000003</v>
      </c>
      <c r="E5637" s="31">
        <v>830.61500000000001</v>
      </c>
      <c r="F5637" s="31">
        <v>142.0265</v>
      </c>
      <c r="G5637" s="31">
        <v>389.22949999999997</v>
      </c>
      <c r="H5637" s="31">
        <v>11.693160000000001</v>
      </c>
      <c r="I5637" s="31">
        <v>2476.96</v>
      </c>
      <c r="J5637" s="31">
        <v>4289.4279999999999</v>
      </c>
      <c r="K5637" s="31">
        <v>2131.971</v>
      </c>
      <c r="L5637" s="31">
        <v>100.26</v>
      </c>
      <c r="M5637" s="31" t="s">
        <v>108</v>
      </c>
      <c r="N5637" s="31">
        <v>68.531800000000004</v>
      </c>
      <c r="O5637" s="31">
        <v>107.196</v>
      </c>
      <c r="P5637" s="31">
        <v>121.2586</v>
      </c>
      <c r="Q5637" s="31">
        <v>2459.9616999999998</v>
      </c>
      <c r="R5637" s="31">
        <v>75.123999999999995</v>
      </c>
      <c r="S5637" s="31" t="s">
        <v>108</v>
      </c>
    </row>
    <row r="5638" spans="1:19" x14ac:dyDescent="0.35">
      <c r="A5638" s="2">
        <v>40760</v>
      </c>
      <c r="B5638" s="31">
        <v>771.00300000000004</v>
      </c>
      <c r="C5638" s="31">
        <v>1433.857</v>
      </c>
      <c r="D5638" s="31">
        <v>668.22580000000005</v>
      </c>
      <c r="E5638" s="31">
        <v>802.79229999999995</v>
      </c>
      <c r="F5638" s="31">
        <v>141.4101</v>
      </c>
      <c r="G5638" s="31">
        <v>386.55309999999997</v>
      </c>
      <c r="H5638" s="31">
        <v>11.81794</v>
      </c>
      <c r="I5638" s="31">
        <v>2479.0500000000002</v>
      </c>
      <c r="J5638" s="31">
        <v>4257.4870000000001</v>
      </c>
      <c r="K5638" s="31">
        <v>2125.069</v>
      </c>
      <c r="L5638" s="31">
        <v>100.18</v>
      </c>
      <c r="M5638" s="31" t="s">
        <v>108</v>
      </c>
      <c r="N5638" s="31">
        <v>67.8339</v>
      </c>
      <c r="O5638" s="31">
        <v>107.93559999999999</v>
      </c>
      <c r="P5638" s="31">
        <v>121.5682</v>
      </c>
      <c r="Q5638" s="31">
        <v>2386.7743999999998</v>
      </c>
      <c r="R5638" s="31">
        <v>74.597999999999999</v>
      </c>
      <c r="S5638" s="31" t="s">
        <v>108</v>
      </c>
    </row>
    <row r="5639" spans="1:19" x14ac:dyDescent="0.35">
      <c r="A5639" s="2">
        <v>40763</v>
      </c>
      <c r="B5639" s="31">
        <v>731.83029999999997</v>
      </c>
      <c r="C5639" s="31">
        <v>1373.06</v>
      </c>
      <c r="D5639" s="31">
        <v>658.81370000000004</v>
      </c>
      <c r="E5639" s="31">
        <v>779.86630000000002</v>
      </c>
      <c r="F5639" s="31">
        <v>146.66650000000001</v>
      </c>
      <c r="G5639" s="31">
        <v>379.46440000000001</v>
      </c>
      <c r="H5639" s="31">
        <v>11.707140000000001</v>
      </c>
      <c r="I5639" s="31">
        <v>2479.7469999999998</v>
      </c>
      <c r="J5639" s="31">
        <v>4308.8019999999997</v>
      </c>
      <c r="K5639" s="31">
        <v>2136.6260000000002</v>
      </c>
      <c r="L5639" s="31">
        <v>92.94</v>
      </c>
      <c r="M5639" s="31" t="s">
        <v>108</v>
      </c>
      <c r="N5639" s="31">
        <v>63.212400000000002</v>
      </c>
      <c r="O5639" s="31">
        <v>109.07129999999999</v>
      </c>
      <c r="P5639" s="31">
        <v>121.5551</v>
      </c>
      <c r="Q5639" s="31">
        <v>2270.2631000000001</v>
      </c>
      <c r="R5639" s="31">
        <v>74.790999999999997</v>
      </c>
      <c r="S5639" s="31" t="s">
        <v>108</v>
      </c>
    </row>
    <row r="5640" spans="1:19" x14ac:dyDescent="0.35">
      <c r="A5640" s="2">
        <v>40764</v>
      </c>
      <c r="B5640" s="31">
        <v>722.89179999999999</v>
      </c>
      <c r="C5640" s="31">
        <v>1359.16</v>
      </c>
      <c r="D5640" s="31">
        <v>648.73900000000003</v>
      </c>
      <c r="E5640" s="31">
        <v>775.35159999999996</v>
      </c>
      <c r="F5640" s="31">
        <v>149.21770000000001</v>
      </c>
      <c r="G5640" s="31">
        <v>376.06470000000002</v>
      </c>
      <c r="H5640" s="31">
        <v>11.696730000000001</v>
      </c>
      <c r="I5640" s="31">
        <v>2475.5659999999998</v>
      </c>
      <c r="J5640" s="31">
        <v>4350.6930000000002</v>
      </c>
      <c r="K5640" s="31">
        <v>2125.8719999999998</v>
      </c>
      <c r="L5640" s="31">
        <v>98</v>
      </c>
      <c r="M5640" s="31" t="s">
        <v>108</v>
      </c>
      <c r="N5640" s="31">
        <v>66.841399999999993</v>
      </c>
      <c r="O5640" s="31">
        <v>109.61020000000001</v>
      </c>
      <c r="P5640" s="31">
        <v>121.8347</v>
      </c>
      <c r="Q5640" s="31">
        <v>2220.7393000000002</v>
      </c>
      <c r="R5640" s="31">
        <v>74.605000000000004</v>
      </c>
      <c r="S5640" s="31" t="s">
        <v>108</v>
      </c>
    </row>
    <row r="5641" spans="1:19" x14ac:dyDescent="0.35">
      <c r="A5641" s="2">
        <v>40765</v>
      </c>
      <c r="B5641" s="31">
        <v>751.53629999999998</v>
      </c>
      <c r="C5641" s="31">
        <v>1418.279</v>
      </c>
      <c r="D5641" s="31">
        <v>647.96939999999995</v>
      </c>
      <c r="E5641" s="31">
        <v>763.18610000000001</v>
      </c>
      <c r="F5641" s="31">
        <v>152.7534</v>
      </c>
      <c r="G5641" s="31">
        <v>376.57100000000003</v>
      </c>
      <c r="H5641" s="31">
        <v>11.4299</v>
      </c>
      <c r="I5641" s="31">
        <v>2476.6109999999999</v>
      </c>
      <c r="J5641" s="31">
        <v>4358.5469999999996</v>
      </c>
      <c r="K5641" s="31">
        <v>2152.9989999999998</v>
      </c>
      <c r="L5641" s="31">
        <v>93.97</v>
      </c>
      <c r="M5641" s="31" t="s">
        <v>108</v>
      </c>
      <c r="N5641" s="31">
        <v>64.670199999999994</v>
      </c>
      <c r="O5641" s="31">
        <v>110.74209999999999</v>
      </c>
      <c r="P5641" s="31">
        <v>121.5121</v>
      </c>
      <c r="Q5641" s="31">
        <v>2249.2764000000002</v>
      </c>
      <c r="R5641" s="31">
        <v>74.635999999999996</v>
      </c>
      <c r="S5641" s="31" t="s">
        <v>108</v>
      </c>
    </row>
    <row r="5642" spans="1:19" x14ac:dyDescent="0.35">
      <c r="A5642" s="2">
        <v>40766</v>
      </c>
      <c r="B5642" s="31">
        <v>759.37390000000005</v>
      </c>
      <c r="C5642" s="31">
        <v>1435.076</v>
      </c>
      <c r="D5642" s="31">
        <v>661.3519</v>
      </c>
      <c r="E5642" s="31">
        <v>788.58979999999997</v>
      </c>
      <c r="F5642" s="31">
        <v>149.94540000000001</v>
      </c>
      <c r="G5642" s="31">
        <v>385.32339999999999</v>
      </c>
      <c r="H5642" s="31">
        <v>11.48493</v>
      </c>
      <c r="I5642" s="31">
        <v>2475.3919999999998</v>
      </c>
      <c r="J5642" s="31">
        <v>4330.2709999999997</v>
      </c>
      <c r="K5642" s="31">
        <v>2140.1579999999999</v>
      </c>
      <c r="L5642" s="31">
        <v>97.73</v>
      </c>
      <c r="M5642" s="31" t="s">
        <v>108</v>
      </c>
      <c r="N5642" s="31">
        <v>66.934399999999997</v>
      </c>
      <c r="O5642" s="31">
        <v>110.33150000000001</v>
      </c>
      <c r="P5642" s="31">
        <v>122.25539999999999</v>
      </c>
      <c r="Q5642" s="31">
        <v>2270.5626999999999</v>
      </c>
      <c r="R5642" s="31">
        <v>74.677000000000007</v>
      </c>
      <c r="S5642" s="31" t="s">
        <v>108</v>
      </c>
    </row>
    <row r="5643" spans="1:19" x14ac:dyDescent="0.35">
      <c r="A5643" s="2">
        <v>40767</v>
      </c>
      <c r="B5643" s="31">
        <v>758.24599999999998</v>
      </c>
      <c r="C5643" s="31">
        <v>1435.778</v>
      </c>
      <c r="D5643" s="31">
        <v>670.15769999999998</v>
      </c>
      <c r="E5643" s="31">
        <v>787.25710000000004</v>
      </c>
      <c r="F5643" s="31">
        <v>149.18350000000001</v>
      </c>
      <c r="G5643" s="31">
        <v>386.19139999999999</v>
      </c>
      <c r="H5643" s="31">
        <v>11.5685</v>
      </c>
      <c r="I5643" s="31">
        <v>2475.3919999999998</v>
      </c>
      <c r="J5643" s="31">
        <v>4352.2640000000001</v>
      </c>
      <c r="K5643" s="31">
        <v>2134.6999999999998</v>
      </c>
      <c r="L5643" s="31">
        <v>98.42</v>
      </c>
      <c r="M5643" s="31" t="s">
        <v>108</v>
      </c>
      <c r="N5643" s="31">
        <v>67.539199999999994</v>
      </c>
      <c r="O5643" s="31">
        <v>110.3449</v>
      </c>
      <c r="P5643" s="31">
        <v>121.8008</v>
      </c>
      <c r="Q5643" s="31">
        <v>2271.4481000000001</v>
      </c>
      <c r="R5643" s="31">
        <v>74.606999999999999</v>
      </c>
      <c r="S5643" s="31" t="s">
        <v>108</v>
      </c>
    </row>
    <row r="5644" spans="1:19" x14ac:dyDescent="0.35">
      <c r="A5644" s="2">
        <v>40770</v>
      </c>
      <c r="B5644" s="31">
        <v>773.40250000000003</v>
      </c>
      <c r="C5644" s="31">
        <v>1465.5650000000001</v>
      </c>
      <c r="D5644" s="31">
        <v>674.7441</v>
      </c>
      <c r="E5644" s="31">
        <v>791.07740000000001</v>
      </c>
      <c r="F5644" s="31">
        <v>150.50190000000001</v>
      </c>
      <c r="G5644" s="31">
        <v>390.96539999999999</v>
      </c>
      <c r="H5644" s="31">
        <v>11.664009999999999</v>
      </c>
      <c r="I5644" s="31">
        <v>2475.2170000000001</v>
      </c>
      <c r="J5644" s="31">
        <v>4341.7910000000002</v>
      </c>
      <c r="K5644" s="31">
        <v>2134.2190000000001</v>
      </c>
      <c r="L5644" s="31">
        <v>100.24</v>
      </c>
      <c r="M5644" s="31" t="s">
        <v>108</v>
      </c>
      <c r="N5644" s="31">
        <v>68.438699999999997</v>
      </c>
      <c r="O5644" s="31">
        <v>110.4366</v>
      </c>
      <c r="P5644" s="31">
        <v>123.771</v>
      </c>
      <c r="Q5644" s="31">
        <v>2326.0641000000001</v>
      </c>
      <c r="R5644" s="31">
        <v>73.835999999999999</v>
      </c>
      <c r="S5644" s="31" t="s">
        <v>108</v>
      </c>
    </row>
    <row r="5645" spans="1:19" x14ac:dyDescent="0.35">
      <c r="A5645" s="2">
        <v>40771</v>
      </c>
      <c r="B5645" s="31">
        <v>767.76289999999995</v>
      </c>
      <c r="C5645" s="31">
        <v>1457.848</v>
      </c>
      <c r="D5645" s="31">
        <v>678.41319999999996</v>
      </c>
      <c r="E5645" s="31">
        <v>784.12530000000004</v>
      </c>
      <c r="F5645" s="31">
        <v>152.8134</v>
      </c>
      <c r="G5645" s="31">
        <v>390.45909999999998</v>
      </c>
      <c r="H5645" s="31">
        <v>11.894819999999999</v>
      </c>
      <c r="I5645" s="31">
        <v>2476.6109999999999</v>
      </c>
      <c r="J5645" s="31">
        <v>4359.0709999999999</v>
      </c>
      <c r="K5645" s="31">
        <v>2137.1080000000002</v>
      </c>
      <c r="L5645" s="31">
        <v>99.72</v>
      </c>
      <c r="M5645" s="31" t="s">
        <v>108</v>
      </c>
      <c r="N5645" s="31">
        <v>68.206100000000006</v>
      </c>
      <c r="O5645" s="31">
        <v>110.3993</v>
      </c>
      <c r="P5645" s="31">
        <v>123.37139999999999</v>
      </c>
      <c r="Q5645" s="31">
        <v>2339.1224000000002</v>
      </c>
      <c r="R5645" s="31">
        <v>74.010000000000005</v>
      </c>
      <c r="S5645" s="31" t="s">
        <v>108</v>
      </c>
    </row>
    <row r="5646" spans="1:19" x14ac:dyDescent="0.35">
      <c r="A5646" s="2">
        <v>40772</v>
      </c>
      <c r="B5646" s="31">
        <v>777.77319999999997</v>
      </c>
      <c r="C5646" s="31">
        <v>1478.6769999999999</v>
      </c>
      <c r="D5646" s="31">
        <v>684.83410000000003</v>
      </c>
      <c r="E5646" s="31">
        <v>796.11940000000004</v>
      </c>
      <c r="F5646" s="31">
        <v>153.5668</v>
      </c>
      <c r="G5646" s="31">
        <v>395.45010000000002</v>
      </c>
      <c r="H5646" s="31">
        <v>12.0938</v>
      </c>
      <c r="I5646" s="31">
        <v>2478.3539999999998</v>
      </c>
      <c r="J5646" s="31">
        <v>4368.4960000000001</v>
      </c>
      <c r="K5646" s="31">
        <v>2150.11</v>
      </c>
      <c r="L5646" s="31">
        <v>99.53</v>
      </c>
      <c r="M5646" s="31" t="s">
        <v>108</v>
      </c>
      <c r="N5646" s="31">
        <v>67.469499999999996</v>
      </c>
      <c r="O5646" s="31">
        <v>110.6249</v>
      </c>
      <c r="P5646" s="31">
        <v>123.8446</v>
      </c>
      <c r="Q5646" s="31">
        <v>2352.6610999999998</v>
      </c>
      <c r="R5646" s="31">
        <v>73.674000000000007</v>
      </c>
      <c r="S5646" s="31" t="s">
        <v>108</v>
      </c>
    </row>
    <row r="5647" spans="1:19" x14ac:dyDescent="0.35">
      <c r="A5647" s="2">
        <v>40773</v>
      </c>
      <c r="B5647" s="31">
        <v>752.11300000000006</v>
      </c>
      <c r="C5647" s="31">
        <v>1438.2049999999999</v>
      </c>
      <c r="D5647" s="31">
        <v>666.48869999999999</v>
      </c>
      <c r="E5647" s="31">
        <v>778.79459999999995</v>
      </c>
      <c r="F5647" s="31">
        <v>155.98099999999999</v>
      </c>
      <c r="G5647" s="31">
        <v>393.78640000000001</v>
      </c>
      <c r="H5647" s="31">
        <v>11.878909999999999</v>
      </c>
      <c r="I5647" s="31">
        <v>2483.9290000000001</v>
      </c>
      <c r="J5647" s="31">
        <v>4382.634</v>
      </c>
      <c r="K5647" s="31">
        <v>2179.4839999999999</v>
      </c>
      <c r="L5647" s="31">
        <v>95.64</v>
      </c>
      <c r="M5647" s="31" t="s">
        <v>108</v>
      </c>
      <c r="N5647" s="31">
        <v>64.577100000000002</v>
      </c>
      <c r="O5647" s="31">
        <v>110.61409999999999</v>
      </c>
      <c r="P5647" s="31">
        <v>122.6738</v>
      </c>
      <c r="Q5647" s="31">
        <v>2285.4252999999999</v>
      </c>
      <c r="R5647" s="31">
        <v>74.244</v>
      </c>
      <c r="S5647" s="31" t="s">
        <v>108</v>
      </c>
    </row>
    <row r="5648" spans="1:19" x14ac:dyDescent="0.35">
      <c r="A5648" s="2">
        <v>40774</v>
      </c>
      <c r="B5648" s="31">
        <v>763.11019999999996</v>
      </c>
      <c r="C5648" s="31">
        <v>1465.7260000000001</v>
      </c>
      <c r="D5648" s="31">
        <v>670.70809999999994</v>
      </c>
      <c r="E5648" s="31">
        <v>783.61450000000002</v>
      </c>
      <c r="F5648" s="31">
        <v>158.56639999999999</v>
      </c>
      <c r="G5648" s="31">
        <v>395.95639999999997</v>
      </c>
      <c r="H5648" s="31">
        <v>11.95452</v>
      </c>
      <c r="I5648" s="31">
        <v>2486.7159999999999</v>
      </c>
      <c r="J5648" s="31">
        <v>4383.1580000000004</v>
      </c>
      <c r="K5648" s="31">
        <v>2172.4209999999998</v>
      </c>
      <c r="L5648" s="31">
        <v>94.01</v>
      </c>
      <c r="M5648" s="31" t="s">
        <v>108</v>
      </c>
      <c r="N5648" s="31">
        <v>63.305399999999999</v>
      </c>
      <c r="O5648" s="31">
        <v>111.0866</v>
      </c>
      <c r="P5648" s="31">
        <v>123.54949999999999</v>
      </c>
      <c r="Q5648" s="31">
        <v>2227.4733999999999</v>
      </c>
      <c r="R5648" s="31">
        <v>74.009</v>
      </c>
      <c r="S5648" s="31" t="s">
        <v>108</v>
      </c>
    </row>
    <row r="5649" spans="1:19" x14ac:dyDescent="0.35">
      <c r="A5649" s="2">
        <v>40777</v>
      </c>
      <c r="B5649" s="31">
        <v>761.20680000000004</v>
      </c>
      <c r="C5649" s="31">
        <v>1463.9449999999999</v>
      </c>
      <c r="D5649" s="31">
        <v>667.95630000000006</v>
      </c>
      <c r="E5649" s="31">
        <v>774.26350000000002</v>
      </c>
      <c r="F5649" s="31">
        <v>161.96510000000001</v>
      </c>
      <c r="G5649" s="31">
        <v>400.80279999999999</v>
      </c>
      <c r="H5649" s="31">
        <v>12.11768</v>
      </c>
      <c r="I5649" s="31">
        <v>2486.7159999999999</v>
      </c>
      <c r="J5649" s="31">
        <v>4376.3509999999997</v>
      </c>
      <c r="K5649" s="31">
        <v>2170.3339999999998</v>
      </c>
      <c r="L5649" s="31">
        <v>93.94</v>
      </c>
      <c r="M5649" s="31" t="s">
        <v>108</v>
      </c>
      <c r="N5649" s="31">
        <v>63.398499999999999</v>
      </c>
      <c r="O5649" s="31">
        <v>110.3194</v>
      </c>
      <c r="P5649" s="31">
        <v>123.23309999999999</v>
      </c>
      <c r="Q5649" s="31">
        <v>2218.2143999999998</v>
      </c>
      <c r="R5649" s="31">
        <v>74.073999999999998</v>
      </c>
      <c r="S5649" s="31" t="s">
        <v>108</v>
      </c>
    </row>
    <row r="5650" spans="1:19" x14ac:dyDescent="0.35">
      <c r="A5650" s="2">
        <v>40778</v>
      </c>
      <c r="B5650" s="31">
        <v>767.48090000000002</v>
      </c>
      <c r="C5650" s="31">
        <v>1482.454</v>
      </c>
      <c r="D5650" s="31">
        <v>678.59659999999997</v>
      </c>
      <c r="E5650" s="31">
        <v>785.8134</v>
      </c>
      <c r="F5650" s="31">
        <v>159.34540000000001</v>
      </c>
      <c r="G5650" s="31">
        <v>404.27480000000003</v>
      </c>
      <c r="H5650" s="31">
        <v>12.49972</v>
      </c>
      <c r="I5650" s="31">
        <v>2482.8829999999998</v>
      </c>
      <c r="J5650" s="31">
        <v>4367.4489999999996</v>
      </c>
      <c r="K5650" s="31">
        <v>2171.94</v>
      </c>
      <c r="L5650" s="31">
        <v>96.89</v>
      </c>
      <c r="M5650" s="31" t="s">
        <v>108</v>
      </c>
      <c r="N5650" s="31">
        <v>65.879800000000003</v>
      </c>
      <c r="O5650" s="31">
        <v>110.6922</v>
      </c>
      <c r="P5650" s="31">
        <v>123.31189999999999</v>
      </c>
      <c r="Q5650" s="31">
        <v>2263.7665000000002</v>
      </c>
      <c r="R5650" s="31">
        <v>73.894000000000005</v>
      </c>
      <c r="S5650" s="31" t="s">
        <v>108</v>
      </c>
    </row>
    <row r="5651" spans="1:19" x14ac:dyDescent="0.35">
      <c r="A5651" s="2">
        <v>40779</v>
      </c>
      <c r="B5651" s="31">
        <v>772.97950000000003</v>
      </c>
      <c r="C5651" s="31">
        <v>1487.095</v>
      </c>
      <c r="D5651" s="31">
        <v>687.40239999999994</v>
      </c>
      <c r="E5651" s="31">
        <v>788.10119999999995</v>
      </c>
      <c r="F5651" s="31">
        <v>150.44200000000001</v>
      </c>
      <c r="G5651" s="31">
        <v>403.18979999999999</v>
      </c>
      <c r="H5651" s="31">
        <v>12.2888</v>
      </c>
      <c r="I5651" s="31">
        <v>2484.6260000000002</v>
      </c>
      <c r="J5651" s="31">
        <v>4342.3149999999996</v>
      </c>
      <c r="K5651" s="31">
        <v>2160.0610000000001</v>
      </c>
      <c r="L5651" s="31">
        <v>98.02</v>
      </c>
      <c r="M5651" s="31" t="s">
        <v>108</v>
      </c>
      <c r="N5651" s="31">
        <v>66.345100000000002</v>
      </c>
      <c r="O5651" s="31">
        <v>110.3805</v>
      </c>
      <c r="P5651" s="31">
        <v>123.467</v>
      </c>
      <c r="Q5651" s="31">
        <v>2246.5491000000002</v>
      </c>
      <c r="R5651" s="31">
        <v>74.012</v>
      </c>
      <c r="S5651" s="31" t="s">
        <v>108</v>
      </c>
    </row>
    <row r="5652" spans="1:19" x14ac:dyDescent="0.35">
      <c r="A5652" s="2">
        <v>40780</v>
      </c>
      <c r="B5652" s="31">
        <v>776.08130000000006</v>
      </c>
      <c r="C5652" s="31">
        <v>1511.864</v>
      </c>
      <c r="D5652" s="31">
        <v>687.40239999999994</v>
      </c>
      <c r="E5652" s="31">
        <v>801.98329999999999</v>
      </c>
      <c r="F5652" s="31">
        <v>150.94710000000001</v>
      </c>
      <c r="G5652" s="31">
        <v>402.97280000000001</v>
      </c>
      <c r="H5652" s="31">
        <v>12.046049999999999</v>
      </c>
      <c r="I5652" s="31">
        <v>2480.444</v>
      </c>
      <c r="J5652" s="31">
        <v>4355.9290000000001</v>
      </c>
      <c r="K5652" s="31">
        <v>2164.877</v>
      </c>
      <c r="L5652" s="31">
        <v>96.81</v>
      </c>
      <c r="M5652" s="31" t="s">
        <v>108</v>
      </c>
      <c r="N5652" s="31">
        <v>65.476600000000005</v>
      </c>
      <c r="O5652" s="31">
        <v>109.3454</v>
      </c>
      <c r="P5652" s="31">
        <v>122.9849</v>
      </c>
      <c r="Q5652" s="31">
        <v>2234.8352</v>
      </c>
      <c r="R5652" s="31">
        <v>74.278999999999996</v>
      </c>
      <c r="S5652" s="31" t="s">
        <v>108</v>
      </c>
    </row>
    <row r="5653" spans="1:19" x14ac:dyDescent="0.35">
      <c r="A5653" s="2">
        <v>40781</v>
      </c>
      <c r="B5653" s="31">
        <v>781.15700000000004</v>
      </c>
      <c r="C5653" s="31">
        <v>1503.3920000000001</v>
      </c>
      <c r="D5653" s="31">
        <v>692.53909999999996</v>
      </c>
      <c r="E5653" s="31">
        <v>805.98130000000003</v>
      </c>
      <c r="F5653" s="31">
        <v>153.8664</v>
      </c>
      <c r="G5653" s="31">
        <v>411.86989999999997</v>
      </c>
      <c r="H5653" s="31">
        <v>12.237069999999999</v>
      </c>
      <c r="I5653" s="31">
        <v>2478.7020000000002</v>
      </c>
      <c r="J5653" s="31">
        <v>4366.0280000000002</v>
      </c>
      <c r="K5653" s="31">
        <v>2170.8159999999998</v>
      </c>
      <c r="L5653" s="31">
        <v>98.36</v>
      </c>
      <c r="M5653" s="31" t="s">
        <v>108</v>
      </c>
      <c r="N5653" s="31">
        <v>67.120500000000007</v>
      </c>
      <c r="O5653" s="31">
        <v>110.191</v>
      </c>
      <c r="P5653" s="31">
        <v>123.0552</v>
      </c>
      <c r="Q5653" s="31">
        <v>2241.4243000000001</v>
      </c>
      <c r="R5653" s="31">
        <v>73.813999999999993</v>
      </c>
      <c r="S5653" s="31" t="s">
        <v>108</v>
      </c>
    </row>
    <row r="5654" spans="1:19" x14ac:dyDescent="0.35">
      <c r="A5654" s="2">
        <v>40784</v>
      </c>
      <c r="B5654" s="31">
        <v>784.61130000000003</v>
      </c>
      <c r="C5654" s="31">
        <v>1494.4880000000001</v>
      </c>
      <c r="D5654" s="31">
        <v>702.44560000000001</v>
      </c>
      <c r="E5654" s="31">
        <v>805.98130000000003</v>
      </c>
      <c r="F5654" s="31">
        <v>153.3784</v>
      </c>
      <c r="G5654" s="31">
        <v>418.66930000000002</v>
      </c>
      <c r="H5654" s="31">
        <v>12.47584</v>
      </c>
      <c r="I5654" s="31">
        <v>2483.058</v>
      </c>
      <c r="J5654" s="31">
        <v>4346.3180000000002</v>
      </c>
      <c r="K5654" s="31">
        <v>2157.654</v>
      </c>
      <c r="L5654" s="31">
        <v>101.03</v>
      </c>
      <c r="M5654" s="31" t="s">
        <v>108</v>
      </c>
      <c r="N5654" s="31">
        <v>68.857500000000002</v>
      </c>
      <c r="O5654" s="31">
        <v>110.191</v>
      </c>
      <c r="P5654" s="31">
        <v>123.0552</v>
      </c>
      <c r="Q5654" s="31">
        <v>2307.6478999999999</v>
      </c>
      <c r="R5654" s="31">
        <v>73.721000000000004</v>
      </c>
      <c r="S5654" s="31" t="s">
        <v>108</v>
      </c>
    </row>
    <row r="5655" spans="1:19" x14ac:dyDescent="0.35">
      <c r="A5655" s="2">
        <v>40785</v>
      </c>
      <c r="B5655" s="31">
        <v>799.2038</v>
      </c>
      <c r="C5655" s="31">
        <v>1533.3409999999999</v>
      </c>
      <c r="D5655" s="31">
        <v>710.8845</v>
      </c>
      <c r="E5655" s="31">
        <v>813.4221</v>
      </c>
      <c r="F5655" s="31">
        <v>156.64869999999999</v>
      </c>
      <c r="G5655" s="31">
        <v>421.56270000000001</v>
      </c>
      <c r="H5655" s="31">
        <v>12.344519999999999</v>
      </c>
      <c r="I5655" s="31">
        <v>2481.6640000000002</v>
      </c>
      <c r="J5655" s="31">
        <v>4368.9560000000001</v>
      </c>
      <c r="K5655" s="31">
        <v>2171.94</v>
      </c>
      <c r="L5655" s="31">
        <v>100.76</v>
      </c>
      <c r="M5655" s="31" t="s">
        <v>108</v>
      </c>
      <c r="N5655" s="31">
        <v>69.074600000000004</v>
      </c>
      <c r="O5655" s="31">
        <v>110.35939999999999</v>
      </c>
      <c r="P5655" s="31">
        <v>123.6909</v>
      </c>
      <c r="Q5655" s="31">
        <v>2328.8047000000001</v>
      </c>
      <c r="R5655" s="31">
        <v>73.945999999999998</v>
      </c>
      <c r="S5655" s="31" t="s">
        <v>108</v>
      </c>
    </row>
    <row r="5656" spans="1:19" x14ac:dyDescent="0.35">
      <c r="A5656" s="2">
        <v>40786</v>
      </c>
      <c r="B5656" s="31">
        <v>804.20899999999995</v>
      </c>
      <c r="C5656" s="31">
        <v>1552.12</v>
      </c>
      <c r="D5656" s="31">
        <v>711.80179999999996</v>
      </c>
      <c r="E5656" s="31">
        <v>823.57270000000005</v>
      </c>
      <c r="F5656" s="31">
        <v>156.81139999999999</v>
      </c>
      <c r="G5656" s="31">
        <v>421.70740000000001</v>
      </c>
      <c r="H5656" s="31">
        <v>12.38829</v>
      </c>
      <c r="I5656" s="31">
        <v>2480.444</v>
      </c>
      <c r="J5656" s="31">
        <v>4355.7709999999997</v>
      </c>
      <c r="K5656" s="31">
        <v>2160.3829999999998</v>
      </c>
      <c r="L5656" s="31">
        <v>101.85</v>
      </c>
      <c r="M5656" s="31" t="s">
        <v>108</v>
      </c>
      <c r="N5656" s="31">
        <v>69.501099999999994</v>
      </c>
      <c r="O5656" s="31">
        <v>110.7406</v>
      </c>
      <c r="P5656" s="31">
        <v>123.3822</v>
      </c>
      <c r="Q5656" s="31">
        <v>2373.5954000000002</v>
      </c>
      <c r="R5656" s="31">
        <v>74.117000000000004</v>
      </c>
      <c r="S5656" s="31" t="s">
        <v>108</v>
      </c>
    </row>
    <row r="5657" spans="1:19" x14ac:dyDescent="0.35">
      <c r="A5657" s="2">
        <v>40787</v>
      </c>
      <c r="B5657" s="31">
        <v>799.69730000000004</v>
      </c>
      <c r="C5657" s="31">
        <v>1560.97</v>
      </c>
      <c r="D5657" s="31">
        <v>707.58240000000001</v>
      </c>
      <c r="E5657" s="31">
        <v>811.91179999999997</v>
      </c>
      <c r="F5657" s="31">
        <v>156.58879999999999</v>
      </c>
      <c r="G5657" s="31">
        <v>415.05270000000002</v>
      </c>
      <c r="H5657" s="31">
        <v>12.237069999999999</v>
      </c>
      <c r="I5657" s="31">
        <v>2475.5659999999998</v>
      </c>
      <c r="J5657" s="31">
        <v>4374.7579999999998</v>
      </c>
      <c r="K5657" s="31">
        <v>2172.261</v>
      </c>
      <c r="L5657" s="31">
        <v>100.47</v>
      </c>
      <c r="M5657" s="31" t="s">
        <v>108</v>
      </c>
      <c r="N5657" s="31">
        <v>68.772199999999998</v>
      </c>
      <c r="O5657" s="31">
        <v>110.00579999999999</v>
      </c>
      <c r="P5657" s="31">
        <v>122.1302</v>
      </c>
      <c r="Q5657" s="31">
        <v>2384.7802999999999</v>
      </c>
      <c r="R5657" s="31">
        <v>74.478999999999999</v>
      </c>
      <c r="S5657" s="31" t="s">
        <v>108</v>
      </c>
    </row>
    <row r="5658" spans="1:19" x14ac:dyDescent="0.35">
      <c r="A5658" s="2">
        <v>40788</v>
      </c>
      <c r="B5658" s="31">
        <v>784.82280000000003</v>
      </c>
      <c r="C5658" s="31">
        <v>1532.316</v>
      </c>
      <c r="D5658" s="31">
        <v>696.7586</v>
      </c>
      <c r="E5658" s="31">
        <v>805.71479999999997</v>
      </c>
      <c r="F5658" s="31">
        <v>160.68090000000001</v>
      </c>
      <c r="G5658" s="31">
        <v>418.30770000000001</v>
      </c>
      <c r="H5658" s="31">
        <v>12.3286</v>
      </c>
      <c r="I5658" s="31">
        <v>2478.3539999999998</v>
      </c>
      <c r="J5658" s="31">
        <v>4400.6019999999999</v>
      </c>
      <c r="K5658" s="31">
        <v>2193.77</v>
      </c>
      <c r="L5658" s="31">
        <v>97.79</v>
      </c>
      <c r="M5658" s="31" t="s">
        <v>108</v>
      </c>
      <c r="N5658" s="31">
        <v>67.143799999999999</v>
      </c>
      <c r="O5658" s="31">
        <v>110.30719999999999</v>
      </c>
      <c r="P5658" s="31">
        <v>121.7748</v>
      </c>
      <c r="Q5658" s="31">
        <v>2347.8099000000002</v>
      </c>
      <c r="R5658" s="31">
        <v>74.756</v>
      </c>
      <c r="S5658" s="31" t="s">
        <v>108</v>
      </c>
    </row>
    <row r="5659" spans="1:19" x14ac:dyDescent="0.35">
      <c r="A5659" s="2">
        <v>40791</v>
      </c>
      <c r="B5659" s="31">
        <v>784.82280000000003</v>
      </c>
      <c r="C5659" s="31">
        <v>1532.316</v>
      </c>
      <c r="D5659" s="31">
        <v>696.7586</v>
      </c>
      <c r="E5659" s="31">
        <v>805.71479999999997</v>
      </c>
      <c r="F5659" s="31">
        <v>160.68090000000001</v>
      </c>
      <c r="G5659" s="31">
        <v>418.30770000000001</v>
      </c>
      <c r="H5659" s="31">
        <v>12.3286</v>
      </c>
      <c r="I5659" s="31">
        <v>2487.201</v>
      </c>
      <c r="J5659" s="31">
        <v>4400.6019999999999</v>
      </c>
      <c r="K5659" s="31">
        <v>2220.7759999999998</v>
      </c>
      <c r="L5659" s="31">
        <v>97.79</v>
      </c>
      <c r="M5659" s="31" t="s">
        <v>108</v>
      </c>
      <c r="N5659" s="31">
        <v>67.143799999999999</v>
      </c>
      <c r="O5659" s="31">
        <v>110.01990000000001</v>
      </c>
      <c r="P5659" s="31">
        <v>120.9469</v>
      </c>
      <c r="Q5659" s="31">
        <v>2274.3555000000001</v>
      </c>
      <c r="R5659" s="31">
        <v>75.111999999999995</v>
      </c>
      <c r="S5659" s="31" t="s">
        <v>108</v>
      </c>
    </row>
    <row r="5660" spans="1:19" x14ac:dyDescent="0.35">
      <c r="A5660" s="2">
        <v>40792</v>
      </c>
      <c r="B5660" s="31">
        <v>789.05250000000001</v>
      </c>
      <c r="C5660" s="31">
        <v>1523.1420000000001</v>
      </c>
      <c r="D5660" s="31">
        <v>688.13630000000001</v>
      </c>
      <c r="E5660" s="31">
        <v>792.87670000000003</v>
      </c>
      <c r="F5660" s="31">
        <v>160.37270000000001</v>
      </c>
      <c r="G5660" s="31">
        <v>411.5806</v>
      </c>
      <c r="H5660" s="31">
        <v>11.89085</v>
      </c>
      <c r="I5660" s="31">
        <v>2492.346</v>
      </c>
      <c r="J5660" s="31">
        <v>4398.4920000000002</v>
      </c>
      <c r="K5660" s="31">
        <v>2225.0529999999999</v>
      </c>
      <c r="L5660" s="31">
        <v>97.39</v>
      </c>
      <c r="M5660" s="31" t="s">
        <v>108</v>
      </c>
      <c r="N5660" s="31">
        <v>67.159300000000002</v>
      </c>
      <c r="O5660" s="31">
        <v>109.8124</v>
      </c>
      <c r="P5660" s="31">
        <v>120.2824</v>
      </c>
      <c r="Q5660" s="31">
        <v>2270.9630999999999</v>
      </c>
      <c r="R5660" s="31">
        <v>75.951999999999998</v>
      </c>
      <c r="S5660" s="31" t="s">
        <v>108</v>
      </c>
    </row>
    <row r="5661" spans="1:19" x14ac:dyDescent="0.35">
      <c r="A5661" s="2">
        <v>40793</v>
      </c>
      <c r="B5661" s="31">
        <v>809.35509999999999</v>
      </c>
      <c r="C5661" s="31">
        <v>1569.2260000000001</v>
      </c>
      <c r="D5661" s="31">
        <v>709.41700000000003</v>
      </c>
      <c r="E5661" s="31">
        <v>807.06970000000001</v>
      </c>
      <c r="F5661" s="31">
        <v>155.60419999999999</v>
      </c>
      <c r="G5661" s="31">
        <v>411.07429999999999</v>
      </c>
      <c r="H5661" s="31">
        <v>11.755549999999999</v>
      </c>
      <c r="I5661" s="31">
        <v>2488.5079999999998</v>
      </c>
      <c r="J5661" s="31">
        <v>4386.8890000000001</v>
      </c>
      <c r="K5661" s="31">
        <v>2211.3249999999998</v>
      </c>
      <c r="L5661" s="31">
        <v>100.28</v>
      </c>
      <c r="M5661" s="31" t="s">
        <v>108</v>
      </c>
      <c r="N5661" s="31">
        <v>68.919499999999999</v>
      </c>
      <c r="O5661" s="31">
        <v>109.5033</v>
      </c>
      <c r="P5661" s="31">
        <v>120.29900000000001</v>
      </c>
      <c r="Q5661" s="31">
        <v>2321.2586000000001</v>
      </c>
      <c r="R5661" s="31">
        <v>75.466999999999999</v>
      </c>
      <c r="S5661" s="31" t="s">
        <v>108</v>
      </c>
    </row>
    <row r="5662" spans="1:19" x14ac:dyDescent="0.35">
      <c r="A5662" s="2">
        <v>40794</v>
      </c>
      <c r="B5662" s="31">
        <v>798.71029999999996</v>
      </c>
      <c r="C5662" s="31">
        <v>1556.923</v>
      </c>
      <c r="D5662" s="31">
        <v>709.41700000000003</v>
      </c>
      <c r="E5662" s="31">
        <v>809.06870000000004</v>
      </c>
      <c r="F5662" s="31">
        <v>159.02000000000001</v>
      </c>
      <c r="G5662" s="31">
        <v>410.351</v>
      </c>
      <c r="H5662" s="31">
        <v>11.584429999999999</v>
      </c>
      <c r="I5662" s="31">
        <v>2486.2379999999998</v>
      </c>
      <c r="J5662" s="31">
        <v>4399.5469999999996</v>
      </c>
      <c r="K5662" s="31">
        <v>2216.1979999999999</v>
      </c>
      <c r="L5662" s="31">
        <v>99.17</v>
      </c>
      <c r="M5662" s="31" t="s">
        <v>108</v>
      </c>
      <c r="N5662" s="31">
        <v>68.756699999999995</v>
      </c>
      <c r="O5662" s="31">
        <v>109.4464</v>
      </c>
      <c r="P5662" s="31">
        <v>120.02290000000001</v>
      </c>
      <c r="Q5662" s="31">
        <v>2331.0439999999999</v>
      </c>
      <c r="R5662" s="31">
        <v>76.245999999999995</v>
      </c>
      <c r="S5662" s="31" t="s">
        <v>108</v>
      </c>
    </row>
    <row r="5663" spans="1:19" x14ac:dyDescent="0.35">
      <c r="A5663" s="2">
        <v>40795</v>
      </c>
      <c r="B5663" s="31">
        <v>781.75459999999998</v>
      </c>
      <c r="C5663" s="31">
        <v>1496.5989999999999</v>
      </c>
      <c r="D5663" s="31">
        <v>688.78499999999997</v>
      </c>
      <c r="E5663" s="31">
        <v>782.78729999999996</v>
      </c>
      <c r="F5663" s="31">
        <v>159.19120000000001</v>
      </c>
      <c r="G5663" s="31">
        <v>412.81040000000002</v>
      </c>
      <c r="H5663" s="31">
        <v>11.433210000000001</v>
      </c>
      <c r="I5663" s="31">
        <v>2486.7620000000002</v>
      </c>
      <c r="J5663" s="31">
        <v>4418.5349999999999</v>
      </c>
      <c r="K5663" s="31">
        <v>2237.64</v>
      </c>
      <c r="L5663" s="31">
        <v>96.85</v>
      </c>
      <c r="M5663" s="31" t="s">
        <v>108</v>
      </c>
      <c r="N5663" s="31">
        <v>67.275599999999997</v>
      </c>
      <c r="O5663" s="31">
        <v>108.91589999999999</v>
      </c>
      <c r="P5663" s="31">
        <v>117.5334</v>
      </c>
      <c r="Q5663" s="31">
        <v>2282.3634000000002</v>
      </c>
      <c r="R5663" s="31">
        <v>77.191999999999993</v>
      </c>
      <c r="S5663" s="31" t="s">
        <v>108</v>
      </c>
    </row>
    <row r="5664" spans="1:19" x14ac:dyDescent="0.35">
      <c r="A5664" s="2">
        <v>40798</v>
      </c>
      <c r="B5664" s="31">
        <v>775.78689999999995</v>
      </c>
      <c r="C5664" s="31">
        <v>1480.8109999999999</v>
      </c>
      <c r="D5664" s="31">
        <v>685.03779999999995</v>
      </c>
      <c r="E5664" s="31">
        <v>776.76980000000003</v>
      </c>
      <c r="F5664" s="31">
        <v>155.23599999999999</v>
      </c>
      <c r="G5664" s="31">
        <v>403.91329999999999</v>
      </c>
      <c r="H5664" s="31">
        <v>11.393409999999999</v>
      </c>
      <c r="I5664" s="31">
        <v>2489.2060000000001</v>
      </c>
      <c r="J5664" s="31">
        <v>4408.5140000000001</v>
      </c>
      <c r="K5664" s="31">
        <v>2245.2750000000001</v>
      </c>
      <c r="L5664" s="31">
        <v>97.27</v>
      </c>
      <c r="M5664" s="31" t="s">
        <v>108</v>
      </c>
      <c r="N5664" s="31">
        <v>68.082599999999999</v>
      </c>
      <c r="O5664" s="31">
        <v>109.9782</v>
      </c>
      <c r="P5664" s="31">
        <v>116.6541</v>
      </c>
      <c r="Q5664" s="31">
        <v>2231.9486000000002</v>
      </c>
      <c r="R5664" s="31">
        <v>77.578000000000003</v>
      </c>
      <c r="S5664" s="31" t="s">
        <v>108</v>
      </c>
    </row>
    <row r="5665" spans="1:19" x14ac:dyDescent="0.35">
      <c r="A5665" s="2">
        <v>40799</v>
      </c>
      <c r="B5665" s="31">
        <v>774.00120000000004</v>
      </c>
      <c r="C5665" s="31">
        <v>1483.2919999999999</v>
      </c>
      <c r="D5665" s="31">
        <v>678.89970000000005</v>
      </c>
      <c r="E5665" s="31">
        <v>778.07079999999996</v>
      </c>
      <c r="F5665" s="31">
        <v>156.67420000000001</v>
      </c>
      <c r="G5665" s="31">
        <v>402.68360000000001</v>
      </c>
      <c r="H5665" s="31">
        <v>11.40137</v>
      </c>
      <c r="I5665" s="31">
        <v>2487.8090000000002</v>
      </c>
      <c r="J5665" s="31">
        <v>4394.8</v>
      </c>
      <c r="K5665" s="31">
        <v>2236.9899999999998</v>
      </c>
      <c r="L5665" s="31">
        <v>97.94</v>
      </c>
      <c r="M5665" s="31" t="s">
        <v>108</v>
      </c>
      <c r="N5665" s="31">
        <v>68.861800000000002</v>
      </c>
      <c r="O5665" s="31">
        <v>110.1439</v>
      </c>
      <c r="P5665" s="31">
        <v>117.2328</v>
      </c>
      <c r="Q5665" s="31">
        <v>2219.299</v>
      </c>
      <c r="R5665" s="31">
        <v>76.918999999999997</v>
      </c>
      <c r="S5665" s="31" t="s">
        <v>108</v>
      </c>
    </row>
    <row r="5666" spans="1:19" x14ac:dyDescent="0.35">
      <c r="A5666" s="2">
        <v>40800</v>
      </c>
      <c r="B5666" s="31">
        <v>772.86559999999997</v>
      </c>
      <c r="C5666" s="31">
        <v>1476.904</v>
      </c>
      <c r="D5666" s="31">
        <v>676.28899999999999</v>
      </c>
      <c r="E5666" s="31">
        <v>765.59550000000002</v>
      </c>
      <c r="F5666" s="31">
        <v>156.36600000000001</v>
      </c>
      <c r="G5666" s="31">
        <v>400.07960000000003</v>
      </c>
      <c r="H5666" s="31">
        <v>11.182499999999999</v>
      </c>
      <c r="I5666" s="31">
        <v>2490.2539999999999</v>
      </c>
      <c r="J5666" s="31">
        <v>4388.9989999999998</v>
      </c>
      <c r="K5666" s="31">
        <v>2223.0210000000002</v>
      </c>
      <c r="L5666" s="31">
        <v>99.37</v>
      </c>
      <c r="M5666" s="31" t="s">
        <v>108</v>
      </c>
      <c r="N5666" s="31">
        <v>69.833299999999994</v>
      </c>
      <c r="O5666" s="31">
        <v>110.37820000000001</v>
      </c>
      <c r="P5666" s="31">
        <v>117.1816</v>
      </c>
      <c r="Q5666" s="31">
        <v>2192.0086000000001</v>
      </c>
      <c r="R5666" s="31">
        <v>76.832999999999998</v>
      </c>
      <c r="S5666" s="31" t="s">
        <v>108</v>
      </c>
    </row>
    <row r="5667" spans="1:19" x14ac:dyDescent="0.35">
      <c r="A5667" s="2">
        <v>40801</v>
      </c>
      <c r="B5667" s="31">
        <v>790.0009</v>
      </c>
      <c r="C5667" s="31">
        <v>1504.797</v>
      </c>
      <c r="D5667" s="31">
        <v>697.44600000000003</v>
      </c>
      <c r="E5667" s="31">
        <v>772.76430000000005</v>
      </c>
      <c r="F5667" s="31">
        <v>152.505</v>
      </c>
      <c r="G5667" s="31">
        <v>393.13549999999998</v>
      </c>
      <c r="H5667" s="31">
        <v>11.10689</v>
      </c>
      <c r="I5667" s="31">
        <v>2490.0790000000002</v>
      </c>
      <c r="J5667" s="31">
        <v>4371.0659999999998</v>
      </c>
      <c r="K5667" s="31">
        <v>2208.7260000000001</v>
      </c>
      <c r="L5667" s="31">
        <v>101.22</v>
      </c>
      <c r="M5667" s="31" t="s">
        <v>108</v>
      </c>
      <c r="N5667" s="31">
        <v>71.006900000000002</v>
      </c>
      <c r="O5667" s="31">
        <v>110.4149</v>
      </c>
      <c r="P5667" s="31">
        <v>118.7094</v>
      </c>
      <c r="Q5667" s="31">
        <v>2217.8087</v>
      </c>
      <c r="R5667" s="31">
        <v>76.241</v>
      </c>
      <c r="S5667" s="31" t="s">
        <v>108</v>
      </c>
    </row>
    <row r="5668" spans="1:19" x14ac:dyDescent="0.35">
      <c r="A5668" s="2">
        <v>40802</v>
      </c>
      <c r="B5668" s="31">
        <v>789.36099999999999</v>
      </c>
      <c r="C5668" s="31">
        <v>1505.8340000000001</v>
      </c>
      <c r="D5668" s="31">
        <v>696.15819999999997</v>
      </c>
      <c r="E5668" s="31">
        <v>771.43259999999998</v>
      </c>
      <c r="F5668" s="31">
        <v>155.35579999999999</v>
      </c>
      <c r="G5668" s="31">
        <v>392.1952</v>
      </c>
      <c r="H5668" s="31">
        <v>11.11087</v>
      </c>
      <c r="I5668" s="31">
        <v>2486.9360000000001</v>
      </c>
      <c r="J5668" s="31">
        <v>4373.7030000000004</v>
      </c>
      <c r="K5668" s="31">
        <v>2219.4470000000001</v>
      </c>
      <c r="L5668" s="31">
        <v>101.85</v>
      </c>
      <c r="M5668" s="31">
        <v>100</v>
      </c>
      <c r="N5668" s="31">
        <v>71.729699999999994</v>
      </c>
      <c r="O5668" s="31">
        <v>110.14319999999999</v>
      </c>
      <c r="P5668" s="31">
        <v>118.15430000000001</v>
      </c>
      <c r="Q5668" s="31">
        <v>2248.0943000000002</v>
      </c>
      <c r="R5668" s="31">
        <v>76.599000000000004</v>
      </c>
      <c r="S5668" s="31" t="s">
        <v>108</v>
      </c>
    </row>
    <row r="5669" spans="1:19" x14ac:dyDescent="0.35">
      <c r="A5669" s="2">
        <v>40805</v>
      </c>
      <c r="B5669" s="31">
        <v>768.67070000000001</v>
      </c>
      <c r="C5669" s="31">
        <v>1460.201</v>
      </c>
      <c r="D5669" s="31">
        <v>682.54409999999996</v>
      </c>
      <c r="E5669" s="31">
        <v>741.93629999999996</v>
      </c>
      <c r="F5669" s="31">
        <v>152.291</v>
      </c>
      <c r="G5669" s="31">
        <v>386.55309999999997</v>
      </c>
      <c r="H5669" s="31">
        <v>10.80843</v>
      </c>
      <c r="I5669" s="31">
        <v>2486.9360000000001</v>
      </c>
      <c r="J5669" s="31">
        <v>4406.9309999999996</v>
      </c>
      <c r="K5669" s="31">
        <v>2232.1170000000002</v>
      </c>
      <c r="L5669" s="31">
        <v>100.68</v>
      </c>
      <c r="M5669" s="31">
        <v>97.8</v>
      </c>
      <c r="N5669" s="31">
        <v>71.535399999999996</v>
      </c>
      <c r="O5669" s="31">
        <v>110.8229</v>
      </c>
      <c r="P5669" s="31">
        <v>116.6824</v>
      </c>
      <c r="Q5669" s="31">
        <v>2185.2604999999999</v>
      </c>
      <c r="R5669" s="31">
        <v>77.146000000000001</v>
      </c>
      <c r="S5669" s="31" t="s">
        <v>108</v>
      </c>
    </row>
    <row r="5670" spans="1:19" x14ac:dyDescent="0.35">
      <c r="A5670" s="2">
        <v>40806</v>
      </c>
      <c r="B5670" s="31">
        <v>776.84730000000002</v>
      </c>
      <c r="C5670" s="31">
        <v>1465.223</v>
      </c>
      <c r="D5670" s="31">
        <v>688.06330000000003</v>
      </c>
      <c r="E5670" s="31">
        <v>736.67619999999999</v>
      </c>
      <c r="F5670" s="31">
        <v>154.87639999999999</v>
      </c>
      <c r="G5670" s="31">
        <v>387.1318</v>
      </c>
      <c r="H5670" s="31">
        <v>10.864140000000001</v>
      </c>
      <c r="I5670" s="31">
        <v>2490.6030000000001</v>
      </c>
      <c r="J5670" s="31">
        <v>4404.2939999999999</v>
      </c>
      <c r="K5670" s="31">
        <v>2232.2800000000002</v>
      </c>
      <c r="L5670" s="31">
        <v>100.53</v>
      </c>
      <c r="M5670" s="31">
        <v>96.12</v>
      </c>
      <c r="N5670" s="31">
        <v>71.395499999999998</v>
      </c>
      <c r="O5670" s="31">
        <v>110.7539</v>
      </c>
      <c r="P5670" s="31">
        <v>117.5247</v>
      </c>
      <c r="Q5670" s="31">
        <v>2189.3490999999999</v>
      </c>
      <c r="R5670" s="31">
        <v>77.03</v>
      </c>
      <c r="S5670" s="31" t="s">
        <v>108</v>
      </c>
    </row>
    <row r="5671" spans="1:19" x14ac:dyDescent="0.35">
      <c r="A5671" s="2">
        <v>40807</v>
      </c>
      <c r="B5671" s="31">
        <v>774.07439999999997</v>
      </c>
      <c r="C5671" s="31">
        <v>1449.9939999999999</v>
      </c>
      <c r="D5671" s="31">
        <v>693.03060000000005</v>
      </c>
      <c r="E5671" s="31">
        <v>736.25450000000001</v>
      </c>
      <c r="F5671" s="31">
        <v>154.79079999999999</v>
      </c>
      <c r="G5671" s="31">
        <v>382.0684</v>
      </c>
      <c r="H5671" s="31">
        <v>10.8522</v>
      </c>
      <c r="I5671" s="31">
        <v>2490.6030000000001</v>
      </c>
      <c r="J5671" s="31">
        <v>4413.7879999999996</v>
      </c>
      <c r="K5671" s="31">
        <v>2238.127</v>
      </c>
      <c r="L5671" s="31">
        <v>97.15</v>
      </c>
      <c r="M5671" s="31">
        <v>92.32</v>
      </c>
      <c r="N5671" s="31">
        <v>69.81</v>
      </c>
      <c r="O5671" s="31">
        <v>110.7908</v>
      </c>
      <c r="P5671" s="31">
        <v>117.354</v>
      </c>
      <c r="Q5671" s="31">
        <v>2163.7451000000001</v>
      </c>
      <c r="R5671" s="31">
        <v>77.341999999999999</v>
      </c>
      <c r="S5671" s="31" t="s">
        <v>108</v>
      </c>
    </row>
    <row r="5672" spans="1:19" x14ac:dyDescent="0.35">
      <c r="A5672" s="2">
        <v>40808</v>
      </c>
      <c r="B5672" s="31">
        <v>739.30610000000001</v>
      </c>
      <c r="C5672" s="31">
        <v>1388.4770000000001</v>
      </c>
      <c r="D5672" s="31">
        <v>661.755</v>
      </c>
      <c r="E5672" s="31">
        <v>680.85730000000001</v>
      </c>
      <c r="F5672" s="31">
        <v>149.1063</v>
      </c>
      <c r="G5672" s="31">
        <v>371.2183</v>
      </c>
      <c r="H5672" s="31">
        <v>10.66516</v>
      </c>
      <c r="I5672" s="31">
        <v>2489.3809999999999</v>
      </c>
      <c r="J5672" s="31">
        <v>4447.5429999999997</v>
      </c>
      <c r="K5672" s="31">
        <v>2250.4720000000002</v>
      </c>
      <c r="L5672" s="31">
        <v>94.43</v>
      </c>
      <c r="M5672" s="31">
        <v>89.97</v>
      </c>
      <c r="N5672" s="31">
        <v>67.602699999999999</v>
      </c>
      <c r="O5672" s="31">
        <v>110.95140000000001</v>
      </c>
      <c r="P5672" s="31">
        <v>115.41840000000001</v>
      </c>
      <c r="Q5672" s="31">
        <v>2027.2040999999999</v>
      </c>
      <c r="R5672" s="31">
        <v>78.454999999999998</v>
      </c>
      <c r="S5672" s="31" t="s">
        <v>108</v>
      </c>
    </row>
    <row r="5673" spans="1:19" x14ac:dyDescent="0.35">
      <c r="A5673" s="2">
        <v>40809</v>
      </c>
      <c r="B5673" s="31">
        <v>728.49879999999996</v>
      </c>
      <c r="C5673" s="31">
        <v>1377.942</v>
      </c>
      <c r="D5673" s="31">
        <v>657.70759999999996</v>
      </c>
      <c r="E5673" s="31">
        <v>653.22529999999995</v>
      </c>
      <c r="F5673" s="31">
        <v>140.3827</v>
      </c>
      <c r="G5673" s="31">
        <v>363.98489999999998</v>
      </c>
      <c r="H5673" s="31">
        <v>10.482100000000001</v>
      </c>
      <c r="I5673" s="31">
        <v>2489.3809999999999</v>
      </c>
      <c r="J5673" s="31">
        <v>4421.1719999999996</v>
      </c>
      <c r="K5673" s="31">
        <v>2243.3249999999998</v>
      </c>
      <c r="L5673" s="31">
        <v>94.96</v>
      </c>
      <c r="M5673" s="31">
        <v>90.97</v>
      </c>
      <c r="N5673" s="31">
        <v>68.457599999999999</v>
      </c>
      <c r="O5673" s="31">
        <v>111.0234</v>
      </c>
      <c r="P5673" s="31">
        <v>115.8826</v>
      </c>
      <c r="Q5673" s="31">
        <v>1983.2728999999999</v>
      </c>
      <c r="R5673" s="31">
        <v>78.501000000000005</v>
      </c>
      <c r="S5673" s="31" t="s">
        <v>108</v>
      </c>
    </row>
    <row r="5674" spans="1:19" x14ac:dyDescent="0.35">
      <c r="A5674" s="2">
        <v>40812</v>
      </c>
      <c r="B5674" s="31">
        <v>728.78319999999997</v>
      </c>
      <c r="C5674" s="31">
        <v>1380.125</v>
      </c>
      <c r="D5674" s="31">
        <v>651.82039999999995</v>
      </c>
      <c r="E5674" s="31">
        <v>644.96900000000005</v>
      </c>
      <c r="F5674" s="31">
        <v>136.53030000000001</v>
      </c>
      <c r="G5674" s="31">
        <v>364.49119999999999</v>
      </c>
      <c r="H5674" s="31">
        <v>10.6572</v>
      </c>
      <c r="I5674" s="31">
        <v>2490.4279999999999</v>
      </c>
      <c r="J5674" s="31">
        <v>4400.0749999999998</v>
      </c>
      <c r="K5674" s="31">
        <v>2229.518</v>
      </c>
      <c r="L5674" s="31">
        <v>97.38</v>
      </c>
      <c r="M5674" s="31">
        <v>92.81</v>
      </c>
      <c r="N5674" s="31">
        <v>69.203699999999998</v>
      </c>
      <c r="O5674" s="31">
        <v>110.8464</v>
      </c>
      <c r="P5674" s="31">
        <v>115.48180000000001</v>
      </c>
      <c r="Q5674" s="31">
        <v>1960.2681</v>
      </c>
      <c r="R5674" s="31">
        <v>78.363</v>
      </c>
      <c r="S5674" s="31" t="s">
        <v>108</v>
      </c>
    </row>
    <row r="5675" spans="1:19" x14ac:dyDescent="0.35">
      <c r="A5675" s="2">
        <v>40813</v>
      </c>
      <c r="B5675" s="31">
        <v>751.25109999999995</v>
      </c>
      <c r="C5675" s="31">
        <v>1438.8579999999999</v>
      </c>
      <c r="D5675" s="31">
        <v>663.96270000000004</v>
      </c>
      <c r="E5675" s="31">
        <v>674.04369999999994</v>
      </c>
      <c r="F5675" s="31">
        <v>141.47</v>
      </c>
      <c r="G5675" s="31">
        <v>365.43150000000003</v>
      </c>
      <c r="H5675" s="31">
        <v>10.82832</v>
      </c>
      <c r="I5675" s="31">
        <v>2486.2379999999998</v>
      </c>
      <c r="J5675" s="31">
        <v>4373.7030000000004</v>
      </c>
      <c r="K5675" s="31">
        <v>2206.94</v>
      </c>
      <c r="L5675" s="31">
        <v>98.3</v>
      </c>
      <c r="M5675" s="31">
        <v>94.88</v>
      </c>
      <c r="N5675" s="31">
        <v>70.074200000000005</v>
      </c>
      <c r="O5675" s="31">
        <v>110.44889999999999</v>
      </c>
      <c r="P5675" s="31">
        <v>116.8805</v>
      </c>
      <c r="Q5675" s="31">
        <v>2056.96</v>
      </c>
      <c r="R5675" s="31">
        <v>77.506</v>
      </c>
      <c r="S5675" s="31" t="s">
        <v>108</v>
      </c>
    </row>
    <row r="5676" spans="1:19" x14ac:dyDescent="0.35">
      <c r="A5676" s="2">
        <v>40814</v>
      </c>
      <c r="B5676" s="31">
        <v>729.20989999999995</v>
      </c>
      <c r="C5676" s="31">
        <v>1405.7249999999999</v>
      </c>
      <c r="D5676" s="31">
        <v>665.06650000000002</v>
      </c>
      <c r="E5676" s="31">
        <v>643.32669999999996</v>
      </c>
      <c r="F5676" s="31">
        <v>138.52500000000001</v>
      </c>
      <c r="G5676" s="31">
        <v>354.0027</v>
      </c>
      <c r="H5676" s="31">
        <v>10.60149</v>
      </c>
      <c r="I5676" s="31">
        <v>2485.7139999999999</v>
      </c>
      <c r="J5676" s="31">
        <v>4377.3950000000004</v>
      </c>
      <c r="K5676" s="31">
        <v>2203.366</v>
      </c>
      <c r="L5676" s="31">
        <v>96.56</v>
      </c>
      <c r="M5676" s="31">
        <v>91.36</v>
      </c>
      <c r="N5676" s="31">
        <v>68.970600000000005</v>
      </c>
      <c r="O5676" s="31">
        <v>110.782</v>
      </c>
      <c r="P5676" s="31">
        <v>116.5908</v>
      </c>
      <c r="Q5676" s="31">
        <v>2051.6649000000002</v>
      </c>
      <c r="R5676" s="31">
        <v>77.852000000000004</v>
      </c>
      <c r="S5676" s="31" t="s">
        <v>108</v>
      </c>
    </row>
    <row r="5677" spans="1:19" x14ac:dyDescent="0.35">
      <c r="A5677" s="2">
        <v>40815</v>
      </c>
      <c r="B5677" s="31">
        <v>728.64110000000005</v>
      </c>
      <c r="C5677" s="31">
        <v>1396.6089999999999</v>
      </c>
      <c r="D5677" s="31">
        <v>657.89149999999995</v>
      </c>
      <c r="E5677" s="31">
        <v>641.35140000000001</v>
      </c>
      <c r="F5677" s="31">
        <v>138.45650000000001</v>
      </c>
      <c r="G5677" s="31">
        <v>355.88339999999999</v>
      </c>
      <c r="H5677" s="31">
        <v>10.720879999999999</v>
      </c>
      <c r="I5677" s="31">
        <v>2486.2379999999998</v>
      </c>
      <c r="J5677" s="31">
        <v>4387.9440000000004</v>
      </c>
      <c r="K5677" s="31">
        <v>2196.7060000000001</v>
      </c>
      <c r="L5677" s="31">
        <v>97.19</v>
      </c>
      <c r="M5677" s="31">
        <v>92.85</v>
      </c>
      <c r="N5677" s="31">
        <v>68.069000000000003</v>
      </c>
      <c r="O5677" s="31">
        <v>110.1724</v>
      </c>
      <c r="P5677" s="31">
        <v>117.0091</v>
      </c>
      <c r="Q5677" s="31">
        <v>2059.5848999999998</v>
      </c>
      <c r="R5677" s="31">
        <v>78.028000000000006</v>
      </c>
      <c r="S5677" s="31" t="s">
        <v>108</v>
      </c>
    </row>
    <row r="5678" spans="1:19" x14ac:dyDescent="0.35">
      <c r="A5678" s="2">
        <v>40816</v>
      </c>
      <c r="B5678" s="31">
        <v>717.26499999999999</v>
      </c>
      <c r="C5678" s="31">
        <v>1385.4190000000001</v>
      </c>
      <c r="D5678" s="31">
        <v>647.221</v>
      </c>
      <c r="E5678" s="31">
        <v>622.46400000000006</v>
      </c>
      <c r="F5678" s="31">
        <v>138.8845</v>
      </c>
      <c r="G5678" s="31">
        <v>341.12729999999999</v>
      </c>
      <c r="H5678" s="31">
        <v>10.378640000000001</v>
      </c>
      <c r="I5678" s="31">
        <v>2481.873</v>
      </c>
      <c r="J5678" s="31">
        <v>4391.6360000000004</v>
      </c>
      <c r="K5678" s="31">
        <v>2216.848</v>
      </c>
      <c r="L5678" s="31">
        <v>94.64</v>
      </c>
      <c r="M5678" s="31">
        <v>89.95</v>
      </c>
      <c r="N5678" s="31">
        <v>66.359099999999998</v>
      </c>
      <c r="O5678" s="31">
        <v>109.82899999999999</v>
      </c>
      <c r="P5678" s="31">
        <v>115.0241</v>
      </c>
      <c r="Q5678" s="31">
        <v>2027.2908</v>
      </c>
      <c r="R5678" s="31">
        <v>78.552999999999997</v>
      </c>
      <c r="S5678" s="31" t="s">
        <v>108</v>
      </c>
    </row>
    <row r="5679" spans="1:19" x14ac:dyDescent="0.35">
      <c r="A5679" s="2">
        <v>40819</v>
      </c>
      <c r="B5679" s="31">
        <v>708.30629999999996</v>
      </c>
      <c r="C5679" s="31">
        <v>1370.626</v>
      </c>
      <c r="D5679" s="31">
        <v>640.23</v>
      </c>
      <c r="E5679" s="31">
        <v>619.73410000000001</v>
      </c>
      <c r="F5679" s="31">
        <v>141.9151</v>
      </c>
      <c r="G5679" s="31">
        <v>340.69330000000002</v>
      </c>
      <c r="H5679" s="31">
        <v>10.24732</v>
      </c>
      <c r="I5679" s="31">
        <v>2482.5709999999999</v>
      </c>
      <c r="J5679" s="31">
        <v>4421.6989999999996</v>
      </c>
      <c r="K5679" s="31">
        <v>2232.2800000000002</v>
      </c>
      <c r="L5679" s="31">
        <v>91.3</v>
      </c>
      <c r="M5679" s="31">
        <v>84.67</v>
      </c>
      <c r="N5679" s="31">
        <v>64.206199999999995</v>
      </c>
      <c r="O5679" s="31">
        <v>110.4442</v>
      </c>
      <c r="P5679" s="31">
        <v>113.79600000000001</v>
      </c>
      <c r="Q5679" s="31">
        <v>1962.7967000000001</v>
      </c>
      <c r="R5679" s="31">
        <v>79.430999999999997</v>
      </c>
      <c r="S5679" s="31" t="s">
        <v>108</v>
      </c>
    </row>
    <row r="5680" spans="1:19" x14ac:dyDescent="0.35">
      <c r="A5680" s="2">
        <v>40820</v>
      </c>
      <c r="B5680" s="31">
        <v>696.64580000000001</v>
      </c>
      <c r="C5680" s="31">
        <v>1358.29</v>
      </c>
      <c r="D5680" s="31">
        <v>632.87099999999998</v>
      </c>
      <c r="E5680" s="31">
        <v>602.822</v>
      </c>
      <c r="F5680" s="31">
        <v>138.34520000000001</v>
      </c>
      <c r="G5680" s="31">
        <v>335.62990000000002</v>
      </c>
      <c r="H5680" s="31">
        <v>10.314970000000001</v>
      </c>
      <c r="I5680" s="31">
        <v>2487.2849999999999</v>
      </c>
      <c r="J5680" s="31">
        <v>4420.6440000000002</v>
      </c>
      <c r="K5680" s="31">
        <v>2245.2750000000001</v>
      </c>
      <c r="L5680" s="31">
        <v>93.59</v>
      </c>
      <c r="M5680" s="31">
        <v>89.68</v>
      </c>
      <c r="N5680" s="31">
        <v>65.706299999999999</v>
      </c>
      <c r="O5680" s="31">
        <v>110.3563</v>
      </c>
      <c r="P5680" s="31">
        <v>113.8291</v>
      </c>
      <c r="Q5680" s="31">
        <v>1914.3853999999999</v>
      </c>
      <c r="R5680" s="31">
        <v>79.596999999999994</v>
      </c>
      <c r="S5680" s="31" t="s">
        <v>108</v>
      </c>
    </row>
    <row r="5681" spans="1:19" x14ac:dyDescent="0.35">
      <c r="A5681" s="2">
        <v>40821</v>
      </c>
      <c r="B5681" s="31">
        <v>718.97149999999999</v>
      </c>
      <c r="C5681" s="31">
        <v>1402.395</v>
      </c>
      <c r="D5681" s="31">
        <v>635.81460000000004</v>
      </c>
      <c r="E5681" s="31">
        <v>604.64189999999996</v>
      </c>
      <c r="F5681" s="31">
        <v>140.5368</v>
      </c>
      <c r="G5681" s="31">
        <v>336.7149</v>
      </c>
      <c r="H5681" s="31">
        <v>10.43436</v>
      </c>
      <c r="I5681" s="31">
        <v>2490.6030000000001</v>
      </c>
      <c r="J5681" s="31">
        <v>4392.1629999999996</v>
      </c>
      <c r="K5681" s="31">
        <v>2226.107</v>
      </c>
      <c r="L5681" s="31">
        <v>95.4</v>
      </c>
      <c r="M5681" s="31">
        <v>91.53</v>
      </c>
      <c r="N5681" s="31">
        <v>67.385099999999994</v>
      </c>
      <c r="O5681" s="31">
        <v>110.0097</v>
      </c>
      <c r="P5681" s="31">
        <v>114.1048</v>
      </c>
      <c r="Q5681" s="31">
        <v>1926.6502</v>
      </c>
      <c r="R5681" s="31">
        <v>78.918999999999997</v>
      </c>
      <c r="S5681" s="31" t="s">
        <v>108</v>
      </c>
    </row>
    <row r="5682" spans="1:19" x14ac:dyDescent="0.35">
      <c r="A5682" s="2">
        <v>40822</v>
      </c>
      <c r="B5682" s="31">
        <v>740.87059999999997</v>
      </c>
      <c r="C5682" s="31">
        <v>1466.15</v>
      </c>
      <c r="D5682" s="31">
        <v>642.9896</v>
      </c>
      <c r="E5682" s="31">
        <v>640.66340000000002</v>
      </c>
      <c r="F5682" s="31">
        <v>141.5299</v>
      </c>
      <c r="G5682" s="31">
        <v>336.7149</v>
      </c>
      <c r="H5682" s="31">
        <v>10.58558</v>
      </c>
      <c r="I5682" s="31">
        <v>2490.6030000000001</v>
      </c>
      <c r="J5682" s="31">
        <v>4372.1210000000001</v>
      </c>
      <c r="K5682" s="31">
        <v>2206.94</v>
      </c>
      <c r="L5682" s="31">
        <v>97.29</v>
      </c>
      <c r="M5682" s="31">
        <v>93.91</v>
      </c>
      <c r="N5682" s="31">
        <v>68.543099999999995</v>
      </c>
      <c r="O5682" s="31">
        <v>110.3648</v>
      </c>
      <c r="P5682" s="31">
        <v>114.9088</v>
      </c>
      <c r="Q5682" s="31">
        <v>1990.0835</v>
      </c>
      <c r="R5682" s="31">
        <v>78.634</v>
      </c>
      <c r="S5682" s="31" t="s">
        <v>108</v>
      </c>
    </row>
    <row r="5683" spans="1:19" x14ac:dyDescent="0.35">
      <c r="A5683" s="2">
        <v>40823</v>
      </c>
      <c r="B5683" s="31">
        <v>740.51509999999996</v>
      </c>
      <c r="C5683" s="31">
        <v>1445.1890000000001</v>
      </c>
      <c r="D5683" s="31">
        <v>655.86779999999999</v>
      </c>
      <c r="E5683" s="31">
        <v>653.33640000000003</v>
      </c>
      <c r="F5683" s="31">
        <v>140.0403</v>
      </c>
      <c r="G5683" s="31">
        <v>335.12360000000001</v>
      </c>
      <c r="H5683" s="31">
        <v>10.553739999999999</v>
      </c>
      <c r="I5683" s="31">
        <v>2489.0309999999999</v>
      </c>
      <c r="J5683" s="31">
        <v>4351.0240000000003</v>
      </c>
      <c r="K5683" s="31">
        <v>2199.3049999999998</v>
      </c>
      <c r="L5683" s="31">
        <v>97.08</v>
      </c>
      <c r="M5683" s="31">
        <v>91.95</v>
      </c>
      <c r="N5683" s="31">
        <v>68.449799999999996</v>
      </c>
      <c r="O5683" s="31">
        <v>110.2698</v>
      </c>
      <c r="P5683" s="31">
        <v>115.66249999999999</v>
      </c>
      <c r="Q5683" s="31">
        <v>2035.7335</v>
      </c>
      <c r="R5683" s="31">
        <v>78.725999999999999</v>
      </c>
      <c r="S5683" s="31" t="s">
        <v>108</v>
      </c>
    </row>
    <row r="5684" spans="1:19" x14ac:dyDescent="0.35">
      <c r="A5684" s="2">
        <v>40826</v>
      </c>
      <c r="B5684" s="31">
        <v>758.00350000000003</v>
      </c>
      <c r="C5684" s="31">
        <v>1471.049</v>
      </c>
      <c r="D5684" s="31">
        <v>671.31259999999997</v>
      </c>
      <c r="E5684" s="31">
        <v>664.48509999999999</v>
      </c>
      <c r="F5684" s="31">
        <v>143.03659999999999</v>
      </c>
      <c r="G5684" s="31">
        <v>340.65320000000003</v>
      </c>
      <c r="H5684" s="31">
        <v>10.569660000000001</v>
      </c>
      <c r="I5684" s="31">
        <v>2489.0309999999999</v>
      </c>
      <c r="J5684" s="31">
        <v>4307.2470000000003</v>
      </c>
      <c r="K5684" s="31">
        <v>2186.473</v>
      </c>
      <c r="L5684" s="31">
        <v>100.11</v>
      </c>
      <c r="M5684" s="31">
        <v>95.79</v>
      </c>
      <c r="N5684" s="31">
        <v>70.781499999999994</v>
      </c>
      <c r="O5684" s="31">
        <v>110.322</v>
      </c>
      <c r="P5684" s="31">
        <v>117.06</v>
      </c>
      <c r="Q5684" s="31">
        <v>2069.7872000000002</v>
      </c>
      <c r="R5684" s="31">
        <v>77.494</v>
      </c>
      <c r="S5684" s="31" t="s">
        <v>108</v>
      </c>
    </row>
    <row r="5685" spans="1:19" x14ac:dyDescent="0.35">
      <c r="A5685" s="2">
        <v>40827</v>
      </c>
      <c r="B5685" s="31">
        <v>767.66449999999998</v>
      </c>
      <c r="C5685" s="31">
        <v>1498.0329999999999</v>
      </c>
      <c r="D5685" s="31">
        <v>666.51199999999994</v>
      </c>
      <c r="E5685" s="31">
        <v>646.29100000000005</v>
      </c>
      <c r="F5685" s="31">
        <v>142.19759999999999</v>
      </c>
      <c r="G5685" s="31">
        <v>357.31119999999999</v>
      </c>
      <c r="H5685" s="31">
        <v>10.362719999999999</v>
      </c>
      <c r="I5685" s="31">
        <v>2486.2379999999998</v>
      </c>
      <c r="J5685" s="31">
        <v>4328.8720000000003</v>
      </c>
      <c r="K5685" s="31">
        <v>2185.3359999999998</v>
      </c>
      <c r="L5685" s="31">
        <v>99.98</v>
      </c>
      <c r="M5685" s="31">
        <v>96.19</v>
      </c>
      <c r="N5685" s="31">
        <v>71.146799999999999</v>
      </c>
      <c r="O5685" s="31">
        <v>110.36369999999999</v>
      </c>
      <c r="P5685" s="31">
        <v>116.9057</v>
      </c>
      <c r="Q5685" s="31">
        <v>2095.5145000000002</v>
      </c>
      <c r="R5685" s="31">
        <v>77.584999999999994</v>
      </c>
      <c r="S5685" s="31" t="s">
        <v>108</v>
      </c>
    </row>
    <row r="5686" spans="1:19" x14ac:dyDescent="0.35">
      <c r="A5686" s="2">
        <v>40828</v>
      </c>
      <c r="B5686" s="31">
        <v>773.78459999999995</v>
      </c>
      <c r="C5686" s="31">
        <v>1501.002</v>
      </c>
      <c r="D5686" s="31">
        <v>675.75829999999996</v>
      </c>
      <c r="E5686" s="31">
        <v>667.23800000000006</v>
      </c>
      <c r="F5686" s="31">
        <v>144.04679999999999</v>
      </c>
      <c r="G5686" s="31">
        <v>358.33249999999998</v>
      </c>
      <c r="H5686" s="31">
        <v>10.47813</v>
      </c>
      <c r="I5686" s="31">
        <v>2486.2379999999998</v>
      </c>
      <c r="J5686" s="31">
        <v>4318.3230000000003</v>
      </c>
      <c r="K5686" s="31">
        <v>2169.2539999999999</v>
      </c>
      <c r="L5686" s="31">
        <v>100.72</v>
      </c>
      <c r="M5686" s="31">
        <v>97.21</v>
      </c>
      <c r="N5686" s="31">
        <v>71.395499999999998</v>
      </c>
      <c r="O5686" s="31">
        <v>109.447</v>
      </c>
      <c r="P5686" s="31">
        <v>118.2696</v>
      </c>
      <c r="Q5686" s="31">
        <v>2127.1441</v>
      </c>
      <c r="R5686" s="31">
        <v>76.994</v>
      </c>
      <c r="S5686" s="31" t="s">
        <v>108</v>
      </c>
    </row>
    <row r="5687" spans="1:19" x14ac:dyDescent="0.35">
      <c r="A5687" s="2">
        <v>40829</v>
      </c>
      <c r="B5687" s="31">
        <v>775.72550000000001</v>
      </c>
      <c r="C5687" s="31">
        <v>1507.4570000000001</v>
      </c>
      <c r="D5687" s="31">
        <v>675.94359999999995</v>
      </c>
      <c r="E5687" s="31">
        <v>648.1345</v>
      </c>
      <c r="F5687" s="31">
        <v>142.83969999999999</v>
      </c>
      <c r="G5687" s="31">
        <v>363.30180000000001</v>
      </c>
      <c r="H5687" s="31">
        <v>10.466189999999999</v>
      </c>
      <c r="I5687" s="31">
        <v>2482.047</v>
      </c>
      <c r="J5687" s="31">
        <v>4335.7280000000001</v>
      </c>
      <c r="K5687" s="31">
        <v>2182.7370000000001</v>
      </c>
      <c r="L5687" s="31">
        <v>100.7</v>
      </c>
      <c r="M5687" s="31">
        <v>97.34</v>
      </c>
      <c r="N5687" s="31">
        <v>72.312600000000003</v>
      </c>
      <c r="O5687" s="31">
        <v>110.1778</v>
      </c>
      <c r="P5687" s="31">
        <v>117.50360000000001</v>
      </c>
      <c r="Q5687" s="31">
        <v>2144.0153</v>
      </c>
      <c r="R5687" s="31">
        <v>76.995999999999995</v>
      </c>
      <c r="S5687" s="31" t="s">
        <v>108</v>
      </c>
    </row>
    <row r="5688" spans="1:19" x14ac:dyDescent="0.35">
      <c r="A5688" s="2">
        <v>40830</v>
      </c>
      <c r="B5688" s="31">
        <v>797.13919999999996</v>
      </c>
      <c r="C5688" s="31">
        <v>1548.037</v>
      </c>
      <c r="D5688" s="31">
        <v>697.85609999999997</v>
      </c>
      <c r="E5688" s="31">
        <v>669.20519999999999</v>
      </c>
      <c r="F5688" s="31">
        <v>144.08099999999999</v>
      </c>
      <c r="G5688" s="31">
        <v>366.67169999999999</v>
      </c>
      <c r="H5688" s="31">
        <v>10.629350000000001</v>
      </c>
      <c r="I5688" s="31">
        <v>2481.174</v>
      </c>
      <c r="J5688" s="31">
        <v>4325.18</v>
      </c>
      <c r="K5688" s="31">
        <v>2166.6550000000002</v>
      </c>
      <c r="L5688" s="31">
        <v>102.48</v>
      </c>
      <c r="M5688" s="31">
        <v>99.5</v>
      </c>
      <c r="N5688" s="31">
        <v>73.594999999999999</v>
      </c>
      <c r="O5688" s="31">
        <v>109.41</v>
      </c>
      <c r="P5688" s="31">
        <v>118.8665</v>
      </c>
      <c r="Q5688" s="31">
        <v>2155.6093000000001</v>
      </c>
      <c r="R5688" s="31">
        <v>76.623000000000005</v>
      </c>
      <c r="S5688" s="31" t="s">
        <v>108</v>
      </c>
    </row>
    <row r="5689" spans="1:19" x14ac:dyDescent="0.35">
      <c r="A5689" s="2">
        <v>40833</v>
      </c>
      <c r="B5689" s="31">
        <v>783.22389999999996</v>
      </c>
      <c r="C5689" s="31">
        <v>1514.2760000000001</v>
      </c>
      <c r="D5689" s="31">
        <v>696.1848</v>
      </c>
      <c r="E5689" s="31">
        <v>664.72490000000005</v>
      </c>
      <c r="F5689" s="31">
        <v>143.53309999999999</v>
      </c>
      <c r="G5689" s="31">
        <v>361.5093</v>
      </c>
      <c r="H5689" s="31">
        <v>10.43435</v>
      </c>
      <c r="I5689" s="31">
        <v>2480.8249999999998</v>
      </c>
      <c r="J5689" s="31">
        <v>4345.2219999999998</v>
      </c>
      <c r="K5689" s="31">
        <v>2186.473</v>
      </c>
      <c r="L5689" s="31">
        <v>100.36</v>
      </c>
      <c r="M5689" s="31">
        <v>96.23</v>
      </c>
      <c r="N5689" s="31">
        <v>72.157200000000003</v>
      </c>
      <c r="O5689" s="31">
        <v>110.33</v>
      </c>
      <c r="P5689" s="31">
        <v>118.004</v>
      </c>
      <c r="Q5689" s="31">
        <v>2169.4713000000002</v>
      </c>
      <c r="R5689" s="31">
        <v>77.146000000000001</v>
      </c>
      <c r="S5689" s="31" t="s">
        <v>108</v>
      </c>
    </row>
    <row r="5690" spans="1:19" x14ac:dyDescent="0.35">
      <c r="A5690" s="2">
        <v>40834</v>
      </c>
      <c r="B5690" s="31">
        <v>792.38059999999996</v>
      </c>
      <c r="C5690" s="31">
        <v>1518.8589999999999</v>
      </c>
      <c r="D5690" s="31">
        <v>688.5711</v>
      </c>
      <c r="E5690" s="31">
        <v>660.59950000000003</v>
      </c>
      <c r="F5690" s="31">
        <v>141.4956</v>
      </c>
      <c r="G5690" s="31">
        <v>360.29039999999998</v>
      </c>
      <c r="H5690" s="31">
        <v>10.231389999999999</v>
      </c>
      <c r="I5690" s="31">
        <v>2481</v>
      </c>
      <c r="J5690" s="31">
        <v>4348.9139999999998</v>
      </c>
      <c r="K5690" s="31">
        <v>2202.0659999999998</v>
      </c>
      <c r="L5690" s="31">
        <v>102.8</v>
      </c>
      <c r="M5690" s="31">
        <v>99.41</v>
      </c>
      <c r="N5690" s="31">
        <v>73.486199999999997</v>
      </c>
      <c r="O5690" s="31">
        <v>110.2782</v>
      </c>
      <c r="P5690" s="31">
        <v>117.3198</v>
      </c>
      <c r="Q5690" s="31">
        <v>2132.8303999999998</v>
      </c>
      <c r="R5690" s="31">
        <v>77.138000000000005</v>
      </c>
      <c r="S5690" s="31" t="s">
        <v>108</v>
      </c>
    </row>
    <row r="5691" spans="1:19" x14ac:dyDescent="0.35">
      <c r="A5691" s="2">
        <v>40835</v>
      </c>
      <c r="B5691" s="31">
        <v>773.70669999999996</v>
      </c>
      <c r="C5691" s="31">
        <v>1478.39</v>
      </c>
      <c r="D5691" s="31">
        <v>697.6703</v>
      </c>
      <c r="E5691" s="31">
        <v>639.50660000000005</v>
      </c>
      <c r="F5691" s="31">
        <v>140.9991</v>
      </c>
      <c r="G5691" s="31">
        <v>353.12040000000002</v>
      </c>
      <c r="H5691" s="31">
        <v>10.358739999999999</v>
      </c>
      <c r="I5691" s="31">
        <v>2480.4760000000001</v>
      </c>
      <c r="J5691" s="31">
        <v>4349.442</v>
      </c>
      <c r="K5691" s="31">
        <v>2194.107</v>
      </c>
      <c r="L5691" s="31">
        <v>101.41</v>
      </c>
      <c r="M5691" s="31">
        <v>97.39</v>
      </c>
      <c r="N5691" s="31">
        <v>72.063900000000004</v>
      </c>
      <c r="O5691" s="31">
        <v>110.2353</v>
      </c>
      <c r="P5691" s="31">
        <v>118.3326</v>
      </c>
      <c r="Q5691" s="31">
        <v>2150.8676</v>
      </c>
      <c r="R5691" s="31">
        <v>77.114000000000004</v>
      </c>
      <c r="S5691" s="31" t="s">
        <v>108</v>
      </c>
    </row>
    <row r="5692" spans="1:19" x14ac:dyDescent="0.35">
      <c r="A5692" s="2">
        <v>40836</v>
      </c>
      <c r="B5692" s="31">
        <v>782.21450000000004</v>
      </c>
      <c r="C5692" s="31">
        <v>1485.153</v>
      </c>
      <c r="D5692" s="31">
        <v>687.27120000000002</v>
      </c>
      <c r="E5692" s="31">
        <v>597.38739999999996</v>
      </c>
      <c r="F5692" s="31">
        <v>138.07980000000001</v>
      </c>
      <c r="G5692" s="31">
        <v>352.90530000000001</v>
      </c>
      <c r="H5692" s="31">
        <v>10.19558</v>
      </c>
      <c r="I5692" s="31">
        <v>2483.6190000000001</v>
      </c>
      <c r="J5692" s="31">
        <v>4344.6949999999997</v>
      </c>
      <c r="K5692" s="31">
        <v>2199.63</v>
      </c>
      <c r="L5692" s="31">
        <v>101.71</v>
      </c>
      <c r="M5692" s="31">
        <v>97.11</v>
      </c>
      <c r="N5692" s="31">
        <v>71.535399999999996</v>
      </c>
      <c r="O5692" s="31">
        <v>110.1039</v>
      </c>
      <c r="P5692" s="31">
        <v>117.4449</v>
      </c>
      <c r="Q5692" s="31">
        <v>2092.7757000000001</v>
      </c>
      <c r="R5692" s="31">
        <v>76.974000000000004</v>
      </c>
      <c r="S5692" s="31" t="s">
        <v>108</v>
      </c>
    </row>
    <row r="5693" spans="1:19" x14ac:dyDescent="0.35">
      <c r="A5693" s="2">
        <v>40837</v>
      </c>
      <c r="B5693" s="31">
        <v>781.34929999999997</v>
      </c>
      <c r="C5693" s="31">
        <v>1485.8240000000001</v>
      </c>
      <c r="D5693" s="31">
        <v>701.01289999999995</v>
      </c>
      <c r="E5693" s="31">
        <v>634.16129999999998</v>
      </c>
      <c r="F5693" s="31">
        <v>140.0659</v>
      </c>
      <c r="G5693" s="31">
        <v>350.10899999999998</v>
      </c>
      <c r="H5693" s="31">
        <v>10.211499999999999</v>
      </c>
      <c r="I5693" s="31">
        <v>2483.2689999999998</v>
      </c>
      <c r="J5693" s="31">
        <v>4343.1120000000001</v>
      </c>
      <c r="K5693" s="31">
        <v>2187.2849999999999</v>
      </c>
      <c r="L5693" s="31">
        <v>103.83</v>
      </c>
      <c r="M5693" s="31">
        <v>99.68</v>
      </c>
      <c r="N5693" s="31">
        <v>72.569100000000006</v>
      </c>
      <c r="O5693" s="31">
        <v>111.1725</v>
      </c>
      <c r="P5693" s="31">
        <v>119.1605</v>
      </c>
      <c r="Q5693" s="31">
        <v>2121.2698999999998</v>
      </c>
      <c r="R5693" s="31">
        <v>76.394999999999996</v>
      </c>
      <c r="S5693" s="31" t="s">
        <v>108</v>
      </c>
    </row>
    <row r="5694" spans="1:19" x14ac:dyDescent="0.35">
      <c r="A5694" s="2">
        <v>40840</v>
      </c>
      <c r="B5694" s="31">
        <v>794.32730000000004</v>
      </c>
      <c r="C5694" s="31">
        <v>1492.587</v>
      </c>
      <c r="D5694" s="31">
        <v>699.34159999999997</v>
      </c>
      <c r="E5694" s="31">
        <v>677.89959999999996</v>
      </c>
      <c r="F5694" s="31">
        <v>141.4528</v>
      </c>
      <c r="G5694" s="31">
        <v>354.26760000000002</v>
      </c>
      <c r="H5694" s="31">
        <v>10.45425</v>
      </c>
      <c r="I5694" s="31">
        <v>2481.5230000000001</v>
      </c>
      <c r="J5694" s="31">
        <v>4332.5640000000003</v>
      </c>
      <c r="K5694" s="31">
        <v>2188.9090000000001</v>
      </c>
      <c r="L5694" s="31">
        <v>104.82</v>
      </c>
      <c r="M5694" s="31">
        <v>102.52</v>
      </c>
      <c r="N5694" s="31">
        <v>73.828199999999995</v>
      </c>
      <c r="O5694" s="31">
        <v>111.19759999999999</v>
      </c>
      <c r="P5694" s="31">
        <v>119.04170000000001</v>
      </c>
      <c r="Q5694" s="31">
        <v>2188.9009000000001</v>
      </c>
      <c r="R5694" s="31">
        <v>76.028000000000006</v>
      </c>
      <c r="S5694" s="31" t="s">
        <v>108</v>
      </c>
    </row>
    <row r="5695" spans="1:19" x14ac:dyDescent="0.35">
      <c r="A5695" s="2">
        <v>40841</v>
      </c>
      <c r="B5695" s="31">
        <v>790.50599999999997</v>
      </c>
      <c r="C5695" s="31">
        <v>1495.046</v>
      </c>
      <c r="D5695" s="31">
        <v>702.31280000000004</v>
      </c>
      <c r="E5695" s="31">
        <v>668.58410000000003</v>
      </c>
      <c r="F5695" s="31">
        <v>145.57060000000001</v>
      </c>
      <c r="G5695" s="31">
        <v>353.8374</v>
      </c>
      <c r="H5695" s="31">
        <v>10.490069999999999</v>
      </c>
      <c r="I5695" s="31">
        <v>2483.0949999999998</v>
      </c>
      <c r="J5695" s="31">
        <v>4358.9350000000004</v>
      </c>
      <c r="K5695" s="31">
        <v>2196.8690000000001</v>
      </c>
      <c r="L5695" s="31">
        <v>102.92</v>
      </c>
      <c r="M5695" s="31">
        <v>99.89</v>
      </c>
      <c r="N5695" s="31">
        <v>72.180499999999995</v>
      </c>
      <c r="O5695" s="31">
        <v>111.6953</v>
      </c>
      <c r="P5695" s="31">
        <v>119.2222</v>
      </c>
      <c r="Q5695" s="31">
        <v>2202.5122999999999</v>
      </c>
      <c r="R5695" s="31">
        <v>76.122</v>
      </c>
      <c r="S5695" s="31" t="s">
        <v>108</v>
      </c>
    </row>
    <row r="5696" spans="1:19" x14ac:dyDescent="0.35">
      <c r="A5696" s="2">
        <v>40842</v>
      </c>
      <c r="B5696" s="31">
        <v>777.38379999999995</v>
      </c>
      <c r="C5696" s="31">
        <v>1467.433</v>
      </c>
      <c r="D5696" s="31">
        <v>700.08439999999996</v>
      </c>
      <c r="E5696" s="31">
        <v>682.0693</v>
      </c>
      <c r="F5696" s="31">
        <v>147.54820000000001</v>
      </c>
      <c r="G5696" s="31">
        <v>349.82220000000001</v>
      </c>
      <c r="H5696" s="31">
        <v>10.716900000000001</v>
      </c>
      <c r="I5696" s="31">
        <v>2489.3809999999999</v>
      </c>
      <c r="J5696" s="31">
        <v>4340.4750000000004</v>
      </c>
      <c r="K5696" s="31">
        <v>2202.7159999999999</v>
      </c>
      <c r="L5696" s="31">
        <v>104.02</v>
      </c>
      <c r="M5696" s="31">
        <v>101.35</v>
      </c>
      <c r="N5696" s="31">
        <v>72.328199999999995</v>
      </c>
      <c r="O5696" s="31">
        <v>111.37139999999999</v>
      </c>
      <c r="P5696" s="31">
        <v>118.4954</v>
      </c>
      <c r="Q5696" s="31">
        <v>2214.2498000000001</v>
      </c>
      <c r="R5696" s="31">
        <v>76.245999999999995</v>
      </c>
      <c r="S5696" s="31" t="s">
        <v>108</v>
      </c>
    </row>
    <row r="5697" spans="1:19" x14ac:dyDescent="0.35">
      <c r="A5697" s="2">
        <v>40843</v>
      </c>
      <c r="B5697" s="31">
        <v>801.97</v>
      </c>
      <c r="C5697" s="31">
        <v>1513.212</v>
      </c>
      <c r="D5697" s="31">
        <v>712.15480000000002</v>
      </c>
      <c r="E5697" s="31">
        <v>723.45659999999998</v>
      </c>
      <c r="F5697" s="31">
        <v>149.62</v>
      </c>
      <c r="G5697" s="31">
        <v>356.77710000000002</v>
      </c>
      <c r="H5697" s="31">
        <v>10.967610000000001</v>
      </c>
      <c r="I5697" s="31">
        <v>2486.9360000000001</v>
      </c>
      <c r="J5697" s="31">
        <v>4297.7539999999999</v>
      </c>
      <c r="K5697" s="31">
        <v>2171.6909999999998</v>
      </c>
      <c r="L5697" s="31">
        <v>107.8</v>
      </c>
      <c r="M5697" s="31">
        <v>107.01</v>
      </c>
      <c r="N5697" s="31">
        <v>74.418899999999994</v>
      </c>
      <c r="O5697" s="31">
        <v>111.5873</v>
      </c>
      <c r="P5697" s="31">
        <v>121.2701</v>
      </c>
      <c r="Q5697" s="31">
        <v>2291.4045999999998</v>
      </c>
      <c r="R5697" s="31">
        <v>74.879000000000005</v>
      </c>
      <c r="S5697" s="31" t="s">
        <v>108</v>
      </c>
    </row>
    <row r="5698" spans="1:19" x14ac:dyDescent="0.35">
      <c r="A5698" s="2">
        <v>40844</v>
      </c>
      <c r="B5698" s="31">
        <v>788.1268</v>
      </c>
      <c r="C5698" s="31">
        <v>1479.06</v>
      </c>
      <c r="D5698" s="31">
        <v>706.95519999999999</v>
      </c>
      <c r="E5698" s="31">
        <v>725.76329999999996</v>
      </c>
      <c r="F5698" s="31">
        <v>149.5772</v>
      </c>
      <c r="G5698" s="31">
        <v>351.61470000000003</v>
      </c>
      <c r="H5698" s="31">
        <v>10.93577</v>
      </c>
      <c r="I5698" s="31">
        <v>2479.9520000000002</v>
      </c>
      <c r="J5698" s="31">
        <v>4324.125</v>
      </c>
      <c r="K5698" s="31">
        <v>2171.0410000000002</v>
      </c>
      <c r="L5698" s="31">
        <v>107.67</v>
      </c>
      <c r="M5698" s="31">
        <v>106.49</v>
      </c>
      <c r="N5698" s="31">
        <v>74.504400000000004</v>
      </c>
      <c r="O5698" s="31">
        <v>111.7039</v>
      </c>
      <c r="P5698" s="31">
        <v>121.55500000000001</v>
      </c>
      <c r="Q5698" s="31">
        <v>2329.0756000000001</v>
      </c>
      <c r="R5698" s="31">
        <v>75.066999999999993</v>
      </c>
      <c r="S5698" s="31" t="s">
        <v>108</v>
      </c>
    </row>
    <row r="5699" spans="1:19" x14ac:dyDescent="0.35">
      <c r="A5699" s="2">
        <v>40847</v>
      </c>
      <c r="B5699" s="31">
        <v>784.73810000000003</v>
      </c>
      <c r="C5699" s="31">
        <v>1456.4780000000001</v>
      </c>
      <c r="D5699" s="31">
        <v>697.6703</v>
      </c>
      <c r="E5699" s="31">
        <v>709.12850000000003</v>
      </c>
      <c r="F5699" s="31">
        <v>147.69380000000001</v>
      </c>
      <c r="G5699" s="31">
        <v>349.10520000000002</v>
      </c>
      <c r="H5699" s="31">
        <v>10.72883</v>
      </c>
      <c r="I5699" s="31">
        <v>2478.904</v>
      </c>
      <c r="J5699" s="31">
        <v>4356.826</v>
      </c>
      <c r="K5699" s="31">
        <v>2200.2800000000002</v>
      </c>
      <c r="L5699" s="31">
        <v>105</v>
      </c>
      <c r="M5699" s="31">
        <v>103.66</v>
      </c>
      <c r="N5699" s="31">
        <v>73.2453</v>
      </c>
      <c r="O5699" s="31">
        <v>108.53870000000001</v>
      </c>
      <c r="P5699" s="31">
        <v>119.60169999999999</v>
      </c>
      <c r="Q5699" s="31">
        <v>2295.5396999999998</v>
      </c>
      <c r="R5699" s="31">
        <v>76.165999999999997</v>
      </c>
      <c r="S5699" s="31" t="s">
        <v>108</v>
      </c>
    </row>
    <row r="5700" spans="1:19" x14ac:dyDescent="0.35">
      <c r="A5700" s="2">
        <v>40848</v>
      </c>
      <c r="B5700" s="31">
        <v>781.42150000000004</v>
      </c>
      <c r="C5700" s="31">
        <v>1466.931</v>
      </c>
      <c r="D5700" s="31">
        <v>688.19970000000001</v>
      </c>
      <c r="E5700" s="31">
        <v>685.57370000000003</v>
      </c>
      <c r="F5700" s="31">
        <v>146.54660000000001</v>
      </c>
      <c r="G5700" s="31">
        <v>344.87490000000003</v>
      </c>
      <c r="H5700" s="31">
        <v>10.34679</v>
      </c>
      <c r="I5700" s="31">
        <v>2483.2689999999998</v>
      </c>
      <c r="J5700" s="31">
        <v>4396.91</v>
      </c>
      <c r="K5700" s="31">
        <v>2243.8130000000001</v>
      </c>
      <c r="L5700" s="31">
        <v>102.92</v>
      </c>
      <c r="M5700" s="31">
        <v>100.72</v>
      </c>
      <c r="N5700" s="31">
        <v>71.613100000000003</v>
      </c>
      <c r="O5700" s="31">
        <v>108.1058</v>
      </c>
      <c r="P5700" s="31">
        <v>117.2709</v>
      </c>
      <c r="Q5700" s="31">
        <v>2233.6369</v>
      </c>
      <c r="R5700" s="31">
        <v>77.260999999999996</v>
      </c>
      <c r="S5700" s="31" t="s">
        <v>108</v>
      </c>
    </row>
    <row r="5701" spans="1:19" x14ac:dyDescent="0.35">
      <c r="A5701" s="2">
        <v>40849</v>
      </c>
      <c r="B5701" s="31">
        <v>779.76319999999998</v>
      </c>
      <c r="C5701" s="31">
        <v>1468.4960000000001</v>
      </c>
      <c r="D5701" s="31">
        <v>704.35550000000001</v>
      </c>
      <c r="E5701" s="31">
        <v>699.36950000000002</v>
      </c>
      <c r="F5701" s="31">
        <v>148.07050000000001</v>
      </c>
      <c r="G5701" s="31">
        <v>344.94659999999999</v>
      </c>
      <c r="H5701" s="31">
        <v>10.605460000000001</v>
      </c>
      <c r="I5701" s="31">
        <v>2487.9839999999999</v>
      </c>
      <c r="J5701" s="31">
        <v>4399.0200000000004</v>
      </c>
      <c r="K5701" s="31">
        <v>2234.3910000000001</v>
      </c>
      <c r="L5701" s="31">
        <v>103.74</v>
      </c>
      <c r="M5701" s="31">
        <v>102.34</v>
      </c>
      <c r="N5701" s="31">
        <v>71.955100000000002</v>
      </c>
      <c r="O5701" s="31">
        <v>108.4342</v>
      </c>
      <c r="P5701" s="31">
        <v>118.3361</v>
      </c>
      <c r="Q5701" s="31">
        <v>2253.0342999999998</v>
      </c>
      <c r="R5701" s="31">
        <v>77.016999999999996</v>
      </c>
      <c r="S5701" s="31" t="s">
        <v>108</v>
      </c>
    </row>
    <row r="5702" spans="1:19" x14ac:dyDescent="0.35">
      <c r="A5702" s="2">
        <v>40850</v>
      </c>
      <c r="B5702" s="31">
        <v>790.57820000000004</v>
      </c>
      <c r="C5702" s="31">
        <v>1476.6569999999999</v>
      </c>
      <c r="D5702" s="31">
        <v>701.57</v>
      </c>
      <c r="E5702" s="31">
        <v>702.20849999999996</v>
      </c>
      <c r="F5702" s="31">
        <v>151.1096</v>
      </c>
      <c r="G5702" s="31">
        <v>351.97320000000002</v>
      </c>
      <c r="H5702" s="31">
        <v>10.82433</v>
      </c>
      <c r="I5702" s="31">
        <v>2487.9839999999999</v>
      </c>
      <c r="J5702" s="31">
        <v>4390.0540000000001</v>
      </c>
      <c r="K5702" s="31">
        <v>2223.0210000000002</v>
      </c>
      <c r="L5702" s="31">
        <v>105.55</v>
      </c>
      <c r="M5702" s="31">
        <v>104.51</v>
      </c>
      <c r="N5702" s="31">
        <v>73.400700000000001</v>
      </c>
      <c r="O5702" s="31">
        <v>108.5218</v>
      </c>
      <c r="P5702" s="31">
        <v>117.8531</v>
      </c>
      <c r="Q5702" s="31">
        <v>2245.8827999999999</v>
      </c>
      <c r="R5702" s="31">
        <v>76.671999999999997</v>
      </c>
      <c r="S5702" s="31" t="s">
        <v>108</v>
      </c>
    </row>
    <row r="5703" spans="1:19" x14ac:dyDescent="0.35">
      <c r="A5703" s="2">
        <v>40851</v>
      </c>
      <c r="B5703" s="31">
        <v>798.43709999999999</v>
      </c>
      <c r="C5703" s="31">
        <v>1488.731</v>
      </c>
      <c r="D5703" s="31">
        <v>711.04060000000004</v>
      </c>
      <c r="E5703" s="31">
        <v>697.90560000000005</v>
      </c>
      <c r="F5703" s="31">
        <v>150.3391</v>
      </c>
      <c r="G5703" s="31">
        <v>350.1807</v>
      </c>
      <c r="H5703" s="31">
        <v>10.732799999999999</v>
      </c>
      <c r="I5703" s="31">
        <v>2489.5549999999998</v>
      </c>
      <c r="J5703" s="31">
        <v>4396.91</v>
      </c>
      <c r="K5703" s="31">
        <v>2234.8789999999999</v>
      </c>
      <c r="L5703" s="31">
        <v>105.15</v>
      </c>
      <c r="M5703" s="31">
        <v>104.42</v>
      </c>
      <c r="N5703" s="31">
        <v>73.0899</v>
      </c>
      <c r="O5703" s="31">
        <v>108.2394</v>
      </c>
      <c r="P5703" s="31">
        <v>117.9897</v>
      </c>
      <c r="Q5703" s="31">
        <v>2281.9944</v>
      </c>
      <c r="R5703" s="31">
        <v>76.962000000000003</v>
      </c>
      <c r="S5703" s="31" t="s">
        <v>108</v>
      </c>
    </row>
    <row r="5704" spans="1:19" x14ac:dyDescent="0.35">
      <c r="A5704" s="2">
        <v>40854</v>
      </c>
      <c r="B5704" s="31">
        <v>815.88530000000003</v>
      </c>
      <c r="C5704" s="31">
        <v>1524.952</v>
      </c>
      <c r="D5704" s="31">
        <v>721.62540000000001</v>
      </c>
      <c r="E5704" s="31">
        <v>693.80240000000003</v>
      </c>
      <c r="F5704" s="31">
        <v>153.33539999999999</v>
      </c>
      <c r="G5704" s="31">
        <v>344.65980000000002</v>
      </c>
      <c r="H5704" s="31">
        <v>10.856170000000001</v>
      </c>
      <c r="I5704" s="31">
        <v>2490.2539999999999</v>
      </c>
      <c r="J5704" s="31">
        <v>4406.9309999999996</v>
      </c>
      <c r="K5704" s="31">
        <v>2239.9140000000002</v>
      </c>
      <c r="L5704" s="31">
        <v>105.7</v>
      </c>
      <c r="M5704" s="31">
        <v>104.25</v>
      </c>
      <c r="N5704" s="31">
        <v>73.672799999999995</v>
      </c>
      <c r="O5704" s="31">
        <v>108.4456</v>
      </c>
      <c r="P5704" s="31">
        <v>117.92529999999999</v>
      </c>
      <c r="Q5704" s="31">
        <v>2283.5925999999999</v>
      </c>
      <c r="R5704" s="31">
        <v>76.962000000000003</v>
      </c>
      <c r="S5704" s="31" t="s">
        <v>108</v>
      </c>
    </row>
    <row r="5705" spans="1:19" x14ac:dyDescent="0.35">
      <c r="A5705" s="2">
        <v>40855</v>
      </c>
      <c r="B5705" s="31">
        <v>820.86739999999998</v>
      </c>
      <c r="C5705" s="31">
        <v>1513.5250000000001</v>
      </c>
      <c r="D5705" s="31">
        <v>727.53909999999996</v>
      </c>
      <c r="E5705" s="31">
        <v>691.65129999999999</v>
      </c>
      <c r="F5705" s="31">
        <v>154.03039999999999</v>
      </c>
      <c r="G5705" s="31">
        <v>345.59190000000001</v>
      </c>
      <c r="H5705" s="31">
        <v>10.601100000000001</v>
      </c>
      <c r="I5705" s="31">
        <v>2492</v>
      </c>
      <c r="J5705" s="31">
        <v>4390.0540000000001</v>
      </c>
      <c r="K5705" s="31">
        <v>2241.8629999999998</v>
      </c>
      <c r="L5705" s="31">
        <v>107.02</v>
      </c>
      <c r="M5705" s="31">
        <v>105.55</v>
      </c>
      <c r="N5705" s="31">
        <v>74.4422</v>
      </c>
      <c r="O5705" s="31">
        <v>108.8601</v>
      </c>
      <c r="P5705" s="31">
        <v>118.40779999999999</v>
      </c>
      <c r="Q5705" s="31">
        <v>2284.1878999999999</v>
      </c>
      <c r="R5705" s="31">
        <v>76.585999999999999</v>
      </c>
      <c r="S5705" s="31" t="s">
        <v>108</v>
      </c>
    </row>
    <row r="5706" spans="1:19" x14ac:dyDescent="0.35">
      <c r="A5706" s="2">
        <v>40856</v>
      </c>
      <c r="B5706" s="31">
        <v>803.428</v>
      </c>
      <c r="C5706" s="31">
        <v>1479.277</v>
      </c>
      <c r="D5706" s="31">
        <v>730.10929999999996</v>
      </c>
      <c r="E5706" s="31">
        <v>676.00059999999996</v>
      </c>
      <c r="F5706" s="31">
        <v>153.3801</v>
      </c>
      <c r="G5706" s="31">
        <v>339.99930000000001</v>
      </c>
      <c r="H5706" s="31">
        <v>10.24342</v>
      </c>
      <c r="I5706" s="31">
        <v>2490.7779999999998</v>
      </c>
      <c r="J5706" s="31">
        <v>4415.8980000000001</v>
      </c>
      <c r="K5706" s="31">
        <v>2254.5329999999999</v>
      </c>
      <c r="L5706" s="31">
        <v>103.03</v>
      </c>
      <c r="M5706" s="31">
        <v>100.35</v>
      </c>
      <c r="N5706" s="31">
        <v>71.846299999999999</v>
      </c>
      <c r="O5706" s="31">
        <v>108.85129999999999</v>
      </c>
      <c r="P5706" s="31">
        <v>116.5171</v>
      </c>
      <c r="Q5706" s="31">
        <v>2260.0014000000001</v>
      </c>
      <c r="R5706" s="31">
        <v>77.926000000000002</v>
      </c>
      <c r="S5706" s="31" t="s">
        <v>108</v>
      </c>
    </row>
    <row r="5707" spans="1:19" x14ac:dyDescent="0.35">
      <c r="A5707" s="2">
        <v>40857</v>
      </c>
      <c r="B5707" s="31">
        <v>811.37540000000001</v>
      </c>
      <c r="C5707" s="31">
        <v>1476.8119999999999</v>
      </c>
      <c r="D5707" s="31">
        <v>725.81979999999999</v>
      </c>
      <c r="E5707" s="31">
        <v>662.76409999999998</v>
      </c>
      <c r="F5707" s="31">
        <v>150.6377</v>
      </c>
      <c r="G5707" s="31">
        <v>334.83690000000001</v>
      </c>
      <c r="H5707" s="31">
        <v>10.03458</v>
      </c>
      <c r="I5707" s="31">
        <v>2493.92</v>
      </c>
      <c r="J5707" s="31">
        <v>4400.0749999999998</v>
      </c>
      <c r="K5707" s="31">
        <v>2250.31</v>
      </c>
      <c r="L5707" s="31">
        <v>104.02</v>
      </c>
      <c r="M5707" s="31">
        <v>101.16</v>
      </c>
      <c r="N5707" s="31">
        <v>71.613100000000003</v>
      </c>
      <c r="O5707" s="31">
        <v>109.1534</v>
      </c>
      <c r="P5707" s="31">
        <v>116.52800000000001</v>
      </c>
      <c r="Q5707" s="31">
        <v>2199.8881999999999</v>
      </c>
      <c r="R5707" s="31">
        <v>77.742999999999995</v>
      </c>
      <c r="S5707" s="31" t="s">
        <v>108</v>
      </c>
    </row>
    <row r="5708" spans="1:19" x14ac:dyDescent="0.35">
      <c r="A5708" s="2">
        <v>40858</v>
      </c>
      <c r="B5708" s="31">
        <v>814.33230000000003</v>
      </c>
      <c r="C5708" s="31">
        <v>1460.2950000000001</v>
      </c>
      <c r="D5708" s="31">
        <v>740.13289999999995</v>
      </c>
      <c r="E5708" s="31">
        <v>677.19600000000003</v>
      </c>
      <c r="F5708" s="31">
        <v>153.08170000000001</v>
      </c>
      <c r="G5708" s="31">
        <v>337.13130000000001</v>
      </c>
      <c r="H5708" s="31">
        <v>10.02277</v>
      </c>
      <c r="I5708" s="31">
        <v>2493.047</v>
      </c>
      <c r="J5708" s="31">
        <v>4381.0870000000004</v>
      </c>
      <c r="K5708" s="31">
        <v>2229.3560000000002</v>
      </c>
      <c r="L5708" s="31">
        <v>106.03</v>
      </c>
      <c r="M5708" s="31">
        <v>104.14</v>
      </c>
      <c r="N5708" s="31">
        <v>73.066500000000005</v>
      </c>
      <c r="O5708" s="31">
        <v>109.7878</v>
      </c>
      <c r="P5708" s="31">
        <v>117.7962</v>
      </c>
      <c r="Q5708" s="31">
        <v>2239.5920000000001</v>
      </c>
      <c r="R5708" s="31">
        <v>76.944999999999993</v>
      </c>
      <c r="S5708" s="31" t="s">
        <v>108</v>
      </c>
    </row>
    <row r="5709" spans="1:19" x14ac:dyDescent="0.35">
      <c r="A5709" s="2">
        <v>40861</v>
      </c>
      <c r="B5709" s="31">
        <v>803.81029999999998</v>
      </c>
      <c r="C5709" s="31">
        <v>1424.11</v>
      </c>
      <c r="D5709" s="31">
        <v>739.75829999999996</v>
      </c>
      <c r="E5709" s="31">
        <v>687.76959999999997</v>
      </c>
      <c r="F5709" s="31">
        <v>152.25239999999999</v>
      </c>
      <c r="G5709" s="31">
        <v>337.92</v>
      </c>
      <c r="H5709" s="31">
        <v>10.007099999999999</v>
      </c>
      <c r="I5709" s="31">
        <v>2491.8249999999998</v>
      </c>
      <c r="J5709" s="31">
        <v>4403.7669999999998</v>
      </c>
      <c r="K5709" s="31">
        <v>2245.5990000000002</v>
      </c>
      <c r="L5709" s="31">
        <v>105.28</v>
      </c>
      <c r="M5709" s="31">
        <v>102.89</v>
      </c>
      <c r="N5709" s="31">
        <v>72.841099999999997</v>
      </c>
      <c r="O5709" s="31">
        <v>109.9586</v>
      </c>
      <c r="P5709" s="31">
        <v>116.92100000000001</v>
      </c>
      <c r="Q5709" s="31">
        <v>2253.3442</v>
      </c>
      <c r="R5709" s="31">
        <v>77.569000000000003</v>
      </c>
      <c r="S5709" s="31" t="s">
        <v>108</v>
      </c>
    </row>
    <row r="5710" spans="1:19" x14ac:dyDescent="0.35">
      <c r="A5710" s="2">
        <v>40862</v>
      </c>
      <c r="B5710" s="31">
        <v>810.92169999999999</v>
      </c>
      <c r="C5710" s="31">
        <v>1451.9490000000001</v>
      </c>
      <c r="D5710" s="31">
        <v>737.13639999999998</v>
      </c>
      <c r="E5710" s="31">
        <v>681.05309999999997</v>
      </c>
      <c r="F5710" s="31">
        <v>152.57730000000001</v>
      </c>
      <c r="G5710" s="31">
        <v>344.2296</v>
      </c>
      <c r="H5710" s="31">
        <v>9.9366000000000003</v>
      </c>
      <c r="I5710" s="31">
        <v>2492.873</v>
      </c>
      <c r="J5710" s="31">
        <v>4399.5469999999996</v>
      </c>
      <c r="K5710" s="31">
        <v>2252.9090000000001</v>
      </c>
      <c r="L5710" s="31">
        <v>105.4</v>
      </c>
      <c r="M5710" s="31">
        <v>103.66</v>
      </c>
      <c r="N5710" s="31">
        <v>73.361900000000006</v>
      </c>
      <c r="O5710" s="31">
        <v>109.9577</v>
      </c>
      <c r="P5710" s="31">
        <v>115.9807</v>
      </c>
      <c r="Q5710" s="31">
        <v>2235.8343</v>
      </c>
      <c r="R5710" s="31">
        <v>77.872</v>
      </c>
      <c r="S5710" s="31" t="s">
        <v>108</v>
      </c>
    </row>
    <row r="5711" spans="1:19" x14ac:dyDescent="0.35">
      <c r="A5711" s="2">
        <v>40863</v>
      </c>
      <c r="B5711" s="31">
        <v>809.18010000000004</v>
      </c>
      <c r="C5711" s="31">
        <v>1474.2429999999999</v>
      </c>
      <c r="D5711" s="31">
        <v>736.57460000000003</v>
      </c>
      <c r="E5711" s="31">
        <v>685.22050000000002</v>
      </c>
      <c r="F5711" s="31">
        <v>151.91050000000001</v>
      </c>
      <c r="G5711" s="31">
        <v>340.64460000000003</v>
      </c>
      <c r="H5711" s="31">
        <v>9.9326830000000008</v>
      </c>
      <c r="I5711" s="31">
        <v>2495.4920000000002</v>
      </c>
      <c r="J5711" s="31">
        <v>4405.3490000000002</v>
      </c>
      <c r="K5711" s="31">
        <v>2243.8130000000001</v>
      </c>
      <c r="L5711" s="31">
        <v>103.47</v>
      </c>
      <c r="M5711" s="31">
        <v>101.99</v>
      </c>
      <c r="N5711" s="31">
        <v>71.931799999999996</v>
      </c>
      <c r="O5711" s="31">
        <v>109.9572</v>
      </c>
      <c r="P5711" s="31">
        <v>116.0416</v>
      </c>
      <c r="Q5711" s="31">
        <v>2214.7462</v>
      </c>
      <c r="R5711" s="31">
        <v>78.016000000000005</v>
      </c>
      <c r="S5711" s="31" t="s">
        <v>108</v>
      </c>
    </row>
    <row r="5712" spans="1:19" x14ac:dyDescent="0.35">
      <c r="A5712" s="2">
        <v>40864</v>
      </c>
      <c r="B5712" s="31">
        <v>784.36260000000004</v>
      </c>
      <c r="C5712" s="31">
        <v>1409.098</v>
      </c>
      <c r="D5712" s="31">
        <v>722.34130000000005</v>
      </c>
      <c r="E5712" s="31">
        <v>668.24069999999995</v>
      </c>
      <c r="F5712" s="31">
        <v>147.29390000000001</v>
      </c>
      <c r="G5712" s="31">
        <v>335.05200000000002</v>
      </c>
      <c r="H5712" s="31">
        <v>9.8112659999999998</v>
      </c>
      <c r="I5712" s="31">
        <v>2494.7930000000001</v>
      </c>
      <c r="J5712" s="31">
        <v>4416.4250000000002</v>
      </c>
      <c r="K5712" s="31">
        <v>2230.33</v>
      </c>
      <c r="L5712" s="31">
        <v>102.1</v>
      </c>
      <c r="M5712" s="31">
        <v>100.67</v>
      </c>
      <c r="N5712" s="31">
        <v>70.517300000000006</v>
      </c>
      <c r="O5712" s="31">
        <v>109.9025</v>
      </c>
      <c r="P5712" s="31">
        <v>115.9062</v>
      </c>
      <c r="Q5712" s="31">
        <v>2196.1212999999998</v>
      </c>
      <c r="R5712" s="31">
        <v>78.281999999999996</v>
      </c>
      <c r="S5712" s="31" t="s">
        <v>108</v>
      </c>
    </row>
    <row r="5713" spans="1:19" x14ac:dyDescent="0.35">
      <c r="A5713" s="2">
        <v>40865</v>
      </c>
      <c r="B5713" s="31">
        <v>779.35559999999998</v>
      </c>
      <c r="C5713" s="31">
        <v>1393.6379999999999</v>
      </c>
      <c r="D5713" s="31">
        <v>721.96669999999995</v>
      </c>
      <c r="E5713" s="31">
        <v>666.77769999999998</v>
      </c>
      <c r="F5713" s="31">
        <v>147.72139999999999</v>
      </c>
      <c r="G5713" s="31">
        <v>335.05200000000002</v>
      </c>
      <c r="H5713" s="31">
        <v>9.6271819999999995</v>
      </c>
      <c r="I5713" s="31">
        <v>2496.8890000000001</v>
      </c>
      <c r="J5713" s="31">
        <v>4398.4920000000002</v>
      </c>
      <c r="K5713" s="31">
        <v>2217.011</v>
      </c>
      <c r="L5713" s="31">
        <v>102.04</v>
      </c>
      <c r="M5713" s="31">
        <v>100.74</v>
      </c>
      <c r="N5713" s="31">
        <v>69.942099999999996</v>
      </c>
      <c r="O5713" s="31">
        <v>110.0215</v>
      </c>
      <c r="P5713" s="31">
        <v>115.98099999999999</v>
      </c>
      <c r="Q5713" s="31">
        <v>2154.9724000000001</v>
      </c>
      <c r="R5713" s="31">
        <v>78.063999999999993</v>
      </c>
      <c r="S5713" s="31" t="s">
        <v>108</v>
      </c>
    </row>
    <row r="5714" spans="1:19" x14ac:dyDescent="0.35">
      <c r="A5714" s="2">
        <v>40868</v>
      </c>
      <c r="B5714" s="31">
        <v>773.98569999999995</v>
      </c>
      <c r="C5714" s="31">
        <v>1399.6320000000001</v>
      </c>
      <c r="D5714" s="31">
        <v>704.73689999999999</v>
      </c>
      <c r="E5714" s="31">
        <v>647.60339999999997</v>
      </c>
      <c r="F5714" s="31">
        <v>143.76310000000001</v>
      </c>
      <c r="G5714" s="31">
        <v>329.24430000000001</v>
      </c>
      <c r="H5714" s="31">
        <v>9.4548480000000001</v>
      </c>
      <c r="I5714" s="31">
        <v>2495.4920000000002</v>
      </c>
      <c r="J5714" s="31">
        <v>4407.9859999999999</v>
      </c>
      <c r="K5714" s="31">
        <v>2227.569</v>
      </c>
      <c r="L5714" s="31">
        <v>100.09</v>
      </c>
      <c r="M5714" s="31">
        <v>98.3</v>
      </c>
      <c r="N5714" s="31">
        <v>68.815100000000001</v>
      </c>
      <c r="O5714" s="31">
        <v>109.9014</v>
      </c>
      <c r="P5714" s="31">
        <v>115.5099</v>
      </c>
      <c r="Q5714" s="31">
        <v>2099.1068</v>
      </c>
      <c r="R5714" s="31">
        <v>78.3</v>
      </c>
      <c r="S5714" s="31" t="s">
        <v>108</v>
      </c>
    </row>
    <row r="5715" spans="1:19" x14ac:dyDescent="0.35">
      <c r="A5715" s="2">
        <v>40869</v>
      </c>
      <c r="B5715" s="31">
        <v>788.42629999999997</v>
      </c>
      <c r="C5715" s="31">
        <v>1436.77</v>
      </c>
      <c r="D5715" s="31">
        <v>707.35879999999997</v>
      </c>
      <c r="E5715" s="31">
        <v>649.3546</v>
      </c>
      <c r="F5715" s="31">
        <v>145.8064</v>
      </c>
      <c r="G5715" s="31">
        <v>330.67829999999998</v>
      </c>
      <c r="H5715" s="31">
        <v>9.4822649999999999</v>
      </c>
      <c r="I5715" s="31">
        <v>2494.6190000000001</v>
      </c>
      <c r="J5715" s="31">
        <v>4415.37</v>
      </c>
      <c r="K5715" s="31">
        <v>2229.1930000000002</v>
      </c>
      <c r="L5715" s="31">
        <v>99.41</v>
      </c>
      <c r="M5715" s="31">
        <v>97.27</v>
      </c>
      <c r="N5715" s="31">
        <v>68.838499999999996</v>
      </c>
      <c r="O5715" s="31">
        <v>109.7807</v>
      </c>
      <c r="P5715" s="31">
        <v>115.7407</v>
      </c>
      <c r="Q5715" s="31">
        <v>2097.9960000000001</v>
      </c>
      <c r="R5715" s="31">
        <v>78.266000000000005</v>
      </c>
      <c r="S5715" s="31" t="s">
        <v>108</v>
      </c>
    </row>
    <row r="5716" spans="1:19" x14ac:dyDescent="0.35">
      <c r="A5716" s="2">
        <v>40870</v>
      </c>
      <c r="B5716" s="31">
        <v>774.27599999999995</v>
      </c>
      <c r="C5716" s="31">
        <v>1411.8440000000001</v>
      </c>
      <c r="D5716" s="31">
        <v>702.86410000000001</v>
      </c>
      <c r="E5716" s="31">
        <v>641.35239999999999</v>
      </c>
      <c r="F5716" s="31">
        <v>145.2336</v>
      </c>
      <c r="G5716" s="31">
        <v>321.93099999999998</v>
      </c>
      <c r="H5716" s="31">
        <v>9.4156820000000003</v>
      </c>
      <c r="I5716" s="31">
        <v>2494.6190000000001</v>
      </c>
      <c r="J5716" s="31">
        <v>4429.6109999999999</v>
      </c>
      <c r="K5716" s="31">
        <v>2205.8029999999999</v>
      </c>
      <c r="L5716" s="31">
        <v>97.5</v>
      </c>
      <c r="M5716" s="31">
        <v>94.21</v>
      </c>
      <c r="N5716" s="31">
        <v>67.183000000000007</v>
      </c>
      <c r="O5716" s="31">
        <v>109.1931</v>
      </c>
      <c r="P5716" s="31">
        <v>114.514</v>
      </c>
      <c r="Q5716" s="31">
        <v>2042.4385</v>
      </c>
      <c r="R5716" s="31">
        <v>79.141000000000005</v>
      </c>
      <c r="S5716" s="31" t="s">
        <v>108</v>
      </c>
    </row>
    <row r="5717" spans="1:19" x14ac:dyDescent="0.35">
      <c r="A5717" s="2">
        <v>40871</v>
      </c>
      <c r="B5717" s="31">
        <v>774.27599999999995</v>
      </c>
      <c r="C5717" s="31">
        <v>1411.8440000000001</v>
      </c>
      <c r="D5717" s="31">
        <v>702.86410000000001</v>
      </c>
      <c r="E5717" s="31">
        <v>641.35239999999999</v>
      </c>
      <c r="F5717" s="31">
        <v>145.2336</v>
      </c>
      <c r="G5717" s="31">
        <v>321.93099999999998</v>
      </c>
      <c r="H5717" s="31">
        <v>9.4156820000000003</v>
      </c>
      <c r="I5717" s="31">
        <v>2491.8249999999998</v>
      </c>
      <c r="J5717" s="31">
        <v>4429.6109999999999</v>
      </c>
      <c r="K5717" s="31">
        <v>2193.4569999999999</v>
      </c>
      <c r="L5717" s="31">
        <v>97.5</v>
      </c>
      <c r="M5717" s="31">
        <v>94.21</v>
      </c>
      <c r="N5717" s="31">
        <v>67.183000000000007</v>
      </c>
      <c r="O5717" s="31">
        <v>109.7034</v>
      </c>
      <c r="P5717" s="31">
        <v>114.2663</v>
      </c>
      <c r="Q5717" s="31">
        <v>2049.3411000000001</v>
      </c>
      <c r="R5717" s="31">
        <v>79.141000000000005</v>
      </c>
      <c r="S5717" s="31" t="s">
        <v>108</v>
      </c>
    </row>
    <row r="5718" spans="1:19" x14ac:dyDescent="0.35">
      <c r="A5718" s="2">
        <v>40872</v>
      </c>
      <c r="B5718" s="31">
        <v>767.45479999999998</v>
      </c>
      <c r="C5718" s="31">
        <v>1374.7059999999999</v>
      </c>
      <c r="D5718" s="31">
        <v>696.49659999999994</v>
      </c>
      <c r="E5718" s="31">
        <v>640.57659999999998</v>
      </c>
      <c r="F5718" s="31">
        <v>144.35300000000001</v>
      </c>
      <c r="G5718" s="31">
        <v>317.34219999999999</v>
      </c>
      <c r="H5718" s="31">
        <v>9.3255990000000004</v>
      </c>
      <c r="I5718" s="31">
        <v>2482.92</v>
      </c>
      <c r="J5718" s="31">
        <v>4410.598</v>
      </c>
      <c r="K5718" s="31">
        <v>2178.3510000000001</v>
      </c>
      <c r="L5718" s="31">
        <v>96.96</v>
      </c>
      <c r="M5718" s="31">
        <v>93.1</v>
      </c>
      <c r="N5718" s="31">
        <v>66.763300000000001</v>
      </c>
      <c r="O5718" s="31">
        <v>108.89879999999999</v>
      </c>
      <c r="P5718" s="31">
        <v>113.8052</v>
      </c>
      <c r="Q5718" s="31">
        <v>2024.5092999999999</v>
      </c>
      <c r="R5718" s="31">
        <v>79.686000000000007</v>
      </c>
      <c r="S5718" s="31" t="s">
        <v>108</v>
      </c>
    </row>
    <row r="5719" spans="1:19" x14ac:dyDescent="0.35">
      <c r="A5719" s="2">
        <v>40875</v>
      </c>
      <c r="B5719" s="31">
        <v>783.8546</v>
      </c>
      <c r="C5719" s="31">
        <v>1410.2750000000001</v>
      </c>
      <c r="D5719" s="31">
        <v>704.17510000000004</v>
      </c>
      <c r="E5719" s="31">
        <v>664.07339999999999</v>
      </c>
      <c r="F5719" s="31">
        <v>146.57579999999999</v>
      </c>
      <c r="G5719" s="31">
        <v>321.50080000000003</v>
      </c>
      <c r="H5719" s="31">
        <v>9.2590160000000008</v>
      </c>
      <c r="I5719" s="31">
        <v>2475.587</v>
      </c>
      <c r="J5719" s="31">
        <v>4411.9179999999997</v>
      </c>
      <c r="K5719" s="31">
        <v>2174.4520000000002</v>
      </c>
      <c r="L5719" s="31">
        <v>100.11</v>
      </c>
      <c r="M5719" s="31">
        <v>97.74</v>
      </c>
      <c r="N5719" s="31">
        <v>69.048299999999998</v>
      </c>
      <c r="O5719" s="31">
        <v>108.2811</v>
      </c>
      <c r="P5719" s="31">
        <v>114.5172</v>
      </c>
      <c r="Q5719" s="31">
        <v>2082.0371</v>
      </c>
      <c r="R5719" s="31">
        <v>79.263000000000005</v>
      </c>
      <c r="S5719" s="31" t="s">
        <v>108</v>
      </c>
    </row>
    <row r="5720" spans="1:19" x14ac:dyDescent="0.35">
      <c r="A5720" s="2">
        <v>40876</v>
      </c>
      <c r="B5720" s="31">
        <v>797.20669999999996</v>
      </c>
      <c r="C5720" s="31">
        <v>1422.654</v>
      </c>
      <c r="D5720" s="31">
        <v>713.53909999999996</v>
      </c>
      <c r="E5720" s="31">
        <v>663.51919999999996</v>
      </c>
      <c r="F5720" s="31">
        <v>146.952</v>
      </c>
      <c r="G5720" s="31">
        <v>322.64800000000002</v>
      </c>
      <c r="H5720" s="31">
        <v>9.0866819999999997</v>
      </c>
      <c r="I5720" s="31">
        <v>2473.1419999999998</v>
      </c>
      <c r="J5720" s="31">
        <v>4402.6509999999998</v>
      </c>
      <c r="K5720" s="31">
        <v>2166.4929999999999</v>
      </c>
      <c r="L5720" s="31">
        <v>100.57</v>
      </c>
      <c r="M5720" s="31">
        <v>97.64</v>
      </c>
      <c r="N5720" s="31">
        <v>68.784000000000006</v>
      </c>
      <c r="O5720" s="31">
        <v>108.7259</v>
      </c>
      <c r="P5720" s="31">
        <v>114.3732</v>
      </c>
      <c r="Q5720" s="31">
        <v>2098.8013000000001</v>
      </c>
      <c r="R5720" s="31">
        <v>79.007000000000005</v>
      </c>
      <c r="S5720" s="31" t="s">
        <v>108</v>
      </c>
    </row>
    <row r="5721" spans="1:19" x14ac:dyDescent="0.35">
      <c r="A5721" s="2">
        <v>40877</v>
      </c>
      <c r="B5721" s="31">
        <v>798.07749999999999</v>
      </c>
      <c r="C5721" s="31">
        <v>1433.0730000000001</v>
      </c>
      <c r="D5721" s="31">
        <v>716.53560000000004</v>
      </c>
      <c r="E5721" s="31">
        <v>698.58709999999996</v>
      </c>
      <c r="F5721" s="31">
        <v>149.63640000000001</v>
      </c>
      <c r="G5721" s="31">
        <v>324.44049999999999</v>
      </c>
      <c r="H5721" s="31">
        <v>9.0279319999999998</v>
      </c>
      <c r="I5721" s="31">
        <v>2473.8409999999999</v>
      </c>
      <c r="J5721" s="31">
        <v>4389.3969999999999</v>
      </c>
      <c r="K5721" s="31">
        <v>2173.4780000000001</v>
      </c>
      <c r="L5721" s="31">
        <v>104.73</v>
      </c>
      <c r="M5721" s="31">
        <v>103.3</v>
      </c>
      <c r="N5721" s="31">
        <v>71.3489</v>
      </c>
      <c r="O5721" s="31">
        <v>108.96680000000001</v>
      </c>
      <c r="P5721" s="31">
        <v>115.4628</v>
      </c>
      <c r="Q5721" s="31">
        <v>2142.2959999999998</v>
      </c>
      <c r="R5721" s="31">
        <v>78.384</v>
      </c>
      <c r="S5721" s="31" t="s">
        <v>108</v>
      </c>
    </row>
    <row r="5722" spans="1:19" x14ac:dyDescent="0.35">
      <c r="A5722" s="2">
        <v>40878</v>
      </c>
      <c r="B5722" s="31">
        <v>788.86170000000004</v>
      </c>
      <c r="C5722" s="31">
        <v>1432.7929999999999</v>
      </c>
      <c r="D5722" s="31">
        <v>702.86410000000001</v>
      </c>
      <c r="E5722" s="31">
        <v>689.96420000000001</v>
      </c>
      <c r="F5722" s="31">
        <v>148.73869999999999</v>
      </c>
      <c r="G5722" s="31">
        <v>323.50839999999999</v>
      </c>
      <c r="H5722" s="31">
        <v>8.9574320000000007</v>
      </c>
      <c r="I5722" s="31">
        <v>2475.761</v>
      </c>
      <c r="J5722" s="31">
        <v>4382.5039999999999</v>
      </c>
      <c r="K5722" s="31">
        <v>2190.6959999999999</v>
      </c>
      <c r="L5722" s="31">
        <v>104.52</v>
      </c>
      <c r="M5722" s="31">
        <v>102.59</v>
      </c>
      <c r="N5722" s="31">
        <v>71.791899999999998</v>
      </c>
      <c r="O5722" s="31">
        <v>108.8467</v>
      </c>
      <c r="P5722" s="31">
        <v>115.5311</v>
      </c>
      <c r="Q5722" s="31">
        <v>2213.3773000000001</v>
      </c>
      <c r="R5722" s="31">
        <v>78.328000000000003</v>
      </c>
      <c r="S5722" s="31" t="s">
        <v>108</v>
      </c>
    </row>
    <row r="5723" spans="1:19" x14ac:dyDescent="0.35">
      <c r="A5723" s="2">
        <v>40879</v>
      </c>
      <c r="B5723" s="31">
        <v>795.90060000000005</v>
      </c>
      <c r="C5723" s="31">
        <v>1465.4490000000001</v>
      </c>
      <c r="D5723" s="31">
        <v>706.42240000000004</v>
      </c>
      <c r="E5723" s="31">
        <v>698.76440000000002</v>
      </c>
      <c r="F5723" s="31">
        <v>149.72190000000001</v>
      </c>
      <c r="G5723" s="31">
        <v>325.73110000000003</v>
      </c>
      <c r="H5723" s="31">
        <v>8.7263479999999998</v>
      </c>
      <c r="I5723" s="31">
        <v>2479.2539999999999</v>
      </c>
      <c r="J5723" s="31">
        <v>4400.53</v>
      </c>
      <c r="K5723" s="31">
        <v>2200.9290000000001</v>
      </c>
      <c r="L5723" s="31">
        <v>104.52</v>
      </c>
      <c r="M5723" s="31">
        <v>102.76</v>
      </c>
      <c r="N5723" s="31">
        <v>71.605400000000003</v>
      </c>
      <c r="O5723" s="31">
        <v>108.5099</v>
      </c>
      <c r="P5723" s="31">
        <v>115.2013</v>
      </c>
      <c r="Q5723" s="31">
        <v>2217.3317000000002</v>
      </c>
      <c r="R5723" s="31">
        <v>78.625</v>
      </c>
      <c r="S5723" s="31" t="s">
        <v>108</v>
      </c>
    </row>
    <row r="5724" spans="1:19" x14ac:dyDescent="0.35">
      <c r="A5724" s="2">
        <v>40882</v>
      </c>
      <c r="B5724" s="31">
        <v>794.81209999999999</v>
      </c>
      <c r="C5724" s="31">
        <v>1464.049</v>
      </c>
      <c r="D5724" s="31">
        <v>715.97370000000001</v>
      </c>
      <c r="E5724" s="31">
        <v>703.21990000000005</v>
      </c>
      <c r="F5724" s="31">
        <v>148.28559999999999</v>
      </c>
      <c r="G5724" s="31">
        <v>323.00650000000002</v>
      </c>
      <c r="H5724" s="31">
        <v>8.6401810000000001</v>
      </c>
      <c r="I5724" s="31">
        <v>2480.8249999999998</v>
      </c>
      <c r="J5724" s="31">
        <v>4396.8190000000004</v>
      </c>
      <c r="K5724" s="31">
        <v>2189.7220000000002</v>
      </c>
      <c r="L5724" s="31">
        <v>105.49</v>
      </c>
      <c r="M5724" s="31">
        <v>104.63</v>
      </c>
      <c r="N5724" s="31">
        <v>72.281499999999994</v>
      </c>
      <c r="O5724" s="31">
        <v>108.6861</v>
      </c>
      <c r="P5724" s="31">
        <v>115.5146</v>
      </c>
      <c r="Q5724" s="31">
        <v>2229.7217000000001</v>
      </c>
      <c r="R5724" s="31">
        <v>78.569999999999993</v>
      </c>
      <c r="S5724" s="31" t="s">
        <v>108</v>
      </c>
    </row>
    <row r="5725" spans="1:19" x14ac:dyDescent="0.35">
      <c r="A5725" s="2">
        <v>40883</v>
      </c>
      <c r="B5725" s="31">
        <v>801.92349999999999</v>
      </c>
      <c r="C5725" s="31">
        <v>1481.806</v>
      </c>
      <c r="D5725" s="31">
        <v>711.29169999999999</v>
      </c>
      <c r="E5725" s="31">
        <v>693.82119999999998</v>
      </c>
      <c r="F5725" s="31">
        <v>148.0548</v>
      </c>
      <c r="G5725" s="31">
        <v>323.93860000000001</v>
      </c>
      <c r="H5725" s="31">
        <v>8.4913469999999993</v>
      </c>
      <c r="I5725" s="31">
        <v>2481</v>
      </c>
      <c r="J5725" s="31">
        <v>4388.866</v>
      </c>
      <c r="K5725" s="31">
        <v>2190.2089999999998</v>
      </c>
      <c r="L5725" s="31">
        <v>105.49</v>
      </c>
      <c r="M5725" s="31">
        <v>104.25</v>
      </c>
      <c r="N5725" s="31">
        <v>72.172700000000006</v>
      </c>
      <c r="O5725" s="31">
        <v>108.76690000000001</v>
      </c>
      <c r="P5725" s="31">
        <v>114.7838</v>
      </c>
      <c r="Q5725" s="31">
        <v>2200.4470000000001</v>
      </c>
      <c r="R5725" s="31">
        <v>78.498999999999995</v>
      </c>
      <c r="S5725" s="31" t="s">
        <v>108</v>
      </c>
    </row>
    <row r="5726" spans="1:19" x14ac:dyDescent="0.35">
      <c r="A5726" s="2">
        <v>40884</v>
      </c>
      <c r="B5726" s="31">
        <v>792.99789999999996</v>
      </c>
      <c r="C5726" s="31">
        <v>1449.038</v>
      </c>
      <c r="D5726" s="31">
        <v>709.98069999999996</v>
      </c>
      <c r="E5726" s="31">
        <v>692.40250000000003</v>
      </c>
      <c r="F5726" s="31">
        <v>149.1662</v>
      </c>
      <c r="G5726" s="31">
        <v>324.36880000000002</v>
      </c>
      <c r="H5726" s="31">
        <v>8.3895140000000001</v>
      </c>
      <c r="I5726" s="31">
        <v>2480.125</v>
      </c>
      <c r="J5726" s="31">
        <v>4410.6040000000003</v>
      </c>
      <c r="K5726" s="31">
        <v>2202.6729999999998</v>
      </c>
      <c r="L5726" s="31">
        <v>106.24</v>
      </c>
      <c r="M5726" s="31">
        <v>104.74</v>
      </c>
      <c r="N5726" s="31">
        <v>72.172700000000006</v>
      </c>
      <c r="O5726" s="31">
        <v>108.8066</v>
      </c>
      <c r="P5726" s="31">
        <v>114.84350000000001</v>
      </c>
      <c r="Q5726" s="31">
        <v>2214.0187999999998</v>
      </c>
      <c r="R5726" s="31">
        <v>78.484999999999999</v>
      </c>
      <c r="S5726" s="31" t="s">
        <v>108</v>
      </c>
    </row>
    <row r="5727" spans="1:19" x14ac:dyDescent="0.35">
      <c r="A5727" s="2">
        <v>40885</v>
      </c>
      <c r="B5727" s="31">
        <v>783.37019999999995</v>
      </c>
      <c r="C5727" s="31">
        <v>1437.8130000000001</v>
      </c>
      <c r="D5727" s="31">
        <v>703.1961</v>
      </c>
      <c r="E5727" s="31">
        <v>682.71299999999997</v>
      </c>
      <c r="F5727" s="31">
        <v>146.48179999999999</v>
      </c>
      <c r="G5727" s="31">
        <v>324.78390000000002</v>
      </c>
      <c r="H5727" s="31">
        <v>8.3464310000000008</v>
      </c>
      <c r="I5727" s="31">
        <v>2482.5320000000002</v>
      </c>
      <c r="J5727" s="31">
        <v>4424.3890000000001</v>
      </c>
      <c r="K5727" s="31">
        <v>2219.2339999999999</v>
      </c>
      <c r="L5727" s="31">
        <v>103.89</v>
      </c>
      <c r="M5727" s="31">
        <v>101.33</v>
      </c>
      <c r="N5727" s="31">
        <v>71.0458</v>
      </c>
      <c r="O5727" s="31">
        <v>109.1126</v>
      </c>
      <c r="P5727" s="31">
        <v>114.17010000000001</v>
      </c>
      <c r="Q5727" s="31">
        <v>2186.9708000000001</v>
      </c>
      <c r="R5727" s="31">
        <v>78.831999999999994</v>
      </c>
      <c r="S5727" s="31" t="s">
        <v>108</v>
      </c>
    </row>
    <row r="5728" spans="1:19" x14ac:dyDescent="0.35">
      <c r="A5728" s="2">
        <v>40886</v>
      </c>
      <c r="B5728" s="31">
        <v>787.48159999999996</v>
      </c>
      <c r="C5728" s="31">
        <v>1454.079</v>
      </c>
      <c r="D5728" s="31">
        <v>693.33</v>
      </c>
      <c r="E5728" s="31">
        <v>692.02840000000003</v>
      </c>
      <c r="F5728" s="31">
        <v>146.77250000000001</v>
      </c>
      <c r="G5728" s="31">
        <v>317.4674</v>
      </c>
      <c r="H5728" s="31">
        <v>8.0957640000000008</v>
      </c>
      <c r="I5728" s="31">
        <v>2488.1410000000001</v>
      </c>
      <c r="J5728" s="31">
        <v>4406.3620000000001</v>
      </c>
      <c r="K5728" s="31">
        <v>2195.6909999999998</v>
      </c>
      <c r="L5728" s="31">
        <v>105.8</v>
      </c>
      <c r="M5728" s="31">
        <v>104.68</v>
      </c>
      <c r="N5728" s="31">
        <v>72.188299999999998</v>
      </c>
      <c r="O5728" s="31">
        <v>108.9569</v>
      </c>
      <c r="P5728" s="31">
        <v>114.62949999999999</v>
      </c>
      <c r="Q5728" s="31">
        <v>2156.058</v>
      </c>
      <c r="R5728" s="31">
        <v>78.632000000000005</v>
      </c>
      <c r="S5728" s="31" t="s">
        <v>108</v>
      </c>
    </row>
    <row r="5729" spans="1:19" x14ac:dyDescent="0.35">
      <c r="A5729" s="2">
        <v>40889</v>
      </c>
      <c r="B5729" s="31">
        <v>777.20759999999996</v>
      </c>
      <c r="C5729" s="31">
        <v>1436.232</v>
      </c>
      <c r="D5729" s="31">
        <v>691.37829999999997</v>
      </c>
      <c r="E5729" s="31">
        <v>673.4316</v>
      </c>
      <c r="F5729" s="31">
        <v>142.61760000000001</v>
      </c>
      <c r="G5729" s="31">
        <v>319.0224</v>
      </c>
      <c r="H5729" s="31">
        <v>8.5422650000000004</v>
      </c>
      <c r="I5729" s="31">
        <v>2487.2640000000001</v>
      </c>
      <c r="J5729" s="31">
        <v>4418.5569999999998</v>
      </c>
      <c r="K5729" s="31">
        <v>2214.6880000000001</v>
      </c>
      <c r="L5729" s="31">
        <v>103.8</v>
      </c>
      <c r="M5729" s="31">
        <v>102.88</v>
      </c>
      <c r="N5729" s="31">
        <v>71.317400000000006</v>
      </c>
      <c r="O5729" s="31">
        <v>108.6897</v>
      </c>
      <c r="P5729" s="31">
        <v>113.363</v>
      </c>
      <c r="Q5729" s="31">
        <v>2134.8652999999999</v>
      </c>
      <c r="R5729" s="31">
        <v>79.534000000000006</v>
      </c>
      <c r="S5729" s="31" t="s">
        <v>108</v>
      </c>
    </row>
    <row r="5730" spans="1:19" x14ac:dyDescent="0.35">
      <c r="A5730" s="2">
        <v>40890</v>
      </c>
      <c r="B5730" s="31">
        <v>791.16309999999999</v>
      </c>
      <c r="C5730" s="31">
        <v>1469.633</v>
      </c>
      <c r="D5730" s="31">
        <v>698.66470000000004</v>
      </c>
      <c r="E5730" s="31">
        <v>672.92660000000001</v>
      </c>
      <c r="F5730" s="31">
        <v>142.1816</v>
      </c>
      <c r="G5730" s="31">
        <v>320.93049999999999</v>
      </c>
      <c r="H5730" s="31">
        <v>8.7850990000000007</v>
      </c>
      <c r="I5730" s="31">
        <v>2492.3470000000002</v>
      </c>
      <c r="J5730" s="31">
        <v>4428.1000000000004</v>
      </c>
      <c r="K5730" s="31">
        <v>2215.8249999999998</v>
      </c>
      <c r="L5730" s="31">
        <v>103.04</v>
      </c>
      <c r="M5730" s="31">
        <v>100.73</v>
      </c>
      <c r="N5730" s="31">
        <v>70.601600000000005</v>
      </c>
      <c r="O5730" s="31">
        <v>108.63500000000001</v>
      </c>
      <c r="P5730" s="31">
        <v>112.26560000000001</v>
      </c>
      <c r="Q5730" s="31">
        <v>2116.7102</v>
      </c>
      <c r="R5730" s="31">
        <v>80.242000000000004</v>
      </c>
      <c r="S5730" s="31" t="s">
        <v>108</v>
      </c>
    </row>
    <row r="5731" spans="1:19" x14ac:dyDescent="0.35">
      <c r="A5731" s="2">
        <v>40891</v>
      </c>
      <c r="B5731" s="31">
        <v>755.74659999999994</v>
      </c>
      <c r="C5731" s="31">
        <v>1401.306</v>
      </c>
      <c r="D5731" s="31">
        <v>678.18209999999999</v>
      </c>
      <c r="E5731" s="31">
        <v>638.37670000000003</v>
      </c>
      <c r="F5731" s="31">
        <v>135.6671</v>
      </c>
      <c r="G5731" s="31">
        <v>315.52949999999998</v>
      </c>
      <c r="H5731" s="31">
        <v>8.5383490000000002</v>
      </c>
      <c r="I5731" s="31">
        <v>2492.6979999999999</v>
      </c>
      <c r="J5731" s="31">
        <v>4439.2340000000004</v>
      </c>
      <c r="K5731" s="31">
        <v>2236.1210000000001</v>
      </c>
      <c r="L5731" s="31">
        <v>101.86</v>
      </c>
      <c r="M5731" s="31">
        <v>99.29</v>
      </c>
      <c r="N5731" s="31">
        <v>69.387299999999996</v>
      </c>
      <c r="O5731" s="31">
        <v>108.27460000000001</v>
      </c>
      <c r="P5731" s="31">
        <v>111.1007</v>
      </c>
      <c r="Q5731" s="31">
        <v>2087.1142</v>
      </c>
      <c r="R5731" s="31">
        <v>80.588999999999999</v>
      </c>
      <c r="S5731" s="31" t="s">
        <v>108</v>
      </c>
    </row>
    <row r="5732" spans="1:19" x14ac:dyDescent="0.35">
      <c r="A5732" s="2">
        <v>40892</v>
      </c>
      <c r="B5732" s="31">
        <v>750.65589999999997</v>
      </c>
      <c r="C5732" s="31">
        <v>1391.107</v>
      </c>
      <c r="D5732" s="31">
        <v>672.92049999999995</v>
      </c>
      <c r="E5732" s="31">
        <v>638.5539</v>
      </c>
      <c r="F5732" s="31">
        <v>134.83779999999999</v>
      </c>
      <c r="G5732" s="31">
        <v>318.72739999999999</v>
      </c>
      <c r="H5732" s="31">
        <v>8.4247650000000007</v>
      </c>
      <c r="I5732" s="31">
        <v>2494.6260000000002</v>
      </c>
      <c r="J5732" s="31">
        <v>4436.0529999999999</v>
      </c>
      <c r="K5732" s="31">
        <v>2232.386</v>
      </c>
      <c r="L5732" s="31">
        <v>102.32</v>
      </c>
      <c r="M5732" s="31">
        <v>100.52</v>
      </c>
      <c r="N5732" s="31">
        <v>69.223799999999997</v>
      </c>
      <c r="O5732" s="31">
        <v>108.4692</v>
      </c>
      <c r="P5732" s="31">
        <v>111.4819</v>
      </c>
      <c r="Q5732" s="31">
        <v>2070.3485999999998</v>
      </c>
      <c r="R5732" s="31">
        <v>80.320999999999998</v>
      </c>
      <c r="S5732" s="31" t="s">
        <v>108</v>
      </c>
    </row>
    <row r="5733" spans="1:19" x14ac:dyDescent="0.35">
      <c r="A5733" s="2">
        <v>40893</v>
      </c>
      <c r="B5733" s="31">
        <v>747.96510000000001</v>
      </c>
      <c r="C5733" s="31">
        <v>1390.4380000000001</v>
      </c>
      <c r="D5733" s="31">
        <v>669.91390000000001</v>
      </c>
      <c r="E5733" s="31">
        <v>650.51350000000002</v>
      </c>
      <c r="F5733" s="31">
        <v>136.60749999999999</v>
      </c>
      <c r="G5733" s="31">
        <v>323.91520000000003</v>
      </c>
      <c r="H5733" s="31">
        <v>8.2289309999999993</v>
      </c>
      <c r="I5733" s="31">
        <v>2493.2240000000002</v>
      </c>
      <c r="J5733" s="31">
        <v>4451.4279999999999</v>
      </c>
      <c r="K5733" s="31">
        <v>2247.8110000000001</v>
      </c>
      <c r="L5733" s="31">
        <v>102.26</v>
      </c>
      <c r="M5733" s="31">
        <v>101.28</v>
      </c>
      <c r="N5733" s="31">
        <v>69.519599999999997</v>
      </c>
      <c r="O5733" s="31">
        <v>108.8065</v>
      </c>
      <c r="P5733" s="31">
        <v>111.8946</v>
      </c>
      <c r="Q5733" s="31">
        <v>2087.2973999999999</v>
      </c>
      <c r="R5733" s="31">
        <v>80.256</v>
      </c>
      <c r="S5733" s="31" t="s">
        <v>108</v>
      </c>
    </row>
    <row r="5734" spans="1:19" x14ac:dyDescent="0.35">
      <c r="A5734" s="2">
        <v>40896</v>
      </c>
      <c r="B5734" s="31">
        <v>748.25599999999997</v>
      </c>
      <c r="C5734" s="31">
        <v>1391.72</v>
      </c>
      <c r="D5734" s="31">
        <v>665.404</v>
      </c>
      <c r="E5734" s="31">
        <v>642.98339999999996</v>
      </c>
      <c r="F5734" s="31">
        <v>136.50489999999999</v>
      </c>
      <c r="G5734" s="31">
        <v>325.97609999999997</v>
      </c>
      <c r="H5734" s="31">
        <v>8.1075140000000001</v>
      </c>
      <c r="I5734" s="31">
        <v>2494.1</v>
      </c>
      <c r="J5734" s="31">
        <v>4456.7299999999996</v>
      </c>
      <c r="K5734" s="31">
        <v>2244.7260000000001</v>
      </c>
      <c r="L5734" s="31">
        <v>101.24</v>
      </c>
      <c r="M5734" s="31">
        <v>99.18</v>
      </c>
      <c r="N5734" s="31">
        <v>68.889099999999999</v>
      </c>
      <c r="O5734" s="31">
        <v>108.48</v>
      </c>
      <c r="P5734" s="31">
        <v>111.64100000000001</v>
      </c>
      <c r="Q5734" s="31">
        <v>2051.9551000000001</v>
      </c>
      <c r="R5734" s="31">
        <v>80.25</v>
      </c>
      <c r="S5734" s="31" t="s">
        <v>108</v>
      </c>
    </row>
    <row r="5735" spans="1:19" x14ac:dyDescent="0.35">
      <c r="A5735" s="2">
        <v>40897</v>
      </c>
      <c r="B5735" s="31">
        <v>770.87310000000002</v>
      </c>
      <c r="C5735" s="31">
        <v>1440.095</v>
      </c>
      <c r="D5735" s="31">
        <v>676.11509999999998</v>
      </c>
      <c r="E5735" s="31">
        <v>656.24969999999996</v>
      </c>
      <c r="F5735" s="31">
        <v>138.29169999999999</v>
      </c>
      <c r="G5735" s="31">
        <v>328.17910000000001</v>
      </c>
      <c r="H5735" s="31">
        <v>8.557931</v>
      </c>
      <c r="I5735" s="31">
        <v>2493.5740000000001</v>
      </c>
      <c r="J5735" s="31">
        <v>4432.8720000000003</v>
      </c>
      <c r="K5735" s="31">
        <v>2230.2750000000001</v>
      </c>
      <c r="L5735" s="31">
        <v>104.37</v>
      </c>
      <c r="M5735" s="31">
        <v>103.52</v>
      </c>
      <c r="N5735" s="31">
        <v>70.578199999999995</v>
      </c>
      <c r="O5735" s="31">
        <v>108.7482</v>
      </c>
      <c r="P5735" s="31">
        <v>112.4303</v>
      </c>
      <c r="Q5735" s="31">
        <v>2079.7143000000001</v>
      </c>
      <c r="R5735" s="31">
        <v>79.882000000000005</v>
      </c>
      <c r="S5735" s="31" t="s">
        <v>108</v>
      </c>
    </row>
    <row r="5736" spans="1:19" x14ac:dyDescent="0.35">
      <c r="A5736" s="2">
        <v>40898</v>
      </c>
      <c r="B5736" s="31">
        <v>778.36369999999999</v>
      </c>
      <c r="C5736" s="31">
        <v>1460.9939999999999</v>
      </c>
      <c r="D5736" s="31">
        <v>682.12840000000006</v>
      </c>
      <c r="E5736" s="31">
        <v>660.34699999999998</v>
      </c>
      <c r="F5736" s="31">
        <v>137.94970000000001</v>
      </c>
      <c r="G5736" s="31">
        <v>330.66640000000001</v>
      </c>
      <c r="H5736" s="31">
        <v>8.7890149999999991</v>
      </c>
      <c r="I5736" s="31">
        <v>2493.5740000000001</v>
      </c>
      <c r="J5736" s="31">
        <v>4425.9790000000003</v>
      </c>
      <c r="K5736" s="31">
        <v>2235.634</v>
      </c>
      <c r="L5736" s="31">
        <v>104.39</v>
      </c>
      <c r="M5736" s="31">
        <v>104</v>
      </c>
      <c r="N5736" s="31">
        <v>69.714200000000005</v>
      </c>
      <c r="O5736" s="31">
        <v>108.4226</v>
      </c>
      <c r="P5736" s="31">
        <v>111.8973</v>
      </c>
      <c r="Q5736" s="31">
        <v>2115.3009000000002</v>
      </c>
      <c r="R5736" s="31">
        <v>80.022000000000006</v>
      </c>
      <c r="S5736" s="31" t="s">
        <v>108</v>
      </c>
    </row>
    <row r="5737" spans="1:19" x14ac:dyDescent="0.35">
      <c r="A5737" s="2">
        <v>40899</v>
      </c>
      <c r="B5737" s="31">
        <v>779.52729999999997</v>
      </c>
      <c r="C5737" s="31">
        <v>1469.521</v>
      </c>
      <c r="D5737" s="31">
        <v>688.51750000000004</v>
      </c>
      <c r="E5737" s="31">
        <v>668.2758</v>
      </c>
      <c r="F5737" s="31">
        <v>137.69319999999999</v>
      </c>
      <c r="G5737" s="31">
        <v>333.08260000000001</v>
      </c>
      <c r="H5737" s="31">
        <v>8.6989319999999992</v>
      </c>
      <c r="I5737" s="31">
        <v>2494.6260000000002</v>
      </c>
      <c r="J5737" s="31">
        <v>4427.04</v>
      </c>
      <c r="K5737" s="31">
        <v>2235.634</v>
      </c>
      <c r="L5737" s="31">
        <v>105.46</v>
      </c>
      <c r="M5737" s="31">
        <v>104.6</v>
      </c>
      <c r="N5737" s="31">
        <v>70.391400000000004</v>
      </c>
      <c r="O5737" s="31">
        <v>108.26139999999999</v>
      </c>
      <c r="P5737" s="31">
        <v>112.0655</v>
      </c>
      <c r="Q5737" s="31">
        <v>2123.1421999999998</v>
      </c>
      <c r="R5737" s="31">
        <v>79.963999999999999</v>
      </c>
      <c r="S5737" s="31" t="s">
        <v>108</v>
      </c>
    </row>
    <row r="5738" spans="1:19" x14ac:dyDescent="0.35">
      <c r="A5738" s="2">
        <v>40900</v>
      </c>
      <c r="B5738" s="31">
        <v>780.10910000000001</v>
      </c>
      <c r="C5738" s="31">
        <v>1492.538</v>
      </c>
      <c r="D5738" s="31">
        <v>684.94709999999998</v>
      </c>
      <c r="E5738" s="31">
        <v>677.31190000000004</v>
      </c>
      <c r="F5738" s="31">
        <v>137.29990000000001</v>
      </c>
      <c r="G5738" s="31">
        <v>333.29579999999999</v>
      </c>
      <c r="H5738" s="31">
        <v>8.687182</v>
      </c>
      <c r="I5738" s="31">
        <v>2494.6260000000002</v>
      </c>
      <c r="J5738" s="31">
        <v>4406.893</v>
      </c>
      <c r="K5738" s="31">
        <v>2231.087</v>
      </c>
      <c r="L5738" s="31">
        <v>106.41</v>
      </c>
      <c r="M5738" s="31">
        <v>104.83</v>
      </c>
      <c r="N5738" s="31">
        <v>70.944100000000006</v>
      </c>
      <c r="O5738" s="31">
        <v>108.24769999999999</v>
      </c>
      <c r="P5738" s="31">
        <v>111.8399</v>
      </c>
      <c r="Q5738" s="31">
        <v>2141.9861000000001</v>
      </c>
      <c r="R5738" s="31">
        <v>79.930000000000007</v>
      </c>
      <c r="S5738" s="31" t="s">
        <v>108</v>
      </c>
    </row>
    <row r="5739" spans="1:19" x14ac:dyDescent="0.35">
      <c r="A5739" s="2">
        <v>40903</v>
      </c>
      <c r="B5739" s="31">
        <v>780.10910000000001</v>
      </c>
      <c r="C5739" s="31">
        <v>1492.538</v>
      </c>
      <c r="D5739" s="31">
        <v>684.94709999999998</v>
      </c>
      <c r="E5739" s="31">
        <v>677.31190000000004</v>
      </c>
      <c r="F5739" s="31">
        <v>137.29990000000001</v>
      </c>
      <c r="G5739" s="31">
        <v>333.29579999999999</v>
      </c>
      <c r="H5739" s="31">
        <v>8.687182</v>
      </c>
      <c r="I5739" s="31">
        <v>2494.451</v>
      </c>
      <c r="J5739" s="31">
        <v>4406.893</v>
      </c>
      <c r="K5739" s="31">
        <v>2231.087</v>
      </c>
      <c r="L5739" s="31">
        <v>106.41</v>
      </c>
      <c r="M5739" s="31">
        <v>104.83</v>
      </c>
      <c r="N5739" s="31">
        <v>70.944100000000006</v>
      </c>
      <c r="O5739" s="31">
        <v>108.24769999999999</v>
      </c>
      <c r="P5739" s="31">
        <v>111.8399</v>
      </c>
      <c r="Q5739" s="31">
        <v>2141.7934</v>
      </c>
      <c r="R5739" s="31">
        <v>79.921000000000006</v>
      </c>
      <c r="S5739" s="31" t="s">
        <v>108</v>
      </c>
    </row>
    <row r="5740" spans="1:19" x14ac:dyDescent="0.35">
      <c r="A5740" s="2">
        <v>40904</v>
      </c>
      <c r="B5740" s="31">
        <v>789.56320000000005</v>
      </c>
      <c r="C5740" s="31">
        <v>1494.154</v>
      </c>
      <c r="D5740" s="31">
        <v>692.46370000000002</v>
      </c>
      <c r="E5740" s="31">
        <v>677.31190000000004</v>
      </c>
      <c r="F5740" s="31">
        <v>136.40219999999999</v>
      </c>
      <c r="G5740" s="31">
        <v>343.8134</v>
      </c>
      <c r="H5740" s="31">
        <v>8.6793490000000002</v>
      </c>
      <c r="I5740" s="31">
        <v>2492.873</v>
      </c>
      <c r="J5740" s="31">
        <v>4410.0739999999996</v>
      </c>
      <c r="K5740" s="31">
        <v>2238.069</v>
      </c>
      <c r="L5740" s="31">
        <v>106.41</v>
      </c>
      <c r="M5740" s="31">
        <v>105.34</v>
      </c>
      <c r="N5740" s="31">
        <v>71.130899999999997</v>
      </c>
      <c r="O5740" s="31">
        <v>108.24769999999999</v>
      </c>
      <c r="P5740" s="31">
        <v>111.8399</v>
      </c>
      <c r="Q5740" s="31">
        <v>2134.3400999999999</v>
      </c>
      <c r="R5740" s="31">
        <v>79.796999999999997</v>
      </c>
      <c r="S5740" s="31" t="s">
        <v>108</v>
      </c>
    </row>
    <row r="5741" spans="1:19" x14ac:dyDescent="0.35">
      <c r="A5741" s="2">
        <v>40905</v>
      </c>
      <c r="B5741" s="31">
        <v>778.36369999999999</v>
      </c>
      <c r="C5741" s="31">
        <v>1474.425</v>
      </c>
      <c r="D5741" s="31">
        <v>687.39</v>
      </c>
      <c r="E5741" s="31">
        <v>661.23289999999997</v>
      </c>
      <c r="F5741" s="31">
        <v>133.71780000000001</v>
      </c>
      <c r="G5741" s="31">
        <v>343.387</v>
      </c>
      <c r="H5741" s="31">
        <v>8.3542649999999998</v>
      </c>
      <c r="I5741" s="31">
        <v>2490.77</v>
      </c>
      <c r="J5741" s="31">
        <v>4435.5230000000001</v>
      </c>
      <c r="K5741" s="31">
        <v>2241.8040000000001</v>
      </c>
      <c r="L5741" s="31">
        <v>105.08</v>
      </c>
      <c r="M5741" s="31">
        <v>103.49</v>
      </c>
      <c r="N5741" s="31">
        <v>70.352500000000006</v>
      </c>
      <c r="O5741" s="31">
        <v>108.4319</v>
      </c>
      <c r="P5741" s="31">
        <v>111.02809999999999</v>
      </c>
      <c r="Q5741" s="31">
        <v>2108.5367000000001</v>
      </c>
      <c r="R5741" s="31">
        <v>80.497</v>
      </c>
      <c r="S5741" s="31" t="s">
        <v>108</v>
      </c>
    </row>
    <row r="5742" spans="1:19" x14ac:dyDescent="0.35">
      <c r="A5742" s="2">
        <v>40906</v>
      </c>
      <c r="B5742" s="31">
        <v>781.92719999999997</v>
      </c>
      <c r="C5742" s="31">
        <v>1487.6890000000001</v>
      </c>
      <c r="D5742" s="31">
        <v>688.89329999999995</v>
      </c>
      <c r="E5742" s="31">
        <v>657.60069999999996</v>
      </c>
      <c r="F5742" s="31">
        <v>131.73439999999999</v>
      </c>
      <c r="G5742" s="31">
        <v>340.26010000000002</v>
      </c>
      <c r="H5742" s="31">
        <v>8.1584310000000002</v>
      </c>
      <c r="I5742" s="31">
        <v>2492.5230000000001</v>
      </c>
      <c r="J5742" s="31">
        <v>4440.2939999999999</v>
      </c>
      <c r="K5742" s="31">
        <v>2253.3319999999999</v>
      </c>
      <c r="L5742" s="31">
        <v>106.18</v>
      </c>
      <c r="M5742" s="31">
        <v>104.55</v>
      </c>
      <c r="N5742" s="31">
        <v>70.905199999999994</v>
      </c>
      <c r="O5742" s="31">
        <v>108.7221</v>
      </c>
      <c r="P5742" s="31">
        <v>110.7437</v>
      </c>
      <c r="Q5742" s="31">
        <v>2111.1605</v>
      </c>
      <c r="R5742" s="31">
        <v>80.486000000000004</v>
      </c>
      <c r="S5742" s="31" t="s">
        <v>108</v>
      </c>
    </row>
    <row r="5743" spans="1:19" x14ac:dyDescent="0.35">
      <c r="A5743" s="2">
        <v>40907</v>
      </c>
      <c r="B5743" s="31">
        <v>777.20010000000002</v>
      </c>
      <c r="C5743" s="31">
        <v>1481.001</v>
      </c>
      <c r="D5743" s="31">
        <v>690.02080000000001</v>
      </c>
      <c r="E5743" s="31">
        <v>673.23680000000002</v>
      </c>
      <c r="F5743" s="31">
        <v>133.9486</v>
      </c>
      <c r="G5743" s="31">
        <v>343.3159</v>
      </c>
      <c r="H5743" s="31">
        <v>8.2602650000000004</v>
      </c>
      <c r="I5743" s="31">
        <v>2494.9769999999999</v>
      </c>
      <c r="J5743" s="31">
        <v>4449.8379999999997</v>
      </c>
      <c r="K5743" s="31">
        <v>2255.2800000000002</v>
      </c>
      <c r="L5743" s="31">
        <v>105.76</v>
      </c>
      <c r="M5743" s="31">
        <v>104.15</v>
      </c>
      <c r="N5743" s="31">
        <v>70.819500000000005</v>
      </c>
      <c r="O5743" s="31">
        <v>109.8288</v>
      </c>
      <c r="P5743" s="31">
        <v>111.3185</v>
      </c>
      <c r="Q5743" s="31">
        <v>2116.2114999999999</v>
      </c>
      <c r="R5743" s="31">
        <v>80.177999999999997</v>
      </c>
      <c r="S5743" s="31" t="s">
        <v>108</v>
      </c>
    </row>
    <row r="5744" spans="1:19" x14ac:dyDescent="0.35">
      <c r="A5744" s="2">
        <v>40910</v>
      </c>
      <c r="B5744" s="31">
        <v>777.20010000000002</v>
      </c>
      <c r="C5744" s="31">
        <v>1481.001</v>
      </c>
      <c r="D5744" s="31">
        <v>690.02080000000001</v>
      </c>
      <c r="E5744" s="31">
        <v>673.23680000000002</v>
      </c>
      <c r="F5744" s="31">
        <v>133.9486</v>
      </c>
      <c r="G5744" s="31">
        <v>343.3159</v>
      </c>
      <c r="H5744" s="31">
        <v>8.2602650000000004</v>
      </c>
      <c r="I5744" s="31">
        <v>2494.9769999999999</v>
      </c>
      <c r="J5744" s="31">
        <v>4449.8379999999997</v>
      </c>
      <c r="K5744" s="31">
        <v>2241.4789999999998</v>
      </c>
      <c r="L5744" s="31">
        <v>105.76</v>
      </c>
      <c r="M5744" s="31">
        <v>104.15</v>
      </c>
      <c r="N5744" s="31">
        <v>70.819500000000005</v>
      </c>
      <c r="O5744" s="31">
        <v>109.8288</v>
      </c>
      <c r="P5744" s="31">
        <v>111.3185</v>
      </c>
      <c r="Q5744" s="31">
        <v>2117.8631999999998</v>
      </c>
      <c r="R5744" s="31">
        <v>80.28</v>
      </c>
      <c r="S5744" s="31" t="s">
        <v>108</v>
      </c>
    </row>
    <row r="5745" spans="1:19" x14ac:dyDescent="0.35">
      <c r="A5745" s="2">
        <v>40911</v>
      </c>
      <c r="B5745" s="31">
        <v>811.08939999999996</v>
      </c>
      <c r="C5745" s="31">
        <v>1531.828</v>
      </c>
      <c r="D5745" s="31">
        <v>711.6309</v>
      </c>
      <c r="E5745" s="31">
        <v>689.8252</v>
      </c>
      <c r="F5745" s="31">
        <v>136.8297</v>
      </c>
      <c r="G5745" s="31">
        <v>348.93</v>
      </c>
      <c r="H5745" s="31">
        <v>8.2837650000000007</v>
      </c>
      <c r="I5745" s="31">
        <v>2494.9769999999999</v>
      </c>
      <c r="J5745" s="31">
        <v>4430.2209999999995</v>
      </c>
      <c r="K5745" s="31">
        <v>2243.1030000000001</v>
      </c>
      <c r="L5745" s="31">
        <v>107.41</v>
      </c>
      <c r="M5745" s="31">
        <v>105.66</v>
      </c>
      <c r="N5745" s="31">
        <v>72.111699999999999</v>
      </c>
      <c r="O5745" s="31">
        <v>110.09739999999999</v>
      </c>
      <c r="P5745" s="31">
        <v>111.926</v>
      </c>
      <c r="Q5745" s="31">
        <v>2171.0165000000002</v>
      </c>
      <c r="R5745" s="31">
        <v>79.611000000000004</v>
      </c>
      <c r="S5745" s="31" t="s">
        <v>108</v>
      </c>
    </row>
    <row r="5746" spans="1:19" x14ac:dyDescent="0.35">
      <c r="A5746" s="2">
        <v>40912</v>
      </c>
      <c r="B5746" s="31">
        <v>824.03430000000003</v>
      </c>
      <c r="C5746" s="31">
        <v>1552.2260000000001</v>
      </c>
      <c r="D5746" s="31">
        <v>722.5299</v>
      </c>
      <c r="E5746" s="31">
        <v>667.58920000000001</v>
      </c>
      <c r="F5746" s="31">
        <v>137.87270000000001</v>
      </c>
      <c r="G5746" s="31">
        <v>349.64069999999998</v>
      </c>
      <c r="H5746" s="31">
        <v>8.1270980000000002</v>
      </c>
      <c r="I5746" s="31">
        <v>2493.5740000000001</v>
      </c>
      <c r="J5746" s="31">
        <v>4424.9189999999999</v>
      </c>
      <c r="K5746" s="31">
        <v>2239.855</v>
      </c>
      <c r="L5746" s="31">
        <v>107.49</v>
      </c>
      <c r="M5746" s="31">
        <v>105.15</v>
      </c>
      <c r="N5746" s="31">
        <v>72.508700000000005</v>
      </c>
      <c r="O5746" s="31">
        <v>110.1095</v>
      </c>
      <c r="P5746" s="31">
        <v>110.69070000000001</v>
      </c>
      <c r="Q5746" s="31">
        <v>2165.5625</v>
      </c>
      <c r="R5746" s="31">
        <v>80.129000000000005</v>
      </c>
      <c r="S5746" s="31" t="s">
        <v>108</v>
      </c>
    </row>
    <row r="5747" spans="1:19" x14ac:dyDescent="0.35">
      <c r="A5747" s="2">
        <v>40913</v>
      </c>
      <c r="B5747" s="31">
        <v>817.12549999999999</v>
      </c>
      <c r="C5747" s="31">
        <v>1525.085</v>
      </c>
      <c r="D5747" s="31">
        <v>725.53650000000005</v>
      </c>
      <c r="E5747" s="31">
        <v>667.47850000000005</v>
      </c>
      <c r="F5747" s="31">
        <v>138.50530000000001</v>
      </c>
      <c r="G5747" s="31">
        <v>343.6712</v>
      </c>
      <c r="H5747" s="31">
        <v>7.9430139999999998</v>
      </c>
      <c r="I5747" s="31">
        <v>2494.6260000000002</v>
      </c>
      <c r="J5747" s="31">
        <v>4428.63</v>
      </c>
      <c r="K5747" s="31">
        <v>2251.221</v>
      </c>
      <c r="L5747" s="31">
        <v>107.49</v>
      </c>
      <c r="M5747" s="31">
        <v>105.17</v>
      </c>
      <c r="N5747" s="31">
        <v>72.843400000000003</v>
      </c>
      <c r="O5747" s="31">
        <v>109.57810000000001</v>
      </c>
      <c r="P5747" s="31">
        <v>109.6935</v>
      </c>
      <c r="Q5747" s="31">
        <v>2153.779</v>
      </c>
      <c r="R5747" s="31">
        <v>80.936000000000007</v>
      </c>
      <c r="S5747" s="31" t="s">
        <v>108</v>
      </c>
    </row>
    <row r="5748" spans="1:19" x14ac:dyDescent="0.35">
      <c r="A5748" s="2">
        <v>40914</v>
      </c>
      <c r="B5748" s="31">
        <v>820.3981</v>
      </c>
      <c r="C5748" s="31">
        <v>1533.5</v>
      </c>
      <c r="D5748" s="31">
        <v>722.154</v>
      </c>
      <c r="E5748" s="31">
        <v>671.04420000000005</v>
      </c>
      <c r="F5748" s="31">
        <v>138.22319999999999</v>
      </c>
      <c r="G5748" s="31">
        <v>340.11790000000002</v>
      </c>
      <c r="H5748" s="31">
        <v>7.9430139999999998</v>
      </c>
      <c r="I5748" s="31">
        <v>2495.3270000000002</v>
      </c>
      <c r="J5748" s="31">
        <v>4437.1130000000003</v>
      </c>
      <c r="K5748" s="31">
        <v>2252.0329999999999</v>
      </c>
      <c r="L5748" s="31">
        <v>107.6</v>
      </c>
      <c r="M5748" s="31">
        <v>105.39</v>
      </c>
      <c r="N5748" s="31">
        <v>73.240399999999994</v>
      </c>
      <c r="O5748" s="31">
        <v>109.57040000000001</v>
      </c>
      <c r="P5748" s="31">
        <v>109.0134</v>
      </c>
      <c r="Q5748" s="31">
        <v>2141.4117000000001</v>
      </c>
      <c r="R5748" s="31">
        <v>81.254000000000005</v>
      </c>
      <c r="S5748" s="31" t="s">
        <v>108</v>
      </c>
    </row>
    <row r="5749" spans="1:19" x14ac:dyDescent="0.35">
      <c r="A5749" s="2">
        <v>40917</v>
      </c>
      <c r="B5749" s="31">
        <v>816.83460000000002</v>
      </c>
      <c r="C5749" s="31">
        <v>1537.624</v>
      </c>
      <c r="D5749" s="31">
        <v>721.77819999999997</v>
      </c>
      <c r="E5749" s="31">
        <v>663.71339999999998</v>
      </c>
      <c r="F5749" s="31">
        <v>137.4794</v>
      </c>
      <c r="G5749" s="31">
        <v>350.49340000000001</v>
      </c>
      <c r="H5749" s="31">
        <v>8.4991819999999993</v>
      </c>
      <c r="I5749" s="31">
        <v>2495.3270000000002</v>
      </c>
      <c r="J5749" s="31">
        <v>4440.8239999999996</v>
      </c>
      <c r="K5749" s="31">
        <v>2256.2550000000001</v>
      </c>
      <c r="L5749" s="31">
        <v>107.7</v>
      </c>
      <c r="M5749" s="31">
        <v>105.76</v>
      </c>
      <c r="N5749" s="31">
        <v>73.069100000000006</v>
      </c>
      <c r="O5749" s="31">
        <v>109.94759999999999</v>
      </c>
      <c r="P5749" s="31">
        <v>109.2182</v>
      </c>
      <c r="Q5749" s="31">
        <v>2150.3060999999998</v>
      </c>
      <c r="R5749" s="31">
        <v>81.051000000000002</v>
      </c>
      <c r="S5749" s="31" t="s">
        <v>108</v>
      </c>
    </row>
    <row r="5750" spans="1:19" x14ac:dyDescent="0.35">
      <c r="A5750" s="2">
        <v>40918</v>
      </c>
      <c r="B5750" s="31">
        <v>821.37390000000005</v>
      </c>
      <c r="C5750" s="31">
        <v>1544.92</v>
      </c>
      <c r="D5750" s="31">
        <v>731.89269999999999</v>
      </c>
      <c r="E5750" s="31">
        <v>685.46900000000005</v>
      </c>
      <c r="F5750" s="31">
        <v>139.48269999999999</v>
      </c>
      <c r="G5750" s="31">
        <v>350.20909999999998</v>
      </c>
      <c r="H5750" s="31">
        <v>9.1376000000000008</v>
      </c>
      <c r="I5750" s="31">
        <v>2495.3270000000002</v>
      </c>
      <c r="J5750" s="31">
        <v>4436.0529999999999</v>
      </c>
      <c r="K5750" s="31">
        <v>2250.085</v>
      </c>
      <c r="L5750" s="31">
        <v>108.59</v>
      </c>
      <c r="M5750" s="31">
        <v>107.37</v>
      </c>
      <c r="N5750" s="31">
        <v>73.590699999999998</v>
      </c>
      <c r="O5750" s="31">
        <v>110.0256</v>
      </c>
      <c r="P5750" s="31">
        <v>109.5604</v>
      </c>
      <c r="Q5750" s="31">
        <v>2191.7609000000002</v>
      </c>
      <c r="R5750" s="31">
        <v>80.805000000000007</v>
      </c>
      <c r="S5750" s="31" t="s">
        <v>108</v>
      </c>
    </row>
    <row r="5751" spans="1:19" x14ac:dyDescent="0.35">
      <c r="A5751" s="2">
        <v>40919</v>
      </c>
      <c r="B5751" s="31">
        <v>814.79480000000001</v>
      </c>
      <c r="C5751" s="31">
        <v>1539.7650000000001</v>
      </c>
      <c r="D5751" s="31">
        <v>729.89829999999995</v>
      </c>
      <c r="E5751" s="31">
        <v>688.81709999999998</v>
      </c>
      <c r="F5751" s="31">
        <v>140.1781</v>
      </c>
      <c r="G5751" s="31">
        <v>341.96550000000002</v>
      </c>
      <c r="H5751" s="31">
        <v>9.2041830000000004</v>
      </c>
      <c r="I5751" s="31">
        <v>2496.203</v>
      </c>
      <c r="J5751" s="31">
        <v>4452.4880000000003</v>
      </c>
      <c r="K5751" s="31">
        <v>2260.3139999999999</v>
      </c>
      <c r="L5751" s="31">
        <v>108.78</v>
      </c>
      <c r="M5751" s="31">
        <v>107.83</v>
      </c>
      <c r="N5751" s="31">
        <v>73.699600000000004</v>
      </c>
      <c r="O5751" s="31">
        <v>109.846</v>
      </c>
      <c r="P5751" s="31">
        <v>108.7795</v>
      </c>
      <c r="Q5751" s="31">
        <v>2191.3800999999999</v>
      </c>
      <c r="R5751" s="31">
        <v>81.350999999999999</v>
      </c>
      <c r="S5751" s="31" t="s">
        <v>108</v>
      </c>
    </row>
    <row r="5752" spans="1:19" x14ac:dyDescent="0.35">
      <c r="A5752" s="2">
        <v>40920</v>
      </c>
      <c r="B5752" s="31">
        <v>807.30970000000002</v>
      </c>
      <c r="C5752" s="31">
        <v>1521.527</v>
      </c>
      <c r="D5752" s="31">
        <v>731.40459999999996</v>
      </c>
      <c r="E5752" s="31">
        <v>708.88580000000002</v>
      </c>
      <c r="F5752" s="31">
        <v>140.8699</v>
      </c>
      <c r="G5752" s="31">
        <v>336.13819999999998</v>
      </c>
      <c r="H5752" s="31">
        <v>9.1101829999999993</v>
      </c>
      <c r="I5752" s="31">
        <v>2498.482</v>
      </c>
      <c r="J5752" s="31">
        <v>4444.5360000000001</v>
      </c>
      <c r="K5752" s="31">
        <v>2257.2289999999998</v>
      </c>
      <c r="L5752" s="31">
        <v>109.07</v>
      </c>
      <c r="M5752" s="31">
        <v>108.27</v>
      </c>
      <c r="N5752" s="31">
        <v>74.057699999999997</v>
      </c>
      <c r="O5752" s="31">
        <v>110.0788</v>
      </c>
      <c r="P5752" s="31">
        <v>109.7199</v>
      </c>
      <c r="Q5752" s="31">
        <v>2202.5416</v>
      </c>
      <c r="R5752" s="31">
        <v>80.77</v>
      </c>
      <c r="S5752" s="31" t="s">
        <v>108</v>
      </c>
    </row>
    <row r="5753" spans="1:19" x14ac:dyDescent="0.35">
      <c r="A5753" s="2">
        <v>40921</v>
      </c>
      <c r="B5753" s="31">
        <v>802.79300000000001</v>
      </c>
      <c r="C5753" s="31">
        <v>1523.0509999999999</v>
      </c>
      <c r="D5753" s="31">
        <v>716.93780000000004</v>
      </c>
      <c r="E5753" s="31">
        <v>708.37220000000002</v>
      </c>
      <c r="F5753" s="31">
        <v>139.4135</v>
      </c>
      <c r="G5753" s="31">
        <v>329.24489999999997</v>
      </c>
      <c r="H5753" s="31">
        <v>8.8869330000000009</v>
      </c>
      <c r="I5753" s="31">
        <v>2499.3580000000002</v>
      </c>
      <c r="J5753" s="31">
        <v>4464.1530000000002</v>
      </c>
      <c r="K5753" s="31">
        <v>2269.8939999999998</v>
      </c>
      <c r="L5753" s="31">
        <v>108.84</v>
      </c>
      <c r="M5753" s="31">
        <v>107.65</v>
      </c>
      <c r="N5753" s="31">
        <v>73.902000000000001</v>
      </c>
      <c r="O5753" s="31">
        <v>109.7637</v>
      </c>
      <c r="P5753" s="31">
        <v>108.60590000000001</v>
      </c>
      <c r="Q5753" s="31">
        <v>2201.2489</v>
      </c>
      <c r="R5753" s="31">
        <v>81.515000000000001</v>
      </c>
      <c r="S5753" s="31" t="s">
        <v>108</v>
      </c>
    </row>
    <row r="5754" spans="1:19" x14ac:dyDescent="0.35">
      <c r="A5754" s="2">
        <v>40924</v>
      </c>
      <c r="B5754" s="31">
        <v>802.79300000000001</v>
      </c>
      <c r="C5754" s="31">
        <v>1523.0509999999999</v>
      </c>
      <c r="D5754" s="31">
        <v>716.93780000000004</v>
      </c>
      <c r="E5754" s="31">
        <v>708.37220000000002</v>
      </c>
      <c r="F5754" s="31">
        <v>139.4135</v>
      </c>
      <c r="G5754" s="31">
        <v>329.24489999999997</v>
      </c>
      <c r="H5754" s="31">
        <v>8.8869330000000009</v>
      </c>
      <c r="I5754" s="31">
        <v>2501.6370000000002</v>
      </c>
      <c r="J5754" s="31">
        <v>4464.1530000000002</v>
      </c>
      <c r="K5754" s="31">
        <v>2268.5949999999998</v>
      </c>
      <c r="L5754" s="31">
        <v>108.84</v>
      </c>
      <c r="M5754" s="31">
        <v>107.65</v>
      </c>
      <c r="N5754" s="31">
        <v>73.902000000000001</v>
      </c>
      <c r="O5754" s="31">
        <v>110.1447</v>
      </c>
      <c r="P5754" s="31">
        <v>108.6576</v>
      </c>
      <c r="Q5754" s="31">
        <v>2198.7831999999999</v>
      </c>
      <c r="R5754" s="31">
        <v>81.515000000000001</v>
      </c>
      <c r="S5754" s="31" t="s">
        <v>108</v>
      </c>
    </row>
    <row r="5755" spans="1:19" x14ac:dyDescent="0.35">
      <c r="A5755" s="2">
        <v>40925</v>
      </c>
      <c r="B5755" s="31">
        <v>812.12099999999998</v>
      </c>
      <c r="C5755" s="31">
        <v>1545.232</v>
      </c>
      <c r="D5755" s="31">
        <v>718.4452</v>
      </c>
      <c r="E5755" s="31">
        <v>726.01509999999996</v>
      </c>
      <c r="F5755" s="31">
        <v>141.53</v>
      </c>
      <c r="G5755" s="31">
        <v>336.42250000000001</v>
      </c>
      <c r="H5755" s="31">
        <v>8.8908500000000004</v>
      </c>
      <c r="I5755" s="31">
        <v>2498.3069999999998</v>
      </c>
      <c r="J5755" s="31">
        <v>4465.7430000000004</v>
      </c>
      <c r="K5755" s="31">
        <v>2265.672</v>
      </c>
      <c r="L5755" s="31">
        <v>108.86</v>
      </c>
      <c r="M5755" s="31">
        <v>107.49</v>
      </c>
      <c r="N5755" s="31">
        <v>74.408000000000001</v>
      </c>
      <c r="O5755" s="31">
        <v>109.99679999999999</v>
      </c>
      <c r="P5755" s="31">
        <v>109.20489999999999</v>
      </c>
      <c r="Q5755" s="31">
        <v>2246.1840000000002</v>
      </c>
      <c r="R5755" s="31">
        <v>81.182000000000002</v>
      </c>
      <c r="S5755" s="31" t="s">
        <v>108</v>
      </c>
    </row>
    <row r="5756" spans="1:19" x14ac:dyDescent="0.35">
      <c r="A5756" s="2">
        <v>40926</v>
      </c>
      <c r="B5756" s="31">
        <v>805.78089999999997</v>
      </c>
      <c r="C5756" s="31">
        <v>1572.806</v>
      </c>
      <c r="D5756" s="31">
        <v>712.03890000000001</v>
      </c>
      <c r="E5756" s="31">
        <v>729.53480000000002</v>
      </c>
      <c r="F5756" s="31">
        <v>141.88839999999999</v>
      </c>
      <c r="G5756" s="31">
        <v>336.42250000000001</v>
      </c>
      <c r="H5756" s="31">
        <v>8.8712669999999996</v>
      </c>
      <c r="I5756" s="31">
        <v>2497.4299999999998</v>
      </c>
      <c r="J5756" s="31">
        <v>4454.6090000000004</v>
      </c>
      <c r="K5756" s="31">
        <v>2268.7570000000001</v>
      </c>
      <c r="L5756" s="31">
        <v>109.96</v>
      </c>
      <c r="M5756" s="31">
        <v>109.31</v>
      </c>
      <c r="N5756" s="31">
        <v>75.365399999999994</v>
      </c>
      <c r="O5756" s="31">
        <v>110.01130000000001</v>
      </c>
      <c r="P5756" s="31">
        <v>109.8907</v>
      </c>
      <c r="Q5756" s="31">
        <v>2266.0061999999998</v>
      </c>
      <c r="R5756" s="31">
        <v>80.608999999999995</v>
      </c>
      <c r="S5756" s="31" t="s">
        <v>108</v>
      </c>
    </row>
    <row r="5757" spans="1:19" x14ac:dyDescent="0.35">
      <c r="A5757" s="2">
        <v>40927</v>
      </c>
      <c r="B5757" s="31">
        <v>811.97529999999995</v>
      </c>
      <c r="C5757" s="31">
        <v>1569.248</v>
      </c>
      <c r="D5757" s="31">
        <v>712.41570000000002</v>
      </c>
      <c r="E5757" s="31">
        <v>740.86879999999996</v>
      </c>
      <c r="F5757" s="31">
        <v>141.42760000000001</v>
      </c>
      <c r="G5757" s="31">
        <v>340.26</v>
      </c>
      <c r="H5757" s="31">
        <v>9.086684</v>
      </c>
      <c r="I5757" s="31">
        <v>2497.6060000000002</v>
      </c>
      <c r="J5757" s="31">
        <v>4435.5230000000001</v>
      </c>
      <c r="K5757" s="31">
        <v>2253.9810000000002</v>
      </c>
      <c r="L5757" s="31">
        <v>110.66</v>
      </c>
      <c r="M5757" s="31">
        <v>110.03</v>
      </c>
      <c r="N5757" s="31">
        <v>75.513300000000001</v>
      </c>
      <c r="O5757" s="31">
        <v>109.623</v>
      </c>
      <c r="P5757" s="31">
        <v>110.5415</v>
      </c>
      <c r="Q5757" s="31">
        <v>2290.3667</v>
      </c>
      <c r="R5757" s="31">
        <v>80.215999999999994</v>
      </c>
      <c r="S5757" s="31" t="s">
        <v>108</v>
      </c>
    </row>
    <row r="5758" spans="1:19" x14ac:dyDescent="0.35">
      <c r="A5758" s="2">
        <v>40928</v>
      </c>
      <c r="B5758" s="31">
        <v>799.5136</v>
      </c>
      <c r="C5758" s="31">
        <v>1551.181</v>
      </c>
      <c r="D5758" s="31">
        <v>704.31359999999995</v>
      </c>
      <c r="E5758" s="31">
        <v>727.89670000000001</v>
      </c>
      <c r="F5758" s="31">
        <v>142.24690000000001</v>
      </c>
      <c r="G5758" s="31">
        <v>337.41739999999999</v>
      </c>
      <c r="H5758" s="31">
        <v>8.8477669999999993</v>
      </c>
      <c r="I5758" s="31">
        <v>2494.451</v>
      </c>
      <c r="J5758" s="31">
        <v>4420.6769999999997</v>
      </c>
      <c r="K5758" s="31">
        <v>2240.3420000000001</v>
      </c>
      <c r="L5758" s="31">
        <v>110.68</v>
      </c>
      <c r="M5758" s="31">
        <v>110.36</v>
      </c>
      <c r="N5758" s="31">
        <v>75.809100000000001</v>
      </c>
      <c r="O5758" s="31">
        <v>109.5484</v>
      </c>
      <c r="P5758" s="31">
        <v>110.77379999999999</v>
      </c>
      <c r="Q5758" s="31">
        <v>2298.9074000000001</v>
      </c>
      <c r="R5758" s="31">
        <v>80.222999999999999</v>
      </c>
      <c r="S5758" s="31" t="s">
        <v>108</v>
      </c>
    </row>
    <row r="5759" spans="1:19" x14ac:dyDescent="0.35">
      <c r="A5759" s="2">
        <v>40931</v>
      </c>
      <c r="B5759" s="31">
        <v>804.68769999999995</v>
      </c>
      <c r="C5759" s="31">
        <v>1548.568</v>
      </c>
      <c r="D5759" s="31">
        <v>708.08199999999999</v>
      </c>
      <c r="E5759" s="31">
        <v>740.82449999999994</v>
      </c>
      <c r="F5759" s="31">
        <v>143.46729999999999</v>
      </c>
      <c r="G5759" s="31">
        <v>346.0874</v>
      </c>
      <c r="H5759" s="31">
        <v>8.8869340000000001</v>
      </c>
      <c r="I5759" s="31">
        <v>2491.9969999999998</v>
      </c>
      <c r="J5759" s="31">
        <v>4411.134</v>
      </c>
      <c r="K5759" s="31">
        <v>2229.3009999999999</v>
      </c>
      <c r="L5759" s="31">
        <v>110.7</v>
      </c>
      <c r="M5759" s="31">
        <v>110.12</v>
      </c>
      <c r="N5759" s="31">
        <v>75.816900000000004</v>
      </c>
      <c r="O5759" s="31">
        <v>109.7008</v>
      </c>
      <c r="P5759" s="31">
        <v>111.8622</v>
      </c>
      <c r="Q5759" s="31">
        <v>2309.4493000000002</v>
      </c>
      <c r="R5759" s="31">
        <v>79.783000000000001</v>
      </c>
      <c r="S5759" s="31" t="s">
        <v>108</v>
      </c>
    </row>
    <row r="5760" spans="1:19" x14ac:dyDescent="0.35">
      <c r="A5760" s="2">
        <v>40932</v>
      </c>
      <c r="B5760" s="31">
        <v>801.62689999999998</v>
      </c>
      <c r="C5760" s="31">
        <v>1562.41</v>
      </c>
      <c r="D5760" s="31">
        <v>711.09670000000006</v>
      </c>
      <c r="E5760" s="31">
        <v>739.98329999999999</v>
      </c>
      <c r="F5760" s="31">
        <v>142.29810000000001</v>
      </c>
      <c r="G5760" s="31">
        <v>346.79809999999998</v>
      </c>
      <c r="H5760" s="31">
        <v>9.4509349999999994</v>
      </c>
      <c r="I5760" s="31">
        <v>2490.2440000000001</v>
      </c>
      <c r="J5760" s="31">
        <v>4414.8450000000003</v>
      </c>
      <c r="K5760" s="31">
        <v>2227.0279999999998</v>
      </c>
      <c r="L5760" s="31">
        <v>110.74</v>
      </c>
      <c r="M5760" s="31">
        <v>110.85</v>
      </c>
      <c r="N5760" s="31">
        <v>75.894800000000004</v>
      </c>
      <c r="O5760" s="31">
        <v>108.7131</v>
      </c>
      <c r="P5760" s="31">
        <v>111.2958</v>
      </c>
      <c r="Q5760" s="31">
        <v>2304.7449000000001</v>
      </c>
      <c r="R5760" s="31">
        <v>79.867999999999995</v>
      </c>
      <c r="S5760" s="31" t="s">
        <v>108</v>
      </c>
    </row>
    <row r="5761" spans="1:19" x14ac:dyDescent="0.35">
      <c r="A5761" s="2">
        <v>40933</v>
      </c>
      <c r="B5761" s="31">
        <v>799.80499999999995</v>
      </c>
      <c r="C5761" s="31">
        <v>1577.364</v>
      </c>
      <c r="D5761" s="31">
        <v>711.09670000000006</v>
      </c>
      <c r="E5761" s="31">
        <v>742.50689999999997</v>
      </c>
      <c r="F5761" s="31">
        <v>145.33629999999999</v>
      </c>
      <c r="G5761" s="31">
        <v>344.9504</v>
      </c>
      <c r="H5761" s="31">
        <v>9.4861850000000008</v>
      </c>
      <c r="I5761" s="31">
        <v>2491.1210000000001</v>
      </c>
      <c r="J5761" s="31">
        <v>4437.643</v>
      </c>
      <c r="K5761" s="31">
        <v>2235.471</v>
      </c>
      <c r="L5761" s="31">
        <v>111.48</v>
      </c>
      <c r="M5761" s="31">
        <v>111.71</v>
      </c>
      <c r="N5761" s="31">
        <v>76.610900000000001</v>
      </c>
      <c r="O5761" s="31">
        <v>107.9958</v>
      </c>
      <c r="P5761" s="31">
        <v>111.2346</v>
      </c>
      <c r="Q5761" s="31">
        <v>2309.6210999999998</v>
      </c>
      <c r="R5761" s="31">
        <v>79.578999999999994</v>
      </c>
      <c r="S5761" s="31" t="s">
        <v>108</v>
      </c>
    </row>
    <row r="5762" spans="1:19" x14ac:dyDescent="0.35">
      <c r="A5762" s="2">
        <v>40934</v>
      </c>
      <c r="B5762" s="31">
        <v>806.07230000000004</v>
      </c>
      <c r="C5762" s="31">
        <v>1584.8130000000001</v>
      </c>
      <c r="D5762" s="31">
        <v>713.5462</v>
      </c>
      <c r="E5762" s="31">
        <v>760.74749999999995</v>
      </c>
      <c r="F5762" s="31">
        <v>147.63200000000001</v>
      </c>
      <c r="G5762" s="31">
        <v>347.57979999999998</v>
      </c>
      <c r="H5762" s="31">
        <v>9.6036850000000005</v>
      </c>
      <c r="I5762" s="31">
        <v>2496.5540000000001</v>
      </c>
      <c r="J5762" s="31">
        <v>4460.4409999999998</v>
      </c>
      <c r="K5762" s="31">
        <v>2249.5970000000002</v>
      </c>
      <c r="L5762" s="31">
        <v>111.06</v>
      </c>
      <c r="M5762" s="31">
        <v>111.7</v>
      </c>
      <c r="N5762" s="31">
        <v>76.385199999999998</v>
      </c>
      <c r="O5762" s="31">
        <v>109.2709</v>
      </c>
      <c r="P5762" s="31">
        <v>112.8023</v>
      </c>
      <c r="Q5762" s="31">
        <v>2345.1435000000001</v>
      </c>
      <c r="R5762" s="31">
        <v>79.394999999999996</v>
      </c>
      <c r="S5762" s="31" t="s">
        <v>108</v>
      </c>
    </row>
    <row r="5763" spans="1:19" x14ac:dyDescent="0.35">
      <c r="A5763" s="2">
        <v>40935</v>
      </c>
      <c r="B5763" s="31">
        <v>809.93470000000002</v>
      </c>
      <c r="C5763" s="31">
        <v>1625.173</v>
      </c>
      <c r="D5763" s="31">
        <v>719.76409999999998</v>
      </c>
      <c r="E5763" s="31">
        <v>754.94770000000005</v>
      </c>
      <c r="F5763" s="31">
        <v>148.10140000000001</v>
      </c>
      <c r="G5763" s="31">
        <v>346.5138</v>
      </c>
      <c r="H5763" s="31">
        <v>9.4235179999999996</v>
      </c>
      <c r="I5763" s="31">
        <v>2498.482</v>
      </c>
      <c r="J5763" s="31">
        <v>4469.9849999999997</v>
      </c>
      <c r="K5763" s="31">
        <v>2252.8449999999998</v>
      </c>
      <c r="L5763" s="31">
        <v>110.83</v>
      </c>
      <c r="M5763" s="31">
        <v>112.25</v>
      </c>
      <c r="N5763" s="31">
        <v>76.4786</v>
      </c>
      <c r="O5763" s="31">
        <v>110.09139999999999</v>
      </c>
      <c r="P5763" s="31">
        <v>112.5878</v>
      </c>
      <c r="Q5763" s="31">
        <v>2348.9079999999999</v>
      </c>
      <c r="R5763" s="31">
        <v>78.902000000000001</v>
      </c>
      <c r="S5763" s="31" t="s">
        <v>108</v>
      </c>
    </row>
    <row r="5764" spans="1:19" x14ac:dyDescent="0.35">
      <c r="A5764" s="2">
        <v>40938</v>
      </c>
      <c r="B5764" s="31">
        <v>805.0521</v>
      </c>
      <c r="C5764" s="31">
        <v>1596.9880000000001</v>
      </c>
      <c r="D5764" s="31">
        <v>718.25670000000002</v>
      </c>
      <c r="E5764" s="31">
        <v>746.29229999999995</v>
      </c>
      <c r="F5764" s="31">
        <v>148.01609999999999</v>
      </c>
      <c r="G5764" s="31">
        <v>336.92</v>
      </c>
      <c r="H5764" s="31">
        <v>8.9300169999999994</v>
      </c>
      <c r="I5764" s="31">
        <v>2499.5340000000001</v>
      </c>
      <c r="J5764" s="31">
        <v>4480.5879999999997</v>
      </c>
      <c r="K5764" s="31">
        <v>2265.5100000000002</v>
      </c>
      <c r="L5764" s="31">
        <v>110.53</v>
      </c>
      <c r="M5764" s="31">
        <v>111.44</v>
      </c>
      <c r="N5764" s="31">
        <v>76.657600000000002</v>
      </c>
      <c r="O5764" s="31">
        <v>110.5895</v>
      </c>
      <c r="P5764" s="31">
        <v>112.4336</v>
      </c>
      <c r="Q5764" s="31">
        <v>2324.9580999999998</v>
      </c>
      <c r="R5764" s="31">
        <v>79.167000000000002</v>
      </c>
      <c r="S5764" s="31" t="s">
        <v>108</v>
      </c>
    </row>
    <row r="5765" spans="1:19" x14ac:dyDescent="0.35">
      <c r="A5765" s="2">
        <v>40939</v>
      </c>
      <c r="B5765" s="31">
        <v>806.65539999999999</v>
      </c>
      <c r="C5765" s="31">
        <v>1607.106</v>
      </c>
      <c r="D5765" s="31">
        <v>715.80719999999997</v>
      </c>
      <c r="E5765" s="31">
        <v>736.44150000000002</v>
      </c>
      <c r="F5765" s="31">
        <v>148.52809999999999</v>
      </c>
      <c r="G5765" s="31">
        <v>340.82859999999999</v>
      </c>
      <c r="H5765" s="31">
        <v>8.9731000000000005</v>
      </c>
      <c r="I5765" s="31">
        <v>2498.1309999999999</v>
      </c>
      <c r="J5765" s="31">
        <v>4488.0110000000004</v>
      </c>
      <c r="K5765" s="31">
        <v>2266.3220000000001</v>
      </c>
      <c r="L5765" s="31">
        <v>110.47</v>
      </c>
      <c r="M5765" s="31">
        <v>111.54</v>
      </c>
      <c r="N5765" s="31">
        <v>76.727699999999999</v>
      </c>
      <c r="O5765" s="31">
        <v>110.7924</v>
      </c>
      <c r="P5765" s="31">
        <v>112.2362</v>
      </c>
      <c r="Q5765" s="31">
        <v>2355.9398999999999</v>
      </c>
      <c r="R5765" s="31">
        <v>79.287999999999997</v>
      </c>
      <c r="S5765" s="31" t="s">
        <v>108</v>
      </c>
    </row>
    <row r="5766" spans="1:19" x14ac:dyDescent="0.35">
      <c r="A5766" s="2">
        <v>40940</v>
      </c>
      <c r="B5766" s="31">
        <v>810.44489999999996</v>
      </c>
      <c r="C5766" s="31">
        <v>1607.829</v>
      </c>
      <c r="D5766" s="31">
        <v>721.08299999999997</v>
      </c>
      <c r="E5766" s="31">
        <v>746.91210000000001</v>
      </c>
      <c r="F5766" s="31">
        <v>149.3047</v>
      </c>
      <c r="G5766" s="31">
        <v>345.44779999999997</v>
      </c>
      <c r="H5766" s="31">
        <v>8.7146000000000008</v>
      </c>
      <c r="I5766" s="31">
        <v>2499.5340000000001</v>
      </c>
      <c r="J5766" s="31">
        <v>4478.9979999999996</v>
      </c>
      <c r="K5766" s="31">
        <v>2258.5279999999998</v>
      </c>
      <c r="L5766" s="31">
        <v>111.44</v>
      </c>
      <c r="M5766" s="31">
        <v>113.82</v>
      </c>
      <c r="N5766" s="31">
        <v>77.451599999999999</v>
      </c>
      <c r="O5766" s="31">
        <v>110.96259999999999</v>
      </c>
      <c r="P5766" s="31">
        <v>113.1536</v>
      </c>
      <c r="Q5766" s="31">
        <v>2380.1768999999999</v>
      </c>
      <c r="R5766" s="31">
        <v>78.921999999999997</v>
      </c>
      <c r="S5766" s="31" t="s">
        <v>108</v>
      </c>
    </row>
    <row r="5767" spans="1:19" x14ac:dyDescent="0.35">
      <c r="A5767" s="2">
        <v>40941</v>
      </c>
      <c r="B5767" s="31">
        <v>813.94290000000001</v>
      </c>
      <c r="C5767" s="31">
        <v>1594.876</v>
      </c>
      <c r="D5767" s="31">
        <v>715.61879999999996</v>
      </c>
      <c r="E5767" s="31">
        <v>738.27880000000005</v>
      </c>
      <c r="F5767" s="31">
        <v>150.14099999999999</v>
      </c>
      <c r="G5767" s="31">
        <v>345.94529999999997</v>
      </c>
      <c r="H5767" s="31">
        <v>8.7146000000000008</v>
      </c>
      <c r="I5767" s="31">
        <v>2500.9360000000001</v>
      </c>
      <c r="J5767" s="31">
        <v>4485.3599999999997</v>
      </c>
      <c r="K5767" s="31">
        <v>2255.9299999999998</v>
      </c>
      <c r="L5767" s="31">
        <v>111.69</v>
      </c>
      <c r="M5767" s="31">
        <v>114.32</v>
      </c>
      <c r="N5767" s="31">
        <v>77.576099999999997</v>
      </c>
      <c r="O5767" s="31">
        <v>110.9293</v>
      </c>
      <c r="P5767" s="31">
        <v>112.93040000000001</v>
      </c>
      <c r="Q5767" s="31">
        <v>2412.8996999999999</v>
      </c>
      <c r="R5767" s="31">
        <v>78.991</v>
      </c>
      <c r="S5767" s="31" t="s">
        <v>108</v>
      </c>
    </row>
    <row r="5768" spans="1:19" x14ac:dyDescent="0.35">
      <c r="A5768" s="2">
        <v>40942</v>
      </c>
      <c r="B5768" s="31">
        <v>832.52610000000004</v>
      </c>
      <c r="C5768" s="31">
        <v>1620.17</v>
      </c>
      <c r="D5768" s="31">
        <v>724.09770000000003</v>
      </c>
      <c r="E5768" s="31">
        <v>757.69259999999997</v>
      </c>
      <c r="F5768" s="31">
        <v>148.51949999999999</v>
      </c>
      <c r="G5768" s="31">
        <v>350.35129999999998</v>
      </c>
      <c r="H5768" s="31">
        <v>9.0083509999999993</v>
      </c>
      <c r="I5768" s="31">
        <v>2500.06</v>
      </c>
      <c r="J5768" s="31">
        <v>4456.7299999999996</v>
      </c>
      <c r="K5768" s="31">
        <v>2243.59</v>
      </c>
      <c r="L5768" s="31">
        <v>113.06</v>
      </c>
      <c r="M5768" s="31">
        <v>116.71</v>
      </c>
      <c r="N5768" s="31">
        <v>78.556899999999999</v>
      </c>
      <c r="O5768" s="31">
        <v>110.2974</v>
      </c>
      <c r="P5768" s="31">
        <v>112.50149999999999</v>
      </c>
      <c r="Q5768" s="31">
        <v>2423.0884000000001</v>
      </c>
      <c r="R5768" s="31">
        <v>78.924000000000007</v>
      </c>
      <c r="S5768" s="31" t="s">
        <v>108</v>
      </c>
    </row>
    <row r="5769" spans="1:19" x14ac:dyDescent="0.35">
      <c r="A5769" s="2">
        <v>40945</v>
      </c>
      <c r="B5769" s="31">
        <v>842.6558</v>
      </c>
      <c r="C5769" s="31">
        <v>1627.675</v>
      </c>
      <c r="D5769" s="31">
        <v>744.63549999999998</v>
      </c>
      <c r="E5769" s="31">
        <v>751.89279999999997</v>
      </c>
      <c r="F5769" s="31">
        <v>147.20519999999999</v>
      </c>
      <c r="G5769" s="31">
        <v>350.49340000000001</v>
      </c>
      <c r="H5769" s="31">
        <v>8.8634339999999998</v>
      </c>
      <c r="I5769" s="31">
        <v>2496.203</v>
      </c>
      <c r="J5769" s="31">
        <v>4468.3940000000002</v>
      </c>
      <c r="K5769" s="31">
        <v>2248.623</v>
      </c>
      <c r="L5769" s="31">
        <v>113.06</v>
      </c>
      <c r="M5769" s="31">
        <v>116.26</v>
      </c>
      <c r="N5769" s="31">
        <v>78.642499999999998</v>
      </c>
      <c r="O5769" s="31">
        <v>110.2762</v>
      </c>
      <c r="P5769" s="31">
        <v>112.125</v>
      </c>
      <c r="Q5769" s="31">
        <v>2420.6943999999999</v>
      </c>
      <c r="R5769" s="31">
        <v>79.069000000000003</v>
      </c>
      <c r="S5769" s="31" t="s">
        <v>108</v>
      </c>
    </row>
    <row r="5770" spans="1:19" x14ac:dyDescent="0.35">
      <c r="A5770" s="2">
        <v>40946</v>
      </c>
      <c r="B5770" s="31">
        <v>843.89469999999994</v>
      </c>
      <c r="C5770" s="31">
        <v>1627.453</v>
      </c>
      <c r="D5770" s="31">
        <v>749.53440000000001</v>
      </c>
      <c r="E5770" s="31">
        <v>750.29899999999998</v>
      </c>
      <c r="F5770" s="31">
        <v>149.2107</v>
      </c>
      <c r="G5770" s="31">
        <v>350.20909999999998</v>
      </c>
      <c r="H5770" s="31">
        <v>8.9026010000000007</v>
      </c>
      <c r="I5770" s="31">
        <v>2496.203</v>
      </c>
      <c r="J5770" s="31">
        <v>4450.8980000000001</v>
      </c>
      <c r="K5770" s="31">
        <v>2237.5819999999999</v>
      </c>
      <c r="L5770" s="31">
        <v>113.55</v>
      </c>
      <c r="M5770" s="31">
        <v>116.69</v>
      </c>
      <c r="N5770" s="31">
        <v>78.751499999999993</v>
      </c>
      <c r="O5770" s="31">
        <v>109.8732</v>
      </c>
      <c r="P5770" s="31">
        <v>113.5305</v>
      </c>
      <c r="Q5770" s="31">
        <v>2423.7847999999999</v>
      </c>
      <c r="R5770" s="31">
        <v>78.575999999999993</v>
      </c>
      <c r="S5770" s="31" t="s">
        <v>108</v>
      </c>
    </row>
    <row r="5771" spans="1:19" x14ac:dyDescent="0.35">
      <c r="A5771" s="2">
        <v>40947</v>
      </c>
      <c r="B5771" s="31">
        <v>849.80089999999996</v>
      </c>
      <c r="C5771" s="31">
        <v>1653.1469999999999</v>
      </c>
      <c r="D5771" s="31">
        <v>746.55420000000004</v>
      </c>
      <c r="E5771" s="31">
        <v>758.9665</v>
      </c>
      <c r="F5771" s="31">
        <v>147.75139999999999</v>
      </c>
      <c r="G5771" s="31">
        <v>350.03879999999998</v>
      </c>
      <c r="H5771" s="31">
        <v>8.8611500000000003</v>
      </c>
      <c r="I5771" s="31">
        <v>2491.9969999999998</v>
      </c>
      <c r="J5771" s="31">
        <v>4448.777</v>
      </c>
      <c r="K5771" s="31">
        <v>2235.7959999999998</v>
      </c>
      <c r="L5771" s="31">
        <v>113.74</v>
      </c>
      <c r="M5771" s="31">
        <v>116.71</v>
      </c>
      <c r="N5771" s="31">
        <v>79.234099999999998</v>
      </c>
      <c r="O5771" s="31">
        <v>109.8511</v>
      </c>
      <c r="P5771" s="31">
        <v>113.6327</v>
      </c>
      <c r="Q5771" s="31">
        <v>2451.8701999999998</v>
      </c>
      <c r="R5771" s="31">
        <v>78.641000000000005</v>
      </c>
      <c r="S5771" s="31" t="s">
        <v>108</v>
      </c>
    </row>
    <row r="5772" spans="1:19" x14ac:dyDescent="0.35">
      <c r="A5772" s="2">
        <v>40948</v>
      </c>
      <c r="B5772" s="31">
        <v>860.06020000000001</v>
      </c>
      <c r="C5772" s="31">
        <v>1674.694</v>
      </c>
      <c r="D5772" s="31">
        <v>751.57650000000001</v>
      </c>
      <c r="E5772" s="31">
        <v>774.99310000000003</v>
      </c>
      <c r="F5772" s="31">
        <v>148.59630000000001</v>
      </c>
      <c r="G5772" s="31">
        <v>348.90499999999997</v>
      </c>
      <c r="H5772" s="31">
        <v>8.7447719999999993</v>
      </c>
      <c r="I5772" s="31">
        <v>2493.049</v>
      </c>
      <c r="J5772" s="31">
        <v>4438.174</v>
      </c>
      <c r="K5772" s="31">
        <v>2223.7809999999999</v>
      </c>
      <c r="L5772" s="31">
        <v>113.85</v>
      </c>
      <c r="M5772" s="31">
        <v>116.16</v>
      </c>
      <c r="N5772" s="31">
        <v>79.740099999999998</v>
      </c>
      <c r="O5772" s="31">
        <v>109.2531</v>
      </c>
      <c r="P5772" s="31">
        <v>114.0607</v>
      </c>
      <c r="Q5772" s="31">
        <v>2454.1765999999998</v>
      </c>
      <c r="R5772" s="31">
        <v>78.566000000000003</v>
      </c>
      <c r="S5772" s="31" t="s">
        <v>108</v>
      </c>
    </row>
    <row r="5773" spans="1:19" x14ac:dyDescent="0.35">
      <c r="A5773" s="2">
        <v>40949</v>
      </c>
      <c r="B5773" s="31">
        <v>850.59659999999997</v>
      </c>
      <c r="C5773" s="31">
        <v>1656.8240000000001</v>
      </c>
      <c r="D5773" s="31">
        <v>750.78290000000004</v>
      </c>
      <c r="E5773" s="31">
        <v>750.32169999999996</v>
      </c>
      <c r="F5773" s="31">
        <v>147.23939999999999</v>
      </c>
      <c r="G5773" s="31">
        <v>349.32960000000003</v>
      </c>
      <c r="H5773" s="31">
        <v>8.4255460000000006</v>
      </c>
      <c r="I5773" s="31">
        <v>2494.2750000000001</v>
      </c>
      <c r="J5773" s="31">
        <v>4458.8509999999997</v>
      </c>
      <c r="K5773" s="31">
        <v>2242.1280000000002</v>
      </c>
      <c r="L5773" s="31">
        <v>113.19</v>
      </c>
      <c r="M5773" s="31">
        <v>114.67</v>
      </c>
      <c r="N5773" s="31">
        <v>79.350899999999996</v>
      </c>
      <c r="O5773" s="31">
        <v>108.7961</v>
      </c>
      <c r="P5773" s="31">
        <v>113.07510000000001</v>
      </c>
      <c r="Q5773" s="31">
        <v>2409.0636</v>
      </c>
      <c r="R5773" s="31">
        <v>79.114000000000004</v>
      </c>
      <c r="S5773" s="31" t="s">
        <v>108</v>
      </c>
    </row>
    <row r="5774" spans="1:19" x14ac:dyDescent="0.35">
      <c r="A5774" s="2">
        <v>40952</v>
      </c>
      <c r="B5774" s="31">
        <v>854.98119999999994</v>
      </c>
      <c r="C5774" s="31">
        <v>1676.9659999999999</v>
      </c>
      <c r="D5774" s="31">
        <v>751.5018</v>
      </c>
      <c r="E5774" s="31">
        <v>745.29520000000002</v>
      </c>
      <c r="F5774" s="31">
        <v>147.20529999999999</v>
      </c>
      <c r="G5774" s="31">
        <v>355.71809999999999</v>
      </c>
      <c r="H5774" s="31">
        <v>8.5558300000000003</v>
      </c>
      <c r="I5774" s="31">
        <v>2494.2750000000001</v>
      </c>
      <c r="J5774" s="31">
        <v>4449.8379999999997</v>
      </c>
      <c r="K5774" s="31">
        <v>2242.1280000000002</v>
      </c>
      <c r="L5774" s="31">
        <v>113.91</v>
      </c>
      <c r="M5774" s="31">
        <v>116</v>
      </c>
      <c r="N5774" s="31">
        <v>79.950299999999999</v>
      </c>
      <c r="O5774" s="31">
        <v>109.1186</v>
      </c>
      <c r="P5774" s="31">
        <v>113.3143</v>
      </c>
      <c r="Q5774" s="31">
        <v>2434.6309999999999</v>
      </c>
      <c r="R5774" s="31">
        <v>78.945999999999998</v>
      </c>
      <c r="S5774" s="31" t="s">
        <v>108</v>
      </c>
    </row>
    <row r="5775" spans="1:19" x14ac:dyDescent="0.35">
      <c r="A5775" s="2">
        <v>40953</v>
      </c>
      <c r="B5775" s="31">
        <v>853.59159999999997</v>
      </c>
      <c r="C5775" s="31">
        <v>1666.5650000000001</v>
      </c>
      <c r="D5775" s="31">
        <v>748.09360000000004</v>
      </c>
      <c r="E5775" s="31">
        <v>744.34400000000005</v>
      </c>
      <c r="F5775" s="31">
        <v>146.5908</v>
      </c>
      <c r="G5775" s="31">
        <v>356.4239</v>
      </c>
      <c r="H5775" s="31">
        <v>8.8602799999999995</v>
      </c>
      <c r="I5775" s="31">
        <v>2497.6060000000002</v>
      </c>
      <c r="J5775" s="31">
        <v>4463.6220000000003</v>
      </c>
      <c r="K5775" s="31">
        <v>2246.837</v>
      </c>
      <c r="L5775" s="31">
        <v>113.8</v>
      </c>
      <c r="M5775" s="31">
        <v>115.61</v>
      </c>
      <c r="N5775" s="31">
        <v>80.207099999999997</v>
      </c>
      <c r="O5775" s="31">
        <v>107.70569999999999</v>
      </c>
      <c r="P5775" s="31">
        <v>112.5775</v>
      </c>
      <c r="Q5775" s="31">
        <v>2420.7829999999999</v>
      </c>
      <c r="R5775" s="31">
        <v>79.58</v>
      </c>
      <c r="S5775" s="31" t="s">
        <v>108</v>
      </c>
    </row>
    <row r="5776" spans="1:19" x14ac:dyDescent="0.35">
      <c r="A5776" s="2">
        <v>40954</v>
      </c>
      <c r="B5776" s="31">
        <v>864.34289999999999</v>
      </c>
      <c r="C5776" s="31">
        <v>1681.8489999999999</v>
      </c>
      <c r="D5776" s="31">
        <v>758.12879999999996</v>
      </c>
      <c r="E5776" s="31">
        <v>740.36239999999998</v>
      </c>
      <c r="F5776" s="31">
        <v>147.47829999999999</v>
      </c>
      <c r="G5776" s="31">
        <v>358.1884</v>
      </c>
      <c r="H5776" s="31">
        <v>9.3325680000000002</v>
      </c>
      <c r="I5776" s="31">
        <v>2499.183</v>
      </c>
      <c r="J5776" s="31">
        <v>4465.2129999999997</v>
      </c>
      <c r="K5776" s="31">
        <v>2256.0920000000001</v>
      </c>
      <c r="L5776" s="31">
        <v>113.34</v>
      </c>
      <c r="M5776" s="31">
        <v>114.66</v>
      </c>
      <c r="N5776" s="31">
        <v>79.631100000000004</v>
      </c>
      <c r="O5776" s="31">
        <v>107.8288</v>
      </c>
      <c r="P5776" s="31">
        <v>112.0204</v>
      </c>
      <c r="Q5776" s="31">
        <v>2447.5426000000002</v>
      </c>
      <c r="R5776" s="31">
        <v>79.67</v>
      </c>
      <c r="S5776" s="31" t="s">
        <v>108</v>
      </c>
    </row>
    <row r="5777" spans="1:19" x14ac:dyDescent="0.35">
      <c r="A5777" s="2">
        <v>40955</v>
      </c>
      <c r="B5777" s="31">
        <v>872.09550000000002</v>
      </c>
      <c r="C5777" s="31">
        <v>1701.6969999999999</v>
      </c>
      <c r="D5777" s="31">
        <v>757.93949999999995</v>
      </c>
      <c r="E5777" s="31">
        <v>734.30150000000003</v>
      </c>
      <c r="F5777" s="31">
        <v>147.50389999999999</v>
      </c>
      <c r="G5777" s="31">
        <v>357.12970000000001</v>
      </c>
      <c r="H5777" s="31">
        <v>9.3872129999999991</v>
      </c>
      <c r="I5777" s="31">
        <v>2503.2139999999999</v>
      </c>
      <c r="J5777" s="31">
        <v>4445.0659999999998</v>
      </c>
      <c r="K5777" s="31">
        <v>2255.1179999999999</v>
      </c>
      <c r="L5777" s="31">
        <v>114.39</v>
      </c>
      <c r="M5777" s="31">
        <v>116.66</v>
      </c>
      <c r="N5777" s="31">
        <v>80.751999999999995</v>
      </c>
      <c r="O5777" s="31">
        <v>107.13590000000001</v>
      </c>
      <c r="P5777" s="31">
        <v>111.8142</v>
      </c>
      <c r="Q5777" s="31">
        <v>2426.2057</v>
      </c>
      <c r="R5777" s="31">
        <v>79.347999999999999</v>
      </c>
      <c r="S5777" s="31" t="s">
        <v>108</v>
      </c>
    </row>
    <row r="5778" spans="1:19" x14ac:dyDescent="0.35">
      <c r="A5778" s="2">
        <v>40956</v>
      </c>
      <c r="B5778" s="31">
        <v>868.65800000000002</v>
      </c>
      <c r="C5778" s="31">
        <v>1691.614</v>
      </c>
      <c r="D5778" s="31">
        <v>757.18209999999999</v>
      </c>
      <c r="E5778" s="31">
        <v>723.50689999999997</v>
      </c>
      <c r="F5778" s="31">
        <v>147.29050000000001</v>
      </c>
      <c r="G5778" s="31">
        <v>359.6</v>
      </c>
      <c r="H5778" s="31">
        <v>9.1530210000000007</v>
      </c>
      <c r="I5778" s="31">
        <v>2500.9360000000001</v>
      </c>
      <c r="J5778" s="31">
        <v>4442.9449999999997</v>
      </c>
      <c r="K5778" s="31">
        <v>2245.2130000000002</v>
      </c>
      <c r="L5778" s="31">
        <v>114.82</v>
      </c>
      <c r="M5778" s="31">
        <v>116.67</v>
      </c>
      <c r="N5778" s="31">
        <v>80.394000000000005</v>
      </c>
      <c r="O5778" s="31">
        <v>106.4306</v>
      </c>
      <c r="P5778" s="31">
        <v>112.8516</v>
      </c>
      <c r="Q5778" s="31">
        <v>2456.9312</v>
      </c>
      <c r="R5778" s="31">
        <v>79.331000000000003</v>
      </c>
      <c r="S5778" s="31" t="s">
        <v>108</v>
      </c>
    </row>
    <row r="5779" spans="1:19" x14ac:dyDescent="0.35">
      <c r="A5779" s="2">
        <v>40959</v>
      </c>
      <c r="B5779" s="31">
        <v>868.65800000000002</v>
      </c>
      <c r="C5779" s="31">
        <v>1691.614</v>
      </c>
      <c r="D5779" s="31">
        <v>757.18209999999999</v>
      </c>
      <c r="E5779" s="31">
        <v>723.50689999999997</v>
      </c>
      <c r="F5779" s="31">
        <v>147.29050000000001</v>
      </c>
      <c r="G5779" s="31">
        <v>359.6</v>
      </c>
      <c r="H5779" s="31">
        <v>9.1530210000000007</v>
      </c>
      <c r="I5779" s="31">
        <v>2500.9360000000001</v>
      </c>
      <c r="J5779" s="31">
        <v>4442.9449999999997</v>
      </c>
      <c r="K5779" s="31">
        <v>2237.9070000000002</v>
      </c>
      <c r="L5779" s="31">
        <v>114.82</v>
      </c>
      <c r="M5779" s="31">
        <v>116.67</v>
      </c>
      <c r="N5779" s="31">
        <v>80.394000000000005</v>
      </c>
      <c r="O5779" s="31">
        <v>106.2842</v>
      </c>
      <c r="P5779" s="31">
        <v>113.7428</v>
      </c>
      <c r="Q5779" s="31">
        <v>2466.3179</v>
      </c>
      <c r="R5779" s="31">
        <v>79.331000000000003</v>
      </c>
      <c r="S5779" s="31" t="s">
        <v>108</v>
      </c>
    </row>
    <row r="5780" spans="1:19" x14ac:dyDescent="0.35">
      <c r="A5780" s="2">
        <v>40960</v>
      </c>
      <c r="B5780" s="31">
        <v>883.79750000000001</v>
      </c>
      <c r="C5780" s="31">
        <v>1723.933</v>
      </c>
      <c r="D5780" s="31">
        <v>766.83860000000004</v>
      </c>
      <c r="E5780" s="31">
        <v>747.70640000000003</v>
      </c>
      <c r="F5780" s="31">
        <v>150.07259999999999</v>
      </c>
      <c r="G5780" s="31">
        <v>360.51749999999998</v>
      </c>
      <c r="H5780" s="31">
        <v>9.4613739999999993</v>
      </c>
      <c r="I5780" s="31">
        <v>2497.9560000000001</v>
      </c>
      <c r="J5780" s="31">
        <v>4433.402</v>
      </c>
      <c r="K5780" s="31">
        <v>2237.7440000000001</v>
      </c>
      <c r="L5780" s="31">
        <v>114.84</v>
      </c>
      <c r="M5780" s="31">
        <v>115.97</v>
      </c>
      <c r="N5780" s="31">
        <v>80.674199999999999</v>
      </c>
      <c r="O5780" s="31">
        <v>105.91030000000001</v>
      </c>
      <c r="P5780" s="31">
        <v>113.7252</v>
      </c>
      <c r="Q5780" s="31">
        <v>2461.5560999999998</v>
      </c>
      <c r="R5780" s="31">
        <v>79.043999999999997</v>
      </c>
      <c r="S5780" s="31" t="s">
        <v>108</v>
      </c>
    </row>
    <row r="5781" spans="1:19" x14ac:dyDescent="0.35">
      <c r="A5781" s="2">
        <v>40961</v>
      </c>
      <c r="B5781" s="31">
        <v>890.89189999999996</v>
      </c>
      <c r="C5781" s="31">
        <v>1731.6279999999999</v>
      </c>
      <c r="D5781" s="31">
        <v>775.16970000000003</v>
      </c>
      <c r="E5781" s="31">
        <v>746.64459999999997</v>
      </c>
      <c r="F5781" s="31">
        <v>151.16499999999999</v>
      </c>
      <c r="G5781" s="31">
        <v>361.01159999999999</v>
      </c>
      <c r="H5781" s="31">
        <v>9.516019</v>
      </c>
      <c r="I5781" s="31">
        <v>2496.0279999999998</v>
      </c>
      <c r="J5781" s="31">
        <v>4447.1869999999999</v>
      </c>
      <c r="K5781" s="31">
        <v>2247</v>
      </c>
      <c r="L5781" s="31">
        <v>114.5</v>
      </c>
      <c r="M5781" s="31">
        <v>114.98</v>
      </c>
      <c r="N5781" s="31">
        <v>80.2928</v>
      </c>
      <c r="O5781" s="31">
        <v>105.1584</v>
      </c>
      <c r="P5781" s="31">
        <v>113.51949999999999</v>
      </c>
      <c r="Q5781" s="31">
        <v>2461.9182999999998</v>
      </c>
      <c r="R5781" s="31">
        <v>79.210999999999999</v>
      </c>
      <c r="S5781" s="31" t="s">
        <v>108</v>
      </c>
    </row>
    <row r="5782" spans="1:19" x14ac:dyDescent="0.35">
      <c r="A5782" s="2">
        <v>40962</v>
      </c>
      <c r="B5782" s="31">
        <v>896.45039999999995</v>
      </c>
      <c r="C5782" s="31">
        <v>1744.895</v>
      </c>
      <c r="D5782" s="31">
        <v>780.09259999999995</v>
      </c>
      <c r="E5782" s="31">
        <v>742.95050000000003</v>
      </c>
      <c r="F5782" s="31">
        <v>152.4451</v>
      </c>
      <c r="G5782" s="31">
        <v>362.3526</v>
      </c>
      <c r="H5782" s="31">
        <v>9.1491179999999996</v>
      </c>
      <c r="I5782" s="31">
        <v>2496.203</v>
      </c>
      <c r="J5782" s="31">
        <v>4452.4880000000003</v>
      </c>
      <c r="K5782" s="31">
        <v>2254.9560000000001</v>
      </c>
      <c r="L5782" s="31">
        <v>115.09</v>
      </c>
      <c r="M5782" s="31">
        <v>116.79</v>
      </c>
      <c r="N5782" s="31">
        <v>80.977800000000002</v>
      </c>
      <c r="O5782" s="31">
        <v>105.321</v>
      </c>
      <c r="P5782" s="31">
        <v>114.1446</v>
      </c>
      <c r="Q5782" s="31">
        <v>2449.7903000000001</v>
      </c>
      <c r="R5782" s="31">
        <v>78.819000000000003</v>
      </c>
      <c r="S5782" s="31" t="s">
        <v>108</v>
      </c>
    </row>
    <row r="5783" spans="1:19" x14ac:dyDescent="0.35">
      <c r="A5783" s="2">
        <v>40963</v>
      </c>
      <c r="B5783" s="31">
        <v>910.41970000000003</v>
      </c>
      <c r="C5783" s="31">
        <v>1764.3710000000001</v>
      </c>
      <c r="D5783" s="31">
        <v>780.47130000000004</v>
      </c>
      <c r="E5783" s="31">
        <v>756.06780000000003</v>
      </c>
      <c r="F5783" s="31">
        <v>151.6002</v>
      </c>
      <c r="G5783" s="31">
        <v>363.27010000000001</v>
      </c>
      <c r="H5783" s="31">
        <v>9.1998599999999993</v>
      </c>
      <c r="I5783" s="31">
        <v>2497.2550000000001</v>
      </c>
      <c r="J5783" s="31">
        <v>4452.0910000000003</v>
      </c>
      <c r="K5783" s="31">
        <v>2255.1179999999999</v>
      </c>
      <c r="L5783" s="31">
        <v>115.11</v>
      </c>
      <c r="M5783" s="31">
        <v>116.39</v>
      </c>
      <c r="N5783" s="31">
        <v>81.001099999999994</v>
      </c>
      <c r="O5783" s="31">
        <v>104.6808</v>
      </c>
      <c r="P5783" s="31">
        <v>115.4211</v>
      </c>
      <c r="Q5783" s="31">
        <v>2469.0043000000001</v>
      </c>
      <c r="R5783" s="31">
        <v>78.352000000000004</v>
      </c>
      <c r="S5783" s="31" t="s">
        <v>108</v>
      </c>
    </row>
    <row r="5784" spans="1:19" x14ac:dyDescent="0.35">
      <c r="A5784" s="2">
        <v>40966</v>
      </c>
      <c r="B5784" s="31">
        <v>901.35059999999999</v>
      </c>
      <c r="C5784" s="31">
        <v>1752.6959999999999</v>
      </c>
      <c r="D5784" s="31">
        <v>782.17539999999997</v>
      </c>
      <c r="E5784" s="31">
        <v>756.51020000000005</v>
      </c>
      <c r="F5784" s="31">
        <v>151.47219999999999</v>
      </c>
      <c r="G5784" s="31">
        <v>367.71660000000003</v>
      </c>
      <c r="H5784" s="31">
        <v>9.3676980000000007</v>
      </c>
      <c r="I5784" s="31">
        <v>2497.08</v>
      </c>
      <c r="J5784" s="31">
        <v>4466.6869999999999</v>
      </c>
      <c r="K5784" s="31">
        <v>2266.6460000000002</v>
      </c>
      <c r="L5784" s="31">
        <v>115.45</v>
      </c>
      <c r="M5784" s="31">
        <v>116.38</v>
      </c>
      <c r="N5784" s="31">
        <v>81.203500000000005</v>
      </c>
      <c r="O5784" s="31">
        <v>104.9723</v>
      </c>
      <c r="P5784" s="31">
        <v>114.83799999999999</v>
      </c>
      <c r="Q5784" s="31">
        <v>2443.5104000000001</v>
      </c>
      <c r="R5784" s="31">
        <v>78.567999999999998</v>
      </c>
      <c r="S5784" s="31" t="s">
        <v>108</v>
      </c>
    </row>
    <row r="5785" spans="1:19" x14ac:dyDescent="0.35">
      <c r="A5785" s="2">
        <v>40967</v>
      </c>
      <c r="B5785" s="31">
        <v>882.26160000000004</v>
      </c>
      <c r="C5785" s="31">
        <v>1711.3030000000001</v>
      </c>
      <c r="D5785" s="31">
        <v>775.16970000000003</v>
      </c>
      <c r="E5785" s="31">
        <v>761.62</v>
      </c>
      <c r="F5785" s="31">
        <v>152.62430000000001</v>
      </c>
      <c r="G5785" s="31">
        <v>370.53980000000001</v>
      </c>
      <c r="H5785" s="31">
        <v>9.2506020000000007</v>
      </c>
      <c r="I5785" s="31">
        <v>2499.3580000000002</v>
      </c>
      <c r="J5785" s="31">
        <v>4468.28</v>
      </c>
      <c r="K5785" s="31">
        <v>2271.8420000000001</v>
      </c>
      <c r="L5785" s="31">
        <v>115.81</v>
      </c>
      <c r="M5785" s="31">
        <v>116.16</v>
      </c>
      <c r="N5785" s="31">
        <v>81.950800000000001</v>
      </c>
      <c r="O5785" s="31">
        <v>104.8985</v>
      </c>
      <c r="P5785" s="31">
        <v>115.0864</v>
      </c>
      <c r="Q5785" s="31">
        <v>2472.1460000000002</v>
      </c>
      <c r="R5785" s="31">
        <v>78.272999999999996</v>
      </c>
      <c r="S5785" s="31" t="s">
        <v>108</v>
      </c>
    </row>
    <row r="5786" spans="1:19" x14ac:dyDescent="0.35">
      <c r="A5786" s="2">
        <v>40968</v>
      </c>
      <c r="B5786" s="31">
        <v>889.0634</v>
      </c>
      <c r="C5786" s="31">
        <v>1728.55</v>
      </c>
      <c r="D5786" s="31">
        <v>760.21159999999998</v>
      </c>
      <c r="E5786" s="31">
        <v>752.17470000000003</v>
      </c>
      <c r="F5786" s="31">
        <v>146.0445</v>
      </c>
      <c r="G5786" s="31">
        <v>372.65719999999999</v>
      </c>
      <c r="H5786" s="31">
        <v>9.110087</v>
      </c>
      <c r="I5786" s="31">
        <v>2500.585</v>
      </c>
      <c r="J5786" s="31">
        <v>4453.402</v>
      </c>
      <c r="K5786" s="31">
        <v>2269.0819999999999</v>
      </c>
      <c r="L5786" s="31">
        <v>115.22</v>
      </c>
      <c r="M5786" s="31">
        <v>114.19</v>
      </c>
      <c r="N5786" s="31">
        <v>81.670500000000004</v>
      </c>
      <c r="O5786" s="31">
        <v>104.348</v>
      </c>
      <c r="P5786" s="31">
        <v>114.6837</v>
      </c>
      <c r="Q5786" s="31">
        <v>2496.777</v>
      </c>
      <c r="R5786" s="31">
        <v>78.736999999999995</v>
      </c>
      <c r="S5786" s="31" t="s">
        <v>108</v>
      </c>
    </row>
    <row r="5787" spans="1:19" x14ac:dyDescent="0.35">
      <c r="A5787" s="2">
        <v>40969</v>
      </c>
      <c r="B5787" s="31">
        <v>913.93029999999999</v>
      </c>
      <c r="C5787" s="31">
        <v>1778.7</v>
      </c>
      <c r="D5787" s="31">
        <v>765.70249999999999</v>
      </c>
      <c r="E5787" s="31">
        <v>763.58870000000002</v>
      </c>
      <c r="F5787" s="31">
        <v>146.97470000000001</v>
      </c>
      <c r="G5787" s="31">
        <v>373.363</v>
      </c>
      <c r="H5787" s="31">
        <v>9.2349899999999998</v>
      </c>
      <c r="I5787" s="31">
        <v>2500.2350000000001</v>
      </c>
      <c r="J5787" s="31">
        <v>4439.0540000000001</v>
      </c>
      <c r="K5787" s="31">
        <v>2259.502</v>
      </c>
      <c r="L5787" s="31">
        <v>116.06</v>
      </c>
      <c r="M5787" s="31">
        <v>115.07</v>
      </c>
      <c r="N5787" s="31">
        <v>82.301100000000005</v>
      </c>
      <c r="O5787" s="31">
        <v>104.2945</v>
      </c>
      <c r="P5787" s="31">
        <v>114.2971</v>
      </c>
      <c r="Q5787" s="31">
        <v>2490.4587999999999</v>
      </c>
      <c r="R5787" s="31">
        <v>78.789000000000001</v>
      </c>
      <c r="S5787" s="31" t="s">
        <v>108</v>
      </c>
    </row>
    <row r="5788" spans="1:19" x14ac:dyDescent="0.35">
      <c r="A5788" s="2">
        <v>40970</v>
      </c>
      <c r="B5788" s="31">
        <v>896.74289999999996</v>
      </c>
      <c r="C5788" s="31">
        <v>1736.4570000000001</v>
      </c>
      <c r="D5788" s="31">
        <v>767.21720000000005</v>
      </c>
      <c r="E5788" s="31">
        <v>759.27530000000002</v>
      </c>
      <c r="F5788" s="31">
        <v>145.91650000000001</v>
      </c>
      <c r="G5788" s="31">
        <v>376.32729999999998</v>
      </c>
      <c r="H5788" s="31">
        <v>9.110087</v>
      </c>
      <c r="I5788" s="31">
        <v>2497.2550000000001</v>
      </c>
      <c r="J5788" s="31">
        <v>4458.1840000000002</v>
      </c>
      <c r="K5788" s="31">
        <v>2271.8420000000001</v>
      </c>
      <c r="L5788" s="31">
        <v>115.58</v>
      </c>
      <c r="M5788" s="31">
        <v>112.91</v>
      </c>
      <c r="N5788" s="31">
        <v>82.308800000000005</v>
      </c>
      <c r="O5788" s="31">
        <v>103.565</v>
      </c>
      <c r="P5788" s="31">
        <v>113.2079</v>
      </c>
      <c r="Q5788" s="31">
        <v>2498.7147</v>
      </c>
      <c r="R5788" s="31">
        <v>79.403000000000006</v>
      </c>
      <c r="S5788" s="31" t="s">
        <v>108</v>
      </c>
    </row>
    <row r="5789" spans="1:19" x14ac:dyDescent="0.35">
      <c r="A5789" s="2">
        <v>40973</v>
      </c>
      <c r="B5789" s="31">
        <v>899.15639999999996</v>
      </c>
      <c r="C5789" s="31">
        <v>1728.9739999999999</v>
      </c>
      <c r="D5789" s="31">
        <v>770.43600000000004</v>
      </c>
      <c r="E5789" s="31">
        <v>752.5729</v>
      </c>
      <c r="F5789" s="31">
        <v>145.41300000000001</v>
      </c>
      <c r="G5789" s="31">
        <v>374.06880000000001</v>
      </c>
      <c r="H5789" s="31">
        <v>8.9110230000000001</v>
      </c>
      <c r="I5789" s="31">
        <v>2498.1309999999999</v>
      </c>
      <c r="J5789" s="31">
        <v>4450.7449999999999</v>
      </c>
      <c r="K5789" s="31">
        <v>2268.0970000000002</v>
      </c>
      <c r="L5789" s="31">
        <v>115.22</v>
      </c>
      <c r="M5789" s="31">
        <v>113.51</v>
      </c>
      <c r="N5789" s="31">
        <v>81.452600000000004</v>
      </c>
      <c r="O5789" s="31">
        <v>103.7423</v>
      </c>
      <c r="P5789" s="31">
        <v>113.4444</v>
      </c>
      <c r="Q5789" s="31">
        <v>2465.2087999999999</v>
      </c>
      <c r="R5789" s="31">
        <v>79.3</v>
      </c>
      <c r="S5789" s="31" t="s">
        <v>108</v>
      </c>
    </row>
    <row r="5790" spans="1:19" x14ac:dyDescent="0.35">
      <c r="A5790" s="2">
        <v>40974</v>
      </c>
      <c r="B5790" s="31">
        <v>887.96630000000005</v>
      </c>
      <c r="C5790" s="31">
        <v>1714.0619999999999</v>
      </c>
      <c r="D5790" s="31">
        <v>764.37699999999995</v>
      </c>
      <c r="E5790" s="31">
        <v>733.61590000000001</v>
      </c>
      <c r="F5790" s="31">
        <v>142.69909999999999</v>
      </c>
      <c r="G5790" s="31">
        <v>376.96249999999998</v>
      </c>
      <c r="H5790" s="31">
        <v>8.9110230000000001</v>
      </c>
      <c r="I5790" s="31">
        <v>2499.096</v>
      </c>
      <c r="J5790" s="31">
        <v>4469.3429999999998</v>
      </c>
      <c r="K5790" s="31">
        <v>2275.1999999999998</v>
      </c>
      <c r="L5790" s="31">
        <v>113.32</v>
      </c>
      <c r="M5790" s="31">
        <v>110.89</v>
      </c>
      <c r="N5790" s="31">
        <v>80.627499999999998</v>
      </c>
      <c r="O5790" s="31">
        <v>104.6086</v>
      </c>
      <c r="P5790" s="31">
        <v>112.4405</v>
      </c>
      <c r="Q5790" s="31">
        <v>2409.4670000000001</v>
      </c>
      <c r="R5790" s="31">
        <v>79.866</v>
      </c>
      <c r="S5790" s="31" t="s">
        <v>108</v>
      </c>
    </row>
    <row r="5791" spans="1:19" x14ac:dyDescent="0.35">
      <c r="A5791" s="2">
        <v>40975</v>
      </c>
      <c r="B5791" s="31">
        <v>903.61779999999999</v>
      </c>
      <c r="C5791" s="31">
        <v>1744.576</v>
      </c>
      <c r="D5791" s="31">
        <v>764.75570000000005</v>
      </c>
      <c r="E5791" s="31">
        <v>734.23530000000005</v>
      </c>
      <c r="F5791" s="31">
        <v>143.70609999999999</v>
      </c>
      <c r="G5791" s="31">
        <v>374.56279999999998</v>
      </c>
      <c r="H5791" s="31">
        <v>8.8876039999999996</v>
      </c>
      <c r="I5791" s="31">
        <v>2501.6410000000001</v>
      </c>
      <c r="J5791" s="31">
        <v>4462.4350000000004</v>
      </c>
      <c r="K5791" s="31">
        <v>2275.3229999999999</v>
      </c>
      <c r="L5791" s="31">
        <v>114.23</v>
      </c>
      <c r="M5791" s="31">
        <v>112.09</v>
      </c>
      <c r="N5791" s="31">
        <v>81.226799999999997</v>
      </c>
      <c r="O5791" s="31">
        <v>104.4789</v>
      </c>
      <c r="P5791" s="31">
        <v>112.4813</v>
      </c>
      <c r="Q5791" s="31">
        <v>2401.5088000000001</v>
      </c>
      <c r="R5791" s="31">
        <v>79.712000000000003</v>
      </c>
      <c r="S5791" s="31" t="s">
        <v>108</v>
      </c>
    </row>
    <row r="5792" spans="1:19" x14ac:dyDescent="0.35">
      <c r="A5792" s="2">
        <v>40976</v>
      </c>
      <c r="B5792" s="31">
        <v>913.9384</v>
      </c>
      <c r="C5792" s="31">
        <v>1759.056</v>
      </c>
      <c r="D5792" s="31">
        <v>784.47550000000001</v>
      </c>
      <c r="E5792" s="31">
        <v>737.53579999999999</v>
      </c>
      <c r="F5792" s="31">
        <v>144.96870000000001</v>
      </c>
      <c r="G5792" s="31">
        <v>377.88</v>
      </c>
      <c r="H5792" s="31">
        <v>9.3481830000000006</v>
      </c>
      <c r="I5792" s="31">
        <v>2499.402</v>
      </c>
      <c r="J5792" s="31">
        <v>4451.8069999999998</v>
      </c>
      <c r="K5792" s="31">
        <v>2271.71</v>
      </c>
      <c r="L5792" s="31">
        <v>115.39</v>
      </c>
      <c r="M5792" s="31">
        <v>113.51</v>
      </c>
      <c r="N5792" s="31">
        <v>82.129800000000003</v>
      </c>
      <c r="O5792" s="31">
        <v>103.75</v>
      </c>
      <c r="P5792" s="31">
        <v>113.78149999999999</v>
      </c>
      <c r="Q5792" s="31">
        <v>2436.1857</v>
      </c>
      <c r="R5792" s="31">
        <v>79.138999999999996</v>
      </c>
      <c r="S5792" s="31" t="s">
        <v>108</v>
      </c>
    </row>
    <row r="5793" spans="1:19" x14ac:dyDescent="0.35">
      <c r="A5793" s="2">
        <v>40977</v>
      </c>
      <c r="B5793" s="31">
        <v>916.73670000000004</v>
      </c>
      <c r="C5793" s="31">
        <v>1768.1859999999999</v>
      </c>
      <c r="D5793" s="31">
        <v>784.89170000000001</v>
      </c>
      <c r="E5793" s="31">
        <v>752.6508</v>
      </c>
      <c r="F5793" s="31">
        <v>146.06030000000001</v>
      </c>
      <c r="G5793" s="31">
        <v>377.66829999999999</v>
      </c>
      <c r="H5793" s="31">
        <v>9.4067310000000006</v>
      </c>
      <c r="I5793" s="31">
        <v>2499.5770000000002</v>
      </c>
      <c r="J5793" s="31">
        <v>4445.4309999999996</v>
      </c>
      <c r="K5793" s="31">
        <v>2274.009</v>
      </c>
      <c r="L5793" s="31">
        <v>115.89</v>
      </c>
      <c r="M5793" s="31">
        <v>115.38</v>
      </c>
      <c r="N5793" s="31">
        <v>82.464500000000001</v>
      </c>
      <c r="O5793" s="31">
        <v>102.5457</v>
      </c>
      <c r="P5793" s="31">
        <v>112.4693</v>
      </c>
      <c r="Q5793" s="31">
        <v>2453.2606999999998</v>
      </c>
      <c r="R5793" s="31">
        <v>80.040999999999997</v>
      </c>
      <c r="S5793" s="31" t="s">
        <v>108</v>
      </c>
    </row>
    <row r="5794" spans="1:19" x14ac:dyDescent="0.35">
      <c r="A5794" s="2">
        <v>40980</v>
      </c>
      <c r="B5794" s="31">
        <v>912.45519999999999</v>
      </c>
      <c r="C5794" s="31">
        <v>1763.8330000000001</v>
      </c>
      <c r="D5794" s="31">
        <v>779.02779999999996</v>
      </c>
      <c r="E5794" s="31">
        <v>747.86270000000002</v>
      </c>
      <c r="F5794" s="31">
        <v>145.05260000000001</v>
      </c>
      <c r="G5794" s="31">
        <v>376.75080000000003</v>
      </c>
      <c r="H5794" s="31">
        <v>9.3013440000000003</v>
      </c>
      <c r="I5794" s="31">
        <v>2502.3879999999999</v>
      </c>
      <c r="J5794" s="31">
        <v>4446.4930000000004</v>
      </c>
      <c r="K5794" s="31">
        <v>2280.4140000000002</v>
      </c>
      <c r="L5794" s="31">
        <v>115.89</v>
      </c>
      <c r="M5794" s="31">
        <v>114.98</v>
      </c>
      <c r="N5794" s="31">
        <v>82.560599999999994</v>
      </c>
      <c r="O5794" s="31">
        <v>102.7133</v>
      </c>
      <c r="P5794" s="31">
        <v>112.6414</v>
      </c>
      <c r="Q5794" s="31">
        <v>2431.5536000000002</v>
      </c>
      <c r="R5794" s="31">
        <v>79.89</v>
      </c>
      <c r="S5794" s="31" t="s">
        <v>108</v>
      </c>
    </row>
    <row r="5795" spans="1:19" x14ac:dyDescent="0.35">
      <c r="A5795" s="2">
        <v>40981</v>
      </c>
      <c r="B5795" s="31">
        <v>919.36689999999999</v>
      </c>
      <c r="C5795" s="31">
        <v>1780.569</v>
      </c>
      <c r="D5795" s="31">
        <v>785.56979999999999</v>
      </c>
      <c r="E5795" s="31">
        <v>757.80709999999999</v>
      </c>
      <c r="F5795" s="31">
        <v>144.5753</v>
      </c>
      <c r="G5795" s="31">
        <v>380.77379999999999</v>
      </c>
      <c r="H5795" s="31">
        <v>9.2584090000000003</v>
      </c>
      <c r="I5795" s="31">
        <v>2502.7399999999998</v>
      </c>
      <c r="J5795" s="31">
        <v>4425.2380000000003</v>
      </c>
      <c r="K5795" s="31">
        <v>2269.904</v>
      </c>
      <c r="L5795" s="31">
        <v>117.93</v>
      </c>
      <c r="M5795" s="31">
        <v>117.17</v>
      </c>
      <c r="N5795" s="31">
        <v>84.017899999999997</v>
      </c>
      <c r="O5795" s="31">
        <v>102.1534</v>
      </c>
      <c r="P5795" s="31">
        <v>112.37439999999999</v>
      </c>
      <c r="Q5795" s="31">
        <v>2468.779</v>
      </c>
      <c r="R5795" s="31">
        <v>80.192999999999998</v>
      </c>
      <c r="S5795" s="31" t="s">
        <v>108</v>
      </c>
    </row>
    <row r="5796" spans="1:19" x14ac:dyDescent="0.35">
      <c r="A5796" s="2">
        <v>40982</v>
      </c>
      <c r="B5796" s="31">
        <v>911.58370000000002</v>
      </c>
      <c r="C5796" s="31">
        <v>1775.047</v>
      </c>
      <c r="D5796" s="31">
        <v>785.75879999999995</v>
      </c>
      <c r="E5796" s="31">
        <v>749.66340000000002</v>
      </c>
      <c r="F5796" s="31">
        <v>140.18729999999999</v>
      </c>
      <c r="G5796" s="31">
        <v>381.19729999999998</v>
      </c>
      <c r="H5796" s="31">
        <v>9.0320230000000006</v>
      </c>
      <c r="I5796" s="31">
        <v>2493.2530000000002</v>
      </c>
      <c r="J5796" s="31">
        <v>4379.0069999999996</v>
      </c>
      <c r="K5796" s="31">
        <v>2246.4180000000001</v>
      </c>
      <c r="L5796" s="31">
        <v>117.76</v>
      </c>
      <c r="M5796" s="31">
        <v>116.05</v>
      </c>
      <c r="N5796" s="31">
        <v>84.290800000000004</v>
      </c>
      <c r="O5796" s="31">
        <v>100.7931</v>
      </c>
      <c r="P5796" s="31">
        <v>111.66</v>
      </c>
      <c r="Q5796" s="31">
        <v>2469.5018</v>
      </c>
      <c r="R5796" s="31">
        <v>80.564999999999998</v>
      </c>
      <c r="S5796" s="31" t="s">
        <v>108</v>
      </c>
    </row>
    <row r="5797" spans="1:19" x14ac:dyDescent="0.35">
      <c r="A5797" s="2">
        <v>40983</v>
      </c>
      <c r="B5797" s="31">
        <v>897.41250000000002</v>
      </c>
      <c r="C5797" s="31">
        <v>1743.8779999999999</v>
      </c>
      <c r="D5797" s="31">
        <v>774.4203</v>
      </c>
      <c r="E5797" s="31">
        <v>758.69230000000005</v>
      </c>
      <c r="F5797" s="31">
        <v>141.5932</v>
      </c>
      <c r="G5797" s="31">
        <v>386.4907</v>
      </c>
      <c r="H5797" s="31">
        <v>8.6690249999999995</v>
      </c>
      <c r="I5797" s="31">
        <v>2478.319</v>
      </c>
      <c r="J5797" s="31">
        <v>4381.6639999999998</v>
      </c>
      <c r="K5797" s="31">
        <v>2241.163</v>
      </c>
      <c r="L5797" s="31">
        <v>118.37</v>
      </c>
      <c r="M5797" s="31">
        <v>117.17</v>
      </c>
      <c r="N5797" s="31">
        <v>84.5715</v>
      </c>
      <c r="O5797" s="31">
        <v>101.3901</v>
      </c>
      <c r="P5797" s="31">
        <v>112.0445</v>
      </c>
      <c r="Q5797" s="31">
        <v>2466.4241000000002</v>
      </c>
      <c r="R5797" s="31">
        <v>80.150000000000006</v>
      </c>
      <c r="S5797" s="31" t="s">
        <v>108</v>
      </c>
    </row>
    <row r="5798" spans="1:19" x14ac:dyDescent="0.35">
      <c r="A5798" s="2">
        <v>40984</v>
      </c>
      <c r="B5798" s="31">
        <v>919.8809</v>
      </c>
      <c r="C5798" s="31">
        <v>1780.6759999999999</v>
      </c>
      <c r="D5798" s="31">
        <v>782.35730000000001</v>
      </c>
      <c r="E5798" s="31">
        <v>753.91229999999996</v>
      </c>
      <c r="F5798" s="31">
        <v>141.27789999999999</v>
      </c>
      <c r="G5798" s="31">
        <v>387.90230000000003</v>
      </c>
      <c r="H5798" s="31">
        <v>8.8056370000000008</v>
      </c>
      <c r="I5798" s="31">
        <v>2480.779</v>
      </c>
      <c r="J5798" s="31">
        <v>4373.6930000000002</v>
      </c>
      <c r="K5798" s="31">
        <v>2224.4110000000001</v>
      </c>
      <c r="L5798" s="31">
        <v>118.59</v>
      </c>
      <c r="M5798" s="31">
        <v>117.12</v>
      </c>
      <c r="N5798" s="31">
        <v>84.485699999999994</v>
      </c>
      <c r="O5798" s="31">
        <v>101.3262</v>
      </c>
      <c r="P5798" s="31">
        <v>112.9024</v>
      </c>
      <c r="Q5798" s="31">
        <v>2461.8452000000002</v>
      </c>
      <c r="R5798" s="31">
        <v>79.786000000000001</v>
      </c>
      <c r="S5798" s="31" t="s">
        <v>108</v>
      </c>
    </row>
    <row r="5799" spans="1:19" x14ac:dyDescent="0.35">
      <c r="A5799" s="2">
        <v>40987</v>
      </c>
      <c r="B5799" s="31">
        <v>919.58720000000005</v>
      </c>
      <c r="C5799" s="31">
        <v>1785.0830000000001</v>
      </c>
      <c r="D5799" s="31">
        <v>787.64859999999999</v>
      </c>
      <c r="E5799" s="31">
        <v>759.31190000000004</v>
      </c>
      <c r="F5799" s="31">
        <v>142.2663</v>
      </c>
      <c r="G5799" s="31">
        <v>385.78489999999999</v>
      </c>
      <c r="H5799" s="31">
        <v>8.9344429999999999</v>
      </c>
      <c r="I5799" s="31">
        <v>2483.9409999999998</v>
      </c>
      <c r="J5799" s="31">
        <v>4351.375</v>
      </c>
      <c r="K5799" s="31">
        <v>2226.7109999999998</v>
      </c>
      <c r="L5799" s="31">
        <v>119.05</v>
      </c>
      <c r="M5799" s="31">
        <v>118.04</v>
      </c>
      <c r="N5799" s="31">
        <v>85.070499999999996</v>
      </c>
      <c r="O5799" s="31">
        <v>101.3762</v>
      </c>
      <c r="P5799" s="31">
        <v>113.5108</v>
      </c>
      <c r="Q5799" s="31">
        <v>2457.1945000000001</v>
      </c>
      <c r="R5799" s="31">
        <v>79.451999999999998</v>
      </c>
      <c r="S5799" s="31" t="s">
        <v>108</v>
      </c>
    </row>
    <row r="5800" spans="1:19" x14ac:dyDescent="0.35">
      <c r="A5800" s="2">
        <v>40988</v>
      </c>
      <c r="B5800" s="31">
        <v>908.42639999999994</v>
      </c>
      <c r="C5800" s="31">
        <v>1779.508</v>
      </c>
      <c r="D5800" s="31">
        <v>780.46749999999997</v>
      </c>
      <c r="E5800" s="31">
        <v>746.83079999999995</v>
      </c>
      <c r="F5800" s="31">
        <v>140.53659999999999</v>
      </c>
      <c r="G5800" s="31">
        <v>379.71510000000001</v>
      </c>
      <c r="H5800" s="31">
        <v>9.2584090000000003</v>
      </c>
      <c r="I5800" s="31">
        <v>2483.9409999999998</v>
      </c>
      <c r="J5800" s="31">
        <v>4350.3119999999999</v>
      </c>
      <c r="K5800" s="31">
        <v>2227.3679999999999</v>
      </c>
      <c r="L5800" s="31">
        <v>118.71</v>
      </c>
      <c r="M5800" s="31">
        <v>116.97</v>
      </c>
      <c r="N5800" s="31">
        <v>85.312200000000004</v>
      </c>
      <c r="O5800" s="31">
        <v>100.9813</v>
      </c>
      <c r="P5800" s="31">
        <v>113.32989999999999</v>
      </c>
      <c r="Q5800" s="31">
        <v>2430.92</v>
      </c>
      <c r="R5800" s="31">
        <v>79.593000000000004</v>
      </c>
      <c r="S5800" s="31" t="s">
        <v>108</v>
      </c>
    </row>
    <row r="5801" spans="1:19" x14ac:dyDescent="0.35">
      <c r="A5801" s="2">
        <v>40989</v>
      </c>
      <c r="B5801" s="31">
        <v>908.1327</v>
      </c>
      <c r="C5801" s="31">
        <v>1776.269</v>
      </c>
      <c r="D5801" s="31">
        <v>776.49900000000002</v>
      </c>
      <c r="E5801" s="31">
        <v>749.13229999999999</v>
      </c>
      <c r="F5801" s="31">
        <v>140.81780000000001</v>
      </c>
      <c r="G5801" s="31">
        <v>382.53829999999999</v>
      </c>
      <c r="H5801" s="31">
        <v>9.2076670000000007</v>
      </c>
      <c r="I5801" s="31">
        <v>2486.576</v>
      </c>
      <c r="J5801" s="31">
        <v>4372.0990000000002</v>
      </c>
      <c r="K5801" s="31">
        <v>2238.6999999999998</v>
      </c>
      <c r="L5801" s="31">
        <v>118.5</v>
      </c>
      <c r="M5801" s="31">
        <v>116.83</v>
      </c>
      <c r="N5801" s="31">
        <v>85.304400000000001</v>
      </c>
      <c r="O5801" s="31">
        <v>100.97490000000001</v>
      </c>
      <c r="P5801" s="31">
        <v>113.06270000000001</v>
      </c>
      <c r="Q5801" s="31">
        <v>2425.8885</v>
      </c>
      <c r="R5801" s="31">
        <v>79.656999999999996</v>
      </c>
      <c r="S5801" s="31" t="s">
        <v>108</v>
      </c>
    </row>
    <row r="5802" spans="1:19" x14ac:dyDescent="0.35">
      <c r="A5802" s="2">
        <v>40990</v>
      </c>
      <c r="B5802" s="31">
        <v>900.05579999999998</v>
      </c>
      <c r="C5802" s="31">
        <v>1765.915</v>
      </c>
      <c r="D5802" s="31">
        <v>766.67229999999995</v>
      </c>
      <c r="E5802" s="31">
        <v>734.57100000000003</v>
      </c>
      <c r="F5802" s="31">
        <v>140.1532</v>
      </c>
      <c r="G5802" s="31">
        <v>380.98559999999998</v>
      </c>
      <c r="H5802" s="31">
        <v>8.9188299999999998</v>
      </c>
      <c r="I5802" s="31">
        <v>2486.576</v>
      </c>
      <c r="J5802" s="31">
        <v>4377.9440000000004</v>
      </c>
      <c r="K5802" s="31">
        <v>2251.181</v>
      </c>
      <c r="L5802" s="31">
        <v>117.78</v>
      </c>
      <c r="M5802" s="31">
        <v>115.98</v>
      </c>
      <c r="N5802" s="31">
        <v>85.179599999999994</v>
      </c>
      <c r="O5802" s="31">
        <v>102.36239999999999</v>
      </c>
      <c r="P5802" s="31">
        <v>113.1039</v>
      </c>
      <c r="Q5802" s="31">
        <v>2409.5985000000001</v>
      </c>
      <c r="R5802" s="31">
        <v>79.736000000000004</v>
      </c>
      <c r="S5802" s="31" t="s">
        <v>108</v>
      </c>
    </row>
    <row r="5803" spans="1:19" x14ac:dyDescent="0.35">
      <c r="A5803" s="2">
        <v>40991</v>
      </c>
      <c r="B5803" s="31">
        <v>913.34590000000003</v>
      </c>
      <c r="C5803" s="31">
        <v>1788.854</v>
      </c>
      <c r="D5803" s="31">
        <v>778.19979999999998</v>
      </c>
      <c r="E5803" s="31">
        <v>742.44910000000004</v>
      </c>
      <c r="F5803" s="31">
        <v>141.85730000000001</v>
      </c>
      <c r="G5803" s="31">
        <v>385.57319999999999</v>
      </c>
      <c r="H5803" s="31">
        <v>9.0047010000000007</v>
      </c>
      <c r="I5803" s="31">
        <v>2487.63</v>
      </c>
      <c r="J5803" s="31">
        <v>4388.5720000000001</v>
      </c>
      <c r="K5803" s="31">
        <v>2256.1080000000002</v>
      </c>
      <c r="L5803" s="31">
        <v>118.2</v>
      </c>
      <c r="M5803" s="31">
        <v>117.36</v>
      </c>
      <c r="N5803" s="31">
        <v>85.101600000000005</v>
      </c>
      <c r="O5803" s="31">
        <v>102.5411</v>
      </c>
      <c r="P5803" s="31">
        <v>113.685</v>
      </c>
      <c r="Q5803" s="31">
        <v>2412.8429999999998</v>
      </c>
      <c r="R5803" s="31">
        <v>79.344999999999999</v>
      </c>
      <c r="S5803" s="31" t="s">
        <v>108</v>
      </c>
    </row>
    <row r="5804" spans="1:19" x14ac:dyDescent="0.35">
      <c r="A5804" s="2">
        <v>40994</v>
      </c>
      <c r="B5804" s="31">
        <v>917.678</v>
      </c>
      <c r="C5804" s="31">
        <v>1804.6780000000001</v>
      </c>
      <c r="D5804" s="31">
        <v>779.52260000000001</v>
      </c>
      <c r="E5804" s="31">
        <v>756.52350000000001</v>
      </c>
      <c r="F5804" s="31">
        <v>143.8426</v>
      </c>
      <c r="G5804" s="31">
        <v>389.45499999999998</v>
      </c>
      <c r="H5804" s="31">
        <v>9.0983780000000003</v>
      </c>
      <c r="I5804" s="31">
        <v>2491.1439999999998</v>
      </c>
      <c r="J5804" s="31">
        <v>4389.1040000000003</v>
      </c>
      <c r="K5804" s="31">
        <v>2245.433</v>
      </c>
      <c r="L5804" s="31">
        <v>119.98</v>
      </c>
      <c r="M5804" s="31">
        <v>119.72</v>
      </c>
      <c r="N5804" s="31">
        <v>86.606399999999994</v>
      </c>
      <c r="O5804" s="31">
        <v>101.94589999999999</v>
      </c>
      <c r="P5804" s="31">
        <v>114.2238</v>
      </c>
      <c r="Q5804" s="31">
        <v>2419.5160999999998</v>
      </c>
      <c r="R5804" s="31">
        <v>78.981999999999999</v>
      </c>
      <c r="S5804" s="31" t="s">
        <v>108</v>
      </c>
    </row>
    <row r="5805" spans="1:19" x14ac:dyDescent="0.35">
      <c r="A5805" s="2">
        <v>40995</v>
      </c>
      <c r="B5805" s="31">
        <v>916.13610000000006</v>
      </c>
      <c r="C5805" s="31">
        <v>1798.1469999999999</v>
      </c>
      <c r="D5805" s="31">
        <v>775.93209999999999</v>
      </c>
      <c r="E5805" s="31">
        <v>756.08090000000004</v>
      </c>
      <c r="F5805" s="31">
        <v>143.80000000000001</v>
      </c>
      <c r="G5805" s="31">
        <v>386.70240000000001</v>
      </c>
      <c r="H5805" s="31">
        <v>9.1959579999999992</v>
      </c>
      <c r="I5805" s="31">
        <v>2491.1439999999998</v>
      </c>
      <c r="J5805" s="31">
        <v>4407.1710000000003</v>
      </c>
      <c r="K5805" s="31">
        <v>2254.7939999999999</v>
      </c>
      <c r="L5805" s="31">
        <v>119.26</v>
      </c>
      <c r="M5805" s="31">
        <v>118.62</v>
      </c>
      <c r="N5805" s="31">
        <v>86.567400000000006</v>
      </c>
      <c r="O5805" s="31">
        <v>101.5639</v>
      </c>
      <c r="P5805" s="31">
        <v>114.1891</v>
      </c>
      <c r="Q5805" s="31">
        <v>2445.2723000000001</v>
      </c>
      <c r="R5805" s="31">
        <v>79.046999999999997</v>
      </c>
      <c r="S5805" s="31" t="s">
        <v>108</v>
      </c>
    </row>
    <row r="5806" spans="1:19" x14ac:dyDescent="0.35">
      <c r="A5806" s="2">
        <v>40996</v>
      </c>
      <c r="B5806" s="31">
        <v>906.51729999999998</v>
      </c>
      <c r="C5806" s="31">
        <v>1785.2439999999999</v>
      </c>
      <c r="D5806" s="31">
        <v>774.23130000000003</v>
      </c>
      <c r="E5806" s="31">
        <v>739.39520000000005</v>
      </c>
      <c r="F5806" s="31">
        <v>141.48240000000001</v>
      </c>
      <c r="G5806" s="31">
        <v>386.06720000000001</v>
      </c>
      <c r="H5806" s="31">
        <v>8.9578620000000004</v>
      </c>
      <c r="I5806" s="31">
        <v>2493.6039999999998</v>
      </c>
      <c r="J5806" s="31">
        <v>4406.6390000000001</v>
      </c>
      <c r="K5806" s="31">
        <v>2263.8270000000002</v>
      </c>
      <c r="L5806" s="31">
        <v>118.73</v>
      </c>
      <c r="M5806" s="31">
        <v>117.68</v>
      </c>
      <c r="N5806" s="31">
        <v>86.325699999999998</v>
      </c>
      <c r="O5806" s="31">
        <v>101.86790000000001</v>
      </c>
      <c r="P5806" s="31">
        <v>113.90519999999999</v>
      </c>
      <c r="Q5806" s="31">
        <v>2418.6477</v>
      </c>
      <c r="R5806" s="31">
        <v>79.126000000000005</v>
      </c>
      <c r="S5806" s="31" t="s">
        <v>108</v>
      </c>
    </row>
    <row r="5807" spans="1:19" x14ac:dyDescent="0.35">
      <c r="A5807" s="2">
        <v>40997</v>
      </c>
      <c r="B5807" s="31">
        <v>893.08029999999997</v>
      </c>
      <c r="C5807" s="31">
        <v>1773.35</v>
      </c>
      <c r="D5807" s="31">
        <v>768.94</v>
      </c>
      <c r="E5807" s="31">
        <v>739.70500000000004</v>
      </c>
      <c r="F5807" s="31">
        <v>141.00530000000001</v>
      </c>
      <c r="G5807" s="31">
        <v>382.67939999999999</v>
      </c>
      <c r="H5807" s="31">
        <v>8.676831</v>
      </c>
      <c r="I5807" s="31">
        <v>2494.3069999999998</v>
      </c>
      <c r="J5807" s="31">
        <v>4417.799</v>
      </c>
      <c r="K5807" s="31">
        <v>2271.2170000000001</v>
      </c>
      <c r="L5807" s="31">
        <v>118.56</v>
      </c>
      <c r="M5807" s="31">
        <v>117.67</v>
      </c>
      <c r="N5807" s="31">
        <v>86.021699999999996</v>
      </c>
      <c r="O5807" s="31">
        <v>102.6516</v>
      </c>
      <c r="P5807" s="31">
        <v>113.8017</v>
      </c>
      <c r="Q5807" s="31">
        <v>2392.5136000000002</v>
      </c>
      <c r="R5807" s="31">
        <v>79.186000000000007</v>
      </c>
      <c r="S5807" s="31" t="s">
        <v>108</v>
      </c>
    </row>
    <row r="5808" spans="1:19" x14ac:dyDescent="0.35">
      <c r="A5808" s="2">
        <v>40998</v>
      </c>
      <c r="B5808" s="31">
        <v>896.3845</v>
      </c>
      <c r="C5808" s="31">
        <v>1756.5709999999999</v>
      </c>
      <c r="D5808" s="31">
        <v>766.29430000000002</v>
      </c>
      <c r="E5808" s="31">
        <v>748.02570000000003</v>
      </c>
      <c r="F5808" s="31">
        <v>142.4538</v>
      </c>
      <c r="G5808" s="31">
        <v>396.08940000000001</v>
      </c>
      <c r="H5808" s="31">
        <v>8.6612179999999999</v>
      </c>
      <c r="I5808" s="31">
        <v>2494.6579999999999</v>
      </c>
      <c r="J5808" s="31">
        <v>4403.451</v>
      </c>
      <c r="K5808" s="31">
        <v>2274.174</v>
      </c>
      <c r="L5808" s="31">
        <v>118.99</v>
      </c>
      <c r="M5808" s="31">
        <v>117.26</v>
      </c>
      <c r="N5808" s="31">
        <v>85.787800000000004</v>
      </c>
      <c r="O5808" s="31">
        <v>102.6009</v>
      </c>
      <c r="P5808" s="31">
        <v>114.1447</v>
      </c>
      <c r="Q5808" s="31">
        <v>2413.1412999999998</v>
      </c>
      <c r="R5808" s="31">
        <v>79.004000000000005</v>
      </c>
      <c r="S5808" s="31" t="s">
        <v>108</v>
      </c>
    </row>
    <row r="5809" spans="1:19" x14ac:dyDescent="0.35">
      <c r="A5809" s="2">
        <v>41001</v>
      </c>
      <c r="B5809" s="31">
        <v>916.13610000000006</v>
      </c>
      <c r="C5809" s="31">
        <v>1795.9169999999999</v>
      </c>
      <c r="D5809" s="31">
        <v>774.04229999999995</v>
      </c>
      <c r="E5809" s="31">
        <v>765.50810000000001</v>
      </c>
      <c r="F5809" s="31">
        <v>143.11840000000001</v>
      </c>
      <c r="G5809" s="31">
        <v>401.17110000000002</v>
      </c>
      <c r="H5809" s="31">
        <v>8.5363150000000001</v>
      </c>
      <c r="I5809" s="31">
        <v>2489.9140000000002</v>
      </c>
      <c r="J5809" s="31">
        <v>4410.8900000000003</v>
      </c>
      <c r="K5809" s="31">
        <v>2273.0239999999999</v>
      </c>
      <c r="L5809" s="31">
        <v>119.77</v>
      </c>
      <c r="M5809" s="31">
        <v>118.67</v>
      </c>
      <c r="N5809" s="31">
        <v>86.606399999999994</v>
      </c>
      <c r="O5809" s="31">
        <v>102.9179</v>
      </c>
      <c r="P5809" s="31">
        <v>114.0074</v>
      </c>
      <c r="Q5809" s="31">
        <v>2427.8989000000001</v>
      </c>
      <c r="R5809" s="31">
        <v>78.819999999999993</v>
      </c>
      <c r="S5809" s="31" t="s">
        <v>108</v>
      </c>
    </row>
    <row r="5810" spans="1:19" x14ac:dyDescent="0.35">
      <c r="A5810" s="2">
        <v>41002</v>
      </c>
      <c r="B5810" s="31">
        <v>913.27250000000004</v>
      </c>
      <c r="C5810" s="31">
        <v>1802.9259999999999</v>
      </c>
      <c r="D5810" s="31">
        <v>781.22339999999997</v>
      </c>
      <c r="E5810" s="31">
        <v>763.11810000000003</v>
      </c>
      <c r="F5810" s="31">
        <v>142.4623</v>
      </c>
      <c r="G5810" s="31">
        <v>399.97129999999999</v>
      </c>
      <c r="H5810" s="31">
        <v>8.3645739999999993</v>
      </c>
      <c r="I5810" s="31">
        <v>2487.279</v>
      </c>
      <c r="J5810" s="31">
        <v>4384.3209999999999</v>
      </c>
      <c r="K5810" s="31">
        <v>2270.8890000000001</v>
      </c>
      <c r="L5810" s="31">
        <v>119.45</v>
      </c>
      <c r="M5810" s="31">
        <v>117.8</v>
      </c>
      <c r="N5810" s="31">
        <v>86.668800000000005</v>
      </c>
      <c r="O5810" s="31">
        <v>102.6477</v>
      </c>
      <c r="P5810" s="31">
        <v>114.3322</v>
      </c>
      <c r="Q5810" s="31">
        <v>2446.3119000000002</v>
      </c>
      <c r="R5810" s="31">
        <v>79.483000000000004</v>
      </c>
      <c r="S5810" s="31" t="s">
        <v>108</v>
      </c>
    </row>
    <row r="5811" spans="1:19" x14ac:dyDescent="0.35">
      <c r="A5811" s="2">
        <v>41003</v>
      </c>
      <c r="B5811" s="31">
        <v>894.76909999999998</v>
      </c>
      <c r="C5811" s="31">
        <v>1770.1110000000001</v>
      </c>
      <c r="D5811" s="31">
        <v>766.48329999999999</v>
      </c>
      <c r="E5811" s="31">
        <v>739.08529999999996</v>
      </c>
      <c r="F5811" s="31">
        <v>137.52889999999999</v>
      </c>
      <c r="G5811" s="31">
        <v>400.74770000000001</v>
      </c>
      <c r="H5811" s="31">
        <v>8.1303820000000009</v>
      </c>
      <c r="I5811" s="31">
        <v>2487.1030000000001</v>
      </c>
      <c r="J5811" s="31">
        <v>4399.7309999999998</v>
      </c>
      <c r="K5811" s="31">
        <v>2273.0239999999999</v>
      </c>
      <c r="L5811" s="31">
        <v>118.14</v>
      </c>
      <c r="M5811" s="31">
        <v>115.6</v>
      </c>
      <c r="N5811" s="31">
        <v>85.343299999999999</v>
      </c>
      <c r="O5811" s="31">
        <v>102.3921</v>
      </c>
      <c r="P5811" s="31">
        <v>112.42749999999999</v>
      </c>
      <c r="Q5811" s="31">
        <v>2403.942</v>
      </c>
      <c r="R5811" s="31">
        <v>79.778000000000006</v>
      </c>
      <c r="S5811" s="31" t="s">
        <v>108</v>
      </c>
    </row>
    <row r="5812" spans="1:19" x14ac:dyDescent="0.35">
      <c r="A5812" s="2">
        <v>41004</v>
      </c>
      <c r="B5812" s="31">
        <v>901.89139999999998</v>
      </c>
      <c r="C5812" s="31">
        <v>1773.7750000000001</v>
      </c>
      <c r="D5812" s="31">
        <v>762.51480000000004</v>
      </c>
      <c r="E5812" s="31">
        <v>740.10329999999999</v>
      </c>
      <c r="F5812" s="31">
        <v>138.8922</v>
      </c>
      <c r="G5812" s="31">
        <v>404.84129999999999</v>
      </c>
      <c r="H5812" s="31">
        <v>8.1381879999999995</v>
      </c>
      <c r="I5812" s="31">
        <v>2489.9140000000002</v>
      </c>
      <c r="J5812" s="31">
        <v>4419.924</v>
      </c>
      <c r="K5812" s="31">
        <v>2285.0129999999999</v>
      </c>
      <c r="L5812" s="31">
        <v>117.89</v>
      </c>
      <c r="M5812" s="31">
        <v>115.19</v>
      </c>
      <c r="N5812" s="31">
        <v>85.881299999999996</v>
      </c>
      <c r="O5812" s="31">
        <v>102.50279999999999</v>
      </c>
      <c r="P5812" s="31">
        <v>111.9663</v>
      </c>
      <c r="Q5812" s="31">
        <v>2404.0978</v>
      </c>
      <c r="R5812" s="31">
        <v>80.075999999999993</v>
      </c>
      <c r="S5812" s="31" t="s">
        <v>108</v>
      </c>
    </row>
    <row r="5813" spans="1:19" x14ac:dyDescent="0.35">
      <c r="A5813" s="2">
        <v>41005</v>
      </c>
      <c r="B5813" s="31">
        <v>901.89139999999998</v>
      </c>
      <c r="C5813" s="31">
        <v>1773.7750000000001</v>
      </c>
      <c r="D5813" s="31">
        <v>762.51480000000004</v>
      </c>
      <c r="E5813" s="31">
        <v>740.10329999999999</v>
      </c>
      <c r="F5813" s="31">
        <v>138.8922</v>
      </c>
      <c r="G5813" s="31">
        <v>404.84129999999999</v>
      </c>
      <c r="H5813" s="31">
        <v>8.1381879999999995</v>
      </c>
      <c r="I5813" s="31">
        <v>2495.1849999999999</v>
      </c>
      <c r="J5813" s="31">
        <v>4419.924</v>
      </c>
      <c r="K5813" s="31">
        <v>2285.0129999999999</v>
      </c>
      <c r="L5813" s="31">
        <v>117.89</v>
      </c>
      <c r="M5813" s="31">
        <v>115.19</v>
      </c>
      <c r="N5813" s="31">
        <v>85.881299999999996</v>
      </c>
      <c r="O5813" s="31">
        <v>102.50279999999999</v>
      </c>
      <c r="P5813" s="31">
        <v>111.9663</v>
      </c>
      <c r="Q5813" s="31">
        <v>2402.9501</v>
      </c>
      <c r="R5813" s="31">
        <v>79.885999999999996</v>
      </c>
      <c r="S5813" s="31" t="s">
        <v>108</v>
      </c>
    </row>
    <row r="5814" spans="1:19" x14ac:dyDescent="0.35">
      <c r="A5814" s="2">
        <v>41008</v>
      </c>
      <c r="B5814" s="31">
        <v>896.75160000000005</v>
      </c>
      <c r="C5814" s="31">
        <v>1750.518</v>
      </c>
      <c r="D5814" s="31">
        <v>752.4991</v>
      </c>
      <c r="E5814" s="31">
        <v>740.10329999999999</v>
      </c>
      <c r="F5814" s="31">
        <v>140.06800000000001</v>
      </c>
      <c r="G5814" s="31">
        <v>403.99439999999998</v>
      </c>
      <c r="H5814" s="31">
        <v>8.2279619999999998</v>
      </c>
      <c r="I5814" s="31">
        <v>2500.1039999999998</v>
      </c>
      <c r="J5814" s="31">
        <v>4459.7780000000002</v>
      </c>
      <c r="K5814" s="31">
        <v>2285.0129999999999</v>
      </c>
      <c r="L5814" s="31">
        <v>116.59</v>
      </c>
      <c r="M5814" s="31">
        <v>113.18</v>
      </c>
      <c r="N5814" s="31">
        <v>85.093900000000005</v>
      </c>
      <c r="O5814" s="31">
        <v>102.50279999999999</v>
      </c>
      <c r="P5814" s="31">
        <v>111.9663</v>
      </c>
      <c r="Q5814" s="31">
        <v>2378.8436999999999</v>
      </c>
      <c r="R5814" s="31">
        <v>79.733000000000004</v>
      </c>
      <c r="S5814" s="31" t="s">
        <v>108</v>
      </c>
    </row>
    <row r="5815" spans="1:19" x14ac:dyDescent="0.35">
      <c r="A5815" s="2">
        <v>41009</v>
      </c>
      <c r="B5815" s="31">
        <v>877.51170000000002</v>
      </c>
      <c r="C5815" s="31">
        <v>1724.87</v>
      </c>
      <c r="D5815" s="31">
        <v>751.44079999999997</v>
      </c>
      <c r="E5815" s="31">
        <v>710.93640000000005</v>
      </c>
      <c r="F5815" s="31">
        <v>141.49940000000001</v>
      </c>
      <c r="G5815" s="31">
        <v>402.4425</v>
      </c>
      <c r="H5815" s="31">
        <v>8.0532640000000004</v>
      </c>
      <c r="I5815" s="31">
        <v>2502.5639999999999</v>
      </c>
      <c r="J5815" s="31">
        <v>4475.1880000000001</v>
      </c>
      <c r="K5815" s="31">
        <v>2304.2280000000001</v>
      </c>
      <c r="L5815" s="31">
        <v>115.07</v>
      </c>
      <c r="M5815" s="31">
        <v>110.98</v>
      </c>
      <c r="N5815" s="31">
        <v>84.111500000000007</v>
      </c>
      <c r="O5815" s="31">
        <v>104.3507</v>
      </c>
      <c r="P5815" s="31">
        <v>112.13890000000001</v>
      </c>
      <c r="Q5815" s="31">
        <v>2355.5263</v>
      </c>
      <c r="R5815" s="31">
        <v>79.891000000000005</v>
      </c>
      <c r="S5815" s="31" t="s">
        <v>108</v>
      </c>
    </row>
    <row r="5816" spans="1:19" x14ac:dyDescent="0.35">
      <c r="A5816" s="2">
        <v>41010</v>
      </c>
      <c r="B5816" s="31">
        <v>880.43899999999996</v>
      </c>
      <c r="C5816" s="31">
        <v>1746.739</v>
      </c>
      <c r="D5816" s="31">
        <v>753.63319999999999</v>
      </c>
      <c r="E5816" s="31">
        <v>712.13139999999999</v>
      </c>
      <c r="F5816" s="31">
        <v>141.46530000000001</v>
      </c>
      <c r="G5816" s="31">
        <v>401.42689999999999</v>
      </c>
      <c r="H5816" s="31">
        <v>8.1974619999999998</v>
      </c>
      <c r="I5816" s="31">
        <v>2504.3209999999999</v>
      </c>
      <c r="J5816" s="31">
        <v>4466.1549999999997</v>
      </c>
      <c r="K5816" s="31">
        <v>2296.0160000000001</v>
      </c>
      <c r="L5816" s="31">
        <v>115.66</v>
      </c>
      <c r="M5816" s="31">
        <v>112.31</v>
      </c>
      <c r="N5816" s="31">
        <v>84.337599999999995</v>
      </c>
      <c r="O5816" s="31">
        <v>104.2396</v>
      </c>
      <c r="P5816" s="31">
        <v>112.453</v>
      </c>
      <c r="Q5816" s="31">
        <v>2355.7058999999999</v>
      </c>
      <c r="R5816" s="31">
        <v>79.795000000000002</v>
      </c>
      <c r="S5816" s="31" t="s">
        <v>108</v>
      </c>
    </row>
    <row r="5817" spans="1:19" x14ac:dyDescent="0.35">
      <c r="A5817" s="2">
        <v>41011</v>
      </c>
      <c r="B5817" s="31">
        <v>892.8039</v>
      </c>
      <c r="C5817" s="31">
        <v>1777.364</v>
      </c>
      <c r="D5817" s="31">
        <v>758.54949999999997</v>
      </c>
      <c r="E5817" s="31">
        <v>728.2876</v>
      </c>
      <c r="F5817" s="31">
        <v>143.19499999999999</v>
      </c>
      <c r="G5817" s="31">
        <v>406.99700000000001</v>
      </c>
      <c r="H5817" s="31">
        <v>8.3774979999999992</v>
      </c>
      <c r="I5817" s="31">
        <v>2503.6179999999999</v>
      </c>
      <c r="J5817" s="31">
        <v>4459.7780000000002</v>
      </c>
      <c r="K5817" s="31">
        <v>2293.5529999999999</v>
      </c>
      <c r="L5817" s="31">
        <v>117.53</v>
      </c>
      <c r="M5817" s="31">
        <v>114.58</v>
      </c>
      <c r="N5817" s="31">
        <v>85.413499999999999</v>
      </c>
      <c r="O5817" s="31">
        <v>104.3593</v>
      </c>
      <c r="P5817" s="31">
        <v>112.9212</v>
      </c>
      <c r="Q5817" s="31">
        <v>2376.1707999999999</v>
      </c>
      <c r="R5817" s="31">
        <v>79.284999999999997</v>
      </c>
      <c r="S5817" s="31" t="s">
        <v>108</v>
      </c>
    </row>
    <row r="5818" spans="1:19" x14ac:dyDescent="0.35">
      <c r="A5818" s="2">
        <v>41012</v>
      </c>
      <c r="B5818" s="31">
        <v>890.16740000000004</v>
      </c>
      <c r="C5818" s="31">
        <v>1774.877</v>
      </c>
      <c r="D5818" s="31">
        <v>761.91679999999997</v>
      </c>
      <c r="E5818" s="31">
        <v>708.11009999999999</v>
      </c>
      <c r="F5818" s="31">
        <v>141.45679999999999</v>
      </c>
      <c r="G5818" s="31">
        <v>405.9117</v>
      </c>
      <c r="H5818" s="31">
        <v>8.6241710000000005</v>
      </c>
      <c r="I5818" s="31">
        <v>2504.848</v>
      </c>
      <c r="J5818" s="31">
        <v>4473.0630000000001</v>
      </c>
      <c r="K5818" s="31">
        <v>2304.8850000000002</v>
      </c>
      <c r="L5818" s="31">
        <v>115.74</v>
      </c>
      <c r="M5818" s="31">
        <v>112.37</v>
      </c>
      <c r="N5818" s="31">
        <v>84.002300000000005</v>
      </c>
      <c r="O5818" s="31">
        <v>104.2617</v>
      </c>
      <c r="P5818" s="31">
        <v>112.1322</v>
      </c>
      <c r="Q5818" s="31">
        <v>2382.3150000000001</v>
      </c>
      <c r="R5818" s="31">
        <v>79.888000000000005</v>
      </c>
      <c r="S5818" s="31" t="s">
        <v>108</v>
      </c>
    </row>
    <row r="5819" spans="1:19" x14ac:dyDescent="0.35">
      <c r="A5819" s="2">
        <v>41015</v>
      </c>
      <c r="B5819" s="31">
        <v>872.62789999999995</v>
      </c>
      <c r="C5819" s="31">
        <v>1735.432</v>
      </c>
      <c r="D5819" s="31">
        <v>751.12959999999998</v>
      </c>
      <c r="E5819" s="31">
        <v>707.73379999999997</v>
      </c>
      <c r="F5819" s="31">
        <v>140.56219999999999</v>
      </c>
      <c r="G5819" s="31">
        <v>401.26299999999998</v>
      </c>
      <c r="H5819" s="31">
        <v>8.7260930000000005</v>
      </c>
      <c r="I5819" s="31">
        <v>2506.605</v>
      </c>
      <c r="J5819" s="31">
        <v>4478.3770000000004</v>
      </c>
      <c r="K5819" s="31">
        <v>2305.3780000000002</v>
      </c>
      <c r="L5819" s="31">
        <v>115.66</v>
      </c>
      <c r="M5819" s="31">
        <v>112.68</v>
      </c>
      <c r="N5819" s="31">
        <v>83.0745</v>
      </c>
      <c r="O5819" s="31">
        <v>105.0329</v>
      </c>
      <c r="P5819" s="31">
        <v>111.9528</v>
      </c>
      <c r="Q5819" s="31">
        <v>2366.6605</v>
      </c>
      <c r="R5819" s="31">
        <v>79.555000000000007</v>
      </c>
      <c r="S5819" s="31" t="s">
        <v>108</v>
      </c>
    </row>
    <row r="5820" spans="1:19" x14ac:dyDescent="0.35">
      <c r="A5820" s="2">
        <v>41016</v>
      </c>
      <c r="B5820" s="31">
        <v>874.54399999999998</v>
      </c>
      <c r="C5820" s="31">
        <v>1725.163</v>
      </c>
      <c r="D5820" s="31">
        <v>751.31880000000001</v>
      </c>
      <c r="E5820" s="31">
        <v>714.15369999999996</v>
      </c>
      <c r="F5820" s="31">
        <v>140.6815</v>
      </c>
      <c r="G5820" s="31">
        <v>403.30560000000003</v>
      </c>
      <c r="H5820" s="31">
        <v>8.9416969999999996</v>
      </c>
      <c r="I5820" s="31">
        <v>2507.308</v>
      </c>
      <c r="J5820" s="31">
        <v>4469.3429999999998</v>
      </c>
      <c r="K5820" s="31">
        <v>2298.3159999999998</v>
      </c>
      <c r="L5820" s="31">
        <v>117.31</v>
      </c>
      <c r="M5820" s="31">
        <v>114.17</v>
      </c>
      <c r="N5820" s="31">
        <v>84.602699999999999</v>
      </c>
      <c r="O5820" s="31">
        <v>104.52500000000001</v>
      </c>
      <c r="P5820" s="31">
        <v>112.62730000000001</v>
      </c>
      <c r="Q5820" s="31">
        <v>2367.1374999999998</v>
      </c>
      <c r="R5820" s="31">
        <v>79.475999999999999</v>
      </c>
      <c r="S5820" s="31" t="s">
        <v>108</v>
      </c>
    </row>
    <row r="5821" spans="1:19" x14ac:dyDescent="0.35">
      <c r="A5821" s="2">
        <v>41017</v>
      </c>
      <c r="B5821" s="31">
        <v>868.42729999999995</v>
      </c>
      <c r="C5821" s="31">
        <v>1710.874</v>
      </c>
      <c r="D5821" s="31">
        <v>743.74879999999996</v>
      </c>
      <c r="E5821" s="31">
        <v>713.88810000000001</v>
      </c>
      <c r="F5821" s="31">
        <v>139.70160000000001</v>
      </c>
      <c r="G5821" s="31">
        <v>398.23430000000002</v>
      </c>
      <c r="H5821" s="31">
        <v>8.8476149999999993</v>
      </c>
      <c r="I5821" s="31">
        <v>2505.375</v>
      </c>
      <c r="J5821" s="31">
        <v>4474.1260000000002</v>
      </c>
      <c r="K5821" s="31">
        <v>2304.8850000000002</v>
      </c>
      <c r="L5821" s="31">
        <v>116.87</v>
      </c>
      <c r="M5821" s="31">
        <v>113.09</v>
      </c>
      <c r="N5821" s="31">
        <v>84.033500000000004</v>
      </c>
      <c r="O5821" s="31">
        <v>103.8305</v>
      </c>
      <c r="P5821" s="31">
        <v>112.4713</v>
      </c>
      <c r="Q5821" s="31">
        <v>2375.6761999999999</v>
      </c>
      <c r="R5821" s="31">
        <v>79.537999999999997</v>
      </c>
      <c r="S5821" s="31" t="s">
        <v>108</v>
      </c>
    </row>
    <row r="5822" spans="1:19" x14ac:dyDescent="0.35">
      <c r="A5822" s="2">
        <v>41018</v>
      </c>
      <c r="B5822" s="31">
        <v>868.35360000000003</v>
      </c>
      <c r="C5822" s="31">
        <v>1692.89</v>
      </c>
      <c r="D5822" s="31">
        <v>751.31880000000001</v>
      </c>
      <c r="E5822" s="31">
        <v>713.71100000000001</v>
      </c>
      <c r="F5822" s="31">
        <v>139.85499999999999</v>
      </c>
      <c r="G5822" s="31">
        <v>400.34730000000002</v>
      </c>
      <c r="H5822" s="31">
        <v>8.7574529999999999</v>
      </c>
      <c r="I5822" s="31">
        <v>2506.2539999999999</v>
      </c>
      <c r="J5822" s="31">
        <v>4481.0339999999997</v>
      </c>
      <c r="K5822" s="31">
        <v>2309.1550000000002</v>
      </c>
      <c r="L5822" s="31">
        <v>116.38</v>
      </c>
      <c r="M5822" s="31">
        <v>112.77</v>
      </c>
      <c r="N5822" s="31">
        <v>83.690399999999997</v>
      </c>
      <c r="O5822" s="31">
        <v>103.5294</v>
      </c>
      <c r="P5822" s="31">
        <v>112.6414</v>
      </c>
      <c r="Q5822" s="31">
        <v>2375.7303000000002</v>
      </c>
      <c r="R5822" s="31">
        <v>79.561000000000007</v>
      </c>
      <c r="S5822" s="31" t="s">
        <v>108</v>
      </c>
    </row>
    <row r="5823" spans="1:19" x14ac:dyDescent="0.35">
      <c r="A5823" s="2">
        <v>41019</v>
      </c>
      <c r="B5823" s="31">
        <v>873.51229999999998</v>
      </c>
      <c r="C5823" s="31">
        <v>1689.739</v>
      </c>
      <c r="D5823" s="31">
        <v>755.67150000000004</v>
      </c>
      <c r="E5823" s="31">
        <v>726.63930000000005</v>
      </c>
      <c r="F5823" s="31">
        <v>139.9743</v>
      </c>
      <c r="G5823" s="31">
        <v>408.3768</v>
      </c>
      <c r="H5823" s="31">
        <v>8.8946559999999995</v>
      </c>
      <c r="I5823" s="31">
        <v>2507.308</v>
      </c>
      <c r="J5823" s="31">
        <v>4477.8450000000003</v>
      </c>
      <c r="K5823" s="31">
        <v>2305.2130000000002</v>
      </c>
      <c r="L5823" s="31">
        <v>116.61</v>
      </c>
      <c r="M5823" s="31">
        <v>113.52</v>
      </c>
      <c r="N5823" s="31">
        <v>83.402000000000001</v>
      </c>
      <c r="O5823" s="31">
        <v>103.45269999999999</v>
      </c>
      <c r="P5823" s="31">
        <v>113.19759999999999</v>
      </c>
      <c r="Q5823" s="31">
        <v>2371.5810000000001</v>
      </c>
      <c r="R5823" s="31">
        <v>79.194000000000003</v>
      </c>
      <c r="S5823" s="31" t="s">
        <v>108</v>
      </c>
    </row>
    <row r="5824" spans="1:19" x14ac:dyDescent="0.35">
      <c r="A5824" s="2">
        <v>41022</v>
      </c>
      <c r="B5824" s="31">
        <v>872.77530000000002</v>
      </c>
      <c r="C5824" s="31">
        <v>1710.1679999999999</v>
      </c>
      <c r="D5824" s="31">
        <v>746.20899999999995</v>
      </c>
      <c r="E5824" s="31">
        <v>714.33090000000004</v>
      </c>
      <c r="F5824" s="31">
        <v>139.1052</v>
      </c>
      <c r="G5824" s="31">
        <v>405.98200000000003</v>
      </c>
      <c r="H5824" s="31">
        <v>8.6398510000000002</v>
      </c>
      <c r="I5824" s="31">
        <v>2511.1729999999998</v>
      </c>
      <c r="J5824" s="31">
        <v>4488.473</v>
      </c>
      <c r="K5824" s="31">
        <v>2320.1590000000001</v>
      </c>
      <c r="L5824" s="31">
        <v>115.55</v>
      </c>
      <c r="M5824" s="31">
        <v>111.75</v>
      </c>
      <c r="N5824" s="31">
        <v>82.653499999999994</v>
      </c>
      <c r="O5824" s="31">
        <v>104.12949999999999</v>
      </c>
      <c r="P5824" s="31">
        <v>112.4777</v>
      </c>
      <c r="Q5824" s="31">
        <v>2340.2312000000002</v>
      </c>
      <c r="R5824" s="31">
        <v>79.42</v>
      </c>
      <c r="S5824" s="31" t="s">
        <v>108</v>
      </c>
    </row>
    <row r="5825" spans="1:19" x14ac:dyDescent="0.35">
      <c r="A5825" s="2">
        <v>41023</v>
      </c>
      <c r="B5825" s="31">
        <v>869.16420000000005</v>
      </c>
      <c r="C5825" s="31">
        <v>1697.4</v>
      </c>
      <c r="D5825" s="31">
        <v>750.9402</v>
      </c>
      <c r="E5825" s="31">
        <v>724.07140000000004</v>
      </c>
      <c r="F5825" s="31">
        <v>140.05950000000001</v>
      </c>
      <c r="G5825" s="31">
        <v>412.74369999999999</v>
      </c>
      <c r="H5825" s="31">
        <v>8.9534570000000002</v>
      </c>
      <c r="I5825" s="31">
        <v>2508.3620000000001</v>
      </c>
      <c r="J5825" s="31">
        <v>4481.5649999999996</v>
      </c>
      <c r="K5825" s="31">
        <v>2309.1550000000002</v>
      </c>
      <c r="L5825" s="31">
        <v>116.17</v>
      </c>
      <c r="M5825" s="31">
        <v>112.88</v>
      </c>
      <c r="N5825" s="31">
        <v>82.099900000000005</v>
      </c>
      <c r="O5825" s="31">
        <v>104.0311</v>
      </c>
      <c r="P5825" s="31">
        <v>113.1536</v>
      </c>
      <c r="Q5825" s="31">
        <v>2347.5828000000001</v>
      </c>
      <c r="R5825" s="31">
        <v>79.224999999999994</v>
      </c>
      <c r="S5825" s="31" t="s">
        <v>108</v>
      </c>
    </row>
    <row r="5826" spans="1:19" x14ac:dyDescent="0.35">
      <c r="A5826" s="2">
        <v>41024</v>
      </c>
      <c r="B5826" s="31">
        <v>875.50199999999995</v>
      </c>
      <c r="C5826" s="31">
        <v>1694.683</v>
      </c>
      <c r="D5826" s="31">
        <v>751.12940000000003</v>
      </c>
      <c r="E5826" s="31">
        <v>728.94159999999999</v>
      </c>
      <c r="F5826" s="31">
        <v>139.93170000000001</v>
      </c>
      <c r="G5826" s="31">
        <v>415.84280000000001</v>
      </c>
      <c r="H5826" s="31">
        <v>8.8240940000000005</v>
      </c>
      <c r="I5826" s="31">
        <v>2508.8890000000001</v>
      </c>
      <c r="J5826" s="31">
        <v>4478.3770000000004</v>
      </c>
      <c r="K5826" s="31">
        <v>2302.2570000000001</v>
      </c>
      <c r="L5826" s="31">
        <v>117.63</v>
      </c>
      <c r="M5826" s="31">
        <v>114.69</v>
      </c>
      <c r="N5826" s="31">
        <v>84.345399999999998</v>
      </c>
      <c r="O5826" s="31">
        <v>103.6973</v>
      </c>
      <c r="P5826" s="31">
        <v>112.9901</v>
      </c>
      <c r="Q5826" s="31">
        <v>2348.9868999999999</v>
      </c>
      <c r="R5826" s="31">
        <v>79.012</v>
      </c>
      <c r="S5826" s="31" t="s">
        <v>108</v>
      </c>
    </row>
    <row r="5827" spans="1:19" x14ac:dyDescent="0.35">
      <c r="A5827" s="2">
        <v>41025</v>
      </c>
      <c r="B5827" s="31">
        <v>880.8818</v>
      </c>
      <c r="C5827" s="31">
        <v>1702.127</v>
      </c>
      <c r="D5827" s="31">
        <v>765.89080000000001</v>
      </c>
      <c r="E5827" s="31">
        <v>739.21339999999998</v>
      </c>
      <c r="F5827" s="31">
        <v>141.48240000000001</v>
      </c>
      <c r="G5827" s="31">
        <v>417.04020000000003</v>
      </c>
      <c r="H5827" s="31">
        <v>8.9064160000000001</v>
      </c>
      <c r="I5827" s="31">
        <v>2509.4160000000002</v>
      </c>
      <c r="J5827" s="31">
        <v>4486.348</v>
      </c>
      <c r="K5827" s="31">
        <v>2314.0819999999999</v>
      </c>
      <c r="L5827" s="31">
        <v>118.44</v>
      </c>
      <c r="M5827" s="31">
        <v>115.57</v>
      </c>
      <c r="N5827" s="31">
        <v>84.836600000000004</v>
      </c>
      <c r="O5827" s="31">
        <v>104.4901</v>
      </c>
      <c r="P5827" s="31">
        <v>113.3832</v>
      </c>
      <c r="Q5827" s="31">
        <v>2359.2788999999998</v>
      </c>
      <c r="R5827" s="31">
        <v>78.918999999999997</v>
      </c>
      <c r="S5827" s="31" t="s">
        <v>108</v>
      </c>
    </row>
    <row r="5828" spans="1:19" x14ac:dyDescent="0.35">
      <c r="A5828" s="2">
        <v>41026</v>
      </c>
      <c r="B5828" s="31">
        <v>879.92380000000003</v>
      </c>
      <c r="C5828" s="31">
        <v>1708.4839999999999</v>
      </c>
      <c r="D5828" s="31">
        <v>760.02409999999998</v>
      </c>
      <c r="E5828" s="31">
        <v>747.8913</v>
      </c>
      <c r="F5828" s="31">
        <v>141.84880000000001</v>
      </c>
      <c r="G5828" s="31">
        <v>420.77319999999997</v>
      </c>
      <c r="H5828" s="31">
        <v>9.0514589999999995</v>
      </c>
      <c r="I5828" s="31">
        <v>2514.16</v>
      </c>
      <c r="J5828" s="31">
        <v>4494.3180000000002</v>
      </c>
      <c r="K5828" s="31">
        <v>2310.4690000000001</v>
      </c>
      <c r="L5828" s="31">
        <v>118.59</v>
      </c>
      <c r="M5828" s="31">
        <v>116.7</v>
      </c>
      <c r="N5828" s="31">
        <v>85.351100000000002</v>
      </c>
      <c r="O5828" s="31">
        <v>104.93210000000001</v>
      </c>
      <c r="P5828" s="31">
        <v>113.63120000000001</v>
      </c>
      <c r="Q5828" s="31">
        <v>2368.1021999999998</v>
      </c>
      <c r="R5828" s="31">
        <v>78.709000000000003</v>
      </c>
      <c r="S5828" s="31" t="s">
        <v>108</v>
      </c>
    </row>
    <row r="5829" spans="1:19" x14ac:dyDescent="0.35">
      <c r="A5829" s="2">
        <v>41029</v>
      </c>
      <c r="B5829" s="31">
        <v>878.22879999999998</v>
      </c>
      <c r="C5829" s="31">
        <v>1697.672</v>
      </c>
      <c r="D5829" s="31">
        <v>759.26710000000003</v>
      </c>
      <c r="E5829" s="31">
        <v>745.94320000000005</v>
      </c>
      <c r="F5829" s="31">
        <v>141.79769999999999</v>
      </c>
      <c r="G5829" s="31">
        <v>424.154</v>
      </c>
      <c r="H5829" s="31">
        <v>8.6986519999999992</v>
      </c>
      <c r="I5829" s="31">
        <v>2514.16</v>
      </c>
      <c r="J5829" s="31">
        <v>4498.57</v>
      </c>
      <c r="K5829" s="31">
        <v>2316.8739999999998</v>
      </c>
      <c r="L5829" s="31">
        <v>118.16</v>
      </c>
      <c r="M5829" s="31">
        <v>115.44</v>
      </c>
      <c r="N5829" s="31">
        <v>84.805400000000006</v>
      </c>
      <c r="O5829" s="31">
        <v>105.7269</v>
      </c>
      <c r="P5829" s="31">
        <v>113.43429999999999</v>
      </c>
      <c r="Q5829" s="31">
        <v>2383.9949000000001</v>
      </c>
      <c r="R5829" s="31">
        <v>78.775999999999996</v>
      </c>
      <c r="S5829" s="31" t="s">
        <v>108</v>
      </c>
    </row>
    <row r="5830" spans="1:19" x14ac:dyDescent="0.35">
      <c r="A5830" s="2">
        <v>41030</v>
      </c>
      <c r="B5830" s="31">
        <v>879.33420000000001</v>
      </c>
      <c r="C5830" s="31">
        <v>1682.731</v>
      </c>
      <c r="D5830" s="31">
        <v>764.75530000000003</v>
      </c>
      <c r="E5830" s="31">
        <v>748.51110000000006</v>
      </c>
      <c r="F5830" s="31">
        <v>141.64429999999999</v>
      </c>
      <c r="G5830" s="31">
        <v>423.59050000000002</v>
      </c>
      <c r="H5830" s="31">
        <v>9.0906599999999997</v>
      </c>
      <c r="I5830" s="31">
        <v>2514.8620000000001</v>
      </c>
      <c r="J5830" s="31">
        <v>4487.942</v>
      </c>
      <c r="K5830" s="31">
        <v>2316.8739999999998</v>
      </c>
      <c r="L5830" s="31">
        <v>118.75</v>
      </c>
      <c r="M5830" s="31">
        <v>115.05</v>
      </c>
      <c r="N5830" s="31">
        <v>84.781999999999996</v>
      </c>
      <c r="O5830" s="31">
        <v>105.30029999999999</v>
      </c>
      <c r="P5830" s="31">
        <v>113.34010000000001</v>
      </c>
      <c r="Q5830" s="31">
        <v>2382.9166</v>
      </c>
      <c r="R5830" s="31">
        <v>78.864000000000004</v>
      </c>
      <c r="S5830" s="31" t="s">
        <v>108</v>
      </c>
    </row>
    <row r="5831" spans="1:19" x14ac:dyDescent="0.35">
      <c r="A5831" s="2">
        <v>41031</v>
      </c>
      <c r="B5831" s="31">
        <v>868.86940000000004</v>
      </c>
      <c r="C5831" s="31">
        <v>1671.104</v>
      </c>
      <c r="D5831" s="31">
        <v>753.58960000000002</v>
      </c>
      <c r="E5831" s="31">
        <v>736.2912</v>
      </c>
      <c r="F5831" s="31">
        <v>140.92859999999999</v>
      </c>
      <c r="G5831" s="31">
        <v>418.3784</v>
      </c>
      <c r="H5831" s="31">
        <v>9.1808219999999992</v>
      </c>
      <c r="I5831" s="31">
        <v>2511.6999999999998</v>
      </c>
      <c r="J5831" s="31">
        <v>4495.3810000000003</v>
      </c>
      <c r="K5831" s="31">
        <v>2327.3850000000002</v>
      </c>
      <c r="L5831" s="31">
        <v>118.5</v>
      </c>
      <c r="M5831" s="31">
        <v>115.44</v>
      </c>
      <c r="N5831" s="31">
        <v>85.062700000000007</v>
      </c>
      <c r="O5831" s="31">
        <v>105.2799</v>
      </c>
      <c r="P5831" s="31">
        <v>112.71380000000001</v>
      </c>
      <c r="Q5831" s="31">
        <v>2393.4432000000002</v>
      </c>
      <c r="R5831" s="31">
        <v>79.132000000000005</v>
      </c>
      <c r="S5831" s="31" t="s">
        <v>108</v>
      </c>
    </row>
    <row r="5832" spans="1:19" x14ac:dyDescent="0.35">
      <c r="A5832" s="2">
        <v>41032</v>
      </c>
      <c r="B5832" s="31">
        <v>853.68809999999996</v>
      </c>
      <c r="C5832" s="31">
        <v>1657.1410000000001</v>
      </c>
      <c r="D5832" s="31">
        <v>745.07339999999999</v>
      </c>
      <c r="E5832" s="31">
        <v>730.13699999999994</v>
      </c>
      <c r="F5832" s="31">
        <v>139.2927</v>
      </c>
      <c r="G5832" s="31">
        <v>415.13839999999999</v>
      </c>
      <c r="H5832" s="31">
        <v>9.0436189999999996</v>
      </c>
      <c r="I5832" s="31">
        <v>2511.6999999999998</v>
      </c>
      <c r="J5832" s="31">
        <v>4495.3810000000003</v>
      </c>
      <c r="K5832" s="31">
        <v>2327.056</v>
      </c>
      <c r="L5832" s="31">
        <v>117.53</v>
      </c>
      <c r="M5832" s="31">
        <v>113.93</v>
      </c>
      <c r="N5832" s="31">
        <v>83.955500000000001</v>
      </c>
      <c r="O5832" s="31">
        <v>105.01779999999999</v>
      </c>
      <c r="P5832" s="31">
        <v>112.72150000000001</v>
      </c>
      <c r="Q5832" s="31">
        <v>2380.7613000000001</v>
      </c>
      <c r="R5832" s="31">
        <v>79.221000000000004</v>
      </c>
      <c r="S5832" s="31" t="s">
        <v>108</v>
      </c>
    </row>
    <row r="5833" spans="1:19" x14ac:dyDescent="0.35">
      <c r="A5833" s="2">
        <v>41033</v>
      </c>
      <c r="B5833" s="31">
        <v>831.65319999999997</v>
      </c>
      <c r="C5833" s="31">
        <v>1616.826</v>
      </c>
      <c r="D5833" s="31">
        <v>720.66030000000001</v>
      </c>
      <c r="E5833" s="31">
        <v>725.88660000000004</v>
      </c>
      <c r="F5833" s="31">
        <v>140.1788</v>
      </c>
      <c r="G5833" s="31">
        <v>416.47660000000002</v>
      </c>
      <c r="H5833" s="31">
        <v>8.973058</v>
      </c>
      <c r="I5833" s="31">
        <v>2511.6999999999998</v>
      </c>
      <c r="J5833" s="31">
        <v>4510.7910000000002</v>
      </c>
      <c r="K5833" s="31">
        <v>2332.64</v>
      </c>
      <c r="L5833" s="31">
        <v>115.53</v>
      </c>
      <c r="M5833" s="31">
        <v>111.43</v>
      </c>
      <c r="N5833" s="31">
        <v>81.881600000000006</v>
      </c>
      <c r="O5833" s="31">
        <v>105.675</v>
      </c>
      <c r="P5833" s="31">
        <v>112.3871</v>
      </c>
      <c r="Q5833" s="31">
        <v>2354.5785999999998</v>
      </c>
      <c r="R5833" s="31">
        <v>79.498000000000005</v>
      </c>
      <c r="S5833" s="31" t="s">
        <v>108</v>
      </c>
    </row>
    <row r="5834" spans="1:19" x14ac:dyDescent="0.35">
      <c r="A5834" s="2">
        <v>41036</v>
      </c>
      <c r="B5834" s="31">
        <v>831.35839999999996</v>
      </c>
      <c r="C5834" s="31">
        <v>1615.902</v>
      </c>
      <c r="D5834" s="31">
        <v>716.49680000000001</v>
      </c>
      <c r="E5834" s="31">
        <v>725.88660000000004</v>
      </c>
      <c r="F5834" s="31">
        <v>139.6591</v>
      </c>
      <c r="G5834" s="31">
        <v>412.95490000000001</v>
      </c>
      <c r="H5834" s="31">
        <v>9.2396229999999999</v>
      </c>
      <c r="I5834" s="31">
        <v>2516.971</v>
      </c>
      <c r="J5834" s="31">
        <v>4510.7910000000002</v>
      </c>
      <c r="K5834" s="31">
        <v>2328.8629999999998</v>
      </c>
      <c r="L5834" s="31">
        <v>115.81</v>
      </c>
      <c r="M5834" s="31">
        <v>112.31</v>
      </c>
      <c r="N5834" s="31">
        <v>82.224599999999995</v>
      </c>
      <c r="O5834" s="31">
        <v>105.675</v>
      </c>
      <c r="P5834" s="31">
        <v>112.3871</v>
      </c>
      <c r="Q5834" s="31">
        <v>2328.8809000000001</v>
      </c>
      <c r="R5834" s="31">
        <v>79.602999999999994</v>
      </c>
      <c r="S5834" s="31" t="s">
        <v>108</v>
      </c>
    </row>
    <row r="5835" spans="1:19" x14ac:dyDescent="0.35">
      <c r="A5835" s="2">
        <v>41037</v>
      </c>
      <c r="B5835" s="31">
        <v>828.26099999999997</v>
      </c>
      <c r="C5835" s="31">
        <v>1625.9190000000001</v>
      </c>
      <c r="D5835" s="31">
        <v>710.96720000000005</v>
      </c>
      <c r="E5835" s="31">
        <v>719.33389999999997</v>
      </c>
      <c r="F5835" s="31">
        <v>136.71180000000001</v>
      </c>
      <c r="G5835" s="31">
        <v>405.2072</v>
      </c>
      <c r="H5835" s="31">
        <v>9.1181009999999993</v>
      </c>
      <c r="I5835" s="31">
        <v>2514.16</v>
      </c>
      <c r="J5835" s="31">
        <v>4520.3559999999998</v>
      </c>
      <c r="K5835" s="31">
        <v>2340.8519999999999</v>
      </c>
      <c r="L5835" s="31">
        <v>115.19</v>
      </c>
      <c r="M5835" s="31">
        <v>112</v>
      </c>
      <c r="N5835" s="31">
        <v>81.7958</v>
      </c>
      <c r="O5835" s="31">
        <v>105.8117</v>
      </c>
      <c r="P5835" s="31">
        <v>111.367</v>
      </c>
      <c r="Q5835" s="31">
        <v>2307.2968000000001</v>
      </c>
      <c r="R5835" s="31">
        <v>79.738</v>
      </c>
      <c r="S5835" s="31" t="s">
        <v>108</v>
      </c>
    </row>
    <row r="5836" spans="1:19" x14ac:dyDescent="0.35">
      <c r="A5836" s="2">
        <v>41038</v>
      </c>
      <c r="B5836" s="31">
        <v>831.03589999999997</v>
      </c>
      <c r="C5836" s="31">
        <v>1639.518</v>
      </c>
      <c r="D5836" s="31">
        <v>719.34310000000005</v>
      </c>
      <c r="E5836" s="31">
        <v>716.34709999999995</v>
      </c>
      <c r="F5836" s="31">
        <v>135.8347</v>
      </c>
      <c r="G5836" s="31">
        <v>402.95330000000001</v>
      </c>
      <c r="H5836" s="31">
        <v>9.1494619999999998</v>
      </c>
      <c r="I5836" s="31">
        <v>2517.1460000000002</v>
      </c>
      <c r="J5836" s="31">
        <v>4519.8249999999998</v>
      </c>
      <c r="K5836" s="31">
        <v>2344.9580000000001</v>
      </c>
      <c r="L5836" s="31">
        <v>114.56</v>
      </c>
      <c r="M5836" s="31">
        <v>111.29</v>
      </c>
      <c r="N5836" s="31">
        <v>81.686700000000002</v>
      </c>
      <c r="O5836" s="31">
        <v>106.11020000000001</v>
      </c>
      <c r="P5836" s="31">
        <v>110.8275</v>
      </c>
      <c r="Q5836" s="31">
        <v>2273.5136000000002</v>
      </c>
      <c r="R5836" s="31">
        <v>80.08</v>
      </c>
      <c r="S5836" s="31" t="s">
        <v>108</v>
      </c>
    </row>
    <row r="5837" spans="1:19" x14ac:dyDescent="0.35">
      <c r="A5837" s="2">
        <v>41039</v>
      </c>
      <c r="B5837" s="31">
        <v>828.00760000000002</v>
      </c>
      <c r="C5837" s="31">
        <v>1631.5840000000001</v>
      </c>
      <c r="D5837" s="31">
        <v>719.38099999999997</v>
      </c>
      <c r="E5837" s="31">
        <v>720.94039999999995</v>
      </c>
      <c r="F5837" s="31">
        <v>135.94540000000001</v>
      </c>
      <c r="G5837" s="31">
        <v>409.99669999999998</v>
      </c>
      <c r="H5837" s="31">
        <v>9.1651419999999995</v>
      </c>
      <c r="I5837" s="31">
        <v>2514.6869999999999</v>
      </c>
      <c r="J5837" s="31">
        <v>4515.5739999999996</v>
      </c>
      <c r="K5837" s="31">
        <v>2341.837</v>
      </c>
      <c r="L5837" s="31">
        <v>115.11</v>
      </c>
      <c r="M5837" s="31">
        <v>112.13</v>
      </c>
      <c r="N5837" s="31">
        <v>81.671099999999996</v>
      </c>
      <c r="O5837" s="31">
        <v>105.5763</v>
      </c>
      <c r="P5837" s="31">
        <v>111.0645</v>
      </c>
      <c r="Q5837" s="31">
        <v>2280.1086</v>
      </c>
      <c r="R5837" s="31">
        <v>80.111999999999995</v>
      </c>
      <c r="S5837" s="31" t="s">
        <v>108</v>
      </c>
    </row>
    <row r="5838" spans="1:19" x14ac:dyDescent="0.35">
      <c r="A5838" s="2">
        <v>41040</v>
      </c>
      <c r="B5838" s="31">
        <v>823.42489999999998</v>
      </c>
      <c r="C5838" s="31">
        <v>1626.528</v>
      </c>
      <c r="D5838" s="31">
        <v>719.6087</v>
      </c>
      <c r="E5838" s="31">
        <v>712.91970000000003</v>
      </c>
      <c r="F5838" s="31">
        <v>134.9667</v>
      </c>
      <c r="G5838" s="31">
        <v>396.12119999999999</v>
      </c>
      <c r="H5838" s="31">
        <v>9.0906610000000008</v>
      </c>
      <c r="I5838" s="31">
        <v>2517.6729999999998</v>
      </c>
      <c r="J5838" s="31">
        <v>4525.67</v>
      </c>
      <c r="K5838" s="31">
        <v>2344.4650000000001</v>
      </c>
      <c r="L5838" s="31">
        <v>114.47</v>
      </c>
      <c r="M5838" s="31">
        <v>111.65</v>
      </c>
      <c r="N5838" s="31">
        <v>81.421599999999998</v>
      </c>
      <c r="O5838" s="31">
        <v>105.66800000000001</v>
      </c>
      <c r="P5838" s="31">
        <v>110.92740000000001</v>
      </c>
      <c r="Q5838" s="31">
        <v>2257.6579999999999</v>
      </c>
      <c r="R5838" s="31">
        <v>80.263999999999996</v>
      </c>
      <c r="S5838" s="31" t="s">
        <v>108</v>
      </c>
    </row>
    <row r="5839" spans="1:19" x14ac:dyDescent="0.35">
      <c r="A5839" s="2">
        <v>41043</v>
      </c>
      <c r="B5839" s="31">
        <v>817.28489999999999</v>
      </c>
      <c r="C5839" s="31">
        <v>1609.06</v>
      </c>
      <c r="D5839" s="31">
        <v>707.4538</v>
      </c>
      <c r="E5839" s="31">
        <v>697.02769999999998</v>
      </c>
      <c r="F5839" s="31">
        <v>133.00129999999999</v>
      </c>
      <c r="G5839" s="31">
        <v>390.76819999999998</v>
      </c>
      <c r="H5839" s="31">
        <v>8.8632960000000001</v>
      </c>
      <c r="I5839" s="31">
        <v>2517.8490000000002</v>
      </c>
      <c r="J5839" s="31">
        <v>4537.3609999999999</v>
      </c>
      <c r="K5839" s="31">
        <v>2354.8110000000001</v>
      </c>
      <c r="L5839" s="31">
        <v>113.12</v>
      </c>
      <c r="M5839" s="31">
        <v>109.83</v>
      </c>
      <c r="N5839" s="31">
        <v>80.618499999999997</v>
      </c>
      <c r="O5839" s="31">
        <v>105.7539</v>
      </c>
      <c r="P5839" s="31">
        <v>110.0198</v>
      </c>
      <c r="Q5839" s="31">
        <v>2214.7678999999998</v>
      </c>
      <c r="R5839" s="31">
        <v>80.605999999999995</v>
      </c>
      <c r="S5839" s="31" t="s">
        <v>108</v>
      </c>
    </row>
    <row r="5840" spans="1:19" x14ac:dyDescent="0.35">
      <c r="A5840" s="2">
        <v>41044</v>
      </c>
      <c r="B5840" s="31">
        <v>819.8741</v>
      </c>
      <c r="C5840" s="31">
        <v>1603.5150000000001</v>
      </c>
      <c r="D5840" s="31">
        <v>706.3143</v>
      </c>
      <c r="E5840" s="31">
        <v>690.19150000000002</v>
      </c>
      <c r="F5840" s="31">
        <v>132.6695</v>
      </c>
      <c r="G5840" s="31">
        <v>398.0933</v>
      </c>
      <c r="H5840" s="31">
        <v>8.8907369999999997</v>
      </c>
      <c r="I5840" s="31">
        <v>2516.444</v>
      </c>
      <c r="J5840" s="31">
        <v>4535.7669999999998</v>
      </c>
      <c r="K5840" s="31">
        <v>2355.6329999999998</v>
      </c>
      <c r="L5840" s="31">
        <v>112.63</v>
      </c>
      <c r="M5840" s="31">
        <v>109.9</v>
      </c>
      <c r="N5840" s="31">
        <v>80.408000000000001</v>
      </c>
      <c r="O5840" s="31">
        <v>105.3634</v>
      </c>
      <c r="P5840" s="31">
        <v>109.48009999999999</v>
      </c>
      <c r="Q5840" s="31">
        <v>2203.1509999999998</v>
      </c>
      <c r="R5840" s="31">
        <v>81.221000000000004</v>
      </c>
      <c r="S5840" s="31" t="s">
        <v>108</v>
      </c>
    </row>
    <row r="5841" spans="1:19" x14ac:dyDescent="0.35">
      <c r="A5841" s="2">
        <v>41045</v>
      </c>
      <c r="B5841" s="31">
        <v>808.33389999999997</v>
      </c>
      <c r="C5841" s="31">
        <v>1588.82</v>
      </c>
      <c r="D5841" s="31">
        <v>705.55460000000005</v>
      </c>
      <c r="E5841" s="31">
        <v>680.60299999999995</v>
      </c>
      <c r="F5841" s="31">
        <v>130.91679999999999</v>
      </c>
      <c r="G5841" s="31">
        <v>400.62889999999999</v>
      </c>
      <c r="H5841" s="31">
        <v>8.9848189999999999</v>
      </c>
      <c r="I5841" s="31">
        <v>2520.66</v>
      </c>
      <c r="J5841" s="31">
        <v>4537.3609999999999</v>
      </c>
      <c r="K5841" s="31">
        <v>2351.1979999999999</v>
      </c>
      <c r="L5841" s="31">
        <v>112.14</v>
      </c>
      <c r="M5841" s="31">
        <v>109</v>
      </c>
      <c r="N5841" s="31">
        <v>79.760900000000007</v>
      </c>
      <c r="O5841" s="31">
        <v>105.0415</v>
      </c>
      <c r="P5841" s="31">
        <v>109.1893</v>
      </c>
      <c r="Q5841" s="31">
        <v>2152.4373000000001</v>
      </c>
      <c r="R5841" s="31">
        <v>81.372</v>
      </c>
      <c r="S5841" s="31" t="s">
        <v>108</v>
      </c>
    </row>
    <row r="5842" spans="1:19" x14ac:dyDescent="0.35">
      <c r="A5842" s="2">
        <v>41046</v>
      </c>
      <c r="B5842" s="31">
        <v>791.24549999999999</v>
      </c>
      <c r="C5842" s="31">
        <v>1562.3679999999999</v>
      </c>
      <c r="D5842" s="31">
        <v>695.67870000000005</v>
      </c>
      <c r="E5842" s="31">
        <v>680.64739999999995</v>
      </c>
      <c r="F5842" s="31">
        <v>134.184</v>
      </c>
      <c r="G5842" s="31">
        <v>405.13670000000002</v>
      </c>
      <c r="H5842" s="31">
        <v>8.7182539999999999</v>
      </c>
      <c r="I5842" s="31">
        <v>2516.444</v>
      </c>
      <c r="J5842" s="31">
        <v>4549.0510000000004</v>
      </c>
      <c r="K5842" s="31">
        <v>2359.2460000000001</v>
      </c>
      <c r="L5842" s="31">
        <v>110.34</v>
      </c>
      <c r="M5842" s="31">
        <v>106.46</v>
      </c>
      <c r="N5842" s="31">
        <v>78.115700000000004</v>
      </c>
      <c r="O5842" s="31">
        <v>106.1161</v>
      </c>
      <c r="P5842" s="31">
        <v>108.905</v>
      </c>
      <c r="Q5842" s="31">
        <v>2144.6343999999999</v>
      </c>
      <c r="R5842" s="31">
        <v>81.382999999999996</v>
      </c>
      <c r="S5842" s="31" t="s">
        <v>108</v>
      </c>
    </row>
    <row r="5843" spans="1:19" x14ac:dyDescent="0.35">
      <c r="A5843" s="2">
        <v>41047</v>
      </c>
      <c r="B5843" s="31">
        <v>787.99059999999997</v>
      </c>
      <c r="C5843" s="31">
        <v>1563.921</v>
      </c>
      <c r="D5843" s="31">
        <v>687.32219999999995</v>
      </c>
      <c r="E5843" s="31">
        <v>680.78060000000005</v>
      </c>
      <c r="F5843" s="31">
        <v>135.63890000000001</v>
      </c>
      <c r="G5843" s="31">
        <v>395.83940000000001</v>
      </c>
      <c r="H5843" s="31">
        <v>8.9103379999999994</v>
      </c>
      <c r="I5843" s="31">
        <v>2519.9569999999999</v>
      </c>
      <c r="J5843" s="31">
        <v>4550.6459999999997</v>
      </c>
      <c r="K5843" s="31">
        <v>2358.7530000000002</v>
      </c>
      <c r="L5843" s="31">
        <v>109.45</v>
      </c>
      <c r="M5843" s="31">
        <v>105.44</v>
      </c>
      <c r="N5843" s="31">
        <v>76.977400000000003</v>
      </c>
      <c r="O5843" s="31">
        <v>106.4898</v>
      </c>
      <c r="P5843" s="31">
        <v>109.0247</v>
      </c>
      <c r="Q5843" s="31">
        <v>2111.9149000000002</v>
      </c>
      <c r="R5843" s="31">
        <v>81.292000000000002</v>
      </c>
      <c r="S5843" s="31" t="s">
        <v>108</v>
      </c>
    </row>
    <row r="5844" spans="1:19" x14ac:dyDescent="0.35">
      <c r="A5844" s="2">
        <v>41050</v>
      </c>
      <c r="B5844" s="31">
        <v>799.90070000000003</v>
      </c>
      <c r="C5844" s="31">
        <v>1588.5429999999999</v>
      </c>
      <c r="D5844" s="31">
        <v>689.7912</v>
      </c>
      <c r="E5844" s="31">
        <v>688.0607</v>
      </c>
      <c r="F5844" s="31">
        <v>135.36660000000001</v>
      </c>
      <c r="G5844" s="31">
        <v>397.95240000000001</v>
      </c>
      <c r="H5844" s="31">
        <v>8.7731349999999999</v>
      </c>
      <c r="I5844" s="31">
        <v>2515.5650000000001</v>
      </c>
      <c r="J5844" s="31">
        <v>4544.2690000000002</v>
      </c>
      <c r="K5844" s="31">
        <v>2357.6030000000001</v>
      </c>
      <c r="L5844" s="31">
        <v>111.57</v>
      </c>
      <c r="M5844" s="31">
        <v>107.95</v>
      </c>
      <c r="N5844" s="31">
        <v>79.324200000000005</v>
      </c>
      <c r="O5844" s="31">
        <v>106.36620000000001</v>
      </c>
      <c r="P5844" s="31">
        <v>109.4173</v>
      </c>
      <c r="Q5844" s="31">
        <v>2128.9821999999999</v>
      </c>
      <c r="R5844" s="31">
        <v>81.084000000000003</v>
      </c>
      <c r="S5844" s="31" t="s">
        <v>108</v>
      </c>
    </row>
    <row r="5845" spans="1:19" x14ac:dyDescent="0.35">
      <c r="A5845" s="2">
        <v>41051</v>
      </c>
      <c r="B5845" s="31">
        <v>797.01559999999995</v>
      </c>
      <c r="C5845" s="31">
        <v>1585.548</v>
      </c>
      <c r="D5845" s="31">
        <v>694.53920000000005</v>
      </c>
      <c r="E5845" s="31">
        <v>688.85969999999998</v>
      </c>
      <c r="F5845" s="31">
        <v>134.32859999999999</v>
      </c>
      <c r="G5845" s="31">
        <v>389.42989999999998</v>
      </c>
      <c r="H5845" s="31">
        <v>8.5418500000000002</v>
      </c>
      <c r="I5845" s="31">
        <v>2516.444</v>
      </c>
      <c r="J5845" s="31">
        <v>4533.6409999999996</v>
      </c>
      <c r="K5845" s="31">
        <v>2349.7199999999998</v>
      </c>
      <c r="L5845" s="31">
        <v>111.48</v>
      </c>
      <c r="M5845" s="31">
        <v>107.31</v>
      </c>
      <c r="N5845" s="31">
        <v>79.066999999999993</v>
      </c>
      <c r="O5845" s="31">
        <v>105.6207</v>
      </c>
      <c r="P5845" s="31">
        <v>109.3309</v>
      </c>
      <c r="Q5845" s="31">
        <v>2143.1992</v>
      </c>
      <c r="R5845" s="31">
        <v>81.492999999999995</v>
      </c>
      <c r="S5845" s="31" t="s">
        <v>108</v>
      </c>
    </row>
    <row r="5846" spans="1:19" x14ac:dyDescent="0.35">
      <c r="A5846" s="2">
        <v>41052</v>
      </c>
      <c r="B5846" s="31">
        <v>776.96810000000005</v>
      </c>
      <c r="C5846" s="31">
        <v>1553.5509999999999</v>
      </c>
      <c r="D5846" s="31">
        <v>682.76409999999998</v>
      </c>
      <c r="E5846" s="31">
        <v>670.30430000000001</v>
      </c>
      <c r="F5846" s="31">
        <v>131.92930000000001</v>
      </c>
      <c r="G5846" s="31">
        <v>383.86559999999997</v>
      </c>
      <c r="H5846" s="31">
        <v>8.3262459999999994</v>
      </c>
      <c r="I5846" s="31">
        <v>2516.444</v>
      </c>
      <c r="J5846" s="31">
        <v>4550.1139999999996</v>
      </c>
      <c r="K5846" s="31">
        <v>2365.6509999999998</v>
      </c>
      <c r="L5846" s="31">
        <v>111.57</v>
      </c>
      <c r="M5846" s="31">
        <v>108.18</v>
      </c>
      <c r="N5846" s="31">
        <v>79.230699999999999</v>
      </c>
      <c r="O5846" s="31">
        <v>106.5291</v>
      </c>
      <c r="P5846" s="31">
        <v>107.8403</v>
      </c>
      <c r="Q5846" s="31">
        <v>2091.6093000000001</v>
      </c>
      <c r="R5846" s="31">
        <v>82.093999999999994</v>
      </c>
      <c r="S5846" s="31" t="s">
        <v>108</v>
      </c>
    </row>
    <row r="5847" spans="1:19" x14ac:dyDescent="0.35">
      <c r="A5847" s="2">
        <v>41053</v>
      </c>
      <c r="B5847" s="31">
        <v>783.84789999999998</v>
      </c>
      <c r="C5847" s="31">
        <v>1563.422</v>
      </c>
      <c r="D5847" s="31">
        <v>684.2835</v>
      </c>
      <c r="E5847" s="31">
        <v>677.49559999999997</v>
      </c>
      <c r="F5847" s="31">
        <v>132.71209999999999</v>
      </c>
      <c r="G5847" s="31">
        <v>387.66899999999998</v>
      </c>
      <c r="H5847" s="31">
        <v>8.2517650000000007</v>
      </c>
      <c r="I5847" s="31">
        <v>2514.8620000000001</v>
      </c>
      <c r="J5847" s="31">
        <v>4541.6120000000001</v>
      </c>
      <c r="K5847" s="31">
        <v>2364.1729999999998</v>
      </c>
      <c r="L5847" s="31">
        <v>112.14</v>
      </c>
      <c r="M5847" s="31">
        <v>108.87</v>
      </c>
      <c r="N5847" s="31">
        <v>79.098100000000002</v>
      </c>
      <c r="O5847" s="31">
        <v>106.2765</v>
      </c>
      <c r="P5847" s="31">
        <v>107.8295</v>
      </c>
      <c r="Q5847" s="31">
        <v>2104.0594999999998</v>
      </c>
      <c r="R5847" s="31">
        <v>82.346999999999994</v>
      </c>
      <c r="S5847" s="31" t="s">
        <v>108</v>
      </c>
    </row>
    <row r="5848" spans="1:19" x14ac:dyDescent="0.35">
      <c r="A5848" s="2">
        <v>41054</v>
      </c>
      <c r="B5848" s="31">
        <v>786.80690000000004</v>
      </c>
      <c r="C5848" s="31">
        <v>1570.298</v>
      </c>
      <c r="D5848" s="31">
        <v>686.18269999999995</v>
      </c>
      <c r="E5848" s="31">
        <v>680.07029999999997</v>
      </c>
      <c r="F5848" s="31">
        <v>133.68199999999999</v>
      </c>
      <c r="G5848" s="31">
        <v>389.35939999999999</v>
      </c>
      <c r="H5848" s="31">
        <v>8.2713649999999994</v>
      </c>
      <c r="I5848" s="31">
        <v>2513.1060000000002</v>
      </c>
      <c r="J5848" s="31">
        <v>4549.0649999999996</v>
      </c>
      <c r="K5848" s="31">
        <v>2368.4430000000002</v>
      </c>
      <c r="L5848" s="31">
        <v>111.51</v>
      </c>
      <c r="M5848" s="31">
        <v>108.39</v>
      </c>
      <c r="N5848" s="31">
        <v>78.716099999999997</v>
      </c>
      <c r="O5848" s="31">
        <v>106.02930000000001</v>
      </c>
      <c r="P5848" s="31">
        <v>107.2213</v>
      </c>
      <c r="Q5848" s="31">
        <v>2104.5245</v>
      </c>
      <c r="R5848" s="31">
        <v>82.402000000000001</v>
      </c>
      <c r="S5848" s="31" t="s">
        <v>108</v>
      </c>
    </row>
    <row r="5849" spans="1:19" x14ac:dyDescent="0.35">
      <c r="A5849" s="2">
        <v>41057</v>
      </c>
      <c r="B5849" s="31">
        <v>786.80690000000004</v>
      </c>
      <c r="C5849" s="31">
        <v>1570.298</v>
      </c>
      <c r="D5849" s="31">
        <v>686.18269999999995</v>
      </c>
      <c r="E5849" s="31">
        <v>680.07029999999997</v>
      </c>
      <c r="F5849" s="31">
        <v>133.68199999999999</v>
      </c>
      <c r="G5849" s="31">
        <v>389.35939999999999</v>
      </c>
      <c r="H5849" s="31">
        <v>8.2713649999999994</v>
      </c>
      <c r="I5849" s="31">
        <v>2514.335</v>
      </c>
      <c r="J5849" s="31">
        <v>4549.0649999999996</v>
      </c>
      <c r="K5849" s="31">
        <v>2370.7420000000002</v>
      </c>
      <c r="L5849" s="31">
        <v>111.51</v>
      </c>
      <c r="M5849" s="31">
        <v>108.39</v>
      </c>
      <c r="N5849" s="31">
        <v>78.716099999999997</v>
      </c>
      <c r="O5849" s="31">
        <v>106.02930000000001</v>
      </c>
      <c r="P5849" s="31">
        <v>107.2213</v>
      </c>
      <c r="Q5849" s="31">
        <v>2121.7402999999999</v>
      </c>
      <c r="R5849" s="31">
        <v>82.402000000000001</v>
      </c>
      <c r="S5849" s="31" t="s">
        <v>108</v>
      </c>
    </row>
    <row r="5850" spans="1:19" x14ac:dyDescent="0.35">
      <c r="A5850" s="2">
        <v>41058</v>
      </c>
      <c r="B5850" s="31">
        <v>785.9932</v>
      </c>
      <c r="C5850" s="31">
        <v>1571.296</v>
      </c>
      <c r="D5850" s="31">
        <v>688.65170000000001</v>
      </c>
      <c r="E5850" s="31">
        <v>682.02350000000001</v>
      </c>
      <c r="F5850" s="31">
        <v>131.9633</v>
      </c>
      <c r="G5850" s="31">
        <v>390.69760000000002</v>
      </c>
      <c r="H5850" s="31">
        <v>8.2713649999999994</v>
      </c>
      <c r="I5850" s="31">
        <v>2519.2550000000001</v>
      </c>
      <c r="J5850" s="31">
        <v>4551.1989999999996</v>
      </c>
      <c r="K5850" s="31">
        <v>2369.5920000000001</v>
      </c>
      <c r="L5850" s="31">
        <v>113.07</v>
      </c>
      <c r="M5850" s="31">
        <v>110.1</v>
      </c>
      <c r="N5850" s="31">
        <v>79.8232</v>
      </c>
      <c r="O5850" s="31">
        <v>106.17570000000001</v>
      </c>
      <c r="P5850" s="31">
        <v>107.4259</v>
      </c>
      <c r="Q5850" s="31">
        <v>2150.7460000000001</v>
      </c>
      <c r="R5850" s="31">
        <v>82.48</v>
      </c>
      <c r="S5850" s="31" t="s">
        <v>108</v>
      </c>
    </row>
    <row r="5851" spans="1:19" x14ac:dyDescent="0.35">
      <c r="A5851" s="2">
        <v>41059</v>
      </c>
      <c r="B5851" s="31">
        <v>762.46889999999996</v>
      </c>
      <c r="C5851" s="31">
        <v>1538.2449999999999</v>
      </c>
      <c r="D5851" s="31">
        <v>667.19069999999999</v>
      </c>
      <c r="E5851" s="31">
        <v>664.93299999999999</v>
      </c>
      <c r="F5851" s="31">
        <v>133.214</v>
      </c>
      <c r="G5851" s="31">
        <v>386.89420000000001</v>
      </c>
      <c r="H5851" s="31">
        <v>8.1145619999999994</v>
      </c>
      <c r="I5851" s="31">
        <v>2519.6060000000002</v>
      </c>
      <c r="J5851" s="31">
        <v>4580.4570000000003</v>
      </c>
      <c r="K5851" s="31">
        <v>2386.5079999999998</v>
      </c>
      <c r="L5851" s="31">
        <v>110.95</v>
      </c>
      <c r="M5851" s="31">
        <v>107.61</v>
      </c>
      <c r="N5851" s="31">
        <v>78.926599999999993</v>
      </c>
      <c r="O5851" s="31">
        <v>106.9023</v>
      </c>
      <c r="P5851" s="31">
        <v>106.20059999999999</v>
      </c>
      <c r="Q5851" s="31">
        <v>2119.3517000000002</v>
      </c>
      <c r="R5851" s="31">
        <v>83.018000000000001</v>
      </c>
      <c r="S5851" s="31" t="s">
        <v>108</v>
      </c>
    </row>
    <row r="5852" spans="1:19" x14ac:dyDescent="0.35">
      <c r="A5852" s="2">
        <v>41060</v>
      </c>
      <c r="B5852" s="31">
        <v>750.33690000000001</v>
      </c>
      <c r="C5852" s="31">
        <v>1509.8520000000001</v>
      </c>
      <c r="D5852" s="31">
        <v>658.45439999999996</v>
      </c>
      <c r="E5852" s="31">
        <v>660.53830000000005</v>
      </c>
      <c r="F5852" s="31">
        <v>133.0864</v>
      </c>
      <c r="G5852" s="31">
        <v>377.5265</v>
      </c>
      <c r="H5852" s="31">
        <v>8.1655230000000003</v>
      </c>
      <c r="I5852" s="31">
        <v>2522.768</v>
      </c>
      <c r="J5852" s="31">
        <v>4588.4870000000001</v>
      </c>
      <c r="K5852" s="31">
        <v>2398.0039999999999</v>
      </c>
      <c r="L5852" s="31">
        <v>111.02</v>
      </c>
      <c r="M5852" s="31">
        <v>107.82</v>
      </c>
      <c r="N5852" s="31">
        <v>78.716099999999997</v>
      </c>
      <c r="O5852" s="31">
        <v>107.63</v>
      </c>
      <c r="P5852" s="31">
        <v>105.95950000000001</v>
      </c>
      <c r="Q5852" s="31">
        <v>2116.3654999999999</v>
      </c>
      <c r="R5852" s="31">
        <v>83.043000000000006</v>
      </c>
      <c r="S5852" s="31" t="s">
        <v>108</v>
      </c>
    </row>
    <row r="5853" spans="1:19" x14ac:dyDescent="0.35">
      <c r="A5853" s="2">
        <v>41061</v>
      </c>
      <c r="B5853" s="31">
        <v>724.8152</v>
      </c>
      <c r="C5853" s="31">
        <v>1473.308</v>
      </c>
      <c r="D5853" s="31">
        <v>640.41200000000003</v>
      </c>
      <c r="E5853" s="31">
        <v>655.07820000000004</v>
      </c>
      <c r="F5853" s="31">
        <v>138.0127</v>
      </c>
      <c r="G5853" s="31">
        <v>378.72390000000001</v>
      </c>
      <c r="H5853" s="31">
        <v>8.0871209999999998</v>
      </c>
      <c r="I5853" s="31">
        <v>2526.4580000000001</v>
      </c>
      <c r="J5853" s="31">
        <v>4615.7910000000002</v>
      </c>
      <c r="K5853" s="31">
        <v>2403.096</v>
      </c>
      <c r="L5853" s="31">
        <v>108.03</v>
      </c>
      <c r="M5853" s="31">
        <v>104.35</v>
      </c>
      <c r="N5853" s="31">
        <v>76.5642</v>
      </c>
      <c r="O5853" s="31">
        <v>108.04130000000001</v>
      </c>
      <c r="P5853" s="31">
        <v>105.94240000000001</v>
      </c>
      <c r="Q5853" s="31">
        <v>2087.6334999999999</v>
      </c>
      <c r="R5853" s="31">
        <v>82.89</v>
      </c>
      <c r="S5853" s="31" t="s">
        <v>108</v>
      </c>
    </row>
    <row r="5854" spans="1:19" x14ac:dyDescent="0.35">
      <c r="A5854" s="2">
        <v>41064</v>
      </c>
      <c r="B5854" s="31">
        <v>727.70029999999997</v>
      </c>
      <c r="C5854" s="31">
        <v>1481.0160000000001</v>
      </c>
      <c r="D5854" s="31">
        <v>636.99339999999995</v>
      </c>
      <c r="E5854" s="31">
        <v>655.07820000000004</v>
      </c>
      <c r="F5854" s="31">
        <v>137.315</v>
      </c>
      <c r="G5854" s="31">
        <v>377.5265</v>
      </c>
      <c r="H5854" s="31">
        <v>8.2086430000000004</v>
      </c>
      <c r="I5854" s="31">
        <v>2525.931</v>
      </c>
      <c r="J5854" s="31">
        <v>4593.8410000000003</v>
      </c>
      <c r="K5854" s="31">
        <v>2393.9250000000002</v>
      </c>
      <c r="L5854" s="31">
        <v>107.94</v>
      </c>
      <c r="M5854" s="31">
        <v>103.9</v>
      </c>
      <c r="N5854" s="31">
        <v>77.000799999999998</v>
      </c>
      <c r="O5854" s="31">
        <v>108.04130000000001</v>
      </c>
      <c r="P5854" s="31">
        <v>105.94240000000001</v>
      </c>
      <c r="Q5854" s="31">
        <v>2061.1954000000001</v>
      </c>
      <c r="R5854" s="31">
        <v>82.557000000000002</v>
      </c>
      <c r="S5854" s="31" t="s">
        <v>108</v>
      </c>
    </row>
    <row r="5855" spans="1:19" x14ac:dyDescent="0.35">
      <c r="A5855" s="2">
        <v>41065</v>
      </c>
      <c r="B5855" s="31">
        <v>727.62630000000001</v>
      </c>
      <c r="C5855" s="31">
        <v>1488.78</v>
      </c>
      <c r="D5855" s="31">
        <v>640.79179999999997</v>
      </c>
      <c r="E5855" s="31">
        <v>655.07820000000004</v>
      </c>
      <c r="F5855" s="31">
        <v>137.5702</v>
      </c>
      <c r="G5855" s="31">
        <v>380.20299999999997</v>
      </c>
      <c r="H5855" s="31">
        <v>8.4791279999999993</v>
      </c>
      <c r="I5855" s="31">
        <v>2519.2550000000001</v>
      </c>
      <c r="J5855" s="31">
        <v>4588.4870000000001</v>
      </c>
      <c r="K5855" s="31">
        <v>2393.8429999999998</v>
      </c>
      <c r="L5855" s="31">
        <v>108.96</v>
      </c>
      <c r="M5855" s="31">
        <v>105.63</v>
      </c>
      <c r="N5855" s="31">
        <v>77.616799999999998</v>
      </c>
      <c r="O5855" s="31">
        <v>108.04130000000001</v>
      </c>
      <c r="P5855" s="31">
        <v>105.94240000000001</v>
      </c>
      <c r="Q5855" s="31">
        <v>2070.7026000000001</v>
      </c>
      <c r="R5855" s="31">
        <v>82.825000000000003</v>
      </c>
      <c r="S5855" s="31" t="s">
        <v>108</v>
      </c>
    </row>
    <row r="5856" spans="1:19" x14ac:dyDescent="0.35">
      <c r="A5856" s="2">
        <v>41066</v>
      </c>
      <c r="B5856" s="31">
        <v>740.72</v>
      </c>
      <c r="C5856" s="31">
        <v>1491.885</v>
      </c>
      <c r="D5856" s="31">
        <v>653.8963</v>
      </c>
      <c r="E5856" s="31">
        <v>658.31870000000004</v>
      </c>
      <c r="F5856" s="31">
        <v>139.0421</v>
      </c>
      <c r="G5856" s="31">
        <v>390.55680000000001</v>
      </c>
      <c r="H5856" s="31">
        <v>8.6359309999999994</v>
      </c>
      <c r="I5856" s="31">
        <v>2522.4180000000001</v>
      </c>
      <c r="J5856" s="31">
        <v>4566.5370000000003</v>
      </c>
      <c r="K5856" s="31">
        <v>2374.5740000000001</v>
      </c>
      <c r="L5856" s="31">
        <v>111.55</v>
      </c>
      <c r="M5856" s="31">
        <v>108.46</v>
      </c>
      <c r="N5856" s="31">
        <v>79.527000000000001</v>
      </c>
      <c r="O5856" s="31">
        <v>106.7195</v>
      </c>
      <c r="P5856" s="31">
        <v>107.09829999999999</v>
      </c>
      <c r="Q5856" s="31">
        <v>2111.0120999999999</v>
      </c>
      <c r="R5856" s="31">
        <v>82.320999999999998</v>
      </c>
      <c r="S5856" s="31" t="s">
        <v>108</v>
      </c>
    </row>
    <row r="5857" spans="1:19" x14ac:dyDescent="0.35">
      <c r="A5857" s="2">
        <v>41067</v>
      </c>
      <c r="B5857" s="31">
        <v>735.91160000000002</v>
      </c>
      <c r="C5857" s="31">
        <v>1488.9459999999999</v>
      </c>
      <c r="D5857" s="31">
        <v>648.95839999999998</v>
      </c>
      <c r="E5857" s="31">
        <v>665.51</v>
      </c>
      <c r="F5857" s="31">
        <v>135.1113</v>
      </c>
      <c r="G5857" s="31">
        <v>402.3193</v>
      </c>
      <c r="H5857" s="31">
        <v>8.7260930000000005</v>
      </c>
      <c r="I5857" s="31">
        <v>2522.33</v>
      </c>
      <c r="J5857" s="31">
        <v>4570.82</v>
      </c>
      <c r="K5857" s="31">
        <v>2364.491</v>
      </c>
      <c r="L5857" s="31">
        <v>111.65</v>
      </c>
      <c r="M5857" s="31">
        <v>107.82</v>
      </c>
      <c r="N5857" s="31">
        <v>79.098100000000002</v>
      </c>
      <c r="O5857" s="31">
        <v>106.05929999999999</v>
      </c>
      <c r="P5857" s="31">
        <v>107.6544</v>
      </c>
      <c r="Q5857" s="31">
        <v>2136.0904999999998</v>
      </c>
      <c r="R5857" s="31">
        <v>82.051000000000002</v>
      </c>
      <c r="S5857" s="31" t="s">
        <v>108</v>
      </c>
    </row>
    <row r="5858" spans="1:19" x14ac:dyDescent="0.35">
      <c r="A5858" s="2">
        <v>41068</v>
      </c>
      <c r="B5858" s="31">
        <v>733.66150000000005</v>
      </c>
      <c r="C5858" s="31">
        <v>1488.9570000000001</v>
      </c>
      <c r="D5858" s="31">
        <v>639.15509999999995</v>
      </c>
      <c r="E5858" s="31">
        <v>647.45249999999999</v>
      </c>
      <c r="F5858" s="31">
        <v>135.4006</v>
      </c>
      <c r="G5858" s="31">
        <v>401.42090000000002</v>
      </c>
      <c r="H5858" s="31">
        <v>8.6263620000000003</v>
      </c>
      <c r="I5858" s="31">
        <v>2525.4070000000002</v>
      </c>
      <c r="J5858" s="31">
        <v>4572.9610000000002</v>
      </c>
      <c r="K5858" s="31">
        <v>2372.2600000000002</v>
      </c>
      <c r="L5858" s="31">
        <v>112.67</v>
      </c>
      <c r="M5858" s="31">
        <v>109.18</v>
      </c>
      <c r="N5858" s="31">
        <v>79.916799999999995</v>
      </c>
      <c r="O5858" s="31">
        <v>105.99979999999999</v>
      </c>
      <c r="P5858" s="31">
        <v>106.8325</v>
      </c>
      <c r="Q5858" s="31">
        <v>2117.6088</v>
      </c>
      <c r="R5858" s="31">
        <v>82.510999999999996</v>
      </c>
      <c r="S5858" s="31" t="s">
        <v>108</v>
      </c>
    </row>
    <row r="5859" spans="1:19" x14ac:dyDescent="0.35">
      <c r="A5859" s="2">
        <v>41071</v>
      </c>
      <c r="B5859" s="31">
        <v>723.32590000000005</v>
      </c>
      <c r="C5859" s="31">
        <v>1471.7819999999999</v>
      </c>
      <c r="D5859" s="31">
        <v>642.42460000000005</v>
      </c>
      <c r="E5859" s="31">
        <v>658.57510000000002</v>
      </c>
      <c r="F5859" s="31">
        <v>135.86000000000001</v>
      </c>
      <c r="G5859" s="31">
        <v>401.01620000000003</v>
      </c>
      <c r="H5859" s="31">
        <v>8.608276</v>
      </c>
      <c r="I5859" s="31">
        <v>2521.8890000000001</v>
      </c>
      <c r="J5859" s="31">
        <v>4583.1329999999998</v>
      </c>
      <c r="K5859" s="31">
        <v>2378.2109999999998</v>
      </c>
      <c r="L5859" s="31">
        <v>110.82</v>
      </c>
      <c r="M5859" s="31">
        <v>106.18</v>
      </c>
      <c r="N5859" s="31">
        <v>78.444800000000001</v>
      </c>
      <c r="O5859" s="31">
        <v>106.25879999999999</v>
      </c>
      <c r="P5859" s="31">
        <v>107.208</v>
      </c>
      <c r="Q5859" s="31">
        <v>2140.5529999999999</v>
      </c>
      <c r="R5859" s="31">
        <v>82.515000000000001</v>
      </c>
      <c r="S5859" s="31" t="s">
        <v>108</v>
      </c>
    </row>
    <row r="5860" spans="1:19" x14ac:dyDescent="0.35">
      <c r="A5860" s="2">
        <v>41072</v>
      </c>
      <c r="B5860" s="31">
        <v>718.3202</v>
      </c>
      <c r="C5860" s="31">
        <v>1468.856</v>
      </c>
      <c r="D5860" s="31">
        <v>642.08219999999994</v>
      </c>
      <c r="E5860" s="31">
        <v>656.40049999999997</v>
      </c>
      <c r="F5860" s="31">
        <v>137.3064</v>
      </c>
      <c r="G5860" s="31">
        <v>403.22840000000002</v>
      </c>
      <c r="H5860" s="31">
        <v>8.815448</v>
      </c>
      <c r="I5860" s="31">
        <v>2526.6379999999999</v>
      </c>
      <c r="J5860" s="31">
        <v>4563.8599999999997</v>
      </c>
      <c r="K5860" s="31">
        <v>2354.9029999999998</v>
      </c>
      <c r="L5860" s="31">
        <v>112.5</v>
      </c>
      <c r="M5860" s="31">
        <v>108.29</v>
      </c>
      <c r="N5860" s="31">
        <v>79.537800000000004</v>
      </c>
      <c r="O5860" s="31">
        <v>106.14400000000001</v>
      </c>
      <c r="P5860" s="31">
        <v>106.7492</v>
      </c>
      <c r="Q5860" s="31">
        <v>2136.6161999999999</v>
      </c>
      <c r="R5860" s="31">
        <v>82.423000000000002</v>
      </c>
      <c r="S5860" s="31" t="s">
        <v>108</v>
      </c>
    </row>
    <row r="5861" spans="1:19" x14ac:dyDescent="0.35">
      <c r="A5861" s="2">
        <v>41073</v>
      </c>
      <c r="B5861" s="31">
        <v>715.75840000000005</v>
      </c>
      <c r="C5861" s="31">
        <v>1469.806</v>
      </c>
      <c r="D5861" s="31">
        <v>642.61519999999996</v>
      </c>
      <c r="E5861" s="31">
        <v>655.85029999999995</v>
      </c>
      <c r="F5861" s="31">
        <v>137.78290000000001</v>
      </c>
      <c r="G5861" s="31">
        <v>397.53640000000001</v>
      </c>
      <c r="H5861" s="31">
        <v>8.9101269999999992</v>
      </c>
      <c r="I5861" s="31">
        <v>2524.8789999999999</v>
      </c>
      <c r="J5861" s="31">
        <v>4580.9920000000002</v>
      </c>
      <c r="K5861" s="31">
        <v>2342.1750000000002</v>
      </c>
      <c r="L5861" s="31">
        <v>111.54</v>
      </c>
      <c r="M5861" s="31">
        <v>106.69</v>
      </c>
      <c r="N5861" s="31">
        <v>78.834699999999998</v>
      </c>
      <c r="O5861" s="31">
        <v>106.2642</v>
      </c>
      <c r="P5861" s="31">
        <v>107.752</v>
      </c>
      <c r="Q5861" s="31">
        <v>2151.9677000000001</v>
      </c>
      <c r="R5861" s="31">
        <v>82.058000000000007</v>
      </c>
      <c r="S5861" s="31" t="s">
        <v>108</v>
      </c>
    </row>
    <row r="5862" spans="1:19" x14ac:dyDescent="0.35">
      <c r="A5862" s="2">
        <v>41074</v>
      </c>
      <c r="B5862" s="31">
        <v>719.31280000000004</v>
      </c>
      <c r="C5862" s="31">
        <v>1480.8969999999999</v>
      </c>
      <c r="D5862" s="31">
        <v>640.9</v>
      </c>
      <c r="E5862" s="31">
        <v>658.46810000000005</v>
      </c>
      <c r="F5862" s="31">
        <v>137.79990000000001</v>
      </c>
      <c r="G5862" s="31">
        <v>394.22300000000001</v>
      </c>
      <c r="H5862" s="31">
        <v>8.9259039999999992</v>
      </c>
      <c r="I5862" s="31">
        <v>2524.1759999999999</v>
      </c>
      <c r="J5862" s="31">
        <v>4574.0320000000002</v>
      </c>
      <c r="K5862" s="31">
        <v>2344.1590000000001</v>
      </c>
      <c r="L5862" s="31">
        <v>113.03</v>
      </c>
      <c r="M5862" s="31">
        <v>108.2</v>
      </c>
      <c r="N5862" s="31">
        <v>79.225300000000004</v>
      </c>
      <c r="O5862" s="31">
        <v>106.4624</v>
      </c>
      <c r="P5862" s="31">
        <v>107.9491</v>
      </c>
      <c r="Q5862" s="31">
        <v>2139.7676000000001</v>
      </c>
      <c r="R5862" s="31">
        <v>81.99</v>
      </c>
      <c r="S5862" s="31" t="s">
        <v>108</v>
      </c>
    </row>
    <row r="5863" spans="1:19" x14ac:dyDescent="0.35">
      <c r="A5863" s="2">
        <v>41075</v>
      </c>
      <c r="B5863" s="31">
        <v>722.34879999999998</v>
      </c>
      <c r="C5863" s="31">
        <v>1493.4670000000001</v>
      </c>
      <c r="D5863" s="31">
        <v>645.85490000000004</v>
      </c>
      <c r="E5863" s="31">
        <v>666.60990000000004</v>
      </c>
      <c r="F5863" s="31">
        <v>138.5231</v>
      </c>
      <c r="G5863" s="31">
        <v>395.80439999999999</v>
      </c>
      <c r="H5863" s="31">
        <v>8.8627959999999995</v>
      </c>
      <c r="I5863" s="31">
        <v>2524.8789999999999</v>
      </c>
      <c r="J5863" s="31">
        <v>4583.1329999999998</v>
      </c>
      <c r="K5863" s="31">
        <v>2351.7629999999999</v>
      </c>
      <c r="L5863" s="31">
        <v>113.99</v>
      </c>
      <c r="M5863" s="31">
        <v>109.27</v>
      </c>
      <c r="N5863" s="31">
        <v>80.131600000000006</v>
      </c>
      <c r="O5863" s="31">
        <v>107.18519999999999</v>
      </c>
      <c r="P5863" s="31">
        <v>108.1887</v>
      </c>
      <c r="Q5863" s="31">
        <v>2167.2293</v>
      </c>
      <c r="R5863" s="31">
        <v>81.628</v>
      </c>
      <c r="S5863" s="31" t="s">
        <v>108</v>
      </c>
    </row>
    <row r="5864" spans="1:19" x14ac:dyDescent="0.35">
      <c r="A5864" s="2">
        <v>41078</v>
      </c>
      <c r="B5864" s="31">
        <v>711.46360000000004</v>
      </c>
      <c r="C5864" s="31">
        <v>1471.171</v>
      </c>
      <c r="D5864" s="31">
        <v>638.2319</v>
      </c>
      <c r="E5864" s="31">
        <v>666.60990000000004</v>
      </c>
      <c r="F5864" s="31">
        <v>138.42949999999999</v>
      </c>
      <c r="G5864" s="31">
        <v>403.41019999999997</v>
      </c>
      <c r="H5864" s="31">
        <v>8.6340280000000007</v>
      </c>
      <c r="I5864" s="31">
        <v>2526.462</v>
      </c>
      <c r="J5864" s="31">
        <v>4581.527</v>
      </c>
      <c r="K5864" s="31">
        <v>2357.5479999999998</v>
      </c>
      <c r="L5864" s="31">
        <v>114.29</v>
      </c>
      <c r="M5864" s="31">
        <v>109.57</v>
      </c>
      <c r="N5864" s="31">
        <v>80.866100000000003</v>
      </c>
      <c r="O5864" s="31">
        <v>106.9391</v>
      </c>
      <c r="P5864" s="31">
        <v>107.80110000000001</v>
      </c>
      <c r="Q5864" s="31">
        <v>2188.1048999999998</v>
      </c>
      <c r="R5864" s="31">
        <v>81.945999999999998</v>
      </c>
      <c r="S5864" s="31" t="s">
        <v>108</v>
      </c>
    </row>
    <row r="5865" spans="1:19" x14ac:dyDescent="0.35">
      <c r="A5865" s="2">
        <v>41079</v>
      </c>
      <c r="B5865" s="31">
        <v>710.05669999999998</v>
      </c>
      <c r="C5865" s="31">
        <v>1461.729</v>
      </c>
      <c r="D5865" s="31">
        <v>641.09050000000002</v>
      </c>
      <c r="E5865" s="31">
        <v>675.46159999999998</v>
      </c>
      <c r="F5865" s="31">
        <v>138.1062</v>
      </c>
      <c r="G5865" s="31">
        <v>417.04039999999998</v>
      </c>
      <c r="H5865" s="31">
        <v>8.8154649999999997</v>
      </c>
      <c r="I5865" s="31">
        <v>2530.8580000000002</v>
      </c>
      <c r="J5865" s="31">
        <v>4572.9610000000002</v>
      </c>
      <c r="K5865" s="31">
        <v>2336.39</v>
      </c>
      <c r="L5865" s="31">
        <v>115.1</v>
      </c>
      <c r="M5865" s="31">
        <v>111.28</v>
      </c>
      <c r="N5865" s="31">
        <v>81.647400000000005</v>
      </c>
      <c r="O5865" s="31">
        <v>106.7754</v>
      </c>
      <c r="P5865" s="31">
        <v>108.6292</v>
      </c>
      <c r="Q5865" s="31">
        <v>2210.4654999999998</v>
      </c>
      <c r="R5865" s="31">
        <v>81.378</v>
      </c>
      <c r="S5865" s="31" t="s">
        <v>108</v>
      </c>
    </row>
    <row r="5866" spans="1:19" x14ac:dyDescent="0.35">
      <c r="A5866" s="2">
        <v>41080</v>
      </c>
      <c r="B5866" s="31">
        <v>688.65650000000005</v>
      </c>
      <c r="C5866" s="31">
        <v>1426.123</v>
      </c>
      <c r="D5866" s="31">
        <v>637.85069999999996</v>
      </c>
      <c r="E5866" s="31">
        <v>669.89319999999998</v>
      </c>
      <c r="F5866" s="31">
        <v>137.47659999999999</v>
      </c>
      <c r="G5866" s="31">
        <v>420.35379999999998</v>
      </c>
      <c r="H5866" s="31">
        <v>8.5551429999999993</v>
      </c>
      <c r="I5866" s="31">
        <v>2528.221</v>
      </c>
      <c r="J5866" s="31">
        <v>4563.3249999999998</v>
      </c>
      <c r="K5866" s="31">
        <v>2322.009</v>
      </c>
      <c r="L5866" s="31">
        <v>115.12</v>
      </c>
      <c r="M5866" s="31">
        <v>111.24</v>
      </c>
      <c r="N5866" s="31">
        <v>81.7958</v>
      </c>
      <c r="O5866" s="31">
        <v>106.32940000000001</v>
      </c>
      <c r="P5866" s="31">
        <v>108.8503</v>
      </c>
      <c r="Q5866" s="31">
        <v>2221.8307</v>
      </c>
      <c r="R5866" s="31">
        <v>81.582999999999998</v>
      </c>
      <c r="S5866" s="31" t="s">
        <v>108</v>
      </c>
    </row>
    <row r="5867" spans="1:19" x14ac:dyDescent="0.35">
      <c r="A5867" s="2">
        <v>41081</v>
      </c>
      <c r="B5867" s="31">
        <v>663.5539</v>
      </c>
      <c r="C5867" s="31">
        <v>1394.6690000000001</v>
      </c>
      <c r="D5867" s="31">
        <v>622.41420000000005</v>
      </c>
      <c r="E5867" s="31">
        <v>652.58900000000006</v>
      </c>
      <c r="F5867" s="31">
        <v>133.1969</v>
      </c>
      <c r="G5867" s="31">
        <v>413.04919999999998</v>
      </c>
      <c r="H5867" s="31">
        <v>8.4683689999999991</v>
      </c>
      <c r="I5867" s="31">
        <v>2528.924</v>
      </c>
      <c r="J5867" s="31">
        <v>4568.6779999999999</v>
      </c>
      <c r="K5867" s="31">
        <v>2339.0349999999999</v>
      </c>
      <c r="L5867" s="31">
        <v>112.35</v>
      </c>
      <c r="M5867" s="31">
        <v>108.43</v>
      </c>
      <c r="N5867" s="31">
        <v>79.748800000000003</v>
      </c>
      <c r="O5867" s="31">
        <v>105.11360000000001</v>
      </c>
      <c r="P5867" s="31">
        <v>108.0177</v>
      </c>
      <c r="Q5867" s="31">
        <v>2184.7404000000001</v>
      </c>
      <c r="R5867" s="31">
        <v>82.29</v>
      </c>
      <c r="S5867" s="31" t="s">
        <v>108</v>
      </c>
    </row>
    <row r="5868" spans="1:19" x14ac:dyDescent="0.35">
      <c r="A5868" s="2">
        <v>41082</v>
      </c>
      <c r="B5868" s="31">
        <v>675.77200000000005</v>
      </c>
      <c r="C5868" s="31">
        <v>1403.5419999999999</v>
      </c>
      <c r="D5868" s="31">
        <v>615.36300000000006</v>
      </c>
      <c r="E5868" s="31">
        <v>650.19299999999998</v>
      </c>
      <c r="F5868" s="31">
        <v>133.316</v>
      </c>
      <c r="G5868" s="31">
        <v>414.32940000000002</v>
      </c>
      <c r="H5868" s="31">
        <v>8.2908760000000008</v>
      </c>
      <c r="I5868" s="31">
        <v>2527.6930000000002</v>
      </c>
      <c r="J5868" s="31">
        <v>4556.3649999999998</v>
      </c>
      <c r="K5868" s="31">
        <v>2328.4549999999999</v>
      </c>
      <c r="L5868" s="31">
        <v>113.08</v>
      </c>
      <c r="M5868" s="31">
        <v>109.57</v>
      </c>
      <c r="N5868" s="31">
        <v>80.4285</v>
      </c>
      <c r="O5868" s="31">
        <v>104.8261</v>
      </c>
      <c r="P5868" s="31">
        <v>107.4183</v>
      </c>
      <c r="Q5868" s="31">
        <v>2149.4391000000001</v>
      </c>
      <c r="R5868" s="31">
        <v>82.256</v>
      </c>
      <c r="S5868" s="31" t="s">
        <v>108</v>
      </c>
    </row>
    <row r="5869" spans="1:19" x14ac:dyDescent="0.35">
      <c r="A5869" s="2">
        <v>41085</v>
      </c>
      <c r="B5869" s="31">
        <v>676.2903</v>
      </c>
      <c r="C5869" s="31">
        <v>1420.9469999999999</v>
      </c>
      <c r="D5869" s="31">
        <v>612.1232</v>
      </c>
      <c r="E5869" s="31">
        <v>652.54459999999995</v>
      </c>
      <c r="F5869" s="31">
        <v>135.14529999999999</v>
      </c>
      <c r="G5869" s="31">
        <v>429.3904</v>
      </c>
      <c r="H5869" s="31">
        <v>8.2908760000000008</v>
      </c>
      <c r="I5869" s="31">
        <v>2527.5169999999998</v>
      </c>
      <c r="J5869" s="31">
        <v>4575.6379999999999</v>
      </c>
      <c r="K5869" s="31">
        <v>2349.4479999999999</v>
      </c>
      <c r="L5869" s="31">
        <v>111.35</v>
      </c>
      <c r="M5869" s="31">
        <v>107.82</v>
      </c>
      <c r="N5869" s="31">
        <v>78.959699999999998</v>
      </c>
      <c r="O5869" s="31">
        <v>105.9922</v>
      </c>
      <c r="P5869" s="31">
        <v>106.9395</v>
      </c>
      <c r="Q5869" s="31">
        <v>2119.0264000000002</v>
      </c>
      <c r="R5869" s="31">
        <v>82.497</v>
      </c>
      <c r="S5869" s="31" t="s">
        <v>108</v>
      </c>
    </row>
    <row r="5870" spans="1:19" x14ac:dyDescent="0.35">
      <c r="A5870" s="2">
        <v>41086</v>
      </c>
      <c r="B5870" s="31">
        <v>690.0634</v>
      </c>
      <c r="C5870" s="31">
        <v>1434.9960000000001</v>
      </c>
      <c r="D5870" s="31">
        <v>620.12729999999999</v>
      </c>
      <c r="E5870" s="31">
        <v>654.94060000000002</v>
      </c>
      <c r="F5870" s="31">
        <v>133.9967</v>
      </c>
      <c r="G5870" s="31">
        <v>425.7004</v>
      </c>
      <c r="H5870" s="31">
        <v>8.4762570000000004</v>
      </c>
      <c r="I5870" s="31">
        <v>2529.2759999999998</v>
      </c>
      <c r="J5870" s="31">
        <v>4571.3549999999996</v>
      </c>
      <c r="K5870" s="31">
        <v>2342.0100000000002</v>
      </c>
      <c r="L5870" s="31">
        <v>112.12</v>
      </c>
      <c r="M5870" s="31">
        <v>108.63</v>
      </c>
      <c r="N5870" s="31">
        <v>79.639399999999995</v>
      </c>
      <c r="O5870" s="31">
        <v>106.18770000000001</v>
      </c>
      <c r="P5870" s="31">
        <v>106.86069999999999</v>
      </c>
      <c r="Q5870" s="31">
        <v>2125.4227000000001</v>
      </c>
      <c r="R5870" s="31">
        <v>82.372</v>
      </c>
      <c r="S5870" s="31" t="s">
        <v>108</v>
      </c>
    </row>
    <row r="5871" spans="1:19" x14ac:dyDescent="0.35">
      <c r="A5871" s="2">
        <v>41087</v>
      </c>
      <c r="B5871" s="31">
        <v>692.35889999999995</v>
      </c>
      <c r="C5871" s="31">
        <v>1421.345</v>
      </c>
      <c r="D5871" s="31">
        <v>627.75030000000004</v>
      </c>
      <c r="E5871" s="31">
        <v>658.77859999999998</v>
      </c>
      <c r="F5871" s="31">
        <v>134.2945</v>
      </c>
      <c r="G5871" s="31">
        <v>425.32389999999998</v>
      </c>
      <c r="H5871" s="31">
        <v>8.8036320000000003</v>
      </c>
      <c r="I5871" s="31">
        <v>2531.0340000000001</v>
      </c>
      <c r="J5871" s="31">
        <v>4575.1030000000001</v>
      </c>
      <c r="K5871" s="31">
        <v>2332.2570000000001</v>
      </c>
      <c r="L5871" s="31">
        <v>112.97</v>
      </c>
      <c r="M5871" s="31">
        <v>110.23</v>
      </c>
      <c r="N5871" s="31">
        <v>79.936300000000003</v>
      </c>
      <c r="O5871" s="31">
        <v>105.79430000000001</v>
      </c>
      <c r="P5871" s="31">
        <v>106.7411</v>
      </c>
      <c r="Q5871" s="31">
        <v>2140.2959999999998</v>
      </c>
      <c r="R5871" s="31">
        <v>82.617999999999995</v>
      </c>
      <c r="S5871" s="31" t="s">
        <v>108</v>
      </c>
    </row>
    <row r="5872" spans="1:19" x14ac:dyDescent="0.35">
      <c r="A5872" s="2">
        <v>41088</v>
      </c>
      <c r="B5872" s="31">
        <v>677.17880000000002</v>
      </c>
      <c r="C5872" s="31">
        <v>1409.059</v>
      </c>
      <c r="D5872" s="31">
        <v>622.41420000000005</v>
      </c>
      <c r="E5872" s="31">
        <v>656.31610000000001</v>
      </c>
      <c r="F5872" s="31">
        <v>131.91220000000001</v>
      </c>
      <c r="G5872" s="31">
        <v>422.76350000000002</v>
      </c>
      <c r="H5872" s="31">
        <v>8.7957429999999999</v>
      </c>
      <c r="I5872" s="31">
        <v>2529.4520000000002</v>
      </c>
      <c r="J5872" s="31">
        <v>4587.9520000000002</v>
      </c>
      <c r="K5872" s="31">
        <v>2342.1750000000002</v>
      </c>
      <c r="L5872" s="31">
        <v>112.71</v>
      </c>
      <c r="M5872" s="31">
        <v>109.98</v>
      </c>
      <c r="N5872" s="31">
        <v>78.998699999999999</v>
      </c>
      <c r="O5872" s="31">
        <v>106.38760000000001</v>
      </c>
      <c r="P5872" s="31">
        <v>106.4802</v>
      </c>
      <c r="Q5872" s="31">
        <v>2125.7962000000002</v>
      </c>
      <c r="R5872" s="31">
        <v>82.807000000000002</v>
      </c>
      <c r="S5872" s="31" t="s">
        <v>108</v>
      </c>
    </row>
    <row r="5873" spans="1:19" x14ac:dyDescent="0.35">
      <c r="A5873" s="2">
        <v>41089</v>
      </c>
      <c r="B5873" s="31">
        <v>724.79240000000004</v>
      </c>
      <c r="C5873" s="31">
        <v>1496.9369999999999</v>
      </c>
      <c r="D5873" s="31">
        <v>642.80560000000003</v>
      </c>
      <c r="E5873" s="31">
        <v>682.8492</v>
      </c>
      <c r="F5873" s="31">
        <v>136.4896</v>
      </c>
      <c r="G5873" s="31">
        <v>430.06810000000002</v>
      </c>
      <c r="H5873" s="31">
        <v>9.0363439999999997</v>
      </c>
      <c r="I5873" s="31">
        <v>2527.3409999999999</v>
      </c>
      <c r="J5873" s="31">
        <v>4569.2139999999999</v>
      </c>
      <c r="K5873" s="31">
        <v>2328.7860000000001</v>
      </c>
      <c r="L5873" s="31">
        <v>115.61</v>
      </c>
      <c r="M5873" s="31">
        <v>113.33</v>
      </c>
      <c r="N5873" s="31">
        <v>81.561499999999995</v>
      </c>
      <c r="O5873" s="31">
        <v>105.74850000000001</v>
      </c>
      <c r="P5873" s="31">
        <v>108.7413</v>
      </c>
      <c r="Q5873" s="31">
        <v>2197.7615000000001</v>
      </c>
      <c r="R5873" s="31">
        <v>81.626999999999995</v>
      </c>
      <c r="S5873" s="31" t="s">
        <v>108</v>
      </c>
    </row>
    <row r="5874" spans="1:19" x14ac:dyDescent="0.35">
      <c r="A5874" s="2">
        <v>41092</v>
      </c>
      <c r="B5874" s="31">
        <v>719.31280000000004</v>
      </c>
      <c r="C5874" s="31">
        <v>1492.444</v>
      </c>
      <c r="D5874" s="31">
        <v>643.18669999999997</v>
      </c>
      <c r="E5874" s="31">
        <v>677.59140000000002</v>
      </c>
      <c r="F5874" s="31">
        <v>135.9366</v>
      </c>
      <c r="G5874" s="31">
        <v>433.15559999999999</v>
      </c>
      <c r="H5874" s="31">
        <v>9.0324000000000009</v>
      </c>
      <c r="I5874" s="31">
        <v>2528.748</v>
      </c>
      <c r="J5874" s="31">
        <v>4591.1639999999998</v>
      </c>
      <c r="K5874" s="31">
        <v>2341.6790000000001</v>
      </c>
      <c r="L5874" s="31">
        <v>115.7</v>
      </c>
      <c r="M5874" s="31">
        <v>114.46</v>
      </c>
      <c r="N5874" s="31">
        <v>81.702100000000002</v>
      </c>
      <c r="O5874" s="31">
        <v>106.34780000000001</v>
      </c>
      <c r="P5874" s="31">
        <v>107.8253</v>
      </c>
      <c r="Q5874" s="31">
        <v>2207.3231000000001</v>
      </c>
      <c r="R5874" s="31">
        <v>81.87</v>
      </c>
      <c r="S5874" s="31" t="s">
        <v>108</v>
      </c>
    </row>
    <row r="5875" spans="1:19" x14ac:dyDescent="0.35">
      <c r="A5875" s="2">
        <v>41093</v>
      </c>
      <c r="B5875" s="31">
        <v>744.04520000000002</v>
      </c>
      <c r="C5875" s="31">
        <v>1548.7539999999999</v>
      </c>
      <c r="D5875" s="31">
        <v>667.00840000000005</v>
      </c>
      <c r="E5875" s="31">
        <v>694.69590000000005</v>
      </c>
      <c r="F5875" s="31">
        <v>137.9871</v>
      </c>
      <c r="G5875" s="31">
        <v>444.22550000000001</v>
      </c>
      <c r="H5875" s="31">
        <v>9.2690570000000001</v>
      </c>
      <c r="I5875" s="31">
        <v>2529.627</v>
      </c>
      <c r="J5875" s="31">
        <v>4578.3149999999996</v>
      </c>
      <c r="K5875" s="31">
        <v>2338.0430000000001</v>
      </c>
      <c r="L5875" s="31">
        <v>116.59</v>
      </c>
      <c r="M5875" s="31">
        <v>116.21</v>
      </c>
      <c r="N5875" s="31">
        <v>82.553700000000006</v>
      </c>
      <c r="O5875" s="31">
        <v>105.64109999999999</v>
      </c>
      <c r="P5875" s="31">
        <v>108.0132</v>
      </c>
      <c r="Q5875" s="31">
        <v>2243.4564</v>
      </c>
      <c r="R5875" s="31">
        <v>81.781999999999996</v>
      </c>
      <c r="S5875" s="31" t="s">
        <v>108</v>
      </c>
    </row>
    <row r="5876" spans="1:19" x14ac:dyDescent="0.35">
      <c r="A5876" s="2">
        <v>41094</v>
      </c>
      <c r="B5876" s="31">
        <v>744.04520000000002</v>
      </c>
      <c r="C5876" s="31">
        <v>1548.7539999999999</v>
      </c>
      <c r="D5876" s="31">
        <v>667.00840000000005</v>
      </c>
      <c r="E5876" s="31">
        <v>694.69590000000005</v>
      </c>
      <c r="F5876" s="31">
        <v>137.9871</v>
      </c>
      <c r="G5876" s="31">
        <v>444.22550000000001</v>
      </c>
      <c r="H5876" s="31">
        <v>9.2690570000000001</v>
      </c>
      <c r="I5876" s="31">
        <v>2528.748</v>
      </c>
      <c r="J5876" s="31">
        <v>4578.3149999999996</v>
      </c>
      <c r="K5876" s="31">
        <v>2352.259</v>
      </c>
      <c r="L5876" s="31">
        <v>116.59</v>
      </c>
      <c r="M5876" s="31">
        <v>116.21</v>
      </c>
      <c r="N5876" s="31">
        <v>82.553700000000006</v>
      </c>
      <c r="O5876" s="31">
        <v>105.733</v>
      </c>
      <c r="P5876" s="31">
        <v>107.1891</v>
      </c>
      <c r="Q5876" s="31">
        <v>2244.0990000000002</v>
      </c>
      <c r="R5876" s="31">
        <v>81.781999999999996</v>
      </c>
      <c r="S5876" s="31" t="s">
        <v>108</v>
      </c>
    </row>
    <row r="5877" spans="1:19" x14ac:dyDescent="0.35">
      <c r="A5877" s="2">
        <v>41095</v>
      </c>
      <c r="B5877" s="31">
        <v>742.86040000000003</v>
      </c>
      <c r="C5877" s="31">
        <v>1572.586</v>
      </c>
      <c r="D5877" s="31">
        <v>672.34450000000004</v>
      </c>
      <c r="E5877" s="31">
        <v>683.69219999999996</v>
      </c>
      <c r="F5877" s="31">
        <v>136.93209999999999</v>
      </c>
      <c r="G5877" s="31">
        <v>459.81369999999998</v>
      </c>
      <c r="H5877" s="31">
        <v>9.182283</v>
      </c>
      <c r="I5877" s="31">
        <v>2530.5070000000001</v>
      </c>
      <c r="J5877" s="31">
        <v>4589.0230000000001</v>
      </c>
      <c r="K5877" s="31">
        <v>2365.4830000000002</v>
      </c>
      <c r="L5877" s="31">
        <v>116.04</v>
      </c>
      <c r="M5877" s="31">
        <v>116.02</v>
      </c>
      <c r="N5877" s="31">
        <v>82.584999999999994</v>
      </c>
      <c r="O5877" s="31">
        <v>105.52290000000001</v>
      </c>
      <c r="P5877" s="31">
        <v>106.0821</v>
      </c>
      <c r="Q5877" s="31">
        <v>2242.1959000000002</v>
      </c>
      <c r="R5877" s="31">
        <v>82.813000000000002</v>
      </c>
      <c r="S5877" s="31" t="s">
        <v>108</v>
      </c>
    </row>
    <row r="5878" spans="1:19" x14ac:dyDescent="0.35">
      <c r="A5878" s="2">
        <v>41096</v>
      </c>
      <c r="B5878" s="31">
        <v>724.12599999999998</v>
      </c>
      <c r="C5878" s="31">
        <v>1544.829</v>
      </c>
      <c r="D5878" s="31">
        <v>657.47969999999998</v>
      </c>
      <c r="E5878" s="31">
        <v>668.9171</v>
      </c>
      <c r="F5878" s="31">
        <v>134.33709999999999</v>
      </c>
      <c r="G5878" s="31">
        <v>453.5634</v>
      </c>
      <c r="H5878" s="31">
        <v>8.8825179999999992</v>
      </c>
      <c r="I5878" s="31">
        <v>2531.9140000000002</v>
      </c>
      <c r="J5878" s="31">
        <v>4602.942</v>
      </c>
      <c r="K5878" s="31">
        <v>2379.0369999999998</v>
      </c>
      <c r="L5878" s="31">
        <v>115.21</v>
      </c>
      <c r="M5878" s="31">
        <v>114.64</v>
      </c>
      <c r="N5878" s="31">
        <v>81.537999999999997</v>
      </c>
      <c r="O5878" s="31">
        <v>106.0804</v>
      </c>
      <c r="P5878" s="31">
        <v>105.447</v>
      </c>
      <c r="Q5878" s="31">
        <v>2220.6758</v>
      </c>
      <c r="R5878" s="31">
        <v>83.376999999999995</v>
      </c>
      <c r="S5878" s="31" t="s">
        <v>108</v>
      </c>
    </row>
    <row r="5879" spans="1:19" x14ac:dyDescent="0.35">
      <c r="A5879" s="2">
        <v>41099</v>
      </c>
      <c r="B5879" s="31">
        <v>738.49149999999997</v>
      </c>
      <c r="C5879" s="31">
        <v>1569.5139999999999</v>
      </c>
      <c r="D5879" s="31">
        <v>661.86289999999997</v>
      </c>
      <c r="E5879" s="31">
        <v>671.18</v>
      </c>
      <c r="F5879" s="31">
        <v>135.20490000000001</v>
      </c>
      <c r="G5879" s="31">
        <v>466.21469999999999</v>
      </c>
      <c r="H5879" s="31">
        <v>9.1467849999999995</v>
      </c>
      <c r="I5879" s="31">
        <v>2534.3760000000002</v>
      </c>
      <c r="J5879" s="31">
        <v>4609.3670000000002</v>
      </c>
      <c r="K5879" s="31">
        <v>2379.864</v>
      </c>
      <c r="L5879" s="31">
        <v>114.99</v>
      </c>
      <c r="M5879" s="31">
        <v>114.56</v>
      </c>
      <c r="N5879" s="31">
        <v>81.444299999999998</v>
      </c>
      <c r="O5879" s="31">
        <v>105.97880000000001</v>
      </c>
      <c r="P5879" s="31">
        <v>105.3858</v>
      </c>
      <c r="Q5879" s="31">
        <v>2197.1170999999999</v>
      </c>
      <c r="R5879" s="31">
        <v>83.161000000000001</v>
      </c>
      <c r="S5879" s="31" t="s">
        <v>108</v>
      </c>
    </row>
    <row r="5880" spans="1:19" x14ac:dyDescent="0.35">
      <c r="A5880" s="2">
        <v>41100</v>
      </c>
      <c r="B5880" s="31">
        <v>722.6893</v>
      </c>
      <c r="C5880" s="31">
        <v>1560.451</v>
      </c>
      <c r="D5880" s="31">
        <v>662.77840000000003</v>
      </c>
      <c r="E5880" s="31">
        <v>665.13229999999999</v>
      </c>
      <c r="F5880" s="31">
        <v>134.41579999999999</v>
      </c>
      <c r="G5880" s="31">
        <v>463.42840000000001</v>
      </c>
      <c r="H5880" s="31">
        <v>9.0994539999999997</v>
      </c>
      <c r="I5880" s="31">
        <v>2534.1999999999998</v>
      </c>
      <c r="J5880" s="31">
        <v>4612.0429999999997</v>
      </c>
      <c r="K5880" s="31">
        <v>2381.8470000000002</v>
      </c>
      <c r="L5880" s="31">
        <v>113.82</v>
      </c>
      <c r="M5880" s="31">
        <v>112.92</v>
      </c>
      <c r="N5880" s="31">
        <v>80.569199999999995</v>
      </c>
      <c r="O5880" s="31">
        <v>106.1563</v>
      </c>
      <c r="P5880" s="31">
        <v>105.0074</v>
      </c>
      <c r="Q5880" s="31">
        <v>2193.7946000000002</v>
      </c>
      <c r="R5880" s="31">
        <v>83.4</v>
      </c>
      <c r="S5880" s="31" t="s">
        <v>108</v>
      </c>
    </row>
    <row r="5881" spans="1:19" x14ac:dyDescent="0.35">
      <c r="A5881" s="2">
        <v>41101</v>
      </c>
      <c r="B5881" s="31">
        <v>737.96810000000005</v>
      </c>
      <c r="C5881" s="31">
        <v>1574.492</v>
      </c>
      <c r="D5881" s="31">
        <v>662.16750000000002</v>
      </c>
      <c r="E5881" s="31">
        <v>669.82240000000002</v>
      </c>
      <c r="F5881" s="31">
        <v>134.07079999999999</v>
      </c>
      <c r="G5881" s="31">
        <v>458.60890000000001</v>
      </c>
      <c r="H5881" s="31">
        <v>9.0402900000000006</v>
      </c>
      <c r="I5881" s="31">
        <v>2535.607</v>
      </c>
      <c r="J5881" s="31">
        <v>4610.973</v>
      </c>
      <c r="K5881" s="31">
        <v>2390.6080000000002</v>
      </c>
      <c r="L5881" s="31">
        <v>113.89</v>
      </c>
      <c r="M5881" s="31">
        <v>112.45</v>
      </c>
      <c r="N5881" s="31">
        <v>80.0535</v>
      </c>
      <c r="O5881" s="31">
        <v>105.9012</v>
      </c>
      <c r="P5881" s="31">
        <v>104.9504</v>
      </c>
      <c r="Q5881" s="31">
        <v>2189.6824999999999</v>
      </c>
      <c r="R5881" s="31">
        <v>83.567999999999998</v>
      </c>
      <c r="S5881" s="31" t="s">
        <v>108</v>
      </c>
    </row>
    <row r="5882" spans="1:19" x14ac:dyDescent="0.35">
      <c r="A5882" s="2">
        <v>41102</v>
      </c>
      <c r="B5882" s="31">
        <v>742.08100000000002</v>
      </c>
      <c r="C5882" s="31">
        <v>1592.5820000000001</v>
      </c>
      <c r="D5882" s="31">
        <v>660.60069999999996</v>
      </c>
      <c r="E5882" s="31">
        <v>671.12699999999995</v>
      </c>
      <c r="F5882" s="31">
        <v>133.1824</v>
      </c>
      <c r="G5882" s="31">
        <v>460.5668</v>
      </c>
      <c r="H5882" s="31">
        <v>8.634029</v>
      </c>
      <c r="I5882" s="31">
        <v>2539.1239999999998</v>
      </c>
      <c r="J5882" s="31">
        <v>4613.1139999999996</v>
      </c>
      <c r="K5882" s="31">
        <v>2393.9140000000002</v>
      </c>
      <c r="L5882" s="31">
        <v>113.29</v>
      </c>
      <c r="M5882" s="31">
        <v>112.05</v>
      </c>
      <c r="N5882" s="31">
        <v>79.311300000000003</v>
      </c>
      <c r="O5882" s="31">
        <v>106.44499999999999</v>
      </c>
      <c r="P5882" s="31">
        <v>104.38200000000001</v>
      </c>
      <c r="Q5882" s="31">
        <v>2147.4641999999999</v>
      </c>
      <c r="R5882" s="31">
        <v>83.659000000000006</v>
      </c>
      <c r="S5882" s="31" t="s">
        <v>108</v>
      </c>
    </row>
    <row r="5883" spans="1:19" x14ac:dyDescent="0.35">
      <c r="A5883" s="2">
        <v>41103</v>
      </c>
      <c r="B5883" s="31">
        <v>750.13739999999996</v>
      </c>
      <c r="C5883" s="31">
        <v>1602.4459999999999</v>
      </c>
      <c r="D5883" s="31">
        <v>671.72799999999995</v>
      </c>
      <c r="E5883" s="31">
        <v>683.85389999999995</v>
      </c>
      <c r="F5883" s="31">
        <v>135.4555</v>
      </c>
      <c r="G5883" s="31">
        <v>467.64550000000003</v>
      </c>
      <c r="H5883" s="31">
        <v>8.7405249999999999</v>
      </c>
      <c r="I5883" s="31">
        <v>2537.7170000000001</v>
      </c>
      <c r="J5883" s="31">
        <v>4609.3670000000002</v>
      </c>
      <c r="K5883" s="31">
        <v>2391.931</v>
      </c>
      <c r="L5883" s="31">
        <v>115.21</v>
      </c>
      <c r="M5883" s="31">
        <v>113.79</v>
      </c>
      <c r="N5883" s="31">
        <v>80.537899999999993</v>
      </c>
      <c r="O5883" s="31">
        <v>106.4983</v>
      </c>
      <c r="P5883" s="31">
        <v>104.8937</v>
      </c>
      <c r="Q5883" s="31">
        <v>2175.8578000000002</v>
      </c>
      <c r="R5883" s="31">
        <v>83.349000000000004</v>
      </c>
      <c r="S5883" s="31" t="s">
        <v>108</v>
      </c>
    </row>
    <row r="5884" spans="1:19" x14ac:dyDescent="0.35">
      <c r="A5884" s="2">
        <v>41106</v>
      </c>
      <c r="B5884" s="31">
        <v>765.01959999999997</v>
      </c>
      <c r="C5884" s="31">
        <v>1627.133</v>
      </c>
      <c r="D5884" s="31">
        <v>680.14369999999997</v>
      </c>
      <c r="E5884" s="31">
        <v>682.96640000000002</v>
      </c>
      <c r="F5884" s="31">
        <v>135.41309999999999</v>
      </c>
      <c r="G5884" s="31">
        <v>479.09190000000001</v>
      </c>
      <c r="H5884" s="31">
        <v>8.6655840000000008</v>
      </c>
      <c r="I5884" s="31">
        <v>2537.7170000000001</v>
      </c>
      <c r="J5884" s="31">
        <v>4618.4679999999998</v>
      </c>
      <c r="K5884" s="31">
        <v>2397.2199999999998</v>
      </c>
      <c r="L5884" s="31">
        <v>114.84</v>
      </c>
      <c r="M5884" s="31">
        <v>113.19</v>
      </c>
      <c r="N5884" s="31">
        <v>80.366</v>
      </c>
      <c r="O5884" s="31">
        <v>107.1335</v>
      </c>
      <c r="P5884" s="31">
        <v>104.85850000000001</v>
      </c>
      <c r="Q5884" s="31">
        <v>2177.5464000000002</v>
      </c>
      <c r="R5884" s="31">
        <v>83.097999999999999</v>
      </c>
      <c r="S5884" s="31" t="s">
        <v>108</v>
      </c>
    </row>
    <row r="5885" spans="1:19" x14ac:dyDescent="0.35">
      <c r="A5885" s="2">
        <v>41107</v>
      </c>
      <c r="B5885" s="31">
        <v>769.55870000000004</v>
      </c>
      <c r="C5885" s="31">
        <v>1630.83</v>
      </c>
      <c r="D5885" s="31">
        <v>683.39520000000005</v>
      </c>
      <c r="E5885" s="31">
        <v>674.31280000000004</v>
      </c>
      <c r="F5885" s="31">
        <v>135.23500000000001</v>
      </c>
      <c r="G5885" s="31">
        <v>479.09190000000001</v>
      </c>
      <c r="H5885" s="31">
        <v>8.6576950000000004</v>
      </c>
      <c r="I5885" s="31">
        <v>2537.7170000000001</v>
      </c>
      <c r="J5885" s="31">
        <v>4609.3670000000002</v>
      </c>
      <c r="K5885" s="31">
        <v>2398.5430000000001</v>
      </c>
      <c r="L5885" s="31">
        <v>115.78</v>
      </c>
      <c r="M5885" s="31">
        <v>113.72</v>
      </c>
      <c r="N5885" s="31">
        <v>80.850499999999997</v>
      </c>
      <c r="O5885" s="31">
        <v>106.7865</v>
      </c>
      <c r="P5885" s="31">
        <v>104.62560000000001</v>
      </c>
      <c r="Q5885" s="31">
        <v>2193.3085999999998</v>
      </c>
      <c r="R5885" s="31">
        <v>83.031999999999996</v>
      </c>
      <c r="S5885" s="31" t="s">
        <v>108</v>
      </c>
    </row>
    <row r="5886" spans="1:19" x14ac:dyDescent="0.35">
      <c r="A5886" s="2">
        <v>41108</v>
      </c>
      <c r="B5886" s="31">
        <v>777.22299999999996</v>
      </c>
      <c r="C5886" s="31">
        <v>1655.04</v>
      </c>
      <c r="D5886" s="31">
        <v>692.00220000000002</v>
      </c>
      <c r="E5886" s="31">
        <v>678.26239999999996</v>
      </c>
      <c r="F5886" s="31">
        <v>133.64869999999999</v>
      </c>
      <c r="G5886" s="31">
        <v>487.97789999999998</v>
      </c>
      <c r="H5886" s="31">
        <v>8.6931940000000001</v>
      </c>
      <c r="I5886" s="31">
        <v>2540.1790000000001</v>
      </c>
      <c r="J5886" s="31">
        <v>4616.326</v>
      </c>
      <c r="K5886" s="31">
        <v>2402.1790000000001</v>
      </c>
      <c r="L5886" s="31">
        <v>116.53</v>
      </c>
      <c r="M5886" s="31">
        <v>114.23</v>
      </c>
      <c r="N5886" s="31">
        <v>81.881799999999998</v>
      </c>
      <c r="O5886" s="31">
        <v>106.9477</v>
      </c>
      <c r="P5886" s="31">
        <v>105.0693</v>
      </c>
      <c r="Q5886" s="31">
        <v>2188.2071999999998</v>
      </c>
      <c r="R5886" s="31">
        <v>83.067999999999998</v>
      </c>
      <c r="S5886" s="31" t="s">
        <v>108</v>
      </c>
    </row>
    <row r="5887" spans="1:19" x14ac:dyDescent="0.35">
      <c r="A5887" s="2">
        <v>41109</v>
      </c>
      <c r="B5887" s="31">
        <v>796.49549999999999</v>
      </c>
      <c r="C5887" s="31">
        <v>1694.336</v>
      </c>
      <c r="D5887" s="31">
        <v>706.34720000000004</v>
      </c>
      <c r="E5887" s="31">
        <v>686.69410000000005</v>
      </c>
      <c r="F5887" s="31">
        <v>134.4631</v>
      </c>
      <c r="G5887" s="31">
        <v>497.69229999999999</v>
      </c>
      <c r="H5887" s="31">
        <v>8.7957450000000001</v>
      </c>
      <c r="I5887" s="31">
        <v>2541.41</v>
      </c>
      <c r="J5887" s="31">
        <v>4606.6899999999996</v>
      </c>
      <c r="K5887" s="31">
        <v>2398.873</v>
      </c>
      <c r="L5887" s="31">
        <v>116.93</v>
      </c>
      <c r="M5887" s="31">
        <v>113.8</v>
      </c>
      <c r="N5887" s="31">
        <v>82.889700000000005</v>
      </c>
      <c r="O5887" s="31">
        <v>107.27809999999999</v>
      </c>
      <c r="P5887" s="31">
        <v>105.0309</v>
      </c>
      <c r="Q5887" s="31">
        <v>2212.4533999999999</v>
      </c>
      <c r="R5887" s="31">
        <v>82.882999999999996</v>
      </c>
      <c r="S5887" s="31" t="s">
        <v>108</v>
      </c>
    </row>
    <row r="5888" spans="1:19" x14ac:dyDescent="0.35">
      <c r="A5888" s="2">
        <v>41110</v>
      </c>
      <c r="B5888" s="31">
        <v>789.79849999999999</v>
      </c>
      <c r="C5888" s="31">
        <v>1696.1849999999999</v>
      </c>
      <c r="D5888" s="31">
        <v>702.90440000000001</v>
      </c>
      <c r="E5888" s="31">
        <v>670.00819999999999</v>
      </c>
      <c r="F5888" s="31">
        <v>134.65819999999999</v>
      </c>
      <c r="G5888" s="31">
        <v>507.93380000000002</v>
      </c>
      <c r="H5888" s="31">
        <v>8.7918009999999995</v>
      </c>
      <c r="I5888" s="31">
        <v>2540.8829999999998</v>
      </c>
      <c r="J5888" s="31">
        <v>4621.68</v>
      </c>
      <c r="K5888" s="31">
        <v>2409.2869999999998</v>
      </c>
      <c r="L5888" s="31">
        <v>115.76</v>
      </c>
      <c r="M5888" s="31">
        <v>112.38</v>
      </c>
      <c r="N5888" s="31">
        <v>81.6708</v>
      </c>
      <c r="O5888" s="31">
        <v>107.3668</v>
      </c>
      <c r="P5888" s="31">
        <v>104.2333</v>
      </c>
      <c r="Q5888" s="31">
        <v>2202.5041000000001</v>
      </c>
      <c r="R5888" s="31">
        <v>83.477999999999994</v>
      </c>
      <c r="S5888" s="31" t="s">
        <v>108</v>
      </c>
    </row>
    <row r="5889" spans="1:19" x14ac:dyDescent="0.35">
      <c r="A5889" s="2">
        <v>41113</v>
      </c>
      <c r="B5889" s="31">
        <v>762.41520000000003</v>
      </c>
      <c r="C5889" s="31">
        <v>1648.0630000000001</v>
      </c>
      <c r="D5889" s="31">
        <v>684.35149999999999</v>
      </c>
      <c r="E5889" s="31">
        <v>657.27189999999996</v>
      </c>
      <c r="F5889" s="31">
        <v>134.20009999999999</v>
      </c>
      <c r="G5889" s="31">
        <v>488.65570000000002</v>
      </c>
      <c r="H5889" s="31">
        <v>8.8272999999999993</v>
      </c>
      <c r="I5889" s="31">
        <v>2543.8719999999998</v>
      </c>
      <c r="J5889" s="31">
        <v>4627.0339999999997</v>
      </c>
      <c r="K5889" s="31">
        <v>2405.65</v>
      </c>
      <c r="L5889" s="31">
        <v>114.52</v>
      </c>
      <c r="M5889" s="31">
        <v>110.5</v>
      </c>
      <c r="N5889" s="31">
        <v>80.608199999999997</v>
      </c>
      <c r="O5889" s="31">
        <v>107.5967</v>
      </c>
      <c r="P5889" s="31">
        <v>103.7966</v>
      </c>
      <c r="Q5889" s="31">
        <v>2145.1990000000001</v>
      </c>
      <c r="R5889" s="31">
        <v>83.706000000000003</v>
      </c>
      <c r="S5889" s="31" t="s">
        <v>108</v>
      </c>
    </row>
    <row r="5890" spans="1:19" x14ac:dyDescent="0.35">
      <c r="A5890" s="2">
        <v>41114</v>
      </c>
      <c r="B5890" s="31">
        <v>763.08489999999995</v>
      </c>
      <c r="C5890" s="31">
        <v>1625.403</v>
      </c>
      <c r="D5890" s="31">
        <v>679.76110000000006</v>
      </c>
      <c r="E5890" s="31">
        <v>658.69200000000001</v>
      </c>
      <c r="F5890" s="31">
        <v>134.09829999999999</v>
      </c>
      <c r="G5890" s="31">
        <v>472.7663</v>
      </c>
      <c r="H5890" s="31">
        <v>8.7129159999999999</v>
      </c>
      <c r="I5890" s="31">
        <v>2541.7620000000002</v>
      </c>
      <c r="J5890" s="31">
        <v>4633.9939999999997</v>
      </c>
      <c r="K5890" s="31">
        <v>2397.0549999999998</v>
      </c>
      <c r="L5890" s="31">
        <v>113.31</v>
      </c>
      <c r="M5890" s="31">
        <v>108.83</v>
      </c>
      <c r="N5890" s="31">
        <v>79.647199999999998</v>
      </c>
      <c r="O5890" s="31">
        <v>107.8408</v>
      </c>
      <c r="P5890" s="31">
        <v>103.5202</v>
      </c>
      <c r="Q5890" s="31">
        <v>2138.1444000000001</v>
      </c>
      <c r="R5890" s="31">
        <v>84.004999999999995</v>
      </c>
      <c r="S5890" s="31" t="s">
        <v>108</v>
      </c>
    </row>
    <row r="5891" spans="1:19" x14ac:dyDescent="0.35">
      <c r="A5891" s="2">
        <v>41115</v>
      </c>
      <c r="B5891" s="31">
        <v>770.15390000000002</v>
      </c>
      <c r="C5891" s="31">
        <v>1619.6780000000001</v>
      </c>
      <c r="D5891" s="31">
        <v>678.03970000000004</v>
      </c>
      <c r="E5891" s="31">
        <v>661.22149999999999</v>
      </c>
      <c r="F5891" s="31">
        <v>136.80439999999999</v>
      </c>
      <c r="G5891" s="31">
        <v>486.6225</v>
      </c>
      <c r="H5891" s="31">
        <v>8.7957459999999994</v>
      </c>
      <c r="I5891" s="31">
        <v>2543.8719999999998</v>
      </c>
      <c r="J5891" s="31">
        <v>4632.9229999999998</v>
      </c>
      <c r="K5891" s="31">
        <v>2391.4349999999999</v>
      </c>
      <c r="L5891" s="31">
        <v>113.78</v>
      </c>
      <c r="M5891" s="31">
        <v>109.27</v>
      </c>
      <c r="N5891" s="31">
        <v>79.491</v>
      </c>
      <c r="O5891" s="31">
        <v>107.8396</v>
      </c>
      <c r="P5891" s="31">
        <v>103.852</v>
      </c>
      <c r="Q5891" s="31">
        <v>2129.4366</v>
      </c>
      <c r="R5891" s="31">
        <v>83.524000000000001</v>
      </c>
      <c r="S5891" s="31" t="s">
        <v>108</v>
      </c>
    </row>
    <row r="5892" spans="1:19" x14ac:dyDescent="0.35">
      <c r="A5892" s="2">
        <v>41116</v>
      </c>
      <c r="B5892" s="31">
        <v>775.28830000000005</v>
      </c>
      <c r="C5892" s="31">
        <v>1632.0809999999999</v>
      </c>
      <c r="D5892" s="31">
        <v>692.38469999999995</v>
      </c>
      <c r="E5892" s="31">
        <v>663.30719999999997</v>
      </c>
      <c r="F5892" s="31">
        <v>137.4067</v>
      </c>
      <c r="G5892" s="31">
        <v>472.16390000000001</v>
      </c>
      <c r="H5892" s="31">
        <v>9.1349540000000005</v>
      </c>
      <c r="I5892" s="31">
        <v>2540.8829999999998</v>
      </c>
      <c r="J5892" s="31">
        <v>4625.9629999999997</v>
      </c>
      <c r="K5892" s="31">
        <v>2380.194</v>
      </c>
      <c r="L5892" s="31">
        <v>115.46</v>
      </c>
      <c r="M5892" s="31">
        <v>110.2</v>
      </c>
      <c r="N5892" s="31">
        <v>80.397300000000001</v>
      </c>
      <c r="O5892" s="31">
        <v>107.80500000000001</v>
      </c>
      <c r="P5892" s="31">
        <v>105.3552</v>
      </c>
      <c r="Q5892" s="31">
        <v>2155.1224000000002</v>
      </c>
      <c r="R5892" s="31">
        <v>82.808000000000007</v>
      </c>
      <c r="S5892" s="31" t="s">
        <v>108</v>
      </c>
    </row>
    <row r="5893" spans="1:19" x14ac:dyDescent="0.35">
      <c r="A5893" s="2">
        <v>41117</v>
      </c>
      <c r="B5893" s="31">
        <v>784.14319999999998</v>
      </c>
      <c r="C5893" s="31">
        <v>1667.68</v>
      </c>
      <c r="D5893" s="31">
        <v>696.40129999999999</v>
      </c>
      <c r="E5893" s="31">
        <v>671.65009999999995</v>
      </c>
      <c r="F5893" s="31">
        <v>137.65270000000001</v>
      </c>
      <c r="G5893" s="31">
        <v>482.48070000000001</v>
      </c>
      <c r="H5893" s="31">
        <v>9.1901740000000007</v>
      </c>
      <c r="I5893" s="31">
        <v>2538.9479999999999</v>
      </c>
      <c r="J5893" s="31">
        <v>4594.9120000000003</v>
      </c>
      <c r="K5893" s="31">
        <v>2366.9699999999998</v>
      </c>
      <c r="L5893" s="31">
        <v>117.83</v>
      </c>
      <c r="M5893" s="31">
        <v>113.5</v>
      </c>
      <c r="N5893" s="31">
        <v>82.569299999999998</v>
      </c>
      <c r="O5893" s="31">
        <v>107.2697</v>
      </c>
      <c r="P5893" s="31">
        <v>105.9538</v>
      </c>
      <c r="Q5893" s="31">
        <v>2214.7615999999998</v>
      </c>
      <c r="R5893" s="31">
        <v>82.709000000000003</v>
      </c>
      <c r="S5893" s="31" t="s">
        <v>108</v>
      </c>
    </row>
    <row r="5894" spans="1:19" x14ac:dyDescent="0.35">
      <c r="A5894" s="2">
        <v>41120</v>
      </c>
      <c r="B5894" s="31">
        <v>782.80380000000002</v>
      </c>
      <c r="C5894" s="31">
        <v>1680.62</v>
      </c>
      <c r="D5894" s="31">
        <v>697.93140000000005</v>
      </c>
      <c r="E5894" s="31">
        <v>669.56439999999998</v>
      </c>
      <c r="F5894" s="31">
        <v>137.76300000000001</v>
      </c>
      <c r="G5894" s="31">
        <v>495.05669999999998</v>
      </c>
      <c r="H5894" s="31">
        <v>9.2335609999999999</v>
      </c>
      <c r="I5894" s="31">
        <v>2534.0239999999999</v>
      </c>
      <c r="J5894" s="31">
        <v>4609.902</v>
      </c>
      <c r="K5894" s="31">
        <v>2369.9459999999999</v>
      </c>
      <c r="L5894" s="31">
        <v>117.66</v>
      </c>
      <c r="M5894" s="31">
        <v>112.38</v>
      </c>
      <c r="N5894" s="31">
        <v>82.373999999999995</v>
      </c>
      <c r="O5894" s="31">
        <v>107.8699</v>
      </c>
      <c r="P5894" s="31">
        <v>104.8664</v>
      </c>
      <c r="Q5894" s="31">
        <v>2231.7049000000002</v>
      </c>
      <c r="R5894" s="31">
        <v>82.793999999999997</v>
      </c>
      <c r="S5894" s="31" t="s">
        <v>108</v>
      </c>
    </row>
    <row r="5895" spans="1:19" x14ac:dyDescent="0.35">
      <c r="A5895" s="2">
        <v>41121</v>
      </c>
      <c r="B5895" s="31">
        <v>772.68389999999999</v>
      </c>
      <c r="C5895" s="31">
        <v>1654.3230000000001</v>
      </c>
      <c r="D5895" s="31">
        <v>693.53229999999996</v>
      </c>
      <c r="E5895" s="31">
        <v>671.07320000000004</v>
      </c>
      <c r="F5895" s="31">
        <v>136.96559999999999</v>
      </c>
      <c r="G5895" s="31">
        <v>494.30360000000002</v>
      </c>
      <c r="H5895" s="31">
        <v>9.3716109999999997</v>
      </c>
      <c r="I5895" s="31">
        <v>2532.9690000000001</v>
      </c>
      <c r="J5895" s="31">
        <v>4613.1139999999996</v>
      </c>
      <c r="K5895" s="31">
        <v>2389.451</v>
      </c>
      <c r="L5895" s="31">
        <v>117.15</v>
      </c>
      <c r="M5895" s="31">
        <v>111.79</v>
      </c>
      <c r="N5895" s="31">
        <v>82.397499999999994</v>
      </c>
      <c r="O5895" s="31">
        <v>107.99339999999999</v>
      </c>
      <c r="P5895" s="31">
        <v>105.48990000000001</v>
      </c>
      <c r="Q5895" s="31">
        <v>2240.2973000000002</v>
      </c>
      <c r="R5895" s="31">
        <v>82.635000000000005</v>
      </c>
      <c r="S5895" s="31" t="s">
        <v>108</v>
      </c>
    </row>
    <row r="5896" spans="1:19" x14ac:dyDescent="0.35">
      <c r="A5896" s="2">
        <v>41122</v>
      </c>
      <c r="B5896" s="31">
        <v>779.00879999999995</v>
      </c>
      <c r="C5896" s="31">
        <v>1690.0419999999999</v>
      </c>
      <c r="D5896" s="31">
        <v>695.82749999999999</v>
      </c>
      <c r="E5896" s="31">
        <v>659.06910000000005</v>
      </c>
      <c r="F5896" s="31">
        <v>136.34630000000001</v>
      </c>
      <c r="G5896" s="31">
        <v>490.68889999999999</v>
      </c>
      <c r="H5896" s="31">
        <v>9.4702179999999991</v>
      </c>
      <c r="I5896" s="31">
        <v>2536.134</v>
      </c>
      <c r="J5896" s="31">
        <v>4595.982</v>
      </c>
      <c r="K5896" s="31">
        <v>2371.7640000000001</v>
      </c>
      <c r="L5896" s="31">
        <v>116.8</v>
      </c>
      <c r="M5896" s="31">
        <v>109.74</v>
      </c>
      <c r="N5896" s="31">
        <v>82.0381</v>
      </c>
      <c r="O5896" s="31">
        <v>107.7998</v>
      </c>
      <c r="P5896" s="31">
        <v>105.3261</v>
      </c>
      <c r="Q5896" s="31">
        <v>2244.7761999999998</v>
      </c>
      <c r="R5896" s="31">
        <v>83.058000000000007</v>
      </c>
      <c r="S5896" s="31" t="s">
        <v>108</v>
      </c>
    </row>
    <row r="5897" spans="1:19" x14ac:dyDescent="0.35">
      <c r="A5897" s="2">
        <v>41123</v>
      </c>
      <c r="B5897" s="31">
        <v>776.77650000000006</v>
      </c>
      <c r="C5897" s="31">
        <v>1711.1510000000001</v>
      </c>
      <c r="D5897" s="31">
        <v>694.29740000000004</v>
      </c>
      <c r="E5897" s="31">
        <v>650.37120000000004</v>
      </c>
      <c r="F5897" s="31">
        <v>134.93809999999999</v>
      </c>
      <c r="G5897" s="31">
        <v>486.92360000000002</v>
      </c>
      <c r="H5897" s="31">
        <v>9.3440010000000004</v>
      </c>
      <c r="I5897" s="31">
        <v>2536.31</v>
      </c>
      <c r="J5897" s="31">
        <v>4612.0429999999997</v>
      </c>
      <c r="K5897" s="31">
        <v>2394.5749999999998</v>
      </c>
      <c r="L5897" s="31">
        <v>116.08</v>
      </c>
      <c r="M5897" s="31">
        <v>109.33</v>
      </c>
      <c r="N5897" s="31">
        <v>81.834900000000005</v>
      </c>
      <c r="O5897" s="31">
        <v>107.8318</v>
      </c>
      <c r="P5897" s="31">
        <v>104.149</v>
      </c>
      <c r="Q5897" s="31">
        <v>2223.1342</v>
      </c>
      <c r="R5897" s="31">
        <v>83.361000000000004</v>
      </c>
      <c r="S5897" s="31" t="s">
        <v>108</v>
      </c>
    </row>
    <row r="5898" spans="1:19" x14ac:dyDescent="0.35">
      <c r="A5898" s="2">
        <v>41124</v>
      </c>
      <c r="B5898" s="31">
        <v>799.54629999999997</v>
      </c>
      <c r="C5898" s="31">
        <v>1747.7639999999999</v>
      </c>
      <c r="D5898" s="31">
        <v>705.96469999999999</v>
      </c>
      <c r="E5898" s="31">
        <v>660.73329999999999</v>
      </c>
      <c r="F5898" s="31">
        <v>136.51589999999999</v>
      </c>
      <c r="G5898" s="31">
        <v>490.61360000000002</v>
      </c>
      <c r="H5898" s="31">
        <v>9.4583849999999998</v>
      </c>
      <c r="I5898" s="31">
        <v>2541.7620000000002</v>
      </c>
      <c r="J5898" s="31">
        <v>4587.4160000000002</v>
      </c>
      <c r="K5898" s="31">
        <v>2362.672</v>
      </c>
      <c r="L5898" s="31">
        <v>118.38</v>
      </c>
      <c r="M5898" s="31">
        <v>112.09</v>
      </c>
      <c r="N5898" s="31">
        <v>83.475700000000003</v>
      </c>
      <c r="O5898" s="31">
        <v>107.3087</v>
      </c>
      <c r="P5898" s="31">
        <v>105.6889</v>
      </c>
      <c r="Q5898" s="31">
        <v>2241.7512999999999</v>
      </c>
      <c r="R5898" s="31">
        <v>82.375</v>
      </c>
      <c r="S5898" s="31" t="s">
        <v>108</v>
      </c>
    </row>
    <row r="5899" spans="1:19" x14ac:dyDescent="0.35">
      <c r="A5899" s="2">
        <v>41127</v>
      </c>
      <c r="B5899" s="31">
        <v>804.97829999999999</v>
      </c>
      <c r="C5899" s="31">
        <v>1742.5170000000001</v>
      </c>
      <c r="D5899" s="31">
        <v>711.70270000000005</v>
      </c>
      <c r="E5899" s="31">
        <v>665.19320000000005</v>
      </c>
      <c r="F5899" s="31">
        <v>137.10120000000001</v>
      </c>
      <c r="G5899" s="31">
        <v>477.20929999999998</v>
      </c>
      <c r="H5899" s="31">
        <v>9.4583849999999998</v>
      </c>
      <c r="I5899" s="31">
        <v>2540.5309999999999</v>
      </c>
      <c r="J5899" s="31">
        <v>4594.3760000000002</v>
      </c>
      <c r="K5899" s="31">
        <v>2366.8049999999998</v>
      </c>
      <c r="L5899" s="31">
        <v>118.47</v>
      </c>
      <c r="M5899" s="31">
        <v>112.8</v>
      </c>
      <c r="N5899" s="31">
        <v>83.960099999999997</v>
      </c>
      <c r="O5899" s="31">
        <v>107.7924</v>
      </c>
      <c r="P5899" s="31">
        <v>106.31310000000001</v>
      </c>
      <c r="Q5899" s="31">
        <v>2276.3424</v>
      </c>
      <c r="R5899" s="31">
        <v>82.266000000000005</v>
      </c>
      <c r="S5899" s="31" t="s">
        <v>108</v>
      </c>
    </row>
    <row r="5900" spans="1:19" x14ac:dyDescent="0.35">
      <c r="A5900" s="2">
        <v>41128</v>
      </c>
      <c r="B5900" s="31">
        <v>821.27430000000004</v>
      </c>
      <c r="C5900" s="31">
        <v>1783.722</v>
      </c>
      <c r="D5900" s="31">
        <v>724.13499999999999</v>
      </c>
      <c r="E5900" s="31">
        <v>672.89269999999999</v>
      </c>
      <c r="F5900" s="31">
        <v>136.81280000000001</v>
      </c>
      <c r="G5900" s="31">
        <v>471.63670000000002</v>
      </c>
      <c r="H5900" s="31">
        <v>9.6516549999999999</v>
      </c>
      <c r="I5900" s="31">
        <v>2534.0239999999999</v>
      </c>
      <c r="J5900" s="31">
        <v>4576.174</v>
      </c>
      <c r="K5900" s="31">
        <v>2352.424</v>
      </c>
      <c r="L5900" s="31">
        <v>119.06</v>
      </c>
      <c r="M5900" s="31">
        <v>113.82</v>
      </c>
      <c r="N5900" s="31">
        <v>84.694500000000005</v>
      </c>
      <c r="O5900" s="31">
        <v>107.2149</v>
      </c>
      <c r="P5900" s="31">
        <v>106.372</v>
      </c>
      <c r="Q5900" s="31">
        <v>2277.4753000000001</v>
      </c>
      <c r="R5900" s="31">
        <v>82.21</v>
      </c>
      <c r="S5900" s="31" t="s">
        <v>108</v>
      </c>
    </row>
    <row r="5901" spans="1:19" x14ac:dyDescent="0.35">
      <c r="A5901" s="2">
        <v>41129</v>
      </c>
      <c r="B5901" s="31">
        <v>822.88419999999996</v>
      </c>
      <c r="C5901" s="31">
        <v>1778.569</v>
      </c>
      <c r="D5901" s="31">
        <v>732.01769999999999</v>
      </c>
      <c r="E5901" s="31">
        <v>670.30100000000004</v>
      </c>
      <c r="F5901" s="31">
        <v>137.08430000000001</v>
      </c>
      <c r="G5901" s="31">
        <v>476.30560000000003</v>
      </c>
      <c r="H5901" s="31">
        <v>9.7171140000000005</v>
      </c>
      <c r="I5901" s="31">
        <v>2531.386</v>
      </c>
      <c r="J5901" s="31">
        <v>4572.9610000000002</v>
      </c>
      <c r="K5901" s="31">
        <v>2359.366</v>
      </c>
      <c r="L5901" s="31">
        <v>119.17</v>
      </c>
      <c r="M5901" s="31">
        <v>113.64</v>
      </c>
      <c r="N5901" s="31">
        <v>84.593000000000004</v>
      </c>
      <c r="O5901" s="31">
        <v>107.6237</v>
      </c>
      <c r="P5901" s="31">
        <v>105.83150000000001</v>
      </c>
      <c r="Q5901" s="31">
        <v>2284.2249999999999</v>
      </c>
      <c r="R5901" s="31">
        <v>82.394000000000005</v>
      </c>
      <c r="S5901" s="31" t="s">
        <v>108</v>
      </c>
    </row>
    <row r="5902" spans="1:19" x14ac:dyDescent="0.35">
      <c r="A5902" s="2">
        <v>41130</v>
      </c>
      <c r="B5902" s="31">
        <v>831.42340000000002</v>
      </c>
      <c r="C5902" s="31">
        <v>1792.3</v>
      </c>
      <c r="D5902" s="31">
        <v>735.2328</v>
      </c>
      <c r="E5902" s="31">
        <v>668.82759999999996</v>
      </c>
      <c r="F5902" s="31">
        <v>137.44059999999999</v>
      </c>
      <c r="G5902" s="31">
        <v>491.36660000000001</v>
      </c>
      <c r="H5902" s="31">
        <v>9.7297259999999994</v>
      </c>
      <c r="I5902" s="31">
        <v>2530.5070000000001</v>
      </c>
      <c r="J5902" s="31">
        <v>4571.8909999999996</v>
      </c>
      <c r="K5902" s="31">
        <v>2356.2260000000001</v>
      </c>
      <c r="L5902" s="31">
        <v>119.36</v>
      </c>
      <c r="M5902" s="31">
        <v>114.26</v>
      </c>
      <c r="N5902" s="31">
        <v>84.936700000000002</v>
      </c>
      <c r="O5902" s="31">
        <v>107.1889</v>
      </c>
      <c r="P5902" s="31">
        <v>105.41800000000001</v>
      </c>
      <c r="Q5902" s="31">
        <v>2305.0448999999999</v>
      </c>
      <c r="R5902" s="31">
        <v>82.638000000000005</v>
      </c>
      <c r="S5902" s="31" t="s">
        <v>108</v>
      </c>
    </row>
    <row r="5903" spans="1:19" x14ac:dyDescent="0.35">
      <c r="A5903" s="2">
        <v>41131</v>
      </c>
      <c r="B5903" s="31">
        <v>826.74480000000005</v>
      </c>
      <c r="C5903" s="31">
        <v>1792.213</v>
      </c>
      <c r="D5903" s="31">
        <v>731.06010000000003</v>
      </c>
      <c r="E5903" s="31">
        <v>664.79790000000003</v>
      </c>
      <c r="F5903" s="31">
        <v>137.66120000000001</v>
      </c>
      <c r="G5903" s="31">
        <v>495.13189999999997</v>
      </c>
      <c r="H5903" s="31">
        <v>9.6580739999999992</v>
      </c>
      <c r="I5903" s="31">
        <v>2530.683</v>
      </c>
      <c r="J5903" s="31">
        <v>4581.527</v>
      </c>
      <c r="K5903" s="31">
        <v>2370.1109999999999</v>
      </c>
      <c r="L5903" s="31">
        <v>119.53</v>
      </c>
      <c r="M5903" s="31">
        <v>113.84</v>
      </c>
      <c r="N5903" s="31">
        <v>85.038300000000007</v>
      </c>
      <c r="O5903" s="31">
        <v>107.8545</v>
      </c>
      <c r="P5903" s="31">
        <v>105.4599</v>
      </c>
      <c r="Q5903" s="31">
        <v>2305.3009999999999</v>
      </c>
      <c r="R5903" s="31">
        <v>82.552999999999997</v>
      </c>
      <c r="S5903" s="31" t="s">
        <v>108</v>
      </c>
    </row>
    <row r="5904" spans="1:19" x14ac:dyDescent="0.35">
      <c r="A5904" s="2">
        <v>41134</v>
      </c>
      <c r="B5904" s="31">
        <v>831.72979999999995</v>
      </c>
      <c r="C5904" s="31">
        <v>1793.624</v>
      </c>
      <c r="D5904" s="31">
        <v>733.2423</v>
      </c>
      <c r="E5904" s="31">
        <v>656.26840000000004</v>
      </c>
      <c r="F5904" s="31">
        <v>136.79589999999999</v>
      </c>
      <c r="G5904" s="31">
        <v>482.17939999999999</v>
      </c>
      <c r="H5904" s="31">
        <v>9.4268090000000004</v>
      </c>
      <c r="I5904" s="31">
        <v>2532.6170000000002</v>
      </c>
      <c r="J5904" s="31">
        <v>4577.78</v>
      </c>
      <c r="K5904" s="31">
        <v>2366.4740000000002</v>
      </c>
      <c r="L5904" s="31">
        <v>119.53</v>
      </c>
      <c r="M5904" s="31">
        <v>113.67</v>
      </c>
      <c r="N5904" s="31">
        <v>85.257099999999994</v>
      </c>
      <c r="O5904" s="31">
        <v>107.6746</v>
      </c>
      <c r="P5904" s="31">
        <v>105.7839</v>
      </c>
      <c r="Q5904" s="31">
        <v>2289.7764000000002</v>
      </c>
      <c r="R5904" s="31">
        <v>82.435000000000002</v>
      </c>
      <c r="S5904" s="31" t="s">
        <v>108</v>
      </c>
    </row>
    <row r="5905" spans="1:19" x14ac:dyDescent="0.35">
      <c r="A5905" s="2">
        <v>41135</v>
      </c>
      <c r="B5905" s="31">
        <v>834.5779</v>
      </c>
      <c r="C5905" s="31">
        <v>1798.5350000000001</v>
      </c>
      <c r="D5905" s="31">
        <v>733.2423</v>
      </c>
      <c r="E5905" s="31">
        <v>658.17650000000003</v>
      </c>
      <c r="F5905" s="31">
        <v>135.9306</v>
      </c>
      <c r="G5905" s="31">
        <v>481.351</v>
      </c>
      <c r="H5905" s="31">
        <v>9.5918469999999996</v>
      </c>
      <c r="I5905" s="31">
        <v>2532.09</v>
      </c>
      <c r="J5905" s="31">
        <v>4561.183</v>
      </c>
      <c r="K5905" s="31">
        <v>2354.0770000000002</v>
      </c>
      <c r="L5905" s="31">
        <v>119.45</v>
      </c>
      <c r="M5905" s="31">
        <v>113.4</v>
      </c>
      <c r="N5905" s="31">
        <v>85.218000000000004</v>
      </c>
      <c r="O5905" s="31">
        <v>107.0311</v>
      </c>
      <c r="P5905" s="31">
        <v>105.52549999999999</v>
      </c>
      <c r="Q5905" s="31">
        <v>2300.9686000000002</v>
      </c>
      <c r="R5905" s="31">
        <v>82.483000000000004</v>
      </c>
      <c r="S5905" s="31" t="s">
        <v>108</v>
      </c>
    </row>
    <row r="5906" spans="1:19" x14ac:dyDescent="0.35">
      <c r="A5906" s="2">
        <v>41136</v>
      </c>
      <c r="B5906" s="31">
        <v>849.79290000000003</v>
      </c>
      <c r="C5906" s="31">
        <v>1842.162</v>
      </c>
      <c r="D5906" s="31">
        <v>742.04660000000001</v>
      </c>
      <c r="E5906" s="31">
        <v>655.53629999999998</v>
      </c>
      <c r="F5906" s="31">
        <v>136.2869</v>
      </c>
      <c r="G5906" s="31">
        <v>492.34559999999999</v>
      </c>
      <c r="H5906" s="31">
        <v>9.5722000000000005</v>
      </c>
      <c r="I5906" s="31">
        <v>2528.0450000000001</v>
      </c>
      <c r="J5906" s="31">
        <v>4541.91</v>
      </c>
      <c r="K5906" s="31">
        <v>2337.2159999999999</v>
      </c>
      <c r="L5906" s="31">
        <v>119.62</v>
      </c>
      <c r="M5906" s="31">
        <v>114.5</v>
      </c>
      <c r="N5906" s="31">
        <v>85.5852</v>
      </c>
      <c r="O5906" s="31">
        <v>106.9349</v>
      </c>
      <c r="P5906" s="31">
        <v>105.1818</v>
      </c>
      <c r="Q5906" s="31">
        <v>2293.8885</v>
      </c>
      <c r="R5906" s="31">
        <v>82.644999999999996</v>
      </c>
      <c r="S5906" s="31" t="s">
        <v>108</v>
      </c>
    </row>
    <row r="5907" spans="1:19" x14ac:dyDescent="0.35">
      <c r="A5907" s="2">
        <v>41137</v>
      </c>
      <c r="B5907" s="31">
        <v>857.81259999999997</v>
      </c>
      <c r="C5907" s="31">
        <v>1852.3030000000001</v>
      </c>
      <c r="D5907" s="31">
        <v>748.17129999999997</v>
      </c>
      <c r="E5907" s="31">
        <v>661.37149999999997</v>
      </c>
      <c r="F5907" s="31">
        <v>137.35579999999999</v>
      </c>
      <c r="G5907" s="31">
        <v>489.55930000000001</v>
      </c>
      <c r="H5907" s="31">
        <v>9.4307390000000009</v>
      </c>
      <c r="I5907" s="31">
        <v>2519.9549999999999</v>
      </c>
      <c r="J5907" s="31">
        <v>4534.415</v>
      </c>
      <c r="K5907" s="31">
        <v>2343.3319999999999</v>
      </c>
      <c r="L5907" s="31">
        <v>120.43</v>
      </c>
      <c r="M5907" s="31">
        <v>115.41</v>
      </c>
      <c r="N5907" s="31">
        <v>86.366500000000002</v>
      </c>
      <c r="O5907" s="31">
        <v>106.3862</v>
      </c>
      <c r="P5907" s="31">
        <v>105.8747</v>
      </c>
      <c r="Q5907" s="31">
        <v>2297.7831000000001</v>
      </c>
      <c r="R5907" s="31">
        <v>82.356999999999999</v>
      </c>
      <c r="S5907" s="31" t="s">
        <v>108</v>
      </c>
    </row>
    <row r="5908" spans="1:19" x14ac:dyDescent="0.35">
      <c r="A5908" s="2">
        <v>41138</v>
      </c>
      <c r="B5908" s="31">
        <v>846.79480000000001</v>
      </c>
      <c r="C5908" s="31">
        <v>1829.5329999999999</v>
      </c>
      <c r="D5908" s="31">
        <v>750.08529999999996</v>
      </c>
      <c r="E5908" s="31">
        <v>669.38099999999997</v>
      </c>
      <c r="F5908" s="31">
        <v>137.37280000000001</v>
      </c>
      <c r="G5908" s="31">
        <v>495.73430000000002</v>
      </c>
      <c r="H5908" s="31">
        <v>9.595777</v>
      </c>
      <c r="I5908" s="31">
        <v>2525.5830000000001</v>
      </c>
      <c r="J5908" s="31">
        <v>4539.2330000000002</v>
      </c>
      <c r="K5908" s="31">
        <v>2348.953</v>
      </c>
      <c r="L5908" s="31">
        <v>120.62</v>
      </c>
      <c r="M5908" s="31">
        <v>116.34</v>
      </c>
      <c r="N5908" s="31">
        <v>86.757199999999997</v>
      </c>
      <c r="O5908" s="31">
        <v>106.0444</v>
      </c>
      <c r="P5908" s="31">
        <v>105.309</v>
      </c>
      <c r="Q5908" s="31">
        <v>2286.5916000000002</v>
      </c>
      <c r="R5908" s="31">
        <v>82.596000000000004</v>
      </c>
      <c r="S5908" s="31" t="s">
        <v>108</v>
      </c>
    </row>
    <row r="5909" spans="1:19" x14ac:dyDescent="0.35">
      <c r="A5909" s="2">
        <v>41141</v>
      </c>
      <c r="B5909" s="31">
        <v>846.94470000000001</v>
      </c>
      <c r="C5909" s="31">
        <v>1832.403</v>
      </c>
      <c r="D5909" s="31">
        <v>749.51110000000006</v>
      </c>
      <c r="E5909" s="31">
        <v>661.94839999999999</v>
      </c>
      <c r="F5909" s="31">
        <v>137.6782</v>
      </c>
      <c r="G5909" s="31">
        <v>507.10539999999997</v>
      </c>
      <c r="H5909" s="31">
        <v>9.4621750000000002</v>
      </c>
      <c r="I5909" s="31">
        <v>2523.4720000000002</v>
      </c>
      <c r="J5909" s="31">
        <v>4539.768</v>
      </c>
      <c r="K5909" s="31">
        <v>2346.9690000000001</v>
      </c>
      <c r="L5909" s="31">
        <v>120.58</v>
      </c>
      <c r="M5909" s="31">
        <v>116.15</v>
      </c>
      <c r="N5909" s="31">
        <v>86.882199999999997</v>
      </c>
      <c r="O5909" s="31">
        <v>106.2445</v>
      </c>
      <c r="P5909" s="31">
        <v>105.6845</v>
      </c>
      <c r="Q5909" s="31">
        <v>2282.7328000000002</v>
      </c>
      <c r="R5909" s="31">
        <v>82.456000000000003</v>
      </c>
      <c r="S5909" s="31" t="s">
        <v>108</v>
      </c>
    </row>
    <row r="5910" spans="1:19" x14ac:dyDescent="0.35">
      <c r="A5910" s="2">
        <v>41142</v>
      </c>
      <c r="B5910" s="31">
        <v>854.58969999999999</v>
      </c>
      <c r="C5910" s="31">
        <v>1854.0250000000001</v>
      </c>
      <c r="D5910" s="31">
        <v>757.35839999999996</v>
      </c>
      <c r="E5910" s="31">
        <v>675.72649999999999</v>
      </c>
      <c r="F5910" s="31">
        <v>139.3663</v>
      </c>
      <c r="G5910" s="31">
        <v>521.86519999999996</v>
      </c>
      <c r="H5910" s="31">
        <v>9.5604119999999995</v>
      </c>
      <c r="I5910" s="31">
        <v>2526.11</v>
      </c>
      <c r="J5910" s="31">
        <v>4542.9809999999998</v>
      </c>
      <c r="K5910" s="31">
        <v>2336.7199999999998</v>
      </c>
      <c r="L5910" s="31">
        <v>120.38</v>
      </c>
      <c r="M5910" s="31">
        <v>116.08</v>
      </c>
      <c r="N5910" s="31">
        <v>86.694699999999997</v>
      </c>
      <c r="O5910" s="31">
        <v>106.2439</v>
      </c>
      <c r="P5910" s="31">
        <v>106.8742</v>
      </c>
      <c r="Q5910" s="31">
        <v>2297.6356999999998</v>
      </c>
      <c r="R5910" s="31">
        <v>81.906999999999996</v>
      </c>
      <c r="S5910" s="31" t="s">
        <v>108</v>
      </c>
    </row>
    <row r="5911" spans="1:19" x14ac:dyDescent="0.35">
      <c r="A5911" s="2">
        <v>41143</v>
      </c>
      <c r="B5911" s="31">
        <v>857.13800000000003</v>
      </c>
      <c r="C5911" s="31">
        <v>1874.0530000000001</v>
      </c>
      <c r="D5911" s="31">
        <v>755.0616</v>
      </c>
      <c r="E5911" s="31">
        <v>675.41589999999997</v>
      </c>
      <c r="F5911" s="31">
        <v>139.1627</v>
      </c>
      <c r="G5911" s="31">
        <v>520.43439999999998</v>
      </c>
      <c r="H5911" s="31">
        <v>9.35215</v>
      </c>
      <c r="I5911" s="31">
        <v>2525.5830000000001</v>
      </c>
      <c r="J5911" s="31">
        <v>4567.0720000000001</v>
      </c>
      <c r="K5911" s="31">
        <v>2357.0520000000001</v>
      </c>
      <c r="L5911" s="31">
        <v>120.36</v>
      </c>
      <c r="M5911" s="31">
        <v>115.51</v>
      </c>
      <c r="N5911" s="31">
        <v>86.921300000000002</v>
      </c>
      <c r="O5911" s="31">
        <v>106.40219999999999</v>
      </c>
      <c r="P5911" s="31">
        <v>106.77030000000001</v>
      </c>
      <c r="Q5911" s="31">
        <v>2283.6864999999998</v>
      </c>
      <c r="R5911" s="31">
        <v>81.486000000000004</v>
      </c>
      <c r="S5911" s="31" t="s">
        <v>108</v>
      </c>
    </row>
    <row r="5912" spans="1:19" x14ac:dyDescent="0.35">
      <c r="A5912" s="2">
        <v>41144</v>
      </c>
      <c r="B5912" s="31">
        <v>856.38850000000002</v>
      </c>
      <c r="C5912" s="31">
        <v>1880.559</v>
      </c>
      <c r="D5912" s="31">
        <v>763.10029999999995</v>
      </c>
      <c r="E5912" s="31">
        <v>682.33820000000003</v>
      </c>
      <c r="F5912" s="31">
        <v>141.90270000000001</v>
      </c>
      <c r="G5912" s="31">
        <v>516.59379999999999</v>
      </c>
      <c r="H5912" s="31">
        <v>9.3717970000000008</v>
      </c>
      <c r="I5912" s="31">
        <v>2525.5830000000001</v>
      </c>
      <c r="J5912" s="31">
        <v>4579.9210000000003</v>
      </c>
      <c r="K5912" s="31">
        <v>2371.7640000000001</v>
      </c>
      <c r="L5912" s="31">
        <v>119.32</v>
      </c>
      <c r="M5912" s="31">
        <v>114.61</v>
      </c>
      <c r="N5912" s="31">
        <v>86.288399999999996</v>
      </c>
      <c r="O5912" s="31">
        <v>107.57989999999999</v>
      </c>
      <c r="P5912" s="31">
        <v>107.7518</v>
      </c>
      <c r="Q5912" s="31">
        <v>2294.6896999999999</v>
      </c>
      <c r="R5912" s="31">
        <v>81.358999999999995</v>
      </c>
      <c r="S5912" s="31" t="s">
        <v>108</v>
      </c>
    </row>
    <row r="5913" spans="1:19" x14ac:dyDescent="0.35">
      <c r="A5913" s="2">
        <v>41145</v>
      </c>
      <c r="B5913" s="31">
        <v>847.01959999999997</v>
      </c>
      <c r="C5913" s="31">
        <v>1856.385</v>
      </c>
      <c r="D5913" s="31">
        <v>757.93259999999998</v>
      </c>
      <c r="E5913" s="31">
        <v>678.21140000000003</v>
      </c>
      <c r="F5913" s="31">
        <v>141.91120000000001</v>
      </c>
      <c r="G5913" s="31">
        <v>521.56389999999999</v>
      </c>
      <c r="H5913" s="31">
        <v>9.4189509999999999</v>
      </c>
      <c r="I5913" s="31">
        <v>2530.1550000000002</v>
      </c>
      <c r="J5913" s="31">
        <v>4576.174</v>
      </c>
      <c r="K5913" s="31">
        <v>2380.029</v>
      </c>
      <c r="L5913" s="31">
        <v>120.15</v>
      </c>
      <c r="M5913" s="31">
        <v>115</v>
      </c>
      <c r="N5913" s="31">
        <v>86.725899999999996</v>
      </c>
      <c r="O5913" s="31">
        <v>107.2114</v>
      </c>
      <c r="P5913" s="31">
        <v>107.18600000000001</v>
      </c>
      <c r="Q5913" s="31">
        <v>2274.3847000000001</v>
      </c>
      <c r="R5913" s="31">
        <v>81.593000000000004</v>
      </c>
      <c r="S5913" s="31" t="s">
        <v>108</v>
      </c>
    </row>
    <row r="5914" spans="1:19" x14ac:dyDescent="0.35">
      <c r="A5914" s="2">
        <v>41148</v>
      </c>
      <c r="B5914" s="31">
        <v>837.20100000000002</v>
      </c>
      <c r="C5914" s="31">
        <v>1881.579</v>
      </c>
      <c r="D5914" s="31">
        <v>752.57349999999997</v>
      </c>
      <c r="E5914" s="31">
        <v>678.21140000000003</v>
      </c>
      <c r="F5914" s="31">
        <v>142.14019999999999</v>
      </c>
      <c r="G5914" s="31">
        <v>517.72329999999999</v>
      </c>
      <c r="H5914" s="31">
        <v>9.7175910000000005</v>
      </c>
      <c r="I5914" s="31">
        <v>2529.627</v>
      </c>
      <c r="J5914" s="31">
        <v>4584.2039999999997</v>
      </c>
      <c r="K5914" s="31">
        <v>2376.723</v>
      </c>
      <c r="L5914" s="31">
        <v>120.02</v>
      </c>
      <c r="M5914" s="31">
        <v>115.25</v>
      </c>
      <c r="N5914" s="31">
        <v>86.968199999999996</v>
      </c>
      <c r="O5914" s="31">
        <v>107.2114</v>
      </c>
      <c r="P5914" s="31">
        <v>107.18600000000001</v>
      </c>
      <c r="Q5914" s="31">
        <v>2263.9131000000002</v>
      </c>
      <c r="R5914" s="31">
        <v>81.658000000000001</v>
      </c>
      <c r="S5914" s="31" t="s">
        <v>108</v>
      </c>
    </row>
    <row r="5915" spans="1:19" x14ac:dyDescent="0.35">
      <c r="A5915" s="2">
        <v>41149</v>
      </c>
      <c r="B5915" s="31">
        <v>840.79859999999996</v>
      </c>
      <c r="C5915" s="31">
        <v>1870.9269999999999</v>
      </c>
      <c r="D5915" s="31">
        <v>749.12840000000006</v>
      </c>
      <c r="E5915" s="31">
        <v>675.17179999999996</v>
      </c>
      <c r="F5915" s="31">
        <v>141.6397</v>
      </c>
      <c r="G5915" s="31">
        <v>518.77760000000001</v>
      </c>
      <c r="H5915" s="31">
        <v>10.09089</v>
      </c>
      <c r="I5915" s="31">
        <v>2529.8029999999999</v>
      </c>
      <c r="J5915" s="31">
        <v>4589.1670000000004</v>
      </c>
      <c r="K5915" s="31">
        <v>2379.3679999999999</v>
      </c>
      <c r="L5915" s="31">
        <v>119.98</v>
      </c>
      <c r="M5915" s="31">
        <v>115.85</v>
      </c>
      <c r="N5915" s="31">
        <v>86.905600000000007</v>
      </c>
      <c r="O5915" s="31">
        <v>107.4143</v>
      </c>
      <c r="P5915" s="31">
        <v>107.61190000000001</v>
      </c>
      <c r="Q5915" s="31">
        <v>2254.5025999999998</v>
      </c>
      <c r="R5915" s="31">
        <v>81.37</v>
      </c>
      <c r="S5915" s="31" t="s">
        <v>108</v>
      </c>
    </row>
    <row r="5916" spans="1:19" x14ac:dyDescent="0.35">
      <c r="A5916" s="2">
        <v>41150</v>
      </c>
      <c r="B5916" s="31">
        <v>839.97410000000002</v>
      </c>
      <c r="C5916" s="31">
        <v>1860.403</v>
      </c>
      <c r="D5916" s="31">
        <v>749.12840000000006</v>
      </c>
      <c r="E5916" s="31">
        <v>672.26530000000002</v>
      </c>
      <c r="F5916" s="31">
        <v>141.07130000000001</v>
      </c>
      <c r="G5916" s="31">
        <v>528.04010000000005</v>
      </c>
      <c r="H5916" s="31">
        <v>10.114470000000001</v>
      </c>
      <c r="I5916" s="31">
        <v>2531.5619999999999</v>
      </c>
      <c r="J5916" s="31">
        <v>4585.1350000000002</v>
      </c>
      <c r="K5916" s="31">
        <v>2373.0859999999998</v>
      </c>
      <c r="L5916" s="31">
        <v>119.94</v>
      </c>
      <c r="M5916" s="31">
        <v>116.05</v>
      </c>
      <c r="N5916" s="31">
        <v>86.921300000000002</v>
      </c>
      <c r="O5916" s="31">
        <v>107.08880000000001</v>
      </c>
      <c r="P5916" s="31">
        <v>107.27670000000001</v>
      </c>
      <c r="Q5916" s="31">
        <v>2245.5387999999998</v>
      </c>
      <c r="R5916" s="31">
        <v>81.549000000000007</v>
      </c>
      <c r="S5916" s="31" t="s">
        <v>108</v>
      </c>
    </row>
    <row r="5917" spans="1:19" x14ac:dyDescent="0.35">
      <c r="A5917" s="2">
        <v>41151</v>
      </c>
      <c r="B5917" s="31">
        <v>841.02340000000004</v>
      </c>
      <c r="C5917" s="31">
        <v>1854.79</v>
      </c>
      <c r="D5917" s="31">
        <v>752.76490000000001</v>
      </c>
      <c r="E5917" s="31">
        <v>671.57749999999999</v>
      </c>
      <c r="F5917" s="31">
        <v>140.57079999999999</v>
      </c>
      <c r="G5917" s="31">
        <v>531.2029</v>
      </c>
      <c r="H5917" s="31">
        <v>10.22057</v>
      </c>
      <c r="I5917" s="31">
        <v>2530.8580000000002</v>
      </c>
      <c r="J5917" s="31">
        <v>4598.1989999999996</v>
      </c>
      <c r="K5917" s="31">
        <v>2382.5079999999998</v>
      </c>
      <c r="L5917" s="31">
        <v>119.06</v>
      </c>
      <c r="M5917" s="31">
        <v>114.8</v>
      </c>
      <c r="N5917" s="31">
        <v>86.061800000000005</v>
      </c>
      <c r="O5917" s="31">
        <v>107.3449</v>
      </c>
      <c r="P5917" s="31">
        <v>107.0149</v>
      </c>
      <c r="Q5917" s="31">
        <v>2225.6048999999998</v>
      </c>
      <c r="R5917" s="31">
        <v>81.691000000000003</v>
      </c>
      <c r="S5917" s="31" t="s">
        <v>108</v>
      </c>
    </row>
    <row r="5918" spans="1:19" x14ac:dyDescent="0.35">
      <c r="A5918" s="2">
        <v>41152</v>
      </c>
      <c r="B5918" s="31">
        <v>854.81439999999998</v>
      </c>
      <c r="C5918" s="31">
        <v>1896.1210000000001</v>
      </c>
      <c r="D5918" s="31">
        <v>761.18640000000005</v>
      </c>
      <c r="E5918" s="31">
        <v>675.904</v>
      </c>
      <c r="F5918" s="31">
        <v>143.15809999999999</v>
      </c>
      <c r="G5918" s="31">
        <v>529.09439999999995</v>
      </c>
      <c r="H5918" s="31">
        <v>10.255940000000001</v>
      </c>
      <c r="I5918" s="31">
        <v>2532.7930000000001</v>
      </c>
      <c r="J5918" s="31">
        <v>4618.1679999999997</v>
      </c>
      <c r="K5918" s="31">
        <v>2380.36</v>
      </c>
      <c r="L5918" s="31">
        <v>119.74</v>
      </c>
      <c r="M5918" s="31">
        <v>115.57</v>
      </c>
      <c r="N5918" s="31">
        <v>86.600899999999996</v>
      </c>
      <c r="O5918" s="31">
        <v>107.6871</v>
      </c>
      <c r="P5918" s="31">
        <v>107.9302</v>
      </c>
      <c r="Q5918" s="31">
        <v>2232.5409</v>
      </c>
      <c r="R5918" s="31">
        <v>81.207999999999998</v>
      </c>
      <c r="S5918" s="31" t="s">
        <v>108</v>
      </c>
    </row>
    <row r="5919" spans="1:19" x14ac:dyDescent="0.35">
      <c r="A5919" s="2">
        <v>41155</v>
      </c>
      <c r="B5919" s="31">
        <v>854.81439999999998</v>
      </c>
      <c r="C5919" s="31">
        <v>1896.1210000000001</v>
      </c>
      <c r="D5919" s="31">
        <v>761.18640000000005</v>
      </c>
      <c r="E5919" s="31">
        <v>675.904</v>
      </c>
      <c r="F5919" s="31">
        <v>143.15809999999999</v>
      </c>
      <c r="G5919" s="31">
        <v>529.09439999999995</v>
      </c>
      <c r="H5919" s="31">
        <v>10.255940000000001</v>
      </c>
      <c r="I5919" s="31">
        <v>2535.2550000000001</v>
      </c>
      <c r="J5919" s="31">
        <v>4618.1679999999997</v>
      </c>
      <c r="K5919" s="31">
        <v>2372.5250000000001</v>
      </c>
      <c r="L5919" s="31">
        <v>119.74</v>
      </c>
      <c r="M5919" s="31">
        <v>115.57</v>
      </c>
      <c r="N5919" s="31">
        <v>86.600899999999996</v>
      </c>
      <c r="O5919" s="31">
        <v>107.74160000000001</v>
      </c>
      <c r="P5919" s="31">
        <v>107.74079999999999</v>
      </c>
      <c r="Q5919" s="31">
        <v>2245.7689</v>
      </c>
      <c r="R5919" s="31">
        <v>81.207999999999998</v>
      </c>
      <c r="S5919" s="31" t="s">
        <v>108</v>
      </c>
    </row>
    <row r="5920" spans="1:19" x14ac:dyDescent="0.35">
      <c r="A5920" s="2">
        <v>41156</v>
      </c>
      <c r="B5920" s="31">
        <v>851.7414</v>
      </c>
      <c r="C5920" s="31">
        <v>1882.982</v>
      </c>
      <c r="D5920" s="31">
        <v>763.10040000000004</v>
      </c>
      <c r="E5920" s="31">
        <v>677.87860000000001</v>
      </c>
      <c r="F5920" s="31">
        <v>143.8707</v>
      </c>
      <c r="G5920" s="31">
        <v>532.63369999999998</v>
      </c>
      <c r="H5920" s="31">
        <v>10.024100000000001</v>
      </c>
      <c r="I5920" s="31">
        <v>2534.0239999999999</v>
      </c>
      <c r="J5920" s="31">
        <v>4607.3739999999998</v>
      </c>
      <c r="K5920" s="31">
        <v>2371.61</v>
      </c>
      <c r="L5920" s="31">
        <v>119.83</v>
      </c>
      <c r="M5920" s="31">
        <v>117.25</v>
      </c>
      <c r="N5920" s="31">
        <v>86.710300000000004</v>
      </c>
      <c r="O5920" s="31">
        <v>107.5612</v>
      </c>
      <c r="P5920" s="31">
        <v>107.56019999999999</v>
      </c>
      <c r="Q5920" s="31">
        <v>2232.9639999999999</v>
      </c>
      <c r="R5920" s="31">
        <v>81.311999999999998</v>
      </c>
      <c r="S5920" s="31" t="s">
        <v>108</v>
      </c>
    </row>
    <row r="5921" spans="1:19" x14ac:dyDescent="0.35">
      <c r="A5921" s="2">
        <v>41157</v>
      </c>
      <c r="B5921" s="31">
        <v>844.69600000000003</v>
      </c>
      <c r="C5921" s="31">
        <v>1881.451</v>
      </c>
      <c r="D5921" s="31">
        <v>751.61659999999995</v>
      </c>
      <c r="E5921" s="31">
        <v>686.64250000000004</v>
      </c>
      <c r="F5921" s="31">
        <v>143.70099999999999</v>
      </c>
      <c r="G5921" s="31">
        <v>526.38340000000005</v>
      </c>
      <c r="H5921" s="31">
        <v>10.428839999999999</v>
      </c>
      <c r="I5921" s="31">
        <v>2535.8270000000002</v>
      </c>
      <c r="J5921" s="31">
        <v>4605.7550000000001</v>
      </c>
      <c r="K5921" s="31">
        <v>2365.5650000000001</v>
      </c>
      <c r="L5921" s="31">
        <v>119.62</v>
      </c>
      <c r="M5921" s="31">
        <v>116.99</v>
      </c>
      <c r="N5921" s="31">
        <v>86.491500000000002</v>
      </c>
      <c r="O5921" s="31">
        <v>107.6628</v>
      </c>
      <c r="P5921" s="31">
        <v>107.9109</v>
      </c>
      <c r="Q5921" s="31">
        <v>2214.9400999999998</v>
      </c>
      <c r="R5921" s="31">
        <v>81.234999999999999</v>
      </c>
      <c r="S5921" s="31" t="s">
        <v>108</v>
      </c>
    </row>
    <row r="5922" spans="1:19" x14ac:dyDescent="0.35">
      <c r="A5922" s="2">
        <v>41158</v>
      </c>
      <c r="B5922" s="31">
        <v>847.6191</v>
      </c>
      <c r="C5922" s="31">
        <v>1907.729</v>
      </c>
      <c r="D5922" s="31">
        <v>758.69830000000002</v>
      </c>
      <c r="E5922" s="31">
        <v>683.31449999999995</v>
      </c>
      <c r="F5922" s="31">
        <v>144.685</v>
      </c>
      <c r="G5922" s="31">
        <v>526.2328</v>
      </c>
      <c r="H5922" s="31">
        <v>10.57423</v>
      </c>
      <c r="I5922" s="31">
        <v>2534.596</v>
      </c>
      <c r="J5922" s="31">
        <v>4584.1660000000002</v>
      </c>
      <c r="K5922" s="31">
        <v>2344.9899999999998</v>
      </c>
      <c r="L5922" s="31">
        <v>121.96</v>
      </c>
      <c r="M5922" s="31">
        <v>119.16</v>
      </c>
      <c r="N5922" s="31">
        <v>88.304199999999994</v>
      </c>
      <c r="O5922" s="31">
        <v>106.7677</v>
      </c>
      <c r="P5922" s="31">
        <v>108.1819</v>
      </c>
      <c r="Q5922" s="31">
        <v>2241.8822</v>
      </c>
      <c r="R5922" s="31">
        <v>81.040000000000006</v>
      </c>
      <c r="S5922" s="31" t="s">
        <v>108</v>
      </c>
    </row>
    <row r="5923" spans="1:19" x14ac:dyDescent="0.35">
      <c r="A5923" s="2">
        <v>41159</v>
      </c>
      <c r="B5923" s="31">
        <v>852.64080000000001</v>
      </c>
      <c r="C5923" s="31">
        <v>1925.971</v>
      </c>
      <c r="D5923" s="31">
        <v>754.87040000000002</v>
      </c>
      <c r="E5923" s="31">
        <v>707.07680000000005</v>
      </c>
      <c r="F5923" s="31">
        <v>147.6455</v>
      </c>
      <c r="G5923" s="31">
        <v>523.07000000000005</v>
      </c>
      <c r="H5923" s="31">
        <v>10.51529</v>
      </c>
      <c r="I5923" s="31">
        <v>2531.3820000000001</v>
      </c>
      <c r="J5923" s="31">
        <v>4593.8810000000003</v>
      </c>
      <c r="K5923" s="31">
        <v>2353.0189999999998</v>
      </c>
      <c r="L5923" s="31">
        <v>122.58</v>
      </c>
      <c r="M5923" s="31">
        <v>120.1</v>
      </c>
      <c r="N5923" s="31">
        <v>88.226100000000002</v>
      </c>
      <c r="O5923" s="31">
        <v>108.0128</v>
      </c>
      <c r="P5923" s="31">
        <v>109.6022</v>
      </c>
      <c r="Q5923" s="31">
        <v>2285.2543000000001</v>
      </c>
      <c r="R5923" s="31">
        <v>80.251999999999995</v>
      </c>
      <c r="S5923" s="31" t="s">
        <v>108</v>
      </c>
    </row>
    <row r="5924" spans="1:19" x14ac:dyDescent="0.35">
      <c r="A5924" s="2">
        <v>41162</v>
      </c>
      <c r="B5924" s="31">
        <v>856.76310000000001</v>
      </c>
      <c r="C5924" s="31">
        <v>1928.777</v>
      </c>
      <c r="D5924" s="31">
        <v>757.93280000000004</v>
      </c>
      <c r="E5924" s="31">
        <v>715.57439999999997</v>
      </c>
      <c r="F5924" s="31">
        <v>146.9075</v>
      </c>
      <c r="G5924" s="31">
        <v>517.72329999999999</v>
      </c>
      <c r="H5924" s="31">
        <v>10.424910000000001</v>
      </c>
      <c r="I5924" s="31">
        <v>2535.0810000000001</v>
      </c>
      <c r="J5924" s="31">
        <v>4588.4840000000004</v>
      </c>
      <c r="K5924" s="31">
        <v>2347.4989999999998</v>
      </c>
      <c r="L5924" s="31">
        <v>121.58</v>
      </c>
      <c r="M5924" s="31">
        <v>119.3</v>
      </c>
      <c r="N5924" s="31">
        <v>87.022800000000004</v>
      </c>
      <c r="O5924" s="31">
        <v>107.69499999999999</v>
      </c>
      <c r="P5924" s="31">
        <v>109.4729</v>
      </c>
      <c r="Q5924" s="31">
        <v>2288.5018</v>
      </c>
      <c r="R5924" s="31">
        <v>80.356999999999999</v>
      </c>
      <c r="S5924" s="31" t="s">
        <v>108</v>
      </c>
    </row>
    <row r="5925" spans="1:19" x14ac:dyDescent="0.35">
      <c r="A5925" s="2">
        <v>41163</v>
      </c>
      <c r="B5925" s="31">
        <v>860.16869999999994</v>
      </c>
      <c r="C5925" s="31">
        <v>1940.8630000000001</v>
      </c>
      <c r="D5925" s="31">
        <v>762.52819999999997</v>
      </c>
      <c r="E5925" s="31">
        <v>717.42460000000005</v>
      </c>
      <c r="F5925" s="31">
        <v>147.1705</v>
      </c>
      <c r="G5925" s="31">
        <v>512.52719999999999</v>
      </c>
      <c r="H5925" s="31">
        <v>10.34239</v>
      </c>
      <c r="I5925" s="31">
        <v>2535.433</v>
      </c>
      <c r="J5925" s="31">
        <v>4585.7849999999999</v>
      </c>
      <c r="K5925" s="31">
        <v>2348.5030000000002</v>
      </c>
      <c r="L5925" s="31">
        <v>121.92</v>
      </c>
      <c r="M5925" s="31">
        <v>119.61</v>
      </c>
      <c r="N5925" s="31">
        <v>86.858800000000002</v>
      </c>
      <c r="O5925" s="31">
        <v>108.3717</v>
      </c>
      <c r="P5925" s="31">
        <v>109.9858</v>
      </c>
      <c r="Q5925" s="31">
        <v>2295.9171999999999</v>
      </c>
      <c r="R5925" s="31">
        <v>79.856999999999999</v>
      </c>
      <c r="S5925" s="31" t="s">
        <v>108</v>
      </c>
    </row>
    <row r="5926" spans="1:19" x14ac:dyDescent="0.35">
      <c r="A5926" s="2">
        <v>41164</v>
      </c>
      <c r="B5926" s="31">
        <v>864.52319999999997</v>
      </c>
      <c r="C5926" s="31">
        <v>1920.55</v>
      </c>
      <c r="D5926" s="31">
        <v>768.96590000000003</v>
      </c>
      <c r="E5926" s="31">
        <v>717.90819999999997</v>
      </c>
      <c r="F5926" s="31">
        <v>147.06870000000001</v>
      </c>
      <c r="G5926" s="31">
        <v>525.85619999999994</v>
      </c>
      <c r="H5926" s="31">
        <v>10.33846</v>
      </c>
      <c r="I5926" s="31">
        <v>2532.9670000000001</v>
      </c>
      <c r="J5926" s="31">
        <v>4570.674</v>
      </c>
      <c r="K5926" s="31">
        <v>2334.6190000000001</v>
      </c>
      <c r="L5926" s="31">
        <v>122.69</v>
      </c>
      <c r="M5926" s="31">
        <v>120.61</v>
      </c>
      <c r="N5926" s="31">
        <v>87.390100000000004</v>
      </c>
      <c r="O5926" s="31">
        <v>108.27330000000001</v>
      </c>
      <c r="P5926" s="31">
        <v>110.3509</v>
      </c>
      <c r="Q5926" s="31">
        <v>2308.7981</v>
      </c>
      <c r="R5926" s="31">
        <v>79.736999999999995</v>
      </c>
      <c r="S5926" s="31" t="s">
        <v>108</v>
      </c>
    </row>
    <row r="5927" spans="1:19" x14ac:dyDescent="0.35">
      <c r="A5927" s="2">
        <v>41165</v>
      </c>
      <c r="B5927" s="31">
        <v>868.56560000000002</v>
      </c>
      <c r="C5927" s="31">
        <v>1903.8889999999999</v>
      </c>
      <c r="D5927" s="31">
        <v>769.34939999999995</v>
      </c>
      <c r="E5927" s="31">
        <v>716.05840000000001</v>
      </c>
      <c r="F5927" s="31">
        <v>150.3261</v>
      </c>
      <c r="G5927" s="31">
        <v>526.30799999999999</v>
      </c>
      <c r="H5927" s="31">
        <v>10.26773</v>
      </c>
      <c r="I5927" s="31">
        <v>2529.444</v>
      </c>
      <c r="J5927" s="31">
        <v>4585.2460000000001</v>
      </c>
      <c r="K5927" s="31">
        <v>2346.9969999999998</v>
      </c>
      <c r="L5927" s="31">
        <v>124.2</v>
      </c>
      <c r="M5927" s="31">
        <v>121.99</v>
      </c>
      <c r="N5927" s="31">
        <v>88.366699999999994</v>
      </c>
      <c r="O5927" s="31">
        <v>108.8715</v>
      </c>
      <c r="P5927" s="31">
        <v>110.5005</v>
      </c>
      <c r="Q5927" s="31">
        <v>2317.1419999999998</v>
      </c>
      <c r="R5927" s="31">
        <v>79.262</v>
      </c>
      <c r="S5927" s="31" t="s">
        <v>108</v>
      </c>
    </row>
    <row r="5928" spans="1:19" x14ac:dyDescent="0.35">
      <c r="A5928" s="2">
        <v>41166</v>
      </c>
      <c r="B5928" s="31">
        <v>874.43100000000004</v>
      </c>
      <c r="C5928" s="31">
        <v>1933.0250000000001</v>
      </c>
      <c r="D5928" s="31">
        <v>776.25490000000002</v>
      </c>
      <c r="E5928" s="31">
        <v>743.04300000000001</v>
      </c>
      <c r="F5928" s="31">
        <v>150.37700000000001</v>
      </c>
      <c r="G5928" s="31">
        <v>523.8229</v>
      </c>
      <c r="H5928" s="31">
        <v>10.381679999999999</v>
      </c>
      <c r="I5928" s="31">
        <v>2534.1999999999998</v>
      </c>
      <c r="J5928" s="31">
        <v>4555.0219999999999</v>
      </c>
      <c r="K5928" s="31">
        <v>2321.0700000000002</v>
      </c>
      <c r="L5928" s="31">
        <v>124.92</v>
      </c>
      <c r="M5928" s="31">
        <v>123.35</v>
      </c>
      <c r="N5928" s="31">
        <v>89.272999999999996</v>
      </c>
      <c r="O5928" s="31">
        <v>107.6405</v>
      </c>
      <c r="P5928" s="31">
        <v>112.5624</v>
      </c>
      <c r="Q5928" s="31">
        <v>2392.9358999999999</v>
      </c>
      <c r="R5928" s="31">
        <v>78.846999999999994</v>
      </c>
      <c r="S5928" s="31" t="s">
        <v>108</v>
      </c>
    </row>
    <row r="5929" spans="1:19" x14ac:dyDescent="0.35">
      <c r="A5929" s="2">
        <v>41169</v>
      </c>
      <c r="B5929" s="31">
        <v>852.30489999999998</v>
      </c>
      <c r="C5929" s="31">
        <v>1885.614</v>
      </c>
      <c r="D5929" s="31">
        <v>772.99249999999995</v>
      </c>
      <c r="E5929" s="31">
        <v>735.99170000000004</v>
      </c>
      <c r="F5929" s="31">
        <v>150.19890000000001</v>
      </c>
      <c r="G5929" s="31">
        <v>502.73739999999998</v>
      </c>
      <c r="H5929" s="31">
        <v>10.15377</v>
      </c>
      <c r="I5929" s="31">
        <v>2534.1999999999998</v>
      </c>
      <c r="J5929" s="31">
        <v>4559.8789999999999</v>
      </c>
      <c r="K5929" s="31">
        <v>2325.4189999999999</v>
      </c>
      <c r="L5929" s="31">
        <v>124.49</v>
      </c>
      <c r="M5929" s="31">
        <v>122.53</v>
      </c>
      <c r="N5929" s="31">
        <v>89.137500000000003</v>
      </c>
      <c r="O5929" s="31">
        <v>106.97150000000001</v>
      </c>
      <c r="P5929" s="31">
        <v>112.4695</v>
      </c>
      <c r="Q5929" s="31">
        <v>2389.8130000000001</v>
      </c>
      <c r="R5929" s="31">
        <v>79.010000000000005</v>
      </c>
      <c r="S5929" s="31" t="s">
        <v>108</v>
      </c>
    </row>
    <row r="5930" spans="1:19" x14ac:dyDescent="0.35">
      <c r="A5930" s="2">
        <v>41170</v>
      </c>
      <c r="B5930" s="31">
        <v>838.83360000000005</v>
      </c>
      <c r="C5930" s="31">
        <v>1852.38</v>
      </c>
      <c r="D5930" s="31">
        <v>755.91300000000001</v>
      </c>
      <c r="E5930" s="31">
        <v>737.61040000000003</v>
      </c>
      <c r="F5930" s="31">
        <v>150.24979999999999</v>
      </c>
      <c r="G5930" s="31">
        <v>494.00200000000001</v>
      </c>
      <c r="H5930" s="31">
        <v>9.9494369999999996</v>
      </c>
      <c r="I5930" s="31">
        <v>2530.3249999999998</v>
      </c>
      <c r="J5930" s="31">
        <v>4565.8159999999998</v>
      </c>
      <c r="K5930" s="31">
        <v>2333.1129999999998</v>
      </c>
      <c r="L5930" s="31">
        <v>124.41</v>
      </c>
      <c r="M5930" s="31">
        <v>122.26</v>
      </c>
      <c r="N5930" s="31">
        <v>89.252300000000005</v>
      </c>
      <c r="O5930" s="31">
        <v>107.25</v>
      </c>
      <c r="P5930" s="31">
        <v>111.7775</v>
      </c>
      <c r="Q5930" s="31">
        <v>2376.1251000000002</v>
      </c>
      <c r="R5930" s="31">
        <v>79.248999999999995</v>
      </c>
      <c r="S5930" s="31" t="s">
        <v>108</v>
      </c>
    </row>
    <row r="5931" spans="1:19" x14ac:dyDescent="0.35">
      <c r="A5931" s="2">
        <v>41171</v>
      </c>
      <c r="B5931" s="31">
        <v>809.48270000000002</v>
      </c>
      <c r="C5931" s="31">
        <v>1798.375</v>
      </c>
      <c r="D5931" s="31">
        <v>731.92489999999998</v>
      </c>
      <c r="E5931" s="31">
        <v>740.38210000000004</v>
      </c>
      <c r="F5931" s="31">
        <v>150.29220000000001</v>
      </c>
      <c r="G5931" s="31">
        <v>502.88799999999998</v>
      </c>
      <c r="H5931" s="31">
        <v>9.9730139999999992</v>
      </c>
      <c r="I5931" s="31">
        <v>2528.9160000000002</v>
      </c>
      <c r="J5931" s="31">
        <v>4571.7529999999997</v>
      </c>
      <c r="K5931" s="31">
        <v>2337.2950000000001</v>
      </c>
      <c r="L5931" s="31">
        <v>124.43</v>
      </c>
      <c r="M5931" s="31">
        <v>121.89</v>
      </c>
      <c r="N5931" s="31">
        <v>89.361900000000006</v>
      </c>
      <c r="O5931" s="31">
        <v>107.7149</v>
      </c>
      <c r="P5931" s="31">
        <v>111.7931</v>
      </c>
      <c r="Q5931" s="31">
        <v>2382.2381999999998</v>
      </c>
      <c r="R5931" s="31">
        <v>79.055000000000007</v>
      </c>
      <c r="S5931" s="31" t="s">
        <v>108</v>
      </c>
    </row>
    <row r="5932" spans="1:19" x14ac:dyDescent="0.35">
      <c r="A5932" s="2">
        <v>41172</v>
      </c>
      <c r="B5932" s="31">
        <v>822.05089999999996</v>
      </c>
      <c r="C5932" s="31">
        <v>1833.7190000000001</v>
      </c>
      <c r="D5932" s="31">
        <v>734.99540000000002</v>
      </c>
      <c r="E5932" s="31">
        <v>733.70780000000002</v>
      </c>
      <c r="F5932" s="31">
        <v>150.16499999999999</v>
      </c>
      <c r="G5932" s="31">
        <v>487.601</v>
      </c>
      <c r="H5932" s="31">
        <v>9.8983539999999994</v>
      </c>
      <c r="I5932" s="31">
        <v>2532.9670000000001</v>
      </c>
      <c r="J5932" s="31">
        <v>4572.8320000000003</v>
      </c>
      <c r="K5932" s="31">
        <v>2345.6590000000001</v>
      </c>
      <c r="L5932" s="31">
        <v>124.47</v>
      </c>
      <c r="M5932" s="31">
        <v>121.6</v>
      </c>
      <c r="N5932" s="31">
        <v>89.353999999999999</v>
      </c>
      <c r="O5932" s="31">
        <v>107.74720000000001</v>
      </c>
      <c r="P5932" s="31">
        <v>110.88339999999999</v>
      </c>
      <c r="Q5932" s="31">
        <v>2356.0895999999998</v>
      </c>
      <c r="R5932" s="31">
        <v>79.411000000000001</v>
      </c>
      <c r="S5932" s="31" t="s">
        <v>108</v>
      </c>
    </row>
    <row r="5933" spans="1:19" x14ac:dyDescent="0.35">
      <c r="A5933" s="2">
        <v>41173</v>
      </c>
      <c r="B5933" s="31">
        <v>832.51189999999997</v>
      </c>
      <c r="C5933" s="31">
        <v>1859.172</v>
      </c>
      <c r="D5933" s="31">
        <v>744.01490000000001</v>
      </c>
      <c r="E5933" s="31">
        <v>734.7056</v>
      </c>
      <c r="F5933" s="31">
        <v>150.82669999999999</v>
      </c>
      <c r="G5933" s="31">
        <v>488.50470000000001</v>
      </c>
      <c r="H5933" s="31">
        <v>9.9062129999999993</v>
      </c>
      <c r="I5933" s="31">
        <v>2532.9670000000001</v>
      </c>
      <c r="J5933" s="31">
        <v>4582.0069999999996</v>
      </c>
      <c r="K5933" s="31">
        <v>2342.1460000000002</v>
      </c>
      <c r="L5933" s="31">
        <v>124.32</v>
      </c>
      <c r="M5933" s="31">
        <v>121.98</v>
      </c>
      <c r="N5933" s="31">
        <v>89.330500000000001</v>
      </c>
      <c r="O5933" s="31">
        <v>107.86239999999999</v>
      </c>
      <c r="P5933" s="31">
        <v>111.1981</v>
      </c>
      <c r="Q5933" s="31">
        <v>2375.9079000000002</v>
      </c>
      <c r="R5933" s="31">
        <v>79.328000000000003</v>
      </c>
      <c r="S5933" s="31" t="s">
        <v>108</v>
      </c>
    </row>
    <row r="5934" spans="1:19" x14ac:dyDescent="0.35">
      <c r="A5934" s="2">
        <v>41176</v>
      </c>
      <c r="B5934" s="31">
        <v>821.52409999999998</v>
      </c>
      <c r="C5934" s="31">
        <v>1838.203</v>
      </c>
      <c r="D5934" s="31">
        <v>737.29819999999995</v>
      </c>
      <c r="E5934" s="31">
        <v>725.88040000000001</v>
      </c>
      <c r="F5934" s="31">
        <v>149.69</v>
      </c>
      <c r="G5934" s="31">
        <v>484.96539999999999</v>
      </c>
      <c r="H5934" s="31">
        <v>9.6115019999999998</v>
      </c>
      <c r="I5934" s="31">
        <v>2535.433</v>
      </c>
      <c r="J5934" s="31">
        <v>4590.643</v>
      </c>
      <c r="K5934" s="31">
        <v>2348.837</v>
      </c>
      <c r="L5934" s="31">
        <v>124.28</v>
      </c>
      <c r="M5934" s="31">
        <v>121.69</v>
      </c>
      <c r="N5934" s="31">
        <v>88.884299999999996</v>
      </c>
      <c r="O5934" s="31">
        <v>108.2587</v>
      </c>
      <c r="P5934" s="31">
        <v>110.5729</v>
      </c>
      <c r="Q5934" s="31">
        <v>2370.8328999999999</v>
      </c>
      <c r="R5934" s="31">
        <v>79.518000000000001</v>
      </c>
      <c r="S5934" s="31" t="s">
        <v>108</v>
      </c>
    </row>
    <row r="5935" spans="1:19" x14ac:dyDescent="0.35">
      <c r="A5935" s="2">
        <v>41177</v>
      </c>
      <c r="B5935" s="31">
        <v>825.3623</v>
      </c>
      <c r="C5935" s="31">
        <v>1861.0840000000001</v>
      </c>
      <c r="D5935" s="31">
        <v>745.55010000000004</v>
      </c>
      <c r="E5935" s="31">
        <v>734.26210000000003</v>
      </c>
      <c r="F5935" s="31">
        <v>149.84270000000001</v>
      </c>
      <c r="G5935" s="31">
        <v>485.41719999999998</v>
      </c>
      <c r="H5935" s="31">
        <v>9.7568929999999998</v>
      </c>
      <c r="I5935" s="31">
        <v>2535.7860000000001</v>
      </c>
      <c r="J5935" s="31">
        <v>4599.2780000000002</v>
      </c>
      <c r="K5935" s="31">
        <v>2343.15</v>
      </c>
      <c r="L5935" s="31">
        <v>123.06</v>
      </c>
      <c r="M5935" s="31">
        <v>119.96</v>
      </c>
      <c r="N5935" s="31">
        <v>87.788200000000003</v>
      </c>
      <c r="O5935" s="31">
        <v>108.2533</v>
      </c>
      <c r="P5935" s="31">
        <v>110.97499999999999</v>
      </c>
      <c r="Q5935" s="31">
        <v>2365.0318000000002</v>
      </c>
      <c r="R5935" s="31">
        <v>79.552000000000007</v>
      </c>
      <c r="S5935" s="31" t="s">
        <v>108</v>
      </c>
    </row>
    <row r="5936" spans="1:19" x14ac:dyDescent="0.35">
      <c r="A5936" s="2">
        <v>41178</v>
      </c>
      <c r="B5936" s="31">
        <v>822.05089999999996</v>
      </c>
      <c r="C5936" s="31">
        <v>1894.9770000000001</v>
      </c>
      <c r="D5936" s="31">
        <v>733.84389999999996</v>
      </c>
      <c r="E5936" s="31">
        <v>720.69179999999994</v>
      </c>
      <c r="F5936" s="31">
        <v>148.7569</v>
      </c>
      <c r="G5936" s="31">
        <v>473.8202</v>
      </c>
      <c r="H5936" s="31">
        <v>9.7018799999999992</v>
      </c>
      <c r="I5936" s="31">
        <v>2538.252</v>
      </c>
      <c r="J5936" s="31">
        <v>4615.4690000000001</v>
      </c>
      <c r="K5936" s="31">
        <v>2369.4119999999998</v>
      </c>
      <c r="L5936" s="31">
        <v>122.18</v>
      </c>
      <c r="M5936" s="31">
        <v>118.74</v>
      </c>
      <c r="N5936" s="31">
        <v>86.88</v>
      </c>
      <c r="O5936" s="31">
        <v>108.3909</v>
      </c>
      <c r="P5936" s="31">
        <v>109.92440000000001</v>
      </c>
      <c r="Q5936" s="31">
        <v>2337.9513000000002</v>
      </c>
      <c r="R5936" s="31">
        <v>79.885000000000005</v>
      </c>
      <c r="S5936" s="31" t="s">
        <v>108</v>
      </c>
    </row>
    <row r="5937" spans="1:19" x14ac:dyDescent="0.35">
      <c r="A5937" s="2">
        <v>41179</v>
      </c>
      <c r="B5937" s="31">
        <v>836.80160000000001</v>
      </c>
      <c r="C5937" s="31">
        <v>1910.4069999999999</v>
      </c>
      <c r="D5937" s="31">
        <v>748.04489999999998</v>
      </c>
      <c r="E5937" s="31">
        <v>725.57</v>
      </c>
      <c r="F5937" s="31">
        <v>151.03880000000001</v>
      </c>
      <c r="G5937" s="31">
        <v>473.14249999999998</v>
      </c>
      <c r="H5937" s="31">
        <v>9.7529629999999994</v>
      </c>
      <c r="I5937" s="31">
        <v>2538.252</v>
      </c>
      <c r="J5937" s="31">
        <v>4610.6120000000001</v>
      </c>
      <c r="K5937" s="31">
        <v>2368.4090000000001</v>
      </c>
      <c r="L5937" s="31">
        <v>123.38</v>
      </c>
      <c r="M5937" s="31">
        <v>120.37</v>
      </c>
      <c r="N5937" s="31">
        <v>88.140500000000003</v>
      </c>
      <c r="O5937" s="31">
        <v>108.5034</v>
      </c>
      <c r="P5937" s="31">
        <v>110.1061</v>
      </c>
      <c r="Q5937" s="31">
        <v>2356.848</v>
      </c>
      <c r="R5937" s="31">
        <v>79.548000000000002</v>
      </c>
      <c r="S5937" s="31" t="s">
        <v>108</v>
      </c>
    </row>
    <row r="5938" spans="1:19" x14ac:dyDescent="0.35">
      <c r="A5938" s="2">
        <v>41180</v>
      </c>
      <c r="B5938" s="31">
        <v>839.73670000000004</v>
      </c>
      <c r="C5938" s="31">
        <v>1925.5070000000001</v>
      </c>
      <c r="D5938" s="31">
        <v>748.04489999999998</v>
      </c>
      <c r="E5938" s="31">
        <v>728.18650000000002</v>
      </c>
      <c r="F5938" s="31">
        <v>150.47890000000001</v>
      </c>
      <c r="G5938" s="31">
        <v>482.25439999999998</v>
      </c>
      <c r="H5938" s="31">
        <v>9.8865649999999992</v>
      </c>
      <c r="I5938" s="31">
        <v>2539.837</v>
      </c>
      <c r="J5938" s="31">
        <v>4610.0720000000001</v>
      </c>
      <c r="K5938" s="31">
        <v>2371.7539999999999</v>
      </c>
      <c r="L5938" s="31">
        <v>122.8</v>
      </c>
      <c r="M5938" s="31">
        <v>119.48</v>
      </c>
      <c r="N5938" s="31">
        <v>87.435900000000004</v>
      </c>
      <c r="O5938" s="31">
        <v>108.35680000000001</v>
      </c>
      <c r="P5938" s="31">
        <v>110.1307</v>
      </c>
      <c r="Q5938" s="31">
        <v>2366.9778000000001</v>
      </c>
      <c r="R5938" s="31">
        <v>79.935000000000002</v>
      </c>
      <c r="S5938" s="31" t="s">
        <v>108</v>
      </c>
    </row>
    <row r="5939" spans="1:19" x14ac:dyDescent="0.35">
      <c r="A5939" s="2">
        <v>41183</v>
      </c>
      <c r="B5939" s="31">
        <v>838.08100000000002</v>
      </c>
      <c r="C5939" s="31">
        <v>1925.5070000000001</v>
      </c>
      <c r="D5939" s="31">
        <v>749.77200000000005</v>
      </c>
      <c r="E5939" s="31">
        <v>736.14689999999996</v>
      </c>
      <c r="F5939" s="31">
        <v>151.27629999999999</v>
      </c>
      <c r="G5939" s="31">
        <v>469.97969999999998</v>
      </c>
      <c r="H5939" s="31">
        <v>9.6272190000000002</v>
      </c>
      <c r="I5939" s="31">
        <v>2541.2469999999998</v>
      </c>
      <c r="J5939" s="31">
        <v>4613.3100000000004</v>
      </c>
      <c r="K5939" s="31">
        <v>2365.5650000000001</v>
      </c>
      <c r="L5939" s="31">
        <v>123.04</v>
      </c>
      <c r="M5939" s="31">
        <v>119.91</v>
      </c>
      <c r="N5939" s="31">
        <v>87.3185</v>
      </c>
      <c r="O5939" s="31">
        <v>107.9945</v>
      </c>
      <c r="P5939" s="31">
        <v>110.47190000000001</v>
      </c>
      <c r="Q5939" s="31">
        <v>2373.1014</v>
      </c>
      <c r="R5939" s="31">
        <v>79.823999999999998</v>
      </c>
      <c r="S5939" s="31" t="s">
        <v>108</v>
      </c>
    </row>
    <row r="5940" spans="1:19" x14ac:dyDescent="0.35">
      <c r="A5940" s="2">
        <v>41184</v>
      </c>
      <c r="B5940" s="31">
        <v>834.09230000000002</v>
      </c>
      <c r="C5940" s="31">
        <v>1891.944</v>
      </c>
      <c r="D5940" s="31">
        <v>747.08529999999996</v>
      </c>
      <c r="E5940" s="31">
        <v>738.56380000000001</v>
      </c>
      <c r="F5940" s="31">
        <v>150.62309999999999</v>
      </c>
      <c r="G5940" s="31">
        <v>461.01839999999999</v>
      </c>
      <c r="H5940" s="31">
        <v>9.7254559999999994</v>
      </c>
      <c r="I5940" s="31">
        <v>2541.5990000000002</v>
      </c>
      <c r="J5940" s="31">
        <v>4615.4690000000001</v>
      </c>
      <c r="K5940" s="31">
        <v>2366.067</v>
      </c>
      <c r="L5940" s="31">
        <v>123.38</v>
      </c>
      <c r="M5940" s="31">
        <v>119.94</v>
      </c>
      <c r="N5940" s="31">
        <v>87.537700000000001</v>
      </c>
      <c r="O5940" s="31">
        <v>108.0218</v>
      </c>
      <c r="P5940" s="31">
        <v>110.7276</v>
      </c>
      <c r="Q5940" s="31">
        <v>2375.8177000000001</v>
      </c>
      <c r="R5940" s="31">
        <v>79.744</v>
      </c>
      <c r="S5940" s="31" t="s">
        <v>108</v>
      </c>
    </row>
    <row r="5941" spans="1:19" x14ac:dyDescent="0.35">
      <c r="A5941" s="2">
        <v>41185</v>
      </c>
      <c r="B5941" s="31">
        <v>808.50429999999994</v>
      </c>
      <c r="C5941" s="31">
        <v>1845.9839999999999</v>
      </c>
      <c r="D5941" s="31">
        <v>730.00580000000002</v>
      </c>
      <c r="E5941" s="31">
        <v>735.1934</v>
      </c>
      <c r="F5941" s="31">
        <v>150.9794</v>
      </c>
      <c r="G5941" s="31">
        <v>461.39490000000001</v>
      </c>
      <c r="H5941" s="31">
        <v>9.4936170000000004</v>
      </c>
      <c r="I5941" s="31">
        <v>2540.8939999999998</v>
      </c>
      <c r="J5941" s="31">
        <v>4618.7070000000003</v>
      </c>
      <c r="K5941" s="31">
        <v>2368.7429999999999</v>
      </c>
      <c r="L5941" s="31">
        <v>123.7</v>
      </c>
      <c r="M5941" s="31">
        <v>119.66</v>
      </c>
      <c r="N5941" s="31">
        <v>87.936999999999998</v>
      </c>
      <c r="O5941" s="31">
        <v>107.3468</v>
      </c>
      <c r="P5941" s="31">
        <v>110.4435</v>
      </c>
      <c r="Q5941" s="31">
        <v>2367.0248000000001</v>
      </c>
      <c r="R5941" s="31">
        <v>79.965000000000003</v>
      </c>
      <c r="S5941" s="31" t="s">
        <v>108</v>
      </c>
    </row>
    <row r="5942" spans="1:19" x14ac:dyDescent="0.35">
      <c r="A5942" s="2">
        <v>41186</v>
      </c>
      <c r="B5942" s="31">
        <v>840.63980000000004</v>
      </c>
      <c r="C5942" s="31">
        <v>1940.5419999999999</v>
      </c>
      <c r="D5942" s="31">
        <v>741.32820000000004</v>
      </c>
      <c r="E5942" s="31">
        <v>736.01379999999995</v>
      </c>
      <c r="F5942" s="31">
        <v>152.39609999999999</v>
      </c>
      <c r="G5942" s="31">
        <v>467.34399999999999</v>
      </c>
      <c r="H5942" s="31">
        <v>9.4110980000000009</v>
      </c>
      <c r="I5942" s="31">
        <v>2539.4850000000001</v>
      </c>
      <c r="J5942" s="31">
        <v>4607.9129999999996</v>
      </c>
      <c r="K5942" s="31">
        <v>2370.0810000000001</v>
      </c>
      <c r="L5942" s="31">
        <v>124.64</v>
      </c>
      <c r="M5942" s="31">
        <v>120.5</v>
      </c>
      <c r="N5942" s="31">
        <v>88.359700000000004</v>
      </c>
      <c r="O5942" s="31">
        <v>107.4526</v>
      </c>
      <c r="P5942" s="31">
        <v>111.3206</v>
      </c>
      <c r="Q5942" s="31">
        <v>2374.1514999999999</v>
      </c>
      <c r="R5942" s="31">
        <v>79.352999999999994</v>
      </c>
      <c r="S5942" s="31" t="s">
        <v>108</v>
      </c>
    </row>
    <row r="5943" spans="1:19" x14ac:dyDescent="0.35">
      <c r="A5943" s="2">
        <v>41187</v>
      </c>
      <c r="B5943" s="31">
        <v>836.72630000000004</v>
      </c>
      <c r="C5943" s="31">
        <v>1946.8720000000001</v>
      </c>
      <c r="D5943" s="31">
        <v>750.53959999999995</v>
      </c>
      <c r="E5943" s="31">
        <v>735.90290000000005</v>
      </c>
      <c r="F5943" s="31">
        <v>151.0643</v>
      </c>
      <c r="G5943" s="31">
        <v>467.34399999999999</v>
      </c>
      <c r="H5943" s="31">
        <v>9.3600150000000006</v>
      </c>
      <c r="I5943" s="31">
        <v>2538.252</v>
      </c>
      <c r="J5943" s="31">
        <v>4590.643</v>
      </c>
      <c r="K5943" s="31">
        <v>2356.6990000000001</v>
      </c>
      <c r="L5943" s="31">
        <v>124.62</v>
      </c>
      <c r="M5943" s="31">
        <v>120.14</v>
      </c>
      <c r="N5943" s="31">
        <v>87.819500000000005</v>
      </c>
      <c r="O5943" s="31">
        <v>107.1174</v>
      </c>
      <c r="P5943" s="31">
        <v>111.79130000000001</v>
      </c>
      <c r="Q5943" s="31">
        <v>2382.7615999999998</v>
      </c>
      <c r="R5943" s="31">
        <v>79.337000000000003</v>
      </c>
      <c r="S5943" s="31" t="s">
        <v>108</v>
      </c>
    </row>
    <row r="5944" spans="1:19" x14ac:dyDescent="0.35">
      <c r="A5944" s="2">
        <v>41190</v>
      </c>
      <c r="B5944" s="31">
        <v>834.73699999999997</v>
      </c>
      <c r="C5944" s="31">
        <v>1910.1079999999999</v>
      </c>
      <c r="D5944" s="31">
        <v>753.80930000000001</v>
      </c>
      <c r="E5944" s="31">
        <v>725.82740000000001</v>
      </c>
      <c r="F5944" s="31">
        <v>150.6317</v>
      </c>
      <c r="G5944" s="31">
        <v>467.0428</v>
      </c>
      <c r="H5944" s="31">
        <v>9.3560859999999995</v>
      </c>
      <c r="I5944" s="31">
        <v>2538.252</v>
      </c>
      <c r="J5944" s="31">
        <v>4602.5159999999996</v>
      </c>
      <c r="K5944" s="31">
        <v>2365.3980000000001</v>
      </c>
      <c r="L5944" s="31">
        <v>124.13</v>
      </c>
      <c r="M5944" s="31">
        <v>119.71</v>
      </c>
      <c r="N5944" s="31">
        <v>86.981800000000007</v>
      </c>
      <c r="O5944" s="31">
        <v>107.8505</v>
      </c>
      <c r="P5944" s="31">
        <v>111.01139999999999</v>
      </c>
      <c r="Q5944" s="31">
        <v>2356.8868000000002</v>
      </c>
      <c r="R5944" s="31">
        <v>79.540000000000006</v>
      </c>
      <c r="S5944" s="31" t="s">
        <v>108</v>
      </c>
    </row>
    <row r="5945" spans="1:19" x14ac:dyDescent="0.35">
      <c r="A5945" s="2">
        <v>41191</v>
      </c>
      <c r="B5945" s="31">
        <v>853.22270000000003</v>
      </c>
      <c r="C5945" s="31">
        <v>1953.6790000000001</v>
      </c>
      <c r="D5945" s="31">
        <v>759.20690000000002</v>
      </c>
      <c r="E5945" s="31">
        <v>722.16470000000004</v>
      </c>
      <c r="F5945" s="31">
        <v>149.72399999999999</v>
      </c>
      <c r="G5945" s="31">
        <v>467.0127</v>
      </c>
      <c r="H5945" s="31">
        <v>9.4975470000000008</v>
      </c>
      <c r="I5945" s="31">
        <v>2539.1329999999998</v>
      </c>
      <c r="J5945" s="31">
        <v>4594.96</v>
      </c>
      <c r="K5945" s="31">
        <v>2365.23</v>
      </c>
      <c r="L5945" s="31">
        <v>122.95</v>
      </c>
      <c r="M5945" s="31">
        <v>118.18</v>
      </c>
      <c r="N5945" s="31">
        <v>85.619500000000002</v>
      </c>
      <c r="O5945" s="31">
        <v>107.81529999999999</v>
      </c>
      <c r="P5945" s="31">
        <v>110.386</v>
      </c>
      <c r="Q5945" s="31">
        <v>2353.6957000000002</v>
      </c>
      <c r="R5945" s="31">
        <v>79.950999999999993</v>
      </c>
      <c r="S5945" s="31" t="s">
        <v>108</v>
      </c>
    </row>
    <row r="5946" spans="1:19" x14ac:dyDescent="0.35">
      <c r="A5946" s="2">
        <v>41192</v>
      </c>
      <c r="B5946" s="31">
        <v>851.43949999999995</v>
      </c>
      <c r="C5946" s="31">
        <v>1957.3030000000001</v>
      </c>
      <c r="D5946" s="31">
        <v>772.27070000000003</v>
      </c>
      <c r="E5946" s="31">
        <v>724.1422</v>
      </c>
      <c r="F5946" s="31">
        <v>149.73249999999999</v>
      </c>
      <c r="G5946" s="31">
        <v>459.17669999999998</v>
      </c>
      <c r="H5946" s="31">
        <v>9.3207210000000007</v>
      </c>
      <c r="I5946" s="31">
        <v>2539.6610000000001</v>
      </c>
      <c r="J5946" s="31">
        <v>4600.8969999999999</v>
      </c>
      <c r="K5946" s="31">
        <v>2362.721</v>
      </c>
      <c r="L5946" s="31">
        <v>122.12</v>
      </c>
      <c r="M5946" s="31">
        <v>117.94</v>
      </c>
      <c r="N5946" s="31">
        <v>85.267200000000003</v>
      </c>
      <c r="O5946" s="31">
        <v>107.62869999999999</v>
      </c>
      <c r="P5946" s="31">
        <v>110.43640000000001</v>
      </c>
      <c r="Q5946" s="31">
        <v>2343.0608000000002</v>
      </c>
      <c r="R5946" s="31">
        <v>79.917000000000002</v>
      </c>
      <c r="S5946" s="31" t="s">
        <v>108</v>
      </c>
    </row>
    <row r="5947" spans="1:19" x14ac:dyDescent="0.35">
      <c r="A5947" s="2">
        <v>41193</v>
      </c>
      <c r="B5947" s="31">
        <v>863.27470000000005</v>
      </c>
      <c r="C5947" s="31">
        <v>1970.1579999999999</v>
      </c>
      <c r="D5947" s="31">
        <v>777.85249999999996</v>
      </c>
      <c r="E5947" s="31">
        <v>730.83720000000005</v>
      </c>
      <c r="F5947" s="31">
        <v>150.19909999999999</v>
      </c>
      <c r="G5947" s="31">
        <v>466.66570000000002</v>
      </c>
      <c r="H5947" s="31">
        <v>9.2382019999999994</v>
      </c>
      <c r="I5947" s="31">
        <v>2542.3040000000001</v>
      </c>
      <c r="J5947" s="31">
        <v>4602.5159999999996</v>
      </c>
      <c r="K5947" s="31">
        <v>2361.3829999999998</v>
      </c>
      <c r="L5947" s="31">
        <v>122.31</v>
      </c>
      <c r="M5947" s="31">
        <v>118.45</v>
      </c>
      <c r="N5947" s="31">
        <v>84.969700000000003</v>
      </c>
      <c r="O5947" s="31">
        <v>107.3659</v>
      </c>
      <c r="P5947" s="31">
        <v>110.78449999999999</v>
      </c>
      <c r="Q5947" s="31">
        <v>2352.241</v>
      </c>
      <c r="R5947" s="31">
        <v>79.775000000000006</v>
      </c>
      <c r="S5947" s="31" t="s">
        <v>108</v>
      </c>
    </row>
    <row r="5948" spans="1:19" x14ac:dyDescent="0.35">
      <c r="A5948" s="2">
        <v>41194</v>
      </c>
      <c r="B5948" s="31">
        <v>855.39440000000002</v>
      </c>
      <c r="C5948" s="31">
        <v>1939.146</v>
      </c>
      <c r="D5948" s="31">
        <v>768.13419999999996</v>
      </c>
      <c r="E5948" s="31">
        <v>721.17190000000005</v>
      </c>
      <c r="F5948" s="31">
        <v>149.27449999999999</v>
      </c>
      <c r="G5948" s="31">
        <v>458.67950000000002</v>
      </c>
      <c r="H5948" s="31">
        <v>9.2971439999999994</v>
      </c>
      <c r="I5948" s="31">
        <v>2540.366</v>
      </c>
      <c r="J5948" s="31">
        <v>4604.1350000000002</v>
      </c>
      <c r="K5948" s="31">
        <v>2370.5830000000001</v>
      </c>
      <c r="L5948" s="31">
        <v>121.71</v>
      </c>
      <c r="M5948" s="31">
        <v>117.35</v>
      </c>
      <c r="N5948" s="31">
        <v>84.867900000000006</v>
      </c>
      <c r="O5948" s="31">
        <v>107.5774</v>
      </c>
      <c r="P5948" s="31">
        <v>110.9872</v>
      </c>
      <c r="Q5948" s="31">
        <v>2353.9818</v>
      </c>
      <c r="R5948" s="31">
        <v>79.667000000000002</v>
      </c>
      <c r="S5948" s="31" t="s">
        <v>108</v>
      </c>
    </row>
    <row r="5949" spans="1:19" x14ac:dyDescent="0.35">
      <c r="A5949" s="2">
        <v>41197</v>
      </c>
      <c r="B5949" s="31">
        <v>860.31960000000004</v>
      </c>
      <c r="C5949" s="31">
        <v>1929.153</v>
      </c>
      <c r="D5949" s="31">
        <v>765.60739999999998</v>
      </c>
      <c r="E5949" s="31">
        <v>717.84670000000006</v>
      </c>
      <c r="F5949" s="31">
        <v>147.3998</v>
      </c>
      <c r="G5949" s="31">
        <v>449.56319999999999</v>
      </c>
      <c r="H5949" s="31">
        <v>9.2499900000000004</v>
      </c>
      <c r="I5949" s="31">
        <v>2542.127</v>
      </c>
      <c r="J5949" s="31">
        <v>4604.1350000000002</v>
      </c>
      <c r="K5949" s="31">
        <v>2368.0740000000001</v>
      </c>
      <c r="L5949" s="31">
        <v>122.91</v>
      </c>
      <c r="M5949" s="31">
        <v>118.38</v>
      </c>
      <c r="N5949" s="31">
        <v>85.5334</v>
      </c>
      <c r="O5949" s="31">
        <v>107.0228</v>
      </c>
      <c r="P5949" s="31">
        <v>110.72069999999999</v>
      </c>
      <c r="Q5949" s="31">
        <v>2350.4940000000001</v>
      </c>
      <c r="R5949" s="31">
        <v>79.742000000000004</v>
      </c>
      <c r="S5949" s="31" t="s">
        <v>108</v>
      </c>
    </row>
    <row r="5950" spans="1:19" x14ac:dyDescent="0.35">
      <c r="A5950" s="2">
        <v>41198</v>
      </c>
      <c r="B5950" s="31">
        <v>858.34950000000003</v>
      </c>
      <c r="C5950" s="31">
        <v>1931.0830000000001</v>
      </c>
      <c r="D5950" s="31">
        <v>769.30039999999997</v>
      </c>
      <c r="E5950" s="31">
        <v>720.55119999999999</v>
      </c>
      <c r="F5950" s="31">
        <v>148.1378</v>
      </c>
      <c r="G5950" s="31">
        <v>449.8646</v>
      </c>
      <c r="H5950" s="31">
        <v>9.5014769999999995</v>
      </c>
      <c r="I5950" s="31">
        <v>2541.4229999999998</v>
      </c>
      <c r="J5950" s="31">
        <v>4589.0240000000003</v>
      </c>
      <c r="K5950" s="31">
        <v>2355.027</v>
      </c>
      <c r="L5950" s="31">
        <v>124.09</v>
      </c>
      <c r="M5950" s="31">
        <v>119.26</v>
      </c>
      <c r="N5950" s="31">
        <v>86.598200000000006</v>
      </c>
      <c r="O5950" s="31">
        <v>106.8322</v>
      </c>
      <c r="P5950" s="31">
        <v>111.4645</v>
      </c>
      <c r="Q5950" s="31">
        <v>2369.6846</v>
      </c>
      <c r="R5950" s="31">
        <v>79.405000000000001</v>
      </c>
      <c r="S5950" s="31" t="s">
        <v>108</v>
      </c>
    </row>
    <row r="5951" spans="1:19" x14ac:dyDescent="0.35">
      <c r="A5951" s="2">
        <v>41199</v>
      </c>
      <c r="B5951" s="31">
        <v>853.04539999999997</v>
      </c>
      <c r="C5951" s="31">
        <v>1904.9639999999999</v>
      </c>
      <c r="D5951" s="31">
        <v>764.63559999999995</v>
      </c>
      <c r="E5951" s="31">
        <v>729.28539999999998</v>
      </c>
      <c r="F5951" s="31">
        <v>148.7062</v>
      </c>
      <c r="G5951" s="31">
        <v>454.53579999999999</v>
      </c>
      <c r="H5951" s="31">
        <v>9.3718039999999991</v>
      </c>
      <c r="I5951" s="31">
        <v>2539.837</v>
      </c>
      <c r="J5951" s="31">
        <v>4561.4989999999998</v>
      </c>
      <c r="K5951" s="31">
        <v>2337.9639999999999</v>
      </c>
      <c r="L5951" s="31">
        <v>124.75</v>
      </c>
      <c r="M5951" s="31">
        <v>120.46</v>
      </c>
      <c r="N5951" s="31">
        <v>86.762600000000006</v>
      </c>
      <c r="O5951" s="31">
        <v>107.0622</v>
      </c>
      <c r="P5951" s="31">
        <v>112.3023</v>
      </c>
      <c r="Q5951" s="31">
        <v>2388.5931</v>
      </c>
      <c r="R5951" s="31">
        <v>79.016000000000005</v>
      </c>
      <c r="S5951" s="31" t="s">
        <v>108</v>
      </c>
    </row>
    <row r="5952" spans="1:19" x14ac:dyDescent="0.35">
      <c r="A5952" s="2">
        <v>41200</v>
      </c>
      <c r="B5952" s="31">
        <v>846.75630000000001</v>
      </c>
      <c r="C5952" s="31">
        <v>1879.258</v>
      </c>
      <c r="D5952" s="31">
        <v>763.08069999999998</v>
      </c>
      <c r="E5952" s="31">
        <v>729.19669999999996</v>
      </c>
      <c r="F5952" s="31">
        <v>148.00210000000001</v>
      </c>
      <c r="G5952" s="31">
        <v>465.98770000000002</v>
      </c>
      <c r="H5952" s="31">
        <v>9.5800660000000004</v>
      </c>
      <c r="I5952" s="31">
        <v>2534.5529999999999</v>
      </c>
      <c r="J5952" s="31">
        <v>4558.26</v>
      </c>
      <c r="K5952" s="31">
        <v>2339.1350000000002</v>
      </c>
      <c r="L5952" s="31">
        <v>124.28</v>
      </c>
      <c r="M5952" s="31">
        <v>119.23</v>
      </c>
      <c r="N5952" s="31">
        <v>85.580399999999997</v>
      </c>
      <c r="O5952" s="31">
        <v>106.3704</v>
      </c>
      <c r="P5952" s="31">
        <v>112.0513</v>
      </c>
      <c r="Q5952" s="31">
        <v>2394.6318000000001</v>
      </c>
      <c r="R5952" s="31">
        <v>79.367000000000004</v>
      </c>
      <c r="S5952" s="31" t="s">
        <v>108</v>
      </c>
    </row>
    <row r="5953" spans="1:19" x14ac:dyDescent="0.35">
      <c r="A5953" s="2">
        <v>41201</v>
      </c>
      <c r="B5953" s="31">
        <v>828.87400000000002</v>
      </c>
      <c r="C5953" s="31">
        <v>1841.492</v>
      </c>
      <c r="D5953" s="31">
        <v>762.49760000000003</v>
      </c>
      <c r="E5953" s="31">
        <v>710.75289999999995</v>
      </c>
      <c r="F5953" s="31">
        <v>146.24610000000001</v>
      </c>
      <c r="G5953" s="31">
        <v>463.04939999999999</v>
      </c>
      <c r="H5953" s="31">
        <v>9.7804690000000001</v>
      </c>
      <c r="I5953" s="31">
        <v>2535.962</v>
      </c>
      <c r="J5953" s="31">
        <v>4572.2929999999997</v>
      </c>
      <c r="K5953" s="31">
        <v>2343.9859999999999</v>
      </c>
      <c r="L5953" s="31">
        <v>121.93</v>
      </c>
      <c r="M5953" s="31">
        <v>116.66</v>
      </c>
      <c r="N5953" s="31">
        <v>83.427400000000006</v>
      </c>
      <c r="O5953" s="31">
        <v>106.182</v>
      </c>
      <c r="P5953" s="31">
        <v>111.5283</v>
      </c>
      <c r="Q5953" s="31">
        <v>2377.4796000000001</v>
      </c>
      <c r="R5953" s="31">
        <v>79.620999999999995</v>
      </c>
      <c r="S5953" s="31" t="s">
        <v>108</v>
      </c>
    </row>
    <row r="5954" spans="1:19" x14ac:dyDescent="0.35">
      <c r="A5954" s="2">
        <v>41204</v>
      </c>
      <c r="B5954" s="31">
        <v>823.49419999999998</v>
      </c>
      <c r="C5954" s="31">
        <v>1815.787</v>
      </c>
      <c r="D5954" s="31">
        <v>748.11450000000002</v>
      </c>
      <c r="E5954" s="31">
        <v>705.25519999999995</v>
      </c>
      <c r="F5954" s="31">
        <v>146.44120000000001</v>
      </c>
      <c r="G5954" s="31">
        <v>466.89179999999999</v>
      </c>
      <c r="H5954" s="31">
        <v>9.8865649999999992</v>
      </c>
      <c r="I5954" s="31">
        <v>2536.8429999999998</v>
      </c>
      <c r="J5954" s="31">
        <v>4562.5780000000004</v>
      </c>
      <c r="K5954" s="31">
        <v>2339.9720000000002</v>
      </c>
      <c r="L5954" s="31">
        <v>122.44</v>
      </c>
      <c r="M5954" s="31">
        <v>117.42</v>
      </c>
      <c r="N5954" s="31">
        <v>84.171099999999996</v>
      </c>
      <c r="O5954" s="31">
        <v>105.596</v>
      </c>
      <c r="P5954" s="31">
        <v>111.86879999999999</v>
      </c>
      <c r="Q5954" s="31">
        <v>2380.4056</v>
      </c>
      <c r="R5954" s="31">
        <v>79.652000000000001</v>
      </c>
      <c r="S5954" s="31" t="s">
        <v>108</v>
      </c>
    </row>
    <row r="5955" spans="1:19" x14ac:dyDescent="0.35">
      <c r="A5955" s="2">
        <v>41205</v>
      </c>
      <c r="B5955" s="31">
        <v>814.09839999999997</v>
      </c>
      <c r="C5955" s="31">
        <v>1785.671</v>
      </c>
      <c r="D5955" s="31">
        <v>730.81590000000006</v>
      </c>
      <c r="E5955" s="31">
        <v>694.52589999999998</v>
      </c>
      <c r="F5955" s="31">
        <v>145.0076</v>
      </c>
      <c r="G5955" s="31">
        <v>468.85070000000002</v>
      </c>
      <c r="H5955" s="31">
        <v>9.8158340000000006</v>
      </c>
      <c r="I5955" s="31">
        <v>2536.1379999999999</v>
      </c>
      <c r="J5955" s="31">
        <v>4571.7529999999997</v>
      </c>
      <c r="K5955" s="31">
        <v>2348.0010000000002</v>
      </c>
      <c r="L5955" s="31">
        <v>120.45</v>
      </c>
      <c r="M5955" s="31">
        <v>116.52</v>
      </c>
      <c r="N5955" s="31">
        <v>83.317800000000005</v>
      </c>
      <c r="O5955" s="31">
        <v>105.64700000000001</v>
      </c>
      <c r="P5955" s="31">
        <v>110.95180000000001</v>
      </c>
      <c r="Q5955" s="31">
        <v>2355.6284999999998</v>
      </c>
      <c r="R5955" s="31">
        <v>79.975999999999999</v>
      </c>
      <c r="S5955" s="31" t="s">
        <v>108</v>
      </c>
    </row>
    <row r="5956" spans="1:19" x14ac:dyDescent="0.35">
      <c r="A5956" s="2">
        <v>41206</v>
      </c>
      <c r="B5956" s="31">
        <v>810.46130000000005</v>
      </c>
      <c r="C5956" s="31">
        <v>1785.809</v>
      </c>
      <c r="D5956" s="31">
        <v>731.98209999999995</v>
      </c>
      <c r="E5956" s="31">
        <v>693.28449999999998</v>
      </c>
      <c r="F5956" s="31">
        <v>144.3459</v>
      </c>
      <c r="G5956" s="31">
        <v>473.82319999999999</v>
      </c>
      <c r="H5956" s="31">
        <v>9.4268160000000005</v>
      </c>
      <c r="I5956" s="31">
        <v>2537.9</v>
      </c>
      <c r="J5956" s="31">
        <v>4571.7529999999997</v>
      </c>
      <c r="K5956" s="31">
        <v>2350.0079999999998</v>
      </c>
      <c r="L5956" s="31">
        <v>120.32</v>
      </c>
      <c r="M5956" s="31">
        <v>116.39</v>
      </c>
      <c r="N5956" s="31">
        <v>83.004599999999996</v>
      </c>
      <c r="O5956" s="31">
        <v>105.5878</v>
      </c>
      <c r="P5956" s="31">
        <v>110.9935</v>
      </c>
      <c r="Q5956" s="31">
        <v>2350.2474000000002</v>
      </c>
      <c r="R5956" s="31">
        <v>79.914000000000001</v>
      </c>
      <c r="S5956" s="31" t="s">
        <v>108</v>
      </c>
    </row>
    <row r="5957" spans="1:19" x14ac:dyDescent="0.35">
      <c r="A5957" s="2">
        <v>41207</v>
      </c>
      <c r="B5957" s="31">
        <v>814.40150000000006</v>
      </c>
      <c r="C5957" s="31">
        <v>1814.0640000000001</v>
      </c>
      <c r="D5957" s="31">
        <v>732.37080000000003</v>
      </c>
      <c r="E5957" s="31">
        <v>693.06280000000004</v>
      </c>
      <c r="F5957" s="31">
        <v>145.31299999999999</v>
      </c>
      <c r="G5957" s="31">
        <v>471.93970000000002</v>
      </c>
      <c r="H5957" s="31">
        <v>9.4386039999999998</v>
      </c>
      <c r="I5957" s="31">
        <v>2537.1950000000002</v>
      </c>
      <c r="J5957" s="31">
        <v>4555.5619999999999</v>
      </c>
      <c r="K5957" s="31">
        <v>2348.67</v>
      </c>
      <c r="L5957" s="31">
        <v>120.58</v>
      </c>
      <c r="M5957" s="31">
        <v>116.81</v>
      </c>
      <c r="N5957" s="31">
        <v>82.926299999999998</v>
      </c>
      <c r="O5957" s="31">
        <v>105.13549999999999</v>
      </c>
      <c r="P5957" s="31">
        <v>110.914</v>
      </c>
      <c r="Q5957" s="31">
        <v>2361.0585000000001</v>
      </c>
      <c r="R5957" s="31">
        <v>80.043999999999997</v>
      </c>
      <c r="S5957" s="31" t="s">
        <v>108</v>
      </c>
    </row>
    <row r="5958" spans="1:19" x14ac:dyDescent="0.35">
      <c r="A5958" s="2">
        <v>41208</v>
      </c>
      <c r="B5958" s="31">
        <v>822.05449999999996</v>
      </c>
      <c r="C5958" s="31">
        <v>1820.5419999999999</v>
      </c>
      <c r="D5958" s="31">
        <v>740.33979999999997</v>
      </c>
      <c r="E5958" s="31">
        <v>693.59479999999996</v>
      </c>
      <c r="F5958" s="31">
        <v>145.21969999999999</v>
      </c>
      <c r="G5958" s="31">
        <v>471.26159999999999</v>
      </c>
      <c r="H5958" s="31">
        <v>9.363944</v>
      </c>
      <c r="I5958" s="31">
        <v>2540.7179999999998</v>
      </c>
      <c r="J5958" s="31">
        <v>4578.2290000000003</v>
      </c>
      <c r="K5958" s="31">
        <v>2356.3649999999998</v>
      </c>
      <c r="L5958" s="31">
        <v>120.51</v>
      </c>
      <c r="M5958" s="31">
        <v>116.26</v>
      </c>
      <c r="N5958" s="31">
        <v>83.270799999999994</v>
      </c>
      <c r="O5958" s="31">
        <v>105.93559999999999</v>
      </c>
      <c r="P5958" s="31">
        <v>110.67359999999999</v>
      </c>
      <c r="Q5958" s="31">
        <v>2341.1549</v>
      </c>
      <c r="R5958" s="31">
        <v>80.067999999999998</v>
      </c>
      <c r="S5958" s="31" t="s">
        <v>108</v>
      </c>
    </row>
    <row r="5959" spans="1:19" x14ac:dyDescent="0.35">
      <c r="A5959" s="2">
        <v>41211</v>
      </c>
      <c r="B5959" s="31">
        <v>819.7056</v>
      </c>
      <c r="C5959" s="31">
        <v>1820.1289999999999</v>
      </c>
      <c r="D5959" s="31">
        <v>741.89469999999994</v>
      </c>
      <c r="E5959" s="31">
        <v>682.8433</v>
      </c>
      <c r="F5959" s="31">
        <v>144.94820000000001</v>
      </c>
      <c r="G5959" s="31">
        <v>461.01510000000002</v>
      </c>
      <c r="H5959" s="31">
        <v>9.2342709999999997</v>
      </c>
      <c r="I5959" s="31">
        <v>2540.366</v>
      </c>
      <c r="J5959" s="31">
        <v>4585.7849999999999</v>
      </c>
      <c r="K5959" s="31">
        <v>2370.5830000000001</v>
      </c>
      <c r="L5959" s="31">
        <v>120.51</v>
      </c>
      <c r="M5959" s="31">
        <v>116.26</v>
      </c>
      <c r="N5959" s="31">
        <v>83.270799999999994</v>
      </c>
      <c r="O5959" s="31">
        <v>105.5992</v>
      </c>
      <c r="P5959" s="31">
        <v>110.4434</v>
      </c>
      <c r="Q5959" s="31">
        <v>2340.0583000000001</v>
      </c>
      <c r="R5959" s="31">
        <v>80.231999999999999</v>
      </c>
      <c r="S5959" s="31" t="s">
        <v>108</v>
      </c>
    </row>
    <row r="5960" spans="1:19" x14ac:dyDescent="0.35">
      <c r="A5960" s="2">
        <v>41212</v>
      </c>
      <c r="B5960" s="31">
        <v>817.58399999999995</v>
      </c>
      <c r="C5960" s="31">
        <v>1802.4870000000001</v>
      </c>
      <c r="D5960" s="31">
        <v>738.97919999999999</v>
      </c>
      <c r="E5960" s="31">
        <v>684.70540000000005</v>
      </c>
      <c r="F5960" s="31">
        <v>145.23660000000001</v>
      </c>
      <c r="G5960" s="31">
        <v>463.04930000000002</v>
      </c>
      <c r="H5960" s="31">
        <v>9.3914500000000007</v>
      </c>
      <c r="I5960" s="31">
        <v>2543.5369999999998</v>
      </c>
      <c r="J5960" s="31">
        <v>4582.0069999999996</v>
      </c>
      <c r="K5960" s="31">
        <v>2367.9070000000002</v>
      </c>
      <c r="L5960" s="31">
        <v>120.51</v>
      </c>
      <c r="M5960" s="31">
        <v>116.26</v>
      </c>
      <c r="N5960" s="31">
        <v>83.270799999999994</v>
      </c>
      <c r="O5960" s="31">
        <v>105.9104</v>
      </c>
      <c r="P5960" s="31">
        <v>111.0669</v>
      </c>
      <c r="Q5960" s="31">
        <v>2346.9821999999999</v>
      </c>
      <c r="R5960" s="31">
        <v>79.930999999999997</v>
      </c>
      <c r="S5960" s="31" t="s">
        <v>108</v>
      </c>
    </row>
    <row r="5961" spans="1:19" x14ac:dyDescent="0.35">
      <c r="A5961" s="2">
        <v>41213</v>
      </c>
      <c r="B5961" s="31">
        <v>815.0077</v>
      </c>
      <c r="C5961" s="31">
        <v>1812.6869999999999</v>
      </c>
      <c r="D5961" s="31">
        <v>738.20169999999996</v>
      </c>
      <c r="E5961" s="31">
        <v>688.07489999999996</v>
      </c>
      <c r="F5961" s="31">
        <v>145.8304</v>
      </c>
      <c r="G5961" s="31">
        <v>466.74099999999999</v>
      </c>
      <c r="H5961" s="31">
        <v>9.3835909999999991</v>
      </c>
      <c r="I5961" s="31">
        <v>2540.8939999999998</v>
      </c>
      <c r="J5961" s="31">
        <v>4594.4210000000003</v>
      </c>
      <c r="K5961" s="31">
        <v>2370.2489999999998</v>
      </c>
      <c r="L5961" s="31">
        <v>120.45</v>
      </c>
      <c r="M5961" s="31">
        <v>116.89</v>
      </c>
      <c r="N5961" s="31">
        <v>82.691400000000002</v>
      </c>
      <c r="O5961" s="31">
        <v>105.4461</v>
      </c>
      <c r="P5961" s="31">
        <v>110.8947</v>
      </c>
      <c r="Q5961" s="31">
        <v>2352.2781</v>
      </c>
      <c r="R5961" s="31">
        <v>79.918999999999997</v>
      </c>
      <c r="S5961" s="31" t="s">
        <v>108</v>
      </c>
    </row>
    <row r="5962" spans="1:19" x14ac:dyDescent="0.35">
      <c r="A5962" s="2">
        <v>41214</v>
      </c>
      <c r="B5962" s="31">
        <v>813.34069999999997</v>
      </c>
      <c r="C5962" s="31">
        <v>1814.961</v>
      </c>
      <c r="D5962" s="31">
        <v>730.62139999999999</v>
      </c>
      <c r="E5962" s="31">
        <v>693.99379999999996</v>
      </c>
      <c r="F5962" s="31">
        <v>145.52500000000001</v>
      </c>
      <c r="G5962" s="31">
        <v>470.13139999999999</v>
      </c>
      <c r="H5962" s="31">
        <v>9.5093340000000008</v>
      </c>
      <c r="I5962" s="31">
        <v>2538.9569999999999</v>
      </c>
      <c r="J5962" s="31">
        <v>4587.4040000000005</v>
      </c>
      <c r="K5962" s="31">
        <v>2370.75</v>
      </c>
      <c r="L5962" s="31">
        <v>121.86</v>
      </c>
      <c r="M5962" s="31">
        <v>118.25</v>
      </c>
      <c r="N5962" s="31">
        <v>84.077200000000005</v>
      </c>
      <c r="O5962" s="31">
        <v>105.1666</v>
      </c>
      <c r="P5962" s="31">
        <v>110.71210000000001</v>
      </c>
      <c r="Q5962" s="31">
        <v>2362.6707000000001</v>
      </c>
      <c r="R5962" s="31">
        <v>80.046999999999997</v>
      </c>
      <c r="S5962" s="31" t="s">
        <v>108</v>
      </c>
    </row>
    <row r="5963" spans="1:19" x14ac:dyDescent="0.35">
      <c r="A5963" s="2">
        <v>41215</v>
      </c>
      <c r="B5963" s="31">
        <v>795.38260000000002</v>
      </c>
      <c r="C5963" s="31">
        <v>1773.6120000000001</v>
      </c>
      <c r="D5963" s="31">
        <v>717.59889999999996</v>
      </c>
      <c r="E5963" s="31">
        <v>679.69539999999995</v>
      </c>
      <c r="F5963" s="31">
        <v>142.10640000000001</v>
      </c>
      <c r="G5963" s="31">
        <v>460.11099999999999</v>
      </c>
      <c r="H5963" s="31">
        <v>9.6154299999999999</v>
      </c>
      <c r="I5963" s="31">
        <v>2537.547</v>
      </c>
      <c r="J5963" s="31">
        <v>4585.7849999999999</v>
      </c>
      <c r="K5963" s="31">
        <v>2373.4270000000001</v>
      </c>
      <c r="L5963" s="31">
        <v>120.34</v>
      </c>
      <c r="M5963" s="31">
        <v>115.92</v>
      </c>
      <c r="N5963" s="31">
        <v>82.707099999999997</v>
      </c>
      <c r="O5963" s="31">
        <v>104.6572</v>
      </c>
      <c r="P5963" s="31">
        <v>109.9237</v>
      </c>
      <c r="Q5963" s="31">
        <v>2374.6069000000002</v>
      </c>
      <c r="R5963" s="31">
        <v>80.593000000000004</v>
      </c>
      <c r="S5963" s="31" t="s">
        <v>108</v>
      </c>
    </row>
    <row r="5964" spans="1:19" x14ac:dyDescent="0.35">
      <c r="A5964" s="2">
        <v>41218</v>
      </c>
      <c r="B5964" s="31">
        <v>810.08240000000001</v>
      </c>
      <c r="C5964" s="31">
        <v>1805.7270000000001</v>
      </c>
      <c r="D5964" s="31">
        <v>715.26649999999995</v>
      </c>
      <c r="E5964" s="31">
        <v>678.16579999999999</v>
      </c>
      <c r="F5964" s="31">
        <v>142.785</v>
      </c>
      <c r="G5964" s="31">
        <v>453.02890000000002</v>
      </c>
      <c r="H5964" s="31">
        <v>9.6036420000000007</v>
      </c>
      <c r="I5964" s="31">
        <v>2539.6610000000001</v>
      </c>
      <c r="J5964" s="31">
        <v>4598.1989999999996</v>
      </c>
      <c r="K5964" s="31">
        <v>2377.7759999999998</v>
      </c>
      <c r="L5964" s="31">
        <v>120.9</v>
      </c>
      <c r="M5964" s="31">
        <v>116.94</v>
      </c>
      <c r="N5964" s="31">
        <v>83.372600000000006</v>
      </c>
      <c r="O5964" s="31">
        <v>105.1207</v>
      </c>
      <c r="P5964" s="31">
        <v>109.392</v>
      </c>
      <c r="Q5964" s="31">
        <v>2365.4155000000001</v>
      </c>
      <c r="R5964" s="31">
        <v>80.748999999999995</v>
      </c>
      <c r="S5964" s="31" t="s">
        <v>108</v>
      </c>
    </row>
    <row r="5965" spans="1:19" x14ac:dyDescent="0.35">
      <c r="A5965" s="2">
        <v>41219</v>
      </c>
      <c r="B5965" s="31">
        <v>834.55690000000004</v>
      </c>
      <c r="C5965" s="31">
        <v>1859.9639999999999</v>
      </c>
      <c r="D5965" s="31">
        <v>728.28899999999999</v>
      </c>
      <c r="E5965" s="31">
        <v>682.59939999999995</v>
      </c>
      <c r="F5965" s="31">
        <v>145.48259999999999</v>
      </c>
      <c r="G5965" s="31">
        <v>456.72059999999999</v>
      </c>
      <c r="H5965" s="31">
        <v>9.6743729999999992</v>
      </c>
      <c r="I5965" s="31">
        <v>2541.7750000000001</v>
      </c>
      <c r="J5965" s="31">
        <v>4583.0870000000004</v>
      </c>
      <c r="K5965" s="31">
        <v>2377.107</v>
      </c>
      <c r="L5965" s="31">
        <v>122.03</v>
      </c>
      <c r="M5965" s="31">
        <v>117.9</v>
      </c>
      <c r="N5965" s="31">
        <v>83.795299999999997</v>
      </c>
      <c r="O5965" s="31">
        <v>104.9678</v>
      </c>
      <c r="P5965" s="31">
        <v>109.5536</v>
      </c>
      <c r="Q5965" s="31">
        <v>2378.6559999999999</v>
      </c>
      <c r="R5965" s="31">
        <v>80.613</v>
      </c>
      <c r="S5965" s="31" t="s">
        <v>108</v>
      </c>
    </row>
    <row r="5966" spans="1:19" x14ac:dyDescent="0.35">
      <c r="A5966" s="2">
        <v>41220</v>
      </c>
      <c r="B5966" s="31">
        <v>803.18709999999999</v>
      </c>
      <c r="C5966" s="31">
        <v>1784.1569999999999</v>
      </c>
      <c r="D5966" s="31">
        <v>723.2355</v>
      </c>
      <c r="E5966" s="31">
        <v>674.15340000000003</v>
      </c>
      <c r="F5966" s="31">
        <v>145.39779999999999</v>
      </c>
      <c r="G5966" s="31">
        <v>454.15899999999999</v>
      </c>
      <c r="H5966" s="31">
        <v>9.4268160000000005</v>
      </c>
      <c r="I5966" s="31">
        <v>2542.3040000000001</v>
      </c>
      <c r="J5966" s="31">
        <v>4613.3100000000004</v>
      </c>
      <c r="K5966" s="31">
        <v>2388.1469999999999</v>
      </c>
      <c r="L5966" s="31">
        <v>118.93</v>
      </c>
      <c r="M5966" s="31">
        <v>114.43</v>
      </c>
      <c r="N5966" s="31">
        <v>81.7363</v>
      </c>
      <c r="O5966" s="31">
        <v>105.5194</v>
      </c>
      <c r="P5966" s="31">
        <v>109.1502</v>
      </c>
      <c r="Q5966" s="31">
        <v>2381.5643</v>
      </c>
      <c r="R5966" s="31">
        <v>80.759</v>
      </c>
      <c r="S5966" s="31" t="s">
        <v>108</v>
      </c>
    </row>
    <row r="5967" spans="1:19" x14ac:dyDescent="0.35">
      <c r="A5967" s="2">
        <v>41221</v>
      </c>
      <c r="B5967" s="31">
        <v>806.64599999999996</v>
      </c>
      <c r="C5967" s="31">
        <v>1795.8979999999999</v>
      </c>
      <c r="D5967" s="31">
        <v>715.38440000000003</v>
      </c>
      <c r="E5967" s="31">
        <v>676.41890000000001</v>
      </c>
      <c r="F5967" s="31">
        <v>146.41720000000001</v>
      </c>
      <c r="G5967" s="31">
        <v>450.76859999999999</v>
      </c>
      <c r="H5967" s="31">
        <v>9.1855460000000004</v>
      </c>
      <c r="I5967" s="31">
        <v>2545.2979999999998</v>
      </c>
      <c r="J5967" s="31">
        <v>4623.0249999999996</v>
      </c>
      <c r="K5967" s="31">
        <v>2391.9940000000001</v>
      </c>
      <c r="L5967" s="31">
        <v>117.75</v>
      </c>
      <c r="M5967" s="31">
        <v>113.28</v>
      </c>
      <c r="N5967" s="31">
        <v>80.546199999999999</v>
      </c>
      <c r="O5967" s="31">
        <v>105.56910000000001</v>
      </c>
      <c r="P5967" s="31">
        <v>108.907</v>
      </c>
      <c r="Q5967" s="31">
        <v>2352.942</v>
      </c>
      <c r="R5967" s="31">
        <v>80.793000000000006</v>
      </c>
      <c r="S5967" s="31" t="s">
        <v>108</v>
      </c>
    </row>
    <row r="5968" spans="1:19" x14ac:dyDescent="0.35">
      <c r="A5968" s="2">
        <v>41222</v>
      </c>
      <c r="B5968" s="31">
        <v>821.25649999999996</v>
      </c>
      <c r="C5968" s="31">
        <v>1853.4780000000001</v>
      </c>
      <c r="D5968" s="31">
        <v>721.52340000000004</v>
      </c>
      <c r="E5968" s="31">
        <v>671.03250000000003</v>
      </c>
      <c r="F5968" s="31">
        <v>146.83260000000001</v>
      </c>
      <c r="G5968" s="31">
        <v>437.3578</v>
      </c>
      <c r="H5968" s="31">
        <v>9.2649010000000001</v>
      </c>
      <c r="I5968" s="31">
        <v>2546.355</v>
      </c>
      <c r="J5968" s="31">
        <v>4624.6440000000002</v>
      </c>
      <c r="K5968" s="31">
        <v>2394.6709999999998</v>
      </c>
      <c r="L5968" s="31">
        <v>117.79</v>
      </c>
      <c r="M5968" s="31">
        <v>113.73</v>
      </c>
      <c r="N5968" s="31">
        <v>80.812399999999997</v>
      </c>
      <c r="O5968" s="31">
        <v>106.0752</v>
      </c>
      <c r="P5968" s="31">
        <v>108.753</v>
      </c>
      <c r="Q5968" s="31">
        <v>2342.7512999999999</v>
      </c>
      <c r="R5968" s="31">
        <v>81.025999999999996</v>
      </c>
      <c r="S5968" s="31" t="s">
        <v>108</v>
      </c>
    </row>
    <row r="5969" spans="1:19" x14ac:dyDescent="0.35">
      <c r="A5969" s="2">
        <v>41225</v>
      </c>
      <c r="B5969" s="31">
        <v>819.52290000000005</v>
      </c>
      <c r="C5969" s="31">
        <v>1839.1880000000001</v>
      </c>
      <c r="D5969" s="31">
        <v>728.75030000000004</v>
      </c>
      <c r="E5969" s="31">
        <v>677.01729999999998</v>
      </c>
      <c r="F5969" s="31">
        <v>146.83260000000001</v>
      </c>
      <c r="G5969" s="31">
        <v>423.4196</v>
      </c>
      <c r="H5969" s="31">
        <v>9.3387499999999992</v>
      </c>
      <c r="I5969" s="31">
        <v>2546.7080000000001</v>
      </c>
      <c r="J5969" s="31">
        <v>4624.1049999999996</v>
      </c>
      <c r="K5969" s="31">
        <v>2395.1729999999998</v>
      </c>
      <c r="L5969" s="31">
        <v>118.01</v>
      </c>
      <c r="M5969" s="31">
        <v>113.44</v>
      </c>
      <c r="N5969" s="31">
        <v>80.828100000000006</v>
      </c>
      <c r="O5969" s="31">
        <v>106.1133</v>
      </c>
      <c r="P5969" s="31">
        <v>108.7692</v>
      </c>
      <c r="Q5969" s="31">
        <v>2338.7748999999999</v>
      </c>
      <c r="R5969" s="31">
        <v>81.034999999999997</v>
      </c>
      <c r="S5969" s="31" t="s">
        <v>108</v>
      </c>
    </row>
    <row r="5970" spans="1:19" x14ac:dyDescent="0.35">
      <c r="A5970" s="2">
        <v>41226</v>
      </c>
      <c r="B5970" s="31">
        <v>813.6617</v>
      </c>
      <c r="C5970" s="31">
        <v>1828.8320000000001</v>
      </c>
      <c r="D5970" s="31">
        <v>718.88499999999999</v>
      </c>
      <c r="E5970" s="31">
        <v>680.67899999999997</v>
      </c>
      <c r="F5970" s="31">
        <v>146.31569999999999</v>
      </c>
      <c r="G5970" s="31">
        <v>424.32369999999997</v>
      </c>
      <c r="H5970" s="31">
        <v>9.3874829999999996</v>
      </c>
      <c r="I5970" s="31">
        <v>2546.0030000000002</v>
      </c>
      <c r="J5970" s="31">
        <v>4629.5020000000004</v>
      </c>
      <c r="K5970" s="31">
        <v>2394.6709999999998</v>
      </c>
      <c r="L5970" s="31">
        <v>117.39</v>
      </c>
      <c r="M5970" s="31">
        <v>112.6</v>
      </c>
      <c r="N5970" s="31">
        <v>80.186099999999996</v>
      </c>
      <c r="O5970" s="31">
        <v>106.08499999999999</v>
      </c>
      <c r="P5970" s="31">
        <v>108.7683</v>
      </c>
      <c r="Q5970" s="31">
        <v>2322.5931</v>
      </c>
      <c r="R5970" s="31">
        <v>81.084000000000003</v>
      </c>
      <c r="S5970" s="31" t="s">
        <v>108</v>
      </c>
    </row>
    <row r="5971" spans="1:19" x14ac:dyDescent="0.35">
      <c r="A5971" s="2">
        <v>41227</v>
      </c>
      <c r="B5971" s="31">
        <v>821.73889999999994</v>
      </c>
      <c r="C5971" s="31">
        <v>1847.15</v>
      </c>
      <c r="D5971" s="31">
        <v>721.99030000000005</v>
      </c>
      <c r="E5971" s="31">
        <v>677.1105</v>
      </c>
      <c r="F5971" s="31">
        <v>146.7732</v>
      </c>
      <c r="G5971" s="31">
        <v>427.63869999999997</v>
      </c>
      <c r="H5971" s="31">
        <v>9.6627759999999991</v>
      </c>
      <c r="I5971" s="31">
        <v>2544.77</v>
      </c>
      <c r="J5971" s="31">
        <v>4629.5020000000004</v>
      </c>
      <c r="K5971" s="31">
        <v>2394.6709999999998</v>
      </c>
      <c r="L5971" s="31">
        <v>115.85</v>
      </c>
      <c r="M5971" s="31">
        <v>110.59</v>
      </c>
      <c r="N5971" s="31">
        <v>79.215299999999999</v>
      </c>
      <c r="O5971" s="31">
        <v>105.0522</v>
      </c>
      <c r="P5971" s="31">
        <v>108.92149999999999</v>
      </c>
      <c r="Q5971" s="31">
        <v>2318.9540999999999</v>
      </c>
      <c r="R5971" s="31">
        <v>81.055999999999997</v>
      </c>
      <c r="S5971" s="31" t="s">
        <v>108</v>
      </c>
    </row>
    <row r="5972" spans="1:19" x14ac:dyDescent="0.35">
      <c r="A5972" s="2">
        <v>41228</v>
      </c>
      <c r="B5972" s="31">
        <v>817.85270000000003</v>
      </c>
      <c r="C5972" s="31">
        <v>1853.4880000000001</v>
      </c>
      <c r="D5972" s="31">
        <v>724.3193</v>
      </c>
      <c r="E5972" s="31">
        <v>677.04399999999998</v>
      </c>
      <c r="F5972" s="31">
        <v>145.38380000000001</v>
      </c>
      <c r="G5972" s="31">
        <v>422.51549999999997</v>
      </c>
      <c r="H5972" s="31">
        <v>9.7650279999999992</v>
      </c>
      <c r="I5972" s="31">
        <v>2546.884</v>
      </c>
      <c r="J5972" s="31">
        <v>4628.9620000000004</v>
      </c>
      <c r="K5972" s="31">
        <v>2394.5039999999999</v>
      </c>
      <c r="L5972" s="31">
        <v>115.7</v>
      </c>
      <c r="M5972" s="31">
        <v>109.9</v>
      </c>
      <c r="N5972" s="31">
        <v>78.980400000000003</v>
      </c>
      <c r="O5972" s="31">
        <v>103.9105</v>
      </c>
      <c r="P5972" s="31">
        <v>109.4584</v>
      </c>
      <c r="Q5972" s="31">
        <v>2304.0792999999999</v>
      </c>
      <c r="R5972" s="31">
        <v>81.078000000000003</v>
      </c>
      <c r="S5972" s="31" t="s">
        <v>108</v>
      </c>
    </row>
    <row r="5973" spans="1:19" x14ac:dyDescent="0.35">
      <c r="A5973" s="2">
        <v>41229</v>
      </c>
      <c r="B5973" s="31">
        <v>824.48209999999995</v>
      </c>
      <c r="C5973" s="31">
        <v>1867.905</v>
      </c>
      <c r="D5973" s="31">
        <v>716.36189999999999</v>
      </c>
      <c r="E5973" s="31">
        <v>673.96310000000005</v>
      </c>
      <c r="F5973" s="31">
        <v>145.45160000000001</v>
      </c>
      <c r="G5973" s="31">
        <v>416.86489999999998</v>
      </c>
      <c r="H5973" s="31">
        <v>9.4307440000000007</v>
      </c>
      <c r="I5973" s="31">
        <v>2548.8209999999999</v>
      </c>
      <c r="J5973" s="31">
        <v>4634.3590000000004</v>
      </c>
      <c r="K5973" s="31">
        <v>2397.5149999999999</v>
      </c>
      <c r="L5973" s="31">
        <v>116.42</v>
      </c>
      <c r="M5973" s="31">
        <v>110.95</v>
      </c>
      <c r="N5973" s="31">
        <v>79.3249</v>
      </c>
      <c r="O5973" s="31">
        <v>103.69240000000001</v>
      </c>
      <c r="P5973" s="31">
        <v>108.72199999999999</v>
      </c>
      <c r="Q5973" s="31">
        <v>2293.4052000000001</v>
      </c>
      <c r="R5973" s="31">
        <v>81.257000000000005</v>
      </c>
      <c r="S5973" s="31" t="s">
        <v>108</v>
      </c>
    </row>
    <row r="5974" spans="1:19" x14ac:dyDescent="0.35">
      <c r="A5974" s="2">
        <v>41232</v>
      </c>
      <c r="B5974" s="31">
        <v>845.05610000000001</v>
      </c>
      <c r="C5974" s="31">
        <v>1902.8689999999999</v>
      </c>
      <c r="D5974" s="31">
        <v>740.23419999999999</v>
      </c>
      <c r="E5974" s="31">
        <v>691.65060000000005</v>
      </c>
      <c r="F5974" s="31">
        <v>147.12899999999999</v>
      </c>
      <c r="G5974" s="31">
        <v>420.3306</v>
      </c>
      <c r="H5974" s="31">
        <v>9.5211970000000008</v>
      </c>
      <c r="I5974" s="31">
        <v>2547.4119999999998</v>
      </c>
      <c r="J5974" s="31">
        <v>4624.6440000000002</v>
      </c>
      <c r="K5974" s="31">
        <v>2392.3290000000002</v>
      </c>
      <c r="L5974" s="31">
        <v>118.37</v>
      </c>
      <c r="M5974" s="31">
        <v>113.31</v>
      </c>
      <c r="N5974" s="31">
        <v>80.968999999999994</v>
      </c>
      <c r="O5974" s="31">
        <v>103.86409999999999</v>
      </c>
      <c r="P5974" s="31">
        <v>109.652</v>
      </c>
      <c r="Q5974" s="31">
        <v>2312.7557999999999</v>
      </c>
      <c r="R5974" s="31">
        <v>80.873999999999995</v>
      </c>
      <c r="S5974" s="31" t="s">
        <v>108</v>
      </c>
    </row>
    <row r="5975" spans="1:19" x14ac:dyDescent="0.35">
      <c r="A5975" s="2">
        <v>41233</v>
      </c>
      <c r="B5975" s="31">
        <v>831.18769999999995</v>
      </c>
      <c r="C5975" s="31">
        <v>1872.433</v>
      </c>
      <c r="D5975" s="31">
        <v>735.38210000000004</v>
      </c>
      <c r="E5975" s="31">
        <v>689.76660000000004</v>
      </c>
      <c r="F5975" s="31">
        <v>146.2141</v>
      </c>
      <c r="G5975" s="31">
        <v>425.7552</v>
      </c>
      <c r="H5975" s="31">
        <v>9.6588429999999992</v>
      </c>
      <c r="I5975" s="31">
        <v>2547.2359999999999</v>
      </c>
      <c r="J5975" s="31">
        <v>4614.3900000000003</v>
      </c>
      <c r="K5975" s="31">
        <v>2381.9580000000001</v>
      </c>
      <c r="L5975" s="31">
        <v>118.69</v>
      </c>
      <c r="M5975" s="31">
        <v>113.66</v>
      </c>
      <c r="N5975" s="31">
        <v>81.2196</v>
      </c>
      <c r="O5975" s="31">
        <v>103.0915</v>
      </c>
      <c r="P5975" s="31">
        <v>109.5467</v>
      </c>
      <c r="Q5975" s="31">
        <v>2316.3036000000002</v>
      </c>
      <c r="R5975" s="31">
        <v>80.956999999999994</v>
      </c>
      <c r="S5975" s="31" t="s">
        <v>108</v>
      </c>
    </row>
    <row r="5976" spans="1:19" x14ac:dyDescent="0.35">
      <c r="A5976" s="2">
        <v>41234</v>
      </c>
      <c r="B5976" s="31">
        <v>838.50289999999995</v>
      </c>
      <c r="C5976" s="31">
        <v>1896.183</v>
      </c>
      <c r="D5976" s="31">
        <v>740.42830000000004</v>
      </c>
      <c r="E5976" s="31">
        <v>681.67650000000003</v>
      </c>
      <c r="F5976" s="31">
        <v>146.6123</v>
      </c>
      <c r="G5976" s="31">
        <v>424.39909999999998</v>
      </c>
      <c r="H5976" s="31">
        <v>9.7374980000000004</v>
      </c>
      <c r="I5976" s="31">
        <v>2546.355</v>
      </c>
      <c r="J5976" s="31">
        <v>4606.8339999999998</v>
      </c>
      <c r="K5976" s="31">
        <v>2378.4450000000002</v>
      </c>
      <c r="L5976" s="31">
        <v>118.86</v>
      </c>
      <c r="M5976" s="31">
        <v>114</v>
      </c>
      <c r="N5976" s="31">
        <v>81.297799999999995</v>
      </c>
      <c r="O5976" s="31">
        <v>102.2848</v>
      </c>
      <c r="P5976" s="31">
        <v>109.68340000000001</v>
      </c>
      <c r="Q5976" s="31">
        <v>2319.5113999999999</v>
      </c>
      <c r="R5976" s="31">
        <v>80.932000000000002</v>
      </c>
      <c r="S5976" s="31" t="s">
        <v>108</v>
      </c>
    </row>
    <row r="5977" spans="1:19" x14ac:dyDescent="0.35">
      <c r="A5977" s="2">
        <v>41235</v>
      </c>
      <c r="B5977" s="31">
        <v>838.50289999999995</v>
      </c>
      <c r="C5977" s="31">
        <v>1896.183</v>
      </c>
      <c r="D5977" s="31">
        <v>740.42830000000004</v>
      </c>
      <c r="E5977" s="31">
        <v>681.67650000000003</v>
      </c>
      <c r="F5977" s="31">
        <v>146.6123</v>
      </c>
      <c r="G5977" s="31">
        <v>424.39909999999998</v>
      </c>
      <c r="H5977" s="31">
        <v>9.7374980000000004</v>
      </c>
      <c r="I5977" s="31">
        <v>2546.0030000000002</v>
      </c>
      <c r="J5977" s="31">
        <v>4606.8339999999998</v>
      </c>
      <c r="K5977" s="31">
        <v>2378.2779999999998</v>
      </c>
      <c r="L5977" s="31">
        <v>118.86</v>
      </c>
      <c r="M5977" s="31">
        <v>114</v>
      </c>
      <c r="N5977" s="31">
        <v>81.297799999999995</v>
      </c>
      <c r="O5977" s="31">
        <v>102.0859</v>
      </c>
      <c r="P5977" s="31">
        <v>110.24550000000001</v>
      </c>
      <c r="Q5977" s="31">
        <v>2331.1181000000001</v>
      </c>
      <c r="R5977" s="31">
        <v>80.698999999999998</v>
      </c>
      <c r="S5977" s="31" t="s">
        <v>108</v>
      </c>
    </row>
    <row r="5978" spans="1:19" x14ac:dyDescent="0.35">
      <c r="A5978" s="2">
        <v>41236</v>
      </c>
      <c r="B5978" s="31">
        <v>842.08429999999998</v>
      </c>
      <c r="C5978" s="31">
        <v>1894.72</v>
      </c>
      <c r="D5978" s="31">
        <v>741.01059999999995</v>
      </c>
      <c r="E5978" s="31">
        <v>689.2568</v>
      </c>
      <c r="F5978" s="31">
        <v>148.57769999999999</v>
      </c>
      <c r="G5978" s="31">
        <v>427.5634</v>
      </c>
      <c r="H5978" s="31">
        <v>9.8948079999999994</v>
      </c>
      <c r="I5978" s="31">
        <v>2546.0030000000002</v>
      </c>
      <c r="J5978" s="31">
        <v>4604.6750000000002</v>
      </c>
      <c r="K5978" s="31">
        <v>2377.6089999999999</v>
      </c>
      <c r="L5978" s="31">
        <v>120.32</v>
      </c>
      <c r="M5978" s="31">
        <v>115.49</v>
      </c>
      <c r="N5978" s="31">
        <v>82.495699999999999</v>
      </c>
      <c r="O5978" s="31">
        <v>102.3026</v>
      </c>
      <c r="P5978" s="31">
        <v>110.87779999999999</v>
      </c>
      <c r="Q5978" s="31">
        <v>2355.3020999999999</v>
      </c>
      <c r="R5978" s="31">
        <v>80.191999999999993</v>
      </c>
      <c r="S5978" s="31" t="s">
        <v>108</v>
      </c>
    </row>
    <row r="5979" spans="1:19" x14ac:dyDescent="0.35">
      <c r="A5979" s="2">
        <v>41239</v>
      </c>
      <c r="B5979" s="31">
        <v>838.88390000000004</v>
      </c>
      <c r="C5979" s="31">
        <v>1883.2280000000001</v>
      </c>
      <c r="D5979" s="31">
        <v>737.90530000000001</v>
      </c>
      <c r="E5979" s="31">
        <v>689.41200000000003</v>
      </c>
      <c r="F5979" s="31">
        <v>148.42519999999999</v>
      </c>
      <c r="G5979" s="31">
        <v>429.3716</v>
      </c>
      <c r="H5979" s="31">
        <v>9.7453629999999993</v>
      </c>
      <c r="I5979" s="31">
        <v>2547.06</v>
      </c>
      <c r="J5979" s="31">
        <v>4612.2309999999998</v>
      </c>
      <c r="K5979" s="31">
        <v>2382.7939999999999</v>
      </c>
      <c r="L5979" s="31">
        <v>120.15</v>
      </c>
      <c r="M5979" s="31">
        <v>115.75</v>
      </c>
      <c r="N5979" s="31">
        <v>82.855800000000002</v>
      </c>
      <c r="O5979" s="31">
        <v>102.613</v>
      </c>
      <c r="P5979" s="31">
        <v>110.92910000000001</v>
      </c>
      <c r="Q5979" s="31">
        <v>2353.4780999999998</v>
      </c>
      <c r="R5979" s="31">
        <v>80.251000000000005</v>
      </c>
      <c r="S5979" s="31" t="s">
        <v>108</v>
      </c>
    </row>
    <row r="5980" spans="1:19" x14ac:dyDescent="0.35">
      <c r="A5980" s="2">
        <v>41240</v>
      </c>
      <c r="B5980" s="31">
        <v>831.49249999999995</v>
      </c>
      <c r="C5980" s="31">
        <v>1877.4469999999999</v>
      </c>
      <c r="D5980" s="31">
        <v>732.08280000000002</v>
      </c>
      <c r="E5980" s="31">
        <v>691.69500000000005</v>
      </c>
      <c r="F5980" s="31">
        <v>147.8152</v>
      </c>
      <c r="G5980" s="31">
        <v>436.75510000000003</v>
      </c>
      <c r="H5980" s="31">
        <v>9.6234479999999998</v>
      </c>
      <c r="I5980" s="31">
        <v>2547.4119999999998</v>
      </c>
      <c r="J5980" s="31">
        <v>4618.0379999999996</v>
      </c>
      <c r="K5980" s="31">
        <v>2379.4490000000001</v>
      </c>
      <c r="L5980" s="31">
        <v>119.66</v>
      </c>
      <c r="M5980" s="31">
        <v>115.52</v>
      </c>
      <c r="N5980" s="31">
        <v>82.7149</v>
      </c>
      <c r="O5980" s="31">
        <v>102.4804</v>
      </c>
      <c r="P5980" s="31">
        <v>110.6378</v>
      </c>
      <c r="Q5980" s="31">
        <v>2356.6651999999999</v>
      </c>
      <c r="R5980" s="31">
        <v>80.402000000000001</v>
      </c>
      <c r="S5980" s="31" t="s">
        <v>108</v>
      </c>
    </row>
    <row r="5981" spans="1:19" x14ac:dyDescent="0.35">
      <c r="A5981" s="2">
        <v>41241</v>
      </c>
      <c r="B5981" s="31">
        <v>827.83489999999995</v>
      </c>
      <c r="C5981" s="31">
        <v>1871.9449999999999</v>
      </c>
      <c r="D5981" s="31">
        <v>725.48400000000004</v>
      </c>
      <c r="E5981" s="31">
        <v>688.03779999999995</v>
      </c>
      <c r="F5981" s="31">
        <v>145.61250000000001</v>
      </c>
      <c r="G5981" s="31">
        <v>435.851</v>
      </c>
      <c r="H5981" s="31">
        <v>9.6667079999999999</v>
      </c>
      <c r="I5981" s="31">
        <v>2550.4070000000002</v>
      </c>
      <c r="J5981" s="31">
        <v>4627.2290000000003</v>
      </c>
      <c r="K5981" s="31">
        <v>2391.4929999999999</v>
      </c>
      <c r="L5981" s="31">
        <v>120.47</v>
      </c>
      <c r="M5981" s="31">
        <v>116.46</v>
      </c>
      <c r="N5981" s="31">
        <v>83.317800000000005</v>
      </c>
      <c r="O5981" s="31">
        <v>102.9806</v>
      </c>
      <c r="P5981" s="31">
        <v>110.4573</v>
      </c>
      <c r="Q5981" s="31">
        <v>2344.5749999999998</v>
      </c>
      <c r="R5981" s="31">
        <v>80.335999999999999</v>
      </c>
      <c r="S5981" s="31" t="s">
        <v>108</v>
      </c>
    </row>
    <row r="5982" spans="1:19" x14ac:dyDescent="0.35">
      <c r="A5982" s="2">
        <v>41242</v>
      </c>
      <c r="B5982" s="31">
        <v>836.97889999999995</v>
      </c>
      <c r="C5982" s="31">
        <v>1903.7739999999999</v>
      </c>
      <c r="D5982" s="31">
        <v>738.09939999999995</v>
      </c>
      <c r="E5982" s="31">
        <v>699.89589999999998</v>
      </c>
      <c r="F5982" s="31">
        <v>146.51900000000001</v>
      </c>
      <c r="G5982" s="31">
        <v>436.3784</v>
      </c>
      <c r="H5982" s="31">
        <v>9.7964889999999993</v>
      </c>
      <c r="I5982" s="31">
        <v>2551.1109999999999</v>
      </c>
      <c r="J5982" s="31">
        <v>4628.7179999999998</v>
      </c>
      <c r="K5982" s="31">
        <v>2389.6529999999998</v>
      </c>
      <c r="L5982" s="31">
        <v>121.22</v>
      </c>
      <c r="M5982" s="31">
        <v>117.94</v>
      </c>
      <c r="N5982" s="31">
        <v>83.928399999999996</v>
      </c>
      <c r="O5982" s="31">
        <v>102.5757</v>
      </c>
      <c r="P5982" s="31">
        <v>111.0457</v>
      </c>
      <c r="Q5982" s="31">
        <v>2374.2044999999998</v>
      </c>
      <c r="R5982" s="31">
        <v>80.203999999999994</v>
      </c>
      <c r="S5982" s="31" t="s">
        <v>108</v>
      </c>
    </row>
    <row r="5983" spans="1:19" x14ac:dyDescent="0.35">
      <c r="A5983" s="2">
        <v>41243</v>
      </c>
      <c r="B5983" s="31">
        <v>840.10310000000004</v>
      </c>
      <c r="C5983" s="31">
        <v>1901.615</v>
      </c>
      <c r="D5983" s="31">
        <v>739.84619999999995</v>
      </c>
      <c r="E5983" s="31">
        <v>708.31849999999997</v>
      </c>
      <c r="F5983" s="31">
        <v>145.09569999999999</v>
      </c>
      <c r="G5983" s="31">
        <v>433.5908</v>
      </c>
      <c r="H5983" s="31">
        <v>9.8240180000000006</v>
      </c>
      <c r="I5983" s="31">
        <v>2551.64</v>
      </c>
      <c r="J5983" s="31">
        <v>4632.51</v>
      </c>
      <c r="K5983" s="31">
        <v>2388.8159999999998</v>
      </c>
      <c r="L5983" s="31">
        <v>121.11</v>
      </c>
      <c r="M5983" s="31">
        <v>117.52</v>
      </c>
      <c r="N5983" s="31">
        <v>83.795299999999997</v>
      </c>
      <c r="O5983" s="31">
        <v>102.18259999999999</v>
      </c>
      <c r="P5983" s="31">
        <v>111.2752</v>
      </c>
      <c r="Q5983" s="31">
        <v>2381.8334</v>
      </c>
      <c r="R5983" s="31">
        <v>80.153000000000006</v>
      </c>
      <c r="S5983" s="31" t="s">
        <v>108</v>
      </c>
    </row>
    <row r="5984" spans="1:19" x14ac:dyDescent="0.35">
      <c r="A5984" s="2">
        <v>41246</v>
      </c>
      <c r="B5984" s="31">
        <v>838.35050000000001</v>
      </c>
      <c r="C5984" s="31">
        <v>1898.9680000000001</v>
      </c>
      <c r="D5984" s="31">
        <v>739.26390000000004</v>
      </c>
      <c r="E5984" s="31">
        <v>709.07209999999998</v>
      </c>
      <c r="F5984" s="31">
        <v>145.8073</v>
      </c>
      <c r="G5984" s="31">
        <v>438.11130000000003</v>
      </c>
      <c r="H5984" s="31">
        <v>9.906606</v>
      </c>
      <c r="I5984" s="31">
        <v>2551.8159999999998</v>
      </c>
      <c r="J5984" s="31">
        <v>4626.5510000000004</v>
      </c>
      <c r="K5984" s="31">
        <v>2384.0639999999999</v>
      </c>
      <c r="L5984" s="31">
        <v>120.48</v>
      </c>
      <c r="M5984" s="31">
        <v>117.44</v>
      </c>
      <c r="N5984" s="31">
        <v>83.615300000000005</v>
      </c>
      <c r="O5984" s="31">
        <v>102.4097</v>
      </c>
      <c r="P5984" s="31">
        <v>111.83839999999999</v>
      </c>
      <c r="Q5984" s="31">
        <v>2383.4688000000001</v>
      </c>
      <c r="R5984" s="31">
        <v>79.882000000000005</v>
      </c>
      <c r="S5984" s="31" t="s">
        <v>108</v>
      </c>
    </row>
    <row r="5985" spans="1:19" x14ac:dyDescent="0.35">
      <c r="A5985" s="2">
        <v>41247</v>
      </c>
      <c r="B5985" s="31">
        <v>830.04470000000003</v>
      </c>
      <c r="C5985" s="31">
        <v>1872.85</v>
      </c>
      <c r="D5985" s="31">
        <v>727.61890000000005</v>
      </c>
      <c r="E5985" s="31">
        <v>711.3107</v>
      </c>
      <c r="F5985" s="31">
        <v>143.66390000000001</v>
      </c>
      <c r="G5985" s="31">
        <v>438.63869999999997</v>
      </c>
      <c r="H5985" s="31">
        <v>9.6116489999999999</v>
      </c>
      <c r="I5985" s="31">
        <v>2551.8159999999998</v>
      </c>
      <c r="J5985" s="31">
        <v>4630.3429999999998</v>
      </c>
      <c r="K5985" s="31">
        <v>2387.8879999999999</v>
      </c>
      <c r="L5985" s="31">
        <v>120.34</v>
      </c>
      <c r="M5985" s="31">
        <v>117.54</v>
      </c>
      <c r="N5985" s="31">
        <v>83.442999999999998</v>
      </c>
      <c r="O5985" s="31">
        <v>102.9974</v>
      </c>
      <c r="P5985" s="31">
        <v>111.9657</v>
      </c>
      <c r="Q5985" s="31">
        <v>2382.5448000000001</v>
      </c>
      <c r="R5985" s="31">
        <v>79.644000000000005</v>
      </c>
      <c r="S5985" s="31" t="s">
        <v>108</v>
      </c>
    </row>
    <row r="5986" spans="1:19" x14ac:dyDescent="0.35">
      <c r="A5986" s="2">
        <v>41248</v>
      </c>
      <c r="B5986" s="31">
        <v>822.57709999999997</v>
      </c>
      <c r="C5986" s="31">
        <v>1837.19</v>
      </c>
      <c r="D5986" s="31">
        <v>722.37860000000001</v>
      </c>
      <c r="E5986" s="31">
        <v>715.10090000000002</v>
      </c>
      <c r="F5986" s="31">
        <v>143.49449999999999</v>
      </c>
      <c r="G5986" s="31">
        <v>445.7962</v>
      </c>
      <c r="H5986" s="31">
        <v>9.5172629999999998</v>
      </c>
      <c r="I5986" s="31">
        <v>2553.9299999999998</v>
      </c>
      <c r="J5986" s="31">
        <v>4637.9260000000004</v>
      </c>
      <c r="K5986" s="31">
        <v>2398.3290000000002</v>
      </c>
      <c r="L5986" s="31">
        <v>120.58</v>
      </c>
      <c r="M5986" s="31">
        <v>117.42</v>
      </c>
      <c r="N5986" s="31">
        <v>82.597499999999997</v>
      </c>
      <c r="O5986" s="31">
        <v>102.40689999999999</v>
      </c>
      <c r="P5986" s="31">
        <v>111.8014</v>
      </c>
      <c r="Q5986" s="31">
        <v>2406.4204</v>
      </c>
      <c r="R5986" s="31">
        <v>79.774000000000001</v>
      </c>
      <c r="S5986" s="31" t="s">
        <v>108</v>
      </c>
    </row>
    <row r="5987" spans="1:19" x14ac:dyDescent="0.35">
      <c r="A5987" s="2">
        <v>41249</v>
      </c>
      <c r="B5987" s="31">
        <v>809.69929999999999</v>
      </c>
      <c r="C5987" s="31">
        <v>1808.704</v>
      </c>
      <c r="D5987" s="31">
        <v>711.70399999999995</v>
      </c>
      <c r="E5987" s="31">
        <v>708.38499999999999</v>
      </c>
      <c r="F5987" s="31">
        <v>144.1722</v>
      </c>
      <c r="G5987" s="31">
        <v>449.4126</v>
      </c>
      <c r="H5987" s="31">
        <v>9.5172629999999998</v>
      </c>
      <c r="I5987" s="31">
        <v>2558.0729999999999</v>
      </c>
      <c r="J5987" s="31">
        <v>4640.6350000000002</v>
      </c>
      <c r="K5987" s="31">
        <v>2408.0819999999999</v>
      </c>
      <c r="L5987" s="31">
        <v>120.98</v>
      </c>
      <c r="M5987" s="31">
        <v>117.61</v>
      </c>
      <c r="N5987" s="31">
        <v>83.114199999999997</v>
      </c>
      <c r="O5987" s="31">
        <v>102.32170000000001</v>
      </c>
      <c r="P5987" s="31">
        <v>111.1046</v>
      </c>
      <c r="Q5987" s="31">
        <v>2415.6758</v>
      </c>
      <c r="R5987" s="31">
        <v>80.257999999999996</v>
      </c>
      <c r="S5987" s="31" t="s">
        <v>108</v>
      </c>
    </row>
    <row r="5988" spans="1:19" x14ac:dyDescent="0.35">
      <c r="A5988" s="2">
        <v>41250</v>
      </c>
      <c r="B5988" s="31">
        <v>809.01350000000002</v>
      </c>
      <c r="C5988" s="31">
        <v>1809.0519999999999</v>
      </c>
      <c r="D5988" s="31">
        <v>705.88149999999996</v>
      </c>
      <c r="E5988" s="31">
        <v>711.37720000000002</v>
      </c>
      <c r="F5988" s="31">
        <v>144.48570000000001</v>
      </c>
      <c r="G5988" s="31">
        <v>443.6866</v>
      </c>
      <c r="H5988" s="31">
        <v>9.4858010000000004</v>
      </c>
      <c r="I5988" s="31">
        <v>2555.6909999999998</v>
      </c>
      <c r="J5988" s="31">
        <v>4629.8010000000004</v>
      </c>
      <c r="K5988" s="31">
        <v>2408.578</v>
      </c>
      <c r="L5988" s="31">
        <v>121.24</v>
      </c>
      <c r="M5988" s="31">
        <v>117.71</v>
      </c>
      <c r="N5988" s="31">
        <v>82.5505</v>
      </c>
      <c r="O5988" s="31">
        <v>102.2955</v>
      </c>
      <c r="P5988" s="31">
        <v>110.5992</v>
      </c>
      <c r="Q5988" s="31">
        <v>2422.2854000000002</v>
      </c>
      <c r="R5988" s="31">
        <v>80.408000000000001</v>
      </c>
      <c r="S5988" s="31" t="s">
        <v>108</v>
      </c>
    </row>
    <row r="5989" spans="1:19" x14ac:dyDescent="0.35">
      <c r="A5989" s="2">
        <v>41253</v>
      </c>
      <c r="B5989" s="31">
        <v>809.12030000000004</v>
      </c>
      <c r="C5989" s="31">
        <v>1809.7760000000001</v>
      </c>
      <c r="D5989" s="31">
        <v>705.02779999999996</v>
      </c>
      <c r="E5989" s="31">
        <v>720.01070000000004</v>
      </c>
      <c r="F5989" s="31">
        <v>145.2397</v>
      </c>
      <c r="G5989" s="31">
        <v>444.50029999999998</v>
      </c>
      <c r="H5989" s="31">
        <v>9.3560199999999991</v>
      </c>
      <c r="I5989" s="31">
        <v>2557.634</v>
      </c>
      <c r="J5989" s="31">
        <v>4631.9679999999998</v>
      </c>
      <c r="K5989" s="31">
        <v>2406.5940000000001</v>
      </c>
      <c r="L5989" s="31">
        <v>121.6</v>
      </c>
      <c r="M5989" s="31">
        <v>118.4</v>
      </c>
      <c r="N5989" s="31">
        <v>83.004599999999996</v>
      </c>
      <c r="O5989" s="31">
        <v>102.3318</v>
      </c>
      <c r="P5989" s="31">
        <v>110.5812</v>
      </c>
      <c r="Q5989" s="31">
        <v>2434.1822000000002</v>
      </c>
      <c r="R5989" s="31">
        <v>80.328000000000003</v>
      </c>
      <c r="S5989" s="31" t="s">
        <v>108</v>
      </c>
    </row>
    <row r="5990" spans="1:19" x14ac:dyDescent="0.35">
      <c r="A5990" s="2">
        <v>41254</v>
      </c>
      <c r="B5990" s="31">
        <v>812.75829999999996</v>
      </c>
      <c r="C5990" s="31">
        <v>1818.68</v>
      </c>
      <c r="D5990" s="31">
        <v>704.32960000000003</v>
      </c>
      <c r="E5990" s="31">
        <v>716.90020000000004</v>
      </c>
      <c r="F5990" s="31">
        <v>144.8331</v>
      </c>
      <c r="G5990" s="31">
        <v>443.49079999999998</v>
      </c>
      <c r="H5990" s="31">
        <v>9.3599530000000009</v>
      </c>
      <c r="I5990" s="31">
        <v>2556.3969999999999</v>
      </c>
      <c r="J5990" s="31">
        <v>4624.3850000000002</v>
      </c>
      <c r="K5990" s="31">
        <v>2403.4540000000002</v>
      </c>
      <c r="L5990" s="31">
        <v>122.57</v>
      </c>
      <c r="M5990" s="31">
        <v>119.79</v>
      </c>
      <c r="N5990" s="31">
        <v>84.108500000000006</v>
      </c>
      <c r="O5990" s="31">
        <v>102.2679</v>
      </c>
      <c r="P5990" s="31">
        <v>111.2047</v>
      </c>
      <c r="Q5990" s="31">
        <v>2447.1873000000001</v>
      </c>
      <c r="R5990" s="31">
        <v>80.061000000000007</v>
      </c>
      <c r="S5990" s="31" t="s">
        <v>108</v>
      </c>
    </row>
    <row r="5991" spans="1:19" x14ac:dyDescent="0.35">
      <c r="A5991" s="2">
        <v>41255</v>
      </c>
      <c r="B5991" s="31">
        <v>823.03179999999998</v>
      </c>
      <c r="C5991" s="31">
        <v>1842.702</v>
      </c>
      <c r="D5991" s="31">
        <v>716.35149999999999</v>
      </c>
      <c r="E5991" s="31">
        <v>719.53599999999994</v>
      </c>
      <c r="F5991" s="31">
        <v>145.53630000000001</v>
      </c>
      <c r="G5991" s="31">
        <v>443.536</v>
      </c>
      <c r="H5991" s="31">
        <v>9.5998509999999992</v>
      </c>
      <c r="I5991" s="31">
        <v>2557.2809999999999</v>
      </c>
      <c r="J5991" s="31">
        <v>4612.4679999999998</v>
      </c>
      <c r="K5991" s="31">
        <v>2400.9740000000002</v>
      </c>
      <c r="L5991" s="31">
        <v>122.2</v>
      </c>
      <c r="M5991" s="31">
        <v>118.74</v>
      </c>
      <c r="N5991" s="31">
        <v>83.623099999999994</v>
      </c>
      <c r="O5991" s="31">
        <v>101.60039999999999</v>
      </c>
      <c r="P5991" s="31">
        <v>111.5547</v>
      </c>
      <c r="Q5991" s="31">
        <v>2463.3905</v>
      </c>
      <c r="R5991" s="31">
        <v>79.814999999999998</v>
      </c>
      <c r="S5991" s="31" t="s">
        <v>108</v>
      </c>
    </row>
    <row r="5992" spans="1:19" x14ac:dyDescent="0.35">
      <c r="A5992" s="2">
        <v>41256</v>
      </c>
      <c r="B5992" s="31">
        <v>811.00909999999999</v>
      </c>
      <c r="C5992" s="31">
        <v>1811.636</v>
      </c>
      <c r="D5992" s="31">
        <v>714.10270000000003</v>
      </c>
      <c r="E5992" s="31">
        <v>714.54899999999998</v>
      </c>
      <c r="F5992" s="31">
        <v>143.74879999999999</v>
      </c>
      <c r="G5992" s="31">
        <v>444.19929999999999</v>
      </c>
      <c r="H5992" s="31">
        <v>9.5251289999999997</v>
      </c>
      <c r="I5992" s="31">
        <v>2551.9780000000001</v>
      </c>
      <c r="J5992" s="31">
        <v>4601.0929999999998</v>
      </c>
      <c r="K5992" s="31">
        <v>2397.6680000000001</v>
      </c>
      <c r="L5992" s="31">
        <v>121.41</v>
      </c>
      <c r="M5992" s="31">
        <v>117.88</v>
      </c>
      <c r="N5992" s="31">
        <v>83.043700000000001</v>
      </c>
      <c r="O5992" s="31">
        <v>100.76609999999999</v>
      </c>
      <c r="P5992" s="31">
        <v>111.9632</v>
      </c>
      <c r="Q5992" s="31">
        <v>2466.2316000000001</v>
      </c>
      <c r="R5992" s="31">
        <v>79.927999999999997</v>
      </c>
      <c r="S5992" s="31" t="s">
        <v>108</v>
      </c>
    </row>
    <row r="5993" spans="1:19" x14ac:dyDescent="0.35">
      <c r="A5993" s="2">
        <v>41257</v>
      </c>
      <c r="B5993" s="31">
        <v>823.91150000000005</v>
      </c>
      <c r="C5993" s="31">
        <v>1847.3920000000001</v>
      </c>
      <c r="D5993" s="31">
        <v>715.65340000000003</v>
      </c>
      <c r="E5993" s="31">
        <v>713.75199999999995</v>
      </c>
      <c r="F5993" s="31">
        <v>143.76570000000001</v>
      </c>
      <c r="G5993" s="31">
        <v>449.93090000000001</v>
      </c>
      <c r="H5993" s="31">
        <v>9.5762549999999997</v>
      </c>
      <c r="I5993" s="31">
        <v>2550.21</v>
      </c>
      <c r="J5993" s="31">
        <v>4603.26</v>
      </c>
      <c r="K5993" s="31">
        <v>2395.5189999999998</v>
      </c>
      <c r="L5993" s="31">
        <v>121.16</v>
      </c>
      <c r="M5993" s="31">
        <v>118.28</v>
      </c>
      <c r="N5993" s="31">
        <v>82.292100000000005</v>
      </c>
      <c r="O5993" s="31">
        <v>100.9008</v>
      </c>
      <c r="P5993" s="31">
        <v>112.14190000000001</v>
      </c>
      <c r="Q5993" s="31">
        <v>2466.8312000000001</v>
      </c>
      <c r="R5993" s="31">
        <v>79.58</v>
      </c>
      <c r="S5993" s="31" t="s">
        <v>108</v>
      </c>
    </row>
    <row r="5994" spans="1:19" x14ac:dyDescent="0.35">
      <c r="A5994" s="2">
        <v>41260</v>
      </c>
      <c r="B5994" s="31">
        <v>819.84109999999998</v>
      </c>
      <c r="C5994" s="31">
        <v>1839.616</v>
      </c>
      <c r="D5994" s="31">
        <v>715.65340000000003</v>
      </c>
      <c r="E5994" s="31">
        <v>713.44200000000001</v>
      </c>
      <c r="F5994" s="31">
        <v>143.8674</v>
      </c>
      <c r="G5994" s="31">
        <v>448.95049999999998</v>
      </c>
      <c r="H5994" s="31">
        <v>9.5369270000000004</v>
      </c>
      <c r="I5994" s="31">
        <v>2548.973</v>
      </c>
      <c r="J5994" s="31">
        <v>4589.1769999999997</v>
      </c>
      <c r="K5994" s="31">
        <v>2394.3620000000001</v>
      </c>
      <c r="L5994" s="31">
        <v>122.68</v>
      </c>
      <c r="M5994" s="31">
        <v>119.72</v>
      </c>
      <c r="N5994" s="31">
        <v>83.506399999999999</v>
      </c>
      <c r="O5994" s="31">
        <v>100.5874</v>
      </c>
      <c r="P5994" s="31">
        <v>112.5946</v>
      </c>
      <c r="Q5994" s="31">
        <v>2460.2851999999998</v>
      </c>
      <c r="R5994" s="31">
        <v>79.567999999999998</v>
      </c>
      <c r="S5994" s="31" t="s">
        <v>108</v>
      </c>
    </row>
    <row r="5995" spans="1:19" x14ac:dyDescent="0.35">
      <c r="A5995" s="2">
        <v>41261</v>
      </c>
      <c r="B5995" s="31">
        <v>829.05709999999999</v>
      </c>
      <c r="C5995" s="31">
        <v>1863.6389999999999</v>
      </c>
      <c r="D5995" s="31">
        <v>720.11170000000004</v>
      </c>
      <c r="E5995" s="31">
        <v>709.92169999999999</v>
      </c>
      <c r="F5995" s="31">
        <v>141.5377</v>
      </c>
      <c r="G5995" s="31">
        <v>440.57929999999999</v>
      </c>
      <c r="H5995" s="31">
        <v>9.4268099999999997</v>
      </c>
      <c r="I5995" s="31">
        <v>2544.73</v>
      </c>
      <c r="J5995" s="31">
        <v>4573.4679999999998</v>
      </c>
      <c r="K5995" s="31">
        <v>2386.9229999999998</v>
      </c>
      <c r="L5995" s="31">
        <v>123.88</v>
      </c>
      <c r="M5995" s="31">
        <v>121.47</v>
      </c>
      <c r="N5995" s="31">
        <v>84.7239</v>
      </c>
      <c r="O5995" s="31">
        <v>100.318</v>
      </c>
      <c r="P5995" s="31">
        <v>113.0311</v>
      </c>
      <c r="Q5995" s="31">
        <v>2475.0162999999998</v>
      </c>
      <c r="R5995" s="31">
        <v>79.358999999999995</v>
      </c>
      <c r="S5995" s="31" t="s">
        <v>108</v>
      </c>
    </row>
    <row r="5996" spans="1:19" x14ac:dyDescent="0.35">
      <c r="A5996" s="2">
        <v>41262</v>
      </c>
      <c r="B5996" s="31">
        <v>840.73069999999996</v>
      </c>
      <c r="C5996" s="31">
        <v>1898.076</v>
      </c>
      <c r="D5996" s="31">
        <v>726.70219999999995</v>
      </c>
      <c r="E5996" s="31">
        <v>701.26490000000001</v>
      </c>
      <c r="F5996" s="31">
        <v>141.2835</v>
      </c>
      <c r="G5996" s="31">
        <v>431.68020000000001</v>
      </c>
      <c r="H5996" s="31">
        <v>9.2734330000000007</v>
      </c>
      <c r="I5996" s="31">
        <v>2542.7860000000001</v>
      </c>
      <c r="J5996" s="31">
        <v>4581.0519999999997</v>
      </c>
      <c r="K5996" s="31">
        <v>2382.625</v>
      </c>
      <c r="L5996" s="31">
        <v>123.2</v>
      </c>
      <c r="M5996" s="31">
        <v>121.64</v>
      </c>
      <c r="N5996" s="31">
        <v>84.457300000000004</v>
      </c>
      <c r="O5996" s="31">
        <v>99.990600000000001</v>
      </c>
      <c r="P5996" s="31">
        <v>113.4345</v>
      </c>
      <c r="Q5996" s="31">
        <v>2491.4191000000001</v>
      </c>
      <c r="R5996" s="31">
        <v>79.269000000000005</v>
      </c>
      <c r="S5996" s="31" t="s">
        <v>108</v>
      </c>
    </row>
    <row r="5997" spans="1:19" x14ac:dyDescent="0.35">
      <c r="A5997" s="2">
        <v>41263</v>
      </c>
      <c r="B5997" s="31">
        <v>839.88589999999999</v>
      </c>
      <c r="C5997" s="31">
        <v>1902.3810000000001</v>
      </c>
      <c r="D5997" s="31">
        <v>729.22209999999995</v>
      </c>
      <c r="E5997" s="31">
        <v>687.49379999999996</v>
      </c>
      <c r="F5997" s="31">
        <v>139.4367</v>
      </c>
      <c r="G5997" s="31">
        <v>423.76150000000001</v>
      </c>
      <c r="H5997" s="31">
        <v>9.1554500000000001</v>
      </c>
      <c r="I5997" s="31">
        <v>2545.0839999999998</v>
      </c>
      <c r="J5997" s="31">
        <v>4581.0519999999997</v>
      </c>
      <c r="K5997" s="31">
        <v>2385.4349999999999</v>
      </c>
      <c r="L5997" s="31">
        <v>123.84</v>
      </c>
      <c r="M5997" s="31">
        <v>122.62</v>
      </c>
      <c r="N5997" s="31">
        <v>84.363200000000006</v>
      </c>
      <c r="O5997" s="31">
        <v>99.832099999999997</v>
      </c>
      <c r="P5997" s="31">
        <v>113.2376</v>
      </c>
      <c r="Q5997" s="31">
        <v>2490.3209000000002</v>
      </c>
      <c r="R5997" s="31">
        <v>79.260999999999996</v>
      </c>
      <c r="S5997" s="31" t="s">
        <v>108</v>
      </c>
    </row>
    <row r="5998" spans="1:19" x14ac:dyDescent="0.35">
      <c r="A5998" s="2">
        <v>41264</v>
      </c>
      <c r="B5998" s="31">
        <v>830.59310000000005</v>
      </c>
      <c r="C5998" s="31">
        <v>1885.579</v>
      </c>
      <c r="D5998" s="31">
        <v>722.63160000000005</v>
      </c>
      <c r="E5998" s="31">
        <v>693.09519999999998</v>
      </c>
      <c r="F5998" s="31">
        <v>140.6397</v>
      </c>
      <c r="G5998" s="31">
        <v>431.15230000000003</v>
      </c>
      <c r="H5998" s="31">
        <v>9.0925259999999994</v>
      </c>
      <c r="I5998" s="31">
        <v>2545.614</v>
      </c>
      <c r="J5998" s="31">
        <v>4592.4269999999997</v>
      </c>
      <c r="K5998" s="31">
        <v>2392.8739999999998</v>
      </c>
      <c r="L5998" s="31">
        <v>122.6</v>
      </c>
      <c r="M5998" s="31">
        <v>121.66</v>
      </c>
      <c r="N5998" s="31">
        <v>83.438000000000002</v>
      </c>
      <c r="O5998" s="31">
        <v>100.15389999999999</v>
      </c>
      <c r="P5998" s="31">
        <v>112.70650000000001</v>
      </c>
      <c r="Q5998" s="31">
        <v>2467.5027</v>
      </c>
      <c r="R5998" s="31">
        <v>79.617000000000004</v>
      </c>
      <c r="S5998" s="31" t="s">
        <v>108</v>
      </c>
    </row>
    <row r="5999" spans="1:19" x14ac:dyDescent="0.35">
      <c r="A5999" s="2">
        <v>41267</v>
      </c>
      <c r="B5999" s="31">
        <v>828.82669999999996</v>
      </c>
      <c r="C5999" s="31">
        <v>1892.453</v>
      </c>
      <c r="D5999" s="31">
        <v>718.75480000000005</v>
      </c>
      <c r="E5999" s="31">
        <v>691.27970000000005</v>
      </c>
      <c r="F5999" s="31">
        <v>140.5889</v>
      </c>
      <c r="G5999" s="31">
        <v>433.11309999999997</v>
      </c>
      <c r="H5999" s="31">
        <v>8.9391490000000005</v>
      </c>
      <c r="I5999" s="31">
        <v>2545.614</v>
      </c>
      <c r="J5999" s="31">
        <v>4587.01</v>
      </c>
      <c r="K5999" s="31">
        <v>2392.8739999999998</v>
      </c>
      <c r="L5999" s="31">
        <v>122.06</v>
      </c>
      <c r="M5999" s="31">
        <v>121.03</v>
      </c>
      <c r="N5999" s="31">
        <v>83.069500000000005</v>
      </c>
      <c r="O5999" s="31">
        <v>99.356999999999999</v>
      </c>
      <c r="P5999" s="31">
        <v>112.8798</v>
      </c>
      <c r="Q5999" s="31">
        <v>2469.1570999999999</v>
      </c>
      <c r="R5999" s="31">
        <v>79.641999999999996</v>
      </c>
      <c r="S5999" s="31" t="s">
        <v>108</v>
      </c>
    </row>
    <row r="6000" spans="1:19" x14ac:dyDescent="0.35">
      <c r="A6000" s="2">
        <v>41268</v>
      </c>
      <c r="B6000" s="31">
        <v>828.82669999999996</v>
      </c>
      <c r="C6000" s="31">
        <v>1892.453</v>
      </c>
      <c r="D6000" s="31">
        <v>718.75480000000005</v>
      </c>
      <c r="E6000" s="31">
        <v>691.27970000000005</v>
      </c>
      <c r="F6000" s="31">
        <v>140.5889</v>
      </c>
      <c r="G6000" s="31">
        <v>433.11309999999997</v>
      </c>
      <c r="H6000" s="31">
        <v>8.9391490000000005</v>
      </c>
      <c r="I6000" s="31">
        <v>2543.4929999999999</v>
      </c>
      <c r="J6000" s="31">
        <v>4587.01</v>
      </c>
      <c r="K6000" s="31">
        <v>2392.8739999999998</v>
      </c>
      <c r="L6000" s="31">
        <v>122.06</v>
      </c>
      <c r="M6000" s="31">
        <v>121.03</v>
      </c>
      <c r="N6000" s="31">
        <v>83.069500000000005</v>
      </c>
      <c r="O6000" s="31">
        <v>99.356999999999999</v>
      </c>
      <c r="P6000" s="31">
        <v>112.8798</v>
      </c>
      <c r="Q6000" s="31">
        <v>2473.1345000000001</v>
      </c>
      <c r="R6000" s="31">
        <v>79.67</v>
      </c>
      <c r="S6000" s="31" t="s">
        <v>108</v>
      </c>
    </row>
    <row r="6001" spans="1:19" x14ac:dyDescent="0.35">
      <c r="A6001" s="2">
        <v>41269</v>
      </c>
      <c r="B6001" s="31">
        <v>845.72270000000003</v>
      </c>
      <c r="C6001" s="31">
        <v>1936.0550000000001</v>
      </c>
      <c r="D6001" s="31">
        <v>730.19129999999996</v>
      </c>
      <c r="E6001" s="31">
        <v>691.27970000000005</v>
      </c>
      <c r="F6001" s="31">
        <v>140.69059999999999</v>
      </c>
      <c r="G6001" s="31">
        <v>427.90940000000001</v>
      </c>
      <c r="H6001" s="31">
        <v>8.8998209999999993</v>
      </c>
      <c r="I6001" s="31">
        <v>2538.8969999999999</v>
      </c>
      <c r="J6001" s="31">
        <v>4592.9679999999998</v>
      </c>
      <c r="K6001" s="31">
        <v>2392.8739999999998</v>
      </c>
      <c r="L6001" s="31">
        <v>121.52</v>
      </c>
      <c r="M6001" s="31">
        <v>120.05</v>
      </c>
      <c r="N6001" s="31">
        <v>82.4345</v>
      </c>
      <c r="O6001" s="31">
        <v>99.356999999999999</v>
      </c>
      <c r="P6001" s="31">
        <v>112.8798</v>
      </c>
      <c r="Q6001" s="31">
        <v>2477.3676</v>
      </c>
      <c r="R6001" s="31">
        <v>79.620999999999995</v>
      </c>
      <c r="S6001" s="31" t="s">
        <v>108</v>
      </c>
    </row>
    <row r="6002" spans="1:19" x14ac:dyDescent="0.35">
      <c r="A6002" s="2">
        <v>41270</v>
      </c>
      <c r="B6002" s="31">
        <v>843.49549999999999</v>
      </c>
      <c r="C6002" s="31">
        <v>1936.61</v>
      </c>
      <c r="D6002" s="31">
        <v>726.89599999999996</v>
      </c>
      <c r="E6002" s="31">
        <v>700.46780000000001</v>
      </c>
      <c r="F6002" s="31">
        <v>140.94479999999999</v>
      </c>
      <c r="G6002" s="31">
        <v>426.55189999999999</v>
      </c>
      <c r="H6002" s="31">
        <v>8.8683589999999999</v>
      </c>
      <c r="I6002" s="31">
        <v>2536.0680000000002</v>
      </c>
      <c r="J6002" s="31">
        <v>4607.5929999999998</v>
      </c>
      <c r="K6002" s="31">
        <v>2405.6030000000001</v>
      </c>
      <c r="L6002" s="31">
        <v>121.28</v>
      </c>
      <c r="M6002" s="31">
        <v>119.78</v>
      </c>
      <c r="N6002" s="31">
        <v>82.246300000000005</v>
      </c>
      <c r="O6002" s="31">
        <v>98.031700000000001</v>
      </c>
      <c r="P6002" s="31">
        <v>113.1103</v>
      </c>
      <c r="Q6002" s="31">
        <v>2484.2961</v>
      </c>
      <c r="R6002" s="31">
        <v>79.62</v>
      </c>
      <c r="S6002" s="31" t="s">
        <v>108</v>
      </c>
    </row>
    <row r="6003" spans="1:19" x14ac:dyDescent="0.35">
      <c r="A6003" s="2">
        <v>41271</v>
      </c>
      <c r="B6003" s="31">
        <v>840.88430000000005</v>
      </c>
      <c r="C6003" s="31">
        <v>1915.2260000000001</v>
      </c>
      <c r="D6003" s="31">
        <v>723.60069999999996</v>
      </c>
      <c r="E6003" s="31">
        <v>697.92169999999999</v>
      </c>
      <c r="F6003" s="31">
        <v>140.28399999999999</v>
      </c>
      <c r="G6003" s="31">
        <v>427.7586</v>
      </c>
      <c r="H6003" s="31">
        <v>8.8447619999999993</v>
      </c>
      <c r="I6003" s="31">
        <v>2538.7199999999998</v>
      </c>
      <c r="J6003" s="31">
        <v>4608.6760000000004</v>
      </c>
      <c r="K6003" s="31">
        <v>2407.2559999999999</v>
      </c>
      <c r="L6003" s="31">
        <v>118.98</v>
      </c>
      <c r="M6003" s="31">
        <v>118.55</v>
      </c>
      <c r="N6003" s="31">
        <v>81.101600000000005</v>
      </c>
      <c r="O6003" s="31">
        <v>97.837299999999999</v>
      </c>
      <c r="P6003" s="31">
        <v>113.08</v>
      </c>
      <c r="Q6003" s="31">
        <v>2497.9394000000002</v>
      </c>
      <c r="R6003" s="31">
        <v>79.677999999999997</v>
      </c>
      <c r="S6003" s="31" t="s">
        <v>108</v>
      </c>
    </row>
    <row r="6004" spans="1:19" x14ac:dyDescent="0.35">
      <c r="A6004" s="2">
        <v>41274</v>
      </c>
      <c r="B6004" s="31">
        <v>843.95630000000006</v>
      </c>
      <c r="C6004" s="31">
        <v>1917.4480000000001</v>
      </c>
      <c r="D6004" s="31">
        <v>718.75469999999996</v>
      </c>
      <c r="E6004" s="31">
        <v>701.72979999999995</v>
      </c>
      <c r="F6004" s="31">
        <v>141.9699</v>
      </c>
      <c r="G6004" s="31">
        <v>425.19450000000001</v>
      </c>
      <c r="H6004" s="31">
        <v>8.7936359999999993</v>
      </c>
      <c r="I6004" s="31">
        <v>2538.7199999999998</v>
      </c>
      <c r="J6004" s="31">
        <v>4602.7179999999998</v>
      </c>
      <c r="K6004" s="31">
        <v>2407.2559999999999</v>
      </c>
      <c r="L6004" s="31">
        <v>122.08</v>
      </c>
      <c r="M6004" s="31">
        <v>121.7</v>
      </c>
      <c r="N6004" s="31">
        <v>83.273399999999995</v>
      </c>
      <c r="O6004" s="31">
        <v>97.418499999999995</v>
      </c>
      <c r="P6004" s="31">
        <v>112.7621</v>
      </c>
      <c r="Q6004" s="31">
        <v>2497.9470999999999</v>
      </c>
      <c r="R6004" s="31">
        <v>79.769000000000005</v>
      </c>
      <c r="S6004" s="31" t="s">
        <v>108</v>
      </c>
    </row>
    <row r="6005" spans="1:19" x14ac:dyDescent="0.35">
      <c r="A6005" s="2">
        <v>41275</v>
      </c>
      <c r="B6005" s="31">
        <v>843.95630000000006</v>
      </c>
      <c r="C6005" s="31">
        <v>1917.4480000000001</v>
      </c>
      <c r="D6005" s="31">
        <v>718.75469999999996</v>
      </c>
      <c r="E6005" s="31">
        <v>701.72979999999995</v>
      </c>
      <c r="F6005" s="31">
        <v>141.9699</v>
      </c>
      <c r="G6005" s="31">
        <v>425.19450000000001</v>
      </c>
      <c r="H6005" s="31">
        <v>8.7936359999999993</v>
      </c>
      <c r="I6005" s="31">
        <v>2538.7199999999998</v>
      </c>
      <c r="J6005" s="31">
        <v>4602.7179999999998</v>
      </c>
      <c r="K6005" s="31">
        <v>2407.2559999999999</v>
      </c>
      <c r="L6005" s="31">
        <v>122.08</v>
      </c>
      <c r="M6005" s="31">
        <v>121.7</v>
      </c>
      <c r="N6005" s="31">
        <v>83.273399999999995</v>
      </c>
      <c r="O6005" s="31">
        <v>97.418499999999995</v>
      </c>
      <c r="P6005" s="31">
        <v>112.7621</v>
      </c>
      <c r="Q6005" s="31">
        <v>2499.2725</v>
      </c>
      <c r="R6005" s="31">
        <v>79.736000000000004</v>
      </c>
      <c r="S6005" s="31" t="s">
        <v>108</v>
      </c>
    </row>
    <row r="6006" spans="1:19" x14ac:dyDescent="0.35">
      <c r="A6006" s="2">
        <v>41276</v>
      </c>
      <c r="B6006" s="31">
        <v>853.94029999999998</v>
      </c>
      <c r="C6006" s="31">
        <v>1940.6379999999999</v>
      </c>
      <c r="D6006" s="31">
        <v>731.54809999999998</v>
      </c>
      <c r="E6006" s="31">
        <v>726.21669999999995</v>
      </c>
      <c r="F6006" s="31">
        <v>143.0712</v>
      </c>
      <c r="G6006" s="31">
        <v>419.99079999999998</v>
      </c>
      <c r="H6006" s="31">
        <v>8.8840889999999995</v>
      </c>
      <c r="I6006" s="31">
        <v>2538.7199999999998</v>
      </c>
      <c r="J6006" s="31">
        <v>4580.51</v>
      </c>
      <c r="K6006" s="31">
        <v>2381.3029999999999</v>
      </c>
      <c r="L6006" s="31">
        <v>125.26</v>
      </c>
      <c r="M6006" s="31">
        <v>125.48</v>
      </c>
      <c r="N6006" s="31">
        <v>85.892099999999999</v>
      </c>
      <c r="O6006" s="31">
        <v>96.6297</v>
      </c>
      <c r="P6006" s="31">
        <v>113.2398</v>
      </c>
      <c r="Q6006" s="31">
        <v>2552.3573000000001</v>
      </c>
      <c r="R6006" s="31">
        <v>79.844999999999999</v>
      </c>
      <c r="S6006" s="31" t="s">
        <v>108</v>
      </c>
    </row>
    <row r="6007" spans="1:19" x14ac:dyDescent="0.35">
      <c r="A6007" s="2">
        <v>41277</v>
      </c>
      <c r="B6007" s="31">
        <v>851.78989999999999</v>
      </c>
      <c r="C6007" s="31">
        <v>1942.443</v>
      </c>
      <c r="D6007" s="31">
        <v>726.70209999999997</v>
      </c>
      <c r="E6007" s="31">
        <v>722.05439999999999</v>
      </c>
      <c r="F6007" s="31">
        <v>141.8682</v>
      </c>
      <c r="G6007" s="31">
        <v>418.25619999999998</v>
      </c>
      <c r="H6007" s="31">
        <v>8.8722910000000006</v>
      </c>
      <c r="I6007" s="31">
        <v>2538.7199999999998</v>
      </c>
      <c r="J6007" s="31">
        <v>4562.6350000000002</v>
      </c>
      <c r="K6007" s="31">
        <v>2373.0369999999998</v>
      </c>
      <c r="L6007" s="31">
        <v>124.96</v>
      </c>
      <c r="M6007" s="31">
        <v>125.28</v>
      </c>
      <c r="N6007" s="31">
        <v>85.476500000000001</v>
      </c>
      <c r="O6007" s="31">
        <v>96.997299999999996</v>
      </c>
      <c r="P6007" s="31">
        <v>112.0055</v>
      </c>
      <c r="Q6007" s="31">
        <v>2563.0853999999999</v>
      </c>
      <c r="R6007" s="31">
        <v>80.382000000000005</v>
      </c>
      <c r="S6007" s="31" t="s">
        <v>108</v>
      </c>
    </row>
    <row r="6008" spans="1:19" x14ac:dyDescent="0.35">
      <c r="A6008" s="2">
        <v>41278</v>
      </c>
      <c r="B6008" s="31">
        <v>845.56910000000005</v>
      </c>
      <c r="C6008" s="31">
        <v>1919.2529999999999</v>
      </c>
      <c r="D6008" s="31">
        <v>721.66229999999996</v>
      </c>
      <c r="E6008" s="31">
        <v>714.88099999999997</v>
      </c>
      <c r="F6008" s="31">
        <v>139.691</v>
      </c>
      <c r="G6008" s="31">
        <v>412.44920000000002</v>
      </c>
      <c r="H6008" s="31">
        <v>8.7307120000000005</v>
      </c>
      <c r="I6008" s="31">
        <v>2532.8870000000002</v>
      </c>
      <c r="J6008" s="31">
        <v>4558.8429999999998</v>
      </c>
      <c r="K6008" s="31">
        <v>2359.482</v>
      </c>
      <c r="L6008" s="31">
        <v>125.32</v>
      </c>
      <c r="M6008" s="31">
        <v>125.6</v>
      </c>
      <c r="N6008" s="31">
        <v>85.084500000000006</v>
      </c>
      <c r="O6008" s="31">
        <v>95.674800000000005</v>
      </c>
      <c r="P6008" s="31">
        <v>111.56789999999999</v>
      </c>
      <c r="Q6008" s="31">
        <v>2551.7667999999999</v>
      </c>
      <c r="R6008" s="31">
        <v>80.498999999999995</v>
      </c>
      <c r="S6008" s="31" t="s">
        <v>108</v>
      </c>
    </row>
    <row r="6009" spans="1:19" x14ac:dyDescent="0.35">
      <c r="A6009" s="2">
        <v>41281</v>
      </c>
      <c r="B6009" s="31">
        <v>848.02670000000001</v>
      </c>
      <c r="C6009" s="31">
        <v>1928.348</v>
      </c>
      <c r="D6009" s="31">
        <v>729.02819999999997</v>
      </c>
      <c r="E6009" s="31">
        <v>713.46400000000006</v>
      </c>
      <c r="F6009" s="31">
        <v>139.47069999999999</v>
      </c>
      <c r="G6009" s="31">
        <v>418.85950000000003</v>
      </c>
      <c r="H6009" s="31">
        <v>8.9155510000000007</v>
      </c>
      <c r="I6009" s="31">
        <v>2535.0079999999998</v>
      </c>
      <c r="J6009" s="31">
        <v>4561.01</v>
      </c>
      <c r="K6009" s="31">
        <v>2364.607</v>
      </c>
      <c r="L6009" s="31">
        <v>125.15</v>
      </c>
      <c r="M6009" s="31">
        <v>125.67</v>
      </c>
      <c r="N6009" s="31">
        <v>85.233500000000006</v>
      </c>
      <c r="O6009" s="31">
        <v>96.010499999999993</v>
      </c>
      <c r="P6009" s="31">
        <v>112.02889999999999</v>
      </c>
      <c r="Q6009" s="31">
        <v>2546.7984000000001</v>
      </c>
      <c r="R6009" s="31">
        <v>80.256</v>
      </c>
      <c r="S6009" s="31" t="s">
        <v>108</v>
      </c>
    </row>
    <row r="6010" spans="1:19" x14ac:dyDescent="0.35">
      <c r="A6010" s="2">
        <v>41282</v>
      </c>
      <c r="B6010" s="31">
        <v>852.63469999999995</v>
      </c>
      <c r="C6010" s="31">
        <v>1940.1510000000001</v>
      </c>
      <c r="D6010" s="31">
        <v>733.87419999999997</v>
      </c>
      <c r="E6010" s="31">
        <v>714.19460000000004</v>
      </c>
      <c r="F6010" s="31">
        <v>140.8177</v>
      </c>
      <c r="G6010" s="31">
        <v>418.25619999999998</v>
      </c>
      <c r="H6010" s="31">
        <v>8.7110479999999999</v>
      </c>
      <c r="I6010" s="31">
        <v>2534.8310000000001</v>
      </c>
      <c r="J6010" s="31">
        <v>4570.76</v>
      </c>
      <c r="K6010" s="31">
        <v>2370.723</v>
      </c>
      <c r="L6010" s="31">
        <v>124.85</v>
      </c>
      <c r="M6010" s="31">
        <v>125.58</v>
      </c>
      <c r="N6010" s="31">
        <v>85.115899999999996</v>
      </c>
      <c r="O6010" s="31">
        <v>96.671599999999998</v>
      </c>
      <c r="P6010" s="31">
        <v>111.746</v>
      </c>
      <c r="Q6010" s="31">
        <v>2532.8076000000001</v>
      </c>
      <c r="R6010" s="31">
        <v>80.344999999999999</v>
      </c>
      <c r="S6010" s="31" t="s">
        <v>108</v>
      </c>
    </row>
    <row r="6011" spans="1:19" x14ac:dyDescent="0.35">
      <c r="A6011" s="2">
        <v>41283</v>
      </c>
      <c r="B6011" s="31">
        <v>851.48119999999994</v>
      </c>
      <c r="C6011" s="31">
        <v>1929.77</v>
      </c>
      <c r="D6011" s="31">
        <v>735.54229999999995</v>
      </c>
      <c r="E6011" s="31">
        <v>714.1902</v>
      </c>
      <c r="F6011" s="31">
        <v>140.25190000000001</v>
      </c>
      <c r="G6011" s="31">
        <v>417.9545</v>
      </c>
      <c r="H6011" s="31">
        <v>8.7425099999999993</v>
      </c>
      <c r="I6011" s="31">
        <v>2534.8310000000001</v>
      </c>
      <c r="J6011" s="31">
        <v>4577.8019999999997</v>
      </c>
      <c r="K6011" s="31">
        <v>2373.203</v>
      </c>
      <c r="L6011" s="31">
        <v>125.15</v>
      </c>
      <c r="M6011" s="31">
        <v>126.19</v>
      </c>
      <c r="N6011" s="31">
        <v>85.366799999999998</v>
      </c>
      <c r="O6011" s="31">
        <v>95.884699999999995</v>
      </c>
      <c r="P6011" s="31">
        <v>111.5483</v>
      </c>
      <c r="Q6011" s="31">
        <v>2540.3009999999999</v>
      </c>
      <c r="R6011" s="31">
        <v>80.557000000000002</v>
      </c>
      <c r="S6011" s="31" t="s">
        <v>108</v>
      </c>
    </row>
    <row r="6012" spans="1:19" x14ac:dyDescent="0.35">
      <c r="A6012" s="2">
        <v>41284</v>
      </c>
      <c r="B6012" s="31">
        <v>853.49860000000001</v>
      </c>
      <c r="C6012" s="31">
        <v>1939.31</v>
      </c>
      <c r="D6012" s="31">
        <v>743.38419999999996</v>
      </c>
      <c r="E6012" s="31">
        <v>717.29259999999999</v>
      </c>
      <c r="F6012" s="31">
        <v>142.15710000000001</v>
      </c>
      <c r="G6012" s="31">
        <v>416.2199</v>
      </c>
      <c r="H6012" s="31">
        <v>8.9234170000000006</v>
      </c>
      <c r="I6012" s="31">
        <v>2535.3609999999999</v>
      </c>
      <c r="J6012" s="31">
        <v>4565.8850000000002</v>
      </c>
      <c r="K6012" s="31">
        <v>2358.6559999999999</v>
      </c>
      <c r="L6012" s="31">
        <v>126.12</v>
      </c>
      <c r="M6012" s="31">
        <v>126.49</v>
      </c>
      <c r="N6012" s="31">
        <v>85.837199999999996</v>
      </c>
      <c r="O6012" s="31">
        <v>95.494799999999998</v>
      </c>
      <c r="P6012" s="31">
        <v>113.0076</v>
      </c>
      <c r="Q6012" s="31">
        <v>2549.6738999999998</v>
      </c>
      <c r="R6012" s="31">
        <v>79.738</v>
      </c>
      <c r="S6012" s="31" t="s">
        <v>108</v>
      </c>
    </row>
    <row r="6013" spans="1:19" x14ac:dyDescent="0.35">
      <c r="A6013" s="2">
        <v>41285</v>
      </c>
      <c r="B6013" s="31">
        <v>843.67660000000001</v>
      </c>
      <c r="C6013" s="31">
        <v>1904.319</v>
      </c>
      <c r="D6013" s="31">
        <v>727.88</v>
      </c>
      <c r="E6013" s="31">
        <v>711.14700000000005</v>
      </c>
      <c r="F6013" s="31">
        <v>140.6842</v>
      </c>
      <c r="G6013" s="31">
        <v>414.25909999999999</v>
      </c>
      <c r="H6013" s="31">
        <v>8.8722910000000006</v>
      </c>
      <c r="I6013" s="31">
        <v>2540.4879999999998</v>
      </c>
      <c r="J6013" s="31">
        <v>4572.3850000000002</v>
      </c>
      <c r="K6013" s="31">
        <v>2352.2089999999998</v>
      </c>
      <c r="L6013" s="31">
        <v>126.14</v>
      </c>
      <c r="M6013" s="31">
        <v>126.27</v>
      </c>
      <c r="N6013" s="31">
        <v>86.048900000000003</v>
      </c>
      <c r="O6013" s="31">
        <v>94.552000000000007</v>
      </c>
      <c r="P6013" s="31">
        <v>114.1358</v>
      </c>
      <c r="Q6013" s="31">
        <v>2540.3103999999998</v>
      </c>
      <c r="R6013" s="31">
        <v>79.563000000000002</v>
      </c>
      <c r="S6013" s="31" t="s">
        <v>108</v>
      </c>
    </row>
    <row r="6014" spans="1:19" x14ac:dyDescent="0.35">
      <c r="A6014" s="2">
        <v>41288</v>
      </c>
      <c r="B6014" s="31">
        <v>851.7509</v>
      </c>
      <c r="C6014" s="31">
        <v>1916.085</v>
      </c>
      <c r="D6014" s="31">
        <v>738.26660000000004</v>
      </c>
      <c r="E6014" s="31">
        <v>706.93140000000005</v>
      </c>
      <c r="F6014" s="31">
        <v>141.4289</v>
      </c>
      <c r="G6014" s="31">
        <v>427.75850000000003</v>
      </c>
      <c r="H6014" s="31">
        <v>8.9155510000000007</v>
      </c>
      <c r="I6014" s="31">
        <v>2540.4879999999998</v>
      </c>
      <c r="J6014" s="31">
        <v>4576.7179999999998</v>
      </c>
      <c r="K6014" s="31">
        <v>2359.8130000000001</v>
      </c>
      <c r="L6014" s="31">
        <v>125.88</v>
      </c>
      <c r="M6014" s="31">
        <v>126.17</v>
      </c>
      <c r="N6014" s="31">
        <v>85.578500000000005</v>
      </c>
      <c r="O6014" s="31">
        <v>94.371600000000001</v>
      </c>
      <c r="P6014" s="31">
        <v>114.306</v>
      </c>
      <c r="Q6014" s="31">
        <v>2558.4890999999998</v>
      </c>
      <c r="R6014" s="31">
        <v>79.488</v>
      </c>
      <c r="S6014" s="31" t="s">
        <v>108</v>
      </c>
    </row>
    <row r="6015" spans="1:19" x14ac:dyDescent="0.35">
      <c r="A6015" s="2">
        <v>41289</v>
      </c>
      <c r="B6015" s="31">
        <v>841.70209999999997</v>
      </c>
      <c r="C6015" s="31">
        <v>1884.4259999999999</v>
      </c>
      <c r="D6015" s="31">
        <v>741.77290000000005</v>
      </c>
      <c r="E6015" s="31">
        <v>706.40070000000003</v>
      </c>
      <c r="F6015" s="31">
        <v>142.66419999999999</v>
      </c>
      <c r="G6015" s="31">
        <v>426.40100000000001</v>
      </c>
      <c r="H6015" s="31">
        <v>8.9273489999999995</v>
      </c>
      <c r="I6015" s="31">
        <v>2547.3820000000001</v>
      </c>
      <c r="J6015" s="31">
        <v>4584.8429999999998</v>
      </c>
      <c r="K6015" s="31">
        <v>2368.4090000000001</v>
      </c>
      <c r="L6015" s="31">
        <v>125.97</v>
      </c>
      <c r="M6015" s="31">
        <v>126.78</v>
      </c>
      <c r="N6015" s="31">
        <v>85.123699999999999</v>
      </c>
      <c r="O6015" s="31">
        <v>95.008899999999997</v>
      </c>
      <c r="P6015" s="31">
        <v>114.1512</v>
      </c>
      <c r="Q6015" s="31">
        <v>2541.3559</v>
      </c>
      <c r="R6015" s="31">
        <v>79.778999999999996</v>
      </c>
      <c r="S6015" s="31" t="s">
        <v>108</v>
      </c>
    </row>
    <row r="6016" spans="1:19" x14ac:dyDescent="0.35">
      <c r="A6016" s="2">
        <v>41290</v>
      </c>
      <c r="B6016" s="31">
        <v>841.70209999999997</v>
      </c>
      <c r="C6016" s="31">
        <v>1892.998</v>
      </c>
      <c r="D6016" s="31">
        <v>738.07180000000005</v>
      </c>
      <c r="E6016" s="31">
        <v>702.17740000000003</v>
      </c>
      <c r="F6016" s="31">
        <v>142.59649999999999</v>
      </c>
      <c r="G6016" s="31">
        <v>433.33929999999998</v>
      </c>
      <c r="H6016" s="31">
        <v>8.8722899999999996</v>
      </c>
      <c r="I6016" s="31">
        <v>2550.3870000000002</v>
      </c>
      <c r="J6016" s="31">
        <v>4585.9269999999997</v>
      </c>
      <c r="K6016" s="31">
        <v>2369.7310000000002</v>
      </c>
      <c r="L6016" s="31">
        <v>125.99</v>
      </c>
      <c r="M6016" s="31">
        <v>126.4</v>
      </c>
      <c r="N6016" s="31">
        <v>85.492199999999997</v>
      </c>
      <c r="O6016" s="31">
        <v>95.1751</v>
      </c>
      <c r="P6016" s="31">
        <v>113.71380000000001</v>
      </c>
      <c r="Q6016" s="31">
        <v>2535.9924000000001</v>
      </c>
      <c r="R6016" s="31">
        <v>79.804000000000002</v>
      </c>
      <c r="S6016" s="31" t="s">
        <v>108</v>
      </c>
    </row>
    <row r="6017" spans="1:19" x14ac:dyDescent="0.35">
      <c r="A6017" s="2">
        <v>41291</v>
      </c>
      <c r="B6017" s="31">
        <v>852.36929999999995</v>
      </c>
      <c r="C6017" s="31">
        <v>1923.413</v>
      </c>
      <c r="D6017" s="31">
        <v>736.90300000000002</v>
      </c>
      <c r="E6017" s="31">
        <v>711.7296</v>
      </c>
      <c r="F6017" s="31">
        <v>143.23949999999999</v>
      </c>
      <c r="G6017" s="31">
        <v>431.45389999999998</v>
      </c>
      <c r="H6017" s="31">
        <v>9.0453309999999991</v>
      </c>
      <c r="I6017" s="31">
        <v>2551.6239999999998</v>
      </c>
      <c r="J6017" s="31">
        <v>4571.3019999999997</v>
      </c>
      <c r="K6017" s="31">
        <v>2359.6480000000001</v>
      </c>
      <c r="L6017" s="31">
        <v>126.87</v>
      </c>
      <c r="M6017" s="31">
        <v>127.64</v>
      </c>
      <c r="N6017" s="31">
        <v>85.947000000000003</v>
      </c>
      <c r="O6017" s="31">
        <v>94.197699999999998</v>
      </c>
      <c r="P6017" s="31">
        <v>114.23050000000001</v>
      </c>
      <c r="Q6017" s="31">
        <v>2540.5823999999998</v>
      </c>
      <c r="R6017" s="31">
        <v>79.649000000000001</v>
      </c>
      <c r="S6017" s="31" t="s">
        <v>108</v>
      </c>
    </row>
    <row r="6018" spans="1:19" x14ac:dyDescent="0.35">
      <c r="A6018" s="2">
        <v>41292</v>
      </c>
      <c r="B6018" s="31">
        <v>857.16179999999997</v>
      </c>
      <c r="C6018" s="31">
        <v>1943.3209999999999</v>
      </c>
      <c r="D6018" s="31">
        <v>739.2405</v>
      </c>
      <c r="E6018" s="31">
        <v>712.45929999999998</v>
      </c>
      <c r="F6018" s="31">
        <v>142.91800000000001</v>
      </c>
      <c r="G6018" s="31">
        <v>431.15219999999999</v>
      </c>
      <c r="H6018" s="31">
        <v>8.9863400000000002</v>
      </c>
      <c r="I6018" s="31">
        <v>2549.326</v>
      </c>
      <c r="J6018" s="31">
        <v>4580.51</v>
      </c>
      <c r="K6018" s="31">
        <v>2368.9050000000002</v>
      </c>
      <c r="L6018" s="31">
        <v>127.15</v>
      </c>
      <c r="M6018" s="31">
        <v>128.09</v>
      </c>
      <c r="N6018" s="31">
        <v>85.735299999999995</v>
      </c>
      <c r="O6018" s="31">
        <v>93.632099999999994</v>
      </c>
      <c r="P6018" s="31">
        <v>113.6666</v>
      </c>
      <c r="Q6018" s="31">
        <v>2558.5347000000002</v>
      </c>
      <c r="R6018" s="31">
        <v>80.036000000000001</v>
      </c>
      <c r="S6018" s="31" t="s">
        <v>108</v>
      </c>
    </row>
    <row r="6019" spans="1:19" x14ac:dyDescent="0.35">
      <c r="A6019" s="2">
        <v>41295</v>
      </c>
      <c r="B6019" s="31">
        <v>857.16179999999997</v>
      </c>
      <c r="C6019" s="31">
        <v>1943.3209999999999</v>
      </c>
      <c r="D6019" s="31">
        <v>739.2405</v>
      </c>
      <c r="E6019" s="31">
        <v>712.45929999999998</v>
      </c>
      <c r="F6019" s="31">
        <v>142.91800000000001</v>
      </c>
      <c r="G6019" s="31">
        <v>431.15219999999999</v>
      </c>
      <c r="H6019" s="31">
        <v>8.9863400000000002</v>
      </c>
      <c r="I6019" s="31">
        <v>2552.154</v>
      </c>
      <c r="J6019" s="31">
        <v>4580.51</v>
      </c>
      <c r="K6019" s="31">
        <v>2361.962</v>
      </c>
      <c r="L6019" s="31">
        <v>127.15</v>
      </c>
      <c r="M6019" s="31">
        <v>128.09</v>
      </c>
      <c r="N6019" s="31">
        <v>85.735299999999995</v>
      </c>
      <c r="O6019" s="31">
        <v>93.7928</v>
      </c>
      <c r="P6019" s="31">
        <v>113.8622</v>
      </c>
      <c r="Q6019" s="31">
        <v>2552.3180000000002</v>
      </c>
      <c r="R6019" s="31">
        <v>80.036000000000001</v>
      </c>
      <c r="S6019" s="31" t="s">
        <v>108</v>
      </c>
    </row>
    <row r="6020" spans="1:19" x14ac:dyDescent="0.35">
      <c r="A6020" s="2">
        <v>41296</v>
      </c>
      <c r="B6020" s="31">
        <v>860.87210000000005</v>
      </c>
      <c r="C6020" s="31">
        <v>1963.92</v>
      </c>
      <c r="D6020" s="31">
        <v>748.59059999999999</v>
      </c>
      <c r="E6020" s="31">
        <v>718.65060000000005</v>
      </c>
      <c r="F6020" s="31">
        <v>143.4426</v>
      </c>
      <c r="G6020" s="31">
        <v>437.93959999999998</v>
      </c>
      <c r="H6020" s="31">
        <v>8.703182</v>
      </c>
      <c r="I6020" s="31">
        <v>2552.8609999999999</v>
      </c>
      <c r="J6020" s="31">
        <v>4584.8429999999998</v>
      </c>
      <c r="K6020" s="31">
        <v>2365.5990000000002</v>
      </c>
      <c r="L6020" s="31">
        <v>128.05000000000001</v>
      </c>
      <c r="M6020" s="31">
        <v>129.13</v>
      </c>
      <c r="N6020" s="31">
        <v>86.276300000000006</v>
      </c>
      <c r="O6020" s="31">
        <v>95.121099999999998</v>
      </c>
      <c r="P6020" s="31">
        <v>113.6217</v>
      </c>
      <c r="Q6020" s="31">
        <v>2554.8764999999999</v>
      </c>
      <c r="R6020" s="31">
        <v>79.873999999999995</v>
      </c>
      <c r="S6020" s="31" t="s">
        <v>108</v>
      </c>
    </row>
    <row r="6021" spans="1:19" x14ac:dyDescent="0.35">
      <c r="A6021" s="2">
        <v>41297</v>
      </c>
      <c r="B6021" s="31">
        <v>863.34559999999999</v>
      </c>
      <c r="C6021" s="31">
        <v>1969.3119999999999</v>
      </c>
      <c r="D6021" s="31">
        <v>750.14890000000003</v>
      </c>
      <c r="E6021" s="31">
        <v>716.01930000000004</v>
      </c>
      <c r="F6021" s="31">
        <v>142.89269999999999</v>
      </c>
      <c r="G6021" s="31">
        <v>433.49009999999998</v>
      </c>
      <c r="H6021" s="31">
        <v>8.7110479999999999</v>
      </c>
      <c r="I6021" s="31">
        <v>2551.4470000000001</v>
      </c>
      <c r="J6021" s="31">
        <v>4585.9269999999997</v>
      </c>
      <c r="K6021" s="31">
        <v>2373.3679999999999</v>
      </c>
      <c r="L6021" s="31">
        <v>128.12</v>
      </c>
      <c r="M6021" s="31">
        <v>128.76</v>
      </c>
      <c r="N6021" s="31">
        <v>86.527199999999993</v>
      </c>
      <c r="O6021" s="31">
        <v>95.120500000000007</v>
      </c>
      <c r="P6021" s="31">
        <v>113.5689</v>
      </c>
      <c r="Q6021" s="31">
        <v>2548.8818999999999</v>
      </c>
      <c r="R6021" s="31">
        <v>79.92</v>
      </c>
      <c r="S6021" s="31" t="s">
        <v>108</v>
      </c>
    </row>
    <row r="6022" spans="1:19" x14ac:dyDescent="0.35">
      <c r="A6022" s="2">
        <v>41298</v>
      </c>
      <c r="B6022" s="31">
        <v>867.51969999999994</v>
      </c>
      <c r="C6022" s="31">
        <v>1988.529</v>
      </c>
      <c r="D6022" s="31">
        <v>754.43439999999998</v>
      </c>
      <c r="E6022" s="31">
        <v>715.17909999999995</v>
      </c>
      <c r="F6022" s="31">
        <v>141.47130000000001</v>
      </c>
      <c r="G6022" s="31">
        <v>432.9622</v>
      </c>
      <c r="H6022" s="31">
        <v>8.6323930000000004</v>
      </c>
      <c r="I6022" s="31">
        <v>2552.8609999999999</v>
      </c>
      <c r="J6022" s="31">
        <v>4583.76</v>
      </c>
      <c r="K6022" s="31">
        <v>2366.9209999999998</v>
      </c>
      <c r="L6022" s="31">
        <v>128.25</v>
      </c>
      <c r="M6022" s="31">
        <v>129.26</v>
      </c>
      <c r="N6022" s="31">
        <v>85.249200000000002</v>
      </c>
      <c r="O6022" s="31">
        <v>93.575800000000001</v>
      </c>
      <c r="P6022" s="31">
        <v>114.3614</v>
      </c>
      <c r="Q6022" s="31">
        <v>2538.7928000000002</v>
      </c>
      <c r="R6022" s="31">
        <v>79.948999999999998</v>
      </c>
      <c r="S6022" s="31" t="s">
        <v>108</v>
      </c>
    </row>
    <row r="6023" spans="1:19" x14ac:dyDescent="0.35">
      <c r="A6023" s="2">
        <v>41299</v>
      </c>
      <c r="B6023" s="31">
        <v>866.97860000000003</v>
      </c>
      <c r="C6023" s="31">
        <v>1997.5840000000001</v>
      </c>
      <c r="D6023" s="31">
        <v>749.36980000000005</v>
      </c>
      <c r="E6023" s="31">
        <v>709.23109999999997</v>
      </c>
      <c r="F6023" s="31">
        <v>140.346</v>
      </c>
      <c r="G6023" s="31">
        <v>434.6968</v>
      </c>
      <c r="H6023" s="31">
        <v>8.5458719999999992</v>
      </c>
      <c r="I6023" s="31">
        <v>2554.6289999999999</v>
      </c>
      <c r="J6023" s="31">
        <v>4555.0519999999997</v>
      </c>
      <c r="K6023" s="31">
        <v>2355.35</v>
      </c>
      <c r="L6023" s="31">
        <v>128.59</v>
      </c>
      <c r="M6023" s="31">
        <v>129.84</v>
      </c>
      <c r="N6023" s="31">
        <v>85.555000000000007</v>
      </c>
      <c r="O6023" s="31">
        <v>92.566900000000004</v>
      </c>
      <c r="P6023" s="31">
        <v>115.22329999999999</v>
      </c>
      <c r="Q6023" s="31">
        <v>2531.3588</v>
      </c>
      <c r="R6023" s="31">
        <v>79.748000000000005</v>
      </c>
      <c r="S6023" s="31" t="s">
        <v>108</v>
      </c>
    </row>
    <row r="6024" spans="1:19" x14ac:dyDescent="0.35">
      <c r="A6024" s="2">
        <v>41302</v>
      </c>
      <c r="B6024" s="31">
        <v>868.67920000000004</v>
      </c>
      <c r="C6024" s="31">
        <v>2032.9069999999999</v>
      </c>
      <c r="D6024" s="31">
        <v>749.56460000000004</v>
      </c>
      <c r="E6024" s="31">
        <v>710.82309999999995</v>
      </c>
      <c r="F6024" s="31">
        <v>140.02449999999999</v>
      </c>
      <c r="G6024" s="31">
        <v>436.733</v>
      </c>
      <c r="H6024" s="31">
        <v>8.4986789999999992</v>
      </c>
      <c r="I6024" s="31">
        <v>2550.21</v>
      </c>
      <c r="J6024" s="31">
        <v>4548.5519999999997</v>
      </c>
      <c r="K6024" s="31">
        <v>2343.6129999999998</v>
      </c>
      <c r="L6024" s="31">
        <v>128.69999999999999</v>
      </c>
      <c r="M6024" s="31">
        <v>130.11000000000001</v>
      </c>
      <c r="N6024" s="31">
        <v>85.852900000000005</v>
      </c>
      <c r="O6024" s="31">
        <v>92.918899999999994</v>
      </c>
      <c r="P6024" s="31">
        <v>115.1031</v>
      </c>
      <c r="Q6024" s="31">
        <v>2514.8465999999999</v>
      </c>
      <c r="R6024" s="31">
        <v>79.78</v>
      </c>
      <c r="S6024" s="31" t="s">
        <v>108</v>
      </c>
    </row>
    <row r="6025" spans="1:19" x14ac:dyDescent="0.35">
      <c r="A6025" s="2">
        <v>41303</v>
      </c>
      <c r="B6025" s="31">
        <v>875.63610000000006</v>
      </c>
      <c r="C6025" s="31">
        <v>2057.377</v>
      </c>
      <c r="D6025" s="31">
        <v>760.86260000000004</v>
      </c>
      <c r="E6025" s="31">
        <v>715.48869999999999</v>
      </c>
      <c r="F6025" s="31">
        <v>140.67599999999999</v>
      </c>
      <c r="G6025" s="31">
        <v>437.93970000000002</v>
      </c>
      <c r="H6025" s="31">
        <v>8.6323930000000004</v>
      </c>
      <c r="I6025" s="31">
        <v>2546.1439999999998</v>
      </c>
      <c r="J6025" s="31">
        <v>4548.5519999999997</v>
      </c>
      <c r="K6025" s="31">
        <v>2344.1089999999999</v>
      </c>
      <c r="L6025" s="31">
        <v>129.38999999999999</v>
      </c>
      <c r="M6025" s="31">
        <v>130.4</v>
      </c>
      <c r="N6025" s="31">
        <v>86.017499999999998</v>
      </c>
      <c r="O6025" s="31">
        <v>92.903300000000002</v>
      </c>
      <c r="P6025" s="31">
        <v>115.24769999999999</v>
      </c>
      <c r="Q6025" s="31">
        <v>2533.9121</v>
      </c>
      <c r="R6025" s="31">
        <v>79.563999999999993</v>
      </c>
      <c r="S6025" s="31" t="s">
        <v>108</v>
      </c>
    </row>
    <row r="6026" spans="1:19" x14ac:dyDescent="0.35">
      <c r="A6026" s="2">
        <v>41304</v>
      </c>
      <c r="B6026" s="31">
        <v>880.42859999999996</v>
      </c>
      <c r="C6026" s="31">
        <v>2096.7089999999998</v>
      </c>
      <c r="D6026" s="31">
        <v>763.97929999999997</v>
      </c>
      <c r="E6026" s="31">
        <v>726.36760000000004</v>
      </c>
      <c r="F6026" s="31">
        <v>142.27510000000001</v>
      </c>
      <c r="G6026" s="31">
        <v>446.08460000000002</v>
      </c>
      <c r="H6026" s="31">
        <v>8.5694689999999998</v>
      </c>
      <c r="I6026" s="31">
        <v>2545.7910000000002</v>
      </c>
      <c r="J6026" s="31">
        <v>4547.4690000000001</v>
      </c>
      <c r="K6026" s="31">
        <v>2337.6619999999998</v>
      </c>
      <c r="L6026" s="31">
        <v>128.55000000000001</v>
      </c>
      <c r="M6026" s="31">
        <v>128.33000000000001</v>
      </c>
      <c r="N6026" s="31">
        <v>85.798000000000002</v>
      </c>
      <c r="O6026" s="31">
        <v>92.479399999999998</v>
      </c>
      <c r="P6026" s="31">
        <v>116.0325</v>
      </c>
      <c r="Q6026" s="31">
        <v>2529.9852000000001</v>
      </c>
      <c r="R6026" s="31">
        <v>79.281000000000006</v>
      </c>
      <c r="S6026" s="31" t="s">
        <v>108</v>
      </c>
    </row>
    <row r="6027" spans="1:19" x14ac:dyDescent="0.35">
      <c r="A6027" s="2">
        <v>41305</v>
      </c>
      <c r="B6027" s="31">
        <v>885.37570000000005</v>
      </c>
      <c r="C6027" s="31">
        <v>2095.672</v>
      </c>
      <c r="D6027" s="31">
        <v>765.73239999999998</v>
      </c>
      <c r="E6027" s="31">
        <v>720.92809999999997</v>
      </c>
      <c r="F6027" s="31">
        <v>140.61680000000001</v>
      </c>
      <c r="G6027" s="31">
        <v>442.99259999999998</v>
      </c>
      <c r="H6027" s="31">
        <v>8.6717209999999998</v>
      </c>
      <c r="I6027" s="31">
        <v>2550.21</v>
      </c>
      <c r="J6027" s="31">
        <v>4550.7190000000001</v>
      </c>
      <c r="K6027" s="31">
        <v>2345.431</v>
      </c>
      <c r="L6027" s="31">
        <v>128.38</v>
      </c>
      <c r="M6027" s="31">
        <v>129.38999999999999</v>
      </c>
      <c r="N6027" s="31">
        <v>85.460899999999995</v>
      </c>
      <c r="O6027" s="31">
        <v>92.281099999999995</v>
      </c>
      <c r="P6027" s="31">
        <v>116.06399999999999</v>
      </c>
      <c r="Q6027" s="31">
        <v>2532.0351999999998</v>
      </c>
      <c r="R6027" s="31">
        <v>79.206999999999994</v>
      </c>
      <c r="S6027" s="31" t="s">
        <v>108</v>
      </c>
    </row>
    <row r="6028" spans="1:19" x14ac:dyDescent="0.35">
      <c r="A6028" s="2">
        <v>41306</v>
      </c>
      <c r="B6028" s="31">
        <v>895.11530000000005</v>
      </c>
      <c r="C6028" s="31">
        <v>2110.81</v>
      </c>
      <c r="D6028" s="31">
        <v>775.66690000000006</v>
      </c>
      <c r="E6028" s="31">
        <v>732.02809999999999</v>
      </c>
      <c r="F6028" s="31">
        <v>141.34440000000001</v>
      </c>
      <c r="G6028" s="31">
        <v>444.72719999999998</v>
      </c>
      <c r="H6028" s="31">
        <v>8.6717209999999998</v>
      </c>
      <c r="I6028" s="31">
        <v>2545.9670000000001</v>
      </c>
      <c r="J6028" s="31">
        <v>4545.3019999999997</v>
      </c>
      <c r="K6028" s="31">
        <v>2347.25</v>
      </c>
      <c r="L6028" s="31">
        <v>129.54</v>
      </c>
      <c r="M6028" s="31">
        <v>130.53</v>
      </c>
      <c r="N6028" s="31">
        <v>86.448800000000006</v>
      </c>
      <c r="O6028" s="31">
        <v>90.934399999999997</v>
      </c>
      <c r="P6028" s="31">
        <v>117.1074</v>
      </c>
      <c r="Q6028" s="31">
        <v>2541.1498999999999</v>
      </c>
      <c r="R6028" s="31">
        <v>79.125</v>
      </c>
      <c r="S6028" s="31" t="s">
        <v>108</v>
      </c>
    </row>
    <row r="6029" spans="1:19" x14ac:dyDescent="0.35">
      <c r="A6029" s="2">
        <v>41309</v>
      </c>
      <c r="B6029" s="31">
        <v>886.61249999999995</v>
      </c>
      <c r="C6029" s="31">
        <v>2081.7080000000001</v>
      </c>
      <c r="D6029" s="31">
        <v>773.91380000000004</v>
      </c>
      <c r="E6029" s="31">
        <v>733.24419999999998</v>
      </c>
      <c r="F6029" s="31">
        <v>141.83510000000001</v>
      </c>
      <c r="G6029" s="31">
        <v>449.10129999999998</v>
      </c>
      <c r="H6029" s="31">
        <v>8.6205949999999998</v>
      </c>
      <c r="I6029" s="31">
        <v>2539.25</v>
      </c>
      <c r="J6029" s="31">
        <v>4558.3019999999997</v>
      </c>
      <c r="K6029" s="31">
        <v>2357.6640000000002</v>
      </c>
      <c r="L6029" s="31">
        <v>128.4</v>
      </c>
      <c r="M6029" s="31">
        <v>129.24</v>
      </c>
      <c r="N6029" s="31">
        <v>85.037499999999994</v>
      </c>
      <c r="O6029" s="31">
        <v>90.850399999999993</v>
      </c>
      <c r="P6029" s="31">
        <v>115.9363</v>
      </c>
      <c r="Q6029" s="31">
        <v>2540.951</v>
      </c>
      <c r="R6029" s="31">
        <v>79.554000000000002</v>
      </c>
      <c r="S6029" s="31" t="s">
        <v>108</v>
      </c>
    </row>
    <row r="6030" spans="1:19" x14ac:dyDescent="0.35">
      <c r="A6030" s="2">
        <v>41310</v>
      </c>
      <c r="B6030" s="31">
        <v>893.33749999999998</v>
      </c>
      <c r="C6030" s="31">
        <v>2099.6109999999999</v>
      </c>
      <c r="D6030" s="31">
        <v>778.39400000000001</v>
      </c>
      <c r="E6030" s="31">
        <v>730.03800000000001</v>
      </c>
      <c r="F6030" s="31">
        <v>141.58969999999999</v>
      </c>
      <c r="G6030" s="31">
        <v>451.13749999999999</v>
      </c>
      <c r="H6030" s="31">
        <v>8.8329640000000005</v>
      </c>
      <c r="I6030" s="31">
        <v>2543.1390000000001</v>
      </c>
      <c r="J6030" s="31">
        <v>4548.5519999999997</v>
      </c>
      <c r="K6030" s="31">
        <v>2350.3910000000001</v>
      </c>
      <c r="L6030" s="31">
        <v>129.47</v>
      </c>
      <c r="M6030" s="31">
        <v>130.19999999999999</v>
      </c>
      <c r="N6030" s="31">
        <v>86.221400000000003</v>
      </c>
      <c r="O6030" s="31">
        <v>90.169200000000004</v>
      </c>
      <c r="P6030" s="31">
        <v>115.67870000000001</v>
      </c>
      <c r="Q6030" s="31">
        <v>2528.9582999999998</v>
      </c>
      <c r="R6030" s="31">
        <v>79.488</v>
      </c>
      <c r="S6030" s="31" t="s">
        <v>108</v>
      </c>
    </row>
    <row r="6031" spans="1:19" x14ac:dyDescent="0.35">
      <c r="A6031" s="2">
        <v>41311</v>
      </c>
      <c r="B6031" s="31">
        <v>895.42460000000005</v>
      </c>
      <c r="C6031" s="31">
        <v>2101.201</v>
      </c>
      <c r="D6031" s="31">
        <v>780.34190000000001</v>
      </c>
      <c r="E6031" s="31">
        <v>727.82680000000005</v>
      </c>
      <c r="F6031" s="31">
        <v>142.03809999999999</v>
      </c>
      <c r="G6031" s="31">
        <v>448.7242</v>
      </c>
      <c r="H6031" s="31">
        <v>8.7425110000000004</v>
      </c>
      <c r="I6031" s="31">
        <v>2545.0839999999998</v>
      </c>
      <c r="J6031" s="31">
        <v>4562.0929999999998</v>
      </c>
      <c r="K6031" s="31">
        <v>2356.011</v>
      </c>
      <c r="L6031" s="31">
        <v>129.54</v>
      </c>
      <c r="M6031" s="31">
        <v>130.69999999999999</v>
      </c>
      <c r="N6031" s="31">
        <v>85.844999999999999</v>
      </c>
      <c r="O6031" s="31">
        <v>90.024799999999999</v>
      </c>
      <c r="P6031" s="31">
        <v>115.755</v>
      </c>
      <c r="Q6031" s="31">
        <v>2519.8905</v>
      </c>
      <c r="R6031" s="31">
        <v>79.721000000000004</v>
      </c>
      <c r="S6031" s="31" t="s">
        <v>108</v>
      </c>
    </row>
    <row r="6032" spans="1:19" x14ac:dyDescent="0.35">
      <c r="A6032" s="2">
        <v>41312</v>
      </c>
      <c r="B6032" s="31">
        <v>899.21220000000005</v>
      </c>
      <c r="C6032" s="31">
        <v>2073.6889999999999</v>
      </c>
      <c r="D6032" s="31">
        <v>782.4846</v>
      </c>
      <c r="E6032" s="31">
        <v>723.84670000000006</v>
      </c>
      <c r="F6032" s="31">
        <v>141.40350000000001</v>
      </c>
      <c r="G6032" s="31">
        <v>448.49799999999999</v>
      </c>
      <c r="H6032" s="31">
        <v>8.8015019999999993</v>
      </c>
      <c r="I6032" s="31">
        <v>2547.558</v>
      </c>
      <c r="J6032" s="31">
        <v>4566.9679999999998</v>
      </c>
      <c r="K6032" s="31">
        <v>2360.64</v>
      </c>
      <c r="L6032" s="31">
        <v>129.41</v>
      </c>
      <c r="M6032" s="31">
        <v>130.33000000000001</v>
      </c>
      <c r="N6032" s="31">
        <v>85.994</v>
      </c>
      <c r="O6032" s="31">
        <v>90.346000000000004</v>
      </c>
      <c r="P6032" s="31">
        <v>114.4873</v>
      </c>
      <c r="Q6032" s="31">
        <v>2510.0369999999998</v>
      </c>
      <c r="R6032" s="31">
        <v>80.191999999999993</v>
      </c>
      <c r="S6032" s="31" t="s">
        <v>108</v>
      </c>
    </row>
    <row r="6033" spans="1:19" x14ac:dyDescent="0.35">
      <c r="A6033" s="2">
        <v>41313</v>
      </c>
      <c r="B6033" s="31">
        <v>910.93330000000003</v>
      </c>
      <c r="C6033" s="31">
        <v>2113.5250000000001</v>
      </c>
      <c r="D6033" s="31">
        <v>794.15470000000005</v>
      </c>
      <c r="E6033" s="31">
        <v>732.19849999999997</v>
      </c>
      <c r="F6033" s="31">
        <v>141.03120000000001</v>
      </c>
      <c r="G6033" s="31">
        <v>438.01119999999997</v>
      </c>
      <c r="H6033" s="31">
        <v>8.7755410000000005</v>
      </c>
      <c r="I6033" s="31">
        <v>2548.7959999999998</v>
      </c>
      <c r="J6033" s="31">
        <v>4566.4269999999997</v>
      </c>
      <c r="K6033" s="31">
        <v>2360.8049999999998</v>
      </c>
      <c r="L6033" s="31">
        <v>130.03</v>
      </c>
      <c r="M6033" s="31">
        <v>131.19</v>
      </c>
      <c r="N6033" s="31">
        <v>86.934899999999999</v>
      </c>
      <c r="O6033" s="31">
        <v>90.808700000000002</v>
      </c>
      <c r="P6033" s="31">
        <v>114.4097</v>
      </c>
      <c r="Q6033" s="31">
        <v>2513.2139000000002</v>
      </c>
      <c r="R6033" s="31">
        <v>80.245999999999995</v>
      </c>
      <c r="S6033" s="31" t="s">
        <v>108</v>
      </c>
    </row>
    <row r="6034" spans="1:19" x14ac:dyDescent="0.35">
      <c r="A6034" s="2">
        <v>41316</v>
      </c>
      <c r="B6034" s="31">
        <v>906.21879999999999</v>
      </c>
      <c r="C6034" s="31">
        <v>2089.7640000000001</v>
      </c>
      <c r="D6034" s="31">
        <v>790.90909999999997</v>
      </c>
      <c r="E6034" s="31">
        <v>723.74239999999998</v>
      </c>
      <c r="F6034" s="31">
        <v>139.52520000000001</v>
      </c>
      <c r="G6034" s="31">
        <v>431.83260000000001</v>
      </c>
      <c r="H6034" s="31">
        <v>8.5520200000000006</v>
      </c>
      <c r="I6034" s="31">
        <v>2548.7959999999998</v>
      </c>
      <c r="J6034" s="31">
        <v>4564.8019999999997</v>
      </c>
      <c r="K6034" s="31">
        <v>2361.1350000000002</v>
      </c>
      <c r="L6034" s="31">
        <v>130.07</v>
      </c>
      <c r="M6034" s="31">
        <v>131.1</v>
      </c>
      <c r="N6034" s="31">
        <v>86.887799999999999</v>
      </c>
      <c r="O6034" s="31">
        <v>90.133399999999995</v>
      </c>
      <c r="P6034" s="31">
        <v>114.3917</v>
      </c>
      <c r="Q6034" s="31">
        <v>2508.1801999999998</v>
      </c>
      <c r="R6034" s="31">
        <v>80.31</v>
      </c>
      <c r="S6034" s="31" t="s">
        <v>108</v>
      </c>
    </row>
    <row r="6035" spans="1:19" x14ac:dyDescent="0.35">
      <c r="A6035" s="2">
        <v>41317</v>
      </c>
      <c r="B6035" s="31">
        <v>910.50530000000003</v>
      </c>
      <c r="C6035" s="31">
        <v>2111.6210000000001</v>
      </c>
      <c r="D6035" s="31">
        <v>786.40390000000002</v>
      </c>
      <c r="E6035" s="31">
        <v>726.84040000000005</v>
      </c>
      <c r="F6035" s="31">
        <v>139.5675</v>
      </c>
      <c r="G6035" s="31">
        <v>429.11649999999997</v>
      </c>
      <c r="H6035" s="31">
        <v>8.5551689999999994</v>
      </c>
      <c r="I6035" s="31">
        <v>2550.21</v>
      </c>
      <c r="J6035" s="31">
        <v>4556.1350000000002</v>
      </c>
      <c r="K6035" s="31">
        <v>2356.1759999999999</v>
      </c>
      <c r="L6035" s="31">
        <v>130.35</v>
      </c>
      <c r="M6035" s="31">
        <v>131.69</v>
      </c>
      <c r="N6035" s="31">
        <v>86.582099999999997</v>
      </c>
      <c r="O6035" s="31">
        <v>90.496200000000002</v>
      </c>
      <c r="P6035" s="31">
        <v>115.126</v>
      </c>
      <c r="Q6035" s="31">
        <v>2509.6545999999998</v>
      </c>
      <c r="R6035" s="31">
        <v>80.105999999999995</v>
      </c>
      <c r="S6035" s="31" t="s">
        <v>108</v>
      </c>
    </row>
    <row r="6036" spans="1:19" x14ac:dyDescent="0.35">
      <c r="A6036" s="2">
        <v>41318</v>
      </c>
      <c r="B6036" s="31">
        <v>911.20519999999999</v>
      </c>
      <c r="C6036" s="31">
        <v>2115.4920000000002</v>
      </c>
      <c r="D6036" s="31">
        <v>788.99360000000001</v>
      </c>
      <c r="E6036" s="31">
        <v>725.98320000000001</v>
      </c>
      <c r="F6036" s="31">
        <v>139.18680000000001</v>
      </c>
      <c r="G6036" s="31">
        <v>430.226</v>
      </c>
      <c r="H6036" s="31">
        <v>8.5268069999999998</v>
      </c>
      <c r="I6036" s="31">
        <v>2551.6239999999998</v>
      </c>
      <c r="J6036" s="31">
        <v>4546.3850000000002</v>
      </c>
      <c r="K6036" s="31">
        <v>2347.9110000000001</v>
      </c>
      <c r="L6036" s="31">
        <v>130.44</v>
      </c>
      <c r="M6036" s="31">
        <v>132.21</v>
      </c>
      <c r="N6036" s="31">
        <v>86.88</v>
      </c>
      <c r="O6036" s="31">
        <v>90.102900000000005</v>
      </c>
      <c r="P6036" s="31">
        <v>114.88590000000001</v>
      </c>
      <c r="Q6036" s="31">
        <v>2523.5120999999999</v>
      </c>
      <c r="R6036" s="31">
        <v>80.090999999999994</v>
      </c>
      <c r="S6036" s="31" t="s">
        <v>108</v>
      </c>
    </row>
    <row r="6037" spans="1:19" x14ac:dyDescent="0.35">
      <c r="A6037" s="2">
        <v>41319</v>
      </c>
      <c r="B6037" s="31">
        <v>912.21770000000004</v>
      </c>
      <c r="C6037" s="31">
        <v>2144.33</v>
      </c>
      <c r="D6037" s="31">
        <v>789.58299999999997</v>
      </c>
      <c r="E6037" s="31">
        <v>727.1318</v>
      </c>
      <c r="F6037" s="31">
        <v>138.37459999999999</v>
      </c>
      <c r="G6037" s="31">
        <v>428.70420000000001</v>
      </c>
      <c r="H6037" s="31">
        <v>8.4717950000000002</v>
      </c>
      <c r="I6037" s="31">
        <v>2545.614</v>
      </c>
      <c r="J6037" s="31">
        <v>4560.4679999999998</v>
      </c>
      <c r="K6037" s="31">
        <v>2356.8380000000002</v>
      </c>
      <c r="L6037" s="31">
        <v>130.55000000000001</v>
      </c>
      <c r="M6037" s="31">
        <v>132.47</v>
      </c>
      <c r="N6037" s="31">
        <v>86.785899999999998</v>
      </c>
      <c r="O6037" s="31">
        <v>90.487700000000004</v>
      </c>
      <c r="P6037" s="31">
        <v>114.0707</v>
      </c>
      <c r="Q6037" s="31">
        <v>2525.7815000000001</v>
      </c>
      <c r="R6037" s="31">
        <v>80.457999999999998</v>
      </c>
      <c r="S6037" s="31" t="s">
        <v>108</v>
      </c>
    </row>
    <row r="6038" spans="1:19" x14ac:dyDescent="0.35">
      <c r="A6038" s="2">
        <v>41320</v>
      </c>
      <c r="B6038" s="31">
        <v>909.33609999999999</v>
      </c>
      <c r="C6038" s="31">
        <v>2142.6489999999999</v>
      </c>
      <c r="D6038" s="31">
        <v>783.09969999999998</v>
      </c>
      <c r="E6038" s="31">
        <v>724.08370000000002</v>
      </c>
      <c r="F6038" s="31">
        <v>136.1748</v>
      </c>
      <c r="G6038" s="31">
        <v>430.60649999999998</v>
      </c>
      <c r="H6038" s="31">
        <v>8.4246420000000004</v>
      </c>
      <c r="I6038" s="31">
        <v>2548.973</v>
      </c>
      <c r="J6038" s="31">
        <v>4559.3850000000002</v>
      </c>
      <c r="K6038" s="31">
        <v>2352.7049999999999</v>
      </c>
      <c r="L6038" s="31">
        <v>130.41999999999999</v>
      </c>
      <c r="M6038" s="31">
        <v>132.61000000000001</v>
      </c>
      <c r="N6038" s="31">
        <v>86.597700000000003</v>
      </c>
      <c r="O6038" s="31">
        <v>89.764399999999995</v>
      </c>
      <c r="P6038" s="31">
        <v>114.14749999999999</v>
      </c>
      <c r="Q6038" s="31">
        <v>2527.4124999999999</v>
      </c>
      <c r="R6038" s="31">
        <v>80.58</v>
      </c>
      <c r="S6038" s="31" t="s">
        <v>108</v>
      </c>
    </row>
    <row r="6039" spans="1:19" x14ac:dyDescent="0.35">
      <c r="A6039" s="2">
        <v>41323</v>
      </c>
      <c r="B6039" s="31">
        <v>909.33609999999999</v>
      </c>
      <c r="C6039" s="31">
        <v>2142.6489999999999</v>
      </c>
      <c r="D6039" s="31">
        <v>783.09969999999998</v>
      </c>
      <c r="E6039" s="31">
        <v>724.08370000000002</v>
      </c>
      <c r="F6039" s="31">
        <v>136.1748</v>
      </c>
      <c r="G6039" s="31">
        <v>430.60649999999998</v>
      </c>
      <c r="H6039" s="31">
        <v>8.4246420000000004</v>
      </c>
      <c r="I6039" s="31">
        <v>2549.6799999999998</v>
      </c>
      <c r="J6039" s="31">
        <v>4559.3850000000002</v>
      </c>
      <c r="K6039" s="31">
        <v>2359.6480000000001</v>
      </c>
      <c r="L6039" s="31">
        <v>130.41999999999999</v>
      </c>
      <c r="M6039" s="31">
        <v>132.61000000000001</v>
      </c>
      <c r="N6039" s="31">
        <v>86.597700000000003</v>
      </c>
      <c r="O6039" s="31">
        <v>89.591700000000003</v>
      </c>
      <c r="P6039" s="31">
        <v>114.1469</v>
      </c>
      <c r="Q6039" s="31">
        <v>2522.3252000000002</v>
      </c>
      <c r="R6039" s="31">
        <v>80.626999999999995</v>
      </c>
      <c r="S6039" s="31" t="s">
        <v>108</v>
      </c>
    </row>
    <row r="6040" spans="1:19" x14ac:dyDescent="0.35">
      <c r="A6040" s="2">
        <v>41324</v>
      </c>
      <c r="B6040" s="31">
        <v>908.09</v>
      </c>
      <c r="C6040" s="31">
        <v>2143.5540000000001</v>
      </c>
      <c r="D6040" s="31">
        <v>781.92089999999996</v>
      </c>
      <c r="E6040" s="31">
        <v>710.21249999999998</v>
      </c>
      <c r="F6040" s="31">
        <v>135.72640000000001</v>
      </c>
      <c r="G6040" s="31">
        <v>443.54219999999998</v>
      </c>
      <c r="H6040" s="31">
        <v>8.3264069999999997</v>
      </c>
      <c r="I6040" s="31">
        <v>2551.6239999999998</v>
      </c>
      <c r="J6040" s="31">
        <v>4552.8850000000002</v>
      </c>
      <c r="K6040" s="31">
        <v>2360.64</v>
      </c>
      <c r="L6040" s="31">
        <v>131.36000000000001</v>
      </c>
      <c r="M6040" s="31">
        <v>133.94</v>
      </c>
      <c r="N6040" s="31">
        <v>87.209299999999999</v>
      </c>
      <c r="O6040" s="31">
        <v>90.040199999999999</v>
      </c>
      <c r="P6040" s="31">
        <v>114.1979</v>
      </c>
      <c r="Q6040" s="31">
        <v>2521.4863999999998</v>
      </c>
      <c r="R6040" s="31">
        <v>80.468000000000004</v>
      </c>
      <c r="S6040" s="31" t="s">
        <v>108</v>
      </c>
    </row>
    <row r="6041" spans="1:19" x14ac:dyDescent="0.35">
      <c r="A6041" s="2">
        <v>41325</v>
      </c>
      <c r="B6041" s="31">
        <v>893.37049999999999</v>
      </c>
      <c r="C6041" s="31">
        <v>2106.893</v>
      </c>
      <c r="D6041" s="31">
        <v>778.77750000000003</v>
      </c>
      <c r="E6041" s="31">
        <v>702.19460000000004</v>
      </c>
      <c r="F6041" s="31">
        <v>133.50970000000001</v>
      </c>
      <c r="G6041" s="31">
        <v>446.96640000000002</v>
      </c>
      <c r="H6041" s="31">
        <v>8.3028309999999994</v>
      </c>
      <c r="I6041" s="31">
        <v>2551.0940000000001</v>
      </c>
      <c r="J6041" s="31">
        <v>4557.2179999999998</v>
      </c>
      <c r="K6041" s="31">
        <v>2354.027</v>
      </c>
      <c r="L6041" s="31">
        <v>129.56</v>
      </c>
      <c r="M6041" s="31">
        <v>131.13</v>
      </c>
      <c r="N6041" s="31">
        <v>85.852900000000005</v>
      </c>
      <c r="O6041" s="31">
        <v>89.876099999999994</v>
      </c>
      <c r="P6041" s="31">
        <v>114.3081</v>
      </c>
      <c r="Q6041" s="31">
        <v>2532.1410999999998</v>
      </c>
      <c r="R6041" s="31">
        <v>81.069000000000003</v>
      </c>
      <c r="S6041" s="31" t="s">
        <v>108</v>
      </c>
    </row>
    <row r="6042" spans="1:19" x14ac:dyDescent="0.35">
      <c r="A6042" s="2">
        <v>41326</v>
      </c>
      <c r="B6042" s="31">
        <v>877.5607</v>
      </c>
      <c r="C6042" s="31">
        <v>2091.0520000000001</v>
      </c>
      <c r="D6042" s="31">
        <v>767.3827</v>
      </c>
      <c r="E6042" s="31">
        <v>693.51409999999998</v>
      </c>
      <c r="F6042" s="31">
        <v>133.56049999999999</v>
      </c>
      <c r="G6042" s="31">
        <v>447.57510000000002</v>
      </c>
      <c r="H6042" s="31">
        <v>8.3814189999999993</v>
      </c>
      <c r="I6042" s="31">
        <v>2552.5079999999998</v>
      </c>
      <c r="J6042" s="31">
        <v>4568.5929999999998</v>
      </c>
      <c r="K6042" s="31">
        <v>2369.8969999999999</v>
      </c>
      <c r="L6042" s="31">
        <v>129.04</v>
      </c>
      <c r="M6042" s="31">
        <v>130.18</v>
      </c>
      <c r="N6042" s="31">
        <v>85.115899999999996</v>
      </c>
      <c r="O6042" s="31">
        <v>90.649100000000004</v>
      </c>
      <c r="P6042" s="31">
        <v>113.0492</v>
      </c>
      <c r="Q6042" s="31">
        <v>2495.9571999999998</v>
      </c>
      <c r="R6042" s="31">
        <v>81.460999999999999</v>
      </c>
      <c r="S6042" s="31" t="s">
        <v>108</v>
      </c>
    </row>
    <row r="6043" spans="1:19" x14ac:dyDescent="0.35">
      <c r="A6043" s="2">
        <v>41327</v>
      </c>
      <c r="B6043" s="31">
        <v>881.6884</v>
      </c>
      <c r="C6043" s="31">
        <v>2111.6129999999998</v>
      </c>
      <c r="D6043" s="31">
        <v>764.04280000000006</v>
      </c>
      <c r="E6043" s="31">
        <v>688.25720000000001</v>
      </c>
      <c r="F6043" s="31">
        <v>133.06979999999999</v>
      </c>
      <c r="G6043" s="31">
        <v>439.4332</v>
      </c>
      <c r="H6043" s="31">
        <v>8.4049949999999995</v>
      </c>
      <c r="I6043" s="31">
        <v>2553.7449999999999</v>
      </c>
      <c r="J6043" s="31">
        <v>4572.3850000000002</v>
      </c>
      <c r="K6043" s="31">
        <v>2373.864</v>
      </c>
      <c r="L6043" s="31">
        <v>130.19999999999999</v>
      </c>
      <c r="M6043" s="31">
        <v>131.59</v>
      </c>
      <c r="N6043" s="31">
        <v>85.798000000000002</v>
      </c>
      <c r="O6043" s="31">
        <v>90.328000000000003</v>
      </c>
      <c r="P6043" s="31">
        <v>112.52760000000001</v>
      </c>
      <c r="Q6043" s="31">
        <v>2496.5336000000002</v>
      </c>
      <c r="R6043" s="31">
        <v>81.481999999999999</v>
      </c>
      <c r="S6043" s="31" t="s">
        <v>108</v>
      </c>
    </row>
    <row r="6044" spans="1:19" x14ac:dyDescent="0.35">
      <c r="A6044" s="2">
        <v>41330</v>
      </c>
      <c r="B6044" s="31">
        <v>884.02480000000003</v>
      </c>
      <c r="C6044" s="31">
        <v>2110.1909999999998</v>
      </c>
      <c r="D6044" s="31">
        <v>766.59680000000003</v>
      </c>
      <c r="E6044" s="31">
        <v>691.43780000000004</v>
      </c>
      <c r="F6044" s="31">
        <v>134.23740000000001</v>
      </c>
      <c r="G6044" s="31">
        <v>436.84609999999998</v>
      </c>
      <c r="H6044" s="31">
        <v>8.4207129999999992</v>
      </c>
      <c r="I6044" s="31">
        <v>2556.75</v>
      </c>
      <c r="J6044" s="31">
        <v>4593.1509999999998</v>
      </c>
      <c r="K6044" s="31">
        <v>2372.2109999999998</v>
      </c>
      <c r="L6044" s="31">
        <v>127.86</v>
      </c>
      <c r="M6044" s="31">
        <v>128.79</v>
      </c>
      <c r="N6044" s="31">
        <v>84.747399999999999</v>
      </c>
      <c r="O6044" s="31">
        <v>89.768799999999999</v>
      </c>
      <c r="P6044" s="31">
        <v>112.97920000000001</v>
      </c>
      <c r="Q6044" s="31">
        <v>2498.9762000000001</v>
      </c>
      <c r="R6044" s="31">
        <v>81.67</v>
      </c>
      <c r="S6044" s="31" t="s">
        <v>108</v>
      </c>
    </row>
    <row r="6045" spans="1:19" x14ac:dyDescent="0.35">
      <c r="A6045" s="2">
        <v>41331</v>
      </c>
      <c r="B6045" s="31">
        <v>871.09659999999997</v>
      </c>
      <c r="C6045" s="31">
        <v>2068.2919999999999</v>
      </c>
      <c r="D6045" s="31">
        <v>751.27269999999999</v>
      </c>
      <c r="E6045" s="31">
        <v>693.20479999999998</v>
      </c>
      <c r="F6045" s="31">
        <v>136.6825</v>
      </c>
      <c r="G6045" s="31">
        <v>435.7808</v>
      </c>
      <c r="H6045" s="31">
        <v>8.3499839999999992</v>
      </c>
      <c r="I6045" s="31">
        <v>2559.7550000000001</v>
      </c>
      <c r="J6045" s="31">
        <v>4599.4089999999997</v>
      </c>
      <c r="K6045" s="31">
        <v>2395.0230000000001</v>
      </c>
      <c r="L6045" s="31">
        <v>128.31</v>
      </c>
      <c r="M6045" s="31">
        <v>128.88999999999999</v>
      </c>
      <c r="N6045" s="31">
        <v>84.919899999999998</v>
      </c>
      <c r="O6045" s="31">
        <v>91.828999999999994</v>
      </c>
      <c r="P6045" s="31">
        <v>111.7655</v>
      </c>
      <c r="Q6045" s="31">
        <v>2471.2973000000002</v>
      </c>
      <c r="R6045" s="31">
        <v>81.87</v>
      </c>
      <c r="S6045" s="31" t="s">
        <v>108</v>
      </c>
    </row>
    <row r="6046" spans="1:19" x14ac:dyDescent="0.35">
      <c r="A6046" s="2">
        <v>41332</v>
      </c>
      <c r="B6046" s="31">
        <v>864.24310000000003</v>
      </c>
      <c r="C6046" s="31">
        <v>2008.4829999999999</v>
      </c>
      <c r="D6046" s="31">
        <v>741.84249999999997</v>
      </c>
      <c r="E6046" s="31">
        <v>694.11040000000003</v>
      </c>
      <c r="F6046" s="31">
        <v>135.00729999999999</v>
      </c>
      <c r="G6046" s="31">
        <v>438.1397</v>
      </c>
      <c r="H6046" s="31">
        <v>8.3735599999999994</v>
      </c>
      <c r="I6046" s="31">
        <v>2562.4070000000002</v>
      </c>
      <c r="J6046" s="31">
        <v>4596.1369999999997</v>
      </c>
      <c r="K6046" s="31">
        <v>2398.1640000000002</v>
      </c>
      <c r="L6046" s="31">
        <v>130.31</v>
      </c>
      <c r="M6046" s="31">
        <v>130.69</v>
      </c>
      <c r="N6046" s="31">
        <v>85.947000000000003</v>
      </c>
      <c r="O6046" s="31">
        <v>91.918499999999995</v>
      </c>
      <c r="P6046" s="31">
        <v>112.0716</v>
      </c>
      <c r="Q6046" s="31">
        <v>2480.5358000000001</v>
      </c>
      <c r="R6046" s="31">
        <v>81.602000000000004</v>
      </c>
      <c r="S6046" s="31" t="s">
        <v>108</v>
      </c>
    </row>
    <row r="6047" spans="1:19" x14ac:dyDescent="0.35">
      <c r="A6047" s="2">
        <v>41333</v>
      </c>
      <c r="B6047" s="31">
        <v>859.9597</v>
      </c>
      <c r="C6047" s="31">
        <v>2011.9749999999999</v>
      </c>
      <c r="D6047" s="31">
        <v>737.91319999999996</v>
      </c>
      <c r="E6047" s="31">
        <v>689.16269999999997</v>
      </c>
      <c r="F6047" s="31">
        <v>133.51820000000001</v>
      </c>
      <c r="G6047" s="31">
        <v>442.0204</v>
      </c>
      <c r="H6047" s="31">
        <v>8.3892779999999991</v>
      </c>
      <c r="I6047" s="31">
        <v>2562.9369999999999</v>
      </c>
      <c r="J6047" s="31">
        <v>4599.9620000000004</v>
      </c>
      <c r="K6047" s="31">
        <v>2396.511</v>
      </c>
      <c r="L6047" s="31">
        <v>130.1</v>
      </c>
      <c r="M6047" s="31">
        <v>130.85</v>
      </c>
      <c r="N6047" s="31">
        <v>85.868600000000001</v>
      </c>
      <c r="O6047" s="31">
        <v>91.264200000000002</v>
      </c>
      <c r="P6047" s="31">
        <v>111.7698</v>
      </c>
      <c r="Q6047" s="31">
        <v>2499.9220999999998</v>
      </c>
      <c r="R6047" s="31">
        <v>81.948999999999998</v>
      </c>
      <c r="S6047" s="31" t="s">
        <v>108</v>
      </c>
    </row>
    <row r="6048" spans="1:19" x14ac:dyDescent="0.35">
      <c r="A6048" s="2">
        <v>41334</v>
      </c>
      <c r="B6048" s="31">
        <v>852.09370000000001</v>
      </c>
      <c r="C6048" s="31">
        <v>2022.902</v>
      </c>
      <c r="D6048" s="31">
        <v>724.94669999999996</v>
      </c>
      <c r="E6048" s="31">
        <v>679.26729999999998</v>
      </c>
      <c r="F6048" s="31">
        <v>133.0275</v>
      </c>
      <c r="G6048" s="31">
        <v>439.35719999999998</v>
      </c>
      <c r="H6048" s="31">
        <v>8.1810200000000002</v>
      </c>
      <c r="I6048" s="31">
        <v>2563.4670000000001</v>
      </c>
      <c r="J6048" s="31">
        <v>4608.16</v>
      </c>
      <c r="K6048" s="31">
        <v>2405.107</v>
      </c>
      <c r="L6048" s="31">
        <v>130.38</v>
      </c>
      <c r="M6048" s="31">
        <v>131.43</v>
      </c>
      <c r="N6048" s="31">
        <v>86.205699999999993</v>
      </c>
      <c r="O6048" s="31">
        <v>90.106399999999994</v>
      </c>
      <c r="P6048" s="31">
        <v>110.99930000000001</v>
      </c>
      <c r="Q6048" s="31">
        <v>2496.5821999999998</v>
      </c>
      <c r="R6048" s="31">
        <v>82.313000000000002</v>
      </c>
      <c r="S6048" s="31" t="s">
        <v>108</v>
      </c>
    </row>
    <row r="6049" spans="1:19" x14ac:dyDescent="0.35">
      <c r="A6049" s="2">
        <v>41337</v>
      </c>
      <c r="B6049" s="31">
        <v>849.36789999999996</v>
      </c>
      <c r="C6049" s="31">
        <v>2003.3109999999999</v>
      </c>
      <c r="D6049" s="31">
        <v>723.96439999999996</v>
      </c>
      <c r="E6049" s="31">
        <v>681.14480000000003</v>
      </c>
      <c r="F6049" s="31">
        <v>133.036</v>
      </c>
      <c r="G6049" s="31">
        <v>444.988</v>
      </c>
      <c r="H6049" s="31">
        <v>8.0788550000000008</v>
      </c>
      <c r="I6049" s="31">
        <v>2568.2399999999998</v>
      </c>
      <c r="J6049" s="31">
        <v>4602.6949999999997</v>
      </c>
      <c r="K6049" s="31">
        <v>2405.107</v>
      </c>
      <c r="L6049" s="31">
        <v>131.16999999999999</v>
      </c>
      <c r="M6049" s="31">
        <v>131.75</v>
      </c>
      <c r="N6049" s="31">
        <v>86.558499999999995</v>
      </c>
      <c r="O6049" s="31">
        <v>90.275300000000001</v>
      </c>
      <c r="P6049" s="31">
        <v>111.221</v>
      </c>
      <c r="Q6049" s="31">
        <v>2468.7469000000001</v>
      </c>
      <c r="R6049" s="31">
        <v>82.194999999999993</v>
      </c>
      <c r="S6049" s="31" t="s">
        <v>108</v>
      </c>
    </row>
    <row r="6050" spans="1:19" x14ac:dyDescent="0.35">
      <c r="A6050" s="2">
        <v>41338</v>
      </c>
      <c r="B6050" s="31">
        <v>861.9846</v>
      </c>
      <c r="C6050" s="31">
        <v>2035.576</v>
      </c>
      <c r="D6050" s="31">
        <v>728.87599999999998</v>
      </c>
      <c r="E6050" s="31">
        <v>685.25310000000002</v>
      </c>
      <c r="F6050" s="31">
        <v>133.2475</v>
      </c>
      <c r="G6050" s="31">
        <v>446.35770000000002</v>
      </c>
      <c r="H6050" s="31">
        <v>8.090643</v>
      </c>
      <c r="I6050" s="31">
        <v>2562.23</v>
      </c>
      <c r="J6050" s="31">
        <v>4599.4160000000002</v>
      </c>
      <c r="K6050" s="31">
        <v>2397.2890000000002</v>
      </c>
      <c r="L6050" s="31">
        <v>132.13999999999999</v>
      </c>
      <c r="M6050" s="31">
        <v>133.1</v>
      </c>
      <c r="N6050" s="31">
        <v>87.758099999999999</v>
      </c>
      <c r="O6050" s="31">
        <v>90.197000000000003</v>
      </c>
      <c r="P6050" s="31">
        <v>111.3644</v>
      </c>
      <c r="Q6050" s="31">
        <v>2489.2856000000002</v>
      </c>
      <c r="R6050" s="31">
        <v>82.087000000000003</v>
      </c>
      <c r="S6050" s="31" t="s">
        <v>108</v>
      </c>
    </row>
    <row r="6051" spans="1:19" x14ac:dyDescent="0.35">
      <c r="A6051" s="2">
        <v>41339</v>
      </c>
      <c r="B6051" s="31">
        <v>857.54539999999997</v>
      </c>
      <c r="C6051" s="31">
        <v>2020.3810000000001</v>
      </c>
      <c r="D6051" s="31">
        <v>730.44770000000005</v>
      </c>
      <c r="E6051" s="31">
        <v>677.94200000000001</v>
      </c>
      <c r="F6051" s="31">
        <v>133.2475</v>
      </c>
      <c r="G6051" s="31">
        <v>446.20549999999997</v>
      </c>
      <c r="H6051" s="31">
        <v>8.0238429999999994</v>
      </c>
      <c r="I6051" s="31">
        <v>2563.556</v>
      </c>
      <c r="J6051" s="31">
        <v>4587.9399999999996</v>
      </c>
      <c r="K6051" s="31">
        <v>2398.163</v>
      </c>
      <c r="L6051" s="31">
        <v>132.31</v>
      </c>
      <c r="M6051" s="31">
        <v>133.38999999999999</v>
      </c>
      <c r="N6051" s="31">
        <v>87.444500000000005</v>
      </c>
      <c r="O6051" s="31">
        <v>90.031700000000001</v>
      </c>
      <c r="P6051" s="31">
        <v>111.1332</v>
      </c>
      <c r="Q6051" s="31">
        <v>2513.3409000000001</v>
      </c>
      <c r="R6051" s="31">
        <v>82.459000000000003</v>
      </c>
      <c r="S6051" s="31" t="s">
        <v>108</v>
      </c>
    </row>
    <row r="6052" spans="1:19" x14ac:dyDescent="0.35">
      <c r="A6052" s="2">
        <v>41340</v>
      </c>
      <c r="B6052" s="31">
        <v>859.49239999999998</v>
      </c>
      <c r="C6052" s="31">
        <v>2019.4760000000001</v>
      </c>
      <c r="D6052" s="31">
        <v>733.19820000000004</v>
      </c>
      <c r="E6052" s="31">
        <v>684.5684</v>
      </c>
      <c r="F6052" s="31">
        <v>133.26439999999999</v>
      </c>
      <c r="G6052" s="31">
        <v>448.48829999999998</v>
      </c>
      <c r="H6052" s="31">
        <v>8.1024309999999993</v>
      </c>
      <c r="I6052" s="31">
        <v>2563.6439999999998</v>
      </c>
      <c r="J6052" s="31">
        <v>4570.9989999999998</v>
      </c>
      <c r="K6052" s="31">
        <v>2391.1320000000001</v>
      </c>
      <c r="L6052" s="31">
        <v>132.63</v>
      </c>
      <c r="M6052" s="31">
        <v>134.37</v>
      </c>
      <c r="N6052" s="31">
        <v>87.789500000000004</v>
      </c>
      <c r="O6052" s="31">
        <v>88.941299999999998</v>
      </c>
      <c r="P6052" s="31">
        <v>111.8403</v>
      </c>
      <c r="Q6052" s="31">
        <v>2508.8959</v>
      </c>
      <c r="R6052" s="31">
        <v>82.081000000000003</v>
      </c>
      <c r="S6052" s="31" t="s">
        <v>108</v>
      </c>
    </row>
    <row r="6053" spans="1:19" x14ac:dyDescent="0.35">
      <c r="A6053" s="2">
        <v>41341</v>
      </c>
      <c r="B6053" s="31">
        <v>858.71249999999998</v>
      </c>
      <c r="C6053" s="31">
        <v>2070.8409999999999</v>
      </c>
      <c r="D6053" s="31">
        <v>728.20540000000005</v>
      </c>
      <c r="E6053" s="31">
        <v>682.46180000000004</v>
      </c>
      <c r="F6053" s="31">
        <v>133.41669999999999</v>
      </c>
      <c r="G6053" s="31">
        <v>447.72739999999999</v>
      </c>
      <c r="H6053" s="31">
        <v>8.3303360000000009</v>
      </c>
      <c r="I6053" s="31">
        <v>2566.518</v>
      </c>
      <c r="J6053" s="31">
        <v>4553.5110000000004</v>
      </c>
      <c r="K6053" s="31">
        <v>2384.9369999999999</v>
      </c>
      <c r="L6053" s="31">
        <v>133.21</v>
      </c>
      <c r="M6053" s="31">
        <v>135.34</v>
      </c>
      <c r="N6053" s="31">
        <v>87.86</v>
      </c>
      <c r="O6053" s="31">
        <v>87.536100000000005</v>
      </c>
      <c r="P6053" s="31">
        <v>110.9764</v>
      </c>
      <c r="Q6053" s="31">
        <v>2527.9348</v>
      </c>
      <c r="R6053" s="31">
        <v>82.695999999999998</v>
      </c>
      <c r="S6053" s="31" t="s">
        <v>108</v>
      </c>
    </row>
    <row r="6054" spans="1:19" x14ac:dyDescent="0.35">
      <c r="A6054" s="2">
        <v>41344</v>
      </c>
      <c r="B6054" s="31">
        <v>854.71450000000004</v>
      </c>
      <c r="C6054" s="31">
        <v>2040.4469999999999</v>
      </c>
      <c r="D6054" s="31">
        <v>729.14930000000004</v>
      </c>
      <c r="E6054" s="31">
        <v>683.79520000000002</v>
      </c>
      <c r="F6054" s="31">
        <v>133.51310000000001</v>
      </c>
      <c r="G6054" s="31">
        <v>450.31450000000001</v>
      </c>
      <c r="H6054" s="31">
        <v>8.3696300000000008</v>
      </c>
      <c r="I6054" s="31">
        <v>2565.634</v>
      </c>
      <c r="J6054" s="31">
        <v>4553.5110000000004</v>
      </c>
      <c r="K6054" s="31">
        <v>2389.29</v>
      </c>
      <c r="L6054" s="31">
        <v>133.72999999999999</v>
      </c>
      <c r="M6054" s="31">
        <v>135.38999999999999</v>
      </c>
      <c r="N6054" s="31">
        <v>88.113699999999994</v>
      </c>
      <c r="O6054" s="31">
        <v>87.594399999999993</v>
      </c>
      <c r="P6054" s="31">
        <v>111.25790000000001</v>
      </c>
      <c r="Q6054" s="31">
        <v>2522.4396000000002</v>
      </c>
      <c r="R6054" s="31">
        <v>82.572999999999993</v>
      </c>
      <c r="S6054" s="31" t="s">
        <v>108</v>
      </c>
    </row>
    <row r="6055" spans="1:19" x14ac:dyDescent="0.35">
      <c r="A6055" s="2">
        <v>41345</v>
      </c>
      <c r="B6055" s="31">
        <v>851.447</v>
      </c>
      <c r="C6055" s="31">
        <v>2038.009</v>
      </c>
      <c r="D6055" s="31">
        <v>727.0643</v>
      </c>
      <c r="E6055" s="31">
        <v>690.09410000000003</v>
      </c>
      <c r="F6055" s="31">
        <v>134.6713</v>
      </c>
      <c r="G6055" s="31">
        <v>447.04250000000002</v>
      </c>
      <c r="H6055" s="31">
        <v>8.4796530000000008</v>
      </c>
      <c r="I6055" s="31">
        <v>2568.6410000000001</v>
      </c>
      <c r="J6055" s="31">
        <v>4562.8019999999997</v>
      </c>
      <c r="K6055" s="31">
        <v>2394.6469999999999</v>
      </c>
      <c r="L6055" s="31">
        <v>133.41</v>
      </c>
      <c r="M6055" s="31">
        <v>135.21</v>
      </c>
      <c r="N6055" s="31">
        <v>87.886099999999999</v>
      </c>
      <c r="O6055" s="31">
        <v>87.711799999999997</v>
      </c>
      <c r="P6055" s="31">
        <v>111.30840000000001</v>
      </c>
      <c r="Q6055" s="31">
        <v>2508.5032999999999</v>
      </c>
      <c r="R6055" s="31">
        <v>82.584000000000003</v>
      </c>
      <c r="S6055" s="31" t="s">
        <v>108</v>
      </c>
    </row>
    <row r="6056" spans="1:19" x14ac:dyDescent="0.35">
      <c r="A6056" s="2">
        <v>41346</v>
      </c>
      <c r="B6056" s="31">
        <v>844.13919999999996</v>
      </c>
      <c r="C6056" s="31">
        <v>2033.713</v>
      </c>
      <c r="D6056" s="31">
        <v>719.55010000000004</v>
      </c>
      <c r="E6056" s="31">
        <v>686.27250000000004</v>
      </c>
      <c r="F6056" s="31">
        <v>134.39240000000001</v>
      </c>
      <c r="G6056" s="31">
        <v>440.42250000000001</v>
      </c>
      <c r="H6056" s="31">
        <v>8.4364299999999997</v>
      </c>
      <c r="I6056" s="31">
        <v>2568.11</v>
      </c>
      <c r="J6056" s="31">
        <v>4562.2550000000001</v>
      </c>
      <c r="K6056" s="31">
        <v>2396.3209999999999</v>
      </c>
      <c r="L6056" s="31">
        <v>133.69</v>
      </c>
      <c r="M6056" s="31">
        <v>135.77000000000001</v>
      </c>
      <c r="N6056" s="31">
        <v>87.744699999999995</v>
      </c>
      <c r="O6056" s="31">
        <v>87.692899999999995</v>
      </c>
      <c r="P6056" s="31">
        <v>110.7009</v>
      </c>
      <c r="Q6056" s="31">
        <v>2488.2073</v>
      </c>
      <c r="R6056" s="31">
        <v>82.888999999999996</v>
      </c>
      <c r="S6056" s="31" t="s">
        <v>108</v>
      </c>
    </row>
    <row r="6057" spans="1:19" x14ac:dyDescent="0.35">
      <c r="A6057" s="2">
        <v>41347</v>
      </c>
      <c r="B6057" s="31">
        <v>848.91589999999997</v>
      </c>
      <c r="C6057" s="31">
        <v>2032.3489999999999</v>
      </c>
      <c r="D6057" s="31">
        <v>717.19090000000006</v>
      </c>
      <c r="E6057" s="31">
        <v>687.37549999999999</v>
      </c>
      <c r="F6057" s="31">
        <v>134.58670000000001</v>
      </c>
      <c r="G6057" s="31">
        <v>436.92230000000001</v>
      </c>
      <c r="H6057" s="31">
        <v>8.3696300000000008</v>
      </c>
      <c r="I6057" s="31">
        <v>2569.172</v>
      </c>
      <c r="J6057" s="31">
        <v>4562.8019999999997</v>
      </c>
      <c r="K6057" s="31">
        <v>2396.3209999999999</v>
      </c>
      <c r="L6057" s="31">
        <v>134.19999999999999</v>
      </c>
      <c r="M6057" s="31">
        <v>136.91999999999999</v>
      </c>
      <c r="N6057" s="31">
        <v>87.948899999999995</v>
      </c>
      <c r="O6057" s="31">
        <v>87.590699999999998</v>
      </c>
      <c r="P6057" s="31">
        <v>110.9639</v>
      </c>
      <c r="Q6057" s="31">
        <v>2485.1839</v>
      </c>
      <c r="R6057" s="31">
        <v>82.605999999999995</v>
      </c>
      <c r="S6057" s="31" t="s">
        <v>108</v>
      </c>
    </row>
    <row r="6058" spans="1:19" x14ac:dyDescent="0.35">
      <c r="A6058" s="2">
        <v>41348</v>
      </c>
      <c r="B6058" s="31">
        <v>855.57190000000003</v>
      </c>
      <c r="C6058" s="31">
        <v>2045.7260000000001</v>
      </c>
      <c r="D6058" s="31">
        <v>723.67859999999996</v>
      </c>
      <c r="E6058" s="31">
        <v>683.14009999999996</v>
      </c>
      <c r="F6058" s="31">
        <v>134.74719999999999</v>
      </c>
      <c r="G6058" s="31">
        <v>434.0308</v>
      </c>
      <c r="H6058" s="31">
        <v>8.310689</v>
      </c>
      <c r="I6058" s="31">
        <v>2569.5250000000001</v>
      </c>
      <c r="J6058" s="31">
        <v>4577.01</v>
      </c>
      <c r="K6058" s="31">
        <v>2400.5070000000001</v>
      </c>
      <c r="L6058" s="31">
        <v>133.99</v>
      </c>
      <c r="M6058" s="31">
        <v>136.88</v>
      </c>
      <c r="N6058" s="31">
        <v>87.650499999999994</v>
      </c>
      <c r="O6058" s="31">
        <v>88.529700000000005</v>
      </c>
      <c r="P6058" s="31">
        <v>111.68980000000001</v>
      </c>
      <c r="Q6058" s="31">
        <v>2472.3395</v>
      </c>
      <c r="R6058" s="31">
        <v>82.260999999999996</v>
      </c>
      <c r="S6058" s="31" t="s">
        <v>108</v>
      </c>
    </row>
    <row r="6059" spans="1:19" x14ac:dyDescent="0.35">
      <c r="A6059" s="2">
        <v>41351</v>
      </c>
      <c r="B6059" s="31">
        <v>853.77089999999998</v>
      </c>
      <c r="C6059" s="31">
        <v>2024.491</v>
      </c>
      <c r="D6059" s="31">
        <v>719.94320000000005</v>
      </c>
      <c r="E6059" s="31">
        <v>667.4778</v>
      </c>
      <c r="F6059" s="31">
        <v>135.7527</v>
      </c>
      <c r="G6059" s="31">
        <v>429.00869999999998</v>
      </c>
      <c r="H6059" s="31">
        <v>8.2045949999999994</v>
      </c>
      <c r="I6059" s="31">
        <v>2574.125</v>
      </c>
      <c r="J6059" s="31">
        <v>4587.9399999999996</v>
      </c>
      <c r="K6059" s="31">
        <v>2409.7139999999999</v>
      </c>
      <c r="L6059" s="31">
        <v>133.41</v>
      </c>
      <c r="M6059" s="31">
        <v>136.32</v>
      </c>
      <c r="N6059" s="31">
        <v>87.540599999999998</v>
      </c>
      <c r="O6059" s="31">
        <v>88.720200000000006</v>
      </c>
      <c r="P6059" s="31">
        <v>110.7677</v>
      </c>
      <c r="Q6059" s="31">
        <v>2443.7449000000001</v>
      </c>
      <c r="R6059" s="31">
        <v>82.694000000000003</v>
      </c>
      <c r="S6059" s="31" t="s">
        <v>108</v>
      </c>
    </row>
    <row r="6060" spans="1:19" x14ac:dyDescent="0.35">
      <c r="A6060" s="2">
        <v>41352</v>
      </c>
      <c r="B6060" s="31">
        <v>837.63990000000001</v>
      </c>
      <c r="C6060" s="31">
        <v>1974.2940000000001</v>
      </c>
      <c r="D6060" s="31">
        <v>710.70309999999995</v>
      </c>
      <c r="E6060" s="31">
        <v>663.46299999999997</v>
      </c>
      <c r="F6060" s="31">
        <v>136.31880000000001</v>
      </c>
      <c r="G6060" s="31">
        <v>428.17169999999999</v>
      </c>
      <c r="H6060" s="31">
        <v>8.2478180000000005</v>
      </c>
      <c r="I6060" s="31">
        <v>2573.2399999999998</v>
      </c>
      <c r="J6060" s="31">
        <v>4600.509</v>
      </c>
      <c r="K6060" s="31">
        <v>2421.0990000000002</v>
      </c>
      <c r="L6060" s="31">
        <v>133.02000000000001</v>
      </c>
      <c r="M6060" s="31">
        <v>135.55000000000001</v>
      </c>
      <c r="N6060" s="31">
        <v>87.305000000000007</v>
      </c>
      <c r="O6060" s="31">
        <v>88.761099999999999</v>
      </c>
      <c r="P6060" s="31">
        <v>110.1621</v>
      </c>
      <c r="Q6060" s="31">
        <v>2431.5214999999998</v>
      </c>
      <c r="R6060" s="31">
        <v>82.989000000000004</v>
      </c>
      <c r="S6060" s="31" t="s">
        <v>108</v>
      </c>
    </row>
    <row r="6061" spans="1:19" x14ac:dyDescent="0.35">
      <c r="A6061" s="2">
        <v>41353</v>
      </c>
      <c r="B6061" s="31">
        <v>847.34990000000005</v>
      </c>
      <c r="C6061" s="31">
        <v>2014.36</v>
      </c>
      <c r="D6061" s="31">
        <v>709.13030000000003</v>
      </c>
      <c r="E6061" s="31">
        <v>671.49270000000001</v>
      </c>
      <c r="F6061" s="31">
        <v>135.98929999999999</v>
      </c>
      <c r="G6061" s="31">
        <v>432.12849999999997</v>
      </c>
      <c r="H6061" s="31">
        <v>8.4560759999999995</v>
      </c>
      <c r="I6061" s="31">
        <v>2573.2399999999998</v>
      </c>
      <c r="J6061" s="31">
        <v>4594.4979999999996</v>
      </c>
      <c r="K6061" s="31">
        <v>2415.741</v>
      </c>
      <c r="L6061" s="31">
        <v>133.6</v>
      </c>
      <c r="M6061" s="31">
        <v>136.37</v>
      </c>
      <c r="N6061" s="31">
        <v>87.485600000000005</v>
      </c>
      <c r="O6061" s="31">
        <v>88.152299999999997</v>
      </c>
      <c r="P6061" s="31">
        <v>110.6985</v>
      </c>
      <c r="Q6061" s="31">
        <v>2434.7959999999998</v>
      </c>
      <c r="R6061" s="31">
        <v>82.778999999999996</v>
      </c>
      <c r="S6061" s="31" t="s">
        <v>108</v>
      </c>
    </row>
    <row r="6062" spans="1:19" x14ac:dyDescent="0.35">
      <c r="A6062" s="2">
        <v>41354</v>
      </c>
      <c r="B6062" s="31">
        <v>838.18809999999996</v>
      </c>
      <c r="C6062" s="31">
        <v>1986.8910000000001</v>
      </c>
      <c r="D6062" s="31">
        <v>708.34389999999996</v>
      </c>
      <c r="E6062" s="31">
        <v>668.18380000000002</v>
      </c>
      <c r="F6062" s="31">
        <v>136.52160000000001</v>
      </c>
      <c r="G6062" s="31">
        <v>441.03129999999999</v>
      </c>
      <c r="H6062" s="31">
        <v>8.5110880000000009</v>
      </c>
      <c r="I6062" s="31">
        <v>2576.248</v>
      </c>
      <c r="J6062" s="31">
        <v>4595.0439999999999</v>
      </c>
      <c r="K6062" s="31">
        <v>2418.42</v>
      </c>
      <c r="L6062" s="31">
        <v>132.74</v>
      </c>
      <c r="M6062" s="31">
        <v>135.65</v>
      </c>
      <c r="N6062" s="31">
        <v>86.998699999999999</v>
      </c>
      <c r="O6062" s="31">
        <v>88.569400000000002</v>
      </c>
      <c r="P6062" s="31">
        <v>110.4915</v>
      </c>
      <c r="Q6062" s="31">
        <v>2425.5547000000001</v>
      </c>
      <c r="R6062" s="31">
        <v>82.74</v>
      </c>
      <c r="S6062" s="31" t="s">
        <v>108</v>
      </c>
    </row>
    <row r="6063" spans="1:19" x14ac:dyDescent="0.35">
      <c r="A6063" s="2">
        <v>41355</v>
      </c>
      <c r="B6063" s="31">
        <v>839.83249999999998</v>
      </c>
      <c r="C6063" s="31">
        <v>1981.3710000000001</v>
      </c>
      <c r="D6063" s="31">
        <v>708.54049999999995</v>
      </c>
      <c r="E6063" s="31">
        <v>674.62519999999995</v>
      </c>
      <c r="F6063" s="31">
        <v>135.87100000000001</v>
      </c>
      <c r="G6063" s="31">
        <v>438.44420000000002</v>
      </c>
      <c r="H6063" s="31">
        <v>8.4835820000000002</v>
      </c>
      <c r="I6063" s="31">
        <v>2579.078</v>
      </c>
      <c r="J6063" s="31">
        <v>4598.8689999999997</v>
      </c>
      <c r="K6063" s="31">
        <v>2416.913</v>
      </c>
      <c r="L6063" s="31">
        <v>133.86000000000001</v>
      </c>
      <c r="M6063" s="31">
        <v>136.24</v>
      </c>
      <c r="N6063" s="31">
        <v>87.744699999999995</v>
      </c>
      <c r="O6063" s="31">
        <v>89.098799999999997</v>
      </c>
      <c r="P6063" s="31">
        <v>111.0979</v>
      </c>
      <c r="Q6063" s="31">
        <v>2410.0897</v>
      </c>
      <c r="R6063" s="31">
        <v>82.376000000000005</v>
      </c>
      <c r="S6063" s="31" t="s">
        <v>108</v>
      </c>
    </row>
    <row r="6064" spans="1:19" x14ac:dyDescent="0.35">
      <c r="A6064" s="2">
        <v>41358</v>
      </c>
      <c r="B6064" s="31">
        <v>844.37429999999995</v>
      </c>
      <c r="C6064" s="31">
        <v>1983.319</v>
      </c>
      <c r="D6064" s="31">
        <v>710.50649999999996</v>
      </c>
      <c r="E6064" s="31">
        <v>671.38239999999996</v>
      </c>
      <c r="F6064" s="31">
        <v>135.74430000000001</v>
      </c>
      <c r="G6064" s="31">
        <v>437.45499999999998</v>
      </c>
      <c r="H6064" s="31">
        <v>8.3696289999999998</v>
      </c>
      <c r="I6064" s="31">
        <v>2578.0169999999998</v>
      </c>
      <c r="J6064" s="31">
        <v>4601.0550000000003</v>
      </c>
      <c r="K6064" s="31">
        <v>2422.7730000000001</v>
      </c>
      <c r="L6064" s="31">
        <v>133.43</v>
      </c>
      <c r="M6064" s="31">
        <v>136.13999999999999</v>
      </c>
      <c r="N6064" s="31">
        <v>87.4542</v>
      </c>
      <c r="O6064" s="31">
        <v>89.239800000000002</v>
      </c>
      <c r="P6064" s="31">
        <v>110.12139999999999</v>
      </c>
      <c r="Q6064" s="31">
        <v>2426.2121000000002</v>
      </c>
      <c r="R6064" s="31">
        <v>82.828000000000003</v>
      </c>
      <c r="S6064" s="31" t="s">
        <v>108</v>
      </c>
    </row>
    <row r="6065" spans="1:19" x14ac:dyDescent="0.35">
      <c r="A6065" s="2">
        <v>41359</v>
      </c>
      <c r="B6065" s="31">
        <v>854.24090000000001</v>
      </c>
      <c r="C6065" s="31">
        <v>2014.684</v>
      </c>
      <c r="D6065" s="31">
        <v>712.07929999999999</v>
      </c>
      <c r="E6065" s="31">
        <v>671.80150000000003</v>
      </c>
      <c r="F6065" s="31">
        <v>134.96690000000001</v>
      </c>
      <c r="G6065" s="31">
        <v>440.65089999999998</v>
      </c>
      <c r="H6065" s="31">
        <v>8.432499</v>
      </c>
      <c r="I6065" s="31">
        <v>2580.1390000000001</v>
      </c>
      <c r="J6065" s="31">
        <v>4605.4269999999997</v>
      </c>
      <c r="K6065" s="31">
        <v>2424.4470000000001</v>
      </c>
      <c r="L6065" s="31">
        <v>134.31</v>
      </c>
      <c r="M6065" s="31">
        <v>136.68</v>
      </c>
      <c r="N6065" s="31">
        <v>87.941000000000003</v>
      </c>
      <c r="O6065" s="31">
        <v>89.352599999999995</v>
      </c>
      <c r="P6065" s="31">
        <v>109.9153</v>
      </c>
      <c r="Q6065" s="31">
        <v>2441.4605000000001</v>
      </c>
      <c r="R6065" s="31">
        <v>82.881</v>
      </c>
      <c r="S6065" s="31" t="s">
        <v>108</v>
      </c>
    </row>
    <row r="6066" spans="1:19" x14ac:dyDescent="0.35">
      <c r="A6066" s="2">
        <v>41360</v>
      </c>
      <c r="B6066" s="31">
        <v>856.90329999999994</v>
      </c>
      <c r="C6066" s="31">
        <v>2020.723</v>
      </c>
      <c r="D6066" s="31">
        <v>718.7636</v>
      </c>
      <c r="E6066" s="31">
        <v>670.08090000000004</v>
      </c>
      <c r="F6066" s="31">
        <v>135.80340000000001</v>
      </c>
      <c r="G6066" s="31">
        <v>442.47710000000001</v>
      </c>
      <c r="H6066" s="31">
        <v>8.4482169999999996</v>
      </c>
      <c r="I6066" s="31">
        <v>2581.732</v>
      </c>
      <c r="J6066" s="31">
        <v>4620.1819999999998</v>
      </c>
      <c r="K6066" s="31">
        <v>2436.1660000000002</v>
      </c>
      <c r="L6066" s="31">
        <v>134.27000000000001</v>
      </c>
      <c r="M6066" s="31">
        <v>136.71</v>
      </c>
      <c r="N6066" s="31">
        <v>87.9803</v>
      </c>
      <c r="O6066" s="31">
        <v>89.209800000000001</v>
      </c>
      <c r="P6066" s="31">
        <v>109.2445</v>
      </c>
      <c r="Q6066" s="31">
        <v>2449.6567</v>
      </c>
      <c r="R6066" s="31">
        <v>83.221000000000004</v>
      </c>
      <c r="S6066" s="31" t="s">
        <v>108</v>
      </c>
    </row>
    <row r="6067" spans="1:19" x14ac:dyDescent="0.35">
      <c r="A6067" s="2">
        <v>41361</v>
      </c>
      <c r="B6067" s="31">
        <v>859.72230000000002</v>
      </c>
      <c r="C6067" s="31">
        <v>2019.944</v>
      </c>
      <c r="D6067" s="31">
        <v>722.10580000000004</v>
      </c>
      <c r="E6067" s="31">
        <v>664.19100000000003</v>
      </c>
      <c r="F6067" s="31">
        <v>134.83170000000001</v>
      </c>
      <c r="G6067" s="31">
        <v>427.56299999999999</v>
      </c>
      <c r="H6067" s="31">
        <v>8.5268049999999995</v>
      </c>
      <c r="I6067" s="31">
        <v>2581.3780000000002</v>
      </c>
      <c r="J6067" s="31">
        <v>4615.2640000000001</v>
      </c>
      <c r="K6067" s="31">
        <v>2435.663</v>
      </c>
      <c r="L6067" s="31">
        <v>134.79</v>
      </c>
      <c r="M6067" s="31">
        <v>136.94</v>
      </c>
      <c r="N6067" s="31">
        <v>88.294399999999996</v>
      </c>
      <c r="O6067" s="31">
        <v>89.540099999999995</v>
      </c>
      <c r="P6067" s="31">
        <v>109.7552</v>
      </c>
      <c r="Q6067" s="31">
        <v>2451.1323000000002</v>
      </c>
      <c r="R6067" s="31">
        <v>82.995999999999995</v>
      </c>
      <c r="S6067" s="31" t="s">
        <v>108</v>
      </c>
    </row>
    <row r="6068" spans="1:19" x14ac:dyDescent="0.35">
      <c r="A6068" s="2">
        <v>41362</v>
      </c>
      <c r="B6068" s="31">
        <v>859.72230000000002</v>
      </c>
      <c r="C6068" s="31">
        <v>2019.944</v>
      </c>
      <c r="D6068" s="31">
        <v>722.10580000000004</v>
      </c>
      <c r="E6068" s="31">
        <v>664.19100000000003</v>
      </c>
      <c r="F6068" s="31">
        <v>134.83170000000001</v>
      </c>
      <c r="G6068" s="31">
        <v>427.56299999999999</v>
      </c>
      <c r="H6068" s="31">
        <v>8.5268049999999995</v>
      </c>
      <c r="I6068" s="31">
        <v>2574.3020000000001</v>
      </c>
      <c r="J6068" s="31">
        <v>4615.2640000000001</v>
      </c>
      <c r="K6068" s="31">
        <v>2435.663</v>
      </c>
      <c r="L6068" s="31">
        <v>134.79</v>
      </c>
      <c r="M6068" s="31">
        <v>136.94</v>
      </c>
      <c r="N6068" s="31">
        <v>88.294399999999996</v>
      </c>
      <c r="O6068" s="31">
        <v>89.540099999999995</v>
      </c>
      <c r="P6068" s="31">
        <v>109.7552</v>
      </c>
      <c r="Q6068" s="31">
        <v>2456.5551</v>
      </c>
      <c r="R6068" s="31">
        <v>82.975999999999999</v>
      </c>
      <c r="S6068" s="31" t="s">
        <v>108</v>
      </c>
    </row>
    <row r="6069" spans="1:19" x14ac:dyDescent="0.35">
      <c r="A6069" s="2">
        <v>41365</v>
      </c>
      <c r="B6069" s="31">
        <v>867.70950000000005</v>
      </c>
      <c r="C6069" s="31">
        <v>2014.0350000000001</v>
      </c>
      <c r="D6069" s="31">
        <v>725.0548</v>
      </c>
      <c r="E6069" s="31">
        <v>664.19100000000003</v>
      </c>
      <c r="F6069" s="31">
        <v>135.27109999999999</v>
      </c>
      <c r="G6069" s="31">
        <v>423.30180000000001</v>
      </c>
      <c r="H6069" s="31">
        <v>8.5818169999999991</v>
      </c>
      <c r="I6069" s="31">
        <v>2574.3020000000001</v>
      </c>
      <c r="J6069" s="31">
        <v>4620.1819999999998</v>
      </c>
      <c r="K6069" s="31">
        <v>2435.663</v>
      </c>
      <c r="L6069" s="31">
        <v>134.19999999999999</v>
      </c>
      <c r="M6069" s="31">
        <v>134.94999999999999</v>
      </c>
      <c r="N6069" s="31">
        <v>87.572000000000003</v>
      </c>
      <c r="O6069" s="31">
        <v>89.540099999999995</v>
      </c>
      <c r="P6069" s="31">
        <v>109.7552</v>
      </c>
      <c r="Q6069" s="31">
        <v>2447.9861000000001</v>
      </c>
      <c r="R6069" s="31">
        <v>82.733000000000004</v>
      </c>
      <c r="S6069" s="31" t="s">
        <v>108</v>
      </c>
    </row>
    <row r="6070" spans="1:19" x14ac:dyDescent="0.35">
      <c r="A6070" s="2">
        <v>41366</v>
      </c>
      <c r="B6070" s="31">
        <v>865.51689999999996</v>
      </c>
      <c r="C6070" s="31">
        <v>1974.6179999999999</v>
      </c>
      <c r="D6070" s="31">
        <v>733.31190000000004</v>
      </c>
      <c r="E6070" s="31">
        <v>657.55110000000002</v>
      </c>
      <c r="F6070" s="31">
        <v>133.15870000000001</v>
      </c>
      <c r="G6070" s="31">
        <v>424.291</v>
      </c>
      <c r="H6070" s="31">
        <v>8.530735</v>
      </c>
      <c r="I6070" s="31">
        <v>2572.5329999999999</v>
      </c>
      <c r="J6070" s="31">
        <v>4615.2640000000001</v>
      </c>
      <c r="K6070" s="31">
        <v>2431.4780000000001</v>
      </c>
      <c r="L6070" s="31">
        <v>134.94</v>
      </c>
      <c r="M6070" s="31">
        <v>134.51</v>
      </c>
      <c r="N6070" s="31">
        <v>88.349400000000003</v>
      </c>
      <c r="O6070" s="31">
        <v>90.0642</v>
      </c>
      <c r="P6070" s="31">
        <v>109.73739999999999</v>
      </c>
      <c r="Q6070" s="31">
        <v>2443.3449000000001</v>
      </c>
      <c r="R6070" s="31">
        <v>82.924000000000007</v>
      </c>
      <c r="S6070" s="31" t="s">
        <v>108</v>
      </c>
    </row>
    <row r="6071" spans="1:19" x14ac:dyDescent="0.35">
      <c r="A6071" s="2">
        <v>41367</v>
      </c>
      <c r="B6071" s="31">
        <v>837.48329999999999</v>
      </c>
      <c r="C6071" s="31">
        <v>1892.277</v>
      </c>
      <c r="D6071" s="31">
        <v>720.33640000000003</v>
      </c>
      <c r="E6071" s="31">
        <v>650.71259999999995</v>
      </c>
      <c r="F6071" s="31">
        <v>131.26599999999999</v>
      </c>
      <c r="G6071" s="31">
        <v>420.10590000000002</v>
      </c>
      <c r="H6071" s="31">
        <v>8.4482180000000007</v>
      </c>
      <c r="I6071" s="31">
        <v>2573.9479999999999</v>
      </c>
      <c r="J6071" s="31">
        <v>4630.0190000000002</v>
      </c>
      <c r="K6071" s="31">
        <v>2436.1660000000002</v>
      </c>
      <c r="L6071" s="31">
        <v>133.56</v>
      </c>
      <c r="M6071" s="31">
        <v>132.25</v>
      </c>
      <c r="N6071" s="31">
        <v>87.540599999999998</v>
      </c>
      <c r="O6071" s="31">
        <v>90.656099999999995</v>
      </c>
      <c r="P6071" s="31">
        <v>109.81359999999999</v>
      </c>
      <c r="Q6071" s="31">
        <v>2433.6945999999998</v>
      </c>
      <c r="R6071" s="31">
        <v>82.718000000000004</v>
      </c>
      <c r="S6071" s="31" t="s">
        <v>108</v>
      </c>
    </row>
    <row r="6072" spans="1:19" x14ac:dyDescent="0.35">
      <c r="A6072" s="2">
        <v>41368</v>
      </c>
      <c r="B6072" s="31">
        <v>831.21879999999999</v>
      </c>
      <c r="C6072" s="31">
        <v>1882.3420000000001</v>
      </c>
      <c r="D6072" s="31">
        <v>701.06979999999999</v>
      </c>
      <c r="E6072" s="31">
        <v>655.3451</v>
      </c>
      <c r="F6072" s="31">
        <v>131.17310000000001</v>
      </c>
      <c r="G6072" s="31">
        <v>417.5949</v>
      </c>
      <c r="H6072" s="31">
        <v>8.4128530000000001</v>
      </c>
      <c r="I6072" s="31">
        <v>2584.5619999999999</v>
      </c>
      <c r="J6072" s="31">
        <v>4645.32</v>
      </c>
      <c r="K6072" s="31">
        <v>2443.5320000000002</v>
      </c>
      <c r="L6072" s="31">
        <v>134.08000000000001</v>
      </c>
      <c r="M6072" s="31">
        <v>133.13</v>
      </c>
      <c r="N6072" s="31">
        <v>87.477699999999999</v>
      </c>
      <c r="O6072" s="31">
        <v>87.352000000000004</v>
      </c>
      <c r="P6072" s="31">
        <v>109.86279999999999</v>
      </c>
      <c r="Q6072" s="31">
        <v>2415.0010000000002</v>
      </c>
      <c r="R6072" s="31">
        <v>82.677000000000007</v>
      </c>
      <c r="S6072" s="31" t="s">
        <v>108</v>
      </c>
    </row>
    <row r="6073" spans="1:19" x14ac:dyDescent="0.35">
      <c r="A6073" s="2">
        <v>41369</v>
      </c>
      <c r="B6073" s="31">
        <v>815.55759999999998</v>
      </c>
      <c r="C6073" s="31">
        <v>1859.549</v>
      </c>
      <c r="D6073" s="31">
        <v>694.97529999999995</v>
      </c>
      <c r="E6073" s="31">
        <v>652.2568</v>
      </c>
      <c r="F6073" s="31">
        <v>133.15880000000001</v>
      </c>
      <c r="G6073" s="31">
        <v>414.4751</v>
      </c>
      <c r="H6073" s="31">
        <v>8.3774879999999996</v>
      </c>
      <c r="I6073" s="31">
        <v>2548.828</v>
      </c>
      <c r="J6073" s="31">
        <v>4656.25</v>
      </c>
      <c r="K6073" s="31">
        <v>2449.893</v>
      </c>
      <c r="L6073" s="31">
        <v>133.34</v>
      </c>
      <c r="M6073" s="31">
        <v>132.69</v>
      </c>
      <c r="N6073" s="31">
        <v>86.786699999999996</v>
      </c>
      <c r="O6073" s="31">
        <v>86.632300000000001</v>
      </c>
      <c r="P6073" s="31">
        <v>111.29770000000001</v>
      </c>
      <c r="Q6073" s="31">
        <v>2394.0263</v>
      </c>
      <c r="R6073" s="31">
        <v>82.495999999999995</v>
      </c>
      <c r="S6073" s="31" t="s">
        <v>108</v>
      </c>
    </row>
    <row r="6074" spans="1:19" x14ac:dyDescent="0.35">
      <c r="A6074" s="2">
        <v>41372</v>
      </c>
      <c r="B6074" s="31">
        <v>820.38210000000004</v>
      </c>
      <c r="C6074" s="31">
        <v>1889.13</v>
      </c>
      <c r="D6074" s="31">
        <v>695.09320000000002</v>
      </c>
      <c r="E6074" s="31">
        <v>656.0367</v>
      </c>
      <c r="F6074" s="31">
        <v>132.8715</v>
      </c>
      <c r="G6074" s="31">
        <v>419.31209999999999</v>
      </c>
      <c r="H6074" s="31">
        <v>8.5853370000000009</v>
      </c>
      <c r="I6074" s="31">
        <v>2554.489</v>
      </c>
      <c r="J6074" s="31">
        <v>4645.8670000000002</v>
      </c>
      <c r="K6074" s="31">
        <v>2445.5410000000002</v>
      </c>
      <c r="L6074" s="31">
        <v>134.47999999999999</v>
      </c>
      <c r="M6074" s="31">
        <v>134.27000000000001</v>
      </c>
      <c r="N6074" s="31">
        <v>87.352099999999993</v>
      </c>
      <c r="O6074" s="31">
        <v>85.129199999999997</v>
      </c>
      <c r="P6074" s="31">
        <v>111.254</v>
      </c>
      <c r="Q6074" s="31">
        <v>2391.8928999999998</v>
      </c>
      <c r="R6074" s="31">
        <v>82.751999999999995</v>
      </c>
      <c r="S6074" s="31" t="s">
        <v>108</v>
      </c>
    </row>
    <row r="6075" spans="1:19" x14ac:dyDescent="0.35">
      <c r="A6075" s="2">
        <v>41373</v>
      </c>
      <c r="B6075" s="31">
        <v>830.75379999999996</v>
      </c>
      <c r="C6075" s="31">
        <v>1910.95</v>
      </c>
      <c r="D6075" s="31">
        <v>693.60109999999997</v>
      </c>
      <c r="E6075" s="31">
        <v>671.98540000000003</v>
      </c>
      <c r="F6075" s="31">
        <v>134.07140000000001</v>
      </c>
      <c r="G6075" s="31">
        <v>424.14800000000002</v>
      </c>
      <c r="H6075" s="31">
        <v>8.7074590000000001</v>
      </c>
      <c r="I6075" s="31">
        <v>2560.3270000000002</v>
      </c>
      <c r="J6075" s="31">
        <v>4644.2269999999999</v>
      </c>
      <c r="K6075" s="31">
        <v>2440.8530000000001</v>
      </c>
      <c r="L6075" s="31">
        <v>134.83000000000001</v>
      </c>
      <c r="M6075" s="31">
        <v>133.63</v>
      </c>
      <c r="N6075" s="31">
        <v>87.870400000000004</v>
      </c>
      <c r="O6075" s="31">
        <v>85.0244</v>
      </c>
      <c r="P6075" s="31">
        <v>111.6036</v>
      </c>
      <c r="Q6075" s="31">
        <v>2413.3276999999998</v>
      </c>
      <c r="R6075" s="31">
        <v>82.308999999999997</v>
      </c>
      <c r="S6075" s="31" t="s">
        <v>108</v>
      </c>
    </row>
    <row r="6076" spans="1:19" x14ac:dyDescent="0.35">
      <c r="A6076" s="2">
        <v>41374</v>
      </c>
      <c r="B6076" s="31">
        <v>828.0421</v>
      </c>
      <c r="C6076" s="31">
        <v>1866.0129999999999</v>
      </c>
      <c r="D6076" s="31">
        <v>698.38829999999996</v>
      </c>
      <c r="E6076" s="31">
        <v>667.11419999999998</v>
      </c>
      <c r="F6076" s="31">
        <v>131.7139</v>
      </c>
      <c r="G6076" s="31">
        <v>423.1191</v>
      </c>
      <c r="H6076" s="31">
        <v>8.6949489999999994</v>
      </c>
      <c r="I6076" s="31">
        <v>2551.3049999999998</v>
      </c>
      <c r="J6076" s="31">
        <v>4630.5649999999996</v>
      </c>
      <c r="K6076" s="31">
        <v>2433.3200000000002</v>
      </c>
      <c r="L6076" s="31">
        <v>136.51</v>
      </c>
      <c r="M6076" s="31">
        <v>136.13</v>
      </c>
      <c r="N6076" s="31">
        <v>89.621499999999997</v>
      </c>
      <c r="O6076" s="31">
        <v>84.596000000000004</v>
      </c>
      <c r="P6076" s="31">
        <v>111.8338</v>
      </c>
      <c r="Q6076" s="31">
        <v>2433.8308000000002</v>
      </c>
      <c r="R6076" s="31">
        <v>82.531999999999996</v>
      </c>
      <c r="S6076" s="31" t="s">
        <v>108</v>
      </c>
    </row>
    <row r="6077" spans="1:19" x14ac:dyDescent="0.35">
      <c r="A6077" s="2">
        <v>41375</v>
      </c>
      <c r="B6077" s="31">
        <v>817.69269999999995</v>
      </c>
      <c r="C6077" s="31">
        <v>1843.501</v>
      </c>
      <c r="D6077" s="31">
        <v>694.11379999999997</v>
      </c>
      <c r="E6077" s="31">
        <v>670.08910000000003</v>
      </c>
      <c r="F6077" s="31">
        <v>132.22929999999999</v>
      </c>
      <c r="G6077" s="31">
        <v>423.87439999999998</v>
      </c>
      <c r="H6077" s="31">
        <v>8.7542790000000004</v>
      </c>
      <c r="I6077" s="31">
        <v>2561.3879999999999</v>
      </c>
      <c r="J6077" s="31">
        <v>4634.9369999999999</v>
      </c>
      <c r="K6077" s="31">
        <v>2431.6460000000002</v>
      </c>
      <c r="L6077" s="31">
        <v>136.94</v>
      </c>
      <c r="M6077" s="31">
        <v>136.4</v>
      </c>
      <c r="N6077" s="31">
        <v>89.621499999999997</v>
      </c>
      <c r="O6077" s="31">
        <v>84.557000000000002</v>
      </c>
      <c r="P6077" s="31">
        <v>112.19070000000001</v>
      </c>
      <c r="Q6077" s="31">
        <v>2445.1356999999998</v>
      </c>
      <c r="R6077" s="31">
        <v>82.247</v>
      </c>
      <c r="S6077" s="31" t="s">
        <v>108</v>
      </c>
    </row>
    <row r="6078" spans="1:19" x14ac:dyDescent="0.35">
      <c r="A6078" s="2">
        <v>41376</v>
      </c>
      <c r="B6078" s="31">
        <v>806.55700000000002</v>
      </c>
      <c r="C6078" s="31">
        <v>1823.9639999999999</v>
      </c>
      <c r="D6078" s="31">
        <v>673.54309999999998</v>
      </c>
      <c r="E6078" s="31">
        <v>652.11260000000004</v>
      </c>
      <c r="F6078" s="31">
        <v>126.86369999999999</v>
      </c>
      <c r="G6078" s="31">
        <v>427.28210000000001</v>
      </c>
      <c r="H6078" s="31">
        <v>8.843966</v>
      </c>
      <c r="I6078" s="31">
        <v>2543.6979999999999</v>
      </c>
      <c r="J6078" s="31">
        <v>4650.2389999999996</v>
      </c>
      <c r="K6078" s="31">
        <v>2442.1930000000002</v>
      </c>
      <c r="L6078" s="31">
        <v>136.44999999999999</v>
      </c>
      <c r="M6078" s="31">
        <v>135.49</v>
      </c>
      <c r="N6078" s="31">
        <v>89.401600000000002</v>
      </c>
      <c r="O6078" s="31">
        <v>85.250299999999996</v>
      </c>
      <c r="P6078" s="31">
        <v>111.9423</v>
      </c>
      <c r="Q6078" s="31">
        <v>2423.0196999999998</v>
      </c>
      <c r="R6078" s="31">
        <v>82.311000000000007</v>
      </c>
      <c r="S6078" s="31" t="s">
        <v>108</v>
      </c>
    </row>
    <row r="6079" spans="1:19" x14ac:dyDescent="0.35">
      <c r="A6079" s="2">
        <v>41379</v>
      </c>
      <c r="B6079" s="31">
        <v>788.44179999999994</v>
      </c>
      <c r="C6079" s="31">
        <v>1791.9</v>
      </c>
      <c r="D6079" s="31">
        <v>666.49030000000005</v>
      </c>
      <c r="E6079" s="31">
        <v>634.04790000000003</v>
      </c>
      <c r="F6079" s="31">
        <v>115.00879999999999</v>
      </c>
      <c r="G6079" s="31">
        <v>420.07940000000002</v>
      </c>
      <c r="H6079" s="31">
        <v>8.8400669999999995</v>
      </c>
      <c r="I6079" s="31">
        <v>2540.337</v>
      </c>
      <c r="J6079" s="31">
        <v>4652.4250000000002</v>
      </c>
      <c r="K6079" s="31">
        <v>2444.8710000000001</v>
      </c>
      <c r="L6079" s="31">
        <v>133.13</v>
      </c>
      <c r="M6079" s="31">
        <v>129.75</v>
      </c>
      <c r="N6079" s="31">
        <v>87.430599999999998</v>
      </c>
      <c r="O6079" s="31">
        <v>85.927999999999997</v>
      </c>
      <c r="P6079" s="31">
        <v>111.8219</v>
      </c>
      <c r="Q6079" s="31">
        <v>2384.5455000000002</v>
      </c>
      <c r="R6079" s="31">
        <v>82.417000000000002</v>
      </c>
      <c r="S6079" s="31" t="s">
        <v>108</v>
      </c>
    </row>
    <row r="6080" spans="1:19" x14ac:dyDescent="0.35">
      <c r="A6080" s="2">
        <v>41380</v>
      </c>
      <c r="B6080" s="31">
        <v>783.65809999999999</v>
      </c>
      <c r="C6080" s="31">
        <v>1800.598</v>
      </c>
      <c r="D6080" s="31">
        <v>658.4579</v>
      </c>
      <c r="E6080" s="31">
        <v>642.77179999999998</v>
      </c>
      <c r="F6080" s="31">
        <v>117.2311</v>
      </c>
      <c r="G6080" s="31">
        <v>426.04289999999997</v>
      </c>
      <c r="H6080" s="31">
        <v>9.0311400000000006</v>
      </c>
      <c r="I6080" s="31">
        <v>2550.0659999999998</v>
      </c>
      <c r="J6080" s="31">
        <v>4649.1459999999997</v>
      </c>
      <c r="K6080" s="31">
        <v>2439.681</v>
      </c>
      <c r="L6080" s="31">
        <v>135.30000000000001</v>
      </c>
      <c r="M6080" s="31">
        <v>132.85</v>
      </c>
      <c r="N6080" s="31">
        <v>88.828400000000002</v>
      </c>
      <c r="O6080" s="31">
        <v>86.124300000000005</v>
      </c>
      <c r="P6080" s="31">
        <v>112.2144</v>
      </c>
      <c r="Q6080" s="31">
        <v>2397.9128000000001</v>
      </c>
      <c r="R6080" s="31">
        <v>81.748999999999995</v>
      </c>
      <c r="S6080" s="31" t="s">
        <v>108</v>
      </c>
    </row>
    <row r="6081" spans="1:19" x14ac:dyDescent="0.35">
      <c r="A6081" s="2">
        <v>41381</v>
      </c>
      <c r="B6081" s="31">
        <v>766.1703</v>
      </c>
      <c r="C6081" s="31">
        <v>1765.808</v>
      </c>
      <c r="D6081" s="31">
        <v>650.42550000000006</v>
      </c>
      <c r="E6081" s="31">
        <v>623.36329999999998</v>
      </c>
      <c r="F6081" s="31">
        <v>116.834</v>
      </c>
      <c r="G6081" s="31">
        <v>427.51440000000002</v>
      </c>
      <c r="H6081" s="31">
        <v>9.0350389999999994</v>
      </c>
      <c r="I6081" s="31">
        <v>2550.0659999999998</v>
      </c>
      <c r="J6081" s="31">
        <v>4652.9709999999995</v>
      </c>
      <c r="K6081" s="31">
        <v>2448.2190000000001</v>
      </c>
      <c r="L6081" s="31">
        <v>133.34</v>
      </c>
      <c r="M6081" s="31">
        <v>130.46</v>
      </c>
      <c r="N6081" s="31">
        <v>87.147900000000007</v>
      </c>
      <c r="O6081" s="31">
        <v>86.256699999999995</v>
      </c>
      <c r="P6081" s="31">
        <v>111.46169999999999</v>
      </c>
      <c r="Q6081" s="31">
        <v>2380.4218000000001</v>
      </c>
      <c r="R6081" s="31">
        <v>82.683999999999997</v>
      </c>
      <c r="S6081" s="31" t="s">
        <v>108</v>
      </c>
    </row>
    <row r="6082" spans="1:19" x14ac:dyDescent="0.35">
      <c r="A6082" s="2">
        <v>41382</v>
      </c>
      <c r="B6082" s="31">
        <v>776.12969999999996</v>
      </c>
      <c r="C6082" s="31">
        <v>1783.8520000000001</v>
      </c>
      <c r="D6082" s="31">
        <v>652.18870000000004</v>
      </c>
      <c r="E6082" s="31">
        <v>624.33259999999996</v>
      </c>
      <c r="F6082" s="31">
        <v>117.6621</v>
      </c>
      <c r="G6082" s="31">
        <v>430.6123</v>
      </c>
      <c r="H6082" s="31">
        <v>9.0428379999999997</v>
      </c>
      <c r="I6082" s="31">
        <v>2556.6120000000001</v>
      </c>
      <c r="J6082" s="31">
        <v>4655.7039999999997</v>
      </c>
      <c r="K6082" s="31">
        <v>2448.7220000000002</v>
      </c>
      <c r="L6082" s="31">
        <v>132.31</v>
      </c>
      <c r="M6082" s="31">
        <v>129.47999999999999</v>
      </c>
      <c r="N6082" s="31">
        <v>86.048599999999993</v>
      </c>
      <c r="O6082" s="31">
        <v>85.6935</v>
      </c>
      <c r="P6082" s="31">
        <v>111.80110000000001</v>
      </c>
      <c r="Q6082" s="31">
        <v>2371.8416000000002</v>
      </c>
      <c r="R6082" s="31">
        <v>82.558999999999997</v>
      </c>
      <c r="S6082" s="31" t="s">
        <v>108</v>
      </c>
    </row>
    <row r="6083" spans="1:19" x14ac:dyDescent="0.35">
      <c r="A6083" s="2">
        <v>41383</v>
      </c>
      <c r="B6083" s="31">
        <v>780.05070000000001</v>
      </c>
      <c r="C6083" s="31">
        <v>1792.355</v>
      </c>
      <c r="D6083" s="31">
        <v>655.51919999999996</v>
      </c>
      <c r="E6083" s="31">
        <v>615.6087</v>
      </c>
      <c r="F6083" s="31">
        <v>117.92400000000001</v>
      </c>
      <c r="G6083" s="31">
        <v>428.28890000000001</v>
      </c>
      <c r="H6083" s="31">
        <v>9.0974299999999992</v>
      </c>
      <c r="I6083" s="31">
        <v>2558.7339999999999</v>
      </c>
      <c r="J6083" s="31">
        <v>4650.7849999999999</v>
      </c>
      <c r="K6083" s="31">
        <v>2444.7040000000002</v>
      </c>
      <c r="L6083" s="31">
        <v>133.47</v>
      </c>
      <c r="M6083" s="31">
        <v>130.91999999999999</v>
      </c>
      <c r="N6083" s="31">
        <v>86.951599999999999</v>
      </c>
      <c r="O6083" s="31">
        <v>84.8172</v>
      </c>
      <c r="P6083" s="31">
        <v>111.7998</v>
      </c>
      <c r="Q6083" s="31">
        <v>2404.9459999999999</v>
      </c>
      <c r="R6083" s="31">
        <v>82.713999999999999</v>
      </c>
      <c r="S6083" s="31" t="s">
        <v>108</v>
      </c>
    </row>
    <row r="6084" spans="1:19" x14ac:dyDescent="0.35">
      <c r="A6084" s="2">
        <v>41386</v>
      </c>
      <c r="B6084" s="31">
        <v>786.7165</v>
      </c>
      <c r="C6084" s="31">
        <v>1792.42</v>
      </c>
      <c r="D6084" s="31">
        <v>658.65380000000005</v>
      </c>
      <c r="E6084" s="31">
        <v>610.80610000000001</v>
      </c>
      <c r="F6084" s="31">
        <v>120.08710000000001</v>
      </c>
      <c r="G6084" s="31">
        <v>422.6352</v>
      </c>
      <c r="H6084" s="31">
        <v>9.0077429999999996</v>
      </c>
      <c r="I6084" s="31">
        <v>2554.489</v>
      </c>
      <c r="J6084" s="31">
        <v>4654.0640000000003</v>
      </c>
      <c r="K6084" s="31">
        <v>2450.0610000000001</v>
      </c>
      <c r="L6084" s="31">
        <v>134.19999999999999</v>
      </c>
      <c r="M6084" s="31">
        <v>131.61000000000001</v>
      </c>
      <c r="N6084" s="31">
        <v>87.862499999999997</v>
      </c>
      <c r="O6084" s="31">
        <v>84.773899999999998</v>
      </c>
      <c r="P6084" s="31">
        <v>111.36360000000001</v>
      </c>
      <c r="Q6084" s="31">
        <v>2407.2190999999998</v>
      </c>
      <c r="R6084" s="31">
        <v>82.676000000000002</v>
      </c>
      <c r="S6084" s="31" t="s">
        <v>108</v>
      </c>
    </row>
    <row r="6085" spans="1:19" x14ac:dyDescent="0.35">
      <c r="A6085" s="2">
        <v>41387</v>
      </c>
      <c r="B6085" s="31">
        <v>785.93230000000005</v>
      </c>
      <c r="C6085" s="31">
        <v>1763.3409999999999</v>
      </c>
      <c r="D6085" s="31">
        <v>660.61289999999997</v>
      </c>
      <c r="E6085" s="31">
        <v>605.10029999999995</v>
      </c>
      <c r="F6085" s="31">
        <v>119.0393</v>
      </c>
      <c r="G6085" s="31">
        <v>420.85390000000001</v>
      </c>
      <c r="H6085" s="31">
        <v>9.0740339999999993</v>
      </c>
      <c r="I6085" s="31">
        <v>2560.3270000000002</v>
      </c>
      <c r="J6085" s="31">
        <v>4653.518</v>
      </c>
      <c r="K6085" s="31">
        <v>2445.7080000000001</v>
      </c>
      <c r="L6085" s="31">
        <v>135.71</v>
      </c>
      <c r="M6085" s="31">
        <v>133.79</v>
      </c>
      <c r="N6085" s="31">
        <v>88.671300000000002</v>
      </c>
      <c r="O6085" s="31">
        <v>84.713999999999999</v>
      </c>
      <c r="P6085" s="31">
        <v>111.2266</v>
      </c>
      <c r="Q6085" s="31">
        <v>2402.1813999999999</v>
      </c>
      <c r="R6085" s="31">
        <v>83.048000000000002</v>
      </c>
      <c r="S6085" s="31" t="s">
        <v>108</v>
      </c>
    </row>
    <row r="6086" spans="1:19" x14ac:dyDescent="0.35">
      <c r="A6086" s="2">
        <v>41388</v>
      </c>
      <c r="B6086" s="31">
        <v>797.30330000000004</v>
      </c>
      <c r="C6086" s="31">
        <v>1786.124</v>
      </c>
      <c r="D6086" s="31">
        <v>666.68619999999999</v>
      </c>
      <c r="E6086" s="31">
        <v>619.00130000000001</v>
      </c>
      <c r="F6086" s="31">
        <v>120.2983</v>
      </c>
      <c r="G6086" s="31">
        <v>416.7491</v>
      </c>
      <c r="H6086" s="31">
        <v>9.0701350000000005</v>
      </c>
      <c r="I6086" s="31">
        <v>2559.2649999999999</v>
      </c>
      <c r="J6086" s="31">
        <v>4654.6109999999999</v>
      </c>
      <c r="K6086" s="31">
        <v>2447.3820000000001</v>
      </c>
      <c r="L6086" s="31">
        <v>135.76</v>
      </c>
      <c r="M6086" s="31">
        <v>134.30000000000001</v>
      </c>
      <c r="N6086" s="31">
        <v>88.702699999999993</v>
      </c>
      <c r="O6086" s="31">
        <v>84.700599999999994</v>
      </c>
      <c r="P6086" s="31">
        <v>111.06310000000001</v>
      </c>
      <c r="Q6086" s="31">
        <v>2421.0034999999998</v>
      </c>
      <c r="R6086" s="31">
        <v>83.048000000000002</v>
      </c>
      <c r="S6086" s="31" t="s">
        <v>108</v>
      </c>
    </row>
    <row r="6087" spans="1:19" x14ac:dyDescent="0.35">
      <c r="A6087" s="2">
        <v>41389</v>
      </c>
      <c r="B6087" s="31">
        <v>809.53689999999995</v>
      </c>
      <c r="C6087" s="31">
        <v>1824.29</v>
      </c>
      <c r="D6087" s="31">
        <v>674.52269999999999</v>
      </c>
      <c r="E6087" s="31">
        <v>631.91089999999997</v>
      </c>
      <c r="F6087" s="31">
        <v>123.53449999999999</v>
      </c>
      <c r="G6087" s="31">
        <v>425.11349999999999</v>
      </c>
      <c r="H6087" s="31">
        <v>9.2027169999999998</v>
      </c>
      <c r="I6087" s="31">
        <v>2561.3879999999999</v>
      </c>
      <c r="J6087" s="31">
        <v>4652.9709999999995</v>
      </c>
      <c r="K6087" s="31">
        <v>2447.5500000000002</v>
      </c>
      <c r="L6087" s="31">
        <v>136.43</v>
      </c>
      <c r="M6087" s="31">
        <v>135.41</v>
      </c>
      <c r="N6087" s="31">
        <v>89.3309</v>
      </c>
      <c r="O6087" s="31">
        <v>84.601299999999995</v>
      </c>
      <c r="P6087" s="31">
        <v>111.1464</v>
      </c>
      <c r="Q6087" s="31">
        <v>2444.1821</v>
      </c>
      <c r="R6087" s="31">
        <v>82.744</v>
      </c>
      <c r="S6087" s="31" t="s">
        <v>108</v>
      </c>
    </row>
    <row r="6088" spans="1:19" x14ac:dyDescent="0.35">
      <c r="A6088" s="2">
        <v>41390</v>
      </c>
      <c r="B6088" s="31">
        <v>807.2627</v>
      </c>
      <c r="C6088" s="31">
        <v>1835.13</v>
      </c>
      <c r="D6088" s="31">
        <v>675.89409999999998</v>
      </c>
      <c r="E6088" s="31">
        <v>618.53859999999997</v>
      </c>
      <c r="F6088" s="31">
        <v>122.82470000000001</v>
      </c>
      <c r="G6088" s="31">
        <v>427.82420000000002</v>
      </c>
      <c r="H6088" s="31">
        <v>9.2183150000000005</v>
      </c>
      <c r="I6088" s="31">
        <v>2559.973</v>
      </c>
      <c r="J6088" s="31">
        <v>4666.0870000000004</v>
      </c>
      <c r="K6088" s="31">
        <v>2453.2420000000002</v>
      </c>
      <c r="L6088" s="31">
        <v>135.97</v>
      </c>
      <c r="M6088" s="31">
        <v>134.57</v>
      </c>
      <c r="N6088" s="31">
        <v>88.906899999999993</v>
      </c>
      <c r="O6088" s="31">
        <v>86.167599999999993</v>
      </c>
      <c r="P6088" s="31">
        <v>111.32559999999999</v>
      </c>
      <c r="Q6088" s="31">
        <v>2432.6205</v>
      </c>
      <c r="R6088" s="31">
        <v>82.501999999999995</v>
      </c>
      <c r="S6088" s="31" t="s">
        <v>108</v>
      </c>
    </row>
    <row r="6089" spans="1:19" x14ac:dyDescent="0.35">
      <c r="A6089" s="2">
        <v>41393</v>
      </c>
      <c r="B6089" s="31">
        <v>811.49739999999997</v>
      </c>
      <c r="C6089" s="31">
        <v>1831.69</v>
      </c>
      <c r="D6089" s="31">
        <v>675.1105</v>
      </c>
      <c r="E6089" s="31">
        <v>629.31129999999996</v>
      </c>
      <c r="F6089" s="31">
        <v>123.99079999999999</v>
      </c>
      <c r="G6089" s="31">
        <v>436.42099999999999</v>
      </c>
      <c r="H6089" s="31">
        <v>9.1052309999999999</v>
      </c>
      <c r="I6089" s="31">
        <v>2559.973</v>
      </c>
      <c r="J6089" s="31">
        <v>4666.6329999999998</v>
      </c>
      <c r="K6089" s="31">
        <v>2455.2510000000002</v>
      </c>
      <c r="L6089" s="31">
        <v>136.99</v>
      </c>
      <c r="M6089" s="31">
        <v>135.57</v>
      </c>
      <c r="N6089" s="31">
        <v>89.794300000000007</v>
      </c>
      <c r="O6089" s="31">
        <v>85.7547</v>
      </c>
      <c r="P6089" s="31">
        <v>111.9479</v>
      </c>
      <c r="Q6089" s="31">
        <v>2444.9333000000001</v>
      </c>
      <c r="R6089" s="31">
        <v>82.147000000000006</v>
      </c>
      <c r="S6089" s="31" t="s">
        <v>108</v>
      </c>
    </row>
    <row r="6090" spans="1:19" x14ac:dyDescent="0.35">
      <c r="A6090" s="2">
        <v>41394</v>
      </c>
      <c r="B6090" s="31">
        <v>800.20479999999998</v>
      </c>
      <c r="C6090" s="31">
        <v>1818.7080000000001</v>
      </c>
      <c r="D6090" s="31">
        <v>665.90269999999998</v>
      </c>
      <c r="E6090" s="31">
        <v>620.5874</v>
      </c>
      <c r="F6090" s="31">
        <v>124.3879</v>
      </c>
      <c r="G6090" s="31">
        <v>433.40050000000002</v>
      </c>
      <c r="H6090" s="31">
        <v>9.2339129999999994</v>
      </c>
      <c r="I6090" s="31">
        <v>2557.85</v>
      </c>
      <c r="J6090" s="31">
        <v>4663.3540000000003</v>
      </c>
      <c r="K6090" s="31">
        <v>2453.9110000000001</v>
      </c>
      <c r="L6090" s="31">
        <v>137.33000000000001</v>
      </c>
      <c r="M6090" s="31">
        <v>136.38999999999999</v>
      </c>
      <c r="N6090" s="31">
        <v>90.461699999999993</v>
      </c>
      <c r="O6090" s="31">
        <v>86.405000000000001</v>
      </c>
      <c r="P6090" s="31">
        <v>112.66459999999999</v>
      </c>
      <c r="Q6090" s="31">
        <v>2474.7310000000002</v>
      </c>
      <c r="R6090" s="31">
        <v>81.745999999999995</v>
      </c>
      <c r="S6090" s="31" t="s">
        <v>108</v>
      </c>
    </row>
    <row r="6091" spans="1:19" x14ac:dyDescent="0.35">
      <c r="A6091" s="2">
        <v>41395</v>
      </c>
      <c r="B6091" s="31">
        <v>780.52120000000002</v>
      </c>
      <c r="C6091" s="31">
        <v>1765.03</v>
      </c>
      <c r="D6091" s="31">
        <v>647.87890000000004</v>
      </c>
      <c r="E6091" s="31">
        <v>597.69809999999995</v>
      </c>
      <c r="F6091" s="31">
        <v>122.1994</v>
      </c>
      <c r="G6091" s="31">
        <v>425.34589999999997</v>
      </c>
      <c r="H6091" s="31">
        <v>9.4171870000000002</v>
      </c>
      <c r="I6091" s="31">
        <v>2561.7420000000002</v>
      </c>
      <c r="J6091" s="31">
        <v>4672.098</v>
      </c>
      <c r="K6091" s="31">
        <v>2453.9110000000001</v>
      </c>
      <c r="L6091" s="31">
        <v>136.04</v>
      </c>
      <c r="M6091" s="31">
        <v>132.91</v>
      </c>
      <c r="N6091" s="31">
        <v>89.9435</v>
      </c>
      <c r="O6091" s="31">
        <v>86.461500000000001</v>
      </c>
      <c r="P6091" s="31">
        <v>112.7418</v>
      </c>
      <c r="Q6091" s="31">
        <v>2471.5538000000001</v>
      </c>
      <c r="R6091" s="31">
        <v>81.483999999999995</v>
      </c>
      <c r="S6091" s="31" t="s">
        <v>108</v>
      </c>
    </row>
    <row r="6092" spans="1:19" x14ac:dyDescent="0.35">
      <c r="A6092" s="2">
        <v>41396</v>
      </c>
      <c r="B6092" s="31">
        <v>802.55740000000003</v>
      </c>
      <c r="C6092" s="31">
        <v>1804.818</v>
      </c>
      <c r="D6092" s="31">
        <v>657.2826</v>
      </c>
      <c r="E6092" s="31">
        <v>602.36850000000004</v>
      </c>
      <c r="F6092" s="31">
        <v>124.0076</v>
      </c>
      <c r="G6092" s="31">
        <v>425.11360000000002</v>
      </c>
      <c r="H6092" s="31">
        <v>9.4132879999999997</v>
      </c>
      <c r="I6092" s="31">
        <v>2568.2869999999998</v>
      </c>
      <c r="J6092" s="31">
        <v>4673.1909999999998</v>
      </c>
      <c r="K6092" s="31">
        <v>2463.6210000000001</v>
      </c>
      <c r="L6092" s="31">
        <v>137.33000000000001</v>
      </c>
      <c r="M6092" s="31">
        <v>135.1</v>
      </c>
      <c r="N6092" s="31">
        <v>91.152699999999996</v>
      </c>
      <c r="O6092" s="31">
        <v>85.866500000000002</v>
      </c>
      <c r="P6092" s="31">
        <v>111.714</v>
      </c>
      <c r="Q6092" s="31">
        <v>2470.8811000000001</v>
      </c>
      <c r="R6092" s="31">
        <v>82.224000000000004</v>
      </c>
      <c r="S6092" s="31" t="s">
        <v>108</v>
      </c>
    </row>
    <row r="6093" spans="1:19" x14ac:dyDescent="0.35">
      <c r="A6093" s="2">
        <v>41397</v>
      </c>
      <c r="B6093" s="31">
        <v>813.30100000000004</v>
      </c>
      <c r="C6093" s="31">
        <v>1833.8969999999999</v>
      </c>
      <c r="D6093" s="31">
        <v>675.50239999999997</v>
      </c>
      <c r="E6093" s="31">
        <v>639.81960000000004</v>
      </c>
      <c r="F6093" s="31">
        <v>123.72029999999999</v>
      </c>
      <c r="G6093" s="31">
        <v>429.76049999999998</v>
      </c>
      <c r="H6093" s="31">
        <v>9.421087</v>
      </c>
      <c r="I6093" s="31">
        <v>2568.2869999999998</v>
      </c>
      <c r="J6093" s="31">
        <v>4645.8670000000002</v>
      </c>
      <c r="K6093" s="31">
        <v>2446.7130000000002</v>
      </c>
      <c r="L6093" s="31">
        <v>138.72999999999999</v>
      </c>
      <c r="M6093" s="31">
        <v>137.25</v>
      </c>
      <c r="N6093" s="31">
        <v>92.189300000000003</v>
      </c>
      <c r="O6093" s="31">
        <v>85.067800000000005</v>
      </c>
      <c r="P6093" s="31">
        <v>112.0889</v>
      </c>
      <c r="Q6093" s="31">
        <v>2482.7024000000001</v>
      </c>
      <c r="R6093" s="31">
        <v>82.125</v>
      </c>
      <c r="S6093" s="31" t="s">
        <v>108</v>
      </c>
    </row>
    <row r="6094" spans="1:19" x14ac:dyDescent="0.35">
      <c r="A6094" s="2">
        <v>41400</v>
      </c>
      <c r="B6094" s="31">
        <v>823.65250000000003</v>
      </c>
      <c r="C6094" s="31">
        <v>1860.0550000000001</v>
      </c>
      <c r="D6094" s="31">
        <v>676.09010000000001</v>
      </c>
      <c r="E6094" s="31">
        <v>639.81960000000004</v>
      </c>
      <c r="F6094" s="31">
        <v>124.0414</v>
      </c>
      <c r="G6094" s="31">
        <v>424.18419999999998</v>
      </c>
      <c r="H6094" s="31">
        <v>9.3664950000000005</v>
      </c>
      <c r="I6094" s="31">
        <v>2568.2869999999998</v>
      </c>
      <c r="J6094" s="31">
        <v>4639.3090000000002</v>
      </c>
      <c r="K6094" s="31">
        <v>2446.88</v>
      </c>
      <c r="L6094" s="31">
        <v>139.16</v>
      </c>
      <c r="M6094" s="31">
        <v>138.22</v>
      </c>
      <c r="N6094" s="31">
        <v>92.581900000000005</v>
      </c>
      <c r="O6094" s="31">
        <v>85.067800000000005</v>
      </c>
      <c r="P6094" s="31">
        <v>112.0889</v>
      </c>
      <c r="Q6094" s="31">
        <v>2491.9238</v>
      </c>
      <c r="R6094" s="31">
        <v>82.314999999999998</v>
      </c>
      <c r="S6094" s="31" t="s">
        <v>108</v>
      </c>
    </row>
    <row r="6095" spans="1:19" x14ac:dyDescent="0.35">
      <c r="A6095" s="2">
        <v>41401</v>
      </c>
      <c r="B6095" s="31">
        <v>816.1241</v>
      </c>
      <c r="C6095" s="31">
        <v>1839.09</v>
      </c>
      <c r="D6095" s="31">
        <v>683.14290000000005</v>
      </c>
      <c r="E6095" s="31">
        <v>639.37900000000002</v>
      </c>
      <c r="F6095" s="31">
        <v>122.4191</v>
      </c>
      <c r="G6095" s="31">
        <v>428.2115</v>
      </c>
      <c r="H6095" s="31">
        <v>9.3430979999999995</v>
      </c>
      <c r="I6095" s="31">
        <v>2561.3879999999999</v>
      </c>
      <c r="J6095" s="31">
        <v>4637.67</v>
      </c>
      <c r="K6095" s="31">
        <v>2434.6590000000001</v>
      </c>
      <c r="L6095" s="31">
        <v>139.77000000000001</v>
      </c>
      <c r="M6095" s="31">
        <v>139.22999999999999</v>
      </c>
      <c r="N6095" s="31">
        <v>92.5505</v>
      </c>
      <c r="O6095" s="31">
        <v>84.950800000000001</v>
      </c>
      <c r="P6095" s="31">
        <v>111.81399999999999</v>
      </c>
      <c r="Q6095" s="31">
        <v>2507.9344999999998</v>
      </c>
      <c r="R6095" s="31">
        <v>82.253</v>
      </c>
      <c r="S6095" s="31" t="s">
        <v>108</v>
      </c>
    </row>
    <row r="6096" spans="1:19" x14ac:dyDescent="0.35">
      <c r="A6096" s="2">
        <v>41402</v>
      </c>
      <c r="B6096" s="31">
        <v>815.87300000000005</v>
      </c>
      <c r="C6096" s="31">
        <v>1852.212</v>
      </c>
      <c r="D6096" s="31">
        <v>678.75779999999997</v>
      </c>
      <c r="E6096" s="31">
        <v>652.97349999999994</v>
      </c>
      <c r="F6096" s="31">
        <v>124.5226</v>
      </c>
      <c r="G6096" s="31">
        <v>430.84469999999999</v>
      </c>
      <c r="H6096" s="31">
        <v>9.323601</v>
      </c>
      <c r="I6096" s="31">
        <v>2561.2109999999998</v>
      </c>
      <c r="J6096" s="31">
        <v>4643.1350000000002</v>
      </c>
      <c r="K6096" s="31">
        <v>2441.69</v>
      </c>
      <c r="L6096" s="31">
        <v>140.47999999999999</v>
      </c>
      <c r="M6096" s="31">
        <v>139.79</v>
      </c>
      <c r="N6096" s="31">
        <v>93.029499999999999</v>
      </c>
      <c r="O6096" s="31">
        <v>85.167900000000003</v>
      </c>
      <c r="P6096" s="31">
        <v>112.5736</v>
      </c>
      <c r="Q6096" s="31">
        <v>2528.5799000000002</v>
      </c>
      <c r="R6096" s="31">
        <v>81.896000000000001</v>
      </c>
      <c r="S6096" s="31" t="s">
        <v>108</v>
      </c>
    </row>
    <row r="6097" spans="1:19" x14ac:dyDescent="0.35">
      <c r="A6097" s="2">
        <v>41403</v>
      </c>
      <c r="B6097" s="31">
        <v>817.36440000000005</v>
      </c>
      <c r="C6097" s="31">
        <v>1871.5229999999999</v>
      </c>
      <c r="D6097" s="31">
        <v>682.08370000000002</v>
      </c>
      <c r="E6097" s="31">
        <v>647.25199999999995</v>
      </c>
      <c r="F6097" s="31">
        <v>124.0851</v>
      </c>
      <c r="G6097" s="31">
        <v>436.42099999999999</v>
      </c>
      <c r="H6097" s="31">
        <v>9.1598240000000004</v>
      </c>
      <c r="I6097" s="31">
        <v>2561.2109999999998</v>
      </c>
      <c r="J6097" s="31">
        <v>4640.9489999999996</v>
      </c>
      <c r="K6097" s="31">
        <v>2442.36</v>
      </c>
      <c r="L6097" s="31">
        <v>140.11000000000001</v>
      </c>
      <c r="M6097" s="31">
        <v>139.33000000000001</v>
      </c>
      <c r="N6097" s="31">
        <v>92.911699999999996</v>
      </c>
      <c r="O6097" s="31">
        <v>84.751400000000004</v>
      </c>
      <c r="P6097" s="31">
        <v>111.8967</v>
      </c>
      <c r="Q6097" s="31">
        <v>2527.4701</v>
      </c>
      <c r="R6097" s="31">
        <v>82.793000000000006</v>
      </c>
      <c r="S6097" s="31" t="s">
        <v>108</v>
      </c>
    </row>
    <row r="6098" spans="1:19" x14ac:dyDescent="0.35">
      <c r="A6098" s="2">
        <v>41404</v>
      </c>
      <c r="B6098" s="31">
        <v>812.90430000000003</v>
      </c>
      <c r="C6098" s="31">
        <v>1856.6289999999999</v>
      </c>
      <c r="D6098" s="31">
        <v>667.65449999999998</v>
      </c>
      <c r="E6098" s="31">
        <v>649.21619999999996</v>
      </c>
      <c r="F6098" s="31">
        <v>121.37779999999999</v>
      </c>
      <c r="G6098" s="31">
        <v>433.40050000000002</v>
      </c>
      <c r="H6098" s="31">
        <v>8.9687509999999993</v>
      </c>
      <c r="I6098" s="31">
        <v>2543.1669999999999</v>
      </c>
      <c r="J6098" s="31">
        <v>4618.5429999999997</v>
      </c>
      <c r="K6098" s="31">
        <v>2421.768</v>
      </c>
      <c r="L6098" s="31">
        <v>140.54</v>
      </c>
      <c r="M6098" s="31">
        <v>140.43</v>
      </c>
      <c r="N6098" s="31">
        <v>93.461399999999998</v>
      </c>
      <c r="O6098" s="31">
        <v>82.6905</v>
      </c>
      <c r="P6098" s="31">
        <v>110.8449</v>
      </c>
      <c r="Q6098" s="31">
        <v>2504.2031000000002</v>
      </c>
      <c r="R6098" s="31">
        <v>83.143000000000001</v>
      </c>
      <c r="S6098" s="31" t="s">
        <v>108</v>
      </c>
    </row>
    <row r="6099" spans="1:19" x14ac:dyDescent="0.35">
      <c r="A6099" s="2">
        <v>41407</v>
      </c>
      <c r="B6099" s="31">
        <v>805.15880000000004</v>
      </c>
      <c r="C6099" s="31">
        <v>1831.595</v>
      </c>
      <c r="D6099" s="31">
        <v>674.53150000000005</v>
      </c>
      <c r="E6099" s="31">
        <v>652.46609999999998</v>
      </c>
      <c r="F6099" s="31">
        <v>121.1836</v>
      </c>
      <c r="G6099" s="31">
        <v>439.67380000000003</v>
      </c>
      <c r="H6099" s="31">
        <v>9.0701370000000008</v>
      </c>
      <c r="I6099" s="31">
        <v>2529.9</v>
      </c>
      <c r="J6099" s="31">
        <v>4614.7169999999996</v>
      </c>
      <c r="K6099" s="31">
        <v>2425.6190000000001</v>
      </c>
      <c r="L6099" s="31">
        <v>140.65</v>
      </c>
      <c r="M6099" s="31">
        <v>140.29</v>
      </c>
      <c r="N6099" s="31">
        <v>93.634200000000007</v>
      </c>
      <c r="O6099" s="31">
        <v>82.718400000000003</v>
      </c>
      <c r="P6099" s="31">
        <v>110.9385</v>
      </c>
      <c r="Q6099" s="31">
        <v>2483.3870000000002</v>
      </c>
      <c r="R6099" s="31">
        <v>83.277000000000001</v>
      </c>
      <c r="S6099" s="31" t="s">
        <v>108</v>
      </c>
    </row>
    <row r="6100" spans="1:19" x14ac:dyDescent="0.35">
      <c r="A6100" s="2">
        <v>41408</v>
      </c>
      <c r="B6100" s="31">
        <v>804.05859999999996</v>
      </c>
      <c r="C6100" s="31">
        <v>1839.421</v>
      </c>
      <c r="D6100" s="31">
        <v>674.14099999999996</v>
      </c>
      <c r="E6100" s="31">
        <v>637.40819999999997</v>
      </c>
      <c r="F6100" s="31">
        <v>120.35639999999999</v>
      </c>
      <c r="G6100" s="31">
        <v>438.27969999999999</v>
      </c>
      <c r="H6100" s="31">
        <v>9.1754219999999993</v>
      </c>
      <c r="I6100" s="31">
        <v>2515.04</v>
      </c>
      <c r="J6100" s="31">
        <v>4605.9740000000002</v>
      </c>
      <c r="K6100" s="31">
        <v>2423.107</v>
      </c>
      <c r="L6100" s="31">
        <v>142.13999999999999</v>
      </c>
      <c r="M6100" s="31">
        <v>142.06</v>
      </c>
      <c r="N6100" s="31">
        <v>94.081800000000001</v>
      </c>
      <c r="O6100" s="31">
        <v>82.482500000000002</v>
      </c>
      <c r="P6100" s="31">
        <v>110.9037</v>
      </c>
      <c r="Q6100" s="31">
        <v>2495.58</v>
      </c>
      <c r="R6100" s="31">
        <v>83.594999999999999</v>
      </c>
      <c r="S6100" s="31" t="s">
        <v>108</v>
      </c>
    </row>
    <row r="6101" spans="1:19" x14ac:dyDescent="0.35">
      <c r="A6101" s="2">
        <v>41409</v>
      </c>
      <c r="B6101" s="31">
        <v>810.89530000000002</v>
      </c>
      <c r="C6101" s="31">
        <v>1857.421</v>
      </c>
      <c r="D6101" s="31">
        <v>663.59839999999997</v>
      </c>
      <c r="E6101" s="31">
        <v>633.29150000000004</v>
      </c>
      <c r="F6101" s="31">
        <v>117.9675</v>
      </c>
      <c r="G6101" s="31">
        <v>437.6601</v>
      </c>
      <c r="H6101" s="31">
        <v>9.1403269999999992</v>
      </c>
      <c r="I6101" s="31">
        <v>2511.1480000000001</v>
      </c>
      <c r="J6101" s="31">
        <v>4610.3459999999995</v>
      </c>
      <c r="K6101" s="31">
        <v>2421.433</v>
      </c>
      <c r="L6101" s="31">
        <v>142.68</v>
      </c>
      <c r="M6101" s="31">
        <v>142.31</v>
      </c>
      <c r="N6101" s="31">
        <v>94.2624</v>
      </c>
      <c r="O6101" s="31">
        <v>82.167400000000001</v>
      </c>
      <c r="P6101" s="31">
        <v>109.90349999999999</v>
      </c>
      <c r="Q6101" s="31">
        <v>2495.6756</v>
      </c>
      <c r="R6101" s="31">
        <v>83.83</v>
      </c>
      <c r="S6101" s="31" t="s">
        <v>108</v>
      </c>
    </row>
    <row r="6102" spans="1:19" x14ac:dyDescent="0.35">
      <c r="A6102" s="2">
        <v>41410</v>
      </c>
      <c r="B6102" s="31">
        <v>814.11720000000003</v>
      </c>
      <c r="C6102" s="31">
        <v>1867.1389999999999</v>
      </c>
      <c r="D6102" s="31">
        <v>682.14559999999994</v>
      </c>
      <c r="E6102" s="31">
        <v>640.42420000000004</v>
      </c>
      <c r="F6102" s="31">
        <v>117.1825</v>
      </c>
      <c r="G6102" s="31">
        <v>442.22949999999997</v>
      </c>
      <c r="H6102" s="31">
        <v>8.945354</v>
      </c>
      <c r="I6102" s="31">
        <v>2517.87</v>
      </c>
      <c r="J6102" s="31">
        <v>4632.2049999999999</v>
      </c>
      <c r="K6102" s="31">
        <v>2432.65</v>
      </c>
      <c r="L6102" s="31">
        <v>142.13999999999999</v>
      </c>
      <c r="M6102" s="31">
        <v>142.02000000000001</v>
      </c>
      <c r="N6102" s="31">
        <v>94.176000000000002</v>
      </c>
      <c r="O6102" s="31">
        <v>82.540999999999997</v>
      </c>
      <c r="P6102" s="31">
        <v>110.3715</v>
      </c>
      <c r="Q6102" s="31">
        <v>2496.4263000000001</v>
      </c>
      <c r="R6102" s="31">
        <v>83.587999999999994</v>
      </c>
      <c r="S6102" s="31" t="s">
        <v>108</v>
      </c>
    </row>
    <row r="6103" spans="1:19" x14ac:dyDescent="0.35">
      <c r="A6103" s="2">
        <v>41411</v>
      </c>
      <c r="B6103" s="31">
        <v>820.87530000000004</v>
      </c>
      <c r="C6103" s="31">
        <v>1885.6610000000001</v>
      </c>
      <c r="D6103" s="31">
        <v>684.87890000000004</v>
      </c>
      <c r="E6103" s="31">
        <v>642.60360000000003</v>
      </c>
      <c r="F6103" s="31">
        <v>115.3085</v>
      </c>
      <c r="G6103" s="31">
        <v>448.73520000000002</v>
      </c>
      <c r="H6103" s="31">
        <v>8.9687509999999993</v>
      </c>
      <c r="I6103" s="31">
        <v>2525.3000000000002</v>
      </c>
      <c r="J6103" s="31">
        <v>4610.8919999999998</v>
      </c>
      <c r="K6103" s="31">
        <v>2434.9940000000001</v>
      </c>
      <c r="L6103" s="31">
        <v>143.43</v>
      </c>
      <c r="M6103" s="31">
        <v>143.44999999999999</v>
      </c>
      <c r="N6103" s="31">
        <v>94.945499999999996</v>
      </c>
      <c r="O6103" s="31">
        <v>81.727999999999994</v>
      </c>
      <c r="P6103" s="31">
        <v>109.5763</v>
      </c>
      <c r="Q6103" s="31">
        <v>2495.1790000000001</v>
      </c>
      <c r="R6103" s="31">
        <v>84.251999999999995</v>
      </c>
      <c r="S6103" s="31" t="s">
        <v>108</v>
      </c>
    </row>
    <row r="6104" spans="1:19" x14ac:dyDescent="0.35">
      <c r="A6104" s="2">
        <v>41414</v>
      </c>
      <c r="B6104" s="31">
        <v>822.52549999999997</v>
      </c>
      <c r="C6104" s="31">
        <v>1886.3779999999999</v>
      </c>
      <c r="D6104" s="31">
        <v>690.15020000000004</v>
      </c>
      <c r="E6104" s="31">
        <v>650.81500000000005</v>
      </c>
      <c r="F6104" s="31">
        <v>116.9461</v>
      </c>
      <c r="G6104" s="31">
        <v>453.69189999999998</v>
      </c>
      <c r="H6104" s="31">
        <v>8.9726499999999998</v>
      </c>
      <c r="I6104" s="31">
        <v>2515.2170000000001</v>
      </c>
      <c r="J6104" s="31">
        <v>4609.2529999999997</v>
      </c>
      <c r="K6104" s="31">
        <v>2425.116</v>
      </c>
      <c r="L6104" s="31">
        <v>143.56</v>
      </c>
      <c r="M6104" s="31">
        <v>143.76</v>
      </c>
      <c r="N6104" s="31">
        <v>94.890600000000006</v>
      </c>
      <c r="O6104" s="31">
        <v>82.134699999999995</v>
      </c>
      <c r="P6104" s="31">
        <v>109.85599999999999</v>
      </c>
      <c r="Q6104" s="31">
        <v>2501.3444</v>
      </c>
      <c r="R6104" s="31">
        <v>83.736000000000004</v>
      </c>
      <c r="S6104" s="31" t="s">
        <v>108</v>
      </c>
    </row>
    <row r="6105" spans="1:19" x14ac:dyDescent="0.35">
      <c r="A6105" s="2">
        <v>41415</v>
      </c>
      <c r="B6105" s="31">
        <v>815.53160000000003</v>
      </c>
      <c r="C6105" s="31">
        <v>1850.8340000000001</v>
      </c>
      <c r="D6105" s="31">
        <v>684.68370000000004</v>
      </c>
      <c r="E6105" s="31">
        <v>648.26130000000001</v>
      </c>
      <c r="F6105" s="31">
        <v>116.389</v>
      </c>
      <c r="G6105" s="31">
        <v>457.95159999999998</v>
      </c>
      <c r="H6105" s="31">
        <v>9.1442259999999997</v>
      </c>
      <c r="I6105" s="31">
        <v>2511.1480000000001</v>
      </c>
      <c r="J6105" s="31">
        <v>4612.5309999999999</v>
      </c>
      <c r="K6105" s="31">
        <v>2416.2440000000001</v>
      </c>
      <c r="L6105" s="31">
        <v>143.65</v>
      </c>
      <c r="M6105" s="31">
        <v>143.86000000000001</v>
      </c>
      <c r="N6105" s="31">
        <v>94.906300000000002</v>
      </c>
      <c r="O6105" s="31">
        <v>82.07</v>
      </c>
      <c r="P6105" s="31">
        <v>109.9919</v>
      </c>
      <c r="Q6105" s="31">
        <v>2501.6017000000002</v>
      </c>
      <c r="R6105" s="31">
        <v>83.864000000000004</v>
      </c>
      <c r="S6105" s="31" t="s">
        <v>108</v>
      </c>
    </row>
    <row r="6106" spans="1:19" x14ac:dyDescent="0.35">
      <c r="A6106" s="2">
        <v>41416</v>
      </c>
      <c r="B6106" s="31">
        <v>805.00149999999996</v>
      </c>
      <c r="C6106" s="31">
        <v>1834.0730000000001</v>
      </c>
      <c r="D6106" s="31">
        <v>678.24099999999999</v>
      </c>
      <c r="E6106" s="31">
        <v>657.61749999999995</v>
      </c>
      <c r="F6106" s="31">
        <v>115.5111</v>
      </c>
      <c r="G6106" s="31">
        <v>462.9083</v>
      </c>
      <c r="H6106" s="31">
        <v>9.0350409999999997</v>
      </c>
      <c r="I6106" s="31">
        <v>2511.3249999999998</v>
      </c>
      <c r="J6106" s="31">
        <v>4589.0330000000004</v>
      </c>
      <c r="K6106" s="31">
        <v>2420.7640000000001</v>
      </c>
      <c r="L6106" s="31">
        <v>142.79</v>
      </c>
      <c r="M6106" s="31">
        <v>141.80000000000001</v>
      </c>
      <c r="N6106" s="31">
        <v>94.2624</v>
      </c>
      <c r="O6106" s="31">
        <v>81.308300000000003</v>
      </c>
      <c r="P6106" s="31">
        <v>110.0252</v>
      </c>
      <c r="Q6106" s="31">
        <v>2501.6484999999998</v>
      </c>
      <c r="R6106" s="31">
        <v>84.352000000000004</v>
      </c>
      <c r="S6106" s="31" t="s">
        <v>108</v>
      </c>
    </row>
    <row r="6107" spans="1:19" x14ac:dyDescent="0.35">
      <c r="A6107" s="2">
        <v>41417</v>
      </c>
      <c r="B6107" s="31">
        <v>803.66560000000004</v>
      </c>
      <c r="C6107" s="31">
        <v>1837.921</v>
      </c>
      <c r="D6107" s="31">
        <v>664.76990000000001</v>
      </c>
      <c r="E6107" s="31">
        <v>642.11929999999995</v>
      </c>
      <c r="F6107" s="31">
        <v>117.57080000000001</v>
      </c>
      <c r="G6107" s="31">
        <v>464.53469999999999</v>
      </c>
      <c r="H6107" s="31">
        <v>8.9024590000000003</v>
      </c>
      <c r="I6107" s="31">
        <v>2522.116</v>
      </c>
      <c r="J6107" s="31">
        <v>4590.1260000000002</v>
      </c>
      <c r="K6107" s="31">
        <v>2417.248</v>
      </c>
      <c r="L6107" s="31">
        <v>142.31</v>
      </c>
      <c r="M6107" s="31">
        <v>142</v>
      </c>
      <c r="N6107" s="31">
        <v>93.987499999999997</v>
      </c>
      <c r="O6107" s="31">
        <v>82.966499999999996</v>
      </c>
      <c r="P6107" s="31">
        <v>110.23609999999999</v>
      </c>
      <c r="Q6107" s="31">
        <v>2448.9283</v>
      </c>
      <c r="R6107" s="31">
        <v>83.8</v>
      </c>
      <c r="S6107" s="31" t="s">
        <v>108</v>
      </c>
    </row>
    <row r="6108" spans="1:19" x14ac:dyDescent="0.35">
      <c r="A6108" s="2">
        <v>41418</v>
      </c>
      <c r="B6108" s="31">
        <v>804.68719999999996</v>
      </c>
      <c r="C6108" s="31">
        <v>1844.443</v>
      </c>
      <c r="D6108" s="31">
        <v>668.28409999999997</v>
      </c>
      <c r="E6108" s="31">
        <v>642.00919999999996</v>
      </c>
      <c r="F6108" s="31">
        <v>117.1234</v>
      </c>
      <c r="G6108" s="31">
        <v>457.33199999999999</v>
      </c>
      <c r="H6108" s="31">
        <v>8.7581790000000002</v>
      </c>
      <c r="I6108" s="31">
        <v>2518.4009999999998</v>
      </c>
      <c r="J6108" s="31">
        <v>4592.8580000000002</v>
      </c>
      <c r="K6108" s="31">
        <v>2420.4290000000001</v>
      </c>
      <c r="L6108" s="31">
        <v>142.36000000000001</v>
      </c>
      <c r="M6108" s="31">
        <v>142.12</v>
      </c>
      <c r="N6108" s="31">
        <v>93.987499999999997</v>
      </c>
      <c r="O6108" s="31">
        <v>83.171499999999995</v>
      </c>
      <c r="P6108" s="31">
        <v>110.4834</v>
      </c>
      <c r="Q6108" s="31">
        <v>2450.8395</v>
      </c>
      <c r="R6108" s="31">
        <v>83.7</v>
      </c>
      <c r="S6108" s="31" t="s">
        <v>108</v>
      </c>
    </row>
    <row r="6109" spans="1:19" x14ac:dyDescent="0.35">
      <c r="A6109" s="2">
        <v>41421</v>
      </c>
      <c r="B6109" s="31">
        <v>804.68719999999996</v>
      </c>
      <c r="C6109" s="31">
        <v>1844.443</v>
      </c>
      <c r="D6109" s="31">
        <v>668.28409999999997</v>
      </c>
      <c r="E6109" s="31">
        <v>642.00919999999996</v>
      </c>
      <c r="F6109" s="31">
        <v>117.1234</v>
      </c>
      <c r="G6109" s="31">
        <v>457.33199999999999</v>
      </c>
      <c r="H6109" s="31">
        <v>8.7581790000000002</v>
      </c>
      <c r="I6109" s="31">
        <v>2520.701</v>
      </c>
      <c r="J6109" s="31">
        <v>4592.8580000000002</v>
      </c>
      <c r="K6109" s="31">
        <v>2415.0720000000001</v>
      </c>
      <c r="L6109" s="31">
        <v>142.36000000000001</v>
      </c>
      <c r="M6109" s="31">
        <v>142.12</v>
      </c>
      <c r="N6109" s="31">
        <v>93.987499999999997</v>
      </c>
      <c r="O6109" s="31">
        <v>83.171499999999995</v>
      </c>
      <c r="P6109" s="31">
        <v>110.4834</v>
      </c>
      <c r="Q6109" s="31">
        <v>2455.3521000000001</v>
      </c>
      <c r="R6109" s="31">
        <v>83.7</v>
      </c>
      <c r="S6109" s="31" t="s">
        <v>108</v>
      </c>
    </row>
    <row r="6110" spans="1:19" x14ac:dyDescent="0.35">
      <c r="A6110" s="2">
        <v>41422</v>
      </c>
      <c r="B6110" s="31">
        <v>817.18190000000004</v>
      </c>
      <c r="C6110" s="31">
        <v>1855.7260000000001</v>
      </c>
      <c r="D6110" s="31">
        <v>684.68370000000004</v>
      </c>
      <c r="E6110" s="31">
        <v>643.92449999999997</v>
      </c>
      <c r="F6110" s="31">
        <v>116.465</v>
      </c>
      <c r="G6110" s="31">
        <v>467.55520000000001</v>
      </c>
      <c r="H6110" s="31">
        <v>8.5983009999999993</v>
      </c>
      <c r="I6110" s="31">
        <v>2510.2640000000001</v>
      </c>
      <c r="J6110" s="31">
        <v>4559.1880000000001</v>
      </c>
      <c r="K6110" s="31">
        <v>2407.7060000000001</v>
      </c>
      <c r="L6110" s="31">
        <v>142.69999999999999</v>
      </c>
      <c r="M6110" s="31">
        <v>143.38999999999999</v>
      </c>
      <c r="N6110" s="31">
        <v>94.340900000000005</v>
      </c>
      <c r="O6110" s="31">
        <v>82.224000000000004</v>
      </c>
      <c r="P6110" s="31">
        <v>109.8421</v>
      </c>
      <c r="Q6110" s="31">
        <v>2461.1938</v>
      </c>
      <c r="R6110" s="31">
        <v>84.1</v>
      </c>
      <c r="S6110" s="31" t="s">
        <v>108</v>
      </c>
    </row>
    <row r="6111" spans="1:19" x14ac:dyDescent="0.35">
      <c r="A6111" s="2">
        <v>41423</v>
      </c>
      <c r="B6111" s="31">
        <v>803.27279999999996</v>
      </c>
      <c r="C6111" s="31">
        <v>1824.8119999999999</v>
      </c>
      <c r="D6111" s="31">
        <v>676.09339999999997</v>
      </c>
      <c r="E6111" s="31">
        <v>638.75109999999995</v>
      </c>
      <c r="F6111" s="31">
        <v>117.4864</v>
      </c>
      <c r="G6111" s="31">
        <v>465.23180000000002</v>
      </c>
      <c r="H6111" s="31">
        <v>8.6177980000000005</v>
      </c>
      <c r="I6111" s="31">
        <v>2505.6640000000002</v>
      </c>
      <c r="J6111" s="31">
        <v>4561.6549999999997</v>
      </c>
      <c r="K6111" s="31">
        <v>2400.8420000000001</v>
      </c>
      <c r="L6111" s="31">
        <v>142.05000000000001</v>
      </c>
      <c r="M6111" s="31">
        <v>142.51</v>
      </c>
      <c r="N6111" s="31">
        <v>94.089600000000004</v>
      </c>
      <c r="O6111" s="31">
        <v>83.393000000000001</v>
      </c>
      <c r="P6111" s="31">
        <v>110.7902</v>
      </c>
      <c r="Q6111" s="31">
        <v>2437.0250000000001</v>
      </c>
      <c r="R6111" s="31">
        <v>83.66</v>
      </c>
      <c r="S6111" s="31" t="s">
        <v>108</v>
      </c>
    </row>
    <row r="6112" spans="1:19" x14ac:dyDescent="0.35">
      <c r="A6112" s="2">
        <v>41424</v>
      </c>
      <c r="B6112" s="31">
        <v>801.62260000000003</v>
      </c>
      <c r="C6112" s="31">
        <v>1830.877</v>
      </c>
      <c r="D6112" s="31">
        <v>671.01729999999998</v>
      </c>
      <c r="E6112" s="31">
        <v>643.35209999999995</v>
      </c>
      <c r="F6112" s="31">
        <v>119.1915</v>
      </c>
      <c r="G6112" s="31">
        <v>463.37299999999999</v>
      </c>
      <c r="H6112" s="31">
        <v>8.6216969999999993</v>
      </c>
      <c r="I6112" s="31">
        <v>2515.9250000000002</v>
      </c>
      <c r="J6112" s="31">
        <v>4561.7920000000004</v>
      </c>
      <c r="K6112" s="31">
        <v>2406.1990000000001</v>
      </c>
      <c r="L6112" s="31">
        <v>142.61000000000001</v>
      </c>
      <c r="M6112" s="31">
        <v>143.30000000000001</v>
      </c>
      <c r="N6112" s="31">
        <v>94.545100000000005</v>
      </c>
      <c r="O6112" s="31">
        <v>83.383700000000005</v>
      </c>
      <c r="P6112" s="31">
        <v>111.5394</v>
      </c>
      <c r="Q6112" s="31">
        <v>2427.7755000000002</v>
      </c>
      <c r="R6112" s="31">
        <v>83.042000000000002</v>
      </c>
      <c r="S6112" s="31" t="s">
        <v>108</v>
      </c>
    </row>
    <row r="6113" spans="1:19" x14ac:dyDescent="0.35">
      <c r="A6113" s="2">
        <v>41425</v>
      </c>
      <c r="B6113" s="31">
        <v>787.39909999999998</v>
      </c>
      <c r="C6113" s="31">
        <v>1796.703</v>
      </c>
      <c r="D6113" s="31">
        <v>660.27949999999998</v>
      </c>
      <c r="E6113" s="31">
        <v>642.73569999999995</v>
      </c>
      <c r="F6113" s="31">
        <v>117.58759999999999</v>
      </c>
      <c r="G6113" s="31">
        <v>467.7876</v>
      </c>
      <c r="H6113" s="31">
        <v>8.5437080000000005</v>
      </c>
      <c r="I6113" s="31">
        <v>2518.7550000000001</v>
      </c>
      <c r="J6113" s="31">
        <v>4552.4350000000004</v>
      </c>
      <c r="K6113" s="31">
        <v>2405.864</v>
      </c>
      <c r="L6113" s="31">
        <v>140.5</v>
      </c>
      <c r="M6113" s="31">
        <v>141.87</v>
      </c>
      <c r="N6113" s="31">
        <v>93.610600000000005</v>
      </c>
      <c r="O6113" s="31">
        <v>83.3416</v>
      </c>
      <c r="P6113" s="31">
        <v>110.7269</v>
      </c>
      <c r="Q6113" s="31">
        <v>2410.9333000000001</v>
      </c>
      <c r="R6113" s="31">
        <v>83.375</v>
      </c>
      <c r="S6113" s="31" t="s">
        <v>108</v>
      </c>
    </row>
    <row r="6114" spans="1:19" x14ac:dyDescent="0.35">
      <c r="A6114" s="2">
        <v>41428</v>
      </c>
      <c r="B6114" s="31">
        <v>800.05089999999996</v>
      </c>
      <c r="C6114" s="31">
        <v>1816.3989999999999</v>
      </c>
      <c r="D6114" s="31">
        <v>667.69839999999999</v>
      </c>
      <c r="E6114" s="31">
        <v>645.2894</v>
      </c>
      <c r="F6114" s="31">
        <v>119.18300000000001</v>
      </c>
      <c r="G6114" s="31">
        <v>474.75790000000001</v>
      </c>
      <c r="H6114" s="31">
        <v>8.7581779999999991</v>
      </c>
      <c r="I6114" s="31">
        <v>2531.846</v>
      </c>
      <c r="J6114" s="31">
        <v>4558.4889999999996</v>
      </c>
      <c r="K6114" s="31">
        <v>2403.06</v>
      </c>
      <c r="L6114" s="31">
        <v>141.13</v>
      </c>
      <c r="M6114" s="31">
        <v>142.80000000000001</v>
      </c>
      <c r="N6114" s="31">
        <v>93.775499999999994</v>
      </c>
      <c r="O6114" s="31">
        <v>84.521600000000007</v>
      </c>
      <c r="P6114" s="31">
        <v>111.3244</v>
      </c>
      <c r="Q6114" s="31">
        <v>2386.3253</v>
      </c>
      <c r="R6114" s="31">
        <v>82.656000000000006</v>
      </c>
      <c r="S6114" s="31" t="s">
        <v>108</v>
      </c>
    </row>
    <row r="6115" spans="1:19" x14ac:dyDescent="0.35">
      <c r="A6115" s="2">
        <v>41429</v>
      </c>
      <c r="B6115" s="31">
        <v>808.53779999999995</v>
      </c>
      <c r="C6115" s="31">
        <v>1837.9860000000001</v>
      </c>
      <c r="D6115" s="31">
        <v>669.26030000000003</v>
      </c>
      <c r="E6115" s="31">
        <v>655.26199999999994</v>
      </c>
      <c r="F6115" s="31">
        <v>117.9421</v>
      </c>
      <c r="G6115" s="31">
        <v>473.59620000000001</v>
      </c>
      <c r="H6115" s="31">
        <v>8.9024579999999993</v>
      </c>
      <c r="I6115" s="31">
        <v>2521.9389999999999</v>
      </c>
      <c r="J6115" s="31">
        <v>4555.7380000000003</v>
      </c>
      <c r="K6115" s="31">
        <v>2399.5450000000001</v>
      </c>
      <c r="L6115" s="31">
        <v>140.69</v>
      </c>
      <c r="M6115" s="31">
        <v>141.76</v>
      </c>
      <c r="N6115" s="31">
        <v>93.437799999999996</v>
      </c>
      <c r="O6115" s="31">
        <v>84.0321</v>
      </c>
      <c r="P6115" s="31">
        <v>111.6828</v>
      </c>
      <c r="Q6115" s="31">
        <v>2400.7937999999999</v>
      </c>
      <c r="R6115" s="31">
        <v>82.769000000000005</v>
      </c>
      <c r="S6115" s="31" t="s">
        <v>108</v>
      </c>
    </row>
    <row r="6116" spans="1:19" x14ac:dyDescent="0.35">
      <c r="A6116" s="2">
        <v>41430</v>
      </c>
      <c r="B6116" s="31">
        <v>807.28049999999996</v>
      </c>
      <c r="C6116" s="31">
        <v>1841.116</v>
      </c>
      <c r="D6116" s="31">
        <v>679.21720000000005</v>
      </c>
      <c r="E6116" s="31">
        <v>655.15189999999996</v>
      </c>
      <c r="F6116" s="31">
        <v>118.0518</v>
      </c>
      <c r="G6116" s="31">
        <v>474.60300000000001</v>
      </c>
      <c r="H6116" s="31">
        <v>8.9999439999999993</v>
      </c>
      <c r="I6116" s="31">
        <v>2526.8919999999998</v>
      </c>
      <c r="J6116" s="31">
        <v>4563.9930000000004</v>
      </c>
      <c r="K6116" s="31">
        <v>2407.2440000000001</v>
      </c>
      <c r="L6116" s="31">
        <v>138.69</v>
      </c>
      <c r="M6116" s="31">
        <v>139.74</v>
      </c>
      <c r="N6116" s="31">
        <v>92.299199999999999</v>
      </c>
      <c r="O6116" s="31">
        <v>84.781300000000002</v>
      </c>
      <c r="P6116" s="31">
        <v>111.8018</v>
      </c>
      <c r="Q6116" s="31">
        <v>2370.6932999999999</v>
      </c>
      <c r="R6116" s="31">
        <v>82.593999999999994</v>
      </c>
      <c r="S6116" s="31" t="s">
        <v>108</v>
      </c>
    </row>
    <row r="6117" spans="1:19" x14ac:dyDescent="0.35">
      <c r="A6117" s="2">
        <v>41431</v>
      </c>
      <c r="B6117" s="31">
        <v>811.99549999999999</v>
      </c>
      <c r="C6117" s="31">
        <v>1859.3119999999999</v>
      </c>
      <c r="D6117" s="31">
        <v>675.3125</v>
      </c>
      <c r="E6117" s="31">
        <v>644.43079999999998</v>
      </c>
      <c r="F6117" s="31">
        <v>119.5121</v>
      </c>
      <c r="G6117" s="31">
        <v>473.13150000000002</v>
      </c>
      <c r="H6117" s="31">
        <v>9.2144139999999997</v>
      </c>
      <c r="I6117" s="31">
        <v>2531.0509999999999</v>
      </c>
      <c r="J6117" s="31">
        <v>4572.2489999999998</v>
      </c>
      <c r="K6117" s="31">
        <v>2401.721</v>
      </c>
      <c r="L6117" s="31">
        <v>139.96</v>
      </c>
      <c r="M6117" s="31">
        <v>141.41</v>
      </c>
      <c r="N6117" s="31">
        <v>92.6447</v>
      </c>
      <c r="O6117" s="31">
        <v>85.542500000000004</v>
      </c>
      <c r="P6117" s="31">
        <v>112.7226</v>
      </c>
      <c r="Q6117" s="31">
        <v>2355.7049999999999</v>
      </c>
      <c r="R6117" s="31">
        <v>81.537000000000006</v>
      </c>
      <c r="S6117" s="31" t="s">
        <v>108</v>
      </c>
    </row>
    <row r="6118" spans="1:19" x14ac:dyDescent="0.35">
      <c r="A6118" s="2">
        <v>41432</v>
      </c>
      <c r="B6118" s="31">
        <v>820.16809999999998</v>
      </c>
      <c r="C6118" s="31">
        <v>1872.7470000000001</v>
      </c>
      <c r="D6118" s="31">
        <v>681.75519999999995</v>
      </c>
      <c r="E6118" s="31">
        <v>635.27279999999996</v>
      </c>
      <c r="F6118" s="31">
        <v>116.7433</v>
      </c>
      <c r="G6118" s="31">
        <v>473.44130000000001</v>
      </c>
      <c r="H6118" s="31">
        <v>9.2183130000000002</v>
      </c>
      <c r="I6118" s="31">
        <v>2531.9360000000001</v>
      </c>
      <c r="J6118" s="31">
        <v>4547.482</v>
      </c>
      <c r="K6118" s="31">
        <v>2400.7170000000001</v>
      </c>
      <c r="L6118" s="31">
        <v>141.32</v>
      </c>
      <c r="M6118" s="31">
        <v>141.88999999999999</v>
      </c>
      <c r="N6118" s="31">
        <v>93.618499999999997</v>
      </c>
      <c r="O6118" s="31">
        <v>86.412400000000005</v>
      </c>
      <c r="P6118" s="31">
        <v>112.95310000000001</v>
      </c>
      <c r="Q6118" s="31">
        <v>2346.5868999999998</v>
      </c>
      <c r="R6118" s="31">
        <v>81.668999999999997</v>
      </c>
      <c r="S6118" s="31" t="s">
        <v>108</v>
      </c>
    </row>
    <row r="6119" spans="1:19" x14ac:dyDescent="0.35">
      <c r="A6119" s="2">
        <v>41435</v>
      </c>
      <c r="B6119" s="31">
        <v>816.69190000000003</v>
      </c>
      <c r="C6119" s="31">
        <v>1857.835</v>
      </c>
      <c r="D6119" s="31">
        <v>678.28060000000005</v>
      </c>
      <c r="E6119" s="31">
        <v>629.16330000000005</v>
      </c>
      <c r="F6119" s="31">
        <v>116.9965</v>
      </c>
      <c r="G6119" s="31">
        <v>468.52769999999998</v>
      </c>
      <c r="H6119" s="31">
        <v>9.2058389999999992</v>
      </c>
      <c r="I6119" s="31">
        <v>2534.549</v>
      </c>
      <c r="J6119" s="31">
        <v>4535.3739999999998</v>
      </c>
      <c r="K6119" s="31">
        <v>2391.6790000000001</v>
      </c>
      <c r="L6119" s="31">
        <v>141.62</v>
      </c>
      <c r="M6119" s="31">
        <v>143.13999999999999</v>
      </c>
      <c r="N6119" s="31">
        <v>93.822599999999994</v>
      </c>
      <c r="O6119" s="31">
        <v>84.882300000000001</v>
      </c>
      <c r="P6119" s="31">
        <v>112.72190000000001</v>
      </c>
      <c r="Q6119" s="31">
        <v>2328.5194999999999</v>
      </c>
      <c r="R6119" s="31">
        <v>81.646000000000001</v>
      </c>
      <c r="S6119" s="31" t="s">
        <v>108</v>
      </c>
    </row>
    <row r="6120" spans="1:19" x14ac:dyDescent="0.35">
      <c r="A6120" s="2">
        <v>41436</v>
      </c>
      <c r="B6120" s="31">
        <v>809.29449999999997</v>
      </c>
      <c r="C6120" s="31">
        <v>1841.316</v>
      </c>
      <c r="D6120" s="31">
        <v>670.16449999999998</v>
      </c>
      <c r="E6120" s="31">
        <v>620.55610000000001</v>
      </c>
      <c r="F6120" s="31">
        <v>116.2368</v>
      </c>
      <c r="G6120" s="31">
        <v>475.2063</v>
      </c>
      <c r="H6120" s="31">
        <v>9.1879200000000001</v>
      </c>
      <c r="I6120" s="31">
        <v>2527.6370000000002</v>
      </c>
      <c r="J6120" s="31">
        <v>4539.2259999999997</v>
      </c>
      <c r="K6120" s="31">
        <v>2389.8380000000002</v>
      </c>
      <c r="L6120" s="31">
        <v>140.33000000000001</v>
      </c>
      <c r="M6120" s="31">
        <v>141.66</v>
      </c>
      <c r="N6120" s="31">
        <v>93.084500000000006</v>
      </c>
      <c r="O6120" s="31">
        <v>86.880499999999998</v>
      </c>
      <c r="P6120" s="31">
        <v>113.41330000000001</v>
      </c>
      <c r="Q6120" s="31">
        <v>2284.2829000000002</v>
      </c>
      <c r="R6120" s="31">
        <v>81.113</v>
      </c>
      <c r="S6120" s="31" t="s">
        <v>108</v>
      </c>
    </row>
    <row r="6121" spans="1:19" x14ac:dyDescent="0.35">
      <c r="A6121" s="2">
        <v>41437</v>
      </c>
      <c r="B6121" s="31">
        <v>814.08230000000003</v>
      </c>
      <c r="C6121" s="31">
        <v>1834.6579999999999</v>
      </c>
      <c r="D6121" s="31">
        <v>681.70759999999996</v>
      </c>
      <c r="E6121" s="31">
        <v>625.42579999999998</v>
      </c>
      <c r="F6121" s="31">
        <v>117.503</v>
      </c>
      <c r="G6121" s="31">
        <v>472.66609999999997</v>
      </c>
      <c r="H6121" s="31">
        <v>9.2470859999999995</v>
      </c>
      <c r="I6121" s="31">
        <v>2523.384</v>
      </c>
      <c r="J6121" s="31">
        <v>4531.5209999999997</v>
      </c>
      <c r="K6121" s="31">
        <v>2390.6750000000002</v>
      </c>
      <c r="L6121" s="31">
        <v>138.86000000000001</v>
      </c>
      <c r="M6121" s="31">
        <v>139.91</v>
      </c>
      <c r="N6121" s="31">
        <v>91.725999999999999</v>
      </c>
      <c r="O6121" s="31">
        <v>87.938100000000006</v>
      </c>
      <c r="P6121" s="31">
        <v>113.9423</v>
      </c>
      <c r="Q6121" s="31">
        <v>2284.3366000000001</v>
      </c>
      <c r="R6121" s="31">
        <v>80.947000000000003</v>
      </c>
      <c r="S6121" s="31" t="s">
        <v>108</v>
      </c>
    </row>
    <row r="6122" spans="1:19" x14ac:dyDescent="0.35">
      <c r="A6122" s="2">
        <v>41438</v>
      </c>
      <c r="B6122" s="31">
        <v>824.84529999999995</v>
      </c>
      <c r="C6122" s="31">
        <v>1866.125</v>
      </c>
      <c r="D6122" s="31">
        <v>685.44979999999998</v>
      </c>
      <c r="E6122" s="31">
        <v>619.22069999999997</v>
      </c>
      <c r="F6122" s="31">
        <v>116.3043</v>
      </c>
      <c r="G6122" s="31">
        <v>466.72109999999998</v>
      </c>
      <c r="H6122" s="31">
        <v>8.9856400000000001</v>
      </c>
      <c r="I6122" s="31">
        <v>2523.5610000000001</v>
      </c>
      <c r="J6122" s="31">
        <v>4545.28</v>
      </c>
      <c r="K6122" s="31">
        <v>2397.37</v>
      </c>
      <c r="L6122" s="31">
        <v>141.16999999999999</v>
      </c>
      <c r="M6122" s="31">
        <v>142.80000000000001</v>
      </c>
      <c r="N6122" s="31">
        <v>93.045199999999994</v>
      </c>
      <c r="O6122" s="31">
        <v>89.308400000000006</v>
      </c>
      <c r="P6122" s="31">
        <v>113.6245</v>
      </c>
      <c r="Q6122" s="31">
        <v>2260.6226999999999</v>
      </c>
      <c r="R6122" s="31">
        <v>80.751999999999995</v>
      </c>
      <c r="S6122" s="31" t="s">
        <v>108</v>
      </c>
    </row>
    <row r="6123" spans="1:19" x14ac:dyDescent="0.35">
      <c r="A6123" s="2">
        <v>41439</v>
      </c>
      <c r="B6123" s="31">
        <v>832.25649999999996</v>
      </c>
      <c r="C6123" s="31">
        <v>1888.462</v>
      </c>
      <c r="D6123" s="31">
        <v>699.67719999999997</v>
      </c>
      <c r="E6123" s="31">
        <v>622.67179999999996</v>
      </c>
      <c r="F6123" s="31">
        <v>117.1315</v>
      </c>
      <c r="G6123" s="31">
        <v>465.91359999999997</v>
      </c>
      <c r="H6123" s="31">
        <v>8.763916</v>
      </c>
      <c r="I6123" s="31">
        <v>2531.7139999999999</v>
      </c>
      <c r="J6123" s="31">
        <v>4566.1949999999997</v>
      </c>
      <c r="K6123" s="31">
        <v>2408.5830000000001</v>
      </c>
      <c r="L6123" s="31">
        <v>140.09</v>
      </c>
      <c r="M6123" s="31">
        <v>141.41</v>
      </c>
      <c r="N6123" s="31">
        <v>92.409199999999998</v>
      </c>
      <c r="O6123" s="31">
        <v>88.967699999999994</v>
      </c>
      <c r="P6123" s="31">
        <v>113.96559999999999</v>
      </c>
      <c r="Q6123" s="31">
        <v>2284.8692000000001</v>
      </c>
      <c r="R6123" s="31">
        <v>80.67</v>
      </c>
      <c r="S6123" s="31" t="s">
        <v>108</v>
      </c>
    </row>
    <row r="6124" spans="1:19" x14ac:dyDescent="0.35">
      <c r="A6124" s="2">
        <v>41442</v>
      </c>
      <c r="B6124" s="31">
        <v>828.94510000000002</v>
      </c>
      <c r="C6124" s="31">
        <v>1865.2080000000001</v>
      </c>
      <c r="D6124" s="31">
        <v>697.14350000000002</v>
      </c>
      <c r="E6124" s="31">
        <v>622.05629999999996</v>
      </c>
      <c r="F6124" s="31">
        <v>116.7516</v>
      </c>
      <c r="G6124" s="31">
        <v>461.33789999999999</v>
      </c>
      <c r="H6124" s="31">
        <v>8.6160999999999994</v>
      </c>
      <c r="I6124" s="31">
        <v>2530.1190000000001</v>
      </c>
      <c r="J6124" s="31">
        <v>4555.7380000000003</v>
      </c>
      <c r="K6124" s="31">
        <v>2407.2440000000001</v>
      </c>
      <c r="L6124" s="31">
        <v>141.41</v>
      </c>
      <c r="M6124" s="31">
        <v>142.79</v>
      </c>
      <c r="N6124" s="31">
        <v>93.286500000000004</v>
      </c>
      <c r="O6124" s="31">
        <v>88.765100000000004</v>
      </c>
      <c r="P6124" s="31">
        <v>114.0335</v>
      </c>
      <c r="Q6124" s="31">
        <v>2294.7636000000002</v>
      </c>
      <c r="R6124" s="31">
        <v>80.787000000000006</v>
      </c>
      <c r="S6124" s="31" t="s">
        <v>108</v>
      </c>
    </row>
    <row r="6125" spans="1:19" x14ac:dyDescent="0.35">
      <c r="A6125" s="2">
        <v>41443</v>
      </c>
      <c r="B6125" s="31">
        <v>833.67560000000003</v>
      </c>
      <c r="C6125" s="31">
        <v>1880.3389999999999</v>
      </c>
      <c r="D6125" s="31">
        <v>696.16899999999998</v>
      </c>
      <c r="E6125" s="31">
        <v>615.22</v>
      </c>
      <c r="F6125" s="31">
        <v>115.3841</v>
      </c>
      <c r="G6125" s="31">
        <v>462.86309999999997</v>
      </c>
      <c r="H6125" s="31">
        <v>8.5966509999999996</v>
      </c>
      <c r="I6125" s="31">
        <v>2534.3719999999998</v>
      </c>
      <c r="J6125" s="31">
        <v>4552.9859999999999</v>
      </c>
      <c r="K6125" s="31">
        <v>2397.7040000000002</v>
      </c>
      <c r="L6125" s="31">
        <v>142.41</v>
      </c>
      <c r="M6125" s="31">
        <v>144.31</v>
      </c>
      <c r="N6125" s="31">
        <v>94.030799999999999</v>
      </c>
      <c r="O6125" s="31">
        <v>88.026399999999995</v>
      </c>
      <c r="P6125" s="31">
        <v>114.4174</v>
      </c>
      <c r="Q6125" s="31">
        <v>2286.2649000000001</v>
      </c>
      <c r="R6125" s="31">
        <v>80.611999999999995</v>
      </c>
      <c r="S6125" s="31" t="s">
        <v>108</v>
      </c>
    </row>
    <row r="6126" spans="1:19" x14ac:dyDescent="0.35">
      <c r="A6126" s="2">
        <v>41444</v>
      </c>
      <c r="B6126" s="31">
        <v>834.30629999999996</v>
      </c>
      <c r="C6126" s="31">
        <v>1888.723</v>
      </c>
      <c r="D6126" s="31">
        <v>699.48220000000003</v>
      </c>
      <c r="E6126" s="31">
        <v>611.35119999999995</v>
      </c>
      <c r="F6126" s="31">
        <v>115.9834</v>
      </c>
      <c r="G6126" s="31">
        <v>470.39949999999999</v>
      </c>
      <c r="H6126" s="31">
        <v>8.6199899999999996</v>
      </c>
      <c r="I6126" s="31">
        <v>2535.0810000000001</v>
      </c>
      <c r="J6126" s="31">
        <v>4506.2039999999997</v>
      </c>
      <c r="K6126" s="31">
        <v>2401.5540000000001</v>
      </c>
      <c r="L6126" s="31">
        <v>140.55000000000001</v>
      </c>
      <c r="M6126" s="31">
        <v>142.22999999999999</v>
      </c>
      <c r="N6126" s="31">
        <v>93.016000000000005</v>
      </c>
      <c r="O6126" s="31">
        <v>88.572900000000004</v>
      </c>
      <c r="P6126" s="31">
        <v>114.5112</v>
      </c>
      <c r="Q6126" s="31">
        <v>2270.3438000000001</v>
      </c>
      <c r="R6126" s="31">
        <v>81.427999999999997</v>
      </c>
      <c r="S6126" s="31" t="s">
        <v>108</v>
      </c>
    </row>
    <row r="6127" spans="1:19" x14ac:dyDescent="0.35">
      <c r="A6127" s="2">
        <v>41445</v>
      </c>
      <c r="B6127" s="31">
        <v>802.69060000000002</v>
      </c>
      <c r="C6127" s="31">
        <v>1819.355</v>
      </c>
      <c r="D6127" s="31">
        <v>681.55179999999996</v>
      </c>
      <c r="E6127" s="31">
        <v>594.68920000000003</v>
      </c>
      <c r="F6127" s="31">
        <v>108.5719</v>
      </c>
      <c r="G6127" s="31">
        <v>461.15839999999997</v>
      </c>
      <c r="H6127" s="31">
        <v>8.3904870000000003</v>
      </c>
      <c r="I6127" s="31">
        <v>2527.8150000000001</v>
      </c>
      <c r="J6127" s="31">
        <v>4477.5839999999998</v>
      </c>
      <c r="K6127" s="31">
        <v>2379.6289999999999</v>
      </c>
      <c r="L6127" s="31">
        <v>137.1</v>
      </c>
      <c r="M6127" s="31">
        <v>138.56</v>
      </c>
      <c r="N6127" s="31">
        <v>90.616900000000001</v>
      </c>
      <c r="O6127" s="31">
        <v>85.790199999999999</v>
      </c>
      <c r="P6127" s="31">
        <v>112.55370000000001</v>
      </c>
      <c r="Q6127" s="31">
        <v>2178.9805000000001</v>
      </c>
      <c r="R6127" s="31">
        <v>81.915000000000006</v>
      </c>
      <c r="S6127" s="31" t="s">
        <v>108</v>
      </c>
    </row>
    <row r="6128" spans="1:19" x14ac:dyDescent="0.35">
      <c r="A6128" s="2">
        <v>41446</v>
      </c>
      <c r="B6128" s="31">
        <v>792.67769999999996</v>
      </c>
      <c r="C6128" s="31">
        <v>1799.18</v>
      </c>
      <c r="D6128" s="31">
        <v>667.51930000000004</v>
      </c>
      <c r="E6128" s="31">
        <v>598.82169999999996</v>
      </c>
      <c r="F6128" s="31">
        <v>109.0615</v>
      </c>
      <c r="G6128" s="31">
        <v>457.03129999999999</v>
      </c>
      <c r="H6128" s="31">
        <v>8.3671480000000003</v>
      </c>
      <c r="I6128" s="31">
        <v>2519.308</v>
      </c>
      <c r="J6128" s="31">
        <v>4448.415</v>
      </c>
      <c r="K6128" s="31">
        <v>2367.2440000000001</v>
      </c>
      <c r="L6128" s="31">
        <v>137.1</v>
      </c>
      <c r="M6128" s="31">
        <v>138.72</v>
      </c>
      <c r="N6128" s="31">
        <v>90.144900000000007</v>
      </c>
      <c r="O6128" s="31">
        <v>86.327699999999993</v>
      </c>
      <c r="P6128" s="31">
        <v>112.2196</v>
      </c>
      <c r="Q6128" s="31">
        <v>2160.1626000000001</v>
      </c>
      <c r="R6128" s="31">
        <v>82.317999999999998</v>
      </c>
      <c r="S6128" s="31" t="s">
        <v>108</v>
      </c>
    </row>
    <row r="6129" spans="1:19" x14ac:dyDescent="0.35">
      <c r="A6129" s="2">
        <v>41449</v>
      </c>
      <c r="B6129" s="31">
        <v>794.64880000000005</v>
      </c>
      <c r="C6129" s="31">
        <v>1786.3409999999999</v>
      </c>
      <c r="D6129" s="31">
        <v>665.18050000000005</v>
      </c>
      <c r="E6129" s="31">
        <v>585.8306</v>
      </c>
      <c r="F6129" s="31">
        <v>107.80370000000001</v>
      </c>
      <c r="G6129" s="31">
        <v>457.03129999999999</v>
      </c>
      <c r="H6129" s="31">
        <v>8.3593679999999999</v>
      </c>
      <c r="I6129" s="31">
        <v>2520.194</v>
      </c>
      <c r="J6129" s="31">
        <v>4437.4070000000002</v>
      </c>
      <c r="K6129" s="31">
        <v>2349.1689999999999</v>
      </c>
      <c r="L6129" s="31">
        <v>135.57</v>
      </c>
      <c r="M6129" s="31">
        <v>137.27000000000001</v>
      </c>
      <c r="N6129" s="31">
        <v>89.484200000000001</v>
      </c>
      <c r="O6129" s="31">
        <v>86.238699999999994</v>
      </c>
      <c r="P6129" s="31">
        <v>111.8687</v>
      </c>
      <c r="Q6129" s="31">
        <v>2119.0598</v>
      </c>
      <c r="R6129" s="31">
        <v>82.424999999999997</v>
      </c>
      <c r="S6129" s="31" t="s">
        <v>108</v>
      </c>
    </row>
    <row r="6130" spans="1:19" x14ac:dyDescent="0.35">
      <c r="A6130" s="2">
        <v>41450</v>
      </c>
      <c r="B6130" s="31">
        <v>795.59490000000005</v>
      </c>
      <c r="C6130" s="31">
        <v>1784.8340000000001</v>
      </c>
      <c r="D6130" s="31">
        <v>676.48450000000003</v>
      </c>
      <c r="E6130" s="31">
        <v>596.84339999999997</v>
      </c>
      <c r="F6130" s="31">
        <v>107.6349</v>
      </c>
      <c r="G6130" s="31">
        <v>458.82569999999998</v>
      </c>
      <c r="H6130" s="31">
        <v>8.4138260000000002</v>
      </c>
      <c r="I6130" s="31">
        <v>2521.7890000000002</v>
      </c>
      <c r="J6130" s="31">
        <v>4428.6009999999997</v>
      </c>
      <c r="K6130" s="31">
        <v>2353.018</v>
      </c>
      <c r="L6130" s="31">
        <v>136.88999999999999</v>
      </c>
      <c r="M6130" s="31">
        <v>138.66</v>
      </c>
      <c r="N6130" s="31">
        <v>89.932599999999994</v>
      </c>
      <c r="O6130" s="31">
        <v>86.096800000000002</v>
      </c>
      <c r="P6130" s="31">
        <v>111.6957</v>
      </c>
      <c r="Q6130" s="31">
        <v>2125.2993000000001</v>
      </c>
      <c r="R6130" s="31">
        <v>82.581000000000003</v>
      </c>
      <c r="S6130" s="31" t="s">
        <v>108</v>
      </c>
    </row>
    <row r="6131" spans="1:19" x14ac:dyDescent="0.35">
      <c r="A6131" s="2">
        <v>41451</v>
      </c>
      <c r="B6131" s="31">
        <v>798.74860000000001</v>
      </c>
      <c r="C6131" s="31">
        <v>1780.249</v>
      </c>
      <c r="D6131" s="31">
        <v>670.44269999999995</v>
      </c>
      <c r="E6131" s="31">
        <v>591.58979999999997</v>
      </c>
      <c r="F6131" s="31">
        <v>103.81100000000001</v>
      </c>
      <c r="G6131" s="31">
        <v>457.92849999999999</v>
      </c>
      <c r="H6131" s="31">
        <v>8.4216060000000006</v>
      </c>
      <c r="I6131" s="31">
        <v>2521.9659999999999</v>
      </c>
      <c r="J6131" s="31">
        <v>4444.5619999999999</v>
      </c>
      <c r="K6131" s="31">
        <v>2361.2190000000001</v>
      </c>
      <c r="L6131" s="31">
        <v>138.1</v>
      </c>
      <c r="M6131" s="31">
        <v>139.02000000000001</v>
      </c>
      <c r="N6131" s="31">
        <v>90.711299999999994</v>
      </c>
      <c r="O6131" s="31">
        <v>86.361500000000007</v>
      </c>
      <c r="P6131" s="31">
        <v>111.0771</v>
      </c>
      <c r="Q6131" s="31">
        <v>2164.1626999999999</v>
      </c>
      <c r="R6131" s="31">
        <v>82.977000000000004</v>
      </c>
      <c r="S6131" s="31" t="s">
        <v>108</v>
      </c>
    </row>
    <row r="6132" spans="1:19" x14ac:dyDescent="0.35">
      <c r="A6132" s="2">
        <v>41452</v>
      </c>
      <c r="B6132" s="31">
        <v>807.57889999999998</v>
      </c>
      <c r="C6132" s="31">
        <v>1786.9960000000001</v>
      </c>
      <c r="D6132" s="31">
        <v>684.28030000000001</v>
      </c>
      <c r="E6132" s="31">
        <v>593.15049999999997</v>
      </c>
      <c r="F6132" s="31">
        <v>102.2747</v>
      </c>
      <c r="G6132" s="31">
        <v>457.65929999999997</v>
      </c>
      <c r="H6132" s="31">
        <v>8.3554779999999997</v>
      </c>
      <c r="I6132" s="31">
        <v>2529.7640000000001</v>
      </c>
      <c r="J6132" s="31">
        <v>4461.6239999999998</v>
      </c>
      <c r="K6132" s="31">
        <v>2368.4160000000002</v>
      </c>
      <c r="L6132" s="31">
        <v>139.05000000000001</v>
      </c>
      <c r="M6132" s="31">
        <v>141.46</v>
      </c>
      <c r="N6132" s="31">
        <v>91.230500000000006</v>
      </c>
      <c r="O6132" s="31">
        <v>85.4131</v>
      </c>
      <c r="P6132" s="31">
        <v>111.07850000000001</v>
      </c>
      <c r="Q6132" s="31">
        <v>2206.7048</v>
      </c>
      <c r="R6132" s="31">
        <v>82.902000000000001</v>
      </c>
      <c r="S6132" s="31" t="s">
        <v>108</v>
      </c>
    </row>
    <row r="6133" spans="1:19" x14ac:dyDescent="0.35">
      <c r="A6133" s="2">
        <v>41453</v>
      </c>
      <c r="B6133" s="31">
        <v>801.98109999999997</v>
      </c>
      <c r="C6133" s="31">
        <v>1778.808</v>
      </c>
      <c r="D6133" s="31">
        <v>683.89049999999997</v>
      </c>
      <c r="E6133" s="31">
        <v>593.34829999999999</v>
      </c>
      <c r="F6133" s="31">
        <v>103.2961</v>
      </c>
      <c r="G6133" s="31">
        <v>449.31540000000001</v>
      </c>
      <c r="H6133" s="31">
        <v>8.4177160000000004</v>
      </c>
      <c r="I6133" s="31">
        <v>2529.9409999999998</v>
      </c>
      <c r="J6133" s="31">
        <v>4458.8720000000003</v>
      </c>
      <c r="K6133" s="31">
        <v>2369.42</v>
      </c>
      <c r="L6133" s="31">
        <v>138.41999999999999</v>
      </c>
      <c r="M6133" s="31">
        <v>141.19999999999999</v>
      </c>
      <c r="N6133" s="31">
        <v>91.285499999999999</v>
      </c>
      <c r="O6133" s="31">
        <v>84.707300000000004</v>
      </c>
      <c r="P6133" s="31">
        <v>111.0437</v>
      </c>
      <c r="Q6133" s="31">
        <v>2257.1941000000002</v>
      </c>
      <c r="R6133" s="31">
        <v>83.135999999999996</v>
      </c>
      <c r="S6133" s="31" t="s">
        <v>108</v>
      </c>
    </row>
    <row r="6134" spans="1:19" x14ac:dyDescent="0.35">
      <c r="A6134" s="2">
        <v>41456</v>
      </c>
      <c r="B6134" s="31">
        <v>808.05190000000005</v>
      </c>
      <c r="C6134" s="31">
        <v>1793.415</v>
      </c>
      <c r="D6134" s="31">
        <v>684.86500000000001</v>
      </c>
      <c r="E6134" s="31">
        <v>614.38469999999995</v>
      </c>
      <c r="F6134" s="31">
        <v>105.9973</v>
      </c>
      <c r="G6134" s="31">
        <v>446.17520000000002</v>
      </c>
      <c r="H6134" s="31">
        <v>8.3982670000000006</v>
      </c>
      <c r="I6134" s="31">
        <v>2523.029</v>
      </c>
      <c r="J6134" s="31">
        <v>4457.7709999999997</v>
      </c>
      <c r="K6134" s="31">
        <v>2370.5909999999999</v>
      </c>
      <c r="L6134" s="31">
        <v>139.07</v>
      </c>
      <c r="M6134" s="31">
        <v>142.78</v>
      </c>
      <c r="N6134" s="31">
        <v>91.781099999999995</v>
      </c>
      <c r="O6134" s="31">
        <v>84.358999999999995</v>
      </c>
      <c r="P6134" s="31">
        <v>111.3584</v>
      </c>
      <c r="Q6134" s="31">
        <v>2261.3063999999999</v>
      </c>
      <c r="R6134" s="31">
        <v>83.054000000000002</v>
      </c>
      <c r="S6134" s="31" t="s">
        <v>108</v>
      </c>
    </row>
    <row r="6135" spans="1:19" x14ac:dyDescent="0.35">
      <c r="A6135" s="2">
        <v>41457</v>
      </c>
      <c r="B6135" s="31">
        <v>815.85730000000001</v>
      </c>
      <c r="C6135" s="31">
        <v>1823.154</v>
      </c>
      <c r="D6135" s="31">
        <v>684.47519999999997</v>
      </c>
      <c r="E6135" s="31">
        <v>608.62549999999999</v>
      </c>
      <c r="F6135" s="31">
        <v>104.959</v>
      </c>
      <c r="G6135" s="31">
        <v>445.90600000000001</v>
      </c>
      <c r="H6135" s="31">
        <v>8.472175</v>
      </c>
      <c r="I6135" s="31">
        <v>2522.6750000000002</v>
      </c>
      <c r="J6135" s="31">
        <v>4460.5230000000001</v>
      </c>
      <c r="K6135" s="31">
        <v>2372.2649999999999</v>
      </c>
      <c r="L6135" s="31">
        <v>139.12</v>
      </c>
      <c r="M6135" s="31">
        <v>142.91999999999999</v>
      </c>
      <c r="N6135" s="31">
        <v>91.977699999999999</v>
      </c>
      <c r="O6135" s="31">
        <v>83.804100000000005</v>
      </c>
      <c r="P6135" s="31">
        <v>111.3492</v>
      </c>
      <c r="Q6135" s="31">
        <v>2237.8148000000001</v>
      </c>
      <c r="R6135" s="31">
        <v>83.543999999999997</v>
      </c>
      <c r="S6135" s="31" t="s">
        <v>108</v>
      </c>
    </row>
    <row r="6136" spans="1:19" x14ac:dyDescent="0.35">
      <c r="A6136" s="2">
        <v>41458</v>
      </c>
      <c r="B6136" s="31">
        <v>829.65470000000005</v>
      </c>
      <c r="C6136" s="31">
        <v>1859.115</v>
      </c>
      <c r="D6136" s="31">
        <v>701.82100000000003</v>
      </c>
      <c r="E6136" s="31">
        <v>615.65959999999995</v>
      </c>
      <c r="F6136" s="31">
        <v>105.6765</v>
      </c>
      <c r="G6136" s="31">
        <v>448.86669999999998</v>
      </c>
      <c r="H6136" s="31">
        <v>8.6744489999999992</v>
      </c>
      <c r="I6136" s="31">
        <v>2523.7379999999998</v>
      </c>
      <c r="J6136" s="31">
        <v>4451.7169999999996</v>
      </c>
      <c r="K6136" s="31">
        <v>2381.8049999999998</v>
      </c>
      <c r="L6136" s="31">
        <v>139.27000000000001</v>
      </c>
      <c r="M6136" s="31">
        <v>143.38</v>
      </c>
      <c r="N6136" s="31">
        <v>92.394599999999997</v>
      </c>
      <c r="O6136" s="31">
        <v>84.401600000000002</v>
      </c>
      <c r="P6136" s="31">
        <v>110.81180000000001</v>
      </c>
      <c r="Q6136" s="31">
        <v>2191.3791999999999</v>
      </c>
      <c r="R6136" s="31">
        <v>83.230999999999995</v>
      </c>
      <c r="S6136" s="31" t="s">
        <v>108</v>
      </c>
    </row>
    <row r="6137" spans="1:19" x14ac:dyDescent="0.35">
      <c r="A6137" s="2">
        <v>41459</v>
      </c>
      <c r="B6137" s="31">
        <v>829.65470000000005</v>
      </c>
      <c r="C6137" s="31">
        <v>1859.115</v>
      </c>
      <c r="D6137" s="31">
        <v>701.82100000000003</v>
      </c>
      <c r="E6137" s="31">
        <v>615.65959999999995</v>
      </c>
      <c r="F6137" s="31">
        <v>105.6765</v>
      </c>
      <c r="G6137" s="31">
        <v>448.86669999999998</v>
      </c>
      <c r="H6137" s="31">
        <v>8.6744489999999992</v>
      </c>
      <c r="I6137" s="31">
        <v>2526.0419999999999</v>
      </c>
      <c r="J6137" s="31">
        <v>4451.7169999999996</v>
      </c>
      <c r="K6137" s="31">
        <v>2382.3069999999998</v>
      </c>
      <c r="L6137" s="31">
        <v>139.27000000000001</v>
      </c>
      <c r="M6137" s="31">
        <v>143.38</v>
      </c>
      <c r="N6137" s="31">
        <v>92.394599999999997</v>
      </c>
      <c r="O6137" s="31">
        <v>84.122100000000003</v>
      </c>
      <c r="P6137" s="31">
        <v>110.3154</v>
      </c>
      <c r="Q6137" s="31">
        <v>2215.4009000000001</v>
      </c>
      <c r="R6137" s="31">
        <v>83.230999999999995</v>
      </c>
      <c r="S6137" s="31" t="s">
        <v>108</v>
      </c>
    </row>
    <row r="6138" spans="1:19" x14ac:dyDescent="0.35">
      <c r="A6138" s="2">
        <v>41460</v>
      </c>
      <c r="B6138" s="31">
        <v>843.45209999999997</v>
      </c>
      <c r="C6138" s="31">
        <v>1897.5</v>
      </c>
      <c r="D6138" s="31">
        <v>707.86279999999999</v>
      </c>
      <c r="E6138" s="31">
        <v>597.10720000000003</v>
      </c>
      <c r="F6138" s="31">
        <v>102.36750000000001</v>
      </c>
      <c r="G6138" s="31">
        <v>440.7919</v>
      </c>
      <c r="H6138" s="31">
        <v>8.5733119999999996</v>
      </c>
      <c r="I6138" s="31">
        <v>2527.2829999999999</v>
      </c>
      <c r="J6138" s="31">
        <v>4391.7259999999997</v>
      </c>
      <c r="K6138" s="31">
        <v>2371.7629999999999</v>
      </c>
      <c r="L6138" s="31">
        <v>140.85</v>
      </c>
      <c r="M6138" s="31">
        <v>145.31</v>
      </c>
      <c r="N6138" s="31">
        <v>93.023899999999998</v>
      </c>
      <c r="O6138" s="31">
        <v>83.388999999999996</v>
      </c>
      <c r="P6138" s="31">
        <v>109.631</v>
      </c>
      <c r="Q6138" s="31">
        <v>2204.6179999999999</v>
      </c>
      <c r="R6138" s="31">
        <v>84.448999999999998</v>
      </c>
      <c r="S6138" s="31" t="s">
        <v>108</v>
      </c>
    </row>
    <row r="6139" spans="1:19" x14ac:dyDescent="0.35">
      <c r="A6139" s="2">
        <v>41463</v>
      </c>
      <c r="B6139" s="31">
        <v>840.92920000000004</v>
      </c>
      <c r="C6139" s="31">
        <v>1888.9190000000001</v>
      </c>
      <c r="D6139" s="31">
        <v>709.81179999999995</v>
      </c>
      <c r="E6139" s="31">
        <v>600.53629999999998</v>
      </c>
      <c r="F6139" s="31">
        <v>104.2415</v>
      </c>
      <c r="G6139" s="31">
        <v>449.40499999999997</v>
      </c>
      <c r="H6139" s="31">
        <v>8.4566149999999993</v>
      </c>
      <c r="I6139" s="31">
        <v>2521.4340000000002</v>
      </c>
      <c r="J6139" s="31">
        <v>4413.741</v>
      </c>
      <c r="K6139" s="31">
        <v>2376.4490000000001</v>
      </c>
      <c r="L6139" s="31">
        <v>141.56</v>
      </c>
      <c r="M6139" s="31">
        <v>145.82</v>
      </c>
      <c r="N6139" s="31">
        <v>93.094700000000003</v>
      </c>
      <c r="O6139" s="31">
        <v>83.240399999999994</v>
      </c>
      <c r="P6139" s="31">
        <v>109.8947</v>
      </c>
      <c r="Q6139" s="31">
        <v>2177.1332000000002</v>
      </c>
      <c r="R6139" s="31">
        <v>84.192999999999998</v>
      </c>
      <c r="S6139" s="31" t="s">
        <v>108</v>
      </c>
    </row>
    <row r="6140" spans="1:19" x14ac:dyDescent="0.35">
      <c r="A6140" s="2">
        <v>41464</v>
      </c>
      <c r="B6140" s="31">
        <v>844.19719999999995</v>
      </c>
      <c r="C6140" s="31">
        <v>1915.4749999999999</v>
      </c>
      <c r="D6140" s="31">
        <v>708.25199999999995</v>
      </c>
      <c r="E6140" s="31">
        <v>592.03420000000006</v>
      </c>
      <c r="F6140" s="31">
        <v>105.16970000000001</v>
      </c>
      <c r="G6140" s="31">
        <v>458.0181</v>
      </c>
      <c r="H6140" s="31">
        <v>8.5032940000000004</v>
      </c>
      <c r="I6140" s="31">
        <v>2524.27</v>
      </c>
      <c r="J6140" s="31">
        <v>4421.4459999999999</v>
      </c>
      <c r="K6140" s="31">
        <v>2386.826</v>
      </c>
      <c r="L6140" s="31">
        <v>142.43</v>
      </c>
      <c r="M6140" s="31">
        <v>147.19</v>
      </c>
      <c r="N6140" s="31">
        <v>93.582400000000007</v>
      </c>
      <c r="O6140" s="31">
        <v>83.256699999999995</v>
      </c>
      <c r="P6140" s="31">
        <v>109.21980000000001</v>
      </c>
      <c r="Q6140" s="31">
        <v>2193.3775999999998</v>
      </c>
      <c r="R6140" s="31">
        <v>84.58</v>
      </c>
      <c r="S6140" s="31" t="s">
        <v>108</v>
      </c>
    </row>
    <row r="6141" spans="1:19" x14ac:dyDescent="0.35">
      <c r="A6141" s="2">
        <v>41465</v>
      </c>
      <c r="B6141" s="31">
        <v>848.68600000000004</v>
      </c>
      <c r="C6141" s="31">
        <v>1969.6610000000001</v>
      </c>
      <c r="D6141" s="31">
        <v>710.9819</v>
      </c>
      <c r="E6141" s="31">
        <v>600.36969999999997</v>
      </c>
      <c r="F6141" s="31">
        <v>105.2929</v>
      </c>
      <c r="G6141" s="31">
        <v>461.0686</v>
      </c>
      <c r="H6141" s="31">
        <v>8.472175</v>
      </c>
      <c r="I6141" s="31">
        <v>2528.701</v>
      </c>
      <c r="J6141" s="31">
        <v>4413.741</v>
      </c>
      <c r="K6141" s="31">
        <v>2387.1610000000001</v>
      </c>
      <c r="L6141" s="31">
        <v>142.69</v>
      </c>
      <c r="M6141" s="31">
        <v>147.57</v>
      </c>
      <c r="N6141" s="31">
        <v>94.274600000000007</v>
      </c>
      <c r="O6141" s="31">
        <v>84.055999999999997</v>
      </c>
      <c r="P6141" s="31">
        <v>109.8347</v>
      </c>
      <c r="Q6141" s="31">
        <v>2200.6876000000002</v>
      </c>
      <c r="R6141" s="31">
        <v>84.040999999999997</v>
      </c>
      <c r="S6141" s="31" t="s">
        <v>108</v>
      </c>
    </row>
    <row r="6142" spans="1:19" x14ac:dyDescent="0.35">
      <c r="A6142" s="2">
        <v>41466</v>
      </c>
      <c r="B6142" s="31">
        <v>844.08050000000003</v>
      </c>
      <c r="C6142" s="31">
        <v>1972.721</v>
      </c>
      <c r="D6142" s="31">
        <v>709.69479999999999</v>
      </c>
      <c r="E6142" s="31">
        <v>615.73940000000005</v>
      </c>
      <c r="F6142" s="31">
        <v>108.0283</v>
      </c>
      <c r="G6142" s="31">
        <v>463.22190000000001</v>
      </c>
      <c r="H6142" s="31">
        <v>8.7094579999999997</v>
      </c>
      <c r="I6142" s="31">
        <v>2537.3850000000002</v>
      </c>
      <c r="J6142" s="31">
        <v>4450.0659999999998</v>
      </c>
      <c r="K6142" s="31">
        <v>2393.018</v>
      </c>
      <c r="L6142" s="31">
        <v>144.55000000000001</v>
      </c>
      <c r="M6142" s="31">
        <v>149.25</v>
      </c>
      <c r="N6142" s="31">
        <v>96.123099999999994</v>
      </c>
      <c r="O6142" s="31">
        <v>85.214699999999993</v>
      </c>
      <c r="P6142" s="31">
        <v>111.3965</v>
      </c>
      <c r="Q6142" s="31">
        <v>2266.2226999999998</v>
      </c>
      <c r="R6142" s="31">
        <v>82.745999999999995</v>
      </c>
      <c r="S6142" s="31" t="s">
        <v>108</v>
      </c>
    </row>
    <row r="6143" spans="1:19" x14ac:dyDescent="0.35">
      <c r="A6143" s="2">
        <v>41467</v>
      </c>
      <c r="B6143" s="31">
        <v>850.87789999999995</v>
      </c>
      <c r="C6143" s="31">
        <v>2024.0329999999999</v>
      </c>
      <c r="D6143" s="31">
        <v>714.95960000000002</v>
      </c>
      <c r="E6143" s="31">
        <v>611.5453</v>
      </c>
      <c r="F6143" s="31">
        <v>107.82769999999999</v>
      </c>
      <c r="G6143" s="31">
        <v>451.1995</v>
      </c>
      <c r="H6143" s="31">
        <v>8.6977879999999992</v>
      </c>
      <c r="I6143" s="31">
        <v>2538.0940000000001</v>
      </c>
      <c r="J6143" s="31">
        <v>4442.3599999999997</v>
      </c>
      <c r="K6143" s="31">
        <v>2404.9009999999998</v>
      </c>
      <c r="L6143" s="31">
        <v>144.57</v>
      </c>
      <c r="M6143" s="31">
        <v>149.56</v>
      </c>
      <c r="N6143" s="31">
        <v>96.343400000000003</v>
      </c>
      <c r="O6143" s="31">
        <v>84.627700000000004</v>
      </c>
      <c r="P6143" s="31">
        <v>111.50749999999999</v>
      </c>
      <c r="Q6143" s="31">
        <v>2272.2337000000002</v>
      </c>
      <c r="R6143" s="31">
        <v>82.988</v>
      </c>
      <c r="S6143" s="31" t="s">
        <v>108</v>
      </c>
    </row>
    <row r="6144" spans="1:19" x14ac:dyDescent="0.35">
      <c r="A6144" s="2">
        <v>41470</v>
      </c>
      <c r="B6144" s="31">
        <v>851.1952</v>
      </c>
      <c r="C6144" s="31">
        <v>2014.99</v>
      </c>
      <c r="D6144" s="31">
        <v>715.15459999999996</v>
      </c>
      <c r="E6144" s="31">
        <v>607.89679999999998</v>
      </c>
      <c r="F6144" s="31">
        <v>108.3164</v>
      </c>
      <c r="G6144" s="31">
        <v>453.53219999999999</v>
      </c>
      <c r="H6144" s="31">
        <v>8.6394400000000005</v>
      </c>
      <c r="I6144" s="31">
        <v>2538.0940000000001</v>
      </c>
      <c r="J6144" s="31">
        <v>4456.67</v>
      </c>
      <c r="K6144" s="31">
        <v>2400.7170000000001</v>
      </c>
      <c r="L6144" s="31">
        <v>145.19999999999999</v>
      </c>
      <c r="M6144" s="31">
        <v>150.96</v>
      </c>
      <c r="N6144" s="31">
        <v>96.689499999999995</v>
      </c>
      <c r="O6144" s="31">
        <v>84.246499999999997</v>
      </c>
      <c r="P6144" s="31">
        <v>111.4559</v>
      </c>
      <c r="Q6144" s="31">
        <v>2288.9394000000002</v>
      </c>
      <c r="R6144" s="31">
        <v>83.043000000000006</v>
      </c>
      <c r="S6144" s="31" t="s">
        <v>108</v>
      </c>
    </row>
    <row r="6145" spans="1:19" x14ac:dyDescent="0.35">
      <c r="A6145" s="2">
        <v>41471</v>
      </c>
      <c r="B6145" s="31">
        <v>851.59180000000003</v>
      </c>
      <c r="C6145" s="31">
        <v>2030.0840000000001</v>
      </c>
      <c r="D6145" s="31">
        <v>717.29930000000002</v>
      </c>
      <c r="E6145" s="31">
        <v>615.19380000000001</v>
      </c>
      <c r="F6145" s="31">
        <v>108.87260000000001</v>
      </c>
      <c r="G6145" s="31">
        <v>461.60700000000003</v>
      </c>
      <c r="H6145" s="31">
        <v>8.9039520000000003</v>
      </c>
      <c r="I6145" s="31">
        <v>2537.2080000000001</v>
      </c>
      <c r="J6145" s="31">
        <v>4459.9719999999998</v>
      </c>
      <c r="K6145" s="31">
        <v>2405.7379999999998</v>
      </c>
      <c r="L6145" s="31">
        <v>144.66</v>
      </c>
      <c r="M6145" s="31">
        <v>150.28</v>
      </c>
      <c r="N6145" s="31">
        <v>96.618700000000004</v>
      </c>
      <c r="O6145" s="31">
        <v>84.746799999999993</v>
      </c>
      <c r="P6145" s="31">
        <v>112.224</v>
      </c>
      <c r="Q6145" s="31">
        <v>2291.4490999999998</v>
      </c>
      <c r="R6145" s="31">
        <v>82.498000000000005</v>
      </c>
      <c r="S6145" s="31" t="s">
        <v>108</v>
      </c>
    </row>
    <row r="6146" spans="1:19" x14ac:dyDescent="0.35">
      <c r="A6146" s="2">
        <v>41472</v>
      </c>
      <c r="B6146" s="31">
        <v>855.63720000000001</v>
      </c>
      <c r="C6146" s="31">
        <v>2020.1759999999999</v>
      </c>
      <c r="D6146" s="31">
        <v>720.61379999999997</v>
      </c>
      <c r="E6146" s="31">
        <v>605.50099999999998</v>
      </c>
      <c r="F6146" s="31">
        <v>107.7603</v>
      </c>
      <c r="G6146" s="31">
        <v>460.62009999999998</v>
      </c>
      <c r="H6146" s="31">
        <v>8.9467409999999994</v>
      </c>
      <c r="I6146" s="31">
        <v>2539.1570000000002</v>
      </c>
      <c r="J6146" s="31">
        <v>4474.8329999999996</v>
      </c>
      <c r="K6146" s="31">
        <v>2409.922</v>
      </c>
      <c r="L6146" s="31">
        <v>145.02000000000001</v>
      </c>
      <c r="M6146" s="31">
        <v>150.82</v>
      </c>
      <c r="N6146" s="31">
        <v>96.886099999999999</v>
      </c>
      <c r="O6146" s="31">
        <v>84.346299999999999</v>
      </c>
      <c r="P6146" s="31">
        <v>111.8475</v>
      </c>
      <c r="Q6146" s="31">
        <v>2307.3827999999999</v>
      </c>
      <c r="R6146" s="31">
        <v>82.707999999999998</v>
      </c>
      <c r="S6146" s="31" t="s">
        <v>108</v>
      </c>
    </row>
    <row r="6147" spans="1:19" x14ac:dyDescent="0.35">
      <c r="A6147" s="2">
        <v>41473</v>
      </c>
      <c r="B6147" s="31">
        <v>856.11310000000003</v>
      </c>
      <c r="C6147" s="31">
        <v>2024.6980000000001</v>
      </c>
      <c r="D6147" s="31">
        <v>724.12329999999997</v>
      </c>
      <c r="E6147" s="31">
        <v>606.79780000000005</v>
      </c>
      <c r="F6147" s="31">
        <v>108.3249</v>
      </c>
      <c r="G6147" s="31">
        <v>454.25</v>
      </c>
      <c r="H6147" s="31">
        <v>9.1295660000000005</v>
      </c>
      <c r="I6147" s="31">
        <v>2541.9929999999999</v>
      </c>
      <c r="J6147" s="31">
        <v>4465.4759999999997</v>
      </c>
      <c r="K6147" s="31">
        <v>2414.7759999999998</v>
      </c>
      <c r="L6147" s="31">
        <v>145.46</v>
      </c>
      <c r="M6147" s="31">
        <v>151.51</v>
      </c>
      <c r="N6147" s="31">
        <v>95.887200000000007</v>
      </c>
      <c r="O6147" s="31">
        <v>83.615799999999993</v>
      </c>
      <c r="P6147" s="31">
        <v>111.82940000000001</v>
      </c>
      <c r="Q6147" s="31">
        <v>2302.9908999999998</v>
      </c>
      <c r="R6147" s="31">
        <v>82.822999999999993</v>
      </c>
      <c r="S6147" s="31" t="s">
        <v>108</v>
      </c>
    </row>
    <row r="6148" spans="1:19" x14ac:dyDescent="0.35">
      <c r="A6148" s="2">
        <v>41474</v>
      </c>
      <c r="B6148" s="31">
        <v>850.40200000000004</v>
      </c>
      <c r="C6148" s="31">
        <v>2033.4749999999999</v>
      </c>
      <c r="D6148" s="31">
        <v>722.36860000000001</v>
      </c>
      <c r="E6148" s="31">
        <v>608.24839999999995</v>
      </c>
      <c r="F6148" s="31">
        <v>109.0412</v>
      </c>
      <c r="G6148" s="31">
        <v>457.21069999999997</v>
      </c>
      <c r="H6148" s="31">
        <v>9.1956939999999996</v>
      </c>
      <c r="I6148" s="31">
        <v>2543.056</v>
      </c>
      <c r="J6148" s="31">
        <v>4477.5839999999998</v>
      </c>
      <c r="K6148" s="31">
        <v>2414.6080000000002</v>
      </c>
      <c r="L6148" s="31">
        <v>146.24</v>
      </c>
      <c r="M6148" s="31">
        <v>152.05000000000001</v>
      </c>
      <c r="N6148" s="31">
        <v>95.674800000000005</v>
      </c>
      <c r="O6148" s="31">
        <v>83.807100000000005</v>
      </c>
      <c r="P6148" s="31">
        <v>112.2385</v>
      </c>
      <c r="Q6148" s="31">
        <v>2286.3296999999998</v>
      </c>
      <c r="R6148" s="31">
        <v>82.606999999999999</v>
      </c>
      <c r="S6148" s="31" t="s">
        <v>108</v>
      </c>
    </row>
    <row r="6149" spans="1:19" x14ac:dyDescent="0.35">
      <c r="A6149" s="2">
        <v>41477</v>
      </c>
      <c r="B6149" s="31">
        <v>850.40200000000004</v>
      </c>
      <c r="C6149" s="31">
        <v>2006.944</v>
      </c>
      <c r="D6149" s="31">
        <v>717.29930000000002</v>
      </c>
      <c r="E6149" s="31">
        <v>618.2269</v>
      </c>
      <c r="F6149" s="31">
        <v>112.69</v>
      </c>
      <c r="G6149" s="31">
        <v>462.4144</v>
      </c>
      <c r="H6149" s="31">
        <v>9.1334560000000007</v>
      </c>
      <c r="I6149" s="31">
        <v>2546.6010000000001</v>
      </c>
      <c r="J6149" s="31">
        <v>4478.1350000000002</v>
      </c>
      <c r="K6149" s="31">
        <v>2414.2739999999999</v>
      </c>
      <c r="L6149" s="31">
        <v>146.30000000000001</v>
      </c>
      <c r="M6149" s="31">
        <v>152.5</v>
      </c>
      <c r="N6149" s="31">
        <v>95.887200000000007</v>
      </c>
      <c r="O6149" s="31">
        <v>84.607299999999995</v>
      </c>
      <c r="P6149" s="31">
        <v>112.69929999999999</v>
      </c>
      <c r="Q6149" s="31">
        <v>2294.9369999999999</v>
      </c>
      <c r="R6149" s="31">
        <v>82.218999999999994</v>
      </c>
      <c r="S6149" s="31" t="s">
        <v>108</v>
      </c>
    </row>
    <row r="6150" spans="1:19" x14ac:dyDescent="0.35">
      <c r="A6150" s="2">
        <v>41478</v>
      </c>
      <c r="B6150" s="31">
        <v>852.86099999999999</v>
      </c>
      <c r="C6150" s="31">
        <v>2014.125</v>
      </c>
      <c r="D6150" s="31">
        <v>718.27419999999995</v>
      </c>
      <c r="E6150" s="31">
        <v>618.93020000000001</v>
      </c>
      <c r="F6150" s="31">
        <v>112.51300000000001</v>
      </c>
      <c r="G6150" s="31">
        <v>452.27609999999999</v>
      </c>
      <c r="H6150" s="31">
        <v>9.1762449999999998</v>
      </c>
      <c r="I6150" s="31">
        <v>2547.6640000000002</v>
      </c>
      <c r="J6150" s="31">
        <v>4472.6310000000003</v>
      </c>
      <c r="K6150" s="31">
        <v>2407.9140000000002</v>
      </c>
      <c r="L6150" s="31">
        <v>146.13</v>
      </c>
      <c r="M6150" s="31">
        <v>152.32</v>
      </c>
      <c r="N6150" s="31">
        <v>95.210700000000003</v>
      </c>
      <c r="O6150" s="31">
        <v>84.335599999999999</v>
      </c>
      <c r="P6150" s="31">
        <v>112.9128</v>
      </c>
      <c r="Q6150" s="31">
        <v>2331.2784999999999</v>
      </c>
      <c r="R6150" s="31">
        <v>81.944999999999993</v>
      </c>
      <c r="S6150" s="31" t="s">
        <v>108</v>
      </c>
    </row>
    <row r="6151" spans="1:19" x14ac:dyDescent="0.35">
      <c r="A6151" s="2">
        <v>41479</v>
      </c>
      <c r="B6151" s="31">
        <v>843.8184</v>
      </c>
      <c r="C6151" s="31">
        <v>2009.404</v>
      </c>
      <c r="D6151" s="31">
        <v>714.1798</v>
      </c>
      <c r="E6151" s="31">
        <v>620.46870000000001</v>
      </c>
      <c r="F6151" s="31">
        <v>111.2406</v>
      </c>
      <c r="G6151" s="31">
        <v>451.02</v>
      </c>
      <c r="H6151" s="31">
        <v>9.1801349999999999</v>
      </c>
      <c r="I6151" s="31">
        <v>2549.259</v>
      </c>
      <c r="J6151" s="31">
        <v>4453.9179999999997</v>
      </c>
      <c r="K6151" s="31">
        <v>2389.5039999999999</v>
      </c>
      <c r="L6151" s="31">
        <v>145.74</v>
      </c>
      <c r="M6151" s="31">
        <v>151.24</v>
      </c>
      <c r="N6151" s="31">
        <v>95.902900000000002</v>
      </c>
      <c r="O6151" s="31">
        <v>83.998400000000004</v>
      </c>
      <c r="P6151" s="31">
        <v>113.0659</v>
      </c>
      <c r="Q6151" s="31">
        <v>2325.3123000000001</v>
      </c>
      <c r="R6151" s="31">
        <v>82.290999999999997</v>
      </c>
      <c r="S6151" s="31" t="s">
        <v>108</v>
      </c>
    </row>
    <row r="6152" spans="1:19" x14ac:dyDescent="0.35">
      <c r="A6152" s="2">
        <v>41480</v>
      </c>
      <c r="B6152" s="31">
        <v>847.22919999999999</v>
      </c>
      <c r="C6152" s="31">
        <v>1985.2</v>
      </c>
      <c r="D6152" s="31">
        <v>713.78989999999999</v>
      </c>
      <c r="E6152" s="31">
        <v>616.64430000000004</v>
      </c>
      <c r="F6152" s="31">
        <v>112.03270000000001</v>
      </c>
      <c r="G6152" s="31">
        <v>439.26670000000001</v>
      </c>
      <c r="H6152" s="31">
        <v>9.1295660000000005</v>
      </c>
      <c r="I6152" s="31">
        <v>2544.6509999999998</v>
      </c>
      <c r="J6152" s="31">
        <v>4449.5150000000003</v>
      </c>
      <c r="K6152" s="31">
        <v>2382.14</v>
      </c>
      <c r="L6152" s="31">
        <v>145.76</v>
      </c>
      <c r="M6152" s="31">
        <v>152.26</v>
      </c>
      <c r="N6152" s="31">
        <v>95.965800000000002</v>
      </c>
      <c r="O6152" s="31">
        <v>84.456699999999998</v>
      </c>
      <c r="P6152" s="31">
        <v>113.05629999999999</v>
      </c>
      <c r="Q6152" s="31">
        <v>2315.6886</v>
      </c>
      <c r="R6152" s="31">
        <v>81.97</v>
      </c>
      <c r="S6152" s="31" t="s">
        <v>108</v>
      </c>
    </row>
    <row r="6153" spans="1:19" x14ac:dyDescent="0.35">
      <c r="A6153" s="2">
        <v>41481</v>
      </c>
      <c r="B6153" s="31">
        <v>843.10450000000003</v>
      </c>
      <c r="C6153" s="31">
        <v>1997.0360000000001</v>
      </c>
      <c r="D6153" s="31">
        <v>711.25530000000003</v>
      </c>
      <c r="E6153" s="31">
        <v>603.19309999999996</v>
      </c>
      <c r="F6153" s="31">
        <v>111.39230000000001</v>
      </c>
      <c r="G6153" s="31">
        <v>440.88170000000002</v>
      </c>
      <c r="H6153" s="31">
        <v>9.0751080000000002</v>
      </c>
      <c r="I6153" s="31">
        <v>2546.4229999999998</v>
      </c>
      <c r="J6153" s="31">
        <v>4463.2749999999996</v>
      </c>
      <c r="K6153" s="31">
        <v>2385.4870000000001</v>
      </c>
      <c r="L6153" s="31">
        <v>145.97999999999999</v>
      </c>
      <c r="M6153" s="31">
        <v>151.63</v>
      </c>
      <c r="N6153" s="31">
        <v>96.610799999999998</v>
      </c>
      <c r="O6153" s="31">
        <v>85.738600000000005</v>
      </c>
      <c r="P6153" s="31">
        <v>113.3028</v>
      </c>
      <c r="Q6153" s="31">
        <v>2313.8065999999999</v>
      </c>
      <c r="R6153" s="31">
        <v>81.656999999999996</v>
      </c>
      <c r="S6153" s="31" t="s">
        <v>108</v>
      </c>
    </row>
    <row r="6154" spans="1:19" x14ac:dyDescent="0.35">
      <c r="A6154" s="2">
        <v>41484</v>
      </c>
      <c r="B6154" s="31">
        <v>845.32550000000003</v>
      </c>
      <c r="C6154" s="31">
        <v>1980.213</v>
      </c>
      <c r="D6154" s="31">
        <v>713.78989999999999</v>
      </c>
      <c r="E6154" s="31">
        <v>604.55579999999998</v>
      </c>
      <c r="F6154" s="31">
        <v>112.0412</v>
      </c>
      <c r="G6154" s="31">
        <v>437.83120000000002</v>
      </c>
      <c r="H6154" s="31">
        <v>8.8689440000000008</v>
      </c>
      <c r="I6154" s="31">
        <v>2546.4229999999998</v>
      </c>
      <c r="J6154" s="31">
        <v>4457.7709999999997</v>
      </c>
      <c r="K6154" s="31">
        <v>2385.152</v>
      </c>
      <c r="L6154" s="31">
        <v>145.63</v>
      </c>
      <c r="M6154" s="31">
        <v>150.71</v>
      </c>
      <c r="N6154" s="31">
        <v>96.453500000000005</v>
      </c>
      <c r="O6154" s="31">
        <v>85.873800000000003</v>
      </c>
      <c r="P6154" s="31">
        <v>113.20910000000001</v>
      </c>
      <c r="Q6154" s="31">
        <v>2295.4077000000002</v>
      </c>
      <c r="R6154" s="31">
        <v>81.662999999999997</v>
      </c>
      <c r="S6154" s="31" t="s">
        <v>108</v>
      </c>
    </row>
    <row r="6155" spans="1:19" x14ac:dyDescent="0.35">
      <c r="A6155" s="2">
        <v>41485</v>
      </c>
      <c r="B6155" s="31">
        <v>841.75599999999997</v>
      </c>
      <c r="C6155" s="31">
        <v>1978.2180000000001</v>
      </c>
      <c r="D6155" s="31">
        <v>709.69550000000004</v>
      </c>
      <c r="E6155" s="31">
        <v>592.02769999999998</v>
      </c>
      <c r="F6155" s="31">
        <v>111.6367</v>
      </c>
      <c r="G6155" s="31">
        <v>431.7303</v>
      </c>
      <c r="H6155" s="31">
        <v>8.8961729999999992</v>
      </c>
      <c r="I6155" s="31">
        <v>2546.2460000000001</v>
      </c>
      <c r="J6155" s="31">
        <v>4453.9179999999997</v>
      </c>
      <c r="K6155" s="31">
        <v>2384.9850000000001</v>
      </c>
      <c r="L6155" s="31">
        <v>145.83000000000001</v>
      </c>
      <c r="M6155" s="31">
        <v>151.18</v>
      </c>
      <c r="N6155" s="31">
        <v>97.082800000000006</v>
      </c>
      <c r="O6155" s="31">
        <v>85.803600000000003</v>
      </c>
      <c r="P6155" s="31">
        <v>113.1824</v>
      </c>
      <c r="Q6155" s="31">
        <v>2295.0709999999999</v>
      </c>
      <c r="R6155" s="31">
        <v>81.828999999999994</v>
      </c>
      <c r="S6155" s="31" t="s">
        <v>108</v>
      </c>
    </row>
    <row r="6156" spans="1:19" x14ac:dyDescent="0.35">
      <c r="A6156" s="2">
        <v>41486</v>
      </c>
      <c r="B6156" s="31">
        <v>848.02239999999995</v>
      </c>
      <c r="C6156" s="31">
        <v>1992.3810000000001</v>
      </c>
      <c r="D6156" s="31">
        <v>711.84019999999998</v>
      </c>
      <c r="E6156" s="31">
        <v>604.90740000000005</v>
      </c>
      <c r="F6156" s="31">
        <v>110.64239999999999</v>
      </c>
      <c r="G6156" s="31">
        <v>432.89670000000001</v>
      </c>
      <c r="H6156" s="31">
        <v>8.9389620000000001</v>
      </c>
      <c r="I6156" s="31">
        <v>2546.2460000000001</v>
      </c>
      <c r="J6156" s="31">
        <v>4454.4690000000001</v>
      </c>
      <c r="K6156" s="31">
        <v>2383.6460000000002</v>
      </c>
      <c r="L6156" s="31">
        <v>145.46</v>
      </c>
      <c r="M6156" s="31">
        <v>151.08000000000001</v>
      </c>
      <c r="N6156" s="31">
        <v>97.004099999999994</v>
      </c>
      <c r="O6156" s="31">
        <v>85.541899999999998</v>
      </c>
      <c r="P6156" s="31">
        <v>113.4212</v>
      </c>
      <c r="Q6156" s="31">
        <v>2280.4686000000002</v>
      </c>
      <c r="R6156" s="31">
        <v>81.451999999999998</v>
      </c>
      <c r="S6156" s="31" t="s">
        <v>108</v>
      </c>
    </row>
    <row r="6157" spans="1:19" x14ac:dyDescent="0.35">
      <c r="A6157" s="2">
        <v>41487</v>
      </c>
      <c r="B6157" s="31">
        <v>861.90359999999998</v>
      </c>
      <c r="C6157" s="31">
        <v>2013.7260000000001</v>
      </c>
      <c r="D6157" s="31">
        <v>724.3184</v>
      </c>
      <c r="E6157" s="31">
        <v>615.32550000000003</v>
      </c>
      <c r="F6157" s="31">
        <v>110.4907</v>
      </c>
      <c r="G6157" s="31">
        <v>427.96210000000002</v>
      </c>
      <c r="H6157" s="31">
        <v>8.9506320000000006</v>
      </c>
      <c r="I6157" s="31">
        <v>2546.069</v>
      </c>
      <c r="J6157" s="31">
        <v>4417.0429999999997</v>
      </c>
      <c r="K6157" s="31">
        <v>2383.9810000000002</v>
      </c>
      <c r="L6157" s="31">
        <v>147.16999999999999</v>
      </c>
      <c r="M6157" s="31">
        <v>153.08000000000001</v>
      </c>
      <c r="N6157" s="31">
        <v>97.940200000000004</v>
      </c>
      <c r="O6157" s="31">
        <v>84.789699999999996</v>
      </c>
      <c r="P6157" s="31">
        <v>113.0361</v>
      </c>
      <c r="Q6157" s="31">
        <v>2296.7114000000001</v>
      </c>
      <c r="R6157" s="31">
        <v>82.335999999999999</v>
      </c>
      <c r="S6157" s="31" t="s">
        <v>108</v>
      </c>
    </row>
    <row r="6158" spans="1:19" x14ac:dyDescent="0.35">
      <c r="A6158" s="2">
        <v>41488</v>
      </c>
      <c r="B6158" s="31">
        <v>857.46159999999998</v>
      </c>
      <c r="C6158" s="31">
        <v>1991.317</v>
      </c>
      <c r="D6158" s="31">
        <v>721.78380000000004</v>
      </c>
      <c r="E6158" s="31">
        <v>615.50130000000001</v>
      </c>
      <c r="F6158" s="31">
        <v>110.43170000000001</v>
      </c>
      <c r="G6158" s="31">
        <v>424.01440000000002</v>
      </c>
      <c r="H6158" s="31">
        <v>8.9117329999999999</v>
      </c>
      <c r="I6158" s="31">
        <v>2541.6379999999999</v>
      </c>
      <c r="J6158" s="31">
        <v>4459.4219999999996</v>
      </c>
      <c r="K6158" s="31">
        <v>2387.4949999999999</v>
      </c>
      <c r="L6158" s="31">
        <v>147.49</v>
      </c>
      <c r="M6158" s="31">
        <v>153.25</v>
      </c>
      <c r="N6158" s="31">
        <v>98.671700000000001</v>
      </c>
      <c r="O6158" s="31">
        <v>85.183999999999997</v>
      </c>
      <c r="P6158" s="31">
        <v>113.4543</v>
      </c>
      <c r="Q6158" s="31">
        <v>2299.6750999999999</v>
      </c>
      <c r="R6158" s="31">
        <v>81.908000000000001</v>
      </c>
      <c r="S6158" s="31" t="s">
        <v>108</v>
      </c>
    </row>
    <row r="6159" spans="1:19" x14ac:dyDescent="0.35">
      <c r="A6159" s="2">
        <v>41491</v>
      </c>
      <c r="B6159" s="31">
        <v>854.84400000000005</v>
      </c>
      <c r="C6159" s="31">
        <v>1961.9929999999999</v>
      </c>
      <c r="D6159" s="31">
        <v>719.63909999999998</v>
      </c>
      <c r="E6159" s="31">
        <v>612.84180000000003</v>
      </c>
      <c r="F6159" s="31">
        <v>109.7491</v>
      </c>
      <c r="G6159" s="31">
        <v>424.64240000000001</v>
      </c>
      <c r="H6159" s="31">
        <v>9.1956950000000006</v>
      </c>
      <c r="I6159" s="31">
        <v>2548.018</v>
      </c>
      <c r="J6159" s="31">
        <v>4451.1660000000002</v>
      </c>
      <c r="K6159" s="31">
        <v>2381.1350000000002</v>
      </c>
      <c r="L6159" s="31">
        <v>147.36000000000001</v>
      </c>
      <c r="M6159" s="31">
        <v>153.6</v>
      </c>
      <c r="N6159" s="31">
        <v>98.671700000000001</v>
      </c>
      <c r="O6159" s="31">
        <v>85.334299999999999</v>
      </c>
      <c r="P6159" s="31">
        <v>113.0864</v>
      </c>
      <c r="Q6159" s="31">
        <v>2302.1808999999998</v>
      </c>
      <c r="R6159" s="31">
        <v>81.875</v>
      </c>
      <c r="S6159" s="31" t="s">
        <v>108</v>
      </c>
    </row>
    <row r="6160" spans="1:19" x14ac:dyDescent="0.35">
      <c r="A6160" s="2">
        <v>41492</v>
      </c>
      <c r="B6160" s="31">
        <v>849.52949999999998</v>
      </c>
      <c r="C6160" s="31">
        <v>1938.3869999999999</v>
      </c>
      <c r="D6160" s="31">
        <v>711.25530000000003</v>
      </c>
      <c r="E6160" s="31">
        <v>615.52319999999997</v>
      </c>
      <c r="F6160" s="31">
        <v>108.0722</v>
      </c>
      <c r="G6160" s="31">
        <v>418.90039999999999</v>
      </c>
      <c r="H6160" s="31">
        <v>9.2345939999999995</v>
      </c>
      <c r="I6160" s="31">
        <v>2546.9549999999999</v>
      </c>
      <c r="J6160" s="31">
        <v>4451.7169999999996</v>
      </c>
      <c r="K6160" s="31">
        <v>2378.625</v>
      </c>
      <c r="L6160" s="31">
        <v>146.63</v>
      </c>
      <c r="M6160" s="31">
        <v>152.18</v>
      </c>
      <c r="N6160" s="31">
        <v>98.105400000000003</v>
      </c>
      <c r="O6160" s="31">
        <v>86.194800000000001</v>
      </c>
      <c r="P6160" s="31">
        <v>113.68380000000001</v>
      </c>
      <c r="Q6160" s="31">
        <v>2278.1048000000001</v>
      </c>
      <c r="R6160" s="31">
        <v>81.602999999999994</v>
      </c>
      <c r="S6160" s="31" t="s">
        <v>108</v>
      </c>
    </row>
    <row r="6161" spans="1:19" x14ac:dyDescent="0.35">
      <c r="A6161" s="2">
        <v>41493</v>
      </c>
      <c r="B6161" s="31">
        <v>842.31129999999996</v>
      </c>
      <c r="C6161" s="31">
        <v>1909.1289999999999</v>
      </c>
      <c r="D6161" s="31">
        <v>708.33069999999998</v>
      </c>
      <c r="E6161" s="31">
        <v>615.36929999999995</v>
      </c>
      <c r="F6161" s="31">
        <v>108.3081</v>
      </c>
      <c r="G6161" s="31">
        <v>418.3621</v>
      </c>
      <c r="H6161" s="31">
        <v>9.4991059999999994</v>
      </c>
      <c r="I6161" s="31">
        <v>2553.335</v>
      </c>
      <c r="J6161" s="31">
        <v>4461.6239999999998</v>
      </c>
      <c r="K6161" s="31">
        <v>2381.8049999999998</v>
      </c>
      <c r="L6161" s="31">
        <v>146.13</v>
      </c>
      <c r="M6161" s="31">
        <v>151.22</v>
      </c>
      <c r="N6161" s="31">
        <v>98.042500000000004</v>
      </c>
      <c r="O6161" s="31">
        <v>87.104299999999995</v>
      </c>
      <c r="P6161" s="31">
        <v>113.7602</v>
      </c>
      <c r="Q6161" s="31">
        <v>2258.1952999999999</v>
      </c>
      <c r="R6161" s="31">
        <v>81.287000000000006</v>
      </c>
      <c r="S6161" s="31" t="s">
        <v>108</v>
      </c>
    </row>
    <row r="6162" spans="1:19" x14ac:dyDescent="0.35">
      <c r="A6162" s="2">
        <v>41494</v>
      </c>
      <c r="B6162" s="31">
        <v>835.78200000000004</v>
      </c>
      <c r="C6162" s="31">
        <v>1900.1969999999999</v>
      </c>
      <c r="D6162" s="31">
        <v>700.57339999999999</v>
      </c>
      <c r="E6162" s="31">
        <v>631.10029999999995</v>
      </c>
      <c r="F6162" s="31">
        <v>110.3811</v>
      </c>
      <c r="G6162" s="31">
        <v>425.00130000000001</v>
      </c>
      <c r="H6162" s="31">
        <v>9.5900099999999995</v>
      </c>
      <c r="I6162" s="31">
        <v>2553.1579999999999</v>
      </c>
      <c r="J6162" s="31">
        <v>4467.6779999999999</v>
      </c>
      <c r="K6162" s="31">
        <v>2382.3069999999998</v>
      </c>
      <c r="L6162" s="31">
        <v>146.6</v>
      </c>
      <c r="M6162" s="31">
        <v>151.66999999999999</v>
      </c>
      <c r="N6162" s="31">
        <v>98.388599999999997</v>
      </c>
      <c r="O6162" s="31">
        <v>87.730099999999993</v>
      </c>
      <c r="P6162" s="31">
        <v>114.3314</v>
      </c>
      <c r="Q6162" s="31">
        <v>2279.2608</v>
      </c>
      <c r="R6162" s="31">
        <v>80.977000000000004</v>
      </c>
      <c r="S6162" s="31" t="s">
        <v>108</v>
      </c>
    </row>
    <row r="6163" spans="1:19" x14ac:dyDescent="0.35">
      <c r="A6163" s="2">
        <v>41495</v>
      </c>
      <c r="B6163" s="31">
        <v>847.60130000000004</v>
      </c>
      <c r="C6163" s="31">
        <v>1932.874</v>
      </c>
      <c r="D6163" s="31">
        <v>706.14559999999994</v>
      </c>
      <c r="E6163" s="31">
        <v>639.01120000000003</v>
      </c>
      <c r="F6163" s="31">
        <v>110.5749</v>
      </c>
      <c r="G6163" s="31">
        <v>424.2835</v>
      </c>
      <c r="H6163" s="31">
        <v>9.5845769999999995</v>
      </c>
      <c r="I6163" s="31">
        <v>2553.335</v>
      </c>
      <c r="J6163" s="31">
        <v>4467.6779999999999</v>
      </c>
      <c r="K6163" s="31">
        <v>2382.14</v>
      </c>
      <c r="L6163" s="31">
        <v>145.96</v>
      </c>
      <c r="M6163" s="31">
        <v>151.5</v>
      </c>
      <c r="N6163" s="31">
        <v>97.9559</v>
      </c>
      <c r="O6163" s="31">
        <v>87.402299999999997</v>
      </c>
      <c r="P6163" s="31">
        <v>114.04089999999999</v>
      </c>
      <c r="Q6163" s="31">
        <v>2291.2786999999998</v>
      </c>
      <c r="R6163" s="31">
        <v>81.126000000000005</v>
      </c>
      <c r="S6163" s="31" t="s">
        <v>108</v>
      </c>
    </row>
    <row r="6164" spans="1:19" x14ac:dyDescent="0.35">
      <c r="A6164" s="2">
        <v>41498</v>
      </c>
      <c r="B6164" s="31">
        <v>854.91330000000005</v>
      </c>
      <c r="C6164" s="31">
        <v>1932.6559999999999</v>
      </c>
      <c r="D6164" s="31">
        <v>712.84559999999999</v>
      </c>
      <c r="E6164" s="31">
        <v>636.85350000000005</v>
      </c>
      <c r="F6164" s="31">
        <v>112.4288</v>
      </c>
      <c r="G6164" s="31">
        <v>439.71530000000001</v>
      </c>
      <c r="H6164" s="31">
        <v>9.6442580000000007</v>
      </c>
      <c r="I6164" s="31">
        <v>2553.69</v>
      </c>
      <c r="J6164" s="31">
        <v>4461.0730000000003</v>
      </c>
      <c r="K6164" s="31">
        <v>2381.3029999999999</v>
      </c>
      <c r="L6164" s="31">
        <v>146.02000000000001</v>
      </c>
      <c r="M6164" s="31">
        <v>152.41</v>
      </c>
      <c r="N6164" s="31">
        <v>98.294200000000004</v>
      </c>
      <c r="O6164" s="31">
        <v>87.121600000000001</v>
      </c>
      <c r="P6164" s="31">
        <v>113.5454</v>
      </c>
      <c r="Q6164" s="31">
        <v>2306.9780000000001</v>
      </c>
      <c r="R6164" s="31">
        <v>81.332999999999998</v>
      </c>
      <c r="S6164" s="31" t="s">
        <v>108</v>
      </c>
    </row>
    <row r="6165" spans="1:19" x14ac:dyDescent="0.35">
      <c r="A6165" s="2">
        <v>41499</v>
      </c>
      <c r="B6165" s="31">
        <v>860.43219999999997</v>
      </c>
      <c r="C6165" s="31">
        <v>1956.653</v>
      </c>
      <c r="D6165" s="31">
        <v>723.20439999999996</v>
      </c>
      <c r="E6165" s="31">
        <v>638.96259999999995</v>
      </c>
      <c r="F6165" s="31">
        <v>111.2743</v>
      </c>
      <c r="G6165" s="31">
        <v>440.61250000000001</v>
      </c>
      <c r="H6165" s="31">
        <v>9.4826049999999995</v>
      </c>
      <c r="I6165" s="31">
        <v>2555.462</v>
      </c>
      <c r="J6165" s="31">
        <v>4428.6009999999997</v>
      </c>
      <c r="K6165" s="31">
        <v>2358.3739999999998</v>
      </c>
      <c r="L6165" s="31">
        <v>146.34</v>
      </c>
      <c r="M6165" s="31">
        <v>152.13</v>
      </c>
      <c r="N6165" s="31">
        <v>98.703199999999995</v>
      </c>
      <c r="O6165" s="31">
        <v>85.674899999999994</v>
      </c>
      <c r="P6165" s="31">
        <v>113.05840000000001</v>
      </c>
      <c r="Q6165" s="31">
        <v>2326.8085999999998</v>
      </c>
      <c r="R6165" s="31">
        <v>81.768000000000001</v>
      </c>
      <c r="S6165" s="31" t="s">
        <v>108</v>
      </c>
    </row>
    <row r="6166" spans="1:19" x14ac:dyDescent="0.35">
      <c r="A6166" s="2">
        <v>41500</v>
      </c>
      <c r="B6166" s="31">
        <v>862.42870000000005</v>
      </c>
      <c r="C6166" s="31">
        <v>1976.2929999999999</v>
      </c>
      <c r="D6166" s="31">
        <v>722.23099999999999</v>
      </c>
      <c r="E6166" s="31">
        <v>642.74099999999999</v>
      </c>
      <c r="F6166" s="31">
        <v>112.3613</v>
      </c>
      <c r="G6166" s="31">
        <v>444.6499</v>
      </c>
      <c r="H6166" s="31">
        <v>9.6253460000000004</v>
      </c>
      <c r="I6166" s="31">
        <v>2551.9169999999999</v>
      </c>
      <c r="J6166" s="31">
        <v>4431.3530000000001</v>
      </c>
      <c r="K6166" s="31">
        <v>2359.88</v>
      </c>
      <c r="L6166" s="31">
        <v>145.59</v>
      </c>
      <c r="M6166" s="31">
        <v>151.47</v>
      </c>
      <c r="N6166" s="31">
        <v>98.270600000000002</v>
      </c>
      <c r="O6166" s="31">
        <v>85.796899999999994</v>
      </c>
      <c r="P6166" s="31">
        <v>113.3143</v>
      </c>
      <c r="Q6166" s="31">
        <v>2331.6610000000001</v>
      </c>
      <c r="R6166" s="31">
        <v>81.710999999999999</v>
      </c>
      <c r="S6166" s="31" t="s">
        <v>108</v>
      </c>
    </row>
    <row r="6167" spans="1:19" x14ac:dyDescent="0.35">
      <c r="A6167" s="2">
        <v>41501</v>
      </c>
      <c r="B6167" s="31">
        <v>868.57809999999995</v>
      </c>
      <c r="C6167" s="31">
        <v>1981.0119999999999</v>
      </c>
      <c r="D6167" s="31">
        <v>730.79650000000004</v>
      </c>
      <c r="E6167" s="31">
        <v>641.88430000000005</v>
      </c>
      <c r="F6167" s="31">
        <v>114.6786</v>
      </c>
      <c r="G6167" s="31">
        <v>454.16019999999997</v>
      </c>
      <c r="H6167" s="31">
        <v>9.586767</v>
      </c>
      <c r="I6167" s="31">
        <v>2553.5120000000002</v>
      </c>
      <c r="J6167" s="31">
        <v>4421.4459999999999</v>
      </c>
      <c r="K6167" s="31">
        <v>2345.8209999999999</v>
      </c>
      <c r="L6167" s="31">
        <v>143.32</v>
      </c>
      <c r="M6167" s="31">
        <v>148.53</v>
      </c>
      <c r="N6167" s="31">
        <v>96.626599999999996</v>
      </c>
      <c r="O6167" s="31">
        <v>85.988500000000002</v>
      </c>
      <c r="P6167" s="31">
        <v>113.1848</v>
      </c>
      <c r="Q6167" s="31">
        <v>2313.9225999999999</v>
      </c>
      <c r="R6167" s="31">
        <v>81.180999999999997</v>
      </c>
      <c r="S6167" s="31" t="s">
        <v>108</v>
      </c>
    </row>
    <row r="6168" spans="1:19" x14ac:dyDescent="0.35">
      <c r="A6168" s="2">
        <v>41502</v>
      </c>
      <c r="B6168" s="31">
        <v>873.52949999999998</v>
      </c>
      <c r="C6168" s="31">
        <v>1975.3910000000001</v>
      </c>
      <c r="D6168" s="31">
        <v>733.71659999999997</v>
      </c>
      <c r="E6168" s="31">
        <v>649.79250000000002</v>
      </c>
      <c r="F6168" s="31">
        <v>115.52970000000001</v>
      </c>
      <c r="G6168" s="31">
        <v>451.91719999999998</v>
      </c>
      <c r="H6168" s="31">
        <v>9.6253460000000004</v>
      </c>
      <c r="I6168" s="31">
        <v>2550.145</v>
      </c>
      <c r="J6168" s="31">
        <v>4403.2839999999997</v>
      </c>
      <c r="K6168" s="31">
        <v>2347.663</v>
      </c>
      <c r="L6168" s="31">
        <v>142.9</v>
      </c>
      <c r="M6168" s="31">
        <v>147.9</v>
      </c>
      <c r="N6168" s="31">
        <v>96.587199999999996</v>
      </c>
      <c r="O6168" s="31">
        <v>86.217299999999994</v>
      </c>
      <c r="P6168" s="31">
        <v>113.87609999999999</v>
      </c>
      <c r="Q6168" s="31">
        <v>2308.7511</v>
      </c>
      <c r="R6168" s="31">
        <v>81.257000000000005</v>
      </c>
      <c r="S6168" s="31" t="s">
        <v>108</v>
      </c>
    </row>
    <row r="6169" spans="1:19" x14ac:dyDescent="0.35">
      <c r="A6169" s="2">
        <v>41505</v>
      </c>
      <c r="B6169" s="31">
        <v>869.9357</v>
      </c>
      <c r="C6169" s="31">
        <v>1954.502</v>
      </c>
      <c r="D6169" s="31">
        <v>734.30060000000003</v>
      </c>
      <c r="E6169" s="31">
        <v>641.423</v>
      </c>
      <c r="F6169" s="31">
        <v>115.0831</v>
      </c>
      <c r="G6169" s="31">
        <v>467.70780000000002</v>
      </c>
      <c r="H6169" s="31">
        <v>9.6909299999999998</v>
      </c>
      <c r="I6169" s="31">
        <v>2548.1959999999999</v>
      </c>
      <c r="J6169" s="31">
        <v>4390.0749999999998</v>
      </c>
      <c r="K6169" s="31">
        <v>2342.8090000000002</v>
      </c>
      <c r="L6169" s="31">
        <v>142.38</v>
      </c>
      <c r="M6169" s="31">
        <v>146.66</v>
      </c>
      <c r="N6169" s="31">
        <v>96.610799999999998</v>
      </c>
      <c r="O6169" s="31">
        <v>85.864900000000006</v>
      </c>
      <c r="P6169" s="31">
        <v>114.0295</v>
      </c>
      <c r="Q6169" s="31">
        <v>2276.9313999999999</v>
      </c>
      <c r="R6169" s="31">
        <v>81.225999999999999</v>
      </c>
      <c r="S6169" s="31" t="s">
        <v>108</v>
      </c>
    </row>
    <row r="6170" spans="1:19" x14ac:dyDescent="0.35">
      <c r="A6170" s="2">
        <v>41506</v>
      </c>
      <c r="B6170" s="31">
        <v>871.29340000000002</v>
      </c>
      <c r="C6170" s="31">
        <v>1955.9590000000001</v>
      </c>
      <c r="D6170" s="31">
        <v>731.5752</v>
      </c>
      <c r="E6170" s="31">
        <v>642.60919999999999</v>
      </c>
      <c r="F6170" s="31">
        <v>115.6645</v>
      </c>
      <c r="G6170" s="31">
        <v>463.13209999999998</v>
      </c>
      <c r="H6170" s="31">
        <v>9.7217929999999999</v>
      </c>
      <c r="I6170" s="31">
        <v>2552.8040000000001</v>
      </c>
      <c r="J6170" s="31">
        <v>4409.8879999999999</v>
      </c>
      <c r="K6170" s="31">
        <v>2354.19</v>
      </c>
      <c r="L6170" s="31">
        <v>142.86000000000001</v>
      </c>
      <c r="M6170" s="31">
        <v>148.72</v>
      </c>
      <c r="N6170" s="31">
        <v>96.941199999999995</v>
      </c>
      <c r="O6170" s="31">
        <v>86.602199999999996</v>
      </c>
      <c r="P6170" s="31">
        <v>114.6782</v>
      </c>
      <c r="Q6170" s="31">
        <v>2246.3321000000001</v>
      </c>
      <c r="R6170" s="31">
        <v>80.906000000000006</v>
      </c>
      <c r="S6170" s="31" t="s">
        <v>108</v>
      </c>
    </row>
    <row r="6171" spans="1:19" x14ac:dyDescent="0.35">
      <c r="A6171" s="2">
        <v>41507</v>
      </c>
      <c r="B6171" s="31">
        <v>868.57809999999995</v>
      </c>
      <c r="C6171" s="31">
        <v>1955.9590000000001</v>
      </c>
      <c r="D6171" s="31">
        <v>731.38049999999998</v>
      </c>
      <c r="E6171" s="31">
        <v>635.55769999999995</v>
      </c>
      <c r="F6171" s="31">
        <v>115.4538</v>
      </c>
      <c r="G6171" s="31">
        <v>467.97699999999998</v>
      </c>
      <c r="H6171" s="31">
        <v>9.4517430000000004</v>
      </c>
      <c r="I6171" s="31">
        <v>2555.1080000000002</v>
      </c>
      <c r="J6171" s="31">
        <v>4393.9269999999997</v>
      </c>
      <c r="K6171" s="31">
        <v>2346.3240000000001</v>
      </c>
      <c r="L6171" s="31">
        <v>141.65</v>
      </c>
      <c r="M6171" s="31">
        <v>147.43</v>
      </c>
      <c r="N6171" s="31">
        <v>96.359099999999998</v>
      </c>
      <c r="O6171" s="31">
        <v>86.118499999999997</v>
      </c>
      <c r="P6171" s="31">
        <v>114.25069999999999</v>
      </c>
      <c r="Q6171" s="31">
        <v>2227.4384</v>
      </c>
      <c r="R6171" s="31">
        <v>81.212999999999994</v>
      </c>
      <c r="S6171" s="31" t="s">
        <v>108</v>
      </c>
    </row>
    <row r="6172" spans="1:19" x14ac:dyDescent="0.35">
      <c r="A6172" s="2">
        <v>41508</v>
      </c>
      <c r="B6172" s="31">
        <v>869.45659999999998</v>
      </c>
      <c r="C6172" s="31">
        <v>1969.8389999999999</v>
      </c>
      <c r="D6172" s="31">
        <v>729.43380000000002</v>
      </c>
      <c r="E6172" s="31">
        <v>642.56529999999998</v>
      </c>
      <c r="F6172" s="31">
        <v>115.5128</v>
      </c>
      <c r="G6172" s="31">
        <v>461.78640000000001</v>
      </c>
      <c r="H6172" s="31">
        <v>9.467174</v>
      </c>
      <c r="I6172" s="31">
        <v>2551.7399999999998</v>
      </c>
      <c r="J6172" s="31">
        <v>4377.9669999999996</v>
      </c>
      <c r="K6172" s="31">
        <v>2339.462</v>
      </c>
      <c r="L6172" s="31">
        <v>143.22999999999999</v>
      </c>
      <c r="M6172" s="31">
        <v>149.82</v>
      </c>
      <c r="N6172" s="31">
        <v>97.594099999999997</v>
      </c>
      <c r="O6172" s="31">
        <v>85.314099999999996</v>
      </c>
      <c r="P6172" s="31">
        <v>113.97620000000001</v>
      </c>
      <c r="Q6172" s="31">
        <v>2222.9177</v>
      </c>
      <c r="R6172" s="31">
        <v>81.488</v>
      </c>
      <c r="S6172" s="31" t="s">
        <v>108</v>
      </c>
    </row>
    <row r="6173" spans="1:19" x14ac:dyDescent="0.35">
      <c r="A6173" s="2">
        <v>41509</v>
      </c>
      <c r="B6173" s="31">
        <v>877.04349999999999</v>
      </c>
      <c r="C6173" s="31">
        <v>1992.2550000000001</v>
      </c>
      <c r="D6173" s="31">
        <v>734.30060000000003</v>
      </c>
      <c r="E6173" s="31">
        <v>646.08010000000002</v>
      </c>
      <c r="F6173" s="31">
        <v>117.6195</v>
      </c>
      <c r="G6173" s="31">
        <v>476.59010000000001</v>
      </c>
      <c r="H6173" s="31">
        <v>9.5096100000000003</v>
      </c>
      <c r="I6173" s="31">
        <v>2547.8409999999999</v>
      </c>
      <c r="J6173" s="31">
        <v>4398.8810000000003</v>
      </c>
      <c r="K6173" s="31">
        <v>2336.951</v>
      </c>
      <c r="L6173" s="31">
        <v>143.81</v>
      </c>
      <c r="M6173" s="31">
        <v>150.28</v>
      </c>
      <c r="N6173" s="31">
        <v>98.207599999999999</v>
      </c>
      <c r="O6173" s="31">
        <v>85.430800000000005</v>
      </c>
      <c r="P6173" s="31">
        <v>114.4798</v>
      </c>
      <c r="Q6173" s="31">
        <v>2248.3438999999998</v>
      </c>
      <c r="R6173" s="31">
        <v>81.361000000000004</v>
      </c>
      <c r="S6173" s="31" t="s">
        <v>108</v>
      </c>
    </row>
    <row r="6174" spans="1:19" x14ac:dyDescent="0.35">
      <c r="A6174" s="2">
        <v>41512</v>
      </c>
      <c r="B6174" s="31">
        <v>874.40809999999999</v>
      </c>
      <c r="C6174" s="31">
        <v>1967.1320000000001</v>
      </c>
      <c r="D6174" s="31">
        <v>733.32719999999995</v>
      </c>
      <c r="E6174" s="31">
        <v>646.08010000000002</v>
      </c>
      <c r="F6174" s="31">
        <v>117.392</v>
      </c>
      <c r="G6174" s="31">
        <v>498.66109999999998</v>
      </c>
      <c r="H6174" s="31">
        <v>9.5713360000000005</v>
      </c>
      <c r="I6174" s="31">
        <v>2548.5500000000002</v>
      </c>
      <c r="J6174" s="31">
        <v>4405.4849999999997</v>
      </c>
      <c r="K6174" s="31">
        <v>2344.817</v>
      </c>
      <c r="L6174" s="31">
        <v>143.19</v>
      </c>
      <c r="M6174" s="31">
        <v>150.19</v>
      </c>
      <c r="N6174" s="31">
        <v>98.199799999999996</v>
      </c>
      <c r="O6174" s="31">
        <v>85.430800000000005</v>
      </c>
      <c r="P6174" s="31">
        <v>114.4798</v>
      </c>
      <c r="Q6174" s="31">
        <v>2248.4607999999998</v>
      </c>
      <c r="R6174" s="31">
        <v>81.406999999999996</v>
      </c>
      <c r="S6174" s="31" t="s">
        <v>108</v>
      </c>
    </row>
    <row r="6175" spans="1:19" x14ac:dyDescent="0.35">
      <c r="A6175" s="2">
        <v>41513</v>
      </c>
      <c r="B6175" s="31">
        <v>902.0403</v>
      </c>
      <c r="C6175" s="31">
        <v>2021.402</v>
      </c>
      <c r="D6175" s="31">
        <v>749.87429999999995</v>
      </c>
      <c r="E6175" s="31">
        <v>641.97220000000004</v>
      </c>
      <c r="F6175" s="31">
        <v>119.6756</v>
      </c>
      <c r="G6175" s="31">
        <v>491.8424</v>
      </c>
      <c r="H6175" s="31">
        <v>9.4633160000000007</v>
      </c>
      <c r="I6175" s="31">
        <v>2552.8040000000001</v>
      </c>
      <c r="J6175" s="31">
        <v>4430.5969999999998</v>
      </c>
      <c r="K6175" s="31">
        <v>2353.018</v>
      </c>
      <c r="L6175" s="31">
        <v>140.93</v>
      </c>
      <c r="M6175" s="31">
        <v>146.59</v>
      </c>
      <c r="N6175" s="31">
        <v>96.264700000000005</v>
      </c>
      <c r="O6175" s="31">
        <v>86.541600000000003</v>
      </c>
      <c r="P6175" s="31">
        <v>114.3929</v>
      </c>
      <c r="Q6175" s="31">
        <v>2206.8132000000001</v>
      </c>
      <c r="R6175" s="31">
        <v>81.165999999999997</v>
      </c>
      <c r="S6175" s="31" t="s">
        <v>108</v>
      </c>
    </row>
    <row r="6176" spans="1:19" x14ac:dyDescent="0.35">
      <c r="A6176" s="2">
        <v>41514</v>
      </c>
      <c r="B6176" s="31">
        <v>918.65160000000003</v>
      </c>
      <c r="C6176" s="31">
        <v>2055.3380000000002</v>
      </c>
      <c r="D6176" s="31">
        <v>756.10379999999998</v>
      </c>
      <c r="E6176" s="31">
        <v>639.81939999999997</v>
      </c>
      <c r="F6176" s="31">
        <v>119.55759999999999</v>
      </c>
      <c r="G6176" s="31">
        <v>492.6499</v>
      </c>
      <c r="H6176" s="31">
        <v>9.6369190000000007</v>
      </c>
      <c r="I6176" s="31">
        <v>2558.12</v>
      </c>
      <c r="J6176" s="31">
        <v>4413.1679999999997</v>
      </c>
      <c r="K6176" s="31">
        <v>2349.0010000000002</v>
      </c>
      <c r="L6176" s="31">
        <v>141.28</v>
      </c>
      <c r="M6176" s="31">
        <v>146.88</v>
      </c>
      <c r="N6176" s="31">
        <v>96.54</v>
      </c>
      <c r="O6176" s="31">
        <v>86.098399999999998</v>
      </c>
      <c r="P6176" s="31">
        <v>113.93940000000001</v>
      </c>
      <c r="Q6176" s="31">
        <v>2193.2876000000001</v>
      </c>
      <c r="R6176" s="31">
        <v>81.430999999999997</v>
      </c>
      <c r="S6176" s="31" t="s">
        <v>108</v>
      </c>
    </row>
    <row r="6177" spans="1:19" x14ac:dyDescent="0.35">
      <c r="A6177" s="2">
        <v>41515</v>
      </c>
      <c r="B6177" s="31">
        <v>907.31119999999999</v>
      </c>
      <c r="C6177" s="31">
        <v>2033.8240000000001</v>
      </c>
      <c r="D6177" s="31">
        <v>761.74929999999995</v>
      </c>
      <c r="E6177" s="31">
        <v>627.78129999999999</v>
      </c>
      <c r="F6177" s="31">
        <v>119.0604</v>
      </c>
      <c r="G6177" s="31">
        <v>491.12470000000002</v>
      </c>
      <c r="H6177" s="31">
        <v>9.5636200000000002</v>
      </c>
      <c r="I6177" s="31">
        <v>2560.2469999999998</v>
      </c>
      <c r="J6177" s="31">
        <v>4422.7380000000003</v>
      </c>
      <c r="K6177" s="31">
        <v>2354.0219999999999</v>
      </c>
      <c r="L6177" s="31">
        <v>141.66999999999999</v>
      </c>
      <c r="M6177" s="31">
        <v>148.35</v>
      </c>
      <c r="N6177" s="31">
        <v>97.208699999999993</v>
      </c>
      <c r="O6177" s="31">
        <v>85.457800000000006</v>
      </c>
      <c r="P6177" s="31">
        <v>112.94710000000001</v>
      </c>
      <c r="Q6177" s="31">
        <v>2220.0572000000002</v>
      </c>
      <c r="R6177" s="31">
        <v>81.947999999999993</v>
      </c>
      <c r="S6177" s="31" t="s">
        <v>108</v>
      </c>
    </row>
    <row r="6178" spans="1:19" x14ac:dyDescent="0.35">
      <c r="A6178" s="2">
        <v>41516</v>
      </c>
      <c r="B6178" s="31">
        <v>897.00900000000001</v>
      </c>
      <c r="C6178" s="31">
        <v>2005.7170000000001</v>
      </c>
      <c r="D6178" s="31">
        <v>754.74109999999996</v>
      </c>
      <c r="E6178" s="31">
        <v>623.16819999999996</v>
      </c>
      <c r="F6178" s="31">
        <v>117.6447</v>
      </c>
      <c r="G6178" s="31">
        <v>487.17700000000002</v>
      </c>
      <c r="H6178" s="31">
        <v>9.3977319999999995</v>
      </c>
      <c r="I6178" s="31">
        <v>2559.1840000000002</v>
      </c>
      <c r="J6178" s="31">
        <v>4419.402</v>
      </c>
      <c r="K6178" s="31">
        <v>2355.027</v>
      </c>
      <c r="L6178" s="31">
        <v>141.19</v>
      </c>
      <c r="M6178" s="31">
        <v>146.33000000000001</v>
      </c>
      <c r="N6178" s="31">
        <v>96.705200000000005</v>
      </c>
      <c r="O6178" s="31">
        <v>85.736800000000002</v>
      </c>
      <c r="P6178" s="31">
        <v>112.6138</v>
      </c>
      <c r="Q6178" s="31">
        <v>2241.0576000000001</v>
      </c>
      <c r="R6178" s="31">
        <v>82.087000000000003</v>
      </c>
      <c r="S6178" s="31" t="s">
        <v>108</v>
      </c>
    </row>
    <row r="6179" spans="1:19" x14ac:dyDescent="0.35">
      <c r="A6179" s="2">
        <v>41519</v>
      </c>
      <c r="B6179" s="31">
        <v>897.00900000000001</v>
      </c>
      <c r="C6179" s="31">
        <v>2005.7170000000001</v>
      </c>
      <c r="D6179" s="31">
        <v>754.74109999999996</v>
      </c>
      <c r="E6179" s="31">
        <v>623.16819999999996</v>
      </c>
      <c r="F6179" s="31">
        <v>117.6447</v>
      </c>
      <c r="G6179" s="31">
        <v>487.17700000000002</v>
      </c>
      <c r="H6179" s="31">
        <v>9.3977319999999995</v>
      </c>
      <c r="I6179" s="31">
        <v>2555.9940000000001</v>
      </c>
      <c r="J6179" s="31">
        <v>4419.402</v>
      </c>
      <c r="K6179" s="31">
        <v>2345.654</v>
      </c>
      <c r="L6179" s="31">
        <v>141.19</v>
      </c>
      <c r="M6179" s="31">
        <v>146.33000000000001</v>
      </c>
      <c r="N6179" s="31">
        <v>96.705200000000005</v>
      </c>
      <c r="O6179" s="31">
        <v>84.665700000000001</v>
      </c>
      <c r="P6179" s="31">
        <v>112.63930000000001</v>
      </c>
      <c r="Q6179" s="31">
        <v>2262.625</v>
      </c>
      <c r="R6179" s="31">
        <v>82.087000000000003</v>
      </c>
      <c r="S6179" s="31" t="s">
        <v>108</v>
      </c>
    </row>
    <row r="6180" spans="1:19" x14ac:dyDescent="0.35">
      <c r="A6180" s="2">
        <v>41520</v>
      </c>
      <c r="B6180" s="31">
        <v>908.66880000000003</v>
      </c>
      <c r="C6180" s="31">
        <v>1988.02</v>
      </c>
      <c r="D6180" s="31">
        <v>748.1223</v>
      </c>
      <c r="E6180" s="31">
        <v>635.68960000000004</v>
      </c>
      <c r="F6180" s="31">
        <v>118.9845</v>
      </c>
      <c r="G6180" s="31">
        <v>497.67419999999998</v>
      </c>
      <c r="H6180" s="31">
        <v>9.3282910000000001</v>
      </c>
      <c r="I6180" s="31">
        <v>2553.1579999999999</v>
      </c>
      <c r="J6180" s="31">
        <v>4393.8270000000002</v>
      </c>
      <c r="K6180" s="31">
        <v>2337.5500000000002</v>
      </c>
      <c r="L6180" s="31">
        <v>141.87</v>
      </c>
      <c r="M6180" s="31">
        <v>147.21</v>
      </c>
      <c r="N6180" s="31">
        <v>97.1143</v>
      </c>
      <c r="O6180" s="31">
        <v>84.283799999999999</v>
      </c>
      <c r="P6180" s="31">
        <v>112.3655</v>
      </c>
      <c r="Q6180" s="31">
        <v>2252.337</v>
      </c>
      <c r="R6180" s="31">
        <v>82.361000000000004</v>
      </c>
      <c r="S6180" s="31" t="s">
        <v>108</v>
      </c>
    </row>
    <row r="6181" spans="1:19" x14ac:dyDescent="0.35">
      <c r="A6181" s="2">
        <v>41521</v>
      </c>
      <c r="B6181" s="31">
        <v>904.27639999999997</v>
      </c>
      <c r="C6181" s="31">
        <v>1987.8119999999999</v>
      </c>
      <c r="D6181" s="31">
        <v>748.70630000000006</v>
      </c>
      <c r="E6181" s="31">
        <v>624.79380000000003</v>
      </c>
      <c r="F6181" s="31">
        <v>117.1306</v>
      </c>
      <c r="G6181" s="31">
        <v>485.38260000000002</v>
      </c>
      <c r="H6181" s="31">
        <v>9.6292039999999997</v>
      </c>
      <c r="I6181" s="31">
        <v>2552.4490000000001</v>
      </c>
      <c r="J6181" s="31">
        <v>4377.1480000000001</v>
      </c>
      <c r="K6181" s="31">
        <v>2339.6590000000001</v>
      </c>
      <c r="L6181" s="31">
        <v>143.12</v>
      </c>
      <c r="M6181" s="31">
        <v>148.56</v>
      </c>
      <c r="N6181" s="31">
        <v>98.427899999999994</v>
      </c>
      <c r="O6181" s="31">
        <v>84.512299999999996</v>
      </c>
      <c r="P6181" s="31">
        <v>112.71559999999999</v>
      </c>
      <c r="Q6181" s="31">
        <v>2261.9922000000001</v>
      </c>
      <c r="R6181" s="31">
        <v>82.168999999999997</v>
      </c>
      <c r="S6181" s="31" t="s">
        <v>108</v>
      </c>
    </row>
    <row r="6182" spans="1:19" x14ac:dyDescent="0.35">
      <c r="A6182" s="2">
        <v>41522</v>
      </c>
      <c r="B6182" s="31">
        <v>906.99170000000004</v>
      </c>
      <c r="C6182" s="31">
        <v>1968.172</v>
      </c>
      <c r="D6182" s="31">
        <v>750.65300000000002</v>
      </c>
      <c r="E6182" s="31">
        <v>623.25609999999995</v>
      </c>
      <c r="F6182" s="31">
        <v>115.6981</v>
      </c>
      <c r="G6182" s="31">
        <v>490.76580000000001</v>
      </c>
      <c r="H6182" s="31">
        <v>9.9031120000000001</v>
      </c>
      <c r="I6182" s="31">
        <v>2552.5369999999998</v>
      </c>
      <c r="J6182" s="31">
        <v>4352.6850000000004</v>
      </c>
      <c r="K6182" s="31">
        <v>2320.623</v>
      </c>
      <c r="L6182" s="31">
        <v>143.08000000000001</v>
      </c>
      <c r="M6182" s="31">
        <v>148.82</v>
      </c>
      <c r="N6182" s="31">
        <v>98.42</v>
      </c>
      <c r="O6182" s="31">
        <v>84.088800000000006</v>
      </c>
      <c r="P6182" s="31">
        <v>112.04</v>
      </c>
      <c r="Q6182" s="31">
        <v>2287.2523000000001</v>
      </c>
      <c r="R6182" s="31">
        <v>82.632999999999996</v>
      </c>
      <c r="S6182" s="31" t="s">
        <v>108</v>
      </c>
    </row>
    <row r="6183" spans="1:19" x14ac:dyDescent="0.35">
      <c r="A6183" s="2">
        <v>41523</v>
      </c>
      <c r="B6183" s="31">
        <v>913.78</v>
      </c>
      <c r="C6183" s="31">
        <v>1980.4559999999999</v>
      </c>
      <c r="D6183" s="31">
        <v>756.10379999999998</v>
      </c>
      <c r="E6183" s="31">
        <v>627.80330000000004</v>
      </c>
      <c r="F6183" s="31">
        <v>116.8357</v>
      </c>
      <c r="G6183" s="31">
        <v>490.85550000000001</v>
      </c>
      <c r="H6183" s="31">
        <v>9.8915380000000006</v>
      </c>
      <c r="I6183" s="31">
        <v>2550.846</v>
      </c>
      <c r="J6183" s="31">
        <v>4371.5879999999997</v>
      </c>
      <c r="K6183" s="31">
        <v>2338.625</v>
      </c>
      <c r="L6183" s="31">
        <v>143.12</v>
      </c>
      <c r="M6183" s="31">
        <v>148.93</v>
      </c>
      <c r="N6183" s="31">
        <v>98.467200000000005</v>
      </c>
      <c r="O6183" s="31">
        <v>85.031999999999996</v>
      </c>
      <c r="P6183" s="31">
        <v>112.3724</v>
      </c>
      <c r="Q6183" s="31">
        <v>2306.8829000000001</v>
      </c>
      <c r="R6183" s="31">
        <v>82.146000000000001</v>
      </c>
      <c r="S6183" s="31" t="s">
        <v>108</v>
      </c>
    </row>
    <row r="6184" spans="1:19" x14ac:dyDescent="0.35">
      <c r="A6184" s="2">
        <v>41526</v>
      </c>
      <c r="B6184" s="31">
        <v>897.08889999999997</v>
      </c>
      <c r="C6184" s="31">
        <v>1944.854</v>
      </c>
      <c r="D6184" s="31">
        <v>747.92759999999998</v>
      </c>
      <c r="E6184" s="31">
        <v>630.74689999999998</v>
      </c>
      <c r="F6184" s="31">
        <v>116.8526</v>
      </c>
      <c r="G6184" s="31">
        <v>486.81810000000002</v>
      </c>
      <c r="H6184" s="31">
        <v>9.8529590000000002</v>
      </c>
      <c r="I6184" s="31">
        <v>2558.596</v>
      </c>
      <c r="J6184" s="31">
        <v>4386.5990000000002</v>
      </c>
      <c r="K6184" s="31">
        <v>2337.4360000000001</v>
      </c>
      <c r="L6184" s="31">
        <v>144.46</v>
      </c>
      <c r="M6184" s="31">
        <v>151.24</v>
      </c>
      <c r="N6184" s="31">
        <v>99.584199999999996</v>
      </c>
      <c r="O6184" s="31">
        <v>84.476600000000005</v>
      </c>
      <c r="P6184" s="31">
        <v>113.18300000000001</v>
      </c>
      <c r="Q6184" s="31">
        <v>2351.1927000000001</v>
      </c>
      <c r="R6184" s="31">
        <v>81.793000000000006</v>
      </c>
      <c r="S6184" s="31" t="s">
        <v>108</v>
      </c>
    </row>
    <row r="6185" spans="1:19" x14ac:dyDescent="0.35">
      <c r="A6185" s="2">
        <v>41527</v>
      </c>
      <c r="B6185" s="31">
        <v>878.77610000000004</v>
      </c>
      <c r="C6185" s="31">
        <v>1898.0119999999999</v>
      </c>
      <c r="D6185" s="31">
        <v>731.40909999999997</v>
      </c>
      <c r="E6185" s="31">
        <v>628.40150000000006</v>
      </c>
      <c r="F6185" s="31">
        <v>114.9397</v>
      </c>
      <c r="G6185" s="31">
        <v>486.27980000000002</v>
      </c>
      <c r="H6185" s="31">
        <v>9.9146850000000004</v>
      </c>
      <c r="I6185" s="31">
        <v>2563.058</v>
      </c>
      <c r="J6185" s="31">
        <v>4371.5879999999997</v>
      </c>
      <c r="K6185" s="31">
        <v>2322.3209999999999</v>
      </c>
      <c r="L6185" s="31">
        <v>145.63</v>
      </c>
      <c r="M6185" s="31">
        <v>152.76</v>
      </c>
      <c r="N6185" s="31">
        <v>100.1427</v>
      </c>
      <c r="O6185" s="31">
        <v>83.761300000000006</v>
      </c>
      <c r="P6185" s="31">
        <v>113.30200000000001</v>
      </c>
      <c r="Q6185" s="31">
        <v>2393.7831000000001</v>
      </c>
      <c r="R6185" s="31">
        <v>81.820999999999998</v>
      </c>
      <c r="S6185" s="31" t="s">
        <v>108</v>
      </c>
    </row>
    <row r="6186" spans="1:19" x14ac:dyDescent="0.35">
      <c r="A6186" s="2">
        <v>41528</v>
      </c>
      <c r="B6186" s="31">
        <v>880.36410000000001</v>
      </c>
      <c r="C6186" s="31">
        <v>1882.5709999999999</v>
      </c>
      <c r="D6186" s="31">
        <v>735.03440000000001</v>
      </c>
      <c r="E6186" s="31">
        <v>628.40589999999997</v>
      </c>
      <c r="F6186" s="31">
        <v>114.9228</v>
      </c>
      <c r="G6186" s="31">
        <v>487.44619999999998</v>
      </c>
      <c r="H6186" s="31">
        <v>9.9185429999999997</v>
      </c>
      <c r="I6186" s="31">
        <v>2563.5940000000001</v>
      </c>
      <c r="J6186" s="31">
        <v>4387.7110000000002</v>
      </c>
      <c r="K6186" s="31">
        <v>2328.605</v>
      </c>
      <c r="L6186" s="31">
        <v>146.16999999999999</v>
      </c>
      <c r="M6186" s="31">
        <v>152.94999999999999</v>
      </c>
      <c r="N6186" s="31">
        <v>100.009</v>
      </c>
      <c r="O6186" s="31">
        <v>84.129099999999994</v>
      </c>
      <c r="P6186" s="31">
        <v>113.6005</v>
      </c>
      <c r="Q6186" s="31">
        <v>2395.2289000000001</v>
      </c>
      <c r="R6186" s="31">
        <v>81.518000000000001</v>
      </c>
      <c r="S6186" s="31" t="s">
        <v>108</v>
      </c>
    </row>
    <row r="6187" spans="1:19" x14ac:dyDescent="0.35">
      <c r="A6187" s="2">
        <v>41529</v>
      </c>
      <c r="B6187" s="31">
        <v>890.65</v>
      </c>
      <c r="C6187" s="31">
        <v>1917.269</v>
      </c>
      <c r="D6187" s="31">
        <v>740.53430000000003</v>
      </c>
      <c r="E6187" s="31">
        <v>618.79750000000001</v>
      </c>
      <c r="F6187" s="31">
        <v>112.1251</v>
      </c>
      <c r="G6187" s="31">
        <v>500.99380000000002</v>
      </c>
      <c r="H6187" s="31">
        <v>9.9956999999999994</v>
      </c>
      <c r="I6187" s="31">
        <v>2564.3069999999998</v>
      </c>
      <c r="J6187" s="31">
        <v>4388.8230000000003</v>
      </c>
      <c r="K6187" s="31">
        <v>2340.1529999999998</v>
      </c>
      <c r="L6187" s="31">
        <v>145.85</v>
      </c>
      <c r="M6187" s="31">
        <v>152.11000000000001</v>
      </c>
      <c r="N6187" s="31">
        <v>99.930300000000003</v>
      </c>
      <c r="O6187" s="31">
        <v>84.870400000000004</v>
      </c>
      <c r="P6187" s="31">
        <v>113.6592</v>
      </c>
      <c r="Q6187" s="31">
        <v>2391.6695</v>
      </c>
      <c r="R6187" s="31">
        <v>81.489000000000004</v>
      </c>
      <c r="S6187" s="31" t="s">
        <v>108</v>
      </c>
    </row>
    <row r="6188" spans="1:19" x14ac:dyDescent="0.35">
      <c r="A6188" s="2">
        <v>41530</v>
      </c>
      <c r="B6188" s="31">
        <v>890.85940000000005</v>
      </c>
      <c r="C6188" s="31">
        <v>1920.01</v>
      </c>
      <c r="D6188" s="31">
        <v>738.69960000000003</v>
      </c>
      <c r="E6188" s="31">
        <v>617.13879999999995</v>
      </c>
      <c r="F6188" s="31">
        <v>110.27119999999999</v>
      </c>
      <c r="G6188" s="31">
        <v>495.7901</v>
      </c>
      <c r="H6188" s="31">
        <v>10.034280000000001</v>
      </c>
      <c r="I6188" s="31">
        <v>2563.9499999999998</v>
      </c>
      <c r="J6188" s="31">
        <v>4393.2709999999997</v>
      </c>
      <c r="K6188" s="31">
        <v>2343.7199999999998</v>
      </c>
      <c r="L6188" s="31">
        <v>146.15</v>
      </c>
      <c r="M6188" s="31">
        <v>152.63999999999999</v>
      </c>
      <c r="N6188" s="31">
        <v>99.985399999999998</v>
      </c>
      <c r="O6188" s="31">
        <v>84.677999999999997</v>
      </c>
      <c r="P6188" s="31">
        <v>113.2406</v>
      </c>
      <c r="Q6188" s="31">
        <v>2383.0731000000001</v>
      </c>
      <c r="R6188" s="31">
        <v>81.451999999999998</v>
      </c>
      <c r="S6188" s="31" t="s">
        <v>108</v>
      </c>
    </row>
    <row r="6189" spans="1:19" x14ac:dyDescent="0.35">
      <c r="A6189" s="2">
        <v>41533</v>
      </c>
      <c r="B6189" s="31">
        <v>879.80029999999999</v>
      </c>
      <c r="C6189" s="31">
        <v>1884.91</v>
      </c>
      <c r="D6189" s="31">
        <v>734.20609999999999</v>
      </c>
      <c r="E6189" s="31">
        <v>621.0213</v>
      </c>
      <c r="F6189" s="31">
        <v>111.04649999999999</v>
      </c>
      <c r="G6189" s="31">
        <v>483.85739999999998</v>
      </c>
      <c r="H6189" s="31">
        <v>10.1693</v>
      </c>
      <c r="I6189" s="31">
        <v>2563.9499999999998</v>
      </c>
      <c r="J6189" s="31">
        <v>4408.2820000000002</v>
      </c>
      <c r="K6189" s="31">
        <v>2352.3809999999999</v>
      </c>
      <c r="L6189" s="31">
        <v>146.94999999999999</v>
      </c>
      <c r="M6189" s="31">
        <v>152.9</v>
      </c>
      <c r="N6189" s="31">
        <v>99.665300000000002</v>
      </c>
      <c r="O6189" s="31">
        <v>85.145099999999999</v>
      </c>
      <c r="P6189" s="31">
        <v>114.026</v>
      </c>
      <c r="Q6189" s="31">
        <v>2419.6896000000002</v>
      </c>
      <c r="R6189" s="31">
        <v>81.295000000000002</v>
      </c>
      <c r="S6189" s="31" t="s">
        <v>108</v>
      </c>
    </row>
    <row r="6190" spans="1:19" x14ac:dyDescent="0.35">
      <c r="A6190" s="2">
        <v>41534</v>
      </c>
      <c r="B6190" s="31">
        <v>865.91589999999997</v>
      </c>
      <c r="C6190" s="31">
        <v>1845.213</v>
      </c>
      <c r="D6190" s="31">
        <v>721.11620000000005</v>
      </c>
      <c r="E6190" s="31">
        <v>620.16579999999999</v>
      </c>
      <c r="F6190" s="31">
        <v>110.3387</v>
      </c>
      <c r="G6190" s="31">
        <v>481.79390000000001</v>
      </c>
      <c r="H6190" s="31">
        <v>10.084429999999999</v>
      </c>
      <c r="I6190" s="31">
        <v>2565.1999999999998</v>
      </c>
      <c r="J6190" s="31">
        <v>4414.3980000000001</v>
      </c>
      <c r="K6190" s="31">
        <v>2345.078</v>
      </c>
      <c r="L6190" s="31">
        <v>147.56</v>
      </c>
      <c r="M6190" s="31">
        <v>154.66</v>
      </c>
      <c r="N6190" s="31">
        <v>100.3899</v>
      </c>
      <c r="O6190" s="31">
        <v>84.669200000000004</v>
      </c>
      <c r="P6190" s="31">
        <v>114</v>
      </c>
      <c r="Q6190" s="31">
        <v>2421.5911000000001</v>
      </c>
      <c r="R6190" s="31">
        <v>81.143000000000001</v>
      </c>
      <c r="S6190" s="31" t="s">
        <v>108</v>
      </c>
    </row>
    <row r="6191" spans="1:19" x14ac:dyDescent="0.35">
      <c r="A6191" s="2">
        <v>41535</v>
      </c>
      <c r="B6191" s="31">
        <v>885.20870000000002</v>
      </c>
      <c r="C6191" s="31">
        <v>1899.048</v>
      </c>
      <c r="D6191" s="31">
        <v>720.92079999999999</v>
      </c>
      <c r="E6191" s="31">
        <v>629.75139999999999</v>
      </c>
      <c r="F6191" s="31">
        <v>110.187</v>
      </c>
      <c r="G6191" s="31">
        <v>483.678</v>
      </c>
      <c r="H6191" s="31">
        <v>10.119149999999999</v>
      </c>
      <c r="I6191" s="31">
        <v>2566.2710000000002</v>
      </c>
      <c r="J6191" s="31">
        <v>4465.5479999999998</v>
      </c>
      <c r="K6191" s="31">
        <v>2339.134</v>
      </c>
      <c r="L6191" s="31">
        <v>149.26</v>
      </c>
      <c r="M6191" s="31">
        <v>155.99</v>
      </c>
      <c r="N6191" s="31">
        <v>101.5802</v>
      </c>
      <c r="O6191" s="31">
        <v>85.015799999999999</v>
      </c>
      <c r="P6191" s="31">
        <v>113.9911</v>
      </c>
      <c r="Q6191" s="31">
        <v>2418.1723000000002</v>
      </c>
      <c r="R6191" s="31">
        <v>80.236999999999995</v>
      </c>
      <c r="S6191" s="31" t="s">
        <v>108</v>
      </c>
    </row>
    <row r="6192" spans="1:19" x14ac:dyDescent="0.35">
      <c r="A6192" s="2">
        <v>41536</v>
      </c>
      <c r="B6192" s="31">
        <v>871.72799999999995</v>
      </c>
      <c r="C6192" s="31">
        <v>1866.1759999999999</v>
      </c>
      <c r="D6192" s="31">
        <v>728.93100000000004</v>
      </c>
      <c r="E6192" s="31">
        <v>643.08780000000002</v>
      </c>
      <c r="F6192" s="31">
        <v>115.3862</v>
      </c>
      <c r="G6192" s="31">
        <v>480.71730000000002</v>
      </c>
      <c r="H6192" s="31">
        <v>10.14615</v>
      </c>
      <c r="I6192" s="31">
        <v>2571.9830000000002</v>
      </c>
      <c r="J6192" s="31">
        <v>4452.2039999999997</v>
      </c>
      <c r="K6192" s="31">
        <v>2353.4</v>
      </c>
      <c r="L6192" s="31">
        <v>149.22999999999999</v>
      </c>
      <c r="M6192" s="31">
        <v>156.21</v>
      </c>
      <c r="N6192" s="31">
        <v>101.91119999999999</v>
      </c>
      <c r="O6192" s="31">
        <v>84.556899999999999</v>
      </c>
      <c r="P6192" s="31">
        <v>115.6554</v>
      </c>
      <c r="Q6192" s="31">
        <v>2470.3044</v>
      </c>
      <c r="R6192" s="31">
        <v>80.372</v>
      </c>
      <c r="S6192" s="31" t="s">
        <v>108</v>
      </c>
    </row>
    <row r="6193" spans="1:19" x14ac:dyDescent="0.35">
      <c r="A6193" s="2">
        <v>41537</v>
      </c>
      <c r="B6193" s="31">
        <v>874.47260000000006</v>
      </c>
      <c r="C6193" s="31">
        <v>1857.6790000000001</v>
      </c>
      <c r="D6193" s="31">
        <v>721.89760000000001</v>
      </c>
      <c r="E6193" s="31">
        <v>638.17439999999999</v>
      </c>
      <c r="F6193" s="31">
        <v>112.2852</v>
      </c>
      <c r="G6193" s="31">
        <v>472.0145</v>
      </c>
      <c r="H6193" s="31">
        <v>10.06128</v>
      </c>
      <c r="I6193" s="31">
        <v>2568.9479999999999</v>
      </c>
      <c r="J6193" s="31">
        <v>4455.54</v>
      </c>
      <c r="K6193" s="31">
        <v>2349.3240000000001</v>
      </c>
      <c r="L6193" s="31">
        <v>147.93</v>
      </c>
      <c r="M6193" s="31">
        <v>155.49</v>
      </c>
      <c r="N6193" s="31">
        <v>101.41459999999999</v>
      </c>
      <c r="O6193" s="31">
        <v>84.429299999999998</v>
      </c>
      <c r="P6193" s="31">
        <v>115.3725</v>
      </c>
      <c r="Q6193" s="31">
        <v>2447.7348000000002</v>
      </c>
      <c r="R6193" s="31">
        <v>80.430999999999997</v>
      </c>
      <c r="S6193" s="31" t="s">
        <v>108</v>
      </c>
    </row>
    <row r="6194" spans="1:19" x14ac:dyDescent="0.35">
      <c r="A6194" s="2">
        <v>41540</v>
      </c>
      <c r="B6194" s="31">
        <v>866.72320000000002</v>
      </c>
      <c r="C6194" s="31">
        <v>1821.1859999999999</v>
      </c>
      <c r="D6194" s="31">
        <v>712.91049999999996</v>
      </c>
      <c r="E6194" s="31">
        <v>634.79639999999995</v>
      </c>
      <c r="F6194" s="31">
        <v>111.82170000000001</v>
      </c>
      <c r="G6194" s="31">
        <v>469.3229</v>
      </c>
      <c r="H6194" s="31">
        <v>10.069000000000001</v>
      </c>
      <c r="I6194" s="31">
        <v>2568.9479999999999</v>
      </c>
      <c r="J6194" s="31">
        <v>4461.1000000000004</v>
      </c>
      <c r="K6194" s="31">
        <v>2357.136</v>
      </c>
      <c r="L6194" s="31">
        <v>147.08000000000001</v>
      </c>
      <c r="M6194" s="31">
        <v>155.29</v>
      </c>
      <c r="N6194" s="31">
        <v>101.1782</v>
      </c>
      <c r="O6194" s="31">
        <v>85.224800000000002</v>
      </c>
      <c r="P6194" s="31">
        <v>115.2269</v>
      </c>
      <c r="Q6194" s="31">
        <v>2455.3339000000001</v>
      </c>
      <c r="R6194" s="31">
        <v>80.448999999999998</v>
      </c>
      <c r="S6194" s="31" t="s">
        <v>108</v>
      </c>
    </row>
    <row r="6195" spans="1:19" x14ac:dyDescent="0.35">
      <c r="A6195" s="2">
        <v>41541</v>
      </c>
      <c r="B6195" s="31">
        <v>869.95209999999997</v>
      </c>
      <c r="C6195" s="31">
        <v>1843.402</v>
      </c>
      <c r="D6195" s="31">
        <v>708.02620000000002</v>
      </c>
      <c r="E6195" s="31">
        <v>626.13210000000004</v>
      </c>
      <c r="F6195" s="31">
        <v>110.92</v>
      </c>
      <c r="G6195" s="31">
        <v>471.02760000000001</v>
      </c>
      <c r="H6195" s="31">
        <v>10.042</v>
      </c>
      <c r="I6195" s="31">
        <v>2573.4110000000001</v>
      </c>
      <c r="J6195" s="31">
        <v>4478.335</v>
      </c>
      <c r="K6195" s="31">
        <v>2370.0430000000001</v>
      </c>
      <c r="L6195" s="31">
        <v>147.06</v>
      </c>
      <c r="M6195" s="31">
        <v>155.94</v>
      </c>
      <c r="N6195" s="31">
        <v>101.3122</v>
      </c>
      <c r="O6195" s="31">
        <v>85.241600000000005</v>
      </c>
      <c r="P6195" s="31">
        <v>115.2246</v>
      </c>
      <c r="Q6195" s="31">
        <v>2441.7375999999999</v>
      </c>
      <c r="R6195" s="31">
        <v>80.563000000000002</v>
      </c>
      <c r="S6195" s="31" t="s">
        <v>108</v>
      </c>
    </row>
    <row r="6196" spans="1:19" x14ac:dyDescent="0.35">
      <c r="A6196" s="2">
        <v>41542</v>
      </c>
      <c r="B6196" s="31">
        <v>867.04610000000002</v>
      </c>
      <c r="C6196" s="31">
        <v>1850.366</v>
      </c>
      <c r="D6196" s="31">
        <v>717.99009999999998</v>
      </c>
      <c r="E6196" s="31">
        <v>630.62879999999996</v>
      </c>
      <c r="F6196" s="31">
        <v>112.59690000000001</v>
      </c>
      <c r="G6196" s="31">
        <v>474.34719999999999</v>
      </c>
      <c r="H6196" s="31">
        <v>9.9262639999999998</v>
      </c>
      <c r="I6196" s="31">
        <v>2574.125</v>
      </c>
      <c r="J6196" s="31">
        <v>4490.567</v>
      </c>
      <c r="K6196" s="31">
        <v>2376.837</v>
      </c>
      <c r="L6196" s="31">
        <v>146.47999999999999</v>
      </c>
      <c r="M6196" s="31">
        <v>155.51</v>
      </c>
      <c r="N6196" s="31">
        <v>100.8944</v>
      </c>
      <c r="O6196" s="31">
        <v>85.227900000000005</v>
      </c>
      <c r="P6196" s="31">
        <v>115.35250000000001</v>
      </c>
      <c r="Q6196" s="31">
        <v>2434.5450999999998</v>
      </c>
      <c r="R6196" s="31">
        <v>80.334000000000003</v>
      </c>
      <c r="S6196" s="31" t="s">
        <v>108</v>
      </c>
    </row>
    <row r="6197" spans="1:19" x14ac:dyDescent="0.35">
      <c r="A6197" s="2">
        <v>41543</v>
      </c>
      <c r="B6197" s="31">
        <v>874.06899999999996</v>
      </c>
      <c r="C6197" s="31">
        <v>1872.5129999999999</v>
      </c>
      <c r="D6197" s="31">
        <v>718.96699999999998</v>
      </c>
      <c r="E6197" s="31">
        <v>635.30089999999996</v>
      </c>
      <c r="F6197" s="31">
        <v>111.57729999999999</v>
      </c>
      <c r="G6197" s="31">
        <v>472.55279999999999</v>
      </c>
      <c r="H6197" s="31">
        <v>10.01885</v>
      </c>
      <c r="I6197" s="31">
        <v>2571.8040000000001</v>
      </c>
      <c r="J6197" s="31">
        <v>4483.8950000000004</v>
      </c>
      <c r="K6197" s="31">
        <v>2375.6480000000001</v>
      </c>
      <c r="L6197" s="31">
        <v>147.06</v>
      </c>
      <c r="M6197" s="31">
        <v>156.53</v>
      </c>
      <c r="N6197" s="31">
        <v>101.71420000000001</v>
      </c>
      <c r="O6197" s="31">
        <v>84.998400000000004</v>
      </c>
      <c r="P6197" s="31">
        <v>115.1228</v>
      </c>
      <c r="Q6197" s="31">
        <v>2423.6003000000001</v>
      </c>
      <c r="R6197" s="31">
        <v>80.522999999999996</v>
      </c>
      <c r="S6197" s="31" t="s">
        <v>108</v>
      </c>
    </row>
    <row r="6198" spans="1:19" x14ac:dyDescent="0.35">
      <c r="A6198" s="2">
        <v>41544</v>
      </c>
      <c r="B6198" s="31">
        <v>869.38710000000003</v>
      </c>
      <c r="C6198" s="31">
        <v>1852.665</v>
      </c>
      <c r="D6198" s="31">
        <v>723.65589999999997</v>
      </c>
      <c r="E6198" s="31">
        <v>639.84140000000002</v>
      </c>
      <c r="F6198" s="31">
        <v>112.8497</v>
      </c>
      <c r="G6198" s="31">
        <v>473.62939999999998</v>
      </c>
      <c r="H6198" s="31">
        <v>10.18088</v>
      </c>
      <c r="I6198" s="31">
        <v>2573.9459999999999</v>
      </c>
      <c r="J6198" s="31">
        <v>4492.7910000000002</v>
      </c>
      <c r="K6198" s="31">
        <v>2385.498</v>
      </c>
      <c r="L6198" s="31">
        <v>146.54</v>
      </c>
      <c r="M6198" s="31">
        <v>155.83000000000001</v>
      </c>
      <c r="N6198" s="31">
        <v>101.61960000000001</v>
      </c>
      <c r="O6198" s="31">
        <v>85.603399999999993</v>
      </c>
      <c r="P6198" s="31">
        <v>115.6435</v>
      </c>
      <c r="Q6198" s="31">
        <v>2416.3553999999999</v>
      </c>
      <c r="R6198" s="31">
        <v>80.287000000000006</v>
      </c>
      <c r="S6198" s="31" t="s">
        <v>108</v>
      </c>
    </row>
    <row r="6199" spans="1:19" x14ac:dyDescent="0.35">
      <c r="A6199" s="2">
        <v>41547</v>
      </c>
      <c r="B6199" s="31">
        <v>867.20759999999996</v>
      </c>
      <c r="C6199" s="31">
        <v>1830.3789999999999</v>
      </c>
      <c r="D6199" s="31">
        <v>712.71510000000001</v>
      </c>
      <c r="E6199" s="31">
        <v>640.01689999999996</v>
      </c>
      <c r="F6199" s="31">
        <v>111.8216</v>
      </c>
      <c r="G6199" s="31">
        <v>460.35090000000002</v>
      </c>
      <c r="H6199" s="31">
        <v>10.18474</v>
      </c>
      <c r="I6199" s="31">
        <v>2573.5889999999999</v>
      </c>
      <c r="J6199" s="31">
        <v>4494.4589999999998</v>
      </c>
      <c r="K6199" s="31">
        <v>2386.3470000000002</v>
      </c>
      <c r="L6199" s="31">
        <v>145.47999999999999</v>
      </c>
      <c r="M6199" s="31">
        <v>155.78</v>
      </c>
      <c r="N6199" s="31">
        <v>101.1782</v>
      </c>
      <c r="O6199" s="31">
        <v>85.718000000000004</v>
      </c>
      <c r="P6199" s="31">
        <v>115.6005</v>
      </c>
      <c r="Q6199" s="31">
        <v>2386.5495999999998</v>
      </c>
      <c r="R6199" s="31">
        <v>80.221000000000004</v>
      </c>
      <c r="S6199" s="31" t="s">
        <v>108</v>
      </c>
    </row>
    <row r="6200" spans="1:19" x14ac:dyDescent="0.35">
      <c r="A6200" s="2">
        <v>41548</v>
      </c>
      <c r="B6200" s="31">
        <v>864.62450000000001</v>
      </c>
      <c r="C6200" s="31">
        <v>1818.1220000000001</v>
      </c>
      <c r="D6200" s="31">
        <v>707.24469999999997</v>
      </c>
      <c r="E6200" s="31">
        <v>630.62879999999996</v>
      </c>
      <c r="F6200" s="31">
        <v>108.3751</v>
      </c>
      <c r="G6200" s="31">
        <v>455.05739999999997</v>
      </c>
      <c r="H6200" s="31">
        <v>10.16159</v>
      </c>
      <c r="I6200" s="31">
        <v>2575.5529999999999</v>
      </c>
      <c r="J6200" s="31">
        <v>4485.0069999999996</v>
      </c>
      <c r="K6200" s="31">
        <v>2382.2710000000002</v>
      </c>
      <c r="L6200" s="31">
        <v>146.80000000000001</v>
      </c>
      <c r="M6200" s="31">
        <v>157.72</v>
      </c>
      <c r="N6200" s="31">
        <v>102.32899999999999</v>
      </c>
      <c r="O6200" s="31">
        <v>85.737899999999996</v>
      </c>
      <c r="P6200" s="31">
        <v>115.506</v>
      </c>
      <c r="Q6200" s="31">
        <v>2408.1181000000001</v>
      </c>
      <c r="R6200" s="31">
        <v>80.141000000000005</v>
      </c>
      <c r="S6200" s="31" t="s">
        <v>108</v>
      </c>
    </row>
    <row r="6201" spans="1:19" x14ac:dyDescent="0.35">
      <c r="A6201" s="2">
        <v>41549</v>
      </c>
      <c r="B6201" s="31">
        <v>874.23050000000001</v>
      </c>
      <c r="C6201" s="31">
        <v>1830.7280000000001</v>
      </c>
      <c r="D6201" s="31">
        <v>720.13919999999996</v>
      </c>
      <c r="E6201" s="31">
        <v>637.66989999999998</v>
      </c>
      <c r="F6201" s="31">
        <v>111.2907</v>
      </c>
      <c r="G6201" s="31">
        <v>457.12090000000001</v>
      </c>
      <c r="H6201" s="31">
        <v>10.15387</v>
      </c>
      <c r="I6201" s="31">
        <v>2577.694</v>
      </c>
      <c r="J6201" s="31">
        <v>4494.4589999999998</v>
      </c>
      <c r="K6201" s="31">
        <v>2383.29</v>
      </c>
      <c r="L6201" s="31">
        <v>146.24</v>
      </c>
      <c r="M6201" s="31">
        <v>156.5</v>
      </c>
      <c r="N6201" s="31">
        <v>102.07680000000001</v>
      </c>
      <c r="O6201" s="31">
        <v>86.468699999999998</v>
      </c>
      <c r="P6201" s="31">
        <v>116.06100000000001</v>
      </c>
      <c r="Q6201" s="31">
        <v>2411.7927</v>
      </c>
      <c r="R6201" s="31">
        <v>79.900000000000006</v>
      </c>
      <c r="S6201" s="31" t="s">
        <v>108</v>
      </c>
    </row>
    <row r="6202" spans="1:19" x14ac:dyDescent="0.35">
      <c r="A6202" s="2">
        <v>41550</v>
      </c>
      <c r="B6202" s="31">
        <v>872.37390000000005</v>
      </c>
      <c r="C6202" s="31">
        <v>1838.319</v>
      </c>
      <c r="D6202" s="31">
        <v>722.67899999999997</v>
      </c>
      <c r="E6202" s="31">
        <v>629.15920000000006</v>
      </c>
      <c r="F6202" s="31">
        <v>111.0295</v>
      </c>
      <c r="G6202" s="31">
        <v>462.32459999999998</v>
      </c>
      <c r="H6202" s="31">
        <v>9.9725509999999993</v>
      </c>
      <c r="I6202" s="31">
        <v>2580.1930000000002</v>
      </c>
      <c r="J6202" s="31">
        <v>4501.13</v>
      </c>
      <c r="K6202" s="31">
        <v>2381.7620000000002</v>
      </c>
      <c r="L6202" s="31">
        <v>145.09</v>
      </c>
      <c r="M6202" s="31">
        <v>155.07</v>
      </c>
      <c r="N6202" s="31">
        <v>100.9654</v>
      </c>
      <c r="O6202" s="31">
        <v>86.449299999999994</v>
      </c>
      <c r="P6202" s="31">
        <v>116.3417</v>
      </c>
      <c r="Q6202" s="31">
        <v>2429.6842000000001</v>
      </c>
      <c r="R6202" s="31">
        <v>79.748999999999995</v>
      </c>
      <c r="S6202" s="31" t="s">
        <v>108</v>
      </c>
    </row>
    <row r="6203" spans="1:19" x14ac:dyDescent="0.35">
      <c r="A6203" s="2">
        <v>41551</v>
      </c>
      <c r="B6203" s="31">
        <v>876.16790000000003</v>
      </c>
      <c r="C6203" s="31">
        <v>1816.0329999999999</v>
      </c>
      <c r="D6203" s="31">
        <v>720.13919999999996</v>
      </c>
      <c r="E6203" s="31">
        <v>635.89319999999998</v>
      </c>
      <c r="F6203" s="31">
        <v>110.3806</v>
      </c>
      <c r="G6203" s="31">
        <v>464.74700000000001</v>
      </c>
      <c r="H6203" s="31">
        <v>10.07286</v>
      </c>
      <c r="I6203" s="31">
        <v>2577.873</v>
      </c>
      <c r="J6203" s="31">
        <v>4487.2309999999998</v>
      </c>
      <c r="K6203" s="31">
        <v>2377.1759999999999</v>
      </c>
      <c r="L6203" s="31">
        <v>146.38999999999999</v>
      </c>
      <c r="M6203" s="31">
        <v>156.38</v>
      </c>
      <c r="N6203" s="31">
        <v>101.98220000000001</v>
      </c>
      <c r="O6203" s="31">
        <v>86.587599999999995</v>
      </c>
      <c r="P6203" s="31">
        <v>116.1028</v>
      </c>
      <c r="Q6203" s="31">
        <v>2436.1379000000002</v>
      </c>
      <c r="R6203" s="31">
        <v>80.122</v>
      </c>
      <c r="S6203" s="31" t="s">
        <v>108</v>
      </c>
    </row>
    <row r="6204" spans="1:19" x14ac:dyDescent="0.35">
      <c r="A6204" s="2">
        <v>41554</v>
      </c>
      <c r="B6204" s="31">
        <v>878.6703</v>
      </c>
      <c r="C6204" s="31">
        <v>1828.9169999999999</v>
      </c>
      <c r="D6204" s="31">
        <v>723.65589999999997</v>
      </c>
      <c r="E6204" s="31">
        <v>634.40160000000003</v>
      </c>
      <c r="F6204" s="31">
        <v>111.6614</v>
      </c>
      <c r="G6204" s="31">
        <v>465.28530000000001</v>
      </c>
      <c r="H6204" s="31">
        <v>10.41235</v>
      </c>
      <c r="I6204" s="31">
        <v>2579.1219999999998</v>
      </c>
      <c r="J6204" s="31">
        <v>4491.1229999999996</v>
      </c>
      <c r="K6204" s="31">
        <v>2383.12</v>
      </c>
      <c r="L6204" s="31">
        <v>144.91</v>
      </c>
      <c r="M6204" s="31">
        <v>154.36000000000001</v>
      </c>
      <c r="N6204" s="31">
        <v>101.0521</v>
      </c>
      <c r="O6204" s="31">
        <v>86.677099999999996</v>
      </c>
      <c r="P6204" s="31">
        <v>115.89790000000001</v>
      </c>
      <c r="Q6204" s="31">
        <v>2428.8816000000002</v>
      </c>
      <c r="R6204" s="31">
        <v>79.941000000000003</v>
      </c>
      <c r="S6204" s="31" t="s">
        <v>108</v>
      </c>
    </row>
    <row r="6205" spans="1:19" x14ac:dyDescent="0.35">
      <c r="A6205" s="2">
        <v>41555</v>
      </c>
      <c r="B6205" s="31">
        <v>883.24540000000002</v>
      </c>
      <c r="C6205" s="31">
        <v>1832.067</v>
      </c>
      <c r="D6205" s="31">
        <v>730.92880000000002</v>
      </c>
      <c r="E6205" s="31">
        <v>633.93669999999997</v>
      </c>
      <c r="F6205" s="31">
        <v>111.6193</v>
      </c>
      <c r="G6205" s="31">
        <v>462.39659999999998</v>
      </c>
      <c r="H6205" s="31">
        <v>10.48565</v>
      </c>
      <c r="I6205" s="31">
        <v>2578.4079999999999</v>
      </c>
      <c r="J6205" s="31">
        <v>4490.0110000000004</v>
      </c>
      <c r="K6205" s="31">
        <v>2381.5920000000001</v>
      </c>
      <c r="L6205" s="31">
        <v>143.41</v>
      </c>
      <c r="M6205" s="31">
        <v>152.03</v>
      </c>
      <c r="N6205" s="31">
        <v>99.3416</v>
      </c>
      <c r="O6205" s="31">
        <v>86.753100000000003</v>
      </c>
      <c r="P6205" s="31">
        <v>116.1122</v>
      </c>
      <c r="Q6205" s="31">
        <v>2439.0873999999999</v>
      </c>
      <c r="R6205" s="31">
        <v>80.06</v>
      </c>
      <c r="S6205" s="31" t="s">
        <v>108</v>
      </c>
    </row>
    <row r="6206" spans="1:19" x14ac:dyDescent="0.35">
      <c r="A6206" s="2">
        <v>41556</v>
      </c>
      <c r="B6206" s="31">
        <v>874.14829999999995</v>
      </c>
      <c r="C6206" s="31">
        <v>1825.1210000000001</v>
      </c>
      <c r="D6206" s="31">
        <v>722.5557</v>
      </c>
      <c r="E6206" s="31">
        <v>621.55880000000002</v>
      </c>
      <c r="F6206" s="31">
        <v>110.15309999999999</v>
      </c>
      <c r="G6206" s="31">
        <v>461.6429</v>
      </c>
      <c r="H6206" s="31">
        <v>10.42778</v>
      </c>
      <c r="I6206" s="31">
        <v>2578.23</v>
      </c>
      <c r="J6206" s="31">
        <v>4490.0110000000004</v>
      </c>
      <c r="K6206" s="31">
        <v>2381.931</v>
      </c>
      <c r="L6206" s="31">
        <v>143.26</v>
      </c>
      <c r="M6206" s="31">
        <v>151.38</v>
      </c>
      <c r="N6206" s="31">
        <v>98.766199999999998</v>
      </c>
      <c r="O6206" s="31">
        <v>86.533900000000003</v>
      </c>
      <c r="P6206" s="31">
        <v>115.4295</v>
      </c>
      <c r="Q6206" s="31">
        <v>2431.3856999999998</v>
      </c>
      <c r="R6206" s="31">
        <v>80.376000000000005</v>
      </c>
      <c r="S6206" s="31" t="s">
        <v>108</v>
      </c>
    </row>
    <row r="6207" spans="1:19" x14ac:dyDescent="0.35">
      <c r="A6207" s="2">
        <v>41557</v>
      </c>
      <c r="B6207" s="31">
        <v>895.21720000000005</v>
      </c>
      <c r="C6207" s="31">
        <v>1877.5540000000001</v>
      </c>
      <c r="D6207" s="31">
        <v>738.57069999999999</v>
      </c>
      <c r="E6207" s="31">
        <v>625.66179999999997</v>
      </c>
      <c r="F6207" s="31">
        <v>109.2852</v>
      </c>
      <c r="G6207" s="31">
        <v>462.00200000000001</v>
      </c>
      <c r="H6207" s="31">
        <v>10.528079999999999</v>
      </c>
      <c r="I6207" s="31">
        <v>2578.4079999999999</v>
      </c>
      <c r="J6207" s="31">
        <v>4480.0029999999997</v>
      </c>
      <c r="K6207" s="31">
        <v>2371.9110000000001</v>
      </c>
      <c r="L6207" s="31">
        <v>146.41</v>
      </c>
      <c r="M6207" s="31">
        <v>155.04</v>
      </c>
      <c r="N6207" s="31">
        <v>100.6895</v>
      </c>
      <c r="O6207" s="31">
        <v>85.742000000000004</v>
      </c>
      <c r="P6207" s="31">
        <v>115.47799999999999</v>
      </c>
      <c r="Q6207" s="31">
        <v>2451.6905999999999</v>
      </c>
      <c r="R6207" s="31">
        <v>80.417000000000002</v>
      </c>
      <c r="S6207" s="31" t="s">
        <v>108</v>
      </c>
    </row>
    <row r="6208" spans="1:19" x14ac:dyDescent="0.35">
      <c r="A6208" s="2">
        <v>41558</v>
      </c>
      <c r="B6208" s="31">
        <v>891.27350000000001</v>
      </c>
      <c r="C6208" s="31">
        <v>1856.306</v>
      </c>
      <c r="D6208" s="31">
        <v>729.94889999999998</v>
      </c>
      <c r="E6208" s="31">
        <v>630.56610000000001</v>
      </c>
      <c r="F6208" s="31">
        <v>106.8668</v>
      </c>
      <c r="G6208" s="31">
        <v>454.94260000000003</v>
      </c>
      <c r="H6208" s="31">
        <v>10.59366</v>
      </c>
      <c r="I6208" s="31">
        <v>2578.23</v>
      </c>
      <c r="J6208" s="31">
        <v>4484.451</v>
      </c>
      <c r="K6208" s="31">
        <v>2374.2890000000002</v>
      </c>
      <c r="L6208" s="31">
        <v>147.63</v>
      </c>
      <c r="M6208" s="31">
        <v>157.47</v>
      </c>
      <c r="N6208" s="31">
        <v>101.69840000000001</v>
      </c>
      <c r="O6208" s="31">
        <v>85.553899999999999</v>
      </c>
      <c r="P6208" s="31">
        <v>115.81950000000001</v>
      </c>
      <c r="Q6208" s="31">
        <v>2473.9222</v>
      </c>
      <c r="R6208" s="31">
        <v>80.361999999999995</v>
      </c>
      <c r="S6208" s="31" t="s">
        <v>108</v>
      </c>
    </row>
    <row r="6209" spans="1:19" x14ac:dyDescent="0.35">
      <c r="A6209" s="2">
        <v>41561</v>
      </c>
      <c r="B6209" s="31">
        <v>889.72969999999998</v>
      </c>
      <c r="C6209" s="31">
        <v>1853.577</v>
      </c>
      <c r="D6209" s="31">
        <v>727.79219999999998</v>
      </c>
      <c r="E6209" s="31">
        <v>635.49580000000003</v>
      </c>
      <c r="F6209" s="31">
        <v>107.5746</v>
      </c>
      <c r="G6209" s="31">
        <v>456.9187</v>
      </c>
      <c r="H6209" s="31">
        <v>10.46635</v>
      </c>
      <c r="I6209" s="31">
        <v>2578.23</v>
      </c>
      <c r="J6209" s="31">
        <v>4477.7790000000005</v>
      </c>
      <c r="K6209" s="31">
        <v>2373.61</v>
      </c>
      <c r="L6209" s="31">
        <v>148.08000000000001</v>
      </c>
      <c r="M6209" s="31">
        <v>158.07</v>
      </c>
      <c r="N6209" s="31">
        <v>102.4157</v>
      </c>
      <c r="O6209" s="31">
        <v>85.719899999999996</v>
      </c>
      <c r="P6209" s="31">
        <v>116.01609999999999</v>
      </c>
      <c r="Q6209" s="31">
        <v>2472.5563000000002</v>
      </c>
      <c r="R6209" s="31">
        <v>80.263000000000005</v>
      </c>
      <c r="S6209" s="31" t="s">
        <v>108</v>
      </c>
    </row>
    <row r="6210" spans="1:19" x14ac:dyDescent="0.35">
      <c r="A6210" s="2">
        <v>41562</v>
      </c>
      <c r="B6210" s="31">
        <v>883.87940000000003</v>
      </c>
      <c r="C6210" s="31">
        <v>1850.4280000000001</v>
      </c>
      <c r="D6210" s="31">
        <v>733.28200000000004</v>
      </c>
      <c r="E6210" s="31">
        <v>634.13739999999996</v>
      </c>
      <c r="F6210" s="31">
        <v>107.2881</v>
      </c>
      <c r="G6210" s="31">
        <v>454.8528</v>
      </c>
      <c r="H6210" s="31">
        <v>10.64767</v>
      </c>
      <c r="I6210" s="31">
        <v>2575.9090000000001</v>
      </c>
      <c r="J6210" s="31">
        <v>4475.5550000000003</v>
      </c>
      <c r="K6210" s="31">
        <v>2364.9479999999999</v>
      </c>
      <c r="L6210" s="31">
        <v>147.02000000000001</v>
      </c>
      <c r="M6210" s="31">
        <v>156.74</v>
      </c>
      <c r="N6210" s="31">
        <v>102.17919999999999</v>
      </c>
      <c r="O6210" s="31">
        <v>85.302000000000007</v>
      </c>
      <c r="P6210" s="31">
        <v>115.3155</v>
      </c>
      <c r="Q6210" s="31">
        <v>2489.9582</v>
      </c>
      <c r="R6210" s="31">
        <v>80.481999999999999</v>
      </c>
      <c r="S6210" s="31" t="s">
        <v>108</v>
      </c>
    </row>
    <row r="6211" spans="1:19" x14ac:dyDescent="0.35">
      <c r="A6211" s="2">
        <v>41563</v>
      </c>
      <c r="B6211" s="31">
        <v>893.62990000000002</v>
      </c>
      <c r="C6211" s="31">
        <v>1877.998</v>
      </c>
      <c r="D6211" s="31">
        <v>737.39940000000001</v>
      </c>
      <c r="E6211" s="31">
        <v>635.99969999999996</v>
      </c>
      <c r="F6211" s="31">
        <v>108.0549</v>
      </c>
      <c r="G6211" s="31">
        <v>457.99650000000003</v>
      </c>
      <c r="H6211" s="31">
        <v>10.597519999999999</v>
      </c>
      <c r="I6211" s="31">
        <v>2579.6579999999999</v>
      </c>
      <c r="J6211" s="31">
        <v>4490.0110000000004</v>
      </c>
      <c r="K6211" s="31">
        <v>2359.3440000000001</v>
      </c>
      <c r="L6211" s="31">
        <v>148.87</v>
      </c>
      <c r="M6211" s="31">
        <v>158.38999999999999</v>
      </c>
      <c r="N6211" s="31">
        <v>102.9123</v>
      </c>
      <c r="O6211" s="31">
        <v>85.068700000000007</v>
      </c>
      <c r="P6211" s="31">
        <v>115.21299999999999</v>
      </c>
      <c r="Q6211" s="31">
        <v>2493.3796000000002</v>
      </c>
      <c r="R6211" s="31">
        <v>80.47</v>
      </c>
      <c r="S6211" s="31" t="s">
        <v>108</v>
      </c>
    </row>
    <row r="6212" spans="1:19" x14ac:dyDescent="0.35">
      <c r="A6212" s="2">
        <v>41564</v>
      </c>
      <c r="B6212" s="31">
        <v>881.76679999999999</v>
      </c>
      <c r="C6212" s="31">
        <v>1843.43</v>
      </c>
      <c r="D6212" s="31">
        <v>727.00800000000004</v>
      </c>
      <c r="E6212" s="31">
        <v>633.23910000000001</v>
      </c>
      <c r="F6212" s="31">
        <v>111.4845</v>
      </c>
      <c r="G6212" s="31">
        <v>463.29590000000002</v>
      </c>
      <c r="H6212" s="31">
        <v>10.67468</v>
      </c>
      <c r="I6212" s="31">
        <v>2581.8000000000002</v>
      </c>
      <c r="J6212" s="31">
        <v>4514.4740000000002</v>
      </c>
      <c r="K6212" s="31">
        <v>2372.4209999999998</v>
      </c>
      <c r="L6212" s="31">
        <v>150.13</v>
      </c>
      <c r="M6212" s="31">
        <v>160.06</v>
      </c>
      <c r="N6212" s="31">
        <v>104.0789</v>
      </c>
      <c r="O6212" s="31">
        <v>86.024000000000001</v>
      </c>
      <c r="P6212" s="31">
        <v>116.6801</v>
      </c>
      <c r="Q6212" s="31">
        <v>2499.9940000000001</v>
      </c>
      <c r="R6212" s="31">
        <v>79.649000000000001</v>
      </c>
      <c r="S6212" s="31" t="s">
        <v>108</v>
      </c>
    </row>
    <row r="6213" spans="1:19" x14ac:dyDescent="0.35">
      <c r="A6213" s="2">
        <v>41565</v>
      </c>
      <c r="B6213" s="31">
        <v>889.07960000000003</v>
      </c>
      <c r="C6213" s="31">
        <v>1859.874</v>
      </c>
      <c r="D6213" s="31">
        <v>731.71360000000004</v>
      </c>
      <c r="E6213" s="31">
        <v>634.61940000000004</v>
      </c>
      <c r="F6213" s="31">
        <v>110.77670000000001</v>
      </c>
      <c r="G6213" s="31">
        <v>463.38569999999999</v>
      </c>
      <c r="H6213" s="31">
        <v>10.49722</v>
      </c>
      <c r="I6213" s="31">
        <v>2585.0129999999999</v>
      </c>
      <c r="J6213" s="31">
        <v>4512.25</v>
      </c>
      <c r="K6213" s="31">
        <v>2378.7049999999999</v>
      </c>
      <c r="L6213" s="31">
        <v>150.88999999999999</v>
      </c>
      <c r="M6213" s="31">
        <v>161.63</v>
      </c>
      <c r="N6213" s="31">
        <v>105.3716</v>
      </c>
      <c r="O6213" s="31">
        <v>86.023700000000005</v>
      </c>
      <c r="P6213" s="31">
        <v>116.953</v>
      </c>
      <c r="Q6213" s="31">
        <v>2520.3604</v>
      </c>
      <c r="R6213" s="31">
        <v>79.653999999999996</v>
      </c>
      <c r="S6213" s="31" t="s">
        <v>108</v>
      </c>
    </row>
    <row r="6214" spans="1:19" x14ac:dyDescent="0.35">
      <c r="A6214" s="2">
        <v>41568</v>
      </c>
      <c r="B6214" s="31">
        <v>886.47950000000003</v>
      </c>
      <c r="C6214" s="31">
        <v>1847.4179999999999</v>
      </c>
      <c r="D6214" s="31">
        <v>732.89</v>
      </c>
      <c r="E6214" s="31">
        <v>634.50990000000002</v>
      </c>
      <c r="F6214" s="31">
        <v>110.87779999999999</v>
      </c>
      <c r="G6214" s="31">
        <v>467.24799999999999</v>
      </c>
      <c r="H6214" s="31">
        <v>10.531940000000001</v>
      </c>
      <c r="I6214" s="31">
        <v>2584.299</v>
      </c>
      <c r="J6214" s="31">
        <v>4507.2460000000001</v>
      </c>
      <c r="K6214" s="31">
        <v>2376.3270000000002</v>
      </c>
      <c r="L6214" s="31">
        <v>151.04</v>
      </c>
      <c r="M6214" s="31">
        <v>161.27000000000001</v>
      </c>
      <c r="N6214" s="31">
        <v>105.75</v>
      </c>
      <c r="O6214" s="31">
        <v>85.690600000000003</v>
      </c>
      <c r="P6214" s="31">
        <v>116.7818</v>
      </c>
      <c r="Q6214" s="31">
        <v>2521.8117000000002</v>
      </c>
      <c r="R6214" s="31">
        <v>79.694999999999993</v>
      </c>
      <c r="S6214" s="31" t="s">
        <v>108</v>
      </c>
    </row>
    <row r="6215" spans="1:19" x14ac:dyDescent="0.35">
      <c r="A6215" s="2">
        <v>41569</v>
      </c>
      <c r="B6215" s="31">
        <v>888.99839999999995</v>
      </c>
      <c r="C6215" s="31">
        <v>1824.116</v>
      </c>
      <c r="D6215" s="31">
        <v>729.55690000000004</v>
      </c>
      <c r="E6215" s="31">
        <v>642.39750000000004</v>
      </c>
      <c r="F6215" s="31">
        <v>113.1361</v>
      </c>
      <c r="G6215" s="31">
        <v>466.17009999999999</v>
      </c>
      <c r="H6215" s="31">
        <v>10.682399999999999</v>
      </c>
      <c r="I6215" s="31">
        <v>2585.5479999999998</v>
      </c>
      <c r="J6215" s="31">
        <v>4533.933</v>
      </c>
      <c r="K6215" s="31">
        <v>2387.0259999999998</v>
      </c>
      <c r="L6215" s="31">
        <v>152.02000000000001</v>
      </c>
      <c r="M6215" s="31">
        <v>161.72999999999999</v>
      </c>
      <c r="N6215" s="31">
        <v>105.8288</v>
      </c>
      <c r="O6215" s="31">
        <v>85.681100000000001</v>
      </c>
      <c r="P6215" s="31">
        <v>117.616</v>
      </c>
      <c r="Q6215" s="31">
        <v>2526.6655999999998</v>
      </c>
      <c r="R6215" s="31">
        <v>79.23</v>
      </c>
      <c r="S6215" s="31" t="s">
        <v>108</v>
      </c>
    </row>
    <row r="6216" spans="1:19" x14ac:dyDescent="0.35">
      <c r="A6216" s="2">
        <v>41570</v>
      </c>
      <c r="B6216" s="31">
        <v>872.26009999999997</v>
      </c>
      <c r="C6216" s="31">
        <v>1779.5419999999999</v>
      </c>
      <c r="D6216" s="31">
        <v>717.79300000000001</v>
      </c>
      <c r="E6216" s="31">
        <v>628.1123</v>
      </c>
      <c r="F6216" s="31">
        <v>112.4114</v>
      </c>
      <c r="G6216" s="31">
        <v>468.50540000000001</v>
      </c>
      <c r="H6216" s="31">
        <v>10.470219999999999</v>
      </c>
      <c r="I6216" s="31">
        <v>2587.69</v>
      </c>
      <c r="J6216" s="31">
        <v>4539.4930000000004</v>
      </c>
      <c r="K6216" s="31">
        <v>2392.4609999999998</v>
      </c>
      <c r="L6216" s="31">
        <v>151.34</v>
      </c>
      <c r="M6216" s="31">
        <v>161.34</v>
      </c>
      <c r="N6216" s="31">
        <v>105.3085</v>
      </c>
      <c r="O6216" s="31">
        <v>86.442300000000003</v>
      </c>
      <c r="P6216" s="31">
        <v>117.68389999999999</v>
      </c>
      <c r="Q6216" s="31">
        <v>2499.6961000000001</v>
      </c>
      <c r="R6216" s="31">
        <v>79.263999999999996</v>
      </c>
      <c r="S6216" s="31" t="s">
        <v>108</v>
      </c>
    </row>
    <row r="6217" spans="1:19" x14ac:dyDescent="0.35">
      <c r="A6217" s="2">
        <v>41571</v>
      </c>
      <c r="B6217" s="31">
        <v>865.92229999999995</v>
      </c>
      <c r="C6217" s="31">
        <v>1800.0450000000001</v>
      </c>
      <c r="D6217" s="31">
        <v>711.3229</v>
      </c>
      <c r="E6217" s="31">
        <v>628.46289999999999</v>
      </c>
      <c r="F6217" s="31">
        <v>113.78489999999999</v>
      </c>
      <c r="G6217" s="31">
        <v>468.41559999999998</v>
      </c>
      <c r="H6217" s="31">
        <v>10.3622</v>
      </c>
      <c r="I6217" s="31">
        <v>2586.7979999999998</v>
      </c>
      <c r="J6217" s="31">
        <v>4530.5969999999998</v>
      </c>
      <c r="K6217" s="31">
        <v>2392.6309999999999</v>
      </c>
      <c r="L6217" s="31">
        <v>151.93</v>
      </c>
      <c r="M6217" s="31">
        <v>162.43</v>
      </c>
      <c r="N6217" s="31">
        <v>106.286</v>
      </c>
      <c r="O6217" s="31">
        <v>86.365399999999994</v>
      </c>
      <c r="P6217" s="31">
        <v>117.8693</v>
      </c>
      <c r="Q6217" s="31">
        <v>2493.2926000000002</v>
      </c>
      <c r="R6217" s="31">
        <v>79.185000000000002</v>
      </c>
      <c r="S6217" s="31" t="s">
        <v>108</v>
      </c>
    </row>
    <row r="6218" spans="1:19" x14ac:dyDescent="0.35">
      <c r="A6218" s="2">
        <v>41572</v>
      </c>
      <c r="B6218" s="31">
        <v>866.08479999999997</v>
      </c>
      <c r="C6218" s="31">
        <v>1796.546</v>
      </c>
      <c r="D6218" s="31">
        <v>709.55830000000003</v>
      </c>
      <c r="E6218" s="31">
        <v>629.75559999999996</v>
      </c>
      <c r="F6218" s="31">
        <v>113.97029999999999</v>
      </c>
      <c r="G6218" s="31">
        <v>464.73289999999997</v>
      </c>
      <c r="H6218" s="31">
        <v>10.46636</v>
      </c>
      <c r="I6218" s="31">
        <v>2586.2620000000002</v>
      </c>
      <c r="J6218" s="31">
        <v>4537.8249999999998</v>
      </c>
      <c r="K6218" s="31">
        <v>2395.857</v>
      </c>
      <c r="L6218" s="31">
        <v>152.41</v>
      </c>
      <c r="M6218" s="31">
        <v>162.21</v>
      </c>
      <c r="N6218" s="31">
        <v>106.37269999999999</v>
      </c>
      <c r="O6218" s="31">
        <v>86.395899999999997</v>
      </c>
      <c r="P6218" s="31">
        <v>117.78400000000001</v>
      </c>
      <c r="Q6218" s="31">
        <v>2484.7800999999999</v>
      </c>
      <c r="R6218" s="31">
        <v>79.194000000000003</v>
      </c>
      <c r="S6218" s="31" t="s">
        <v>108</v>
      </c>
    </row>
    <row r="6219" spans="1:19" x14ac:dyDescent="0.35">
      <c r="A6219" s="2">
        <v>41575</v>
      </c>
      <c r="B6219" s="31">
        <v>885.99199999999996</v>
      </c>
      <c r="C6219" s="31">
        <v>1826.5650000000001</v>
      </c>
      <c r="D6219" s="31">
        <v>721.32219999999995</v>
      </c>
      <c r="E6219" s="31">
        <v>630.12810000000002</v>
      </c>
      <c r="F6219" s="31">
        <v>113.94499999999999</v>
      </c>
      <c r="G6219" s="31">
        <v>455.57119999999998</v>
      </c>
      <c r="H6219" s="31">
        <v>10.354480000000001</v>
      </c>
      <c r="I6219" s="31">
        <v>2586.2620000000002</v>
      </c>
      <c r="J6219" s="31">
        <v>4536.1570000000002</v>
      </c>
      <c r="K6219" s="31">
        <v>2397.386</v>
      </c>
      <c r="L6219" s="31">
        <v>152.84</v>
      </c>
      <c r="M6219" s="31">
        <v>162.38999999999999</v>
      </c>
      <c r="N6219" s="31">
        <v>106.6722</v>
      </c>
      <c r="O6219" s="31">
        <v>86.068399999999997</v>
      </c>
      <c r="P6219" s="31">
        <v>117.71559999999999</v>
      </c>
      <c r="Q6219" s="31">
        <v>2501.9650000000001</v>
      </c>
      <c r="R6219" s="31">
        <v>79.245999999999995</v>
      </c>
      <c r="S6219" s="31" t="s">
        <v>108</v>
      </c>
    </row>
    <row r="6220" spans="1:19" x14ac:dyDescent="0.35">
      <c r="A6220" s="2">
        <v>41576</v>
      </c>
      <c r="B6220" s="31">
        <v>881.84810000000004</v>
      </c>
      <c r="C6220" s="31">
        <v>1813.55</v>
      </c>
      <c r="D6220" s="31">
        <v>723.87099999999998</v>
      </c>
      <c r="E6220" s="31">
        <v>631.35509999999999</v>
      </c>
      <c r="F6220" s="31">
        <v>113.38039999999999</v>
      </c>
      <c r="G6220" s="31">
        <v>456.55919999999998</v>
      </c>
      <c r="H6220" s="31">
        <v>10.25803</v>
      </c>
      <c r="I6220" s="31">
        <v>2587.8690000000001</v>
      </c>
      <c r="J6220" s="31">
        <v>4541.7169999999996</v>
      </c>
      <c r="K6220" s="31">
        <v>2399.424</v>
      </c>
      <c r="L6220" s="31">
        <v>153.58000000000001</v>
      </c>
      <c r="M6220" s="31">
        <v>162.68</v>
      </c>
      <c r="N6220" s="31">
        <v>106.69580000000001</v>
      </c>
      <c r="O6220" s="31">
        <v>85.7346</v>
      </c>
      <c r="P6220" s="31">
        <v>117.5782</v>
      </c>
      <c r="Q6220" s="31">
        <v>2507.7476999999999</v>
      </c>
      <c r="R6220" s="31">
        <v>79.606999999999999</v>
      </c>
      <c r="S6220" s="31" t="s">
        <v>108</v>
      </c>
    </row>
    <row r="6221" spans="1:19" x14ac:dyDescent="0.35">
      <c r="A6221" s="2">
        <v>41577</v>
      </c>
      <c r="B6221" s="31">
        <v>889.56719999999996</v>
      </c>
      <c r="C6221" s="31">
        <v>1834.473</v>
      </c>
      <c r="D6221" s="31">
        <v>728.77260000000001</v>
      </c>
      <c r="E6221" s="31">
        <v>639.19880000000001</v>
      </c>
      <c r="F6221" s="31">
        <v>113.70059999999999</v>
      </c>
      <c r="G6221" s="31">
        <v>458.62509999999997</v>
      </c>
      <c r="H6221" s="31">
        <v>10.261889999999999</v>
      </c>
      <c r="I6221" s="31">
        <v>2591.4380000000001</v>
      </c>
      <c r="J6221" s="31">
        <v>4534.4889999999996</v>
      </c>
      <c r="K6221" s="31">
        <v>2409.2739999999999</v>
      </c>
      <c r="L6221" s="31">
        <v>152.97</v>
      </c>
      <c r="M6221" s="31">
        <v>160.87</v>
      </c>
      <c r="N6221" s="31">
        <v>106.956</v>
      </c>
      <c r="O6221" s="31">
        <v>85.685699999999997</v>
      </c>
      <c r="P6221" s="31">
        <v>117.5857</v>
      </c>
      <c r="Q6221" s="31">
        <v>2522.3674999999998</v>
      </c>
      <c r="R6221" s="31">
        <v>79.777000000000001</v>
      </c>
      <c r="S6221" s="31" t="s">
        <v>108</v>
      </c>
    </row>
    <row r="6222" spans="1:19" x14ac:dyDescent="0.35">
      <c r="A6222" s="2">
        <v>41578</v>
      </c>
      <c r="B6222" s="31">
        <v>882.66060000000004</v>
      </c>
      <c r="C6222" s="31">
        <v>1810.2619999999999</v>
      </c>
      <c r="D6222" s="31">
        <v>724.65520000000004</v>
      </c>
      <c r="E6222" s="31">
        <v>635.47410000000002</v>
      </c>
      <c r="F6222" s="31">
        <v>111.54340000000001</v>
      </c>
      <c r="G6222" s="31">
        <v>454.94240000000002</v>
      </c>
      <c r="H6222" s="31">
        <v>10.32747</v>
      </c>
      <c r="I6222" s="31">
        <v>2590.5459999999998</v>
      </c>
      <c r="J6222" s="31">
        <v>4528.9290000000001</v>
      </c>
      <c r="K6222" s="31">
        <v>2411.8209999999999</v>
      </c>
      <c r="L6222" s="31">
        <v>152.15</v>
      </c>
      <c r="M6222" s="31">
        <v>159.62</v>
      </c>
      <c r="N6222" s="31">
        <v>106.2229</v>
      </c>
      <c r="O6222" s="31">
        <v>85.715100000000007</v>
      </c>
      <c r="P6222" s="31">
        <v>116.08320000000001</v>
      </c>
      <c r="Q6222" s="31">
        <v>2502.2554</v>
      </c>
      <c r="R6222" s="31">
        <v>80.194999999999993</v>
      </c>
      <c r="S6222" s="31" t="s">
        <v>108</v>
      </c>
    </row>
    <row r="6223" spans="1:19" x14ac:dyDescent="0.35">
      <c r="A6223" s="2">
        <v>41579</v>
      </c>
      <c r="B6223" s="31">
        <v>860.39700000000005</v>
      </c>
      <c r="C6223" s="31">
        <v>1781.152</v>
      </c>
      <c r="D6223" s="31">
        <v>710.9307</v>
      </c>
      <c r="E6223" s="31">
        <v>634.94830000000002</v>
      </c>
      <c r="F6223" s="31">
        <v>110.65860000000001</v>
      </c>
      <c r="G6223" s="31">
        <v>449.64299999999997</v>
      </c>
      <c r="H6223" s="31">
        <v>10.227169999999999</v>
      </c>
      <c r="I6223" s="31">
        <v>2590.5459999999998</v>
      </c>
      <c r="J6223" s="31">
        <v>4508.3580000000002</v>
      </c>
      <c r="K6223" s="31">
        <v>2409.2739999999999</v>
      </c>
      <c r="L6223" s="31">
        <v>152.47</v>
      </c>
      <c r="M6223" s="31">
        <v>158.78</v>
      </c>
      <c r="N6223" s="31">
        <v>106.1914</v>
      </c>
      <c r="O6223" s="31">
        <v>85.133399999999995</v>
      </c>
      <c r="P6223" s="31">
        <v>115.1692</v>
      </c>
      <c r="Q6223" s="31">
        <v>2486.7673</v>
      </c>
      <c r="R6223" s="31">
        <v>80.715999999999994</v>
      </c>
      <c r="S6223" s="31" t="s">
        <v>108</v>
      </c>
    </row>
    <row r="6224" spans="1:19" x14ac:dyDescent="0.35">
      <c r="A6224" s="2">
        <v>41582</v>
      </c>
      <c r="B6224" s="31">
        <v>862.10329999999999</v>
      </c>
      <c r="C6224" s="31">
        <v>1769.116</v>
      </c>
      <c r="D6224" s="31">
        <v>704.65660000000003</v>
      </c>
      <c r="E6224" s="31">
        <v>626.18430000000001</v>
      </c>
      <c r="F6224" s="31">
        <v>110.785</v>
      </c>
      <c r="G6224" s="31">
        <v>451.43939999999998</v>
      </c>
      <c r="H6224" s="31">
        <v>10.23874</v>
      </c>
      <c r="I6224" s="31">
        <v>2590.5459999999998</v>
      </c>
      <c r="J6224" s="31">
        <v>4515.5860000000002</v>
      </c>
      <c r="K6224" s="31">
        <v>2409.953</v>
      </c>
      <c r="L6224" s="31">
        <v>153.19</v>
      </c>
      <c r="M6224" s="31">
        <v>160.66999999999999</v>
      </c>
      <c r="N6224" s="31">
        <v>106.4909</v>
      </c>
      <c r="O6224" s="31">
        <v>85.284199999999998</v>
      </c>
      <c r="P6224" s="31">
        <v>115.3663</v>
      </c>
      <c r="Q6224" s="31">
        <v>2484.9056999999998</v>
      </c>
      <c r="R6224" s="31">
        <v>80.552999999999997</v>
      </c>
      <c r="S6224" s="31" t="s">
        <v>108</v>
      </c>
    </row>
    <row r="6225" spans="1:19" x14ac:dyDescent="0.35">
      <c r="A6225" s="2">
        <v>41583</v>
      </c>
      <c r="B6225" s="31">
        <v>855.44050000000004</v>
      </c>
      <c r="C6225" s="31">
        <v>1760.6489999999999</v>
      </c>
      <c r="D6225" s="31">
        <v>703.8723</v>
      </c>
      <c r="E6225" s="31">
        <v>627.54269999999997</v>
      </c>
      <c r="F6225" s="31">
        <v>110.22880000000001</v>
      </c>
      <c r="G6225" s="31">
        <v>449.19389999999999</v>
      </c>
      <c r="H6225" s="31">
        <v>10.55508</v>
      </c>
      <c r="I6225" s="31">
        <v>2588.761</v>
      </c>
      <c r="J6225" s="31">
        <v>4500.5739999999996</v>
      </c>
      <c r="K6225" s="31">
        <v>2397.556</v>
      </c>
      <c r="L6225" s="31">
        <v>152.62</v>
      </c>
      <c r="M6225" s="31">
        <v>160.09</v>
      </c>
      <c r="N6225" s="31">
        <v>106.56180000000001</v>
      </c>
      <c r="O6225" s="31">
        <v>85.334800000000001</v>
      </c>
      <c r="P6225" s="31">
        <v>115.0581</v>
      </c>
      <c r="Q6225" s="31">
        <v>2459.0594000000001</v>
      </c>
      <c r="R6225" s="31">
        <v>80.706000000000003</v>
      </c>
      <c r="S6225" s="31" t="s">
        <v>108</v>
      </c>
    </row>
    <row r="6226" spans="1:19" x14ac:dyDescent="0.35">
      <c r="A6226" s="2">
        <v>41584</v>
      </c>
      <c r="B6226" s="31">
        <v>856.00930000000005</v>
      </c>
      <c r="C6226" s="31">
        <v>1782.971</v>
      </c>
      <c r="D6226" s="31">
        <v>707.00930000000005</v>
      </c>
      <c r="E6226" s="31">
        <v>623.37980000000005</v>
      </c>
      <c r="F6226" s="31">
        <v>111.0462</v>
      </c>
      <c r="G6226" s="31">
        <v>450.90050000000002</v>
      </c>
      <c r="H6226" s="31">
        <v>10.531929999999999</v>
      </c>
      <c r="I6226" s="31">
        <v>2586.6190000000001</v>
      </c>
      <c r="J6226" s="31">
        <v>4513.3620000000001</v>
      </c>
      <c r="K6226" s="31">
        <v>2397.386</v>
      </c>
      <c r="L6226" s="31">
        <v>153.41</v>
      </c>
      <c r="M6226" s="31">
        <v>159.46</v>
      </c>
      <c r="N6226" s="31">
        <v>106.4436</v>
      </c>
      <c r="O6226" s="31">
        <v>85.243399999999994</v>
      </c>
      <c r="P6226" s="31">
        <v>115.5102</v>
      </c>
      <c r="Q6226" s="31">
        <v>2458.8193999999999</v>
      </c>
      <c r="R6226" s="31">
        <v>80.483000000000004</v>
      </c>
      <c r="S6226" s="31" t="s">
        <v>108</v>
      </c>
    </row>
    <row r="6227" spans="1:19" x14ac:dyDescent="0.35">
      <c r="A6227" s="2">
        <v>41585</v>
      </c>
      <c r="B6227" s="31">
        <v>841.78989999999999</v>
      </c>
      <c r="C6227" s="31">
        <v>1751.5519999999999</v>
      </c>
      <c r="D6227" s="31">
        <v>694.65719999999999</v>
      </c>
      <c r="E6227" s="31">
        <v>626.22810000000004</v>
      </c>
      <c r="F6227" s="31">
        <v>110.2625</v>
      </c>
      <c r="G6227" s="31">
        <v>455.03230000000002</v>
      </c>
      <c r="H6227" s="31">
        <v>10.32361</v>
      </c>
      <c r="I6227" s="31">
        <v>2590.9029999999998</v>
      </c>
      <c r="J6227" s="31">
        <v>4521.1450000000004</v>
      </c>
      <c r="K6227" s="31">
        <v>2408.9340000000002</v>
      </c>
      <c r="L6227" s="31">
        <v>151.65</v>
      </c>
      <c r="M6227" s="31">
        <v>156.76</v>
      </c>
      <c r="N6227" s="31">
        <v>104.6622</v>
      </c>
      <c r="O6227" s="31">
        <v>84.901899999999998</v>
      </c>
      <c r="P6227" s="31">
        <v>114.2711</v>
      </c>
      <c r="Q6227" s="31">
        <v>2444.5124000000001</v>
      </c>
      <c r="R6227" s="31">
        <v>80.844999999999999</v>
      </c>
      <c r="S6227" s="31" t="s">
        <v>108</v>
      </c>
    </row>
    <row r="6228" spans="1:19" x14ac:dyDescent="0.35">
      <c r="A6228" s="2">
        <v>41586</v>
      </c>
      <c r="B6228" s="31">
        <v>853.15089999999998</v>
      </c>
      <c r="C6228" s="31">
        <v>1786.2840000000001</v>
      </c>
      <c r="D6228" s="31">
        <v>697.91189999999995</v>
      </c>
      <c r="E6228" s="31">
        <v>628.06859999999995</v>
      </c>
      <c r="F6228" s="31">
        <v>108.2505</v>
      </c>
      <c r="G6228" s="31">
        <v>465.63119999999998</v>
      </c>
      <c r="H6228" s="31">
        <v>10.217269999999999</v>
      </c>
      <c r="I6228" s="31">
        <v>2590.9029999999998</v>
      </c>
      <c r="J6228" s="31">
        <v>4484.451</v>
      </c>
      <c r="K6228" s="31">
        <v>2395.1779999999999</v>
      </c>
      <c r="L6228" s="31">
        <v>153.44999999999999</v>
      </c>
      <c r="M6228" s="31">
        <v>159.49</v>
      </c>
      <c r="N6228" s="31">
        <v>105.95489999999999</v>
      </c>
      <c r="O6228" s="31">
        <v>84.872</v>
      </c>
      <c r="P6228" s="31">
        <v>113.9807</v>
      </c>
      <c r="Q6228" s="31">
        <v>2408.4870000000001</v>
      </c>
      <c r="R6228" s="31">
        <v>81.302999999999997</v>
      </c>
      <c r="S6228" s="31" t="s">
        <v>108</v>
      </c>
    </row>
    <row r="6229" spans="1:19" x14ac:dyDescent="0.35">
      <c r="A6229" s="2">
        <v>41589</v>
      </c>
      <c r="B6229" s="31">
        <v>862.24059999999997</v>
      </c>
      <c r="C6229" s="31">
        <v>1815.8810000000001</v>
      </c>
      <c r="D6229" s="31">
        <v>704.61810000000003</v>
      </c>
      <c r="E6229" s="31">
        <v>628.41480000000001</v>
      </c>
      <c r="F6229" s="31">
        <v>107.95569999999999</v>
      </c>
      <c r="G6229" s="31">
        <v>467.42759999999998</v>
      </c>
      <c r="H6229" s="31">
        <v>9.9688189999999999</v>
      </c>
      <c r="I6229" s="31">
        <v>2590.1889999999999</v>
      </c>
      <c r="J6229" s="31">
        <v>4481.6710000000003</v>
      </c>
      <c r="K6229" s="31">
        <v>2395.0079999999998</v>
      </c>
      <c r="L6229" s="31">
        <v>153.58000000000001</v>
      </c>
      <c r="M6229" s="31">
        <v>159.75</v>
      </c>
      <c r="N6229" s="31">
        <v>105.7578</v>
      </c>
      <c r="O6229" s="31">
        <v>84.734800000000007</v>
      </c>
      <c r="P6229" s="31">
        <v>114.48439999999999</v>
      </c>
      <c r="Q6229" s="31">
        <v>2402.9641000000001</v>
      </c>
      <c r="R6229" s="31">
        <v>81.090999999999994</v>
      </c>
      <c r="S6229" s="31" t="s">
        <v>108</v>
      </c>
    </row>
    <row r="6230" spans="1:19" x14ac:dyDescent="0.35">
      <c r="A6230" s="2">
        <v>41590</v>
      </c>
      <c r="B6230" s="31">
        <v>856.83879999999999</v>
      </c>
      <c r="C6230" s="31">
        <v>1807.625</v>
      </c>
      <c r="D6230" s="31">
        <v>702.30380000000002</v>
      </c>
      <c r="E6230" s="31">
        <v>623.76570000000004</v>
      </c>
      <c r="F6230" s="31">
        <v>107.1219</v>
      </c>
      <c r="G6230" s="31">
        <v>472.27789999999999</v>
      </c>
      <c r="H6230" s="31">
        <v>10.04949</v>
      </c>
      <c r="I6230" s="31">
        <v>2588.404</v>
      </c>
      <c r="J6230" s="31">
        <v>4477.223</v>
      </c>
      <c r="K6230" s="31">
        <v>2389.7440000000001</v>
      </c>
      <c r="L6230" s="31">
        <v>153.36000000000001</v>
      </c>
      <c r="M6230" s="31">
        <v>159.96</v>
      </c>
      <c r="N6230" s="31">
        <v>106.081</v>
      </c>
      <c r="O6230" s="31">
        <v>84.4666</v>
      </c>
      <c r="P6230" s="31">
        <v>114.74039999999999</v>
      </c>
      <c r="Q6230" s="31">
        <v>2399.6646000000001</v>
      </c>
      <c r="R6230" s="31">
        <v>81.191999999999993</v>
      </c>
      <c r="S6230" s="31" t="s">
        <v>108</v>
      </c>
    </row>
    <row r="6231" spans="1:19" x14ac:dyDescent="0.35">
      <c r="A6231" s="2">
        <v>41591</v>
      </c>
      <c r="B6231" s="31">
        <v>867.95920000000001</v>
      </c>
      <c r="C6231" s="31">
        <v>1835.18</v>
      </c>
      <c r="D6231" s="31">
        <v>707.55920000000003</v>
      </c>
      <c r="E6231" s="31">
        <v>611.59349999999995</v>
      </c>
      <c r="F6231" s="31">
        <v>106.8861</v>
      </c>
      <c r="G6231" s="31">
        <v>472.45749999999998</v>
      </c>
      <c r="H6231" s="31">
        <v>10.21219</v>
      </c>
      <c r="I6231" s="31">
        <v>2587.5120000000002</v>
      </c>
      <c r="J6231" s="31">
        <v>4493.3469999999998</v>
      </c>
      <c r="K6231" s="31">
        <v>2400.4430000000002</v>
      </c>
      <c r="L6231" s="31">
        <v>154.56</v>
      </c>
      <c r="M6231" s="31">
        <v>161.37</v>
      </c>
      <c r="N6231" s="31">
        <v>107.2634</v>
      </c>
      <c r="O6231" s="31">
        <v>84.5852</v>
      </c>
      <c r="P6231" s="31">
        <v>114.4585</v>
      </c>
      <c r="Q6231" s="31">
        <v>2371.6514999999999</v>
      </c>
      <c r="R6231" s="31">
        <v>80.926000000000002</v>
      </c>
      <c r="S6231" s="31" t="s">
        <v>108</v>
      </c>
    </row>
    <row r="6232" spans="1:19" x14ac:dyDescent="0.35">
      <c r="A6232" s="2">
        <v>41592</v>
      </c>
      <c r="B6232" s="31">
        <v>878.63049999999998</v>
      </c>
      <c r="C6232" s="31">
        <v>1869.8030000000001</v>
      </c>
      <c r="D6232" s="31">
        <v>713.8329</v>
      </c>
      <c r="E6232" s="31">
        <v>612.6232</v>
      </c>
      <c r="F6232" s="31">
        <v>108.3848</v>
      </c>
      <c r="G6232" s="31">
        <v>471.91860000000003</v>
      </c>
      <c r="H6232" s="31">
        <v>10.26967</v>
      </c>
      <c r="I6232" s="31">
        <v>2589.6529999999998</v>
      </c>
      <c r="J6232" s="31">
        <v>4510.5820000000003</v>
      </c>
      <c r="K6232" s="31">
        <v>2406.7269999999999</v>
      </c>
      <c r="L6232" s="31">
        <v>155.34</v>
      </c>
      <c r="M6232" s="31">
        <v>161.31</v>
      </c>
      <c r="N6232" s="31">
        <v>107.5314</v>
      </c>
      <c r="O6232" s="31">
        <v>84.143699999999995</v>
      </c>
      <c r="P6232" s="31">
        <v>114.91849999999999</v>
      </c>
      <c r="Q6232" s="31">
        <v>2400.5104000000001</v>
      </c>
      <c r="R6232" s="31">
        <v>81.022999999999996</v>
      </c>
      <c r="S6232" s="31" t="s">
        <v>108</v>
      </c>
    </row>
    <row r="6233" spans="1:19" x14ac:dyDescent="0.35">
      <c r="A6233" s="2">
        <v>41593</v>
      </c>
      <c r="B6233" s="31">
        <v>880.25969999999995</v>
      </c>
      <c r="C6233" s="31">
        <v>1853.299</v>
      </c>
      <c r="D6233" s="31">
        <v>714.81320000000005</v>
      </c>
      <c r="E6233" s="31">
        <v>614.13480000000004</v>
      </c>
      <c r="F6233" s="31">
        <v>108.46899999999999</v>
      </c>
      <c r="G6233" s="31">
        <v>460.06229999999999</v>
      </c>
      <c r="H6233" s="31">
        <v>10.461270000000001</v>
      </c>
      <c r="I6233" s="31">
        <v>2583.2280000000001</v>
      </c>
      <c r="J6233" s="31">
        <v>4507.8019999999997</v>
      </c>
      <c r="K6233" s="31">
        <v>2405.538</v>
      </c>
      <c r="L6233" s="31">
        <v>155.84</v>
      </c>
      <c r="M6233" s="31">
        <v>162.02000000000001</v>
      </c>
      <c r="N6233" s="31">
        <v>107.7205</v>
      </c>
      <c r="O6233" s="31">
        <v>83.849900000000005</v>
      </c>
      <c r="P6233" s="31">
        <v>115.0548</v>
      </c>
      <c r="Q6233" s="31">
        <v>2432.9506000000001</v>
      </c>
      <c r="R6233" s="31">
        <v>80.849000000000004</v>
      </c>
      <c r="S6233" s="31" t="s">
        <v>108</v>
      </c>
    </row>
    <row r="6234" spans="1:19" x14ac:dyDescent="0.35">
      <c r="A6234" s="2">
        <v>41596</v>
      </c>
      <c r="B6234" s="31">
        <v>879.93389999999999</v>
      </c>
      <c r="C6234" s="31">
        <v>1851.5429999999999</v>
      </c>
      <c r="D6234" s="31">
        <v>714.61710000000005</v>
      </c>
      <c r="E6234" s="31">
        <v>611.06769999999995</v>
      </c>
      <c r="F6234" s="31">
        <v>107.19759999999999</v>
      </c>
      <c r="G6234" s="31">
        <v>462.57729999999998</v>
      </c>
      <c r="H6234" s="31">
        <v>10.65287</v>
      </c>
      <c r="I6234" s="31">
        <v>2585.1909999999998</v>
      </c>
      <c r="J6234" s="31">
        <v>4517.8100000000004</v>
      </c>
      <c r="K6234" s="31">
        <v>2409.2739999999999</v>
      </c>
      <c r="L6234" s="31">
        <v>155.43</v>
      </c>
      <c r="M6234" s="31">
        <v>160.80000000000001</v>
      </c>
      <c r="N6234" s="31">
        <v>106.69580000000001</v>
      </c>
      <c r="O6234" s="31">
        <v>84.059299999999993</v>
      </c>
      <c r="P6234" s="31">
        <v>115.4815</v>
      </c>
      <c r="Q6234" s="31">
        <v>2481.8447999999999</v>
      </c>
      <c r="R6234" s="31">
        <v>80.825000000000003</v>
      </c>
      <c r="S6234" s="31" t="s">
        <v>108</v>
      </c>
    </row>
    <row r="6235" spans="1:19" x14ac:dyDescent="0.35">
      <c r="A6235" s="2">
        <v>41597</v>
      </c>
      <c r="B6235" s="31">
        <v>867.63340000000005</v>
      </c>
      <c r="C6235" s="31">
        <v>1839.9549999999999</v>
      </c>
      <c r="D6235" s="31">
        <v>714.42100000000005</v>
      </c>
      <c r="E6235" s="31">
        <v>610.78290000000004</v>
      </c>
      <c r="F6235" s="31">
        <v>107.29859999999999</v>
      </c>
      <c r="G6235" s="31">
        <v>458.53539999999998</v>
      </c>
      <c r="H6235" s="31">
        <v>10.71035</v>
      </c>
      <c r="I6235" s="31">
        <v>2588.5819999999999</v>
      </c>
      <c r="J6235" s="31">
        <v>4506.6899999999996</v>
      </c>
      <c r="K6235" s="31">
        <v>2401.8009999999999</v>
      </c>
      <c r="L6235" s="31">
        <v>155.12</v>
      </c>
      <c r="M6235" s="31">
        <v>159.91</v>
      </c>
      <c r="N6235" s="31">
        <v>106.4278</v>
      </c>
      <c r="O6235" s="31">
        <v>83.915800000000004</v>
      </c>
      <c r="P6235" s="31">
        <v>115.4811</v>
      </c>
      <c r="Q6235" s="31">
        <v>2480.0027</v>
      </c>
      <c r="R6235" s="31">
        <v>80.703999999999994</v>
      </c>
      <c r="S6235" s="31" t="s">
        <v>108</v>
      </c>
    </row>
    <row r="6236" spans="1:19" x14ac:dyDescent="0.35">
      <c r="A6236" s="2">
        <v>41598</v>
      </c>
      <c r="B6236" s="31">
        <v>876.02380000000005</v>
      </c>
      <c r="C6236" s="31">
        <v>1858.145</v>
      </c>
      <c r="D6236" s="31">
        <v>714.22490000000005</v>
      </c>
      <c r="E6236" s="31">
        <v>613.28039999999999</v>
      </c>
      <c r="F6236" s="31">
        <v>105.9936</v>
      </c>
      <c r="G6236" s="31">
        <v>457.63720000000001</v>
      </c>
      <c r="H6236" s="31">
        <v>10.76783</v>
      </c>
      <c r="I6236" s="31">
        <v>2587.69</v>
      </c>
      <c r="J6236" s="31">
        <v>4493.3469999999998</v>
      </c>
      <c r="K6236" s="31">
        <v>2402.3110000000001</v>
      </c>
      <c r="L6236" s="31">
        <v>154.63999999999999</v>
      </c>
      <c r="M6236" s="31">
        <v>159.80000000000001</v>
      </c>
      <c r="N6236" s="31">
        <v>106.14409999999999</v>
      </c>
      <c r="O6236" s="31">
        <v>84.154700000000005</v>
      </c>
      <c r="P6236" s="31">
        <v>114.9601</v>
      </c>
      <c r="Q6236" s="31">
        <v>2468.2076000000002</v>
      </c>
      <c r="R6236" s="31">
        <v>81.111999999999995</v>
      </c>
      <c r="S6236" s="31" t="s">
        <v>108</v>
      </c>
    </row>
    <row r="6237" spans="1:19" x14ac:dyDescent="0.35">
      <c r="A6237" s="2">
        <v>41599</v>
      </c>
      <c r="B6237" s="31">
        <v>891.90859999999998</v>
      </c>
      <c r="C6237" s="31">
        <v>1909.624</v>
      </c>
      <c r="D6237" s="31">
        <v>723.63549999999998</v>
      </c>
      <c r="E6237" s="31">
        <v>615.73400000000004</v>
      </c>
      <c r="F6237" s="31">
        <v>104.76430000000001</v>
      </c>
      <c r="G6237" s="31">
        <v>464.0145</v>
      </c>
      <c r="H6237" s="31">
        <v>10.706519999999999</v>
      </c>
      <c r="I6237" s="31">
        <v>2585.1909999999998</v>
      </c>
      <c r="J6237" s="31">
        <v>4493.3469999999998</v>
      </c>
      <c r="K6237" s="31">
        <v>2394.4989999999998</v>
      </c>
      <c r="L6237" s="31">
        <v>155.86000000000001</v>
      </c>
      <c r="M6237" s="31">
        <v>162.62</v>
      </c>
      <c r="N6237" s="31">
        <v>107.2161</v>
      </c>
      <c r="O6237" s="31">
        <v>83.216899999999995</v>
      </c>
      <c r="P6237" s="31">
        <v>114.9421</v>
      </c>
      <c r="Q6237" s="31">
        <v>2431.1412999999998</v>
      </c>
      <c r="R6237" s="31">
        <v>81.072999999999993</v>
      </c>
      <c r="S6237" s="31" t="s">
        <v>108</v>
      </c>
    </row>
    <row r="6238" spans="1:19" x14ac:dyDescent="0.35">
      <c r="A6238" s="2">
        <v>41600</v>
      </c>
      <c r="B6238" s="31">
        <v>900.05460000000005</v>
      </c>
      <c r="C6238" s="31">
        <v>1904.0060000000001</v>
      </c>
      <c r="D6238" s="31">
        <v>735.39869999999996</v>
      </c>
      <c r="E6238" s="31">
        <v>622.21860000000004</v>
      </c>
      <c r="F6238" s="31">
        <v>104.78959999999999</v>
      </c>
      <c r="G6238" s="31">
        <v>474.07440000000003</v>
      </c>
      <c r="H6238" s="31">
        <v>10.725680000000001</v>
      </c>
      <c r="I6238" s="31">
        <v>2585.1909999999998</v>
      </c>
      <c r="J6238" s="31">
        <v>4501.13</v>
      </c>
      <c r="K6238" s="31">
        <v>2393.989</v>
      </c>
      <c r="L6238" s="31">
        <v>156.51</v>
      </c>
      <c r="M6238" s="31">
        <v>163.37</v>
      </c>
      <c r="N6238" s="31">
        <v>107.8309</v>
      </c>
      <c r="O6238" s="31">
        <v>83.052199999999999</v>
      </c>
      <c r="P6238" s="31">
        <v>115.4782</v>
      </c>
      <c r="Q6238" s="31">
        <v>2443.0924</v>
      </c>
      <c r="R6238" s="31">
        <v>80.707999999999998</v>
      </c>
      <c r="S6238" s="31" t="s">
        <v>108</v>
      </c>
    </row>
    <row r="6239" spans="1:19" x14ac:dyDescent="0.35">
      <c r="A6239" s="2">
        <v>41603</v>
      </c>
      <c r="B6239" s="31">
        <v>899.48440000000005</v>
      </c>
      <c r="C6239" s="31">
        <v>1877.67</v>
      </c>
      <c r="D6239" s="31">
        <v>732.65390000000002</v>
      </c>
      <c r="E6239" s="31">
        <v>622.48149999999998</v>
      </c>
      <c r="F6239" s="31">
        <v>104.53700000000001</v>
      </c>
      <c r="G6239" s="31">
        <v>477.57740000000001</v>
      </c>
      <c r="H6239" s="31">
        <v>10.741009999999999</v>
      </c>
      <c r="I6239" s="31">
        <v>2584.12</v>
      </c>
      <c r="J6239" s="31">
        <v>4504.6149999999998</v>
      </c>
      <c r="K6239" s="31">
        <v>2400.2730000000001</v>
      </c>
      <c r="L6239" s="31">
        <v>156.62</v>
      </c>
      <c r="M6239" s="31">
        <v>163.69</v>
      </c>
      <c r="N6239" s="31">
        <v>108.1147</v>
      </c>
      <c r="O6239" s="31">
        <v>82.680400000000006</v>
      </c>
      <c r="P6239" s="31">
        <v>115.3242</v>
      </c>
      <c r="Q6239" s="31">
        <v>2446.7489999999998</v>
      </c>
      <c r="R6239" s="31">
        <v>80.92</v>
      </c>
      <c r="S6239" s="31" t="s">
        <v>108</v>
      </c>
    </row>
    <row r="6240" spans="1:19" x14ac:dyDescent="0.35">
      <c r="A6240" s="2">
        <v>41604</v>
      </c>
      <c r="B6240" s="31">
        <v>898.75130000000001</v>
      </c>
      <c r="C6240" s="31">
        <v>1883.92</v>
      </c>
      <c r="D6240" s="31">
        <v>739.71180000000004</v>
      </c>
      <c r="E6240" s="31">
        <v>619.43629999999996</v>
      </c>
      <c r="F6240" s="31">
        <v>104.5286</v>
      </c>
      <c r="G6240" s="31">
        <v>477.57740000000001</v>
      </c>
      <c r="H6240" s="31">
        <v>10.610720000000001</v>
      </c>
      <c r="I6240" s="31">
        <v>2588.404</v>
      </c>
      <c r="J6240" s="31">
        <v>4518.8639999999996</v>
      </c>
      <c r="K6240" s="31">
        <v>2406.7269999999999</v>
      </c>
      <c r="L6240" s="31">
        <v>156.58000000000001</v>
      </c>
      <c r="M6240" s="31">
        <v>164.84</v>
      </c>
      <c r="N6240" s="31">
        <v>108.6901</v>
      </c>
      <c r="O6240" s="31">
        <v>82.924400000000006</v>
      </c>
      <c r="P6240" s="31">
        <v>115.7854</v>
      </c>
      <c r="Q6240" s="31">
        <v>2434.1214</v>
      </c>
      <c r="R6240" s="31">
        <v>80.611000000000004</v>
      </c>
      <c r="S6240" s="31" t="s">
        <v>108</v>
      </c>
    </row>
    <row r="6241" spans="1:19" x14ac:dyDescent="0.35">
      <c r="A6241" s="2">
        <v>41605</v>
      </c>
      <c r="B6241" s="31">
        <v>902.74289999999996</v>
      </c>
      <c r="C6241" s="31">
        <v>1892.4179999999999</v>
      </c>
      <c r="D6241" s="31">
        <v>737.35919999999999</v>
      </c>
      <c r="E6241" s="31">
        <v>615.25199999999995</v>
      </c>
      <c r="F6241" s="31">
        <v>104.2255</v>
      </c>
      <c r="G6241" s="31">
        <v>474.25400000000002</v>
      </c>
      <c r="H6241" s="31">
        <v>10.599220000000001</v>
      </c>
      <c r="I6241" s="31">
        <v>2590.7240000000002</v>
      </c>
      <c r="J6241" s="31">
        <v>4507.6620000000003</v>
      </c>
      <c r="K6241" s="31">
        <v>2405.538</v>
      </c>
      <c r="L6241" s="31">
        <v>156.77000000000001</v>
      </c>
      <c r="M6241" s="31">
        <v>165.83</v>
      </c>
      <c r="N6241" s="31">
        <v>109.3601</v>
      </c>
      <c r="O6241" s="31">
        <v>82.351500000000001</v>
      </c>
      <c r="P6241" s="31">
        <v>115.9049</v>
      </c>
      <c r="Q6241" s="31">
        <v>2442.4756000000002</v>
      </c>
      <c r="R6241" s="31">
        <v>80.721999999999994</v>
      </c>
      <c r="S6241" s="31" t="s">
        <v>108</v>
      </c>
    </row>
    <row r="6242" spans="1:19" x14ac:dyDescent="0.35">
      <c r="A6242" s="2">
        <v>41606</v>
      </c>
      <c r="B6242" s="31">
        <v>902.74289999999996</v>
      </c>
      <c r="C6242" s="31">
        <v>1892.4179999999999</v>
      </c>
      <c r="D6242" s="31">
        <v>737.35919999999999</v>
      </c>
      <c r="E6242" s="31">
        <v>615.25199999999995</v>
      </c>
      <c r="F6242" s="31">
        <v>104.2255</v>
      </c>
      <c r="G6242" s="31">
        <v>474.25400000000002</v>
      </c>
      <c r="H6242" s="31">
        <v>10.599220000000001</v>
      </c>
      <c r="I6242" s="31">
        <v>2590.9029999999998</v>
      </c>
      <c r="J6242" s="31">
        <v>4507.6620000000003</v>
      </c>
      <c r="K6242" s="31">
        <v>2405.877</v>
      </c>
      <c r="L6242" s="31">
        <v>156.77000000000001</v>
      </c>
      <c r="M6242" s="31">
        <v>165.83</v>
      </c>
      <c r="N6242" s="31">
        <v>109.3601</v>
      </c>
      <c r="O6242" s="31">
        <v>82.269599999999997</v>
      </c>
      <c r="P6242" s="31">
        <v>116.1135</v>
      </c>
      <c r="Q6242" s="31">
        <v>2450.2883000000002</v>
      </c>
      <c r="R6242" s="31">
        <v>80.581999999999994</v>
      </c>
      <c r="S6242" s="31" t="s">
        <v>108</v>
      </c>
    </row>
    <row r="6243" spans="1:19" x14ac:dyDescent="0.35">
      <c r="A6243" s="2">
        <v>41607</v>
      </c>
      <c r="B6243" s="31">
        <v>890.60530000000006</v>
      </c>
      <c r="C6243" s="31">
        <v>1870.085</v>
      </c>
      <c r="D6243" s="31">
        <v>739.31970000000001</v>
      </c>
      <c r="E6243" s="31">
        <v>618.51620000000003</v>
      </c>
      <c r="F6243" s="31">
        <v>105.2779</v>
      </c>
      <c r="G6243" s="31">
        <v>480.18220000000002</v>
      </c>
      <c r="H6243" s="31">
        <v>10.68352</v>
      </c>
      <c r="I6243" s="31">
        <v>2591.0810000000001</v>
      </c>
      <c r="J6243" s="31">
        <v>4503.7309999999998</v>
      </c>
      <c r="K6243" s="31">
        <v>2406.8960000000002</v>
      </c>
      <c r="L6243" s="31">
        <v>156.75</v>
      </c>
      <c r="M6243" s="31">
        <v>166.01</v>
      </c>
      <c r="N6243" s="31">
        <v>109.95910000000001</v>
      </c>
      <c r="O6243" s="31">
        <v>82.15</v>
      </c>
      <c r="P6243" s="31">
        <v>116.2504</v>
      </c>
      <c r="Q6243" s="31">
        <v>2465.4598999999998</v>
      </c>
      <c r="R6243" s="31">
        <v>80.680000000000007</v>
      </c>
      <c r="S6243" s="31" t="s">
        <v>108</v>
      </c>
    </row>
    <row r="6244" spans="1:19" x14ac:dyDescent="0.35">
      <c r="A6244" s="2">
        <v>41610</v>
      </c>
      <c r="B6244" s="31">
        <v>904.61649999999997</v>
      </c>
      <c r="C6244" s="31">
        <v>1881.0409999999999</v>
      </c>
      <c r="D6244" s="31">
        <v>739.71180000000004</v>
      </c>
      <c r="E6244" s="31">
        <v>611.221</v>
      </c>
      <c r="F6244" s="31">
        <v>102.8783</v>
      </c>
      <c r="G6244" s="31">
        <v>474.70310000000001</v>
      </c>
      <c r="H6244" s="31">
        <v>10.77932</v>
      </c>
      <c r="I6244" s="31">
        <v>2589.8319999999999</v>
      </c>
      <c r="J6244" s="31">
        <v>4485.201</v>
      </c>
      <c r="K6244" s="31">
        <v>2396.8760000000002</v>
      </c>
      <c r="L6244" s="31">
        <v>156.38</v>
      </c>
      <c r="M6244" s="31">
        <v>164.25</v>
      </c>
      <c r="N6244" s="31">
        <v>109.8173</v>
      </c>
      <c r="O6244" s="31">
        <v>81.6554</v>
      </c>
      <c r="P6244" s="31">
        <v>115.74639999999999</v>
      </c>
      <c r="Q6244" s="31">
        <v>2453.8501999999999</v>
      </c>
      <c r="R6244" s="31">
        <v>80.924999999999997</v>
      </c>
      <c r="S6244" s="31" t="s">
        <v>108</v>
      </c>
    </row>
    <row r="6245" spans="1:19" x14ac:dyDescent="0.35">
      <c r="A6245" s="2">
        <v>41611</v>
      </c>
      <c r="B6245" s="31">
        <v>913.41420000000005</v>
      </c>
      <c r="C6245" s="31">
        <v>1912.855</v>
      </c>
      <c r="D6245" s="31">
        <v>743.04470000000003</v>
      </c>
      <c r="E6245" s="31">
        <v>609.75319999999999</v>
      </c>
      <c r="F6245" s="31">
        <v>102.78570000000001</v>
      </c>
      <c r="G6245" s="31">
        <v>474.16419999999999</v>
      </c>
      <c r="H6245" s="31">
        <v>10.760160000000001</v>
      </c>
      <c r="I6245" s="31">
        <v>2586.4409999999998</v>
      </c>
      <c r="J6245" s="31">
        <v>4493.6229999999996</v>
      </c>
      <c r="K6245" s="31">
        <v>2399.4229999999998</v>
      </c>
      <c r="L6245" s="31">
        <v>155.66</v>
      </c>
      <c r="M6245" s="31">
        <v>163.19999999999999</v>
      </c>
      <c r="N6245" s="31">
        <v>109.5887</v>
      </c>
      <c r="O6245" s="31">
        <v>82.0869</v>
      </c>
      <c r="P6245" s="31">
        <v>116.01090000000001</v>
      </c>
      <c r="Q6245" s="31">
        <v>2427.9126000000001</v>
      </c>
      <c r="R6245" s="31">
        <v>80.590999999999994</v>
      </c>
      <c r="S6245" s="31" t="s">
        <v>108</v>
      </c>
    </row>
    <row r="6246" spans="1:19" x14ac:dyDescent="0.35">
      <c r="A6246" s="2">
        <v>41612</v>
      </c>
      <c r="B6246" s="31">
        <v>907.71199999999999</v>
      </c>
      <c r="C6246" s="31">
        <v>1909.6949999999999</v>
      </c>
      <c r="D6246" s="31">
        <v>744.02499999999998</v>
      </c>
      <c r="E6246" s="31">
        <v>621.82429999999999</v>
      </c>
      <c r="F6246" s="31">
        <v>105.0085</v>
      </c>
      <c r="G6246" s="31">
        <v>477.66719999999998</v>
      </c>
      <c r="H6246" s="31">
        <v>10.610709999999999</v>
      </c>
      <c r="I6246" s="31">
        <v>2586.7979999999998</v>
      </c>
      <c r="J6246" s="31">
        <v>4476.2160000000003</v>
      </c>
      <c r="K6246" s="31">
        <v>2383.5540000000001</v>
      </c>
      <c r="L6246" s="31">
        <v>155.69</v>
      </c>
      <c r="M6246" s="31">
        <v>162.97999999999999</v>
      </c>
      <c r="N6246" s="31">
        <v>109.8015</v>
      </c>
      <c r="O6246" s="31">
        <v>81.918899999999994</v>
      </c>
      <c r="P6246" s="31">
        <v>115.74630000000001</v>
      </c>
      <c r="Q6246" s="31">
        <v>2411.0880000000002</v>
      </c>
      <c r="R6246" s="31">
        <v>80.619</v>
      </c>
      <c r="S6246" s="31" t="s">
        <v>108</v>
      </c>
    </row>
    <row r="6247" spans="1:19" x14ac:dyDescent="0.35">
      <c r="A6247" s="2">
        <v>41613</v>
      </c>
      <c r="B6247" s="31">
        <v>900.70640000000003</v>
      </c>
      <c r="C6247" s="31">
        <v>1905.13</v>
      </c>
      <c r="D6247" s="31">
        <v>741.28020000000004</v>
      </c>
      <c r="E6247" s="31">
        <v>619.43640000000005</v>
      </c>
      <c r="F6247" s="31">
        <v>103.72029999999999</v>
      </c>
      <c r="G6247" s="31">
        <v>477.12830000000002</v>
      </c>
      <c r="H6247" s="31">
        <v>10.553229999999999</v>
      </c>
      <c r="I6247" s="31">
        <v>2586.0839999999998</v>
      </c>
      <c r="J6247" s="31">
        <v>4467.232</v>
      </c>
      <c r="K6247" s="31">
        <v>2374.5189999999998</v>
      </c>
      <c r="L6247" s="31">
        <v>155.01</v>
      </c>
      <c r="M6247" s="31">
        <v>162.94999999999999</v>
      </c>
      <c r="N6247" s="31">
        <v>109.6833</v>
      </c>
      <c r="O6247" s="31">
        <v>82.401499999999999</v>
      </c>
      <c r="P6247" s="31">
        <v>116.5996</v>
      </c>
      <c r="Q6247" s="31">
        <v>2417.6421</v>
      </c>
      <c r="R6247" s="31">
        <v>80.234999999999999</v>
      </c>
      <c r="S6247" s="31" t="s">
        <v>108</v>
      </c>
    </row>
    <row r="6248" spans="1:19" x14ac:dyDescent="0.35">
      <c r="A6248" s="2">
        <v>41614</v>
      </c>
      <c r="B6248" s="31">
        <v>906.00130000000001</v>
      </c>
      <c r="C6248" s="31">
        <v>1915.1030000000001</v>
      </c>
      <c r="D6248" s="31">
        <v>738.92759999999998</v>
      </c>
      <c r="E6248" s="31">
        <v>624.23419999999999</v>
      </c>
      <c r="F6248" s="31">
        <v>103.4761</v>
      </c>
      <c r="G6248" s="31">
        <v>476.23009999999999</v>
      </c>
      <c r="H6248" s="31">
        <v>10.741</v>
      </c>
      <c r="I6248" s="31">
        <v>2580.4540000000002</v>
      </c>
      <c r="J6248" s="31">
        <v>4462.1779999999999</v>
      </c>
      <c r="K6248" s="31">
        <v>2378.2510000000002</v>
      </c>
      <c r="L6248" s="31">
        <v>156.84</v>
      </c>
      <c r="M6248" s="31">
        <v>164.25</v>
      </c>
      <c r="N6248" s="31">
        <v>110.4794</v>
      </c>
      <c r="O6248" s="31">
        <v>81.875500000000002</v>
      </c>
      <c r="P6248" s="31">
        <v>116.82899999999999</v>
      </c>
      <c r="Q6248" s="31">
        <v>2426.7658999999999</v>
      </c>
      <c r="R6248" s="31">
        <v>80.314999999999998</v>
      </c>
      <c r="S6248" s="31" t="s">
        <v>108</v>
      </c>
    </row>
    <row r="6249" spans="1:19" x14ac:dyDescent="0.35">
      <c r="A6249" s="2">
        <v>41617</v>
      </c>
      <c r="B6249" s="31">
        <v>889.21230000000003</v>
      </c>
      <c r="C6249" s="31">
        <v>1878.7750000000001</v>
      </c>
      <c r="D6249" s="31">
        <v>733.59490000000005</v>
      </c>
      <c r="E6249" s="31">
        <v>625.54430000000002</v>
      </c>
      <c r="F6249" s="31">
        <v>103.9139</v>
      </c>
      <c r="G6249" s="31">
        <v>482.65789999999998</v>
      </c>
      <c r="H6249" s="31">
        <v>10.541740000000001</v>
      </c>
      <c r="I6249" s="31">
        <v>2583.8530000000001</v>
      </c>
      <c r="J6249" s="31">
        <v>4466.67</v>
      </c>
      <c r="K6249" s="31">
        <v>2377.9119999999998</v>
      </c>
      <c r="L6249" s="31">
        <v>157.18</v>
      </c>
      <c r="M6249" s="31">
        <v>164.38</v>
      </c>
      <c r="N6249" s="31">
        <v>110.9366</v>
      </c>
      <c r="O6249" s="31">
        <v>81.548500000000004</v>
      </c>
      <c r="P6249" s="31">
        <v>117.1362</v>
      </c>
      <c r="Q6249" s="31">
        <v>2452.4413</v>
      </c>
      <c r="R6249" s="31">
        <v>80.134</v>
      </c>
      <c r="S6249" s="31" t="s">
        <v>108</v>
      </c>
    </row>
    <row r="6250" spans="1:19" x14ac:dyDescent="0.35">
      <c r="A6250" s="2">
        <v>41618</v>
      </c>
      <c r="B6250" s="31">
        <v>889.13080000000002</v>
      </c>
      <c r="C6250" s="31">
        <v>1883.7080000000001</v>
      </c>
      <c r="D6250" s="31">
        <v>728.30119999999999</v>
      </c>
      <c r="E6250" s="31">
        <v>627.73969999999997</v>
      </c>
      <c r="F6250" s="31">
        <v>106.1788</v>
      </c>
      <c r="G6250" s="31">
        <v>480.78059999999999</v>
      </c>
      <c r="H6250" s="31">
        <v>10.62604</v>
      </c>
      <c r="I6250" s="31">
        <v>2583.7629999999999</v>
      </c>
      <c r="J6250" s="31">
        <v>4485.7619999999997</v>
      </c>
      <c r="K6250" s="31">
        <v>2379.2689999999998</v>
      </c>
      <c r="L6250" s="31">
        <v>156.66</v>
      </c>
      <c r="M6250" s="31">
        <v>162.91</v>
      </c>
      <c r="N6250" s="31">
        <v>110.85769999999999</v>
      </c>
      <c r="O6250" s="31">
        <v>81.729699999999994</v>
      </c>
      <c r="P6250" s="31">
        <v>117.5806</v>
      </c>
      <c r="Q6250" s="31">
        <v>2451.4272000000001</v>
      </c>
      <c r="R6250" s="31">
        <v>79.965999999999994</v>
      </c>
      <c r="S6250" s="31" t="s">
        <v>108</v>
      </c>
    </row>
    <row r="6251" spans="1:19" x14ac:dyDescent="0.35">
      <c r="A6251" s="2">
        <v>41619</v>
      </c>
      <c r="B6251" s="31">
        <v>892.18079999999998</v>
      </c>
      <c r="C6251" s="31">
        <v>1869.664</v>
      </c>
      <c r="D6251" s="31">
        <v>731.2423</v>
      </c>
      <c r="E6251" s="31">
        <v>633.08609999999999</v>
      </c>
      <c r="F6251" s="31">
        <v>105.85039999999999</v>
      </c>
      <c r="G6251" s="31">
        <v>483.02440000000001</v>
      </c>
      <c r="H6251" s="31">
        <v>10.55706</v>
      </c>
      <c r="I6251" s="31">
        <v>2585.915</v>
      </c>
      <c r="J6251" s="31">
        <v>4472.8469999999998</v>
      </c>
      <c r="K6251" s="31">
        <v>2381.4740000000002</v>
      </c>
      <c r="L6251" s="31">
        <v>154.72999999999999</v>
      </c>
      <c r="M6251" s="31">
        <v>160.18</v>
      </c>
      <c r="N6251" s="31">
        <v>109.42310000000001</v>
      </c>
      <c r="O6251" s="31">
        <v>82.0625</v>
      </c>
      <c r="P6251" s="31">
        <v>117.74339999999999</v>
      </c>
      <c r="Q6251" s="31">
        <v>2427.7676999999999</v>
      </c>
      <c r="R6251" s="31">
        <v>79.894000000000005</v>
      </c>
      <c r="S6251" s="31" t="s">
        <v>108</v>
      </c>
    </row>
    <row r="6252" spans="1:19" x14ac:dyDescent="0.35">
      <c r="A6252" s="2">
        <v>41620</v>
      </c>
      <c r="B6252" s="31">
        <v>882.83199999999999</v>
      </c>
      <c r="C6252" s="31">
        <v>1850.21</v>
      </c>
      <c r="D6252" s="31">
        <v>725.75189999999998</v>
      </c>
      <c r="E6252" s="31">
        <v>633.62959999999998</v>
      </c>
      <c r="F6252" s="31">
        <v>103.1309</v>
      </c>
      <c r="G6252" s="31">
        <v>476.62200000000001</v>
      </c>
      <c r="H6252" s="31">
        <v>10.679679999999999</v>
      </c>
      <c r="I6252" s="31">
        <v>2585.915</v>
      </c>
      <c r="J6252" s="31">
        <v>4463.3010000000004</v>
      </c>
      <c r="K6252" s="31">
        <v>2378.0810000000001</v>
      </c>
      <c r="L6252" s="31">
        <v>154.22999999999999</v>
      </c>
      <c r="M6252" s="31">
        <v>160.22999999999999</v>
      </c>
      <c r="N6252" s="31">
        <v>109.0763</v>
      </c>
      <c r="O6252" s="31">
        <v>81.613399999999999</v>
      </c>
      <c r="P6252" s="31">
        <v>117.4282</v>
      </c>
      <c r="Q6252" s="31">
        <v>2401.1320999999998</v>
      </c>
      <c r="R6252" s="31">
        <v>80.206000000000003</v>
      </c>
      <c r="S6252" s="31" t="s">
        <v>108</v>
      </c>
    </row>
    <row r="6253" spans="1:19" x14ac:dyDescent="0.35">
      <c r="A6253" s="2">
        <v>41621</v>
      </c>
      <c r="B6253" s="31">
        <v>881.93430000000001</v>
      </c>
      <c r="C6253" s="31">
        <v>1846.857</v>
      </c>
      <c r="D6253" s="31">
        <v>719.08460000000002</v>
      </c>
      <c r="E6253" s="31">
        <v>636.21569999999997</v>
      </c>
      <c r="F6253" s="31">
        <v>103.94759999999999</v>
      </c>
      <c r="G6253" s="31">
        <v>477.43970000000002</v>
      </c>
      <c r="H6253" s="31">
        <v>10.629860000000001</v>
      </c>
      <c r="I6253" s="31">
        <v>2580.7139999999999</v>
      </c>
      <c r="J6253" s="31">
        <v>4463.8620000000001</v>
      </c>
      <c r="K6253" s="31">
        <v>2380.6260000000002</v>
      </c>
      <c r="L6253" s="31">
        <v>154.21</v>
      </c>
      <c r="M6253" s="31">
        <v>160.77000000000001</v>
      </c>
      <c r="N6253" s="31">
        <v>109.0133</v>
      </c>
      <c r="O6253" s="31">
        <v>81.521799999999999</v>
      </c>
      <c r="P6253" s="31">
        <v>117.2315</v>
      </c>
      <c r="Q6253" s="31">
        <v>2398.8289</v>
      </c>
      <c r="R6253" s="31">
        <v>80.213999999999999</v>
      </c>
      <c r="S6253" s="31" t="s">
        <v>108</v>
      </c>
    </row>
    <row r="6254" spans="1:19" x14ac:dyDescent="0.35">
      <c r="A6254" s="2">
        <v>41624</v>
      </c>
      <c r="B6254" s="31">
        <v>890.25829999999996</v>
      </c>
      <c r="C6254" s="31">
        <v>1857.1959999999999</v>
      </c>
      <c r="D6254" s="31">
        <v>730.06600000000003</v>
      </c>
      <c r="E6254" s="31">
        <v>639.50310000000002</v>
      </c>
      <c r="F6254" s="31">
        <v>104.7727</v>
      </c>
      <c r="G6254" s="31">
        <v>481.61900000000003</v>
      </c>
      <c r="H6254" s="31">
        <v>10.698840000000001</v>
      </c>
      <c r="I6254" s="31">
        <v>2580.8939999999998</v>
      </c>
      <c r="J6254" s="31">
        <v>4462.7389999999996</v>
      </c>
      <c r="K6254" s="31">
        <v>2380.6260000000002</v>
      </c>
      <c r="L6254" s="31">
        <v>155.22999999999999</v>
      </c>
      <c r="M6254" s="31">
        <v>162.76</v>
      </c>
      <c r="N6254" s="31">
        <v>109.5468</v>
      </c>
      <c r="O6254" s="31">
        <v>81.623000000000005</v>
      </c>
      <c r="P6254" s="31">
        <v>117.4278</v>
      </c>
      <c r="Q6254" s="31">
        <v>2398.6280999999999</v>
      </c>
      <c r="R6254" s="31">
        <v>80.073999999999998</v>
      </c>
      <c r="S6254" s="31" t="s">
        <v>108</v>
      </c>
    </row>
    <row r="6255" spans="1:19" x14ac:dyDescent="0.35">
      <c r="A6255" s="2">
        <v>41625</v>
      </c>
      <c r="B6255" s="31">
        <v>883.15840000000003</v>
      </c>
      <c r="C6255" s="31">
        <v>1857.1959999999999</v>
      </c>
      <c r="D6255" s="31">
        <v>720.45730000000003</v>
      </c>
      <c r="E6255" s="31">
        <v>638.31960000000004</v>
      </c>
      <c r="F6255" s="31">
        <v>103.56870000000001</v>
      </c>
      <c r="G6255" s="31">
        <v>485.07150000000001</v>
      </c>
      <c r="H6255" s="31">
        <v>10.618370000000001</v>
      </c>
      <c r="I6255" s="31">
        <v>2584.8389999999999</v>
      </c>
      <c r="J6255" s="31">
        <v>4473.97</v>
      </c>
      <c r="K6255" s="31">
        <v>2381.3040000000001</v>
      </c>
      <c r="L6255" s="31">
        <v>154.6</v>
      </c>
      <c r="M6255" s="31">
        <v>162.53</v>
      </c>
      <c r="N6255" s="31">
        <v>109.255</v>
      </c>
      <c r="O6255" s="31">
        <v>81.844399999999993</v>
      </c>
      <c r="P6255" s="31">
        <v>117.23180000000001</v>
      </c>
      <c r="Q6255" s="31">
        <v>2398.8822</v>
      </c>
      <c r="R6255" s="31">
        <v>80.061000000000007</v>
      </c>
      <c r="S6255" s="31" t="s">
        <v>108</v>
      </c>
    </row>
    <row r="6256" spans="1:19" x14ac:dyDescent="0.35">
      <c r="A6256" s="2">
        <v>41626</v>
      </c>
      <c r="B6256" s="31">
        <v>892.21690000000001</v>
      </c>
      <c r="C6256" s="31">
        <v>1891.4949999999999</v>
      </c>
      <c r="D6256" s="31">
        <v>727.71289999999999</v>
      </c>
      <c r="E6256" s="31">
        <v>637.44299999999998</v>
      </c>
      <c r="F6256" s="31">
        <v>103.9813</v>
      </c>
      <c r="G6256" s="31">
        <v>477.43970000000002</v>
      </c>
      <c r="H6256" s="31">
        <v>10.61454</v>
      </c>
      <c r="I6256" s="31">
        <v>2585.7359999999999</v>
      </c>
      <c r="J6256" s="31">
        <v>4464.9859999999999</v>
      </c>
      <c r="K6256" s="31">
        <v>2378.7600000000002</v>
      </c>
      <c r="L6256" s="31">
        <v>157.37</v>
      </c>
      <c r="M6256" s="31">
        <v>165.07</v>
      </c>
      <c r="N6256" s="31">
        <v>110.7624</v>
      </c>
      <c r="O6256" s="31">
        <v>81.4666</v>
      </c>
      <c r="P6256" s="31">
        <v>117.5063</v>
      </c>
      <c r="Q6256" s="31">
        <v>2404.4095000000002</v>
      </c>
      <c r="R6256" s="31">
        <v>80.105000000000004</v>
      </c>
      <c r="S6256" s="31" t="s">
        <v>108</v>
      </c>
    </row>
    <row r="6257" spans="1:19" x14ac:dyDescent="0.35">
      <c r="A6257" s="2">
        <v>41627</v>
      </c>
      <c r="B6257" s="31">
        <v>897.27660000000003</v>
      </c>
      <c r="C6257" s="31">
        <v>1918.8789999999999</v>
      </c>
      <c r="D6257" s="31">
        <v>732.61530000000005</v>
      </c>
      <c r="E6257" s="31">
        <v>631.39419999999996</v>
      </c>
      <c r="F6257" s="31">
        <v>100.4956</v>
      </c>
      <c r="G6257" s="31">
        <v>479.3476</v>
      </c>
      <c r="H6257" s="31">
        <v>10.69501</v>
      </c>
      <c r="I6257" s="31">
        <v>2582.1489999999999</v>
      </c>
      <c r="J6257" s="31">
        <v>4441.9629999999997</v>
      </c>
      <c r="K6257" s="31">
        <v>2372.9920000000002</v>
      </c>
      <c r="L6257" s="31">
        <v>157.13</v>
      </c>
      <c r="M6257" s="31">
        <v>163.57</v>
      </c>
      <c r="N6257" s="31">
        <v>110.26519999999999</v>
      </c>
      <c r="O6257" s="31">
        <v>80.667199999999994</v>
      </c>
      <c r="P6257" s="31">
        <v>116.70359999999999</v>
      </c>
      <c r="Q6257" s="31">
        <v>2399.4598000000001</v>
      </c>
      <c r="R6257" s="31">
        <v>80.63</v>
      </c>
      <c r="S6257" s="31" t="s">
        <v>108</v>
      </c>
    </row>
    <row r="6258" spans="1:19" x14ac:dyDescent="0.35">
      <c r="A6258" s="2">
        <v>41628</v>
      </c>
      <c r="B6258" s="31">
        <v>908.5385</v>
      </c>
      <c r="C6258" s="31">
        <v>1945.354</v>
      </c>
      <c r="D6258" s="31">
        <v>739.87090000000001</v>
      </c>
      <c r="E6258" s="31">
        <v>634.90070000000003</v>
      </c>
      <c r="F6258" s="31">
        <v>101.346</v>
      </c>
      <c r="G6258" s="31">
        <v>483.70859999999999</v>
      </c>
      <c r="H6258" s="31">
        <v>10.802300000000001</v>
      </c>
      <c r="I6258" s="31">
        <v>2581.4319999999998</v>
      </c>
      <c r="J6258" s="31">
        <v>4444.7709999999997</v>
      </c>
      <c r="K6258" s="31">
        <v>2375.0279999999998</v>
      </c>
      <c r="L6258" s="31">
        <v>158.22</v>
      </c>
      <c r="M6258" s="31">
        <v>166.85</v>
      </c>
      <c r="N6258" s="31">
        <v>111.51220000000001</v>
      </c>
      <c r="O6258" s="31">
        <v>80.768799999999999</v>
      </c>
      <c r="P6258" s="31">
        <v>116.72020000000001</v>
      </c>
      <c r="Q6258" s="31">
        <v>2393.6936999999998</v>
      </c>
      <c r="R6258" s="31">
        <v>80.575000000000003</v>
      </c>
      <c r="S6258" s="31" t="s">
        <v>108</v>
      </c>
    </row>
    <row r="6259" spans="1:19" x14ac:dyDescent="0.35">
      <c r="A6259" s="2">
        <v>41631</v>
      </c>
      <c r="B6259" s="31">
        <v>907.64080000000001</v>
      </c>
      <c r="C6259" s="31">
        <v>1942.49</v>
      </c>
      <c r="D6259" s="31">
        <v>740.65530000000001</v>
      </c>
      <c r="E6259" s="31">
        <v>635.38279999999997</v>
      </c>
      <c r="F6259" s="31">
        <v>100.78189999999999</v>
      </c>
      <c r="G6259" s="31">
        <v>479.62020000000001</v>
      </c>
      <c r="H6259" s="31">
        <v>10.760149999999999</v>
      </c>
      <c r="I6259" s="31">
        <v>2581.4319999999998</v>
      </c>
      <c r="J6259" s="31">
        <v>4434.1009999999997</v>
      </c>
      <c r="K6259" s="31">
        <v>2372.1439999999998</v>
      </c>
      <c r="L6259" s="31">
        <v>158.94</v>
      </c>
      <c r="M6259" s="31">
        <v>168.25</v>
      </c>
      <c r="N6259" s="31">
        <v>112.5382</v>
      </c>
      <c r="O6259" s="31">
        <v>80.845600000000005</v>
      </c>
      <c r="P6259" s="31">
        <v>117.0279</v>
      </c>
      <c r="Q6259" s="31">
        <v>2405.0014999999999</v>
      </c>
      <c r="R6259" s="31">
        <v>80.447000000000003</v>
      </c>
      <c r="S6259" s="31" t="s">
        <v>108</v>
      </c>
    </row>
    <row r="6260" spans="1:19" x14ac:dyDescent="0.35">
      <c r="A6260" s="2">
        <v>41632</v>
      </c>
      <c r="B6260" s="31">
        <v>910.41549999999995</v>
      </c>
      <c r="C6260" s="31">
        <v>1965.3330000000001</v>
      </c>
      <c r="D6260" s="31">
        <v>739.6748</v>
      </c>
      <c r="E6260" s="31">
        <v>638.97699999999998</v>
      </c>
      <c r="F6260" s="31">
        <v>101.31229999999999</v>
      </c>
      <c r="G6260" s="31">
        <v>480.71050000000002</v>
      </c>
      <c r="H6260" s="31">
        <v>10.80613</v>
      </c>
      <c r="I6260" s="31">
        <v>2583.0459999999998</v>
      </c>
      <c r="J6260" s="31">
        <v>4420.0630000000001</v>
      </c>
      <c r="K6260" s="31">
        <v>2372.1439999999998</v>
      </c>
      <c r="L6260" s="31">
        <v>159.47999999999999</v>
      </c>
      <c r="M6260" s="31">
        <v>169.36</v>
      </c>
      <c r="N6260" s="31">
        <v>112.6961</v>
      </c>
      <c r="O6260" s="31">
        <v>80.62</v>
      </c>
      <c r="P6260" s="31">
        <v>116.6853</v>
      </c>
      <c r="Q6260" s="31">
        <v>2411.4596999999999</v>
      </c>
      <c r="R6260" s="31">
        <v>80.536000000000001</v>
      </c>
      <c r="S6260" s="31" t="s">
        <v>108</v>
      </c>
    </row>
    <row r="6261" spans="1:19" x14ac:dyDescent="0.35">
      <c r="A6261" s="2">
        <v>41633</v>
      </c>
      <c r="B6261" s="31">
        <v>910.41549999999995</v>
      </c>
      <c r="C6261" s="31">
        <v>1965.3330000000001</v>
      </c>
      <c r="D6261" s="31">
        <v>739.6748</v>
      </c>
      <c r="E6261" s="31">
        <v>638.97699999999998</v>
      </c>
      <c r="F6261" s="31">
        <v>101.31229999999999</v>
      </c>
      <c r="G6261" s="31">
        <v>480.71050000000002</v>
      </c>
      <c r="H6261" s="31">
        <v>10.80613</v>
      </c>
      <c r="I6261" s="31">
        <v>2580.3560000000002</v>
      </c>
      <c r="J6261" s="31">
        <v>4420.0630000000001</v>
      </c>
      <c r="K6261" s="31">
        <v>2372.1439999999998</v>
      </c>
      <c r="L6261" s="31">
        <v>159.47999999999999</v>
      </c>
      <c r="M6261" s="31">
        <v>169.36</v>
      </c>
      <c r="N6261" s="31">
        <v>112.6961</v>
      </c>
      <c r="O6261" s="31">
        <v>80.62</v>
      </c>
      <c r="P6261" s="31">
        <v>116.6853</v>
      </c>
      <c r="Q6261" s="31">
        <v>2410.2939000000001</v>
      </c>
      <c r="R6261" s="31">
        <v>80.558000000000007</v>
      </c>
      <c r="S6261" s="31" t="s">
        <v>108</v>
      </c>
    </row>
    <row r="6262" spans="1:19" x14ac:dyDescent="0.35">
      <c r="A6262" s="2">
        <v>41634</v>
      </c>
      <c r="B6262" s="31">
        <v>911.15</v>
      </c>
      <c r="C6262" s="31">
        <v>1966.3810000000001</v>
      </c>
      <c r="D6262" s="31">
        <v>744.38109999999995</v>
      </c>
      <c r="E6262" s="31">
        <v>638.97699999999998</v>
      </c>
      <c r="F6262" s="31">
        <v>102.0701</v>
      </c>
      <c r="G6262" s="31">
        <v>474.35070000000002</v>
      </c>
      <c r="H6262" s="31">
        <v>10.664350000000001</v>
      </c>
      <c r="I6262" s="31">
        <v>2577.1280000000002</v>
      </c>
      <c r="J6262" s="31">
        <v>4417.817</v>
      </c>
      <c r="K6262" s="31">
        <v>2372.1439999999998</v>
      </c>
      <c r="L6262" s="31">
        <v>160.13999999999999</v>
      </c>
      <c r="M6262" s="31">
        <v>169.17</v>
      </c>
      <c r="N6262" s="31">
        <v>113.0749</v>
      </c>
      <c r="O6262" s="31">
        <v>80.62</v>
      </c>
      <c r="P6262" s="31">
        <v>116.6853</v>
      </c>
      <c r="Q6262" s="31">
        <v>2406.5270999999998</v>
      </c>
      <c r="R6262" s="31">
        <v>80.483999999999995</v>
      </c>
      <c r="S6262" s="31" t="s">
        <v>108</v>
      </c>
    </row>
    <row r="6263" spans="1:19" x14ac:dyDescent="0.35">
      <c r="A6263" s="2">
        <v>41635</v>
      </c>
      <c r="B6263" s="31">
        <v>912.70050000000003</v>
      </c>
      <c r="C6263" s="31">
        <v>1962.6089999999999</v>
      </c>
      <c r="D6263" s="31">
        <v>749.0874</v>
      </c>
      <c r="E6263" s="31">
        <v>647.72140000000002</v>
      </c>
      <c r="F6263" s="31">
        <v>102.2132</v>
      </c>
      <c r="G6263" s="31">
        <v>477.43970000000002</v>
      </c>
      <c r="H6263" s="31">
        <v>10.67201</v>
      </c>
      <c r="I6263" s="31">
        <v>2577.3069999999998</v>
      </c>
      <c r="J6263" s="31">
        <v>4417.817</v>
      </c>
      <c r="K6263" s="31">
        <v>2358.7429999999999</v>
      </c>
      <c r="L6263" s="31">
        <v>160.13999999999999</v>
      </c>
      <c r="M6263" s="31">
        <v>169.01</v>
      </c>
      <c r="N6263" s="31">
        <v>112.7118</v>
      </c>
      <c r="O6263" s="31">
        <v>80.088999999999999</v>
      </c>
      <c r="P6263" s="31">
        <v>117.6319</v>
      </c>
      <c r="Q6263" s="31">
        <v>2417.1864999999998</v>
      </c>
      <c r="R6263" s="31">
        <v>80.391999999999996</v>
      </c>
      <c r="S6263" s="31" t="s">
        <v>108</v>
      </c>
    </row>
    <row r="6264" spans="1:19" x14ac:dyDescent="0.35">
      <c r="A6264" s="2">
        <v>41638</v>
      </c>
      <c r="B6264" s="31">
        <v>905.51900000000001</v>
      </c>
      <c r="C6264" s="31">
        <v>1946.8219999999999</v>
      </c>
      <c r="D6264" s="31">
        <v>741.04750000000001</v>
      </c>
      <c r="E6264" s="31">
        <v>647.08579999999995</v>
      </c>
      <c r="F6264" s="31">
        <v>101.3544</v>
      </c>
      <c r="G6264" s="31">
        <v>475.62259999999998</v>
      </c>
      <c r="H6264" s="31">
        <v>10.39228</v>
      </c>
      <c r="I6264" s="31">
        <v>2571.2089999999998</v>
      </c>
      <c r="J6264" s="31">
        <v>4426.24</v>
      </c>
      <c r="K6264" s="31">
        <v>2362.3049999999998</v>
      </c>
      <c r="L6264" s="31">
        <v>159.99</v>
      </c>
      <c r="M6264" s="31">
        <v>168.69</v>
      </c>
      <c r="N6264" s="31">
        <v>112.5698</v>
      </c>
      <c r="O6264" s="31">
        <v>80.043899999999994</v>
      </c>
      <c r="P6264" s="31">
        <v>117.9581</v>
      </c>
      <c r="Q6264" s="31">
        <v>2427.6849999999999</v>
      </c>
      <c r="R6264" s="31">
        <v>80</v>
      </c>
      <c r="S6264" s="31" t="s">
        <v>108</v>
      </c>
    </row>
    <row r="6265" spans="1:19" x14ac:dyDescent="0.35">
      <c r="A6265" s="2">
        <v>41639</v>
      </c>
      <c r="B6265" s="31">
        <v>902.00990000000002</v>
      </c>
      <c r="C6265" s="31">
        <v>1946.123</v>
      </c>
      <c r="D6265" s="31">
        <v>740.06700000000001</v>
      </c>
      <c r="E6265" s="31">
        <v>646.01189999999997</v>
      </c>
      <c r="F6265" s="31">
        <v>101.2281</v>
      </c>
      <c r="G6265" s="31">
        <v>469.71710000000002</v>
      </c>
      <c r="H6265" s="31">
        <v>10.38078</v>
      </c>
      <c r="I6265" s="31">
        <v>2571.2089999999998</v>
      </c>
      <c r="J6265" s="31">
        <v>4420.0630000000001</v>
      </c>
      <c r="K6265" s="31">
        <v>2362.3049999999998</v>
      </c>
      <c r="L6265" s="31">
        <v>160.53</v>
      </c>
      <c r="M6265" s="31">
        <v>169.39</v>
      </c>
      <c r="N6265" s="31">
        <v>113.13800000000001</v>
      </c>
      <c r="O6265" s="31">
        <v>79.989900000000006</v>
      </c>
      <c r="P6265" s="31">
        <v>117.65049999999999</v>
      </c>
      <c r="Q6265" s="31">
        <v>2429.5976000000001</v>
      </c>
      <c r="R6265" s="31">
        <v>80.034999999999997</v>
      </c>
      <c r="S6265" s="31" t="s">
        <v>108</v>
      </c>
    </row>
    <row r="6266" spans="1:19" x14ac:dyDescent="0.35">
      <c r="A6266" s="2">
        <v>41640</v>
      </c>
      <c r="B6266" s="31">
        <v>902.00990000000002</v>
      </c>
      <c r="C6266" s="31">
        <v>1946.123</v>
      </c>
      <c r="D6266" s="31">
        <v>740.06700000000001</v>
      </c>
      <c r="E6266" s="31">
        <v>646.01189999999997</v>
      </c>
      <c r="F6266" s="31">
        <v>101.2281</v>
      </c>
      <c r="G6266" s="31">
        <v>469.71710000000002</v>
      </c>
      <c r="H6266" s="31">
        <v>10.38078</v>
      </c>
      <c r="I6266" s="31">
        <v>2571.2089999999998</v>
      </c>
      <c r="J6266" s="31">
        <v>4420.0630000000001</v>
      </c>
      <c r="K6266" s="31">
        <v>2362.3049999999998</v>
      </c>
      <c r="L6266" s="31">
        <v>160.53</v>
      </c>
      <c r="M6266" s="31">
        <v>169.39</v>
      </c>
      <c r="N6266" s="31">
        <v>113.13800000000001</v>
      </c>
      <c r="O6266" s="31">
        <v>79.989900000000006</v>
      </c>
      <c r="P6266" s="31">
        <v>117.65049999999999</v>
      </c>
      <c r="Q6266" s="31">
        <v>2429.5167000000001</v>
      </c>
      <c r="R6266" s="31">
        <v>80.108000000000004</v>
      </c>
      <c r="S6266" s="31" t="s">
        <v>108</v>
      </c>
    </row>
    <row r="6267" spans="1:19" x14ac:dyDescent="0.35">
      <c r="A6267" s="2">
        <v>41641</v>
      </c>
      <c r="B6267" s="31">
        <v>878.09879999999998</v>
      </c>
      <c r="C6267" s="31">
        <v>1882.624</v>
      </c>
      <c r="D6267" s="31">
        <v>723.98710000000005</v>
      </c>
      <c r="E6267" s="31">
        <v>648.88289999999995</v>
      </c>
      <c r="F6267" s="31">
        <v>103.1562</v>
      </c>
      <c r="G6267" s="31">
        <v>461.54020000000003</v>
      </c>
      <c r="H6267" s="31">
        <v>10.101050000000001</v>
      </c>
      <c r="I6267" s="31">
        <v>2571.2089999999998</v>
      </c>
      <c r="J6267" s="31">
        <v>4426.24</v>
      </c>
      <c r="K6267" s="31">
        <v>2361.4569999999999</v>
      </c>
      <c r="L6267" s="31">
        <v>159.27000000000001</v>
      </c>
      <c r="M6267" s="31">
        <v>167.65</v>
      </c>
      <c r="N6267" s="31">
        <v>112.3646</v>
      </c>
      <c r="O6267" s="31">
        <v>80.049599999999998</v>
      </c>
      <c r="P6267" s="31">
        <v>116.6254</v>
      </c>
      <c r="Q6267" s="31">
        <v>2400.9432000000002</v>
      </c>
      <c r="R6267" s="31">
        <v>80.63</v>
      </c>
      <c r="S6267" s="31">
        <v>100</v>
      </c>
    </row>
    <row r="6268" spans="1:19" x14ac:dyDescent="0.35">
      <c r="A6268" s="2">
        <v>41642</v>
      </c>
      <c r="B6268" s="31">
        <v>869.44839999999999</v>
      </c>
      <c r="C6268" s="31">
        <v>1850.35</v>
      </c>
      <c r="D6268" s="31">
        <v>713.20180000000005</v>
      </c>
      <c r="E6268" s="31">
        <v>642.08900000000006</v>
      </c>
      <c r="F6268" s="31">
        <v>104.28440000000001</v>
      </c>
      <c r="G6268" s="31">
        <v>461.99450000000002</v>
      </c>
      <c r="H6268" s="31">
        <v>10.342460000000001</v>
      </c>
      <c r="I6268" s="31">
        <v>2571.2089999999998</v>
      </c>
      <c r="J6268" s="31">
        <v>4424.5550000000003</v>
      </c>
      <c r="K6268" s="31">
        <v>2360.9479999999999</v>
      </c>
      <c r="L6268" s="31">
        <v>159.18</v>
      </c>
      <c r="M6268" s="31">
        <v>168.28</v>
      </c>
      <c r="N6268" s="31">
        <v>111.4885</v>
      </c>
      <c r="O6268" s="31">
        <v>80.470399999999998</v>
      </c>
      <c r="P6268" s="31">
        <v>116.2424</v>
      </c>
      <c r="Q6268" s="31">
        <v>2373.5983000000001</v>
      </c>
      <c r="R6268" s="31">
        <v>80.790999999999997</v>
      </c>
      <c r="S6268" s="31">
        <v>97.6875</v>
      </c>
    </row>
    <row r="6269" spans="1:19" x14ac:dyDescent="0.35">
      <c r="A6269" s="2">
        <v>41645</v>
      </c>
      <c r="B6269" s="31">
        <v>868.46910000000003</v>
      </c>
      <c r="C6269" s="31">
        <v>1848.394</v>
      </c>
      <c r="D6269" s="31">
        <v>713.00570000000005</v>
      </c>
      <c r="E6269" s="31">
        <v>643.36009999999999</v>
      </c>
      <c r="F6269" s="31">
        <v>104.23390000000001</v>
      </c>
      <c r="G6269" s="31">
        <v>463.99329999999998</v>
      </c>
      <c r="H6269" s="31">
        <v>10.21984</v>
      </c>
      <c r="I6269" s="31">
        <v>2575.1550000000002</v>
      </c>
      <c r="J6269" s="31">
        <v>4435.2250000000004</v>
      </c>
      <c r="K6269" s="31">
        <v>2368.5819999999999</v>
      </c>
      <c r="L6269" s="31">
        <v>158.77000000000001</v>
      </c>
      <c r="M6269" s="31">
        <v>166.97</v>
      </c>
      <c r="N6269" s="31">
        <v>111.0544</v>
      </c>
      <c r="O6269" s="31">
        <v>80.431899999999999</v>
      </c>
      <c r="P6269" s="31">
        <v>116.4902</v>
      </c>
      <c r="Q6269" s="31">
        <v>2356.5383999999999</v>
      </c>
      <c r="R6269" s="31">
        <v>80.652000000000001</v>
      </c>
      <c r="S6269" s="31">
        <v>96.283100000000005</v>
      </c>
    </row>
    <row r="6270" spans="1:19" x14ac:dyDescent="0.35">
      <c r="A6270" s="2">
        <v>41646</v>
      </c>
      <c r="B6270" s="31">
        <v>873.12070000000006</v>
      </c>
      <c r="C6270" s="31">
        <v>1871.1669999999999</v>
      </c>
      <c r="D6270" s="31">
        <v>713.00570000000005</v>
      </c>
      <c r="E6270" s="31">
        <v>644.93799999999999</v>
      </c>
      <c r="F6270" s="31">
        <v>103.52670000000001</v>
      </c>
      <c r="G6270" s="31">
        <v>463.72070000000002</v>
      </c>
      <c r="H6270" s="31">
        <v>10.250500000000001</v>
      </c>
      <c r="I6270" s="31">
        <v>2579.9969999999998</v>
      </c>
      <c r="J6270" s="31">
        <v>4443.0860000000002</v>
      </c>
      <c r="K6270" s="31">
        <v>2372.3139999999999</v>
      </c>
      <c r="L6270" s="31">
        <v>159.63999999999999</v>
      </c>
      <c r="M6270" s="31">
        <v>168.19</v>
      </c>
      <c r="N6270" s="31">
        <v>112.0331</v>
      </c>
      <c r="O6270" s="31">
        <v>80.331100000000006</v>
      </c>
      <c r="P6270" s="31">
        <v>116.1811</v>
      </c>
      <c r="Q6270" s="31">
        <v>2354.2624000000001</v>
      </c>
      <c r="R6270" s="31">
        <v>80.832999999999998</v>
      </c>
      <c r="S6270" s="31">
        <v>95.281300000000002</v>
      </c>
    </row>
    <row r="6271" spans="1:19" x14ac:dyDescent="0.35">
      <c r="A6271" s="2">
        <v>41647</v>
      </c>
      <c r="B6271" s="31">
        <v>870.83569999999997</v>
      </c>
      <c r="C6271" s="31">
        <v>1855.5889999999999</v>
      </c>
      <c r="D6271" s="31">
        <v>714.37840000000006</v>
      </c>
      <c r="E6271" s="31">
        <v>644.32439999999997</v>
      </c>
      <c r="F6271" s="31">
        <v>103.1815</v>
      </c>
      <c r="G6271" s="31">
        <v>461.26760000000002</v>
      </c>
      <c r="H6271" s="31">
        <v>10.346299999999999</v>
      </c>
      <c r="I6271" s="31">
        <v>2578.5619999999999</v>
      </c>
      <c r="J6271" s="31">
        <v>4422.3090000000002</v>
      </c>
      <c r="K6271" s="31">
        <v>2368.5819999999999</v>
      </c>
      <c r="L6271" s="31">
        <v>159.79</v>
      </c>
      <c r="M6271" s="31">
        <v>168.44</v>
      </c>
      <c r="N6271" s="31">
        <v>112.5382</v>
      </c>
      <c r="O6271" s="31">
        <v>80.192999999999998</v>
      </c>
      <c r="P6271" s="31">
        <v>116.1296</v>
      </c>
      <c r="Q6271" s="31">
        <v>2358.3514</v>
      </c>
      <c r="R6271" s="31">
        <v>81.022000000000006</v>
      </c>
      <c r="S6271" s="31">
        <v>96.311199999999999</v>
      </c>
    </row>
    <row r="6272" spans="1:19" x14ac:dyDescent="0.35">
      <c r="A6272" s="2">
        <v>41648</v>
      </c>
      <c r="B6272" s="31">
        <v>864.77700000000004</v>
      </c>
      <c r="C6272" s="31">
        <v>1846.1110000000001</v>
      </c>
      <c r="D6272" s="31">
        <v>710.72900000000004</v>
      </c>
      <c r="E6272" s="31">
        <v>633.03279999999995</v>
      </c>
      <c r="F6272" s="31">
        <v>103.5081</v>
      </c>
      <c r="G6272" s="31">
        <v>462.90300000000002</v>
      </c>
      <c r="H6272" s="31">
        <v>10.284990000000001</v>
      </c>
      <c r="I6272" s="31">
        <v>2579.4589999999998</v>
      </c>
      <c r="J6272" s="31">
        <v>4430.1710000000003</v>
      </c>
      <c r="K6272" s="31">
        <v>2368.9209999999998</v>
      </c>
      <c r="L6272" s="31">
        <v>159.83000000000001</v>
      </c>
      <c r="M6272" s="31">
        <v>168.38</v>
      </c>
      <c r="N6272" s="31">
        <v>112.00149999999999</v>
      </c>
      <c r="O6272" s="31">
        <v>80.230400000000003</v>
      </c>
      <c r="P6272" s="31">
        <v>116.0021</v>
      </c>
      <c r="Q6272" s="31">
        <v>2334.0012000000002</v>
      </c>
      <c r="R6272" s="31">
        <v>81.004999999999995</v>
      </c>
      <c r="S6272" s="31">
        <v>95.187700000000007</v>
      </c>
    </row>
    <row r="6273" spans="1:19" x14ac:dyDescent="0.35">
      <c r="A6273" s="2">
        <v>41649</v>
      </c>
      <c r="B6273" s="31">
        <v>869.85829999999999</v>
      </c>
      <c r="C6273" s="31">
        <v>1864.0309999999999</v>
      </c>
      <c r="D6273" s="31">
        <v>705.54690000000005</v>
      </c>
      <c r="E6273" s="31">
        <v>641.13440000000003</v>
      </c>
      <c r="F6273" s="31">
        <v>104.9846</v>
      </c>
      <c r="G6273" s="31">
        <v>464.62920000000003</v>
      </c>
      <c r="H6273" s="31">
        <v>10.39228</v>
      </c>
      <c r="I6273" s="31">
        <v>2580.1759999999999</v>
      </c>
      <c r="J6273" s="31">
        <v>4464.9859999999999</v>
      </c>
      <c r="K6273" s="31">
        <v>2380.6260000000002</v>
      </c>
      <c r="L6273" s="31">
        <v>160.25</v>
      </c>
      <c r="M6273" s="31">
        <v>169.37</v>
      </c>
      <c r="N6273" s="31">
        <v>112.43559999999999</v>
      </c>
      <c r="O6273" s="31">
        <v>80.723500000000001</v>
      </c>
      <c r="P6273" s="31">
        <v>116.7372</v>
      </c>
      <c r="Q6273" s="31">
        <v>2351.0531000000001</v>
      </c>
      <c r="R6273" s="31">
        <v>80.658000000000001</v>
      </c>
      <c r="S6273" s="31">
        <v>95.421800000000005</v>
      </c>
    </row>
    <row r="6274" spans="1:19" x14ac:dyDescent="0.35">
      <c r="A6274" s="2">
        <v>41652</v>
      </c>
      <c r="B6274" s="31">
        <v>864.33240000000001</v>
      </c>
      <c r="C6274" s="31">
        <v>1840.607</v>
      </c>
      <c r="D6274" s="31">
        <v>710.96720000000005</v>
      </c>
      <c r="E6274" s="31">
        <v>643.63369999999998</v>
      </c>
      <c r="F6274" s="31">
        <v>105.3432</v>
      </c>
      <c r="G6274" s="31">
        <v>470.35300000000001</v>
      </c>
      <c r="H6274" s="31">
        <v>10.39228</v>
      </c>
      <c r="I6274" s="31">
        <v>2580.1759999999999</v>
      </c>
      <c r="J6274" s="31">
        <v>4475.0929999999998</v>
      </c>
      <c r="K6274" s="31">
        <v>2387.4110000000001</v>
      </c>
      <c r="L6274" s="31">
        <v>158.26</v>
      </c>
      <c r="M6274" s="31">
        <v>167.35</v>
      </c>
      <c r="N6274" s="31">
        <v>110.794</v>
      </c>
      <c r="O6274" s="31">
        <v>81.332599999999999</v>
      </c>
      <c r="P6274" s="31">
        <v>116.58410000000001</v>
      </c>
      <c r="Q6274" s="31">
        <v>2368.7455</v>
      </c>
      <c r="R6274" s="31">
        <v>80.513000000000005</v>
      </c>
      <c r="S6274" s="31">
        <v>95.206400000000002</v>
      </c>
    </row>
    <row r="6275" spans="1:19" x14ac:dyDescent="0.35">
      <c r="A6275" s="2">
        <v>41653</v>
      </c>
      <c r="B6275" s="31">
        <v>861.56740000000002</v>
      </c>
      <c r="C6275" s="31">
        <v>1832.463</v>
      </c>
      <c r="D6275" s="31">
        <v>705.18920000000003</v>
      </c>
      <c r="E6275" s="31">
        <v>639.15599999999995</v>
      </c>
      <c r="F6275" s="31">
        <v>104.8567</v>
      </c>
      <c r="G6275" s="31">
        <v>474.98660000000001</v>
      </c>
      <c r="H6275" s="31">
        <v>10.54556</v>
      </c>
      <c r="I6275" s="31">
        <v>2589.502</v>
      </c>
      <c r="J6275" s="31">
        <v>4460.4930000000004</v>
      </c>
      <c r="K6275" s="31">
        <v>2387.92</v>
      </c>
      <c r="L6275" s="31">
        <v>159.83000000000001</v>
      </c>
      <c r="M6275" s="31">
        <v>169.15</v>
      </c>
      <c r="N6275" s="31">
        <v>112.8223</v>
      </c>
      <c r="O6275" s="31">
        <v>81.148099999999999</v>
      </c>
      <c r="P6275" s="31">
        <v>116.8732</v>
      </c>
      <c r="Q6275" s="31">
        <v>2363.5484000000001</v>
      </c>
      <c r="R6275" s="31">
        <v>80.662000000000006</v>
      </c>
      <c r="S6275" s="31">
        <v>94.962999999999994</v>
      </c>
    </row>
    <row r="6276" spans="1:19" x14ac:dyDescent="0.35">
      <c r="A6276" s="2">
        <v>41654</v>
      </c>
      <c r="B6276" s="31">
        <v>867.29750000000001</v>
      </c>
      <c r="C6276" s="31">
        <v>1837.1220000000001</v>
      </c>
      <c r="D6276" s="31">
        <v>715.02449999999999</v>
      </c>
      <c r="E6276" s="31">
        <v>645.84519999999998</v>
      </c>
      <c r="F6276" s="31">
        <v>104.2508</v>
      </c>
      <c r="G6276" s="31">
        <v>478.98419999999999</v>
      </c>
      <c r="H6276" s="31">
        <v>10.53023</v>
      </c>
      <c r="I6276" s="31">
        <v>2587.35</v>
      </c>
      <c r="J6276" s="31">
        <v>4453.1930000000002</v>
      </c>
      <c r="K6276" s="31">
        <v>2385.5450000000001</v>
      </c>
      <c r="L6276" s="31">
        <v>160.57</v>
      </c>
      <c r="M6276" s="31">
        <v>170.45</v>
      </c>
      <c r="N6276" s="31">
        <v>113.5958</v>
      </c>
      <c r="O6276" s="31">
        <v>80.468299999999999</v>
      </c>
      <c r="P6276" s="31">
        <v>116.07769999999999</v>
      </c>
      <c r="Q6276" s="31">
        <v>2369.9423000000002</v>
      </c>
      <c r="R6276" s="31">
        <v>81.027000000000001</v>
      </c>
      <c r="S6276" s="31">
        <v>95.5154</v>
      </c>
    </row>
    <row r="6277" spans="1:19" x14ac:dyDescent="0.35">
      <c r="A6277" s="2">
        <v>41655</v>
      </c>
      <c r="B6277" s="31">
        <v>862.05849999999998</v>
      </c>
      <c r="C6277" s="31">
        <v>1815.4970000000001</v>
      </c>
      <c r="D6277" s="31">
        <v>710.1069</v>
      </c>
      <c r="E6277" s="31">
        <v>641.89750000000004</v>
      </c>
      <c r="F6277" s="31">
        <v>104.4023</v>
      </c>
      <c r="G6277" s="31">
        <v>477.89389999999997</v>
      </c>
      <c r="H6277" s="31">
        <v>10.549390000000001</v>
      </c>
      <c r="I6277" s="31">
        <v>2586.6329999999998</v>
      </c>
      <c r="J6277" s="31">
        <v>4463.8620000000001</v>
      </c>
      <c r="K6277" s="31">
        <v>2396.0619999999999</v>
      </c>
      <c r="L6277" s="31">
        <v>160.12</v>
      </c>
      <c r="M6277" s="31">
        <v>170.34</v>
      </c>
      <c r="N6277" s="31">
        <v>113.50109999999999</v>
      </c>
      <c r="O6277" s="31">
        <v>80.647800000000004</v>
      </c>
      <c r="P6277" s="31">
        <v>116.1383</v>
      </c>
      <c r="Q6277" s="31">
        <v>2362.1230999999998</v>
      </c>
      <c r="R6277" s="31">
        <v>80.91</v>
      </c>
      <c r="S6277" s="31">
        <v>95.112799999999993</v>
      </c>
    </row>
    <row r="6278" spans="1:19" x14ac:dyDescent="0.35">
      <c r="A6278" s="2">
        <v>41656</v>
      </c>
      <c r="B6278" s="31">
        <v>867.21559999999999</v>
      </c>
      <c r="C6278" s="31">
        <v>1829.404</v>
      </c>
      <c r="D6278" s="31">
        <v>716.20479999999998</v>
      </c>
      <c r="E6278" s="31">
        <v>645.23109999999997</v>
      </c>
      <c r="F6278" s="31">
        <v>105.3869</v>
      </c>
      <c r="G6278" s="31">
        <v>478.43900000000002</v>
      </c>
      <c r="H6278" s="31">
        <v>10.346299999999999</v>
      </c>
      <c r="I6278" s="31">
        <v>2586.991</v>
      </c>
      <c r="J6278" s="31">
        <v>4469.4780000000001</v>
      </c>
      <c r="K6278" s="31">
        <v>2400.1329999999998</v>
      </c>
      <c r="L6278" s="31">
        <v>159.94</v>
      </c>
      <c r="M6278" s="31">
        <v>170.13</v>
      </c>
      <c r="N6278" s="31">
        <v>113.1696</v>
      </c>
      <c r="O6278" s="31">
        <v>80.624600000000001</v>
      </c>
      <c r="P6278" s="31">
        <v>115.7627</v>
      </c>
      <c r="Q6278" s="31">
        <v>2356.5023000000001</v>
      </c>
      <c r="R6278" s="31">
        <v>81.224999999999994</v>
      </c>
      <c r="S6278" s="31">
        <v>95.009799999999998</v>
      </c>
    </row>
    <row r="6279" spans="1:19" x14ac:dyDescent="0.35">
      <c r="A6279" s="2">
        <v>41659</v>
      </c>
      <c r="B6279" s="31">
        <v>867.21559999999999</v>
      </c>
      <c r="C6279" s="31">
        <v>1829.404</v>
      </c>
      <c r="D6279" s="31">
        <v>716.20479999999998</v>
      </c>
      <c r="E6279" s="31">
        <v>645.23109999999997</v>
      </c>
      <c r="F6279" s="31">
        <v>105.3869</v>
      </c>
      <c r="G6279" s="31">
        <v>478.43900000000002</v>
      </c>
      <c r="H6279" s="31">
        <v>10.346299999999999</v>
      </c>
      <c r="I6279" s="31">
        <v>2588.7849999999999</v>
      </c>
      <c r="J6279" s="31">
        <v>4469.4780000000001</v>
      </c>
      <c r="K6279" s="31">
        <v>2403.0169999999998</v>
      </c>
      <c r="L6279" s="31">
        <v>159.94</v>
      </c>
      <c r="M6279" s="31">
        <v>170.13</v>
      </c>
      <c r="N6279" s="31">
        <v>113.1696</v>
      </c>
      <c r="O6279" s="31">
        <v>80.806799999999996</v>
      </c>
      <c r="P6279" s="31">
        <v>115.8145</v>
      </c>
      <c r="Q6279" s="31">
        <v>2353.1579000000002</v>
      </c>
      <c r="R6279" s="31">
        <v>81.224999999999994</v>
      </c>
      <c r="S6279" s="31">
        <v>93.8583</v>
      </c>
    </row>
    <row r="6280" spans="1:19" x14ac:dyDescent="0.35">
      <c r="A6280" s="2">
        <v>41660</v>
      </c>
      <c r="B6280" s="31">
        <v>868.11609999999996</v>
      </c>
      <c r="C6280" s="31">
        <v>1831.1420000000001</v>
      </c>
      <c r="D6280" s="31">
        <v>718.17190000000005</v>
      </c>
      <c r="E6280" s="31">
        <v>645.36270000000002</v>
      </c>
      <c r="F6280" s="31">
        <v>104.5201</v>
      </c>
      <c r="G6280" s="31">
        <v>465.35599999999999</v>
      </c>
      <c r="H6280" s="31">
        <v>10.265829999999999</v>
      </c>
      <c r="I6280" s="31">
        <v>2583.9430000000002</v>
      </c>
      <c r="J6280" s="31">
        <v>4467.7929999999997</v>
      </c>
      <c r="K6280" s="31">
        <v>2404.3739999999998</v>
      </c>
      <c r="L6280" s="31">
        <v>160.31</v>
      </c>
      <c r="M6280" s="31">
        <v>170.95</v>
      </c>
      <c r="N6280" s="31">
        <v>113.95099999999999</v>
      </c>
      <c r="O6280" s="31">
        <v>80.612099999999998</v>
      </c>
      <c r="P6280" s="31">
        <v>115.6527</v>
      </c>
      <c r="Q6280" s="31">
        <v>2352.9769999999999</v>
      </c>
      <c r="R6280" s="31">
        <v>81.097999999999999</v>
      </c>
      <c r="S6280" s="31">
        <v>95.4405</v>
      </c>
    </row>
    <row r="6281" spans="1:19" x14ac:dyDescent="0.35">
      <c r="A6281" s="2">
        <v>41661</v>
      </c>
      <c r="B6281" s="31">
        <v>880.0675</v>
      </c>
      <c r="C6281" s="31">
        <v>1869.2470000000001</v>
      </c>
      <c r="D6281" s="31">
        <v>718.95870000000002</v>
      </c>
      <c r="E6281" s="31">
        <v>640.8886</v>
      </c>
      <c r="F6281" s="31">
        <v>104.2424</v>
      </c>
      <c r="G6281" s="31">
        <v>464.99259999999998</v>
      </c>
      <c r="H6281" s="31">
        <v>10.334809999999999</v>
      </c>
      <c r="I6281" s="31">
        <v>2586.0949999999998</v>
      </c>
      <c r="J6281" s="31">
        <v>4453.1930000000002</v>
      </c>
      <c r="K6281" s="31">
        <v>2401.9989999999998</v>
      </c>
      <c r="L6281" s="31">
        <v>160.31</v>
      </c>
      <c r="M6281" s="31">
        <v>171.85</v>
      </c>
      <c r="N6281" s="31">
        <v>114.29819999999999</v>
      </c>
      <c r="O6281" s="31">
        <v>80.642499999999998</v>
      </c>
      <c r="P6281" s="31">
        <v>115.82380000000001</v>
      </c>
      <c r="Q6281" s="31">
        <v>2366.8706000000002</v>
      </c>
      <c r="R6281" s="31">
        <v>81.167000000000002</v>
      </c>
      <c r="S6281" s="31">
        <v>96.620199999999997</v>
      </c>
    </row>
    <row r="6282" spans="1:19" x14ac:dyDescent="0.35">
      <c r="A6282" s="2">
        <v>41662</v>
      </c>
      <c r="B6282" s="31">
        <v>875.23779999999999</v>
      </c>
      <c r="C6282" s="31">
        <v>1856.383</v>
      </c>
      <c r="D6282" s="31">
        <v>721.71259999999995</v>
      </c>
      <c r="E6282" s="31">
        <v>632.81769999999995</v>
      </c>
      <c r="F6282" s="31">
        <v>106.2453</v>
      </c>
      <c r="G6282" s="31">
        <v>464.08409999999998</v>
      </c>
      <c r="H6282" s="31">
        <v>10.69501</v>
      </c>
      <c r="I6282" s="31">
        <v>2589.681</v>
      </c>
      <c r="J6282" s="31">
        <v>4482.393</v>
      </c>
      <c r="K6282" s="31">
        <v>2410.9899999999998</v>
      </c>
      <c r="L6282" s="31">
        <v>159.07</v>
      </c>
      <c r="M6282" s="31">
        <v>170.83</v>
      </c>
      <c r="N6282" s="31">
        <v>114.0851</v>
      </c>
      <c r="O6282" s="31">
        <v>81.0929</v>
      </c>
      <c r="P6282" s="31">
        <v>116.8145</v>
      </c>
      <c r="Q6282" s="31">
        <v>2336.6053000000002</v>
      </c>
      <c r="R6282" s="31">
        <v>80.438000000000002</v>
      </c>
      <c r="S6282" s="31">
        <v>94.770399999999995</v>
      </c>
    </row>
    <row r="6283" spans="1:19" x14ac:dyDescent="0.35">
      <c r="A6283" s="2">
        <v>41663</v>
      </c>
      <c r="B6283" s="31">
        <v>877.44799999999998</v>
      </c>
      <c r="C6283" s="31">
        <v>1857.009</v>
      </c>
      <c r="D6283" s="31">
        <v>720.13900000000001</v>
      </c>
      <c r="E6283" s="31">
        <v>630.62450000000001</v>
      </c>
      <c r="F6283" s="31">
        <v>106.4136</v>
      </c>
      <c r="G6283" s="31">
        <v>466.9006</v>
      </c>
      <c r="H6283" s="31">
        <v>10.698840000000001</v>
      </c>
      <c r="I6283" s="31">
        <v>2594.5239999999999</v>
      </c>
      <c r="J6283" s="31">
        <v>4492.5</v>
      </c>
      <c r="K6283" s="31">
        <v>2421.5070000000001</v>
      </c>
      <c r="L6283" s="31">
        <v>155.38999999999999</v>
      </c>
      <c r="M6283" s="31">
        <v>166.15</v>
      </c>
      <c r="N6283" s="31">
        <v>111.51220000000001</v>
      </c>
      <c r="O6283" s="31">
        <v>82.130700000000004</v>
      </c>
      <c r="P6283" s="31">
        <v>116.8575</v>
      </c>
      <c r="Q6283" s="31">
        <v>2302.4701</v>
      </c>
      <c r="R6283" s="31">
        <v>80.457999999999998</v>
      </c>
      <c r="S6283" s="31">
        <v>93.785700000000006</v>
      </c>
    </row>
    <row r="6284" spans="1:19" x14ac:dyDescent="0.35">
      <c r="A6284" s="2">
        <v>41666</v>
      </c>
      <c r="B6284" s="31">
        <v>867.95230000000004</v>
      </c>
      <c r="C6284" s="31">
        <v>1830.7940000000001</v>
      </c>
      <c r="D6284" s="31">
        <v>714.82799999999997</v>
      </c>
      <c r="E6284" s="31">
        <v>628.21199999999999</v>
      </c>
      <c r="F6284" s="31">
        <v>106.32940000000001</v>
      </c>
      <c r="G6284" s="31">
        <v>467.99090000000001</v>
      </c>
      <c r="H6284" s="31">
        <v>11.070539999999999</v>
      </c>
      <c r="I6284" s="31">
        <v>2594.8820000000001</v>
      </c>
      <c r="J6284" s="31">
        <v>4483.5159999999996</v>
      </c>
      <c r="K6284" s="31">
        <v>2419.6410000000001</v>
      </c>
      <c r="L6284" s="31">
        <v>154.84</v>
      </c>
      <c r="M6284" s="31">
        <v>164.18</v>
      </c>
      <c r="N6284" s="31">
        <v>110.58880000000001</v>
      </c>
      <c r="O6284" s="31">
        <v>82.065700000000007</v>
      </c>
      <c r="P6284" s="31">
        <v>116.7547</v>
      </c>
      <c r="Q6284" s="31">
        <v>2258.6437999999998</v>
      </c>
      <c r="R6284" s="31">
        <v>80.524000000000001</v>
      </c>
      <c r="S6284" s="31">
        <v>91.59</v>
      </c>
    </row>
    <row r="6285" spans="1:19" x14ac:dyDescent="0.35">
      <c r="A6285" s="2">
        <v>41667</v>
      </c>
      <c r="B6285" s="31">
        <v>874.74659999999994</v>
      </c>
      <c r="C6285" s="31">
        <v>1834.0619999999999</v>
      </c>
      <c r="D6285" s="31">
        <v>717.97529999999995</v>
      </c>
      <c r="E6285" s="31">
        <v>627.37860000000001</v>
      </c>
      <c r="F6285" s="31">
        <v>105.2354</v>
      </c>
      <c r="G6285" s="31">
        <v>467.17320000000001</v>
      </c>
      <c r="H6285" s="31">
        <v>11.13185</v>
      </c>
      <c r="I6285" s="31">
        <v>2595.241</v>
      </c>
      <c r="J6285" s="31">
        <v>4493.0619999999999</v>
      </c>
      <c r="K6285" s="31">
        <v>2418.114</v>
      </c>
      <c r="L6285" s="31">
        <v>155.93</v>
      </c>
      <c r="M6285" s="31">
        <v>165.78</v>
      </c>
      <c r="N6285" s="31">
        <v>110.5256</v>
      </c>
      <c r="O6285" s="31">
        <v>81.781499999999994</v>
      </c>
      <c r="P6285" s="31">
        <v>116.6692</v>
      </c>
      <c r="Q6285" s="31">
        <v>2265.5617000000002</v>
      </c>
      <c r="R6285" s="31">
        <v>80.567999999999998</v>
      </c>
      <c r="S6285" s="31">
        <v>91.739699999999999</v>
      </c>
    </row>
    <row r="6286" spans="1:19" x14ac:dyDescent="0.35">
      <c r="A6286" s="2">
        <v>41668</v>
      </c>
      <c r="B6286" s="31">
        <v>877.85720000000003</v>
      </c>
      <c r="C6286" s="31">
        <v>1855.6179999999999</v>
      </c>
      <c r="D6286" s="31">
        <v>722.10609999999997</v>
      </c>
      <c r="E6286" s="31">
        <v>626.1943</v>
      </c>
      <c r="F6286" s="31">
        <v>106.22</v>
      </c>
      <c r="G6286" s="31">
        <v>461.26769999999999</v>
      </c>
      <c r="H6286" s="31">
        <v>11.18167</v>
      </c>
      <c r="I6286" s="31">
        <v>2593.268</v>
      </c>
      <c r="J6286" s="31">
        <v>4512.7150000000001</v>
      </c>
      <c r="K6286" s="31">
        <v>2425.578</v>
      </c>
      <c r="L6286" s="31">
        <v>154.44999999999999</v>
      </c>
      <c r="M6286" s="31">
        <v>163.41999999999999</v>
      </c>
      <c r="N6286" s="31">
        <v>109.6417</v>
      </c>
      <c r="O6286" s="31">
        <v>82.213399999999993</v>
      </c>
      <c r="P6286" s="31">
        <v>116.508</v>
      </c>
      <c r="Q6286" s="31">
        <v>2271.9627</v>
      </c>
      <c r="R6286" s="31">
        <v>80.504999999999995</v>
      </c>
      <c r="S6286" s="31">
        <v>92.712900000000005</v>
      </c>
    </row>
    <row r="6287" spans="1:19" x14ac:dyDescent="0.35">
      <c r="A6287" s="2">
        <v>41669</v>
      </c>
      <c r="B6287" s="31">
        <v>878.34839999999997</v>
      </c>
      <c r="C6287" s="31">
        <v>1859.5820000000001</v>
      </c>
      <c r="D6287" s="31">
        <v>722.69619999999998</v>
      </c>
      <c r="E6287" s="31">
        <v>623.91340000000002</v>
      </c>
      <c r="F6287" s="31">
        <v>104.5622</v>
      </c>
      <c r="G6287" s="31">
        <v>463.35739999999998</v>
      </c>
      <c r="H6287" s="31">
        <v>11.15868</v>
      </c>
      <c r="I6287" s="31">
        <v>2596.317</v>
      </c>
      <c r="J6287" s="31">
        <v>4506.5389999999998</v>
      </c>
      <c r="K6287" s="31">
        <v>2431.1759999999999</v>
      </c>
      <c r="L6287" s="31">
        <v>155.32</v>
      </c>
      <c r="M6287" s="31">
        <v>164.69</v>
      </c>
      <c r="N6287" s="31">
        <v>110.55719999999999</v>
      </c>
      <c r="O6287" s="31">
        <v>81.8399</v>
      </c>
      <c r="P6287" s="31">
        <v>115.8177</v>
      </c>
      <c r="Q6287" s="31">
        <v>2271.2440000000001</v>
      </c>
      <c r="R6287" s="31">
        <v>81.084999999999994</v>
      </c>
      <c r="S6287" s="31">
        <v>91.767799999999994</v>
      </c>
    </row>
    <row r="6288" spans="1:19" x14ac:dyDescent="0.35">
      <c r="A6288" s="2">
        <v>41670</v>
      </c>
      <c r="B6288" s="31">
        <v>866.15139999999997</v>
      </c>
      <c r="C6288" s="31">
        <v>1829.751</v>
      </c>
      <c r="D6288" s="31">
        <v>717.38520000000005</v>
      </c>
      <c r="E6288" s="31">
        <v>621.36929999999995</v>
      </c>
      <c r="F6288" s="31">
        <v>104.33499999999999</v>
      </c>
      <c r="G6288" s="31">
        <v>466.1739</v>
      </c>
      <c r="H6288" s="31">
        <v>11.15485</v>
      </c>
      <c r="I6288" s="31">
        <v>2596.6759999999999</v>
      </c>
      <c r="J6288" s="31">
        <v>4517.2079999999996</v>
      </c>
      <c r="K6288" s="31">
        <v>2442.2020000000002</v>
      </c>
      <c r="L6288" s="31">
        <v>154.91</v>
      </c>
      <c r="M6288" s="31">
        <v>164.56</v>
      </c>
      <c r="N6288" s="31">
        <v>110.93600000000001</v>
      </c>
      <c r="O6288" s="31">
        <v>82.425399999999996</v>
      </c>
      <c r="P6288" s="31">
        <v>115.1536</v>
      </c>
      <c r="Q6288" s="31">
        <v>2271.6547999999998</v>
      </c>
      <c r="R6288" s="31">
        <v>81.311000000000007</v>
      </c>
      <c r="S6288" s="31">
        <v>91.767799999999994</v>
      </c>
    </row>
    <row r="6289" spans="1:19" x14ac:dyDescent="0.35">
      <c r="A6289" s="2">
        <v>41673</v>
      </c>
      <c r="B6289" s="31">
        <v>862.7133</v>
      </c>
      <c r="C6289" s="31">
        <v>1812.7149999999999</v>
      </c>
      <c r="D6289" s="31">
        <v>706.56640000000004</v>
      </c>
      <c r="E6289" s="31">
        <v>618.8691</v>
      </c>
      <c r="F6289" s="31">
        <v>106.0265</v>
      </c>
      <c r="G6289" s="31">
        <v>469.80810000000002</v>
      </c>
      <c r="H6289" s="31">
        <v>11.16635</v>
      </c>
      <c r="I6289" s="31">
        <v>2597.393</v>
      </c>
      <c r="J6289" s="31">
        <v>4541.3530000000001</v>
      </c>
      <c r="K6289" s="31">
        <v>2444.5770000000002</v>
      </c>
      <c r="L6289" s="31">
        <v>151.09</v>
      </c>
      <c r="M6289" s="31">
        <v>158.99</v>
      </c>
      <c r="N6289" s="31">
        <v>108.2842</v>
      </c>
      <c r="O6289" s="31">
        <v>83.019300000000001</v>
      </c>
      <c r="P6289" s="31">
        <v>115.43389999999999</v>
      </c>
      <c r="Q6289" s="31">
        <v>2248.3051999999998</v>
      </c>
      <c r="R6289" s="31">
        <v>81.009</v>
      </c>
      <c r="S6289" s="31">
        <v>91.767799999999994</v>
      </c>
    </row>
    <row r="6290" spans="1:19" x14ac:dyDescent="0.35">
      <c r="A6290" s="2">
        <v>41674</v>
      </c>
      <c r="B6290" s="31">
        <v>860.91240000000005</v>
      </c>
      <c r="C6290" s="31">
        <v>1810.0730000000001</v>
      </c>
      <c r="D6290" s="31">
        <v>709.51700000000005</v>
      </c>
      <c r="E6290" s="31">
        <v>619.39549999999997</v>
      </c>
      <c r="F6290" s="31">
        <v>105.2944</v>
      </c>
      <c r="G6290" s="31">
        <v>477.25819999999999</v>
      </c>
      <c r="H6290" s="31">
        <v>11.024570000000001</v>
      </c>
      <c r="I6290" s="31">
        <v>2598.11</v>
      </c>
      <c r="J6290" s="31">
        <v>4531.2460000000001</v>
      </c>
      <c r="K6290" s="31">
        <v>2443.8980000000001</v>
      </c>
      <c r="L6290" s="31">
        <v>152.05000000000001</v>
      </c>
      <c r="M6290" s="31">
        <v>159.66999999999999</v>
      </c>
      <c r="N6290" s="31">
        <v>108.9787</v>
      </c>
      <c r="O6290" s="31">
        <v>82.904399999999995</v>
      </c>
      <c r="P6290" s="31">
        <v>115.36499999999999</v>
      </c>
      <c r="Q6290" s="31">
        <v>2226.4693000000002</v>
      </c>
      <c r="R6290" s="31">
        <v>81.120999999999995</v>
      </c>
      <c r="S6290" s="31">
        <v>89.3536</v>
      </c>
    </row>
    <row r="6291" spans="1:19" x14ac:dyDescent="0.35">
      <c r="A6291" s="2">
        <v>41675</v>
      </c>
      <c r="B6291" s="31">
        <v>864.92349999999999</v>
      </c>
      <c r="C6291" s="31">
        <v>1836.635</v>
      </c>
      <c r="D6291" s="31">
        <v>704.99279999999999</v>
      </c>
      <c r="E6291" s="31">
        <v>619.30780000000004</v>
      </c>
      <c r="F6291" s="31">
        <v>105.7741</v>
      </c>
      <c r="G6291" s="31">
        <v>478.3485</v>
      </c>
      <c r="H6291" s="31">
        <v>11.05139</v>
      </c>
      <c r="I6291" s="31">
        <v>2599.1860000000001</v>
      </c>
      <c r="J6291" s="31">
        <v>4521.7</v>
      </c>
      <c r="K6291" s="31">
        <v>2445.4250000000002</v>
      </c>
      <c r="L6291" s="31">
        <v>152.07</v>
      </c>
      <c r="M6291" s="31">
        <v>158.77000000000001</v>
      </c>
      <c r="N6291" s="31">
        <v>108.7735</v>
      </c>
      <c r="O6291" s="31">
        <v>83.062899999999999</v>
      </c>
      <c r="P6291" s="31">
        <v>115.55410000000001</v>
      </c>
      <c r="Q6291" s="31">
        <v>2223.6183000000001</v>
      </c>
      <c r="R6291" s="31">
        <v>81.036000000000001</v>
      </c>
      <c r="S6291" s="31">
        <v>88.670500000000004</v>
      </c>
    </row>
    <row r="6292" spans="1:19" x14ac:dyDescent="0.35">
      <c r="A6292" s="2">
        <v>41676</v>
      </c>
      <c r="B6292" s="31">
        <v>872.61829999999998</v>
      </c>
      <c r="C6292" s="31">
        <v>1865.6310000000001</v>
      </c>
      <c r="D6292" s="31">
        <v>711.09069999999997</v>
      </c>
      <c r="E6292" s="31">
        <v>627.46640000000002</v>
      </c>
      <c r="F6292" s="31">
        <v>105.7993</v>
      </c>
      <c r="G6292" s="31">
        <v>481.80099999999999</v>
      </c>
      <c r="H6292" s="31">
        <v>11.059049999999999</v>
      </c>
      <c r="I6292" s="31">
        <v>2597.752</v>
      </c>
      <c r="J6292" s="31">
        <v>4512.1540000000005</v>
      </c>
      <c r="K6292" s="31">
        <v>2432.8719999999998</v>
      </c>
      <c r="L6292" s="31">
        <v>154.03</v>
      </c>
      <c r="M6292" s="31">
        <v>160.11000000000001</v>
      </c>
      <c r="N6292" s="31">
        <v>110.0916</v>
      </c>
      <c r="O6292" s="31">
        <v>82.523499999999999</v>
      </c>
      <c r="P6292" s="31">
        <v>116.1246</v>
      </c>
      <c r="Q6292" s="31">
        <v>2255.8290999999999</v>
      </c>
      <c r="R6292" s="31">
        <v>80.906000000000006</v>
      </c>
      <c r="S6292" s="31">
        <v>88.932500000000005</v>
      </c>
    </row>
    <row r="6293" spans="1:19" x14ac:dyDescent="0.35">
      <c r="A6293" s="2">
        <v>41677</v>
      </c>
      <c r="B6293" s="31">
        <v>891.03660000000002</v>
      </c>
      <c r="C6293" s="31">
        <v>1911.4549999999999</v>
      </c>
      <c r="D6293" s="31">
        <v>720.72929999999997</v>
      </c>
      <c r="E6293" s="31">
        <v>628.56299999999999</v>
      </c>
      <c r="F6293" s="31">
        <v>106.279</v>
      </c>
      <c r="G6293" s="31">
        <v>483.89069999999998</v>
      </c>
      <c r="H6293" s="31">
        <v>11.196999999999999</v>
      </c>
      <c r="I6293" s="31">
        <v>2595.9580000000001</v>
      </c>
      <c r="J6293" s="31">
        <v>4525.0690000000004</v>
      </c>
      <c r="K6293" s="31">
        <v>2441.3539999999998</v>
      </c>
      <c r="L6293" s="31">
        <v>156.38999999999999</v>
      </c>
      <c r="M6293" s="31">
        <v>162.34</v>
      </c>
      <c r="N6293" s="31">
        <v>112.32510000000001</v>
      </c>
      <c r="O6293" s="31">
        <v>82.236699999999999</v>
      </c>
      <c r="P6293" s="31">
        <v>116.2868</v>
      </c>
      <c r="Q6293" s="31">
        <v>2274.0756000000001</v>
      </c>
      <c r="R6293" s="31">
        <v>80.691000000000003</v>
      </c>
      <c r="S6293" s="31">
        <v>90.018000000000001</v>
      </c>
    </row>
    <row r="6294" spans="1:19" x14ac:dyDescent="0.35">
      <c r="A6294" s="2">
        <v>41680</v>
      </c>
      <c r="B6294" s="31">
        <v>883.81079999999997</v>
      </c>
      <c r="C6294" s="31">
        <v>1895.539</v>
      </c>
      <c r="D6294" s="31">
        <v>722.85530000000006</v>
      </c>
      <c r="E6294" s="31">
        <v>624.22760000000005</v>
      </c>
      <c r="F6294" s="31">
        <v>107.27200000000001</v>
      </c>
      <c r="G6294" s="31">
        <v>481.7602</v>
      </c>
      <c r="H6294" s="31">
        <v>11.15184</v>
      </c>
      <c r="I6294" s="31">
        <v>2598.6480000000001</v>
      </c>
      <c r="J6294" s="31">
        <v>4523.9459999999999</v>
      </c>
      <c r="K6294" s="31">
        <v>2438.3000000000002</v>
      </c>
      <c r="L6294" s="31">
        <v>156.5</v>
      </c>
      <c r="M6294" s="31">
        <v>162.62</v>
      </c>
      <c r="N6294" s="31">
        <v>112.94070000000001</v>
      </c>
      <c r="O6294" s="31">
        <v>82.389799999999994</v>
      </c>
      <c r="P6294" s="31">
        <v>116.53360000000001</v>
      </c>
      <c r="Q6294" s="31">
        <v>2269.9630000000002</v>
      </c>
      <c r="R6294" s="31">
        <v>80.641999999999996</v>
      </c>
      <c r="S6294" s="31">
        <v>89.774699999999996</v>
      </c>
    </row>
    <row r="6295" spans="1:19" x14ac:dyDescent="0.35">
      <c r="A6295" s="2">
        <v>41681</v>
      </c>
      <c r="B6295" s="31">
        <v>885.84410000000003</v>
      </c>
      <c r="C6295" s="31">
        <v>1912.972</v>
      </c>
      <c r="D6295" s="31">
        <v>723.64319999999998</v>
      </c>
      <c r="E6295" s="31">
        <v>622.37530000000004</v>
      </c>
      <c r="F6295" s="31">
        <v>108.5427</v>
      </c>
      <c r="G6295" s="31">
        <v>484.98970000000003</v>
      </c>
      <c r="H6295" s="31">
        <v>11.16178</v>
      </c>
      <c r="I6295" s="31">
        <v>2598.6480000000001</v>
      </c>
      <c r="J6295" s="31">
        <v>4511.0309999999999</v>
      </c>
      <c r="K6295" s="31">
        <v>2438.1309999999999</v>
      </c>
      <c r="L6295" s="31">
        <v>158.13</v>
      </c>
      <c r="M6295" s="31">
        <v>164.05</v>
      </c>
      <c r="N6295" s="31">
        <v>114.0536</v>
      </c>
      <c r="O6295" s="31">
        <v>82.103999999999999</v>
      </c>
      <c r="P6295" s="31">
        <v>116.78149999999999</v>
      </c>
      <c r="Q6295" s="31">
        <v>2292.7734</v>
      </c>
      <c r="R6295" s="31">
        <v>80.638000000000005</v>
      </c>
      <c r="S6295" s="31">
        <v>91.908199999999994</v>
      </c>
    </row>
    <row r="6296" spans="1:19" x14ac:dyDescent="0.35">
      <c r="A6296" s="2">
        <v>41682</v>
      </c>
      <c r="B6296" s="31">
        <v>887.28790000000004</v>
      </c>
      <c r="C6296" s="31">
        <v>1919.721</v>
      </c>
      <c r="D6296" s="31">
        <v>723.4067</v>
      </c>
      <c r="E6296" s="31">
        <v>629.7604</v>
      </c>
      <c r="F6296" s="31">
        <v>108.9803</v>
      </c>
      <c r="G6296" s="31">
        <v>480.91219999999998</v>
      </c>
      <c r="H6296" s="31">
        <v>11.30002</v>
      </c>
      <c r="I6296" s="31">
        <v>2597.5720000000001</v>
      </c>
      <c r="J6296" s="31">
        <v>4499.2389999999996</v>
      </c>
      <c r="K6296" s="31">
        <v>2430.1579999999999</v>
      </c>
      <c r="L6296" s="31">
        <v>158.44</v>
      </c>
      <c r="M6296" s="31">
        <v>164.88</v>
      </c>
      <c r="N6296" s="31">
        <v>114.42449999999999</v>
      </c>
      <c r="O6296" s="31">
        <v>81.978800000000007</v>
      </c>
      <c r="P6296" s="31">
        <v>116.0316</v>
      </c>
      <c r="Q6296" s="31">
        <v>2313.5221999999999</v>
      </c>
      <c r="R6296" s="31">
        <v>80.679000000000002</v>
      </c>
      <c r="S6296" s="31">
        <v>93.386600000000001</v>
      </c>
    </row>
    <row r="6297" spans="1:19" x14ac:dyDescent="0.35">
      <c r="A6297" s="2">
        <v>41683</v>
      </c>
      <c r="B6297" s="31">
        <v>888.61770000000001</v>
      </c>
      <c r="C6297" s="31">
        <v>1927.62</v>
      </c>
      <c r="D6297" s="31">
        <v>722.30240000000003</v>
      </c>
      <c r="E6297" s="31">
        <v>625.68430000000001</v>
      </c>
      <c r="F6297" s="31">
        <v>109.40949999999999</v>
      </c>
      <c r="G6297" s="31">
        <v>488.55239999999998</v>
      </c>
      <c r="H6297" s="31">
        <v>11.251239999999999</v>
      </c>
      <c r="I6297" s="31">
        <v>2599.5450000000001</v>
      </c>
      <c r="J6297" s="31">
        <v>4517.2079999999996</v>
      </c>
      <c r="K6297" s="31">
        <v>2440.5050000000001</v>
      </c>
      <c r="L6297" s="31">
        <v>159.07</v>
      </c>
      <c r="M6297" s="31">
        <v>166.86</v>
      </c>
      <c r="N6297" s="31">
        <v>115.2611</v>
      </c>
      <c r="O6297" s="31">
        <v>82.274600000000007</v>
      </c>
      <c r="P6297" s="31">
        <v>116.6896</v>
      </c>
      <c r="Q6297" s="31">
        <v>2295.6329000000001</v>
      </c>
      <c r="R6297" s="31">
        <v>80.322999999999993</v>
      </c>
      <c r="S6297" s="31">
        <v>92.291799999999995</v>
      </c>
    </row>
    <row r="6298" spans="1:19" x14ac:dyDescent="0.35">
      <c r="A6298" s="2">
        <v>41684</v>
      </c>
      <c r="B6298" s="31">
        <v>893.29939999999999</v>
      </c>
      <c r="C6298" s="31">
        <v>1943.3779999999999</v>
      </c>
      <c r="D6298" s="31">
        <v>723.48649999999998</v>
      </c>
      <c r="E6298" s="31">
        <v>629.19939999999997</v>
      </c>
      <c r="F6298" s="31">
        <v>110.96639999999999</v>
      </c>
      <c r="G6298" s="31">
        <v>486.53280000000001</v>
      </c>
      <c r="H6298" s="31">
        <v>11.28547</v>
      </c>
      <c r="I6298" s="31">
        <v>2601.3380000000002</v>
      </c>
      <c r="J6298" s="31">
        <v>4513.277</v>
      </c>
      <c r="K6298" s="31">
        <v>2437.4520000000002</v>
      </c>
      <c r="L6298" s="31">
        <v>160.01</v>
      </c>
      <c r="M6298" s="31">
        <v>167.14</v>
      </c>
      <c r="N6298" s="31">
        <v>115.57680000000001</v>
      </c>
      <c r="O6298" s="31">
        <v>82.517099999999999</v>
      </c>
      <c r="P6298" s="31">
        <v>116.86</v>
      </c>
      <c r="Q6298" s="31">
        <v>2323.5039000000002</v>
      </c>
      <c r="R6298" s="31">
        <v>80.135999999999996</v>
      </c>
      <c r="S6298" s="31">
        <v>93.0685</v>
      </c>
    </row>
    <row r="6299" spans="1:19" x14ac:dyDescent="0.35">
      <c r="A6299" s="2">
        <v>41687</v>
      </c>
      <c r="B6299" s="31">
        <v>893.29939999999999</v>
      </c>
      <c r="C6299" s="31">
        <v>1943.3779999999999</v>
      </c>
      <c r="D6299" s="31">
        <v>723.48649999999998</v>
      </c>
      <c r="E6299" s="31">
        <v>629.19939999999997</v>
      </c>
      <c r="F6299" s="31">
        <v>110.96639999999999</v>
      </c>
      <c r="G6299" s="31">
        <v>486.53280000000001</v>
      </c>
      <c r="H6299" s="31">
        <v>11.28547</v>
      </c>
      <c r="I6299" s="31">
        <v>2599.5450000000001</v>
      </c>
      <c r="J6299" s="31">
        <v>4513.277</v>
      </c>
      <c r="K6299" s="31">
        <v>2437.4520000000002</v>
      </c>
      <c r="L6299" s="31">
        <v>160.01</v>
      </c>
      <c r="M6299" s="31">
        <v>167.14</v>
      </c>
      <c r="N6299" s="31">
        <v>115.57680000000001</v>
      </c>
      <c r="O6299" s="31">
        <v>82.484300000000005</v>
      </c>
      <c r="P6299" s="31">
        <v>117.0051</v>
      </c>
      <c r="Q6299" s="31">
        <v>2340.5511000000001</v>
      </c>
      <c r="R6299" s="31">
        <v>80.135999999999996</v>
      </c>
      <c r="S6299" s="31">
        <v>94.434700000000007</v>
      </c>
    </row>
    <row r="6300" spans="1:19" x14ac:dyDescent="0.35">
      <c r="A6300" s="2">
        <v>41688</v>
      </c>
      <c r="B6300" s="31">
        <v>904.38760000000002</v>
      </c>
      <c r="C6300" s="31">
        <v>1962.0129999999999</v>
      </c>
      <c r="D6300" s="31">
        <v>733.55139999999994</v>
      </c>
      <c r="E6300" s="31">
        <v>633.50540000000001</v>
      </c>
      <c r="F6300" s="31">
        <v>111.4545</v>
      </c>
      <c r="G6300" s="31">
        <v>494.88650000000001</v>
      </c>
      <c r="H6300" s="31">
        <v>11.255039999999999</v>
      </c>
      <c r="I6300" s="31">
        <v>2599.904</v>
      </c>
      <c r="J6300" s="31">
        <v>4524.5069999999996</v>
      </c>
      <c r="K6300" s="31">
        <v>2439.4879999999998</v>
      </c>
      <c r="L6300" s="31">
        <v>160.22999999999999</v>
      </c>
      <c r="M6300" s="31">
        <v>168.94</v>
      </c>
      <c r="N6300" s="31">
        <v>116.0188</v>
      </c>
      <c r="O6300" s="31">
        <v>82.120999999999995</v>
      </c>
      <c r="P6300" s="31">
        <v>117.4148</v>
      </c>
      <c r="Q6300" s="31">
        <v>2327.5068999999999</v>
      </c>
      <c r="R6300" s="31">
        <v>80.007999999999996</v>
      </c>
      <c r="S6300" s="31">
        <v>93.957400000000007</v>
      </c>
    </row>
    <row r="6301" spans="1:19" x14ac:dyDescent="0.35">
      <c r="A6301" s="2">
        <v>41689</v>
      </c>
      <c r="B6301" s="31">
        <v>904.55190000000005</v>
      </c>
      <c r="C6301" s="31">
        <v>1959.463</v>
      </c>
      <c r="D6301" s="31">
        <v>739.47190000000001</v>
      </c>
      <c r="E6301" s="31">
        <v>632.45090000000005</v>
      </c>
      <c r="F6301" s="31">
        <v>111.11790000000001</v>
      </c>
      <c r="G6301" s="31">
        <v>492.77510000000001</v>
      </c>
      <c r="H6301" s="31">
        <v>11.15995</v>
      </c>
      <c r="I6301" s="31">
        <v>2600.6210000000001</v>
      </c>
      <c r="J6301" s="31">
        <v>4516.6459999999997</v>
      </c>
      <c r="K6301" s="31">
        <v>2442.7109999999998</v>
      </c>
      <c r="L6301" s="31">
        <v>159.18</v>
      </c>
      <c r="M6301" s="31">
        <v>167.24</v>
      </c>
      <c r="N6301" s="31">
        <v>115.3716</v>
      </c>
      <c r="O6301" s="31">
        <v>82.233099999999993</v>
      </c>
      <c r="P6301" s="31">
        <v>117.4408</v>
      </c>
      <c r="Q6301" s="31">
        <v>2328.4911000000002</v>
      </c>
      <c r="R6301" s="31">
        <v>80.144000000000005</v>
      </c>
      <c r="S6301" s="31">
        <v>93.882599999999996</v>
      </c>
    </row>
    <row r="6302" spans="1:19" x14ac:dyDescent="0.35">
      <c r="A6302" s="2">
        <v>41690</v>
      </c>
      <c r="B6302" s="31">
        <v>903.31989999999996</v>
      </c>
      <c r="C6302" s="31">
        <v>1975.2860000000001</v>
      </c>
      <c r="D6302" s="31">
        <v>737.30100000000004</v>
      </c>
      <c r="E6302" s="31">
        <v>630.07820000000004</v>
      </c>
      <c r="F6302" s="31">
        <v>110.82340000000001</v>
      </c>
      <c r="G6302" s="31">
        <v>494.88650000000001</v>
      </c>
      <c r="H6302" s="31">
        <v>11.319699999999999</v>
      </c>
      <c r="I6302" s="31">
        <v>2603.491</v>
      </c>
      <c r="J6302" s="31">
        <v>4508.223</v>
      </c>
      <c r="K6302" s="31">
        <v>2434.9079999999999</v>
      </c>
      <c r="L6302" s="31">
        <v>160.12</v>
      </c>
      <c r="M6302" s="31">
        <v>169.17</v>
      </c>
      <c r="N6302" s="31">
        <v>115.9083</v>
      </c>
      <c r="O6302" s="31">
        <v>82.151399999999995</v>
      </c>
      <c r="P6302" s="31">
        <v>117.09059999999999</v>
      </c>
      <c r="Q6302" s="31">
        <v>2308.0416</v>
      </c>
      <c r="R6302" s="31">
        <v>80.286000000000001</v>
      </c>
      <c r="S6302" s="31">
        <v>93.255600000000001</v>
      </c>
    </row>
    <row r="6303" spans="1:19" x14ac:dyDescent="0.35">
      <c r="A6303" s="2">
        <v>41691</v>
      </c>
      <c r="B6303" s="31">
        <v>899.21320000000003</v>
      </c>
      <c r="C6303" s="31">
        <v>1963.5170000000001</v>
      </c>
      <c r="D6303" s="31">
        <v>731.97249999999997</v>
      </c>
      <c r="E6303" s="31">
        <v>630.51760000000002</v>
      </c>
      <c r="F6303" s="31">
        <v>111.38720000000001</v>
      </c>
      <c r="G6303" s="31">
        <v>499.47640000000001</v>
      </c>
      <c r="H6303" s="31">
        <v>11.220800000000001</v>
      </c>
      <c r="I6303" s="31">
        <v>2602.2350000000001</v>
      </c>
      <c r="J6303" s="31">
        <v>4512.1540000000005</v>
      </c>
      <c r="K6303" s="31">
        <v>2442.0320000000002</v>
      </c>
      <c r="L6303" s="31">
        <v>159.94</v>
      </c>
      <c r="M6303" s="31">
        <v>169.66</v>
      </c>
      <c r="N6303" s="31">
        <v>115.68729999999999</v>
      </c>
      <c r="O6303" s="31">
        <v>81.863100000000003</v>
      </c>
      <c r="P6303" s="31">
        <v>117.364</v>
      </c>
      <c r="Q6303" s="31">
        <v>2329.1288</v>
      </c>
      <c r="R6303" s="31">
        <v>80.236999999999995</v>
      </c>
      <c r="S6303" s="31">
        <v>92.928100000000001</v>
      </c>
    </row>
    <row r="6304" spans="1:19" x14ac:dyDescent="0.35">
      <c r="A6304" s="2">
        <v>41694</v>
      </c>
      <c r="B6304" s="31">
        <v>905.12689999999998</v>
      </c>
      <c r="C6304" s="31">
        <v>1966.1320000000001</v>
      </c>
      <c r="D6304" s="31">
        <v>735.72220000000004</v>
      </c>
      <c r="E6304" s="31">
        <v>623.57529999999997</v>
      </c>
      <c r="F6304" s="31">
        <v>112.599</v>
      </c>
      <c r="G6304" s="31">
        <v>504.89249999999998</v>
      </c>
      <c r="H6304" s="31">
        <v>11.25123</v>
      </c>
      <c r="I6304" s="31">
        <v>2603.1320000000001</v>
      </c>
      <c r="J6304" s="31">
        <v>4507.1000000000004</v>
      </c>
      <c r="K6304" s="31">
        <v>2438.8090000000002</v>
      </c>
      <c r="L6304" s="31">
        <v>160.97</v>
      </c>
      <c r="M6304" s="31">
        <v>171.01</v>
      </c>
      <c r="N6304" s="31">
        <v>116.42919999999999</v>
      </c>
      <c r="O6304" s="31">
        <v>82.042500000000004</v>
      </c>
      <c r="P6304" s="31">
        <v>117.2105</v>
      </c>
      <c r="Q6304" s="31">
        <v>2327.1098000000002</v>
      </c>
      <c r="R6304" s="31">
        <v>80.198999999999998</v>
      </c>
      <c r="S6304" s="31">
        <v>91.597700000000003</v>
      </c>
    </row>
    <row r="6305" spans="1:19" x14ac:dyDescent="0.35">
      <c r="A6305" s="2">
        <v>41695</v>
      </c>
      <c r="B6305" s="31">
        <v>895.51710000000003</v>
      </c>
      <c r="C6305" s="31">
        <v>1942.9860000000001</v>
      </c>
      <c r="D6305" s="31">
        <v>728.81489999999997</v>
      </c>
      <c r="E6305" s="31">
        <v>622.69650000000001</v>
      </c>
      <c r="F6305" s="31">
        <v>112.9945</v>
      </c>
      <c r="G6305" s="31">
        <v>509.39060000000001</v>
      </c>
      <c r="H6305" s="31">
        <v>11.11049</v>
      </c>
      <c r="I6305" s="31">
        <v>2604.567</v>
      </c>
      <c r="J6305" s="31">
        <v>4520.0540000000001</v>
      </c>
      <c r="K6305" s="31">
        <v>2443.7280000000001</v>
      </c>
      <c r="L6305" s="31">
        <v>160.99</v>
      </c>
      <c r="M6305" s="31">
        <v>171.25</v>
      </c>
      <c r="N6305" s="31">
        <v>116.44499999999999</v>
      </c>
      <c r="O6305" s="31">
        <v>82.258700000000005</v>
      </c>
      <c r="P6305" s="31">
        <v>117.2704</v>
      </c>
      <c r="Q6305" s="31">
        <v>2320.1813999999999</v>
      </c>
      <c r="R6305" s="31">
        <v>80.137</v>
      </c>
      <c r="S6305" s="31">
        <v>91.176699999999997</v>
      </c>
    </row>
    <row r="6306" spans="1:19" x14ac:dyDescent="0.35">
      <c r="A6306" s="2">
        <v>41696</v>
      </c>
      <c r="B6306" s="31">
        <v>895.5992</v>
      </c>
      <c r="C6306" s="31">
        <v>1952.2049999999999</v>
      </c>
      <c r="D6306" s="31">
        <v>729.60429999999997</v>
      </c>
      <c r="E6306" s="31">
        <v>619.84050000000002</v>
      </c>
      <c r="F6306" s="31">
        <v>111.7574</v>
      </c>
      <c r="G6306" s="31">
        <v>512.97069999999997</v>
      </c>
      <c r="H6306" s="31">
        <v>11.152329999999999</v>
      </c>
      <c r="I6306" s="31">
        <v>2604.567</v>
      </c>
      <c r="J6306" s="31">
        <v>4528.8090000000002</v>
      </c>
      <c r="K6306" s="31">
        <v>2452.04</v>
      </c>
      <c r="L6306" s="31">
        <v>160.62</v>
      </c>
      <c r="M6306" s="31">
        <v>171.95</v>
      </c>
      <c r="N6306" s="31">
        <v>115.97929999999999</v>
      </c>
      <c r="O6306" s="31">
        <v>82.177599999999998</v>
      </c>
      <c r="P6306" s="31">
        <v>116.6985</v>
      </c>
      <c r="Q6306" s="31">
        <v>2321.9823999999999</v>
      </c>
      <c r="R6306" s="31">
        <v>80.429000000000002</v>
      </c>
      <c r="S6306" s="31">
        <v>91.5565</v>
      </c>
    </row>
    <row r="6307" spans="1:19" x14ac:dyDescent="0.35">
      <c r="A6307" s="2">
        <v>41697</v>
      </c>
      <c r="B6307" s="31">
        <v>891.49249999999995</v>
      </c>
      <c r="C6307" s="31">
        <v>1935.7280000000001</v>
      </c>
      <c r="D6307" s="31">
        <v>722.697</v>
      </c>
      <c r="E6307" s="31">
        <v>619.35720000000003</v>
      </c>
      <c r="F6307" s="31">
        <v>112.0772</v>
      </c>
      <c r="G6307" s="31">
        <v>510.40030000000002</v>
      </c>
      <c r="H6307" s="31">
        <v>11.23981</v>
      </c>
      <c r="I6307" s="31">
        <v>2604.029</v>
      </c>
      <c r="J6307" s="31">
        <v>4537.3090000000002</v>
      </c>
      <c r="K6307" s="31">
        <v>2462.3879999999999</v>
      </c>
      <c r="L6307" s="31">
        <v>161.66</v>
      </c>
      <c r="M6307" s="31">
        <v>173.15</v>
      </c>
      <c r="N6307" s="31">
        <v>116.8554</v>
      </c>
      <c r="O6307" s="31">
        <v>82.333600000000004</v>
      </c>
      <c r="P6307" s="31">
        <v>116.827</v>
      </c>
      <c r="Q6307" s="31">
        <v>2338.9686000000002</v>
      </c>
      <c r="R6307" s="31">
        <v>80.284999999999997</v>
      </c>
      <c r="S6307" s="31">
        <v>92.931899999999999</v>
      </c>
    </row>
    <row r="6308" spans="1:19" x14ac:dyDescent="0.35">
      <c r="A6308" s="2">
        <v>41698</v>
      </c>
      <c r="B6308" s="31">
        <v>892.23170000000005</v>
      </c>
      <c r="C6308" s="31">
        <v>1946.778</v>
      </c>
      <c r="D6308" s="31">
        <v>724.86789999999996</v>
      </c>
      <c r="E6308" s="31">
        <v>618.47839999999997</v>
      </c>
      <c r="F6308" s="31">
        <v>111.2188</v>
      </c>
      <c r="G6308" s="31">
        <v>519.21299999999997</v>
      </c>
      <c r="H6308" s="31">
        <v>11.24742</v>
      </c>
      <c r="I6308" s="31">
        <v>2604.3870000000002</v>
      </c>
      <c r="J6308" s="31">
        <v>4529.3519999999999</v>
      </c>
      <c r="K6308" s="31">
        <v>2450.683</v>
      </c>
      <c r="L6308" s="31">
        <v>161.97</v>
      </c>
      <c r="M6308" s="31">
        <v>172.38</v>
      </c>
      <c r="N6308" s="31">
        <v>116.6581</v>
      </c>
      <c r="O6308" s="31">
        <v>82.349299999999999</v>
      </c>
      <c r="P6308" s="31">
        <v>117.93600000000001</v>
      </c>
      <c r="Q6308" s="31">
        <v>2346.7487000000001</v>
      </c>
      <c r="R6308" s="31">
        <v>79.691000000000003</v>
      </c>
      <c r="S6308" s="31">
        <v>92.613799999999998</v>
      </c>
    </row>
    <row r="6309" spans="1:19" x14ac:dyDescent="0.35">
      <c r="A6309" s="2">
        <v>41701</v>
      </c>
      <c r="B6309" s="31">
        <v>909.80859999999996</v>
      </c>
      <c r="C6309" s="31">
        <v>1974.828</v>
      </c>
      <c r="D6309" s="31">
        <v>740.45860000000005</v>
      </c>
      <c r="E6309" s="31">
        <v>614.17240000000004</v>
      </c>
      <c r="F6309" s="31">
        <v>113.634</v>
      </c>
      <c r="G6309" s="31">
        <v>517.46879999999999</v>
      </c>
      <c r="H6309" s="31">
        <v>11.099080000000001</v>
      </c>
      <c r="I6309" s="31">
        <v>2605.643</v>
      </c>
      <c r="J6309" s="31">
        <v>4545.8339999999998</v>
      </c>
      <c r="K6309" s="31">
        <v>2463.578</v>
      </c>
      <c r="L6309" s="31">
        <v>160.71</v>
      </c>
      <c r="M6309" s="31">
        <v>171.4</v>
      </c>
      <c r="N6309" s="31">
        <v>115.8215</v>
      </c>
      <c r="O6309" s="31">
        <v>82.860399999999998</v>
      </c>
      <c r="P6309" s="31">
        <v>117.6117</v>
      </c>
      <c r="Q6309" s="31">
        <v>2308.6462999999999</v>
      </c>
      <c r="R6309" s="31">
        <v>80.076999999999998</v>
      </c>
      <c r="S6309" s="31">
        <v>91.126199999999997</v>
      </c>
    </row>
    <row r="6310" spans="1:19" x14ac:dyDescent="0.35">
      <c r="A6310" s="2">
        <v>41702</v>
      </c>
      <c r="B6310" s="31">
        <v>894.12080000000003</v>
      </c>
      <c r="C6310" s="31">
        <v>1951.943</v>
      </c>
      <c r="D6310" s="31">
        <v>724.47320000000002</v>
      </c>
      <c r="E6310" s="31">
        <v>621.37829999999997</v>
      </c>
      <c r="F6310" s="31">
        <v>112.59050000000001</v>
      </c>
      <c r="G6310" s="31">
        <v>522.51769999999999</v>
      </c>
      <c r="H6310" s="31">
        <v>11.24362</v>
      </c>
      <c r="I6310" s="31">
        <v>2605.2840000000001</v>
      </c>
      <c r="J6310" s="31">
        <v>4521.9639999999999</v>
      </c>
      <c r="K6310" s="31">
        <v>2456.9140000000002</v>
      </c>
      <c r="L6310" s="31">
        <v>163.19</v>
      </c>
      <c r="M6310" s="31">
        <v>175.83</v>
      </c>
      <c r="N6310" s="31">
        <v>117.3368</v>
      </c>
      <c r="O6310" s="31">
        <v>82.292199999999994</v>
      </c>
      <c r="P6310" s="31">
        <v>117.3472</v>
      </c>
      <c r="Q6310" s="31">
        <v>2322.0765000000001</v>
      </c>
      <c r="R6310" s="31">
        <v>80.168000000000006</v>
      </c>
      <c r="S6310" s="31">
        <v>91.444299999999998</v>
      </c>
    </row>
    <row r="6311" spans="1:19" x14ac:dyDescent="0.35">
      <c r="A6311" s="2">
        <v>41703</v>
      </c>
      <c r="B6311" s="31">
        <v>881.22559999999999</v>
      </c>
      <c r="C6311" s="31">
        <v>1922.52</v>
      </c>
      <c r="D6311" s="31">
        <v>718.35530000000006</v>
      </c>
      <c r="E6311" s="31">
        <v>619.48889999999994</v>
      </c>
      <c r="F6311" s="31">
        <v>112.7925</v>
      </c>
      <c r="G6311" s="31">
        <v>521.59969999999998</v>
      </c>
      <c r="H6311" s="31">
        <v>11.29687</v>
      </c>
      <c r="I6311" s="31">
        <v>2603.491</v>
      </c>
      <c r="J6311" s="31">
        <v>4521.9639999999999</v>
      </c>
      <c r="K6311" s="31">
        <v>2455.886</v>
      </c>
      <c r="L6311" s="31">
        <v>163.28</v>
      </c>
      <c r="M6311" s="31">
        <v>175.66</v>
      </c>
      <c r="N6311" s="31">
        <v>117.6999</v>
      </c>
      <c r="O6311" s="31">
        <v>82.134500000000003</v>
      </c>
      <c r="P6311" s="31">
        <v>117.3215</v>
      </c>
      <c r="Q6311" s="31">
        <v>2329.4378999999999</v>
      </c>
      <c r="R6311" s="31">
        <v>80.108999999999995</v>
      </c>
      <c r="S6311" s="31">
        <v>90.340299999999999</v>
      </c>
    </row>
    <row r="6312" spans="1:19" x14ac:dyDescent="0.35">
      <c r="A6312" s="2">
        <v>41704</v>
      </c>
      <c r="B6312" s="31">
        <v>883.52539999999999</v>
      </c>
      <c r="C6312" s="31">
        <v>1925.92</v>
      </c>
      <c r="D6312" s="31">
        <v>712.63210000000004</v>
      </c>
      <c r="E6312" s="31">
        <v>620.49950000000001</v>
      </c>
      <c r="F6312" s="31">
        <v>113.7603</v>
      </c>
      <c r="G6312" s="31">
        <v>528.02560000000005</v>
      </c>
      <c r="H6312" s="31">
        <v>11.262639999999999</v>
      </c>
      <c r="I6312" s="31">
        <v>2604.2979999999998</v>
      </c>
      <c r="J6312" s="31">
        <v>4510.5959999999995</v>
      </c>
      <c r="K6312" s="31">
        <v>2445.7370000000001</v>
      </c>
      <c r="L6312" s="31">
        <v>163.6</v>
      </c>
      <c r="M6312" s="31">
        <v>175.5</v>
      </c>
      <c r="N6312" s="31">
        <v>117.5025</v>
      </c>
      <c r="O6312" s="31">
        <v>81.5321</v>
      </c>
      <c r="P6312" s="31">
        <v>118.17400000000001</v>
      </c>
      <c r="Q6312" s="31">
        <v>2356.558</v>
      </c>
      <c r="R6312" s="31">
        <v>79.662999999999997</v>
      </c>
      <c r="S6312" s="31">
        <v>90.218699999999998</v>
      </c>
    </row>
    <row r="6313" spans="1:19" x14ac:dyDescent="0.35">
      <c r="A6313" s="2">
        <v>41705</v>
      </c>
      <c r="B6313" s="31">
        <v>890.83540000000005</v>
      </c>
      <c r="C6313" s="31">
        <v>1944.424</v>
      </c>
      <c r="D6313" s="31">
        <v>720.3288</v>
      </c>
      <c r="E6313" s="31">
        <v>597.29999999999995</v>
      </c>
      <c r="F6313" s="31">
        <v>112.61579999999999</v>
      </c>
      <c r="G6313" s="31">
        <v>535.27769999999998</v>
      </c>
      <c r="H6313" s="31">
        <v>11.338710000000001</v>
      </c>
      <c r="I6313" s="31">
        <v>2602.7719999999999</v>
      </c>
      <c r="J6313" s="31">
        <v>4493.5460000000003</v>
      </c>
      <c r="K6313" s="31">
        <v>2446.7689999999998</v>
      </c>
      <c r="L6313" s="31">
        <v>163.76</v>
      </c>
      <c r="M6313" s="31">
        <v>175.59</v>
      </c>
      <c r="N6313" s="31">
        <v>116.9422</v>
      </c>
      <c r="O6313" s="31">
        <v>81.342500000000001</v>
      </c>
      <c r="P6313" s="31">
        <v>118.3613</v>
      </c>
      <c r="Q6313" s="31">
        <v>2348.0284999999999</v>
      </c>
      <c r="R6313" s="31">
        <v>79.718999999999994</v>
      </c>
      <c r="S6313" s="31">
        <v>90.939099999999996</v>
      </c>
    </row>
    <row r="6314" spans="1:19" x14ac:dyDescent="0.35">
      <c r="A6314" s="2">
        <v>41708</v>
      </c>
      <c r="B6314" s="31">
        <v>882.99519999999995</v>
      </c>
      <c r="C6314" s="31">
        <v>1928.5650000000001</v>
      </c>
      <c r="D6314" s="31">
        <v>715.39229999999998</v>
      </c>
      <c r="E6314" s="31">
        <v>585.08150000000001</v>
      </c>
      <c r="F6314" s="31">
        <v>112.8935</v>
      </c>
      <c r="G6314" s="31">
        <v>520.95709999999997</v>
      </c>
      <c r="H6314" s="31">
        <v>11.35012</v>
      </c>
      <c r="I6314" s="31">
        <v>2603.221</v>
      </c>
      <c r="J6314" s="31">
        <v>4497.5240000000003</v>
      </c>
      <c r="K6314" s="31">
        <v>2450.8969999999999</v>
      </c>
      <c r="L6314" s="31">
        <v>163.69</v>
      </c>
      <c r="M6314" s="31">
        <v>175.09</v>
      </c>
      <c r="N6314" s="31">
        <v>117.0448</v>
      </c>
      <c r="O6314" s="31">
        <v>81.412999999999997</v>
      </c>
      <c r="P6314" s="31">
        <v>118.50749999999999</v>
      </c>
      <c r="Q6314" s="31">
        <v>2319.9176000000002</v>
      </c>
      <c r="R6314" s="31">
        <v>79.768000000000001</v>
      </c>
      <c r="S6314" s="31">
        <v>89.133399999999995</v>
      </c>
    </row>
    <row r="6315" spans="1:19" x14ac:dyDescent="0.35">
      <c r="A6315" s="2">
        <v>41709</v>
      </c>
      <c r="B6315" s="31">
        <v>885.90620000000001</v>
      </c>
      <c r="C6315" s="31">
        <v>1939.7729999999999</v>
      </c>
      <c r="D6315" s="31">
        <v>715.86649999999997</v>
      </c>
      <c r="E6315" s="31">
        <v>570.02149999999995</v>
      </c>
      <c r="F6315" s="31">
        <v>113.33110000000001</v>
      </c>
      <c r="G6315" s="31">
        <v>518.84569999999997</v>
      </c>
      <c r="H6315" s="31">
        <v>11.4338</v>
      </c>
      <c r="I6315" s="31">
        <v>2602.8609999999999</v>
      </c>
      <c r="J6315" s="31">
        <v>4502.0709999999999</v>
      </c>
      <c r="K6315" s="31">
        <v>2448.145</v>
      </c>
      <c r="L6315" s="31">
        <v>162.65</v>
      </c>
      <c r="M6315" s="31">
        <v>172.83</v>
      </c>
      <c r="N6315" s="31">
        <v>116.44499999999999</v>
      </c>
      <c r="O6315" s="31">
        <v>81.452100000000002</v>
      </c>
      <c r="P6315" s="31">
        <v>118.4055</v>
      </c>
      <c r="Q6315" s="31">
        <v>2322.1201999999998</v>
      </c>
      <c r="R6315" s="31">
        <v>79.736000000000004</v>
      </c>
      <c r="S6315" s="31">
        <v>89.142700000000005</v>
      </c>
    </row>
    <row r="6316" spans="1:19" x14ac:dyDescent="0.35">
      <c r="A6316" s="2">
        <v>41710</v>
      </c>
      <c r="B6316" s="31">
        <v>881.79179999999997</v>
      </c>
      <c r="C6316" s="31">
        <v>1931.807</v>
      </c>
      <c r="D6316" s="31">
        <v>708.03890000000001</v>
      </c>
      <c r="E6316" s="31">
        <v>572.96730000000002</v>
      </c>
      <c r="F6316" s="31">
        <v>115.3287</v>
      </c>
      <c r="G6316" s="31">
        <v>509.29860000000002</v>
      </c>
      <c r="H6316" s="31">
        <v>11.205579999999999</v>
      </c>
      <c r="I6316" s="31">
        <v>2602.8609999999999</v>
      </c>
      <c r="J6316" s="31">
        <v>4512.3019999999997</v>
      </c>
      <c r="K6316" s="31">
        <v>2456.9180000000001</v>
      </c>
      <c r="L6316" s="31">
        <v>162.86000000000001</v>
      </c>
      <c r="M6316" s="31">
        <v>173.76</v>
      </c>
      <c r="N6316" s="31">
        <v>117.0211</v>
      </c>
      <c r="O6316" s="31">
        <v>81.816299999999998</v>
      </c>
      <c r="P6316" s="31">
        <v>118.7303</v>
      </c>
      <c r="Q6316" s="31">
        <v>2294.8447999999999</v>
      </c>
      <c r="R6316" s="31">
        <v>79.608000000000004</v>
      </c>
      <c r="S6316" s="31">
        <v>87.589699999999993</v>
      </c>
    </row>
    <row r="6317" spans="1:19" x14ac:dyDescent="0.35">
      <c r="A6317" s="2">
        <v>41711</v>
      </c>
      <c r="B6317" s="31">
        <v>878.77819999999997</v>
      </c>
      <c r="C6317" s="31">
        <v>1918.1579999999999</v>
      </c>
      <c r="D6317" s="31">
        <v>704.75760000000002</v>
      </c>
      <c r="E6317" s="31">
        <v>564.98050000000001</v>
      </c>
      <c r="F6317" s="31">
        <v>115.48860000000001</v>
      </c>
      <c r="G6317" s="31">
        <v>512.69510000000002</v>
      </c>
      <c r="H6317" s="31">
        <v>11.4338</v>
      </c>
      <c r="I6317" s="31">
        <v>2599.625</v>
      </c>
      <c r="J6317" s="31">
        <v>4532.7619999999997</v>
      </c>
      <c r="K6317" s="31">
        <v>2467.4110000000001</v>
      </c>
      <c r="L6317" s="31">
        <v>161.03</v>
      </c>
      <c r="M6317" s="31">
        <v>171.43</v>
      </c>
      <c r="N6317" s="31">
        <v>115.26900000000001</v>
      </c>
      <c r="O6317" s="31">
        <v>82.291799999999995</v>
      </c>
      <c r="P6317" s="31">
        <v>118.9271</v>
      </c>
      <c r="Q6317" s="31">
        <v>2291.3948999999998</v>
      </c>
      <c r="R6317" s="31">
        <v>79.62</v>
      </c>
      <c r="S6317" s="31">
        <v>87.299599999999998</v>
      </c>
    </row>
    <row r="6318" spans="1:19" x14ac:dyDescent="0.35">
      <c r="A6318" s="2">
        <v>41712</v>
      </c>
      <c r="B6318" s="31">
        <v>889.07510000000002</v>
      </c>
      <c r="C6318" s="31">
        <v>1935.279</v>
      </c>
      <c r="D6318" s="31">
        <v>713.05820000000006</v>
      </c>
      <c r="E6318" s="31">
        <v>569.77560000000005</v>
      </c>
      <c r="F6318" s="31">
        <v>116.04389999999999</v>
      </c>
      <c r="G6318" s="31">
        <v>509.84930000000003</v>
      </c>
      <c r="H6318" s="31">
        <v>11.380549999999999</v>
      </c>
      <c r="I6318" s="31">
        <v>2602.8609999999999</v>
      </c>
      <c r="J6318" s="31">
        <v>4533.8990000000003</v>
      </c>
      <c r="K6318" s="31">
        <v>2467.7550000000001</v>
      </c>
      <c r="L6318" s="31">
        <v>160.44</v>
      </c>
      <c r="M6318" s="31">
        <v>172.17</v>
      </c>
      <c r="N6318" s="31">
        <v>114.5271</v>
      </c>
      <c r="O6318" s="31">
        <v>82.831100000000006</v>
      </c>
      <c r="P6318" s="31">
        <v>118.9016</v>
      </c>
      <c r="Q6318" s="31">
        <v>2278.1046000000001</v>
      </c>
      <c r="R6318" s="31">
        <v>79.445999999999998</v>
      </c>
      <c r="S6318" s="31">
        <v>86.934700000000007</v>
      </c>
    </row>
    <row r="6319" spans="1:19" x14ac:dyDescent="0.35">
      <c r="A6319" s="2">
        <v>41715</v>
      </c>
      <c r="B6319" s="31">
        <v>873.09429999999998</v>
      </c>
      <c r="C6319" s="31">
        <v>1884.703</v>
      </c>
      <c r="D6319" s="31">
        <v>703.96709999999996</v>
      </c>
      <c r="E6319" s="31">
        <v>570.83140000000003</v>
      </c>
      <c r="F6319" s="31">
        <v>115.5307</v>
      </c>
      <c r="G6319" s="31">
        <v>511.04270000000002</v>
      </c>
      <c r="H6319" s="31">
        <v>11.525090000000001</v>
      </c>
      <c r="I6319" s="31">
        <v>2603.4009999999998</v>
      </c>
      <c r="J6319" s="31">
        <v>4520.2579999999998</v>
      </c>
      <c r="K6319" s="31">
        <v>2463.9699999999998</v>
      </c>
      <c r="L6319" s="31">
        <v>162</v>
      </c>
      <c r="M6319" s="31">
        <v>172.98</v>
      </c>
      <c r="N6319" s="31">
        <v>115.4906</v>
      </c>
      <c r="O6319" s="31">
        <v>82.696200000000005</v>
      </c>
      <c r="P6319" s="31">
        <v>118.9186</v>
      </c>
      <c r="Q6319" s="31">
        <v>2291.6619000000001</v>
      </c>
      <c r="R6319" s="31">
        <v>79.385000000000005</v>
      </c>
      <c r="S6319" s="31">
        <v>87.159300000000002</v>
      </c>
    </row>
    <row r="6320" spans="1:19" x14ac:dyDescent="0.35">
      <c r="A6320" s="2">
        <v>41716</v>
      </c>
      <c r="B6320" s="31">
        <v>877.62490000000003</v>
      </c>
      <c r="C6320" s="31">
        <v>1899.2660000000001</v>
      </c>
      <c r="D6320" s="31">
        <v>705.54819999999995</v>
      </c>
      <c r="E6320" s="31">
        <v>571.09529999999995</v>
      </c>
      <c r="F6320" s="31">
        <v>114.3528</v>
      </c>
      <c r="G6320" s="31">
        <v>520.77329999999995</v>
      </c>
      <c r="H6320" s="31">
        <v>11.464230000000001</v>
      </c>
      <c r="I6320" s="31">
        <v>2604.8389999999999</v>
      </c>
      <c r="J6320" s="31">
        <v>4527.0789999999997</v>
      </c>
      <c r="K6320" s="31">
        <v>2464.3139999999999</v>
      </c>
      <c r="L6320" s="31">
        <v>163.13999999999999</v>
      </c>
      <c r="M6320" s="31">
        <v>175.48</v>
      </c>
      <c r="N6320" s="31">
        <v>116.8629</v>
      </c>
      <c r="O6320" s="31">
        <v>82.912000000000006</v>
      </c>
      <c r="P6320" s="31">
        <v>118.7991</v>
      </c>
      <c r="Q6320" s="31">
        <v>2314.2204999999999</v>
      </c>
      <c r="R6320" s="31">
        <v>79.414000000000001</v>
      </c>
      <c r="S6320" s="31">
        <v>87.299599999999998</v>
      </c>
    </row>
    <row r="6321" spans="1:19" x14ac:dyDescent="0.35">
      <c r="A6321" s="2">
        <v>41717</v>
      </c>
      <c r="B6321" s="31">
        <v>870.45830000000001</v>
      </c>
      <c r="C6321" s="31">
        <v>1877.8810000000001</v>
      </c>
      <c r="D6321" s="31">
        <v>702.38610000000006</v>
      </c>
      <c r="E6321" s="31">
        <v>577.47400000000005</v>
      </c>
      <c r="F6321" s="31">
        <v>112.872</v>
      </c>
      <c r="G6321" s="31">
        <v>525.54679999999996</v>
      </c>
      <c r="H6321" s="31">
        <v>11.506069999999999</v>
      </c>
      <c r="I6321" s="31">
        <v>2606.6370000000002</v>
      </c>
      <c r="J6321" s="31">
        <v>4490.7039999999997</v>
      </c>
      <c r="K6321" s="31">
        <v>2459.154</v>
      </c>
      <c r="L6321" s="31">
        <v>162.13</v>
      </c>
      <c r="M6321" s="31">
        <v>174.35</v>
      </c>
      <c r="N6321" s="31">
        <v>116.2067</v>
      </c>
      <c r="O6321" s="31">
        <v>82.759500000000003</v>
      </c>
      <c r="P6321" s="31">
        <v>118.7654</v>
      </c>
      <c r="Q6321" s="31">
        <v>2309.6691000000001</v>
      </c>
      <c r="R6321" s="31">
        <v>79.995000000000005</v>
      </c>
      <c r="S6321" s="31">
        <v>87.524199999999993</v>
      </c>
    </row>
    <row r="6322" spans="1:19" x14ac:dyDescent="0.35">
      <c r="A6322" s="2">
        <v>41718</v>
      </c>
      <c r="B6322" s="31">
        <v>875.15369999999996</v>
      </c>
      <c r="C6322" s="31">
        <v>1895.068</v>
      </c>
      <c r="D6322" s="31">
        <v>702.97900000000004</v>
      </c>
      <c r="E6322" s="31">
        <v>566.56420000000003</v>
      </c>
      <c r="F6322" s="31">
        <v>111.9633</v>
      </c>
      <c r="G6322" s="31">
        <v>526.46479999999997</v>
      </c>
      <c r="H6322" s="31">
        <v>11.31208</v>
      </c>
      <c r="I6322" s="31">
        <v>2608.4349999999999</v>
      </c>
      <c r="J6322" s="31">
        <v>4487.8620000000001</v>
      </c>
      <c r="K6322" s="31">
        <v>2449.5210000000002</v>
      </c>
      <c r="L6322" s="31">
        <v>163.33000000000001</v>
      </c>
      <c r="M6322" s="31">
        <v>174.95</v>
      </c>
      <c r="N6322" s="31">
        <v>116.7522</v>
      </c>
      <c r="O6322" s="31">
        <v>82.076599999999999</v>
      </c>
      <c r="P6322" s="31">
        <v>117.6982</v>
      </c>
      <c r="Q6322" s="31">
        <v>2285.7737000000002</v>
      </c>
      <c r="R6322" s="31">
        <v>80.191999999999993</v>
      </c>
      <c r="S6322" s="31">
        <v>86.214299999999994</v>
      </c>
    </row>
    <row r="6323" spans="1:19" x14ac:dyDescent="0.35">
      <c r="A6323" s="2">
        <v>41719</v>
      </c>
      <c r="B6323" s="31">
        <v>878.61350000000004</v>
      </c>
      <c r="C6323" s="31">
        <v>1902.087</v>
      </c>
      <c r="D6323" s="31">
        <v>712.26769999999999</v>
      </c>
      <c r="E6323" s="31">
        <v>571.09529999999995</v>
      </c>
      <c r="F6323" s="31">
        <v>112.4092</v>
      </c>
      <c r="G6323" s="31">
        <v>517.28489999999999</v>
      </c>
      <c r="H6323" s="31">
        <v>11.24742</v>
      </c>
      <c r="I6323" s="31">
        <v>2608.4349999999999</v>
      </c>
      <c r="J6323" s="31">
        <v>4490.1360000000004</v>
      </c>
      <c r="K6323" s="31">
        <v>2451.413</v>
      </c>
      <c r="L6323" s="31">
        <v>162.54</v>
      </c>
      <c r="M6323" s="31">
        <v>173.72</v>
      </c>
      <c r="N6323" s="31">
        <v>115.09180000000001</v>
      </c>
      <c r="O6323" s="31">
        <v>82.0886</v>
      </c>
      <c r="P6323" s="31">
        <v>117.6807</v>
      </c>
      <c r="Q6323" s="31">
        <v>2296.1386000000002</v>
      </c>
      <c r="R6323" s="31">
        <v>80.105000000000004</v>
      </c>
      <c r="S6323" s="31">
        <v>88.066800000000001</v>
      </c>
    </row>
    <row r="6324" spans="1:19" x14ac:dyDescent="0.35">
      <c r="A6324" s="2">
        <v>41722</v>
      </c>
      <c r="B6324" s="31">
        <v>878.20159999999998</v>
      </c>
      <c r="C6324" s="31">
        <v>1892.9690000000001</v>
      </c>
      <c r="D6324" s="31">
        <v>707.91980000000001</v>
      </c>
      <c r="E6324" s="31">
        <v>570.21550000000002</v>
      </c>
      <c r="F6324" s="31">
        <v>110.3141</v>
      </c>
      <c r="G6324" s="31">
        <v>523.43539999999996</v>
      </c>
      <c r="H6324" s="31">
        <v>11.18276</v>
      </c>
      <c r="I6324" s="31">
        <v>2606.6370000000002</v>
      </c>
      <c r="J6324" s="31">
        <v>4488.9989999999998</v>
      </c>
      <c r="K6324" s="31">
        <v>2460.3580000000002</v>
      </c>
      <c r="L6324" s="31">
        <v>161.88999999999999</v>
      </c>
      <c r="M6324" s="31">
        <v>171.64</v>
      </c>
      <c r="N6324" s="31">
        <v>114.2062</v>
      </c>
      <c r="O6324" s="31">
        <v>82.204899999999995</v>
      </c>
      <c r="P6324" s="31">
        <v>117.6981</v>
      </c>
      <c r="Q6324" s="31">
        <v>2318.9189999999999</v>
      </c>
      <c r="R6324" s="31">
        <v>79.933999999999997</v>
      </c>
      <c r="S6324" s="31">
        <v>90.671400000000006</v>
      </c>
    </row>
    <row r="6325" spans="1:19" x14ac:dyDescent="0.35">
      <c r="A6325" s="2">
        <v>41723</v>
      </c>
      <c r="B6325" s="31">
        <v>879.84910000000002</v>
      </c>
      <c r="C6325" s="31">
        <v>1890.345</v>
      </c>
      <c r="D6325" s="31">
        <v>712.26769999999999</v>
      </c>
      <c r="E6325" s="31">
        <v>581.78520000000003</v>
      </c>
      <c r="F6325" s="31">
        <v>110.33929999999999</v>
      </c>
      <c r="G6325" s="31">
        <v>524.35339999999997</v>
      </c>
      <c r="H6325" s="31">
        <v>11.216989999999999</v>
      </c>
      <c r="I6325" s="31">
        <v>2606.098</v>
      </c>
      <c r="J6325" s="31">
        <v>4490.7039999999997</v>
      </c>
      <c r="K6325" s="31">
        <v>2463.9699999999998</v>
      </c>
      <c r="L6325" s="31">
        <v>162.74</v>
      </c>
      <c r="M6325" s="31">
        <v>171.79</v>
      </c>
      <c r="N6325" s="31">
        <v>114.6095</v>
      </c>
      <c r="O6325" s="31">
        <v>82.136600000000001</v>
      </c>
      <c r="P6325" s="31">
        <v>117.6473</v>
      </c>
      <c r="Q6325" s="31">
        <v>2330.0756000000001</v>
      </c>
      <c r="R6325" s="31">
        <v>79.944000000000003</v>
      </c>
      <c r="S6325" s="31">
        <v>90.626499999999993</v>
      </c>
    </row>
    <row r="6326" spans="1:19" x14ac:dyDescent="0.35">
      <c r="A6326" s="2">
        <v>41724</v>
      </c>
      <c r="B6326" s="31">
        <v>880.75519999999995</v>
      </c>
      <c r="C6326" s="31">
        <v>1906.482</v>
      </c>
      <c r="D6326" s="31">
        <v>706.14110000000005</v>
      </c>
      <c r="E6326" s="31">
        <v>573.49279999999999</v>
      </c>
      <c r="F6326" s="31">
        <v>109.6662</v>
      </c>
      <c r="G6326" s="31">
        <v>528.75969999999995</v>
      </c>
      <c r="H6326" s="31">
        <v>11.270239999999999</v>
      </c>
      <c r="I6326" s="31">
        <v>2602.1419999999998</v>
      </c>
      <c r="J6326" s="31">
        <v>4502.6400000000003</v>
      </c>
      <c r="K6326" s="31">
        <v>2466.895</v>
      </c>
      <c r="L6326" s="31">
        <v>161.28</v>
      </c>
      <c r="M6326" s="31">
        <v>168.31</v>
      </c>
      <c r="N6326" s="31">
        <v>112.9965</v>
      </c>
      <c r="O6326" s="31">
        <v>82.144800000000004</v>
      </c>
      <c r="P6326" s="31">
        <v>117.7139</v>
      </c>
      <c r="Q6326" s="31">
        <v>2353.8474999999999</v>
      </c>
      <c r="R6326" s="31">
        <v>80.031999999999996</v>
      </c>
      <c r="S6326" s="31">
        <v>92.085700000000003</v>
      </c>
    </row>
    <row r="6327" spans="1:19" x14ac:dyDescent="0.35">
      <c r="A6327" s="2">
        <v>41725</v>
      </c>
      <c r="B6327" s="31">
        <v>887.34519999999998</v>
      </c>
      <c r="C6327" s="31">
        <v>1928.1949999999999</v>
      </c>
      <c r="D6327" s="31">
        <v>710.88430000000005</v>
      </c>
      <c r="E6327" s="31">
        <v>578.35379999999998</v>
      </c>
      <c r="F6327" s="31">
        <v>108.9426</v>
      </c>
      <c r="G6327" s="31">
        <v>527.47450000000003</v>
      </c>
      <c r="H6327" s="31">
        <v>11.23981</v>
      </c>
      <c r="I6327" s="31">
        <v>2602.1419999999998</v>
      </c>
      <c r="J6327" s="31">
        <v>4504.9129999999996</v>
      </c>
      <c r="K6327" s="31">
        <v>2474.2910000000002</v>
      </c>
      <c r="L6327" s="31">
        <v>161.1</v>
      </c>
      <c r="M6327" s="31">
        <v>167.84</v>
      </c>
      <c r="N6327" s="31">
        <v>112.4114</v>
      </c>
      <c r="O6327" s="31">
        <v>82.283699999999996</v>
      </c>
      <c r="P6327" s="31">
        <v>117.3224</v>
      </c>
      <c r="Q6327" s="31">
        <v>2371.1489999999999</v>
      </c>
      <c r="R6327" s="31">
        <v>80.111000000000004</v>
      </c>
      <c r="S6327" s="31">
        <v>92.650700000000001</v>
      </c>
    </row>
    <row r="6328" spans="1:19" x14ac:dyDescent="0.35">
      <c r="A6328" s="2">
        <v>41726</v>
      </c>
      <c r="B6328" s="31">
        <v>889.32219999999995</v>
      </c>
      <c r="C6328" s="31">
        <v>1926.424</v>
      </c>
      <c r="D6328" s="31">
        <v>713.84879999999998</v>
      </c>
      <c r="E6328" s="31">
        <v>588.2518</v>
      </c>
      <c r="F6328" s="31">
        <v>108.90049999999999</v>
      </c>
      <c r="G6328" s="31">
        <v>527.47450000000003</v>
      </c>
      <c r="H6328" s="31">
        <v>11.346310000000001</v>
      </c>
      <c r="I6328" s="31">
        <v>2603.0410000000002</v>
      </c>
      <c r="J6328" s="31">
        <v>4494.1139999999996</v>
      </c>
      <c r="K6328" s="31">
        <v>2469.819</v>
      </c>
      <c r="L6328" s="31">
        <v>161.97999999999999</v>
      </c>
      <c r="M6328" s="31">
        <v>167.84</v>
      </c>
      <c r="N6328" s="31">
        <v>112.68810000000001</v>
      </c>
      <c r="O6328" s="31">
        <v>81.650400000000005</v>
      </c>
      <c r="P6328" s="31">
        <v>117.4349</v>
      </c>
      <c r="Q6328" s="31">
        <v>2394.6376</v>
      </c>
      <c r="R6328" s="31">
        <v>80.176000000000002</v>
      </c>
      <c r="S6328" s="31">
        <v>93.4268</v>
      </c>
    </row>
    <row r="6329" spans="1:19" x14ac:dyDescent="0.35">
      <c r="A6329" s="2">
        <v>41729</v>
      </c>
      <c r="B6329" s="31">
        <v>886.76859999999999</v>
      </c>
      <c r="C6329" s="31">
        <v>1914.0920000000001</v>
      </c>
      <c r="D6329" s="31">
        <v>707.52459999999996</v>
      </c>
      <c r="E6329" s="31">
        <v>585.48030000000006</v>
      </c>
      <c r="F6329" s="31">
        <v>108.017</v>
      </c>
      <c r="G6329" s="31">
        <v>537.57230000000004</v>
      </c>
      <c r="H6329" s="31">
        <v>11.23981</v>
      </c>
      <c r="I6329" s="31">
        <v>2600.5239999999999</v>
      </c>
      <c r="J6329" s="31">
        <v>4491.8410000000003</v>
      </c>
      <c r="K6329" s="31">
        <v>2466.3789999999999</v>
      </c>
      <c r="L6329" s="31">
        <v>163.19999999999999</v>
      </c>
      <c r="M6329" s="31">
        <v>171.28</v>
      </c>
      <c r="N6329" s="31">
        <v>113.4235</v>
      </c>
      <c r="O6329" s="31">
        <v>81.602400000000003</v>
      </c>
      <c r="P6329" s="31">
        <v>117.68259999999999</v>
      </c>
      <c r="Q6329" s="31">
        <v>2418.5970000000002</v>
      </c>
      <c r="R6329" s="31">
        <v>80.099999999999994</v>
      </c>
      <c r="S6329" s="31">
        <v>94.2684</v>
      </c>
    </row>
    <row r="6330" spans="1:19" x14ac:dyDescent="0.35">
      <c r="A6330" s="2">
        <v>41730</v>
      </c>
      <c r="B6330" s="31">
        <v>869.55219999999997</v>
      </c>
      <c r="C6330" s="31">
        <v>1882.4739999999999</v>
      </c>
      <c r="D6330" s="31">
        <v>706.53639999999996</v>
      </c>
      <c r="E6330" s="31">
        <v>586.84400000000005</v>
      </c>
      <c r="F6330" s="31">
        <v>107.6973</v>
      </c>
      <c r="G6330" s="31">
        <v>545.09979999999996</v>
      </c>
      <c r="H6330" s="31">
        <v>11.19417</v>
      </c>
      <c r="I6330" s="31">
        <v>2604.6590000000001</v>
      </c>
      <c r="J6330" s="31">
        <v>4486.7259999999997</v>
      </c>
      <c r="K6330" s="31">
        <v>2463.4540000000002</v>
      </c>
      <c r="L6330" s="31">
        <v>164.36</v>
      </c>
      <c r="M6330" s="31">
        <v>173.54</v>
      </c>
      <c r="N6330" s="31">
        <v>115.44759999999999</v>
      </c>
      <c r="O6330" s="31">
        <v>81.136799999999994</v>
      </c>
      <c r="P6330" s="31">
        <v>117.7932</v>
      </c>
      <c r="Q6330" s="31">
        <v>2433.672</v>
      </c>
      <c r="R6330" s="31">
        <v>80.093999999999994</v>
      </c>
      <c r="S6330" s="31">
        <v>94.230999999999995</v>
      </c>
    </row>
    <row r="6331" spans="1:19" x14ac:dyDescent="0.35">
      <c r="A6331" s="2">
        <v>41731</v>
      </c>
      <c r="B6331" s="31">
        <v>863.04459999999995</v>
      </c>
      <c r="C6331" s="31">
        <v>1880.5719999999999</v>
      </c>
      <c r="D6331" s="31">
        <v>690.92340000000002</v>
      </c>
      <c r="E6331" s="31">
        <v>587.85580000000004</v>
      </c>
      <c r="F6331" s="31">
        <v>108.60599999999999</v>
      </c>
      <c r="G6331" s="31">
        <v>536.92970000000003</v>
      </c>
      <c r="H6331" s="31">
        <v>11.095269999999999</v>
      </c>
      <c r="I6331" s="31">
        <v>2603.221</v>
      </c>
      <c r="J6331" s="31">
        <v>4470.8119999999999</v>
      </c>
      <c r="K6331" s="31">
        <v>2456.058</v>
      </c>
      <c r="L6331" s="31">
        <v>164.82</v>
      </c>
      <c r="M6331" s="31">
        <v>173.97</v>
      </c>
      <c r="N6331" s="31">
        <v>115.70059999999999</v>
      </c>
      <c r="O6331" s="31">
        <v>81.022900000000007</v>
      </c>
      <c r="P6331" s="31">
        <v>117.56319999999999</v>
      </c>
      <c r="Q6331" s="31">
        <v>2443.9598000000001</v>
      </c>
      <c r="R6331" s="31">
        <v>80.215000000000003</v>
      </c>
      <c r="S6331" s="31">
        <v>93.819500000000005</v>
      </c>
    </row>
    <row r="6332" spans="1:19" x14ac:dyDescent="0.35">
      <c r="A6332" s="2">
        <v>41732</v>
      </c>
      <c r="B6332" s="31">
        <v>873.91809999999998</v>
      </c>
      <c r="C6332" s="31">
        <v>1910.0909999999999</v>
      </c>
      <c r="D6332" s="31">
        <v>696.65470000000005</v>
      </c>
      <c r="E6332" s="31">
        <v>584.95240000000001</v>
      </c>
      <c r="F6332" s="31">
        <v>108.0843</v>
      </c>
      <c r="G6332" s="31">
        <v>541.70320000000004</v>
      </c>
      <c r="H6332" s="31">
        <v>11.095269999999999</v>
      </c>
      <c r="I6332" s="31">
        <v>2599.625</v>
      </c>
      <c r="J6332" s="31">
        <v>4472.5169999999998</v>
      </c>
      <c r="K6332" s="31">
        <v>2458.4659999999999</v>
      </c>
      <c r="L6332" s="31">
        <v>164.82</v>
      </c>
      <c r="M6332" s="31">
        <v>172.39</v>
      </c>
      <c r="N6332" s="31">
        <v>114.8309</v>
      </c>
      <c r="O6332" s="31">
        <v>80.889200000000002</v>
      </c>
      <c r="P6332" s="31">
        <v>117.1268</v>
      </c>
      <c r="Q6332" s="31">
        <v>2433.8402000000001</v>
      </c>
      <c r="R6332" s="31">
        <v>80.474999999999994</v>
      </c>
      <c r="S6332" s="31">
        <v>94.2684</v>
      </c>
    </row>
    <row r="6333" spans="1:19" x14ac:dyDescent="0.35">
      <c r="A6333" s="2">
        <v>41733</v>
      </c>
      <c r="B6333" s="31">
        <v>878.3664</v>
      </c>
      <c r="C6333" s="31">
        <v>1922.883</v>
      </c>
      <c r="D6333" s="31">
        <v>706.14110000000005</v>
      </c>
      <c r="E6333" s="31">
        <v>582.84079999999994</v>
      </c>
      <c r="F6333" s="31">
        <v>109.67449999999999</v>
      </c>
      <c r="G6333" s="31">
        <v>541.15239999999994</v>
      </c>
      <c r="H6333" s="31">
        <v>11.281650000000001</v>
      </c>
      <c r="I6333" s="31">
        <v>2599.2649999999999</v>
      </c>
      <c r="J6333" s="31">
        <v>4498.0929999999998</v>
      </c>
      <c r="K6333" s="31">
        <v>2468.4430000000002</v>
      </c>
      <c r="L6333" s="31">
        <v>162.81</v>
      </c>
      <c r="M6333" s="31">
        <v>168.32</v>
      </c>
      <c r="N6333" s="31">
        <v>111.88160000000001</v>
      </c>
      <c r="O6333" s="31">
        <v>81.135599999999997</v>
      </c>
      <c r="P6333" s="31">
        <v>116.9302</v>
      </c>
      <c r="Q6333" s="31">
        <v>2438.4288000000001</v>
      </c>
      <c r="R6333" s="31">
        <v>80.423000000000002</v>
      </c>
      <c r="S6333" s="31">
        <v>94.735900000000001</v>
      </c>
    </row>
    <row r="6334" spans="1:19" x14ac:dyDescent="0.35">
      <c r="A6334" s="2">
        <v>41736</v>
      </c>
      <c r="B6334" s="31">
        <v>871.69399999999996</v>
      </c>
      <c r="C6334" s="31">
        <v>1919.4059999999999</v>
      </c>
      <c r="D6334" s="31">
        <v>700.60739999999998</v>
      </c>
      <c r="E6334" s="31">
        <v>587.45989999999995</v>
      </c>
      <c r="F6334" s="31">
        <v>109.23699999999999</v>
      </c>
      <c r="G6334" s="31">
        <v>537.66409999999996</v>
      </c>
      <c r="H6334" s="31">
        <v>11.25502</v>
      </c>
      <c r="I6334" s="31">
        <v>2605.3789999999999</v>
      </c>
      <c r="J6334" s="31">
        <v>4504.9129999999996</v>
      </c>
      <c r="K6334" s="31">
        <v>2471.3670000000002</v>
      </c>
      <c r="L6334" s="31">
        <v>160.88</v>
      </c>
      <c r="M6334" s="31">
        <v>165.72</v>
      </c>
      <c r="N6334" s="31">
        <v>110.67189999999999</v>
      </c>
      <c r="O6334" s="31">
        <v>81.489800000000002</v>
      </c>
      <c r="P6334" s="31">
        <v>117.3412</v>
      </c>
      <c r="Q6334" s="31">
        <v>2444.2624999999998</v>
      </c>
      <c r="R6334" s="31">
        <v>80.231999999999999</v>
      </c>
      <c r="S6334" s="31">
        <v>95.053899999999999</v>
      </c>
    </row>
    <row r="6335" spans="1:19" x14ac:dyDescent="0.35">
      <c r="A6335" s="2">
        <v>41737</v>
      </c>
      <c r="B6335" s="31">
        <v>886.45950000000005</v>
      </c>
      <c r="C6335" s="31">
        <v>1954.799</v>
      </c>
      <c r="D6335" s="31">
        <v>704.99459999999999</v>
      </c>
      <c r="E6335" s="31">
        <v>587.3895</v>
      </c>
      <c r="F6335" s="31">
        <v>110.14570000000001</v>
      </c>
      <c r="G6335" s="31">
        <v>544.01210000000003</v>
      </c>
      <c r="H6335" s="31">
        <v>11.375859999999999</v>
      </c>
      <c r="I6335" s="31">
        <v>2604.48</v>
      </c>
      <c r="J6335" s="31">
        <v>4511.7330000000002</v>
      </c>
      <c r="K6335" s="31">
        <v>2467.067</v>
      </c>
      <c r="L6335" s="31">
        <v>161.49</v>
      </c>
      <c r="M6335" s="31">
        <v>166.7</v>
      </c>
      <c r="N6335" s="31">
        <v>111.59699999999999</v>
      </c>
      <c r="O6335" s="31">
        <v>82.299199999999999</v>
      </c>
      <c r="P6335" s="31">
        <v>117.79559999999999</v>
      </c>
      <c r="Q6335" s="31">
        <v>2462.174</v>
      </c>
      <c r="R6335" s="31">
        <v>79.751999999999995</v>
      </c>
      <c r="S6335" s="31">
        <v>96.503299999999996</v>
      </c>
    </row>
    <row r="6336" spans="1:19" x14ac:dyDescent="0.35">
      <c r="A6336" s="2">
        <v>41738</v>
      </c>
      <c r="B6336" s="31">
        <v>889.27840000000003</v>
      </c>
      <c r="C6336" s="31">
        <v>1972.7449999999999</v>
      </c>
      <c r="D6336" s="31">
        <v>714.43979999999999</v>
      </c>
      <c r="E6336" s="31">
        <v>582.8673</v>
      </c>
      <c r="F6336" s="31">
        <v>109.87649999999999</v>
      </c>
      <c r="G6336" s="31">
        <v>549.27099999999996</v>
      </c>
      <c r="H6336" s="31">
        <v>11.45866</v>
      </c>
      <c r="I6336" s="31">
        <v>2605.7379999999998</v>
      </c>
      <c r="J6336" s="31">
        <v>4517.4170000000004</v>
      </c>
      <c r="K6336" s="31">
        <v>2464.3139999999999</v>
      </c>
      <c r="L6336" s="31">
        <v>163.22</v>
      </c>
      <c r="M6336" s="31">
        <v>169.02</v>
      </c>
      <c r="N6336" s="31">
        <v>113.5737</v>
      </c>
      <c r="O6336" s="31">
        <v>82.508700000000005</v>
      </c>
      <c r="P6336" s="31">
        <v>118.0506</v>
      </c>
      <c r="Q6336" s="31">
        <v>2470.3431999999998</v>
      </c>
      <c r="R6336" s="31">
        <v>79.483999999999995</v>
      </c>
      <c r="S6336" s="31">
        <v>96.998900000000006</v>
      </c>
    </row>
    <row r="6337" spans="1:19" x14ac:dyDescent="0.35">
      <c r="A6337" s="2">
        <v>41739</v>
      </c>
      <c r="B6337" s="31">
        <v>885.88160000000005</v>
      </c>
      <c r="C6337" s="31">
        <v>1971.1489999999999</v>
      </c>
      <c r="D6337" s="31">
        <v>712.81939999999997</v>
      </c>
      <c r="E6337" s="31">
        <v>586.01729999999998</v>
      </c>
      <c r="F6337" s="31">
        <v>111.1049</v>
      </c>
      <c r="G6337" s="31">
        <v>544.57320000000004</v>
      </c>
      <c r="H6337" s="31">
        <v>11.303100000000001</v>
      </c>
      <c r="I6337" s="31">
        <v>2606.817</v>
      </c>
      <c r="J6337" s="31">
        <v>4535.6040000000003</v>
      </c>
      <c r="K6337" s="31">
        <v>2475.1509999999998</v>
      </c>
      <c r="L6337" s="31">
        <v>159.91999999999999</v>
      </c>
      <c r="M6337" s="31">
        <v>164.3</v>
      </c>
      <c r="N6337" s="31">
        <v>110.06310000000001</v>
      </c>
      <c r="O6337" s="31">
        <v>82.775599999999997</v>
      </c>
      <c r="P6337" s="31">
        <v>118.5294</v>
      </c>
      <c r="Q6337" s="31">
        <v>2487.1992</v>
      </c>
      <c r="R6337" s="31">
        <v>79.382999999999996</v>
      </c>
      <c r="S6337" s="31">
        <v>97.485200000000006</v>
      </c>
    </row>
    <row r="6338" spans="1:19" x14ac:dyDescent="0.35">
      <c r="A6338" s="2">
        <v>41740</v>
      </c>
      <c r="B6338" s="31">
        <v>884.76009999999997</v>
      </c>
      <c r="C6338" s="31">
        <v>1972.431</v>
      </c>
      <c r="D6338" s="31">
        <v>713.72860000000003</v>
      </c>
      <c r="E6338" s="31">
        <v>587.01160000000004</v>
      </c>
      <c r="F6338" s="31">
        <v>110.9787</v>
      </c>
      <c r="G6338" s="31">
        <v>537.73289999999997</v>
      </c>
      <c r="H6338" s="31">
        <v>11.35844</v>
      </c>
      <c r="I6338" s="31">
        <v>2607.5360000000001</v>
      </c>
      <c r="J6338" s="31">
        <v>4539.0140000000001</v>
      </c>
      <c r="K6338" s="31">
        <v>2478.42</v>
      </c>
      <c r="L6338" s="31">
        <v>158.58000000000001</v>
      </c>
      <c r="M6338" s="31">
        <v>162.19</v>
      </c>
      <c r="N6338" s="31">
        <v>108.92449999999999</v>
      </c>
      <c r="O6338" s="31">
        <v>82.677800000000005</v>
      </c>
      <c r="P6338" s="31">
        <v>118.5894</v>
      </c>
      <c r="Q6338" s="31">
        <v>2472.1251999999999</v>
      </c>
      <c r="R6338" s="31">
        <v>79.451999999999998</v>
      </c>
      <c r="S6338" s="31">
        <v>95.745900000000006</v>
      </c>
    </row>
    <row r="6339" spans="1:19" x14ac:dyDescent="0.35">
      <c r="A6339" s="2">
        <v>41743</v>
      </c>
      <c r="B6339" s="31">
        <v>897.38070000000005</v>
      </c>
      <c r="C6339" s="31">
        <v>1990.259</v>
      </c>
      <c r="D6339" s="31">
        <v>717.68280000000004</v>
      </c>
      <c r="E6339" s="31">
        <v>586.90160000000003</v>
      </c>
      <c r="F6339" s="31">
        <v>111.6939</v>
      </c>
      <c r="G6339" s="31">
        <v>543.77070000000003</v>
      </c>
      <c r="H6339" s="31">
        <v>11.34708</v>
      </c>
      <c r="I6339" s="31">
        <v>2608.2559999999999</v>
      </c>
      <c r="J6339" s="31">
        <v>4531.6260000000002</v>
      </c>
      <c r="K6339" s="31">
        <v>2474.9789999999998</v>
      </c>
      <c r="L6339" s="31">
        <v>159.69999999999999</v>
      </c>
      <c r="M6339" s="31">
        <v>162.58000000000001</v>
      </c>
      <c r="N6339" s="31">
        <v>109.7547</v>
      </c>
      <c r="O6339" s="31">
        <v>82.507999999999996</v>
      </c>
      <c r="P6339" s="31">
        <v>117.97539999999999</v>
      </c>
      <c r="Q6339" s="31">
        <v>2463.0859999999998</v>
      </c>
      <c r="R6339" s="31">
        <v>79.728999999999999</v>
      </c>
      <c r="S6339" s="31">
        <v>95.876800000000003</v>
      </c>
    </row>
    <row r="6340" spans="1:19" x14ac:dyDescent="0.35">
      <c r="A6340" s="2">
        <v>41744</v>
      </c>
      <c r="B6340" s="31">
        <v>899.36040000000003</v>
      </c>
      <c r="C6340" s="31">
        <v>1995.5609999999999</v>
      </c>
      <c r="D6340" s="31">
        <v>723.81179999999995</v>
      </c>
      <c r="E6340" s="31">
        <v>575.85950000000003</v>
      </c>
      <c r="F6340" s="31">
        <v>109.4053</v>
      </c>
      <c r="G6340" s="31">
        <v>552.68799999999999</v>
      </c>
      <c r="H6340" s="31">
        <v>11.29027</v>
      </c>
      <c r="I6340" s="31">
        <v>2608.7950000000001</v>
      </c>
      <c r="J6340" s="31">
        <v>4531.6260000000002</v>
      </c>
      <c r="K6340" s="31">
        <v>2486.5039999999999</v>
      </c>
      <c r="L6340" s="31">
        <v>161.01</v>
      </c>
      <c r="M6340" s="31">
        <v>163.55000000000001</v>
      </c>
      <c r="N6340" s="31">
        <v>110.41889999999999</v>
      </c>
      <c r="O6340" s="31">
        <v>82.672700000000006</v>
      </c>
      <c r="P6340" s="31">
        <v>118.0444</v>
      </c>
      <c r="Q6340" s="31">
        <v>2434.9868999999999</v>
      </c>
      <c r="R6340" s="31">
        <v>79.802999999999997</v>
      </c>
      <c r="S6340" s="31">
        <v>93.716700000000003</v>
      </c>
    </row>
    <row r="6341" spans="1:19" x14ac:dyDescent="0.35">
      <c r="A6341" s="2">
        <v>41745</v>
      </c>
      <c r="B6341" s="31">
        <v>901.17510000000004</v>
      </c>
      <c r="C6341" s="31">
        <v>1995.4280000000001</v>
      </c>
      <c r="D6341" s="31">
        <v>729.34760000000006</v>
      </c>
      <c r="E6341" s="31">
        <v>582.98630000000003</v>
      </c>
      <c r="F6341" s="31">
        <v>109.67449999999999</v>
      </c>
      <c r="G6341" s="31">
        <v>560.58349999999996</v>
      </c>
      <c r="H6341" s="31">
        <v>11.26376</v>
      </c>
      <c r="I6341" s="31">
        <v>2608.076</v>
      </c>
      <c r="J6341" s="31">
        <v>4523.6689999999999</v>
      </c>
      <c r="K6341" s="31">
        <v>2483.2359999999999</v>
      </c>
      <c r="L6341" s="31">
        <v>162.16999999999999</v>
      </c>
      <c r="M6341" s="31">
        <v>164.52</v>
      </c>
      <c r="N6341" s="31">
        <v>110.74299999999999</v>
      </c>
      <c r="O6341" s="31">
        <v>82.162199999999999</v>
      </c>
      <c r="P6341" s="31">
        <v>117.9019</v>
      </c>
      <c r="Q6341" s="31">
        <v>2441.4096</v>
      </c>
      <c r="R6341" s="31">
        <v>79.802999999999997</v>
      </c>
      <c r="S6341" s="31">
        <v>93.754099999999994</v>
      </c>
    </row>
    <row r="6342" spans="1:19" x14ac:dyDescent="0.35">
      <c r="A6342" s="2">
        <v>41746</v>
      </c>
      <c r="B6342" s="31">
        <v>900.43269999999995</v>
      </c>
      <c r="C6342" s="31">
        <v>2003.3150000000001</v>
      </c>
      <c r="D6342" s="31">
        <v>731.7201</v>
      </c>
      <c r="E6342" s="31">
        <v>585.88980000000004</v>
      </c>
      <c r="F6342" s="31">
        <v>108.8668</v>
      </c>
      <c r="G6342" s="31">
        <v>558.16840000000002</v>
      </c>
      <c r="H6342" s="31">
        <v>11.43798</v>
      </c>
      <c r="I6342" s="31">
        <v>2608.2559999999999</v>
      </c>
      <c r="J6342" s="31">
        <v>4500.9340000000002</v>
      </c>
      <c r="K6342" s="31">
        <v>2478.5920000000001</v>
      </c>
      <c r="L6342" s="31">
        <v>162.63</v>
      </c>
      <c r="M6342" s="31">
        <v>165.99</v>
      </c>
      <c r="N6342" s="31">
        <v>111.43089999999999</v>
      </c>
      <c r="O6342" s="31">
        <v>82.169300000000007</v>
      </c>
      <c r="P6342" s="31">
        <v>118.1497</v>
      </c>
      <c r="Q6342" s="31">
        <v>2457.8793999999998</v>
      </c>
      <c r="R6342" s="31">
        <v>79.828000000000003</v>
      </c>
      <c r="S6342" s="31">
        <v>94.137500000000003</v>
      </c>
    </row>
    <row r="6343" spans="1:19" x14ac:dyDescent="0.35">
      <c r="A6343" s="2">
        <v>41747</v>
      </c>
      <c r="B6343" s="31">
        <v>900.43269999999995</v>
      </c>
      <c r="C6343" s="31">
        <v>2003.3150000000001</v>
      </c>
      <c r="D6343" s="31">
        <v>731.7201</v>
      </c>
      <c r="E6343" s="31">
        <v>585.88980000000004</v>
      </c>
      <c r="F6343" s="31">
        <v>108.8668</v>
      </c>
      <c r="G6343" s="31">
        <v>558.16840000000002</v>
      </c>
      <c r="H6343" s="31">
        <v>11.43798</v>
      </c>
      <c r="I6343" s="31">
        <v>2608.4349999999999</v>
      </c>
      <c r="J6343" s="31">
        <v>4500.9340000000002</v>
      </c>
      <c r="K6343" s="31">
        <v>2478.5920000000001</v>
      </c>
      <c r="L6343" s="31">
        <v>162.63</v>
      </c>
      <c r="M6343" s="31">
        <v>165.99</v>
      </c>
      <c r="N6343" s="31">
        <v>111.43089999999999</v>
      </c>
      <c r="O6343" s="31">
        <v>82.169300000000007</v>
      </c>
      <c r="P6343" s="31">
        <v>118.1497</v>
      </c>
      <c r="Q6343" s="31">
        <v>2464.4288000000001</v>
      </c>
      <c r="R6343" s="31">
        <v>79.846999999999994</v>
      </c>
      <c r="S6343" s="31">
        <v>94.137500000000003</v>
      </c>
    </row>
    <row r="6344" spans="1:19" x14ac:dyDescent="0.35">
      <c r="A6344" s="2">
        <v>41750</v>
      </c>
      <c r="B6344" s="31">
        <v>903.97969999999998</v>
      </c>
      <c r="C6344" s="31">
        <v>2017.961</v>
      </c>
      <c r="D6344" s="31">
        <v>731.7201</v>
      </c>
      <c r="E6344" s="31">
        <v>585.88980000000004</v>
      </c>
      <c r="F6344" s="31">
        <v>108.41249999999999</v>
      </c>
      <c r="G6344" s="31">
        <v>552.5951</v>
      </c>
      <c r="H6344" s="31">
        <v>11.37738</v>
      </c>
      <c r="I6344" s="31">
        <v>2608.076</v>
      </c>
      <c r="J6344" s="31">
        <v>4500.366</v>
      </c>
      <c r="K6344" s="31">
        <v>2478.5920000000001</v>
      </c>
      <c r="L6344" s="31">
        <v>163.19999999999999</v>
      </c>
      <c r="M6344" s="31">
        <v>166.56</v>
      </c>
      <c r="N6344" s="31">
        <v>112.3165</v>
      </c>
      <c r="O6344" s="31">
        <v>82.169300000000007</v>
      </c>
      <c r="P6344" s="31">
        <v>118.1497</v>
      </c>
      <c r="Q6344" s="31">
        <v>2461.8577</v>
      </c>
      <c r="R6344" s="31">
        <v>79.944999999999993</v>
      </c>
      <c r="S6344" s="31">
        <v>94.137500000000003</v>
      </c>
    </row>
    <row r="6345" spans="1:19" x14ac:dyDescent="0.35">
      <c r="A6345" s="2">
        <v>41751</v>
      </c>
      <c r="B6345" s="31">
        <v>898.94799999999998</v>
      </c>
      <c r="C6345" s="31">
        <v>2017.7619999999999</v>
      </c>
      <c r="D6345" s="31">
        <v>726.18430000000001</v>
      </c>
      <c r="E6345" s="31">
        <v>587.82550000000003</v>
      </c>
      <c r="F6345" s="31">
        <v>107.7899</v>
      </c>
      <c r="G6345" s="31">
        <v>546.46439999999996</v>
      </c>
      <c r="H6345" s="31">
        <v>11.38495</v>
      </c>
      <c r="I6345" s="31">
        <v>2608.6149999999998</v>
      </c>
      <c r="J6345" s="31">
        <v>4496.3879999999999</v>
      </c>
      <c r="K6345" s="31">
        <v>2471.8829999999998</v>
      </c>
      <c r="L6345" s="31">
        <v>164.03</v>
      </c>
      <c r="M6345" s="31">
        <v>168.45</v>
      </c>
      <c r="N6345" s="31">
        <v>113.3839</v>
      </c>
      <c r="O6345" s="31">
        <v>81.899799999999999</v>
      </c>
      <c r="P6345" s="31">
        <v>117.81019999999999</v>
      </c>
      <c r="Q6345" s="31">
        <v>2457.4331999999999</v>
      </c>
      <c r="R6345" s="31">
        <v>79.905000000000001</v>
      </c>
      <c r="S6345" s="31">
        <v>93.959800000000001</v>
      </c>
    </row>
    <row r="6346" spans="1:19" x14ac:dyDescent="0.35">
      <c r="A6346" s="2">
        <v>41752</v>
      </c>
      <c r="B6346" s="31">
        <v>897.79319999999996</v>
      </c>
      <c r="C6346" s="31">
        <v>2014.979</v>
      </c>
      <c r="D6346" s="31">
        <v>724.4049</v>
      </c>
      <c r="E6346" s="31">
        <v>588.04549999999995</v>
      </c>
      <c r="F6346" s="31">
        <v>108.0844</v>
      </c>
      <c r="G6346" s="31">
        <v>544.23509999999999</v>
      </c>
      <c r="H6346" s="31">
        <v>11.392519999999999</v>
      </c>
      <c r="I6346" s="31">
        <v>2606.6370000000002</v>
      </c>
      <c r="J6346" s="31">
        <v>4508.3230000000003</v>
      </c>
      <c r="K6346" s="31">
        <v>2477.0439999999999</v>
      </c>
      <c r="L6346" s="31">
        <v>163.94</v>
      </c>
      <c r="M6346" s="31">
        <v>167.72</v>
      </c>
      <c r="N6346" s="31">
        <v>112.41930000000001</v>
      </c>
      <c r="O6346" s="31">
        <v>82.071200000000005</v>
      </c>
      <c r="P6346" s="31">
        <v>118.0921</v>
      </c>
      <c r="Q6346" s="31">
        <v>2445.5598</v>
      </c>
      <c r="R6346" s="31">
        <v>79.855000000000004</v>
      </c>
      <c r="S6346" s="31">
        <v>92.376099999999994</v>
      </c>
    </row>
    <row r="6347" spans="1:19" x14ac:dyDescent="0.35">
      <c r="A6347" s="2">
        <v>41753</v>
      </c>
      <c r="B6347" s="31">
        <v>906.94929999999999</v>
      </c>
      <c r="C6347" s="31">
        <v>2018.16</v>
      </c>
      <c r="D6347" s="31">
        <v>730.73159999999996</v>
      </c>
      <c r="E6347" s="31">
        <v>595.65620000000001</v>
      </c>
      <c r="F6347" s="31">
        <v>108.58920000000001</v>
      </c>
      <c r="G6347" s="31">
        <v>546.18579999999997</v>
      </c>
      <c r="H6347" s="31">
        <v>11.282690000000001</v>
      </c>
      <c r="I6347" s="31">
        <v>2606.2779999999998</v>
      </c>
      <c r="J6347" s="31">
        <v>4507.1859999999997</v>
      </c>
      <c r="K6347" s="31">
        <v>2475.6669999999999</v>
      </c>
      <c r="L6347" s="31">
        <v>163.94</v>
      </c>
      <c r="M6347" s="31">
        <v>166.96</v>
      </c>
      <c r="N6347" s="31">
        <v>113.376</v>
      </c>
      <c r="O6347" s="31">
        <v>82.1905</v>
      </c>
      <c r="P6347" s="31">
        <v>118.00920000000001</v>
      </c>
      <c r="Q6347" s="31">
        <v>2447.3173000000002</v>
      </c>
      <c r="R6347" s="31">
        <v>79.799000000000007</v>
      </c>
      <c r="S6347" s="31">
        <v>92.793899999999994</v>
      </c>
    </row>
    <row r="6348" spans="1:19" x14ac:dyDescent="0.35">
      <c r="A6348" s="2">
        <v>41754</v>
      </c>
      <c r="B6348" s="31">
        <v>900.18529999999998</v>
      </c>
      <c r="C6348" s="31">
        <v>2005.8330000000001</v>
      </c>
      <c r="D6348" s="31">
        <v>725.19579999999996</v>
      </c>
      <c r="E6348" s="31">
        <v>596.53599999999994</v>
      </c>
      <c r="F6348" s="31">
        <v>109.4474</v>
      </c>
      <c r="G6348" s="31">
        <v>555.19600000000003</v>
      </c>
      <c r="H6348" s="31">
        <v>11.18422</v>
      </c>
      <c r="I6348" s="31">
        <v>2604.8389999999999</v>
      </c>
      <c r="J6348" s="31">
        <v>4512.3019999999997</v>
      </c>
      <c r="K6348" s="31">
        <v>2485.1280000000002</v>
      </c>
      <c r="L6348" s="31">
        <v>162.81</v>
      </c>
      <c r="M6348" s="31">
        <v>163.94</v>
      </c>
      <c r="N6348" s="31">
        <v>111.6602</v>
      </c>
      <c r="O6348" s="31">
        <v>82.350899999999996</v>
      </c>
      <c r="P6348" s="31">
        <v>118.1611</v>
      </c>
      <c r="Q6348" s="31">
        <v>2420.3463999999999</v>
      </c>
      <c r="R6348" s="31">
        <v>79.748999999999995</v>
      </c>
      <c r="S6348" s="31">
        <v>91.546599999999998</v>
      </c>
    </row>
    <row r="6349" spans="1:19" x14ac:dyDescent="0.35">
      <c r="A6349" s="2">
        <v>41757</v>
      </c>
      <c r="B6349" s="31">
        <v>887.89469999999994</v>
      </c>
      <c r="C6349" s="31">
        <v>1979.191</v>
      </c>
      <c r="D6349" s="31">
        <v>720.25310000000002</v>
      </c>
      <c r="E6349" s="31">
        <v>594.90830000000005</v>
      </c>
      <c r="F6349" s="31">
        <v>109.29600000000001</v>
      </c>
      <c r="G6349" s="31">
        <v>557.33240000000001</v>
      </c>
      <c r="H6349" s="31">
        <v>11.15771</v>
      </c>
      <c r="I6349" s="31">
        <v>2606.817</v>
      </c>
      <c r="J6349" s="31">
        <v>4513.4380000000001</v>
      </c>
      <c r="K6349" s="31">
        <v>2481.6880000000001</v>
      </c>
      <c r="L6349" s="31">
        <v>163.33000000000001</v>
      </c>
      <c r="M6349" s="31">
        <v>163.35</v>
      </c>
      <c r="N6349" s="31">
        <v>111.98439999999999</v>
      </c>
      <c r="O6349" s="31">
        <v>81.905299999999997</v>
      </c>
      <c r="P6349" s="31">
        <v>118.2229</v>
      </c>
      <c r="Q6349" s="31">
        <v>2419.8465999999999</v>
      </c>
      <c r="R6349" s="31">
        <v>79.683000000000007</v>
      </c>
      <c r="S6349" s="31">
        <v>91.473399999999998</v>
      </c>
    </row>
    <row r="6350" spans="1:19" x14ac:dyDescent="0.35">
      <c r="A6350" s="2">
        <v>41758</v>
      </c>
      <c r="B6350" s="31">
        <v>894.49369999999999</v>
      </c>
      <c r="C6350" s="31">
        <v>1993.5060000000001</v>
      </c>
      <c r="D6350" s="31">
        <v>724.99810000000002</v>
      </c>
      <c r="E6350" s="31">
        <v>591.87279999999998</v>
      </c>
      <c r="F6350" s="31">
        <v>109.0688</v>
      </c>
      <c r="G6350" s="31">
        <v>563.74170000000004</v>
      </c>
      <c r="H6350" s="31">
        <v>11.17665</v>
      </c>
      <c r="I6350" s="31">
        <v>2606.817</v>
      </c>
      <c r="J6350" s="31">
        <v>4510.0280000000002</v>
      </c>
      <c r="K6350" s="31">
        <v>2481.3440000000001</v>
      </c>
      <c r="L6350" s="31">
        <v>163.84</v>
      </c>
      <c r="M6350" s="31">
        <v>163.35</v>
      </c>
      <c r="N6350" s="31">
        <v>112.7118</v>
      </c>
      <c r="O6350" s="31">
        <v>81.937100000000001</v>
      </c>
      <c r="P6350" s="31">
        <v>117.9975</v>
      </c>
      <c r="Q6350" s="31">
        <v>2437.4092000000001</v>
      </c>
      <c r="R6350" s="31">
        <v>79.808000000000007</v>
      </c>
      <c r="S6350" s="31">
        <v>92.384799999999998</v>
      </c>
    </row>
    <row r="6351" spans="1:19" x14ac:dyDescent="0.35">
      <c r="A6351" s="2">
        <v>41759</v>
      </c>
      <c r="B6351" s="31">
        <v>886.9873</v>
      </c>
      <c r="C6351" s="31">
        <v>1964.6110000000001</v>
      </c>
      <c r="D6351" s="31">
        <v>712.54240000000004</v>
      </c>
      <c r="E6351" s="31">
        <v>585.44989999999996</v>
      </c>
      <c r="F6351" s="31">
        <v>109.0351</v>
      </c>
      <c r="G6351" s="31">
        <v>562.06970000000001</v>
      </c>
      <c r="H6351" s="31">
        <v>11.286479999999999</v>
      </c>
      <c r="I6351" s="31">
        <v>2605.9180000000001</v>
      </c>
      <c r="J6351" s="31">
        <v>4525.3739999999998</v>
      </c>
      <c r="K6351" s="31">
        <v>2486.3319999999999</v>
      </c>
      <c r="L6351" s="31">
        <v>164.38</v>
      </c>
      <c r="M6351" s="31">
        <v>164.41</v>
      </c>
      <c r="N6351" s="31">
        <v>113.0123</v>
      </c>
      <c r="O6351" s="31">
        <v>82.257599999999996</v>
      </c>
      <c r="P6351" s="31">
        <v>118.4079</v>
      </c>
      <c r="Q6351" s="31">
        <v>2426.4994000000002</v>
      </c>
      <c r="R6351" s="31">
        <v>79.474000000000004</v>
      </c>
      <c r="S6351" s="31">
        <v>91.247900000000001</v>
      </c>
    </row>
    <row r="6352" spans="1:19" x14ac:dyDescent="0.35">
      <c r="A6352" s="2">
        <v>41760</v>
      </c>
      <c r="B6352" s="31">
        <v>884.34770000000003</v>
      </c>
      <c r="C6352" s="31">
        <v>1947.645</v>
      </c>
      <c r="D6352" s="31">
        <v>709.77449999999999</v>
      </c>
      <c r="E6352" s="31">
        <v>585.84580000000005</v>
      </c>
      <c r="F6352" s="31">
        <v>107.9834</v>
      </c>
      <c r="G6352" s="31">
        <v>542.84169999999995</v>
      </c>
      <c r="H6352" s="31">
        <v>11.06681</v>
      </c>
      <c r="I6352" s="31">
        <v>2606.817</v>
      </c>
      <c r="J6352" s="31">
        <v>4533.8990000000003</v>
      </c>
      <c r="K6352" s="31">
        <v>2486.3319999999999</v>
      </c>
      <c r="L6352" s="31">
        <v>164.36</v>
      </c>
      <c r="M6352" s="31">
        <v>164.44</v>
      </c>
      <c r="N6352" s="31">
        <v>113.4393</v>
      </c>
      <c r="O6352" s="31">
        <v>82.158299999999997</v>
      </c>
      <c r="P6352" s="31">
        <v>118.4076</v>
      </c>
      <c r="Q6352" s="31">
        <v>2428.2564000000002</v>
      </c>
      <c r="R6352" s="31">
        <v>79.527000000000001</v>
      </c>
      <c r="S6352" s="31">
        <v>91.247900000000001</v>
      </c>
    </row>
    <row r="6353" spans="1:19" x14ac:dyDescent="0.35">
      <c r="A6353" s="2">
        <v>41761</v>
      </c>
      <c r="B6353" s="31">
        <v>890.61670000000004</v>
      </c>
      <c r="C6353" s="31">
        <v>1951.423</v>
      </c>
      <c r="D6353" s="31">
        <v>717.08969999999999</v>
      </c>
      <c r="E6353" s="31">
        <v>592.62059999999997</v>
      </c>
      <c r="F6353" s="31">
        <v>109.6241</v>
      </c>
      <c r="G6353" s="31">
        <v>546.46439999999996</v>
      </c>
      <c r="H6353" s="31">
        <v>11.04787</v>
      </c>
      <c r="I6353" s="31">
        <v>2608.9749999999999</v>
      </c>
      <c r="J6353" s="31">
        <v>4533.8990000000003</v>
      </c>
      <c r="K6353" s="31">
        <v>2490.8049999999998</v>
      </c>
      <c r="L6353" s="31">
        <v>164.08</v>
      </c>
      <c r="M6353" s="31">
        <v>164.56</v>
      </c>
      <c r="N6353" s="31">
        <v>113.2021</v>
      </c>
      <c r="O6353" s="31">
        <v>82.179000000000002</v>
      </c>
      <c r="P6353" s="31">
        <v>118.4075</v>
      </c>
      <c r="Q6353" s="31">
        <v>2446.8126999999999</v>
      </c>
      <c r="R6353" s="31">
        <v>79.516000000000005</v>
      </c>
      <c r="S6353" s="31">
        <v>91.839799999999997</v>
      </c>
    </row>
    <row r="6354" spans="1:19" x14ac:dyDescent="0.35">
      <c r="A6354" s="2">
        <v>41764</v>
      </c>
      <c r="B6354" s="31">
        <v>883.60530000000006</v>
      </c>
      <c r="C6354" s="31">
        <v>1928.028</v>
      </c>
      <c r="D6354" s="31">
        <v>708.39049999999997</v>
      </c>
      <c r="E6354" s="31">
        <v>592.62059999999997</v>
      </c>
      <c r="F6354" s="31">
        <v>110.1626</v>
      </c>
      <c r="G6354" s="31">
        <v>543.67769999999996</v>
      </c>
      <c r="H6354" s="31">
        <v>11.085739999999999</v>
      </c>
      <c r="I6354" s="31">
        <v>2608.9749999999999</v>
      </c>
      <c r="J6354" s="31">
        <v>4531.0569999999998</v>
      </c>
      <c r="K6354" s="31">
        <v>2488.3960000000002</v>
      </c>
      <c r="L6354" s="31">
        <v>164.19</v>
      </c>
      <c r="M6354" s="31">
        <v>163.9</v>
      </c>
      <c r="N6354" s="31">
        <v>113.5658</v>
      </c>
      <c r="O6354" s="31">
        <v>82.179000000000002</v>
      </c>
      <c r="P6354" s="31">
        <v>118.4075</v>
      </c>
      <c r="Q6354" s="31">
        <v>2441.1444999999999</v>
      </c>
      <c r="R6354" s="31">
        <v>79.486000000000004</v>
      </c>
      <c r="S6354" s="31">
        <v>91.031800000000004</v>
      </c>
    </row>
    <row r="6355" spans="1:19" x14ac:dyDescent="0.35">
      <c r="A6355" s="2">
        <v>41765</v>
      </c>
      <c r="B6355" s="31">
        <v>878.40859999999998</v>
      </c>
      <c r="C6355" s="31">
        <v>1912.52</v>
      </c>
      <c r="D6355" s="31">
        <v>709.77449999999999</v>
      </c>
      <c r="E6355" s="31">
        <v>593.01649999999995</v>
      </c>
      <c r="F6355" s="31">
        <v>110.1037</v>
      </c>
      <c r="G6355" s="31">
        <v>542.28440000000001</v>
      </c>
      <c r="H6355" s="31">
        <v>11.059229999999999</v>
      </c>
      <c r="I6355" s="31">
        <v>2608.9749999999999</v>
      </c>
      <c r="J6355" s="31">
        <v>4533.3310000000001</v>
      </c>
      <c r="K6355" s="31">
        <v>2488.5680000000002</v>
      </c>
      <c r="L6355" s="31">
        <v>163.18</v>
      </c>
      <c r="M6355" s="31">
        <v>161.79</v>
      </c>
      <c r="N6355" s="31">
        <v>112.3086</v>
      </c>
      <c r="O6355" s="31">
        <v>82.7376</v>
      </c>
      <c r="P6355" s="31">
        <v>118.98260000000001</v>
      </c>
      <c r="Q6355" s="31">
        <v>2448.3697999999999</v>
      </c>
      <c r="R6355" s="31">
        <v>79.093000000000004</v>
      </c>
      <c r="S6355" s="31">
        <v>91.031800000000004</v>
      </c>
    </row>
    <row r="6356" spans="1:19" x14ac:dyDescent="0.35">
      <c r="A6356" s="2">
        <v>41766</v>
      </c>
      <c r="B6356" s="31">
        <v>887.6472</v>
      </c>
      <c r="C6356" s="31">
        <v>1933.9929999999999</v>
      </c>
      <c r="D6356" s="31">
        <v>711.35619999999994</v>
      </c>
      <c r="E6356" s="31">
        <v>587.20950000000005</v>
      </c>
      <c r="F6356" s="31">
        <v>108.4462</v>
      </c>
      <c r="G6356" s="31">
        <v>537.36130000000003</v>
      </c>
      <c r="H6356" s="31">
        <v>10.97969</v>
      </c>
      <c r="I6356" s="31">
        <v>2611.1329999999998</v>
      </c>
      <c r="J6356" s="31">
        <v>4541.8559999999998</v>
      </c>
      <c r="K6356" s="31">
        <v>2486.5039999999999</v>
      </c>
      <c r="L6356" s="31">
        <v>164.05</v>
      </c>
      <c r="M6356" s="31">
        <v>161.9</v>
      </c>
      <c r="N6356" s="31">
        <v>111.9765</v>
      </c>
      <c r="O6356" s="31">
        <v>82.606700000000004</v>
      </c>
      <c r="P6356" s="31">
        <v>118.8937</v>
      </c>
      <c r="Q6356" s="31">
        <v>2449.7752</v>
      </c>
      <c r="R6356" s="31">
        <v>79.201999999999998</v>
      </c>
      <c r="S6356" s="31">
        <v>90.421099999999996</v>
      </c>
    </row>
    <row r="6357" spans="1:19" x14ac:dyDescent="0.35">
      <c r="A6357" s="2">
        <v>41767</v>
      </c>
      <c r="B6357" s="31">
        <v>886.59040000000005</v>
      </c>
      <c r="C6357" s="31">
        <v>1925.3389999999999</v>
      </c>
      <c r="D6357" s="31">
        <v>711.35619999999994</v>
      </c>
      <c r="E6357" s="31">
        <v>594.32989999999995</v>
      </c>
      <c r="F6357" s="31">
        <v>108.34520000000001</v>
      </c>
      <c r="G6357" s="31">
        <v>546</v>
      </c>
      <c r="H6357" s="31">
        <v>10.960750000000001</v>
      </c>
      <c r="I6357" s="31">
        <v>2609.8739999999998</v>
      </c>
      <c r="J6357" s="31">
        <v>4550.3810000000003</v>
      </c>
      <c r="K6357" s="31">
        <v>2492.3530000000001</v>
      </c>
      <c r="L6357" s="31">
        <v>163.88</v>
      </c>
      <c r="M6357" s="31">
        <v>160.26</v>
      </c>
      <c r="N6357" s="31">
        <v>111.88160000000001</v>
      </c>
      <c r="O6357" s="31">
        <v>82.694400000000002</v>
      </c>
      <c r="P6357" s="31">
        <v>118.3862</v>
      </c>
      <c r="Q6357" s="31">
        <v>2460.5001000000002</v>
      </c>
      <c r="R6357" s="31">
        <v>79.361000000000004</v>
      </c>
      <c r="S6357" s="31">
        <v>90.806399999999996</v>
      </c>
    </row>
    <row r="6358" spans="1:19" x14ac:dyDescent="0.35">
      <c r="A6358" s="2">
        <v>41768</v>
      </c>
      <c r="B6358" s="31">
        <v>884.68939999999998</v>
      </c>
      <c r="C6358" s="31">
        <v>1919.81</v>
      </c>
      <c r="D6358" s="31">
        <v>712.8999</v>
      </c>
      <c r="E6358" s="31">
        <v>596.07349999999997</v>
      </c>
      <c r="F6358" s="31">
        <v>108.3334</v>
      </c>
      <c r="G6358" s="31">
        <v>552.50220000000002</v>
      </c>
      <c r="H6358" s="31">
        <v>10.84713</v>
      </c>
      <c r="I6358" s="31">
        <v>2609.694</v>
      </c>
      <c r="J6358" s="31">
        <v>4546.4030000000002</v>
      </c>
      <c r="K6358" s="31">
        <v>2491.837</v>
      </c>
      <c r="L6358" s="31">
        <v>163.99</v>
      </c>
      <c r="M6358" s="31">
        <v>161.62</v>
      </c>
      <c r="N6358" s="31">
        <v>112.2137</v>
      </c>
      <c r="O6358" s="31">
        <v>82.608800000000002</v>
      </c>
      <c r="P6358" s="31">
        <v>117.477</v>
      </c>
      <c r="Q6358" s="31">
        <v>2455.9940999999999</v>
      </c>
      <c r="R6358" s="31">
        <v>79.903000000000006</v>
      </c>
      <c r="S6358" s="31">
        <v>90.393000000000001</v>
      </c>
    </row>
    <row r="6359" spans="1:19" x14ac:dyDescent="0.35">
      <c r="A6359" s="2">
        <v>41771</v>
      </c>
      <c r="B6359" s="31">
        <v>889.0086</v>
      </c>
      <c r="C6359" s="31">
        <v>1932.9849999999999</v>
      </c>
      <c r="D6359" s="31">
        <v>714.20699999999999</v>
      </c>
      <c r="E6359" s="31">
        <v>608.07429999999999</v>
      </c>
      <c r="F6359" s="31">
        <v>109.01819999999999</v>
      </c>
      <c r="G6359" s="31">
        <v>544.42089999999996</v>
      </c>
      <c r="H6359" s="31">
        <v>10.85092</v>
      </c>
      <c r="I6359" s="31">
        <v>2609.1550000000002</v>
      </c>
      <c r="J6359" s="31">
        <v>4536.741</v>
      </c>
      <c r="K6359" s="31">
        <v>2490.2890000000002</v>
      </c>
      <c r="L6359" s="31">
        <v>165.67</v>
      </c>
      <c r="M6359" s="31">
        <v>165.28</v>
      </c>
      <c r="N6359" s="31">
        <v>114.10339999999999</v>
      </c>
      <c r="O6359" s="31">
        <v>82.280199999999994</v>
      </c>
      <c r="P6359" s="31">
        <v>117.4696</v>
      </c>
      <c r="Q6359" s="31">
        <v>2477.7170000000001</v>
      </c>
      <c r="R6359" s="31">
        <v>79.900999999999996</v>
      </c>
      <c r="S6359" s="31">
        <v>91.830500000000001</v>
      </c>
    </row>
    <row r="6360" spans="1:19" x14ac:dyDescent="0.35">
      <c r="A6360" s="2">
        <v>41772</v>
      </c>
      <c r="B6360" s="31">
        <v>894.69090000000006</v>
      </c>
      <c r="C6360" s="31">
        <v>1944.069</v>
      </c>
      <c r="D6360" s="31">
        <v>716.5453</v>
      </c>
      <c r="E6360" s="31">
        <v>604.95349999999996</v>
      </c>
      <c r="F6360" s="31">
        <v>108.9408</v>
      </c>
      <c r="G6360" s="31">
        <v>551.29470000000003</v>
      </c>
      <c r="H6360" s="31">
        <v>10.987270000000001</v>
      </c>
      <c r="I6360" s="31">
        <v>2608.2559999999999</v>
      </c>
      <c r="J6360" s="31">
        <v>4548.6760000000004</v>
      </c>
      <c r="K6360" s="31">
        <v>2499.5770000000002</v>
      </c>
      <c r="L6360" s="31">
        <v>165.8</v>
      </c>
      <c r="M6360" s="31">
        <v>163.59</v>
      </c>
      <c r="N6360" s="31">
        <v>114.13509999999999</v>
      </c>
      <c r="O6360" s="31">
        <v>82.191900000000004</v>
      </c>
      <c r="P6360" s="31">
        <v>117.0522</v>
      </c>
      <c r="Q6360" s="31">
        <v>2494.1087000000002</v>
      </c>
      <c r="R6360" s="31">
        <v>80.143000000000001</v>
      </c>
      <c r="S6360" s="31">
        <v>92.262600000000006</v>
      </c>
    </row>
    <row r="6361" spans="1:19" x14ac:dyDescent="0.35">
      <c r="A6361" s="2">
        <v>41773</v>
      </c>
      <c r="B6361" s="31">
        <v>900.41330000000005</v>
      </c>
      <c r="C6361" s="31">
        <v>1967.606</v>
      </c>
      <c r="D6361" s="31">
        <v>723.28650000000005</v>
      </c>
      <c r="E6361" s="31">
        <v>611.9212</v>
      </c>
      <c r="F6361" s="31">
        <v>109.8745</v>
      </c>
      <c r="G6361" s="31">
        <v>552.40940000000001</v>
      </c>
      <c r="H6361" s="31">
        <v>10.949400000000001</v>
      </c>
      <c r="I6361" s="31">
        <v>2609.3339999999998</v>
      </c>
      <c r="J6361" s="31">
        <v>4569.1369999999997</v>
      </c>
      <c r="K6361" s="31">
        <v>2508.694</v>
      </c>
      <c r="L6361" s="31">
        <v>165.02</v>
      </c>
      <c r="M6361" s="31">
        <v>161.16</v>
      </c>
      <c r="N6361" s="31">
        <v>113.7397</v>
      </c>
      <c r="O6361" s="31">
        <v>82.530600000000007</v>
      </c>
      <c r="P6361" s="31">
        <v>117.0869</v>
      </c>
      <c r="Q6361" s="31">
        <v>2518.0852</v>
      </c>
      <c r="R6361" s="31">
        <v>80.072999999999993</v>
      </c>
      <c r="S6361" s="31">
        <v>93.089399999999998</v>
      </c>
    </row>
    <row r="6362" spans="1:19" x14ac:dyDescent="0.35">
      <c r="A6362" s="2">
        <v>41774</v>
      </c>
      <c r="B6362" s="31">
        <v>898.83759999999995</v>
      </c>
      <c r="C6362" s="31">
        <v>1963.8050000000001</v>
      </c>
      <c r="D6362" s="31">
        <v>722.49339999999995</v>
      </c>
      <c r="E6362" s="31">
        <v>608.74609999999996</v>
      </c>
      <c r="F6362" s="31">
        <v>108.8399</v>
      </c>
      <c r="G6362" s="31">
        <v>546.27869999999996</v>
      </c>
      <c r="H6362" s="31">
        <v>11.01</v>
      </c>
      <c r="I6362" s="31">
        <v>2610.5929999999998</v>
      </c>
      <c r="J6362" s="31">
        <v>4579.9359999999997</v>
      </c>
      <c r="K6362" s="31">
        <v>2522.627</v>
      </c>
      <c r="L6362" s="31">
        <v>163.44</v>
      </c>
      <c r="M6362" s="31">
        <v>159.91</v>
      </c>
      <c r="N6362" s="31">
        <v>112.696</v>
      </c>
      <c r="O6362" s="31">
        <v>82.715800000000002</v>
      </c>
      <c r="P6362" s="31">
        <v>117.1391</v>
      </c>
      <c r="Q6362" s="31">
        <v>2510.5576000000001</v>
      </c>
      <c r="R6362" s="31">
        <v>80.003</v>
      </c>
      <c r="S6362" s="31">
        <v>92.957899999999995</v>
      </c>
    </row>
    <row r="6363" spans="1:19" x14ac:dyDescent="0.35">
      <c r="A6363" s="2">
        <v>41775</v>
      </c>
      <c r="B6363" s="31">
        <v>903.4819</v>
      </c>
      <c r="C6363" s="31">
        <v>1970.673</v>
      </c>
      <c r="D6363" s="31">
        <v>724.67439999999999</v>
      </c>
      <c r="E6363" s="31">
        <v>606.62929999999994</v>
      </c>
      <c r="F6363" s="31">
        <v>108.8147</v>
      </c>
      <c r="G6363" s="31">
        <v>544.32799999999997</v>
      </c>
      <c r="H6363" s="31">
        <v>11.04787</v>
      </c>
      <c r="I6363" s="31">
        <v>2612.3910000000001</v>
      </c>
      <c r="J6363" s="31">
        <v>4574.82</v>
      </c>
      <c r="K6363" s="31">
        <v>2517.123</v>
      </c>
      <c r="L6363" s="31">
        <v>164.1</v>
      </c>
      <c r="M6363" s="31">
        <v>160.9</v>
      </c>
      <c r="N6363" s="31">
        <v>113.3128</v>
      </c>
      <c r="O6363" s="31">
        <v>82.809600000000003</v>
      </c>
      <c r="P6363" s="31">
        <v>117.03660000000001</v>
      </c>
      <c r="Q6363" s="31">
        <v>2517.8474000000001</v>
      </c>
      <c r="R6363" s="31">
        <v>80.043000000000006</v>
      </c>
      <c r="S6363" s="31">
        <v>92.957899999999995</v>
      </c>
    </row>
    <row r="6364" spans="1:19" x14ac:dyDescent="0.35">
      <c r="A6364" s="2">
        <v>41778</v>
      </c>
      <c r="B6364" s="31">
        <v>900.57920000000001</v>
      </c>
      <c r="C6364" s="31">
        <v>1966.4059999999999</v>
      </c>
      <c r="D6364" s="31">
        <v>722.29520000000002</v>
      </c>
      <c r="E6364" s="31">
        <v>612.36220000000003</v>
      </c>
      <c r="F6364" s="31">
        <v>108.84829999999999</v>
      </c>
      <c r="G6364" s="31">
        <v>551.85199999999998</v>
      </c>
      <c r="H6364" s="31">
        <v>11.097110000000001</v>
      </c>
      <c r="I6364" s="31">
        <v>2611.8519999999999</v>
      </c>
      <c r="J6364" s="31">
        <v>4573.1149999999998</v>
      </c>
      <c r="K6364" s="31">
        <v>2516.0909999999999</v>
      </c>
      <c r="L6364" s="31">
        <v>164.75</v>
      </c>
      <c r="M6364" s="31">
        <v>162.91</v>
      </c>
      <c r="N6364" s="31">
        <v>114.2774</v>
      </c>
      <c r="O6364" s="31">
        <v>83.046199999999999</v>
      </c>
      <c r="P6364" s="31">
        <v>117.1649</v>
      </c>
      <c r="Q6364" s="31">
        <v>2526.4720000000002</v>
      </c>
      <c r="R6364" s="31">
        <v>79.992999999999995</v>
      </c>
      <c r="S6364" s="31">
        <v>92.629099999999994</v>
      </c>
    </row>
    <row r="6365" spans="1:19" x14ac:dyDescent="0.35">
      <c r="A6365" s="2">
        <v>41779</v>
      </c>
      <c r="B6365" s="31">
        <v>903.23310000000004</v>
      </c>
      <c r="C6365" s="31">
        <v>1967.1389999999999</v>
      </c>
      <c r="D6365" s="31">
        <v>719.91600000000005</v>
      </c>
      <c r="E6365" s="31">
        <v>608.65790000000004</v>
      </c>
      <c r="F6365" s="31">
        <v>108.9156</v>
      </c>
      <c r="G6365" s="31">
        <v>546.09289999999999</v>
      </c>
      <c r="H6365" s="31">
        <v>11.24103</v>
      </c>
      <c r="I6365" s="31">
        <v>2611.672</v>
      </c>
      <c r="J6365" s="31">
        <v>4582.777</v>
      </c>
      <c r="K6365" s="31">
        <v>2512.9949999999999</v>
      </c>
      <c r="L6365" s="31">
        <v>163.51</v>
      </c>
      <c r="M6365" s="31">
        <v>160.1</v>
      </c>
      <c r="N6365" s="31">
        <v>113.74760000000001</v>
      </c>
      <c r="O6365" s="31">
        <v>82.901399999999995</v>
      </c>
      <c r="P6365" s="31">
        <v>116.9603</v>
      </c>
      <c r="Q6365" s="31">
        <v>2513.1221</v>
      </c>
      <c r="R6365" s="31">
        <v>80.040999999999997</v>
      </c>
      <c r="S6365" s="31">
        <v>92.290800000000004</v>
      </c>
    </row>
    <row r="6366" spans="1:19" x14ac:dyDescent="0.35">
      <c r="A6366" s="2">
        <v>41780</v>
      </c>
      <c r="B6366" s="31">
        <v>910.11659999999995</v>
      </c>
      <c r="C6366" s="31">
        <v>1986.5419999999999</v>
      </c>
      <c r="D6366" s="31">
        <v>724.27790000000005</v>
      </c>
      <c r="E6366" s="31">
        <v>604.07159999999999</v>
      </c>
      <c r="F6366" s="31">
        <v>108.36879999999999</v>
      </c>
      <c r="G6366" s="31">
        <v>559.28309999999999</v>
      </c>
      <c r="H6366" s="31">
        <v>11.29027</v>
      </c>
      <c r="I6366" s="31">
        <v>2611.3119999999999</v>
      </c>
      <c r="J6366" s="31">
        <v>4575.9570000000003</v>
      </c>
      <c r="K6366" s="31">
        <v>2508.866</v>
      </c>
      <c r="L6366" s="31">
        <v>165</v>
      </c>
      <c r="M6366" s="31">
        <v>161.18</v>
      </c>
      <c r="N6366" s="31">
        <v>114.9178</v>
      </c>
      <c r="O6366" s="31">
        <v>82.777799999999999</v>
      </c>
      <c r="P6366" s="31">
        <v>116.69540000000001</v>
      </c>
      <c r="Q6366" s="31">
        <v>2517.4380000000001</v>
      </c>
      <c r="R6366" s="31">
        <v>80.094999999999999</v>
      </c>
      <c r="S6366" s="31">
        <v>93.390100000000004</v>
      </c>
    </row>
    <row r="6367" spans="1:19" x14ac:dyDescent="0.35">
      <c r="A6367" s="2">
        <v>41781</v>
      </c>
      <c r="B6367" s="31">
        <v>908.62379999999996</v>
      </c>
      <c r="C6367" s="31">
        <v>1992.61</v>
      </c>
      <c r="D6367" s="31">
        <v>724.07960000000003</v>
      </c>
      <c r="E6367" s="31">
        <v>608.30510000000004</v>
      </c>
      <c r="F6367" s="31">
        <v>108.9492</v>
      </c>
      <c r="G6367" s="31">
        <v>564.29909999999995</v>
      </c>
      <c r="H6367" s="31">
        <v>11.366020000000001</v>
      </c>
      <c r="I6367" s="31">
        <v>2609.8739999999998</v>
      </c>
      <c r="J6367" s="31">
        <v>4569.1369999999997</v>
      </c>
      <c r="K6367" s="31">
        <v>2513.1669999999999</v>
      </c>
      <c r="L6367" s="31">
        <v>165.45</v>
      </c>
      <c r="M6367" s="31">
        <v>162.61000000000001</v>
      </c>
      <c r="N6367" s="31">
        <v>115.3764</v>
      </c>
      <c r="O6367" s="31">
        <v>82.638599999999997</v>
      </c>
      <c r="P6367" s="31">
        <v>116.62779999999999</v>
      </c>
      <c r="Q6367" s="31">
        <v>2541.2538</v>
      </c>
      <c r="R6367" s="31">
        <v>80.254000000000005</v>
      </c>
      <c r="S6367" s="31">
        <v>94.667900000000003</v>
      </c>
    </row>
    <row r="6368" spans="1:19" x14ac:dyDescent="0.35">
      <c r="A6368" s="2">
        <v>41782</v>
      </c>
      <c r="B6368" s="31">
        <v>910.61419999999998</v>
      </c>
      <c r="C6368" s="31">
        <v>2004.7449999999999</v>
      </c>
      <c r="D6368" s="31">
        <v>723.48479999999995</v>
      </c>
      <c r="E6368" s="31">
        <v>613.24419999999998</v>
      </c>
      <c r="F6368" s="31">
        <v>108.6716</v>
      </c>
      <c r="G6368" s="31">
        <v>563.0915</v>
      </c>
      <c r="H6368" s="31">
        <v>11.44556</v>
      </c>
      <c r="I6368" s="31">
        <v>2612.0320000000002</v>
      </c>
      <c r="J6368" s="31">
        <v>4575.3890000000001</v>
      </c>
      <c r="K6368" s="31">
        <v>2512.9949999999999</v>
      </c>
      <c r="L6368" s="31">
        <v>166.05</v>
      </c>
      <c r="M6368" s="31">
        <v>164.47</v>
      </c>
      <c r="N6368" s="31">
        <v>116.2304</v>
      </c>
      <c r="O6368" s="31">
        <v>82.509399999999999</v>
      </c>
      <c r="P6368" s="31">
        <v>116.4143</v>
      </c>
      <c r="Q6368" s="31">
        <v>2545.9027999999998</v>
      </c>
      <c r="R6368" s="31">
        <v>80.393000000000001</v>
      </c>
      <c r="S6368" s="31">
        <v>94.8018</v>
      </c>
    </row>
    <row r="6369" spans="1:19" x14ac:dyDescent="0.35">
      <c r="A6369" s="2">
        <v>41785</v>
      </c>
      <c r="B6369" s="31">
        <v>910.61419999999998</v>
      </c>
      <c r="C6369" s="31">
        <v>2004.7449999999999</v>
      </c>
      <c r="D6369" s="31">
        <v>723.48479999999995</v>
      </c>
      <c r="E6369" s="31">
        <v>613.24419999999998</v>
      </c>
      <c r="F6369" s="31">
        <v>108.6716</v>
      </c>
      <c r="G6369" s="31">
        <v>563.0915</v>
      </c>
      <c r="H6369" s="31">
        <v>11.44556</v>
      </c>
      <c r="I6369" s="31">
        <v>2611.8519999999999</v>
      </c>
      <c r="J6369" s="31">
        <v>4575.3890000000001</v>
      </c>
      <c r="K6369" s="31">
        <v>2512.9949999999999</v>
      </c>
      <c r="L6369" s="31">
        <v>166.05</v>
      </c>
      <c r="M6369" s="31">
        <v>164.47</v>
      </c>
      <c r="N6369" s="31">
        <v>116.2304</v>
      </c>
      <c r="O6369" s="31">
        <v>82.509399999999999</v>
      </c>
      <c r="P6369" s="31">
        <v>116.4143</v>
      </c>
      <c r="Q6369" s="31">
        <v>2543.5091000000002</v>
      </c>
      <c r="R6369" s="31">
        <v>80.393000000000001</v>
      </c>
      <c r="S6369" s="31">
        <v>95.008099999999999</v>
      </c>
    </row>
    <row r="6370" spans="1:19" x14ac:dyDescent="0.35">
      <c r="A6370" s="2">
        <v>41786</v>
      </c>
      <c r="B6370" s="31">
        <v>906.63340000000005</v>
      </c>
      <c r="C6370" s="31">
        <v>1987.4749999999999</v>
      </c>
      <c r="D6370" s="31">
        <v>722.89</v>
      </c>
      <c r="E6370" s="31">
        <v>613.90570000000002</v>
      </c>
      <c r="F6370" s="31">
        <v>106.46769999999999</v>
      </c>
      <c r="G6370" s="31">
        <v>553.15239999999994</v>
      </c>
      <c r="H6370" s="31">
        <v>11.479649999999999</v>
      </c>
      <c r="I6370" s="31">
        <v>2611.4920000000002</v>
      </c>
      <c r="J6370" s="31">
        <v>4579.5169999999998</v>
      </c>
      <c r="K6370" s="31">
        <v>2518.3270000000002</v>
      </c>
      <c r="L6370" s="31">
        <v>167.12</v>
      </c>
      <c r="M6370" s="31">
        <v>166.99</v>
      </c>
      <c r="N6370" s="31">
        <v>117.6931</v>
      </c>
      <c r="O6370" s="31">
        <v>82.309399999999997</v>
      </c>
      <c r="P6370" s="31">
        <v>116.2702</v>
      </c>
      <c r="Q6370" s="31">
        <v>2522.6605</v>
      </c>
      <c r="R6370" s="31">
        <v>80.352000000000004</v>
      </c>
      <c r="S6370" s="31">
        <v>94.609099999999998</v>
      </c>
    </row>
    <row r="6371" spans="1:19" x14ac:dyDescent="0.35">
      <c r="A6371" s="2">
        <v>41787</v>
      </c>
      <c r="B6371" s="31">
        <v>904.89179999999999</v>
      </c>
      <c r="C6371" s="31">
        <v>1992.4090000000001</v>
      </c>
      <c r="D6371" s="31">
        <v>716.74369999999999</v>
      </c>
      <c r="E6371" s="31">
        <v>615.18460000000005</v>
      </c>
      <c r="F6371" s="31">
        <v>105.96299999999999</v>
      </c>
      <c r="G6371" s="31">
        <v>556.49639999999999</v>
      </c>
      <c r="H6371" s="31">
        <v>11.47208</v>
      </c>
      <c r="I6371" s="31">
        <v>2614.0100000000002</v>
      </c>
      <c r="J6371" s="31">
        <v>4600.9009999999998</v>
      </c>
      <c r="K6371" s="31">
        <v>2529.3359999999998</v>
      </c>
      <c r="L6371" s="31">
        <v>167.1</v>
      </c>
      <c r="M6371" s="31">
        <v>166.14</v>
      </c>
      <c r="N6371" s="31">
        <v>117.5271</v>
      </c>
      <c r="O6371" s="31">
        <v>82.563199999999995</v>
      </c>
      <c r="P6371" s="31">
        <v>116.12309999999999</v>
      </c>
      <c r="Q6371" s="31">
        <v>2536.3126000000002</v>
      </c>
      <c r="R6371" s="31">
        <v>80.570999999999998</v>
      </c>
      <c r="S6371" s="31">
        <v>95.591499999999996</v>
      </c>
    </row>
    <row r="6372" spans="1:19" x14ac:dyDescent="0.35">
      <c r="A6372" s="2">
        <v>41788</v>
      </c>
      <c r="B6372" s="31">
        <v>905.55529999999999</v>
      </c>
      <c r="C6372" s="31">
        <v>1997.5429999999999</v>
      </c>
      <c r="D6372" s="31">
        <v>718.72640000000001</v>
      </c>
      <c r="E6372" s="31">
        <v>609.71630000000005</v>
      </c>
      <c r="F6372" s="31">
        <v>105.7443</v>
      </c>
      <c r="G6372" s="31">
        <v>556.96079999999995</v>
      </c>
      <c r="H6372" s="31">
        <v>11.53647</v>
      </c>
      <c r="I6372" s="31">
        <v>2616.3470000000002</v>
      </c>
      <c r="J6372" s="31">
        <v>4598.0450000000001</v>
      </c>
      <c r="K6372" s="31">
        <v>2527.444</v>
      </c>
      <c r="L6372" s="31">
        <v>167.88</v>
      </c>
      <c r="M6372" s="31">
        <v>166.78</v>
      </c>
      <c r="N6372" s="31">
        <v>118.1438</v>
      </c>
      <c r="O6372" s="31">
        <v>82.732399999999998</v>
      </c>
      <c r="P6372" s="31">
        <v>116.2756</v>
      </c>
      <c r="Q6372" s="31">
        <v>2537.6579000000002</v>
      </c>
      <c r="R6372" s="31">
        <v>80.494</v>
      </c>
      <c r="S6372" s="31">
        <v>95.696899999999999</v>
      </c>
    </row>
    <row r="6373" spans="1:19" x14ac:dyDescent="0.35">
      <c r="A6373" s="2">
        <v>41789</v>
      </c>
      <c r="B6373" s="31">
        <v>901.32569999999998</v>
      </c>
      <c r="C6373" s="31">
        <v>1981.607</v>
      </c>
      <c r="D6373" s="31">
        <v>708.81290000000001</v>
      </c>
      <c r="E6373" s="31">
        <v>605.8356</v>
      </c>
      <c r="F6373" s="31">
        <v>104.81059999999999</v>
      </c>
      <c r="G6373" s="31">
        <v>554.82439999999997</v>
      </c>
      <c r="H6373" s="31">
        <v>11.631159999999999</v>
      </c>
      <c r="I6373" s="31">
        <v>2616.3470000000002</v>
      </c>
      <c r="J6373" s="31">
        <v>4594.04</v>
      </c>
      <c r="K6373" s="31">
        <v>2525.38</v>
      </c>
      <c r="L6373" s="31">
        <v>168.19</v>
      </c>
      <c r="M6373" s="31">
        <v>165.82</v>
      </c>
      <c r="N6373" s="31">
        <v>118.1438</v>
      </c>
      <c r="O6373" s="31">
        <v>82.569599999999994</v>
      </c>
      <c r="P6373" s="31">
        <v>116.53060000000001</v>
      </c>
      <c r="Q6373" s="31">
        <v>2511.0133999999998</v>
      </c>
      <c r="R6373" s="31">
        <v>80.369</v>
      </c>
      <c r="S6373" s="31">
        <v>96.472700000000003</v>
      </c>
    </row>
    <row r="6374" spans="1:19" x14ac:dyDescent="0.35">
      <c r="A6374" s="2">
        <v>41792</v>
      </c>
      <c r="B6374" s="31">
        <v>897.01310000000001</v>
      </c>
      <c r="C6374" s="31">
        <v>1966.9380000000001</v>
      </c>
      <c r="D6374" s="31">
        <v>707.02850000000001</v>
      </c>
      <c r="E6374" s="31">
        <v>613.2002</v>
      </c>
      <c r="F6374" s="31">
        <v>104.64239999999999</v>
      </c>
      <c r="G6374" s="31">
        <v>557.51819999999998</v>
      </c>
      <c r="H6374" s="31">
        <v>11.62359</v>
      </c>
      <c r="I6374" s="31">
        <v>2614.549</v>
      </c>
      <c r="J6374" s="31">
        <v>4571.1580000000004</v>
      </c>
      <c r="K6374" s="31">
        <v>2523.8310000000001</v>
      </c>
      <c r="L6374" s="31">
        <v>168.21</v>
      </c>
      <c r="M6374" s="31">
        <v>164.78</v>
      </c>
      <c r="N6374" s="31">
        <v>117.8908</v>
      </c>
      <c r="O6374" s="31">
        <v>82.221900000000005</v>
      </c>
      <c r="P6374" s="31">
        <v>116.20820000000001</v>
      </c>
      <c r="Q6374" s="31">
        <v>2515.5691999999999</v>
      </c>
      <c r="R6374" s="31">
        <v>80.644000000000005</v>
      </c>
      <c r="S6374" s="31">
        <v>96.472700000000003</v>
      </c>
    </row>
    <row r="6375" spans="1:19" x14ac:dyDescent="0.35">
      <c r="A6375" s="2">
        <v>41793</v>
      </c>
      <c r="B6375" s="31">
        <v>896.76430000000005</v>
      </c>
      <c r="C6375" s="31">
        <v>1966.1379999999999</v>
      </c>
      <c r="D6375" s="31">
        <v>702.86479999999995</v>
      </c>
      <c r="E6375" s="31">
        <v>607.02629999999999</v>
      </c>
      <c r="F6375" s="31">
        <v>104.6845</v>
      </c>
      <c r="G6375" s="31">
        <v>550.36580000000004</v>
      </c>
      <c r="H6375" s="31">
        <v>11.62738</v>
      </c>
      <c r="I6375" s="31">
        <v>2614.0100000000002</v>
      </c>
      <c r="J6375" s="31">
        <v>4553.9949999999999</v>
      </c>
      <c r="K6375" s="31">
        <v>2513.23</v>
      </c>
      <c r="L6375" s="31">
        <v>168.23</v>
      </c>
      <c r="M6375" s="31">
        <v>164.43</v>
      </c>
      <c r="N6375" s="31">
        <v>117.9936</v>
      </c>
      <c r="O6375" s="31">
        <v>82.016599999999997</v>
      </c>
      <c r="P6375" s="31">
        <v>116.32040000000001</v>
      </c>
      <c r="Q6375" s="31">
        <v>2531.7728999999999</v>
      </c>
      <c r="R6375" s="31">
        <v>80.554000000000002</v>
      </c>
      <c r="S6375" s="31">
        <v>97.305999999999997</v>
      </c>
    </row>
    <row r="6376" spans="1:19" x14ac:dyDescent="0.35">
      <c r="A6376" s="2">
        <v>41794</v>
      </c>
      <c r="B6376" s="31">
        <v>893.36400000000003</v>
      </c>
      <c r="C6376" s="31">
        <v>1957.136</v>
      </c>
      <c r="D6376" s="31">
        <v>702.66650000000004</v>
      </c>
      <c r="E6376" s="31">
        <v>599.39710000000002</v>
      </c>
      <c r="F6376" s="31">
        <v>104.6677</v>
      </c>
      <c r="G6376" s="31">
        <v>550.83019999999999</v>
      </c>
      <c r="H6376" s="31">
        <v>11.695550000000001</v>
      </c>
      <c r="I6376" s="31">
        <v>2613.29</v>
      </c>
      <c r="J6376" s="31">
        <v>4549.991</v>
      </c>
      <c r="K6376" s="31">
        <v>2509.7750000000001</v>
      </c>
      <c r="L6376" s="31">
        <v>168.56</v>
      </c>
      <c r="M6376" s="31">
        <v>165.26</v>
      </c>
      <c r="N6376" s="31">
        <v>118.38890000000001</v>
      </c>
      <c r="O6376" s="31">
        <v>81.848299999999995</v>
      </c>
      <c r="P6376" s="31">
        <v>116.3317</v>
      </c>
      <c r="Q6376" s="31">
        <v>2520.3856000000001</v>
      </c>
      <c r="R6376" s="31">
        <v>80.662999999999997</v>
      </c>
      <c r="S6376" s="31">
        <v>97.124099999999999</v>
      </c>
    </row>
    <row r="6377" spans="1:19" x14ac:dyDescent="0.35">
      <c r="A6377" s="2">
        <v>41795</v>
      </c>
      <c r="B6377" s="31">
        <v>896.59839999999997</v>
      </c>
      <c r="C6377" s="31">
        <v>1971.2049999999999</v>
      </c>
      <c r="D6377" s="31">
        <v>702.66650000000004</v>
      </c>
      <c r="E6377" s="31">
        <v>598.42690000000005</v>
      </c>
      <c r="F6377" s="31">
        <v>105.4248</v>
      </c>
      <c r="G6377" s="31">
        <v>542.65599999999995</v>
      </c>
      <c r="H6377" s="31">
        <v>11.710699999999999</v>
      </c>
      <c r="I6377" s="31">
        <v>2613.11</v>
      </c>
      <c r="J6377" s="31">
        <v>4557.4279999999999</v>
      </c>
      <c r="K6377" s="31">
        <v>2514.7950000000001</v>
      </c>
      <c r="L6377" s="31">
        <v>169.68</v>
      </c>
      <c r="M6377" s="31">
        <v>168.73</v>
      </c>
      <c r="N6377" s="31">
        <v>119.43259999999999</v>
      </c>
      <c r="O6377" s="31">
        <v>81.9786</v>
      </c>
      <c r="P6377" s="31">
        <v>116.27970000000001</v>
      </c>
      <c r="Q6377" s="31">
        <v>2530.3416999999999</v>
      </c>
      <c r="R6377" s="31">
        <v>80.370999999999995</v>
      </c>
      <c r="S6377" s="31">
        <v>97.650899999999993</v>
      </c>
    </row>
    <row r="6378" spans="1:19" x14ac:dyDescent="0.35">
      <c r="A6378" s="2">
        <v>41796</v>
      </c>
      <c r="B6378" s="31">
        <v>894.52509999999995</v>
      </c>
      <c r="C6378" s="31">
        <v>1959.67</v>
      </c>
      <c r="D6378" s="31">
        <v>702.66650000000004</v>
      </c>
      <c r="E6378" s="31">
        <v>589.78340000000003</v>
      </c>
      <c r="F6378" s="31">
        <v>105.3575</v>
      </c>
      <c r="G6378" s="31">
        <v>541.35559999999998</v>
      </c>
      <c r="H6378" s="31">
        <v>11.66146</v>
      </c>
      <c r="I6378" s="31">
        <v>2616.5740000000001</v>
      </c>
      <c r="J6378" s="31">
        <v>4551.7070000000003</v>
      </c>
      <c r="K6378" s="31">
        <v>2525.7179999999998</v>
      </c>
      <c r="L6378" s="31">
        <v>170.62</v>
      </c>
      <c r="M6378" s="31">
        <v>170.69</v>
      </c>
      <c r="N6378" s="31">
        <v>120.12050000000001</v>
      </c>
      <c r="O6378" s="31">
        <v>81.909899999999993</v>
      </c>
      <c r="P6378" s="31">
        <v>116.4843</v>
      </c>
      <c r="Q6378" s="31">
        <v>2554.7779</v>
      </c>
      <c r="R6378" s="31">
        <v>80.409000000000006</v>
      </c>
      <c r="S6378" s="31">
        <v>97.497600000000006</v>
      </c>
    </row>
    <row r="6379" spans="1:19" x14ac:dyDescent="0.35">
      <c r="A6379" s="2">
        <v>41799</v>
      </c>
      <c r="B6379" s="31">
        <v>905.17100000000005</v>
      </c>
      <c r="C6379" s="31">
        <v>1989.962</v>
      </c>
      <c r="D6379" s="31">
        <v>709.76049999999998</v>
      </c>
      <c r="E6379" s="31">
        <v>588.62800000000004</v>
      </c>
      <c r="F6379" s="31">
        <v>105.4753</v>
      </c>
      <c r="G6379" s="31">
        <v>541.77809999999999</v>
      </c>
      <c r="H6379" s="31">
        <v>11.65616</v>
      </c>
      <c r="I6379" s="31">
        <v>2615.8539999999998</v>
      </c>
      <c r="J6379" s="31">
        <v>4545.4139999999998</v>
      </c>
      <c r="K6379" s="31">
        <v>2521.3829999999998</v>
      </c>
      <c r="L6379" s="31">
        <v>170.71</v>
      </c>
      <c r="M6379" s="31">
        <v>171.86</v>
      </c>
      <c r="N6379" s="31">
        <v>119.98609999999999</v>
      </c>
      <c r="O6379" s="31">
        <v>81.913499999999999</v>
      </c>
      <c r="P6379" s="31">
        <v>116.0903</v>
      </c>
      <c r="Q6379" s="31">
        <v>2564.7665000000002</v>
      </c>
      <c r="R6379" s="31">
        <v>80.653000000000006</v>
      </c>
      <c r="S6379" s="31">
        <v>97.986099999999993</v>
      </c>
    </row>
    <row r="6380" spans="1:19" x14ac:dyDescent="0.35">
      <c r="A6380" s="2">
        <v>41800</v>
      </c>
      <c r="B6380" s="31">
        <v>902.95910000000003</v>
      </c>
      <c r="C6380" s="31">
        <v>1983.28</v>
      </c>
      <c r="D6380" s="31">
        <v>703.89800000000002</v>
      </c>
      <c r="E6380" s="31">
        <v>589.21900000000005</v>
      </c>
      <c r="F6380" s="31">
        <v>105.99679999999999</v>
      </c>
      <c r="G6380" s="31">
        <v>543.92309999999998</v>
      </c>
      <c r="H6380" s="31">
        <v>11.686450000000001</v>
      </c>
      <c r="I6380" s="31">
        <v>2616.8890000000001</v>
      </c>
      <c r="J6380" s="31">
        <v>4539.1210000000001</v>
      </c>
      <c r="K6380" s="31">
        <v>2514.6210000000001</v>
      </c>
      <c r="L6380" s="31">
        <v>170.73</v>
      </c>
      <c r="M6380" s="31">
        <v>171.54</v>
      </c>
      <c r="N6380" s="31">
        <v>120.1996</v>
      </c>
      <c r="O6380" s="31">
        <v>82.032200000000003</v>
      </c>
      <c r="P6380" s="31">
        <v>115.6854</v>
      </c>
      <c r="Q6380" s="31">
        <v>2586.0693999999999</v>
      </c>
      <c r="R6380" s="31">
        <v>80.819999999999993</v>
      </c>
      <c r="S6380" s="31">
        <v>99.0685</v>
      </c>
    </row>
    <row r="6381" spans="1:19" x14ac:dyDescent="0.35">
      <c r="A6381" s="2">
        <v>41801</v>
      </c>
      <c r="B6381" s="31">
        <v>907.20529999999997</v>
      </c>
      <c r="C6381" s="31">
        <v>1999.2750000000001</v>
      </c>
      <c r="D6381" s="31">
        <v>709.005</v>
      </c>
      <c r="E6381" s="31">
        <v>590.64819999999997</v>
      </c>
      <c r="F6381" s="31">
        <v>106.08929999999999</v>
      </c>
      <c r="G6381" s="31">
        <v>538.96789999999999</v>
      </c>
      <c r="H6381" s="31">
        <v>11.775069999999999</v>
      </c>
      <c r="I6381" s="31">
        <v>2615.6280000000002</v>
      </c>
      <c r="J6381" s="31">
        <v>4541.41</v>
      </c>
      <c r="K6381" s="31">
        <v>2517.7420000000002</v>
      </c>
      <c r="L6381" s="31">
        <v>170.16</v>
      </c>
      <c r="M6381" s="31">
        <v>170.62</v>
      </c>
      <c r="N6381" s="31">
        <v>120.1284</v>
      </c>
      <c r="O6381" s="31">
        <v>82.426100000000005</v>
      </c>
      <c r="P6381" s="31">
        <v>115.58199999999999</v>
      </c>
      <c r="Q6381" s="31">
        <v>2582.5043999999998</v>
      </c>
      <c r="R6381" s="31">
        <v>80.787999999999997</v>
      </c>
      <c r="S6381" s="31">
        <v>98.876900000000006</v>
      </c>
    </row>
    <row r="6382" spans="1:19" x14ac:dyDescent="0.35">
      <c r="A6382" s="2">
        <v>41802</v>
      </c>
      <c r="B6382" s="31">
        <v>931.96410000000003</v>
      </c>
      <c r="C6382" s="31">
        <v>2052.2800000000002</v>
      </c>
      <c r="D6382" s="31">
        <v>722.97379999999998</v>
      </c>
      <c r="E6382" s="31">
        <v>584.23310000000004</v>
      </c>
      <c r="F6382" s="31">
        <v>107.166</v>
      </c>
      <c r="G6382" s="31">
        <v>533.49599999999998</v>
      </c>
      <c r="H6382" s="31">
        <v>11.6272</v>
      </c>
      <c r="I6382" s="31">
        <v>2617.069</v>
      </c>
      <c r="J6382" s="31">
        <v>4558.5720000000001</v>
      </c>
      <c r="K6382" s="31">
        <v>2518.9560000000001</v>
      </c>
      <c r="L6382" s="31">
        <v>168.98</v>
      </c>
      <c r="M6382" s="31">
        <v>169.8</v>
      </c>
      <c r="N6382" s="31">
        <v>119.2745</v>
      </c>
      <c r="O6382" s="31">
        <v>82.505200000000002</v>
      </c>
      <c r="P6382" s="31">
        <v>115.7419</v>
      </c>
      <c r="Q6382" s="31">
        <v>2581.3177999999998</v>
      </c>
      <c r="R6382" s="31">
        <v>80.575999999999993</v>
      </c>
      <c r="S6382" s="31">
        <v>99.106800000000007</v>
      </c>
    </row>
    <row r="6383" spans="1:19" x14ac:dyDescent="0.35">
      <c r="A6383" s="2">
        <v>41803</v>
      </c>
      <c r="B6383" s="31">
        <v>932.298</v>
      </c>
      <c r="C6383" s="31">
        <v>2038.5250000000001</v>
      </c>
      <c r="D6383" s="31">
        <v>730.48829999999998</v>
      </c>
      <c r="E6383" s="31">
        <v>587.23299999999995</v>
      </c>
      <c r="F6383" s="31">
        <v>107.17440000000001</v>
      </c>
      <c r="G6383" s="31">
        <v>537.45680000000004</v>
      </c>
      <c r="H6383" s="31">
        <v>11.78289</v>
      </c>
      <c r="I6383" s="31">
        <v>2616.348</v>
      </c>
      <c r="J6383" s="31">
        <v>4549.4189999999999</v>
      </c>
      <c r="K6383" s="31">
        <v>2522.424</v>
      </c>
      <c r="L6383" s="31">
        <v>169.44</v>
      </c>
      <c r="M6383" s="31">
        <v>170.06</v>
      </c>
      <c r="N6383" s="31">
        <v>119.41679999999999</v>
      </c>
      <c r="O6383" s="31">
        <v>82.278999999999996</v>
      </c>
      <c r="P6383" s="31">
        <v>115.5459</v>
      </c>
      <c r="Q6383" s="31">
        <v>2567.7952</v>
      </c>
      <c r="R6383" s="31">
        <v>80.575999999999993</v>
      </c>
      <c r="S6383" s="31">
        <v>99.537800000000004</v>
      </c>
    </row>
    <row r="6384" spans="1:19" x14ac:dyDescent="0.35">
      <c r="A6384" s="2">
        <v>41806</v>
      </c>
      <c r="B6384" s="31">
        <v>937.05629999999996</v>
      </c>
      <c r="C6384" s="31">
        <v>2050.0549999999998</v>
      </c>
      <c r="D6384" s="31">
        <v>733.65229999999997</v>
      </c>
      <c r="E6384" s="31">
        <v>590.58579999999995</v>
      </c>
      <c r="F6384" s="31">
        <v>107.2753</v>
      </c>
      <c r="G6384" s="31">
        <v>535.58640000000003</v>
      </c>
      <c r="H6384" s="31">
        <v>11.794280000000001</v>
      </c>
      <c r="I6384" s="31">
        <v>2616.1680000000001</v>
      </c>
      <c r="J6384" s="31">
        <v>4549.991</v>
      </c>
      <c r="K6384" s="31">
        <v>2526.7579999999998</v>
      </c>
      <c r="L6384" s="31">
        <v>169.53</v>
      </c>
      <c r="M6384" s="31">
        <v>170.76</v>
      </c>
      <c r="N6384" s="31">
        <v>119.52760000000001</v>
      </c>
      <c r="O6384" s="31">
        <v>82.448300000000003</v>
      </c>
      <c r="P6384" s="31">
        <v>115.9053</v>
      </c>
      <c r="Q6384" s="31">
        <v>2562.3296999999998</v>
      </c>
      <c r="R6384" s="31">
        <v>80.471000000000004</v>
      </c>
      <c r="S6384" s="31">
        <v>99.566500000000005</v>
      </c>
    </row>
    <row r="6385" spans="1:19" x14ac:dyDescent="0.35">
      <c r="A6385" s="2">
        <v>41807</v>
      </c>
      <c r="B6385" s="31">
        <v>941.81460000000004</v>
      </c>
      <c r="C6385" s="31">
        <v>2061.8539999999998</v>
      </c>
      <c r="D6385" s="31">
        <v>738.79380000000003</v>
      </c>
      <c r="E6385" s="31">
        <v>591.90930000000003</v>
      </c>
      <c r="F6385" s="31">
        <v>106.99769999999999</v>
      </c>
      <c r="G6385" s="31">
        <v>533.38599999999997</v>
      </c>
      <c r="H6385" s="31">
        <v>11.801869999999999</v>
      </c>
      <c r="I6385" s="31">
        <v>2618.6909999999998</v>
      </c>
      <c r="J6385" s="31">
        <v>4533.4009999999998</v>
      </c>
      <c r="K6385" s="31">
        <v>2515.4879999999998</v>
      </c>
      <c r="L6385" s="31">
        <v>169.92</v>
      </c>
      <c r="M6385" s="31">
        <v>171.81</v>
      </c>
      <c r="N6385" s="31">
        <v>119.52500000000001</v>
      </c>
      <c r="O6385" s="31">
        <v>82.217299999999994</v>
      </c>
      <c r="P6385" s="31">
        <v>115.6772</v>
      </c>
      <c r="Q6385" s="31">
        <v>2555.663</v>
      </c>
      <c r="R6385" s="31">
        <v>80.629000000000005</v>
      </c>
      <c r="S6385" s="31">
        <v>99.145099999999999</v>
      </c>
    </row>
    <row r="6386" spans="1:19" x14ac:dyDescent="0.35">
      <c r="A6386" s="2">
        <v>41808</v>
      </c>
      <c r="B6386" s="31">
        <v>948.24249999999995</v>
      </c>
      <c r="C6386" s="31">
        <v>2067.3150000000001</v>
      </c>
      <c r="D6386" s="31">
        <v>741.95780000000002</v>
      </c>
      <c r="E6386" s="31">
        <v>592.26220000000001</v>
      </c>
      <c r="F6386" s="31">
        <v>107.0566</v>
      </c>
      <c r="G6386" s="31">
        <v>533.8261</v>
      </c>
      <c r="H6386" s="31">
        <v>11.839840000000001</v>
      </c>
      <c r="I6386" s="31">
        <v>2617.61</v>
      </c>
      <c r="J6386" s="31">
        <v>4546.558</v>
      </c>
      <c r="K6386" s="31">
        <v>2522.5970000000002</v>
      </c>
      <c r="L6386" s="31">
        <v>171.26</v>
      </c>
      <c r="M6386" s="31">
        <v>173.32</v>
      </c>
      <c r="N6386" s="31">
        <v>120.2696</v>
      </c>
      <c r="O6386" s="31">
        <v>82.245199999999997</v>
      </c>
      <c r="P6386" s="31">
        <v>115.9158</v>
      </c>
      <c r="Q6386" s="31">
        <v>2558.5028000000002</v>
      </c>
      <c r="R6386" s="31">
        <v>80.584000000000003</v>
      </c>
      <c r="S6386" s="31">
        <v>99.010999999999996</v>
      </c>
    </row>
    <row r="6387" spans="1:19" x14ac:dyDescent="0.35">
      <c r="A6387" s="2">
        <v>41809</v>
      </c>
      <c r="B6387" s="31">
        <v>954.8374</v>
      </c>
      <c r="C6387" s="31">
        <v>2085.317</v>
      </c>
      <c r="D6387" s="31">
        <v>745.31949999999995</v>
      </c>
      <c r="E6387" s="31">
        <v>593.80629999999996</v>
      </c>
      <c r="F6387" s="31">
        <v>110.5391</v>
      </c>
      <c r="G6387" s="31">
        <v>540.09730000000002</v>
      </c>
      <c r="H6387" s="31">
        <v>11.83225</v>
      </c>
      <c r="I6387" s="31">
        <v>2618.8710000000001</v>
      </c>
      <c r="J6387" s="31">
        <v>4551.1350000000002</v>
      </c>
      <c r="K6387" s="31">
        <v>2534.3870000000002</v>
      </c>
      <c r="L6387" s="31">
        <v>171.37</v>
      </c>
      <c r="M6387" s="31">
        <v>173.23</v>
      </c>
      <c r="N6387" s="31">
        <v>120.0557</v>
      </c>
      <c r="O6387" s="31">
        <v>82.506</v>
      </c>
      <c r="P6387" s="31">
        <v>116.4264</v>
      </c>
      <c r="Q6387" s="31">
        <v>2573.1127999999999</v>
      </c>
      <c r="R6387" s="31">
        <v>80.316999999999993</v>
      </c>
      <c r="S6387" s="31">
        <v>98.723600000000005</v>
      </c>
    </row>
    <row r="6388" spans="1:19" x14ac:dyDescent="0.35">
      <c r="A6388" s="2">
        <v>41810</v>
      </c>
      <c r="B6388" s="31">
        <v>953.66869999999994</v>
      </c>
      <c r="C6388" s="31">
        <v>2087.6089999999999</v>
      </c>
      <c r="D6388" s="31">
        <v>742.35329999999999</v>
      </c>
      <c r="E6388" s="31">
        <v>602.67370000000005</v>
      </c>
      <c r="F6388" s="31">
        <v>110.74939999999999</v>
      </c>
      <c r="G6388" s="31">
        <v>541.96770000000004</v>
      </c>
      <c r="H6388" s="31">
        <v>11.801869999999999</v>
      </c>
      <c r="I6388" s="31">
        <v>2620.4929999999999</v>
      </c>
      <c r="J6388" s="31">
        <v>4548.2749999999996</v>
      </c>
      <c r="K6388" s="31">
        <v>2529.0120000000002</v>
      </c>
      <c r="L6388" s="31">
        <v>171.63</v>
      </c>
      <c r="M6388" s="31">
        <v>173.86</v>
      </c>
      <c r="N6388" s="31">
        <v>120.19029999999999</v>
      </c>
      <c r="O6388" s="31">
        <v>82.227500000000006</v>
      </c>
      <c r="P6388" s="31">
        <v>115.9408</v>
      </c>
      <c r="Q6388" s="31">
        <v>2558.319</v>
      </c>
      <c r="R6388" s="31">
        <v>80.372</v>
      </c>
      <c r="S6388" s="31">
        <v>99.240899999999996</v>
      </c>
    </row>
    <row r="6389" spans="1:19" x14ac:dyDescent="0.35">
      <c r="A6389" s="2">
        <v>41813</v>
      </c>
      <c r="B6389" s="31">
        <v>949.32780000000002</v>
      </c>
      <c r="C6389" s="31">
        <v>2076.1469999999999</v>
      </c>
      <c r="D6389" s="31">
        <v>737.40959999999995</v>
      </c>
      <c r="E6389" s="31">
        <v>608.36469999999997</v>
      </c>
      <c r="F6389" s="31">
        <v>110.9008</v>
      </c>
      <c r="G6389" s="31">
        <v>542.9579</v>
      </c>
      <c r="H6389" s="31">
        <v>11.695550000000001</v>
      </c>
      <c r="I6389" s="31">
        <v>2619.5920000000001</v>
      </c>
      <c r="J6389" s="31">
        <v>4548.2749999999996</v>
      </c>
      <c r="K6389" s="31">
        <v>2534.3870000000002</v>
      </c>
      <c r="L6389" s="31">
        <v>171.61</v>
      </c>
      <c r="M6389" s="31">
        <v>173.28</v>
      </c>
      <c r="N6389" s="31">
        <v>120.23</v>
      </c>
      <c r="O6389" s="31">
        <v>82.441500000000005</v>
      </c>
      <c r="P6389" s="31">
        <v>116.0859</v>
      </c>
      <c r="Q6389" s="31">
        <v>2554.9086000000002</v>
      </c>
      <c r="R6389" s="31">
        <v>80.272000000000006</v>
      </c>
      <c r="S6389" s="31">
        <v>97.401700000000005</v>
      </c>
    </row>
    <row r="6390" spans="1:19" x14ac:dyDescent="0.35">
      <c r="A6390" s="2">
        <v>41814</v>
      </c>
      <c r="B6390" s="31">
        <v>951.91570000000002</v>
      </c>
      <c r="C6390" s="31">
        <v>2087.8119999999999</v>
      </c>
      <c r="D6390" s="31">
        <v>743.14430000000004</v>
      </c>
      <c r="E6390" s="31">
        <v>608.5412</v>
      </c>
      <c r="F6390" s="31">
        <v>111.1447</v>
      </c>
      <c r="G6390" s="31">
        <v>538.88710000000003</v>
      </c>
      <c r="H6390" s="31">
        <v>11.55505</v>
      </c>
      <c r="I6390" s="31">
        <v>2620.6729999999998</v>
      </c>
      <c r="J6390" s="31">
        <v>4559.1440000000002</v>
      </c>
      <c r="K6390" s="31">
        <v>2533.8670000000002</v>
      </c>
      <c r="L6390" s="31">
        <v>170.76</v>
      </c>
      <c r="M6390" s="31">
        <v>171.69</v>
      </c>
      <c r="N6390" s="31">
        <v>120.23</v>
      </c>
      <c r="O6390" s="31">
        <v>82.234999999999999</v>
      </c>
      <c r="P6390" s="31">
        <v>116.1203</v>
      </c>
      <c r="Q6390" s="31">
        <v>2569.5378000000001</v>
      </c>
      <c r="R6390" s="31">
        <v>80.326999999999998</v>
      </c>
      <c r="S6390" s="31">
        <v>97.905799999999999</v>
      </c>
    </row>
    <row r="6391" spans="1:19" x14ac:dyDescent="0.35">
      <c r="A6391" s="2">
        <v>41815</v>
      </c>
      <c r="B6391" s="31">
        <v>947.57479999999998</v>
      </c>
      <c r="C6391" s="31">
        <v>2070.2820000000002</v>
      </c>
      <c r="D6391" s="31">
        <v>737.40959999999995</v>
      </c>
      <c r="E6391" s="31">
        <v>611.01170000000002</v>
      </c>
      <c r="F6391" s="31">
        <v>111.25409999999999</v>
      </c>
      <c r="G6391" s="31">
        <v>540.86749999999995</v>
      </c>
      <c r="H6391" s="31">
        <v>11.649979999999999</v>
      </c>
      <c r="I6391" s="31">
        <v>2622.2950000000001</v>
      </c>
      <c r="J6391" s="31">
        <v>4567.7250000000004</v>
      </c>
      <c r="K6391" s="31">
        <v>2546.5239999999999</v>
      </c>
      <c r="L6391" s="31">
        <v>171.3</v>
      </c>
      <c r="M6391" s="31">
        <v>173.04</v>
      </c>
      <c r="N6391" s="31">
        <v>120.8716</v>
      </c>
      <c r="O6391" s="31">
        <v>82.505200000000002</v>
      </c>
      <c r="P6391" s="31">
        <v>116.4363</v>
      </c>
      <c r="Q6391" s="31">
        <v>2554.5607</v>
      </c>
      <c r="R6391" s="31">
        <v>80.224999999999994</v>
      </c>
      <c r="S6391" s="31">
        <v>97.657200000000003</v>
      </c>
    </row>
    <row r="6392" spans="1:19" x14ac:dyDescent="0.35">
      <c r="A6392" s="2">
        <v>41816</v>
      </c>
      <c r="B6392" s="31">
        <v>941.0634</v>
      </c>
      <c r="C6392" s="31">
        <v>2064.011</v>
      </c>
      <c r="D6392" s="31">
        <v>734.24559999999997</v>
      </c>
      <c r="E6392" s="31">
        <v>614.89390000000003</v>
      </c>
      <c r="F6392" s="31">
        <v>110.783</v>
      </c>
      <c r="G6392" s="31">
        <v>547.5788</v>
      </c>
      <c r="H6392" s="31">
        <v>11.593019999999999</v>
      </c>
      <c r="I6392" s="31">
        <v>2624.0970000000002</v>
      </c>
      <c r="J6392" s="31">
        <v>4578.0219999999999</v>
      </c>
      <c r="K6392" s="31">
        <v>2551.5529999999999</v>
      </c>
      <c r="L6392" s="31">
        <v>171.24</v>
      </c>
      <c r="M6392" s="31">
        <v>172.88</v>
      </c>
      <c r="N6392" s="31">
        <v>120.95869999999999</v>
      </c>
      <c r="O6392" s="31">
        <v>82.711100000000002</v>
      </c>
      <c r="P6392" s="31">
        <v>116.0596</v>
      </c>
      <c r="Q6392" s="31">
        <v>2567.0994999999998</v>
      </c>
      <c r="R6392" s="31">
        <v>80.22</v>
      </c>
      <c r="S6392" s="31">
        <v>98.876199999999997</v>
      </c>
    </row>
    <row r="6393" spans="1:19" x14ac:dyDescent="0.35">
      <c r="A6393" s="2">
        <v>41817</v>
      </c>
      <c r="B6393" s="31">
        <v>942.0652</v>
      </c>
      <c r="C6393" s="31">
        <v>2072.7759999999998</v>
      </c>
      <c r="D6393" s="31">
        <v>731.27940000000001</v>
      </c>
      <c r="E6393" s="31">
        <v>614.0557</v>
      </c>
      <c r="F6393" s="31">
        <v>111.0354</v>
      </c>
      <c r="G6393" s="31">
        <v>540.42740000000003</v>
      </c>
      <c r="H6393" s="31">
        <v>11.904389999999999</v>
      </c>
      <c r="I6393" s="31">
        <v>2626.0790000000002</v>
      </c>
      <c r="J6393" s="31">
        <v>4578.5940000000001</v>
      </c>
      <c r="K6393" s="31">
        <v>2547.9110000000001</v>
      </c>
      <c r="L6393" s="31">
        <v>171.52</v>
      </c>
      <c r="M6393" s="31">
        <v>173.73</v>
      </c>
      <c r="N6393" s="31">
        <v>121.4023</v>
      </c>
      <c r="O6393" s="31">
        <v>82.856899999999996</v>
      </c>
      <c r="P6393" s="31">
        <v>116.49550000000001</v>
      </c>
      <c r="Q6393" s="31">
        <v>2565.8035</v>
      </c>
      <c r="R6393" s="31">
        <v>80.039000000000001</v>
      </c>
      <c r="S6393" s="31">
        <v>98.624499999999998</v>
      </c>
    </row>
    <row r="6394" spans="1:19" x14ac:dyDescent="0.35">
      <c r="A6394" s="2">
        <v>41820</v>
      </c>
      <c r="B6394" s="31">
        <v>935.55380000000002</v>
      </c>
      <c r="C6394" s="31">
        <v>2051.942</v>
      </c>
      <c r="D6394" s="31">
        <v>726.73119999999994</v>
      </c>
      <c r="E6394" s="31">
        <v>620.23199999999997</v>
      </c>
      <c r="F6394" s="31">
        <v>111.20359999999999</v>
      </c>
      <c r="G6394" s="31">
        <v>509.2912</v>
      </c>
      <c r="H6394" s="31">
        <v>11.87401</v>
      </c>
      <c r="I6394" s="31">
        <v>2624.4569999999999</v>
      </c>
      <c r="J6394" s="31">
        <v>4581.4549999999999</v>
      </c>
      <c r="K6394" s="31">
        <v>2549.4720000000002</v>
      </c>
      <c r="L6394" s="31">
        <v>171.57</v>
      </c>
      <c r="M6394" s="31">
        <v>174.95</v>
      </c>
      <c r="N6394" s="31">
        <v>121.6875</v>
      </c>
      <c r="O6394" s="31">
        <v>82.914599999999993</v>
      </c>
      <c r="P6394" s="31">
        <v>116.9311</v>
      </c>
      <c r="Q6394" s="31">
        <v>2577.5232000000001</v>
      </c>
      <c r="R6394" s="31">
        <v>79.775000000000006</v>
      </c>
      <c r="S6394" s="31">
        <v>99.156999999999996</v>
      </c>
    </row>
    <row r="6395" spans="1:19" x14ac:dyDescent="0.35">
      <c r="A6395" s="2">
        <v>41821</v>
      </c>
      <c r="B6395" s="31">
        <v>935.80420000000004</v>
      </c>
      <c r="C6395" s="31">
        <v>2047.425</v>
      </c>
      <c r="D6395" s="31">
        <v>726.13800000000003</v>
      </c>
      <c r="E6395" s="31">
        <v>620.45259999999996</v>
      </c>
      <c r="F6395" s="31">
        <v>111.59050000000001</v>
      </c>
      <c r="G6395" s="31">
        <v>505.00029999999998</v>
      </c>
      <c r="H6395" s="31">
        <v>11.843629999999999</v>
      </c>
      <c r="I6395" s="31">
        <v>2625.3580000000002</v>
      </c>
      <c r="J6395" s="31">
        <v>4570.585</v>
      </c>
      <c r="K6395" s="31">
        <v>2551.2060000000001</v>
      </c>
      <c r="L6395" s="31">
        <v>172.73</v>
      </c>
      <c r="M6395" s="31">
        <v>176.54</v>
      </c>
      <c r="N6395" s="31">
        <v>123.0896</v>
      </c>
      <c r="O6395" s="31">
        <v>82.737099999999998</v>
      </c>
      <c r="P6395" s="31">
        <v>116.8283</v>
      </c>
      <c r="Q6395" s="31">
        <v>2579.3186999999998</v>
      </c>
      <c r="R6395" s="31">
        <v>79.814999999999998</v>
      </c>
      <c r="S6395" s="31">
        <v>99.156999999999996</v>
      </c>
    </row>
    <row r="6396" spans="1:19" x14ac:dyDescent="0.35">
      <c r="A6396" s="2">
        <v>41822</v>
      </c>
      <c r="B6396" s="31">
        <v>928.29110000000003</v>
      </c>
      <c r="C6396" s="31">
        <v>2038.9290000000001</v>
      </c>
      <c r="D6396" s="31">
        <v>721.98519999999996</v>
      </c>
      <c r="E6396" s="31">
        <v>629.49649999999997</v>
      </c>
      <c r="F6396" s="31">
        <v>111.9522</v>
      </c>
      <c r="G6396" s="31">
        <v>502.35980000000001</v>
      </c>
      <c r="H6396" s="31">
        <v>11.836040000000001</v>
      </c>
      <c r="I6396" s="31">
        <v>2624.277</v>
      </c>
      <c r="J6396" s="31">
        <v>4552.8509999999997</v>
      </c>
      <c r="K6396" s="31">
        <v>2543.23</v>
      </c>
      <c r="L6396" s="31">
        <v>172.91</v>
      </c>
      <c r="M6396" s="31">
        <v>175.91</v>
      </c>
      <c r="N6396" s="31">
        <v>123.248</v>
      </c>
      <c r="O6396" s="31">
        <v>82.54</v>
      </c>
      <c r="P6396" s="31">
        <v>116.6138</v>
      </c>
      <c r="Q6396" s="31">
        <v>2604.2705000000001</v>
      </c>
      <c r="R6396" s="31">
        <v>79.956000000000003</v>
      </c>
      <c r="S6396" s="31">
        <v>100.8125</v>
      </c>
    </row>
    <row r="6397" spans="1:19" x14ac:dyDescent="0.35">
      <c r="A6397" s="2">
        <v>41823</v>
      </c>
      <c r="B6397" s="31">
        <v>925.61980000000005</v>
      </c>
      <c r="C6397" s="31">
        <v>2036.097</v>
      </c>
      <c r="D6397" s="31">
        <v>714.66849999999999</v>
      </c>
      <c r="E6397" s="31">
        <v>633.90809999999999</v>
      </c>
      <c r="F6397" s="31">
        <v>111.08580000000001</v>
      </c>
      <c r="G6397" s="31">
        <v>498.83909999999997</v>
      </c>
      <c r="H6397" s="31">
        <v>11.794269999999999</v>
      </c>
      <c r="I6397" s="31">
        <v>2623.556</v>
      </c>
      <c r="J6397" s="31">
        <v>4546.558</v>
      </c>
      <c r="K6397" s="31">
        <v>2541.1489999999999</v>
      </c>
      <c r="L6397" s="31">
        <v>173.77</v>
      </c>
      <c r="M6397" s="31">
        <v>176.88</v>
      </c>
      <c r="N6397" s="31">
        <v>124.0718</v>
      </c>
      <c r="O6397" s="31">
        <v>82.188800000000001</v>
      </c>
      <c r="P6397" s="31">
        <v>116.2337</v>
      </c>
      <c r="Q6397" s="31">
        <v>2609.4414000000002</v>
      </c>
      <c r="R6397" s="31">
        <v>80.212000000000003</v>
      </c>
      <c r="S6397" s="31">
        <v>101.29649999999999</v>
      </c>
    </row>
    <row r="6398" spans="1:19" x14ac:dyDescent="0.35">
      <c r="A6398" s="2">
        <v>41824</v>
      </c>
      <c r="B6398" s="31">
        <v>925.61980000000005</v>
      </c>
      <c r="C6398" s="31">
        <v>2036.097</v>
      </c>
      <c r="D6398" s="31">
        <v>714.66849999999999</v>
      </c>
      <c r="E6398" s="31">
        <v>633.90809999999999</v>
      </c>
      <c r="F6398" s="31">
        <v>111.08580000000001</v>
      </c>
      <c r="G6398" s="31">
        <v>498.83909999999997</v>
      </c>
      <c r="H6398" s="31">
        <v>11.794269999999999</v>
      </c>
      <c r="I6398" s="31">
        <v>2622.835</v>
      </c>
      <c r="J6398" s="31">
        <v>4546.558</v>
      </c>
      <c r="K6398" s="31">
        <v>2546.5239999999999</v>
      </c>
      <c r="L6398" s="31">
        <v>173.77</v>
      </c>
      <c r="M6398" s="31">
        <v>176.88</v>
      </c>
      <c r="N6398" s="31">
        <v>124.0718</v>
      </c>
      <c r="O6398" s="31">
        <v>82.284899999999993</v>
      </c>
      <c r="P6398" s="31">
        <v>116.0538</v>
      </c>
      <c r="Q6398" s="31">
        <v>2611.1349</v>
      </c>
      <c r="R6398" s="31">
        <v>80.269000000000005</v>
      </c>
      <c r="S6398" s="31">
        <v>101.4999</v>
      </c>
    </row>
    <row r="6399" spans="1:19" x14ac:dyDescent="0.35">
      <c r="A6399" s="2">
        <v>41827</v>
      </c>
      <c r="B6399" s="31">
        <v>919.77620000000002</v>
      </c>
      <c r="C6399" s="31">
        <v>2015.33</v>
      </c>
      <c r="D6399" s="31">
        <v>711.50450000000001</v>
      </c>
      <c r="E6399" s="31">
        <v>628.87879999999996</v>
      </c>
      <c r="F6399" s="31">
        <v>110.783</v>
      </c>
      <c r="G6399" s="31">
        <v>495.3184</v>
      </c>
      <c r="H6399" s="31">
        <v>11.76769</v>
      </c>
      <c r="I6399" s="31">
        <v>2623.556</v>
      </c>
      <c r="J6399" s="31">
        <v>4552.8509999999997</v>
      </c>
      <c r="K6399" s="31">
        <v>2548.605</v>
      </c>
      <c r="L6399" s="31">
        <v>173.19</v>
      </c>
      <c r="M6399" s="31">
        <v>173.91</v>
      </c>
      <c r="N6399" s="31">
        <v>123.70740000000001</v>
      </c>
      <c r="O6399" s="31">
        <v>82.470100000000002</v>
      </c>
      <c r="P6399" s="31">
        <v>116.1133</v>
      </c>
      <c r="Q6399" s="31">
        <v>2616.2582000000002</v>
      </c>
      <c r="R6399" s="31">
        <v>80.218000000000004</v>
      </c>
      <c r="S6399" s="31">
        <v>101.43210000000001</v>
      </c>
    </row>
    <row r="6400" spans="1:19" x14ac:dyDescent="0.35">
      <c r="A6400" s="2">
        <v>41828</v>
      </c>
      <c r="B6400" s="31">
        <v>910.42650000000003</v>
      </c>
      <c r="C6400" s="31">
        <v>2004.4749999999999</v>
      </c>
      <c r="D6400" s="31">
        <v>704.18769999999995</v>
      </c>
      <c r="E6400" s="31">
        <v>629.43029999999999</v>
      </c>
      <c r="F6400" s="31">
        <v>110.7409</v>
      </c>
      <c r="G6400" s="31">
        <v>491.24759999999998</v>
      </c>
      <c r="H6400" s="31">
        <v>11.832240000000001</v>
      </c>
      <c r="I6400" s="31">
        <v>2625.7179999999998</v>
      </c>
      <c r="J6400" s="31">
        <v>4566.009</v>
      </c>
      <c r="K6400" s="31">
        <v>2555.8870000000002</v>
      </c>
      <c r="L6400" s="31">
        <v>172.27</v>
      </c>
      <c r="M6400" s="31">
        <v>172.17</v>
      </c>
      <c r="N6400" s="31">
        <v>122.4083</v>
      </c>
      <c r="O6400" s="31">
        <v>82.709100000000007</v>
      </c>
      <c r="P6400" s="31">
        <v>116.2666</v>
      </c>
      <c r="Q6400" s="31">
        <v>2617.3265000000001</v>
      </c>
      <c r="R6400" s="31">
        <v>80.179000000000002</v>
      </c>
      <c r="S6400" s="31">
        <v>101.65479999999999</v>
      </c>
    </row>
    <row r="6401" spans="1:19" x14ac:dyDescent="0.35">
      <c r="A6401" s="2">
        <v>41829</v>
      </c>
      <c r="B6401" s="31">
        <v>905.58370000000002</v>
      </c>
      <c r="C6401" s="31">
        <v>1981.204</v>
      </c>
      <c r="D6401" s="31">
        <v>700.67089999999996</v>
      </c>
      <c r="E6401" s="31">
        <v>629.35530000000006</v>
      </c>
      <c r="F6401" s="31">
        <v>111.4019</v>
      </c>
      <c r="G6401" s="31">
        <v>485.74650000000003</v>
      </c>
      <c r="H6401" s="31">
        <v>11.72212</v>
      </c>
      <c r="I6401" s="31">
        <v>2627.52</v>
      </c>
      <c r="J6401" s="31">
        <v>4574.59</v>
      </c>
      <c r="K6401" s="31">
        <v>2555.02</v>
      </c>
      <c r="L6401" s="31">
        <v>172.86</v>
      </c>
      <c r="M6401" s="31">
        <v>172.1</v>
      </c>
      <c r="N6401" s="31">
        <v>123.1133</v>
      </c>
      <c r="O6401" s="31">
        <v>82.599299999999999</v>
      </c>
      <c r="P6401" s="31">
        <v>116.4928</v>
      </c>
      <c r="Q6401" s="31">
        <v>2608.4432000000002</v>
      </c>
      <c r="R6401" s="31">
        <v>79.992999999999995</v>
      </c>
      <c r="S6401" s="31">
        <v>99.921800000000005</v>
      </c>
    </row>
    <row r="6402" spans="1:19" x14ac:dyDescent="0.35">
      <c r="A6402" s="2">
        <v>41830</v>
      </c>
      <c r="B6402" s="31">
        <v>910.46040000000005</v>
      </c>
      <c r="C6402" s="31">
        <v>1994.568</v>
      </c>
      <c r="D6402" s="31">
        <v>701.97360000000003</v>
      </c>
      <c r="E6402" s="31">
        <v>632.69529999999997</v>
      </c>
      <c r="F6402" s="31">
        <v>112.6514</v>
      </c>
      <c r="G6402" s="31">
        <v>481.01560000000001</v>
      </c>
      <c r="H6402" s="31">
        <v>11.699339999999999</v>
      </c>
      <c r="I6402" s="31">
        <v>2628.0610000000001</v>
      </c>
      <c r="J6402" s="31">
        <v>4581.4549999999999</v>
      </c>
      <c r="K6402" s="31">
        <v>2559.875</v>
      </c>
      <c r="L6402" s="31">
        <v>172.03</v>
      </c>
      <c r="M6402" s="31">
        <v>170.16</v>
      </c>
      <c r="N6402" s="31">
        <v>122.741</v>
      </c>
      <c r="O6402" s="31">
        <v>82.920599999999993</v>
      </c>
      <c r="P6402" s="31">
        <v>116.1542</v>
      </c>
      <c r="Q6402" s="31">
        <v>2612.3166000000001</v>
      </c>
      <c r="R6402" s="31">
        <v>80.126999999999995</v>
      </c>
      <c r="S6402" s="31">
        <v>100.0864</v>
      </c>
    </row>
    <row r="6403" spans="1:19" x14ac:dyDescent="0.35">
      <c r="A6403" s="2">
        <v>41831</v>
      </c>
      <c r="B6403" s="31">
        <v>897.25099999999998</v>
      </c>
      <c r="C6403" s="31">
        <v>1961.67</v>
      </c>
      <c r="D6403" s="31">
        <v>699.40989999999999</v>
      </c>
      <c r="E6403" s="31">
        <v>632.50109999999995</v>
      </c>
      <c r="F6403" s="31">
        <v>112.5051</v>
      </c>
      <c r="G6403" s="31">
        <v>473.09399999999999</v>
      </c>
      <c r="H6403" s="31">
        <v>11.73352</v>
      </c>
      <c r="I6403" s="31">
        <v>2629.8629999999998</v>
      </c>
      <c r="J6403" s="31">
        <v>4583.1710000000003</v>
      </c>
      <c r="K6403" s="31">
        <v>2560.395</v>
      </c>
      <c r="L6403" s="31">
        <v>172.45</v>
      </c>
      <c r="M6403" s="31">
        <v>169.87</v>
      </c>
      <c r="N6403" s="31">
        <v>123.4935</v>
      </c>
      <c r="O6403" s="31">
        <v>82.907399999999996</v>
      </c>
      <c r="P6403" s="31">
        <v>116.1366</v>
      </c>
      <c r="Q6403" s="31">
        <v>2603.2916</v>
      </c>
      <c r="R6403" s="31">
        <v>80.186999999999998</v>
      </c>
      <c r="S6403" s="31">
        <v>100.5898</v>
      </c>
    </row>
    <row r="6404" spans="1:19" x14ac:dyDescent="0.35">
      <c r="A6404" s="2">
        <v>41834</v>
      </c>
      <c r="B6404" s="31">
        <v>902.00750000000005</v>
      </c>
      <c r="C6404" s="31">
        <v>1972.3530000000001</v>
      </c>
      <c r="D6404" s="31">
        <v>698.77940000000001</v>
      </c>
      <c r="E6404" s="31">
        <v>629.04129999999998</v>
      </c>
      <c r="F6404" s="31">
        <v>109.9181</v>
      </c>
      <c r="G6404" s="31">
        <v>478.04500000000002</v>
      </c>
      <c r="H6404" s="31">
        <v>11.706939999999999</v>
      </c>
      <c r="I6404" s="31">
        <v>2628.0610000000001</v>
      </c>
      <c r="J6404" s="31">
        <v>4574.018</v>
      </c>
      <c r="K6404" s="31">
        <v>2559.355</v>
      </c>
      <c r="L6404" s="31">
        <v>173.19</v>
      </c>
      <c r="M6404" s="31">
        <v>170.73</v>
      </c>
      <c r="N6404" s="31">
        <v>124.1827</v>
      </c>
      <c r="O6404" s="31">
        <v>82.686400000000006</v>
      </c>
      <c r="P6404" s="31">
        <v>116.37479999999999</v>
      </c>
      <c r="Q6404" s="31">
        <v>2617.4805999999999</v>
      </c>
      <c r="R6404" s="31">
        <v>80.188000000000002</v>
      </c>
      <c r="S6404" s="31">
        <v>101.3353</v>
      </c>
    </row>
    <row r="6405" spans="1:19" x14ac:dyDescent="0.35">
      <c r="A6405" s="2">
        <v>41835</v>
      </c>
      <c r="B6405" s="31">
        <v>894.50400000000002</v>
      </c>
      <c r="C6405" s="31">
        <v>1953.0139999999999</v>
      </c>
      <c r="D6405" s="31">
        <v>691.49630000000002</v>
      </c>
      <c r="E6405" s="31">
        <v>629.61500000000001</v>
      </c>
      <c r="F6405" s="31">
        <v>109.1114</v>
      </c>
      <c r="G6405" s="31">
        <v>478.04500000000002</v>
      </c>
      <c r="H6405" s="31">
        <v>11.794280000000001</v>
      </c>
      <c r="I6405" s="31">
        <v>2628.6010000000001</v>
      </c>
      <c r="J6405" s="31">
        <v>4571.7299999999996</v>
      </c>
      <c r="K6405" s="31">
        <v>2557.9679999999998</v>
      </c>
      <c r="L6405" s="31">
        <v>172.93</v>
      </c>
      <c r="M6405" s="31">
        <v>169.29</v>
      </c>
      <c r="N6405" s="31">
        <v>123.9688</v>
      </c>
      <c r="O6405" s="31">
        <v>82.592699999999994</v>
      </c>
      <c r="P6405" s="31">
        <v>115.8837</v>
      </c>
      <c r="Q6405" s="31">
        <v>2624.9506999999999</v>
      </c>
      <c r="R6405" s="31">
        <v>80.39</v>
      </c>
      <c r="S6405" s="31">
        <v>101.4611</v>
      </c>
    </row>
    <row r="6406" spans="1:19" x14ac:dyDescent="0.35">
      <c r="A6406" s="2">
        <v>41836</v>
      </c>
      <c r="B6406" s="31">
        <v>895.83799999999997</v>
      </c>
      <c r="C6406" s="31">
        <v>1944.6379999999999</v>
      </c>
      <c r="D6406" s="31">
        <v>697.20460000000003</v>
      </c>
      <c r="E6406" s="31">
        <v>624.82709999999997</v>
      </c>
      <c r="F6406" s="31">
        <v>109.3467</v>
      </c>
      <c r="G6406" s="31">
        <v>484.97640000000001</v>
      </c>
      <c r="H6406" s="31">
        <v>11.6272</v>
      </c>
      <c r="I6406" s="31">
        <v>2628.0610000000001</v>
      </c>
      <c r="J6406" s="31">
        <v>4571.1580000000004</v>
      </c>
      <c r="K6406" s="31">
        <v>2562.4760000000001</v>
      </c>
      <c r="L6406" s="31">
        <v>173.52</v>
      </c>
      <c r="M6406" s="31">
        <v>168.62</v>
      </c>
      <c r="N6406" s="31">
        <v>124.28570000000001</v>
      </c>
      <c r="O6406" s="31">
        <v>82.608400000000003</v>
      </c>
      <c r="P6406" s="31">
        <v>115.59310000000001</v>
      </c>
      <c r="Q6406" s="31">
        <v>2627.808</v>
      </c>
      <c r="R6406" s="31">
        <v>80.558999999999997</v>
      </c>
      <c r="S6406" s="31">
        <v>101.3643</v>
      </c>
    </row>
    <row r="6407" spans="1:19" x14ac:dyDescent="0.35">
      <c r="A6407" s="2">
        <v>41837</v>
      </c>
      <c r="B6407" s="31">
        <v>900.42349999999999</v>
      </c>
      <c r="C6407" s="31">
        <v>1944.9780000000001</v>
      </c>
      <c r="D6407" s="31">
        <v>697.40139999999997</v>
      </c>
      <c r="E6407" s="31">
        <v>623.92250000000001</v>
      </c>
      <c r="F6407" s="31">
        <v>110.792</v>
      </c>
      <c r="G6407" s="31">
        <v>481.45569999999998</v>
      </c>
      <c r="H6407" s="31">
        <v>11.634790000000001</v>
      </c>
      <c r="I6407" s="31">
        <v>2629.502</v>
      </c>
      <c r="J6407" s="31">
        <v>4588.32</v>
      </c>
      <c r="K6407" s="31">
        <v>2570.105</v>
      </c>
      <c r="L6407" s="31">
        <v>171.66</v>
      </c>
      <c r="M6407" s="31">
        <v>165.94</v>
      </c>
      <c r="N6407" s="31">
        <v>122.81229999999999</v>
      </c>
      <c r="O6407" s="31">
        <v>82.704400000000007</v>
      </c>
      <c r="P6407" s="31">
        <v>115.44240000000001</v>
      </c>
      <c r="Q6407" s="31">
        <v>2618.0459000000001</v>
      </c>
      <c r="R6407" s="31">
        <v>80.504999999999995</v>
      </c>
      <c r="S6407" s="31">
        <v>101.1707</v>
      </c>
    </row>
    <row r="6408" spans="1:19" x14ac:dyDescent="0.35">
      <c r="A6408" s="2">
        <v>41838</v>
      </c>
      <c r="B6408" s="31">
        <v>896.08810000000005</v>
      </c>
      <c r="C6408" s="31">
        <v>1930.4059999999999</v>
      </c>
      <c r="D6408" s="31">
        <v>699.173</v>
      </c>
      <c r="E6408" s="31">
        <v>616.68550000000005</v>
      </c>
      <c r="F6408" s="31">
        <v>110.1618</v>
      </c>
      <c r="G6408" s="31">
        <v>477.60489999999999</v>
      </c>
      <c r="H6408" s="31">
        <v>11.703139999999999</v>
      </c>
      <c r="I6408" s="31">
        <v>2627.7</v>
      </c>
      <c r="J6408" s="31">
        <v>4585.4589999999998</v>
      </c>
      <c r="K6408" s="31">
        <v>2570.9720000000002</v>
      </c>
      <c r="L6408" s="31">
        <v>173.24</v>
      </c>
      <c r="M6408" s="31">
        <v>168.5</v>
      </c>
      <c r="N6408" s="31">
        <v>124.5312</v>
      </c>
      <c r="O6408" s="31">
        <v>82.830399999999997</v>
      </c>
      <c r="P6408" s="31">
        <v>115.369</v>
      </c>
      <c r="Q6408" s="31">
        <v>2619.7809999999999</v>
      </c>
      <c r="R6408" s="31">
        <v>80.524000000000001</v>
      </c>
      <c r="S6408" s="31">
        <v>100.9577</v>
      </c>
    </row>
    <row r="6409" spans="1:19" x14ac:dyDescent="0.35">
      <c r="A6409" s="2">
        <v>41841</v>
      </c>
      <c r="B6409" s="31">
        <v>901.09050000000002</v>
      </c>
      <c r="C6409" s="31">
        <v>1949.6769999999999</v>
      </c>
      <c r="D6409" s="31">
        <v>695.82669999999996</v>
      </c>
      <c r="E6409" s="31">
        <v>620.28189999999995</v>
      </c>
      <c r="F6409" s="31">
        <v>110.5399</v>
      </c>
      <c r="G6409" s="31">
        <v>471.55369999999999</v>
      </c>
      <c r="H6409" s="31">
        <v>11.87781</v>
      </c>
      <c r="I6409" s="31">
        <v>2627.7</v>
      </c>
      <c r="J6409" s="31">
        <v>4584.8869999999997</v>
      </c>
      <c r="K6409" s="31">
        <v>2573.7460000000001</v>
      </c>
      <c r="L6409" s="31">
        <v>172.78</v>
      </c>
      <c r="M6409" s="31">
        <v>167.88</v>
      </c>
      <c r="N6409" s="31">
        <v>124.3886</v>
      </c>
      <c r="O6409" s="31">
        <v>82.887500000000003</v>
      </c>
      <c r="P6409" s="31">
        <v>115.46259999999999</v>
      </c>
      <c r="Q6409" s="31">
        <v>2619.8121000000001</v>
      </c>
      <c r="R6409" s="31">
        <v>80.56</v>
      </c>
      <c r="S6409" s="31">
        <v>99.970200000000006</v>
      </c>
    </row>
    <row r="6410" spans="1:19" x14ac:dyDescent="0.35">
      <c r="A6410" s="2">
        <v>41842</v>
      </c>
      <c r="B6410" s="31">
        <v>897.25540000000001</v>
      </c>
      <c r="C6410" s="31">
        <v>1942.2550000000001</v>
      </c>
      <c r="D6410" s="31">
        <v>697.59829999999999</v>
      </c>
      <c r="E6410" s="31">
        <v>621.31889999999999</v>
      </c>
      <c r="F6410" s="31">
        <v>109.9097</v>
      </c>
      <c r="G6410" s="31">
        <v>465.5025</v>
      </c>
      <c r="H6410" s="31">
        <v>11.889200000000001</v>
      </c>
      <c r="I6410" s="31">
        <v>2628.0610000000001</v>
      </c>
      <c r="J6410" s="31">
        <v>4590.0360000000001</v>
      </c>
      <c r="K6410" s="31">
        <v>2566.6370000000002</v>
      </c>
      <c r="L6410" s="31">
        <v>173.55</v>
      </c>
      <c r="M6410" s="31">
        <v>169.03</v>
      </c>
      <c r="N6410" s="31">
        <v>125.1729</v>
      </c>
      <c r="O6410" s="31">
        <v>82.743600000000001</v>
      </c>
      <c r="P6410" s="31">
        <v>115.009</v>
      </c>
      <c r="Q6410" s="31">
        <v>2647.4783000000002</v>
      </c>
      <c r="R6410" s="31">
        <v>80.781000000000006</v>
      </c>
      <c r="S6410" s="31">
        <v>102.6229</v>
      </c>
    </row>
    <row r="6411" spans="1:19" x14ac:dyDescent="0.35">
      <c r="A6411" s="2">
        <v>41843</v>
      </c>
      <c r="B6411" s="31">
        <v>902.59119999999996</v>
      </c>
      <c r="C6411" s="31">
        <v>1933.0619999999999</v>
      </c>
      <c r="D6411" s="31">
        <v>701.14139999999998</v>
      </c>
      <c r="E6411" s="31">
        <v>621.62779999999998</v>
      </c>
      <c r="F6411" s="31">
        <v>109.7837</v>
      </c>
      <c r="G6411" s="31">
        <v>473.75409999999999</v>
      </c>
      <c r="H6411" s="31">
        <v>12.094250000000001</v>
      </c>
      <c r="I6411" s="31">
        <v>2629.502</v>
      </c>
      <c r="J6411" s="31">
        <v>4590.6080000000002</v>
      </c>
      <c r="K6411" s="31">
        <v>2572.1860000000001</v>
      </c>
      <c r="L6411" s="31">
        <v>174.05</v>
      </c>
      <c r="M6411" s="31">
        <v>169.5</v>
      </c>
      <c r="N6411" s="31">
        <v>125.965</v>
      </c>
      <c r="O6411" s="31">
        <v>82.718699999999998</v>
      </c>
      <c r="P6411" s="31">
        <v>114.9721</v>
      </c>
      <c r="Q6411" s="31">
        <v>2655.4294</v>
      </c>
      <c r="R6411" s="31">
        <v>80.822999999999993</v>
      </c>
      <c r="S6411" s="31">
        <v>104.6366</v>
      </c>
    </row>
    <row r="6412" spans="1:19" x14ac:dyDescent="0.35">
      <c r="A6412" s="2">
        <v>41844</v>
      </c>
      <c r="B6412" s="31">
        <v>895.92139999999995</v>
      </c>
      <c r="C6412" s="31">
        <v>1915.4939999999999</v>
      </c>
      <c r="D6412" s="31">
        <v>699.56669999999997</v>
      </c>
      <c r="E6412" s="31">
        <v>633.01279999999997</v>
      </c>
      <c r="F6412" s="31">
        <v>108.6241</v>
      </c>
      <c r="G6412" s="31">
        <v>477.38479999999998</v>
      </c>
      <c r="H6412" s="31">
        <v>12.143610000000001</v>
      </c>
      <c r="I6412" s="31">
        <v>2630.7640000000001</v>
      </c>
      <c r="J6412" s="31">
        <v>4576.8779999999997</v>
      </c>
      <c r="K6412" s="31">
        <v>2564.5569999999998</v>
      </c>
      <c r="L6412" s="31">
        <v>174.05</v>
      </c>
      <c r="M6412" s="31">
        <v>168.98</v>
      </c>
      <c r="N6412" s="31">
        <v>125.8462</v>
      </c>
      <c r="O6412" s="31">
        <v>82.510300000000001</v>
      </c>
      <c r="P6412" s="31">
        <v>115.0188</v>
      </c>
      <c r="Q6412" s="31">
        <v>2663.3171000000002</v>
      </c>
      <c r="R6412" s="31">
        <v>80.872</v>
      </c>
      <c r="S6412" s="31">
        <v>105.91630000000001</v>
      </c>
    </row>
    <row r="6413" spans="1:19" x14ac:dyDescent="0.35">
      <c r="A6413" s="2">
        <v>41845</v>
      </c>
      <c r="B6413" s="31">
        <v>906.25959999999998</v>
      </c>
      <c r="C6413" s="31">
        <v>1934.0160000000001</v>
      </c>
      <c r="D6413" s="31">
        <v>704.48770000000002</v>
      </c>
      <c r="E6413" s="31">
        <v>629.17370000000005</v>
      </c>
      <c r="F6413" s="31">
        <v>109.6829</v>
      </c>
      <c r="G6413" s="31">
        <v>476.8347</v>
      </c>
      <c r="H6413" s="31">
        <v>12.12842</v>
      </c>
      <c r="I6413" s="31">
        <v>2629.1419999999998</v>
      </c>
      <c r="J6413" s="31">
        <v>4586.6030000000001</v>
      </c>
      <c r="K6413" s="31">
        <v>2571.665</v>
      </c>
      <c r="L6413" s="31">
        <v>173.24</v>
      </c>
      <c r="M6413" s="31">
        <v>167.65</v>
      </c>
      <c r="N6413" s="31">
        <v>125.3313</v>
      </c>
      <c r="O6413" s="31">
        <v>82.481200000000001</v>
      </c>
      <c r="P6413" s="31">
        <v>114.7115</v>
      </c>
      <c r="Q6413" s="31">
        <v>2658.1143999999999</v>
      </c>
      <c r="R6413" s="31">
        <v>81.028999999999996</v>
      </c>
      <c r="S6413" s="31">
        <v>106.62869999999999</v>
      </c>
    </row>
    <row r="6414" spans="1:19" x14ac:dyDescent="0.35">
      <c r="A6414" s="2">
        <v>41848</v>
      </c>
      <c r="B6414" s="31">
        <v>899.33969999999999</v>
      </c>
      <c r="C6414" s="31">
        <v>1924.0060000000001</v>
      </c>
      <c r="D6414" s="31">
        <v>702.51930000000004</v>
      </c>
      <c r="E6414" s="31">
        <v>628.71040000000005</v>
      </c>
      <c r="F6414" s="31">
        <v>109.72490000000001</v>
      </c>
      <c r="G6414" s="31">
        <v>487.5068</v>
      </c>
      <c r="H6414" s="31">
        <v>12.0183</v>
      </c>
      <c r="I6414" s="31">
        <v>2630.223</v>
      </c>
      <c r="J6414" s="31">
        <v>4579.7389999999996</v>
      </c>
      <c r="K6414" s="31">
        <v>2571.319</v>
      </c>
      <c r="L6414" s="31">
        <v>173.37</v>
      </c>
      <c r="M6414" s="31">
        <v>166.91</v>
      </c>
      <c r="N6414" s="31">
        <v>125.4739</v>
      </c>
      <c r="O6414" s="31">
        <v>82.513099999999994</v>
      </c>
      <c r="P6414" s="31">
        <v>114.7668</v>
      </c>
      <c r="Q6414" s="31">
        <v>2659.7649999999999</v>
      </c>
      <c r="R6414" s="31">
        <v>81.025000000000006</v>
      </c>
      <c r="S6414" s="31">
        <v>106.98099999999999</v>
      </c>
    </row>
    <row r="6415" spans="1:19" x14ac:dyDescent="0.35">
      <c r="A6415" s="2">
        <v>41849</v>
      </c>
      <c r="B6415" s="31">
        <v>900.84040000000005</v>
      </c>
      <c r="C6415" s="31">
        <v>1937.421</v>
      </c>
      <c r="D6415" s="31">
        <v>706.25919999999996</v>
      </c>
      <c r="E6415" s="31">
        <v>625.46699999999998</v>
      </c>
      <c r="F6415" s="31">
        <v>109.2795</v>
      </c>
      <c r="G6415" s="31">
        <v>481.89569999999998</v>
      </c>
      <c r="H6415" s="31">
        <v>12.06387</v>
      </c>
      <c r="I6415" s="31">
        <v>2630.5830000000001</v>
      </c>
      <c r="J6415" s="31">
        <v>4588.8919999999998</v>
      </c>
      <c r="K6415" s="31">
        <v>2578.6010000000001</v>
      </c>
      <c r="L6415" s="31">
        <v>172.49</v>
      </c>
      <c r="M6415" s="31">
        <v>167.21</v>
      </c>
      <c r="N6415" s="31">
        <v>125.2283</v>
      </c>
      <c r="O6415" s="31">
        <v>82.221299999999999</v>
      </c>
      <c r="P6415" s="31">
        <v>114.5232</v>
      </c>
      <c r="Q6415" s="31">
        <v>2663.2267999999999</v>
      </c>
      <c r="R6415" s="31">
        <v>81.213999999999999</v>
      </c>
      <c r="S6415" s="31">
        <v>107.6023</v>
      </c>
    </row>
    <row r="6416" spans="1:19" x14ac:dyDescent="0.35">
      <c r="A6416" s="2">
        <v>41850</v>
      </c>
      <c r="B6416" s="31">
        <v>892.00289999999995</v>
      </c>
      <c r="C6416" s="31">
        <v>1917.4010000000001</v>
      </c>
      <c r="D6416" s="31">
        <v>705.66869999999994</v>
      </c>
      <c r="E6416" s="31">
        <v>629.57090000000005</v>
      </c>
      <c r="F6416" s="31">
        <v>108.977</v>
      </c>
      <c r="G6416" s="31">
        <v>475.84449999999998</v>
      </c>
      <c r="H6416" s="31">
        <v>12.17019</v>
      </c>
      <c r="I6416" s="31">
        <v>2630.4029999999998</v>
      </c>
      <c r="J6416" s="31">
        <v>4562.576</v>
      </c>
      <c r="K6416" s="31">
        <v>2568.3710000000001</v>
      </c>
      <c r="L6416" s="31">
        <v>172.67</v>
      </c>
      <c r="M6416" s="31">
        <v>168.1</v>
      </c>
      <c r="N6416" s="31">
        <v>125.7432</v>
      </c>
      <c r="O6416" s="31">
        <v>81.687600000000003</v>
      </c>
      <c r="P6416" s="31">
        <v>114.244</v>
      </c>
      <c r="Q6416" s="31">
        <v>2658.8834999999999</v>
      </c>
      <c r="R6416" s="31">
        <v>81.432000000000002</v>
      </c>
      <c r="S6416" s="31">
        <v>107.6798</v>
      </c>
    </row>
    <row r="6417" spans="1:19" x14ac:dyDescent="0.35">
      <c r="A6417" s="2">
        <v>41851</v>
      </c>
      <c r="B6417" s="31">
        <v>888.16780000000006</v>
      </c>
      <c r="C6417" s="31">
        <v>1904.94</v>
      </c>
      <c r="D6417" s="31">
        <v>700.35400000000004</v>
      </c>
      <c r="E6417" s="31">
        <v>628.37950000000001</v>
      </c>
      <c r="F6417" s="31">
        <v>107.79219999999999</v>
      </c>
      <c r="G6417" s="31">
        <v>476.1746</v>
      </c>
      <c r="H6417" s="31">
        <v>12.22335</v>
      </c>
      <c r="I6417" s="31">
        <v>2629.3220000000001</v>
      </c>
      <c r="J6417" s="31">
        <v>4560.8599999999997</v>
      </c>
      <c r="K6417" s="31">
        <v>2566.4639999999999</v>
      </c>
      <c r="L6417" s="31">
        <v>169.13</v>
      </c>
      <c r="M6417" s="31">
        <v>164.13</v>
      </c>
      <c r="N6417" s="31">
        <v>123.0896</v>
      </c>
      <c r="O6417" s="31">
        <v>81.662700000000001</v>
      </c>
      <c r="P6417" s="31">
        <v>114.2557</v>
      </c>
      <c r="Q6417" s="31">
        <v>2627.1507999999999</v>
      </c>
      <c r="R6417" s="31">
        <v>81.456000000000003</v>
      </c>
      <c r="S6417" s="31">
        <v>107.8056</v>
      </c>
    </row>
    <row r="6418" spans="1:19" x14ac:dyDescent="0.35">
      <c r="A6418" s="2">
        <v>41852</v>
      </c>
      <c r="B6418" s="31">
        <v>879.66380000000004</v>
      </c>
      <c r="C6418" s="31">
        <v>1868.7139999999999</v>
      </c>
      <c r="D6418" s="31">
        <v>697.40139999999997</v>
      </c>
      <c r="E6418" s="31">
        <v>624.58450000000005</v>
      </c>
      <c r="F6418" s="31">
        <v>108.8005</v>
      </c>
      <c r="G6418" s="31">
        <v>465.83249999999998</v>
      </c>
      <c r="H6418" s="31">
        <v>12.17778</v>
      </c>
      <c r="I6418" s="31">
        <v>2629.683</v>
      </c>
      <c r="J6418" s="31">
        <v>4584.3149999999996</v>
      </c>
      <c r="K6418" s="31">
        <v>2573.9189999999999</v>
      </c>
      <c r="L6418" s="31">
        <v>168.58</v>
      </c>
      <c r="M6418" s="31">
        <v>163.41</v>
      </c>
      <c r="N6418" s="31">
        <v>122.7252</v>
      </c>
      <c r="O6418" s="31">
        <v>81.950100000000006</v>
      </c>
      <c r="P6418" s="31">
        <v>114.67400000000001</v>
      </c>
      <c r="Q6418" s="31">
        <v>2613.4690000000001</v>
      </c>
      <c r="R6418" s="31">
        <v>81.302000000000007</v>
      </c>
      <c r="S6418" s="31">
        <v>106.2474</v>
      </c>
    </row>
    <row r="6419" spans="1:19" x14ac:dyDescent="0.35">
      <c r="A6419" s="2">
        <v>41855</v>
      </c>
      <c r="B6419" s="31">
        <v>883.58230000000003</v>
      </c>
      <c r="C6419" s="31">
        <v>1855.5039999999999</v>
      </c>
      <c r="D6419" s="31">
        <v>695.03930000000003</v>
      </c>
      <c r="E6419" s="31">
        <v>629.35029999999995</v>
      </c>
      <c r="F6419" s="31">
        <v>108.3047</v>
      </c>
      <c r="G6419" s="31">
        <v>475.07429999999999</v>
      </c>
      <c r="H6419" s="31">
        <v>12.132210000000001</v>
      </c>
      <c r="I6419" s="31">
        <v>2630.5830000000001</v>
      </c>
      <c r="J6419" s="31">
        <v>4588.8919999999998</v>
      </c>
      <c r="K6419" s="31">
        <v>2574.6129999999998</v>
      </c>
      <c r="L6419" s="31">
        <v>169.77</v>
      </c>
      <c r="M6419" s="31">
        <v>164.62</v>
      </c>
      <c r="N6419" s="31">
        <v>123.46980000000001</v>
      </c>
      <c r="O6419" s="31">
        <v>81.965500000000006</v>
      </c>
      <c r="P6419" s="31">
        <v>114.593</v>
      </c>
      <c r="Q6419" s="31">
        <v>2636.1192000000001</v>
      </c>
      <c r="R6419" s="31">
        <v>81.328000000000003</v>
      </c>
      <c r="S6419" s="31">
        <v>107.1862</v>
      </c>
    </row>
    <row r="6420" spans="1:19" x14ac:dyDescent="0.35">
      <c r="A6420" s="2">
        <v>41856</v>
      </c>
      <c r="B6420" s="31">
        <v>877.49609999999996</v>
      </c>
      <c r="C6420" s="31">
        <v>1849.1030000000001</v>
      </c>
      <c r="D6420" s="31">
        <v>686.96889999999996</v>
      </c>
      <c r="E6420" s="31">
        <v>622.86350000000004</v>
      </c>
      <c r="F6420" s="31">
        <v>108.0022</v>
      </c>
      <c r="G6420" s="31">
        <v>469.0231</v>
      </c>
      <c r="H6420" s="31">
        <v>12.132210000000001</v>
      </c>
      <c r="I6420" s="31">
        <v>2631.8449999999998</v>
      </c>
      <c r="J6420" s="31">
        <v>4589.4639999999999</v>
      </c>
      <c r="K6420" s="31">
        <v>2566.8110000000001</v>
      </c>
      <c r="L6420" s="31">
        <v>168.1</v>
      </c>
      <c r="M6420" s="31">
        <v>164.31</v>
      </c>
      <c r="N6420" s="31">
        <v>122.6776</v>
      </c>
      <c r="O6420" s="31">
        <v>81.662000000000006</v>
      </c>
      <c r="P6420" s="31">
        <v>114.1669</v>
      </c>
      <c r="Q6420" s="31">
        <v>2621.0108</v>
      </c>
      <c r="R6420" s="31">
        <v>81.328000000000003</v>
      </c>
      <c r="S6420" s="31">
        <v>106.35380000000001</v>
      </c>
    </row>
    <row r="6421" spans="1:19" x14ac:dyDescent="0.35">
      <c r="A6421" s="2">
        <v>41857</v>
      </c>
      <c r="B6421" s="31">
        <v>877.66279999999995</v>
      </c>
      <c r="C6421" s="31">
        <v>1865.5820000000001</v>
      </c>
      <c r="D6421" s="31">
        <v>694.25199999999995</v>
      </c>
      <c r="E6421" s="31">
        <v>615.428</v>
      </c>
      <c r="F6421" s="31">
        <v>109.9265</v>
      </c>
      <c r="G6421" s="31">
        <v>475.29430000000002</v>
      </c>
      <c r="H6421" s="31">
        <v>12.22334</v>
      </c>
      <c r="I6421" s="31">
        <v>2631.3040000000001</v>
      </c>
      <c r="J6421" s="31">
        <v>4593.4679999999998</v>
      </c>
      <c r="K6421" s="31">
        <v>2580.855</v>
      </c>
      <c r="L6421" s="31">
        <v>168.25</v>
      </c>
      <c r="M6421" s="31">
        <v>164.88</v>
      </c>
      <c r="N6421" s="31">
        <v>122.5826</v>
      </c>
      <c r="O6421" s="31">
        <v>82.0364</v>
      </c>
      <c r="P6421" s="31">
        <v>114.0557</v>
      </c>
      <c r="Q6421" s="31">
        <v>2605.5533999999998</v>
      </c>
      <c r="R6421" s="31">
        <v>81.444000000000003</v>
      </c>
      <c r="S6421" s="31">
        <v>106.0732</v>
      </c>
    </row>
    <row r="6422" spans="1:19" x14ac:dyDescent="0.35">
      <c r="A6422" s="2">
        <v>41858</v>
      </c>
      <c r="B6422" s="31">
        <v>884.41600000000005</v>
      </c>
      <c r="C6422" s="31">
        <v>1887.7809999999999</v>
      </c>
      <c r="D6422" s="31">
        <v>695.43299999999999</v>
      </c>
      <c r="E6422" s="31">
        <v>618.09770000000003</v>
      </c>
      <c r="F6422" s="31">
        <v>110.2878</v>
      </c>
      <c r="G6422" s="31">
        <v>474.41410000000002</v>
      </c>
      <c r="H6422" s="31">
        <v>12.2727</v>
      </c>
      <c r="I6422" s="31">
        <v>2629.8629999999998</v>
      </c>
      <c r="J6422" s="31">
        <v>4608.9139999999998</v>
      </c>
      <c r="K6422" s="31">
        <v>2588.1370000000002</v>
      </c>
      <c r="L6422" s="31">
        <v>167.42</v>
      </c>
      <c r="M6422" s="31">
        <v>164.08</v>
      </c>
      <c r="N6422" s="31">
        <v>122.2024</v>
      </c>
      <c r="O6422" s="31">
        <v>82.187799999999996</v>
      </c>
      <c r="P6422" s="31">
        <v>114.01139999999999</v>
      </c>
      <c r="Q6422" s="31">
        <v>2592.2213999999999</v>
      </c>
      <c r="R6422" s="31">
        <v>81.524000000000001</v>
      </c>
      <c r="S6422" s="31">
        <v>105.2118</v>
      </c>
    </row>
    <row r="6423" spans="1:19" x14ac:dyDescent="0.35">
      <c r="A6423" s="2">
        <v>41859</v>
      </c>
      <c r="B6423" s="31">
        <v>880.51750000000004</v>
      </c>
      <c r="C6423" s="31">
        <v>1875.01</v>
      </c>
      <c r="D6423" s="31">
        <v>695.47230000000002</v>
      </c>
      <c r="E6423" s="31">
        <v>617.75789999999995</v>
      </c>
      <c r="F6423" s="31">
        <v>110.1618</v>
      </c>
      <c r="G6423" s="31">
        <v>477.38470000000001</v>
      </c>
      <c r="H6423" s="31">
        <v>12.260540000000001</v>
      </c>
      <c r="I6423" s="31">
        <v>2633.6469999999999</v>
      </c>
      <c r="J6423" s="31">
        <v>4610.63</v>
      </c>
      <c r="K6423" s="31">
        <v>2592.2979999999998</v>
      </c>
      <c r="L6423" s="31">
        <v>169.04</v>
      </c>
      <c r="M6423" s="31">
        <v>165.52</v>
      </c>
      <c r="N6423" s="31">
        <v>122.73309999999999</v>
      </c>
      <c r="O6423" s="31">
        <v>82.454599999999999</v>
      </c>
      <c r="P6423" s="31">
        <v>114.5491</v>
      </c>
      <c r="Q6423" s="31">
        <v>2578.3582999999999</v>
      </c>
      <c r="R6423" s="31">
        <v>81.388999999999996</v>
      </c>
      <c r="S6423" s="31">
        <v>104.9408</v>
      </c>
    </row>
    <row r="6424" spans="1:19" x14ac:dyDescent="0.35">
      <c r="A6424" s="2">
        <v>41862</v>
      </c>
      <c r="B6424" s="31">
        <v>879.03589999999997</v>
      </c>
      <c r="C6424" s="31">
        <v>1874.76</v>
      </c>
      <c r="D6424" s="31">
        <v>698.81269999999995</v>
      </c>
      <c r="E6424" s="31">
        <v>617.70929999999998</v>
      </c>
      <c r="F6424" s="31">
        <v>110.1198</v>
      </c>
      <c r="G6424" s="31">
        <v>472.32369999999997</v>
      </c>
      <c r="H6424" s="31">
        <v>12.25597</v>
      </c>
      <c r="I6424" s="31">
        <v>2632.2049999999999</v>
      </c>
      <c r="J6424" s="31">
        <v>4608.9139999999998</v>
      </c>
      <c r="K6424" s="31">
        <v>2589.8710000000001</v>
      </c>
      <c r="L6424" s="31">
        <v>169.81</v>
      </c>
      <c r="M6424" s="31">
        <v>167.22</v>
      </c>
      <c r="N6424" s="31">
        <v>123.7312</v>
      </c>
      <c r="O6424" s="31">
        <v>82.235399999999998</v>
      </c>
      <c r="P6424" s="31">
        <v>114.3186</v>
      </c>
      <c r="Q6424" s="31">
        <v>2617.8618999999999</v>
      </c>
      <c r="R6424" s="31">
        <v>81.465999999999994</v>
      </c>
      <c r="S6424" s="31">
        <v>106.8087</v>
      </c>
    </row>
    <row r="6425" spans="1:19" x14ac:dyDescent="0.35">
      <c r="A6425" s="2">
        <v>41863</v>
      </c>
      <c r="B6425" s="31">
        <v>867.21159999999998</v>
      </c>
      <c r="C6425" s="31">
        <v>1860.807</v>
      </c>
      <c r="D6425" s="31">
        <v>689.03610000000003</v>
      </c>
      <c r="E6425" s="31">
        <v>615.10050000000001</v>
      </c>
      <c r="F6425" s="31">
        <v>110.12820000000001</v>
      </c>
      <c r="G6425" s="31">
        <v>466.27249999999998</v>
      </c>
      <c r="H6425" s="31">
        <v>12.294779999999999</v>
      </c>
      <c r="I6425" s="31">
        <v>2632.9259999999999</v>
      </c>
      <c r="J6425" s="31">
        <v>4605.482</v>
      </c>
      <c r="K6425" s="31">
        <v>2590.3910000000001</v>
      </c>
      <c r="L6425" s="31">
        <v>169.64</v>
      </c>
      <c r="M6425" s="31">
        <v>166.07</v>
      </c>
      <c r="N6425" s="31">
        <v>123.6837</v>
      </c>
      <c r="O6425" s="31">
        <v>82.178799999999995</v>
      </c>
      <c r="P6425" s="31">
        <v>114.0624</v>
      </c>
      <c r="Q6425" s="31">
        <v>2625.5101</v>
      </c>
      <c r="R6425" s="31">
        <v>81.5</v>
      </c>
      <c r="S6425" s="31">
        <v>107.0797</v>
      </c>
    </row>
    <row r="6426" spans="1:19" x14ac:dyDescent="0.35">
      <c r="A6426" s="2">
        <v>41864</v>
      </c>
      <c r="B6426" s="31">
        <v>876.46289999999999</v>
      </c>
      <c r="C6426" s="31">
        <v>1876.1289999999999</v>
      </c>
      <c r="D6426" s="31">
        <v>689.07529999999997</v>
      </c>
      <c r="E6426" s="31">
        <v>607.9973</v>
      </c>
      <c r="F6426" s="31">
        <v>110.4559</v>
      </c>
      <c r="G6426" s="31">
        <v>460.66140000000001</v>
      </c>
      <c r="H6426" s="31">
        <v>12.27122</v>
      </c>
      <c r="I6426" s="31">
        <v>2632.5659999999998</v>
      </c>
      <c r="J6426" s="31">
        <v>4616.9229999999998</v>
      </c>
      <c r="K6426" s="31">
        <v>2596.6329999999998</v>
      </c>
      <c r="L6426" s="31">
        <v>170.89</v>
      </c>
      <c r="M6426" s="31">
        <v>167.59</v>
      </c>
      <c r="N6426" s="31">
        <v>125.0224</v>
      </c>
      <c r="O6426" s="31">
        <v>82.030299999999997</v>
      </c>
      <c r="P6426" s="31">
        <v>114.2578</v>
      </c>
      <c r="Q6426" s="31">
        <v>2641.9670000000001</v>
      </c>
      <c r="R6426" s="31">
        <v>81.596000000000004</v>
      </c>
      <c r="S6426" s="31">
        <v>108.40560000000001</v>
      </c>
    </row>
    <row r="6427" spans="1:19" x14ac:dyDescent="0.35">
      <c r="A6427" s="2">
        <v>41865</v>
      </c>
      <c r="B6427" s="31">
        <v>852.0752</v>
      </c>
      <c r="C6427" s="31">
        <v>1814.4870000000001</v>
      </c>
      <c r="D6427" s="31">
        <v>682.80560000000003</v>
      </c>
      <c r="E6427" s="31">
        <v>602.67719999999997</v>
      </c>
      <c r="F6427" s="31">
        <v>110.55670000000001</v>
      </c>
      <c r="G6427" s="31">
        <v>464.73219999999998</v>
      </c>
      <c r="H6427" s="31">
        <v>12.28641</v>
      </c>
      <c r="I6427" s="31">
        <v>2633.8270000000002</v>
      </c>
      <c r="J6427" s="31">
        <v>4622.6440000000002</v>
      </c>
      <c r="K6427" s="31">
        <v>2599.9270000000001</v>
      </c>
      <c r="L6427" s="31">
        <v>171.66</v>
      </c>
      <c r="M6427" s="31">
        <v>168.06</v>
      </c>
      <c r="N6427" s="31">
        <v>125.7274</v>
      </c>
      <c r="O6427" s="31">
        <v>81.976799999999997</v>
      </c>
      <c r="P6427" s="31">
        <v>114.2573</v>
      </c>
      <c r="Q6427" s="31">
        <v>2646.2901999999999</v>
      </c>
      <c r="R6427" s="31">
        <v>81.587999999999994</v>
      </c>
      <c r="S6427" s="31">
        <v>107.041</v>
      </c>
    </row>
    <row r="6428" spans="1:19" x14ac:dyDescent="0.35">
      <c r="A6428" s="2">
        <v>41866</v>
      </c>
      <c r="B6428" s="31">
        <v>863.85429999999997</v>
      </c>
      <c r="C6428" s="31">
        <v>1839.2729999999999</v>
      </c>
      <c r="D6428" s="31">
        <v>682.80560000000003</v>
      </c>
      <c r="E6428" s="31">
        <v>606.76110000000006</v>
      </c>
      <c r="F6428" s="31">
        <v>109.75839999999999</v>
      </c>
      <c r="G6428" s="31">
        <v>462.97190000000001</v>
      </c>
      <c r="H6428" s="31">
        <v>12.316789999999999</v>
      </c>
      <c r="I6428" s="31">
        <v>2633.6469999999999</v>
      </c>
      <c r="J6428" s="31">
        <v>4635.2299999999996</v>
      </c>
      <c r="K6428" s="31">
        <v>2608.4229999999998</v>
      </c>
      <c r="L6428" s="31">
        <v>171.57</v>
      </c>
      <c r="M6428" s="31">
        <v>167.68</v>
      </c>
      <c r="N6428" s="31">
        <v>126.26600000000001</v>
      </c>
      <c r="O6428" s="31">
        <v>82.040300000000002</v>
      </c>
      <c r="P6428" s="31">
        <v>114.27809999999999</v>
      </c>
      <c r="Q6428" s="31">
        <v>2651.5801000000001</v>
      </c>
      <c r="R6428" s="31">
        <v>81.424000000000007</v>
      </c>
      <c r="S6428" s="31">
        <v>107.3507</v>
      </c>
    </row>
    <row r="6429" spans="1:19" x14ac:dyDescent="0.35">
      <c r="A6429" s="2">
        <v>41869</v>
      </c>
      <c r="B6429" s="31">
        <v>848.59130000000005</v>
      </c>
      <c r="C6429" s="31">
        <v>1811.9159999999999</v>
      </c>
      <c r="D6429" s="31">
        <v>672.61739999999998</v>
      </c>
      <c r="E6429" s="31">
        <v>610.16070000000002</v>
      </c>
      <c r="F6429" s="31">
        <v>109.1786</v>
      </c>
      <c r="G6429" s="31">
        <v>465.50240000000002</v>
      </c>
      <c r="H6429" s="31">
        <v>12.381360000000001</v>
      </c>
      <c r="I6429" s="31">
        <v>2634.7280000000001</v>
      </c>
      <c r="J6429" s="31">
        <v>4624.9319999999998</v>
      </c>
      <c r="K6429" s="31">
        <v>2599.7539999999999</v>
      </c>
      <c r="L6429" s="31">
        <v>172.89</v>
      </c>
      <c r="M6429" s="31">
        <v>169.72</v>
      </c>
      <c r="N6429" s="31">
        <v>127.1611</v>
      </c>
      <c r="O6429" s="31">
        <v>81.879800000000003</v>
      </c>
      <c r="P6429" s="31">
        <v>114.11190000000001</v>
      </c>
      <c r="Q6429" s="31">
        <v>2657.8597</v>
      </c>
      <c r="R6429" s="31">
        <v>81.575999999999993</v>
      </c>
      <c r="S6429" s="31">
        <v>107.2055</v>
      </c>
    </row>
    <row r="6430" spans="1:19" x14ac:dyDescent="0.35">
      <c r="A6430" s="2">
        <v>41870</v>
      </c>
      <c r="B6430" s="31">
        <v>848.59130000000005</v>
      </c>
      <c r="C6430" s="31">
        <v>1831.13</v>
      </c>
      <c r="D6430" s="31">
        <v>673.98889999999994</v>
      </c>
      <c r="E6430" s="31">
        <v>606.84939999999995</v>
      </c>
      <c r="F6430" s="31">
        <v>108.9601</v>
      </c>
      <c r="G6430" s="31">
        <v>463.30200000000002</v>
      </c>
      <c r="H6430" s="31">
        <v>12.168670000000001</v>
      </c>
      <c r="I6430" s="31">
        <v>2634.1869999999999</v>
      </c>
      <c r="J6430" s="31">
        <v>4619.7839999999997</v>
      </c>
      <c r="K6430" s="31">
        <v>2603.2220000000002</v>
      </c>
      <c r="L6430" s="31">
        <v>173.74</v>
      </c>
      <c r="M6430" s="31">
        <v>170.34</v>
      </c>
      <c r="N6430" s="31">
        <v>127.8265</v>
      </c>
      <c r="O6430" s="31">
        <v>81.6648</v>
      </c>
      <c r="P6430" s="31">
        <v>113.7316</v>
      </c>
      <c r="Q6430" s="31">
        <v>2676.3507</v>
      </c>
      <c r="R6430" s="31">
        <v>81.882999999999996</v>
      </c>
      <c r="S6430" s="31">
        <v>107.3023</v>
      </c>
    </row>
    <row r="6431" spans="1:19" x14ac:dyDescent="0.35">
      <c r="A6431" s="2">
        <v>41871</v>
      </c>
      <c r="B6431" s="31">
        <v>853.98310000000004</v>
      </c>
      <c r="C6431" s="31">
        <v>1839.3440000000001</v>
      </c>
      <c r="D6431" s="31">
        <v>675.16449999999998</v>
      </c>
      <c r="E6431" s="31">
        <v>619.56479999999999</v>
      </c>
      <c r="F6431" s="31">
        <v>108.83410000000001</v>
      </c>
      <c r="G6431" s="31">
        <v>456.8107</v>
      </c>
      <c r="H6431" s="31">
        <v>12.252230000000001</v>
      </c>
      <c r="I6431" s="31">
        <v>2631.1239999999998</v>
      </c>
      <c r="J6431" s="31">
        <v>4608.9139999999998</v>
      </c>
      <c r="K6431" s="31">
        <v>2606.8629999999998</v>
      </c>
      <c r="L6431" s="31">
        <v>174.27</v>
      </c>
      <c r="M6431" s="31">
        <v>169.65</v>
      </c>
      <c r="N6431" s="31">
        <v>127.99290000000001</v>
      </c>
      <c r="O6431" s="31">
        <v>81.273099999999999</v>
      </c>
      <c r="P6431" s="31">
        <v>113.46210000000001</v>
      </c>
      <c r="Q6431" s="31">
        <v>2677.9324000000001</v>
      </c>
      <c r="R6431" s="31">
        <v>82.225999999999999</v>
      </c>
      <c r="S6431" s="31">
        <v>106.77</v>
      </c>
    </row>
    <row r="6432" spans="1:19" x14ac:dyDescent="0.35">
      <c r="A6432" s="2">
        <v>41872</v>
      </c>
      <c r="B6432" s="31">
        <v>857.38409999999999</v>
      </c>
      <c r="C6432" s="31">
        <v>1856.4870000000001</v>
      </c>
      <c r="D6432" s="31">
        <v>676.34010000000001</v>
      </c>
      <c r="E6432" s="31">
        <v>619.87390000000005</v>
      </c>
      <c r="F6432" s="31">
        <v>107.1703</v>
      </c>
      <c r="G6432" s="31">
        <v>456.92070000000001</v>
      </c>
      <c r="H6432" s="31">
        <v>12.15348</v>
      </c>
      <c r="I6432" s="31">
        <v>2628.241</v>
      </c>
      <c r="J6432" s="31">
        <v>4612.3469999999998</v>
      </c>
      <c r="K6432" s="31">
        <v>2604.9560000000001</v>
      </c>
      <c r="L6432" s="31">
        <v>174.82</v>
      </c>
      <c r="M6432" s="31">
        <v>170.04</v>
      </c>
      <c r="N6432" s="31">
        <v>128.24629999999999</v>
      </c>
      <c r="O6432" s="31">
        <v>80.9084</v>
      </c>
      <c r="P6432" s="31">
        <v>113.43680000000001</v>
      </c>
      <c r="Q6432" s="31">
        <v>2670.2483000000002</v>
      </c>
      <c r="R6432" s="31">
        <v>82.153999999999996</v>
      </c>
      <c r="S6432" s="31">
        <v>105.628</v>
      </c>
    </row>
    <row r="6433" spans="1:19" x14ac:dyDescent="0.35">
      <c r="A6433" s="2">
        <v>41873</v>
      </c>
      <c r="B6433" s="31">
        <v>854.72969999999998</v>
      </c>
      <c r="C6433" s="31">
        <v>1849.201</v>
      </c>
      <c r="D6433" s="31">
        <v>677.12379999999996</v>
      </c>
      <c r="E6433" s="31">
        <v>625.17200000000003</v>
      </c>
      <c r="F6433" s="31">
        <v>107.5736</v>
      </c>
      <c r="G6433" s="31">
        <v>458.57100000000003</v>
      </c>
      <c r="H6433" s="31">
        <v>12.13069</v>
      </c>
      <c r="I6433" s="31">
        <v>2632.0250000000001</v>
      </c>
      <c r="J6433" s="31">
        <v>4607.7700000000004</v>
      </c>
      <c r="K6433" s="31">
        <v>2605.9960000000001</v>
      </c>
      <c r="L6433" s="31">
        <v>174.67</v>
      </c>
      <c r="M6433" s="31">
        <v>170.4</v>
      </c>
      <c r="N6433" s="31">
        <v>128.4761</v>
      </c>
      <c r="O6433" s="31">
        <v>80.666300000000007</v>
      </c>
      <c r="P6433" s="31">
        <v>112.9795</v>
      </c>
      <c r="Q6433" s="31">
        <v>2673.1761999999999</v>
      </c>
      <c r="R6433" s="31">
        <v>82.335999999999999</v>
      </c>
      <c r="S6433" s="31">
        <v>106.9586</v>
      </c>
    </row>
    <row r="6434" spans="1:19" x14ac:dyDescent="0.35">
      <c r="A6434" s="2">
        <v>41876</v>
      </c>
      <c r="B6434" s="31">
        <v>857.38409999999999</v>
      </c>
      <c r="C6434" s="31">
        <v>1853.8440000000001</v>
      </c>
      <c r="D6434" s="31">
        <v>677.12379999999996</v>
      </c>
      <c r="E6434" s="31">
        <v>625.17200000000003</v>
      </c>
      <c r="F6434" s="31">
        <v>107.4644</v>
      </c>
      <c r="G6434" s="31">
        <v>452.9599</v>
      </c>
      <c r="H6434" s="31">
        <v>12.22564</v>
      </c>
      <c r="I6434" s="31">
        <v>2632.2049999999999</v>
      </c>
      <c r="J6434" s="31">
        <v>4610.058</v>
      </c>
      <c r="K6434" s="31">
        <v>2613.9720000000002</v>
      </c>
      <c r="L6434" s="31">
        <v>175.3</v>
      </c>
      <c r="M6434" s="31">
        <v>170.82</v>
      </c>
      <c r="N6434" s="31">
        <v>128.7533</v>
      </c>
      <c r="O6434" s="31">
        <v>80.666300000000007</v>
      </c>
      <c r="P6434" s="31">
        <v>112.9795</v>
      </c>
      <c r="Q6434" s="31">
        <v>2679.0138000000002</v>
      </c>
      <c r="R6434" s="31">
        <v>82.549000000000007</v>
      </c>
      <c r="S6434" s="31">
        <v>107.5206</v>
      </c>
    </row>
    <row r="6435" spans="1:19" x14ac:dyDescent="0.35">
      <c r="A6435" s="2">
        <v>41877</v>
      </c>
      <c r="B6435" s="31">
        <v>856.55460000000005</v>
      </c>
      <c r="C6435" s="31">
        <v>1857.201</v>
      </c>
      <c r="D6435" s="31">
        <v>680.2586</v>
      </c>
      <c r="E6435" s="31">
        <v>623.18520000000001</v>
      </c>
      <c r="F6435" s="31">
        <v>107.99379999999999</v>
      </c>
      <c r="G6435" s="31">
        <v>452.40980000000002</v>
      </c>
      <c r="H6435" s="31">
        <v>12.21425</v>
      </c>
      <c r="I6435" s="31">
        <v>2634.1869999999999</v>
      </c>
      <c r="J6435" s="31">
        <v>4613.21</v>
      </c>
      <c r="K6435" s="31">
        <v>2615.5320000000002</v>
      </c>
      <c r="L6435" s="31">
        <v>175.61</v>
      </c>
      <c r="M6435" s="31">
        <v>172.51</v>
      </c>
      <c r="N6435" s="31">
        <v>129.03049999999999</v>
      </c>
      <c r="O6435" s="31">
        <v>80.715100000000007</v>
      </c>
      <c r="P6435" s="31">
        <v>112.7398</v>
      </c>
      <c r="Q6435" s="31">
        <v>2685.2044000000001</v>
      </c>
      <c r="R6435" s="31">
        <v>82.65</v>
      </c>
      <c r="S6435" s="31">
        <v>107.7145</v>
      </c>
    </row>
    <row r="6436" spans="1:19" x14ac:dyDescent="0.35">
      <c r="A6436" s="2">
        <v>41878</v>
      </c>
      <c r="B6436" s="31">
        <v>858.37950000000001</v>
      </c>
      <c r="C6436" s="31">
        <v>1850.3440000000001</v>
      </c>
      <c r="D6436" s="31">
        <v>680.06269999999995</v>
      </c>
      <c r="E6436" s="31">
        <v>621.02179999999998</v>
      </c>
      <c r="F6436" s="31">
        <v>107.8425</v>
      </c>
      <c r="G6436" s="31">
        <v>450.5394</v>
      </c>
      <c r="H6436" s="31">
        <v>12.195259999999999</v>
      </c>
      <c r="I6436" s="31">
        <v>2635.0880000000002</v>
      </c>
      <c r="J6436" s="31">
        <v>4620.6639999999998</v>
      </c>
      <c r="K6436" s="31">
        <v>2623.855</v>
      </c>
      <c r="L6436" s="31">
        <v>175.48</v>
      </c>
      <c r="M6436" s="31">
        <v>172.1</v>
      </c>
      <c r="N6436" s="31">
        <v>129.04640000000001</v>
      </c>
      <c r="O6436" s="31">
        <v>80.795299999999997</v>
      </c>
      <c r="P6436" s="31">
        <v>112.73520000000001</v>
      </c>
      <c r="Q6436" s="31">
        <v>2700.1808999999998</v>
      </c>
      <c r="R6436" s="31">
        <v>82.427999999999997</v>
      </c>
      <c r="S6436" s="31">
        <v>107.01600000000001</v>
      </c>
    </row>
    <row r="6437" spans="1:19" x14ac:dyDescent="0.35">
      <c r="A6437" s="2">
        <v>41879</v>
      </c>
      <c r="B6437" s="31">
        <v>855.39329999999995</v>
      </c>
      <c r="C6437" s="31">
        <v>1850.558</v>
      </c>
      <c r="D6437" s="31">
        <v>680.45460000000003</v>
      </c>
      <c r="E6437" s="31">
        <v>612.63319999999999</v>
      </c>
      <c r="F6437" s="31">
        <v>108.4307</v>
      </c>
      <c r="G6437" s="31">
        <v>452.7398</v>
      </c>
      <c r="H6437" s="31">
        <v>12.259829999999999</v>
      </c>
      <c r="I6437" s="31">
        <v>2635.989</v>
      </c>
      <c r="J6437" s="31">
        <v>4627.8419999999996</v>
      </c>
      <c r="K6437" s="31">
        <v>2628.71</v>
      </c>
      <c r="L6437" s="31">
        <v>175.46</v>
      </c>
      <c r="M6437" s="31">
        <v>171.42</v>
      </c>
      <c r="N6437" s="31">
        <v>128.9513</v>
      </c>
      <c r="O6437" s="31">
        <v>80.926000000000002</v>
      </c>
      <c r="P6437" s="31">
        <v>112.4984</v>
      </c>
      <c r="Q6437" s="31">
        <v>2683.9222</v>
      </c>
      <c r="R6437" s="31">
        <v>82.477000000000004</v>
      </c>
      <c r="S6437" s="31">
        <v>105.7152</v>
      </c>
    </row>
    <row r="6438" spans="1:19" x14ac:dyDescent="0.35">
      <c r="A6438" s="2">
        <v>41880</v>
      </c>
      <c r="B6438" s="31">
        <v>860.78510000000006</v>
      </c>
      <c r="C6438" s="31">
        <v>1873.4860000000001</v>
      </c>
      <c r="D6438" s="31">
        <v>680.65049999999997</v>
      </c>
      <c r="E6438" s="31">
        <v>617.00409999999999</v>
      </c>
      <c r="F6438" s="31">
        <v>108.1786</v>
      </c>
      <c r="G6438" s="31">
        <v>450.75940000000003</v>
      </c>
      <c r="H6438" s="31">
        <v>12.263629999999999</v>
      </c>
      <c r="I6438" s="31">
        <v>2634.9079999999999</v>
      </c>
      <c r="J6438" s="31">
        <v>4625.5429999999997</v>
      </c>
      <c r="K6438" s="31">
        <v>2628.0160000000001</v>
      </c>
      <c r="L6438" s="31">
        <v>175.87</v>
      </c>
      <c r="M6438" s="31">
        <v>172.47</v>
      </c>
      <c r="N6438" s="31">
        <v>129.33949999999999</v>
      </c>
      <c r="O6438" s="31">
        <v>80.824600000000004</v>
      </c>
      <c r="P6438" s="31">
        <v>112.4689</v>
      </c>
      <c r="Q6438" s="31">
        <v>2686.1583000000001</v>
      </c>
      <c r="R6438" s="31">
        <v>82.748000000000005</v>
      </c>
      <c r="S6438" s="31">
        <v>106.2394</v>
      </c>
    </row>
    <row r="6439" spans="1:19" x14ac:dyDescent="0.35">
      <c r="A6439" s="2">
        <v>41883</v>
      </c>
      <c r="B6439" s="31">
        <v>860.78510000000006</v>
      </c>
      <c r="C6439" s="31">
        <v>1873.4860000000001</v>
      </c>
      <c r="D6439" s="31">
        <v>680.65049999999997</v>
      </c>
      <c r="E6439" s="31">
        <v>617.00409999999999</v>
      </c>
      <c r="F6439" s="31">
        <v>108.1786</v>
      </c>
      <c r="G6439" s="31">
        <v>450.75940000000003</v>
      </c>
      <c r="H6439" s="31">
        <v>12.263629999999999</v>
      </c>
      <c r="I6439" s="31">
        <v>2634.9079999999999</v>
      </c>
      <c r="J6439" s="31">
        <v>4625.5429999999997</v>
      </c>
      <c r="K6439" s="31">
        <v>2628.5360000000001</v>
      </c>
      <c r="L6439" s="31">
        <v>175.87</v>
      </c>
      <c r="M6439" s="31">
        <v>172.47</v>
      </c>
      <c r="N6439" s="31">
        <v>129.33949999999999</v>
      </c>
      <c r="O6439" s="31">
        <v>80.544700000000006</v>
      </c>
      <c r="P6439" s="31">
        <v>112.1705</v>
      </c>
      <c r="Q6439" s="31">
        <v>2692.8715000000002</v>
      </c>
      <c r="R6439" s="31">
        <v>82.748000000000005</v>
      </c>
      <c r="S6439" s="31">
        <v>105.8026</v>
      </c>
    </row>
    <row r="6440" spans="1:19" x14ac:dyDescent="0.35">
      <c r="A6440" s="2">
        <v>41884</v>
      </c>
      <c r="B6440" s="31">
        <v>837.47580000000005</v>
      </c>
      <c r="C6440" s="31">
        <v>1816.415</v>
      </c>
      <c r="D6440" s="31">
        <v>672.22559999999999</v>
      </c>
      <c r="E6440" s="31">
        <v>615.81200000000001</v>
      </c>
      <c r="F6440" s="31">
        <v>106.29640000000001</v>
      </c>
      <c r="G6440" s="31">
        <v>454.17009999999999</v>
      </c>
      <c r="H6440" s="31">
        <v>12.02056</v>
      </c>
      <c r="I6440" s="31">
        <v>2633.6469999999999</v>
      </c>
      <c r="J6440" s="31">
        <v>4605.424</v>
      </c>
      <c r="K6440" s="31">
        <v>2620.2139999999999</v>
      </c>
      <c r="L6440" s="31">
        <v>175.72</v>
      </c>
      <c r="M6440" s="31">
        <v>173.09</v>
      </c>
      <c r="N6440" s="31">
        <v>129.65629999999999</v>
      </c>
      <c r="O6440" s="31">
        <v>79.865799999999993</v>
      </c>
      <c r="P6440" s="31">
        <v>112.0461</v>
      </c>
      <c r="Q6440" s="31">
        <v>2683.4247999999998</v>
      </c>
      <c r="R6440" s="31">
        <v>82.992000000000004</v>
      </c>
      <c r="S6440" s="31">
        <v>106.2491</v>
      </c>
    </row>
    <row r="6441" spans="1:19" x14ac:dyDescent="0.35">
      <c r="A6441" s="2">
        <v>41885</v>
      </c>
      <c r="B6441" s="31">
        <v>857.21820000000002</v>
      </c>
      <c r="C6441" s="31">
        <v>1871.415</v>
      </c>
      <c r="D6441" s="31">
        <v>678.49530000000004</v>
      </c>
      <c r="E6441" s="31">
        <v>610.42560000000003</v>
      </c>
      <c r="F6441" s="31">
        <v>106.7418</v>
      </c>
      <c r="G6441" s="31">
        <v>448.88909999999998</v>
      </c>
      <c r="H6441" s="31">
        <v>11.948399999999999</v>
      </c>
      <c r="I6441" s="31">
        <v>2633.6469999999999</v>
      </c>
      <c r="J6441" s="31">
        <v>4605.424</v>
      </c>
      <c r="K6441" s="31">
        <v>2615.9090000000001</v>
      </c>
      <c r="L6441" s="31">
        <v>175.63</v>
      </c>
      <c r="M6441" s="31">
        <v>171.98</v>
      </c>
      <c r="N6441" s="31">
        <v>129.0147</v>
      </c>
      <c r="O6441" s="31">
        <v>80.017600000000002</v>
      </c>
      <c r="P6441" s="31">
        <v>112.1737</v>
      </c>
      <c r="Q6441" s="31">
        <v>2718.7851999999998</v>
      </c>
      <c r="R6441" s="31">
        <v>82.864999999999995</v>
      </c>
      <c r="S6441" s="31">
        <v>109.8895</v>
      </c>
    </row>
    <row r="6442" spans="1:19" x14ac:dyDescent="0.35">
      <c r="A6442" s="2">
        <v>41886</v>
      </c>
      <c r="B6442" s="31">
        <v>848.59130000000005</v>
      </c>
      <c r="C6442" s="31">
        <v>1857.058</v>
      </c>
      <c r="D6442" s="31">
        <v>679.279</v>
      </c>
      <c r="E6442" s="31">
        <v>612.76559999999995</v>
      </c>
      <c r="F6442" s="31">
        <v>106.4225</v>
      </c>
      <c r="G6442" s="31">
        <v>441.51760000000002</v>
      </c>
      <c r="H6442" s="31">
        <v>11.89523</v>
      </c>
      <c r="I6442" s="31">
        <v>2633.4659999999999</v>
      </c>
      <c r="J6442" s="31">
        <v>4596.2269999999999</v>
      </c>
      <c r="K6442" s="31">
        <v>2612.5050000000001</v>
      </c>
      <c r="L6442" s="31">
        <v>175.54</v>
      </c>
      <c r="M6442" s="31">
        <v>171.47</v>
      </c>
      <c r="N6442" s="31">
        <v>128.93549999999999</v>
      </c>
      <c r="O6442" s="31">
        <v>79.875799999999998</v>
      </c>
      <c r="P6442" s="31">
        <v>110.7169</v>
      </c>
      <c r="Q6442" s="31">
        <v>2717.6333</v>
      </c>
      <c r="R6442" s="31">
        <v>83.82</v>
      </c>
      <c r="S6442" s="31">
        <v>109.9671</v>
      </c>
    </row>
    <row r="6443" spans="1:19" x14ac:dyDescent="0.35">
      <c r="A6443" s="2">
        <v>41887</v>
      </c>
      <c r="B6443" s="31">
        <v>841.12570000000005</v>
      </c>
      <c r="C6443" s="31">
        <v>1845.2719999999999</v>
      </c>
      <c r="D6443" s="31">
        <v>669.87450000000001</v>
      </c>
      <c r="E6443" s="31">
        <v>616.6508</v>
      </c>
      <c r="F6443" s="31">
        <v>106.4897</v>
      </c>
      <c r="G6443" s="31">
        <v>449.54919999999998</v>
      </c>
      <c r="H6443" s="31">
        <v>11.78129</v>
      </c>
      <c r="I6443" s="31">
        <v>2631.6179999999999</v>
      </c>
      <c r="J6443" s="31">
        <v>4599.1009999999997</v>
      </c>
      <c r="K6443" s="31">
        <v>2620.5590000000002</v>
      </c>
      <c r="L6443" s="31">
        <v>176.27</v>
      </c>
      <c r="M6443" s="31">
        <v>171.97</v>
      </c>
      <c r="N6443" s="31">
        <v>129.4821</v>
      </c>
      <c r="O6443" s="31">
        <v>80.050700000000006</v>
      </c>
      <c r="P6443" s="31">
        <v>110.6476</v>
      </c>
      <c r="Q6443" s="31">
        <v>2709.4081999999999</v>
      </c>
      <c r="R6443" s="31">
        <v>83.739000000000004</v>
      </c>
      <c r="S6443" s="31">
        <v>109.95740000000001</v>
      </c>
    </row>
    <row r="6444" spans="1:19" x14ac:dyDescent="0.35">
      <c r="A6444" s="2">
        <v>41890</v>
      </c>
      <c r="B6444" s="31">
        <v>836.6463</v>
      </c>
      <c r="C6444" s="31">
        <v>1829.915</v>
      </c>
      <c r="D6444" s="31">
        <v>666.34780000000001</v>
      </c>
      <c r="E6444" s="31">
        <v>617.66629999999998</v>
      </c>
      <c r="F6444" s="31">
        <v>105.3973</v>
      </c>
      <c r="G6444" s="31">
        <v>443.82810000000001</v>
      </c>
      <c r="H6444" s="31">
        <v>11.663550000000001</v>
      </c>
      <c r="I6444" s="31">
        <v>2634.0540000000001</v>
      </c>
      <c r="J6444" s="31">
        <v>4595.0770000000002</v>
      </c>
      <c r="K6444" s="31">
        <v>2619.33</v>
      </c>
      <c r="L6444" s="31">
        <v>175.79</v>
      </c>
      <c r="M6444" s="31">
        <v>172.35</v>
      </c>
      <c r="N6444" s="31">
        <v>129.68799999999999</v>
      </c>
      <c r="O6444" s="31">
        <v>79.670599999999993</v>
      </c>
      <c r="P6444" s="31">
        <v>110.5616</v>
      </c>
      <c r="Q6444" s="31">
        <v>2705.3753000000002</v>
      </c>
      <c r="R6444" s="31">
        <v>84.231999999999999</v>
      </c>
      <c r="S6444" s="31">
        <v>110.569</v>
      </c>
    </row>
    <row r="6445" spans="1:19" x14ac:dyDescent="0.35">
      <c r="A6445" s="2">
        <v>41891</v>
      </c>
      <c r="B6445" s="31">
        <v>829.00800000000004</v>
      </c>
      <c r="C6445" s="31">
        <v>1820.0719999999999</v>
      </c>
      <c r="D6445" s="31">
        <v>666.19119999999998</v>
      </c>
      <c r="E6445" s="31">
        <v>604.60530000000006</v>
      </c>
      <c r="F6445" s="31">
        <v>104.90989999999999</v>
      </c>
      <c r="G6445" s="31">
        <v>436.89670000000001</v>
      </c>
      <c r="H6445" s="31">
        <v>11.69393</v>
      </c>
      <c r="I6445" s="31">
        <v>2634.3249999999998</v>
      </c>
      <c r="J6445" s="31">
        <v>4584.1559999999999</v>
      </c>
      <c r="K6445" s="31">
        <v>2607.0340000000001</v>
      </c>
      <c r="L6445" s="31">
        <v>174.84</v>
      </c>
      <c r="M6445" s="31">
        <v>170.26</v>
      </c>
      <c r="N6445" s="31">
        <v>128.83250000000001</v>
      </c>
      <c r="O6445" s="31">
        <v>79.040099999999995</v>
      </c>
      <c r="P6445" s="31">
        <v>110.2684</v>
      </c>
      <c r="Q6445" s="31">
        <v>2687.0326</v>
      </c>
      <c r="R6445" s="31">
        <v>84.278000000000006</v>
      </c>
      <c r="S6445" s="31">
        <v>110.569</v>
      </c>
    </row>
    <row r="6446" spans="1:19" x14ac:dyDescent="0.35">
      <c r="A6446" s="2">
        <v>41892</v>
      </c>
      <c r="B6446" s="31">
        <v>819.62639999999999</v>
      </c>
      <c r="C6446" s="31">
        <v>1803.789</v>
      </c>
      <c r="D6446" s="31">
        <v>654.80370000000005</v>
      </c>
      <c r="E6446" s="31">
        <v>607.47140000000002</v>
      </c>
      <c r="F6446" s="31">
        <v>104.64100000000001</v>
      </c>
      <c r="G6446" s="31">
        <v>437.33679999999998</v>
      </c>
      <c r="H6446" s="31">
        <v>11.63316</v>
      </c>
      <c r="I6446" s="31">
        <v>2631.6149999999998</v>
      </c>
      <c r="J6446" s="31">
        <v>4577.8329999999996</v>
      </c>
      <c r="K6446" s="31">
        <v>2606.6819999999998</v>
      </c>
      <c r="L6446" s="31">
        <v>175.3</v>
      </c>
      <c r="M6446" s="31">
        <v>171.13</v>
      </c>
      <c r="N6446" s="31">
        <v>129.68799999999999</v>
      </c>
      <c r="O6446" s="31">
        <v>78.706100000000006</v>
      </c>
      <c r="P6446" s="31">
        <v>110.2852</v>
      </c>
      <c r="Q6446" s="31">
        <v>2656.6842000000001</v>
      </c>
      <c r="R6446" s="31">
        <v>84.283000000000001</v>
      </c>
      <c r="S6446" s="31">
        <v>107.2976</v>
      </c>
    </row>
    <row r="6447" spans="1:19" x14ac:dyDescent="0.35">
      <c r="A6447" s="2">
        <v>41893</v>
      </c>
      <c r="B6447" s="31">
        <v>820.18809999999996</v>
      </c>
      <c r="C6447" s="31">
        <v>1801.5830000000001</v>
      </c>
      <c r="D6447" s="31">
        <v>653.16150000000005</v>
      </c>
      <c r="E6447" s="31">
        <v>604.49429999999995</v>
      </c>
      <c r="F6447" s="31">
        <v>104.1116</v>
      </c>
      <c r="G6447" s="31">
        <v>431.94569999999999</v>
      </c>
      <c r="H6447" s="31">
        <v>11.50023</v>
      </c>
      <c r="I6447" s="31">
        <v>2627.4589999999998</v>
      </c>
      <c r="J6447" s="31">
        <v>4578.4070000000002</v>
      </c>
      <c r="K6447" s="31">
        <v>2606.8580000000002</v>
      </c>
      <c r="L6447" s="31">
        <v>175.48</v>
      </c>
      <c r="M6447" s="31">
        <v>172.38</v>
      </c>
      <c r="N6447" s="31">
        <v>129.62459999999999</v>
      </c>
      <c r="O6447" s="31">
        <v>78.588099999999997</v>
      </c>
      <c r="P6447" s="31">
        <v>110.49209999999999</v>
      </c>
      <c r="Q6447" s="31">
        <v>2643.1315</v>
      </c>
      <c r="R6447" s="31">
        <v>84.298000000000002</v>
      </c>
      <c r="S6447" s="31">
        <v>106.7054</v>
      </c>
    </row>
    <row r="6448" spans="1:19" x14ac:dyDescent="0.35">
      <c r="A6448" s="2">
        <v>41894</v>
      </c>
      <c r="B6448" s="31">
        <v>813.15989999999999</v>
      </c>
      <c r="C6448" s="31">
        <v>1795.4349999999999</v>
      </c>
      <c r="D6448" s="31">
        <v>652.26300000000003</v>
      </c>
      <c r="E6448" s="31">
        <v>604.90959999999995</v>
      </c>
      <c r="F6448" s="31">
        <v>103.48139999999999</v>
      </c>
      <c r="G6448" s="31">
        <v>433.596</v>
      </c>
      <c r="H6448" s="31">
        <v>11.595179999999999</v>
      </c>
      <c r="I6448" s="31">
        <v>2627.098</v>
      </c>
      <c r="J6448" s="31">
        <v>4559.4380000000001</v>
      </c>
      <c r="K6448" s="31">
        <v>2598.2510000000002</v>
      </c>
      <c r="L6448" s="31">
        <v>174.4</v>
      </c>
      <c r="M6448" s="31">
        <v>170.53</v>
      </c>
      <c r="N6448" s="31">
        <v>128.9513</v>
      </c>
      <c r="O6448" s="31">
        <v>78.186899999999994</v>
      </c>
      <c r="P6448" s="31">
        <v>110.4645</v>
      </c>
      <c r="Q6448" s="31">
        <v>2623.7275</v>
      </c>
      <c r="R6448" s="31">
        <v>84.24</v>
      </c>
      <c r="S6448" s="31">
        <v>106.80249999999999</v>
      </c>
    </row>
    <row r="6449" spans="1:19" x14ac:dyDescent="0.35">
      <c r="A6449" s="2">
        <v>41897</v>
      </c>
      <c r="B6449" s="31">
        <v>812.25390000000004</v>
      </c>
      <c r="C6449" s="31">
        <v>1798.702</v>
      </c>
      <c r="D6449" s="31">
        <v>651.67750000000001</v>
      </c>
      <c r="E6449" s="31">
        <v>603.62810000000002</v>
      </c>
      <c r="F6449" s="31">
        <v>103.7839</v>
      </c>
      <c r="G6449" s="31">
        <v>435.46640000000002</v>
      </c>
      <c r="H6449" s="31">
        <v>11.61037</v>
      </c>
      <c r="I6449" s="31">
        <v>2627.098</v>
      </c>
      <c r="J6449" s="31">
        <v>4565.7610000000004</v>
      </c>
      <c r="K6449" s="31">
        <v>2602.9929999999999</v>
      </c>
      <c r="L6449" s="31">
        <v>174.34</v>
      </c>
      <c r="M6449" s="31">
        <v>168.53</v>
      </c>
      <c r="N6449" s="31">
        <v>127.79940000000001</v>
      </c>
      <c r="O6449" s="31">
        <v>78.282300000000006</v>
      </c>
      <c r="P6449" s="31">
        <v>110.4684</v>
      </c>
      <c r="Q6449" s="31">
        <v>2610.4196999999999</v>
      </c>
      <c r="R6449" s="31">
        <v>84.263999999999996</v>
      </c>
      <c r="S6449" s="31">
        <v>105.4337</v>
      </c>
    </row>
    <row r="6450" spans="1:19" x14ac:dyDescent="0.35">
      <c r="A6450" s="2">
        <v>41898</v>
      </c>
      <c r="B6450" s="31">
        <v>821.39610000000005</v>
      </c>
      <c r="C6450" s="31">
        <v>1819.393</v>
      </c>
      <c r="D6450" s="31">
        <v>654.21469999999999</v>
      </c>
      <c r="E6450" s="31">
        <v>610.80889999999999</v>
      </c>
      <c r="F6450" s="31">
        <v>103.9183</v>
      </c>
      <c r="G6450" s="31">
        <v>431.61559999999997</v>
      </c>
      <c r="H6450" s="31">
        <v>11.659739999999999</v>
      </c>
      <c r="I6450" s="31">
        <v>2626.5549999999998</v>
      </c>
      <c r="J6450" s="31">
        <v>4568.0609999999997</v>
      </c>
      <c r="K6450" s="31">
        <v>2603.52</v>
      </c>
      <c r="L6450" s="31">
        <v>175.7</v>
      </c>
      <c r="M6450" s="31">
        <v>169.05</v>
      </c>
      <c r="N6450" s="31">
        <v>128.83580000000001</v>
      </c>
      <c r="O6450" s="31">
        <v>78.319000000000003</v>
      </c>
      <c r="P6450" s="31">
        <v>110.502</v>
      </c>
      <c r="Q6450" s="31">
        <v>2606.3053</v>
      </c>
      <c r="R6450" s="31">
        <v>84.073999999999998</v>
      </c>
      <c r="S6450" s="31">
        <v>104.2397</v>
      </c>
    </row>
    <row r="6451" spans="1:19" x14ac:dyDescent="0.35">
      <c r="A6451" s="2">
        <v>41899</v>
      </c>
      <c r="B6451" s="31">
        <v>819.99590000000001</v>
      </c>
      <c r="C6451" s="31">
        <v>1824.9829999999999</v>
      </c>
      <c r="D6451" s="31">
        <v>654.01949999999999</v>
      </c>
      <c r="E6451" s="31">
        <v>613.39400000000001</v>
      </c>
      <c r="F6451" s="31">
        <v>103.8511</v>
      </c>
      <c r="G6451" s="31">
        <v>432.38580000000002</v>
      </c>
      <c r="H6451" s="31">
        <v>11.974970000000001</v>
      </c>
      <c r="I6451" s="31">
        <v>2630.8919999999998</v>
      </c>
      <c r="J6451" s="31">
        <v>4561.7380000000003</v>
      </c>
      <c r="K6451" s="31">
        <v>2607.0340000000001</v>
      </c>
      <c r="L6451" s="31">
        <v>175.9</v>
      </c>
      <c r="M6451" s="31">
        <v>169.61</v>
      </c>
      <c r="N6451" s="31">
        <v>129.05799999999999</v>
      </c>
      <c r="O6451" s="31">
        <v>78.101900000000001</v>
      </c>
      <c r="P6451" s="31">
        <v>110.646</v>
      </c>
      <c r="Q6451" s="31">
        <v>2626.9176000000002</v>
      </c>
      <c r="R6451" s="31">
        <v>84.344999999999999</v>
      </c>
      <c r="S6451" s="31">
        <v>105.6279</v>
      </c>
    </row>
    <row r="6452" spans="1:19" x14ac:dyDescent="0.35">
      <c r="A6452" s="2">
        <v>41900</v>
      </c>
      <c r="B6452" s="31">
        <v>810.11249999999995</v>
      </c>
      <c r="C6452" s="31">
        <v>1812.06</v>
      </c>
      <c r="D6452" s="31">
        <v>645.82230000000004</v>
      </c>
      <c r="E6452" s="31">
        <v>605.83759999999995</v>
      </c>
      <c r="F6452" s="31">
        <v>103.09480000000001</v>
      </c>
      <c r="G6452" s="31">
        <v>427.54480000000001</v>
      </c>
      <c r="H6452" s="31">
        <v>12.123089999999999</v>
      </c>
      <c r="I6452" s="31">
        <v>2627.2779999999998</v>
      </c>
      <c r="J6452" s="31">
        <v>4550.241</v>
      </c>
      <c r="K6452" s="31">
        <v>2597.8989999999999</v>
      </c>
      <c r="L6452" s="31">
        <v>176.85</v>
      </c>
      <c r="M6452" s="31">
        <v>170.48</v>
      </c>
      <c r="N6452" s="31">
        <v>130.05009999999999</v>
      </c>
      <c r="O6452" s="31">
        <v>77.27</v>
      </c>
      <c r="P6452" s="31">
        <v>110.3228</v>
      </c>
      <c r="Q6452" s="31">
        <v>2612.0987</v>
      </c>
      <c r="R6452" s="31">
        <v>84.322999999999993</v>
      </c>
      <c r="S6452" s="31">
        <v>104.9774</v>
      </c>
    </row>
    <row r="6453" spans="1:19" x14ac:dyDescent="0.35">
      <c r="A6453" s="2">
        <v>41901</v>
      </c>
      <c r="B6453" s="31">
        <v>815.63080000000002</v>
      </c>
      <c r="C6453" s="31">
        <v>1834.566</v>
      </c>
      <c r="D6453" s="31">
        <v>645.04160000000002</v>
      </c>
      <c r="E6453" s="31">
        <v>605.46199999999999</v>
      </c>
      <c r="F6453" s="31">
        <v>102.22929999999999</v>
      </c>
      <c r="G6453" s="31">
        <v>421.1635</v>
      </c>
      <c r="H6453" s="31">
        <v>12.377549999999999</v>
      </c>
      <c r="I6453" s="31">
        <v>2628.904</v>
      </c>
      <c r="J6453" s="31">
        <v>4560.0129999999999</v>
      </c>
      <c r="K6453" s="31">
        <v>2608.614</v>
      </c>
      <c r="L6453" s="31">
        <v>176.78</v>
      </c>
      <c r="M6453" s="31">
        <v>168.42</v>
      </c>
      <c r="N6453" s="31">
        <v>129.93899999999999</v>
      </c>
      <c r="O6453" s="31">
        <v>77.034400000000005</v>
      </c>
      <c r="P6453" s="31">
        <v>109.6268</v>
      </c>
      <c r="Q6453" s="31">
        <v>2606.1534999999999</v>
      </c>
      <c r="R6453" s="31">
        <v>84.734999999999999</v>
      </c>
      <c r="S6453" s="31">
        <v>104.8027</v>
      </c>
    </row>
    <row r="6454" spans="1:19" x14ac:dyDescent="0.35">
      <c r="A6454" s="2">
        <v>41904</v>
      </c>
      <c r="B6454" s="31">
        <v>804.67669999999998</v>
      </c>
      <c r="C6454" s="31">
        <v>1807.777</v>
      </c>
      <c r="D6454" s="31">
        <v>638.60090000000002</v>
      </c>
      <c r="E6454" s="31">
        <v>595.54150000000004</v>
      </c>
      <c r="F6454" s="31">
        <v>102.3385</v>
      </c>
      <c r="G6454" s="31">
        <v>412.9119</v>
      </c>
      <c r="H6454" s="31">
        <v>12.639609999999999</v>
      </c>
      <c r="I6454" s="31">
        <v>2632.8789999999999</v>
      </c>
      <c r="J6454" s="31">
        <v>4570.3599999999997</v>
      </c>
      <c r="K6454" s="31">
        <v>2613.357</v>
      </c>
      <c r="L6454" s="31">
        <v>175.24</v>
      </c>
      <c r="M6454" s="31">
        <v>165.74</v>
      </c>
      <c r="N6454" s="31">
        <v>128.66120000000001</v>
      </c>
      <c r="O6454" s="31">
        <v>77.020300000000006</v>
      </c>
      <c r="P6454" s="31">
        <v>109.47620000000001</v>
      </c>
      <c r="Q6454" s="31">
        <v>2572.4929999999999</v>
      </c>
      <c r="R6454" s="31">
        <v>84.751999999999995</v>
      </c>
      <c r="S6454" s="31">
        <v>103.08450000000001</v>
      </c>
    </row>
    <row r="6455" spans="1:19" x14ac:dyDescent="0.35">
      <c r="A6455" s="2">
        <v>41905</v>
      </c>
      <c r="B6455" s="31">
        <v>803.6884</v>
      </c>
      <c r="C6455" s="31">
        <v>1817.8679999999999</v>
      </c>
      <c r="D6455" s="31">
        <v>636.06370000000004</v>
      </c>
      <c r="E6455" s="31">
        <v>595.23220000000003</v>
      </c>
      <c r="F6455" s="31">
        <v>102.68300000000001</v>
      </c>
      <c r="G6455" s="31">
        <v>412.0317</v>
      </c>
      <c r="H6455" s="31">
        <v>12.52187</v>
      </c>
      <c r="I6455" s="31">
        <v>2632.8789999999999</v>
      </c>
      <c r="J6455" s="31">
        <v>4579.5569999999998</v>
      </c>
      <c r="K6455" s="31">
        <v>2616.3429999999998</v>
      </c>
      <c r="L6455" s="31">
        <v>174.01</v>
      </c>
      <c r="M6455" s="31">
        <v>164.19</v>
      </c>
      <c r="N6455" s="31">
        <v>128.16120000000001</v>
      </c>
      <c r="O6455" s="31">
        <v>77.114400000000003</v>
      </c>
      <c r="P6455" s="31">
        <v>109.82040000000001</v>
      </c>
      <c r="Q6455" s="31">
        <v>2553.9886000000001</v>
      </c>
      <c r="R6455" s="31">
        <v>84.658000000000001</v>
      </c>
      <c r="S6455" s="31">
        <v>102.4982</v>
      </c>
    </row>
    <row r="6456" spans="1:19" x14ac:dyDescent="0.35">
      <c r="A6456" s="2">
        <v>41906</v>
      </c>
      <c r="B6456" s="31">
        <v>804.01779999999997</v>
      </c>
      <c r="C6456" s="31">
        <v>1823.894</v>
      </c>
      <c r="D6456" s="31">
        <v>632.55060000000003</v>
      </c>
      <c r="E6456" s="31">
        <v>597.04399999999998</v>
      </c>
      <c r="F6456" s="31">
        <v>102.4729</v>
      </c>
      <c r="G6456" s="31">
        <v>412.25170000000003</v>
      </c>
      <c r="H6456" s="31">
        <v>12.80292</v>
      </c>
      <c r="I6456" s="31">
        <v>2635.0479999999998</v>
      </c>
      <c r="J6456" s="31">
        <v>4570.3599999999997</v>
      </c>
      <c r="K6456" s="31">
        <v>2617.7489999999998</v>
      </c>
      <c r="L6456" s="31">
        <v>175.66</v>
      </c>
      <c r="M6456" s="31">
        <v>166.02</v>
      </c>
      <c r="N6456" s="31">
        <v>129.7723</v>
      </c>
      <c r="O6456" s="31">
        <v>77.156899999999993</v>
      </c>
      <c r="P6456" s="31">
        <v>109.26909999999999</v>
      </c>
      <c r="Q6456" s="31">
        <v>2560.2494000000002</v>
      </c>
      <c r="R6456" s="31">
        <v>85.037000000000006</v>
      </c>
      <c r="S6456" s="31">
        <v>103.69970000000001</v>
      </c>
    </row>
    <row r="6457" spans="1:19" x14ac:dyDescent="0.35">
      <c r="A6457" s="2">
        <v>41907</v>
      </c>
      <c r="B6457" s="31">
        <v>804.10019999999997</v>
      </c>
      <c r="C6457" s="31">
        <v>1843.8589999999999</v>
      </c>
      <c r="D6457" s="31">
        <v>637.8202</v>
      </c>
      <c r="E6457" s="31">
        <v>593.19949999999994</v>
      </c>
      <c r="F6457" s="31">
        <v>102.6746</v>
      </c>
      <c r="G6457" s="31">
        <v>406.09050000000002</v>
      </c>
      <c r="H6457" s="31">
        <v>12.6586</v>
      </c>
      <c r="I6457" s="31">
        <v>2635.77</v>
      </c>
      <c r="J6457" s="31">
        <v>4587.6049999999996</v>
      </c>
      <c r="K6457" s="31">
        <v>2624.0720000000001</v>
      </c>
      <c r="L6457" s="31">
        <v>173.06</v>
      </c>
      <c r="M6457" s="31">
        <v>163.43</v>
      </c>
      <c r="N6457" s="31">
        <v>127.2246</v>
      </c>
      <c r="O6457" s="31">
        <v>77.211600000000004</v>
      </c>
      <c r="P6457" s="31">
        <v>108.8278</v>
      </c>
      <c r="Q6457" s="31">
        <v>2536.5834</v>
      </c>
      <c r="R6457" s="31">
        <v>85.194999999999993</v>
      </c>
      <c r="S6457" s="31">
        <v>103.3038</v>
      </c>
    </row>
    <row r="6458" spans="1:19" x14ac:dyDescent="0.35">
      <c r="A6458" s="2">
        <v>41908</v>
      </c>
      <c r="B6458" s="31">
        <v>804.10019999999997</v>
      </c>
      <c r="C6458" s="31">
        <v>1806.326</v>
      </c>
      <c r="D6458" s="31">
        <v>636.84429999999998</v>
      </c>
      <c r="E6458" s="31">
        <v>595.45320000000004</v>
      </c>
      <c r="F6458" s="31">
        <v>102.1284</v>
      </c>
      <c r="G6458" s="31">
        <v>400.58940000000001</v>
      </c>
      <c r="H6458" s="31">
        <v>12.57504</v>
      </c>
      <c r="I6458" s="31">
        <v>2635.77</v>
      </c>
      <c r="J6458" s="31">
        <v>4576.1080000000002</v>
      </c>
      <c r="K6458" s="31">
        <v>2625.3020000000001</v>
      </c>
      <c r="L6458" s="31">
        <v>174.34</v>
      </c>
      <c r="M6458" s="31">
        <v>164.53</v>
      </c>
      <c r="N6458" s="31">
        <v>128.43889999999999</v>
      </c>
      <c r="O6458" s="31">
        <v>76.862399999999994</v>
      </c>
      <c r="P6458" s="31">
        <v>108.3878</v>
      </c>
      <c r="Q6458" s="31">
        <v>2532.4785000000002</v>
      </c>
      <c r="R6458" s="31">
        <v>85.64</v>
      </c>
      <c r="S6458" s="31">
        <v>102.9796</v>
      </c>
    </row>
    <row r="6459" spans="1:19" x14ac:dyDescent="0.35">
      <c r="A6459" s="2">
        <v>41911</v>
      </c>
      <c r="B6459" s="31">
        <v>805.58270000000005</v>
      </c>
      <c r="C6459" s="31">
        <v>1825.2739999999999</v>
      </c>
      <c r="D6459" s="31">
        <v>638.40570000000002</v>
      </c>
      <c r="E6459" s="31">
        <v>597.44169999999997</v>
      </c>
      <c r="F6459" s="31">
        <v>102.4141</v>
      </c>
      <c r="G6459" s="31">
        <v>406.42059999999998</v>
      </c>
      <c r="H6459" s="31">
        <v>12.57504</v>
      </c>
      <c r="I6459" s="31">
        <v>2634.8670000000002</v>
      </c>
      <c r="J6459" s="31">
        <v>4588.1790000000001</v>
      </c>
      <c r="K6459" s="31">
        <v>2626.7069999999999</v>
      </c>
      <c r="L6459" s="31">
        <v>173.76</v>
      </c>
      <c r="M6459" s="31">
        <v>164.25</v>
      </c>
      <c r="N6459" s="31">
        <v>128.11349999999999</v>
      </c>
      <c r="O6459" s="31">
        <v>76.754599999999996</v>
      </c>
      <c r="P6459" s="31">
        <v>108.3099</v>
      </c>
      <c r="Q6459" s="31">
        <v>2496.9895999999999</v>
      </c>
      <c r="R6459" s="31">
        <v>85.590999999999994</v>
      </c>
      <c r="S6459" s="31">
        <v>101.7182</v>
      </c>
    </row>
    <row r="6460" spans="1:19" x14ac:dyDescent="0.35">
      <c r="A6460" s="2">
        <v>41912</v>
      </c>
      <c r="B6460" s="31">
        <v>785.07460000000003</v>
      </c>
      <c r="C6460" s="31">
        <v>1769.4459999999999</v>
      </c>
      <c r="D6460" s="31">
        <v>630.98919999999998</v>
      </c>
      <c r="E6460" s="31">
        <v>591.25519999999995</v>
      </c>
      <c r="F6460" s="31">
        <v>101.8091</v>
      </c>
      <c r="G6460" s="31">
        <v>401.90969999999999</v>
      </c>
      <c r="H6460" s="31">
        <v>12.53326</v>
      </c>
      <c r="I6460" s="31">
        <v>2635.0479999999998</v>
      </c>
      <c r="J6460" s="31">
        <v>4583.5810000000001</v>
      </c>
      <c r="K6460" s="31">
        <v>2629.8690000000001</v>
      </c>
      <c r="L6460" s="31">
        <v>173.41</v>
      </c>
      <c r="M6460" s="31">
        <v>161.94999999999999</v>
      </c>
      <c r="N6460" s="31">
        <v>128.40719999999999</v>
      </c>
      <c r="O6460" s="31">
        <v>76.512699999999995</v>
      </c>
      <c r="P6460" s="31">
        <v>107.8473</v>
      </c>
      <c r="Q6460" s="31">
        <v>2486.8546999999999</v>
      </c>
      <c r="R6460" s="31">
        <v>85.936000000000007</v>
      </c>
      <c r="S6460" s="31">
        <v>100.2045</v>
      </c>
    </row>
    <row r="6461" spans="1:19" x14ac:dyDescent="0.35">
      <c r="A6461" s="2">
        <v>41913</v>
      </c>
      <c r="B6461" s="31">
        <v>780.70939999999996</v>
      </c>
      <c r="C6461" s="31">
        <v>1778.4480000000001</v>
      </c>
      <c r="D6461" s="31">
        <v>633.33130000000006</v>
      </c>
      <c r="E6461" s="31">
        <v>592.33780000000002</v>
      </c>
      <c r="F6461" s="31">
        <v>102.13679999999999</v>
      </c>
      <c r="G6461" s="31">
        <v>403.45</v>
      </c>
      <c r="H6461" s="31">
        <v>12.04712</v>
      </c>
      <c r="I6461" s="31">
        <v>2635.59</v>
      </c>
      <c r="J6461" s="31">
        <v>4615.7709999999997</v>
      </c>
      <c r="K6461" s="31">
        <v>2638.828</v>
      </c>
      <c r="L6461" s="31">
        <v>171.23</v>
      </c>
      <c r="M6461" s="31">
        <v>159.81</v>
      </c>
      <c r="N6461" s="31">
        <v>126.431</v>
      </c>
      <c r="O6461" s="31">
        <v>76.592600000000004</v>
      </c>
      <c r="P6461" s="31">
        <v>107.5309</v>
      </c>
      <c r="Q6461" s="31">
        <v>2465.9378000000002</v>
      </c>
      <c r="R6461" s="31">
        <v>85.971999999999994</v>
      </c>
      <c r="S6461" s="31">
        <v>100.2045</v>
      </c>
    </row>
    <row r="6462" spans="1:19" x14ac:dyDescent="0.35">
      <c r="A6462" s="2">
        <v>41914</v>
      </c>
      <c r="B6462" s="31">
        <v>774.20280000000002</v>
      </c>
      <c r="C6462" s="31">
        <v>1748.973</v>
      </c>
      <c r="D6462" s="31">
        <v>615.57069999999999</v>
      </c>
      <c r="E6462" s="31">
        <v>585.37800000000004</v>
      </c>
      <c r="F6462" s="31">
        <v>102.1032</v>
      </c>
      <c r="G6462" s="31">
        <v>406.86070000000001</v>
      </c>
      <c r="H6462" s="31">
        <v>11.73569</v>
      </c>
      <c r="I6462" s="31">
        <v>2636.3119999999999</v>
      </c>
      <c r="J6462" s="31">
        <v>4608.2979999999998</v>
      </c>
      <c r="K6462" s="31">
        <v>2637.2469999999998</v>
      </c>
      <c r="L6462" s="31">
        <v>171.03</v>
      </c>
      <c r="M6462" s="31">
        <v>161.16999999999999</v>
      </c>
      <c r="N6462" s="31">
        <v>126.2881</v>
      </c>
      <c r="O6462" s="31">
        <v>77.356899999999996</v>
      </c>
      <c r="P6462" s="31">
        <v>108.02419999999999</v>
      </c>
      <c r="Q6462" s="31">
        <v>2455.2566000000002</v>
      </c>
      <c r="R6462" s="31">
        <v>85.600999999999999</v>
      </c>
      <c r="S6462" s="31">
        <v>100.2045</v>
      </c>
    </row>
    <row r="6463" spans="1:19" x14ac:dyDescent="0.35">
      <c r="A6463" s="2">
        <v>41915</v>
      </c>
      <c r="B6463" s="31">
        <v>764.97829999999999</v>
      </c>
      <c r="C6463" s="31">
        <v>1726.758</v>
      </c>
      <c r="D6463" s="31">
        <v>609.91070000000002</v>
      </c>
      <c r="E6463" s="31">
        <v>588.86900000000003</v>
      </c>
      <c r="F6463" s="31">
        <v>100.23779999999999</v>
      </c>
      <c r="G6463" s="31">
        <v>401.46960000000001</v>
      </c>
      <c r="H6463" s="31">
        <v>11.60656</v>
      </c>
      <c r="I6463" s="31">
        <v>2637.5770000000002</v>
      </c>
      <c r="J6463" s="31">
        <v>4601.9750000000004</v>
      </c>
      <c r="K6463" s="31">
        <v>2631.9769999999999</v>
      </c>
      <c r="L6463" s="31">
        <v>172.95</v>
      </c>
      <c r="M6463" s="31">
        <v>162.19999999999999</v>
      </c>
      <c r="N6463" s="31">
        <v>127.4945</v>
      </c>
      <c r="O6463" s="31">
        <v>76.468000000000004</v>
      </c>
      <c r="P6463" s="31">
        <v>106.8116</v>
      </c>
      <c r="Q6463" s="31">
        <v>2467.0016000000001</v>
      </c>
      <c r="R6463" s="31">
        <v>86.694000000000003</v>
      </c>
      <c r="S6463" s="31">
        <v>100.4568</v>
      </c>
    </row>
    <row r="6464" spans="1:19" x14ac:dyDescent="0.35">
      <c r="A6464" s="2">
        <v>41918</v>
      </c>
      <c r="B6464" s="31">
        <v>768.68460000000005</v>
      </c>
      <c r="C6464" s="31">
        <v>1751.95</v>
      </c>
      <c r="D6464" s="31">
        <v>610.30100000000004</v>
      </c>
      <c r="E6464" s="31">
        <v>594.702</v>
      </c>
      <c r="F6464" s="31">
        <v>101.4478</v>
      </c>
      <c r="G6464" s="31">
        <v>414.67219999999998</v>
      </c>
      <c r="H6464" s="31">
        <v>11.693910000000001</v>
      </c>
      <c r="I6464" s="31">
        <v>2637.3960000000002</v>
      </c>
      <c r="J6464" s="31">
        <v>4611.7470000000003</v>
      </c>
      <c r="K6464" s="31">
        <v>2637.2469999999998</v>
      </c>
      <c r="L6464" s="31">
        <v>172.57</v>
      </c>
      <c r="M6464" s="31">
        <v>160.84</v>
      </c>
      <c r="N6464" s="31">
        <v>127.2088</v>
      </c>
      <c r="O6464" s="31">
        <v>76.874200000000002</v>
      </c>
      <c r="P6464" s="31">
        <v>107.3022</v>
      </c>
      <c r="Q6464" s="31">
        <v>2499.8688000000002</v>
      </c>
      <c r="R6464" s="31">
        <v>85.927999999999997</v>
      </c>
      <c r="S6464" s="31">
        <v>101.02930000000001</v>
      </c>
    </row>
    <row r="6465" spans="1:19" x14ac:dyDescent="0.35">
      <c r="A6465" s="2">
        <v>41919</v>
      </c>
      <c r="B6465" s="31">
        <v>762.42510000000004</v>
      </c>
      <c r="C6465" s="31">
        <v>1719.3530000000001</v>
      </c>
      <c r="D6465" s="31">
        <v>609.13</v>
      </c>
      <c r="E6465" s="31">
        <v>591.18889999999999</v>
      </c>
      <c r="F6465" s="31">
        <v>101.8763</v>
      </c>
      <c r="G6465" s="31">
        <v>414.01209999999998</v>
      </c>
      <c r="H6465" s="31">
        <v>11.587569999999999</v>
      </c>
      <c r="I6465" s="31">
        <v>2638.8420000000001</v>
      </c>
      <c r="J6465" s="31">
        <v>4633.59</v>
      </c>
      <c r="K6465" s="31">
        <v>2637.0709999999999</v>
      </c>
      <c r="L6465" s="31">
        <v>170.1</v>
      </c>
      <c r="M6465" s="31">
        <v>158.41999999999999</v>
      </c>
      <c r="N6465" s="31">
        <v>125.5976</v>
      </c>
      <c r="O6465" s="31">
        <v>77.477000000000004</v>
      </c>
      <c r="P6465" s="31">
        <v>107.81310000000001</v>
      </c>
      <c r="Q6465" s="31">
        <v>2501.2408</v>
      </c>
      <c r="R6465" s="31">
        <v>85.671999999999997</v>
      </c>
      <c r="S6465" s="31">
        <v>101.4854</v>
      </c>
    </row>
    <row r="6466" spans="1:19" x14ac:dyDescent="0.35">
      <c r="A6466" s="2">
        <v>41920</v>
      </c>
      <c r="B6466" s="31">
        <v>755.95860000000005</v>
      </c>
      <c r="C6466" s="31">
        <v>1684.508</v>
      </c>
      <c r="D6466" s="31">
        <v>603.35739999999998</v>
      </c>
      <c r="E6466" s="31">
        <v>588.8107</v>
      </c>
      <c r="F6466" s="31">
        <v>101.3385</v>
      </c>
      <c r="G6466" s="31">
        <v>411.4862</v>
      </c>
      <c r="H6466" s="31">
        <v>11.5382</v>
      </c>
      <c r="I6466" s="31">
        <v>2640.4679999999998</v>
      </c>
      <c r="J6466" s="31">
        <v>4647.3860000000004</v>
      </c>
      <c r="K6466" s="31">
        <v>2638.652</v>
      </c>
      <c r="L6466" s="31">
        <v>173.08</v>
      </c>
      <c r="M6466" s="31">
        <v>161.36000000000001</v>
      </c>
      <c r="N6466" s="31">
        <v>127.95480000000001</v>
      </c>
      <c r="O6466" s="31">
        <v>77.508300000000006</v>
      </c>
      <c r="P6466" s="31">
        <v>108.30329999999999</v>
      </c>
      <c r="Q6466" s="31">
        <v>2471.3022000000001</v>
      </c>
      <c r="R6466" s="31">
        <v>85.296999999999997</v>
      </c>
      <c r="S6466" s="31">
        <v>101.1069</v>
      </c>
    </row>
    <row r="6467" spans="1:19" x14ac:dyDescent="0.35">
      <c r="A6467" s="2">
        <v>41921</v>
      </c>
      <c r="B6467" s="31">
        <v>744.12390000000005</v>
      </c>
      <c r="C6467" s="31">
        <v>1654.01</v>
      </c>
      <c r="D6467" s="31">
        <v>600.86339999999996</v>
      </c>
      <c r="E6467" s="31">
        <v>596.46119999999996</v>
      </c>
      <c r="F6467" s="31">
        <v>102.9603</v>
      </c>
      <c r="G6467" s="31">
        <v>414.46800000000002</v>
      </c>
      <c r="H6467" s="31">
        <v>11.61036</v>
      </c>
      <c r="I6467" s="31">
        <v>2642.636</v>
      </c>
      <c r="J6467" s="31">
        <v>4649.6850000000004</v>
      </c>
      <c r="K6467" s="31">
        <v>2638.828</v>
      </c>
      <c r="L6467" s="31">
        <v>169.84</v>
      </c>
      <c r="M6467" s="31">
        <v>157.41</v>
      </c>
      <c r="N6467" s="31">
        <v>126.0421</v>
      </c>
      <c r="O6467" s="31">
        <v>77.772499999999994</v>
      </c>
      <c r="P6467" s="31">
        <v>108.5228</v>
      </c>
      <c r="Q6467" s="31">
        <v>2495.1242999999999</v>
      </c>
      <c r="R6467" s="31">
        <v>85.522000000000006</v>
      </c>
      <c r="S6467" s="31">
        <v>101.5436</v>
      </c>
    </row>
    <row r="6468" spans="1:19" x14ac:dyDescent="0.35">
      <c r="A6468" s="2">
        <v>41922</v>
      </c>
      <c r="B6468" s="31">
        <v>746.14369999999997</v>
      </c>
      <c r="C6468" s="31">
        <v>1645.5160000000001</v>
      </c>
      <c r="D6468" s="31">
        <v>595.95709999999997</v>
      </c>
      <c r="E6468" s="31">
        <v>589.73609999999996</v>
      </c>
      <c r="F6468" s="31">
        <v>102.65779999999999</v>
      </c>
      <c r="G6468" s="31">
        <v>405.93169999999998</v>
      </c>
      <c r="H6468" s="31">
        <v>11.990159999999999</v>
      </c>
      <c r="I6468" s="31">
        <v>2640.2869999999998</v>
      </c>
      <c r="J6468" s="31">
        <v>4653.7089999999998</v>
      </c>
      <c r="K6468" s="31">
        <v>2642.165</v>
      </c>
      <c r="L6468" s="31">
        <v>167.12</v>
      </c>
      <c r="M6468" s="31">
        <v>154.9</v>
      </c>
      <c r="N6468" s="31">
        <v>122.3198</v>
      </c>
      <c r="O6468" s="31">
        <v>77.767899999999997</v>
      </c>
      <c r="P6468" s="31">
        <v>107.78489999999999</v>
      </c>
      <c r="Q6468" s="31">
        <v>2449.4915999999998</v>
      </c>
      <c r="R6468" s="31">
        <v>85.912000000000006</v>
      </c>
      <c r="S6468" s="31">
        <v>100.0881</v>
      </c>
    </row>
    <row r="6469" spans="1:19" x14ac:dyDescent="0.35">
      <c r="A6469" s="2">
        <v>41925</v>
      </c>
      <c r="B6469" s="31">
        <v>737.40049999999997</v>
      </c>
      <c r="C6469" s="31">
        <v>1639.8409999999999</v>
      </c>
      <c r="D6469" s="31">
        <v>593.27210000000002</v>
      </c>
      <c r="E6469" s="31">
        <v>595.6943</v>
      </c>
      <c r="F6469" s="31">
        <v>103.3552</v>
      </c>
      <c r="G6469" s="31">
        <v>415.87349999999998</v>
      </c>
      <c r="H6469" s="31">
        <v>11.61796</v>
      </c>
      <c r="I6469" s="31">
        <v>2640.2869999999998</v>
      </c>
      <c r="J6469" s="31">
        <v>4676.1270000000004</v>
      </c>
      <c r="K6469" s="31">
        <v>2641.6379999999999</v>
      </c>
      <c r="L6469" s="31">
        <v>164.59</v>
      </c>
      <c r="M6469" s="31">
        <v>154.22</v>
      </c>
      <c r="N6469" s="31">
        <v>120.5896</v>
      </c>
      <c r="O6469" s="31">
        <v>78.173699999999997</v>
      </c>
      <c r="P6469" s="31">
        <v>108.24939999999999</v>
      </c>
      <c r="Q6469" s="31">
        <v>2453.5182</v>
      </c>
      <c r="R6469" s="31">
        <v>85.531999999999996</v>
      </c>
      <c r="S6469" s="31">
        <v>100.06870000000001</v>
      </c>
    </row>
    <row r="6470" spans="1:19" x14ac:dyDescent="0.35">
      <c r="A6470" s="2">
        <v>41926</v>
      </c>
      <c r="B6470" s="31">
        <v>703.73710000000005</v>
      </c>
      <c r="C6470" s="31">
        <v>1576.376</v>
      </c>
      <c r="D6470" s="31">
        <v>581.21609999999998</v>
      </c>
      <c r="E6470" s="31">
        <v>603.48929999999996</v>
      </c>
      <c r="F6470" s="31">
        <v>103.7165</v>
      </c>
      <c r="G6470" s="31">
        <v>424.59890000000001</v>
      </c>
      <c r="H6470" s="31">
        <v>11.781269999999999</v>
      </c>
      <c r="I6470" s="31">
        <v>2641.01</v>
      </c>
      <c r="J6470" s="31">
        <v>4686.4740000000002</v>
      </c>
      <c r="K6470" s="31">
        <v>2651.1239999999998</v>
      </c>
      <c r="L6470" s="31">
        <v>165.4</v>
      </c>
      <c r="M6470" s="31">
        <v>156.56</v>
      </c>
      <c r="N6470" s="31">
        <v>121.0102</v>
      </c>
      <c r="O6470" s="31">
        <v>78.391099999999994</v>
      </c>
      <c r="P6470" s="31">
        <v>108.1378</v>
      </c>
      <c r="Q6470" s="31">
        <v>2454.9578000000001</v>
      </c>
      <c r="R6470" s="31">
        <v>85.822000000000003</v>
      </c>
      <c r="S6470" s="31">
        <v>99.302099999999996</v>
      </c>
    </row>
    <row r="6471" spans="1:19" x14ac:dyDescent="0.35">
      <c r="A6471" s="2">
        <v>41927</v>
      </c>
      <c r="B6471" s="31">
        <v>692.92550000000006</v>
      </c>
      <c r="C6471" s="31">
        <v>1547.3340000000001</v>
      </c>
      <c r="D6471" s="31">
        <v>570.91020000000003</v>
      </c>
      <c r="E6471" s="31">
        <v>589.36090000000002</v>
      </c>
      <c r="F6471" s="31">
        <v>104.5988</v>
      </c>
      <c r="G6471" s="31">
        <v>419.25459999999998</v>
      </c>
      <c r="H6471" s="31">
        <v>11.974970000000001</v>
      </c>
      <c r="I6471" s="31">
        <v>2642.4560000000001</v>
      </c>
      <c r="J6471" s="31">
        <v>4727.8609999999999</v>
      </c>
      <c r="K6471" s="31">
        <v>2666.933</v>
      </c>
      <c r="L6471" s="31">
        <v>162.93</v>
      </c>
      <c r="M6471" s="31">
        <v>157.18</v>
      </c>
      <c r="N6471" s="31">
        <v>119.1134</v>
      </c>
      <c r="O6471" s="31">
        <v>79.015799999999999</v>
      </c>
      <c r="P6471" s="31">
        <v>108.9225</v>
      </c>
      <c r="Q6471" s="31">
        <v>2431.5911999999998</v>
      </c>
      <c r="R6471" s="31">
        <v>85.147000000000006</v>
      </c>
      <c r="S6471" s="31">
        <v>99.719399999999993</v>
      </c>
    </row>
    <row r="6472" spans="1:19" x14ac:dyDescent="0.35">
      <c r="A6472" s="2">
        <v>41928</v>
      </c>
      <c r="B6472" s="31">
        <v>706.76760000000002</v>
      </c>
      <c r="C6472" s="31">
        <v>1585</v>
      </c>
      <c r="D6472" s="31">
        <v>566.43780000000004</v>
      </c>
      <c r="E6472" s="31">
        <v>581.69880000000001</v>
      </c>
      <c r="F6472" s="31">
        <v>104.2963</v>
      </c>
      <c r="G6472" s="31">
        <v>425.03519999999997</v>
      </c>
      <c r="H6472" s="31">
        <v>11.720510000000001</v>
      </c>
      <c r="I6472" s="31">
        <v>2642.2750000000001</v>
      </c>
      <c r="J6472" s="31">
        <v>4708.8919999999998</v>
      </c>
      <c r="K6472" s="31">
        <v>2654.8119999999999</v>
      </c>
      <c r="L6472" s="31">
        <v>163.26</v>
      </c>
      <c r="M6472" s="31">
        <v>159.91</v>
      </c>
      <c r="N6472" s="31">
        <v>118.78</v>
      </c>
      <c r="O6472" s="31">
        <v>79.100399999999993</v>
      </c>
      <c r="P6472" s="31">
        <v>109.09910000000001</v>
      </c>
      <c r="Q6472" s="31">
        <v>2402.15</v>
      </c>
      <c r="R6472" s="31">
        <v>84.954999999999998</v>
      </c>
      <c r="S6472" s="31">
        <v>98.894599999999997</v>
      </c>
    </row>
    <row r="6473" spans="1:19" x14ac:dyDescent="0.35">
      <c r="A6473" s="2">
        <v>41929</v>
      </c>
      <c r="B6473" s="31">
        <v>709.47050000000002</v>
      </c>
      <c r="C6473" s="31">
        <v>1595.5409999999999</v>
      </c>
      <c r="D6473" s="31">
        <v>573.43809999999996</v>
      </c>
      <c r="E6473" s="31">
        <v>589.44949999999994</v>
      </c>
      <c r="F6473" s="31">
        <v>104.1114</v>
      </c>
      <c r="G6473" s="31">
        <v>418.70929999999998</v>
      </c>
      <c r="H6473" s="31">
        <v>11.842040000000001</v>
      </c>
      <c r="I6473" s="31">
        <v>2646.069</v>
      </c>
      <c r="J6473" s="31">
        <v>4693.9470000000001</v>
      </c>
      <c r="K6473" s="31">
        <v>2646.3809999999999</v>
      </c>
      <c r="L6473" s="31">
        <v>165.95</v>
      </c>
      <c r="M6473" s="31">
        <v>159.30000000000001</v>
      </c>
      <c r="N6473" s="31">
        <v>120.7642</v>
      </c>
      <c r="O6473" s="31">
        <v>78.677199999999999</v>
      </c>
      <c r="P6473" s="31">
        <v>108.9872</v>
      </c>
      <c r="Q6473" s="31">
        <v>2418.0196999999998</v>
      </c>
      <c r="R6473" s="31">
        <v>85.11</v>
      </c>
      <c r="S6473" s="31">
        <v>99.544700000000006</v>
      </c>
    </row>
    <row r="6474" spans="1:19" x14ac:dyDescent="0.35">
      <c r="A6474" s="2">
        <v>41932</v>
      </c>
      <c r="B6474" s="31">
        <v>703.16369999999995</v>
      </c>
      <c r="C6474" s="31">
        <v>1578.44</v>
      </c>
      <c r="D6474" s="31">
        <v>570.13239999999996</v>
      </c>
      <c r="E6474" s="31">
        <v>582.40750000000003</v>
      </c>
      <c r="F6474" s="31">
        <v>104.5904</v>
      </c>
      <c r="G6474" s="31">
        <v>415.43729999999999</v>
      </c>
      <c r="H6474" s="31">
        <v>11.849640000000001</v>
      </c>
      <c r="I6474" s="31">
        <v>2642.4560000000001</v>
      </c>
      <c r="J6474" s="31">
        <v>4700.2700000000004</v>
      </c>
      <c r="K6474" s="31">
        <v>2648.84</v>
      </c>
      <c r="L6474" s="31">
        <v>167.63</v>
      </c>
      <c r="M6474" s="31">
        <v>161.31</v>
      </c>
      <c r="N6474" s="31">
        <v>122.7325</v>
      </c>
      <c r="O6474" s="31">
        <v>78.5077</v>
      </c>
      <c r="P6474" s="31">
        <v>109.0975</v>
      </c>
      <c r="Q6474" s="31">
        <v>2429.7361000000001</v>
      </c>
      <c r="R6474" s="31">
        <v>84.953000000000003</v>
      </c>
      <c r="S6474" s="31">
        <v>99.719399999999993</v>
      </c>
    </row>
    <row r="6475" spans="1:19" x14ac:dyDescent="0.35">
      <c r="A6475" s="2">
        <v>41933</v>
      </c>
      <c r="B6475" s="31">
        <v>709.14279999999997</v>
      </c>
      <c r="C6475" s="31">
        <v>1589.1279999999999</v>
      </c>
      <c r="D6475" s="31">
        <v>572.85469999999998</v>
      </c>
      <c r="E6475" s="31">
        <v>592.12909999999999</v>
      </c>
      <c r="F6475" s="31">
        <v>105.1786</v>
      </c>
      <c r="G6475" s="31">
        <v>423.94450000000001</v>
      </c>
      <c r="H6475" s="31">
        <v>11.81166</v>
      </c>
      <c r="I6475" s="31">
        <v>2644.6239999999998</v>
      </c>
      <c r="J6475" s="31">
        <v>4694.5209999999997</v>
      </c>
      <c r="K6475" s="31">
        <v>2645.3270000000002</v>
      </c>
      <c r="L6475" s="31">
        <v>170.98</v>
      </c>
      <c r="M6475" s="31">
        <v>163.99</v>
      </c>
      <c r="N6475" s="31">
        <v>126.0817</v>
      </c>
      <c r="O6475" s="31">
        <v>78.6477</v>
      </c>
      <c r="P6475" s="31">
        <v>108.6609</v>
      </c>
      <c r="Q6475" s="31">
        <v>2430.4580000000001</v>
      </c>
      <c r="R6475" s="31">
        <v>85.302999999999997</v>
      </c>
      <c r="S6475" s="31">
        <v>99.9328</v>
      </c>
    </row>
    <row r="6476" spans="1:19" x14ac:dyDescent="0.35">
      <c r="A6476" s="2">
        <v>41934</v>
      </c>
      <c r="B6476" s="31">
        <v>696.8569</v>
      </c>
      <c r="C6476" s="31">
        <v>1554.558</v>
      </c>
      <c r="D6476" s="31">
        <v>578.10490000000004</v>
      </c>
      <c r="E6476" s="31">
        <v>589.31669999999997</v>
      </c>
      <c r="F6476" s="31">
        <v>104.6576</v>
      </c>
      <c r="G6476" s="31">
        <v>423.072</v>
      </c>
      <c r="H6476" s="31">
        <v>11.82305</v>
      </c>
      <c r="I6476" s="31">
        <v>2643.1779999999999</v>
      </c>
      <c r="J6476" s="31">
        <v>4685.8990000000003</v>
      </c>
      <c r="K6476" s="31">
        <v>2646.3809999999999</v>
      </c>
      <c r="L6476" s="31">
        <v>169.84</v>
      </c>
      <c r="M6476" s="31">
        <v>161.74</v>
      </c>
      <c r="N6476" s="31">
        <v>125.3754</v>
      </c>
      <c r="O6476" s="31">
        <v>78.266199999999998</v>
      </c>
      <c r="P6476" s="31">
        <v>108.1229</v>
      </c>
      <c r="Q6476" s="31">
        <v>2443.6032</v>
      </c>
      <c r="R6476" s="31">
        <v>85.741</v>
      </c>
      <c r="S6476" s="31">
        <v>101.0099</v>
      </c>
    </row>
    <row r="6477" spans="1:19" x14ac:dyDescent="0.35">
      <c r="A6477" s="2">
        <v>41935</v>
      </c>
      <c r="B6477" s="31">
        <v>714.30290000000002</v>
      </c>
      <c r="C6477" s="31">
        <v>1596.721</v>
      </c>
      <c r="D6477" s="31">
        <v>577.91039999999998</v>
      </c>
      <c r="E6477" s="31">
        <v>595.07429999999999</v>
      </c>
      <c r="F6477" s="31">
        <v>103.2795</v>
      </c>
      <c r="G6477" s="31">
        <v>436.26909999999998</v>
      </c>
      <c r="H6477" s="31">
        <v>11.849640000000001</v>
      </c>
      <c r="I6477" s="31">
        <v>2644.2620000000002</v>
      </c>
      <c r="J6477" s="31">
        <v>4670.9539999999997</v>
      </c>
      <c r="K6477" s="31">
        <v>2639.7060000000001</v>
      </c>
      <c r="L6477" s="31">
        <v>171.69</v>
      </c>
      <c r="M6477" s="31">
        <v>164.59</v>
      </c>
      <c r="N6477" s="31">
        <v>127.1532</v>
      </c>
      <c r="O6477" s="31">
        <v>77.599000000000004</v>
      </c>
      <c r="P6477" s="31">
        <v>107.96559999999999</v>
      </c>
      <c r="Q6477" s="31">
        <v>2430.3829000000001</v>
      </c>
      <c r="R6477" s="31">
        <v>85.843000000000004</v>
      </c>
      <c r="S6477" s="31">
        <v>101.52419999999999</v>
      </c>
    </row>
    <row r="6478" spans="1:19" x14ac:dyDescent="0.35">
      <c r="A6478" s="2">
        <v>41936</v>
      </c>
      <c r="B6478" s="31">
        <v>708.48760000000004</v>
      </c>
      <c r="C6478" s="31">
        <v>1579.1780000000001</v>
      </c>
      <c r="D6478" s="31">
        <v>573.24360000000001</v>
      </c>
      <c r="E6478" s="31">
        <v>595.42859999999996</v>
      </c>
      <c r="F6478" s="31">
        <v>103.5064</v>
      </c>
      <c r="G6478" s="31">
        <v>428.96159999999998</v>
      </c>
      <c r="H6478" s="31">
        <v>11.583780000000001</v>
      </c>
      <c r="I6478" s="31">
        <v>2646.7919999999999</v>
      </c>
      <c r="J6478" s="31">
        <v>4671.5290000000005</v>
      </c>
      <c r="K6478" s="31">
        <v>2641.2869999999998</v>
      </c>
      <c r="L6478" s="31">
        <v>172.9</v>
      </c>
      <c r="M6478" s="31">
        <v>164.72</v>
      </c>
      <c r="N6478" s="31">
        <v>128.08969999999999</v>
      </c>
      <c r="O6478" s="31">
        <v>77.583500000000001</v>
      </c>
      <c r="P6478" s="31">
        <v>108.1358</v>
      </c>
      <c r="Q6478" s="31">
        <v>2436.9638</v>
      </c>
      <c r="R6478" s="31">
        <v>85.731999999999999</v>
      </c>
      <c r="S6478" s="31">
        <v>101.22920000000001</v>
      </c>
    </row>
    <row r="6479" spans="1:19" x14ac:dyDescent="0.35">
      <c r="A6479" s="2">
        <v>41939</v>
      </c>
      <c r="B6479" s="31">
        <v>706.27610000000004</v>
      </c>
      <c r="C6479" s="31">
        <v>1573.4290000000001</v>
      </c>
      <c r="D6479" s="31">
        <v>574.60479999999995</v>
      </c>
      <c r="E6479" s="31">
        <v>598.97180000000003</v>
      </c>
      <c r="F6479" s="31">
        <v>103.2963</v>
      </c>
      <c r="G6479" s="31">
        <v>441.83150000000001</v>
      </c>
      <c r="H6479" s="31">
        <v>11.27994</v>
      </c>
      <c r="I6479" s="31">
        <v>2646.431</v>
      </c>
      <c r="J6479" s="31">
        <v>4675.5519999999997</v>
      </c>
      <c r="K6479" s="31">
        <v>2645.8539999999998</v>
      </c>
      <c r="L6479" s="31">
        <v>172.66</v>
      </c>
      <c r="M6479" s="31">
        <v>164.84</v>
      </c>
      <c r="N6479" s="31">
        <v>128.20079999999999</v>
      </c>
      <c r="O6479" s="31">
        <v>77.906300000000002</v>
      </c>
      <c r="P6479" s="31">
        <v>108.50230000000001</v>
      </c>
      <c r="Q6479" s="31">
        <v>2420.6480000000001</v>
      </c>
      <c r="R6479" s="31">
        <v>85.495000000000005</v>
      </c>
      <c r="S6479" s="31">
        <v>100.387</v>
      </c>
    </row>
    <row r="6480" spans="1:19" x14ac:dyDescent="0.35">
      <c r="A6480" s="2">
        <v>41940</v>
      </c>
      <c r="B6480" s="31">
        <v>708.40570000000002</v>
      </c>
      <c r="C6480" s="31">
        <v>1588.6130000000001</v>
      </c>
      <c r="D6480" s="31">
        <v>576.74379999999996</v>
      </c>
      <c r="E6480" s="31">
        <v>605.21659999999997</v>
      </c>
      <c r="F6480" s="31">
        <v>103.3047</v>
      </c>
      <c r="G6480" s="31">
        <v>442.81310000000002</v>
      </c>
      <c r="H6480" s="31">
        <v>11.10144</v>
      </c>
      <c r="I6480" s="31">
        <v>2648.4180000000001</v>
      </c>
      <c r="J6480" s="31">
        <v>4668.6540000000005</v>
      </c>
      <c r="K6480" s="31">
        <v>2644.4490000000001</v>
      </c>
      <c r="L6480" s="31">
        <v>174.69</v>
      </c>
      <c r="M6480" s="31">
        <v>169.49</v>
      </c>
      <c r="N6480" s="31">
        <v>129.97069999999999</v>
      </c>
      <c r="O6480" s="31">
        <v>77.689099999999996</v>
      </c>
      <c r="P6480" s="31">
        <v>108.8051</v>
      </c>
      <c r="Q6480" s="31">
        <v>2457.4303</v>
      </c>
      <c r="R6480" s="31">
        <v>85.408000000000001</v>
      </c>
      <c r="S6480" s="31">
        <v>102.37779999999999</v>
      </c>
    </row>
    <row r="6481" spans="1:19" x14ac:dyDescent="0.35">
      <c r="A6481" s="2">
        <v>41941</v>
      </c>
      <c r="B6481" s="31">
        <v>717.41539999999998</v>
      </c>
      <c r="C6481" s="31">
        <v>1608.0730000000001</v>
      </c>
      <c r="D6481" s="31">
        <v>589.38319999999999</v>
      </c>
      <c r="E6481" s="31">
        <v>607.07680000000005</v>
      </c>
      <c r="F6481" s="31">
        <v>102.92659999999999</v>
      </c>
      <c r="G6481" s="31">
        <v>457.64620000000002</v>
      </c>
      <c r="H6481" s="31">
        <v>11.15461</v>
      </c>
      <c r="I6481" s="31">
        <v>2647.5149999999999</v>
      </c>
      <c r="J6481" s="31">
        <v>4650.26</v>
      </c>
      <c r="K6481" s="31">
        <v>2640.9349999999999</v>
      </c>
      <c r="L6481" s="31">
        <v>174.01</v>
      </c>
      <c r="M6481" s="31">
        <v>168.61</v>
      </c>
      <c r="N6481" s="31">
        <v>129.28020000000001</v>
      </c>
      <c r="O6481" s="31">
        <v>77.615799999999993</v>
      </c>
      <c r="P6481" s="31">
        <v>108.9241</v>
      </c>
      <c r="Q6481" s="31">
        <v>2488.1453999999999</v>
      </c>
      <c r="R6481" s="31">
        <v>85.951999999999998</v>
      </c>
      <c r="S6481" s="31">
        <v>103.99979999999999</v>
      </c>
    </row>
    <row r="6482" spans="1:19" x14ac:dyDescent="0.35">
      <c r="A6482" s="2">
        <v>41942</v>
      </c>
      <c r="B6482" s="31">
        <v>710.12580000000003</v>
      </c>
      <c r="C6482" s="31">
        <v>1592.8889999999999</v>
      </c>
      <c r="D6482" s="31">
        <v>581.02179999999998</v>
      </c>
      <c r="E6482" s="31">
        <v>600.12329999999997</v>
      </c>
      <c r="F6482" s="31">
        <v>100.7166</v>
      </c>
      <c r="G6482" s="31">
        <v>449.24799999999999</v>
      </c>
      <c r="H6482" s="31">
        <v>11.188789999999999</v>
      </c>
      <c r="I6482" s="31">
        <v>2647.5149999999999</v>
      </c>
      <c r="J6482" s="31">
        <v>4656.5829999999996</v>
      </c>
      <c r="K6482" s="31">
        <v>2650.5970000000002</v>
      </c>
      <c r="L6482" s="31">
        <v>175.44</v>
      </c>
      <c r="M6482" s="31">
        <v>170.4</v>
      </c>
      <c r="N6482" s="31">
        <v>129.8279</v>
      </c>
      <c r="O6482" s="31">
        <v>77.014300000000006</v>
      </c>
      <c r="P6482" s="31">
        <v>107.7319</v>
      </c>
      <c r="Q6482" s="31">
        <v>2494.7963</v>
      </c>
      <c r="R6482" s="31">
        <v>86.147000000000006</v>
      </c>
      <c r="S6482" s="31">
        <v>103.29170000000001</v>
      </c>
    </row>
    <row r="6483" spans="1:19" x14ac:dyDescent="0.35">
      <c r="A6483" s="2">
        <v>41943</v>
      </c>
      <c r="B6483" s="31">
        <v>707.17719999999997</v>
      </c>
      <c r="C6483" s="31">
        <v>1583.1590000000001</v>
      </c>
      <c r="D6483" s="31">
        <v>576.54939999999999</v>
      </c>
      <c r="E6483" s="31">
        <v>596.13720000000001</v>
      </c>
      <c r="F6483" s="31">
        <v>98.447800000000001</v>
      </c>
      <c r="G6483" s="31">
        <v>457.7552</v>
      </c>
      <c r="H6483" s="31">
        <v>11.010289999999999</v>
      </c>
      <c r="I6483" s="31">
        <v>2647.5149999999999</v>
      </c>
      <c r="J6483" s="31">
        <v>4646.8109999999997</v>
      </c>
      <c r="K6483" s="31">
        <v>2651.1239999999998</v>
      </c>
      <c r="L6483" s="31">
        <v>177.47</v>
      </c>
      <c r="M6483" s="31">
        <v>172.94</v>
      </c>
      <c r="N6483" s="31">
        <v>131.76439999999999</v>
      </c>
      <c r="O6483" s="31">
        <v>74.850700000000003</v>
      </c>
      <c r="P6483" s="31">
        <v>106.94240000000001</v>
      </c>
      <c r="Q6483" s="31">
        <v>2515.9814000000001</v>
      </c>
      <c r="R6483" s="31">
        <v>86.917000000000002</v>
      </c>
      <c r="S6483" s="31">
        <v>104.19370000000001</v>
      </c>
    </row>
    <row r="6484" spans="1:19" x14ac:dyDescent="0.35">
      <c r="A6484" s="2">
        <v>41946</v>
      </c>
      <c r="B6484" s="31">
        <v>698.65899999999999</v>
      </c>
      <c r="C6484" s="31">
        <v>1560.8979999999999</v>
      </c>
      <c r="D6484" s="31">
        <v>580.04949999999997</v>
      </c>
      <c r="E6484" s="31">
        <v>597.8202</v>
      </c>
      <c r="F6484" s="31">
        <v>98.296599999999998</v>
      </c>
      <c r="G6484" s="31">
        <v>449.24799999999999</v>
      </c>
      <c r="H6484" s="31">
        <v>10.865970000000001</v>
      </c>
      <c r="I6484" s="31">
        <v>2647.5149999999999</v>
      </c>
      <c r="J6484" s="31">
        <v>4643.3620000000001</v>
      </c>
      <c r="K6484" s="31">
        <v>2648.489</v>
      </c>
      <c r="L6484" s="31">
        <v>177.42</v>
      </c>
      <c r="M6484" s="31">
        <v>172.24</v>
      </c>
      <c r="N6484" s="31">
        <v>131.9787</v>
      </c>
      <c r="O6484" s="31">
        <v>73.483599999999996</v>
      </c>
      <c r="P6484" s="31">
        <v>106.56180000000001</v>
      </c>
      <c r="Q6484" s="31">
        <v>2501.9711000000002</v>
      </c>
      <c r="R6484" s="31">
        <v>87.308999999999997</v>
      </c>
      <c r="S6484" s="31">
        <v>103.1948</v>
      </c>
    </row>
    <row r="6485" spans="1:19" x14ac:dyDescent="0.35">
      <c r="A6485" s="2">
        <v>41947</v>
      </c>
      <c r="B6485" s="31">
        <v>682.93299999999999</v>
      </c>
      <c r="C6485" s="31">
        <v>1531.7090000000001</v>
      </c>
      <c r="D6485" s="31">
        <v>564.49339999999995</v>
      </c>
      <c r="E6485" s="31">
        <v>591.61969999999997</v>
      </c>
      <c r="F6485" s="31">
        <v>98.120099999999994</v>
      </c>
      <c r="G6485" s="31">
        <v>440.52260000000001</v>
      </c>
      <c r="H6485" s="31">
        <v>10.941929999999999</v>
      </c>
      <c r="I6485" s="31">
        <v>2650.5859999999998</v>
      </c>
      <c r="J6485" s="31">
        <v>4643.9369999999999</v>
      </c>
      <c r="K6485" s="31">
        <v>2659.0279999999998</v>
      </c>
      <c r="L6485" s="31">
        <v>176.94</v>
      </c>
      <c r="M6485" s="31">
        <v>171.65</v>
      </c>
      <c r="N6485" s="31">
        <v>131.54220000000001</v>
      </c>
      <c r="O6485" s="31">
        <v>74.063299999999998</v>
      </c>
      <c r="P6485" s="31">
        <v>107.30410000000001</v>
      </c>
      <c r="Q6485" s="31">
        <v>2493.9594000000002</v>
      </c>
      <c r="R6485" s="31">
        <v>86.983999999999995</v>
      </c>
      <c r="S6485" s="31">
        <v>104.07729999999999</v>
      </c>
    </row>
    <row r="6486" spans="1:19" x14ac:dyDescent="0.35">
      <c r="A6486" s="2">
        <v>41948</v>
      </c>
      <c r="B6486" s="31">
        <v>684.0797</v>
      </c>
      <c r="C6486" s="31">
        <v>1538.1220000000001</v>
      </c>
      <c r="D6486" s="31">
        <v>566.82680000000005</v>
      </c>
      <c r="E6486" s="31">
        <v>591.48680000000002</v>
      </c>
      <c r="F6486" s="31">
        <v>96.271500000000003</v>
      </c>
      <c r="G6486" s="31">
        <v>444.66719999999998</v>
      </c>
      <c r="H6486" s="31">
        <v>10.90395</v>
      </c>
      <c r="I6486" s="31">
        <v>2645.8890000000001</v>
      </c>
      <c r="J6486" s="31">
        <v>4643.9369999999999</v>
      </c>
      <c r="K6486" s="31">
        <v>2655.5149999999999</v>
      </c>
      <c r="L6486" s="31">
        <v>178.11</v>
      </c>
      <c r="M6486" s="31">
        <v>172.15</v>
      </c>
      <c r="N6486" s="31">
        <v>131.5104</v>
      </c>
      <c r="O6486" s="31">
        <v>73.283299999999997</v>
      </c>
      <c r="P6486" s="31">
        <v>106.59569999999999</v>
      </c>
      <c r="Q6486" s="31">
        <v>2472.5248999999999</v>
      </c>
      <c r="R6486" s="31">
        <v>87.444000000000003</v>
      </c>
      <c r="S6486" s="31">
        <v>102.9717</v>
      </c>
    </row>
    <row r="6487" spans="1:19" x14ac:dyDescent="0.35">
      <c r="A6487" s="2">
        <v>41949</v>
      </c>
      <c r="B6487" s="31">
        <v>683.5883</v>
      </c>
      <c r="C6487" s="31">
        <v>1570.1120000000001</v>
      </c>
      <c r="D6487" s="31">
        <v>563.13220000000001</v>
      </c>
      <c r="E6487" s="31">
        <v>593.65700000000004</v>
      </c>
      <c r="F6487" s="31">
        <v>96.010999999999996</v>
      </c>
      <c r="G6487" s="31">
        <v>448.4846</v>
      </c>
      <c r="H6487" s="31">
        <v>10.89635</v>
      </c>
      <c r="I6487" s="31">
        <v>2646.431</v>
      </c>
      <c r="J6487" s="31">
        <v>4635.8900000000003</v>
      </c>
      <c r="K6487" s="31">
        <v>2654.9879999999998</v>
      </c>
      <c r="L6487" s="31">
        <v>178.92</v>
      </c>
      <c r="M6487" s="31">
        <v>173</v>
      </c>
      <c r="N6487" s="31">
        <v>132.1533</v>
      </c>
      <c r="O6487" s="31">
        <v>73.144499999999994</v>
      </c>
      <c r="P6487" s="31">
        <v>106.1502</v>
      </c>
      <c r="Q6487" s="31">
        <v>2454.9142000000002</v>
      </c>
      <c r="R6487" s="31">
        <v>88.012</v>
      </c>
      <c r="S6487" s="31">
        <v>102.55459999999999</v>
      </c>
    </row>
    <row r="6488" spans="1:19" x14ac:dyDescent="0.35">
      <c r="A6488" s="2">
        <v>41950</v>
      </c>
      <c r="B6488" s="31">
        <v>687.76549999999997</v>
      </c>
      <c r="C6488" s="31">
        <v>1573.8710000000001</v>
      </c>
      <c r="D6488" s="31">
        <v>574.79930000000002</v>
      </c>
      <c r="E6488" s="31">
        <v>598.52880000000005</v>
      </c>
      <c r="F6488" s="31">
        <v>98.296599999999998</v>
      </c>
      <c r="G6488" s="31">
        <v>452.30200000000002</v>
      </c>
      <c r="H6488" s="31">
        <v>10.97231</v>
      </c>
      <c r="I6488" s="31">
        <v>2644.9850000000001</v>
      </c>
      <c r="J6488" s="31">
        <v>4657.7330000000002</v>
      </c>
      <c r="K6488" s="31">
        <v>2657.4470000000001</v>
      </c>
      <c r="L6488" s="31">
        <v>178.75</v>
      </c>
      <c r="M6488" s="31">
        <v>172.8</v>
      </c>
      <c r="N6488" s="31">
        <v>131.7723</v>
      </c>
      <c r="O6488" s="31">
        <v>72.9816</v>
      </c>
      <c r="P6488" s="31">
        <v>105.9568</v>
      </c>
      <c r="Q6488" s="31">
        <v>2445.8362000000002</v>
      </c>
      <c r="R6488" s="31">
        <v>87.641999999999996</v>
      </c>
      <c r="S6488" s="31">
        <v>102.1182</v>
      </c>
    </row>
    <row r="6489" spans="1:19" x14ac:dyDescent="0.35">
      <c r="A6489" s="2">
        <v>41953</v>
      </c>
      <c r="B6489" s="31">
        <v>679.47190000000001</v>
      </c>
      <c r="C6489" s="31">
        <v>1549.0550000000001</v>
      </c>
      <c r="D6489" s="31">
        <v>576.04470000000003</v>
      </c>
      <c r="E6489" s="31">
        <v>593.56460000000004</v>
      </c>
      <c r="F6489" s="31">
        <v>97.458100000000002</v>
      </c>
      <c r="G6489" s="31">
        <v>447.50299999999999</v>
      </c>
      <c r="H6489" s="31">
        <v>10.99891</v>
      </c>
      <c r="I6489" s="31">
        <v>2647.8760000000002</v>
      </c>
      <c r="J6489" s="31">
        <v>4643.3620000000001</v>
      </c>
      <c r="K6489" s="31">
        <v>2657.9740000000002</v>
      </c>
      <c r="L6489" s="31">
        <v>179.45</v>
      </c>
      <c r="M6489" s="31">
        <v>173.85</v>
      </c>
      <c r="N6489" s="31">
        <v>132.3914</v>
      </c>
      <c r="O6489" s="31">
        <v>73.185299999999998</v>
      </c>
      <c r="P6489" s="31">
        <v>106.2081</v>
      </c>
      <c r="Q6489" s="31">
        <v>2470.8101000000001</v>
      </c>
      <c r="R6489" s="31">
        <v>87.81</v>
      </c>
      <c r="S6489" s="31">
        <v>103.059</v>
      </c>
    </row>
    <row r="6490" spans="1:19" x14ac:dyDescent="0.35">
      <c r="A6490" s="2">
        <v>41954</v>
      </c>
      <c r="B6490" s="31">
        <v>675.02909999999997</v>
      </c>
      <c r="C6490" s="31">
        <v>1549.1880000000001</v>
      </c>
      <c r="D6490" s="31">
        <v>562.91650000000004</v>
      </c>
      <c r="E6490" s="31">
        <v>596.14589999999998</v>
      </c>
      <c r="F6490" s="31">
        <v>97.7303</v>
      </c>
      <c r="G6490" s="31">
        <v>464.19029999999998</v>
      </c>
      <c r="H6490" s="31">
        <v>11.093909999999999</v>
      </c>
      <c r="I6490" s="31">
        <v>2642.4560000000001</v>
      </c>
      <c r="J6490" s="31">
        <v>4637.6139999999996</v>
      </c>
      <c r="K6490" s="31">
        <v>2657.2719999999999</v>
      </c>
      <c r="L6490" s="31">
        <v>179.67</v>
      </c>
      <c r="M6490" s="31">
        <v>174.1</v>
      </c>
      <c r="N6490" s="31">
        <v>132.80410000000001</v>
      </c>
      <c r="O6490" s="31">
        <v>72.442499999999995</v>
      </c>
      <c r="P6490" s="31">
        <v>106.0615</v>
      </c>
      <c r="Q6490" s="31">
        <v>2461.1961999999999</v>
      </c>
      <c r="R6490" s="31">
        <v>87.531000000000006</v>
      </c>
      <c r="S6490" s="31">
        <v>103.282</v>
      </c>
    </row>
    <row r="6491" spans="1:19" x14ac:dyDescent="0.35">
      <c r="A6491" s="2">
        <v>41955</v>
      </c>
      <c r="B6491" s="31">
        <v>664.77149999999995</v>
      </c>
      <c r="C6491" s="31">
        <v>1548.462</v>
      </c>
      <c r="D6491" s="31">
        <v>565.56740000000002</v>
      </c>
      <c r="E6491" s="31">
        <v>595.28489999999999</v>
      </c>
      <c r="F6491" s="31">
        <v>97.392600000000002</v>
      </c>
      <c r="G6491" s="31">
        <v>457.10090000000002</v>
      </c>
      <c r="H6491" s="31">
        <v>10.870469999999999</v>
      </c>
      <c r="I6491" s="31">
        <v>2635.2280000000001</v>
      </c>
      <c r="J6491" s="31">
        <v>4645.6620000000003</v>
      </c>
      <c r="K6491" s="31">
        <v>2661.3119999999999</v>
      </c>
      <c r="L6491" s="31">
        <v>179.63</v>
      </c>
      <c r="M6491" s="31">
        <v>175.11</v>
      </c>
      <c r="N6491" s="31">
        <v>133.2089</v>
      </c>
      <c r="O6491" s="31">
        <v>72.863699999999994</v>
      </c>
      <c r="P6491" s="31">
        <v>106.4926</v>
      </c>
      <c r="Q6491" s="31">
        <v>2467.0821999999998</v>
      </c>
      <c r="R6491" s="31">
        <v>87.822000000000003</v>
      </c>
      <c r="S6491" s="31">
        <v>103.9901</v>
      </c>
    </row>
    <row r="6492" spans="1:19" x14ac:dyDescent="0.35">
      <c r="A6492" s="2">
        <v>41956</v>
      </c>
      <c r="B6492" s="31">
        <v>634.96159999999998</v>
      </c>
      <c r="C6492" s="31">
        <v>1474.2760000000001</v>
      </c>
      <c r="D6492" s="31">
        <v>548.04100000000005</v>
      </c>
      <c r="E6492" s="31">
        <v>593.2242</v>
      </c>
      <c r="F6492" s="31">
        <v>97.594200000000001</v>
      </c>
      <c r="G6492" s="31">
        <v>459.60939999999999</v>
      </c>
      <c r="H6492" s="31">
        <v>10.69055</v>
      </c>
      <c r="I6492" s="31">
        <v>2639.384</v>
      </c>
      <c r="J6492" s="31">
        <v>4651.41</v>
      </c>
      <c r="K6492" s="31">
        <v>2663.5949999999998</v>
      </c>
      <c r="L6492" s="31">
        <v>179.45</v>
      </c>
      <c r="M6492" s="31">
        <v>173.26</v>
      </c>
      <c r="N6492" s="31">
        <v>133.49459999999999</v>
      </c>
      <c r="O6492" s="31">
        <v>72.465900000000005</v>
      </c>
      <c r="P6492" s="31">
        <v>106.4692</v>
      </c>
      <c r="Q6492" s="31">
        <v>2458.8035</v>
      </c>
      <c r="R6492" s="31">
        <v>87.674000000000007</v>
      </c>
      <c r="S6492" s="31">
        <v>104.5138</v>
      </c>
    </row>
    <row r="6493" spans="1:19" x14ac:dyDescent="0.35">
      <c r="A6493" s="2">
        <v>41957</v>
      </c>
      <c r="B6493" s="31">
        <v>650.56539999999995</v>
      </c>
      <c r="C6493" s="31">
        <v>1503.201</v>
      </c>
      <c r="D6493" s="31">
        <v>542.96109999999999</v>
      </c>
      <c r="E6493" s="31">
        <v>597.49069999999995</v>
      </c>
      <c r="F6493" s="31">
        <v>99.609399999999994</v>
      </c>
      <c r="G6493" s="31">
        <v>446.08510000000001</v>
      </c>
      <c r="H6493" s="31">
        <v>10.599600000000001</v>
      </c>
      <c r="I6493" s="31">
        <v>2642.0940000000001</v>
      </c>
      <c r="J6493" s="31">
        <v>4658.8819999999996</v>
      </c>
      <c r="K6493" s="31">
        <v>2665.703</v>
      </c>
      <c r="L6493" s="31">
        <v>179.81</v>
      </c>
      <c r="M6493" s="31">
        <v>173.22</v>
      </c>
      <c r="N6493" s="31">
        <v>134.0343</v>
      </c>
      <c r="O6493" s="31">
        <v>72.024299999999997</v>
      </c>
      <c r="P6493" s="31">
        <v>106.511</v>
      </c>
      <c r="Q6493" s="31">
        <v>2454.0554000000002</v>
      </c>
      <c r="R6493" s="31">
        <v>87.525000000000006</v>
      </c>
      <c r="S6493" s="31">
        <v>104.0288</v>
      </c>
    </row>
    <row r="6494" spans="1:19" x14ac:dyDescent="0.35">
      <c r="A6494" s="2">
        <v>41960</v>
      </c>
      <c r="B6494" s="31">
        <v>649.67139999999995</v>
      </c>
      <c r="C6494" s="31">
        <v>1493.3119999999999</v>
      </c>
      <c r="D6494" s="31">
        <v>543.74260000000004</v>
      </c>
      <c r="E6494" s="31">
        <v>597.53510000000006</v>
      </c>
      <c r="F6494" s="31">
        <v>99.441400000000002</v>
      </c>
      <c r="G6494" s="31">
        <v>452.0838</v>
      </c>
      <c r="H6494" s="31">
        <v>10.717079999999999</v>
      </c>
      <c r="I6494" s="31">
        <v>2642.817</v>
      </c>
      <c r="J6494" s="31">
        <v>4650.835</v>
      </c>
      <c r="K6494" s="31">
        <v>2664.2979999999998</v>
      </c>
      <c r="L6494" s="31">
        <v>179.96</v>
      </c>
      <c r="M6494" s="31">
        <v>171.95</v>
      </c>
      <c r="N6494" s="31">
        <v>133.72470000000001</v>
      </c>
      <c r="O6494" s="31">
        <v>72.048400000000001</v>
      </c>
      <c r="P6494" s="31">
        <v>106.31399999999999</v>
      </c>
      <c r="Q6494" s="31">
        <v>2441.8508999999999</v>
      </c>
      <c r="R6494" s="31">
        <v>87.926000000000002</v>
      </c>
      <c r="S6494" s="31">
        <v>102.2637</v>
      </c>
    </row>
    <row r="6495" spans="1:19" x14ac:dyDescent="0.35">
      <c r="A6495" s="2">
        <v>41961</v>
      </c>
      <c r="B6495" s="31">
        <v>642.60090000000002</v>
      </c>
      <c r="C6495" s="31">
        <v>1504.6890000000001</v>
      </c>
      <c r="D6495" s="31">
        <v>544.13340000000005</v>
      </c>
      <c r="E6495" s="31">
        <v>591.1798</v>
      </c>
      <c r="F6495" s="31">
        <v>100.575</v>
      </c>
      <c r="G6495" s="31">
        <v>446.41230000000002</v>
      </c>
      <c r="H6495" s="31">
        <v>10.64508</v>
      </c>
      <c r="I6495" s="31">
        <v>2638.8420000000001</v>
      </c>
      <c r="J6495" s="31">
        <v>4657.1580000000004</v>
      </c>
      <c r="K6495" s="31">
        <v>2663.0680000000002</v>
      </c>
      <c r="L6495" s="31">
        <v>180.73</v>
      </c>
      <c r="M6495" s="31">
        <v>172.45</v>
      </c>
      <c r="N6495" s="31">
        <v>134.54220000000001</v>
      </c>
      <c r="O6495" s="31">
        <v>71.936300000000003</v>
      </c>
      <c r="P6495" s="31">
        <v>106.9537</v>
      </c>
      <c r="Q6495" s="31">
        <v>2448.8213000000001</v>
      </c>
      <c r="R6495" s="31">
        <v>87.575000000000003</v>
      </c>
      <c r="S6495" s="31">
        <v>101.11920000000001</v>
      </c>
    </row>
    <row r="6496" spans="1:19" x14ac:dyDescent="0.35">
      <c r="A6496" s="2">
        <v>41962</v>
      </c>
      <c r="B6496" s="31">
        <v>638.53740000000005</v>
      </c>
      <c r="C6496" s="31">
        <v>1503.8710000000001</v>
      </c>
      <c r="D6496" s="31">
        <v>543.74260000000004</v>
      </c>
      <c r="E6496" s="31">
        <v>596.15740000000005</v>
      </c>
      <c r="F6496" s="31">
        <v>100.30629999999999</v>
      </c>
      <c r="G6496" s="31">
        <v>438.34129999999999</v>
      </c>
      <c r="H6496" s="31">
        <v>10.74361</v>
      </c>
      <c r="I6496" s="31">
        <v>2643.3589999999999</v>
      </c>
      <c r="J6496" s="31">
        <v>4647.9610000000002</v>
      </c>
      <c r="K6496" s="31">
        <v>2654.9879999999998</v>
      </c>
      <c r="L6496" s="31">
        <v>180.62</v>
      </c>
      <c r="M6496" s="31">
        <v>170.93</v>
      </c>
      <c r="N6496" s="31">
        <v>134.0898</v>
      </c>
      <c r="O6496" s="31">
        <v>71.282399999999996</v>
      </c>
      <c r="P6496" s="31">
        <v>107.0301</v>
      </c>
      <c r="Q6496" s="31">
        <v>2451.9380000000001</v>
      </c>
      <c r="R6496" s="31">
        <v>87.647000000000006</v>
      </c>
      <c r="S6496" s="31">
        <v>100.6343</v>
      </c>
    </row>
    <row r="6497" spans="1:19" x14ac:dyDescent="0.35">
      <c r="A6497" s="2">
        <v>41963</v>
      </c>
      <c r="B6497" s="31">
        <v>648.04600000000005</v>
      </c>
      <c r="C6497" s="31">
        <v>1498.2940000000001</v>
      </c>
      <c r="D6497" s="31">
        <v>541.00729999999999</v>
      </c>
      <c r="E6497" s="31">
        <v>594.40189999999996</v>
      </c>
      <c r="F6497" s="31">
        <v>100.04600000000001</v>
      </c>
      <c r="G6497" s="31">
        <v>445.21249999999998</v>
      </c>
      <c r="H6497" s="31">
        <v>10.72087</v>
      </c>
      <c r="I6497" s="31">
        <v>2644.4430000000002</v>
      </c>
      <c r="J6497" s="31">
        <v>4654.2839999999997</v>
      </c>
      <c r="K6497" s="31">
        <v>2663.9470000000001</v>
      </c>
      <c r="L6497" s="31">
        <v>181.04</v>
      </c>
      <c r="M6497" s="31">
        <v>172.7</v>
      </c>
      <c r="N6497" s="31">
        <v>134.7645</v>
      </c>
      <c r="O6497" s="31">
        <v>71.015100000000004</v>
      </c>
      <c r="P6497" s="31">
        <v>107.0266</v>
      </c>
      <c r="Q6497" s="31">
        <v>2452.4728</v>
      </c>
      <c r="R6497" s="31">
        <v>87.590999999999994</v>
      </c>
      <c r="S6497" s="31">
        <v>100.67310000000001</v>
      </c>
    </row>
    <row r="6498" spans="1:19" x14ac:dyDescent="0.35">
      <c r="A6498" s="2">
        <v>41964</v>
      </c>
      <c r="B6498" s="31">
        <v>657.06700000000001</v>
      </c>
      <c r="C6498" s="31">
        <v>1519.7829999999999</v>
      </c>
      <c r="D6498" s="31">
        <v>548.2364</v>
      </c>
      <c r="E6498" s="31">
        <v>599.75729999999999</v>
      </c>
      <c r="F6498" s="31">
        <v>100.6254</v>
      </c>
      <c r="G6498" s="31">
        <v>453.2835</v>
      </c>
      <c r="H6498" s="31">
        <v>10.69434</v>
      </c>
      <c r="I6498" s="31">
        <v>2646.069</v>
      </c>
      <c r="J6498" s="31">
        <v>4658.8819999999996</v>
      </c>
      <c r="K6498" s="31">
        <v>2669.7429999999999</v>
      </c>
      <c r="L6498" s="31">
        <v>181.9</v>
      </c>
      <c r="M6498" s="31">
        <v>172.88</v>
      </c>
      <c r="N6498" s="31">
        <v>134.89940000000001</v>
      </c>
      <c r="O6498" s="31">
        <v>71.365600000000001</v>
      </c>
      <c r="P6498" s="31">
        <v>105.93770000000001</v>
      </c>
      <c r="Q6498" s="31">
        <v>2487.768</v>
      </c>
      <c r="R6498" s="31">
        <v>88.31</v>
      </c>
      <c r="S6498" s="31">
        <v>101.3597</v>
      </c>
    </row>
    <row r="6499" spans="1:19" x14ac:dyDescent="0.35">
      <c r="A6499" s="2">
        <v>41967</v>
      </c>
      <c r="B6499" s="31">
        <v>651.37810000000002</v>
      </c>
      <c r="C6499" s="31">
        <v>1503.2760000000001</v>
      </c>
      <c r="D6499" s="31">
        <v>550.77629999999999</v>
      </c>
      <c r="E6499" s="31">
        <v>595.09079999999994</v>
      </c>
      <c r="F6499" s="31">
        <v>100.4743</v>
      </c>
      <c r="G6499" s="31">
        <v>450.99310000000003</v>
      </c>
      <c r="H6499" s="31">
        <v>10.861079999999999</v>
      </c>
      <c r="I6499" s="31">
        <v>2646.069</v>
      </c>
      <c r="J6499" s="31">
        <v>4662.4799999999996</v>
      </c>
      <c r="K6499" s="31">
        <v>2668.1619999999998</v>
      </c>
      <c r="L6499" s="31">
        <v>182.41</v>
      </c>
      <c r="M6499" s="31">
        <v>175.08</v>
      </c>
      <c r="N6499" s="31">
        <v>135.9391</v>
      </c>
      <c r="O6499" s="31">
        <v>70.865099999999998</v>
      </c>
      <c r="P6499" s="31">
        <v>106.1375</v>
      </c>
      <c r="Q6499" s="31">
        <v>2505.067</v>
      </c>
      <c r="R6499" s="31">
        <v>88.150999999999996</v>
      </c>
      <c r="S6499" s="31">
        <v>105.0346</v>
      </c>
    </row>
    <row r="6500" spans="1:19" x14ac:dyDescent="0.35">
      <c r="A6500" s="2">
        <v>41968</v>
      </c>
      <c r="B6500" s="31">
        <v>640.08159999999998</v>
      </c>
      <c r="C6500" s="31">
        <v>1496.2860000000001</v>
      </c>
      <c r="D6500" s="31">
        <v>539.83500000000004</v>
      </c>
      <c r="E6500" s="31">
        <v>588.60209999999995</v>
      </c>
      <c r="F6500" s="31">
        <v>100.57510000000001</v>
      </c>
      <c r="G6500" s="31">
        <v>458.51870000000002</v>
      </c>
      <c r="H6500" s="31">
        <v>10.701919999999999</v>
      </c>
      <c r="I6500" s="31">
        <v>2648.78</v>
      </c>
      <c r="J6500" s="31">
        <v>4676.0259999999998</v>
      </c>
      <c r="K6500" s="31">
        <v>2675.8910000000001</v>
      </c>
      <c r="L6500" s="31">
        <v>182.41</v>
      </c>
      <c r="M6500" s="31">
        <v>175.11</v>
      </c>
      <c r="N6500" s="31">
        <v>136.2724</v>
      </c>
      <c r="O6500" s="31">
        <v>71.188699999999997</v>
      </c>
      <c r="P6500" s="31">
        <v>106.5545</v>
      </c>
      <c r="Q6500" s="31">
        <v>2499.8038000000001</v>
      </c>
      <c r="R6500" s="31">
        <v>87.92</v>
      </c>
      <c r="S6500" s="31">
        <v>104.8426</v>
      </c>
    </row>
    <row r="6501" spans="1:19" x14ac:dyDescent="0.35">
      <c r="A6501" s="2">
        <v>41969</v>
      </c>
      <c r="B6501" s="31">
        <v>635.36789999999996</v>
      </c>
      <c r="C6501" s="31">
        <v>1495.989</v>
      </c>
      <c r="D6501" s="31">
        <v>540.61649999999997</v>
      </c>
      <c r="E6501" s="31">
        <v>585.89110000000005</v>
      </c>
      <c r="F6501" s="31">
        <v>100.54989999999999</v>
      </c>
      <c r="G6501" s="31">
        <v>456.77359999999999</v>
      </c>
      <c r="H6501" s="31">
        <v>10.88003</v>
      </c>
      <c r="I6501" s="31">
        <v>2651.1280000000002</v>
      </c>
      <c r="J6501" s="31">
        <v>4685.1149999999998</v>
      </c>
      <c r="K6501" s="31">
        <v>2679.931</v>
      </c>
      <c r="L6501" s="31">
        <v>182.83</v>
      </c>
      <c r="M6501" s="31">
        <v>175.85</v>
      </c>
      <c r="N6501" s="31">
        <v>137.07400000000001</v>
      </c>
      <c r="O6501" s="31">
        <v>71.370099999999994</v>
      </c>
      <c r="P6501" s="31">
        <v>106.92230000000001</v>
      </c>
      <c r="Q6501" s="31">
        <v>2507.1635000000001</v>
      </c>
      <c r="R6501" s="31">
        <v>87.606999999999999</v>
      </c>
      <c r="S6501" s="31">
        <v>107.53749999999999</v>
      </c>
    </row>
    <row r="6502" spans="1:19" x14ac:dyDescent="0.35">
      <c r="A6502" s="2">
        <v>41970</v>
      </c>
      <c r="B6502" s="31">
        <v>635.36789999999996</v>
      </c>
      <c r="C6502" s="31">
        <v>1495.989</v>
      </c>
      <c r="D6502" s="31">
        <v>540.61649999999997</v>
      </c>
      <c r="E6502" s="31">
        <v>585.89110000000005</v>
      </c>
      <c r="F6502" s="31">
        <v>100.54989999999999</v>
      </c>
      <c r="G6502" s="31">
        <v>456.77359999999999</v>
      </c>
      <c r="H6502" s="31">
        <v>10.88003</v>
      </c>
      <c r="I6502" s="31">
        <v>2653.8389999999999</v>
      </c>
      <c r="J6502" s="31">
        <v>4685.1149999999998</v>
      </c>
      <c r="K6502" s="31">
        <v>2685.7280000000001</v>
      </c>
      <c r="L6502" s="31">
        <v>182.83</v>
      </c>
      <c r="M6502" s="31">
        <v>175.85</v>
      </c>
      <c r="N6502" s="31">
        <v>137.07400000000001</v>
      </c>
      <c r="O6502" s="31">
        <v>71.217500000000001</v>
      </c>
      <c r="P6502" s="31">
        <v>106.5134</v>
      </c>
      <c r="Q6502" s="31">
        <v>2508.7739000000001</v>
      </c>
      <c r="R6502" s="31">
        <v>87.606999999999999</v>
      </c>
      <c r="S6502" s="31">
        <v>106.9753</v>
      </c>
    </row>
    <row r="6503" spans="1:19" x14ac:dyDescent="0.35">
      <c r="A6503" s="2">
        <v>41971</v>
      </c>
      <c r="B6503" s="31">
        <v>573.6028</v>
      </c>
      <c r="C6503" s="31">
        <v>1358.9490000000001</v>
      </c>
      <c r="D6503" s="31">
        <v>511.30950000000001</v>
      </c>
      <c r="E6503" s="31">
        <v>566.91399999999999</v>
      </c>
      <c r="F6503" s="31">
        <v>98.702600000000004</v>
      </c>
      <c r="G6503" s="31">
        <v>443.24930000000001</v>
      </c>
      <c r="H6503" s="31">
        <v>10.77392</v>
      </c>
      <c r="I6503" s="31">
        <v>2654.3809999999999</v>
      </c>
      <c r="J6503" s="31">
        <v>4696.6719999999996</v>
      </c>
      <c r="K6503" s="31">
        <v>2685.201</v>
      </c>
      <c r="L6503" s="31">
        <v>182.3</v>
      </c>
      <c r="M6503" s="31">
        <v>173.02</v>
      </c>
      <c r="N6503" s="31">
        <v>137.72479999999999</v>
      </c>
      <c r="O6503" s="31">
        <v>70.694999999999993</v>
      </c>
      <c r="P6503" s="31">
        <v>106.3857</v>
      </c>
      <c r="Q6503" s="31">
        <v>2489.1839</v>
      </c>
      <c r="R6503" s="31">
        <v>88.355999999999995</v>
      </c>
      <c r="S6503" s="31">
        <v>108.1966</v>
      </c>
    </row>
    <row r="6504" spans="1:19" x14ac:dyDescent="0.35">
      <c r="A6504" s="2">
        <v>41974</v>
      </c>
      <c r="B6504" s="31">
        <v>592.78250000000003</v>
      </c>
      <c r="C6504" s="31">
        <v>1398.6559999999999</v>
      </c>
      <c r="D6504" s="31">
        <v>503.1035</v>
      </c>
      <c r="E6504" s="31">
        <v>576.33590000000004</v>
      </c>
      <c r="F6504" s="31">
        <v>102.2796</v>
      </c>
      <c r="G6504" s="31">
        <v>443.68560000000002</v>
      </c>
      <c r="H6504" s="31">
        <v>10.974769999999999</v>
      </c>
      <c r="I6504" s="31">
        <v>2654.2</v>
      </c>
      <c r="J6504" s="31">
        <v>4692.049</v>
      </c>
      <c r="K6504" s="31">
        <v>2679.58</v>
      </c>
      <c r="L6504" s="31">
        <v>180.93</v>
      </c>
      <c r="M6504" s="31">
        <v>170.26</v>
      </c>
      <c r="N6504" s="31">
        <v>136.08189999999999</v>
      </c>
      <c r="O6504" s="31">
        <v>70.915099999999995</v>
      </c>
      <c r="P6504" s="31">
        <v>106.4726</v>
      </c>
      <c r="Q6504" s="31">
        <v>2440.6862000000001</v>
      </c>
      <c r="R6504" s="31">
        <v>87.945999999999998</v>
      </c>
      <c r="S6504" s="31">
        <v>104.99809999999999</v>
      </c>
    </row>
    <row r="6505" spans="1:19" x14ac:dyDescent="0.35">
      <c r="A6505" s="2">
        <v>41975</v>
      </c>
      <c r="B6505" s="31">
        <v>576.44730000000004</v>
      </c>
      <c r="C6505" s="31">
        <v>1347.0519999999999</v>
      </c>
      <c r="D6505" s="31">
        <v>499.97739999999999</v>
      </c>
      <c r="E6505" s="31">
        <v>572.78049999999996</v>
      </c>
      <c r="F6505" s="31">
        <v>100.7094</v>
      </c>
      <c r="G6505" s="31">
        <v>434.41489999999999</v>
      </c>
      <c r="H6505" s="31">
        <v>10.83455</v>
      </c>
      <c r="I6505" s="31">
        <v>2655.1030000000001</v>
      </c>
      <c r="J6505" s="31">
        <v>4670.67</v>
      </c>
      <c r="K6505" s="31">
        <v>2675.364</v>
      </c>
      <c r="L6505" s="31">
        <v>182.28</v>
      </c>
      <c r="M6505" s="31">
        <v>172.45</v>
      </c>
      <c r="N6505" s="31">
        <v>136.68510000000001</v>
      </c>
      <c r="O6505" s="31">
        <v>70.432100000000005</v>
      </c>
      <c r="P6505" s="31">
        <v>105.8417</v>
      </c>
      <c r="Q6505" s="31">
        <v>2439.2806</v>
      </c>
      <c r="R6505" s="31">
        <v>88.647000000000006</v>
      </c>
      <c r="S6505" s="31">
        <v>107.9349</v>
      </c>
    </row>
    <row r="6506" spans="1:19" x14ac:dyDescent="0.35">
      <c r="A6506" s="2">
        <v>41976</v>
      </c>
      <c r="B6506" s="31">
        <v>572.22130000000004</v>
      </c>
      <c r="C6506" s="31">
        <v>1343.6320000000001</v>
      </c>
      <c r="D6506" s="31">
        <v>494.70209999999997</v>
      </c>
      <c r="E6506" s="31">
        <v>569.71389999999997</v>
      </c>
      <c r="F6506" s="31">
        <v>101.4903</v>
      </c>
      <c r="G6506" s="31">
        <v>435.50560000000002</v>
      </c>
      <c r="H6506" s="31">
        <v>10.808020000000001</v>
      </c>
      <c r="I6506" s="31">
        <v>2659.0790000000002</v>
      </c>
      <c r="J6506" s="31">
        <v>4668.3590000000004</v>
      </c>
      <c r="K6506" s="31">
        <v>2675.0149999999999</v>
      </c>
      <c r="L6506" s="31">
        <v>182.85</v>
      </c>
      <c r="M6506" s="31">
        <v>174.1</v>
      </c>
      <c r="N6506" s="31">
        <v>136.84389999999999</v>
      </c>
      <c r="O6506" s="31">
        <v>70.118600000000001</v>
      </c>
      <c r="P6506" s="31">
        <v>105.1497</v>
      </c>
      <c r="Q6506" s="31">
        <v>2442.7824000000001</v>
      </c>
      <c r="R6506" s="31">
        <v>88.956000000000003</v>
      </c>
      <c r="S6506" s="31">
        <v>107.3339</v>
      </c>
    </row>
    <row r="6507" spans="1:19" x14ac:dyDescent="0.35">
      <c r="A6507" s="2">
        <v>41977</v>
      </c>
      <c r="B6507" s="31">
        <v>569.5394</v>
      </c>
      <c r="C6507" s="31">
        <v>1334.56</v>
      </c>
      <c r="D6507" s="31">
        <v>485.32389999999998</v>
      </c>
      <c r="E6507" s="31">
        <v>577.98030000000006</v>
      </c>
      <c r="F6507" s="31">
        <v>101.4063</v>
      </c>
      <c r="G6507" s="31">
        <v>440.84989999999999</v>
      </c>
      <c r="H6507" s="31">
        <v>10.857290000000001</v>
      </c>
      <c r="I6507" s="31">
        <v>2660.3429999999998</v>
      </c>
      <c r="J6507" s="31">
        <v>4676.4480000000003</v>
      </c>
      <c r="K6507" s="31">
        <v>2671.4250000000002</v>
      </c>
      <c r="L6507" s="31">
        <v>182.81</v>
      </c>
      <c r="M6507" s="31">
        <v>173.38</v>
      </c>
      <c r="N6507" s="31">
        <v>136.9391</v>
      </c>
      <c r="O6507" s="31">
        <v>70.071899999999999</v>
      </c>
      <c r="P6507" s="31">
        <v>106.133</v>
      </c>
      <c r="Q6507" s="31">
        <v>2445.3366000000001</v>
      </c>
      <c r="R6507" s="31">
        <v>88.703999999999994</v>
      </c>
      <c r="S6507" s="31">
        <v>111.0946</v>
      </c>
    </row>
    <row r="6508" spans="1:19" x14ac:dyDescent="0.35">
      <c r="A6508" s="2">
        <v>41978</v>
      </c>
      <c r="B6508" s="31">
        <v>564.74450000000002</v>
      </c>
      <c r="C6508" s="31">
        <v>1318.6479999999999</v>
      </c>
      <c r="D6508" s="31">
        <v>482.39319999999998</v>
      </c>
      <c r="E6508" s="31">
        <v>576.0693</v>
      </c>
      <c r="F6508" s="31">
        <v>99.953699999999998</v>
      </c>
      <c r="G6508" s="31">
        <v>451.97480000000002</v>
      </c>
      <c r="H6508" s="31">
        <v>10.952030000000001</v>
      </c>
      <c r="I6508" s="31">
        <v>2661.7890000000002</v>
      </c>
      <c r="J6508" s="31">
        <v>4654.491</v>
      </c>
      <c r="K6508" s="31">
        <v>2668.8440000000001</v>
      </c>
      <c r="L6508" s="31">
        <v>183.16</v>
      </c>
      <c r="M6508" s="31">
        <v>174.6</v>
      </c>
      <c r="N6508" s="31">
        <v>136.93119999999999</v>
      </c>
      <c r="O6508" s="31">
        <v>69.096699999999998</v>
      </c>
      <c r="P6508" s="31">
        <v>104.9379</v>
      </c>
      <c r="Q6508" s="31">
        <v>2442.3335999999999</v>
      </c>
      <c r="R6508" s="31">
        <v>89.334000000000003</v>
      </c>
      <c r="S6508" s="31">
        <v>112.8005</v>
      </c>
    </row>
    <row r="6509" spans="1:19" x14ac:dyDescent="0.35">
      <c r="A6509" s="2">
        <v>41981</v>
      </c>
      <c r="B6509" s="31">
        <v>541.64469999999994</v>
      </c>
      <c r="C6509" s="31">
        <v>1269.508</v>
      </c>
      <c r="D6509" s="31">
        <v>469.9812</v>
      </c>
      <c r="E6509" s="31">
        <v>571.44899999999996</v>
      </c>
      <c r="F6509" s="31">
        <v>100.33150000000001</v>
      </c>
      <c r="G6509" s="31">
        <v>455.35199999999998</v>
      </c>
      <c r="H6509" s="31">
        <v>11.001300000000001</v>
      </c>
      <c r="I6509" s="31">
        <v>2658.625</v>
      </c>
      <c r="J6509" s="31">
        <v>4666.0479999999998</v>
      </c>
      <c r="K6509" s="31">
        <v>2682.9940000000001</v>
      </c>
      <c r="L6509" s="31">
        <v>181.7</v>
      </c>
      <c r="M6509" s="31">
        <v>172.23</v>
      </c>
      <c r="N6509" s="31">
        <v>135.84379999999999</v>
      </c>
      <c r="O6509" s="31">
        <v>69.387799999999999</v>
      </c>
      <c r="P6509" s="31">
        <v>104.89060000000001</v>
      </c>
      <c r="Q6509" s="31">
        <v>2420.6206999999999</v>
      </c>
      <c r="R6509" s="31">
        <v>89.040999999999997</v>
      </c>
      <c r="S6509" s="31">
        <v>115.0879</v>
      </c>
    </row>
    <row r="6510" spans="1:19" x14ac:dyDescent="0.35">
      <c r="A6510" s="2">
        <v>41982</v>
      </c>
      <c r="B6510" s="31">
        <v>546.2097</v>
      </c>
      <c r="C6510" s="31">
        <v>1281.9380000000001</v>
      </c>
      <c r="D6510" s="31">
        <v>471.80180000000001</v>
      </c>
      <c r="E6510" s="31">
        <v>578.21590000000003</v>
      </c>
      <c r="F6510" s="31">
        <v>103.44670000000001</v>
      </c>
      <c r="G6510" s="31">
        <v>457.78949999999998</v>
      </c>
      <c r="H6510" s="31">
        <v>11.18699</v>
      </c>
      <c r="I6510" s="31">
        <v>2663.056</v>
      </c>
      <c r="J6510" s="31">
        <v>4679.915</v>
      </c>
      <c r="K6510" s="31">
        <v>2690.3310000000001</v>
      </c>
      <c r="L6510" s="31">
        <v>181.53</v>
      </c>
      <c r="M6510" s="31">
        <v>174.99</v>
      </c>
      <c r="N6510" s="31">
        <v>136.21690000000001</v>
      </c>
      <c r="O6510" s="31">
        <v>70.515699999999995</v>
      </c>
      <c r="P6510" s="31">
        <v>106.0164</v>
      </c>
      <c r="Q6510" s="31">
        <v>2392.3186999999998</v>
      </c>
      <c r="R6510" s="31">
        <v>88.69</v>
      </c>
      <c r="S6510" s="31">
        <v>110.1544</v>
      </c>
    </row>
    <row r="6511" spans="1:19" x14ac:dyDescent="0.35">
      <c r="A6511" s="2">
        <v>41983</v>
      </c>
      <c r="B6511" s="31">
        <v>524.72190000000001</v>
      </c>
      <c r="C6511" s="31">
        <v>1222.116</v>
      </c>
      <c r="D6511" s="31">
        <v>455.40640000000002</v>
      </c>
      <c r="E6511" s="31">
        <v>572.60749999999996</v>
      </c>
      <c r="F6511" s="31">
        <v>103.22839999999999</v>
      </c>
      <c r="G6511" s="31">
        <v>450.3553</v>
      </c>
      <c r="H6511" s="31">
        <v>11.114990000000001</v>
      </c>
      <c r="I6511" s="31">
        <v>2663.69</v>
      </c>
      <c r="J6511" s="31">
        <v>4698.4049999999997</v>
      </c>
      <c r="K6511" s="31">
        <v>2691.3789999999999</v>
      </c>
      <c r="L6511" s="31">
        <v>178.79</v>
      </c>
      <c r="M6511" s="31">
        <v>171.56</v>
      </c>
      <c r="N6511" s="31">
        <v>134.19300000000001</v>
      </c>
      <c r="O6511" s="31">
        <v>70.625</v>
      </c>
      <c r="P6511" s="31">
        <v>105.95610000000001</v>
      </c>
      <c r="Q6511" s="31">
        <v>2375.6201999999998</v>
      </c>
      <c r="R6511" s="31">
        <v>88.271000000000001</v>
      </c>
      <c r="S6511" s="31">
        <v>110.3192</v>
      </c>
    </row>
    <row r="6512" spans="1:19" x14ac:dyDescent="0.35">
      <c r="A6512" s="2">
        <v>41984</v>
      </c>
      <c r="B6512" s="31">
        <v>520.19119999999998</v>
      </c>
      <c r="C6512" s="31">
        <v>1208.5429999999999</v>
      </c>
      <c r="D6512" s="31">
        <v>454.2928</v>
      </c>
      <c r="E6512" s="31">
        <v>576.81169999999997</v>
      </c>
      <c r="F6512" s="31">
        <v>102.9093</v>
      </c>
      <c r="G6512" s="31">
        <v>454.80590000000001</v>
      </c>
      <c r="H6512" s="31">
        <v>10.81561</v>
      </c>
      <c r="I6512" s="31">
        <v>2664.2330000000002</v>
      </c>
      <c r="J6512" s="31">
        <v>4690.3159999999998</v>
      </c>
      <c r="K6512" s="31">
        <v>2692.951</v>
      </c>
      <c r="L6512" s="31">
        <v>179.19</v>
      </c>
      <c r="M6512" s="31">
        <v>171.68</v>
      </c>
      <c r="N6512" s="31">
        <v>134.49459999999999</v>
      </c>
      <c r="O6512" s="31">
        <v>70.242400000000004</v>
      </c>
      <c r="P6512" s="31">
        <v>105.66419999999999</v>
      </c>
      <c r="Q6512" s="31">
        <v>2344.3283999999999</v>
      </c>
      <c r="R6512" s="31">
        <v>88.662999999999997</v>
      </c>
      <c r="S6512" s="31">
        <v>109.3403</v>
      </c>
    </row>
    <row r="6513" spans="1:19" x14ac:dyDescent="0.35">
      <c r="A6513" s="2">
        <v>41985</v>
      </c>
      <c r="B6513" s="31">
        <v>505.62970000000001</v>
      </c>
      <c r="C6513" s="31">
        <v>1187.7280000000001</v>
      </c>
      <c r="D6513" s="31">
        <v>443.78120000000001</v>
      </c>
      <c r="E6513" s="31">
        <v>579.24009999999998</v>
      </c>
      <c r="F6513" s="31">
        <v>102.649</v>
      </c>
      <c r="G6513" s="31">
        <v>456.9742</v>
      </c>
      <c r="H6513" s="31">
        <v>10.826980000000001</v>
      </c>
      <c r="I6513" s="31">
        <v>2665.681</v>
      </c>
      <c r="J6513" s="31">
        <v>4715.1620000000003</v>
      </c>
      <c r="K6513" s="31">
        <v>2704.6550000000002</v>
      </c>
      <c r="L6513" s="31">
        <v>176.21</v>
      </c>
      <c r="M6513" s="31">
        <v>169.36</v>
      </c>
      <c r="N6513" s="31">
        <v>133.0025</v>
      </c>
      <c r="O6513" s="31">
        <v>70.764300000000006</v>
      </c>
      <c r="P6513" s="31">
        <v>106.3433</v>
      </c>
      <c r="Q6513" s="31">
        <v>2325.4935</v>
      </c>
      <c r="R6513" s="31">
        <v>88.363</v>
      </c>
      <c r="S6513" s="31">
        <v>108.9913</v>
      </c>
    </row>
    <row r="6514" spans="1:19" x14ac:dyDescent="0.35">
      <c r="A6514" s="2">
        <v>41988</v>
      </c>
      <c r="B6514" s="31">
        <v>497.2629</v>
      </c>
      <c r="C6514" s="31">
        <v>1173.999</v>
      </c>
      <c r="D6514" s="31">
        <v>437.4742</v>
      </c>
      <c r="E6514" s="31">
        <v>571.10810000000004</v>
      </c>
      <c r="F6514" s="31">
        <v>101.4063</v>
      </c>
      <c r="G6514" s="31">
        <v>453.61329999999998</v>
      </c>
      <c r="H6514" s="31">
        <v>10.88761</v>
      </c>
      <c r="I6514" s="31">
        <v>2668.0349999999999</v>
      </c>
      <c r="J6514" s="31">
        <v>4704.183</v>
      </c>
      <c r="K6514" s="31">
        <v>2703.2579999999998</v>
      </c>
      <c r="L6514" s="31">
        <v>175.57</v>
      </c>
      <c r="M6514" s="31">
        <v>168.69</v>
      </c>
      <c r="N6514" s="31">
        <v>132.1874</v>
      </c>
      <c r="O6514" s="31">
        <v>70.846199999999996</v>
      </c>
      <c r="P6514" s="31">
        <v>106.0068</v>
      </c>
      <c r="Q6514" s="31">
        <v>2289.8998000000001</v>
      </c>
      <c r="R6514" s="31">
        <v>88.46</v>
      </c>
      <c r="S6514" s="31">
        <v>108.6327</v>
      </c>
    </row>
    <row r="6515" spans="1:19" x14ac:dyDescent="0.35">
      <c r="A6515" s="2">
        <v>41989</v>
      </c>
      <c r="B6515" s="31">
        <v>487.60890000000001</v>
      </c>
      <c r="C6515" s="31">
        <v>1147.3520000000001</v>
      </c>
      <c r="D6515" s="31">
        <v>432.88729999999998</v>
      </c>
      <c r="E6515" s="31">
        <v>568.12270000000001</v>
      </c>
      <c r="F6515" s="31">
        <v>100.2811</v>
      </c>
      <c r="G6515" s="31">
        <v>447.2167</v>
      </c>
      <c r="H6515" s="31">
        <v>11.04298</v>
      </c>
      <c r="I6515" s="31">
        <v>2671.6550000000002</v>
      </c>
      <c r="J6515" s="31">
        <v>4718.6289999999999</v>
      </c>
      <c r="K6515" s="31">
        <v>2709.8960000000002</v>
      </c>
      <c r="L6515" s="31">
        <v>173.95</v>
      </c>
      <c r="M6515" s="31">
        <v>167.76</v>
      </c>
      <c r="N6515" s="31">
        <v>129.7389</v>
      </c>
      <c r="O6515" s="31">
        <v>71.567099999999996</v>
      </c>
      <c r="P6515" s="31">
        <v>106.7499</v>
      </c>
      <c r="Q6515" s="31">
        <v>2255.0902000000001</v>
      </c>
      <c r="R6515" s="31">
        <v>88.125</v>
      </c>
      <c r="S6515" s="31">
        <v>108.1772</v>
      </c>
    </row>
    <row r="6516" spans="1:19" x14ac:dyDescent="0.35">
      <c r="A6516" s="2">
        <v>41990</v>
      </c>
      <c r="B6516" s="31">
        <v>496.61930000000001</v>
      </c>
      <c r="C6516" s="31">
        <v>1165.731</v>
      </c>
      <c r="D6516" s="31">
        <v>429.82940000000002</v>
      </c>
      <c r="E6516" s="31">
        <v>568.74649999999997</v>
      </c>
      <c r="F6516" s="31">
        <v>100.2979</v>
      </c>
      <c r="G6516" s="31">
        <v>448.95139999999998</v>
      </c>
      <c r="H6516" s="31">
        <v>11.04677</v>
      </c>
      <c r="I6516" s="31">
        <v>2672.0169999999998</v>
      </c>
      <c r="J6516" s="31">
        <v>4693.2049999999999</v>
      </c>
      <c r="K6516" s="31">
        <v>2711.4679999999998</v>
      </c>
      <c r="L6516" s="31">
        <v>177.78</v>
      </c>
      <c r="M6516" s="31">
        <v>173.65</v>
      </c>
      <c r="N6516" s="31">
        <v>132.16159999999999</v>
      </c>
      <c r="O6516" s="31">
        <v>71.439599999999999</v>
      </c>
      <c r="P6516" s="31">
        <v>105.7687</v>
      </c>
      <c r="Q6516" s="31">
        <v>2275.4569000000001</v>
      </c>
      <c r="R6516" s="31">
        <v>89.132999999999996</v>
      </c>
      <c r="S6516" s="31">
        <v>109.5535</v>
      </c>
    </row>
    <row r="6517" spans="1:19" x14ac:dyDescent="0.35">
      <c r="A6517" s="2">
        <v>41991</v>
      </c>
      <c r="B6517" s="31">
        <v>481.73599999999999</v>
      </c>
      <c r="C6517" s="31">
        <v>1136.796</v>
      </c>
      <c r="D6517" s="31">
        <v>425.8159</v>
      </c>
      <c r="E6517" s="31">
        <v>564.20150000000001</v>
      </c>
      <c r="F6517" s="31">
        <v>100.3231</v>
      </c>
      <c r="G6517" s="31">
        <v>452.42070000000001</v>
      </c>
      <c r="H6517" s="31">
        <v>11.23625</v>
      </c>
      <c r="I6517" s="31">
        <v>2673.1039999999998</v>
      </c>
      <c r="J6517" s="31">
        <v>4675.87</v>
      </c>
      <c r="K6517" s="31">
        <v>2706.402</v>
      </c>
      <c r="L6517" s="31">
        <v>182.36</v>
      </c>
      <c r="M6517" s="31">
        <v>176.27</v>
      </c>
      <c r="N6517" s="31">
        <v>135.4502</v>
      </c>
      <c r="O6517" s="31">
        <v>70.566199999999995</v>
      </c>
      <c r="P6517" s="31">
        <v>104.78489999999999</v>
      </c>
      <c r="Q6517" s="31">
        <v>2317.5003999999999</v>
      </c>
      <c r="R6517" s="31">
        <v>89.234999999999999</v>
      </c>
      <c r="S6517" s="31">
        <v>109.80549999999999</v>
      </c>
    </row>
    <row r="6518" spans="1:19" x14ac:dyDescent="0.35">
      <c r="A6518" s="2">
        <v>41992</v>
      </c>
      <c r="B6518" s="31">
        <v>499.19369999999998</v>
      </c>
      <c r="C6518" s="31">
        <v>1162.2619999999999</v>
      </c>
      <c r="D6518" s="31">
        <v>427.536</v>
      </c>
      <c r="E6518" s="31">
        <v>572.31119999999999</v>
      </c>
      <c r="F6518" s="31">
        <v>100.4239</v>
      </c>
      <c r="G6518" s="31">
        <v>450.36079999999998</v>
      </c>
      <c r="H6518" s="31">
        <v>11.293089999999999</v>
      </c>
      <c r="I6518" s="31">
        <v>2670.931</v>
      </c>
      <c r="J6518" s="31">
        <v>4681.6490000000003</v>
      </c>
      <c r="K6518" s="31">
        <v>2711.2939999999999</v>
      </c>
      <c r="L6518" s="31">
        <v>182.98</v>
      </c>
      <c r="M6518" s="31">
        <v>176.94</v>
      </c>
      <c r="N6518" s="31">
        <v>136.07769999999999</v>
      </c>
      <c r="O6518" s="31">
        <v>70.219300000000004</v>
      </c>
      <c r="P6518" s="31">
        <v>104.6467</v>
      </c>
      <c r="Q6518" s="31">
        <v>2341.3797</v>
      </c>
      <c r="R6518" s="31">
        <v>89.597999999999999</v>
      </c>
      <c r="S6518" s="31">
        <v>111.0655</v>
      </c>
    </row>
    <row r="6519" spans="1:19" x14ac:dyDescent="0.35">
      <c r="A6519" s="2">
        <v>41995</v>
      </c>
      <c r="B6519" s="31">
        <v>489.78100000000001</v>
      </c>
      <c r="C6519" s="31">
        <v>1142.9970000000001</v>
      </c>
      <c r="D6519" s="31">
        <v>426.19819999999999</v>
      </c>
      <c r="E6519" s="31">
        <v>568.16719999999998</v>
      </c>
      <c r="F6519" s="31">
        <v>99.063599999999994</v>
      </c>
      <c r="G6519" s="31">
        <v>453.50490000000002</v>
      </c>
      <c r="H6519" s="31">
        <v>11.31583</v>
      </c>
      <c r="I6519" s="31">
        <v>2673.828</v>
      </c>
      <c r="J6519" s="31">
        <v>4683.96</v>
      </c>
      <c r="K6519" s="31">
        <v>2710.2449999999999</v>
      </c>
      <c r="L6519" s="31">
        <v>183.47</v>
      </c>
      <c r="M6519" s="31">
        <v>177.74</v>
      </c>
      <c r="N6519" s="31">
        <v>136.36359999999999</v>
      </c>
      <c r="O6519" s="31">
        <v>69.943200000000004</v>
      </c>
      <c r="P6519" s="31">
        <v>104.5946</v>
      </c>
      <c r="Q6519" s="31">
        <v>2373.5248999999999</v>
      </c>
      <c r="R6519" s="31">
        <v>89.77</v>
      </c>
      <c r="S6519" s="31">
        <v>114.7402</v>
      </c>
    </row>
    <row r="6520" spans="1:19" x14ac:dyDescent="0.35">
      <c r="A6520" s="2">
        <v>41996</v>
      </c>
      <c r="B6520" s="31">
        <v>502.33120000000002</v>
      </c>
      <c r="C6520" s="31">
        <v>1169.7909999999999</v>
      </c>
      <c r="D6520" s="31">
        <v>428.87389999999999</v>
      </c>
      <c r="E6520" s="31">
        <v>566.16210000000001</v>
      </c>
      <c r="F6520" s="31">
        <v>98.912499999999994</v>
      </c>
      <c r="G6520" s="31">
        <v>453.50490000000002</v>
      </c>
      <c r="H6520" s="31">
        <v>11.24004</v>
      </c>
      <c r="I6520" s="31">
        <v>2673.828</v>
      </c>
      <c r="J6520" s="31">
        <v>4657.9579999999996</v>
      </c>
      <c r="K6520" s="31">
        <v>2712.3420000000001</v>
      </c>
      <c r="L6520" s="31">
        <v>184.05</v>
      </c>
      <c r="M6520" s="31">
        <v>178.17</v>
      </c>
      <c r="N6520" s="31">
        <v>135.92679999999999</v>
      </c>
      <c r="O6520" s="31">
        <v>69.484700000000004</v>
      </c>
      <c r="P6520" s="31">
        <v>103.8973</v>
      </c>
      <c r="Q6520" s="31">
        <v>2360.0068999999999</v>
      </c>
      <c r="R6520" s="31">
        <v>90.063999999999993</v>
      </c>
      <c r="S6520" s="31">
        <v>113.78100000000001</v>
      </c>
    </row>
    <row r="6521" spans="1:19" x14ac:dyDescent="0.35">
      <c r="A6521" s="2">
        <v>41997</v>
      </c>
      <c r="B6521" s="31">
        <v>490.82679999999999</v>
      </c>
      <c r="C6521" s="31">
        <v>1128.3820000000001</v>
      </c>
      <c r="D6521" s="31">
        <v>423.71370000000002</v>
      </c>
      <c r="E6521" s="31">
        <v>563.71140000000003</v>
      </c>
      <c r="F6521" s="31">
        <v>98.534700000000001</v>
      </c>
      <c r="G6521" s="31">
        <v>448.95139999999998</v>
      </c>
      <c r="H6521" s="31">
        <v>11.23246</v>
      </c>
      <c r="I6521" s="31">
        <v>2674.3710000000001</v>
      </c>
      <c r="J6521" s="31">
        <v>4656.2250000000004</v>
      </c>
      <c r="K6521" s="31">
        <v>2712.3420000000001</v>
      </c>
      <c r="L6521" s="31">
        <v>184.02</v>
      </c>
      <c r="M6521" s="31">
        <v>178.84</v>
      </c>
      <c r="N6521" s="31">
        <v>136.06970000000001</v>
      </c>
      <c r="O6521" s="31">
        <v>69.599100000000007</v>
      </c>
      <c r="P6521" s="31">
        <v>104.0073</v>
      </c>
      <c r="Q6521" s="31">
        <v>2358.1898999999999</v>
      </c>
      <c r="R6521" s="31">
        <v>89.966999999999999</v>
      </c>
      <c r="S6521" s="31">
        <v>112.363</v>
      </c>
    </row>
    <row r="6522" spans="1:19" x14ac:dyDescent="0.35">
      <c r="A6522" s="2">
        <v>41998</v>
      </c>
      <c r="B6522" s="31">
        <v>490.82679999999999</v>
      </c>
      <c r="C6522" s="31">
        <v>1128.3820000000001</v>
      </c>
      <c r="D6522" s="31">
        <v>423.71370000000002</v>
      </c>
      <c r="E6522" s="31">
        <v>563.71140000000003</v>
      </c>
      <c r="F6522" s="31">
        <v>98.534700000000001</v>
      </c>
      <c r="G6522" s="31">
        <v>448.95139999999998</v>
      </c>
      <c r="H6522" s="31">
        <v>11.23246</v>
      </c>
      <c r="I6522" s="31">
        <v>2676.181</v>
      </c>
      <c r="J6522" s="31">
        <v>4656.2250000000004</v>
      </c>
      <c r="K6522" s="31">
        <v>2712.3420000000001</v>
      </c>
      <c r="L6522" s="31">
        <v>184.02</v>
      </c>
      <c r="M6522" s="31">
        <v>178.84</v>
      </c>
      <c r="N6522" s="31">
        <v>136.06970000000001</v>
      </c>
      <c r="O6522" s="31">
        <v>69.599100000000007</v>
      </c>
      <c r="P6522" s="31">
        <v>104.0073</v>
      </c>
      <c r="Q6522" s="31">
        <v>2357.0252</v>
      </c>
      <c r="R6522" s="31">
        <v>89.834999999999994</v>
      </c>
      <c r="S6522" s="31">
        <v>112.363</v>
      </c>
    </row>
    <row r="6523" spans="1:19" x14ac:dyDescent="0.35">
      <c r="A6523" s="2">
        <v>41999</v>
      </c>
      <c r="B6523" s="31">
        <v>484.47120000000001</v>
      </c>
      <c r="C6523" s="31">
        <v>1125.4290000000001</v>
      </c>
      <c r="D6523" s="31">
        <v>419.7002</v>
      </c>
      <c r="E6523" s="31">
        <v>563.71140000000003</v>
      </c>
      <c r="F6523" s="31">
        <v>100.3651</v>
      </c>
      <c r="G6523" s="31">
        <v>457.08260000000001</v>
      </c>
      <c r="H6523" s="31">
        <v>11.145300000000001</v>
      </c>
      <c r="I6523" s="31">
        <v>2673.6469999999999</v>
      </c>
      <c r="J6523" s="31">
        <v>4658.5360000000001</v>
      </c>
      <c r="K6523" s="31">
        <v>2712.3420000000001</v>
      </c>
      <c r="L6523" s="31">
        <v>184.51</v>
      </c>
      <c r="M6523" s="31">
        <v>179.91</v>
      </c>
      <c r="N6523" s="31">
        <v>136.95150000000001</v>
      </c>
      <c r="O6523" s="31">
        <v>69.599100000000007</v>
      </c>
      <c r="P6523" s="31">
        <v>104.0073</v>
      </c>
      <c r="Q6523" s="31">
        <v>2361.7871</v>
      </c>
      <c r="R6523" s="31">
        <v>90.03</v>
      </c>
      <c r="S6523" s="31">
        <v>112.363</v>
      </c>
    </row>
    <row r="6524" spans="1:19" x14ac:dyDescent="0.35">
      <c r="A6524" s="2">
        <v>42002</v>
      </c>
      <c r="B6524" s="31">
        <v>471.92099999999999</v>
      </c>
      <c r="C6524" s="31">
        <v>1082.8389999999999</v>
      </c>
      <c r="D6524" s="31">
        <v>416.64229999999998</v>
      </c>
      <c r="E6524" s="31">
        <v>563.39949999999999</v>
      </c>
      <c r="F6524" s="31">
        <v>99.239900000000006</v>
      </c>
      <c r="G6524" s="31">
        <v>454.80590000000001</v>
      </c>
      <c r="H6524" s="31">
        <v>11.23246</v>
      </c>
      <c r="I6524" s="31">
        <v>2675.0949999999998</v>
      </c>
      <c r="J6524" s="31">
        <v>4672.4040000000005</v>
      </c>
      <c r="K6524" s="31">
        <v>2723.6970000000001</v>
      </c>
      <c r="L6524" s="31">
        <v>184.64</v>
      </c>
      <c r="M6524" s="31">
        <v>180.46</v>
      </c>
      <c r="N6524" s="31">
        <v>136.9753</v>
      </c>
      <c r="O6524" s="31">
        <v>69.536500000000004</v>
      </c>
      <c r="P6524" s="31">
        <v>103.9293</v>
      </c>
      <c r="Q6524" s="31">
        <v>2380.1547999999998</v>
      </c>
      <c r="R6524" s="31">
        <v>90.19</v>
      </c>
      <c r="S6524" s="31">
        <v>116.9894</v>
      </c>
    </row>
    <row r="6525" spans="1:19" x14ac:dyDescent="0.35">
      <c r="A6525" s="2">
        <v>42003</v>
      </c>
      <c r="B6525" s="31">
        <v>472.48419999999999</v>
      </c>
      <c r="C6525" s="31">
        <v>1085.865</v>
      </c>
      <c r="D6525" s="31">
        <v>408.0419</v>
      </c>
      <c r="E6525" s="31">
        <v>566.34040000000005</v>
      </c>
      <c r="F6525" s="31">
        <v>100.7933</v>
      </c>
      <c r="G6525" s="31">
        <v>452.74599999999998</v>
      </c>
      <c r="H6525" s="31">
        <v>11.262779999999999</v>
      </c>
      <c r="I6525" s="31">
        <v>2675.4569999999999</v>
      </c>
      <c r="J6525" s="31">
        <v>4679.3370000000004</v>
      </c>
      <c r="K6525" s="31">
        <v>2724.57</v>
      </c>
      <c r="L6525" s="31">
        <v>183.85</v>
      </c>
      <c r="M6525" s="31">
        <v>179.48</v>
      </c>
      <c r="N6525" s="31">
        <v>136.07769999999999</v>
      </c>
      <c r="O6525" s="31">
        <v>70.2363</v>
      </c>
      <c r="P6525" s="31">
        <v>103.7878</v>
      </c>
      <c r="Q6525" s="31">
        <v>2369.9503</v>
      </c>
      <c r="R6525" s="31">
        <v>89.991</v>
      </c>
      <c r="S6525" s="31">
        <v>114.667</v>
      </c>
    </row>
    <row r="6526" spans="1:19" x14ac:dyDescent="0.35">
      <c r="A6526" s="2">
        <v>42004</v>
      </c>
      <c r="B6526" s="31">
        <v>468.30079999999998</v>
      </c>
      <c r="C6526" s="31">
        <v>1086.6030000000001</v>
      </c>
      <c r="D6526" s="31">
        <v>398.48590000000002</v>
      </c>
      <c r="E6526" s="31">
        <v>563.8451</v>
      </c>
      <c r="F6526" s="31">
        <v>99.424700000000001</v>
      </c>
      <c r="G6526" s="31">
        <v>443.85590000000002</v>
      </c>
      <c r="H6526" s="31">
        <v>11.02782</v>
      </c>
      <c r="I6526" s="31">
        <v>2675.4569999999999</v>
      </c>
      <c r="J6526" s="31">
        <v>4687.4269999999997</v>
      </c>
      <c r="K6526" s="31">
        <v>2724.57</v>
      </c>
      <c r="L6526" s="31">
        <v>181.7</v>
      </c>
      <c r="M6526" s="31">
        <v>178.04</v>
      </c>
      <c r="N6526" s="31">
        <v>134.489</v>
      </c>
      <c r="O6526" s="31">
        <v>69.931399999999996</v>
      </c>
      <c r="P6526" s="31">
        <v>103.23909999999999</v>
      </c>
      <c r="Q6526" s="31">
        <v>2374.2262999999998</v>
      </c>
      <c r="R6526" s="31">
        <v>90.269000000000005</v>
      </c>
      <c r="S6526" s="31">
        <v>116.0121</v>
      </c>
    </row>
    <row r="6527" spans="1:19" x14ac:dyDescent="0.35">
      <c r="A6527" s="2">
        <v>42005</v>
      </c>
      <c r="B6527" s="31">
        <v>468.30079999999998</v>
      </c>
      <c r="C6527" s="31">
        <v>1086.6030000000001</v>
      </c>
      <c r="D6527" s="31">
        <v>398.48590000000002</v>
      </c>
      <c r="E6527" s="31">
        <v>563.8451</v>
      </c>
      <c r="F6527" s="31">
        <v>99.424700000000001</v>
      </c>
      <c r="G6527" s="31">
        <v>443.85590000000002</v>
      </c>
      <c r="H6527" s="31">
        <v>11.02782</v>
      </c>
      <c r="I6527" s="31">
        <v>2675.4569999999999</v>
      </c>
      <c r="J6527" s="31">
        <v>4687.4269999999997</v>
      </c>
      <c r="K6527" s="31">
        <v>2724.57</v>
      </c>
      <c r="L6527" s="31">
        <v>181.7</v>
      </c>
      <c r="M6527" s="31">
        <v>178.04</v>
      </c>
      <c r="N6527" s="31">
        <v>134.489</v>
      </c>
      <c r="O6527" s="31">
        <v>69.931399999999996</v>
      </c>
      <c r="P6527" s="31">
        <v>103.23909999999999</v>
      </c>
      <c r="Q6527" s="31">
        <v>2374.1545999999998</v>
      </c>
      <c r="R6527" s="31">
        <v>90.275999999999996</v>
      </c>
      <c r="S6527" s="31">
        <v>116.0121</v>
      </c>
    </row>
    <row r="6528" spans="1:19" x14ac:dyDescent="0.35">
      <c r="A6528" s="2">
        <v>42006</v>
      </c>
      <c r="B6528" s="31">
        <v>460.65800000000002</v>
      </c>
      <c r="C6528" s="31">
        <v>1058.037</v>
      </c>
      <c r="D6528" s="31">
        <v>403.07279999999997</v>
      </c>
      <c r="E6528" s="31">
        <v>559.74570000000006</v>
      </c>
      <c r="F6528" s="31">
        <v>99.600999999999999</v>
      </c>
      <c r="G6528" s="31">
        <v>436.91730000000001</v>
      </c>
      <c r="H6528" s="31">
        <v>11.09224</v>
      </c>
      <c r="I6528" s="31">
        <v>2675.4569999999999</v>
      </c>
      <c r="J6528" s="31">
        <v>4700.7160000000003</v>
      </c>
      <c r="K6528" s="31">
        <v>2735.2260000000001</v>
      </c>
      <c r="L6528" s="31">
        <v>181.15</v>
      </c>
      <c r="M6528" s="31">
        <v>176.78</v>
      </c>
      <c r="N6528" s="31">
        <v>133.90119999999999</v>
      </c>
      <c r="O6528" s="31">
        <v>69.750900000000001</v>
      </c>
      <c r="P6528" s="31">
        <v>102.6401</v>
      </c>
      <c r="Q6528" s="31">
        <v>2368.1333</v>
      </c>
      <c r="R6528" s="31">
        <v>91.08</v>
      </c>
      <c r="S6528" s="31">
        <v>118.5763</v>
      </c>
    </row>
    <row r="6529" spans="1:19" x14ac:dyDescent="0.35">
      <c r="A6529" s="2">
        <v>42009</v>
      </c>
      <c r="B6529" s="31">
        <v>435.7989</v>
      </c>
      <c r="C6529" s="31">
        <v>1019.654</v>
      </c>
      <c r="D6529" s="31">
        <v>385.10750000000002</v>
      </c>
      <c r="E6529" s="31">
        <v>550.16560000000004</v>
      </c>
      <c r="F6529" s="31">
        <v>101.0956</v>
      </c>
      <c r="G6529" s="31">
        <v>453.28809999999999</v>
      </c>
      <c r="H6529" s="31">
        <v>11.15666</v>
      </c>
      <c r="I6529" s="31">
        <v>2677.2669999999998</v>
      </c>
      <c r="J6529" s="31">
        <v>4723.2510000000002</v>
      </c>
      <c r="K6529" s="31">
        <v>2730.6840000000002</v>
      </c>
      <c r="L6529" s="31">
        <v>178.47</v>
      </c>
      <c r="M6529" s="31">
        <v>174.84</v>
      </c>
      <c r="N6529" s="31">
        <v>132.23310000000001</v>
      </c>
      <c r="O6529" s="31">
        <v>70.106200000000001</v>
      </c>
      <c r="P6529" s="31">
        <v>101.8399</v>
      </c>
      <c r="Q6529" s="31">
        <v>2335.8744999999999</v>
      </c>
      <c r="R6529" s="31">
        <v>91.378</v>
      </c>
      <c r="S6529" s="31">
        <v>118.5086</v>
      </c>
    </row>
    <row r="6530" spans="1:19" x14ac:dyDescent="0.35">
      <c r="A6530" s="2">
        <v>42010</v>
      </c>
      <c r="B6530" s="31">
        <v>419.38709999999998</v>
      </c>
      <c r="C6530" s="31">
        <v>999.65099999999995</v>
      </c>
      <c r="D6530" s="31">
        <v>379.18279999999999</v>
      </c>
      <c r="E6530" s="31">
        <v>550.47749999999996</v>
      </c>
      <c r="F6530" s="31">
        <v>102.3887</v>
      </c>
      <c r="G6530" s="31">
        <v>457.84160000000003</v>
      </c>
      <c r="H6530" s="31">
        <v>10.9975</v>
      </c>
      <c r="I6530" s="31">
        <v>2681.069</v>
      </c>
      <c r="J6530" s="31">
        <v>4745.2079999999996</v>
      </c>
      <c r="K6530" s="31">
        <v>2742.913</v>
      </c>
      <c r="L6530" s="31">
        <v>176.56</v>
      </c>
      <c r="M6530" s="31">
        <v>171.54</v>
      </c>
      <c r="N6530" s="31">
        <v>130.3426</v>
      </c>
      <c r="O6530" s="31">
        <v>70.624700000000004</v>
      </c>
      <c r="P6530" s="31">
        <v>101.6892</v>
      </c>
      <c r="Q6530" s="31">
        <v>2321.0178000000001</v>
      </c>
      <c r="R6530" s="31">
        <v>91.498999999999995</v>
      </c>
      <c r="S6530" s="31">
        <v>116.0217</v>
      </c>
    </row>
    <row r="6531" spans="1:19" x14ac:dyDescent="0.35">
      <c r="A6531" s="2">
        <v>42011</v>
      </c>
      <c r="B6531" s="31">
        <v>419.70890000000003</v>
      </c>
      <c r="C6531" s="31">
        <v>987.32399999999996</v>
      </c>
      <c r="D6531" s="31">
        <v>370.77350000000001</v>
      </c>
      <c r="E6531" s="31">
        <v>547.49210000000005</v>
      </c>
      <c r="F6531" s="31">
        <v>101.65819999999999</v>
      </c>
      <c r="G6531" s="31">
        <v>458.05840000000001</v>
      </c>
      <c r="H6531" s="31">
        <v>11.035399999999999</v>
      </c>
      <c r="I6531" s="31">
        <v>2679.259</v>
      </c>
      <c r="J6531" s="31">
        <v>4749.2529999999997</v>
      </c>
      <c r="K6531" s="31">
        <v>2739.5929999999998</v>
      </c>
      <c r="L6531" s="31">
        <v>178.78</v>
      </c>
      <c r="M6531" s="31">
        <v>173.72</v>
      </c>
      <c r="N6531" s="31">
        <v>131.9074</v>
      </c>
      <c r="O6531" s="31">
        <v>70.187700000000007</v>
      </c>
      <c r="P6531" s="31">
        <v>100.6987</v>
      </c>
      <c r="Q6531" s="31">
        <v>2337.011</v>
      </c>
      <c r="R6531" s="31">
        <v>91.89</v>
      </c>
      <c r="S6531" s="31">
        <v>115.9153</v>
      </c>
    </row>
    <row r="6532" spans="1:19" x14ac:dyDescent="0.35">
      <c r="A6532" s="2">
        <v>42012</v>
      </c>
      <c r="B6532" s="31">
        <v>418.58260000000001</v>
      </c>
      <c r="C6532" s="31">
        <v>989.76</v>
      </c>
      <c r="D6532" s="31">
        <v>372.87580000000003</v>
      </c>
      <c r="E6532" s="31">
        <v>546.53409999999997</v>
      </c>
      <c r="F6532" s="31">
        <v>101.4735</v>
      </c>
      <c r="G6532" s="31">
        <v>454.58909999999997</v>
      </c>
      <c r="H6532" s="31">
        <v>11.31583</v>
      </c>
      <c r="I6532" s="31">
        <v>2681.431</v>
      </c>
      <c r="J6532" s="31">
        <v>4735.9629999999997</v>
      </c>
      <c r="K6532" s="31">
        <v>2732.6060000000002</v>
      </c>
      <c r="L6532" s="31">
        <v>181.92</v>
      </c>
      <c r="M6532" s="31">
        <v>176.69</v>
      </c>
      <c r="N6532" s="31">
        <v>134.47309999999999</v>
      </c>
      <c r="O6532" s="31">
        <v>70.055899999999994</v>
      </c>
      <c r="P6532" s="31">
        <v>100.6015</v>
      </c>
      <c r="Q6532" s="31">
        <v>2380.9445000000001</v>
      </c>
      <c r="R6532" s="31">
        <v>92.367999999999995</v>
      </c>
      <c r="S6532" s="31">
        <v>116.3991</v>
      </c>
    </row>
    <row r="6533" spans="1:19" x14ac:dyDescent="0.35">
      <c r="A6533" s="2">
        <v>42013</v>
      </c>
      <c r="B6533" s="31">
        <v>412.89580000000001</v>
      </c>
      <c r="C6533" s="31">
        <v>976.75699999999995</v>
      </c>
      <c r="D6533" s="31">
        <v>366.00319999999999</v>
      </c>
      <c r="E6533" s="31">
        <v>545.44169999999997</v>
      </c>
      <c r="F6533" s="31">
        <v>102.11320000000001</v>
      </c>
      <c r="G6533" s="31">
        <v>456.32380000000001</v>
      </c>
      <c r="H6533" s="31">
        <v>11.24762</v>
      </c>
      <c r="I6533" s="31">
        <v>2682.88</v>
      </c>
      <c r="J6533" s="31">
        <v>4753.2969999999996</v>
      </c>
      <c r="K6533" s="31">
        <v>2739.768</v>
      </c>
      <c r="L6533" s="31">
        <v>180.17</v>
      </c>
      <c r="M6533" s="31">
        <v>175.04</v>
      </c>
      <c r="N6533" s="31">
        <v>133.47229999999999</v>
      </c>
      <c r="O6533" s="31">
        <v>70.532399999999996</v>
      </c>
      <c r="P6533" s="31">
        <v>100.9592</v>
      </c>
      <c r="Q6533" s="31">
        <v>2387.2390999999998</v>
      </c>
      <c r="R6533" s="31">
        <v>91.935000000000002</v>
      </c>
      <c r="S6533" s="31">
        <v>117.0668</v>
      </c>
    </row>
    <row r="6534" spans="1:19" x14ac:dyDescent="0.35">
      <c r="A6534" s="2">
        <v>42016</v>
      </c>
      <c r="B6534" s="31">
        <v>392.52199999999999</v>
      </c>
      <c r="C6534" s="31">
        <v>939.92100000000005</v>
      </c>
      <c r="D6534" s="31">
        <v>360.47329999999999</v>
      </c>
      <c r="E6534" s="31">
        <v>539.6508</v>
      </c>
      <c r="F6534" s="31">
        <v>103.515</v>
      </c>
      <c r="G6534" s="31">
        <v>440.6035</v>
      </c>
      <c r="H6534" s="31">
        <v>11.34615</v>
      </c>
      <c r="I6534" s="31">
        <v>2682.88</v>
      </c>
      <c r="J6534" s="31">
        <v>4771.21</v>
      </c>
      <c r="K6534" s="31">
        <v>2739.2440000000001</v>
      </c>
      <c r="L6534" s="31">
        <v>179.04</v>
      </c>
      <c r="M6534" s="31">
        <v>174.57</v>
      </c>
      <c r="N6534" s="31">
        <v>132.38399999999999</v>
      </c>
      <c r="O6534" s="31">
        <v>70.6631</v>
      </c>
      <c r="P6534" s="31">
        <v>100.81780000000001</v>
      </c>
      <c r="Q6534" s="31">
        <v>2372.7984000000001</v>
      </c>
      <c r="R6534" s="31">
        <v>91.983000000000004</v>
      </c>
      <c r="S6534" s="31">
        <v>116.6217</v>
      </c>
    </row>
    <row r="6535" spans="1:19" x14ac:dyDescent="0.35">
      <c r="A6535" s="2">
        <v>42017</v>
      </c>
      <c r="B6535" s="31">
        <v>385.49849999999998</v>
      </c>
      <c r="C6535" s="31">
        <v>935.351</v>
      </c>
      <c r="D6535" s="31">
        <v>350.37869999999998</v>
      </c>
      <c r="E6535" s="31">
        <v>525.58690000000001</v>
      </c>
      <c r="F6535" s="31">
        <v>103.6493</v>
      </c>
      <c r="G6535" s="31">
        <v>435.39949999999999</v>
      </c>
      <c r="H6535" s="31">
        <v>11.33478</v>
      </c>
      <c r="I6535" s="31">
        <v>2684.509</v>
      </c>
      <c r="J6535" s="31">
        <v>4780.4549999999999</v>
      </c>
      <c r="K6535" s="31">
        <v>2738.72</v>
      </c>
      <c r="L6535" s="31">
        <v>178.47</v>
      </c>
      <c r="M6535" s="31">
        <v>174.64</v>
      </c>
      <c r="N6535" s="31">
        <v>132.12979999999999</v>
      </c>
      <c r="O6535" s="31">
        <v>70.745999999999995</v>
      </c>
      <c r="P6535" s="31">
        <v>100.5061</v>
      </c>
      <c r="Q6535" s="31">
        <v>2383.6311999999998</v>
      </c>
      <c r="R6535" s="31">
        <v>92.31</v>
      </c>
      <c r="S6535" s="31">
        <v>117.0474</v>
      </c>
    </row>
    <row r="6536" spans="1:19" x14ac:dyDescent="0.35">
      <c r="A6536" s="2">
        <v>42018</v>
      </c>
      <c r="B6536" s="31">
        <v>400.95</v>
      </c>
      <c r="C6536" s="31">
        <v>990.97</v>
      </c>
      <c r="D6536" s="31">
        <v>350.26459999999997</v>
      </c>
      <c r="E6536" s="31">
        <v>497.9828</v>
      </c>
      <c r="F6536" s="31">
        <v>103.65770000000001</v>
      </c>
      <c r="G6536" s="31">
        <v>437.67619999999999</v>
      </c>
      <c r="H6536" s="31">
        <v>11.338570000000001</v>
      </c>
      <c r="I6536" s="31">
        <v>2686.319</v>
      </c>
      <c r="J6536" s="31">
        <v>4797.2110000000002</v>
      </c>
      <c r="K6536" s="31">
        <v>2748.8519999999999</v>
      </c>
      <c r="L6536" s="31">
        <v>177.72</v>
      </c>
      <c r="M6536" s="31">
        <v>174.08</v>
      </c>
      <c r="N6536" s="31">
        <v>131.71680000000001</v>
      </c>
      <c r="O6536" s="31">
        <v>71.723200000000006</v>
      </c>
      <c r="P6536" s="31">
        <v>100.5562</v>
      </c>
      <c r="Q6536" s="31">
        <v>2373.2853</v>
      </c>
      <c r="R6536" s="31">
        <v>92.161000000000001</v>
      </c>
      <c r="S6536" s="31">
        <v>116.3798</v>
      </c>
    </row>
    <row r="6537" spans="1:19" x14ac:dyDescent="0.35">
      <c r="A6537" s="2">
        <v>42019</v>
      </c>
      <c r="B6537" s="31">
        <v>388.79050000000001</v>
      </c>
      <c r="C6537" s="31">
        <v>958.56100000000004</v>
      </c>
      <c r="D6537" s="31">
        <v>360.5274</v>
      </c>
      <c r="E6537" s="31">
        <v>504.86939999999998</v>
      </c>
      <c r="F6537" s="31">
        <v>106.20010000000001</v>
      </c>
      <c r="G6537" s="31">
        <v>429.76179999999999</v>
      </c>
      <c r="H6537" s="31">
        <v>11.28173</v>
      </c>
      <c r="I6537" s="31">
        <v>2685.7759999999998</v>
      </c>
      <c r="J6537" s="31">
        <v>4818.59</v>
      </c>
      <c r="K6537" s="31">
        <v>2751.9960000000001</v>
      </c>
      <c r="L6537" s="31">
        <v>176.08</v>
      </c>
      <c r="M6537" s="31">
        <v>170.73</v>
      </c>
      <c r="N6537" s="31">
        <v>129.92160000000001</v>
      </c>
      <c r="O6537" s="31">
        <v>71.740799999999993</v>
      </c>
      <c r="P6537" s="31">
        <v>98.846599999999995</v>
      </c>
      <c r="Q6537" s="31">
        <v>2383.8242</v>
      </c>
      <c r="R6537" s="31">
        <v>92.352000000000004</v>
      </c>
      <c r="S6537" s="31">
        <v>118.13120000000001</v>
      </c>
    </row>
    <row r="6538" spans="1:19" x14ac:dyDescent="0.35">
      <c r="A6538" s="2">
        <v>42020</v>
      </c>
      <c r="B6538" s="31">
        <v>403.77420000000001</v>
      </c>
      <c r="C6538" s="31">
        <v>999.23400000000004</v>
      </c>
      <c r="D6538" s="31">
        <v>359.7672</v>
      </c>
      <c r="E6538" s="31">
        <v>512.47149999999999</v>
      </c>
      <c r="F6538" s="31">
        <v>107.2238</v>
      </c>
      <c r="G6538" s="31">
        <v>430.08699999999999</v>
      </c>
      <c r="H6538" s="31">
        <v>11.149089999999999</v>
      </c>
      <c r="I6538" s="31">
        <v>2686.5</v>
      </c>
      <c r="J6538" s="31">
        <v>4800.6779999999999</v>
      </c>
      <c r="K6538" s="31">
        <v>2751.9960000000001</v>
      </c>
      <c r="L6538" s="31">
        <v>178.2</v>
      </c>
      <c r="M6538" s="31">
        <v>173.75</v>
      </c>
      <c r="N6538" s="31">
        <v>131.35140000000001</v>
      </c>
      <c r="O6538" s="31">
        <v>71.277199999999993</v>
      </c>
      <c r="P6538" s="31">
        <v>98.079300000000003</v>
      </c>
      <c r="Q6538" s="31">
        <v>2377.567</v>
      </c>
      <c r="R6538" s="31">
        <v>92.52</v>
      </c>
      <c r="S6538" s="31">
        <v>117.37649999999999</v>
      </c>
    </row>
    <row r="6539" spans="1:19" x14ac:dyDescent="0.35">
      <c r="A6539" s="2">
        <v>42023</v>
      </c>
      <c r="B6539" s="31">
        <v>403.77420000000001</v>
      </c>
      <c r="C6539" s="31">
        <v>999.23400000000004</v>
      </c>
      <c r="D6539" s="31">
        <v>359.7672</v>
      </c>
      <c r="E6539" s="31">
        <v>512.47149999999999</v>
      </c>
      <c r="F6539" s="31">
        <v>107.2238</v>
      </c>
      <c r="G6539" s="31">
        <v>430.08699999999999</v>
      </c>
      <c r="H6539" s="31">
        <v>11.149089999999999</v>
      </c>
      <c r="I6539" s="31">
        <v>2690.4830000000002</v>
      </c>
      <c r="J6539" s="31">
        <v>4800.6779999999999</v>
      </c>
      <c r="K6539" s="31">
        <v>2757.761</v>
      </c>
      <c r="L6539" s="31">
        <v>178.2</v>
      </c>
      <c r="M6539" s="31">
        <v>173.75</v>
      </c>
      <c r="N6539" s="31">
        <v>131.35140000000001</v>
      </c>
      <c r="O6539" s="31">
        <v>71.322900000000004</v>
      </c>
      <c r="P6539" s="31">
        <v>99.220799999999997</v>
      </c>
      <c r="Q6539" s="31">
        <v>2365.29</v>
      </c>
      <c r="R6539" s="31">
        <v>92.52</v>
      </c>
      <c r="S6539" s="31">
        <v>111.5609</v>
      </c>
    </row>
    <row r="6540" spans="1:19" x14ac:dyDescent="0.35">
      <c r="A6540" s="2">
        <v>42024</v>
      </c>
      <c r="B6540" s="31">
        <v>385.65260000000001</v>
      </c>
      <c r="C6540" s="31">
        <v>963.87800000000004</v>
      </c>
      <c r="D6540" s="31">
        <v>360.90750000000003</v>
      </c>
      <c r="E6540" s="31">
        <v>510.41449999999998</v>
      </c>
      <c r="F6540" s="31">
        <v>108.6754</v>
      </c>
      <c r="G6540" s="31">
        <v>425.85879999999997</v>
      </c>
      <c r="H6540" s="31">
        <v>11.084669999999999</v>
      </c>
      <c r="I6540" s="31">
        <v>2687.768</v>
      </c>
      <c r="J6540" s="31">
        <v>4800.6779999999999</v>
      </c>
      <c r="K6540" s="31">
        <v>2756.364</v>
      </c>
      <c r="L6540" s="31">
        <v>178.53</v>
      </c>
      <c r="M6540" s="31">
        <v>172.98</v>
      </c>
      <c r="N6540" s="31">
        <v>132.3999</v>
      </c>
      <c r="O6540" s="31">
        <v>70.842799999999997</v>
      </c>
      <c r="P6540" s="31">
        <v>98.716099999999997</v>
      </c>
      <c r="Q6540" s="31">
        <v>2377.1098000000002</v>
      </c>
      <c r="R6540" s="31">
        <v>93.046000000000006</v>
      </c>
      <c r="S6540" s="31">
        <v>113.36069999999999</v>
      </c>
    </row>
    <row r="6541" spans="1:19" x14ac:dyDescent="0.35">
      <c r="A6541" s="2">
        <v>42025</v>
      </c>
      <c r="B6541" s="31">
        <v>393.49740000000003</v>
      </c>
      <c r="C6541" s="31">
        <v>976.02300000000002</v>
      </c>
      <c r="D6541" s="31">
        <v>358.05669999999998</v>
      </c>
      <c r="E6541" s="31">
        <v>517.52470000000005</v>
      </c>
      <c r="F6541" s="31">
        <v>108.63339999999999</v>
      </c>
      <c r="G6541" s="31">
        <v>426.5093</v>
      </c>
      <c r="H6541" s="31">
        <v>10.80803</v>
      </c>
      <c r="I6541" s="31">
        <v>2682.337</v>
      </c>
      <c r="J6541" s="31">
        <v>4785.0770000000002</v>
      </c>
      <c r="K6541" s="31">
        <v>2740.991</v>
      </c>
      <c r="L6541" s="31">
        <v>179.4</v>
      </c>
      <c r="M6541" s="31">
        <v>172.38</v>
      </c>
      <c r="N6541" s="31">
        <v>132.90029999999999</v>
      </c>
      <c r="O6541" s="31">
        <v>71.189499999999995</v>
      </c>
      <c r="P6541" s="31">
        <v>98.834199999999996</v>
      </c>
      <c r="Q6541" s="31">
        <v>2423.7570999999998</v>
      </c>
      <c r="R6541" s="31">
        <v>92.903999999999996</v>
      </c>
      <c r="S6541" s="31">
        <v>116.00239999999999</v>
      </c>
    </row>
    <row r="6542" spans="1:19" x14ac:dyDescent="0.35">
      <c r="A6542" s="2">
        <v>42026</v>
      </c>
      <c r="B6542" s="31">
        <v>389.81029999999998</v>
      </c>
      <c r="C6542" s="31">
        <v>975.08900000000006</v>
      </c>
      <c r="D6542" s="31">
        <v>360.33730000000003</v>
      </c>
      <c r="E6542" s="31">
        <v>507.82080000000002</v>
      </c>
      <c r="F6542" s="31">
        <v>109.22069999999999</v>
      </c>
      <c r="G6542" s="31">
        <v>423.58210000000003</v>
      </c>
      <c r="H6542" s="31">
        <v>10.61476</v>
      </c>
      <c r="I6542" s="31">
        <v>2672.9229999999998</v>
      </c>
      <c r="J6542" s="31">
        <v>4773.5209999999997</v>
      </c>
      <c r="K6542" s="31">
        <v>2757.2370000000001</v>
      </c>
      <c r="L6542" s="31">
        <v>182.05</v>
      </c>
      <c r="M6542" s="31">
        <v>176.26</v>
      </c>
      <c r="N6542" s="31">
        <v>135.50579999999999</v>
      </c>
      <c r="O6542" s="31">
        <v>71.091899999999995</v>
      </c>
      <c r="P6542" s="31">
        <v>97.381</v>
      </c>
      <c r="Q6542" s="31">
        <v>2442.3499000000002</v>
      </c>
      <c r="R6542" s="31">
        <v>94.076999999999998</v>
      </c>
      <c r="S6542" s="31">
        <v>116.86360000000001</v>
      </c>
    </row>
    <row r="6543" spans="1:19" x14ac:dyDescent="0.35">
      <c r="A6543" s="2">
        <v>42027</v>
      </c>
      <c r="B6543" s="31">
        <v>391.7715</v>
      </c>
      <c r="C6543" s="31">
        <v>986.29899999999998</v>
      </c>
      <c r="D6543" s="31">
        <v>362.23779999999999</v>
      </c>
      <c r="E6543" s="31">
        <v>494.76310000000001</v>
      </c>
      <c r="F6543" s="31">
        <v>108.5411</v>
      </c>
      <c r="G6543" s="31">
        <v>421.84739999999999</v>
      </c>
      <c r="H6543" s="31">
        <v>10.440440000000001</v>
      </c>
      <c r="I6543" s="31">
        <v>2686.5</v>
      </c>
      <c r="J6543" s="31">
        <v>4793.7439999999997</v>
      </c>
      <c r="K6543" s="31">
        <v>2774.5320000000002</v>
      </c>
      <c r="L6543" s="31">
        <v>180.95</v>
      </c>
      <c r="M6543" s="31">
        <v>175.62</v>
      </c>
      <c r="N6543" s="31">
        <v>135.57730000000001</v>
      </c>
      <c r="O6543" s="31">
        <v>71.149799999999999</v>
      </c>
      <c r="P6543" s="31">
        <v>95.955799999999996</v>
      </c>
      <c r="Q6543" s="31">
        <v>2460.6275999999998</v>
      </c>
      <c r="R6543" s="31">
        <v>94.762</v>
      </c>
      <c r="S6543" s="31">
        <v>119.0056</v>
      </c>
    </row>
    <row r="6544" spans="1:19" x14ac:dyDescent="0.35">
      <c r="A6544" s="2">
        <v>42030</v>
      </c>
      <c r="B6544" s="31">
        <v>387.3784</v>
      </c>
      <c r="C6544" s="31">
        <v>967.97400000000005</v>
      </c>
      <c r="D6544" s="31">
        <v>360.33730000000003</v>
      </c>
      <c r="E6544" s="31">
        <v>500.80009999999999</v>
      </c>
      <c r="F6544" s="31">
        <v>107.4335</v>
      </c>
      <c r="G6544" s="31">
        <v>426.5093</v>
      </c>
      <c r="H6544" s="31">
        <v>10.37223</v>
      </c>
      <c r="I6544" s="31">
        <v>2688.8539999999998</v>
      </c>
      <c r="J6544" s="31">
        <v>4787.3879999999999</v>
      </c>
      <c r="K6544" s="31">
        <v>2764.4</v>
      </c>
      <c r="L6544" s="31">
        <v>181.79</v>
      </c>
      <c r="M6544" s="31">
        <v>177.83</v>
      </c>
      <c r="N6544" s="31">
        <v>135.64869999999999</v>
      </c>
      <c r="O6544" s="31">
        <v>70.783600000000007</v>
      </c>
      <c r="P6544" s="31">
        <v>96.010199999999998</v>
      </c>
      <c r="Q6544" s="31">
        <v>2455.3418000000001</v>
      </c>
      <c r="R6544" s="31">
        <v>94.802000000000007</v>
      </c>
      <c r="S6544" s="31">
        <v>118.31699999999999</v>
      </c>
    </row>
    <row r="6545" spans="1:19" x14ac:dyDescent="0.35">
      <c r="A6545" s="2">
        <v>42031</v>
      </c>
      <c r="B6545" s="31">
        <v>398.04739999999998</v>
      </c>
      <c r="C6545" s="31">
        <v>994.63499999999999</v>
      </c>
      <c r="D6545" s="31">
        <v>360.7174</v>
      </c>
      <c r="E6545" s="31">
        <v>486.08780000000002</v>
      </c>
      <c r="F6545" s="31">
        <v>108.4823</v>
      </c>
      <c r="G6545" s="31">
        <v>422.28109999999998</v>
      </c>
      <c r="H6545" s="31">
        <v>10.394970000000001</v>
      </c>
      <c r="I6545" s="31">
        <v>2680.3449999999998</v>
      </c>
      <c r="J6545" s="31">
        <v>4793.1660000000002</v>
      </c>
      <c r="K6545" s="31">
        <v>2769.116</v>
      </c>
      <c r="L6545" s="31">
        <v>179.71</v>
      </c>
      <c r="M6545" s="31">
        <v>177.25</v>
      </c>
      <c r="N6545" s="31">
        <v>132.73349999999999</v>
      </c>
      <c r="O6545" s="31">
        <v>71.349599999999995</v>
      </c>
      <c r="P6545" s="31">
        <v>97.241900000000001</v>
      </c>
      <c r="Q6545" s="31">
        <v>2458.2145999999998</v>
      </c>
      <c r="R6545" s="31">
        <v>94.022000000000006</v>
      </c>
      <c r="S6545" s="31">
        <v>116.44110000000001</v>
      </c>
    </row>
    <row r="6546" spans="1:19" x14ac:dyDescent="0.35">
      <c r="A6546" s="2">
        <v>42032</v>
      </c>
      <c r="B6546" s="31">
        <v>389.0258</v>
      </c>
      <c r="C6546" s="31">
        <v>989.53300000000002</v>
      </c>
      <c r="D6546" s="31">
        <v>363.37810000000002</v>
      </c>
      <c r="E6546" s="31">
        <v>492.03530000000001</v>
      </c>
      <c r="F6546" s="31">
        <v>108.004</v>
      </c>
      <c r="G6546" s="31">
        <v>420.76330000000002</v>
      </c>
      <c r="H6546" s="31">
        <v>10.28886</v>
      </c>
      <c r="I6546" s="31">
        <v>2677.0859999999998</v>
      </c>
      <c r="J6546" s="31">
        <v>4823.2129999999997</v>
      </c>
      <c r="K6546" s="31">
        <v>2774.7060000000001</v>
      </c>
      <c r="L6546" s="31">
        <v>176.3</v>
      </c>
      <c r="M6546" s="31">
        <v>173.43</v>
      </c>
      <c r="N6546" s="31">
        <v>131.04159999999999</v>
      </c>
      <c r="O6546" s="31">
        <v>71.1982</v>
      </c>
      <c r="P6546" s="31">
        <v>96.733599999999996</v>
      </c>
      <c r="Q6546" s="31">
        <v>2445.3310000000001</v>
      </c>
      <c r="R6546" s="31">
        <v>94.466999999999999</v>
      </c>
      <c r="S6546" s="31">
        <v>115.5556</v>
      </c>
    </row>
    <row r="6547" spans="1:19" x14ac:dyDescent="0.35">
      <c r="A6547" s="2">
        <v>42033</v>
      </c>
      <c r="B6547" s="31">
        <v>393.41890000000001</v>
      </c>
      <c r="C6547" s="31">
        <v>999.80899999999997</v>
      </c>
      <c r="D6547" s="31">
        <v>359.00689999999997</v>
      </c>
      <c r="E6547" s="31">
        <v>484.20960000000002</v>
      </c>
      <c r="F6547" s="31">
        <v>105.3777</v>
      </c>
      <c r="G6547" s="31">
        <v>419.89600000000002</v>
      </c>
      <c r="H6547" s="31">
        <v>10.17896</v>
      </c>
      <c r="I6547" s="31">
        <v>2678.1729999999998</v>
      </c>
      <c r="J6547" s="31">
        <v>4812.8119999999999</v>
      </c>
      <c r="K6547" s="31">
        <v>2774.357</v>
      </c>
      <c r="L6547" s="31">
        <v>178.69</v>
      </c>
      <c r="M6547" s="31">
        <v>176.42</v>
      </c>
      <c r="N6547" s="31">
        <v>132.9957</v>
      </c>
      <c r="O6547" s="31">
        <v>71.001599999999996</v>
      </c>
      <c r="P6547" s="31">
        <v>96.704800000000006</v>
      </c>
      <c r="Q6547" s="31">
        <v>2416.8652999999999</v>
      </c>
      <c r="R6547" s="31">
        <v>94.781999999999996</v>
      </c>
      <c r="S6547" s="31">
        <v>113.55500000000001</v>
      </c>
    </row>
    <row r="6548" spans="1:19" x14ac:dyDescent="0.35">
      <c r="A6548" s="2">
        <v>42034</v>
      </c>
      <c r="B6548" s="31">
        <v>423.22930000000002</v>
      </c>
      <c r="C6548" s="31">
        <v>1062.6880000000001</v>
      </c>
      <c r="D6548" s="31">
        <v>362.61790000000002</v>
      </c>
      <c r="E6548" s="31">
        <v>493.86869999999999</v>
      </c>
      <c r="F6548" s="31">
        <v>107.3327</v>
      </c>
      <c r="G6548" s="31">
        <v>416.75189999999998</v>
      </c>
      <c r="H6548" s="31">
        <v>10.205489999999999</v>
      </c>
      <c r="I6548" s="31">
        <v>2681.6120000000001</v>
      </c>
      <c r="J6548" s="31">
        <v>4838.2359999999999</v>
      </c>
      <c r="K6548" s="31">
        <v>2786.0610000000001</v>
      </c>
      <c r="L6548" s="31">
        <v>176.03</v>
      </c>
      <c r="M6548" s="31">
        <v>172.18</v>
      </c>
      <c r="N6548" s="31">
        <v>131.58170000000001</v>
      </c>
      <c r="O6548" s="31">
        <v>71.363</v>
      </c>
      <c r="P6548" s="31">
        <v>96.245999999999995</v>
      </c>
      <c r="Q6548" s="31">
        <v>2388.2266</v>
      </c>
      <c r="R6548" s="31">
        <v>94.804000000000002</v>
      </c>
      <c r="S6548" s="31">
        <v>113.73860000000001</v>
      </c>
    </row>
    <row r="6549" spans="1:19" x14ac:dyDescent="0.35">
      <c r="A6549" s="2">
        <v>42037</v>
      </c>
      <c r="B6549" s="31">
        <v>437.27159999999998</v>
      </c>
      <c r="C6549" s="31">
        <v>1109.973</v>
      </c>
      <c r="D6549" s="31">
        <v>388.27480000000003</v>
      </c>
      <c r="E6549" s="31">
        <v>493.60039999999998</v>
      </c>
      <c r="F6549" s="31">
        <v>107.1397</v>
      </c>
      <c r="G6549" s="31">
        <v>416.10140000000001</v>
      </c>
      <c r="H6549" s="31">
        <v>10.125909999999999</v>
      </c>
      <c r="I6549" s="31">
        <v>2679.44</v>
      </c>
      <c r="J6549" s="31">
        <v>4839.9690000000001</v>
      </c>
      <c r="K6549" s="31">
        <v>2785.3620000000001</v>
      </c>
      <c r="L6549" s="31">
        <v>178.56</v>
      </c>
      <c r="M6549" s="31">
        <v>174.07</v>
      </c>
      <c r="N6549" s="31">
        <v>132.98769999999999</v>
      </c>
      <c r="O6549" s="31">
        <v>71.487200000000001</v>
      </c>
      <c r="P6549" s="31">
        <v>96.748800000000003</v>
      </c>
      <c r="Q6549" s="31">
        <v>2394.2676000000001</v>
      </c>
      <c r="R6549" s="31">
        <v>94.504000000000005</v>
      </c>
      <c r="S6549" s="31">
        <v>111.9119</v>
      </c>
    </row>
    <row r="6550" spans="1:19" x14ac:dyDescent="0.35">
      <c r="A6550" s="2">
        <v>42038</v>
      </c>
      <c r="B6550" s="31">
        <v>462.8458</v>
      </c>
      <c r="C6550" s="31">
        <v>1150.7180000000001</v>
      </c>
      <c r="D6550" s="31">
        <v>406.70979999999997</v>
      </c>
      <c r="E6550" s="31">
        <v>510.86169999999998</v>
      </c>
      <c r="F6550" s="31">
        <v>105.7469</v>
      </c>
      <c r="G6550" s="31">
        <v>428.02719999999999</v>
      </c>
      <c r="H6550" s="31">
        <v>10.19791</v>
      </c>
      <c r="I6550" s="31">
        <v>2668.0349999999999</v>
      </c>
      <c r="J6550" s="31">
        <v>4808.1899999999996</v>
      </c>
      <c r="K6550" s="31">
        <v>2777.6759999999999</v>
      </c>
      <c r="L6550" s="31">
        <v>180.77</v>
      </c>
      <c r="M6550" s="31">
        <v>177.12</v>
      </c>
      <c r="N6550" s="31">
        <v>133.9648</v>
      </c>
      <c r="O6550" s="31">
        <v>71.324799999999996</v>
      </c>
      <c r="P6550" s="31">
        <v>97.644499999999994</v>
      </c>
      <c r="Q6550" s="31">
        <v>2425.8078999999998</v>
      </c>
      <c r="R6550" s="31">
        <v>93.6</v>
      </c>
      <c r="S6550" s="31">
        <v>113.5453</v>
      </c>
    </row>
    <row r="6551" spans="1:19" x14ac:dyDescent="0.35">
      <c r="A6551" s="2">
        <v>42039</v>
      </c>
      <c r="B6551" s="31">
        <v>432.72160000000002</v>
      </c>
      <c r="C6551" s="31">
        <v>1064.7719999999999</v>
      </c>
      <c r="D6551" s="31">
        <v>405.7595</v>
      </c>
      <c r="E6551" s="31">
        <v>512.0915</v>
      </c>
      <c r="F6551" s="31">
        <v>106.0993</v>
      </c>
      <c r="G6551" s="31">
        <v>421.5222</v>
      </c>
      <c r="H6551" s="31">
        <v>10.32297</v>
      </c>
      <c r="I6551" s="31">
        <v>2666.5859999999998</v>
      </c>
      <c r="J6551" s="31">
        <v>4805.8779999999997</v>
      </c>
      <c r="K6551" s="31">
        <v>2772.61</v>
      </c>
      <c r="L6551" s="31">
        <v>179.71</v>
      </c>
      <c r="M6551" s="31">
        <v>175.95</v>
      </c>
      <c r="N6551" s="31">
        <v>133.57550000000001</v>
      </c>
      <c r="O6551" s="31">
        <v>71.329899999999995</v>
      </c>
      <c r="P6551" s="31">
        <v>97.439300000000003</v>
      </c>
      <c r="Q6551" s="31">
        <v>2436.5650999999998</v>
      </c>
      <c r="R6551" s="31">
        <v>93.986000000000004</v>
      </c>
      <c r="S6551" s="31">
        <v>113.5356</v>
      </c>
    </row>
    <row r="6552" spans="1:19" x14ac:dyDescent="0.35">
      <c r="A6552" s="2">
        <v>42040</v>
      </c>
      <c r="B6552" s="31">
        <v>451.15699999999998</v>
      </c>
      <c r="C6552" s="31">
        <v>1095.7439999999999</v>
      </c>
      <c r="D6552" s="31">
        <v>411.65109999999999</v>
      </c>
      <c r="E6552" s="31">
        <v>513.18709999999999</v>
      </c>
      <c r="F6552" s="31">
        <v>105.9483</v>
      </c>
      <c r="G6552" s="31">
        <v>425.53359999999998</v>
      </c>
      <c r="H6552" s="31">
        <v>10.394970000000001</v>
      </c>
      <c r="I6552" s="31">
        <v>2667.1289999999999</v>
      </c>
      <c r="J6552" s="31">
        <v>4800.6779999999999</v>
      </c>
      <c r="K6552" s="31">
        <v>2771.9110000000001</v>
      </c>
      <c r="L6552" s="31">
        <v>181.92</v>
      </c>
      <c r="M6552" s="31">
        <v>178.44</v>
      </c>
      <c r="N6552" s="31">
        <v>134.95769999999999</v>
      </c>
      <c r="O6552" s="31">
        <v>71.355000000000004</v>
      </c>
      <c r="P6552" s="31">
        <v>97.487899999999996</v>
      </c>
      <c r="Q6552" s="31">
        <v>2440.0333999999998</v>
      </c>
      <c r="R6552" s="31">
        <v>93.569000000000003</v>
      </c>
      <c r="S6552" s="31">
        <v>113.9126</v>
      </c>
    </row>
    <row r="6553" spans="1:19" x14ac:dyDescent="0.35">
      <c r="A6553" s="2">
        <v>42041</v>
      </c>
      <c r="B6553" s="31">
        <v>460.33550000000002</v>
      </c>
      <c r="C6553" s="31">
        <v>1120.3920000000001</v>
      </c>
      <c r="D6553" s="31">
        <v>418.49290000000002</v>
      </c>
      <c r="E6553" s="31">
        <v>506.4794</v>
      </c>
      <c r="F6553" s="31">
        <v>103.59050000000001</v>
      </c>
      <c r="G6553" s="31">
        <v>422.17270000000002</v>
      </c>
      <c r="H6553" s="31">
        <v>10.51624</v>
      </c>
      <c r="I6553" s="31">
        <v>2670.3879999999999</v>
      </c>
      <c r="J6553" s="31">
        <v>4758.4979999999996</v>
      </c>
      <c r="K6553" s="31">
        <v>2769.116</v>
      </c>
      <c r="L6553" s="31">
        <v>181.74</v>
      </c>
      <c r="M6553" s="31">
        <v>178.4</v>
      </c>
      <c r="N6553" s="31">
        <v>134.32220000000001</v>
      </c>
      <c r="O6553" s="31">
        <v>70.425600000000003</v>
      </c>
      <c r="P6553" s="31">
        <v>96.754000000000005</v>
      </c>
      <c r="Q6553" s="31">
        <v>2431.0551999999998</v>
      </c>
      <c r="R6553" s="31">
        <v>94.697999999999993</v>
      </c>
      <c r="S6553" s="31">
        <v>112.93640000000001</v>
      </c>
    </row>
    <row r="6554" spans="1:19" x14ac:dyDescent="0.35">
      <c r="A6554" s="2">
        <v>42044</v>
      </c>
      <c r="B6554" s="31">
        <v>465.63639999999998</v>
      </c>
      <c r="C6554" s="31">
        <v>1134.4390000000001</v>
      </c>
      <c r="D6554" s="31">
        <v>429.82819999999998</v>
      </c>
      <c r="E6554" s="31">
        <v>508.3134</v>
      </c>
      <c r="F6554" s="31">
        <v>104.1695</v>
      </c>
      <c r="G6554" s="31">
        <v>424.3381</v>
      </c>
      <c r="H6554" s="31">
        <v>10.858650000000001</v>
      </c>
      <c r="I6554" s="31">
        <v>2668.759</v>
      </c>
      <c r="J6554" s="31">
        <v>4754.4530000000004</v>
      </c>
      <c r="K6554" s="31">
        <v>2776.453</v>
      </c>
      <c r="L6554" s="31">
        <v>180.81</v>
      </c>
      <c r="M6554" s="31">
        <v>177.08</v>
      </c>
      <c r="N6554" s="31">
        <v>133.90119999999999</v>
      </c>
      <c r="O6554" s="31">
        <v>70.688599999999994</v>
      </c>
      <c r="P6554" s="31">
        <v>96.677400000000006</v>
      </c>
      <c r="Q6554" s="31">
        <v>2416.8344999999999</v>
      </c>
      <c r="R6554" s="31">
        <v>94.448999999999998</v>
      </c>
      <c r="S6554" s="31">
        <v>112.6754</v>
      </c>
    </row>
    <row r="6555" spans="1:19" x14ac:dyDescent="0.35">
      <c r="A6555" s="2">
        <v>42045</v>
      </c>
      <c r="B6555" s="31">
        <v>451.36709999999999</v>
      </c>
      <c r="C6555" s="31">
        <v>1115.7940000000001</v>
      </c>
      <c r="D6555" s="31">
        <v>420.69099999999997</v>
      </c>
      <c r="E6555" s="31">
        <v>501.18189999999998</v>
      </c>
      <c r="F6555" s="31">
        <v>103.3892</v>
      </c>
      <c r="G6555" s="31">
        <v>420.01299999999998</v>
      </c>
      <c r="H6555" s="31">
        <v>10.852589999999999</v>
      </c>
      <c r="I6555" s="31">
        <v>2662.9659999999999</v>
      </c>
      <c r="J6555" s="31">
        <v>4745.2079999999996</v>
      </c>
      <c r="K6555" s="31">
        <v>2769.8150000000001</v>
      </c>
      <c r="L6555" s="31">
        <v>182.56</v>
      </c>
      <c r="M6555" s="31">
        <v>177.86</v>
      </c>
      <c r="N6555" s="31">
        <v>135.86320000000001</v>
      </c>
      <c r="O6555" s="31">
        <v>70.272900000000007</v>
      </c>
      <c r="P6555" s="31">
        <v>96.578199999999995</v>
      </c>
      <c r="Q6555" s="31">
        <v>2402.0711999999999</v>
      </c>
      <c r="R6555" s="31">
        <v>94.757999999999996</v>
      </c>
      <c r="S6555" s="31">
        <v>113.09099999999999</v>
      </c>
    </row>
    <row r="6556" spans="1:19" x14ac:dyDescent="0.35">
      <c r="A6556" s="2">
        <v>42046</v>
      </c>
      <c r="B6556" s="31">
        <v>439.32650000000001</v>
      </c>
      <c r="C6556" s="31">
        <v>1102.9659999999999</v>
      </c>
      <c r="D6556" s="31">
        <v>413.5684</v>
      </c>
      <c r="E6556" s="31">
        <v>501.63380000000001</v>
      </c>
      <c r="F6556" s="31">
        <v>102.33199999999999</v>
      </c>
      <c r="G6556" s="31">
        <v>423.21010000000001</v>
      </c>
      <c r="H6556" s="31">
        <v>10.913180000000001</v>
      </c>
      <c r="I6556" s="31">
        <v>2662.9659999999999</v>
      </c>
      <c r="J6556" s="31">
        <v>4745.2079999999996</v>
      </c>
      <c r="K6556" s="31">
        <v>2772.4349999999999</v>
      </c>
      <c r="L6556" s="31">
        <v>182.87</v>
      </c>
      <c r="M6556" s="31">
        <v>177.98</v>
      </c>
      <c r="N6556" s="31">
        <v>136.5146</v>
      </c>
      <c r="O6556" s="31">
        <v>69.627600000000001</v>
      </c>
      <c r="P6556" s="31">
        <v>96.411199999999994</v>
      </c>
      <c r="Q6556" s="31">
        <v>2388.9395</v>
      </c>
      <c r="R6556" s="31">
        <v>94.984999999999999</v>
      </c>
      <c r="S6556" s="31">
        <v>112.8398</v>
      </c>
    </row>
    <row r="6557" spans="1:19" x14ac:dyDescent="0.35">
      <c r="A6557" s="2">
        <v>42047</v>
      </c>
      <c r="B6557" s="31">
        <v>464.23489999999998</v>
      </c>
      <c r="C6557" s="31">
        <v>1138.2329999999999</v>
      </c>
      <c r="D6557" s="31">
        <v>425.95749999999998</v>
      </c>
      <c r="E6557" s="31">
        <v>514.24599999999998</v>
      </c>
      <c r="F6557" s="31">
        <v>102.4243</v>
      </c>
      <c r="G6557" s="31">
        <v>425.80079999999998</v>
      </c>
      <c r="H6557" s="31">
        <v>11.07671</v>
      </c>
      <c r="I6557" s="31">
        <v>2663.69</v>
      </c>
      <c r="J6557" s="31">
        <v>4747.5190000000002</v>
      </c>
      <c r="K6557" s="31">
        <v>2780.9949999999999</v>
      </c>
      <c r="L6557" s="31">
        <v>184.49</v>
      </c>
      <c r="M6557" s="31">
        <v>179.83</v>
      </c>
      <c r="N6557" s="31">
        <v>138.04759999999999</v>
      </c>
      <c r="O6557" s="31">
        <v>70.439099999999996</v>
      </c>
      <c r="P6557" s="31">
        <v>96.987200000000001</v>
      </c>
      <c r="Q6557" s="31">
        <v>2413.7420999999999</v>
      </c>
      <c r="R6557" s="31">
        <v>94.093999999999994</v>
      </c>
      <c r="S6557" s="31">
        <v>113.9126</v>
      </c>
    </row>
    <row r="6558" spans="1:19" x14ac:dyDescent="0.35">
      <c r="A6558" s="2">
        <v>42048</v>
      </c>
      <c r="B6558" s="31">
        <v>479.94299999999998</v>
      </c>
      <c r="C6558" s="31">
        <v>1158.0409999999999</v>
      </c>
      <c r="D6558" s="31">
        <v>441.23160000000001</v>
      </c>
      <c r="E6558" s="31">
        <v>513.84310000000005</v>
      </c>
      <c r="F6558" s="31">
        <v>102.96129999999999</v>
      </c>
      <c r="G6558" s="31">
        <v>429.25290000000001</v>
      </c>
      <c r="H6558" s="31">
        <v>11.122249999999999</v>
      </c>
      <c r="I6558" s="31">
        <v>2660.431</v>
      </c>
      <c r="J6558" s="31">
        <v>4740.585</v>
      </c>
      <c r="K6558" s="31">
        <v>2779.0740000000001</v>
      </c>
      <c r="L6558" s="31">
        <v>185.33</v>
      </c>
      <c r="M6558" s="31">
        <v>181.05</v>
      </c>
      <c r="N6558" s="31">
        <v>139.07230000000001</v>
      </c>
      <c r="O6558" s="31">
        <v>70.625600000000006</v>
      </c>
      <c r="P6558" s="31">
        <v>97.242500000000007</v>
      </c>
      <c r="Q6558" s="31">
        <v>2452.3303999999998</v>
      </c>
      <c r="R6558" s="31">
        <v>94.200999999999993</v>
      </c>
      <c r="S6558" s="31">
        <v>115.3043</v>
      </c>
    </row>
    <row r="6559" spans="1:19" x14ac:dyDescent="0.35">
      <c r="A6559" s="2">
        <v>42051</v>
      </c>
      <c r="B6559" s="31">
        <v>479.94299999999998</v>
      </c>
      <c r="C6559" s="31">
        <v>1158.0409999999999</v>
      </c>
      <c r="D6559" s="31">
        <v>441.23160000000001</v>
      </c>
      <c r="E6559" s="31">
        <v>513.84310000000005</v>
      </c>
      <c r="F6559" s="31">
        <v>102.96129999999999</v>
      </c>
      <c r="G6559" s="31">
        <v>429.25290000000001</v>
      </c>
      <c r="H6559" s="31">
        <v>11.122249999999999</v>
      </c>
      <c r="I6559" s="31">
        <v>2657.172</v>
      </c>
      <c r="J6559" s="31">
        <v>4740.585</v>
      </c>
      <c r="K6559" s="31">
        <v>2778.0250000000001</v>
      </c>
      <c r="L6559" s="31">
        <v>185.33</v>
      </c>
      <c r="M6559" s="31">
        <v>181.05</v>
      </c>
      <c r="N6559" s="31">
        <v>139.07230000000001</v>
      </c>
      <c r="O6559" s="31">
        <v>70.745000000000005</v>
      </c>
      <c r="P6559" s="31">
        <v>97.258600000000001</v>
      </c>
      <c r="Q6559" s="31">
        <v>2445.9755</v>
      </c>
      <c r="R6559" s="31">
        <v>94.200999999999993</v>
      </c>
      <c r="S6559" s="31">
        <v>115.4783</v>
      </c>
    </row>
    <row r="6560" spans="1:19" x14ac:dyDescent="0.35">
      <c r="A6560" s="2">
        <v>42052</v>
      </c>
      <c r="B6560" s="31">
        <v>486.565</v>
      </c>
      <c r="C6560" s="31">
        <v>1145.7070000000001</v>
      </c>
      <c r="D6560" s="31">
        <v>436.26749999999998</v>
      </c>
      <c r="E6560" s="31">
        <v>506.07659999999998</v>
      </c>
      <c r="F6560" s="31">
        <v>101.40900000000001</v>
      </c>
      <c r="G6560" s="31">
        <v>436.58870000000002</v>
      </c>
      <c r="H6560" s="31">
        <v>11.16399</v>
      </c>
      <c r="I6560" s="31">
        <v>2665.319</v>
      </c>
      <c r="J6560" s="31">
        <v>4704.183</v>
      </c>
      <c r="K6560" s="31">
        <v>2772.4349999999999</v>
      </c>
      <c r="L6560" s="31">
        <v>185.55</v>
      </c>
      <c r="M6560" s="31">
        <v>181.32</v>
      </c>
      <c r="N6560" s="31">
        <v>139.22329999999999</v>
      </c>
      <c r="O6560" s="31">
        <v>70.441400000000002</v>
      </c>
      <c r="P6560" s="31">
        <v>97.210700000000003</v>
      </c>
      <c r="Q6560" s="31">
        <v>2443.5945000000002</v>
      </c>
      <c r="R6560" s="31">
        <v>94.061000000000007</v>
      </c>
      <c r="S6560" s="31">
        <v>116.25149999999999</v>
      </c>
    </row>
    <row r="6561" spans="1:19" x14ac:dyDescent="0.35">
      <c r="A6561" s="2">
        <v>42053</v>
      </c>
      <c r="B6561" s="31">
        <v>471.78089999999997</v>
      </c>
      <c r="C6561" s="31">
        <v>1131.6289999999999</v>
      </c>
      <c r="D6561" s="31">
        <v>436.64940000000001</v>
      </c>
      <c r="E6561" s="31">
        <v>514.69359999999995</v>
      </c>
      <c r="F6561" s="31">
        <v>100.7042</v>
      </c>
      <c r="G6561" s="31">
        <v>431.19470000000001</v>
      </c>
      <c r="H6561" s="31">
        <v>11.28163</v>
      </c>
      <c r="I6561" s="31">
        <v>2661.5169999999998</v>
      </c>
      <c r="J6561" s="31">
        <v>4732.4960000000001</v>
      </c>
      <c r="K6561" s="31">
        <v>2771.038</v>
      </c>
      <c r="L6561" s="31">
        <v>185.51</v>
      </c>
      <c r="M6561" s="31">
        <v>181.64</v>
      </c>
      <c r="N6561" s="31">
        <v>139.35830000000001</v>
      </c>
      <c r="O6561" s="31">
        <v>70.345299999999995</v>
      </c>
      <c r="P6561" s="31">
        <v>96.889899999999997</v>
      </c>
      <c r="Q6561" s="31">
        <v>2448.5001000000002</v>
      </c>
      <c r="R6561" s="31">
        <v>94.197999999999993</v>
      </c>
      <c r="S6561" s="31">
        <v>116.5124</v>
      </c>
    </row>
    <row r="6562" spans="1:19" x14ac:dyDescent="0.35">
      <c r="A6562" s="2">
        <v>42054</v>
      </c>
      <c r="B6562" s="31">
        <v>468.93189999999998</v>
      </c>
      <c r="C6562" s="31">
        <v>1145.52</v>
      </c>
      <c r="D6562" s="31">
        <v>427.29399999999998</v>
      </c>
      <c r="E6562" s="31">
        <v>515.29790000000003</v>
      </c>
      <c r="F6562" s="31">
        <v>101.32510000000001</v>
      </c>
      <c r="G6562" s="31">
        <v>436.37290000000002</v>
      </c>
      <c r="H6562" s="31">
        <v>11.28922</v>
      </c>
      <c r="I6562" s="31">
        <v>2665.8620000000001</v>
      </c>
      <c r="J6562" s="31">
        <v>4716.8950000000004</v>
      </c>
      <c r="K6562" s="31">
        <v>2772.7849999999999</v>
      </c>
      <c r="L6562" s="31">
        <v>185.48</v>
      </c>
      <c r="M6562" s="31">
        <v>181.95</v>
      </c>
      <c r="N6562" s="31">
        <v>140.22409999999999</v>
      </c>
      <c r="O6562" s="31">
        <v>70.426599999999993</v>
      </c>
      <c r="P6562" s="31">
        <v>97.133700000000005</v>
      </c>
      <c r="Q6562" s="31">
        <v>2448.7604999999999</v>
      </c>
      <c r="R6562" s="31">
        <v>94.403999999999996</v>
      </c>
      <c r="S6562" s="31">
        <v>116.5124</v>
      </c>
    </row>
    <row r="6563" spans="1:19" x14ac:dyDescent="0.35">
      <c r="A6563" s="2">
        <v>42055</v>
      </c>
      <c r="B6563" s="31">
        <v>467.93090000000001</v>
      </c>
      <c r="C6563" s="31">
        <v>1147.202</v>
      </c>
      <c r="D6563" s="31">
        <v>436.84030000000001</v>
      </c>
      <c r="E6563" s="31">
        <v>510.262</v>
      </c>
      <c r="F6563" s="31">
        <v>101.0986</v>
      </c>
      <c r="G6563" s="31">
        <v>432.48919999999998</v>
      </c>
      <c r="H6563" s="31">
        <v>11.304399999999999</v>
      </c>
      <c r="I6563" s="31">
        <v>2667.1289999999999</v>
      </c>
      <c r="J6563" s="31">
        <v>4709.9610000000002</v>
      </c>
      <c r="K6563" s="31">
        <v>2776.1039999999998</v>
      </c>
      <c r="L6563" s="31">
        <v>186.52</v>
      </c>
      <c r="M6563" s="31">
        <v>182.04</v>
      </c>
      <c r="N6563" s="31">
        <v>141.01050000000001</v>
      </c>
      <c r="O6563" s="31">
        <v>70.575800000000001</v>
      </c>
      <c r="P6563" s="31">
        <v>96.945899999999995</v>
      </c>
      <c r="Q6563" s="31">
        <v>2447.1464000000001</v>
      </c>
      <c r="R6563" s="31">
        <v>94.253</v>
      </c>
      <c r="S6563" s="31">
        <v>116.5124</v>
      </c>
    </row>
    <row r="6564" spans="1:19" x14ac:dyDescent="0.35">
      <c r="A6564" s="2">
        <v>42058</v>
      </c>
      <c r="B6564" s="31">
        <v>459.30689999999998</v>
      </c>
      <c r="C6564" s="31">
        <v>1145.0219999999999</v>
      </c>
      <c r="D6564" s="31">
        <v>432.06709999999998</v>
      </c>
      <c r="E6564" s="31">
        <v>508.42669999999998</v>
      </c>
      <c r="F6564" s="31">
        <v>100.7546</v>
      </c>
      <c r="G6564" s="31">
        <v>432.16559999999998</v>
      </c>
      <c r="H6564" s="31">
        <v>11.387879999999999</v>
      </c>
      <c r="I6564" s="31">
        <v>2668.759</v>
      </c>
      <c r="J6564" s="31">
        <v>4732.4960000000001</v>
      </c>
      <c r="K6564" s="31">
        <v>2776.8029999999999</v>
      </c>
      <c r="L6564" s="31">
        <v>186.5</v>
      </c>
      <c r="M6564" s="31">
        <v>182.44</v>
      </c>
      <c r="N6564" s="31">
        <v>141.21700000000001</v>
      </c>
      <c r="O6564" s="31">
        <v>70.495400000000004</v>
      </c>
      <c r="P6564" s="31">
        <v>96.825000000000003</v>
      </c>
      <c r="Q6564" s="31">
        <v>2444.8811999999998</v>
      </c>
      <c r="R6564" s="31">
        <v>94.569000000000003</v>
      </c>
      <c r="S6564" s="31">
        <v>116.43510000000001</v>
      </c>
    </row>
    <row r="6565" spans="1:19" x14ac:dyDescent="0.35">
      <c r="A6565" s="2">
        <v>42059</v>
      </c>
      <c r="B6565" s="31">
        <v>457.68990000000002</v>
      </c>
      <c r="C6565" s="31">
        <v>1135.3050000000001</v>
      </c>
      <c r="D6565" s="31">
        <v>433.02170000000001</v>
      </c>
      <c r="E6565" s="31">
        <v>518.72239999999999</v>
      </c>
      <c r="F6565" s="31">
        <v>100.4609</v>
      </c>
      <c r="G6565" s="31">
        <v>439.60930000000002</v>
      </c>
      <c r="H6565" s="31">
        <v>11.448600000000001</v>
      </c>
      <c r="I6565" s="31">
        <v>2670.2069999999999</v>
      </c>
      <c r="J6565" s="31">
        <v>4757.665</v>
      </c>
      <c r="K6565" s="31">
        <v>2776.8029999999999</v>
      </c>
      <c r="L6565" s="31">
        <v>187.12</v>
      </c>
      <c r="M6565" s="31">
        <v>182.74</v>
      </c>
      <c r="N6565" s="31">
        <v>141.3997</v>
      </c>
      <c r="O6565" s="31">
        <v>70.3035</v>
      </c>
      <c r="P6565" s="31">
        <v>96.674700000000001</v>
      </c>
      <c r="Q6565" s="31">
        <v>2455.9099000000001</v>
      </c>
      <c r="R6565" s="31">
        <v>94.492999999999995</v>
      </c>
      <c r="S6565" s="31">
        <v>116.8447</v>
      </c>
    </row>
    <row r="6566" spans="1:19" x14ac:dyDescent="0.35">
      <c r="A6566" s="2">
        <v>42060</v>
      </c>
      <c r="B6566" s="31">
        <v>480.09699999999998</v>
      </c>
      <c r="C6566" s="31">
        <v>1194.0450000000001</v>
      </c>
      <c r="D6566" s="31">
        <v>432.83080000000001</v>
      </c>
      <c r="E6566" s="31">
        <v>518.18520000000001</v>
      </c>
      <c r="F6566" s="31">
        <v>100.8133</v>
      </c>
      <c r="G6566" s="31">
        <v>436.15719999999999</v>
      </c>
      <c r="H6566" s="31">
        <v>11.22851</v>
      </c>
      <c r="I6566" s="31">
        <v>2676.5430000000001</v>
      </c>
      <c r="J6566" s="31">
        <v>4759.1139999999996</v>
      </c>
      <c r="K6566" s="31">
        <v>2787.1089999999999</v>
      </c>
      <c r="L6566" s="31">
        <v>186.81</v>
      </c>
      <c r="M6566" s="31">
        <v>182.74</v>
      </c>
      <c r="N6566" s="31">
        <v>140.9708</v>
      </c>
      <c r="O6566" s="31">
        <v>70.520399999999995</v>
      </c>
      <c r="P6566" s="31">
        <v>96.848600000000005</v>
      </c>
      <c r="Q6566" s="31">
        <v>2468.1880999999998</v>
      </c>
      <c r="R6566" s="31">
        <v>94.212999999999994</v>
      </c>
      <c r="S6566" s="31">
        <v>116.752</v>
      </c>
    </row>
    <row r="6567" spans="1:19" x14ac:dyDescent="0.35">
      <c r="A6567" s="2">
        <v>42061</v>
      </c>
      <c r="B6567" s="31">
        <v>467.46890000000002</v>
      </c>
      <c r="C6567" s="31">
        <v>1184.0160000000001</v>
      </c>
      <c r="D6567" s="31">
        <v>437.60399999999998</v>
      </c>
      <c r="E6567" s="31">
        <v>528.43610000000001</v>
      </c>
      <c r="F6567" s="31">
        <v>101.53489999999999</v>
      </c>
      <c r="G6567" s="31">
        <v>442.95359999999999</v>
      </c>
      <c r="H6567" s="31">
        <v>11.31199</v>
      </c>
      <c r="I6567" s="31">
        <v>2676.5430000000001</v>
      </c>
      <c r="J6567" s="31">
        <v>4742.4359999999997</v>
      </c>
      <c r="K6567" s="31">
        <v>2793.223</v>
      </c>
      <c r="L6567" s="31">
        <v>186.79</v>
      </c>
      <c r="M6567" s="31">
        <v>183.53</v>
      </c>
      <c r="N6567" s="31">
        <v>141.76509999999999</v>
      </c>
      <c r="O6567" s="31">
        <v>70.213200000000001</v>
      </c>
      <c r="P6567" s="31">
        <v>95.619299999999996</v>
      </c>
      <c r="Q6567" s="31">
        <v>2470.7213999999999</v>
      </c>
      <c r="R6567" s="31">
        <v>95.292000000000002</v>
      </c>
      <c r="S6567" s="31">
        <v>118.0361</v>
      </c>
    </row>
    <row r="6568" spans="1:19" x14ac:dyDescent="0.35">
      <c r="A6568" s="2">
        <v>42062</v>
      </c>
      <c r="B6568" s="31">
        <v>486.25700000000001</v>
      </c>
      <c r="C6568" s="31">
        <v>1232.0419999999999</v>
      </c>
      <c r="D6568" s="31">
        <v>443.52269999999999</v>
      </c>
      <c r="E6568" s="31">
        <v>529.06280000000004</v>
      </c>
      <c r="F6568" s="31">
        <v>101.78660000000001</v>
      </c>
      <c r="G6568" s="31">
        <v>445.21910000000003</v>
      </c>
      <c r="H6568" s="31">
        <v>11.444800000000001</v>
      </c>
      <c r="I6568" s="31">
        <v>2677.4490000000001</v>
      </c>
      <c r="J6568" s="31">
        <v>4748.2439999999997</v>
      </c>
      <c r="K6568" s="31">
        <v>2787.2840000000001</v>
      </c>
      <c r="L6568" s="31">
        <v>186.15</v>
      </c>
      <c r="M6568" s="31">
        <v>182.62</v>
      </c>
      <c r="N6568" s="31">
        <v>141.15350000000001</v>
      </c>
      <c r="O6568" s="31">
        <v>70.107600000000005</v>
      </c>
      <c r="P6568" s="31">
        <v>95.644000000000005</v>
      </c>
      <c r="Q6568" s="31">
        <v>2461.9472999999998</v>
      </c>
      <c r="R6568" s="31">
        <v>95.293000000000006</v>
      </c>
      <c r="S6568" s="31">
        <v>118.2486</v>
      </c>
    </row>
    <row r="6569" spans="1:19" x14ac:dyDescent="0.35">
      <c r="A6569" s="2">
        <v>42065</v>
      </c>
      <c r="B6569" s="31">
        <v>463.4649</v>
      </c>
      <c r="C6569" s="31">
        <v>1181.836</v>
      </c>
      <c r="D6569" s="31">
        <v>438.36770000000001</v>
      </c>
      <c r="E6569" s="31">
        <v>529.64469999999994</v>
      </c>
      <c r="F6569" s="31">
        <v>101.3755</v>
      </c>
      <c r="G6569" s="31">
        <v>437.45179999999999</v>
      </c>
      <c r="H6569" s="31">
        <v>11.40685</v>
      </c>
      <c r="I6569" s="31">
        <v>2676.9050000000002</v>
      </c>
      <c r="J6569" s="31">
        <v>4723.2690000000002</v>
      </c>
      <c r="K6569" s="31">
        <v>2781.5189999999998</v>
      </c>
      <c r="L6569" s="31">
        <v>187.14</v>
      </c>
      <c r="M6569" s="31">
        <v>183.78</v>
      </c>
      <c r="N6569" s="31">
        <v>142.24969999999999</v>
      </c>
      <c r="O6569" s="31">
        <v>69.761700000000005</v>
      </c>
      <c r="P6569" s="31">
        <v>95.463200000000001</v>
      </c>
      <c r="Q6569" s="31">
        <v>2457.3218000000002</v>
      </c>
      <c r="R6569" s="31">
        <v>95.462000000000003</v>
      </c>
      <c r="S6569" s="31">
        <v>118.0361</v>
      </c>
    </row>
    <row r="6570" spans="1:19" x14ac:dyDescent="0.35">
      <c r="A6570" s="2">
        <v>42066</v>
      </c>
      <c r="B6570" s="31">
        <v>475.70800000000003</v>
      </c>
      <c r="C6570" s="31">
        <v>1214.6010000000001</v>
      </c>
      <c r="D6570" s="31">
        <v>440.65879999999999</v>
      </c>
      <c r="E6570" s="31">
        <v>522.14679999999998</v>
      </c>
      <c r="F6570" s="31">
        <v>101.05670000000001</v>
      </c>
      <c r="G6570" s="31">
        <v>436.80450000000002</v>
      </c>
      <c r="H6570" s="31">
        <v>11.46757</v>
      </c>
      <c r="I6570" s="31">
        <v>2671.8359999999998</v>
      </c>
      <c r="J6570" s="31">
        <v>4711.652</v>
      </c>
      <c r="K6570" s="31">
        <v>2779.0630000000001</v>
      </c>
      <c r="L6570" s="31">
        <v>186.32</v>
      </c>
      <c r="M6570" s="31">
        <v>182.77</v>
      </c>
      <c r="N6570" s="31">
        <v>141.59829999999999</v>
      </c>
      <c r="O6570" s="31">
        <v>70.081599999999995</v>
      </c>
      <c r="P6570" s="31">
        <v>95.368499999999997</v>
      </c>
      <c r="Q6570" s="31">
        <v>2452.6284000000001</v>
      </c>
      <c r="R6570" s="31">
        <v>95.382999999999996</v>
      </c>
      <c r="S6570" s="31">
        <v>115.37130000000001</v>
      </c>
    </row>
    <row r="6571" spans="1:19" x14ac:dyDescent="0.35">
      <c r="A6571" s="2">
        <v>42067</v>
      </c>
      <c r="B6571" s="31">
        <v>471.31900000000002</v>
      </c>
      <c r="C6571" s="31">
        <v>1199.527</v>
      </c>
      <c r="D6571" s="31">
        <v>433.02170000000001</v>
      </c>
      <c r="E6571" s="31">
        <v>523.91499999999996</v>
      </c>
      <c r="F6571" s="31">
        <v>100.76300000000001</v>
      </c>
      <c r="G6571" s="31">
        <v>428.92930000000001</v>
      </c>
      <c r="H6571" s="31">
        <v>11.41065</v>
      </c>
      <c r="I6571" s="31">
        <v>2671.8359999999998</v>
      </c>
      <c r="J6571" s="31">
        <v>4715.1369999999997</v>
      </c>
      <c r="K6571" s="31">
        <v>2774.9270000000001</v>
      </c>
      <c r="L6571" s="31">
        <v>185.59</v>
      </c>
      <c r="M6571" s="31">
        <v>182.24</v>
      </c>
      <c r="N6571" s="31">
        <v>141.20910000000001</v>
      </c>
      <c r="O6571" s="31">
        <v>70.033600000000007</v>
      </c>
      <c r="P6571" s="31">
        <v>94.374899999999997</v>
      </c>
      <c r="Q6571" s="31">
        <v>2427.9387999999999</v>
      </c>
      <c r="R6571" s="31">
        <v>95.965000000000003</v>
      </c>
      <c r="S6571" s="31">
        <v>113.5175</v>
      </c>
    </row>
    <row r="6572" spans="1:19" x14ac:dyDescent="0.35">
      <c r="A6572" s="2">
        <v>42068</v>
      </c>
      <c r="B6572" s="31">
        <v>469.39400000000001</v>
      </c>
      <c r="C6572" s="31">
        <v>1175.607</v>
      </c>
      <c r="D6572" s="31">
        <v>436.07650000000001</v>
      </c>
      <c r="E6572" s="31">
        <v>523.33309999999994</v>
      </c>
      <c r="F6572" s="31">
        <v>100.3686</v>
      </c>
      <c r="G6572" s="31">
        <v>425.26139999999998</v>
      </c>
      <c r="H6572" s="31">
        <v>11.36891</v>
      </c>
      <c r="I6572" s="31">
        <v>2670.931</v>
      </c>
      <c r="J6572" s="31">
        <v>4720.9449999999997</v>
      </c>
      <c r="K6572" s="31">
        <v>2779.4769999999999</v>
      </c>
      <c r="L6572" s="31">
        <v>185.88</v>
      </c>
      <c r="M6572" s="31">
        <v>182.78</v>
      </c>
      <c r="N6572" s="31">
        <v>141.3759</v>
      </c>
      <c r="O6572" s="31">
        <v>69.734899999999996</v>
      </c>
      <c r="P6572" s="31">
        <v>94.043800000000005</v>
      </c>
      <c r="Q6572" s="31">
        <v>2424.0101</v>
      </c>
      <c r="R6572" s="31">
        <v>96.378</v>
      </c>
      <c r="S6572" s="31">
        <v>112.2043</v>
      </c>
    </row>
    <row r="6573" spans="1:19" x14ac:dyDescent="0.35">
      <c r="A6573" s="2">
        <v>42069</v>
      </c>
      <c r="B6573" s="31">
        <v>463.38799999999998</v>
      </c>
      <c r="C6573" s="31">
        <v>1172.2429999999999</v>
      </c>
      <c r="D6573" s="31">
        <v>435.12189999999998</v>
      </c>
      <c r="E6573" s="31">
        <v>515.23090000000002</v>
      </c>
      <c r="F6573" s="31">
        <v>97.691999999999993</v>
      </c>
      <c r="G6573" s="31">
        <v>425.04559999999998</v>
      </c>
      <c r="H6573" s="31">
        <v>11.175380000000001</v>
      </c>
      <c r="I6573" s="31">
        <v>2673.3310000000001</v>
      </c>
      <c r="J6573" s="31">
        <v>4683.7719999999999</v>
      </c>
      <c r="K6573" s="31">
        <v>2768.3110000000001</v>
      </c>
      <c r="L6573" s="31">
        <v>183.31</v>
      </c>
      <c r="M6573" s="31">
        <v>180.69</v>
      </c>
      <c r="N6573" s="31">
        <v>139.96199999999999</v>
      </c>
      <c r="O6573" s="31">
        <v>69.172300000000007</v>
      </c>
      <c r="P6573" s="31">
        <v>92.6113</v>
      </c>
      <c r="Q6573" s="31">
        <v>2415.6976</v>
      </c>
      <c r="R6573" s="31">
        <v>97.614999999999995</v>
      </c>
      <c r="S6573" s="31">
        <v>112.3202</v>
      </c>
    </row>
    <row r="6574" spans="1:19" x14ac:dyDescent="0.35">
      <c r="A6574" s="2">
        <v>42072</v>
      </c>
      <c r="B6574" s="31">
        <v>455.04790000000003</v>
      </c>
      <c r="C6574" s="31">
        <v>1167.259</v>
      </c>
      <c r="D6574" s="31">
        <v>429.42380000000003</v>
      </c>
      <c r="E6574" s="31">
        <v>526.71969999999999</v>
      </c>
      <c r="F6574" s="31">
        <v>97.876599999999996</v>
      </c>
      <c r="G6574" s="31">
        <v>428.60559999999998</v>
      </c>
      <c r="H6574" s="31">
        <v>11.13364</v>
      </c>
      <c r="I6574" s="31">
        <v>2665.8110000000001</v>
      </c>
      <c r="J6574" s="31">
        <v>4697.1310000000003</v>
      </c>
      <c r="K6574" s="31">
        <v>2788.1619999999998</v>
      </c>
      <c r="L6574" s="31">
        <v>183.93</v>
      </c>
      <c r="M6574" s="31">
        <v>181.29</v>
      </c>
      <c r="N6574" s="31">
        <v>140.2321</v>
      </c>
      <c r="O6574" s="31">
        <v>69.131799999999998</v>
      </c>
      <c r="P6574" s="31">
        <v>92.477500000000006</v>
      </c>
      <c r="Q6574" s="31">
        <v>2385.9863</v>
      </c>
      <c r="R6574" s="31">
        <v>97.587999999999994</v>
      </c>
      <c r="S6574" s="31">
        <v>112.7064</v>
      </c>
    </row>
    <row r="6575" spans="1:19" x14ac:dyDescent="0.35">
      <c r="A6575" s="2">
        <v>42073</v>
      </c>
      <c r="B6575" s="31">
        <v>438.30939999999998</v>
      </c>
      <c r="C6575" s="31">
        <v>1131.7750000000001</v>
      </c>
      <c r="D6575" s="31">
        <v>416.63260000000002</v>
      </c>
      <c r="E6575" s="31">
        <v>517.21209999999996</v>
      </c>
      <c r="F6575" s="31">
        <v>97.336399999999998</v>
      </c>
      <c r="G6575" s="31">
        <v>424.82979999999998</v>
      </c>
      <c r="H6575" s="31">
        <v>11.05395</v>
      </c>
      <c r="I6575" s="31">
        <v>2658.9659999999999</v>
      </c>
      <c r="J6575" s="31">
        <v>4715.7179999999998</v>
      </c>
      <c r="K6575" s="31">
        <v>2806.7719999999999</v>
      </c>
      <c r="L6575" s="31">
        <v>180.77</v>
      </c>
      <c r="M6575" s="31">
        <v>179.02</v>
      </c>
      <c r="N6575" s="31">
        <v>137.61869999999999</v>
      </c>
      <c r="O6575" s="31">
        <v>69.125699999999995</v>
      </c>
      <c r="P6575" s="31">
        <v>91.295500000000004</v>
      </c>
      <c r="Q6575" s="31">
        <v>2347.6268</v>
      </c>
      <c r="R6575" s="31">
        <v>98.617999999999995</v>
      </c>
      <c r="S6575" s="31">
        <v>111.35469999999999</v>
      </c>
    </row>
    <row r="6576" spans="1:19" x14ac:dyDescent="0.35">
      <c r="A6576" s="2">
        <v>42074</v>
      </c>
      <c r="B6576" s="31">
        <v>445.8349</v>
      </c>
      <c r="C6576" s="31">
        <v>1138.251</v>
      </c>
      <c r="D6576" s="31">
        <v>417.13130000000001</v>
      </c>
      <c r="E6576" s="31">
        <v>514.05399999999997</v>
      </c>
      <c r="F6576" s="31">
        <v>96.539699999999996</v>
      </c>
      <c r="G6576" s="31">
        <v>428.38979999999998</v>
      </c>
      <c r="H6576" s="31">
        <v>10.83386</v>
      </c>
      <c r="I6576" s="31">
        <v>2668.0360000000001</v>
      </c>
      <c r="J6576" s="31">
        <v>4718.0410000000002</v>
      </c>
      <c r="K6576" s="31">
        <v>2812.2660000000001</v>
      </c>
      <c r="L6576" s="31">
        <v>180.55</v>
      </c>
      <c r="M6576" s="31">
        <v>180.2</v>
      </c>
      <c r="N6576" s="31">
        <v>136.86410000000001</v>
      </c>
      <c r="O6576" s="31">
        <v>68.971800000000002</v>
      </c>
      <c r="P6576" s="31">
        <v>90.168499999999995</v>
      </c>
      <c r="Q6576" s="31">
        <v>2345.8422999999998</v>
      </c>
      <c r="R6576" s="31">
        <v>99.795000000000002</v>
      </c>
      <c r="S6576" s="31">
        <v>110.4085</v>
      </c>
    </row>
    <row r="6577" spans="1:19" x14ac:dyDescent="0.35">
      <c r="A6577" s="2">
        <v>42075</v>
      </c>
      <c r="B6577" s="31">
        <v>441.08679999999998</v>
      </c>
      <c r="C6577" s="31">
        <v>1128.0029999999999</v>
      </c>
      <c r="D6577" s="31">
        <v>413.2124</v>
      </c>
      <c r="E6577" s="31">
        <v>524.25250000000005</v>
      </c>
      <c r="F6577" s="31">
        <v>96.648700000000005</v>
      </c>
      <c r="G6577" s="31">
        <v>427.41890000000001</v>
      </c>
      <c r="H6577" s="31">
        <v>10.769349999999999</v>
      </c>
      <c r="I6577" s="31">
        <v>2673.4780000000001</v>
      </c>
      <c r="J6577" s="31">
        <v>4726.1729999999998</v>
      </c>
      <c r="K6577" s="31">
        <v>2800.2139999999999</v>
      </c>
      <c r="L6577" s="31">
        <v>182.72</v>
      </c>
      <c r="M6577" s="31">
        <v>183.26</v>
      </c>
      <c r="N6577" s="31">
        <v>137.6028</v>
      </c>
      <c r="O6577" s="31">
        <v>69.095500000000001</v>
      </c>
      <c r="P6577" s="31">
        <v>90.514099999999999</v>
      </c>
      <c r="Q6577" s="31">
        <v>2359.6669000000002</v>
      </c>
      <c r="R6577" s="31">
        <v>99.435000000000002</v>
      </c>
      <c r="S6577" s="31">
        <v>111.7119</v>
      </c>
    </row>
    <row r="6578" spans="1:19" x14ac:dyDescent="0.35">
      <c r="A6578" s="2">
        <v>42076</v>
      </c>
      <c r="B6578" s="31">
        <v>423.94099999999997</v>
      </c>
      <c r="C6578" s="31">
        <v>1097.788</v>
      </c>
      <c r="D6578" s="31">
        <v>401.86779999999999</v>
      </c>
      <c r="E6578" s="31">
        <v>525.55229999999995</v>
      </c>
      <c r="F6578" s="31">
        <v>96.682299999999998</v>
      </c>
      <c r="G6578" s="31">
        <v>420.29880000000003</v>
      </c>
      <c r="H6578" s="31">
        <v>10.69346</v>
      </c>
      <c r="I6578" s="31">
        <v>2668.7620000000002</v>
      </c>
      <c r="J6578" s="31">
        <v>4722.6880000000001</v>
      </c>
      <c r="K6578" s="31">
        <v>2800.7460000000001</v>
      </c>
      <c r="L6578" s="31">
        <v>181.46</v>
      </c>
      <c r="M6578" s="31">
        <v>182.58</v>
      </c>
      <c r="N6578" s="31">
        <v>136.90379999999999</v>
      </c>
      <c r="O6578" s="31">
        <v>69.1464</v>
      </c>
      <c r="P6578" s="31">
        <v>89.703699999999998</v>
      </c>
      <c r="Q6578" s="31">
        <v>2337.3771999999999</v>
      </c>
      <c r="R6578" s="31">
        <v>100.33</v>
      </c>
      <c r="S6578" s="31">
        <v>113.3823</v>
      </c>
    </row>
    <row r="6579" spans="1:19" x14ac:dyDescent="0.35">
      <c r="A6579" s="2">
        <v>42079</v>
      </c>
      <c r="B6579" s="31">
        <v>417.03719999999998</v>
      </c>
      <c r="C6579" s="31">
        <v>1077.749</v>
      </c>
      <c r="D6579" s="31">
        <v>390.90780000000001</v>
      </c>
      <c r="E6579" s="31">
        <v>524.56629999999996</v>
      </c>
      <c r="F6579" s="31">
        <v>96.740899999999996</v>
      </c>
      <c r="G6579" s="31">
        <v>418.2491</v>
      </c>
      <c r="H6579" s="31">
        <v>10.590999999999999</v>
      </c>
      <c r="I6579" s="31">
        <v>2667.31</v>
      </c>
      <c r="J6579" s="31">
        <v>4726.7539999999999</v>
      </c>
      <c r="K6579" s="31">
        <v>2795.6060000000002</v>
      </c>
      <c r="L6579" s="31">
        <v>183.79</v>
      </c>
      <c r="M6579" s="31">
        <v>183.54</v>
      </c>
      <c r="N6579" s="31">
        <v>138.5145</v>
      </c>
      <c r="O6579" s="31">
        <v>69.076700000000002</v>
      </c>
      <c r="P6579" s="31">
        <v>90.188699999999997</v>
      </c>
      <c r="Q6579" s="31">
        <v>2340.0117</v>
      </c>
      <c r="R6579" s="31">
        <v>99.603999999999999</v>
      </c>
      <c r="S6579" s="31">
        <v>114.3092</v>
      </c>
    </row>
    <row r="6580" spans="1:19" x14ac:dyDescent="0.35">
      <c r="A6580" s="2">
        <v>42080</v>
      </c>
      <c r="B6580" s="31">
        <v>413.92669999999998</v>
      </c>
      <c r="C6580" s="31">
        <v>1077.25</v>
      </c>
      <c r="D6580" s="31">
        <v>389.56180000000001</v>
      </c>
      <c r="E6580" s="31">
        <v>519.09829999999999</v>
      </c>
      <c r="F6580" s="31">
        <v>96.321799999999996</v>
      </c>
      <c r="G6580" s="31">
        <v>411.88420000000002</v>
      </c>
      <c r="H6580" s="31">
        <v>10.57962</v>
      </c>
      <c r="I6580" s="31">
        <v>2668.0360000000001</v>
      </c>
      <c r="J6580" s="31">
        <v>4737.2089999999998</v>
      </c>
      <c r="K6580" s="31">
        <v>2793.6559999999999</v>
      </c>
      <c r="L6580" s="31">
        <v>183.59</v>
      </c>
      <c r="M6580" s="31">
        <v>184.21</v>
      </c>
      <c r="N6580" s="31">
        <v>139.08430000000001</v>
      </c>
      <c r="O6580" s="31">
        <v>69.088200000000001</v>
      </c>
      <c r="P6580" s="31">
        <v>90.409599999999998</v>
      </c>
      <c r="Q6580" s="31">
        <v>2361.1424999999999</v>
      </c>
      <c r="R6580" s="31">
        <v>99.584999999999994</v>
      </c>
      <c r="S6580" s="31">
        <v>114.512</v>
      </c>
    </row>
    <row r="6581" spans="1:19" x14ac:dyDescent="0.35">
      <c r="A6581" s="2">
        <v>42081</v>
      </c>
      <c r="B6581" s="31">
        <v>432.36219999999997</v>
      </c>
      <c r="C6581" s="31">
        <v>1121.386</v>
      </c>
      <c r="D6581" s="31">
        <v>396.0994</v>
      </c>
      <c r="E6581" s="31">
        <v>509.14839999999998</v>
      </c>
      <c r="F6581" s="31">
        <v>96.573300000000003</v>
      </c>
      <c r="G6581" s="31">
        <v>416.4151</v>
      </c>
      <c r="H6581" s="31">
        <v>10.465780000000001</v>
      </c>
      <c r="I6581" s="31">
        <v>2676.5619999999999</v>
      </c>
      <c r="J6581" s="31">
        <v>4776.7049999999999</v>
      </c>
      <c r="K6581" s="31">
        <v>2812.444</v>
      </c>
      <c r="L6581" s="31">
        <v>185.92</v>
      </c>
      <c r="M6581" s="31">
        <v>185.95</v>
      </c>
      <c r="N6581" s="31">
        <v>140.66749999999999</v>
      </c>
      <c r="O6581" s="31">
        <v>69.301000000000002</v>
      </c>
      <c r="P6581" s="31">
        <v>90.741200000000006</v>
      </c>
      <c r="Q6581" s="31">
        <v>2380.3204000000001</v>
      </c>
      <c r="R6581" s="31">
        <v>98.55</v>
      </c>
      <c r="S6581" s="31">
        <v>115.7092</v>
      </c>
    </row>
    <row r="6582" spans="1:19" x14ac:dyDescent="0.35">
      <c r="A6582" s="2">
        <v>42082</v>
      </c>
      <c r="B6582" s="31">
        <v>421.13400000000001</v>
      </c>
      <c r="C6582" s="31">
        <v>1105.904</v>
      </c>
      <c r="D6582" s="31">
        <v>397.82990000000001</v>
      </c>
      <c r="E6582" s="31">
        <v>525.93330000000003</v>
      </c>
      <c r="F6582" s="31">
        <v>98.0655</v>
      </c>
      <c r="G6582" s="31">
        <v>415.0127</v>
      </c>
      <c r="H6582" s="31">
        <v>10.30261</v>
      </c>
      <c r="I6582" s="31">
        <v>2682.7289999999998</v>
      </c>
      <c r="J6582" s="31">
        <v>4763.9269999999997</v>
      </c>
      <c r="K6582" s="31">
        <v>2813.152</v>
      </c>
      <c r="L6582" s="31">
        <v>184.94</v>
      </c>
      <c r="M6582" s="31">
        <v>186.3</v>
      </c>
      <c r="N6582" s="31">
        <v>140.72319999999999</v>
      </c>
      <c r="O6582" s="31">
        <v>69.280900000000003</v>
      </c>
      <c r="P6582" s="31">
        <v>90.568200000000004</v>
      </c>
      <c r="Q6582" s="31">
        <v>2400.9351999999999</v>
      </c>
      <c r="R6582" s="31">
        <v>99.26</v>
      </c>
      <c r="S6582" s="31">
        <v>117.60169999999999</v>
      </c>
    </row>
    <row r="6583" spans="1:19" x14ac:dyDescent="0.35">
      <c r="A6583" s="2">
        <v>42083</v>
      </c>
      <c r="B6583" s="31">
        <v>428.11369999999999</v>
      </c>
      <c r="C6583" s="31">
        <v>1120.45</v>
      </c>
      <c r="D6583" s="31">
        <v>401.6755</v>
      </c>
      <c r="E6583" s="31">
        <v>543.34559999999999</v>
      </c>
      <c r="F6583" s="31">
        <v>99.373199999999997</v>
      </c>
      <c r="G6583" s="31">
        <v>420.1909</v>
      </c>
      <c r="H6583" s="31">
        <v>10.587210000000001</v>
      </c>
      <c r="I6583" s="31">
        <v>2682.7289999999998</v>
      </c>
      <c r="J6583" s="31">
        <v>4781.3519999999999</v>
      </c>
      <c r="K6583" s="31">
        <v>2814.393</v>
      </c>
      <c r="L6583" s="31">
        <v>186.52</v>
      </c>
      <c r="M6583" s="31">
        <v>187.71</v>
      </c>
      <c r="N6583" s="31">
        <v>141.52680000000001</v>
      </c>
      <c r="O6583" s="31">
        <v>69.668999999999997</v>
      </c>
      <c r="P6583" s="31">
        <v>92.024699999999996</v>
      </c>
      <c r="Q6583" s="31">
        <v>2412.2606000000001</v>
      </c>
      <c r="R6583" s="31">
        <v>97.909000000000006</v>
      </c>
      <c r="S6583" s="31">
        <v>117.563</v>
      </c>
    </row>
    <row r="6584" spans="1:19" x14ac:dyDescent="0.35">
      <c r="A6584" s="2">
        <v>42086</v>
      </c>
      <c r="B6584" s="31">
        <v>432.28629999999998</v>
      </c>
      <c r="C6584" s="31">
        <v>1125.694</v>
      </c>
      <c r="D6584" s="31">
        <v>403.79059999999998</v>
      </c>
      <c r="E6584" s="31">
        <v>550.20299999999997</v>
      </c>
      <c r="F6584" s="31">
        <v>99.624700000000004</v>
      </c>
      <c r="G6584" s="31">
        <v>424.39819999999997</v>
      </c>
      <c r="H6584" s="31">
        <v>10.461980000000001</v>
      </c>
      <c r="I6584" s="31">
        <v>2685.0880000000002</v>
      </c>
      <c r="J6584" s="31">
        <v>4787.16</v>
      </c>
      <c r="K6584" s="31">
        <v>2807.4810000000002</v>
      </c>
      <c r="L6584" s="31">
        <v>186.12</v>
      </c>
      <c r="M6584" s="31">
        <v>187.64</v>
      </c>
      <c r="N6584" s="31">
        <v>141.1926</v>
      </c>
      <c r="O6584" s="31">
        <v>69.956699999999998</v>
      </c>
      <c r="P6584" s="31">
        <v>93.148799999999994</v>
      </c>
      <c r="Q6584" s="31">
        <v>2427.8114999999998</v>
      </c>
      <c r="R6584" s="31">
        <v>97.033000000000001</v>
      </c>
      <c r="S6584" s="31">
        <v>117.40860000000001</v>
      </c>
    </row>
    <row r="6585" spans="1:19" x14ac:dyDescent="0.35">
      <c r="A6585" s="2">
        <v>42087</v>
      </c>
      <c r="B6585" s="31">
        <v>426.44459999999998</v>
      </c>
      <c r="C6585" s="31">
        <v>1122.26</v>
      </c>
      <c r="D6585" s="31">
        <v>401.09870000000001</v>
      </c>
      <c r="E6585" s="31">
        <v>552.44399999999996</v>
      </c>
      <c r="F6585" s="31">
        <v>99.934899999999999</v>
      </c>
      <c r="G6585" s="31">
        <v>423.64299999999997</v>
      </c>
      <c r="H6585" s="31">
        <v>10.560639999999999</v>
      </c>
      <c r="I6585" s="31">
        <v>2683.9989999999998</v>
      </c>
      <c r="J6585" s="31">
        <v>4796.4530000000004</v>
      </c>
      <c r="K6585" s="31">
        <v>2803.2269999999999</v>
      </c>
      <c r="L6585" s="31">
        <v>185.25</v>
      </c>
      <c r="M6585" s="31">
        <v>187.81</v>
      </c>
      <c r="N6585" s="31">
        <v>140.946</v>
      </c>
      <c r="O6585" s="31">
        <v>69.861800000000002</v>
      </c>
      <c r="P6585" s="31">
        <v>92.9773</v>
      </c>
      <c r="Q6585" s="31">
        <v>2435.0684000000001</v>
      </c>
      <c r="R6585" s="31">
        <v>97.192999999999998</v>
      </c>
      <c r="S6585" s="31">
        <v>116.1382</v>
      </c>
    </row>
    <row r="6586" spans="1:19" x14ac:dyDescent="0.35">
      <c r="A6586" s="2">
        <v>42088</v>
      </c>
      <c r="B6586" s="31">
        <v>435.77620000000002</v>
      </c>
      <c r="C6586" s="31">
        <v>1145.421</v>
      </c>
      <c r="D6586" s="31">
        <v>402.25240000000002</v>
      </c>
      <c r="E6586" s="31">
        <v>550.4271</v>
      </c>
      <c r="F6586" s="31">
        <v>100.4295</v>
      </c>
      <c r="G6586" s="31">
        <v>422.34840000000003</v>
      </c>
      <c r="H6586" s="31">
        <v>10.57202</v>
      </c>
      <c r="I6586" s="31">
        <v>2681.8220000000001</v>
      </c>
      <c r="J6586" s="31">
        <v>4785.9989999999998</v>
      </c>
      <c r="K6586" s="31">
        <v>2806.7719999999999</v>
      </c>
      <c r="L6586" s="31">
        <v>182.48</v>
      </c>
      <c r="M6586" s="31">
        <v>183.33</v>
      </c>
      <c r="N6586" s="31">
        <v>137.58860000000001</v>
      </c>
      <c r="O6586" s="31">
        <v>70.189599999999999</v>
      </c>
      <c r="P6586" s="31">
        <v>93.666700000000006</v>
      </c>
      <c r="Q6586" s="31">
        <v>2429.9214999999999</v>
      </c>
      <c r="R6586" s="31">
        <v>96.978999999999999</v>
      </c>
      <c r="S6586" s="31">
        <v>115.7193</v>
      </c>
    </row>
    <row r="6587" spans="1:19" x14ac:dyDescent="0.35">
      <c r="A6587" s="2">
        <v>42089</v>
      </c>
      <c r="B6587" s="31">
        <v>455.27379999999999</v>
      </c>
      <c r="C6587" s="31">
        <v>1174.575</v>
      </c>
      <c r="D6587" s="31">
        <v>418.21170000000001</v>
      </c>
      <c r="E6587" s="31">
        <v>554.72979999999995</v>
      </c>
      <c r="F6587" s="31">
        <v>101.075</v>
      </c>
      <c r="G6587" s="31">
        <v>420.51440000000002</v>
      </c>
      <c r="H6587" s="31">
        <v>10.47336</v>
      </c>
      <c r="I6587" s="31">
        <v>2682.0039999999999</v>
      </c>
      <c r="J6587" s="31">
        <v>4764.5079999999998</v>
      </c>
      <c r="K6587" s="31">
        <v>2808.19</v>
      </c>
      <c r="L6587" s="31">
        <v>182.01</v>
      </c>
      <c r="M6587" s="31">
        <v>182.74</v>
      </c>
      <c r="N6587" s="31">
        <v>137.18289999999999</v>
      </c>
      <c r="O6587" s="31">
        <v>70.387799999999999</v>
      </c>
      <c r="P6587" s="31">
        <v>93.0749</v>
      </c>
      <c r="Q6587" s="31">
        <v>2396.0104000000001</v>
      </c>
      <c r="R6587" s="31">
        <v>97.436000000000007</v>
      </c>
      <c r="S6587" s="31">
        <v>115.18089999999999</v>
      </c>
    </row>
    <row r="6588" spans="1:19" x14ac:dyDescent="0.35">
      <c r="A6588" s="2">
        <v>42090</v>
      </c>
      <c r="B6588" s="31">
        <v>434.56229999999999</v>
      </c>
      <c r="C6588" s="31">
        <v>1121.6990000000001</v>
      </c>
      <c r="D6588" s="31">
        <v>413.98149999999998</v>
      </c>
      <c r="E6588" s="31">
        <v>543.88350000000003</v>
      </c>
      <c r="F6588" s="31">
        <v>100.6558</v>
      </c>
      <c r="G6588" s="31">
        <v>417.38589999999999</v>
      </c>
      <c r="H6588" s="31">
        <v>10.41264</v>
      </c>
      <c r="I6588" s="31">
        <v>2674.3850000000002</v>
      </c>
      <c r="J6588" s="31">
        <v>4781.3519999999999</v>
      </c>
      <c r="K6588" s="31">
        <v>2810.4940000000001</v>
      </c>
      <c r="L6588" s="31">
        <v>182.37</v>
      </c>
      <c r="M6588" s="31">
        <v>183.87</v>
      </c>
      <c r="N6588" s="31">
        <v>137.6602</v>
      </c>
      <c r="O6588" s="31">
        <v>70.312399999999997</v>
      </c>
      <c r="P6588" s="31">
        <v>92.835099999999997</v>
      </c>
      <c r="Q6588" s="31">
        <v>2385.4056999999998</v>
      </c>
      <c r="R6588" s="31">
        <v>97.290999999999997</v>
      </c>
      <c r="S6588" s="31">
        <v>115.2774</v>
      </c>
    </row>
    <row r="6589" spans="1:19" x14ac:dyDescent="0.35">
      <c r="A6589" s="2">
        <v>42093</v>
      </c>
      <c r="B6589" s="31">
        <v>434.56229999999999</v>
      </c>
      <c r="C6589" s="31">
        <v>1120.7</v>
      </c>
      <c r="D6589" s="31">
        <v>403.0215</v>
      </c>
      <c r="E6589" s="31">
        <v>546.43820000000005</v>
      </c>
      <c r="F6589" s="31">
        <v>99.364800000000002</v>
      </c>
      <c r="G6589" s="31">
        <v>417.60169999999999</v>
      </c>
      <c r="H6589" s="31">
        <v>10.226699999999999</v>
      </c>
      <c r="I6589" s="31">
        <v>2675.473</v>
      </c>
      <c r="J6589" s="31">
        <v>4777.8670000000002</v>
      </c>
      <c r="K6589" s="31">
        <v>2809.43</v>
      </c>
      <c r="L6589" s="31">
        <v>184.41</v>
      </c>
      <c r="M6589" s="31">
        <v>186.39</v>
      </c>
      <c r="N6589" s="31">
        <v>139.148</v>
      </c>
      <c r="O6589" s="31">
        <v>69.814800000000005</v>
      </c>
      <c r="P6589" s="31">
        <v>92.316999999999993</v>
      </c>
      <c r="Q6589" s="31">
        <v>2412.4917</v>
      </c>
      <c r="R6589" s="31">
        <v>97.974999999999994</v>
      </c>
      <c r="S6589" s="31">
        <v>118.8259</v>
      </c>
    </row>
    <row r="6590" spans="1:19" x14ac:dyDescent="0.35">
      <c r="A6590" s="2">
        <v>42094</v>
      </c>
      <c r="B6590" s="31">
        <v>426.44459999999998</v>
      </c>
      <c r="C6590" s="31">
        <v>1104.9680000000001</v>
      </c>
      <c r="D6590" s="31">
        <v>403.0215</v>
      </c>
      <c r="E6590" s="31">
        <v>542.76300000000003</v>
      </c>
      <c r="F6590" s="31">
        <v>99.188800000000001</v>
      </c>
      <c r="G6590" s="31">
        <v>419.97500000000002</v>
      </c>
      <c r="H6590" s="31">
        <v>10.24188</v>
      </c>
      <c r="I6590" s="31">
        <v>2670.3939999999998</v>
      </c>
      <c r="J6590" s="31">
        <v>4789.4840000000004</v>
      </c>
      <c r="K6590" s="31">
        <v>2814.393</v>
      </c>
      <c r="L6590" s="31">
        <v>183.1</v>
      </c>
      <c r="M6590" s="31">
        <v>185.98</v>
      </c>
      <c r="N6590" s="31">
        <v>137.77959999999999</v>
      </c>
      <c r="O6590" s="31">
        <v>69.8553</v>
      </c>
      <c r="P6590" s="31">
        <v>91.549000000000007</v>
      </c>
      <c r="Q6590" s="31">
        <v>2426.6756999999998</v>
      </c>
      <c r="R6590" s="31">
        <v>98.356999999999999</v>
      </c>
      <c r="S6590" s="31">
        <v>119.4816</v>
      </c>
    </row>
    <row r="6591" spans="1:19" x14ac:dyDescent="0.35">
      <c r="A6591" s="2">
        <v>42095</v>
      </c>
      <c r="B6591" s="31">
        <v>441.46609999999998</v>
      </c>
      <c r="C6591" s="31">
        <v>1143.174</v>
      </c>
      <c r="D6591" s="31">
        <v>408.78989999999999</v>
      </c>
      <c r="E6591" s="31">
        <v>543.12159999999994</v>
      </c>
      <c r="F6591" s="31">
        <v>101.28449999999999</v>
      </c>
      <c r="G6591" s="31">
        <v>427.09500000000003</v>
      </c>
      <c r="H6591" s="31">
        <v>10.427820000000001</v>
      </c>
      <c r="I6591" s="31">
        <v>2674.748</v>
      </c>
      <c r="J6591" s="31">
        <v>4806.9080000000004</v>
      </c>
      <c r="K6591" s="31">
        <v>2817.5830000000001</v>
      </c>
      <c r="L6591" s="31">
        <v>182.41</v>
      </c>
      <c r="M6591" s="31">
        <v>186.04</v>
      </c>
      <c r="N6591" s="31">
        <v>137.25450000000001</v>
      </c>
      <c r="O6591" s="31">
        <v>70.023399999999995</v>
      </c>
      <c r="P6591" s="31">
        <v>91.696200000000005</v>
      </c>
      <c r="Q6591" s="31">
        <v>2447.5864999999999</v>
      </c>
      <c r="R6591" s="31">
        <v>98.185000000000002</v>
      </c>
      <c r="S6591" s="31">
        <v>121.05329999999999</v>
      </c>
    </row>
    <row r="6592" spans="1:19" x14ac:dyDescent="0.35">
      <c r="A6592" s="2">
        <v>42096</v>
      </c>
      <c r="B6592" s="31">
        <v>425.5342</v>
      </c>
      <c r="C6592" s="31">
        <v>1099.537</v>
      </c>
      <c r="D6592" s="31">
        <v>393.98419999999999</v>
      </c>
      <c r="E6592" s="31">
        <v>537.25030000000004</v>
      </c>
      <c r="F6592" s="31">
        <v>100.6725</v>
      </c>
      <c r="G6592" s="31">
        <v>425.47680000000003</v>
      </c>
      <c r="H6592" s="31">
        <v>10.50371</v>
      </c>
      <c r="I6592" s="31">
        <v>2680.0079999999998</v>
      </c>
      <c r="J6592" s="31">
        <v>4799.3580000000002</v>
      </c>
      <c r="K6592" s="31">
        <v>2814.2159999999999</v>
      </c>
      <c r="L6592" s="31">
        <v>182.99</v>
      </c>
      <c r="M6592" s="31">
        <v>186.49</v>
      </c>
      <c r="N6592" s="31">
        <v>137.07149999999999</v>
      </c>
      <c r="O6592" s="31">
        <v>69.953599999999994</v>
      </c>
      <c r="P6592" s="31">
        <v>92.755600000000001</v>
      </c>
      <c r="Q6592" s="31">
        <v>2472.4924000000001</v>
      </c>
      <c r="R6592" s="31">
        <v>97.436000000000007</v>
      </c>
      <c r="S6592" s="31">
        <v>122.0658</v>
      </c>
    </row>
    <row r="6593" spans="1:19" x14ac:dyDescent="0.35">
      <c r="A6593" s="2">
        <v>42097</v>
      </c>
      <c r="B6593" s="31">
        <v>425.5342</v>
      </c>
      <c r="C6593" s="31">
        <v>1099.537</v>
      </c>
      <c r="D6593" s="31">
        <v>393.98419999999999</v>
      </c>
      <c r="E6593" s="31">
        <v>537.25030000000004</v>
      </c>
      <c r="F6593" s="31">
        <v>100.6725</v>
      </c>
      <c r="G6593" s="31">
        <v>425.47680000000003</v>
      </c>
      <c r="H6593" s="31">
        <v>10.50371</v>
      </c>
      <c r="I6593" s="31">
        <v>2678.194</v>
      </c>
      <c r="J6593" s="31">
        <v>4827.2380000000003</v>
      </c>
      <c r="K6593" s="31">
        <v>2814.2159999999999</v>
      </c>
      <c r="L6593" s="31">
        <v>182.99</v>
      </c>
      <c r="M6593" s="31">
        <v>186.49</v>
      </c>
      <c r="N6593" s="31">
        <v>137.07149999999999</v>
      </c>
      <c r="O6593" s="31">
        <v>69.953599999999994</v>
      </c>
      <c r="P6593" s="31">
        <v>92.755600000000001</v>
      </c>
      <c r="Q6593" s="31">
        <v>2476.1403</v>
      </c>
      <c r="R6593" s="31">
        <v>96.545000000000002</v>
      </c>
      <c r="S6593" s="31">
        <v>122.0658</v>
      </c>
    </row>
    <row r="6594" spans="1:19" x14ac:dyDescent="0.35">
      <c r="A6594" s="2">
        <v>42100</v>
      </c>
      <c r="B6594" s="31">
        <v>449.81139999999999</v>
      </c>
      <c r="C6594" s="31">
        <v>1150.2280000000001</v>
      </c>
      <c r="D6594" s="31">
        <v>413.21230000000003</v>
      </c>
      <c r="E6594" s="31">
        <v>537.25030000000004</v>
      </c>
      <c r="F6594" s="31">
        <v>102.1563</v>
      </c>
      <c r="G6594" s="31">
        <v>422.24040000000002</v>
      </c>
      <c r="H6594" s="31">
        <v>10.62514</v>
      </c>
      <c r="I6594" s="31">
        <v>2681.46</v>
      </c>
      <c r="J6594" s="31">
        <v>4808.6509999999998</v>
      </c>
      <c r="K6594" s="31">
        <v>2814.2159999999999</v>
      </c>
      <c r="L6594" s="31">
        <v>184.21</v>
      </c>
      <c r="M6594" s="31">
        <v>187.26</v>
      </c>
      <c r="N6594" s="31">
        <v>138.18530000000001</v>
      </c>
      <c r="O6594" s="31">
        <v>69.953599999999994</v>
      </c>
      <c r="P6594" s="31">
        <v>92.755600000000001</v>
      </c>
      <c r="Q6594" s="31">
        <v>2505.2017000000001</v>
      </c>
      <c r="R6594" s="31">
        <v>96.777000000000001</v>
      </c>
      <c r="S6594" s="31">
        <v>122.0658</v>
      </c>
    </row>
    <row r="6595" spans="1:19" x14ac:dyDescent="0.35">
      <c r="A6595" s="2">
        <v>42101</v>
      </c>
      <c r="B6595" s="31">
        <v>456.41180000000003</v>
      </c>
      <c r="C6595" s="31">
        <v>1161.7149999999999</v>
      </c>
      <c r="D6595" s="31">
        <v>414.94279999999998</v>
      </c>
      <c r="E6595" s="31">
        <v>544.69029999999998</v>
      </c>
      <c r="F6595" s="31">
        <v>101.48569999999999</v>
      </c>
      <c r="G6595" s="31">
        <v>419.00400000000002</v>
      </c>
      <c r="H6595" s="31">
        <v>10.56822</v>
      </c>
      <c r="I6595" s="31">
        <v>2678.194</v>
      </c>
      <c r="J6595" s="31">
        <v>4806.3280000000004</v>
      </c>
      <c r="K6595" s="31">
        <v>2814.57</v>
      </c>
      <c r="L6595" s="31">
        <v>183.72</v>
      </c>
      <c r="M6595" s="31">
        <v>185.86</v>
      </c>
      <c r="N6595" s="31">
        <v>137.9228</v>
      </c>
      <c r="O6595" s="31">
        <v>69.619900000000001</v>
      </c>
      <c r="P6595" s="31">
        <v>92.565600000000003</v>
      </c>
      <c r="Q6595" s="31">
        <v>2506.2629999999999</v>
      </c>
      <c r="R6595" s="31">
        <v>97.83</v>
      </c>
      <c r="S6595" s="31">
        <v>122.0658</v>
      </c>
    </row>
    <row r="6596" spans="1:19" x14ac:dyDescent="0.35">
      <c r="A6596" s="2">
        <v>42102</v>
      </c>
      <c r="B6596" s="31">
        <v>430.08620000000002</v>
      </c>
      <c r="C6596" s="31">
        <v>1085.741</v>
      </c>
      <c r="D6596" s="31">
        <v>406.67469999999997</v>
      </c>
      <c r="E6596" s="31">
        <v>539.67049999999995</v>
      </c>
      <c r="F6596" s="31">
        <v>100.857</v>
      </c>
      <c r="G6596" s="31">
        <v>419.21980000000002</v>
      </c>
      <c r="H6596" s="31">
        <v>10.6517</v>
      </c>
      <c r="I6596" s="31">
        <v>2676.9250000000002</v>
      </c>
      <c r="J6596" s="31">
        <v>4806.3280000000004</v>
      </c>
      <c r="K6596" s="31">
        <v>2820.0650000000001</v>
      </c>
      <c r="L6596" s="31">
        <v>184.45</v>
      </c>
      <c r="M6596" s="31">
        <v>187.68</v>
      </c>
      <c r="N6596" s="31">
        <v>139.21960000000001</v>
      </c>
      <c r="O6596" s="31">
        <v>69.818799999999996</v>
      </c>
      <c r="P6596" s="31">
        <v>91.976699999999994</v>
      </c>
      <c r="Q6596" s="31">
        <v>2543.1142</v>
      </c>
      <c r="R6596" s="31">
        <v>97.94</v>
      </c>
      <c r="S6596" s="31">
        <v>130.09809999999999</v>
      </c>
    </row>
    <row r="6597" spans="1:19" x14ac:dyDescent="0.35">
      <c r="A6597" s="2">
        <v>42103</v>
      </c>
      <c r="B6597" s="31">
        <v>437.65089999999998</v>
      </c>
      <c r="C6597" s="31">
        <v>1098.3</v>
      </c>
      <c r="D6597" s="31">
        <v>404.98390000000001</v>
      </c>
      <c r="E6597" s="31">
        <v>538.37049999999999</v>
      </c>
      <c r="F6597" s="31">
        <v>100.06059999999999</v>
      </c>
      <c r="G6597" s="31">
        <v>411.43889999999999</v>
      </c>
      <c r="H6597" s="31">
        <v>10.59703</v>
      </c>
      <c r="I6597" s="31">
        <v>2677.1060000000002</v>
      </c>
      <c r="J6597" s="31">
        <v>4787.16</v>
      </c>
      <c r="K6597" s="31">
        <v>2820.7739999999999</v>
      </c>
      <c r="L6597" s="31">
        <v>185.32</v>
      </c>
      <c r="M6597" s="31">
        <v>187.14</v>
      </c>
      <c r="N6597" s="31">
        <v>139.9992</v>
      </c>
      <c r="O6597" s="31">
        <v>69.604799999999997</v>
      </c>
      <c r="P6597" s="31">
        <v>91.006399999999999</v>
      </c>
      <c r="Q6597" s="31">
        <v>2562.1950999999999</v>
      </c>
      <c r="R6597" s="31">
        <v>99.155000000000001</v>
      </c>
      <c r="S6597" s="31">
        <v>133.5598</v>
      </c>
    </row>
    <row r="6598" spans="1:19" x14ac:dyDescent="0.35">
      <c r="A6598" s="2">
        <v>42104</v>
      </c>
      <c r="B6598" s="31">
        <v>447.12540000000001</v>
      </c>
      <c r="C6598" s="31">
        <v>1127.896</v>
      </c>
      <c r="D6598" s="31">
        <v>414.00659999999999</v>
      </c>
      <c r="E6598" s="31">
        <v>542.36090000000002</v>
      </c>
      <c r="F6598" s="31">
        <v>100.98269999999999</v>
      </c>
      <c r="G6598" s="31">
        <v>410.53449999999998</v>
      </c>
      <c r="H6598" s="31">
        <v>10.562860000000001</v>
      </c>
      <c r="I6598" s="31">
        <v>2679.6460000000002</v>
      </c>
      <c r="J6598" s="31">
        <v>4785.9989999999998</v>
      </c>
      <c r="K6598" s="31">
        <v>2822.0149999999999</v>
      </c>
      <c r="L6598" s="31">
        <v>186.19</v>
      </c>
      <c r="M6598" s="31">
        <v>187.96</v>
      </c>
      <c r="N6598" s="31">
        <v>140.49250000000001</v>
      </c>
      <c r="O6598" s="31">
        <v>69.679299999999998</v>
      </c>
      <c r="P6598" s="31">
        <v>90.566299999999998</v>
      </c>
      <c r="Q6598" s="31">
        <v>2577.1952999999999</v>
      </c>
      <c r="R6598" s="31">
        <v>99.337999999999994</v>
      </c>
      <c r="S6598" s="31">
        <v>136.00899999999999</v>
      </c>
    </row>
    <row r="6599" spans="1:19" x14ac:dyDescent="0.35">
      <c r="A6599" s="2">
        <v>42107</v>
      </c>
      <c r="B6599" s="31">
        <v>447.80250000000001</v>
      </c>
      <c r="C6599" s="31">
        <v>1127.4469999999999</v>
      </c>
      <c r="D6599" s="31">
        <v>416.96190000000001</v>
      </c>
      <c r="E6599" s="31">
        <v>537.91240000000005</v>
      </c>
      <c r="F6599" s="31">
        <v>100.5384</v>
      </c>
      <c r="G6599" s="31">
        <v>409.22230000000002</v>
      </c>
      <c r="H6599" s="31">
        <v>10.63348</v>
      </c>
      <c r="I6599" s="31">
        <v>2679.4639999999999</v>
      </c>
      <c r="J6599" s="31">
        <v>4792.3879999999999</v>
      </c>
      <c r="K6599" s="31">
        <v>2822.192</v>
      </c>
      <c r="L6599" s="31">
        <v>185.39</v>
      </c>
      <c r="M6599" s="31">
        <v>187.98</v>
      </c>
      <c r="N6599" s="31">
        <v>140.12649999999999</v>
      </c>
      <c r="O6599" s="31">
        <v>69.586200000000005</v>
      </c>
      <c r="P6599" s="31">
        <v>90.105400000000003</v>
      </c>
      <c r="Q6599" s="31">
        <v>2594.6212999999998</v>
      </c>
      <c r="R6599" s="31">
        <v>99.49</v>
      </c>
      <c r="S6599" s="31">
        <v>140.9171</v>
      </c>
    </row>
    <row r="6600" spans="1:19" x14ac:dyDescent="0.35">
      <c r="A6600" s="2">
        <v>42108</v>
      </c>
      <c r="B6600" s="31">
        <v>453.75940000000003</v>
      </c>
      <c r="C6600" s="31">
        <v>1146.74</v>
      </c>
      <c r="D6600" s="31">
        <v>419.72449999999998</v>
      </c>
      <c r="E6600" s="31">
        <v>533.81740000000002</v>
      </c>
      <c r="F6600" s="31">
        <v>99.976699999999994</v>
      </c>
      <c r="G6600" s="31">
        <v>414.07990000000001</v>
      </c>
      <c r="H6600" s="31">
        <v>10.80733</v>
      </c>
      <c r="I6600" s="31">
        <v>2682.1849999999999</v>
      </c>
      <c r="J6600" s="31">
        <v>4804.585</v>
      </c>
      <c r="K6600" s="31">
        <v>2828.2179999999998</v>
      </c>
      <c r="L6600" s="31">
        <v>185.79</v>
      </c>
      <c r="M6600" s="31">
        <v>188.04</v>
      </c>
      <c r="N6600" s="31">
        <v>139.95150000000001</v>
      </c>
      <c r="O6600" s="31">
        <v>70.298299999999998</v>
      </c>
      <c r="P6600" s="31">
        <v>91.144099999999995</v>
      </c>
      <c r="Q6600" s="31">
        <v>2583.0165999999999</v>
      </c>
      <c r="R6600" s="31">
        <v>98.733000000000004</v>
      </c>
      <c r="S6600" s="31">
        <v>137.21430000000001</v>
      </c>
    </row>
    <row r="6601" spans="1:19" x14ac:dyDescent="0.35">
      <c r="A6601" s="2">
        <v>42109</v>
      </c>
      <c r="B6601" s="31">
        <v>479.79539999999997</v>
      </c>
      <c r="C6601" s="31">
        <v>1208.2470000000001</v>
      </c>
      <c r="D6601" s="31">
        <v>430.65379999999999</v>
      </c>
      <c r="E6601" s="31">
        <v>534.66970000000003</v>
      </c>
      <c r="F6601" s="31">
        <v>100.70610000000001</v>
      </c>
      <c r="G6601" s="31">
        <v>415.69069999999999</v>
      </c>
      <c r="H6601" s="31">
        <v>10.712429999999999</v>
      </c>
      <c r="I6601" s="31">
        <v>2681.8220000000001</v>
      </c>
      <c r="J6601" s="31">
        <v>4809.232</v>
      </c>
      <c r="K6601" s="31">
        <v>2835.6619999999998</v>
      </c>
      <c r="L6601" s="31">
        <v>186.56</v>
      </c>
      <c r="M6601" s="31">
        <v>189.33</v>
      </c>
      <c r="N6601" s="31">
        <v>140.71530000000001</v>
      </c>
      <c r="O6601" s="31">
        <v>70.203599999999994</v>
      </c>
      <c r="P6601" s="31">
        <v>90.414500000000004</v>
      </c>
      <c r="Q6601" s="31">
        <v>2583.701</v>
      </c>
      <c r="R6601" s="31">
        <v>98.319000000000003</v>
      </c>
      <c r="S6601" s="31">
        <v>139.4128</v>
      </c>
    </row>
    <row r="6602" spans="1:19" x14ac:dyDescent="0.35">
      <c r="A6602" s="2">
        <v>42110</v>
      </c>
      <c r="B6602" s="31">
        <v>484.50880000000001</v>
      </c>
      <c r="C6602" s="31">
        <v>1210.5550000000001</v>
      </c>
      <c r="D6602" s="31">
        <v>439.66570000000002</v>
      </c>
      <c r="E6602" s="31">
        <v>544.26940000000002</v>
      </c>
      <c r="F6602" s="31">
        <v>100.4295</v>
      </c>
      <c r="G6602" s="31">
        <v>416.2276</v>
      </c>
      <c r="H6602" s="31">
        <v>10.90982</v>
      </c>
      <c r="I6602" s="31">
        <v>2680.915</v>
      </c>
      <c r="J6602" s="31">
        <v>4818.5249999999996</v>
      </c>
      <c r="K6602" s="31">
        <v>2839.5610000000001</v>
      </c>
      <c r="L6602" s="31">
        <v>186.65</v>
      </c>
      <c r="M6602" s="31">
        <v>189.2</v>
      </c>
      <c r="N6602" s="31">
        <v>140.50839999999999</v>
      </c>
      <c r="O6602" s="31">
        <v>70.183300000000003</v>
      </c>
      <c r="P6602" s="31">
        <v>91.182100000000005</v>
      </c>
      <c r="Q6602" s="31">
        <v>2622.0428999999999</v>
      </c>
      <c r="R6602" s="31">
        <v>97.415000000000006</v>
      </c>
      <c r="S6602" s="31">
        <v>142.35380000000001</v>
      </c>
    </row>
    <row r="6603" spans="1:19" x14ac:dyDescent="0.35">
      <c r="A6603" s="2">
        <v>42111</v>
      </c>
      <c r="B6603" s="31">
        <v>480.61840000000001</v>
      </c>
      <c r="C6603" s="31">
        <v>1206.4380000000001</v>
      </c>
      <c r="D6603" s="31">
        <v>444.07580000000002</v>
      </c>
      <c r="E6603" s="31">
        <v>544.26940000000002</v>
      </c>
      <c r="F6603" s="31">
        <v>100.857</v>
      </c>
      <c r="G6603" s="31">
        <v>417.30149999999998</v>
      </c>
      <c r="H6603" s="31">
        <v>10.784549999999999</v>
      </c>
      <c r="I6603" s="31">
        <v>2684.5430000000001</v>
      </c>
      <c r="J6603" s="31">
        <v>4823.1719999999996</v>
      </c>
      <c r="K6603" s="31">
        <v>2841.511</v>
      </c>
      <c r="L6603" s="31">
        <v>184.41</v>
      </c>
      <c r="M6603" s="31">
        <v>186.04</v>
      </c>
      <c r="N6603" s="31">
        <v>138.40010000000001</v>
      </c>
      <c r="O6603" s="31">
        <v>70.341099999999997</v>
      </c>
      <c r="P6603" s="31">
        <v>91.819900000000004</v>
      </c>
      <c r="Q6603" s="31">
        <v>2598.4086000000002</v>
      </c>
      <c r="R6603" s="31">
        <v>97.52</v>
      </c>
      <c r="S6603" s="31">
        <v>139.93350000000001</v>
      </c>
    </row>
    <row r="6604" spans="1:19" x14ac:dyDescent="0.35">
      <c r="A6604" s="2">
        <v>42114</v>
      </c>
      <c r="B6604" s="31">
        <v>480.54360000000003</v>
      </c>
      <c r="C6604" s="31">
        <v>1208.1849999999999</v>
      </c>
      <c r="D6604" s="31">
        <v>441.19970000000001</v>
      </c>
      <c r="E6604" s="31">
        <v>536.9126</v>
      </c>
      <c r="F6604" s="31">
        <v>100.069</v>
      </c>
      <c r="G6604" s="31">
        <v>420.73779999999999</v>
      </c>
      <c r="H6604" s="31">
        <v>10.552989999999999</v>
      </c>
      <c r="I6604" s="31">
        <v>2683.2739999999999</v>
      </c>
      <c r="J6604" s="31">
        <v>4812.7169999999996</v>
      </c>
      <c r="K6604" s="31">
        <v>2842.752</v>
      </c>
      <c r="L6604" s="31">
        <v>185.79</v>
      </c>
      <c r="M6604" s="31">
        <v>187.86</v>
      </c>
      <c r="N6604" s="31">
        <v>140.26179999999999</v>
      </c>
      <c r="O6604" s="31">
        <v>70.227599999999995</v>
      </c>
      <c r="P6604" s="31">
        <v>91.648200000000003</v>
      </c>
      <c r="Q6604" s="31">
        <v>2576.4159</v>
      </c>
      <c r="R6604" s="31">
        <v>97.941000000000003</v>
      </c>
      <c r="S6604" s="31">
        <v>136.04759999999999</v>
      </c>
    </row>
    <row r="6605" spans="1:19" x14ac:dyDescent="0.35">
      <c r="A6605" s="2">
        <v>42115</v>
      </c>
      <c r="B6605" s="31">
        <v>470.36860000000001</v>
      </c>
      <c r="C6605" s="31">
        <v>1180.6130000000001</v>
      </c>
      <c r="D6605" s="31">
        <v>437.94009999999997</v>
      </c>
      <c r="E6605" s="31">
        <v>533.1893</v>
      </c>
      <c r="F6605" s="31">
        <v>100.857</v>
      </c>
      <c r="G6605" s="31">
        <v>419.5566</v>
      </c>
      <c r="H6605" s="31">
        <v>10.53401</v>
      </c>
      <c r="I6605" s="31">
        <v>2683.2739999999999</v>
      </c>
      <c r="J6605" s="31">
        <v>4806.3280000000004</v>
      </c>
      <c r="K6605" s="31">
        <v>2836.3710000000001</v>
      </c>
      <c r="L6605" s="31">
        <v>185.79</v>
      </c>
      <c r="M6605" s="31">
        <v>187.68</v>
      </c>
      <c r="N6605" s="31">
        <v>140.93010000000001</v>
      </c>
      <c r="O6605" s="31">
        <v>70.057699999999997</v>
      </c>
      <c r="P6605" s="31">
        <v>91.536100000000005</v>
      </c>
      <c r="Q6605" s="31">
        <v>2597.6188999999999</v>
      </c>
      <c r="R6605" s="31">
        <v>98.004000000000005</v>
      </c>
      <c r="S6605" s="31">
        <v>140.29990000000001</v>
      </c>
    </row>
    <row r="6606" spans="1:19" x14ac:dyDescent="0.35">
      <c r="A6606" s="2">
        <v>42116</v>
      </c>
      <c r="B6606" s="31">
        <v>474.93239999999997</v>
      </c>
      <c r="C6606" s="31">
        <v>1201.76</v>
      </c>
      <c r="D6606" s="31">
        <v>438.89879999999999</v>
      </c>
      <c r="E6606" s="31">
        <v>529.78</v>
      </c>
      <c r="F6606" s="31">
        <v>99.498900000000006</v>
      </c>
      <c r="G6606" s="31">
        <v>417.40890000000002</v>
      </c>
      <c r="H6606" s="31">
        <v>10.56058</v>
      </c>
      <c r="I6606" s="31">
        <v>2685.0880000000002</v>
      </c>
      <c r="J6606" s="31">
        <v>4787.741</v>
      </c>
      <c r="K6606" s="31">
        <v>2822.0149999999999</v>
      </c>
      <c r="L6606" s="31">
        <v>186.61</v>
      </c>
      <c r="M6606" s="31">
        <v>188.1</v>
      </c>
      <c r="N6606" s="31">
        <v>141.4631</v>
      </c>
      <c r="O6606" s="31">
        <v>69.873400000000004</v>
      </c>
      <c r="P6606" s="31">
        <v>91.385400000000004</v>
      </c>
      <c r="Q6606" s="31">
        <v>2611.1806000000001</v>
      </c>
      <c r="R6606" s="31">
        <v>97.932000000000002</v>
      </c>
      <c r="S6606" s="31">
        <v>141.36060000000001</v>
      </c>
    </row>
    <row r="6607" spans="1:19" x14ac:dyDescent="0.35">
      <c r="A6607" s="2">
        <v>42117</v>
      </c>
      <c r="B6607" s="31">
        <v>490.12009999999998</v>
      </c>
      <c r="C6607" s="31">
        <v>1243.4929999999999</v>
      </c>
      <c r="D6607" s="31">
        <v>450.01990000000001</v>
      </c>
      <c r="E6607" s="31">
        <v>532.74069999999995</v>
      </c>
      <c r="F6607" s="31">
        <v>100.1193</v>
      </c>
      <c r="G6607" s="31">
        <v>420.95260000000002</v>
      </c>
      <c r="H6607" s="31">
        <v>10.6365</v>
      </c>
      <c r="I6607" s="31">
        <v>2683.636</v>
      </c>
      <c r="J6607" s="31">
        <v>4798.1959999999999</v>
      </c>
      <c r="K6607" s="31">
        <v>2821.66</v>
      </c>
      <c r="L6607" s="31">
        <v>187.21</v>
      </c>
      <c r="M6607" s="31">
        <v>188.8</v>
      </c>
      <c r="N6607" s="31">
        <v>142.61670000000001</v>
      </c>
      <c r="O6607" s="31">
        <v>69.981700000000004</v>
      </c>
      <c r="P6607" s="31">
        <v>92.042900000000003</v>
      </c>
      <c r="Q6607" s="31">
        <v>2627.41</v>
      </c>
      <c r="R6607" s="31">
        <v>97.278000000000006</v>
      </c>
      <c r="S6607" s="31">
        <v>139.0367</v>
      </c>
    </row>
    <row r="6608" spans="1:19" x14ac:dyDescent="0.35">
      <c r="A6608" s="2">
        <v>42118</v>
      </c>
      <c r="B6608" s="31">
        <v>493.5616</v>
      </c>
      <c r="C6608" s="31">
        <v>1251.2280000000001</v>
      </c>
      <c r="D6608" s="31">
        <v>451.17039999999997</v>
      </c>
      <c r="E6608" s="31">
        <v>540.72550000000001</v>
      </c>
      <c r="F6608" s="31">
        <v>98.501400000000004</v>
      </c>
      <c r="G6608" s="31">
        <v>416.97930000000002</v>
      </c>
      <c r="H6608" s="31">
        <v>10.95157</v>
      </c>
      <c r="I6608" s="31">
        <v>2688.1709999999998</v>
      </c>
      <c r="J6608" s="31">
        <v>4807.4889999999996</v>
      </c>
      <c r="K6608" s="31">
        <v>2823.7869999999998</v>
      </c>
      <c r="L6608" s="31">
        <v>187.63</v>
      </c>
      <c r="M6608" s="31">
        <v>188.26</v>
      </c>
      <c r="N6608" s="31">
        <v>144.13630000000001</v>
      </c>
      <c r="O6608" s="31">
        <v>70.375799999999998</v>
      </c>
      <c r="P6608" s="31">
        <v>92.587299999999999</v>
      </c>
      <c r="Q6608" s="31">
        <v>2644.0007000000001</v>
      </c>
      <c r="R6608" s="31">
        <v>96.921999999999997</v>
      </c>
      <c r="S6608" s="31">
        <v>140.11279999999999</v>
      </c>
    </row>
    <row r="6609" spans="1:19" x14ac:dyDescent="0.35">
      <c r="A6609" s="2">
        <v>42121</v>
      </c>
      <c r="B6609" s="31">
        <v>490.71859999999998</v>
      </c>
      <c r="C6609" s="31">
        <v>1250.6669999999999</v>
      </c>
      <c r="D6609" s="31">
        <v>449.25299999999999</v>
      </c>
      <c r="E6609" s="31">
        <v>544.26930000000004</v>
      </c>
      <c r="F6609" s="31">
        <v>100.86539999999999</v>
      </c>
      <c r="G6609" s="31">
        <v>417.94580000000002</v>
      </c>
      <c r="H6609" s="31">
        <v>11.09202</v>
      </c>
      <c r="I6609" s="31">
        <v>2686.5390000000002</v>
      </c>
      <c r="J6609" s="31">
        <v>4804.585</v>
      </c>
      <c r="K6609" s="31">
        <v>2822.0149999999999</v>
      </c>
      <c r="L6609" s="31">
        <v>187.01</v>
      </c>
      <c r="M6609" s="31">
        <v>186.4</v>
      </c>
      <c r="N6609" s="31">
        <v>143.9931</v>
      </c>
      <c r="O6609" s="31">
        <v>70.285899999999998</v>
      </c>
      <c r="P6609" s="31">
        <v>92.739800000000002</v>
      </c>
      <c r="Q6609" s="31">
        <v>2657.0634</v>
      </c>
      <c r="R6609" s="31">
        <v>96.765000000000001</v>
      </c>
      <c r="S6609" s="31">
        <v>142.5461</v>
      </c>
    </row>
    <row r="6610" spans="1:19" x14ac:dyDescent="0.35">
      <c r="A6610" s="2">
        <v>42122</v>
      </c>
      <c r="B6610" s="31">
        <v>488.923</v>
      </c>
      <c r="C6610" s="31">
        <v>1245.6769999999999</v>
      </c>
      <c r="D6610" s="31">
        <v>450.40350000000001</v>
      </c>
      <c r="E6610" s="31">
        <v>549.24860000000001</v>
      </c>
      <c r="F6610" s="31">
        <v>101.7624</v>
      </c>
      <c r="G6610" s="31">
        <v>419.77140000000003</v>
      </c>
      <c r="H6610" s="31">
        <v>11.09961</v>
      </c>
      <c r="I6610" s="31">
        <v>2687.99</v>
      </c>
      <c r="J6610" s="31">
        <v>4791.2259999999997</v>
      </c>
      <c r="K6610" s="31">
        <v>2823.4319999999998</v>
      </c>
      <c r="L6610" s="31">
        <v>187.65</v>
      </c>
      <c r="M6610" s="31">
        <v>187.56</v>
      </c>
      <c r="N6610" s="31">
        <v>143.71459999999999</v>
      </c>
      <c r="O6610" s="31">
        <v>70.476699999999994</v>
      </c>
      <c r="P6610" s="31">
        <v>93.573899999999995</v>
      </c>
      <c r="Q6610" s="31">
        <v>2660.6187</v>
      </c>
      <c r="R6610" s="31">
        <v>96.091999999999999</v>
      </c>
      <c r="S6610" s="31">
        <v>142.10079999999999</v>
      </c>
    </row>
    <row r="6611" spans="1:19" x14ac:dyDescent="0.35">
      <c r="A6611" s="2">
        <v>42123</v>
      </c>
      <c r="B6611" s="31">
        <v>497.8261</v>
      </c>
      <c r="C6611" s="31">
        <v>1255.4079999999999</v>
      </c>
      <c r="D6611" s="31">
        <v>455.77229999999997</v>
      </c>
      <c r="E6611" s="31">
        <v>551.80550000000005</v>
      </c>
      <c r="F6611" s="31">
        <v>101.4355</v>
      </c>
      <c r="G6611" s="31">
        <v>424.38900000000001</v>
      </c>
      <c r="H6611" s="31">
        <v>11.16414</v>
      </c>
      <c r="I6611" s="31">
        <v>2687.99</v>
      </c>
      <c r="J6611" s="31">
        <v>4774.9629999999997</v>
      </c>
      <c r="K6611" s="31">
        <v>2796.1370000000002</v>
      </c>
      <c r="L6611" s="31">
        <v>186.5</v>
      </c>
      <c r="M6611" s="31">
        <v>184.75</v>
      </c>
      <c r="N6611" s="31">
        <v>142.56100000000001</v>
      </c>
      <c r="O6611" s="31">
        <v>70.396100000000004</v>
      </c>
      <c r="P6611" s="31">
        <v>95.004199999999997</v>
      </c>
      <c r="Q6611" s="31">
        <v>2642.1115</v>
      </c>
      <c r="R6611" s="31">
        <v>95.209000000000003</v>
      </c>
      <c r="S6611" s="31">
        <v>140.87700000000001</v>
      </c>
    </row>
    <row r="6612" spans="1:19" x14ac:dyDescent="0.35">
      <c r="A6612" s="2">
        <v>42124</v>
      </c>
      <c r="B6612" s="31">
        <v>504.63440000000003</v>
      </c>
      <c r="C6612" s="31">
        <v>1275.7439999999999</v>
      </c>
      <c r="D6612" s="31">
        <v>459.60719999999998</v>
      </c>
      <c r="E6612" s="31">
        <v>569.47979999999995</v>
      </c>
      <c r="F6612" s="31">
        <v>99.121799999999993</v>
      </c>
      <c r="G6612" s="31">
        <v>419.23450000000003</v>
      </c>
      <c r="H6612" s="31">
        <v>11.17173</v>
      </c>
      <c r="I6612" s="31">
        <v>2682.5479999999998</v>
      </c>
      <c r="J6612" s="31">
        <v>4769.7349999999997</v>
      </c>
      <c r="K6612" s="31">
        <v>2777.8820000000001</v>
      </c>
      <c r="L6612" s="31">
        <v>184.72</v>
      </c>
      <c r="M6612" s="31">
        <v>181.14</v>
      </c>
      <c r="N6612" s="31">
        <v>140.28569999999999</v>
      </c>
      <c r="O6612" s="31">
        <v>69.972300000000004</v>
      </c>
      <c r="P6612" s="31">
        <v>95.476100000000002</v>
      </c>
      <c r="Q6612" s="31">
        <v>2613.0594999999998</v>
      </c>
      <c r="R6612" s="31">
        <v>94.6</v>
      </c>
      <c r="S6612" s="31">
        <v>139.40270000000001</v>
      </c>
    </row>
    <row r="6613" spans="1:19" x14ac:dyDescent="0.35">
      <c r="A6613" s="2">
        <v>42125</v>
      </c>
      <c r="B6613" s="31">
        <v>502.98840000000001</v>
      </c>
      <c r="C6613" s="31">
        <v>1275.8689999999999</v>
      </c>
      <c r="D6613" s="31">
        <v>459.9907</v>
      </c>
      <c r="E6613" s="31">
        <v>574.86279999999999</v>
      </c>
      <c r="F6613" s="31">
        <v>98.459500000000006</v>
      </c>
      <c r="G6613" s="31">
        <v>414.40210000000002</v>
      </c>
      <c r="H6613" s="31">
        <v>10.921189999999999</v>
      </c>
      <c r="I6613" s="31">
        <v>2675.473</v>
      </c>
      <c r="J6613" s="31">
        <v>4747.6639999999998</v>
      </c>
      <c r="K6613" s="31">
        <v>2777.8820000000001</v>
      </c>
      <c r="L6613" s="31">
        <v>186.72</v>
      </c>
      <c r="M6613" s="31">
        <v>182.3</v>
      </c>
      <c r="N6613" s="31">
        <v>142.17910000000001</v>
      </c>
      <c r="O6613" s="31">
        <v>69.713399999999993</v>
      </c>
      <c r="P6613" s="31">
        <v>95.620699999999999</v>
      </c>
      <c r="Q6613" s="31">
        <v>2608.6444999999999</v>
      </c>
      <c r="R6613" s="31">
        <v>95.296999999999997</v>
      </c>
      <c r="S6613" s="31">
        <v>139.40270000000001</v>
      </c>
    </row>
    <row r="6614" spans="1:19" x14ac:dyDescent="0.35">
      <c r="A6614" s="2">
        <v>42128</v>
      </c>
      <c r="B6614" s="31">
        <v>502.98840000000001</v>
      </c>
      <c r="C6614" s="31">
        <v>1268.758</v>
      </c>
      <c r="D6614" s="31">
        <v>463.44209999999998</v>
      </c>
      <c r="E6614" s="31">
        <v>574.86279999999999</v>
      </c>
      <c r="F6614" s="31">
        <v>99.490600000000001</v>
      </c>
      <c r="G6614" s="31">
        <v>419.34190000000001</v>
      </c>
      <c r="H6614" s="31">
        <v>10.913600000000001</v>
      </c>
      <c r="I6614" s="31">
        <v>2675.473</v>
      </c>
      <c r="J6614" s="31">
        <v>4747.0829999999996</v>
      </c>
      <c r="K6614" s="31">
        <v>2759.6260000000002</v>
      </c>
      <c r="L6614" s="31">
        <v>187.41</v>
      </c>
      <c r="M6614" s="31">
        <v>182.92</v>
      </c>
      <c r="N6614" s="31">
        <v>142.45760000000001</v>
      </c>
      <c r="O6614" s="31">
        <v>69.713399999999993</v>
      </c>
      <c r="P6614" s="31">
        <v>95.620699999999999</v>
      </c>
      <c r="Q6614" s="31">
        <v>2614.4259999999999</v>
      </c>
      <c r="R6614" s="31">
        <v>95.48</v>
      </c>
      <c r="S6614" s="31">
        <v>139.40270000000001</v>
      </c>
    </row>
    <row r="6615" spans="1:19" x14ac:dyDescent="0.35">
      <c r="A6615" s="2">
        <v>42129</v>
      </c>
      <c r="B6615" s="31">
        <v>510.76929999999999</v>
      </c>
      <c r="C6615" s="31">
        <v>1287.1600000000001</v>
      </c>
      <c r="D6615" s="31">
        <v>474.37139999999999</v>
      </c>
      <c r="E6615" s="31">
        <v>581.52430000000004</v>
      </c>
      <c r="F6615" s="31">
        <v>100.0271</v>
      </c>
      <c r="G6615" s="31">
        <v>422.99299999999999</v>
      </c>
      <c r="H6615" s="31">
        <v>11.17173</v>
      </c>
      <c r="I6615" s="31">
        <v>2675.473</v>
      </c>
      <c r="J6615" s="31">
        <v>4734.3050000000003</v>
      </c>
      <c r="K6615" s="31">
        <v>2745.0920000000001</v>
      </c>
      <c r="L6615" s="31">
        <v>185.17</v>
      </c>
      <c r="M6615" s="31">
        <v>180.82</v>
      </c>
      <c r="N6615" s="31">
        <v>140.26179999999999</v>
      </c>
      <c r="O6615" s="31">
        <v>69.776899999999998</v>
      </c>
      <c r="P6615" s="31">
        <v>95.320800000000006</v>
      </c>
      <c r="Q6615" s="31">
        <v>2613.8110000000001</v>
      </c>
      <c r="R6615" s="31">
        <v>95.075999999999993</v>
      </c>
      <c r="S6615" s="31">
        <v>135.4134</v>
      </c>
    </row>
    <row r="6616" spans="1:19" x14ac:dyDescent="0.35">
      <c r="A6616" s="2">
        <v>42130</v>
      </c>
      <c r="B6616" s="31">
        <v>512.26559999999995</v>
      </c>
      <c r="C6616" s="31">
        <v>1270.442</v>
      </c>
      <c r="D6616" s="31">
        <v>475.52190000000002</v>
      </c>
      <c r="E6616" s="31">
        <v>573.49459999999999</v>
      </c>
      <c r="F6616" s="31">
        <v>99.784000000000006</v>
      </c>
      <c r="G6616" s="31">
        <v>422.0265</v>
      </c>
      <c r="H6616" s="31">
        <v>11.080629999999999</v>
      </c>
      <c r="I6616" s="31">
        <v>2675.473</v>
      </c>
      <c r="J6616" s="31">
        <v>4722.107</v>
      </c>
      <c r="K6616" s="31">
        <v>2728.7860000000001</v>
      </c>
      <c r="L6616" s="31">
        <v>184.3</v>
      </c>
      <c r="M6616" s="31">
        <v>181.38</v>
      </c>
      <c r="N6616" s="31">
        <v>139.16390000000001</v>
      </c>
      <c r="O6616" s="31">
        <v>70.144999999999996</v>
      </c>
      <c r="P6616" s="31">
        <v>96.7423</v>
      </c>
      <c r="Q6616" s="31">
        <v>2595.2316000000001</v>
      </c>
      <c r="R6616" s="31">
        <v>94.087000000000003</v>
      </c>
      <c r="S6616" s="31">
        <v>135.452</v>
      </c>
    </row>
    <row r="6617" spans="1:19" x14ac:dyDescent="0.35">
      <c r="A6617" s="2">
        <v>42131</v>
      </c>
      <c r="B6617" s="31">
        <v>495.5068</v>
      </c>
      <c r="C6617" s="31">
        <v>1241.56</v>
      </c>
      <c r="D6617" s="31">
        <v>463.82560000000001</v>
      </c>
      <c r="E6617" s="31">
        <v>574.45910000000003</v>
      </c>
      <c r="F6617" s="31">
        <v>99.105000000000004</v>
      </c>
      <c r="G6617" s="31">
        <v>418.80489999999998</v>
      </c>
      <c r="H6617" s="31">
        <v>11.118589999999999</v>
      </c>
      <c r="I6617" s="31">
        <v>2662.2310000000002</v>
      </c>
      <c r="J6617" s="31">
        <v>4733.143</v>
      </c>
      <c r="K6617" s="31">
        <v>2730.027</v>
      </c>
      <c r="L6617" s="31">
        <v>185.19</v>
      </c>
      <c r="M6617" s="31">
        <v>182.25</v>
      </c>
      <c r="N6617" s="31">
        <v>140.1027</v>
      </c>
      <c r="O6617" s="31">
        <v>70.078500000000005</v>
      </c>
      <c r="P6617" s="31">
        <v>95.947299999999998</v>
      </c>
      <c r="Q6617" s="31">
        <v>2556.6368000000002</v>
      </c>
      <c r="R6617" s="31">
        <v>94.635000000000005</v>
      </c>
      <c r="S6617" s="31">
        <v>132.3588</v>
      </c>
    </row>
    <row r="6618" spans="1:19" x14ac:dyDescent="0.35">
      <c r="A6618" s="2">
        <v>42132</v>
      </c>
      <c r="B6618" s="31">
        <v>495.02870000000001</v>
      </c>
      <c r="C6618" s="31">
        <v>1242.509</v>
      </c>
      <c r="D6618" s="31">
        <v>456.46510000000001</v>
      </c>
      <c r="E6618" s="31">
        <v>573.24789999999996</v>
      </c>
      <c r="F6618" s="31">
        <v>99.666499999999999</v>
      </c>
      <c r="G6618" s="31">
        <v>419.34179999999998</v>
      </c>
      <c r="H6618" s="31">
        <v>11.17933</v>
      </c>
      <c r="I6618" s="31">
        <v>2665.8589999999999</v>
      </c>
      <c r="J6618" s="31">
        <v>4749.4059999999999</v>
      </c>
      <c r="K6618" s="31">
        <v>2743.4969999999998</v>
      </c>
      <c r="L6618" s="31">
        <v>187.34</v>
      </c>
      <c r="M6618" s="31">
        <v>183.05</v>
      </c>
      <c r="N6618" s="31">
        <v>141.5745</v>
      </c>
      <c r="O6618" s="31">
        <v>69.914199999999994</v>
      </c>
      <c r="P6618" s="31">
        <v>95.579400000000007</v>
      </c>
      <c r="Q6618" s="31">
        <v>2581.8670999999999</v>
      </c>
      <c r="R6618" s="31">
        <v>94.793999999999997</v>
      </c>
      <c r="S6618" s="31">
        <v>134.9316</v>
      </c>
    </row>
    <row r="6619" spans="1:19" x14ac:dyDescent="0.35">
      <c r="A6619" s="2">
        <v>42135</v>
      </c>
      <c r="B6619" s="31">
        <v>491.0317</v>
      </c>
      <c r="C6619" s="31">
        <v>1238.9369999999999</v>
      </c>
      <c r="D6619" s="31">
        <v>451.98239999999998</v>
      </c>
      <c r="E6619" s="31">
        <v>571.30100000000004</v>
      </c>
      <c r="F6619" s="31">
        <v>99.168800000000005</v>
      </c>
      <c r="G6619" s="31">
        <v>418.37529999999998</v>
      </c>
      <c r="H6619" s="31">
        <v>11.41089</v>
      </c>
      <c r="I6619" s="31">
        <v>2670.0309999999999</v>
      </c>
      <c r="J6619" s="31">
        <v>4714.5559999999996</v>
      </c>
      <c r="K6619" s="31">
        <v>2732.3310000000001</v>
      </c>
      <c r="L6619" s="31">
        <v>186.39</v>
      </c>
      <c r="M6619" s="31">
        <v>183.38</v>
      </c>
      <c r="N6619" s="31">
        <v>141.01759999999999</v>
      </c>
      <c r="O6619" s="31">
        <v>69.814999999999998</v>
      </c>
      <c r="P6619" s="31">
        <v>95.007300000000001</v>
      </c>
      <c r="Q6619" s="31">
        <v>2584.6484999999998</v>
      </c>
      <c r="R6619" s="31">
        <v>95.010999999999996</v>
      </c>
      <c r="S6619" s="31">
        <v>136.3674</v>
      </c>
    </row>
    <row r="6620" spans="1:19" x14ac:dyDescent="0.35">
      <c r="A6620" s="2">
        <v>42136</v>
      </c>
      <c r="B6620" s="31">
        <v>503.68680000000001</v>
      </c>
      <c r="C6620" s="31">
        <v>1271.732</v>
      </c>
      <c r="D6620" s="31">
        <v>465.19380000000001</v>
      </c>
      <c r="E6620" s="31">
        <v>578.16449999999998</v>
      </c>
      <c r="F6620" s="31">
        <v>99.956299999999999</v>
      </c>
      <c r="G6620" s="31">
        <v>410.42869999999999</v>
      </c>
      <c r="H6620" s="31">
        <v>11.52857</v>
      </c>
      <c r="I6620" s="31">
        <v>2659.1469999999999</v>
      </c>
      <c r="J6620" s="31">
        <v>4720.3649999999998</v>
      </c>
      <c r="K6620" s="31">
        <v>2713.0120000000002</v>
      </c>
      <c r="L6620" s="31">
        <v>186.14</v>
      </c>
      <c r="M6620" s="31">
        <v>183.35</v>
      </c>
      <c r="N6620" s="31">
        <v>140.68340000000001</v>
      </c>
      <c r="O6620" s="31">
        <v>69.840400000000002</v>
      </c>
      <c r="P6620" s="31">
        <v>95.814899999999994</v>
      </c>
      <c r="Q6620" s="31">
        <v>2567.3128999999999</v>
      </c>
      <c r="R6620" s="31">
        <v>94.534000000000006</v>
      </c>
      <c r="S6620" s="31">
        <v>134.19929999999999</v>
      </c>
    </row>
    <row r="6621" spans="1:19" x14ac:dyDescent="0.35">
      <c r="A6621" s="2">
        <v>42137</v>
      </c>
      <c r="B6621" s="31">
        <v>502.988</v>
      </c>
      <c r="C6621" s="31">
        <v>1271.732</v>
      </c>
      <c r="D6621" s="31">
        <v>470.89909999999998</v>
      </c>
      <c r="E6621" s="31">
        <v>574.97019999999998</v>
      </c>
      <c r="F6621" s="31">
        <v>102.1176</v>
      </c>
      <c r="G6621" s="31">
        <v>411.18040000000002</v>
      </c>
      <c r="H6621" s="31">
        <v>11.60069</v>
      </c>
      <c r="I6621" s="31">
        <v>2659.692</v>
      </c>
      <c r="J6621" s="31">
        <v>4718.0410000000002</v>
      </c>
      <c r="K6621" s="31">
        <v>2707.34</v>
      </c>
      <c r="L6621" s="31">
        <v>186.1</v>
      </c>
      <c r="M6621" s="31">
        <v>183</v>
      </c>
      <c r="N6621" s="31">
        <v>140.77889999999999</v>
      </c>
      <c r="O6621" s="31">
        <v>70.299899999999994</v>
      </c>
      <c r="P6621" s="31">
        <v>96.716399999999993</v>
      </c>
      <c r="Q6621" s="31">
        <v>2579.5776999999998</v>
      </c>
      <c r="R6621" s="31">
        <v>93.617000000000004</v>
      </c>
      <c r="S6621" s="31">
        <v>133.23570000000001</v>
      </c>
    </row>
    <row r="6622" spans="1:19" x14ac:dyDescent="0.35">
      <c r="A6622" s="2">
        <v>42138</v>
      </c>
      <c r="B6622" s="31">
        <v>499.2022</v>
      </c>
      <c r="C6622" s="31">
        <v>1280.056</v>
      </c>
      <c r="D6622" s="31">
        <v>470.70769999999999</v>
      </c>
      <c r="E6622" s="31">
        <v>574.56640000000004</v>
      </c>
      <c r="F6622" s="31">
        <v>102.7039</v>
      </c>
      <c r="G6622" s="31">
        <v>411.07299999999998</v>
      </c>
      <c r="H6622" s="31">
        <v>11.722160000000001</v>
      </c>
      <c r="I6622" s="31">
        <v>2662.7750000000001</v>
      </c>
      <c r="J6622" s="31">
        <v>4733.143</v>
      </c>
      <c r="K6622" s="31">
        <v>2706.9850000000001</v>
      </c>
      <c r="L6622" s="31">
        <v>188.14</v>
      </c>
      <c r="M6622" s="31">
        <v>185.02</v>
      </c>
      <c r="N6622" s="31">
        <v>142.89519999999999</v>
      </c>
      <c r="O6622" s="31">
        <v>70.227599999999995</v>
      </c>
      <c r="P6622" s="31">
        <v>96.947199999999995</v>
      </c>
      <c r="Q6622" s="31">
        <v>2584.5279</v>
      </c>
      <c r="R6622" s="31">
        <v>93.456999999999994</v>
      </c>
      <c r="S6622" s="31">
        <v>132.44560000000001</v>
      </c>
    </row>
    <row r="6623" spans="1:19" x14ac:dyDescent="0.35">
      <c r="A6623" s="2">
        <v>42139</v>
      </c>
      <c r="B6623" s="31">
        <v>499.4991</v>
      </c>
      <c r="C6623" s="31">
        <v>1280.2439999999999</v>
      </c>
      <c r="D6623" s="31">
        <v>467.83640000000003</v>
      </c>
      <c r="E6623" s="31">
        <v>575.68809999999996</v>
      </c>
      <c r="F6623" s="31">
        <v>102.7123</v>
      </c>
      <c r="G6623" s="31">
        <v>409.4622</v>
      </c>
      <c r="H6623" s="31">
        <v>11.89298</v>
      </c>
      <c r="I6623" s="31">
        <v>2671.3009999999999</v>
      </c>
      <c r="J6623" s="31">
        <v>4756.9570000000003</v>
      </c>
      <c r="K6623" s="31">
        <v>2722.2280000000001</v>
      </c>
      <c r="L6623" s="31">
        <v>188.28</v>
      </c>
      <c r="M6623" s="31">
        <v>184.84</v>
      </c>
      <c r="N6623" s="31">
        <v>142.84739999999999</v>
      </c>
      <c r="O6623" s="31">
        <v>70.1828</v>
      </c>
      <c r="P6623" s="31">
        <v>97.465800000000002</v>
      </c>
      <c r="Q6623" s="31">
        <v>2603.6833000000001</v>
      </c>
      <c r="R6623" s="31">
        <v>93.135000000000005</v>
      </c>
      <c r="S6623" s="31">
        <v>135.5291</v>
      </c>
    </row>
    <row r="6624" spans="1:19" x14ac:dyDescent="0.35">
      <c r="A6624" s="2">
        <v>42142</v>
      </c>
      <c r="B6624" s="31">
        <v>495.49059999999997</v>
      </c>
      <c r="C6624" s="31">
        <v>1271.232</v>
      </c>
      <c r="D6624" s="31">
        <v>466.11360000000002</v>
      </c>
      <c r="E6624" s="31">
        <v>572.41279999999995</v>
      </c>
      <c r="F6624" s="31">
        <v>102.9049</v>
      </c>
      <c r="G6624" s="31">
        <v>409.9991</v>
      </c>
      <c r="H6624" s="31">
        <v>11.919549999999999</v>
      </c>
      <c r="I6624" s="31">
        <v>2673.6590000000001</v>
      </c>
      <c r="J6624" s="31">
        <v>4732.5619999999999</v>
      </c>
      <c r="K6624" s="31">
        <v>2721.3420000000001</v>
      </c>
      <c r="L6624" s="31">
        <v>188.9</v>
      </c>
      <c r="M6624" s="31">
        <v>186.98</v>
      </c>
      <c r="N6624" s="31">
        <v>143.43620000000001</v>
      </c>
      <c r="O6624" s="31">
        <v>69.863200000000006</v>
      </c>
      <c r="P6624" s="31">
        <v>96.808700000000002</v>
      </c>
      <c r="Q6624" s="31">
        <v>2597.6134999999999</v>
      </c>
      <c r="R6624" s="31">
        <v>94.221000000000004</v>
      </c>
      <c r="S6624" s="31">
        <v>133.91990000000001</v>
      </c>
    </row>
    <row r="6625" spans="1:19" x14ac:dyDescent="0.35">
      <c r="A6625" s="2">
        <v>42143</v>
      </c>
      <c r="B6625" s="31">
        <v>479.15980000000002</v>
      </c>
      <c r="C6625" s="31">
        <v>1241.191</v>
      </c>
      <c r="D6625" s="31">
        <v>454.43680000000001</v>
      </c>
      <c r="E6625" s="31">
        <v>558.01049999999998</v>
      </c>
      <c r="F6625" s="31">
        <v>101.1544</v>
      </c>
      <c r="G6625" s="31">
        <v>406.4554</v>
      </c>
      <c r="H6625" s="31">
        <v>11.93853</v>
      </c>
      <c r="I6625" s="31">
        <v>2673.297</v>
      </c>
      <c r="J6625" s="31">
        <v>4719.7839999999997</v>
      </c>
      <c r="K6625" s="31">
        <v>2728.0770000000002</v>
      </c>
      <c r="L6625" s="31">
        <v>188.76</v>
      </c>
      <c r="M6625" s="31">
        <v>186.86</v>
      </c>
      <c r="N6625" s="31">
        <v>143.24520000000001</v>
      </c>
      <c r="O6625" s="31">
        <v>69.364599999999996</v>
      </c>
      <c r="P6625" s="31">
        <v>94.793099999999995</v>
      </c>
      <c r="Q6625" s="31">
        <v>2597.6743000000001</v>
      </c>
      <c r="R6625" s="31">
        <v>95.266999999999996</v>
      </c>
      <c r="S6625" s="31">
        <v>136.9744</v>
      </c>
    </row>
    <row r="6626" spans="1:19" x14ac:dyDescent="0.35">
      <c r="A6626" s="2">
        <v>42144</v>
      </c>
      <c r="B6626" s="31">
        <v>486.36020000000002</v>
      </c>
      <c r="C6626" s="31">
        <v>1268.6030000000001</v>
      </c>
      <c r="D6626" s="31">
        <v>454.05399999999997</v>
      </c>
      <c r="E6626" s="31">
        <v>558.19000000000005</v>
      </c>
      <c r="F6626" s="31">
        <v>101.33029999999999</v>
      </c>
      <c r="G6626" s="31">
        <v>404.30770000000001</v>
      </c>
      <c r="H6626" s="31">
        <v>11.86261</v>
      </c>
      <c r="I6626" s="31">
        <v>2672.2080000000001</v>
      </c>
      <c r="J6626" s="31">
        <v>4728.4960000000001</v>
      </c>
      <c r="K6626" s="31">
        <v>2724.1779999999999</v>
      </c>
      <c r="L6626" s="31">
        <v>188.59</v>
      </c>
      <c r="M6626" s="31">
        <v>187.07</v>
      </c>
      <c r="N6626" s="31">
        <v>143.38050000000001</v>
      </c>
      <c r="O6626" s="31">
        <v>69.076499999999996</v>
      </c>
      <c r="P6626" s="31">
        <v>94.578500000000005</v>
      </c>
      <c r="Q6626" s="31">
        <v>2586.0661</v>
      </c>
      <c r="R6626" s="31">
        <v>95.447999999999993</v>
      </c>
      <c r="S6626" s="31">
        <v>136.61789999999999</v>
      </c>
    </row>
    <row r="6627" spans="1:19" x14ac:dyDescent="0.35">
      <c r="A6627" s="2">
        <v>42145</v>
      </c>
      <c r="B6627" s="31">
        <v>497.79169999999999</v>
      </c>
      <c r="C6627" s="31">
        <v>1294.2</v>
      </c>
      <c r="D6627" s="31">
        <v>466.68790000000001</v>
      </c>
      <c r="E6627" s="31">
        <v>561.06150000000002</v>
      </c>
      <c r="F6627" s="31">
        <v>100.9366</v>
      </c>
      <c r="G6627" s="31">
        <v>403.12650000000002</v>
      </c>
      <c r="H6627" s="31">
        <v>12.00686</v>
      </c>
      <c r="I6627" s="31">
        <v>2670.7570000000001</v>
      </c>
      <c r="J6627" s="31">
        <v>4745.34</v>
      </c>
      <c r="K6627" s="31">
        <v>2722.9369999999999</v>
      </c>
      <c r="L6627" s="31">
        <v>189.07</v>
      </c>
      <c r="M6627" s="31">
        <v>186.67</v>
      </c>
      <c r="N6627" s="31">
        <v>144.12039999999999</v>
      </c>
      <c r="O6627" s="31">
        <v>69.101699999999994</v>
      </c>
      <c r="P6627" s="31">
        <v>94.736099999999993</v>
      </c>
      <c r="Q6627" s="31">
        <v>2577.6653000000001</v>
      </c>
      <c r="R6627" s="31">
        <v>95.254999999999995</v>
      </c>
      <c r="S6627" s="31">
        <v>136.27000000000001</v>
      </c>
    </row>
    <row r="6628" spans="1:19" x14ac:dyDescent="0.35">
      <c r="A6628" s="2">
        <v>42146</v>
      </c>
      <c r="B6628" s="31">
        <v>489.40359999999998</v>
      </c>
      <c r="C6628" s="31">
        <v>1276.1130000000001</v>
      </c>
      <c r="D6628" s="31">
        <v>459.22239999999999</v>
      </c>
      <c r="E6628" s="31">
        <v>552.80600000000004</v>
      </c>
      <c r="F6628" s="31">
        <v>100.9198</v>
      </c>
      <c r="G6628" s="31">
        <v>397.00549999999998</v>
      </c>
      <c r="H6628" s="31">
        <v>11.9689</v>
      </c>
      <c r="I6628" s="31">
        <v>2669.4870000000001</v>
      </c>
      <c r="J6628" s="31">
        <v>4729.0770000000002</v>
      </c>
      <c r="K6628" s="31">
        <v>2730.027</v>
      </c>
      <c r="L6628" s="31">
        <v>188.76</v>
      </c>
      <c r="M6628" s="31">
        <v>186.09</v>
      </c>
      <c r="N6628" s="31">
        <v>144.12039999999999</v>
      </c>
      <c r="O6628" s="31">
        <v>68.933999999999997</v>
      </c>
      <c r="P6628" s="31">
        <v>93.901399999999995</v>
      </c>
      <c r="Q6628" s="31">
        <v>2590.6181999999999</v>
      </c>
      <c r="R6628" s="31">
        <v>96.013999999999996</v>
      </c>
      <c r="S6628" s="31">
        <v>139.00049999999999</v>
      </c>
    </row>
    <row r="6629" spans="1:19" x14ac:dyDescent="0.35">
      <c r="A6629" s="2">
        <v>42149</v>
      </c>
      <c r="B6629" s="31">
        <v>489.40359999999998</v>
      </c>
      <c r="C6629" s="31">
        <v>1276.1130000000001</v>
      </c>
      <c r="D6629" s="31">
        <v>459.22239999999999</v>
      </c>
      <c r="E6629" s="31">
        <v>552.80600000000004</v>
      </c>
      <c r="F6629" s="31">
        <v>100.9198</v>
      </c>
      <c r="G6629" s="31">
        <v>397.00549999999998</v>
      </c>
      <c r="H6629" s="31">
        <v>11.9689</v>
      </c>
      <c r="I6629" s="31">
        <v>2669.1239999999998</v>
      </c>
      <c r="J6629" s="31">
        <v>4729.0770000000002</v>
      </c>
      <c r="K6629" s="31">
        <v>2730.027</v>
      </c>
      <c r="L6629" s="31">
        <v>188.76</v>
      </c>
      <c r="M6629" s="31">
        <v>186.09</v>
      </c>
      <c r="N6629" s="31">
        <v>144.12039999999999</v>
      </c>
      <c r="O6629" s="31">
        <v>68.933999999999997</v>
      </c>
      <c r="P6629" s="31">
        <v>93.901399999999995</v>
      </c>
      <c r="Q6629" s="31">
        <v>2584.9486999999999</v>
      </c>
      <c r="R6629" s="31">
        <v>96.013999999999996</v>
      </c>
      <c r="S6629" s="31">
        <v>139.00049999999999</v>
      </c>
    </row>
    <row r="6630" spans="1:19" x14ac:dyDescent="0.35">
      <c r="A6630" s="2">
        <v>42150</v>
      </c>
      <c r="B6630" s="31">
        <v>477.37819999999999</v>
      </c>
      <c r="C6630" s="31">
        <v>1241.6289999999999</v>
      </c>
      <c r="D6630" s="31">
        <v>448.31130000000002</v>
      </c>
      <c r="E6630" s="31">
        <v>547.73599999999999</v>
      </c>
      <c r="F6630" s="31">
        <v>99.487499999999997</v>
      </c>
      <c r="G6630" s="31">
        <v>396.25380000000001</v>
      </c>
      <c r="H6630" s="31">
        <v>11.957509999999999</v>
      </c>
      <c r="I6630" s="31">
        <v>2670.576</v>
      </c>
      <c r="J6630" s="31">
        <v>4752.9219999999996</v>
      </c>
      <c r="K6630" s="31">
        <v>2743.674</v>
      </c>
      <c r="L6630" s="31">
        <v>187.03</v>
      </c>
      <c r="M6630" s="31">
        <v>184.46</v>
      </c>
      <c r="N6630" s="31">
        <v>142.56100000000001</v>
      </c>
      <c r="O6630" s="31">
        <v>68.023600000000002</v>
      </c>
      <c r="P6630" s="31">
        <v>92.825900000000004</v>
      </c>
      <c r="Q6630" s="31">
        <v>2563.2262999999998</v>
      </c>
      <c r="R6630" s="31">
        <v>97.299000000000007</v>
      </c>
      <c r="S6630" s="31">
        <v>142.77170000000001</v>
      </c>
    </row>
    <row r="6631" spans="1:19" x14ac:dyDescent="0.35">
      <c r="A6631" s="2">
        <v>42151</v>
      </c>
      <c r="B6631" s="31">
        <v>465.13010000000003</v>
      </c>
      <c r="C6631" s="31">
        <v>1209.5229999999999</v>
      </c>
      <c r="D6631" s="31">
        <v>441.42009999999999</v>
      </c>
      <c r="E6631" s="31">
        <v>545.40290000000005</v>
      </c>
      <c r="F6631" s="31">
        <v>99.378600000000006</v>
      </c>
      <c r="G6631" s="31">
        <v>398.18669999999997</v>
      </c>
      <c r="H6631" s="31">
        <v>11.89677</v>
      </c>
      <c r="I6631" s="31">
        <v>2677.1060000000002</v>
      </c>
      <c r="J6631" s="31">
        <v>4752.34</v>
      </c>
      <c r="K6631" s="31">
        <v>2742.6109999999999</v>
      </c>
      <c r="L6631" s="31">
        <v>188.45</v>
      </c>
      <c r="M6631" s="31">
        <v>186.58</v>
      </c>
      <c r="N6631" s="31">
        <v>144.55000000000001</v>
      </c>
      <c r="O6631" s="31">
        <v>67.637500000000003</v>
      </c>
      <c r="P6631" s="31">
        <v>92.637299999999996</v>
      </c>
      <c r="Q6631" s="31">
        <v>2545.0814999999998</v>
      </c>
      <c r="R6631" s="31">
        <v>97.370999999999995</v>
      </c>
      <c r="S6631" s="31">
        <v>141.74080000000001</v>
      </c>
    </row>
    <row r="6632" spans="1:19" x14ac:dyDescent="0.35">
      <c r="A6632" s="2">
        <v>42152</v>
      </c>
      <c r="B6632" s="31">
        <v>468.84160000000003</v>
      </c>
      <c r="C6632" s="31">
        <v>1232.93</v>
      </c>
      <c r="D6632" s="31">
        <v>437.40019999999998</v>
      </c>
      <c r="E6632" s="31">
        <v>546.61429999999996</v>
      </c>
      <c r="F6632" s="31">
        <v>99.571299999999994</v>
      </c>
      <c r="G6632" s="31">
        <v>397.75720000000001</v>
      </c>
      <c r="H6632" s="31">
        <v>11.836029999999999</v>
      </c>
      <c r="I6632" s="31">
        <v>2676.9250000000002</v>
      </c>
      <c r="J6632" s="31">
        <v>4757.1490000000003</v>
      </c>
      <c r="K6632" s="31">
        <v>2745.9780000000001</v>
      </c>
      <c r="L6632" s="31">
        <v>188.52</v>
      </c>
      <c r="M6632" s="31">
        <v>186.58</v>
      </c>
      <c r="N6632" s="31">
        <v>144.5659</v>
      </c>
      <c r="O6632" s="31">
        <v>67.390699999999995</v>
      </c>
      <c r="P6632" s="31">
        <v>92.997799999999998</v>
      </c>
      <c r="Q6632" s="31">
        <v>2521.3834000000002</v>
      </c>
      <c r="R6632" s="31">
        <v>96.965000000000003</v>
      </c>
      <c r="S6632" s="31">
        <v>135.74850000000001</v>
      </c>
    </row>
    <row r="6633" spans="1:19" x14ac:dyDescent="0.35">
      <c r="A6633" s="2">
        <v>42153</v>
      </c>
      <c r="B6633" s="31">
        <v>490.9624</v>
      </c>
      <c r="C6633" s="31">
        <v>1290.9469999999999</v>
      </c>
      <c r="D6633" s="31">
        <v>454.43680000000001</v>
      </c>
      <c r="E6633" s="31">
        <v>539.32339999999999</v>
      </c>
      <c r="F6633" s="31">
        <v>99.655100000000004</v>
      </c>
      <c r="G6633" s="31">
        <v>401.19349999999997</v>
      </c>
      <c r="H6633" s="31">
        <v>11.710760000000001</v>
      </c>
      <c r="I6633" s="31">
        <v>2677.8319999999999</v>
      </c>
      <c r="J6633" s="31">
        <v>4768.2389999999996</v>
      </c>
      <c r="K6633" s="31">
        <v>2755.3719999999998</v>
      </c>
      <c r="L6633" s="31">
        <v>187.12</v>
      </c>
      <c r="M6633" s="31">
        <v>185.3</v>
      </c>
      <c r="N6633" s="31">
        <v>143.55549999999999</v>
      </c>
      <c r="O6633" s="31">
        <v>67.465299999999999</v>
      </c>
      <c r="P6633" s="31">
        <v>93.379800000000003</v>
      </c>
      <c r="Q6633" s="31">
        <v>2508.1667000000002</v>
      </c>
      <c r="R6633" s="31">
        <v>96.906999999999996</v>
      </c>
      <c r="S6633" s="31">
        <v>135.86600000000001</v>
      </c>
    </row>
    <row r="6634" spans="1:19" x14ac:dyDescent="0.35">
      <c r="A6634" s="2">
        <v>42156</v>
      </c>
      <c r="B6634" s="31">
        <v>486.28590000000003</v>
      </c>
      <c r="C6634" s="31">
        <v>1278.117</v>
      </c>
      <c r="D6634" s="31">
        <v>452.33120000000002</v>
      </c>
      <c r="E6634" s="31">
        <v>540.15340000000003</v>
      </c>
      <c r="F6634" s="31">
        <v>99.562899999999999</v>
      </c>
      <c r="G6634" s="31">
        <v>397.75720000000001</v>
      </c>
      <c r="H6634" s="31">
        <v>11.58929</v>
      </c>
      <c r="I6634" s="31">
        <v>2676.38</v>
      </c>
      <c r="J6634" s="31">
        <v>4739.0550000000003</v>
      </c>
      <c r="K6634" s="31">
        <v>2752.1819999999998</v>
      </c>
      <c r="L6634" s="31">
        <v>187.41</v>
      </c>
      <c r="M6634" s="31">
        <v>185.91</v>
      </c>
      <c r="N6634" s="31">
        <v>143.8897</v>
      </c>
      <c r="O6634" s="31">
        <v>67.241600000000005</v>
      </c>
      <c r="P6634" s="31">
        <v>92.815899999999999</v>
      </c>
      <c r="Q6634" s="31">
        <v>2505.2417</v>
      </c>
      <c r="R6634" s="31">
        <v>97.391999999999996</v>
      </c>
      <c r="S6634" s="31">
        <v>137.27590000000001</v>
      </c>
    </row>
    <row r="6635" spans="1:19" x14ac:dyDescent="0.35">
      <c r="A6635" s="2">
        <v>42157</v>
      </c>
      <c r="B6635" s="31">
        <v>491.40780000000001</v>
      </c>
      <c r="C6635" s="31">
        <v>1292.261</v>
      </c>
      <c r="D6635" s="31">
        <v>457.3082</v>
      </c>
      <c r="E6635" s="31">
        <v>541.49940000000004</v>
      </c>
      <c r="F6635" s="31">
        <v>100.0403</v>
      </c>
      <c r="G6635" s="31">
        <v>404.09300000000002</v>
      </c>
      <c r="H6635" s="31">
        <v>11.81326</v>
      </c>
      <c r="I6635" s="31">
        <v>2675.2919999999999</v>
      </c>
      <c r="J6635" s="31">
        <v>4716.875</v>
      </c>
      <c r="K6635" s="31">
        <v>2714.607</v>
      </c>
      <c r="L6635" s="31">
        <v>187.19</v>
      </c>
      <c r="M6635" s="31">
        <v>186.21</v>
      </c>
      <c r="N6635" s="31">
        <v>143.30090000000001</v>
      </c>
      <c r="O6635" s="31">
        <v>67.457400000000007</v>
      </c>
      <c r="P6635" s="31">
        <v>94.781000000000006</v>
      </c>
      <c r="Q6635" s="31">
        <v>2497.8517999999999</v>
      </c>
      <c r="R6635" s="31">
        <v>95.834999999999994</v>
      </c>
      <c r="S6635" s="31">
        <v>135.80719999999999</v>
      </c>
    </row>
    <row r="6636" spans="1:19" x14ac:dyDescent="0.35">
      <c r="A6636" s="2">
        <v>42158</v>
      </c>
      <c r="B6636" s="31">
        <v>479.08550000000002</v>
      </c>
      <c r="C6636" s="31">
        <v>1280.057</v>
      </c>
      <c r="D6636" s="31">
        <v>449.26850000000002</v>
      </c>
      <c r="E6636" s="31">
        <v>538.85220000000004</v>
      </c>
      <c r="F6636" s="31">
        <v>99.244600000000005</v>
      </c>
      <c r="G6636" s="31">
        <v>401.73050000000001</v>
      </c>
      <c r="H6636" s="31">
        <v>11.86261</v>
      </c>
      <c r="I6636" s="31">
        <v>2671.4830000000002</v>
      </c>
      <c r="J6636" s="31">
        <v>4685.9399999999996</v>
      </c>
      <c r="K6636" s="31">
        <v>2679.2240000000002</v>
      </c>
      <c r="L6636" s="31">
        <v>188.01</v>
      </c>
      <c r="M6636" s="31">
        <v>188.28</v>
      </c>
      <c r="N6636" s="31">
        <v>144.0806</v>
      </c>
      <c r="O6636" s="31">
        <v>67.4358</v>
      </c>
      <c r="P6636" s="31">
        <v>95.946700000000007</v>
      </c>
      <c r="Q6636" s="31">
        <v>2488.2370999999998</v>
      </c>
      <c r="R6636" s="31">
        <v>95.465000000000003</v>
      </c>
      <c r="S6636" s="31">
        <v>135.41560000000001</v>
      </c>
    </row>
    <row r="6637" spans="1:19" x14ac:dyDescent="0.35">
      <c r="A6637" s="2">
        <v>42159</v>
      </c>
      <c r="B6637" s="31">
        <v>465.3528</v>
      </c>
      <c r="C6637" s="31">
        <v>1239.5640000000001</v>
      </c>
      <c r="D6637" s="31">
        <v>435.29469999999998</v>
      </c>
      <c r="E6637" s="31">
        <v>530.26020000000005</v>
      </c>
      <c r="F6637" s="31">
        <v>98.432100000000005</v>
      </c>
      <c r="G6637" s="31">
        <v>406.56290000000001</v>
      </c>
      <c r="H6637" s="31">
        <v>11.82465</v>
      </c>
      <c r="I6637" s="31">
        <v>2665.134</v>
      </c>
      <c r="J6637" s="31">
        <v>4702.8670000000002</v>
      </c>
      <c r="K6637" s="31">
        <v>2685.79</v>
      </c>
      <c r="L6637" s="31">
        <v>186.5</v>
      </c>
      <c r="M6637" s="31">
        <v>186.46</v>
      </c>
      <c r="N6637" s="31">
        <v>143.0941</v>
      </c>
      <c r="O6637" s="31">
        <v>67.236199999999997</v>
      </c>
      <c r="P6637" s="31">
        <v>96.083799999999997</v>
      </c>
      <c r="Q6637" s="31">
        <v>2470.2467000000001</v>
      </c>
      <c r="R6637" s="31">
        <v>95.460999999999999</v>
      </c>
      <c r="S6637" s="31">
        <v>136.78639999999999</v>
      </c>
    </row>
    <row r="6638" spans="1:19" x14ac:dyDescent="0.35">
      <c r="A6638" s="2">
        <v>42160</v>
      </c>
      <c r="B6638" s="31">
        <v>475.077</v>
      </c>
      <c r="C6638" s="31">
        <v>1270.481</v>
      </c>
      <c r="D6638" s="31">
        <v>434.9119</v>
      </c>
      <c r="E6638" s="31">
        <v>532.21190000000001</v>
      </c>
      <c r="F6638" s="31">
        <v>97.837500000000006</v>
      </c>
      <c r="G6638" s="31">
        <v>402.80439999999999</v>
      </c>
      <c r="H6638" s="31">
        <v>11.82845</v>
      </c>
      <c r="I6638" s="31">
        <v>2666.585</v>
      </c>
      <c r="J6638" s="31">
        <v>4671.9319999999998</v>
      </c>
      <c r="K6638" s="31">
        <v>2688.6759999999999</v>
      </c>
      <c r="L6638" s="31">
        <v>185.9</v>
      </c>
      <c r="M6638" s="31">
        <v>187.7</v>
      </c>
      <c r="N6638" s="31">
        <v>142.61670000000001</v>
      </c>
      <c r="O6638" s="31">
        <v>66.625200000000007</v>
      </c>
      <c r="P6638" s="31">
        <v>94.613900000000001</v>
      </c>
      <c r="Q6638" s="31">
        <v>2455.7174</v>
      </c>
      <c r="R6638" s="31">
        <v>96.305999999999997</v>
      </c>
      <c r="S6638" s="31">
        <v>133.9958</v>
      </c>
    </row>
    <row r="6639" spans="1:19" x14ac:dyDescent="0.35">
      <c r="A6639" s="2">
        <v>42163</v>
      </c>
      <c r="B6639" s="31">
        <v>469.31270000000001</v>
      </c>
      <c r="C6639" s="31">
        <v>1256.5029999999999</v>
      </c>
      <c r="D6639" s="31">
        <v>438.73630000000003</v>
      </c>
      <c r="E6639" s="31">
        <v>533.23919999999998</v>
      </c>
      <c r="F6639" s="31">
        <v>98.298100000000005</v>
      </c>
      <c r="G6639" s="31">
        <v>405.56729999999999</v>
      </c>
      <c r="H6639" s="31">
        <v>11.833769999999999</v>
      </c>
      <c r="I6639" s="31">
        <v>2665.45</v>
      </c>
      <c r="J6639" s="31">
        <v>4680.6869999999999</v>
      </c>
      <c r="K6639" s="31">
        <v>2677.127</v>
      </c>
      <c r="L6639" s="31">
        <v>184.65</v>
      </c>
      <c r="M6639" s="31">
        <v>186.49</v>
      </c>
      <c r="N6639" s="31">
        <v>141.04939999999999</v>
      </c>
      <c r="O6639" s="31">
        <v>66.785799999999995</v>
      </c>
      <c r="P6639" s="31">
        <v>95.421400000000006</v>
      </c>
      <c r="Q6639" s="31">
        <v>2443.2136999999998</v>
      </c>
      <c r="R6639" s="31">
        <v>95.299000000000007</v>
      </c>
      <c r="S6639" s="31">
        <v>135.9639</v>
      </c>
    </row>
    <row r="6640" spans="1:19" x14ac:dyDescent="0.35">
      <c r="A6640" s="2">
        <v>42164</v>
      </c>
      <c r="B6640" s="31">
        <v>485.8356</v>
      </c>
      <c r="C6640" s="31">
        <v>1299.722</v>
      </c>
      <c r="D6640" s="31">
        <v>450.69420000000002</v>
      </c>
      <c r="E6640" s="31">
        <v>534.85410000000002</v>
      </c>
      <c r="F6640" s="31">
        <v>98.633200000000002</v>
      </c>
      <c r="G6640" s="31">
        <v>408.27929999999998</v>
      </c>
      <c r="H6640" s="31">
        <v>11.801880000000001</v>
      </c>
      <c r="I6640" s="31">
        <v>2671.9879999999998</v>
      </c>
      <c r="J6640" s="31">
        <v>4671.9319999999998</v>
      </c>
      <c r="K6640" s="31">
        <v>2659.0050000000001</v>
      </c>
      <c r="L6640" s="31">
        <v>184.81</v>
      </c>
      <c r="M6640" s="31">
        <v>186.28</v>
      </c>
      <c r="N6640" s="31">
        <v>141.02549999999999</v>
      </c>
      <c r="O6640" s="31">
        <v>67.297200000000004</v>
      </c>
      <c r="P6640" s="31">
        <v>95.760900000000007</v>
      </c>
      <c r="Q6640" s="31">
        <v>2428.3584999999998</v>
      </c>
      <c r="R6640" s="31">
        <v>95.165999999999997</v>
      </c>
      <c r="S6640" s="31">
        <v>133.24189999999999</v>
      </c>
    </row>
    <row r="6641" spans="1:19" x14ac:dyDescent="0.35">
      <c r="A6641" s="2">
        <v>42165</v>
      </c>
      <c r="B6641" s="31">
        <v>492.8202</v>
      </c>
      <c r="C6641" s="31">
        <v>1339.1310000000001</v>
      </c>
      <c r="D6641" s="31">
        <v>455.54160000000002</v>
      </c>
      <c r="E6641" s="31">
        <v>540.77509999999995</v>
      </c>
      <c r="F6641" s="31">
        <v>99.387</v>
      </c>
      <c r="G6641" s="31">
        <v>407.07920000000001</v>
      </c>
      <c r="H6641" s="31">
        <v>11.89071</v>
      </c>
      <c r="I6641" s="31">
        <v>2660.95</v>
      </c>
      <c r="J6641" s="31">
        <v>4655.0050000000001</v>
      </c>
      <c r="K6641" s="31">
        <v>2651.3649999999998</v>
      </c>
      <c r="L6641" s="31">
        <v>187.21</v>
      </c>
      <c r="M6641" s="31">
        <v>188.63</v>
      </c>
      <c r="N6641" s="31">
        <v>142.84739999999999</v>
      </c>
      <c r="O6641" s="31">
        <v>68.235200000000006</v>
      </c>
      <c r="P6641" s="31">
        <v>96.253699999999995</v>
      </c>
      <c r="Q6641" s="31">
        <v>2445.5410000000002</v>
      </c>
      <c r="R6641" s="31">
        <v>94.646000000000001</v>
      </c>
      <c r="S6641" s="31">
        <v>131.04859999999999</v>
      </c>
    </row>
    <row r="6642" spans="1:19" x14ac:dyDescent="0.35">
      <c r="A6642" s="2">
        <v>42166</v>
      </c>
      <c r="B6642" s="31">
        <v>488.48700000000002</v>
      </c>
      <c r="C6642" s="31">
        <v>1334.7239999999999</v>
      </c>
      <c r="D6642" s="31">
        <v>450.96519999999998</v>
      </c>
      <c r="E6642" s="31">
        <v>526.99599999999998</v>
      </c>
      <c r="F6642" s="31">
        <v>98.867699999999999</v>
      </c>
      <c r="G6642" s="31">
        <v>401.67959999999999</v>
      </c>
      <c r="H6642" s="31">
        <v>11.770799999999999</v>
      </c>
      <c r="I6642" s="31">
        <v>2653.4960000000001</v>
      </c>
      <c r="J6642" s="31">
        <v>4681.2700000000004</v>
      </c>
      <c r="K6642" s="31">
        <v>2676.4169999999999</v>
      </c>
      <c r="L6642" s="31">
        <v>187.41</v>
      </c>
      <c r="M6642" s="31">
        <v>188.84</v>
      </c>
      <c r="N6642" s="31">
        <v>142.90309999999999</v>
      </c>
      <c r="O6642" s="31">
        <v>67.687899999999999</v>
      </c>
      <c r="P6642" s="31">
        <v>95.671800000000005</v>
      </c>
      <c r="Q6642" s="31">
        <v>2443.1309999999999</v>
      </c>
      <c r="R6642" s="31">
        <v>94.975999999999999</v>
      </c>
      <c r="S6642" s="31">
        <v>132.68379999999999</v>
      </c>
    </row>
    <row r="6643" spans="1:19" x14ac:dyDescent="0.35">
      <c r="A6643" s="2">
        <v>42167</v>
      </c>
      <c r="B6643" s="31">
        <v>480.10160000000002</v>
      </c>
      <c r="C6643" s="31">
        <v>1323.309</v>
      </c>
      <c r="D6643" s="31">
        <v>447.9169</v>
      </c>
      <c r="E6643" s="31">
        <v>529.86620000000005</v>
      </c>
      <c r="F6643" s="31">
        <v>98.767200000000003</v>
      </c>
      <c r="G6643" s="31">
        <v>399.69049999999999</v>
      </c>
      <c r="H6643" s="31">
        <v>11.92628</v>
      </c>
      <c r="I6643" s="31">
        <v>2659.8589999999999</v>
      </c>
      <c r="J6643" s="31">
        <v>4679.5190000000002</v>
      </c>
      <c r="K6643" s="31">
        <v>2687.9659999999999</v>
      </c>
      <c r="L6643" s="31">
        <v>185.97</v>
      </c>
      <c r="M6643" s="31">
        <v>188.5</v>
      </c>
      <c r="N6643" s="31">
        <v>141.7654</v>
      </c>
      <c r="O6643" s="31">
        <v>67.899199999999993</v>
      </c>
      <c r="P6643" s="31">
        <v>95.960400000000007</v>
      </c>
      <c r="Q6643" s="31">
        <v>2450.0473999999999</v>
      </c>
      <c r="R6643" s="31">
        <v>94.971999999999994</v>
      </c>
      <c r="S6643" s="31">
        <v>135.48410000000001</v>
      </c>
    </row>
    <row r="6644" spans="1:19" x14ac:dyDescent="0.35">
      <c r="A6644" s="2">
        <v>42170</v>
      </c>
      <c r="B6644" s="31">
        <v>475.61470000000003</v>
      </c>
      <c r="C6644" s="31">
        <v>1312.595</v>
      </c>
      <c r="D6644" s="31">
        <v>440.6771</v>
      </c>
      <c r="E6644" s="31">
        <v>520.85199999999998</v>
      </c>
      <c r="F6644" s="31">
        <v>99.32</v>
      </c>
      <c r="G6644" s="31">
        <v>399.69049999999999</v>
      </c>
      <c r="H6644" s="31">
        <v>12.12726</v>
      </c>
      <c r="I6644" s="31">
        <v>2660.5859999999998</v>
      </c>
      <c r="J6644" s="31">
        <v>4690.0259999999998</v>
      </c>
      <c r="K6644" s="31">
        <v>2692.0520000000001</v>
      </c>
      <c r="L6644" s="31">
        <v>185.12</v>
      </c>
      <c r="M6644" s="31">
        <v>187.71</v>
      </c>
      <c r="N6644" s="31">
        <v>141.1525</v>
      </c>
      <c r="O6644" s="31">
        <v>67.783199999999994</v>
      </c>
      <c r="P6644" s="31">
        <v>95.830500000000001</v>
      </c>
      <c r="Q6644" s="31">
        <v>2428.0281</v>
      </c>
      <c r="R6644" s="31">
        <v>94.81</v>
      </c>
      <c r="S6644" s="31">
        <v>130.74510000000001</v>
      </c>
    </row>
    <row r="6645" spans="1:19" x14ac:dyDescent="0.35">
      <c r="A6645" s="2">
        <v>42171</v>
      </c>
      <c r="B6645" s="31">
        <v>474.36419999999998</v>
      </c>
      <c r="C6645" s="31">
        <v>1326.1780000000001</v>
      </c>
      <c r="D6645" s="31">
        <v>442.01080000000002</v>
      </c>
      <c r="E6645" s="31">
        <v>515.15639999999996</v>
      </c>
      <c r="F6645" s="31">
        <v>98.909599999999998</v>
      </c>
      <c r="G6645" s="31">
        <v>409.96730000000002</v>
      </c>
      <c r="H6645" s="31">
        <v>12.267569999999999</v>
      </c>
      <c r="I6645" s="31">
        <v>2662.0410000000002</v>
      </c>
      <c r="J6645" s="31">
        <v>4701.6989999999996</v>
      </c>
      <c r="K6645" s="31">
        <v>2694.895</v>
      </c>
      <c r="L6645" s="31">
        <v>186.32</v>
      </c>
      <c r="M6645" s="31">
        <v>189.3</v>
      </c>
      <c r="N6645" s="31">
        <v>141.90649999999999</v>
      </c>
      <c r="O6645" s="31">
        <v>67.812899999999999</v>
      </c>
      <c r="P6645" s="31">
        <v>95.667199999999994</v>
      </c>
      <c r="Q6645" s="31">
        <v>2415.6149999999998</v>
      </c>
      <c r="R6645" s="31">
        <v>94.998999999999995</v>
      </c>
      <c r="S6645" s="31">
        <v>127.1026</v>
      </c>
    </row>
    <row r="6646" spans="1:19" x14ac:dyDescent="0.35">
      <c r="A6646" s="2">
        <v>42172</v>
      </c>
      <c r="B6646" s="31">
        <v>475.68819999999999</v>
      </c>
      <c r="C6646" s="31">
        <v>1314.0619999999999</v>
      </c>
      <c r="D6646" s="31">
        <v>447.53590000000003</v>
      </c>
      <c r="E6646" s="31">
        <v>515.02189999999996</v>
      </c>
      <c r="F6646" s="31">
        <v>98.566199999999995</v>
      </c>
      <c r="G6646" s="31">
        <v>415.38200000000001</v>
      </c>
      <c r="H6646" s="31">
        <v>12.21827</v>
      </c>
      <c r="I6646" s="31">
        <v>2666.04</v>
      </c>
      <c r="J6646" s="31">
        <v>4711.6220000000003</v>
      </c>
      <c r="K6646" s="31">
        <v>2694.895</v>
      </c>
      <c r="L6646" s="31">
        <v>186.34</v>
      </c>
      <c r="M6646" s="31">
        <v>188.78</v>
      </c>
      <c r="N6646" s="31">
        <v>141.9862</v>
      </c>
      <c r="O6646" s="31">
        <v>67.364500000000007</v>
      </c>
      <c r="P6646" s="31">
        <v>95.657799999999995</v>
      </c>
      <c r="Q6646" s="31">
        <v>2425.9081000000001</v>
      </c>
      <c r="R6646" s="31">
        <v>94.296000000000006</v>
      </c>
      <c r="S6646" s="31">
        <v>129.17840000000001</v>
      </c>
    </row>
    <row r="6647" spans="1:19" x14ac:dyDescent="0.35">
      <c r="A6647" s="2">
        <v>42173</v>
      </c>
      <c r="B6647" s="31">
        <v>478.04199999999997</v>
      </c>
      <c r="C6647" s="31">
        <v>1319.4190000000001</v>
      </c>
      <c r="D6647" s="31">
        <v>449.63159999999999</v>
      </c>
      <c r="E6647" s="31">
        <v>515.91880000000003</v>
      </c>
      <c r="F6647" s="31">
        <v>100.6769</v>
      </c>
      <c r="G6647" s="31">
        <v>416.48700000000002</v>
      </c>
      <c r="H6647" s="31">
        <v>12.476139999999999</v>
      </c>
      <c r="I6647" s="31">
        <v>2673.4940000000001</v>
      </c>
      <c r="J6647" s="31">
        <v>4699.9480000000003</v>
      </c>
      <c r="K6647" s="31">
        <v>2695.6060000000002</v>
      </c>
      <c r="L6647" s="31">
        <v>188.62</v>
      </c>
      <c r="M6647" s="31">
        <v>191.53</v>
      </c>
      <c r="N6647" s="31">
        <v>144.4247</v>
      </c>
      <c r="O6647" s="31">
        <v>68.055499999999995</v>
      </c>
      <c r="P6647" s="31">
        <v>97.097399999999993</v>
      </c>
      <c r="Q6647" s="31">
        <v>2446.6287000000002</v>
      </c>
      <c r="R6647" s="31">
        <v>94.042000000000002</v>
      </c>
      <c r="S6647" s="31">
        <v>127.837</v>
      </c>
    </row>
    <row r="6648" spans="1:19" x14ac:dyDescent="0.35">
      <c r="A6648" s="2">
        <v>42174</v>
      </c>
      <c r="B6648" s="31">
        <v>469.06810000000002</v>
      </c>
      <c r="C6648" s="31">
        <v>1288.299</v>
      </c>
      <c r="D6648" s="31">
        <v>436.86660000000001</v>
      </c>
      <c r="E6648" s="31">
        <v>507.28579999999999</v>
      </c>
      <c r="F6648" s="31">
        <v>100.66849999999999</v>
      </c>
      <c r="G6648" s="31">
        <v>415.38200000000001</v>
      </c>
      <c r="H6648" s="31">
        <v>12.36238</v>
      </c>
      <c r="I6648" s="31">
        <v>2676.0390000000002</v>
      </c>
      <c r="J6648" s="31">
        <v>4726.7979999999998</v>
      </c>
      <c r="K6648" s="31">
        <v>2705.7330000000002</v>
      </c>
      <c r="L6648" s="31">
        <v>187.1</v>
      </c>
      <c r="M6648" s="31">
        <v>191.04</v>
      </c>
      <c r="N6648" s="31">
        <v>143.4366</v>
      </c>
      <c r="O6648" s="31">
        <v>68.182400000000001</v>
      </c>
      <c r="P6648" s="31">
        <v>96.465999999999994</v>
      </c>
      <c r="Q6648" s="31">
        <v>2439.248</v>
      </c>
      <c r="R6648" s="31">
        <v>94.084999999999994</v>
      </c>
      <c r="S6648" s="31">
        <v>127.6314</v>
      </c>
    </row>
    <row r="6649" spans="1:19" x14ac:dyDescent="0.35">
      <c r="A6649" s="2">
        <v>42177</v>
      </c>
      <c r="B6649" s="31">
        <v>471.49549999999999</v>
      </c>
      <c r="C6649" s="31">
        <v>1272.9939999999999</v>
      </c>
      <c r="D6649" s="31">
        <v>436.48559999999998</v>
      </c>
      <c r="E6649" s="31">
        <v>506.77010000000001</v>
      </c>
      <c r="F6649" s="31">
        <v>99.177599999999998</v>
      </c>
      <c r="G6649" s="31">
        <v>424.00130000000001</v>
      </c>
      <c r="H6649" s="31">
        <v>12.44201</v>
      </c>
      <c r="I6649" s="31">
        <v>2675.13</v>
      </c>
      <c r="J6649" s="31">
        <v>4698.7809999999999</v>
      </c>
      <c r="K6649" s="31">
        <v>2675.884</v>
      </c>
      <c r="L6649" s="31">
        <v>188.44</v>
      </c>
      <c r="M6649" s="31">
        <v>192.56</v>
      </c>
      <c r="N6649" s="31">
        <v>144.48849999999999</v>
      </c>
      <c r="O6649" s="31">
        <v>67.930899999999994</v>
      </c>
      <c r="P6649" s="31">
        <v>97.039599999999993</v>
      </c>
      <c r="Q6649" s="31">
        <v>2471.3739999999998</v>
      </c>
      <c r="R6649" s="31">
        <v>94.328999999999994</v>
      </c>
      <c r="S6649" s="31">
        <v>129.17840000000001</v>
      </c>
    </row>
    <row r="6650" spans="1:19" x14ac:dyDescent="0.35">
      <c r="A6650" s="2">
        <v>42178</v>
      </c>
      <c r="B6650" s="31">
        <v>479.0718</v>
      </c>
      <c r="C6650" s="31">
        <v>1303.03</v>
      </c>
      <c r="D6650" s="31">
        <v>446.58330000000001</v>
      </c>
      <c r="E6650" s="31">
        <v>518.04909999999995</v>
      </c>
      <c r="F6650" s="31">
        <v>98.549400000000006</v>
      </c>
      <c r="G6650" s="31">
        <v>424.66430000000003</v>
      </c>
      <c r="H6650" s="31">
        <v>12.328250000000001</v>
      </c>
      <c r="I6650" s="31">
        <v>2668.04</v>
      </c>
      <c r="J6650" s="31">
        <v>4684.7730000000001</v>
      </c>
      <c r="K6650" s="31">
        <v>2681.7469999999998</v>
      </c>
      <c r="L6650" s="31">
        <v>188.77</v>
      </c>
      <c r="M6650" s="31">
        <v>193.16</v>
      </c>
      <c r="N6650" s="31">
        <v>144.7595</v>
      </c>
      <c r="O6650" s="31">
        <v>67.561499999999995</v>
      </c>
      <c r="P6650" s="31">
        <v>95.224999999999994</v>
      </c>
      <c r="Q6650" s="31">
        <v>2482.3153000000002</v>
      </c>
      <c r="R6650" s="31">
        <v>95.432000000000002</v>
      </c>
      <c r="S6650" s="31">
        <v>132.50120000000001</v>
      </c>
    </row>
    <row r="6651" spans="1:19" x14ac:dyDescent="0.35">
      <c r="A6651" s="2">
        <v>42179</v>
      </c>
      <c r="B6651" s="31">
        <v>471.93680000000001</v>
      </c>
      <c r="C6651" s="31">
        <v>1291.232</v>
      </c>
      <c r="D6651" s="31">
        <v>444.86860000000001</v>
      </c>
      <c r="E6651" s="31">
        <v>514.37170000000003</v>
      </c>
      <c r="F6651" s="31">
        <v>98.239500000000007</v>
      </c>
      <c r="G6651" s="31">
        <v>422.56470000000002</v>
      </c>
      <c r="H6651" s="31">
        <v>12.44581</v>
      </c>
      <c r="I6651" s="31">
        <v>2669.8580000000002</v>
      </c>
      <c r="J6651" s="31">
        <v>4695.2790000000005</v>
      </c>
      <c r="K6651" s="31">
        <v>2688.6759999999999</v>
      </c>
      <c r="L6651" s="31">
        <v>187.26</v>
      </c>
      <c r="M6651" s="31">
        <v>191.49</v>
      </c>
      <c r="N6651" s="31">
        <v>143.94659999999999</v>
      </c>
      <c r="O6651" s="31">
        <v>67.310500000000005</v>
      </c>
      <c r="P6651" s="31">
        <v>95.232399999999998</v>
      </c>
      <c r="Q6651" s="31">
        <v>2489.3089</v>
      </c>
      <c r="R6651" s="31">
        <v>95.263999999999996</v>
      </c>
      <c r="S6651" s="31">
        <v>133.09889999999999</v>
      </c>
    </row>
    <row r="6652" spans="1:19" x14ac:dyDescent="0.35">
      <c r="A6652" s="2">
        <v>42180</v>
      </c>
      <c r="B6652" s="31">
        <v>468.99459999999999</v>
      </c>
      <c r="C6652" s="31">
        <v>1280.837</v>
      </c>
      <c r="D6652" s="31">
        <v>436.29509999999999</v>
      </c>
      <c r="E6652" s="31">
        <v>517.04010000000005</v>
      </c>
      <c r="F6652" s="31">
        <v>98.147400000000005</v>
      </c>
      <c r="G6652" s="31">
        <v>432.17849999999999</v>
      </c>
      <c r="H6652" s="31">
        <v>12.392720000000001</v>
      </c>
      <c r="I6652" s="31">
        <v>2668.04</v>
      </c>
      <c r="J6652" s="31">
        <v>4689.442</v>
      </c>
      <c r="K6652" s="31">
        <v>2684.9450000000002</v>
      </c>
      <c r="L6652" s="31">
        <v>186.77</v>
      </c>
      <c r="M6652" s="31">
        <v>191.47</v>
      </c>
      <c r="N6652" s="31">
        <v>143.73939999999999</v>
      </c>
      <c r="O6652" s="31">
        <v>67.661600000000007</v>
      </c>
      <c r="P6652" s="31">
        <v>95.2971</v>
      </c>
      <c r="Q6652" s="31">
        <v>2477.9463999999998</v>
      </c>
      <c r="R6652" s="31">
        <v>95.186999999999998</v>
      </c>
      <c r="S6652" s="31">
        <v>131.4051</v>
      </c>
    </row>
    <row r="6653" spans="1:19" x14ac:dyDescent="0.35">
      <c r="A6653" s="2">
        <v>42181</v>
      </c>
      <c r="B6653" s="31">
        <v>469.58300000000003</v>
      </c>
      <c r="C6653" s="31">
        <v>1288.4259999999999</v>
      </c>
      <c r="D6653" s="31">
        <v>439.15289999999999</v>
      </c>
      <c r="E6653" s="31">
        <v>515.8741</v>
      </c>
      <c r="F6653" s="31">
        <v>98.264700000000005</v>
      </c>
      <c r="G6653" s="31">
        <v>435.82510000000002</v>
      </c>
      <c r="H6653" s="31">
        <v>12.5975</v>
      </c>
      <c r="I6653" s="31">
        <v>2667.4949999999999</v>
      </c>
      <c r="J6653" s="31">
        <v>4668.4290000000001</v>
      </c>
      <c r="K6653" s="31">
        <v>2672.8629999999998</v>
      </c>
      <c r="L6653" s="31">
        <v>186.92</v>
      </c>
      <c r="M6653" s="31">
        <v>191.38</v>
      </c>
      <c r="N6653" s="31">
        <v>142.8229</v>
      </c>
      <c r="O6653" s="31">
        <v>67.5197</v>
      </c>
      <c r="P6653" s="31">
        <v>94.853200000000001</v>
      </c>
      <c r="Q6653" s="31">
        <v>2459.3182999999999</v>
      </c>
      <c r="R6653" s="31">
        <v>95.471999999999994</v>
      </c>
      <c r="S6653" s="31">
        <v>128.02969999999999</v>
      </c>
    </row>
    <row r="6654" spans="1:19" x14ac:dyDescent="0.35">
      <c r="A6654" s="2">
        <v>42184</v>
      </c>
      <c r="B6654" s="31">
        <v>460.46199999999999</v>
      </c>
      <c r="C6654" s="31">
        <v>1277.521</v>
      </c>
      <c r="D6654" s="31">
        <v>432.10359999999997</v>
      </c>
      <c r="E6654" s="31">
        <v>519.10310000000004</v>
      </c>
      <c r="F6654" s="31">
        <v>98.750500000000002</v>
      </c>
      <c r="G6654" s="31">
        <v>433.173</v>
      </c>
      <c r="H6654" s="31">
        <v>12.631629999999999</v>
      </c>
      <c r="I6654" s="31">
        <v>2675.6759999999999</v>
      </c>
      <c r="J6654" s="31">
        <v>4712.7889999999998</v>
      </c>
      <c r="K6654" s="31">
        <v>2700.9360000000001</v>
      </c>
      <c r="L6654" s="31">
        <v>182.89</v>
      </c>
      <c r="M6654" s="31">
        <v>186.28</v>
      </c>
      <c r="N6654" s="31">
        <v>139.5556</v>
      </c>
      <c r="O6654" s="31">
        <v>68.219499999999996</v>
      </c>
      <c r="P6654" s="31">
        <v>94.938599999999994</v>
      </c>
      <c r="Q6654" s="31">
        <v>2409.7570999999998</v>
      </c>
      <c r="R6654" s="31">
        <v>94.79</v>
      </c>
      <c r="S6654" s="31">
        <v>124.173</v>
      </c>
    </row>
    <row r="6655" spans="1:19" x14ac:dyDescent="0.35">
      <c r="A6655" s="2">
        <v>42185</v>
      </c>
      <c r="B6655" s="31">
        <v>471.78969999999998</v>
      </c>
      <c r="C6655" s="31">
        <v>1306.9190000000001</v>
      </c>
      <c r="D6655" s="31">
        <v>438.9624</v>
      </c>
      <c r="E6655" s="31">
        <v>516.72619999999995</v>
      </c>
      <c r="F6655" s="31">
        <v>98.147400000000005</v>
      </c>
      <c r="G6655" s="31">
        <v>458.47829999999999</v>
      </c>
      <c r="H6655" s="31">
        <v>12.396520000000001</v>
      </c>
      <c r="I6655" s="31">
        <v>2672.04</v>
      </c>
      <c r="J6655" s="31">
        <v>4711.6220000000003</v>
      </c>
      <c r="K6655" s="31">
        <v>2705.0219999999999</v>
      </c>
      <c r="L6655" s="31">
        <v>183.24</v>
      </c>
      <c r="M6655" s="31">
        <v>187.01</v>
      </c>
      <c r="N6655" s="31">
        <v>139.9461</v>
      </c>
      <c r="O6655" s="31">
        <v>68.385099999999994</v>
      </c>
      <c r="P6655" s="31">
        <v>94.863399999999999</v>
      </c>
      <c r="Q6655" s="31">
        <v>2442.7574</v>
      </c>
      <c r="R6655" s="31">
        <v>95.484999999999999</v>
      </c>
      <c r="S6655" s="31">
        <v>126.84229999999999</v>
      </c>
    </row>
    <row r="6656" spans="1:19" x14ac:dyDescent="0.35">
      <c r="A6656" s="2">
        <v>42186</v>
      </c>
      <c r="B6656" s="31">
        <v>459.50580000000002</v>
      </c>
      <c r="C6656" s="31">
        <v>1279.7529999999999</v>
      </c>
      <c r="D6656" s="31">
        <v>437.8193</v>
      </c>
      <c r="E6656" s="31">
        <v>517.60069999999996</v>
      </c>
      <c r="F6656" s="31">
        <v>97.938000000000002</v>
      </c>
      <c r="G6656" s="31">
        <v>455.05270000000002</v>
      </c>
      <c r="H6656" s="31">
        <v>12.423069999999999</v>
      </c>
      <c r="I6656" s="31">
        <v>2668.04</v>
      </c>
      <c r="J6656" s="31">
        <v>4685.3559999999998</v>
      </c>
      <c r="K6656" s="31">
        <v>2697.2049999999999</v>
      </c>
      <c r="L6656" s="31">
        <v>184.72</v>
      </c>
      <c r="M6656" s="31">
        <v>187.18</v>
      </c>
      <c r="N6656" s="31">
        <v>140.95820000000001</v>
      </c>
      <c r="O6656" s="31">
        <v>68.063800000000001</v>
      </c>
      <c r="P6656" s="31">
        <v>94.521000000000001</v>
      </c>
      <c r="Q6656" s="31">
        <v>2442.2539999999999</v>
      </c>
      <c r="R6656" s="31">
        <v>96.31</v>
      </c>
      <c r="S6656" s="31">
        <v>126.84229999999999</v>
      </c>
    </row>
    <row r="6657" spans="1:19" x14ac:dyDescent="0.35">
      <c r="A6657" s="2">
        <v>42187</v>
      </c>
      <c r="B6657" s="31">
        <v>460.2414</v>
      </c>
      <c r="C6657" s="31">
        <v>1297.29</v>
      </c>
      <c r="D6657" s="31">
        <v>439.15300000000002</v>
      </c>
      <c r="E6657" s="31">
        <v>519.05820000000006</v>
      </c>
      <c r="F6657" s="31">
        <v>97.452200000000005</v>
      </c>
      <c r="G6657" s="31">
        <v>455.38420000000002</v>
      </c>
      <c r="H6657" s="31">
        <v>12.468579999999999</v>
      </c>
      <c r="I6657" s="31">
        <v>2660.0410000000002</v>
      </c>
      <c r="J6657" s="31">
        <v>4700.5320000000002</v>
      </c>
      <c r="K6657" s="31">
        <v>2687.9659999999999</v>
      </c>
      <c r="L6657" s="31">
        <v>184.52</v>
      </c>
      <c r="M6657" s="31">
        <v>186.18</v>
      </c>
      <c r="N6657" s="31">
        <v>141.17330000000001</v>
      </c>
      <c r="O6657" s="31">
        <v>67.993700000000004</v>
      </c>
      <c r="P6657" s="31">
        <v>94.538600000000002</v>
      </c>
      <c r="Q6657" s="31">
        <v>2442.2013000000002</v>
      </c>
      <c r="R6657" s="31">
        <v>96.113</v>
      </c>
      <c r="S6657" s="31">
        <v>126.07680000000001</v>
      </c>
    </row>
    <row r="6658" spans="1:19" x14ac:dyDescent="0.35">
      <c r="A6658" s="2">
        <v>42188</v>
      </c>
      <c r="B6658" s="31">
        <v>460.2414</v>
      </c>
      <c r="C6658" s="31">
        <v>1297.29</v>
      </c>
      <c r="D6658" s="31">
        <v>439.15300000000002</v>
      </c>
      <c r="E6658" s="31">
        <v>519.05820000000006</v>
      </c>
      <c r="F6658" s="31">
        <v>97.452200000000005</v>
      </c>
      <c r="G6658" s="31">
        <v>455.38420000000002</v>
      </c>
      <c r="H6658" s="31">
        <v>12.468579999999999</v>
      </c>
      <c r="I6658" s="31">
        <v>2665.4949999999999</v>
      </c>
      <c r="J6658" s="31">
        <v>4700.5320000000002</v>
      </c>
      <c r="K6658" s="31">
        <v>2701.4690000000001</v>
      </c>
      <c r="L6658" s="31">
        <v>184.52</v>
      </c>
      <c r="M6658" s="31">
        <v>186.18</v>
      </c>
      <c r="N6658" s="31">
        <v>141.17330000000001</v>
      </c>
      <c r="O6658" s="31">
        <v>68.1828</v>
      </c>
      <c r="P6658" s="31">
        <v>94.505200000000002</v>
      </c>
      <c r="Q6658" s="31">
        <v>2424.3782999999999</v>
      </c>
      <c r="R6658" s="31">
        <v>96.113</v>
      </c>
      <c r="S6658" s="31">
        <v>123.6332</v>
      </c>
    </row>
    <row r="6659" spans="1:19" x14ac:dyDescent="0.35">
      <c r="A6659" s="2">
        <v>42191</v>
      </c>
      <c r="B6659" s="31">
        <v>419.49119999999999</v>
      </c>
      <c r="C6659" s="31">
        <v>1226.759</v>
      </c>
      <c r="D6659" s="31">
        <v>410.57470000000001</v>
      </c>
      <c r="E6659" s="31">
        <v>500.89519999999999</v>
      </c>
      <c r="F6659" s="31">
        <v>98.264700000000005</v>
      </c>
      <c r="G6659" s="31">
        <v>448.53300000000002</v>
      </c>
      <c r="H6659" s="31">
        <v>12.43066</v>
      </c>
      <c r="I6659" s="31">
        <v>2670.04</v>
      </c>
      <c r="J6659" s="31">
        <v>4733.8019999999997</v>
      </c>
      <c r="K6659" s="31">
        <v>2708.0430000000001</v>
      </c>
      <c r="L6659" s="31">
        <v>184.14</v>
      </c>
      <c r="M6659" s="31">
        <v>186.37</v>
      </c>
      <c r="N6659" s="31">
        <v>140.9821</v>
      </c>
      <c r="O6659" s="31">
        <v>68.222800000000007</v>
      </c>
      <c r="P6659" s="31">
        <v>94.282300000000006</v>
      </c>
      <c r="Q6659" s="31">
        <v>2372.1741000000002</v>
      </c>
      <c r="R6659" s="31">
        <v>96.298000000000002</v>
      </c>
      <c r="S6659" s="31">
        <v>120.2475</v>
      </c>
    </row>
    <row r="6660" spans="1:19" x14ac:dyDescent="0.35">
      <c r="A6660" s="2">
        <v>42192</v>
      </c>
      <c r="B6660" s="31">
        <v>421.91860000000003</v>
      </c>
      <c r="C6660" s="31">
        <v>1243.1479999999999</v>
      </c>
      <c r="D6660" s="31">
        <v>396.66660000000002</v>
      </c>
      <c r="E6660" s="31">
        <v>478.74079999999998</v>
      </c>
      <c r="F6660" s="31">
        <v>96.539299999999997</v>
      </c>
      <c r="G6660" s="31">
        <v>435.71460000000002</v>
      </c>
      <c r="H6660" s="31">
        <v>12.324479999999999</v>
      </c>
      <c r="I6660" s="31">
        <v>2670.9490000000001</v>
      </c>
      <c r="J6660" s="31">
        <v>4747.2269999999999</v>
      </c>
      <c r="K6660" s="31">
        <v>2738.7809999999999</v>
      </c>
      <c r="L6660" s="31">
        <v>184.96</v>
      </c>
      <c r="M6660" s="31">
        <v>186.19</v>
      </c>
      <c r="N6660" s="31">
        <v>140.96610000000001</v>
      </c>
      <c r="O6660" s="31">
        <v>68.47</v>
      </c>
      <c r="P6660" s="31">
        <v>93.098600000000005</v>
      </c>
      <c r="Q6660" s="31">
        <v>2339.0918999999999</v>
      </c>
      <c r="R6660" s="31">
        <v>96.864999999999995</v>
      </c>
      <c r="S6660" s="31">
        <v>116.4397</v>
      </c>
    </row>
    <row r="6661" spans="1:19" x14ac:dyDescent="0.35">
      <c r="A6661" s="2">
        <v>42193</v>
      </c>
      <c r="B6661" s="31">
        <v>422.13929999999999</v>
      </c>
      <c r="C6661" s="31">
        <v>1274.778</v>
      </c>
      <c r="D6661" s="31">
        <v>400.85809999999998</v>
      </c>
      <c r="E6661" s="31">
        <v>495.19959999999998</v>
      </c>
      <c r="F6661" s="31">
        <v>97.452200000000005</v>
      </c>
      <c r="G6661" s="31">
        <v>436.81959999999998</v>
      </c>
      <c r="H6661" s="31">
        <v>12.3131</v>
      </c>
      <c r="I6661" s="31">
        <v>2678.9479999999999</v>
      </c>
      <c r="J6661" s="31">
        <v>4756.5659999999998</v>
      </c>
      <c r="K6661" s="31">
        <v>2726.6990000000001</v>
      </c>
      <c r="L6661" s="31">
        <v>181.88</v>
      </c>
      <c r="M6661" s="31">
        <v>183.39</v>
      </c>
      <c r="N6661" s="31">
        <v>138.5515</v>
      </c>
      <c r="O6661" s="31">
        <v>69.118499999999997</v>
      </c>
      <c r="P6661" s="31">
        <v>94.198999999999998</v>
      </c>
      <c r="Q6661" s="31">
        <v>2274.5243999999998</v>
      </c>
      <c r="R6661" s="31">
        <v>96.293999999999997</v>
      </c>
      <c r="S6661" s="31">
        <v>107.7546</v>
      </c>
    </row>
    <row r="6662" spans="1:19" x14ac:dyDescent="0.35">
      <c r="A6662" s="2">
        <v>42194</v>
      </c>
      <c r="B6662" s="31">
        <v>432.96449999999999</v>
      </c>
      <c r="C6662" s="31">
        <v>1303.4870000000001</v>
      </c>
      <c r="D6662" s="31">
        <v>409.99189999999999</v>
      </c>
      <c r="E6662" s="31">
        <v>504.68020000000001</v>
      </c>
      <c r="F6662" s="31">
        <v>97.092200000000005</v>
      </c>
      <c r="G6662" s="31">
        <v>448.97500000000002</v>
      </c>
      <c r="H6662" s="31">
        <v>12.43066</v>
      </c>
      <c r="I6662" s="31">
        <v>2675.3119999999999</v>
      </c>
      <c r="J6662" s="31">
        <v>4730.3</v>
      </c>
      <c r="K6662" s="31">
        <v>2716.5709999999999</v>
      </c>
      <c r="L6662" s="31">
        <v>182.06</v>
      </c>
      <c r="M6662" s="31">
        <v>183.68</v>
      </c>
      <c r="N6662" s="31">
        <v>138.32839999999999</v>
      </c>
      <c r="O6662" s="31">
        <v>68.962199999999996</v>
      </c>
      <c r="P6662" s="31">
        <v>94.028499999999994</v>
      </c>
      <c r="Q6662" s="31">
        <v>2313.1224999999999</v>
      </c>
      <c r="R6662" s="31">
        <v>96.605999999999995</v>
      </c>
      <c r="S6662" s="31">
        <v>112.37690000000001</v>
      </c>
    </row>
    <row r="6663" spans="1:19" x14ac:dyDescent="0.35">
      <c r="A6663" s="2">
        <v>42195</v>
      </c>
      <c r="B6663" s="31">
        <v>433.9914</v>
      </c>
      <c r="C6663" s="31">
        <v>1287.2739999999999</v>
      </c>
      <c r="D6663" s="31">
        <v>407.25510000000003</v>
      </c>
      <c r="E6663" s="31">
        <v>501.11079999999998</v>
      </c>
      <c r="F6663" s="31">
        <v>96.983400000000003</v>
      </c>
      <c r="G6663" s="31">
        <v>451.84809999999999</v>
      </c>
      <c r="H6663" s="31">
        <v>12.525460000000001</v>
      </c>
      <c r="I6663" s="31">
        <v>2676.7660000000001</v>
      </c>
      <c r="J6663" s="31">
        <v>4695.2790000000005</v>
      </c>
      <c r="K6663" s="31">
        <v>2681.9250000000002</v>
      </c>
      <c r="L6663" s="31">
        <v>184.54</v>
      </c>
      <c r="M6663" s="31">
        <v>186.1</v>
      </c>
      <c r="N6663" s="31">
        <v>140.51990000000001</v>
      </c>
      <c r="O6663" s="31">
        <v>68.197299999999998</v>
      </c>
      <c r="P6663" s="31">
        <v>95.111500000000007</v>
      </c>
      <c r="Q6663" s="31">
        <v>2346.0210999999999</v>
      </c>
      <c r="R6663" s="31">
        <v>96.025000000000006</v>
      </c>
      <c r="S6663" s="31">
        <v>116.5771</v>
      </c>
    </row>
    <row r="6664" spans="1:19" x14ac:dyDescent="0.35">
      <c r="A6664" s="2">
        <v>42198</v>
      </c>
      <c r="B6664" s="31">
        <v>427.94139999999999</v>
      </c>
      <c r="C6664" s="31">
        <v>1243.8409999999999</v>
      </c>
      <c r="D6664" s="31">
        <v>409.07760000000002</v>
      </c>
      <c r="E6664" s="31">
        <v>501.0077</v>
      </c>
      <c r="F6664" s="31">
        <v>96.774199999999993</v>
      </c>
      <c r="G6664" s="31">
        <v>454.61070000000001</v>
      </c>
      <c r="H6664" s="31">
        <v>12.53304</v>
      </c>
      <c r="I6664" s="31">
        <v>2674.9479999999999</v>
      </c>
      <c r="J6664" s="31">
        <v>4690.0259999999998</v>
      </c>
      <c r="K6664" s="31">
        <v>2689.3870000000002</v>
      </c>
      <c r="L6664" s="31">
        <v>186.81</v>
      </c>
      <c r="M6664" s="31">
        <v>188.75</v>
      </c>
      <c r="N6664" s="31">
        <v>143.06200000000001</v>
      </c>
      <c r="O6664" s="31">
        <v>67.771799999999999</v>
      </c>
      <c r="P6664" s="31">
        <v>93.727099999999993</v>
      </c>
      <c r="Q6664" s="31">
        <v>2372.1305000000002</v>
      </c>
      <c r="R6664" s="31">
        <v>96.858000000000004</v>
      </c>
      <c r="S6664" s="31">
        <v>117.6272</v>
      </c>
    </row>
    <row r="6665" spans="1:19" x14ac:dyDescent="0.35">
      <c r="A6665" s="2">
        <v>42199</v>
      </c>
      <c r="B6665" s="31">
        <v>431.58330000000001</v>
      </c>
      <c r="C6665" s="31">
        <v>1242.6659999999999</v>
      </c>
      <c r="D6665" s="31">
        <v>403.8442</v>
      </c>
      <c r="E6665" s="31">
        <v>498.58260000000001</v>
      </c>
      <c r="F6665" s="31">
        <v>96.608699999999999</v>
      </c>
      <c r="G6665" s="31">
        <v>453.06369999999998</v>
      </c>
      <c r="H6665" s="31">
        <v>12.779529999999999</v>
      </c>
      <c r="I6665" s="31">
        <v>2672.221</v>
      </c>
      <c r="J6665" s="31">
        <v>4702.8670000000002</v>
      </c>
      <c r="K6665" s="31">
        <v>2694.0070000000001</v>
      </c>
      <c r="L6665" s="31">
        <v>187.48</v>
      </c>
      <c r="M6665" s="31">
        <v>189.75</v>
      </c>
      <c r="N6665" s="31">
        <v>144.00239999999999</v>
      </c>
      <c r="O6665" s="31">
        <v>67.786699999999996</v>
      </c>
      <c r="P6665" s="31">
        <v>93.636600000000001</v>
      </c>
      <c r="Q6665" s="31">
        <v>2367.2577999999999</v>
      </c>
      <c r="R6665" s="31">
        <v>96.643000000000001</v>
      </c>
      <c r="S6665" s="31">
        <v>116.02760000000001</v>
      </c>
    </row>
    <row r="6666" spans="1:19" x14ac:dyDescent="0.35">
      <c r="A6666" s="2">
        <v>42200</v>
      </c>
      <c r="B6666" s="31">
        <v>419.60700000000003</v>
      </c>
      <c r="C6666" s="31">
        <v>1203.204</v>
      </c>
      <c r="D6666" s="31">
        <v>399.8682</v>
      </c>
      <c r="E6666" s="31">
        <v>495.49029999999999</v>
      </c>
      <c r="F6666" s="31">
        <v>96.098699999999994</v>
      </c>
      <c r="G6666" s="31">
        <v>449.0856</v>
      </c>
      <c r="H6666" s="31">
        <v>12.715059999999999</v>
      </c>
      <c r="I6666" s="31">
        <v>2672.9490000000001</v>
      </c>
      <c r="J6666" s="31">
        <v>4718.0420000000004</v>
      </c>
      <c r="K6666" s="31">
        <v>2708.576</v>
      </c>
      <c r="L6666" s="31">
        <v>187.68</v>
      </c>
      <c r="M6666" s="31">
        <v>188.97</v>
      </c>
      <c r="N6666" s="31">
        <v>144.608</v>
      </c>
      <c r="O6666" s="31">
        <v>67.506900000000002</v>
      </c>
      <c r="P6666" s="31">
        <v>93.265600000000006</v>
      </c>
      <c r="Q6666" s="31">
        <v>2362.3575999999998</v>
      </c>
      <c r="R6666" s="31">
        <v>97.165999999999997</v>
      </c>
      <c r="S6666" s="31">
        <v>114.5849</v>
      </c>
    </row>
    <row r="6667" spans="1:19" x14ac:dyDescent="0.35">
      <c r="A6667" s="2">
        <v>42201</v>
      </c>
      <c r="B6667" s="31">
        <v>418.51159999999999</v>
      </c>
      <c r="C6667" s="31">
        <v>1224.33</v>
      </c>
      <c r="D6667" s="31">
        <v>397.02820000000003</v>
      </c>
      <c r="E6667" s="31">
        <v>498.0224</v>
      </c>
      <c r="F6667" s="31">
        <v>95.797799999999995</v>
      </c>
      <c r="G6667" s="31">
        <v>446.87549999999999</v>
      </c>
      <c r="H6667" s="31">
        <v>12.711270000000001</v>
      </c>
      <c r="I6667" s="31">
        <v>2674.7669999999998</v>
      </c>
      <c r="J6667" s="31">
        <v>4711.6220000000003</v>
      </c>
      <c r="K6667" s="31">
        <v>2706.2660000000001</v>
      </c>
      <c r="L6667" s="31">
        <v>188.82</v>
      </c>
      <c r="M6667" s="31">
        <v>189.99</v>
      </c>
      <c r="N6667" s="31">
        <v>146.56049999999999</v>
      </c>
      <c r="O6667" s="31">
        <v>67.444199999999995</v>
      </c>
      <c r="P6667" s="31">
        <v>92.811099999999996</v>
      </c>
      <c r="Q6667" s="31">
        <v>2372.2359000000001</v>
      </c>
      <c r="R6667" s="31">
        <v>97.668000000000006</v>
      </c>
      <c r="S6667" s="31">
        <v>114.8892</v>
      </c>
    </row>
    <row r="6668" spans="1:19" x14ac:dyDescent="0.35">
      <c r="A6668" s="2">
        <v>42202</v>
      </c>
      <c r="B6668" s="31">
        <v>419.68</v>
      </c>
      <c r="C6668" s="31">
        <v>1247.25</v>
      </c>
      <c r="D6668" s="31">
        <v>391.15890000000002</v>
      </c>
      <c r="E6668" s="31">
        <v>490.85180000000003</v>
      </c>
      <c r="F6668" s="31">
        <v>94.752899999999997</v>
      </c>
      <c r="G6668" s="31">
        <v>444.99689999999998</v>
      </c>
      <c r="H6668" s="31">
        <v>12.68852</v>
      </c>
      <c r="I6668" s="31">
        <v>2678.402</v>
      </c>
      <c r="J6668" s="31">
        <v>4709.8710000000001</v>
      </c>
      <c r="K6668" s="31">
        <v>2716.5709999999999</v>
      </c>
      <c r="L6668" s="31">
        <v>188.98</v>
      </c>
      <c r="M6668" s="31">
        <v>188.9</v>
      </c>
      <c r="N6668" s="31">
        <v>148.226</v>
      </c>
      <c r="O6668" s="31">
        <v>67.486400000000003</v>
      </c>
      <c r="P6668" s="31">
        <v>92.384200000000007</v>
      </c>
      <c r="Q6668" s="31">
        <v>2372.2293</v>
      </c>
      <c r="R6668" s="31">
        <v>97.861999999999995</v>
      </c>
      <c r="S6668" s="31">
        <v>116.6164</v>
      </c>
    </row>
    <row r="6669" spans="1:19" x14ac:dyDescent="0.35">
      <c r="A6669" s="2">
        <v>42205</v>
      </c>
      <c r="B6669" s="31">
        <v>416.24779999999998</v>
      </c>
      <c r="C6669" s="31">
        <v>1247.848</v>
      </c>
      <c r="D6669" s="31">
        <v>390.59089999999998</v>
      </c>
      <c r="E6669" s="31">
        <v>490.78460000000001</v>
      </c>
      <c r="F6669" s="31">
        <v>92.638000000000005</v>
      </c>
      <c r="G6669" s="31">
        <v>441.79230000000001</v>
      </c>
      <c r="H6669" s="31">
        <v>12.715070000000001</v>
      </c>
      <c r="I6669" s="31">
        <v>2678.402</v>
      </c>
      <c r="J6669" s="31">
        <v>4701.116</v>
      </c>
      <c r="K6669" s="31">
        <v>2721.0129999999999</v>
      </c>
      <c r="L6669" s="31">
        <v>189.27</v>
      </c>
      <c r="M6669" s="31">
        <v>188.17</v>
      </c>
      <c r="N6669" s="31">
        <v>148.9034</v>
      </c>
      <c r="O6669" s="31">
        <v>67.328199999999995</v>
      </c>
      <c r="P6669" s="31">
        <v>92.468000000000004</v>
      </c>
      <c r="Q6669" s="31">
        <v>2356.5776000000001</v>
      </c>
      <c r="R6669" s="31">
        <v>98.028999999999996</v>
      </c>
      <c r="S6669" s="31">
        <v>115.34059999999999</v>
      </c>
    </row>
    <row r="6670" spans="1:19" x14ac:dyDescent="0.35">
      <c r="A6670" s="2">
        <v>42206</v>
      </c>
      <c r="B6670" s="31">
        <v>419.53399999999999</v>
      </c>
      <c r="C6670" s="31">
        <v>1245.3230000000001</v>
      </c>
      <c r="D6670" s="31">
        <v>390.59089999999998</v>
      </c>
      <c r="E6670" s="31">
        <v>488.47660000000002</v>
      </c>
      <c r="F6670" s="31">
        <v>92.337000000000003</v>
      </c>
      <c r="G6670" s="31">
        <v>444.11290000000002</v>
      </c>
      <c r="H6670" s="31">
        <v>12.650600000000001</v>
      </c>
      <c r="I6670" s="31">
        <v>2679.6750000000002</v>
      </c>
      <c r="J6670" s="31">
        <v>4712.7889999999998</v>
      </c>
      <c r="K6670" s="31">
        <v>2718.348</v>
      </c>
      <c r="L6670" s="31">
        <v>188.6</v>
      </c>
      <c r="M6670" s="31">
        <v>187.19</v>
      </c>
      <c r="N6670" s="31">
        <v>148.75200000000001</v>
      </c>
      <c r="O6670" s="31">
        <v>67.557100000000005</v>
      </c>
      <c r="P6670" s="31">
        <v>93.062399999999997</v>
      </c>
      <c r="Q6670" s="31">
        <v>2367.6667000000002</v>
      </c>
      <c r="R6670" s="31">
        <v>97.328000000000003</v>
      </c>
      <c r="S6670" s="31">
        <v>116.14530000000001</v>
      </c>
    </row>
    <row r="6671" spans="1:19" x14ac:dyDescent="0.35">
      <c r="A6671" s="2">
        <v>42207</v>
      </c>
      <c r="B6671" s="31">
        <v>412.52350000000001</v>
      </c>
      <c r="C6671" s="31">
        <v>1211.175</v>
      </c>
      <c r="D6671" s="31">
        <v>392.67349999999999</v>
      </c>
      <c r="E6671" s="31">
        <v>480.16320000000002</v>
      </c>
      <c r="F6671" s="31">
        <v>91.3339</v>
      </c>
      <c r="G6671" s="31">
        <v>440.02429999999998</v>
      </c>
      <c r="H6671" s="31">
        <v>12.42686</v>
      </c>
      <c r="I6671" s="31">
        <v>2681.857</v>
      </c>
      <c r="J6671" s="31">
        <v>4716.875</v>
      </c>
      <c r="K6671" s="31">
        <v>2726.5210000000002</v>
      </c>
      <c r="L6671" s="31">
        <v>188.02</v>
      </c>
      <c r="M6671" s="31">
        <v>187.87</v>
      </c>
      <c r="N6671" s="31">
        <v>147.17410000000001</v>
      </c>
      <c r="O6671" s="31">
        <v>67.439099999999996</v>
      </c>
      <c r="P6671" s="31">
        <v>92.703699999999998</v>
      </c>
      <c r="Q6671" s="31">
        <v>2345.8784999999998</v>
      </c>
      <c r="R6671" s="31">
        <v>97.597999999999999</v>
      </c>
      <c r="S6671" s="31">
        <v>114.6831</v>
      </c>
    </row>
    <row r="6672" spans="1:19" x14ac:dyDescent="0.35">
      <c r="A6672" s="2">
        <v>42208</v>
      </c>
      <c r="B6672" s="31">
        <v>406.38929999999999</v>
      </c>
      <c r="C6672" s="31">
        <v>1201.21</v>
      </c>
      <c r="D6672" s="31">
        <v>389.45490000000001</v>
      </c>
      <c r="E6672" s="31">
        <v>472.1859</v>
      </c>
      <c r="F6672" s="31">
        <v>91.542900000000003</v>
      </c>
      <c r="G6672" s="31">
        <v>433.39409999999998</v>
      </c>
      <c r="H6672" s="31">
        <v>12.29034</v>
      </c>
      <c r="I6672" s="31">
        <v>2680.7660000000001</v>
      </c>
      <c r="J6672" s="31">
        <v>4727.9650000000001</v>
      </c>
      <c r="K6672" s="31">
        <v>2725.1</v>
      </c>
      <c r="L6672" s="31">
        <v>187.17</v>
      </c>
      <c r="M6672" s="31">
        <v>185.79</v>
      </c>
      <c r="N6672" s="31">
        <v>147.2697</v>
      </c>
      <c r="O6672" s="31">
        <v>67.442700000000002</v>
      </c>
      <c r="P6672" s="31">
        <v>93.440700000000007</v>
      </c>
      <c r="Q6672" s="31">
        <v>2327.1685000000002</v>
      </c>
      <c r="R6672" s="31">
        <v>97.114999999999995</v>
      </c>
      <c r="S6672" s="31">
        <v>115.6939</v>
      </c>
    </row>
    <row r="6673" spans="1:19" x14ac:dyDescent="0.35">
      <c r="A6673" s="2">
        <v>42209</v>
      </c>
      <c r="B6673" s="31">
        <v>401.78870000000001</v>
      </c>
      <c r="C6673" s="31">
        <v>1184.136</v>
      </c>
      <c r="D6673" s="31">
        <v>381.88159999999999</v>
      </c>
      <c r="E6673" s="31">
        <v>471.37920000000003</v>
      </c>
      <c r="F6673" s="31">
        <v>90.782200000000003</v>
      </c>
      <c r="G6673" s="31">
        <v>426.54289999999997</v>
      </c>
      <c r="H6673" s="31">
        <v>12.062810000000001</v>
      </c>
      <c r="I6673" s="31">
        <v>2681.4929999999999</v>
      </c>
      <c r="J6673" s="31">
        <v>4732.0510000000004</v>
      </c>
      <c r="K6673" s="31">
        <v>2737.8919999999998</v>
      </c>
      <c r="L6673" s="31">
        <v>185.3</v>
      </c>
      <c r="M6673" s="31">
        <v>182.99</v>
      </c>
      <c r="N6673" s="31">
        <v>145.41290000000001</v>
      </c>
      <c r="O6673" s="31">
        <v>67.623800000000003</v>
      </c>
      <c r="P6673" s="31">
        <v>93.328900000000004</v>
      </c>
      <c r="Q6673" s="31">
        <v>2294.1806000000001</v>
      </c>
      <c r="R6673" s="31">
        <v>97.244</v>
      </c>
      <c r="S6673" s="31">
        <v>114.7773</v>
      </c>
    </row>
    <row r="6674" spans="1:19" x14ac:dyDescent="0.35">
      <c r="A6674" s="2">
        <v>42212</v>
      </c>
      <c r="B6674" s="31">
        <v>393.82889999999998</v>
      </c>
      <c r="C6674" s="31">
        <v>1173.6389999999999</v>
      </c>
      <c r="D6674" s="31">
        <v>374.30829999999997</v>
      </c>
      <c r="E6674" s="31">
        <v>464.56709999999998</v>
      </c>
      <c r="F6674" s="31">
        <v>91.693399999999997</v>
      </c>
      <c r="G6674" s="31">
        <v>412.50900000000001</v>
      </c>
      <c r="H6674" s="31">
        <v>12.108320000000001</v>
      </c>
      <c r="I6674" s="31">
        <v>2681.1289999999999</v>
      </c>
      <c r="J6674" s="31">
        <v>4748.3940000000002</v>
      </c>
      <c r="K6674" s="31">
        <v>2738.7809999999999</v>
      </c>
      <c r="L6674" s="31">
        <v>184.14</v>
      </c>
      <c r="M6674" s="31">
        <v>181.27</v>
      </c>
      <c r="N6674" s="31">
        <v>144.1618</v>
      </c>
      <c r="O6674" s="31">
        <v>67.945499999999996</v>
      </c>
      <c r="P6674" s="31">
        <v>94.485200000000006</v>
      </c>
      <c r="Q6674" s="31">
        <v>2249.5272</v>
      </c>
      <c r="R6674" s="31">
        <v>96.501999999999995</v>
      </c>
      <c r="S6674" s="31">
        <v>110.6088</v>
      </c>
    </row>
    <row r="6675" spans="1:19" x14ac:dyDescent="0.35">
      <c r="A6675" s="2">
        <v>42213</v>
      </c>
      <c r="B6675" s="31">
        <v>393.3177</v>
      </c>
      <c r="C6675" s="31">
        <v>1161.548</v>
      </c>
      <c r="D6675" s="31">
        <v>377.90559999999999</v>
      </c>
      <c r="E6675" s="31">
        <v>474.5163</v>
      </c>
      <c r="F6675" s="31">
        <v>91.676699999999997</v>
      </c>
      <c r="G6675" s="31">
        <v>417.59219999999999</v>
      </c>
      <c r="H6675" s="31">
        <v>12.150029999999999</v>
      </c>
      <c r="I6675" s="31">
        <v>2682.5839999999998</v>
      </c>
      <c r="J6675" s="31">
        <v>4742.5569999999998</v>
      </c>
      <c r="K6675" s="31">
        <v>2737.7150000000001</v>
      </c>
      <c r="L6675" s="31">
        <v>186.17</v>
      </c>
      <c r="M6675" s="31">
        <v>182.51</v>
      </c>
      <c r="N6675" s="31">
        <v>145.2296</v>
      </c>
      <c r="O6675" s="31">
        <v>67.677800000000005</v>
      </c>
      <c r="P6675" s="31">
        <v>93.939300000000003</v>
      </c>
      <c r="Q6675" s="31">
        <v>2246.2746999999999</v>
      </c>
      <c r="R6675" s="31">
        <v>96.772000000000006</v>
      </c>
      <c r="S6675" s="31">
        <v>109.4431</v>
      </c>
    </row>
    <row r="6676" spans="1:19" x14ac:dyDescent="0.35">
      <c r="A6676" s="2">
        <v>42214</v>
      </c>
      <c r="B6676" s="31">
        <v>394.63220000000001</v>
      </c>
      <c r="C6676" s="31">
        <v>1165.933</v>
      </c>
      <c r="D6676" s="31">
        <v>378.28429999999997</v>
      </c>
      <c r="E6676" s="31">
        <v>477.1157</v>
      </c>
      <c r="F6676" s="31">
        <v>91.392399999999995</v>
      </c>
      <c r="G6676" s="31">
        <v>416.92919999999998</v>
      </c>
      <c r="H6676" s="31">
        <v>12.19933</v>
      </c>
      <c r="I6676" s="31">
        <v>2683.3110000000001</v>
      </c>
      <c r="J6676" s="31">
        <v>4735.5529999999999</v>
      </c>
      <c r="K6676" s="31">
        <v>2733.6280000000002</v>
      </c>
      <c r="L6676" s="31">
        <v>187.44</v>
      </c>
      <c r="M6676" s="31">
        <v>183.13</v>
      </c>
      <c r="N6676" s="31">
        <v>145.51650000000001</v>
      </c>
      <c r="O6676" s="31">
        <v>67.558199999999999</v>
      </c>
      <c r="P6676" s="31">
        <v>93.891400000000004</v>
      </c>
      <c r="Q6676" s="31">
        <v>2268.8631999999998</v>
      </c>
      <c r="R6676" s="31">
        <v>96.975999999999999</v>
      </c>
      <c r="S6676" s="31">
        <v>110.6225</v>
      </c>
    </row>
    <row r="6677" spans="1:19" x14ac:dyDescent="0.35">
      <c r="A6677" s="2">
        <v>42215</v>
      </c>
      <c r="B6677" s="31">
        <v>394.19400000000002</v>
      </c>
      <c r="C6677" s="31">
        <v>1175.2339999999999</v>
      </c>
      <c r="D6677" s="31">
        <v>376.76960000000003</v>
      </c>
      <c r="E6677" s="31">
        <v>471.06549999999999</v>
      </c>
      <c r="F6677" s="31">
        <v>91.007900000000006</v>
      </c>
      <c r="G6677" s="31">
        <v>419.9128</v>
      </c>
      <c r="H6677" s="31">
        <v>12.214499999999999</v>
      </c>
      <c r="I6677" s="31">
        <v>2681.4929999999999</v>
      </c>
      <c r="J6677" s="31">
        <v>4736.72</v>
      </c>
      <c r="K6677" s="31">
        <v>2747.1309999999999</v>
      </c>
      <c r="L6677" s="31">
        <v>187.64</v>
      </c>
      <c r="M6677" s="31">
        <v>183.93</v>
      </c>
      <c r="N6677" s="31">
        <v>146.48079999999999</v>
      </c>
      <c r="O6677" s="31">
        <v>67.276600000000002</v>
      </c>
      <c r="P6677" s="31">
        <v>92.973799999999997</v>
      </c>
      <c r="Q6677" s="31">
        <v>2253.7932000000001</v>
      </c>
      <c r="R6677" s="31">
        <v>97.56</v>
      </c>
      <c r="S6677" s="31">
        <v>109.3079</v>
      </c>
    </row>
    <row r="6678" spans="1:19" x14ac:dyDescent="0.35">
      <c r="A6678" s="2">
        <v>42216</v>
      </c>
      <c r="B6678" s="31">
        <v>385.94209999999998</v>
      </c>
      <c r="C6678" s="31">
        <v>1177.2270000000001</v>
      </c>
      <c r="D6678" s="31">
        <v>372.983</v>
      </c>
      <c r="E6678" s="31">
        <v>468.33170000000001</v>
      </c>
      <c r="F6678" s="31">
        <v>91.542900000000003</v>
      </c>
      <c r="G6678" s="31">
        <v>415.60320000000002</v>
      </c>
      <c r="H6678" s="31">
        <v>12.168990000000001</v>
      </c>
      <c r="I6678" s="31">
        <v>2682.5839999999998</v>
      </c>
      <c r="J6678" s="31">
        <v>4758.8999999999996</v>
      </c>
      <c r="K6678" s="31">
        <v>2747.6640000000002</v>
      </c>
      <c r="L6678" s="31">
        <v>187.17</v>
      </c>
      <c r="M6678" s="31">
        <v>184.74</v>
      </c>
      <c r="N6678" s="31">
        <v>146.1541</v>
      </c>
      <c r="O6678" s="31">
        <v>67.514600000000002</v>
      </c>
      <c r="P6678" s="31">
        <v>94.027100000000004</v>
      </c>
      <c r="Q6678" s="31">
        <v>2273.1801999999998</v>
      </c>
      <c r="R6678" s="31">
        <v>97.335999999999999</v>
      </c>
      <c r="S6678" s="31">
        <v>108.9645</v>
      </c>
    </row>
    <row r="6679" spans="1:19" x14ac:dyDescent="0.35">
      <c r="A6679" s="2">
        <v>42219</v>
      </c>
      <c r="B6679" s="31">
        <v>366.5172</v>
      </c>
      <c r="C6679" s="31">
        <v>1112.453</v>
      </c>
      <c r="D6679" s="31">
        <v>361.24439999999998</v>
      </c>
      <c r="E6679" s="31">
        <v>467.43540000000002</v>
      </c>
      <c r="F6679" s="31">
        <v>91.066400000000002</v>
      </c>
      <c r="G6679" s="31">
        <v>413.50360000000001</v>
      </c>
      <c r="H6679" s="31">
        <v>12.005929999999999</v>
      </c>
      <c r="I6679" s="31">
        <v>2682.402</v>
      </c>
      <c r="J6679" s="31">
        <v>4773.4920000000002</v>
      </c>
      <c r="K6679" s="31">
        <v>2750.6849999999999</v>
      </c>
      <c r="L6679" s="31">
        <v>186.5</v>
      </c>
      <c r="M6679" s="31">
        <v>183.87</v>
      </c>
      <c r="N6679" s="31">
        <v>145.7715</v>
      </c>
      <c r="O6679" s="31">
        <v>67.481300000000005</v>
      </c>
      <c r="P6679" s="31">
        <v>93.379300000000001</v>
      </c>
      <c r="Q6679" s="31">
        <v>2245.9715000000001</v>
      </c>
      <c r="R6679" s="31">
        <v>97.494</v>
      </c>
      <c r="S6679" s="31">
        <v>107.9344</v>
      </c>
    </row>
    <row r="6680" spans="1:19" x14ac:dyDescent="0.35">
      <c r="A6680" s="2">
        <v>42220</v>
      </c>
      <c r="B6680" s="31">
        <v>369.7303</v>
      </c>
      <c r="C6680" s="31">
        <v>1119.5619999999999</v>
      </c>
      <c r="D6680" s="31">
        <v>360.4871</v>
      </c>
      <c r="E6680" s="31">
        <v>469.04880000000003</v>
      </c>
      <c r="F6680" s="31">
        <v>91.1751</v>
      </c>
      <c r="G6680" s="31">
        <v>416.48719999999997</v>
      </c>
      <c r="H6680" s="31">
        <v>12.002140000000001</v>
      </c>
      <c r="I6680" s="31">
        <v>2686.9470000000001</v>
      </c>
      <c r="J6680" s="31">
        <v>4752.4799999999996</v>
      </c>
      <c r="K6680" s="31">
        <v>2750.5070000000001</v>
      </c>
      <c r="L6680" s="31">
        <v>185.79</v>
      </c>
      <c r="M6680" s="31">
        <v>183.02</v>
      </c>
      <c r="N6680" s="31">
        <v>145.0942</v>
      </c>
      <c r="O6680" s="31">
        <v>67.494</v>
      </c>
      <c r="P6680" s="31">
        <v>93.276300000000006</v>
      </c>
      <c r="Q6680" s="31">
        <v>2251.8838000000001</v>
      </c>
      <c r="R6680" s="31">
        <v>97.930999999999997</v>
      </c>
      <c r="S6680" s="31">
        <v>108.2778</v>
      </c>
    </row>
    <row r="6681" spans="1:19" x14ac:dyDescent="0.35">
      <c r="A6681" s="2">
        <v>42221</v>
      </c>
      <c r="B6681" s="31">
        <v>366.2251</v>
      </c>
      <c r="C6681" s="31">
        <v>1109.796</v>
      </c>
      <c r="D6681" s="31">
        <v>360.4871</v>
      </c>
      <c r="E6681" s="31">
        <v>463.8501</v>
      </c>
      <c r="F6681" s="31">
        <v>90.748800000000003</v>
      </c>
      <c r="G6681" s="31">
        <v>421.34930000000003</v>
      </c>
      <c r="H6681" s="31">
        <v>11.831490000000001</v>
      </c>
      <c r="I6681" s="31">
        <v>2684.9470000000001</v>
      </c>
      <c r="J6681" s="31">
        <v>4733.2179999999998</v>
      </c>
      <c r="K6681" s="31">
        <v>2728.8310000000001</v>
      </c>
      <c r="L6681" s="31">
        <v>186.75</v>
      </c>
      <c r="M6681" s="31">
        <v>183.87</v>
      </c>
      <c r="N6681" s="31">
        <v>146.42500000000001</v>
      </c>
      <c r="O6681" s="31">
        <v>66.917500000000004</v>
      </c>
      <c r="P6681" s="31">
        <v>92.475399999999993</v>
      </c>
      <c r="Q6681" s="31">
        <v>2249.0072</v>
      </c>
      <c r="R6681" s="31">
        <v>97.957999999999998</v>
      </c>
      <c r="S6681" s="31">
        <v>109.15089999999999</v>
      </c>
    </row>
    <row r="6682" spans="1:19" x14ac:dyDescent="0.35">
      <c r="A6682" s="2">
        <v>42222</v>
      </c>
      <c r="B6682" s="31">
        <v>365.7869</v>
      </c>
      <c r="C6682" s="31">
        <v>1094.7149999999999</v>
      </c>
      <c r="D6682" s="31">
        <v>354.23919999999998</v>
      </c>
      <c r="E6682" s="31">
        <v>464.34309999999999</v>
      </c>
      <c r="F6682" s="31">
        <v>91.124899999999997</v>
      </c>
      <c r="G6682" s="31">
        <v>416.92919999999998</v>
      </c>
      <c r="H6682" s="31">
        <v>11.59258</v>
      </c>
      <c r="I6682" s="31">
        <v>2680.5839999999998</v>
      </c>
      <c r="J6682" s="31">
        <v>4743.1409999999996</v>
      </c>
      <c r="K6682" s="31">
        <v>2735.4050000000002</v>
      </c>
      <c r="L6682" s="31">
        <v>185.47</v>
      </c>
      <c r="M6682" s="31">
        <v>181.26</v>
      </c>
      <c r="N6682" s="31">
        <v>144.23349999999999</v>
      </c>
      <c r="O6682" s="31">
        <v>67.065799999999996</v>
      </c>
      <c r="P6682" s="31">
        <v>92.867000000000004</v>
      </c>
      <c r="Q6682" s="31">
        <v>2231.7386999999999</v>
      </c>
      <c r="R6682" s="31">
        <v>97.832999999999998</v>
      </c>
      <c r="S6682" s="31">
        <v>108.89579999999999</v>
      </c>
    </row>
    <row r="6683" spans="1:19" x14ac:dyDescent="0.35">
      <c r="A6683" s="2">
        <v>42223</v>
      </c>
      <c r="B6683" s="31">
        <v>359.5797</v>
      </c>
      <c r="C6683" s="31">
        <v>1078.239</v>
      </c>
      <c r="D6683" s="31">
        <v>356.13249999999999</v>
      </c>
      <c r="E6683" s="31">
        <v>463.22269999999997</v>
      </c>
      <c r="F6683" s="31">
        <v>91.459299999999999</v>
      </c>
      <c r="G6683" s="31">
        <v>425.76949999999999</v>
      </c>
      <c r="H6683" s="31">
        <v>11.78219</v>
      </c>
      <c r="I6683" s="31">
        <v>2681.6750000000002</v>
      </c>
      <c r="J6683" s="31">
        <v>4759.4840000000004</v>
      </c>
      <c r="K6683" s="31">
        <v>2748.1970000000001</v>
      </c>
      <c r="L6683" s="31">
        <v>184.94</v>
      </c>
      <c r="M6683" s="31">
        <v>180.07</v>
      </c>
      <c r="N6683" s="31">
        <v>144.05019999999999</v>
      </c>
      <c r="O6683" s="31">
        <v>67.287700000000001</v>
      </c>
      <c r="P6683" s="31">
        <v>93.091300000000004</v>
      </c>
      <c r="Q6683" s="31">
        <v>2232.1235000000001</v>
      </c>
      <c r="R6683" s="31">
        <v>97.563000000000002</v>
      </c>
      <c r="S6683" s="31">
        <v>110.2693</v>
      </c>
    </row>
    <row r="6684" spans="1:19" x14ac:dyDescent="0.35">
      <c r="A6684" s="2">
        <v>42226</v>
      </c>
      <c r="B6684" s="31">
        <v>372.5222</v>
      </c>
      <c r="C6684" s="31">
        <v>1124.347</v>
      </c>
      <c r="D6684" s="31">
        <v>364.52010000000001</v>
      </c>
      <c r="E6684" s="31">
        <v>475.24059999999997</v>
      </c>
      <c r="F6684" s="31">
        <v>92.295199999999994</v>
      </c>
      <c r="G6684" s="31">
        <v>439.58240000000001</v>
      </c>
      <c r="H6684" s="31">
        <v>11.73673</v>
      </c>
      <c r="I6684" s="31">
        <v>2683.8560000000002</v>
      </c>
      <c r="J6684" s="31">
        <v>4743.1409999999996</v>
      </c>
      <c r="K6684" s="31">
        <v>2739.491</v>
      </c>
      <c r="L6684" s="31">
        <v>187.28</v>
      </c>
      <c r="M6684" s="31">
        <v>182.2</v>
      </c>
      <c r="N6684" s="31">
        <v>145.54839999999999</v>
      </c>
      <c r="O6684" s="31">
        <v>67.1691</v>
      </c>
      <c r="P6684" s="31">
        <v>93.438599999999994</v>
      </c>
      <c r="Q6684" s="31">
        <v>2239.2242000000001</v>
      </c>
      <c r="R6684" s="31">
        <v>97.159000000000006</v>
      </c>
      <c r="S6684" s="31">
        <v>110.68129999999999</v>
      </c>
    </row>
    <row r="6685" spans="1:19" x14ac:dyDescent="0.35">
      <c r="A6685" s="2">
        <v>42227</v>
      </c>
      <c r="B6685" s="31">
        <v>363.0444</v>
      </c>
      <c r="C6685" s="31">
        <v>1121.367</v>
      </c>
      <c r="D6685" s="31">
        <v>356.8646</v>
      </c>
      <c r="E6685" s="31">
        <v>458.70420000000001</v>
      </c>
      <c r="F6685" s="31">
        <v>92.596199999999996</v>
      </c>
      <c r="G6685" s="31">
        <v>429.41609999999997</v>
      </c>
      <c r="H6685" s="31">
        <v>11.687519999999999</v>
      </c>
      <c r="I6685" s="31">
        <v>2685.1289999999999</v>
      </c>
      <c r="J6685" s="31">
        <v>4774.66</v>
      </c>
      <c r="K6685" s="31">
        <v>2757.259</v>
      </c>
      <c r="L6685" s="31">
        <v>185.5</v>
      </c>
      <c r="M6685" s="31">
        <v>180.67</v>
      </c>
      <c r="N6685" s="31">
        <v>143.78720000000001</v>
      </c>
      <c r="O6685" s="31">
        <v>66.994900000000001</v>
      </c>
      <c r="P6685" s="31">
        <v>94.007900000000006</v>
      </c>
      <c r="Q6685" s="31">
        <v>2215.6475</v>
      </c>
      <c r="R6685" s="31">
        <v>97.29</v>
      </c>
      <c r="S6685" s="31">
        <v>110.32810000000001</v>
      </c>
    </row>
    <row r="6686" spans="1:19" x14ac:dyDescent="0.35">
      <c r="A6686" s="2">
        <v>42228</v>
      </c>
      <c r="B6686" s="31">
        <v>366.35770000000002</v>
      </c>
      <c r="C6686" s="31">
        <v>1163.277</v>
      </c>
      <c r="D6686" s="31">
        <v>361.53149999999999</v>
      </c>
      <c r="E6686" s="31">
        <v>464.58109999999999</v>
      </c>
      <c r="F6686" s="31">
        <v>93.925299999999993</v>
      </c>
      <c r="G6686" s="31">
        <v>402.23230000000001</v>
      </c>
      <c r="H6686" s="31">
        <v>11.516579999999999</v>
      </c>
      <c r="I6686" s="31">
        <v>2690.7649999999999</v>
      </c>
      <c r="J6686" s="31">
        <v>4778.7449999999999</v>
      </c>
      <c r="K6686" s="31">
        <v>2763.4769999999999</v>
      </c>
      <c r="L6686" s="31">
        <v>185.9</v>
      </c>
      <c r="M6686" s="31">
        <v>180.4</v>
      </c>
      <c r="N6686" s="31">
        <v>144.51240000000001</v>
      </c>
      <c r="O6686" s="31">
        <v>67.518799999999999</v>
      </c>
      <c r="P6686" s="31">
        <v>95.215599999999995</v>
      </c>
      <c r="Q6686" s="31">
        <v>2173.9616999999998</v>
      </c>
      <c r="R6686" s="31">
        <v>96.262</v>
      </c>
      <c r="S6686" s="31">
        <v>107.748</v>
      </c>
    </row>
    <row r="6687" spans="1:19" x14ac:dyDescent="0.35">
      <c r="A6687" s="2">
        <v>42229</v>
      </c>
      <c r="B6687" s="31">
        <v>362.56400000000002</v>
      </c>
      <c r="C6687" s="31">
        <v>1133.2539999999999</v>
      </c>
      <c r="D6687" s="31">
        <v>360.17899999999997</v>
      </c>
      <c r="E6687" s="31">
        <v>464.31689999999998</v>
      </c>
      <c r="F6687" s="31">
        <v>93.256600000000006</v>
      </c>
      <c r="G6687" s="31">
        <v>409.74650000000003</v>
      </c>
      <c r="H6687" s="31">
        <v>11.54907</v>
      </c>
      <c r="I6687" s="31">
        <v>2687.4920000000002</v>
      </c>
      <c r="J6687" s="31">
        <v>4760.6509999999998</v>
      </c>
      <c r="K6687" s="31">
        <v>2756.9029999999998</v>
      </c>
      <c r="L6687" s="31">
        <v>185.56</v>
      </c>
      <c r="M6687" s="31">
        <v>179.73</v>
      </c>
      <c r="N6687" s="31">
        <v>143.99440000000001</v>
      </c>
      <c r="O6687" s="31">
        <v>67.207999999999998</v>
      </c>
      <c r="P6687" s="31">
        <v>94.684399999999997</v>
      </c>
      <c r="Q6687" s="31">
        <v>2182.5488999999998</v>
      </c>
      <c r="R6687" s="31">
        <v>96.444999999999993</v>
      </c>
      <c r="S6687" s="31">
        <v>109.26860000000001</v>
      </c>
    </row>
    <row r="6688" spans="1:19" x14ac:dyDescent="0.35">
      <c r="A6688" s="2">
        <v>42230</v>
      </c>
      <c r="B6688" s="31">
        <v>359.83199999999999</v>
      </c>
      <c r="C6688" s="31">
        <v>1124.441</v>
      </c>
      <c r="D6688" s="31">
        <v>359.24149999999997</v>
      </c>
      <c r="E6688" s="31">
        <v>462.5256</v>
      </c>
      <c r="F6688" s="31">
        <v>93.014099999999999</v>
      </c>
      <c r="G6688" s="31">
        <v>405.10539999999997</v>
      </c>
      <c r="H6688" s="31">
        <v>11.54907</v>
      </c>
      <c r="I6688" s="31">
        <v>2687.8560000000002</v>
      </c>
      <c r="J6688" s="31">
        <v>4755.982</v>
      </c>
      <c r="K6688" s="31">
        <v>2752.2840000000001</v>
      </c>
      <c r="L6688" s="31">
        <v>186.37</v>
      </c>
      <c r="M6688" s="31">
        <v>180.99</v>
      </c>
      <c r="N6688" s="31">
        <v>144.45660000000001</v>
      </c>
      <c r="O6688" s="31">
        <v>67.288499999999999</v>
      </c>
      <c r="P6688" s="31">
        <v>94.542900000000003</v>
      </c>
      <c r="Q6688" s="31">
        <v>2180.0826999999999</v>
      </c>
      <c r="R6688" s="31">
        <v>96.52</v>
      </c>
      <c r="S6688" s="31">
        <v>108.4936</v>
      </c>
    </row>
    <row r="6689" spans="1:19" x14ac:dyDescent="0.35">
      <c r="A6689" s="2">
        <v>42233</v>
      </c>
      <c r="B6689" s="31">
        <v>356.45299999999997</v>
      </c>
      <c r="C6689" s="31">
        <v>1113.9100000000001</v>
      </c>
      <c r="D6689" s="31">
        <v>359.99149999999997</v>
      </c>
      <c r="E6689" s="31">
        <v>458.04719999999998</v>
      </c>
      <c r="F6689" s="31">
        <v>93.490600000000001</v>
      </c>
      <c r="G6689" s="31">
        <v>405.32639999999998</v>
      </c>
      <c r="H6689" s="31">
        <v>11.53021</v>
      </c>
      <c r="I6689" s="31">
        <v>2685.674</v>
      </c>
      <c r="J6689" s="31">
        <v>4771.1580000000004</v>
      </c>
      <c r="K6689" s="31">
        <v>2757.9690000000001</v>
      </c>
      <c r="L6689" s="31">
        <v>187.24</v>
      </c>
      <c r="M6689" s="31">
        <v>182.87</v>
      </c>
      <c r="N6689" s="31">
        <v>145.5085</v>
      </c>
      <c r="O6689" s="31">
        <v>67.244600000000005</v>
      </c>
      <c r="P6689" s="31">
        <v>94.231300000000005</v>
      </c>
      <c r="Q6689" s="31">
        <v>2157.1765999999998</v>
      </c>
      <c r="R6689" s="31">
        <v>96.805999999999997</v>
      </c>
      <c r="S6689" s="31">
        <v>107.6499</v>
      </c>
    </row>
    <row r="6690" spans="1:19" x14ac:dyDescent="0.35">
      <c r="A6690" s="2">
        <v>42234</v>
      </c>
      <c r="B6690" s="31">
        <v>356.45299999999997</v>
      </c>
      <c r="C6690" s="31">
        <v>1107.1130000000001</v>
      </c>
      <c r="D6690" s="31">
        <v>356.42910000000001</v>
      </c>
      <c r="E6690" s="31">
        <v>451.15050000000002</v>
      </c>
      <c r="F6690" s="31">
        <v>93.365200000000002</v>
      </c>
      <c r="G6690" s="31">
        <v>399.69069999999999</v>
      </c>
      <c r="H6690" s="31">
        <v>11.63585</v>
      </c>
      <c r="I6690" s="31">
        <v>2689.674</v>
      </c>
      <c r="J6690" s="31">
        <v>4759.4840000000004</v>
      </c>
      <c r="K6690" s="31">
        <v>2755.127</v>
      </c>
      <c r="L6690" s="31">
        <v>186.77</v>
      </c>
      <c r="M6690" s="31">
        <v>181.24</v>
      </c>
      <c r="N6690" s="31">
        <v>144.84710000000001</v>
      </c>
      <c r="O6690" s="31">
        <v>67.222499999999997</v>
      </c>
      <c r="P6690" s="31">
        <v>93.889899999999997</v>
      </c>
      <c r="Q6690" s="31">
        <v>2140.5767000000001</v>
      </c>
      <c r="R6690" s="31">
        <v>97.04</v>
      </c>
      <c r="S6690" s="31">
        <v>105.84480000000001</v>
      </c>
    </row>
    <row r="6691" spans="1:19" x14ac:dyDescent="0.35">
      <c r="A6691" s="2">
        <v>42235</v>
      </c>
      <c r="B6691" s="31">
        <v>344.59039999999999</v>
      </c>
      <c r="C6691" s="31">
        <v>1059.088</v>
      </c>
      <c r="D6691" s="31">
        <v>350.24169999999998</v>
      </c>
      <c r="E6691" s="31">
        <v>447.6574</v>
      </c>
      <c r="F6691" s="31">
        <v>94.284700000000001</v>
      </c>
      <c r="G6691" s="31">
        <v>394.9391</v>
      </c>
      <c r="H6691" s="31">
        <v>11.756589999999999</v>
      </c>
      <c r="I6691" s="31">
        <v>2689.674</v>
      </c>
      <c r="J6691" s="31">
        <v>4783.415</v>
      </c>
      <c r="K6691" s="31">
        <v>2756.9029999999998</v>
      </c>
      <c r="L6691" s="31">
        <v>184.87</v>
      </c>
      <c r="M6691" s="31">
        <v>179.13</v>
      </c>
      <c r="N6691" s="31">
        <v>143.5641</v>
      </c>
      <c r="O6691" s="31">
        <v>67.300399999999996</v>
      </c>
      <c r="P6691" s="31">
        <v>94.067400000000006</v>
      </c>
      <c r="Q6691" s="31">
        <v>2121.4159</v>
      </c>
      <c r="R6691" s="31">
        <v>96.358999999999995</v>
      </c>
      <c r="S6691" s="31">
        <v>104.28489999999999</v>
      </c>
    </row>
    <row r="6692" spans="1:19" x14ac:dyDescent="0.35">
      <c r="A6692" s="2">
        <v>42236</v>
      </c>
      <c r="B6692" s="31">
        <v>340.4205</v>
      </c>
      <c r="C6692" s="31">
        <v>1040.3409999999999</v>
      </c>
      <c r="D6692" s="31">
        <v>348.92919999999998</v>
      </c>
      <c r="E6692" s="31">
        <v>458.94290000000001</v>
      </c>
      <c r="F6692" s="31">
        <v>96.399600000000007</v>
      </c>
      <c r="G6692" s="31">
        <v>401.01679999999999</v>
      </c>
      <c r="H6692" s="31">
        <v>11.828279999999999</v>
      </c>
      <c r="I6692" s="31">
        <v>2692.0369999999998</v>
      </c>
      <c r="J6692" s="31">
        <v>4792.17</v>
      </c>
      <c r="K6692" s="31">
        <v>2768.63</v>
      </c>
      <c r="L6692" s="31">
        <v>180.66</v>
      </c>
      <c r="M6692" s="31">
        <v>174.5</v>
      </c>
      <c r="N6692" s="31">
        <v>139.18109999999999</v>
      </c>
      <c r="O6692" s="31">
        <v>67.648499999999999</v>
      </c>
      <c r="P6692" s="31">
        <v>95.28</v>
      </c>
      <c r="Q6692" s="31">
        <v>2095.7611999999999</v>
      </c>
      <c r="R6692" s="31">
        <v>95.98</v>
      </c>
      <c r="S6692" s="31">
        <v>101.95</v>
      </c>
    </row>
    <row r="6693" spans="1:19" x14ac:dyDescent="0.35">
      <c r="A6693" s="2">
        <v>42237</v>
      </c>
      <c r="B6693" s="31">
        <v>332.15260000000001</v>
      </c>
      <c r="C6693" s="31">
        <v>1033.992</v>
      </c>
      <c r="D6693" s="31">
        <v>335.61700000000002</v>
      </c>
      <c r="E6693" s="31">
        <v>453.27780000000001</v>
      </c>
      <c r="F6693" s="31">
        <v>96.934700000000007</v>
      </c>
      <c r="G6693" s="31">
        <v>393.17110000000002</v>
      </c>
      <c r="H6693" s="31">
        <v>11.598129999999999</v>
      </c>
      <c r="I6693" s="31">
        <v>2691.855</v>
      </c>
      <c r="J6693" s="31">
        <v>4805.0110000000004</v>
      </c>
      <c r="K6693" s="31">
        <v>2769.163</v>
      </c>
      <c r="L6693" s="31">
        <v>175.84</v>
      </c>
      <c r="M6693" s="31">
        <v>172.88</v>
      </c>
      <c r="N6693" s="31">
        <v>133.90549999999999</v>
      </c>
      <c r="O6693" s="31">
        <v>68.310900000000004</v>
      </c>
      <c r="P6693" s="31">
        <v>96.261700000000005</v>
      </c>
      <c r="Q6693" s="31">
        <v>2050.6246000000001</v>
      </c>
      <c r="R6693" s="31">
        <v>95.007999999999996</v>
      </c>
      <c r="S6693" s="31">
        <v>100.39019999999999</v>
      </c>
    </row>
    <row r="6694" spans="1:19" x14ac:dyDescent="0.35">
      <c r="A6694" s="2">
        <v>42240</v>
      </c>
      <c r="B6694" s="31">
        <v>312.66919999999999</v>
      </c>
      <c r="C6694" s="31">
        <v>979.69299999999998</v>
      </c>
      <c r="D6694" s="31">
        <v>324.7423</v>
      </c>
      <c r="E6694" s="31">
        <v>444.38819999999998</v>
      </c>
      <c r="F6694" s="31">
        <v>96.433099999999996</v>
      </c>
      <c r="G6694" s="31">
        <v>386.31990000000002</v>
      </c>
      <c r="H6694" s="31">
        <v>11.65095</v>
      </c>
      <c r="I6694" s="31">
        <v>2692.4009999999998</v>
      </c>
      <c r="J6694" s="31">
        <v>4824.8559999999998</v>
      </c>
      <c r="K6694" s="31">
        <v>2770.4070000000002</v>
      </c>
      <c r="L6694" s="31">
        <v>166.9</v>
      </c>
      <c r="M6694" s="31">
        <v>164.43</v>
      </c>
      <c r="N6694" s="31">
        <v>127.6099</v>
      </c>
      <c r="O6694" s="31">
        <v>70.433700000000002</v>
      </c>
      <c r="P6694" s="31">
        <v>98.485399999999998</v>
      </c>
      <c r="Q6694" s="31">
        <v>1948.5264999999999</v>
      </c>
      <c r="R6694" s="31">
        <v>93.331999999999994</v>
      </c>
      <c r="S6694" s="31">
        <v>94.117000000000004</v>
      </c>
    </row>
    <row r="6695" spans="1:19" x14ac:dyDescent="0.35">
      <c r="A6695" s="2">
        <v>42241</v>
      </c>
      <c r="B6695" s="31">
        <v>316.7672</v>
      </c>
      <c r="C6695" s="31">
        <v>966.1</v>
      </c>
      <c r="D6695" s="31">
        <v>326.4298</v>
      </c>
      <c r="E6695" s="31">
        <v>455.2706</v>
      </c>
      <c r="F6695" s="31">
        <v>95.1541</v>
      </c>
      <c r="G6695" s="31">
        <v>387.97750000000002</v>
      </c>
      <c r="H6695" s="31">
        <v>11.72641</v>
      </c>
      <c r="I6695" s="31">
        <v>2689.674</v>
      </c>
      <c r="J6695" s="31">
        <v>4782.2479999999996</v>
      </c>
      <c r="K6695" s="31">
        <v>2733.0949999999998</v>
      </c>
      <c r="L6695" s="31">
        <v>167.03</v>
      </c>
      <c r="M6695" s="31">
        <v>165.93</v>
      </c>
      <c r="N6695" s="31">
        <v>128.41470000000001</v>
      </c>
      <c r="O6695" s="31">
        <v>69.747</v>
      </c>
      <c r="P6695" s="31">
        <v>97.084800000000001</v>
      </c>
      <c r="Q6695" s="31">
        <v>1990.8959</v>
      </c>
      <c r="R6695" s="31">
        <v>94.53</v>
      </c>
      <c r="S6695" s="31">
        <v>94.336799999999997</v>
      </c>
    </row>
    <row r="6696" spans="1:19" x14ac:dyDescent="0.35">
      <c r="A6696" s="2">
        <v>42242</v>
      </c>
      <c r="B6696" s="31">
        <v>315.83260000000001</v>
      </c>
      <c r="C6696" s="31">
        <v>919.12099999999998</v>
      </c>
      <c r="D6696" s="31">
        <v>322.67989999999998</v>
      </c>
      <c r="E6696" s="31">
        <v>443.49250000000001</v>
      </c>
      <c r="F6696" s="31">
        <v>94.008899999999997</v>
      </c>
      <c r="G6696" s="31">
        <v>382.34179999999998</v>
      </c>
      <c r="H6696" s="31">
        <v>11.68868</v>
      </c>
      <c r="I6696" s="31">
        <v>2690.2190000000001</v>
      </c>
      <c r="J6696" s="31">
        <v>4777.5730000000003</v>
      </c>
      <c r="K6696" s="31">
        <v>2744.2890000000002</v>
      </c>
      <c r="L6696" s="31">
        <v>172.85</v>
      </c>
      <c r="M6696" s="31">
        <v>168.95</v>
      </c>
      <c r="N6696" s="31">
        <v>134.34379999999999</v>
      </c>
      <c r="O6696" s="31">
        <v>70.172899999999998</v>
      </c>
      <c r="P6696" s="31">
        <v>97.028199999999998</v>
      </c>
      <c r="Q6696" s="31">
        <v>1987.8339000000001</v>
      </c>
      <c r="R6696" s="31">
        <v>95.1</v>
      </c>
      <c r="S6696" s="31">
        <v>93.0762</v>
      </c>
    </row>
    <row r="6697" spans="1:19" x14ac:dyDescent="0.35">
      <c r="A6697" s="2">
        <v>42243</v>
      </c>
      <c r="B6697" s="31">
        <v>347.68189999999998</v>
      </c>
      <c r="C6697" s="31">
        <v>992.39</v>
      </c>
      <c r="D6697" s="31">
        <v>337.86700000000002</v>
      </c>
      <c r="E6697" s="31">
        <v>461.89859999999999</v>
      </c>
      <c r="F6697" s="31">
        <v>93.841700000000003</v>
      </c>
      <c r="G6697" s="31">
        <v>388.53</v>
      </c>
      <c r="H6697" s="31">
        <v>11.730180000000001</v>
      </c>
      <c r="I6697" s="31">
        <v>2687.8560000000002</v>
      </c>
      <c r="J6697" s="31">
        <v>4777.2790000000005</v>
      </c>
      <c r="K6697" s="31">
        <v>2735.9380000000001</v>
      </c>
      <c r="L6697" s="31">
        <v>177.42</v>
      </c>
      <c r="M6697" s="31">
        <v>172.52</v>
      </c>
      <c r="N6697" s="31">
        <v>137.96180000000001</v>
      </c>
      <c r="O6697" s="31">
        <v>69.287099999999995</v>
      </c>
      <c r="P6697" s="31">
        <v>95.416399999999996</v>
      </c>
      <c r="Q6697" s="31">
        <v>2053.0284999999999</v>
      </c>
      <c r="R6697" s="31">
        <v>95.61</v>
      </c>
      <c r="S6697" s="31">
        <v>96.228700000000003</v>
      </c>
    </row>
    <row r="6698" spans="1:19" x14ac:dyDescent="0.35">
      <c r="A6698" s="2">
        <v>42244</v>
      </c>
      <c r="B6698" s="31">
        <v>365.65550000000002</v>
      </c>
      <c r="C6698" s="31">
        <v>1043.4770000000001</v>
      </c>
      <c r="D6698" s="31">
        <v>361.6789</v>
      </c>
      <c r="E6698" s="31">
        <v>460.6447</v>
      </c>
      <c r="F6698" s="31">
        <v>94.794700000000006</v>
      </c>
      <c r="G6698" s="31">
        <v>391.40309999999999</v>
      </c>
      <c r="H6698" s="31">
        <v>11.7415</v>
      </c>
      <c r="I6698" s="31">
        <v>2688.7649999999999</v>
      </c>
      <c r="J6698" s="31">
        <v>4771.2780000000002</v>
      </c>
      <c r="K6698" s="31">
        <v>2737.7150000000001</v>
      </c>
      <c r="L6698" s="31">
        <v>177.47</v>
      </c>
      <c r="M6698" s="31">
        <v>174.09</v>
      </c>
      <c r="N6698" s="31">
        <v>138.12119999999999</v>
      </c>
      <c r="O6698" s="31">
        <v>69.121799999999993</v>
      </c>
      <c r="P6698" s="31">
        <v>95.466200000000001</v>
      </c>
      <c r="Q6698" s="31">
        <v>2071.1561000000002</v>
      </c>
      <c r="R6698" s="31">
        <v>96.105999999999995</v>
      </c>
      <c r="S6698" s="31">
        <v>95.825999999999993</v>
      </c>
    </row>
    <row r="6699" spans="1:19" x14ac:dyDescent="0.35">
      <c r="A6699" s="2">
        <v>42247</v>
      </c>
      <c r="B6699" s="31">
        <v>395.34789999999998</v>
      </c>
      <c r="C6699" s="31">
        <v>1119.6600000000001</v>
      </c>
      <c r="D6699" s="31">
        <v>368.24119999999999</v>
      </c>
      <c r="E6699" s="31">
        <v>460.6447</v>
      </c>
      <c r="F6699" s="31">
        <v>94.669300000000007</v>
      </c>
      <c r="G6699" s="31">
        <v>392.28710000000001</v>
      </c>
      <c r="H6699" s="31">
        <v>11.692449999999999</v>
      </c>
      <c r="I6699" s="31">
        <v>2690.0369999999998</v>
      </c>
      <c r="J6699" s="31">
        <v>4766.0029999999997</v>
      </c>
      <c r="K6699" s="31">
        <v>2724.3890000000001</v>
      </c>
      <c r="L6699" s="31">
        <v>175.64</v>
      </c>
      <c r="M6699" s="31">
        <v>173.12</v>
      </c>
      <c r="N6699" s="31">
        <v>136.1687</v>
      </c>
      <c r="O6699" s="31">
        <v>69.121799999999993</v>
      </c>
      <c r="P6699" s="31">
        <v>95.466200000000001</v>
      </c>
      <c r="Q6699" s="31">
        <v>2067.346</v>
      </c>
      <c r="R6699" s="31">
        <v>95.823999999999998</v>
      </c>
      <c r="S6699" s="31">
        <v>95.099100000000007</v>
      </c>
    </row>
    <row r="6700" spans="1:19" x14ac:dyDescent="0.35">
      <c r="A6700" s="2">
        <v>42248</v>
      </c>
      <c r="B6700" s="31">
        <v>362.0607</v>
      </c>
      <c r="C6700" s="31">
        <v>1042.357</v>
      </c>
      <c r="D6700" s="31">
        <v>365.24130000000002</v>
      </c>
      <c r="E6700" s="31">
        <v>454.89</v>
      </c>
      <c r="F6700" s="31">
        <v>95.279499999999999</v>
      </c>
      <c r="G6700" s="31">
        <v>386.31990000000002</v>
      </c>
      <c r="H6700" s="31">
        <v>11.850910000000001</v>
      </c>
      <c r="I6700" s="31">
        <v>2691.855</v>
      </c>
      <c r="J6700" s="31">
        <v>4775.3810000000003</v>
      </c>
      <c r="K6700" s="31">
        <v>2721.7240000000002</v>
      </c>
      <c r="L6700" s="31">
        <v>170.89</v>
      </c>
      <c r="M6700" s="31">
        <v>169.04</v>
      </c>
      <c r="N6700" s="31">
        <v>132.55070000000001</v>
      </c>
      <c r="O6700" s="31">
        <v>69.768900000000002</v>
      </c>
      <c r="P6700" s="31">
        <v>95.7791</v>
      </c>
      <c r="Q6700" s="31">
        <v>2023.0053</v>
      </c>
      <c r="R6700" s="31">
        <v>95.45</v>
      </c>
      <c r="S6700" s="31">
        <v>91.592600000000004</v>
      </c>
    </row>
    <row r="6701" spans="1:19" x14ac:dyDescent="0.35">
      <c r="A6701" s="2">
        <v>42249</v>
      </c>
      <c r="B6701" s="31">
        <v>368.74689999999998</v>
      </c>
      <c r="C6701" s="31">
        <v>1064.4649999999999</v>
      </c>
      <c r="D6701" s="31">
        <v>357.55399999999997</v>
      </c>
      <c r="E6701" s="31">
        <v>459.56990000000002</v>
      </c>
      <c r="F6701" s="31">
        <v>94.761200000000002</v>
      </c>
      <c r="G6701" s="31">
        <v>386.31990000000002</v>
      </c>
      <c r="H6701" s="31">
        <v>11.76036</v>
      </c>
      <c r="I6701" s="31">
        <v>2690.2190000000001</v>
      </c>
      <c r="J6701" s="31">
        <v>4769.5200000000004</v>
      </c>
      <c r="K6701" s="31">
        <v>2725.277</v>
      </c>
      <c r="L6701" s="31">
        <v>173.66</v>
      </c>
      <c r="M6701" s="31">
        <v>171.37</v>
      </c>
      <c r="N6701" s="31">
        <v>135.79419999999999</v>
      </c>
      <c r="O6701" s="31">
        <v>69.600800000000007</v>
      </c>
      <c r="P6701" s="31">
        <v>95.540499999999994</v>
      </c>
      <c r="Q6701" s="31">
        <v>2011.8871999999999</v>
      </c>
      <c r="R6701" s="31">
        <v>95.828000000000003</v>
      </c>
      <c r="S6701" s="31">
        <v>90.315700000000007</v>
      </c>
    </row>
    <row r="6702" spans="1:19" x14ac:dyDescent="0.35">
      <c r="A6702" s="2">
        <v>42250</v>
      </c>
      <c r="B6702" s="31">
        <v>370.47239999999999</v>
      </c>
      <c r="C6702" s="31">
        <v>1073.3530000000001</v>
      </c>
      <c r="D6702" s="31">
        <v>375.17860000000002</v>
      </c>
      <c r="E6702" s="31">
        <v>470.90019999999998</v>
      </c>
      <c r="F6702" s="31">
        <v>94.000500000000002</v>
      </c>
      <c r="G6702" s="31">
        <v>384.33080000000001</v>
      </c>
      <c r="H6702" s="31">
        <v>11.749040000000001</v>
      </c>
      <c r="I6702" s="31">
        <v>2688.9470000000001</v>
      </c>
      <c r="J6702" s="31">
        <v>4778.3109999999997</v>
      </c>
      <c r="K6702" s="31">
        <v>2738.34</v>
      </c>
      <c r="L6702" s="31">
        <v>173.57</v>
      </c>
      <c r="M6702" s="31">
        <v>171</v>
      </c>
      <c r="N6702" s="31">
        <v>134.8219</v>
      </c>
      <c r="O6702" s="31">
        <v>69.531700000000001</v>
      </c>
      <c r="P6702" s="31">
        <v>94.395799999999994</v>
      </c>
      <c r="Q6702" s="31">
        <v>2024.7669000000001</v>
      </c>
      <c r="R6702" s="31">
        <v>96.405000000000001</v>
      </c>
      <c r="S6702" s="31">
        <v>90.315700000000007</v>
      </c>
    </row>
    <row r="6703" spans="1:19" x14ac:dyDescent="0.35">
      <c r="A6703" s="2">
        <v>42251</v>
      </c>
      <c r="B6703" s="31">
        <v>363.06729999999999</v>
      </c>
      <c r="C6703" s="31">
        <v>1059.2370000000001</v>
      </c>
      <c r="D6703" s="31">
        <v>367.11630000000002</v>
      </c>
      <c r="E6703" s="31">
        <v>459.36840000000001</v>
      </c>
      <c r="F6703" s="31">
        <v>93.741399999999999</v>
      </c>
      <c r="G6703" s="31">
        <v>383.00479999999999</v>
      </c>
      <c r="H6703" s="31">
        <v>11.952780000000001</v>
      </c>
      <c r="I6703" s="31">
        <v>2693.6729999999998</v>
      </c>
      <c r="J6703" s="31">
        <v>4791.7920000000004</v>
      </c>
      <c r="K6703" s="31">
        <v>2753.0940000000001</v>
      </c>
      <c r="L6703" s="31">
        <v>171.4</v>
      </c>
      <c r="M6703" s="31">
        <v>169.93</v>
      </c>
      <c r="N6703" s="31">
        <v>133.69030000000001</v>
      </c>
      <c r="O6703" s="31">
        <v>70.168400000000005</v>
      </c>
      <c r="P6703" s="31">
        <v>94.556200000000004</v>
      </c>
      <c r="Q6703" s="31">
        <v>1992.271</v>
      </c>
      <c r="R6703" s="31">
        <v>96.228999999999999</v>
      </c>
      <c r="S6703" s="31">
        <v>89.578999999999994</v>
      </c>
    </row>
    <row r="6704" spans="1:19" x14ac:dyDescent="0.35">
      <c r="A6704" s="2">
        <v>42254</v>
      </c>
      <c r="B6704" s="31">
        <v>363.06729999999999</v>
      </c>
      <c r="C6704" s="31">
        <v>1059.2370000000001</v>
      </c>
      <c r="D6704" s="31">
        <v>367.11630000000002</v>
      </c>
      <c r="E6704" s="31">
        <v>459.36840000000001</v>
      </c>
      <c r="F6704" s="31">
        <v>93.741399999999999</v>
      </c>
      <c r="G6704" s="31">
        <v>383.00479999999999</v>
      </c>
      <c r="H6704" s="31">
        <v>11.952780000000001</v>
      </c>
      <c r="I6704" s="31">
        <v>2693.9459999999999</v>
      </c>
      <c r="J6704" s="31">
        <v>4791.7920000000004</v>
      </c>
      <c r="K6704" s="31">
        <v>2752.2939999999999</v>
      </c>
      <c r="L6704" s="31">
        <v>171.4</v>
      </c>
      <c r="M6704" s="31">
        <v>169.93</v>
      </c>
      <c r="N6704" s="31">
        <v>133.69030000000001</v>
      </c>
      <c r="O6704" s="31">
        <v>70.073400000000007</v>
      </c>
      <c r="P6704" s="31">
        <v>94.924499999999995</v>
      </c>
      <c r="Q6704" s="31">
        <v>1967.0277000000001</v>
      </c>
      <c r="R6704" s="31">
        <v>96.228999999999999</v>
      </c>
      <c r="S6704" s="31">
        <v>89.137</v>
      </c>
    </row>
    <row r="6705" spans="1:19" x14ac:dyDescent="0.35">
      <c r="A6705" s="2">
        <v>42255</v>
      </c>
      <c r="B6705" s="31">
        <v>362.42020000000002</v>
      </c>
      <c r="C6705" s="31">
        <v>1047.212</v>
      </c>
      <c r="D6705" s="31">
        <v>364.1164</v>
      </c>
      <c r="E6705" s="31">
        <v>480.17039999999997</v>
      </c>
      <c r="F6705" s="31">
        <v>93.707899999999995</v>
      </c>
      <c r="G6705" s="31">
        <v>388.64049999999997</v>
      </c>
      <c r="H6705" s="31">
        <v>12.14897</v>
      </c>
      <c r="I6705" s="31">
        <v>2696.1309999999999</v>
      </c>
      <c r="J6705" s="31">
        <v>4774.2089999999998</v>
      </c>
      <c r="K6705" s="31">
        <v>2751.049</v>
      </c>
      <c r="L6705" s="31">
        <v>175.33</v>
      </c>
      <c r="M6705" s="31">
        <v>173.39</v>
      </c>
      <c r="N6705" s="31">
        <v>137.0214</v>
      </c>
      <c r="O6705" s="31">
        <v>69.8352</v>
      </c>
      <c r="P6705" s="31">
        <v>95.149199999999993</v>
      </c>
      <c r="Q6705" s="31">
        <v>1998.4176</v>
      </c>
      <c r="R6705" s="31">
        <v>95.984999999999999</v>
      </c>
      <c r="S6705" s="31">
        <v>93.743600000000001</v>
      </c>
    </row>
    <row r="6706" spans="1:19" x14ac:dyDescent="0.35">
      <c r="A6706" s="2">
        <v>42256</v>
      </c>
      <c r="B6706" s="31">
        <v>348.9479</v>
      </c>
      <c r="C6706" s="31">
        <v>1016.193</v>
      </c>
      <c r="D6706" s="31">
        <v>357.85919999999999</v>
      </c>
      <c r="E6706" s="31">
        <v>481.67559999999997</v>
      </c>
      <c r="F6706" s="31">
        <v>92.119699999999995</v>
      </c>
      <c r="G6706" s="31">
        <v>385.54640000000001</v>
      </c>
      <c r="H6706" s="31">
        <v>12.337619999999999</v>
      </c>
      <c r="I6706" s="31">
        <v>2695.357</v>
      </c>
      <c r="J6706" s="31">
        <v>4780.07</v>
      </c>
      <c r="K6706" s="31">
        <v>2746.2469999999998</v>
      </c>
      <c r="L6706" s="31">
        <v>173.28</v>
      </c>
      <c r="M6706" s="31">
        <v>171.65</v>
      </c>
      <c r="N6706" s="31">
        <v>135.63480000000001</v>
      </c>
      <c r="O6706" s="31">
        <v>69.131900000000002</v>
      </c>
      <c r="P6706" s="31">
        <v>94.994799999999998</v>
      </c>
      <c r="Q6706" s="31">
        <v>2046.4901</v>
      </c>
      <c r="R6706" s="31">
        <v>96.012</v>
      </c>
      <c r="S6706" s="31">
        <v>97.476100000000002</v>
      </c>
    </row>
    <row r="6707" spans="1:19" x14ac:dyDescent="0.35">
      <c r="A6707" s="2">
        <v>42257</v>
      </c>
      <c r="B6707" s="31">
        <v>358.4735</v>
      </c>
      <c r="C6707" s="31">
        <v>1041.777</v>
      </c>
      <c r="D6707" s="31">
        <v>357.85919999999999</v>
      </c>
      <c r="E6707" s="31">
        <v>484.56119999999999</v>
      </c>
      <c r="F6707" s="31">
        <v>92.729900000000001</v>
      </c>
      <c r="G6707" s="31">
        <v>386.31990000000002</v>
      </c>
      <c r="H6707" s="31">
        <v>12.36026</v>
      </c>
      <c r="I6707" s="31">
        <v>2698.6379999999999</v>
      </c>
      <c r="J6707" s="31">
        <v>4769.5200000000004</v>
      </c>
      <c r="K6707" s="31">
        <v>2750.5160000000001</v>
      </c>
      <c r="L6707" s="31">
        <v>173.88</v>
      </c>
      <c r="M6707" s="31">
        <v>172.15</v>
      </c>
      <c r="N6707" s="31">
        <v>136.90979999999999</v>
      </c>
      <c r="O6707" s="31">
        <v>69.2102</v>
      </c>
      <c r="P6707" s="31">
        <v>95.457999999999998</v>
      </c>
      <c r="Q6707" s="31">
        <v>2033.5491</v>
      </c>
      <c r="R6707" s="31">
        <v>95.456000000000003</v>
      </c>
      <c r="S6707" s="31">
        <v>95.816100000000006</v>
      </c>
    </row>
    <row r="6708" spans="1:19" x14ac:dyDescent="0.35">
      <c r="A6708" s="2">
        <v>42258</v>
      </c>
      <c r="B6708" s="31">
        <v>352.58170000000001</v>
      </c>
      <c r="C6708" s="31">
        <v>1025.242</v>
      </c>
      <c r="D6708" s="31">
        <v>355.01819999999998</v>
      </c>
      <c r="E6708" s="31">
        <v>482.0514</v>
      </c>
      <c r="F6708" s="31">
        <v>92.228300000000004</v>
      </c>
      <c r="G6708" s="31">
        <v>386.43040000000002</v>
      </c>
      <c r="H6708" s="31">
        <v>12.27725</v>
      </c>
      <c r="I6708" s="31">
        <v>2699.549</v>
      </c>
      <c r="J6708" s="31">
        <v>4783.5860000000002</v>
      </c>
      <c r="K6708" s="31">
        <v>2759.7629999999999</v>
      </c>
      <c r="L6708" s="31">
        <v>174.84</v>
      </c>
      <c r="M6708" s="31">
        <v>173.55</v>
      </c>
      <c r="N6708" s="31">
        <v>137.8741</v>
      </c>
      <c r="O6708" s="31">
        <v>69.336799999999997</v>
      </c>
      <c r="P6708" s="31">
        <v>96.005600000000001</v>
      </c>
      <c r="Q6708" s="31">
        <v>2029.3888999999999</v>
      </c>
      <c r="R6708" s="31">
        <v>95.194000000000003</v>
      </c>
      <c r="S6708" s="31">
        <v>94.902699999999996</v>
      </c>
    </row>
    <row r="6709" spans="1:19" x14ac:dyDescent="0.35">
      <c r="A6709" s="2">
        <v>42261</v>
      </c>
      <c r="B6709" s="31">
        <v>340.88099999999997</v>
      </c>
      <c r="C6709" s="31">
        <v>979.36900000000003</v>
      </c>
      <c r="D6709" s="31">
        <v>348.67259999999999</v>
      </c>
      <c r="E6709" s="31">
        <v>476.52859999999998</v>
      </c>
      <c r="F6709" s="31">
        <v>92.596100000000007</v>
      </c>
      <c r="G6709" s="31">
        <v>390.85050000000001</v>
      </c>
      <c r="H6709" s="31">
        <v>12.39799</v>
      </c>
      <c r="I6709" s="31">
        <v>2697.9079999999999</v>
      </c>
      <c r="J6709" s="31">
        <v>4784.1719999999996</v>
      </c>
      <c r="K6709" s="31">
        <v>2760.297</v>
      </c>
      <c r="L6709" s="31">
        <v>174.28</v>
      </c>
      <c r="M6709" s="31">
        <v>172.47</v>
      </c>
      <c r="N6709" s="31">
        <v>137.38499999999999</v>
      </c>
      <c r="O6709" s="31">
        <v>69.643500000000003</v>
      </c>
      <c r="P6709" s="31">
        <v>96.055599999999998</v>
      </c>
      <c r="Q6709" s="31">
        <v>2042.9212</v>
      </c>
      <c r="R6709" s="31">
        <v>95.245999999999995</v>
      </c>
      <c r="S6709" s="31">
        <v>95.216999999999999</v>
      </c>
    </row>
    <row r="6710" spans="1:19" x14ac:dyDescent="0.35">
      <c r="A6710" s="2">
        <v>42262</v>
      </c>
      <c r="B6710" s="31">
        <v>343.2124</v>
      </c>
      <c r="C6710" s="31">
        <v>998.63199999999995</v>
      </c>
      <c r="D6710" s="31">
        <v>343.64100000000002</v>
      </c>
      <c r="E6710" s="31">
        <v>479.93619999999999</v>
      </c>
      <c r="F6710" s="31">
        <v>92.169799999999995</v>
      </c>
      <c r="G6710" s="31">
        <v>392.95010000000002</v>
      </c>
      <c r="H6710" s="31">
        <v>12.216889999999999</v>
      </c>
      <c r="I6710" s="31">
        <v>2695.357</v>
      </c>
      <c r="J6710" s="31">
        <v>4752.5230000000001</v>
      </c>
      <c r="K6710" s="31">
        <v>2739.489</v>
      </c>
      <c r="L6710" s="31">
        <v>176.61</v>
      </c>
      <c r="M6710" s="31">
        <v>174.59</v>
      </c>
      <c r="N6710" s="31">
        <v>139.01849999999999</v>
      </c>
      <c r="O6710" s="31">
        <v>69.560699999999997</v>
      </c>
      <c r="P6710" s="31">
        <v>95.901899999999998</v>
      </c>
      <c r="Q6710" s="31">
        <v>2040.7605000000001</v>
      </c>
      <c r="R6710" s="31">
        <v>95.611000000000004</v>
      </c>
      <c r="S6710" s="31">
        <v>95.226799999999997</v>
      </c>
    </row>
    <row r="6711" spans="1:19" x14ac:dyDescent="0.35">
      <c r="A6711" s="2">
        <v>42263</v>
      </c>
      <c r="B6711" s="31">
        <v>356.91829999999999</v>
      </c>
      <c r="C6711" s="31">
        <v>1034.06</v>
      </c>
      <c r="D6711" s="31">
        <v>358.36309999999997</v>
      </c>
      <c r="E6711" s="31">
        <v>482.80579999999998</v>
      </c>
      <c r="F6711" s="31">
        <v>93.540700000000001</v>
      </c>
      <c r="G6711" s="31">
        <v>392.17660000000001</v>
      </c>
      <c r="H6711" s="31">
        <v>12.326309999999999</v>
      </c>
      <c r="I6711" s="31">
        <v>2696.0859999999998</v>
      </c>
      <c r="J6711" s="31">
        <v>4745.4889999999996</v>
      </c>
      <c r="K6711" s="31">
        <v>2733.2649999999999</v>
      </c>
      <c r="L6711" s="31">
        <v>178.22</v>
      </c>
      <c r="M6711" s="31">
        <v>176.11</v>
      </c>
      <c r="N6711" s="31">
        <v>139.97710000000001</v>
      </c>
      <c r="O6711" s="31">
        <v>69.370699999999999</v>
      </c>
      <c r="P6711" s="31">
        <v>96.0749</v>
      </c>
      <c r="Q6711" s="31">
        <v>2081.0947000000001</v>
      </c>
      <c r="R6711" s="31">
        <v>95.42</v>
      </c>
      <c r="S6711" s="31">
        <v>97.829700000000003</v>
      </c>
    </row>
    <row r="6712" spans="1:19" x14ac:dyDescent="0.35">
      <c r="A6712" s="2">
        <v>42264</v>
      </c>
      <c r="B6712" s="31">
        <v>352.25549999999998</v>
      </c>
      <c r="C6712" s="31">
        <v>1029.1500000000001</v>
      </c>
      <c r="D6712" s="31">
        <v>351.65429999999998</v>
      </c>
      <c r="E6712" s="31">
        <v>484.10610000000003</v>
      </c>
      <c r="F6712" s="31">
        <v>93.373599999999996</v>
      </c>
      <c r="G6712" s="31">
        <v>390.96109999999999</v>
      </c>
      <c r="H6712" s="31">
        <v>12.382899999999999</v>
      </c>
      <c r="I6712" s="31">
        <v>2697.1790000000001</v>
      </c>
      <c r="J6712" s="31">
        <v>4774.7950000000001</v>
      </c>
      <c r="K6712" s="31">
        <v>2732.1979999999999</v>
      </c>
      <c r="L6712" s="31">
        <v>177.26</v>
      </c>
      <c r="M6712" s="31">
        <v>176.19</v>
      </c>
      <c r="N6712" s="31">
        <v>139.61760000000001</v>
      </c>
      <c r="O6712" s="31">
        <v>69.151700000000005</v>
      </c>
      <c r="P6712" s="31">
        <v>96.247799999999998</v>
      </c>
      <c r="Q6712" s="31">
        <v>2093.2136999999998</v>
      </c>
      <c r="R6712" s="31">
        <v>94.55</v>
      </c>
      <c r="S6712" s="31">
        <v>97.682400000000001</v>
      </c>
    </row>
    <row r="6713" spans="1:19" x14ac:dyDescent="0.35">
      <c r="A6713" s="2">
        <v>42265</v>
      </c>
      <c r="B6713" s="31">
        <v>340.73970000000003</v>
      </c>
      <c r="C6713" s="31">
        <v>1010.869</v>
      </c>
      <c r="D6713" s="31">
        <v>347.92720000000003</v>
      </c>
      <c r="E6713" s="31">
        <v>472.04489999999998</v>
      </c>
      <c r="F6713" s="31">
        <v>95.112300000000005</v>
      </c>
      <c r="G6713" s="31">
        <v>383.33640000000003</v>
      </c>
      <c r="H6713" s="31">
        <v>12.492319999999999</v>
      </c>
      <c r="I6713" s="31">
        <v>2702.1010000000001</v>
      </c>
      <c r="J6713" s="31">
        <v>4799.9970000000003</v>
      </c>
      <c r="K6713" s="31">
        <v>2757.096</v>
      </c>
      <c r="L6713" s="31">
        <v>174.86</v>
      </c>
      <c r="M6713" s="31">
        <v>174.74</v>
      </c>
      <c r="N6713" s="31">
        <v>138.24369999999999</v>
      </c>
      <c r="O6713" s="31">
        <v>69.721299999999999</v>
      </c>
      <c r="P6713" s="31">
        <v>96.759600000000006</v>
      </c>
      <c r="Q6713" s="31">
        <v>2099.4413</v>
      </c>
      <c r="R6713" s="31">
        <v>94.863</v>
      </c>
      <c r="S6713" s="31">
        <v>99.037800000000004</v>
      </c>
    </row>
    <row r="6714" spans="1:19" x14ac:dyDescent="0.35">
      <c r="A6714" s="2">
        <v>42268</v>
      </c>
      <c r="B6714" s="31">
        <v>351.05439999999999</v>
      </c>
      <c r="C6714" s="31">
        <v>1045.3150000000001</v>
      </c>
      <c r="D6714" s="31">
        <v>349.0453</v>
      </c>
      <c r="E6714" s="31">
        <v>473.12099999999998</v>
      </c>
      <c r="F6714" s="31">
        <v>94.694299999999998</v>
      </c>
      <c r="G6714" s="31">
        <v>386.43049999999999</v>
      </c>
      <c r="H6714" s="31">
        <v>12.492319999999999</v>
      </c>
      <c r="I6714" s="31">
        <v>2702.1010000000001</v>
      </c>
      <c r="J6714" s="31">
        <v>4777.7250000000004</v>
      </c>
      <c r="K6714" s="31">
        <v>2752.65</v>
      </c>
      <c r="L6714" s="31">
        <v>175.98</v>
      </c>
      <c r="M6714" s="31">
        <v>174.38</v>
      </c>
      <c r="N6714" s="31">
        <v>138.70699999999999</v>
      </c>
      <c r="O6714" s="31">
        <v>69.384699999999995</v>
      </c>
      <c r="P6714" s="31">
        <v>95.210700000000003</v>
      </c>
      <c r="Q6714" s="31">
        <v>2063.4751999999999</v>
      </c>
      <c r="R6714" s="31">
        <v>95.894000000000005</v>
      </c>
      <c r="S6714" s="31">
        <v>96.454599999999999</v>
      </c>
    </row>
    <row r="6715" spans="1:19" x14ac:dyDescent="0.35">
      <c r="A6715" s="2">
        <v>42269</v>
      </c>
      <c r="B6715" s="31">
        <v>352.3261</v>
      </c>
      <c r="C6715" s="31">
        <v>1055.739</v>
      </c>
      <c r="D6715" s="31">
        <v>345.6909</v>
      </c>
      <c r="E6715" s="31">
        <v>456.1053</v>
      </c>
      <c r="F6715" s="31">
        <v>94.025599999999997</v>
      </c>
      <c r="G6715" s="31">
        <v>380.90530000000001</v>
      </c>
      <c r="H6715" s="31">
        <v>12.496090000000001</v>
      </c>
      <c r="I6715" s="31">
        <v>2702.1010000000001</v>
      </c>
      <c r="J6715" s="31">
        <v>4805.2719999999999</v>
      </c>
      <c r="K6715" s="31">
        <v>2774.1689999999999</v>
      </c>
      <c r="L6715" s="31">
        <v>173.2</v>
      </c>
      <c r="M6715" s="31">
        <v>171.28</v>
      </c>
      <c r="N6715" s="31">
        <v>136.3426</v>
      </c>
      <c r="O6715" s="31">
        <v>69.659499999999994</v>
      </c>
      <c r="P6715" s="31">
        <v>94.690299999999993</v>
      </c>
      <c r="Q6715" s="31">
        <v>2045.1069</v>
      </c>
      <c r="R6715" s="31">
        <v>96.283000000000001</v>
      </c>
      <c r="S6715" s="31">
        <v>95.645300000000006</v>
      </c>
    </row>
    <row r="6716" spans="1:19" x14ac:dyDescent="0.35">
      <c r="A6716" s="2">
        <v>42270</v>
      </c>
      <c r="B6716" s="31">
        <v>342.5059</v>
      </c>
      <c r="C6716" s="31">
        <v>1031.038</v>
      </c>
      <c r="D6716" s="31">
        <v>355.38139999999999</v>
      </c>
      <c r="E6716" s="31">
        <v>454.24459999999999</v>
      </c>
      <c r="F6716" s="31">
        <v>94.585599999999999</v>
      </c>
      <c r="G6716" s="31">
        <v>381.78930000000003</v>
      </c>
      <c r="H6716" s="31">
        <v>12.50741</v>
      </c>
      <c r="I6716" s="31">
        <v>2702.1010000000001</v>
      </c>
      <c r="J6716" s="31">
        <v>4799.9970000000003</v>
      </c>
      <c r="K6716" s="31">
        <v>2771.6790000000001</v>
      </c>
      <c r="L6716" s="31">
        <v>172.89</v>
      </c>
      <c r="M6716" s="31">
        <v>170.52</v>
      </c>
      <c r="N6716" s="31">
        <v>136.19890000000001</v>
      </c>
      <c r="O6716" s="31">
        <v>69.388999999999996</v>
      </c>
      <c r="P6716" s="31">
        <v>94.786299999999997</v>
      </c>
      <c r="Q6716" s="31">
        <v>2003.6552999999999</v>
      </c>
      <c r="R6716" s="31">
        <v>96.067999999999998</v>
      </c>
      <c r="S6716" s="31">
        <v>93.905000000000001</v>
      </c>
    </row>
    <row r="6717" spans="1:19" x14ac:dyDescent="0.35">
      <c r="A6717" s="2">
        <v>42271</v>
      </c>
      <c r="B6717" s="31">
        <v>345.19060000000002</v>
      </c>
      <c r="C6717" s="31">
        <v>1020.765</v>
      </c>
      <c r="D6717" s="31">
        <v>348.85890000000001</v>
      </c>
      <c r="E6717" s="31">
        <v>453.70659999999998</v>
      </c>
      <c r="F6717" s="31">
        <v>96.449799999999996</v>
      </c>
      <c r="G6717" s="31">
        <v>383.66789999999997</v>
      </c>
      <c r="H6717" s="31">
        <v>12.4244</v>
      </c>
      <c r="I6717" s="31">
        <v>2703.194</v>
      </c>
      <c r="J6717" s="31">
        <v>4805.8590000000004</v>
      </c>
      <c r="K6717" s="31">
        <v>2776.4810000000002</v>
      </c>
      <c r="L6717" s="31">
        <v>172.01</v>
      </c>
      <c r="M6717" s="31">
        <v>170.16</v>
      </c>
      <c r="N6717" s="31">
        <v>135.66370000000001</v>
      </c>
      <c r="O6717" s="31">
        <v>70.071899999999999</v>
      </c>
      <c r="P6717" s="31">
        <v>96.000299999999996</v>
      </c>
      <c r="Q6717" s="31">
        <v>1988.3542</v>
      </c>
      <c r="R6717" s="31">
        <v>95.994</v>
      </c>
      <c r="S6717" s="31">
        <v>93.624099999999999</v>
      </c>
    </row>
    <row r="6718" spans="1:19" x14ac:dyDescent="0.35">
      <c r="A6718" s="2">
        <v>42272</v>
      </c>
      <c r="B6718" s="31">
        <v>348.0872</v>
      </c>
      <c r="C6718" s="31">
        <v>1041.9159999999999</v>
      </c>
      <c r="D6718" s="31">
        <v>350.16340000000002</v>
      </c>
      <c r="E6718" s="31">
        <v>451.28539999999998</v>
      </c>
      <c r="F6718" s="31">
        <v>95.764300000000006</v>
      </c>
      <c r="G6718" s="31">
        <v>393.0607</v>
      </c>
      <c r="H6718" s="31">
        <v>12.36026</v>
      </c>
      <c r="I6718" s="31">
        <v>2703.5590000000002</v>
      </c>
      <c r="J6718" s="31">
        <v>4795.3090000000002</v>
      </c>
      <c r="K6718" s="31">
        <v>2762.9650000000001</v>
      </c>
      <c r="L6718" s="31">
        <v>172.06</v>
      </c>
      <c r="M6718" s="31">
        <v>167.66</v>
      </c>
      <c r="N6718" s="31">
        <v>134.62530000000001</v>
      </c>
      <c r="O6718" s="31">
        <v>69.184100000000001</v>
      </c>
      <c r="P6718" s="31">
        <v>95.019900000000007</v>
      </c>
      <c r="Q6718" s="31">
        <v>1997.1763000000001</v>
      </c>
      <c r="R6718" s="31">
        <v>96.269000000000005</v>
      </c>
      <c r="S6718" s="31">
        <v>93.749799999999993</v>
      </c>
    </row>
    <row r="6719" spans="1:19" x14ac:dyDescent="0.35">
      <c r="A6719" s="2">
        <v>42275</v>
      </c>
      <c r="B6719" s="31">
        <v>339.18540000000002</v>
      </c>
      <c r="C6719" s="31">
        <v>1006.639</v>
      </c>
      <c r="D6719" s="31">
        <v>342.52280000000002</v>
      </c>
      <c r="E6719" s="31">
        <v>446.12909999999999</v>
      </c>
      <c r="F6719" s="31">
        <v>94.602400000000003</v>
      </c>
      <c r="G6719" s="31">
        <v>387.53550000000001</v>
      </c>
      <c r="H6719" s="31">
        <v>12.23198</v>
      </c>
      <c r="I6719" s="31">
        <v>2700.096</v>
      </c>
      <c r="J6719" s="31">
        <v>4817.5810000000001</v>
      </c>
      <c r="K6719" s="31">
        <v>2773.8130000000001</v>
      </c>
      <c r="L6719" s="31">
        <v>167.82</v>
      </c>
      <c r="M6719" s="31">
        <v>163.19</v>
      </c>
      <c r="N6719" s="31">
        <v>130.83109999999999</v>
      </c>
      <c r="O6719" s="31">
        <v>69.706999999999994</v>
      </c>
      <c r="P6719" s="31">
        <v>95.315700000000007</v>
      </c>
      <c r="Q6719" s="31">
        <v>1978.1370999999999</v>
      </c>
      <c r="R6719" s="31">
        <v>96.034000000000006</v>
      </c>
      <c r="S6719" s="31">
        <v>93.749799999999993</v>
      </c>
    </row>
    <row r="6720" spans="1:19" x14ac:dyDescent="0.35">
      <c r="A6720" s="2">
        <v>42276</v>
      </c>
      <c r="B6720" s="31">
        <v>345.19060000000002</v>
      </c>
      <c r="C6720" s="31">
        <v>1019.405</v>
      </c>
      <c r="D6720" s="31">
        <v>348.85890000000001</v>
      </c>
      <c r="E6720" s="31">
        <v>446.6447</v>
      </c>
      <c r="F6720" s="31">
        <v>94.192800000000005</v>
      </c>
      <c r="G6720" s="31">
        <v>390.85059999999999</v>
      </c>
      <c r="H6720" s="31">
        <v>12.005599999999999</v>
      </c>
      <c r="I6720" s="31">
        <v>2702.2829999999999</v>
      </c>
      <c r="J6720" s="31">
        <v>4831.6469999999999</v>
      </c>
      <c r="K6720" s="31">
        <v>2776.125</v>
      </c>
      <c r="L6720" s="31">
        <v>168.05</v>
      </c>
      <c r="M6720" s="31">
        <v>162.16</v>
      </c>
      <c r="N6720" s="31">
        <v>130.19210000000001</v>
      </c>
      <c r="O6720" s="31">
        <v>69.673000000000002</v>
      </c>
      <c r="P6720" s="31">
        <v>95.4071</v>
      </c>
      <c r="Q6720" s="31">
        <v>1965.1603</v>
      </c>
      <c r="R6720" s="31">
        <v>95.855000000000004</v>
      </c>
      <c r="S6720" s="31">
        <v>90.489599999999996</v>
      </c>
    </row>
    <row r="6721" spans="1:19" x14ac:dyDescent="0.35">
      <c r="A6721" s="2">
        <v>42277</v>
      </c>
      <c r="B6721" s="31">
        <v>346.53289999999998</v>
      </c>
      <c r="C6721" s="31">
        <v>1032.3979999999999</v>
      </c>
      <c r="D6721" s="31">
        <v>348.11349999999999</v>
      </c>
      <c r="E6721" s="31">
        <v>463.83969999999999</v>
      </c>
      <c r="F6721" s="31">
        <v>93.223100000000002</v>
      </c>
      <c r="G6721" s="31">
        <v>394.27620000000002</v>
      </c>
      <c r="H6721" s="31">
        <v>11.749040000000001</v>
      </c>
      <c r="I6721" s="31">
        <v>2700.2779999999998</v>
      </c>
      <c r="J6721" s="31">
        <v>4828.7169999999996</v>
      </c>
      <c r="K6721" s="31">
        <v>2776.4810000000002</v>
      </c>
      <c r="L6721" s="31">
        <v>171.12</v>
      </c>
      <c r="M6721" s="31">
        <v>164.79</v>
      </c>
      <c r="N6721" s="31">
        <v>133.01179999999999</v>
      </c>
      <c r="O6721" s="31">
        <v>69.763999999999996</v>
      </c>
      <c r="P6721" s="31">
        <v>94.921700000000001</v>
      </c>
      <c r="Q6721" s="31">
        <v>2004.9254000000001</v>
      </c>
      <c r="R6721" s="31">
        <v>96.35</v>
      </c>
      <c r="S6721" s="31">
        <v>92.080500000000001</v>
      </c>
    </row>
    <row r="6722" spans="1:19" x14ac:dyDescent="0.35">
      <c r="A6722" s="2">
        <v>42278</v>
      </c>
      <c r="B6722" s="31">
        <v>341.79939999999999</v>
      </c>
      <c r="C6722" s="31">
        <v>1032.4739999999999</v>
      </c>
      <c r="D6722" s="31">
        <v>349.79070000000002</v>
      </c>
      <c r="E6722" s="31">
        <v>457.7867</v>
      </c>
      <c r="F6722" s="31">
        <v>93.097700000000003</v>
      </c>
      <c r="G6722" s="31">
        <v>387.75650000000002</v>
      </c>
      <c r="H6722" s="31">
        <v>11.71508</v>
      </c>
      <c r="I6722" s="31">
        <v>2703.377</v>
      </c>
      <c r="J6722" s="31">
        <v>4829.3029999999999</v>
      </c>
      <c r="K6722" s="31">
        <v>2786.7959999999998</v>
      </c>
      <c r="L6722" s="31">
        <v>171.84</v>
      </c>
      <c r="M6722" s="31">
        <v>164.67</v>
      </c>
      <c r="N6722" s="31">
        <v>133.7946</v>
      </c>
      <c r="O6722" s="31">
        <v>69.832400000000007</v>
      </c>
      <c r="P6722" s="31">
        <v>95.269800000000004</v>
      </c>
      <c r="Q6722" s="31">
        <v>2019.0155999999999</v>
      </c>
      <c r="R6722" s="31">
        <v>96.185000000000002</v>
      </c>
      <c r="S6722" s="31">
        <v>92.080500000000001</v>
      </c>
    </row>
    <row r="6723" spans="1:19" x14ac:dyDescent="0.35">
      <c r="A6723" s="2">
        <v>42279</v>
      </c>
      <c r="B6723" s="31">
        <v>344.69600000000003</v>
      </c>
      <c r="C6723" s="31">
        <v>1013.287</v>
      </c>
      <c r="D6723" s="31">
        <v>339.91379999999998</v>
      </c>
      <c r="E6723" s="31">
        <v>458.12299999999999</v>
      </c>
      <c r="F6723" s="31">
        <v>95.012</v>
      </c>
      <c r="G6723" s="31">
        <v>386.43049999999999</v>
      </c>
      <c r="H6723" s="31">
        <v>11.677350000000001</v>
      </c>
      <c r="I6723" s="31">
        <v>2704.1060000000002</v>
      </c>
      <c r="J6723" s="31">
        <v>4851.5749999999998</v>
      </c>
      <c r="K6723" s="31">
        <v>2795.154</v>
      </c>
      <c r="L6723" s="31">
        <v>174.19</v>
      </c>
      <c r="M6723" s="31">
        <v>167.24</v>
      </c>
      <c r="N6723" s="31">
        <v>136.15090000000001</v>
      </c>
      <c r="O6723" s="31">
        <v>70.078500000000005</v>
      </c>
      <c r="P6723" s="31">
        <v>95.874700000000004</v>
      </c>
      <c r="Q6723" s="31">
        <v>2035.4784</v>
      </c>
      <c r="R6723" s="31">
        <v>95.83</v>
      </c>
      <c r="S6723" s="31">
        <v>95.144199999999998</v>
      </c>
    </row>
    <row r="6724" spans="1:19" x14ac:dyDescent="0.35">
      <c r="A6724" s="2">
        <v>42282</v>
      </c>
      <c r="B6724" s="31">
        <v>352.3261</v>
      </c>
      <c r="C6724" s="31">
        <v>1046.4490000000001</v>
      </c>
      <c r="D6724" s="31">
        <v>356.31319999999999</v>
      </c>
      <c r="E6724" s="31">
        <v>465.05029999999999</v>
      </c>
      <c r="F6724" s="31">
        <v>95.095600000000005</v>
      </c>
      <c r="G6724" s="31">
        <v>390.85059999999999</v>
      </c>
      <c r="H6724" s="31">
        <v>11.666029999999999</v>
      </c>
      <c r="I6724" s="31">
        <v>2705.7460000000001</v>
      </c>
      <c r="J6724" s="31">
        <v>4832.2330000000002</v>
      </c>
      <c r="K6724" s="31">
        <v>2782.172</v>
      </c>
      <c r="L6724" s="31">
        <v>177.03</v>
      </c>
      <c r="M6724" s="31">
        <v>170.79</v>
      </c>
      <c r="N6724" s="31">
        <v>137.74850000000001</v>
      </c>
      <c r="O6724" s="31">
        <v>69.4602</v>
      </c>
      <c r="P6724" s="31">
        <v>95.329099999999997</v>
      </c>
      <c r="Q6724" s="31">
        <v>2079.5859999999998</v>
      </c>
      <c r="R6724" s="31">
        <v>96.105999999999995</v>
      </c>
      <c r="S6724" s="31">
        <v>97.353700000000003</v>
      </c>
    </row>
    <row r="6725" spans="1:19" x14ac:dyDescent="0.35">
      <c r="A6725" s="2">
        <v>42283</v>
      </c>
      <c r="B6725" s="31">
        <v>370.55349999999999</v>
      </c>
      <c r="C6725" s="31">
        <v>1084.8989999999999</v>
      </c>
      <c r="D6725" s="31">
        <v>365.44470000000001</v>
      </c>
      <c r="E6725" s="31">
        <v>465.8125</v>
      </c>
      <c r="F6725" s="31">
        <v>95.831199999999995</v>
      </c>
      <c r="G6725" s="31">
        <v>392.50819999999999</v>
      </c>
      <c r="H6725" s="31">
        <v>11.666029999999999</v>
      </c>
      <c r="I6725" s="31">
        <v>2703.924</v>
      </c>
      <c r="J6725" s="31">
        <v>4839.8530000000001</v>
      </c>
      <c r="K6725" s="31">
        <v>2776.3029999999999</v>
      </c>
      <c r="L6725" s="31">
        <v>176.47</v>
      </c>
      <c r="M6725" s="31">
        <v>169.66</v>
      </c>
      <c r="N6725" s="31">
        <v>137.07749999999999</v>
      </c>
      <c r="O6725" s="31">
        <v>69.516599999999997</v>
      </c>
      <c r="P6725" s="31">
        <v>95.765900000000002</v>
      </c>
      <c r="Q6725" s="31">
        <v>2098.3618000000001</v>
      </c>
      <c r="R6725" s="31">
        <v>95.454999999999998</v>
      </c>
      <c r="S6725" s="31">
        <v>97.245699999999999</v>
      </c>
    </row>
    <row r="6726" spans="1:19" x14ac:dyDescent="0.35">
      <c r="A6726" s="2">
        <v>42284</v>
      </c>
      <c r="B6726" s="31">
        <v>365.74939999999998</v>
      </c>
      <c r="C6726" s="31">
        <v>1050</v>
      </c>
      <c r="D6726" s="31">
        <v>364.32659999999998</v>
      </c>
      <c r="E6726" s="31">
        <v>465.90219999999999</v>
      </c>
      <c r="F6726" s="31">
        <v>96.023399999999995</v>
      </c>
      <c r="G6726" s="31">
        <v>393.83420000000001</v>
      </c>
      <c r="H6726" s="31">
        <v>11.61698</v>
      </c>
      <c r="I6726" s="31">
        <v>2702.1010000000001</v>
      </c>
      <c r="J6726" s="31">
        <v>4831.6469999999999</v>
      </c>
      <c r="K6726" s="31">
        <v>2776.125</v>
      </c>
      <c r="L6726" s="31">
        <v>178.16</v>
      </c>
      <c r="M6726" s="31">
        <v>172.91</v>
      </c>
      <c r="N6726" s="31">
        <v>138.14789999999999</v>
      </c>
      <c r="O6726" s="31">
        <v>69.634</v>
      </c>
      <c r="P6726" s="31">
        <v>95.543499999999995</v>
      </c>
      <c r="Q6726" s="31">
        <v>2154.3247000000001</v>
      </c>
      <c r="R6726" s="31">
        <v>95.497</v>
      </c>
      <c r="S6726" s="31">
        <v>102.12609999999999</v>
      </c>
    </row>
    <row r="6727" spans="1:19" x14ac:dyDescent="0.35">
      <c r="A6727" s="2">
        <v>42285</v>
      </c>
      <c r="B6727" s="31">
        <v>377.06979999999999</v>
      </c>
      <c r="C6727" s="31">
        <v>1064.056</v>
      </c>
      <c r="D6727" s="31">
        <v>362.65210000000002</v>
      </c>
      <c r="E6727" s="31">
        <v>461.33710000000002</v>
      </c>
      <c r="F6727" s="31">
        <v>95.655600000000007</v>
      </c>
      <c r="G6727" s="31">
        <v>389.61680000000001</v>
      </c>
      <c r="H6727" s="31">
        <v>11.54529</v>
      </c>
      <c r="I6727" s="31">
        <v>2701.5540000000001</v>
      </c>
      <c r="J6727" s="31">
        <v>4818.7529999999997</v>
      </c>
      <c r="K6727" s="31">
        <v>2778.7930000000001</v>
      </c>
      <c r="L6727" s="31">
        <v>179.88</v>
      </c>
      <c r="M6727" s="31">
        <v>174.38</v>
      </c>
      <c r="N6727" s="31">
        <v>138.81880000000001</v>
      </c>
      <c r="O6727" s="31">
        <v>69.697800000000001</v>
      </c>
      <c r="P6727" s="31">
        <v>95.882000000000005</v>
      </c>
      <c r="Q6727" s="31">
        <v>2148.4045999999998</v>
      </c>
      <c r="R6727" s="31">
        <v>95.317999999999998</v>
      </c>
      <c r="S6727" s="31">
        <v>101.5369</v>
      </c>
    </row>
    <row r="6728" spans="1:19" x14ac:dyDescent="0.35">
      <c r="A6728" s="2">
        <v>42286</v>
      </c>
      <c r="B6728" s="31">
        <v>373.90460000000002</v>
      </c>
      <c r="C6728" s="31">
        <v>1070.4929999999999</v>
      </c>
      <c r="D6728" s="31">
        <v>362.68920000000003</v>
      </c>
      <c r="E6728" s="31">
        <v>475.92750000000001</v>
      </c>
      <c r="F6728" s="31">
        <v>96.625299999999996</v>
      </c>
      <c r="G6728" s="31">
        <v>391.55770000000001</v>
      </c>
      <c r="H6728" s="31">
        <v>11.50379</v>
      </c>
      <c r="I6728" s="31">
        <v>2702.1010000000001</v>
      </c>
      <c r="J6728" s="31">
        <v>4819.3389999999999</v>
      </c>
      <c r="K6728" s="31">
        <v>2771.6790000000001</v>
      </c>
      <c r="L6728" s="31">
        <v>179.97</v>
      </c>
      <c r="M6728" s="31">
        <v>174.65</v>
      </c>
      <c r="N6728" s="31">
        <v>139.2901</v>
      </c>
      <c r="O6728" s="31">
        <v>69.433499999999995</v>
      </c>
      <c r="P6728" s="31">
        <v>96.536100000000005</v>
      </c>
      <c r="Q6728" s="31">
        <v>2176.1876000000002</v>
      </c>
      <c r="R6728" s="31">
        <v>94.813000000000002</v>
      </c>
      <c r="S6728" s="31">
        <v>102.3814</v>
      </c>
    </row>
    <row r="6729" spans="1:19" x14ac:dyDescent="0.35">
      <c r="A6729" s="2">
        <v>42289</v>
      </c>
      <c r="B6729" s="31">
        <v>355.49079999999998</v>
      </c>
      <c r="C6729" s="31">
        <v>1015.548</v>
      </c>
      <c r="D6729" s="31">
        <v>355.42579999999998</v>
      </c>
      <c r="E6729" s="31">
        <v>477.61430000000001</v>
      </c>
      <c r="F6729" s="31">
        <v>97.344200000000001</v>
      </c>
      <c r="G6729" s="31">
        <v>392.39490000000001</v>
      </c>
      <c r="H6729" s="31">
        <v>11.59811</v>
      </c>
      <c r="I6729" s="31">
        <v>2702.1010000000001</v>
      </c>
      <c r="J6729" s="31">
        <v>4829.8890000000001</v>
      </c>
      <c r="K6729" s="31">
        <v>2780.5709999999999</v>
      </c>
      <c r="L6729" s="31">
        <v>180.28</v>
      </c>
      <c r="M6729" s="31">
        <v>174.62</v>
      </c>
      <c r="N6729" s="31">
        <v>139.78540000000001</v>
      </c>
      <c r="O6729" s="31">
        <v>69.665199999999999</v>
      </c>
      <c r="P6729" s="31">
        <v>96.688100000000006</v>
      </c>
      <c r="Q6729" s="31">
        <v>2191.1583999999998</v>
      </c>
      <c r="R6729" s="31">
        <v>94.840999999999994</v>
      </c>
      <c r="S6729" s="31">
        <v>103.2358</v>
      </c>
    </row>
    <row r="6730" spans="1:19" x14ac:dyDescent="0.35">
      <c r="A6730" s="2">
        <v>42290</v>
      </c>
      <c r="B6730" s="31">
        <v>351.73950000000002</v>
      </c>
      <c r="C6730" s="31">
        <v>999.97199999999998</v>
      </c>
      <c r="D6730" s="31">
        <v>341.63470000000001</v>
      </c>
      <c r="E6730" s="31">
        <v>473.89019999999999</v>
      </c>
      <c r="F6730" s="31">
        <v>97.419399999999996</v>
      </c>
      <c r="G6730" s="31">
        <v>403.79480000000001</v>
      </c>
      <c r="H6730" s="31">
        <v>11.79053</v>
      </c>
      <c r="I6730" s="31">
        <v>2703.194</v>
      </c>
      <c r="J6730" s="31">
        <v>4833.4059999999999</v>
      </c>
      <c r="K6730" s="31">
        <v>2776.3029999999999</v>
      </c>
      <c r="L6730" s="31">
        <v>178.76</v>
      </c>
      <c r="M6730" s="31">
        <v>171.85</v>
      </c>
      <c r="N6730" s="31">
        <v>138.70699999999999</v>
      </c>
      <c r="O6730" s="31">
        <v>69.692400000000006</v>
      </c>
      <c r="P6730" s="31">
        <v>96.695400000000006</v>
      </c>
      <c r="Q6730" s="31">
        <v>2163.4524000000001</v>
      </c>
      <c r="R6730" s="31">
        <v>94.759</v>
      </c>
      <c r="S6730" s="31">
        <v>101.9494</v>
      </c>
    </row>
    <row r="6731" spans="1:19" x14ac:dyDescent="0.35">
      <c r="A6731" s="2">
        <v>42291</v>
      </c>
      <c r="B6731" s="31">
        <v>351.80930000000001</v>
      </c>
      <c r="C6731" s="31">
        <v>996.56200000000001</v>
      </c>
      <c r="D6731" s="31">
        <v>339.42349999999999</v>
      </c>
      <c r="E6731" s="31">
        <v>476.31349999999998</v>
      </c>
      <c r="F6731" s="31">
        <v>98.623199999999997</v>
      </c>
      <c r="G6731" s="31">
        <v>402.03579999999999</v>
      </c>
      <c r="H6731" s="31">
        <v>11.73016</v>
      </c>
      <c r="I6731" s="31">
        <v>2704.6529999999998</v>
      </c>
      <c r="J6731" s="31">
        <v>4859.1949999999997</v>
      </c>
      <c r="K6731" s="31">
        <v>2788.752</v>
      </c>
      <c r="L6731" s="31">
        <v>177.86</v>
      </c>
      <c r="M6731" s="31">
        <v>170.02</v>
      </c>
      <c r="N6731" s="31">
        <v>138.23570000000001</v>
      </c>
      <c r="O6731" s="31">
        <v>70.048199999999994</v>
      </c>
      <c r="P6731" s="31">
        <v>97.224699999999999</v>
      </c>
      <c r="Q6731" s="31">
        <v>2151.0603000000001</v>
      </c>
      <c r="R6731" s="31">
        <v>93.930999999999997</v>
      </c>
      <c r="S6731" s="31">
        <v>101.85120000000001</v>
      </c>
    </row>
    <row r="6732" spans="1:19" x14ac:dyDescent="0.35">
      <c r="A6732" s="2">
        <v>42292</v>
      </c>
      <c r="B6732" s="31">
        <v>351.66969999999998</v>
      </c>
      <c r="C6732" s="31">
        <v>994.66800000000001</v>
      </c>
      <c r="D6732" s="31">
        <v>335.73809999999997</v>
      </c>
      <c r="E6732" s="31">
        <v>476.98660000000001</v>
      </c>
      <c r="F6732" s="31">
        <v>99.266900000000007</v>
      </c>
      <c r="G6732" s="31">
        <v>399.72710000000001</v>
      </c>
      <c r="H6732" s="31">
        <v>11.7113</v>
      </c>
      <c r="I6732" s="31">
        <v>2703.194</v>
      </c>
      <c r="J6732" s="31">
        <v>4843.37</v>
      </c>
      <c r="K6732" s="31">
        <v>2786.44</v>
      </c>
      <c r="L6732" s="31">
        <v>181</v>
      </c>
      <c r="M6732" s="31">
        <v>174.77</v>
      </c>
      <c r="N6732" s="31">
        <v>140.95959999999999</v>
      </c>
      <c r="O6732" s="31">
        <v>70.483500000000006</v>
      </c>
      <c r="P6732" s="31">
        <v>96.799800000000005</v>
      </c>
      <c r="Q6732" s="31">
        <v>2189.8959</v>
      </c>
      <c r="R6732" s="31">
        <v>94.370999999999995</v>
      </c>
      <c r="S6732" s="31">
        <v>104.08029999999999</v>
      </c>
    </row>
    <row r="6733" spans="1:19" x14ac:dyDescent="0.35">
      <c r="A6733" s="2">
        <v>42293</v>
      </c>
      <c r="B6733" s="31">
        <v>356.69450000000001</v>
      </c>
      <c r="C6733" s="31">
        <v>1011.4880000000001</v>
      </c>
      <c r="D6733" s="31">
        <v>340.52910000000003</v>
      </c>
      <c r="E6733" s="31">
        <v>475.01209999999998</v>
      </c>
      <c r="F6733" s="31">
        <v>98.899000000000001</v>
      </c>
      <c r="G6733" s="31">
        <v>396.64890000000003</v>
      </c>
      <c r="H6733" s="31">
        <v>11.76789</v>
      </c>
      <c r="I6733" s="31">
        <v>2703.377</v>
      </c>
      <c r="J6733" s="31">
        <v>4839.8530000000001</v>
      </c>
      <c r="K6733" s="31">
        <v>2789.2860000000001</v>
      </c>
      <c r="L6733" s="31">
        <v>181.58</v>
      </c>
      <c r="M6733" s="31">
        <v>173.93</v>
      </c>
      <c r="N6733" s="31">
        <v>141.6944</v>
      </c>
      <c r="O6733" s="31">
        <v>70.081400000000002</v>
      </c>
      <c r="P6733" s="31">
        <v>96.7179</v>
      </c>
      <c r="Q6733" s="31">
        <v>2191.6437999999998</v>
      </c>
      <c r="R6733" s="31">
        <v>94.54</v>
      </c>
      <c r="S6733" s="31">
        <v>104.9542</v>
      </c>
    </row>
    <row r="6734" spans="1:19" x14ac:dyDescent="0.35">
      <c r="A6734" s="2">
        <v>42296</v>
      </c>
      <c r="B6734" s="31">
        <v>344.13240000000002</v>
      </c>
      <c r="C6734" s="31">
        <v>961.10299999999995</v>
      </c>
      <c r="D6734" s="31">
        <v>333.8954</v>
      </c>
      <c r="E6734" s="31">
        <v>467.6524</v>
      </c>
      <c r="F6734" s="31">
        <v>98.037999999999997</v>
      </c>
      <c r="G6734" s="31">
        <v>393.79059999999998</v>
      </c>
      <c r="H6734" s="31">
        <v>11.95654</v>
      </c>
      <c r="I6734" s="31">
        <v>2702.4650000000001</v>
      </c>
      <c r="J6734" s="31">
        <v>4837.5079999999998</v>
      </c>
      <c r="K6734" s="31">
        <v>2784.4839999999999</v>
      </c>
      <c r="L6734" s="31">
        <v>181.76</v>
      </c>
      <c r="M6734" s="31">
        <v>174.56</v>
      </c>
      <c r="N6734" s="31">
        <v>142.32550000000001</v>
      </c>
      <c r="O6734" s="31">
        <v>69.916499999999999</v>
      </c>
      <c r="P6734" s="31">
        <v>96.147000000000006</v>
      </c>
      <c r="Q6734" s="31">
        <v>2196.6619000000001</v>
      </c>
      <c r="R6734" s="31">
        <v>94.927999999999997</v>
      </c>
      <c r="S6734" s="31">
        <v>105.1212</v>
      </c>
    </row>
    <row r="6735" spans="1:19" x14ac:dyDescent="0.35">
      <c r="A6735" s="2">
        <v>42297</v>
      </c>
      <c r="B6735" s="31">
        <v>344.76049999999998</v>
      </c>
      <c r="C6735" s="31">
        <v>977.01400000000001</v>
      </c>
      <c r="D6735" s="31">
        <v>331.13139999999999</v>
      </c>
      <c r="E6735" s="31">
        <v>467.24849999999998</v>
      </c>
      <c r="F6735" s="31">
        <v>98.430899999999994</v>
      </c>
      <c r="G6735" s="31">
        <v>396.20920000000001</v>
      </c>
      <c r="H6735" s="31">
        <v>12.081049999999999</v>
      </c>
      <c r="I6735" s="31">
        <v>2704.6529999999998</v>
      </c>
      <c r="J6735" s="31">
        <v>4822.2700000000004</v>
      </c>
      <c r="K6735" s="31">
        <v>2771.5010000000002</v>
      </c>
      <c r="L6735" s="31">
        <v>181.14</v>
      </c>
      <c r="M6735" s="31">
        <v>174</v>
      </c>
      <c r="N6735" s="31">
        <v>141.3749</v>
      </c>
      <c r="O6735" s="31">
        <v>69.659199999999998</v>
      </c>
      <c r="P6735" s="31">
        <v>96.421700000000001</v>
      </c>
      <c r="Q6735" s="31">
        <v>2189.6365999999998</v>
      </c>
      <c r="R6735" s="31">
        <v>94.912999999999997</v>
      </c>
      <c r="S6735" s="31">
        <v>104.3454</v>
      </c>
    </row>
    <row r="6736" spans="1:19" x14ac:dyDescent="0.35">
      <c r="A6736" s="2">
        <v>42298</v>
      </c>
      <c r="B6736" s="31">
        <v>338.89819999999997</v>
      </c>
      <c r="C6736" s="31">
        <v>974.28599999999994</v>
      </c>
      <c r="D6736" s="31">
        <v>331.31569999999999</v>
      </c>
      <c r="E6736" s="31">
        <v>465.11689999999999</v>
      </c>
      <c r="F6736" s="31">
        <v>97.561599999999999</v>
      </c>
      <c r="G6736" s="31">
        <v>399.947</v>
      </c>
      <c r="H6736" s="31">
        <v>11.869759999999999</v>
      </c>
      <c r="I6736" s="31">
        <v>2704.1060000000002</v>
      </c>
      <c r="J6736" s="31">
        <v>4833.9920000000002</v>
      </c>
      <c r="K6736" s="31">
        <v>2783.5940000000001</v>
      </c>
      <c r="L6736" s="31">
        <v>180.06</v>
      </c>
      <c r="M6736" s="31">
        <v>171.49</v>
      </c>
      <c r="N6736" s="31">
        <v>140.56020000000001</v>
      </c>
      <c r="O6736" s="31">
        <v>69.635400000000004</v>
      </c>
      <c r="P6736" s="31">
        <v>96.522300000000001</v>
      </c>
      <c r="Q6736" s="31">
        <v>2176.0693999999999</v>
      </c>
      <c r="R6736" s="31">
        <v>95.034999999999997</v>
      </c>
      <c r="S6736" s="31">
        <v>104.3454</v>
      </c>
    </row>
    <row r="6737" spans="1:19" x14ac:dyDescent="0.35">
      <c r="A6737" s="2">
        <v>42299</v>
      </c>
      <c r="B6737" s="31">
        <v>340.78250000000003</v>
      </c>
      <c r="C6737" s="31">
        <v>989.51599999999996</v>
      </c>
      <c r="D6737" s="31">
        <v>331.31569999999999</v>
      </c>
      <c r="E6737" s="31">
        <v>470.43470000000002</v>
      </c>
      <c r="F6737" s="31">
        <v>97.477999999999994</v>
      </c>
      <c r="G6737" s="31">
        <v>396.20920000000001</v>
      </c>
      <c r="H6737" s="31">
        <v>11.84712</v>
      </c>
      <c r="I6737" s="31">
        <v>2705.5639999999999</v>
      </c>
      <c r="J6737" s="31">
        <v>4836.3360000000002</v>
      </c>
      <c r="K6737" s="31">
        <v>2799.2449999999999</v>
      </c>
      <c r="L6737" s="31">
        <v>184.05</v>
      </c>
      <c r="M6737" s="31">
        <v>173.67</v>
      </c>
      <c r="N6737" s="31">
        <v>145.46459999999999</v>
      </c>
      <c r="O6737" s="31">
        <v>69.396799999999999</v>
      </c>
      <c r="P6737" s="31">
        <v>94.870699999999999</v>
      </c>
      <c r="Q6737" s="31">
        <v>2173.6988999999999</v>
      </c>
      <c r="R6737" s="31">
        <v>96.378</v>
      </c>
      <c r="S6737" s="31">
        <v>104.1294</v>
      </c>
    </row>
    <row r="6738" spans="1:19" x14ac:dyDescent="0.35">
      <c r="A6738" s="2">
        <v>42300</v>
      </c>
      <c r="B6738" s="31">
        <v>339.66590000000002</v>
      </c>
      <c r="C6738" s="31">
        <v>982.24199999999996</v>
      </c>
      <c r="D6738" s="31">
        <v>331.31569999999999</v>
      </c>
      <c r="E6738" s="31">
        <v>465.25150000000002</v>
      </c>
      <c r="F6738" s="31">
        <v>97.202100000000002</v>
      </c>
      <c r="G6738" s="31">
        <v>394.01049999999998</v>
      </c>
      <c r="H6738" s="31">
        <v>11.79053</v>
      </c>
      <c r="I6738" s="31">
        <v>2706.2930000000001</v>
      </c>
      <c r="J6738" s="31">
        <v>4816.9949999999999</v>
      </c>
      <c r="K6738" s="31">
        <v>2799.067</v>
      </c>
      <c r="L6738" s="31">
        <v>185.22</v>
      </c>
      <c r="M6738" s="31">
        <v>174.64</v>
      </c>
      <c r="N6738" s="31">
        <v>147.34180000000001</v>
      </c>
      <c r="O6738" s="31">
        <v>68.956299999999999</v>
      </c>
      <c r="P6738" s="31">
        <v>93.781199999999998</v>
      </c>
      <c r="Q6738" s="31">
        <v>2200.0553</v>
      </c>
      <c r="R6738" s="31">
        <v>97.126999999999995</v>
      </c>
      <c r="S6738" s="31">
        <v>105.8083</v>
      </c>
    </row>
    <row r="6739" spans="1:19" x14ac:dyDescent="0.35">
      <c r="A6739" s="2">
        <v>42303</v>
      </c>
      <c r="B6739" s="31">
        <v>336.73469999999998</v>
      </c>
      <c r="C6739" s="31">
        <v>971.93799999999999</v>
      </c>
      <c r="D6739" s="31">
        <v>329.10449999999997</v>
      </c>
      <c r="E6739" s="31">
        <v>466.8895</v>
      </c>
      <c r="F6739" s="31">
        <v>97.4863</v>
      </c>
      <c r="G6739" s="31">
        <v>388.95339999999999</v>
      </c>
      <c r="H6739" s="31">
        <v>11.97541</v>
      </c>
      <c r="I6739" s="31">
        <v>2704.835</v>
      </c>
      <c r="J6739" s="31">
        <v>4823.442</v>
      </c>
      <c r="K6739" s="31">
        <v>2801.3789999999999</v>
      </c>
      <c r="L6739" s="31">
        <v>184.88</v>
      </c>
      <c r="M6739" s="31">
        <v>173.66</v>
      </c>
      <c r="N6739" s="31">
        <v>147.49350000000001</v>
      </c>
      <c r="O6739" s="31">
        <v>69.080299999999994</v>
      </c>
      <c r="P6739" s="31">
        <v>93.915499999999994</v>
      </c>
      <c r="Q6739" s="31">
        <v>2197.7501999999999</v>
      </c>
      <c r="R6739" s="31">
        <v>96.861000000000004</v>
      </c>
      <c r="S6739" s="31">
        <v>105.1859</v>
      </c>
    </row>
    <row r="6740" spans="1:19" x14ac:dyDescent="0.35">
      <c r="A6740" s="2">
        <v>42304</v>
      </c>
      <c r="B6740" s="31">
        <v>331.8494</v>
      </c>
      <c r="C6740" s="31">
        <v>968.52800000000002</v>
      </c>
      <c r="D6740" s="31">
        <v>322.28649999999999</v>
      </c>
      <c r="E6740" s="31">
        <v>469.4923</v>
      </c>
      <c r="F6740" s="31">
        <v>97.4529</v>
      </c>
      <c r="G6740" s="31">
        <v>391.81169999999997</v>
      </c>
      <c r="H6740" s="31">
        <v>12.062189999999999</v>
      </c>
      <c r="I6740" s="31">
        <v>2707.0219999999999</v>
      </c>
      <c r="J6740" s="31">
        <v>4835.75</v>
      </c>
      <c r="K6740" s="31">
        <v>2814.895</v>
      </c>
      <c r="L6740" s="31">
        <v>184.72</v>
      </c>
      <c r="M6740" s="31">
        <v>171.7</v>
      </c>
      <c r="N6740" s="31">
        <v>148.00470000000001</v>
      </c>
      <c r="O6740" s="31">
        <v>69.426199999999994</v>
      </c>
      <c r="P6740" s="31">
        <v>93.927099999999996</v>
      </c>
      <c r="Q6740" s="31">
        <v>2185.2239</v>
      </c>
      <c r="R6740" s="31">
        <v>96.906000000000006</v>
      </c>
      <c r="S6740" s="31">
        <v>104.67359999999999</v>
      </c>
    </row>
    <row r="6741" spans="1:19" x14ac:dyDescent="0.35">
      <c r="A6741" s="2">
        <v>42305</v>
      </c>
      <c r="B6741" s="31">
        <v>347.76139999999998</v>
      </c>
      <c r="C6741" s="31">
        <v>1014.064</v>
      </c>
      <c r="D6741" s="31">
        <v>337.39659999999998</v>
      </c>
      <c r="E6741" s="31">
        <v>467.92160000000001</v>
      </c>
      <c r="F6741" s="31">
        <v>98.313900000000004</v>
      </c>
      <c r="G6741" s="31">
        <v>388.18380000000002</v>
      </c>
      <c r="H6741" s="31">
        <v>12.145200000000001</v>
      </c>
      <c r="I6741" s="31">
        <v>2708.48</v>
      </c>
      <c r="J6741" s="31">
        <v>4808.7889999999998</v>
      </c>
      <c r="K6741" s="31">
        <v>2814.7170000000001</v>
      </c>
      <c r="L6741" s="31">
        <v>186.87</v>
      </c>
      <c r="M6741" s="31">
        <v>176.79</v>
      </c>
      <c r="N6741" s="31">
        <v>149.33070000000001</v>
      </c>
      <c r="O6741" s="31">
        <v>69.285600000000002</v>
      </c>
      <c r="P6741" s="31">
        <v>94.057699999999997</v>
      </c>
      <c r="Q6741" s="31">
        <v>2179.1514000000002</v>
      </c>
      <c r="R6741" s="31">
        <v>97.781999999999996</v>
      </c>
      <c r="S6741" s="31">
        <v>103.9395</v>
      </c>
    </row>
    <row r="6742" spans="1:19" x14ac:dyDescent="0.35">
      <c r="A6742" s="2">
        <v>42306</v>
      </c>
      <c r="B6742" s="31">
        <v>346.0865</v>
      </c>
      <c r="C6742" s="31">
        <v>1014.822</v>
      </c>
      <c r="D6742" s="31">
        <v>338.13369999999998</v>
      </c>
      <c r="E6742" s="31">
        <v>461.39210000000003</v>
      </c>
      <c r="F6742" s="31">
        <v>95.906400000000005</v>
      </c>
      <c r="G6742" s="31">
        <v>387.08440000000002</v>
      </c>
      <c r="H6742" s="31">
        <v>12.13011</v>
      </c>
      <c r="I6742" s="31">
        <v>2708.8449999999998</v>
      </c>
      <c r="J6742" s="31">
        <v>4786.5169999999998</v>
      </c>
      <c r="K6742" s="31">
        <v>2792.665</v>
      </c>
      <c r="L6742" s="31">
        <v>186.74</v>
      </c>
      <c r="M6742" s="31">
        <v>174.56</v>
      </c>
      <c r="N6742" s="31">
        <v>148.94730000000001</v>
      </c>
      <c r="O6742" s="31">
        <v>68.946399999999997</v>
      </c>
      <c r="P6742" s="31">
        <v>93.161699999999996</v>
      </c>
      <c r="Q6742" s="31">
        <v>2143.3101999999999</v>
      </c>
      <c r="R6742" s="31">
        <v>97.281999999999996</v>
      </c>
      <c r="S6742" s="31">
        <v>102.419</v>
      </c>
    </row>
    <row r="6743" spans="1:19" x14ac:dyDescent="0.35">
      <c r="A6743" s="2">
        <v>42307</v>
      </c>
      <c r="B6743" s="31">
        <v>351.11130000000003</v>
      </c>
      <c r="C6743" s="31">
        <v>1039.2190000000001</v>
      </c>
      <c r="D6743" s="31">
        <v>339.05500000000001</v>
      </c>
      <c r="E6743" s="31">
        <v>459.84390000000002</v>
      </c>
      <c r="F6743" s="31">
        <v>95.413200000000003</v>
      </c>
      <c r="G6743" s="31">
        <v>389.50299999999999</v>
      </c>
      <c r="H6743" s="31">
        <v>12.29612</v>
      </c>
      <c r="I6743" s="31">
        <v>2707.569</v>
      </c>
      <c r="J6743" s="31">
        <v>4789.4470000000001</v>
      </c>
      <c r="K6743" s="31">
        <v>2794.6210000000001</v>
      </c>
      <c r="L6743" s="31">
        <v>185.91</v>
      </c>
      <c r="M6743" s="31">
        <v>174.17</v>
      </c>
      <c r="N6743" s="31">
        <v>148.3562</v>
      </c>
      <c r="O6743" s="31">
        <v>69.209800000000001</v>
      </c>
      <c r="P6743" s="31">
        <v>93.890100000000004</v>
      </c>
      <c r="Q6743" s="31">
        <v>2147.7102</v>
      </c>
      <c r="R6743" s="31">
        <v>96.945999999999998</v>
      </c>
      <c r="S6743" s="31">
        <v>102.2914</v>
      </c>
    </row>
    <row r="6744" spans="1:19" x14ac:dyDescent="0.35">
      <c r="A6744" s="2">
        <v>42310</v>
      </c>
      <c r="B6744" s="31">
        <v>346.226</v>
      </c>
      <c r="C6744" s="31">
        <v>1042.0219999999999</v>
      </c>
      <c r="D6744" s="31">
        <v>337.58080000000001</v>
      </c>
      <c r="E6744" s="31">
        <v>460.92090000000002</v>
      </c>
      <c r="F6744" s="31">
        <v>94.953500000000005</v>
      </c>
      <c r="G6744" s="31">
        <v>386.4248</v>
      </c>
      <c r="H6744" s="31">
        <v>12.431950000000001</v>
      </c>
      <c r="I6744" s="31">
        <v>2706.1109999999999</v>
      </c>
      <c r="J6744" s="31">
        <v>4777.7250000000004</v>
      </c>
      <c r="K6744" s="31">
        <v>2785.1950000000002</v>
      </c>
      <c r="L6744" s="31">
        <v>187.86</v>
      </c>
      <c r="M6744" s="31">
        <v>177.49</v>
      </c>
      <c r="N6744" s="31">
        <v>149.9777</v>
      </c>
      <c r="O6744" s="31">
        <v>69.220799999999997</v>
      </c>
      <c r="P6744" s="31">
        <v>93.787899999999993</v>
      </c>
      <c r="Q6744" s="31">
        <v>2153.7685999999999</v>
      </c>
      <c r="R6744" s="31">
        <v>96.927999999999997</v>
      </c>
      <c r="S6744" s="31">
        <v>100.8395</v>
      </c>
    </row>
    <row r="6745" spans="1:19" x14ac:dyDescent="0.35">
      <c r="A6745" s="2">
        <v>42311</v>
      </c>
      <c r="B6745" s="31">
        <v>358.2996</v>
      </c>
      <c r="C6745" s="31">
        <v>1095.21</v>
      </c>
      <c r="D6745" s="31">
        <v>346.05720000000002</v>
      </c>
      <c r="E6745" s="31">
        <v>461.05549999999999</v>
      </c>
      <c r="F6745" s="31">
        <v>93.131100000000004</v>
      </c>
      <c r="G6745" s="31">
        <v>386.53469999999999</v>
      </c>
      <c r="H6745" s="31">
        <v>12.439500000000001</v>
      </c>
      <c r="I6745" s="31">
        <v>2706.1109999999999</v>
      </c>
      <c r="J6745" s="31">
        <v>4767.7610000000004</v>
      </c>
      <c r="K6745" s="31">
        <v>2783.7719999999999</v>
      </c>
      <c r="L6745" s="31">
        <v>188.53</v>
      </c>
      <c r="M6745" s="31">
        <v>178.62</v>
      </c>
      <c r="N6745" s="31">
        <v>150.55279999999999</v>
      </c>
      <c r="O6745" s="31">
        <v>68.934600000000003</v>
      </c>
      <c r="P6745" s="31">
        <v>93.086399999999998</v>
      </c>
      <c r="Q6745" s="31">
        <v>2180.5322999999999</v>
      </c>
      <c r="R6745" s="31">
        <v>97.158000000000001</v>
      </c>
      <c r="S6745" s="31">
        <v>101.24169999999999</v>
      </c>
    </row>
    <row r="6746" spans="1:19" x14ac:dyDescent="0.35">
      <c r="A6746" s="2">
        <v>42312</v>
      </c>
      <c r="B6746" s="31">
        <v>344.48129999999998</v>
      </c>
      <c r="C6746" s="31">
        <v>1054.5989999999999</v>
      </c>
      <c r="D6746" s="31">
        <v>339.23919999999998</v>
      </c>
      <c r="E6746" s="31">
        <v>461.68380000000002</v>
      </c>
      <c r="F6746" s="31">
        <v>92.470699999999994</v>
      </c>
      <c r="G6746" s="31">
        <v>388.73340000000002</v>
      </c>
      <c r="H6746" s="31">
        <v>12.205579999999999</v>
      </c>
      <c r="I6746" s="31">
        <v>2705.0169999999998</v>
      </c>
      <c r="J6746" s="31">
        <v>4760.7280000000001</v>
      </c>
      <c r="K6746" s="31">
        <v>2779.1480000000001</v>
      </c>
      <c r="L6746" s="31">
        <v>187.79</v>
      </c>
      <c r="M6746" s="31">
        <v>178.34</v>
      </c>
      <c r="N6746" s="31">
        <v>150.47290000000001</v>
      </c>
      <c r="O6746" s="31">
        <v>68.689700000000002</v>
      </c>
      <c r="P6746" s="31">
        <v>92.316100000000006</v>
      </c>
      <c r="Q6746" s="31">
        <v>2199.2941999999998</v>
      </c>
      <c r="R6746" s="31">
        <v>97.95</v>
      </c>
      <c r="S6746" s="31">
        <v>103.94929999999999</v>
      </c>
    </row>
    <row r="6747" spans="1:19" x14ac:dyDescent="0.35">
      <c r="A6747" s="2">
        <v>42313</v>
      </c>
      <c r="B6747" s="31">
        <v>340.36369999999999</v>
      </c>
      <c r="C6747" s="31">
        <v>1031.1869999999999</v>
      </c>
      <c r="D6747" s="31">
        <v>335.73809999999997</v>
      </c>
      <c r="E6747" s="31">
        <v>450.50970000000001</v>
      </c>
      <c r="F6747" s="31">
        <v>92.3035</v>
      </c>
      <c r="G6747" s="31">
        <v>379.93849999999998</v>
      </c>
      <c r="H6747" s="31">
        <v>12.31122</v>
      </c>
      <c r="I6747" s="31">
        <v>2705.0169999999998</v>
      </c>
      <c r="J6747" s="31">
        <v>4757.2110000000002</v>
      </c>
      <c r="K6747" s="31">
        <v>2778.0810000000001</v>
      </c>
      <c r="L6747" s="31">
        <v>187.73</v>
      </c>
      <c r="M6747" s="31">
        <v>178.52</v>
      </c>
      <c r="N6747" s="31">
        <v>150.01759999999999</v>
      </c>
      <c r="O6747" s="31">
        <v>68.695800000000006</v>
      </c>
      <c r="P6747" s="31">
        <v>92.328900000000004</v>
      </c>
      <c r="Q6747" s="31">
        <v>2189.1388999999999</v>
      </c>
      <c r="R6747" s="31">
        <v>97.936000000000007</v>
      </c>
      <c r="S6747" s="31">
        <v>103.8022</v>
      </c>
    </row>
    <row r="6748" spans="1:19" x14ac:dyDescent="0.35">
      <c r="A6748" s="2">
        <v>42314</v>
      </c>
      <c r="B6748" s="31">
        <v>336.17630000000003</v>
      </c>
      <c r="C6748" s="31">
        <v>1037.627</v>
      </c>
      <c r="D6748" s="31">
        <v>333.71109999999999</v>
      </c>
      <c r="E6748" s="31">
        <v>448.17619999999999</v>
      </c>
      <c r="F6748" s="31">
        <v>90.924300000000002</v>
      </c>
      <c r="G6748" s="31">
        <v>381.36770000000001</v>
      </c>
      <c r="H6748" s="31">
        <v>12.21312</v>
      </c>
      <c r="I6748" s="31">
        <v>2704.1060000000002</v>
      </c>
      <c r="J6748" s="31">
        <v>4727.9059999999999</v>
      </c>
      <c r="K6748" s="31">
        <v>2758.518</v>
      </c>
      <c r="L6748" s="31">
        <v>187.7</v>
      </c>
      <c r="M6748" s="31">
        <v>180.26</v>
      </c>
      <c r="N6748" s="31">
        <v>150.2653</v>
      </c>
      <c r="O6748" s="31">
        <v>67.800899999999999</v>
      </c>
      <c r="P6748" s="31">
        <v>91.290800000000004</v>
      </c>
      <c r="Q6748" s="31">
        <v>2159.6745999999998</v>
      </c>
      <c r="R6748" s="31">
        <v>99.168000000000006</v>
      </c>
      <c r="S6748" s="31">
        <v>102.9978</v>
      </c>
    </row>
    <row r="6749" spans="1:19" x14ac:dyDescent="0.35">
      <c r="A6749" s="2">
        <v>42317</v>
      </c>
      <c r="B6749" s="31">
        <v>334.45119999999997</v>
      </c>
      <c r="C6749" s="31">
        <v>1038.508</v>
      </c>
      <c r="D6749" s="31">
        <v>332.38729999999998</v>
      </c>
      <c r="E6749" s="31">
        <v>446.13850000000002</v>
      </c>
      <c r="F6749" s="31">
        <v>90.957700000000003</v>
      </c>
      <c r="G6749" s="31">
        <v>380.928</v>
      </c>
      <c r="H6749" s="31">
        <v>12.106030000000001</v>
      </c>
      <c r="I6749" s="31">
        <v>2701.0070000000001</v>
      </c>
      <c r="J6749" s="31">
        <v>4727.32</v>
      </c>
      <c r="K6749" s="31">
        <v>2762.7869999999998</v>
      </c>
      <c r="L6749" s="31">
        <v>185.84</v>
      </c>
      <c r="M6749" s="31">
        <v>177.49</v>
      </c>
      <c r="N6749" s="31">
        <v>148.65969999999999</v>
      </c>
      <c r="O6749" s="31">
        <v>67.739199999999997</v>
      </c>
      <c r="P6749" s="31">
        <v>91.318399999999997</v>
      </c>
      <c r="Q6749" s="31">
        <v>2137.2901999999999</v>
      </c>
      <c r="R6749" s="31">
        <v>98.978999999999999</v>
      </c>
      <c r="S6749" s="31">
        <v>102.8997</v>
      </c>
    </row>
    <row r="6750" spans="1:19" x14ac:dyDescent="0.35">
      <c r="A6750" s="2">
        <v>42318</v>
      </c>
      <c r="B6750" s="31">
        <v>335.67140000000001</v>
      </c>
      <c r="C6750" s="31">
        <v>1031.672</v>
      </c>
      <c r="D6750" s="31">
        <v>333.59820000000002</v>
      </c>
      <c r="E6750" s="31">
        <v>442.86590000000001</v>
      </c>
      <c r="F6750" s="31">
        <v>90.987799999999993</v>
      </c>
      <c r="G6750" s="31">
        <v>376.20080000000002</v>
      </c>
      <c r="H6750" s="31">
        <v>12.33445</v>
      </c>
      <c r="I6750" s="31">
        <v>2705.0169999999998</v>
      </c>
      <c r="J6750" s="31">
        <v>4737.2839999999997</v>
      </c>
      <c r="K6750" s="31">
        <v>2774.3470000000002</v>
      </c>
      <c r="L6750" s="31">
        <v>186.29</v>
      </c>
      <c r="M6750" s="31">
        <v>178.49</v>
      </c>
      <c r="N6750" s="31">
        <v>148.34819999999999</v>
      </c>
      <c r="O6750" s="31">
        <v>67.749799999999993</v>
      </c>
      <c r="P6750" s="31">
        <v>90.880799999999994</v>
      </c>
      <c r="Q6750" s="31">
        <v>2111.6667000000002</v>
      </c>
      <c r="R6750" s="31">
        <v>99.293000000000006</v>
      </c>
      <c r="S6750" s="31">
        <v>101.4772</v>
      </c>
    </row>
    <row r="6751" spans="1:19" x14ac:dyDescent="0.35">
      <c r="A6751" s="2">
        <v>42319</v>
      </c>
      <c r="B6751" s="31">
        <v>325.4991</v>
      </c>
      <c r="C6751" s="31">
        <v>1007.224</v>
      </c>
      <c r="D6751" s="31">
        <v>324.99180000000001</v>
      </c>
      <c r="E6751" s="31">
        <v>444.48239999999998</v>
      </c>
      <c r="F6751" s="31">
        <v>90.671999999999997</v>
      </c>
      <c r="G6751" s="31">
        <v>378.5095</v>
      </c>
      <c r="H6751" s="31">
        <v>12.470050000000001</v>
      </c>
      <c r="I6751" s="31">
        <v>2704.1060000000002</v>
      </c>
      <c r="J6751" s="31">
        <v>4728.4920000000002</v>
      </c>
      <c r="K6751" s="31">
        <v>2778.971</v>
      </c>
      <c r="L6751" s="31">
        <v>185.48</v>
      </c>
      <c r="M6751" s="31">
        <v>176.64</v>
      </c>
      <c r="N6751" s="31">
        <v>147.9888</v>
      </c>
      <c r="O6751" s="31">
        <v>67.944000000000003</v>
      </c>
      <c r="P6751" s="31">
        <v>91.176699999999997</v>
      </c>
      <c r="Q6751" s="31">
        <v>2111.6487000000002</v>
      </c>
      <c r="R6751" s="31">
        <v>99.013000000000005</v>
      </c>
      <c r="S6751" s="31">
        <v>101.0063</v>
      </c>
    </row>
    <row r="6752" spans="1:19" x14ac:dyDescent="0.35">
      <c r="A6752" s="2">
        <v>42320</v>
      </c>
      <c r="B6752" s="31">
        <v>315.88549999999998</v>
      </c>
      <c r="C6752" s="31">
        <v>966.91499999999996</v>
      </c>
      <c r="D6752" s="31">
        <v>317.8648</v>
      </c>
      <c r="E6752" s="31">
        <v>433.80650000000003</v>
      </c>
      <c r="F6752" s="31">
        <v>90.339500000000001</v>
      </c>
      <c r="G6752" s="31">
        <v>379.49889999999999</v>
      </c>
      <c r="H6752" s="31">
        <v>12.51674</v>
      </c>
      <c r="I6752" s="31">
        <v>2706.1109999999999</v>
      </c>
      <c r="J6752" s="31">
        <v>4733.7669999999998</v>
      </c>
      <c r="K6752" s="31">
        <v>2778.971</v>
      </c>
      <c r="L6752" s="31">
        <v>182.93</v>
      </c>
      <c r="M6752" s="31">
        <v>173.39</v>
      </c>
      <c r="N6752" s="31">
        <v>146.50299999999999</v>
      </c>
      <c r="O6752" s="31">
        <v>67.928799999999995</v>
      </c>
      <c r="P6752" s="31">
        <v>91.394000000000005</v>
      </c>
      <c r="Q6752" s="31">
        <v>2112.5356999999999</v>
      </c>
      <c r="R6752" s="31">
        <v>98.649000000000001</v>
      </c>
      <c r="S6752" s="31">
        <v>102.0265</v>
      </c>
    </row>
    <row r="6753" spans="1:19" x14ac:dyDescent="0.35">
      <c r="A6753" s="2">
        <v>42321</v>
      </c>
      <c r="B6753" s="31">
        <v>310.80829999999997</v>
      </c>
      <c r="C6753" s="31">
        <v>943.39099999999996</v>
      </c>
      <c r="D6753" s="31">
        <v>314.39980000000003</v>
      </c>
      <c r="E6753" s="31">
        <v>433.8963</v>
      </c>
      <c r="F6753" s="31">
        <v>90.339500000000001</v>
      </c>
      <c r="G6753" s="31">
        <v>376.09089999999998</v>
      </c>
      <c r="H6753" s="31">
        <v>12.64838</v>
      </c>
      <c r="I6753" s="31">
        <v>2706.1109999999999</v>
      </c>
      <c r="J6753" s="31">
        <v>4746.0749999999998</v>
      </c>
      <c r="K6753" s="31">
        <v>2789.4630000000002</v>
      </c>
      <c r="L6753" s="31">
        <v>180.96</v>
      </c>
      <c r="M6753" s="31">
        <v>171.87</v>
      </c>
      <c r="N6753" s="31">
        <v>143.84309999999999</v>
      </c>
      <c r="O6753" s="31">
        <v>67.995599999999996</v>
      </c>
      <c r="P6753" s="31">
        <v>91.197599999999994</v>
      </c>
      <c r="Q6753" s="31">
        <v>2080.6122</v>
      </c>
      <c r="R6753" s="31">
        <v>98.998000000000005</v>
      </c>
      <c r="S6753" s="31">
        <v>99.878100000000003</v>
      </c>
    </row>
    <row r="6754" spans="1:19" x14ac:dyDescent="0.35">
      <c r="A6754" s="2">
        <v>42324</v>
      </c>
      <c r="B6754" s="31">
        <v>311.83749999999998</v>
      </c>
      <c r="C6754" s="31">
        <v>945.53700000000003</v>
      </c>
      <c r="D6754" s="31">
        <v>306.55799999999999</v>
      </c>
      <c r="E6754" s="31">
        <v>421.74439999999998</v>
      </c>
      <c r="F6754" s="31">
        <v>90.556600000000003</v>
      </c>
      <c r="G6754" s="31">
        <v>377.95979999999997</v>
      </c>
      <c r="H6754" s="31">
        <v>12.701029999999999</v>
      </c>
      <c r="I6754" s="31">
        <v>2706.2930000000001</v>
      </c>
      <c r="J6754" s="31">
        <v>4751.3500000000004</v>
      </c>
      <c r="K6754" s="31">
        <v>2796.3989999999999</v>
      </c>
      <c r="L6754" s="31">
        <v>183.6</v>
      </c>
      <c r="M6754" s="31">
        <v>173.33</v>
      </c>
      <c r="N6754" s="31">
        <v>145.6883</v>
      </c>
      <c r="O6754" s="31">
        <v>67.845699999999994</v>
      </c>
      <c r="P6754" s="31">
        <v>91.073700000000002</v>
      </c>
      <c r="Q6754" s="31">
        <v>2060.9940000000001</v>
      </c>
      <c r="R6754" s="31">
        <v>99.441999999999993</v>
      </c>
      <c r="S6754" s="31">
        <v>98.426199999999994</v>
      </c>
    </row>
    <row r="6755" spans="1:19" x14ac:dyDescent="0.35">
      <c r="A6755" s="2">
        <v>42325</v>
      </c>
      <c r="B6755" s="31">
        <v>304.90780000000001</v>
      </c>
      <c r="C6755" s="31">
        <v>939.71299999999997</v>
      </c>
      <c r="D6755" s="31">
        <v>312.029</v>
      </c>
      <c r="E6755" s="31">
        <v>421.38499999999999</v>
      </c>
      <c r="F6755" s="31">
        <v>89.295299999999997</v>
      </c>
      <c r="G6755" s="31">
        <v>379.93860000000001</v>
      </c>
      <c r="H6755" s="31">
        <v>12.678459999999999</v>
      </c>
      <c r="I6755" s="31">
        <v>2707.2049999999999</v>
      </c>
      <c r="J6755" s="31">
        <v>4753.6949999999997</v>
      </c>
      <c r="K6755" s="31">
        <v>2796.7550000000001</v>
      </c>
      <c r="L6755" s="31">
        <v>183.69</v>
      </c>
      <c r="M6755" s="31">
        <v>173.07</v>
      </c>
      <c r="N6755" s="31">
        <v>145.99979999999999</v>
      </c>
      <c r="O6755" s="31">
        <v>67.641400000000004</v>
      </c>
      <c r="P6755" s="31">
        <v>90.507199999999997</v>
      </c>
      <c r="Q6755" s="31">
        <v>2088.1363999999999</v>
      </c>
      <c r="R6755" s="31">
        <v>99.631</v>
      </c>
      <c r="S6755" s="31">
        <v>99.191400000000002</v>
      </c>
    </row>
    <row r="6756" spans="1:19" x14ac:dyDescent="0.35">
      <c r="A6756" s="2">
        <v>42326</v>
      </c>
      <c r="B6756" s="31">
        <v>308.61279999999999</v>
      </c>
      <c r="C6756" s="31">
        <v>958.41</v>
      </c>
      <c r="D6756" s="31">
        <v>311.11720000000003</v>
      </c>
      <c r="E6756" s="31">
        <v>414.98340000000002</v>
      </c>
      <c r="F6756" s="31">
        <v>89.287000000000006</v>
      </c>
      <c r="G6756" s="31">
        <v>377.1902</v>
      </c>
      <c r="H6756" s="31">
        <v>12.565630000000001</v>
      </c>
      <c r="I6756" s="31">
        <v>2707.2049999999999</v>
      </c>
      <c r="J6756" s="31">
        <v>4750.7640000000001</v>
      </c>
      <c r="K6756" s="31">
        <v>2803.1570000000002</v>
      </c>
      <c r="L6756" s="31">
        <v>186.45</v>
      </c>
      <c r="M6756" s="31">
        <v>175.99</v>
      </c>
      <c r="N6756" s="31">
        <v>148.65170000000001</v>
      </c>
      <c r="O6756" s="31">
        <v>67.572299999999998</v>
      </c>
      <c r="P6756" s="31">
        <v>90.476699999999994</v>
      </c>
      <c r="Q6756" s="31">
        <v>2084.9751999999999</v>
      </c>
      <c r="R6756" s="31">
        <v>99.652000000000001</v>
      </c>
      <c r="S6756" s="31">
        <v>98.857799999999997</v>
      </c>
    </row>
    <row r="6757" spans="1:19" x14ac:dyDescent="0.35">
      <c r="A6757" s="2">
        <v>42327</v>
      </c>
      <c r="B6757" s="31">
        <v>308.75</v>
      </c>
      <c r="C6757" s="31">
        <v>969.36699999999996</v>
      </c>
      <c r="D6757" s="31">
        <v>313.6703</v>
      </c>
      <c r="E6757" s="31">
        <v>416.80279999999999</v>
      </c>
      <c r="F6757" s="31">
        <v>90.055400000000006</v>
      </c>
      <c r="G6757" s="31">
        <v>378.17959999999999</v>
      </c>
      <c r="H6757" s="31">
        <v>12.701029999999999</v>
      </c>
      <c r="I6757" s="31">
        <v>2707.2049999999999</v>
      </c>
      <c r="J6757" s="31">
        <v>4755.4530000000004</v>
      </c>
      <c r="K6757" s="31">
        <v>2809.0259999999998</v>
      </c>
      <c r="L6757" s="31">
        <v>186.4</v>
      </c>
      <c r="M6757" s="31">
        <v>174.98</v>
      </c>
      <c r="N6757" s="31">
        <v>148.8914</v>
      </c>
      <c r="O6757" s="31">
        <v>67.997299999999996</v>
      </c>
      <c r="P6757" s="31">
        <v>91.232600000000005</v>
      </c>
      <c r="Q6757" s="31">
        <v>2121.2784000000001</v>
      </c>
      <c r="R6757" s="31">
        <v>98.989000000000004</v>
      </c>
      <c r="S6757" s="31">
        <v>100.1037</v>
      </c>
    </row>
    <row r="6758" spans="1:19" x14ac:dyDescent="0.35">
      <c r="A6758" s="2">
        <v>42328</v>
      </c>
      <c r="B6758" s="31">
        <v>311.70030000000003</v>
      </c>
      <c r="C6758" s="31">
        <v>970.899</v>
      </c>
      <c r="D6758" s="31">
        <v>312.029</v>
      </c>
      <c r="E6758" s="31">
        <v>412.3329</v>
      </c>
      <c r="F6758" s="31">
        <v>89.905100000000004</v>
      </c>
      <c r="G6758" s="31">
        <v>377.08019999999999</v>
      </c>
      <c r="H6758" s="31">
        <v>12.66718</v>
      </c>
      <c r="I6758" s="31">
        <v>2704.47</v>
      </c>
      <c r="J6758" s="31">
        <v>4751.3500000000004</v>
      </c>
      <c r="K6758" s="31">
        <v>2809.0259999999998</v>
      </c>
      <c r="L6758" s="31">
        <v>187.25</v>
      </c>
      <c r="M6758" s="31">
        <v>176.37</v>
      </c>
      <c r="N6758" s="31">
        <v>149.8339</v>
      </c>
      <c r="O6758" s="31">
        <v>68.007999999999996</v>
      </c>
      <c r="P6758" s="31">
        <v>90.666700000000006</v>
      </c>
      <c r="Q6758" s="31">
        <v>2137.3499000000002</v>
      </c>
      <c r="R6758" s="31">
        <v>99.564999999999998</v>
      </c>
      <c r="S6758" s="31">
        <v>101.1829</v>
      </c>
    </row>
    <row r="6759" spans="1:19" x14ac:dyDescent="0.35">
      <c r="A6759" s="2">
        <v>42331</v>
      </c>
      <c r="B6759" s="31">
        <v>312.52359999999999</v>
      </c>
      <c r="C6759" s="31">
        <v>985.68799999999999</v>
      </c>
      <c r="D6759" s="31">
        <v>317.86470000000003</v>
      </c>
      <c r="E6759" s="31">
        <v>404.31400000000002</v>
      </c>
      <c r="F6759" s="31">
        <v>89.094800000000006</v>
      </c>
      <c r="G6759" s="31">
        <v>380.04849999999999</v>
      </c>
      <c r="H6759" s="31">
        <v>12.433999999999999</v>
      </c>
      <c r="I6759" s="31">
        <v>2704.47</v>
      </c>
      <c r="J6759" s="31">
        <v>4756.625</v>
      </c>
      <c r="K6759" s="31">
        <v>2796.933</v>
      </c>
      <c r="L6759" s="31">
        <v>186.85</v>
      </c>
      <c r="M6759" s="31">
        <v>177.33</v>
      </c>
      <c r="N6759" s="31">
        <v>149.3946</v>
      </c>
      <c r="O6759" s="31">
        <v>67.914000000000001</v>
      </c>
      <c r="P6759" s="31">
        <v>90.227999999999994</v>
      </c>
      <c r="Q6759" s="31">
        <v>2131.3991000000001</v>
      </c>
      <c r="R6759" s="31">
        <v>99.802999999999997</v>
      </c>
      <c r="S6759" s="31">
        <v>100.62779999999999</v>
      </c>
    </row>
    <row r="6760" spans="1:19" x14ac:dyDescent="0.35">
      <c r="A6760" s="2">
        <v>42332</v>
      </c>
      <c r="B6760" s="31">
        <v>321.58030000000002</v>
      </c>
      <c r="C6760" s="31">
        <v>1039.171</v>
      </c>
      <c r="D6760" s="31">
        <v>319.50599999999997</v>
      </c>
      <c r="E6760" s="31">
        <v>414.87110000000001</v>
      </c>
      <c r="F6760" s="31">
        <v>89.654499999999999</v>
      </c>
      <c r="G6760" s="31">
        <v>379.82859999999999</v>
      </c>
      <c r="H6760" s="31">
        <v>12.554349999999999</v>
      </c>
      <c r="I6760" s="31">
        <v>2704.1060000000002</v>
      </c>
      <c r="J6760" s="31">
        <v>4760.1459999999997</v>
      </c>
      <c r="K6760" s="31">
        <v>2804.9360000000001</v>
      </c>
      <c r="L6760" s="31">
        <v>186.9</v>
      </c>
      <c r="M6760" s="31">
        <v>178.47</v>
      </c>
      <c r="N6760" s="31">
        <v>149.0831</v>
      </c>
      <c r="O6760" s="31">
        <v>68.190200000000004</v>
      </c>
      <c r="P6760" s="31">
        <v>90.412700000000001</v>
      </c>
      <c r="Q6760" s="31">
        <v>2126.8996000000002</v>
      </c>
      <c r="R6760" s="31">
        <v>99.527000000000001</v>
      </c>
      <c r="S6760" s="31">
        <v>99.386200000000002</v>
      </c>
    </row>
    <row r="6761" spans="1:19" x14ac:dyDescent="0.35">
      <c r="A6761" s="2">
        <v>42333</v>
      </c>
      <c r="B6761" s="31">
        <v>321.78609999999998</v>
      </c>
      <c r="C6761" s="31">
        <v>1037.1790000000001</v>
      </c>
      <c r="D6761" s="31">
        <v>315.8587</v>
      </c>
      <c r="E6761" s="31">
        <v>409.43529999999998</v>
      </c>
      <c r="F6761" s="31">
        <v>89.353800000000007</v>
      </c>
      <c r="G6761" s="31">
        <v>384.88569999999999</v>
      </c>
      <c r="H6761" s="31">
        <v>12.42647</v>
      </c>
      <c r="I6761" s="31">
        <v>2707.0219999999999</v>
      </c>
      <c r="J6761" s="31">
        <v>4762.2</v>
      </c>
      <c r="K6761" s="31">
        <v>2813.4720000000002</v>
      </c>
      <c r="L6761" s="31">
        <v>187.19</v>
      </c>
      <c r="M6761" s="31">
        <v>179.97</v>
      </c>
      <c r="N6761" s="31">
        <v>149.4425</v>
      </c>
      <c r="O6761" s="31">
        <v>67.958500000000001</v>
      </c>
      <c r="P6761" s="31">
        <v>90.085499999999996</v>
      </c>
      <c r="Q6761" s="31">
        <v>2118.9636999999998</v>
      </c>
      <c r="R6761" s="31">
        <v>99.795000000000002</v>
      </c>
      <c r="S6761" s="31">
        <v>99.462699999999998</v>
      </c>
    </row>
    <row r="6762" spans="1:19" x14ac:dyDescent="0.35">
      <c r="A6762" s="2">
        <v>42334</v>
      </c>
      <c r="B6762" s="31">
        <v>321.78609999999998</v>
      </c>
      <c r="C6762" s="31">
        <v>1037.1790000000001</v>
      </c>
      <c r="D6762" s="31">
        <v>315.8587</v>
      </c>
      <c r="E6762" s="31">
        <v>409.43529999999998</v>
      </c>
      <c r="F6762" s="31">
        <v>89.353800000000007</v>
      </c>
      <c r="G6762" s="31">
        <v>384.88569999999999</v>
      </c>
      <c r="H6762" s="31">
        <v>12.42647</v>
      </c>
      <c r="I6762" s="31">
        <v>2708.2979999999998</v>
      </c>
      <c r="J6762" s="31">
        <v>4762.2</v>
      </c>
      <c r="K6762" s="31">
        <v>2814.0059999999999</v>
      </c>
      <c r="L6762" s="31">
        <v>187.19</v>
      </c>
      <c r="M6762" s="31">
        <v>179.97</v>
      </c>
      <c r="N6762" s="31">
        <v>149.4425</v>
      </c>
      <c r="O6762" s="31">
        <v>68.132999999999996</v>
      </c>
      <c r="P6762" s="31">
        <v>90.226500000000001</v>
      </c>
      <c r="Q6762" s="31">
        <v>2123.8852000000002</v>
      </c>
      <c r="R6762" s="31">
        <v>99.795000000000002</v>
      </c>
      <c r="S6762" s="31">
        <v>99.578299999999999</v>
      </c>
    </row>
    <row r="6763" spans="1:19" x14ac:dyDescent="0.35">
      <c r="A6763" s="2">
        <v>42335</v>
      </c>
      <c r="B6763" s="31">
        <v>312.24919999999997</v>
      </c>
      <c r="C6763" s="31">
        <v>1024.23</v>
      </c>
      <c r="D6763" s="31">
        <v>309.47590000000002</v>
      </c>
      <c r="E6763" s="31">
        <v>411.79379999999998</v>
      </c>
      <c r="F6763" s="31">
        <v>88.226100000000002</v>
      </c>
      <c r="G6763" s="31">
        <v>383.8963</v>
      </c>
      <c r="H6763" s="31">
        <v>12.44904</v>
      </c>
      <c r="I6763" s="31">
        <v>2707.0219999999999</v>
      </c>
      <c r="J6763" s="31">
        <v>4766.1710000000003</v>
      </c>
      <c r="K6763" s="31">
        <v>2819.163</v>
      </c>
      <c r="L6763" s="31">
        <v>187.37</v>
      </c>
      <c r="M6763" s="31">
        <v>180.56</v>
      </c>
      <c r="N6763" s="31">
        <v>149.6103</v>
      </c>
      <c r="O6763" s="31">
        <v>68.052499999999995</v>
      </c>
      <c r="P6763" s="31">
        <v>90.046199999999999</v>
      </c>
      <c r="Q6763" s="31">
        <v>2094.1594</v>
      </c>
      <c r="R6763" s="31">
        <v>100.02</v>
      </c>
      <c r="S6763" s="31">
        <v>96.658500000000004</v>
      </c>
    </row>
    <row r="6764" spans="1:19" x14ac:dyDescent="0.35">
      <c r="A6764" s="2">
        <v>42338</v>
      </c>
      <c r="B6764" s="31">
        <v>310.39670000000001</v>
      </c>
      <c r="C6764" s="31">
        <v>1001.396</v>
      </c>
      <c r="D6764" s="31">
        <v>310.7525</v>
      </c>
      <c r="E6764" s="31">
        <v>412.827</v>
      </c>
      <c r="F6764" s="31">
        <v>88.986199999999997</v>
      </c>
      <c r="G6764" s="31">
        <v>387.41430000000003</v>
      </c>
      <c r="H6764" s="31">
        <v>12.558109999999999</v>
      </c>
      <c r="I6764" s="31">
        <v>2707.0219999999999</v>
      </c>
      <c r="J6764" s="31">
        <v>4763.8149999999996</v>
      </c>
      <c r="K6764" s="31">
        <v>2814.1840000000002</v>
      </c>
      <c r="L6764" s="31">
        <v>186.45</v>
      </c>
      <c r="M6764" s="31">
        <v>179.82</v>
      </c>
      <c r="N6764" s="31">
        <v>149.17089999999999</v>
      </c>
      <c r="O6764" s="31">
        <v>67.771900000000002</v>
      </c>
      <c r="P6764" s="31">
        <v>89.764399999999995</v>
      </c>
      <c r="Q6764" s="31">
        <v>2063.7006999999999</v>
      </c>
      <c r="R6764" s="31">
        <v>100.17</v>
      </c>
      <c r="S6764" s="31">
        <v>96.021600000000007</v>
      </c>
    </row>
    <row r="6765" spans="1:19" x14ac:dyDescent="0.35">
      <c r="A6765" s="2">
        <v>42339</v>
      </c>
      <c r="B6765" s="31">
        <v>309.36750000000001</v>
      </c>
      <c r="C6765" s="31">
        <v>1044.3820000000001</v>
      </c>
      <c r="D6765" s="31">
        <v>298.53390000000002</v>
      </c>
      <c r="E6765" s="31">
        <v>416.8252</v>
      </c>
      <c r="F6765" s="31">
        <v>88.835899999999995</v>
      </c>
      <c r="G6765" s="31">
        <v>391.04219999999998</v>
      </c>
      <c r="H6765" s="31">
        <v>12.55059</v>
      </c>
      <c r="I6765" s="31">
        <v>2707.569</v>
      </c>
      <c r="J6765" s="31">
        <v>4783.2470000000003</v>
      </c>
      <c r="K6765" s="31">
        <v>2817.2069999999999</v>
      </c>
      <c r="L6765" s="31">
        <v>188.26</v>
      </c>
      <c r="M6765" s="31">
        <v>181.06</v>
      </c>
      <c r="N6765" s="31">
        <v>150.68860000000001</v>
      </c>
      <c r="O6765" s="31">
        <v>67.997699999999995</v>
      </c>
      <c r="P6765" s="31">
        <v>90.150599999999997</v>
      </c>
      <c r="Q6765" s="31">
        <v>2092.1905000000002</v>
      </c>
      <c r="R6765" s="31">
        <v>99.795000000000002</v>
      </c>
      <c r="S6765" s="31">
        <v>97.746099999999998</v>
      </c>
    </row>
    <row r="6766" spans="1:19" x14ac:dyDescent="0.35">
      <c r="A6766" s="2">
        <v>42340</v>
      </c>
      <c r="B6766" s="31">
        <v>296.12560000000002</v>
      </c>
      <c r="C6766" s="31">
        <v>990.822</v>
      </c>
      <c r="D6766" s="31">
        <v>292.15109999999999</v>
      </c>
      <c r="E6766" s="31">
        <v>410.42360000000002</v>
      </c>
      <c r="F6766" s="31">
        <v>88.025599999999997</v>
      </c>
      <c r="G6766" s="31">
        <v>392.3614</v>
      </c>
      <c r="H6766" s="31">
        <v>12.535550000000001</v>
      </c>
      <c r="I6766" s="31">
        <v>2707.569</v>
      </c>
      <c r="J6766" s="31">
        <v>4774.4139999999998</v>
      </c>
      <c r="K6766" s="31">
        <v>2816.4960000000001</v>
      </c>
      <c r="L6766" s="31">
        <v>186.6</v>
      </c>
      <c r="M6766" s="31">
        <v>179.49</v>
      </c>
      <c r="N6766" s="31">
        <v>149.99369999999999</v>
      </c>
      <c r="O6766" s="31">
        <v>67.667100000000005</v>
      </c>
      <c r="P6766" s="31">
        <v>89.855599999999995</v>
      </c>
      <c r="Q6766" s="31">
        <v>2082.8548000000001</v>
      </c>
      <c r="R6766" s="31">
        <v>99.992999999999995</v>
      </c>
      <c r="S6766" s="31">
        <v>98.314400000000006</v>
      </c>
    </row>
    <row r="6767" spans="1:19" x14ac:dyDescent="0.35">
      <c r="A6767" s="2">
        <v>42341</v>
      </c>
      <c r="B6767" s="31">
        <v>304.83920000000001</v>
      </c>
      <c r="C6767" s="31">
        <v>993.274</v>
      </c>
      <c r="D6767" s="31">
        <v>293.06290000000001</v>
      </c>
      <c r="E6767" s="31">
        <v>409.83960000000002</v>
      </c>
      <c r="F6767" s="31">
        <v>88.643799999999999</v>
      </c>
      <c r="G6767" s="31">
        <v>394.67009999999999</v>
      </c>
      <c r="H6767" s="31">
        <v>12.73489</v>
      </c>
      <c r="I6767" s="31">
        <v>2707.7510000000002</v>
      </c>
      <c r="J6767" s="31">
        <v>4730.2510000000002</v>
      </c>
      <c r="K6767" s="31">
        <v>2774.3</v>
      </c>
      <c r="L6767" s="31">
        <v>183.89</v>
      </c>
      <c r="M6767" s="31">
        <v>175.97</v>
      </c>
      <c r="N6767" s="31">
        <v>147.32579999999999</v>
      </c>
      <c r="O6767" s="31">
        <v>67.804699999999997</v>
      </c>
      <c r="P6767" s="31">
        <v>92.202600000000004</v>
      </c>
      <c r="Q6767" s="31">
        <v>2076.4297000000001</v>
      </c>
      <c r="R6767" s="31">
        <v>97.620999999999995</v>
      </c>
      <c r="S6767" s="31">
        <v>97.951800000000006</v>
      </c>
    </row>
    <row r="6768" spans="1:19" x14ac:dyDescent="0.35">
      <c r="A6768" s="2">
        <v>42342</v>
      </c>
      <c r="B6768" s="31">
        <v>298.45839999999998</v>
      </c>
      <c r="C6768" s="31">
        <v>973.27499999999998</v>
      </c>
      <c r="D6768" s="31">
        <v>293.61</v>
      </c>
      <c r="E6768" s="31">
        <v>414.60149999999999</v>
      </c>
      <c r="F6768" s="31">
        <v>90.556600000000003</v>
      </c>
      <c r="G6768" s="31">
        <v>398.40789999999998</v>
      </c>
      <c r="H6768" s="31">
        <v>12.749930000000001</v>
      </c>
      <c r="I6768" s="31">
        <v>2705.0169999999998</v>
      </c>
      <c r="J6768" s="31">
        <v>4744.384</v>
      </c>
      <c r="K6768" s="31">
        <v>2766.5250000000001</v>
      </c>
      <c r="L6768" s="31">
        <v>187.23</v>
      </c>
      <c r="M6768" s="31">
        <v>177.96</v>
      </c>
      <c r="N6768" s="31">
        <v>150.59280000000001</v>
      </c>
      <c r="O6768" s="31">
        <v>67.837100000000007</v>
      </c>
      <c r="P6768" s="31">
        <v>92.512200000000007</v>
      </c>
      <c r="Q6768" s="31">
        <v>2058.7521000000002</v>
      </c>
      <c r="R6768" s="31">
        <v>98.353999999999999</v>
      </c>
      <c r="S6768" s="31">
        <v>96.149000000000001</v>
      </c>
    </row>
    <row r="6769" spans="1:19" x14ac:dyDescent="0.35">
      <c r="A6769" s="2">
        <v>42345</v>
      </c>
      <c r="B6769" s="31">
        <v>282.60919999999999</v>
      </c>
      <c r="C6769" s="31">
        <v>926.68799999999999</v>
      </c>
      <c r="D6769" s="31">
        <v>278.2912</v>
      </c>
      <c r="E6769" s="31">
        <v>409.59249999999997</v>
      </c>
      <c r="F6769" s="31">
        <v>89.813199999999995</v>
      </c>
      <c r="G6769" s="31">
        <v>387.964</v>
      </c>
      <c r="H6769" s="31">
        <v>12.85148</v>
      </c>
      <c r="I6769" s="31">
        <v>2705.3820000000001</v>
      </c>
      <c r="J6769" s="31">
        <v>4760.2820000000002</v>
      </c>
      <c r="K6769" s="31">
        <v>2789.0859999999998</v>
      </c>
      <c r="L6769" s="31">
        <v>186.56</v>
      </c>
      <c r="M6769" s="31">
        <v>175.3</v>
      </c>
      <c r="N6769" s="31">
        <v>150.20140000000001</v>
      </c>
      <c r="O6769" s="31">
        <v>67.752799999999993</v>
      </c>
      <c r="P6769" s="31">
        <v>92.204599999999999</v>
      </c>
      <c r="Q6769" s="31">
        <v>2047.4416000000001</v>
      </c>
      <c r="R6769" s="31">
        <v>98.655000000000001</v>
      </c>
      <c r="S6769" s="31">
        <v>96.609499999999997</v>
      </c>
    </row>
    <row r="6770" spans="1:19" x14ac:dyDescent="0.35">
      <c r="A6770" s="2">
        <v>42346</v>
      </c>
      <c r="B6770" s="31">
        <v>278.53190000000001</v>
      </c>
      <c r="C6770" s="31">
        <v>922.37800000000004</v>
      </c>
      <c r="D6770" s="31">
        <v>275.60309999999998</v>
      </c>
      <c r="E6770" s="31">
        <v>412.47210000000001</v>
      </c>
      <c r="F6770" s="31">
        <v>89.8215</v>
      </c>
      <c r="G6770" s="31">
        <v>385.5034</v>
      </c>
      <c r="H6770" s="31">
        <v>12.47161</v>
      </c>
      <c r="I6770" s="31">
        <v>2707.9340000000002</v>
      </c>
      <c r="J6770" s="31">
        <v>4759.6930000000002</v>
      </c>
      <c r="K6770" s="31">
        <v>2792.25</v>
      </c>
      <c r="L6770" s="31">
        <v>184.57</v>
      </c>
      <c r="M6770" s="31">
        <v>173.88</v>
      </c>
      <c r="N6770" s="31">
        <v>149.762</v>
      </c>
      <c r="O6770" s="31">
        <v>67.934799999999996</v>
      </c>
      <c r="P6770" s="31">
        <v>92.359700000000004</v>
      </c>
      <c r="Q6770" s="31">
        <v>2016.1773000000001</v>
      </c>
      <c r="R6770" s="31">
        <v>98.474000000000004</v>
      </c>
      <c r="S6770" s="31">
        <v>94.385300000000001</v>
      </c>
    </row>
    <row r="6771" spans="1:19" x14ac:dyDescent="0.35">
      <c r="A6771" s="2">
        <v>42347</v>
      </c>
      <c r="B6771" s="31">
        <v>276.88139999999999</v>
      </c>
      <c r="C6771" s="31">
        <v>942.75099999999998</v>
      </c>
      <c r="D6771" s="31">
        <v>272.16669999999999</v>
      </c>
      <c r="E6771" s="31">
        <v>411.79820000000001</v>
      </c>
      <c r="F6771" s="31">
        <v>89.921800000000005</v>
      </c>
      <c r="G6771" s="31">
        <v>385.5034</v>
      </c>
      <c r="H6771" s="31">
        <v>12.678470000000001</v>
      </c>
      <c r="I6771" s="31">
        <v>2708.89</v>
      </c>
      <c r="J6771" s="31">
        <v>4772.6480000000001</v>
      </c>
      <c r="K6771" s="31">
        <v>2784.692</v>
      </c>
      <c r="L6771" s="31">
        <v>183.06</v>
      </c>
      <c r="M6771" s="31">
        <v>171.78</v>
      </c>
      <c r="N6771" s="31">
        <v>147.4855</v>
      </c>
      <c r="O6771" s="31">
        <v>68.399600000000007</v>
      </c>
      <c r="P6771" s="31">
        <v>93.136300000000006</v>
      </c>
      <c r="Q6771" s="31">
        <v>2015.665</v>
      </c>
      <c r="R6771" s="31">
        <v>97.344999999999999</v>
      </c>
      <c r="S6771" s="31">
        <v>93.807199999999995</v>
      </c>
    </row>
    <row r="6772" spans="1:19" x14ac:dyDescent="0.35">
      <c r="A6772" s="2">
        <v>42348</v>
      </c>
      <c r="B6772" s="31">
        <v>275.61680000000001</v>
      </c>
      <c r="C6772" s="31">
        <v>977.61</v>
      </c>
      <c r="D6772" s="31">
        <v>266.83569999999997</v>
      </c>
      <c r="E6772" s="31">
        <v>412.61590000000001</v>
      </c>
      <c r="F6772" s="31">
        <v>89.545900000000003</v>
      </c>
      <c r="G6772" s="31">
        <v>386.16160000000002</v>
      </c>
      <c r="H6772" s="31">
        <v>12.58821</v>
      </c>
      <c r="I6772" s="31">
        <v>2708.799</v>
      </c>
      <c r="J6772" s="31">
        <v>4759.6930000000002</v>
      </c>
      <c r="K6772" s="31">
        <v>2793.6559999999999</v>
      </c>
      <c r="L6772" s="31">
        <v>183.71</v>
      </c>
      <c r="M6772" s="31">
        <v>172.58</v>
      </c>
      <c r="N6772" s="31">
        <v>148.3802</v>
      </c>
      <c r="O6772" s="31">
        <v>68.709299999999999</v>
      </c>
      <c r="P6772" s="31">
        <v>92.913399999999996</v>
      </c>
      <c r="Q6772" s="31">
        <v>2000.0767000000001</v>
      </c>
      <c r="R6772" s="31">
        <v>97.938999999999993</v>
      </c>
      <c r="S6772" s="31">
        <v>92.317899999999995</v>
      </c>
    </row>
    <row r="6773" spans="1:19" x14ac:dyDescent="0.35">
      <c r="A6773" s="2">
        <v>42349</v>
      </c>
      <c r="B6773" s="31">
        <v>263.46019999999999</v>
      </c>
      <c r="C6773" s="31">
        <v>978.23199999999997</v>
      </c>
      <c r="D6773" s="31">
        <v>252.2465</v>
      </c>
      <c r="E6773" s="31">
        <v>422.85939999999999</v>
      </c>
      <c r="F6773" s="31">
        <v>89.855000000000004</v>
      </c>
      <c r="G6773" s="31">
        <v>382.87290000000002</v>
      </c>
      <c r="H6773" s="31">
        <v>12.61078</v>
      </c>
      <c r="I6773" s="31">
        <v>2707.3420000000001</v>
      </c>
      <c r="J6773" s="31">
        <v>4790.902</v>
      </c>
      <c r="K6773" s="31">
        <v>2800.8629999999998</v>
      </c>
      <c r="L6773" s="31">
        <v>180.17</v>
      </c>
      <c r="M6773" s="31">
        <v>168.89</v>
      </c>
      <c r="N6773" s="31">
        <v>145.0333</v>
      </c>
      <c r="O6773" s="31">
        <v>69.018900000000002</v>
      </c>
      <c r="P6773" s="31">
        <v>93.4221</v>
      </c>
      <c r="Q6773" s="31">
        <v>1960.8934999999999</v>
      </c>
      <c r="R6773" s="31">
        <v>97.564999999999998</v>
      </c>
      <c r="S6773" s="31">
        <v>91.259699999999995</v>
      </c>
    </row>
    <row r="6774" spans="1:19" x14ac:dyDescent="0.35">
      <c r="A6774" s="2">
        <v>42352</v>
      </c>
      <c r="B6774" s="31">
        <v>262.04230000000001</v>
      </c>
      <c r="C6774" s="31">
        <v>961.18</v>
      </c>
      <c r="D6774" s="31">
        <v>244.4083</v>
      </c>
      <c r="E6774" s="31">
        <v>419.89420000000001</v>
      </c>
      <c r="F6774" s="31">
        <v>88.827500000000001</v>
      </c>
      <c r="G6774" s="31">
        <v>383.85879999999997</v>
      </c>
      <c r="H6774" s="31">
        <v>12.693519999999999</v>
      </c>
      <c r="I6774" s="31">
        <v>2709.8919999999998</v>
      </c>
      <c r="J6774" s="31">
        <v>4763.2269999999999</v>
      </c>
      <c r="K6774" s="31">
        <v>2792.953</v>
      </c>
      <c r="L6774" s="31">
        <v>180.92</v>
      </c>
      <c r="M6774" s="31">
        <v>167.32</v>
      </c>
      <c r="N6774" s="31">
        <v>145.91239999999999</v>
      </c>
      <c r="O6774" s="31">
        <v>69.165599999999998</v>
      </c>
      <c r="P6774" s="31">
        <v>93.678200000000004</v>
      </c>
      <c r="Q6774" s="31">
        <v>1955.1188</v>
      </c>
      <c r="R6774" s="31">
        <v>97.603999999999999</v>
      </c>
      <c r="S6774" s="31">
        <v>91.367500000000007</v>
      </c>
    </row>
    <row r="6775" spans="1:19" x14ac:dyDescent="0.35">
      <c r="A6775" s="2">
        <v>42353</v>
      </c>
      <c r="B6775" s="31">
        <v>265.55329999999998</v>
      </c>
      <c r="C6775" s="31">
        <v>952.69200000000001</v>
      </c>
      <c r="D6775" s="31">
        <v>254.02789999999999</v>
      </c>
      <c r="E6775" s="31">
        <v>410.32459999999998</v>
      </c>
      <c r="F6775" s="31">
        <v>88.677199999999999</v>
      </c>
      <c r="G6775" s="31">
        <v>380.24369999999999</v>
      </c>
      <c r="H6775" s="31">
        <v>12.554360000000001</v>
      </c>
      <c r="I6775" s="31">
        <v>2710.8020000000001</v>
      </c>
      <c r="J6775" s="31">
        <v>4751.45</v>
      </c>
      <c r="K6775" s="31">
        <v>2771.1579999999999</v>
      </c>
      <c r="L6775" s="31">
        <v>183.39</v>
      </c>
      <c r="M6775" s="31">
        <v>170.5</v>
      </c>
      <c r="N6775" s="31">
        <v>147.1969</v>
      </c>
      <c r="O6775" s="31">
        <v>68.592500000000001</v>
      </c>
      <c r="P6775" s="31">
        <v>92.771900000000002</v>
      </c>
      <c r="Q6775" s="31">
        <v>1975.9698000000001</v>
      </c>
      <c r="R6775" s="31">
        <v>98.216999999999999</v>
      </c>
      <c r="S6775" s="31">
        <v>92.024000000000001</v>
      </c>
    </row>
    <row r="6776" spans="1:19" x14ac:dyDescent="0.35">
      <c r="A6776" s="2">
        <v>42354</v>
      </c>
      <c r="B6776" s="31">
        <v>256.50569999999999</v>
      </c>
      <c r="C6776" s="31">
        <v>941.55200000000002</v>
      </c>
      <c r="D6776" s="31">
        <v>247.61490000000001</v>
      </c>
      <c r="E6776" s="31">
        <v>414.4579</v>
      </c>
      <c r="F6776" s="31">
        <v>89.946799999999996</v>
      </c>
      <c r="G6776" s="31">
        <v>378.27179999999998</v>
      </c>
      <c r="H6776" s="31">
        <v>12.37759</v>
      </c>
      <c r="I6776" s="31">
        <v>2710.0740000000001</v>
      </c>
      <c r="J6776" s="31">
        <v>4737.9059999999999</v>
      </c>
      <c r="K6776" s="31">
        <v>2768.17</v>
      </c>
      <c r="L6776" s="31">
        <v>185.8</v>
      </c>
      <c r="M6776" s="31">
        <v>172.92</v>
      </c>
      <c r="N6776" s="31">
        <v>149.01249999999999</v>
      </c>
      <c r="O6776" s="31">
        <v>68.5261</v>
      </c>
      <c r="P6776" s="31">
        <v>92.955799999999996</v>
      </c>
      <c r="Q6776" s="31">
        <v>2003.6756</v>
      </c>
      <c r="R6776" s="31">
        <v>97.870999999999995</v>
      </c>
      <c r="S6776" s="31">
        <v>93.915000000000006</v>
      </c>
    </row>
    <row r="6777" spans="1:19" x14ac:dyDescent="0.35">
      <c r="A6777" s="2">
        <v>42355</v>
      </c>
      <c r="B6777" s="31">
        <v>254.00749999999999</v>
      </c>
      <c r="C6777" s="31">
        <v>956.70899999999995</v>
      </c>
      <c r="D6777" s="31">
        <v>246.01159999999999</v>
      </c>
      <c r="E6777" s="31">
        <v>408.93180000000001</v>
      </c>
      <c r="F6777" s="31">
        <v>87.674800000000005</v>
      </c>
      <c r="G6777" s="31">
        <v>384.62560000000002</v>
      </c>
      <c r="H6777" s="31">
        <v>12.234669999999999</v>
      </c>
      <c r="I6777" s="31">
        <v>2710.9839999999999</v>
      </c>
      <c r="J6777" s="31">
        <v>4752.0389999999998</v>
      </c>
      <c r="K6777" s="31">
        <v>2785.9229999999998</v>
      </c>
      <c r="L6777" s="31">
        <v>182.29</v>
      </c>
      <c r="M6777" s="31">
        <v>170.05</v>
      </c>
      <c r="N6777" s="31">
        <v>146.1892</v>
      </c>
      <c r="O6777" s="31">
        <v>68.047399999999996</v>
      </c>
      <c r="P6777" s="31">
        <v>92.017799999999994</v>
      </c>
      <c r="Q6777" s="31">
        <v>2024.9426000000001</v>
      </c>
      <c r="R6777" s="31">
        <v>99.27</v>
      </c>
      <c r="S6777" s="31">
        <v>94.689099999999996</v>
      </c>
    </row>
    <row r="6778" spans="1:19" x14ac:dyDescent="0.35">
      <c r="A6778" s="2">
        <v>42356</v>
      </c>
      <c r="B6778" s="31">
        <v>252.31950000000001</v>
      </c>
      <c r="C6778" s="31">
        <v>962.46900000000005</v>
      </c>
      <c r="D6778" s="31">
        <v>250.28700000000001</v>
      </c>
      <c r="E6778" s="31">
        <v>421.60140000000001</v>
      </c>
      <c r="F6778" s="31">
        <v>88.961200000000005</v>
      </c>
      <c r="G6778" s="31">
        <v>391.19850000000002</v>
      </c>
      <c r="H6778" s="31">
        <v>12.23091</v>
      </c>
      <c r="I6778" s="31">
        <v>2714.4450000000002</v>
      </c>
      <c r="J6778" s="31">
        <v>4765.5820000000003</v>
      </c>
      <c r="K6778" s="31">
        <v>2797.875</v>
      </c>
      <c r="L6778" s="31">
        <v>179.34</v>
      </c>
      <c r="M6778" s="31">
        <v>168.25</v>
      </c>
      <c r="N6778" s="31">
        <v>144.1097</v>
      </c>
      <c r="O6778" s="31">
        <v>68.695800000000006</v>
      </c>
      <c r="P6778" s="31">
        <v>92.102900000000005</v>
      </c>
      <c r="Q6778" s="31">
        <v>2002.4644000000001</v>
      </c>
      <c r="R6778" s="31">
        <v>98.703000000000003</v>
      </c>
      <c r="S6778" s="31">
        <v>94.5715</v>
      </c>
    </row>
    <row r="6779" spans="1:19" x14ac:dyDescent="0.35">
      <c r="A6779" s="2">
        <v>42359</v>
      </c>
      <c r="B6779" s="31">
        <v>248.5384</v>
      </c>
      <c r="C6779" s="31">
        <v>922.53</v>
      </c>
      <c r="D6779" s="31">
        <v>240.48929999999999</v>
      </c>
      <c r="E6779" s="31">
        <v>426.22899999999998</v>
      </c>
      <c r="F6779" s="31">
        <v>90.264300000000006</v>
      </c>
      <c r="G6779" s="31">
        <v>390.6508</v>
      </c>
      <c r="H6779" s="31">
        <v>12.18202</v>
      </c>
      <c r="I6779" s="31">
        <v>2712.9879999999998</v>
      </c>
      <c r="J6779" s="31">
        <v>4768.5259999999998</v>
      </c>
      <c r="K6779" s="31">
        <v>2798.0509999999999</v>
      </c>
      <c r="L6779" s="31">
        <v>181.41</v>
      </c>
      <c r="M6779" s="31">
        <v>169.85</v>
      </c>
      <c r="N6779" s="31">
        <v>145.9812</v>
      </c>
      <c r="O6779" s="31">
        <v>68.936899999999994</v>
      </c>
      <c r="P6779" s="31">
        <v>92.719300000000004</v>
      </c>
      <c r="Q6779" s="31">
        <v>2006.8228999999999</v>
      </c>
      <c r="R6779" s="31">
        <v>98.363</v>
      </c>
      <c r="S6779" s="31">
        <v>95.757099999999994</v>
      </c>
    </row>
    <row r="6780" spans="1:19" x14ac:dyDescent="0.35">
      <c r="A6780" s="2">
        <v>42360</v>
      </c>
      <c r="B6780" s="31">
        <v>246.9179</v>
      </c>
      <c r="C6780" s="31">
        <v>898.73299999999995</v>
      </c>
      <c r="D6780" s="31">
        <v>243.874</v>
      </c>
      <c r="E6780" s="31">
        <v>419.4</v>
      </c>
      <c r="F6780" s="31">
        <v>89.721299999999999</v>
      </c>
      <c r="G6780" s="31">
        <v>388.02159999999998</v>
      </c>
      <c r="H6780" s="31">
        <v>12.02406</v>
      </c>
      <c r="I6780" s="31">
        <v>2712.806</v>
      </c>
      <c r="J6780" s="31">
        <v>4753.8050000000003</v>
      </c>
      <c r="K6780" s="31">
        <v>2785.395</v>
      </c>
      <c r="L6780" s="31">
        <v>183.3</v>
      </c>
      <c r="M6780" s="31">
        <v>171.62</v>
      </c>
      <c r="N6780" s="31">
        <v>146.87700000000001</v>
      </c>
      <c r="O6780" s="31">
        <v>69.039599999999993</v>
      </c>
      <c r="P6780" s="31">
        <v>93.133200000000002</v>
      </c>
      <c r="Q6780" s="31">
        <v>2014.9797000000001</v>
      </c>
      <c r="R6780" s="31">
        <v>98.234999999999999</v>
      </c>
      <c r="S6780" s="31">
        <v>95.4435</v>
      </c>
    </row>
    <row r="6781" spans="1:19" x14ac:dyDescent="0.35">
      <c r="A6781" s="2">
        <v>42361</v>
      </c>
      <c r="B6781" s="31">
        <v>255.8304</v>
      </c>
      <c r="C6781" s="31">
        <v>948.827</v>
      </c>
      <c r="D6781" s="31">
        <v>245.47730000000001</v>
      </c>
      <c r="E6781" s="31">
        <v>424.47680000000003</v>
      </c>
      <c r="F6781" s="31">
        <v>89.236800000000002</v>
      </c>
      <c r="G6781" s="31">
        <v>385.9402</v>
      </c>
      <c r="H6781" s="31">
        <v>12.261010000000001</v>
      </c>
      <c r="I6781" s="31">
        <v>2712.806</v>
      </c>
      <c r="J6781" s="31">
        <v>4747.3280000000004</v>
      </c>
      <c r="K6781" s="31">
        <v>2777.31</v>
      </c>
      <c r="L6781" s="31">
        <v>184.83</v>
      </c>
      <c r="M6781" s="31">
        <v>173.1</v>
      </c>
      <c r="N6781" s="31">
        <v>147.3809</v>
      </c>
      <c r="O6781" s="31">
        <v>68.977699999999999</v>
      </c>
      <c r="P6781" s="31">
        <v>92.394099999999995</v>
      </c>
      <c r="Q6781" s="31">
        <v>2036.817</v>
      </c>
      <c r="R6781" s="31">
        <v>98.340999999999994</v>
      </c>
      <c r="S6781" s="31">
        <v>97.384900000000002</v>
      </c>
    </row>
    <row r="6782" spans="1:19" x14ac:dyDescent="0.35">
      <c r="A6782" s="2">
        <v>42362</v>
      </c>
      <c r="B6782" s="31">
        <v>259.40890000000002</v>
      </c>
      <c r="C6782" s="31">
        <v>966.86400000000003</v>
      </c>
      <c r="D6782" s="31">
        <v>247.43680000000001</v>
      </c>
      <c r="E6782" s="31">
        <v>422.14060000000001</v>
      </c>
      <c r="F6782" s="31">
        <v>89.871700000000004</v>
      </c>
      <c r="G6782" s="31">
        <v>382.54419999999999</v>
      </c>
      <c r="H6782" s="31">
        <v>12.07296</v>
      </c>
      <c r="I6782" s="31">
        <v>2711.895</v>
      </c>
      <c r="J6782" s="31">
        <v>4753.8050000000003</v>
      </c>
      <c r="K6782" s="31">
        <v>2777.31</v>
      </c>
      <c r="L6782" s="31">
        <v>184.67</v>
      </c>
      <c r="M6782" s="31">
        <v>173.15</v>
      </c>
      <c r="N6782" s="31">
        <v>147.51689999999999</v>
      </c>
      <c r="O6782" s="31">
        <v>69.382099999999994</v>
      </c>
      <c r="P6782" s="31">
        <v>93.059799999999996</v>
      </c>
      <c r="Q6782" s="31">
        <v>2039.1787999999999</v>
      </c>
      <c r="R6782" s="31">
        <v>97.983999999999995</v>
      </c>
      <c r="S6782" s="31">
        <v>97.696299999999994</v>
      </c>
    </row>
    <row r="6783" spans="1:19" x14ac:dyDescent="0.35">
      <c r="A6783" s="2">
        <v>42363</v>
      </c>
      <c r="B6783" s="31">
        <v>259.40890000000002</v>
      </c>
      <c r="C6783" s="31">
        <v>966.86400000000003</v>
      </c>
      <c r="D6783" s="31">
        <v>247.43680000000001</v>
      </c>
      <c r="E6783" s="31">
        <v>422.14060000000001</v>
      </c>
      <c r="F6783" s="31">
        <v>89.871700000000004</v>
      </c>
      <c r="G6783" s="31">
        <v>382.54419999999999</v>
      </c>
      <c r="H6783" s="31">
        <v>12.07296</v>
      </c>
      <c r="I6783" s="31">
        <v>2712.0770000000002</v>
      </c>
      <c r="J6783" s="31">
        <v>4753.8050000000003</v>
      </c>
      <c r="K6783" s="31">
        <v>2777.31</v>
      </c>
      <c r="L6783" s="31">
        <v>184.67</v>
      </c>
      <c r="M6783" s="31">
        <v>173.15</v>
      </c>
      <c r="N6783" s="31">
        <v>147.51689999999999</v>
      </c>
      <c r="O6783" s="31">
        <v>69.382099999999994</v>
      </c>
      <c r="P6783" s="31">
        <v>93.059799999999996</v>
      </c>
      <c r="Q6783" s="31">
        <v>2039.7342000000001</v>
      </c>
      <c r="R6783" s="31">
        <v>97.846999999999994</v>
      </c>
      <c r="S6783" s="31">
        <v>97.696299999999994</v>
      </c>
    </row>
    <row r="6784" spans="1:19" x14ac:dyDescent="0.35">
      <c r="A6784" s="2">
        <v>42366</v>
      </c>
      <c r="B6784" s="31">
        <v>250.69890000000001</v>
      </c>
      <c r="C6784" s="31">
        <v>942.00699999999995</v>
      </c>
      <c r="D6784" s="31">
        <v>244.5866</v>
      </c>
      <c r="E6784" s="31">
        <v>422.14060000000001</v>
      </c>
      <c r="F6784" s="31">
        <v>89.236800000000002</v>
      </c>
      <c r="G6784" s="31">
        <v>377.3954</v>
      </c>
      <c r="H6784" s="31">
        <v>12.012779999999999</v>
      </c>
      <c r="I6784" s="31">
        <v>2713.8980000000001</v>
      </c>
      <c r="J6784" s="31">
        <v>4757.3379999999997</v>
      </c>
      <c r="K6784" s="31">
        <v>2795.7660000000001</v>
      </c>
      <c r="L6784" s="31">
        <v>184.45</v>
      </c>
      <c r="M6784" s="31">
        <v>172.69</v>
      </c>
      <c r="N6784" s="31">
        <v>147.60480000000001</v>
      </c>
      <c r="O6784" s="31">
        <v>69.382099999999994</v>
      </c>
      <c r="P6784" s="31">
        <v>93.059799999999996</v>
      </c>
      <c r="Q6784" s="31">
        <v>2029.6257000000001</v>
      </c>
      <c r="R6784" s="31">
        <v>97.918999999999997</v>
      </c>
      <c r="S6784" s="31">
        <v>95.912700000000001</v>
      </c>
    </row>
    <row r="6785" spans="1:19" x14ac:dyDescent="0.35">
      <c r="A6785" s="2">
        <v>42367</v>
      </c>
      <c r="B6785" s="31">
        <v>258.05849999999998</v>
      </c>
      <c r="C6785" s="31">
        <v>974.06399999999996</v>
      </c>
      <c r="D6785" s="31">
        <v>248.50569999999999</v>
      </c>
      <c r="E6785" s="31">
        <v>425.5102</v>
      </c>
      <c r="F6785" s="31">
        <v>89.211799999999997</v>
      </c>
      <c r="G6785" s="31">
        <v>379.3673</v>
      </c>
      <c r="H6785" s="31">
        <v>12.07672</v>
      </c>
      <c r="I6785" s="31">
        <v>2714.2620000000002</v>
      </c>
      <c r="J6785" s="31">
        <v>4734.3729999999996</v>
      </c>
      <c r="K6785" s="31">
        <v>2778.0129999999999</v>
      </c>
      <c r="L6785" s="31">
        <v>186.61</v>
      </c>
      <c r="M6785" s="31">
        <v>175.17</v>
      </c>
      <c r="N6785" s="31">
        <v>150.06030000000001</v>
      </c>
      <c r="O6785" s="31">
        <v>69.2453</v>
      </c>
      <c r="P6785" s="31">
        <v>92.603899999999996</v>
      </c>
      <c r="Q6785" s="31">
        <v>2031.4350999999999</v>
      </c>
      <c r="R6785" s="31">
        <v>98.100999999999999</v>
      </c>
      <c r="S6785" s="31">
        <v>96.214100000000002</v>
      </c>
    </row>
    <row r="6786" spans="1:19" x14ac:dyDescent="0.35">
      <c r="A6786" s="2">
        <v>42368</v>
      </c>
      <c r="B6786" s="31">
        <v>248.9434</v>
      </c>
      <c r="C6786" s="31">
        <v>942.46100000000001</v>
      </c>
      <c r="D6786" s="31">
        <v>241.5582</v>
      </c>
      <c r="E6786" s="31">
        <v>426.0718</v>
      </c>
      <c r="F6786" s="31">
        <v>88.526799999999994</v>
      </c>
      <c r="G6786" s="31">
        <v>381.33920000000001</v>
      </c>
      <c r="H6786" s="31">
        <v>12.14442</v>
      </c>
      <c r="I6786" s="31">
        <v>2714.08</v>
      </c>
      <c r="J6786" s="31">
        <v>4732.607</v>
      </c>
      <c r="K6786" s="31">
        <v>2778.7159999999999</v>
      </c>
      <c r="L6786" s="31">
        <v>184.97</v>
      </c>
      <c r="M6786" s="31">
        <v>172.66</v>
      </c>
      <c r="N6786" s="31">
        <v>148.63659999999999</v>
      </c>
      <c r="O6786" s="31">
        <v>69.195499999999996</v>
      </c>
      <c r="P6786" s="31">
        <v>92.645099999999999</v>
      </c>
      <c r="Q6786" s="31">
        <v>2010.5251000000001</v>
      </c>
      <c r="R6786" s="31">
        <v>98.266000000000005</v>
      </c>
      <c r="S6786" s="31">
        <v>94.893500000000003</v>
      </c>
    </row>
    <row r="6787" spans="1:19" x14ac:dyDescent="0.35">
      <c r="A6787" s="2">
        <v>42369</v>
      </c>
      <c r="B6787" s="31">
        <v>254.3449</v>
      </c>
      <c r="C6787" s="31">
        <v>963.226</v>
      </c>
      <c r="D6787" s="31">
        <v>238.17349999999999</v>
      </c>
      <c r="E6787" s="31">
        <v>423.33120000000002</v>
      </c>
      <c r="F6787" s="31">
        <v>88.560199999999995</v>
      </c>
      <c r="G6787" s="31">
        <v>378.71</v>
      </c>
      <c r="H6787" s="31">
        <v>12.07672</v>
      </c>
      <c r="I6787" s="31">
        <v>2714.08</v>
      </c>
      <c r="J6787" s="31">
        <v>4743.7950000000001</v>
      </c>
      <c r="K6787" s="31">
        <v>2778.7159999999999</v>
      </c>
      <c r="L6787" s="31">
        <v>183.26</v>
      </c>
      <c r="M6787" s="31">
        <v>170.93</v>
      </c>
      <c r="N6787" s="31">
        <v>146.773</v>
      </c>
      <c r="O6787" s="31">
        <v>69.354100000000003</v>
      </c>
      <c r="P6787" s="31">
        <v>92.214299999999994</v>
      </c>
      <c r="Q6787" s="31">
        <v>2017.2833000000001</v>
      </c>
      <c r="R6787" s="31">
        <v>98.631</v>
      </c>
      <c r="S6787" s="31">
        <v>94.932599999999994</v>
      </c>
    </row>
    <row r="6788" spans="1:19" x14ac:dyDescent="0.35">
      <c r="A6788" s="2">
        <v>42370</v>
      </c>
      <c r="B6788" s="31">
        <v>254.3449</v>
      </c>
      <c r="C6788" s="31">
        <v>963.226</v>
      </c>
      <c r="D6788" s="31">
        <v>238.17349999999999</v>
      </c>
      <c r="E6788" s="31">
        <v>423.33120000000002</v>
      </c>
      <c r="F6788" s="31">
        <v>88.560199999999995</v>
      </c>
      <c r="G6788" s="31">
        <v>378.71</v>
      </c>
      <c r="H6788" s="31">
        <v>12.07672</v>
      </c>
      <c r="I6788" s="31">
        <v>2714.08</v>
      </c>
      <c r="J6788" s="31">
        <v>4743.7950000000001</v>
      </c>
      <c r="K6788" s="31">
        <v>2778.7159999999999</v>
      </c>
      <c r="L6788" s="31">
        <v>183.26</v>
      </c>
      <c r="M6788" s="31">
        <v>170.93</v>
      </c>
      <c r="N6788" s="31">
        <v>146.773</v>
      </c>
      <c r="O6788" s="31">
        <v>69.354100000000003</v>
      </c>
      <c r="P6788" s="31">
        <v>92.214299999999994</v>
      </c>
      <c r="Q6788" s="31">
        <v>2017.4554000000001</v>
      </c>
      <c r="R6788" s="31">
        <v>98.683000000000007</v>
      </c>
      <c r="S6788" s="31">
        <v>94.932599999999994</v>
      </c>
    </row>
    <row r="6789" spans="1:19" x14ac:dyDescent="0.35">
      <c r="A6789" s="2">
        <v>42373</v>
      </c>
      <c r="B6789" s="31">
        <v>253.8723</v>
      </c>
      <c r="C6789" s="31">
        <v>978.15599999999995</v>
      </c>
      <c r="D6789" s="31">
        <v>239.77680000000001</v>
      </c>
      <c r="E6789" s="31">
        <v>414.75</v>
      </c>
      <c r="F6789" s="31">
        <v>89.813199999999995</v>
      </c>
      <c r="G6789" s="31">
        <v>375.0949</v>
      </c>
      <c r="H6789" s="31">
        <v>11.749510000000001</v>
      </c>
      <c r="I6789" s="31">
        <v>2715.355</v>
      </c>
      <c r="J6789" s="31">
        <v>4753.2160000000003</v>
      </c>
      <c r="K6789" s="31">
        <v>2794.0079999999998</v>
      </c>
      <c r="L6789" s="31">
        <v>180.87</v>
      </c>
      <c r="M6789" s="31">
        <v>167.07</v>
      </c>
      <c r="N6789" s="31">
        <v>144.1097</v>
      </c>
      <c r="O6789" s="31">
        <v>69.935299999999998</v>
      </c>
      <c r="P6789" s="31">
        <v>91.715500000000006</v>
      </c>
      <c r="Q6789" s="31">
        <v>1950.3889999999999</v>
      </c>
      <c r="R6789" s="31">
        <v>98.869</v>
      </c>
      <c r="S6789" s="31">
        <v>90.697100000000006</v>
      </c>
    </row>
    <row r="6790" spans="1:19" x14ac:dyDescent="0.35">
      <c r="A6790" s="2">
        <v>42374</v>
      </c>
      <c r="B6790" s="31">
        <v>249.07839999999999</v>
      </c>
      <c r="C6790" s="31">
        <v>952.38900000000001</v>
      </c>
      <c r="D6790" s="31">
        <v>239.95490000000001</v>
      </c>
      <c r="E6790" s="31">
        <v>417.62540000000001</v>
      </c>
      <c r="F6790" s="31">
        <v>90.080500000000001</v>
      </c>
      <c r="G6790" s="31">
        <v>375.64260000000002</v>
      </c>
      <c r="H6790" s="31">
        <v>11.505039999999999</v>
      </c>
      <c r="I6790" s="31">
        <v>2715.355</v>
      </c>
      <c r="J6790" s="31">
        <v>4756.7489999999998</v>
      </c>
      <c r="K6790" s="31">
        <v>2798.578</v>
      </c>
      <c r="L6790" s="31">
        <v>181.12</v>
      </c>
      <c r="M6790" s="31">
        <v>167.36</v>
      </c>
      <c r="N6790" s="31">
        <v>143.44579999999999</v>
      </c>
      <c r="O6790" s="31">
        <v>70.009200000000007</v>
      </c>
      <c r="P6790" s="31">
        <v>91.004599999999996</v>
      </c>
      <c r="Q6790" s="31">
        <v>1952.1368</v>
      </c>
      <c r="R6790" s="31">
        <v>99.403999999999996</v>
      </c>
      <c r="S6790" s="31">
        <v>90.129800000000003</v>
      </c>
    </row>
    <row r="6791" spans="1:19" x14ac:dyDescent="0.35">
      <c r="A6791" s="2">
        <v>42375</v>
      </c>
      <c r="B6791" s="31">
        <v>233.81909999999999</v>
      </c>
      <c r="C6791" s="31">
        <v>880.46900000000005</v>
      </c>
      <c r="D6791" s="31">
        <v>230.15719999999999</v>
      </c>
      <c r="E6791" s="31">
        <v>415.4015</v>
      </c>
      <c r="F6791" s="31">
        <v>91.208200000000005</v>
      </c>
      <c r="G6791" s="31">
        <v>378.92910000000001</v>
      </c>
      <c r="H6791" s="31">
        <v>11.211679999999999</v>
      </c>
      <c r="I6791" s="31">
        <v>2716.4479999999999</v>
      </c>
      <c r="J6791" s="31">
        <v>4779.7139999999999</v>
      </c>
      <c r="K6791" s="31">
        <v>2809.8270000000002</v>
      </c>
      <c r="L6791" s="31">
        <v>178.8</v>
      </c>
      <c r="M6791" s="31">
        <v>164.84</v>
      </c>
      <c r="N6791" s="31">
        <v>142.2621</v>
      </c>
      <c r="O6791" s="31">
        <v>70.306299999999993</v>
      </c>
      <c r="P6791" s="31">
        <v>91.248500000000007</v>
      </c>
      <c r="Q6791" s="31">
        <v>1930.1422</v>
      </c>
      <c r="R6791" s="31">
        <v>99.180999999999997</v>
      </c>
      <c r="S6791" s="31">
        <v>89.004900000000006</v>
      </c>
    </row>
    <row r="6792" spans="1:19" x14ac:dyDescent="0.35">
      <c r="A6792" s="2">
        <v>42376</v>
      </c>
      <c r="B6792" s="31">
        <v>230.17310000000001</v>
      </c>
      <c r="C6792" s="31">
        <v>868.495</v>
      </c>
      <c r="D6792" s="31">
        <v>231.5823</v>
      </c>
      <c r="E6792" s="31">
        <v>406.73050000000001</v>
      </c>
      <c r="F6792" s="31">
        <v>92.536299999999997</v>
      </c>
      <c r="G6792" s="31">
        <v>378.81959999999998</v>
      </c>
      <c r="H6792" s="31">
        <v>11.143980000000001</v>
      </c>
      <c r="I6792" s="31">
        <v>2717.5410000000002</v>
      </c>
      <c r="J6792" s="31">
        <v>4789.1350000000002</v>
      </c>
      <c r="K6792" s="31">
        <v>2800.8629999999998</v>
      </c>
      <c r="L6792" s="31">
        <v>174.03</v>
      </c>
      <c r="M6792" s="31">
        <v>159.79</v>
      </c>
      <c r="N6792" s="31">
        <v>137.22329999999999</v>
      </c>
      <c r="O6792" s="31">
        <v>70.619699999999995</v>
      </c>
      <c r="P6792" s="31">
        <v>91.945899999999995</v>
      </c>
      <c r="Q6792" s="31">
        <v>1876.9733000000001</v>
      </c>
      <c r="R6792" s="31">
        <v>98.218999999999994</v>
      </c>
      <c r="S6792" s="31">
        <v>86.011600000000001</v>
      </c>
    </row>
    <row r="6793" spans="1:19" x14ac:dyDescent="0.35">
      <c r="A6793" s="2">
        <v>42377</v>
      </c>
      <c r="B6793" s="31">
        <v>229.09280000000001</v>
      </c>
      <c r="C6793" s="31">
        <v>854.62699999999995</v>
      </c>
      <c r="D6793" s="31">
        <v>218.57810000000001</v>
      </c>
      <c r="E6793" s="31">
        <v>403.09140000000002</v>
      </c>
      <c r="F6793" s="31">
        <v>91.709400000000002</v>
      </c>
      <c r="G6793" s="31">
        <v>379.14819999999997</v>
      </c>
      <c r="H6793" s="31">
        <v>11.34708</v>
      </c>
      <c r="I6793" s="31">
        <v>2719.3620000000001</v>
      </c>
      <c r="J6793" s="31">
        <v>4800.3230000000003</v>
      </c>
      <c r="K6793" s="31">
        <v>2809.3</v>
      </c>
      <c r="L6793" s="31">
        <v>172.09</v>
      </c>
      <c r="M6793" s="31">
        <v>157.29</v>
      </c>
      <c r="N6793" s="31">
        <v>136.3355</v>
      </c>
      <c r="O6793" s="31">
        <v>70.849999999999994</v>
      </c>
      <c r="P6793" s="31">
        <v>92.558499999999995</v>
      </c>
      <c r="Q6793" s="31">
        <v>1880.0407</v>
      </c>
      <c r="R6793" s="31">
        <v>98.54</v>
      </c>
      <c r="S6793" s="31">
        <v>86.187700000000007</v>
      </c>
    </row>
    <row r="6794" spans="1:19" x14ac:dyDescent="0.35">
      <c r="A6794" s="2">
        <v>42380</v>
      </c>
      <c r="B6794" s="31">
        <v>215.3142</v>
      </c>
      <c r="C6794" s="31">
        <v>842.68499999999995</v>
      </c>
      <c r="D6794" s="31">
        <v>213.1942</v>
      </c>
      <c r="E6794" s="31">
        <v>394.06540000000001</v>
      </c>
      <c r="F6794" s="31">
        <v>91.562399999999997</v>
      </c>
      <c r="G6794" s="31">
        <v>377.3954</v>
      </c>
      <c r="H6794" s="31">
        <v>10.91456</v>
      </c>
      <c r="I6794" s="31">
        <v>2719.3620000000001</v>
      </c>
      <c r="J6794" s="31">
        <v>4798.5569999999998</v>
      </c>
      <c r="K6794" s="31">
        <v>2803.8510000000001</v>
      </c>
      <c r="L6794" s="31">
        <v>172.34</v>
      </c>
      <c r="M6794" s="31">
        <v>156.80000000000001</v>
      </c>
      <c r="N6794" s="31">
        <v>136.70339999999999</v>
      </c>
      <c r="O6794" s="31">
        <v>71.074299999999994</v>
      </c>
      <c r="P6794" s="31">
        <v>92.12</v>
      </c>
      <c r="Q6794" s="31">
        <v>1837.5753999999999</v>
      </c>
      <c r="R6794" s="31">
        <v>98.724999999999994</v>
      </c>
      <c r="S6794" s="31">
        <v>83.517200000000003</v>
      </c>
    </row>
    <row r="6795" spans="1:19" x14ac:dyDescent="0.35">
      <c r="A6795" s="2">
        <v>42381</v>
      </c>
      <c r="B6795" s="31">
        <v>208.9453</v>
      </c>
      <c r="C6795" s="31">
        <v>821.81600000000003</v>
      </c>
      <c r="D6795" s="31">
        <v>208.29839999999999</v>
      </c>
      <c r="E6795" s="31">
        <v>390.83980000000003</v>
      </c>
      <c r="F6795" s="31">
        <v>90.637</v>
      </c>
      <c r="G6795" s="31">
        <v>383.20150000000001</v>
      </c>
      <c r="H6795" s="31">
        <v>10.756600000000001</v>
      </c>
      <c r="I6795" s="31">
        <v>2720.2719999999999</v>
      </c>
      <c r="J6795" s="31">
        <v>4816.2219999999998</v>
      </c>
      <c r="K6795" s="31">
        <v>2804.5540000000001</v>
      </c>
      <c r="L6795" s="31">
        <v>173.31</v>
      </c>
      <c r="M6795" s="31">
        <v>156.62</v>
      </c>
      <c r="N6795" s="31">
        <v>137.9751</v>
      </c>
      <c r="O6795" s="31">
        <v>70.718299999999999</v>
      </c>
      <c r="P6795" s="31">
        <v>91.880399999999995</v>
      </c>
      <c r="Q6795" s="31">
        <v>1837.2017000000001</v>
      </c>
      <c r="R6795" s="31">
        <v>98.974000000000004</v>
      </c>
      <c r="S6795" s="31">
        <v>82.539100000000005</v>
      </c>
    </row>
    <row r="6796" spans="1:19" x14ac:dyDescent="0.35">
      <c r="A6796" s="2">
        <v>42382</v>
      </c>
      <c r="B6796" s="31">
        <v>204.4573</v>
      </c>
      <c r="C6796" s="31">
        <v>799.87599999999998</v>
      </c>
      <c r="D6796" s="31">
        <v>204.6901</v>
      </c>
      <c r="E6796" s="31">
        <v>394.52330000000001</v>
      </c>
      <c r="F6796" s="31">
        <v>90.800700000000006</v>
      </c>
      <c r="G6796" s="31">
        <v>385.61160000000001</v>
      </c>
      <c r="H6796" s="31">
        <v>10.876950000000001</v>
      </c>
      <c r="I6796" s="31">
        <v>2722.4580000000001</v>
      </c>
      <c r="J6796" s="31">
        <v>4825.0550000000003</v>
      </c>
      <c r="K6796" s="31">
        <v>2811.2330000000002</v>
      </c>
      <c r="L6796" s="31">
        <v>169.39</v>
      </c>
      <c r="M6796" s="31">
        <v>152.1</v>
      </c>
      <c r="N6796" s="31">
        <v>133.59219999999999</v>
      </c>
      <c r="O6796" s="31">
        <v>70.506100000000004</v>
      </c>
      <c r="P6796" s="31">
        <v>92.077399999999997</v>
      </c>
      <c r="Q6796" s="31">
        <v>1853.2987000000001</v>
      </c>
      <c r="R6796" s="31">
        <v>98.933000000000007</v>
      </c>
      <c r="S6796" s="31">
        <v>84.074799999999996</v>
      </c>
    </row>
    <row r="6797" spans="1:19" x14ac:dyDescent="0.35">
      <c r="A6797" s="2">
        <v>42383</v>
      </c>
      <c r="B6797" s="31">
        <v>208.31299999999999</v>
      </c>
      <c r="C6797" s="31">
        <v>810.697</v>
      </c>
      <c r="D6797" s="31">
        <v>202.0069</v>
      </c>
      <c r="E6797" s="31">
        <v>396.71539999999999</v>
      </c>
      <c r="F6797" s="31">
        <v>89.66</v>
      </c>
      <c r="G6797" s="31">
        <v>386.59750000000003</v>
      </c>
      <c r="H6797" s="31">
        <v>10.74531</v>
      </c>
      <c r="I6797" s="31">
        <v>2720.2719999999999</v>
      </c>
      <c r="J6797" s="31">
        <v>4816.2219999999998</v>
      </c>
      <c r="K6797" s="31">
        <v>2810.1790000000001</v>
      </c>
      <c r="L6797" s="31">
        <v>172.36</v>
      </c>
      <c r="M6797" s="31">
        <v>154.16</v>
      </c>
      <c r="N6797" s="31">
        <v>136.20760000000001</v>
      </c>
      <c r="O6797" s="31">
        <v>70.625799999999998</v>
      </c>
      <c r="P6797" s="31">
        <v>91.983500000000006</v>
      </c>
      <c r="Q6797" s="31">
        <v>1837.0006000000001</v>
      </c>
      <c r="R6797" s="31">
        <v>99.088999999999999</v>
      </c>
      <c r="S6797" s="31">
        <v>82.6858</v>
      </c>
    </row>
    <row r="6798" spans="1:19" x14ac:dyDescent="0.35">
      <c r="A6798" s="2">
        <v>42384</v>
      </c>
      <c r="B6798" s="31">
        <v>194.98150000000001</v>
      </c>
      <c r="C6798" s="31">
        <v>773.28300000000002</v>
      </c>
      <c r="D6798" s="31">
        <v>198.19540000000001</v>
      </c>
      <c r="E6798" s="31">
        <v>389.05650000000003</v>
      </c>
      <c r="F6798" s="31">
        <v>91.087900000000005</v>
      </c>
      <c r="G6798" s="31">
        <v>385.17340000000002</v>
      </c>
      <c r="H6798" s="31">
        <v>10.925840000000001</v>
      </c>
      <c r="I6798" s="31">
        <v>2723.0039999999999</v>
      </c>
      <c r="J6798" s="31">
        <v>4839.7759999999998</v>
      </c>
      <c r="K6798" s="31">
        <v>2822.1309999999999</v>
      </c>
      <c r="L6798" s="31">
        <v>168.81</v>
      </c>
      <c r="M6798" s="31">
        <v>151.94999999999999</v>
      </c>
      <c r="N6798" s="31">
        <v>132.4725</v>
      </c>
      <c r="O6798" s="31">
        <v>71.363</v>
      </c>
      <c r="P6798" s="31">
        <v>92.937700000000007</v>
      </c>
      <c r="Q6798" s="31">
        <v>1801.5242000000001</v>
      </c>
      <c r="R6798" s="31">
        <v>98.956000000000003</v>
      </c>
      <c r="S6798" s="31">
        <v>80.661000000000001</v>
      </c>
    </row>
    <row r="6799" spans="1:19" x14ac:dyDescent="0.35">
      <c r="A6799" s="2">
        <v>42387</v>
      </c>
      <c r="B6799" s="31">
        <v>194.98150000000001</v>
      </c>
      <c r="C6799" s="31">
        <v>773.28300000000002</v>
      </c>
      <c r="D6799" s="31">
        <v>198.19540000000001</v>
      </c>
      <c r="E6799" s="31">
        <v>389.05650000000003</v>
      </c>
      <c r="F6799" s="31">
        <v>91.087900000000005</v>
      </c>
      <c r="G6799" s="31">
        <v>385.17340000000002</v>
      </c>
      <c r="H6799" s="31">
        <v>10.925840000000001</v>
      </c>
      <c r="I6799" s="31">
        <v>2725.5540000000001</v>
      </c>
      <c r="J6799" s="31">
        <v>4839.7759999999998</v>
      </c>
      <c r="K6799" s="31">
        <v>2821.9549999999999</v>
      </c>
      <c r="L6799" s="31">
        <v>168.81</v>
      </c>
      <c r="M6799" s="31">
        <v>151.94999999999999</v>
      </c>
      <c r="N6799" s="31">
        <v>132.4725</v>
      </c>
      <c r="O6799" s="31">
        <v>71.038700000000006</v>
      </c>
      <c r="P6799" s="31">
        <v>92.2864</v>
      </c>
      <c r="Q6799" s="31">
        <v>1786.7963</v>
      </c>
      <c r="R6799" s="31">
        <v>98.956000000000003</v>
      </c>
      <c r="S6799" s="31">
        <v>79.897999999999996</v>
      </c>
    </row>
    <row r="6800" spans="1:19" x14ac:dyDescent="0.35">
      <c r="A6800" s="2">
        <v>42388</v>
      </c>
      <c r="B6800" s="31">
        <v>193.5367</v>
      </c>
      <c r="C6800" s="31">
        <v>778.38499999999999</v>
      </c>
      <c r="D6800" s="31">
        <v>192.6515</v>
      </c>
      <c r="E6800" s="31">
        <v>396.0641</v>
      </c>
      <c r="F6800" s="31">
        <v>90.945999999999998</v>
      </c>
      <c r="G6800" s="31">
        <v>387.14530000000002</v>
      </c>
      <c r="H6800" s="31">
        <v>11.03491</v>
      </c>
      <c r="I6800" s="31">
        <v>2723.5509999999999</v>
      </c>
      <c r="J6800" s="31">
        <v>4837.42</v>
      </c>
      <c r="K6800" s="31">
        <v>2818.2640000000001</v>
      </c>
      <c r="L6800" s="31">
        <v>168.63</v>
      </c>
      <c r="M6800" s="31">
        <v>149.57</v>
      </c>
      <c r="N6800" s="31">
        <v>132.5924</v>
      </c>
      <c r="O6800" s="31">
        <v>70.802499999999995</v>
      </c>
      <c r="P6800" s="31">
        <v>92.479200000000006</v>
      </c>
      <c r="Q6800" s="31">
        <v>1814.6301000000001</v>
      </c>
      <c r="R6800" s="31">
        <v>98.991</v>
      </c>
      <c r="S6800" s="31">
        <v>82.001099999999994</v>
      </c>
    </row>
    <row r="6801" spans="1:19" x14ac:dyDescent="0.35">
      <c r="A6801" s="2">
        <v>42389</v>
      </c>
      <c r="B6801" s="31">
        <v>187.9545</v>
      </c>
      <c r="C6801" s="31">
        <v>770.99</v>
      </c>
      <c r="D6801" s="31">
        <v>176.71270000000001</v>
      </c>
      <c r="E6801" s="31">
        <v>391.6619</v>
      </c>
      <c r="F6801" s="31">
        <v>92.365600000000001</v>
      </c>
      <c r="G6801" s="31">
        <v>382.98239999999998</v>
      </c>
      <c r="H6801" s="31">
        <v>10.56854</v>
      </c>
      <c r="I6801" s="31">
        <v>2724.0970000000002</v>
      </c>
      <c r="J6801" s="31">
        <v>4855.674</v>
      </c>
      <c r="K6801" s="31">
        <v>2835.1379999999999</v>
      </c>
      <c r="L6801" s="31">
        <v>167.01</v>
      </c>
      <c r="M6801" s="31">
        <v>150.84</v>
      </c>
      <c r="N6801" s="31">
        <v>132.22450000000001</v>
      </c>
      <c r="O6801" s="31">
        <v>71.733699999999999</v>
      </c>
      <c r="P6801" s="31">
        <v>92.463899999999995</v>
      </c>
      <c r="Q6801" s="31">
        <v>1759.6953000000001</v>
      </c>
      <c r="R6801" s="31">
        <v>99.090999999999994</v>
      </c>
      <c r="S6801" s="31">
        <v>78.3035</v>
      </c>
    </row>
    <row r="6802" spans="1:19" x14ac:dyDescent="0.35">
      <c r="A6802" s="2">
        <v>42390</v>
      </c>
      <c r="B6802" s="31">
        <v>195.63820000000001</v>
      </c>
      <c r="C6802" s="31">
        <v>780.01099999999997</v>
      </c>
      <c r="D6802" s="31">
        <v>184.68209999999999</v>
      </c>
      <c r="E6802" s="31">
        <v>398.31009999999998</v>
      </c>
      <c r="F6802" s="31">
        <v>91.680800000000005</v>
      </c>
      <c r="G6802" s="31">
        <v>384.95429999999999</v>
      </c>
      <c r="H6802" s="31">
        <v>10.73779</v>
      </c>
      <c r="I6802" s="31">
        <v>2722.64</v>
      </c>
      <c r="J6802" s="31">
        <v>4848.0190000000002</v>
      </c>
      <c r="K6802" s="31">
        <v>2841.9920000000002</v>
      </c>
      <c r="L6802" s="31">
        <v>167.55</v>
      </c>
      <c r="M6802" s="31">
        <v>149.9</v>
      </c>
      <c r="N6802" s="31">
        <v>132.13650000000001</v>
      </c>
      <c r="O6802" s="31">
        <v>71.0886</v>
      </c>
      <c r="P6802" s="31">
        <v>91.833799999999997</v>
      </c>
      <c r="Q6802" s="31">
        <v>1748.9640999999999</v>
      </c>
      <c r="R6802" s="31">
        <v>99.055999999999997</v>
      </c>
      <c r="S6802" s="31">
        <v>77.736199999999997</v>
      </c>
    </row>
    <row r="6803" spans="1:19" x14ac:dyDescent="0.35">
      <c r="A6803" s="2">
        <v>42391</v>
      </c>
      <c r="B6803" s="31">
        <v>215.66829999999999</v>
      </c>
      <c r="C6803" s="31">
        <v>819.34799999999996</v>
      </c>
      <c r="D6803" s="31">
        <v>201.31389999999999</v>
      </c>
      <c r="E6803" s="31">
        <v>399.65769999999998</v>
      </c>
      <c r="F6803" s="31">
        <v>91.547200000000004</v>
      </c>
      <c r="G6803" s="31">
        <v>384.0779</v>
      </c>
      <c r="H6803" s="31">
        <v>10.801729999999999</v>
      </c>
      <c r="I6803" s="31">
        <v>2721.7289999999998</v>
      </c>
      <c r="J6803" s="31">
        <v>4836.8320000000003</v>
      </c>
      <c r="K6803" s="31">
        <v>2838.3009999999999</v>
      </c>
      <c r="L6803" s="31">
        <v>170.99</v>
      </c>
      <c r="M6803" s="31">
        <v>153.44999999999999</v>
      </c>
      <c r="N6803" s="31">
        <v>135.88759999999999</v>
      </c>
      <c r="O6803" s="31">
        <v>70.367900000000006</v>
      </c>
      <c r="P6803" s="31">
        <v>91.840199999999996</v>
      </c>
      <c r="Q6803" s="31">
        <v>1805.1913999999999</v>
      </c>
      <c r="R6803" s="31">
        <v>99.573999999999998</v>
      </c>
      <c r="S6803" s="31">
        <v>79.504400000000004</v>
      </c>
    </row>
    <row r="6804" spans="1:19" x14ac:dyDescent="0.35">
      <c r="A6804" s="2">
        <v>42394</v>
      </c>
      <c r="B6804" s="31">
        <v>205.62039999999999</v>
      </c>
      <c r="C6804" s="31">
        <v>778.23699999999997</v>
      </c>
      <c r="D6804" s="31">
        <v>196.80950000000001</v>
      </c>
      <c r="E6804" s="31">
        <v>397.11970000000002</v>
      </c>
      <c r="F6804" s="31">
        <v>92.323800000000006</v>
      </c>
      <c r="G6804" s="31">
        <v>385.83069999999998</v>
      </c>
      <c r="H6804" s="31">
        <v>10.60239</v>
      </c>
      <c r="I6804" s="31">
        <v>2722.4580000000001</v>
      </c>
      <c r="J6804" s="31">
        <v>4843.3090000000002</v>
      </c>
      <c r="K6804" s="31">
        <v>2840.2350000000001</v>
      </c>
      <c r="L6804" s="31">
        <v>168.38</v>
      </c>
      <c r="M6804" s="31">
        <v>150.25</v>
      </c>
      <c r="N6804" s="31">
        <v>133.94409999999999</v>
      </c>
      <c r="O6804" s="31">
        <v>70.319500000000005</v>
      </c>
      <c r="P6804" s="31">
        <v>91.905900000000003</v>
      </c>
      <c r="Q6804" s="31">
        <v>1818.9864</v>
      </c>
      <c r="R6804" s="31">
        <v>99.36</v>
      </c>
      <c r="S6804" s="31">
        <v>79.551299999999998</v>
      </c>
    </row>
    <row r="6805" spans="1:19" x14ac:dyDescent="0.35">
      <c r="A6805" s="2">
        <v>42395</v>
      </c>
      <c r="B6805" s="31">
        <v>213.89510000000001</v>
      </c>
      <c r="C6805" s="31">
        <v>790.06700000000001</v>
      </c>
      <c r="D6805" s="31">
        <v>201.14070000000001</v>
      </c>
      <c r="E6805" s="31">
        <v>408.23750000000001</v>
      </c>
      <c r="F6805" s="31">
        <v>93.576400000000007</v>
      </c>
      <c r="G6805" s="31">
        <v>384.0779</v>
      </c>
      <c r="H6805" s="31">
        <v>10.64</v>
      </c>
      <c r="I6805" s="31">
        <v>2723.3679999999999</v>
      </c>
      <c r="J6805" s="31">
        <v>4853.3190000000004</v>
      </c>
      <c r="K6805" s="31">
        <v>2847.4409999999998</v>
      </c>
      <c r="L6805" s="31">
        <v>170.7</v>
      </c>
      <c r="M6805" s="31">
        <v>153.19</v>
      </c>
      <c r="N6805" s="31">
        <v>135.22380000000001</v>
      </c>
      <c r="O6805" s="31">
        <v>70.413399999999996</v>
      </c>
      <c r="P6805" s="31">
        <v>92.039500000000004</v>
      </c>
      <c r="Q6805" s="31">
        <v>1799.2638999999999</v>
      </c>
      <c r="R6805" s="31">
        <v>99.087000000000003</v>
      </c>
      <c r="S6805" s="31">
        <v>77.560900000000004</v>
      </c>
    </row>
    <row r="6806" spans="1:19" x14ac:dyDescent="0.35">
      <c r="A6806" s="2">
        <v>42396</v>
      </c>
      <c r="B6806" s="31">
        <v>222.82660000000001</v>
      </c>
      <c r="C6806" s="31">
        <v>788.95799999999997</v>
      </c>
      <c r="D6806" s="31">
        <v>207.3776</v>
      </c>
      <c r="E6806" s="31">
        <v>412.84190000000001</v>
      </c>
      <c r="F6806" s="31">
        <v>93.217299999999994</v>
      </c>
      <c r="G6806" s="31">
        <v>386.92619999999999</v>
      </c>
      <c r="H6806" s="31">
        <v>10.395530000000001</v>
      </c>
      <c r="I6806" s="31">
        <v>2723.915</v>
      </c>
      <c r="J6806" s="31">
        <v>4855.0860000000002</v>
      </c>
      <c r="K6806" s="31">
        <v>2848.1439999999998</v>
      </c>
      <c r="L6806" s="31">
        <v>168.81</v>
      </c>
      <c r="M6806" s="31">
        <v>150.84</v>
      </c>
      <c r="N6806" s="31">
        <v>132.0326</v>
      </c>
      <c r="O6806" s="31">
        <v>70.226699999999994</v>
      </c>
      <c r="P6806" s="31">
        <v>92.228300000000004</v>
      </c>
      <c r="Q6806" s="31">
        <v>1818.7551000000001</v>
      </c>
      <c r="R6806" s="31">
        <v>98.902000000000001</v>
      </c>
      <c r="S6806" s="31">
        <v>77.621499999999997</v>
      </c>
    </row>
    <row r="6807" spans="1:19" x14ac:dyDescent="0.35">
      <c r="A6807" s="2">
        <v>42397</v>
      </c>
      <c r="B6807" s="31">
        <v>228.5401</v>
      </c>
      <c r="C6807" s="31">
        <v>813.58100000000002</v>
      </c>
      <c r="D6807" s="31">
        <v>218.119</v>
      </c>
      <c r="E6807" s="31">
        <v>407.45139999999998</v>
      </c>
      <c r="F6807" s="31">
        <v>93.200599999999994</v>
      </c>
      <c r="G6807" s="31">
        <v>380.24369999999999</v>
      </c>
      <c r="H6807" s="31">
        <v>10.49708</v>
      </c>
      <c r="I6807" s="31">
        <v>2723.0039999999999</v>
      </c>
      <c r="J6807" s="31">
        <v>4861.5630000000001</v>
      </c>
      <c r="K6807" s="31">
        <v>2856.933</v>
      </c>
      <c r="L6807" s="31">
        <v>169.32</v>
      </c>
      <c r="M6807" s="31">
        <v>150.63999999999999</v>
      </c>
      <c r="N6807" s="31">
        <v>132.88839999999999</v>
      </c>
      <c r="O6807" s="31">
        <v>70.247699999999995</v>
      </c>
      <c r="P6807" s="31">
        <v>92.802300000000002</v>
      </c>
      <c r="Q6807" s="31">
        <v>1834.7275</v>
      </c>
      <c r="R6807" s="31">
        <v>98.51</v>
      </c>
      <c r="S6807" s="31">
        <v>78.930800000000005</v>
      </c>
    </row>
    <row r="6808" spans="1:19" x14ac:dyDescent="0.35">
      <c r="A6808" s="2">
        <v>42398</v>
      </c>
      <c r="B6808" s="31">
        <v>236.35509999999999</v>
      </c>
      <c r="C6808" s="31">
        <v>837.24199999999996</v>
      </c>
      <c r="D6808" s="31">
        <v>216.2133</v>
      </c>
      <c r="E6808" s="31">
        <v>410.214</v>
      </c>
      <c r="F6808" s="31">
        <v>93.225700000000003</v>
      </c>
      <c r="G6808" s="31">
        <v>386.59750000000003</v>
      </c>
      <c r="H6808" s="31">
        <v>10.38425</v>
      </c>
      <c r="I6808" s="31">
        <v>2739.2130000000002</v>
      </c>
      <c r="J6808" s="31">
        <v>4882.1719999999996</v>
      </c>
      <c r="K6808" s="31">
        <v>2874.1579999999999</v>
      </c>
      <c r="L6808" s="31">
        <v>173.76</v>
      </c>
      <c r="M6808" s="31">
        <v>155.81</v>
      </c>
      <c r="N6808" s="31">
        <v>136.3835</v>
      </c>
      <c r="O6808" s="31">
        <v>68.875799999999998</v>
      </c>
      <c r="P6808" s="31">
        <v>91.792000000000002</v>
      </c>
      <c r="Q6808" s="31">
        <v>1885.8737000000001</v>
      </c>
      <c r="R6808" s="31">
        <v>99.605999999999995</v>
      </c>
      <c r="S6808" s="31">
        <v>80.992500000000007</v>
      </c>
    </row>
    <row r="6809" spans="1:19" x14ac:dyDescent="0.35">
      <c r="A6809" s="2">
        <v>42401</v>
      </c>
      <c r="B6809" s="31">
        <v>224.86240000000001</v>
      </c>
      <c r="C6809" s="31">
        <v>800.78899999999999</v>
      </c>
      <c r="D6809" s="31">
        <v>213.09479999999999</v>
      </c>
      <c r="E6809" s="31">
        <v>410.12419999999997</v>
      </c>
      <c r="F6809" s="31">
        <v>94.194299999999998</v>
      </c>
      <c r="G6809" s="31">
        <v>385.9402</v>
      </c>
      <c r="H6809" s="31">
        <v>10.78668</v>
      </c>
      <c r="I6809" s="31">
        <v>2741.7620000000002</v>
      </c>
      <c r="J6809" s="31">
        <v>4866.8620000000001</v>
      </c>
      <c r="K6809" s="31">
        <v>2867.4789999999998</v>
      </c>
      <c r="L6809" s="31">
        <v>173.87</v>
      </c>
      <c r="M6809" s="31">
        <v>155.03</v>
      </c>
      <c r="N6809" s="31">
        <v>137.2953</v>
      </c>
      <c r="O6809" s="31">
        <v>68.899100000000004</v>
      </c>
      <c r="P6809" s="31">
        <v>92.409000000000006</v>
      </c>
      <c r="Q6809" s="31">
        <v>1886.9111</v>
      </c>
      <c r="R6809" s="31">
        <v>99.009</v>
      </c>
      <c r="S6809" s="31">
        <v>79.165400000000005</v>
      </c>
    </row>
    <row r="6810" spans="1:19" x14ac:dyDescent="0.35">
      <c r="A6810" s="2">
        <v>42402</v>
      </c>
      <c r="B6810" s="31">
        <v>214.8802</v>
      </c>
      <c r="C6810" s="31">
        <v>740.00900000000001</v>
      </c>
      <c r="D6810" s="31">
        <v>207.3776</v>
      </c>
      <c r="E6810" s="31">
        <v>409.0686</v>
      </c>
      <c r="F6810" s="31">
        <v>94.127499999999998</v>
      </c>
      <c r="G6810" s="31">
        <v>388.3503</v>
      </c>
      <c r="H6810" s="31">
        <v>10.38425</v>
      </c>
      <c r="I6810" s="31">
        <v>2741.7620000000002</v>
      </c>
      <c r="J6810" s="31">
        <v>4901.6040000000003</v>
      </c>
      <c r="K6810" s="31">
        <v>2876.0909999999999</v>
      </c>
      <c r="L6810" s="31">
        <v>170.83</v>
      </c>
      <c r="M6810" s="31">
        <v>152.18</v>
      </c>
      <c r="N6810" s="31">
        <v>134.1121</v>
      </c>
      <c r="O6810" s="31">
        <v>69.337000000000003</v>
      </c>
      <c r="P6810" s="31">
        <v>92.466099999999997</v>
      </c>
      <c r="Q6810" s="31">
        <v>1851.3906999999999</v>
      </c>
      <c r="R6810" s="31">
        <v>98.872</v>
      </c>
      <c r="S6810" s="31">
        <v>78.784300000000002</v>
      </c>
    </row>
    <row r="6811" spans="1:19" x14ac:dyDescent="0.35">
      <c r="A6811" s="2">
        <v>42403</v>
      </c>
      <c r="B6811" s="31">
        <v>230.11619999999999</v>
      </c>
      <c r="C6811" s="31">
        <v>749.54700000000003</v>
      </c>
      <c r="D6811" s="31">
        <v>215.86670000000001</v>
      </c>
      <c r="E6811" s="31">
        <v>416.75</v>
      </c>
      <c r="F6811" s="31">
        <v>95.305000000000007</v>
      </c>
      <c r="G6811" s="31">
        <v>384.18740000000003</v>
      </c>
      <c r="H6811" s="31">
        <v>10.67009</v>
      </c>
      <c r="I6811" s="31">
        <v>2745.587</v>
      </c>
      <c r="J6811" s="31">
        <v>4898.66</v>
      </c>
      <c r="K6811" s="31">
        <v>2886.11</v>
      </c>
      <c r="L6811" s="31">
        <v>171.82</v>
      </c>
      <c r="M6811" s="31">
        <v>152.21</v>
      </c>
      <c r="N6811" s="31">
        <v>133.4562</v>
      </c>
      <c r="O6811" s="31">
        <v>70.671199999999999</v>
      </c>
      <c r="P6811" s="31">
        <v>93.727000000000004</v>
      </c>
      <c r="Q6811" s="31">
        <v>1833.4295</v>
      </c>
      <c r="R6811" s="31">
        <v>97.287999999999997</v>
      </c>
      <c r="S6811" s="31">
        <v>76.7226</v>
      </c>
    </row>
    <row r="6812" spans="1:19" x14ac:dyDescent="0.35">
      <c r="A6812" s="2">
        <v>42404</v>
      </c>
      <c r="B6812" s="31">
        <v>226.30719999999999</v>
      </c>
      <c r="C6812" s="31">
        <v>760.41700000000003</v>
      </c>
      <c r="D6812" s="31">
        <v>221.23740000000001</v>
      </c>
      <c r="E6812" s="31">
        <v>421.48910000000001</v>
      </c>
      <c r="F6812" s="31">
        <v>96.657799999999995</v>
      </c>
      <c r="G6812" s="31">
        <v>383.20150000000001</v>
      </c>
      <c r="H6812" s="31">
        <v>10.395530000000001</v>
      </c>
      <c r="I6812" s="31">
        <v>2748.319</v>
      </c>
      <c r="J6812" s="31">
        <v>4908.0810000000001</v>
      </c>
      <c r="K6812" s="31">
        <v>2877.1460000000002</v>
      </c>
      <c r="L6812" s="31">
        <v>171.75</v>
      </c>
      <c r="M6812" s="31">
        <v>152.59</v>
      </c>
      <c r="N6812" s="31">
        <v>132.95230000000001</v>
      </c>
      <c r="O6812" s="31">
        <v>71.182100000000005</v>
      </c>
      <c r="P6812" s="31">
        <v>94.741900000000001</v>
      </c>
      <c r="Q6812" s="31">
        <v>1878.9272000000001</v>
      </c>
      <c r="R6812" s="31">
        <v>96.474000000000004</v>
      </c>
      <c r="S6812" s="31">
        <v>77.846299999999999</v>
      </c>
    </row>
    <row r="6813" spans="1:19" x14ac:dyDescent="0.35">
      <c r="A6813" s="2">
        <v>42405</v>
      </c>
      <c r="B6813" s="31">
        <v>223.68029999999999</v>
      </c>
      <c r="C6813" s="31">
        <v>734.02</v>
      </c>
      <c r="D6813" s="31">
        <v>217.42590000000001</v>
      </c>
      <c r="E6813" s="31">
        <v>416.2559</v>
      </c>
      <c r="F6813" s="31">
        <v>96.674499999999995</v>
      </c>
      <c r="G6813" s="31">
        <v>380.13409999999999</v>
      </c>
      <c r="H6813" s="31">
        <v>10.42562</v>
      </c>
      <c r="I6813" s="31">
        <v>2757.0610000000001</v>
      </c>
      <c r="J6813" s="31">
        <v>4911.6139999999996</v>
      </c>
      <c r="K6813" s="31">
        <v>2878.904</v>
      </c>
      <c r="L6813" s="31">
        <v>168.83</v>
      </c>
      <c r="M6813" s="31">
        <v>148.86000000000001</v>
      </c>
      <c r="N6813" s="31">
        <v>128.67339999999999</v>
      </c>
      <c r="O6813" s="31">
        <v>71.261600000000001</v>
      </c>
      <c r="P6813" s="31">
        <v>94.515799999999999</v>
      </c>
      <c r="Q6813" s="31">
        <v>1879.2379000000001</v>
      </c>
      <c r="R6813" s="31">
        <v>97.031000000000006</v>
      </c>
      <c r="S6813" s="31">
        <v>78.745199999999997</v>
      </c>
    </row>
    <row r="6814" spans="1:19" x14ac:dyDescent="0.35">
      <c r="A6814" s="2">
        <v>42408</v>
      </c>
      <c r="B6814" s="31">
        <v>215.9888</v>
      </c>
      <c r="C6814" s="31">
        <v>707.995</v>
      </c>
      <c r="D6814" s="31">
        <v>216.63239999999999</v>
      </c>
      <c r="E6814" s="31">
        <v>414.52640000000002</v>
      </c>
      <c r="F6814" s="31">
        <v>100.0314</v>
      </c>
      <c r="G6814" s="31">
        <v>377.96690000000001</v>
      </c>
      <c r="H6814" s="31">
        <v>10.75112</v>
      </c>
      <c r="I6814" s="31">
        <v>2755.4209999999998</v>
      </c>
      <c r="J6814" s="31">
        <v>4946.9449999999997</v>
      </c>
      <c r="K6814" s="31">
        <v>2900.3470000000002</v>
      </c>
      <c r="L6814" s="31">
        <v>166.74</v>
      </c>
      <c r="M6814" s="31">
        <v>146.53</v>
      </c>
      <c r="N6814" s="31">
        <v>126.8258</v>
      </c>
      <c r="O6814" s="31">
        <v>72.148600000000002</v>
      </c>
      <c r="P6814" s="31">
        <v>94.548400000000001</v>
      </c>
      <c r="Q6814" s="31">
        <v>1865.2816</v>
      </c>
      <c r="R6814" s="31">
        <v>96.57</v>
      </c>
      <c r="S6814" s="31">
        <v>78.745199999999997</v>
      </c>
    </row>
    <row r="6815" spans="1:19" x14ac:dyDescent="0.35">
      <c r="A6815" s="2">
        <v>42409</v>
      </c>
      <c r="B6815" s="31">
        <v>199.1619</v>
      </c>
      <c r="C6815" s="31">
        <v>669.19200000000001</v>
      </c>
      <c r="D6815" s="31">
        <v>205.32480000000001</v>
      </c>
      <c r="E6815" s="31">
        <v>405.52780000000001</v>
      </c>
      <c r="F6815" s="31">
        <v>100.0899</v>
      </c>
      <c r="G6815" s="31">
        <v>378.29500000000002</v>
      </c>
      <c r="H6815" s="31">
        <v>10.687279999999999</v>
      </c>
      <c r="I6815" s="31">
        <v>2772.5410000000002</v>
      </c>
      <c r="J6815" s="31">
        <v>4947.5330000000004</v>
      </c>
      <c r="K6815" s="31">
        <v>2896.6559999999999</v>
      </c>
      <c r="L6815" s="31">
        <v>166.4</v>
      </c>
      <c r="M6815" s="31">
        <v>145.11000000000001</v>
      </c>
      <c r="N6815" s="31">
        <v>126.1859</v>
      </c>
      <c r="O6815" s="31">
        <v>72.684700000000007</v>
      </c>
      <c r="P6815" s="31">
        <v>95.920100000000005</v>
      </c>
      <c r="Q6815" s="31">
        <v>1854.5259000000001</v>
      </c>
      <c r="R6815" s="31">
        <v>96.070999999999998</v>
      </c>
      <c r="S6815" s="31">
        <v>78.745199999999997</v>
      </c>
    </row>
    <row r="6816" spans="1:19" x14ac:dyDescent="0.35">
      <c r="A6816" s="2">
        <v>42410</v>
      </c>
      <c r="B6816" s="31">
        <v>202.53360000000001</v>
      </c>
      <c r="C6816" s="31">
        <v>695.97500000000002</v>
      </c>
      <c r="D6816" s="31">
        <v>197.86590000000001</v>
      </c>
      <c r="E6816" s="31">
        <v>399.74079999999998</v>
      </c>
      <c r="F6816" s="31">
        <v>99.755899999999997</v>
      </c>
      <c r="G6816" s="31">
        <v>378.05459999999999</v>
      </c>
      <c r="H6816" s="31">
        <v>10.65803</v>
      </c>
      <c r="I6816" s="31">
        <v>2765.9839999999999</v>
      </c>
      <c r="J6816" s="31">
        <v>4954.6000000000004</v>
      </c>
      <c r="K6816" s="31">
        <v>2894.02</v>
      </c>
      <c r="L6816" s="31">
        <v>166.26</v>
      </c>
      <c r="M6816" s="31">
        <v>144.94</v>
      </c>
      <c r="N6816" s="31">
        <v>126.9218</v>
      </c>
      <c r="O6816" s="31">
        <v>72.793599999999998</v>
      </c>
      <c r="P6816" s="31">
        <v>94.942800000000005</v>
      </c>
      <c r="Q6816" s="31">
        <v>1856.2932000000001</v>
      </c>
      <c r="R6816" s="31">
        <v>95.888000000000005</v>
      </c>
      <c r="S6816" s="31">
        <v>78.745199999999997</v>
      </c>
    </row>
    <row r="6817" spans="1:19" x14ac:dyDescent="0.35">
      <c r="A6817" s="2">
        <v>42411</v>
      </c>
      <c r="B6817" s="31">
        <v>197.8073</v>
      </c>
      <c r="C6817" s="31">
        <v>696.07399999999996</v>
      </c>
      <c r="D6817" s="31">
        <v>197.6275</v>
      </c>
      <c r="E6817" s="31">
        <v>399.82170000000002</v>
      </c>
      <c r="F6817" s="31">
        <v>104.19840000000001</v>
      </c>
      <c r="G6817" s="31">
        <v>382.79090000000002</v>
      </c>
      <c r="H6817" s="31">
        <v>10.452220000000001</v>
      </c>
      <c r="I6817" s="31">
        <v>2765.9839999999999</v>
      </c>
      <c r="J6817" s="31">
        <v>4974.62</v>
      </c>
      <c r="K6817" s="31">
        <v>2913.53</v>
      </c>
      <c r="L6817" s="31">
        <v>164.26</v>
      </c>
      <c r="M6817" s="31">
        <v>143.61000000000001</v>
      </c>
      <c r="N6817" s="31">
        <v>126.7298</v>
      </c>
      <c r="O6817" s="31">
        <v>74.520499999999998</v>
      </c>
      <c r="P6817" s="31">
        <v>96.196600000000004</v>
      </c>
      <c r="Q6817" s="31">
        <v>1811.8117</v>
      </c>
      <c r="R6817" s="31">
        <v>95.561999999999998</v>
      </c>
      <c r="S6817" s="31">
        <v>74.172300000000007</v>
      </c>
    </row>
    <row r="6818" spans="1:19" x14ac:dyDescent="0.35">
      <c r="A6818" s="2">
        <v>42412</v>
      </c>
      <c r="B6818" s="31">
        <v>218.43629999999999</v>
      </c>
      <c r="C6818" s="31">
        <v>756.38699999999994</v>
      </c>
      <c r="D6818" s="31">
        <v>215.2698</v>
      </c>
      <c r="E6818" s="31">
        <v>404.69779999999997</v>
      </c>
      <c r="F6818" s="31">
        <v>103.497</v>
      </c>
      <c r="G6818" s="31">
        <v>382.24579999999997</v>
      </c>
      <c r="H6818" s="31">
        <v>10.72846</v>
      </c>
      <c r="I6818" s="31">
        <v>2751.779</v>
      </c>
      <c r="J6818" s="31">
        <v>4938.1120000000001</v>
      </c>
      <c r="K6818" s="31">
        <v>2892.4380000000001</v>
      </c>
      <c r="L6818" s="31">
        <v>167.3</v>
      </c>
      <c r="M6818" s="31">
        <v>146.29</v>
      </c>
      <c r="N6818" s="31">
        <v>128.1695</v>
      </c>
      <c r="O6818" s="31">
        <v>73.940200000000004</v>
      </c>
      <c r="P6818" s="31">
        <v>95.352999999999994</v>
      </c>
      <c r="Q6818" s="31">
        <v>1807.2283</v>
      </c>
      <c r="R6818" s="31">
        <v>95.94</v>
      </c>
      <c r="S6818" s="31">
        <v>73.722899999999996</v>
      </c>
    </row>
    <row r="6819" spans="1:19" x14ac:dyDescent="0.35">
      <c r="A6819" s="2">
        <v>42415</v>
      </c>
      <c r="B6819" s="31">
        <v>218.43629999999999</v>
      </c>
      <c r="C6819" s="31">
        <v>756.38699999999994</v>
      </c>
      <c r="D6819" s="31">
        <v>215.2698</v>
      </c>
      <c r="E6819" s="31">
        <v>404.69779999999997</v>
      </c>
      <c r="F6819" s="31">
        <v>103.497</v>
      </c>
      <c r="G6819" s="31">
        <v>382.24579999999997</v>
      </c>
      <c r="H6819" s="31">
        <v>10.72846</v>
      </c>
      <c r="I6819" s="31">
        <v>2750.5039999999999</v>
      </c>
      <c r="J6819" s="31">
        <v>4938.1120000000001</v>
      </c>
      <c r="K6819" s="31">
        <v>2897.5349999999999</v>
      </c>
      <c r="L6819" s="31">
        <v>167.3</v>
      </c>
      <c r="M6819" s="31">
        <v>146.29</v>
      </c>
      <c r="N6819" s="31">
        <v>128.1695</v>
      </c>
      <c r="O6819" s="31">
        <v>72.808800000000005</v>
      </c>
      <c r="P6819" s="31">
        <v>94.506900000000002</v>
      </c>
      <c r="Q6819" s="31">
        <v>1846.8558</v>
      </c>
      <c r="R6819" s="31">
        <v>95.94</v>
      </c>
      <c r="S6819" s="31">
        <v>76.703000000000003</v>
      </c>
    </row>
    <row r="6820" spans="1:19" x14ac:dyDescent="0.35">
      <c r="A6820" s="2">
        <v>42416</v>
      </c>
      <c r="B6820" s="31">
        <v>211.04580000000001</v>
      </c>
      <c r="C6820" s="31">
        <v>717.13300000000004</v>
      </c>
      <c r="D6820" s="31">
        <v>211.1985</v>
      </c>
      <c r="E6820" s="31">
        <v>409.77620000000002</v>
      </c>
      <c r="F6820" s="31">
        <v>100.8916</v>
      </c>
      <c r="G6820" s="31">
        <v>384.86239999999998</v>
      </c>
      <c r="H6820" s="31">
        <v>10.579140000000001</v>
      </c>
      <c r="I6820" s="31">
        <v>2756.8780000000002</v>
      </c>
      <c r="J6820" s="31">
        <v>4932.2240000000002</v>
      </c>
      <c r="K6820" s="31">
        <v>2891.7350000000001</v>
      </c>
      <c r="L6820" s="31">
        <v>170.04</v>
      </c>
      <c r="M6820" s="31">
        <v>149.69999999999999</v>
      </c>
      <c r="N6820" s="31">
        <v>130.93680000000001</v>
      </c>
      <c r="O6820" s="31">
        <v>73.252099999999999</v>
      </c>
      <c r="P6820" s="31">
        <v>94.505399999999995</v>
      </c>
      <c r="Q6820" s="31">
        <v>1858.4033999999999</v>
      </c>
      <c r="R6820" s="31">
        <v>96.867999999999995</v>
      </c>
      <c r="S6820" s="31">
        <v>78.608400000000003</v>
      </c>
    </row>
    <row r="6821" spans="1:19" x14ac:dyDescent="0.35">
      <c r="A6821" s="2">
        <v>42417</v>
      </c>
      <c r="B6821" s="31">
        <v>225.76249999999999</v>
      </c>
      <c r="C6821" s="31">
        <v>743.20299999999997</v>
      </c>
      <c r="D6821" s="31">
        <v>221.54640000000001</v>
      </c>
      <c r="E6821" s="31">
        <v>412.65249999999997</v>
      </c>
      <c r="F6821" s="31">
        <v>101.1588</v>
      </c>
      <c r="G6821" s="31">
        <v>386.06169999999997</v>
      </c>
      <c r="H6821" s="31">
        <v>10.750859999999999</v>
      </c>
      <c r="I6821" s="31">
        <v>2752.3249999999998</v>
      </c>
      <c r="J6821" s="31">
        <v>4914.558</v>
      </c>
      <c r="K6821" s="31">
        <v>2888.9229999999998</v>
      </c>
      <c r="L6821" s="31">
        <v>173.11</v>
      </c>
      <c r="M6821" s="31">
        <v>152.47</v>
      </c>
      <c r="N6821" s="31">
        <v>134.26400000000001</v>
      </c>
      <c r="O6821" s="31">
        <v>72.947500000000005</v>
      </c>
      <c r="P6821" s="31">
        <v>94.41</v>
      </c>
      <c r="Q6821" s="31">
        <v>1869.5685000000001</v>
      </c>
      <c r="R6821" s="31">
        <v>96.786000000000001</v>
      </c>
      <c r="S6821" s="31">
        <v>77.299099999999996</v>
      </c>
    </row>
    <row r="6822" spans="1:19" x14ac:dyDescent="0.35">
      <c r="A6822" s="2">
        <v>42418</v>
      </c>
      <c r="B6822" s="31">
        <v>224.1559</v>
      </c>
      <c r="C6822" s="31">
        <v>732.10699999999997</v>
      </c>
      <c r="D6822" s="31">
        <v>221.71600000000001</v>
      </c>
      <c r="E6822" s="31">
        <v>411.46159999999998</v>
      </c>
      <c r="F6822" s="31">
        <v>102.40300000000001</v>
      </c>
      <c r="G6822" s="31">
        <v>384.97140000000002</v>
      </c>
      <c r="H6822" s="31">
        <v>10.892709999999999</v>
      </c>
      <c r="I6822" s="31">
        <v>2756.6959999999999</v>
      </c>
      <c r="J6822" s="31">
        <v>4932.8119999999999</v>
      </c>
      <c r="K6822" s="31">
        <v>2903.511</v>
      </c>
      <c r="L6822" s="31">
        <v>172.54</v>
      </c>
      <c r="M6822" s="31">
        <v>151.72999999999999</v>
      </c>
      <c r="N6822" s="31">
        <v>132.92830000000001</v>
      </c>
      <c r="O6822" s="31">
        <v>73.365899999999996</v>
      </c>
      <c r="P6822" s="31">
        <v>94.114599999999996</v>
      </c>
      <c r="Q6822" s="31">
        <v>1896.2777000000001</v>
      </c>
      <c r="R6822" s="31">
        <v>96.950999999999993</v>
      </c>
      <c r="S6822" s="31">
        <v>79.614800000000002</v>
      </c>
    </row>
    <row r="6823" spans="1:19" x14ac:dyDescent="0.35">
      <c r="A6823" s="2">
        <v>42419</v>
      </c>
      <c r="B6823" s="31">
        <v>216.05850000000001</v>
      </c>
      <c r="C6823" s="31">
        <v>719.99699999999996</v>
      </c>
      <c r="D6823" s="31">
        <v>212.7252</v>
      </c>
      <c r="E6823" s="31">
        <v>415.73099999999999</v>
      </c>
      <c r="F6823" s="31">
        <v>102.7788</v>
      </c>
      <c r="G6823" s="31">
        <v>384.0992</v>
      </c>
      <c r="H6823" s="31">
        <v>10.664999999999999</v>
      </c>
      <c r="I6823" s="31">
        <v>2758.7</v>
      </c>
      <c r="J6823" s="31">
        <v>4932.2240000000002</v>
      </c>
      <c r="K6823" s="31">
        <v>2906.3240000000001</v>
      </c>
      <c r="L6823" s="31">
        <v>172.36</v>
      </c>
      <c r="M6823" s="31">
        <v>152.35</v>
      </c>
      <c r="N6823" s="31">
        <v>133.12029999999999</v>
      </c>
      <c r="O6823" s="31">
        <v>73.912700000000001</v>
      </c>
      <c r="P6823" s="31">
        <v>94.171599999999998</v>
      </c>
      <c r="Q6823" s="31">
        <v>1883.2819999999999</v>
      </c>
      <c r="R6823" s="31">
        <v>96.6</v>
      </c>
      <c r="S6823" s="31">
        <v>79.429199999999994</v>
      </c>
    </row>
    <row r="6824" spans="1:19" x14ac:dyDescent="0.35">
      <c r="A6824" s="2">
        <v>42422</v>
      </c>
      <c r="B6824" s="31">
        <v>226.79069999999999</v>
      </c>
      <c r="C6824" s="31">
        <v>746.90200000000004</v>
      </c>
      <c r="D6824" s="31">
        <v>219.34110000000001</v>
      </c>
      <c r="E6824" s="31">
        <v>422.40480000000002</v>
      </c>
      <c r="F6824" s="31">
        <v>101.0502</v>
      </c>
      <c r="G6824" s="31">
        <v>385.62560000000002</v>
      </c>
      <c r="H6824" s="31">
        <v>10.747120000000001</v>
      </c>
      <c r="I6824" s="31">
        <v>2760.8850000000002</v>
      </c>
      <c r="J6824" s="31">
        <v>4927.5129999999999</v>
      </c>
      <c r="K6824" s="31">
        <v>2912.1239999999998</v>
      </c>
      <c r="L6824" s="31">
        <v>174.32</v>
      </c>
      <c r="M6824" s="31">
        <v>153.63</v>
      </c>
      <c r="N6824" s="31">
        <v>134.8399</v>
      </c>
      <c r="O6824" s="31">
        <v>73.7804</v>
      </c>
      <c r="P6824" s="31">
        <v>93.499700000000004</v>
      </c>
      <c r="Q6824" s="31">
        <v>1904.752</v>
      </c>
      <c r="R6824" s="31">
        <v>97.379000000000005</v>
      </c>
      <c r="S6824" s="31">
        <v>80.548699999999997</v>
      </c>
    </row>
    <row r="6825" spans="1:19" x14ac:dyDescent="0.35">
      <c r="A6825" s="2">
        <v>42423</v>
      </c>
      <c r="B6825" s="31">
        <v>218.30770000000001</v>
      </c>
      <c r="C6825" s="31">
        <v>727.63300000000004</v>
      </c>
      <c r="D6825" s="31">
        <v>209.33250000000001</v>
      </c>
      <c r="E6825" s="31">
        <v>417.88819999999998</v>
      </c>
      <c r="F6825" s="31">
        <v>102.09399999999999</v>
      </c>
      <c r="G6825" s="31">
        <v>380.71940000000001</v>
      </c>
      <c r="H6825" s="31">
        <v>10.78445</v>
      </c>
      <c r="I6825" s="31">
        <v>2760.703</v>
      </c>
      <c r="J6825" s="31">
        <v>4933.4009999999998</v>
      </c>
      <c r="K6825" s="31">
        <v>2910.893</v>
      </c>
      <c r="L6825" s="31">
        <v>172.5</v>
      </c>
      <c r="M6825" s="31">
        <v>152.54</v>
      </c>
      <c r="N6825" s="31">
        <v>133.0643</v>
      </c>
      <c r="O6825" s="31">
        <v>74.370999999999995</v>
      </c>
      <c r="P6825" s="31">
        <v>93.4679</v>
      </c>
      <c r="Q6825" s="31">
        <v>1892.9574</v>
      </c>
      <c r="R6825" s="31">
        <v>97.480999999999995</v>
      </c>
      <c r="S6825" s="31">
        <v>79.810400000000001</v>
      </c>
    </row>
    <row r="6826" spans="1:19" x14ac:dyDescent="0.35">
      <c r="A6826" s="2">
        <v>42424</v>
      </c>
      <c r="B6826" s="31">
        <v>225.3768</v>
      </c>
      <c r="C6826" s="31">
        <v>761.1</v>
      </c>
      <c r="D6826" s="31">
        <v>209.33250000000001</v>
      </c>
      <c r="E6826" s="31">
        <v>417.70839999999998</v>
      </c>
      <c r="F6826" s="31">
        <v>103.4718</v>
      </c>
      <c r="G6826" s="31">
        <v>380.39229999999998</v>
      </c>
      <c r="H6826" s="31">
        <v>10.933770000000001</v>
      </c>
      <c r="I6826" s="31">
        <v>2767.623</v>
      </c>
      <c r="J6826" s="31">
        <v>4935.7579999999998</v>
      </c>
      <c r="K6826" s="31">
        <v>2920.2089999999998</v>
      </c>
      <c r="L6826" s="31">
        <v>173.78</v>
      </c>
      <c r="M6826" s="31">
        <v>154.38999999999999</v>
      </c>
      <c r="N6826" s="31">
        <v>134.63990000000001</v>
      </c>
      <c r="O6826" s="31">
        <v>74.971100000000007</v>
      </c>
      <c r="P6826" s="31">
        <v>93.448599999999999</v>
      </c>
      <c r="Q6826" s="31">
        <v>1872.3149000000001</v>
      </c>
      <c r="R6826" s="31">
        <v>97.457999999999998</v>
      </c>
      <c r="S6826" s="31">
        <v>78.623099999999994</v>
      </c>
    </row>
    <row r="6827" spans="1:19" x14ac:dyDescent="0.35">
      <c r="A6827" s="2">
        <v>42425</v>
      </c>
      <c r="B6827" s="31">
        <v>229.4255</v>
      </c>
      <c r="C6827" s="31">
        <v>782.81500000000005</v>
      </c>
      <c r="D6827" s="31">
        <v>212.386</v>
      </c>
      <c r="E6827" s="31">
        <v>414.09059999999999</v>
      </c>
      <c r="F6827" s="31">
        <v>103.44670000000001</v>
      </c>
      <c r="G6827" s="31">
        <v>377.4486</v>
      </c>
      <c r="H6827" s="31">
        <v>11.000959999999999</v>
      </c>
      <c r="I6827" s="31">
        <v>2768.5340000000001</v>
      </c>
      <c r="J6827" s="31">
        <v>4953.152</v>
      </c>
      <c r="K6827" s="31">
        <v>2923.0210000000002</v>
      </c>
      <c r="L6827" s="31">
        <v>175.6</v>
      </c>
      <c r="M6827" s="31">
        <v>155.63999999999999</v>
      </c>
      <c r="N6827" s="31">
        <v>135.78370000000001</v>
      </c>
      <c r="O6827" s="31">
        <v>73.9619</v>
      </c>
      <c r="P6827" s="31">
        <v>93.5351</v>
      </c>
      <c r="Q6827" s="31">
        <v>1869.5510999999999</v>
      </c>
      <c r="R6827" s="31">
        <v>97.287000000000006</v>
      </c>
      <c r="S6827" s="31">
        <v>76.799700000000001</v>
      </c>
    </row>
    <row r="6828" spans="1:19" x14ac:dyDescent="0.35">
      <c r="A6828" s="2">
        <v>42426</v>
      </c>
      <c r="B6828" s="31">
        <v>227.75460000000001</v>
      </c>
      <c r="C6828" s="31">
        <v>772.61400000000003</v>
      </c>
      <c r="D6828" s="31">
        <v>224.43029999999999</v>
      </c>
      <c r="E6828" s="31">
        <v>423.55079999999998</v>
      </c>
      <c r="F6828" s="31">
        <v>101.9102</v>
      </c>
      <c r="G6828" s="31">
        <v>376.57639999999998</v>
      </c>
      <c r="H6828" s="31">
        <v>10.780720000000001</v>
      </c>
      <c r="I6828" s="31">
        <v>2769.627</v>
      </c>
      <c r="J6828" s="31">
        <v>4926.1589999999997</v>
      </c>
      <c r="K6828" s="31">
        <v>2919.8580000000002</v>
      </c>
      <c r="L6828" s="31">
        <v>174.91</v>
      </c>
      <c r="M6828" s="31">
        <v>156.41999999999999</v>
      </c>
      <c r="N6828" s="31">
        <v>135.3278</v>
      </c>
      <c r="O6828" s="31">
        <v>73.182299999999998</v>
      </c>
      <c r="P6828" s="31">
        <v>92.636099999999999</v>
      </c>
      <c r="Q6828" s="31">
        <v>1881.3956000000001</v>
      </c>
      <c r="R6828" s="31">
        <v>98.147999999999996</v>
      </c>
      <c r="S6828" s="31">
        <v>78.907899999999998</v>
      </c>
    </row>
    <row r="6829" spans="1:19" x14ac:dyDescent="0.35">
      <c r="A6829" s="2">
        <v>42429</v>
      </c>
      <c r="B6829" s="31">
        <v>235.01650000000001</v>
      </c>
      <c r="C6829" s="31">
        <v>787.88599999999997</v>
      </c>
      <c r="D6829" s="31">
        <v>223.92140000000001</v>
      </c>
      <c r="E6829" s="31">
        <v>422.53960000000001</v>
      </c>
      <c r="F6829" s="31">
        <v>103.0793</v>
      </c>
      <c r="G6829" s="31">
        <v>375.48610000000002</v>
      </c>
      <c r="H6829" s="31">
        <v>11.03083</v>
      </c>
      <c r="I6829" s="31">
        <v>2770.902</v>
      </c>
      <c r="J6829" s="31">
        <v>4931.473</v>
      </c>
      <c r="K6829" s="31">
        <v>2930.931</v>
      </c>
      <c r="L6829" s="31">
        <v>173.71</v>
      </c>
      <c r="M6829" s="31">
        <v>155.85</v>
      </c>
      <c r="N6829" s="31">
        <v>134.40799999999999</v>
      </c>
      <c r="O6829" s="31">
        <v>73.858099999999993</v>
      </c>
      <c r="P6829" s="31">
        <v>92.118099999999998</v>
      </c>
      <c r="Q6829" s="31">
        <v>1882.1874</v>
      </c>
      <c r="R6829" s="31">
        <v>98.210999999999999</v>
      </c>
      <c r="S6829" s="31">
        <v>77.443899999999999</v>
      </c>
    </row>
    <row r="6830" spans="1:19" x14ac:dyDescent="0.35">
      <c r="A6830" s="2">
        <v>42430</v>
      </c>
      <c r="B6830" s="31">
        <v>236.55889999999999</v>
      </c>
      <c r="C6830" s="31">
        <v>777.625</v>
      </c>
      <c r="D6830" s="31">
        <v>222.90360000000001</v>
      </c>
      <c r="E6830" s="31">
        <v>424.44959999999998</v>
      </c>
      <c r="F6830" s="31">
        <v>102.7787</v>
      </c>
      <c r="G6830" s="31">
        <v>374.17779999999999</v>
      </c>
      <c r="H6830" s="31">
        <v>10.94871</v>
      </c>
      <c r="I6830" s="31">
        <v>2770.7190000000001</v>
      </c>
      <c r="J6830" s="31">
        <v>4896.6390000000001</v>
      </c>
      <c r="K6830" s="31">
        <v>2920.5610000000001</v>
      </c>
      <c r="L6830" s="31">
        <v>178.08</v>
      </c>
      <c r="M6830" s="31">
        <v>159.33000000000001</v>
      </c>
      <c r="N6830" s="31">
        <v>138.77500000000001</v>
      </c>
      <c r="O6830" s="31">
        <v>73.391499999999994</v>
      </c>
      <c r="P6830" s="31">
        <v>92.066000000000003</v>
      </c>
      <c r="Q6830" s="31">
        <v>1914.2346</v>
      </c>
      <c r="R6830" s="31">
        <v>98.352000000000004</v>
      </c>
      <c r="S6830" s="31">
        <v>78.966399999999993</v>
      </c>
    </row>
    <row r="6831" spans="1:19" x14ac:dyDescent="0.35">
      <c r="A6831" s="2">
        <v>42431</v>
      </c>
      <c r="B6831" s="31">
        <v>237.33009999999999</v>
      </c>
      <c r="C6831" s="31">
        <v>781.92</v>
      </c>
      <c r="D6831" s="31">
        <v>228.16239999999999</v>
      </c>
      <c r="E6831" s="31">
        <v>431.0111</v>
      </c>
      <c r="F6831" s="31">
        <v>103.6973</v>
      </c>
      <c r="G6831" s="31">
        <v>375.70420000000001</v>
      </c>
      <c r="H6831" s="31">
        <v>11.0047</v>
      </c>
      <c r="I6831" s="31">
        <v>2768.3519999999999</v>
      </c>
      <c r="J6831" s="31">
        <v>4887.192</v>
      </c>
      <c r="K6831" s="31">
        <v>2906.4989999999998</v>
      </c>
      <c r="L6831" s="31">
        <v>178.57</v>
      </c>
      <c r="M6831" s="31">
        <v>160.79</v>
      </c>
      <c r="N6831" s="31">
        <v>138.50299999999999</v>
      </c>
      <c r="O6831" s="31">
        <v>73.174199999999999</v>
      </c>
      <c r="P6831" s="31">
        <v>91.797899999999998</v>
      </c>
      <c r="Q6831" s="31">
        <v>1955.6919</v>
      </c>
      <c r="R6831" s="31">
        <v>98.213999999999999</v>
      </c>
      <c r="S6831" s="31">
        <v>81.6601</v>
      </c>
    </row>
    <row r="6832" spans="1:19" x14ac:dyDescent="0.35">
      <c r="A6832" s="2">
        <v>42432</v>
      </c>
      <c r="B6832" s="31">
        <v>238.22980000000001</v>
      </c>
      <c r="C6832" s="31">
        <v>774.82100000000003</v>
      </c>
      <c r="D6832" s="31">
        <v>227.48390000000001</v>
      </c>
      <c r="E6832" s="31">
        <v>436.89839999999998</v>
      </c>
      <c r="F6832" s="31">
        <v>105.0668</v>
      </c>
      <c r="G6832" s="31">
        <v>376.68540000000002</v>
      </c>
      <c r="H6832" s="31">
        <v>11.019629999999999</v>
      </c>
      <c r="I6832" s="31">
        <v>2761.9780000000001</v>
      </c>
      <c r="J6832" s="31">
        <v>4893.6869999999999</v>
      </c>
      <c r="K6832" s="31">
        <v>2913.56</v>
      </c>
      <c r="L6832" s="31">
        <v>179.2</v>
      </c>
      <c r="M6832" s="31">
        <v>162.29</v>
      </c>
      <c r="N6832" s="31">
        <v>138.21510000000001</v>
      </c>
      <c r="O6832" s="31">
        <v>73.3857</v>
      </c>
      <c r="P6832" s="31">
        <v>92.670900000000003</v>
      </c>
      <c r="Q6832" s="31">
        <v>1983.9514999999999</v>
      </c>
      <c r="R6832" s="31">
        <v>97.591999999999999</v>
      </c>
      <c r="S6832" s="31">
        <v>81.718699999999998</v>
      </c>
    </row>
    <row r="6833" spans="1:19" x14ac:dyDescent="0.35">
      <c r="A6833" s="2">
        <v>42433</v>
      </c>
      <c r="B6833" s="31">
        <v>248.83349999999999</v>
      </c>
      <c r="C6833" s="31">
        <v>794.68700000000001</v>
      </c>
      <c r="D6833" s="31">
        <v>232.0641</v>
      </c>
      <c r="E6833" s="31">
        <v>452.44810000000001</v>
      </c>
      <c r="F6833" s="31">
        <v>106.11060000000001</v>
      </c>
      <c r="G6833" s="31">
        <v>383.11790000000002</v>
      </c>
      <c r="H6833" s="31">
        <v>11.228669999999999</v>
      </c>
      <c r="I6833" s="31">
        <v>2765.62</v>
      </c>
      <c r="J6833" s="31">
        <v>4877.7460000000001</v>
      </c>
      <c r="K6833" s="31">
        <v>2900.6179999999999</v>
      </c>
      <c r="L6833" s="31">
        <v>179.61</v>
      </c>
      <c r="M6833" s="31">
        <v>163.21</v>
      </c>
      <c r="N6833" s="31">
        <v>138.28710000000001</v>
      </c>
      <c r="O6833" s="31">
        <v>73.240499999999997</v>
      </c>
      <c r="P6833" s="31">
        <v>93.304100000000005</v>
      </c>
      <c r="Q6833" s="31">
        <v>2011.3753999999999</v>
      </c>
      <c r="R6833" s="31">
        <v>97.34</v>
      </c>
      <c r="S6833" s="31">
        <v>83.338800000000006</v>
      </c>
    </row>
    <row r="6834" spans="1:19" x14ac:dyDescent="0.35">
      <c r="A6834" s="2">
        <v>42436</v>
      </c>
      <c r="B6834" s="31">
        <v>262.45760000000001</v>
      </c>
      <c r="C6834" s="31">
        <v>830.83900000000006</v>
      </c>
      <c r="D6834" s="31">
        <v>244.44759999999999</v>
      </c>
      <c r="E6834" s="31">
        <v>449.8415</v>
      </c>
      <c r="F6834" s="31">
        <v>105.55110000000001</v>
      </c>
      <c r="G6834" s="31">
        <v>384.53519999999997</v>
      </c>
      <c r="H6834" s="31">
        <v>11.236140000000001</v>
      </c>
      <c r="I6834" s="31">
        <v>2767.9879999999998</v>
      </c>
      <c r="J6834" s="31">
        <v>4871.2510000000002</v>
      </c>
      <c r="K6834" s="31">
        <v>2906.6709999999998</v>
      </c>
      <c r="L6834" s="31">
        <v>179.97</v>
      </c>
      <c r="M6834" s="31">
        <v>165.25</v>
      </c>
      <c r="N6834" s="31">
        <v>137.56720000000001</v>
      </c>
      <c r="O6834" s="31">
        <v>73.4208</v>
      </c>
      <c r="P6834" s="31">
        <v>93.101699999999994</v>
      </c>
      <c r="Q6834" s="31">
        <v>2022.182</v>
      </c>
      <c r="R6834" s="31">
        <v>97.070999999999998</v>
      </c>
      <c r="S6834" s="31">
        <v>84.148899999999998</v>
      </c>
    </row>
    <row r="6835" spans="1:19" x14ac:dyDescent="0.35">
      <c r="A6835" s="2">
        <v>42437</v>
      </c>
      <c r="B6835" s="31">
        <v>254.76990000000001</v>
      </c>
      <c r="C6835" s="31">
        <v>827.63499999999999</v>
      </c>
      <c r="D6835" s="31">
        <v>246.91849999999999</v>
      </c>
      <c r="E6835" s="31">
        <v>438.00259999999997</v>
      </c>
      <c r="F6835" s="31">
        <v>105.4609</v>
      </c>
      <c r="G6835" s="31">
        <v>385.73450000000003</v>
      </c>
      <c r="H6835" s="31">
        <v>11.086819999999999</v>
      </c>
      <c r="I6835" s="31">
        <v>2774.9079999999999</v>
      </c>
      <c r="J6835" s="31">
        <v>4893.0959999999995</v>
      </c>
      <c r="K6835" s="31">
        <v>2917.576</v>
      </c>
      <c r="L6835" s="31">
        <v>178.35</v>
      </c>
      <c r="M6835" s="31">
        <v>161.26</v>
      </c>
      <c r="N6835" s="31">
        <v>136.62350000000001</v>
      </c>
      <c r="O6835" s="31">
        <v>74.099100000000007</v>
      </c>
      <c r="P6835" s="31">
        <v>93.690899999999999</v>
      </c>
      <c r="Q6835" s="31">
        <v>2004.2616</v>
      </c>
      <c r="R6835" s="31">
        <v>97.209000000000003</v>
      </c>
      <c r="S6835" s="31">
        <v>82.636099999999999</v>
      </c>
    </row>
    <row r="6836" spans="1:19" x14ac:dyDescent="0.35">
      <c r="A6836" s="2">
        <v>42438</v>
      </c>
      <c r="B6836" s="31">
        <v>263.81450000000001</v>
      </c>
      <c r="C6836" s="31">
        <v>874.50900000000001</v>
      </c>
      <c r="D6836" s="31">
        <v>249.45189999999999</v>
      </c>
      <c r="E6836" s="31">
        <v>444.04399999999998</v>
      </c>
      <c r="F6836" s="31">
        <v>104.9984</v>
      </c>
      <c r="G6836" s="31">
        <v>386.27960000000002</v>
      </c>
      <c r="H6836" s="31">
        <v>11.28093</v>
      </c>
      <c r="I6836" s="31">
        <v>2760.873</v>
      </c>
      <c r="J6836" s="31">
        <v>4876.5649999999996</v>
      </c>
      <c r="K6836" s="31">
        <v>2900.4140000000002</v>
      </c>
      <c r="L6836" s="31">
        <v>179.07</v>
      </c>
      <c r="M6836" s="31">
        <v>162.19999999999999</v>
      </c>
      <c r="N6836" s="31">
        <v>137.3913</v>
      </c>
      <c r="O6836" s="31">
        <v>73.818600000000004</v>
      </c>
      <c r="P6836" s="31">
        <v>93.323899999999995</v>
      </c>
      <c r="Q6836" s="31">
        <v>2003.3047999999999</v>
      </c>
      <c r="R6836" s="31">
        <v>97.173000000000002</v>
      </c>
      <c r="S6836" s="31">
        <v>82.460400000000007</v>
      </c>
    </row>
    <row r="6837" spans="1:19" x14ac:dyDescent="0.35">
      <c r="A6837" s="2">
        <v>42439</v>
      </c>
      <c r="B6837" s="31">
        <v>257.5086</v>
      </c>
      <c r="C6837" s="31">
        <v>857.70299999999997</v>
      </c>
      <c r="D6837" s="31">
        <v>245.1371</v>
      </c>
      <c r="E6837" s="31">
        <v>440.04730000000001</v>
      </c>
      <c r="F6837" s="31">
        <v>106.28870000000001</v>
      </c>
      <c r="G6837" s="31">
        <v>387.80599999999998</v>
      </c>
      <c r="H6837" s="31">
        <v>11.430249999999999</v>
      </c>
      <c r="I6837" s="31">
        <v>2761.6019999999999</v>
      </c>
      <c r="J6837" s="31">
        <v>4860.6239999999998</v>
      </c>
      <c r="K6837" s="31">
        <v>2881.643</v>
      </c>
      <c r="L6837" s="31">
        <v>179.05</v>
      </c>
      <c r="M6837" s="31">
        <v>160.59</v>
      </c>
      <c r="N6837" s="31">
        <v>137.0874</v>
      </c>
      <c r="O6837" s="31">
        <v>73.478399999999993</v>
      </c>
      <c r="P6837" s="31">
        <v>94.465800000000002</v>
      </c>
      <c r="Q6837" s="31">
        <v>2011.2867000000001</v>
      </c>
      <c r="R6837" s="31">
        <v>96.066000000000003</v>
      </c>
      <c r="S6837" s="31">
        <v>82.382300000000001</v>
      </c>
    </row>
    <row r="6838" spans="1:19" x14ac:dyDescent="0.35">
      <c r="A6838" s="2">
        <v>42440</v>
      </c>
      <c r="B6838" s="31">
        <v>260.0231</v>
      </c>
      <c r="C6838" s="31">
        <v>861.32500000000005</v>
      </c>
      <c r="D6838" s="31">
        <v>248.9726</v>
      </c>
      <c r="E6838" s="31">
        <v>447.46640000000002</v>
      </c>
      <c r="F6838" s="31">
        <v>105.1772</v>
      </c>
      <c r="G6838" s="31">
        <v>390.64069999999998</v>
      </c>
      <c r="H6838" s="31">
        <v>11.430249999999999</v>
      </c>
      <c r="I6838" s="31">
        <v>2759.0909999999999</v>
      </c>
      <c r="J6838" s="31">
        <v>4849.4070000000002</v>
      </c>
      <c r="K6838" s="31">
        <v>2890.4029999999998</v>
      </c>
      <c r="L6838" s="31">
        <v>181.86</v>
      </c>
      <c r="M6838" s="31">
        <v>164.17</v>
      </c>
      <c r="N6838" s="31">
        <v>139.25479999999999</v>
      </c>
      <c r="O6838" s="31">
        <v>73.406099999999995</v>
      </c>
      <c r="P6838" s="31">
        <v>94.569900000000004</v>
      </c>
      <c r="Q6838" s="31">
        <v>2037.1288999999999</v>
      </c>
      <c r="R6838" s="31">
        <v>96.171999999999997</v>
      </c>
      <c r="S6838" s="31">
        <v>83.641400000000004</v>
      </c>
    </row>
    <row r="6839" spans="1:19" x14ac:dyDescent="0.35">
      <c r="A6839" s="2">
        <v>42443</v>
      </c>
      <c r="B6839" s="31">
        <v>254.1379</v>
      </c>
      <c r="C6839" s="31">
        <v>849.423</v>
      </c>
      <c r="D6839" s="31">
        <v>241.4178</v>
      </c>
      <c r="E6839" s="31">
        <v>445.35250000000002</v>
      </c>
      <c r="F6839" s="31">
        <v>103.9842</v>
      </c>
      <c r="G6839" s="31">
        <v>390.64069999999998</v>
      </c>
      <c r="H6839" s="31">
        <v>11.50118</v>
      </c>
      <c r="I6839" s="31">
        <v>2763.1120000000001</v>
      </c>
      <c r="J6839" s="31">
        <v>4852.3590000000004</v>
      </c>
      <c r="K6839" s="31">
        <v>2890.2240000000002</v>
      </c>
      <c r="L6839" s="31">
        <v>181.75</v>
      </c>
      <c r="M6839" s="31">
        <v>163.53</v>
      </c>
      <c r="N6839" s="31">
        <v>139.679</v>
      </c>
      <c r="O6839" s="31">
        <v>73.351600000000005</v>
      </c>
      <c r="P6839" s="31">
        <v>94.127499999999998</v>
      </c>
      <c r="Q6839" s="31">
        <v>2043.8098</v>
      </c>
      <c r="R6839" s="31">
        <v>96.623999999999995</v>
      </c>
      <c r="S6839" s="31">
        <v>84.793000000000006</v>
      </c>
    </row>
    <row r="6840" spans="1:19" x14ac:dyDescent="0.35">
      <c r="A6840" s="2">
        <v>42444</v>
      </c>
      <c r="B6840" s="31">
        <v>249.26519999999999</v>
      </c>
      <c r="C6840" s="31">
        <v>839.91399999999999</v>
      </c>
      <c r="D6840" s="31">
        <v>237.7243</v>
      </c>
      <c r="E6840" s="31">
        <v>445.66730000000001</v>
      </c>
      <c r="F6840" s="31">
        <v>102.79949999999999</v>
      </c>
      <c r="G6840" s="31">
        <v>389.00529999999998</v>
      </c>
      <c r="H6840" s="31">
        <v>11.396660000000001</v>
      </c>
      <c r="I6840" s="31">
        <v>2757.6289999999999</v>
      </c>
      <c r="J6840" s="31">
        <v>4851.768</v>
      </c>
      <c r="K6840" s="31">
        <v>2881.8220000000001</v>
      </c>
      <c r="L6840" s="31">
        <v>181.5</v>
      </c>
      <c r="M6840" s="31">
        <v>161</v>
      </c>
      <c r="N6840" s="31">
        <v>139.631</v>
      </c>
      <c r="O6840" s="31">
        <v>73.823300000000003</v>
      </c>
      <c r="P6840" s="31">
        <v>94.166799999999995</v>
      </c>
      <c r="Q6840" s="31">
        <v>2011.5228999999999</v>
      </c>
      <c r="R6840" s="31">
        <v>96.632999999999996</v>
      </c>
      <c r="S6840" s="31">
        <v>84.139099999999999</v>
      </c>
    </row>
    <row r="6841" spans="1:19" x14ac:dyDescent="0.35">
      <c r="A6841" s="2">
        <v>42445</v>
      </c>
      <c r="B6841" s="31">
        <v>259.32690000000002</v>
      </c>
      <c r="C6841" s="31">
        <v>846.74</v>
      </c>
      <c r="D6841" s="31">
        <v>247.4616</v>
      </c>
      <c r="E6841" s="31">
        <v>444.54289999999997</v>
      </c>
      <c r="F6841" s="31">
        <v>102.6994</v>
      </c>
      <c r="G6841" s="31">
        <v>390.09559999999999</v>
      </c>
      <c r="H6841" s="31">
        <v>11.348129999999999</v>
      </c>
      <c r="I6841" s="31">
        <v>2764.5740000000001</v>
      </c>
      <c r="J6841" s="31">
        <v>4868.299</v>
      </c>
      <c r="K6841" s="31">
        <v>2887.721</v>
      </c>
      <c r="L6841" s="31">
        <v>182.47</v>
      </c>
      <c r="M6841" s="31">
        <v>162.08000000000001</v>
      </c>
      <c r="N6841" s="31">
        <v>140.6567</v>
      </c>
      <c r="O6841" s="31">
        <v>73.303700000000006</v>
      </c>
      <c r="P6841" s="31">
        <v>93.845100000000002</v>
      </c>
      <c r="Q6841" s="31">
        <v>2012.8803</v>
      </c>
      <c r="R6841" s="31">
        <v>95.89</v>
      </c>
      <c r="S6841" s="31">
        <v>83.748699999999999</v>
      </c>
    </row>
    <row r="6842" spans="1:19" x14ac:dyDescent="0.35">
      <c r="A6842" s="2">
        <v>42446</v>
      </c>
      <c r="B6842" s="31">
        <v>266.92070000000001</v>
      </c>
      <c r="C6842" s="31">
        <v>859.45799999999997</v>
      </c>
      <c r="D6842" s="31">
        <v>254.00909999999999</v>
      </c>
      <c r="E6842" s="31">
        <v>456.77640000000002</v>
      </c>
      <c r="F6842" s="31">
        <v>105.6444</v>
      </c>
      <c r="G6842" s="31">
        <v>391.5129</v>
      </c>
      <c r="H6842" s="31">
        <v>11.631830000000001</v>
      </c>
      <c r="I6842" s="31">
        <v>2764.5740000000001</v>
      </c>
      <c r="J6842" s="31">
        <v>4878.3360000000002</v>
      </c>
      <c r="K6842" s="31">
        <v>2902.38</v>
      </c>
      <c r="L6842" s="31">
        <v>183.65</v>
      </c>
      <c r="M6842" s="31">
        <v>164.81</v>
      </c>
      <c r="N6842" s="31">
        <v>140.80889999999999</v>
      </c>
      <c r="O6842" s="31">
        <v>74.837100000000007</v>
      </c>
      <c r="P6842" s="31">
        <v>95.887</v>
      </c>
      <c r="Q6842" s="31">
        <v>2078.5463</v>
      </c>
      <c r="R6842" s="31">
        <v>94.76</v>
      </c>
      <c r="S6842" s="31">
        <v>85.573800000000006</v>
      </c>
    </row>
    <row r="6843" spans="1:19" x14ac:dyDescent="0.35">
      <c r="A6843" s="2">
        <v>42447</v>
      </c>
      <c r="B6843" s="31">
        <v>264.89569999999998</v>
      </c>
      <c r="C6843" s="31">
        <v>852.28200000000004</v>
      </c>
      <c r="D6843" s="31">
        <v>253.84119999999999</v>
      </c>
      <c r="E6843" s="31">
        <v>454.34769999999997</v>
      </c>
      <c r="F6843" s="31">
        <v>104.74339999999999</v>
      </c>
      <c r="G6843" s="31">
        <v>391.40390000000002</v>
      </c>
      <c r="H6843" s="31">
        <v>11.6393</v>
      </c>
      <c r="I6843" s="31">
        <v>2772.616</v>
      </c>
      <c r="J6843" s="31">
        <v>4889.5540000000001</v>
      </c>
      <c r="K6843" s="31">
        <v>2904.5250000000001</v>
      </c>
      <c r="L6843" s="31">
        <v>184.3</v>
      </c>
      <c r="M6843" s="31">
        <v>166.41</v>
      </c>
      <c r="N6843" s="31">
        <v>140.86500000000001</v>
      </c>
      <c r="O6843" s="31">
        <v>74.782899999999998</v>
      </c>
      <c r="P6843" s="31">
        <v>95.672600000000003</v>
      </c>
      <c r="Q6843" s="31">
        <v>2103.6828999999998</v>
      </c>
      <c r="R6843" s="31">
        <v>95.085999999999999</v>
      </c>
      <c r="S6843" s="31">
        <v>86.2667</v>
      </c>
    </row>
    <row r="6844" spans="1:19" x14ac:dyDescent="0.35">
      <c r="A6844" s="2">
        <v>42450</v>
      </c>
      <c r="B6844" s="31">
        <v>267.2371</v>
      </c>
      <c r="C6844" s="31">
        <v>869.95899999999995</v>
      </c>
      <c r="D6844" s="31">
        <v>250.9872</v>
      </c>
      <c r="E6844" s="31">
        <v>456.14670000000001</v>
      </c>
      <c r="F6844" s="31">
        <v>103.9258</v>
      </c>
      <c r="G6844" s="31">
        <v>393.3664</v>
      </c>
      <c r="H6844" s="31">
        <v>11.46758</v>
      </c>
      <c r="I6844" s="31">
        <v>2772.616</v>
      </c>
      <c r="J6844" s="31">
        <v>4874.7939999999999</v>
      </c>
      <c r="K6844" s="31">
        <v>2904.1680000000001</v>
      </c>
      <c r="L6844" s="31">
        <v>184.78</v>
      </c>
      <c r="M6844" s="31">
        <v>166.1</v>
      </c>
      <c r="N6844" s="31">
        <v>141.55410000000001</v>
      </c>
      <c r="O6844" s="31">
        <v>74.637299999999996</v>
      </c>
      <c r="P6844" s="31">
        <v>95.399500000000003</v>
      </c>
      <c r="Q6844" s="31">
        <v>2109.5351000000001</v>
      </c>
      <c r="R6844" s="31">
        <v>95.287999999999997</v>
      </c>
      <c r="S6844" s="31">
        <v>87.125600000000006</v>
      </c>
    </row>
    <row r="6845" spans="1:19" x14ac:dyDescent="0.35">
      <c r="A6845" s="2">
        <v>42451</v>
      </c>
      <c r="B6845" s="31">
        <v>269.00900000000001</v>
      </c>
      <c r="C6845" s="31">
        <v>890.26099999999997</v>
      </c>
      <c r="D6845" s="31">
        <v>253.50550000000001</v>
      </c>
      <c r="E6845" s="31">
        <v>456.3716</v>
      </c>
      <c r="F6845" s="31">
        <v>104.3096</v>
      </c>
      <c r="G6845" s="31">
        <v>396.96429999999998</v>
      </c>
      <c r="H6845" s="31">
        <v>11.329459999999999</v>
      </c>
      <c r="I6845" s="31">
        <v>2772.799</v>
      </c>
      <c r="J6845" s="31">
        <v>4866.5280000000002</v>
      </c>
      <c r="K6845" s="31">
        <v>2906.3130000000001</v>
      </c>
      <c r="L6845" s="31">
        <v>184.76</v>
      </c>
      <c r="M6845" s="31">
        <v>165.79</v>
      </c>
      <c r="N6845" s="31">
        <v>142.13910000000001</v>
      </c>
      <c r="O6845" s="31">
        <v>74.497</v>
      </c>
      <c r="P6845" s="31">
        <v>95.116500000000002</v>
      </c>
      <c r="Q6845" s="31">
        <v>2113.299</v>
      </c>
      <c r="R6845" s="31">
        <v>95.647999999999996</v>
      </c>
      <c r="S6845" s="31">
        <v>86.694299999999998</v>
      </c>
    </row>
    <row r="6846" spans="1:19" x14ac:dyDescent="0.35">
      <c r="A6846" s="2">
        <v>42452</v>
      </c>
      <c r="B6846" s="31">
        <v>260.02300000000002</v>
      </c>
      <c r="C6846" s="31">
        <v>865.29200000000003</v>
      </c>
      <c r="D6846" s="31">
        <v>246.62219999999999</v>
      </c>
      <c r="E6846" s="31">
        <v>446.02710000000002</v>
      </c>
      <c r="F6846" s="31">
        <v>102.24890000000001</v>
      </c>
      <c r="G6846" s="31">
        <v>394.78379999999999</v>
      </c>
      <c r="H6846" s="31">
        <v>11.060689999999999</v>
      </c>
      <c r="I6846" s="31">
        <v>2775.357</v>
      </c>
      <c r="J6846" s="31">
        <v>4886.6019999999999</v>
      </c>
      <c r="K6846" s="31">
        <v>2909.71</v>
      </c>
      <c r="L6846" s="31">
        <v>183.51</v>
      </c>
      <c r="M6846" s="31">
        <v>162.69</v>
      </c>
      <c r="N6846" s="31">
        <v>140.88900000000001</v>
      </c>
      <c r="O6846" s="31">
        <v>73.954999999999998</v>
      </c>
      <c r="P6846" s="31">
        <v>94.667900000000003</v>
      </c>
      <c r="Q6846" s="31">
        <v>2090.9124000000002</v>
      </c>
      <c r="R6846" s="31">
        <v>96.046000000000006</v>
      </c>
      <c r="S6846" s="31">
        <v>86.774299999999997</v>
      </c>
    </row>
    <row r="6847" spans="1:19" x14ac:dyDescent="0.35">
      <c r="A6847" s="2">
        <v>42453</v>
      </c>
      <c r="B6847" s="31">
        <v>259.64330000000001</v>
      </c>
      <c r="C6847" s="31">
        <v>871.94200000000001</v>
      </c>
      <c r="D6847" s="31">
        <v>244.60759999999999</v>
      </c>
      <c r="E6847" s="31">
        <v>445.75720000000001</v>
      </c>
      <c r="F6847" s="31">
        <v>102.0737</v>
      </c>
      <c r="G6847" s="31">
        <v>397.07330000000002</v>
      </c>
      <c r="H6847" s="31">
        <v>11.05696</v>
      </c>
      <c r="I6847" s="31">
        <v>2775.357</v>
      </c>
      <c r="J6847" s="31">
        <v>4882.4690000000001</v>
      </c>
      <c r="K6847" s="31">
        <v>2914.7150000000001</v>
      </c>
      <c r="L6847" s="31">
        <v>183.49</v>
      </c>
      <c r="M6847" s="31">
        <v>163.19999999999999</v>
      </c>
      <c r="N6847" s="31">
        <v>140.9451</v>
      </c>
      <c r="O6847" s="31">
        <v>73.948599999999999</v>
      </c>
      <c r="P6847" s="31">
        <v>94.567400000000006</v>
      </c>
      <c r="Q6847" s="31">
        <v>2071.2561999999998</v>
      </c>
      <c r="R6847" s="31">
        <v>96.141999999999996</v>
      </c>
      <c r="S6847" s="31">
        <v>84.850700000000003</v>
      </c>
    </row>
    <row r="6848" spans="1:19" x14ac:dyDescent="0.35">
      <c r="A6848" s="2">
        <v>42454</v>
      </c>
      <c r="B6848" s="31">
        <v>259.64330000000001</v>
      </c>
      <c r="C6848" s="31">
        <v>871.94200000000001</v>
      </c>
      <c r="D6848" s="31">
        <v>244.60759999999999</v>
      </c>
      <c r="E6848" s="31">
        <v>445.75720000000001</v>
      </c>
      <c r="F6848" s="31">
        <v>102.0737</v>
      </c>
      <c r="G6848" s="31">
        <v>397.07330000000002</v>
      </c>
      <c r="H6848" s="31">
        <v>11.05696</v>
      </c>
      <c r="I6848" s="31">
        <v>2775.9059999999999</v>
      </c>
      <c r="J6848" s="31">
        <v>4882.4690000000001</v>
      </c>
      <c r="K6848" s="31">
        <v>2914.7150000000001</v>
      </c>
      <c r="L6848" s="31">
        <v>183.49</v>
      </c>
      <c r="M6848" s="31">
        <v>163.19999999999999</v>
      </c>
      <c r="N6848" s="31">
        <v>140.9451</v>
      </c>
      <c r="O6848" s="31">
        <v>73.948599999999999</v>
      </c>
      <c r="P6848" s="31">
        <v>94.567400000000006</v>
      </c>
      <c r="Q6848" s="31">
        <v>2067.9407999999999</v>
      </c>
      <c r="R6848" s="31">
        <v>96.272999999999996</v>
      </c>
      <c r="S6848" s="31">
        <v>84.850700000000003</v>
      </c>
    </row>
    <row r="6849" spans="1:19" x14ac:dyDescent="0.35">
      <c r="A6849" s="2">
        <v>42457</v>
      </c>
      <c r="B6849" s="31">
        <v>258.63080000000002</v>
      </c>
      <c r="C6849" s="31">
        <v>872.52599999999995</v>
      </c>
      <c r="D6849" s="31">
        <v>239.2353</v>
      </c>
      <c r="E6849" s="31">
        <v>445.75720000000001</v>
      </c>
      <c r="F6849" s="31">
        <v>101.9486</v>
      </c>
      <c r="G6849" s="31">
        <v>396.41910000000001</v>
      </c>
      <c r="H6849" s="31">
        <v>11.086819999999999</v>
      </c>
      <c r="I6849" s="31">
        <v>2775.54</v>
      </c>
      <c r="J6849" s="31">
        <v>4889.5540000000001</v>
      </c>
      <c r="K6849" s="31">
        <v>2914.7150000000001</v>
      </c>
      <c r="L6849" s="31">
        <v>183.44</v>
      </c>
      <c r="M6849" s="31">
        <v>163.19</v>
      </c>
      <c r="N6849" s="31">
        <v>140.69669999999999</v>
      </c>
      <c r="O6849" s="31">
        <v>73.948599999999999</v>
      </c>
      <c r="P6849" s="31">
        <v>94.567400000000006</v>
      </c>
      <c r="Q6849" s="31">
        <v>2069.8463000000002</v>
      </c>
      <c r="R6849" s="31">
        <v>95.942999999999998</v>
      </c>
      <c r="S6849" s="31">
        <v>84.850700000000003</v>
      </c>
    </row>
    <row r="6850" spans="1:19" x14ac:dyDescent="0.35">
      <c r="A6850" s="2">
        <v>42458</v>
      </c>
      <c r="B6850" s="31">
        <v>252.17609999999999</v>
      </c>
      <c r="C6850" s="31">
        <v>863.89099999999996</v>
      </c>
      <c r="D6850" s="31">
        <v>232.1842</v>
      </c>
      <c r="E6850" s="31">
        <v>440.76490000000001</v>
      </c>
      <c r="F6850" s="31">
        <v>103.24169999999999</v>
      </c>
      <c r="G6850" s="31">
        <v>399.47179999999997</v>
      </c>
      <c r="H6850" s="31">
        <v>11.086819999999999</v>
      </c>
      <c r="I6850" s="31">
        <v>2774.078</v>
      </c>
      <c r="J6850" s="31">
        <v>4911.9889999999996</v>
      </c>
      <c r="K6850" s="31">
        <v>2924.011</v>
      </c>
      <c r="L6850" s="31">
        <v>185.21</v>
      </c>
      <c r="M6850" s="31">
        <v>168.08</v>
      </c>
      <c r="N6850" s="31">
        <v>142.90039999999999</v>
      </c>
      <c r="O6850" s="31">
        <v>73.444999999999993</v>
      </c>
      <c r="P6850" s="31">
        <v>94.750799999999998</v>
      </c>
      <c r="Q6850" s="31">
        <v>2074.3908000000001</v>
      </c>
      <c r="R6850" s="31">
        <v>95.16</v>
      </c>
      <c r="S6850" s="31">
        <v>85.158799999999999</v>
      </c>
    </row>
    <row r="6851" spans="1:19" x14ac:dyDescent="0.35">
      <c r="A6851" s="2">
        <v>42459</v>
      </c>
      <c r="B6851" s="31">
        <v>253.4417</v>
      </c>
      <c r="C6851" s="31">
        <v>855.31600000000003</v>
      </c>
      <c r="D6851" s="31">
        <v>238.39590000000001</v>
      </c>
      <c r="E6851" s="31">
        <v>439.32569999999998</v>
      </c>
      <c r="F6851" s="31">
        <v>102.4992</v>
      </c>
      <c r="G6851" s="31">
        <v>396.41910000000001</v>
      </c>
      <c r="H6851" s="31">
        <v>11.101749999999999</v>
      </c>
      <c r="I6851" s="31">
        <v>2774.8090000000002</v>
      </c>
      <c r="J6851" s="31">
        <v>4912.58</v>
      </c>
      <c r="K6851" s="31">
        <v>2919.1840000000002</v>
      </c>
      <c r="L6851" s="31">
        <v>185.91</v>
      </c>
      <c r="M6851" s="31">
        <v>168.08</v>
      </c>
      <c r="N6851" s="31">
        <v>143.66159999999999</v>
      </c>
      <c r="O6851" s="31">
        <v>74.036900000000003</v>
      </c>
      <c r="P6851" s="31">
        <v>96.178600000000003</v>
      </c>
      <c r="Q6851" s="31">
        <v>2123.3004999999998</v>
      </c>
      <c r="R6851" s="31">
        <v>94.840999999999994</v>
      </c>
      <c r="S6851" s="31">
        <v>88.093699999999998</v>
      </c>
    </row>
    <row r="6852" spans="1:19" x14ac:dyDescent="0.35">
      <c r="A6852" s="2">
        <v>42460</v>
      </c>
      <c r="B6852" s="31">
        <v>255.21360000000001</v>
      </c>
      <c r="C6852" s="31">
        <v>843.99800000000005</v>
      </c>
      <c r="D6852" s="31">
        <v>240.74629999999999</v>
      </c>
      <c r="E6852" s="31">
        <v>437.03190000000001</v>
      </c>
      <c r="F6852" s="31">
        <v>103.08320000000001</v>
      </c>
      <c r="G6852" s="31">
        <v>397.1823</v>
      </c>
      <c r="H6852" s="31">
        <v>11.01216</v>
      </c>
      <c r="I6852" s="31">
        <v>2765.1219999999998</v>
      </c>
      <c r="J6852" s="31">
        <v>4926.7489999999998</v>
      </c>
      <c r="K6852" s="31">
        <v>2920.2570000000001</v>
      </c>
      <c r="L6852" s="31">
        <v>185.57</v>
      </c>
      <c r="M6852" s="31">
        <v>168.47</v>
      </c>
      <c r="N6852" s="31">
        <v>143.47730000000001</v>
      </c>
      <c r="O6852" s="31">
        <v>74.079099999999997</v>
      </c>
      <c r="P6852" s="31">
        <v>96.515199999999993</v>
      </c>
      <c r="Q6852" s="31">
        <v>2130.5704000000001</v>
      </c>
      <c r="R6852" s="31">
        <v>94.585999999999999</v>
      </c>
      <c r="S6852" s="31">
        <v>87.771900000000002</v>
      </c>
    </row>
    <row r="6853" spans="1:19" x14ac:dyDescent="0.35">
      <c r="A6853" s="2">
        <v>42461</v>
      </c>
      <c r="B6853" s="31">
        <v>244.7089</v>
      </c>
      <c r="C6853" s="31">
        <v>817.68700000000001</v>
      </c>
      <c r="D6853" s="31">
        <v>227.8192</v>
      </c>
      <c r="E6853" s="31">
        <v>435.6601</v>
      </c>
      <c r="F6853" s="31">
        <v>102.0737</v>
      </c>
      <c r="G6853" s="31">
        <v>400.45310000000001</v>
      </c>
      <c r="H6853" s="31">
        <v>10.75459</v>
      </c>
      <c r="I6853" s="31">
        <v>2768.4119999999998</v>
      </c>
      <c r="J6853" s="31">
        <v>4923.2070000000003</v>
      </c>
      <c r="K6853" s="31">
        <v>2923.654</v>
      </c>
      <c r="L6853" s="31">
        <v>186.79</v>
      </c>
      <c r="M6853" s="31">
        <v>169.14</v>
      </c>
      <c r="N6853" s="31">
        <v>145.15209999999999</v>
      </c>
      <c r="O6853" s="31">
        <v>74.083299999999994</v>
      </c>
      <c r="P6853" s="31">
        <v>96.084999999999994</v>
      </c>
      <c r="Q6853" s="31">
        <v>2103.7208000000001</v>
      </c>
      <c r="R6853" s="31">
        <v>94.619</v>
      </c>
      <c r="S6853" s="31">
        <v>85.909599999999998</v>
      </c>
    </row>
    <row r="6854" spans="1:19" x14ac:dyDescent="0.35">
      <c r="A6854" s="2">
        <v>42464</v>
      </c>
      <c r="B6854" s="31">
        <v>238.50729999999999</v>
      </c>
      <c r="C6854" s="31">
        <v>803.33500000000004</v>
      </c>
      <c r="D6854" s="31">
        <v>223.45419999999999</v>
      </c>
      <c r="E6854" s="31">
        <v>428.77879999999999</v>
      </c>
      <c r="F6854" s="31">
        <v>101.72329999999999</v>
      </c>
      <c r="G6854" s="31">
        <v>398.38159999999999</v>
      </c>
      <c r="H6854" s="31">
        <v>10.71726</v>
      </c>
      <c r="I6854" s="31">
        <v>2772.25</v>
      </c>
      <c r="J6854" s="31">
        <v>4929.701</v>
      </c>
      <c r="K6854" s="31">
        <v>2927.587</v>
      </c>
      <c r="L6854" s="31">
        <v>186.11</v>
      </c>
      <c r="M6854" s="31">
        <v>167.77</v>
      </c>
      <c r="N6854" s="31">
        <v>144.2466</v>
      </c>
      <c r="O6854" s="31">
        <v>74.825400000000002</v>
      </c>
      <c r="P6854" s="31">
        <v>96.390100000000004</v>
      </c>
      <c r="Q6854" s="31">
        <v>2105.6536999999998</v>
      </c>
      <c r="R6854" s="31">
        <v>94.51</v>
      </c>
      <c r="S6854" s="31">
        <v>85.909599999999998</v>
      </c>
    </row>
    <row r="6855" spans="1:19" x14ac:dyDescent="0.35">
      <c r="A6855" s="2">
        <v>42465</v>
      </c>
      <c r="B6855" s="31">
        <v>239.6464</v>
      </c>
      <c r="C6855" s="31">
        <v>803.80200000000002</v>
      </c>
      <c r="D6855" s="31">
        <v>214.55629999999999</v>
      </c>
      <c r="E6855" s="31">
        <v>430.12810000000002</v>
      </c>
      <c r="F6855" s="31">
        <v>102.5826</v>
      </c>
      <c r="G6855" s="31">
        <v>394.56569999999999</v>
      </c>
      <c r="H6855" s="31">
        <v>10.758319999999999</v>
      </c>
      <c r="I6855" s="31">
        <v>2769.692</v>
      </c>
      <c r="J6855" s="31">
        <v>4943.2809999999999</v>
      </c>
      <c r="K6855" s="31">
        <v>2935.81</v>
      </c>
      <c r="L6855" s="31">
        <v>184.42</v>
      </c>
      <c r="M6855" s="31">
        <v>165.79</v>
      </c>
      <c r="N6855" s="31">
        <v>143.261</v>
      </c>
      <c r="O6855" s="31">
        <v>75.350800000000007</v>
      </c>
      <c r="P6855" s="31">
        <v>96.335999999999999</v>
      </c>
      <c r="Q6855" s="31">
        <v>2070.6680000000001</v>
      </c>
      <c r="R6855" s="31">
        <v>94.631</v>
      </c>
      <c r="S6855" s="31">
        <v>84.437299999999993</v>
      </c>
    </row>
    <row r="6856" spans="1:19" x14ac:dyDescent="0.35">
      <c r="A6856" s="2">
        <v>42466</v>
      </c>
      <c r="B6856" s="31">
        <v>252.11279999999999</v>
      </c>
      <c r="C6856" s="31">
        <v>813.66099999999994</v>
      </c>
      <c r="D6856" s="31">
        <v>223.95779999999999</v>
      </c>
      <c r="E6856" s="31">
        <v>431.185</v>
      </c>
      <c r="F6856" s="31">
        <v>102.09869999999999</v>
      </c>
      <c r="G6856" s="31">
        <v>395.983</v>
      </c>
      <c r="H6856" s="31">
        <v>10.82551</v>
      </c>
      <c r="I6856" s="31">
        <v>2768.5949999999998</v>
      </c>
      <c r="J6856" s="31">
        <v>4937.9669999999996</v>
      </c>
      <c r="K6856" s="31">
        <v>2930.6260000000002</v>
      </c>
      <c r="L6856" s="31">
        <v>186.36</v>
      </c>
      <c r="M6856" s="31">
        <v>167.61</v>
      </c>
      <c r="N6856" s="31">
        <v>145.3604</v>
      </c>
      <c r="O6856" s="31">
        <v>75.674599999999998</v>
      </c>
      <c r="P6856" s="31">
        <v>96.3245</v>
      </c>
      <c r="Q6856" s="31">
        <v>2060.7831000000001</v>
      </c>
      <c r="R6856" s="31">
        <v>94.43</v>
      </c>
      <c r="S6856" s="31">
        <v>84.2423</v>
      </c>
    </row>
    <row r="6857" spans="1:19" x14ac:dyDescent="0.35">
      <c r="A6857" s="2">
        <v>42467</v>
      </c>
      <c r="B6857" s="31">
        <v>249.51830000000001</v>
      </c>
      <c r="C6857" s="31">
        <v>805.78499999999997</v>
      </c>
      <c r="D6857" s="31">
        <v>219.92859999999999</v>
      </c>
      <c r="E6857" s="31">
        <v>418.77159999999998</v>
      </c>
      <c r="F6857" s="31">
        <v>103.24169999999999</v>
      </c>
      <c r="G6857" s="31">
        <v>394.45659999999998</v>
      </c>
      <c r="H6857" s="31">
        <v>10.638859999999999</v>
      </c>
      <c r="I6857" s="31">
        <v>2766.5839999999998</v>
      </c>
      <c r="J6857" s="31">
        <v>4959.2219999999998</v>
      </c>
      <c r="K6857" s="31">
        <v>2939.0279999999998</v>
      </c>
      <c r="L6857" s="31">
        <v>184.08</v>
      </c>
      <c r="M6857" s="31">
        <v>165.54</v>
      </c>
      <c r="N6857" s="31">
        <v>143.285</v>
      </c>
      <c r="O6857" s="31">
        <v>77.140100000000004</v>
      </c>
      <c r="P6857" s="31">
        <v>96.378699999999995</v>
      </c>
      <c r="Q6857" s="31">
        <v>2061.4672</v>
      </c>
      <c r="R6857" s="31">
        <v>94.481999999999999</v>
      </c>
      <c r="S6857" s="31">
        <v>84.222800000000007</v>
      </c>
    </row>
    <row r="6858" spans="1:19" x14ac:dyDescent="0.35">
      <c r="A6858" s="2">
        <v>42468</v>
      </c>
      <c r="B6858" s="31">
        <v>265.42239999999998</v>
      </c>
      <c r="C6858" s="31">
        <v>853.48</v>
      </c>
      <c r="D6858" s="31">
        <v>240.06809999999999</v>
      </c>
      <c r="E6858" s="31">
        <v>418.69959999999998</v>
      </c>
      <c r="F6858" s="31">
        <v>103.76730000000001</v>
      </c>
      <c r="G6858" s="31">
        <v>399.78919999999999</v>
      </c>
      <c r="H6858" s="31">
        <v>10.72086</v>
      </c>
      <c r="I6858" s="31">
        <v>2771.5189999999998</v>
      </c>
      <c r="J6858" s="31">
        <v>4950.9560000000001</v>
      </c>
      <c r="K6858" s="31">
        <v>2935.989</v>
      </c>
      <c r="L6858" s="31">
        <v>184.6</v>
      </c>
      <c r="M6858" s="31">
        <v>166.12</v>
      </c>
      <c r="N6858" s="31">
        <v>143.18879999999999</v>
      </c>
      <c r="O6858" s="31">
        <v>76.775899999999993</v>
      </c>
      <c r="P6858" s="31">
        <v>96.591800000000006</v>
      </c>
      <c r="Q6858" s="31">
        <v>2080.6287000000002</v>
      </c>
      <c r="R6858" s="31">
        <v>94.234999999999999</v>
      </c>
      <c r="S6858" s="31">
        <v>84.866299999999995</v>
      </c>
    </row>
    <row r="6859" spans="1:19" x14ac:dyDescent="0.35">
      <c r="A6859" s="2">
        <v>42471</v>
      </c>
      <c r="B6859" s="31">
        <v>271.15179999999998</v>
      </c>
      <c r="C6859" s="31">
        <v>879.05799999999999</v>
      </c>
      <c r="D6859" s="31">
        <v>243.0035</v>
      </c>
      <c r="E6859" s="31">
        <v>419.92790000000002</v>
      </c>
      <c r="F6859" s="31">
        <v>104.952</v>
      </c>
      <c r="G6859" s="31">
        <v>404.8297</v>
      </c>
      <c r="H6859" s="31">
        <v>10.853339999999999</v>
      </c>
      <c r="I6859" s="31">
        <v>2771.8850000000002</v>
      </c>
      <c r="J6859" s="31">
        <v>4950.9560000000001</v>
      </c>
      <c r="K6859" s="31">
        <v>2933.1280000000002</v>
      </c>
      <c r="L6859" s="31">
        <v>184.03</v>
      </c>
      <c r="M6859" s="31">
        <v>165.3</v>
      </c>
      <c r="N6859" s="31">
        <v>142.684</v>
      </c>
      <c r="O6859" s="31">
        <v>77.199200000000005</v>
      </c>
      <c r="P6859" s="31">
        <v>96.889799999999994</v>
      </c>
      <c r="Q6859" s="31">
        <v>2099.0259999999998</v>
      </c>
      <c r="R6859" s="31">
        <v>93.95</v>
      </c>
      <c r="S6859" s="31">
        <v>86.202100000000002</v>
      </c>
    </row>
    <row r="6860" spans="1:19" x14ac:dyDescent="0.35">
      <c r="A6860" s="2">
        <v>42472</v>
      </c>
      <c r="B6860" s="31">
        <v>282.60410000000002</v>
      </c>
      <c r="C6860" s="31">
        <v>895.09</v>
      </c>
      <c r="D6860" s="31">
        <v>251.75229999999999</v>
      </c>
      <c r="E6860" s="31">
        <v>429.40050000000002</v>
      </c>
      <c r="F6860" s="31">
        <v>105.1939</v>
      </c>
      <c r="G6860" s="31">
        <v>408.2996</v>
      </c>
      <c r="H6860" s="31">
        <v>10.961069999999999</v>
      </c>
      <c r="I6860" s="31">
        <v>2773.3470000000002</v>
      </c>
      <c r="J6860" s="31">
        <v>4932.6540000000005</v>
      </c>
      <c r="K6860" s="31">
        <v>2922.402</v>
      </c>
      <c r="L6860" s="31">
        <v>185.95</v>
      </c>
      <c r="M6860" s="31">
        <v>167.46</v>
      </c>
      <c r="N6860" s="31">
        <v>143.91800000000001</v>
      </c>
      <c r="O6860" s="31">
        <v>76.661500000000004</v>
      </c>
      <c r="P6860" s="31">
        <v>96.316800000000001</v>
      </c>
      <c r="Q6860" s="31">
        <v>2116.6086</v>
      </c>
      <c r="R6860" s="31">
        <v>93.959000000000003</v>
      </c>
      <c r="S6860" s="31">
        <v>85.890100000000004</v>
      </c>
    </row>
    <row r="6861" spans="1:19" x14ac:dyDescent="0.35">
      <c r="A6861" s="2">
        <v>42473</v>
      </c>
      <c r="B6861" s="31">
        <v>279.33080000000001</v>
      </c>
      <c r="C6861" s="31">
        <v>892.58699999999999</v>
      </c>
      <c r="D6861" s="31">
        <v>252.4162</v>
      </c>
      <c r="E6861" s="31">
        <v>435.08089999999999</v>
      </c>
      <c r="F6861" s="31">
        <v>104.1427</v>
      </c>
      <c r="G6861" s="31">
        <v>416.8288</v>
      </c>
      <c r="H6861" s="31">
        <v>10.923999999999999</v>
      </c>
      <c r="I6861" s="31">
        <v>2771.154</v>
      </c>
      <c r="J6861" s="31">
        <v>4935.6059999999998</v>
      </c>
      <c r="K6861" s="31">
        <v>2927.7649999999999</v>
      </c>
      <c r="L6861" s="31">
        <v>187.79</v>
      </c>
      <c r="M6861" s="31">
        <v>171.18</v>
      </c>
      <c r="N6861" s="31">
        <v>145.76910000000001</v>
      </c>
      <c r="O6861" s="31">
        <v>76.160899999999998</v>
      </c>
      <c r="P6861" s="31">
        <v>95.534999999999997</v>
      </c>
      <c r="Q6861" s="31">
        <v>2150.4267</v>
      </c>
      <c r="R6861" s="31">
        <v>94.744</v>
      </c>
      <c r="S6861" s="31">
        <v>89.858500000000006</v>
      </c>
    </row>
    <row r="6862" spans="1:19" x14ac:dyDescent="0.35">
      <c r="A6862" s="2">
        <v>42474</v>
      </c>
      <c r="B6862" s="31">
        <v>276.74029999999999</v>
      </c>
      <c r="C6862" s="31">
        <v>879.976</v>
      </c>
      <c r="D6862" s="31">
        <v>252.25059999999999</v>
      </c>
      <c r="E6862" s="31">
        <v>435.26100000000002</v>
      </c>
      <c r="F6862" s="31">
        <v>102.324</v>
      </c>
      <c r="G6862" s="31">
        <v>413.26339999999999</v>
      </c>
      <c r="H6862" s="31">
        <v>11.04973</v>
      </c>
      <c r="I6862" s="31">
        <v>2772.067</v>
      </c>
      <c r="J6862" s="31">
        <v>4926.1589999999997</v>
      </c>
      <c r="K6862" s="31">
        <v>2923.2959999999998</v>
      </c>
      <c r="L6862" s="31">
        <v>187.83</v>
      </c>
      <c r="M6862" s="31">
        <v>170.75</v>
      </c>
      <c r="N6862" s="31">
        <v>145.721</v>
      </c>
      <c r="O6862" s="31">
        <v>76.215599999999995</v>
      </c>
      <c r="P6862" s="31">
        <v>95.352599999999995</v>
      </c>
      <c r="Q6862" s="31">
        <v>2153.9018000000001</v>
      </c>
      <c r="R6862" s="31">
        <v>94.902000000000001</v>
      </c>
      <c r="S6862" s="31">
        <v>89.965699999999998</v>
      </c>
    </row>
    <row r="6863" spans="1:19" x14ac:dyDescent="0.35">
      <c r="A6863" s="2">
        <v>42475</v>
      </c>
      <c r="B6863" s="31">
        <v>272.06479999999999</v>
      </c>
      <c r="C6863" s="31">
        <v>855.15899999999999</v>
      </c>
      <c r="D6863" s="31">
        <v>243.9692</v>
      </c>
      <c r="E6863" s="31">
        <v>433.19</v>
      </c>
      <c r="F6863" s="31">
        <v>102.99979999999999</v>
      </c>
      <c r="G6863" s="31">
        <v>416.7208</v>
      </c>
      <c r="H6863" s="31">
        <v>11.04603</v>
      </c>
      <c r="I6863" s="31">
        <v>2775.9059999999999</v>
      </c>
      <c r="J6863" s="31">
        <v>4936.1959999999999</v>
      </c>
      <c r="K6863" s="31">
        <v>2930.268</v>
      </c>
      <c r="L6863" s="31">
        <v>187.69</v>
      </c>
      <c r="M6863" s="31">
        <v>171.28</v>
      </c>
      <c r="N6863" s="31">
        <v>145.4726</v>
      </c>
      <c r="O6863" s="31">
        <v>76.528599999999997</v>
      </c>
      <c r="P6863" s="31">
        <v>95.641800000000003</v>
      </c>
      <c r="Q6863" s="31">
        <v>2157.1043</v>
      </c>
      <c r="R6863" s="31">
        <v>94.695999999999998</v>
      </c>
      <c r="S6863" s="31">
        <v>89.917000000000002</v>
      </c>
    </row>
    <row r="6864" spans="1:19" x14ac:dyDescent="0.35">
      <c r="A6864" s="2">
        <v>42478</v>
      </c>
      <c r="B6864" s="31">
        <v>270.23250000000002</v>
      </c>
      <c r="C6864" s="31">
        <v>841.85400000000004</v>
      </c>
      <c r="D6864" s="31">
        <v>246.78489999999999</v>
      </c>
      <c r="E6864" s="31">
        <v>434.99079999999998</v>
      </c>
      <c r="F6864" s="31">
        <v>103.03319999999999</v>
      </c>
      <c r="G6864" s="31">
        <v>416.18060000000003</v>
      </c>
      <c r="H6864" s="31">
        <v>11.24572</v>
      </c>
      <c r="I6864" s="31">
        <v>2776.2710000000002</v>
      </c>
      <c r="J6864" s="31">
        <v>4930.8819999999996</v>
      </c>
      <c r="K6864" s="31">
        <v>2923.1170000000002</v>
      </c>
      <c r="L6864" s="31">
        <v>188.76</v>
      </c>
      <c r="M6864" s="31">
        <v>172.45</v>
      </c>
      <c r="N6864" s="31">
        <v>145.72900000000001</v>
      </c>
      <c r="O6864" s="31">
        <v>76.533299999999997</v>
      </c>
      <c r="P6864" s="31">
        <v>95.901499999999999</v>
      </c>
      <c r="Q6864" s="31">
        <v>2149.7329</v>
      </c>
      <c r="R6864" s="31">
        <v>94.49</v>
      </c>
      <c r="S6864" s="31">
        <v>88.4739</v>
      </c>
    </row>
    <row r="6865" spans="1:19" x14ac:dyDescent="0.35">
      <c r="A6865" s="2">
        <v>42479</v>
      </c>
      <c r="B6865" s="31">
        <v>277.05619999999999</v>
      </c>
      <c r="C6865" s="31">
        <v>866.61300000000006</v>
      </c>
      <c r="D6865" s="31">
        <v>252.25059999999999</v>
      </c>
      <c r="E6865" s="31">
        <v>444.80529999999999</v>
      </c>
      <c r="F6865" s="31">
        <v>104.6434</v>
      </c>
      <c r="G6865" s="31">
        <v>429.90199999999999</v>
      </c>
      <c r="H6865" s="31">
        <v>11.38625</v>
      </c>
      <c r="I6865" s="31">
        <v>2777.9160000000002</v>
      </c>
      <c r="J6865" s="31">
        <v>4925.5690000000004</v>
      </c>
      <c r="K6865" s="31">
        <v>2918.8270000000002</v>
      </c>
      <c r="L6865" s="31">
        <v>189.39</v>
      </c>
      <c r="M6865" s="31">
        <v>172.69</v>
      </c>
      <c r="N6865" s="31">
        <v>145.096</v>
      </c>
      <c r="O6865" s="31">
        <v>76.118200000000002</v>
      </c>
      <c r="P6865" s="31">
        <v>96.296499999999995</v>
      </c>
      <c r="Q6865" s="31">
        <v>2172.8314999999998</v>
      </c>
      <c r="R6865" s="31">
        <v>93.975999999999999</v>
      </c>
      <c r="S6865" s="31">
        <v>90.228999999999999</v>
      </c>
    </row>
    <row r="6866" spans="1:19" x14ac:dyDescent="0.35">
      <c r="A6866" s="2">
        <v>42480</v>
      </c>
      <c r="B6866" s="31">
        <v>288.30270000000002</v>
      </c>
      <c r="C6866" s="31">
        <v>883.21500000000003</v>
      </c>
      <c r="D6866" s="31">
        <v>257.55070000000001</v>
      </c>
      <c r="E6866" s="31">
        <v>448.85719999999998</v>
      </c>
      <c r="F6866" s="31">
        <v>104.65170000000001</v>
      </c>
      <c r="G6866" s="31">
        <v>440.38209999999998</v>
      </c>
      <c r="H6866" s="31">
        <v>11.42693</v>
      </c>
      <c r="I6866" s="31">
        <v>2779.0129999999999</v>
      </c>
      <c r="J6866" s="31">
        <v>4902.5429999999997</v>
      </c>
      <c r="K6866" s="31">
        <v>2926.6930000000002</v>
      </c>
      <c r="L6866" s="31">
        <v>189.78</v>
      </c>
      <c r="M6866" s="31">
        <v>173.03</v>
      </c>
      <c r="N6866" s="31">
        <v>145.3845</v>
      </c>
      <c r="O6866" s="31">
        <v>76.181299999999993</v>
      </c>
      <c r="P6866" s="31">
        <v>95.938400000000001</v>
      </c>
      <c r="Q6866" s="31">
        <v>2164.4511000000002</v>
      </c>
      <c r="R6866" s="31">
        <v>94.492000000000004</v>
      </c>
      <c r="S6866" s="31">
        <v>89.019900000000007</v>
      </c>
    </row>
    <row r="6867" spans="1:19" x14ac:dyDescent="0.35">
      <c r="A6867" s="2">
        <v>42481</v>
      </c>
      <c r="B6867" s="31">
        <v>280.46800000000002</v>
      </c>
      <c r="C6867" s="31">
        <v>886.33900000000006</v>
      </c>
      <c r="D6867" s="31">
        <v>261.69139999999999</v>
      </c>
      <c r="E6867" s="31">
        <v>450.47789999999998</v>
      </c>
      <c r="F6867" s="31">
        <v>104.3096</v>
      </c>
      <c r="G6867" s="31">
        <v>444.05560000000003</v>
      </c>
      <c r="H6867" s="31">
        <v>11.489800000000001</v>
      </c>
      <c r="I6867" s="31">
        <v>2776.819</v>
      </c>
      <c r="J6867" s="31">
        <v>4897.2290000000003</v>
      </c>
      <c r="K6867" s="31">
        <v>2905.4189999999999</v>
      </c>
      <c r="L6867" s="31">
        <v>188.4</v>
      </c>
      <c r="M6867" s="31">
        <v>171.92</v>
      </c>
      <c r="N6867" s="31">
        <v>144.16650000000001</v>
      </c>
      <c r="O6867" s="31">
        <v>76.012699999999995</v>
      </c>
      <c r="P6867" s="31">
        <v>95.558199999999999</v>
      </c>
      <c r="Q6867" s="31">
        <v>2175.3908000000001</v>
      </c>
      <c r="R6867" s="31">
        <v>94.599000000000004</v>
      </c>
      <c r="S6867" s="31">
        <v>89.926699999999997</v>
      </c>
    </row>
    <row r="6868" spans="1:19" x14ac:dyDescent="0.35">
      <c r="A6868" s="2">
        <v>42482</v>
      </c>
      <c r="B6868" s="31">
        <v>284.76440000000002</v>
      </c>
      <c r="C6868" s="31">
        <v>895.71</v>
      </c>
      <c r="D6868" s="31">
        <v>263.51330000000002</v>
      </c>
      <c r="E6868" s="31">
        <v>453.67439999999999</v>
      </c>
      <c r="F6868" s="31">
        <v>102.616</v>
      </c>
      <c r="G6868" s="31">
        <v>430.55029999999999</v>
      </c>
      <c r="H6868" s="31">
        <v>11.667310000000001</v>
      </c>
      <c r="I6868" s="31">
        <v>2779.7440000000001</v>
      </c>
      <c r="J6868" s="31">
        <v>4891.9160000000002</v>
      </c>
      <c r="K6868" s="31">
        <v>2905.4189999999999</v>
      </c>
      <c r="L6868" s="31">
        <v>188.69</v>
      </c>
      <c r="M6868" s="31">
        <v>173.82</v>
      </c>
      <c r="N6868" s="31">
        <v>143.14080000000001</v>
      </c>
      <c r="O6868" s="31">
        <v>74.637500000000003</v>
      </c>
      <c r="P6868" s="31">
        <v>95.140699999999995</v>
      </c>
      <c r="Q6868" s="31">
        <v>2153.8615</v>
      </c>
      <c r="R6868" s="31">
        <v>95.116</v>
      </c>
      <c r="S6868" s="31">
        <v>88.992500000000007</v>
      </c>
    </row>
    <row r="6869" spans="1:19" x14ac:dyDescent="0.35">
      <c r="A6869" s="2">
        <v>42485</v>
      </c>
      <c r="B6869" s="31">
        <v>280.02569999999997</v>
      </c>
      <c r="C6869" s="31">
        <v>885.87599999999998</v>
      </c>
      <c r="D6869" s="31">
        <v>261.5258</v>
      </c>
      <c r="E6869" s="31">
        <v>450.50040000000001</v>
      </c>
      <c r="F6869" s="31">
        <v>103.467</v>
      </c>
      <c r="G6869" s="31">
        <v>436.38459999999998</v>
      </c>
      <c r="H6869" s="31">
        <v>11.711690000000001</v>
      </c>
      <c r="I6869" s="31">
        <v>2770.788</v>
      </c>
      <c r="J6869" s="31">
        <v>4888.3729999999996</v>
      </c>
      <c r="K6869" s="31">
        <v>2899.877</v>
      </c>
      <c r="L6869" s="31">
        <v>188.44</v>
      </c>
      <c r="M6869" s="31">
        <v>172.47</v>
      </c>
      <c r="N6869" s="31">
        <v>143.34909999999999</v>
      </c>
      <c r="O6869" s="31">
        <v>74.999499999999998</v>
      </c>
      <c r="P6869" s="31">
        <v>95.374899999999997</v>
      </c>
      <c r="Q6869" s="31">
        <v>2138.5430999999999</v>
      </c>
      <c r="R6869" s="31">
        <v>94.841999999999999</v>
      </c>
      <c r="S6869" s="31">
        <v>87.217200000000005</v>
      </c>
    </row>
    <row r="6870" spans="1:19" x14ac:dyDescent="0.35">
      <c r="A6870" s="2">
        <v>42486</v>
      </c>
      <c r="B6870" s="31">
        <v>287.98669999999998</v>
      </c>
      <c r="C6870" s="31">
        <v>913.64300000000003</v>
      </c>
      <c r="D6870" s="31">
        <v>264.3415</v>
      </c>
      <c r="E6870" s="31">
        <v>447.37150000000003</v>
      </c>
      <c r="F6870" s="31">
        <v>103.73399999999999</v>
      </c>
      <c r="G6870" s="31">
        <v>443.94760000000002</v>
      </c>
      <c r="H6870" s="31">
        <v>11.8744</v>
      </c>
      <c r="I6870" s="31">
        <v>2775.357</v>
      </c>
      <c r="J6870" s="31">
        <v>4880.6980000000003</v>
      </c>
      <c r="K6870" s="31">
        <v>2890.0450000000001</v>
      </c>
      <c r="L6870" s="31">
        <v>188.92</v>
      </c>
      <c r="M6870" s="31">
        <v>174.49</v>
      </c>
      <c r="N6870" s="31">
        <v>142.71610000000001</v>
      </c>
      <c r="O6870" s="31">
        <v>74.842799999999997</v>
      </c>
      <c r="P6870" s="31">
        <v>95.702200000000005</v>
      </c>
      <c r="Q6870" s="31">
        <v>2147.3310000000001</v>
      </c>
      <c r="R6870" s="31">
        <v>94.572999999999993</v>
      </c>
      <c r="S6870" s="31">
        <v>87.605599999999995</v>
      </c>
    </row>
    <row r="6871" spans="1:19" x14ac:dyDescent="0.35">
      <c r="A6871" s="2">
        <v>42487</v>
      </c>
      <c r="B6871" s="31">
        <v>296.51639999999998</v>
      </c>
      <c r="C6871" s="31">
        <v>922.49400000000003</v>
      </c>
      <c r="D6871" s="31">
        <v>267.48840000000001</v>
      </c>
      <c r="E6871" s="31">
        <v>442.05900000000003</v>
      </c>
      <c r="F6871" s="31">
        <v>104.318</v>
      </c>
      <c r="G6871" s="31">
        <v>444.48779999999999</v>
      </c>
      <c r="H6871" s="31">
        <v>11.79674</v>
      </c>
      <c r="I6871" s="31">
        <v>2767.1329999999998</v>
      </c>
      <c r="J6871" s="31">
        <v>4903.7240000000002</v>
      </c>
      <c r="K6871" s="31">
        <v>2893.9780000000001</v>
      </c>
      <c r="L6871" s="31">
        <v>189.12</v>
      </c>
      <c r="M6871" s="31">
        <v>175.02</v>
      </c>
      <c r="N6871" s="31">
        <v>141.7945</v>
      </c>
      <c r="O6871" s="31">
        <v>74.760499999999993</v>
      </c>
      <c r="P6871" s="31">
        <v>95.720600000000005</v>
      </c>
      <c r="Q6871" s="31">
        <v>2148.7819</v>
      </c>
      <c r="R6871" s="31">
        <v>94.387</v>
      </c>
      <c r="S6871" s="31">
        <v>87.683700000000002</v>
      </c>
    </row>
    <row r="6872" spans="1:19" x14ac:dyDescent="0.35">
      <c r="A6872" s="2">
        <v>42488</v>
      </c>
      <c r="B6872" s="31">
        <v>301.82369999999997</v>
      </c>
      <c r="C6872" s="31">
        <v>931.74900000000002</v>
      </c>
      <c r="D6872" s="31">
        <v>275.93540000000002</v>
      </c>
      <c r="E6872" s="31">
        <v>445.70569999999998</v>
      </c>
      <c r="F6872" s="31">
        <v>105.6528</v>
      </c>
      <c r="G6872" s="31">
        <v>444.05560000000003</v>
      </c>
      <c r="H6872" s="31">
        <v>11.767160000000001</v>
      </c>
      <c r="I6872" s="31">
        <v>2768.5949999999998</v>
      </c>
      <c r="J6872" s="31">
        <v>4910.2179999999998</v>
      </c>
      <c r="K6872" s="31">
        <v>2903.0949999999998</v>
      </c>
      <c r="L6872" s="31">
        <v>187.47</v>
      </c>
      <c r="M6872" s="31">
        <v>173.06</v>
      </c>
      <c r="N6872" s="31">
        <v>140.4563</v>
      </c>
      <c r="O6872" s="31">
        <v>76.615200000000002</v>
      </c>
      <c r="P6872" s="31">
        <v>95.7547</v>
      </c>
      <c r="Q6872" s="31">
        <v>2151.2491</v>
      </c>
      <c r="R6872" s="31">
        <v>93.760999999999996</v>
      </c>
      <c r="S6872" s="31">
        <v>87.9863</v>
      </c>
    </row>
    <row r="6873" spans="1:19" x14ac:dyDescent="0.35">
      <c r="A6873" s="2">
        <v>42489</v>
      </c>
      <c r="B6873" s="31">
        <v>299.29640000000001</v>
      </c>
      <c r="C6873" s="31">
        <v>928.10500000000002</v>
      </c>
      <c r="D6873" s="31">
        <v>274.27910000000003</v>
      </c>
      <c r="E6873" s="31">
        <v>455.36270000000002</v>
      </c>
      <c r="F6873" s="31">
        <v>107.6634</v>
      </c>
      <c r="G6873" s="31">
        <v>445.02800000000002</v>
      </c>
      <c r="H6873" s="31">
        <v>11.95576</v>
      </c>
      <c r="I6873" s="31">
        <v>2768.5949999999998</v>
      </c>
      <c r="J6873" s="31">
        <v>4914.3509999999997</v>
      </c>
      <c r="K6873" s="31">
        <v>2894.5140000000001</v>
      </c>
      <c r="L6873" s="31">
        <v>186.25</v>
      </c>
      <c r="M6873" s="31">
        <v>171.21</v>
      </c>
      <c r="N6873" s="31">
        <v>138.83760000000001</v>
      </c>
      <c r="O6873" s="31">
        <v>77.736000000000004</v>
      </c>
      <c r="P6873" s="31">
        <v>96.924099999999996</v>
      </c>
      <c r="Q6873" s="31">
        <v>2141.4940000000001</v>
      </c>
      <c r="R6873" s="31">
        <v>93.081999999999994</v>
      </c>
      <c r="S6873" s="31">
        <v>86.853800000000007</v>
      </c>
    </row>
    <row r="6874" spans="1:19" x14ac:dyDescent="0.35">
      <c r="A6874" s="2">
        <v>42492</v>
      </c>
      <c r="B6874" s="31">
        <v>289.56630000000001</v>
      </c>
      <c r="C6874" s="31">
        <v>904.04</v>
      </c>
      <c r="D6874" s="31">
        <v>272.62279999999998</v>
      </c>
      <c r="E6874" s="31">
        <v>455.36270000000002</v>
      </c>
      <c r="F6874" s="31">
        <v>108.1056</v>
      </c>
      <c r="G6874" s="31">
        <v>451.07839999999999</v>
      </c>
      <c r="H6874" s="31">
        <v>11.89659</v>
      </c>
      <c r="I6874" s="31">
        <v>2774.261</v>
      </c>
      <c r="J6874" s="31">
        <v>4900.7719999999999</v>
      </c>
      <c r="K6874" s="31">
        <v>2894.1570000000002</v>
      </c>
      <c r="L6874" s="31">
        <v>187.63</v>
      </c>
      <c r="M6874" s="31">
        <v>172.71</v>
      </c>
      <c r="N6874" s="31">
        <v>140.03960000000001</v>
      </c>
      <c r="O6874" s="31">
        <v>77.736000000000004</v>
      </c>
      <c r="P6874" s="31">
        <v>96.924099999999996</v>
      </c>
      <c r="Q6874" s="31">
        <v>2130.0787999999998</v>
      </c>
      <c r="R6874" s="31">
        <v>92.626000000000005</v>
      </c>
      <c r="S6874" s="31">
        <v>86.853800000000007</v>
      </c>
    </row>
    <row r="6875" spans="1:19" x14ac:dyDescent="0.35">
      <c r="A6875" s="2">
        <v>42493</v>
      </c>
      <c r="B6875" s="31">
        <v>284.13260000000002</v>
      </c>
      <c r="C6875" s="31">
        <v>873.49699999999996</v>
      </c>
      <c r="D6875" s="31">
        <v>262.02260000000001</v>
      </c>
      <c r="E6875" s="31">
        <v>443.38720000000001</v>
      </c>
      <c r="F6875" s="31">
        <v>107.7719</v>
      </c>
      <c r="G6875" s="31">
        <v>445.13600000000002</v>
      </c>
      <c r="H6875" s="31">
        <v>11.852209999999999</v>
      </c>
      <c r="I6875" s="31">
        <v>2774.261</v>
      </c>
      <c r="J6875" s="31">
        <v>4923.2070000000003</v>
      </c>
      <c r="K6875" s="31">
        <v>2915.0729999999999</v>
      </c>
      <c r="L6875" s="31">
        <v>186.07</v>
      </c>
      <c r="M6875" s="31">
        <v>169.78</v>
      </c>
      <c r="N6875" s="31">
        <v>138.93379999999999</v>
      </c>
      <c r="O6875" s="31">
        <v>78.3035</v>
      </c>
      <c r="P6875" s="31">
        <v>97.461200000000005</v>
      </c>
      <c r="Q6875" s="31">
        <v>2093.2624999999998</v>
      </c>
      <c r="R6875" s="31">
        <v>92.944000000000003</v>
      </c>
      <c r="S6875" s="31">
        <v>85.233099999999993</v>
      </c>
    </row>
    <row r="6876" spans="1:19" x14ac:dyDescent="0.35">
      <c r="A6876" s="2">
        <v>42494</v>
      </c>
      <c r="B6876" s="31">
        <v>281.9212</v>
      </c>
      <c r="C6876" s="31">
        <v>859.96100000000001</v>
      </c>
      <c r="D6876" s="31">
        <v>262.18819999999999</v>
      </c>
      <c r="E6876" s="31">
        <v>438.70499999999998</v>
      </c>
      <c r="F6876" s="31">
        <v>106.3203</v>
      </c>
      <c r="G6876" s="31">
        <v>446.86470000000003</v>
      </c>
      <c r="H6876" s="31">
        <v>11.78195</v>
      </c>
      <c r="I6876" s="31">
        <v>2774.261</v>
      </c>
      <c r="J6876" s="31">
        <v>4928.5209999999997</v>
      </c>
      <c r="K6876" s="31">
        <v>2914.1790000000001</v>
      </c>
      <c r="L6876" s="31">
        <v>185.16</v>
      </c>
      <c r="M6876" s="31">
        <v>168.62</v>
      </c>
      <c r="N6876" s="31">
        <v>138.1405</v>
      </c>
      <c r="O6876" s="31">
        <v>77.790899999999993</v>
      </c>
      <c r="P6876" s="31">
        <v>97.247699999999995</v>
      </c>
      <c r="Q6876" s="31">
        <v>2074.2195000000002</v>
      </c>
      <c r="R6876" s="31">
        <v>93.179000000000002</v>
      </c>
      <c r="S6876" s="31">
        <v>84.139600000000002</v>
      </c>
    </row>
    <row r="6877" spans="1:19" x14ac:dyDescent="0.35">
      <c r="A6877" s="2">
        <v>42495</v>
      </c>
      <c r="B6877" s="31">
        <v>284.38529999999997</v>
      </c>
      <c r="C6877" s="31">
        <v>862.73699999999997</v>
      </c>
      <c r="D6877" s="31">
        <v>265.16950000000003</v>
      </c>
      <c r="E6877" s="31">
        <v>431.52420000000001</v>
      </c>
      <c r="F6877" s="31">
        <v>106.1451</v>
      </c>
      <c r="G6877" s="31">
        <v>437.46499999999997</v>
      </c>
      <c r="H6877" s="31">
        <v>11.6784</v>
      </c>
      <c r="I6877" s="31">
        <v>2774.261</v>
      </c>
      <c r="J6877" s="31">
        <v>4939.7380000000003</v>
      </c>
      <c r="K6877" s="31">
        <v>2923.4749999999999</v>
      </c>
      <c r="L6877" s="31">
        <v>184.89</v>
      </c>
      <c r="M6877" s="31">
        <v>167.7</v>
      </c>
      <c r="N6877" s="31">
        <v>137.83600000000001</v>
      </c>
      <c r="O6877" s="31">
        <v>77.443700000000007</v>
      </c>
      <c r="P6877" s="31">
        <v>96.452500000000001</v>
      </c>
      <c r="Q6877" s="31">
        <v>2063.8917000000001</v>
      </c>
      <c r="R6877" s="31">
        <v>93.78</v>
      </c>
      <c r="S6877" s="31">
        <v>83.963899999999995</v>
      </c>
    </row>
    <row r="6878" spans="1:19" x14ac:dyDescent="0.35">
      <c r="A6878" s="2">
        <v>42496</v>
      </c>
      <c r="B6878" s="31">
        <v>286.65989999999999</v>
      </c>
      <c r="C6878" s="31">
        <v>865.51400000000001</v>
      </c>
      <c r="D6878" s="31">
        <v>266.16329999999999</v>
      </c>
      <c r="E6878" s="31">
        <v>433.68520000000001</v>
      </c>
      <c r="F6878" s="31">
        <v>107.9555</v>
      </c>
      <c r="G6878" s="31">
        <v>447.18880000000001</v>
      </c>
      <c r="H6878" s="31">
        <v>11.367760000000001</v>
      </c>
      <c r="I6878" s="31">
        <v>2776.0880000000002</v>
      </c>
      <c r="J6878" s="31">
        <v>4932.0630000000001</v>
      </c>
      <c r="K6878" s="31">
        <v>2929.1959999999999</v>
      </c>
      <c r="L6878" s="31">
        <v>185.68</v>
      </c>
      <c r="M6878" s="31">
        <v>169.13</v>
      </c>
      <c r="N6878" s="31">
        <v>138.73349999999999</v>
      </c>
      <c r="O6878" s="31">
        <v>77.972899999999996</v>
      </c>
      <c r="P6878" s="31">
        <v>96.648399999999995</v>
      </c>
      <c r="Q6878" s="31">
        <v>2053.4155999999998</v>
      </c>
      <c r="R6878" s="31">
        <v>93.888000000000005</v>
      </c>
      <c r="S6878" s="31">
        <v>82.626300000000001</v>
      </c>
    </row>
    <row r="6879" spans="1:19" x14ac:dyDescent="0.35">
      <c r="A6879" s="2">
        <v>42499</v>
      </c>
      <c r="B6879" s="31">
        <v>275.77809999999999</v>
      </c>
      <c r="C6879" s="31">
        <v>834.61699999999996</v>
      </c>
      <c r="D6879" s="31">
        <v>253.63210000000001</v>
      </c>
      <c r="E6879" s="31">
        <v>422.4237</v>
      </c>
      <c r="F6879" s="31">
        <v>105.6721</v>
      </c>
      <c r="G6879" s="31">
        <v>443.6234</v>
      </c>
      <c r="H6879" s="31">
        <v>11.38625</v>
      </c>
      <c r="I6879" s="31">
        <v>2774.8090000000002</v>
      </c>
      <c r="J6879" s="31">
        <v>4942.1000000000004</v>
      </c>
      <c r="K6879" s="31">
        <v>2933.3069999999998</v>
      </c>
      <c r="L6879" s="31">
        <v>185.82</v>
      </c>
      <c r="M6879" s="31">
        <v>169.32</v>
      </c>
      <c r="N6879" s="31">
        <v>138.97389999999999</v>
      </c>
      <c r="O6879" s="31">
        <v>76.747699999999995</v>
      </c>
      <c r="P6879" s="31">
        <v>96.433999999999997</v>
      </c>
      <c r="Q6879" s="31">
        <v>2042.2062000000001</v>
      </c>
      <c r="R6879" s="31">
        <v>94.128</v>
      </c>
      <c r="S6879" s="31">
        <v>82.538499999999999</v>
      </c>
    </row>
    <row r="6880" spans="1:19" x14ac:dyDescent="0.35">
      <c r="A6880" s="2">
        <v>42500</v>
      </c>
      <c r="B6880" s="31">
        <v>287.48739999999998</v>
      </c>
      <c r="C6880" s="31">
        <v>859.726</v>
      </c>
      <c r="D6880" s="31">
        <v>261.48489999999998</v>
      </c>
      <c r="E6880" s="31">
        <v>421.89679999999998</v>
      </c>
      <c r="F6880" s="31">
        <v>105.52200000000001</v>
      </c>
      <c r="G6880" s="31">
        <v>468.47320000000002</v>
      </c>
      <c r="H6880" s="31">
        <v>11.467610000000001</v>
      </c>
      <c r="I6880" s="31">
        <v>2774.261</v>
      </c>
      <c r="J6880" s="31">
        <v>4941.51</v>
      </c>
      <c r="K6880" s="31">
        <v>2937.0610000000001</v>
      </c>
      <c r="L6880" s="31">
        <v>187.92</v>
      </c>
      <c r="M6880" s="31">
        <v>171.01</v>
      </c>
      <c r="N6880" s="31">
        <v>140.77690000000001</v>
      </c>
      <c r="O6880" s="31">
        <v>76.263599999999997</v>
      </c>
      <c r="P6880" s="31">
        <v>96.409099999999995</v>
      </c>
      <c r="Q6880" s="31">
        <v>2057.7721000000001</v>
      </c>
      <c r="R6880" s="31">
        <v>94.29</v>
      </c>
      <c r="S6880" s="31">
        <v>82.567700000000002</v>
      </c>
    </row>
    <row r="6881" spans="1:19" x14ac:dyDescent="0.35">
      <c r="A6881" s="2">
        <v>42501</v>
      </c>
      <c r="B6881" s="31">
        <v>300.31369999999998</v>
      </c>
      <c r="C6881" s="31">
        <v>913.56899999999996</v>
      </c>
      <c r="D6881" s="31">
        <v>273.7688</v>
      </c>
      <c r="E6881" s="31">
        <v>424.41019999999997</v>
      </c>
      <c r="F6881" s="31">
        <v>106.4186</v>
      </c>
      <c r="G6881" s="31">
        <v>465.98820000000001</v>
      </c>
      <c r="H6881" s="31">
        <v>11.352969999999999</v>
      </c>
      <c r="I6881" s="31">
        <v>2775.54</v>
      </c>
      <c r="J6881" s="31">
        <v>4946.2330000000002</v>
      </c>
      <c r="K6881" s="31">
        <v>2935.6309999999999</v>
      </c>
      <c r="L6881" s="31">
        <v>186.16</v>
      </c>
      <c r="M6881" s="31">
        <v>168.58</v>
      </c>
      <c r="N6881" s="31">
        <v>139.4787</v>
      </c>
      <c r="O6881" s="31">
        <v>76.572199999999995</v>
      </c>
      <c r="P6881" s="31">
        <v>96.722499999999997</v>
      </c>
      <c r="Q6881" s="31">
        <v>2060.4560000000001</v>
      </c>
      <c r="R6881" s="31">
        <v>93.822999999999993</v>
      </c>
      <c r="S6881" s="31">
        <v>82.138199999999998</v>
      </c>
    </row>
    <row r="6882" spans="1:19" x14ac:dyDescent="0.35">
      <c r="A6882" s="2">
        <v>42502</v>
      </c>
      <c r="B6882" s="31">
        <v>302.86930000000001</v>
      </c>
      <c r="C6882" s="31">
        <v>914.97400000000005</v>
      </c>
      <c r="D6882" s="31">
        <v>271.92700000000002</v>
      </c>
      <c r="E6882" s="31">
        <v>415.9135</v>
      </c>
      <c r="F6882" s="31">
        <v>106.04040000000001</v>
      </c>
      <c r="G6882" s="31">
        <v>463.28710000000001</v>
      </c>
      <c r="H6882" s="31">
        <v>11.16807</v>
      </c>
      <c r="I6882" s="31">
        <v>2777.002</v>
      </c>
      <c r="J6882" s="31">
        <v>4934.4250000000002</v>
      </c>
      <c r="K6882" s="31">
        <v>2929.1959999999999</v>
      </c>
      <c r="L6882" s="31">
        <v>186.23</v>
      </c>
      <c r="M6882" s="31">
        <v>167.74</v>
      </c>
      <c r="N6882" s="31">
        <v>138.9418</v>
      </c>
      <c r="O6882" s="31">
        <v>76.487499999999997</v>
      </c>
      <c r="P6882" s="31">
        <v>96.469399999999993</v>
      </c>
      <c r="Q6882" s="31">
        <v>2057.2280000000001</v>
      </c>
      <c r="R6882" s="31">
        <v>94.15</v>
      </c>
      <c r="S6882" s="31">
        <v>82.216300000000004</v>
      </c>
    </row>
    <row r="6883" spans="1:19" x14ac:dyDescent="0.35">
      <c r="A6883" s="2">
        <v>42503</v>
      </c>
      <c r="B6883" s="31">
        <v>301.11790000000002</v>
      </c>
      <c r="C6883" s="31">
        <v>917.50400000000002</v>
      </c>
      <c r="D6883" s="31">
        <v>276.68900000000002</v>
      </c>
      <c r="E6883" s="31">
        <v>417.15269999999998</v>
      </c>
      <c r="F6883" s="31">
        <v>106.1653</v>
      </c>
      <c r="G6883" s="31">
        <v>460.26190000000003</v>
      </c>
      <c r="H6883" s="31">
        <v>10.97207</v>
      </c>
      <c r="I6883" s="31">
        <v>2776.6370000000002</v>
      </c>
      <c r="J6883" s="31">
        <v>4948.5940000000001</v>
      </c>
      <c r="K6883" s="31">
        <v>2935.81</v>
      </c>
      <c r="L6883" s="31">
        <v>184.85</v>
      </c>
      <c r="M6883" s="31">
        <v>167.01</v>
      </c>
      <c r="N6883" s="31">
        <v>138.59719999999999</v>
      </c>
      <c r="O6883" s="31">
        <v>76.22</v>
      </c>
      <c r="P6883" s="31">
        <v>95.574700000000007</v>
      </c>
      <c r="Q6883" s="31">
        <v>2030.2393</v>
      </c>
      <c r="R6883" s="31">
        <v>94.608000000000004</v>
      </c>
      <c r="S6883" s="31">
        <v>80.9666</v>
      </c>
    </row>
    <row r="6884" spans="1:19" x14ac:dyDescent="0.35">
      <c r="A6884" s="2">
        <v>42506</v>
      </c>
      <c r="B6884" s="31">
        <v>309.18689999999998</v>
      </c>
      <c r="C6884" s="31">
        <v>927.62400000000002</v>
      </c>
      <c r="D6884" s="31">
        <v>283.58569999999997</v>
      </c>
      <c r="E6884" s="31">
        <v>418.6397</v>
      </c>
      <c r="F6884" s="31">
        <v>106.2985</v>
      </c>
      <c r="G6884" s="31">
        <v>460.04579999999999</v>
      </c>
      <c r="H6884" s="31">
        <v>10.824149999999999</v>
      </c>
      <c r="I6884" s="31">
        <v>2777.002</v>
      </c>
      <c r="J6884" s="31">
        <v>4931.473</v>
      </c>
      <c r="K6884" s="31">
        <v>2930.9830000000002</v>
      </c>
      <c r="L6884" s="31">
        <v>186.59</v>
      </c>
      <c r="M6884" s="31">
        <v>169.08</v>
      </c>
      <c r="N6884" s="31">
        <v>140.24</v>
      </c>
      <c r="O6884" s="31">
        <v>76.411199999999994</v>
      </c>
      <c r="P6884" s="31">
        <v>95.846400000000003</v>
      </c>
      <c r="Q6884" s="31">
        <v>2033.6751999999999</v>
      </c>
      <c r="R6884" s="31">
        <v>94.572000000000003</v>
      </c>
      <c r="S6884" s="31">
        <v>81.269199999999998</v>
      </c>
    </row>
    <row r="6885" spans="1:19" x14ac:dyDescent="0.35">
      <c r="A6885" s="2">
        <v>42507</v>
      </c>
      <c r="B6885" s="31">
        <v>311.12599999999998</v>
      </c>
      <c r="C6885" s="31">
        <v>942.63199999999995</v>
      </c>
      <c r="D6885" s="31">
        <v>287.6909</v>
      </c>
      <c r="E6885" s="31">
        <v>419.78879999999998</v>
      </c>
      <c r="F6885" s="31">
        <v>106.54</v>
      </c>
      <c r="G6885" s="31">
        <v>466.85250000000002</v>
      </c>
      <c r="H6885" s="31">
        <v>10.720610000000001</v>
      </c>
      <c r="I6885" s="31">
        <v>2776.4540000000002</v>
      </c>
      <c r="J6885" s="31">
        <v>4927.34</v>
      </c>
      <c r="K6885" s="31">
        <v>2935.0949999999998</v>
      </c>
      <c r="L6885" s="31">
        <v>184.85</v>
      </c>
      <c r="M6885" s="31">
        <v>166.27</v>
      </c>
      <c r="N6885" s="31">
        <v>138.453</v>
      </c>
      <c r="O6885" s="31">
        <v>76.319599999999994</v>
      </c>
      <c r="P6885" s="31">
        <v>95.885800000000003</v>
      </c>
      <c r="Q6885" s="31">
        <v>2044.502</v>
      </c>
      <c r="R6885" s="31">
        <v>94.548000000000002</v>
      </c>
      <c r="S6885" s="31">
        <v>82.050299999999993</v>
      </c>
    </row>
    <row r="6886" spans="1:19" x14ac:dyDescent="0.35">
      <c r="A6886" s="2">
        <v>42508</v>
      </c>
      <c r="B6886" s="31">
        <v>309.31200000000001</v>
      </c>
      <c r="C6886" s="31">
        <v>950.85500000000002</v>
      </c>
      <c r="D6886" s="31">
        <v>291.96030000000002</v>
      </c>
      <c r="E6886" s="31">
        <v>416.02620000000002</v>
      </c>
      <c r="F6886" s="31">
        <v>106.3402</v>
      </c>
      <c r="G6886" s="31">
        <v>464.69159999999999</v>
      </c>
      <c r="H6886" s="31">
        <v>10.838950000000001</v>
      </c>
      <c r="I6886" s="31">
        <v>2774.8090000000002</v>
      </c>
      <c r="J6886" s="31">
        <v>4888.3729999999996</v>
      </c>
      <c r="K6886" s="31">
        <v>2925.799</v>
      </c>
      <c r="L6886" s="31">
        <v>184.66</v>
      </c>
      <c r="M6886" s="31">
        <v>167.09</v>
      </c>
      <c r="N6886" s="31">
        <v>138.86170000000001</v>
      </c>
      <c r="O6886" s="31">
        <v>75.866600000000005</v>
      </c>
      <c r="P6886" s="31">
        <v>95.405299999999997</v>
      </c>
      <c r="Q6886" s="31">
        <v>2025.7291</v>
      </c>
      <c r="R6886" s="31">
        <v>95.08</v>
      </c>
      <c r="S6886" s="31">
        <v>80.644400000000005</v>
      </c>
    </row>
    <row r="6887" spans="1:19" x14ac:dyDescent="0.35">
      <c r="A6887" s="2">
        <v>42509</v>
      </c>
      <c r="B6887" s="31">
        <v>308.62389999999999</v>
      </c>
      <c r="C6887" s="31">
        <v>942.97699999999998</v>
      </c>
      <c r="D6887" s="31">
        <v>282.9289</v>
      </c>
      <c r="E6887" s="31">
        <v>413.14229999999998</v>
      </c>
      <c r="F6887" s="31">
        <v>104.7165</v>
      </c>
      <c r="G6887" s="31">
        <v>463.07100000000003</v>
      </c>
      <c r="H6887" s="31">
        <v>10.69842</v>
      </c>
      <c r="I6887" s="31">
        <v>2769.143</v>
      </c>
      <c r="J6887" s="31">
        <v>4899.5910000000003</v>
      </c>
      <c r="K6887" s="31">
        <v>2925.4409999999998</v>
      </c>
      <c r="L6887" s="31">
        <v>184.42</v>
      </c>
      <c r="M6887" s="31">
        <v>165.95</v>
      </c>
      <c r="N6887" s="31">
        <v>138.3809</v>
      </c>
      <c r="O6887" s="31">
        <v>75.632800000000003</v>
      </c>
      <c r="P6887" s="31">
        <v>94.766400000000004</v>
      </c>
      <c r="Q6887" s="31">
        <v>1994.2238</v>
      </c>
      <c r="R6887" s="31">
        <v>95.287000000000006</v>
      </c>
      <c r="S6887" s="31">
        <v>80.234300000000005</v>
      </c>
    </row>
    <row r="6888" spans="1:19" x14ac:dyDescent="0.35">
      <c r="A6888" s="2">
        <v>42510</v>
      </c>
      <c r="B6888" s="31">
        <v>308.18599999999998</v>
      </c>
      <c r="C6888" s="31">
        <v>943.72500000000002</v>
      </c>
      <c r="D6888" s="31">
        <v>289.9898</v>
      </c>
      <c r="E6888" s="31">
        <v>412.89449999999999</v>
      </c>
      <c r="F6888" s="31">
        <v>104.58329999999999</v>
      </c>
      <c r="G6888" s="31">
        <v>464.2595</v>
      </c>
      <c r="H6888" s="31">
        <v>10.76868</v>
      </c>
      <c r="I6888" s="31">
        <v>2774.4430000000002</v>
      </c>
      <c r="J6888" s="31">
        <v>4900.7719999999999</v>
      </c>
      <c r="K6888" s="31">
        <v>2924.5479999999998</v>
      </c>
      <c r="L6888" s="31">
        <v>185.43</v>
      </c>
      <c r="M6888" s="31">
        <v>168.81</v>
      </c>
      <c r="N6888" s="31">
        <v>139.82329999999999</v>
      </c>
      <c r="O6888" s="31">
        <v>75.270499999999998</v>
      </c>
      <c r="P6888" s="31">
        <v>94.831199999999995</v>
      </c>
      <c r="Q6888" s="31">
        <v>2003.2152000000001</v>
      </c>
      <c r="R6888" s="31">
        <v>95.334000000000003</v>
      </c>
      <c r="S6888" s="31">
        <v>81.005600000000001</v>
      </c>
    </row>
    <row r="6889" spans="1:19" x14ac:dyDescent="0.35">
      <c r="A6889" s="2">
        <v>42513</v>
      </c>
      <c r="B6889" s="31">
        <v>306.05930000000001</v>
      </c>
      <c r="C6889" s="31">
        <v>948.09500000000003</v>
      </c>
      <c r="D6889" s="31">
        <v>288.84039999999999</v>
      </c>
      <c r="E6889" s="31">
        <v>411.45249999999999</v>
      </c>
      <c r="F6889" s="31">
        <v>104.49169999999999</v>
      </c>
      <c r="G6889" s="31">
        <v>457.45280000000002</v>
      </c>
      <c r="H6889" s="31">
        <v>10.942489999999999</v>
      </c>
      <c r="I6889" s="31">
        <v>2773.3470000000002</v>
      </c>
      <c r="J6889" s="31">
        <v>4902.5429999999997</v>
      </c>
      <c r="K6889" s="31">
        <v>2922.0450000000001</v>
      </c>
      <c r="L6889" s="31">
        <v>185</v>
      </c>
      <c r="M6889" s="31">
        <v>168.29</v>
      </c>
      <c r="N6889" s="31">
        <v>139.51079999999999</v>
      </c>
      <c r="O6889" s="31">
        <v>75.963499999999996</v>
      </c>
      <c r="P6889" s="31">
        <v>94.7149</v>
      </c>
      <c r="Q6889" s="31">
        <v>2012.6421</v>
      </c>
      <c r="R6889" s="31">
        <v>95.230999999999995</v>
      </c>
      <c r="S6889" s="31">
        <v>81.161799999999999</v>
      </c>
    </row>
    <row r="6890" spans="1:19" x14ac:dyDescent="0.35">
      <c r="A6890" s="2">
        <v>42514</v>
      </c>
      <c r="B6890" s="31">
        <v>307.62310000000002</v>
      </c>
      <c r="C6890" s="31">
        <v>952.92499999999995</v>
      </c>
      <c r="D6890" s="31">
        <v>294.09500000000003</v>
      </c>
      <c r="E6890" s="31">
        <v>415.07990000000001</v>
      </c>
      <c r="F6890" s="31">
        <v>102.6015</v>
      </c>
      <c r="G6890" s="31">
        <v>455.8322</v>
      </c>
      <c r="H6890" s="31">
        <v>10.920299999999999</v>
      </c>
      <c r="I6890" s="31">
        <v>2774.078</v>
      </c>
      <c r="J6890" s="31">
        <v>4895.4579999999996</v>
      </c>
      <c r="K6890" s="31">
        <v>2923.654</v>
      </c>
      <c r="L6890" s="31">
        <v>187.69</v>
      </c>
      <c r="M6890" s="31">
        <v>172.19</v>
      </c>
      <c r="N6890" s="31">
        <v>142.4837</v>
      </c>
      <c r="O6890" s="31">
        <v>75.657899999999998</v>
      </c>
      <c r="P6890" s="31">
        <v>94.382800000000003</v>
      </c>
      <c r="Q6890" s="31">
        <v>2010.4863</v>
      </c>
      <c r="R6890" s="31">
        <v>95.570999999999998</v>
      </c>
      <c r="S6890" s="31">
        <v>81.132099999999994</v>
      </c>
    </row>
    <row r="6891" spans="1:19" x14ac:dyDescent="0.35">
      <c r="A6891" s="2">
        <v>42515</v>
      </c>
      <c r="B6891" s="31">
        <v>314.1909</v>
      </c>
      <c r="C6891" s="31">
        <v>947.98</v>
      </c>
      <c r="D6891" s="31">
        <v>294.09500000000003</v>
      </c>
      <c r="E6891" s="31">
        <v>419.85640000000001</v>
      </c>
      <c r="F6891" s="31">
        <v>102.1352</v>
      </c>
      <c r="G6891" s="31">
        <v>469.12150000000003</v>
      </c>
      <c r="H6891" s="31">
        <v>10.81306</v>
      </c>
      <c r="I6891" s="31">
        <v>2773.1640000000002</v>
      </c>
      <c r="J6891" s="31">
        <v>4891.915</v>
      </c>
      <c r="K6891" s="31">
        <v>2930.6260000000002</v>
      </c>
      <c r="L6891" s="31">
        <v>188.8</v>
      </c>
      <c r="M6891" s="31">
        <v>173.06</v>
      </c>
      <c r="N6891" s="31">
        <v>143.42920000000001</v>
      </c>
      <c r="O6891" s="31">
        <v>75.388199999999998</v>
      </c>
      <c r="P6891" s="31">
        <v>94.244600000000005</v>
      </c>
      <c r="Q6891" s="31">
        <v>2040.4161999999999</v>
      </c>
      <c r="R6891" s="31">
        <v>95.353999999999999</v>
      </c>
      <c r="S6891" s="31">
        <v>83.210800000000006</v>
      </c>
    </row>
    <row r="6892" spans="1:19" x14ac:dyDescent="0.35">
      <c r="A6892" s="2">
        <v>42516</v>
      </c>
      <c r="B6892" s="31">
        <v>313.81560000000002</v>
      </c>
      <c r="C6892" s="31">
        <v>935.38699999999994</v>
      </c>
      <c r="D6892" s="31">
        <v>294.7518</v>
      </c>
      <c r="E6892" s="31">
        <v>420.4873</v>
      </c>
      <c r="F6892" s="31">
        <v>101.8105</v>
      </c>
      <c r="G6892" s="31">
        <v>466.63650000000001</v>
      </c>
      <c r="H6892" s="31">
        <v>10.783480000000001</v>
      </c>
      <c r="I6892" s="31">
        <v>2776.6370000000002</v>
      </c>
      <c r="J6892" s="31">
        <v>4908.1570000000002</v>
      </c>
      <c r="K6892" s="31">
        <v>2932.95</v>
      </c>
      <c r="L6892" s="31">
        <v>189.03</v>
      </c>
      <c r="M6892" s="31">
        <v>172.94</v>
      </c>
      <c r="N6892" s="31">
        <v>143.99019999999999</v>
      </c>
      <c r="O6892" s="31">
        <v>75.794700000000006</v>
      </c>
      <c r="P6892" s="31">
        <v>94.572299999999998</v>
      </c>
      <c r="Q6892" s="31">
        <v>2048.7240000000002</v>
      </c>
      <c r="R6892" s="31">
        <v>95.168000000000006</v>
      </c>
      <c r="S6892" s="31">
        <v>83.264399999999995</v>
      </c>
    </row>
    <row r="6893" spans="1:19" x14ac:dyDescent="0.35">
      <c r="A6893" s="2">
        <v>42517</v>
      </c>
      <c r="B6893" s="31">
        <v>312.43950000000001</v>
      </c>
      <c r="C6893" s="31">
        <v>941.77</v>
      </c>
      <c r="D6893" s="31">
        <v>294.916</v>
      </c>
      <c r="E6893" s="31">
        <v>423.61900000000003</v>
      </c>
      <c r="F6893" s="31">
        <v>101.3109</v>
      </c>
      <c r="G6893" s="31">
        <v>469.55369999999999</v>
      </c>
      <c r="H6893" s="31">
        <v>11.11261</v>
      </c>
      <c r="I6893" s="31">
        <v>2778.4639999999999</v>
      </c>
      <c r="J6893" s="31">
        <v>4904.1689999999999</v>
      </c>
      <c r="K6893" s="31">
        <v>2932.413</v>
      </c>
      <c r="L6893" s="31">
        <v>189.71</v>
      </c>
      <c r="M6893" s="31">
        <v>174.62</v>
      </c>
      <c r="N6893" s="31">
        <v>144.5591</v>
      </c>
      <c r="O6893" s="31">
        <v>75.675299999999993</v>
      </c>
      <c r="P6893" s="31">
        <v>94.126000000000005</v>
      </c>
      <c r="Q6893" s="31">
        <v>2062.4783000000002</v>
      </c>
      <c r="R6893" s="31">
        <v>95.521000000000001</v>
      </c>
      <c r="S6893" s="31">
        <v>83.720399999999998</v>
      </c>
    </row>
    <row r="6894" spans="1:19" x14ac:dyDescent="0.35">
      <c r="A6894" s="2">
        <v>42520</v>
      </c>
      <c r="B6894" s="31">
        <v>312.43950000000001</v>
      </c>
      <c r="C6894" s="31">
        <v>941.77</v>
      </c>
      <c r="D6894" s="31">
        <v>294.916</v>
      </c>
      <c r="E6894" s="31">
        <v>423.61900000000003</v>
      </c>
      <c r="F6894" s="31">
        <v>101.3109</v>
      </c>
      <c r="G6894" s="31">
        <v>469.55369999999999</v>
      </c>
      <c r="H6894" s="31">
        <v>11.11261</v>
      </c>
      <c r="I6894" s="31">
        <v>2778.4639999999999</v>
      </c>
      <c r="J6894" s="31">
        <v>4904.1689999999999</v>
      </c>
      <c r="K6894" s="31">
        <v>2926.1559999999999</v>
      </c>
      <c r="L6894" s="31">
        <v>189.71</v>
      </c>
      <c r="M6894" s="31">
        <v>174.62</v>
      </c>
      <c r="N6894" s="31">
        <v>144.5591</v>
      </c>
      <c r="O6894" s="31">
        <v>75.675299999999993</v>
      </c>
      <c r="P6894" s="31">
        <v>94.126000000000005</v>
      </c>
      <c r="Q6894" s="31">
        <v>2061.2932000000001</v>
      </c>
      <c r="R6894" s="31">
        <v>95.521000000000001</v>
      </c>
      <c r="S6894" s="31">
        <v>84.163200000000003</v>
      </c>
    </row>
    <row r="6895" spans="1:19" x14ac:dyDescent="0.35">
      <c r="A6895" s="2">
        <v>42521</v>
      </c>
      <c r="B6895" s="31">
        <v>312.06420000000003</v>
      </c>
      <c r="C6895" s="31">
        <v>927.73900000000003</v>
      </c>
      <c r="D6895" s="31">
        <v>298.03590000000003</v>
      </c>
      <c r="E6895" s="31">
        <v>421.411</v>
      </c>
      <c r="F6895" s="31">
        <v>101.3775</v>
      </c>
      <c r="G6895" s="31">
        <v>466.09629999999999</v>
      </c>
      <c r="H6895" s="31">
        <v>11.3123</v>
      </c>
      <c r="I6895" s="31">
        <v>2778.4639999999999</v>
      </c>
      <c r="J6895" s="31">
        <v>4903.5789999999997</v>
      </c>
      <c r="K6895" s="31">
        <v>2931.877</v>
      </c>
      <c r="L6895" s="31">
        <v>189.5</v>
      </c>
      <c r="M6895" s="31">
        <v>175.12</v>
      </c>
      <c r="N6895" s="31">
        <v>145.01589999999999</v>
      </c>
      <c r="O6895" s="31">
        <v>74.975399999999993</v>
      </c>
      <c r="P6895" s="31">
        <v>94.137900000000002</v>
      </c>
      <c r="Q6895" s="31">
        <v>2060.9054999999998</v>
      </c>
      <c r="R6895" s="31">
        <v>95.891000000000005</v>
      </c>
      <c r="S6895" s="31">
        <v>84.807199999999995</v>
      </c>
    </row>
    <row r="6896" spans="1:19" x14ac:dyDescent="0.35">
      <c r="A6896" s="2">
        <v>42522</v>
      </c>
      <c r="B6896" s="31">
        <v>311.00080000000003</v>
      </c>
      <c r="C6896" s="31">
        <v>928.83199999999999</v>
      </c>
      <c r="D6896" s="31">
        <v>291.79599999999999</v>
      </c>
      <c r="E6896" s="31">
        <v>416.49930000000001</v>
      </c>
      <c r="F6896" s="31">
        <v>101.1444</v>
      </c>
      <c r="G6896" s="31">
        <v>475.2799</v>
      </c>
      <c r="H6896" s="31">
        <v>11.26423</v>
      </c>
      <c r="I6896" s="31">
        <v>2779.1950000000002</v>
      </c>
      <c r="J6896" s="31">
        <v>4898.2610000000004</v>
      </c>
      <c r="K6896" s="31">
        <v>2935.0949999999998</v>
      </c>
      <c r="L6896" s="31">
        <v>189.78</v>
      </c>
      <c r="M6896" s="31">
        <v>176.35</v>
      </c>
      <c r="N6896" s="31">
        <v>144.92769999999999</v>
      </c>
      <c r="O6896" s="31">
        <v>75.944100000000006</v>
      </c>
      <c r="P6896" s="31">
        <v>94.4756</v>
      </c>
      <c r="Q6896" s="31">
        <v>2060.3645000000001</v>
      </c>
      <c r="R6896" s="31">
        <v>95.454999999999998</v>
      </c>
      <c r="S6896" s="31">
        <v>85.400899999999993</v>
      </c>
    </row>
    <row r="6897" spans="1:19" x14ac:dyDescent="0.35">
      <c r="A6897" s="2">
        <v>42523</v>
      </c>
      <c r="B6897" s="31">
        <v>313.00240000000002</v>
      </c>
      <c r="C6897" s="31">
        <v>939.92899999999997</v>
      </c>
      <c r="D6897" s="31">
        <v>295.40859999999998</v>
      </c>
      <c r="E6897" s="31">
        <v>415.59809999999999</v>
      </c>
      <c r="F6897" s="31">
        <v>100.9695</v>
      </c>
      <c r="G6897" s="31">
        <v>494.51150000000001</v>
      </c>
      <c r="H6897" s="31">
        <v>11.30491</v>
      </c>
      <c r="I6897" s="31">
        <v>2777.3679999999999</v>
      </c>
      <c r="J6897" s="31">
        <v>4910.6679999999997</v>
      </c>
      <c r="K6897" s="31">
        <v>2941.1729999999998</v>
      </c>
      <c r="L6897" s="31">
        <v>190.3</v>
      </c>
      <c r="M6897" s="31">
        <v>177.81</v>
      </c>
      <c r="N6897" s="31">
        <v>145.2723</v>
      </c>
      <c r="O6897" s="31">
        <v>76.588099999999997</v>
      </c>
      <c r="P6897" s="31">
        <v>94.361999999999995</v>
      </c>
      <c r="Q6897" s="31">
        <v>2066.34</v>
      </c>
      <c r="R6897" s="31">
        <v>95.563999999999993</v>
      </c>
      <c r="S6897" s="31">
        <v>85.370699999999999</v>
      </c>
    </row>
    <row r="6898" spans="1:19" x14ac:dyDescent="0.35">
      <c r="A6898" s="2">
        <v>42524</v>
      </c>
      <c r="B6898" s="31">
        <v>310.50040000000001</v>
      </c>
      <c r="C6898" s="31">
        <v>924.346</v>
      </c>
      <c r="D6898" s="31">
        <v>291.13920000000002</v>
      </c>
      <c r="E6898" s="31">
        <v>422.8304</v>
      </c>
      <c r="F6898" s="31">
        <v>103.49250000000001</v>
      </c>
      <c r="G6898" s="31">
        <v>489.2174</v>
      </c>
      <c r="H6898" s="31">
        <v>11.20876</v>
      </c>
      <c r="I6898" s="31">
        <v>2777.7330000000002</v>
      </c>
      <c r="J6898" s="31">
        <v>4952.0249999999996</v>
      </c>
      <c r="K6898" s="31">
        <v>2952.096</v>
      </c>
      <c r="L6898" s="31">
        <v>189.75</v>
      </c>
      <c r="M6898" s="31">
        <v>176.43</v>
      </c>
      <c r="N6898" s="31">
        <v>144.52709999999999</v>
      </c>
      <c r="O6898" s="31">
        <v>77.881100000000004</v>
      </c>
      <c r="P6898" s="31">
        <v>95.813999999999993</v>
      </c>
      <c r="Q6898" s="31">
        <v>2084.0702000000001</v>
      </c>
      <c r="R6898" s="31">
        <v>94.028999999999996</v>
      </c>
      <c r="S6898" s="31">
        <v>86.185699999999997</v>
      </c>
    </row>
    <row r="6899" spans="1:19" x14ac:dyDescent="0.35">
      <c r="A6899" s="2">
        <v>42527</v>
      </c>
      <c r="B6899" s="31">
        <v>316.1925</v>
      </c>
      <c r="C6899" s="31">
        <v>913.53599999999994</v>
      </c>
      <c r="D6899" s="31">
        <v>292.78129999999999</v>
      </c>
      <c r="E6899" s="31">
        <v>422.53750000000002</v>
      </c>
      <c r="F6899" s="31">
        <v>103.8672</v>
      </c>
      <c r="G6899" s="31">
        <v>491.91849999999999</v>
      </c>
      <c r="H6899" s="31">
        <v>11.3271</v>
      </c>
      <c r="I6899" s="31">
        <v>2781.0230000000001</v>
      </c>
      <c r="J6899" s="31">
        <v>4948.4799999999996</v>
      </c>
      <c r="K6899" s="31">
        <v>2949.4059999999999</v>
      </c>
      <c r="L6899" s="31">
        <v>190.7</v>
      </c>
      <c r="M6899" s="31">
        <v>178.6</v>
      </c>
      <c r="N6899" s="31">
        <v>145.05590000000001</v>
      </c>
      <c r="O6899" s="31">
        <v>77.498400000000004</v>
      </c>
      <c r="P6899" s="31">
        <v>96.0989</v>
      </c>
      <c r="Q6899" s="31">
        <v>2102.4706999999999</v>
      </c>
      <c r="R6899" s="31">
        <v>93.902000000000001</v>
      </c>
      <c r="S6899" s="31">
        <v>86.739199999999997</v>
      </c>
    </row>
    <row r="6900" spans="1:19" x14ac:dyDescent="0.35">
      <c r="A6900" s="2">
        <v>42528</v>
      </c>
      <c r="B6900" s="31">
        <v>321.7595</v>
      </c>
      <c r="C6900" s="31">
        <v>912.61599999999999</v>
      </c>
      <c r="D6900" s="31">
        <v>299.84219999999999</v>
      </c>
      <c r="E6900" s="31">
        <v>411.58769999999998</v>
      </c>
      <c r="F6900" s="31">
        <v>103.8339</v>
      </c>
      <c r="G6900" s="31">
        <v>493.21499999999997</v>
      </c>
      <c r="H6900" s="31">
        <v>11.419549999999999</v>
      </c>
      <c r="I6900" s="31">
        <v>2780.84</v>
      </c>
      <c r="J6900" s="31">
        <v>4951.4340000000002</v>
      </c>
      <c r="K6900" s="31">
        <v>2957.94</v>
      </c>
      <c r="L6900" s="31">
        <v>190.88</v>
      </c>
      <c r="M6900" s="31">
        <v>179.07</v>
      </c>
      <c r="N6900" s="31">
        <v>144.6953</v>
      </c>
      <c r="O6900" s="31">
        <v>77.525300000000001</v>
      </c>
      <c r="P6900" s="31">
        <v>95.994</v>
      </c>
      <c r="Q6900" s="31">
        <v>2135.0972000000002</v>
      </c>
      <c r="R6900" s="31">
        <v>93.828000000000003</v>
      </c>
      <c r="S6900" s="31">
        <v>88.469899999999996</v>
      </c>
    </row>
    <row r="6901" spans="1:19" x14ac:dyDescent="0.35">
      <c r="A6901" s="2">
        <v>42529</v>
      </c>
      <c r="B6901" s="31">
        <v>328.46570000000003</v>
      </c>
      <c r="C6901" s="31">
        <v>931.28099999999995</v>
      </c>
      <c r="D6901" s="31">
        <v>305.02600000000001</v>
      </c>
      <c r="E6901" s="31">
        <v>412.36720000000003</v>
      </c>
      <c r="F6901" s="31">
        <v>105.1079</v>
      </c>
      <c r="G6901" s="31">
        <v>508.79680000000002</v>
      </c>
      <c r="H6901" s="31">
        <v>11.50765</v>
      </c>
      <c r="I6901" s="31">
        <v>2778.0070000000001</v>
      </c>
      <c r="J6901" s="31">
        <v>4949.6620000000003</v>
      </c>
      <c r="K6901" s="31">
        <v>2956.5</v>
      </c>
      <c r="L6901" s="31">
        <v>191.58</v>
      </c>
      <c r="M6901" s="31">
        <v>180.48</v>
      </c>
      <c r="N6901" s="31">
        <v>144.8476</v>
      </c>
      <c r="O6901" s="31">
        <v>77.937899999999999</v>
      </c>
      <c r="P6901" s="31">
        <v>96.32</v>
      </c>
      <c r="Q6901" s="31">
        <v>2152.2669999999998</v>
      </c>
      <c r="R6901" s="31">
        <v>93.59</v>
      </c>
      <c r="S6901" s="31">
        <v>88.530299999999997</v>
      </c>
    </row>
    <row r="6902" spans="1:19" x14ac:dyDescent="0.35">
      <c r="A6902" s="2">
        <v>42530</v>
      </c>
      <c r="B6902" s="31">
        <v>324.97519999999997</v>
      </c>
      <c r="C6902" s="31">
        <v>930.66200000000003</v>
      </c>
      <c r="D6902" s="31">
        <v>302.53440000000001</v>
      </c>
      <c r="E6902" s="31">
        <v>406.39769999999999</v>
      </c>
      <c r="F6902" s="31">
        <v>105.9739</v>
      </c>
      <c r="G6902" s="31">
        <v>508.77499999999998</v>
      </c>
      <c r="H6902" s="31">
        <v>11.517289999999999</v>
      </c>
      <c r="I6902" s="31">
        <v>2781.0239999999999</v>
      </c>
      <c r="J6902" s="31">
        <v>4956.7520000000004</v>
      </c>
      <c r="K6902" s="31">
        <v>2959.9189999999999</v>
      </c>
      <c r="L6902" s="31">
        <v>191.25</v>
      </c>
      <c r="M6902" s="31">
        <v>179.1</v>
      </c>
      <c r="N6902" s="31">
        <v>144.6232</v>
      </c>
      <c r="O6902" s="31">
        <v>78.073099999999997</v>
      </c>
      <c r="P6902" s="31">
        <v>95.733800000000002</v>
      </c>
      <c r="Q6902" s="31">
        <v>2138.8195000000001</v>
      </c>
      <c r="R6902" s="31">
        <v>93.953000000000003</v>
      </c>
      <c r="S6902" s="31">
        <v>88.530299999999997</v>
      </c>
    </row>
    <row r="6903" spans="1:19" x14ac:dyDescent="0.35">
      <c r="A6903" s="2">
        <v>42531</v>
      </c>
      <c r="B6903" s="31">
        <v>316.20249999999999</v>
      </c>
      <c r="C6903" s="31">
        <v>897.779</v>
      </c>
      <c r="D6903" s="31">
        <v>296.73719999999997</v>
      </c>
      <c r="E6903" s="31">
        <v>405.9563</v>
      </c>
      <c r="F6903" s="31">
        <v>106.24039999999999</v>
      </c>
      <c r="G6903" s="31">
        <v>511.79599999999999</v>
      </c>
      <c r="H6903" s="31">
        <v>11.55664</v>
      </c>
      <c r="I6903" s="31">
        <v>2785.6410000000001</v>
      </c>
      <c r="J6903" s="31">
        <v>4973.2939999999999</v>
      </c>
      <c r="K6903" s="31">
        <v>2965.317</v>
      </c>
      <c r="L6903" s="31">
        <v>189.62</v>
      </c>
      <c r="M6903" s="31">
        <v>176.76</v>
      </c>
      <c r="N6903" s="31">
        <v>143.14080000000001</v>
      </c>
      <c r="O6903" s="31">
        <v>77.752099999999999</v>
      </c>
      <c r="P6903" s="31">
        <v>95.493399999999994</v>
      </c>
      <c r="Q6903" s="31">
        <v>2105.5189999999998</v>
      </c>
      <c r="R6903" s="31">
        <v>94.570999999999998</v>
      </c>
      <c r="S6903" s="31">
        <v>86.276300000000006</v>
      </c>
    </row>
    <row r="6904" spans="1:19" x14ac:dyDescent="0.35">
      <c r="A6904" s="2">
        <v>42534</v>
      </c>
      <c r="B6904" s="31">
        <v>315.02249999999998</v>
      </c>
      <c r="C6904" s="31">
        <v>884.93899999999996</v>
      </c>
      <c r="D6904" s="31">
        <v>297.09710000000001</v>
      </c>
      <c r="E6904" s="31">
        <v>410.1848</v>
      </c>
      <c r="F6904" s="31">
        <v>107.1563</v>
      </c>
      <c r="G6904" s="31">
        <v>509.6669</v>
      </c>
      <c r="H6904" s="31">
        <v>11.595330000000001</v>
      </c>
      <c r="I6904" s="31">
        <v>2786.7379999999998</v>
      </c>
      <c r="J6904" s="31">
        <v>4982.1559999999999</v>
      </c>
      <c r="K6904" s="31">
        <v>2962.6179999999999</v>
      </c>
      <c r="L6904" s="31">
        <v>188.03</v>
      </c>
      <c r="M6904" s="31">
        <v>174.5</v>
      </c>
      <c r="N6904" s="31">
        <v>141.8766</v>
      </c>
      <c r="O6904" s="31">
        <v>78.188299999999998</v>
      </c>
      <c r="P6904" s="31">
        <v>95.515799999999999</v>
      </c>
      <c r="Q6904" s="31">
        <v>2068.9699999999998</v>
      </c>
      <c r="R6904" s="31">
        <v>94.361999999999995</v>
      </c>
      <c r="S6904" s="31">
        <v>84.485200000000006</v>
      </c>
    </row>
    <row r="6905" spans="1:19" x14ac:dyDescent="0.35">
      <c r="A6905" s="2">
        <v>42535</v>
      </c>
      <c r="B6905" s="31">
        <v>311.98509999999999</v>
      </c>
      <c r="C6905" s="31">
        <v>876.37</v>
      </c>
      <c r="D6905" s="31">
        <v>291.70420000000001</v>
      </c>
      <c r="E6905" s="31">
        <v>405.99790000000002</v>
      </c>
      <c r="F6905" s="31">
        <v>107.25620000000001</v>
      </c>
      <c r="G6905" s="31">
        <v>505.37939999999998</v>
      </c>
      <c r="H6905" s="31">
        <v>11.57668</v>
      </c>
      <c r="I6905" s="31">
        <v>2788.384</v>
      </c>
      <c r="J6905" s="31">
        <v>4982.7470000000003</v>
      </c>
      <c r="K6905" s="31">
        <v>2971.7950000000001</v>
      </c>
      <c r="L6905" s="31">
        <v>187.69</v>
      </c>
      <c r="M6905" s="31">
        <v>174.43</v>
      </c>
      <c r="N6905" s="31">
        <v>141.84989999999999</v>
      </c>
      <c r="O6905" s="31">
        <v>78.466999999999999</v>
      </c>
      <c r="P6905" s="31">
        <v>94.748800000000003</v>
      </c>
      <c r="Q6905" s="31">
        <v>2052.6676000000002</v>
      </c>
      <c r="R6905" s="31">
        <v>94.927999999999997</v>
      </c>
      <c r="S6905" s="31">
        <v>83.730500000000006</v>
      </c>
    </row>
    <row r="6906" spans="1:19" x14ac:dyDescent="0.35">
      <c r="A6906" s="2">
        <v>42536</v>
      </c>
      <c r="B6906" s="31">
        <v>307.02609999999999</v>
      </c>
      <c r="C6906" s="31">
        <v>865.57299999999998</v>
      </c>
      <c r="D6906" s="31">
        <v>290.23340000000002</v>
      </c>
      <c r="E6906" s="31">
        <v>417.68079999999998</v>
      </c>
      <c r="F6906" s="31">
        <v>107.27290000000001</v>
      </c>
      <c r="G6906" s="31">
        <v>500.65210000000002</v>
      </c>
      <c r="H6906" s="31">
        <v>11.62144</v>
      </c>
      <c r="I6906" s="31">
        <v>2793.1390000000001</v>
      </c>
      <c r="J6906" s="31">
        <v>4993.973</v>
      </c>
      <c r="K6906" s="31">
        <v>2972.335</v>
      </c>
      <c r="L6906" s="31">
        <v>187.46</v>
      </c>
      <c r="M6906" s="31">
        <v>174.49</v>
      </c>
      <c r="N6906" s="31">
        <v>141.4485</v>
      </c>
      <c r="O6906" s="31">
        <v>78.518600000000006</v>
      </c>
      <c r="P6906" s="31">
        <v>94.955799999999996</v>
      </c>
      <c r="Q6906" s="31">
        <v>2065.8553000000002</v>
      </c>
      <c r="R6906" s="31">
        <v>94.61</v>
      </c>
      <c r="S6906" s="31">
        <v>84.223500000000001</v>
      </c>
    </row>
    <row r="6907" spans="1:19" x14ac:dyDescent="0.35">
      <c r="A6907" s="2">
        <v>42537</v>
      </c>
      <c r="B6907" s="31">
        <v>296.05419999999998</v>
      </c>
      <c r="C6907" s="31">
        <v>844.60799999999995</v>
      </c>
      <c r="D6907" s="31">
        <v>278.79399999999998</v>
      </c>
      <c r="E6907" s="31">
        <v>408.51909999999998</v>
      </c>
      <c r="F6907" s="31">
        <v>108.1139</v>
      </c>
      <c r="G6907" s="31">
        <v>492.18700000000001</v>
      </c>
      <c r="H6907" s="31">
        <v>11.285780000000001</v>
      </c>
      <c r="I6907" s="31">
        <v>2793.3220000000001</v>
      </c>
      <c r="J6907" s="31">
        <v>5001.6530000000002</v>
      </c>
      <c r="K6907" s="31">
        <v>2976.1129999999998</v>
      </c>
      <c r="L6907" s="31">
        <v>188.1</v>
      </c>
      <c r="M6907" s="31">
        <v>174.61</v>
      </c>
      <c r="N6907" s="31">
        <v>141.80969999999999</v>
      </c>
      <c r="O6907" s="31">
        <v>79.950800000000001</v>
      </c>
      <c r="P6907" s="31">
        <v>94.199299999999994</v>
      </c>
      <c r="Q6907" s="31">
        <v>2045.5589</v>
      </c>
      <c r="R6907" s="31">
        <v>94.569000000000003</v>
      </c>
      <c r="S6907" s="31">
        <v>82.844999999999999</v>
      </c>
    </row>
    <row r="6908" spans="1:19" x14ac:dyDescent="0.35">
      <c r="A6908" s="2">
        <v>42538</v>
      </c>
      <c r="B6908" s="31">
        <v>308.38979999999998</v>
      </c>
      <c r="C6908" s="31">
        <v>868.42899999999997</v>
      </c>
      <c r="D6908" s="31">
        <v>284.6771</v>
      </c>
      <c r="E6908" s="31">
        <v>410.00479999999999</v>
      </c>
      <c r="F6908" s="31">
        <v>107.8141</v>
      </c>
      <c r="G6908" s="31">
        <v>504.93970000000002</v>
      </c>
      <c r="H6908" s="31">
        <v>11.43496</v>
      </c>
      <c r="I6908" s="31">
        <v>2784.5430000000001</v>
      </c>
      <c r="J6908" s="31">
        <v>4985.701</v>
      </c>
      <c r="K6908" s="31">
        <v>2965.6770000000001</v>
      </c>
      <c r="L6908" s="31">
        <v>187.05</v>
      </c>
      <c r="M6908" s="31">
        <v>173.52</v>
      </c>
      <c r="N6908" s="31">
        <v>139.9716</v>
      </c>
      <c r="O6908" s="31">
        <v>79.678700000000006</v>
      </c>
      <c r="P6908" s="31">
        <v>95.056100000000001</v>
      </c>
      <c r="Q6908" s="31">
        <v>2062.0282000000002</v>
      </c>
      <c r="R6908" s="31">
        <v>94.206000000000003</v>
      </c>
      <c r="S6908" s="31">
        <v>83.418499999999995</v>
      </c>
    </row>
    <row r="6909" spans="1:19" x14ac:dyDescent="0.35">
      <c r="A6909" s="2">
        <v>42541</v>
      </c>
      <c r="B6909" s="31">
        <v>317.9359</v>
      </c>
      <c r="C6909" s="31">
        <v>911.38800000000003</v>
      </c>
      <c r="D6909" s="31">
        <v>296.11649999999997</v>
      </c>
      <c r="E6909" s="31">
        <v>418.26609999999999</v>
      </c>
      <c r="F6909" s="31">
        <v>107.58929999999999</v>
      </c>
      <c r="G6909" s="31">
        <v>498.12360000000001</v>
      </c>
      <c r="H6909" s="31">
        <v>11.647550000000001</v>
      </c>
      <c r="I6909" s="31">
        <v>2784.9090000000001</v>
      </c>
      <c r="J6909" s="31">
        <v>4970.34</v>
      </c>
      <c r="K6909" s="31">
        <v>2954.5210000000002</v>
      </c>
      <c r="L6909" s="31">
        <v>188.44</v>
      </c>
      <c r="M6909" s="31">
        <v>175.48</v>
      </c>
      <c r="N6909" s="31">
        <v>140.95089999999999</v>
      </c>
      <c r="O6909" s="31">
        <v>79.5792</v>
      </c>
      <c r="P6909" s="31">
        <v>95.8</v>
      </c>
      <c r="Q6909" s="31">
        <v>2100.5697</v>
      </c>
      <c r="R6909" s="31">
        <v>93.611000000000004</v>
      </c>
      <c r="S6909" s="31">
        <v>85.219700000000003</v>
      </c>
    </row>
    <row r="6910" spans="1:19" x14ac:dyDescent="0.35">
      <c r="A6910" s="2">
        <v>42542</v>
      </c>
      <c r="B6910" s="31">
        <v>317.74990000000003</v>
      </c>
      <c r="C6910" s="31">
        <v>915.95799999999997</v>
      </c>
      <c r="D6910" s="31">
        <v>293.33839999999998</v>
      </c>
      <c r="E6910" s="31">
        <v>420.53969999999998</v>
      </c>
      <c r="F6910" s="31">
        <v>105.9573</v>
      </c>
      <c r="G6910" s="31">
        <v>488.44920000000002</v>
      </c>
      <c r="H6910" s="31">
        <v>11.73333</v>
      </c>
      <c r="I6910" s="31">
        <v>2783.2629999999999</v>
      </c>
      <c r="J6910" s="31">
        <v>4962.66</v>
      </c>
      <c r="K6910" s="31">
        <v>2957.94</v>
      </c>
      <c r="L6910" s="31">
        <v>189</v>
      </c>
      <c r="M6910" s="31">
        <v>175.15</v>
      </c>
      <c r="N6910" s="31">
        <v>141.28</v>
      </c>
      <c r="O6910" s="31">
        <v>79.483900000000006</v>
      </c>
      <c r="P6910" s="31">
        <v>95.24</v>
      </c>
      <c r="Q6910" s="31">
        <v>2111.6174999999998</v>
      </c>
      <c r="R6910" s="31">
        <v>94.016999999999996</v>
      </c>
      <c r="S6910" s="31">
        <v>85.914100000000005</v>
      </c>
    </row>
    <row r="6911" spans="1:19" x14ac:dyDescent="0.35">
      <c r="A6911" s="2">
        <v>42543</v>
      </c>
      <c r="B6911" s="31">
        <v>313.65870000000001</v>
      </c>
      <c r="C6911" s="31">
        <v>911.04499999999996</v>
      </c>
      <c r="D6911" s="31">
        <v>294.15550000000002</v>
      </c>
      <c r="E6911" s="31">
        <v>423.5111</v>
      </c>
      <c r="F6911" s="31">
        <v>105.7491</v>
      </c>
      <c r="G6911" s="31">
        <v>491.08769999999998</v>
      </c>
      <c r="H6911" s="31">
        <v>11.770630000000001</v>
      </c>
      <c r="I6911" s="31">
        <v>2782.8969999999999</v>
      </c>
      <c r="J6911" s="31">
        <v>4966.2049999999999</v>
      </c>
      <c r="K6911" s="31">
        <v>2954.1610000000001</v>
      </c>
      <c r="L6911" s="31">
        <v>188.66</v>
      </c>
      <c r="M6911" s="31">
        <v>174.32</v>
      </c>
      <c r="N6911" s="31">
        <v>141.09530000000001</v>
      </c>
      <c r="O6911" s="31">
        <v>79.364099999999993</v>
      </c>
      <c r="P6911" s="31">
        <v>95.345200000000006</v>
      </c>
      <c r="Q6911" s="31">
        <v>2123.8634999999999</v>
      </c>
      <c r="R6911" s="31">
        <v>93.715999999999994</v>
      </c>
      <c r="S6911" s="31">
        <v>87.091399999999993</v>
      </c>
    </row>
    <row r="6912" spans="1:19" x14ac:dyDescent="0.35">
      <c r="A6912" s="2">
        <v>42544</v>
      </c>
      <c r="B6912" s="31">
        <v>319.91950000000003</v>
      </c>
      <c r="C6912" s="31">
        <v>920.64200000000005</v>
      </c>
      <c r="D6912" s="31">
        <v>295.78969999999998</v>
      </c>
      <c r="E6912" s="31">
        <v>430.80450000000002</v>
      </c>
      <c r="F6912" s="31">
        <v>105.1746</v>
      </c>
      <c r="G6912" s="31">
        <v>484.38159999999999</v>
      </c>
      <c r="H6912" s="31">
        <v>11.87506</v>
      </c>
      <c r="I6912" s="31">
        <v>2782.3490000000002</v>
      </c>
      <c r="J6912" s="31">
        <v>4946.1170000000002</v>
      </c>
      <c r="K6912" s="31">
        <v>2949.123</v>
      </c>
      <c r="L6912" s="31">
        <v>191.3</v>
      </c>
      <c r="M6912" s="31">
        <v>178.4</v>
      </c>
      <c r="N6912" s="31">
        <v>143.27860000000001</v>
      </c>
      <c r="O6912" s="31">
        <v>78.602800000000002</v>
      </c>
      <c r="P6912" s="31">
        <v>95.905500000000004</v>
      </c>
      <c r="Q6912" s="31">
        <v>2139.8287999999998</v>
      </c>
      <c r="R6912" s="31">
        <v>93.528999999999996</v>
      </c>
      <c r="S6912" s="31">
        <v>87.685599999999994</v>
      </c>
    </row>
    <row r="6913" spans="1:19" x14ac:dyDescent="0.35">
      <c r="A6913" s="2">
        <v>42545</v>
      </c>
      <c r="B6913" s="31">
        <v>303.98860000000002</v>
      </c>
      <c r="C6913" s="31">
        <v>876.19799999999998</v>
      </c>
      <c r="D6913" s="31">
        <v>286.31139999999999</v>
      </c>
      <c r="E6913" s="31">
        <v>423.24099999999999</v>
      </c>
      <c r="F6913" s="31">
        <v>110.1123</v>
      </c>
      <c r="G6913" s="31">
        <v>474.26740000000001</v>
      </c>
      <c r="H6913" s="31">
        <v>11.27459</v>
      </c>
      <c r="I6913" s="31">
        <v>2792.4079999999999</v>
      </c>
      <c r="J6913" s="31">
        <v>5005.1980000000003</v>
      </c>
      <c r="K6913" s="31">
        <v>2985.83</v>
      </c>
      <c r="L6913" s="31">
        <v>183.37</v>
      </c>
      <c r="M6913" s="31">
        <v>170.05</v>
      </c>
      <c r="N6913" s="31">
        <v>136.8492</v>
      </c>
      <c r="O6913" s="31">
        <v>81.3232</v>
      </c>
      <c r="P6913" s="31">
        <v>93.917500000000004</v>
      </c>
      <c r="Q6913" s="31">
        <v>2064.2447000000002</v>
      </c>
      <c r="R6913" s="31">
        <v>95.447999999999993</v>
      </c>
      <c r="S6913" s="31">
        <v>84.369399999999999</v>
      </c>
    </row>
    <row r="6914" spans="1:19" x14ac:dyDescent="0.35">
      <c r="A6914" s="2">
        <v>42548</v>
      </c>
      <c r="B6914" s="31">
        <v>296.11610000000002</v>
      </c>
      <c r="C6914" s="31">
        <v>849.12099999999998</v>
      </c>
      <c r="D6914" s="31">
        <v>277.32330000000002</v>
      </c>
      <c r="E6914" s="31">
        <v>424.14139999999998</v>
      </c>
      <c r="F6914" s="31">
        <v>110.3038</v>
      </c>
      <c r="G6914" s="31">
        <v>485.81079999999997</v>
      </c>
      <c r="H6914" s="31">
        <v>11.13659</v>
      </c>
      <c r="I6914" s="31">
        <v>2791.127</v>
      </c>
      <c r="J6914" s="31">
        <v>5039.4650000000001</v>
      </c>
      <c r="K6914" s="31">
        <v>2998.4250000000002</v>
      </c>
      <c r="L6914" s="31">
        <v>180.33</v>
      </c>
      <c r="M6914" s="31">
        <v>164.64</v>
      </c>
      <c r="N6914" s="31">
        <v>134.14410000000001</v>
      </c>
      <c r="O6914" s="31">
        <v>81.6965</v>
      </c>
      <c r="P6914" s="31">
        <v>92.729600000000005</v>
      </c>
      <c r="Q6914" s="31">
        <v>2037.9143999999999</v>
      </c>
      <c r="R6914" s="31">
        <v>96.543999999999997</v>
      </c>
      <c r="S6914" s="31">
        <v>84.934299999999993</v>
      </c>
    </row>
    <row r="6915" spans="1:19" x14ac:dyDescent="0.35">
      <c r="A6915" s="2">
        <v>42549</v>
      </c>
      <c r="B6915" s="31">
        <v>305.35230000000001</v>
      </c>
      <c r="C6915" s="31">
        <v>868.25800000000004</v>
      </c>
      <c r="D6915" s="31">
        <v>282.71620000000001</v>
      </c>
      <c r="E6915" s="31">
        <v>433.95589999999999</v>
      </c>
      <c r="F6915" s="31">
        <v>109.7376</v>
      </c>
      <c r="G6915" s="31">
        <v>492.62689999999998</v>
      </c>
      <c r="H6915" s="31">
        <v>11.211180000000001</v>
      </c>
      <c r="I6915" s="31">
        <v>2796.248</v>
      </c>
      <c r="J6915" s="31">
        <v>5038.2830000000004</v>
      </c>
      <c r="K6915" s="31">
        <v>3001.4839999999999</v>
      </c>
      <c r="L6915" s="31">
        <v>184.28</v>
      </c>
      <c r="M6915" s="31">
        <v>168.53</v>
      </c>
      <c r="N6915" s="31">
        <v>137.4512</v>
      </c>
      <c r="O6915" s="31">
        <v>80.818700000000007</v>
      </c>
      <c r="P6915" s="31">
        <v>93.353899999999996</v>
      </c>
      <c r="Q6915" s="31">
        <v>2065.5032000000001</v>
      </c>
      <c r="R6915" s="31">
        <v>96.245000000000005</v>
      </c>
      <c r="S6915" s="31">
        <v>85.166399999999996</v>
      </c>
    </row>
    <row r="6916" spans="1:19" x14ac:dyDescent="0.35">
      <c r="A6916" s="2">
        <v>42550</v>
      </c>
      <c r="B6916" s="31">
        <v>318.12180000000001</v>
      </c>
      <c r="C6916" s="31">
        <v>878.76900000000001</v>
      </c>
      <c r="D6916" s="31">
        <v>296.6069</v>
      </c>
      <c r="E6916" s="31">
        <v>435.7792</v>
      </c>
      <c r="F6916" s="31">
        <v>110.48699999999999</v>
      </c>
      <c r="G6916" s="31">
        <v>489.21890000000002</v>
      </c>
      <c r="H6916" s="31">
        <v>11.31561</v>
      </c>
      <c r="I6916" s="31">
        <v>2797.8939999999998</v>
      </c>
      <c r="J6916" s="31">
        <v>5031.1940000000004</v>
      </c>
      <c r="K6916" s="31">
        <v>3002.5639999999999</v>
      </c>
      <c r="L6916" s="31">
        <v>187.75</v>
      </c>
      <c r="M6916" s="31">
        <v>172.19</v>
      </c>
      <c r="N6916" s="31">
        <v>140.07589999999999</v>
      </c>
      <c r="O6916" s="31">
        <v>80.9011</v>
      </c>
      <c r="P6916" s="31">
        <v>93.782200000000003</v>
      </c>
      <c r="Q6916" s="31">
        <v>2110.5636</v>
      </c>
      <c r="R6916" s="31">
        <v>95.769000000000005</v>
      </c>
      <c r="S6916" s="31">
        <v>86.641800000000003</v>
      </c>
    </row>
    <row r="6917" spans="1:19" x14ac:dyDescent="0.35">
      <c r="A6917" s="2">
        <v>42551</v>
      </c>
      <c r="B6917" s="31">
        <v>308.14179999999999</v>
      </c>
      <c r="C6917" s="31">
        <v>857.63300000000004</v>
      </c>
      <c r="D6917" s="31">
        <v>291.70429999999999</v>
      </c>
      <c r="E6917" s="31">
        <v>436.43200000000002</v>
      </c>
      <c r="F6917" s="31">
        <v>109.9624</v>
      </c>
      <c r="G6917" s="31">
        <v>507.1386</v>
      </c>
      <c r="H6917" s="31">
        <v>11.05081</v>
      </c>
      <c r="I6917" s="31">
        <v>2796.797</v>
      </c>
      <c r="J6917" s="31">
        <v>5028.24</v>
      </c>
      <c r="K6917" s="31">
        <v>3006.1619999999998</v>
      </c>
      <c r="L6917" s="31">
        <v>189.89</v>
      </c>
      <c r="M6917" s="31">
        <v>174.98</v>
      </c>
      <c r="N6917" s="31">
        <v>141.4967</v>
      </c>
      <c r="O6917" s="31">
        <v>80.930099999999996</v>
      </c>
      <c r="P6917" s="31">
        <v>93.819299999999998</v>
      </c>
      <c r="Q6917" s="31">
        <v>2142.5801999999999</v>
      </c>
      <c r="R6917" s="31">
        <v>96.143000000000001</v>
      </c>
      <c r="S6917" s="31">
        <v>88.167599999999993</v>
      </c>
    </row>
    <row r="6918" spans="1:19" x14ac:dyDescent="0.35">
      <c r="A6918" s="2">
        <v>42552</v>
      </c>
      <c r="B6918" s="31">
        <v>312.10899999999998</v>
      </c>
      <c r="C6918" s="31">
        <v>864.60199999999998</v>
      </c>
      <c r="D6918" s="31">
        <v>286.96510000000001</v>
      </c>
      <c r="E6918" s="31">
        <v>442.14960000000002</v>
      </c>
      <c r="F6918" s="31">
        <v>111.4945</v>
      </c>
      <c r="G6918" s="31">
        <v>500.21260000000001</v>
      </c>
      <c r="H6918" s="31">
        <v>11.170159999999999</v>
      </c>
      <c r="I6918" s="31">
        <v>2804.1129999999998</v>
      </c>
      <c r="J6918" s="31">
        <v>5031.7839999999997</v>
      </c>
      <c r="K6918" s="31">
        <v>3003.4630000000002</v>
      </c>
      <c r="L6918" s="31">
        <v>190.43</v>
      </c>
      <c r="M6918" s="31">
        <v>176.02</v>
      </c>
      <c r="N6918" s="31">
        <v>142.33949999999999</v>
      </c>
      <c r="O6918" s="31">
        <v>80.869799999999998</v>
      </c>
      <c r="P6918" s="31">
        <v>94.008700000000005</v>
      </c>
      <c r="Q6918" s="31">
        <v>2155.8901999999998</v>
      </c>
      <c r="R6918" s="31">
        <v>95.649000000000001</v>
      </c>
      <c r="S6918" s="31">
        <v>88.167599999999993</v>
      </c>
    </row>
    <row r="6919" spans="1:19" x14ac:dyDescent="0.35">
      <c r="A6919" s="2">
        <v>42555</v>
      </c>
      <c r="B6919" s="31">
        <v>312.10899999999998</v>
      </c>
      <c r="C6919" s="31">
        <v>864.60199999999998</v>
      </c>
      <c r="D6919" s="31">
        <v>286.96510000000001</v>
      </c>
      <c r="E6919" s="31">
        <v>442.14960000000002</v>
      </c>
      <c r="F6919" s="31">
        <v>111.4945</v>
      </c>
      <c r="G6919" s="31">
        <v>500.21260000000001</v>
      </c>
      <c r="H6919" s="31">
        <v>11.170159999999999</v>
      </c>
      <c r="I6919" s="31">
        <v>2804.4780000000001</v>
      </c>
      <c r="J6919" s="31">
        <v>5031.7839999999997</v>
      </c>
      <c r="K6919" s="31">
        <v>3005.4430000000002</v>
      </c>
      <c r="L6919" s="31">
        <v>190.43</v>
      </c>
      <c r="M6919" s="31">
        <v>176.02</v>
      </c>
      <c r="N6919" s="31">
        <v>142.33949999999999</v>
      </c>
      <c r="O6919" s="31">
        <v>80.967200000000005</v>
      </c>
      <c r="P6919" s="31">
        <v>94.051500000000004</v>
      </c>
      <c r="Q6919" s="31">
        <v>2166.6828</v>
      </c>
      <c r="R6919" s="31">
        <v>95.649000000000001</v>
      </c>
      <c r="S6919" s="31">
        <v>88.713300000000004</v>
      </c>
    </row>
    <row r="6920" spans="1:19" x14ac:dyDescent="0.35">
      <c r="A6920" s="2">
        <v>42556</v>
      </c>
      <c r="B6920" s="31">
        <v>297.29390000000001</v>
      </c>
      <c r="C6920" s="31">
        <v>816.15899999999999</v>
      </c>
      <c r="D6920" s="31">
        <v>277.15989999999999</v>
      </c>
      <c r="E6920" s="31">
        <v>433.21300000000002</v>
      </c>
      <c r="F6920" s="31">
        <v>113.1349</v>
      </c>
      <c r="G6920" s="31">
        <v>473.71780000000001</v>
      </c>
      <c r="H6920" s="31">
        <v>11.431229999999999</v>
      </c>
      <c r="I6920" s="31">
        <v>2803.93</v>
      </c>
      <c r="J6920" s="31">
        <v>5062.5069999999996</v>
      </c>
      <c r="K6920" s="31">
        <v>3017.8580000000002</v>
      </c>
      <c r="L6920" s="31">
        <v>189.21</v>
      </c>
      <c r="M6920" s="31">
        <v>173.15</v>
      </c>
      <c r="N6920" s="31">
        <v>141.40039999999999</v>
      </c>
      <c r="O6920" s="31">
        <v>81.746700000000004</v>
      </c>
      <c r="P6920" s="31">
        <v>93.808800000000005</v>
      </c>
      <c r="Q6920" s="31">
        <v>2137.0408000000002</v>
      </c>
      <c r="R6920" s="31">
        <v>96.165999999999997</v>
      </c>
      <c r="S6920" s="31">
        <v>87.227900000000005</v>
      </c>
    </row>
    <row r="6921" spans="1:19" x14ac:dyDescent="0.35">
      <c r="A6921" s="2">
        <v>42557</v>
      </c>
      <c r="B6921" s="31">
        <v>302.5009</v>
      </c>
      <c r="C6921" s="31">
        <v>818.55799999999999</v>
      </c>
      <c r="D6921" s="31">
        <v>276.50619999999998</v>
      </c>
      <c r="E6921" s="31">
        <v>427.18020000000001</v>
      </c>
      <c r="F6921" s="31">
        <v>113.8343</v>
      </c>
      <c r="G6921" s="31">
        <v>471.9588</v>
      </c>
      <c r="H6921" s="31">
        <v>11.487170000000001</v>
      </c>
      <c r="I6921" s="31">
        <v>2807.0390000000002</v>
      </c>
      <c r="J6921" s="31">
        <v>5054.2349999999997</v>
      </c>
      <c r="K6921" s="31">
        <v>3016.9589999999998</v>
      </c>
      <c r="L6921" s="31">
        <v>190.23</v>
      </c>
      <c r="M6921" s="31">
        <v>174.51</v>
      </c>
      <c r="N6921" s="31">
        <v>142.5402</v>
      </c>
      <c r="O6921" s="31">
        <v>82.322699999999998</v>
      </c>
      <c r="P6921" s="31">
        <v>93.496899999999997</v>
      </c>
      <c r="Q6921" s="31">
        <v>2105.0772999999999</v>
      </c>
      <c r="R6921" s="31">
        <v>96.052999999999997</v>
      </c>
      <c r="S6921" s="31">
        <v>85.914199999999994</v>
      </c>
    </row>
    <row r="6922" spans="1:19" x14ac:dyDescent="0.35">
      <c r="A6922" s="2">
        <v>42558</v>
      </c>
      <c r="B6922" s="31">
        <v>287.62380000000002</v>
      </c>
      <c r="C6922" s="31">
        <v>778.68499999999995</v>
      </c>
      <c r="D6922" s="31">
        <v>277.15989999999999</v>
      </c>
      <c r="E6922" s="31">
        <v>421.48509999999999</v>
      </c>
      <c r="F6922" s="31">
        <v>113.41800000000001</v>
      </c>
      <c r="G6922" s="31">
        <v>450.6311</v>
      </c>
      <c r="H6922" s="31">
        <v>11.59906</v>
      </c>
      <c r="I6922" s="31">
        <v>2808.8679999999999</v>
      </c>
      <c r="J6922" s="31">
        <v>5054.826</v>
      </c>
      <c r="K6922" s="31">
        <v>3014.259</v>
      </c>
      <c r="L6922" s="31">
        <v>190.05</v>
      </c>
      <c r="M6922" s="31">
        <v>174.78</v>
      </c>
      <c r="N6922" s="31">
        <v>142.9495</v>
      </c>
      <c r="O6922" s="31">
        <v>82.378399999999999</v>
      </c>
      <c r="P6922" s="31">
        <v>93.491799999999998</v>
      </c>
      <c r="Q6922" s="31">
        <v>2125.6758</v>
      </c>
      <c r="R6922" s="31">
        <v>96.328000000000003</v>
      </c>
      <c r="S6922" s="31">
        <v>86.773099999999999</v>
      </c>
    </row>
    <row r="6923" spans="1:19" x14ac:dyDescent="0.35">
      <c r="A6923" s="2">
        <v>42559</v>
      </c>
      <c r="B6923" s="31">
        <v>289.85539999999997</v>
      </c>
      <c r="C6923" s="31">
        <v>783.08299999999997</v>
      </c>
      <c r="D6923" s="31">
        <v>270.78649999999999</v>
      </c>
      <c r="E6923" s="31">
        <v>423.62360000000001</v>
      </c>
      <c r="F6923" s="31">
        <v>113.1099</v>
      </c>
      <c r="G6923" s="31">
        <v>465.14280000000002</v>
      </c>
      <c r="H6923" s="31">
        <v>11.55058</v>
      </c>
      <c r="I6923" s="31">
        <v>2810.5140000000001</v>
      </c>
      <c r="J6923" s="31">
        <v>5058.9620000000004</v>
      </c>
      <c r="K6923" s="31">
        <v>3018.2179999999998</v>
      </c>
      <c r="L6923" s="31">
        <v>192.64</v>
      </c>
      <c r="M6923" s="31">
        <v>178.96</v>
      </c>
      <c r="N6923" s="31">
        <v>145.03649999999999</v>
      </c>
      <c r="O6923" s="31">
        <v>82.567099999999996</v>
      </c>
      <c r="P6923" s="31">
        <v>93.165099999999995</v>
      </c>
      <c r="Q6923" s="31">
        <v>2130.4616000000001</v>
      </c>
      <c r="R6923" s="31">
        <v>96.302000000000007</v>
      </c>
      <c r="S6923" s="31">
        <v>86.197100000000006</v>
      </c>
    </row>
    <row r="6924" spans="1:19" x14ac:dyDescent="0.35">
      <c r="A6924" s="2">
        <v>42562</v>
      </c>
      <c r="B6924" s="31">
        <v>286.73950000000002</v>
      </c>
      <c r="C6924" s="31">
        <v>789.71900000000005</v>
      </c>
      <c r="D6924" s="31">
        <v>271.37290000000002</v>
      </c>
      <c r="E6924" s="31">
        <v>426.82409999999999</v>
      </c>
      <c r="F6924" s="31">
        <v>112.9618</v>
      </c>
      <c r="G6924" s="31">
        <v>463.93349999999998</v>
      </c>
      <c r="H6924" s="31">
        <v>11.5655</v>
      </c>
      <c r="I6924" s="31">
        <v>2809.2330000000002</v>
      </c>
      <c r="J6924" s="31">
        <v>5034.7389999999996</v>
      </c>
      <c r="K6924" s="31">
        <v>3014.4389999999999</v>
      </c>
      <c r="L6924" s="31">
        <v>193.52</v>
      </c>
      <c r="M6924" s="31">
        <v>181.1</v>
      </c>
      <c r="N6924" s="31">
        <v>146.072</v>
      </c>
      <c r="O6924" s="31">
        <v>80.894300000000001</v>
      </c>
      <c r="P6924" s="31">
        <v>93.256799999999998</v>
      </c>
      <c r="Q6924" s="31">
        <v>2176.9450999999999</v>
      </c>
      <c r="R6924" s="31">
        <v>96.570999999999998</v>
      </c>
      <c r="S6924" s="31">
        <v>88.0565</v>
      </c>
    </row>
    <row r="6925" spans="1:19" x14ac:dyDescent="0.35">
      <c r="A6925" s="2">
        <v>42563</v>
      </c>
      <c r="B6925" s="31">
        <v>300.2534</v>
      </c>
      <c r="C6925" s="31">
        <v>816.25199999999995</v>
      </c>
      <c r="D6925" s="31">
        <v>276.7971</v>
      </c>
      <c r="E6925" s="31">
        <v>437.54399999999998</v>
      </c>
      <c r="F6925" s="31">
        <v>111.19540000000001</v>
      </c>
      <c r="G6925" s="31">
        <v>478.00540000000001</v>
      </c>
      <c r="H6925" s="31">
        <v>11.61398</v>
      </c>
      <c r="I6925" s="31">
        <v>2810.8789999999999</v>
      </c>
      <c r="J6925" s="31">
        <v>5010.5150000000003</v>
      </c>
      <c r="K6925" s="31">
        <v>2997.7049999999999</v>
      </c>
      <c r="L6925" s="31">
        <v>194.93</v>
      </c>
      <c r="M6925" s="31">
        <v>183.26</v>
      </c>
      <c r="N6925" s="31">
        <v>146.72210000000001</v>
      </c>
      <c r="O6925" s="31">
        <v>79.401200000000003</v>
      </c>
      <c r="P6925" s="31">
        <v>93.451800000000006</v>
      </c>
      <c r="Q6925" s="31">
        <v>2196.3787000000002</v>
      </c>
      <c r="R6925" s="31">
        <v>96.441000000000003</v>
      </c>
      <c r="S6925" s="31">
        <v>89.612700000000004</v>
      </c>
    </row>
    <row r="6926" spans="1:19" x14ac:dyDescent="0.35">
      <c r="A6926" s="2">
        <v>42564</v>
      </c>
      <c r="B6926" s="31">
        <v>286.55020000000002</v>
      </c>
      <c r="C6926" s="31">
        <v>786.78300000000002</v>
      </c>
      <c r="D6926" s="31">
        <v>264.39499999999998</v>
      </c>
      <c r="E6926" s="31">
        <v>443.82060000000001</v>
      </c>
      <c r="F6926" s="31">
        <v>111.8892</v>
      </c>
      <c r="G6926" s="31">
        <v>486.0308</v>
      </c>
      <c r="H6926" s="31">
        <v>11.72214</v>
      </c>
      <c r="I6926" s="31">
        <v>2809.7820000000002</v>
      </c>
      <c r="J6926" s="31">
        <v>5022.3310000000001</v>
      </c>
      <c r="K6926" s="31">
        <v>3009.221</v>
      </c>
      <c r="L6926" s="31">
        <v>194.95</v>
      </c>
      <c r="M6926" s="31">
        <v>182.85</v>
      </c>
      <c r="N6926" s="31">
        <v>146.44919999999999</v>
      </c>
      <c r="O6926" s="31">
        <v>79.614400000000003</v>
      </c>
      <c r="P6926" s="31">
        <v>93.734800000000007</v>
      </c>
      <c r="Q6926" s="31">
        <v>2202.5754999999999</v>
      </c>
      <c r="R6926" s="31">
        <v>96.215999999999994</v>
      </c>
      <c r="S6926" s="31">
        <v>89.875399999999999</v>
      </c>
    </row>
    <row r="6927" spans="1:19" x14ac:dyDescent="0.35">
      <c r="A6927" s="2">
        <v>42565</v>
      </c>
      <c r="B6927" s="31">
        <v>293.41019999999997</v>
      </c>
      <c r="C6927" s="31">
        <v>806.77599999999995</v>
      </c>
      <c r="D6927" s="31">
        <v>269.46030000000002</v>
      </c>
      <c r="E6927" s="31">
        <v>444.06799999999998</v>
      </c>
      <c r="F6927" s="31">
        <v>110.9375</v>
      </c>
      <c r="G6927" s="31">
        <v>467.12169999999998</v>
      </c>
      <c r="H6927" s="31">
        <v>11.77435</v>
      </c>
      <c r="I6927" s="31">
        <v>2806.6729999999998</v>
      </c>
      <c r="J6927" s="31">
        <v>5005.7889999999998</v>
      </c>
      <c r="K6927" s="31">
        <v>2998.0650000000001</v>
      </c>
      <c r="L6927" s="31">
        <v>195.98</v>
      </c>
      <c r="M6927" s="31">
        <v>182.94</v>
      </c>
      <c r="N6927" s="31">
        <v>147.3723</v>
      </c>
      <c r="O6927" s="31">
        <v>78.775300000000001</v>
      </c>
      <c r="P6927" s="31">
        <v>93.732799999999997</v>
      </c>
      <c r="Q6927" s="31">
        <v>2227.4569999999999</v>
      </c>
      <c r="R6927" s="31">
        <v>96.076999999999998</v>
      </c>
      <c r="S6927" s="31">
        <v>91.037499999999994</v>
      </c>
    </row>
    <row r="6928" spans="1:19" x14ac:dyDescent="0.35">
      <c r="A6928" s="2">
        <v>42566</v>
      </c>
      <c r="B6928" s="31">
        <v>294.57330000000002</v>
      </c>
      <c r="C6928" s="31">
        <v>811.25800000000004</v>
      </c>
      <c r="D6928" s="31">
        <v>270.26420000000002</v>
      </c>
      <c r="E6928" s="31">
        <v>442.02170000000001</v>
      </c>
      <c r="F6928" s="31">
        <v>110.54</v>
      </c>
      <c r="G6928" s="31">
        <v>464.923</v>
      </c>
      <c r="H6928" s="31">
        <v>11.431229999999999</v>
      </c>
      <c r="I6928" s="31">
        <v>2800.0889999999999</v>
      </c>
      <c r="J6928" s="31">
        <v>4986.2920000000004</v>
      </c>
      <c r="K6928" s="31">
        <v>2987.0889999999999</v>
      </c>
      <c r="L6928" s="31">
        <v>195.57</v>
      </c>
      <c r="M6928" s="31">
        <v>183.31</v>
      </c>
      <c r="N6928" s="31">
        <v>147.02719999999999</v>
      </c>
      <c r="O6928" s="31">
        <v>78.441800000000001</v>
      </c>
      <c r="P6928" s="31">
        <v>93.444699999999997</v>
      </c>
      <c r="Q6928" s="31">
        <v>2233.2419</v>
      </c>
      <c r="R6928" s="31">
        <v>96.58</v>
      </c>
      <c r="S6928" s="31">
        <v>91.684200000000004</v>
      </c>
    </row>
    <row r="6929" spans="1:19" x14ac:dyDescent="0.35">
      <c r="A6929" s="2">
        <v>42569</v>
      </c>
      <c r="B6929" s="31">
        <v>290.47179999999997</v>
      </c>
      <c r="C6929" s="31">
        <v>792.08199999999999</v>
      </c>
      <c r="D6929" s="31">
        <v>262.86849999999998</v>
      </c>
      <c r="E6929" s="31">
        <v>443.91059999999999</v>
      </c>
      <c r="F6929" s="31">
        <v>110.6973</v>
      </c>
      <c r="G6929" s="31">
        <v>468.88069999999999</v>
      </c>
      <c r="H6929" s="31">
        <v>11.50582</v>
      </c>
      <c r="I6929" s="31">
        <v>2800.0889999999999</v>
      </c>
      <c r="J6929" s="31">
        <v>4992.2</v>
      </c>
      <c r="K6929" s="31">
        <v>2992.4870000000001</v>
      </c>
      <c r="L6929" s="31">
        <v>196.23</v>
      </c>
      <c r="M6929" s="31">
        <v>183.64</v>
      </c>
      <c r="N6929" s="31">
        <v>147.95830000000001</v>
      </c>
      <c r="O6929" s="31">
        <v>78.396699999999996</v>
      </c>
      <c r="P6929" s="31">
        <v>93.399100000000004</v>
      </c>
      <c r="Q6929" s="31">
        <v>2239.1668</v>
      </c>
      <c r="R6929" s="31">
        <v>96.561999999999998</v>
      </c>
      <c r="S6929" s="31">
        <v>91.583200000000005</v>
      </c>
    </row>
    <row r="6930" spans="1:19" x14ac:dyDescent="0.35">
      <c r="A6930" s="2">
        <v>42570</v>
      </c>
      <c r="B6930" s="31">
        <v>288.81900000000002</v>
      </c>
      <c r="C6930" s="31">
        <v>785.89800000000002</v>
      </c>
      <c r="D6930" s="31">
        <v>267.0487</v>
      </c>
      <c r="E6930" s="31">
        <v>447.95819999999998</v>
      </c>
      <c r="F6930" s="31">
        <v>110.95399999999999</v>
      </c>
      <c r="G6930" s="31">
        <v>451.9504</v>
      </c>
      <c r="H6930" s="31">
        <v>11.181340000000001</v>
      </c>
      <c r="I6930" s="31">
        <v>2800.4549999999999</v>
      </c>
      <c r="J6930" s="31">
        <v>4999.8810000000003</v>
      </c>
      <c r="K6930" s="31">
        <v>2994.8270000000002</v>
      </c>
      <c r="L6930" s="31">
        <v>196.11</v>
      </c>
      <c r="M6930" s="31">
        <v>182.85</v>
      </c>
      <c r="N6930" s="31">
        <v>147.90209999999999</v>
      </c>
      <c r="O6930" s="31">
        <v>78.014499999999998</v>
      </c>
      <c r="P6930" s="31">
        <v>92.937899999999999</v>
      </c>
      <c r="Q6930" s="31">
        <v>2234.9414999999999</v>
      </c>
      <c r="R6930" s="31">
        <v>97.063000000000002</v>
      </c>
      <c r="S6930" s="31">
        <v>90.5929</v>
      </c>
    </row>
    <row r="6931" spans="1:19" x14ac:dyDescent="0.35">
      <c r="A6931" s="2">
        <v>42571</v>
      </c>
      <c r="B6931" s="31">
        <v>291.69619999999998</v>
      </c>
      <c r="C6931" s="31">
        <v>778.976</v>
      </c>
      <c r="D6931" s="31">
        <v>269.2996</v>
      </c>
      <c r="E6931" s="31">
        <v>446.54149999999998</v>
      </c>
      <c r="F6931" s="31">
        <v>109.8775</v>
      </c>
      <c r="G6931" s="31">
        <v>443.70510000000002</v>
      </c>
      <c r="H6931" s="31">
        <v>11.073180000000001</v>
      </c>
      <c r="I6931" s="31">
        <v>2803.3809999999999</v>
      </c>
      <c r="J6931" s="31">
        <v>4990.4279999999999</v>
      </c>
      <c r="K6931" s="31">
        <v>2991.768</v>
      </c>
      <c r="L6931" s="31">
        <v>196.91</v>
      </c>
      <c r="M6931" s="31">
        <v>184.1</v>
      </c>
      <c r="N6931" s="31">
        <v>149.31479999999999</v>
      </c>
      <c r="O6931" s="31">
        <v>77.757000000000005</v>
      </c>
      <c r="P6931" s="31">
        <v>92.916399999999996</v>
      </c>
      <c r="Q6931" s="31">
        <v>2241.7431999999999</v>
      </c>
      <c r="R6931" s="31">
        <v>97.200999999999993</v>
      </c>
      <c r="S6931" s="31">
        <v>90.997100000000003</v>
      </c>
    </row>
    <row r="6932" spans="1:19" x14ac:dyDescent="0.35">
      <c r="A6932" s="2">
        <v>42572</v>
      </c>
      <c r="B6932" s="31">
        <v>285.39089999999999</v>
      </c>
      <c r="C6932" s="31">
        <v>772.39499999999998</v>
      </c>
      <c r="D6932" s="31">
        <v>265.92329999999998</v>
      </c>
      <c r="E6932" s="31">
        <v>447.46350000000001</v>
      </c>
      <c r="F6932" s="31">
        <v>110.8712</v>
      </c>
      <c r="G6932" s="31">
        <v>445.24419999999998</v>
      </c>
      <c r="H6932" s="31">
        <v>10.8233</v>
      </c>
      <c r="I6932" s="31">
        <v>2801.9180000000001</v>
      </c>
      <c r="J6932" s="31">
        <v>4999.8810000000003</v>
      </c>
      <c r="K6932" s="31">
        <v>2989.069</v>
      </c>
      <c r="L6932" s="31">
        <v>196.04</v>
      </c>
      <c r="M6932" s="31">
        <v>182.86</v>
      </c>
      <c r="N6932" s="31">
        <v>148.92150000000001</v>
      </c>
      <c r="O6932" s="31">
        <v>78.0334</v>
      </c>
      <c r="P6932" s="31">
        <v>92.812399999999997</v>
      </c>
      <c r="Q6932" s="31">
        <v>2243.2492999999999</v>
      </c>
      <c r="R6932" s="31">
        <v>97</v>
      </c>
      <c r="S6932" s="31">
        <v>91.290099999999995</v>
      </c>
    </row>
    <row r="6933" spans="1:19" x14ac:dyDescent="0.35">
      <c r="A6933" s="2">
        <v>42573</v>
      </c>
      <c r="B6933" s="31">
        <v>282.14640000000003</v>
      </c>
      <c r="C6933" s="31">
        <v>772.45100000000002</v>
      </c>
      <c r="D6933" s="31">
        <v>257.8845</v>
      </c>
      <c r="E6933" s="31">
        <v>442.44900000000001</v>
      </c>
      <c r="F6933" s="31">
        <v>110.25839999999999</v>
      </c>
      <c r="G6933" s="31">
        <v>434.58030000000002</v>
      </c>
      <c r="H6933" s="31">
        <v>10.763629999999999</v>
      </c>
      <c r="I6933" s="31">
        <v>2801.5520000000001</v>
      </c>
      <c r="J6933" s="31">
        <v>4995.7449999999999</v>
      </c>
      <c r="K6933" s="31">
        <v>2992.6669999999999</v>
      </c>
      <c r="L6933" s="31">
        <v>196.91</v>
      </c>
      <c r="M6933" s="31">
        <v>184.51</v>
      </c>
      <c r="N6933" s="31">
        <v>149.53149999999999</v>
      </c>
      <c r="O6933" s="31">
        <v>78.080799999999996</v>
      </c>
      <c r="P6933" s="31">
        <v>92.635800000000003</v>
      </c>
      <c r="Q6933" s="31">
        <v>2238.4162999999999</v>
      </c>
      <c r="R6933" s="31">
        <v>97.466999999999999</v>
      </c>
      <c r="S6933" s="31">
        <v>91.110299999999995</v>
      </c>
    </row>
    <row r="6934" spans="1:19" x14ac:dyDescent="0.35">
      <c r="A6934" s="2">
        <v>42576</v>
      </c>
      <c r="B6934" s="31">
        <v>276.26960000000003</v>
      </c>
      <c r="C6934" s="31">
        <v>756.56500000000005</v>
      </c>
      <c r="D6934" s="31">
        <v>253.86510000000001</v>
      </c>
      <c r="E6934" s="31">
        <v>440.42520000000002</v>
      </c>
      <c r="F6934" s="31">
        <v>109.9023</v>
      </c>
      <c r="G6934" s="31">
        <v>424.90589999999997</v>
      </c>
      <c r="H6934" s="31">
        <v>10.64428</v>
      </c>
      <c r="I6934" s="31">
        <v>2804.8440000000001</v>
      </c>
      <c r="J6934" s="31">
        <v>4993.3819999999996</v>
      </c>
      <c r="K6934" s="31">
        <v>2998.9650000000001</v>
      </c>
      <c r="L6934" s="31">
        <v>196.43</v>
      </c>
      <c r="M6934" s="31">
        <v>184.08</v>
      </c>
      <c r="N6934" s="31">
        <v>149.41919999999999</v>
      </c>
      <c r="O6934" s="31">
        <v>78.210499999999996</v>
      </c>
      <c r="P6934" s="31">
        <v>92.602599999999995</v>
      </c>
      <c r="Q6934" s="31">
        <v>2237.9389999999999</v>
      </c>
      <c r="R6934" s="31">
        <v>97.286000000000001</v>
      </c>
      <c r="S6934" s="31">
        <v>91.423500000000004</v>
      </c>
    </row>
    <row r="6935" spans="1:19" x14ac:dyDescent="0.35">
      <c r="A6935" s="2">
        <v>42577</v>
      </c>
      <c r="B6935" s="31">
        <v>276.8818</v>
      </c>
      <c r="C6935" s="31">
        <v>762.29600000000005</v>
      </c>
      <c r="D6935" s="31">
        <v>252.5789</v>
      </c>
      <c r="E6935" s="31">
        <v>443.16860000000003</v>
      </c>
      <c r="F6935" s="31">
        <v>109.99339999999999</v>
      </c>
      <c r="G6935" s="31">
        <v>428.20400000000001</v>
      </c>
      <c r="H6935" s="31">
        <v>10.633089999999999</v>
      </c>
      <c r="I6935" s="31">
        <v>2807.77</v>
      </c>
      <c r="J6935" s="31">
        <v>4995.7449999999999</v>
      </c>
      <c r="K6935" s="31">
        <v>2994.8270000000002</v>
      </c>
      <c r="L6935" s="31">
        <v>196.52</v>
      </c>
      <c r="M6935" s="31">
        <v>185.14</v>
      </c>
      <c r="N6935" s="31">
        <v>149.74019999999999</v>
      </c>
      <c r="O6935" s="31">
        <v>79.284300000000002</v>
      </c>
      <c r="P6935" s="31">
        <v>92.6875</v>
      </c>
      <c r="Q6935" s="31">
        <v>2242.2961</v>
      </c>
      <c r="R6935" s="31">
        <v>97.156000000000006</v>
      </c>
      <c r="S6935" s="31">
        <v>91.403300000000002</v>
      </c>
    </row>
    <row r="6936" spans="1:19" x14ac:dyDescent="0.35">
      <c r="A6936" s="2">
        <v>42578</v>
      </c>
      <c r="B6936" s="31">
        <v>268.80119999999999</v>
      </c>
      <c r="C6936" s="31">
        <v>747.31799999999998</v>
      </c>
      <c r="D6936" s="31">
        <v>249.6849</v>
      </c>
      <c r="E6936" s="31">
        <v>435.88290000000001</v>
      </c>
      <c r="F6936" s="31">
        <v>110.5068</v>
      </c>
      <c r="G6936" s="31">
        <v>433.59089999999998</v>
      </c>
      <c r="H6936" s="31">
        <v>10.655469999999999</v>
      </c>
      <c r="I6936" s="31">
        <v>2816.549</v>
      </c>
      <c r="J6936" s="31">
        <v>5011.6970000000001</v>
      </c>
      <c r="K6936" s="31">
        <v>3010.4810000000002</v>
      </c>
      <c r="L6936" s="31">
        <v>196.27</v>
      </c>
      <c r="M6936" s="31">
        <v>185.43</v>
      </c>
      <c r="N6936" s="31">
        <v>151.15289999999999</v>
      </c>
      <c r="O6936" s="31">
        <v>78.527600000000007</v>
      </c>
      <c r="P6936" s="31">
        <v>92.725999999999999</v>
      </c>
      <c r="Q6936" s="31">
        <v>2250.8591000000001</v>
      </c>
      <c r="R6936" s="31">
        <v>97.052999999999997</v>
      </c>
      <c r="S6936" s="31">
        <v>91.890100000000004</v>
      </c>
    </row>
    <row r="6937" spans="1:19" x14ac:dyDescent="0.35">
      <c r="A6937" s="2">
        <v>42579</v>
      </c>
      <c r="B6937" s="31">
        <v>264.63850000000002</v>
      </c>
      <c r="C6937" s="31">
        <v>738.18299999999999</v>
      </c>
      <c r="D6937" s="31">
        <v>244.21850000000001</v>
      </c>
      <c r="E6937" s="31">
        <v>440.04289999999997</v>
      </c>
      <c r="F6937" s="31">
        <v>111.0616</v>
      </c>
      <c r="G6937" s="31">
        <v>430.0729</v>
      </c>
      <c r="H6937" s="31">
        <v>10.62936</v>
      </c>
      <c r="I6937" s="31">
        <v>2812.8910000000001</v>
      </c>
      <c r="J6937" s="31">
        <v>5012.2879999999996</v>
      </c>
      <c r="K6937" s="31">
        <v>3011.3809999999999</v>
      </c>
      <c r="L6937" s="31">
        <v>196.66</v>
      </c>
      <c r="M6937" s="31">
        <v>185.06</v>
      </c>
      <c r="N6937" s="31">
        <v>151.53819999999999</v>
      </c>
      <c r="O6937" s="31">
        <v>79.128399999999999</v>
      </c>
      <c r="P6937" s="31">
        <v>93.506200000000007</v>
      </c>
      <c r="Q6937" s="31">
        <v>2254.7372</v>
      </c>
      <c r="R6937" s="31">
        <v>96.739000000000004</v>
      </c>
      <c r="S6937" s="31">
        <v>91.728499999999997</v>
      </c>
    </row>
    <row r="6938" spans="1:19" x14ac:dyDescent="0.35">
      <c r="A6938" s="2">
        <v>42580</v>
      </c>
      <c r="B6938" s="31">
        <v>266.47500000000002</v>
      </c>
      <c r="C6938" s="31">
        <v>748.56600000000003</v>
      </c>
      <c r="D6938" s="31">
        <v>242.61070000000001</v>
      </c>
      <c r="E6938" s="31">
        <v>442.65140000000002</v>
      </c>
      <c r="F6938" s="31">
        <v>112.4114</v>
      </c>
      <c r="G6938" s="31">
        <v>441.06659999999999</v>
      </c>
      <c r="H6938" s="31">
        <v>10.57342</v>
      </c>
      <c r="I6938" s="31">
        <v>2790.9450000000002</v>
      </c>
      <c r="J6938" s="31">
        <v>5030.6030000000001</v>
      </c>
      <c r="K6938" s="31">
        <v>3018.578</v>
      </c>
      <c r="L6938" s="31">
        <v>196.98</v>
      </c>
      <c r="M6938" s="31">
        <v>185.59</v>
      </c>
      <c r="N6938" s="31">
        <v>151.76300000000001</v>
      </c>
      <c r="O6938" s="31">
        <v>80.928600000000003</v>
      </c>
      <c r="P6938" s="31">
        <v>94.3322</v>
      </c>
      <c r="Q6938" s="31">
        <v>2249.6518999999998</v>
      </c>
      <c r="R6938" s="31">
        <v>95.53</v>
      </c>
      <c r="S6938" s="31">
        <v>90.607699999999994</v>
      </c>
    </row>
    <row r="6939" spans="1:19" x14ac:dyDescent="0.35">
      <c r="A6939" s="2">
        <v>42583</v>
      </c>
      <c r="B6939" s="31">
        <v>257.96589999999998</v>
      </c>
      <c r="C6939" s="31">
        <v>739.60199999999998</v>
      </c>
      <c r="D6939" s="31">
        <v>234.08959999999999</v>
      </c>
      <c r="E6939" s="31">
        <v>438.5813</v>
      </c>
      <c r="F6939" s="31">
        <v>112.5853</v>
      </c>
      <c r="G6939" s="31">
        <v>422.81709999999998</v>
      </c>
      <c r="H6939" s="31">
        <v>10.91281</v>
      </c>
      <c r="I6939" s="31">
        <v>2784.36</v>
      </c>
      <c r="J6939" s="31">
        <v>5021.1499999999996</v>
      </c>
      <c r="K6939" s="31">
        <v>3012.1</v>
      </c>
      <c r="L6939" s="31">
        <v>196.63</v>
      </c>
      <c r="M6939" s="31">
        <v>185.65</v>
      </c>
      <c r="N6939" s="31">
        <v>152.3329</v>
      </c>
      <c r="O6939" s="31">
        <v>81.018199999999993</v>
      </c>
      <c r="P6939" s="31">
        <v>94.237499999999997</v>
      </c>
      <c r="Q6939" s="31">
        <v>2273.1698000000001</v>
      </c>
      <c r="R6939" s="31">
        <v>95.712999999999994</v>
      </c>
      <c r="S6939" s="31">
        <v>92.394999999999996</v>
      </c>
    </row>
    <row r="6940" spans="1:19" x14ac:dyDescent="0.35">
      <c r="A6940" s="2">
        <v>42584</v>
      </c>
      <c r="B6940" s="31">
        <v>255.8845</v>
      </c>
      <c r="C6940" s="31">
        <v>744.14</v>
      </c>
      <c r="D6940" s="31">
        <v>234.08959999999999</v>
      </c>
      <c r="E6940" s="31">
        <v>439.52569999999997</v>
      </c>
      <c r="F6940" s="31">
        <v>113.6618</v>
      </c>
      <c r="G6940" s="31">
        <v>419.07920000000001</v>
      </c>
      <c r="H6940" s="31">
        <v>10.80092</v>
      </c>
      <c r="I6940" s="31">
        <v>2767.7170000000001</v>
      </c>
      <c r="J6940" s="31">
        <v>5011.6970000000001</v>
      </c>
      <c r="K6940" s="31">
        <v>2996.6260000000002</v>
      </c>
      <c r="L6940" s="31">
        <v>195.57</v>
      </c>
      <c r="M6940" s="31">
        <v>182.99</v>
      </c>
      <c r="N6940" s="31">
        <v>151.36160000000001</v>
      </c>
      <c r="O6940" s="31">
        <v>82.133499999999998</v>
      </c>
      <c r="P6940" s="31">
        <v>94.678299999999993</v>
      </c>
      <c r="Q6940" s="31">
        <v>2258.4834000000001</v>
      </c>
      <c r="R6940" s="31">
        <v>95.063999999999993</v>
      </c>
      <c r="S6940" s="31">
        <v>92.394999999999996</v>
      </c>
    </row>
    <row r="6941" spans="1:19" x14ac:dyDescent="0.35">
      <c r="A6941" s="2">
        <v>42585</v>
      </c>
      <c r="B6941" s="31">
        <v>263.8426</v>
      </c>
      <c r="C6941" s="31">
        <v>765.87</v>
      </c>
      <c r="D6941" s="31">
        <v>237.78739999999999</v>
      </c>
      <c r="E6941" s="31">
        <v>437.83920000000001</v>
      </c>
      <c r="F6941" s="31">
        <v>113.0076</v>
      </c>
      <c r="G6941" s="31">
        <v>420.17860000000002</v>
      </c>
      <c r="H6941" s="31">
        <v>11.16269</v>
      </c>
      <c r="I6941" s="31">
        <v>2772.473</v>
      </c>
      <c r="J6941" s="31">
        <v>5012.8789999999999</v>
      </c>
      <c r="K6941" s="31">
        <v>2997.5259999999998</v>
      </c>
      <c r="L6941" s="31">
        <v>195.95</v>
      </c>
      <c r="M6941" s="31">
        <v>184.68</v>
      </c>
      <c r="N6941" s="31">
        <v>151.81110000000001</v>
      </c>
      <c r="O6941" s="31">
        <v>81.871099999999998</v>
      </c>
      <c r="P6941" s="31">
        <v>94.247</v>
      </c>
      <c r="Q6941" s="31">
        <v>2236.4263999999998</v>
      </c>
      <c r="R6941" s="31">
        <v>95.563000000000002</v>
      </c>
      <c r="S6941" s="31">
        <v>90.557199999999995</v>
      </c>
    </row>
    <row r="6942" spans="1:19" x14ac:dyDescent="0.35">
      <c r="A6942" s="2">
        <v>42586</v>
      </c>
      <c r="B6942" s="31">
        <v>271.12729999999999</v>
      </c>
      <c r="C6942" s="31">
        <v>776.13900000000001</v>
      </c>
      <c r="D6942" s="31">
        <v>240.03829999999999</v>
      </c>
      <c r="E6942" s="31">
        <v>433.8141</v>
      </c>
      <c r="F6942" s="31">
        <v>113.2312</v>
      </c>
      <c r="G6942" s="31">
        <v>420.72829999999999</v>
      </c>
      <c r="H6942" s="31">
        <v>11.15523</v>
      </c>
      <c r="I6942" s="31">
        <v>2768.8150000000001</v>
      </c>
      <c r="J6942" s="31">
        <v>5027.058</v>
      </c>
      <c r="K6942" s="31">
        <v>3014.6190000000001</v>
      </c>
      <c r="L6942" s="31">
        <v>196.16</v>
      </c>
      <c r="M6942" s="31">
        <v>184.6</v>
      </c>
      <c r="N6942" s="31">
        <v>152.30879999999999</v>
      </c>
      <c r="O6942" s="31">
        <v>82.025300000000001</v>
      </c>
      <c r="P6942" s="31">
        <v>93.9422</v>
      </c>
      <c r="Q6942" s="31">
        <v>2256.9398999999999</v>
      </c>
      <c r="R6942" s="31">
        <v>95.757999999999996</v>
      </c>
      <c r="S6942" s="31">
        <v>91.011600000000001</v>
      </c>
    </row>
    <row r="6943" spans="1:19" x14ac:dyDescent="0.35">
      <c r="A6943" s="2">
        <v>42587</v>
      </c>
      <c r="B6943" s="31">
        <v>271.00490000000002</v>
      </c>
      <c r="C6943" s="31">
        <v>780.84799999999996</v>
      </c>
      <c r="D6943" s="31">
        <v>243.25380000000001</v>
      </c>
      <c r="E6943" s="31">
        <v>430.05880000000002</v>
      </c>
      <c r="F6943" s="31">
        <v>111.3266</v>
      </c>
      <c r="G6943" s="31">
        <v>428.53379999999999</v>
      </c>
      <c r="H6943" s="31">
        <v>11.26712</v>
      </c>
      <c r="I6943" s="31">
        <v>2772.8380000000002</v>
      </c>
      <c r="J6943" s="31">
        <v>4996.3360000000002</v>
      </c>
      <c r="K6943" s="31">
        <v>3006.7020000000002</v>
      </c>
      <c r="L6943" s="31">
        <v>197.75</v>
      </c>
      <c r="M6943" s="31">
        <v>187.33</v>
      </c>
      <c r="N6943" s="31">
        <v>153.56899999999999</v>
      </c>
      <c r="O6943" s="31">
        <v>81.399199999999993</v>
      </c>
      <c r="P6943" s="31">
        <v>93.364999999999995</v>
      </c>
      <c r="Q6943" s="31">
        <v>2281.6253999999999</v>
      </c>
      <c r="R6943" s="31">
        <v>96.194000000000003</v>
      </c>
      <c r="S6943" s="31">
        <v>92.132400000000004</v>
      </c>
    </row>
    <row r="6944" spans="1:19" x14ac:dyDescent="0.35">
      <c r="A6944" s="2">
        <v>42590</v>
      </c>
      <c r="B6944" s="31">
        <v>277.85059999999999</v>
      </c>
      <c r="C6944" s="31">
        <v>773.71600000000001</v>
      </c>
      <c r="D6944" s="31">
        <v>250.7834</v>
      </c>
      <c r="E6944" s="31">
        <v>431.91579999999999</v>
      </c>
      <c r="F6944" s="31">
        <v>111.0699</v>
      </c>
      <c r="G6944" s="31">
        <v>433.15109999999999</v>
      </c>
      <c r="H6944" s="31">
        <v>11.28805</v>
      </c>
      <c r="I6944" s="31">
        <v>2764.9740000000002</v>
      </c>
      <c r="J6944" s="31">
        <v>4992.7910000000002</v>
      </c>
      <c r="K6944" s="31">
        <v>3005.8029999999999</v>
      </c>
      <c r="L6944" s="31">
        <v>197.63</v>
      </c>
      <c r="M6944" s="31">
        <v>187.15</v>
      </c>
      <c r="N6944" s="31">
        <v>153.4486</v>
      </c>
      <c r="O6944" s="31">
        <v>80.870099999999994</v>
      </c>
      <c r="P6944" s="31">
        <v>93.395499999999998</v>
      </c>
      <c r="Q6944" s="31">
        <v>2307.3838000000001</v>
      </c>
      <c r="R6944" s="31">
        <v>96.400999999999996</v>
      </c>
      <c r="S6944" s="31">
        <v>93.616799999999998</v>
      </c>
    </row>
    <row r="6945" spans="1:19" x14ac:dyDescent="0.35">
      <c r="A6945" s="2">
        <v>42591</v>
      </c>
      <c r="B6945" s="31">
        <v>275.42160000000001</v>
      </c>
      <c r="C6945" s="31">
        <v>766.14599999999996</v>
      </c>
      <c r="D6945" s="31">
        <v>252.25219999999999</v>
      </c>
      <c r="E6945" s="31">
        <v>429.10610000000003</v>
      </c>
      <c r="F6945" s="31">
        <v>111.5171</v>
      </c>
      <c r="G6945" s="31">
        <v>434.47030000000001</v>
      </c>
      <c r="H6945" s="31">
        <v>11.131220000000001</v>
      </c>
      <c r="I6945" s="31">
        <v>2771.375</v>
      </c>
      <c r="J6945" s="31">
        <v>5004.0159999999996</v>
      </c>
      <c r="K6945" s="31">
        <v>3011.92</v>
      </c>
      <c r="L6945" s="31">
        <v>197.82</v>
      </c>
      <c r="M6945" s="31">
        <v>187.56</v>
      </c>
      <c r="N6945" s="31">
        <v>153.85</v>
      </c>
      <c r="O6945" s="31">
        <v>81.371399999999994</v>
      </c>
      <c r="P6945" s="31">
        <v>93.705699999999993</v>
      </c>
      <c r="Q6945" s="31">
        <v>2318.4973</v>
      </c>
      <c r="R6945" s="31">
        <v>96.183000000000007</v>
      </c>
      <c r="S6945" s="31">
        <v>93.9803</v>
      </c>
    </row>
    <row r="6946" spans="1:19" x14ac:dyDescent="0.35">
      <c r="A6946" s="2">
        <v>42592</v>
      </c>
      <c r="B6946" s="31">
        <v>269.79149999999998</v>
      </c>
      <c r="C6946" s="31">
        <v>741.69399999999996</v>
      </c>
      <c r="D6946" s="31">
        <v>248.46440000000001</v>
      </c>
      <c r="E6946" s="31">
        <v>432.93099999999998</v>
      </c>
      <c r="F6946" s="31">
        <v>111.9477</v>
      </c>
      <c r="G6946" s="31">
        <v>431.9418</v>
      </c>
      <c r="H6946" s="31">
        <v>11.3146</v>
      </c>
      <c r="I6946" s="31">
        <v>2774.4839999999999</v>
      </c>
      <c r="J6946" s="31">
        <v>5018.7870000000003</v>
      </c>
      <c r="K6946" s="31">
        <v>3019.1179999999999</v>
      </c>
      <c r="L6946" s="31">
        <v>197.38</v>
      </c>
      <c r="M6946" s="31">
        <v>186.25</v>
      </c>
      <c r="N6946" s="31">
        <v>153.52090000000001</v>
      </c>
      <c r="O6946" s="31">
        <v>81.869100000000003</v>
      </c>
      <c r="P6946" s="31">
        <v>94.130899999999997</v>
      </c>
      <c r="Q6946" s="31">
        <v>2326.9087</v>
      </c>
      <c r="R6946" s="31">
        <v>95.65</v>
      </c>
      <c r="S6946" s="31">
        <v>94.071200000000005</v>
      </c>
    </row>
    <row r="6947" spans="1:19" x14ac:dyDescent="0.35">
      <c r="A6947" s="2">
        <v>42593</v>
      </c>
      <c r="B6947" s="31">
        <v>281.60410000000002</v>
      </c>
      <c r="C6947" s="31">
        <v>777.29499999999996</v>
      </c>
      <c r="D6947" s="31">
        <v>258.70999999999998</v>
      </c>
      <c r="E6947" s="31">
        <v>435.20940000000002</v>
      </c>
      <c r="F6947" s="31">
        <v>111.79040000000001</v>
      </c>
      <c r="G6947" s="31">
        <v>432.71140000000003</v>
      </c>
      <c r="H6947" s="31">
        <v>11.264950000000001</v>
      </c>
      <c r="I6947" s="31">
        <v>2774.4839999999999</v>
      </c>
      <c r="J6947" s="31">
        <v>4992.7910000000002</v>
      </c>
      <c r="K6947" s="31">
        <v>3015.8789999999999</v>
      </c>
      <c r="L6947" s="31">
        <v>198.2</v>
      </c>
      <c r="M6947" s="31">
        <v>187.16</v>
      </c>
      <c r="N6947" s="31">
        <v>154.1148</v>
      </c>
      <c r="O6947" s="31">
        <v>81.819800000000001</v>
      </c>
      <c r="P6947" s="31">
        <v>94.249700000000004</v>
      </c>
      <c r="Q6947" s="31">
        <v>2338.8787000000002</v>
      </c>
      <c r="R6947" s="31">
        <v>95.856999999999999</v>
      </c>
      <c r="S6947" s="31">
        <v>95.101200000000006</v>
      </c>
    </row>
    <row r="6948" spans="1:19" x14ac:dyDescent="0.35">
      <c r="A6948" s="2">
        <v>42594</v>
      </c>
      <c r="B6948" s="31">
        <v>287.07100000000003</v>
      </c>
      <c r="C6948" s="31">
        <v>783.13900000000001</v>
      </c>
      <c r="D6948" s="31">
        <v>262.97969999999998</v>
      </c>
      <c r="E6948" s="31">
        <v>427.3467</v>
      </c>
      <c r="F6948" s="31">
        <v>111.2273</v>
      </c>
      <c r="G6948" s="31">
        <v>431.72199999999998</v>
      </c>
      <c r="H6948" s="31">
        <v>11.21978</v>
      </c>
      <c r="I6948" s="31">
        <v>2772.8380000000002</v>
      </c>
      <c r="J6948" s="31">
        <v>5011.1059999999998</v>
      </c>
      <c r="K6948" s="31">
        <v>3018.038</v>
      </c>
      <c r="L6948" s="31">
        <v>198.07</v>
      </c>
      <c r="M6948" s="31">
        <v>187.15</v>
      </c>
      <c r="N6948" s="31">
        <v>154.25129999999999</v>
      </c>
      <c r="O6948" s="31">
        <v>82.159300000000002</v>
      </c>
      <c r="P6948" s="31">
        <v>94.249799999999993</v>
      </c>
      <c r="Q6948" s="31">
        <v>2345.3654999999999</v>
      </c>
      <c r="R6948" s="31">
        <v>95.721999999999994</v>
      </c>
      <c r="S6948" s="31">
        <v>96.393699999999995</v>
      </c>
    </row>
    <row r="6949" spans="1:19" x14ac:dyDescent="0.35">
      <c r="A6949" s="2">
        <v>42597</v>
      </c>
      <c r="B6949" s="31">
        <v>295.2713</v>
      </c>
      <c r="C6949" s="31">
        <v>804.53</v>
      </c>
      <c r="D6949" s="31">
        <v>270.88650000000001</v>
      </c>
      <c r="E6949" s="31">
        <v>427.97570000000002</v>
      </c>
      <c r="F6949" s="31">
        <v>111.5834</v>
      </c>
      <c r="G6949" s="31">
        <v>443.81509999999997</v>
      </c>
      <c r="H6949" s="31">
        <v>11.34775</v>
      </c>
      <c r="I6949" s="31">
        <v>2768.0830000000001</v>
      </c>
      <c r="J6949" s="31">
        <v>5000.4719999999998</v>
      </c>
      <c r="K6949" s="31">
        <v>3008.3220000000001</v>
      </c>
      <c r="L6949" s="31">
        <v>198.58</v>
      </c>
      <c r="M6949" s="31">
        <v>189.07</v>
      </c>
      <c r="N6949" s="31">
        <v>154.84530000000001</v>
      </c>
      <c r="O6949" s="31">
        <v>82.055700000000002</v>
      </c>
      <c r="P6949" s="31">
        <v>94.401499999999999</v>
      </c>
      <c r="Q6949" s="31">
        <v>2360.9095000000002</v>
      </c>
      <c r="R6949" s="31">
        <v>95.629000000000005</v>
      </c>
      <c r="S6949" s="31">
        <v>98.039599999999993</v>
      </c>
    </row>
    <row r="6950" spans="1:19" x14ac:dyDescent="0.35">
      <c r="A6950" s="2">
        <v>42598</v>
      </c>
      <c r="B6950" s="31">
        <v>300.55590000000001</v>
      </c>
      <c r="C6950" s="31">
        <v>821.04</v>
      </c>
      <c r="D6950" s="31">
        <v>274.8399</v>
      </c>
      <c r="E6950" s="31">
        <v>431.952</v>
      </c>
      <c r="F6950" s="31">
        <v>112.3618</v>
      </c>
      <c r="G6950" s="31">
        <v>442.93560000000002</v>
      </c>
      <c r="H6950" s="31">
        <v>11.51336</v>
      </c>
      <c r="I6950" s="31">
        <v>2771.01</v>
      </c>
      <c r="J6950" s="31">
        <v>4991.0190000000002</v>
      </c>
      <c r="K6950" s="31">
        <v>2998.605</v>
      </c>
      <c r="L6950" s="31">
        <v>197.75</v>
      </c>
      <c r="M6950" s="31">
        <v>187.58</v>
      </c>
      <c r="N6950" s="31">
        <v>154.0667</v>
      </c>
      <c r="O6950" s="31">
        <v>82.515500000000003</v>
      </c>
      <c r="P6950" s="31">
        <v>94.925700000000006</v>
      </c>
      <c r="Q6950" s="31">
        <v>2360.1984000000002</v>
      </c>
      <c r="R6950" s="31">
        <v>94.790999999999997</v>
      </c>
      <c r="S6950" s="31">
        <v>97.989199999999997</v>
      </c>
    </row>
    <row r="6951" spans="1:19" x14ac:dyDescent="0.35">
      <c r="A6951" s="2">
        <v>42599</v>
      </c>
      <c r="B6951" s="31">
        <v>304.20049999999998</v>
      </c>
      <c r="C6951" s="31">
        <v>836.76700000000005</v>
      </c>
      <c r="D6951" s="31">
        <v>275.94690000000003</v>
      </c>
      <c r="E6951" s="31">
        <v>428.60480000000001</v>
      </c>
      <c r="F6951" s="31">
        <v>111.69110000000001</v>
      </c>
      <c r="G6951" s="31">
        <v>446.78339999999997</v>
      </c>
      <c r="H6951" s="31">
        <v>11.58864</v>
      </c>
      <c r="I6951" s="31">
        <v>2767.7170000000001</v>
      </c>
      <c r="J6951" s="31">
        <v>4995.1540000000005</v>
      </c>
      <c r="K6951" s="31">
        <v>3003.1039999999998</v>
      </c>
      <c r="L6951" s="31">
        <v>198.02</v>
      </c>
      <c r="M6951" s="31">
        <v>187.01</v>
      </c>
      <c r="N6951" s="31">
        <v>154.2433</v>
      </c>
      <c r="O6951" s="31">
        <v>82.643199999999993</v>
      </c>
      <c r="P6951" s="31">
        <v>95.052199999999999</v>
      </c>
      <c r="Q6951" s="31">
        <v>2344.9113000000002</v>
      </c>
      <c r="R6951" s="31">
        <v>94.718000000000004</v>
      </c>
      <c r="S6951" s="31">
        <v>97.140900000000002</v>
      </c>
    </row>
    <row r="6952" spans="1:19" x14ac:dyDescent="0.35">
      <c r="A6952" s="2">
        <v>42600</v>
      </c>
      <c r="B6952" s="31">
        <v>310.7</v>
      </c>
      <c r="C6952" s="31">
        <v>856.47</v>
      </c>
      <c r="D6952" s="31">
        <v>283.53739999999999</v>
      </c>
      <c r="E6952" s="31">
        <v>431.6825</v>
      </c>
      <c r="F6952" s="31">
        <v>112.3867</v>
      </c>
      <c r="G6952" s="31">
        <v>446.12380000000002</v>
      </c>
      <c r="H6952" s="31">
        <v>11.716609999999999</v>
      </c>
      <c r="I6952" s="31">
        <v>2768.8150000000001</v>
      </c>
      <c r="J6952" s="31">
        <v>5005.1980000000003</v>
      </c>
      <c r="K6952" s="31">
        <v>3012.28</v>
      </c>
      <c r="L6952" s="31">
        <v>198.37</v>
      </c>
      <c r="M6952" s="31">
        <v>188.45</v>
      </c>
      <c r="N6952" s="31">
        <v>154.3877</v>
      </c>
      <c r="O6952" s="31">
        <v>82.744799999999998</v>
      </c>
      <c r="P6952" s="31">
        <v>95.483699999999999</v>
      </c>
      <c r="Q6952" s="31">
        <v>2362.5893999999998</v>
      </c>
      <c r="R6952" s="31">
        <v>94.156999999999996</v>
      </c>
      <c r="S6952" s="31">
        <v>97.5852</v>
      </c>
    </row>
    <row r="6953" spans="1:19" x14ac:dyDescent="0.35">
      <c r="A6953" s="2">
        <v>42601</v>
      </c>
      <c r="B6953" s="31">
        <v>310.94299999999998</v>
      </c>
      <c r="C6953" s="31">
        <v>866.774</v>
      </c>
      <c r="D6953" s="31">
        <v>283.06299999999999</v>
      </c>
      <c r="E6953" s="31">
        <v>430.76139999999998</v>
      </c>
      <c r="F6953" s="31">
        <v>111.47580000000001</v>
      </c>
      <c r="G6953" s="31">
        <v>441.72629999999998</v>
      </c>
      <c r="H6953" s="31">
        <v>11.663919999999999</v>
      </c>
      <c r="I6953" s="31">
        <v>2769.9119999999998</v>
      </c>
      <c r="J6953" s="31">
        <v>4989.2460000000001</v>
      </c>
      <c r="K6953" s="31">
        <v>3003.4630000000002</v>
      </c>
      <c r="L6953" s="31">
        <v>198.2</v>
      </c>
      <c r="M6953" s="31">
        <v>188.29</v>
      </c>
      <c r="N6953" s="31">
        <v>154.33959999999999</v>
      </c>
      <c r="O6953" s="31">
        <v>82.745500000000007</v>
      </c>
      <c r="P6953" s="31">
        <v>95.450500000000005</v>
      </c>
      <c r="Q6953" s="31">
        <v>2346.9364</v>
      </c>
      <c r="R6953" s="31">
        <v>94.510999999999996</v>
      </c>
      <c r="S6953" s="31">
        <v>96.686499999999995</v>
      </c>
    </row>
    <row r="6954" spans="1:19" x14ac:dyDescent="0.35">
      <c r="A6954" s="2">
        <v>42604</v>
      </c>
      <c r="B6954" s="31">
        <v>301.0419</v>
      </c>
      <c r="C6954" s="31">
        <v>846.34699999999998</v>
      </c>
      <c r="D6954" s="31">
        <v>279.1096</v>
      </c>
      <c r="E6954" s="31">
        <v>426.24599999999998</v>
      </c>
      <c r="F6954" s="31">
        <v>111.2439</v>
      </c>
      <c r="G6954" s="31">
        <v>446.67349999999999</v>
      </c>
      <c r="H6954" s="31">
        <v>11.23109</v>
      </c>
      <c r="I6954" s="31">
        <v>2767.3519999999999</v>
      </c>
      <c r="J6954" s="31">
        <v>5001.6530000000002</v>
      </c>
      <c r="K6954" s="31">
        <v>3013</v>
      </c>
      <c r="L6954" s="31">
        <v>198.17</v>
      </c>
      <c r="M6954" s="31">
        <v>188.81</v>
      </c>
      <c r="N6954" s="31">
        <v>154.49209999999999</v>
      </c>
      <c r="O6954" s="31">
        <v>82.631299999999996</v>
      </c>
      <c r="P6954" s="31">
        <v>95.489500000000007</v>
      </c>
      <c r="Q6954" s="31">
        <v>2331.1378</v>
      </c>
      <c r="R6954" s="31">
        <v>94.519000000000005</v>
      </c>
      <c r="S6954" s="31">
        <v>96.868300000000005</v>
      </c>
    </row>
    <row r="6955" spans="1:19" x14ac:dyDescent="0.35">
      <c r="A6955" s="2">
        <v>42605</v>
      </c>
      <c r="B6955" s="31">
        <v>305.65839999999997</v>
      </c>
      <c r="C6955" s="31">
        <v>855.38599999999997</v>
      </c>
      <c r="D6955" s="31">
        <v>281.63979999999998</v>
      </c>
      <c r="E6955" s="31">
        <v>422.65159999999997</v>
      </c>
      <c r="F6955" s="31">
        <v>111.4675</v>
      </c>
      <c r="G6955" s="31">
        <v>445.6841</v>
      </c>
      <c r="H6955" s="31">
        <v>11.44562</v>
      </c>
      <c r="I6955" s="31">
        <v>2771.924</v>
      </c>
      <c r="J6955" s="31">
        <v>4999.29</v>
      </c>
      <c r="K6955" s="31">
        <v>3016.0590000000002</v>
      </c>
      <c r="L6955" s="31">
        <v>198.52</v>
      </c>
      <c r="M6955" s="31">
        <v>190.17</v>
      </c>
      <c r="N6955" s="31">
        <v>154.66069999999999</v>
      </c>
      <c r="O6955" s="31">
        <v>82.748999999999995</v>
      </c>
      <c r="P6955" s="31">
        <v>95.422600000000003</v>
      </c>
      <c r="Q6955" s="31">
        <v>2337.0981999999999</v>
      </c>
      <c r="R6955" s="31">
        <v>94.539000000000001</v>
      </c>
      <c r="S6955" s="31">
        <v>97.019800000000004</v>
      </c>
    </row>
    <row r="6956" spans="1:19" x14ac:dyDescent="0.35">
      <c r="A6956" s="2">
        <v>42606</v>
      </c>
      <c r="B6956" s="31">
        <v>299.7663</v>
      </c>
      <c r="C6956" s="31">
        <v>852.43299999999999</v>
      </c>
      <c r="D6956" s="31">
        <v>275.94690000000003</v>
      </c>
      <c r="E6956" s="31">
        <v>415.71</v>
      </c>
      <c r="F6956" s="31">
        <v>110.1095</v>
      </c>
      <c r="G6956" s="31">
        <v>442.05619999999999</v>
      </c>
      <c r="H6956" s="31">
        <v>11.35529</v>
      </c>
      <c r="I6956" s="31">
        <v>2769.7289999999998</v>
      </c>
      <c r="J6956" s="31">
        <v>4999.29</v>
      </c>
      <c r="K6956" s="31">
        <v>3014.08</v>
      </c>
      <c r="L6956" s="31">
        <v>197.58</v>
      </c>
      <c r="M6956" s="31">
        <v>188.48</v>
      </c>
      <c r="N6956" s="31">
        <v>153.67339999999999</v>
      </c>
      <c r="O6956" s="31">
        <v>82.405100000000004</v>
      </c>
      <c r="P6956" s="31">
        <v>94.808599999999998</v>
      </c>
      <c r="Q6956" s="31">
        <v>2312.2570999999998</v>
      </c>
      <c r="R6956" s="31">
        <v>94.786000000000001</v>
      </c>
      <c r="S6956" s="31">
        <v>95.906899999999993</v>
      </c>
    </row>
    <row r="6957" spans="1:19" x14ac:dyDescent="0.35">
      <c r="A6957" s="2">
        <v>42607</v>
      </c>
      <c r="B6957" s="31">
        <v>303.22859999999997</v>
      </c>
      <c r="C6957" s="31">
        <v>857.85599999999999</v>
      </c>
      <c r="D6957" s="31">
        <v>279.26780000000002</v>
      </c>
      <c r="E6957" s="31">
        <v>415.23820000000001</v>
      </c>
      <c r="F6957" s="31">
        <v>109.6872</v>
      </c>
      <c r="G6957" s="31">
        <v>428.97370000000001</v>
      </c>
      <c r="H6957" s="31">
        <v>11.39669</v>
      </c>
      <c r="I6957" s="31">
        <v>2771.741</v>
      </c>
      <c r="J6957" s="31">
        <v>4993.3819999999996</v>
      </c>
      <c r="K6957" s="31">
        <v>3012.46</v>
      </c>
      <c r="L6957" s="31">
        <v>197.46</v>
      </c>
      <c r="M6957" s="31">
        <v>189.01</v>
      </c>
      <c r="N6957" s="31">
        <v>153.54490000000001</v>
      </c>
      <c r="O6957" s="31">
        <v>82.423500000000004</v>
      </c>
      <c r="P6957" s="31">
        <v>95.075000000000003</v>
      </c>
      <c r="Q6957" s="31">
        <v>2315.7096000000001</v>
      </c>
      <c r="R6957" s="31">
        <v>94.772000000000006</v>
      </c>
      <c r="S6957" s="31">
        <v>95.688699999999997</v>
      </c>
    </row>
    <row r="6958" spans="1:19" x14ac:dyDescent="0.35">
      <c r="A6958" s="2">
        <v>42608</v>
      </c>
      <c r="B6958" s="31">
        <v>304.62569999999999</v>
      </c>
      <c r="C6958" s="31">
        <v>860.68799999999999</v>
      </c>
      <c r="D6958" s="31">
        <v>280.05849999999998</v>
      </c>
      <c r="E6958" s="31">
        <v>414.15989999999999</v>
      </c>
      <c r="F6958" s="31">
        <v>109.7949</v>
      </c>
      <c r="G6958" s="31">
        <v>425.3458</v>
      </c>
      <c r="H6958" s="31">
        <v>11.347759999999999</v>
      </c>
      <c r="I6958" s="31">
        <v>2770.2779999999998</v>
      </c>
      <c r="J6958" s="31">
        <v>4967.3379999999997</v>
      </c>
      <c r="K6958" s="31">
        <v>3016.5990000000002</v>
      </c>
      <c r="L6958" s="31">
        <v>196.99</v>
      </c>
      <c r="M6958" s="31">
        <v>188.86</v>
      </c>
      <c r="N6958" s="31">
        <v>153.65729999999999</v>
      </c>
      <c r="O6958" s="31">
        <v>82.445999999999998</v>
      </c>
      <c r="P6958" s="31">
        <v>95.058800000000005</v>
      </c>
      <c r="Q6958" s="31">
        <v>2324.326</v>
      </c>
      <c r="R6958" s="31">
        <v>95.566000000000003</v>
      </c>
      <c r="S6958" s="31">
        <v>96.250299999999996</v>
      </c>
    </row>
    <row r="6959" spans="1:19" x14ac:dyDescent="0.35">
      <c r="A6959" s="2">
        <v>42611</v>
      </c>
      <c r="B6959" s="31">
        <v>300.37369999999999</v>
      </c>
      <c r="C6959" s="31">
        <v>841.04499999999996</v>
      </c>
      <c r="D6959" s="31">
        <v>275.63069999999999</v>
      </c>
      <c r="E6959" s="31">
        <v>414.15989999999999</v>
      </c>
      <c r="F6959" s="31">
        <v>109.8943</v>
      </c>
      <c r="G6959" s="31">
        <v>424.02659999999997</v>
      </c>
      <c r="H6959" s="31">
        <v>11.00902</v>
      </c>
      <c r="I6959" s="31">
        <v>2769.5459999999998</v>
      </c>
      <c r="J6959" s="31">
        <v>4989.2790000000005</v>
      </c>
      <c r="K6959" s="31">
        <v>3014.259</v>
      </c>
      <c r="L6959" s="31">
        <v>197.98</v>
      </c>
      <c r="M6959" s="31">
        <v>189.82</v>
      </c>
      <c r="N6959" s="31">
        <v>153.8981</v>
      </c>
      <c r="O6959" s="31">
        <v>82.445999999999998</v>
      </c>
      <c r="P6959" s="31">
        <v>95.058800000000005</v>
      </c>
      <c r="Q6959" s="31">
        <v>2310.3150000000001</v>
      </c>
      <c r="R6959" s="31">
        <v>95.58</v>
      </c>
      <c r="S6959" s="31">
        <v>95.716999999999999</v>
      </c>
    </row>
    <row r="6960" spans="1:19" x14ac:dyDescent="0.35">
      <c r="A6960" s="2">
        <v>42612</v>
      </c>
      <c r="B6960" s="31">
        <v>296.00020000000001</v>
      </c>
      <c r="C6960" s="31">
        <v>828.21</v>
      </c>
      <c r="D6960" s="31">
        <v>273.89120000000003</v>
      </c>
      <c r="E6960" s="31">
        <v>413.39609999999999</v>
      </c>
      <c r="F6960" s="31">
        <v>109.01649999999999</v>
      </c>
      <c r="G6960" s="31">
        <v>418.09</v>
      </c>
      <c r="H6960" s="31">
        <v>10.87729</v>
      </c>
      <c r="I6960" s="31">
        <v>2771.01</v>
      </c>
      <c r="J6960" s="31">
        <v>4986.902</v>
      </c>
      <c r="K6960" s="31">
        <v>3017.1379999999999</v>
      </c>
      <c r="L6960" s="31">
        <v>197.61</v>
      </c>
      <c r="M6960" s="31">
        <v>190</v>
      </c>
      <c r="N6960" s="31">
        <v>153.3443</v>
      </c>
      <c r="O6960" s="31">
        <v>80.615200000000002</v>
      </c>
      <c r="P6960" s="31">
        <v>93.9679</v>
      </c>
      <c r="Q6960" s="31">
        <v>2317.96</v>
      </c>
      <c r="R6960" s="31">
        <v>96.054000000000002</v>
      </c>
      <c r="S6960" s="31">
        <v>96.798000000000002</v>
      </c>
    </row>
    <row r="6961" spans="1:19" x14ac:dyDescent="0.35">
      <c r="A6961" s="2">
        <v>42613</v>
      </c>
      <c r="B6961" s="31">
        <v>284.82350000000002</v>
      </c>
      <c r="C6961" s="31">
        <v>803.44500000000005</v>
      </c>
      <c r="D6961" s="31">
        <v>265.51</v>
      </c>
      <c r="E6961" s="31">
        <v>414.33960000000002</v>
      </c>
      <c r="F6961" s="31">
        <v>108.5942</v>
      </c>
      <c r="G6961" s="31">
        <v>414.68200000000002</v>
      </c>
      <c r="H6961" s="31">
        <v>10.907400000000001</v>
      </c>
      <c r="I6961" s="31">
        <v>2769.181</v>
      </c>
      <c r="J6961" s="31">
        <v>4986.902</v>
      </c>
      <c r="K6961" s="31">
        <v>3010.8409999999999</v>
      </c>
      <c r="L6961" s="31">
        <v>197.09</v>
      </c>
      <c r="M6961" s="31">
        <v>188.92</v>
      </c>
      <c r="N6961" s="31">
        <v>153.27199999999999</v>
      </c>
      <c r="O6961" s="31">
        <v>80.105500000000006</v>
      </c>
      <c r="P6961" s="31">
        <v>93.841700000000003</v>
      </c>
      <c r="Q6961" s="31">
        <v>2304.6795999999999</v>
      </c>
      <c r="R6961" s="31">
        <v>96.022000000000006</v>
      </c>
      <c r="S6961" s="31">
        <v>96.484800000000007</v>
      </c>
    </row>
    <row r="6962" spans="1:19" x14ac:dyDescent="0.35">
      <c r="A6962" s="2">
        <v>42614</v>
      </c>
      <c r="B6962" s="31">
        <v>276.07650000000001</v>
      </c>
      <c r="C6962" s="31">
        <v>766.69</v>
      </c>
      <c r="D6962" s="31">
        <v>257.2869</v>
      </c>
      <c r="E6962" s="31">
        <v>415.46280000000002</v>
      </c>
      <c r="F6962" s="31">
        <v>109.06619999999999</v>
      </c>
      <c r="G6962" s="31">
        <v>415.01179999999999</v>
      </c>
      <c r="H6962" s="31">
        <v>10.903639999999999</v>
      </c>
      <c r="I6962" s="31">
        <v>2766.4369999999999</v>
      </c>
      <c r="J6962" s="31">
        <v>4988.0929999999998</v>
      </c>
      <c r="K6962" s="31">
        <v>3010.8409999999999</v>
      </c>
      <c r="L6962" s="31">
        <v>196.89</v>
      </c>
      <c r="M6962" s="31">
        <v>188.86</v>
      </c>
      <c r="N6962" s="31">
        <v>153.39240000000001</v>
      </c>
      <c r="O6962" s="31">
        <v>80.272000000000006</v>
      </c>
      <c r="P6962" s="31">
        <v>94.292400000000001</v>
      </c>
      <c r="Q6962" s="31">
        <v>2298.6543000000001</v>
      </c>
      <c r="R6962" s="31">
        <v>95.653000000000006</v>
      </c>
      <c r="S6962" s="31">
        <v>97.121300000000005</v>
      </c>
    </row>
    <row r="6963" spans="1:19" x14ac:dyDescent="0.35">
      <c r="A6963" s="2">
        <v>42615</v>
      </c>
      <c r="B6963" s="31">
        <v>284.459</v>
      </c>
      <c r="C6963" s="31">
        <v>784.28399999999999</v>
      </c>
      <c r="D6963" s="31">
        <v>261.87279999999998</v>
      </c>
      <c r="E6963" s="31">
        <v>415.21570000000003</v>
      </c>
      <c r="F6963" s="31">
        <v>109.8612</v>
      </c>
      <c r="G6963" s="31">
        <v>418.8596</v>
      </c>
      <c r="H6963" s="31">
        <v>10.91493</v>
      </c>
      <c r="I6963" s="31">
        <v>2763.511</v>
      </c>
      <c r="J6963" s="31">
        <v>4981.5460000000003</v>
      </c>
      <c r="K6963" s="31">
        <v>3003.2829999999999</v>
      </c>
      <c r="L6963" s="31">
        <v>197.86</v>
      </c>
      <c r="M6963" s="31">
        <v>190.84</v>
      </c>
      <c r="N6963" s="31">
        <v>153.9623</v>
      </c>
      <c r="O6963" s="31">
        <v>79.542900000000003</v>
      </c>
      <c r="P6963" s="31">
        <v>94.034499999999994</v>
      </c>
      <c r="Q6963" s="31">
        <v>2321.5068000000001</v>
      </c>
      <c r="R6963" s="31">
        <v>95.843999999999994</v>
      </c>
      <c r="S6963" s="31">
        <v>97.7376</v>
      </c>
    </row>
    <row r="6964" spans="1:19" x14ac:dyDescent="0.35">
      <c r="A6964" s="2">
        <v>42618</v>
      </c>
      <c r="B6964" s="31">
        <v>284.459</v>
      </c>
      <c r="C6964" s="31">
        <v>784.28399999999999</v>
      </c>
      <c r="D6964" s="31">
        <v>261.87279999999998</v>
      </c>
      <c r="E6964" s="31">
        <v>415.21570000000003</v>
      </c>
      <c r="F6964" s="31">
        <v>109.8612</v>
      </c>
      <c r="G6964" s="31">
        <v>418.8596</v>
      </c>
      <c r="H6964" s="31">
        <v>10.91493</v>
      </c>
      <c r="I6964" s="31">
        <v>2764.9740000000002</v>
      </c>
      <c r="J6964" s="31">
        <v>4981.5460000000003</v>
      </c>
      <c r="K6964" s="31">
        <v>3008.6579999999999</v>
      </c>
      <c r="L6964" s="31">
        <v>197.86</v>
      </c>
      <c r="M6964" s="31">
        <v>190.84</v>
      </c>
      <c r="N6964" s="31">
        <v>153.9623</v>
      </c>
      <c r="O6964" s="31">
        <v>80.117999999999995</v>
      </c>
      <c r="P6964" s="31">
        <v>93.887699999999995</v>
      </c>
      <c r="Q6964" s="31">
        <v>2347.2849000000001</v>
      </c>
      <c r="R6964" s="31">
        <v>95.843999999999994</v>
      </c>
      <c r="S6964" s="31">
        <v>99.404600000000002</v>
      </c>
    </row>
    <row r="6965" spans="1:19" x14ac:dyDescent="0.35">
      <c r="A6965" s="2">
        <v>42619</v>
      </c>
      <c r="B6965" s="31">
        <v>287.07089999999999</v>
      </c>
      <c r="C6965" s="31">
        <v>793.202</v>
      </c>
      <c r="D6965" s="31">
        <v>261.08210000000003</v>
      </c>
      <c r="E6965" s="31">
        <v>414.42939999999999</v>
      </c>
      <c r="F6965" s="31">
        <v>112.1219</v>
      </c>
      <c r="G6965" s="31">
        <v>422.0478</v>
      </c>
      <c r="H6965" s="31">
        <v>11.0015</v>
      </c>
      <c r="I6965" s="31">
        <v>2764.9740000000002</v>
      </c>
      <c r="J6965" s="31">
        <v>5003.567</v>
      </c>
      <c r="K6965" s="31">
        <v>3022.8020000000001</v>
      </c>
      <c r="L6965" s="31">
        <v>198.45</v>
      </c>
      <c r="M6965" s="31">
        <v>191.15</v>
      </c>
      <c r="N6965" s="31">
        <v>154.99780000000001</v>
      </c>
      <c r="O6965" s="31">
        <v>81.022900000000007</v>
      </c>
      <c r="P6965" s="31">
        <v>94.667000000000002</v>
      </c>
      <c r="Q6965" s="31">
        <v>2383.0209</v>
      </c>
      <c r="R6965" s="31">
        <v>94.822999999999993</v>
      </c>
      <c r="S6965" s="31">
        <v>100.0613</v>
      </c>
    </row>
    <row r="6966" spans="1:19" x14ac:dyDescent="0.35">
      <c r="A6966" s="2">
        <v>42620</v>
      </c>
      <c r="B6966" s="31">
        <v>291.44439999999997</v>
      </c>
      <c r="C6966" s="31">
        <v>811.279</v>
      </c>
      <c r="D6966" s="31">
        <v>262.97969999999998</v>
      </c>
      <c r="E6966" s="31">
        <v>417.10270000000003</v>
      </c>
      <c r="F6966" s="31">
        <v>111.7244</v>
      </c>
      <c r="G6966" s="31">
        <v>428.97379999999998</v>
      </c>
      <c r="H6966" s="31">
        <v>10.94881</v>
      </c>
      <c r="I6966" s="31">
        <v>2770.413</v>
      </c>
      <c r="J6966" s="31">
        <v>5003.567</v>
      </c>
      <c r="K6966" s="31">
        <v>3027.2629999999999</v>
      </c>
      <c r="L6966" s="31">
        <v>198.46</v>
      </c>
      <c r="M6966" s="31">
        <v>192.21</v>
      </c>
      <c r="N6966" s="31">
        <v>155.03790000000001</v>
      </c>
      <c r="O6966" s="31">
        <v>81.456699999999998</v>
      </c>
      <c r="P6966" s="31">
        <v>94.691000000000003</v>
      </c>
      <c r="Q6966" s="31">
        <v>2389.9573</v>
      </c>
      <c r="R6966" s="31">
        <v>94.956000000000003</v>
      </c>
      <c r="S6966" s="31">
        <v>100.40479999999999</v>
      </c>
    </row>
    <row r="6967" spans="1:19" x14ac:dyDescent="0.35">
      <c r="A6967" s="2">
        <v>42621</v>
      </c>
      <c r="B6967" s="31">
        <v>303.65370000000001</v>
      </c>
      <c r="C6967" s="31">
        <v>853.51800000000003</v>
      </c>
      <c r="D6967" s="31">
        <v>274.3655</v>
      </c>
      <c r="E6967" s="31">
        <v>418.3383</v>
      </c>
      <c r="F6967" s="31">
        <v>111.0951</v>
      </c>
      <c r="G6967" s="31">
        <v>429.52350000000001</v>
      </c>
      <c r="H6967" s="31">
        <v>10.85848</v>
      </c>
      <c r="I6967" s="31">
        <v>2767.306</v>
      </c>
      <c r="J6967" s="31">
        <v>4979.165</v>
      </c>
      <c r="K6967" s="31">
        <v>3012.4540000000002</v>
      </c>
      <c r="L6967" s="31">
        <v>197.82</v>
      </c>
      <c r="M6967" s="31">
        <v>191.51</v>
      </c>
      <c r="N6967" s="31">
        <v>153.9864</v>
      </c>
      <c r="O6967" s="31">
        <v>81.474100000000007</v>
      </c>
      <c r="P6967" s="31">
        <v>94.948099999999997</v>
      </c>
      <c r="Q6967" s="31">
        <v>2393.4913000000001</v>
      </c>
      <c r="R6967" s="31">
        <v>95.027000000000001</v>
      </c>
      <c r="S6967" s="31">
        <v>100.99079999999999</v>
      </c>
    </row>
    <row r="6968" spans="1:19" x14ac:dyDescent="0.35">
      <c r="A6968" s="2">
        <v>42622</v>
      </c>
      <c r="B6968" s="31">
        <v>291.67200000000003</v>
      </c>
      <c r="C6968" s="31">
        <v>820.62599999999998</v>
      </c>
      <c r="D6968" s="31">
        <v>270.45049999999998</v>
      </c>
      <c r="E6968" s="31">
        <v>415.50839999999999</v>
      </c>
      <c r="F6968" s="31">
        <v>110.5072</v>
      </c>
      <c r="G6968" s="31">
        <v>431.06259999999997</v>
      </c>
      <c r="H6968" s="31">
        <v>10.39554</v>
      </c>
      <c r="I6968" s="31">
        <v>2764.0189999999998</v>
      </c>
      <c r="J6968" s="31">
        <v>4965.4769999999999</v>
      </c>
      <c r="K6968" s="31">
        <v>2992.3420000000001</v>
      </c>
      <c r="L6968" s="31">
        <v>192.84</v>
      </c>
      <c r="M6968" s="31">
        <v>185.21</v>
      </c>
      <c r="N6968" s="31">
        <v>149.97300000000001</v>
      </c>
      <c r="O6968" s="31">
        <v>80.618399999999994</v>
      </c>
      <c r="P6968" s="31">
        <v>94.414100000000005</v>
      </c>
      <c r="Q6968" s="31">
        <v>2347.2831999999999</v>
      </c>
      <c r="R6968" s="31">
        <v>95.335999999999999</v>
      </c>
      <c r="S6968" s="31">
        <v>101.54649999999999</v>
      </c>
    </row>
    <row r="6969" spans="1:19" x14ac:dyDescent="0.35">
      <c r="A6969" s="2">
        <v>42625</v>
      </c>
      <c r="B6969" s="31">
        <v>293.62079999999997</v>
      </c>
      <c r="C6969" s="31">
        <v>835.71600000000001</v>
      </c>
      <c r="D6969" s="31">
        <v>269.0324</v>
      </c>
      <c r="E6969" s="31">
        <v>416.8467</v>
      </c>
      <c r="F6969" s="31">
        <v>109.7702</v>
      </c>
      <c r="G6969" s="31">
        <v>424.02659999999997</v>
      </c>
      <c r="H6969" s="31">
        <v>10.50093</v>
      </c>
      <c r="I6969" s="31">
        <v>2765.4789999999998</v>
      </c>
      <c r="J6969" s="31">
        <v>4970.8329999999996</v>
      </c>
      <c r="K6969" s="31">
        <v>2986.8580000000002</v>
      </c>
      <c r="L6969" s="31">
        <v>196.11</v>
      </c>
      <c r="M6969" s="31">
        <v>188.58</v>
      </c>
      <c r="N6969" s="31">
        <v>153.05070000000001</v>
      </c>
      <c r="O6969" s="31">
        <v>81.247</v>
      </c>
      <c r="P6969" s="31">
        <v>94.481099999999998</v>
      </c>
      <c r="Q6969" s="31">
        <v>2295.9346</v>
      </c>
      <c r="R6969" s="31">
        <v>95.094999999999999</v>
      </c>
      <c r="S6969" s="31">
        <v>97.303200000000004</v>
      </c>
    </row>
    <row r="6970" spans="1:19" x14ac:dyDescent="0.35">
      <c r="A6970" s="2">
        <v>42626</v>
      </c>
      <c r="B6970" s="31">
        <v>286.21600000000001</v>
      </c>
      <c r="C6970" s="31">
        <v>824.57399999999996</v>
      </c>
      <c r="D6970" s="31">
        <v>263.1189</v>
      </c>
      <c r="E6970" s="31">
        <v>417.16550000000001</v>
      </c>
      <c r="F6970" s="31">
        <v>109.6129</v>
      </c>
      <c r="G6970" s="31">
        <v>415.12169999999998</v>
      </c>
      <c r="H6970" s="31">
        <v>10.47082</v>
      </c>
      <c r="I6970" s="31">
        <v>2766.027</v>
      </c>
      <c r="J6970" s="31">
        <v>4951.1930000000002</v>
      </c>
      <c r="K6970" s="31">
        <v>2985.761</v>
      </c>
      <c r="L6970" s="31">
        <v>193.4</v>
      </c>
      <c r="M6970" s="31">
        <v>184.96</v>
      </c>
      <c r="N6970" s="31">
        <v>151.78190000000001</v>
      </c>
      <c r="O6970" s="31">
        <v>81.030699999999996</v>
      </c>
      <c r="P6970" s="31">
        <v>94.662599999999998</v>
      </c>
      <c r="Q6970" s="31">
        <v>2287.1761999999999</v>
      </c>
      <c r="R6970" s="31">
        <v>95.632999999999996</v>
      </c>
      <c r="S6970" s="31">
        <v>96.585899999999995</v>
      </c>
    </row>
    <row r="6971" spans="1:19" x14ac:dyDescent="0.35">
      <c r="A6971" s="2">
        <v>42627</v>
      </c>
      <c r="B6971" s="31">
        <v>278.58499999999998</v>
      </c>
      <c r="C6971" s="31">
        <v>813.64300000000003</v>
      </c>
      <c r="D6971" s="31">
        <v>258.59750000000003</v>
      </c>
      <c r="E6971" s="31">
        <v>428.06560000000002</v>
      </c>
      <c r="F6971" s="31">
        <v>109.8116</v>
      </c>
      <c r="G6971" s="31">
        <v>414.572</v>
      </c>
      <c r="H6971" s="31">
        <v>10.57244</v>
      </c>
      <c r="I6971" s="31">
        <v>2767.8530000000001</v>
      </c>
      <c r="J6971" s="31">
        <v>4968.4530000000004</v>
      </c>
      <c r="K6971" s="31">
        <v>2990.1489999999999</v>
      </c>
      <c r="L6971" s="31">
        <v>192.59</v>
      </c>
      <c r="M6971" s="31">
        <v>184.36</v>
      </c>
      <c r="N6971" s="31">
        <v>151.9264</v>
      </c>
      <c r="O6971" s="31">
        <v>80.707599999999999</v>
      </c>
      <c r="P6971" s="31">
        <v>94.710099999999997</v>
      </c>
      <c r="Q6971" s="31">
        <v>2285.2656999999999</v>
      </c>
      <c r="R6971" s="31">
        <v>95.326999999999998</v>
      </c>
      <c r="S6971" s="31">
        <v>96.555499999999995</v>
      </c>
    </row>
    <row r="6972" spans="1:19" x14ac:dyDescent="0.35">
      <c r="A6972" s="2">
        <v>42628</v>
      </c>
      <c r="B6972" s="31">
        <v>283.0967</v>
      </c>
      <c r="C6972" s="31">
        <v>842.87</v>
      </c>
      <c r="D6972" s="31">
        <v>261.88869999999997</v>
      </c>
      <c r="E6972" s="31">
        <v>428.85109999999997</v>
      </c>
      <c r="F6972" s="31">
        <v>109.1409</v>
      </c>
      <c r="G6972" s="31">
        <v>417.98</v>
      </c>
      <c r="H6972" s="31">
        <v>10.65901</v>
      </c>
      <c r="I6972" s="31">
        <v>2770.4090000000001</v>
      </c>
      <c r="J6972" s="31">
        <v>4969.0479999999998</v>
      </c>
      <c r="K6972" s="31">
        <v>2989.2339999999999</v>
      </c>
      <c r="L6972" s="31">
        <v>194.83</v>
      </c>
      <c r="M6972" s="31">
        <v>186.98</v>
      </c>
      <c r="N6972" s="31">
        <v>154.66550000000001</v>
      </c>
      <c r="O6972" s="31">
        <v>80.845799999999997</v>
      </c>
      <c r="P6972" s="31">
        <v>94.6648</v>
      </c>
      <c r="Q6972" s="31">
        <v>2295.3551000000002</v>
      </c>
      <c r="R6972" s="31">
        <v>95.287999999999997</v>
      </c>
      <c r="S6972" s="31">
        <v>96.909199999999998</v>
      </c>
    </row>
    <row r="6973" spans="1:19" x14ac:dyDescent="0.35">
      <c r="A6973" s="2">
        <v>42629</v>
      </c>
      <c r="B6973" s="31">
        <v>278.16390000000001</v>
      </c>
      <c r="C6973" s="31">
        <v>846.17200000000003</v>
      </c>
      <c r="D6973" s="31">
        <v>259.85129999999998</v>
      </c>
      <c r="E6973" s="31">
        <v>429.47949999999997</v>
      </c>
      <c r="F6973" s="31">
        <v>108.495</v>
      </c>
      <c r="G6973" s="31">
        <v>424.79610000000002</v>
      </c>
      <c r="H6973" s="31">
        <v>10.549860000000001</v>
      </c>
      <c r="I6973" s="31">
        <v>2770.0439999999999</v>
      </c>
      <c r="J6973" s="31">
        <v>4967.2619999999997</v>
      </c>
      <c r="K6973" s="31">
        <v>2998.01</v>
      </c>
      <c r="L6973" s="31">
        <v>194.34</v>
      </c>
      <c r="M6973" s="31">
        <v>186.83</v>
      </c>
      <c r="N6973" s="31">
        <v>154.6816</v>
      </c>
      <c r="O6973" s="31">
        <v>80.956199999999995</v>
      </c>
      <c r="P6973" s="31">
        <v>93.982600000000005</v>
      </c>
      <c r="Q6973" s="31">
        <v>2286.2325000000001</v>
      </c>
      <c r="R6973" s="31">
        <v>96.108000000000004</v>
      </c>
      <c r="S6973" s="31">
        <v>96.909199999999998</v>
      </c>
    </row>
    <row r="6974" spans="1:19" x14ac:dyDescent="0.35">
      <c r="A6974" s="2">
        <v>42632</v>
      </c>
      <c r="B6974" s="31">
        <v>279.24669999999998</v>
      </c>
      <c r="C6974" s="31">
        <v>827.52300000000002</v>
      </c>
      <c r="D6974" s="31">
        <v>263.45600000000002</v>
      </c>
      <c r="E6974" s="31">
        <v>428.3125</v>
      </c>
      <c r="F6974" s="31">
        <v>109.12430000000001</v>
      </c>
      <c r="G6974" s="31">
        <v>427.65449999999998</v>
      </c>
      <c r="H6974" s="31">
        <v>10.809559999999999</v>
      </c>
      <c r="I6974" s="31">
        <v>2770.0439999999999</v>
      </c>
      <c r="J6974" s="31">
        <v>4967.8580000000002</v>
      </c>
      <c r="K6974" s="31">
        <v>2994.1709999999998</v>
      </c>
      <c r="L6974" s="31">
        <v>194.38</v>
      </c>
      <c r="M6974" s="31">
        <v>188.17</v>
      </c>
      <c r="N6974" s="31">
        <v>154.03899999999999</v>
      </c>
      <c r="O6974" s="31">
        <v>81.337800000000001</v>
      </c>
      <c r="P6974" s="31">
        <v>94.145099999999999</v>
      </c>
      <c r="Q6974" s="31">
        <v>2317.8692000000001</v>
      </c>
      <c r="R6974" s="31">
        <v>95.840999999999994</v>
      </c>
      <c r="S6974" s="31">
        <v>98.566100000000006</v>
      </c>
    </row>
    <row r="6975" spans="1:19" x14ac:dyDescent="0.35">
      <c r="A6975" s="2">
        <v>42633</v>
      </c>
      <c r="B6975" s="31">
        <v>278.88580000000002</v>
      </c>
      <c r="C6975" s="31">
        <v>810.40300000000002</v>
      </c>
      <c r="D6975" s="31">
        <v>260.47820000000002</v>
      </c>
      <c r="E6975" s="31">
        <v>429.72640000000001</v>
      </c>
      <c r="F6975" s="31">
        <v>109.1574</v>
      </c>
      <c r="G6975" s="31">
        <v>435.24009999999998</v>
      </c>
      <c r="H6975" s="31">
        <v>10.78698</v>
      </c>
      <c r="I6975" s="31">
        <v>2774.2429999999999</v>
      </c>
      <c r="J6975" s="31">
        <v>4970.8329999999996</v>
      </c>
      <c r="K6975" s="31">
        <v>3002.0320000000002</v>
      </c>
      <c r="L6975" s="31">
        <v>194.21</v>
      </c>
      <c r="M6975" s="31">
        <v>187.16</v>
      </c>
      <c r="N6975" s="31">
        <v>154.1755</v>
      </c>
      <c r="O6975" s="31">
        <v>81.392799999999994</v>
      </c>
      <c r="P6975" s="31">
        <v>94.034599999999998</v>
      </c>
      <c r="Q6975" s="31">
        <v>2320.8017</v>
      </c>
      <c r="R6975" s="31">
        <v>96.019000000000005</v>
      </c>
      <c r="S6975" s="31">
        <v>98.374099999999999</v>
      </c>
    </row>
    <row r="6976" spans="1:19" x14ac:dyDescent="0.35">
      <c r="A6976" s="2">
        <v>42634</v>
      </c>
      <c r="B6976" s="31">
        <v>284.48039999999997</v>
      </c>
      <c r="C6976" s="31">
        <v>834.92100000000005</v>
      </c>
      <c r="D6976" s="31">
        <v>263.45600000000002</v>
      </c>
      <c r="E6976" s="31">
        <v>427.01089999999999</v>
      </c>
      <c r="F6976" s="31">
        <v>110.2505</v>
      </c>
      <c r="G6976" s="31">
        <v>428.97370000000001</v>
      </c>
      <c r="H6976" s="31">
        <v>10.828379999999999</v>
      </c>
      <c r="I6976" s="31">
        <v>2766.21</v>
      </c>
      <c r="J6976" s="31">
        <v>4974.4040000000005</v>
      </c>
      <c r="K6976" s="31">
        <v>2995.8159999999998</v>
      </c>
      <c r="L6976" s="31">
        <v>196.5</v>
      </c>
      <c r="M6976" s="31">
        <v>190.12</v>
      </c>
      <c r="N6976" s="31">
        <v>155.83019999999999</v>
      </c>
      <c r="O6976" s="31">
        <v>82.22</v>
      </c>
      <c r="P6976" s="31">
        <v>93.775899999999993</v>
      </c>
      <c r="Q6976" s="31">
        <v>2338.6255000000001</v>
      </c>
      <c r="R6976" s="31">
        <v>95.66</v>
      </c>
      <c r="S6976" s="31">
        <v>99.556200000000004</v>
      </c>
    </row>
    <row r="6977" spans="1:19" x14ac:dyDescent="0.35">
      <c r="A6977" s="2">
        <v>42635</v>
      </c>
      <c r="B6977" s="31">
        <v>290.01479999999998</v>
      </c>
      <c r="C6977" s="31">
        <v>842.99199999999996</v>
      </c>
      <c r="D6977" s="31">
        <v>269.09809999999999</v>
      </c>
      <c r="E6977" s="31">
        <v>435.2697</v>
      </c>
      <c r="F6977" s="31">
        <v>111.3518</v>
      </c>
      <c r="G6977" s="31">
        <v>429.41340000000002</v>
      </c>
      <c r="H6977" s="31">
        <v>10.990220000000001</v>
      </c>
      <c r="I6977" s="31">
        <v>2766.21</v>
      </c>
      <c r="J6977" s="31">
        <v>4984.5219999999999</v>
      </c>
      <c r="K6977" s="31">
        <v>3021.047</v>
      </c>
      <c r="L6977" s="31">
        <v>197.6</v>
      </c>
      <c r="M6977" s="31">
        <v>192.75</v>
      </c>
      <c r="N6977" s="31">
        <v>156.9949</v>
      </c>
      <c r="O6977" s="31">
        <v>82.146199999999993</v>
      </c>
      <c r="P6977" s="31">
        <v>94.634699999999995</v>
      </c>
      <c r="Q6977" s="31">
        <v>2378.0958000000001</v>
      </c>
      <c r="R6977" s="31">
        <v>95.447999999999993</v>
      </c>
      <c r="S6977" s="31">
        <v>100.122</v>
      </c>
    </row>
    <row r="6978" spans="1:19" x14ac:dyDescent="0.35">
      <c r="A6978" s="2">
        <v>42636</v>
      </c>
      <c r="B6978" s="31">
        <v>279.60770000000002</v>
      </c>
      <c r="C6978" s="31">
        <v>828.92899999999997</v>
      </c>
      <c r="D6978" s="31">
        <v>267.84429999999998</v>
      </c>
      <c r="E6978" s="31">
        <v>435.33699999999999</v>
      </c>
      <c r="F6978" s="31">
        <v>111.10339999999999</v>
      </c>
      <c r="G6978" s="31">
        <v>419.9588</v>
      </c>
      <c r="H6978" s="31">
        <v>10.73428</v>
      </c>
      <c r="I6978" s="31">
        <v>2771.1390000000001</v>
      </c>
      <c r="J6978" s="31">
        <v>4991.0690000000004</v>
      </c>
      <c r="K6978" s="31">
        <v>3017.5729999999999</v>
      </c>
      <c r="L6978" s="31">
        <v>196.67</v>
      </c>
      <c r="M6978" s="31">
        <v>191.36</v>
      </c>
      <c r="N6978" s="31">
        <v>156.03909999999999</v>
      </c>
      <c r="O6978" s="31">
        <v>81.9983</v>
      </c>
      <c r="P6978" s="31">
        <v>94.445999999999998</v>
      </c>
      <c r="Q6978" s="31">
        <v>2369.3681999999999</v>
      </c>
      <c r="R6978" s="31">
        <v>95.477000000000004</v>
      </c>
      <c r="S6978" s="31">
        <v>99.028899999999993</v>
      </c>
    </row>
    <row r="6979" spans="1:19" x14ac:dyDescent="0.35">
      <c r="A6979" s="2">
        <v>42639</v>
      </c>
      <c r="B6979" s="31">
        <v>288.3304</v>
      </c>
      <c r="C6979" s="31">
        <v>847.27200000000005</v>
      </c>
      <c r="D6979" s="31">
        <v>268.00099999999998</v>
      </c>
      <c r="E6979" s="31">
        <v>434.12509999999997</v>
      </c>
      <c r="F6979" s="31">
        <v>111.3021</v>
      </c>
      <c r="G6979" s="31">
        <v>415.67129999999997</v>
      </c>
      <c r="H6979" s="31">
        <v>10.707929999999999</v>
      </c>
      <c r="I6979" s="31">
        <v>2772.9650000000001</v>
      </c>
      <c r="J6979" s="31">
        <v>5001.7809999999999</v>
      </c>
      <c r="K6979" s="31">
        <v>3026.1660000000002</v>
      </c>
      <c r="L6979" s="31">
        <v>195</v>
      </c>
      <c r="M6979" s="31">
        <v>189.29</v>
      </c>
      <c r="N6979" s="31">
        <v>154.70570000000001</v>
      </c>
      <c r="O6979" s="31">
        <v>82.435199999999995</v>
      </c>
      <c r="P6979" s="31">
        <v>94.844700000000003</v>
      </c>
      <c r="Q6979" s="31">
        <v>2338.2950000000001</v>
      </c>
      <c r="R6979" s="31">
        <v>95.296999999999997</v>
      </c>
      <c r="S6979" s="31">
        <v>97.178399999999996</v>
      </c>
    </row>
    <row r="6980" spans="1:19" x14ac:dyDescent="0.35">
      <c r="A6980" s="2">
        <v>42640</v>
      </c>
      <c r="B6980" s="31">
        <v>279.84829999999999</v>
      </c>
      <c r="C6980" s="31">
        <v>833.14800000000002</v>
      </c>
      <c r="D6980" s="31">
        <v>257.97059999999999</v>
      </c>
      <c r="E6980" s="31">
        <v>429.38979999999998</v>
      </c>
      <c r="F6980" s="31">
        <v>110.16759999999999</v>
      </c>
      <c r="G6980" s="31">
        <v>418.85950000000003</v>
      </c>
      <c r="H6980" s="31">
        <v>10.794499999999999</v>
      </c>
      <c r="I6980" s="31">
        <v>2778.26</v>
      </c>
      <c r="J6980" s="31">
        <v>5010.1130000000003</v>
      </c>
      <c r="K6980" s="31">
        <v>3034.942</v>
      </c>
      <c r="L6980" s="31">
        <v>196.19</v>
      </c>
      <c r="M6980" s="31">
        <v>190.39</v>
      </c>
      <c r="N6980" s="31">
        <v>156.1756</v>
      </c>
      <c r="O6980" s="31">
        <v>82.497200000000007</v>
      </c>
      <c r="P6980" s="31">
        <v>94.246099999999998</v>
      </c>
      <c r="Q6980" s="31">
        <v>2352.9488000000001</v>
      </c>
      <c r="R6980" s="31">
        <v>95.435000000000002</v>
      </c>
      <c r="S6980" s="31">
        <v>98.618600000000001</v>
      </c>
    </row>
    <row r="6981" spans="1:19" x14ac:dyDescent="0.35">
      <c r="A6981" s="2">
        <v>42641</v>
      </c>
      <c r="B6981" s="31">
        <v>296.21089999999998</v>
      </c>
      <c r="C6981" s="31">
        <v>879.55600000000004</v>
      </c>
      <c r="D6981" s="31">
        <v>261.73200000000003</v>
      </c>
      <c r="E6981" s="31">
        <v>432.19510000000002</v>
      </c>
      <c r="F6981" s="31">
        <v>109.61279999999999</v>
      </c>
      <c r="G6981" s="31">
        <v>415.78129999999999</v>
      </c>
      <c r="H6981" s="31">
        <v>10.63266</v>
      </c>
      <c r="I6981" s="31">
        <v>2782.0940000000001</v>
      </c>
      <c r="J6981" s="31">
        <v>5006.5420000000004</v>
      </c>
      <c r="K6981" s="31">
        <v>3038.05</v>
      </c>
      <c r="L6981" s="31">
        <v>197.14</v>
      </c>
      <c r="M6981" s="31">
        <v>191.72</v>
      </c>
      <c r="N6981" s="31">
        <v>156.41659999999999</v>
      </c>
      <c r="O6981" s="31">
        <v>82.1738</v>
      </c>
      <c r="P6981" s="31">
        <v>94.185500000000005</v>
      </c>
      <c r="Q6981" s="31">
        <v>2355.9223999999999</v>
      </c>
      <c r="R6981" s="31">
        <v>95.430999999999997</v>
      </c>
      <c r="S6981" s="31">
        <v>98.303600000000003</v>
      </c>
    </row>
    <row r="6982" spans="1:19" x14ac:dyDescent="0.35">
      <c r="A6982" s="2">
        <v>42642</v>
      </c>
      <c r="B6982" s="31">
        <v>299.63979999999998</v>
      </c>
      <c r="C6982" s="31">
        <v>881.75800000000004</v>
      </c>
      <c r="D6982" s="31">
        <v>279.44200000000001</v>
      </c>
      <c r="E6982" s="31">
        <v>434.23739999999998</v>
      </c>
      <c r="F6982" s="31">
        <v>109.80329999999999</v>
      </c>
      <c r="G6982" s="31">
        <v>417.87009999999998</v>
      </c>
      <c r="H6982" s="31">
        <v>10.267569999999999</v>
      </c>
      <c r="I6982" s="31">
        <v>2781.181</v>
      </c>
      <c r="J6982" s="31">
        <v>5010.7089999999998</v>
      </c>
      <c r="K6982" s="31">
        <v>3030.5540000000001</v>
      </c>
      <c r="L6982" s="31">
        <v>195.8</v>
      </c>
      <c r="M6982" s="31">
        <v>189.2</v>
      </c>
      <c r="N6982" s="31">
        <v>155.6455</v>
      </c>
      <c r="O6982" s="31">
        <v>81.408000000000001</v>
      </c>
      <c r="P6982" s="31">
        <v>94.489199999999997</v>
      </c>
      <c r="Q6982" s="31">
        <v>2359.1505000000002</v>
      </c>
      <c r="R6982" s="31">
        <v>95.534999999999997</v>
      </c>
      <c r="S6982" s="31">
        <v>98.808499999999995</v>
      </c>
    </row>
    <row r="6983" spans="1:19" x14ac:dyDescent="0.35">
      <c r="A6983" s="2">
        <v>42643</v>
      </c>
      <c r="B6983" s="31">
        <v>301.92570000000001</v>
      </c>
      <c r="C6983" s="31">
        <v>894.59799999999996</v>
      </c>
      <c r="D6983" s="31">
        <v>280.69580000000002</v>
      </c>
      <c r="E6983" s="31">
        <v>436.27969999999999</v>
      </c>
      <c r="F6983" s="31">
        <v>109.0663</v>
      </c>
      <c r="G6983" s="31">
        <v>419.51920000000001</v>
      </c>
      <c r="H6983" s="31">
        <v>10.391769999999999</v>
      </c>
      <c r="I6983" s="31">
        <v>2781.7289999999998</v>
      </c>
      <c r="J6983" s="31">
        <v>4994.6390000000001</v>
      </c>
      <c r="K6983" s="31">
        <v>3029.8229999999999</v>
      </c>
      <c r="L6983" s="31">
        <v>196.88</v>
      </c>
      <c r="M6983" s="31">
        <v>191.05</v>
      </c>
      <c r="N6983" s="31">
        <v>156.48089999999999</v>
      </c>
      <c r="O6983" s="31">
        <v>81.704300000000003</v>
      </c>
      <c r="P6983" s="31">
        <v>94.573700000000002</v>
      </c>
      <c r="Q6983" s="31">
        <v>2333.4944999999998</v>
      </c>
      <c r="R6983" s="31">
        <v>95.462999999999994</v>
      </c>
      <c r="S6983" s="31">
        <v>96.940399999999997</v>
      </c>
    </row>
    <row r="6984" spans="1:19" x14ac:dyDescent="0.35">
      <c r="A6984" s="2">
        <v>42646</v>
      </c>
      <c r="B6984" s="31">
        <v>306.13670000000002</v>
      </c>
      <c r="C6984" s="31">
        <v>899.12199999999996</v>
      </c>
      <c r="D6984" s="31">
        <v>281.79289999999997</v>
      </c>
      <c r="E6984" s="31">
        <v>431.9708</v>
      </c>
      <c r="F6984" s="31">
        <v>108.70189999999999</v>
      </c>
      <c r="G6984" s="31">
        <v>427.87439999999998</v>
      </c>
      <c r="H6984" s="31">
        <v>10.51221</v>
      </c>
      <c r="I6984" s="31">
        <v>2778.442</v>
      </c>
      <c r="J6984" s="31">
        <v>4988.0929999999998</v>
      </c>
      <c r="K6984" s="31">
        <v>3024.3380000000002</v>
      </c>
      <c r="L6984" s="31">
        <v>196.23</v>
      </c>
      <c r="M6984" s="31">
        <v>190.25</v>
      </c>
      <c r="N6984" s="31">
        <v>156.33629999999999</v>
      </c>
      <c r="O6984" s="31">
        <v>81.417000000000002</v>
      </c>
      <c r="P6984" s="31">
        <v>94.400499999999994</v>
      </c>
      <c r="Q6984" s="31">
        <v>2354.8384000000001</v>
      </c>
      <c r="R6984" s="31">
        <v>95.694999999999993</v>
      </c>
      <c r="S6984" s="31">
        <v>97.808800000000005</v>
      </c>
    </row>
    <row r="6985" spans="1:19" x14ac:dyDescent="0.35">
      <c r="A6985" s="2">
        <v>42647</v>
      </c>
      <c r="B6985" s="31">
        <v>306.01639999999998</v>
      </c>
      <c r="C6985" s="31">
        <v>916.91499999999996</v>
      </c>
      <c r="D6985" s="31">
        <v>286.96480000000003</v>
      </c>
      <c r="E6985" s="31">
        <v>430.60180000000003</v>
      </c>
      <c r="F6985" s="31">
        <v>105.1412</v>
      </c>
      <c r="G6985" s="31">
        <v>423.6968</v>
      </c>
      <c r="H6985" s="31">
        <v>10.59501</v>
      </c>
      <c r="I6985" s="31">
        <v>2777.3470000000002</v>
      </c>
      <c r="J6985" s="31">
        <v>4970.8329999999996</v>
      </c>
      <c r="K6985" s="31">
        <v>3022.509</v>
      </c>
      <c r="L6985" s="31">
        <v>195.45</v>
      </c>
      <c r="M6985" s="31">
        <v>189.37</v>
      </c>
      <c r="N6985" s="31">
        <v>156.0712</v>
      </c>
      <c r="O6985" s="31">
        <v>80.429500000000004</v>
      </c>
      <c r="P6985" s="31">
        <v>93.880300000000005</v>
      </c>
      <c r="Q6985" s="31">
        <v>2365.2136999999998</v>
      </c>
      <c r="R6985" s="31">
        <v>96.168999999999997</v>
      </c>
      <c r="S6985" s="31">
        <v>98.636799999999994</v>
      </c>
    </row>
    <row r="6986" spans="1:19" x14ac:dyDescent="0.35">
      <c r="A6986" s="2">
        <v>42648</v>
      </c>
      <c r="B6986" s="31">
        <v>311.97190000000001</v>
      </c>
      <c r="C6986" s="31">
        <v>912.75800000000004</v>
      </c>
      <c r="D6986" s="31">
        <v>291.98</v>
      </c>
      <c r="E6986" s="31">
        <v>430.10809999999998</v>
      </c>
      <c r="F6986" s="31">
        <v>105.0501</v>
      </c>
      <c r="G6986" s="31">
        <v>420.7285</v>
      </c>
      <c r="H6986" s="31">
        <v>10.674049999999999</v>
      </c>
      <c r="I6986" s="31">
        <v>2776.6170000000002</v>
      </c>
      <c r="J6986" s="31">
        <v>4960.1210000000001</v>
      </c>
      <c r="K6986" s="31">
        <v>3002.9470000000001</v>
      </c>
      <c r="L6986" s="31">
        <v>196.24</v>
      </c>
      <c r="M6986" s="31">
        <v>190.58</v>
      </c>
      <c r="N6986" s="31">
        <v>156.58529999999999</v>
      </c>
      <c r="O6986" s="31">
        <v>79.907200000000003</v>
      </c>
      <c r="P6986" s="31">
        <v>94.220200000000006</v>
      </c>
      <c r="Q6986" s="31">
        <v>2364.5113000000001</v>
      </c>
      <c r="R6986" s="31">
        <v>96.125</v>
      </c>
      <c r="S6986" s="31">
        <v>98.959900000000005</v>
      </c>
    </row>
    <row r="6987" spans="1:19" x14ac:dyDescent="0.35">
      <c r="A6987" s="2">
        <v>42649</v>
      </c>
      <c r="B6987" s="31">
        <v>315.88209999999998</v>
      </c>
      <c r="C6987" s="31">
        <v>915.81500000000005</v>
      </c>
      <c r="D6987" s="31">
        <v>294.33089999999999</v>
      </c>
      <c r="E6987" s="31">
        <v>426.22559999999999</v>
      </c>
      <c r="F6987" s="31">
        <v>103.75830000000001</v>
      </c>
      <c r="G6987" s="31">
        <v>421.49810000000002</v>
      </c>
      <c r="H6987" s="31">
        <v>10.48963</v>
      </c>
      <c r="I6987" s="31">
        <v>2775.5210000000002</v>
      </c>
      <c r="J6987" s="31">
        <v>4950.0029999999997</v>
      </c>
      <c r="K6987" s="31">
        <v>3002.0320000000002</v>
      </c>
      <c r="L6987" s="31">
        <v>196.53</v>
      </c>
      <c r="M6987" s="31">
        <v>190.48</v>
      </c>
      <c r="N6987" s="31">
        <v>156.53710000000001</v>
      </c>
      <c r="O6987" s="31">
        <v>79.561300000000003</v>
      </c>
      <c r="P6987" s="31">
        <v>93.937799999999996</v>
      </c>
      <c r="Q6987" s="31">
        <v>2369.1405</v>
      </c>
      <c r="R6987" s="31">
        <v>96.765000000000001</v>
      </c>
      <c r="S6987" s="31">
        <v>100.4948</v>
      </c>
    </row>
    <row r="6988" spans="1:19" x14ac:dyDescent="0.35">
      <c r="A6988" s="2">
        <v>42650</v>
      </c>
      <c r="B6988" s="31">
        <v>312.39299999999997</v>
      </c>
      <c r="C6988" s="31">
        <v>906.03200000000004</v>
      </c>
      <c r="D6988" s="31">
        <v>293.70400000000001</v>
      </c>
      <c r="E6988" s="31">
        <v>428.0659</v>
      </c>
      <c r="F6988" s="31">
        <v>103.66719999999999</v>
      </c>
      <c r="G6988" s="31">
        <v>420.7285</v>
      </c>
      <c r="H6988" s="31">
        <v>10.482100000000001</v>
      </c>
      <c r="I6988" s="31">
        <v>2775.3380000000002</v>
      </c>
      <c r="J6988" s="31">
        <v>4954.1689999999999</v>
      </c>
      <c r="K6988" s="31">
        <v>2997.096</v>
      </c>
      <c r="L6988" s="31">
        <v>195.62</v>
      </c>
      <c r="M6988" s="31">
        <v>188.51</v>
      </c>
      <c r="N6988" s="31">
        <v>156.11940000000001</v>
      </c>
      <c r="O6988" s="31">
        <v>80.191199999999995</v>
      </c>
      <c r="P6988" s="31">
        <v>94.003699999999995</v>
      </c>
      <c r="Q6988" s="31">
        <v>2363.3710999999998</v>
      </c>
      <c r="R6988" s="31">
        <v>96.632000000000005</v>
      </c>
      <c r="S6988" s="31">
        <v>99.939400000000006</v>
      </c>
    </row>
    <row r="6989" spans="1:19" x14ac:dyDescent="0.35">
      <c r="A6989" s="2">
        <v>42653</v>
      </c>
      <c r="B6989" s="31">
        <v>319.6669</v>
      </c>
      <c r="C6989" s="31">
        <v>916.08699999999999</v>
      </c>
      <c r="D6989" s="31">
        <v>299.34370000000001</v>
      </c>
      <c r="E6989" s="31">
        <v>434.3254</v>
      </c>
      <c r="F6989" s="31">
        <v>104.3711</v>
      </c>
      <c r="G6989" s="31">
        <v>419.80619999999999</v>
      </c>
      <c r="H6989" s="31">
        <v>10.00034</v>
      </c>
      <c r="I6989" s="31">
        <v>2775.3380000000002</v>
      </c>
      <c r="J6989" s="31">
        <v>4944.0510000000004</v>
      </c>
      <c r="K6989" s="31">
        <v>2988.1370000000002</v>
      </c>
      <c r="L6989" s="31">
        <v>196.77</v>
      </c>
      <c r="M6989" s="31">
        <v>191.33</v>
      </c>
      <c r="N6989" s="31">
        <v>157.2199</v>
      </c>
      <c r="O6989" s="31">
        <v>79.845799999999997</v>
      </c>
      <c r="P6989" s="31">
        <v>93.837599999999995</v>
      </c>
      <c r="Q6989" s="31">
        <v>2373.3434999999999</v>
      </c>
      <c r="R6989" s="31">
        <v>96.929000000000002</v>
      </c>
      <c r="S6989" s="31">
        <v>99.939400000000006</v>
      </c>
    </row>
    <row r="6990" spans="1:19" x14ac:dyDescent="0.35">
      <c r="A6990" s="2">
        <v>42654</v>
      </c>
      <c r="B6990" s="31">
        <v>315.29590000000002</v>
      </c>
      <c r="C6990" s="31">
        <v>907.298</v>
      </c>
      <c r="D6990" s="31">
        <v>294.95909999999998</v>
      </c>
      <c r="E6990" s="31">
        <v>431.05090000000001</v>
      </c>
      <c r="F6990" s="31">
        <v>103.99850000000001</v>
      </c>
      <c r="G6990" s="31">
        <v>419.78429999999997</v>
      </c>
      <c r="H6990" s="31">
        <v>10.03045</v>
      </c>
      <c r="I6990" s="31">
        <v>2772.0520000000001</v>
      </c>
      <c r="J6990" s="31">
        <v>4947.6220000000003</v>
      </c>
      <c r="K6990" s="31">
        <v>2993.6219999999998</v>
      </c>
      <c r="L6990" s="31">
        <v>194.51</v>
      </c>
      <c r="M6990" s="31">
        <v>187.68</v>
      </c>
      <c r="N6990" s="31">
        <v>155.09119999999999</v>
      </c>
      <c r="O6990" s="31">
        <v>79.803100000000001</v>
      </c>
      <c r="P6990" s="31">
        <v>93.004900000000006</v>
      </c>
      <c r="Q6990" s="31">
        <v>2339.4713999999999</v>
      </c>
      <c r="R6990" s="31">
        <v>97.69</v>
      </c>
      <c r="S6990" s="31">
        <v>98.697400000000002</v>
      </c>
    </row>
    <row r="6991" spans="1:19" x14ac:dyDescent="0.35">
      <c r="A6991" s="2">
        <v>42655</v>
      </c>
      <c r="B6991" s="31">
        <v>311.85509999999999</v>
      </c>
      <c r="C6991" s="31">
        <v>896.03700000000003</v>
      </c>
      <c r="D6991" s="31">
        <v>290.85809999999998</v>
      </c>
      <c r="E6991" s="31">
        <v>431.16750000000002</v>
      </c>
      <c r="F6991" s="31">
        <v>103.8246</v>
      </c>
      <c r="G6991" s="31">
        <v>416.08449999999999</v>
      </c>
      <c r="H6991" s="31">
        <v>9.9476469999999999</v>
      </c>
      <c r="I6991" s="31">
        <v>2772.9650000000001</v>
      </c>
      <c r="J6991" s="31">
        <v>4944.6469999999999</v>
      </c>
      <c r="K6991" s="31">
        <v>2985.9430000000002</v>
      </c>
      <c r="L6991" s="31">
        <v>194.25</v>
      </c>
      <c r="M6991" s="31">
        <v>187.16</v>
      </c>
      <c r="N6991" s="31">
        <v>154.6575</v>
      </c>
      <c r="O6991" s="31">
        <v>79.480500000000006</v>
      </c>
      <c r="P6991" s="31">
        <v>92.615799999999993</v>
      </c>
      <c r="Q6991" s="31">
        <v>2332.1880999999998</v>
      </c>
      <c r="R6991" s="31">
        <v>97.965999999999994</v>
      </c>
      <c r="S6991" s="31">
        <v>97.525999999999996</v>
      </c>
    </row>
    <row r="6992" spans="1:19" x14ac:dyDescent="0.35">
      <c r="A6992" s="2">
        <v>42656</v>
      </c>
      <c r="B6992" s="31">
        <v>313.21359999999999</v>
      </c>
      <c r="C6992" s="31">
        <v>906.577</v>
      </c>
      <c r="D6992" s="31">
        <v>292.01549999999997</v>
      </c>
      <c r="E6992" s="31">
        <v>422.03160000000003</v>
      </c>
      <c r="F6992" s="31">
        <v>104.13930000000001</v>
      </c>
      <c r="G6992" s="31">
        <v>420.95830000000001</v>
      </c>
      <c r="H6992" s="31">
        <v>10.147130000000001</v>
      </c>
      <c r="I6992" s="31">
        <v>2773.1480000000001</v>
      </c>
      <c r="J6992" s="31">
        <v>4958.93</v>
      </c>
      <c r="K6992" s="31">
        <v>2994.3539999999998</v>
      </c>
      <c r="L6992" s="31">
        <v>193.78</v>
      </c>
      <c r="M6992" s="31">
        <v>185.8</v>
      </c>
      <c r="N6992" s="31">
        <v>154.09520000000001</v>
      </c>
      <c r="O6992" s="31">
        <v>79.942800000000005</v>
      </c>
      <c r="P6992" s="31">
        <v>92.759</v>
      </c>
      <c r="Q6992" s="31">
        <v>2300.9431</v>
      </c>
      <c r="R6992" s="31">
        <v>97.516000000000005</v>
      </c>
      <c r="S6992" s="31">
        <v>95.647800000000004</v>
      </c>
    </row>
    <row r="6993" spans="1:19" x14ac:dyDescent="0.35">
      <c r="A6993" s="2">
        <v>42657</v>
      </c>
      <c r="B6993" s="31">
        <v>312.85700000000003</v>
      </c>
      <c r="C6993" s="31">
        <v>911.85699999999997</v>
      </c>
      <c r="D6993" s="31">
        <v>289.51429999999999</v>
      </c>
      <c r="E6993" s="31">
        <v>418.69299999999998</v>
      </c>
      <c r="F6993" s="31">
        <v>103.9654</v>
      </c>
      <c r="G6993" s="31">
        <v>423.35820000000001</v>
      </c>
      <c r="H6993" s="31">
        <v>10.22993</v>
      </c>
      <c r="I6993" s="31">
        <v>2772.6</v>
      </c>
      <c r="J6993" s="31">
        <v>4946.4319999999998</v>
      </c>
      <c r="K6993" s="31">
        <v>2988.8690000000001</v>
      </c>
      <c r="L6993" s="31">
        <v>193.83</v>
      </c>
      <c r="M6993" s="31">
        <v>185.17</v>
      </c>
      <c r="N6993" s="31">
        <v>154.3603</v>
      </c>
      <c r="O6993" s="31">
        <v>79.244100000000003</v>
      </c>
      <c r="P6993" s="31">
        <v>92.529600000000002</v>
      </c>
      <c r="Q6993" s="31">
        <v>2317.4103</v>
      </c>
      <c r="R6993" s="31">
        <v>98.019000000000005</v>
      </c>
      <c r="S6993" s="31">
        <v>97.000900000000001</v>
      </c>
    </row>
    <row r="6994" spans="1:19" x14ac:dyDescent="0.35">
      <c r="A6994" s="2">
        <v>42660</v>
      </c>
      <c r="B6994" s="31">
        <v>310.47969999999998</v>
      </c>
      <c r="C6994" s="31">
        <v>910.01499999999999</v>
      </c>
      <c r="D6994" s="31">
        <v>287.79469999999998</v>
      </c>
      <c r="E6994" s="31">
        <v>418.60340000000002</v>
      </c>
      <c r="F6994" s="31">
        <v>104.0565</v>
      </c>
      <c r="G6994" s="31">
        <v>430.23050000000001</v>
      </c>
      <c r="H6994" s="31">
        <v>10.12454</v>
      </c>
      <c r="I6994" s="31">
        <v>2772.6</v>
      </c>
      <c r="J6994" s="31">
        <v>4956.55</v>
      </c>
      <c r="K6994" s="31">
        <v>2989.0520000000001</v>
      </c>
      <c r="L6994" s="31">
        <v>193.48</v>
      </c>
      <c r="M6994" s="31">
        <v>185.13</v>
      </c>
      <c r="N6994" s="31">
        <v>154.32820000000001</v>
      </c>
      <c r="O6994" s="31">
        <v>79.476399999999998</v>
      </c>
      <c r="P6994" s="31">
        <v>92.430599999999998</v>
      </c>
      <c r="Q6994" s="31">
        <v>2311.3276000000001</v>
      </c>
      <c r="R6994" s="31">
        <v>97.888000000000005</v>
      </c>
      <c r="S6994" s="31">
        <v>96.445599999999999</v>
      </c>
    </row>
    <row r="6995" spans="1:19" x14ac:dyDescent="0.35">
      <c r="A6995" s="2">
        <v>42661</v>
      </c>
      <c r="B6995" s="31">
        <v>311.7278</v>
      </c>
      <c r="C6995" s="31">
        <v>916.09299999999996</v>
      </c>
      <c r="D6995" s="31">
        <v>289.0453</v>
      </c>
      <c r="E6995" s="31">
        <v>419.11880000000002</v>
      </c>
      <c r="F6995" s="31">
        <v>104.5782</v>
      </c>
      <c r="G6995" s="31">
        <v>428.15789999999998</v>
      </c>
      <c r="H6995" s="31">
        <v>10.15465</v>
      </c>
      <c r="I6995" s="31">
        <v>2772.0520000000001</v>
      </c>
      <c r="J6995" s="31">
        <v>4963.0959999999995</v>
      </c>
      <c r="K6995" s="31">
        <v>2993.9879999999998</v>
      </c>
      <c r="L6995" s="31">
        <v>194.29</v>
      </c>
      <c r="M6995" s="31">
        <v>185.6</v>
      </c>
      <c r="N6995" s="31">
        <v>155.09119999999999</v>
      </c>
      <c r="O6995" s="31">
        <v>79.533299999999997</v>
      </c>
      <c r="P6995" s="31">
        <v>92.270200000000003</v>
      </c>
      <c r="Q6995" s="31">
        <v>2347.0427</v>
      </c>
      <c r="R6995" s="31">
        <v>97.894999999999996</v>
      </c>
      <c r="S6995" s="31">
        <v>98.2834</v>
      </c>
    </row>
    <row r="6996" spans="1:19" x14ac:dyDescent="0.35">
      <c r="A6996" s="2">
        <v>42662</v>
      </c>
      <c r="B6996" s="31">
        <v>317.49279999999999</v>
      </c>
      <c r="C6996" s="31">
        <v>922.846</v>
      </c>
      <c r="D6996" s="31">
        <v>296.86160000000001</v>
      </c>
      <c r="E6996" s="31">
        <v>418.26729999999998</v>
      </c>
      <c r="F6996" s="31">
        <v>105.1579</v>
      </c>
      <c r="G6996" s="31">
        <v>432.19400000000002</v>
      </c>
      <c r="H6996" s="31">
        <v>10.252509999999999</v>
      </c>
      <c r="I6996" s="31">
        <v>2772.7820000000002</v>
      </c>
      <c r="J6996" s="31">
        <v>4961.9059999999999</v>
      </c>
      <c r="K6996" s="31">
        <v>2995.451</v>
      </c>
      <c r="L6996" s="31">
        <v>194.85</v>
      </c>
      <c r="M6996" s="31">
        <v>186.55</v>
      </c>
      <c r="N6996" s="31">
        <v>155.19569999999999</v>
      </c>
      <c r="O6996" s="31">
        <v>80.021500000000003</v>
      </c>
      <c r="P6996" s="31">
        <v>92.209699999999998</v>
      </c>
      <c r="Q6996" s="31">
        <v>2359.4241000000002</v>
      </c>
      <c r="R6996" s="31">
        <v>97.92</v>
      </c>
      <c r="S6996" s="31">
        <v>97.606800000000007</v>
      </c>
    </row>
    <row r="6997" spans="1:19" x14ac:dyDescent="0.35">
      <c r="A6997" s="2">
        <v>42663</v>
      </c>
      <c r="B6997" s="31">
        <v>310.53910000000002</v>
      </c>
      <c r="C6997" s="31">
        <v>908.54100000000005</v>
      </c>
      <c r="D6997" s="31">
        <v>289.51429999999999</v>
      </c>
      <c r="E6997" s="31">
        <v>416.56439999999998</v>
      </c>
      <c r="F6997" s="31">
        <v>104.9592</v>
      </c>
      <c r="G6997" s="31">
        <v>429.685</v>
      </c>
      <c r="H6997" s="31">
        <v>10.22616</v>
      </c>
      <c r="I6997" s="31">
        <v>2773.33</v>
      </c>
      <c r="J6997" s="31">
        <v>4962.5010000000002</v>
      </c>
      <c r="K6997" s="31">
        <v>3004.0439999999999</v>
      </c>
      <c r="L6997" s="31">
        <v>194.76</v>
      </c>
      <c r="M6997" s="31">
        <v>186.52</v>
      </c>
      <c r="N6997" s="31">
        <v>155.6294</v>
      </c>
      <c r="O6997" s="31">
        <v>79.475999999999999</v>
      </c>
      <c r="P6997" s="31">
        <v>91.849699999999999</v>
      </c>
      <c r="Q6997" s="31">
        <v>2359.4717999999998</v>
      </c>
      <c r="R6997" s="31">
        <v>98.314999999999998</v>
      </c>
      <c r="S6997" s="31">
        <v>98.040999999999997</v>
      </c>
    </row>
    <row r="6998" spans="1:19" x14ac:dyDescent="0.35">
      <c r="A6998" s="2">
        <v>42664</v>
      </c>
      <c r="B6998" s="31">
        <v>313.1542</v>
      </c>
      <c r="C6998" s="31">
        <v>928.37099999999998</v>
      </c>
      <c r="D6998" s="31">
        <v>291.07760000000002</v>
      </c>
      <c r="E6998" s="31">
        <v>414.99590000000001</v>
      </c>
      <c r="F6998" s="31">
        <v>104.97580000000001</v>
      </c>
      <c r="G6998" s="31">
        <v>432.95749999999998</v>
      </c>
      <c r="H6998" s="31">
        <v>10.256270000000001</v>
      </c>
      <c r="I6998" s="31">
        <v>2772.2350000000001</v>
      </c>
      <c r="J6998" s="31">
        <v>4964.8819999999996</v>
      </c>
      <c r="K6998" s="31">
        <v>3002.7640000000001</v>
      </c>
      <c r="L6998" s="31">
        <v>194.54</v>
      </c>
      <c r="M6998" s="31">
        <v>186.17</v>
      </c>
      <c r="N6998" s="31">
        <v>155.61340000000001</v>
      </c>
      <c r="O6998" s="31">
        <v>79.612099999999998</v>
      </c>
      <c r="P6998" s="31">
        <v>91.385099999999994</v>
      </c>
      <c r="Q6998" s="31">
        <v>2354.0823999999998</v>
      </c>
      <c r="R6998" s="31">
        <v>98.694999999999993</v>
      </c>
      <c r="S6998" s="31">
        <v>98.040999999999997</v>
      </c>
    </row>
    <row r="6999" spans="1:19" x14ac:dyDescent="0.35">
      <c r="A6999" s="2">
        <v>42667</v>
      </c>
      <c r="B6999" s="31">
        <v>311.60890000000001</v>
      </c>
      <c r="C6999" s="31">
        <v>914.25099999999998</v>
      </c>
      <c r="D6999" s="31">
        <v>290.92129999999997</v>
      </c>
      <c r="E6999" s="31">
        <v>415.24239999999998</v>
      </c>
      <c r="F6999" s="31">
        <v>104.6446</v>
      </c>
      <c r="G6999" s="31">
        <v>437.32089999999999</v>
      </c>
      <c r="H6999" s="31">
        <v>10.18099</v>
      </c>
      <c r="I6999" s="31">
        <v>2770.9569999999999</v>
      </c>
      <c r="J6999" s="31">
        <v>4958.335</v>
      </c>
      <c r="K6999" s="31">
        <v>2998.01</v>
      </c>
      <c r="L6999" s="31">
        <v>195.42</v>
      </c>
      <c r="M6999" s="31">
        <v>187.3</v>
      </c>
      <c r="N6999" s="31">
        <v>157.52510000000001</v>
      </c>
      <c r="O6999" s="31">
        <v>79.250699999999995</v>
      </c>
      <c r="P6999" s="31">
        <v>91.494900000000001</v>
      </c>
      <c r="Q6999" s="31">
        <v>2372.5302999999999</v>
      </c>
      <c r="R6999" s="31">
        <v>98.756</v>
      </c>
      <c r="S6999" s="31">
        <v>99.462599999999995</v>
      </c>
    </row>
    <row r="7000" spans="1:19" x14ac:dyDescent="0.35">
      <c r="A7000" s="2">
        <v>42668</v>
      </c>
      <c r="B7000" s="31">
        <v>307.80520000000001</v>
      </c>
      <c r="C7000" s="31">
        <v>912.22500000000002</v>
      </c>
      <c r="D7000" s="31">
        <v>289.67070000000001</v>
      </c>
      <c r="E7000" s="31">
        <v>423.98099999999999</v>
      </c>
      <c r="F7000" s="31">
        <v>105.4644</v>
      </c>
      <c r="G7000" s="31">
        <v>437.32089999999999</v>
      </c>
      <c r="H7000" s="31">
        <v>10.293900000000001</v>
      </c>
      <c r="I7000" s="31">
        <v>2773.5129999999999</v>
      </c>
      <c r="J7000" s="31">
        <v>4958.335</v>
      </c>
      <c r="K7000" s="31">
        <v>2999.107</v>
      </c>
      <c r="L7000" s="31">
        <v>194.84</v>
      </c>
      <c r="M7000" s="31">
        <v>185.82</v>
      </c>
      <c r="N7000" s="31">
        <v>156.98689999999999</v>
      </c>
      <c r="O7000" s="31">
        <v>79.0047</v>
      </c>
      <c r="P7000" s="31">
        <v>91.280500000000004</v>
      </c>
      <c r="Q7000" s="31">
        <v>2372.1133</v>
      </c>
      <c r="R7000" s="31">
        <v>98.718999999999994</v>
      </c>
      <c r="S7000" s="31">
        <v>99.549499999999995</v>
      </c>
    </row>
    <row r="7001" spans="1:19" x14ac:dyDescent="0.35">
      <c r="A7001" s="2">
        <v>42669</v>
      </c>
      <c r="B7001" s="31">
        <v>303.34769999999997</v>
      </c>
      <c r="C7001" s="31">
        <v>903.2</v>
      </c>
      <c r="D7001" s="31">
        <v>289.04539999999997</v>
      </c>
      <c r="E7001" s="31">
        <v>424.56360000000001</v>
      </c>
      <c r="F7001" s="31">
        <v>104.8847</v>
      </c>
      <c r="G7001" s="31">
        <v>445.50229999999999</v>
      </c>
      <c r="H7001" s="31">
        <v>10.42187</v>
      </c>
      <c r="I7001" s="31">
        <v>2773.33</v>
      </c>
      <c r="J7001" s="31">
        <v>4949.4080000000004</v>
      </c>
      <c r="K7001" s="31">
        <v>2981.19</v>
      </c>
      <c r="L7001" s="31">
        <v>194.49</v>
      </c>
      <c r="M7001" s="31">
        <v>183.96</v>
      </c>
      <c r="N7001" s="31">
        <v>155.95070000000001</v>
      </c>
      <c r="O7001" s="31">
        <v>79.152799999999999</v>
      </c>
      <c r="P7001" s="31">
        <v>91.7637</v>
      </c>
      <c r="Q7001" s="31">
        <v>2352.2676999999999</v>
      </c>
      <c r="R7001" s="31">
        <v>98.629000000000005</v>
      </c>
      <c r="S7001" s="31">
        <v>97.934299999999993</v>
      </c>
    </row>
    <row r="7002" spans="1:19" x14ac:dyDescent="0.35">
      <c r="A7002" s="2">
        <v>42670</v>
      </c>
      <c r="B7002" s="31">
        <v>306.67599999999999</v>
      </c>
      <c r="C7002" s="31">
        <v>907.19100000000003</v>
      </c>
      <c r="D7002" s="31">
        <v>291.23399999999998</v>
      </c>
      <c r="E7002" s="31">
        <v>429.02249999999998</v>
      </c>
      <c r="F7002" s="31">
        <v>105.12479999999999</v>
      </c>
      <c r="G7002" s="31">
        <v>447.24770000000001</v>
      </c>
      <c r="H7002" s="31">
        <v>10.28261</v>
      </c>
      <c r="I7002" s="31">
        <v>2771.8690000000001</v>
      </c>
      <c r="J7002" s="31">
        <v>4933.3389999999999</v>
      </c>
      <c r="K7002" s="31">
        <v>2961.627</v>
      </c>
      <c r="L7002" s="31">
        <v>193.51</v>
      </c>
      <c r="M7002" s="31">
        <v>181.18</v>
      </c>
      <c r="N7002" s="31">
        <v>154.4486</v>
      </c>
      <c r="O7002" s="31">
        <v>78.680300000000003</v>
      </c>
      <c r="P7002" s="31">
        <v>91.763400000000004</v>
      </c>
      <c r="Q7002" s="31">
        <v>2338.7651000000001</v>
      </c>
      <c r="R7002" s="31">
        <v>98.888000000000005</v>
      </c>
      <c r="S7002" s="31">
        <v>97.1571</v>
      </c>
    </row>
    <row r="7003" spans="1:19" x14ac:dyDescent="0.35">
      <c r="A7003" s="2">
        <v>42671</v>
      </c>
      <c r="B7003" s="31">
        <v>301.2081</v>
      </c>
      <c r="C7003" s="31">
        <v>893.19299999999998</v>
      </c>
      <c r="D7003" s="31">
        <v>289.04539999999997</v>
      </c>
      <c r="E7003" s="31">
        <v>433.75029999999998</v>
      </c>
      <c r="F7003" s="31">
        <v>105.72929999999999</v>
      </c>
      <c r="G7003" s="31">
        <v>441.57530000000003</v>
      </c>
      <c r="H7003" s="31">
        <v>10.37294</v>
      </c>
      <c r="I7003" s="31">
        <v>2768.9479999999999</v>
      </c>
      <c r="J7003" s="31">
        <v>4934.5290000000005</v>
      </c>
      <c r="K7003" s="31">
        <v>2963.6379999999999</v>
      </c>
      <c r="L7003" s="31">
        <v>193.55</v>
      </c>
      <c r="M7003" s="31">
        <v>181.5</v>
      </c>
      <c r="N7003" s="31">
        <v>154.41650000000001</v>
      </c>
      <c r="O7003" s="31">
        <v>78.398799999999994</v>
      </c>
      <c r="P7003" s="31">
        <v>91.848500000000001</v>
      </c>
      <c r="Q7003" s="31">
        <v>2334.1489999999999</v>
      </c>
      <c r="R7003" s="31">
        <v>98.347999999999999</v>
      </c>
      <c r="S7003" s="31">
        <v>95.996300000000005</v>
      </c>
    </row>
    <row r="7004" spans="1:19" x14ac:dyDescent="0.35">
      <c r="A7004" s="2">
        <v>42674</v>
      </c>
      <c r="B7004" s="31">
        <v>288.90539999999999</v>
      </c>
      <c r="C7004" s="31">
        <v>871.46100000000001</v>
      </c>
      <c r="D7004" s="31">
        <v>275.91410000000002</v>
      </c>
      <c r="E7004" s="31">
        <v>434.60180000000003</v>
      </c>
      <c r="F7004" s="31">
        <v>105.4229</v>
      </c>
      <c r="G7004" s="31">
        <v>441.46620000000001</v>
      </c>
      <c r="H7004" s="31">
        <v>10.293900000000001</v>
      </c>
      <c r="I7004" s="31">
        <v>2770.2260000000001</v>
      </c>
      <c r="J7004" s="31">
        <v>4937.5050000000001</v>
      </c>
      <c r="K7004" s="31">
        <v>2965.2840000000001</v>
      </c>
      <c r="L7004" s="31">
        <v>193.21</v>
      </c>
      <c r="M7004" s="31">
        <v>182.02</v>
      </c>
      <c r="N7004" s="31">
        <v>154.11930000000001</v>
      </c>
      <c r="O7004" s="31">
        <v>78.638900000000007</v>
      </c>
      <c r="P7004" s="31">
        <v>92.122299999999996</v>
      </c>
      <c r="Q7004" s="31">
        <v>2338.1932999999999</v>
      </c>
      <c r="R7004" s="31">
        <v>98.444999999999993</v>
      </c>
      <c r="S7004" s="31">
        <v>96.642300000000006</v>
      </c>
    </row>
    <row r="7005" spans="1:19" x14ac:dyDescent="0.35">
      <c r="A7005" s="2">
        <v>42675</v>
      </c>
      <c r="B7005" s="31">
        <v>286.11200000000002</v>
      </c>
      <c r="C7005" s="31">
        <v>911.12</v>
      </c>
      <c r="D7005" s="31">
        <v>273.56920000000002</v>
      </c>
      <c r="E7005" s="31">
        <v>440.62920000000003</v>
      </c>
      <c r="F7005" s="31">
        <v>106.6567</v>
      </c>
      <c r="G7005" s="31">
        <v>433.39389999999997</v>
      </c>
      <c r="H7005" s="31">
        <v>10.14711</v>
      </c>
      <c r="I7005" s="31">
        <v>2770.2260000000001</v>
      </c>
      <c r="J7005" s="31">
        <v>4944.0510000000004</v>
      </c>
      <c r="K7005" s="31">
        <v>2959.25</v>
      </c>
      <c r="L7005" s="31">
        <v>191.73</v>
      </c>
      <c r="M7005" s="31">
        <v>179.69</v>
      </c>
      <c r="N7005" s="31">
        <v>152.8502</v>
      </c>
      <c r="O7005" s="31">
        <v>79.024699999999996</v>
      </c>
      <c r="P7005" s="31">
        <v>92.803700000000006</v>
      </c>
      <c r="Q7005" s="31">
        <v>2331.8742000000002</v>
      </c>
      <c r="R7005" s="31">
        <v>97.698999999999998</v>
      </c>
      <c r="S7005" s="31">
        <v>98.358099999999993</v>
      </c>
    </row>
    <row r="7006" spans="1:19" x14ac:dyDescent="0.35">
      <c r="A7006" s="2">
        <v>42676</v>
      </c>
      <c r="B7006" s="31">
        <v>278.50450000000001</v>
      </c>
      <c r="C7006" s="31">
        <v>888.89599999999996</v>
      </c>
      <c r="D7006" s="31">
        <v>264.50229999999999</v>
      </c>
      <c r="E7006" s="31">
        <v>440.71879999999999</v>
      </c>
      <c r="F7006" s="31">
        <v>108.32940000000001</v>
      </c>
      <c r="G7006" s="31">
        <v>430.4486</v>
      </c>
      <c r="H7006" s="31">
        <v>10.19604</v>
      </c>
      <c r="I7006" s="31">
        <v>2772.0520000000001</v>
      </c>
      <c r="J7006" s="31">
        <v>4952.9790000000003</v>
      </c>
      <c r="K7006" s="31">
        <v>2972.5970000000002</v>
      </c>
      <c r="L7006" s="31">
        <v>190.68</v>
      </c>
      <c r="M7006" s="31">
        <v>177.29</v>
      </c>
      <c r="N7006" s="31">
        <v>151.5489</v>
      </c>
      <c r="O7006" s="31">
        <v>80.026499999999999</v>
      </c>
      <c r="P7006" s="31">
        <v>93.422700000000006</v>
      </c>
      <c r="Q7006" s="31">
        <v>2299.9095000000002</v>
      </c>
      <c r="R7006" s="31">
        <v>97.397999999999996</v>
      </c>
      <c r="S7006" s="31">
        <v>96.208299999999994</v>
      </c>
    </row>
    <row r="7007" spans="1:19" x14ac:dyDescent="0.35">
      <c r="A7007" s="2">
        <v>42677</v>
      </c>
      <c r="B7007" s="31">
        <v>275.47340000000003</v>
      </c>
      <c r="C7007" s="31">
        <v>874.53</v>
      </c>
      <c r="D7007" s="31">
        <v>264.50229999999999</v>
      </c>
      <c r="E7007" s="31">
        <v>444.3263</v>
      </c>
      <c r="F7007" s="31">
        <v>107.92359999999999</v>
      </c>
      <c r="G7007" s="31">
        <v>431.75760000000002</v>
      </c>
      <c r="H7007" s="31">
        <v>10.18098</v>
      </c>
      <c r="I7007" s="31">
        <v>2772.0520000000001</v>
      </c>
      <c r="J7007" s="31">
        <v>4952.9790000000003</v>
      </c>
      <c r="K7007" s="31">
        <v>2964.0039999999999</v>
      </c>
      <c r="L7007" s="31">
        <v>189.88</v>
      </c>
      <c r="M7007" s="31">
        <v>176.68</v>
      </c>
      <c r="N7007" s="31">
        <v>150.19139999999999</v>
      </c>
      <c r="O7007" s="31">
        <v>80.078999999999994</v>
      </c>
      <c r="P7007" s="31">
        <v>93.212599999999995</v>
      </c>
      <c r="Q7007" s="31">
        <v>2286.3105</v>
      </c>
      <c r="R7007" s="31">
        <v>97.156999999999996</v>
      </c>
      <c r="S7007" s="31">
        <v>95.986199999999997</v>
      </c>
    </row>
    <row r="7008" spans="1:19" x14ac:dyDescent="0.35">
      <c r="A7008" s="2">
        <v>42678</v>
      </c>
      <c r="B7008" s="31">
        <v>270.89699999999999</v>
      </c>
      <c r="C7008" s="31">
        <v>846.351</v>
      </c>
      <c r="D7008" s="31">
        <v>261.37580000000003</v>
      </c>
      <c r="E7008" s="31">
        <v>447.01510000000002</v>
      </c>
      <c r="F7008" s="31">
        <v>108.023</v>
      </c>
      <c r="G7008" s="31">
        <v>432.303</v>
      </c>
      <c r="H7008" s="31">
        <v>9.7142730000000004</v>
      </c>
      <c r="I7008" s="31">
        <v>2773.1480000000001</v>
      </c>
      <c r="J7008" s="31">
        <v>4961.3109999999997</v>
      </c>
      <c r="K7008" s="31">
        <v>2971.317</v>
      </c>
      <c r="L7008" s="31">
        <v>189.56</v>
      </c>
      <c r="M7008" s="31">
        <v>177.74</v>
      </c>
      <c r="N7008" s="31">
        <v>149.6533</v>
      </c>
      <c r="O7008" s="31">
        <v>80.204400000000007</v>
      </c>
      <c r="P7008" s="31">
        <v>93.450900000000004</v>
      </c>
      <c r="Q7008" s="31">
        <v>2274.0043000000001</v>
      </c>
      <c r="R7008" s="31">
        <v>97.064999999999998</v>
      </c>
      <c r="S7008" s="31">
        <v>95.491699999999994</v>
      </c>
    </row>
    <row r="7009" spans="1:19" x14ac:dyDescent="0.35">
      <c r="A7009" s="2">
        <v>42681</v>
      </c>
      <c r="B7009" s="31">
        <v>274.28469999999999</v>
      </c>
      <c r="C7009" s="31">
        <v>841.68600000000004</v>
      </c>
      <c r="D7009" s="31">
        <v>261.21949999999998</v>
      </c>
      <c r="E7009" s="31">
        <v>456.40350000000001</v>
      </c>
      <c r="F7009" s="31">
        <v>105.94450000000001</v>
      </c>
      <c r="G7009" s="31">
        <v>435.68459999999999</v>
      </c>
      <c r="H7009" s="31">
        <v>9.375534</v>
      </c>
      <c r="I7009" s="31">
        <v>2771.5039999999999</v>
      </c>
      <c r="J7009" s="31">
        <v>4945.8370000000004</v>
      </c>
      <c r="K7009" s="31">
        <v>2967.4780000000001</v>
      </c>
      <c r="L7009" s="31">
        <v>194.03</v>
      </c>
      <c r="M7009" s="31">
        <v>182.33</v>
      </c>
      <c r="N7009" s="31">
        <v>153.44460000000001</v>
      </c>
      <c r="O7009" s="31">
        <v>79.028099999999995</v>
      </c>
      <c r="P7009" s="31">
        <v>92.703699999999998</v>
      </c>
      <c r="Q7009" s="31">
        <v>2311.7968000000001</v>
      </c>
      <c r="R7009" s="31">
        <v>97.781000000000006</v>
      </c>
      <c r="S7009" s="31">
        <v>96.803799999999995</v>
      </c>
    </row>
    <row r="7010" spans="1:19" x14ac:dyDescent="0.35">
      <c r="A7010" s="2">
        <v>42682</v>
      </c>
      <c r="B7010" s="31">
        <v>273.74040000000002</v>
      </c>
      <c r="C7010" s="31">
        <v>840.57899999999995</v>
      </c>
      <c r="D7010" s="31">
        <v>262.9991</v>
      </c>
      <c r="E7010" s="31">
        <v>468.7971</v>
      </c>
      <c r="F7010" s="31">
        <v>105.53570000000001</v>
      </c>
      <c r="G7010" s="31">
        <v>441.24790000000002</v>
      </c>
      <c r="H7010" s="31">
        <v>9.4208669999999994</v>
      </c>
      <c r="I7010" s="31">
        <v>2771.8690000000001</v>
      </c>
      <c r="J7010" s="31">
        <v>4932.7430000000004</v>
      </c>
      <c r="K7010" s="31">
        <v>2960.7130000000002</v>
      </c>
      <c r="L7010" s="31">
        <v>194.61</v>
      </c>
      <c r="M7010" s="31">
        <v>182.45</v>
      </c>
      <c r="N7010" s="31">
        <v>154.29599999999999</v>
      </c>
      <c r="O7010" s="31">
        <v>78.848299999999995</v>
      </c>
      <c r="P7010" s="31">
        <v>92.8001</v>
      </c>
      <c r="Q7010" s="31">
        <v>2331.6124</v>
      </c>
      <c r="R7010" s="31">
        <v>97.861000000000004</v>
      </c>
      <c r="S7010" s="31">
        <v>97.631399999999999</v>
      </c>
    </row>
    <row r="7011" spans="1:19" x14ac:dyDescent="0.35">
      <c r="A7011" s="2">
        <v>42683</v>
      </c>
      <c r="B7011" s="31">
        <v>275.43599999999998</v>
      </c>
      <c r="C7011" s="31">
        <v>832.97799999999995</v>
      </c>
      <c r="D7011" s="31">
        <v>262.43810000000002</v>
      </c>
      <c r="E7011" s="31">
        <v>484.74590000000001</v>
      </c>
      <c r="F7011" s="31">
        <v>105.453</v>
      </c>
      <c r="G7011" s="31">
        <v>432.41199999999998</v>
      </c>
      <c r="H7011" s="31">
        <v>9.3382740000000002</v>
      </c>
      <c r="I7011" s="31">
        <v>2774.6080000000002</v>
      </c>
      <c r="J7011" s="31">
        <v>4876.799</v>
      </c>
      <c r="K7011" s="31">
        <v>2962.3580000000002</v>
      </c>
      <c r="L7011" s="31">
        <v>196.87</v>
      </c>
      <c r="M7011" s="31">
        <v>188.26</v>
      </c>
      <c r="N7011" s="31">
        <v>154.88239999999999</v>
      </c>
      <c r="O7011" s="31">
        <v>79.016499999999994</v>
      </c>
      <c r="P7011" s="31">
        <v>91.948700000000002</v>
      </c>
      <c r="Q7011" s="31">
        <v>2274.1145000000001</v>
      </c>
      <c r="R7011" s="31">
        <v>98.504000000000005</v>
      </c>
      <c r="S7011" s="31">
        <v>94.613600000000005</v>
      </c>
    </row>
    <row r="7012" spans="1:19" x14ac:dyDescent="0.35">
      <c r="A7012" s="2">
        <v>42684</v>
      </c>
      <c r="B7012" s="31">
        <v>272.45870000000002</v>
      </c>
      <c r="C7012" s="31">
        <v>823.11400000000003</v>
      </c>
      <c r="D7012" s="31">
        <v>262.65589999999997</v>
      </c>
      <c r="E7012" s="31">
        <v>501.55239999999998</v>
      </c>
      <c r="F7012" s="31">
        <v>104.8413</v>
      </c>
      <c r="G7012" s="31">
        <v>435.46640000000002</v>
      </c>
      <c r="H7012" s="31">
        <v>9.2790599999999994</v>
      </c>
      <c r="I7012" s="31">
        <v>2767.3049999999998</v>
      </c>
      <c r="J7012" s="31">
        <v>4858.9440000000004</v>
      </c>
      <c r="K7012" s="31">
        <v>2937.3110000000001</v>
      </c>
      <c r="L7012" s="31">
        <v>197.5</v>
      </c>
      <c r="M7012" s="31">
        <v>192.06</v>
      </c>
      <c r="N7012" s="31">
        <v>152.41640000000001</v>
      </c>
      <c r="O7012" s="31">
        <v>77.587900000000005</v>
      </c>
      <c r="P7012" s="31">
        <v>91.374300000000005</v>
      </c>
      <c r="Q7012" s="31">
        <v>2262.4814000000001</v>
      </c>
      <c r="R7012" s="31">
        <v>98.784999999999997</v>
      </c>
      <c r="S7012" s="31">
        <v>96.955200000000005</v>
      </c>
    </row>
    <row r="7013" spans="1:19" x14ac:dyDescent="0.35">
      <c r="A7013" s="2">
        <v>42685</v>
      </c>
      <c r="B7013" s="31">
        <v>266.05329999999998</v>
      </c>
      <c r="C7013" s="31">
        <v>804.98500000000001</v>
      </c>
      <c r="D7013" s="31">
        <v>254.5489</v>
      </c>
      <c r="E7013" s="31">
        <v>496.9572</v>
      </c>
      <c r="F7013" s="31">
        <v>101.31699999999999</v>
      </c>
      <c r="G7013" s="31">
        <v>430.2303</v>
      </c>
      <c r="H7013" s="31">
        <v>9.3725039999999993</v>
      </c>
      <c r="I7013" s="31">
        <v>2763.1060000000002</v>
      </c>
      <c r="J7013" s="31">
        <v>4844.0659999999998</v>
      </c>
      <c r="K7013" s="31">
        <v>2930.5459999999998</v>
      </c>
      <c r="L7013" s="31">
        <v>196.99</v>
      </c>
      <c r="M7013" s="31">
        <v>196.32</v>
      </c>
      <c r="N7013" s="31">
        <v>152.553</v>
      </c>
      <c r="O7013" s="31">
        <v>77.491799999999998</v>
      </c>
      <c r="P7013" s="31">
        <v>91.1691</v>
      </c>
      <c r="Q7013" s="31">
        <v>2193.9119000000001</v>
      </c>
      <c r="R7013" s="31">
        <v>99.06</v>
      </c>
      <c r="S7013" s="31">
        <v>95.108099999999993</v>
      </c>
    </row>
    <row r="7014" spans="1:19" x14ac:dyDescent="0.35">
      <c r="A7014" s="2">
        <v>42688</v>
      </c>
      <c r="B7014" s="31">
        <v>264.07909999999998</v>
      </c>
      <c r="C7014" s="31">
        <v>790.33500000000004</v>
      </c>
      <c r="D7014" s="31">
        <v>251.29339999999999</v>
      </c>
      <c r="E7014" s="31">
        <v>497.6961</v>
      </c>
      <c r="F7014" s="31">
        <v>101.11879999999999</v>
      </c>
      <c r="G7014" s="31">
        <v>429.4667</v>
      </c>
      <c r="H7014" s="31">
        <v>9.1714749999999992</v>
      </c>
      <c r="I7014" s="31">
        <v>2759.4540000000002</v>
      </c>
      <c r="J7014" s="31">
        <v>4824.4260000000004</v>
      </c>
      <c r="K7014" s="31">
        <v>2923.7809999999999</v>
      </c>
      <c r="L7014" s="31">
        <v>196.88</v>
      </c>
      <c r="M7014" s="31">
        <v>198.66</v>
      </c>
      <c r="N7014" s="31">
        <v>150.834</v>
      </c>
      <c r="O7014" s="31">
        <v>76.156199999999998</v>
      </c>
      <c r="P7014" s="31">
        <v>90.059899999999999</v>
      </c>
      <c r="Q7014" s="31">
        <v>2167.7366000000002</v>
      </c>
      <c r="R7014" s="31">
        <v>100.11</v>
      </c>
      <c r="S7014" s="31">
        <v>94.633799999999994</v>
      </c>
    </row>
    <row r="7015" spans="1:19" x14ac:dyDescent="0.35">
      <c r="A7015" s="2">
        <v>42689</v>
      </c>
      <c r="B7015" s="31">
        <v>278.42110000000002</v>
      </c>
      <c r="C7015" s="31">
        <v>823.39099999999996</v>
      </c>
      <c r="D7015" s="31">
        <v>260.9049</v>
      </c>
      <c r="E7015" s="31">
        <v>494.67320000000001</v>
      </c>
      <c r="F7015" s="31">
        <v>101.3583</v>
      </c>
      <c r="G7015" s="31">
        <v>431.75749999999999</v>
      </c>
      <c r="H7015" s="31">
        <v>9.0842360000000006</v>
      </c>
      <c r="I7015" s="31">
        <v>2754.1590000000001</v>
      </c>
      <c r="J7015" s="31">
        <v>4815.4979999999996</v>
      </c>
      <c r="K7015" s="31">
        <v>2933.1060000000002</v>
      </c>
      <c r="L7015" s="31">
        <v>198.61</v>
      </c>
      <c r="M7015" s="31">
        <v>199.18</v>
      </c>
      <c r="N7015" s="31">
        <v>153.13130000000001</v>
      </c>
      <c r="O7015" s="31">
        <v>75.807900000000004</v>
      </c>
      <c r="P7015" s="31">
        <v>90.104900000000001</v>
      </c>
      <c r="Q7015" s="31">
        <v>2174.2808</v>
      </c>
      <c r="R7015" s="31">
        <v>100.23</v>
      </c>
      <c r="S7015" s="31">
        <v>94.986999999999995</v>
      </c>
    </row>
    <row r="7016" spans="1:19" x14ac:dyDescent="0.35">
      <c r="A7016" s="2">
        <v>42690</v>
      </c>
      <c r="B7016" s="31">
        <v>276.505</v>
      </c>
      <c r="C7016" s="31">
        <v>814.28099999999995</v>
      </c>
      <c r="D7016" s="31">
        <v>263.38529999999997</v>
      </c>
      <c r="E7016" s="31">
        <v>486.47789999999998</v>
      </c>
      <c r="F7016" s="31">
        <v>101.31699999999999</v>
      </c>
      <c r="G7016" s="31">
        <v>430.12119999999999</v>
      </c>
      <c r="H7016" s="31">
        <v>9.1449239999999996</v>
      </c>
      <c r="I7016" s="31">
        <v>2746.674</v>
      </c>
      <c r="J7016" s="31">
        <v>4817.2839999999997</v>
      </c>
      <c r="K7016" s="31">
        <v>2931.46</v>
      </c>
      <c r="L7016" s="31">
        <v>198.01</v>
      </c>
      <c r="M7016" s="31">
        <v>199.18</v>
      </c>
      <c r="N7016" s="31">
        <v>153.68559999999999</v>
      </c>
      <c r="O7016" s="31">
        <v>75.406000000000006</v>
      </c>
      <c r="P7016" s="31">
        <v>89.647900000000007</v>
      </c>
      <c r="Q7016" s="31">
        <v>2189.0511999999999</v>
      </c>
      <c r="R7016" s="31">
        <v>100.41</v>
      </c>
      <c r="S7016" s="31">
        <v>94.290599999999998</v>
      </c>
    </row>
    <row r="7017" spans="1:19" x14ac:dyDescent="0.35">
      <c r="A7017" s="2">
        <v>42691</v>
      </c>
      <c r="B7017" s="31">
        <v>276.38889999999998</v>
      </c>
      <c r="C7017" s="31">
        <v>827.88499999999999</v>
      </c>
      <c r="D7017" s="31">
        <v>264.47050000000002</v>
      </c>
      <c r="E7017" s="31">
        <v>491.96379999999999</v>
      </c>
      <c r="F7017" s="31">
        <v>100.71420000000001</v>
      </c>
      <c r="G7017" s="31">
        <v>431.75749999999999</v>
      </c>
      <c r="H7017" s="31">
        <v>9.1752680000000009</v>
      </c>
      <c r="I7017" s="31">
        <v>2751.9679999999998</v>
      </c>
      <c r="J7017" s="31">
        <v>4802.4049999999997</v>
      </c>
      <c r="K7017" s="31">
        <v>2939.6869999999999</v>
      </c>
      <c r="L7017" s="31">
        <v>199.06</v>
      </c>
      <c r="M7017" s="31">
        <v>200.43</v>
      </c>
      <c r="N7017" s="31">
        <v>155.13939999999999</v>
      </c>
      <c r="O7017" s="31">
        <v>75.498400000000004</v>
      </c>
      <c r="P7017" s="31">
        <v>89.632800000000003</v>
      </c>
      <c r="Q7017" s="31">
        <v>2189.1502</v>
      </c>
      <c r="R7017" s="31">
        <v>100.89</v>
      </c>
      <c r="S7017" s="31">
        <v>94.139200000000002</v>
      </c>
    </row>
    <row r="7018" spans="1:19" x14ac:dyDescent="0.35">
      <c r="A7018" s="2">
        <v>42692</v>
      </c>
      <c r="B7018" s="31">
        <v>278.53730000000002</v>
      </c>
      <c r="C7018" s="31">
        <v>826.71500000000003</v>
      </c>
      <c r="D7018" s="31">
        <v>264.78050000000002</v>
      </c>
      <c r="E7018" s="31">
        <v>485.53739999999999</v>
      </c>
      <c r="F7018" s="31">
        <v>100.0536</v>
      </c>
      <c r="G7018" s="31">
        <v>433.61189999999999</v>
      </c>
      <c r="H7018" s="31">
        <v>9.1980260000000005</v>
      </c>
      <c r="I7018" s="31">
        <v>2744.4830000000002</v>
      </c>
      <c r="J7018" s="31">
        <v>4782.7650000000003</v>
      </c>
      <c r="K7018" s="31">
        <v>2938.9560000000001</v>
      </c>
      <c r="L7018" s="31">
        <v>198.74</v>
      </c>
      <c r="M7018" s="31">
        <v>201.37</v>
      </c>
      <c r="N7018" s="31">
        <v>154.49680000000001</v>
      </c>
      <c r="O7018" s="31">
        <v>74.632400000000004</v>
      </c>
      <c r="P7018" s="31">
        <v>88.794700000000006</v>
      </c>
      <c r="Q7018" s="31">
        <v>2182.2655</v>
      </c>
      <c r="R7018" s="31">
        <v>101.21</v>
      </c>
      <c r="S7018" s="31">
        <v>94.219899999999996</v>
      </c>
    </row>
    <row r="7019" spans="1:19" x14ac:dyDescent="0.35">
      <c r="A7019" s="2">
        <v>42695</v>
      </c>
      <c r="B7019" s="31">
        <v>290.15030000000002</v>
      </c>
      <c r="C7019" s="31">
        <v>862.41800000000001</v>
      </c>
      <c r="D7019" s="31">
        <v>278.73259999999999</v>
      </c>
      <c r="E7019" s="31">
        <v>497.67360000000002</v>
      </c>
      <c r="F7019" s="31">
        <v>100.1444</v>
      </c>
      <c r="G7019" s="31">
        <v>445.17489999999998</v>
      </c>
      <c r="H7019" s="31">
        <v>9.2207840000000001</v>
      </c>
      <c r="I7019" s="31">
        <v>2746.8560000000002</v>
      </c>
      <c r="J7019" s="31">
        <v>4782.17</v>
      </c>
      <c r="K7019" s="31">
        <v>2940.0529999999999</v>
      </c>
      <c r="L7019" s="31">
        <v>199.85</v>
      </c>
      <c r="M7019" s="31">
        <v>202.31</v>
      </c>
      <c r="N7019" s="31">
        <v>155.9588</v>
      </c>
      <c r="O7019" s="31">
        <v>74.4499</v>
      </c>
      <c r="P7019" s="31">
        <v>89.195400000000006</v>
      </c>
      <c r="Q7019" s="31">
        <v>2189.5846000000001</v>
      </c>
      <c r="R7019" s="31">
        <v>101.05</v>
      </c>
      <c r="S7019" s="31">
        <v>95.269599999999997</v>
      </c>
    </row>
    <row r="7020" spans="1:19" x14ac:dyDescent="0.35">
      <c r="A7020" s="2">
        <v>42696</v>
      </c>
      <c r="B7020" s="31">
        <v>290.96319999999997</v>
      </c>
      <c r="C7020" s="31">
        <v>870.23599999999999</v>
      </c>
      <c r="D7020" s="31">
        <v>277.95749999999998</v>
      </c>
      <c r="E7020" s="31">
        <v>502.42059999999998</v>
      </c>
      <c r="F7020" s="31">
        <v>100.26</v>
      </c>
      <c r="G7020" s="31">
        <v>449.42919999999998</v>
      </c>
      <c r="H7020" s="31">
        <v>9.2549209999999995</v>
      </c>
      <c r="I7020" s="31">
        <v>2747.0390000000002</v>
      </c>
      <c r="J7020" s="31">
        <v>4788.1210000000001</v>
      </c>
      <c r="K7020" s="31">
        <v>2951.2060000000001</v>
      </c>
      <c r="L7020" s="31">
        <v>200.52</v>
      </c>
      <c r="M7020" s="31">
        <v>204.2</v>
      </c>
      <c r="N7020" s="31">
        <v>156.62549999999999</v>
      </c>
      <c r="O7020" s="31">
        <v>74.192899999999995</v>
      </c>
      <c r="P7020" s="31">
        <v>88.9178</v>
      </c>
      <c r="Q7020" s="31">
        <v>2215.6201000000001</v>
      </c>
      <c r="R7020" s="31">
        <v>101.04</v>
      </c>
      <c r="S7020" s="31">
        <v>97.268100000000004</v>
      </c>
    </row>
    <row r="7021" spans="1:19" x14ac:dyDescent="0.35">
      <c r="A7021" s="2">
        <v>42697</v>
      </c>
      <c r="B7021" s="31">
        <v>290.3245</v>
      </c>
      <c r="C7021" s="31">
        <v>877.56200000000001</v>
      </c>
      <c r="D7021" s="31">
        <v>278.26749999999998</v>
      </c>
      <c r="E7021" s="31">
        <v>513.75070000000005</v>
      </c>
      <c r="F7021" s="31">
        <v>98.468000000000004</v>
      </c>
      <c r="G7021" s="31">
        <v>451.28359999999998</v>
      </c>
      <c r="H7021" s="31">
        <v>9.2511279999999996</v>
      </c>
      <c r="I7021" s="31">
        <v>2747.0390000000002</v>
      </c>
      <c r="J7021" s="31">
        <v>4775.0280000000002</v>
      </c>
      <c r="K7021" s="31">
        <v>2939.5050000000001</v>
      </c>
      <c r="L7021" s="31">
        <v>200.57</v>
      </c>
      <c r="M7021" s="31">
        <v>205.41</v>
      </c>
      <c r="N7021" s="31">
        <v>155.8142</v>
      </c>
      <c r="O7021" s="31">
        <v>73.125100000000003</v>
      </c>
      <c r="P7021" s="31">
        <v>88.430599999999998</v>
      </c>
      <c r="Q7021" s="31">
        <v>2211.7318</v>
      </c>
      <c r="R7021" s="31">
        <v>101.7</v>
      </c>
      <c r="S7021" s="31">
        <v>97.685900000000004</v>
      </c>
    </row>
    <row r="7022" spans="1:19" x14ac:dyDescent="0.35">
      <c r="A7022" s="2">
        <v>42698</v>
      </c>
      <c r="B7022" s="31">
        <v>290.3245</v>
      </c>
      <c r="C7022" s="31">
        <v>877.56200000000001</v>
      </c>
      <c r="D7022" s="31">
        <v>278.26749999999998</v>
      </c>
      <c r="E7022" s="31">
        <v>513.75070000000005</v>
      </c>
      <c r="F7022" s="31">
        <v>98.468000000000004</v>
      </c>
      <c r="G7022" s="31">
        <v>451.28359999999998</v>
      </c>
      <c r="H7022" s="31">
        <v>9.2511279999999996</v>
      </c>
      <c r="I7022" s="31">
        <v>2747.0390000000002</v>
      </c>
      <c r="J7022" s="31">
        <v>4775.0280000000002</v>
      </c>
      <c r="K7022" s="31">
        <v>2944.0749999999998</v>
      </c>
      <c r="L7022" s="31">
        <v>200.57</v>
      </c>
      <c r="M7022" s="31">
        <v>205.41</v>
      </c>
      <c r="N7022" s="31">
        <v>155.8142</v>
      </c>
      <c r="O7022" s="31">
        <v>72.920199999999994</v>
      </c>
      <c r="P7022" s="31">
        <v>88.685100000000006</v>
      </c>
      <c r="Q7022" s="31">
        <v>2201.6446000000001</v>
      </c>
      <c r="R7022" s="31">
        <v>101.7</v>
      </c>
      <c r="S7022" s="31">
        <v>97.587000000000003</v>
      </c>
    </row>
    <row r="7023" spans="1:19" x14ac:dyDescent="0.35">
      <c r="A7023" s="2">
        <v>42699</v>
      </c>
      <c r="B7023" s="31">
        <v>280.10509999999999</v>
      </c>
      <c r="C7023" s="31">
        <v>847.09100000000001</v>
      </c>
      <c r="D7023" s="31">
        <v>270.5163</v>
      </c>
      <c r="E7023" s="31">
        <v>526.02120000000002</v>
      </c>
      <c r="F7023" s="31">
        <v>97.526600000000002</v>
      </c>
      <c r="G7023" s="31">
        <v>456.41059999999999</v>
      </c>
      <c r="H7023" s="31">
        <v>9.1600959999999993</v>
      </c>
      <c r="I7023" s="31">
        <v>2745.761</v>
      </c>
      <c r="J7023" s="31">
        <v>4769.2179999999998</v>
      </c>
      <c r="K7023" s="31">
        <v>2950.4740000000002</v>
      </c>
      <c r="L7023" s="31">
        <v>201.52</v>
      </c>
      <c r="M7023" s="31">
        <v>206.23</v>
      </c>
      <c r="N7023" s="31">
        <v>156.4246</v>
      </c>
      <c r="O7023" s="31">
        <v>73.0732</v>
      </c>
      <c r="P7023" s="31">
        <v>89.025700000000001</v>
      </c>
      <c r="Q7023" s="31">
        <v>2211.3622999999998</v>
      </c>
      <c r="R7023" s="31">
        <v>101.49</v>
      </c>
      <c r="S7023" s="31">
        <v>98.739199999999997</v>
      </c>
    </row>
    <row r="7024" spans="1:19" x14ac:dyDescent="0.35">
      <c r="A7024" s="2">
        <v>42702</v>
      </c>
      <c r="B7024" s="31">
        <v>285.73739999999998</v>
      </c>
      <c r="C7024" s="31">
        <v>870.79</v>
      </c>
      <c r="D7024" s="31">
        <v>275.16699999999997</v>
      </c>
      <c r="E7024" s="31">
        <v>526.13319999999999</v>
      </c>
      <c r="F7024" s="31">
        <v>98.583600000000004</v>
      </c>
      <c r="G7024" s="31">
        <v>460.774</v>
      </c>
      <c r="H7024" s="31">
        <v>9.1107870000000002</v>
      </c>
      <c r="I7024" s="31">
        <v>2749.96</v>
      </c>
      <c r="J7024" s="31">
        <v>4785.3280000000004</v>
      </c>
      <c r="K7024" s="31">
        <v>2962.5410000000002</v>
      </c>
      <c r="L7024" s="31">
        <v>200.57</v>
      </c>
      <c r="M7024" s="31">
        <v>203.65</v>
      </c>
      <c r="N7024" s="31">
        <v>156.18369999999999</v>
      </c>
      <c r="O7024" s="31">
        <v>73.539599999999993</v>
      </c>
      <c r="P7024" s="31">
        <v>88.855199999999996</v>
      </c>
      <c r="Q7024" s="31">
        <v>2230.3939999999998</v>
      </c>
      <c r="R7024" s="31">
        <v>101.33</v>
      </c>
      <c r="S7024" s="31">
        <v>99.384900000000002</v>
      </c>
    </row>
    <row r="7025" spans="1:19" x14ac:dyDescent="0.35">
      <c r="A7025" s="2">
        <v>42703</v>
      </c>
      <c r="B7025" s="31">
        <v>274.76310000000001</v>
      </c>
      <c r="C7025" s="31">
        <v>847.76800000000003</v>
      </c>
      <c r="D7025" s="31">
        <v>266.0206</v>
      </c>
      <c r="E7025" s="31">
        <v>510.36959999999999</v>
      </c>
      <c r="F7025" s="31">
        <v>98.335899999999995</v>
      </c>
      <c r="G7025" s="31">
        <v>454.88339999999999</v>
      </c>
      <c r="H7025" s="31">
        <v>9.1600959999999993</v>
      </c>
      <c r="I7025" s="31">
        <v>2750.5079999999998</v>
      </c>
      <c r="J7025" s="31">
        <v>4790.1080000000002</v>
      </c>
      <c r="K7025" s="31">
        <v>2953.0340000000001</v>
      </c>
      <c r="L7025" s="31">
        <v>200.84</v>
      </c>
      <c r="M7025" s="31">
        <v>203.42</v>
      </c>
      <c r="N7025" s="31">
        <v>156.6335</v>
      </c>
      <c r="O7025" s="31">
        <v>73.133600000000001</v>
      </c>
      <c r="P7025" s="31">
        <v>89.144800000000004</v>
      </c>
      <c r="Q7025" s="31">
        <v>2218.2575000000002</v>
      </c>
      <c r="R7025" s="31">
        <v>100.93</v>
      </c>
      <c r="S7025" s="31">
        <v>99.737899999999996</v>
      </c>
    </row>
    <row r="7026" spans="1:19" x14ac:dyDescent="0.35">
      <c r="A7026" s="2">
        <v>42704</v>
      </c>
      <c r="B7026" s="31">
        <v>301.00839999999999</v>
      </c>
      <c r="C7026" s="31">
        <v>912.58799999999997</v>
      </c>
      <c r="D7026" s="31">
        <v>280.28280000000001</v>
      </c>
      <c r="E7026" s="31">
        <v>521.20709999999997</v>
      </c>
      <c r="F7026" s="31">
        <v>96.940299999999993</v>
      </c>
      <c r="G7026" s="31">
        <v>450.41090000000003</v>
      </c>
      <c r="H7026" s="31">
        <v>9.0614779999999993</v>
      </c>
      <c r="I7026" s="31">
        <v>2749.23</v>
      </c>
      <c r="J7026" s="31">
        <v>4767.3729999999996</v>
      </c>
      <c r="K7026" s="31">
        <v>2944.99</v>
      </c>
      <c r="L7026" s="31">
        <v>200.38</v>
      </c>
      <c r="M7026" s="31">
        <v>202.38</v>
      </c>
      <c r="N7026" s="31">
        <v>154.73779999999999</v>
      </c>
      <c r="O7026" s="31">
        <v>72.456000000000003</v>
      </c>
      <c r="P7026" s="31">
        <v>89.044300000000007</v>
      </c>
      <c r="Q7026" s="31">
        <v>2229.7570000000001</v>
      </c>
      <c r="R7026" s="31">
        <v>101.5</v>
      </c>
      <c r="S7026" s="31">
        <v>99.768199999999993</v>
      </c>
    </row>
    <row r="7027" spans="1:19" x14ac:dyDescent="0.35">
      <c r="A7027" s="2">
        <v>42705</v>
      </c>
      <c r="B7027" s="31">
        <v>313.202</v>
      </c>
      <c r="C7027" s="31">
        <v>952.29200000000003</v>
      </c>
      <c r="D7027" s="31">
        <v>295.78519999999997</v>
      </c>
      <c r="E7027" s="31">
        <v>518.25139999999999</v>
      </c>
      <c r="F7027" s="31">
        <v>96.568700000000007</v>
      </c>
      <c r="G7027" s="31">
        <v>449.32010000000002</v>
      </c>
      <c r="H7027" s="31">
        <v>9.1259589999999999</v>
      </c>
      <c r="I7027" s="31">
        <v>2748.134</v>
      </c>
      <c r="J7027" s="31">
        <v>4747.0309999999999</v>
      </c>
      <c r="K7027" s="31">
        <v>2930.3629999999998</v>
      </c>
      <c r="L7027" s="31">
        <v>199.77</v>
      </c>
      <c r="M7027" s="31">
        <v>201.4</v>
      </c>
      <c r="N7027" s="31">
        <v>152.18350000000001</v>
      </c>
      <c r="O7027" s="31">
        <v>72.157700000000006</v>
      </c>
      <c r="P7027" s="31">
        <v>89.064700000000002</v>
      </c>
      <c r="Q7027" s="31">
        <v>2218.3534</v>
      </c>
      <c r="R7027" s="31">
        <v>101.04</v>
      </c>
      <c r="S7027" s="31">
        <v>99.838800000000006</v>
      </c>
    </row>
    <row r="7028" spans="1:19" x14ac:dyDescent="0.35">
      <c r="A7028" s="2">
        <v>42706</v>
      </c>
      <c r="B7028" s="31">
        <v>316.22140000000002</v>
      </c>
      <c r="C7028" s="31">
        <v>959.74099999999999</v>
      </c>
      <c r="D7028" s="31">
        <v>296.56029999999998</v>
      </c>
      <c r="E7028" s="31">
        <v>515.45249999999999</v>
      </c>
      <c r="F7028" s="31">
        <v>97.2624</v>
      </c>
      <c r="G7028" s="31">
        <v>448.3383</v>
      </c>
      <c r="H7028" s="31">
        <v>9.0842360000000006</v>
      </c>
      <c r="I7028" s="31">
        <v>2747.7689999999998</v>
      </c>
      <c r="J7028" s="31">
        <v>4765.5780000000004</v>
      </c>
      <c r="K7028" s="31">
        <v>2943.893</v>
      </c>
      <c r="L7028" s="31">
        <v>199.77</v>
      </c>
      <c r="M7028" s="31">
        <v>201.01</v>
      </c>
      <c r="N7028" s="31">
        <v>152.24770000000001</v>
      </c>
      <c r="O7028" s="31">
        <v>72.538499999999999</v>
      </c>
      <c r="P7028" s="31">
        <v>89.477099999999993</v>
      </c>
      <c r="Q7028" s="31">
        <v>2204.6165999999998</v>
      </c>
      <c r="R7028" s="31">
        <v>100.77</v>
      </c>
      <c r="S7028" s="31">
        <v>98.890600000000006</v>
      </c>
    </row>
    <row r="7029" spans="1:19" x14ac:dyDescent="0.35">
      <c r="A7029" s="2">
        <v>42709</v>
      </c>
      <c r="B7029" s="31">
        <v>319.00850000000003</v>
      </c>
      <c r="C7029" s="31">
        <v>958.75599999999997</v>
      </c>
      <c r="D7029" s="31">
        <v>298.26560000000001</v>
      </c>
      <c r="E7029" s="31">
        <v>532.33569999999997</v>
      </c>
      <c r="F7029" s="31">
        <v>97.155000000000001</v>
      </c>
      <c r="G7029" s="31">
        <v>455.31970000000001</v>
      </c>
      <c r="H7029" s="31">
        <v>8.9780320000000007</v>
      </c>
      <c r="I7029" s="31">
        <v>2749.96</v>
      </c>
      <c r="J7029" s="31">
        <v>4765.5780000000004</v>
      </c>
      <c r="K7029" s="31">
        <v>2932.9540000000002</v>
      </c>
      <c r="L7029" s="31">
        <v>200.88</v>
      </c>
      <c r="M7029" s="31">
        <v>204.95</v>
      </c>
      <c r="N7029" s="31">
        <v>153.59719999999999</v>
      </c>
      <c r="O7029" s="31">
        <v>72.143600000000006</v>
      </c>
      <c r="P7029" s="31">
        <v>90.008399999999995</v>
      </c>
      <c r="Q7029" s="31">
        <v>2206.8939999999998</v>
      </c>
      <c r="R7029" s="31">
        <v>100.09</v>
      </c>
      <c r="S7029" s="31">
        <v>98.456900000000005</v>
      </c>
    </row>
    <row r="7030" spans="1:19" x14ac:dyDescent="0.35">
      <c r="A7030" s="2">
        <v>42710</v>
      </c>
      <c r="B7030" s="31">
        <v>313.14389999999997</v>
      </c>
      <c r="C7030" s="31">
        <v>945.45899999999995</v>
      </c>
      <c r="D7030" s="31">
        <v>294.70010000000002</v>
      </c>
      <c r="E7030" s="31">
        <v>526.31240000000003</v>
      </c>
      <c r="F7030" s="31">
        <v>96.626499999999993</v>
      </c>
      <c r="G7030" s="31">
        <v>457.17410000000001</v>
      </c>
      <c r="H7030" s="31">
        <v>8.9438949999999995</v>
      </c>
      <c r="I7030" s="31">
        <v>2746.1260000000002</v>
      </c>
      <c r="J7030" s="31">
        <v>4765.5780000000004</v>
      </c>
      <c r="K7030" s="31">
        <v>2924.4949999999999</v>
      </c>
      <c r="L7030" s="31">
        <v>201.41</v>
      </c>
      <c r="M7030" s="31">
        <v>206.4</v>
      </c>
      <c r="N7030" s="31">
        <v>153.798</v>
      </c>
      <c r="O7030" s="31">
        <v>72.4238</v>
      </c>
      <c r="P7030" s="31">
        <v>90.072100000000006</v>
      </c>
      <c r="Q7030" s="31">
        <v>2226.3512999999998</v>
      </c>
      <c r="R7030" s="31">
        <v>100.49</v>
      </c>
      <c r="S7030" s="31">
        <v>98.618300000000005</v>
      </c>
    </row>
    <row r="7031" spans="1:19" x14ac:dyDescent="0.35">
      <c r="A7031" s="2">
        <v>42711</v>
      </c>
      <c r="B7031" s="31">
        <v>307.7439</v>
      </c>
      <c r="C7031" s="31">
        <v>928.40800000000002</v>
      </c>
      <c r="D7031" s="31">
        <v>293.4599</v>
      </c>
      <c r="E7031" s="31">
        <v>517.49009999999998</v>
      </c>
      <c r="F7031" s="31">
        <v>97.2376</v>
      </c>
      <c r="G7031" s="31">
        <v>457.71949999999998</v>
      </c>
      <c r="H7031" s="31">
        <v>8.8149329999999999</v>
      </c>
      <c r="I7031" s="31">
        <v>2749.4119999999998</v>
      </c>
      <c r="J7031" s="31">
        <v>4778.74</v>
      </c>
      <c r="K7031" s="31">
        <v>2931.7089999999998</v>
      </c>
      <c r="L7031" s="31">
        <v>203.84</v>
      </c>
      <c r="M7031" s="31">
        <v>208.47</v>
      </c>
      <c r="N7031" s="31">
        <v>155.5652</v>
      </c>
      <c r="O7031" s="31">
        <v>72.647499999999994</v>
      </c>
      <c r="P7031" s="31">
        <v>90.334299999999999</v>
      </c>
      <c r="Q7031" s="31">
        <v>2242.2044999999998</v>
      </c>
      <c r="R7031" s="31">
        <v>100.23</v>
      </c>
      <c r="S7031" s="31">
        <v>99.233599999999996</v>
      </c>
    </row>
    <row r="7032" spans="1:19" x14ac:dyDescent="0.35">
      <c r="A7032" s="2">
        <v>42712</v>
      </c>
      <c r="B7032" s="31">
        <v>312.81549999999999</v>
      </c>
      <c r="C7032" s="31">
        <v>926.31899999999996</v>
      </c>
      <c r="D7032" s="31">
        <v>292.31509999999997</v>
      </c>
      <c r="E7032" s="31">
        <v>517.29309999999998</v>
      </c>
      <c r="F7032" s="31">
        <v>96.816400000000002</v>
      </c>
      <c r="G7032" s="31">
        <v>448.161</v>
      </c>
      <c r="H7032" s="31">
        <v>8.6176969999999997</v>
      </c>
      <c r="I7032" s="31">
        <v>2748.819</v>
      </c>
      <c r="J7032" s="31">
        <v>4767.9709999999995</v>
      </c>
      <c r="K7032" s="31">
        <v>2920.4749999999999</v>
      </c>
      <c r="L7032" s="31">
        <v>204.84</v>
      </c>
      <c r="M7032" s="31">
        <v>212.52</v>
      </c>
      <c r="N7032" s="31">
        <v>156.24789999999999</v>
      </c>
      <c r="O7032" s="31">
        <v>72.216899999999995</v>
      </c>
      <c r="P7032" s="31">
        <v>89.023600000000002</v>
      </c>
      <c r="Q7032" s="31">
        <v>2272.4917999999998</v>
      </c>
      <c r="R7032" s="31">
        <v>101.1</v>
      </c>
      <c r="S7032" s="31">
        <v>99.727800000000002</v>
      </c>
    </row>
    <row r="7033" spans="1:19" x14ac:dyDescent="0.35">
      <c r="A7033" s="2">
        <v>42713</v>
      </c>
      <c r="B7033" s="31">
        <v>315.4024</v>
      </c>
      <c r="C7033" s="31">
        <v>927.81500000000005</v>
      </c>
      <c r="D7033" s="31">
        <v>296.02080000000001</v>
      </c>
      <c r="E7033" s="31">
        <v>521.1748</v>
      </c>
      <c r="F7033" s="31">
        <v>95.949299999999994</v>
      </c>
      <c r="G7033" s="31">
        <v>452.76729999999998</v>
      </c>
      <c r="H7033" s="31">
        <v>8.2308109999999992</v>
      </c>
      <c r="I7033" s="31">
        <v>2747.9050000000002</v>
      </c>
      <c r="J7033" s="31">
        <v>4748.826</v>
      </c>
      <c r="K7033" s="31">
        <v>2933.8829999999998</v>
      </c>
      <c r="L7033" s="31">
        <v>205.97</v>
      </c>
      <c r="M7033" s="31">
        <v>212.42</v>
      </c>
      <c r="N7033" s="31">
        <v>157.23589999999999</v>
      </c>
      <c r="O7033" s="31">
        <v>71.625200000000007</v>
      </c>
      <c r="P7033" s="31">
        <v>88.398300000000006</v>
      </c>
      <c r="Q7033" s="31">
        <v>2268.6698000000001</v>
      </c>
      <c r="R7033" s="31">
        <v>101.59</v>
      </c>
      <c r="S7033" s="31">
        <v>99.586600000000004</v>
      </c>
    </row>
    <row r="7034" spans="1:19" x14ac:dyDescent="0.35">
      <c r="A7034" s="2">
        <v>42716</v>
      </c>
      <c r="B7034" s="31">
        <v>323.06169999999997</v>
      </c>
      <c r="C7034" s="31">
        <v>949.58900000000006</v>
      </c>
      <c r="D7034" s="31">
        <v>304.25040000000001</v>
      </c>
      <c r="E7034" s="31">
        <v>515.84749999999997</v>
      </c>
      <c r="F7034" s="31">
        <v>96.2714</v>
      </c>
      <c r="G7034" s="31">
        <v>450.07870000000003</v>
      </c>
      <c r="H7034" s="31">
        <v>8.496321</v>
      </c>
      <c r="I7034" s="31">
        <v>2745.482</v>
      </c>
      <c r="J7034" s="31">
        <v>4747.6289999999999</v>
      </c>
      <c r="K7034" s="31">
        <v>2919.2069999999999</v>
      </c>
      <c r="L7034" s="31">
        <v>205.58</v>
      </c>
      <c r="M7034" s="31">
        <v>210.3</v>
      </c>
      <c r="N7034" s="31">
        <v>156.38980000000001</v>
      </c>
      <c r="O7034" s="31">
        <v>71.465500000000006</v>
      </c>
      <c r="P7034" s="31">
        <v>88.991200000000006</v>
      </c>
      <c r="Q7034" s="31">
        <v>2254.1583000000001</v>
      </c>
      <c r="R7034" s="31">
        <v>101.03</v>
      </c>
      <c r="S7034" s="31">
        <v>97.851699999999994</v>
      </c>
    </row>
    <row r="7035" spans="1:19" x14ac:dyDescent="0.35">
      <c r="A7035" s="2">
        <v>42717</v>
      </c>
      <c r="B7035" s="31">
        <v>323.18810000000002</v>
      </c>
      <c r="C7035" s="31">
        <v>956.05100000000004</v>
      </c>
      <c r="D7035" s="31">
        <v>303.51190000000003</v>
      </c>
      <c r="E7035" s="31">
        <v>508.88729999999998</v>
      </c>
      <c r="F7035" s="31">
        <v>95.709900000000005</v>
      </c>
      <c r="G7035" s="31">
        <v>448.78059999999999</v>
      </c>
      <c r="H7035" s="31">
        <v>8.6821780000000004</v>
      </c>
      <c r="I7035" s="31">
        <v>2741.2739999999999</v>
      </c>
      <c r="J7035" s="31">
        <v>4744.6379999999999</v>
      </c>
      <c r="K7035" s="31">
        <v>2931.165</v>
      </c>
      <c r="L7035" s="31">
        <v>207.17</v>
      </c>
      <c r="M7035" s="31">
        <v>210.58</v>
      </c>
      <c r="N7035" s="31">
        <v>158.666</v>
      </c>
      <c r="O7035" s="31">
        <v>71.560199999999995</v>
      </c>
      <c r="P7035" s="31">
        <v>89.26</v>
      </c>
      <c r="Q7035" s="31">
        <v>2266.9832000000001</v>
      </c>
      <c r="R7035" s="31">
        <v>101.07</v>
      </c>
      <c r="S7035" s="31">
        <v>98.103800000000007</v>
      </c>
    </row>
    <row r="7036" spans="1:19" x14ac:dyDescent="0.35">
      <c r="A7036" s="2">
        <v>42718</v>
      </c>
      <c r="B7036" s="31">
        <v>313.21559999999999</v>
      </c>
      <c r="C7036" s="31">
        <v>945.50900000000001</v>
      </c>
      <c r="D7036" s="31">
        <v>302.28309999999999</v>
      </c>
      <c r="E7036" s="31">
        <v>511.79629999999997</v>
      </c>
      <c r="F7036" s="31">
        <v>96.097999999999999</v>
      </c>
      <c r="G7036" s="31">
        <v>446.62200000000001</v>
      </c>
      <c r="H7036" s="31">
        <v>8.7807960000000005</v>
      </c>
      <c r="I7036" s="31">
        <v>2744.018</v>
      </c>
      <c r="J7036" s="31">
        <v>4724.8940000000002</v>
      </c>
      <c r="K7036" s="31">
        <v>2944.7539999999999</v>
      </c>
      <c r="L7036" s="31">
        <v>205.72</v>
      </c>
      <c r="M7036" s="31">
        <v>207.98</v>
      </c>
      <c r="N7036" s="31">
        <v>158.50530000000001</v>
      </c>
      <c r="O7036" s="31">
        <v>71.677199999999999</v>
      </c>
      <c r="P7036" s="31">
        <v>89.355099999999993</v>
      </c>
      <c r="Q7036" s="31">
        <v>2255.5196999999998</v>
      </c>
      <c r="R7036" s="31">
        <v>101.76</v>
      </c>
      <c r="S7036" s="31">
        <v>98.013099999999994</v>
      </c>
    </row>
    <row r="7037" spans="1:19" x14ac:dyDescent="0.35">
      <c r="A7037" s="2">
        <v>42719</v>
      </c>
      <c r="B7037" s="31">
        <v>313.55950000000001</v>
      </c>
      <c r="C7037" s="31">
        <v>950.32299999999998</v>
      </c>
      <c r="D7037" s="31">
        <v>294.14229999999998</v>
      </c>
      <c r="E7037" s="31">
        <v>512.69140000000004</v>
      </c>
      <c r="F7037" s="31">
        <v>93.298500000000004</v>
      </c>
      <c r="G7037" s="31">
        <v>448.67270000000002</v>
      </c>
      <c r="H7037" s="31">
        <v>8.5039069999999999</v>
      </c>
      <c r="I7037" s="31">
        <v>2739.4450000000002</v>
      </c>
      <c r="J7037" s="31">
        <v>4706.3469999999998</v>
      </c>
      <c r="K7037" s="31">
        <v>2928.81</v>
      </c>
      <c r="L7037" s="31">
        <v>206.31</v>
      </c>
      <c r="M7037" s="31">
        <v>209.74</v>
      </c>
      <c r="N7037" s="31">
        <v>158.57759999999999</v>
      </c>
      <c r="O7037" s="31">
        <v>69.546999999999997</v>
      </c>
      <c r="P7037" s="31">
        <v>87.345500000000001</v>
      </c>
      <c r="Q7037" s="31">
        <v>2219.0762</v>
      </c>
      <c r="R7037" s="31">
        <v>103.02</v>
      </c>
      <c r="S7037" s="31">
        <v>95.884699999999995</v>
      </c>
    </row>
    <row r="7038" spans="1:19" x14ac:dyDescent="0.35">
      <c r="A7038" s="2">
        <v>42720</v>
      </c>
      <c r="B7038" s="31">
        <v>319.9212</v>
      </c>
      <c r="C7038" s="31">
        <v>960.86599999999999</v>
      </c>
      <c r="D7038" s="31">
        <v>303.51179999999999</v>
      </c>
      <c r="E7038" s="31">
        <v>504.14359999999999</v>
      </c>
      <c r="F7038" s="31">
        <v>93.926100000000005</v>
      </c>
      <c r="G7038" s="31">
        <v>451.91070000000002</v>
      </c>
      <c r="H7038" s="31">
        <v>8.4887350000000001</v>
      </c>
      <c r="I7038" s="31">
        <v>2736.701</v>
      </c>
      <c r="J7038" s="31">
        <v>4702.7569999999996</v>
      </c>
      <c r="K7038" s="31">
        <v>2939.8620000000001</v>
      </c>
      <c r="L7038" s="31">
        <v>206.02</v>
      </c>
      <c r="M7038" s="31">
        <v>209.27</v>
      </c>
      <c r="N7038" s="31">
        <v>157.96709999999999</v>
      </c>
      <c r="O7038" s="31">
        <v>69.6614</v>
      </c>
      <c r="P7038" s="31">
        <v>87.295000000000002</v>
      </c>
      <c r="Q7038" s="31">
        <v>2213.3490000000002</v>
      </c>
      <c r="R7038" s="31">
        <v>102.95</v>
      </c>
      <c r="S7038" s="31">
        <v>95.511499999999998</v>
      </c>
    </row>
    <row r="7039" spans="1:19" x14ac:dyDescent="0.35">
      <c r="A7039" s="2">
        <v>42723</v>
      </c>
      <c r="B7039" s="31">
        <v>318.31639999999999</v>
      </c>
      <c r="C7039" s="31">
        <v>964.70500000000004</v>
      </c>
      <c r="D7039" s="31">
        <v>301.51499999999999</v>
      </c>
      <c r="E7039" s="31">
        <v>491.56799999999998</v>
      </c>
      <c r="F7039" s="31">
        <v>94.363799999999998</v>
      </c>
      <c r="G7039" s="31">
        <v>445.54270000000002</v>
      </c>
      <c r="H7039" s="31">
        <v>8.7352799999999995</v>
      </c>
      <c r="I7039" s="31">
        <v>2737.2489999999998</v>
      </c>
      <c r="J7039" s="31">
        <v>4719.51</v>
      </c>
      <c r="K7039" s="31">
        <v>2957.2559999999999</v>
      </c>
      <c r="L7039" s="31">
        <v>206.46</v>
      </c>
      <c r="M7039" s="31">
        <v>210.37</v>
      </c>
      <c r="N7039" s="31">
        <v>158.7062</v>
      </c>
      <c r="O7039" s="31">
        <v>70.518299999999996</v>
      </c>
      <c r="P7039" s="31">
        <v>87.518199999999993</v>
      </c>
      <c r="Q7039" s="31">
        <v>2199.5936000000002</v>
      </c>
      <c r="R7039" s="31">
        <v>103.14</v>
      </c>
      <c r="S7039" s="31">
        <v>95.007199999999997</v>
      </c>
    </row>
    <row r="7040" spans="1:19" x14ac:dyDescent="0.35">
      <c r="A7040" s="2">
        <v>42724</v>
      </c>
      <c r="B7040" s="31">
        <v>321.06740000000002</v>
      </c>
      <c r="C7040" s="31">
        <v>981.83</v>
      </c>
      <c r="D7040" s="31">
        <v>304.27980000000002</v>
      </c>
      <c r="E7040" s="31">
        <v>492.10500000000002</v>
      </c>
      <c r="F7040" s="31">
        <v>93.612300000000005</v>
      </c>
      <c r="G7040" s="31">
        <v>438.52710000000002</v>
      </c>
      <c r="H7040" s="31">
        <v>8.5570090000000008</v>
      </c>
      <c r="I7040" s="31">
        <v>2739.6280000000002</v>
      </c>
      <c r="J7040" s="31">
        <v>4714.125</v>
      </c>
      <c r="K7040" s="31">
        <v>2955.2629999999999</v>
      </c>
      <c r="L7040" s="31">
        <v>207.05</v>
      </c>
      <c r="M7040" s="31">
        <v>211.9</v>
      </c>
      <c r="N7040" s="31">
        <v>159.26050000000001</v>
      </c>
      <c r="O7040" s="31">
        <v>69.824299999999994</v>
      </c>
      <c r="P7040" s="31">
        <v>87.019800000000004</v>
      </c>
      <c r="Q7040" s="31">
        <v>2200.0405999999998</v>
      </c>
      <c r="R7040" s="31">
        <v>103.29</v>
      </c>
      <c r="S7040" s="31">
        <v>93.756399999999999</v>
      </c>
    </row>
    <row r="7041" spans="1:19" x14ac:dyDescent="0.35">
      <c r="A7041" s="2">
        <v>42725</v>
      </c>
      <c r="B7041" s="31">
        <v>316.48239999999998</v>
      </c>
      <c r="C7041" s="31">
        <v>987.375</v>
      </c>
      <c r="D7041" s="31">
        <v>301.3614</v>
      </c>
      <c r="E7041" s="31">
        <v>493.24619999999999</v>
      </c>
      <c r="F7041" s="31">
        <v>93.579300000000003</v>
      </c>
      <c r="G7041" s="31">
        <v>439.0668</v>
      </c>
      <c r="H7041" s="31">
        <v>8.6442479999999993</v>
      </c>
      <c r="I7041" s="31">
        <v>2741.0909999999999</v>
      </c>
      <c r="J7041" s="31">
        <v>4720.7060000000001</v>
      </c>
      <c r="K7041" s="31">
        <v>2959.6120000000001</v>
      </c>
      <c r="L7041" s="31">
        <v>206.49</v>
      </c>
      <c r="M7041" s="31">
        <v>210.49</v>
      </c>
      <c r="N7041" s="31">
        <v>159.05160000000001</v>
      </c>
      <c r="O7041" s="31">
        <v>70.053899999999999</v>
      </c>
      <c r="P7041" s="31">
        <v>87.473399999999998</v>
      </c>
      <c r="Q7041" s="31">
        <v>2199.6750999999999</v>
      </c>
      <c r="R7041" s="31">
        <v>103.02</v>
      </c>
      <c r="S7041" s="31">
        <v>94.309100000000001</v>
      </c>
    </row>
    <row r="7042" spans="1:19" x14ac:dyDescent="0.35">
      <c r="A7042" s="2">
        <v>42726</v>
      </c>
      <c r="B7042" s="31">
        <v>319.74919999999997</v>
      </c>
      <c r="C7042" s="31">
        <v>987.13199999999995</v>
      </c>
      <c r="D7042" s="31">
        <v>301.97579999999999</v>
      </c>
      <c r="E7042" s="31">
        <v>493.5147</v>
      </c>
      <c r="F7042" s="31">
        <v>93.372799999999998</v>
      </c>
      <c r="G7042" s="31">
        <v>433.45429999999999</v>
      </c>
      <c r="H7042" s="31">
        <v>8.3028779999999998</v>
      </c>
      <c r="I7042" s="31">
        <v>2742.3719999999998</v>
      </c>
      <c r="J7042" s="31">
        <v>4719.51</v>
      </c>
      <c r="K7042" s="31">
        <v>2957.6190000000001</v>
      </c>
      <c r="L7042" s="31">
        <v>206.34</v>
      </c>
      <c r="M7042" s="31">
        <v>208.81</v>
      </c>
      <c r="N7042" s="31">
        <v>158.63390000000001</v>
      </c>
      <c r="O7042" s="31">
        <v>70.167000000000002</v>
      </c>
      <c r="P7042" s="31">
        <v>87.686199999999999</v>
      </c>
      <c r="Q7042" s="31">
        <v>2177.9169000000002</v>
      </c>
      <c r="R7042" s="31">
        <v>103.09</v>
      </c>
      <c r="S7042" s="31">
        <v>92.871200000000002</v>
      </c>
    </row>
    <row r="7043" spans="1:19" x14ac:dyDescent="0.35">
      <c r="A7043" s="2">
        <v>42727</v>
      </c>
      <c r="B7043" s="31">
        <v>320.37959999999998</v>
      </c>
      <c r="C7043" s="31">
        <v>999.38099999999997</v>
      </c>
      <c r="D7043" s="31">
        <v>299.8254</v>
      </c>
      <c r="E7043" s="31">
        <v>489.12889999999999</v>
      </c>
      <c r="F7043" s="31">
        <v>93.612300000000005</v>
      </c>
      <c r="G7043" s="31">
        <v>430.6481</v>
      </c>
      <c r="H7043" s="31">
        <v>8.5873530000000002</v>
      </c>
      <c r="I7043" s="31">
        <v>2742.3719999999998</v>
      </c>
      <c r="J7043" s="31">
        <v>4723.0990000000002</v>
      </c>
      <c r="K7043" s="31">
        <v>2966.4969999999998</v>
      </c>
      <c r="L7043" s="31">
        <v>206.45</v>
      </c>
      <c r="M7043" s="31">
        <v>209.89</v>
      </c>
      <c r="N7043" s="31">
        <v>158.8186</v>
      </c>
      <c r="O7043" s="31">
        <v>70.333100000000002</v>
      </c>
      <c r="P7043" s="31">
        <v>87.7393</v>
      </c>
      <c r="Q7043" s="31">
        <v>2175.8991999999998</v>
      </c>
      <c r="R7043" s="31">
        <v>103.01</v>
      </c>
      <c r="S7043" s="31">
        <v>92.407499999999999</v>
      </c>
    </row>
    <row r="7044" spans="1:19" x14ac:dyDescent="0.35">
      <c r="A7044" s="2">
        <v>42730</v>
      </c>
      <c r="B7044" s="31">
        <v>320.37959999999998</v>
      </c>
      <c r="C7044" s="31">
        <v>999.38099999999997</v>
      </c>
      <c r="D7044" s="31">
        <v>299.8254</v>
      </c>
      <c r="E7044" s="31">
        <v>489.12889999999999</v>
      </c>
      <c r="F7044" s="31">
        <v>93.612300000000005</v>
      </c>
      <c r="G7044" s="31">
        <v>430.6481</v>
      </c>
      <c r="H7044" s="31">
        <v>8.5873530000000002</v>
      </c>
      <c r="I7044" s="31">
        <v>2741.0909999999999</v>
      </c>
      <c r="J7044" s="31">
        <v>4723.0990000000002</v>
      </c>
      <c r="K7044" s="31">
        <v>2966.4969999999998</v>
      </c>
      <c r="L7044" s="31">
        <v>206.45</v>
      </c>
      <c r="M7044" s="31">
        <v>209.89</v>
      </c>
      <c r="N7044" s="31">
        <v>158.8186</v>
      </c>
      <c r="O7044" s="31">
        <v>70.333100000000002</v>
      </c>
      <c r="P7044" s="31">
        <v>87.7393</v>
      </c>
      <c r="Q7044" s="31">
        <v>2177.9971</v>
      </c>
      <c r="R7044" s="31">
        <v>102.97</v>
      </c>
      <c r="S7044" s="31">
        <v>92.407499999999999</v>
      </c>
    </row>
    <row r="7045" spans="1:19" x14ac:dyDescent="0.35">
      <c r="A7045" s="2">
        <v>42731</v>
      </c>
      <c r="B7045" s="31">
        <v>325.7097</v>
      </c>
      <c r="C7045" s="31">
        <v>1012.6660000000001</v>
      </c>
      <c r="D7045" s="31">
        <v>309.96289999999999</v>
      </c>
      <c r="E7045" s="31">
        <v>489.12889999999999</v>
      </c>
      <c r="F7045" s="31">
        <v>94.041700000000006</v>
      </c>
      <c r="G7045" s="31">
        <v>442.1968</v>
      </c>
      <c r="H7045" s="31">
        <v>8.4849420000000002</v>
      </c>
      <c r="I7045" s="31">
        <v>2741.0909999999999</v>
      </c>
      <c r="J7045" s="31">
        <v>4717.116</v>
      </c>
      <c r="K7045" s="31">
        <v>2975.375</v>
      </c>
      <c r="L7045" s="31">
        <v>206.54</v>
      </c>
      <c r="M7045" s="31">
        <v>210.58</v>
      </c>
      <c r="N7045" s="31">
        <v>159.42920000000001</v>
      </c>
      <c r="O7045" s="31">
        <v>70.333100000000002</v>
      </c>
      <c r="P7045" s="31">
        <v>87.7393</v>
      </c>
      <c r="Q7045" s="31">
        <v>2184.0133999999998</v>
      </c>
      <c r="R7045" s="31">
        <v>103.02</v>
      </c>
      <c r="S7045" s="31">
        <v>92.407499999999999</v>
      </c>
    </row>
    <row r="7046" spans="1:19" x14ac:dyDescent="0.35">
      <c r="A7046" s="2">
        <v>42732</v>
      </c>
      <c r="B7046" s="31">
        <v>326.45479999999998</v>
      </c>
      <c r="C7046" s="31">
        <v>1021.198</v>
      </c>
      <c r="D7046" s="31">
        <v>309.80930000000001</v>
      </c>
      <c r="E7046" s="31">
        <v>495.86419999999998</v>
      </c>
      <c r="F7046" s="31">
        <v>94.215199999999996</v>
      </c>
      <c r="G7046" s="31">
        <v>438.85090000000002</v>
      </c>
      <c r="H7046" s="31">
        <v>8.3635660000000005</v>
      </c>
      <c r="I7046" s="31">
        <v>2743.4690000000001</v>
      </c>
      <c r="J7046" s="31">
        <v>4733.8689999999997</v>
      </c>
      <c r="K7046" s="31">
        <v>2973.5630000000001</v>
      </c>
      <c r="L7046" s="31">
        <v>205.11</v>
      </c>
      <c r="M7046" s="31">
        <v>208.38</v>
      </c>
      <c r="N7046" s="31">
        <v>158.22409999999999</v>
      </c>
      <c r="O7046" s="31">
        <v>70.106399999999994</v>
      </c>
      <c r="P7046" s="31">
        <v>87.183000000000007</v>
      </c>
      <c r="Q7046" s="31">
        <v>2204.9342999999999</v>
      </c>
      <c r="R7046" s="31">
        <v>103.3</v>
      </c>
      <c r="S7046" s="31">
        <v>93.5989</v>
      </c>
    </row>
    <row r="7047" spans="1:19" x14ac:dyDescent="0.35">
      <c r="A7047" s="2">
        <v>42733</v>
      </c>
      <c r="B7047" s="31">
        <v>325.82440000000003</v>
      </c>
      <c r="C7047" s="31">
        <v>1023.697</v>
      </c>
      <c r="D7047" s="31">
        <v>311.19170000000003</v>
      </c>
      <c r="E7047" s="31">
        <v>490.53859999999997</v>
      </c>
      <c r="F7047" s="31">
        <v>95.635499999999993</v>
      </c>
      <c r="G7047" s="31">
        <v>437.2319</v>
      </c>
      <c r="H7047" s="31">
        <v>8.2118459999999995</v>
      </c>
      <c r="I7047" s="31">
        <v>2749.1410000000001</v>
      </c>
      <c r="J7047" s="31">
        <v>4745.2359999999999</v>
      </c>
      <c r="K7047" s="31">
        <v>2983.529</v>
      </c>
      <c r="L7047" s="31">
        <v>205.09</v>
      </c>
      <c r="M7047" s="31">
        <v>208.73</v>
      </c>
      <c r="N7047" s="31">
        <v>158.05539999999999</v>
      </c>
      <c r="O7047" s="31">
        <v>70.759100000000004</v>
      </c>
      <c r="P7047" s="31">
        <v>87.893199999999993</v>
      </c>
      <c r="Q7047" s="31">
        <v>2223.7440999999999</v>
      </c>
      <c r="R7047" s="31">
        <v>102.68</v>
      </c>
      <c r="S7047" s="31">
        <v>93.881</v>
      </c>
    </row>
    <row r="7048" spans="1:19" x14ac:dyDescent="0.35">
      <c r="A7048" s="2">
        <v>42734</v>
      </c>
      <c r="B7048" s="31">
        <v>325.65249999999997</v>
      </c>
      <c r="C7048" s="31">
        <v>1018.273</v>
      </c>
      <c r="D7048" s="31">
        <v>310.11649999999997</v>
      </c>
      <c r="E7048" s="31">
        <v>494.99149999999997</v>
      </c>
      <c r="F7048" s="31">
        <v>95.106999999999999</v>
      </c>
      <c r="G7048" s="31">
        <v>433.45429999999999</v>
      </c>
      <c r="H7048" s="31">
        <v>8.0639190000000003</v>
      </c>
      <c r="I7048" s="31">
        <v>2748.9580000000001</v>
      </c>
      <c r="J7048" s="31">
        <v>4758.3990000000003</v>
      </c>
      <c r="K7048" s="31">
        <v>2975.375</v>
      </c>
      <c r="L7048" s="31">
        <v>204.28</v>
      </c>
      <c r="M7048" s="31">
        <v>207.86</v>
      </c>
      <c r="N7048" s="31">
        <v>156.30410000000001</v>
      </c>
      <c r="O7048" s="31">
        <v>70.639099999999999</v>
      </c>
      <c r="P7048" s="31">
        <v>88.381200000000007</v>
      </c>
      <c r="Q7048" s="31">
        <v>2233.6354999999999</v>
      </c>
      <c r="R7048" s="31">
        <v>102.21</v>
      </c>
      <c r="S7048" s="31">
        <v>94.6066</v>
      </c>
    </row>
    <row r="7049" spans="1:19" x14ac:dyDescent="0.35">
      <c r="A7049" s="2">
        <v>42737</v>
      </c>
      <c r="B7049" s="31">
        <v>325.65249999999997</v>
      </c>
      <c r="C7049" s="31">
        <v>1018.273</v>
      </c>
      <c r="D7049" s="31">
        <v>310.11649999999997</v>
      </c>
      <c r="E7049" s="31">
        <v>494.99149999999997</v>
      </c>
      <c r="F7049" s="31">
        <v>95.106999999999999</v>
      </c>
      <c r="G7049" s="31">
        <v>433.45429999999999</v>
      </c>
      <c r="H7049" s="31">
        <v>8.0639190000000003</v>
      </c>
      <c r="I7049" s="31">
        <v>2748.9580000000001</v>
      </c>
      <c r="J7049" s="31">
        <v>4758.3990000000003</v>
      </c>
      <c r="K7049" s="31">
        <v>2981.1729999999998</v>
      </c>
      <c r="L7049" s="31">
        <v>204.28</v>
      </c>
      <c r="M7049" s="31">
        <v>207.86</v>
      </c>
      <c r="N7049" s="31">
        <v>156.30410000000001</v>
      </c>
      <c r="O7049" s="31">
        <v>70.639099999999999</v>
      </c>
      <c r="P7049" s="31">
        <v>88.381200000000007</v>
      </c>
      <c r="Q7049" s="31">
        <v>2232.5214999999998</v>
      </c>
      <c r="R7049" s="31">
        <v>102.78</v>
      </c>
      <c r="S7049" s="31">
        <v>94.6066</v>
      </c>
    </row>
    <row r="7050" spans="1:19" x14ac:dyDescent="0.35">
      <c r="A7050" s="2">
        <v>42738</v>
      </c>
      <c r="B7050" s="31">
        <v>317.91520000000003</v>
      </c>
      <c r="C7050" s="31">
        <v>988.351</v>
      </c>
      <c r="D7050" s="31">
        <v>306.2765</v>
      </c>
      <c r="E7050" s="31">
        <v>491.6798</v>
      </c>
      <c r="F7050" s="31">
        <v>95.957599999999999</v>
      </c>
      <c r="G7050" s="31">
        <v>429.56880000000001</v>
      </c>
      <c r="H7050" s="31">
        <v>8.2156389999999995</v>
      </c>
      <c r="I7050" s="31">
        <v>2748.9580000000001</v>
      </c>
      <c r="J7050" s="31">
        <v>4751.817</v>
      </c>
      <c r="K7050" s="31">
        <v>2958.3440000000001</v>
      </c>
      <c r="L7050" s="31">
        <v>205.78</v>
      </c>
      <c r="M7050" s="31">
        <v>209.27</v>
      </c>
      <c r="N7050" s="31">
        <v>157.6618</v>
      </c>
      <c r="O7050" s="31">
        <v>69.781499999999994</v>
      </c>
      <c r="P7050" s="31">
        <v>86.997</v>
      </c>
      <c r="Q7050" s="31">
        <v>2249.5</v>
      </c>
      <c r="R7050" s="31">
        <v>103.21</v>
      </c>
      <c r="S7050" s="31">
        <v>95.150800000000004</v>
      </c>
    </row>
    <row r="7051" spans="1:19" x14ac:dyDescent="0.35">
      <c r="A7051" s="2">
        <v>42739</v>
      </c>
      <c r="B7051" s="31">
        <v>323.58920000000001</v>
      </c>
      <c r="C7051" s="31">
        <v>1003.038</v>
      </c>
      <c r="D7051" s="31">
        <v>304.27969999999999</v>
      </c>
      <c r="E7051" s="31">
        <v>504.59109999999998</v>
      </c>
      <c r="F7051" s="31">
        <v>96.230099999999993</v>
      </c>
      <c r="G7051" s="31">
        <v>438.31130000000002</v>
      </c>
      <c r="H7051" s="31">
        <v>8.4849420000000002</v>
      </c>
      <c r="I7051" s="31">
        <v>2745.299</v>
      </c>
      <c r="J7051" s="31">
        <v>4751.817</v>
      </c>
      <c r="K7051" s="31">
        <v>2957.9810000000002</v>
      </c>
      <c r="L7051" s="31">
        <v>206.85</v>
      </c>
      <c r="M7051" s="31">
        <v>212.38</v>
      </c>
      <c r="N7051" s="31">
        <v>158.53739999999999</v>
      </c>
      <c r="O7051" s="31">
        <v>70.213700000000003</v>
      </c>
      <c r="P7051" s="31">
        <v>87.753</v>
      </c>
      <c r="Q7051" s="31">
        <v>2257.3137000000002</v>
      </c>
      <c r="R7051" s="31">
        <v>102.7</v>
      </c>
      <c r="S7051" s="31">
        <v>95.110500000000002</v>
      </c>
    </row>
    <row r="7052" spans="1:19" x14ac:dyDescent="0.35">
      <c r="A7052" s="2">
        <v>42740</v>
      </c>
      <c r="B7052" s="31">
        <v>326.05369999999999</v>
      </c>
      <c r="C7052" s="31">
        <v>998.04100000000005</v>
      </c>
      <c r="D7052" s="31">
        <v>303.35809999999998</v>
      </c>
      <c r="E7052" s="31">
        <v>498.63889999999998</v>
      </c>
      <c r="F7052" s="31">
        <v>97.551400000000001</v>
      </c>
      <c r="G7052" s="31">
        <v>437.12400000000002</v>
      </c>
      <c r="H7052" s="31">
        <v>8.5797670000000004</v>
      </c>
      <c r="I7052" s="31">
        <v>2747.4940000000001</v>
      </c>
      <c r="J7052" s="31">
        <v>4779.3389999999999</v>
      </c>
      <c r="K7052" s="31">
        <v>2964.3229999999999</v>
      </c>
      <c r="L7052" s="31">
        <v>206.85</v>
      </c>
      <c r="M7052" s="31">
        <v>209.96</v>
      </c>
      <c r="N7052" s="31">
        <v>159.45330000000001</v>
      </c>
      <c r="O7052" s="31">
        <v>71.253900000000002</v>
      </c>
      <c r="P7052" s="31">
        <v>88.785899999999998</v>
      </c>
      <c r="Q7052" s="31">
        <v>2283.9479000000001</v>
      </c>
      <c r="R7052" s="31">
        <v>101.52</v>
      </c>
      <c r="S7052" s="31">
        <v>96.712800000000001</v>
      </c>
    </row>
    <row r="7053" spans="1:19" x14ac:dyDescent="0.35">
      <c r="A7053" s="2">
        <v>42741</v>
      </c>
      <c r="B7053" s="31">
        <v>327.25729999999999</v>
      </c>
      <c r="C7053" s="31">
        <v>995.78599999999994</v>
      </c>
      <c r="D7053" s="31">
        <v>306.43009999999998</v>
      </c>
      <c r="E7053" s="31">
        <v>499.55630000000002</v>
      </c>
      <c r="F7053" s="31">
        <v>96.899000000000001</v>
      </c>
      <c r="G7053" s="31">
        <v>429.46080000000001</v>
      </c>
      <c r="H7053" s="31">
        <v>8.5759740000000004</v>
      </c>
      <c r="I7053" s="31">
        <v>2747.4940000000001</v>
      </c>
      <c r="J7053" s="31">
        <v>4763.1850000000004</v>
      </c>
      <c r="K7053" s="31">
        <v>2951.64</v>
      </c>
      <c r="L7053" s="31">
        <v>207.5</v>
      </c>
      <c r="M7053" s="31">
        <v>209.11</v>
      </c>
      <c r="N7053" s="31">
        <v>160.803</v>
      </c>
      <c r="O7053" s="31">
        <v>70.676699999999997</v>
      </c>
      <c r="P7053" s="31">
        <v>88.589600000000004</v>
      </c>
      <c r="Q7053" s="31">
        <v>2282.3362000000002</v>
      </c>
      <c r="R7053" s="31">
        <v>102.22</v>
      </c>
      <c r="S7053" s="31">
        <v>96.783299999999997</v>
      </c>
    </row>
    <row r="7054" spans="1:19" x14ac:dyDescent="0.35">
      <c r="A7054" s="2">
        <v>42744</v>
      </c>
      <c r="B7054" s="31">
        <v>314.8777</v>
      </c>
      <c r="C7054" s="31">
        <v>957.21</v>
      </c>
      <c r="D7054" s="31">
        <v>299.97890000000001</v>
      </c>
      <c r="E7054" s="31">
        <v>499.55630000000002</v>
      </c>
      <c r="F7054" s="31">
        <v>97.848699999999994</v>
      </c>
      <c r="G7054" s="31">
        <v>433.9939</v>
      </c>
      <c r="H7054" s="31">
        <v>8.2839130000000001</v>
      </c>
      <c r="I7054" s="31">
        <v>2747.4940000000001</v>
      </c>
      <c r="J7054" s="31">
        <v>4777.5439999999999</v>
      </c>
      <c r="K7054" s="31">
        <v>2953.6329999999998</v>
      </c>
      <c r="L7054" s="31">
        <v>206.91</v>
      </c>
      <c r="M7054" s="31">
        <v>207.61</v>
      </c>
      <c r="N7054" s="31">
        <v>161.38140000000001</v>
      </c>
      <c r="O7054" s="31">
        <v>70.684399999999997</v>
      </c>
      <c r="P7054" s="31">
        <v>88.399600000000007</v>
      </c>
      <c r="Q7054" s="31">
        <v>2275.2833999999998</v>
      </c>
      <c r="R7054" s="31">
        <v>101.93</v>
      </c>
      <c r="S7054" s="31">
        <v>96.652299999999997</v>
      </c>
    </row>
    <row r="7055" spans="1:19" x14ac:dyDescent="0.35">
      <c r="A7055" s="2">
        <v>42745</v>
      </c>
      <c r="B7055" s="31">
        <v>307.44380000000001</v>
      </c>
      <c r="C7055" s="31">
        <v>942.68200000000002</v>
      </c>
      <c r="D7055" s="31">
        <v>293.87569999999999</v>
      </c>
      <c r="E7055" s="31">
        <v>514.46479999999997</v>
      </c>
      <c r="F7055" s="31">
        <v>97.898200000000003</v>
      </c>
      <c r="G7055" s="31">
        <v>437.66359999999997</v>
      </c>
      <c r="H7055" s="31">
        <v>8.3711520000000004</v>
      </c>
      <c r="I7055" s="31">
        <v>2748.2260000000001</v>
      </c>
      <c r="J7055" s="31">
        <v>4776.9459999999999</v>
      </c>
      <c r="K7055" s="31">
        <v>2956.7130000000002</v>
      </c>
      <c r="L7055" s="31">
        <v>206.79</v>
      </c>
      <c r="M7055" s="31">
        <v>209.74</v>
      </c>
      <c r="N7055" s="31">
        <v>161.67859999999999</v>
      </c>
      <c r="O7055" s="31">
        <v>71.305599999999998</v>
      </c>
      <c r="P7055" s="31">
        <v>88.697299999999998</v>
      </c>
      <c r="Q7055" s="31">
        <v>2294.0473000000002</v>
      </c>
      <c r="R7055" s="31">
        <v>102.01</v>
      </c>
      <c r="S7055" s="31">
        <v>97.327500000000001</v>
      </c>
    </row>
    <row r="7056" spans="1:19" x14ac:dyDescent="0.35">
      <c r="A7056" s="2">
        <v>42746</v>
      </c>
      <c r="B7056" s="31">
        <v>315.49959999999999</v>
      </c>
      <c r="C7056" s="31">
        <v>970.62099999999998</v>
      </c>
      <c r="D7056" s="31">
        <v>299.04969999999997</v>
      </c>
      <c r="E7056" s="31">
        <v>510.42540000000002</v>
      </c>
      <c r="F7056" s="31">
        <v>98.8172</v>
      </c>
      <c r="G7056" s="31">
        <v>436.69220000000001</v>
      </c>
      <c r="H7056" s="31">
        <v>8.0677120000000002</v>
      </c>
      <c r="I7056" s="31">
        <v>2749.3240000000001</v>
      </c>
      <c r="J7056" s="31">
        <v>4778.74</v>
      </c>
      <c r="K7056" s="31">
        <v>2963.2359999999999</v>
      </c>
      <c r="L7056" s="31">
        <v>207.42</v>
      </c>
      <c r="M7056" s="31">
        <v>210.51</v>
      </c>
      <c r="N7056" s="31">
        <v>162.1687</v>
      </c>
      <c r="O7056" s="31">
        <v>70.548100000000005</v>
      </c>
      <c r="P7056" s="31">
        <v>87.657799999999995</v>
      </c>
      <c r="Q7056" s="31">
        <v>2296.741</v>
      </c>
      <c r="R7056" s="31">
        <v>101.78</v>
      </c>
      <c r="S7056" s="31">
        <v>98.063199999999995</v>
      </c>
    </row>
    <row r="7057" spans="1:19" x14ac:dyDescent="0.35">
      <c r="A7057" s="2">
        <v>42747</v>
      </c>
      <c r="B7057" s="31">
        <v>320.61369999999999</v>
      </c>
      <c r="C7057" s="31">
        <v>981.23800000000006</v>
      </c>
      <c r="D7057" s="31">
        <v>302.596</v>
      </c>
      <c r="E7057" s="31">
        <v>521.60159999999996</v>
      </c>
      <c r="F7057" s="31">
        <v>99.081000000000003</v>
      </c>
      <c r="G7057" s="31">
        <v>449.1044</v>
      </c>
      <c r="H7057" s="31">
        <v>8.4583910000000007</v>
      </c>
      <c r="I7057" s="31">
        <v>2750.6039999999998</v>
      </c>
      <c r="J7057" s="31">
        <v>4781.732</v>
      </c>
      <c r="K7057" s="31">
        <v>2970.6640000000002</v>
      </c>
      <c r="L7057" s="31">
        <v>206.76</v>
      </c>
      <c r="M7057" s="31">
        <v>208.16</v>
      </c>
      <c r="N7057" s="31">
        <v>161.7911</v>
      </c>
      <c r="O7057" s="31">
        <v>72.170299999999997</v>
      </c>
      <c r="P7057" s="31">
        <v>89.190700000000007</v>
      </c>
      <c r="Q7057" s="31">
        <v>2322.3591999999999</v>
      </c>
      <c r="R7057" s="31">
        <v>101.35</v>
      </c>
      <c r="S7057" s="31">
        <v>98.133700000000005</v>
      </c>
    </row>
    <row r="7058" spans="1:19" x14ac:dyDescent="0.35">
      <c r="A7058" s="2">
        <v>42748</v>
      </c>
      <c r="B7058" s="31">
        <v>317.339</v>
      </c>
      <c r="C7058" s="31">
        <v>981.44299999999998</v>
      </c>
      <c r="D7058" s="31">
        <v>299.78800000000001</v>
      </c>
      <c r="E7058" s="31">
        <v>527.65949999999998</v>
      </c>
      <c r="F7058" s="31">
        <v>98.771199999999993</v>
      </c>
      <c r="G7058" s="31">
        <v>451.69479999999999</v>
      </c>
      <c r="H7058" s="31">
        <v>8.39391</v>
      </c>
      <c r="I7058" s="31">
        <v>2749.5070000000001</v>
      </c>
      <c r="J7058" s="31">
        <v>4777.5439999999999</v>
      </c>
      <c r="K7058" s="31">
        <v>2961.9670000000001</v>
      </c>
      <c r="L7058" s="31">
        <v>207.6</v>
      </c>
      <c r="M7058" s="31">
        <v>210.49</v>
      </c>
      <c r="N7058" s="31">
        <v>162.64269999999999</v>
      </c>
      <c r="O7058" s="31">
        <v>71.550799999999995</v>
      </c>
      <c r="P7058" s="31">
        <v>88.951499999999996</v>
      </c>
      <c r="Q7058" s="31">
        <v>2320.6176</v>
      </c>
      <c r="R7058" s="31">
        <v>101.18</v>
      </c>
      <c r="S7058" s="31">
        <v>98.597300000000004</v>
      </c>
    </row>
    <row r="7059" spans="1:19" x14ac:dyDescent="0.35">
      <c r="A7059" s="2">
        <v>42751</v>
      </c>
      <c r="B7059" s="31">
        <v>317.339</v>
      </c>
      <c r="C7059" s="31">
        <v>981.44299999999998</v>
      </c>
      <c r="D7059" s="31">
        <v>299.78800000000001</v>
      </c>
      <c r="E7059" s="31">
        <v>527.65949999999998</v>
      </c>
      <c r="F7059" s="31">
        <v>98.771199999999993</v>
      </c>
      <c r="G7059" s="31">
        <v>451.69479999999999</v>
      </c>
      <c r="H7059" s="31">
        <v>8.39391</v>
      </c>
      <c r="I7059" s="31">
        <v>2749.6889999999999</v>
      </c>
      <c r="J7059" s="31">
        <v>4777.5439999999999</v>
      </c>
      <c r="K7059" s="31">
        <v>2965.047</v>
      </c>
      <c r="L7059" s="31">
        <v>207.6</v>
      </c>
      <c r="M7059" s="31">
        <v>210.49</v>
      </c>
      <c r="N7059" s="31">
        <v>162.64269999999999</v>
      </c>
      <c r="O7059" s="31">
        <v>72.110100000000003</v>
      </c>
      <c r="P7059" s="31">
        <v>88.782499999999999</v>
      </c>
      <c r="Q7059" s="31">
        <v>2302.6902</v>
      </c>
      <c r="R7059" s="31">
        <v>101.18</v>
      </c>
      <c r="S7059" s="31">
        <v>97.528999999999996</v>
      </c>
    </row>
    <row r="7060" spans="1:19" x14ac:dyDescent="0.35">
      <c r="A7060" s="2">
        <v>42752</v>
      </c>
      <c r="B7060" s="31">
        <v>317.5093</v>
      </c>
      <c r="C7060" s="31">
        <v>975.74800000000005</v>
      </c>
      <c r="D7060" s="31">
        <v>302.07299999999998</v>
      </c>
      <c r="E7060" s="31">
        <v>513.80430000000001</v>
      </c>
      <c r="F7060" s="31">
        <v>100.155</v>
      </c>
      <c r="G7060" s="31">
        <v>461.62450000000001</v>
      </c>
      <c r="H7060" s="31">
        <v>8.4773560000000003</v>
      </c>
      <c r="I7060" s="31">
        <v>2751.5189999999998</v>
      </c>
      <c r="J7060" s="31">
        <v>4794.8940000000002</v>
      </c>
      <c r="K7060" s="31">
        <v>2970.846</v>
      </c>
      <c r="L7060" s="31">
        <v>206.7</v>
      </c>
      <c r="M7060" s="31">
        <v>207.21</v>
      </c>
      <c r="N7060" s="31">
        <v>161.96780000000001</v>
      </c>
      <c r="O7060" s="31">
        <v>72.808400000000006</v>
      </c>
      <c r="P7060" s="31">
        <v>89.519199999999998</v>
      </c>
      <c r="Q7060" s="31">
        <v>2317.5789</v>
      </c>
      <c r="R7060" s="31">
        <v>100.33</v>
      </c>
      <c r="S7060" s="31">
        <v>97.720500000000001</v>
      </c>
    </row>
    <row r="7061" spans="1:19" x14ac:dyDescent="0.35">
      <c r="A7061" s="2">
        <v>42753</v>
      </c>
      <c r="B7061" s="31">
        <v>308.8252</v>
      </c>
      <c r="C7061" s="31">
        <v>945.53700000000003</v>
      </c>
      <c r="D7061" s="31">
        <v>298.87400000000002</v>
      </c>
      <c r="E7061" s="31">
        <v>515.0557</v>
      </c>
      <c r="F7061" s="31">
        <v>100.0809</v>
      </c>
      <c r="G7061" s="31">
        <v>464.1069</v>
      </c>
      <c r="H7061" s="31">
        <v>8.4697700000000005</v>
      </c>
      <c r="I7061" s="31">
        <v>2750.4209999999998</v>
      </c>
      <c r="J7061" s="31">
        <v>4775.1509999999998</v>
      </c>
      <c r="K7061" s="31">
        <v>2962.1480000000001</v>
      </c>
      <c r="L7061" s="31">
        <v>207.06</v>
      </c>
      <c r="M7061" s="31">
        <v>207.95</v>
      </c>
      <c r="N7061" s="31">
        <v>162.42580000000001</v>
      </c>
      <c r="O7061" s="31">
        <v>72.638800000000003</v>
      </c>
      <c r="P7061" s="31">
        <v>89.515799999999999</v>
      </c>
      <c r="Q7061" s="31">
        <v>2325.3402000000001</v>
      </c>
      <c r="R7061" s="31">
        <v>100.93</v>
      </c>
      <c r="S7061" s="31">
        <v>98.869299999999996</v>
      </c>
    </row>
    <row r="7062" spans="1:19" x14ac:dyDescent="0.35">
      <c r="A7062" s="2">
        <v>42754</v>
      </c>
      <c r="B7062" s="31">
        <v>310.4144</v>
      </c>
      <c r="C7062" s="31">
        <v>937.505</v>
      </c>
      <c r="D7062" s="31">
        <v>294.91340000000002</v>
      </c>
      <c r="E7062" s="31">
        <v>512.46339999999998</v>
      </c>
      <c r="F7062" s="31">
        <v>99.1995</v>
      </c>
      <c r="G7062" s="31">
        <v>462.05619999999999</v>
      </c>
      <c r="H7062" s="31">
        <v>8.2080529999999996</v>
      </c>
      <c r="I7062" s="31">
        <v>2746.2139999999999</v>
      </c>
      <c r="J7062" s="31">
        <v>4754.21</v>
      </c>
      <c r="K7062" s="31">
        <v>2955.0819999999999</v>
      </c>
      <c r="L7062" s="31">
        <v>206.6</v>
      </c>
      <c r="M7062" s="31">
        <v>206.17</v>
      </c>
      <c r="N7062" s="31">
        <v>162.39359999999999</v>
      </c>
      <c r="O7062" s="31">
        <v>71.359899999999996</v>
      </c>
      <c r="P7062" s="31">
        <v>88.819599999999994</v>
      </c>
      <c r="Q7062" s="31">
        <v>2316.5889999999999</v>
      </c>
      <c r="R7062" s="31">
        <v>101.15</v>
      </c>
      <c r="S7062" s="31">
        <v>98.607299999999995</v>
      </c>
    </row>
    <row r="7063" spans="1:19" x14ac:dyDescent="0.35">
      <c r="A7063" s="2">
        <v>42755</v>
      </c>
      <c r="B7063" s="31">
        <v>317.73630000000003</v>
      </c>
      <c r="C7063" s="31">
        <v>955.48699999999997</v>
      </c>
      <c r="D7063" s="31">
        <v>301.15899999999999</v>
      </c>
      <c r="E7063" s="31">
        <v>513.40200000000004</v>
      </c>
      <c r="F7063" s="31">
        <v>99.479600000000005</v>
      </c>
      <c r="G7063" s="31">
        <v>460.8689</v>
      </c>
      <c r="H7063" s="31">
        <v>8.1170209999999994</v>
      </c>
      <c r="I7063" s="31">
        <v>2747.86</v>
      </c>
      <c r="J7063" s="31">
        <v>4756.0050000000001</v>
      </c>
      <c r="K7063" s="31">
        <v>2941.674</v>
      </c>
      <c r="L7063" s="31">
        <v>206.99</v>
      </c>
      <c r="M7063" s="31">
        <v>207.12</v>
      </c>
      <c r="N7063" s="31">
        <v>162.5463</v>
      </c>
      <c r="O7063" s="31">
        <v>71.507400000000004</v>
      </c>
      <c r="P7063" s="31">
        <v>89.375699999999995</v>
      </c>
      <c r="Q7063" s="31">
        <v>2313.3494999999998</v>
      </c>
      <c r="R7063" s="31">
        <v>100.74</v>
      </c>
      <c r="S7063" s="31">
        <v>98.1036</v>
      </c>
    </row>
    <row r="7064" spans="1:19" x14ac:dyDescent="0.35">
      <c r="A7064" s="2">
        <v>42758</v>
      </c>
      <c r="B7064" s="31">
        <v>315.74970000000002</v>
      </c>
      <c r="C7064" s="31">
        <v>954.64800000000002</v>
      </c>
      <c r="D7064" s="31">
        <v>299.02640000000002</v>
      </c>
      <c r="E7064" s="31">
        <v>517.51390000000004</v>
      </c>
      <c r="F7064" s="31">
        <v>100.36920000000001</v>
      </c>
      <c r="G7064" s="31">
        <v>456.65960000000001</v>
      </c>
      <c r="H7064" s="31">
        <v>8.2118459999999995</v>
      </c>
      <c r="I7064" s="31">
        <v>2749.1410000000001</v>
      </c>
      <c r="J7064" s="31">
        <v>4778.74</v>
      </c>
      <c r="K7064" s="31">
        <v>2956.8939999999998</v>
      </c>
      <c r="L7064" s="31">
        <v>206.64</v>
      </c>
      <c r="M7064" s="31">
        <v>206.4</v>
      </c>
      <c r="N7064" s="31">
        <v>162.715</v>
      </c>
      <c r="O7064" s="31">
        <v>72.797300000000007</v>
      </c>
      <c r="P7064" s="31">
        <v>89.944999999999993</v>
      </c>
      <c r="Q7064" s="31">
        <v>2336.2226000000001</v>
      </c>
      <c r="R7064" s="31">
        <v>100.16</v>
      </c>
      <c r="S7064" s="31">
        <v>98.045100000000005</v>
      </c>
    </row>
    <row r="7065" spans="1:19" x14ac:dyDescent="0.35">
      <c r="A7065" s="2">
        <v>42759</v>
      </c>
      <c r="B7065" s="31">
        <v>316.9984</v>
      </c>
      <c r="C7065" s="31">
        <v>960.16300000000001</v>
      </c>
      <c r="D7065" s="31">
        <v>300.702</v>
      </c>
      <c r="E7065" s="31">
        <v>530.85509999999999</v>
      </c>
      <c r="F7065" s="31">
        <v>99.965599999999995</v>
      </c>
      <c r="G7065" s="31">
        <v>456.98340000000002</v>
      </c>
      <c r="H7065" s="31">
        <v>8.3483940000000008</v>
      </c>
      <c r="I7065" s="31">
        <v>2751.7020000000002</v>
      </c>
      <c r="J7065" s="31">
        <v>4756.0050000000001</v>
      </c>
      <c r="K7065" s="31">
        <v>2950.19</v>
      </c>
      <c r="L7065" s="31">
        <v>207.79</v>
      </c>
      <c r="M7065" s="31">
        <v>209.42</v>
      </c>
      <c r="N7065" s="31">
        <v>163.76740000000001</v>
      </c>
      <c r="O7065" s="31">
        <v>72.606899999999996</v>
      </c>
      <c r="P7065" s="31">
        <v>90.010900000000007</v>
      </c>
      <c r="Q7065" s="31">
        <v>2353.0488999999998</v>
      </c>
      <c r="R7065" s="31">
        <v>100.35</v>
      </c>
      <c r="S7065" s="31">
        <v>98.164000000000001</v>
      </c>
    </row>
    <row r="7066" spans="1:19" x14ac:dyDescent="0.35">
      <c r="A7066" s="2">
        <v>42760</v>
      </c>
      <c r="B7066" s="31">
        <v>314.55779999999999</v>
      </c>
      <c r="C7066" s="31">
        <v>930.55100000000004</v>
      </c>
      <c r="D7066" s="31">
        <v>300.245</v>
      </c>
      <c r="E7066" s="31">
        <v>530.63160000000005</v>
      </c>
      <c r="F7066" s="31">
        <v>98.886499999999998</v>
      </c>
      <c r="G7066" s="31">
        <v>455.58030000000002</v>
      </c>
      <c r="H7066" s="31">
        <v>8.3142569999999996</v>
      </c>
      <c r="I7066" s="31">
        <v>2746.0309999999999</v>
      </c>
      <c r="J7066" s="31">
        <v>4740.45</v>
      </c>
      <c r="K7066" s="31">
        <v>2932.0709999999999</v>
      </c>
      <c r="L7066" s="31">
        <v>209.55</v>
      </c>
      <c r="M7066" s="31">
        <v>211.76</v>
      </c>
      <c r="N7066" s="31">
        <v>165.38220000000001</v>
      </c>
      <c r="O7066" s="31">
        <v>72.392799999999994</v>
      </c>
      <c r="P7066" s="31">
        <v>89.898099999999999</v>
      </c>
      <c r="Q7066" s="31">
        <v>2362.1761999999999</v>
      </c>
      <c r="R7066" s="31">
        <v>100.03</v>
      </c>
      <c r="S7066" s="31">
        <v>98.256600000000006</v>
      </c>
    </row>
    <row r="7067" spans="1:19" x14ac:dyDescent="0.35">
      <c r="A7067" s="2">
        <v>42761</v>
      </c>
      <c r="B7067" s="31">
        <v>320.63099999999997</v>
      </c>
      <c r="C7067" s="31">
        <v>940.68200000000002</v>
      </c>
      <c r="D7067" s="31">
        <v>303.74860000000001</v>
      </c>
      <c r="E7067" s="31">
        <v>523.05589999999995</v>
      </c>
      <c r="F7067" s="31">
        <v>98.227599999999995</v>
      </c>
      <c r="G7067" s="31">
        <v>453.09789999999998</v>
      </c>
      <c r="H7067" s="31">
        <v>8.0866769999999999</v>
      </c>
      <c r="I7067" s="31">
        <v>2741.64</v>
      </c>
      <c r="J7067" s="31">
        <v>4746.433</v>
      </c>
      <c r="K7067" s="31">
        <v>2926.0920000000001</v>
      </c>
      <c r="L7067" s="31">
        <v>209.57</v>
      </c>
      <c r="M7067" s="31">
        <v>210.8</v>
      </c>
      <c r="N7067" s="31">
        <v>165.42230000000001</v>
      </c>
      <c r="O7067" s="31">
        <v>71.687299999999993</v>
      </c>
      <c r="P7067" s="31">
        <v>89.272099999999995</v>
      </c>
      <c r="Q7067" s="31">
        <v>2374.038</v>
      </c>
      <c r="R7067" s="31">
        <v>100.38</v>
      </c>
      <c r="S7067" s="31">
        <v>99.424700000000001</v>
      </c>
    </row>
    <row r="7068" spans="1:19" x14ac:dyDescent="0.35">
      <c r="A7068" s="2">
        <v>42762</v>
      </c>
      <c r="B7068" s="31">
        <v>316.14699999999999</v>
      </c>
      <c r="C7068" s="31">
        <v>930.19200000000001</v>
      </c>
      <c r="D7068" s="31">
        <v>298.5693</v>
      </c>
      <c r="E7068" s="31">
        <v>526.85490000000004</v>
      </c>
      <c r="F7068" s="31">
        <v>98.112200000000001</v>
      </c>
      <c r="G7068" s="31">
        <v>452.99</v>
      </c>
      <c r="H7068" s="31">
        <v>7.9463359999999996</v>
      </c>
      <c r="I7068" s="31">
        <v>2744.567</v>
      </c>
      <c r="J7068" s="31">
        <v>4754.21</v>
      </c>
      <c r="K7068" s="31">
        <v>2933.7020000000002</v>
      </c>
      <c r="L7068" s="31">
        <v>209.11</v>
      </c>
      <c r="M7068" s="31">
        <v>209.48</v>
      </c>
      <c r="N7068" s="31">
        <v>165.8963</v>
      </c>
      <c r="O7068" s="31">
        <v>71.491500000000002</v>
      </c>
      <c r="P7068" s="31">
        <v>89.577299999999994</v>
      </c>
      <c r="Q7068" s="31">
        <v>2371.9016999999999</v>
      </c>
      <c r="R7068" s="31">
        <v>100.53</v>
      </c>
      <c r="S7068" s="31">
        <v>98.9816</v>
      </c>
    </row>
    <row r="7069" spans="1:19" x14ac:dyDescent="0.35">
      <c r="A7069" s="2">
        <v>42765</v>
      </c>
      <c r="B7069" s="31">
        <v>313.99020000000002</v>
      </c>
      <c r="C7069" s="31">
        <v>918.98199999999997</v>
      </c>
      <c r="D7069" s="31">
        <v>298.1123</v>
      </c>
      <c r="E7069" s="31">
        <v>519.92729999999995</v>
      </c>
      <c r="F7069" s="31">
        <v>98.515900000000002</v>
      </c>
      <c r="G7069" s="31">
        <v>441.54919999999998</v>
      </c>
      <c r="H7069" s="31">
        <v>7.8818549999999998</v>
      </c>
      <c r="I7069" s="31">
        <v>2743.2869999999998</v>
      </c>
      <c r="J7069" s="31">
        <v>4756.0050000000001</v>
      </c>
      <c r="K7069" s="31">
        <v>2937.6880000000001</v>
      </c>
      <c r="L7069" s="31">
        <v>207.92</v>
      </c>
      <c r="M7069" s="31">
        <v>206.79</v>
      </c>
      <c r="N7069" s="31">
        <v>164.67519999999999</v>
      </c>
      <c r="O7069" s="31">
        <v>72.254999999999995</v>
      </c>
      <c r="P7069" s="31">
        <v>89.451099999999997</v>
      </c>
      <c r="Q7069" s="31">
        <v>2364.4315999999999</v>
      </c>
      <c r="R7069" s="31">
        <v>100.43</v>
      </c>
      <c r="S7069" s="31">
        <v>98.9816</v>
      </c>
    </row>
    <row r="7070" spans="1:19" x14ac:dyDescent="0.35">
      <c r="A7070" s="2">
        <v>42766</v>
      </c>
      <c r="B7070" s="31">
        <v>315.46589999999998</v>
      </c>
      <c r="C7070" s="31">
        <v>929.173</v>
      </c>
      <c r="D7070" s="31">
        <v>303.29160000000002</v>
      </c>
      <c r="E7070" s="31">
        <v>535.3691</v>
      </c>
      <c r="F7070" s="31">
        <v>99.784400000000005</v>
      </c>
      <c r="G7070" s="31">
        <v>442.30470000000003</v>
      </c>
      <c r="H7070" s="31">
        <v>7.97668</v>
      </c>
      <c r="I7070" s="31">
        <v>2742.3719999999998</v>
      </c>
      <c r="J7070" s="31">
        <v>4765.5780000000004</v>
      </c>
      <c r="K7070" s="31">
        <v>2938.7750000000001</v>
      </c>
      <c r="L7070" s="31">
        <v>207.78</v>
      </c>
      <c r="M7070" s="31">
        <v>208.26</v>
      </c>
      <c r="N7070" s="31">
        <v>164.29759999999999</v>
      </c>
      <c r="O7070" s="31">
        <v>73.061899999999994</v>
      </c>
      <c r="P7070" s="31">
        <v>90.418099999999995</v>
      </c>
      <c r="Q7070" s="31">
        <v>2354.4222</v>
      </c>
      <c r="R7070" s="31">
        <v>99.512</v>
      </c>
      <c r="S7070" s="31">
        <v>98.9816</v>
      </c>
    </row>
    <row r="7071" spans="1:19" x14ac:dyDescent="0.35">
      <c r="A7071" s="2">
        <v>42767</v>
      </c>
      <c r="B7071" s="31">
        <v>322.39049999999997</v>
      </c>
      <c r="C7071" s="31">
        <v>946.55600000000004</v>
      </c>
      <c r="D7071" s="31">
        <v>305.72890000000001</v>
      </c>
      <c r="E7071" s="31">
        <v>531.01139999999998</v>
      </c>
      <c r="F7071" s="31">
        <v>99.528999999999996</v>
      </c>
      <c r="G7071" s="31">
        <v>447.59339999999997</v>
      </c>
      <c r="H7071" s="31">
        <v>7.9994379999999996</v>
      </c>
      <c r="I7071" s="31">
        <v>2740.3589999999999</v>
      </c>
      <c r="J7071" s="31">
        <v>4760.1930000000002</v>
      </c>
      <c r="K7071" s="31">
        <v>2929.3530000000001</v>
      </c>
      <c r="L7071" s="31">
        <v>207.78</v>
      </c>
      <c r="M7071" s="31">
        <v>208.32</v>
      </c>
      <c r="N7071" s="31">
        <v>165.44640000000001</v>
      </c>
      <c r="O7071" s="31">
        <v>72.471299999999999</v>
      </c>
      <c r="P7071" s="31">
        <v>90.0137</v>
      </c>
      <c r="Q7071" s="31">
        <v>2364.1931</v>
      </c>
      <c r="R7071" s="31">
        <v>99.641000000000005</v>
      </c>
      <c r="S7071" s="31">
        <v>98.2667</v>
      </c>
    </row>
    <row r="7072" spans="1:19" x14ac:dyDescent="0.35">
      <c r="A7072" s="2">
        <v>42768</v>
      </c>
      <c r="B7072" s="31">
        <v>321.0283</v>
      </c>
      <c r="C7072" s="31">
        <v>918.86199999999997</v>
      </c>
      <c r="D7072" s="31">
        <v>307.25220000000002</v>
      </c>
      <c r="E7072" s="31">
        <v>525.51400000000001</v>
      </c>
      <c r="F7072" s="31">
        <v>100.44329999999999</v>
      </c>
      <c r="G7072" s="31">
        <v>447.80930000000001</v>
      </c>
      <c r="H7072" s="31">
        <v>7.9046130000000003</v>
      </c>
      <c r="I7072" s="31">
        <v>2738.7130000000002</v>
      </c>
      <c r="J7072" s="31">
        <v>4761.9880000000003</v>
      </c>
      <c r="K7072" s="31">
        <v>2943.1239999999998</v>
      </c>
      <c r="L7072" s="31">
        <v>207.86</v>
      </c>
      <c r="M7072" s="31">
        <v>207.47</v>
      </c>
      <c r="N7072" s="31">
        <v>164.88409999999999</v>
      </c>
      <c r="O7072" s="31">
        <v>73.153000000000006</v>
      </c>
      <c r="P7072" s="31">
        <v>90.402000000000001</v>
      </c>
      <c r="Q7072" s="31">
        <v>2369.9095000000002</v>
      </c>
      <c r="R7072" s="31">
        <v>99.79</v>
      </c>
      <c r="S7072" s="31">
        <v>97.753200000000007</v>
      </c>
    </row>
    <row r="7073" spans="1:19" x14ac:dyDescent="0.35">
      <c r="A7073" s="2">
        <v>42769</v>
      </c>
      <c r="B7073" s="31">
        <v>322.44729999999998</v>
      </c>
      <c r="C7073" s="31">
        <v>931.33100000000002</v>
      </c>
      <c r="D7073" s="31">
        <v>305.27190000000002</v>
      </c>
      <c r="E7073" s="31">
        <v>515.34609999999998</v>
      </c>
      <c r="F7073" s="31">
        <v>100.5586</v>
      </c>
      <c r="G7073" s="31">
        <v>443.38409999999999</v>
      </c>
      <c r="H7073" s="31">
        <v>7.8590970000000002</v>
      </c>
      <c r="I7073" s="31">
        <v>2740.1770000000001</v>
      </c>
      <c r="J7073" s="31">
        <v>4758.3990000000003</v>
      </c>
      <c r="K7073" s="31">
        <v>2945.2979999999998</v>
      </c>
      <c r="L7073" s="31">
        <v>209.29</v>
      </c>
      <c r="M7073" s="31">
        <v>210.95</v>
      </c>
      <c r="N7073" s="31">
        <v>165.65530000000001</v>
      </c>
      <c r="O7073" s="31">
        <v>73.180899999999994</v>
      </c>
      <c r="P7073" s="31">
        <v>90.254599999999996</v>
      </c>
      <c r="Q7073" s="31">
        <v>2379.3910999999998</v>
      </c>
      <c r="R7073" s="31">
        <v>99.867999999999995</v>
      </c>
      <c r="S7073" s="31">
        <v>97.430899999999994</v>
      </c>
    </row>
    <row r="7074" spans="1:19" x14ac:dyDescent="0.35">
      <c r="A7074" s="2">
        <v>42772</v>
      </c>
      <c r="B7074" s="31">
        <v>316.26060000000001</v>
      </c>
      <c r="C7074" s="31">
        <v>905.31500000000005</v>
      </c>
      <c r="D7074" s="31">
        <v>303.59629999999999</v>
      </c>
      <c r="E7074" s="31">
        <v>521.96079999999995</v>
      </c>
      <c r="F7074" s="31">
        <v>101.4894</v>
      </c>
      <c r="G7074" s="31">
        <v>447.26960000000003</v>
      </c>
      <c r="H7074" s="31">
        <v>7.7642720000000001</v>
      </c>
      <c r="I7074" s="31">
        <v>2736.335</v>
      </c>
      <c r="J7074" s="31">
        <v>4783.527</v>
      </c>
      <c r="K7074" s="31">
        <v>2957.9810000000002</v>
      </c>
      <c r="L7074" s="31">
        <v>208.87</v>
      </c>
      <c r="M7074" s="31">
        <v>208.98</v>
      </c>
      <c r="N7074" s="31">
        <v>165.74369999999999</v>
      </c>
      <c r="O7074" s="31">
        <v>73.199700000000007</v>
      </c>
      <c r="P7074" s="31">
        <v>89.841999999999999</v>
      </c>
      <c r="Q7074" s="31">
        <v>2389.9395</v>
      </c>
      <c r="R7074" s="31">
        <v>99.906999999999996</v>
      </c>
      <c r="S7074" s="31">
        <v>99.021900000000002</v>
      </c>
    </row>
    <row r="7075" spans="1:19" x14ac:dyDescent="0.35">
      <c r="A7075" s="2">
        <v>42773</v>
      </c>
      <c r="B7075" s="31">
        <v>312.45780000000002</v>
      </c>
      <c r="C7075" s="31">
        <v>891.64800000000002</v>
      </c>
      <c r="D7075" s="31">
        <v>298.2647</v>
      </c>
      <c r="E7075" s="31">
        <v>517.20090000000005</v>
      </c>
      <c r="F7075" s="31">
        <v>101.8189</v>
      </c>
      <c r="G7075" s="31">
        <v>450.18380000000002</v>
      </c>
      <c r="H7075" s="31">
        <v>7.6049660000000001</v>
      </c>
      <c r="I7075" s="31">
        <v>2738.3470000000002</v>
      </c>
      <c r="J7075" s="31">
        <v>4790.1080000000002</v>
      </c>
      <c r="K7075" s="31">
        <v>2961.424</v>
      </c>
      <c r="L7075" s="31">
        <v>209.05</v>
      </c>
      <c r="M7075" s="31">
        <v>208.3</v>
      </c>
      <c r="N7075" s="31">
        <v>166.35429999999999</v>
      </c>
      <c r="O7075" s="31">
        <v>73.279799999999994</v>
      </c>
      <c r="P7075" s="31">
        <v>89.397300000000001</v>
      </c>
      <c r="Q7075" s="31">
        <v>2381.9013</v>
      </c>
      <c r="R7075" s="31">
        <v>100.26</v>
      </c>
      <c r="S7075" s="31">
        <v>98.991699999999994</v>
      </c>
    </row>
    <row r="7076" spans="1:19" x14ac:dyDescent="0.35">
      <c r="A7076" s="2">
        <v>42774</v>
      </c>
      <c r="B7076" s="31">
        <v>312.9341</v>
      </c>
      <c r="C7076" s="31">
        <v>926.28200000000004</v>
      </c>
      <c r="D7076" s="31">
        <v>301.1259</v>
      </c>
      <c r="E7076" s="31">
        <v>526.25369999999998</v>
      </c>
      <c r="F7076" s="31">
        <v>102.099</v>
      </c>
      <c r="G7076" s="31">
        <v>457.07760000000002</v>
      </c>
      <c r="H7076" s="31">
        <v>7.5640510000000001</v>
      </c>
      <c r="I7076" s="31">
        <v>2739.4450000000002</v>
      </c>
      <c r="J7076" s="31">
        <v>4799.6809999999996</v>
      </c>
      <c r="K7076" s="31">
        <v>2976.6439999999998</v>
      </c>
      <c r="L7076" s="31">
        <v>209.21</v>
      </c>
      <c r="M7076" s="31">
        <v>207.72</v>
      </c>
      <c r="N7076" s="31">
        <v>166.8202</v>
      </c>
      <c r="O7076" s="31">
        <v>73.558999999999997</v>
      </c>
      <c r="P7076" s="31">
        <v>89.555000000000007</v>
      </c>
      <c r="Q7076" s="31">
        <v>2386.7098999999998</v>
      </c>
      <c r="R7076" s="31">
        <v>100.28</v>
      </c>
      <c r="S7076" s="31">
        <v>100.1799</v>
      </c>
    </row>
    <row r="7077" spans="1:19" x14ac:dyDescent="0.35">
      <c r="A7077" s="2">
        <v>42775</v>
      </c>
      <c r="B7077" s="31">
        <v>315.86750000000001</v>
      </c>
      <c r="C7077" s="31">
        <v>934.98800000000006</v>
      </c>
      <c r="D7077" s="31">
        <v>301.27800000000002</v>
      </c>
      <c r="E7077" s="31">
        <v>519.82950000000005</v>
      </c>
      <c r="F7077" s="31">
        <v>101.8766</v>
      </c>
      <c r="G7077" s="31">
        <v>453.61599999999999</v>
      </c>
      <c r="H7077" s="31">
        <v>7.4982499999999996</v>
      </c>
      <c r="I7077" s="31">
        <v>2744.201</v>
      </c>
      <c r="J7077" s="31">
        <v>4782.9279999999999</v>
      </c>
      <c r="K7077" s="31">
        <v>2976.8249999999998</v>
      </c>
      <c r="L7077" s="31">
        <v>210.5</v>
      </c>
      <c r="M7077" s="31">
        <v>210.94</v>
      </c>
      <c r="N7077" s="31">
        <v>167.495</v>
      </c>
      <c r="O7077" s="31">
        <v>72.783900000000003</v>
      </c>
      <c r="P7077" s="31">
        <v>89.189800000000005</v>
      </c>
      <c r="Q7077" s="31">
        <v>2396.7867999999999</v>
      </c>
      <c r="R7077" s="31">
        <v>100.65</v>
      </c>
      <c r="S7077" s="31">
        <v>101.3781</v>
      </c>
    </row>
    <row r="7078" spans="1:19" x14ac:dyDescent="0.35">
      <c r="A7078" s="2">
        <v>42776</v>
      </c>
      <c r="B7078" s="31">
        <v>321.88490000000002</v>
      </c>
      <c r="C7078" s="31">
        <v>945.67200000000003</v>
      </c>
      <c r="D7078" s="31">
        <v>306.83920000000001</v>
      </c>
      <c r="E7078" s="31">
        <v>543.86900000000003</v>
      </c>
      <c r="F7078" s="31">
        <v>101.80249999999999</v>
      </c>
      <c r="G7078" s="31">
        <v>457.26350000000002</v>
      </c>
      <c r="H7078" s="31">
        <v>7.368449</v>
      </c>
      <c r="I7078" s="31">
        <v>2743.1039999999998</v>
      </c>
      <c r="J7078" s="31">
        <v>4777.5439999999999</v>
      </c>
      <c r="K7078" s="31">
        <v>2971.027</v>
      </c>
      <c r="L7078" s="31">
        <v>211.27</v>
      </c>
      <c r="M7078" s="31">
        <v>212.67</v>
      </c>
      <c r="N7078" s="31">
        <v>167.96100000000001</v>
      </c>
      <c r="O7078" s="31">
        <v>72.393500000000003</v>
      </c>
      <c r="P7078" s="31">
        <v>88.844200000000001</v>
      </c>
      <c r="Q7078" s="31">
        <v>2408.6597000000002</v>
      </c>
      <c r="R7078" s="31">
        <v>100.8</v>
      </c>
      <c r="S7078" s="31">
        <v>101.9924</v>
      </c>
    </row>
    <row r="7079" spans="1:19" x14ac:dyDescent="0.35">
      <c r="A7079" s="2">
        <v>42779</v>
      </c>
      <c r="B7079" s="31">
        <v>315.66050000000001</v>
      </c>
      <c r="C7079" s="31">
        <v>926.44200000000001</v>
      </c>
      <c r="D7079" s="31">
        <v>299.49160000000001</v>
      </c>
      <c r="E7079" s="31">
        <v>545.03909999999996</v>
      </c>
      <c r="F7079" s="31">
        <v>100.9706</v>
      </c>
      <c r="G7079" s="31">
        <v>455.40069999999997</v>
      </c>
      <c r="H7079" s="31">
        <v>7.219379</v>
      </c>
      <c r="I7079" s="31">
        <v>2741.8229999999999</v>
      </c>
      <c r="J7079" s="31">
        <v>4770.3639999999996</v>
      </c>
      <c r="K7079" s="31">
        <v>2968.3090000000002</v>
      </c>
      <c r="L7079" s="31">
        <v>212.51</v>
      </c>
      <c r="M7079" s="31">
        <v>213.28</v>
      </c>
      <c r="N7079" s="31">
        <v>169.00540000000001</v>
      </c>
      <c r="O7079" s="31">
        <v>72.185000000000002</v>
      </c>
      <c r="P7079" s="31">
        <v>88.691100000000006</v>
      </c>
      <c r="Q7079" s="31">
        <v>2422.2761999999998</v>
      </c>
      <c r="R7079" s="31">
        <v>100.96</v>
      </c>
      <c r="S7079" s="31">
        <v>103.1503</v>
      </c>
    </row>
    <row r="7080" spans="1:19" x14ac:dyDescent="0.35">
      <c r="A7080" s="2">
        <v>42780</v>
      </c>
      <c r="B7080" s="31">
        <v>317.52199999999999</v>
      </c>
      <c r="C7080" s="31">
        <v>929.02099999999996</v>
      </c>
      <c r="D7080" s="31">
        <v>303.2826</v>
      </c>
      <c r="E7080" s="31">
        <v>537.29169999999999</v>
      </c>
      <c r="F7080" s="31">
        <v>100.93770000000001</v>
      </c>
      <c r="G7080" s="31">
        <v>451.23450000000003</v>
      </c>
      <c r="H7080" s="31">
        <v>7.1443719999999997</v>
      </c>
      <c r="I7080" s="31">
        <v>2742.0059999999999</v>
      </c>
      <c r="J7080" s="31">
        <v>4756.6040000000003</v>
      </c>
      <c r="K7080" s="31">
        <v>2962.1480000000001</v>
      </c>
      <c r="L7080" s="31">
        <v>213.49</v>
      </c>
      <c r="M7080" s="31">
        <v>214.23</v>
      </c>
      <c r="N7080" s="31">
        <v>169.5436</v>
      </c>
      <c r="O7080" s="31">
        <v>71.856999999999999</v>
      </c>
      <c r="P7080" s="31">
        <v>88.340800000000002</v>
      </c>
      <c r="Q7080" s="31">
        <v>2418.6966000000002</v>
      </c>
      <c r="R7080" s="31">
        <v>101.25</v>
      </c>
      <c r="S7080" s="31">
        <v>103.3618</v>
      </c>
    </row>
    <row r="7081" spans="1:19" x14ac:dyDescent="0.35">
      <c r="A7081" s="2">
        <v>42781</v>
      </c>
      <c r="B7081" s="31">
        <v>316.4502</v>
      </c>
      <c r="C7081" s="31">
        <v>929.70500000000004</v>
      </c>
      <c r="D7081" s="31">
        <v>301.31130000000002</v>
      </c>
      <c r="E7081" s="31">
        <v>541.4221</v>
      </c>
      <c r="F7081" s="31">
        <v>101.572</v>
      </c>
      <c r="G7081" s="31">
        <v>457.96460000000002</v>
      </c>
      <c r="H7081" s="31">
        <v>7.4518990000000001</v>
      </c>
      <c r="I7081" s="31">
        <v>2742.7379999999998</v>
      </c>
      <c r="J7081" s="31">
        <v>4746.433</v>
      </c>
      <c r="K7081" s="31">
        <v>2959.9740000000002</v>
      </c>
      <c r="L7081" s="31">
        <v>214.71</v>
      </c>
      <c r="M7081" s="31">
        <v>215.29</v>
      </c>
      <c r="N7081" s="31">
        <v>170.6362</v>
      </c>
      <c r="O7081" s="31">
        <v>71.723799999999997</v>
      </c>
      <c r="P7081" s="31">
        <v>88.416700000000006</v>
      </c>
      <c r="Q7081" s="31">
        <v>2438.6275000000001</v>
      </c>
      <c r="R7081" s="31">
        <v>101.18</v>
      </c>
      <c r="S7081" s="31">
        <v>105.2649</v>
      </c>
    </row>
    <row r="7082" spans="1:19" x14ac:dyDescent="0.35">
      <c r="A7082" s="2">
        <v>42782</v>
      </c>
      <c r="B7082" s="31">
        <v>315.8861</v>
      </c>
      <c r="C7082" s="31">
        <v>919.178</v>
      </c>
      <c r="D7082" s="31">
        <v>299.33999999999997</v>
      </c>
      <c r="E7082" s="31">
        <v>535.39390000000003</v>
      </c>
      <c r="F7082" s="31">
        <v>102.2722</v>
      </c>
      <c r="G7082" s="31">
        <v>450.7004</v>
      </c>
      <c r="H7082" s="31">
        <v>7.6581669999999997</v>
      </c>
      <c r="I7082" s="31">
        <v>2741.8229999999999</v>
      </c>
      <c r="J7082" s="31">
        <v>4764.9799999999996</v>
      </c>
      <c r="K7082" s="31">
        <v>2969.7579999999998</v>
      </c>
      <c r="L7082" s="31">
        <v>214.27</v>
      </c>
      <c r="M7082" s="31">
        <v>214.31</v>
      </c>
      <c r="N7082" s="31">
        <v>170.33090000000001</v>
      </c>
      <c r="O7082" s="31">
        <v>72.563999999999993</v>
      </c>
      <c r="P7082" s="31">
        <v>89.219200000000001</v>
      </c>
      <c r="Q7082" s="31">
        <v>2448.7040999999999</v>
      </c>
      <c r="R7082" s="31">
        <v>100.44</v>
      </c>
      <c r="S7082" s="31">
        <v>105.3253</v>
      </c>
    </row>
    <row r="7083" spans="1:19" x14ac:dyDescent="0.35">
      <c r="A7083" s="2">
        <v>42783</v>
      </c>
      <c r="B7083" s="31">
        <v>316.50659999999999</v>
      </c>
      <c r="C7083" s="31">
        <v>917.125</v>
      </c>
      <c r="D7083" s="31">
        <v>298.73340000000002</v>
      </c>
      <c r="E7083" s="31">
        <v>532.00019999999995</v>
      </c>
      <c r="F7083" s="31">
        <v>102.0663</v>
      </c>
      <c r="G7083" s="31">
        <v>445.78640000000001</v>
      </c>
      <c r="H7083" s="31">
        <v>7.5006529999999998</v>
      </c>
      <c r="I7083" s="31">
        <v>2742.9209999999998</v>
      </c>
      <c r="J7083" s="31">
        <v>4774.5519999999997</v>
      </c>
      <c r="K7083" s="31">
        <v>2980.4490000000001</v>
      </c>
      <c r="L7083" s="31">
        <v>214.48</v>
      </c>
      <c r="M7083" s="31">
        <v>214.09</v>
      </c>
      <c r="N7083" s="31">
        <v>171.14240000000001</v>
      </c>
      <c r="O7083" s="31">
        <v>72.866500000000002</v>
      </c>
      <c r="P7083" s="31">
        <v>88.872699999999995</v>
      </c>
      <c r="Q7083" s="31">
        <v>2431.7125999999998</v>
      </c>
      <c r="R7083" s="31">
        <v>100.95</v>
      </c>
      <c r="S7083" s="31">
        <v>104.19750000000001</v>
      </c>
    </row>
    <row r="7084" spans="1:19" x14ac:dyDescent="0.35">
      <c r="A7084" s="2">
        <v>42786</v>
      </c>
      <c r="B7084" s="31">
        <v>316.50659999999999</v>
      </c>
      <c r="C7084" s="31">
        <v>917.125</v>
      </c>
      <c r="D7084" s="31">
        <v>298.73340000000002</v>
      </c>
      <c r="E7084" s="31">
        <v>532.00019999999995</v>
      </c>
      <c r="F7084" s="31">
        <v>102.0663</v>
      </c>
      <c r="G7084" s="31">
        <v>445.78640000000001</v>
      </c>
      <c r="H7084" s="31">
        <v>7.5006529999999998</v>
      </c>
      <c r="I7084" s="31">
        <v>2743.835</v>
      </c>
      <c r="J7084" s="31">
        <v>4774.5519999999997</v>
      </c>
      <c r="K7084" s="31">
        <v>2983.1660000000002</v>
      </c>
      <c r="L7084" s="31">
        <v>214.48</v>
      </c>
      <c r="M7084" s="31">
        <v>214.09</v>
      </c>
      <c r="N7084" s="31">
        <v>171.14240000000001</v>
      </c>
      <c r="O7084" s="31">
        <v>72.674300000000002</v>
      </c>
      <c r="P7084" s="31">
        <v>88.799000000000007</v>
      </c>
      <c r="Q7084" s="31">
        <v>2443.3705</v>
      </c>
      <c r="R7084" s="31">
        <v>100.95</v>
      </c>
      <c r="S7084" s="31">
        <v>105.2347</v>
      </c>
    </row>
    <row r="7085" spans="1:19" x14ac:dyDescent="0.35">
      <c r="A7085" s="2">
        <v>42787</v>
      </c>
      <c r="B7085" s="31">
        <v>320.17309999999998</v>
      </c>
      <c r="C7085" s="31">
        <v>907.38800000000003</v>
      </c>
      <c r="D7085" s="31">
        <v>305.70890000000003</v>
      </c>
      <c r="E7085" s="31">
        <v>540.97550000000001</v>
      </c>
      <c r="F7085" s="31">
        <v>102.0498</v>
      </c>
      <c r="G7085" s="31">
        <v>443.2226</v>
      </c>
      <c r="H7085" s="31">
        <v>7.485652</v>
      </c>
      <c r="I7085" s="31">
        <v>2744.018</v>
      </c>
      <c r="J7085" s="31">
        <v>4774.5519999999997</v>
      </c>
      <c r="K7085" s="31">
        <v>2980.0859999999998</v>
      </c>
      <c r="L7085" s="31">
        <v>215.59</v>
      </c>
      <c r="M7085" s="31">
        <v>215.56</v>
      </c>
      <c r="N7085" s="31">
        <v>171.7208</v>
      </c>
      <c r="O7085" s="31">
        <v>72.333500000000001</v>
      </c>
      <c r="P7085" s="31">
        <v>88.090199999999996</v>
      </c>
      <c r="Q7085" s="31">
        <v>2449.1842000000001</v>
      </c>
      <c r="R7085" s="31">
        <v>101.37</v>
      </c>
      <c r="S7085" s="31">
        <v>104.7474</v>
      </c>
    </row>
    <row r="7086" spans="1:19" x14ac:dyDescent="0.35">
      <c r="A7086" s="2">
        <v>42788</v>
      </c>
      <c r="B7086" s="31">
        <v>316.11169999999998</v>
      </c>
      <c r="C7086" s="31">
        <v>913.125</v>
      </c>
      <c r="D7086" s="31">
        <v>298.43009999999998</v>
      </c>
      <c r="E7086" s="31">
        <v>539.12239999999997</v>
      </c>
      <c r="F7086" s="31">
        <v>101.5885</v>
      </c>
      <c r="G7086" s="31">
        <v>441.62020000000001</v>
      </c>
      <c r="H7086" s="31">
        <v>7.4819019999999998</v>
      </c>
      <c r="I7086" s="31">
        <v>2746.0309999999999</v>
      </c>
      <c r="J7086" s="31">
        <v>4776.9459999999999</v>
      </c>
      <c r="K7086" s="31">
        <v>2990.5949999999998</v>
      </c>
      <c r="L7086" s="31">
        <v>215.67</v>
      </c>
      <c r="M7086" s="31">
        <v>214.87</v>
      </c>
      <c r="N7086" s="31">
        <v>171.9538</v>
      </c>
      <c r="O7086" s="31">
        <v>72.506699999999995</v>
      </c>
      <c r="P7086" s="31">
        <v>88.144999999999996</v>
      </c>
      <c r="Q7086" s="31">
        <v>2462.9578000000001</v>
      </c>
      <c r="R7086" s="31">
        <v>101.22</v>
      </c>
      <c r="S7086" s="31">
        <v>106.056</v>
      </c>
    </row>
    <row r="7087" spans="1:19" x14ac:dyDescent="0.35">
      <c r="A7087" s="2">
        <v>42789</v>
      </c>
      <c r="B7087" s="31">
        <v>320.51150000000001</v>
      </c>
      <c r="C7087" s="31">
        <v>919.86199999999997</v>
      </c>
      <c r="D7087" s="31">
        <v>304.6474</v>
      </c>
      <c r="E7087" s="31">
        <v>522.86860000000001</v>
      </c>
      <c r="F7087" s="31">
        <v>103.07940000000001</v>
      </c>
      <c r="G7087" s="31">
        <v>436.91980000000001</v>
      </c>
      <c r="H7087" s="31">
        <v>7.5981620000000003</v>
      </c>
      <c r="I7087" s="31">
        <v>2747.4940000000001</v>
      </c>
      <c r="J7087" s="31">
        <v>4787.576</v>
      </c>
      <c r="K7087" s="31">
        <v>3002.3719999999998</v>
      </c>
      <c r="L7087" s="31">
        <v>215.84</v>
      </c>
      <c r="M7087" s="31">
        <v>213.59</v>
      </c>
      <c r="N7087" s="31">
        <v>171.3432</v>
      </c>
      <c r="O7087" s="31">
        <v>72.999399999999994</v>
      </c>
      <c r="P7087" s="31">
        <v>88.543599999999998</v>
      </c>
      <c r="Q7087" s="31">
        <v>2465.9447</v>
      </c>
      <c r="R7087" s="31">
        <v>101.05</v>
      </c>
      <c r="S7087" s="31">
        <v>105.9192</v>
      </c>
    </row>
    <row r="7088" spans="1:19" x14ac:dyDescent="0.35">
      <c r="A7088" s="2">
        <v>42790</v>
      </c>
      <c r="B7088" s="31">
        <v>317.63470000000001</v>
      </c>
      <c r="C7088" s="31">
        <v>914.02</v>
      </c>
      <c r="D7088" s="31">
        <v>301.31130000000002</v>
      </c>
      <c r="E7088" s="31">
        <v>529.0308</v>
      </c>
      <c r="F7088" s="31">
        <v>103.6478</v>
      </c>
      <c r="G7088" s="31">
        <v>437.66759999999999</v>
      </c>
      <c r="H7088" s="31">
        <v>7.4781519999999997</v>
      </c>
      <c r="I7088" s="31">
        <v>2751.7020000000002</v>
      </c>
      <c r="J7088" s="31">
        <v>4810.0619999999999</v>
      </c>
      <c r="K7088" s="31">
        <v>3012.7</v>
      </c>
      <c r="L7088" s="31">
        <v>216.04</v>
      </c>
      <c r="M7088" s="31">
        <v>213.49</v>
      </c>
      <c r="N7088" s="31">
        <v>171.7047</v>
      </c>
      <c r="O7088" s="31">
        <v>73.162599999999998</v>
      </c>
      <c r="P7088" s="31">
        <v>88.343800000000002</v>
      </c>
      <c r="Q7088" s="31">
        <v>2443.7293</v>
      </c>
      <c r="R7088" s="31">
        <v>101.09</v>
      </c>
      <c r="S7088" s="31">
        <v>105.1401</v>
      </c>
    </row>
    <row r="7089" spans="1:19" x14ac:dyDescent="0.35">
      <c r="A7089" s="2">
        <v>42793</v>
      </c>
      <c r="B7089" s="31">
        <v>318.2552</v>
      </c>
      <c r="C7089" s="31">
        <v>916.75699999999995</v>
      </c>
      <c r="D7089" s="31">
        <v>302.9794</v>
      </c>
      <c r="E7089" s="31">
        <v>529.58900000000006</v>
      </c>
      <c r="F7089" s="31">
        <v>103.68899999999999</v>
      </c>
      <c r="G7089" s="31">
        <v>436.70620000000002</v>
      </c>
      <c r="H7089" s="31">
        <v>7.4331480000000001</v>
      </c>
      <c r="I7089" s="31">
        <v>2755.3609999999999</v>
      </c>
      <c r="J7089" s="31">
        <v>4791.1540000000005</v>
      </c>
      <c r="K7089" s="31">
        <v>3010.3449999999998</v>
      </c>
      <c r="L7089" s="31">
        <v>216.35</v>
      </c>
      <c r="M7089" s="31">
        <v>215.42</v>
      </c>
      <c r="N7089" s="31">
        <v>171.84129999999999</v>
      </c>
      <c r="O7089" s="31">
        <v>73.316999999999993</v>
      </c>
      <c r="P7089" s="31">
        <v>88.703999999999994</v>
      </c>
      <c r="Q7089" s="31">
        <v>2435.3782000000001</v>
      </c>
      <c r="R7089" s="31">
        <v>101.13</v>
      </c>
      <c r="S7089" s="31">
        <v>104.0733</v>
      </c>
    </row>
    <row r="7090" spans="1:19" x14ac:dyDescent="0.35">
      <c r="A7090" s="2">
        <v>42794</v>
      </c>
      <c r="B7090" s="31">
        <v>318.7629</v>
      </c>
      <c r="C7090" s="31">
        <v>910.28300000000002</v>
      </c>
      <c r="D7090" s="31">
        <v>298.43020000000001</v>
      </c>
      <c r="E7090" s="31">
        <v>533.11659999999995</v>
      </c>
      <c r="F7090" s="31">
        <v>103.2854</v>
      </c>
      <c r="G7090" s="31">
        <v>442.58170000000001</v>
      </c>
      <c r="H7090" s="31">
        <v>7.1593739999999997</v>
      </c>
      <c r="I7090" s="31">
        <v>2755.1779999999999</v>
      </c>
      <c r="J7090" s="31">
        <v>4790.5529999999999</v>
      </c>
      <c r="K7090" s="31">
        <v>3009.8009999999999</v>
      </c>
      <c r="L7090" s="31">
        <v>215.84</v>
      </c>
      <c r="M7090" s="31">
        <v>212.16</v>
      </c>
      <c r="N7090" s="31">
        <v>171.35120000000001</v>
      </c>
      <c r="O7090" s="31">
        <v>73.4589</v>
      </c>
      <c r="P7090" s="31">
        <v>88.813800000000001</v>
      </c>
      <c r="Q7090" s="31">
        <v>2425.2017999999998</v>
      </c>
      <c r="R7090" s="31">
        <v>101.12</v>
      </c>
      <c r="S7090" s="31">
        <v>103.7312</v>
      </c>
    </row>
    <row r="7091" spans="1:19" x14ac:dyDescent="0.35">
      <c r="A7091" s="2">
        <v>42795</v>
      </c>
      <c r="B7091" s="31">
        <v>317.91680000000002</v>
      </c>
      <c r="C7091" s="31">
        <v>883.22799999999995</v>
      </c>
      <c r="D7091" s="31">
        <v>302.82780000000002</v>
      </c>
      <c r="E7091" s="31">
        <v>536.86749999999995</v>
      </c>
      <c r="F7091" s="31">
        <v>102.96420000000001</v>
      </c>
      <c r="G7091" s="31">
        <v>449.41860000000003</v>
      </c>
      <c r="H7091" s="31">
        <v>7.1143700000000001</v>
      </c>
      <c r="I7091" s="31">
        <v>2753.165</v>
      </c>
      <c r="J7091" s="31">
        <v>4757.5050000000001</v>
      </c>
      <c r="K7091" s="31">
        <v>2989.5079999999998</v>
      </c>
      <c r="L7091" s="31">
        <v>218.65</v>
      </c>
      <c r="M7091" s="31">
        <v>216.36</v>
      </c>
      <c r="N7091" s="31">
        <v>173.07849999999999</v>
      </c>
      <c r="O7091" s="31">
        <v>72.198599999999999</v>
      </c>
      <c r="P7091" s="31">
        <v>88.225499999999997</v>
      </c>
      <c r="Q7091" s="31">
        <v>2431.0083</v>
      </c>
      <c r="R7091" s="31">
        <v>101.78</v>
      </c>
      <c r="S7091" s="31">
        <v>103.70099999999999</v>
      </c>
    </row>
    <row r="7092" spans="1:19" x14ac:dyDescent="0.35">
      <c r="A7092" s="2">
        <v>42796</v>
      </c>
      <c r="B7092" s="31">
        <v>310.69650000000001</v>
      </c>
      <c r="C7092" s="31">
        <v>864.96299999999997</v>
      </c>
      <c r="D7092" s="31">
        <v>295.3974</v>
      </c>
      <c r="E7092" s="31">
        <v>529.16480000000001</v>
      </c>
      <c r="F7092" s="31">
        <v>101.5556</v>
      </c>
      <c r="G7092" s="31">
        <v>443.22269999999997</v>
      </c>
      <c r="H7092" s="31">
        <v>7.2306299999999997</v>
      </c>
      <c r="I7092" s="31">
        <v>2753.8969999999999</v>
      </c>
      <c r="J7092" s="31">
        <v>4749.0929999999998</v>
      </c>
      <c r="K7092" s="31">
        <v>2983.71</v>
      </c>
      <c r="L7092" s="31">
        <v>217.59</v>
      </c>
      <c r="M7092" s="31">
        <v>213.48</v>
      </c>
      <c r="N7092" s="31">
        <v>172.3956</v>
      </c>
      <c r="O7092" s="31">
        <v>71.837599999999995</v>
      </c>
      <c r="P7092" s="31">
        <v>87.969899999999996</v>
      </c>
      <c r="Q7092" s="31">
        <v>2425.8422999999998</v>
      </c>
      <c r="R7092" s="31">
        <v>102.2</v>
      </c>
      <c r="S7092" s="31">
        <v>102.8858</v>
      </c>
    </row>
    <row r="7093" spans="1:19" x14ac:dyDescent="0.35">
      <c r="A7093" s="2">
        <v>42797</v>
      </c>
      <c r="B7093" s="31">
        <v>315.322</v>
      </c>
      <c r="C7093" s="31">
        <v>870.12099999999998</v>
      </c>
      <c r="D7093" s="31">
        <v>295.3974</v>
      </c>
      <c r="E7093" s="31">
        <v>527.98149999999998</v>
      </c>
      <c r="F7093" s="31">
        <v>101.0284</v>
      </c>
      <c r="G7093" s="31">
        <v>443.3295</v>
      </c>
      <c r="H7093" s="31">
        <v>7.3318890000000003</v>
      </c>
      <c r="I7093" s="31">
        <v>2755.5439999999999</v>
      </c>
      <c r="J7093" s="31">
        <v>4752.0969999999998</v>
      </c>
      <c r="K7093" s="31">
        <v>2971.96</v>
      </c>
      <c r="L7093" s="31">
        <v>217.53</v>
      </c>
      <c r="M7093" s="31">
        <v>213.11</v>
      </c>
      <c r="N7093" s="31">
        <v>172.62860000000001</v>
      </c>
      <c r="O7093" s="31">
        <v>71.773600000000002</v>
      </c>
      <c r="P7093" s="31">
        <v>88.266300000000001</v>
      </c>
      <c r="Q7093" s="31">
        <v>2411.9942000000001</v>
      </c>
      <c r="R7093" s="31">
        <v>101.54</v>
      </c>
      <c r="S7093" s="31">
        <v>102.18129999999999</v>
      </c>
    </row>
    <row r="7094" spans="1:19" x14ac:dyDescent="0.35">
      <c r="A7094" s="2">
        <v>42800</v>
      </c>
      <c r="B7094" s="31">
        <v>315.9425</v>
      </c>
      <c r="C7094" s="31">
        <v>880.22799999999995</v>
      </c>
      <c r="D7094" s="31">
        <v>297.21710000000002</v>
      </c>
      <c r="E7094" s="31">
        <v>522.55610000000001</v>
      </c>
      <c r="F7094" s="31">
        <v>100.946</v>
      </c>
      <c r="G7094" s="31">
        <v>443.22269999999997</v>
      </c>
      <c r="H7094" s="31">
        <v>7.2568820000000001</v>
      </c>
      <c r="I7094" s="31">
        <v>2755.3609999999999</v>
      </c>
      <c r="J7094" s="31">
        <v>4752.6980000000003</v>
      </c>
      <c r="K7094" s="31">
        <v>2974.5279999999998</v>
      </c>
      <c r="L7094" s="31">
        <v>217</v>
      </c>
      <c r="M7094" s="31">
        <v>211.82</v>
      </c>
      <c r="N7094" s="31">
        <v>172.27510000000001</v>
      </c>
      <c r="O7094" s="31">
        <v>72.224400000000003</v>
      </c>
      <c r="P7094" s="31">
        <v>88.560900000000004</v>
      </c>
      <c r="Q7094" s="31">
        <v>2420.6895</v>
      </c>
      <c r="R7094" s="31">
        <v>101.64</v>
      </c>
      <c r="S7094" s="31">
        <v>102.3121</v>
      </c>
    </row>
    <row r="7095" spans="1:19" x14ac:dyDescent="0.35">
      <c r="A7095" s="2">
        <v>42801</v>
      </c>
      <c r="B7095" s="31">
        <v>315.4348</v>
      </c>
      <c r="C7095" s="31">
        <v>884.17499999999995</v>
      </c>
      <c r="D7095" s="31">
        <v>297.82369999999997</v>
      </c>
      <c r="E7095" s="31">
        <v>514.80870000000004</v>
      </c>
      <c r="F7095" s="31">
        <v>100.1717</v>
      </c>
      <c r="G7095" s="31">
        <v>438.09500000000003</v>
      </c>
      <c r="H7095" s="31">
        <v>7.1893760000000002</v>
      </c>
      <c r="I7095" s="31">
        <v>2757.373</v>
      </c>
      <c r="J7095" s="31">
        <v>4747.29</v>
      </c>
      <c r="K7095" s="31">
        <v>2981.71</v>
      </c>
      <c r="L7095" s="31">
        <v>216.17</v>
      </c>
      <c r="M7095" s="31">
        <v>210.37</v>
      </c>
      <c r="N7095" s="31">
        <v>171.9136</v>
      </c>
      <c r="O7095" s="31">
        <v>72.081199999999995</v>
      </c>
      <c r="P7095" s="31">
        <v>88.412099999999995</v>
      </c>
      <c r="Q7095" s="31">
        <v>2426.0266999999999</v>
      </c>
      <c r="R7095" s="31">
        <v>101.81</v>
      </c>
      <c r="S7095" s="31">
        <v>103.1173</v>
      </c>
    </row>
    <row r="7096" spans="1:19" x14ac:dyDescent="0.35">
      <c r="A7096" s="2">
        <v>42802</v>
      </c>
      <c r="B7096" s="31">
        <v>299.6524</v>
      </c>
      <c r="C7096" s="31">
        <v>869.149</v>
      </c>
      <c r="D7096" s="31">
        <v>294.61250000000001</v>
      </c>
      <c r="E7096" s="31">
        <v>514.08989999999994</v>
      </c>
      <c r="F7096" s="31">
        <v>99.620099999999994</v>
      </c>
      <c r="G7096" s="31">
        <v>436.5994</v>
      </c>
      <c r="H7096" s="31">
        <v>7.1706240000000001</v>
      </c>
      <c r="I7096" s="31">
        <v>2755.817</v>
      </c>
      <c r="J7096" s="31">
        <v>4735.2730000000001</v>
      </c>
      <c r="K7096" s="31">
        <v>2966.92</v>
      </c>
      <c r="L7096" s="31">
        <v>215.96</v>
      </c>
      <c r="M7096" s="31">
        <v>208.99</v>
      </c>
      <c r="N7096" s="31">
        <v>172.33940000000001</v>
      </c>
      <c r="O7096" s="31">
        <v>71.658000000000001</v>
      </c>
      <c r="P7096" s="31">
        <v>88.202500000000001</v>
      </c>
      <c r="Q7096" s="31">
        <v>2422.0336000000002</v>
      </c>
      <c r="R7096" s="31">
        <v>102.07</v>
      </c>
      <c r="S7096" s="31">
        <v>103.4896</v>
      </c>
    </row>
    <row r="7097" spans="1:19" x14ac:dyDescent="0.35">
      <c r="A7097" s="2">
        <v>42803</v>
      </c>
      <c r="B7097" s="31">
        <v>294.49430000000001</v>
      </c>
      <c r="C7097" s="31">
        <v>853.96</v>
      </c>
      <c r="D7097" s="31">
        <v>280.4796</v>
      </c>
      <c r="E7097" s="31">
        <v>507.35019999999997</v>
      </c>
      <c r="F7097" s="31">
        <v>99.11</v>
      </c>
      <c r="G7097" s="31">
        <v>432.0059</v>
      </c>
      <c r="H7097" s="31">
        <v>7.1181190000000001</v>
      </c>
      <c r="I7097" s="31">
        <v>2751.511</v>
      </c>
      <c r="J7097" s="31">
        <v>4723.2550000000001</v>
      </c>
      <c r="K7097" s="31">
        <v>2957.491</v>
      </c>
      <c r="L7097" s="31">
        <v>216.16</v>
      </c>
      <c r="M7097" s="31">
        <v>208.16</v>
      </c>
      <c r="N7097" s="31">
        <v>172.4599</v>
      </c>
      <c r="O7097" s="31">
        <v>71.541700000000006</v>
      </c>
      <c r="P7097" s="31">
        <v>88.395700000000005</v>
      </c>
      <c r="Q7097" s="31">
        <v>2391.2505000000001</v>
      </c>
      <c r="R7097" s="31">
        <v>101.85</v>
      </c>
      <c r="S7097" s="31">
        <v>101.68810000000001</v>
      </c>
    </row>
    <row r="7098" spans="1:19" x14ac:dyDescent="0.35">
      <c r="A7098" s="2">
        <v>42804</v>
      </c>
      <c r="B7098" s="31">
        <v>289.84780000000001</v>
      </c>
      <c r="C7098" s="31">
        <v>841.38400000000001</v>
      </c>
      <c r="D7098" s="31">
        <v>278.9074</v>
      </c>
      <c r="E7098" s="31">
        <v>511.12540000000001</v>
      </c>
      <c r="F7098" s="31">
        <v>98.956999999999994</v>
      </c>
      <c r="G7098" s="31">
        <v>430.08300000000003</v>
      </c>
      <c r="H7098" s="31">
        <v>7.2531309999999998</v>
      </c>
      <c r="I7098" s="31">
        <v>2751.328</v>
      </c>
      <c r="J7098" s="31">
        <v>4730.4660000000003</v>
      </c>
      <c r="K7098" s="31">
        <v>2939.373</v>
      </c>
      <c r="L7098" s="31">
        <v>216.67</v>
      </c>
      <c r="M7098" s="31">
        <v>208.87</v>
      </c>
      <c r="N7098" s="31">
        <v>172.94990000000001</v>
      </c>
      <c r="O7098" s="31">
        <v>71.4649</v>
      </c>
      <c r="P7098" s="31">
        <v>89.018600000000006</v>
      </c>
      <c r="Q7098" s="31">
        <v>2399.5403000000001</v>
      </c>
      <c r="R7098" s="31">
        <v>101.25</v>
      </c>
      <c r="S7098" s="31">
        <v>101.4667</v>
      </c>
    </row>
    <row r="7099" spans="1:19" x14ac:dyDescent="0.35">
      <c r="A7099" s="2">
        <v>42807</v>
      </c>
      <c r="B7099" s="31">
        <v>289.64550000000003</v>
      </c>
      <c r="C7099" s="31">
        <v>832.85900000000004</v>
      </c>
      <c r="D7099" s="31">
        <v>276.31009999999998</v>
      </c>
      <c r="E7099" s="31">
        <v>516.76030000000003</v>
      </c>
      <c r="F7099" s="31">
        <v>99.103300000000004</v>
      </c>
      <c r="G7099" s="31">
        <v>429.86930000000001</v>
      </c>
      <c r="H7099" s="31">
        <v>7.5644080000000002</v>
      </c>
      <c r="I7099" s="31">
        <v>2750.5940000000001</v>
      </c>
      <c r="J7099" s="31">
        <v>4722.0540000000001</v>
      </c>
      <c r="K7099" s="31">
        <v>2942.701</v>
      </c>
      <c r="L7099" s="31">
        <v>216.96</v>
      </c>
      <c r="M7099" s="31">
        <v>209.91</v>
      </c>
      <c r="N7099" s="31">
        <v>173.3783</v>
      </c>
      <c r="O7099" s="31">
        <v>71.658299999999997</v>
      </c>
      <c r="P7099" s="31">
        <v>89.120500000000007</v>
      </c>
      <c r="Q7099" s="31">
        <v>2431.4832999999999</v>
      </c>
      <c r="R7099" s="31">
        <v>101.31</v>
      </c>
      <c r="S7099" s="31">
        <v>103.2179</v>
      </c>
    </row>
    <row r="7100" spans="1:19" x14ac:dyDescent="0.35">
      <c r="A7100" s="2">
        <v>42808</v>
      </c>
      <c r="B7100" s="31">
        <v>286.95060000000001</v>
      </c>
      <c r="C7100" s="31">
        <v>832.39200000000005</v>
      </c>
      <c r="D7100" s="31">
        <v>271.78539999999998</v>
      </c>
      <c r="E7100" s="31">
        <v>518.87909999999999</v>
      </c>
      <c r="F7100" s="31">
        <v>99.0458</v>
      </c>
      <c r="G7100" s="31">
        <v>426.98500000000001</v>
      </c>
      <c r="H7100" s="31">
        <v>7.7181709999999999</v>
      </c>
      <c r="I7100" s="31">
        <v>2752.0619999999999</v>
      </c>
      <c r="J7100" s="31">
        <v>4725.058</v>
      </c>
      <c r="K7100" s="31">
        <v>2949.5410000000002</v>
      </c>
      <c r="L7100" s="31">
        <v>216.16</v>
      </c>
      <c r="M7100" s="31">
        <v>208.67</v>
      </c>
      <c r="N7100" s="31">
        <v>172.934</v>
      </c>
      <c r="O7100" s="31">
        <v>71.674599999999998</v>
      </c>
      <c r="P7100" s="31">
        <v>88.920599999999993</v>
      </c>
      <c r="Q7100" s="31">
        <v>2435.4198999999999</v>
      </c>
      <c r="R7100" s="31">
        <v>101.7</v>
      </c>
      <c r="S7100" s="31">
        <v>103.6909</v>
      </c>
    </row>
    <row r="7101" spans="1:19" x14ac:dyDescent="0.35">
      <c r="A7101" s="2">
        <v>42809</v>
      </c>
      <c r="B7101" s="31">
        <v>291.779</v>
      </c>
      <c r="C7101" s="31">
        <v>833.43100000000004</v>
      </c>
      <c r="D7101" s="31">
        <v>275.85770000000002</v>
      </c>
      <c r="E7101" s="31">
        <v>522.84900000000005</v>
      </c>
      <c r="F7101" s="31">
        <v>98.881600000000006</v>
      </c>
      <c r="G7101" s="31">
        <v>426.45089999999999</v>
      </c>
      <c r="H7101" s="31">
        <v>7.6806679999999998</v>
      </c>
      <c r="I7101" s="31">
        <v>2750.777</v>
      </c>
      <c r="J7101" s="31">
        <v>4758.1059999999998</v>
      </c>
      <c r="K7101" s="31">
        <v>2959.34</v>
      </c>
      <c r="L7101" s="31">
        <v>217.76</v>
      </c>
      <c r="M7101" s="31">
        <v>211.89</v>
      </c>
      <c r="N7101" s="31">
        <v>174.01769999999999</v>
      </c>
      <c r="O7101" s="31">
        <v>71.639700000000005</v>
      </c>
      <c r="P7101" s="31">
        <v>88.797499999999999</v>
      </c>
      <c r="Q7101" s="31">
        <v>2444.7793000000001</v>
      </c>
      <c r="R7101" s="31">
        <v>100.74</v>
      </c>
      <c r="S7101" s="31">
        <v>103.389</v>
      </c>
    </row>
    <row r="7102" spans="1:19" x14ac:dyDescent="0.35">
      <c r="A7102" s="2">
        <v>42810</v>
      </c>
      <c r="B7102" s="31">
        <v>291.38600000000002</v>
      </c>
      <c r="C7102" s="31">
        <v>837.64</v>
      </c>
      <c r="D7102" s="31">
        <v>275.85770000000002</v>
      </c>
      <c r="E7102" s="31">
        <v>526.88580000000002</v>
      </c>
      <c r="F7102" s="31">
        <v>101.0501</v>
      </c>
      <c r="G7102" s="31">
        <v>427.94650000000001</v>
      </c>
      <c r="H7102" s="31">
        <v>7.6019110000000003</v>
      </c>
      <c r="I7102" s="31">
        <v>2755.5479999999998</v>
      </c>
      <c r="J7102" s="31">
        <v>4752.6980000000003</v>
      </c>
      <c r="K7102" s="31">
        <v>2952.4989999999998</v>
      </c>
      <c r="L7102" s="31">
        <v>217.63</v>
      </c>
      <c r="M7102" s="31">
        <v>212.46</v>
      </c>
      <c r="N7102" s="31">
        <v>173.88130000000001</v>
      </c>
      <c r="O7102" s="31">
        <v>72.666600000000003</v>
      </c>
      <c r="P7102" s="31">
        <v>89.667400000000001</v>
      </c>
      <c r="Q7102" s="31">
        <v>2495.9944999999998</v>
      </c>
      <c r="R7102" s="31">
        <v>100.36</v>
      </c>
      <c r="S7102" s="31">
        <v>106.0359</v>
      </c>
    </row>
    <row r="7103" spans="1:19" x14ac:dyDescent="0.35">
      <c r="A7103" s="2">
        <v>42811</v>
      </c>
      <c r="B7103" s="31">
        <v>291.66669999999999</v>
      </c>
      <c r="C7103" s="31">
        <v>839.09500000000003</v>
      </c>
      <c r="D7103" s="31">
        <v>276.61180000000002</v>
      </c>
      <c r="E7103" s="31">
        <v>529.22760000000005</v>
      </c>
      <c r="F7103" s="31">
        <v>101.29649999999999</v>
      </c>
      <c r="G7103" s="31">
        <v>427.30549999999999</v>
      </c>
      <c r="H7103" s="31">
        <v>7.5494060000000003</v>
      </c>
      <c r="I7103" s="31">
        <v>2754.8139999999999</v>
      </c>
      <c r="J7103" s="31">
        <v>4758.7070000000003</v>
      </c>
      <c r="K7103" s="31">
        <v>2954.348</v>
      </c>
      <c r="L7103" s="31">
        <v>217.27</v>
      </c>
      <c r="M7103" s="31">
        <v>213.16</v>
      </c>
      <c r="N7103" s="31">
        <v>173.67250000000001</v>
      </c>
      <c r="O7103" s="31">
        <v>72.885400000000004</v>
      </c>
      <c r="P7103" s="31">
        <v>89.705699999999993</v>
      </c>
      <c r="Q7103" s="31">
        <v>2502.0603000000001</v>
      </c>
      <c r="R7103" s="31">
        <v>100.3</v>
      </c>
      <c r="S7103" s="31">
        <v>105.5427</v>
      </c>
    </row>
    <row r="7104" spans="1:19" x14ac:dyDescent="0.35">
      <c r="A7104" s="2">
        <v>42814</v>
      </c>
      <c r="B7104" s="31">
        <v>290.76839999999999</v>
      </c>
      <c r="C7104" s="31">
        <v>844.29100000000005</v>
      </c>
      <c r="D7104" s="31">
        <v>277.66759999999999</v>
      </c>
      <c r="E7104" s="31">
        <v>524.03099999999995</v>
      </c>
      <c r="F7104" s="31">
        <v>101.6251</v>
      </c>
      <c r="G7104" s="31">
        <v>427.09179999999998</v>
      </c>
      <c r="H7104" s="31">
        <v>7.9356900000000001</v>
      </c>
      <c r="I7104" s="31">
        <v>2754.8139999999999</v>
      </c>
      <c r="J7104" s="31">
        <v>4768.3209999999999</v>
      </c>
      <c r="K7104" s="31">
        <v>2953.6080000000002</v>
      </c>
      <c r="L7104" s="31">
        <v>216.82</v>
      </c>
      <c r="M7104" s="31">
        <v>211.92</v>
      </c>
      <c r="N7104" s="31">
        <v>173.99359999999999</v>
      </c>
      <c r="O7104" s="31">
        <v>72.939899999999994</v>
      </c>
      <c r="P7104" s="31">
        <v>89.800200000000004</v>
      </c>
      <c r="Q7104" s="31">
        <v>2519.4895000000001</v>
      </c>
      <c r="R7104" s="31">
        <v>100.41</v>
      </c>
      <c r="S7104" s="31">
        <v>106.7504</v>
      </c>
    </row>
    <row r="7105" spans="1:19" x14ac:dyDescent="0.35">
      <c r="A7105" s="2">
        <v>42815</v>
      </c>
      <c r="B7105" s="31">
        <v>287.39980000000003</v>
      </c>
      <c r="C7105" s="31">
        <v>840.23800000000006</v>
      </c>
      <c r="D7105" s="31">
        <v>274.65109999999999</v>
      </c>
      <c r="E7105" s="31">
        <v>514.66369999999995</v>
      </c>
      <c r="F7105" s="31">
        <v>102.6437</v>
      </c>
      <c r="G7105" s="31">
        <v>427.94639999999998</v>
      </c>
      <c r="H7105" s="31">
        <v>8.0782019999999992</v>
      </c>
      <c r="I7105" s="31">
        <v>2757.3829999999998</v>
      </c>
      <c r="J7105" s="31">
        <v>4779.1369999999997</v>
      </c>
      <c r="K7105" s="31">
        <v>2949.5410000000002</v>
      </c>
      <c r="L7105" s="31">
        <v>214.25</v>
      </c>
      <c r="M7105" s="31">
        <v>206.19</v>
      </c>
      <c r="N7105" s="31">
        <v>171.41669999999999</v>
      </c>
      <c r="O7105" s="31">
        <v>73.392399999999995</v>
      </c>
      <c r="P7105" s="31">
        <v>90.2654</v>
      </c>
      <c r="Q7105" s="31">
        <v>2521.3227999999999</v>
      </c>
      <c r="R7105" s="31">
        <v>99.813000000000002</v>
      </c>
      <c r="S7105" s="31">
        <v>107.07250000000001</v>
      </c>
    </row>
    <row r="7106" spans="1:19" x14ac:dyDescent="0.35">
      <c r="A7106" s="2">
        <v>42816</v>
      </c>
      <c r="B7106" s="31">
        <v>285.60320000000002</v>
      </c>
      <c r="C7106" s="31">
        <v>837.9</v>
      </c>
      <c r="D7106" s="31">
        <v>271.03129999999999</v>
      </c>
      <c r="E7106" s="31">
        <v>517.65229999999997</v>
      </c>
      <c r="F7106" s="31">
        <v>102.9066</v>
      </c>
      <c r="G7106" s="31">
        <v>427.1986</v>
      </c>
      <c r="H7106" s="31">
        <v>8.1194559999999996</v>
      </c>
      <c r="I7106" s="31">
        <v>2760.1350000000002</v>
      </c>
      <c r="J7106" s="31">
        <v>4788.7510000000002</v>
      </c>
      <c r="K7106" s="31">
        <v>2961.373</v>
      </c>
      <c r="L7106" s="31">
        <v>214.29</v>
      </c>
      <c r="M7106" s="31">
        <v>205.73</v>
      </c>
      <c r="N7106" s="31">
        <v>172.2998</v>
      </c>
      <c r="O7106" s="31">
        <v>73.908699999999996</v>
      </c>
      <c r="P7106" s="31">
        <v>90.190899999999999</v>
      </c>
      <c r="Q7106" s="31">
        <v>2505.9546</v>
      </c>
      <c r="R7106" s="31">
        <v>99.677000000000007</v>
      </c>
      <c r="S7106" s="31">
        <v>105.12</v>
      </c>
    </row>
    <row r="7107" spans="1:19" x14ac:dyDescent="0.35">
      <c r="A7107" s="2">
        <v>42817</v>
      </c>
      <c r="B7107" s="31">
        <v>284.42419999999998</v>
      </c>
      <c r="C7107" s="31">
        <v>832.08</v>
      </c>
      <c r="D7107" s="31">
        <v>272.84120000000001</v>
      </c>
      <c r="E7107" s="31">
        <v>519.16890000000001</v>
      </c>
      <c r="F7107" s="31">
        <v>102.6848</v>
      </c>
      <c r="G7107" s="31">
        <v>423.4597</v>
      </c>
      <c r="H7107" s="31">
        <v>8.1607099999999999</v>
      </c>
      <c r="I7107" s="31">
        <v>2761.2359999999999</v>
      </c>
      <c r="J7107" s="31">
        <v>4783.9440000000004</v>
      </c>
      <c r="K7107" s="31">
        <v>2958.23</v>
      </c>
      <c r="L7107" s="31">
        <v>214.05</v>
      </c>
      <c r="M7107" s="31">
        <v>207.04</v>
      </c>
      <c r="N7107" s="31">
        <v>171.9385</v>
      </c>
      <c r="O7107" s="31">
        <v>73.875900000000001</v>
      </c>
      <c r="P7107" s="31">
        <v>90.078299999999999</v>
      </c>
      <c r="Q7107" s="31">
        <v>2508.5913999999998</v>
      </c>
      <c r="R7107" s="31">
        <v>99.76</v>
      </c>
      <c r="S7107" s="31">
        <v>105.5528</v>
      </c>
    </row>
    <row r="7108" spans="1:19" x14ac:dyDescent="0.35">
      <c r="A7108" s="2">
        <v>42818</v>
      </c>
      <c r="B7108" s="31">
        <v>285.88389999999998</v>
      </c>
      <c r="C7108" s="31">
        <v>839.40700000000004</v>
      </c>
      <c r="D7108" s="31">
        <v>271.93630000000002</v>
      </c>
      <c r="E7108" s="31">
        <v>517.29539999999997</v>
      </c>
      <c r="F7108" s="31">
        <v>102.81619999999999</v>
      </c>
      <c r="G7108" s="31">
        <v>416.94330000000002</v>
      </c>
      <c r="H7108" s="31">
        <v>7.9919450000000003</v>
      </c>
      <c r="I7108" s="31">
        <v>2759.5839999999998</v>
      </c>
      <c r="J7108" s="31">
        <v>4788.7510000000002</v>
      </c>
      <c r="K7108" s="31">
        <v>2961.7429999999999</v>
      </c>
      <c r="L7108" s="31">
        <v>214.49</v>
      </c>
      <c r="M7108" s="31">
        <v>207.66</v>
      </c>
      <c r="N7108" s="31">
        <v>172.71719999999999</v>
      </c>
      <c r="O7108" s="31">
        <v>73.935699999999997</v>
      </c>
      <c r="P7108" s="31">
        <v>90.222899999999996</v>
      </c>
      <c r="Q7108" s="31">
        <v>2511.7782000000002</v>
      </c>
      <c r="R7108" s="31">
        <v>99.626999999999995</v>
      </c>
      <c r="S7108" s="31">
        <v>105.6494</v>
      </c>
    </row>
    <row r="7109" spans="1:19" x14ac:dyDescent="0.35">
      <c r="A7109" s="2">
        <v>42821</v>
      </c>
      <c r="B7109" s="31">
        <v>285.77159999999998</v>
      </c>
      <c r="C7109" s="31">
        <v>845.07100000000003</v>
      </c>
      <c r="D7109" s="31">
        <v>273.2937</v>
      </c>
      <c r="E7109" s="31">
        <v>513.41470000000004</v>
      </c>
      <c r="F7109" s="31">
        <v>103.3994</v>
      </c>
      <c r="G7109" s="31">
        <v>415.12729999999999</v>
      </c>
      <c r="H7109" s="31">
        <v>8.0632009999999994</v>
      </c>
      <c r="I7109" s="31">
        <v>2761.0520000000001</v>
      </c>
      <c r="J7109" s="31">
        <v>4794.1589999999997</v>
      </c>
      <c r="K7109" s="31">
        <v>2962.4830000000002</v>
      </c>
      <c r="L7109" s="31">
        <v>213.9</v>
      </c>
      <c r="M7109" s="31">
        <v>208.01</v>
      </c>
      <c r="N7109" s="31">
        <v>172.7253</v>
      </c>
      <c r="O7109" s="31">
        <v>74.349599999999995</v>
      </c>
      <c r="P7109" s="31">
        <v>90.873400000000004</v>
      </c>
      <c r="Q7109" s="31">
        <v>2502.7932999999998</v>
      </c>
      <c r="R7109" s="31">
        <v>99.165999999999997</v>
      </c>
      <c r="S7109" s="31">
        <v>104.5988</v>
      </c>
    </row>
    <row r="7110" spans="1:19" x14ac:dyDescent="0.35">
      <c r="A7110" s="2">
        <v>42822</v>
      </c>
      <c r="B7110" s="31">
        <v>288.69110000000001</v>
      </c>
      <c r="C7110" s="31">
        <v>850.31899999999996</v>
      </c>
      <c r="D7110" s="31">
        <v>278.27089999999998</v>
      </c>
      <c r="E7110" s="31">
        <v>523.58489999999995</v>
      </c>
      <c r="F7110" s="31">
        <v>103.3994</v>
      </c>
      <c r="G7110" s="31">
        <v>415.34100000000001</v>
      </c>
      <c r="H7110" s="31">
        <v>7.9844439999999999</v>
      </c>
      <c r="I7110" s="31">
        <v>2760.6849999999999</v>
      </c>
      <c r="J7110" s="31">
        <v>4782.1409999999996</v>
      </c>
      <c r="K7110" s="31">
        <v>2968.7689999999998</v>
      </c>
      <c r="L7110" s="31">
        <v>215.09</v>
      </c>
      <c r="M7110" s="31">
        <v>209.1</v>
      </c>
      <c r="N7110" s="31">
        <v>173.56010000000001</v>
      </c>
      <c r="O7110" s="31">
        <v>74.461399999999998</v>
      </c>
      <c r="P7110" s="31">
        <v>90.7286</v>
      </c>
      <c r="Q7110" s="31">
        <v>2514.7482</v>
      </c>
      <c r="R7110" s="31">
        <v>99.712000000000003</v>
      </c>
      <c r="S7110" s="31">
        <v>104.9148</v>
      </c>
    </row>
    <row r="7111" spans="1:19" x14ac:dyDescent="0.35">
      <c r="A7111" s="2">
        <v>42823</v>
      </c>
      <c r="B7111" s="31">
        <v>294.97919999999999</v>
      </c>
      <c r="C7111" s="31">
        <v>869.54499999999996</v>
      </c>
      <c r="D7111" s="31">
        <v>280.5333</v>
      </c>
      <c r="E7111" s="31">
        <v>526.66269999999997</v>
      </c>
      <c r="F7111" s="31">
        <v>103.2351</v>
      </c>
      <c r="G7111" s="31">
        <v>414.0591</v>
      </c>
      <c r="H7111" s="31">
        <v>7.8231799999999998</v>
      </c>
      <c r="I7111" s="31">
        <v>2760.6849999999999</v>
      </c>
      <c r="J7111" s="31">
        <v>4790.5529999999999</v>
      </c>
      <c r="K7111" s="31">
        <v>2978.9369999999999</v>
      </c>
      <c r="L7111" s="31">
        <v>215.61</v>
      </c>
      <c r="M7111" s="31">
        <v>210.28</v>
      </c>
      <c r="N7111" s="31">
        <v>174.5556</v>
      </c>
      <c r="O7111" s="31">
        <v>73.932299999999998</v>
      </c>
      <c r="P7111" s="31">
        <v>89.740300000000005</v>
      </c>
      <c r="Q7111" s="31">
        <v>2519.3834000000002</v>
      </c>
      <c r="R7111" s="31">
        <v>99.998000000000005</v>
      </c>
      <c r="S7111" s="31">
        <v>105.07170000000001</v>
      </c>
    </row>
    <row r="7112" spans="1:19" x14ac:dyDescent="0.35">
      <c r="A7112" s="2">
        <v>42824</v>
      </c>
      <c r="B7112" s="31">
        <v>298.29169999999999</v>
      </c>
      <c r="C7112" s="31">
        <v>874.89700000000005</v>
      </c>
      <c r="D7112" s="31">
        <v>284.4547</v>
      </c>
      <c r="E7112" s="31">
        <v>531.07870000000003</v>
      </c>
      <c r="F7112" s="31">
        <v>102.5123</v>
      </c>
      <c r="G7112" s="31">
        <v>411.49529999999999</v>
      </c>
      <c r="H7112" s="31">
        <v>7.8606829999999999</v>
      </c>
      <c r="I7112" s="31">
        <v>2759.2170000000001</v>
      </c>
      <c r="J7112" s="31">
        <v>4781.54</v>
      </c>
      <c r="K7112" s="31">
        <v>2984.299</v>
      </c>
      <c r="L7112" s="31">
        <v>216.3</v>
      </c>
      <c r="M7112" s="31">
        <v>211.75</v>
      </c>
      <c r="N7112" s="31">
        <v>174.60380000000001</v>
      </c>
      <c r="O7112" s="31">
        <v>73.742599999999996</v>
      </c>
      <c r="P7112" s="31">
        <v>89.590800000000002</v>
      </c>
      <c r="Q7112" s="31">
        <v>2513.4908999999998</v>
      </c>
      <c r="R7112" s="31">
        <v>100.41</v>
      </c>
      <c r="S7112" s="31">
        <v>104.2469</v>
      </c>
    </row>
    <row r="7113" spans="1:19" x14ac:dyDescent="0.35">
      <c r="A7113" s="2">
        <v>42825</v>
      </c>
      <c r="B7113" s="31">
        <v>300.53739999999999</v>
      </c>
      <c r="C7113" s="31">
        <v>884.92600000000004</v>
      </c>
      <c r="D7113" s="31">
        <v>284.15309999999999</v>
      </c>
      <c r="E7113" s="31">
        <v>520.37329999999997</v>
      </c>
      <c r="F7113" s="31">
        <v>102.7752</v>
      </c>
      <c r="G7113" s="31">
        <v>404.23110000000003</v>
      </c>
      <c r="H7113" s="31">
        <v>7.8569329999999997</v>
      </c>
      <c r="I7113" s="31">
        <v>2757.5659999999998</v>
      </c>
      <c r="J7113" s="31">
        <v>4789.9530000000004</v>
      </c>
      <c r="K7113" s="31">
        <v>2983.9290000000001</v>
      </c>
      <c r="L7113" s="31">
        <v>215.81</v>
      </c>
      <c r="M7113" s="31">
        <v>212.23</v>
      </c>
      <c r="N7113" s="31">
        <v>174.63589999999999</v>
      </c>
      <c r="O7113" s="31">
        <v>73.651200000000003</v>
      </c>
      <c r="P7113" s="31">
        <v>89.2577</v>
      </c>
      <c r="Q7113" s="31">
        <v>2484.7123000000001</v>
      </c>
      <c r="R7113" s="31">
        <v>100.35</v>
      </c>
      <c r="S7113" s="31">
        <v>103.4825</v>
      </c>
    </row>
    <row r="7114" spans="1:19" x14ac:dyDescent="0.35">
      <c r="A7114" s="2">
        <v>42828</v>
      </c>
      <c r="B7114" s="31">
        <v>298.2355</v>
      </c>
      <c r="C7114" s="31">
        <v>880.09400000000005</v>
      </c>
      <c r="D7114" s="31">
        <v>284.60559999999998</v>
      </c>
      <c r="E7114" s="31">
        <v>512.72339999999997</v>
      </c>
      <c r="F7114" s="31">
        <v>103.0052</v>
      </c>
      <c r="G7114" s="31">
        <v>400.91950000000003</v>
      </c>
      <c r="H7114" s="31">
        <v>7.9019370000000002</v>
      </c>
      <c r="I7114" s="31">
        <v>2756.4650000000001</v>
      </c>
      <c r="J7114" s="31">
        <v>4807.9790000000003</v>
      </c>
      <c r="K7114" s="31">
        <v>2996.3159999999998</v>
      </c>
      <c r="L7114" s="31">
        <v>215.52</v>
      </c>
      <c r="M7114" s="31">
        <v>209.88</v>
      </c>
      <c r="N7114" s="31">
        <v>174.50739999999999</v>
      </c>
      <c r="O7114" s="31">
        <v>73.940899999999999</v>
      </c>
      <c r="P7114" s="31">
        <v>88.895200000000003</v>
      </c>
      <c r="Q7114" s="31">
        <v>2502.3202000000001</v>
      </c>
      <c r="R7114" s="31">
        <v>100.54</v>
      </c>
      <c r="S7114" s="31">
        <v>103.73390000000001</v>
      </c>
    </row>
    <row r="7115" spans="1:19" x14ac:dyDescent="0.35">
      <c r="A7115" s="2">
        <v>42829</v>
      </c>
      <c r="B7115" s="31">
        <v>304.13060000000002</v>
      </c>
      <c r="C7115" s="31">
        <v>894.64300000000003</v>
      </c>
      <c r="D7115" s="31">
        <v>288.97949999999997</v>
      </c>
      <c r="E7115" s="31">
        <v>514.90909999999997</v>
      </c>
      <c r="F7115" s="31">
        <v>103.36660000000001</v>
      </c>
      <c r="G7115" s="31">
        <v>400.70580000000001</v>
      </c>
      <c r="H7115" s="31">
        <v>7.9131879999999999</v>
      </c>
      <c r="I7115" s="31">
        <v>2759.768</v>
      </c>
      <c r="J7115" s="31">
        <v>4807.9790000000003</v>
      </c>
      <c r="K7115" s="31">
        <v>3004.45</v>
      </c>
      <c r="L7115" s="31">
        <v>215.57</v>
      </c>
      <c r="M7115" s="31">
        <v>209.73</v>
      </c>
      <c r="N7115" s="31">
        <v>174.8125</v>
      </c>
      <c r="O7115" s="31">
        <v>74.242999999999995</v>
      </c>
      <c r="P7115" s="31">
        <v>88.979100000000003</v>
      </c>
      <c r="Q7115" s="31">
        <v>2502.5672</v>
      </c>
      <c r="R7115" s="31">
        <v>100.54</v>
      </c>
      <c r="S7115" s="31">
        <v>103.73390000000001</v>
      </c>
    </row>
    <row r="7116" spans="1:19" x14ac:dyDescent="0.35">
      <c r="A7116" s="2">
        <v>42830</v>
      </c>
      <c r="B7116" s="31">
        <v>305.19729999999998</v>
      </c>
      <c r="C7116" s="31">
        <v>891.31799999999998</v>
      </c>
      <c r="D7116" s="31">
        <v>290.9402</v>
      </c>
      <c r="E7116" s="31">
        <v>525.07929999999999</v>
      </c>
      <c r="F7116" s="31">
        <v>102.5534</v>
      </c>
      <c r="G7116" s="31">
        <v>403.48329999999999</v>
      </c>
      <c r="H7116" s="31">
        <v>7.916938</v>
      </c>
      <c r="I7116" s="31">
        <v>2759.951</v>
      </c>
      <c r="J7116" s="31">
        <v>4808.58</v>
      </c>
      <c r="K7116" s="31">
        <v>3002.047</v>
      </c>
      <c r="L7116" s="31">
        <v>214.65</v>
      </c>
      <c r="M7116" s="31">
        <v>206.52</v>
      </c>
      <c r="N7116" s="31">
        <v>173.92140000000001</v>
      </c>
      <c r="O7116" s="31">
        <v>73.805999999999997</v>
      </c>
      <c r="P7116" s="31">
        <v>88.972099999999998</v>
      </c>
      <c r="Q7116" s="31">
        <v>2513.3784000000001</v>
      </c>
      <c r="R7116" s="31">
        <v>100.56</v>
      </c>
      <c r="S7116" s="31">
        <v>104.3274</v>
      </c>
    </row>
    <row r="7117" spans="1:19" x14ac:dyDescent="0.35">
      <c r="A7117" s="2">
        <v>42831</v>
      </c>
      <c r="B7117" s="31">
        <v>308.17290000000003</v>
      </c>
      <c r="C7117" s="31">
        <v>898.74800000000005</v>
      </c>
      <c r="D7117" s="31">
        <v>292.44839999999999</v>
      </c>
      <c r="E7117" s="31">
        <v>521.48850000000004</v>
      </c>
      <c r="F7117" s="31">
        <v>102.9477</v>
      </c>
      <c r="G7117" s="31">
        <v>402.3082</v>
      </c>
      <c r="H7117" s="31">
        <v>7.8269299999999999</v>
      </c>
      <c r="I7117" s="31">
        <v>2760.1350000000002</v>
      </c>
      <c r="J7117" s="31">
        <v>4811.5839999999998</v>
      </c>
      <c r="K7117" s="31">
        <v>3001.8620000000001</v>
      </c>
      <c r="L7117" s="31">
        <v>215.3</v>
      </c>
      <c r="M7117" s="31">
        <v>209.16</v>
      </c>
      <c r="N7117" s="31">
        <v>174.1301</v>
      </c>
      <c r="O7117" s="31">
        <v>74.003200000000007</v>
      </c>
      <c r="P7117" s="31">
        <v>88.916499999999999</v>
      </c>
      <c r="Q7117" s="31">
        <v>2497.9702000000002</v>
      </c>
      <c r="R7117" s="31">
        <v>100.67</v>
      </c>
      <c r="S7117" s="31">
        <v>103.45229999999999</v>
      </c>
    </row>
    <row r="7118" spans="1:19" x14ac:dyDescent="0.35">
      <c r="A7118" s="2">
        <v>42832</v>
      </c>
      <c r="B7118" s="31">
        <v>310.1379</v>
      </c>
      <c r="C7118" s="31">
        <v>907.37400000000002</v>
      </c>
      <c r="D7118" s="31">
        <v>295.16320000000002</v>
      </c>
      <c r="E7118" s="31">
        <v>519.03520000000003</v>
      </c>
      <c r="F7118" s="31">
        <v>103.27630000000001</v>
      </c>
      <c r="G7118" s="31">
        <v>402.52190000000002</v>
      </c>
      <c r="H7118" s="31">
        <v>7.5231539999999999</v>
      </c>
      <c r="I7118" s="31">
        <v>2763.4380000000001</v>
      </c>
      <c r="J7118" s="31">
        <v>4799.567</v>
      </c>
      <c r="K7118" s="31">
        <v>3010.3670000000002</v>
      </c>
      <c r="L7118" s="31">
        <v>215.17</v>
      </c>
      <c r="M7118" s="31">
        <v>208.76</v>
      </c>
      <c r="N7118" s="31">
        <v>174.08199999999999</v>
      </c>
      <c r="O7118" s="31">
        <v>74.103099999999998</v>
      </c>
      <c r="P7118" s="31">
        <v>88.578100000000006</v>
      </c>
      <c r="Q7118" s="31">
        <v>2493.6478000000002</v>
      </c>
      <c r="R7118" s="31">
        <v>101.18</v>
      </c>
      <c r="S7118" s="31">
        <v>103.39190000000001</v>
      </c>
    </row>
    <row r="7119" spans="1:19" x14ac:dyDescent="0.35">
      <c r="A7119" s="2">
        <v>42835</v>
      </c>
      <c r="B7119" s="31">
        <v>314.34429999999998</v>
      </c>
      <c r="C7119" s="31">
        <v>913.78899999999999</v>
      </c>
      <c r="D7119" s="31">
        <v>298.81169999999997</v>
      </c>
      <c r="E7119" s="31">
        <v>511.05439999999999</v>
      </c>
      <c r="F7119" s="31">
        <v>102.997</v>
      </c>
      <c r="G7119" s="31">
        <v>402.4366</v>
      </c>
      <c r="H7119" s="31">
        <v>7.3379060000000003</v>
      </c>
      <c r="I7119" s="31">
        <v>2762.7040000000002</v>
      </c>
      <c r="J7119" s="31">
        <v>4803.1719999999996</v>
      </c>
      <c r="K7119" s="31">
        <v>3012.9549999999999</v>
      </c>
      <c r="L7119" s="31">
        <v>215.19</v>
      </c>
      <c r="M7119" s="31">
        <v>209.16</v>
      </c>
      <c r="N7119" s="31">
        <v>174.11410000000001</v>
      </c>
      <c r="O7119" s="31">
        <v>73.837299999999999</v>
      </c>
      <c r="P7119" s="31">
        <v>88.427899999999994</v>
      </c>
      <c r="Q7119" s="31">
        <v>2484.1448</v>
      </c>
      <c r="R7119" s="31">
        <v>101.02</v>
      </c>
      <c r="S7119" s="31">
        <v>103.13039999999999</v>
      </c>
    </row>
    <row r="7120" spans="1:19" x14ac:dyDescent="0.35">
      <c r="A7120" s="2">
        <v>42836</v>
      </c>
      <c r="B7120" s="31">
        <v>315.81189999999998</v>
      </c>
      <c r="C7120" s="31">
        <v>913.89300000000003</v>
      </c>
      <c r="D7120" s="31">
        <v>298.3596</v>
      </c>
      <c r="E7120" s="31">
        <v>512.91269999999997</v>
      </c>
      <c r="F7120" s="31">
        <v>104.6645</v>
      </c>
      <c r="G7120" s="31">
        <v>401.37349999999998</v>
      </c>
      <c r="H7120" s="31">
        <v>7.4120869999999996</v>
      </c>
      <c r="I7120" s="31">
        <v>2764.9050000000002</v>
      </c>
      <c r="J7120" s="31">
        <v>4825.4040000000005</v>
      </c>
      <c r="K7120" s="31">
        <v>3017.0219999999999</v>
      </c>
      <c r="L7120" s="31">
        <v>215.07</v>
      </c>
      <c r="M7120" s="31">
        <v>211.34</v>
      </c>
      <c r="N7120" s="31">
        <v>173.45580000000001</v>
      </c>
      <c r="O7120" s="31">
        <v>74.793700000000001</v>
      </c>
      <c r="P7120" s="31">
        <v>88.668999999999997</v>
      </c>
      <c r="Q7120" s="31">
        <v>2475.1460999999999</v>
      </c>
      <c r="R7120" s="31">
        <v>100.71</v>
      </c>
      <c r="S7120" s="31">
        <v>102.19499999999999</v>
      </c>
    </row>
    <row r="7121" spans="1:19" x14ac:dyDescent="0.35">
      <c r="A7121" s="2">
        <v>42837</v>
      </c>
      <c r="B7121" s="31">
        <v>313.97699999999998</v>
      </c>
      <c r="C7121" s="31">
        <v>906.41700000000003</v>
      </c>
      <c r="D7121" s="31">
        <v>300.76940000000002</v>
      </c>
      <c r="E7121" s="31">
        <v>500.62279999999998</v>
      </c>
      <c r="F7121" s="31">
        <v>104.9849</v>
      </c>
      <c r="G7121" s="31">
        <v>404.85210000000001</v>
      </c>
      <c r="H7121" s="31">
        <v>7.3185760000000002</v>
      </c>
      <c r="I7121" s="31">
        <v>2768.942</v>
      </c>
      <c r="J7121" s="31">
        <v>4824.8029999999999</v>
      </c>
      <c r="K7121" s="31">
        <v>3017.7620000000002</v>
      </c>
      <c r="L7121" s="31">
        <v>214.12</v>
      </c>
      <c r="M7121" s="31">
        <v>208.06</v>
      </c>
      <c r="N7121" s="31">
        <v>172.52459999999999</v>
      </c>
      <c r="O7121" s="31">
        <v>74.921099999999996</v>
      </c>
      <c r="P7121" s="31">
        <v>88.577399999999997</v>
      </c>
      <c r="Q7121" s="31">
        <v>2484.9748</v>
      </c>
      <c r="R7121" s="31">
        <v>100.78</v>
      </c>
      <c r="S7121" s="31">
        <v>102.7281</v>
      </c>
    </row>
    <row r="7122" spans="1:19" x14ac:dyDescent="0.35">
      <c r="A7122" s="2">
        <v>42838</v>
      </c>
      <c r="B7122" s="31">
        <v>314.32330000000002</v>
      </c>
      <c r="C7122" s="31">
        <v>903.34</v>
      </c>
      <c r="D7122" s="31">
        <v>300.4683</v>
      </c>
      <c r="E7122" s="31">
        <v>506.24650000000003</v>
      </c>
      <c r="F7122" s="31">
        <v>105.83920000000001</v>
      </c>
      <c r="G7122" s="31">
        <v>408.04759999999999</v>
      </c>
      <c r="H7122" s="31">
        <v>7.117127</v>
      </c>
      <c r="I7122" s="31">
        <v>2769.1260000000002</v>
      </c>
      <c r="J7122" s="31">
        <v>4848.2370000000001</v>
      </c>
      <c r="K7122" s="31">
        <v>3023.123</v>
      </c>
      <c r="L7122" s="31">
        <v>212.9</v>
      </c>
      <c r="M7122" s="31">
        <v>206.12</v>
      </c>
      <c r="N7122" s="31">
        <v>172.083</v>
      </c>
      <c r="O7122" s="31">
        <v>75.105699999999999</v>
      </c>
      <c r="P7122" s="31">
        <v>88.620500000000007</v>
      </c>
      <c r="Q7122" s="31">
        <v>2497.1635999999999</v>
      </c>
      <c r="R7122" s="31">
        <v>100.49</v>
      </c>
      <c r="S7122" s="31">
        <v>102.65770000000001</v>
      </c>
    </row>
    <row r="7123" spans="1:19" x14ac:dyDescent="0.35">
      <c r="A7123" s="2">
        <v>42839</v>
      </c>
      <c r="B7123" s="31">
        <v>314.32330000000002</v>
      </c>
      <c r="C7123" s="31">
        <v>903.34</v>
      </c>
      <c r="D7123" s="31">
        <v>300.4683</v>
      </c>
      <c r="E7123" s="31">
        <v>506.24650000000003</v>
      </c>
      <c r="F7123" s="31">
        <v>105.83920000000001</v>
      </c>
      <c r="G7123" s="31">
        <v>408.04759999999999</v>
      </c>
      <c r="H7123" s="31">
        <v>7.117127</v>
      </c>
      <c r="I7123" s="31">
        <v>2772.4279999999999</v>
      </c>
      <c r="J7123" s="31">
        <v>4848.2370000000001</v>
      </c>
      <c r="K7123" s="31">
        <v>3023.123</v>
      </c>
      <c r="L7123" s="31">
        <v>212.9</v>
      </c>
      <c r="M7123" s="31">
        <v>206.12</v>
      </c>
      <c r="N7123" s="31">
        <v>172.083</v>
      </c>
      <c r="O7123" s="31">
        <v>75.105699999999999</v>
      </c>
      <c r="P7123" s="31">
        <v>88.620500000000007</v>
      </c>
      <c r="Q7123" s="31">
        <v>2490.8431999999998</v>
      </c>
      <c r="R7123" s="31">
        <v>100.51</v>
      </c>
      <c r="S7123" s="31">
        <v>102.65770000000001</v>
      </c>
    </row>
    <row r="7124" spans="1:19" x14ac:dyDescent="0.35">
      <c r="A7124" s="2">
        <v>42842</v>
      </c>
      <c r="B7124" s="31">
        <v>311.59100000000001</v>
      </c>
      <c r="C7124" s="31">
        <v>896.69</v>
      </c>
      <c r="D7124" s="31">
        <v>300.4683</v>
      </c>
      <c r="E7124" s="31">
        <v>506.24650000000003</v>
      </c>
      <c r="F7124" s="31">
        <v>106.1185</v>
      </c>
      <c r="G7124" s="31">
        <v>406.99180000000001</v>
      </c>
      <c r="H7124" s="31">
        <v>7.1617249999999997</v>
      </c>
      <c r="I7124" s="31">
        <v>2773.529</v>
      </c>
      <c r="J7124" s="31">
        <v>4841.6279999999997</v>
      </c>
      <c r="K7124" s="31">
        <v>3023.123</v>
      </c>
      <c r="L7124" s="31">
        <v>214.51</v>
      </c>
      <c r="M7124" s="31">
        <v>208.75</v>
      </c>
      <c r="N7124" s="31">
        <v>173.24709999999999</v>
      </c>
      <c r="O7124" s="31">
        <v>75.105699999999999</v>
      </c>
      <c r="P7124" s="31">
        <v>88.620500000000007</v>
      </c>
      <c r="Q7124" s="31">
        <v>2496.6957000000002</v>
      </c>
      <c r="R7124" s="31">
        <v>100.29</v>
      </c>
      <c r="S7124" s="31">
        <v>102.65770000000001</v>
      </c>
    </row>
    <row r="7125" spans="1:19" x14ac:dyDescent="0.35">
      <c r="A7125" s="2">
        <v>42843</v>
      </c>
      <c r="B7125" s="31">
        <v>309.13749999999999</v>
      </c>
      <c r="C7125" s="31">
        <v>891.70299999999997</v>
      </c>
      <c r="D7125" s="31">
        <v>296.70679999999999</v>
      </c>
      <c r="E7125" s="31">
        <v>495.36450000000002</v>
      </c>
      <c r="F7125" s="31">
        <v>106.2992</v>
      </c>
      <c r="G7125" s="31">
        <v>403.8245</v>
      </c>
      <c r="H7125" s="31">
        <v>7.1208429999999998</v>
      </c>
      <c r="I7125" s="31">
        <v>2771.3270000000002</v>
      </c>
      <c r="J7125" s="31">
        <v>4865.0619999999999</v>
      </c>
      <c r="K7125" s="31">
        <v>3025.712</v>
      </c>
      <c r="L7125" s="31">
        <v>213.8</v>
      </c>
      <c r="M7125" s="31">
        <v>208.29</v>
      </c>
      <c r="N7125" s="31">
        <v>173.05439999999999</v>
      </c>
      <c r="O7125" s="31">
        <v>75.480500000000006</v>
      </c>
      <c r="P7125" s="31">
        <v>89.224400000000003</v>
      </c>
      <c r="Q7125" s="31">
        <v>2483.7750000000001</v>
      </c>
      <c r="R7125" s="31">
        <v>99.498999999999995</v>
      </c>
      <c r="S7125" s="31">
        <v>100.9276</v>
      </c>
    </row>
    <row r="7126" spans="1:19" x14ac:dyDescent="0.35">
      <c r="A7126" s="2">
        <v>42844</v>
      </c>
      <c r="B7126" s="31">
        <v>297.92959999999999</v>
      </c>
      <c r="C7126" s="31">
        <v>864.11800000000005</v>
      </c>
      <c r="D7126" s="31">
        <v>294.29939999999999</v>
      </c>
      <c r="E7126" s="31">
        <v>493.94029999999998</v>
      </c>
      <c r="F7126" s="31">
        <v>105.4203</v>
      </c>
      <c r="G7126" s="31">
        <v>405.61930000000001</v>
      </c>
      <c r="H7126" s="31">
        <v>6.9610329999999996</v>
      </c>
      <c r="I7126" s="31">
        <v>2774.08</v>
      </c>
      <c r="J7126" s="31">
        <v>4856.049</v>
      </c>
      <c r="K7126" s="31">
        <v>3017.7620000000002</v>
      </c>
      <c r="L7126" s="31">
        <v>213.47</v>
      </c>
      <c r="M7126" s="31">
        <v>209.34</v>
      </c>
      <c r="N7126" s="31">
        <v>173.32730000000001</v>
      </c>
      <c r="O7126" s="31">
        <v>75.265799999999999</v>
      </c>
      <c r="P7126" s="31">
        <v>89.351399999999998</v>
      </c>
      <c r="Q7126" s="31">
        <v>2471.4463000000001</v>
      </c>
      <c r="R7126" s="31">
        <v>99.738</v>
      </c>
      <c r="S7126" s="31">
        <v>100.5051</v>
      </c>
    </row>
    <row r="7127" spans="1:19" x14ac:dyDescent="0.35">
      <c r="A7127" s="2">
        <v>42845</v>
      </c>
      <c r="B7127" s="31">
        <v>298.09690000000001</v>
      </c>
      <c r="C7127" s="31">
        <v>868.22199999999998</v>
      </c>
      <c r="D7127" s="31">
        <v>287.82960000000003</v>
      </c>
      <c r="E7127" s="31">
        <v>500.06</v>
      </c>
      <c r="F7127" s="31">
        <v>105.4532</v>
      </c>
      <c r="G7127" s="31">
        <v>404.03570000000002</v>
      </c>
      <c r="H7127" s="31">
        <v>6.6860109999999997</v>
      </c>
      <c r="I7127" s="31">
        <v>2772.7950000000001</v>
      </c>
      <c r="J7127" s="31">
        <v>4843.43</v>
      </c>
      <c r="K7127" s="31">
        <v>3008.3330000000001</v>
      </c>
      <c r="L7127" s="31">
        <v>215.16</v>
      </c>
      <c r="M7127" s="31">
        <v>211.8</v>
      </c>
      <c r="N7127" s="31">
        <v>174.7723</v>
      </c>
      <c r="O7127" s="31">
        <v>75.118399999999994</v>
      </c>
      <c r="P7127" s="31">
        <v>89.772800000000004</v>
      </c>
      <c r="Q7127" s="31">
        <v>2485.7550999999999</v>
      </c>
      <c r="R7127" s="31">
        <v>99.778000000000006</v>
      </c>
      <c r="S7127" s="31">
        <v>101.2394</v>
      </c>
    </row>
    <row r="7128" spans="1:19" x14ac:dyDescent="0.35">
      <c r="A7128" s="2">
        <v>42846</v>
      </c>
      <c r="B7128" s="31">
        <v>292.40929999999997</v>
      </c>
      <c r="C7128" s="31">
        <v>854.71600000000001</v>
      </c>
      <c r="D7128" s="31">
        <v>282.1121</v>
      </c>
      <c r="E7128" s="31">
        <v>499.9042</v>
      </c>
      <c r="F7128" s="31">
        <v>105.88849999999999</v>
      </c>
      <c r="G7128" s="31">
        <v>405.72489999999999</v>
      </c>
      <c r="H7128" s="31">
        <v>6.875553</v>
      </c>
      <c r="I7128" s="31">
        <v>2772.2449999999999</v>
      </c>
      <c r="J7128" s="31">
        <v>4847.6369999999997</v>
      </c>
      <c r="K7128" s="31">
        <v>3008.3330000000001</v>
      </c>
      <c r="L7128" s="31">
        <v>214.73</v>
      </c>
      <c r="M7128" s="31">
        <v>211.52</v>
      </c>
      <c r="N7128" s="31">
        <v>174.7483</v>
      </c>
      <c r="O7128" s="31">
        <v>75.183400000000006</v>
      </c>
      <c r="P7128" s="31">
        <v>89.116600000000005</v>
      </c>
      <c r="Q7128" s="31">
        <v>2494.5740000000001</v>
      </c>
      <c r="R7128" s="31">
        <v>99.977000000000004</v>
      </c>
      <c r="S7128" s="31">
        <v>100.92149999999999</v>
      </c>
    </row>
    <row r="7129" spans="1:19" x14ac:dyDescent="0.35">
      <c r="A7129" s="2">
        <v>42849</v>
      </c>
      <c r="B7129" s="31">
        <v>290.6807</v>
      </c>
      <c r="C7129" s="31">
        <v>844.58600000000001</v>
      </c>
      <c r="D7129" s="31">
        <v>281.05889999999999</v>
      </c>
      <c r="E7129" s="31">
        <v>502.59690000000001</v>
      </c>
      <c r="F7129" s="31">
        <v>104.9357</v>
      </c>
      <c r="G7129" s="31">
        <v>410.37020000000001</v>
      </c>
      <c r="H7129" s="31">
        <v>6.7491909999999997</v>
      </c>
      <c r="I7129" s="31">
        <v>2770.41</v>
      </c>
      <c r="J7129" s="31">
        <v>4837.4219999999996</v>
      </c>
      <c r="K7129" s="31">
        <v>2982.6350000000002</v>
      </c>
      <c r="L7129" s="31">
        <v>216.8</v>
      </c>
      <c r="M7129" s="31">
        <v>214</v>
      </c>
      <c r="N7129" s="31">
        <v>176.73910000000001</v>
      </c>
      <c r="O7129" s="31">
        <v>74.622299999999996</v>
      </c>
      <c r="P7129" s="31">
        <v>90.560199999999995</v>
      </c>
      <c r="Q7129" s="31">
        <v>2519.9780999999998</v>
      </c>
      <c r="R7129" s="31">
        <v>99.091999999999999</v>
      </c>
      <c r="S7129" s="31">
        <v>102.0784</v>
      </c>
    </row>
    <row r="7130" spans="1:19" x14ac:dyDescent="0.35">
      <c r="A7130" s="2">
        <v>42850</v>
      </c>
      <c r="B7130" s="31">
        <v>293.13420000000002</v>
      </c>
      <c r="C7130" s="31">
        <v>844.74099999999999</v>
      </c>
      <c r="D7130" s="31">
        <v>279.85520000000002</v>
      </c>
      <c r="E7130" s="31">
        <v>507.20339999999999</v>
      </c>
      <c r="F7130" s="31">
        <v>104.0896</v>
      </c>
      <c r="G7130" s="31">
        <v>407.5197</v>
      </c>
      <c r="H7130" s="31">
        <v>6.8829859999999998</v>
      </c>
      <c r="I7130" s="31">
        <v>2771.694</v>
      </c>
      <c r="J7130" s="31">
        <v>4822.3999999999996</v>
      </c>
      <c r="K7130" s="31">
        <v>2975.7939999999999</v>
      </c>
      <c r="L7130" s="31">
        <v>218.17</v>
      </c>
      <c r="M7130" s="31">
        <v>216.33</v>
      </c>
      <c r="N7130" s="31">
        <v>178.1601</v>
      </c>
      <c r="O7130" s="31">
        <v>73.962400000000002</v>
      </c>
      <c r="P7130" s="31">
        <v>91.089100000000002</v>
      </c>
      <c r="Q7130" s="31">
        <v>2549.2404999999999</v>
      </c>
      <c r="R7130" s="31">
        <v>98.784999999999997</v>
      </c>
      <c r="S7130" s="31">
        <v>103.54130000000001</v>
      </c>
    </row>
    <row r="7131" spans="1:19" x14ac:dyDescent="0.35">
      <c r="A7131" s="2">
        <v>42851</v>
      </c>
      <c r="B7131" s="31">
        <v>292.24200000000002</v>
      </c>
      <c r="C7131" s="31">
        <v>828.274</v>
      </c>
      <c r="D7131" s="31">
        <v>281.96159999999998</v>
      </c>
      <c r="E7131" s="31">
        <v>508.13799999999998</v>
      </c>
      <c r="F7131" s="31">
        <v>103.8432</v>
      </c>
      <c r="G7131" s="31">
        <v>403.93009999999998</v>
      </c>
      <c r="H7131" s="31">
        <v>6.9684660000000003</v>
      </c>
      <c r="I7131" s="31">
        <v>2770.41</v>
      </c>
      <c r="J7131" s="31">
        <v>4828.4089999999997</v>
      </c>
      <c r="K7131" s="31">
        <v>2981.1559999999999</v>
      </c>
      <c r="L7131" s="31">
        <v>217.91</v>
      </c>
      <c r="M7131" s="31">
        <v>217.3</v>
      </c>
      <c r="N7131" s="31">
        <v>177.7747</v>
      </c>
      <c r="O7131" s="31">
        <v>73.477000000000004</v>
      </c>
      <c r="P7131" s="31">
        <v>90.672799999999995</v>
      </c>
      <c r="Q7131" s="31">
        <v>2548.9774000000002</v>
      </c>
      <c r="R7131" s="31">
        <v>99.045000000000002</v>
      </c>
      <c r="S7131" s="31">
        <v>103.6841</v>
      </c>
    </row>
    <row r="7132" spans="1:19" x14ac:dyDescent="0.35">
      <c r="A7132" s="2">
        <v>42852</v>
      </c>
      <c r="B7132" s="31">
        <v>288.95209999999997</v>
      </c>
      <c r="C7132" s="31">
        <v>807.44200000000001</v>
      </c>
      <c r="D7132" s="31">
        <v>272.63310000000001</v>
      </c>
      <c r="E7132" s="31">
        <v>506.2242</v>
      </c>
      <c r="F7132" s="31">
        <v>103.9828</v>
      </c>
      <c r="G7132" s="31">
        <v>404.24680000000001</v>
      </c>
      <c r="H7132" s="31">
        <v>6.94245</v>
      </c>
      <c r="I7132" s="31">
        <v>2770.41</v>
      </c>
      <c r="J7132" s="31">
        <v>4831.4129999999996</v>
      </c>
      <c r="K7132" s="31">
        <v>2994.837</v>
      </c>
      <c r="L7132" s="31">
        <v>218.27</v>
      </c>
      <c r="M7132" s="31">
        <v>217.54</v>
      </c>
      <c r="N7132" s="31">
        <v>179.53280000000001</v>
      </c>
      <c r="O7132" s="31">
        <v>73.748500000000007</v>
      </c>
      <c r="P7132" s="31">
        <v>90.5732</v>
      </c>
      <c r="Q7132" s="31">
        <v>2541.6860999999999</v>
      </c>
      <c r="R7132" s="31">
        <v>99.075999999999993</v>
      </c>
      <c r="S7132" s="31">
        <v>103.01</v>
      </c>
    </row>
    <row r="7133" spans="1:19" x14ac:dyDescent="0.35">
      <c r="A7133" s="2">
        <v>42853</v>
      </c>
      <c r="B7133" s="31">
        <v>290.2346</v>
      </c>
      <c r="C7133" s="31">
        <v>804.221</v>
      </c>
      <c r="D7133" s="31">
        <v>274.1377</v>
      </c>
      <c r="E7133" s="31">
        <v>509.96280000000002</v>
      </c>
      <c r="F7133" s="31">
        <v>104.1799</v>
      </c>
      <c r="G7133" s="31">
        <v>403.8245</v>
      </c>
      <c r="H7133" s="31">
        <v>6.842104</v>
      </c>
      <c r="I7133" s="31">
        <v>2771.1439999999998</v>
      </c>
      <c r="J7133" s="31">
        <v>4834.4170000000004</v>
      </c>
      <c r="K7133" s="31">
        <v>2990.5839999999998</v>
      </c>
      <c r="L7133" s="31">
        <v>217.76</v>
      </c>
      <c r="M7133" s="31">
        <v>214.37</v>
      </c>
      <c r="N7133" s="31">
        <v>179.19560000000001</v>
      </c>
      <c r="O7133" s="31">
        <v>73.558400000000006</v>
      </c>
      <c r="P7133" s="31">
        <v>90.761499999999998</v>
      </c>
      <c r="Q7133" s="31">
        <v>2537.2826</v>
      </c>
      <c r="R7133" s="31">
        <v>99.05</v>
      </c>
      <c r="S7133" s="31">
        <v>103.0402</v>
      </c>
    </row>
    <row r="7134" spans="1:19" x14ac:dyDescent="0.35">
      <c r="A7134" s="2">
        <v>42856</v>
      </c>
      <c r="B7134" s="31">
        <v>287.27929999999998</v>
      </c>
      <c r="C7134" s="31">
        <v>793.36400000000003</v>
      </c>
      <c r="D7134" s="31">
        <v>270.6771</v>
      </c>
      <c r="E7134" s="31">
        <v>509.96280000000002</v>
      </c>
      <c r="F7134" s="31">
        <v>103.1285</v>
      </c>
      <c r="G7134" s="31">
        <v>409.73669999999998</v>
      </c>
      <c r="H7134" s="31">
        <v>6.7343250000000001</v>
      </c>
      <c r="I7134" s="31">
        <v>2771.1439999999998</v>
      </c>
      <c r="J7134" s="31">
        <v>4824.8029999999999</v>
      </c>
      <c r="K7134" s="31">
        <v>2990.5839999999998</v>
      </c>
      <c r="L7134" s="31">
        <v>218.34</v>
      </c>
      <c r="M7134" s="31">
        <v>215.9</v>
      </c>
      <c r="N7134" s="31">
        <v>180.8092</v>
      </c>
      <c r="O7134" s="31">
        <v>73.558400000000006</v>
      </c>
      <c r="P7134" s="31">
        <v>90.761499999999998</v>
      </c>
      <c r="Q7134" s="31">
        <v>2541.7624999999998</v>
      </c>
      <c r="R7134" s="31">
        <v>99.076999999999998</v>
      </c>
      <c r="S7134" s="31">
        <v>103.0402</v>
      </c>
    </row>
    <row r="7135" spans="1:19" x14ac:dyDescent="0.35">
      <c r="A7135" s="2">
        <v>42857</v>
      </c>
      <c r="B7135" s="31">
        <v>281.36869999999999</v>
      </c>
      <c r="C7135" s="31">
        <v>786.29899999999998</v>
      </c>
      <c r="D7135" s="31">
        <v>269.9248</v>
      </c>
      <c r="E7135" s="31">
        <v>515.48170000000005</v>
      </c>
      <c r="F7135" s="31">
        <v>103.2517</v>
      </c>
      <c r="G7135" s="31">
        <v>409.10320000000002</v>
      </c>
      <c r="H7135" s="31">
        <v>6.7083089999999999</v>
      </c>
      <c r="I7135" s="31">
        <v>2769.4920000000002</v>
      </c>
      <c r="J7135" s="31">
        <v>4833.8159999999998</v>
      </c>
      <c r="K7135" s="31">
        <v>2988.9209999999998</v>
      </c>
      <c r="L7135" s="31">
        <v>218.24</v>
      </c>
      <c r="M7135" s="31">
        <v>214.31</v>
      </c>
      <c r="N7135" s="31">
        <v>181.09819999999999</v>
      </c>
      <c r="O7135" s="31">
        <v>73.109300000000005</v>
      </c>
      <c r="P7135" s="31">
        <v>90.857399999999998</v>
      </c>
      <c r="Q7135" s="31">
        <v>2564.0587</v>
      </c>
      <c r="R7135" s="31">
        <v>98.975999999999999</v>
      </c>
      <c r="S7135" s="31">
        <v>102.3359</v>
      </c>
    </row>
    <row r="7136" spans="1:19" x14ac:dyDescent="0.35">
      <c r="A7136" s="2">
        <v>42858</v>
      </c>
      <c r="B7136" s="31">
        <v>283.2088</v>
      </c>
      <c r="C7136" s="31">
        <v>796.79300000000001</v>
      </c>
      <c r="D7136" s="31">
        <v>265.86239999999998</v>
      </c>
      <c r="E7136" s="31">
        <v>497.50080000000003</v>
      </c>
      <c r="F7136" s="31">
        <v>102.5535</v>
      </c>
      <c r="G7136" s="31">
        <v>411.84820000000002</v>
      </c>
      <c r="H7136" s="31">
        <v>6.6153959999999996</v>
      </c>
      <c r="I7136" s="31">
        <v>2769.4920000000002</v>
      </c>
      <c r="J7136" s="31">
        <v>4827.808</v>
      </c>
      <c r="K7136" s="31">
        <v>2988.9209999999998</v>
      </c>
      <c r="L7136" s="31">
        <v>218</v>
      </c>
      <c r="M7136" s="31">
        <v>212.88</v>
      </c>
      <c r="N7136" s="31">
        <v>180.2473</v>
      </c>
      <c r="O7136" s="31">
        <v>72.975700000000003</v>
      </c>
      <c r="P7136" s="31">
        <v>90.906899999999993</v>
      </c>
      <c r="Q7136" s="31">
        <v>2557.8631</v>
      </c>
      <c r="R7136" s="31">
        <v>99.209000000000003</v>
      </c>
      <c r="S7136" s="31">
        <v>102.3359</v>
      </c>
    </row>
    <row r="7137" spans="1:19" x14ac:dyDescent="0.35">
      <c r="A7137" s="2">
        <v>42859</v>
      </c>
      <c r="B7137" s="31">
        <v>269.77050000000003</v>
      </c>
      <c r="C7137" s="31">
        <v>769.46799999999996</v>
      </c>
      <c r="D7137" s="31">
        <v>257.43669999999997</v>
      </c>
      <c r="E7137" s="31">
        <v>492.60500000000002</v>
      </c>
      <c r="F7137" s="31">
        <v>100.91889999999999</v>
      </c>
      <c r="G7137" s="31">
        <v>411.42590000000001</v>
      </c>
      <c r="H7137" s="31">
        <v>6.83467</v>
      </c>
      <c r="I7137" s="31">
        <v>2769.4920000000002</v>
      </c>
      <c r="J7137" s="31">
        <v>4813.3869999999997</v>
      </c>
      <c r="K7137" s="31">
        <v>2974.3150000000001</v>
      </c>
      <c r="L7137" s="31">
        <v>218.21</v>
      </c>
      <c r="M7137" s="31">
        <v>212.84</v>
      </c>
      <c r="N7137" s="31">
        <v>180.64869999999999</v>
      </c>
      <c r="O7137" s="31">
        <v>72.727199999999996</v>
      </c>
      <c r="P7137" s="31">
        <v>91.210700000000003</v>
      </c>
      <c r="Q7137" s="31">
        <v>2543.3416999999999</v>
      </c>
      <c r="R7137" s="31">
        <v>98.796999999999997</v>
      </c>
      <c r="S7137" s="31">
        <v>101.3197</v>
      </c>
    </row>
    <row r="7138" spans="1:19" x14ac:dyDescent="0.35">
      <c r="A7138" s="2">
        <v>42860</v>
      </c>
      <c r="B7138" s="31">
        <v>273.78530000000001</v>
      </c>
      <c r="C7138" s="31">
        <v>781.62400000000002</v>
      </c>
      <c r="D7138" s="31">
        <v>261.8</v>
      </c>
      <c r="E7138" s="31">
        <v>496.29910000000001</v>
      </c>
      <c r="F7138" s="31">
        <v>100.77930000000001</v>
      </c>
      <c r="G7138" s="31">
        <v>410.89800000000002</v>
      </c>
      <c r="H7138" s="31">
        <v>6.9350160000000001</v>
      </c>
      <c r="I7138" s="31">
        <v>2769.4920000000002</v>
      </c>
      <c r="J7138" s="31">
        <v>4815.1890000000003</v>
      </c>
      <c r="K7138" s="31">
        <v>2966.18</v>
      </c>
      <c r="L7138" s="31">
        <v>219.33</v>
      </c>
      <c r="M7138" s="31">
        <v>214.17</v>
      </c>
      <c r="N7138" s="31">
        <v>181.37119999999999</v>
      </c>
      <c r="O7138" s="31">
        <v>72.777199999999993</v>
      </c>
      <c r="P7138" s="31">
        <v>91.551500000000004</v>
      </c>
      <c r="Q7138" s="31">
        <v>2538.7332000000001</v>
      </c>
      <c r="R7138" s="31">
        <v>98.647999999999996</v>
      </c>
      <c r="S7138" s="31">
        <v>99.900999999999996</v>
      </c>
    </row>
    <row r="7139" spans="1:19" x14ac:dyDescent="0.35">
      <c r="A7139" s="2">
        <v>42863</v>
      </c>
      <c r="B7139" s="31">
        <v>275.1549</v>
      </c>
      <c r="C7139" s="31">
        <v>788.41499999999996</v>
      </c>
      <c r="D7139" s="31">
        <v>259.54539999999997</v>
      </c>
      <c r="E7139" s="31">
        <v>487.3734</v>
      </c>
      <c r="F7139" s="31">
        <v>100.7957</v>
      </c>
      <c r="G7139" s="31">
        <v>407.41399999999999</v>
      </c>
      <c r="H7139" s="31">
        <v>7.2657860000000003</v>
      </c>
      <c r="I7139" s="31">
        <v>2767.4740000000002</v>
      </c>
      <c r="J7139" s="31">
        <v>4809.1809999999996</v>
      </c>
      <c r="K7139" s="31">
        <v>2966.18</v>
      </c>
      <c r="L7139" s="31">
        <v>219.08</v>
      </c>
      <c r="M7139" s="31">
        <v>213.18</v>
      </c>
      <c r="N7139" s="31">
        <v>181.60400000000001</v>
      </c>
      <c r="O7139" s="31">
        <v>72.682000000000002</v>
      </c>
      <c r="P7139" s="31">
        <v>91.083399999999997</v>
      </c>
      <c r="Q7139" s="31">
        <v>2556.4261999999999</v>
      </c>
      <c r="R7139" s="31">
        <v>99.06</v>
      </c>
      <c r="S7139" s="31">
        <v>100.4645</v>
      </c>
    </row>
    <row r="7140" spans="1:19" x14ac:dyDescent="0.35">
      <c r="A7140" s="2">
        <v>42864</v>
      </c>
      <c r="B7140" s="31">
        <v>271.6977</v>
      </c>
      <c r="C7140" s="31">
        <v>773.93299999999999</v>
      </c>
      <c r="D7140" s="31">
        <v>261.37720000000002</v>
      </c>
      <c r="E7140" s="31">
        <v>489.5308</v>
      </c>
      <c r="F7140" s="31">
        <v>99.893199999999993</v>
      </c>
      <c r="G7140" s="31">
        <v>411.32029999999997</v>
      </c>
      <c r="H7140" s="31">
        <v>7.2843689999999999</v>
      </c>
      <c r="I7140" s="31">
        <v>2766.74</v>
      </c>
      <c r="J7140" s="31">
        <v>4800.1670000000004</v>
      </c>
      <c r="K7140" s="31">
        <v>2963.0369999999998</v>
      </c>
      <c r="L7140" s="31">
        <v>218.93</v>
      </c>
      <c r="M7140" s="31">
        <v>212.99</v>
      </c>
      <c r="N7140" s="31">
        <v>182.27029999999999</v>
      </c>
      <c r="O7140" s="31">
        <v>71.836200000000005</v>
      </c>
      <c r="P7140" s="31">
        <v>90.738100000000003</v>
      </c>
      <c r="Q7140" s="31">
        <v>2570.7926000000002</v>
      </c>
      <c r="R7140" s="31">
        <v>99.658000000000001</v>
      </c>
      <c r="S7140" s="31">
        <v>101.69199999999999</v>
      </c>
    </row>
    <row r="7141" spans="1:19" x14ac:dyDescent="0.35">
      <c r="A7141" s="2">
        <v>42865</v>
      </c>
      <c r="B7141" s="31">
        <v>279.76679999999999</v>
      </c>
      <c r="C7141" s="31">
        <v>799.30399999999997</v>
      </c>
      <c r="D7141" s="31">
        <v>266.89819999999997</v>
      </c>
      <c r="E7141" s="31">
        <v>488.50360000000001</v>
      </c>
      <c r="F7141" s="31">
        <v>100.1228</v>
      </c>
      <c r="G7141" s="31">
        <v>409.73669999999998</v>
      </c>
      <c r="H7141" s="31">
        <v>7.2620699999999996</v>
      </c>
      <c r="I7141" s="31">
        <v>2764.9050000000002</v>
      </c>
      <c r="J7141" s="31">
        <v>4799.567</v>
      </c>
      <c r="K7141" s="31">
        <v>2968.7689999999998</v>
      </c>
      <c r="L7141" s="31">
        <v>219.11</v>
      </c>
      <c r="M7141" s="31">
        <v>214.34</v>
      </c>
      <c r="N7141" s="31">
        <v>182.24619999999999</v>
      </c>
      <c r="O7141" s="31">
        <v>71.875799999999998</v>
      </c>
      <c r="P7141" s="31">
        <v>90.552099999999996</v>
      </c>
      <c r="Q7141" s="31">
        <v>2582.4187000000002</v>
      </c>
      <c r="R7141" s="31">
        <v>99.668999999999997</v>
      </c>
      <c r="S7141" s="31">
        <v>102.7786</v>
      </c>
    </row>
    <row r="7142" spans="1:19" x14ac:dyDescent="0.35">
      <c r="A7142" s="2">
        <v>42866</v>
      </c>
      <c r="B7142" s="31">
        <v>282.6379</v>
      </c>
      <c r="C7142" s="31">
        <v>810.81899999999996</v>
      </c>
      <c r="D7142" s="31">
        <v>269.89710000000002</v>
      </c>
      <c r="E7142" s="31">
        <v>492.27350000000001</v>
      </c>
      <c r="F7142" s="31">
        <v>100.55719999999999</v>
      </c>
      <c r="G7142" s="31">
        <v>408.04750000000001</v>
      </c>
      <c r="H7142" s="31">
        <v>7.2546369999999998</v>
      </c>
      <c r="I7142" s="31">
        <v>2763.0709999999999</v>
      </c>
      <c r="J7142" s="31">
        <v>4803.7730000000001</v>
      </c>
      <c r="K7142" s="31">
        <v>2965.4409999999998</v>
      </c>
      <c r="L7142" s="31">
        <v>218.73</v>
      </c>
      <c r="M7142" s="31">
        <v>212.67</v>
      </c>
      <c r="N7142" s="31">
        <v>182.09370000000001</v>
      </c>
      <c r="O7142" s="31">
        <v>72.075400000000002</v>
      </c>
      <c r="P7142" s="31">
        <v>90.532600000000002</v>
      </c>
      <c r="Q7142" s="31">
        <v>2596.0086999999999</v>
      </c>
      <c r="R7142" s="31">
        <v>99.623000000000005</v>
      </c>
      <c r="S7142" s="31">
        <v>103.3622</v>
      </c>
    </row>
    <row r="7143" spans="1:19" x14ac:dyDescent="0.35">
      <c r="A7143" s="2">
        <v>42867</v>
      </c>
      <c r="B7143" s="31">
        <v>282.6379</v>
      </c>
      <c r="C7143" s="31">
        <v>816.36800000000005</v>
      </c>
      <c r="D7143" s="31">
        <v>269.29770000000002</v>
      </c>
      <c r="E7143" s="31">
        <v>493.76240000000001</v>
      </c>
      <c r="F7143" s="31">
        <v>100.8357</v>
      </c>
      <c r="G7143" s="31">
        <v>406.67500000000001</v>
      </c>
      <c r="H7143" s="31">
        <v>7.4887769999999998</v>
      </c>
      <c r="I7143" s="31">
        <v>2764.538</v>
      </c>
      <c r="J7143" s="31">
        <v>4824.8029999999999</v>
      </c>
      <c r="K7143" s="31">
        <v>2973.9450000000002</v>
      </c>
      <c r="L7143" s="31">
        <v>218.51</v>
      </c>
      <c r="M7143" s="31">
        <v>211.64</v>
      </c>
      <c r="N7143" s="31">
        <v>182.6797</v>
      </c>
      <c r="O7143" s="31">
        <v>72.374300000000005</v>
      </c>
      <c r="P7143" s="31">
        <v>90.986800000000002</v>
      </c>
      <c r="Q7143" s="31">
        <v>2601.3000000000002</v>
      </c>
      <c r="R7143" s="31">
        <v>99.251999999999995</v>
      </c>
      <c r="S7143" s="31">
        <v>103.3622</v>
      </c>
    </row>
    <row r="7144" spans="1:19" x14ac:dyDescent="0.35">
      <c r="A7144" s="2">
        <v>42870</v>
      </c>
      <c r="B7144" s="31">
        <v>287.9529</v>
      </c>
      <c r="C7144" s="31">
        <v>826.48099999999999</v>
      </c>
      <c r="D7144" s="31">
        <v>275.59179999999998</v>
      </c>
      <c r="E7144" s="31">
        <v>498.34019999999998</v>
      </c>
      <c r="F7144" s="31">
        <v>101.0241</v>
      </c>
      <c r="G7144" s="31">
        <v>407.62520000000001</v>
      </c>
      <c r="H7144" s="31">
        <v>7.5854059999999999</v>
      </c>
      <c r="I7144" s="31">
        <v>2764.9050000000002</v>
      </c>
      <c r="J7144" s="31">
        <v>4824.2020000000002</v>
      </c>
      <c r="K7144" s="31">
        <v>2967.105</v>
      </c>
      <c r="L7144" s="31">
        <v>219.39</v>
      </c>
      <c r="M7144" s="31">
        <v>213.5</v>
      </c>
      <c r="N7144" s="31">
        <v>183.07300000000001</v>
      </c>
      <c r="O7144" s="31">
        <v>72.128799999999998</v>
      </c>
      <c r="P7144" s="31">
        <v>91.444599999999994</v>
      </c>
      <c r="Q7144" s="31">
        <v>2621.6669999999999</v>
      </c>
      <c r="R7144" s="31">
        <v>98.911000000000001</v>
      </c>
      <c r="S7144" s="31">
        <v>104.85129999999999</v>
      </c>
    </row>
    <row r="7145" spans="1:19" x14ac:dyDescent="0.35">
      <c r="A7145" s="2">
        <v>42871</v>
      </c>
      <c r="B7145" s="31">
        <v>287.39929999999998</v>
      </c>
      <c r="C7145" s="31">
        <v>830.57799999999997</v>
      </c>
      <c r="D7145" s="31">
        <v>274.99239999999998</v>
      </c>
      <c r="E7145" s="31">
        <v>498.16239999999999</v>
      </c>
      <c r="F7145" s="31">
        <v>101.5401</v>
      </c>
      <c r="G7145" s="31">
        <v>412.27050000000003</v>
      </c>
      <c r="H7145" s="31">
        <v>7.5593899999999996</v>
      </c>
      <c r="I7145" s="31">
        <v>2763.6210000000001</v>
      </c>
      <c r="J7145" s="31">
        <v>4827.808</v>
      </c>
      <c r="K7145" s="31">
        <v>2966.55</v>
      </c>
      <c r="L7145" s="31">
        <v>219.27</v>
      </c>
      <c r="M7145" s="31">
        <v>213.57</v>
      </c>
      <c r="N7145" s="31">
        <v>183.8116</v>
      </c>
      <c r="O7145" s="31">
        <v>72.514399999999995</v>
      </c>
      <c r="P7145" s="31">
        <v>92.313699999999997</v>
      </c>
      <c r="Q7145" s="31">
        <v>2634.3141999999998</v>
      </c>
      <c r="R7145" s="31">
        <v>98.105000000000004</v>
      </c>
      <c r="S7145" s="31">
        <v>104.9016</v>
      </c>
    </row>
    <row r="7146" spans="1:19" x14ac:dyDescent="0.35">
      <c r="A7146" s="2">
        <v>42872</v>
      </c>
      <c r="B7146" s="31">
        <v>290.33359999999999</v>
      </c>
      <c r="C7146" s="31">
        <v>830.06</v>
      </c>
      <c r="D7146" s="31">
        <v>278.1395</v>
      </c>
      <c r="E7146" s="31">
        <v>498.34019999999998</v>
      </c>
      <c r="F7146" s="31">
        <v>103.36660000000001</v>
      </c>
      <c r="G7146" s="31">
        <v>412.05930000000001</v>
      </c>
      <c r="H7146" s="31">
        <v>7.6337200000000003</v>
      </c>
      <c r="I7146" s="31">
        <v>2763.6210000000001</v>
      </c>
      <c r="J7146" s="31">
        <v>4861.4570000000003</v>
      </c>
      <c r="K7146" s="31">
        <v>2977.2730000000001</v>
      </c>
      <c r="L7146" s="31">
        <v>215.65</v>
      </c>
      <c r="M7146" s="31">
        <v>207.66</v>
      </c>
      <c r="N7146" s="31">
        <v>179.13939999999999</v>
      </c>
      <c r="O7146" s="31">
        <v>73.620199999999997</v>
      </c>
      <c r="P7146" s="31">
        <v>92.836200000000005</v>
      </c>
      <c r="Q7146" s="31">
        <v>2617.6880999999998</v>
      </c>
      <c r="R7146" s="31">
        <v>97.575000000000003</v>
      </c>
      <c r="S7146" s="31">
        <v>104.69029999999999</v>
      </c>
    </row>
    <row r="7147" spans="1:19" x14ac:dyDescent="0.35">
      <c r="A7147" s="2">
        <v>42873</v>
      </c>
      <c r="B7147" s="31">
        <v>291.60700000000003</v>
      </c>
      <c r="C7147" s="31">
        <v>831.92700000000002</v>
      </c>
      <c r="D7147" s="31">
        <v>278.7389</v>
      </c>
      <c r="E7147" s="31">
        <v>495.71789999999999</v>
      </c>
      <c r="F7147" s="31">
        <v>102.88330000000001</v>
      </c>
      <c r="G7147" s="31">
        <v>398.96800000000002</v>
      </c>
      <c r="H7147" s="31">
        <v>7.745215</v>
      </c>
      <c r="I7147" s="31">
        <v>2762.8870000000002</v>
      </c>
      <c r="J7147" s="31">
        <v>4856.049</v>
      </c>
      <c r="K7147" s="31">
        <v>2985.962</v>
      </c>
      <c r="L7147" s="31">
        <v>216.21</v>
      </c>
      <c r="M7147" s="31">
        <v>208.16</v>
      </c>
      <c r="N7147" s="31">
        <v>180.80119999999999</v>
      </c>
      <c r="O7147" s="31">
        <v>73.745800000000003</v>
      </c>
      <c r="P7147" s="31">
        <v>92.656599999999997</v>
      </c>
      <c r="Q7147" s="31">
        <v>2565.1404000000002</v>
      </c>
      <c r="R7147" s="31">
        <v>97.879000000000005</v>
      </c>
      <c r="S7147" s="31">
        <v>103.41249999999999</v>
      </c>
    </row>
    <row r="7148" spans="1:19" x14ac:dyDescent="0.35">
      <c r="A7148" s="2">
        <v>42874</v>
      </c>
      <c r="B7148" s="31">
        <v>297.64179999999999</v>
      </c>
      <c r="C7148" s="31">
        <v>854.59100000000001</v>
      </c>
      <c r="D7148" s="31">
        <v>283.83409999999998</v>
      </c>
      <c r="E7148" s="31">
        <v>504.89580000000001</v>
      </c>
      <c r="F7148" s="31">
        <v>102.9406</v>
      </c>
      <c r="G7148" s="31">
        <v>402.452</v>
      </c>
      <c r="H7148" s="31">
        <v>7.5370900000000001</v>
      </c>
      <c r="I7148" s="31">
        <v>2763.9879999999998</v>
      </c>
      <c r="J7148" s="31">
        <v>4852.4440000000004</v>
      </c>
      <c r="K7148" s="31">
        <v>2981.71</v>
      </c>
      <c r="L7148" s="31">
        <v>217.85</v>
      </c>
      <c r="M7148" s="31">
        <v>209.39</v>
      </c>
      <c r="N7148" s="31">
        <v>181.5317</v>
      </c>
      <c r="O7148" s="31">
        <v>73.454599999999999</v>
      </c>
      <c r="P7148" s="31">
        <v>93.221800000000002</v>
      </c>
      <c r="Q7148" s="31">
        <v>2584.4005000000002</v>
      </c>
      <c r="R7148" s="31">
        <v>97.141999999999996</v>
      </c>
      <c r="S7148" s="31">
        <v>103.1609</v>
      </c>
    </row>
    <row r="7149" spans="1:19" x14ac:dyDescent="0.35">
      <c r="A7149" s="2">
        <v>42877</v>
      </c>
      <c r="B7149" s="31">
        <v>299.57960000000003</v>
      </c>
      <c r="C7149" s="31">
        <v>860.03599999999994</v>
      </c>
      <c r="D7149" s="31">
        <v>286.8313</v>
      </c>
      <c r="E7149" s="31">
        <v>506.80689999999998</v>
      </c>
      <c r="F7149" s="31">
        <v>103.5959</v>
      </c>
      <c r="G7149" s="31">
        <v>403.93009999999998</v>
      </c>
      <c r="H7149" s="31">
        <v>7.5631060000000003</v>
      </c>
      <c r="I7149" s="31">
        <v>2762.52</v>
      </c>
      <c r="J7149" s="31">
        <v>4850.04</v>
      </c>
      <c r="K7149" s="31">
        <v>2975.9789999999998</v>
      </c>
      <c r="L7149" s="31">
        <v>218.88</v>
      </c>
      <c r="M7149" s="31">
        <v>210.83</v>
      </c>
      <c r="N7149" s="31">
        <v>183.09710000000001</v>
      </c>
      <c r="O7149" s="31">
        <v>73.784800000000004</v>
      </c>
      <c r="P7149" s="31">
        <v>93.6631</v>
      </c>
      <c r="Q7149" s="31">
        <v>2605.1120000000001</v>
      </c>
      <c r="R7149" s="31">
        <v>96.983999999999995</v>
      </c>
      <c r="S7149" s="31">
        <v>104.2979</v>
      </c>
    </row>
    <row r="7150" spans="1:19" x14ac:dyDescent="0.35">
      <c r="A7150" s="2">
        <v>42878</v>
      </c>
      <c r="B7150" s="31">
        <v>301.2405</v>
      </c>
      <c r="C7150" s="31">
        <v>858.84400000000005</v>
      </c>
      <c r="D7150" s="31">
        <v>287.13099999999997</v>
      </c>
      <c r="E7150" s="31">
        <v>507.5625</v>
      </c>
      <c r="F7150" s="31">
        <v>103.1126</v>
      </c>
      <c r="G7150" s="31">
        <v>400.4461</v>
      </c>
      <c r="H7150" s="31">
        <v>7.5110749999999999</v>
      </c>
      <c r="I7150" s="31">
        <v>2763.2539999999999</v>
      </c>
      <c r="J7150" s="31">
        <v>4839.8249999999998</v>
      </c>
      <c r="K7150" s="31">
        <v>2973.76</v>
      </c>
      <c r="L7150" s="31">
        <v>219.36</v>
      </c>
      <c r="M7150" s="31">
        <v>211.6</v>
      </c>
      <c r="N7150" s="31">
        <v>183.40219999999999</v>
      </c>
      <c r="O7150" s="31">
        <v>73.7423</v>
      </c>
      <c r="P7150" s="31">
        <v>93.501099999999994</v>
      </c>
      <c r="Q7150" s="31">
        <v>2607.3317999999999</v>
      </c>
      <c r="R7150" s="31">
        <v>97.350999999999999</v>
      </c>
      <c r="S7150" s="31">
        <v>104.63500000000001</v>
      </c>
    </row>
    <row r="7151" spans="1:19" x14ac:dyDescent="0.35">
      <c r="A7151" s="2">
        <v>42879</v>
      </c>
      <c r="B7151" s="31">
        <v>300.29930000000002</v>
      </c>
      <c r="C7151" s="31">
        <v>854.48699999999997</v>
      </c>
      <c r="D7151" s="31">
        <v>287.73039999999997</v>
      </c>
      <c r="E7151" s="31">
        <v>504.65129999999999</v>
      </c>
      <c r="F7151" s="31">
        <v>102.916</v>
      </c>
      <c r="G7151" s="31">
        <v>400.4461</v>
      </c>
      <c r="H7151" s="31">
        <v>7.0390779999999999</v>
      </c>
      <c r="I7151" s="31">
        <v>2762.337</v>
      </c>
      <c r="J7151" s="31">
        <v>4847.6369999999997</v>
      </c>
      <c r="K7151" s="31">
        <v>2972.4659999999999</v>
      </c>
      <c r="L7151" s="31">
        <v>219.72</v>
      </c>
      <c r="M7151" s="31">
        <v>211.67</v>
      </c>
      <c r="N7151" s="31">
        <v>184.03639999999999</v>
      </c>
      <c r="O7151" s="31">
        <v>73.134600000000006</v>
      </c>
      <c r="P7151" s="31">
        <v>93.117999999999995</v>
      </c>
      <c r="Q7151" s="31">
        <v>2608.8243000000002</v>
      </c>
      <c r="R7151" s="31">
        <v>97.238</v>
      </c>
      <c r="S7151" s="31">
        <v>104.53579999999999</v>
      </c>
    </row>
    <row r="7152" spans="1:19" x14ac:dyDescent="0.35">
      <c r="A7152" s="2">
        <v>42880</v>
      </c>
      <c r="B7152" s="31">
        <v>286.62419999999997</v>
      </c>
      <c r="C7152" s="31">
        <v>830.78599999999994</v>
      </c>
      <c r="D7152" s="31">
        <v>283.98390000000001</v>
      </c>
      <c r="E7152" s="31">
        <v>508.42910000000001</v>
      </c>
      <c r="F7152" s="31">
        <v>103.1863</v>
      </c>
      <c r="G7152" s="31">
        <v>396.75099999999998</v>
      </c>
      <c r="H7152" s="31">
        <v>6.9758969999999998</v>
      </c>
      <c r="I7152" s="31">
        <v>2762.7040000000002</v>
      </c>
      <c r="J7152" s="31">
        <v>4851.6949999999997</v>
      </c>
      <c r="K7152" s="31">
        <v>2981.895</v>
      </c>
      <c r="L7152" s="31">
        <v>220.77</v>
      </c>
      <c r="M7152" s="31">
        <v>211.69</v>
      </c>
      <c r="N7152" s="31">
        <v>185.666</v>
      </c>
      <c r="O7152" s="31">
        <v>73.221599999999995</v>
      </c>
      <c r="P7152" s="31">
        <v>93.342100000000002</v>
      </c>
      <c r="Q7152" s="31">
        <v>2633.5360999999998</v>
      </c>
      <c r="R7152" s="31">
        <v>97.248000000000005</v>
      </c>
      <c r="S7152" s="31">
        <v>106.26600000000001</v>
      </c>
    </row>
    <row r="7153" spans="1:19" x14ac:dyDescent="0.35">
      <c r="A7153" s="2">
        <v>42881</v>
      </c>
      <c r="B7153" s="31">
        <v>290.72120000000001</v>
      </c>
      <c r="C7153" s="31">
        <v>843.33699999999999</v>
      </c>
      <c r="D7153" s="31">
        <v>276.34109999999998</v>
      </c>
      <c r="E7153" s="31">
        <v>502.42899999999997</v>
      </c>
      <c r="F7153" s="31">
        <v>104.13639999999999</v>
      </c>
      <c r="G7153" s="31">
        <v>391.2611</v>
      </c>
      <c r="H7153" s="31">
        <v>7.102258</v>
      </c>
      <c r="I7153" s="31">
        <v>2765.8229999999999</v>
      </c>
      <c r="J7153" s="31">
        <v>4852.5969999999998</v>
      </c>
      <c r="K7153" s="31">
        <v>2990.7689999999998</v>
      </c>
      <c r="L7153" s="31">
        <v>220.8</v>
      </c>
      <c r="M7153" s="31">
        <v>211.52</v>
      </c>
      <c r="N7153" s="31">
        <v>185.99510000000001</v>
      </c>
      <c r="O7153" s="31">
        <v>73.630600000000001</v>
      </c>
      <c r="P7153" s="31">
        <v>93.101299999999995</v>
      </c>
      <c r="Q7153" s="31">
        <v>2640.1266999999998</v>
      </c>
      <c r="R7153" s="31">
        <v>97.441999999999993</v>
      </c>
      <c r="S7153" s="31">
        <v>106.33710000000001</v>
      </c>
    </row>
    <row r="7154" spans="1:19" x14ac:dyDescent="0.35">
      <c r="A7154" s="2">
        <v>42884</v>
      </c>
      <c r="B7154" s="31">
        <v>290.72120000000001</v>
      </c>
      <c r="C7154" s="31">
        <v>843.33699999999999</v>
      </c>
      <c r="D7154" s="31">
        <v>276.34109999999998</v>
      </c>
      <c r="E7154" s="31">
        <v>502.42899999999997</v>
      </c>
      <c r="F7154" s="31">
        <v>104.13639999999999</v>
      </c>
      <c r="G7154" s="31">
        <v>391.2611</v>
      </c>
      <c r="H7154" s="31">
        <v>7.102258</v>
      </c>
      <c r="I7154" s="31">
        <v>2765.0889999999999</v>
      </c>
      <c r="J7154" s="31">
        <v>4852.5969999999998</v>
      </c>
      <c r="K7154" s="31">
        <v>2999.828</v>
      </c>
      <c r="L7154" s="31">
        <v>220.8</v>
      </c>
      <c r="M7154" s="31">
        <v>211.52</v>
      </c>
      <c r="N7154" s="31">
        <v>185.99510000000001</v>
      </c>
      <c r="O7154" s="31">
        <v>73.630600000000001</v>
      </c>
      <c r="P7154" s="31">
        <v>93.101299999999995</v>
      </c>
      <c r="Q7154" s="31">
        <v>2635.3616000000002</v>
      </c>
      <c r="R7154" s="31">
        <v>97.441999999999993</v>
      </c>
      <c r="S7154" s="31">
        <v>106.756</v>
      </c>
    </row>
    <row r="7155" spans="1:19" x14ac:dyDescent="0.35">
      <c r="A7155" s="2">
        <v>42885</v>
      </c>
      <c r="B7155" s="31">
        <v>289.22629999999998</v>
      </c>
      <c r="C7155" s="31">
        <v>842.40300000000002</v>
      </c>
      <c r="D7155" s="31">
        <v>274.09320000000002</v>
      </c>
      <c r="E7155" s="31">
        <v>502.05119999999999</v>
      </c>
      <c r="F7155" s="31">
        <v>103.6695</v>
      </c>
      <c r="G7155" s="31">
        <v>385.4545</v>
      </c>
      <c r="H7155" s="31">
        <v>7.5705390000000001</v>
      </c>
      <c r="I7155" s="31">
        <v>2766.19</v>
      </c>
      <c r="J7155" s="31">
        <v>4862.68</v>
      </c>
      <c r="K7155" s="31">
        <v>3000.7530000000002</v>
      </c>
      <c r="L7155" s="31">
        <v>220.52</v>
      </c>
      <c r="M7155" s="31">
        <v>210.02</v>
      </c>
      <c r="N7155" s="31">
        <v>185.9871</v>
      </c>
      <c r="O7155" s="31">
        <v>73.801500000000004</v>
      </c>
      <c r="P7155" s="31">
        <v>93.038300000000007</v>
      </c>
      <c r="Q7155" s="31">
        <v>2626.4746</v>
      </c>
      <c r="R7155" s="31">
        <v>97.28</v>
      </c>
      <c r="S7155" s="31">
        <v>106.756</v>
      </c>
    </row>
    <row r="7156" spans="1:19" x14ac:dyDescent="0.35">
      <c r="A7156" s="2">
        <v>42886</v>
      </c>
      <c r="B7156" s="31">
        <v>281.03230000000002</v>
      </c>
      <c r="C7156" s="31">
        <v>827.98500000000001</v>
      </c>
      <c r="D7156" s="31">
        <v>267.19970000000001</v>
      </c>
      <c r="E7156" s="31">
        <v>504.31790000000001</v>
      </c>
      <c r="F7156" s="31">
        <v>104.464</v>
      </c>
      <c r="G7156" s="31">
        <v>386.827</v>
      </c>
      <c r="H7156" s="31">
        <v>7.611421</v>
      </c>
      <c r="I7156" s="31">
        <v>2764.7220000000002</v>
      </c>
      <c r="J7156" s="31">
        <v>4868.1000000000004</v>
      </c>
      <c r="K7156" s="31">
        <v>3000.5680000000002</v>
      </c>
      <c r="L7156" s="31">
        <v>220.55</v>
      </c>
      <c r="M7156" s="31">
        <v>209.88</v>
      </c>
      <c r="N7156" s="31">
        <v>186.0273</v>
      </c>
      <c r="O7156" s="31">
        <v>74.061499999999995</v>
      </c>
      <c r="P7156" s="31">
        <v>93.594899999999996</v>
      </c>
      <c r="Q7156" s="31">
        <v>2610.0776000000001</v>
      </c>
      <c r="R7156" s="31">
        <v>96.921999999999997</v>
      </c>
      <c r="S7156" s="31">
        <v>106.87860000000001</v>
      </c>
    </row>
    <row r="7157" spans="1:19" x14ac:dyDescent="0.35">
      <c r="A7157" s="2">
        <v>42887</v>
      </c>
      <c r="B7157" s="31">
        <v>280.31259999999997</v>
      </c>
      <c r="C7157" s="31">
        <v>830.52700000000004</v>
      </c>
      <c r="D7157" s="31">
        <v>269.8972</v>
      </c>
      <c r="E7157" s="31">
        <v>505.85129999999998</v>
      </c>
      <c r="F7157" s="31">
        <v>104.0299</v>
      </c>
      <c r="G7157" s="31">
        <v>385.24340000000001</v>
      </c>
      <c r="H7157" s="31">
        <v>7.5222249999999997</v>
      </c>
      <c r="I7157" s="31">
        <v>2765.0889999999999</v>
      </c>
      <c r="J7157" s="31">
        <v>4863.884</v>
      </c>
      <c r="K7157" s="31">
        <v>2999.828</v>
      </c>
      <c r="L7157" s="31">
        <v>222.24</v>
      </c>
      <c r="M7157" s="31">
        <v>214.22</v>
      </c>
      <c r="N7157" s="31">
        <v>186.9504</v>
      </c>
      <c r="O7157" s="31">
        <v>73.610699999999994</v>
      </c>
      <c r="P7157" s="31">
        <v>93.419899999999998</v>
      </c>
      <c r="Q7157" s="31">
        <v>2618.5621000000001</v>
      </c>
      <c r="R7157" s="31">
        <v>97.197999999999993</v>
      </c>
      <c r="S7157" s="31">
        <v>106.79689999999999</v>
      </c>
    </row>
    <row r="7158" spans="1:19" x14ac:dyDescent="0.35">
      <c r="A7158" s="2">
        <v>42888</v>
      </c>
      <c r="B7158" s="31">
        <v>276.5478</v>
      </c>
      <c r="C7158" s="31">
        <v>817.92399999999998</v>
      </c>
      <c r="D7158" s="31">
        <v>263.15350000000001</v>
      </c>
      <c r="E7158" s="31">
        <v>502.74009999999998</v>
      </c>
      <c r="F7158" s="31">
        <v>104.85720000000001</v>
      </c>
      <c r="G7158" s="31">
        <v>389.04410000000001</v>
      </c>
      <c r="H7158" s="31">
        <v>7.4367450000000002</v>
      </c>
      <c r="I7158" s="31">
        <v>2765.0889999999999</v>
      </c>
      <c r="J7158" s="31">
        <v>4881.3500000000004</v>
      </c>
      <c r="K7158" s="31">
        <v>3007.4090000000001</v>
      </c>
      <c r="L7158" s="31">
        <v>222.99</v>
      </c>
      <c r="M7158" s="31">
        <v>215.63</v>
      </c>
      <c r="N7158" s="31">
        <v>189.00559999999999</v>
      </c>
      <c r="O7158" s="31">
        <v>74.141300000000001</v>
      </c>
      <c r="P7158" s="31">
        <v>93.827399999999997</v>
      </c>
      <c r="Q7158" s="31">
        <v>2636.3029000000001</v>
      </c>
      <c r="R7158" s="31">
        <v>96.715000000000003</v>
      </c>
      <c r="S7158" s="31">
        <v>107.17489999999999</v>
      </c>
    </row>
    <row r="7159" spans="1:19" x14ac:dyDescent="0.35">
      <c r="A7159" s="2">
        <v>42891</v>
      </c>
      <c r="B7159" s="31">
        <v>273.89030000000002</v>
      </c>
      <c r="C7159" s="31">
        <v>797.69799999999998</v>
      </c>
      <c r="D7159" s="31">
        <v>258.50790000000001</v>
      </c>
      <c r="E7159" s="31">
        <v>499.11779999999999</v>
      </c>
      <c r="F7159" s="31">
        <v>105.062</v>
      </c>
      <c r="G7159" s="31">
        <v>389.36079999999998</v>
      </c>
      <c r="H7159" s="31">
        <v>7.3884299999999996</v>
      </c>
      <c r="I7159" s="31">
        <v>2765.6390000000001</v>
      </c>
      <c r="J7159" s="31">
        <v>4874.7250000000004</v>
      </c>
      <c r="K7159" s="31">
        <v>3003.8589999999999</v>
      </c>
      <c r="L7159" s="31">
        <v>222.7</v>
      </c>
      <c r="M7159" s="31">
        <v>213.51</v>
      </c>
      <c r="N7159" s="31">
        <v>188.83699999999999</v>
      </c>
      <c r="O7159" s="31">
        <v>74.142499999999998</v>
      </c>
      <c r="P7159" s="31">
        <v>93.636399999999995</v>
      </c>
      <c r="Q7159" s="31">
        <v>2642.8449999999998</v>
      </c>
      <c r="R7159" s="31">
        <v>96.799000000000007</v>
      </c>
      <c r="S7159" s="31">
        <v>106.63339999999999</v>
      </c>
    </row>
    <row r="7160" spans="1:19" x14ac:dyDescent="0.35">
      <c r="A7160" s="2">
        <v>42892</v>
      </c>
      <c r="B7160" s="31">
        <v>277.48899999999998</v>
      </c>
      <c r="C7160" s="31">
        <v>806.20299999999997</v>
      </c>
      <c r="D7160" s="31">
        <v>257.30900000000003</v>
      </c>
      <c r="E7160" s="31">
        <v>498.00670000000002</v>
      </c>
      <c r="F7160" s="31">
        <v>106.27419999999999</v>
      </c>
      <c r="G7160" s="31">
        <v>389.99430000000001</v>
      </c>
      <c r="H7160" s="31">
        <v>7.3401149999999999</v>
      </c>
      <c r="I7160" s="31">
        <v>2766.924</v>
      </c>
      <c r="J7160" s="31">
        <v>4886.1679999999997</v>
      </c>
      <c r="K7160" s="31">
        <v>3011.8519999999999</v>
      </c>
      <c r="L7160" s="31">
        <v>222.35</v>
      </c>
      <c r="M7160" s="31">
        <v>213.91</v>
      </c>
      <c r="N7160" s="31">
        <v>188.27500000000001</v>
      </c>
      <c r="O7160" s="31">
        <v>74.851900000000001</v>
      </c>
      <c r="P7160" s="31">
        <v>93.740700000000004</v>
      </c>
      <c r="Q7160" s="31">
        <v>2638.5725000000002</v>
      </c>
      <c r="R7160" s="31">
        <v>96.635999999999996</v>
      </c>
      <c r="S7160" s="31">
        <v>106.7765</v>
      </c>
    </row>
    <row r="7161" spans="1:19" x14ac:dyDescent="0.35">
      <c r="A7161" s="2">
        <v>42893</v>
      </c>
      <c r="B7161" s="31">
        <v>266.0838</v>
      </c>
      <c r="C7161" s="31">
        <v>773.42600000000004</v>
      </c>
      <c r="D7161" s="31">
        <v>253.2628</v>
      </c>
      <c r="E7161" s="31">
        <v>498.3845</v>
      </c>
      <c r="F7161" s="31">
        <v>105.922</v>
      </c>
      <c r="G7161" s="31">
        <v>393.05599999999998</v>
      </c>
      <c r="H7161" s="31">
        <v>7.2955170000000003</v>
      </c>
      <c r="I7161" s="31">
        <v>2766.19</v>
      </c>
      <c r="J7161" s="31">
        <v>4877.134</v>
      </c>
      <c r="K7161" s="31">
        <v>3012.58</v>
      </c>
      <c r="L7161" s="31">
        <v>222.47</v>
      </c>
      <c r="M7161" s="31">
        <v>213.82</v>
      </c>
      <c r="N7161" s="31">
        <v>188.8049</v>
      </c>
      <c r="O7161" s="31">
        <v>74.883899999999997</v>
      </c>
      <c r="P7161" s="31">
        <v>93.710999999999999</v>
      </c>
      <c r="Q7161" s="31">
        <v>2638.3562000000002</v>
      </c>
      <c r="R7161" s="31">
        <v>96.748000000000005</v>
      </c>
      <c r="S7161" s="31">
        <v>106.9195</v>
      </c>
    </row>
    <row r="7162" spans="1:19" x14ac:dyDescent="0.35">
      <c r="A7162" s="2">
        <v>42894</v>
      </c>
      <c r="B7162" s="31">
        <v>265.01139999999998</v>
      </c>
      <c r="C7162" s="31">
        <v>773.62300000000005</v>
      </c>
      <c r="D7162" s="31">
        <v>252.93350000000001</v>
      </c>
      <c r="E7162" s="31">
        <v>508.10140000000001</v>
      </c>
      <c r="F7162" s="31">
        <v>104.79989999999999</v>
      </c>
      <c r="G7162" s="31">
        <v>396.17770000000002</v>
      </c>
      <c r="H7162" s="31">
        <v>7.2999679999999998</v>
      </c>
      <c r="I7162" s="31">
        <v>2761.0509999999999</v>
      </c>
      <c r="J7162" s="31">
        <v>4874.1229999999996</v>
      </c>
      <c r="K7162" s="31">
        <v>3012.0320000000002</v>
      </c>
      <c r="L7162" s="31">
        <v>222.51</v>
      </c>
      <c r="M7162" s="31">
        <v>216.92</v>
      </c>
      <c r="N7162" s="31">
        <v>188.9734</v>
      </c>
      <c r="O7162" s="31">
        <v>74.338399999999993</v>
      </c>
      <c r="P7162" s="31">
        <v>93.361599999999996</v>
      </c>
      <c r="Q7162" s="31">
        <v>2647.5758999999998</v>
      </c>
      <c r="R7162" s="31">
        <v>96.918000000000006</v>
      </c>
      <c r="S7162" s="31">
        <v>107.2771</v>
      </c>
    </row>
    <row r="7163" spans="1:19" x14ac:dyDescent="0.35">
      <c r="A7163" s="2">
        <v>42895</v>
      </c>
      <c r="B7163" s="31">
        <v>266.5677</v>
      </c>
      <c r="C7163" s="31">
        <v>778.59100000000001</v>
      </c>
      <c r="D7163" s="31">
        <v>255.9539</v>
      </c>
      <c r="E7163" s="31">
        <v>514.73289999999997</v>
      </c>
      <c r="F7163" s="31">
        <v>104.1365</v>
      </c>
      <c r="G7163" s="31">
        <v>397.82089999999999</v>
      </c>
      <c r="H7163" s="31">
        <v>7.4989840000000001</v>
      </c>
      <c r="I7163" s="31">
        <v>2763.6210000000001</v>
      </c>
      <c r="J7163" s="31">
        <v>4872.9179999999997</v>
      </c>
      <c r="K7163" s="31">
        <v>3010.2060000000001</v>
      </c>
      <c r="L7163" s="31">
        <v>222.33</v>
      </c>
      <c r="M7163" s="31">
        <v>218.05</v>
      </c>
      <c r="N7163" s="31">
        <v>184.33340000000001</v>
      </c>
      <c r="O7163" s="31">
        <v>73.972700000000003</v>
      </c>
      <c r="P7163" s="31">
        <v>93.042900000000003</v>
      </c>
      <c r="Q7163" s="31">
        <v>2645.2828</v>
      </c>
      <c r="R7163" s="31">
        <v>97.274000000000001</v>
      </c>
      <c r="S7163" s="31">
        <v>106.7662</v>
      </c>
    </row>
    <row r="7164" spans="1:19" x14ac:dyDescent="0.35">
      <c r="A7164" s="2">
        <v>42898</v>
      </c>
      <c r="B7164" s="31">
        <v>267.23989999999998</v>
      </c>
      <c r="C7164" s="31">
        <v>772.4</v>
      </c>
      <c r="D7164" s="31">
        <v>257.38819999999998</v>
      </c>
      <c r="E7164" s="31">
        <v>511.74450000000002</v>
      </c>
      <c r="F7164" s="31">
        <v>103.93170000000001</v>
      </c>
      <c r="G7164" s="31">
        <v>393.57150000000001</v>
      </c>
      <c r="H7164" s="31">
        <v>7.6673679999999997</v>
      </c>
      <c r="I7164" s="31">
        <v>2762.152</v>
      </c>
      <c r="J7164" s="31">
        <v>4869.3050000000003</v>
      </c>
      <c r="K7164" s="31">
        <v>3014.4070000000002</v>
      </c>
      <c r="L7164" s="31">
        <v>222.17</v>
      </c>
      <c r="M7164" s="31">
        <v>217.79</v>
      </c>
      <c r="N7164" s="31">
        <v>183.39189999999999</v>
      </c>
      <c r="O7164" s="31">
        <v>74.555499999999995</v>
      </c>
      <c r="P7164" s="31">
        <v>93.186899999999994</v>
      </c>
      <c r="Q7164" s="31">
        <v>2621.2039</v>
      </c>
      <c r="R7164" s="31">
        <v>97.138000000000005</v>
      </c>
      <c r="S7164" s="31">
        <v>105.8262</v>
      </c>
    </row>
    <row r="7165" spans="1:19" x14ac:dyDescent="0.35">
      <c r="A7165" s="2">
        <v>42899</v>
      </c>
      <c r="B7165" s="31">
        <v>269.51780000000002</v>
      </c>
      <c r="C7165" s="31">
        <v>778.30399999999997</v>
      </c>
      <c r="D7165" s="31">
        <v>255.05969999999999</v>
      </c>
      <c r="E7165" s="31">
        <v>506.71510000000001</v>
      </c>
      <c r="F7165" s="31">
        <v>103.9071</v>
      </c>
      <c r="G7165" s="31">
        <v>393.92860000000002</v>
      </c>
      <c r="H7165" s="31">
        <v>7.5458509999999999</v>
      </c>
      <c r="I7165" s="31">
        <v>2760.8670000000002</v>
      </c>
      <c r="J7165" s="31">
        <v>4871.1109999999999</v>
      </c>
      <c r="K7165" s="31">
        <v>3011.3020000000001</v>
      </c>
      <c r="L7165" s="31">
        <v>223.22</v>
      </c>
      <c r="M7165" s="31">
        <v>218.85</v>
      </c>
      <c r="N7165" s="31">
        <v>184.67779999999999</v>
      </c>
      <c r="O7165" s="31">
        <v>74.457899999999995</v>
      </c>
      <c r="P7165" s="31">
        <v>93.218599999999995</v>
      </c>
      <c r="Q7165" s="31">
        <v>2624.4081999999999</v>
      </c>
      <c r="R7165" s="31">
        <v>96.974999999999994</v>
      </c>
      <c r="S7165" s="31">
        <v>106.2145</v>
      </c>
    </row>
    <row r="7166" spans="1:19" x14ac:dyDescent="0.35">
      <c r="A7166" s="2">
        <v>42900</v>
      </c>
      <c r="B7166" s="31">
        <v>259.84699999999998</v>
      </c>
      <c r="C7166" s="31">
        <v>745.74400000000003</v>
      </c>
      <c r="D7166" s="31">
        <v>250.58500000000001</v>
      </c>
      <c r="E7166" s="31">
        <v>505.02890000000002</v>
      </c>
      <c r="F7166" s="31">
        <v>104.505</v>
      </c>
      <c r="G7166" s="31">
        <v>393.92860000000002</v>
      </c>
      <c r="H7166" s="31">
        <v>7.6155840000000001</v>
      </c>
      <c r="I7166" s="31">
        <v>2760.3159999999998</v>
      </c>
      <c r="J7166" s="31">
        <v>4892.1909999999998</v>
      </c>
      <c r="K7166" s="31">
        <v>3020.982</v>
      </c>
      <c r="L7166" s="31">
        <v>222.97</v>
      </c>
      <c r="M7166" s="31">
        <v>217.18</v>
      </c>
      <c r="N7166" s="31">
        <v>183.82810000000001</v>
      </c>
      <c r="O7166" s="31">
        <v>75.131299999999996</v>
      </c>
      <c r="P7166" s="31">
        <v>93.812700000000007</v>
      </c>
      <c r="Q7166" s="31">
        <v>2634.6068</v>
      </c>
      <c r="R7166" s="31">
        <v>96.938999999999993</v>
      </c>
      <c r="S7166" s="31">
        <v>106.1429</v>
      </c>
    </row>
    <row r="7167" spans="1:19" x14ac:dyDescent="0.35">
      <c r="A7167" s="2">
        <v>42901</v>
      </c>
      <c r="B7167" s="31">
        <v>259.29750000000001</v>
      </c>
      <c r="C7167" s="31">
        <v>746.89</v>
      </c>
      <c r="D7167" s="31">
        <v>250.88329999999999</v>
      </c>
      <c r="E7167" s="31">
        <v>501.67860000000002</v>
      </c>
      <c r="F7167" s="31">
        <v>102.7604</v>
      </c>
      <c r="G7167" s="31">
        <v>396.02620000000002</v>
      </c>
      <c r="H7167" s="31">
        <v>7.5935629999999996</v>
      </c>
      <c r="I7167" s="31">
        <v>2762.152</v>
      </c>
      <c r="J7167" s="31">
        <v>4881.3500000000004</v>
      </c>
      <c r="K7167" s="31">
        <v>3005.0909999999999</v>
      </c>
      <c r="L7167" s="31">
        <v>222.67</v>
      </c>
      <c r="M7167" s="31">
        <v>216.42</v>
      </c>
      <c r="N7167" s="31">
        <v>183.0745</v>
      </c>
      <c r="O7167" s="31">
        <v>74.017899999999997</v>
      </c>
      <c r="P7167" s="31">
        <v>92.730599999999995</v>
      </c>
      <c r="Q7167" s="31">
        <v>2608.6181000000001</v>
      </c>
      <c r="R7167" s="31">
        <v>97.433000000000007</v>
      </c>
      <c r="S7167" s="31">
        <v>104.4263</v>
      </c>
    </row>
    <row r="7168" spans="1:19" x14ac:dyDescent="0.35">
      <c r="A7168" s="2">
        <v>42902</v>
      </c>
      <c r="B7168" s="31">
        <v>261.71519999999998</v>
      </c>
      <c r="C7168" s="31">
        <v>755.43399999999997</v>
      </c>
      <c r="D7168" s="31">
        <v>253.1207</v>
      </c>
      <c r="E7168" s="31">
        <v>501.85610000000003</v>
      </c>
      <c r="F7168" s="31">
        <v>102.916</v>
      </c>
      <c r="G7168" s="31">
        <v>398.54329999999999</v>
      </c>
      <c r="H7168" s="31">
        <v>7.4430860000000001</v>
      </c>
      <c r="I7168" s="31">
        <v>2761.6019999999999</v>
      </c>
      <c r="J7168" s="31">
        <v>4885.5659999999998</v>
      </c>
      <c r="K7168" s="31">
        <v>3007.6489999999999</v>
      </c>
      <c r="L7168" s="31">
        <v>222.58</v>
      </c>
      <c r="M7168" s="31">
        <v>216.08</v>
      </c>
      <c r="N7168" s="31">
        <v>182.26480000000001</v>
      </c>
      <c r="O7168" s="31">
        <v>73.951700000000002</v>
      </c>
      <c r="P7168" s="31">
        <v>93.127499999999998</v>
      </c>
      <c r="Q7168" s="31">
        <v>2607.2919000000002</v>
      </c>
      <c r="R7168" s="31">
        <v>97.164000000000001</v>
      </c>
      <c r="S7168" s="31">
        <v>104.6716</v>
      </c>
    </row>
    <row r="7169" spans="1:19" x14ac:dyDescent="0.35">
      <c r="A7169" s="2">
        <v>42905</v>
      </c>
      <c r="B7169" s="31">
        <v>258.96780000000001</v>
      </c>
      <c r="C7169" s="31">
        <v>752.56899999999996</v>
      </c>
      <c r="D7169" s="31">
        <v>253.71729999999999</v>
      </c>
      <c r="E7169" s="31">
        <v>507.13670000000002</v>
      </c>
      <c r="F7169" s="31">
        <v>102.1133</v>
      </c>
      <c r="G7169" s="31">
        <v>397.91399999999999</v>
      </c>
      <c r="H7169" s="31">
        <v>7.0980910000000002</v>
      </c>
      <c r="I7169" s="31">
        <v>2761.4180000000001</v>
      </c>
      <c r="J7169" s="31">
        <v>4874.1229999999996</v>
      </c>
      <c r="K7169" s="31">
        <v>3006.1869999999999</v>
      </c>
      <c r="L7169" s="31">
        <v>224.09</v>
      </c>
      <c r="M7169" s="31">
        <v>217.26</v>
      </c>
      <c r="N7169" s="31">
        <v>184.89429999999999</v>
      </c>
      <c r="O7169" s="31">
        <v>73.5518</v>
      </c>
      <c r="P7169" s="31">
        <v>92.869399999999999</v>
      </c>
      <c r="Q7169" s="31">
        <v>2632.7498999999998</v>
      </c>
      <c r="R7169" s="31">
        <v>97.548000000000002</v>
      </c>
      <c r="S7169" s="31">
        <v>106.08159999999999</v>
      </c>
    </row>
    <row r="7170" spans="1:19" x14ac:dyDescent="0.35">
      <c r="A7170" s="2">
        <v>42906</v>
      </c>
      <c r="B7170" s="31">
        <v>254.13239999999999</v>
      </c>
      <c r="C7170" s="31">
        <v>739.12800000000004</v>
      </c>
      <c r="D7170" s="31">
        <v>246.85599999999999</v>
      </c>
      <c r="E7170" s="31">
        <v>501.14609999999999</v>
      </c>
      <c r="F7170" s="31">
        <v>101.85120000000001</v>
      </c>
      <c r="G7170" s="31">
        <v>393.82369999999997</v>
      </c>
      <c r="H7170" s="31">
        <v>7.0393679999999996</v>
      </c>
      <c r="I7170" s="31">
        <v>2760.6840000000002</v>
      </c>
      <c r="J7170" s="31">
        <v>4885.5659999999998</v>
      </c>
      <c r="K7170" s="31">
        <v>3011.1190000000001</v>
      </c>
      <c r="L7170" s="31">
        <v>223.18</v>
      </c>
      <c r="M7170" s="31">
        <v>215.3</v>
      </c>
      <c r="N7170" s="31">
        <v>183.82810000000001</v>
      </c>
      <c r="O7170" s="31">
        <v>73.279700000000005</v>
      </c>
      <c r="P7170" s="31">
        <v>92.518799999999999</v>
      </c>
      <c r="Q7170" s="31">
        <v>2621.9526000000001</v>
      </c>
      <c r="R7170" s="31">
        <v>97.76</v>
      </c>
      <c r="S7170" s="31">
        <v>105.489</v>
      </c>
    </row>
    <row r="7171" spans="1:19" x14ac:dyDescent="0.35">
      <c r="A7171" s="2">
        <v>42907</v>
      </c>
      <c r="B7171" s="31">
        <v>247.53870000000001</v>
      </c>
      <c r="C7171" s="31">
        <v>731.47</v>
      </c>
      <c r="D7171" s="31">
        <v>247.0052</v>
      </c>
      <c r="E7171" s="31">
        <v>508.8895</v>
      </c>
      <c r="F7171" s="31">
        <v>102.03959999999999</v>
      </c>
      <c r="G7171" s="31">
        <v>389.209</v>
      </c>
      <c r="H7171" s="31">
        <v>6.800808</v>
      </c>
      <c r="I7171" s="31">
        <v>2760.6840000000002</v>
      </c>
      <c r="J7171" s="31">
        <v>4882.5550000000003</v>
      </c>
      <c r="K7171" s="31">
        <v>3012.0320000000002</v>
      </c>
      <c r="L7171" s="31">
        <v>222.81</v>
      </c>
      <c r="M7171" s="31">
        <v>214.62</v>
      </c>
      <c r="N7171" s="31">
        <v>185.8563</v>
      </c>
      <c r="O7171" s="31">
        <v>73.350200000000001</v>
      </c>
      <c r="P7171" s="31">
        <v>92.649799999999999</v>
      </c>
      <c r="Q7171" s="31">
        <v>2616.2842999999998</v>
      </c>
      <c r="R7171" s="31">
        <v>97.558999999999997</v>
      </c>
      <c r="S7171" s="31">
        <v>104.5796</v>
      </c>
    </row>
    <row r="7172" spans="1:19" x14ac:dyDescent="0.35">
      <c r="A7172" s="2">
        <v>42908</v>
      </c>
      <c r="B7172" s="31">
        <v>249.51679999999999</v>
      </c>
      <c r="C7172" s="31">
        <v>741.78499999999997</v>
      </c>
      <c r="D7172" s="31">
        <v>246.40860000000001</v>
      </c>
      <c r="E7172" s="31">
        <v>509.06700000000001</v>
      </c>
      <c r="F7172" s="31">
        <v>102.33450000000001</v>
      </c>
      <c r="G7172" s="31">
        <v>383.12599999999998</v>
      </c>
      <c r="H7172" s="31">
        <v>6.6907030000000001</v>
      </c>
      <c r="I7172" s="31">
        <v>2760.8670000000002</v>
      </c>
      <c r="J7172" s="31">
        <v>4882.5550000000003</v>
      </c>
      <c r="K7172" s="31">
        <v>3014.2240000000002</v>
      </c>
      <c r="L7172" s="31">
        <v>222.65</v>
      </c>
      <c r="M7172" s="31">
        <v>215.37</v>
      </c>
      <c r="N7172" s="31">
        <v>185.52760000000001</v>
      </c>
      <c r="O7172" s="31">
        <v>73.497699999999995</v>
      </c>
      <c r="P7172" s="31">
        <v>92.765699999999995</v>
      </c>
      <c r="Q7172" s="31">
        <v>2624.6606000000002</v>
      </c>
      <c r="R7172" s="31">
        <v>97.593000000000004</v>
      </c>
      <c r="S7172" s="31">
        <v>105.8058</v>
      </c>
    </row>
    <row r="7173" spans="1:19" x14ac:dyDescent="0.35">
      <c r="A7173" s="2">
        <v>42909</v>
      </c>
      <c r="B7173" s="31">
        <v>251.38499999999999</v>
      </c>
      <c r="C7173" s="31">
        <v>741.00400000000002</v>
      </c>
      <c r="D7173" s="31">
        <v>245.6628</v>
      </c>
      <c r="E7173" s="31">
        <v>514.21450000000004</v>
      </c>
      <c r="F7173" s="31">
        <v>102.90779999999999</v>
      </c>
      <c r="G7173" s="31">
        <v>382.18209999999999</v>
      </c>
      <c r="H7173" s="31">
        <v>6.8962320000000004</v>
      </c>
      <c r="I7173" s="31">
        <v>2762.152</v>
      </c>
      <c r="J7173" s="31">
        <v>4884.9639999999999</v>
      </c>
      <c r="K7173" s="31">
        <v>3013.8589999999999</v>
      </c>
      <c r="L7173" s="31">
        <v>222.95</v>
      </c>
      <c r="M7173" s="31">
        <v>216.61</v>
      </c>
      <c r="N7173" s="31">
        <v>186.37729999999999</v>
      </c>
      <c r="O7173" s="31">
        <v>73.537000000000006</v>
      </c>
      <c r="P7173" s="31">
        <v>93.114699999999999</v>
      </c>
      <c r="Q7173" s="31">
        <v>2632.0681</v>
      </c>
      <c r="R7173" s="31">
        <v>97.263999999999996</v>
      </c>
      <c r="S7173" s="31">
        <v>105.7854</v>
      </c>
    </row>
    <row r="7174" spans="1:19" x14ac:dyDescent="0.35">
      <c r="A7174" s="2">
        <v>42912</v>
      </c>
      <c r="B7174" s="31">
        <v>252.9785</v>
      </c>
      <c r="C7174" s="31">
        <v>743.97299999999996</v>
      </c>
      <c r="D7174" s="31">
        <v>244.61869999999999</v>
      </c>
      <c r="E7174" s="31">
        <v>513.5933</v>
      </c>
      <c r="F7174" s="31">
        <v>102.0887</v>
      </c>
      <c r="G7174" s="31">
        <v>383.33580000000001</v>
      </c>
      <c r="H7174" s="31">
        <v>6.7714470000000002</v>
      </c>
      <c r="I7174" s="31">
        <v>2762.703</v>
      </c>
      <c r="J7174" s="31">
        <v>4886.7700000000004</v>
      </c>
      <c r="K7174" s="31">
        <v>3015.1370000000002</v>
      </c>
      <c r="L7174" s="31">
        <v>223.04</v>
      </c>
      <c r="M7174" s="31">
        <v>216.89</v>
      </c>
      <c r="N7174" s="31">
        <v>185.28710000000001</v>
      </c>
      <c r="O7174" s="31">
        <v>73.438599999999994</v>
      </c>
      <c r="P7174" s="31">
        <v>93.127200000000002</v>
      </c>
      <c r="Q7174" s="31">
        <v>2654.5111000000002</v>
      </c>
      <c r="R7174" s="31">
        <v>97.426000000000002</v>
      </c>
      <c r="S7174" s="31">
        <v>106.93819999999999</v>
      </c>
    </row>
    <row r="7175" spans="1:19" x14ac:dyDescent="0.35">
      <c r="A7175" s="2">
        <v>42913</v>
      </c>
      <c r="B7175" s="31">
        <v>257.81389999999999</v>
      </c>
      <c r="C7175" s="31">
        <v>756.26700000000005</v>
      </c>
      <c r="D7175" s="31">
        <v>252.67320000000001</v>
      </c>
      <c r="E7175" s="31">
        <v>519.27329999999995</v>
      </c>
      <c r="F7175" s="31">
        <v>102.1297</v>
      </c>
      <c r="G7175" s="31">
        <v>384.90899999999999</v>
      </c>
      <c r="H7175" s="31">
        <v>6.83751</v>
      </c>
      <c r="I7175" s="31">
        <v>2765.09</v>
      </c>
      <c r="J7175" s="31">
        <v>4867.4979999999996</v>
      </c>
      <c r="K7175" s="31">
        <v>2989.7489999999998</v>
      </c>
      <c r="L7175" s="31">
        <v>221.62</v>
      </c>
      <c r="M7175" s="31">
        <v>215.43</v>
      </c>
      <c r="N7175" s="31">
        <v>182.02430000000001</v>
      </c>
      <c r="O7175" s="31">
        <v>72.916700000000006</v>
      </c>
      <c r="P7175" s="31">
        <v>93.823899999999995</v>
      </c>
      <c r="Q7175" s="31">
        <v>2648.26</v>
      </c>
      <c r="R7175" s="31">
        <v>96.394000000000005</v>
      </c>
      <c r="S7175" s="31">
        <v>106.5403</v>
      </c>
    </row>
    <row r="7176" spans="1:19" x14ac:dyDescent="0.35">
      <c r="A7176" s="2">
        <v>42914</v>
      </c>
      <c r="B7176" s="31">
        <v>261.22059999999999</v>
      </c>
      <c r="C7176" s="31">
        <v>767.62400000000002</v>
      </c>
      <c r="D7176" s="31">
        <v>254.91059999999999</v>
      </c>
      <c r="E7176" s="31">
        <v>521.33669999999995</v>
      </c>
      <c r="F7176" s="31">
        <v>102.3099</v>
      </c>
      <c r="G7176" s="31">
        <v>386.69200000000001</v>
      </c>
      <c r="H7176" s="31">
        <v>6.9145830000000004</v>
      </c>
      <c r="I7176" s="31">
        <v>2763.2539999999999</v>
      </c>
      <c r="J7176" s="31">
        <v>4864.4859999999999</v>
      </c>
      <c r="K7176" s="31">
        <v>2984.2689999999998</v>
      </c>
      <c r="L7176" s="31">
        <v>223.27</v>
      </c>
      <c r="M7176" s="31">
        <v>218.79</v>
      </c>
      <c r="N7176" s="31">
        <v>184.8141</v>
      </c>
      <c r="O7176" s="31">
        <v>72.959199999999996</v>
      </c>
      <c r="P7176" s="31">
        <v>94.448300000000003</v>
      </c>
      <c r="Q7176" s="31">
        <v>2636.6088</v>
      </c>
      <c r="R7176" s="31">
        <v>96.01</v>
      </c>
      <c r="S7176" s="31">
        <v>105.8125</v>
      </c>
    </row>
    <row r="7177" spans="1:19" x14ac:dyDescent="0.35">
      <c r="A7177" s="2">
        <v>42915</v>
      </c>
      <c r="B7177" s="31">
        <v>261.71510000000001</v>
      </c>
      <c r="C7177" s="31">
        <v>769.44799999999998</v>
      </c>
      <c r="D7177" s="31">
        <v>259.2362</v>
      </c>
      <c r="E7177" s="31">
        <v>526.6173</v>
      </c>
      <c r="F7177" s="31">
        <v>102.03959999999999</v>
      </c>
      <c r="G7177" s="31">
        <v>387.95060000000001</v>
      </c>
      <c r="H7177" s="31">
        <v>6.8301689999999997</v>
      </c>
      <c r="I7177" s="31">
        <v>2761.7849999999999</v>
      </c>
      <c r="J7177" s="31">
        <v>4849.43</v>
      </c>
      <c r="K7177" s="31">
        <v>2960.89</v>
      </c>
      <c r="L7177" s="31">
        <v>221.57</v>
      </c>
      <c r="M7177" s="31">
        <v>217.44</v>
      </c>
      <c r="N7177" s="31">
        <v>181.27080000000001</v>
      </c>
      <c r="O7177" s="31">
        <v>72.649100000000004</v>
      </c>
      <c r="P7177" s="31">
        <v>94.951800000000006</v>
      </c>
      <c r="Q7177" s="31">
        <v>2642.3411000000001</v>
      </c>
      <c r="R7177" s="31">
        <v>95.628</v>
      </c>
      <c r="S7177" s="31">
        <v>106.3931</v>
      </c>
    </row>
    <row r="7178" spans="1:19" x14ac:dyDescent="0.35">
      <c r="A7178" s="2">
        <v>42916</v>
      </c>
      <c r="B7178" s="31">
        <v>267.97910000000002</v>
      </c>
      <c r="C7178" s="31">
        <v>788.56700000000001</v>
      </c>
      <c r="D7178" s="31">
        <v>260.1311</v>
      </c>
      <c r="E7178" s="31">
        <v>526.41759999999999</v>
      </c>
      <c r="F7178" s="31">
        <v>101.7529</v>
      </c>
      <c r="G7178" s="31">
        <v>400.53620000000001</v>
      </c>
      <c r="H7178" s="31">
        <v>7.1201119999999998</v>
      </c>
      <c r="I7178" s="31">
        <v>2755.7260000000001</v>
      </c>
      <c r="J7178" s="31">
        <v>4838.5889999999999</v>
      </c>
      <c r="K7178" s="31">
        <v>2955.4110000000001</v>
      </c>
      <c r="L7178" s="31">
        <v>221.67</v>
      </c>
      <c r="M7178" s="31">
        <v>216.88</v>
      </c>
      <c r="N7178" s="31">
        <v>181.2628</v>
      </c>
      <c r="O7178" s="31">
        <v>72.791799999999995</v>
      </c>
      <c r="P7178" s="31">
        <v>94.767300000000006</v>
      </c>
      <c r="Q7178" s="31">
        <v>2634.0414000000001</v>
      </c>
      <c r="R7178" s="31">
        <v>95.628</v>
      </c>
      <c r="S7178" s="31">
        <v>105.6985</v>
      </c>
    </row>
    <row r="7179" spans="1:19" x14ac:dyDescent="0.35">
      <c r="A7179" s="2">
        <v>42919</v>
      </c>
      <c r="B7179" s="31">
        <v>272.97930000000002</v>
      </c>
      <c r="C7179" s="31">
        <v>799.55899999999997</v>
      </c>
      <c r="D7179" s="31">
        <v>267.73809999999997</v>
      </c>
      <c r="E7179" s="31">
        <v>525.26390000000004</v>
      </c>
      <c r="F7179" s="31">
        <v>99.860900000000001</v>
      </c>
      <c r="G7179" s="31">
        <v>411.44369999999998</v>
      </c>
      <c r="H7179" s="31">
        <v>7.1861750000000004</v>
      </c>
      <c r="I7179" s="31">
        <v>2756.6439999999998</v>
      </c>
      <c r="J7179" s="31">
        <v>4822.3280000000004</v>
      </c>
      <c r="K7179" s="31">
        <v>2951.393</v>
      </c>
      <c r="L7179" s="31">
        <v>222.03</v>
      </c>
      <c r="M7179" s="31">
        <v>218.45</v>
      </c>
      <c r="N7179" s="31">
        <v>179.22649999999999</v>
      </c>
      <c r="O7179" s="31">
        <v>72.184200000000004</v>
      </c>
      <c r="P7179" s="31">
        <v>94.455399999999997</v>
      </c>
      <c r="Q7179" s="31">
        <v>2644.9002999999998</v>
      </c>
      <c r="R7179" s="31">
        <v>96.218000000000004</v>
      </c>
      <c r="S7179" s="31">
        <v>106.92189999999999</v>
      </c>
    </row>
    <row r="7180" spans="1:19" x14ac:dyDescent="0.35">
      <c r="A7180" s="2">
        <v>42920</v>
      </c>
      <c r="B7180" s="31">
        <v>272.97930000000002</v>
      </c>
      <c r="C7180" s="31">
        <v>799.55899999999997</v>
      </c>
      <c r="D7180" s="31">
        <v>267.73809999999997</v>
      </c>
      <c r="E7180" s="31">
        <v>525.26390000000004</v>
      </c>
      <c r="F7180" s="31">
        <v>99.860900000000001</v>
      </c>
      <c r="G7180" s="31">
        <v>411.44369999999998</v>
      </c>
      <c r="H7180" s="31">
        <v>7.1861750000000004</v>
      </c>
      <c r="I7180" s="31">
        <v>2756.4609999999998</v>
      </c>
      <c r="J7180" s="31">
        <v>4822.3280000000004</v>
      </c>
      <c r="K7180" s="31">
        <v>2955.0459999999998</v>
      </c>
      <c r="L7180" s="31">
        <v>222.03</v>
      </c>
      <c r="M7180" s="31">
        <v>218.45</v>
      </c>
      <c r="N7180" s="31">
        <v>179.22649999999999</v>
      </c>
      <c r="O7180" s="31">
        <v>72.285499999999999</v>
      </c>
      <c r="P7180" s="31">
        <v>94.313400000000001</v>
      </c>
      <c r="Q7180" s="31">
        <v>2625.4884999999999</v>
      </c>
      <c r="R7180" s="31">
        <v>96.218000000000004</v>
      </c>
      <c r="S7180" s="31">
        <v>105.7088</v>
      </c>
    </row>
    <row r="7181" spans="1:19" x14ac:dyDescent="0.35">
      <c r="A7181" s="2">
        <v>42921</v>
      </c>
      <c r="B7181" s="31">
        <v>262.5942</v>
      </c>
      <c r="C7181" s="31">
        <v>782.68</v>
      </c>
      <c r="D7181" s="31">
        <v>263.71080000000001</v>
      </c>
      <c r="E7181" s="31">
        <v>517.23209999999995</v>
      </c>
      <c r="F7181" s="31">
        <v>100.0656</v>
      </c>
      <c r="G7181" s="31">
        <v>417.10719999999998</v>
      </c>
      <c r="H7181" s="31">
        <v>7.1458029999999999</v>
      </c>
      <c r="I7181" s="31">
        <v>2753.3389999999999</v>
      </c>
      <c r="J7181" s="31">
        <v>4826.5439999999999</v>
      </c>
      <c r="K7181" s="31">
        <v>2956.5070000000001</v>
      </c>
      <c r="L7181" s="31">
        <v>222.31</v>
      </c>
      <c r="M7181" s="31">
        <v>217.52</v>
      </c>
      <c r="N7181" s="31">
        <v>181.2227</v>
      </c>
      <c r="O7181" s="31">
        <v>72.196899999999999</v>
      </c>
      <c r="P7181" s="31">
        <v>94.122200000000007</v>
      </c>
      <c r="Q7181" s="31">
        <v>2634.1064999999999</v>
      </c>
      <c r="R7181" s="31">
        <v>96.29</v>
      </c>
      <c r="S7181" s="31">
        <v>106.7456</v>
      </c>
    </row>
    <row r="7182" spans="1:19" x14ac:dyDescent="0.35">
      <c r="A7182" s="2">
        <v>42922</v>
      </c>
      <c r="B7182" s="31">
        <v>264.35250000000002</v>
      </c>
      <c r="C7182" s="31">
        <v>796.38099999999997</v>
      </c>
      <c r="D7182" s="31">
        <v>266.3956</v>
      </c>
      <c r="E7182" s="31">
        <v>518.09739999999999</v>
      </c>
      <c r="F7182" s="31">
        <v>100.19670000000001</v>
      </c>
      <c r="G7182" s="31">
        <v>419.20479999999998</v>
      </c>
      <c r="H7182" s="31">
        <v>7.0724</v>
      </c>
      <c r="I7182" s="31">
        <v>2750.2179999999998</v>
      </c>
      <c r="J7182" s="31">
        <v>4817.51</v>
      </c>
      <c r="K7182" s="31">
        <v>2930.3879999999999</v>
      </c>
      <c r="L7182" s="31">
        <v>220.52</v>
      </c>
      <c r="M7182" s="31">
        <v>214.73</v>
      </c>
      <c r="N7182" s="31">
        <v>179.46700000000001</v>
      </c>
      <c r="O7182" s="31">
        <v>72.251599999999996</v>
      </c>
      <c r="P7182" s="31">
        <v>94.743399999999994</v>
      </c>
      <c r="Q7182" s="31">
        <v>2626.5945999999999</v>
      </c>
      <c r="R7182" s="31">
        <v>95.802000000000007</v>
      </c>
      <c r="S7182" s="31">
        <v>107.0566</v>
      </c>
    </row>
    <row r="7183" spans="1:19" x14ac:dyDescent="0.35">
      <c r="A7183" s="2">
        <v>42923</v>
      </c>
      <c r="B7183" s="31">
        <v>256.65980000000002</v>
      </c>
      <c r="C7183" s="31">
        <v>780.596</v>
      </c>
      <c r="D7183" s="31">
        <v>255.3579</v>
      </c>
      <c r="E7183" s="31">
        <v>516.05619999999999</v>
      </c>
      <c r="F7183" s="31">
        <v>99.082800000000006</v>
      </c>
      <c r="G7183" s="31">
        <v>426.02199999999999</v>
      </c>
      <c r="H7183" s="31">
        <v>6.8705410000000002</v>
      </c>
      <c r="I7183" s="31">
        <v>2750.2179999999998</v>
      </c>
      <c r="J7183" s="31">
        <v>4812.0889999999999</v>
      </c>
      <c r="K7183" s="31">
        <v>2930.2049999999999</v>
      </c>
      <c r="L7183" s="31">
        <v>221.8</v>
      </c>
      <c r="M7183" s="31">
        <v>216.86</v>
      </c>
      <c r="N7183" s="31">
        <v>181.35900000000001</v>
      </c>
      <c r="O7183" s="31">
        <v>71.732200000000006</v>
      </c>
      <c r="P7183" s="31">
        <v>94.618600000000001</v>
      </c>
      <c r="Q7183" s="31">
        <v>2617.3881999999999</v>
      </c>
      <c r="R7183" s="31">
        <v>96.007999999999996</v>
      </c>
      <c r="S7183" s="31">
        <v>106.03019999999999</v>
      </c>
    </row>
    <row r="7184" spans="1:19" x14ac:dyDescent="0.35">
      <c r="A7184" s="2">
        <v>42926</v>
      </c>
      <c r="B7184" s="31">
        <v>257.59390000000002</v>
      </c>
      <c r="C7184" s="31">
        <v>781.79399999999998</v>
      </c>
      <c r="D7184" s="31">
        <v>258.63940000000002</v>
      </c>
      <c r="E7184" s="31">
        <v>515.41279999999995</v>
      </c>
      <c r="F7184" s="31">
        <v>99.369399999999999</v>
      </c>
      <c r="G7184" s="31">
        <v>435.98559999999998</v>
      </c>
      <c r="H7184" s="31">
        <v>6.7457560000000001</v>
      </c>
      <c r="I7184" s="31">
        <v>2749.4839999999999</v>
      </c>
      <c r="J7184" s="31">
        <v>4821.1229999999996</v>
      </c>
      <c r="K7184" s="31">
        <v>2938.4250000000002</v>
      </c>
      <c r="L7184" s="31">
        <v>222</v>
      </c>
      <c r="M7184" s="31">
        <v>216.02</v>
      </c>
      <c r="N7184" s="31">
        <v>182.5855</v>
      </c>
      <c r="O7184" s="31">
        <v>71.603399999999993</v>
      </c>
      <c r="P7184" s="31">
        <v>94.593699999999998</v>
      </c>
      <c r="Q7184" s="31">
        <v>2635.3636999999999</v>
      </c>
      <c r="R7184" s="31">
        <v>96.022000000000006</v>
      </c>
      <c r="S7184" s="31">
        <v>105.657</v>
      </c>
    </row>
    <row r="7185" spans="1:19" x14ac:dyDescent="0.35">
      <c r="A7185" s="2">
        <v>42927</v>
      </c>
      <c r="B7185" s="31">
        <v>261.1062</v>
      </c>
      <c r="C7185" s="31">
        <v>790.71199999999999</v>
      </c>
      <c r="D7185" s="31">
        <v>258.7885</v>
      </c>
      <c r="E7185" s="31">
        <v>519.87509999999997</v>
      </c>
      <c r="F7185" s="31">
        <v>99.492199999999997</v>
      </c>
      <c r="G7185" s="31">
        <v>437.66370000000001</v>
      </c>
      <c r="H7185" s="31">
        <v>6.6686829999999997</v>
      </c>
      <c r="I7185" s="31">
        <v>2749.6669999999999</v>
      </c>
      <c r="J7185" s="31">
        <v>4824.7370000000001</v>
      </c>
      <c r="K7185" s="31">
        <v>2933.8580000000002</v>
      </c>
      <c r="L7185" s="31">
        <v>221.99</v>
      </c>
      <c r="M7185" s="31">
        <v>216.69</v>
      </c>
      <c r="N7185" s="31">
        <v>183.41919999999999</v>
      </c>
      <c r="O7185" s="31">
        <v>71.423400000000001</v>
      </c>
      <c r="P7185" s="31">
        <v>94.843900000000005</v>
      </c>
      <c r="Q7185" s="31">
        <v>2659.1509999999998</v>
      </c>
      <c r="R7185" s="31">
        <v>95.668999999999997</v>
      </c>
      <c r="S7185" s="31">
        <v>108.39409999999999</v>
      </c>
    </row>
    <row r="7186" spans="1:19" x14ac:dyDescent="0.35">
      <c r="A7186" s="2">
        <v>42928</v>
      </c>
      <c r="B7186" s="31">
        <v>262.31209999999999</v>
      </c>
      <c r="C7186" s="31">
        <v>791.58100000000002</v>
      </c>
      <c r="D7186" s="31">
        <v>260.93540000000002</v>
      </c>
      <c r="E7186" s="31">
        <v>522.59310000000005</v>
      </c>
      <c r="F7186" s="31">
        <v>99.851699999999994</v>
      </c>
      <c r="G7186" s="31">
        <v>433.78309999999999</v>
      </c>
      <c r="H7186" s="31">
        <v>6.6833640000000001</v>
      </c>
      <c r="I7186" s="31">
        <v>2751.5030000000002</v>
      </c>
      <c r="J7186" s="31">
        <v>4837.9870000000001</v>
      </c>
      <c r="K7186" s="31">
        <v>2947.192</v>
      </c>
      <c r="L7186" s="31">
        <v>223.41</v>
      </c>
      <c r="M7186" s="31">
        <v>218.06</v>
      </c>
      <c r="N7186" s="31">
        <v>185.52760000000001</v>
      </c>
      <c r="O7186" s="31">
        <v>72.311199999999999</v>
      </c>
      <c r="P7186" s="31">
        <v>94.840199999999996</v>
      </c>
      <c r="Q7186" s="31">
        <v>2690.2026000000001</v>
      </c>
      <c r="R7186" s="31">
        <v>95.760999999999996</v>
      </c>
      <c r="S7186" s="31">
        <v>109.33750000000001</v>
      </c>
    </row>
    <row r="7187" spans="1:19" x14ac:dyDescent="0.35">
      <c r="A7187" s="2">
        <v>42929</v>
      </c>
      <c r="B7187" s="31">
        <v>265.93630000000002</v>
      </c>
      <c r="C7187" s="31">
        <v>794.52</v>
      </c>
      <c r="D7187" s="31">
        <v>264.42290000000003</v>
      </c>
      <c r="E7187" s="31">
        <v>520.04020000000003</v>
      </c>
      <c r="F7187" s="31">
        <v>99.694999999999993</v>
      </c>
      <c r="G7187" s="31">
        <v>414.27539999999999</v>
      </c>
      <c r="H7187" s="31">
        <v>6.8705420000000004</v>
      </c>
      <c r="I7187" s="31">
        <v>2754.2570000000001</v>
      </c>
      <c r="J7187" s="31">
        <v>4833.7709999999997</v>
      </c>
      <c r="K7187" s="31">
        <v>2942.26</v>
      </c>
      <c r="L7187" s="31">
        <v>223.92</v>
      </c>
      <c r="M7187" s="31">
        <v>218.62</v>
      </c>
      <c r="N7187" s="31">
        <v>185.90440000000001</v>
      </c>
      <c r="O7187" s="31">
        <v>72.0792</v>
      </c>
      <c r="P7187" s="31">
        <v>94.697000000000003</v>
      </c>
      <c r="Q7187" s="31">
        <v>2719.8833</v>
      </c>
      <c r="R7187" s="31">
        <v>95.727999999999994</v>
      </c>
      <c r="S7187" s="31">
        <v>110.7475</v>
      </c>
    </row>
    <row r="7188" spans="1:19" x14ac:dyDescent="0.35">
      <c r="A7188" s="2">
        <v>42930</v>
      </c>
      <c r="B7188" s="31">
        <v>268.61599999999999</v>
      </c>
      <c r="C7188" s="31">
        <v>809.97400000000005</v>
      </c>
      <c r="D7188" s="31">
        <v>266.98579999999998</v>
      </c>
      <c r="E7188" s="31">
        <v>524.40859999999998</v>
      </c>
      <c r="F7188" s="31">
        <v>100.5265</v>
      </c>
      <c r="G7188" s="31">
        <v>420.14870000000002</v>
      </c>
      <c r="H7188" s="31">
        <v>7.028359</v>
      </c>
      <c r="I7188" s="31">
        <v>2754.2570000000001</v>
      </c>
      <c r="J7188" s="31">
        <v>4844.009</v>
      </c>
      <c r="K7188" s="31">
        <v>2942.078</v>
      </c>
      <c r="L7188" s="31">
        <v>224.88</v>
      </c>
      <c r="M7188" s="31">
        <v>219.07</v>
      </c>
      <c r="N7188" s="31">
        <v>187.37139999999999</v>
      </c>
      <c r="O7188" s="31">
        <v>72.576800000000006</v>
      </c>
      <c r="P7188" s="31">
        <v>95.053600000000003</v>
      </c>
      <c r="Q7188" s="31">
        <v>2736.6064999999999</v>
      </c>
      <c r="R7188" s="31">
        <v>95.153000000000006</v>
      </c>
      <c r="S7188" s="31">
        <v>111.2037</v>
      </c>
    </row>
    <row r="7189" spans="1:19" x14ac:dyDescent="0.35">
      <c r="A7189" s="2">
        <v>42933</v>
      </c>
      <c r="B7189" s="31">
        <v>265.9391</v>
      </c>
      <c r="C7189" s="31">
        <v>806.01199999999994</v>
      </c>
      <c r="D7189" s="31">
        <v>267.73070000000001</v>
      </c>
      <c r="E7189" s="31">
        <v>530.38739999999996</v>
      </c>
      <c r="F7189" s="31">
        <v>101.0314</v>
      </c>
      <c r="G7189" s="31">
        <v>418.47059999999999</v>
      </c>
      <c r="H7189" s="31">
        <v>7.010008</v>
      </c>
      <c r="I7189" s="31">
        <v>2754.2570000000001</v>
      </c>
      <c r="J7189" s="31">
        <v>4847.0209999999997</v>
      </c>
      <c r="K7189" s="31">
        <v>2944.6350000000002</v>
      </c>
      <c r="L7189" s="31">
        <v>225.11</v>
      </c>
      <c r="M7189" s="31">
        <v>219.44</v>
      </c>
      <c r="N7189" s="31">
        <v>187.7482</v>
      </c>
      <c r="O7189" s="31">
        <v>72.462699999999998</v>
      </c>
      <c r="P7189" s="31">
        <v>95.245599999999996</v>
      </c>
      <c r="Q7189" s="31">
        <v>2748.3850000000002</v>
      </c>
      <c r="R7189" s="31">
        <v>95.128</v>
      </c>
      <c r="S7189" s="31">
        <v>111.70140000000001</v>
      </c>
    </row>
    <row r="7190" spans="1:19" x14ac:dyDescent="0.35">
      <c r="A7190" s="2">
        <v>42934</v>
      </c>
      <c r="B7190" s="31">
        <v>268.12430000000001</v>
      </c>
      <c r="C7190" s="31">
        <v>813.88300000000004</v>
      </c>
      <c r="D7190" s="31">
        <v>266.38979999999998</v>
      </c>
      <c r="E7190" s="31">
        <v>531.25099999999998</v>
      </c>
      <c r="F7190" s="31">
        <v>101.691</v>
      </c>
      <c r="G7190" s="31">
        <v>420.25360000000001</v>
      </c>
      <c r="H7190" s="31">
        <v>7.0136779999999996</v>
      </c>
      <c r="I7190" s="31">
        <v>2756.828</v>
      </c>
      <c r="J7190" s="31">
        <v>4860.8729999999996</v>
      </c>
      <c r="K7190" s="31">
        <v>2950.6619999999998</v>
      </c>
      <c r="L7190" s="31">
        <v>225.04</v>
      </c>
      <c r="M7190" s="31">
        <v>218.76</v>
      </c>
      <c r="N7190" s="31">
        <v>188.63800000000001</v>
      </c>
      <c r="O7190" s="31">
        <v>73.103800000000007</v>
      </c>
      <c r="P7190" s="31">
        <v>96.158199999999994</v>
      </c>
      <c r="Q7190" s="31">
        <v>2753.1783999999998</v>
      </c>
      <c r="R7190" s="31">
        <v>94.603999999999999</v>
      </c>
      <c r="S7190" s="31">
        <v>111.6392</v>
      </c>
    </row>
    <row r="7191" spans="1:19" x14ac:dyDescent="0.35">
      <c r="A7191" s="2">
        <v>42935</v>
      </c>
      <c r="B7191" s="31">
        <v>272.7679</v>
      </c>
      <c r="C7191" s="31">
        <v>833.74400000000003</v>
      </c>
      <c r="D7191" s="31">
        <v>272.20030000000003</v>
      </c>
      <c r="E7191" s="31">
        <v>527.68589999999995</v>
      </c>
      <c r="F7191" s="31">
        <v>101.691</v>
      </c>
      <c r="G7191" s="31">
        <v>424.76339999999999</v>
      </c>
      <c r="H7191" s="31">
        <v>7.1347930000000002</v>
      </c>
      <c r="I7191" s="31">
        <v>2756.0940000000001</v>
      </c>
      <c r="J7191" s="31">
        <v>4858.4639999999999</v>
      </c>
      <c r="K7191" s="31">
        <v>2956.3240000000001</v>
      </c>
      <c r="L7191" s="31">
        <v>226.28</v>
      </c>
      <c r="M7191" s="31">
        <v>221.15</v>
      </c>
      <c r="N7191" s="31">
        <v>189.7764</v>
      </c>
      <c r="O7191" s="31">
        <v>73.171499999999995</v>
      </c>
      <c r="P7191" s="31">
        <v>95.628500000000003</v>
      </c>
      <c r="Q7191" s="31">
        <v>2772.0444000000002</v>
      </c>
      <c r="R7191" s="31">
        <v>94.778999999999996</v>
      </c>
      <c r="S7191" s="31">
        <v>112.4271</v>
      </c>
    </row>
    <row r="7192" spans="1:19" x14ac:dyDescent="0.35">
      <c r="A7192" s="2">
        <v>42936</v>
      </c>
      <c r="B7192" s="31">
        <v>270.52809999999999</v>
      </c>
      <c r="C7192" s="31">
        <v>830.36300000000006</v>
      </c>
      <c r="D7192" s="31">
        <v>276.07400000000001</v>
      </c>
      <c r="E7192" s="31">
        <v>527.04369999999994</v>
      </c>
      <c r="F7192" s="31">
        <v>101.9597</v>
      </c>
      <c r="G7192" s="31">
        <v>430.84640000000002</v>
      </c>
      <c r="H7192" s="31">
        <v>7.1788350000000003</v>
      </c>
      <c r="I7192" s="31">
        <v>2756.277</v>
      </c>
      <c r="J7192" s="31">
        <v>4859.0659999999998</v>
      </c>
      <c r="K7192" s="31">
        <v>2956.5070000000001</v>
      </c>
      <c r="L7192" s="31">
        <v>226.27</v>
      </c>
      <c r="M7192" s="31">
        <v>221.14</v>
      </c>
      <c r="N7192" s="31">
        <v>190.0008</v>
      </c>
      <c r="O7192" s="31">
        <v>73.111800000000002</v>
      </c>
      <c r="P7192" s="31">
        <v>96.570800000000006</v>
      </c>
      <c r="Q7192" s="31">
        <v>2770.1754000000001</v>
      </c>
      <c r="R7192" s="31">
        <v>94.305999999999997</v>
      </c>
      <c r="S7192" s="31">
        <v>112.4893</v>
      </c>
    </row>
    <row r="7193" spans="1:19" x14ac:dyDescent="0.35">
      <c r="A7193" s="2">
        <v>42937</v>
      </c>
      <c r="B7193" s="31">
        <v>263.91789999999997</v>
      </c>
      <c r="C7193" s="31">
        <v>810.39700000000005</v>
      </c>
      <c r="D7193" s="31">
        <v>269.96550000000002</v>
      </c>
      <c r="E7193" s="31">
        <v>531.096</v>
      </c>
      <c r="F7193" s="31">
        <v>102.6844</v>
      </c>
      <c r="G7193" s="31">
        <v>428.8537</v>
      </c>
      <c r="H7193" s="31">
        <v>7.2228770000000004</v>
      </c>
      <c r="I7193" s="31">
        <v>2757.7460000000001</v>
      </c>
      <c r="J7193" s="31">
        <v>4868.7020000000002</v>
      </c>
      <c r="K7193" s="31">
        <v>2966.5529999999999</v>
      </c>
      <c r="L7193" s="31">
        <v>226.1</v>
      </c>
      <c r="M7193" s="31">
        <v>220.1</v>
      </c>
      <c r="N7193" s="31">
        <v>189.79239999999999</v>
      </c>
      <c r="O7193" s="31">
        <v>73.535600000000002</v>
      </c>
      <c r="P7193" s="31">
        <v>96.757599999999996</v>
      </c>
      <c r="Q7193" s="31">
        <v>2772.4142999999999</v>
      </c>
      <c r="R7193" s="31">
        <v>93.858000000000004</v>
      </c>
      <c r="S7193" s="31">
        <v>112.08499999999999</v>
      </c>
    </row>
    <row r="7194" spans="1:19" x14ac:dyDescent="0.35">
      <c r="A7194" s="2">
        <v>42940</v>
      </c>
      <c r="B7194" s="31">
        <v>266.70400000000001</v>
      </c>
      <c r="C7194" s="31">
        <v>810.08</v>
      </c>
      <c r="D7194" s="31">
        <v>269.36950000000002</v>
      </c>
      <c r="E7194" s="31">
        <v>533.13319999999999</v>
      </c>
      <c r="F7194" s="31">
        <v>102.66</v>
      </c>
      <c r="G7194" s="31">
        <v>423.71460000000002</v>
      </c>
      <c r="H7194" s="31">
        <v>7.2228770000000004</v>
      </c>
      <c r="I7194" s="31">
        <v>2758.297</v>
      </c>
      <c r="J7194" s="31">
        <v>4862.68</v>
      </c>
      <c r="K7194" s="31">
        <v>2967.6480000000001</v>
      </c>
      <c r="L7194" s="31">
        <v>226.01</v>
      </c>
      <c r="M7194" s="31">
        <v>220.26</v>
      </c>
      <c r="N7194" s="31">
        <v>190.28139999999999</v>
      </c>
      <c r="O7194" s="31">
        <v>73.5488</v>
      </c>
      <c r="P7194" s="31">
        <v>96.640699999999995</v>
      </c>
      <c r="Q7194" s="31">
        <v>2782.9802</v>
      </c>
      <c r="R7194" s="31">
        <v>93.977000000000004</v>
      </c>
      <c r="S7194" s="31">
        <v>112.13890000000001</v>
      </c>
    </row>
    <row r="7195" spans="1:19" x14ac:dyDescent="0.35">
      <c r="A7195" s="2">
        <v>42941</v>
      </c>
      <c r="B7195" s="31">
        <v>275.11700000000002</v>
      </c>
      <c r="C7195" s="31">
        <v>830.36300000000006</v>
      </c>
      <c r="D7195" s="31">
        <v>275.47800000000001</v>
      </c>
      <c r="E7195" s="31">
        <v>550.93679999999995</v>
      </c>
      <c r="F7195" s="31">
        <v>102.48090000000001</v>
      </c>
      <c r="G7195" s="31">
        <v>416.47789999999998</v>
      </c>
      <c r="H7195" s="31">
        <v>7.0687300000000004</v>
      </c>
      <c r="I7195" s="31">
        <v>2758.48</v>
      </c>
      <c r="J7195" s="31">
        <v>4840.3959999999997</v>
      </c>
      <c r="K7195" s="31">
        <v>2950.4789999999998</v>
      </c>
      <c r="L7195" s="31">
        <v>226.53</v>
      </c>
      <c r="M7195" s="31">
        <v>222.33</v>
      </c>
      <c r="N7195" s="31">
        <v>190.27340000000001</v>
      </c>
      <c r="O7195" s="31">
        <v>73.213099999999997</v>
      </c>
      <c r="P7195" s="31">
        <v>96.789599999999993</v>
      </c>
      <c r="Q7195" s="31">
        <v>2776.3346999999999</v>
      </c>
      <c r="R7195" s="31">
        <v>94.054000000000002</v>
      </c>
      <c r="S7195" s="31">
        <v>111.9606</v>
      </c>
    </row>
    <row r="7196" spans="1:19" x14ac:dyDescent="0.35">
      <c r="A7196" s="2">
        <v>42942</v>
      </c>
      <c r="B7196" s="31">
        <v>279.15960000000001</v>
      </c>
      <c r="C7196" s="31">
        <v>842.19500000000005</v>
      </c>
      <c r="D7196" s="31">
        <v>280.54360000000003</v>
      </c>
      <c r="E7196" s="31">
        <v>559.88289999999995</v>
      </c>
      <c r="F7196" s="31">
        <v>102.2448</v>
      </c>
      <c r="G7196" s="31">
        <v>419.62430000000001</v>
      </c>
      <c r="H7196" s="31">
        <v>7.0173480000000001</v>
      </c>
      <c r="I7196" s="31">
        <v>2755.7260000000001</v>
      </c>
      <c r="J7196" s="31">
        <v>4857.259</v>
      </c>
      <c r="K7196" s="31">
        <v>2953.7669999999998</v>
      </c>
      <c r="L7196" s="31">
        <v>226.45</v>
      </c>
      <c r="M7196" s="31">
        <v>221.03</v>
      </c>
      <c r="N7196" s="31">
        <v>190.7303</v>
      </c>
      <c r="O7196" s="31">
        <v>72.963099999999997</v>
      </c>
      <c r="P7196" s="31">
        <v>96.5227</v>
      </c>
      <c r="Q7196" s="31">
        <v>2778.0484000000001</v>
      </c>
      <c r="R7196" s="31">
        <v>93.671999999999997</v>
      </c>
      <c r="S7196" s="31">
        <v>112.143</v>
      </c>
    </row>
    <row r="7197" spans="1:19" x14ac:dyDescent="0.35">
      <c r="A7197" s="2">
        <v>42943</v>
      </c>
      <c r="B7197" s="31">
        <v>281.45409999999998</v>
      </c>
      <c r="C7197" s="31">
        <v>855.55899999999997</v>
      </c>
      <c r="D7197" s="31">
        <v>283.37439999999998</v>
      </c>
      <c r="E7197" s="31">
        <v>559.83860000000004</v>
      </c>
      <c r="F7197" s="31">
        <v>103.1324</v>
      </c>
      <c r="G7197" s="31">
        <v>422.66579999999999</v>
      </c>
      <c r="H7197" s="31">
        <v>7.3880340000000002</v>
      </c>
      <c r="I7197" s="31">
        <v>2757.5619999999999</v>
      </c>
      <c r="J7197" s="31">
        <v>4850.0320000000002</v>
      </c>
      <c r="K7197" s="31">
        <v>2961.9859999999999</v>
      </c>
      <c r="L7197" s="31">
        <v>226.33</v>
      </c>
      <c r="M7197" s="31">
        <v>219.39</v>
      </c>
      <c r="N7197" s="31">
        <v>189.4958</v>
      </c>
      <c r="O7197" s="31">
        <v>73.1982</v>
      </c>
      <c r="P7197" s="31">
        <v>96.802300000000002</v>
      </c>
      <c r="Q7197" s="31">
        <v>2795.5695000000001</v>
      </c>
      <c r="R7197" s="31">
        <v>93.864000000000004</v>
      </c>
      <c r="S7197" s="31">
        <v>112.5514</v>
      </c>
    </row>
    <row r="7198" spans="1:19" x14ac:dyDescent="0.35">
      <c r="A7198" s="2">
        <v>42944</v>
      </c>
      <c r="B7198" s="31">
        <v>285.27820000000003</v>
      </c>
      <c r="C7198" s="31">
        <v>869.346</v>
      </c>
      <c r="D7198" s="31">
        <v>289.03590000000003</v>
      </c>
      <c r="E7198" s="31">
        <v>559.35140000000001</v>
      </c>
      <c r="F7198" s="31">
        <v>103.849</v>
      </c>
      <c r="G7198" s="31">
        <v>424.97320000000002</v>
      </c>
      <c r="H7198" s="31">
        <v>7.5605320000000003</v>
      </c>
      <c r="I7198" s="31">
        <v>2757.1950000000002</v>
      </c>
      <c r="J7198" s="31">
        <v>4854.8500000000004</v>
      </c>
      <c r="K7198" s="31">
        <v>2957.42</v>
      </c>
      <c r="L7198" s="31">
        <v>226.18</v>
      </c>
      <c r="M7198" s="31">
        <v>219.27</v>
      </c>
      <c r="N7198" s="31">
        <v>189.5198</v>
      </c>
      <c r="O7198" s="31">
        <v>73.626599999999996</v>
      </c>
      <c r="P7198" s="31">
        <v>97.468699999999998</v>
      </c>
      <c r="Q7198" s="31">
        <v>2779.8227000000002</v>
      </c>
      <c r="R7198" s="31">
        <v>93.259</v>
      </c>
      <c r="S7198" s="31">
        <v>111.5254</v>
      </c>
    </row>
    <row r="7199" spans="1:19" x14ac:dyDescent="0.35">
      <c r="A7199" s="2">
        <v>42947</v>
      </c>
      <c r="B7199" s="31">
        <v>288.00970000000001</v>
      </c>
      <c r="C7199" s="31">
        <v>885.61500000000001</v>
      </c>
      <c r="D7199" s="31">
        <v>290.5258</v>
      </c>
      <c r="E7199" s="31">
        <v>563.02729999999997</v>
      </c>
      <c r="F7199" s="31">
        <v>103.6943</v>
      </c>
      <c r="G7199" s="31">
        <v>422.56099999999998</v>
      </c>
      <c r="H7199" s="31">
        <v>7.5605320000000003</v>
      </c>
      <c r="I7199" s="31">
        <v>2756.6439999999998</v>
      </c>
      <c r="J7199" s="31">
        <v>4852.4409999999998</v>
      </c>
      <c r="K7199" s="31">
        <v>2956.8719999999998</v>
      </c>
      <c r="L7199" s="31">
        <v>225.97</v>
      </c>
      <c r="M7199" s="31">
        <v>218.42</v>
      </c>
      <c r="N7199" s="31">
        <v>188.63</v>
      </c>
      <c r="O7199" s="31">
        <v>73.930099999999996</v>
      </c>
      <c r="P7199" s="31">
        <v>97.821200000000005</v>
      </c>
      <c r="Q7199" s="31">
        <v>2788.2411000000002</v>
      </c>
      <c r="R7199" s="31">
        <v>92.863</v>
      </c>
      <c r="S7199" s="31">
        <v>112.27160000000001</v>
      </c>
    </row>
    <row r="7200" spans="1:19" x14ac:dyDescent="0.35">
      <c r="A7200" s="2">
        <v>42948</v>
      </c>
      <c r="B7200" s="31">
        <v>282.87450000000001</v>
      </c>
      <c r="C7200" s="31">
        <v>877.53300000000002</v>
      </c>
      <c r="D7200" s="31">
        <v>287.09910000000002</v>
      </c>
      <c r="E7200" s="31">
        <v>560.92359999999996</v>
      </c>
      <c r="F7200" s="31">
        <v>104.1829</v>
      </c>
      <c r="G7200" s="31">
        <v>407.66809999999998</v>
      </c>
      <c r="H7200" s="31">
        <v>7.4247360000000002</v>
      </c>
      <c r="I7200" s="31">
        <v>2756.0940000000001</v>
      </c>
      <c r="J7200" s="31">
        <v>4865.6909999999998</v>
      </c>
      <c r="K7200" s="31">
        <v>2972.3969999999999</v>
      </c>
      <c r="L7200" s="31">
        <v>226.36</v>
      </c>
      <c r="M7200" s="31">
        <v>218.98</v>
      </c>
      <c r="N7200" s="31">
        <v>188.84639999999999</v>
      </c>
      <c r="O7200" s="31">
        <v>74.1554</v>
      </c>
      <c r="P7200" s="31">
        <v>97.9816</v>
      </c>
      <c r="Q7200" s="31">
        <v>2795.6397000000002</v>
      </c>
      <c r="R7200" s="31">
        <v>93.043000000000006</v>
      </c>
      <c r="S7200" s="31">
        <v>114.60339999999999</v>
      </c>
    </row>
    <row r="7201" spans="1:19" x14ac:dyDescent="0.35">
      <c r="A7201" s="2">
        <v>42949</v>
      </c>
      <c r="B7201" s="31">
        <v>286.04300000000001</v>
      </c>
      <c r="C7201" s="31">
        <v>868.81799999999998</v>
      </c>
      <c r="D7201" s="31">
        <v>290.97280000000001</v>
      </c>
      <c r="E7201" s="31">
        <v>561.54359999999997</v>
      </c>
      <c r="F7201" s="31">
        <v>104.1015</v>
      </c>
      <c r="G7201" s="31">
        <v>410.08030000000002</v>
      </c>
      <c r="H7201" s="31">
        <v>7.5421810000000002</v>
      </c>
      <c r="I7201" s="31">
        <v>2756.6439999999998</v>
      </c>
      <c r="J7201" s="31">
        <v>4860.8729999999996</v>
      </c>
      <c r="K7201" s="31">
        <v>2973.4929999999999</v>
      </c>
      <c r="L7201" s="31">
        <v>226.47</v>
      </c>
      <c r="M7201" s="31">
        <v>216.49</v>
      </c>
      <c r="N7201" s="31">
        <v>189.5359</v>
      </c>
      <c r="O7201" s="31">
        <v>73.994200000000006</v>
      </c>
      <c r="P7201" s="31">
        <v>98.366299999999995</v>
      </c>
      <c r="Q7201" s="31">
        <v>2798.3139000000001</v>
      </c>
      <c r="R7201" s="31">
        <v>92.835999999999999</v>
      </c>
      <c r="S7201" s="31">
        <v>114.7381</v>
      </c>
    </row>
    <row r="7202" spans="1:19" x14ac:dyDescent="0.35">
      <c r="A7202" s="2">
        <v>42950</v>
      </c>
      <c r="B7202" s="31">
        <v>284.1309</v>
      </c>
      <c r="C7202" s="31">
        <v>862.00400000000002</v>
      </c>
      <c r="D7202" s="31">
        <v>293.20760000000001</v>
      </c>
      <c r="E7202" s="31">
        <v>561.58789999999999</v>
      </c>
      <c r="F7202" s="31">
        <v>103.7758</v>
      </c>
      <c r="G7202" s="31">
        <v>402.94850000000002</v>
      </c>
      <c r="H7202" s="31">
        <v>7.5642019999999999</v>
      </c>
      <c r="I7202" s="31">
        <v>2757.1950000000002</v>
      </c>
      <c r="J7202" s="31">
        <v>4870.509</v>
      </c>
      <c r="K7202" s="31">
        <v>2981.53</v>
      </c>
      <c r="L7202" s="31">
        <v>226.31</v>
      </c>
      <c r="M7202" s="31">
        <v>215.46</v>
      </c>
      <c r="N7202" s="31">
        <v>188.87049999999999</v>
      </c>
      <c r="O7202" s="31">
        <v>74.203100000000006</v>
      </c>
      <c r="P7202" s="31">
        <v>98.533699999999996</v>
      </c>
      <c r="Q7202" s="31">
        <v>2783.0970000000002</v>
      </c>
      <c r="R7202" s="31">
        <v>92.838999999999999</v>
      </c>
      <c r="S7202" s="31">
        <v>113.89870000000001</v>
      </c>
    </row>
    <row r="7203" spans="1:19" x14ac:dyDescent="0.35">
      <c r="A7203" s="2">
        <v>42951</v>
      </c>
      <c r="B7203" s="31">
        <v>286.3707</v>
      </c>
      <c r="C7203" s="31">
        <v>869.61</v>
      </c>
      <c r="D7203" s="31">
        <v>290.82380000000001</v>
      </c>
      <c r="E7203" s="31">
        <v>563.40369999999996</v>
      </c>
      <c r="F7203" s="31">
        <v>102.9778</v>
      </c>
      <c r="G7203" s="31">
        <v>401.37529999999998</v>
      </c>
      <c r="H7203" s="31">
        <v>7.3183009999999999</v>
      </c>
      <c r="I7203" s="31">
        <v>2758.48</v>
      </c>
      <c r="J7203" s="31">
        <v>4859.6679999999997</v>
      </c>
      <c r="K7203" s="31">
        <v>2978.4250000000002</v>
      </c>
      <c r="L7203" s="31">
        <v>226.34</v>
      </c>
      <c r="M7203" s="31">
        <v>216.4</v>
      </c>
      <c r="N7203" s="31">
        <v>189.12700000000001</v>
      </c>
      <c r="O7203" s="31">
        <v>73.652000000000001</v>
      </c>
      <c r="P7203" s="31">
        <v>97.471599999999995</v>
      </c>
      <c r="Q7203" s="31">
        <v>2791.5291999999999</v>
      </c>
      <c r="R7203" s="31">
        <v>93.542000000000002</v>
      </c>
      <c r="S7203" s="31">
        <v>114.0334</v>
      </c>
    </row>
    <row r="7204" spans="1:19" x14ac:dyDescent="0.35">
      <c r="A7204" s="2">
        <v>42954</v>
      </c>
      <c r="B7204" s="31">
        <v>286.09750000000003</v>
      </c>
      <c r="C7204" s="31">
        <v>860.947</v>
      </c>
      <c r="D7204" s="31">
        <v>285.16230000000002</v>
      </c>
      <c r="E7204" s="31">
        <v>566.76959999999997</v>
      </c>
      <c r="F7204" s="31">
        <v>102.9859</v>
      </c>
      <c r="G7204" s="31">
        <v>406.82909999999998</v>
      </c>
      <c r="H7204" s="31">
        <v>7.4467569999999998</v>
      </c>
      <c r="I7204" s="31">
        <v>2758.1129999999998</v>
      </c>
      <c r="J7204" s="31">
        <v>4863.2820000000002</v>
      </c>
      <c r="K7204" s="31">
        <v>2981.53</v>
      </c>
      <c r="L7204" s="31">
        <v>226.83</v>
      </c>
      <c r="M7204" s="31">
        <v>216.8</v>
      </c>
      <c r="N7204" s="31">
        <v>190.28139999999999</v>
      </c>
      <c r="O7204" s="31">
        <v>73.688900000000004</v>
      </c>
      <c r="P7204" s="31">
        <v>97.831999999999994</v>
      </c>
      <c r="Q7204" s="31">
        <v>2812.6833999999999</v>
      </c>
      <c r="R7204" s="31">
        <v>93.432000000000002</v>
      </c>
      <c r="S7204" s="31">
        <v>114.40649999999999</v>
      </c>
    </row>
    <row r="7205" spans="1:19" x14ac:dyDescent="0.35">
      <c r="A7205" s="2">
        <v>42955</v>
      </c>
      <c r="B7205" s="31">
        <v>284.84120000000001</v>
      </c>
      <c r="C7205" s="31">
        <v>855.798</v>
      </c>
      <c r="D7205" s="31">
        <v>288.23140000000001</v>
      </c>
      <c r="E7205" s="31">
        <v>572.61379999999997</v>
      </c>
      <c r="F7205" s="31">
        <v>102.81489999999999</v>
      </c>
      <c r="G7205" s="31">
        <v>408.29739999999998</v>
      </c>
      <c r="H7205" s="31">
        <v>7.4042380000000003</v>
      </c>
      <c r="I7205" s="31">
        <v>2757.7460000000001</v>
      </c>
      <c r="J7205" s="31">
        <v>4857.259</v>
      </c>
      <c r="K7205" s="31">
        <v>2978.4250000000002</v>
      </c>
      <c r="L7205" s="31">
        <v>226.41</v>
      </c>
      <c r="M7205" s="31">
        <v>216.09</v>
      </c>
      <c r="N7205" s="31">
        <v>189.76830000000001</v>
      </c>
      <c r="O7205" s="31">
        <v>73.715800000000002</v>
      </c>
      <c r="P7205" s="31">
        <v>97.342100000000002</v>
      </c>
      <c r="Q7205" s="31">
        <v>2821.0934000000002</v>
      </c>
      <c r="R7205" s="31">
        <v>93.647000000000006</v>
      </c>
      <c r="S7205" s="31">
        <v>114.80029999999999</v>
      </c>
    </row>
    <row r="7206" spans="1:19" x14ac:dyDescent="0.35">
      <c r="A7206" s="2">
        <v>42956</v>
      </c>
      <c r="B7206" s="31">
        <v>287.68090000000001</v>
      </c>
      <c r="C7206" s="31">
        <v>855.755</v>
      </c>
      <c r="D7206" s="31">
        <v>287.48669999999998</v>
      </c>
      <c r="E7206" s="31">
        <v>570.34320000000002</v>
      </c>
      <c r="F7206" s="31">
        <v>104.1748</v>
      </c>
      <c r="G7206" s="31">
        <v>408.29739999999998</v>
      </c>
      <c r="H7206" s="31">
        <v>7.3353950000000001</v>
      </c>
      <c r="I7206" s="31">
        <v>2759.9490000000001</v>
      </c>
      <c r="J7206" s="31">
        <v>4869.9070000000002</v>
      </c>
      <c r="K7206" s="31">
        <v>2992.489</v>
      </c>
      <c r="L7206" s="31">
        <v>226.43</v>
      </c>
      <c r="M7206" s="31">
        <v>214.24</v>
      </c>
      <c r="N7206" s="31">
        <v>189.9126</v>
      </c>
      <c r="O7206" s="31">
        <v>74.219399999999993</v>
      </c>
      <c r="P7206" s="31">
        <v>97.378299999999996</v>
      </c>
      <c r="Q7206" s="31">
        <v>2796.0839999999998</v>
      </c>
      <c r="R7206" s="31">
        <v>93.548000000000002</v>
      </c>
      <c r="S7206" s="31">
        <v>113.4841</v>
      </c>
    </row>
    <row r="7207" spans="1:19" x14ac:dyDescent="0.35">
      <c r="A7207" s="2">
        <v>42957</v>
      </c>
      <c r="B7207" s="31">
        <v>283.08190000000002</v>
      </c>
      <c r="C7207" s="31">
        <v>845.53200000000004</v>
      </c>
      <c r="D7207" s="31">
        <v>289.74990000000003</v>
      </c>
      <c r="E7207" s="31">
        <v>567.42729999999995</v>
      </c>
      <c r="F7207" s="31">
        <v>105.0543</v>
      </c>
      <c r="G7207" s="31">
        <v>394.45330000000001</v>
      </c>
      <c r="H7207" s="31">
        <v>7.1962869999999999</v>
      </c>
      <c r="I7207" s="31">
        <v>2761.0509999999999</v>
      </c>
      <c r="J7207" s="31">
        <v>4878.3389999999999</v>
      </c>
      <c r="K7207" s="31">
        <v>2996.3240000000001</v>
      </c>
      <c r="L7207" s="31">
        <v>223.19</v>
      </c>
      <c r="M7207" s="31">
        <v>210.02</v>
      </c>
      <c r="N7207" s="31">
        <v>185.6558</v>
      </c>
      <c r="O7207" s="31">
        <v>74.656599999999997</v>
      </c>
      <c r="P7207" s="31">
        <v>97.425899999999999</v>
      </c>
      <c r="Q7207" s="31">
        <v>2763.2049999999999</v>
      </c>
      <c r="R7207" s="31">
        <v>93.400999999999996</v>
      </c>
      <c r="S7207" s="31">
        <v>111.6497</v>
      </c>
    </row>
    <row r="7208" spans="1:19" x14ac:dyDescent="0.35">
      <c r="A7208" s="2">
        <v>42958</v>
      </c>
      <c r="B7208" s="31">
        <v>283.99990000000003</v>
      </c>
      <c r="C7208" s="31">
        <v>850.55700000000002</v>
      </c>
      <c r="D7208" s="31">
        <v>287.48669999999998</v>
      </c>
      <c r="E7208" s="31">
        <v>566.43209999999999</v>
      </c>
      <c r="F7208" s="31">
        <v>105.3719</v>
      </c>
      <c r="G7208" s="31">
        <v>396.44600000000003</v>
      </c>
      <c r="H7208" s="31">
        <v>7.2482800000000003</v>
      </c>
      <c r="I7208" s="31">
        <v>2761.0509999999999</v>
      </c>
      <c r="J7208" s="31">
        <v>4887.9750000000004</v>
      </c>
      <c r="K7208" s="31">
        <v>3004.1779999999999</v>
      </c>
      <c r="L7208" s="31">
        <v>223.41</v>
      </c>
      <c r="M7208" s="31">
        <v>210.39</v>
      </c>
      <c r="N7208" s="31">
        <v>187.21109999999999</v>
      </c>
      <c r="O7208" s="31">
        <v>74.808499999999995</v>
      </c>
      <c r="P7208" s="31">
        <v>97.771199999999993</v>
      </c>
      <c r="Q7208" s="31">
        <v>2728.2363999999998</v>
      </c>
      <c r="R7208" s="31">
        <v>93.069000000000003</v>
      </c>
      <c r="S7208" s="31">
        <v>109.6806</v>
      </c>
    </row>
    <row r="7209" spans="1:19" x14ac:dyDescent="0.35">
      <c r="A7209" s="2">
        <v>42961</v>
      </c>
      <c r="B7209" s="31">
        <v>276.83699999999999</v>
      </c>
      <c r="C7209" s="31">
        <v>832.68100000000004</v>
      </c>
      <c r="D7209" s="31">
        <v>287.93329999999997</v>
      </c>
      <c r="E7209" s="31">
        <v>565.08349999999996</v>
      </c>
      <c r="F7209" s="31">
        <v>105.0787</v>
      </c>
      <c r="G7209" s="31">
        <v>393.61419999999998</v>
      </c>
      <c r="H7209" s="31">
        <v>7.039301</v>
      </c>
      <c r="I7209" s="31">
        <v>2762.8870000000002</v>
      </c>
      <c r="J7209" s="31">
        <v>4877.7359999999999</v>
      </c>
      <c r="K7209" s="31">
        <v>2997.9679999999998</v>
      </c>
      <c r="L7209" s="31">
        <v>225.56</v>
      </c>
      <c r="M7209" s="31">
        <v>213.64</v>
      </c>
      <c r="N7209" s="31">
        <v>189.51179999999999</v>
      </c>
      <c r="O7209" s="31">
        <v>74.585899999999995</v>
      </c>
      <c r="P7209" s="31">
        <v>97.703299999999999</v>
      </c>
      <c r="Q7209" s="31">
        <v>2756.4168</v>
      </c>
      <c r="R7209" s="31">
        <v>93.411000000000001</v>
      </c>
      <c r="S7209" s="31">
        <v>110.7273</v>
      </c>
    </row>
    <row r="7210" spans="1:19" x14ac:dyDescent="0.35">
      <c r="A7210" s="2">
        <v>42962</v>
      </c>
      <c r="B7210" s="31">
        <v>276.83699999999999</v>
      </c>
      <c r="C7210" s="31">
        <v>834.97900000000004</v>
      </c>
      <c r="D7210" s="31">
        <v>281.08479999999997</v>
      </c>
      <c r="E7210" s="31">
        <v>563.33690000000001</v>
      </c>
      <c r="F7210" s="31">
        <v>104.20740000000001</v>
      </c>
      <c r="G7210" s="31">
        <v>387.74090000000001</v>
      </c>
      <c r="H7210" s="31">
        <v>6.8376539999999997</v>
      </c>
      <c r="I7210" s="31">
        <v>2764.3560000000002</v>
      </c>
      <c r="J7210" s="31">
        <v>4862.68</v>
      </c>
      <c r="K7210" s="31">
        <v>2991.5749999999998</v>
      </c>
      <c r="L7210" s="31">
        <v>225.58</v>
      </c>
      <c r="M7210" s="31">
        <v>211.85</v>
      </c>
      <c r="N7210" s="31">
        <v>189.57589999999999</v>
      </c>
      <c r="O7210" s="31">
        <v>73.850399999999993</v>
      </c>
      <c r="P7210" s="31">
        <v>97.1584</v>
      </c>
      <c r="Q7210" s="31">
        <v>2753.5733</v>
      </c>
      <c r="R7210" s="31">
        <v>93.852999999999994</v>
      </c>
      <c r="S7210" s="31">
        <v>111.3284</v>
      </c>
    </row>
    <row r="7211" spans="1:19" x14ac:dyDescent="0.35">
      <c r="A7211" s="2">
        <v>42963</v>
      </c>
      <c r="B7211" s="31">
        <v>273.93900000000002</v>
      </c>
      <c r="C7211" s="31">
        <v>825.56500000000005</v>
      </c>
      <c r="D7211" s="31">
        <v>280.34039999999999</v>
      </c>
      <c r="E7211" s="31">
        <v>576.86760000000004</v>
      </c>
      <c r="F7211" s="31">
        <v>104.468</v>
      </c>
      <c r="G7211" s="31">
        <v>388.16039999999998</v>
      </c>
      <c r="H7211" s="31">
        <v>6.7423299999999999</v>
      </c>
      <c r="I7211" s="31">
        <v>2766.192</v>
      </c>
      <c r="J7211" s="31">
        <v>4876.5320000000002</v>
      </c>
      <c r="K7211" s="31">
        <v>2989.7489999999998</v>
      </c>
      <c r="L7211" s="31">
        <v>225.92</v>
      </c>
      <c r="M7211" s="31">
        <v>212</v>
      </c>
      <c r="N7211" s="31">
        <v>189.94470000000001</v>
      </c>
      <c r="O7211" s="31">
        <v>73.683700000000002</v>
      </c>
      <c r="P7211" s="31">
        <v>97.031499999999994</v>
      </c>
      <c r="Q7211" s="31">
        <v>2773.9892</v>
      </c>
      <c r="R7211" s="31">
        <v>93.540999999999997</v>
      </c>
      <c r="S7211" s="31">
        <v>112.12649999999999</v>
      </c>
    </row>
    <row r="7212" spans="1:19" x14ac:dyDescent="0.35">
      <c r="A7212" s="2">
        <v>42964</v>
      </c>
      <c r="B7212" s="31">
        <v>277.49310000000003</v>
      </c>
      <c r="C7212" s="31">
        <v>837.66800000000001</v>
      </c>
      <c r="D7212" s="31">
        <v>277.36279999999999</v>
      </c>
      <c r="E7212" s="31">
        <v>573.17539999999997</v>
      </c>
      <c r="F7212" s="31">
        <v>105.24160000000001</v>
      </c>
      <c r="G7212" s="31">
        <v>391.4117</v>
      </c>
      <c r="H7212" s="31">
        <v>6.8523189999999996</v>
      </c>
      <c r="I7212" s="31">
        <v>2764.723</v>
      </c>
      <c r="J7212" s="31">
        <v>4884.3609999999999</v>
      </c>
      <c r="K7212" s="31">
        <v>2993.402</v>
      </c>
      <c r="L7212" s="31">
        <v>222.44</v>
      </c>
      <c r="M7212" s="31">
        <v>207.75</v>
      </c>
      <c r="N7212" s="31">
        <v>185.99250000000001</v>
      </c>
      <c r="O7212" s="31">
        <v>74.257999999999996</v>
      </c>
      <c r="P7212" s="31">
        <v>97.3352</v>
      </c>
      <c r="Q7212" s="31">
        <v>2782.123</v>
      </c>
      <c r="R7212" s="31">
        <v>93.622</v>
      </c>
      <c r="S7212" s="31">
        <v>111.74299999999999</v>
      </c>
    </row>
    <row r="7213" spans="1:19" x14ac:dyDescent="0.35">
      <c r="A7213" s="2">
        <v>42965</v>
      </c>
      <c r="B7213" s="31">
        <v>286.56970000000001</v>
      </c>
      <c r="C7213" s="31">
        <v>859.07399999999996</v>
      </c>
      <c r="D7213" s="31">
        <v>281.68029999999999</v>
      </c>
      <c r="E7213" s="31">
        <v>572.82169999999996</v>
      </c>
      <c r="F7213" s="31">
        <v>105.1765</v>
      </c>
      <c r="G7213" s="31">
        <v>393.40440000000001</v>
      </c>
      <c r="H7213" s="31">
        <v>6.8853160000000004</v>
      </c>
      <c r="I7213" s="31">
        <v>2766.7429999999999</v>
      </c>
      <c r="J7213" s="31">
        <v>4885.5659999999998</v>
      </c>
      <c r="K7213" s="31">
        <v>3000.8910000000001</v>
      </c>
      <c r="L7213" s="31">
        <v>222.2</v>
      </c>
      <c r="M7213" s="31">
        <v>208.12</v>
      </c>
      <c r="N7213" s="31">
        <v>186.02459999999999</v>
      </c>
      <c r="O7213" s="31">
        <v>75.019900000000007</v>
      </c>
      <c r="P7213" s="31">
        <v>97.396299999999997</v>
      </c>
      <c r="Q7213" s="31">
        <v>2772.1810999999998</v>
      </c>
      <c r="R7213" s="31">
        <v>93.433999999999997</v>
      </c>
      <c r="S7213" s="31">
        <v>110.81019999999999</v>
      </c>
    </row>
    <row r="7214" spans="1:19" x14ac:dyDescent="0.35">
      <c r="A7214" s="2">
        <v>42968</v>
      </c>
      <c r="B7214" s="31">
        <v>280.39100000000002</v>
      </c>
      <c r="C7214" s="31">
        <v>838.34100000000001</v>
      </c>
      <c r="D7214" s="31">
        <v>281.2337</v>
      </c>
      <c r="E7214" s="31">
        <v>581.51049999999998</v>
      </c>
      <c r="F7214" s="31">
        <v>105.59180000000001</v>
      </c>
      <c r="G7214" s="31">
        <v>392.77510000000001</v>
      </c>
      <c r="H7214" s="31">
        <v>6.9366440000000003</v>
      </c>
      <c r="I7214" s="31">
        <v>2767.8440000000001</v>
      </c>
      <c r="J7214" s="31">
        <v>4889.1790000000001</v>
      </c>
      <c r="K7214" s="31">
        <v>3002.3519999999999</v>
      </c>
      <c r="L7214" s="31">
        <v>222.31</v>
      </c>
      <c r="M7214" s="31">
        <v>207.81</v>
      </c>
      <c r="N7214" s="31">
        <v>185.7921</v>
      </c>
      <c r="O7214" s="31">
        <v>75.049700000000001</v>
      </c>
      <c r="P7214" s="31">
        <v>97.945800000000006</v>
      </c>
      <c r="Q7214" s="31">
        <v>2782.7674000000002</v>
      </c>
      <c r="R7214" s="31">
        <v>93.094999999999999</v>
      </c>
      <c r="S7214" s="31">
        <v>111.5668</v>
      </c>
    </row>
    <row r="7215" spans="1:19" x14ac:dyDescent="0.35">
      <c r="A7215" s="2">
        <v>42969</v>
      </c>
      <c r="B7215" s="31">
        <v>282.03140000000002</v>
      </c>
      <c r="C7215" s="31">
        <v>841.36699999999996</v>
      </c>
      <c r="D7215" s="31">
        <v>282.72250000000003</v>
      </c>
      <c r="E7215" s="31">
        <v>581.02409999999998</v>
      </c>
      <c r="F7215" s="31">
        <v>105.1276</v>
      </c>
      <c r="G7215" s="31">
        <v>393.29950000000002</v>
      </c>
      <c r="H7215" s="31">
        <v>6.9146460000000003</v>
      </c>
      <c r="I7215" s="31">
        <v>2767.2930000000001</v>
      </c>
      <c r="J7215" s="31">
        <v>4878.3389999999999</v>
      </c>
      <c r="K7215" s="31">
        <v>3002.3519999999999</v>
      </c>
      <c r="L7215" s="31">
        <v>224.58</v>
      </c>
      <c r="M7215" s="31">
        <v>210.19</v>
      </c>
      <c r="N7215" s="31">
        <v>188.5017</v>
      </c>
      <c r="O7215" s="31">
        <v>74.571399999999997</v>
      </c>
      <c r="P7215" s="31">
        <v>97.501400000000004</v>
      </c>
      <c r="Q7215" s="31">
        <v>2805.9367000000002</v>
      </c>
      <c r="R7215" s="31">
        <v>93.545000000000002</v>
      </c>
      <c r="S7215" s="31">
        <v>113.70180000000001</v>
      </c>
    </row>
    <row r="7216" spans="1:19" x14ac:dyDescent="0.35">
      <c r="A7216" s="2">
        <v>42970</v>
      </c>
      <c r="B7216" s="31">
        <v>285.64019999999999</v>
      </c>
      <c r="C7216" s="31">
        <v>856.10400000000004</v>
      </c>
      <c r="D7216" s="31">
        <v>285.84899999999999</v>
      </c>
      <c r="E7216" s="31">
        <v>579.69759999999997</v>
      </c>
      <c r="F7216" s="31">
        <v>105.4289</v>
      </c>
      <c r="G7216" s="31">
        <v>393.5093</v>
      </c>
      <c r="H7216" s="31">
        <v>6.8596510000000004</v>
      </c>
      <c r="I7216" s="31">
        <v>2767.8440000000001</v>
      </c>
      <c r="J7216" s="31">
        <v>4892.1909999999998</v>
      </c>
      <c r="K7216" s="31">
        <v>3009.84</v>
      </c>
      <c r="L7216" s="31">
        <v>223.54</v>
      </c>
      <c r="M7216" s="31">
        <v>209.65</v>
      </c>
      <c r="N7216" s="31">
        <v>187.52369999999999</v>
      </c>
      <c r="O7216" s="31">
        <v>74.847200000000001</v>
      </c>
      <c r="P7216" s="31">
        <v>97.915000000000006</v>
      </c>
      <c r="Q7216" s="31">
        <v>2814.1442999999999</v>
      </c>
      <c r="R7216" s="31">
        <v>93.147000000000006</v>
      </c>
      <c r="S7216" s="31">
        <v>113.70180000000001</v>
      </c>
    </row>
    <row r="7217" spans="1:19" x14ac:dyDescent="0.35">
      <c r="A7217" s="2">
        <v>42971</v>
      </c>
      <c r="B7217" s="31">
        <v>282.46890000000002</v>
      </c>
      <c r="C7217" s="31">
        <v>867.47900000000004</v>
      </c>
      <c r="D7217" s="31">
        <v>287.63560000000001</v>
      </c>
      <c r="E7217" s="31">
        <v>590.5752</v>
      </c>
      <c r="F7217" s="31">
        <v>105.209</v>
      </c>
      <c r="G7217" s="31">
        <v>397.0752</v>
      </c>
      <c r="H7217" s="31">
        <v>6.9476420000000001</v>
      </c>
      <c r="I7217" s="31">
        <v>2770.415</v>
      </c>
      <c r="J7217" s="31">
        <v>4883.1570000000002</v>
      </c>
      <c r="K7217" s="31">
        <v>3008.0140000000001</v>
      </c>
      <c r="L7217" s="31">
        <v>223.48</v>
      </c>
      <c r="M7217" s="31">
        <v>210.62</v>
      </c>
      <c r="N7217" s="31">
        <v>187.28319999999999</v>
      </c>
      <c r="O7217" s="31">
        <v>74.616</v>
      </c>
      <c r="P7217" s="31">
        <v>97.817400000000006</v>
      </c>
      <c r="Q7217" s="31">
        <v>2832.0938999999998</v>
      </c>
      <c r="R7217" s="31">
        <v>93.277000000000001</v>
      </c>
      <c r="S7217" s="31">
        <v>114.6331</v>
      </c>
    </row>
    <row r="7218" spans="1:19" x14ac:dyDescent="0.35">
      <c r="A7218" s="2">
        <v>42972</v>
      </c>
      <c r="B7218" s="31">
        <v>284.21859999999998</v>
      </c>
      <c r="C7218" s="31">
        <v>863.38800000000003</v>
      </c>
      <c r="D7218" s="31">
        <v>285.99790000000002</v>
      </c>
      <c r="E7218" s="31">
        <v>588.69590000000005</v>
      </c>
      <c r="F7218" s="31">
        <v>105.68940000000001</v>
      </c>
      <c r="G7218" s="31">
        <v>396.2362</v>
      </c>
      <c r="H7218" s="31">
        <v>7.0869609999999996</v>
      </c>
      <c r="I7218" s="31">
        <v>2773.5360000000001</v>
      </c>
      <c r="J7218" s="31">
        <v>4890.384</v>
      </c>
      <c r="K7218" s="31">
        <v>3008.3789999999999</v>
      </c>
      <c r="L7218" s="31">
        <v>223.63</v>
      </c>
      <c r="M7218" s="31">
        <v>210.96</v>
      </c>
      <c r="N7218" s="31">
        <v>186.78620000000001</v>
      </c>
      <c r="O7218" s="31">
        <v>74.687700000000007</v>
      </c>
      <c r="P7218" s="31">
        <v>98.3673</v>
      </c>
      <c r="Q7218" s="31">
        <v>2839.6975000000002</v>
      </c>
      <c r="R7218" s="31">
        <v>92.74</v>
      </c>
      <c r="S7218" s="31">
        <v>117.47790000000001</v>
      </c>
    </row>
    <row r="7219" spans="1:19" x14ac:dyDescent="0.35">
      <c r="A7219" s="2">
        <v>42975</v>
      </c>
      <c r="B7219" s="31">
        <v>281.15660000000003</v>
      </c>
      <c r="C7219" s="31">
        <v>880.47900000000004</v>
      </c>
      <c r="D7219" s="31">
        <v>287.93329999999997</v>
      </c>
      <c r="E7219" s="31">
        <v>588.69590000000005</v>
      </c>
      <c r="F7219" s="31">
        <v>107.1063</v>
      </c>
      <c r="G7219" s="31">
        <v>394.87279999999998</v>
      </c>
      <c r="H7219" s="31">
        <v>7.3216039999999998</v>
      </c>
      <c r="I7219" s="31">
        <v>2775.1880000000001</v>
      </c>
      <c r="J7219" s="31">
        <v>4895.2049999999999</v>
      </c>
      <c r="K7219" s="31">
        <v>3011.8490000000002</v>
      </c>
      <c r="L7219" s="31">
        <v>223.75</v>
      </c>
      <c r="M7219" s="31">
        <v>211.89</v>
      </c>
      <c r="N7219" s="31">
        <v>187.4195</v>
      </c>
      <c r="O7219" s="31">
        <v>74.687700000000007</v>
      </c>
      <c r="P7219" s="31">
        <v>98.3673</v>
      </c>
      <c r="Q7219" s="31">
        <v>2838.7170999999998</v>
      </c>
      <c r="R7219" s="31">
        <v>92.206999999999994</v>
      </c>
      <c r="S7219" s="31">
        <v>117.7332</v>
      </c>
    </row>
    <row r="7220" spans="1:19" x14ac:dyDescent="0.35">
      <c r="A7220" s="2">
        <v>42976</v>
      </c>
      <c r="B7220" s="31">
        <v>282.46890000000002</v>
      </c>
      <c r="C7220" s="31">
        <v>897.62599999999998</v>
      </c>
      <c r="D7220" s="31">
        <v>288.0822</v>
      </c>
      <c r="E7220" s="31">
        <v>599.68409999999994</v>
      </c>
      <c r="F7220" s="31">
        <v>107.3995</v>
      </c>
      <c r="G7220" s="31">
        <v>393.19470000000001</v>
      </c>
      <c r="H7220" s="31">
        <v>7.1822850000000003</v>
      </c>
      <c r="I7220" s="31">
        <v>2776.8409999999999</v>
      </c>
      <c r="J7220" s="31">
        <v>4902.7420000000002</v>
      </c>
      <c r="K7220" s="31">
        <v>3020.4340000000002</v>
      </c>
      <c r="L7220" s="31">
        <v>224.06</v>
      </c>
      <c r="M7220" s="31">
        <v>212.04</v>
      </c>
      <c r="N7220" s="31">
        <v>188.22110000000001</v>
      </c>
      <c r="O7220" s="31">
        <v>75.028300000000002</v>
      </c>
      <c r="P7220" s="31">
        <v>99.632499999999993</v>
      </c>
      <c r="Q7220" s="31">
        <v>2828.6109000000001</v>
      </c>
      <c r="R7220" s="31">
        <v>92.248999999999995</v>
      </c>
      <c r="S7220" s="31">
        <v>116.88379999999999</v>
      </c>
    </row>
    <row r="7221" spans="1:19" x14ac:dyDescent="0.35">
      <c r="A7221" s="2">
        <v>42977</v>
      </c>
      <c r="B7221" s="31">
        <v>277.38380000000001</v>
      </c>
      <c r="C7221" s="31">
        <v>917.57399999999996</v>
      </c>
      <c r="D7221" s="31">
        <v>294.18630000000002</v>
      </c>
      <c r="E7221" s="31">
        <v>597.47320000000002</v>
      </c>
      <c r="F7221" s="31">
        <v>107.0086</v>
      </c>
      <c r="G7221" s="31">
        <v>391.51659999999998</v>
      </c>
      <c r="H7221" s="31">
        <v>7.0539639999999997</v>
      </c>
      <c r="I7221" s="31">
        <v>2774.8209999999999</v>
      </c>
      <c r="J7221" s="31">
        <v>4898.0659999999998</v>
      </c>
      <c r="K7221" s="31">
        <v>3015.1370000000002</v>
      </c>
      <c r="L7221" s="31">
        <v>224.85</v>
      </c>
      <c r="M7221" s="31">
        <v>213.29</v>
      </c>
      <c r="N7221" s="31">
        <v>190.3135</v>
      </c>
      <c r="O7221" s="31">
        <v>74.025300000000001</v>
      </c>
      <c r="P7221" s="31">
        <v>98.712699999999998</v>
      </c>
      <c r="Q7221" s="31">
        <v>2846.3130999999998</v>
      </c>
      <c r="R7221" s="31">
        <v>92.884</v>
      </c>
      <c r="S7221" s="31">
        <v>118.0057</v>
      </c>
    </row>
    <row r="7222" spans="1:19" x14ac:dyDescent="0.35">
      <c r="A7222" s="2">
        <v>42978</v>
      </c>
      <c r="B7222" s="31">
        <v>289.03030000000001</v>
      </c>
      <c r="C7222" s="31">
        <v>996.976</v>
      </c>
      <c r="D7222" s="31">
        <v>299.69479999999999</v>
      </c>
      <c r="E7222" s="31">
        <v>599.10929999999996</v>
      </c>
      <c r="F7222" s="31">
        <v>107.6682</v>
      </c>
      <c r="G7222" s="31">
        <v>396.55079999999998</v>
      </c>
      <c r="H7222" s="31">
        <v>7.0612969999999997</v>
      </c>
      <c r="I7222" s="31">
        <v>2774.27</v>
      </c>
      <c r="J7222" s="31">
        <v>4904.7060000000001</v>
      </c>
      <c r="K7222" s="31">
        <v>3014.0410000000002</v>
      </c>
      <c r="L7222" s="31">
        <v>226.15</v>
      </c>
      <c r="M7222" s="31">
        <v>215.36</v>
      </c>
      <c r="N7222" s="31">
        <v>192.10120000000001</v>
      </c>
      <c r="O7222" s="31">
        <v>74.118799999999993</v>
      </c>
      <c r="P7222" s="31">
        <v>98.471699999999998</v>
      </c>
      <c r="Q7222" s="31">
        <v>2847.5509000000002</v>
      </c>
      <c r="R7222" s="31">
        <v>92.668000000000006</v>
      </c>
      <c r="S7222" s="31">
        <v>117.0915</v>
      </c>
    </row>
    <row r="7223" spans="1:19" x14ac:dyDescent="0.35">
      <c r="A7223" s="2">
        <v>42979</v>
      </c>
      <c r="B7223" s="31">
        <v>288.42880000000002</v>
      </c>
      <c r="C7223" s="31">
        <v>979.43700000000001</v>
      </c>
      <c r="D7223" s="31">
        <v>303.2679</v>
      </c>
      <c r="E7223" s="31">
        <v>603.17740000000003</v>
      </c>
      <c r="F7223" s="31">
        <v>108.3359</v>
      </c>
      <c r="G7223" s="31">
        <v>398.3338</v>
      </c>
      <c r="H7223" s="31">
        <v>7.1382890000000003</v>
      </c>
      <c r="I7223" s="31">
        <v>2776.1060000000002</v>
      </c>
      <c r="J7223" s="31">
        <v>4892.634</v>
      </c>
      <c r="K7223" s="31">
        <v>3010.0230000000001</v>
      </c>
      <c r="L7223" s="31">
        <v>226.54</v>
      </c>
      <c r="M7223" s="31">
        <v>216.38</v>
      </c>
      <c r="N7223" s="31">
        <v>192.02099999999999</v>
      </c>
      <c r="O7223" s="31">
        <v>74.027900000000002</v>
      </c>
      <c r="P7223" s="31">
        <v>98.388900000000007</v>
      </c>
      <c r="Q7223" s="31">
        <v>2857.1302000000001</v>
      </c>
      <c r="R7223" s="31">
        <v>92.813999999999993</v>
      </c>
      <c r="S7223" s="31">
        <v>116.9669</v>
      </c>
    </row>
    <row r="7224" spans="1:19" x14ac:dyDescent="0.35">
      <c r="A7224" s="2">
        <v>42982</v>
      </c>
      <c r="B7224" s="31">
        <v>288.42880000000002</v>
      </c>
      <c r="C7224" s="31">
        <v>979.43700000000001</v>
      </c>
      <c r="D7224" s="31">
        <v>303.2679</v>
      </c>
      <c r="E7224" s="31">
        <v>603.17740000000003</v>
      </c>
      <c r="F7224" s="31">
        <v>108.3359</v>
      </c>
      <c r="G7224" s="31">
        <v>398.3338</v>
      </c>
      <c r="H7224" s="31">
        <v>7.1382890000000003</v>
      </c>
      <c r="I7224" s="31">
        <v>2776.1060000000002</v>
      </c>
      <c r="J7224" s="31">
        <v>4892.634</v>
      </c>
      <c r="K7224" s="31">
        <v>3013.2779999999998</v>
      </c>
      <c r="L7224" s="31">
        <v>226.54</v>
      </c>
      <c r="M7224" s="31">
        <v>216.38</v>
      </c>
      <c r="N7224" s="31">
        <v>192.02099999999999</v>
      </c>
      <c r="O7224" s="31">
        <v>74.477400000000003</v>
      </c>
      <c r="P7224" s="31">
        <v>98.657600000000002</v>
      </c>
      <c r="Q7224" s="31">
        <v>2836.1455000000001</v>
      </c>
      <c r="R7224" s="31">
        <v>92.635000000000005</v>
      </c>
      <c r="S7224" s="31">
        <v>116.3228</v>
      </c>
    </row>
    <row r="7225" spans="1:19" x14ac:dyDescent="0.35">
      <c r="A7225" s="2">
        <v>42983</v>
      </c>
      <c r="B7225" s="31">
        <v>291.87349999999998</v>
      </c>
      <c r="C7225" s="31">
        <v>952.09199999999998</v>
      </c>
      <c r="D7225" s="31">
        <v>306.84100000000001</v>
      </c>
      <c r="E7225" s="31">
        <v>608.70460000000003</v>
      </c>
      <c r="F7225" s="31">
        <v>109.4841</v>
      </c>
      <c r="G7225" s="31">
        <v>406.30470000000003</v>
      </c>
      <c r="H7225" s="31">
        <v>7.1346230000000004</v>
      </c>
      <c r="I7225" s="31">
        <v>2776.1060000000002</v>
      </c>
      <c r="J7225" s="31">
        <v>4921.607</v>
      </c>
      <c r="K7225" s="31">
        <v>3022.1210000000001</v>
      </c>
      <c r="L7225" s="31">
        <v>225.21</v>
      </c>
      <c r="M7225" s="31">
        <v>214.77</v>
      </c>
      <c r="N7225" s="31">
        <v>190.44980000000001</v>
      </c>
      <c r="O7225" s="31">
        <v>74.932599999999994</v>
      </c>
      <c r="P7225" s="31">
        <v>98.739599999999996</v>
      </c>
      <c r="Q7225" s="31">
        <v>2840.3020000000001</v>
      </c>
      <c r="R7225" s="31">
        <v>92.251999999999995</v>
      </c>
      <c r="S7225" s="31">
        <v>116.1982</v>
      </c>
    </row>
    <row r="7226" spans="1:19" x14ac:dyDescent="0.35">
      <c r="A7226" s="2">
        <v>42984</v>
      </c>
      <c r="B7226" s="31">
        <v>296.3571</v>
      </c>
      <c r="C7226" s="31">
        <v>937.63499999999999</v>
      </c>
      <c r="D7226" s="31">
        <v>309.66969999999998</v>
      </c>
      <c r="E7226" s="31">
        <v>608.85940000000005</v>
      </c>
      <c r="F7226" s="31">
        <v>109.03619999999999</v>
      </c>
      <c r="G7226" s="31">
        <v>407.3535</v>
      </c>
      <c r="H7226" s="31">
        <v>7.0282999999999998</v>
      </c>
      <c r="I7226" s="31">
        <v>2776.8409999999999</v>
      </c>
      <c r="J7226" s="31">
        <v>4908.9309999999996</v>
      </c>
      <c r="K7226" s="31">
        <v>3020.9630000000002</v>
      </c>
      <c r="L7226" s="31">
        <v>225.74</v>
      </c>
      <c r="M7226" s="31">
        <v>214.84</v>
      </c>
      <c r="N7226" s="31">
        <v>190.95480000000001</v>
      </c>
      <c r="O7226" s="31">
        <v>74.950400000000002</v>
      </c>
      <c r="P7226" s="31">
        <v>98.863100000000003</v>
      </c>
      <c r="Q7226" s="31">
        <v>2836.0661</v>
      </c>
      <c r="R7226" s="31">
        <v>92.29</v>
      </c>
      <c r="S7226" s="31">
        <v>115.5645</v>
      </c>
    </row>
    <row r="7227" spans="1:19" x14ac:dyDescent="0.35">
      <c r="A7227" s="2">
        <v>42985</v>
      </c>
      <c r="B7227" s="31">
        <v>297.94279999999998</v>
      </c>
      <c r="C7227" s="31">
        <v>930.74300000000005</v>
      </c>
      <c r="D7227" s="31">
        <v>311.60509999999999</v>
      </c>
      <c r="E7227" s="31">
        <v>608.50570000000005</v>
      </c>
      <c r="F7227" s="31">
        <v>109.9564</v>
      </c>
      <c r="G7227" s="31">
        <v>406.40960000000001</v>
      </c>
      <c r="H7227" s="31">
        <v>6.9879709999999999</v>
      </c>
      <c r="I7227" s="31">
        <v>2776.7489999999998</v>
      </c>
      <c r="J7227" s="31">
        <v>4925.2280000000001</v>
      </c>
      <c r="K7227" s="31">
        <v>3032.2979999999998</v>
      </c>
      <c r="L7227" s="31">
        <v>225.82</v>
      </c>
      <c r="M7227" s="31">
        <v>214.36</v>
      </c>
      <c r="N7227" s="31">
        <v>191.4358</v>
      </c>
      <c r="O7227" s="31">
        <v>75.2042</v>
      </c>
      <c r="P7227" s="31">
        <v>99.424000000000007</v>
      </c>
      <c r="Q7227" s="31">
        <v>2854.5688</v>
      </c>
      <c r="R7227" s="31">
        <v>91.662999999999997</v>
      </c>
      <c r="S7227" s="31">
        <v>115.3152</v>
      </c>
    </row>
    <row r="7228" spans="1:19" x14ac:dyDescent="0.35">
      <c r="A7228" s="2">
        <v>42986</v>
      </c>
      <c r="B7228" s="31">
        <v>294.06060000000002</v>
      </c>
      <c r="C7228" s="31">
        <v>923.23400000000004</v>
      </c>
      <c r="D7228" s="31">
        <v>312.05169999999998</v>
      </c>
      <c r="E7228" s="31">
        <v>590.11099999999999</v>
      </c>
      <c r="F7228" s="31">
        <v>110.02970000000001</v>
      </c>
      <c r="G7228" s="31">
        <v>403.57780000000002</v>
      </c>
      <c r="H7228" s="31">
        <v>7.0869609999999996</v>
      </c>
      <c r="I7228" s="31">
        <v>2781.71</v>
      </c>
      <c r="J7228" s="31">
        <v>4924.625</v>
      </c>
      <c r="K7228" s="31">
        <v>3028.21</v>
      </c>
      <c r="L7228" s="31">
        <v>225.47</v>
      </c>
      <c r="M7228" s="31">
        <v>215.13</v>
      </c>
      <c r="N7228" s="31">
        <v>189.7122</v>
      </c>
      <c r="O7228" s="31">
        <v>75.5762</v>
      </c>
      <c r="P7228" s="31">
        <v>99.527299999999997</v>
      </c>
      <c r="Q7228" s="31">
        <v>2857.3557999999998</v>
      </c>
      <c r="R7228" s="31">
        <v>91.352000000000004</v>
      </c>
      <c r="S7228" s="31">
        <v>115.8554</v>
      </c>
    </row>
    <row r="7229" spans="1:19" x14ac:dyDescent="0.35">
      <c r="A7229" s="2">
        <v>42989</v>
      </c>
      <c r="B7229" s="31">
        <v>294.4436</v>
      </c>
      <c r="C7229" s="31">
        <v>917.37</v>
      </c>
      <c r="D7229" s="31">
        <v>307.8098</v>
      </c>
      <c r="E7229" s="31">
        <v>594.78300000000002</v>
      </c>
      <c r="F7229" s="31">
        <v>108.7675</v>
      </c>
      <c r="G7229" s="31">
        <v>402.73880000000003</v>
      </c>
      <c r="H7229" s="31">
        <v>7.0906269999999996</v>
      </c>
      <c r="I7229" s="31">
        <v>2779.0909999999999</v>
      </c>
      <c r="J7229" s="31">
        <v>4905.3090000000002</v>
      </c>
      <c r="K7229" s="31">
        <v>3024.68</v>
      </c>
      <c r="L7229" s="31">
        <v>227.73</v>
      </c>
      <c r="M7229" s="31">
        <v>217.15</v>
      </c>
      <c r="N7229" s="31">
        <v>191.8356</v>
      </c>
      <c r="O7229" s="31">
        <v>74.885599999999997</v>
      </c>
      <c r="P7229" s="31">
        <v>99.216899999999995</v>
      </c>
      <c r="Q7229" s="31">
        <v>2878.4416999999999</v>
      </c>
      <c r="R7229" s="31">
        <v>91.875</v>
      </c>
      <c r="S7229" s="31">
        <v>116.4371</v>
      </c>
    </row>
    <row r="7230" spans="1:19" x14ac:dyDescent="0.35">
      <c r="A7230" s="2">
        <v>42990</v>
      </c>
      <c r="B7230" s="31">
        <v>296.60070000000002</v>
      </c>
      <c r="C7230" s="31">
        <v>929.19899999999996</v>
      </c>
      <c r="D7230" s="31">
        <v>308.91840000000002</v>
      </c>
      <c r="E7230" s="31">
        <v>587.50609999999995</v>
      </c>
      <c r="F7230" s="31">
        <v>108.5232</v>
      </c>
      <c r="G7230" s="31">
        <v>398.7534</v>
      </c>
      <c r="H7230" s="31">
        <v>7.1529540000000003</v>
      </c>
      <c r="I7230" s="31">
        <v>2775.0459999999998</v>
      </c>
      <c r="J7230" s="31">
        <v>4891.4269999999997</v>
      </c>
      <c r="K7230" s="31">
        <v>3007.9569999999999</v>
      </c>
      <c r="L7230" s="31">
        <v>228.51</v>
      </c>
      <c r="M7230" s="31">
        <v>218.22</v>
      </c>
      <c r="N7230" s="31">
        <v>192.27879999999999</v>
      </c>
      <c r="O7230" s="31">
        <v>74.187100000000001</v>
      </c>
      <c r="P7230" s="31">
        <v>98.963700000000003</v>
      </c>
      <c r="Q7230" s="31">
        <v>2886.4967999999999</v>
      </c>
      <c r="R7230" s="31">
        <v>91.882000000000005</v>
      </c>
      <c r="S7230" s="31">
        <v>116.7591</v>
      </c>
    </row>
    <row r="7231" spans="1:19" x14ac:dyDescent="0.35">
      <c r="A7231" s="2">
        <v>42991</v>
      </c>
      <c r="B7231" s="31">
        <v>301.37909999999999</v>
      </c>
      <c r="C7231" s="31">
        <v>927.13699999999994</v>
      </c>
      <c r="D7231" s="31">
        <v>313.7842</v>
      </c>
      <c r="E7231" s="31">
        <v>577.43230000000005</v>
      </c>
      <c r="F7231" s="31">
        <v>108.1405</v>
      </c>
      <c r="G7231" s="31">
        <v>402.9486</v>
      </c>
      <c r="H7231" s="31">
        <v>7.2959399999999999</v>
      </c>
      <c r="I7231" s="31">
        <v>2774.3110000000001</v>
      </c>
      <c r="J7231" s="31">
        <v>4884.183</v>
      </c>
      <c r="K7231" s="31">
        <v>3005.1689999999999</v>
      </c>
      <c r="L7231" s="31">
        <v>228.56</v>
      </c>
      <c r="M7231" s="31">
        <v>218.77</v>
      </c>
      <c r="N7231" s="31">
        <v>192.4229</v>
      </c>
      <c r="O7231" s="31">
        <v>73.734099999999998</v>
      </c>
      <c r="P7231" s="31">
        <v>98.651600000000002</v>
      </c>
      <c r="Q7231" s="31">
        <v>2879.5909999999999</v>
      </c>
      <c r="R7231" s="31">
        <v>92.52</v>
      </c>
      <c r="S7231" s="31">
        <v>116.13590000000001</v>
      </c>
    </row>
    <row r="7232" spans="1:19" x14ac:dyDescent="0.35">
      <c r="A7232" s="2">
        <v>42992</v>
      </c>
      <c r="B7232" s="31">
        <v>303.16730000000001</v>
      </c>
      <c r="C7232" s="31">
        <v>923.33600000000001</v>
      </c>
      <c r="D7232" s="31">
        <v>316.76519999999999</v>
      </c>
      <c r="E7232" s="31">
        <v>572.52779999999996</v>
      </c>
      <c r="F7232" s="31">
        <v>108.24639999999999</v>
      </c>
      <c r="G7232" s="31">
        <v>409.45119999999997</v>
      </c>
      <c r="H7232" s="31">
        <v>7.2336130000000001</v>
      </c>
      <c r="I7232" s="31">
        <v>2771.1860000000001</v>
      </c>
      <c r="J7232" s="31">
        <v>4882.3729999999996</v>
      </c>
      <c r="K7232" s="31">
        <v>3002.1959999999999</v>
      </c>
      <c r="L7232" s="31">
        <v>228.52</v>
      </c>
      <c r="M7232" s="31">
        <v>218.8</v>
      </c>
      <c r="N7232" s="31">
        <v>191.19800000000001</v>
      </c>
      <c r="O7232" s="31">
        <v>73.674899999999994</v>
      </c>
      <c r="P7232" s="31">
        <v>98.272199999999998</v>
      </c>
      <c r="Q7232" s="31">
        <v>2880.8658999999998</v>
      </c>
      <c r="R7232" s="31">
        <v>92.123999999999995</v>
      </c>
      <c r="S7232" s="31">
        <v>115.1906</v>
      </c>
    </row>
    <row r="7233" spans="1:19" x14ac:dyDescent="0.35">
      <c r="A7233" s="2">
        <v>42993</v>
      </c>
      <c r="B7233" s="31">
        <v>304.26530000000002</v>
      </c>
      <c r="C7233" s="31">
        <v>937.61900000000003</v>
      </c>
      <c r="D7233" s="31">
        <v>318.72710000000001</v>
      </c>
      <c r="E7233" s="31">
        <v>573.27790000000005</v>
      </c>
      <c r="F7233" s="31">
        <v>107.91249999999999</v>
      </c>
      <c r="G7233" s="31">
        <v>406.40969999999999</v>
      </c>
      <c r="H7233" s="31">
        <v>7.3655999999999997</v>
      </c>
      <c r="I7233" s="31">
        <v>2774.6790000000001</v>
      </c>
      <c r="J7233" s="31">
        <v>4878.7510000000002</v>
      </c>
      <c r="K7233" s="31">
        <v>2995.3209999999999</v>
      </c>
      <c r="L7233" s="31">
        <v>228.79</v>
      </c>
      <c r="M7233" s="31">
        <v>219.71</v>
      </c>
      <c r="N7233" s="31">
        <v>191.98259999999999</v>
      </c>
      <c r="O7233" s="31">
        <v>73.412400000000005</v>
      </c>
      <c r="P7233" s="31">
        <v>99.018100000000004</v>
      </c>
      <c r="Q7233" s="31">
        <v>2886.8301999999999</v>
      </c>
      <c r="R7233" s="31">
        <v>91.872</v>
      </c>
      <c r="S7233" s="31">
        <v>114.88930000000001</v>
      </c>
    </row>
    <row r="7234" spans="1:19" x14ac:dyDescent="0.35">
      <c r="A7234" s="2">
        <v>42996</v>
      </c>
      <c r="B7234" s="31">
        <v>303.33199999999999</v>
      </c>
      <c r="C7234" s="31">
        <v>934.84400000000005</v>
      </c>
      <c r="D7234" s="31">
        <v>313.29430000000002</v>
      </c>
      <c r="E7234" s="31">
        <v>574.75609999999995</v>
      </c>
      <c r="F7234" s="31">
        <v>106.73990000000001</v>
      </c>
      <c r="G7234" s="31">
        <v>405.99020000000002</v>
      </c>
      <c r="H7234" s="31">
        <v>7.2409460000000001</v>
      </c>
      <c r="I7234" s="31">
        <v>2774.6790000000001</v>
      </c>
      <c r="J7234" s="31">
        <v>4869.6970000000001</v>
      </c>
      <c r="K7234" s="31">
        <v>2990.6759999999999</v>
      </c>
      <c r="L7234" s="31">
        <v>229.29</v>
      </c>
      <c r="M7234" s="31">
        <v>221.19</v>
      </c>
      <c r="N7234" s="31">
        <v>191.71039999999999</v>
      </c>
      <c r="O7234" s="31">
        <v>73.0672</v>
      </c>
      <c r="P7234" s="31">
        <v>98.939700000000002</v>
      </c>
      <c r="Q7234" s="31">
        <v>2914.9555</v>
      </c>
      <c r="R7234" s="31">
        <v>92.046999999999997</v>
      </c>
      <c r="S7234" s="31">
        <v>116.1982</v>
      </c>
    </row>
    <row r="7235" spans="1:19" x14ac:dyDescent="0.35">
      <c r="A7235" s="2">
        <v>42997</v>
      </c>
      <c r="B7235" s="31">
        <v>301.41039999999998</v>
      </c>
      <c r="C7235" s="31">
        <v>928.65599999999995</v>
      </c>
      <c r="D7235" s="31">
        <v>315.40710000000001</v>
      </c>
      <c r="E7235" s="31">
        <v>575.81510000000003</v>
      </c>
      <c r="F7235" s="31">
        <v>106.7236</v>
      </c>
      <c r="G7235" s="31">
        <v>405.04629999999997</v>
      </c>
      <c r="H7235" s="31">
        <v>7.2042830000000002</v>
      </c>
      <c r="I7235" s="31">
        <v>2771.1860000000001</v>
      </c>
      <c r="J7235" s="31">
        <v>4866.0749999999998</v>
      </c>
      <c r="K7235" s="31">
        <v>2993.4630000000002</v>
      </c>
      <c r="L7235" s="31">
        <v>229.47</v>
      </c>
      <c r="M7235" s="31">
        <v>221.1</v>
      </c>
      <c r="N7235" s="31">
        <v>192.0386</v>
      </c>
      <c r="O7235" s="31">
        <v>73.124499999999998</v>
      </c>
      <c r="P7235" s="31">
        <v>99.138400000000004</v>
      </c>
      <c r="Q7235" s="31">
        <v>2906.259</v>
      </c>
      <c r="R7235" s="31">
        <v>91.793000000000006</v>
      </c>
      <c r="S7235" s="31">
        <v>115.4295</v>
      </c>
    </row>
    <row r="7236" spans="1:19" x14ac:dyDescent="0.35">
      <c r="A7236" s="2">
        <v>42998</v>
      </c>
      <c r="B7236" s="31">
        <v>307.06529999999998</v>
      </c>
      <c r="C7236" s="31">
        <v>934.38099999999997</v>
      </c>
      <c r="D7236" s="31">
        <v>320.08539999999999</v>
      </c>
      <c r="E7236" s="31">
        <v>574.82230000000004</v>
      </c>
      <c r="F7236" s="31">
        <v>107.19589999999999</v>
      </c>
      <c r="G7236" s="31">
        <v>406.9341</v>
      </c>
      <c r="H7236" s="31">
        <v>7.3252709999999999</v>
      </c>
      <c r="I7236" s="31">
        <v>2771.9209999999998</v>
      </c>
      <c r="J7236" s="31">
        <v>4852.192</v>
      </c>
      <c r="K7236" s="31">
        <v>2997.7370000000001</v>
      </c>
      <c r="L7236" s="31">
        <v>229.51</v>
      </c>
      <c r="M7236" s="31">
        <v>221.95</v>
      </c>
      <c r="N7236" s="31">
        <v>191.4462</v>
      </c>
      <c r="O7236" s="31">
        <v>73.168800000000005</v>
      </c>
      <c r="P7236" s="31">
        <v>99.274199999999993</v>
      </c>
      <c r="Q7236" s="31">
        <v>2912.7096000000001</v>
      </c>
      <c r="R7236" s="31">
        <v>92.507999999999996</v>
      </c>
      <c r="S7236" s="31">
        <v>116.10469999999999</v>
      </c>
    </row>
    <row r="7237" spans="1:19" x14ac:dyDescent="0.35">
      <c r="A7237" s="2">
        <v>42999</v>
      </c>
      <c r="B7237" s="31">
        <v>307.94369999999998</v>
      </c>
      <c r="C7237" s="31">
        <v>929.06100000000004</v>
      </c>
      <c r="D7237" s="31">
        <v>322.19819999999999</v>
      </c>
      <c r="E7237" s="31">
        <v>570.851</v>
      </c>
      <c r="F7237" s="31">
        <v>105.437</v>
      </c>
      <c r="G7237" s="31">
        <v>407.24869999999999</v>
      </c>
      <c r="H7237" s="31">
        <v>7.4095959999999996</v>
      </c>
      <c r="I7237" s="31">
        <v>2771.7370000000001</v>
      </c>
      <c r="J7237" s="31">
        <v>4852.192</v>
      </c>
      <c r="K7237" s="31">
        <v>2994.3919999999998</v>
      </c>
      <c r="L7237" s="31">
        <v>229.13</v>
      </c>
      <c r="M7237" s="31">
        <v>221.69</v>
      </c>
      <c r="N7237" s="31">
        <v>190.38149999999999</v>
      </c>
      <c r="O7237" s="31">
        <v>72.497699999999995</v>
      </c>
      <c r="P7237" s="31">
        <v>98.653099999999995</v>
      </c>
      <c r="Q7237" s="31">
        <v>2902.4756000000002</v>
      </c>
      <c r="R7237" s="31">
        <v>92.259</v>
      </c>
      <c r="S7237" s="31">
        <v>116.3125</v>
      </c>
    </row>
    <row r="7238" spans="1:19" x14ac:dyDescent="0.35">
      <c r="A7238" s="2">
        <v>43000</v>
      </c>
      <c r="B7238" s="31">
        <v>309.75549999999998</v>
      </c>
      <c r="C7238" s="31">
        <v>940.33699999999999</v>
      </c>
      <c r="D7238" s="31">
        <v>322.65089999999998</v>
      </c>
      <c r="E7238" s="31">
        <v>568.71090000000004</v>
      </c>
      <c r="F7238" s="31">
        <v>105.65689999999999</v>
      </c>
      <c r="G7238" s="31">
        <v>412.91219999999998</v>
      </c>
      <c r="H7238" s="31">
        <v>7.2702770000000001</v>
      </c>
      <c r="I7238" s="31">
        <v>2772.6570000000002</v>
      </c>
      <c r="J7238" s="31">
        <v>4856.4179999999997</v>
      </c>
      <c r="K7238" s="31">
        <v>2994.0210000000002</v>
      </c>
      <c r="L7238" s="31">
        <v>228.99</v>
      </c>
      <c r="M7238" s="31">
        <v>222.53</v>
      </c>
      <c r="N7238" s="31">
        <v>190.07730000000001</v>
      </c>
      <c r="O7238" s="31">
        <v>72.815299999999993</v>
      </c>
      <c r="P7238" s="31">
        <v>99.036900000000003</v>
      </c>
      <c r="Q7238" s="31">
        <v>2886.9220999999998</v>
      </c>
      <c r="R7238" s="31">
        <v>92.171000000000006</v>
      </c>
      <c r="S7238" s="31">
        <v>115.13039999999999</v>
      </c>
    </row>
    <row r="7239" spans="1:19" x14ac:dyDescent="0.35">
      <c r="A7239" s="2">
        <v>43003</v>
      </c>
      <c r="B7239" s="31">
        <v>320.79070000000002</v>
      </c>
      <c r="C7239" s="31">
        <v>964.22</v>
      </c>
      <c r="D7239" s="31">
        <v>328.98919999999998</v>
      </c>
      <c r="E7239" s="31">
        <v>567.74009999999998</v>
      </c>
      <c r="F7239" s="31">
        <v>106.79689999999999</v>
      </c>
      <c r="G7239" s="31">
        <v>407.45839999999998</v>
      </c>
      <c r="H7239" s="31">
        <v>7.2299480000000003</v>
      </c>
      <c r="I7239" s="31">
        <v>2772.473</v>
      </c>
      <c r="J7239" s="31">
        <v>4869.0929999999998</v>
      </c>
      <c r="K7239" s="31">
        <v>3009.0709999999999</v>
      </c>
      <c r="L7239" s="31">
        <v>228.76</v>
      </c>
      <c r="M7239" s="31">
        <v>222.96</v>
      </c>
      <c r="N7239" s="31">
        <v>188.1799</v>
      </c>
      <c r="O7239" s="31">
        <v>72.909499999999994</v>
      </c>
      <c r="P7239" s="31">
        <v>98.204700000000003</v>
      </c>
      <c r="Q7239" s="31">
        <v>2850.0787999999998</v>
      </c>
      <c r="R7239" s="31">
        <v>92.647999999999996</v>
      </c>
      <c r="S7239" s="31">
        <v>113.3689</v>
      </c>
    </row>
    <row r="7240" spans="1:19" x14ac:dyDescent="0.35">
      <c r="A7240" s="2">
        <v>43004</v>
      </c>
      <c r="B7240" s="31">
        <v>317.9907</v>
      </c>
      <c r="C7240" s="31">
        <v>953.63800000000003</v>
      </c>
      <c r="D7240" s="31">
        <v>326.57459999999998</v>
      </c>
      <c r="E7240" s="31">
        <v>564.05560000000003</v>
      </c>
      <c r="F7240" s="31">
        <v>105.99890000000001</v>
      </c>
      <c r="G7240" s="31">
        <v>404.20710000000003</v>
      </c>
      <c r="H7240" s="31">
        <v>7.2262820000000003</v>
      </c>
      <c r="I7240" s="31">
        <v>2771.7370000000001</v>
      </c>
      <c r="J7240" s="31">
        <v>4866.6790000000001</v>
      </c>
      <c r="K7240" s="31">
        <v>3004.9839999999999</v>
      </c>
      <c r="L7240" s="31">
        <v>228.64</v>
      </c>
      <c r="M7240" s="31">
        <v>223.6</v>
      </c>
      <c r="N7240" s="31">
        <v>188.69229999999999</v>
      </c>
      <c r="O7240" s="31">
        <v>72.598500000000001</v>
      </c>
      <c r="P7240" s="31">
        <v>97.356499999999997</v>
      </c>
      <c r="Q7240" s="31">
        <v>2828.6712000000002</v>
      </c>
      <c r="R7240" s="31">
        <v>92.965999999999994</v>
      </c>
      <c r="S7240" s="31">
        <v>114.16240000000001</v>
      </c>
    </row>
    <row r="7241" spans="1:19" x14ac:dyDescent="0.35">
      <c r="A7241" s="2">
        <v>43005</v>
      </c>
      <c r="B7241" s="31">
        <v>316.06909999999999</v>
      </c>
      <c r="C7241" s="31">
        <v>937.96600000000001</v>
      </c>
      <c r="D7241" s="31">
        <v>327.63099999999997</v>
      </c>
      <c r="E7241" s="31">
        <v>566.61490000000003</v>
      </c>
      <c r="F7241" s="31">
        <v>104.867</v>
      </c>
      <c r="G7241" s="31">
        <v>405.04610000000002</v>
      </c>
      <c r="H7241" s="31">
        <v>7.3875989999999998</v>
      </c>
      <c r="I7241" s="31">
        <v>2767.6930000000002</v>
      </c>
      <c r="J7241" s="31">
        <v>4844.9489999999996</v>
      </c>
      <c r="K7241" s="31">
        <v>2992.163</v>
      </c>
      <c r="L7241" s="31">
        <v>229.45</v>
      </c>
      <c r="M7241" s="31">
        <v>228.2</v>
      </c>
      <c r="N7241" s="31">
        <v>190.24539999999999</v>
      </c>
      <c r="O7241" s="31">
        <v>72.349900000000005</v>
      </c>
      <c r="P7241" s="31">
        <v>97.061499999999995</v>
      </c>
      <c r="Q7241" s="31">
        <v>2824.7071000000001</v>
      </c>
      <c r="R7241" s="31">
        <v>93.361000000000004</v>
      </c>
      <c r="S7241" s="31">
        <v>114.39709999999999</v>
      </c>
    </row>
    <row r="7242" spans="1:19" x14ac:dyDescent="0.35">
      <c r="A7242" s="2">
        <v>43006</v>
      </c>
      <c r="B7242" s="31">
        <v>313.81810000000002</v>
      </c>
      <c r="C7242" s="31">
        <v>933.803</v>
      </c>
      <c r="D7242" s="31">
        <v>328.68740000000003</v>
      </c>
      <c r="E7242" s="31">
        <v>574.02800000000002</v>
      </c>
      <c r="F7242" s="31">
        <v>104.94029999999999</v>
      </c>
      <c r="G7242" s="31">
        <v>402.529</v>
      </c>
      <c r="H7242" s="31">
        <v>7.2592780000000001</v>
      </c>
      <c r="I7242" s="31">
        <v>2761.81</v>
      </c>
      <c r="J7242" s="31">
        <v>4849.174</v>
      </c>
      <c r="K7242" s="31">
        <v>2988.0749999999998</v>
      </c>
      <c r="L7242" s="31">
        <v>229.75</v>
      </c>
      <c r="M7242" s="31">
        <v>228.92</v>
      </c>
      <c r="N7242" s="31">
        <v>190.1653</v>
      </c>
      <c r="O7242" s="31">
        <v>72.285200000000003</v>
      </c>
      <c r="P7242" s="31">
        <v>97.480500000000006</v>
      </c>
      <c r="Q7242" s="31">
        <v>2808.9074000000001</v>
      </c>
      <c r="R7242" s="31">
        <v>93.084999999999994</v>
      </c>
      <c r="S7242" s="31">
        <v>112.47580000000001</v>
      </c>
    </row>
    <row r="7243" spans="1:19" x14ac:dyDescent="0.35">
      <c r="A7243" s="2">
        <v>43007</v>
      </c>
      <c r="B7243" s="31">
        <v>311.7867</v>
      </c>
      <c r="C7243" s="31">
        <v>920.04</v>
      </c>
      <c r="D7243" s="31">
        <v>327.32920000000001</v>
      </c>
      <c r="E7243" s="31">
        <v>570.3877</v>
      </c>
      <c r="F7243" s="31">
        <v>104.62269999999999</v>
      </c>
      <c r="G7243" s="31">
        <v>406.19979999999998</v>
      </c>
      <c r="H7243" s="31">
        <v>7.4902550000000003</v>
      </c>
      <c r="I7243" s="31">
        <v>2763.4650000000001</v>
      </c>
      <c r="J7243" s="31">
        <v>4840.12</v>
      </c>
      <c r="K7243" s="31">
        <v>2991.9769999999999</v>
      </c>
      <c r="L7243" s="31">
        <v>230.51</v>
      </c>
      <c r="M7243" s="31">
        <v>228.97</v>
      </c>
      <c r="N7243" s="31">
        <v>191.57429999999999</v>
      </c>
      <c r="O7243" s="31">
        <v>72.378600000000006</v>
      </c>
      <c r="P7243" s="31">
        <v>97.776399999999995</v>
      </c>
      <c r="Q7243" s="31">
        <v>2833.5369999999998</v>
      </c>
      <c r="R7243" s="31">
        <v>93.075999999999993</v>
      </c>
      <c r="S7243" s="31">
        <v>113.2651</v>
      </c>
    </row>
    <row r="7244" spans="1:19" x14ac:dyDescent="0.35">
      <c r="A7244" s="2">
        <v>43010</v>
      </c>
      <c r="B7244" s="31">
        <v>308.10829999999999</v>
      </c>
      <c r="C7244" s="31">
        <v>899.39499999999998</v>
      </c>
      <c r="D7244" s="31">
        <v>317.21809999999999</v>
      </c>
      <c r="E7244" s="31">
        <v>571.46879999999999</v>
      </c>
      <c r="F7244" s="31">
        <v>103.88979999999999</v>
      </c>
      <c r="G7244" s="31">
        <v>401.58510000000001</v>
      </c>
      <c r="H7244" s="31">
        <v>7.4682570000000004</v>
      </c>
      <c r="I7244" s="31">
        <v>2760.34</v>
      </c>
      <c r="J7244" s="31">
        <v>4837.7060000000001</v>
      </c>
      <c r="K7244" s="31">
        <v>2995.8789999999999</v>
      </c>
      <c r="L7244" s="31">
        <v>231.45</v>
      </c>
      <c r="M7244" s="31">
        <v>231.98</v>
      </c>
      <c r="N7244" s="31">
        <v>191.5103</v>
      </c>
      <c r="O7244" s="31">
        <v>72.281800000000004</v>
      </c>
      <c r="P7244" s="31">
        <v>97.060400000000001</v>
      </c>
      <c r="Q7244" s="31">
        <v>2836.5853999999999</v>
      </c>
      <c r="R7244" s="31">
        <v>93.558999999999997</v>
      </c>
      <c r="S7244" s="31">
        <v>113.2651</v>
      </c>
    </row>
    <row r="7245" spans="1:19" x14ac:dyDescent="0.35">
      <c r="A7245" s="2">
        <v>43011</v>
      </c>
      <c r="B7245" s="31">
        <v>307.4495</v>
      </c>
      <c r="C7245" s="31">
        <v>905.29399999999998</v>
      </c>
      <c r="D7245" s="31">
        <v>315.1053</v>
      </c>
      <c r="E7245" s="31">
        <v>573.76329999999996</v>
      </c>
      <c r="F7245" s="31">
        <v>103.7921</v>
      </c>
      <c r="G7245" s="31">
        <v>400.74610000000001</v>
      </c>
      <c r="H7245" s="31">
        <v>7.6332409999999999</v>
      </c>
      <c r="I7245" s="31">
        <v>2761.259</v>
      </c>
      <c r="J7245" s="31">
        <v>4840.7240000000002</v>
      </c>
      <c r="K7245" s="31">
        <v>2994.0210000000002</v>
      </c>
      <c r="L7245" s="31">
        <v>232.04</v>
      </c>
      <c r="M7245" s="31">
        <v>232.45</v>
      </c>
      <c r="N7245" s="31">
        <v>192.07069999999999</v>
      </c>
      <c r="O7245" s="31">
        <v>72.241500000000002</v>
      </c>
      <c r="P7245" s="31">
        <v>97.206500000000005</v>
      </c>
      <c r="Q7245" s="31">
        <v>2873.3706000000002</v>
      </c>
      <c r="R7245" s="31">
        <v>93.569000000000003</v>
      </c>
      <c r="S7245" s="31">
        <v>117.3882</v>
      </c>
    </row>
    <row r="7246" spans="1:19" x14ac:dyDescent="0.35">
      <c r="A7246" s="2">
        <v>43012</v>
      </c>
      <c r="B7246" s="31">
        <v>306.35149999999999</v>
      </c>
      <c r="C7246" s="31">
        <v>913.96799999999996</v>
      </c>
      <c r="D7246" s="31">
        <v>316.46350000000001</v>
      </c>
      <c r="E7246" s="31">
        <v>573.85159999999996</v>
      </c>
      <c r="F7246" s="31">
        <v>103.9712</v>
      </c>
      <c r="G7246" s="31">
        <v>402.00470000000001</v>
      </c>
      <c r="H7246" s="31">
        <v>7.618576</v>
      </c>
      <c r="I7246" s="31">
        <v>2765.855</v>
      </c>
      <c r="J7246" s="31">
        <v>4840.7240000000002</v>
      </c>
      <c r="K7246" s="31">
        <v>2997.7370000000001</v>
      </c>
      <c r="L7246" s="31">
        <v>232.36</v>
      </c>
      <c r="M7246" s="31">
        <v>231.81</v>
      </c>
      <c r="N7246" s="31">
        <v>192.2628</v>
      </c>
      <c r="O7246" s="31">
        <v>72.263400000000004</v>
      </c>
      <c r="P7246" s="31">
        <v>97.258600000000001</v>
      </c>
      <c r="Q7246" s="31">
        <v>2886.1460000000002</v>
      </c>
      <c r="R7246" s="31">
        <v>93.457999999999998</v>
      </c>
      <c r="S7246" s="31">
        <v>118.1463</v>
      </c>
    </row>
    <row r="7247" spans="1:19" x14ac:dyDescent="0.35">
      <c r="A7247" s="2">
        <v>43013</v>
      </c>
      <c r="B7247" s="31">
        <v>312.93970000000002</v>
      </c>
      <c r="C7247" s="31">
        <v>931.83699999999999</v>
      </c>
      <c r="D7247" s="31">
        <v>323.25459999999998</v>
      </c>
      <c r="E7247" s="31">
        <v>589.75879999999995</v>
      </c>
      <c r="F7247" s="31">
        <v>103.678</v>
      </c>
      <c r="G7247" s="31">
        <v>406.19990000000001</v>
      </c>
      <c r="H7247" s="31">
        <v>7.640574</v>
      </c>
      <c r="I7247" s="31">
        <v>2766.7739999999999</v>
      </c>
      <c r="J7247" s="31">
        <v>4834.0839999999998</v>
      </c>
      <c r="K7247" s="31">
        <v>2995.8789999999999</v>
      </c>
      <c r="L7247" s="31">
        <v>233.62</v>
      </c>
      <c r="M7247" s="31">
        <v>232.44</v>
      </c>
      <c r="N7247" s="31">
        <v>194.24019999999999</v>
      </c>
      <c r="O7247" s="31">
        <v>72.302599999999998</v>
      </c>
      <c r="P7247" s="31">
        <v>96.850499999999997</v>
      </c>
      <c r="Q7247" s="31">
        <v>2888.4479000000001</v>
      </c>
      <c r="R7247" s="31">
        <v>93.960999999999999</v>
      </c>
      <c r="S7247" s="31">
        <v>118.1463</v>
      </c>
    </row>
    <row r="7248" spans="1:19" x14ac:dyDescent="0.35">
      <c r="A7248" s="2">
        <v>43014</v>
      </c>
      <c r="B7248" s="31">
        <v>305.36329999999998</v>
      </c>
      <c r="C7248" s="31">
        <v>901.41899999999998</v>
      </c>
      <c r="D7248" s="31">
        <v>311.33249999999998</v>
      </c>
      <c r="E7248" s="31">
        <v>586.25080000000003</v>
      </c>
      <c r="F7248" s="31">
        <v>103.8164</v>
      </c>
      <c r="G7248" s="31">
        <v>407.87799999999999</v>
      </c>
      <c r="H7248" s="31">
        <v>7.6442399999999999</v>
      </c>
      <c r="I7248" s="31">
        <v>2764.384</v>
      </c>
      <c r="J7248" s="31">
        <v>4829.2550000000001</v>
      </c>
      <c r="K7248" s="31">
        <v>2994.7640000000001</v>
      </c>
      <c r="L7248" s="31">
        <v>233.16</v>
      </c>
      <c r="M7248" s="31">
        <v>231.84</v>
      </c>
      <c r="N7248" s="31">
        <v>194.19210000000001</v>
      </c>
      <c r="O7248" s="31">
        <v>72.196899999999999</v>
      </c>
      <c r="P7248" s="31">
        <v>96.999200000000002</v>
      </c>
      <c r="Q7248" s="31">
        <v>2889.3181</v>
      </c>
      <c r="R7248" s="31">
        <v>93.8</v>
      </c>
      <c r="S7248" s="31">
        <v>118.8629</v>
      </c>
    </row>
    <row r="7249" spans="1:19" x14ac:dyDescent="0.35">
      <c r="A7249" s="2">
        <v>43017</v>
      </c>
      <c r="B7249" s="31">
        <v>306.30849999999998</v>
      </c>
      <c r="C7249" s="31">
        <v>901.57</v>
      </c>
      <c r="D7249" s="31">
        <v>309.88080000000002</v>
      </c>
      <c r="E7249" s="31">
        <v>585.97739999999999</v>
      </c>
      <c r="F7249" s="31">
        <v>104.63890000000001</v>
      </c>
      <c r="G7249" s="31">
        <v>405.5548</v>
      </c>
      <c r="H7249" s="31">
        <v>7.3619349999999999</v>
      </c>
      <c r="I7249" s="31">
        <v>2764.384</v>
      </c>
      <c r="J7249" s="31">
        <v>4831.67</v>
      </c>
      <c r="K7249" s="31">
        <v>2999.9670000000001</v>
      </c>
      <c r="L7249" s="31">
        <v>233.05</v>
      </c>
      <c r="M7249" s="31">
        <v>231.23</v>
      </c>
      <c r="N7249" s="31">
        <v>194.2002</v>
      </c>
      <c r="O7249" s="31">
        <v>72.277799999999999</v>
      </c>
      <c r="P7249" s="31">
        <v>97.035300000000007</v>
      </c>
      <c r="Q7249" s="31">
        <v>2882.08</v>
      </c>
      <c r="R7249" s="31">
        <v>93.674999999999997</v>
      </c>
      <c r="S7249" s="31">
        <v>118.41630000000001</v>
      </c>
    </row>
    <row r="7250" spans="1:19" x14ac:dyDescent="0.35">
      <c r="A7250" s="2">
        <v>43018</v>
      </c>
      <c r="B7250" s="31">
        <v>310.81869999999998</v>
      </c>
      <c r="C7250" s="31">
        <v>919.47199999999998</v>
      </c>
      <c r="D7250" s="31">
        <v>317.42559999999997</v>
      </c>
      <c r="E7250" s="31">
        <v>594.05619999999999</v>
      </c>
      <c r="F7250" s="31">
        <v>105.35550000000001</v>
      </c>
      <c r="G7250" s="31">
        <v>405.19979999999998</v>
      </c>
      <c r="H7250" s="31">
        <v>7.4975880000000004</v>
      </c>
      <c r="I7250" s="31">
        <v>2764.9349999999999</v>
      </c>
      <c r="J7250" s="31">
        <v>4838.3090000000002</v>
      </c>
      <c r="K7250" s="31">
        <v>3000.71</v>
      </c>
      <c r="L7250" s="31">
        <v>233.48</v>
      </c>
      <c r="M7250" s="31">
        <v>231.59</v>
      </c>
      <c r="N7250" s="31">
        <v>194.2242</v>
      </c>
      <c r="O7250" s="31">
        <v>72.6965</v>
      </c>
      <c r="P7250" s="31">
        <v>97.684100000000001</v>
      </c>
      <c r="Q7250" s="31">
        <v>2913.8303999999998</v>
      </c>
      <c r="R7250" s="31">
        <v>93.29</v>
      </c>
      <c r="S7250" s="31">
        <v>118.3436</v>
      </c>
    </row>
    <row r="7251" spans="1:19" x14ac:dyDescent="0.35">
      <c r="A7251" s="2">
        <v>43019</v>
      </c>
      <c r="B7251" s="31">
        <v>312.76749999999998</v>
      </c>
      <c r="C7251" s="31">
        <v>928.19100000000003</v>
      </c>
      <c r="D7251" s="31">
        <v>316.21100000000001</v>
      </c>
      <c r="E7251" s="31">
        <v>597.80899999999997</v>
      </c>
      <c r="F7251" s="31">
        <v>104.95650000000001</v>
      </c>
      <c r="G7251" s="31">
        <v>405.01220000000001</v>
      </c>
      <c r="H7251" s="31">
        <v>7.6882359999999998</v>
      </c>
      <c r="I7251" s="31">
        <v>2764.384</v>
      </c>
      <c r="J7251" s="31">
        <v>4837.1019999999999</v>
      </c>
      <c r="K7251" s="31">
        <v>2996.6219999999998</v>
      </c>
      <c r="L7251" s="31">
        <v>233.89</v>
      </c>
      <c r="M7251" s="31">
        <v>231.26</v>
      </c>
      <c r="N7251" s="31">
        <v>194.7766</v>
      </c>
      <c r="O7251" s="31">
        <v>72.536299999999997</v>
      </c>
      <c r="P7251" s="31">
        <v>97.904300000000006</v>
      </c>
      <c r="Q7251" s="31">
        <v>2926.3602000000001</v>
      </c>
      <c r="R7251" s="31">
        <v>93.015000000000001</v>
      </c>
      <c r="S7251" s="31">
        <v>118.2813</v>
      </c>
    </row>
    <row r="7252" spans="1:19" x14ac:dyDescent="0.35">
      <c r="A7252" s="2">
        <v>43020</v>
      </c>
      <c r="B7252" s="31">
        <v>309.09840000000003</v>
      </c>
      <c r="C7252" s="31">
        <v>913.971</v>
      </c>
      <c r="D7252" s="31">
        <v>314.93299999999999</v>
      </c>
      <c r="E7252" s="31">
        <v>605.80409999999995</v>
      </c>
      <c r="F7252" s="31">
        <v>105.5754</v>
      </c>
      <c r="G7252" s="31">
        <v>416.05399999999997</v>
      </c>
      <c r="H7252" s="31">
        <v>7.6625719999999999</v>
      </c>
      <c r="I7252" s="31">
        <v>2764.0160000000001</v>
      </c>
      <c r="J7252" s="31">
        <v>4843.1379999999999</v>
      </c>
      <c r="K7252" s="31">
        <v>3000.152</v>
      </c>
      <c r="L7252" s="31">
        <v>233.57</v>
      </c>
      <c r="M7252" s="31">
        <v>231.26</v>
      </c>
      <c r="N7252" s="31">
        <v>194.5284</v>
      </c>
      <c r="O7252" s="31">
        <v>72.506600000000006</v>
      </c>
      <c r="P7252" s="31">
        <v>97.906800000000004</v>
      </c>
      <c r="Q7252" s="31">
        <v>2937.5744</v>
      </c>
      <c r="R7252" s="31">
        <v>93.057000000000002</v>
      </c>
      <c r="S7252" s="31">
        <v>119.538</v>
      </c>
    </row>
    <row r="7253" spans="1:19" x14ac:dyDescent="0.35">
      <c r="A7253" s="2">
        <v>43021</v>
      </c>
      <c r="B7253" s="31">
        <v>313.94959999999998</v>
      </c>
      <c r="C7253" s="31">
        <v>935.17700000000002</v>
      </c>
      <c r="D7253" s="31">
        <v>321.33530000000002</v>
      </c>
      <c r="E7253" s="31">
        <v>605.32000000000005</v>
      </c>
      <c r="F7253" s="31">
        <v>106.235</v>
      </c>
      <c r="G7253" s="31">
        <v>419.2704</v>
      </c>
      <c r="H7253" s="31">
        <v>7.651573</v>
      </c>
      <c r="I7253" s="31">
        <v>2763.8319999999999</v>
      </c>
      <c r="J7253" s="31">
        <v>4855.21</v>
      </c>
      <c r="K7253" s="31">
        <v>3010.7440000000001</v>
      </c>
      <c r="L7253" s="31">
        <v>233.88</v>
      </c>
      <c r="M7253" s="31">
        <v>231.03</v>
      </c>
      <c r="N7253" s="31">
        <v>195.3289</v>
      </c>
      <c r="O7253" s="31">
        <v>72.740700000000004</v>
      </c>
      <c r="P7253" s="31">
        <v>97.813599999999994</v>
      </c>
      <c r="Q7253" s="31">
        <v>2948.7592</v>
      </c>
      <c r="R7253" s="31">
        <v>93.090999999999994</v>
      </c>
      <c r="S7253" s="31">
        <v>119.6003</v>
      </c>
    </row>
    <row r="7254" spans="1:19" x14ac:dyDescent="0.35">
      <c r="A7254" s="2">
        <v>43024</v>
      </c>
      <c r="B7254" s="31">
        <v>317.31240000000003</v>
      </c>
      <c r="C7254" s="31">
        <v>934.35900000000004</v>
      </c>
      <c r="D7254" s="31">
        <v>325.29860000000002</v>
      </c>
      <c r="E7254" s="31">
        <v>627.45730000000003</v>
      </c>
      <c r="F7254" s="31">
        <v>106.10469999999999</v>
      </c>
      <c r="G7254" s="31">
        <v>415.63900000000001</v>
      </c>
      <c r="H7254" s="31">
        <v>7.4939220000000004</v>
      </c>
      <c r="I7254" s="31">
        <v>2764.0160000000001</v>
      </c>
      <c r="J7254" s="31">
        <v>4844.3450000000003</v>
      </c>
      <c r="K7254" s="31">
        <v>3018.9189999999999</v>
      </c>
      <c r="L7254" s="31">
        <v>234.19</v>
      </c>
      <c r="M7254" s="31">
        <v>230.89</v>
      </c>
      <c r="N7254" s="31">
        <v>195.9854</v>
      </c>
      <c r="O7254" s="31">
        <v>72.888099999999994</v>
      </c>
      <c r="P7254" s="31">
        <v>97.494200000000006</v>
      </c>
      <c r="Q7254" s="31">
        <v>2963.9522000000002</v>
      </c>
      <c r="R7254" s="31">
        <v>93.311999999999998</v>
      </c>
      <c r="S7254" s="31">
        <v>120.4727</v>
      </c>
    </row>
    <row r="7255" spans="1:19" x14ac:dyDescent="0.35">
      <c r="A7255" s="2">
        <v>43025</v>
      </c>
      <c r="B7255" s="31">
        <v>317.20209999999997</v>
      </c>
      <c r="C7255" s="31">
        <v>941.89499999999998</v>
      </c>
      <c r="D7255" s="31">
        <v>323.46940000000001</v>
      </c>
      <c r="E7255" s="31">
        <v>617.51089999999999</v>
      </c>
      <c r="F7255" s="31">
        <v>104.7367</v>
      </c>
      <c r="G7255" s="31">
        <v>413.04509999999999</v>
      </c>
      <c r="H7255" s="31">
        <v>7.5672480000000002</v>
      </c>
      <c r="I7255" s="31">
        <v>2763.4650000000001</v>
      </c>
      <c r="J7255" s="31">
        <v>4844.9489999999996</v>
      </c>
      <c r="K7255" s="31">
        <v>3021.8919999999998</v>
      </c>
      <c r="L7255" s="31">
        <v>234.26</v>
      </c>
      <c r="M7255" s="31">
        <v>229.97</v>
      </c>
      <c r="N7255" s="31">
        <v>196.0975</v>
      </c>
      <c r="O7255" s="31">
        <v>72.468800000000002</v>
      </c>
      <c r="P7255" s="31">
        <v>97.113200000000006</v>
      </c>
      <c r="Q7255" s="31">
        <v>2947.7838000000002</v>
      </c>
      <c r="R7255" s="31">
        <v>93.486000000000004</v>
      </c>
      <c r="S7255" s="31">
        <v>120.1923</v>
      </c>
    </row>
    <row r="7256" spans="1:19" x14ac:dyDescent="0.35">
      <c r="A7256" s="2">
        <v>43026</v>
      </c>
      <c r="B7256" s="31">
        <v>318.6354</v>
      </c>
      <c r="C7256" s="31">
        <v>945.80899999999997</v>
      </c>
      <c r="D7256" s="31">
        <v>321.64019999999999</v>
      </c>
      <c r="E7256" s="31">
        <v>614.38620000000003</v>
      </c>
      <c r="F7256" s="31">
        <v>104.4761</v>
      </c>
      <c r="G7256" s="31">
        <v>412.94130000000001</v>
      </c>
      <c r="H7256" s="31">
        <v>7.5782470000000002</v>
      </c>
      <c r="I7256" s="31">
        <v>2763.6489999999999</v>
      </c>
      <c r="J7256" s="31">
        <v>4833.4809999999998</v>
      </c>
      <c r="K7256" s="31">
        <v>3013.7170000000001</v>
      </c>
      <c r="L7256" s="31">
        <v>234.54</v>
      </c>
      <c r="M7256" s="31">
        <v>231.04</v>
      </c>
      <c r="N7256" s="31">
        <v>195.95339999999999</v>
      </c>
      <c r="O7256" s="31">
        <v>72.052300000000002</v>
      </c>
      <c r="P7256" s="31">
        <v>97.309700000000007</v>
      </c>
      <c r="Q7256" s="31">
        <v>2951.0421999999999</v>
      </c>
      <c r="R7256" s="31">
        <v>93.363</v>
      </c>
      <c r="S7256" s="31">
        <v>120.6388</v>
      </c>
    </row>
    <row r="7257" spans="1:19" x14ac:dyDescent="0.35">
      <c r="A7257" s="2">
        <v>43027</v>
      </c>
      <c r="B7257" s="31">
        <v>314.11500000000001</v>
      </c>
      <c r="C7257" s="31">
        <v>943.70600000000002</v>
      </c>
      <c r="D7257" s="31">
        <v>319.04880000000003</v>
      </c>
      <c r="E7257" s="31">
        <v>612.66980000000001</v>
      </c>
      <c r="F7257" s="31">
        <v>105.0461</v>
      </c>
      <c r="G7257" s="31">
        <v>413.7713</v>
      </c>
      <c r="H7257" s="31">
        <v>7.8642190000000003</v>
      </c>
      <c r="I7257" s="31">
        <v>2764.0160000000001</v>
      </c>
      <c r="J7257" s="31">
        <v>4838.3090000000002</v>
      </c>
      <c r="K7257" s="31">
        <v>3015.5749999999998</v>
      </c>
      <c r="L7257" s="31">
        <v>234.58</v>
      </c>
      <c r="M7257" s="31">
        <v>230.5</v>
      </c>
      <c r="N7257" s="31">
        <v>195.26490000000001</v>
      </c>
      <c r="O7257" s="31">
        <v>72.349299999999999</v>
      </c>
      <c r="P7257" s="31">
        <v>97.930800000000005</v>
      </c>
      <c r="Q7257" s="31">
        <v>2924.741</v>
      </c>
      <c r="R7257" s="31">
        <v>93.266000000000005</v>
      </c>
      <c r="S7257" s="31">
        <v>118.541</v>
      </c>
    </row>
    <row r="7258" spans="1:19" x14ac:dyDescent="0.35">
      <c r="A7258" s="2">
        <v>43028</v>
      </c>
      <c r="B7258" s="31">
        <v>317.42259999999999</v>
      </c>
      <c r="C7258" s="31">
        <v>960.12199999999996</v>
      </c>
      <c r="D7258" s="31">
        <v>321.64019999999999</v>
      </c>
      <c r="E7258" s="31">
        <v>611.21749999999997</v>
      </c>
      <c r="F7258" s="31">
        <v>104.27249999999999</v>
      </c>
      <c r="G7258" s="31">
        <v>410.55489999999998</v>
      </c>
      <c r="H7258" s="31">
        <v>7.8385550000000004</v>
      </c>
      <c r="I7258" s="31">
        <v>2762.7289999999998</v>
      </c>
      <c r="J7258" s="31">
        <v>4821.4089999999997</v>
      </c>
      <c r="K7258" s="31">
        <v>2999.9670000000001</v>
      </c>
      <c r="L7258" s="31">
        <v>235.82</v>
      </c>
      <c r="M7258" s="31">
        <v>231.64</v>
      </c>
      <c r="N7258" s="31">
        <v>195.6892</v>
      </c>
      <c r="O7258" s="31">
        <v>71.757599999999996</v>
      </c>
      <c r="P7258" s="31">
        <v>97.378100000000003</v>
      </c>
      <c r="Q7258" s="31">
        <v>2932.0039999999999</v>
      </c>
      <c r="R7258" s="31">
        <v>93.700999999999993</v>
      </c>
      <c r="S7258" s="31">
        <v>119.72490000000001</v>
      </c>
    </row>
    <row r="7259" spans="1:19" x14ac:dyDescent="0.35">
      <c r="A7259" s="2">
        <v>43031</v>
      </c>
      <c r="B7259" s="31">
        <v>315.71370000000002</v>
      </c>
      <c r="C7259" s="31">
        <v>957.49300000000005</v>
      </c>
      <c r="D7259" s="31">
        <v>319.04880000000003</v>
      </c>
      <c r="E7259" s="31">
        <v>615.90459999999996</v>
      </c>
      <c r="F7259" s="31">
        <v>104.3051</v>
      </c>
      <c r="G7259" s="31">
        <v>411.28120000000001</v>
      </c>
      <c r="H7259" s="31">
        <v>7.7872269999999997</v>
      </c>
      <c r="I7259" s="31">
        <v>2763.6489999999999</v>
      </c>
      <c r="J7259" s="31">
        <v>4825.03</v>
      </c>
      <c r="K7259" s="31">
        <v>3004.4259999999999</v>
      </c>
      <c r="L7259" s="31">
        <v>234.85</v>
      </c>
      <c r="M7259" s="31">
        <v>229.71</v>
      </c>
      <c r="N7259" s="31">
        <v>194.20820000000001</v>
      </c>
      <c r="O7259" s="31">
        <v>71.581699999999998</v>
      </c>
      <c r="P7259" s="31">
        <v>97.022800000000004</v>
      </c>
      <c r="Q7259" s="31">
        <v>2921.7864</v>
      </c>
      <c r="R7259" s="31">
        <v>93.936000000000007</v>
      </c>
      <c r="S7259" s="31">
        <v>119.34059999999999</v>
      </c>
    </row>
    <row r="7260" spans="1:19" x14ac:dyDescent="0.35">
      <c r="A7260" s="2">
        <v>43032</v>
      </c>
      <c r="B7260" s="31">
        <v>320.67520000000002</v>
      </c>
      <c r="C7260" s="31">
        <v>977.58900000000006</v>
      </c>
      <c r="D7260" s="31">
        <v>318.4391</v>
      </c>
      <c r="E7260" s="31">
        <v>618.63319999999999</v>
      </c>
      <c r="F7260" s="31">
        <v>104.0934</v>
      </c>
      <c r="G7260" s="31">
        <v>409.10239999999999</v>
      </c>
      <c r="H7260" s="31">
        <v>7.6405750000000001</v>
      </c>
      <c r="I7260" s="31">
        <v>2763.8319999999999</v>
      </c>
      <c r="J7260" s="31">
        <v>4817.7870000000003</v>
      </c>
      <c r="K7260" s="31">
        <v>2993.835</v>
      </c>
      <c r="L7260" s="31">
        <v>235.2</v>
      </c>
      <c r="M7260" s="31">
        <v>230.27</v>
      </c>
      <c r="N7260" s="31">
        <v>194.68049999999999</v>
      </c>
      <c r="O7260" s="31">
        <v>71.414000000000001</v>
      </c>
      <c r="P7260" s="31">
        <v>97.153499999999994</v>
      </c>
      <c r="Q7260" s="31">
        <v>2914.9847</v>
      </c>
      <c r="R7260" s="31">
        <v>93.772000000000006</v>
      </c>
      <c r="S7260" s="31">
        <v>118.41849999999999</v>
      </c>
    </row>
    <row r="7261" spans="1:19" x14ac:dyDescent="0.35">
      <c r="A7261" s="2">
        <v>43033</v>
      </c>
      <c r="B7261" s="31">
        <v>321.00599999999997</v>
      </c>
      <c r="C7261" s="31">
        <v>985.00900000000001</v>
      </c>
      <c r="D7261" s="31">
        <v>322.70729999999998</v>
      </c>
      <c r="E7261" s="31">
        <v>616.41070000000002</v>
      </c>
      <c r="F7261" s="31">
        <v>104.1504</v>
      </c>
      <c r="G7261" s="31">
        <v>409.30990000000003</v>
      </c>
      <c r="H7261" s="31">
        <v>7.6222430000000001</v>
      </c>
      <c r="I7261" s="31">
        <v>2763.4650000000001</v>
      </c>
      <c r="J7261" s="31">
        <v>4806.9219999999996</v>
      </c>
      <c r="K7261" s="31">
        <v>2992.5340000000001</v>
      </c>
      <c r="L7261" s="31">
        <v>234.4</v>
      </c>
      <c r="M7261" s="31">
        <v>229.75</v>
      </c>
      <c r="N7261" s="31">
        <v>194.2002</v>
      </c>
      <c r="O7261" s="31">
        <v>71.596299999999999</v>
      </c>
      <c r="P7261" s="31">
        <v>97.556399999999996</v>
      </c>
      <c r="Q7261" s="31">
        <v>2916.9497999999999</v>
      </c>
      <c r="R7261" s="31">
        <v>93.710999999999999</v>
      </c>
      <c r="S7261" s="31">
        <v>119.3592</v>
      </c>
    </row>
    <row r="7262" spans="1:19" x14ac:dyDescent="0.35">
      <c r="A7262" s="2">
        <v>43034</v>
      </c>
      <c r="B7262" s="31">
        <v>325.47129999999999</v>
      </c>
      <c r="C7262" s="31">
        <v>994.12199999999996</v>
      </c>
      <c r="D7262" s="31">
        <v>324.23169999999999</v>
      </c>
      <c r="E7262" s="31">
        <v>614.29819999999995</v>
      </c>
      <c r="F7262" s="31">
        <v>103.3849</v>
      </c>
      <c r="G7262" s="31">
        <v>407.75360000000001</v>
      </c>
      <c r="H7262" s="31">
        <v>7.7982259999999997</v>
      </c>
      <c r="I7262" s="31">
        <v>2764.0160000000001</v>
      </c>
      <c r="J7262" s="31">
        <v>4803.9040000000005</v>
      </c>
      <c r="K7262" s="31">
        <v>3003.125</v>
      </c>
      <c r="L7262" s="31">
        <v>234.67</v>
      </c>
      <c r="M7262" s="31">
        <v>230</v>
      </c>
      <c r="N7262" s="31">
        <v>194.8486</v>
      </c>
      <c r="O7262" s="31">
        <v>71.405600000000007</v>
      </c>
      <c r="P7262" s="31">
        <v>96.658000000000001</v>
      </c>
      <c r="Q7262" s="31">
        <v>2901.3388</v>
      </c>
      <c r="R7262" s="31">
        <v>94.611999999999995</v>
      </c>
      <c r="S7262" s="31">
        <v>119.1225</v>
      </c>
    </row>
    <row r="7263" spans="1:19" x14ac:dyDescent="0.35">
      <c r="A7263" s="2">
        <v>43035</v>
      </c>
      <c r="B7263" s="31">
        <v>331.48020000000002</v>
      </c>
      <c r="C7263" s="31">
        <v>1003.294</v>
      </c>
      <c r="D7263" s="31">
        <v>331.7011</v>
      </c>
      <c r="E7263" s="31">
        <v>600.41290000000004</v>
      </c>
      <c r="F7263" s="31">
        <v>103.56399999999999</v>
      </c>
      <c r="G7263" s="31">
        <v>409.41370000000001</v>
      </c>
      <c r="H7263" s="31">
        <v>7.7542299999999997</v>
      </c>
      <c r="I7263" s="31">
        <v>2764.384</v>
      </c>
      <c r="J7263" s="31">
        <v>4812.3540000000003</v>
      </c>
      <c r="K7263" s="31">
        <v>3017.433</v>
      </c>
      <c r="L7263" s="31">
        <v>236.23</v>
      </c>
      <c r="M7263" s="31">
        <v>231.29</v>
      </c>
      <c r="N7263" s="31">
        <v>199.0275</v>
      </c>
      <c r="O7263" s="31">
        <v>71.481399999999994</v>
      </c>
      <c r="P7263" s="31">
        <v>95.655000000000001</v>
      </c>
      <c r="Q7263" s="31">
        <v>2906.6498999999999</v>
      </c>
      <c r="R7263" s="31">
        <v>94.915999999999997</v>
      </c>
      <c r="S7263" s="31">
        <v>121.2985</v>
      </c>
    </row>
    <row r="7264" spans="1:19" x14ac:dyDescent="0.35">
      <c r="A7264" s="2">
        <v>43038</v>
      </c>
      <c r="B7264" s="31">
        <v>334.01609999999999</v>
      </c>
      <c r="C7264" s="31">
        <v>1000.84</v>
      </c>
      <c r="D7264" s="31">
        <v>331.7011</v>
      </c>
      <c r="E7264" s="31">
        <v>603.69169999999997</v>
      </c>
      <c r="F7264" s="31">
        <v>104.0444</v>
      </c>
      <c r="G7264" s="31">
        <v>408.58370000000002</v>
      </c>
      <c r="H7264" s="31">
        <v>7.7652289999999997</v>
      </c>
      <c r="I7264" s="31">
        <v>2765.1190000000001</v>
      </c>
      <c r="J7264" s="31">
        <v>4828.652</v>
      </c>
      <c r="K7264" s="31">
        <v>3023.5650000000001</v>
      </c>
      <c r="L7264" s="31">
        <v>235.29</v>
      </c>
      <c r="M7264" s="31">
        <v>229</v>
      </c>
      <c r="N7264" s="31">
        <v>199.31569999999999</v>
      </c>
      <c r="O7264" s="31">
        <v>71.856899999999996</v>
      </c>
      <c r="P7264" s="31">
        <v>96.020799999999994</v>
      </c>
      <c r="Q7264" s="31">
        <v>2920.2936</v>
      </c>
      <c r="R7264" s="31">
        <v>94.56</v>
      </c>
      <c r="S7264" s="31">
        <v>120.10469999999999</v>
      </c>
    </row>
    <row r="7265" spans="1:19" x14ac:dyDescent="0.35">
      <c r="A7265" s="2">
        <v>43039</v>
      </c>
      <c r="B7265" s="31">
        <v>335.94560000000001</v>
      </c>
      <c r="C7265" s="31">
        <v>1012.115</v>
      </c>
      <c r="D7265" s="31">
        <v>333.98759999999999</v>
      </c>
      <c r="E7265" s="31">
        <v>601.29309999999998</v>
      </c>
      <c r="F7265" s="31">
        <v>103.4581</v>
      </c>
      <c r="G7265" s="31">
        <v>408.6875</v>
      </c>
      <c r="H7265" s="31">
        <v>7.677238</v>
      </c>
      <c r="I7265" s="31">
        <v>2765.6709999999998</v>
      </c>
      <c r="J7265" s="31">
        <v>4825.634</v>
      </c>
      <c r="K7265" s="31">
        <v>3024.308</v>
      </c>
      <c r="L7265" s="31">
        <v>235.7</v>
      </c>
      <c r="M7265" s="31">
        <v>230.47</v>
      </c>
      <c r="N7265" s="31">
        <v>200.13229999999999</v>
      </c>
      <c r="O7265" s="31">
        <v>71.602900000000005</v>
      </c>
      <c r="P7265" s="31">
        <v>96.197500000000005</v>
      </c>
      <c r="Q7265" s="31">
        <v>2929.7894999999999</v>
      </c>
      <c r="R7265" s="31">
        <v>94.552000000000007</v>
      </c>
      <c r="S7265" s="31">
        <v>119.5026</v>
      </c>
    </row>
    <row r="7266" spans="1:19" x14ac:dyDescent="0.35">
      <c r="A7266" s="2">
        <v>43040</v>
      </c>
      <c r="B7266" s="31">
        <v>333.4649</v>
      </c>
      <c r="C7266" s="31">
        <v>1017.081</v>
      </c>
      <c r="D7266" s="31">
        <v>333.68270000000001</v>
      </c>
      <c r="E7266" s="31">
        <v>608.79690000000005</v>
      </c>
      <c r="F7266" s="31">
        <v>104.01179999999999</v>
      </c>
      <c r="G7266" s="31">
        <v>411.38510000000002</v>
      </c>
      <c r="H7266" s="31">
        <v>7.7835609999999997</v>
      </c>
      <c r="I7266" s="31">
        <v>2765.1190000000001</v>
      </c>
      <c r="J7266" s="31">
        <v>4824.4269999999997</v>
      </c>
      <c r="K7266" s="31">
        <v>3022.078</v>
      </c>
      <c r="L7266" s="31">
        <v>235.89</v>
      </c>
      <c r="M7266" s="31">
        <v>228.82</v>
      </c>
      <c r="N7266" s="31">
        <v>199.8441</v>
      </c>
      <c r="O7266" s="31">
        <v>71.327500000000001</v>
      </c>
      <c r="P7266" s="31">
        <v>95.920100000000005</v>
      </c>
      <c r="Q7266" s="31">
        <v>2955.6017999999999</v>
      </c>
      <c r="R7266" s="31">
        <v>94.814999999999998</v>
      </c>
      <c r="S7266" s="31">
        <v>120.8937</v>
      </c>
    </row>
    <row r="7267" spans="1:19" x14ac:dyDescent="0.35">
      <c r="A7267" s="2">
        <v>43041</v>
      </c>
      <c r="B7267" s="31">
        <v>334.1816</v>
      </c>
      <c r="C7267" s="31">
        <v>1033.847</v>
      </c>
      <c r="D7267" s="31">
        <v>330.32909999999998</v>
      </c>
      <c r="E7267" s="31">
        <v>608.66489999999999</v>
      </c>
      <c r="F7267" s="31">
        <v>104.07689999999999</v>
      </c>
      <c r="G7267" s="31">
        <v>414.70519999999999</v>
      </c>
      <c r="H7267" s="31">
        <v>7.5232530000000004</v>
      </c>
      <c r="I7267" s="31">
        <v>2766.59</v>
      </c>
      <c r="J7267" s="31">
        <v>4833.4809999999998</v>
      </c>
      <c r="K7267" s="31">
        <v>3023.1930000000002</v>
      </c>
      <c r="L7267" s="31">
        <v>236.07</v>
      </c>
      <c r="M7267" s="31">
        <v>229.46</v>
      </c>
      <c r="N7267" s="31">
        <v>199.684</v>
      </c>
      <c r="O7267" s="31">
        <v>71.453000000000003</v>
      </c>
      <c r="P7267" s="31">
        <v>96.375299999999996</v>
      </c>
      <c r="Q7267" s="31">
        <v>2951.2379000000001</v>
      </c>
      <c r="R7267" s="31">
        <v>94.685000000000002</v>
      </c>
      <c r="S7267" s="31">
        <v>120.6964</v>
      </c>
    </row>
    <row r="7268" spans="1:19" x14ac:dyDescent="0.35">
      <c r="A7268" s="2">
        <v>43042</v>
      </c>
      <c r="B7268" s="31">
        <v>342.17509999999999</v>
      </c>
      <c r="C7268" s="31">
        <v>1047.692</v>
      </c>
      <c r="D7268" s="31">
        <v>333.68270000000001</v>
      </c>
      <c r="E7268" s="31">
        <v>605.67219999999998</v>
      </c>
      <c r="F7268" s="31">
        <v>103.3522</v>
      </c>
      <c r="G7268" s="31">
        <v>409.51749999999998</v>
      </c>
      <c r="H7268" s="31">
        <v>7.5562500000000004</v>
      </c>
      <c r="I7268" s="31">
        <v>2766.59</v>
      </c>
      <c r="J7268" s="31">
        <v>4834.0839999999998</v>
      </c>
      <c r="K7268" s="31">
        <v>3024.1219999999998</v>
      </c>
      <c r="L7268" s="31">
        <v>236.61</v>
      </c>
      <c r="M7268" s="31">
        <v>229.26</v>
      </c>
      <c r="N7268" s="31">
        <v>201.43719999999999</v>
      </c>
      <c r="O7268" s="31">
        <v>71.196700000000007</v>
      </c>
      <c r="P7268" s="31">
        <v>95.907799999999995</v>
      </c>
      <c r="Q7268" s="31">
        <v>2948.2543000000001</v>
      </c>
      <c r="R7268" s="31">
        <v>94.941000000000003</v>
      </c>
      <c r="S7268" s="31">
        <v>120.5303</v>
      </c>
    </row>
    <row r="7269" spans="1:19" x14ac:dyDescent="0.35">
      <c r="A7269" s="2">
        <v>43045</v>
      </c>
      <c r="B7269" s="31">
        <v>354.30309999999997</v>
      </c>
      <c r="C7269" s="31">
        <v>1069.0730000000001</v>
      </c>
      <c r="D7269" s="31">
        <v>343.43860000000001</v>
      </c>
      <c r="E7269" s="31">
        <v>612.00969999999995</v>
      </c>
      <c r="F7269" s="31">
        <v>104.36190000000001</v>
      </c>
      <c r="G7269" s="31">
        <v>412.52640000000002</v>
      </c>
      <c r="H7269" s="31">
        <v>7.7615629999999998</v>
      </c>
      <c r="I7269" s="31">
        <v>2773.9430000000002</v>
      </c>
      <c r="J7269" s="31">
        <v>4841.9309999999996</v>
      </c>
      <c r="K7269" s="31">
        <v>3031.5549999999998</v>
      </c>
      <c r="L7269" s="31">
        <v>237.16</v>
      </c>
      <c r="M7269" s="31">
        <v>229.6</v>
      </c>
      <c r="N7269" s="31">
        <v>202.1737</v>
      </c>
      <c r="O7269" s="31">
        <v>71.270799999999994</v>
      </c>
      <c r="P7269" s="31">
        <v>95.642700000000005</v>
      </c>
      <c r="Q7269" s="31">
        <v>2960.6689999999999</v>
      </c>
      <c r="R7269" s="31">
        <v>94.757000000000005</v>
      </c>
      <c r="S7269" s="31">
        <v>119.89709999999999</v>
      </c>
    </row>
    <row r="7270" spans="1:19" x14ac:dyDescent="0.35">
      <c r="A7270" s="2">
        <v>43046</v>
      </c>
      <c r="B7270" s="31">
        <v>351.10570000000001</v>
      </c>
      <c r="C7270" s="31">
        <v>1060.4849999999999</v>
      </c>
      <c r="D7270" s="31">
        <v>343.43860000000001</v>
      </c>
      <c r="E7270" s="31">
        <v>599.26869999999997</v>
      </c>
      <c r="F7270" s="31">
        <v>103.8896</v>
      </c>
      <c r="G7270" s="31">
        <v>413.35640000000001</v>
      </c>
      <c r="H7270" s="31">
        <v>7.9302130000000002</v>
      </c>
      <c r="I7270" s="31">
        <v>2773.76</v>
      </c>
      <c r="J7270" s="31">
        <v>4844.3450000000003</v>
      </c>
      <c r="K7270" s="31">
        <v>3034.1559999999999</v>
      </c>
      <c r="L7270" s="31">
        <v>236.99</v>
      </c>
      <c r="M7270" s="31">
        <v>226.58</v>
      </c>
      <c r="N7270" s="31">
        <v>202.25380000000001</v>
      </c>
      <c r="O7270" s="31">
        <v>71.321100000000001</v>
      </c>
      <c r="P7270" s="31">
        <v>95.5595</v>
      </c>
      <c r="Q7270" s="31">
        <v>2969.8267000000001</v>
      </c>
      <c r="R7270" s="31">
        <v>94.912999999999997</v>
      </c>
      <c r="S7270" s="31">
        <v>120.8937</v>
      </c>
    </row>
    <row r="7271" spans="1:19" x14ac:dyDescent="0.35">
      <c r="A7271" s="2">
        <v>43047</v>
      </c>
      <c r="B7271" s="31">
        <v>350.01339999999999</v>
      </c>
      <c r="C7271" s="31">
        <v>1063.7059999999999</v>
      </c>
      <c r="D7271" s="31">
        <v>343.19479999999999</v>
      </c>
      <c r="E7271" s="31">
        <v>601.89970000000005</v>
      </c>
      <c r="F7271" s="31">
        <v>104.5325</v>
      </c>
      <c r="G7271" s="31">
        <v>414.39389999999997</v>
      </c>
      <c r="H7271" s="31">
        <v>8.1220199999999991</v>
      </c>
      <c r="I7271" s="31">
        <v>2775.23</v>
      </c>
      <c r="J7271" s="31">
        <v>4837.7060000000001</v>
      </c>
      <c r="K7271" s="31">
        <v>3036.386</v>
      </c>
      <c r="L7271" s="31">
        <v>237.38</v>
      </c>
      <c r="M7271" s="31">
        <v>227.38</v>
      </c>
      <c r="N7271" s="31">
        <v>203.07040000000001</v>
      </c>
      <c r="O7271" s="31">
        <v>71.578999999999994</v>
      </c>
      <c r="P7271" s="31">
        <v>95.629000000000005</v>
      </c>
      <c r="Q7271" s="31">
        <v>2970.1019999999999</v>
      </c>
      <c r="R7271" s="31">
        <v>94.866</v>
      </c>
      <c r="S7271" s="31">
        <v>120.5822</v>
      </c>
    </row>
    <row r="7272" spans="1:19" x14ac:dyDescent="0.35">
      <c r="A7272" s="2">
        <v>43048</v>
      </c>
      <c r="B7272" s="31">
        <v>352.4864</v>
      </c>
      <c r="C7272" s="31">
        <v>1064.2460000000001</v>
      </c>
      <c r="D7272" s="31">
        <v>346.87979999999999</v>
      </c>
      <c r="E7272" s="31">
        <v>597.69929999999999</v>
      </c>
      <c r="F7272" s="31">
        <v>104.8415</v>
      </c>
      <c r="G7272" s="31">
        <v>408.7912</v>
      </c>
      <c r="H7272" s="31">
        <v>8.0778149999999993</v>
      </c>
      <c r="I7272" s="31">
        <v>2774.4949999999999</v>
      </c>
      <c r="J7272" s="31">
        <v>4835.2910000000002</v>
      </c>
      <c r="K7272" s="31">
        <v>3021.1489999999999</v>
      </c>
      <c r="L7272" s="31">
        <v>236.73</v>
      </c>
      <c r="M7272" s="31">
        <v>226.61</v>
      </c>
      <c r="N7272" s="31">
        <v>202.20580000000001</v>
      </c>
      <c r="O7272" s="31">
        <v>71.542500000000004</v>
      </c>
      <c r="P7272" s="31">
        <v>95.940600000000003</v>
      </c>
      <c r="Q7272" s="31">
        <v>2967.8054000000002</v>
      </c>
      <c r="R7272" s="31">
        <v>94.444000000000003</v>
      </c>
      <c r="S7272" s="31">
        <v>122.0044</v>
      </c>
    </row>
    <row r="7273" spans="1:19" x14ac:dyDescent="0.35">
      <c r="A7273" s="2">
        <v>43049</v>
      </c>
      <c r="B7273" s="31">
        <v>350.48689999999999</v>
      </c>
      <c r="C7273" s="31">
        <v>1060.6220000000001</v>
      </c>
      <c r="D7273" s="31">
        <v>346.97109999999998</v>
      </c>
      <c r="E7273" s="31">
        <v>595.67669999999998</v>
      </c>
      <c r="F7273" s="31">
        <v>103.7606</v>
      </c>
      <c r="G7273" s="31">
        <v>409.62119999999999</v>
      </c>
      <c r="H7273" s="31">
        <v>8.1744450000000004</v>
      </c>
      <c r="I7273" s="31">
        <v>2772.473</v>
      </c>
      <c r="J7273" s="31">
        <v>4816.58</v>
      </c>
      <c r="K7273" s="31">
        <v>3013.9029999999998</v>
      </c>
      <c r="L7273" s="31">
        <v>236.33</v>
      </c>
      <c r="M7273" s="31">
        <v>226.1</v>
      </c>
      <c r="N7273" s="31">
        <v>202.0376</v>
      </c>
      <c r="O7273" s="31">
        <v>71.782600000000002</v>
      </c>
      <c r="P7273" s="31">
        <v>96.244100000000003</v>
      </c>
      <c r="Q7273" s="31">
        <v>2953.9227999999998</v>
      </c>
      <c r="R7273" s="31">
        <v>94.391000000000005</v>
      </c>
      <c r="S7273" s="31">
        <v>121.89019999999999</v>
      </c>
    </row>
    <row r="7274" spans="1:19" x14ac:dyDescent="0.35">
      <c r="A7274" s="2">
        <v>43052</v>
      </c>
      <c r="B7274" s="31">
        <v>348.71879999999999</v>
      </c>
      <c r="C7274" s="31">
        <v>1052.24</v>
      </c>
      <c r="D7274" s="31">
        <v>344.93259999999998</v>
      </c>
      <c r="E7274" s="31">
        <v>605.12710000000004</v>
      </c>
      <c r="F7274" s="31">
        <v>104.14879999999999</v>
      </c>
      <c r="G7274" s="31">
        <v>404.3297</v>
      </c>
      <c r="H7274" s="31">
        <v>8.1308810000000005</v>
      </c>
      <c r="I7274" s="31">
        <v>2770.0830000000001</v>
      </c>
      <c r="J7274" s="31">
        <v>4813.5619999999999</v>
      </c>
      <c r="K7274" s="31">
        <v>3011.8589999999999</v>
      </c>
      <c r="L7274" s="31">
        <v>236.55</v>
      </c>
      <c r="M7274" s="31">
        <v>226.01</v>
      </c>
      <c r="N7274" s="31">
        <v>202.12569999999999</v>
      </c>
      <c r="O7274" s="31">
        <v>71.647499999999994</v>
      </c>
      <c r="P7274" s="31">
        <v>96.256399999999999</v>
      </c>
      <c r="Q7274" s="31">
        <v>2940.1295</v>
      </c>
      <c r="R7274" s="31">
        <v>94.49</v>
      </c>
      <c r="S7274" s="31">
        <v>121.4646</v>
      </c>
    </row>
    <row r="7275" spans="1:19" x14ac:dyDescent="0.35">
      <c r="A7275" s="2">
        <v>43053</v>
      </c>
      <c r="B7275" s="31">
        <v>342.97129999999999</v>
      </c>
      <c r="C7275" s="31">
        <v>1034.4780000000001</v>
      </c>
      <c r="D7275" s="31">
        <v>335.81139999999999</v>
      </c>
      <c r="E7275" s="31">
        <v>592.9991</v>
      </c>
      <c r="F7275" s="31">
        <v>104.4734</v>
      </c>
      <c r="G7275" s="31">
        <v>401.63209999999998</v>
      </c>
      <c r="H7275" s="31">
        <v>7.9609490000000003</v>
      </c>
      <c r="I7275" s="31">
        <v>2770.0830000000001</v>
      </c>
      <c r="J7275" s="31">
        <v>4817.7870000000003</v>
      </c>
      <c r="K7275" s="31">
        <v>3017.6190000000001</v>
      </c>
      <c r="L7275" s="31">
        <v>236.18</v>
      </c>
      <c r="M7275" s="31">
        <v>225.53</v>
      </c>
      <c r="N7275" s="31">
        <v>201.5333</v>
      </c>
      <c r="O7275" s="31">
        <v>71.674199999999999</v>
      </c>
      <c r="P7275" s="31">
        <v>96.994299999999996</v>
      </c>
      <c r="Q7275" s="31">
        <v>2927.1088</v>
      </c>
      <c r="R7275" s="31">
        <v>93.826999999999998</v>
      </c>
      <c r="S7275" s="31">
        <v>120.7483</v>
      </c>
    </row>
    <row r="7276" spans="1:19" x14ac:dyDescent="0.35">
      <c r="A7276" s="2">
        <v>43054</v>
      </c>
      <c r="B7276" s="31">
        <v>341.3134</v>
      </c>
      <c r="C7276" s="31">
        <v>1022.617</v>
      </c>
      <c r="D7276" s="31">
        <v>338.69979999999998</v>
      </c>
      <c r="E7276" s="31">
        <v>594.27340000000004</v>
      </c>
      <c r="F7276" s="31">
        <v>104.0514</v>
      </c>
      <c r="G7276" s="31">
        <v>405.15969999999999</v>
      </c>
      <c r="H7276" s="31">
        <v>7.8648999999999996</v>
      </c>
      <c r="I7276" s="31">
        <v>2771.5540000000001</v>
      </c>
      <c r="J7276" s="31">
        <v>4829.8590000000004</v>
      </c>
      <c r="K7276" s="31">
        <v>3022.2640000000001</v>
      </c>
      <c r="L7276" s="31">
        <v>235</v>
      </c>
      <c r="M7276" s="31">
        <v>224.51</v>
      </c>
      <c r="N7276" s="31">
        <v>200.66069999999999</v>
      </c>
      <c r="O7276" s="31">
        <v>71.909499999999994</v>
      </c>
      <c r="P7276" s="31">
        <v>97.373400000000004</v>
      </c>
      <c r="Q7276" s="31">
        <v>2908.2273</v>
      </c>
      <c r="R7276" s="31">
        <v>93.813000000000002</v>
      </c>
      <c r="S7276" s="31">
        <v>118.4957</v>
      </c>
    </row>
    <row r="7277" spans="1:19" x14ac:dyDescent="0.35">
      <c r="A7277" s="2">
        <v>43055</v>
      </c>
      <c r="B7277" s="31">
        <v>338.71600000000001</v>
      </c>
      <c r="C7277" s="31">
        <v>1010.048</v>
      </c>
      <c r="D7277" s="31">
        <v>338.39580000000001</v>
      </c>
      <c r="E7277" s="31">
        <v>591.1096</v>
      </c>
      <c r="F7277" s="31">
        <v>104.092</v>
      </c>
      <c r="G7277" s="31">
        <v>403.39589999999998</v>
      </c>
      <c r="H7277" s="31">
        <v>7.9055359999999997</v>
      </c>
      <c r="I7277" s="31">
        <v>2771.7370000000001</v>
      </c>
      <c r="J7277" s="31">
        <v>4822.616</v>
      </c>
      <c r="K7277" s="31">
        <v>3023.3789999999999</v>
      </c>
      <c r="L7277" s="31">
        <v>236.83</v>
      </c>
      <c r="M7277" s="31">
        <v>227.91</v>
      </c>
      <c r="N7277" s="31">
        <v>203.05439999999999</v>
      </c>
      <c r="O7277" s="31">
        <v>72.076599999999999</v>
      </c>
      <c r="P7277" s="31">
        <v>97.125200000000007</v>
      </c>
      <c r="Q7277" s="31">
        <v>2945.4050000000002</v>
      </c>
      <c r="R7277" s="31">
        <v>93.932000000000002</v>
      </c>
      <c r="S7277" s="31">
        <v>120.167</v>
      </c>
    </row>
    <row r="7278" spans="1:19" x14ac:dyDescent="0.35">
      <c r="A7278" s="2">
        <v>43056</v>
      </c>
      <c r="B7278" s="31">
        <v>345.67930000000001</v>
      </c>
      <c r="C7278" s="31">
        <v>1029.2260000000001</v>
      </c>
      <c r="D7278" s="31">
        <v>342.19630000000001</v>
      </c>
      <c r="E7278" s="31">
        <v>594.625</v>
      </c>
      <c r="F7278" s="31">
        <v>105.5772</v>
      </c>
      <c r="G7278" s="31">
        <v>411.07369999999997</v>
      </c>
      <c r="H7278" s="31">
        <v>7.8722880000000002</v>
      </c>
      <c r="I7278" s="31">
        <v>2774.4949999999999</v>
      </c>
      <c r="J7278" s="31">
        <v>4824.4269999999997</v>
      </c>
      <c r="K7278" s="31">
        <v>3026.3519999999999</v>
      </c>
      <c r="L7278" s="31">
        <v>236.02</v>
      </c>
      <c r="M7278" s="31">
        <v>228.97</v>
      </c>
      <c r="N7278" s="31">
        <v>202.16569999999999</v>
      </c>
      <c r="O7278" s="31">
        <v>72.436099999999996</v>
      </c>
      <c r="P7278" s="31">
        <v>97.198700000000002</v>
      </c>
      <c r="Q7278" s="31">
        <v>2974.39</v>
      </c>
      <c r="R7278" s="31">
        <v>93.662000000000006</v>
      </c>
      <c r="S7278" s="31">
        <v>120.68600000000001</v>
      </c>
    </row>
    <row r="7279" spans="1:19" x14ac:dyDescent="0.35">
      <c r="A7279" s="2">
        <v>43059</v>
      </c>
      <c r="B7279" s="31">
        <v>342.97129999999999</v>
      </c>
      <c r="C7279" s="31">
        <v>1025.4490000000001</v>
      </c>
      <c r="D7279" s="31">
        <v>338.69979999999998</v>
      </c>
      <c r="E7279" s="31">
        <v>599.12909999999999</v>
      </c>
      <c r="F7279" s="31">
        <v>103.8567</v>
      </c>
      <c r="G7279" s="31">
        <v>410.86619999999999</v>
      </c>
      <c r="H7279" s="31">
        <v>7.7171329999999996</v>
      </c>
      <c r="I7279" s="31">
        <v>2774.6790000000001</v>
      </c>
      <c r="J7279" s="31">
        <v>4815.9759999999997</v>
      </c>
      <c r="K7279" s="31">
        <v>3028.21</v>
      </c>
      <c r="L7279" s="31">
        <v>236.55</v>
      </c>
      <c r="M7279" s="31">
        <v>230.69</v>
      </c>
      <c r="N7279" s="31">
        <v>202.25380000000001</v>
      </c>
      <c r="O7279" s="31">
        <v>72.326899999999995</v>
      </c>
      <c r="P7279" s="31">
        <v>96.918400000000005</v>
      </c>
      <c r="Q7279" s="31">
        <v>2973.1815999999999</v>
      </c>
      <c r="R7279" s="31">
        <v>94.08</v>
      </c>
      <c r="S7279" s="31">
        <v>119.59610000000001</v>
      </c>
    </row>
    <row r="7280" spans="1:19" x14ac:dyDescent="0.35">
      <c r="A7280" s="2">
        <v>43060</v>
      </c>
      <c r="B7280" s="31">
        <v>344.40820000000002</v>
      </c>
      <c r="C7280" s="31">
        <v>1041.44</v>
      </c>
      <c r="D7280" s="31">
        <v>340.06799999999998</v>
      </c>
      <c r="E7280" s="31">
        <v>606.22580000000005</v>
      </c>
      <c r="F7280" s="31">
        <v>104.38420000000001</v>
      </c>
      <c r="G7280" s="31">
        <v>410.45119999999997</v>
      </c>
      <c r="H7280" s="31">
        <v>7.7947110000000004</v>
      </c>
      <c r="I7280" s="31">
        <v>2775.7820000000002</v>
      </c>
      <c r="J7280" s="31">
        <v>4815.9759999999997</v>
      </c>
      <c r="K7280" s="31">
        <v>3030.44</v>
      </c>
      <c r="L7280" s="31">
        <v>237.86</v>
      </c>
      <c r="M7280" s="31">
        <v>232.94</v>
      </c>
      <c r="N7280" s="31">
        <v>204.28720000000001</v>
      </c>
      <c r="O7280" s="31">
        <v>72.292699999999996</v>
      </c>
      <c r="P7280" s="31">
        <v>96.721900000000005</v>
      </c>
      <c r="Q7280" s="31">
        <v>3012.1251000000002</v>
      </c>
      <c r="R7280" s="31">
        <v>93.951999999999998</v>
      </c>
      <c r="S7280" s="31">
        <v>123.5303</v>
      </c>
    </row>
    <row r="7281" spans="1:19" x14ac:dyDescent="0.35">
      <c r="A7281" s="2">
        <v>43061</v>
      </c>
      <c r="B7281" s="31">
        <v>348.11090000000002</v>
      </c>
      <c r="C7281" s="31">
        <v>1039.67</v>
      </c>
      <c r="D7281" s="31">
        <v>342.19630000000001</v>
      </c>
      <c r="E7281" s="31">
        <v>610.22450000000003</v>
      </c>
      <c r="F7281" s="31">
        <v>105.2445</v>
      </c>
      <c r="G7281" s="31">
        <v>413.87509999999997</v>
      </c>
      <c r="H7281" s="31">
        <v>7.8464289999999997</v>
      </c>
      <c r="I7281" s="31">
        <v>2778.172</v>
      </c>
      <c r="J7281" s="31">
        <v>4832.2730000000001</v>
      </c>
      <c r="K7281" s="31">
        <v>3028.5819999999999</v>
      </c>
      <c r="L7281" s="31">
        <v>237.71</v>
      </c>
      <c r="M7281" s="31">
        <v>232.61</v>
      </c>
      <c r="N7281" s="31">
        <v>204.60749999999999</v>
      </c>
      <c r="O7281" s="31">
        <v>72.823300000000003</v>
      </c>
      <c r="P7281" s="31">
        <v>97.223500000000001</v>
      </c>
      <c r="Q7281" s="31">
        <v>3026.9805999999999</v>
      </c>
      <c r="R7281" s="31">
        <v>93.22</v>
      </c>
      <c r="S7281" s="31">
        <v>124.2259</v>
      </c>
    </row>
    <row r="7282" spans="1:19" x14ac:dyDescent="0.35">
      <c r="A7282" s="2">
        <v>43062</v>
      </c>
      <c r="B7282" s="31">
        <v>348.11090000000002</v>
      </c>
      <c r="C7282" s="31">
        <v>1039.67</v>
      </c>
      <c r="D7282" s="31">
        <v>342.19630000000001</v>
      </c>
      <c r="E7282" s="31">
        <v>610.22450000000003</v>
      </c>
      <c r="F7282" s="31">
        <v>105.2445</v>
      </c>
      <c r="G7282" s="31">
        <v>413.87509999999997</v>
      </c>
      <c r="H7282" s="31">
        <v>7.8464289999999997</v>
      </c>
      <c r="I7282" s="31">
        <v>2778.172</v>
      </c>
      <c r="J7282" s="31">
        <v>4832.2730000000001</v>
      </c>
      <c r="K7282" s="31">
        <v>3030.0680000000002</v>
      </c>
      <c r="L7282" s="31">
        <v>237.71</v>
      </c>
      <c r="M7282" s="31">
        <v>232.61</v>
      </c>
      <c r="N7282" s="31">
        <v>204.60749999999999</v>
      </c>
      <c r="O7282" s="31">
        <v>73.067800000000005</v>
      </c>
      <c r="P7282" s="31">
        <v>97.668800000000005</v>
      </c>
      <c r="Q7282" s="31">
        <v>3015.7388000000001</v>
      </c>
      <c r="R7282" s="31">
        <v>93.22</v>
      </c>
      <c r="S7282" s="31">
        <v>122.26</v>
      </c>
    </row>
    <row r="7283" spans="1:19" x14ac:dyDescent="0.35">
      <c r="A7283" s="2">
        <v>43063</v>
      </c>
      <c r="B7283" s="31">
        <v>350.7636</v>
      </c>
      <c r="C7283" s="31">
        <v>1050.8820000000001</v>
      </c>
      <c r="D7283" s="31">
        <v>343.56450000000001</v>
      </c>
      <c r="E7283" s="31">
        <v>614.75049999999999</v>
      </c>
      <c r="F7283" s="31">
        <v>104.8387</v>
      </c>
      <c r="G7283" s="31">
        <v>412.21499999999997</v>
      </c>
      <c r="H7283" s="31">
        <v>7.7836280000000002</v>
      </c>
      <c r="I7283" s="31">
        <v>2775.7820000000002</v>
      </c>
      <c r="J7283" s="31">
        <v>4826.8410000000003</v>
      </c>
      <c r="K7283" s="31">
        <v>3026.3519999999999</v>
      </c>
      <c r="L7283" s="31">
        <v>238.29</v>
      </c>
      <c r="M7283" s="31">
        <v>232.9</v>
      </c>
      <c r="N7283" s="31">
        <v>205.376</v>
      </c>
      <c r="O7283" s="31">
        <v>72.897199999999998</v>
      </c>
      <c r="P7283" s="31">
        <v>98.443100000000001</v>
      </c>
      <c r="Q7283" s="31">
        <v>3020.4989999999998</v>
      </c>
      <c r="R7283" s="31">
        <v>92.781999999999996</v>
      </c>
      <c r="S7283" s="31">
        <v>123.76900000000001</v>
      </c>
    </row>
    <row r="7284" spans="1:19" x14ac:dyDescent="0.35">
      <c r="A7284" s="2">
        <v>43066</v>
      </c>
      <c r="B7284" s="31">
        <v>350.26620000000003</v>
      </c>
      <c r="C7284" s="31">
        <v>1053.3599999999999</v>
      </c>
      <c r="D7284" s="31">
        <v>343.56450000000001</v>
      </c>
      <c r="E7284" s="31">
        <v>609.16980000000001</v>
      </c>
      <c r="F7284" s="31">
        <v>105.4149</v>
      </c>
      <c r="G7284" s="31">
        <v>413.35629999999998</v>
      </c>
      <c r="H7284" s="31">
        <v>7.6358610000000002</v>
      </c>
      <c r="I7284" s="31">
        <v>2774.127</v>
      </c>
      <c r="J7284" s="31">
        <v>4833.0309999999999</v>
      </c>
      <c r="K7284" s="31">
        <v>3030.9969999999998</v>
      </c>
      <c r="L7284" s="31">
        <v>238.36</v>
      </c>
      <c r="M7284" s="31">
        <v>232.1</v>
      </c>
      <c r="N7284" s="31">
        <v>205.36799999999999</v>
      </c>
      <c r="O7284" s="31">
        <v>73.199399999999997</v>
      </c>
      <c r="P7284" s="31">
        <v>98.286699999999996</v>
      </c>
      <c r="Q7284" s="31">
        <v>2994.3189000000002</v>
      </c>
      <c r="R7284" s="31">
        <v>92.903999999999996</v>
      </c>
      <c r="S7284" s="31">
        <v>122.6027</v>
      </c>
    </row>
    <row r="7285" spans="1:19" x14ac:dyDescent="0.35">
      <c r="A7285" s="2">
        <v>43067</v>
      </c>
      <c r="B7285" s="31">
        <v>349.49250000000001</v>
      </c>
      <c r="C7285" s="31">
        <v>1043.624</v>
      </c>
      <c r="D7285" s="31">
        <v>344.47660000000002</v>
      </c>
      <c r="E7285" s="31">
        <v>596.99779999999998</v>
      </c>
      <c r="F7285" s="31">
        <v>105.4392</v>
      </c>
      <c r="G7285" s="31">
        <v>412.11130000000003</v>
      </c>
      <c r="H7285" s="31">
        <v>7.5693659999999996</v>
      </c>
      <c r="I7285" s="31">
        <v>2774.8629999999998</v>
      </c>
      <c r="J7285" s="31">
        <v>4826.9889999999996</v>
      </c>
      <c r="K7285" s="31">
        <v>3032.1120000000001</v>
      </c>
      <c r="L7285" s="31">
        <v>240.58</v>
      </c>
      <c r="M7285" s="31">
        <v>235.63</v>
      </c>
      <c r="N7285" s="31">
        <v>205.59209999999999</v>
      </c>
      <c r="O7285" s="31">
        <v>73.014099999999999</v>
      </c>
      <c r="P7285" s="31">
        <v>97.863699999999994</v>
      </c>
      <c r="Q7285" s="31">
        <v>2999.9254000000001</v>
      </c>
      <c r="R7285" s="31">
        <v>93.27</v>
      </c>
      <c r="S7285" s="31">
        <v>121.4034</v>
      </c>
    </row>
    <row r="7286" spans="1:19" x14ac:dyDescent="0.35">
      <c r="A7286" s="2">
        <v>43068</v>
      </c>
      <c r="B7286" s="31">
        <v>345.56869999999998</v>
      </c>
      <c r="C7286" s="31">
        <v>1023.148</v>
      </c>
      <c r="D7286" s="31">
        <v>341.74020000000002</v>
      </c>
      <c r="E7286" s="31">
        <v>592.9991</v>
      </c>
      <c r="F7286" s="31">
        <v>104.38420000000001</v>
      </c>
      <c r="G7286" s="31">
        <v>411.90379999999999</v>
      </c>
      <c r="H7286" s="31">
        <v>7.7799339999999999</v>
      </c>
      <c r="I7286" s="31">
        <v>2776.5169999999998</v>
      </c>
      <c r="J7286" s="31">
        <v>4816.8649999999998</v>
      </c>
      <c r="K7286" s="31">
        <v>3019.2910000000002</v>
      </c>
      <c r="L7286" s="31">
        <v>240.49</v>
      </c>
      <c r="M7286" s="31">
        <v>236.38</v>
      </c>
      <c r="N7286" s="31">
        <v>201.91759999999999</v>
      </c>
      <c r="O7286" s="31">
        <v>72.632499999999993</v>
      </c>
      <c r="P7286" s="31">
        <v>97.726299999999995</v>
      </c>
      <c r="Q7286" s="31">
        <v>2986.6666</v>
      </c>
      <c r="R7286" s="31">
        <v>93.164000000000001</v>
      </c>
      <c r="S7286" s="31">
        <v>120.8536</v>
      </c>
    </row>
    <row r="7287" spans="1:19" x14ac:dyDescent="0.35">
      <c r="A7287" s="2">
        <v>43069</v>
      </c>
      <c r="B7287" s="31">
        <v>346.12130000000002</v>
      </c>
      <c r="C7287" s="31">
        <v>1020.847</v>
      </c>
      <c r="D7287" s="31">
        <v>339.30790000000002</v>
      </c>
      <c r="E7287" s="31">
        <v>593.17489999999998</v>
      </c>
      <c r="F7287" s="31">
        <v>103.61320000000001</v>
      </c>
      <c r="G7287" s="31">
        <v>409.10239999999999</v>
      </c>
      <c r="H7287" s="31">
        <v>7.5693659999999996</v>
      </c>
      <c r="I7287" s="31">
        <v>2774.127</v>
      </c>
      <c r="J7287" s="31">
        <v>4800.5379999999996</v>
      </c>
      <c r="K7287" s="31">
        <v>3023.7510000000002</v>
      </c>
      <c r="L7287" s="31">
        <v>242.59</v>
      </c>
      <c r="M7287" s="31">
        <v>237.02</v>
      </c>
      <c r="N7287" s="31">
        <v>203.95099999999999</v>
      </c>
      <c r="O7287" s="31">
        <v>72.618399999999994</v>
      </c>
      <c r="P7287" s="31">
        <v>98.304199999999994</v>
      </c>
      <c r="Q7287" s="31">
        <v>2932.7752999999998</v>
      </c>
      <c r="R7287" s="31">
        <v>93.046999999999997</v>
      </c>
      <c r="S7287" s="31">
        <v>119.5154</v>
      </c>
    </row>
    <row r="7288" spans="1:19" x14ac:dyDescent="0.35">
      <c r="A7288" s="2">
        <v>43070</v>
      </c>
      <c r="B7288" s="31">
        <v>352.2004</v>
      </c>
      <c r="C7288" s="31">
        <v>1027.692</v>
      </c>
      <c r="D7288" s="31">
        <v>345.99680000000001</v>
      </c>
      <c r="E7288" s="31">
        <v>599.43669999999997</v>
      </c>
      <c r="F7288" s="31">
        <v>104.0677</v>
      </c>
      <c r="G7288" s="31">
        <v>412.63</v>
      </c>
      <c r="H7288" s="31">
        <v>7.5398129999999997</v>
      </c>
      <c r="I7288" s="31">
        <v>2775.7820000000002</v>
      </c>
      <c r="J7288" s="31">
        <v>4815.0510000000004</v>
      </c>
      <c r="K7288" s="31">
        <v>3043.8180000000002</v>
      </c>
      <c r="L7288" s="31">
        <v>242.22</v>
      </c>
      <c r="M7288" s="31">
        <v>235.83</v>
      </c>
      <c r="N7288" s="31">
        <v>203.2225</v>
      </c>
      <c r="O7288" s="31">
        <v>72.040499999999994</v>
      </c>
      <c r="P7288" s="31">
        <v>97.827299999999994</v>
      </c>
      <c r="Q7288" s="31">
        <v>2919.9911999999999</v>
      </c>
      <c r="R7288" s="31">
        <v>92.885000000000005</v>
      </c>
      <c r="S7288" s="31">
        <v>119.0797</v>
      </c>
    </row>
    <row r="7289" spans="1:19" x14ac:dyDescent="0.35">
      <c r="A7289" s="2">
        <v>43073</v>
      </c>
      <c r="B7289" s="31">
        <v>345.12650000000002</v>
      </c>
      <c r="C7289" s="31">
        <v>998.54200000000003</v>
      </c>
      <c r="D7289" s="31">
        <v>338.09179999999998</v>
      </c>
      <c r="E7289" s="31">
        <v>598.66769999999997</v>
      </c>
      <c r="F7289" s="31">
        <v>103.6944</v>
      </c>
      <c r="G7289" s="31">
        <v>414.3938</v>
      </c>
      <c r="H7289" s="31">
        <v>7.3994340000000003</v>
      </c>
      <c r="I7289" s="31">
        <v>2774.127</v>
      </c>
      <c r="J7289" s="31">
        <v>4808.3990000000003</v>
      </c>
      <c r="K7289" s="31">
        <v>3033.8719999999998</v>
      </c>
      <c r="L7289" s="31">
        <v>241.7</v>
      </c>
      <c r="M7289" s="31">
        <v>234.83</v>
      </c>
      <c r="N7289" s="31">
        <v>200.62870000000001</v>
      </c>
      <c r="O7289" s="31">
        <v>72.082999999999998</v>
      </c>
      <c r="P7289" s="31">
        <v>97.683499999999995</v>
      </c>
      <c r="Q7289" s="31">
        <v>2935.6062999999999</v>
      </c>
      <c r="R7289" s="31">
        <v>93.188000000000002</v>
      </c>
      <c r="S7289" s="31">
        <v>119.6399</v>
      </c>
    </row>
    <row r="7290" spans="1:19" x14ac:dyDescent="0.35">
      <c r="A7290" s="2">
        <v>43074</v>
      </c>
      <c r="B7290" s="31">
        <v>347.39229999999998</v>
      </c>
      <c r="C7290" s="31">
        <v>1014.002</v>
      </c>
      <c r="D7290" s="31">
        <v>338.54790000000003</v>
      </c>
      <c r="E7290" s="31">
        <v>573.73050000000001</v>
      </c>
      <c r="F7290" s="31">
        <v>102.65560000000001</v>
      </c>
      <c r="G7290" s="31">
        <v>418.54399999999998</v>
      </c>
      <c r="H7290" s="31">
        <v>7.1371479999999998</v>
      </c>
      <c r="I7290" s="31">
        <v>2773.0239999999999</v>
      </c>
      <c r="J7290" s="31">
        <v>4812.027</v>
      </c>
      <c r="K7290" s="31">
        <v>3037.4989999999998</v>
      </c>
      <c r="L7290" s="31">
        <v>240.79</v>
      </c>
      <c r="M7290" s="31">
        <v>232.57</v>
      </c>
      <c r="N7290" s="31">
        <v>200.83680000000001</v>
      </c>
      <c r="O7290" s="31">
        <v>72.029200000000003</v>
      </c>
      <c r="P7290" s="31">
        <v>97.526300000000006</v>
      </c>
      <c r="Q7290" s="31">
        <v>2924.3926000000001</v>
      </c>
      <c r="R7290" s="31">
        <v>93.379000000000005</v>
      </c>
      <c r="S7290" s="31">
        <v>119.5154</v>
      </c>
    </row>
    <row r="7291" spans="1:19" x14ac:dyDescent="0.35">
      <c r="A7291" s="2">
        <v>43075</v>
      </c>
      <c r="B7291" s="31">
        <v>338.32889999999998</v>
      </c>
      <c r="C7291" s="31">
        <v>980.072</v>
      </c>
      <c r="D7291" s="31">
        <v>332.6191</v>
      </c>
      <c r="E7291" s="31">
        <v>574.25779999999997</v>
      </c>
      <c r="F7291" s="31">
        <v>102.753</v>
      </c>
      <c r="G7291" s="31">
        <v>416.15769999999998</v>
      </c>
      <c r="H7291" s="31">
        <v>7.041099</v>
      </c>
      <c r="I7291" s="31">
        <v>2773.76</v>
      </c>
      <c r="J7291" s="31">
        <v>4821.7030000000004</v>
      </c>
      <c r="K7291" s="31">
        <v>3043.9189999999999</v>
      </c>
      <c r="L7291" s="31">
        <v>240.88</v>
      </c>
      <c r="M7291" s="31">
        <v>231.3</v>
      </c>
      <c r="N7291" s="31">
        <v>201.51730000000001</v>
      </c>
      <c r="O7291" s="31">
        <v>72.3767</v>
      </c>
      <c r="P7291" s="31">
        <v>97.171099999999996</v>
      </c>
      <c r="Q7291" s="31">
        <v>2881.2543999999998</v>
      </c>
      <c r="R7291" s="31">
        <v>93.61</v>
      </c>
      <c r="S7291" s="31">
        <v>115.9054</v>
      </c>
    </row>
    <row r="7292" spans="1:19" x14ac:dyDescent="0.35">
      <c r="A7292" s="2">
        <v>43076</v>
      </c>
      <c r="B7292" s="31">
        <v>343.7448</v>
      </c>
      <c r="C7292" s="31">
        <v>1003.144</v>
      </c>
      <c r="D7292" s="31">
        <v>334.44330000000002</v>
      </c>
      <c r="E7292" s="31">
        <v>575.26850000000002</v>
      </c>
      <c r="F7292" s="31">
        <v>101.69799999999999</v>
      </c>
      <c r="G7292" s="31">
        <v>411.69630000000001</v>
      </c>
      <c r="H7292" s="31">
        <v>6.9450500000000002</v>
      </c>
      <c r="I7292" s="31">
        <v>2774.127</v>
      </c>
      <c r="J7292" s="31">
        <v>4809.6080000000002</v>
      </c>
      <c r="K7292" s="31">
        <v>3046.3389999999999</v>
      </c>
      <c r="L7292" s="31">
        <v>241.82</v>
      </c>
      <c r="M7292" s="31">
        <v>233.26</v>
      </c>
      <c r="N7292" s="31">
        <v>202.47800000000001</v>
      </c>
      <c r="O7292" s="31">
        <v>72.061099999999996</v>
      </c>
      <c r="P7292" s="31">
        <v>97.165499999999994</v>
      </c>
      <c r="Q7292" s="31">
        <v>2879.4926999999998</v>
      </c>
      <c r="R7292" s="31">
        <v>93.795000000000002</v>
      </c>
      <c r="S7292" s="31">
        <v>115.6979</v>
      </c>
    </row>
    <row r="7293" spans="1:19" x14ac:dyDescent="0.35">
      <c r="A7293" s="2">
        <v>43077</v>
      </c>
      <c r="B7293" s="31">
        <v>350.2491</v>
      </c>
      <c r="C7293" s="31">
        <v>1012.852</v>
      </c>
      <c r="D7293" s="31">
        <v>343.58819999999997</v>
      </c>
      <c r="E7293" s="31">
        <v>575.88789999999995</v>
      </c>
      <c r="F7293" s="31">
        <v>101.31659999999999</v>
      </c>
      <c r="G7293" s="31">
        <v>410.72340000000003</v>
      </c>
      <c r="H7293" s="31">
        <v>6.9709089999999998</v>
      </c>
      <c r="I7293" s="31">
        <v>2774.7249999999999</v>
      </c>
      <c r="J7293" s="31">
        <v>4809.0039999999999</v>
      </c>
      <c r="K7293" s="31">
        <v>3043.174</v>
      </c>
      <c r="L7293" s="31">
        <v>242.87</v>
      </c>
      <c r="M7293" s="31">
        <v>233.3</v>
      </c>
      <c r="N7293" s="31">
        <v>203.0223</v>
      </c>
      <c r="O7293" s="31">
        <v>71.5505</v>
      </c>
      <c r="P7293" s="31">
        <v>96.843100000000007</v>
      </c>
      <c r="Q7293" s="31">
        <v>2906.1817999999998</v>
      </c>
      <c r="R7293" s="31">
        <v>93.900999999999996</v>
      </c>
      <c r="S7293" s="31">
        <v>117.1606</v>
      </c>
    </row>
    <row r="7294" spans="1:19" x14ac:dyDescent="0.35">
      <c r="A7294" s="2">
        <v>43080</v>
      </c>
      <c r="B7294" s="31">
        <v>356.68349999999998</v>
      </c>
      <c r="C7294" s="31">
        <v>1019.1559999999999</v>
      </c>
      <c r="D7294" s="31">
        <v>348.14389999999997</v>
      </c>
      <c r="E7294" s="31">
        <v>584.47239999999999</v>
      </c>
      <c r="F7294" s="31">
        <v>101.1949</v>
      </c>
      <c r="G7294" s="31">
        <v>407.68770000000001</v>
      </c>
      <c r="H7294" s="31">
        <v>7.0632630000000001</v>
      </c>
      <c r="I7294" s="31">
        <v>2773.806</v>
      </c>
      <c r="J7294" s="31">
        <v>4809.0039999999999</v>
      </c>
      <c r="K7294" s="31">
        <v>3046.1529999999998</v>
      </c>
      <c r="L7294" s="31">
        <v>243.83</v>
      </c>
      <c r="M7294" s="31">
        <v>233.46</v>
      </c>
      <c r="N7294" s="31">
        <v>204.86179999999999</v>
      </c>
      <c r="O7294" s="31">
        <v>71.654700000000005</v>
      </c>
      <c r="P7294" s="31">
        <v>97.200699999999998</v>
      </c>
      <c r="Q7294" s="31">
        <v>2929.9589000000001</v>
      </c>
      <c r="R7294" s="31">
        <v>93.866</v>
      </c>
      <c r="S7294" s="31">
        <v>118.5921</v>
      </c>
    </row>
    <row r="7295" spans="1:19" x14ac:dyDescent="0.35">
      <c r="A7295" s="2">
        <v>43081</v>
      </c>
      <c r="B7295" s="31">
        <v>349.45839999999998</v>
      </c>
      <c r="C7295" s="31">
        <v>1001.886</v>
      </c>
      <c r="D7295" s="31">
        <v>347.35449999999997</v>
      </c>
      <c r="E7295" s="31">
        <v>583.81399999999996</v>
      </c>
      <c r="F7295" s="31">
        <v>100.77290000000001</v>
      </c>
      <c r="G7295" s="31">
        <v>404.90629999999999</v>
      </c>
      <c r="H7295" s="31">
        <v>6.8970250000000002</v>
      </c>
      <c r="I7295" s="31">
        <v>2774.7710000000002</v>
      </c>
      <c r="J7295" s="31">
        <v>4803.5609999999997</v>
      </c>
      <c r="K7295" s="31">
        <v>3039.2649999999999</v>
      </c>
      <c r="L7295" s="31">
        <v>244.14</v>
      </c>
      <c r="M7295" s="31">
        <v>232.58</v>
      </c>
      <c r="N7295" s="31">
        <v>204.44370000000001</v>
      </c>
      <c r="O7295" s="31">
        <v>71.449600000000004</v>
      </c>
      <c r="P7295" s="31">
        <v>96.671199999999999</v>
      </c>
      <c r="Q7295" s="31">
        <v>2910.0432000000001</v>
      </c>
      <c r="R7295" s="31">
        <v>94.100999999999999</v>
      </c>
      <c r="S7295" s="31">
        <v>117.31619999999999</v>
      </c>
    </row>
    <row r="7296" spans="1:19" x14ac:dyDescent="0.35">
      <c r="A7296" s="2">
        <v>43082</v>
      </c>
      <c r="B7296" s="31">
        <v>344.36540000000002</v>
      </c>
      <c r="C7296" s="31">
        <v>973.28</v>
      </c>
      <c r="D7296" s="31">
        <v>342.012</v>
      </c>
      <c r="E7296" s="31">
        <v>589.58399999999995</v>
      </c>
      <c r="F7296" s="31">
        <v>101.3329</v>
      </c>
      <c r="G7296" s="31">
        <v>406.2629</v>
      </c>
      <c r="H7296" s="31">
        <v>6.9746030000000001</v>
      </c>
      <c r="I7296" s="31">
        <v>2774.7710000000002</v>
      </c>
      <c r="J7296" s="31">
        <v>4822.3069999999998</v>
      </c>
      <c r="K7296" s="31">
        <v>3039.2649999999999</v>
      </c>
      <c r="L7296" s="31">
        <v>244.25</v>
      </c>
      <c r="M7296" s="31">
        <v>234.02</v>
      </c>
      <c r="N7296" s="31">
        <v>204.89869999999999</v>
      </c>
      <c r="O7296" s="31">
        <v>71.880300000000005</v>
      </c>
      <c r="P7296" s="31">
        <v>96.922499999999999</v>
      </c>
      <c r="Q7296" s="31">
        <v>2926.8238999999999</v>
      </c>
      <c r="R7296" s="31">
        <v>93.429000000000002</v>
      </c>
      <c r="S7296" s="31">
        <v>119.58799999999999</v>
      </c>
    </row>
    <row r="7297" spans="1:19" x14ac:dyDescent="0.35">
      <c r="A7297" s="2">
        <v>43083</v>
      </c>
      <c r="B7297" s="31">
        <v>349.10109999999997</v>
      </c>
      <c r="C7297" s="31">
        <v>986.66899999999998</v>
      </c>
      <c r="D7297" s="31">
        <v>341.55680000000001</v>
      </c>
      <c r="E7297" s="31">
        <v>595.24210000000005</v>
      </c>
      <c r="F7297" s="31">
        <v>102.0227</v>
      </c>
      <c r="G7297" s="31">
        <v>401.44349999999997</v>
      </c>
      <c r="H7297" s="31">
        <v>6.993074</v>
      </c>
      <c r="I7297" s="31">
        <v>2774.2190000000001</v>
      </c>
      <c r="J7297" s="31">
        <v>4820.4930000000004</v>
      </c>
      <c r="K7297" s="31">
        <v>3038.52</v>
      </c>
      <c r="L7297" s="31">
        <v>243.05</v>
      </c>
      <c r="M7297" s="31">
        <v>231.31</v>
      </c>
      <c r="N7297" s="31">
        <v>204.6353</v>
      </c>
      <c r="O7297" s="31">
        <v>72.12</v>
      </c>
      <c r="P7297" s="31">
        <v>97.051599999999993</v>
      </c>
      <c r="Q7297" s="31">
        <v>2933.0817999999999</v>
      </c>
      <c r="R7297" s="31">
        <v>93.489000000000004</v>
      </c>
      <c r="S7297" s="31">
        <v>119.7955</v>
      </c>
    </row>
    <row r="7298" spans="1:19" x14ac:dyDescent="0.35">
      <c r="A7298" s="2">
        <v>43084</v>
      </c>
      <c r="B7298" s="31">
        <v>349.04539999999997</v>
      </c>
      <c r="C7298" s="31">
        <v>977.899</v>
      </c>
      <c r="D7298" s="31">
        <v>343.22590000000002</v>
      </c>
      <c r="E7298" s="31">
        <v>603.35640000000001</v>
      </c>
      <c r="F7298" s="31">
        <v>102.0552</v>
      </c>
      <c r="G7298" s="31">
        <v>401.13589999999999</v>
      </c>
      <c r="H7298" s="31">
        <v>6.933967</v>
      </c>
      <c r="I7298" s="31">
        <v>2774.4029999999998</v>
      </c>
      <c r="J7298" s="31">
        <v>4815.0510000000004</v>
      </c>
      <c r="K7298" s="31">
        <v>3042.9879999999998</v>
      </c>
      <c r="L7298" s="31">
        <v>245.43</v>
      </c>
      <c r="M7298" s="31">
        <v>235.18</v>
      </c>
      <c r="N7298" s="31">
        <v>207.49289999999999</v>
      </c>
      <c r="O7298" s="31">
        <v>72.127899999999997</v>
      </c>
      <c r="P7298" s="31">
        <v>97.008899999999997</v>
      </c>
      <c r="Q7298" s="31">
        <v>2926.0075000000002</v>
      </c>
      <c r="R7298" s="31">
        <v>93.932000000000002</v>
      </c>
      <c r="S7298" s="31">
        <v>117.48220000000001</v>
      </c>
    </row>
    <row r="7299" spans="1:19" x14ac:dyDescent="0.35">
      <c r="A7299" s="2">
        <v>43087</v>
      </c>
      <c r="B7299" s="31">
        <v>350.49400000000003</v>
      </c>
      <c r="C7299" s="31">
        <v>986.96199999999999</v>
      </c>
      <c r="D7299" s="31">
        <v>345.95710000000003</v>
      </c>
      <c r="E7299" s="31">
        <v>604.93539999999996</v>
      </c>
      <c r="F7299" s="31">
        <v>102.7045</v>
      </c>
      <c r="G7299" s="31">
        <v>398.88</v>
      </c>
      <c r="H7299" s="31">
        <v>7.1002049999999999</v>
      </c>
      <c r="I7299" s="31">
        <v>2776.058</v>
      </c>
      <c r="J7299" s="31">
        <v>4807.7939999999999</v>
      </c>
      <c r="K7299" s="31">
        <v>3041.6849999999999</v>
      </c>
      <c r="L7299" s="31">
        <v>246.57</v>
      </c>
      <c r="M7299" s="31">
        <v>237.4</v>
      </c>
      <c r="N7299" s="31">
        <v>208.66630000000001</v>
      </c>
      <c r="O7299" s="31">
        <v>72.277799999999999</v>
      </c>
      <c r="P7299" s="31">
        <v>97.343900000000005</v>
      </c>
      <c r="Q7299" s="31">
        <v>2956.8004999999998</v>
      </c>
      <c r="R7299" s="31">
        <v>93.694999999999993</v>
      </c>
      <c r="S7299" s="31">
        <v>118.81</v>
      </c>
    </row>
    <row r="7300" spans="1:19" x14ac:dyDescent="0.35">
      <c r="A7300" s="2">
        <v>43088</v>
      </c>
      <c r="B7300" s="31">
        <v>353.22399999999999</v>
      </c>
      <c r="C7300" s="31">
        <v>1000.351</v>
      </c>
      <c r="D7300" s="31">
        <v>345.95710000000003</v>
      </c>
      <c r="E7300" s="31">
        <v>608.13729999999998</v>
      </c>
      <c r="F7300" s="31">
        <v>102.599</v>
      </c>
      <c r="G7300" s="31">
        <v>396.52159999999998</v>
      </c>
      <c r="H7300" s="31">
        <v>7.0632630000000001</v>
      </c>
      <c r="I7300" s="31">
        <v>2775.69</v>
      </c>
      <c r="J7300" s="31">
        <v>4786.6289999999999</v>
      </c>
      <c r="K7300" s="31">
        <v>3022.6950000000002</v>
      </c>
      <c r="L7300" s="31">
        <v>245.63</v>
      </c>
      <c r="M7300" s="31">
        <v>235.47</v>
      </c>
      <c r="N7300" s="31">
        <v>207.56479999999999</v>
      </c>
      <c r="O7300" s="31">
        <v>71.868300000000005</v>
      </c>
      <c r="P7300" s="31">
        <v>97.286000000000001</v>
      </c>
      <c r="Q7300" s="31">
        <v>2961.8510000000001</v>
      </c>
      <c r="R7300" s="31">
        <v>93.441000000000003</v>
      </c>
      <c r="S7300" s="31">
        <v>119.7332</v>
      </c>
    </row>
    <row r="7301" spans="1:19" x14ac:dyDescent="0.35">
      <c r="A7301" s="2">
        <v>43089</v>
      </c>
      <c r="B7301" s="31">
        <v>357.17970000000003</v>
      </c>
      <c r="C7301" s="31">
        <v>1020.114</v>
      </c>
      <c r="D7301" s="31">
        <v>350.05399999999997</v>
      </c>
      <c r="E7301" s="31">
        <v>616.82180000000005</v>
      </c>
      <c r="F7301" s="31">
        <v>103.0372</v>
      </c>
      <c r="G7301" s="31">
        <v>395.59870000000001</v>
      </c>
      <c r="H7301" s="31">
        <v>7.1334520000000001</v>
      </c>
      <c r="I7301" s="31">
        <v>2772.0129999999999</v>
      </c>
      <c r="J7301" s="31">
        <v>4777.558</v>
      </c>
      <c r="K7301" s="31">
        <v>3010.779</v>
      </c>
      <c r="L7301" s="31">
        <v>245.4</v>
      </c>
      <c r="M7301" s="31">
        <v>235.67</v>
      </c>
      <c r="N7301" s="31">
        <v>207.18960000000001</v>
      </c>
      <c r="O7301" s="31">
        <v>71.658799999999999</v>
      </c>
      <c r="P7301" s="31">
        <v>97.845200000000006</v>
      </c>
      <c r="Q7301" s="31">
        <v>2963.5131000000001</v>
      </c>
      <c r="R7301" s="31">
        <v>93.313000000000002</v>
      </c>
      <c r="S7301" s="31">
        <v>119.4014</v>
      </c>
    </row>
    <row r="7302" spans="1:19" x14ac:dyDescent="0.35">
      <c r="A7302" s="2">
        <v>43090</v>
      </c>
      <c r="B7302" s="31">
        <v>358.96249999999998</v>
      </c>
      <c r="C7302" s="31">
        <v>1026.4290000000001</v>
      </c>
      <c r="D7302" s="31">
        <v>350.81270000000001</v>
      </c>
      <c r="E7302" s="31">
        <v>620.50620000000004</v>
      </c>
      <c r="F7302" s="31">
        <v>103.11839999999999</v>
      </c>
      <c r="G7302" s="31">
        <v>393.34280000000001</v>
      </c>
      <c r="H7302" s="31">
        <v>7.0447920000000002</v>
      </c>
      <c r="I7302" s="31">
        <v>2770.9090000000001</v>
      </c>
      <c r="J7302" s="31">
        <v>4779.9769999999999</v>
      </c>
      <c r="K7302" s="31">
        <v>3010.221</v>
      </c>
      <c r="L7302" s="31">
        <v>245.97</v>
      </c>
      <c r="M7302" s="31">
        <v>237.26</v>
      </c>
      <c r="N7302" s="31">
        <v>207.29339999999999</v>
      </c>
      <c r="O7302" s="31">
        <v>71.558099999999996</v>
      </c>
      <c r="P7302" s="31">
        <v>97.694100000000006</v>
      </c>
      <c r="Q7302" s="31">
        <v>2968.0414999999998</v>
      </c>
      <c r="R7302" s="31">
        <v>93.278000000000006</v>
      </c>
      <c r="S7302" s="31">
        <v>120.1728</v>
      </c>
    </row>
    <row r="7303" spans="1:19" x14ac:dyDescent="0.35">
      <c r="A7303" s="2">
        <v>43091</v>
      </c>
      <c r="B7303" s="31">
        <v>360.63389999999998</v>
      </c>
      <c r="C7303" s="31">
        <v>1033.0360000000001</v>
      </c>
      <c r="D7303" s="31">
        <v>350.20580000000001</v>
      </c>
      <c r="E7303" s="31">
        <v>624.19060000000002</v>
      </c>
      <c r="F7303" s="31">
        <v>103.7839</v>
      </c>
      <c r="G7303" s="31">
        <v>393.85550000000001</v>
      </c>
      <c r="H7303" s="31">
        <v>6.6827629999999996</v>
      </c>
      <c r="I7303" s="31">
        <v>2772.38</v>
      </c>
      <c r="J7303" s="31">
        <v>4778.1629999999996</v>
      </c>
      <c r="K7303" s="31">
        <v>3011.3380000000002</v>
      </c>
      <c r="L7303" s="31">
        <v>245.81</v>
      </c>
      <c r="M7303" s="31">
        <v>236.27</v>
      </c>
      <c r="N7303" s="31">
        <v>207.02199999999999</v>
      </c>
      <c r="O7303" s="31">
        <v>71.657399999999996</v>
      </c>
      <c r="P7303" s="31">
        <v>97.492000000000004</v>
      </c>
      <c r="Q7303" s="31">
        <v>2985.8148999999999</v>
      </c>
      <c r="R7303" s="31">
        <v>93.346999999999994</v>
      </c>
      <c r="S7303" s="31">
        <v>121</v>
      </c>
    </row>
    <row r="7304" spans="1:19" x14ac:dyDescent="0.35">
      <c r="A7304" s="2">
        <v>43094</v>
      </c>
      <c r="B7304" s="31">
        <v>360.63389999999998</v>
      </c>
      <c r="C7304" s="31">
        <v>1033.0360000000001</v>
      </c>
      <c r="D7304" s="31">
        <v>350.20580000000001</v>
      </c>
      <c r="E7304" s="31">
        <v>624.19060000000002</v>
      </c>
      <c r="F7304" s="31">
        <v>103.7839</v>
      </c>
      <c r="G7304" s="31">
        <v>393.85550000000001</v>
      </c>
      <c r="H7304" s="31">
        <v>6.6827629999999996</v>
      </c>
      <c r="I7304" s="31">
        <v>2774.0349999999999</v>
      </c>
      <c r="J7304" s="31">
        <v>4778.1629999999996</v>
      </c>
      <c r="K7304" s="31">
        <v>3011.3380000000002</v>
      </c>
      <c r="L7304" s="31">
        <v>245.81</v>
      </c>
      <c r="M7304" s="31">
        <v>236.27</v>
      </c>
      <c r="N7304" s="31">
        <v>207.02199999999999</v>
      </c>
      <c r="O7304" s="31">
        <v>71.657399999999996</v>
      </c>
      <c r="P7304" s="31">
        <v>97.492000000000004</v>
      </c>
      <c r="Q7304" s="31">
        <v>2985.5034999999998</v>
      </c>
      <c r="R7304" s="31">
        <v>93.266999999999996</v>
      </c>
      <c r="S7304" s="31">
        <v>121</v>
      </c>
    </row>
    <row r="7305" spans="1:19" x14ac:dyDescent="0.35">
      <c r="A7305" s="2">
        <v>43095</v>
      </c>
      <c r="B7305" s="31">
        <v>370.27229999999997</v>
      </c>
      <c r="C7305" s="31">
        <v>1048.2380000000001</v>
      </c>
      <c r="D7305" s="31">
        <v>364.46890000000002</v>
      </c>
      <c r="E7305" s="31">
        <v>624.19060000000002</v>
      </c>
      <c r="F7305" s="31">
        <v>104.49</v>
      </c>
      <c r="G7305" s="31">
        <v>398.05959999999999</v>
      </c>
      <c r="H7305" s="31">
        <v>6.8563890000000001</v>
      </c>
      <c r="I7305" s="31">
        <v>2772.748</v>
      </c>
      <c r="J7305" s="31">
        <v>4784.21</v>
      </c>
      <c r="K7305" s="31">
        <v>3011.3380000000002</v>
      </c>
      <c r="L7305" s="31">
        <v>245.9</v>
      </c>
      <c r="M7305" s="31">
        <v>236.85</v>
      </c>
      <c r="N7305" s="31">
        <v>206.2637</v>
      </c>
      <c r="O7305" s="31">
        <v>71.657399999999996</v>
      </c>
      <c r="P7305" s="31">
        <v>97.492000000000004</v>
      </c>
      <c r="Q7305" s="31">
        <v>2979.4753999999998</v>
      </c>
      <c r="R7305" s="31">
        <v>93.257000000000005</v>
      </c>
      <c r="S7305" s="31">
        <v>121</v>
      </c>
    </row>
    <row r="7306" spans="1:19" x14ac:dyDescent="0.35">
      <c r="A7306" s="2">
        <v>43096</v>
      </c>
      <c r="B7306" s="31">
        <v>367.65379999999999</v>
      </c>
      <c r="C7306" s="31">
        <v>1049.7</v>
      </c>
      <c r="D7306" s="31">
        <v>361.43419999999998</v>
      </c>
      <c r="E7306" s="31">
        <v>634.38840000000005</v>
      </c>
      <c r="F7306" s="31">
        <v>104.8065</v>
      </c>
      <c r="G7306" s="31">
        <v>396.82909999999998</v>
      </c>
      <c r="H7306" s="31">
        <v>6.8933309999999999</v>
      </c>
      <c r="I7306" s="31">
        <v>2770.7249999999999</v>
      </c>
      <c r="J7306" s="31">
        <v>4798.1189999999997</v>
      </c>
      <c r="K7306" s="31">
        <v>3021.0189999999998</v>
      </c>
      <c r="L7306" s="31">
        <v>245.75</v>
      </c>
      <c r="M7306" s="31">
        <v>236.55</v>
      </c>
      <c r="N7306" s="31">
        <v>206.07210000000001</v>
      </c>
      <c r="O7306" s="31">
        <v>71.703999999999994</v>
      </c>
      <c r="P7306" s="31">
        <v>97.950599999999994</v>
      </c>
      <c r="Q7306" s="31">
        <v>2998.2006000000001</v>
      </c>
      <c r="R7306" s="31">
        <v>93.025000000000006</v>
      </c>
      <c r="S7306" s="31">
        <v>120.57510000000001</v>
      </c>
    </row>
    <row r="7307" spans="1:19" x14ac:dyDescent="0.35">
      <c r="A7307" s="2">
        <v>43097</v>
      </c>
      <c r="B7307" s="31">
        <v>368.60090000000002</v>
      </c>
      <c r="C7307" s="31">
        <v>1049.2909999999999</v>
      </c>
      <c r="D7307" s="31">
        <v>363.10329999999999</v>
      </c>
      <c r="E7307" s="31">
        <v>638.59910000000002</v>
      </c>
      <c r="F7307" s="31">
        <v>105.27719999999999</v>
      </c>
      <c r="G7307" s="31">
        <v>392.41989999999998</v>
      </c>
      <c r="H7307" s="31">
        <v>7.0595689999999998</v>
      </c>
      <c r="I7307" s="31">
        <v>2771.277</v>
      </c>
      <c r="J7307" s="31">
        <v>4792.6760000000004</v>
      </c>
      <c r="K7307" s="31">
        <v>3011.71</v>
      </c>
      <c r="L7307" s="31">
        <v>245.77</v>
      </c>
      <c r="M7307" s="31">
        <v>237.17</v>
      </c>
      <c r="N7307" s="31">
        <v>205.8246</v>
      </c>
      <c r="O7307" s="31">
        <v>71.835800000000006</v>
      </c>
      <c r="P7307" s="31">
        <v>98.169499999999999</v>
      </c>
      <c r="Q7307" s="31">
        <v>3022.1858000000002</v>
      </c>
      <c r="R7307" s="31">
        <v>92.602000000000004</v>
      </c>
      <c r="S7307" s="31">
        <v>121.3211</v>
      </c>
    </row>
    <row r="7308" spans="1:19" x14ac:dyDescent="0.35">
      <c r="A7308" s="2">
        <v>43098</v>
      </c>
      <c r="B7308" s="31">
        <v>372.5566</v>
      </c>
      <c r="C7308" s="31">
        <v>1049.9929999999999</v>
      </c>
      <c r="D7308" s="31">
        <v>365.2276</v>
      </c>
      <c r="E7308" s="31">
        <v>634.62959999999998</v>
      </c>
      <c r="F7308" s="31">
        <v>106.25920000000001</v>
      </c>
      <c r="G7308" s="31">
        <v>394.47070000000002</v>
      </c>
      <c r="H7308" s="31">
        <v>6.9893799999999997</v>
      </c>
      <c r="I7308" s="31">
        <v>2772.38</v>
      </c>
      <c r="J7308" s="31">
        <v>4800.5379999999996</v>
      </c>
      <c r="K7308" s="31">
        <v>3009.6619999999998</v>
      </c>
      <c r="L7308" s="31">
        <v>244.89</v>
      </c>
      <c r="M7308" s="31">
        <v>235.17</v>
      </c>
      <c r="N7308" s="31">
        <v>204.62729999999999</v>
      </c>
      <c r="O7308" s="31">
        <v>71.972200000000001</v>
      </c>
      <c r="P7308" s="31">
        <v>98.739699999999999</v>
      </c>
      <c r="Q7308" s="31">
        <v>3034.8528000000001</v>
      </c>
      <c r="R7308" s="31">
        <v>92.123999999999995</v>
      </c>
      <c r="S7308" s="31">
        <v>121.53870000000001</v>
      </c>
    </row>
    <row r="7309" spans="1:19" x14ac:dyDescent="0.35">
      <c r="A7309" s="2">
        <v>43101</v>
      </c>
      <c r="B7309" s="31">
        <v>372.5566</v>
      </c>
      <c r="C7309" s="31">
        <v>1049.9929999999999</v>
      </c>
      <c r="D7309" s="31">
        <v>365.2276</v>
      </c>
      <c r="E7309" s="31">
        <v>634.62959999999998</v>
      </c>
      <c r="F7309" s="31">
        <v>106.25920000000001</v>
      </c>
      <c r="G7309" s="31">
        <v>394.47070000000002</v>
      </c>
      <c r="H7309" s="31">
        <v>6.9893799999999997</v>
      </c>
      <c r="I7309" s="31">
        <v>2772.38</v>
      </c>
      <c r="J7309" s="31">
        <v>4800.5379999999996</v>
      </c>
      <c r="K7309" s="31">
        <v>3009.6619999999998</v>
      </c>
      <c r="L7309" s="31">
        <v>244.89</v>
      </c>
      <c r="M7309" s="31">
        <v>235.17</v>
      </c>
      <c r="N7309" s="31">
        <v>204.62729999999999</v>
      </c>
      <c r="O7309" s="31">
        <v>71.972200000000001</v>
      </c>
      <c r="P7309" s="31">
        <v>98.739699999999999</v>
      </c>
      <c r="Q7309" s="31">
        <v>3032.1104</v>
      </c>
      <c r="R7309" s="31">
        <v>92.24</v>
      </c>
      <c r="S7309" s="31">
        <v>121.53870000000001</v>
      </c>
    </row>
    <row r="7310" spans="1:19" x14ac:dyDescent="0.35">
      <c r="A7310" s="2">
        <v>43102</v>
      </c>
      <c r="B7310" s="31">
        <v>370.8852</v>
      </c>
      <c r="C7310" s="31">
        <v>1030.874</v>
      </c>
      <c r="D7310" s="31">
        <v>363.255</v>
      </c>
      <c r="E7310" s="31">
        <v>630.61630000000002</v>
      </c>
      <c r="F7310" s="31">
        <v>106.8111</v>
      </c>
      <c r="G7310" s="31">
        <v>395.70119999999997</v>
      </c>
      <c r="H7310" s="31">
        <v>7.1519240000000002</v>
      </c>
      <c r="I7310" s="31">
        <v>2772.38</v>
      </c>
      <c r="J7310" s="31">
        <v>4786.6289999999999</v>
      </c>
      <c r="K7310" s="31">
        <v>3002.2150000000001</v>
      </c>
      <c r="L7310" s="31">
        <v>246.43</v>
      </c>
      <c r="M7310" s="31">
        <v>237.05</v>
      </c>
      <c r="N7310" s="31">
        <v>208.01179999999999</v>
      </c>
      <c r="O7310" s="31">
        <v>72.294499999999999</v>
      </c>
      <c r="P7310" s="31">
        <v>99.035600000000002</v>
      </c>
      <c r="Q7310" s="31">
        <v>3085.8571999999999</v>
      </c>
      <c r="R7310" s="31">
        <v>91.872</v>
      </c>
      <c r="S7310" s="31">
        <v>125.1238</v>
      </c>
    </row>
    <row r="7311" spans="1:19" x14ac:dyDescent="0.35">
      <c r="A7311" s="2">
        <v>43103</v>
      </c>
      <c r="B7311" s="31">
        <v>377.96080000000001</v>
      </c>
      <c r="C7311" s="31">
        <v>1050.9290000000001</v>
      </c>
      <c r="D7311" s="31">
        <v>368.86919999999998</v>
      </c>
      <c r="E7311" s="31">
        <v>625.28710000000001</v>
      </c>
      <c r="F7311" s="31">
        <v>107.0059</v>
      </c>
      <c r="G7311" s="31">
        <v>397.34179999999998</v>
      </c>
      <c r="H7311" s="31">
        <v>7.0447930000000003</v>
      </c>
      <c r="I7311" s="31">
        <v>2772.38</v>
      </c>
      <c r="J7311" s="31">
        <v>4790.2569999999996</v>
      </c>
      <c r="K7311" s="31">
        <v>3007.8</v>
      </c>
      <c r="L7311" s="31">
        <v>248.08</v>
      </c>
      <c r="M7311" s="31">
        <v>238.08</v>
      </c>
      <c r="N7311" s="31">
        <v>210.2389</v>
      </c>
      <c r="O7311" s="31">
        <v>72.133300000000006</v>
      </c>
      <c r="P7311" s="31">
        <v>98.853899999999996</v>
      </c>
      <c r="Q7311" s="31">
        <v>3102.1480000000001</v>
      </c>
      <c r="R7311" s="31">
        <v>92.162000000000006</v>
      </c>
      <c r="S7311" s="31">
        <v>125.5693</v>
      </c>
    </row>
    <row r="7312" spans="1:19" x14ac:dyDescent="0.35">
      <c r="A7312" s="2">
        <v>43104</v>
      </c>
      <c r="B7312" s="31">
        <v>379.24220000000003</v>
      </c>
      <c r="C7312" s="31">
        <v>1056.367</v>
      </c>
      <c r="D7312" s="31">
        <v>369.62790000000001</v>
      </c>
      <c r="E7312" s="31">
        <v>628.94949999999994</v>
      </c>
      <c r="F7312" s="31">
        <v>107.25749999999999</v>
      </c>
      <c r="G7312" s="31">
        <v>396.9316</v>
      </c>
      <c r="H7312" s="31">
        <v>7.0374049999999997</v>
      </c>
      <c r="I7312" s="31">
        <v>2771.4609999999998</v>
      </c>
      <c r="J7312" s="31">
        <v>4786.0240000000003</v>
      </c>
      <c r="K7312" s="31">
        <v>3007.9859999999999</v>
      </c>
      <c r="L7312" s="31">
        <v>249.26</v>
      </c>
      <c r="M7312" s="31">
        <v>238.31</v>
      </c>
      <c r="N7312" s="31">
        <v>210.84549999999999</v>
      </c>
      <c r="O7312" s="31">
        <v>71.877600000000001</v>
      </c>
      <c r="P7312" s="31">
        <v>99.265199999999993</v>
      </c>
      <c r="Q7312" s="31">
        <v>3123.8769000000002</v>
      </c>
      <c r="R7312" s="31">
        <v>91.852999999999994</v>
      </c>
      <c r="S7312" s="31">
        <v>126.66759999999999</v>
      </c>
    </row>
    <row r="7313" spans="1:19" x14ac:dyDescent="0.35">
      <c r="A7313" s="2">
        <v>43105</v>
      </c>
      <c r="B7313" s="31">
        <v>376.73509999999999</v>
      </c>
      <c r="C7313" s="31">
        <v>1044.1469999999999</v>
      </c>
      <c r="D7313" s="31">
        <v>367.20010000000002</v>
      </c>
      <c r="E7313" s="31">
        <v>622.98440000000005</v>
      </c>
      <c r="F7313" s="31">
        <v>107.3143</v>
      </c>
      <c r="G7313" s="31">
        <v>398.16210000000001</v>
      </c>
      <c r="H7313" s="31">
        <v>7.0004629999999999</v>
      </c>
      <c r="I7313" s="31">
        <v>2771.277</v>
      </c>
      <c r="J7313" s="31">
        <v>4779.9769999999999</v>
      </c>
      <c r="K7313" s="31">
        <v>3007.9859999999999</v>
      </c>
      <c r="L7313" s="31">
        <v>250.98</v>
      </c>
      <c r="M7313" s="31">
        <v>239.06</v>
      </c>
      <c r="N7313" s="31">
        <v>212.89699999999999</v>
      </c>
      <c r="O7313" s="31">
        <v>71.585599999999999</v>
      </c>
      <c r="P7313" s="31">
        <v>98.939099999999996</v>
      </c>
      <c r="Q7313" s="31">
        <v>3145.9472000000001</v>
      </c>
      <c r="R7313" s="31">
        <v>91.948999999999998</v>
      </c>
      <c r="S7313" s="31">
        <v>126.3878</v>
      </c>
    </row>
    <row r="7314" spans="1:19" x14ac:dyDescent="0.35">
      <c r="A7314" s="2">
        <v>43108</v>
      </c>
      <c r="B7314" s="31">
        <v>377.62650000000002</v>
      </c>
      <c r="C7314" s="31">
        <v>1047.655</v>
      </c>
      <c r="D7314" s="31">
        <v>365.53100000000001</v>
      </c>
      <c r="E7314" s="31">
        <v>623.05020000000002</v>
      </c>
      <c r="F7314" s="31">
        <v>107.1601</v>
      </c>
      <c r="G7314" s="31">
        <v>396.5215</v>
      </c>
      <c r="H7314" s="31">
        <v>7.0706519999999999</v>
      </c>
      <c r="I7314" s="31">
        <v>2771.277</v>
      </c>
      <c r="J7314" s="31">
        <v>4778.768</v>
      </c>
      <c r="K7314" s="31">
        <v>3011.8960000000002</v>
      </c>
      <c r="L7314" s="31">
        <v>251.36</v>
      </c>
      <c r="M7314" s="31">
        <v>239.13</v>
      </c>
      <c r="N7314" s="31">
        <v>213.5436</v>
      </c>
      <c r="O7314" s="31">
        <v>71.743200000000002</v>
      </c>
      <c r="P7314" s="31">
        <v>98.4405</v>
      </c>
      <c r="Q7314" s="31">
        <v>3160.9991</v>
      </c>
      <c r="R7314" s="31">
        <v>92.358000000000004</v>
      </c>
      <c r="S7314" s="31">
        <v>126.3878</v>
      </c>
    </row>
    <row r="7315" spans="1:19" x14ac:dyDescent="0.35">
      <c r="A7315" s="2">
        <v>43109</v>
      </c>
      <c r="B7315" s="31">
        <v>383.41759999999999</v>
      </c>
      <c r="C7315" s="31">
        <v>1072.921</v>
      </c>
      <c r="D7315" s="31">
        <v>368.0804</v>
      </c>
      <c r="E7315" s="31">
        <v>621.0729</v>
      </c>
      <c r="F7315" s="31">
        <v>106.61669999999999</v>
      </c>
      <c r="G7315" s="31">
        <v>395.291</v>
      </c>
      <c r="H7315" s="31">
        <v>7.0152390000000002</v>
      </c>
      <c r="I7315" s="31">
        <v>2769.6219999999998</v>
      </c>
      <c r="J7315" s="31">
        <v>4761.8360000000002</v>
      </c>
      <c r="K7315" s="31">
        <v>3002.587</v>
      </c>
      <c r="L7315" s="31">
        <v>251.87</v>
      </c>
      <c r="M7315" s="31">
        <v>238.87</v>
      </c>
      <c r="N7315" s="31">
        <v>213.51159999999999</v>
      </c>
      <c r="O7315" s="31">
        <v>72.091099999999997</v>
      </c>
      <c r="P7315" s="31">
        <v>98.053100000000001</v>
      </c>
      <c r="Q7315" s="31">
        <v>3156.35</v>
      </c>
      <c r="R7315" s="31">
        <v>92.528000000000006</v>
      </c>
      <c r="S7315" s="31">
        <v>127.0095</v>
      </c>
    </row>
    <row r="7316" spans="1:19" x14ac:dyDescent="0.35">
      <c r="A7316" s="2">
        <v>43110</v>
      </c>
      <c r="B7316" s="31">
        <v>385.56299999999999</v>
      </c>
      <c r="C7316" s="31">
        <v>1071.4190000000001</v>
      </c>
      <c r="D7316" s="31">
        <v>372.0265</v>
      </c>
      <c r="E7316" s="31">
        <v>625.53430000000003</v>
      </c>
      <c r="F7316" s="31">
        <v>107.0705</v>
      </c>
      <c r="G7316" s="31">
        <v>391.70209999999997</v>
      </c>
      <c r="H7316" s="31">
        <v>7.1703939999999999</v>
      </c>
      <c r="I7316" s="31">
        <v>2764.473</v>
      </c>
      <c r="J7316" s="31">
        <v>4760.0219999999999</v>
      </c>
      <c r="K7316" s="31">
        <v>2998.3049999999998</v>
      </c>
      <c r="L7316" s="31">
        <v>251.71</v>
      </c>
      <c r="M7316" s="31">
        <v>239.06</v>
      </c>
      <c r="N7316" s="31">
        <v>213.2003</v>
      </c>
      <c r="O7316" s="31">
        <v>72.783900000000003</v>
      </c>
      <c r="P7316" s="31">
        <v>98.470699999999994</v>
      </c>
      <c r="Q7316" s="31">
        <v>3136.4214000000002</v>
      </c>
      <c r="R7316" s="31">
        <v>92.331999999999994</v>
      </c>
      <c r="S7316" s="31">
        <v>127.5069</v>
      </c>
    </row>
    <row r="7317" spans="1:19" x14ac:dyDescent="0.35">
      <c r="A7317" s="2">
        <v>43111</v>
      </c>
      <c r="B7317" s="31">
        <v>385.83150000000001</v>
      </c>
      <c r="C7317" s="31">
        <v>1073.22</v>
      </c>
      <c r="D7317" s="31">
        <v>375.15350000000001</v>
      </c>
      <c r="E7317" s="31">
        <v>624.38220000000001</v>
      </c>
      <c r="F7317" s="31">
        <v>107.3296</v>
      </c>
      <c r="G7317" s="31">
        <v>389.65129999999999</v>
      </c>
      <c r="H7317" s="31">
        <v>7.1223700000000001</v>
      </c>
      <c r="I7317" s="31">
        <v>2766.864</v>
      </c>
      <c r="J7317" s="31">
        <v>4764.8590000000004</v>
      </c>
      <c r="K7317" s="31">
        <v>2984.1550000000002</v>
      </c>
      <c r="L7317" s="31">
        <v>253.44</v>
      </c>
      <c r="M7317" s="31">
        <v>243.03</v>
      </c>
      <c r="N7317" s="31">
        <v>214.77279999999999</v>
      </c>
      <c r="O7317" s="31">
        <v>72.736800000000002</v>
      </c>
      <c r="P7317" s="31">
        <v>98.978099999999998</v>
      </c>
      <c r="Q7317" s="31">
        <v>3134.9398000000001</v>
      </c>
      <c r="R7317" s="31">
        <v>91.852000000000004</v>
      </c>
      <c r="S7317" s="31">
        <v>127.31</v>
      </c>
    </row>
    <row r="7318" spans="1:19" x14ac:dyDescent="0.35">
      <c r="A7318" s="2">
        <v>43112</v>
      </c>
      <c r="B7318" s="31">
        <v>389.24900000000002</v>
      </c>
      <c r="C7318" s="31">
        <v>1080.0050000000001</v>
      </c>
      <c r="D7318" s="31">
        <v>371.96550000000002</v>
      </c>
      <c r="E7318" s="31">
        <v>621.66279999999995</v>
      </c>
      <c r="F7318" s="31">
        <v>108.3395</v>
      </c>
      <c r="G7318" s="31">
        <v>393.95800000000003</v>
      </c>
      <c r="H7318" s="31">
        <v>7.0706519999999999</v>
      </c>
      <c r="I7318" s="31">
        <v>2766.864</v>
      </c>
      <c r="J7318" s="31">
        <v>4757.6030000000001</v>
      </c>
      <c r="K7318" s="31">
        <v>2985.4589999999998</v>
      </c>
      <c r="L7318" s="31">
        <v>255.2</v>
      </c>
      <c r="M7318" s="31">
        <v>244.29</v>
      </c>
      <c r="N7318" s="31">
        <v>216.32939999999999</v>
      </c>
      <c r="O7318" s="31">
        <v>72.792599999999993</v>
      </c>
      <c r="P7318" s="31">
        <v>99.800399999999996</v>
      </c>
      <c r="Q7318" s="31">
        <v>3164.0587999999998</v>
      </c>
      <c r="R7318" s="31">
        <v>90.974000000000004</v>
      </c>
      <c r="S7318" s="31">
        <v>129.28899999999999</v>
      </c>
    </row>
    <row r="7319" spans="1:19" x14ac:dyDescent="0.35">
      <c r="A7319" s="2">
        <v>43115</v>
      </c>
      <c r="B7319" s="31">
        <v>389.24900000000002</v>
      </c>
      <c r="C7319" s="31">
        <v>1080.0050000000001</v>
      </c>
      <c r="D7319" s="31">
        <v>371.96550000000002</v>
      </c>
      <c r="E7319" s="31">
        <v>621.66279999999995</v>
      </c>
      <c r="F7319" s="31">
        <v>108.3395</v>
      </c>
      <c r="G7319" s="31">
        <v>393.95800000000003</v>
      </c>
      <c r="H7319" s="31">
        <v>7.0706519999999999</v>
      </c>
      <c r="I7319" s="31">
        <v>2766.68</v>
      </c>
      <c r="J7319" s="31">
        <v>4757.6030000000001</v>
      </c>
      <c r="K7319" s="31">
        <v>2984.7139999999999</v>
      </c>
      <c r="L7319" s="31">
        <v>255.2</v>
      </c>
      <c r="M7319" s="31">
        <v>244.29</v>
      </c>
      <c r="N7319" s="31">
        <v>216.32939999999999</v>
      </c>
      <c r="O7319" s="31">
        <v>73.318600000000004</v>
      </c>
      <c r="P7319" s="31">
        <v>100.8338</v>
      </c>
      <c r="Q7319" s="31">
        <v>3170.1514999999999</v>
      </c>
      <c r="R7319" s="31">
        <v>90.974000000000004</v>
      </c>
      <c r="S7319" s="31">
        <v>129.10249999999999</v>
      </c>
    </row>
    <row r="7320" spans="1:19" x14ac:dyDescent="0.35">
      <c r="A7320" s="2">
        <v>43116</v>
      </c>
      <c r="B7320" s="31">
        <v>385.88279999999997</v>
      </c>
      <c r="C7320" s="31">
        <v>1072.653</v>
      </c>
      <c r="D7320" s="31">
        <v>373.4837</v>
      </c>
      <c r="E7320" s="31">
        <v>618.51099999999997</v>
      </c>
      <c r="F7320" s="31">
        <v>108.51739999999999</v>
      </c>
      <c r="G7320" s="31">
        <v>397.0342</v>
      </c>
      <c r="H7320" s="31">
        <v>7.1371469999999997</v>
      </c>
      <c r="I7320" s="31">
        <v>2765.944</v>
      </c>
      <c r="J7320" s="31">
        <v>4759.4170000000004</v>
      </c>
      <c r="K7320" s="31">
        <v>2992.72</v>
      </c>
      <c r="L7320" s="31">
        <v>254.64</v>
      </c>
      <c r="M7320" s="31">
        <v>241.4</v>
      </c>
      <c r="N7320" s="31">
        <v>215.9143</v>
      </c>
      <c r="O7320" s="31">
        <v>73.1995</v>
      </c>
      <c r="P7320" s="31">
        <v>100.4808</v>
      </c>
      <c r="Q7320" s="31">
        <v>3188.9485</v>
      </c>
      <c r="R7320" s="31">
        <v>90.393000000000001</v>
      </c>
      <c r="S7320" s="31">
        <v>132.1902</v>
      </c>
    </row>
    <row r="7321" spans="1:19" x14ac:dyDescent="0.35">
      <c r="A7321" s="2">
        <v>43117</v>
      </c>
      <c r="B7321" s="31">
        <v>387.11709999999999</v>
      </c>
      <c r="C7321" s="31">
        <v>1082.0309999999999</v>
      </c>
      <c r="D7321" s="31">
        <v>371.96550000000002</v>
      </c>
      <c r="E7321" s="31">
        <v>614.61509999999998</v>
      </c>
      <c r="F7321" s="31">
        <v>108.67910000000001</v>
      </c>
      <c r="G7321" s="31">
        <v>397.34179999999998</v>
      </c>
      <c r="H7321" s="31">
        <v>7.3329380000000004</v>
      </c>
      <c r="I7321" s="31">
        <v>2763.7379999999998</v>
      </c>
      <c r="J7321" s="31">
        <v>4746.7179999999998</v>
      </c>
      <c r="K7321" s="31">
        <v>2993.6509999999998</v>
      </c>
      <c r="L7321" s="31">
        <v>256.57</v>
      </c>
      <c r="M7321" s="31">
        <v>243.2</v>
      </c>
      <c r="N7321" s="31">
        <v>217.87799999999999</v>
      </c>
      <c r="O7321" s="31">
        <v>73.171499999999995</v>
      </c>
      <c r="P7321" s="31">
        <v>100.5748</v>
      </c>
      <c r="Q7321" s="31">
        <v>3201.2710999999999</v>
      </c>
      <c r="R7321" s="31">
        <v>90.540999999999997</v>
      </c>
      <c r="S7321" s="31">
        <v>133.37139999999999</v>
      </c>
    </row>
    <row r="7322" spans="1:19" x14ac:dyDescent="0.35">
      <c r="A7322" s="2">
        <v>43118</v>
      </c>
      <c r="B7322" s="31">
        <v>386.66829999999999</v>
      </c>
      <c r="C7322" s="31">
        <v>1092.799</v>
      </c>
      <c r="D7322" s="31">
        <v>372.1173</v>
      </c>
      <c r="E7322" s="31">
        <v>618.31399999999996</v>
      </c>
      <c r="F7322" s="31">
        <v>107.7088</v>
      </c>
      <c r="G7322" s="31">
        <v>399.08499999999998</v>
      </c>
      <c r="H7322" s="31">
        <v>7.3292440000000001</v>
      </c>
      <c r="I7322" s="31">
        <v>2764.8409999999999</v>
      </c>
      <c r="J7322" s="31">
        <v>4738.857</v>
      </c>
      <c r="K7322" s="31">
        <v>2989.1819999999998</v>
      </c>
      <c r="L7322" s="31">
        <v>255.89</v>
      </c>
      <c r="M7322" s="31">
        <v>241.06</v>
      </c>
      <c r="N7322" s="31">
        <v>217.53469999999999</v>
      </c>
      <c r="O7322" s="31">
        <v>73.006500000000003</v>
      </c>
      <c r="P7322" s="31">
        <v>100.53149999999999</v>
      </c>
      <c r="Q7322" s="31">
        <v>3214.0102000000002</v>
      </c>
      <c r="R7322" s="31">
        <v>90.498000000000005</v>
      </c>
      <c r="S7322" s="31">
        <v>135.4126</v>
      </c>
    </row>
    <row r="7323" spans="1:19" x14ac:dyDescent="0.35">
      <c r="A7323" s="2">
        <v>43119</v>
      </c>
      <c r="B7323" s="31">
        <v>382.85320000000002</v>
      </c>
      <c r="C7323" s="31">
        <v>1079.4839999999999</v>
      </c>
      <c r="D7323" s="31">
        <v>369.53629999999998</v>
      </c>
      <c r="E7323" s="31">
        <v>615.44680000000005</v>
      </c>
      <c r="F7323" s="31">
        <v>108.194</v>
      </c>
      <c r="G7323" s="31">
        <v>400.82819999999998</v>
      </c>
      <c r="H7323" s="31">
        <v>7.1334530000000003</v>
      </c>
      <c r="I7323" s="31">
        <v>2765.0250000000001</v>
      </c>
      <c r="J7323" s="31">
        <v>4732.2049999999999</v>
      </c>
      <c r="K7323" s="31">
        <v>2990.672</v>
      </c>
      <c r="L7323" s="31">
        <v>257.24</v>
      </c>
      <c r="M7323" s="31">
        <v>244.73</v>
      </c>
      <c r="N7323" s="31">
        <v>218.5804</v>
      </c>
      <c r="O7323" s="31">
        <v>73.214100000000002</v>
      </c>
      <c r="P7323" s="31">
        <v>100.4028</v>
      </c>
      <c r="Q7323" s="31">
        <v>3227.1961999999999</v>
      </c>
      <c r="R7323" s="31">
        <v>90.572000000000003</v>
      </c>
      <c r="S7323" s="31">
        <v>136.60409999999999</v>
      </c>
    </row>
    <row r="7324" spans="1:19" x14ac:dyDescent="0.35">
      <c r="A7324" s="2">
        <v>43122</v>
      </c>
      <c r="B7324" s="31">
        <v>385.04129999999998</v>
      </c>
      <c r="C7324" s="31">
        <v>1088.3989999999999</v>
      </c>
      <c r="D7324" s="31">
        <v>373.4837</v>
      </c>
      <c r="E7324" s="31">
        <v>617.745</v>
      </c>
      <c r="F7324" s="31">
        <v>108.10509999999999</v>
      </c>
      <c r="G7324" s="31">
        <v>403.69929999999999</v>
      </c>
      <c r="H7324" s="31">
        <v>7.1593119999999999</v>
      </c>
      <c r="I7324" s="31">
        <v>2764.8409999999999</v>
      </c>
      <c r="J7324" s="31">
        <v>4724.9480000000003</v>
      </c>
      <c r="K7324" s="31">
        <v>2992.1610000000001</v>
      </c>
      <c r="L7324" s="31">
        <v>259.45999999999998</v>
      </c>
      <c r="M7324" s="31">
        <v>245.96</v>
      </c>
      <c r="N7324" s="31">
        <v>221.30240000000001</v>
      </c>
      <c r="O7324" s="31">
        <v>73.107200000000006</v>
      </c>
      <c r="P7324" s="31">
        <v>100.6204</v>
      </c>
      <c r="Q7324" s="31">
        <v>3242.3361</v>
      </c>
      <c r="R7324" s="31">
        <v>90.400999999999996</v>
      </c>
      <c r="S7324" s="31">
        <v>136.79060000000001</v>
      </c>
    </row>
    <row r="7325" spans="1:19" x14ac:dyDescent="0.35">
      <c r="A7325" s="2">
        <v>43123</v>
      </c>
      <c r="B7325" s="31">
        <v>390.14679999999998</v>
      </c>
      <c r="C7325" s="31">
        <v>1104.261</v>
      </c>
      <c r="D7325" s="31">
        <v>375.76100000000002</v>
      </c>
      <c r="E7325" s="31">
        <v>605.22550000000001</v>
      </c>
      <c r="F7325" s="31">
        <v>108.4932</v>
      </c>
      <c r="G7325" s="31">
        <v>404.51960000000003</v>
      </c>
      <c r="H7325" s="31">
        <v>7.1260640000000004</v>
      </c>
      <c r="I7325" s="31">
        <v>2766.68</v>
      </c>
      <c r="J7325" s="31">
        <v>4737.6469999999999</v>
      </c>
      <c r="K7325" s="31">
        <v>2993.2779999999998</v>
      </c>
      <c r="L7325" s="31">
        <v>259.85000000000002</v>
      </c>
      <c r="M7325" s="31">
        <v>246.89</v>
      </c>
      <c r="N7325" s="31">
        <v>222.4119</v>
      </c>
      <c r="O7325" s="31">
        <v>73.401399999999995</v>
      </c>
      <c r="P7325" s="31">
        <v>100.955</v>
      </c>
      <c r="Q7325" s="31">
        <v>3278.5596</v>
      </c>
      <c r="R7325" s="31">
        <v>90.123999999999995</v>
      </c>
      <c r="S7325" s="31">
        <v>139.52600000000001</v>
      </c>
    </row>
    <row r="7326" spans="1:19" x14ac:dyDescent="0.35">
      <c r="A7326" s="2">
        <v>43124</v>
      </c>
      <c r="B7326" s="31">
        <v>392.83980000000003</v>
      </c>
      <c r="C7326" s="31">
        <v>1106.982</v>
      </c>
      <c r="D7326" s="31">
        <v>377.2792</v>
      </c>
      <c r="E7326" s="31">
        <v>625.05529999999999</v>
      </c>
      <c r="F7326" s="31">
        <v>110.08620000000001</v>
      </c>
      <c r="G7326" s="31">
        <v>406.98059999999998</v>
      </c>
      <c r="H7326" s="31">
        <v>7.2221130000000002</v>
      </c>
      <c r="I7326" s="31">
        <v>2765.576</v>
      </c>
      <c r="J7326" s="31">
        <v>4729.1809999999996</v>
      </c>
      <c r="K7326" s="31">
        <v>2985.8310000000001</v>
      </c>
      <c r="L7326" s="31">
        <v>259.98</v>
      </c>
      <c r="M7326" s="31">
        <v>245.05</v>
      </c>
      <c r="N7326" s="31">
        <v>221.31039999999999</v>
      </c>
      <c r="O7326" s="31">
        <v>74.178100000000001</v>
      </c>
      <c r="P7326" s="31">
        <v>101.678</v>
      </c>
      <c r="Q7326" s="31">
        <v>3295.105</v>
      </c>
      <c r="R7326" s="31">
        <v>89.206000000000003</v>
      </c>
      <c r="S7326" s="31">
        <v>140.88929999999999</v>
      </c>
    </row>
    <row r="7327" spans="1:19" x14ac:dyDescent="0.35">
      <c r="A7327" s="2">
        <v>43125</v>
      </c>
      <c r="B7327" s="31">
        <v>392.55930000000001</v>
      </c>
      <c r="C7327" s="31">
        <v>1105.0719999999999</v>
      </c>
      <c r="D7327" s="31">
        <v>381.22660000000002</v>
      </c>
      <c r="E7327" s="31">
        <v>623.9828</v>
      </c>
      <c r="F7327" s="31">
        <v>110.6199</v>
      </c>
      <c r="G7327" s="31">
        <v>406.98059999999998</v>
      </c>
      <c r="H7327" s="31">
        <v>7.2405840000000001</v>
      </c>
      <c r="I7327" s="31">
        <v>2764.2890000000002</v>
      </c>
      <c r="J7327" s="31">
        <v>4738.2520000000004</v>
      </c>
      <c r="K7327" s="31">
        <v>2979.3150000000001</v>
      </c>
      <c r="L7327" s="31">
        <v>260.01</v>
      </c>
      <c r="M7327" s="31">
        <v>245.56</v>
      </c>
      <c r="N7327" s="31">
        <v>221.3184</v>
      </c>
      <c r="O7327" s="31">
        <v>74.496300000000005</v>
      </c>
      <c r="P7327" s="31">
        <v>102.6519</v>
      </c>
      <c r="Q7327" s="31">
        <v>3307.3022999999998</v>
      </c>
      <c r="R7327" s="31">
        <v>89.391000000000005</v>
      </c>
      <c r="S7327" s="31">
        <v>138.53380000000001</v>
      </c>
    </row>
    <row r="7328" spans="1:19" x14ac:dyDescent="0.35">
      <c r="A7328" s="2">
        <v>43126</v>
      </c>
      <c r="B7328" s="31">
        <v>393.56920000000002</v>
      </c>
      <c r="C7328" s="31">
        <v>1115.145</v>
      </c>
      <c r="D7328" s="31">
        <v>381.98570000000001</v>
      </c>
      <c r="E7328" s="31">
        <v>619.14570000000003</v>
      </c>
      <c r="F7328" s="31">
        <v>109.7466</v>
      </c>
      <c r="G7328" s="31">
        <v>404.21199999999999</v>
      </c>
      <c r="H7328" s="31">
        <v>7.336633</v>
      </c>
      <c r="I7328" s="31">
        <v>2765.76</v>
      </c>
      <c r="J7328" s="31">
        <v>4723.7389999999996</v>
      </c>
      <c r="K7328" s="31">
        <v>2974.4740000000002</v>
      </c>
      <c r="L7328" s="31">
        <v>263.05</v>
      </c>
      <c r="M7328" s="31">
        <v>246.36</v>
      </c>
      <c r="N7328" s="31">
        <v>224.47139999999999</v>
      </c>
      <c r="O7328" s="31">
        <v>74.569999999999993</v>
      </c>
      <c r="P7328" s="31">
        <v>102.0772</v>
      </c>
      <c r="Q7328" s="31">
        <v>3332.453</v>
      </c>
      <c r="R7328" s="31">
        <v>89.066999999999993</v>
      </c>
      <c r="S7328" s="31">
        <v>142.6686</v>
      </c>
    </row>
    <row r="7329" spans="1:19" x14ac:dyDescent="0.35">
      <c r="A7329" s="2">
        <v>43129</v>
      </c>
      <c r="B7329" s="31">
        <v>388.23930000000001</v>
      </c>
      <c r="C7329" s="31">
        <v>1109.182</v>
      </c>
      <c r="D7329" s="31">
        <v>375.9128</v>
      </c>
      <c r="E7329" s="31">
        <v>618.88310000000001</v>
      </c>
      <c r="F7329" s="31">
        <v>108.76819999999999</v>
      </c>
      <c r="G7329" s="31">
        <v>406.673</v>
      </c>
      <c r="H7329" s="31">
        <v>7.188866</v>
      </c>
      <c r="I7329" s="31">
        <v>2763.7379999999998</v>
      </c>
      <c r="J7329" s="31">
        <v>4714.0630000000001</v>
      </c>
      <c r="K7329" s="31">
        <v>2954.3670000000002</v>
      </c>
      <c r="L7329" s="31">
        <v>261.14</v>
      </c>
      <c r="M7329" s="31">
        <v>244.55</v>
      </c>
      <c r="N7329" s="31">
        <v>223.26599999999999</v>
      </c>
      <c r="O7329" s="31">
        <v>74.263900000000007</v>
      </c>
      <c r="P7329" s="31">
        <v>101.44329999999999</v>
      </c>
      <c r="Q7329" s="31">
        <v>3318.7323999999999</v>
      </c>
      <c r="R7329" s="31">
        <v>89.308000000000007</v>
      </c>
      <c r="S7329" s="31">
        <v>140.93279999999999</v>
      </c>
    </row>
    <row r="7330" spans="1:19" x14ac:dyDescent="0.35">
      <c r="A7330" s="2">
        <v>43130</v>
      </c>
      <c r="B7330" s="31">
        <v>384.42419999999998</v>
      </c>
      <c r="C7330" s="31">
        <v>1082.9580000000001</v>
      </c>
      <c r="D7330" s="31">
        <v>371.96539999999999</v>
      </c>
      <c r="E7330" s="31">
        <v>615.86270000000002</v>
      </c>
      <c r="F7330" s="31">
        <v>108.3558</v>
      </c>
      <c r="G7330" s="31">
        <v>410.26190000000003</v>
      </c>
      <c r="H7330" s="31">
        <v>7.2775259999999999</v>
      </c>
      <c r="I7330" s="31">
        <v>2761.163</v>
      </c>
      <c r="J7330" s="31">
        <v>4707.4120000000003</v>
      </c>
      <c r="K7330" s="31">
        <v>2958.09</v>
      </c>
      <c r="L7330" s="31">
        <v>258.48</v>
      </c>
      <c r="M7330" s="31">
        <v>242.87</v>
      </c>
      <c r="N7330" s="31">
        <v>221.6377</v>
      </c>
      <c r="O7330" s="31">
        <v>74.411000000000001</v>
      </c>
      <c r="P7330" s="31">
        <v>101.8883</v>
      </c>
      <c r="Q7330" s="31">
        <v>3265.3510999999999</v>
      </c>
      <c r="R7330" s="31">
        <v>89.16</v>
      </c>
      <c r="S7330" s="31">
        <v>139.0067</v>
      </c>
    </row>
    <row r="7331" spans="1:19" x14ac:dyDescent="0.35">
      <c r="A7331" s="2">
        <v>43131</v>
      </c>
      <c r="B7331" s="31">
        <v>386.5</v>
      </c>
      <c r="C7331" s="31">
        <v>1096.2729999999999</v>
      </c>
      <c r="D7331" s="31">
        <v>371.96539999999999</v>
      </c>
      <c r="E7331" s="31">
        <v>621.88170000000002</v>
      </c>
      <c r="F7331" s="31">
        <v>108.6065</v>
      </c>
      <c r="G7331" s="31">
        <v>408.4162</v>
      </c>
      <c r="H7331" s="31">
        <v>7.3735749999999998</v>
      </c>
      <c r="I7331" s="31">
        <v>2763.922</v>
      </c>
      <c r="J7331" s="31">
        <v>4704.9930000000004</v>
      </c>
      <c r="K7331" s="31">
        <v>2956.4140000000002</v>
      </c>
      <c r="L7331" s="31">
        <v>258.58999999999997</v>
      </c>
      <c r="M7331" s="31">
        <v>241.21</v>
      </c>
      <c r="N7331" s="31">
        <v>222.3082</v>
      </c>
      <c r="O7331" s="31">
        <v>74.171499999999995</v>
      </c>
      <c r="P7331" s="31">
        <v>102.2595</v>
      </c>
      <c r="Q7331" s="31">
        <v>3283.4801000000002</v>
      </c>
      <c r="R7331" s="31">
        <v>89.132999999999996</v>
      </c>
      <c r="S7331" s="31">
        <v>140.81890000000001</v>
      </c>
    </row>
    <row r="7332" spans="1:19" x14ac:dyDescent="0.35">
      <c r="A7332" s="2">
        <v>43132</v>
      </c>
      <c r="B7332" s="31">
        <v>390.76389999999998</v>
      </c>
      <c r="C7332" s="31">
        <v>1097.489</v>
      </c>
      <c r="D7332" s="31">
        <v>375.15370000000001</v>
      </c>
      <c r="E7332" s="31">
        <v>621.72850000000005</v>
      </c>
      <c r="F7332" s="31">
        <v>108.99460000000001</v>
      </c>
      <c r="G7332" s="31">
        <v>404.00700000000001</v>
      </c>
      <c r="H7332" s="31">
        <v>7.4511529999999997</v>
      </c>
      <c r="I7332" s="31">
        <v>2761.7150000000001</v>
      </c>
      <c r="J7332" s="31">
        <v>4691.0839999999998</v>
      </c>
      <c r="K7332" s="31">
        <v>2952.319</v>
      </c>
      <c r="L7332" s="31">
        <v>258.27999999999997</v>
      </c>
      <c r="M7332" s="31">
        <v>242.22</v>
      </c>
      <c r="N7332" s="31">
        <v>220.2647</v>
      </c>
      <c r="O7332" s="31">
        <v>74.004599999999996</v>
      </c>
      <c r="P7332" s="31">
        <v>102.3479</v>
      </c>
      <c r="Q7332" s="31">
        <v>3268.3881999999999</v>
      </c>
      <c r="R7332" s="31">
        <v>88.671000000000006</v>
      </c>
      <c r="S7332" s="31">
        <v>139.37950000000001</v>
      </c>
    </row>
    <row r="7333" spans="1:19" x14ac:dyDescent="0.35">
      <c r="A7333" s="2">
        <v>43133</v>
      </c>
      <c r="B7333" s="31">
        <v>384.76080000000002</v>
      </c>
      <c r="C7333" s="31">
        <v>1083.711</v>
      </c>
      <c r="D7333" s="31">
        <v>370.75080000000003</v>
      </c>
      <c r="E7333" s="31">
        <v>615.29369999999994</v>
      </c>
      <c r="F7333" s="31">
        <v>108.1375</v>
      </c>
      <c r="G7333" s="31">
        <v>401.44349999999997</v>
      </c>
      <c r="H7333" s="31">
        <v>7.6063080000000003</v>
      </c>
      <c r="I7333" s="31">
        <v>2763.1860000000001</v>
      </c>
      <c r="J7333" s="31">
        <v>4672.3379999999997</v>
      </c>
      <c r="K7333" s="31">
        <v>2938.7269999999999</v>
      </c>
      <c r="L7333" s="31">
        <v>252.28</v>
      </c>
      <c r="M7333" s="31">
        <v>236.35</v>
      </c>
      <c r="N7333" s="31">
        <v>215.70679999999999</v>
      </c>
      <c r="O7333" s="31">
        <v>73.331699999999998</v>
      </c>
      <c r="P7333" s="31">
        <v>102.06610000000001</v>
      </c>
      <c r="Q7333" s="31">
        <v>3221.7282</v>
      </c>
      <c r="R7333" s="31">
        <v>89.194999999999993</v>
      </c>
      <c r="S7333" s="31">
        <v>140.09399999999999</v>
      </c>
    </row>
    <row r="7334" spans="1:19" x14ac:dyDescent="0.35">
      <c r="A7334" s="2">
        <v>43136</v>
      </c>
      <c r="B7334" s="31">
        <v>379.37479999999999</v>
      </c>
      <c r="C7334" s="31">
        <v>1069.0070000000001</v>
      </c>
      <c r="D7334" s="31">
        <v>369.23259999999999</v>
      </c>
      <c r="E7334" s="31">
        <v>625.99659999999994</v>
      </c>
      <c r="F7334" s="31">
        <v>108.0728</v>
      </c>
      <c r="G7334" s="31">
        <v>397.75209999999998</v>
      </c>
      <c r="H7334" s="31">
        <v>7.5545900000000001</v>
      </c>
      <c r="I7334" s="31">
        <v>2763.922</v>
      </c>
      <c r="J7334" s="31">
        <v>4692.8980000000001</v>
      </c>
      <c r="K7334" s="31">
        <v>2942.8229999999999</v>
      </c>
      <c r="L7334" s="31">
        <v>238.64</v>
      </c>
      <c r="M7334" s="31">
        <v>223.35</v>
      </c>
      <c r="N7334" s="31">
        <v>205.2818</v>
      </c>
      <c r="O7334" s="31">
        <v>73.510499999999993</v>
      </c>
      <c r="P7334" s="31">
        <v>101.91970000000001</v>
      </c>
      <c r="Q7334" s="31">
        <v>3165.0830000000001</v>
      </c>
      <c r="R7334" s="31">
        <v>89.554000000000002</v>
      </c>
      <c r="S7334" s="31">
        <v>138.73740000000001</v>
      </c>
    </row>
    <row r="7335" spans="1:19" x14ac:dyDescent="0.35">
      <c r="A7335" s="2">
        <v>43137</v>
      </c>
      <c r="B7335" s="31">
        <v>375.11090000000002</v>
      </c>
      <c r="C7335" s="31">
        <v>1045.04</v>
      </c>
      <c r="D7335" s="31">
        <v>362.09690000000001</v>
      </c>
      <c r="E7335" s="31">
        <v>617.48249999999996</v>
      </c>
      <c r="F7335" s="31">
        <v>107.5068</v>
      </c>
      <c r="G7335" s="31">
        <v>404.5197</v>
      </c>
      <c r="H7335" s="31">
        <v>7.5398129999999997</v>
      </c>
      <c r="I7335" s="31">
        <v>2766.864</v>
      </c>
      <c r="J7335" s="31">
        <v>4701.3639999999996</v>
      </c>
      <c r="K7335" s="31">
        <v>2957.1590000000001</v>
      </c>
      <c r="L7335" s="31">
        <v>246.56</v>
      </c>
      <c r="M7335" s="31">
        <v>230.71</v>
      </c>
      <c r="N7335" s="31">
        <v>212.45</v>
      </c>
      <c r="O7335" s="31">
        <v>74.060500000000005</v>
      </c>
      <c r="P7335" s="31">
        <v>101.2942</v>
      </c>
      <c r="Q7335" s="31">
        <v>3078.2440000000001</v>
      </c>
      <c r="R7335" s="31">
        <v>89.584999999999994</v>
      </c>
      <c r="S7335" s="31">
        <v>132.876</v>
      </c>
    </row>
    <row r="7336" spans="1:19" x14ac:dyDescent="0.35">
      <c r="A7336" s="2">
        <v>43138</v>
      </c>
      <c r="B7336" s="31">
        <v>367.5369</v>
      </c>
      <c r="C7336" s="31">
        <v>1022.347</v>
      </c>
      <c r="D7336" s="31">
        <v>353.13940000000002</v>
      </c>
      <c r="E7336" s="31">
        <v>600.19159999999999</v>
      </c>
      <c r="F7336" s="31">
        <v>106.3019</v>
      </c>
      <c r="G7336" s="31">
        <v>403.18669999999997</v>
      </c>
      <c r="H7336" s="31">
        <v>7.4363760000000001</v>
      </c>
      <c r="I7336" s="31">
        <v>2766.864</v>
      </c>
      <c r="J7336" s="31">
        <v>4682.6180000000004</v>
      </c>
      <c r="K7336" s="31">
        <v>2945.43</v>
      </c>
      <c r="L7336" s="31">
        <v>244.18</v>
      </c>
      <c r="M7336" s="31">
        <v>229.21</v>
      </c>
      <c r="N7336" s="31">
        <v>209.32089999999999</v>
      </c>
      <c r="O7336" s="31">
        <v>74.065100000000001</v>
      </c>
      <c r="P7336" s="31">
        <v>100.8686</v>
      </c>
      <c r="Q7336" s="31">
        <v>3070.9193</v>
      </c>
      <c r="R7336" s="31">
        <v>90.254999999999995</v>
      </c>
      <c r="S7336" s="31">
        <v>128.47479999999999</v>
      </c>
    </row>
    <row r="7337" spans="1:19" x14ac:dyDescent="0.35">
      <c r="A7337" s="2">
        <v>43139</v>
      </c>
      <c r="B7337" s="31">
        <v>363.65019999999998</v>
      </c>
      <c r="C7337" s="31">
        <v>1020.952</v>
      </c>
      <c r="D7337" s="31">
        <v>346.49009999999998</v>
      </c>
      <c r="E7337" s="31">
        <v>597.28620000000001</v>
      </c>
      <c r="F7337" s="31">
        <v>106.65770000000001</v>
      </c>
      <c r="G7337" s="31">
        <v>405.11</v>
      </c>
      <c r="H7337" s="31">
        <v>7.5152429999999999</v>
      </c>
      <c r="I7337" s="31">
        <v>2765.76</v>
      </c>
      <c r="J7337" s="31">
        <v>4678.3850000000002</v>
      </c>
      <c r="K7337" s="31">
        <v>2936.3069999999998</v>
      </c>
      <c r="L7337" s="31">
        <v>237.34</v>
      </c>
      <c r="M7337" s="31">
        <v>224.04</v>
      </c>
      <c r="N7337" s="31">
        <v>201.70570000000001</v>
      </c>
      <c r="O7337" s="31">
        <v>74.070599999999999</v>
      </c>
      <c r="P7337" s="31">
        <v>100.55540000000001</v>
      </c>
      <c r="Q7337" s="31">
        <v>3043.9983000000002</v>
      </c>
      <c r="R7337" s="31">
        <v>90.228999999999999</v>
      </c>
      <c r="S7337" s="31">
        <v>128.36080000000001</v>
      </c>
    </row>
    <row r="7338" spans="1:19" x14ac:dyDescent="0.35">
      <c r="A7338" s="2">
        <v>43140</v>
      </c>
      <c r="B7338" s="31">
        <v>352.31599999999997</v>
      </c>
      <c r="C7338" s="31">
        <v>985.65700000000004</v>
      </c>
      <c r="D7338" s="31">
        <v>337.65629999999999</v>
      </c>
      <c r="E7338" s="31">
        <v>589.32600000000002</v>
      </c>
      <c r="F7338" s="31">
        <v>106.3909</v>
      </c>
      <c r="G7338" s="31">
        <v>403.08879999999999</v>
      </c>
      <c r="H7338" s="31">
        <v>7.5086259999999996</v>
      </c>
      <c r="I7338" s="31">
        <v>2767.2310000000002</v>
      </c>
      <c r="J7338" s="31">
        <v>4689.2700000000004</v>
      </c>
      <c r="K7338" s="31">
        <v>2941.8919999999998</v>
      </c>
      <c r="L7338" s="31">
        <v>239.67</v>
      </c>
      <c r="M7338" s="31">
        <v>226.01</v>
      </c>
      <c r="N7338" s="31">
        <v>204.91460000000001</v>
      </c>
      <c r="O7338" s="31">
        <v>74.4452</v>
      </c>
      <c r="P7338" s="31">
        <v>100.47580000000001</v>
      </c>
      <c r="Q7338" s="31">
        <v>2990.9513999999999</v>
      </c>
      <c r="R7338" s="31">
        <v>90.441999999999993</v>
      </c>
      <c r="S7338" s="31">
        <v>122.8205</v>
      </c>
    </row>
    <row r="7339" spans="1:19" x14ac:dyDescent="0.35">
      <c r="A7339" s="2">
        <v>43143</v>
      </c>
      <c r="B7339" s="31">
        <v>351.35930000000002</v>
      </c>
      <c r="C7339" s="31">
        <v>975.55700000000002</v>
      </c>
      <c r="D7339" s="31">
        <v>337.83839999999998</v>
      </c>
      <c r="E7339" s="31">
        <v>595.90570000000002</v>
      </c>
      <c r="F7339" s="31">
        <v>107.2561</v>
      </c>
      <c r="G7339" s="31">
        <v>410.78960000000001</v>
      </c>
      <c r="H7339" s="31">
        <v>7.302619</v>
      </c>
      <c r="I7339" s="31">
        <v>2767.2310000000002</v>
      </c>
      <c r="J7339" s="31">
        <v>4678.3850000000002</v>
      </c>
      <c r="K7339" s="31">
        <v>2940.5889999999999</v>
      </c>
      <c r="L7339" s="31">
        <v>242.99</v>
      </c>
      <c r="M7339" s="31">
        <v>228.4</v>
      </c>
      <c r="N7339" s="31">
        <v>208.55459999999999</v>
      </c>
      <c r="O7339" s="31">
        <v>74.541399999999996</v>
      </c>
      <c r="P7339" s="31">
        <v>100.6951</v>
      </c>
      <c r="Q7339" s="31">
        <v>3018.5547000000001</v>
      </c>
      <c r="R7339" s="31">
        <v>90.207999999999998</v>
      </c>
      <c r="S7339" s="31">
        <v>123.61790000000001</v>
      </c>
    </row>
    <row r="7340" spans="1:19" x14ac:dyDescent="0.35">
      <c r="A7340" s="2">
        <v>43144</v>
      </c>
      <c r="B7340" s="31">
        <v>352.00139999999999</v>
      </c>
      <c r="C7340" s="31">
        <v>977.90800000000002</v>
      </c>
      <c r="D7340" s="31">
        <v>332.01519999999999</v>
      </c>
      <c r="E7340" s="31">
        <v>609.52300000000002</v>
      </c>
      <c r="F7340" s="31">
        <v>107.5796</v>
      </c>
      <c r="G7340" s="31">
        <v>414.77409999999998</v>
      </c>
      <c r="H7340" s="31">
        <v>7.4085279999999996</v>
      </c>
      <c r="I7340" s="31">
        <v>2768.335</v>
      </c>
      <c r="J7340" s="31">
        <v>4682.6180000000004</v>
      </c>
      <c r="K7340" s="31">
        <v>2943.1959999999999</v>
      </c>
      <c r="L7340" s="31">
        <v>243.58</v>
      </c>
      <c r="M7340" s="31">
        <v>229</v>
      </c>
      <c r="N7340" s="31">
        <v>209.4726</v>
      </c>
      <c r="O7340" s="31">
        <v>75.265199999999993</v>
      </c>
      <c r="P7340" s="31">
        <v>101.345</v>
      </c>
      <c r="Q7340" s="31">
        <v>3047.5363000000002</v>
      </c>
      <c r="R7340" s="31">
        <v>89.703000000000003</v>
      </c>
      <c r="S7340" s="31">
        <v>123.9285</v>
      </c>
    </row>
    <row r="7341" spans="1:19" x14ac:dyDescent="0.35">
      <c r="A7341" s="2">
        <v>43145</v>
      </c>
      <c r="B7341" s="31">
        <v>360.9085</v>
      </c>
      <c r="C7341" s="31">
        <v>993.524</v>
      </c>
      <c r="D7341" s="31">
        <v>334.89440000000002</v>
      </c>
      <c r="E7341" s="31">
        <v>624.81240000000003</v>
      </c>
      <c r="F7341" s="31">
        <v>109.81140000000001</v>
      </c>
      <c r="G7341" s="31">
        <v>417.00569999999999</v>
      </c>
      <c r="H7341" s="31">
        <v>7.583189</v>
      </c>
      <c r="I7341" s="31">
        <v>2769.6219999999998</v>
      </c>
      <c r="J7341" s="31">
        <v>4656.616</v>
      </c>
      <c r="K7341" s="31">
        <v>2940.7750000000001</v>
      </c>
      <c r="L7341" s="31">
        <v>246.81</v>
      </c>
      <c r="M7341" s="31">
        <v>232.75</v>
      </c>
      <c r="N7341" s="31">
        <v>213.51159999999999</v>
      </c>
      <c r="O7341" s="31">
        <v>75.729699999999994</v>
      </c>
      <c r="P7341" s="31">
        <v>101.75320000000001</v>
      </c>
      <c r="Q7341" s="31">
        <v>3101.9648999999999</v>
      </c>
      <c r="R7341" s="31">
        <v>89.120999999999995</v>
      </c>
      <c r="S7341" s="31">
        <v>126.5279</v>
      </c>
    </row>
    <row r="7342" spans="1:19" x14ac:dyDescent="0.35">
      <c r="A7342" s="2">
        <v>43146</v>
      </c>
      <c r="B7342" s="31">
        <v>360.79579999999999</v>
      </c>
      <c r="C7342" s="31">
        <v>1003.1130000000001</v>
      </c>
      <c r="D7342" s="31">
        <v>338.83429999999998</v>
      </c>
      <c r="E7342" s="31">
        <v>626.42870000000005</v>
      </c>
      <c r="F7342" s="31">
        <v>109.59310000000001</v>
      </c>
      <c r="G7342" s="31">
        <v>419.94740000000002</v>
      </c>
      <c r="H7342" s="31">
        <v>7.7651269999999997</v>
      </c>
      <c r="I7342" s="31">
        <v>2770.5410000000002</v>
      </c>
      <c r="J7342" s="31">
        <v>4661.4530000000004</v>
      </c>
      <c r="K7342" s="31">
        <v>2938.9140000000002</v>
      </c>
      <c r="L7342" s="31">
        <v>250.19</v>
      </c>
      <c r="M7342" s="31">
        <v>235.84</v>
      </c>
      <c r="N7342" s="31">
        <v>217.63050000000001</v>
      </c>
      <c r="O7342" s="31">
        <v>76.121300000000005</v>
      </c>
      <c r="P7342" s="31">
        <v>102.32729999999999</v>
      </c>
      <c r="Q7342" s="31">
        <v>3147.1595000000002</v>
      </c>
      <c r="R7342" s="31">
        <v>88.593000000000004</v>
      </c>
      <c r="S7342" s="31">
        <v>129.64500000000001</v>
      </c>
    </row>
    <row r="7343" spans="1:19" x14ac:dyDescent="0.35">
      <c r="A7343" s="2">
        <v>43147</v>
      </c>
      <c r="B7343" s="31">
        <v>363.78359999999998</v>
      </c>
      <c r="C7343" s="31">
        <v>1012.388</v>
      </c>
      <c r="D7343" s="31">
        <v>346.41109999999998</v>
      </c>
      <c r="E7343" s="31">
        <v>630.75340000000006</v>
      </c>
      <c r="F7343" s="31">
        <v>109.66589999999999</v>
      </c>
      <c r="G7343" s="31">
        <v>418.93299999999999</v>
      </c>
      <c r="H7343" s="31">
        <v>7.7651269999999997</v>
      </c>
      <c r="I7343" s="31">
        <v>2771.8290000000002</v>
      </c>
      <c r="J7343" s="31">
        <v>4666.2910000000002</v>
      </c>
      <c r="K7343" s="31">
        <v>2952.5050000000001</v>
      </c>
      <c r="L7343" s="31">
        <v>250.28</v>
      </c>
      <c r="M7343" s="31">
        <v>236.35</v>
      </c>
      <c r="N7343" s="31">
        <v>216.69659999999999</v>
      </c>
      <c r="O7343" s="31">
        <v>76.272099999999995</v>
      </c>
      <c r="P7343" s="31">
        <v>102.0731</v>
      </c>
      <c r="Q7343" s="31">
        <v>3140.6408000000001</v>
      </c>
      <c r="R7343" s="31">
        <v>89.1</v>
      </c>
      <c r="S7343" s="31">
        <v>129.64500000000001</v>
      </c>
    </row>
    <row r="7344" spans="1:19" x14ac:dyDescent="0.35">
      <c r="A7344" s="2">
        <v>43150</v>
      </c>
      <c r="B7344" s="31">
        <v>363.78359999999998</v>
      </c>
      <c r="C7344" s="31">
        <v>1012.388</v>
      </c>
      <c r="D7344" s="31">
        <v>346.41109999999998</v>
      </c>
      <c r="E7344" s="31">
        <v>630.75340000000006</v>
      </c>
      <c r="F7344" s="31">
        <v>109.66589999999999</v>
      </c>
      <c r="G7344" s="31">
        <v>418.93299999999999</v>
      </c>
      <c r="H7344" s="31">
        <v>7.7651269999999997</v>
      </c>
      <c r="I7344" s="31">
        <v>2771.8290000000002</v>
      </c>
      <c r="J7344" s="31">
        <v>4666.2910000000002</v>
      </c>
      <c r="K7344" s="31">
        <v>2946.1750000000002</v>
      </c>
      <c r="L7344" s="31">
        <v>250.28</v>
      </c>
      <c r="M7344" s="31">
        <v>236.35</v>
      </c>
      <c r="N7344" s="31">
        <v>216.69659999999999</v>
      </c>
      <c r="O7344" s="31">
        <v>75.929500000000004</v>
      </c>
      <c r="P7344" s="31">
        <v>101.6405</v>
      </c>
      <c r="Q7344" s="31">
        <v>3143.7125000000001</v>
      </c>
      <c r="R7344" s="31">
        <v>89.1</v>
      </c>
      <c r="S7344" s="31">
        <v>129.64500000000001</v>
      </c>
    </row>
    <row r="7345" spans="1:19" x14ac:dyDescent="0.35">
      <c r="A7345" s="2">
        <v>43151</v>
      </c>
      <c r="B7345" s="31">
        <v>366.71510000000001</v>
      </c>
      <c r="C7345" s="31">
        <v>1013.75</v>
      </c>
      <c r="D7345" s="31">
        <v>348.98719999999997</v>
      </c>
      <c r="E7345" s="31">
        <v>618.34709999999995</v>
      </c>
      <c r="F7345" s="31">
        <v>107.6443</v>
      </c>
      <c r="G7345" s="31">
        <v>420.96170000000001</v>
      </c>
      <c r="H7345" s="31">
        <v>7.8160699999999999</v>
      </c>
      <c r="I7345" s="31">
        <v>2771.277</v>
      </c>
      <c r="J7345" s="31">
        <v>4662.6629999999996</v>
      </c>
      <c r="K7345" s="31">
        <v>2948.4090000000001</v>
      </c>
      <c r="L7345" s="31">
        <v>248.36</v>
      </c>
      <c r="M7345" s="31">
        <v>234.26</v>
      </c>
      <c r="N7345" s="31">
        <v>216.81630000000001</v>
      </c>
      <c r="O7345" s="31">
        <v>75.503200000000007</v>
      </c>
      <c r="P7345" s="31">
        <v>101.1803</v>
      </c>
      <c r="Q7345" s="31">
        <v>3126.5563999999999</v>
      </c>
      <c r="R7345" s="31">
        <v>89.715999999999994</v>
      </c>
      <c r="S7345" s="31">
        <v>128.37119999999999</v>
      </c>
    </row>
    <row r="7346" spans="1:19" x14ac:dyDescent="0.35">
      <c r="A7346" s="2">
        <v>43152</v>
      </c>
      <c r="B7346" s="31">
        <v>367.27879999999999</v>
      </c>
      <c r="C7346" s="31">
        <v>1018.99</v>
      </c>
      <c r="D7346" s="31">
        <v>349.89640000000003</v>
      </c>
      <c r="E7346" s="31">
        <v>620.88080000000002</v>
      </c>
      <c r="F7346" s="31">
        <v>107.7171</v>
      </c>
      <c r="G7346" s="31">
        <v>424.20769999999999</v>
      </c>
      <c r="H7346" s="31">
        <v>7.9070390000000002</v>
      </c>
      <c r="I7346" s="31">
        <v>2772.38</v>
      </c>
      <c r="J7346" s="31">
        <v>4651.7780000000002</v>
      </c>
      <c r="K7346" s="31">
        <v>2950.643</v>
      </c>
      <c r="L7346" s="31">
        <v>246.97</v>
      </c>
      <c r="M7346" s="31">
        <v>233.9</v>
      </c>
      <c r="N7346" s="31">
        <v>215.85839999999999</v>
      </c>
      <c r="O7346" s="31">
        <v>75.148300000000006</v>
      </c>
      <c r="P7346" s="31">
        <v>100.9983</v>
      </c>
      <c r="Q7346" s="31">
        <v>3166.0976000000001</v>
      </c>
      <c r="R7346" s="31">
        <v>90</v>
      </c>
      <c r="S7346" s="31">
        <v>131.4092</v>
      </c>
    </row>
    <row r="7347" spans="1:19" x14ac:dyDescent="0.35">
      <c r="A7347" s="2">
        <v>43153</v>
      </c>
      <c r="B7347" s="31">
        <v>372.69069999999999</v>
      </c>
      <c r="C7347" s="31">
        <v>1027.4269999999999</v>
      </c>
      <c r="D7347" s="31">
        <v>355.65480000000002</v>
      </c>
      <c r="E7347" s="31">
        <v>624.68129999999996</v>
      </c>
      <c r="F7347" s="31">
        <v>107.76560000000001</v>
      </c>
      <c r="G7347" s="31">
        <v>423.29480000000001</v>
      </c>
      <c r="H7347" s="31">
        <v>7.8087920000000004</v>
      </c>
      <c r="I7347" s="31">
        <v>2773.3</v>
      </c>
      <c r="J7347" s="31">
        <v>4660.2439999999997</v>
      </c>
      <c r="K7347" s="31">
        <v>2955.297</v>
      </c>
      <c r="L7347" s="31">
        <v>248.13</v>
      </c>
      <c r="M7347" s="31">
        <v>235.15</v>
      </c>
      <c r="N7347" s="31">
        <v>216.7604</v>
      </c>
      <c r="O7347" s="31">
        <v>75.640299999999996</v>
      </c>
      <c r="P7347" s="31">
        <v>100.98350000000001</v>
      </c>
      <c r="Q7347" s="31">
        <v>3143.1750000000002</v>
      </c>
      <c r="R7347" s="31">
        <v>89.736000000000004</v>
      </c>
      <c r="S7347" s="31">
        <v>129.6677</v>
      </c>
    </row>
    <row r="7348" spans="1:19" x14ac:dyDescent="0.35">
      <c r="A7348" s="2">
        <v>43154</v>
      </c>
      <c r="B7348" s="31">
        <v>377.93349999999998</v>
      </c>
      <c r="C7348" s="31">
        <v>1042.5709999999999</v>
      </c>
      <c r="D7348" s="31">
        <v>358.98860000000002</v>
      </c>
      <c r="E7348" s="31">
        <v>618.74030000000005</v>
      </c>
      <c r="F7348" s="31">
        <v>107.5715</v>
      </c>
      <c r="G7348" s="31">
        <v>425.01920000000001</v>
      </c>
      <c r="H7348" s="31">
        <v>7.9834529999999999</v>
      </c>
      <c r="I7348" s="31">
        <v>2774.4029999999998</v>
      </c>
      <c r="J7348" s="31">
        <v>4672.5050000000001</v>
      </c>
      <c r="K7348" s="31">
        <v>2968.7020000000002</v>
      </c>
      <c r="L7348" s="31">
        <v>251.54</v>
      </c>
      <c r="M7348" s="31">
        <v>237.42</v>
      </c>
      <c r="N7348" s="31">
        <v>220.62389999999999</v>
      </c>
      <c r="O7348" s="31">
        <v>75.835899999999995</v>
      </c>
      <c r="P7348" s="31">
        <v>100.794</v>
      </c>
      <c r="Q7348" s="31">
        <v>3184.2159000000001</v>
      </c>
      <c r="R7348" s="31">
        <v>89.882999999999996</v>
      </c>
      <c r="S7348" s="31">
        <v>131.74860000000001</v>
      </c>
    </row>
    <row r="7349" spans="1:19" x14ac:dyDescent="0.35">
      <c r="A7349" s="2">
        <v>43157</v>
      </c>
      <c r="B7349" s="31">
        <v>379.34289999999999</v>
      </c>
      <c r="C7349" s="31">
        <v>1049.4880000000001</v>
      </c>
      <c r="D7349" s="31">
        <v>363.68619999999999</v>
      </c>
      <c r="E7349" s="31">
        <v>619.96349999999995</v>
      </c>
      <c r="F7349" s="31">
        <v>107.77370000000001</v>
      </c>
      <c r="G7349" s="31">
        <v>424.41059999999999</v>
      </c>
      <c r="H7349" s="31">
        <v>8.0598670000000006</v>
      </c>
      <c r="I7349" s="31">
        <v>2775.8739999999998</v>
      </c>
      <c r="J7349" s="31">
        <v>4676.1419999999998</v>
      </c>
      <c r="K7349" s="31">
        <v>2970.192</v>
      </c>
      <c r="L7349" s="31">
        <v>254.81</v>
      </c>
      <c r="M7349" s="31">
        <v>239.02</v>
      </c>
      <c r="N7349" s="31">
        <v>223.50550000000001</v>
      </c>
      <c r="O7349" s="31">
        <v>75.601699999999994</v>
      </c>
      <c r="P7349" s="31">
        <v>100.7093</v>
      </c>
      <c r="Q7349" s="31">
        <v>3196.1822999999999</v>
      </c>
      <c r="R7349" s="31">
        <v>89.852999999999994</v>
      </c>
      <c r="S7349" s="31">
        <v>132.98660000000001</v>
      </c>
    </row>
    <row r="7350" spans="1:19" x14ac:dyDescent="0.35">
      <c r="A7350" s="2">
        <v>43158</v>
      </c>
      <c r="B7350" s="31">
        <v>375.00209999999998</v>
      </c>
      <c r="C7350" s="31">
        <v>1039.7940000000001</v>
      </c>
      <c r="D7350" s="31">
        <v>361.11009999999999</v>
      </c>
      <c r="E7350" s="31">
        <v>612.05669999999998</v>
      </c>
      <c r="F7350" s="31">
        <v>106.6255</v>
      </c>
      <c r="G7350" s="31">
        <v>425.83069999999998</v>
      </c>
      <c r="H7350" s="31">
        <v>8.1035319999999995</v>
      </c>
      <c r="I7350" s="31">
        <v>2776.7939999999999</v>
      </c>
      <c r="J7350" s="31">
        <v>4658.2359999999999</v>
      </c>
      <c r="K7350" s="31">
        <v>2963.489</v>
      </c>
      <c r="L7350" s="31">
        <v>251.43</v>
      </c>
      <c r="M7350" s="31">
        <v>235.44</v>
      </c>
      <c r="N7350" s="31">
        <v>220.81549999999999</v>
      </c>
      <c r="O7350" s="31">
        <v>75.184100000000001</v>
      </c>
      <c r="P7350" s="31">
        <v>100.3135</v>
      </c>
      <c r="Q7350" s="31">
        <v>3173.2768000000001</v>
      </c>
      <c r="R7350" s="31">
        <v>90.355000000000004</v>
      </c>
      <c r="S7350" s="31">
        <v>131.38239999999999</v>
      </c>
    </row>
    <row r="7351" spans="1:19" x14ac:dyDescent="0.35">
      <c r="A7351" s="2">
        <v>43159</v>
      </c>
      <c r="B7351" s="31">
        <v>364.91109999999998</v>
      </c>
      <c r="C7351" s="31">
        <v>1008.511</v>
      </c>
      <c r="D7351" s="31">
        <v>350.8057</v>
      </c>
      <c r="E7351" s="31">
        <v>604.21540000000005</v>
      </c>
      <c r="F7351" s="31">
        <v>106.5689</v>
      </c>
      <c r="G7351" s="31">
        <v>428.26519999999999</v>
      </c>
      <c r="H7351" s="31">
        <v>8.0707830000000005</v>
      </c>
      <c r="I7351" s="31">
        <v>2775.1390000000001</v>
      </c>
      <c r="J7351" s="31">
        <v>4667.9589999999998</v>
      </c>
      <c r="K7351" s="31">
        <v>2967.9580000000001</v>
      </c>
      <c r="L7351" s="31">
        <v>248.41</v>
      </c>
      <c r="M7351" s="31">
        <v>231.3</v>
      </c>
      <c r="N7351" s="31">
        <v>219.1951</v>
      </c>
      <c r="O7351" s="31">
        <v>75.773600000000002</v>
      </c>
      <c r="P7351" s="31">
        <v>99.959100000000007</v>
      </c>
      <c r="Q7351" s="31">
        <v>3128.5266999999999</v>
      </c>
      <c r="R7351" s="31">
        <v>90.613</v>
      </c>
      <c r="S7351" s="31">
        <v>127.8013</v>
      </c>
    </row>
    <row r="7352" spans="1:19" x14ac:dyDescent="0.35">
      <c r="A7352" s="2">
        <v>43160</v>
      </c>
      <c r="B7352" s="31">
        <v>359.8374</v>
      </c>
      <c r="C7352" s="31">
        <v>993.73400000000004</v>
      </c>
      <c r="D7352" s="31">
        <v>341.41050000000001</v>
      </c>
      <c r="E7352" s="31">
        <v>603.36360000000002</v>
      </c>
      <c r="F7352" s="31">
        <v>105.5419</v>
      </c>
      <c r="G7352" s="31">
        <v>433.33699999999999</v>
      </c>
      <c r="H7352" s="31">
        <v>8.1872240000000005</v>
      </c>
      <c r="I7352" s="31">
        <v>2775.5059999999999</v>
      </c>
      <c r="J7352" s="31">
        <v>4689.8360000000002</v>
      </c>
      <c r="K7352" s="31">
        <v>2972.7979999999998</v>
      </c>
      <c r="L7352" s="31">
        <v>245.09</v>
      </c>
      <c r="M7352" s="31">
        <v>230.41</v>
      </c>
      <c r="N7352" s="31">
        <v>215.8664</v>
      </c>
      <c r="O7352" s="31">
        <v>75.501199999999997</v>
      </c>
      <c r="P7352" s="31">
        <v>99.787899999999993</v>
      </c>
      <c r="Q7352" s="31">
        <v>3120.8117000000002</v>
      </c>
      <c r="R7352" s="31">
        <v>90.323999999999998</v>
      </c>
      <c r="S7352" s="31">
        <v>128.8673</v>
      </c>
    </row>
    <row r="7353" spans="1:19" x14ac:dyDescent="0.35">
      <c r="A7353" s="2">
        <v>43161</v>
      </c>
      <c r="B7353" s="31">
        <v>362.88159999999999</v>
      </c>
      <c r="C7353" s="31">
        <v>996.35400000000004</v>
      </c>
      <c r="D7353" s="31">
        <v>342.47129999999999</v>
      </c>
      <c r="E7353" s="31">
        <v>601.31050000000005</v>
      </c>
      <c r="F7353" s="31">
        <v>107.0136</v>
      </c>
      <c r="G7353" s="31">
        <v>434.55419999999998</v>
      </c>
      <c r="H7353" s="31">
        <v>8.4164659999999998</v>
      </c>
      <c r="I7353" s="31">
        <v>2771.0929999999998</v>
      </c>
      <c r="J7353" s="31">
        <v>4673.4279999999999</v>
      </c>
      <c r="K7353" s="31">
        <v>2974.1019999999999</v>
      </c>
      <c r="L7353" s="31">
        <v>246.19</v>
      </c>
      <c r="M7353" s="31">
        <v>234.23</v>
      </c>
      <c r="N7353" s="31">
        <v>217.2713</v>
      </c>
      <c r="O7353" s="31">
        <v>76.631200000000007</v>
      </c>
      <c r="P7353" s="31">
        <v>100.8593</v>
      </c>
      <c r="Q7353" s="31">
        <v>3094.1151</v>
      </c>
      <c r="R7353" s="31">
        <v>89.935000000000002</v>
      </c>
      <c r="S7353" s="31">
        <v>126.373</v>
      </c>
    </row>
    <row r="7354" spans="1:19" x14ac:dyDescent="0.35">
      <c r="A7354" s="2">
        <v>43164</v>
      </c>
      <c r="B7354" s="31">
        <v>369.47739999999999</v>
      </c>
      <c r="C7354" s="31">
        <v>1013.908</v>
      </c>
      <c r="D7354" s="31">
        <v>347.92660000000001</v>
      </c>
      <c r="E7354" s="31">
        <v>602.18420000000003</v>
      </c>
      <c r="F7354" s="31">
        <v>106.7306</v>
      </c>
      <c r="G7354" s="31">
        <v>437.19159999999999</v>
      </c>
      <c r="H7354" s="31">
        <v>8.9004220000000007</v>
      </c>
      <c r="I7354" s="31">
        <v>2778.0810000000001</v>
      </c>
      <c r="J7354" s="31">
        <v>4667.3509999999997</v>
      </c>
      <c r="K7354" s="31">
        <v>2976.1109999999999</v>
      </c>
      <c r="L7354" s="31">
        <v>248.77</v>
      </c>
      <c r="M7354" s="31">
        <v>236.25</v>
      </c>
      <c r="N7354" s="31">
        <v>219.5942</v>
      </c>
      <c r="O7354" s="31">
        <v>76.363100000000003</v>
      </c>
      <c r="P7354" s="31">
        <v>100.9838</v>
      </c>
      <c r="Q7354" s="31">
        <v>3078.5129000000002</v>
      </c>
      <c r="R7354" s="31">
        <v>90.08</v>
      </c>
      <c r="S7354" s="31">
        <v>124.6238</v>
      </c>
    </row>
    <row r="7355" spans="1:19" x14ac:dyDescent="0.35">
      <c r="A7355" s="2">
        <v>43165</v>
      </c>
      <c r="B7355" s="31">
        <v>370.88679999999999</v>
      </c>
      <c r="C7355" s="31">
        <v>1012.965</v>
      </c>
      <c r="D7355" s="31">
        <v>347.77510000000001</v>
      </c>
      <c r="E7355" s="31">
        <v>610.24390000000005</v>
      </c>
      <c r="F7355" s="31">
        <v>107.9678</v>
      </c>
      <c r="G7355" s="31">
        <v>436.07580000000002</v>
      </c>
      <c r="H7355" s="31">
        <v>8.8822279999999996</v>
      </c>
      <c r="I7355" s="31">
        <v>2776.2420000000002</v>
      </c>
      <c r="J7355" s="31">
        <v>4667.3509999999997</v>
      </c>
      <c r="K7355" s="31">
        <v>2964.377</v>
      </c>
      <c r="L7355" s="31">
        <v>249.28</v>
      </c>
      <c r="M7355" s="31">
        <v>238.63</v>
      </c>
      <c r="N7355" s="31">
        <v>220.56</v>
      </c>
      <c r="O7355" s="31">
        <v>76.221000000000004</v>
      </c>
      <c r="P7355" s="31">
        <v>101.57250000000001</v>
      </c>
      <c r="Q7355" s="31">
        <v>3125.4508999999998</v>
      </c>
      <c r="R7355" s="31">
        <v>89.617999999999995</v>
      </c>
      <c r="S7355" s="31">
        <v>127.5425</v>
      </c>
    </row>
    <row r="7356" spans="1:19" x14ac:dyDescent="0.35">
      <c r="A7356" s="2">
        <v>43166</v>
      </c>
      <c r="B7356" s="31">
        <v>362.71249999999998</v>
      </c>
      <c r="C7356" s="31">
        <v>1001.018</v>
      </c>
      <c r="D7356" s="31">
        <v>347.62360000000001</v>
      </c>
      <c r="E7356" s="31">
        <v>605.41679999999997</v>
      </c>
      <c r="F7356" s="31">
        <v>107.3532</v>
      </c>
      <c r="G7356" s="31">
        <v>432.22120000000001</v>
      </c>
      <c r="H7356" s="31">
        <v>8.8895060000000008</v>
      </c>
      <c r="I7356" s="31">
        <v>2776.9780000000001</v>
      </c>
      <c r="J7356" s="31">
        <v>4667.3509999999997</v>
      </c>
      <c r="K7356" s="31">
        <v>2968.623</v>
      </c>
      <c r="L7356" s="31">
        <v>249.21</v>
      </c>
      <c r="M7356" s="31">
        <v>240.82</v>
      </c>
      <c r="N7356" s="31">
        <v>221.0949</v>
      </c>
      <c r="O7356" s="31">
        <v>76.242500000000007</v>
      </c>
      <c r="P7356" s="31">
        <v>101.58329999999999</v>
      </c>
      <c r="Q7356" s="31">
        <v>3113.4146999999998</v>
      </c>
      <c r="R7356" s="31">
        <v>89.637</v>
      </c>
      <c r="S7356" s="31">
        <v>126.2902</v>
      </c>
    </row>
    <row r="7357" spans="1:19" x14ac:dyDescent="0.35">
      <c r="A7357" s="2">
        <v>43167</v>
      </c>
      <c r="B7357" s="31">
        <v>358.6173</v>
      </c>
      <c r="C7357" s="31">
        <v>979.07799999999997</v>
      </c>
      <c r="D7357" s="31">
        <v>344.41129999999998</v>
      </c>
      <c r="E7357" s="31">
        <v>595.21159999999998</v>
      </c>
      <c r="F7357" s="31">
        <v>106.8781</v>
      </c>
      <c r="G7357" s="31">
        <v>431.714</v>
      </c>
      <c r="H7357" s="31">
        <v>9.0714439999999996</v>
      </c>
      <c r="I7357" s="31">
        <v>2775.92</v>
      </c>
      <c r="J7357" s="31">
        <v>4672.8209999999999</v>
      </c>
      <c r="K7357" s="31">
        <v>2976.1950000000002</v>
      </c>
      <c r="L7357" s="31">
        <v>250.67</v>
      </c>
      <c r="M7357" s="31">
        <v>240.86</v>
      </c>
      <c r="N7357" s="31">
        <v>222.6833</v>
      </c>
      <c r="O7357" s="31">
        <v>76.156499999999994</v>
      </c>
      <c r="P7357" s="31">
        <v>100.9605</v>
      </c>
      <c r="Q7357" s="31">
        <v>3129.2022999999999</v>
      </c>
      <c r="R7357" s="31">
        <v>90.179000000000002</v>
      </c>
      <c r="S7357" s="31">
        <v>127.9151</v>
      </c>
    </row>
    <row r="7358" spans="1:19" x14ac:dyDescent="0.35">
      <c r="A7358" s="2">
        <v>43168</v>
      </c>
      <c r="B7358" s="31">
        <v>369.11470000000003</v>
      </c>
      <c r="C7358" s="31">
        <v>997.952</v>
      </c>
      <c r="D7358" s="31">
        <v>349.01760000000002</v>
      </c>
      <c r="E7358" s="31">
        <v>606.60919999999999</v>
      </c>
      <c r="F7358" s="31">
        <v>107.0638</v>
      </c>
      <c r="G7358" s="31">
        <v>421.67180000000002</v>
      </c>
      <c r="H7358" s="31">
        <v>8.9695590000000003</v>
      </c>
      <c r="I7358" s="31">
        <v>2776.5639999999999</v>
      </c>
      <c r="J7358" s="31">
        <v>4667.3509999999997</v>
      </c>
      <c r="K7358" s="31">
        <v>2971.8409999999999</v>
      </c>
      <c r="L7358" s="31">
        <v>254.77</v>
      </c>
      <c r="M7358" s="31">
        <v>244.47</v>
      </c>
      <c r="N7358" s="31">
        <v>226.64259999999999</v>
      </c>
      <c r="O7358" s="31">
        <v>75.537700000000001</v>
      </c>
      <c r="P7358" s="31">
        <v>100.88120000000001</v>
      </c>
      <c r="Q7358" s="31">
        <v>3160.5037000000002</v>
      </c>
      <c r="R7358" s="31">
        <v>90.093000000000004</v>
      </c>
      <c r="S7358" s="31">
        <v>128.6189</v>
      </c>
    </row>
    <row r="7359" spans="1:19" x14ac:dyDescent="0.35">
      <c r="A7359" s="2">
        <v>43171</v>
      </c>
      <c r="B7359" s="31">
        <v>366.26830000000001</v>
      </c>
      <c r="C7359" s="31">
        <v>992.79700000000003</v>
      </c>
      <c r="D7359" s="31">
        <v>344.59350000000001</v>
      </c>
      <c r="E7359" s="31">
        <v>602.05759999999998</v>
      </c>
      <c r="F7359" s="31">
        <v>106.8057</v>
      </c>
      <c r="G7359" s="31">
        <v>422.38189999999997</v>
      </c>
      <c r="H7359" s="31">
        <v>9.2642989999999994</v>
      </c>
      <c r="I7359" s="31">
        <v>2776.15</v>
      </c>
      <c r="J7359" s="31">
        <v>4674.0360000000001</v>
      </c>
      <c r="K7359" s="31">
        <v>2977.3310000000001</v>
      </c>
      <c r="L7359" s="31">
        <v>254.79</v>
      </c>
      <c r="M7359" s="31">
        <v>245.18</v>
      </c>
      <c r="N7359" s="31">
        <v>227.9607</v>
      </c>
      <c r="O7359" s="31">
        <v>75.838700000000003</v>
      </c>
      <c r="P7359" s="31">
        <v>100.8673</v>
      </c>
      <c r="Q7359" s="31">
        <v>3199.4423999999999</v>
      </c>
      <c r="R7359" s="31">
        <v>89.894999999999996</v>
      </c>
      <c r="S7359" s="31">
        <v>131.38239999999999</v>
      </c>
    </row>
    <row r="7360" spans="1:19" x14ac:dyDescent="0.35">
      <c r="A7360" s="2">
        <v>43172</v>
      </c>
      <c r="B7360" s="31">
        <v>364.69749999999999</v>
      </c>
      <c r="C7360" s="31">
        <v>988.41</v>
      </c>
      <c r="D7360" s="31">
        <v>344.80549999999999</v>
      </c>
      <c r="E7360" s="31">
        <v>604.91489999999999</v>
      </c>
      <c r="F7360" s="31">
        <v>107.3133</v>
      </c>
      <c r="G7360" s="31">
        <v>425.52640000000002</v>
      </c>
      <c r="H7360" s="31">
        <v>9.2133559999999992</v>
      </c>
      <c r="I7360" s="31">
        <v>2775.7809999999999</v>
      </c>
      <c r="J7360" s="31">
        <v>4678.8969999999999</v>
      </c>
      <c r="K7360" s="31">
        <v>2981.1179999999999</v>
      </c>
      <c r="L7360" s="31">
        <v>253.31</v>
      </c>
      <c r="M7360" s="31">
        <v>244.42</v>
      </c>
      <c r="N7360" s="31">
        <v>225.34620000000001</v>
      </c>
      <c r="O7360" s="31">
        <v>75.753200000000007</v>
      </c>
      <c r="P7360" s="31">
        <v>101.5044</v>
      </c>
      <c r="Q7360" s="31">
        <v>3203.7647999999999</v>
      </c>
      <c r="R7360" s="31">
        <v>89.664000000000001</v>
      </c>
      <c r="S7360" s="31">
        <v>131.86879999999999</v>
      </c>
    </row>
    <row r="7361" spans="1:19" x14ac:dyDescent="0.35">
      <c r="A7361" s="2">
        <v>43173</v>
      </c>
      <c r="B7361" s="31">
        <v>366.05410000000001</v>
      </c>
      <c r="C7361" s="31">
        <v>1005.577</v>
      </c>
      <c r="D7361" s="31">
        <v>346.77409999999998</v>
      </c>
      <c r="E7361" s="31">
        <v>608.62159999999994</v>
      </c>
      <c r="F7361" s="31">
        <v>107.1845</v>
      </c>
      <c r="G7361" s="31">
        <v>418.83159999999998</v>
      </c>
      <c r="H7361" s="31">
        <v>9.3006860000000007</v>
      </c>
      <c r="I7361" s="31">
        <v>2775.7809999999999</v>
      </c>
      <c r="J7361" s="31">
        <v>4687.4049999999997</v>
      </c>
      <c r="K7361" s="31">
        <v>2990.0149999999999</v>
      </c>
      <c r="L7361" s="31">
        <v>251.59</v>
      </c>
      <c r="M7361" s="31">
        <v>242.54</v>
      </c>
      <c r="N7361" s="31">
        <v>224.5429</v>
      </c>
      <c r="O7361" s="31">
        <v>76.074100000000001</v>
      </c>
      <c r="P7361" s="31">
        <v>101.1913</v>
      </c>
      <c r="Q7361" s="31">
        <v>3190.5005999999998</v>
      </c>
      <c r="R7361" s="31">
        <v>89.703999999999994</v>
      </c>
      <c r="S7361" s="31">
        <v>131.13399999999999</v>
      </c>
    </row>
    <row r="7362" spans="1:19" x14ac:dyDescent="0.35">
      <c r="A7362" s="2">
        <v>43174</v>
      </c>
      <c r="B7362" s="31">
        <v>367.12810000000002</v>
      </c>
      <c r="C7362" s="31">
        <v>1006.357</v>
      </c>
      <c r="D7362" s="31">
        <v>348.59129999999999</v>
      </c>
      <c r="E7362" s="31">
        <v>602.53819999999996</v>
      </c>
      <c r="F7362" s="31">
        <v>106.5485</v>
      </c>
      <c r="G7362" s="31">
        <v>422.28039999999999</v>
      </c>
      <c r="H7362" s="31">
        <v>9.2279110000000006</v>
      </c>
      <c r="I7362" s="31">
        <v>2777.4389999999999</v>
      </c>
      <c r="J7362" s="31">
        <v>4685.5820000000003</v>
      </c>
      <c r="K7362" s="31">
        <v>2993.8020000000001</v>
      </c>
      <c r="L7362" s="31">
        <v>251.73</v>
      </c>
      <c r="M7362" s="31">
        <v>241.74</v>
      </c>
      <c r="N7362" s="31">
        <v>224.94059999999999</v>
      </c>
      <c r="O7362" s="31">
        <v>76.143699999999995</v>
      </c>
      <c r="P7362" s="31">
        <v>100.8476</v>
      </c>
      <c r="Q7362" s="31">
        <v>3184.0252</v>
      </c>
      <c r="R7362" s="31">
        <v>90.138999999999996</v>
      </c>
      <c r="S7362" s="31">
        <v>131.6515</v>
      </c>
    </row>
    <row r="7363" spans="1:19" x14ac:dyDescent="0.35">
      <c r="A7363" s="2">
        <v>43175</v>
      </c>
      <c r="B7363" s="31">
        <v>373.3458</v>
      </c>
      <c r="C7363" s="31">
        <v>1018.218</v>
      </c>
      <c r="D7363" s="31">
        <v>352.07420000000002</v>
      </c>
      <c r="E7363" s="31">
        <v>599.76909999999998</v>
      </c>
      <c r="F7363" s="31">
        <v>106.1057</v>
      </c>
      <c r="G7363" s="31">
        <v>425.83069999999998</v>
      </c>
      <c r="H7363" s="31">
        <v>9.1769680000000005</v>
      </c>
      <c r="I7363" s="31">
        <v>2779.4650000000001</v>
      </c>
      <c r="J7363" s="31">
        <v>4679.5050000000001</v>
      </c>
      <c r="K7363" s="31">
        <v>2994.748</v>
      </c>
      <c r="L7363" s="31">
        <v>251.78</v>
      </c>
      <c r="M7363" s="31">
        <v>242.97</v>
      </c>
      <c r="N7363" s="31">
        <v>224.0975</v>
      </c>
      <c r="O7363" s="31">
        <v>76.104799999999997</v>
      </c>
      <c r="P7363" s="31">
        <v>100.4932</v>
      </c>
      <c r="Q7363" s="31">
        <v>3175.9362000000001</v>
      </c>
      <c r="R7363" s="31">
        <v>90.233000000000004</v>
      </c>
      <c r="S7363" s="31">
        <v>130.89590000000001</v>
      </c>
    </row>
    <row r="7364" spans="1:19" x14ac:dyDescent="0.35">
      <c r="A7364" s="2">
        <v>43178</v>
      </c>
      <c r="B7364" s="31">
        <v>372.04570000000001</v>
      </c>
      <c r="C7364" s="31">
        <v>1007.918</v>
      </c>
      <c r="D7364" s="31">
        <v>354.34559999999999</v>
      </c>
      <c r="E7364" s="31">
        <v>596.65110000000004</v>
      </c>
      <c r="F7364" s="31">
        <v>106.54040000000001</v>
      </c>
      <c r="G7364" s="31">
        <v>414.87560000000002</v>
      </c>
      <c r="H7364" s="31">
        <v>8.8967829999999992</v>
      </c>
      <c r="I7364" s="31">
        <v>2779.8339999999998</v>
      </c>
      <c r="J7364" s="31">
        <v>4681.3280000000004</v>
      </c>
      <c r="K7364" s="31">
        <v>2995.5059999999999</v>
      </c>
      <c r="L7364" s="31">
        <v>248.74</v>
      </c>
      <c r="M7364" s="31">
        <v>240.91</v>
      </c>
      <c r="N7364" s="31">
        <v>219.96969999999999</v>
      </c>
      <c r="O7364" s="31">
        <v>76.284599999999998</v>
      </c>
      <c r="P7364" s="31">
        <v>100.88930000000001</v>
      </c>
      <c r="Q7364" s="31">
        <v>3150.5196000000001</v>
      </c>
      <c r="R7364" s="31">
        <v>89.765000000000001</v>
      </c>
      <c r="S7364" s="31">
        <v>130.44049999999999</v>
      </c>
    </row>
    <row r="7365" spans="1:19" x14ac:dyDescent="0.35">
      <c r="A7365" s="2">
        <v>43179</v>
      </c>
      <c r="B7365" s="31">
        <v>379.4504</v>
      </c>
      <c r="C7365" s="31">
        <v>1027.4780000000001</v>
      </c>
      <c r="D7365" s="31">
        <v>359.6456</v>
      </c>
      <c r="E7365" s="31">
        <v>588.10379999999998</v>
      </c>
      <c r="F7365" s="31">
        <v>106.0735</v>
      </c>
      <c r="G7365" s="31">
        <v>417.20859999999999</v>
      </c>
      <c r="H7365" s="31">
        <v>9.0241399999999992</v>
      </c>
      <c r="I7365" s="31">
        <v>2779.4650000000001</v>
      </c>
      <c r="J7365" s="31">
        <v>4669.7820000000002</v>
      </c>
      <c r="K7365" s="31">
        <v>2992.2869999999998</v>
      </c>
      <c r="L7365" s="31">
        <v>248.81</v>
      </c>
      <c r="M7365" s="31">
        <v>240.77</v>
      </c>
      <c r="N7365" s="31">
        <v>220.07310000000001</v>
      </c>
      <c r="O7365" s="31">
        <v>75.857100000000003</v>
      </c>
      <c r="P7365" s="31">
        <v>100.4003</v>
      </c>
      <c r="Q7365" s="31">
        <v>3167.3425999999999</v>
      </c>
      <c r="R7365" s="31">
        <v>90.370999999999995</v>
      </c>
      <c r="S7365" s="31">
        <v>130.55439999999999</v>
      </c>
    </row>
    <row r="7366" spans="1:19" x14ac:dyDescent="0.35">
      <c r="A7366" s="2">
        <v>43180</v>
      </c>
      <c r="B7366" s="31">
        <v>390.4162</v>
      </c>
      <c r="C7366" s="31">
        <v>1051.98</v>
      </c>
      <c r="D7366" s="31">
        <v>369.94279999999998</v>
      </c>
      <c r="E7366" s="31">
        <v>591.63610000000006</v>
      </c>
      <c r="F7366" s="31">
        <v>106.8544</v>
      </c>
      <c r="G7366" s="31">
        <v>417.81720000000001</v>
      </c>
      <c r="H7366" s="31">
        <v>9.1842459999999999</v>
      </c>
      <c r="I7366" s="31">
        <v>2779.4650000000001</v>
      </c>
      <c r="J7366" s="31">
        <v>4664.3130000000001</v>
      </c>
      <c r="K7366" s="31">
        <v>2988.88</v>
      </c>
      <c r="L7366" s="31">
        <v>248.33</v>
      </c>
      <c r="M7366" s="31">
        <v>241.9</v>
      </c>
      <c r="N7366" s="31">
        <v>219.00729999999999</v>
      </c>
      <c r="O7366" s="31">
        <v>75.91</v>
      </c>
      <c r="P7366" s="31">
        <v>100.34910000000001</v>
      </c>
      <c r="Q7366" s="31">
        <v>3166.6116999999999</v>
      </c>
      <c r="R7366" s="31">
        <v>89.783000000000001</v>
      </c>
      <c r="S7366" s="31">
        <v>129.37450000000001</v>
      </c>
    </row>
    <row r="7367" spans="1:19" x14ac:dyDescent="0.35">
      <c r="A7367" s="2">
        <v>43181</v>
      </c>
      <c r="B7367" s="31">
        <v>386.51600000000002</v>
      </c>
      <c r="C7367" s="31">
        <v>1049.7429999999999</v>
      </c>
      <c r="D7367" s="31">
        <v>367.82279999999997</v>
      </c>
      <c r="E7367" s="31">
        <v>582.95799999999997</v>
      </c>
      <c r="F7367" s="31">
        <v>107.32940000000001</v>
      </c>
      <c r="G7367" s="31">
        <v>417.81720000000001</v>
      </c>
      <c r="H7367" s="31">
        <v>9.2242719999999991</v>
      </c>
      <c r="I7367" s="31">
        <v>2780.018</v>
      </c>
      <c r="J7367" s="31">
        <v>4686.1890000000003</v>
      </c>
      <c r="K7367" s="31">
        <v>3009.3249999999998</v>
      </c>
      <c r="L7367" s="31">
        <v>241.48</v>
      </c>
      <c r="M7367" s="31">
        <v>235.76</v>
      </c>
      <c r="N7367" s="31">
        <v>212.899</v>
      </c>
      <c r="O7367" s="31">
        <v>76.607100000000003</v>
      </c>
      <c r="P7367" s="31">
        <v>100.6658</v>
      </c>
      <c r="Q7367" s="31">
        <v>3132.9783000000002</v>
      </c>
      <c r="R7367" s="31">
        <v>89.856999999999999</v>
      </c>
      <c r="S7367" s="31">
        <v>128.82599999999999</v>
      </c>
    </row>
    <row r="7368" spans="1:19" x14ac:dyDescent="0.35">
      <c r="A7368" s="2">
        <v>43182</v>
      </c>
      <c r="B7368" s="31">
        <v>394.59899999999999</v>
      </c>
      <c r="C7368" s="31">
        <v>1062.02</v>
      </c>
      <c r="D7368" s="31">
        <v>370.39710000000002</v>
      </c>
      <c r="E7368" s="31">
        <v>579.97080000000005</v>
      </c>
      <c r="F7368" s="31">
        <v>109.1408</v>
      </c>
      <c r="G7368" s="31">
        <v>417.20859999999999</v>
      </c>
      <c r="H7368" s="31">
        <v>9.5153730000000003</v>
      </c>
      <c r="I7368" s="31">
        <v>2781.6759999999999</v>
      </c>
      <c r="J7368" s="31">
        <v>4689.8360000000002</v>
      </c>
      <c r="K7368" s="31">
        <v>3007.6219999999998</v>
      </c>
      <c r="L7368" s="31">
        <v>237.32</v>
      </c>
      <c r="M7368" s="31">
        <v>231.87</v>
      </c>
      <c r="N7368" s="31">
        <v>208.51669999999999</v>
      </c>
      <c r="O7368" s="31">
        <v>76.944900000000004</v>
      </c>
      <c r="P7368" s="31">
        <v>101.0835</v>
      </c>
      <c r="Q7368" s="31">
        <v>3068.4405999999999</v>
      </c>
      <c r="R7368" s="31">
        <v>89.436000000000007</v>
      </c>
      <c r="S7368" s="31">
        <v>125.1112</v>
      </c>
    </row>
    <row r="7369" spans="1:19" x14ac:dyDescent="0.35">
      <c r="A7369" s="2">
        <v>43185</v>
      </c>
      <c r="B7369" s="31">
        <v>392.95979999999997</v>
      </c>
      <c r="C7369" s="31">
        <v>1050.991</v>
      </c>
      <c r="D7369" s="31">
        <v>371.1542</v>
      </c>
      <c r="E7369" s="31">
        <v>574.69420000000002</v>
      </c>
      <c r="F7369" s="31">
        <v>109.5594</v>
      </c>
      <c r="G7369" s="31">
        <v>416.09280000000001</v>
      </c>
      <c r="H7369" s="31">
        <v>9.5663160000000005</v>
      </c>
      <c r="I7369" s="31">
        <v>2781.123</v>
      </c>
      <c r="J7369" s="31">
        <v>4684.366</v>
      </c>
      <c r="K7369" s="31">
        <v>3008.7570000000001</v>
      </c>
      <c r="L7369" s="31">
        <v>242.96</v>
      </c>
      <c r="M7369" s="31">
        <v>236.09</v>
      </c>
      <c r="N7369" s="31">
        <v>215.49189999999999</v>
      </c>
      <c r="O7369" s="31">
        <v>76.802499999999995</v>
      </c>
      <c r="P7369" s="31">
        <v>101.7397</v>
      </c>
      <c r="Q7369" s="31">
        <v>3094.7485000000001</v>
      </c>
      <c r="R7369" s="31">
        <v>89.027000000000001</v>
      </c>
      <c r="S7369" s="31">
        <v>126.18510000000001</v>
      </c>
    </row>
    <row r="7370" spans="1:19" x14ac:dyDescent="0.35">
      <c r="A7370" s="2">
        <v>43186</v>
      </c>
      <c r="B7370" s="31">
        <v>392.6207</v>
      </c>
      <c r="C7370" s="31">
        <v>1051.355</v>
      </c>
      <c r="D7370" s="31">
        <v>373.87990000000002</v>
      </c>
      <c r="E7370" s="31">
        <v>578.74980000000005</v>
      </c>
      <c r="F7370" s="31">
        <v>108.5128</v>
      </c>
      <c r="G7370" s="31">
        <v>413.6583</v>
      </c>
      <c r="H7370" s="31">
        <v>9.2934090000000005</v>
      </c>
      <c r="I7370" s="31">
        <v>2779.0970000000002</v>
      </c>
      <c r="J7370" s="31">
        <v>4701.3810000000003</v>
      </c>
      <c r="K7370" s="31">
        <v>3014.4369999999999</v>
      </c>
      <c r="L7370" s="31">
        <v>238.96</v>
      </c>
      <c r="M7370" s="31">
        <v>231.92</v>
      </c>
      <c r="N7370" s="31">
        <v>208.73939999999999</v>
      </c>
      <c r="O7370" s="31">
        <v>76.271299999999997</v>
      </c>
      <c r="P7370" s="31">
        <v>101.3421</v>
      </c>
      <c r="Q7370" s="31">
        <v>3102.7015000000001</v>
      </c>
      <c r="R7370" s="31">
        <v>89.372</v>
      </c>
      <c r="S7370" s="31">
        <v>127.414</v>
      </c>
    </row>
    <row r="7371" spans="1:19" x14ac:dyDescent="0.35">
      <c r="A7371" s="2">
        <v>43187</v>
      </c>
      <c r="B7371" s="31">
        <v>388.66399999999999</v>
      </c>
      <c r="C7371" s="31">
        <v>1050.4190000000001</v>
      </c>
      <c r="D7371" s="31">
        <v>373.27420000000001</v>
      </c>
      <c r="E7371" s="31">
        <v>580.25429999999994</v>
      </c>
      <c r="F7371" s="31">
        <v>107.0718</v>
      </c>
      <c r="G7371" s="31">
        <v>413.04969999999997</v>
      </c>
      <c r="H7371" s="31">
        <v>9.4498759999999997</v>
      </c>
      <c r="I7371" s="31">
        <v>2779.2809999999999</v>
      </c>
      <c r="J7371" s="31">
        <v>4701.3810000000003</v>
      </c>
      <c r="K7371" s="31">
        <v>3015.951</v>
      </c>
      <c r="L7371" s="31">
        <v>238.21</v>
      </c>
      <c r="M7371" s="31">
        <v>231.72</v>
      </c>
      <c r="N7371" s="31">
        <v>206.06700000000001</v>
      </c>
      <c r="O7371" s="31">
        <v>75.942700000000002</v>
      </c>
      <c r="P7371" s="31">
        <v>100.935</v>
      </c>
      <c r="Q7371" s="31">
        <v>3043.9346</v>
      </c>
      <c r="R7371" s="31">
        <v>90.058000000000007</v>
      </c>
      <c r="S7371" s="31">
        <v>124.44589999999999</v>
      </c>
    </row>
    <row r="7372" spans="1:19" x14ac:dyDescent="0.35">
      <c r="A7372" s="2">
        <v>43188</v>
      </c>
      <c r="B7372" s="31">
        <v>391.94240000000002</v>
      </c>
      <c r="C7372" s="31">
        <v>1051.1469999999999</v>
      </c>
      <c r="D7372" s="31">
        <v>374.33420000000001</v>
      </c>
      <c r="E7372" s="31">
        <v>584.50609999999995</v>
      </c>
      <c r="F7372" s="31">
        <v>106.8544</v>
      </c>
      <c r="G7372" s="31">
        <v>423.90339999999998</v>
      </c>
      <c r="H7372" s="31">
        <v>9.3006869999999999</v>
      </c>
      <c r="I7372" s="31">
        <v>2779.0970000000002</v>
      </c>
      <c r="J7372" s="31">
        <v>4710.4970000000003</v>
      </c>
      <c r="K7372" s="31">
        <v>3018.223</v>
      </c>
      <c r="L7372" s="31">
        <v>241.45</v>
      </c>
      <c r="M7372" s="31">
        <v>233.83</v>
      </c>
      <c r="N7372" s="31">
        <v>209.78129999999999</v>
      </c>
      <c r="O7372" s="31">
        <v>75.829700000000003</v>
      </c>
      <c r="P7372" s="31">
        <v>100.5001</v>
      </c>
      <c r="Q7372" s="31">
        <v>3062.4285</v>
      </c>
      <c r="R7372" s="31">
        <v>90.150999999999996</v>
      </c>
      <c r="S7372" s="31">
        <v>124.58029999999999</v>
      </c>
    </row>
    <row r="7373" spans="1:19" x14ac:dyDescent="0.35">
      <c r="A7373" s="2">
        <v>43189</v>
      </c>
      <c r="B7373" s="31">
        <v>391.94240000000002</v>
      </c>
      <c r="C7373" s="31">
        <v>1051.1469999999999</v>
      </c>
      <c r="D7373" s="31">
        <v>374.33420000000001</v>
      </c>
      <c r="E7373" s="31">
        <v>584.50609999999995</v>
      </c>
      <c r="F7373" s="31">
        <v>106.8544</v>
      </c>
      <c r="G7373" s="31">
        <v>423.90339999999998</v>
      </c>
      <c r="H7373" s="31">
        <v>9.3006869999999999</v>
      </c>
      <c r="I7373" s="31">
        <v>2777.623</v>
      </c>
      <c r="J7373" s="31">
        <v>4710.4970000000003</v>
      </c>
      <c r="K7373" s="31">
        <v>3018.223</v>
      </c>
      <c r="L7373" s="31">
        <v>241.45</v>
      </c>
      <c r="M7373" s="31">
        <v>233.83</v>
      </c>
      <c r="N7373" s="31">
        <v>209.78129999999999</v>
      </c>
      <c r="O7373" s="31">
        <v>75.829700000000003</v>
      </c>
      <c r="P7373" s="31">
        <v>100.5001</v>
      </c>
      <c r="Q7373" s="31">
        <v>3066.4861999999998</v>
      </c>
      <c r="R7373" s="31">
        <v>89.974000000000004</v>
      </c>
      <c r="S7373" s="31">
        <v>124.58029999999999</v>
      </c>
    </row>
    <row r="7374" spans="1:19" x14ac:dyDescent="0.35">
      <c r="A7374" s="2">
        <v>43192</v>
      </c>
      <c r="B7374" s="31">
        <v>382.33319999999998</v>
      </c>
      <c r="C7374" s="31">
        <v>1022.795</v>
      </c>
      <c r="D7374" s="31">
        <v>370.0942</v>
      </c>
      <c r="E7374" s="31">
        <v>584.50609999999995</v>
      </c>
      <c r="F7374" s="31">
        <v>108.4323</v>
      </c>
      <c r="G7374" s="31">
        <v>420.15019999999998</v>
      </c>
      <c r="H7374" s="31">
        <v>9.5881500000000006</v>
      </c>
      <c r="I7374" s="31">
        <v>2778.36</v>
      </c>
      <c r="J7374" s="31">
        <v>4715.3580000000002</v>
      </c>
      <c r="K7374" s="31">
        <v>3018.223</v>
      </c>
      <c r="L7374" s="31">
        <v>235.24</v>
      </c>
      <c r="M7374" s="31">
        <v>227.79</v>
      </c>
      <c r="N7374" s="31">
        <v>203.3946</v>
      </c>
      <c r="O7374" s="31">
        <v>75.829700000000003</v>
      </c>
      <c r="P7374" s="31">
        <v>100.5001</v>
      </c>
      <c r="Q7374" s="31">
        <v>3062.5464999999999</v>
      </c>
      <c r="R7374" s="31">
        <v>90.052000000000007</v>
      </c>
      <c r="S7374" s="31">
        <v>124.58029999999999</v>
      </c>
    </row>
    <row r="7375" spans="1:19" x14ac:dyDescent="0.35">
      <c r="A7375" s="2">
        <v>43193</v>
      </c>
      <c r="B7375" s="31">
        <v>385.04640000000001</v>
      </c>
      <c r="C7375" s="31">
        <v>1026.9570000000001</v>
      </c>
      <c r="D7375" s="31">
        <v>369.94279999999998</v>
      </c>
      <c r="E7375" s="31">
        <v>591.52710000000002</v>
      </c>
      <c r="F7375" s="31">
        <v>107.65949999999999</v>
      </c>
      <c r="G7375" s="31">
        <v>421.16460000000001</v>
      </c>
      <c r="H7375" s="31">
        <v>9.089639</v>
      </c>
      <c r="I7375" s="31">
        <v>2781.3069999999998</v>
      </c>
      <c r="J7375" s="31">
        <v>4698.951</v>
      </c>
      <c r="K7375" s="31">
        <v>3015.7620000000002</v>
      </c>
      <c r="L7375" s="31">
        <v>238.74</v>
      </c>
      <c r="M7375" s="31">
        <v>231.15</v>
      </c>
      <c r="N7375" s="31">
        <v>205.8125</v>
      </c>
      <c r="O7375" s="31">
        <v>75.6648</v>
      </c>
      <c r="P7375" s="31">
        <v>100.2928</v>
      </c>
      <c r="Q7375" s="31">
        <v>3064.3917000000001</v>
      </c>
      <c r="R7375" s="31">
        <v>90.2</v>
      </c>
      <c r="S7375" s="31">
        <v>125.6249</v>
      </c>
    </row>
    <row r="7376" spans="1:19" x14ac:dyDescent="0.35">
      <c r="A7376" s="2">
        <v>43194</v>
      </c>
      <c r="B7376" s="31">
        <v>384.4812</v>
      </c>
      <c r="C7376" s="31">
        <v>1028.3620000000001</v>
      </c>
      <c r="D7376" s="31">
        <v>367.51990000000001</v>
      </c>
      <c r="E7376" s="31">
        <v>585.20389999999998</v>
      </c>
      <c r="F7376" s="31">
        <v>107.893</v>
      </c>
      <c r="G7376" s="31">
        <v>411.93389999999999</v>
      </c>
      <c r="H7376" s="31">
        <v>9.0059470000000008</v>
      </c>
      <c r="I7376" s="31">
        <v>2780.5709999999999</v>
      </c>
      <c r="J7376" s="31">
        <v>4698.3429999999998</v>
      </c>
      <c r="K7376" s="31">
        <v>3018.98</v>
      </c>
      <c r="L7376" s="31">
        <v>241.82</v>
      </c>
      <c r="M7376" s="31">
        <v>234.39</v>
      </c>
      <c r="N7376" s="31">
        <v>209.41540000000001</v>
      </c>
      <c r="O7376" s="31">
        <v>75.676100000000005</v>
      </c>
      <c r="P7376" s="31">
        <v>100.4923</v>
      </c>
      <c r="Q7376" s="31">
        <v>3026.6806000000001</v>
      </c>
      <c r="R7376" s="31">
        <v>90.141999999999996</v>
      </c>
      <c r="S7376" s="31">
        <v>122.87390000000001</v>
      </c>
    </row>
    <row r="7377" spans="1:19" x14ac:dyDescent="0.35">
      <c r="A7377" s="2">
        <v>43195</v>
      </c>
      <c r="B7377" s="31">
        <v>386.23349999999999</v>
      </c>
      <c r="C7377" s="31">
        <v>1030.8589999999999</v>
      </c>
      <c r="D7377" s="31">
        <v>367.36849999999998</v>
      </c>
      <c r="E7377" s="31">
        <v>593.09699999999998</v>
      </c>
      <c r="F7377" s="31">
        <v>106.9511</v>
      </c>
      <c r="G7377" s="31">
        <v>418.42579999999998</v>
      </c>
      <c r="H7377" s="31">
        <v>9.1260259999999995</v>
      </c>
      <c r="I7377" s="31">
        <v>2779.2809999999999</v>
      </c>
      <c r="J7377" s="31">
        <v>4688.0119999999997</v>
      </c>
      <c r="K7377" s="31">
        <v>3012.165</v>
      </c>
      <c r="L7377" s="31">
        <v>243.17</v>
      </c>
      <c r="M7377" s="31">
        <v>235.73</v>
      </c>
      <c r="N7377" s="31">
        <v>209.98009999999999</v>
      </c>
      <c r="O7377" s="31">
        <v>75.013199999999998</v>
      </c>
      <c r="P7377" s="31">
        <v>99.893000000000001</v>
      </c>
      <c r="Q7377" s="31">
        <v>3054.9976999999999</v>
      </c>
      <c r="R7377" s="31">
        <v>90.46</v>
      </c>
      <c r="S7377" s="31">
        <v>122.87390000000001</v>
      </c>
    </row>
    <row r="7378" spans="1:19" x14ac:dyDescent="0.35">
      <c r="A7378" s="2">
        <v>43196</v>
      </c>
      <c r="B7378" s="31">
        <v>379.33749999999998</v>
      </c>
      <c r="C7378" s="31">
        <v>1016.865</v>
      </c>
      <c r="D7378" s="31">
        <v>364.03699999999998</v>
      </c>
      <c r="E7378" s="31">
        <v>588.71429999999998</v>
      </c>
      <c r="F7378" s="31">
        <v>107.5629</v>
      </c>
      <c r="G7378" s="31">
        <v>419.4402</v>
      </c>
      <c r="H7378" s="31">
        <v>8.9258939999999996</v>
      </c>
      <c r="I7378" s="31">
        <v>2779.0970000000002</v>
      </c>
      <c r="J7378" s="31">
        <v>4705.6350000000002</v>
      </c>
      <c r="K7378" s="31">
        <v>3019.5479999999998</v>
      </c>
      <c r="L7378" s="31">
        <v>238.05</v>
      </c>
      <c r="M7378" s="31">
        <v>231.41</v>
      </c>
      <c r="N7378" s="31">
        <v>205.35120000000001</v>
      </c>
      <c r="O7378" s="31">
        <v>75.253299999999996</v>
      </c>
      <c r="P7378" s="31">
        <v>100.1545</v>
      </c>
      <c r="Q7378" s="31">
        <v>3043.0572000000002</v>
      </c>
      <c r="R7378" s="31">
        <v>90.108000000000004</v>
      </c>
      <c r="S7378" s="31">
        <v>123.7323</v>
      </c>
    </row>
    <row r="7379" spans="1:19" x14ac:dyDescent="0.35">
      <c r="A7379" s="2">
        <v>43199</v>
      </c>
      <c r="B7379" s="31">
        <v>388.00819999999999</v>
      </c>
      <c r="C7379" s="31">
        <v>1032.1120000000001</v>
      </c>
      <c r="D7379" s="31">
        <v>370.34379999999999</v>
      </c>
      <c r="E7379" s="31">
        <v>593.93209999999999</v>
      </c>
      <c r="F7379" s="31">
        <v>107.8849</v>
      </c>
      <c r="G7379" s="31">
        <v>424.76440000000002</v>
      </c>
      <c r="H7379" s="31">
        <v>9.1078919999999997</v>
      </c>
      <c r="I7379" s="31">
        <v>2780.018</v>
      </c>
      <c r="J7379" s="31">
        <v>4701.3810000000003</v>
      </c>
      <c r="K7379" s="31">
        <v>3015.7620000000002</v>
      </c>
      <c r="L7379" s="31">
        <v>239.26</v>
      </c>
      <c r="M7379" s="31">
        <v>232.04</v>
      </c>
      <c r="N7379" s="31">
        <v>206.6953</v>
      </c>
      <c r="O7379" s="31">
        <v>75.297499999999999</v>
      </c>
      <c r="P7379" s="31">
        <v>100.55029999999999</v>
      </c>
      <c r="Q7379" s="31">
        <v>3045.5079999999998</v>
      </c>
      <c r="R7379" s="31">
        <v>89.837999999999994</v>
      </c>
      <c r="S7379" s="31">
        <v>124.90089999999999</v>
      </c>
    </row>
    <row r="7380" spans="1:19" x14ac:dyDescent="0.35">
      <c r="A7380" s="2">
        <v>43200</v>
      </c>
      <c r="B7380" s="31">
        <v>401.21350000000001</v>
      </c>
      <c r="C7380" s="31">
        <v>1061.172</v>
      </c>
      <c r="D7380" s="31">
        <v>379.02710000000002</v>
      </c>
      <c r="E7380" s="31">
        <v>604.05380000000002</v>
      </c>
      <c r="F7380" s="31">
        <v>108.3518</v>
      </c>
      <c r="G7380" s="31">
        <v>425.93619999999999</v>
      </c>
      <c r="H7380" s="31">
        <v>9.0479529999999997</v>
      </c>
      <c r="I7380" s="31">
        <v>2781.3069999999998</v>
      </c>
      <c r="J7380" s="31">
        <v>4695.9120000000003</v>
      </c>
      <c r="K7380" s="31">
        <v>3011.029</v>
      </c>
      <c r="L7380" s="31">
        <v>242.55</v>
      </c>
      <c r="M7380" s="31">
        <v>236.01</v>
      </c>
      <c r="N7380" s="31">
        <v>210.74359999999999</v>
      </c>
      <c r="O7380" s="31">
        <v>75.197599999999994</v>
      </c>
      <c r="P7380" s="31">
        <v>100.86199999999999</v>
      </c>
      <c r="Q7380" s="31">
        <v>3077.5378000000001</v>
      </c>
      <c r="R7380" s="31">
        <v>89.587000000000003</v>
      </c>
      <c r="S7380" s="31">
        <v>127.6105</v>
      </c>
    </row>
    <row r="7381" spans="1:19" x14ac:dyDescent="0.35">
      <c r="A7381" s="2">
        <v>43201</v>
      </c>
      <c r="B7381" s="31">
        <v>407.07260000000002</v>
      </c>
      <c r="C7381" s="31">
        <v>1075.2380000000001</v>
      </c>
      <c r="D7381" s="31">
        <v>389.76</v>
      </c>
      <c r="E7381" s="31">
        <v>604.38919999999996</v>
      </c>
      <c r="F7381" s="31">
        <v>109.48690000000001</v>
      </c>
      <c r="G7381" s="31">
        <v>425.21030000000002</v>
      </c>
      <c r="H7381" s="31">
        <v>9.237247</v>
      </c>
      <c r="I7381" s="31">
        <v>2781.6759999999999</v>
      </c>
      <c r="J7381" s="31">
        <v>4698.951</v>
      </c>
      <c r="K7381" s="31">
        <v>3019.5479999999998</v>
      </c>
      <c r="L7381" s="31">
        <v>241.27</v>
      </c>
      <c r="M7381" s="31">
        <v>236.48</v>
      </c>
      <c r="N7381" s="31">
        <v>209.7415</v>
      </c>
      <c r="O7381" s="31">
        <v>75.516599999999997</v>
      </c>
      <c r="P7381" s="31">
        <v>101.1369</v>
      </c>
      <c r="Q7381" s="31">
        <v>3078.5639999999999</v>
      </c>
      <c r="R7381" s="31">
        <v>89.567999999999998</v>
      </c>
      <c r="S7381" s="31">
        <v>127.352</v>
      </c>
    </row>
    <row r="7382" spans="1:19" x14ac:dyDescent="0.35">
      <c r="A7382" s="2">
        <v>43202</v>
      </c>
      <c r="B7382" s="31">
        <v>406.75409999999999</v>
      </c>
      <c r="C7382" s="31">
        <v>1068.8969999999999</v>
      </c>
      <c r="D7382" s="31">
        <v>384.91730000000001</v>
      </c>
      <c r="E7382" s="31">
        <v>593.0693</v>
      </c>
      <c r="F7382" s="31">
        <v>108.02979999999999</v>
      </c>
      <c r="G7382" s="31">
        <v>430.44220000000001</v>
      </c>
      <c r="H7382" s="31">
        <v>9.1877119999999994</v>
      </c>
      <c r="I7382" s="31">
        <v>2780.9389999999999</v>
      </c>
      <c r="J7382" s="31">
        <v>4684.366</v>
      </c>
      <c r="K7382" s="31">
        <v>3015.5729999999999</v>
      </c>
      <c r="L7382" s="31">
        <v>243.37</v>
      </c>
      <c r="M7382" s="31">
        <v>238.12</v>
      </c>
      <c r="N7382" s="31">
        <v>212.22300000000001</v>
      </c>
      <c r="O7382" s="31">
        <v>75.109700000000004</v>
      </c>
      <c r="P7382" s="31">
        <v>100.57</v>
      </c>
      <c r="Q7382" s="31">
        <v>3081.9753000000001</v>
      </c>
      <c r="R7382" s="31">
        <v>89.751000000000005</v>
      </c>
      <c r="S7382" s="31">
        <v>126.8762</v>
      </c>
    </row>
    <row r="7383" spans="1:19" x14ac:dyDescent="0.35">
      <c r="A7383" s="2">
        <v>43203</v>
      </c>
      <c r="B7383" s="31">
        <v>409.77339999999998</v>
      </c>
      <c r="C7383" s="31">
        <v>1074.873</v>
      </c>
      <c r="D7383" s="31">
        <v>388.88389999999998</v>
      </c>
      <c r="E7383" s="31">
        <v>593.76559999999995</v>
      </c>
      <c r="F7383" s="31">
        <v>108.5128</v>
      </c>
      <c r="G7383" s="31">
        <v>427.7312</v>
      </c>
      <c r="H7383" s="31">
        <v>9.2307120000000005</v>
      </c>
      <c r="I7383" s="31">
        <v>2779.8339999999998</v>
      </c>
      <c r="J7383" s="31">
        <v>4684.9740000000002</v>
      </c>
      <c r="K7383" s="31">
        <v>3016.5189999999998</v>
      </c>
      <c r="L7383" s="31">
        <v>242.76</v>
      </c>
      <c r="M7383" s="31">
        <v>237.12</v>
      </c>
      <c r="N7383" s="31">
        <v>211.26859999999999</v>
      </c>
      <c r="O7383" s="31">
        <v>74.931700000000006</v>
      </c>
      <c r="P7383" s="31">
        <v>100.64</v>
      </c>
      <c r="Q7383" s="31">
        <v>3064.3217</v>
      </c>
      <c r="R7383" s="31">
        <v>89.8</v>
      </c>
      <c r="S7383" s="31">
        <v>127.1555</v>
      </c>
    </row>
    <row r="7384" spans="1:19" x14ac:dyDescent="0.35">
      <c r="A7384" s="2">
        <v>43206</v>
      </c>
      <c r="B7384" s="31">
        <v>403.3929</v>
      </c>
      <c r="C7384" s="31">
        <v>1062.298</v>
      </c>
      <c r="D7384" s="31">
        <v>383.69670000000002</v>
      </c>
      <c r="E7384" s="31">
        <v>600.51120000000003</v>
      </c>
      <c r="F7384" s="31">
        <v>108.73820000000001</v>
      </c>
      <c r="G7384" s="31">
        <v>423.01209999999998</v>
      </c>
      <c r="H7384" s="31">
        <v>9.6893809999999991</v>
      </c>
      <c r="I7384" s="31">
        <v>2779.4650000000001</v>
      </c>
      <c r="J7384" s="31">
        <v>4684.366</v>
      </c>
      <c r="K7384" s="31">
        <v>3012.922</v>
      </c>
      <c r="L7384" s="31">
        <v>244.99</v>
      </c>
      <c r="M7384" s="31">
        <v>239.2</v>
      </c>
      <c r="N7384" s="31">
        <v>213.53530000000001</v>
      </c>
      <c r="O7384" s="31">
        <v>75.111400000000003</v>
      </c>
      <c r="P7384" s="31">
        <v>100.9529</v>
      </c>
      <c r="Q7384" s="31">
        <v>3045.9902000000002</v>
      </c>
      <c r="R7384" s="31">
        <v>89.424999999999997</v>
      </c>
      <c r="S7384" s="31">
        <v>123.6495</v>
      </c>
    </row>
    <row r="7385" spans="1:19" x14ac:dyDescent="0.35">
      <c r="A7385" s="2">
        <v>43207</v>
      </c>
      <c r="B7385" s="31">
        <v>404.30439999999999</v>
      </c>
      <c r="C7385" s="31">
        <v>1063.5450000000001</v>
      </c>
      <c r="D7385" s="31">
        <v>381.25569999999999</v>
      </c>
      <c r="E7385" s="31">
        <v>597.48659999999995</v>
      </c>
      <c r="F7385" s="31">
        <v>108.6416</v>
      </c>
      <c r="G7385" s="31">
        <v>424.61860000000001</v>
      </c>
      <c r="H7385" s="31">
        <v>9.6893809999999991</v>
      </c>
      <c r="I7385" s="31">
        <v>2779.2809999999999</v>
      </c>
      <c r="J7385" s="31">
        <v>4688.0119999999997</v>
      </c>
      <c r="K7385" s="31">
        <v>3016.5189999999998</v>
      </c>
      <c r="L7385" s="31">
        <v>247.25</v>
      </c>
      <c r="M7385" s="31">
        <v>241.9</v>
      </c>
      <c r="N7385" s="31">
        <v>217.24959999999999</v>
      </c>
      <c r="O7385" s="31">
        <v>75.183899999999994</v>
      </c>
      <c r="P7385" s="31">
        <v>100.762</v>
      </c>
      <c r="Q7385" s="31">
        <v>3049.1487000000002</v>
      </c>
      <c r="R7385" s="31">
        <v>89.516000000000005</v>
      </c>
      <c r="S7385" s="31">
        <v>123.1221</v>
      </c>
    </row>
    <row r="7386" spans="1:19" x14ac:dyDescent="0.35">
      <c r="A7386" s="2">
        <v>43208</v>
      </c>
      <c r="B7386" s="31">
        <v>414.95749999999998</v>
      </c>
      <c r="C7386" s="31">
        <v>1077.7819999999999</v>
      </c>
      <c r="D7386" s="31">
        <v>387.8159</v>
      </c>
      <c r="E7386" s="31">
        <v>610.28150000000005</v>
      </c>
      <c r="F7386" s="31">
        <v>108.9636</v>
      </c>
      <c r="G7386" s="31">
        <v>423.01209999999998</v>
      </c>
      <c r="H7386" s="31">
        <v>10.033379999999999</v>
      </c>
      <c r="I7386" s="31">
        <v>2780.018</v>
      </c>
      <c r="J7386" s="31">
        <v>4671.6049999999996</v>
      </c>
      <c r="K7386" s="31">
        <v>3011.029</v>
      </c>
      <c r="L7386" s="31">
        <v>247.55</v>
      </c>
      <c r="M7386" s="31">
        <v>242.47</v>
      </c>
      <c r="N7386" s="31">
        <v>217.71879999999999</v>
      </c>
      <c r="O7386" s="31">
        <v>75.115399999999994</v>
      </c>
      <c r="P7386" s="31">
        <v>101.0193</v>
      </c>
      <c r="Q7386" s="31">
        <v>3079.9758000000002</v>
      </c>
      <c r="R7386" s="31">
        <v>89.623000000000005</v>
      </c>
      <c r="S7386" s="31">
        <v>123.99079999999999</v>
      </c>
    </row>
    <row r="7387" spans="1:19" x14ac:dyDescent="0.35">
      <c r="A7387" s="2">
        <v>43209</v>
      </c>
      <c r="B7387" s="31">
        <v>416.49560000000002</v>
      </c>
      <c r="C7387" s="31">
        <v>1082.251</v>
      </c>
      <c r="D7387" s="31">
        <v>394.9864</v>
      </c>
      <c r="E7387" s="31">
        <v>607.1481</v>
      </c>
      <c r="F7387" s="31">
        <v>108.5852</v>
      </c>
      <c r="G7387" s="31">
        <v>421.30520000000001</v>
      </c>
      <c r="H7387" s="31">
        <v>10.0298</v>
      </c>
      <c r="I7387" s="31">
        <v>2779.0970000000002</v>
      </c>
      <c r="J7387" s="31">
        <v>4659.4520000000002</v>
      </c>
      <c r="K7387" s="31">
        <v>2994.37</v>
      </c>
      <c r="L7387" s="31">
        <v>246.02</v>
      </c>
      <c r="M7387" s="31">
        <v>240.53</v>
      </c>
      <c r="N7387" s="31">
        <v>215.6987</v>
      </c>
      <c r="O7387" s="31">
        <v>75.018500000000003</v>
      </c>
      <c r="P7387" s="31">
        <v>100.89700000000001</v>
      </c>
      <c r="Q7387" s="31">
        <v>3100.7467999999999</v>
      </c>
      <c r="R7387" s="31">
        <v>89.94</v>
      </c>
      <c r="S7387" s="31">
        <v>126.8142</v>
      </c>
    </row>
    <row r="7388" spans="1:19" x14ac:dyDescent="0.35">
      <c r="A7388" s="2">
        <v>43210</v>
      </c>
      <c r="B7388" s="31">
        <v>417.86279999999999</v>
      </c>
      <c r="C7388" s="31">
        <v>1090.981</v>
      </c>
      <c r="D7388" s="31">
        <v>389.18900000000002</v>
      </c>
      <c r="E7388" s="31">
        <v>607.84439999999995</v>
      </c>
      <c r="F7388" s="31">
        <v>107.73990000000001</v>
      </c>
      <c r="G7388" s="31">
        <v>417.791</v>
      </c>
      <c r="H7388" s="31">
        <v>9.7789649999999995</v>
      </c>
      <c r="I7388" s="31">
        <v>2774.123</v>
      </c>
      <c r="J7388" s="31">
        <v>4648.5129999999999</v>
      </c>
      <c r="K7388" s="31">
        <v>2993.6120000000001</v>
      </c>
      <c r="L7388" s="31">
        <v>244.06</v>
      </c>
      <c r="M7388" s="31">
        <v>239.25</v>
      </c>
      <c r="N7388" s="31">
        <v>212.398</v>
      </c>
      <c r="O7388" s="31">
        <v>74.773499999999999</v>
      </c>
      <c r="P7388" s="31">
        <v>100.1918</v>
      </c>
      <c r="Q7388" s="31">
        <v>3059.1239</v>
      </c>
      <c r="R7388" s="31">
        <v>90.316000000000003</v>
      </c>
      <c r="S7388" s="31">
        <v>124.58029999999999</v>
      </c>
    </row>
    <row r="7389" spans="1:19" x14ac:dyDescent="0.35">
      <c r="A7389" s="2">
        <v>43213</v>
      </c>
      <c r="B7389" s="31">
        <v>421.62270000000001</v>
      </c>
      <c r="C7389" s="31">
        <v>1105.0630000000001</v>
      </c>
      <c r="D7389" s="31">
        <v>392.85050000000001</v>
      </c>
      <c r="E7389" s="31">
        <v>603.31830000000002</v>
      </c>
      <c r="F7389" s="31">
        <v>106.5887</v>
      </c>
      <c r="G7389" s="31">
        <v>414.57799999999997</v>
      </c>
      <c r="H7389" s="31">
        <v>9.7682149999999996</v>
      </c>
      <c r="I7389" s="31">
        <v>2775.0439999999999</v>
      </c>
      <c r="J7389" s="31">
        <v>4640.0060000000003</v>
      </c>
      <c r="K7389" s="31">
        <v>2987.3649999999998</v>
      </c>
      <c r="L7389" s="31">
        <v>244.03</v>
      </c>
      <c r="M7389" s="31">
        <v>239.03</v>
      </c>
      <c r="N7389" s="31">
        <v>212.1037</v>
      </c>
      <c r="O7389" s="31">
        <v>74.248099999999994</v>
      </c>
      <c r="P7389" s="31">
        <v>99.714500000000001</v>
      </c>
      <c r="Q7389" s="31">
        <v>3032.5916000000002</v>
      </c>
      <c r="R7389" s="31">
        <v>90.945999999999998</v>
      </c>
      <c r="S7389" s="31">
        <v>124.1206</v>
      </c>
    </row>
    <row r="7390" spans="1:19" x14ac:dyDescent="0.35">
      <c r="A7390" s="2">
        <v>43214</v>
      </c>
      <c r="B7390" s="31">
        <v>416.26769999999999</v>
      </c>
      <c r="C7390" s="31">
        <v>1090.981</v>
      </c>
      <c r="D7390" s="31">
        <v>396.66460000000001</v>
      </c>
      <c r="E7390" s="31">
        <v>609.38930000000005</v>
      </c>
      <c r="F7390" s="31">
        <v>107.31319999999999</v>
      </c>
      <c r="G7390" s="31">
        <v>415.2808</v>
      </c>
      <c r="H7390" s="31">
        <v>10.08713</v>
      </c>
      <c r="I7390" s="31">
        <v>2775.7809999999999</v>
      </c>
      <c r="J7390" s="31">
        <v>4640.0060000000003</v>
      </c>
      <c r="K7390" s="31">
        <v>2986.6080000000002</v>
      </c>
      <c r="L7390" s="31">
        <v>240.75</v>
      </c>
      <c r="M7390" s="31">
        <v>237.73</v>
      </c>
      <c r="N7390" s="31">
        <v>207.64179999999999</v>
      </c>
      <c r="O7390" s="31">
        <v>73.761300000000006</v>
      </c>
      <c r="P7390" s="31">
        <v>99.655799999999999</v>
      </c>
      <c r="Q7390" s="31">
        <v>3022.1118999999999</v>
      </c>
      <c r="R7390" s="31">
        <v>90.766000000000005</v>
      </c>
      <c r="S7390" s="31">
        <v>126.71810000000001</v>
      </c>
    </row>
    <row r="7391" spans="1:19" x14ac:dyDescent="0.35">
      <c r="A7391" s="2">
        <v>43215</v>
      </c>
      <c r="B7391" s="31">
        <v>417.17919999999998</v>
      </c>
      <c r="C7391" s="31">
        <v>1088.539</v>
      </c>
      <c r="D7391" s="31">
        <v>392.69799999999998</v>
      </c>
      <c r="E7391" s="31">
        <v>609.17169999999999</v>
      </c>
      <c r="F7391" s="31">
        <v>106.492</v>
      </c>
      <c r="G7391" s="31">
        <v>417.38929999999999</v>
      </c>
      <c r="H7391" s="31">
        <v>10.162380000000001</v>
      </c>
      <c r="I7391" s="31">
        <v>2773.5709999999999</v>
      </c>
      <c r="J7391" s="31">
        <v>4630.2830000000004</v>
      </c>
      <c r="K7391" s="31">
        <v>2985.85</v>
      </c>
      <c r="L7391" s="31">
        <v>241.59</v>
      </c>
      <c r="M7391" s="31">
        <v>237.47</v>
      </c>
      <c r="N7391" s="31">
        <v>208.56440000000001</v>
      </c>
      <c r="O7391" s="31">
        <v>73.664299999999997</v>
      </c>
      <c r="P7391" s="31">
        <v>99.304900000000004</v>
      </c>
      <c r="Q7391" s="31">
        <v>2985.4944</v>
      </c>
      <c r="R7391" s="31">
        <v>91.171999999999997</v>
      </c>
      <c r="S7391" s="31">
        <v>124.4748</v>
      </c>
    </row>
    <row r="7392" spans="1:19" x14ac:dyDescent="0.35">
      <c r="A7392" s="2">
        <v>43216</v>
      </c>
      <c r="B7392" s="31">
        <v>420.88209999999998</v>
      </c>
      <c r="C7392" s="31">
        <v>1099.8150000000001</v>
      </c>
      <c r="D7392" s="31">
        <v>397.8852</v>
      </c>
      <c r="E7392" s="31">
        <v>605.34190000000001</v>
      </c>
      <c r="F7392" s="31">
        <v>106.0975</v>
      </c>
      <c r="G7392" s="31">
        <v>417.48970000000003</v>
      </c>
      <c r="H7392" s="31">
        <v>10.04055</v>
      </c>
      <c r="I7392" s="31">
        <v>2773.7550000000001</v>
      </c>
      <c r="J7392" s="31">
        <v>4639.3980000000001</v>
      </c>
      <c r="K7392" s="31">
        <v>2997.02</v>
      </c>
      <c r="L7392" s="31">
        <v>244.33</v>
      </c>
      <c r="M7392" s="31">
        <v>238.86</v>
      </c>
      <c r="N7392" s="31">
        <v>214.25909999999999</v>
      </c>
      <c r="O7392" s="31">
        <v>73.608000000000004</v>
      </c>
      <c r="P7392" s="31">
        <v>98.801100000000005</v>
      </c>
      <c r="Q7392" s="31">
        <v>2996.0385000000001</v>
      </c>
      <c r="R7392" s="31">
        <v>91.561000000000007</v>
      </c>
      <c r="S7392" s="31">
        <v>123.92010000000001</v>
      </c>
    </row>
    <row r="7393" spans="1:19" x14ac:dyDescent="0.35">
      <c r="A7393" s="2">
        <v>43217</v>
      </c>
      <c r="B7393" s="31">
        <v>420.36939999999998</v>
      </c>
      <c r="C7393" s="31">
        <v>1105.6869999999999</v>
      </c>
      <c r="D7393" s="31">
        <v>396.51209999999998</v>
      </c>
      <c r="E7393" s="31">
        <v>590.45799999999997</v>
      </c>
      <c r="F7393" s="31">
        <v>106.5403</v>
      </c>
      <c r="G7393" s="31">
        <v>424.21690000000001</v>
      </c>
      <c r="H7393" s="31">
        <v>10.14447</v>
      </c>
      <c r="I7393" s="31">
        <v>2775.2280000000001</v>
      </c>
      <c r="J7393" s="31">
        <v>4646.6899999999996</v>
      </c>
      <c r="K7393" s="31">
        <v>3003.6460000000002</v>
      </c>
      <c r="L7393" s="31">
        <v>244.06</v>
      </c>
      <c r="M7393" s="31">
        <v>238.06</v>
      </c>
      <c r="N7393" s="31">
        <v>212.19120000000001</v>
      </c>
      <c r="O7393" s="31">
        <v>73.792500000000004</v>
      </c>
      <c r="P7393" s="31">
        <v>98.693200000000004</v>
      </c>
      <c r="Q7393" s="31">
        <v>3027.2986999999998</v>
      </c>
      <c r="R7393" s="31">
        <v>91.542000000000002</v>
      </c>
      <c r="S7393" s="31">
        <v>124.5025</v>
      </c>
    </row>
    <row r="7394" spans="1:19" x14ac:dyDescent="0.35">
      <c r="A7394" s="2">
        <v>43220</v>
      </c>
      <c r="B7394" s="31">
        <v>425.4966</v>
      </c>
      <c r="C7394" s="31">
        <v>1107.194</v>
      </c>
      <c r="D7394" s="31">
        <v>396.96980000000002</v>
      </c>
      <c r="E7394" s="31">
        <v>591.26310000000001</v>
      </c>
      <c r="F7394" s="31">
        <v>106.2022</v>
      </c>
      <c r="G7394" s="31">
        <v>421.10430000000002</v>
      </c>
      <c r="H7394" s="31">
        <v>10.12297</v>
      </c>
      <c r="I7394" s="31">
        <v>2775.2280000000001</v>
      </c>
      <c r="J7394" s="31">
        <v>4651.5519999999997</v>
      </c>
      <c r="K7394" s="31">
        <v>3005.1610000000001</v>
      </c>
      <c r="L7394" s="31">
        <v>241.82</v>
      </c>
      <c r="M7394" s="31">
        <v>235.75</v>
      </c>
      <c r="N7394" s="31">
        <v>210.38570000000001</v>
      </c>
      <c r="O7394" s="31">
        <v>73.563100000000006</v>
      </c>
      <c r="P7394" s="31">
        <v>98.527799999999999</v>
      </c>
      <c r="Q7394" s="31">
        <v>3048.4448000000002</v>
      </c>
      <c r="R7394" s="31">
        <v>91.840999999999994</v>
      </c>
      <c r="S7394" s="31">
        <v>127.54949999999999</v>
      </c>
    </row>
    <row r="7395" spans="1:19" x14ac:dyDescent="0.35">
      <c r="A7395" s="2">
        <v>43221</v>
      </c>
      <c r="B7395" s="31">
        <v>416.60950000000003</v>
      </c>
      <c r="C7395" s="31">
        <v>1084.7470000000001</v>
      </c>
      <c r="D7395" s="31">
        <v>393.15570000000002</v>
      </c>
      <c r="E7395" s="31">
        <v>585.6925</v>
      </c>
      <c r="F7395" s="31">
        <v>105.2039</v>
      </c>
      <c r="G7395" s="31">
        <v>423.012</v>
      </c>
      <c r="H7395" s="31">
        <v>10.37022</v>
      </c>
      <c r="I7395" s="31">
        <v>2779.65</v>
      </c>
      <c r="J7395" s="31">
        <v>4641.8289999999997</v>
      </c>
      <c r="K7395" s="31">
        <v>3005.1610000000001</v>
      </c>
      <c r="L7395" s="31">
        <v>242.3</v>
      </c>
      <c r="M7395" s="31">
        <v>237.14</v>
      </c>
      <c r="N7395" s="31">
        <v>212.899</v>
      </c>
      <c r="O7395" s="31">
        <v>73.323300000000003</v>
      </c>
      <c r="P7395" s="31">
        <v>97.773899999999998</v>
      </c>
      <c r="Q7395" s="31">
        <v>3043.3054000000002</v>
      </c>
      <c r="R7395" s="31">
        <v>92.448999999999998</v>
      </c>
      <c r="S7395" s="31">
        <v>127.54949999999999</v>
      </c>
    </row>
    <row r="7396" spans="1:19" x14ac:dyDescent="0.35">
      <c r="A7396" s="2">
        <v>43222</v>
      </c>
      <c r="B7396" s="31">
        <v>417.91980000000001</v>
      </c>
      <c r="C7396" s="31">
        <v>1080.694</v>
      </c>
      <c r="D7396" s="31">
        <v>389.49419999999998</v>
      </c>
      <c r="E7396" s="31">
        <v>592.17700000000002</v>
      </c>
      <c r="F7396" s="31">
        <v>105.1073</v>
      </c>
      <c r="G7396" s="31">
        <v>418.89530000000002</v>
      </c>
      <c r="H7396" s="31">
        <v>10.079969999999999</v>
      </c>
      <c r="I7396" s="31">
        <v>2778.7280000000001</v>
      </c>
      <c r="J7396" s="31">
        <v>4647.2979999999998</v>
      </c>
      <c r="K7396" s="31">
        <v>3002.3209999999999</v>
      </c>
      <c r="L7396" s="31">
        <v>240.04</v>
      </c>
      <c r="M7396" s="31">
        <v>237.08</v>
      </c>
      <c r="N7396" s="31">
        <v>211.03790000000001</v>
      </c>
      <c r="O7396" s="31">
        <v>73.160300000000007</v>
      </c>
      <c r="P7396" s="31">
        <v>97.495000000000005</v>
      </c>
      <c r="Q7396" s="31">
        <v>3014.7181999999998</v>
      </c>
      <c r="R7396" s="31">
        <v>92.512</v>
      </c>
      <c r="S7396" s="31">
        <v>126.15600000000001</v>
      </c>
    </row>
    <row r="7397" spans="1:19" x14ac:dyDescent="0.35">
      <c r="A7397" s="2">
        <v>43223</v>
      </c>
      <c r="B7397" s="31">
        <v>419.40100000000001</v>
      </c>
      <c r="C7397" s="31">
        <v>1084.6949999999999</v>
      </c>
      <c r="D7397" s="31">
        <v>390.10449999999997</v>
      </c>
      <c r="E7397" s="31">
        <v>592.63400000000001</v>
      </c>
      <c r="F7397" s="31">
        <v>105.6789</v>
      </c>
      <c r="G7397" s="31">
        <v>423.012</v>
      </c>
      <c r="H7397" s="31">
        <v>10.180300000000001</v>
      </c>
      <c r="I7397" s="31">
        <v>2778.7280000000001</v>
      </c>
      <c r="J7397" s="31">
        <v>4653.982</v>
      </c>
      <c r="K7397" s="31">
        <v>3015.0050000000001</v>
      </c>
      <c r="L7397" s="31">
        <v>240.43</v>
      </c>
      <c r="M7397" s="31">
        <v>236.86</v>
      </c>
      <c r="N7397" s="31">
        <v>212.0241</v>
      </c>
      <c r="O7397" s="31">
        <v>73.782700000000006</v>
      </c>
      <c r="P7397" s="31">
        <v>97.440600000000003</v>
      </c>
      <c r="Q7397" s="31">
        <v>2979.1783999999998</v>
      </c>
      <c r="R7397" s="31">
        <v>92.414000000000001</v>
      </c>
      <c r="S7397" s="31">
        <v>123.9513</v>
      </c>
    </row>
    <row r="7398" spans="1:19" x14ac:dyDescent="0.35">
      <c r="A7398" s="2">
        <v>43224</v>
      </c>
      <c r="B7398" s="31">
        <v>426.52199999999999</v>
      </c>
      <c r="C7398" s="31">
        <v>1098.4649999999999</v>
      </c>
      <c r="D7398" s="31">
        <v>396.05450000000002</v>
      </c>
      <c r="E7398" s="31">
        <v>592.54700000000003</v>
      </c>
      <c r="F7398" s="31">
        <v>105.8399</v>
      </c>
      <c r="G7398" s="31">
        <v>416.3852</v>
      </c>
      <c r="H7398" s="31">
        <v>9.9509659999999993</v>
      </c>
      <c r="I7398" s="31">
        <v>2778.7280000000001</v>
      </c>
      <c r="J7398" s="31">
        <v>4654.59</v>
      </c>
      <c r="K7398" s="31">
        <v>3011.5970000000002</v>
      </c>
      <c r="L7398" s="31">
        <v>243.28</v>
      </c>
      <c r="M7398" s="31">
        <v>239.26</v>
      </c>
      <c r="N7398" s="31">
        <v>215.5316</v>
      </c>
      <c r="O7398" s="31">
        <v>73.735900000000001</v>
      </c>
      <c r="P7398" s="31">
        <v>97.254900000000006</v>
      </c>
      <c r="Q7398" s="31">
        <v>2974.9389999999999</v>
      </c>
      <c r="R7398" s="31">
        <v>92.566000000000003</v>
      </c>
      <c r="S7398" s="31">
        <v>123.0778</v>
      </c>
    </row>
    <row r="7399" spans="1:19" x14ac:dyDescent="0.35">
      <c r="A7399" s="2">
        <v>43227</v>
      </c>
      <c r="B7399" s="31">
        <v>433.92790000000002</v>
      </c>
      <c r="C7399" s="31">
        <v>1108.857</v>
      </c>
      <c r="D7399" s="31">
        <v>404.44549999999998</v>
      </c>
      <c r="E7399" s="31">
        <v>592.54700000000003</v>
      </c>
      <c r="F7399" s="31">
        <v>105.7916</v>
      </c>
      <c r="G7399" s="31">
        <v>406.24419999999998</v>
      </c>
      <c r="H7399" s="31">
        <v>10.20538</v>
      </c>
      <c r="I7399" s="31">
        <v>2779.2809999999999</v>
      </c>
      <c r="J7399" s="31">
        <v>4653.982</v>
      </c>
      <c r="K7399" s="31">
        <v>3015.951</v>
      </c>
      <c r="L7399" s="31">
        <v>243.92</v>
      </c>
      <c r="M7399" s="31">
        <v>241.49</v>
      </c>
      <c r="N7399" s="31">
        <v>217.16210000000001</v>
      </c>
      <c r="O7399" s="31">
        <v>73.735900000000001</v>
      </c>
      <c r="P7399" s="31">
        <v>97.254900000000006</v>
      </c>
      <c r="Q7399" s="31">
        <v>2983.5594999999998</v>
      </c>
      <c r="R7399" s="31">
        <v>92.748999999999995</v>
      </c>
      <c r="S7399" s="31">
        <v>123.53530000000001</v>
      </c>
    </row>
    <row r="7400" spans="1:19" x14ac:dyDescent="0.35">
      <c r="A7400" s="2">
        <v>43228</v>
      </c>
      <c r="B7400" s="31">
        <v>426.46980000000002</v>
      </c>
      <c r="C7400" s="31">
        <v>1096.931</v>
      </c>
      <c r="D7400" s="31">
        <v>394.95319999999998</v>
      </c>
      <c r="E7400" s="31">
        <v>585.19209999999998</v>
      </c>
      <c r="F7400" s="31">
        <v>105.7594</v>
      </c>
      <c r="G7400" s="31">
        <v>409.75839999999999</v>
      </c>
      <c r="H7400" s="31">
        <v>9.9366289999999999</v>
      </c>
      <c r="I7400" s="31">
        <v>2778.913</v>
      </c>
      <c r="J7400" s="31">
        <v>4647.2979999999998</v>
      </c>
      <c r="K7400" s="31">
        <v>3007.2429999999999</v>
      </c>
      <c r="L7400" s="31">
        <v>243.94</v>
      </c>
      <c r="M7400" s="31">
        <v>242.73</v>
      </c>
      <c r="N7400" s="31">
        <v>216.9871</v>
      </c>
      <c r="O7400" s="31">
        <v>73.651899999999998</v>
      </c>
      <c r="P7400" s="31">
        <v>96.626400000000004</v>
      </c>
      <c r="Q7400" s="31">
        <v>2991.9567999999999</v>
      </c>
      <c r="R7400" s="31">
        <v>93.12</v>
      </c>
      <c r="S7400" s="31">
        <v>125.2929</v>
      </c>
    </row>
    <row r="7401" spans="1:19" x14ac:dyDescent="0.35">
      <c r="A7401" s="2">
        <v>43229</v>
      </c>
      <c r="B7401" s="31">
        <v>439.93639999999999</v>
      </c>
      <c r="C7401" s="31">
        <v>1125.6289999999999</v>
      </c>
      <c r="D7401" s="31">
        <v>411.3193</v>
      </c>
      <c r="E7401" s="31">
        <v>590.88459999999998</v>
      </c>
      <c r="F7401" s="31">
        <v>105.7032</v>
      </c>
      <c r="G7401" s="31">
        <v>407.9511</v>
      </c>
      <c r="H7401" s="31">
        <v>9.9258790000000001</v>
      </c>
      <c r="I7401" s="31">
        <v>2778.36</v>
      </c>
      <c r="J7401" s="31">
        <v>4637.5749999999998</v>
      </c>
      <c r="K7401" s="31">
        <v>3007.2429999999999</v>
      </c>
      <c r="L7401" s="31">
        <v>246.3</v>
      </c>
      <c r="M7401" s="31">
        <v>244.09</v>
      </c>
      <c r="N7401" s="31">
        <v>219.38910000000001</v>
      </c>
      <c r="O7401" s="31">
        <v>73.341999999999999</v>
      </c>
      <c r="P7401" s="31">
        <v>96.623500000000007</v>
      </c>
      <c r="Q7401" s="31">
        <v>2994.7905000000001</v>
      </c>
      <c r="R7401" s="31">
        <v>93.04</v>
      </c>
      <c r="S7401" s="31">
        <v>126.2496</v>
      </c>
    </row>
    <row r="7402" spans="1:19" x14ac:dyDescent="0.35">
      <c r="A7402" s="2">
        <v>43230</v>
      </c>
      <c r="B7402" s="31">
        <v>441.5924</v>
      </c>
      <c r="C7402" s="31">
        <v>1136.1189999999999</v>
      </c>
      <c r="D7402" s="31">
        <v>409.60849999999999</v>
      </c>
      <c r="E7402" s="31">
        <v>600.19619999999998</v>
      </c>
      <c r="F7402" s="31">
        <v>106.44970000000001</v>
      </c>
      <c r="G7402" s="31">
        <v>410.16</v>
      </c>
      <c r="H7402" s="31">
        <v>9.8972119999999997</v>
      </c>
      <c r="I7402" s="31">
        <v>2778.1759999999999</v>
      </c>
      <c r="J7402" s="31">
        <v>4642.4369999999999</v>
      </c>
      <c r="K7402" s="31">
        <v>3011.4079999999999</v>
      </c>
      <c r="L7402" s="31">
        <v>248.37</v>
      </c>
      <c r="M7402" s="31">
        <v>245.13</v>
      </c>
      <c r="N7402" s="31">
        <v>221.58420000000001</v>
      </c>
      <c r="O7402" s="31">
        <v>73.399100000000004</v>
      </c>
      <c r="P7402" s="31">
        <v>96.8</v>
      </c>
      <c r="Q7402" s="31">
        <v>3028.1370999999999</v>
      </c>
      <c r="R7402" s="31">
        <v>92.65</v>
      </c>
      <c r="S7402" s="31">
        <v>126.5928</v>
      </c>
    </row>
    <row r="7403" spans="1:19" x14ac:dyDescent="0.35">
      <c r="A7403" s="2">
        <v>43231</v>
      </c>
      <c r="B7403" s="31">
        <v>439.8211</v>
      </c>
      <c r="C7403" s="31">
        <v>1135.5170000000001</v>
      </c>
      <c r="D7403" s="31">
        <v>413.21440000000001</v>
      </c>
      <c r="E7403" s="31">
        <v>602.3777</v>
      </c>
      <c r="F7403" s="31">
        <v>106.3214</v>
      </c>
      <c r="G7403" s="31">
        <v>402.9307</v>
      </c>
      <c r="H7403" s="31">
        <v>10.051299999999999</v>
      </c>
      <c r="I7403" s="31">
        <v>2778.7280000000001</v>
      </c>
      <c r="J7403" s="31">
        <v>4643.0439999999999</v>
      </c>
      <c r="K7403" s="31">
        <v>3007.2429999999999</v>
      </c>
      <c r="L7403" s="31">
        <v>249.36</v>
      </c>
      <c r="M7403" s="31">
        <v>245.78</v>
      </c>
      <c r="N7403" s="31">
        <v>221.42519999999999</v>
      </c>
      <c r="O7403" s="31">
        <v>73.535600000000002</v>
      </c>
      <c r="P7403" s="31">
        <v>97.318899999999999</v>
      </c>
      <c r="Q7403" s="31">
        <v>3048.8141999999998</v>
      </c>
      <c r="R7403" s="31">
        <v>92.537000000000006</v>
      </c>
      <c r="S7403" s="31">
        <v>128.21510000000001</v>
      </c>
    </row>
    <row r="7404" spans="1:19" x14ac:dyDescent="0.35">
      <c r="A7404" s="2">
        <v>43234</v>
      </c>
      <c r="B7404" s="31">
        <v>445.82330000000002</v>
      </c>
      <c r="C7404" s="31">
        <v>1142.739</v>
      </c>
      <c r="D7404" s="31">
        <v>414.89600000000002</v>
      </c>
      <c r="E7404" s="31">
        <v>597.29489999999998</v>
      </c>
      <c r="F7404" s="31">
        <v>106.10509999999999</v>
      </c>
      <c r="G7404" s="31">
        <v>408.7543</v>
      </c>
      <c r="H7404" s="31">
        <v>9.9581330000000001</v>
      </c>
      <c r="I7404" s="31">
        <v>2778.1759999999999</v>
      </c>
      <c r="J7404" s="31">
        <v>4636.9669999999996</v>
      </c>
      <c r="K7404" s="31">
        <v>2993.8020000000001</v>
      </c>
      <c r="L7404" s="31">
        <v>249.49</v>
      </c>
      <c r="M7404" s="31">
        <v>244.99</v>
      </c>
      <c r="N7404" s="31">
        <v>221.8706</v>
      </c>
      <c r="O7404" s="31">
        <v>73.413499999999999</v>
      </c>
      <c r="P7404" s="31">
        <v>97.511700000000005</v>
      </c>
      <c r="Q7404" s="31">
        <v>3060.0273000000002</v>
      </c>
      <c r="R7404" s="31">
        <v>92.587000000000003</v>
      </c>
      <c r="S7404" s="31">
        <v>129.95179999999999</v>
      </c>
    </row>
    <row r="7405" spans="1:19" x14ac:dyDescent="0.35">
      <c r="A7405" s="2">
        <v>43235</v>
      </c>
      <c r="B7405" s="31">
        <v>447.4239</v>
      </c>
      <c r="C7405" s="31">
        <v>1145.337</v>
      </c>
      <c r="D7405" s="31">
        <v>418.8707</v>
      </c>
      <c r="E7405" s="31">
        <v>590.60469999999998</v>
      </c>
      <c r="F7405" s="31">
        <v>103.8537</v>
      </c>
      <c r="G7405" s="31">
        <v>409.15589999999997</v>
      </c>
      <c r="H7405" s="31">
        <v>9.5818809999999992</v>
      </c>
      <c r="I7405" s="31">
        <v>2776.518</v>
      </c>
      <c r="J7405" s="31">
        <v>4612.0529999999999</v>
      </c>
      <c r="K7405" s="31">
        <v>2986.6080000000002</v>
      </c>
      <c r="L7405" s="31">
        <v>247.48</v>
      </c>
      <c r="M7405" s="31">
        <v>244.61</v>
      </c>
      <c r="N7405" s="31">
        <v>219.2141</v>
      </c>
      <c r="O7405" s="31">
        <v>72.896100000000004</v>
      </c>
      <c r="P7405" s="31">
        <v>96.641800000000003</v>
      </c>
      <c r="Q7405" s="31">
        <v>3011.1943000000001</v>
      </c>
      <c r="R7405" s="31">
        <v>93.218999999999994</v>
      </c>
      <c r="S7405" s="31">
        <v>128.49590000000001</v>
      </c>
    </row>
    <row r="7406" spans="1:19" x14ac:dyDescent="0.35">
      <c r="A7406" s="2">
        <v>43236</v>
      </c>
      <c r="B7406" s="31">
        <v>452.56869999999998</v>
      </c>
      <c r="C7406" s="31">
        <v>1166.6379999999999</v>
      </c>
      <c r="D7406" s="31">
        <v>416.57760000000002</v>
      </c>
      <c r="E7406" s="31">
        <v>592.47270000000003</v>
      </c>
      <c r="F7406" s="31">
        <v>103.9498</v>
      </c>
      <c r="G7406" s="31">
        <v>401.52499999999998</v>
      </c>
      <c r="H7406" s="31">
        <v>9.7825489999999995</v>
      </c>
      <c r="I7406" s="31">
        <v>2776.518</v>
      </c>
      <c r="J7406" s="31">
        <v>4609.6220000000003</v>
      </c>
      <c r="K7406" s="31">
        <v>2994.5590000000002</v>
      </c>
      <c r="L7406" s="31">
        <v>248.76</v>
      </c>
      <c r="M7406" s="31">
        <v>247.25</v>
      </c>
      <c r="N7406" s="31">
        <v>220.70140000000001</v>
      </c>
      <c r="O7406" s="31">
        <v>72.893199999999993</v>
      </c>
      <c r="P7406" s="31">
        <v>96.021199999999993</v>
      </c>
      <c r="Q7406" s="31">
        <v>3023.7923999999998</v>
      </c>
      <c r="R7406" s="31">
        <v>93.391999999999996</v>
      </c>
      <c r="S7406" s="31">
        <v>128.24629999999999</v>
      </c>
    </row>
    <row r="7407" spans="1:19" x14ac:dyDescent="0.35">
      <c r="A7407" s="2">
        <v>43237</v>
      </c>
      <c r="B7407" s="31">
        <v>453.02600000000001</v>
      </c>
      <c r="C7407" s="31">
        <v>1163.4690000000001</v>
      </c>
      <c r="D7407" s="31">
        <v>428.34879999999998</v>
      </c>
      <c r="E7407" s="31">
        <v>597.25139999999999</v>
      </c>
      <c r="F7407" s="31">
        <v>103.7735</v>
      </c>
      <c r="G7407" s="31">
        <v>399.6173</v>
      </c>
      <c r="H7407" s="31">
        <v>9.4564640000000004</v>
      </c>
      <c r="I7407" s="31">
        <v>2776.15</v>
      </c>
      <c r="J7407" s="31">
        <v>4608.4070000000002</v>
      </c>
      <c r="K7407" s="31">
        <v>2988.69</v>
      </c>
      <c r="L7407" s="31">
        <v>248.37</v>
      </c>
      <c r="M7407" s="31">
        <v>248.39</v>
      </c>
      <c r="N7407" s="31">
        <v>219.69929999999999</v>
      </c>
      <c r="O7407" s="31">
        <v>72.548400000000001</v>
      </c>
      <c r="P7407" s="31">
        <v>96.046099999999996</v>
      </c>
      <c r="Q7407" s="31">
        <v>2995.2799</v>
      </c>
      <c r="R7407" s="31">
        <v>93.468999999999994</v>
      </c>
      <c r="S7407" s="31">
        <v>127.4559</v>
      </c>
    </row>
    <row r="7408" spans="1:19" x14ac:dyDescent="0.35">
      <c r="A7408" s="2">
        <v>43238</v>
      </c>
      <c r="B7408" s="31">
        <v>448.68150000000003</v>
      </c>
      <c r="C7408" s="31">
        <v>1158.741</v>
      </c>
      <c r="D7408" s="31">
        <v>423.91550000000001</v>
      </c>
      <c r="E7408" s="31">
        <v>595.01409999999998</v>
      </c>
      <c r="F7408" s="31">
        <v>103.9097</v>
      </c>
      <c r="G7408" s="31">
        <v>401.02300000000002</v>
      </c>
      <c r="H7408" s="31">
        <v>9.5962150000000008</v>
      </c>
      <c r="I7408" s="31">
        <v>2776.3339999999998</v>
      </c>
      <c r="J7408" s="31">
        <v>4621.1679999999997</v>
      </c>
      <c r="K7408" s="31">
        <v>3003.835</v>
      </c>
      <c r="L7408" s="31">
        <v>247.85</v>
      </c>
      <c r="M7408" s="31">
        <v>248.44</v>
      </c>
      <c r="N7408" s="31">
        <v>218.6892</v>
      </c>
      <c r="O7408" s="31">
        <v>72.634</v>
      </c>
      <c r="P7408" s="31">
        <v>95.861400000000003</v>
      </c>
      <c r="Q7408" s="31">
        <v>2978.9823000000001</v>
      </c>
      <c r="R7408" s="31">
        <v>93.637</v>
      </c>
      <c r="S7408" s="31">
        <v>127.7367</v>
      </c>
    </row>
    <row r="7409" spans="1:19" x14ac:dyDescent="0.35">
      <c r="A7409" s="2">
        <v>43241</v>
      </c>
      <c r="B7409" s="31">
        <v>453.0831</v>
      </c>
      <c r="C7409" s="31">
        <v>1170.223</v>
      </c>
      <c r="D7409" s="31">
        <v>421.77530000000002</v>
      </c>
      <c r="E7409" s="31">
        <v>596.83870000000002</v>
      </c>
      <c r="F7409" s="31">
        <v>103.86960000000001</v>
      </c>
      <c r="G7409" s="31">
        <v>411.76650000000001</v>
      </c>
      <c r="H7409" s="31">
        <v>9.3704640000000001</v>
      </c>
      <c r="I7409" s="31">
        <v>2776.518</v>
      </c>
      <c r="J7409" s="31">
        <v>4621.1679999999997</v>
      </c>
      <c r="K7409" s="31">
        <v>3014.6260000000002</v>
      </c>
      <c r="L7409" s="31">
        <v>249.68</v>
      </c>
      <c r="M7409" s="31">
        <v>250.55</v>
      </c>
      <c r="N7409" s="31">
        <v>220.01740000000001</v>
      </c>
      <c r="O7409" s="31">
        <v>72.287099999999995</v>
      </c>
      <c r="P7409" s="31">
        <v>95.698700000000002</v>
      </c>
      <c r="Q7409" s="31">
        <v>2975.5468000000001</v>
      </c>
      <c r="R7409" s="31">
        <v>93.677000000000007</v>
      </c>
      <c r="S7409" s="31">
        <v>128.17349999999999</v>
      </c>
    </row>
    <row r="7410" spans="1:19" x14ac:dyDescent="0.35">
      <c r="A7410" s="2">
        <v>43242</v>
      </c>
      <c r="B7410" s="31">
        <v>454.96949999999998</v>
      </c>
      <c r="C7410" s="31">
        <v>1176.0419999999999</v>
      </c>
      <c r="D7410" s="31">
        <v>427.7373</v>
      </c>
      <c r="E7410" s="31">
        <v>605.72270000000003</v>
      </c>
      <c r="F7410" s="31">
        <v>103.94970000000001</v>
      </c>
      <c r="G7410" s="31">
        <v>413.875</v>
      </c>
      <c r="H7410" s="31">
        <v>9.2772970000000008</v>
      </c>
      <c r="I7410" s="31">
        <v>2777.8069999999998</v>
      </c>
      <c r="J7410" s="31">
        <v>4622.3829999999998</v>
      </c>
      <c r="K7410" s="31">
        <v>3008.19</v>
      </c>
      <c r="L7410" s="31">
        <v>249.04</v>
      </c>
      <c r="M7410" s="31">
        <v>248.42</v>
      </c>
      <c r="N7410" s="31">
        <v>219.81059999999999</v>
      </c>
      <c r="O7410" s="31">
        <v>72.411900000000003</v>
      </c>
      <c r="P7410" s="31">
        <v>95.878399999999999</v>
      </c>
      <c r="Q7410" s="31">
        <v>2990.1605</v>
      </c>
      <c r="R7410" s="31">
        <v>93.608999999999995</v>
      </c>
      <c r="S7410" s="31">
        <v>128.17349999999999</v>
      </c>
    </row>
    <row r="7411" spans="1:19" x14ac:dyDescent="0.35">
      <c r="A7411" s="2">
        <v>43243</v>
      </c>
      <c r="B7411" s="31">
        <v>456.39859999999999</v>
      </c>
      <c r="C7411" s="31">
        <v>1171.4179999999999</v>
      </c>
      <c r="D7411" s="31">
        <v>424.0684</v>
      </c>
      <c r="E7411" s="31">
        <v>595.94809999999995</v>
      </c>
      <c r="F7411" s="31">
        <v>103.7414</v>
      </c>
      <c r="G7411" s="31">
        <v>417.38920000000002</v>
      </c>
      <c r="H7411" s="31">
        <v>9.3812139999999999</v>
      </c>
      <c r="I7411" s="31">
        <v>2779.0970000000002</v>
      </c>
      <c r="J7411" s="31">
        <v>4642.4369999999999</v>
      </c>
      <c r="K7411" s="31">
        <v>3024.471</v>
      </c>
      <c r="L7411" s="31">
        <v>249.47</v>
      </c>
      <c r="M7411" s="31">
        <v>248.84</v>
      </c>
      <c r="N7411" s="31">
        <v>221.3297</v>
      </c>
      <c r="O7411" s="31">
        <v>73.103499999999997</v>
      </c>
      <c r="P7411" s="31">
        <v>95.306399999999996</v>
      </c>
      <c r="Q7411" s="31">
        <v>2966.7253000000001</v>
      </c>
      <c r="R7411" s="31">
        <v>94.003</v>
      </c>
      <c r="S7411" s="31">
        <v>125.1785</v>
      </c>
    </row>
    <row r="7412" spans="1:19" x14ac:dyDescent="0.35">
      <c r="A7412" s="2">
        <v>43244</v>
      </c>
      <c r="B7412" s="31">
        <v>450.625</v>
      </c>
      <c r="C7412" s="31">
        <v>1157.6500000000001</v>
      </c>
      <c r="D7412" s="31">
        <v>424.67989999999998</v>
      </c>
      <c r="E7412" s="31">
        <v>597.12109999999996</v>
      </c>
      <c r="F7412" s="31">
        <v>104.9432</v>
      </c>
      <c r="G7412" s="31">
        <v>415.98349999999999</v>
      </c>
      <c r="H7412" s="31">
        <v>9.3274640000000009</v>
      </c>
      <c r="I7412" s="31">
        <v>2779.4650000000001</v>
      </c>
      <c r="J7412" s="31">
        <v>4646.9939999999997</v>
      </c>
      <c r="K7412" s="31">
        <v>3023.0509999999999</v>
      </c>
      <c r="L7412" s="31">
        <v>249.17</v>
      </c>
      <c r="M7412" s="31">
        <v>248.93</v>
      </c>
      <c r="N7412" s="31">
        <v>221.33770000000001</v>
      </c>
      <c r="O7412" s="31">
        <v>73.717600000000004</v>
      </c>
      <c r="P7412" s="31">
        <v>95.4422</v>
      </c>
      <c r="Q7412" s="31">
        <v>2972.4254999999998</v>
      </c>
      <c r="R7412" s="31">
        <v>93.775000000000006</v>
      </c>
      <c r="S7412" s="31">
        <v>125.843</v>
      </c>
    </row>
    <row r="7413" spans="1:19" x14ac:dyDescent="0.35">
      <c r="A7413" s="2">
        <v>43245</v>
      </c>
      <c r="B7413" s="31">
        <v>437.1343</v>
      </c>
      <c r="C7413" s="31">
        <v>1129.6469999999999</v>
      </c>
      <c r="D7413" s="31">
        <v>413.0616</v>
      </c>
      <c r="E7413" s="31">
        <v>597.66409999999996</v>
      </c>
      <c r="F7413" s="31">
        <v>104.87909999999999</v>
      </c>
      <c r="G7413" s="31">
        <v>418.2928</v>
      </c>
      <c r="H7413" s="31">
        <v>9.159046</v>
      </c>
      <c r="I7413" s="31">
        <v>2779.8339999999998</v>
      </c>
      <c r="J7413" s="31">
        <v>4661.55</v>
      </c>
      <c r="K7413" s="31">
        <v>3043.875</v>
      </c>
      <c r="L7413" s="31">
        <v>248.33</v>
      </c>
      <c r="M7413" s="31">
        <v>248.19</v>
      </c>
      <c r="N7413" s="31">
        <v>221.4331</v>
      </c>
      <c r="O7413" s="31">
        <v>73.543899999999994</v>
      </c>
      <c r="P7413" s="31">
        <v>94.878500000000003</v>
      </c>
      <c r="Q7413" s="31">
        <v>2977.4618999999998</v>
      </c>
      <c r="R7413" s="31">
        <v>94.253</v>
      </c>
      <c r="S7413" s="31">
        <v>125.6323</v>
      </c>
    </row>
    <row r="7414" spans="1:19" x14ac:dyDescent="0.35">
      <c r="A7414" s="2">
        <v>43248</v>
      </c>
      <c r="B7414" s="31">
        <v>437.1343</v>
      </c>
      <c r="C7414" s="31">
        <v>1129.6469999999999</v>
      </c>
      <c r="D7414" s="31">
        <v>413.0616</v>
      </c>
      <c r="E7414" s="31">
        <v>597.66409999999996</v>
      </c>
      <c r="F7414" s="31">
        <v>104.87909999999999</v>
      </c>
      <c r="G7414" s="31">
        <v>418.2928</v>
      </c>
      <c r="H7414" s="31">
        <v>9.159046</v>
      </c>
      <c r="I7414" s="31">
        <v>2780.9389999999999</v>
      </c>
      <c r="J7414" s="31">
        <v>4661.55</v>
      </c>
      <c r="K7414" s="31">
        <v>3055.518</v>
      </c>
      <c r="L7414" s="31">
        <v>248.33</v>
      </c>
      <c r="M7414" s="31">
        <v>248.19</v>
      </c>
      <c r="N7414" s="31">
        <v>221.4331</v>
      </c>
      <c r="O7414" s="31">
        <v>73.543899999999994</v>
      </c>
      <c r="P7414" s="31">
        <v>94.878500000000003</v>
      </c>
      <c r="Q7414" s="31">
        <v>2978.0772999999999</v>
      </c>
      <c r="R7414" s="31">
        <v>94.418000000000006</v>
      </c>
      <c r="S7414" s="31">
        <v>125.73269999999999</v>
      </c>
    </row>
    <row r="7415" spans="1:19" x14ac:dyDescent="0.35">
      <c r="A7415" s="2">
        <v>43249</v>
      </c>
      <c r="B7415" s="31">
        <v>431.53219999999999</v>
      </c>
      <c r="C7415" s="31">
        <v>1110.32</v>
      </c>
      <c r="D7415" s="31">
        <v>407.71109999999999</v>
      </c>
      <c r="E7415" s="31">
        <v>595.51369999999997</v>
      </c>
      <c r="F7415" s="31">
        <v>104.48650000000001</v>
      </c>
      <c r="G7415" s="31">
        <v>413.87490000000003</v>
      </c>
      <c r="H7415" s="31">
        <v>8.9476279999999999</v>
      </c>
      <c r="I7415" s="31">
        <v>2781.4920000000002</v>
      </c>
      <c r="J7415" s="31">
        <v>4699.1229999999996</v>
      </c>
      <c r="K7415" s="31">
        <v>3081.9270000000001</v>
      </c>
      <c r="L7415" s="31">
        <v>245.95</v>
      </c>
      <c r="M7415" s="31">
        <v>248.18</v>
      </c>
      <c r="N7415" s="31">
        <v>220.93209999999999</v>
      </c>
      <c r="O7415" s="31">
        <v>73.817800000000005</v>
      </c>
      <c r="P7415" s="31">
        <v>94.128200000000007</v>
      </c>
      <c r="Q7415" s="31">
        <v>2950.2231000000002</v>
      </c>
      <c r="R7415" s="31">
        <v>94.82</v>
      </c>
      <c r="S7415" s="31">
        <v>124.18170000000001</v>
      </c>
    </row>
    <row r="7416" spans="1:19" x14ac:dyDescent="0.35">
      <c r="A7416" s="2">
        <v>43250</v>
      </c>
      <c r="B7416" s="31">
        <v>444.27980000000002</v>
      </c>
      <c r="C7416" s="31">
        <v>1128.6600000000001</v>
      </c>
      <c r="D7416" s="31">
        <v>415.66050000000001</v>
      </c>
      <c r="E7416" s="31">
        <v>593.94979999999998</v>
      </c>
      <c r="F7416" s="31">
        <v>104.6788</v>
      </c>
      <c r="G7416" s="31">
        <v>410.86270000000002</v>
      </c>
      <c r="H7416" s="31">
        <v>9.0622950000000007</v>
      </c>
      <c r="I7416" s="31">
        <v>2783.15</v>
      </c>
      <c r="J7416" s="31">
        <v>4690.4080000000004</v>
      </c>
      <c r="K7416" s="31">
        <v>3067.9650000000001</v>
      </c>
      <c r="L7416" s="31">
        <v>248.9</v>
      </c>
      <c r="M7416" s="31">
        <v>251.91</v>
      </c>
      <c r="N7416" s="31">
        <v>222.2921</v>
      </c>
      <c r="O7416" s="31">
        <v>73.789299999999997</v>
      </c>
      <c r="P7416" s="31">
        <v>94.522800000000004</v>
      </c>
      <c r="Q7416" s="31">
        <v>2914.9205000000002</v>
      </c>
      <c r="R7416" s="31">
        <v>94.069000000000003</v>
      </c>
      <c r="S7416" s="31">
        <v>122.24250000000001</v>
      </c>
    </row>
    <row r="7417" spans="1:19" x14ac:dyDescent="0.35">
      <c r="A7417" s="2">
        <v>43251</v>
      </c>
      <c r="B7417" s="31">
        <v>443.36520000000002</v>
      </c>
      <c r="C7417" s="31">
        <v>1122.4770000000001</v>
      </c>
      <c r="D7417" s="31">
        <v>416.88350000000003</v>
      </c>
      <c r="E7417" s="31">
        <v>594.90549999999996</v>
      </c>
      <c r="F7417" s="31">
        <v>104.5346</v>
      </c>
      <c r="G7417" s="31">
        <v>409.05540000000002</v>
      </c>
      <c r="H7417" s="31">
        <v>8.7935440000000007</v>
      </c>
      <c r="I7417" s="31">
        <v>2781.4</v>
      </c>
      <c r="J7417" s="31">
        <v>4692.8450000000003</v>
      </c>
      <c r="K7417" s="31">
        <v>3059.21</v>
      </c>
      <c r="L7417" s="31">
        <v>247.16</v>
      </c>
      <c r="M7417" s="31">
        <v>249.55</v>
      </c>
      <c r="N7417" s="31">
        <v>221.96600000000001</v>
      </c>
      <c r="O7417" s="31">
        <v>73.943299999999994</v>
      </c>
      <c r="P7417" s="31">
        <v>94.991</v>
      </c>
      <c r="Q7417" s="31">
        <v>2936.1052</v>
      </c>
      <c r="R7417" s="31">
        <v>93.978999999999999</v>
      </c>
      <c r="S7417" s="31">
        <v>125.0517</v>
      </c>
    </row>
    <row r="7418" spans="1:19" x14ac:dyDescent="0.35">
      <c r="A7418" s="2">
        <v>43252</v>
      </c>
      <c r="B7418" s="31">
        <v>438.96359999999999</v>
      </c>
      <c r="C7418" s="31">
        <v>1113.5930000000001</v>
      </c>
      <c r="D7418" s="31">
        <v>408.47550000000001</v>
      </c>
      <c r="E7418" s="31">
        <v>598.51130000000001</v>
      </c>
      <c r="F7418" s="31">
        <v>104.1019</v>
      </c>
      <c r="G7418" s="31">
        <v>410.15989999999999</v>
      </c>
      <c r="H7418" s="31">
        <v>8.8078769999999995</v>
      </c>
      <c r="I7418" s="31">
        <v>2779.1889999999999</v>
      </c>
      <c r="J7418" s="31">
        <v>4670.6080000000002</v>
      </c>
      <c r="K7418" s="31">
        <v>3054.098</v>
      </c>
      <c r="L7418" s="31">
        <v>249.74</v>
      </c>
      <c r="M7418" s="31">
        <v>252</v>
      </c>
      <c r="N7418" s="31">
        <v>225.3383</v>
      </c>
      <c r="O7418" s="31">
        <v>73.315299999999993</v>
      </c>
      <c r="P7418" s="31">
        <v>94.9024</v>
      </c>
      <c r="Q7418" s="31">
        <v>2961.2476000000001</v>
      </c>
      <c r="R7418" s="31">
        <v>94.156000000000006</v>
      </c>
      <c r="S7418" s="31">
        <v>125.3871</v>
      </c>
    </row>
    <row r="7419" spans="1:19" x14ac:dyDescent="0.35">
      <c r="A7419" s="2">
        <v>43255</v>
      </c>
      <c r="B7419" s="31">
        <v>430.38900000000001</v>
      </c>
      <c r="C7419" s="31">
        <v>1102.683</v>
      </c>
      <c r="D7419" s="31">
        <v>405.1123</v>
      </c>
      <c r="E7419" s="31">
        <v>605.83140000000003</v>
      </c>
      <c r="F7419" s="31">
        <v>103.9417</v>
      </c>
      <c r="G7419" s="31">
        <v>402.32819999999998</v>
      </c>
      <c r="H7419" s="31">
        <v>8.4244579999999996</v>
      </c>
      <c r="I7419" s="31">
        <v>2778.3139999999999</v>
      </c>
      <c r="J7419" s="31">
        <v>4662.6880000000001</v>
      </c>
      <c r="K7419" s="31">
        <v>3047.8020000000001</v>
      </c>
      <c r="L7419" s="31">
        <v>250.82</v>
      </c>
      <c r="M7419" s="31">
        <v>252.65</v>
      </c>
      <c r="N7419" s="31">
        <v>227.41419999999999</v>
      </c>
      <c r="O7419" s="31">
        <v>73.259100000000004</v>
      </c>
      <c r="P7419" s="31">
        <v>95.165800000000004</v>
      </c>
      <c r="Q7419" s="31">
        <v>3004.4447</v>
      </c>
      <c r="R7419" s="31">
        <v>94.037999999999997</v>
      </c>
      <c r="S7419" s="31">
        <v>127.37869999999999</v>
      </c>
    </row>
    <row r="7420" spans="1:19" x14ac:dyDescent="0.35">
      <c r="A7420" s="2">
        <v>43256</v>
      </c>
      <c r="B7420" s="31">
        <v>430.90350000000001</v>
      </c>
      <c r="C7420" s="31">
        <v>1094.2660000000001</v>
      </c>
      <c r="D7420" s="31">
        <v>400.22039999999998</v>
      </c>
      <c r="E7420" s="31">
        <v>616.62689999999998</v>
      </c>
      <c r="F7420" s="31">
        <v>104.3343</v>
      </c>
      <c r="G7420" s="31">
        <v>402.12740000000002</v>
      </c>
      <c r="H7420" s="31">
        <v>8.2022899999999996</v>
      </c>
      <c r="I7420" s="31">
        <v>2778.6819999999998</v>
      </c>
      <c r="J7420" s="31">
        <v>4666.9530000000004</v>
      </c>
      <c r="K7420" s="31">
        <v>3052.3440000000001</v>
      </c>
      <c r="L7420" s="31">
        <v>251.37</v>
      </c>
      <c r="M7420" s="31">
        <v>254.43</v>
      </c>
      <c r="N7420" s="31">
        <v>228.40039999999999</v>
      </c>
      <c r="O7420" s="31">
        <v>73.139300000000006</v>
      </c>
      <c r="P7420" s="31">
        <v>94.933499999999995</v>
      </c>
      <c r="Q7420" s="31">
        <v>2998.5509000000002</v>
      </c>
      <c r="R7420" s="31">
        <v>93.876000000000005</v>
      </c>
      <c r="S7420" s="31">
        <v>127.8609</v>
      </c>
    </row>
    <row r="7421" spans="1:19" x14ac:dyDescent="0.35">
      <c r="A7421" s="2">
        <v>43257</v>
      </c>
      <c r="B7421" s="31">
        <v>430.78919999999999</v>
      </c>
      <c r="C7421" s="31">
        <v>1075.4580000000001</v>
      </c>
      <c r="D7421" s="31">
        <v>399.15030000000002</v>
      </c>
      <c r="E7421" s="31">
        <v>626.90110000000004</v>
      </c>
      <c r="F7421" s="31">
        <v>104.2702</v>
      </c>
      <c r="G7421" s="31">
        <v>399.31599999999997</v>
      </c>
      <c r="H7421" s="31">
        <v>8.227373</v>
      </c>
      <c r="I7421" s="31">
        <v>2779.1889999999999</v>
      </c>
      <c r="J7421" s="31">
        <v>4653.8540000000003</v>
      </c>
      <c r="K7421" s="31">
        <v>3039.806</v>
      </c>
      <c r="L7421" s="31">
        <v>253.26</v>
      </c>
      <c r="M7421" s="31">
        <v>256.29000000000002</v>
      </c>
      <c r="N7421" s="31">
        <v>229.5377</v>
      </c>
      <c r="O7421" s="31">
        <v>72.985399999999998</v>
      </c>
      <c r="P7421" s="31">
        <v>95.836500000000001</v>
      </c>
      <c r="Q7421" s="31">
        <v>3013.5799000000002</v>
      </c>
      <c r="R7421" s="31">
        <v>93.614000000000004</v>
      </c>
      <c r="S7421" s="31">
        <v>127.95529999999999</v>
      </c>
    </row>
    <row r="7422" spans="1:19" x14ac:dyDescent="0.35">
      <c r="A7422" s="2">
        <v>43258</v>
      </c>
      <c r="B7422" s="31">
        <v>441.99340000000001</v>
      </c>
      <c r="C7422" s="31">
        <v>1098.7339999999999</v>
      </c>
      <c r="D7422" s="31">
        <v>407.40539999999999</v>
      </c>
      <c r="E7422" s="31">
        <v>636.69740000000002</v>
      </c>
      <c r="F7422" s="31">
        <v>104.3984</v>
      </c>
      <c r="G7422" s="31">
        <v>391.2835</v>
      </c>
      <c r="H7422" s="31">
        <v>8.1485389999999995</v>
      </c>
      <c r="I7422" s="31">
        <v>2778.268</v>
      </c>
      <c r="J7422" s="31">
        <v>4655.9859999999999</v>
      </c>
      <c r="K7422" s="31">
        <v>3024.17</v>
      </c>
      <c r="L7422" s="31">
        <v>253.26</v>
      </c>
      <c r="M7422" s="31">
        <v>255.05</v>
      </c>
      <c r="N7422" s="31">
        <v>227.81979999999999</v>
      </c>
      <c r="O7422" s="31">
        <v>72.997299999999996</v>
      </c>
      <c r="P7422" s="31">
        <v>96.173299999999998</v>
      </c>
      <c r="Q7422" s="31">
        <v>3013.4868000000001</v>
      </c>
      <c r="R7422" s="31">
        <v>93.435000000000002</v>
      </c>
      <c r="S7422" s="31">
        <v>129.9469</v>
      </c>
    </row>
    <row r="7423" spans="1:19" x14ac:dyDescent="0.35">
      <c r="A7423" s="2">
        <v>43259</v>
      </c>
      <c r="B7423" s="31">
        <v>437.15309999999999</v>
      </c>
      <c r="C7423" s="31">
        <v>1098.8689999999999</v>
      </c>
      <c r="D7423" s="31">
        <v>408.1696</v>
      </c>
      <c r="E7423" s="31">
        <v>635.6114</v>
      </c>
      <c r="F7423" s="31">
        <v>104.37439999999999</v>
      </c>
      <c r="G7423" s="31">
        <v>389.28379999999999</v>
      </c>
      <c r="H7423" s="31">
        <v>8.5601029999999998</v>
      </c>
      <c r="I7423" s="31">
        <v>2778.66</v>
      </c>
      <c r="J7423" s="31">
        <v>4662.3829999999998</v>
      </c>
      <c r="K7423" s="31">
        <v>3041.614</v>
      </c>
      <c r="L7423" s="31">
        <v>253.86</v>
      </c>
      <c r="M7423" s="31">
        <v>255.19</v>
      </c>
      <c r="N7423" s="31">
        <v>227.51750000000001</v>
      </c>
      <c r="O7423" s="31">
        <v>73.424899999999994</v>
      </c>
      <c r="P7423" s="31">
        <v>95.687700000000007</v>
      </c>
      <c r="Q7423" s="31">
        <v>2976.1410000000001</v>
      </c>
      <c r="R7423" s="31">
        <v>93.534999999999997</v>
      </c>
      <c r="S7423" s="31">
        <v>126.8441</v>
      </c>
    </row>
    <row r="7424" spans="1:19" x14ac:dyDescent="0.35">
      <c r="A7424" s="2">
        <v>43262</v>
      </c>
      <c r="B7424" s="31">
        <v>437.15309999999999</v>
      </c>
      <c r="C7424" s="31">
        <v>1093.454</v>
      </c>
      <c r="D7424" s="31">
        <v>406.947</v>
      </c>
      <c r="E7424" s="31">
        <v>630.28520000000003</v>
      </c>
      <c r="F7424" s="31">
        <v>104.4145</v>
      </c>
      <c r="G7424" s="31">
        <v>383.03100000000001</v>
      </c>
      <c r="H7424" s="31">
        <v>8.4854319999999994</v>
      </c>
      <c r="I7424" s="31">
        <v>2779.0970000000002</v>
      </c>
      <c r="J7424" s="31">
        <v>4655.0720000000001</v>
      </c>
      <c r="K7424" s="31">
        <v>3029.0129999999999</v>
      </c>
      <c r="L7424" s="31">
        <v>254.24</v>
      </c>
      <c r="M7424" s="31">
        <v>256</v>
      </c>
      <c r="N7424" s="31">
        <v>228.12129999999999</v>
      </c>
      <c r="O7424" s="31">
        <v>73.053100000000001</v>
      </c>
      <c r="P7424" s="31">
        <v>96.010400000000004</v>
      </c>
      <c r="Q7424" s="31">
        <v>2986.4634999999998</v>
      </c>
      <c r="R7424" s="31">
        <v>93.608000000000004</v>
      </c>
      <c r="S7424" s="31">
        <v>127.37869999999999</v>
      </c>
    </row>
    <row r="7425" spans="1:19" x14ac:dyDescent="0.35">
      <c r="A7425" s="2">
        <v>43263</v>
      </c>
      <c r="B7425" s="31">
        <v>433.96749999999997</v>
      </c>
      <c r="C7425" s="31">
        <v>1085.886</v>
      </c>
      <c r="D7425" s="31">
        <v>407.74160000000001</v>
      </c>
      <c r="E7425" s="31">
        <v>627.04430000000002</v>
      </c>
      <c r="F7425" s="31">
        <v>104.11</v>
      </c>
      <c r="G7425" s="31">
        <v>383.2491</v>
      </c>
      <c r="H7425" s="31">
        <v>8.6201439999999998</v>
      </c>
      <c r="I7425" s="31">
        <v>2778.049</v>
      </c>
      <c r="J7425" s="31">
        <v>4653.2449999999999</v>
      </c>
      <c r="K7425" s="31">
        <v>3021.902</v>
      </c>
      <c r="L7425" s="31">
        <v>254.38</v>
      </c>
      <c r="M7425" s="31">
        <v>256.73</v>
      </c>
      <c r="N7425" s="31">
        <v>229.07079999999999</v>
      </c>
      <c r="O7425" s="31">
        <v>72.799499999999995</v>
      </c>
      <c r="P7425" s="31">
        <v>95.837100000000007</v>
      </c>
      <c r="Q7425" s="31">
        <v>2989.5297</v>
      </c>
      <c r="R7425" s="31">
        <v>93.817999999999998</v>
      </c>
      <c r="S7425" s="31">
        <v>127.3158</v>
      </c>
    </row>
    <row r="7426" spans="1:19" x14ac:dyDescent="0.35">
      <c r="A7426" s="2">
        <v>43264</v>
      </c>
      <c r="B7426" s="31">
        <v>438.76029999999997</v>
      </c>
      <c r="C7426" s="31">
        <v>1102.9269999999999</v>
      </c>
      <c r="D7426" s="31">
        <v>407.09980000000002</v>
      </c>
      <c r="E7426" s="31">
        <v>630.12429999999995</v>
      </c>
      <c r="F7426" s="31">
        <v>104.26220000000001</v>
      </c>
      <c r="G7426" s="31">
        <v>376.85109999999997</v>
      </c>
      <c r="H7426" s="31">
        <v>8.4468779999999999</v>
      </c>
      <c r="I7426" s="31">
        <v>2778.002</v>
      </c>
      <c r="J7426" s="31">
        <v>4650.5029999999997</v>
      </c>
      <c r="K7426" s="31">
        <v>3029.4769999999999</v>
      </c>
      <c r="L7426" s="31">
        <v>253.54</v>
      </c>
      <c r="M7426" s="31">
        <v>255.86</v>
      </c>
      <c r="N7426" s="31">
        <v>229.22139999999999</v>
      </c>
      <c r="O7426" s="31">
        <v>72.699200000000005</v>
      </c>
      <c r="P7426" s="31">
        <v>95.724500000000006</v>
      </c>
      <c r="Q7426" s="31">
        <v>2977.0461</v>
      </c>
      <c r="R7426" s="31">
        <v>93.543999999999997</v>
      </c>
      <c r="S7426" s="31">
        <v>126.07899999999999</v>
      </c>
    </row>
    <row r="7427" spans="1:19" x14ac:dyDescent="0.35">
      <c r="A7427" s="2">
        <v>43265</v>
      </c>
      <c r="B7427" s="31">
        <v>433.82650000000001</v>
      </c>
      <c r="C7427" s="31">
        <v>1086.6780000000001</v>
      </c>
      <c r="D7427" s="31">
        <v>404.04349999999999</v>
      </c>
      <c r="E7427" s="31">
        <v>623.15160000000003</v>
      </c>
      <c r="F7427" s="31">
        <v>104.8231</v>
      </c>
      <c r="G7427" s="31">
        <v>373.41180000000003</v>
      </c>
      <c r="H7427" s="31">
        <v>8.5952549999999999</v>
      </c>
      <c r="I7427" s="31">
        <v>2780.4</v>
      </c>
      <c r="J7427" s="31">
        <v>4655.3770000000004</v>
      </c>
      <c r="K7427" s="31">
        <v>3030.6039999999998</v>
      </c>
      <c r="L7427" s="31">
        <v>254.4</v>
      </c>
      <c r="M7427" s="31">
        <v>257.47000000000003</v>
      </c>
      <c r="N7427" s="31">
        <v>231.7653</v>
      </c>
      <c r="O7427" s="31">
        <v>72.790999999999997</v>
      </c>
      <c r="P7427" s="31">
        <v>94.705100000000002</v>
      </c>
      <c r="Q7427" s="31">
        <v>2951.3697999999999</v>
      </c>
      <c r="R7427" s="31">
        <v>94.879000000000005</v>
      </c>
      <c r="S7427" s="31">
        <v>125.0098</v>
      </c>
    </row>
    <row r="7428" spans="1:19" x14ac:dyDescent="0.35">
      <c r="A7428" s="2">
        <v>43266</v>
      </c>
      <c r="B7428" s="31">
        <v>419.25470000000001</v>
      </c>
      <c r="C7428" s="31">
        <v>1050.94</v>
      </c>
      <c r="D7428" s="31">
        <v>391.66550000000001</v>
      </c>
      <c r="E7428" s="31">
        <v>609.5104</v>
      </c>
      <c r="F7428" s="31">
        <v>102.4355</v>
      </c>
      <c r="G7428" s="31">
        <v>365.74700000000001</v>
      </c>
      <c r="H7428" s="31">
        <v>8.8990740000000006</v>
      </c>
      <c r="I7428" s="31">
        <v>2780.8150000000001</v>
      </c>
      <c r="J7428" s="31">
        <v>4665.125</v>
      </c>
      <c r="K7428" s="31">
        <v>3052.3969999999999</v>
      </c>
      <c r="L7428" s="31">
        <v>254.04</v>
      </c>
      <c r="M7428" s="31">
        <v>257.37</v>
      </c>
      <c r="N7428" s="31">
        <v>230.82220000000001</v>
      </c>
      <c r="O7428" s="31">
        <v>72.635099999999994</v>
      </c>
      <c r="P7428" s="31">
        <v>94.427199999999999</v>
      </c>
      <c r="Q7428" s="31">
        <v>2920.1210999999998</v>
      </c>
      <c r="R7428" s="31">
        <v>94.787999999999997</v>
      </c>
      <c r="S7428" s="31">
        <v>124.24460000000001</v>
      </c>
    </row>
    <row r="7429" spans="1:19" x14ac:dyDescent="0.35">
      <c r="A7429" s="2">
        <v>43269</v>
      </c>
      <c r="B7429" s="31">
        <v>429.92540000000002</v>
      </c>
      <c r="C7429" s="31">
        <v>1067.973</v>
      </c>
      <c r="D7429" s="31">
        <v>396.40280000000001</v>
      </c>
      <c r="E7429" s="31">
        <v>604.42750000000001</v>
      </c>
      <c r="F7429" s="31">
        <v>102.5637</v>
      </c>
      <c r="G7429" s="31">
        <v>366.14010000000002</v>
      </c>
      <c r="H7429" s="31">
        <v>8.7471639999999997</v>
      </c>
      <c r="I7429" s="31">
        <v>2781.2759999999998</v>
      </c>
      <c r="J7429" s="31">
        <v>4664.5159999999996</v>
      </c>
      <c r="K7429" s="31">
        <v>3053.3440000000001</v>
      </c>
      <c r="L7429" s="31">
        <v>253.6</v>
      </c>
      <c r="M7429" s="31">
        <v>258.74</v>
      </c>
      <c r="N7429" s="31">
        <v>230.64789999999999</v>
      </c>
      <c r="O7429" s="31">
        <v>72.651700000000005</v>
      </c>
      <c r="P7429" s="31">
        <v>94.396699999999996</v>
      </c>
      <c r="Q7429" s="31">
        <v>2899.5151999999998</v>
      </c>
      <c r="R7429" s="31">
        <v>94.756</v>
      </c>
      <c r="S7429" s="31">
        <v>124.24460000000001</v>
      </c>
    </row>
    <row r="7430" spans="1:19" x14ac:dyDescent="0.35">
      <c r="A7430" s="2">
        <v>43270</v>
      </c>
      <c r="B7430" s="31">
        <v>428.20429999999999</v>
      </c>
      <c r="C7430" s="31">
        <v>1059.143</v>
      </c>
      <c r="D7430" s="31">
        <v>396.09719999999999</v>
      </c>
      <c r="E7430" s="31">
        <v>593.82730000000004</v>
      </c>
      <c r="F7430" s="31">
        <v>102.4435</v>
      </c>
      <c r="G7430" s="31">
        <v>358.08229999999998</v>
      </c>
      <c r="H7430" s="31">
        <v>8.6659100000000002</v>
      </c>
      <c r="I7430" s="31">
        <v>2782.1060000000002</v>
      </c>
      <c r="J7430" s="31">
        <v>4673.6540000000005</v>
      </c>
      <c r="K7430" s="31">
        <v>3063.2</v>
      </c>
      <c r="L7430" s="31">
        <v>252.37</v>
      </c>
      <c r="M7430" s="31">
        <v>258.62</v>
      </c>
      <c r="N7430" s="31">
        <v>229.89500000000001</v>
      </c>
      <c r="O7430" s="31">
        <v>73.05</v>
      </c>
      <c r="P7430" s="31">
        <v>93.985399999999998</v>
      </c>
      <c r="Q7430" s="31">
        <v>2844.7617</v>
      </c>
      <c r="R7430" s="31">
        <v>95.013000000000005</v>
      </c>
      <c r="S7430" s="31">
        <v>120.17749999999999</v>
      </c>
    </row>
    <row r="7431" spans="1:19" x14ac:dyDescent="0.35">
      <c r="A7431" s="2">
        <v>43271</v>
      </c>
      <c r="B7431" s="31">
        <v>426.42590000000001</v>
      </c>
      <c r="C7431" s="31">
        <v>1050.835</v>
      </c>
      <c r="D7431" s="31">
        <v>396.25</v>
      </c>
      <c r="E7431" s="31">
        <v>588.24480000000005</v>
      </c>
      <c r="F7431" s="31">
        <v>102.11499999999999</v>
      </c>
      <c r="G7431" s="31">
        <v>357.88580000000002</v>
      </c>
      <c r="H7431" s="31">
        <v>9.0191879999999998</v>
      </c>
      <c r="I7431" s="31">
        <v>2781.5990000000002</v>
      </c>
      <c r="J7431" s="31">
        <v>4668.1710000000003</v>
      </c>
      <c r="K7431" s="31">
        <v>3058.8339999999998</v>
      </c>
      <c r="L7431" s="31">
        <v>252.9</v>
      </c>
      <c r="M7431" s="31">
        <v>260.83999999999997</v>
      </c>
      <c r="N7431" s="31">
        <v>231.8287</v>
      </c>
      <c r="O7431" s="31">
        <v>72.880200000000002</v>
      </c>
      <c r="P7431" s="31">
        <v>94.090500000000006</v>
      </c>
      <c r="Q7431" s="31">
        <v>2866.6531</v>
      </c>
      <c r="R7431" s="31">
        <v>95.123999999999995</v>
      </c>
      <c r="S7431" s="31">
        <v>120.3348</v>
      </c>
    </row>
    <row r="7432" spans="1:19" x14ac:dyDescent="0.35">
      <c r="A7432" s="2">
        <v>43272</v>
      </c>
      <c r="B7432" s="31">
        <v>417.64839999999998</v>
      </c>
      <c r="C7432" s="31">
        <v>1042.893</v>
      </c>
      <c r="D7432" s="31">
        <v>388.45639999999997</v>
      </c>
      <c r="E7432" s="31">
        <v>589.87390000000005</v>
      </c>
      <c r="F7432" s="31">
        <v>101.7945</v>
      </c>
      <c r="G7432" s="31">
        <v>354.34820000000002</v>
      </c>
      <c r="H7432" s="31">
        <v>8.8778769999999998</v>
      </c>
      <c r="I7432" s="31">
        <v>2781.5529999999999</v>
      </c>
      <c r="J7432" s="31">
        <v>4670.3029999999999</v>
      </c>
      <c r="K7432" s="31">
        <v>3065.6550000000002</v>
      </c>
      <c r="L7432" s="31">
        <v>251.12</v>
      </c>
      <c r="M7432" s="31">
        <v>257.83999999999997</v>
      </c>
      <c r="N7432" s="31">
        <v>229.43539999999999</v>
      </c>
      <c r="O7432" s="31">
        <v>72.932199999999995</v>
      </c>
      <c r="P7432" s="31">
        <v>94.305000000000007</v>
      </c>
      <c r="Q7432" s="31">
        <v>2832.4205999999999</v>
      </c>
      <c r="R7432" s="31">
        <v>94.861999999999995</v>
      </c>
      <c r="S7432" s="31">
        <v>119.1503</v>
      </c>
    </row>
    <row r="7433" spans="1:19" x14ac:dyDescent="0.35">
      <c r="A7433" s="2">
        <v>43273</v>
      </c>
      <c r="B7433" s="31">
        <v>432.10550000000001</v>
      </c>
      <c r="C7433" s="31">
        <v>1073.145</v>
      </c>
      <c r="D7433" s="31">
        <v>395.02749999999997</v>
      </c>
      <c r="E7433" s="31">
        <v>590.09109999999998</v>
      </c>
      <c r="F7433" s="31">
        <v>101.8105</v>
      </c>
      <c r="G7433" s="31">
        <v>360.14589999999998</v>
      </c>
      <c r="H7433" s="31">
        <v>8.8814100000000007</v>
      </c>
      <c r="I7433" s="31">
        <v>2782.4749999999999</v>
      </c>
      <c r="J7433" s="31">
        <v>4669.6940000000004</v>
      </c>
      <c r="K7433" s="31">
        <v>3067.55</v>
      </c>
      <c r="L7433" s="31">
        <v>251.76</v>
      </c>
      <c r="M7433" s="31">
        <v>257.45999999999998</v>
      </c>
      <c r="N7433" s="31">
        <v>228.9599</v>
      </c>
      <c r="O7433" s="31">
        <v>73.002499999999998</v>
      </c>
      <c r="P7433" s="31">
        <v>94.551699999999997</v>
      </c>
      <c r="Q7433" s="31">
        <v>2852.8020000000001</v>
      </c>
      <c r="R7433" s="31">
        <v>94.52</v>
      </c>
      <c r="S7433" s="31">
        <v>118.8685</v>
      </c>
    </row>
    <row r="7434" spans="1:19" x14ac:dyDescent="0.35">
      <c r="A7434" s="2">
        <v>43276</v>
      </c>
      <c r="B7434" s="31">
        <v>427.68810000000002</v>
      </c>
      <c r="C7434" s="31">
        <v>1062.6949999999999</v>
      </c>
      <c r="D7434" s="31">
        <v>393.34649999999999</v>
      </c>
      <c r="E7434" s="31">
        <v>586.87630000000001</v>
      </c>
      <c r="F7434" s="31">
        <v>101.66630000000001</v>
      </c>
      <c r="G7434" s="31">
        <v>351.9898</v>
      </c>
      <c r="H7434" s="31">
        <v>8.7612950000000005</v>
      </c>
      <c r="I7434" s="31">
        <v>2782.8440000000001</v>
      </c>
      <c r="J7434" s="31">
        <v>4678.5280000000002</v>
      </c>
      <c r="K7434" s="31">
        <v>3071.06</v>
      </c>
      <c r="L7434" s="31">
        <v>248.36</v>
      </c>
      <c r="M7434" s="31">
        <v>253.06</v>
      </c>
      <c r="N7434" s="31">
        <v>224.2287</v>
      </c>
      <c r="O7434" s="31">
        <v>73.132800000000003</v>
      </c>
      <c r="P7434" s="31">
        <v>94.9328</v>
      </c>
      <c r="Q7434" s="31">
        <v>2811.7424999999998</v>
      </c>
      <c r="R7434" s="31">
        <v>94.289000000000001</v>
      </c>
      <c r="S7434" s="31">
        <v>117.3541</v>
      </c>
    </row>
    <row r="7435" spans="1:19" x14ac:dyDescent="0.35">
      <c r="A7435" s="2">
        <v>43277</v>
      </c>
      <c r="B7435" s="31">
        <v>436.8098</v>
      </c>
      <c r="C7435" s="31">
        <v>1074.6079999999999</v>
      </c>
      <c r="D7435" s="31">
        <v>394.26339999999999</v>
      </c>
      <c r="E7435" s="31">
        <v>583.66150000000005</v>
      </c>
      <c r="F7435" s="31">
        <v>100.9452</v>
      </c>
      <c r="G7435" s="31">
        <v>348.84530000000001</v>
      </c>
      <c r="H7435" s="31">
        <v>8.7330330000000007</v>
      </c>
      <c r="I7435" s="31">
        <v>2782.4749999999999</v>
      </c>
      <c r="J7435" s="31">
        <v>4678.2240000000002</v>
      </c>
      <c r="K7435" s="31">
        <v>3069.4470000000001</v>
      </c>
      <c r="L7435" s="31">
        <v>248.93</v>
      </c>
      <c r="M7435" s="31">
        <v>254.93</v>
      </c>
      <c r="N7435" s="31">
        <v>225.19550000000001</v>
      </c>
      <c r="O7435" s="31">
        <v>72.990300000000005</v>
      </c>
      <c r="P7435" s="31">
        <v>94.758399999999995</v>
      </c>
      <c r="Q7435" s="31">
        <v>2803.5518999999999</v>
      </c>
      <c r="R7435" s="31">
        <v>94.676000000000002</v>
      </c>
      <c r="S7435" s="31">
        <v>116.9605</v>
      </c>
    </row>
    <row r="7436" spans="1:19" x14ac:dyDescent="0.35">
      <c r="A7436" s="2">
        <v>43278</v>
      </c>
      <c r="B7436" s="31">
        <v>444.38249999999999</v>
      </c>
      <c r="C7436" s="31">
        <v>1102.614</v>
      </c>
      <c r="D7436" s="31">
        <v>407.71109999999999</v>
      </c>
      <c r="E7436" s="31">
        <v>582.01070000000004</v>
      </c>
      <c r="F7436" s="31">
        <v>100.6407</v>
      </c>
      <c r="G7436" s="31">
        <v>349.43490000000003</v>
      </c>
      <c r="H7436" s="31">
        <v>8.4080169999999992</v>
      </c>
      <c r="I7436" s="31">
        <v>2782.4749999999999</v>
      </c>
      <c r="J7436" s="31">
        <v>4691.6270000000004</v>
      </c>
      <c r="K7436" s="31">
        <v>3074.4189999999999</v>
      </c>
      <c r="L7436" s="31">
        <v>246.78</v>
      </c>
      <c r="M7436" s="31">
        <v>250.33</v>
      </c>
      <c r="N7436" s="31">
        <v>221.8433</v>
      </c>
      <c r="O7436" s="31">
        <v>72.587500000000006</v>
      </c>
      <c r="P7436" s="31">
        <v>94.184299999999993</v>
      </c>
      <c r="Q7436" s="31">
        <v>2762.8029000000001</v>
      </c>
      <c r="R7436" s="31">
        <v>95.29</v>
      </c>
      <c r="S7436" s="31">
        <v>114.2122</v>
      </c>
    </row>
    <row r="7437" spans="1:19" x14ac:dyDescent="0.35">
      <c r="A7437" s="2">
        <v>43279</v>
      </c>
      <c r="B7437" s="31">
        <v>445.24299999999999</v>
      </c>
      <c r="C7437" s="31">
        <v>1100.106</v>
      </c>
      <c r="D7437" s="31">
        <v>407.2527</v>
      </c>
      <c r="E7437" s="31">
        <v>576.01549999999997</v>
      </c>
      <c r="F7437" s="31">
        <v>100.2321</v>
      </c>
      <c r="G7437" s="31">
        <v>347.27300000000002</v>
      </c>
      <c r="H7437" s="31">
        <v>8.6588440000000002</v>
      </c>
      <c r="I7437" s="31">
        <v>2782.9360000000001</v>
      </c>
      <c r="J7437" s="31">
        <v>4689.4949999999999</v>
      </c>
      <c r="K7437" s="31">
        <v>3077.306</v>
      </c>
      <c r="L7437" s="31">
        <v>248.11</v>
      </c>
      <c r="M7437" s="31">
        <v>251.29</v>
      </c>
      <c r="N7437" s="31">
        <v>223.81659999999999</v>
      </c>
      <c r="O7437" s="31">
        <v>72.640299999999996</v>
      </c>
      <c r="P7437" s="31">
        <v>94.016800000000003</v>
      </c>
      <c r="Q7437" s="31">
        <v>2750.0473000000002</v>
      </c>
      <c r="R7437" s="31">
        <v>95.311999999999998</v>
      </c>
      <c r="S7437" s="31">
        <v>113.8077</v>
      </c>
    </row>
    <row r="7438" spans="1:19" x14ac:dyDescent="0.35">
      <c r="A7438" s="2">
        <v>43280</v>
      </c>
      <c r="B7438" s="31">
        <v>454.53680000000003</v>
      </c>
      <c r="C7438" s="31">
        <v>1123.9839999999999</v>
      </c>
      <c r="D7438" s="31">
        <v>413.67090000000002</v>
      </c>
      <c r="E7438" s="31">
        <v>576.05889999999999</v>
      </c>
      <c r="F7438" s="31">
        <v>100.5125</v>
      </c>
      <c r="G7438" s="31">
        <v>345.89729999999997</v>
      </c>
      <c r="H7438" s="31">
        <v>8.8743440000000007</v>
      </c>
      <c r="I7438" s="31">
        <v>2782.4749999999999</v>
      </c>
      <c r="J7438" s="31">
        <v>4686.1440000000002</v>
      </c>
      <c r="K7438" s="31">
        <v>3074.0790000000002</v>
      </c>
      <c r="L7438" s="31">
        <v>248.29</v>
      </c>
      <c r="M7438" s="31">
        <v>250.81</v>
      </c>
      <c r="N7438" s="31">
        <v>224.0147</v>
      </c>
      <c r="O7438" s="31">
        <v>72.376800000000003</v>
      </c>
      <c r="P7438" s="31">
        <v>94.798900000000003</v>
      </c>
      <c r="Q7438" s="31">
        <v>2809.9762000000001</v>
      </c>
      <c r="R7438" s="31">
        <v>94.47</v>
      </c>
      <c r="S7438" s="31">
        <v>115.6918</v>
      </c>
    </row>
    <row r="7439" spans="1:19" x14ac:dyDescent="0.35">
      <c r="A7439" s="2">
        <v>43283</v>
      </c>
      <c r="B7439" s="31">
        <v>443.46449999999999</v>
      </c>
      <c r="C7439" s="31">
        <v>1099.74</v>
      </c>
      <c r="D7439" s="31">
        <v>406.18299999999999</v>
      </c>
      <c r="E7439" s="31">
        <v>566.80550000000005</v>
      </c>
      <c r="F7439" s="31">
        <v>99.486900000000006</v>
      </c>
      <c r="G7439" s="31">
        <v>341.77010000000001</v>
      </c>
      <c r="H7439" s="31">
        <v>8.835483</v>
      </c>
      <c r="I7439" s="31">
        <v>2783.5819999999999</v>
      </c>
      <c r="J7439" s="31">
        <v>4685.2299999999996</v>
      </c>
      <c r="K7439" s="31">
        <v>3078.7260000000001</v>
      </c>
      <c r="L7439" s="31">
        <v>248.81</v>
      </c>
      <c r="M7439" s="31">
        <v>252.71</v>
      </c>
      <c r="N7439" s="31">
        <v>225.59180000000001</v>
      </c>
      <c r="O7439" s="31">
        <v>72.372699999999995</v>
      </c>
      <c r="P7439" s="31">
        <v>94.224599999999995</v>
      </c>
      <c r="Q7439" s="31">
        <v>2783.0151000000001</v>
      </c>
      <c r="R7439" s="31">
        <v>94.870999999999995</v>
      </c>
      <c r="S7439" s="31">
        <v>115.6918</v>
      </c>
    </row>
    <row r="7440" spans="1:19" x14ac:dyDescent="0.35">
      <c r="A7440" s="2">
        <v>43284</v>
      </c>
      <c r="B7440" s="31">
        <v>446.1035</v>
      </c>
      <c r="C7440" s="31">
        <v>1106.4280000000001</v>
      </c>
      <c r="D7440" s="31">
        <v>401.75139999999999</v>
      </c>
      <c r="E7440" s="31">
        <v>563.52549999999997</v>
      </c>
      <c r="F7440" s="31">
        <v>100.4324</v>
      </c>
      <c r="G7440" s="31">
        <v>339.70650000000001</v>
      </c>
      <c r="H7440" s="31">
        <v>8.6694420000000001</v>
      </c>
      <c r="I7440" s="31">
        <v>2783.674</v>
      </c>
      <c r="J7440" s="31">
        <v>4687.3620000000001</v>
      </c>
      <c r="K7440" s="31">
        <v>3077.1120000000001</v>
      </c>
      <c r="L7440" s="31">
        <v>247.54</v>
      </c>
      <c r="M7440" s="31">
        <v>253.82</v>
      </c>
      <c r="N7440" s="31">
        <v>222.6516</v>
      </c>
      <c r="O7440" s="31">
        <v>72.453699999999998</v>
      </c>
      <c r="P7440" s="31">
        <v>94.573099999999997</v>
      </c>
      <c r="Q7440" s="31">
        <v>2778.9553999999998</v>
      </c>
      <c r="R7440" s="31">
        <v>94.590999999999994</v>
      </c>
      <c r="S7440" s="31">
        <v>113.90349999999999</v>
      </c>
    </row>
    <row r="7441" spans="1:19" x14ac:dyDescent="0.35">
      <c r="A7441" s="2">
        <v>43285</v>
      </c>
      <c r="B7441" s="31">
        <v>446.1035</v>
      </c>
      <c r="C7441" s="31">
        <v>1106.4280000000001</v>
      </c>
      <c r="D7441" s="31">
        <v>401.75139999999999</v>
      </c>
      <c r="E7441" s="31">
        <v>563.52549999999997</v>
      </c>
      <c r="F7441" s="31">
        <v>100.4324</v>
      </c>
      <c r="G7441" s="31">
        <v>339.70650000000001</v>
      </c>
      <c r="H7441" s="31">
        <v>8.6694420000000001</v>
      </c>
      <c r="I7441" s="31">
        <v>2784.32</v>
      </c>
      <c r="J7441" s="31">
        <v>4687.3620000000001</v>
      </c>
      <c r="K7441" s="31">
        <v>3082.8960000000002</v>
      </c>
      <c r="L7441" s="31">
        <v>247.54</v>
      </c>
      <c r="M7441" s="31">
        <v>253.82</v>
      </c>
      <c r="N7441" s="31">
        <v>222.6516</v>
      </c>
      <c r="O7441" s="31">
        <v>72.507099999999994</v>
      </c>
      <c r="P7441" s="31">
        <v>94.5261</v>
      </c>
      <c r="Q7441" s="31">
        <v>2775.4711000000002</v>
      </c>
      <c r="R7441" s="31">
        <v>94.531000000000006</v>
      </c>
      <c r="S7441" s="31">
        <v>112.57299999999999</v>
      </c>
    </row>
    <row r="7442" spans="1:19" x14ac:dyDescent="0.35">
      <c r="A7442" s="2">
        <v>43286</v>
      </c>
      <c r="B7442" s="31">
        <v>443.98079999999999</v>
      </c>
      <c r="C7442" s="31">
        <v>1112.5409999999999</v>
      </c>
      <c r="D7442" s="31">
        <v>410.46190000000001</v>
      </c>
      <c r="E7442" s="31">
        <v>550.68799999999999</v>
      </c>
      <c r="F7442" s="31">
        <v>100.857</v>
      </c>
      <c r="G7442" s="31">
        <v>336.36540000000002</v>
      </c>
      <c r="H7442" s="31">
        <v>8.7683599999999995</v>
      </c>
      <c r="I7442" s="31">
        <v>2784.5039999999999</v>
      </c>
      <c r="J7442" s="31">
        <v>4689.1899999999996</v>
      </c>
      <c r="K7442" s="31">
        <v>3075.971</v>
      </c>
      <c r="L7442" s="31">
        <v>249.84</v>
      </c>
      <c r="M7442" s="31">
        <v>256.38</v>
      </c>
      <c r="N7442" s="31">
        <v>225.88499999999999</v>
      </c>
      <c r="O7442" s="31">
        <v>72.480599999999995</v>
      </c>
      <c r="P7442" s="31">
        <v>94.980099999999993</v>
      </c>
      <c r="Q7442" s="31">
        <v>2774.1104999999998</v>
      </c>
      <c r="R7442" s="31">
        <v>94.394999999999996</v>
      </c>
      <c r="S7442" s="31">
        <v>113.0946</v>
      </c>
    </row>
    <row r="7443" spans="1:19" x14ac:dyDescent="0.35">
      <c r="A7443" s="2">
        <v>43287</v>
      </c>
      <c r="B7443" s="31">
        <v>442.37450000000001</v>
      </c>
      <c r="C7443" s="31">
        <v>1101.673</v>
      </c>
      <c r="D7443" s="31">
        <v>406.33589999999998</v>
      </c>
      <c r="E7443" s="31">
        <v>545.04039999999998</v>
      </c>
      <c r="F7443" s="31">
        <v>100.61660000000001</v>
      </c>
      <c r="G7443" s="31">
        <v>351.5967</v>
      </c>
      <c r="H7443" s="31">
        <v>8.7083030000000008</v>
      </c>
      <c r="I7443" s="31">
        <v>2785.1039999999998</v>
      </c>
      <c r="J7443" s="31">
        <v>4693.4549999999999</v>
      </c>
      <c r="K7443" s="31">
        <v>3082.2289999999998</v>
      </c>
      <c r="L7443" s="31">
        <v>252.08</v>
      </c>
      <c r="M7443" s="31">
        <v>258.95</v>
      </c>
      <c r="N7443" s="31">
        <v>229.30070000000001</v>
      </c>
      <c r="O7443" s="31">
        <v>72.551900000000003</v>
      </c>
      <c r="P7443" s="31">
        <v>95.416200000000003</v>
      </c>
      <c r="Q7443" s="31">
        <v>2789.0636</v>
      </c>
      <c r="R7443" s="31">
        <v>93.962999999999994</v>
      </c>
      <c r="S7443" s="31">
        <v>112.4879</v>
      </c>
    </row>
    <row r="7444" spans="1:19" x14ac:dyDescent="0.35">
      <c r="A7444" s="2">
        <v>43290</v>
      </c>
      <c r="B7444" s="31">
        <v>447.88200000000001</v>
      </c>
      <c r="C7444" s="31">
        <v>1122.5730000000001</v>
      </c>
      <c r="D7444" s="31">
        <v>410.76749999999998</v>
      </c>
      <c r="E7444" s="31">
        <v>554.29380000000003</v>
      </c>
      <c r="F7444" s="31">
        <v>100.9211</v>
      </c>
      <c r="G7444" s="31">
        <v>342.7527</v>
      </c>
      <c r="H7444" s="31">
        <v>8.6305820000000004</v>
      </c>
      <c r="I7444" s="31">
        <v>2784.7809999999999</v>
      </c>
      <c r="J7444" s="31">
        <v>4683.7070000000003</v>
      </c>
      <c r="K7444" s="31">
        <v>3077.97</v>
      </c>
      <c r="L7444" s="31">
        <v>254.31</v>
      </c>
      <c r="M7444" s="31">
        <v>260.38</v>
      </c>
      <c r="N7444" s="31">
        <v>231.41659999999999</v>
      </c>
      <c r="O7444" s="31">
        <v>72.367099999999994</v>
      </c>
      <c r="P7444" s="31">
        <v>95.426500000000004</v>
      </c>
      <c r="Q7444" s="31">
        <v>2832.8067000000001</v>
      </c>
      <c r="R7444" s="31">
        <v>94.076999999999998</v>
      </c>
      <c r="S7444" s="31">
        <v>114.8828</v>
      </c>
    </row>
    <row r="7445" spans="1:19" x14ac:dyDescent="0.35">
      <c r="A7445" s="2">
        <v>43291</v>
      </c>
      <c r="B7445" s="31">
        <v>452.3938</v>
      </c>
      <c r="C7445" s="31">
        <v>1128.8979999999999</v>
      </c>
      <c r="D7445" s="31">
        <v>414.40230000000003</v>
      </c>
      <c r="E7445" s="31">
        <v>549.1771</v>
      </c>
      <c r="F7445" s="31">
        <v>100.5852</v>
      </c>
      <c r="G7445" s="31">
        <v>342.55619999999999</v>
      </c>
      <c r="H7445" s="31">
        <v>8.835483</v>
      </c>
      <c r="I7445" s="31">
        <v>2781.415</v>
      </c>
      <c r="J7445" s="31">
        <v>4679.7470000000003</v>
      </c>
      <c r="K7445" s="31">
        <v>3075.1289999999999</v>
      </c>
      <c r="L7445" s="31">
        <v>255.16</v>
      </c>
      <c r="M7445" s="31">
        <v>258.83</v>
      </c>
      <c r="N7445" s="31">
        <v>231.4562</v>
      </c>
      <c r="O7445" s="31">
        <v>72.017200000000003</v>
      </c>
      <c r="P7445" s="31">
        <v>95.102400000000003</v>
      </c>
      <c r="Q7445" s="31">
        <v>2834.9818</v>
      </c>
      <c r="R7445" s="31">
        <v>94.158000000000001</v>
      </c>
      <c r="S7445" s="31">
        <v>114.9254</v>
      </c>
    </row>
    <row r="7446" spans="1:19" x14ac:dyDescent="0.35">
      <c r="A7446" s="2">
        <v>43292</v>
      </c>
      <c r="B7446" s="31">
        <v>421.42399999999998</v>
      </c>
      <c r="C7446" s="31">
        <v>1076.367</v>
      </c>
      <c r="D7446" s="31">
        <v>406.25099999999998</v>
      </c>
      <c r="E7446" s="31">
        <v>532.89170000000001</v>
      </c>
      <c r="F7446" s="31">
        <v>99.697500000000005</v>
      </c>
      <c r="G7446" s="31">
        <v>333.41739999999999</v>
      </c>
      <c r="H7446" s="31">
        <v>8.7612950000000005</v>
      </c>
      <c r="I7446" s="31">
        <v>2784.2739999999999</v>
      </c>
      <c r="J7446" s="31">
        <v>4687.9709999999995</v>
      </c>
      <c r="K7446" s="31">
        <v>3079.6779999999999</v>
      </c>
      <c r="L7446" s="31">
        <v>253.08</v>
      </c>
      <c r="M7446" s="31">
        <v>256.77</v>
      </c>
      <c r="N7446" s="31">
        <v>229.9426</v>
      </c>
      <c r="O7446" s="31">
        <v>71.985699999999994</v>
      </c>
      <c r="P7446" s="31">
        <v>95.099199999999996</v>
      </c>
      <c r="Q7446" s="31">
        <v>2805.1981999999998</v>
      </c>
      <c r="R7446" s="31">
        <v>94.718999999999994</v>
      </c>
      <c r="S7446" s="31">
        <v>113.59480000000001</v>
      </c>
    </row>
    <row r="7447" spans="1:19" x14ac:dyDescent="0.35">
      <c r="A7447" s="2">
        <v>43293</v>
      </c>
      <c r="B7447" s="31">
        <v>427.6628</v>
      </c>
      <c r="C7447" s="31">
        <v>1081.4359999999999</v>
      </c>
      <c r="D7447" s="31">
        <v>392.0308</v>
      </c>
      <c r="E7447" s="31">
        <v>539.97339999999997</v>
      </c>
      <c r="F7447" s="31">
        <v>99.858500000000006</v>
      </c>
      <c r="G7447" s="31">
        <v>333.81049999999999</v>
      </c>
      <c r="H7447" s="31">
        <v>8.7789590000000004</v>
      </c>
      <c r="I7447" s="31">
        <v>2783.951</v>
      </c>
      <c r="J7447" s="31">
        <v>4683.7070000000003</v>
      </c>
      <c r="K7447" s="31">
        <v>3079.6709999999998</v>
      </c>
      <c r="L7447" s="31">
        <v>255.31</v>
      </c>
      <c r="M7447" s="31">
        <v>257.63</v>
      </c>
      <c r="N7447" s="31">
        <v>234.03190000000001</v>
      </c>
      <c r="O7447" s="31">
        <v>71.248500000000007</v>
      </c>
      <c r="P7447" s="31">
        <v>94.783500000000004</v>
      </c>
      <c r="Q7447" s="31">
        <v>2820.4250999999999</v>
      </c>
      <c r="R7447" s="31">
        <v>94.826999999999998</v>
      </c>
      <c r="S7447" s="31">
        <v>114.4038</v>
      </c>
    </row>
    <row r="7448" spans="1:19" x14ac:dyDescent="0.35">
      <c r="A7448" s="2">
        <v>43294</v>
      </c>
      <c r="B7448" s="31">
        <v>432.44260000000003</v>
      </c>
      <c r="C7448" s="31">
        <v>1097.5219999999999</v>
      </c>
      <c r="D7448" s="31">
        <v>399.98970000000003</v>
      </c>
      <c r="E7448" s="31">
        <v>540.68089999999995</v>
      </c>
      <c r="F7448" s="31">
        <v>99.416200000000003</v>
      </c>
      <c r="G7448" s="31">
        <v>327.91449999999998</v>
      </c>
      <c r="H7448" s="31">
        <v>8.8778769999999998</v>
      </c>
      <c r="I7448" s="31">
        <v>2783.951</v>
      </c>
      <c r="J7448" s="31">
        <v>4691.018</v>
      </c>
      <c r="K7448" s="31">
        <v>3088.58</v>
      </c>
      <c r="L7448" s="31">
        <v>255.75</v>
      </c>
      <c r="M7448" s="31">
        <v>257.52</v>
      </c>
      <c r="N7448" s="31">
        <v>234.35679999999999</v>
      </c>
      <c r="O7448" s="31">
        <v>71.253399999999999</v>
      </c>
      <c r="P7448" s="31">
        <v>94.639099999999999</v>
      </c>
      <c r="Q7448" s="31">
        <v>2834.6712000000002</v>
      </c>
      <c r="R7448" s="31">
        <v>94.677000000000007</v>
      </c>
      <c r="S7448" s="31">
        <v>114.5635</v>
      </c>
    </row>
    <row r="7449" spans="1:19" x14ac:dyDescent="0.35">
      <c r="A7449" s="2">
        <v>43297</v>
      </c>
      <c r="B7449" s="31">
        <v>412.6764</v>
      </c>
      <c r="C7449" s="31">
        <v>1044.396</v>
      </c>
      <c r="D7449" s="31">
        <v>387.3424</v>
      </c>
      <c r="E7449" s="31">
        <v>536.64530000000002</v>
      </c>
      <c r="F7449" s="31">
        <v>99.289100000000005</v>
      </c>
      <c r="G7449" s="31">
        <v>332.43470000000002</v>
      </c>
      <c r="H7449" s="31">
        <v>8.4998699999999996</v>
      </c>
      <c r="I7449" s="31">
        <v>2783.951</v>
      </c>
      <c r="J7449" s="31">
        <v>4684.6210000000001</v>
      </c>
      <c r="K7449" s="31">
        <v>3082.4250000000002</v>
      </c>
      <c r="L7449" s="31">
        <v>255.13</v>
      </c>
      <c r="M7449" s="31">
        <v>256.24</v>
      </c>
      <c r="N7449" s="31">
        <v>232.2012</v>
      </c>
      <c r="O7449" s="31">
        <v>71.258700000000005</v>
      </c>
      <c r="P7449" s="31">
        <v>94.956999999999994</v>
      </c>
      <c r="Q7449" s="31">
        <v>2820.3343</v>
      </c>
      <c r="R7449" s="31">
        <v>94.510999999999996</v>
      </c>
      <c r="S7449" s="31">
        <v>113.8822</v>
      </c>
    </row>
    <row r="7450" spans="1:19" x14ac:dyDescent="0.35">
      <c r="A7450" s="2">
        <v>43298</v>
      </c>
      <c r="B7450" s="31">
        <v>415.08969999999999</v>
      </c>
      <c r="C7450" s="31">
        <v>1055.761</v>
      </c>
      <c r="D7450" s="31">
        <v>386.42809999999997</v>
      </c>
      <c r="E7450" s="31">
        <v>533.13040000000001</v>
      </c>
      <c r="F7450" s="31">
        <v>98.296499999999995</v>
      </c>
      <c r="G7450" s="31">
        <v>336.16879999999998</v>
      </c>
      <c r="H7450" s="31">
        <v>8.4610090000000007</v>
      </c>
      <c r="I7450" s="31">
        <v>2783.444</v>
      </c>
      <c r="J7450" s="31">
        <v>4685.2299999999996</v>
      </c>
      <c r="K7450" s="31">
        <v>3082.9859999999999</v>
      </c>
      <c r="L7450" s="31">
        <v>256.48</v>
      </c>
      <c r="M7450" s="31">
        <v>257.31</v>
      </c>
      <c r="N7450" s="31">
        <v>235.2681</v>
      </c>
      <c r="O7450" s="31">
        <v>70.974199999999996</v>
      </c>
      <c r="P7450" s="31">
        <v>94.753600000000006</v>
      </c>
      <c r="Q7450" s="31">
        <v>2822.1235999999999</v>
      </c>
      <c r="R7450" s="31">
        <v>94.984999999999999</v>
      </c>
      <c r="S7450" s="31">
        <v>112.9136</v>
      </c>
    </row>
    <row r="7451" spans="1:19" x14ac:dyDescent="0.35">
      <c r="A7451" s="2">
        <v>43299</v>
      </c>
      <c r="B7451" s="31">
        <v>419.39920000000001</v>
      </c>
      <c r="C7451" s="31">
        <v>1065.646</v>
      </c>
      <c r="D7451" s="31">
        <v>385.6662</v>
      </c>
      <c r="E7451" s="31">
        <v>533.43420000000003</v>
      </c>
      <c r="F7451" s="31">
        <v>98.344099999999997</v>
      </c>
      <c r="G7451" s="31">
        <v>337.1515</v>
      </c>
      <c r="H7451" s="31">
        <v>8.2561079999999993</v>
      </c>
      <c r="I7451" s="31">
        <v>2783.2130000000002</v>
      </c>
      <c r="J7451" s="31">
        <v>4683.0969999999998</v>
      </c>
      <c r="K7451" s="31">
        <v>3086.538</v>
      </c>
      <c r="L7451" s="31">
        <v>256.91000000000003</v>
      </c>
      <c r="M7451" s="31">
        <v>257.92</v>
      </c>
      <c r="N7451" s="31">
        <v>234.72130000000001</v>
      </c>
      <c r="O7451" s="31">
        <v>71.001800000000003</v>
      </c>
      <c r="P7451" s="31">
        <v>94.418700000000001</v>
      </c>
      <c r="Q7451" s="31">
        <v>2817.1388000000002</v>
      </c>
      <c r="R7451" s="31">
        <v>95.084999999999994</v>
      </c>
      <c r="S7451" s="31">
        <v>112.4772</v>
      </c>
    </row>
    <row r="7452" spans="1:19" x14ac:dyDescent="0.35">
      <c r="A7452" s="2">
        <v>43300</v>
      </c>
      <c r="B7452" s="31">
        <v>417.56049999999999</v>
      </c>
      <c r="C7452" s="31">
        <v>1064.377</v>
      </c>
      <c r="D7452" s="31">
        <v>391.91370000000001</v>
      </c>
      <c r="E7452" s="31">
        <v>526.01390000000004</v>
      </c>
      <c r="F7452" s="31">
        <v>97.994699999999995</v>
      </c>
      <c r="G7452" s="31">
        <v>338.62549999999999</v>
      </c>
      <c r="H7452" s="31">
        <v>8.0971329999999995</v>
      </c>
      <c r="I7452" s="31">
        <v>2783.7660000000001</v>
      </c>
      <c r="J7452" s="31">
        <v>4685.5339999999997</v>
      </c>
      <c r="K7452" s="31">
        <v>3085.3530000000001</v>
      </c>
      <c r="L7452" s="31">
        <v>255.93</v>
      </c>
      <c r="M7452" s="31">
        <v>259.64</v>
      </c>
      <c r="N7452" s="31">
        <v>233.5564</v>
      </c>
      <c r="O7452" s="31">
        <v>70.915099999999995</v>
      </c>
      <c r="P7452" s="31">
        <v>94.153300000000002</v>
      </c>
      <c r="Q7452" s="31">
        <v>2796.0540000000001</v>
      </c>
      <c r="R7452" s="31">
        <v>95.164000000000001</v>
      </c>
      <c r="S7452" s="31">
        <v>112.27500000000001</v>
      </c>
    </row>
    <row r="7453" spans="1:19" x14ac:dyDescent="0.35">
      <c r="A7453" s="2">
        <v>43301</v>
      </c>
      <c r="B7453" s="31">
        <v>420.2611</v>
      </c>
      <c r="C7453" s="31">
        <v>1075.3720000000001</v>
      </c>
      <c r="D7453" s="31">
        <v>393.58980000000003</v>
      </c>
      <c r="E7453" s="31">
        <v>533.32569999999998</v>
      </c>
      <c r="F7453" s="31">
        <v>98.503</v>
      </c>
      <c r="G7453" s="31">
        <v>339.90300000000002</v>
      </c>
      <c r="H7453" s="31">
        <v>8.2031159999999996</v>
      </c>
      <c r="I7453" s="31">
        <v>2784.7350000000001</v>
      </c>
      <c r="J7453" s="31">
        <v>4683.0969999999998</v>
      </c>
      <c r="K7453" s="31">
        <v>3086.4029999999998</v>
      </c>
      <c r="L7453" s="31">
        <v>255.52</v>
      </c>
      <c r="M7453" s="31">
        <v>258.63</v>
      </c>
      <c r="N7453" s="31">
        <v>233.3107</v>
      </c>
      <c r="O7453" s="31">
        <v>71.584500000000006</v>
      </c>
      <c r="P7453" s="31">
        <v>94.915199999999999</v>
      </c>
      <c r="Q7453" s="31">
        <v>2820.7428</v>
      </c>
      <c r="R7453" s="31">
        <v>94.475999999999999</v>
      </c>
      <c r="S7453" s="31">
        <v>113.8929</v>
      </c>
    </row>
    <row r="7454" spans="1:19" x14ac:dyDescent="0.35">
      <c r="A7454" s="2">
        <v>43304</v>
      </c>
      <c r="B7454" s="31">
        <v>421.64010000000002</v>
      </c>
      <c r="C7454" s="31">
        <v>1085.1510000000001</v>
      </c>
      <c r="D7454" s="31">
        <v>397.70400000000001</v>
      </c>
      <c r="E7454" s="31">
        <v>531.63340000000005</v>
      </c>
      <c r="F7454" s="31">
        <v>98.026499999999999</v>
      </c>
      <c r="G7454" s="31">
        <v>339.11689999999999</v>
      </c>
      <c r="H7454" s="31">
        <v>8.1218620000000001</v>
      </c>
      <c r="I7454" s="31">
        <v>2778.0479999999998</v>
      </c>
      <c r="J7454" s="31">
        <v>4666.3429999999998</v>
      </c>
      <c r="K7454" s="31">
        <v>3074.8470000000002</v>
      </c>
      <c r="L7454" s="31">
        <v>256.55</v>
      </c>
      <c r="M7454" s="31">
        <v>259.20999999999998</v>
      </c>
      <c r="N7454" s="31">
        <v>235.5455</v>
      </c>
      <c r="O7454" s="31">
        <v>71.859200000000001</v>
      </c>
      <c r="P7454" s="31">
        <v>94.885400000000004</v>
      </c>
      <c r="Q7454" s="31">
        <v>2819.2026000000001</v>
      </c>
      <c r="R7454" s="31">
        <v>94.632000000000005</v>
      </c>
      <c r="S7454" s="31">
        <v>114.07380000000001</v>
      </c>
    </row>
    <row r="7455" spans="1:19" x14ac:dyDescent="0.35">
      <c r="A7455" s="2">
        <v>43305</v>
      </c>
      <c r="B7455" s="31">
        <v>424.05340000000001</v>
      </c>
      <c r="C7455" s="31">
        <v>1088.27</v>
      </c>
      <c r="D7455" s="31">
        <v>400.75150000000002</v>
      </c>
      <c r="E7455" s="31">
        <v>545.95320000000004</v>
      </c>
      <c r="F7455" s="31">
        <v>98.042400000000001</v>
      </c>
      <c r="G7455" s="31">
        <v>343.2441</v>
      </c>
      <c r="H7455" s="31">
        <v>7.9734850000000002</v>
      </c>
      <c r="I7455" s="31">
        <v>2778.1410000000001</v>
      </c>
      <c r="J7455" s="31">
        <v>4659.3370000000004</v>
      </c>
      <c r="K7455" s="31">
        <v>3069.8229999999999</v>
      </c>
      <c r="L7455" s="31">
        <v>257.37</v>
      </c>
      <c r="M7455" s="31">
        <v>256.08999999999997</v>
      </c>
      <c r="N7455" s="31">
        <v>235.09379999999999</v>
      </c>
      <c r="O7455" s="31">
        <v>72.045100000000005</v>
      </c>
      <c r="P7455" s="31">
        <v>94.886700000000005</v>
      </c>
      <c r="Q7455" s="31">
        <v>2847.7795999999998</v>
      </c>
      <c r="R7455" s="31">
        <v>94.613</v>
      </c>
      <c r="S7455" s="31">
        <v>116.6935</v>
      </c>
    </row>
    <row r="7456" spans="1:19" x14ac:dyDescent="0.35">
      <c r="A7456" s="2">
        <v>43306</v>
      </c>
      <c r="B7456" s="31">
        <v>427.55840000000001</v>
      </c>
      <c r="C7456" s="31">
        <v>1102.2260000000001</v>
      </c>
      <c r="D7456" s="31">
        <v>401.36099999999999</v>
      </c>
      <c r="E7456" s="31">
        <v>545.45420000000001</v>
      </c>
      <c r="F7456" s="31">
        <v>98.550600000000003</v>
      </c>
      <c r="G7456" s="31">
        <v>344.22680000000003</v>
      </c>
      <c r="H7456" s="31">
        <v>7.9310919999999996</v>
      </c>
      <c r="I7456" s="31">
        <v>2780.4</v>
      </c>
      <c r="J7456" s="31">
        <v>4664.5159999999996</v>
      </c>
      <c r="K7456" s="31">
        <v>3075.4140000000002</v>
      </c>
      <c r="L7456" s="31">
        <v>259.22000000000003</v>
      </c>
      <c r="M7456" s="31">
        <v>257.25</v>
      </c>
      <c r="N7456" s="31">
        <v>236.7818</v>
      </c>
      <c r="O7456" s="31">
        <v>72.143500000000003</v>
      </c>
      <c r="P7456" s="31">
        <v>94.619100000000003</v>
      </c>
      <c r="Q7456" s="31">
        <v>2870.4751000000001</v>
      </c>
      <c r="R7456" s="31">
        <v>94.233000000000004</v>
      </c>
      <c r="S7456" s="31">
        <v>117.8104</v>
      </c>
    </row>
    <row r="7457" spans="1:19" x14ac:dyDescent="0.35">
      <c r="A7457" s="2">
        <v>43307</v>
      </c>
      <c r="B7457" s="31">
        <v>431.63799999999998</v>
      </c>
      <c r="C7457" s="31">
        <v>1118.8779999999999</v>
      </c>
      <c r="D7457" s="31">
        <v>405.47519999999997</v>
      </c>
      <c r="E7457" s="31">
        <v>545.49760000000003</v>
      </c>
      <c r="F7457" s="31">
        <v>98.097999999999999</v>
      </c>
      <c r="G7457" s="31">
        <v>344.32510000000002</v>
      </c>
      <c r="H7457" s="31">
        <v>8.1783870000000007</v>
      </c>
      <c r="I7457" s="31">
        <v>2778.1410000000001</v>
      </c>
      <c r="J7457" s="31">
        <v>4656.2910000000002</v>
      </c>
      <c r="K7457" s="31">
        <v>3071.7139999999999</v>
      </c>
      <c r="L7457" s="31">
        <v>259.33</v>
      </c>
      <c r="M7457" s="31">
        <v>258.97000000000003</v>
      </c>
      <c r="N7457" s="31">
        <v>235.55340000000001</v>
      </c>
      <c r="O7457" s="31">
        <v>72.055700000000002</v>
      </c>
      <c r="P7457" s="31">
        <v>94.485900000000001</v>
      </c>
      <c r="Q7457" s="31">
        <v>2871.5891000000001</v>
      </c>
      <c r="R7457" s="31">
        <v>94.784999999999997</v>
      </c>
      <c r="S7457" s="31">
        <v>117.18300000000001</v>
      </c>
    </row>
    <row r="7458" spans="1:19" x14ac:dyDescent="0.35">
      <c r="A7458" s="2">
        <v>43308</v>
      </c>
      <c r="B7458" s="31">
        <v>429.56939999999997</v>
      </c>
      <c r="C7458" s="31">
        <v>1116.8689999999999</v>
      </c>
      <c r="D7458" s="31">
        <v>406.84660000000002</v>
      </c>
      <c r="E7458" s="31">
        <v>546.08339999999998</v>
      </c>
      <c r="F7458" s="31">
        <v>97.891499999999994</v>
      </c>
      <c r="G7458" s="31">
        <v>347.96100000000001</v>
      </c>
      <c r="H7458" s="31">
        <v>7.8886989999999999</v>
      </c>
      <c r="I7458" s="31">
        <v>2776.942</v>
      </c>
      <c r="J7458" s="31">
        <v>4658.1189999999997</v>
      </c>
      <c r="K7458" s="31">
        <v>3070.5329999999999</v>
      </c>
      <c r="L7458" s="31">
        <v>257.05</v>
      </c>
      <c r="M7458" s="31">
        <v>253</v>
      </c>
      <c r="N7458" s="31">
        <v>231.44829999999999</v>
      </c>
      <c r="O7458" s="31">
        <v>72.106300000000005</v>
      </c>
      <c r="P7458" s="31">
        <v>94.423199999999994</v>
      </c>
      <c r="Q7458" s="31">
        <v>2879.9132</v>
      </c>
      <c r="R7458" s="31">
        <v>94.668999999999997</v>
      </c>
      <c r="S7458" s="31">
        <v>117.3892</v>
      </c>
    </row>
    <row r="7459" spans="1:19" x14ac:dyDescent="0.35">
      <c r="A7459" s="2">
        <v>43311</v>
      </c>
      <c r="B7459" s="31">
        <v>434.1087</v>
      </c>
      <c r="C7459" s="31">
        <v>1117.08</v>
      </c>
      <c r="D7459" s="31">
        <v>405.62759999999997</v>
      </c>
      <c r="E7459" s="31">
        <v>541.76580000000001</v>
      </c>
      <c r="F7459" s="31">
        <v>97.796199999999999</v>
      </c>
      <c r="G7459" s="31">
        <v>350.22109999999998</v>
      </c>
      <c r="H7459" s="31">
        <v>7.9098959999999998</v>
      </c>
      <c r="I7459" s="31">
        <v>2775.3739999999998</v>
      </c>
      <c r="J7459" s="31">
        <v>4652.3310000000001</v>
      </c>
      <c r="K7459" s="31">
        <v>3058.56</v>
      </c>
      <c r="L7459" s="31">
        <v>255.75</v>
      </c>
      <c r="M7459" s="31">
        <v>251.95</v>
      </c>
      <c r="N7459" s="31">
        <v>228.25460000000001</v>
      </c>
      <c r="O7459" s="31">
        <v>72.102800000000002</v>
      </c>
      <c r="P7459" s="31">
        <v>94.895200000000003</v>
      </c>
      <c r="Q7459" s="31">
        <v>2873.8865999999998</v>
      </c>
      <c r="R7459" s="31">
        <v>94.347999999999999</v>
      </c>
      <c r="S7459" s="31">
        <v>117.61239999999999</v>
      </c>
    </row>
    <row r="7460" spans="1:19" x14ac:dyDescent="0.35">
      <c r="A7460" s="2">
        <v>43312</v>
      </c>
      <c r="B7460" s="31">
        <v>426.40910000000002</v>
      </c>
      <c r="C7460" s="31">
        <v>1099.7940000000001</v>
      </c>
      <c r="D7460" s="31">
        <v>400.5992</v>
      </c>
      <c r="E7460" s="31">
        <v>546.23530000000005</v>
      </c>
      <c r="F7460" s="31">
        <v>97.962999999999994</v>
      </c>
      <c r="G7460" s="31">
        <v>361.2269</v>
      </c>
      <c r="H7460" s="31">
        <v>7.6661339999999996</v>
      </c>
      <c r="I7460" s="31">
        <v>2777.2190000000001</v>
      </c>
      <c r="J7460" s="31">
        <v>4656.5950000000003</v>
      </c>
      <c r="K7460" s="31">
        <v>3059.502</v>
      </c>
      <c r="L7460" s="31">
        <v>257</v>
      </c>
      <c r="M7460" s="31">
        <v>254.6</v>
      </c>
      <c r="N7460" s="31">
        <v>229.65729999999999</v>
      </c>
      <c r="O7460" s="31">
        <v>71.476799999999997</v>
      </c>
      <c r="P7460" s="31">
        <v>94.798400000000001</v>
      </c>
      <c r="Q7460" s="31">
        <v>2866.8092000000001</v>
      </c>
      <c r="R7460" s="31">
        <v>94.554000000000002</v>
      </c>
      <c r="S7460" s="31">
        <v>116.95350000000001</v>
      </c>
    </row>
    <row r="7461" spans="1:19" x14ac:dyDescent="0.35">
      <c r="A7461" s="2">
        <v>43313</v>
      </c>
      <c r="B7461" s="31">
        <v>415.95139999999998</v>
      </c>
      <c r="C7461" s="31">
        <v>1081.0809999999999</v>
      </c>
      <c r="D7461" s="31">
        <v>390.38990000000001</v>
      </c>
      <c r="E7461" s="31">
        <v>534.90959999999995</v>
      </c>
      <c r="F7461" s="31">
        <v>97.486500000000007</v>
      </c>
      <c r="G7461" s="31">
        <v>354.44650000000001</v>
      </c>
      <c r="H7461" s="31">
        <v>7.312856</v>
      </c>
      <c r="I7461" s="31">
        <v>2768.78</v>
      </c>
      <c r="J7461" s="31">
        <v>4645.3239999999996</v>
      </c>
      <c r="K7461" s="31">
        <v>3050.2260000000001</v>
      </c>
      <c r="L7461" s="31">
        <v>256.43</v>
      </c>
      <c r="M7461" s="31">
        <v>253.94</v>
      </c>
      <c r="N7461" s="31">
        <v>230.67959999999999</v>
      </c>
      <c r="O7461" s="31">
        <v>71.449299999999994</v>
      </c>
      <c r="P7461" s="31">
        <v>94.563299999999998</v>
      </c>
      <c r="Q7461" s="31">
        <v>2865.3953999999999</v>
      </c>
      <c r="R7461" s="31">
        <v>94.661000000000001</v>
      </c>
      <c r="S7461" s="31">
        <v>116.7516</v>
      </c>
    </row>
    <row r="7462" spans="1:19" x14ac:dyDescent="0.35">
      <c r="A7462" s="2">
        <v>43314</v>
      </c>
      <c r="B7462" s="31">
        <v>422.0421</v>
      </c>
      <c r="C7462" s="31">
        <v>1093.239</v>
      </c>
      <c r="D7462" s="31">
        <v>394.80880000000002</v>
      </c>
      <c r="E7462" s="31">
        <v>531.91549999999995</v>
      </c>
      <c r="F7462" s="31">
        <v>96.890900000000002</v>
      </c>
      <c r="G7462" s="31">
        <v>352.77600000000001</v>
      </c>
      <c r="H7462" s="31">
        <v>7.319922</v>
      </c>
      <c r="I7462" s="31">
        <v>2767.6729999999998</v>
      </c>
      <c r="J7462" s="31">
        <v>4651.4170000000004</v>
      </c>
      <c r="K7462" s="31">
        <v>3055.2370000000001</v>
      </c>
      <c r="L7462" s="31">
        <v>258.05</v>
      </c>
      <c r="M7462" s="31">
        <v>256.49</v>
      </c>
      <c r="N7462" s="31">
        <v>234.12700000000001</v>
      </c>
      <c r="O7462" s="31">
        <v>71.758799999999994</v>
      </c>
      <c r="P7462" s="31">
        <v>94.0535</v>
      </c>
      <c r="Q7462" s="31">
        <v>2814.5061999999998</v>
      </c>
      <c r="R7462" s="31">
        <v>95.17</v>
      </c>
      <c r="S7462" s="31">
        <v>113.8184</v>
      </c>
    </row>
    <row r="7463" spans="1:19" x14ac:dyDescent="0.35">
      <c r="A7463" s="2">
        <v>43315</v>
      </c>
      <c r="B7463" s="31">
        <v>420.66309999999999</v>
      </c>
      <c r="C7463" s="31">
        <v>1091.865</v>
      </c>
      <c r="D7463" s="31">
        <v>397.39920000000001</v>
      </c>
      <c r="E7463" s="31">
        <v>537.68679999999995</v>
      </c>
      <c r="F7463" s="31">
        <v>97.137100000000004</v>
      </c>
      <c r="G7463" s="31">
        <v>354.6431</v>
      </c>
      <c r="H7463" s="31">
        <v>7.2280699999999998</v>
      </c>
      <c r="I7463" s="31">
        <v>2768.6419999999998</v>
      </c>
      <c r="J7463" s="31">
        <v>4659.6419999999998</v>
      </c>
      <c r="K7463" s="31">
        <v>3065.0859999999998</v>
      </c>
      <c r="L7463" s="31">
        <v>259.06</v>
      </c>
      <c r="M7463" s="31">
        <v>255.04</v>
      </c>
      <c r="N7463" s="31">
        <v>234.6421</v>
      </c>
      <c r="O7463" s="31">
        <v>71.9512</v>
      </c>
      <c r="P7463" s="31">
        <v>93.868700000000004</v>
      </c>
      <c r="Q7463" s="31">
        <v>2830.5427</v>
      </c>
      <c r="R7463" s="31">
        <v>95.161000000000001</v>
      </c>
      <c r="S7463" s="31">
        <v>113.82899999999999</v>
      </c>
    </row>
    <row r="7464" spans="1:19" x14ac:dyDescent="0.35">
      <c r="A7464" s="2">
        <v>43318</v>
      </c>
      <c r="B7464" s="31">
        <v>423.76589999999999</v>
      </c>
      <c r="C7464" s="31">
        <v>1091.654</v>
      </c>
      <c r="D7464" s="31">
        <v>400.59910000000002</v>
      </c>
      <c r="E7464" s="31">
        <v>531.17780000000005</v>
      </c>
      <c r="F7464" s="31">
        <v>96.700299999999999</v>
      </c>
      <c r="G7464" s="31">
        <v>351.2038</v>
      </c>
      <c r="H7464" s="31">
        <v>7.4965609999999998</v>
      </c>
      <c r="I7464" s="31">
        <v>2769.748</v>
      </c>
      <c r="J7464" s="31">
        <v>4667.2569999999996</v>
      </c>
      <c r="K7464" s="31">
        <v>3071.2420000000002</v>
      </c>
      <c r="L7464" s="31">
        <v>260.01</v>
      </c>
      <c r="M7464" s="31">
        <v>256.8</v>
      </c>
      <c r="N7464" s="31">
        <v>235.9735</v>
      </c>
      <c r="O7464" s="31">
        <v>71.765699999999995</v>
      </c>
      <c r="P7464" s="31">
        <v>93.602500000000006</v>
      </c>
      <c r="Q7464" s="31">
        <v>2823.951</v>
      </c>
      <c r="R7464" s="31">
        <v>95.358000000000004</v>
      </c>
      <c r="S7464" s="31">
        <v>113.6696</v>
      </c>
    </row>
    <row r="7465" spans="1:19" x14ac:dyDescent="0.35">
      <c r="A7465" s="2">
        <v>43319</v>
      </c>
      <c r="B7465" s="31">
        <v>428.93729999999999</v>
      </c>
      <c r="C7465" s="31">
        <v>1112.2170000000001</v>
      </c>
      <c r="D7465" s="31">
        <v>402.73239999999998</v>
      </c>
      <c r="E7465" s="31">
        <v>534.75779999999997</v>
      </c>
      <c r="F7465" s="31">
        <v>96.748000000000005</v>
      </c>
      <c r="G7465" s="31">
        <v>356.0188</v>
      </c>
      <c r="H7465" s="31">
        <v>7.4294380000000002</v>
      </c>
      <c r="I7465" s="31">
        <v>2769.1489999999999</v>
      </c>
      <c r="J7465" s="31">
        <v>4660.2510000000002</v>
      </c>
      <c r="K7465" s="31">
        <v>3070.8690000000001</v>
      </c>
      <c r="L7465" s="31">
        <v>260.89999999999998</v>
      </c>
      <c r="M7465" s="31">
        <v>257.51</v>
      </c>
      <c r="N7465" s="31">
        <v>237.0275</v>
      </c>
      <c r="O7465" s="31">
        <v>71.906700000000001</v>
      </c>
      <c r="P7465" s="31">
        <v>93.871099999999998</v>
      </c>
      <c r="Q7465" s="31">
        <v>2847.0974000000001</v>
      </c>
      <c r="R7465" s="31">
        <v>95.186000000000007</v>
      </c>
      <c r="S7465" s="31">
        <v>115.48690000000001</v>
      </c>
    </row>
    <row r="7466" spans="1:19" x14ac:dyDescent="0.35">
      <c r="A7466" s="2">
        <v>43320</v>
      </c>
      <c r="B7466" s="31">
        <v>415.35469999999998</v>
      </c>
      <c r="C7466" s="31">
        <v>1068.076</v>
      </c>
      <c r="D7466" s="31">
        <v>395.27100000000002</v>
      </c>
      <c r="E7466" s="31">
        <v>534.64070000000004</v>
      </c>
      <c r="F7466" s="31">
        <v>96.962400000000002</v>
      </c>
      <c r="G7466" s="31">
        <v>357.88589999999999</v>
      </c>
      <c r="H7466" s="31">
        <v>7.459009</v>
      </c>
      <c r="I7466" s="31">
        <v>2769.38</v>
      </c>
      <c r="J7466" s="31">
        <v>4658.7280000000001</v>
      </c>
      <c r="K7466" s="31">
        <v>3070.7739999999999</v>
      </c>
      <c r="L7466" s="31">
        <v>260.49</v>
      </c>
      <c r="M7466" s="31">
        <v>256.83999999999997</v>
      </c>
      <c r="N7466" s="31">
        <v>236.84520000000001</v>
      </c>
      <c r="O7466" s="31">
        <v>72.072900000000004</v>
      </c>
      <c r="P7466" s="31">
        <v>93.957499999999996</v>
      </c>
      <c r="Q7466" s="31">
        <v>2846.9177</v>
      </c>
      <c r="R7466" s="31">
        <v>95.091999999999999</v>
      </c>
      <c r="S7466" s="31">
        <v>115.65689999999999</v>
      </c>
    </row>
    <row r="7467" spans="1:19" x14ac:dyDescent="0.35">
      <c r="A7467" s="2">
        <v>43321</v>
      </c>
      <c r="B7467" s="31">
        <v>414.05860000000001</v>
      </c>
      <c r="C7467" s="31">
        <v>1058.384</v>
      </c>
      <c r="D7467" s="31">
        <v>394.93619999999999</v>
      </c>
      <c r="E7467" s="31">
        <v>539.16430000000003</v>
      </c>
      <c r="F7467" s="31">
        <v>96.875</v>
      </c>
      <c r="G7467" s="31">
        <v>355.33100000000002</v>
      </c>
      <c r="H7467" s="31">
        <v>7.3664120000000004</v>
      </c>
      <c r="I7467" s="31">
        <v>2768.3649999999998</v>
      </c>
      <c r="J7467" s="31">
        <v>4666.9530000000004</v>
      </c>
      <c r="K7467" s="31">
        <v>3075.788</v>
      </c>
      <c r="L7467" s="31">
        <v>260.36</v>
      </c>
      <c r="M7467" s="31">
        <v>257.73</v>
      </c>
      <c r="N7467" s="31">
        <v>236.97200000000001</v>
      </c>
      <c r="O7467" s="31">
        <v>72.085400000000007</v>
      </c>
      <c r="P7467" s="31">
        <v>93.686199999999999</v>
      </c>
      <c r="Q7467" s="31">
        <v>2844.2606999999998</v>
      </c>
      <c r="R7467" s="31">
        <v>95.504000000000005</v>
      </c>
      <c r="S7467" s="31">
        <v>117.0385</v>
      </c>
    </row>
    <row r="7468" spans="1:19" x14ac:dyDescent="0.35">
      <c r="A7468" s="2">
        <v>43322</v>
      </c>
      <c r="B7468" s="31">
        <v>418.23</v>
      </c>
      <c r="C7468" s="31">
        <v>1078.3979999999999</v>
      </c>
      <c r="D7468" s="31">
        <v>399.86419999999998</v>
      </c>
      <c r="E7468" s="31">
        <v>536.08569999999997</v>
      </c>
      <c r="F7468" s="31">
        <v>96.803600000000003</v>
      </c>
      <c r="G7468" s="31">
        <v>338.72399999999999</v>
      </c>
      <c r="H7468" s="31">
        <v>7.3503509999999999</v>
      </c>
      <c r="I7468" s="31">
        <v>2771.3159999999998</v>
      </c>
      <c r="J7468" s="31">
        <v>4686.7529999999997</v>
      </c>
      <c r="K7468" s="31">
        <v>3088.9520000000002</v>
      </c>
      <c r="L7468" s="31">
        <v>258.8</v>
      </c>
      <c r="M7468" s="31">
        <v>256.87</v>
      </c>
      <c r="N7468" s="31">
        <v>235.43459999999999</v>
      </c>
      <c r="O7468" s="31">
        <v>72.212000000000003</v>
      </c>
      <c r="P7468" s="31">
        <v>92.547499999999999</v>
      </c>
      <c r="Q7468" s="31">
        <v>2801.6149</v>
      </c>
      <c r="R7468" s="31">
        <v>96.356999999999999</v>
      </c>
      <c r="S7468" s="31">
        <v>116.28400000000001</v>
      </c>
    </row>
    <row r="7469" spans="1:19" x14ac:dyDescent="0.35">
      <c r="A7469" s="2">
        <v>43325</v>
      </c>
      <c r="B7469" s="31">
        <v>417.13080000000002</v>
      </c>
      <c r="C7469" s="31">
        <v>1067.192</v>
      </c>
      <c r="D7469" s="31">
        <v>398.952</v>
      </c>
      <c r="E7469" s="31">
        <v>532.90380000000005</v>
      </c>
      <c r="F7469" s="31">
        <v>95.207400000000007</v>
      </c>
      <c r="G7469" s="31">
        <v>341.47550000000001</v>
      </c>
      <c r="H7469" s="31">
        <v>7.4582600000000001</v>
      </c>
      <c r="I7469" s="31">
        <v>2773.8989999999999</v>
      </c>
      <c r="J7469" s="31">
        <v>4687.3620000000001</v>
      </c>
      <c r="K7469" s="31">
        <v>3093.8829999999998</v>
      </c>
      <c r="L7469" s="31">
        <v>257.77999999999997</v>
      </c>
      <c r="M7469" s="31">
        <v>255.31</v>
      </c>
      <c r="N7469" s="31">
        <v>235.11760000000001</v>
      </c>
      <c r="O7469" s="31">
        <v>72.1815</v>
      </c>
      <c r="P7469" s="31">
        <v>92.4071</v>
      </c>
      <c r="Q7469" s="31">
        <v>2750.9265999999998</v>
      </c>
      <c r="R7469" s="31">
        <v>96.391000000000005</v>
      </c>
      <c r="S7469" s="31">
        <v>114.44540000000001</v>
      </c>
    </row>
    <row r="7470" spans="1:19" x14ac:dyDescent="0.35">
      <c r="A7470" s="2">
        <v>43326</v>
      </c>
      <c r="B7470" s="31">
        <v>416.32990000000001</v>
      </c>
      <c r="C7470" s="31">
        <v>1076.5319999999999</v>
      </c>
      <c r="D7470" s="31">
        <v>398.952</v>
      </c>
      <c r="E7470" s="31">
        <v>523.23910000000001</v>
      </c>
      <c r="F7470" s="31">
        <v>95.350300000000004</v>
      </c>
      <c r="G7470" s="31">
        <v>345.79919999999998</v>
      </c>
      <c r="H7470" s="31">
        <v>7.465204</v>
      </c>
      <c r="I7470" s="31">
        <v>2772.5149999999999</v>
      </c>
      <c r="J7470" s="31">
        <v>4684.6210000000001</v>
      </c>
      <c r="K7470" s="31">
        <v>3092.4580000000001</v>
      </c>
      <c r="L7470" s="31">
        <v>259.19</v>
      </c>
      <c r="M7470" s="31">
        <v>258.27999999999997</v>
      </c>
      <c r="N7470" s="31">
        <v>236.4093</v>
      </c>
      <c r="O7470" s="31">
        <v>72.094800000000006</v>
      </c>
      <c r="P7470" s="31">
        <v>92.048400000000001</v>
      </c>
      <c r="Q7470" s="31">
        <v>2749.0437000000002</v>
      </c>
      <c r="R7470" s="31">
        <v>96.730999999999995</v>
      </c>
      <c r="S7470" s="31">
        <v>113.9353</v>
      </c>
    </row>
    <row r="7471" spans="1:19" x14ac:dyDescent="0.35">
      <c r="A7471" s="2">
        <v>43327</v>
      </c>
      <c r="B7471" s="31">
        <v>406.71960000000001</v>
      </c>
      <c r="C7471" s="31">
        <v>1056.846</v>
      </c>
      <c r="D7471" s="31">
        <v>388.16129999999998</v>
      </c>
      <c r="E7471" s="31">
        <v>502.1327</v>
      </c>
      <c r="F7471" s="31">
        <v>94.103499999999997</v>
      </c>
      <c r="G7471" s="31">
        <v>341.57369999999997</v>
      </c>
      <c r="H7471" s="31">
        <v>7.4304819999999996</v>
      </c>
      <c r="I7471" s="31">
        <v>2773.6219999999998</v>
      </c>
      <c r="J7471" s="31">
        <v>4693.4549999999999</v>
      </c>
      <c r="K7471" s="31">
        <v>3093.97</v>
      </c>
      <c r="L7471" s="31">
        <v>257.39</v>
      </c>
      <c r="M7471" s="31">
        <v>254.81</v>
      </c>
      <c r="N7471" s="31">
        <v>233.75450000000001</v>
      </c>
      <c r="O7471" s="31">
        <v>72.3613</v>
      </c>
      <c r="P7471" s="31">
        <v>91.556399999999996</v>
      </c>
      <c r="Q7471" s="31">
        <v>2698.6248999999998</v>
      </c>
      <c r="R7471" s="31">
        <v>96.695999999999998</v>
      </c>
      <c r="S7471" s="31">
        <v>111.77800000000001</v>
      </c>
    </row>
    <row r="7472" spans="1:19" x14ac:dyDescent="0.35">
      <c r="A7472" s="2">
        <v>43328</v>
      </c>
      <c r="B7472" s="31">
        <v>410.43790000000001</v>
      </c>
      <c r="C7472" s="31">
        <v>1054.385</v>
      </c>
      <c r="D7472" s="31">
        <v>391.04899999999998</v>
      </c>
      <c r="E7472" s="31">
        <v>514.09439999999995</v>
      </c>
      <c r="F7472" s="31">
        <v>94.024100000000004</v>
      </c>
      <c r="G7472" s="31">
        <v>352.5795</v>
      </c>
      <c r="H7472" s="31">
        <v>7.4929810000000003</v>
      </c>
      <c r="I7472" s="31">
        <v>2774.2669999999998</v>
      </c>
      <c r="J7472" s="31">
        <v>4690.7129999999997</v>
      </c>
      <c r="K7472" s="31">
        <v>3097.5709999999999</v>
      </c>
      <c r="L7472" s="31">
        <v>259.52999999999997</v>
      </c>
      <c r="M7472" s="31">
        <v>257.16000000000003</v>
      </c>
      <c r="N7472" s="31">
        <v>234.23</v>
      </c>
      <c r="O7472" s="31">
        <v>72.164900000000003</v>
      </c>
      <c r="P7472" s="31">
        <v>92.176000000000002</v>
      </c>
      <c r="Q7472" s="31">
        <v>2693.7402000000002</v>
      </c>
      <c r="R7472" s="31">
        <v>96.644999999999996</v>
      </c>
      <c r="S7472" s="31">
        <v>111.3848</v>
      </c>
    </row>
    <row r="7473" spans="1:19" x14ac:dyDescent="0.35">
      <c r="A7473" s="2">
        <v>43329</v>
      </c>
      <c r="B7473" s="31">
        <v>412.26839999999999</v>
      </c>
      <c r="C7473" s="31">
        <v>1053.7139999999999</v>
      </c>
      <c r="D7473" s="31">
        <v>394.08859999999999</v>
      </c>
      <c r="E7473" s="31">
        <v>513.0326</v>
      </c>
      <c r="F7473" s="31">
        <v>94.04</v>
      </c>
      <c r="G7473" s="31">
        <v>350.90899999999999</v>
      </c>
      <c r="H7473" s="31">
        <v>7.4617310000000003</v>
      </c>
      <c r="I7473" s="31">
        <v>2774.636</v>
      </c>
      <c r="J7473" s="31">
        <v>4690.8649999999998</v>
      </c>
      <c r="K7473" s="31">
        <v>3100.5120000000002</v>
      </c>
      <c r="L7473" s="31">
        <v>260.22000000000003</v>
      </c>
      <c r="M7473" s="31">
        <v>258.33</v>
      </c>
      <c r="N7473" s="31">
        <v>234.19040000000001</v>
      </c>
      <c r="O7473" s="31">
        <v>72.351399999999998</v>
      </c>
      <c r="P7473" s="31">
        <v>92.3108</v>
      </c>
      <c r="Q7473" s="31">
        <v>2697.2959000000001</v>
      </c>
      <c r="R7473" s="31">
        <v>96.100999999999999</v>
      </c>
      <c r="S7473" s="31">
        <v>111.5017</v>
      </c>
    </row>
    <row r="7474" spans="1:19" x14ac:dyDescent="0.35">
      <c r="A7474" s="2">
        <v>43332</v>
      </c>
      <c r="B7474" s="31">
        <v>415.12860000000001</v>
      </c>
      <c r="C7474" s="31">
        <v>1068.702</v>
      </c>
      <c r="D7474" s="31">
        <v>393.32870000000003</v>
      </c>
      <c r="E7474" s="31">
        <v>518.94849999999997</v>
      </c>
      <c r="F7474" s="31">
        <v>94.865899999999996</v>
      </c>
      <c r="G7474" s="31">
        <v>351.10550000000001</v>
      </c>
      <c r="H7474" s="31">
        <v>7.6214519999999997</v>
      </c>
      <c r="I7474" s="31">
        <v>2775.9270000000001</v>
      </c>
      <c r="J7474" s="31">
        <v>4700.7659999999996</v>
      </c>
      <c r="K7474" s="31">
        <v>3098.8969999999999</v>
      </c>
      <c r="L7474" s="31">
        <v>260.79000000000002</v>
      </c>
      <c r="M7474" s="31">
        <v>258.68</v>
      </c>
      <c r="N7474" s="31">
        <v>234.16659999999999</v>
      </c>
      <c r="O7474" s="31">
        <v>72.360699999999994</v>
      </c>
      <c r="P7474" s="31">
        <v>92.493499999999997</v>
      </c>
      <c r="Q7474" s="31">
        <v>2725.6217999999999</v>
      </c>
      <c r="R7474" s="31">
        <v>95.9</v>
      </c>
      <c r="S7474" s="31">
        <v>112.81950000000001</v>
      </c>
    </row>
    <row r="7475" spans="1:19" x14ac:dyDescent="0.35">
      <c r="A7475" s="2">
        <v>43333</v>
      </c>
      <c r="B7475" s="31">
        <v>417.07350000000002</v>
      </c>
      <c r="C7475" s="31">
        <v>1068.758</v>
      </c>
      <c r="D7475" s="31">
        <v>397.28019999999998</v>
      </c>
      <c r="E7475" s="31">
        <v>523.60749999999996</v>
      </c>
      <c r="F7475" s="31">
        <v>95.294700000000006</v>
      </c>
      <c r="G7475" s="31">
        <v>348.25580000000002</v>
      </c>
      <c r="H7475" s="31">
        <v>7.8436719999999998</v>
      </c>
      <c r="I7475" s="31">
        <v>2775.9270000000001</v>
      </c>
      <c r="J7475" s="31">
        <v>4697.415</v>
      </c>
      <c r="K7475" s="31">
        <v>3094.7339999999999</v>
      </c>
      <c r="L7475" s="31">
        <v>261.08999999999997</v>
      </c>
      <c r="M7475" s="31">
        <v>261.42</v>
      </c>
      <c r="N7475" s="31">
        <v>234.49940000000001</v>
      </c>
      <c r="O7475" s="31">
        <v>72.3202</v>
      </c>
      <c r="P7475" s="31">
        <v>93.185299999999998</v>
      </c>
      <c r="Q7475" s="31">
        <v>2753.7975999999999</v>
      </c>
      <c r="R7475" s="31">
        <v>95.256</v>
      </c>
      <c r="S7475" s="31">
        <v>113.744</v>
      </c>
    </row>
    <row r="7476" spans="1:19" x14ac:dyDescent="0.35">
      <c r="A7476" s="2">
        <v>43334</v>
      </c>
      <c r="B7476" s="31">
        <v>429.42950000000002</v>
      </c>
      <c r="C7476" s="31">
        <v>1096.498</v>
      </c>
      <c r="D7476" s="31">
        <v>404.72730000000001</v>
      </c>
      <c r="E7476" s="31">
        <v>520.33540000000005</v>
      </c>
      <c r="F7476" s="31">
        <v>95.556799999999996</v>
      </c>
      <c r="G7476" s="31">
        <v>342.065</v>
      </c>
      <c r="H7476" s="31">
        <v>8.0311699999999995</v>
      </c>
      <c r="I7476" s="31">
        <v>2776.02</v>
      </c>
      <c r="J7476" s="31">
        <v>4704.7259999999997</v>
      </c>
      <c r="K7476" s="31">
        <v>3092.4589999999998</v>
      </c>
      <c r="L7476" s="31">
        <v>261.04000000000002</v>
      </c>
      <c r="M7476" s="31">
        <v>262.35000000000002</v>
      </c>
      <c r="N7476" s="31">
        <v>235.6327</v>
      </c>
      <c r="O7476" s="31">
        <v>72.331000000000003</v>
      </c>
      <c r="P7476" s="31">
        <v>93.820099999999996</v>
      </c>
      <c r="Q7476" s="31">
        <v>2770.4848000000002</v>
      </c>
      <c r="R7476" s="31">
        <v>95.146000000000001</v>
      </c>
      <c r="S7476" s="31">
        <v>115.0937</v>
      </c>
    </row>
    <row r="7477" spans="1:19" x14ac:dyDescent="0.35">
      <c r="A7477" s="2">
        <v>43335</v>
      </c>
      <c r="B7477" s="31">
        <v>429.54390000000001</v>
      </c>
      <c r="C7477" s="31">
        <v>1093.422</v>
      </c>
      <c r="D7477" s="31">
        <v>406.70310000000001</v>
      </c>
      <c r="E7477" s="31">
        <v>518.77520000000004</v>
      </c>
      <c r="F7477" s="31">
        <v>94.818299999999994</v>
      </c>
      <c r="G7477" s="31">
        <v>335.67770000000002</v>
      </c>
      <c r="H7477" s="31">
        <v>8.1145029999999991</v>
      </c>
      <c r="I7477" s="31">
        <v>2775.3739999999998</v>
      </c>
      <c r="J7477" s="31">
        <v>4702.2889999999998</v>
      </c>
      <c r="K7477" s="31">
        <v>3088.1950000000002</v>
      </c>
      <c r="L7477" s="31">
        <v>260.74</v>
      </c>
      <c r="M7477" s="31">
        <v>261.48</v>
      </c>
      <c r="N7477" s="31">
        <v>235.3553</v>
      </c>
      <c r="O7477" s="31">
        <v>71.832599999999999</v>
      </c>
      <c r="P7477" s="31">
        <v>93.610600000000005</v>
      </c>
      <c r="Q7477" s="31">
        <v>2764.078</v>
      </c>
      <c r="R7477" s="31">
        <v>95.665999999999997</v>
      </c>
      <c r="S7477" s="31">
        <v>114.76430000000001</v>
      </c>
    </row>
    <row r="7478" spans="1:19" x14ac:dyDescent="0.35">
      <c r="A7478" s="2">
        <v>43336</v>
      </c>
      <c r="B7478" s="31">
        <v>435.49310000000003</v>
      </c>
      <c r="C7478" s="31">
        <v>1104.7190000000001</v>
      </c>
      <c r="D7478" s="31">
        <v>413.9982</v>
      </c>
      <c r="E7478" s="31">
        <v>529.30669999999998</v>
      </c>
      <c r="F7478" s="31">
        <v>96.350899999999996</v>
      </c>
      <c r="G7478" s="31">
        <v>336.16899999999998</v>
      </c>
      <c r="H7478" s="31">
        <v>8.2082519999999999</v>
      </c>
      <c r="I7478" s="31">
        <v>2775.0970000000002</v>
      </c>
      <c r="J7478" s="31">
        <v>4696.5010000000002</v>
      </c>
      <c r="K7478" s="31">
        <v>3087.1610000000001</v>
      </c>
      <c r="L7478" s="31">
        <v>262.45</v>
      </c>
      <c r="M7478" s="31">
        <v>262.88</v>
      </c>
      <c r="N7478" s="31">
        <v>237.6139</v>
      </c>
      <c r="O7478" s="31">
        <v>71.818600000000004</v>
      </c>
      <c r="P7478" s="31">
        <v>94.029200000000003</v>
      </c>
      <c r="Q7478" s="31">
        <v>2769.2257</v>
      </c>
      <c r="R7478" s="31">
        <v>95.146000000000001</v>
      </c>
      <c r="S7478" s="31">
        <v>114.3858</v>
      </c>
    </row>
    <row r="7479" spans="1:19" x14ac:dyDescent="0.35">
      <c r="A7479" s="2">
        <v>43339</v>
      </c>
      <c r="B7479" s="31">
        <v>437.6096</v>
      </c>
      <c r="C7479" s="31">
        <v>1111.095</v>
      </c>
      <c r="D7479" s="31">
        <v>413.69420000000002</v>
      </c>
      <c r="E7479" s="31">
        <v>529.30669999999998</v>
      </c>
      <c r="F7479" s="31">
        <v>96.565299999999993</v>
      </c>
      <c r="G7479" s="31">
        <v>333.41750000000002</v>
      </c>
      <c r="H7479" s="31">
        <v>8.1457529999999991</v>
      </c>
      <c r="I7479" s="31">
        <v>2775.835</v>
      </c>
      <c r="J7479" s="31">
        <v>4693.759</v>
      </c>
      <c r="K7479" s="31">
        <v>3082.1410000000001</v>
      </c>
      <c r="L7479" s="31">
        <v>264.44</v>
      </c>
      <c r="M7479" s="31">
        <v>263.52999999999997</v>
      </c>
      <c r="N7479" s="31">
        <v>239.9042</v>
      </c>
      <c r="O7479" s="31">
        <v>71.818600000000004</v>
      </c>
      <c r="P7479" s="31">
        <v>94.029200000000003</v>
      </c>
      <c r="Q7479" s="31">
        <v>2818.7973000000002</v>
      </c>
      <c r="R7479" s="31">
        <v>94.778999999999996</v>
      </c>
      <c r="S7479" s="31">
        <v>117.40430000000001</v>
      </c>
    </row>
    <row r="7480" spans="1:19" x14ac:dyDescent="0.35">
      <c r="A7480" s="2">
        <v>43340</v>
      </c>
      <c r="B7480" s="31">
        <v>436.4083</v>
      </c>
      <c r="C7480" s="31">
        <v>1104.6079999999999</v>
      </c>
      <c r="D7480" s="31">
        <v>416.58190000000002</v>
      </c>
      <c r="E7480" s="31">
        <v>532.8605</v>
      </c>
      <c r="F7480" s="31">
        <v>96.438299999999998</v>
      </c>
      <c r="G7480" s="31">
        <v>327.5215</v>
      </c>
      <c r="H7480" s="31">
        <v>8.0554760000000005</v>
      </c>
      <c r="I7480" s="31">
        <v>2775.835</v>
      </c>
      <c r="J7480" s="31">
        <v>4684.3140000000003</v>
      </c>
      <c r="K7480" s="31">
        <v>3079.4940000000001</v>
      </c>
      <c r="L7480" s="31">
        <v>264.51</v>
      </c>
      <c r="M7480" s="31">
        <v>263.29000000000002</v>
      </c>
      <c r="N7480" s="31">
        <v>240.22120000000001</v>
      </c>
      <c r="O7480" s="31">
        <v>71.850499999999997</v>
      </c>
      <c r="P7480" s="31">
        <v>94.709699999999998</v>
      </c>
      <c r="Q7480" s="31">
        <v>2822.7033999999999</v>
      </c>
      <c r="R7480" s="31">
        <v>94.72</v>
      </c>
      <c r="S7480" s="31">
        <v>117.7214</v>
      </c>
    </row>
    <row r="7481" spans="1:19" x14ac:dyDescent="0.35">
      <c r="A7481" s="2">
        <v>43341</v>
      </c>
      <c r="B7481" s="31">
        <v>443.10120000000001</v>
      </c>
      <c r="C7481" s="31">
        <v>1118.422</v>
      </c>
      <c r="D7481" s="31">
        <v>416.88589999999999</v>
      </c>
      <c r="E7481" s="31">
        <v>527.44299999999998</v>
      </c>
      <c r="F7481" s="31">
        <v>96.207999999999998</v>
      </c>
      <c r="G7481" s="31">
        <v>328.60239999999999</v>
      </c>
      <c r="H7481" s="31">
        <v>8.1561690000000002</v>
      </c>
      <c r="I7481" s="31">
        <v>2774.9589999999998</v>
      </c>
      <c r="J7481" s="31">
        <v>4682.79</v>
      </c>
      <c r="K7481" s="31">
        <v>3075.4180000000001</v>
      </c>
      <c r="L7481" s="31">
        <v>265.92</v>
      </c>
      <c r="M7481" s="31">
        <v>264.37</v>
      </c>
      <c r="N7481" s="31">
        <v>243.09800000000001</v>
      </c>
      <c r="O7481" s="31">
        <v>71.505300000000005</v>
      </c>
      <c r="P7481" s="31">
        <v>94.5381</v>
      </c>
      <c r="Q7481" s="31">
        <v>2822.5191</v>
      </c>
      <c r="R7481" s="31">
        <v>94.6</v>
      </c>
      <c r="S7481" s="31">
        <v>117.4383</v>
      </c>
    </row>
    <row r="7482" spans="1:19" x14ac:dyDescent="0.35">
      <c r="A7482" s="2">
        <v>43342</v>
      </c>
      <c r="B7482" s="31">
        <v>446.30459999999999</v>
      </c>
      <c r="C7482" s="31">
        <v>1123.567</v>
      </c>
      <c r="D7482" s="31">
        <v>419.31760000000003</v>
      </c>
      <c r="E7482" s="31">
        <v>525.92610000000002</v>
      </c>
      <c r="F7482" s="31">
        <v>95.691800000000001</v>
      </c>
      <c r="G7482" s="31">
        <v>326.83359999999999</v>
      </c>
      <c r="H7482" s="31">
        <v>7.8992269999999998</v>
      </c>
      <c r="I7482" s="31">
        <v>2773.0219999999999</v>
      </c>
      <c r="J7482" s="31">
        <v>4687.8950000000004</v>
      </c>
      <c r="K7482" s="31">
        <v>3079.2860000000001</v>
      </c>
      <c r="L7482" s="31">
        <v>264.76</v>
      </c>
      <c r="M7482" s="31">
        <v>264.11</v>
      </c>
      <c r="N7482" s="31">
        <v>242.47190000000001</v>
      </c>
      <c r="O7482" s="31">
        <v>71.694400000000002</v>
      </c>
      <c r="P7482" s="31">
        <v>94.225999999999999</v>
      </c>
      <c r="Q7482" s="31">
        <v>2789.674</v>
      </c>
      <c r="R7482" s="31">
        <v>94.722999999999999</v>
      </c>
      <c r="S7482" s="31">
        <v>116.4906</v>
      </c>
    </row>
    <row r="7483" spans="1:19" x14ac:dyDescent="0.35">
      <c r="A7483" s="2">
        <v>43343</v>
      </c>
      <c r="B7483" s="31">
        <v>444.1309</v>
      </c>
      <c r="C7483" s="31">
        <v>1116.856</v>
      </c>
      <c r="D7483" s="31">
        <v>420.68540000000002</v>
      </c>
      <c r="E7483" s="31">
        <v>517.92989999999998</v>
      </c>
      <c r="F7483" s="31">
        <v>95.826800000000006</v>
      </c>
      <c r="G7483" s="31">
        <v>331.55040000000002</v>
      </c>
      <c r="H7483" s="31">
        <v>8.1110299999999995</v>
      </c>
      <c r="I7483" s="31">
        <v>2774.36</v>
      </c>
      <c r="J7483" s="31">
        <v>4694.9089999999997</v>
      </c>
      <c r="K7483" s="31">
        <v>3088.2849999999999</v>
      </c>
      <c r="L7483" s="31">
        <v>264.76</v>
      </c>
      <c r="M7483" s="31">
        <v>264.98</v>
      </c>
      <c r="N7483" s="31">
        <v>242.8603</v>
      </c>
      <c r="O7483" s="31">
        <v>72.0047</v>
      </c>
      <c r="P7483" s="31">
        <v>94.043999999999997</v>
      </c>
      <c r="Q7483" s="31">
        <v>2784.6918000000001</v>
      </c>
      <c r="R7483" s="31">
        <v>95.14</v>
      </c>
      <c r="S7483" s="31">
        <v>115.479</v>
      </c>
    </row>
    <row r="7484" spans="1:19" x14ac:dyDescent="0.35">
      <c r="A7484" s="2">
        <v>43346</v>
      </c>
      <c r="B7484" s="31">
        <v>444.1309</v>
      </c>
      <c r="C7484" s="31">
        <v>1116.856</v>
      </c>
      <c r="D7484" s="31">
        <v>420.68540000000002</v>
      </c>
      <c r="E7484" s="31">
        <v>517.92989999999998</v>
      </c>
      <c r="F7484" s="31">
        <v>95.826800000000006</v>
      </c>
      <c r="G7484" s="31">
        <v>331.55040000000002</v>
      </c>
      <c r="H7484" s="31">
        <v>8.1110299999999995</v>
      </c>
      <c r="I7484" s="31">
        <v>2771.5010000000002</v>
      </c>
      <c r="J7484" s="31">
        <v>4694.9089999999997</v>
      </c>
      <c r="K7484" s="31">
        <v>3093.4949999999999</v>
      </c>
      <c r="L7484" s="31">
        <v>264.76</v>
      </c>
      <c r="M7484" s="31">
        <v>264.98</v>
      </c>
      <c r="N7484" s="31">
        <v>242.8603</v>
      </c>
      <c r="O7484" s="31">
        <v>71.905799999999999</v>
      </c>
      <c r="P7484" s="31">
        <v>93.968599999999995</v>
      </c>
      <c r="Q7484" s="31">
        <v>2761.2669999999998</v>
      </c>
      <c r="R7484" s="31">
        <v>95.14</v>
      </c>
      <c r="S7484" s="31">
        <v>115.0744</v>
      </c>
    </row>
    <row r="7485" spans="1:19" x14ac:dyDescent="0.35">
      <c r="A7485" s="2">
        <v>43347</v>
      </c>
      <c r="B7485" s="31">
        <v>447.16269999999997</v>
      </c>
      <c r="C7485" s="31">
        <v>1115.29</v>
      </c>
      <c r="D7485" s="31">
        <v>424.48489999999998</v>
      </c>
      <c r="E7485" s="31">
        <v>503.69279999999998</v>
      </c>
      <c r="F7485" s="31">
        <v>95.223200000000006</v>
      </c>
      <c r="G7485" s="31">
        <v>331.84519999999998</v>
      </c>
      <c r="H7485" s="31">
        <v>8.0971410000000006</v>
      </c>
      <c r="I7485" s="31">
        <v>2772.1460000000002</v>
      </c>
      <c r="J7485" s="31">
        <v>4682.7129999999997</v>
      </c>
      <c r="K7485" s="31">
        <v>3088.009</v>
      </c>
      <c r="L7485" s="31">
        <v>264.42</v>
      </c>
      <c r="M7485" s="31">
        <v>264.07</v>
      </c>
      <c r="N7485" s="31">
        <v>242.14699999999999</v>
      </c>
      <c r="O7485" s="31">
        <v>71.700400000000002</v>
      </c>
      <c r="P7485" s="31">
        <v>93.388000000000005</v>
      </c>
      <c r="Q7485" s="31">
        <v>2742.9038</v>
      </c>
      <c r="R7485" s="31">
        <v>95.438999999999993</v>
      </c>
      <c r="S7485" s="31">
        <v>115.6388</v>
      </c>
    </row>
    <row r="7486" spans="1:19" x14ac:dyDescent="0.35">
      <c r="A7486" s="2">
        <v>43348</v>
      </c>
      <c r="B7486" s="31">
        <v>442.01440000000002</v>
      </c>
      <c r="C7486" s="31">
        <v>1098.848</v>
      </c>
      <c r="D7486" s="31">
        <v>418.86160000000001</v>
      </c>
      <c r="E7486" s="31">
        <v>508.48180000000002</v>
      </c>
      <c r="F7486" s="31">
        <v>95.397999999999996</v>
      </c>
      <c r="G7486" s="31">
        <v>329.38850000000002</v>
      </c>
      <c r="H7486" s="31">
        <v>8.0242249999999995</v>
      </c>
      <c r="I7486" s="31">
        <v>2772.5610000000001</v>
      </c>
      <c r="J7486" s="31">
        <v>4680.5770000000002</v>
      </c>
      <c r="K7486" s="31">
        <v>3079.7869999999998</v>
      </c>
      <c r="L7486" s="31">
        <v>263.5</v>
      </c>
      <c r="M7486" s="31">
        <v>263.17</v>
      </c>
      <c r="N7486" s="31">
        <v>238.7551</v>
      </c>
      <c r="O7486" s="31">
        <v>71.542599999999993</v>
      </c>
      <c r="P7486" s="31">
        <v>93.947100000000006</v>
      </c>
      <c r="Q7486" s="31">
        <v>2694.4605999999999</v>
      </c>
      <c r="R7486" s="31">
        <v>95.183999999999997</v>
      </c>
      <c r="S7486" s="31">
        <v>112.998</v>
      </c>
    </row>
    <row r="7487" spans="1:19" x14ac:dyDescent="0.35">
      <c r="A7487" s="2">
        <v>43349</v>
      </c>
      <c r="B7487" s="31">
        <v>437.60969999999998</v>
      </c>
      <c r="C7487" s="31">
        <v>1091.1300000000001</v>
      </c>
      <c r="D7487" s="31">
        <v>413.39030000000002</v>
      </c>
      <c r="E7487" s="31">
        <v>512.92409999999995</v>
      </c>
      <c r="F7487" s="31">
        <v>95.636200000000002</v>
      </c>
      <c r="G7487" s="31">
        <v>329.87979999999999</v>
      </c>
      <c r="H7487" s="31">
        <v>7.9200590000000002</v>
      </c>
      <c r="I7487" s="31">
        <v>2774.2669999999998</v>
      </c>
      <c r="J7487" s="31">
        <v>4686.674</v>
      </c>
      <c r="K7487" s="31">
        <v>3080.645</v>
      </c>
      <c r="L7487" s="31">
        <v>262.66000000000003</v>
      </c>
      <c r="M7487" s="31">
        <v>261.11</v>
      </c>
      <c r="N7487" s="31">
        <v>236.4014</v>
      </c>
      <c r="O7487" s="31">
        <v>71.969300000000004</v>
      </c>
      <c r="P7487" s="31">
        <v>93.975200000000001</v>
      </c>
      <c r="Q7487" s="31">
        <v>2685.9681</v>
      </c>
      <c r="R7487" s="31">
        <v>95.021000000000001</v>
      </c>
      <c r="S7487" s="31">
        <v>112.98739999999999</v>
      </c>
    </row>
    <row r="7488" spans="1:19" x14ac:dyDescent="0.35">
      <c r="A7488" s="2">
        <v>43350</v>
      </c>
      <c r="B7488" s="31">
        <v>439.49740000000003</v>
      </c>
      <c r="C7488" s="31">
        <v>1101.7560000000001</v>
      </c>
      <c r="D7488" s="31">
        <v>411.71850000000001</v>
      </c>
      <c r="E7488" s="31">
        <v>513.57420000000002</v>
      </c>
      <c r="F7488" s="31">
        <v>95.326499999999996</v>
      </c>
      <c r="G7488" s="31">
        <v>331.74689999999998</v>
      </c>
      <c r="H7488" s="31">
        <v>7.8436709999999996</v>
      </c>
      <c r="I7488" s="31">
        <v>2774.913</v>
      </c>
      <c r="J7488" s="31">
        <v>4671.4319999999998</v>
      </c>
      <c r="K7488" s="31">
        <v>3079.9749999999999</v>
      </c>
      <c r="L7488" s="31">
        <v>262.27</v>
      </c>
      <c r="M7488" s="31">
        <v>261.2</v>
      </c>
      <c r="N7488" s="31">
        <v>235.79910000000001</v>
      </c>
      <c r="O7488" s="31">
        <v>71.819900000000004</v>
      </c>
      <c r="P7488" s="31">
        <v>93.581100000000006</v>
      </c>
      <c r="Q7488" s="31">
        <v>2698.3782000000001</v>
      </c>
      <c r="R7488" s="31">
        <v>95.364999999999995</v>
      </c>
      <c r="S7488" s="31">
        <v>112.1568</v>
      </c>
    </row>
    <row r="7489" spans="1:19" x14ac:dyDescent="0.35">
      <c r="A7489" s="2">
        <v>43353</v>
      </c>
      <c r="B7489" s="31">
        <v>442.58640000000003</v>
      </c>
      <c r="C7489" s="31">
        <v>1095.7159999999999</v>
      </c>
      <c r="D7489" s="31">
        <v>415.822</v>
      </c>
      <c r="E7489" s="31">
        <v>511.60219999999998</v>
      </c>
      <c r="F7489" s="31">
        <v>95.278800000000004</v>
      </c>
      <c r="G7489" s="31">
        <v>332.23820000000001</v>
      </c>
      <c r="H7489" s="31">
        <v>7.9860309999999997</v>
      </c>
      <c r="I7489" s="31">
        <v>2773.46</v>
      </c>
      <c r="J7489" s="31">
        <v>4668.6859999999997</v>
      </c>
      <c r="K7489" s="31">
        <v>3070.1610000000001</v>
      </c>
      <c r="L7489" s="31">
        <v>262.77</v>
      </c>
      <c r="M7489" s="31">
        <v>261.8</v>
      </c>
      <c r="N7489" s="31">
        <v>236.48859999999999</v>
      </c>
      <c r="O7489" s="31">
        <v>71.817700000000002</v>
      </c>
      <c r="P7489" s="31">
        <v>93.740300000000005</v>
      </c>
      <c r="Q7489" s="31">
        <v>2667.1457999999998</v>
      </c>
      <c r="R7489" s="31">
        <v>95.15</v>
      </c>
      <c r="S7489" s="31">
        <v>111.2411</v>
      </c>
    </row>
    <row r="7490" spans="1:19" x14ac:dyDescent="0.35">
      <c r="A7490" s="2">
        <v>43354</v>
      </c>
      <c r="B7490" s="31">
        <v>452.20780000000002</v>
      </c>
      <c r="C7490" s="31">
        <v>1125.962</v>
      </c>
      <c r="D7490" s="31">
        <v>419.65469999999999</v>
      </c>
      <c r="E7490" s="31">
        <v>507.38589999999999</v>
      </c>
      <c r="F7490" s="31">
        <v>95.469399999999993</v>
      </c>
      <c r="G7490" s="31">
        <v>326.93180000000001</v>
      </c>
      <c r="H7490" s="31">
        <v>7.9304759999999996</v>
      </c>
      <c r="I7490" s="31">
        <v>2773.9560000000001</v>
      </c>
      <c r="J7490" s="31">
        <v>4659.2359999999999</v>
      </c>
      <c r="K7490" s="31">
        <v>3067.855</v>
      </c>
      <c r="L7490" s="31">
        <v>263.64</v>
      </c>
      <c r="M7490" s="31">
        <v>261.98</v>
      </c>
      <c r="N7490" s="31">
        <v>238.12909999999999</v>
      </c>
      <c r="O7490" s="31">
        <v>71.584800000000001</v>
      </c>
      <c r="P7490" s="31">
        <v>93.584900000000005</v>
      </c>
      <c r="Q7490" s="31">
        <v>2646.3604</v>
      </c>
      <c r="R7490" s="31">
        <v>95.248999999999995</v>
      </c>
      <c r="S7490" s="31">
        <v>109.7397</v>
      </c>
    </row>
    <row r="7491" spans="1:19" x14ac:dyDescent="0.35">
      <c r="A7491" s="2">
        <v>43355</v>
      </c>
      <c r="B7491" s="31">
        <v>456.22179999999997</v>
      </c>
      <c r="C7491" s="31">
        <v>1137.6579999999999</v>
      </c>
      <c r="D7491" s="31">
        <v>422.94209999999998</v>
      </c>
      <c r="E7491" s="31">
        <v>519.29280000000006</v>
      </c>
      <c r="F7491" s="31">
        <v>96.160300000000007</v>
      </c>
      <c r="G7491" s="31">
        <v>330.1746</v>
      </c>
      <c r="H7491" s="31">
        <v>8.0728360000000006</v>
      </c>
      <c r="I7491" s="31">
        <v>2773.91</v>
      </c>
      <c r="J7491" s="31">
        <v>4661.0640000000003</v>
      </c>
      <c r="K7491" s="31">
        <v>3070.2539999999999</v>
      </c>
      <c r="L7491" s="31">
        <v>263.52999999999997</v>
      </c>
      <c r="M7491" s="31">
        <v>261.33</v>
      </c>
      <c r="N7491" s="31">
        <v>237.29689999999999</v>
      </c>
      <c r="O7491" s="31">
        <v>71.712100000000007</v>
      </c>
      <c r="P7491" s="31">
        <v>93.8977</v>
      </c>
      <c r="Q7491" s="31">
        <v>2650.1014</v>
      </c>
      <c r="R7491" s="31">
        <v>94.799000000000007</v>
      </c>
      <c r="S7491" s="31">
        <v>109.1434</v>
      </c>
    </row>
    <row r="7492" spans="1:19" x14ac:dyDescent="0.35">
      <c r="A7492" s="2">
        <v>43356</v>
      </c>
      <c r="B7492" s="31">
        <v>447.33499999999998</v>
      </c>
      <c r="C7492" s="31">
        <v>1115.0419999999999</v>
      </c>
      <c r="D7492" s="31">
        <v>415.78649999999999</v>
      </c>
      <c r="E7492" s="31">
        <v>522.29949999999997</v>
      </c>
      <c r="F7492" s="31">
        <v>95.945899999999995</v>
      </c>
      <c r="G7492" s="31">
        <v>327.52140000000003</v>
      </c>
      <c r="H7492" s="31">
        <v>8.0381140000000002</v>
      </c>
      <c r="I7492" s="31">
        <v>2774.4169999999999</v>
      </c>
      <c r="J7492" s="31">
        <v>4662.2839999999997</v>
      </c>
      <c r="K7492" s="31">
        <v>3070.8829999999998</v>
      </c>
      <c r="L7492" s="31">
        <v>265.05</v>
      </c>
      <c r="M7492" s="31">
        <v>261.08</v>
      </c>
      <c r="N7492" s="31">
        <v>239.79329999999999</v>
      </c>
      <c r="O7492" s="31">
        <v>71.319500000000005</v>
      </c>
      <c r="P7492" s="31">
        <v>94.277699999999996</v>
      </c>
      <c r="Q7492" s="31">
        <v>2684.7618000000002</v>
      </c>
      <c r="R7492" s="31">
        <v>94.518000000000001</v>
      </c>
      <c r="S7492" s="31">
        <v>111.667</v>
      </c>
    </row>
    <row r="7493" spans="1:19" x14ac:dyDescent="0.35">
      <c r="A7493" s="2">
        <v>43357</v>
      </c>
      <c r="B7493" s="31">
        <v>446.58789999999999</v>
      </c>
      <c r="C7493" s="31">
        <v>1104.69</v>
      </c>
      <c r="D7493" s="31">
        <v>413.89789999999999</v>
      </c>
      <c r="E7493" s="31">
        <v>516.99760000000003</v>
      </c>
      <c r="F7493" s="31">
        <v>95.382099999999994</v>
      </c>
      <c r="G7493" s="31">
        <v>326.44049999999999</v>
      </c>
      <c r="H7493" s="31">
        <v>7.7047840000000001</v>
      </c>
      <c r="I7493" s="31">
        <v>2773.9560000000001</v>
      </c>
      <c r="J7493" s="31">
        <v>4650.6970000000001</v>
      </c>
      <c r="K7493" s="31">
        <v>3062.2779999999998</v>
      </c>
      <c r="L7493" s="31">
        <v>265.14999999999998</v>
      </c>
      <c r="M7493" s="31">
        <v>262.41000000000003</v>
      </c>
      <c r="N7493" s="31">
        <v>239.16720000000001</v>
      </c>
      <c r="O7493" s="31">
        <v>71.159099999999995</v>
      </c>
      <c r="P7493" s="31">
        <v>94.206500000000005</v>
      </c>
      <c r="Q7493" s="31">
        <v>2713.3795</v>
      </c>
      <c r="R7493" s="31">
        <v>94.927000000000007</v>
      </c>
      <c r="S7493" s="31">
        <v>112.48690000000001</v>
      </c>
    </row>
    <row r="7494" spans="1:19" x14ac:dyDescent="0.35">
      <c r="A7494" s="2">
        <v>43360</v>
      </c>
      <c r="B7494" s="31">
        <v>446.47280000000001</v>
      </c>
      <c r="C7494" s="31">
        <v>1107.7909999999999</v>
      </c>
      <c r="D7494" s="31">
        <v>415.11660000000001</v>
      </c>
      <c r="E7494" s="31">
        <v>514.48580000000004</v>
      </c>
      <c r="F7494" s="31">
        <v>95.755300000000005</v>
      </c>
      <c r="G7494" s="31">
        <v>323.68900000000002</v>
      </c>
      <c r="H7494" s="31">
        <v>7.7638109999999996</v>
      </c>
      <c r="I7494" s="31">
        <v>2773.9560000000001</v>
      </c>
      <c r="J7494" s="31">
        <v>4647.3419999999996</v>
      </c>
      <c r="K7494" s="31">
        <v>3058.9090000000001</v>
      </c>
      <c r="L7494" s="31">
        <v>263.73</v>
      </c>
      <c r="M7494" s="31">
        <v>259.45999999999998</v>
      </c>
      <c r="N7494" s="31">
        <v>235.73220000000001</v>
      </c>
      <c r="O7494" s="31">
        <v>71.254300000000001</v>
      </c>
      <c r="P7494" s="31">
        <v>94.385900000000007</v>
      </c>
      <c r="Q7494" s="31">
        <v>2681.2429999999999</v>
      </c>
      <c r="R7494" s="31">
        <v>94.495999999999995</v>
      </c>
      <c r="S7494" s="31">
        <v>111.3369</v>
      </c>
    </row>
    <row r="7495" spans="1:19" x14ac:dyDescent="0.35">
      <c r="A7495" s="2">
        <v>43361</v>
      </c>
      <c r="B7495" s="31">
        <v>451.8818</v>
      </c>
      <c r="C7495" s="31">
        <v>1123.636</v>
      </c>
      <c r="D7495" s="31">
        <v>417.40159999999997</v>
      </c>
      <c r="E7495" s="31">
        <v>526.87159999999994</v>
      </c>
      <c r="F7495" s="31">
        <v>95.525000000000006</v>
      </c>
      <c r="G7495" s="31">
        <v>319.95490000000001</v>
      </c>
      <c r="H7495" s="31">
        <v>7.7846440000000001</v>
      </c>
      <c r="I7495" s="31">
        <v>2772.848</v>
      </c>
      <c r="J7495" s="31">
        <v>4641.857</v>
      </c>
      <c r="K7495" s="31">
        <v>3059.1030000000001</v>
      </c>
      <c r="L7495" s="31">
        <v>265.17</v>
      </c>
      <c r="M7495" s="31">
        <v>260.77999999999997</v>
      </c>
      <c r="N7495" s="31">
        <v>237.60820000000001</v>
      </c>
      <c r="O7495" s="31">
        <v>71.008700000000005</v>
      </c>
      <c r="P7495" s="31">
        <v>94.460300000000004</v>
      </c>
      <c r="Q7495" s="31">
        <v>2690.2022999999999</v>
      </c>
      <c r="R7495" s="31">
        <v>94.64</v>
      </c>
      <c r="S7495" s="31">
        <v>112.3165</v>
      </c>
    </row>
    <row r="7496" spans="1:19" x14ac:dyDescent="0.35">
      <c r="A7496" s="2">
        <v>43362</v>
      </c>
      <c r="B7496" s="31">
        <v>454.12599999999998</v>
      </c>
      <c r="C7496" s="31">
        <v>1132.5450000000001</v>
      </c>
      <c r="D7496" s="31">
        <v>419.38200000000001</v>
      </c>
      <c r="E7496" s="31">
        <v>529.81650000000002</v>
      </c>
      <c r="F7496" s="31">
        <v>95.953900000000004</v>
      </c>
      <c r="G7496" s="31">
        <v>326.2439</v>
      </c>
      <c r="H7496" s="31">
        <v>7.6214510000000004</v>
      </c>
      <c r="I7496" s="31">
        <v>2771.971</v>
      </c>
      <c r="J7496" s="31">
        <v>4630.5749999999998</v>
      </c>
      <c r="K7496" s="31">
        <v>3052.076</v>
      </c>
      <c r="L7496" s="31">
        <v>265.45999999999998</v>
      </c>
      <c r="M7496" s="31">
        <v>259.48</v>
      </c>
      <c r="N7496" s="31">
        <v>237.67140000000001</v>
      </c>
      <c r="O7496" s="31">
        <v>71.004400000000004</v>
      </c>
      <c r="P7496" s="31">
        <v>94.212900000000005</v>
      </c>
      <c r="Q7496" s="31">
        <v>2720.4760999999999</v>
      </c>
      <c r="R7496" s="31">
        <v>94.537000000000006</v>
      </c>
      <c r="S7496" s="31">
        <v>114.49939999999999</v>
      </c>
    </row>
    <row r="7497" spans="1:19" x14ac:dyDescent="0.35">
      <c r="A7497" s="2">
        <v>43363</v>
      </c>
      <c r="B7497" s="31">
        <v>450.09800000000001</v>
      </c>
      <c r="C7497" s="31">
        <v>1128.4849999999999</v>
      </c>
      <c r="D7497" s="31">
        <v>419.07729999999998</v>
      </c>
      <c r="E7497" s="31">
        <v>526.87159999999994</v>
      </c>
      <c r="F7497" s="31">
        <v>96.192099999999996</v>
      </c>
      <c r="G7497" s="31">
        <v>334.20350000000002</v>
      </c>
      <c r="H7497" s="31">
        <v>7.6422840000000001</v>
      </c>
      <c r="I7497" s="31">
        <v>2772.3870000000002</v>
      </c>
      <c r="J7497" s="31">
        <v>4625.9979999999996</v>
      </c>
      <c r="K7497" s="31">
        <v>3051.4059999999999</v>
      </c>
      <c r="L7497" s="31">
        <v>267.7</v>
      </c>
      <c r="M7497" s="31">
        <v>262.29000000000002</v>
      </c>
      <c r="N7497" s="31">
        <v>240.2687</v>
      </c>
      <c r="O7497" s="31">
        <v>70.908799999999999</v>
      </c>
      <c r="P7497" s="31">
        <v>94.850700000000003</v>
      </c>
      <c r="Q7497" s="31">
        <v>2735.8386</v>
      </c>
      <c r="R7497" s="31">
        <v>93.912000000000006</v>
      </c>
      <c r="S7497" s="31">
        <v>114.98480000000001</v>
      </c>
    </row>
    <row r="7498" spans="1:19" x14ac:dyDescent="0.35">
      <c r="A7498" s="2">
        <v>43364</v>
      </c>
      <c r="B7498" s="31">
        <v>450.2131</v>
      </c>
      <c r="C7498" s="31">
        <v>1128.9359999999999</v>
      </c>
      <c r="D7498" s="31">
        <v>419.38200000000001</v>
      </c>
      <c r="E7498" s="31">
        <v>551.90300000000002</v>
      </c>
      <c r="F7498" s="31">
        <v>95.397999999999996</v>
      </c>
      <c r="G7498" s="31">
        <v>333.02429999999998</v>
      </c>
      <c r="H7498" s="31">
        <v>7.5242300000000002</v>
      </c>
      <c r="I7498" s="31">
        <v>2770.7260000000001</v>
      </c>
      <c r="J7498" s="31">
        <v>4629.0469999999996</v>
      </c>
      <c r="K7498" s="31">
        <v>3058.1370000000002</v>
      </c>
      <c r="L7498" s="31">
        <v>267.17</v>
      </c>
      <c r="M7498" s="31">
        <v>260.68</v>
      </c>
      <c r="N7498" s="31">
        <v>238.42920000000001</v>
      </c>
      <c r="O7498" s="31">
        <v>70.846299999999999</v>
      </c>
      <c r="P7498" s="31">
        <v>94.917599999999993</v>
      </c>
      <c r="Q7498" s="31">
        <v>2774.0128</v>
      </c>
      <c r="R7498" s="31">
        <v>94.22</v>
      </c>
      <c r="S7498" s="31">
        <v>117.5111</v>
      </c>
    </row>
    <row r="7499" spans="1:19" x14ac:dyDescent="0.35">
      <c r="A7499" s="2">
        <v>43367</v>
      </c>
      <c r="B7499" s="31">
        <v>463.39030000000002</v>
      </c>
      <c r="C7499" s="31">
        <v>1151.491</v>
      </c>
      <c r="D7499" s="31">
        <v>427.60820000000001</v>
      </c>
      <c r="E7499" s="31">
        <v>550.56050000000005</v>
      </c>
      <c r="F7499" s="31">
        <v>95.644199999999998</v>
      </c>
      <c r="G7499" s="31">
        <v>330.56760000000003</v>
      </c>
      <c r="H7499" s="31">
        <v>7.7603390000000001</v>
      </c>
      <c r="I7499" s="31">
        <v>2770.7260000000001</v>
      </c>
      <c r="J7499" s="31">
        <v>4626.9129999999996</v>
      </c>
      <c r="K7499" s="31">
        <v>3050.4479999999999</v>
      </c>
      <c r="L7499" s="31">
        <v>266.42</v>
      </c>
      <c r="M7499" s="31">
        <v>259.45999999999998</v>
      </c>
      <c r="N7499" s="31">
        <v>239.55029999999999</v>
      </c>
      <c r="O7499" s="31">
        <v>70.847300000000004</v>
      </c>
      <c r="P7499" s="31">
        <v>95.144300000000001</v>
      </c>
      <c r="Q7499" s="31">
        <v>2749.8096</v>
      </c>
      <c r="R7499" s="31">
        <v>94.185000000000002</v>
      </c>
      <c r="S7499" s="31">
        <v>115.2325</v>
      </c>
    </row>
    <row r="7500" spans="1:19" x14ac:dyDescent="0.35">
      <c r="A7500" s="2">
        <v>43368</v>
      </c>
      <c r="B7500" s="31">
        <v>467.59089999999998</v>
      </c>
      <c r="C7500" s="31">
        <v>1159.047</v>
      </c>
      <c r="D7500" s="31">
        <v>434.76799999999997</v>
      </c>
      <c r="E7500" s="31">
        <v>547.55070000000001</v>
      </c>
      <c r="F7500" s="31">
        <v>95.699700000000007</v>
      </c>
      <c r="G7500" s="31">
        <v>332.43470000000002</v>
      </c>
      <c r="H7500" s="31">
        <v>7.6214519999999997</v>
      </c>
      <c r="I7500" s="31">
        <v>2769.2489999999998</v>
      </c>
      <c r="J7500" s="31">
        <v>4622.0349999999999</v>
      </c>
      <c r="K7500" s="31">
        <v>3040.5360000000001</v>
      </c>
      <c r="L7500" s="31">
        <v>266.02999999999997</v>
      </c>
      <c r="M7500" s="31">
        <v>260.24</v>
      </c>
      <c r="N7500" s="31">
        <v>239.8424</v>
      </c>
      <c r="O7500" s="31">
        <v>70.634</v>
      </c>
      <c r="P7500" s="31">
        <v>95.100899999999996</v>
      </c>
      <c r="Q7500" s="31">
        <v>2748.2219</v>
      </c>
      <c r="R7500" s="31">
        <v>94.132999999999996</v>
      </c>
      <c r="S7500" s="31">
        <v>115.2325</v>
      </c>
    </row>
    <row r="7501" spans="1:19" x14ac:dyDescent="0.35">
      <c r="A7501" s="2">
        <v>43369</v>
      </c>
      <c r="B7501" s="31">
        <v>464.88639999999998</v>
      </c>
      <c r="C7501" s="31">
        <v>1153.8030000000001</v>
      </c>
      <c r="D7501" s="31">
        <v>433.09230000000002</v>
      </c>
      <c r="E7501" s="31">
        <v>544.23770000000002</v>
      </c>
      <c r="F7501" s="31">
        <v>95.223299999999995</v>
      </c>
      <c r="G7501" s="31">
        <v>334.10520000000002</v>
      </c>
      <c r="H7501" s="31">
        <v>7.4686760000000003</v>
      </c>
      <c r="I7501" s="31">
        <v>2770.6329999999998</v>
      </c>
      <c r="J7501" s="31">
        <v>4630.8760000000002</v>
      </c>
      <c r="K7501" s="31">
        <v>3039.9569999999999</v>
      </c>
      <c r="L7501" s="31">
        <v>265.14999999999998</v>
      </c>
      <c r="M7501" s="31">
        <v>257.31</v>
      </c>
      <c r="N7501" s="31">
        <v>239.68450000000001</v>
      </c>
      <c r="O7501" s="31">
        <v>70.524199999999993</v>
      </c>
      <c r="P7501" s="31">
        <v>94.796899999999994</v>
      </c>
      <c r="Q7501" s="31">
        <v>2759.4994999999999</v>
      </c>
      <c r="R7501" s="31">
        <v>94.192999999999998</v>
      </c>
      <c r="S7501" s="31">
        <v>117.0425</v>
      </c>
    </row>
    <row r="7502" spans="1:19" x14ac:dyDescent="0.35">
      <c r="A7502" s="2">
        <v>43370</v>
      </c>
      <c r="B7502" s="31">
        <v>468.28140000000002</v>
      </c>
      <c r="C7502" s="31">
        <v>1166.6030000000001</v>
      </c>
      <c r="D7502" s="31">
        <v>434.31099999999998</v>
      </c>
      <c r="E7502" s="31">
        <v>536.05269999999996</v>
      </c>
      <c r="F7502" s="31">
        <v>94.294200000000004</v>
      </c>
      <c r="G7502" s="31">
        <v>336.07049999999998</v>
      </c>
      <c r="H7502" s="31">
        <v>7.3402050000000001</v>
      </c>
      <c r="I7502" s="31">
        <v>2772.018</v>
      </c>
      <c r="J7502" s="31">
        <v>4633.6210000000001</v>
      </c>
      <c r="K7502" s="31">
        <v>3044.48</v>
      </c>
      <c r="L7502" s="31">
        <v>265.92</v>
      </c>
      <c r="M7502" s="31">
        <v>257.51</v>
      </c>
      <c r="N7502" s="31">
        <v>241.80019999999999</v>
      </c>
      <c r="O7502" s="31">
        <v>70.370800000000003</v>
      </c>
      <c r="P7502" s="31">
        <v>94.200699999999998</v>
      </c>
      <c r="Q7502" s="31">
        <v>2774.1550000000002</v>
      </c>
      <c r="R7502" s="31">
        <v>94.894000000000005</v>
      </c>
      <c r="S7502" s="31">
        <v>116.4791</v>
      </c>
    </row>
    <row r="7503" spans="1:19" x14ac:dyDescent="0.35">
      <c r="A7503" s="2">
        <v>43371</v>
      </c>
      <c r="B7503" s="31">
        <v>476.0496</v>
      </c>
      <c r="C7503" s="31">
        <v>1176.076</v>
      </c>
      <c r="D7503" s="31">
        <v>441.31849999999997</v>
      </c>
      <c r="E7503" s="31">
        <v>542.33219999999994</v>
      </c>
      <c r="F7503" s="31">
        <v>94.992999999999995</v>
      </c>
      <c r="G7503" s="31">
        <v>332.33640000000003</v>
      </c>
      <c r="H7503" s="31">
        <v>7.14229</v>
      </c>
      <c r="I7503" s="31">
        <v>2770.4490000000001</v>
      </c>
      <c r="J7503" s="31">
        <v>4638.1970000000001</v>
      </c>
      <c r="K7503" s="31">
        <v>3058.328</v>
      </c>
      <c r="L7503" s="31">
        <v>265.83</v>
      </c>
      <c r="M7503" s="31">
        <v>258.16000000000003</v>
      </c>
      <c r="N7503" s="31">
        <v>241.73699999999999</v>
      </c>
      <c r="O7503" s="31">
        <v>70.158000000000001</v>
      </c>
      <c r="P7503" s="31">
        <v>93.693399999999997</v>
      </c>
      <c r="Q7503" s="31">
        <v>2765.7514999999999</v>
      </c>
      <c r="R7503" s="31">
        <v>95.132000000000005</v>
      </c>
      <c r="S7503" s="31">
        <v>117.6165</v>
      </c>
    </row>
    <row r="7504" spans="1:19" x14ac:dyDescent="0.35">
      <c r="A7504" s="2">
        <v>43374</v>
      </c>
      <c r="B7504" s="31">
        <v>488.99669999999998</v>
      </c>
      <c r="C7504" s="31">
        <v>1199.646</v>
      </c>
      <c r="D7504" s="31">
        <v>447.5643</v>
      </c>
      <c r="E7504" s="31">
        <v>541.46609999999998</v>
      </c>
      <c r="F7504" s="31">
        <v>94.635599999999997</v>
      </c>
      <c r="G7504" s="31">
        <v>337.15140000000002</v>
      </c>
      <c r="H7504" s="31">
        <v>6.9096529999999996</v>
      </c>
      <c r="I7504" s="31">
        <v>2770.6329999999998</v>
      </c>
      <c r="J7504" s="31">
        <v>4631.4880000000003</v>
      </c>
      <c r="K7504" s="31">
        <v>3049.4789999999998</v>
      </c>
      <c r="L7504" s="31">
        <v>266.83</v>
      </c>
      <c r="M7504" s="31">
        <v>254.8</v>
      </c>
      <c r="N7504" s="31">
        <v>242.37649999999999</v>
      </c>
      <c r="O7504" s="31">
        <v>69.925299999999993</v>
      </c>
      <c r="P7504" s="31">
        <v>93.438400000000001</v>
      </c>
      <c r="Q7504" s="31">
        <v>2761.2719999999999</v>
      </c>
      <c r="R7504" s="31">
        <v>95.298000000000002</v>
      </c>
      <c r="S7504" s="31">
        <v>117.6165</v>
      </c>
    </row>
    <row r="7505" spans="1:19" x14ac:dyDescent="0.35">
      <c r="A7505" s="2">
        <v>43375</v>
      </c>
      <c r="B7505" s="31">
        <v>487.96089999999998</v>
      </c>
      <c r="C7505" s="31">
        <v>1199.308</v>
      </c>
      <c r="D7505" s="31">
        <v>452.13440000000003</v>
      </c>
      <c r="E7505" s="31">
        <v>544.54089999999997</v>
      </c>
      <c r="F7505" s="31">
        <v>95.8506</v>
      </c>
      <c r="G7505" s="31">
        <v>340.39420000000001</v>
      </c>
      <c r="H7505" s="31">
        <v>7.2429829999999997</v>
      </c>
      <c r="I7505" s="31">
        <v>2771.279</v>
      </c>
      <c r="J7505" s="31">
        <v>4635.451</v>
      </c>
      <c r="K7505" s="31">
        <v>3067.134</v>
      </c>
      <c r="L7505" s="31">
        <v>266.69</v>
      </c>
      <c r="M7505" s="31">
        <v>252.04</v>
      </c>
      <c r="N7505" s="31">
        <v>241.65809999999999</v>
      </c>
      <c r="O7505" s="31">
        <v>70.107299999999995</v>
      </c>
      <c r="P7505" s="31">
        <v>93.197199999999995</v>
      </c>
      <c r="Q7505" s="31">
        <v>2726.5654</v>
      </c>
      <c r="R7505" s="31">
        <v>95.507000000000005</v>
      </c>
      <c r="S7505" s="31">
        <v>113.9277</v>
      </c>
    </row>
    <row r="7506" spans="1:19" x14ac:dyDescent="0.35">
      <c r="A7506" s="2">
        <v>43376</v>
      </c>
      <c r="B7506" s="31">
        <v>496.53469999999999</v>
      </c>
      <c r="C7506" s="31">
        <v>1205.454</v>
      </c>
      <c r="D7506" s="31">
        <v>452.2867</v>
      </c>
      <c r="E7506" s="31">
        <v>542.76530000000002</v>
      </c>
      <c r="F7506" s="31">
        <v>95.525000000000006</v>
      </c>
      <c r="G7506" s="31">
        <v>338.62540000000001</v>
      </c>
      <c r="H7506" s="31">
        <v>7.0103460000000002</v>
      </c>
      <c r="I7506" s="31">
        <v>2772.3870000000002</v>
      </c>
      <c r="J7506" s="31">
        <v>4619.9059999999999</v>
      </c>
      <c r="K7506" s="31">
        <v>3064.2959999999998</v>
      </c>
      <c r="L7506" s="31">
        <v>266.97000000000003</v>
      </c>
      <c r="M7506" s="31">
        <v>254.74</v>
      </c>
      <c r="N7506" s="31">
        <v>242.03700000000001</v>
      </c>
      <c r="O7506" s="31">
        <v>69.828400000000002</v>
      </c>
      <c r="P7506" s="31">
        <v>93.048599999999993</v>
      </c>
      <c r="Q7506" s="31">
        <v>2731.2316999999998</v>
      </c>
      <c r="R7506" s="31">
        <v>95.762</v>
      </c>
      <c r="S7506" s="31">
        <v>114.6506</v>
      </c>
    </row>
    <row r="7507" spans="1:19" x14ac:dyDescent="0.35">
      <c r="A7507" s="2">
        <v>43377</v>
      </c>
      <c r="B7507" s="31">
        <v>486.69490000000002</v>
      </c>
      <c r="C7507" s="31">
        <v>1184.365</v>
      </c>
      <c r="D7507" s="31">
        <v>453.81009999999998</v>
      </c>
      <c r="E7507" s="31">
        <v>544.88729999999998</v>
      </c>
      <c r="F7507" s="31">
        <v>95.421800000000005</v>
      </c>
      <c r="G7507" s="31">
        <v>337.74099999999999</v>
      </c>
      <c r="H7507" s="31">
        <v>6.9790960000000002</v>
      </c>
      <c r="I7507" s="31">
        <v>2768.88</v>
      </c>
      <c r="J7507" s="31">
        <v>4600.0820000000003</v>
      </c>
      <c r="K7507" s="31">
        <v>3041.88</v>
      </c>
      <c r="L7507" s="31">
        <v>264.8</v>
      </c>
      <c r="M7507" s="31">
        <v>250.54</v>
      </c>
      <c r="N7507" s="31">
        <v>237.28450000000001</v>
      </c>
      <c r="O7507" s="31">
        <v>70.046000000000006</v>
      </c>
      <c r="P7507" s="31">
        <v>92.883799999999994</v>
      </c>
      <c r="Q7507" s="31">
        <v>2666.0156999999999</v>
      </c>
      <c r="R7507" s="31">
        <v>95.751000000000005</v>
      </c>
      <c r="S7507" s="31">
        <v>112.13120000000001</v>
      </c>
    </row>
    <row r="7508" spans="1:19" x14ac:dyDescent="0.35">
      <c r="A7508" s="2">
        <v>43378</v>
      </c>
      <c r="B7508" s="31">
        <v>484.27809999999999</v>
      </c>
      <c r="C7508" s="31">
        <v>1176.3019999999999</v>
      </c>
      <c r="D7508" s="31">
        <v>451.9821</v>
      </c>
      <c r="E7508" s="31">
        <v>534.58029999999997</v>
      </c>
      <c r="F7508" s="31">
        <v>95.739500000000007</v>
      </c>
      <c r="G7508" s="31">
        <v>341.57339999999999</v>
      </c>
      <c r="H7508" s="31">
        <v>7.0277070000000004</v>
      </c>
      <c r="I7508" s="31">
        <v>2770.125</v>
      </c>
      <c r="J7508" s="31">
        <v>4593.07</v>
      </c>
      <c r="K7508" s="31">
        <v>3034.5720000000001</v>
      </c>
      <c r="L7508" s="31">
        <v>263.55</v>
      </c>
      <c r="M7508" s="31">
        <v>248.84</v>
      </c>
      <c r="N7508" s="31">
        <v>234.81360000000001</v>
      </c>
      <c r="O7508" s="31">
        <v>70.016999999999996</v>
      </c>
      <c r="P7508" s="31">
        <v>92.799400000000006</v>
      </c>
      <c r="Q7508" s="31">
        <v>2640.5526</v>
      </c>
      <c r="R7508" s="31">
        <v>95.623999999999995</v>
      </c>
      <c r="S7508" s="31">
        <v>111.7166</v>
      </c>
    </row>
    <row r="7509" spans="1:19" x14ac:dyDescent="0.35">
      <c r="A7509" s="2">
        <v>43381</v>
      </c>
      <c r="B7509" s="31">
        <v>482.8383</v>
      </c>
      <c r="C7509" s="31">
        <v>1180.0139999999999</v>
      </c>
      <c r="D7509" s="31">
        <v>448.38409999999999</v>
      </c>
      <c r="E7509" s="31">
        <v>535.14329999999995</v>
      </c>
      <c r="F7509" s="31">
        <v>94.389399999999995</v>
      </c>
      <c r="G7509" s="31">
        <v>341.84769999999997</v>
      </c>
      <c r="H7509" s="31">
        <v>7.2429829999999997</v>
      </c>
      <c r="I7509" s="31">
        <v>2770.125</v>
      </c>
      <c r="J7509" s="31">
        <v>4593.375</v>
      </c>
      <c r="K7509" s="31">
        <v>3041.3040000000001</v>
      </c>
      <c r="L7509" s="31">
        <v>263.52999999999997</v>
      </c>
      <c r="M7509" s="31">
        <v>248.02</v>
      </c>
      <c r="N7509" s="31">
        <v>233.4162</v>
      </c>
      <c r="O7509" s="31">
        <v>70.406999999999996</v>
      </c>
      <c r="P7509" s="31">
        <v>92.486500000000007</v>
      </c>
      <c r="Q7509" s="31">
        <v>2626.415</v>
      </c>
      <c r="R7509" s="31">
        <v>95.760999999999996</v>
      </c>
      <c r="S7509" s="31">
        <v>110.66419999999999</v>
      </c>
    </row>
    <row r="7510" spans="1:19" x14ac:dyDescent="0.35">
      <c r="A7510" s="2">
        <v>43382</v>
      </c>
      <c r="B7510" s="31">
        <v>488.91399999999999</v>
      </c>
      <c r="C7510" s="31">
        <v>1172.2570000000001</v>
      </c>
      <c r="D7510" s="31">
        <v>453.72559999999999</v>
      </c>
      <c r="E7510" s="31">
        <v>545.39380000000006</v>
      </c>
      <c r="F7510" s="31">
        <v>94.619699999999995</v>
      </c>
      <c r="G7510" s="31">
        <v>339.28890000000001</v>
      </c>
      <c r="H7510" s="31">
        <v>7.3575650000000001</v>
      </c>
      <c r="I7510" s="31">
        <v>2769.5259999999998</v>
      </c>
      <c r="J7510" s="31">
        <v>4595.2020000000002</v>
      </c>
      <c r="K7510" s="31">
        <v>3036.973</v>
      </c>
      <c r="L7510" s="31">
        <v>263.02999999999997</v>
      </c>
      <c r="M7510" s="31">
        <v>246.93</v>
      </c>
      <c r="N7510" s="31">
        <v>233.64519999999999</v>
      </c>
      <c r="O7510" s="31">
        <v>70.374399999999994</v>
      </c>
      <c r="P7510" s="31">
        <v>92.455600000000004</v>
      </c>
      <c r="Q7510" s="31">
        <v>2622.3254999999999</v>
      </c>
      <c r="R7510" s="31">
        <v>95.668000000000006</v>
      </c>
      <c r="S7510" s="31">
        <v>110.6216</v>
      </c>
    </row>
    <row r="7511" spans="1:19" x14ac:dyDescent="0.35">
      <c r="A7511" s="2">
        <v>43383</v>
      </c>
      <c r="B7511" s="31">
        <v>477.96129999999999</v>
      </c>
      <c r="C7511" s="31">
        <v>1140.241</v>
      </c>
      <c r="D7511" s="31">
        <v>450.36470000000003</v>
      </c>
      <c r="E7511" s="31">
        <v>540.88059999999996</v>
      </c>
      <c r="F7511" s="31">
        <v>94.770600000000002</v>
      </c>
      <c r="G7511" s="31">
        <v>335.1026</v>
      </c>
      <c r="H7511" s="31">
        <v>7.2499269999999996</v>
      </c>
      <c r="I7511" s="31">
        <v>2769.9409999999998</v>
      </c>
      <c r="J7511" s="31">
        <v>4592.4579999999996</v>
      </c>
      <c r="K7511" s="31">
        <v>3033.5149999999999</v>
      </c>
      <c r="L7511" s="31">
        <v>253.26</v>
      </c>
      <c r="M7511" s="31">
        <v>238.38</v>
      </c>
      <c r="N7511" s="31">
        <v>222.05609999999999</v>
      </c>
      <c r="O7511" s="31">
        <v>70.653000000000006</v>
      </c>
      <c r="P7511" s="31">
        <v>92.955500000000001</v>
      </c>
      <c r="Q7511" s="31">
        <v>2600.2570000000001</v>
      </c>
      <c r="R7511" s="31">
        <v>95.507999999999996</v>
      </c>
      <c r="S7511" s="31">
        <v>111.2595</v>
      </c>
    </row>
    <row r="7512" spans="1:19" x14ac:dyDescent="0.35">
      <c r="A7512" s="2">
        <v>43384</v>
      </c>
      <c r="B7512" s="31">
        <v>461.84399999999999</v>
      </c>
      <c r="C7512" s="31">
        <v>1090.894</v>
      </c>
      <c r="D7512" s="31">
        <v>439.14</v>
      </c>
      <c r="E7512" s="31">
        <v>541.08420000000001</v>
      </c>
      <c r="F7512" s="31">
        <v>97.486500000000007</v>
      </c>
      <c r="G7512" s="31">
        <v>337.58699999999999</v>
      </c>
      <c r="H7512" s="31">
        <v>7.2811769999999996</v>
      </c>
      <c r="I7512" s="31">
        <v>2772.2020000000002</v>
      </c>
      <c r="J7512" s="31">
        <v>4615.3249999999998</v>
      </c>
      <c r="K7512" s="31">
        <v>3046.3090000000002</v>
      </c>
      <c r="L7512" s="31">
        <v>250.03</v>
      </c>
      <c r="M7512" s="31">
        <v>235.83</v>
      </c>
      <c r="N7512" s="31">
        <v>222.02449999999999</v>
      </c>
      <c r="O7512" s="31">
        <v>70.914599999999993</v>
      </c>
      <c r="P7512" s="31">
        <v>93.154600000000002</v>
      </c>
      <c r="Q7512" s="31">
        <v>2518.7696999999998</v>
      </c>
      <c r="R7512" s="31">
        <v>95.016999999999996</v>
      </c>
      <c r="S7512" s="31">
        <v>107.3049</v>
      </c>
    </row>
    <row r="7513" spans="1:19" x14ac:dyDescent="0.35">
      <c r="A7513" s="2">
        <v>43385</v>
      </c>
      <c r="B7513" s="31">
        <v>463.00049999999999</v>
      </c>
      <c r="C7513" s="31">
        <v>1095.9770000000001</v>
      </c>
      <c r="D7513" s="31">
        <v>437.14949999999999</v>
      </c>
      <c r="E7513" s="31">
        <v>546.32690000000002</v>
      </c>
      <c r="F7513" s="31">
        <v>97.041799999999995</v>
      </c>
      <c r="G7513" s="31">
        <v>341.166</v>
      </c>
      <c r="H7513" s="31">
        <v>7.4999250000000002</v>
      </c>
      <c r="I7513" s="31">
        <v>2771.741</v>
      </c>
      <c r="J7513" s="31">
        <v>4615.326</v>
      </c>
      <c r="K7513" s="31">
        <v>3045.4369999999999</v>
      </c>
      <c r="L7513" s="31">
        <v>252.12</v>
      </c>
      <c r="M7513" s="31">
        <v>235.18</v>
      </c>
      <c r="N7513" s="31">
        <v>226.48490000000001</v>
      </c>
      <c r="O7513" s="31">
        <v>71.005300000000005</v>
      </c>
      <c r="P7513" s="31">
        <v>93.159800000000004</v>
      </c>
      <c r="Q7513" s="31">
        <v>2585.8688999999999</v>
      </c>
      <c r="R7513" s="31">
        <v>95.221000000000004</v>
      </c>
      <c r="S7513" s="31">
        <v>109.13339999999999</v>
      </c>
    </row>
    <row r="7514" spans="1:19" x14ac:dyDescent="0.35">
      <c r="A7514" s="2">
        <v>43388</v>
      </c>
      <c r="B7514" s="31">
        <v>465.0822</v>
      </c>
      <c r="C7514" s="31">
        <v>1097.502</v>
      </c>
      <c r="D7514" s="31">
        <v>435.9246</v>
      </c>
      <c r="E7514" s="31">
        <v>546.19690000000003</v>
      </c>
      <c r="F7514" s="31">
        <v>97.700900000000004</v>
      </c>
      <c r="G7514" s="31">
        <v>350.45209999999997</v>
      </c>
      <c r="H7514" s="31">
        <v>7.4339529999999998</v>
      </c>
      <c r="I7514" s="31">
        <v>2772.6179999999999</v>
      </c>
      <c r="J7514" s="31">
        <v>4613.8040000000001</v>
      </c>
      <c r="K7514" s="31">
        <v>3052.462</v>
      </c>
      <c r="L7514" s="31">
        <v>250.35</v>
      </c>
      <c r="M7514" s="31">
        <v>235.37</v>
      </c>
      <c r="N7514" s="31">
        <v>223.46129999999999</v>
      </c>
      <c r="O7514" s="31">
        <v>71.209100000000007</v>
      </c>
      <c r="P7514" s="31">
        <v>93.353300000000004</v>
      </c>
      <c r="Q7514" s="31">
        <v>2563.1849999999999</v>
      </c>
      <c r="R7514" s="31">
        <v>95.058999999999997</v>
      </c>
      <c r="S7514" s="31">
        <v>107.8364</v>
      </c>
    </row>
    <row r="7515" spans="1:19" x14ac:dyDescent="0.35">
      <c r="A7515" s="2">
        <v>43389</v>
      </c>
      <c r="B7515" s="31">
        <v>468.60950000000003</v>
      </c>
      <c r="C7515" s="31">
        <v>1114.8420000000001</v>
      </c>
      <c r="D7515" s="31">
        <v>435.7715</v>
      </c>
      <c r="E7515" s="31">
        <v>538.63610000000006</v>
      </c>
      <c r="F7515" s="31">
        <v>97.756500000000003</v>
      </c>
      <c r="G7515" s="31">
        <v>347.93709999999999</v>
      </c>
      <c r="H7515" s="31">
        <v>7.6179790000000001</v>
      </c>
      <c r="I7515" s="31">
        <v>2772.11</v>
      </c>
      <c r="J7515" s="31">
        <v>4611.973</v>
      </c>
      <c r="K7515" s="31">
        <v>3051.306</v>
      </c>
      <c r="L7515" s="31">
        <v>256.61</v>
      </c>
      <c r="M7515" s="31">
        <v>242.96</v>
      </c>
      <c r="N7515" s="31">
        <v>232.21629999999999</v>
      </c>
      <c r="O7515" s="31">
        <v>70.930400000000006</v>
      </c>
      <c r="P7515" s="31">
        <v>93.297600000000003</v>
      </c>
      <c r="Q7515" s="31">
        <v>2597.3045000000002</v>
      </c>
      <c r="R7515" s="31">
        <v>95.048000000000002</v>
      </c>
      <c r="S7515" s="31">
        <v>108.2298</v>
      </c>
    </row>
    <row r="7516" spans="1:19" x14ac:dyDescent="0.35">
      <c r="A7516" s="2">
        <v>43390</v>
      </c>
      <c r="B7516" s="31">
        <v>460.45620000000002</v>
      </c>
      <c r="C7516" s="31">
        <v>1082.4780000000001</v>
      </c>
      <c r="D7516" s="31">
        <v>433.32159999999999</v>
      </c>
      <c r="E7516" s="31">
        <v>539.30769999999995</v>
      </c>
      <c r="F7516" s="31">
        <v>97.470600000000005</v>
      </c>
      <c r="G7516" s="31">
        <v>348.13060000000002</v>
      </c>
      <c r="H7516" s="31">
        <v>7.7290890000000001</v>
      </c>
      <c r="I7516" s="31">
        <v>2772.11</v>
      </c>
      <c r="J7516" s="31">
        <v>4609.5360000000001</v>
      </c>
      <c r="K7516" s="31">
        <v>3058.616</v>
      </c>
      <c r="L7516" s="31">
        <v>256.47000000000003</v>
      </c>
      <c r="M7516" s="31">
        <v>241.96</v>
      </c>
      <c r="N7516" s="31">
        <v>230.9374</v>
      </c>
      <c r="O7516" s="31">
        <v>71.007499999999993</v>
      </c>
      <c r="P7516" s="31">
        <v>92.879800000000003</v>
      </c>
      <c r="Q7516" s="31">
        <v>2594.7040000000002</v>
      </c>
      <c r="R7516" s="31">
        <v>95.575000000000003</v>
      </c>
      <c r="S7516" s="31">
        <v>108.2298</v>
      </c>
    </row>
    <row r="7517" spans="1:19" x14ac:dyDescent="0.35">
      <c r="A7517" s="2">
        <v>43391</v>
      </c>
      <c r="B7517" s="31">
        <v>455.36759999999998</v>
      </c>
      <c r="C7517" s="31">
        <v>1066.3810000000001</v>
      </c>
      <c r="D7517" s="31">
        <v>434.39339999999999</v>
      </c>
      <c r="E7517" s="31">
        <v>534.02160000000003</v>
      </c>
      <c r="F7517" s="31">
        <v>97.685100000000006</v>
      </c>
      <c r="G7517" s="31">
        <v>339.61840000000001</v>
      </c>
      <c r="H7517" s="31">
        <v>7.4478419999999996</v>
      </c>
      <c r="I7517" s="31">
        <v>2772.11</v>
      </c>
      <c r="J7517" s="31">
        <v>4604.652</v>
      </c>
      <c r="K7517" s="31">
        <v>3058.038</v>
      </c>
      <c r="L7517" s="31">
        <v>252.46</v>
      </c>
      <c r="M7517" s="31">
        <v>237.12</v>
      </c>
      <c r="N7517" s="31">
        <v>225.3954</v>
      </c>
      <c r="O7517" s="31">
        <v>70.730800000000002</v>
      </c>
      <c r="P7517" s="31">
        <v>92.540300000000002</v>
      </c>
      <c r="Q7517" s="31">
        <v>2560.7815999999998</v>
      </c>
      <c r="R7517" s="31">
        <v>95.9</v>
      </c>
      <c r="S7517" s="31">
        <v>107.67700000000001</v>
      </c>
    </row>
    <row r="7518" spans="1:19" x14ac:dyDescent="0.35">
      <c r="A7518" s="2">
        <v>43392</v>
      </c>
      <c r="B7518" s="31">
        <v>458.31659999999999</v>
      </c>
      <c r="C7518" s="31">
        <v>1078.92</v>
      </c>
      <c r="D7518" s="31">
        <v>434.8528</v>
      </c>
      <c r="E7518" s="31">
        <v>539.78430000000003</v>
      </c>
      <c r="F7518" s="31">
        <v>97.573899999999995</v>
      </c>
      <c r="G7518" s="31">
        <v>336.81319999999999</v>
      </c>
      <c r="H7518" s="31">
        <v>7.506869</v>
      </c>
      <c r="I7518" s="31">
        <v>2773.125</v>
      </c>
      <c r="J7518" s="31">
        <v>4606.1819999999998</v>
      </c>
      <c r="K7518" s="31">
        <v>3075.453</v>
      </c>
      <c r="L7518" s="31">
        <v>252.03</v>
      </c>
      <c r="M7518" s="31">
        <v>234.16</v>
      </c>
      <c r="N7518" s="31">
        <v>224.40860000000001</v>
      </c>
      <c r="O7518" s="31">
        <v>70.730500000000006</v>
      </c>
      <c r="P7518" s="31">
        <v>92.581599999999995</v>
      </c>
      <c r="Q7518" s="31">
        <v>2562.1192999999998</v>
      </c>
      <c r="R7518" s="31">
        <v>95.712999999999994</v>
      </c>
      <c r="S7518" s="31">
        <v>108.43170000000001</v>
      </c>
    </row>
    <row r="7519" spans="1:19" x14ac:dyDescent="0.35">
      <c r="A7519" s="2">
        <v>43395</v>
      </c>
      <c r="B7519" s="31">
        <v>459.35739999999998</v>
      </c>
      <c r="C7519" s="31">
        <v>1075.9829999999999</v>
      </c>
      <c r="D7519" s="31">
        <v>435.46530000000001</v>
      </c>
      <c r="E7519" s="31">
        <v>541.56079999999997</v>
      </c>
      <c r="F7519" s="31">
        <v>97.2483</v>
      </c>
      <c r="G7519" s="31">
        <v>337.58699999999999</v>
      </c>
      <c r="H7519" s="31">
        <v>7.7082560000000004</v>
      </c>
      <c r="I7519" s="31">
        <v>2772.71</v>
      </c>
      <c r="J7519" s="31">
        <v>4606.1809999999996</v>
      </c>
      <c r="K7519" s="31">
        <v>3062.2689999999998</v>
      </c>
      <c r="L7519" s="31">
        <v>251.03</v>
      </c>
      <c r="M7519" s="31">
        <v>234.08</v>
      </c>
      <c r="N7519" s="31">
        <v>225.94810000000001</v>
      </c>
      <c r="O7519" s="31">
        <v>70.499799999999993</v>
      </c>
      <c r="P7519" s="31">
        <v>92.360900000000001</v>
      </c>
      <c r="Q7519" s="31">
        <v>2591.7118</v>
      </c>
      <c r="R7519" s="31">
        <v>96.013000000000005</v>
      </c>
      <c r="S7519" s="31">
        <v>111.5359</v>
      </c>
    </row>
    <row r="7520" spans="1:19" x14ac:dyDescent="0.35">
      <c r="A7520" s="2">
        <v>43396</v>
      </c>
      <c r="B7520" s="31">
        <v>440.33319999999998</v>
      </c>
      <c r="C7520" s="31">
        <v>1036.107</v>
      </c>
      <c r="D7520" s="31">
        <v>427.04390000000001</v>
      </c>
      <c r="E7520" s="31">
        <v>537.40129999999999</v>
      </c>
      <c r="F7520" s="31">
        <v>98.217100000000002</v>
      </c>
      <c r="G7520" s="31">
        <v>337.00659999999999</v>
      </c>
      <c r="H7520" s="31">
        <v>7.593674</v>
      </c>
      <c r="I7520" s="31">
        <v>2773.402</v>
      </c>
      <c r="J7520" s="31">
        <v>4620.2079999999996</v>
      </c>
      <c r="K7520" s="31">
        <v>3071.5059999999999</v>
      </c>
      <c r="L7520" s="31">
        <v>250.1</v>
      </c>
      <c r="M7520" s="31">
        <v>232.41</v>
      </c>
      <c r="N7520" s="31">
        <v>225.4744</v>
      </c>
      <c r="O7520" s="31">
        <v>70.972399999999993</v>
      </c>
      <c r="P7520" s="31">
        <v>92.264899999999997</v>
      </c>
      <c r="Q7520" s="31">
        <v>2532.7087999999999</v>
      </c>
      <c r="R7520" s="31">
        <v>95.960999999999999</v>
      </c>
      <c r="S7520" s="31">
        <v>108.7825</v>
      </c>
    </row>
    <row r="7521" spans="1:19" x14ac:dyDescent="0.35">
      <c r="A7521" s="2">
        <v>43397</v>
      </c>
      <c r="B7521" s="31">
        <v>440.44880000000001</v>
      </c>
      <c r="C7521" s="31">
        <v>1027.578</v>
      </c>
      <c r="D7521" s="31">
        <v>424.90030000000002</v>
      </c>
      <c r="E7521" s="31">
        <v>536.14480000000003</v>
      </c>
      <c r="F7521" s="31">
        <v>97.764499999999998</v>
      </c>
      <c r="G7521" s="31">
        <v>334.10469999999998</v>
      </c>
      <c r="H7521" s="31">
        <v>7.4200650000000001</v>
      </c>
      <c r="I7521" s="31">
        <v>2776.4479999999999</v>
      </c>
      <c r="J7521" s="31">
        <v>4627.2179999999998</v>
      </c>
      <c r="K7521" s="31">
        <v>3078.29</v>
      </c>
      <c r="L7521" s="31">
        <v>242.63</v>
      </c>
      <c r="M7521" s="31">
        <v>223.1</v>
      </c>
      <c r="N7521" s="31">
        <v>215.87469999999999</v>
      </c>
      <c r="O7521" s="31">
        <v>70.676199999999994</v>
      </c>
      <c r="P7521" s="31">
        <v>91.756</v>
      </c>
      <c r="Q7521" s="31">
        <v>2512.9200999999998</v>
      </c>
      <c r="R7521" s="31">
        <v>96.433999999999997</v>
      </c>
      <c r="S7521" s="31">
        <v>108.62739999999999</v>
      </c>
    </row>
    <row r="7522" spans="1:19" x14ac:dyDescent="0.35">
      <c r="A7522" s="2">
        <v>43398</v>
      </c>
      <c r="B7522" s="31">
        <v>444.55430000000001</v>
      </c>
      <c r="C7522" s="31">
        <v>1022.551</v>
      </c>
      <c r="D7522" s="31">
        <v>428.26889999999997</v>
      </c>
      <c r="E7522" s="31">
        <v>540.47760000000005</v>
      </c>
      <c r="F7522" s="31">
        <v>97.867699999999999</v>
      </c>
      <c r="G7522" s="31">
        <v>330.62240000000003</v>
      </c>
      <c r="H7522" s="31">
        <v>7.6700629999999999</v>
      </c>
      <c r="I7522" s="31">
        <v>2780.232</v>
      </c>
      <c r="J7522" s="31">
        <v>4626.915</v>
      </c>
      <c r="K7522" s="31">
        <v>3079.2979999999998</v>
      </c>
      <c r="L7522" s="31">
        <v>244.81</v>
      </c>
      <c r="M7522" s="31">
        <v>226.94</v>
      </c>
      <c r="N7522" s="31">
        <v>218.72460000000001</v>
      </c>
      <c r="O7522" s="31">
        <v>70.667400000000001</v>
      </c>
      <c r="P7522" s="31">
        <v>91.602999999999994</v>
      </c>
      <c r="Q7522" s="31">
        <v>2502.2680999999998</v>
      </c>
      <c r="R7522" s="31">
        <v>96.679000000000002</v>
      </c>
      <c r="S7522" s="31">
        <v>107.88590000000001</v>
      </c>
    </row>
    <row r="7523" spans="1:19" x14ac:dyDescent="0.35">
      <c r="A7523" s="2">
        <v>43399</v>
      </c>
      <c r="B7523" s="31">
        <v>449.06459999999998</v>
      </c>
      <c r="C7523" s="31">
        <v>1023.455</v>
      </c>
      <c r="D7523" s="31">
        <v>431.33120000000002</v>
      </c>
      <c r="E7523" s="31">
        <v>535.01819999999998</v>
      </c>
      <c r="F7523" s="31">
        <v>98.137699999999995</v>
      </c>
      <c r="G7523" s="31">
        <v>331.87990000000002</v>
      </c>
      <c r="H7523" s="31">
        <v>7.8158950000000003</v>
      </c>
      <c r="I7523" s="31">
        <v>2781.4319999999998</v>
      </c>
      <c r="J7523" s="31">
        <v>4643.3779999999997</v>
      </c>
      <c r="K7523" s="31">
        <v>3090.36</v>
      </c>
      <c r="L7523" s="31">
        <v>243.11</v>
      </c>
      <c r="M7523" s="31">
        <v>226.3</v>
      </c>
      <c r="N7523" s="31">
        <v>217.6746</v>
      </c>
      <c r="O7523" s="31">
        <v>71.365399999999994</v>
      </c>
      <c r="P7523" s="31">
        <v>91.523899999999998</v>
      </c>
      <c r="Q7523" s="31">
        <v>2477.3841000000002</v>
      </c>
      <c r="R7523" s="31">
        <v>96.358999999999995</v>
      </c>
      <c r="S7523" s="31">
        <v>106.82599999999999</v>
      </c>
    </row>
    <row r="7524" spans="1:19" x14ac:dyDescent="0.35">
      <c r="A7524" s="2">
        <v>43402</v>
      </c>
      <c r="B7524" s="31">
        <v>447.3877</v>
      </c>
      <c r="C7524" s="31">
        <v>1028.482</v>
      </c>
      <c r="D7524" s="31">
        <v>430.56560000000002</v>
      </c>
      <c r="E7524" s="31">
        <v>534.80160000000001</v>
      </c>
      <c r="F7524" s="31">
        <v>97.486500000000007</v>
      </c>
      <c r="G7524" s="31">
        <v>329.7518</v>
      </c>
      <c r="H7524" s="31">
        <v>7.6214519999999997</v>
      </c>
      <c r="I7524" s="31">
        <v>2782.355</v>
      </c>
      <c r="J7524" s="31">
        <v>4640.3289999999997</v>
      </c>
      <c r="K7524" s="31">
        <v>3081.2220000000002</v>
      </c>
      <c r="L7524" s="31">
        <v>240.74</v>
      </c>
      <c r="M7524" s="31">
        <v>224.67</v>
      </c>
      <c r="N7524" s="31">
        <v>212.71690000000001</v>
      </c>
      <c r="O7524" s="31">
        <v>70.6755</v>
      </c>
      <c r="P7524" s="31">
        <v>91.668999999999997</v>
      </c>
      <c r="Q7524" s="31">
        <v>2464.395</v>
      </c>
      <c r="R7524" s="31">
        <v>96.578999999999994</v>
      </c>
      <c r="S7524" s="31">
        <v>106.08280000000001</v>
      </c>
    </row>
    <row r="7525" spans="1:19" x14ac:dyDescent="0.35">
      <c r="A7525" s="2">
        <v>43403</v>
      </c>
      <c r="B7525" s="31">
        <v>439.17660000000001</v>
      </c>
      <c r="C7525" s="31">
        <v>1017.976</v>
      </c>
      <c r="D7525" s="31">
        <v>424.90030000000002</v>
      </c>
      <c r="E7525" s="31">
        <v>523.62289999999996</v>
      </c>
      <c r="F7525" s="31">
        <v>97.303899999999999</v>
      </c>
      <c r="G7525" s="31">
        <v>327.72050000000002</v>
      </c>
      <c r="H7525" s="31">
        <v>7.6908960000000004</v>
      </c>
      <c r="I7525" s="31">
        <v>2782.4470000000001</v>
      </c>
      <c r="J7525" s="31">
        <v>4636.0619999999999</v>
      </c>
      <c r="K7525" s="31">
        <v>3084.2979999999998</v>
      </c>
      <c r="L7525" s="31">
        <v>244.54</v>
      </c>
      <c r="M7525" s="31">
        <v>229.5</v>
      </c>
      <c r="N7525" s="31">
        <v>215.2116</v>
      </c>
      <c r="O7525" s="31">
        <v>70.506900000000002</v>
      </c>
      <c r="P7525" s="31">
        <v>91.451899999999995</v>
      </c>
      <c r="Q7525" s="31">
        <v>2468.2629999999999</v>
      </c>
      <c r="R7525" s="31">
        <v>97.010999999999996</v>
      </c>
      <c r="S7525" s="31">
        <v>106.4649</v>
      </c>
    </row>
    <row r="7526" spans="1:19" x14ac:dyDescent="0.35">
      <c r="A7526" s="2">
        <v>43404</v>
      </c>
      <c r="B7526" s="31">
        <v>433.91460000000001</v>
      </c>
      <c r="C7526" s="31">
        <v>989.22699999999998</v>
      </c>
      <c r="D7526" s="31">
        <v>428.11579999999998</v>
      </c>
      <c r="E7526" s="31">
        <v>520.02660000000003</v>
      </c>
      <c r="F7526" s="31">
        <v>96.485900000000001</v>
      </c>
      <c r="G7526" s="31">
        <v>329.55840000000001</v>
      </c>
      <c r="H7526" s="31">
        <v>7.7568679999999999</v>
      </c>
      <c r="I7526" s="31">
        <v>2780.6010000000001</v>
      </c>
      <c r="J7526" s="31">
        <v>4621.7299999999996</v>
      </c>
      <c r="K7526" s="31">
        <v>3082.7640000000001</v>
      </c>
      <c r="L7526" s="31">
        <v>246.89</v>
      </c>
      <c r="M7526" s="31">
        <v>229.49</v>
      </c>
      <c r="N7526" s="31">
        <v>220.27189999999999</v>
      </c>
      <c r="O7526" s="31">
        <v>70.450500000000005</v>
      </c>
      <c r="P7526" s="31">
        <v>91.178399999999996</v>
      </c>
      <c r="Q7526" s="31">
        <v>2519.8620000000001</v>
      </c>
      <c r="R7526" s="31">
        <v>97.126999999999995</v>
      </c>
      <c r="S7526" s="31">
        <v>107.5475</v>
      </c>
    </row>
    <row r="7527" spans="1:19" x14ac:dyDescent="0.35">
      <c r="A7527" s="2">
        <v>43405</v>
      </c>
      <c r="B7527" s="31">
        <v>421.48230000000001</v>
      </c>
      <c r="C7527" s="31">
        <v>969.51400000000001</v>
      </c>
      <c r="D7527" s="31">
        <v>412.49779999999998</v>
      </c>
      <c r="E7527" s="31">
        <v>528.38900000000001</v>
      </c>
      <c r="F7527" s="31">
        <v>98.360100000000003</v>
      </c>
      <c r="G7527" s="31">
        <v>341.2627</v>
      </c>
      <c r="H7527" s="31">
        <v>7.8610340000000001</v>
      </c>
      <c r="I7527" s="31">
        <v>2779.4009999999998</v>
      </c>
      <c r="J7527" s="31">
        <v>4624.473</v>
      </c>
      <c r="K7527" s="31">
        <v>3076.3159999999998</v>
      </c>
      <c r="L7527" s="31">
        <v>249.34</v>
      </c>
      <c r="M7527" s="31">
        <v>234.07</v>
      </c>
      <c r="N7527" s="31">
        <v>223.5008</v>
      </c>
      <c r="O7527" s="31">
        <v>70.476100000000002</v>
      </c>
      <c r="P7527" s="31">
        <v>91.690399999999997</v>
      </c>
      <c r="Q7527" s="31">
        <v>2560.7660000000001</v>
      </c>
      <c r="R7527" s="31">
        <v>96.277000000000001</v>
      </c>
      <c r="S7527" s="31">
        <v>109.0652</v>
      </c>
    </row>
    <row r="7528" spans="1:19" x14ac:dyDescent="0.35">
      <c r="A7528" s="2">
        <v>43406</v>
      </c>
      <c r="B7528" s="31">
        <v>421.1354</v>
      </c>
      <c r="C7528" s="31">
        <v>964.88300000000004</v>
      </c>
      <c r="D7528" s="31">
        <v>408.97609999999997</v>
      </c>
      <c r="E7528" s="31">
        <v>545.28700000000003</v>
      </c>
      <c r="F7528" s="31">
        <v>97.9392</v>
      </c>
      <c r="G7528" s="31">
        <v>343.48750000000001</v>
      </c>
      <c r="H7528" s="31">
        <v>7.8714510000000004</v>
      </c>
      <c r="I7528" s="31">
        <v>2781.4319999999998</v>
      </c>
      <c r="J7528" s="31">
        <v>4611.6710000000003</v>
      </c>
      <c r="K7528" s="31">
        <v>3070.2570000000001</v>
      </c>
      <c r="L7528" s="31">
        <v>248.09</v>
      </c>
      <c r="M7528" s="31">
        <v>235.21</v>
      </c>
      <c r="N7528" s="31">
        <v>220.42189999999999</v>
      </c>
      <c r="O7528" s="31">
        <v>70.274199999999993</v>
      </c>
      <c r="P7528" s="31">
        <v>91.534599999999998</v>
      </c>
      <c r="Q7528" s="31">
        <v>2627.239</v>
      </c>
      <c r="R7528" s="31">
        <v>96.542000000000002</v>
      </c>
      <c r="S7528" s="31">
        <v>113.8519</v>
      </c>
    </row>
    <row r="7529" spans="1:19" x14ac:dyDescent="0.35">
      <c r="A7529" s="2">
        <v>43409</v>
      </c>
      <c r="B7529" s="31">
        <v>423.10140000000001</v>
      </c>
      <c r="C7529" s="31">
        <v>955.62</v>
      </c>
      <c r="D7529" s="31">
        <v>411.42599999999999</v>
      </c>
      <c r="E7529" s="31">
        <v>537.1413</v>
      </c>
      <c r="F7529" s="31">
        <v>97.859800000000007</v>
      </c>
      <c r="G7529" s="31">
        <v>342.71370000000002</v>
      </c>
      <c r="H7529" s="31">
        <v>8.0276990000000001</v>
      </c>
      <c r="I7529" s="31">
        <v>2781.4319999999998</v>
      </c>
      <c r="J7529" s="31">
        <v>4611.9740000000002</v>
      </c>
      <c r="K7529" s="31">
        <v>3071.6990000000001</v>
      </c>
      <c r="L7529" s="31">
        <v>249.48</v>
      </c>
      <c r="M7529" s="31">
        <v>235.24</v>
      </c>
      <c r="N7529" s="31">
        <v>219.45089999999999</v>
      </c>
      <c r="O7529" s="31">
        <v>70.210099999999997</v>
      </c>
      <c r="P7529" s="31">
        <v>91.704599999999999</v>
      </c>
      <c r="Q7529" s="31">
        <v>2615.3939999999998</v>
      </c>
      <c r="R7529" s="31">
        <v>96.278999999999996</v>
      </c>
      <c r="S7529" s="31">
        <v>111.899</v>
      </c>
    </row>
    <row r="7530" spans="1:19" x14ac:dyDescent="0.35">
      <c r="A7530" s="2">
        <v>43410</v>
      </c>
      <c r="B7530" s="31">
        <v>417.08769999999998</v>
      </c>
      <c r="C7530" s="31">
        <v>956.80600000000004</v>
      </c>
      <c r="D7530" s="31">
        <v>407.13869999999997</v>
      </c>
      <c r="E7530" s="31">
        <v>534.49829999999997</v>
      </c>
      <c r="F7530" s="31">
        <v>97.383300000000006</v>
      </c>
      <c r="G7530" s="31">
        <v>342.13330000000002</v>
      </c>
      <c r="H7530" s="31">
        <v>8.2603360000000006</v>
      </c>
      <c r="I7530" s="31">
        <v>2781.2469999999998</v>
      </c>
      <c r="J7530" s="31">
        <v>4607.4009999999998</v>
      </c>
      <c r="K7530" s="31">
        <v>3074.7809999999999</v>
      </c>
      <c r="L7530" s="31">
        <v>251.26</v>
      </c>
      <c r="M7530" s="31">
        <v>236.71</v>
      </c>
      <c r="N7530" s="31">
        <v>221.56659999999999</v>
      </c>
      <c r="O7530" s="31">
        <v>70.099999999999994</v>
      </c>
      <c r="P7530" s="31">
        <v>91.830100000000002</v>
      </c>
      <c r="Q7530" s="31">
        <v>2615.1369</v>
      </c>
      <c r="R7530" s="31">
        <v>96.316999999999993</v>
      </c>
      <c r="S7530" s="31">
        <v>112.6208</v>
      </c>
    </row>
    <row r="7531" spans="1:19" x14ac:dyDescent="0.35">
      <c r="A7531" s="2">
        <v>43411</v>
      </c>
      <c r="B7531" s="31">
        <v>416.74079999999998</v>
      </c>
      <c r="C7531" s="31">
        <v>930.48500000000001</v>
      </c>
      <c r="D7531" s="31">
        <v>414.029</v>
      </c>
      <c r="E7531" s="31">
        <v>533.71839999999997</v>
      </c>
      <c r="F7531" s="31">
        <v>97.573899999999995</v>
      </c>
      <c r="G7531" s="31">
        <v>340.29539999999997</v>
      </c>
      <c r="H7531" s="31">
        <v>8.2742249999999995</v>
      </c>
      <c r="I7531" s="31">
        <v>2781.9859999999999</v>
      </c>
      <c r="J7531" s="31">
        <v>4606.4859999999999</v>
      </c>
      <c r="K7531" s="31">
        <v>3069.973</v>
      </c>
      <c r="L7531" s="31">
        <v>256.49</v>
      </c>
      <c r="M7531" s="31">
        <v>240.46</v>
      </c>
      <c r="N7531" s="31">
        <v>227.94540000000001</v>
      </c>
      <c r="O7531" s="31">
        <v>70.111099999999993</v>
      </c>
      <c r="P7531" s="31">
        <v>92.257400000000004</v>
      </c>
      <c r="Q7531" s="31">
        <v>2629.98</v>
      </c>
      <c r="R7531" s="31">
        <v>95.997</v>
      </c>
      <c r="S7531" s="31">
        <v>113.247</v>
      </c>
    </row>
    <row r="7532" spans="1:19" x14ac:dyDescent="0.35">
      <c r="A7532" s="2">
        <v>43412</v>
      </c>
      <c r="B7532" s="31">
        <v>408.75080000000003</v>
      </c>
      <c r="C7532" s="31">
        <v>928.62</v>
      </c>
      <c r="D7532" s="31">
        <v>410.49950000000001</v>
      </c>
      <c r="E7532" s="31">
        <v>534.08240000000001</v>
      </c>
      <c r="F7532" s="31">
        <v>97.288300000000007</v>
      </c>
      <c r="G7532" s="31">
        <v>340.1019</v>
      </c>
      <c r="H7532" s="31">
        <v>7.8726849999999997</v>
      </c>
      <c r="I7532" s="31">
        <v>2781.5239999999999</v>
      </c>
      <c r="J7532" s="31">
        <v>4600.3890000000001</v>
      </c>
      <c r="K7532" s="31">
        <v>3066.6</v>
      </c>
      <c r="L7532" s="31">
        <v>255.79</v>
      </c>
      <c r="M7532" s="31">
        <v>240.14</v>
      </c>
      <c r="N7532" s="31">
        <v>226.28749999999999</v>
      </c>
      <c r="O7532" s="31">
        <v>69.812299999999993</v>
      </c>
      <c r="P7532" s="31">
        <v>91.871499999999997</v>
      </c>
      <c r="Q7532" s="31">
        <v>2618.3760000000002</v>
      </c>
      <c r="R7532" s="31">
        <v>96.724000000000004</v>
      </c>
      <c r="S7532" s="31">
        <v>113.8095</v>
      </c>
    </row>
    <row r="7533" spans="1:19" x14ac:dyDescent="0.35">
      <c r="A7533" s="2">
        <v>43413</v>
      </c>
      <c r="B7533" s="31">
        <v>405.94299999999998</v>
      </c>
      <c r="C7533" s="31">
        <v>915.68299999999999</v>
      </c>
      <c r="D7533" s="31">
        <v>402.41550000000001</v>
      </c>
      <c r="E7533" s="31">
        <v>525.50070000000005</v>
      </c>
      <c r="F7533" s="31">
        <v>95.977400000000003</v>
      </c>
      <c r="G7533" s="31">
        <v>343.10050000000001</v>
      </c>
      <c r="H7533" s="31">
        <v>7.8346330000000002</v>
      </c>
      <c r="I7533" s="31">
        <v>2781.8009999999999</v>
      </c>
      <c r="J7533" s="31">
        <v>4605.2629999999999</v>
      </c>
      <c r="K7533" s="31">
        <v>3072.8539999999998</v>
      </c>
      <c r="L7533" s="31">
        <v>253.08</v>
      </c>
      <c r="M7533" s="31">
        <v>235.53</v>
      </c>
      <c r="N7533" s="31">
        <v>222.0324</v>
      </c>
      <c r="O7533" s="31">
        <v>69.864599999999996</v>
      </c>
      <c r="P7533" s="31">
        <v>91.285200000000003</v>
      </c>
      <c r="Q7533" s="31">
        <v>2572.4872999999998</v>
      </c>
      <c r="R7533" s="31">
        <v>96.905000000000001</v>
      </c>
      <c r="S7533" s="31">
        <v>110.29640000000001</v>
      </c>
    </row>
    <row r="7534" spans="1:19" x14ac:dyDescent="0.35">
      <c r="A7534" s="2">
        <v>43416</v>
      </c>
      <c r="B7534" s="31">
        <v>405.80439999999999</v>
      </c>
      <c r="C7534" s="31">
        <v>923.87400000000002</v>
      </c>
      <c r="D7534" s="31">
        <v>408.29489999999998</v>
      </c>
      <c r="E7534" s="31">
        <v>524.93719999999996</v>
      </c>
      <c r="F7534" s="31">
        <v>95.568899999999999</v>
      </c>
      <c r="G7534" s="31">
        <v>341.74630000000002</v>
      </c>
      <c r="H7534" s="31">
        <v>7.6974010000000002</v>
      </c>
      <c r="I7534" s="31">
        <v>2782.6320000000001</v>
      </c>
      <c r="J7534" s="31">
        <v>4619.2910000000002</v>
      </c>
      <c r="K7534" s="31">
        <v>3083.6280000000002</v>
      </c>
      <c r="L7534" s="31">
        <v>248.41</v>
      </c>
      <c r="M7534" s="31">
        <v>230.78</v>
      </c>
      <c r="N7534" s="31">
        <v>215.83519999999999</v>
      </c>
      <c r="O7534" s="31">
        <v>69.825500000000005</v>
      </c>
      <c r="P7534" s="31">
        <v>90.454599999999999</v>
      </c>
      <c r="Q7534" s="31">
        <v>2546.3015999999998</v>
      </c>
      <c r="R7534" s="31">
        <v>97.542000000000002</v>
      </c>
      <c r="S7534" s="31">
        <v>110.5936</v>
      </c>
    </row>
    <row r="7535" spans="1:19" x14ac:dyDescent="0.35">
      <c r="A7535" s="2">
        <v>43417</v>
      </c>
      <c r="B7535" s="31">
        <v>379.29930000000002</v>
      </c>
      <c r="C7535" s="31">
        <v>870.01400000000001</v>
      </c>
      <c r="D7535" s="31">
        <v>391.58319999999998</v>
      </c>
      <c r="E7535" s="31">
        <v>526.91</v>
      </c>
      <c r="F7535" s="31">
        <v>95.402699999999996</v>
      </c>
      <c r="G7535" s="31">
        <v>339.81169999999997</v>
      </c>
      <c r="H7535" s="31">
        <v>7.7180169999999997</v>
      </c>
      <c r="I7535" s="31">
        <v>2783.924</v>
      </c>
      <c r="J7535" s="31">
        <v>4622.9489999999996</v>
      </c>
      <c r="K7535" s="31">
        <v>3083.63</v>
      </c>
      <c r="L7535" s="31">
        <v>248.39</v>
      </c>
      <c r="M7535" s="31">
        <v>230.32</v>
      </c>
      <c r="N7535" s="31">
        <v>216.40360000000001</v>
      </c>
      <c r="O7535" s="31">
        <v>69.722200000000001</v>
      </c>
      <c r="P7535" s="31">
        <v>90.683899999999994</v>
      </c>
      <c r="Q7535" s="31">
        <v>2545.1649000000002</v>
      </c>
      <c r="R7535" s="31">
        <v>97.302999999999997</v>
      </c>
      <c r="S7535" s="31">
        <v>111.4851</v>
      </c>
    </row>
    <row r="7536" spans="1:19" x14ac:dyDescent="0.35">
      <c r="A7536" s="2">
        <v>43418</v>
      </c>
      <c r="B7536" s="31">
        <v>383.10320000000002</v>
      </c>
      <c r="C7536" s="31">
        <v>878.81799999999998</v>
      </c>
      <c r="D7536" s="31">
        <v>393.2817</v>
      </c>
      <c r="E7536" s="31">
        <v>528.42780000000005</v>
      </c>
      <c r="F7536" s="31">
        <v>96.090199999999996</v>
      </c>
      <c r="G7536" s="31">
        <v>341.84300000000002</v>
      </c>
      <c r="H7536" s="31">
        <v>7.5639989999999999</v>
      </c>
      <c r="I7536" s="31">
        <v>2784.4780000000001</v>
      </c>
      <c r="J7536" s="31">
        <v>4627.2150000000001</v>
      </c>
      <c r="K7536" s="31">
        <v>3080.2640000000001</v>
      </c>
      <c r="L7536" s="31">
        <v>245.75</v>
      </c>
      <c r="M7536" s="31">
        <v>227.65</v>
      </c>
      <c r="N7536" s="31">
        <v>213.72739999999999</v>
      </c>
      <c r="O7536" s="31">
        <v>69.738900000000001</v>
      </c>
      <c r="P7536" s="31">
        <v>90.8977</v>
      </c>
      <c r="Q7536" s="31">
        <v>2550.6552000000001</v>
      </c>
      <c r="R7536" s="31">
        <v>96.802999999999997</v>
      </c>
      <c r="S7536" s="31">
        <v>110.04170000000001</v>
      </c>
    </row>
    <row r="7537" spans="1:19" x14ac:dyDescent="0.35">
      <c r="A7537" s="2">
        <v>43419</v>
      </c>
      <c r="B7537" s="31">
        <v>385.52390000000003</v>
      </c>
      <c r="C7537" s="31">
        <v>878.36400000000003</v>
      </c>
      <c r="D7537" s="31">
        <v>389.7303</v>
      </c>
      <c r="E7537" s="31">
        <v>536.58079999999995</v>
      </c>
      <c r="F7537" s="31">
        <v>96.493200000000002</v>
      </c>
      <c r="G7537" s="31">
        <v>343.87430000000001</v>
      </c>
      <c r="H7537" s="31">
        <v>7.5948029999999997</v>
      </c>
      <c r="I7537" s="31">
        <v>2784.9389999999999</v>
      </c>
      <c r="J7537" s="31">
        <v>4640.6369999999997</v>
      </c>
      <c r="K7537" s="31">
        <v>3093.1509999999998</v>
      </c>
      <c r="L7537" s="31">
        <v>249.03</v>
      </c>
      <c r="M7537" s="31">
        <v>231.84</v>
      </c>
      <c r="N7537" s="31">
        <v>218.37719999999999</v>
      </c>
      <c r="O7537" s="31">
        <v>70.124399999999994</v>
      </c>
      <c r="P7537" s="31">
        <v>90.965500000000006</v>
      </c>
      <c r="Q7537" s="31">
        <v>2584.0639999999999</v>
      </c>
      <c r="R7537" s="31">
        <v>96.927000000000007</v>
      </c>
      <c r="S7537" s="31">
        <v>111.9627</v>
      </c>
    </row>
    <row r="7538" spans="1:19" x14ac:dyDescent="0.35">
      <c r="A7538" s="2">
        <v>43420</v>
      </c>
      <c r="B7538" s="31">
        <v>386.33080000000001</v>
      </c>
      <c r="C7538" s="31">
        <v>890.74599999999998</v>
      </c>
      <c r="D7538" s="31">
        <v>387.25970000000001</v>
      </c>
      <c r="E7538" s="31">
        <v>538.44560000000001</v>
      </c>
      <c r="F7538" s="31">
        <v>97.117500000000007</v>
      </c>
      <c r="G7538" s="31">
        <v>345.2285</v>
      </c>
      <c r="H7538" s="31">
        <v>7.6461420000000002</v>
      </c>
      <c r="I7538" s="31">
        <v>2786.7849999999999</v>
      </c>
      <c r="J7538" s="31">
        <v>4649.4769999999999</v>
      </c>
      <c r="K7538" s="31">
        <v>3090.2649999999999</v>
      </c>
      <c r="L7538" s="31">
        <v>249.8</v>
      </c>
      <c r="M7538" s="31">
        <v>232.46</v>
      </c>
      <c r="N7538" s="31">
        <v>217.73779999999999</v>
      </c>
      <c r="O7538" s="31">
        <v>70.373800000000003</v>
      </c>
      <c r="P7538" s="31">
        <v>91.564700000000002</v>
      </c>
      <c r="Q7538" s="31">
        <v>2598.2901000000002</v>
      </c>
      <c r="R7538" s="31">
        <v>96.465000000000003</v>
      </c>
      <c r="S7538" s="31">
        <v>112.3236</v>
      </c>
    </row>
    <row r="7539" spans="1:19" x14ac:dyDescent="0.35">
      <c r="A7539" s="2">
        <v>43423</v>
      </c>
      <c r="B7539" s="31">
        <v>386.61900000000003</v>
      </c>
      <c r="C7539" s="31">
        <v>892.73400000000004</v>
      </c>
      <c r="D7539" s="31">
        <v>385.25240000000002</v>
      </c>
      <c r="E7539" s="31">
        <v>543.38940000000002</v>
      </c>
      <c r="F7539" s="31">
        <v>97.283500000000004</v>
      </c>
      <c r="G7539" s="31">
        <v>338.07049999999998</v>
      </c>
      <c r="H7539" s="31">
        <v>7.5503090000000004</v>
      </c>
      <c r="I7539" s="31">
        <v>2788.6309999999999</v>
      </c>
      <c r="J7539" s="31">
        <v>4651.9139999999998</v>
      </c>
      <c r="K7539" s="31">
        <v>3085.1680000000001</v>
      </c>
      <c r="L7539" s="31">
        <v>245.54</v>
      </c>
      <c r="M7539" s="31">
        <v>227.74</v>
      </c>
      <c r="N7539" s="31">
        <v>210.68799999999999</v>
      </c>
      <c r="O7539" s="31">
        <v>70.5304</v>
      </c>
      <c r="P7539" s="31">
        <v>92.031599999999997</v>
      </c>
      <c r="Q7539" s="31">
        <v>2603.1140999999998</v>
      </c>
      <c r="R7539" s="31">
        <v>96.192999999999998</v>
      </c>
      <c r="S7539" s="31">
        <v>112.65260000000001</v>
      </c>
    </row>
    <row r="7540" spans="1:19" x14ac:dyDescent="0.35">
      <c r="A7540" s="2">
        <v>43424</v>
      </c>
      <c r="B7540" s="31">
        <v>362.18150000000003</v>
      </c>
      <c r="C7540" s="31">
        <v>840.19399999999996</v>
      </c>
      <c r="D7540" s="31">
        <v>373.51729999999998</v>
      </c>
      <c r="E7540" s="31">
        <v>536.88430000000005</v>
      </c>
      <c r="F7540" s="31">
        <v>96.959500000000006</v>
      </c>
      <c r="G7540" s="31">
        <v>340.87569999999999</v>
      </c>
      <c r="H7540" s="31">
        <v>7.4955470000000002</v>
      </c>
      <c r="I7540" s="31">
        <v>2787.9850000000001</v>
      </c>
      <c r="J7540" s="31">
        <v>4656.7950000000001</v>
      </c>
      <c r="K7540" s="31">
        <v>3093.3420000000001</v>
      </c>
      <c r="L7540" s="31">
        <v>240.42</v>
      </c>
      <c r="M7540" s="31">
        <v>222.65</v>
      </c>
      <c r="N7540" s="31">
        <v>206.28290000000001</v>
      </c>
      <c r="O7540" s="31">
        <v>70.471800000000002</v>
      </c>
      <c r="P7540" s="31">
        <v>91.680499999999995</v>
      </c>
      <c r="Q7540" s="31">
        <v>2561.5518999999999</v>
      </c>
      <c r="R7540" s="31">
        <v>96.835999999999999</v>
      </c>
      <c r="S7540" s="31">
        <v>111.00749999999999</v>
      </c>
    </row>
    <row r="7541" spans="1:19" x14ac:dyDescent="0.35">
      <c r="A7541" s="2">
        <v>43425</v>
      </c>
      <c r="B7541" s="31">
        <v>367.88740000000001</v>
      </c>
      <c r="C7541" s="31">
        <v>848.77099999999996</v>
      </c>
      <c r="D7541" s="31">
        <v>369.50259999999997</v>
      </c>
      <c r="E7541" s="31">
        <v>541.7414</v>
      </c>
      <c r="F7541" s="31">
        <v>97.496799999999993</v>
      </c>
      <c r="G7541" s="31">
        <v>341.64949999999999</v>
      </c>
      <c r="H7541" s="31">
        <v>7.3415290000000004</v>
      </c>
      <c r="I7541" s="31">
        <v>2787.893</v>
      </c>
      <c r="J7541" s="31">
        <v>4651.9160000000002</v>
      </c>
      <c r="K7541" s="31">
        <v>3090.5520000000001</v>
      </c>
      <c r="L7541" s="31">
        <v>241.24</v>
      </c>
      <c r="M7541" s="31">
        <v>225.84</v>
      </c>
      <c r="N7541" s="31">
        <v>207.6644</v>
      </c>
      <c r="O7541" s="31">
        <v>70.256799999999998</v>
      </c>
      <c r="P7541" s="31">
        <v>91.539900000000003</v>
      </c>
      <c r="Q7541" s="31">
        <v>2567.9881999999998</v>
      </c>
      <c r="R7541" s="31">
        <v>96.712000000000003</v>
      </c>
      <c r="S7541" s="31">
        <v>111.0818</v>
      </c>
    </row>
    <row r="7542" spans="1:19" x14ac:dyDescent="0.35">
      <c r="A7542" s="2">
        <v>43426</v>
      </c>
      <c r="B7542" s="31">
        <v>367.88740000000001</v>
      </c>
      <c r="C7542" s="31">
        <v>848.77099999999996</v>
      </c>
      <c r="D7542" s="31">
        <v>369.50259999999997</v>
      </c>
      <c r="E7542" s="31">
        <v>541.7414</v>
      </c>
      <c r="F7542" s="31">
        <v>97.496799999999993</v>
      </c>
      <c r="G7542" s="31">
        <v>341.64949999999999</v>
      </c>
      <c r="H7542" s="31">
        <v>7.3415290000000004</v>
      </c>
      <c r="I7542" s="31">
        <v>2788.6309999999999</v>
      </c>
      <c r="J7542" s="31">
        <v>4651.9160000000002</v>
      </c>
      <c r="K7542" s="31">
        <v>3091.1309999999999</v>
      </c>
      <c r="L7542" s="31">
        <v>241.24</v>
      </c>
      <c r="M7542" s="31">
        <v>225.84</v>
      </c>
      <c r="N7542" s="31">
        <v>207.6644</v>
      </c>
      <c r="O7542" s="31">
        <v>70.251599999999996</v>
      </c>
      <c r="P7542" s="31">
        <v>91.624300000000005</v>
      </c>
      <c r="Q7542" s="31">
        <v>2570.4821000000002</v>
      </c>
      <c r="R7542" s="31">
        <v>96.712000000000003</v>
      </c>
      <c r="S7542" s="31">
        <v>110.6891</v>
      </c>
    </row>
    <row r="7543" spans="1:19" x14ac:dyDescent="0.35">
      <c r="A7543" s="2">
        <v>43427</v>
      </c>
      <c r="B7543" s="31">
        <v>340.28</v>
      </c>
      <c r="C7543" s="31">
        <v>781.57600000000002</v>
      </c>
      <c r="D7543" s="31">
        <v>349.89260000000002</v>
      </c>
      <c r="E7543" s="31">
        <v>539.33450000000005</v>
      </c>
      <c r="F7543" s="31">
        <v>97.125399999999999</v>
      </c>
      <c r="G7543" s="31">
        <v>340.87569999999999</v>
      </c>
      <c r="H7543" s="31">
        <v>7.2628089999999998</v>
      </c>
      <c r="I7543" s="31">
        <v>2788.6309999999999</v>
      </c>
      <c r="J7543" s="31">
        <v>4651.9160000000002</v>
      </c>
      <c r="K7543" s="31">
        <v>3096.8989999999999</v>
      </c>
      <c r="L7543" s="31">
        <v>239.46</v>
      </c>
      <c r="M7543" s="31">
        <v>225.57</v>
      </c>
      <c r="N7543" s="31">
        <v>206.2355</v>
      </c>
      <c r="O7543" s="31">
        <v>70.376099999999994</v>
      </c>
      <c r="P7543" s="31">
        <v>91.112899999999996</v>
      </c>
      <c r="Q7543" s="31">
        <v>2552.3735000000001</v>
      </c>
      <c r="R7543" s="31">
        <v>96.915999999999997</v>
      </c>
      <c r="S7543" s="31">
        <v>110.2286</v>
      </c>
    </row>
    <row r="7544" spans="1:19" x14ac:dyDescent="0.35">
      <c r="A7544" s="2">
        <v>43430</v>
      </c>
      <c r="B7544" s="31">
        <v>349.04059999999998</v>
      </c>
      <c r="C7544" s="31">
        <v>808.38599999999997</v>
      </c>
      <c r="D7544" s="31">
        <v>355.14249999999998</v>
      </c>
      <c r="E7544" s="31">
        <v>537.8383</v>
      </c>
      <c r="F7544" s="31">
        <v>97.093800000000002</v>
      </c>
      <c r="G7544" s="31">
        <v>333.62099999999998</v>
      </c>
      <c r="H7544" s="31">
        <v>7.242273</v>
      </c>
      <c r="I7544" s="31">
        <v>2789.37</v>
      </c>
      <c r="J7544" s="31">
        <v>4649.1719999999996</v>
      </c>
      <c r="K7544" s="31">
        <v>3092.96</v>
      </c>
      <c r="L7544" s="31">
        <v>243.15</v>
      </c>
      <c r="M7544" s="31">
        <v>228.21</v>
      </c>
      <c r="N7544" s="31">
        <v>210.72749999999999</v>
      </c>
      <c r="O7544" s="31">
        <v>69.870199999999997</v>
      </c>
      <c r="P7544" s="31">
        <v>91.069599999999994</v>
      </c>
      <c r="Q7544" s="31">
        <v>2571.5324000000001</v>
      </c>
      <c r="R7544" s="31">
        <v>97.073999999999998</v>
      </c>
      <c r="S7544" s="31">
        <v>112.0723</v>
      </c>
    </row>
    <row r="7545" spans="1:19" x14ac:dyDescent="0.35">
      <c r="A7545" s="2">
        <v>43431</v>
      </c>
      <c r="B7545" s="31">
        <v>348.11840000000001</v>
      </c>
      <c r="C7545" s="31">
        <v>797.48</v>
      </c>
      <c r="D7545" s="31">
        <v>351.43669999999997</v>
      </c>
      <c r="E7545" s="31">
        <v>532.00540000000001</v>
      </c>
      <c r="F7545" s="31">
        <v>96.398399999999995</v>
      </c>
      <c r="G7545" s="31">
        <v>338.74770000000001</v>
      </c>
      <c r="H7545" s="31">
        <v>7.3415290000000004</v>
      </c>
      <c r="I7545" s="31">
        <v>2789.8310000000001</v>
      </c>
      <c r="J7545" s="31">
        <v>4651.6499999999996</v>
      </c>
      <c r="K7545" s="31">
        <v>3095.9409999999998</v>
      </c>
      <c r="L7545" s="31">
        <v>244.38</v>
      </c>
      <c r="M7545" s="31">
        <v>226.72</v>
      </c>
      <c r="N7545" s="31">
        <v>211.96690000000001</v>
      </c>
      <c r="O7545" s="31">
        <v>69.738799999999998</v>
      </c>
      <c r="P7545" s="31">
        <v>90.663899999999998</v>
      </c>
      <c r="Q7545" s="31">
        <v>2580.8609000000001</v>
      </c>
      <c r="R7545" s="31">
        <v>97.369</v>
      </c>
      <c r="S7545" s="31">
        <v>111.19629999999999</v>
      </c>
    </row>
    <row r="7546" spans="1:19" x14ac:dyDescent="0.35">
      <c r="A7546" s="2">
        <v>43432</v>
      </c>
      <c r="B7546" s="31">
        <v>340.56810000000002</v>
      </c>
      <c r="C7546" s="31">
        <v>782.93899999999996</v>
      </c>
      <c r="D7546" s="31">
        <v>344.3338</v>
      </c>
      <c r="E7546" s="31">
        <v>539.00919999999996</v>
      </c>
      <c r="F7546" s="31">
        <v>97.180700000000002</v>
      </c>
      <c r="G7546" s="31">
        <v>344.55149999999998</v>
      </c>
      <c r="H7546" s="31">
        <v>7.2593860000000001</v>
      </c>
      <c r="I7546" s="31">
        <v>2788.9079999999999</v>
      </c>
      <c r="J7546" s="31">
        <v>4655.1570000000002</v>
      </c>
      <c r="K7546" s="31">
        <v>3097.2890000000002</v>
      </c>
      <c r="L7546" s="31">
        <v>249.66</v>
      </c>
      <c r="M7546" s="31">
        <v>231.91</v>
      </c>
      <c r="N7546" s="31">
        <v>218.4641</v>
      </c>
      <c r="O7546" s="31">
        <v>69.596299999999999</v>
      </c>
      <c r="P7546" s="31">
        <v>90.544700000000006</v>
      </c>
      <c r="Q7546" s="31">
        <v>2611.2051999999999</v>
      </c>
      <c r="R7546" s="31">
        <v>96.786000000000001</v>
      </c>
      <c r="S7546" s="31">
        <v>112.61499999999999</v>
      </c>
    </row>
    <row r="7547" spans="1:19" x14ac:dyDescent="0.35">
      <c r="A7547" s="2">
        <v>43433</v>
      </c>
      <c r="B7547" s="31">
        <v>345.29419999999999</v>
      </c>
      <c r="C7547" s="31">
        <v>812.19100000000003</v>
      </c>
      <c r="D7547" s="31">
        <v>342.01769999999999</v>
      </c>
      <c r="E7547" s="31">
        <v>540.04999999999995</v>
      </c>
      <c r="F7547" s="31">
        <v>97.228099999999998</v>
      </c>
      <c r="G7547" s="31">
        <v>343.29399999999998</v>
      </c>
      <c r="H7547" s="31">
        <v>7.4099810000000002</v>
      </c>
      <c r="I7547" s="31">
        <v>2789.8310000000001</v>
      </c>
      <c r="J7547" s="31">
        <v>4663.6289999999999</v>
      </c>
      <c r="K7547" s="31">
        <v>3102.1930000000002</v>
      </c>
      <c r="L7547" s="31">
        <v>249.91</v>
      </c>
      <c r="M7547" s="31">
        <v>231.85</v>
      </c>
      <c r="N7547" s="31">
        <v>218.30619999999999</v>
      </c>
      <c r="O7547" s="31">
        <v>70.052800000000005</v>
      </c>
      <c r="P7547" s="31">
        <v>91.432299999999998</v>
      </c>
      <c r="Q7547" s="31">
        <v>2627.8829999999998</v>
      </c>
      <c r="R7547" s="31">
        <v>96.778000000000006</v>
      </c>
      <c r="S7547" s="31">
        <v>112.61499999999999</v>
      </c>
    </row>
    <row r="7548" spans="1:19" x14ac:dyDescent="0.35">
      <c r="A7548" s="2">
        <v>43434</v>
      </c>
      <c r="B7548" s="31">
        <v>342.70060000000001</v>
      </c>
      <c r="C7548" s="31">
        <v>796.28700000000003</v>
      </c>
      <c r="D7548" s="31">
        <v>336.61340000000001</v>
      </c>
      <c r="E7548" s="31">
        <v>538.87909999999999</v>
      </c>
      <c r="F7548" s="31">
        <v>96.880499999999998</v>
      </c>
      <c r="G7548" s="31">
        <v>346.19589999999999</v>
      </c>
      <c r="H7548" s="31">
        <v>7.5400410000000004</v>
      </c>
      <c r="I7548" s="31">
        <v>2790.9389999999999</v>
      </c>
      <c r="J7548" s="31">
        <v>4667.9030000000002</v>
      </c>
      <c r="K7548" s="31">
        <v>3106.04</v>
      </c>
      <c r="L7548" s="31">
        <v>251.19</v>
      </c>
      <c r="M7548" s="31">
        <v>232.93</v>
      </c>
      <c r="N7548" s="31">
        <v>219.45089999999999</v>
      </c>
      <c r="O7548" s="31">
        <v>69.8947</v>
      </c>
      <c r="P7548" s="31">
        <v>90.914500000000004</v>
      </c>
      <c r="Q7548" s="31">
        <v>2618.9535999999998</v>
      </c>
      <c r="R7548" s="31">
        <v>97.272000000000006</v>
      </c>
      <c r="S7548" s="31">
        <v>112.71040000000001</v>
      </c>
    </row>
    <row r="7549" spans="1:19" x14ac:dyDescent="0.35">
      <c r="A7549" s="2">
        <v>43437</v>
      </c>
      <c r="B7549" s="31">
        <v>355.55329999999998</v>
      </c>
      <c r="C7549" s="31">
        <v>813.04300000000001</v>
      </c>
      <c r="D7549" s="31">
        <v>350.35590000000002</v>
      </c>
      <c r="E7549" s="31">
        <v>547.07550000000003</v>
      </c>
      <c r="F7549" s="31">
        <v>97.955100000000002</v>
      </c>
      <c r="G7549" s="31">
        <v>350.452</v>
      </c>
      <c r="H7549" s="31">
        <v>7.5400410000000004</v>
      </c>
      <c r="I7549" s="31">
        <v>2791.8620000000001</v>
      </c>
      <c r="J7549" s="31">
        <v>4667.902</v>
      </c>
      <c r="K7549" s="31">
        <v>3103.663</v>
      </c>
      <c r="L7549" s="31">
        <v>254.15</v>
      </c>
      <c r="M7549" s="31">
        <v>234.93</v>
      </c>
      <c r="N7549" s="31">
        <v>222.88499999999999</v>
      </c>
      <c r="O7549" s="31">
        <v>69.852900000000005</v>
      </c>
      <c r="P7549" s="31">
        <v>91.106099999999998</v>
      </c>
      <c r="Q7549" s="31">
        <v>2676.9212000000002</v>
      </c>
      <c r="R7549" s="31">
        <v>97.04</v>
      </c>
      <c r="S7549" s="31">
        <v>115.99639999999999</v>
      </c>
    </row>
    <row r="7550" spans="1:19" x14ac:dyDescent="0.35">
      <c r="A7550" s="2">
        <v>43438</v>
      </c>
      <c r="B7550" s="31">
        <v>357.80110000000002</v>
      </c>
      <c r="C7550" s="31">
        <v>819.85900000000004</v>
      </c>
      <c r="D7550" s="31">
        <v>356.06909999999999</v>
      </c>
      <c r="E7550" s="31">
        <v>538.96590000000003</v>
      </c>
      <c r="F7550" s="31">
        <v>98.508300000000006</v>
      </c>
      <c r="G7550" s="31">
        <v>352.77350000000001</v>
      </c>
      <c r="H7550" s="31">
        <v>7.4852790000000002</v>
      </c>
      <c r="I7550" s="31">
        <v>2795.277</v>
      </c>
      <c r="J7550" s="31">
        <v>4685.3040000000001</v>
      </c>
      <c r="K7550" s="31">
        <v>3111.4810000000002</v>
      </c>
      <c r="L7550" s="31">
        <v>246.04</v>
      </c>
      <c r="M7550" s="31">
        <v>224.93</v>
      </c>
      <c r="N7550" s="31">
        <v>214.83260000000001</v>
      </c>
      <c r="O7550" s="31">
        <v>70.211699999999993</v>
      </c>
      <c r="P7550" s="31">
        <v>91.125</v>
      </c>
      <c r="Q7550" s="31">
        <v>2669.9034000000001</v>
      </c>
      <c r="R7550" s="31">
        <v>96.965000000000003</v>
      </c>
      <c r="S7550" s="31">
        <v>115.6996</v>
      </c>
    </row>
    <row r="7551" spans="1:19" x14ac:dyDescent="0.35">
      <c r="A7551" s="2">
        <v>43439</v>
      </c>
      <c r="B7551" s="31">
        <v>354.80410000000001</v>
      </c>
      <c r="C7551" s="31">
        <v>821.10900000000004</v>
      </c>
      <c r="D7551" s="31">
        <v>356.2235</v>
      </c>
      <c r="E7551" s="31">
        <v>536.06029999999998</v>
      </c>
      <c r="F7551" s="31">
        <v>98.1922</v>
      </c>
      <c r="G7551" s="31">
        <v>353.45060000000001</v>
      </c>
      <c r="H7551" s="31">
        <v>7.2217370000000001</v>
      </c>
      <c r="I7551" s="31">
        <v>2796.6619999999998</v>
      </c>
      <c r="J7551" s="31">
        <v>4685.3040000000001</v>
      </c>
      <c r="K7551" s="31">
        <v>3119.8649999999998</v>
      </c>
      <c r="L7551" s="31">
        <v>246.04</v>
      </c>
      <c r="M7551" s="31">
        <v>224.93</v>
      </c>
      <c r="N7551" s="31">
        <v>214.83260000000001</v>
      </c>
      <c r="O7551" s="31">
        <v>70.122699999999995</v>
      </c>
      <c r="P7551" s="31">
        <v>91.028400000000005</v>
      </c>
      <c r="Q7551" s="31">
        <v>2637.3503000000001</v>
      </c>
      <c r="R7551" s="31">
        <v>97.07</v>
      </c>
      <c r="S7551" s="31">
        <v>113.86579999999999</v>
      </c>
    </row>
    <row r="7552" spans="1:19" x14ac:dyDescent="0.35">
      <c r="A7552" s="2">
        <v>43440</v>
      </c>
      <c r="B7552" s="31">
        <v>346.15879999999999</v>
      </c>
      <c r="C7552" s="31">
        <v>814.17899999999997</v>
      </c>
      <c r="D7552" s="31">
        <v>338.46640000000002</v>
      </c>
      <c r="E7552" s="31">
        <v>527.34349999999995</v>
      </c>
      <c r="F7552" s="31">
        <v>98.271199999999993</v>
      </c>
      <c r="G7552" s="31">
        <v>351.90289999999999</v>
      </c>
      <c r="H7552" s="31">
        <v>7.2833439999999996</v>
      </c>
      <c r="I7552" s="31">
        <v>2799.2460000000001</v>
      </c>
      <c r="J7552" s="31">
        <v>4705.7610000000004</v>
      </c>
      <c r="K7552" s="31">
        <v>3124.7449999999999</v>
      </c>
      <c r="L7552" s="31">
        <v>245.06</v>
      </c>
      <c r="M7552" s="31">
        <v>223.93</v>
      </c>
      <c r="N7552" s="31">
        <v>215.50370000000001</v>
      </c>
      <c r="O7552" s="31">
        <v>70.568100000000001</v>
      </c>
      <c r="P7552" s="31">
        <v>91.328299999999999</v>
      </c>
      <c r="Q7552" s="31">
        <v>2576.7202000000002</v>
      </c>
      <c r="R7552" s="31">
        <v>96.81</v>
      </c>
      <c r="S7552" s="31">
        <v>111.0568</v>
      </c>
    </row>
    <row r="7553" spans="1:19" x14ac:dyDescent="0.35">
      <c r="A7553" s="2">
        <v>43441</v>
      </c>
      <c r="B7553" s="31">
        <v>355.43810000000002</v>
      </c>
      <c r="C7553" s="31">
        <v>843.94299999999998</v>
      </c>
      <c r="D7553" s="31">
        <v>357.15</v>
      </c>
      <c r="E7553" s="31">
        <v>533.58839999999998</v>
      </c>
      <c r="F7553" s="31">
        <v>98.982399999999998</v>
      </c>
      <c r="G7553" s="31">
        <v>354.7081</v>
      </c>
      <c r="H7553" s="31">
        <v>7.6153389999999996</v>
      </c>
      <c r="I7553" s="31">
        <v>2799.0610000000001</v>
      </c>
      <c r="J7553" s="31">
        <v>4708.8119999999999</v>
      </c>
      <c r="K7553" s="31">
        <v>3121.0129999999999</v>
      </c>
      <c r="L7553" s="31">
        <v>240.06</v>
      </c>
      <c r="M7553" s="31">
        <v>220.1</v>
      </c>
      <c r="N7553" s="31">
        <v>209.15649999999999</v>
      </c>
      <c r="O7553" s="31">
        <v>70.350300000000004</v>
      </c>
      <c r="P7553" s="31">
        <v>91.3904</v>
      </c>
      <c r="Q7553" s="31">
        <v>2583.0097999999998</v>
      </c>
      <c r="R7553" s="31">
        <v>96.513999999999996</v>
      </c>
      <c r="S7553" s="31">
        <v>110.4207</v>
      </c>
    </row>
    <row r="7554" spans="1:19" x14ac:dyDescent="0.35">
      <c r="A7554" s="2">
        <v>43444</v>
      </c>
      <c r="B7554" s="31">
        <v>345.58819999999997</v>
      </c>
      <c r="C7554" s="31">
        <v>806.096</v>
      </c>
      <c r="D7554" s="31">
        <v>347.54649999999998</v>
      </c>
      <c r="E7554" s="31">
        <v>528.34900000000005</v>
      </c>
      <c r="F7554" s="31">
        <v>98.729500000000002</v>
      </c>
      <c r="G7554" s="31">
        <v>352.06479999999999</v>
      </c>
      <c r="H7554" s="31">
        <v>7.5503090000000004</v>
      </c>
      <c r="I7554" s="31">
        <v>2802.1289999999999</v>
      </c>
      <c r="J7554" s="31">
        <v>4714.3090000000002</v>
      </c>
      <c r="K7554" s="31">
        <v>3123.2139999999999</v>
      </c>
      <c r="L7554" s="31">
        <v>240.69</v>
      </c>
      <c r="M7554" s="31">
        <v>219.65</v>
      </c>
      <c r="N7554" s="31">
        <v>211.54849999999999</v>
      </c>
      <c r="O7554" s="31">
        <v>70.171199999999999</v>
      </c>
      <c r="P7554" s="31">
        <v>91.267799999999994</v>
      </c>
      <c r="Q7554" s="31">
        <v>2533.6574000000001</v>
      </c>
      <c r="R7554" s="31">
        <v>97.218999999999994</v>
      </c>
      <c r="S7554" s="31">
        <v>108.8625</v>
      </c>
    </row>
    <row r="7555" spans="1:19" x14ac:dyDescent="0.35">
      <c r="A7555" s="2">
        <v>43445</v>
      </c>
      <c r="B7555" s="31">
        <v>346.95850000000002</v>
      </c>
      <c r="C7555" s="31">
        <v>817.51400000000001</v>
      </c>
      <c r="D7555" s="31">
        <v>345.50850000000003</v>
      </c>
      <c r="E7555" s="31">
        <v>535.27149999999995</v>
      </c>
      <c r="F7555" s="31">
        <v>98.555700000000002</v>
      </c>
      <c r="G7555" s="31">
        <v>354.1234</v>
      </c>
      <c r="H7555" s="31">
        <v>7.242273</v>
      </c>
      <c r="I7555" s="31">
        <v>2801.7829999999999</v>
      </c>
      <c r="J7555" s="31">
        <v>4706.0659999999998</v>
      </c>
      <c r="K7555" s="31">
        <v>3121.0129999999999</v>
      </c>
      <c r="L7555" s="31">
        <v>240.53</v>
      </c>
      <c r="M7555" s="31">
        <v>219.21</v>
      </c>
      <c r="N7555" s="31">
        <v>212.10900000000001</v>
      </c>
      <c r="O7555" s="31">
        <v>69.941400000000002</v>
      </c>
      <c r="P7555" s="31">
        <v>90.843199999999996</v>
      </c>
      <c r="Q7555" s="31">
        <v>2538.8339000000001</v>
      </c>
      <c r="R7555" s="31">
        <v>97.388000000000005</v>
      </c>
      <c r="S7555" s="31">
        <v>108.5869</v>
      </c>
    </row>
    <row r="7556" spans="1:19" x14ac:dyDescent="0.35">
      <c r="A7556" s="2">
        <v>43446</v>
      </c>
      <c r="B7556" s="31">
        <v>346.56720000000001</v>
      </c>
      <c r="C7556" s="31">
        <v>807.88800000000003</v>
      </c>
      <c r="D7556" s="31">
        <v>349.05900000000003</v>
      </c>
      <c r="E7556" s="31">
        <v>532.67349999999999</v>
      </c>
      <c r="F7556" s="31">
        <v>98.777000000000001</v>
      </c>
      <c r="G7556" s="31">
        <v>356.04180000000002</v>
      </c>
      <c r="H7556" s="31">
        <v>7.3997140000000003</v>
      </c>
      <c r="I7556" s="31">
        <v>2799.558</v>
      </c>
      <c r="J7556" s="31">
        <v>4698.7389999999996</v>
      </c>
      <c r="K7556" s="31">
        <v>3122.64</v>
      </c>
      <c r="L7556" s="31">
        <v>241.56</v>
      </c>
      <c r="M7556" s="31">
        <v>220.94</v>
      </c>
      <c r="N7556" s="31">
        <v>213.75110000000001</v>
      </c>
      <c r="O7556" s="31">
        <v>70.0167</v>
      </c>
      <c r="P7556" s="31">
        <v>91.168400000000005</v>
      </c>
      <c r="Q7556" s="31">
        <v>2575.9769000000001</v>
      </c>
      <c r="R7556" s="31">
        <v>97.043999999999997</v>
      </c>
      <c r="S7556" s="31">
        <v>110.6221</v>
      </c>
    </row>
    <row r="7557" spans="1:19" x14ac:dyDescent="0.35">
      <c r="A7557" s="2">
        <v>43447</v>
      </c>
      <c r="B7557" s="31">
        <v>354.0915</v>
      </c>
      <c r="C7557" s="31">
        <v>840.495</v>
      </c>
      <c r="D7557" s="31">
        <v>344.42880000000002</v>
      </c>
      <c r="E7557" s="31">
        <v>533.88350000000003</v>
      </c>
      <c r="F7557" s="31">
        <v>98.5715</v>
      </c>
      <c r="G7557" s="31">
        <v>351.14460000000003</v>
      </c>
      <c r="H7557" s="31">
        <v>7.7009049999999997</v>
      </c>
      <c r="I7557" s="31">
        <v>2798.2669999999998</v>
      </c>
      <c r="J7557" s="31">
        <v>4698.7389999999996</v>
      </c>
      <c r="K7557" s="31">
        <v>3116.7080000000001</v>
      </c>
      <c r="L7557" s="31">
        <v>240.92</v>
      </c>
      <c r="M7557" s="31">
        <v>217.42</v>
      </c>
      <c r="N7557" s="31">
        <v>213.21430000000001</v>
      </c>
      <c r="O7557" s="31">
        <v>69.743200000000002</v>
      </c>
      <c r="P7557" s="31">
        <v>90.999499999999998</v>
      </c>
      <c r="Q7557" s="31">
        <v>2593.3292999999999</v>
      </c>
      <c r="R7557" s="31">
        <v>97.063999999999993</v>
      </c>
      <c r="S7557" s="31">
        <v>112.12739999999999</v>
      </c>
    </row>
    <row r="7558" spans="1:19" x14ac:dyDescent="0.35">
      <c r="A7558" s="2">
        <v>43448</v>
      </c>
      <c r="B7558" s="31">
        <v>347.3064</v>
      </c>
      <c r="C7558" s="31">
        <v>816.75599999999997</v>
      </c>
      <c r="D7558" s="31">
        <v>343.81150000000002</v>
      </c>
      <c r="E7558" s="31">
        <v>531.65009999999995</v>
      </c>
      <c r="F7558" s="31">
        <v>98.097399999999993</v>
      </c>
      <c r="G7558" s="31">
        <v>348.56970000000001</v>
      </c>
      <c r="H7558" s="31">
        <v>7.6564110000000003</v>
      </c>
      <c r="I7558" s="31">
        <v>2801.6790000000001</v>
      </c>
      <c r="J7558" s="31">
        <v>4703.6229999999996</v>
      </c>
      <c r="K7558" s="31">
        <v>3121.0129999999999</v>
      </c>
      <c r="L7558" s="31">
        <v>236.96</v>
      </c>
      <c r="M7558" s="31">
        <v>214.37</v>
      </c>
      <c r="N7558" s="31">
        <v>208.39859999999999</v>
      </c>
      <c r="O7558" s="31">
        <v>69.873699999999999</v>
      </c>
      <c r="P7558" s="31">
        <v>90.593299999999999</v>
      </c>
      <c r="Q7558" s="31">
        <v>2557.357</v>
      </c>
      <c r="R7558" s="31">
        <v>97.442999999999998</v>
      </c>
      <c r="S7558" s="31">
        <v>109.8165</v>
      </c>
    </row>
    <row r="7559" spans="1:19" x14ac:dyDescent="0.35">
      <c r="A7559" s="2">
        <v>43451</v>
      </c>
      <c r="B7559" s="31">
        <v>343.05130000000003</v>
      </c>
      <c r="C7559" s="31">
        <v>802.38699999999994</v>
      </c>
      <c r="D7559" s="31">
        <v>339.95370000000003</v>
      </c>
      <c r="E7559" s="31">
        <v>530.63099999999997</v>
      </c>
      <c r="F7559" s="31">
        <v>98.919200000000004</v>
      </c>
      <c r="G7559" s="31">
        <v>350.19099999999997</v>
      </c>
      <c r="H7559" s="31">
        <v>7.6324529999999999</v>
      </c>
      <c r="I7559" s="31">
        <v>2804.6750000000002</v>
      </c>
      <c r="J7559" s="31">
        <v>4709.7290000000003</v>
      </c>
      <c r="K7559" s="31">
        <v>3120.5349999999999</v>
      </c>
      <c r="L7559" s="31">
        <v>232.44</v>
      </c>
      <c r="M7559" s="31">
        <v>210.45</v>
      </c>
      <c r="N7559" s="31">
        <v>204.19569999999999</v>
      </c>
      <c r="O7559" s="31">
        <v>70.125299999999996</v>
      </c>
      <c r="P7559" s="31">
        <v>90.898600000000002</v>
      </c>
      <c r="Q7559" s="31">
        <v>2546.2793999999999</v>
      </c>
      <c r="R7559" s="31">
        <v>97.1</v>
      </c>
      <c r="S7559" s="31">
        <v>109.7423</v>
      </c>
    </row>
    <row r="7560" spans="1:19" x14ac:dyDescent="0.35">
      <c r="A7560" s="2">
        <v>43452</v>
      </c>
      <c r="B7560" s="31">
        <v>323.32839999999999</v>
      </c>
      <c r="C7560" s="31">
        <v>764.221</v>
      </c>
      <c r="D7560" s="31">
        <v>327.45429999999999</v>
      </c>
      <c r="E7560" s="31">
        <v>517.38260000000002</v>
      </c>
      <c r="F7560" s="31">
        <v>99.061400000000006</v>
      </c>
      <c r="G7560" s="31">
        <v>351.24</v>
      </c>
      <c r="H7560" s="31">
        <v>7.7727810000000002</v>
      </c>
      <c r="I7560" s="31">
        <v>2806.9340000000002</v>
      </c>
      <c r="J7560" s="31">
        <v>4719.1930000000002</v>
      </c>
      <c r="K7560" s="31">
        <v>3126.4670000000001</v>
      </c>
      <c r="L7560" s="31">
        <v>230.82</v>
      </c>
      <c r="M7560" s="31">
        <v>208.18</v>
      </c>
      <c r="N7560" s="31">
        <v>204.04349999999999</v>
      </c>
      <c r="O7560" s="31">
        <v>70.357399999999998</v>
      </c>
      <c r="P7560" s="31">
        <v>91.107699999999994</v>
      </c>
      <c r="Q7560" s="31">
        <v>2533.4560000000001</v>
      </c>
      <c r="R7560" s="31">
        <v>97.103999999999999</v>
      </c>
      <c r="S7560" s="31">
        <v>108.5127</v>
      </c>
    </row>
    <row r="7561" spans="1:19" x14ac:dyDescent="0.35">
      <c r="A7561" s="2">
        <v>43453</v>
      </c>
      <c r="B7561" s="31">
        <v>330.34350000000001</v>
      </c>
      <c r="C7561" s="31">
        <v>779.83900000000006</v>
      </c>
      <c r="D7561" s="31">
        <v>332.39229999999998</v>
      </c>
      <c r="E7561" s="31">
        <v>521.5675</v>
      </c>
      <c r="F7561" s="31">
        <v>99.282700000000006</v>
      </c>
      <c r="G7561" s="31">
        <v>348.28359999999998</v>
      </c>
      <c r="H7561" s="31">
        <v>7.9302219999999997</v>
      </c>
      <c r="I7561" s="31">
        <v>2811.0839999999998</v>
      </c>
      <c r="J7561" s="31">
        <v>4730.1840000000002</v>
      </c>
      <c r="K7561" s="31">
        <v>3126.3710000000001</v>
      </c>
      <c r="L7561" s="31">
        <v>227.77</v>
      </c>
      <c r="M7561" s="31">
        <v>204.12</v>
      </c>
      <c r="N7561" s="31">
        <v>199.90520000000001</v>
      </c>
      <c r="O7561" s="31">
        <v>70.562600000000003</v>
      </c>
      <c r="P7561" s="31">
        <v>91.569599999999994</v>
      </c>
      <c r="Q7561" s="31">
        <v>2545.7662999999998</v>
      </c>
      <c r="R7561" s="31">
        <v>97.034999999999997</v>
      </c>
      <c r="S7561" s="31">
        <v>108.3643</v>
      </c>
    </row>
    <row r="7562" spans="1:19" x14ac:dyDescent="0.35">
      <c r="A7562" s="2">
        <v>43454</v>
      </c>
      <c r="B7562" s="31">
        <v>314.2432</v>
      </c>
      <c r="C7562" s="31">
        <v>742.81</v>
      </c>
      <c r="D7562" s="31">
        <v>322.20760000000001</v>
      </c>
      <c r="E7562" s="31">
        <v>520.39660000000003</v>
      </c>
      <c r="F7562" s="31">
        <v>100.1914</v>
      </c>
      <c r="G7562" s="31">
        <v>345.70870000000002</v>
      </c>
      <c r="H7562" s="31">
        <v>7.7727810000000002</v>
      </c>
      <c r="I7562" s="31">
        <v>2811.268</v>
      </c>
      <c r="J7562" s="31">
        <v>4734.46</v>
      </c>
      <c r="K7562" s="31">
        <v>3131.0590000000002</v>
      </c>
      <c r="L7562" s="31">
        <v>226.11</v>
      </c>
      <c r="M7562" s="31">
        <v>202.59</v>
      </c>
      <c r="N7562" s="31">
        <v>199.05549999999999</v>
      </c>
      <c r="O7562" s="31">
        <v>70.924099999999996</v>
      </c>
      <c r="P7562" s="31">
        <v>91.498999999999995</v>
      </c>
      <c r="Q7562" s="31">
        <v>2525.2946999999999</v>
      </c>
      <c r="R7562" s="31">
        <v>96.275999999999996</v>
      </c>
      <c r="S7562" s="31">
        <v>106.6266</v>
      </c>
    </row>
    <row r="7563" spans="1:19" x14ac:dyDescent="0.35">
      <c r="A7563" s="2">
        <v>43455</v>
      </c>
      <c r="B7563" s="31">
        <v>311.0806</v>
      </c>
      <c r="C7563" s="31">
        <v>741.78700000000003</v>
      </c>
      <c r="D7563" s="31">
        <v>318.19540000000001</v>
      </c>
      <c r="E7563" s="31">
        <v>519.70270000000005</v>
      </c>
      <c r="F7563" s="31">
        <v>99.417000000000002</v>
      </c>
      <c r="G7563" s="31">
        <v>342.46620000000001</v>
      </c>
      <c r="H7563" s="31">
        <v>7.7727810000000002</v>
      </c>
      <c r="I7563" s="31">
        <v>2807.7640000000001</v>
      </c>
      <c r="J7563" s="31">
        <v>4729.2690000000002</v>
      </c>
      <c r="K7563" s="31">
        <v>3127.7109999999998</v>
      </c>
      <c r="L7563" s="31">
        <v>219.5</v>
      </c>
      <c r="M7563" s="31">
        <v>196.48</v>
      </c>
      <c r="N7563" s="31">
        <v>190.67660000000001</v>
      </c>
      <c r="O7563" s="31">
        <v>71.250600000000006</v>
      </c>
      <c r="P7563" s="31">
        <v>91.447500000000005</v>
      </c>
      <c r="Q7563" s="31">
        <v>2518.8236999999999</v>
      </c>
      <c r="R7563" s="31">
        <v>96.956000000000003</v>
      </c>
      <c r="S7563" s="31">
        <v>106.688</v>
      </c>
    </row>
    <row r="7564" spans="1:19" x14ac:dyDescent="0.35">
      <c r="A7564" s="2">
        <v>43458</v>
      </c>
      <c r="B7564" s="31">
        <v>291.93279999999999</v>
      </c>
      <c r="C7564" s="31">
        <v>703.62199999999996</v>
      </c>
      <c r="D7564" s="31">
        <v>317.26949999999999</v>
      </c>
      <c r="E7564" s="31">
        <v>516.55859999999996</v>
      </c>
      <c r="F7564" s="31">
        <v>100.4996</v>
      </c>
      <c r="G7564" s="31">
        <v>342.18009999999998</v>
      </c>
      <c r="H7564" s="31">
        <v>7.9233760000000002</v>
      </c>
      <c r="I7564" s="31">
        <v>2807.7640000000001</v>
      </c>
      <c r="J7564" s="31">
        <v>4729.2690000000002</v>
      </c>
      <c r="K7564" s="31">
        <v>3127.7109999999998</v>
      </c>
      <c r="L7564" s="31">
        <v>212.97</v>
      </c>
      <c r="M7564" s="31">
        <v>191.45</v>
      </c>
      <c r="N7564" s="31">
        <v>185.4211</v>
      </c>
      <c r="O7564" s="31">
        <v>71.647599999999997</v>
      </c>
      <c r="P7564" s="31">
        <v>91.436700000000002</v>
      </c>
      <c r="Q7564" s="31">
        <v>2506.5569999999998</v>
      </c>
      <c r="R7564" s="31">
        <v>96.552999999999997</v>
      </c>
      <c r="S7564" s="31">
        <v>106.5758</v>
      </c>
    </row>
    <row r="7565" spans="1:19" x14ac:dyDescent="0.35">
      <c r="A7565" s="2">
        <v>43459</v>
      </c>
      <c r="B7565" s="31">
        <v>291.93279999999999</v>
      </c>
      <c r="C7565" s="31">
        <v>703.62199999999996</v>
      </c>
      <c r="D7565" s="31">
        <v>317.26949999999999</v>
      </c>
      <c r="E7565" s="31">
        <v>516.55859999999996</v>
      </c>
      <c r="F7565" s="31">
        <v>100.4996</v>
      </c>
      <c r="G7565" s="31">
        <v>342.18009999999998</v>
      </c>
      <c r="H7565" s="31">
        <v>7.9233760000000002</v>
      </c>
      <c r="I7565" s="31">
        <v>2813.2040000000002</v>
      </c>
      <c r="J7565" s="31">
        <v>4729.2690000000002</v>
      </c>
      <c r="K7565" s="31">
        <v>3127.7109999999998</v>
      </c>
      <c r="L7565" s="31">
        <v>212.97</v>
      </c>
      <c r="M7565" s="31">
        <v>191.45</v>
      </c>
      <c r="N7565" s="31">
        <v>185.4211</v>
      </c>
      <c r="O7565" s="31">
        <v>71.647599999999997</v>
      </c>
      <c r="P7565" s="31">
        <v>91.436700000000002</v>
      </c>
      <c r="Q7565" s="31">
        <v>2499.605</v>
      </c>
      <c r="R7565" s="31">
        <v>96.581000000000003</v>
      </c>
      <c r="S7565" s="31">
        <v>106.5758</v>
      </c>
    </row>
    <row r="7566" spans="1:19" x14ac:dyDescent="0.35">
      <c r="A7566" s="2">
        <v>43460</v>
      </c>
      <c r="B7566" s="31">
        <v>314.87569999999999</v>
      </c>
      <c r="C7566" s="31">
        <v>749.625</v>
      </c>
      <c r="D7566" s="31">
        <v>311.55990000000003</v>
      </c>
      <c r="E7566" s="31">
        <v>516.55859999999996</v>
      </c>
      <c r="F7566" s="31">
        <v>100.59439999999999</v>
      </c>
      <c r="G7566" s="31">
        <v>336.83949999999999</v>
      </c>
      <c r="H7566" s="31">
        <v>8.3135549999999991</v>
      </c>
      <c r="I7566" s="31">
        <v>2809.7</v>
      </c>
      <c r="J7566" s="31">
        <v>4735.6819999999998</v>
      </c>
      <c r="K7566" s="31">
        <v>3127.7109999999998</v>
      </c>
      <c r="L7566" s="31">
        <v>224.73</v>
      </c>
      <c r="M7566" s="31">
        <v>201.58</v>
      </c>
      <c r="N7566" s="31">
        <v>197.80449999999999</v>
      </c>
      <c r="O7566" s="31">
        <v>71.647599999999997</v>
      </c>
      <c r="P7566" s="31">
        <v>91.436700000000002</v>
      </c>
      <c r="Q7566" s="31">
        <v>2499.9448000000002</v>
      </c>
      <c r="R7566" s="31">
        <v>97.05</v>
      </c>
      <c r="S7566" s="31">
        <v>106.5758</v>
      </c>
    </row>
    <row r="7567" spans="1:19" x14ac:dyDescent="0.35">
      <c r="A7567" s="2">
        <v>43461</v>
      </c>
      <c r="B7567" s="31">
        <v>303.20299999999997</v>
      </c>
      <c r="C7567" s="31">
        <v>729.80399999999997</v>
      </c>
      <c r="D7567" s="31">
        <v>311.71420000000001</v>
      </c>
      <c r="E7567" s="31">
        <v>519.35569999999996</v>
      </c>
      <c r="F7567" s="31">
        <v>101.2345</v>
      </c>
      <c r="G7567" s="31">
        <v>336.64879999999999</v>
      </c>
      <c r="H7567" s="31">
        <v>8.1218880000000002</v>
      </c>
      <c r="I7567" s="31">
        <v>2807.902</v>
      </c>
      <c r="J7567" s="31">
        <v>4744.5330000000004</v>
      </c>
      <c r="K7567" s="31">
        <v>3130.6759999999999</v>
      </c>
      <c r="L7567" s="31">
        <v>226.91</v>
      </c>
      <c r="M7567" s="31">
        <v>201.97</v>
      </c>
      <c r="N7567" s="31">
        <v>199.00040000000001</v>
      </c>
      <c r="O7567" s="31">
        <v>71.424700000000001</v>
      </c>
      <c r="P7567" s="31">
        <v>91.312399999999997</v>
      </c>
      <c r="Q7567" s="31">
        <v>2509.7817</v>
      </c>
      <c r="R7567" s="31">
        <v>96.480999999999995</v>
      </c>
      <c r="S7567" s="31">
        <v>105.8794</v>
      </c>
    </row>
    <row r="7568" spans="1:19" x14ac:dyDescent="0.35">
      <c r="A7568" s="2">
        <v>43462</v>
      </c>
      <c r="B7568" s="31">
        <v>305.9631</v>
      </c>
      <c r="C7568" s="31">
        <v>739.11800000000005</v>
      </c>
      <c r="D7568" s="31">
        <v>305.07870000000003</v>
      </c>
      <c r="E7568" s="31">
        <v>520.57000000000005</v>
      </c>
      <c r="F7568" s="31">
        <v>101.38460000000001</v>
      </c>
      <c r="G7568" s="31">
        <v>341.60789999999997</v>
      </c>
      <c r="H7568" s="31">
        <v>8.2416800000000006</v>
      </c>
      <c r="I7568" s="31">
        <v>2810.2539999999999</v>
      </c>
      <c r="J7568" s="31">
        <v>4747.8909999999996</v>
      </c>
      <c r="K7568" s="31">
        <v>3130.2939999999999</v>
      </c>
      <c r="L7568" s="31">
        <v>226.09</v>
      </c>
      <c r="M7568" s="31">
        <v>203.06</v>
      </c>
      <c r="N7568" s="31">
        <v>198.04839999999999</v>
      </c>
      <c r="O7568" s="31">
        <v>71.615499999999997</v>
      </c>
      <c r="P7568" s="31">
        <v>91.540300000000002</v>
      </c>
      <c r="Q7568" s="31">
        <v>2536.8199</v>
      </c>
      <c r="R7568" s="31">
        <v>96.402000000000001</v>
      </c>
      <c r="S7568" s="31">
        <v>106.05929999999999</v>
      </c>
    </row>
    <row r="7569" spans="1:19" x14ac:dyDescent="0.35">
      <c r="A7569" s="2">
        <v>43465</v>
      </c>
      <c r="B7569" s="31">
        <v>309.35570000000001</v>
      </c>
      <c r="C7569" s="31">
        <v>739.51599999999996</v>
      </c>
      <c r="D7569" s="31">
        <v>315.572</v>
      </c>
      <c r="E7569" s="31">
        <v>517.59939999999995</v>
      </c>
      <c r="F7569" s="31">
        <v>101.2503</v>
      </c>
      <c r="G7569" s="31">
        <v>341.41719999999998</v>
      </c>
      <c r="H7569" s="31">
        <v>8.2690610000000007</v>
      </c>
      <c r="I7569" s="31">
        <v>2810.2539999999999</v>
      </c>
      <c r="J7569" s="31">
        <v>4760.7129999999997</v>
      </c>
      <c r="K7569" s="31">
        <v>3130.2939999999999</v>
      </c>
      <c r="L7569" s="31">
        <v>227.84</v>
      </c>
      <c r="M7569" s="31">
        <v>204.29</v>
      </c>
      <c r="N7569" s="31">
        <v>199.30719999999999</v>
      </c>
      <c r="O7569" s="31">
        <v>72.074299999999994</v>
      </c>
      <c r="P7569" s="31">
        <v>91.508399999999995</v>
      </c>
      <c r="Q7569" s="31">
        <v>2544.6217000000001</v>
      </c>
      <c r="R7569" s="31">
        <v>96.173000000000002</v>
      </c>
      <c r="S7569" s="31">
        <v>106.88460000000001</v>
      </c>
    </row>
    <row r="7570" spans="1:19" x14ac:dyDescent="0.35">
      <c r="A7570" s="2">
        <v>43466</v>
      </c>
      <c r="B7570" s="31">
        <v>309.35570000000001</v>
      </c>
      <c r="C7570" s="31">
        <v>739.51599999999996</v>
      </c>
      <c r="D7570" s="31">
        <v>315.572</v>
      </c>
      <c r="E7570" s="31">
        <v>517.59939999999995</v>
      </c>
      <c r="F7570" s="31">
        <v>101.2503</v>
      </c>
      <c r="G7570" s="31">
        <v>341.41719999999998</v>
      </c>
      <c r="H7570" s="31">
        <v>8.2690610000000007</v>
      </c>
      <c r="I7570" s="31">
        <v>2810.2539999999999</v>
      </c>
      <c r="J7570" s="31">
        <v>4760.7129999999997</v>
      </c>
      <c r="K7570" s="31">
        <v>3130.2939999999999</v>
      </c>
      <c r="L7570" s="31">
        <v>227.84</v>
      </c>
      <c r="M7570" s="31">
        <v>204.29</v>
      </c>
      <c r="N7570" s="31">
        <v>199.30719999999999</v>
      </c>
      <c r="O7570" s="31">
        <v>72.074299999999994</v>
      </c>
      <c r="P7570" s="31">
        <v>91.508399999999995</v>
      </c>
      <c r="Q7570" s="31">
        <v>2545.1475</v>
      </c>
      <c r="R7570" s="31">
        <v>96.084999999999994</v>
      </c>
      <c r="S7570" s="31">
        <v>106.88460000000001</v>
      </c>
    </row>
    <row r="7571" spans="1:19" x14ac:dyDescent="0.35">
      <c r="A7571" s="2">
        <v>43467</v>
      </c>
      <c r="B7571" s="31">
        <v>315.73829999999998</v>
      </c>
      <c r="C7571" s="31">
        <v>752.86199999999997</v>
      </c>
      <c r="D7571" s="31">
        <v>319.73849999999999</v>
      </c>
      <c r="E7571" s="31">
        <v>506.38920000000002</v>
      </c>
      <c r="F7571" s="31">
        <v>101.4716</v>
      </c>
      <c r="G7571" s="31">
        <v>345.99489999999997</v>
      </c>
      <c r="H7571" s="31">
        <v>8.1937630000000006</v>
      </c>
      <c r="I7571" s="31">
        <v>2810.2539999999999</v>
      </c>
      <c r="J7571" s="31">
        <v>4774.4539999999997</v>
      </c>
      <c r="K7571" s="31">
        <v>3152.203</v>
      </c>
      <c r="L7571" s="31">
        <v>228.37</v>
      </c>
      <c r="M7571" s="31">
        <v>205.38</v>
      </c>
      <c r="N7571" s="31">
        <v>200.49520000000001</v>
      </c>
      <c r="O7571" s="31">
        <v>72.350200000000001</v>
      </c>
      <c r="P7571" s="31">
        <v>90.884600000000006</v>
      </c>
      <c r="Q7571" s="31">
        <v>2517.9488999999999</v>
      </c>
      <c r="R7571" s="31">
        <v>96.819000000000003</v>
      </c>
      <c r="S7571" s="31">
        <v>103.7633</v>
      </c>
    </row>
    <row r="7572" spans="1:19" x14ac:dyDescent="0.35">
      <c r="A7572" s="2">
        <v>43468</v>
      </c>
      <c r="B7572" s="31">
        <v>321.71839999999997</v>
      </c>
      <c r="C7572" s="31">
        <v>766.43600000000004</v>
      </c>
      <c r="D7572" s="31">
        <v>316.34359999999998</v>
      </c>
      <c r="E7572" s="31">
        <v>497.13049999999998</v>
      </c>
      <c r="F7572" s="31">
        <v>102.3171</v>
      </c>
      <c r="G7572" s="31">
        <v>348.1884</v>
      </c>
      <c r="H7572" s="31">
        <v>8.2142990000000005</v>
      </c>
      <c r="I7572" s="31">
        <v>2810.2539999999999</v>
      </c>
      <c r="J7572" s="31">
        <v>4795.8209999999999</v>
      </c>
      <c r="K7572" s="31">
        <v>3148.0889999999999</v>
      </c>
      <c r="L7572" s="31">
        <v>222.61</v>
      </c>
      <c r="M7572" s="31">
        <v>201.47</v>
      </c>
      <c r="N7572" s="31">
        <v>193.91800000000001</v>
      </c>
      <c r="O7572" s="31">
        <v>73.512500000000003</v>
      </c>
      <c r="P7572" s="31">
        <v>91.162599999999998</v>
      </c>
      <c r="Q7572" s="31">
        <v>2501.4793</v>
      </c>
      <c r="R7572" s="31">
        <v>96.305000000000007</v>
      </c>
      <c r="S7572" s="31">
        <v>104.0702</v>
      </c>
    </row>
    <row r="7573" spans="1:19" x14ac:dyDescent="0.35">
      <c r="A7573" s="2">
        <v>43469</v>
      </c>
      <c r="B7573" s="31">
        <v>328.101</v>
      </c>
      <c r="C7573" s="31">
        <v>765.471</v>
      </c>
      <c r="D7573" s="31">
        <v>326.5283</v>
      </c>
      <c r="E7573" s="31">
        <v>512.91589999999997</v>
      </c>
      <c r="F7573" s="31">
        <v>101.60590000000001</v>
      </c>
      <c r="G7573" s="31">
        <v>351.52629999999999</v>
      </c>
      <c r="H7573" s="31">
        <v>8.0808169999999997</v>
      </c>
      <c r="I7573" s="31">
        <v>2818.7359999999999</v>
      </c>
      <c r="J7573" s="31">
        <v>4780.5609999999997</v>
      </c>
      <c r="K7573" s="31">
        <v>3144.2620000000002</v>
      </c>
      <c r="L7573" s="31">
        <v>230.21</v>
      </c>
      <c r="M7573" s="31">
        <v>209.23</v>
      </c>
      <c r="N7573" s="31">
        <v>202.4778</v>
      </c>
      <c r="O7573" s="31">
        <v>73.123699999999999</v>
      </c>
      <c r="P7573" s="31">
        <v>91.295699999999997</v>
      </c>
      <c r="Q7573" s="31">
        <v>2541.8152</v>
      </c>
      <c r="R7573" s="31">
        <v>96.179000000000002</v>
      </c>
      <c r="S7573" s="31">
        <v>105.89</v>
      </c>
    </row>
    <row r="7574" spans="1:19" x14ac:dyDescent="0.35">
      <c r="A7574" s="2">
        <v>43472</v>
      </c>
      <c r="B7574" s="31">
        <v>329.65350000000001</v>
      </c>
      <c r="C7574" s="31">
        <v>761.495</v>
      </c>
      <c r="D7574" s="31">
        <v>335.4785</v>
      </c>
      <c r="E7574" s="31">
        <v>513.37120000000004</v>
      </c>
      <c r="F7574" s="31">
        <v>101.9299</v>
      </c>
      <c r="G7574" s="31">
        <v>352.57530000000003</v>
      </c>
      <c r="H7574" s="31">
        <v>8.248526</v>
      </c>
      <c r="I7574" s="31">
        <v>2815.509</v>
      </c>
      <c r="J7574" s="31">
        <v>4775.0659999999998</v>
      </c>
      <c r="K7574" s="31">
        <v>3139.4780000000001</v>
      </c>
      <c r="L7574" s="31">
        <v>231.96</v>
      </c>
      <c r="M7574" s="31">
        <v>212.91</v>
      </c>
      <c r="N7574" s="31">
        <v>204.44470000000001</v>
      </c>
      <c r="O7574" s="31">
        <v>72.908299999999997</v>
      </c>
      <c r="P7574" s="31">
        <v>91.703900000000004</v>
      </c>
      <c r="Q7574" s="31">
        <v>2575.5140999999999</v>
      </c>
      <c r="R7574" s="31">
        <v>95.665999999999997</v>
      </c>
      <c r="S7574" s="31">
        <v>107.1808</v>
      </c>
    </row>
    <row r="7575" spans="1:19" x14ac:dyDescent="0.35">
      <c r="A7575" s="2">
        <v>43473</v>
      </c>
      <c r="B7575" s="31">
        <v>337.64609999999999</v>
      </c>
      <c r="C7575" s="31">
        <v>773.87599999999998</v>
      </c>
      <c r="D7575" s="31">
        <v>337.4846</v>
      </c>
      <c r="E7575" s="31">
        <v>511.63650000000001</v>
      </c>
      <c r="F7575" s="31">
        <v>101.6138</v>
      </c>
      <c r="G7575" s="31">
        <v>350.3818</v>
      </c>
      <c r="H7575" s="31">
        <v>8.1526929999999993</v>
      </c>
      <c r="I7575" s="31">
        <v>2811.5450000000001</v>
      </c>
      <c r="J7575" s="31">
        <v>4757.6629999999996</v>
      </c>
      <c r="K7575" s="31">
        <v>3131.7289999999998</v>
      </c>
      <c r="L7575" s="31">
        <v>233.96</v>
      </c>
      <c r="M7575" s="31">
        <v>215.94</v>
      </c>
      <c r="N7575" s="31">
        <v>206.35650000000001</v>
      </c>
      <c r="O7575" s="31">
        <v>72.776499999999999</v>
      </c>
      <c r="P7575" s="31">
        <v>91.534899999999993</v>
      </c>
      <c r="Q7575" s="31">
        <v>2569.2148999999999</v>
      </c>
      <c r="R7575" s="31">
        <v>95.903000000000006</v>
      </c>
      <c r="S7575" s="31">
        <v>107.3078</v>
      </c>
    </row>
    <row r="7576" spans="1:19" x14ac:dyDescent="0.35">
      <c r="A7576" s="2">
        <v>43474</v>
      </c>
      <c r="B7576" s="31">
        <v>353.26580000000001</v>
      </c>
      <c r="C7576" s="31">
        <v>809.56899999999996</v>
      </c>
      <c r="D7576" s="31">
        <v>346.30970000000002</v>
      </c>
      <c r="E7576" s="31">
        <v>516.01170000000002</v>
      </c>
      <c r="F7576" s="31">
        <v>102.09529999999999</v>
      </c>
      <c r="G7576" s="31">
        <v>352.47989999999999</v>
      </c>
      <c r="H7576" s="31">
        <v>8.0465920000000004</v>
      </c>
      <c r="I7576" s="31">
        <v>2809.6080000000002</v>
      </c>
      <c r="J7576" s="31">
        <v>4753.9979999999996</v>
      </c>
      <c r="K7576" s="31">
        <v>3132.6860000000001</v>
      </c>
      <c r="L7576" s="31">
        <v>234.87</v>
      </c>
      <c r="M7576" s="31">
        <v>217.69</v>
      </c>
      <c r="N7576" s="31">
        <v>207.85130000000001</v>
      </c>
      <c r="O7576" s="31">
        <v>73.059299999999993</v>
      </c>
      <c r="P7576" s="31">
        <v>92.081800000000001</v>
      </c>
      <c r="Q7576" s="31">
        <v>2618.9036000000001</v>
      </c>
      <c r="R7576" s="31">
        <v>95.218999999999994</v>
      </c>
      <c r="S7576" s="31">
        <v>109.7731</v>
      </c>
    </row>
    <row r="7577" spans="1:19" x14ac:dyDescent="0.35">
      <c r="A7577" s="2">
        <v>43475</v>
      </c>
      <c r="B7577" s="31">
        <v>354.5754</v>
      </c>
      <c r="C7577" s="31">
        <v>812.95299999999997</v>
      </c>
      <c r="D7577" s="31">
        <v>352.17099999999999</v>
      </c>
      <c r="E7577" s="31">
        <v>513.44939999999997</v>
      </c>
      <c r="F7577" s="31">
        <v>101.73569999999999</v>
      </c>
      <c r="G7577" s="31">
        <v>345.89949999999999</v>
      </c>
      <c r="H7577" s="31">
        <v>8.1081990000000008</v>
      </c>
      <c r="I7577" s="31">
        <v>2812.0059999999999</v>
      </c>
      <c r="J7577" s="31">
        <v>4758.2740000000003</v>
      </c>
      <c r="K7577" s="31">
        <v>3141.009</v>
      </c>
      <c r="L7577" s="31">
        <v>235.91</v>
      </c>
      <c r="M7577" s="31">
        <v>219.07</v>
      </c>
      <c r="N7577" s="31">
        <v>208.4965</v>
      </c>
      <c r="O7577" s="31">
        <v>73.027900000000002</v>
      </c>
      <c r="P7577" s="31">
        <v>92.143699999999995</v>
      </c>
      <c r="Q7577" s="31">
        <v>2629.97</v>
      </c>
      <c r="R7577" s="31">
        <v>95.539000000000001</v>
      </c>
      <c r="S7577" s="31">
        <v>109.72020000000001</v>
      </c>
    </row>
    <row r="7578" spans="1:19" x14ac:dyDescent="0.35">
      <c r="A7578" s="2">
        <v>43476</v>
      </c>
      <c r="B7578" s="31">
        <v>347.75470000000001</v>
      </c>
      <c r="C7578" s="31">
        <v>796.85900000000004</v>
      </c>
      <c r="D7578" s="31">
        <v>350.93740000000003</v>
      </c>
      <c r="E7578" s="31">
        <v>514.54610000000002</v>
      </c>
      <c r="F7578" s="31">
        <v>101.9011</v>
      </c>
      <c r="G7578" s="31">
        <v>347.23469999999998</v>
      </c>
      <c r="H7578" s="31">
        <v>8.0637050000000006</v>
      </c>
      <c r="I7578" s="31">
        <v>2812.42</v>
      </c>
      <c r="J7578" s="31">
        <v>4765.2950000000001</v>
      </c>
      <c r="K7578" s="31">
        <v>3146.558</v>
      </c>
      <c r="L7578" s="31">
        <v>236</v>
      </c>
      <c r="M7578" s="31">
        <v>219.24</v>
      </c>
      <c r="N7578" s="31">
        <v>208.10310000000001</v>
      </c>
      <c r="O7578" s="31">
        <v>72.888999999999996</v>
      </c>
      <c r="P7578" s="31">
        <v>91.7851</v>
      </c>
      <c r="Q7578" s="31">
        <v>2636.2127</v>
      </c>
      <c r="R7578" s="31">
        <v>95.67</v>
      </c>
      <c r="S7578" s="31">
        <v>110.6407</v>
      </c>
    </row>
    <row r="7579" spans="1:19" x14ac:dyDescent="0.35">
      <c r="A7579" s="2">
        <v>43479</v>
      </c>
      <c r="B7579" s="31">
        <v>339.3879</v>
      </c>
      <c r="C7579" s="31">
        <v>776.34299999999996</v>
      </c>
      <c r="D7579" s="31">
        <v>350.07409999999999</v>
      </c>
      <c r="E7579" s="31">
        <v>510.41539999999998</v>
      </c>
      <c r="F7579" s="31">
        <v>102.0491</v>
      </c>
      <c r="G7579" s="31">
        <v>344.65980000000002</v>
      </c>
      <c r="H7579" s="31">
        <v>8.0123660000000001</v>
      </c>
      <c r="I7579" s="31">
        <v>2812.42</v>
      </c>
      <c r="J7579" s="31">
        <v>4765.9059999999999</v>
      </c>
      <c r="K7579" s="31">
        <v>3152.011</v>
      </c>
      <c r="L7579" s="31">
        <v>234.69</v>
      </c>
      <c r="M7579" s="31">
        <v>217.15</v>
      </c>
      <c r="N7579" s="31">
        <v>205.971</v>
      </c>
      <c r="O7579" s="31">
        <v>72.950800000000001</v>
      </c>
      <c r="P7579" s="31">
        <v>91.698800000000006</v>
      </c>
      <c r="Q7579" s="31">
        <v>2613.5470999999998</v>
      </c>
      <c r="R7579" s="31">
        <v>95.61</v>
      </c>
      <c r="S7579" s="31">
        <v>108.9478</v>
      </c>
    </row>
    <row r="7580" spans="1:19" x14ac:dyDescent="0.35">
      <c r="A7580" s="2">
        <v>43480</v>
      </c>
      <c r="B7580" s="31">
        <v>348.56360000000001</v>
      </c>
      <c r="C7580" s="31">
        <v>801.90700000000004</v>
      </c>
      <c r="D7580" s="31">
        <v>343.90809999999999</v>
      </c>
      <c r="E7580" s="31">
        <v>512.40890000000002</v>
      </c>
      <c r="F7580" s="31">
        <v>101.80540000000001</v>
      </c>
      <c r="G7580" s="31">
        <v>340.74970000000002</v>
      </c>
      <c r="H7580" s="31">
        <v>7.7830500000000002</v>
      </c>
      <c r="I7580" s="31">
        <v>2811.8670000000002</v>
      </c>
      <c r="J7580" s="31">
        <v>4767.433</v>
      </c>
      <c r="K7580" s="31">
        <v>3154.116</v>
      </c>
      <c r="L7580" s="31">
        <v>236.96</v>
      </c>
      <c r="M7580" s="31">
        <v>218.56</v>
      </c>
      <c r="N7580" s="31">
        <v>210.1172</v>
      </c>
      <c r="O7580" s="31">
        <v>72.814400000000006</v>
      </c>
      <c r="P7580" s="31">
        <v>91.411799999999999</v>
      </c>
      <c r="Q7580" s="31">
        <v>2646.0347999999999</v>
      </c>
      <c r="R7580" s="31">
        <v>96.039000000000001</v>
      </c>
      <c r="S7580" s="31">
        <v>110.83110000000001</v>
      </c>
    </row>
    <row r="7581" spans="1:19" x14ac:dyDescent="0.35">
      <c r="A7581" s="2">
        <v>43481</v>
      </c>
      <c r="B7581" s="31">
        <v>351.77510000000001</v>
      </c>
      <c r="C7581" s="31">
        <v>804.99699999999996</v>
      </c>
      <c r="D7581" s="31">
        <v>350.84480000000002</v>
      </c>
      <c r="E7581" s="31">
        <v>516.82920000000001</v>
      </c>
      <c r="F7581" s="31">
        <v>102.2299</v>
      </c>
      <c r="G7581" s="31">
        <v>341.22649999999999</v>
      </c>
      <c r="H7581" s="31">
        <v>7.947336</v>
      </c>
      <c r="I7581" s="31">
        <v>2813.02</v>
      </c>
      <c r="J7581" s="31">
        <v>4755.5249999999996</v>
      </c>
      <c r="K7581" s="31">
        <v>3148.663</v>
      </c>
      <c r="L7581" s="31">
        <v>237.66</v>
      </c>
      <c r="M7581" s="31">
        <v>220.22</v>
      </c>
      <c r="N7581" s="31">
        <v>209.7867</v>
      </c>
      <c r="O7581" s="31">
        <v>72.587900000000005</v>
      </c>
      <c r="P7581" s="31">
        <v>91.100499999999997</v>
      </c>
      <c r="Q7581" s="31">
        <v>2657.1248999999998</v>
      </c>
      <c r="R7581" s="31">
        <v>96.058999999999997</v>
      </c>
      <c r="S7581" s="31">
        <v>111.6987</v>
      </c>
    </row>
    <row r="7582" spans="1:19" x14ac:dyDescent="0.35">
      <c r="A7582" s="2">
        <v>43482</v>
      </c>
      <c r="B7582" s="31">
        <v>350.74279999999999</v>
      </c>
      <c r="C7582" s="31">
        <v>810.84</v>
      </c>
      <c r="D7582" s="31">
        <v>347.76179999999999</v>
      </c>
      <c r="E7582" s="31">
        <v>518.86599999999999</v>
      </c>
      <c r="F7582" s="31">
        <v>102.1041</v>
      </c>
      <c r="G7582" s="31">
        <v>346.28100000000001</v>
      </c>
      <c r="H7582" s="31">
        <v>7.9918300000000002</v>
      </c>
      <c r="I7582" s="31">
        <v>2813.0659999999998</v>
      </c>
      <c r="J7582" s="31">
        <v>4750.9459999999999</v>
      </c>
      <c r="K7582" s="31">
        <v>3147.61</v>
      </c>
      <c r="L7582" s="31">
        <v>239.67</v>
      </c>
      <c r="M7582" s="31">
        <v>222.36</v>
      </c>
      <c r="N7582" s="31">
        <v>211.47829999999999</v>
      </c>
      <c r="O7582" s="31">
        <v>72.448499999999996</v>
      </c>
      <c r="P7582" s="31">
        <v>90.949600000000004</v>
      </c>
      <c r="Q7582" s="31">
        <v>2655.9153999999999</v>
      </c>
      <c r="R7582" s="31">
        <v>96.064999999999998</v>
      </c>
      <c r="S7582" s="31">
        <v>111.2649</v>
      </c>
    </row>
    <row r="7583" spans="1:19" x14ac:dyDescent="0.35">
      <c r="A7583" s="2">
        <v>43483</v>
      </c>
      <c r="B7583" s="31">
        <v>358.9436</v>
      </c>
      <c r="C7583" s="31">
        <v>823.53800000000001</v>
      </c>
      <c r="D7583" s="31">
        <v>354.5444</v>
      </c>
      <c r="E7583" s="31">
        <v>524.41309999999999</v>
      </c>
      <c r="F7583" s="31">
        <v>101.3336</v>
      </c>
      <c r="G7583" s="31">
        <v>349.71420000000001</v>
      </c>
      <c r="H7583" s="31">
        <v>7.8959960000000002</v>
      </c>
      <c r="I7583" s="31">
        <v>2811.4059999999999</v>
      </c>
      <c r="J7583" s="31">
        <v>4737.2079999999996</v>
      </c>
      <c r="K7583" s="31">
        <v>3139.096</v>
      </c>
      <c r="L7583" s="31">
        <v>242.96</v>
      </c>
      <c r="M7583" s="31">
        <v>224.78</v>
      </c>
      <c r="N7583" s="31">
        <v>213.76769999999999</v>
      </c>
      <c r="O7583" s="31">
        <v>72.022499999999994</v>
      </c>
      <c r="P7583" s="31">
        <v>90.845600000000005</v>
      </c>
      <c r="Q7583" s="31">
        <v>2679.4618</v>
      </c>
      <c r="R7583" s="31">
        <v>96.335999999999999</v>
      </c>
      <c r="S7583" s="31">
        <v>112.6404</v>
      </c>
    </row>
    <row r="7584" spans="1:19" x14ac:dyDescent="0.35">
      <c r="A7584" s="2">
        <v>43486</v>
      </c>
      <c r="B7584" s="31">
        <v>358.9436</v>
      </c>
      <c r="C7584" s="31">
        <v>823.53800000000001</v>
      </c>
      <c r="D7584" s="31">
        <v>354.5444</v>
      </c>
      <c r="E7584" s="31">
        <v>524.41309999999999</v>
      </c>
      <c r="F7584" s="31">
        <v>101.3336</v>
      </c>
      <c r="G7584" s="31">
        <v>349.71420000000001</v>
      </c>
      <c r="H7584" s="31">
        <v>7.8959960000000002</v>
      </c>
      <c r="I7584" s="31">
        <v>2811.7289999999998</v>
      </c>
      <c r="J7584" s="31">
        <v>4737.2079999999996</v>
      </c>
      <c r="K7584" s="31">
        <v>3141.2</v>
      </c>
      <c r="L7584" s="31">
        <v>242.96</v>
      </c>
      <c r="M7584" s="31">
        <v>224.78</v>
      </c>
      <c r="N7584" s="31">
        <v>213.76769999999999</v>
      </c>
      <c r="O7584" s="31">
        <v>72.045900000000003</v>
      </c>
      <c r="P7584" s="31">
        <v>90.829899999999995</v>
      </c>
      <c r="Q7584" s="31">
        <v>2680.1433999999999</v>
      </c>
      <c r="R7584" s="31">
        <v>96.335999999999999</v>
      </c>
      <c r="S7584" s="31">
        <v>113.4551</v>
      </c>
    </row>
    <row r="7585" spans="1:19" x14ac:dyDescent="0.35">
      <c r="A7585" s="2">
        <v>43487</v>
      </c>
      <c r="B7585" s="31">
        <v>352.00439999999998</v>
      </c>
      <c r="C7585" s="31">
        <v>795.44600000000003</v>
      </c>
      <c r="D7585" s="31">
        <v>348.84089999999998</v>
      </c>
      <c r="E7585" s="31">
        <v>513.83900000000006</v>
      </c>
      <c r="F7585" s="31">
        <v>101.38079999999999</v>
      </c>
      <c r="G7585" s="31">
        <v>346.85320000000002</v>
      </c>
      <c r="H7585" s="31">
        <v>7.6872160000000003</v>
      </c>
      <c r="I7585" s="31">
        <v>2813.02</v>
      </c>
      <c r="J7585" s="31">
        <v>4746.6710000000003</v>
      </c>
      <c r="K7585" s="31">
        <v>3144.549</v>
      </c>
      <c r="L7585" s="31">
        <v>239.37</v>
      </c>
      <c r="M7585" s="31">
        <v>221.07</v>
      </c>
      <c r="N7585" s="31">
        <v>209.3698</v>
      </c>
      <c r="O7585" s="31">
        <v>72.159300000000002</v>
      </c>
      <c r="P7585" s="31">
        <v>90.750399999999999</v>
      </c>
      <c r="Q7585" s="31">
        <v>2659.3944999999999</v>
      </c>
      <c r="R7585" s="31">
        <v>96.302999999999997</v>
      </c>
      <c r="S7585" s="31">
        <v>112.2807</v>
      </c>
    </row>
    <row r="7586" spans="1:19" x14ac:dyDescent="0.35">
      <c r="A7586" s="2">
        <v>43488</v>
      </c>
      <c r="B7586" s="31">
        <v>349.99720000000002</v>
      </c>
      <c r="C7586" s="31">
        <v>787.524</v>
      </c>
      <c r="D7586" s="31">
        <v>350.53649999999999</v>
      </c>
      <c r="E7586" s="31">
        <v>515.16079999999999</v>
      </c>
      <c r="F7586" s="31">
        <v>101.4358</v>
      </c>
      <c r="G7586" s="31">
        <v>349.04669999999999</v>
      </c>
      <c r="H7586" s="31">
        <v>7.6837929999999997</v>
      </c>
      <c r="I7586" s="31">
        <v>2813.02</v>
      </c>
      <c r="J7586" s="31">
        <v>4740.87</v>
      </c>
      <c r="K7586" s="31">
        <v>3147.5149999999999</v>
      </c>
      <c r="L7586" s="31">
        <v>239.94</v>
      </c>
      <c r="M7586" s="31">
        <v>220.4</v>
      </c>
      <c r="N7586" s="31">
        <v>209.75530000000001</v>
      </c>
      <c r="O7586" s="31">
        <v>72.025599999999997</v>
      </c>
      <c r="P7586" s="31">
        <v>90.921499999999995</v>
      </c>
      <c r="Q7586" s="31">
        <v>2661.7148000000002</v>
      </c>
      <c r="R7586" s="31">
        <v>96.123000000000005</v>
      </c>
      <c r="S7586" s="31">
        <v>112.4817</v>
      </c>
    </row>
    <row r="7587" spans="1:19" x14ac:dyDescent="0.35">
      <c r="A7587" s="2">
        <v>43489</v>
      </c>
      <c r="B7587" s="31">
        <v>350.74270000000001</v>
      </c>
      <c r="C7587" s="31">
        <v>788.53499999999997</v>
      </c>
      <c r="D7587" s="31">
        <v>350.07409999999999</v>
      </c>
      <c r="E7587" s="31">
        <v>512.66899999999998</v>
      </c>
      <c r="F7587" s="31">
        <v>101.0977</v>
      </c>
      <c r="G7587" s="31">
        <v>349.4282</v>
      </c>
      <c r="H7587" s="31">
        <v>7.7214419999999997</v>
      </c>
      <c r="I7587" s="31">
        <v>2812.4670000000001</v>
      </c>
      <c r="J7587" s="31">
        <v>4756.1360000000004</v>
      </c>
      <c r="K7587" s="31">
        <v>3158.0390000000002</v>
      </c>
      <c r="L7587" s="31">
        <v>239.55</v>
      </c>
      <c r="M7587" s="31">
        <v>221.24</v>
      </c>
      <c r="N7587" s="31">
        <v>210.06209999999999</v>
      </c>
      <c r="O7587" s="31">
        <v>72.041399999999996</v>
      </c>
      <c r="P7587" s="31">
        <v>90.694299999999998</v>
      </c>
      <c r="Q7587" s="31">
        <v>2682.3665999999998</v>
      </c>
      <c r="R7587" s="31">
        <v>96.600999999999999</v>
      </c>
      <c r="S7587" s="31">
        <v>112.9725</v>
      </c>
    </row>
    <row r="7588" spans="1:19" x14ac:dyDescent="0.35">
      <c r="A7588" s="2">
        <v>43490</v>
      </c>
      <c r="B7588" s="31">
        <v>353.20870000000002</v>
      </c>
      <c r="C7588" s="31">
        <v>789.21</v>
      </c>
      <c r="D7588" s="31">
        <v>350.53649999999999</v>
      </c>
      <c r="E7588" s="31">
        <v>524.62980000000005</v>
      </c>
      <c r="F7588" s="31">
        <v>102.5364</v>
      </c>
      <c r="G7588" s="31">
        <v>352.95679999999999</v>
      </c>
      <c r="H7588" s="31">
        <v>7.6153409999999999</v>
      </c>
      <c r="I7588" s="31">
        <v>2814.2179999999998</v>
      </c>
      <c r="J7588" s="31">
        <v>4745.7560000000003</v>
      </c>
      <c r="K7588" s="31">
        <v>3160.239</v>
      </c>
      <c r="L7588" s="31">
        <v>242.23</v>
      </c>
      <c r="M7588" s="31">
        <v>224.52</v>
      </c>
      <c r="N7588" s="31">
        <v>213.72049999999999</v>
      </c>
      <c r="O7588" s="31">
        <v>71.977099999999993</v>
      </c>
      <c r="P7588" s="31">
        <v>91.041200000000003</v>
      </c>
      <c r="Q7588" s="31">
        <v>2716.2591000000002</v>
      </c>
      <c r="R7588" s="31">
        <v>95.793999999999997</v>
      </c>
      <c r="S7588" s="31">
        <v>115.185</v>
      </c>
    </row>
    <row r="7589" spans="1:19" x14ac:dyDescent="0.35">
      <c r="A7589" s="2">
        <v>43493</v>
      </c>
      <c r="B7589" s="31">
        <v>343.00069999999999</v>
      </c>
      <c r="C7589" s="31">
        <v>759.48800000000006</v>
      </c>
      <c r="D7589" s="31">
        <v>342.67489999999998</v>
      </c>
      <c r="E7589" s="31">
        <v>519.77610000000004</v>
      </c>
      <c r="F7589" s="31">
        <v>102.9374</v>
      </c>
      <c r="G7589" s="31">
        <v>352.19389999999999</v>
      </c>
      <c r="H7589" s="31">
        <v>7.7009069999999999</v>
      </c>
      <c r="I7589" s="31">
        <v>2814.9560000000001</v>
      </c>
      <c r="J7589" s="31">
        <v>4744.8389999999999</v>
      </c>
      <c r="K7589" s="31">
        <v>3156.317</v>
      </c>
      <c r="L7589" s="31">
        <v>240.28</v>
      </c>
      <c r="M7589" s="31">
        <v>223.37</v>
      </c>
      <c r="N7589" s="31">
        <v>210.90389999999999</v>
      </c>
      <c r="O7589" s="31">
        <v>72.234099999999998</v>
      </c>
      <c r="P7589" s="31">
        <v>91.332800000000006</v>
      </c>
      <c r="Q7589" s="31">
        <v>2704.4576999999999</v>
      </c>
      <c r="R7589" s="31">
        <v>95.745999999999995</v>
      </c>
      <c r="S7589" s="31">
        <v>114.99679999999999</v>
      </c>
    </row>
    <row r="7590" spans="1:19" x14ac:dyDescent="0.35">
      <c r="A7590" s="2">
        <v>43494</v>
      </c>
      <c r="B7590" s="31">
        <v>350.97210000000001</v>
      </c>
      <c r="C7590" s="31">
        <v>770.95</v>
      </c>
      <c r="D7590" s="31">
        <v>352.69459999999998</v>
      </c>
      <c r="E7590" s="31">
        <v>524.23969999999997</v>
      </c>
      <c r="F7590" s="31">
        <v>103.40130000000001</v>
      </c>
      <c r="G7590" s="31">
        <v>350.57260000000002</v>
      </c>
      <c r="H7590" s="31">
        <v>7.5811149999999996</v>
      </c>
      <c r="I7590" s="31">
        <v>2814.4029999999998</v>
      </c>
      <c r="J7590" s="31">
        <v>4753.9979999999996</v>
      </c>
      <c r="K7590" s="31">
        <v>3157.0819999999999</v>
      </c>
      <c r="L7590" s="31">
        <v>240.12</v>
      </c>
      <c r="M7590" s="31">
        <v>223.01</v>
      </c>
      <c r="N7590" s="31">
        <v>208.9213</v>
      </c>
      <c r="O7590" s="31">
        <v>72.192099999999996</v>
      </c>
      <c r="P7590" s="31">
        <v>91.162300000000002</v>
      </c>
      <c r="Q7590" s="31">
        <v>2708.7350000000001</v>
      </c>
      <c r="R7590" s="31">
        <v>95.820999999999998</v>
      </c>
      <c r="S7590" s="31">
        <v>115.1194</v>
      </c>
    </row>
    <row r="7591" spans="1:19" x14ac:dyDescent="0.35">
      <c r="A7591" s="2">
        <v>43495</v>
      </c>
      <c r="B7591" s="31">
        <v>352.92189999999999</v>
      </c>
      <c r="C7591" s="31">
        <v>788.03</v>
      </c>
      <c r="D7591" s="31">
        <v>356.39420000000001</v>
      </c>
      <c r="E7591" s="31">
        <v>531.69359999999995</v>
      </c>
      <c r="F7591" s="31">
        <v>103.42489999999999</v>
      </c>
      <c r="G7591" s="31">
        <v>351.33550000000002</v>
      </c>
      <c r="H7591" s="31">
        <v>7.4476329999999997</v>
      </c>
      <c r="I7591" s="31">
        <v>2814.1260000000002</v>
      </c>
      <c r="J7591" s="31">
        <v>4759.4920000000002</v>
      </c>
      <c r="K7591" s="31">
        <v>3159.2829999999999</v>
      </c>
      <c r="L7591" s="31">
        <v>243.96</v>
      </c>
      <c r="M7591" s="31">
        <v>225.43</v>
      </c>
      <c r="N7591" s="31">
        <v>215.16810000000001</v>
      </c>
      <c r="O7591" s="31">
        <v>72.012299999999996</v>
      </c>
      <c r="P7591" s="31">
        <v>91.238100000000003</v>
      </c>
      <c r="Q7591" s="31">
        <v>2726.6610000000001</v>
      </c>
      <c r="R7591" s="31">
        <v>95.34</v>
      </c>
      <c r="S7591" s="31">
        <v>115.14060000000001</v>
      </c>
    </row>
    <row r="7592" spans="1:19" x14ac:dyDescent="0.35">
      <c r="A7592" s="2">
        <v>43496</v>
      </c>
      <c r="B7592" s="31">
        <v>348.90750000000003</v>
      </c>
      <c r="C7592" s="31">
        <v>773.98400000000004</v>
      </c>
      <c r="D7592" s="31">
        <v>359.0147</v>
      </c>
      <c r="E7592" s="31">
        <v>534.55380000000002</v>
      </c>
      <c r="F7592" s="31">
        <v>104.1875</v>
      </c>
      <c r="G7592" s="31">
        <v>349.142</v>
      </c>
      <c r="H7592" s="31">
        <v>7.4202519999999996</v>
      </c>
      <c r="I7592" s="31">
        <v>2815.5549999999998</v>
      </c>
      <c r="J7592" s="31">
        <v>4781.78</v>
      </c>
      <c r="K7592" s="31">
        <v>3166.1709999999998</v>
      </c>
      <c r="L7592" s="31">
        <v>245.96</v>
      </c>
      <c r="M7592" s="31">
        <v>227.19</v>
      </c>
      <c r="N7592" s="31">
        <v>217.607</v>
      </c>
      <c r="O7592" s="31">
        <v>72.499200000000002</v>
      </c>
      <c r="P7592" s="31">
        <v>91.605900000000005</v>
      </c>
      <c r="Q7592" s="31">
        <v>2761.47</v>
      </c>
      <c r="R7592" s="31">
        <v>95.578000000000003</v>
      </c>
      <c r="S7592" s="31">
        <v>117.3284</v>
      </c>
    </row>
    <row r="7593" spans="1:19" x14ac:dyDescent="0.35">
      <c r="A7593" s="2">
        <v>43497</v>
      </c>
      <c r="B7593" s="31">
        <v>359.86099999999999</v>
      </c>
      <c r="C7593" s="31">
        <v>807.30100000000004</v>
      </c>
      <c r="D7593" s="31">
        <v>355.6234</v>
      </c>
      <c r="E7593" s="31">
        <v>531.71529999999996</v>
      </c>
      <c r="F7593" s="31">
        <v>103.9438</v>
      </c>
      <c r="G7593" s="31">
        <v>350.09570000000002</v>
      </c>
      <c r="H7593" s="31">
        <v>7.4202519999999996</v>
      </c>
      <c r="I7593" s="31">
        <v>2817.1689999999999</v>
      </c>
      <c r="J7593" s="31">
        <v>4770.7920000000004</v>
      </c>
      <c r="K7593" s="31">
        <v>3168.4670000000001</v>
      </c>
      <c r="L7593" s="31">
        <v>245.94</v>
      </c>
      <c r="M7593" s="31">
        <v>227.69</v>
      </c>
      <c r="N7593" s="31">
        <v>216.4426</v>
      </c>
      <c r="O7593" s="31">
        <v>72.133399999999995</v>
      </c>
      <c r="P7593" s="31">
        <v>91.546300000000002</v>
      </c>
      <c r="Q7593" s="31">
        <v>2762.1062000000002</v>
      </c>
      <c r="R7593" s="31">
        <v>95.578999999999994</v>
      </c>
      <c r="S7593" s="31">
        <v>116.895</v>
      </c>
    </row>
    <row r="7594" spans="1:19" x14ac:dyDescent="0.35">
      <c r="A7594" s="2">
        <v>43500</v>
      </c>
      <c r="B7594" s="31">
        <v>358.4846</v>
      </c>
      <c r="C7594" s="31">
        <v>804.71600000000001</v>
      </c>
      <c r="D7594" s="31">
        <v>356.85660000000001</v>
      </c>
      <c r="E7594" s="31">
        <v>534.29380000000003</v>
      </c>
      <c r="F7594" s="31">
        <v>103.72369999999999</v>
      </c>
      <c r="G7594" s="31">
        <v>350.3818</v>
      </c>
      <c r="H7594" s="31">
        <v>7.62561</v>
      </c>
      <c r="I7594" s="31">
        <v>2816.616</v>
      </c>
      <c r="J7594" s="31">
        <v>4756.1360000000004</v>
      </c>
      <c r="K7594" s="31">
        <v>3165.1190000000001</v>
      </c>
      <c r="L7594" s="31">
        <v>247.49</v>
      </c>
      <c r="M7594" s="31">
        <v>229.79</v>
      </c>
      <c r="N7594" s="31">
        <v>218.32300000000001</v>
      </c>
      <c r="O7594" s="31">
        <v>71.685400000000001</v>
      </c>
      <c r="P7594" s="31">
        <v>91.223299999999995</v>
      </c>
      <c r="Q7594" s="31">
        <v>2755.8551000000002</v>
      </c>
      <c r="R7594" s="31">
        <v>95.852000000000004</v>
      </c>
      <c r="S7594" s="31">
        <v>116.1763</v>
      </c>
    </row>
    <row r="7595" spans="1:19" x14ac:dyDescent="0.35">
      <c r="A7595" s="2">
        <v>43501</v>
      </c>
      <c r="B7595" s="31">
        <v>355.44510000000002</v>
      </c>
      <c r="C7595" s="31">
        <v>801.12</v>
      </c>
      <c r="D7595" s="31">
        <v>356.39420000000001</v>
      </c>
      <c r="E7595" s="31">
        <v>539.97090000000003</v>
      </c>
      <c r="F7595" s="31">
        <v>103.7158</v>
      </c>
      <c r="G7595" s="31">
        <v>351.04939999999999</v>
      </c>
      <c r="H7595" s="31">
        <v>7.5948060000000002</v>
      </c>
      <c r="I7595" s="31">
        <v>2814.9560000000001</v>
      </c>
      <c r="J7595" s="31">
        <v>4760.1040000000003</v>
      </c>
      <c r="K7595" s="31">
        <v>3160.6219999999998</v>
      </c>
      <c r="L7595" s="31">
        <v>248.37</v>
      </c>
      <c r="M7595" s="31">
        <v>229.94</v>
      </c>
      <c r="N7595" s="31">
        <v>220.54159999999999</v>
      </c>
      <c r="O7595" s="31">
        <v>71.769599999999997</v>
      </c>
      <c r="P7595" s="31">
        <v>91.067700000000002</v>
      </c>
      <c r="Q7595" s="31">
        <v>2765.8051999999998</v>
      </c>
      <c r="R7595" s="31">
        <v>96.066999999999993</v>
      </c>
      <c r="S7595" s="31">
        <v>116.1763</v>
      </c>
    </row>
    <row r="7596" spans="1:19" x14ac:dyDescent="0.35">
      <c r="A7596" s="2">
        <v>43502</v>
      </c>
      <c r="B7596" s="31">
        <v>359.51679999999999</v>
      </c>
      <c r="C7596" s="31">
        <v>819.77300000000002</v>
      </c>
      <c r="D7596" s="31">
        <v>358.24400000000003</v>
      </c>
      <c r="E7596" s="31">
        <v>544.04449999999997</v>
      </c>
      <c r="F7596" s="31">
        <v>103.33839999999999</v>
      </c>
      <c r="G7596" s="31">
        <v>351.6216</v>
      </c>
      <c r="H7596" s="31">
        <v>7.7248659999999996</v>
      </c>
      <c r="I7596" s="31">
        <v>2815.6010000000001</v>
      </c>
      <c r="J7596" s="31">
        <v>4765.6009999999997</v>
      </c>
      <c r="K7596" s="31">
        <v>3168.18</v>
      </c>
      <c r="L7596" s="31">
        <v>248.24</v>
      </c>
      <c r="M7596" s="31">
        <v>229.81</v>
      </c>
      <c r="N7596" s="31">
        <v>220.15610000000001</v>
      </c>
      <c r="O7596" s="31">
        <v>71.822999999999993</v>
      </c>
      <c r="P7596" s="31">
        <v>90.808499999999995</v>
      </c>
      <c r="Q7596" s="31">
        <v>2756.6790999999998</v>
      </c>
      <c r="R7596" s="31">
        <v>96.39</v>
      </c>
      <c r="S7596" s="31">
        <v>116.1763</v>
      </c>
    </row>
    <row r="7597" spans="1:19" x14ac:dyDescent="0.35">
      <c r="A7597" s="2">
        <v>43503</v>
      </c>
      <c r="B7597" s="31">
        <v>353.43790000000001</v>
      </c>
      <c r="C7597" s="31">
        <v>801.06399999999996</v>
      </c>
      <c r="D7597" s="31">
        <v>353.15710000000001</v>
      </c>
      <c r="E7597" s="31">
        <v>541.14099999999996</v>
      </c>
      <c r="F7597" s="31">
        <v>103.3227</v>
      </c>
      <c r="G7597" s="31">
        <v>348.37909999999999</v>
      </c>
      <c r="H7597" s="31">
        <v>7.6016510000000004</v>
      </c>
      <c r="I7597" s="31">
        <v>2814.4029999999998</v>
      </c>
      <c r="J7597" s="31">
        <v>4775.6750000000002</v>
      </c>
      <c r="K7597" s="31">
        <v>3178.7040000000002</v>
      </c>
      <c r="L7597" s="31">
        <v>245.92</v>
      </c>
      <c r="M7597" s="31">
        <v>228.01</v>
      </c>
      <c r="N7597" s="31">
        <v>217.3159</v>
      </c>
      <c r="O7597" s="31">
        <v>71.844300000000004</v>
      </c>
      <c r="P7597" s="31">
        <v>90.606300000000005</v>
      </c>
      <c r="Q7597" s="31">
        <v>2739.4946</v>
      </c>
      <c r="R7597" s="31">
        <v>96.507000000000005</v>
      </c>
      <c r="S7597" s="31">
        <v>116.1763</v>
      </c>
    </row>
    <row r="7598" spans="1:19" x14ac:dyDescent="0.35">
      <c r="A7598" s="2">
        <v>43504</v>
      </c>
      <c r="B7598" s="31">
        <v>356.053</v>
      </c>
      <c r="C7598" s="31">
        <v>811.88900000000001</v>
      </c>
      <c r="D7598" s="31">
        <v>357.50560000000002</v>
      </c>
      <c r="E7598" s="31">
        <v>537.9905</v>
      </c>
      <c r="F7598" s="31">
        <v>103.66079999999999</v>
      </c>
      <c r="G7598" s="31">
        <v>348.87349999999998</v>
      </c>
      <c r="H7598" s="31">
        <v>7.5204339999999998</v>
      </c>
      <c r="I7598" s="31">
        <v>2817.7220000000002</v>
      </c>
      <c r="J7598" s="31">
        <v>4780.8649999999998</v>
      </c>
      <c r="K7598" s="31">
        <v>3184.54</v>
      </c>
      <c r="L7598" s="31">
        <v>246.12</v>
      </c>
      <c r="M7598" s="31">
        <v>228.38</v>
      </c>
      <c r="N7598" s="31">
        <v>217.67</v>
      </c>
      <c r="O7598" s="31">
        <v>71.855099999999993</v>
      </c>
      <c r="P7598" s="31">
        <v>90.375299999999996</v>
      </c>
      <c r="Q7598" s="31">
        <v>2723.712</v>
      </c>
      <c r="R7598" s="31">
        <v>96.637</v>
      </c>
      <c r="S7598" s="31">
        <v>115.98609999999999</v>
      </c>
    </row>
    <row r="7599" spans="1:19" x14ac:dyDescent="0.35">
      <c r="A7599" s="2">
        <v>43507</v>
      </c>
      <c r="B7599" s="31">
        <v>352.85219999999998</v>
      </c>
      <c r="C7599" s="31">
        <v>798.51599999999996</v>
      </c>
      <c r="D7599" s="31">
        <v>355.1601</v>
      </c>
      <c r="E7599" s="31">
        <v>532.92470000000003</v>
      </c>
      <c r="F7599" s="31">
        <v>103.14190000000001</v>
      </c>
      <c r="G7599" s="31">
        <v>345.27179999999998</v>
      </c>
      <c r="H7599" s="31">
        <v>7.6183670000000001</v>
      </c>
      <c r="I7599" s="31">
        <v>2817.7220000000002</v>
      </c>
      <c r="J7599" s="31">
        <v>4771.7060000000001</v>
      </c>
      <c r="K7599" s="31">
        <v>3182.627</v>
      </c>
      <c r="L7599" s="31">
        <v>246.3</v>
      </c>
      <c r="M7599" s="31">
        <v>230.19</v>
      </c>
      <c r="N7599" s="31">
        <v>217.59129999999999</v>
      </c>
      <c r="O7599" s="31">
        <v>71.419499999999999</v>
      </c>
      <c r="P7599" s="31">
        <v>89.953400000000002</v>
      </c>
      <c r="Q7599" s="31">
        <v>2721.9863999999998</v>
      </c>
      <c r="R7599" s="31">
        <v>97.057000000000002</v>
      </c>
      <c r="S7599" s="31">
        <v>116.6942</v>
      </c>
    </row>
    <row r="7600" spans="1:19" x14ac:dyDescent="0.35">
      <c r="A7600" s="2">
        <v>43508</v>
      </c>
      <c r="B7600" s="31">
        <v>357.96870000000001</v>
      </c>
      <c r="C7600" s="31">
        <v>804.66600000000005</v>
      </c>
      <c r="D7600" s="31">
        <v>359.3614</v>
      </c>
      <c r="E7600" s="31">
        <v>529.10230000000001</v>
      </c>
      <c r="F7600" s="31">
        <v>103.307</v>
      </c>
      <c r="G7600" s="31">
        <v>349.99610000000001</v>
      </c>
      <c r="H7600" s="31">
        <v>7.6325969999999996</v>
      </c>
      <c r="I7600" s="31">
        <v>2815.509</v>
      </c>
      <c r="J7600" s="31">
        <v>4767.1270000000004</v>
      </c>
      <c r="K7600" s="31">
        <v>3177.9389999999999</v>
      </c>
      <c r="L7600" s="31">
        <v>249.62</v>
      </c>
      <c r="M7600" s="31">
        <v>232.99</v>
      </c>
      <c r="N7600" s="31">
        <v>220.87200000000001</v>
      </c>
      <c r="O7600" s="31">
        <v>71.334699999999998</v>
      </c>
      <c r="P7600" s="31">
        <v>90.133399999999995</v>
      </c>
      <c r="Q7600" s="31">
        <v>2739.6253999999999</v>
      </c>
      <c r="R7600" s="31">
        <v>96.709000000000003</v>
      </c>
      <c r="S7600" s="31">
        <v>116.7894</v>
      </c>
    </row>
    <row r="7601" spans="1:19" x14ac:dyDescent="0.35">
      <c r="A7601" s="2">
        <v>43509</v>
      </c>
      <c r="B7601" s="31">
        <v>364.74900000000002</v>
      </c>
      <c r="C7601" s="31">
        <v>822.54899999999998</v>
      </c>
      <c r="D7601" s="31">
        <v>366.101</v>
      </c>
      <c r="E7601" s="31">
        <v>530.97900000000004</v>
      </c>
      <c r="F7601" s="31">
        <v>103.3935</v>
      </c>
      <c r="G7601" s="31">
        <v>349.61930000000001</v>
      </c>
      <c r="H7601" s="31">
        <v>7.6926750000000004</v>
      </c>
      <c r="I7601" s="31">
        <v>2814.08</v>
      </c>
      <c r="J7601" s="31">
        <v>4756.1360000000004</v>
      </c>
      <c r="K7601" s="31">
        <v>3178.6080000000002</v>
      </c>
      <c r="L7601" s="31">
        <v>250.06</v>
      </c>
      <c r="M7601" s="31">
        <v>233.55</v>
      </c>
      <c r="N7601" s="31">
        <v>220.80119999999999</v>
      </c>
      <c r="O7601" s="31">
        <v>71.0976</v>
      </c>
      <c r="P7601" s="31">
        <v>90.030100000000004</v>
      </c>
      <c r="Q7601" s="31">
        <v>2738.6858000000002</v>
      </c>
      <c r="R7601" s="31">
        <v>97.129000000000005</v>
      </c>
      <c r="S7601" s="31">
        <v>118.2585</v>
      </c>
    </row>
    <row r="7602" spans="1:19" x14ac:dyDescent="0.35">
      <c r="A7602" s="2">
        <v>43510</v>
      </c>
      <c r="B7602" s="31">
        <v>370.14159999999998</v>
      </c>
      <c r="C7602" s="31">
        <v>838.48400000000004</v>
      </c>
      <c r="D7602" s="31">
        <v>367.95780000000002</v>
      </c>
      <c r="E7602" s="31">
        <v>531.99770000000001</v>
      </c>
      <c r="F7602" s="31">
        <v>103.2992</v>
      </c>
      <c r="G7602" s="31">
        <v>344.73610000000002</v>
      </c>
      <c r="H7602" s="31">
        <v>7.6354930000000003</v>
      </c>
      <c r="I7602" s="31">
        <v>2817.3069999999998</v>
      </c>
      <c r="J7602" s="31">
        <v>4774.76</v>
      </c>
      <c r="K7602" s="31">
        <v>3186.741</v>
      </c>
      <c r="L7602" s="31">
        <v>249.51</v>
      </c>
      <c r="M7602" s="31">
        <v>233.91</v>
      </c>
      <c r="N7602" s="31">
        <v>220.91139999999999</v>
      </c>
      <c r="O7602" s="31">
        <v>71.182299999999998</v>
      </c>
      <c r="P7602" s="31">
        <v>89.900499999999994</v>
      </c>
      <c r="Q7602" s="31">
        <v>2731.6282999999999</v>
      </c>
      <c r="R7602" s="31">
        <v>96.977999999999994</v>
      </c>
      <c r="S7602" s="31">
        <v>117.8991</v>
      </c>
    </row>
    <row r="7603" spans="1:19" x14ac:dyDescent="0.35">
      <c r="A7603" s="2">
        <v>43511</v>
      </c>
      <c r="B7603" s="31">
        <v>379.89420000000001</v>
      </c>
      <c r="C7603" s="31">
        <v>865.57299999999998</v>
      </c>
      <c r="D7603" s="31">
        <v>378.78919999999999</v>
      </c>
      <c r="E7603" s="31">
        <v>536.39760000000001</v>
      </c>
      <c r="F7603" s="31">
        <v>103.9439</v>
      </c>
      <c r="G7603" s="31">
        <v>346.1447</v>
      </c>
      <c r="H7603" s="31">
        <v>7.8675850000000001</v>
      </c>
      <c r="I7603" s="31">
        <v>2818.0909999999999</v>
      </c>
      <c r="J7603" s="31">
        <v>4767.4319999999998</v>
      </c>
      <c r="K7603" s="31">
        <v>3184.2530000000002</v>
      </c>
      <c r="L7603" s="31">
        <v>252.56</v>
      </c>
      <c r="M7603" s="31">
        <v>237.85</v>
      </c>
      <c r="N7603" s="31">
        <v>222.2961</v>
      </c>
      <c r="O7603" s="31">
        <v>71.285300000000007</v>
      </c>
      <c r="P7603" s="31">
        <v>89.808800000000005</v>
      </c>
      <c r="Q7603" s="31">
        <v>2709.0385999999999</v>
      </c>
      <c r="R7603" s="31">
        <v>96.903999999999996</v>
      </c>
      <c r="S7603" s="31">
        <v>115.7641</v>
      </c>
    </row>
    <row r="7604" spans="1:19" x14ac:dyDescent="0.35">
      <c r="A7604" s="2">
        <v>43514</v>
      </c>
      <c r="B7604" s="31">
        <v>379.89420000000001</v>
      </c>
      <c r="C7604" s="31">
        <v>865.57299999999998</v>
      </c>
      <c r="D7604" s="31">
        <v>378.78919999999999</v>
      </c>
      <c r="E7604" s="31">
        <v>536.39760000000001</v>
      </c>
      <c r="F7604" s="31">
        <v>103.9439</v>
      </c>
      <c r="G7604" s="31">
        <v>346.1447</v>
      </c>
      <c r="H7604" s="31">
        <v>7.8675850000000001</v>
      </c>
      <c r="I7604" s="31">
        <v>2818.7359999999999</v>
      </c>
      <c r="J7604" s="31">
        <v>4767.4319999999998</v>
      </c>
      <c r="K7604" s="31">
        <v>3184.54</v>
      </c>
      <c r="L7604" s="31">
        <v>252.56</v>
      </c>
      <c r="M7604" s="31">
        <v>237.85</v>
      </c>
      <c r="N7604" s="31">
        <v>222.2961</v>
      </c>
      <c r="O7604" s="31">
        <v>71.253399999999999</v>
      </c>
      <c r="P7604" s="31">
        <v>90.147800000000004</v>
      </c>
      <c r="Q7604" s="31">
        <v>2724.5218</v>
      </c>
      <c r="R7604" s="31">
        <v>96.903999999999996</v>
      </c>
      <c r="S7604" s="31">
        <v>118.0471</v>
      </c>
    </row>
    <row r="7605" spans="1:19" x14ac:dyDescent="0.35">
      <c r="A7605" s="2">
        <v>43515</v>
      </c>
      <c r="B7605" s="31">
        <v>381.32839999999999</v>
      </c>
      <c r="C7605" s="31">
        <v>864.428</v>
      </c>
      <c r="D7605" s="31">
        <v>376.93239999999997</v>
      </c>
      <c r="E7605" s="31">
        <v>548.27520000000004</v>
      </c>
      <c r="F7605" s="31">
        <v>105.7286</v>
      </c>
      <c r="G7605" s="31">
        <v>343.51530000000002</v>
      </c>
      <c r="H7605" s="31">
        <v>7.904585</v>
      </c>
      <c r="I7605" s="31">
        <v>2818.2750000000001</v>
      </c>
      <c r="J7605" s="31">
        <v>4775.6750000000002</v>
      </c>
      <c r="K7605" s="31">
        <v>3187.5059999999999</v>
      </c>
      <c r="L7605" s="31">
        <v>252.72</v>
      </c>
      <c r="M7605" s="31">
        <v>238.62</v>
      </c>
      <c r="N7605" s="31">
        <v>222.43770000000001</v>
      </c>
      <c r="O7605" s="31">
        <v>71.270300000000006</v>
      </c>
      <c r="P7605" s="31">
        <v>90.3596</v>
      </c>
      <c r="Q7605" s="31">
        <v>2724.9693000000002</v>
      </c>
      <c r="R7605" s="31">
        <v>96.52</v>
      </c>
      <c r="S7605" s="31">
        <v>117.31780000000001</v>
      </c>
    </row>
    <row r="7606" spans="1:19" x14ac:dyDescent="0.35">
      <c r="A7606" s="2">
        <v>43516</v>
      </c>
      <c r="B7606" s="31">
        <v>385.11470000000003</v>
      </c>
      <c r="C7606" s="31">
        <v>878.62</v>
      </c>
      <c r="D7606" s="31">
        <v>380.95549999999997</v>
      </c>
      <c r="E7606" s="31">
        <v>555.90459999999996</v>
      </c>
      <c r="F7606" s="31">
        <v>105.9723</v>
      </c>
      <c r="G7606" s="31">
        <v>344.07870000000003</v>
      </c>
      <c r="H7606" s="31">
        <v>7.7935840000000001</v>
      </c>
      <c r="I7606" s="31">
        <v>2819.3359999999998</v>
      </c>
      <c r="J7606" s="31">
        <v>4774.4539999999997</v>
      </c>
      <c r="K7606" s="31">
        <v>3188.2710000000002</v>
      </c>
      <c r="L7606" s="31">
        <v>253.47</v>
      </c>
      <c r="M7606" s="31">
        <v>239.82</v>
      </c>
      <c r="N7606" s="31">
        <v>222.595</v>
      </c>
      <c r="O7606" s="31">
        <v>71.133399999999995</v>
      </c>
      <c r="P7606" s="31">
        <v>90.467699999999994</v>
      </c>
      <c r="Q7606" s="31">
        <v>2757.2878000000001</v>
      </c>
      <c r="R7606" s="31">
        <v>96.453999999999994</v>
      </c>
      <c r="S7606" s="31">
        <v>118.8398</v>
      </c>
    </row>
    <row r="7607" spans="1:19" x14ac:dyDescent="0.35">
      <c r="A7607" s="2">
        <v>43517</v>
      </c>
      <c r="B7607" s="31">
        <v>385.45890000000003</v>
      </c>
      <c r="C7607" s="31">
        <v>880.31299999999999</v>
      </c>
      <c r="D7607" s="31">
        <v>383.43119999999999</v>
      </c>
      <c r="E7607" s="31">
        <v>553.65049999999997</v>
      </c>
      <c r="F7607" s="31">
        <v>104.392</v>
      </c>
      <c r="G7607" s="31">
        <v>347.17770000000002</v>
      </c>
      <c r="H7607" s="31">
        <v>7.6523110000000001</v>
      </c>
      <c r="I7607" s="31">
        <v>2819.52</v>
      </c>
      <c r="J7607" s="31">
        <v>4762.2420000000002</v>
      </c>
      <c r="K7607" s="31">
        <v>3178.4169999999999</v>
      </c>
      <c r="L7607" s="31">
        <v>252.31</v>
      </c>
      <c r="M7607" s="31">
        <v>238.89</v>
      </c>
      <c r="N7607" s="31">
        <v>221.37559999999999</v>
      </c>
      <c r="O7607" s="31">
        <v>71.185000000000002</v>
      </c>
      <c r="P7607" s="31">
        <v>90.433700000000002</v>
      </c>
      <c r="Q7607" s="31">
        <v>2761.6704</v>
      </c>
      <c r="R7607" s="31">
        <v>96.605000000000004</v>
      </c>
      <c r="S7607" s="31">
        <v>119.5372</v>
      </c>
    </row>
    <row r="7608" spans="1:19" x14ac:dyDescent="0.35">
      <c r="A7608" s="2">
        <v>43518</v>
      </c>
      <c r="B7608" s="31">
        <v>385.80309999999997</v>
      </c>
      <c r="C7608" s="31">
        <v>879.86500000000001</v>
      </c>
      <c r="D7608" s="31">
        <v>383.7407</v>
      </c>
      <c r="E7608" s="31">
        <v>562.58029999999997</v>
      </c>
      <c r="F7608" s="31">
        <v>104.7851</v>
      </c>
      <c r="G7608" s="31">
        <v>346.98989999999998</v>
      </c>
      <c r="H7608" s="31">
        <v>7.6960379999999997</v>
      </c>
      <c r="I7608" s="31">
        <v>2818.9209999999998</v>
      </c>
      <c r="J7608" s="31">
        <v>4770.1790000000001</v>
      </c>
      <c r="K7608" s="31">
        <v>3183.7750000000001</v>
      </c>
      <c r="L7608" s="31">
        <v>253.85</v>
      </c>
      <c r="M7608" s="31">
        <v>240.77</v>
      </c>
      <c r="N7608" s="31">
        <v>223.06710000000001</v>
      </c>
      <c r="O7608" s="31">
        <v>71.118700000000004</v>
      </c>
      <c r="P7608" s="31">
        <v>90.364400000000003</v>
      </c>
      <c r="Q7608" s="31">
        <v>2783.2743999999998</v>
      </c>
      <c r="R7608" s="31">
        <v>96.507000000000005</v>
      </c>
      <c r="S7608" s="31">
        <v>120.7542</v>
      </c>
    </row>
    <row r="7609" spans="1:19" x14ac:dyDescent="0.35">
      <c r="A7609" s="2">
        <v>43521</v>
      </c>
      <c r="B7609" s="31">
        <v>372.37889999999999</v>
      </c>
      <c r="C7609" s="31">
        <v>848.39300000000003</v>
      </c>
      <c r="D7609" s="31">
        <v>374.1472</v>
      </c>
      <c r="E7609" s="31">
        <v>562.62360000000001</v>
      </c>
      <c r="F7609" s="31">
        <v>104.5257</v>
      </c>
      <c r="G7609" s="31">
        <v>347.45940000000002</v>
      </c>
      <c r="H7609" s="31">
        <v>7.5884010000000002</v>
      </c>
      <c r="I7609" s="31">
        <v>2818.46</v>
      </c>
      <c r="J7609" s="31">
        <v>4767.1289999999999</v>
      </c>
      <c r="K7609" s="31">
        <v>3182.8180000000002</v>
      </c>
      <c r="L7609" s="31">
        <v>254.38</v>
      </c>
      <c r="M7609" s="31">
        <v>240.95</v>
      </c>
      <c r="N7609" s="31">
        <v>224.24719999999999</v>
      </c>
      <c r="O7609" s="31">
        <v>71.039500000000004</v>
      </c>
      <c r="P7609" s="31">
        <v>90.421199999999999</v>
      </c>
      <c r="Q7609" s="31">
        <v>2806.4386</v>
      </c>
      <c r="R7609" s="31">
        <v>96.412999999999997</v>
      </c>
      <c r="S7609" s="31">
        <v>122.5562</v>
      </c>
    </row>
    <row r="7610" spans="1:19" x14ac:dyDescent="0.35">
      <c r="A7610" s="2">
        <v>43522</v>
      </c>
      <c r="B7610" s="31">
        <v>374.96050000000002</v>
      </c>
      <c r="C7610" s="31">
        <v>858.65200000000004</v>
      </c>
      <c r="D7610" s="31">
        <v>379.2534</v>
      </c>
      <c r="E7610" s="31">
        <v>563.49059999999997</v>
      </c>
      <c r="F7610" s="31">
        <v>104.44710000000001</v>
      </c>
      <c r="G7610" s="31">
        <v>344.45429999999999</v>
      </c>
      <c r="H7610" s="31">
        <v>7.6556740000000003</v>
      </c>
      <c r="I7610" s="31">
        <v>2818.0909999999999</v>
      </c>
      <c r="J7610" s="31">
        <v>4779.0190000000002</v>
      </c>
      <c r="K7610" s="31">
        <v>3184.0619999999999</v>
      </c>
      <c r="L7610" s="31">
        <v>253.88</v>
      </c>
      <c r="M7610" s="31">
        <v>238.77</v>
      </c>
      <c r="N7610" s="31">
        <v>223.99539999999999</v>
      </c>
      <c r="O7610" s="31">
        <v>71.114199999999997</v>
      </c>
      <c r="P7610" s="31">
        <v>90.501199999999997</v>
      </c>
      <c r="Q7610" s="31">
        <v>2799.3728000000001</v>
      </c>
      <c r="R7610" s="31">
        <v>96.003</v>
      </c>
      <c r="S7610" s="31">
        <v>122.5562</v>
      </c>
    </row>
    <row r="7611" spans="1:19" x14ac:dyDescent="0.35">
      <c r="A7611" s="2">
        <v>43523</v>
      </c>
      <c r="B7611" s="31">
        <v>381.95949999999999</v>
      </c>
      <c r="C7611" s="31">
        <v>876.72799999999995</v>
      </c>
      <c r="D7611" s="31">
        <v>384.05020000000002</v>
      </c>
      <c r="E7611" s="31">
        <v>564.79110000000003</v>
      </c>
      <c r="F7611" s="31">
        <v>103.8732</v>
      </c>
      <c r="G7611" s="31">
        <v>344.36040000000003</v>
      </c>
      <c r="H7611" s="31">
        <v>7.7801289999999996</v>
      </c>
      <c r="I7611" s="31">
        <v>2817.9059999999999</v>
      </c>
      <c r="J7611" s="31">
        <v>4766.5280000000002</v>
      </c>
      <c r="K7611" s="31">
        <v>3178.4169999999999</v>
      </c>
      <c r="L7611" s="31">
        <v>254.19</v>
      </c>
      <c r="M7611" s="31">
        <v>239.59</v>
      </c>
      <c r="N7611" s="31">
        <v>224.12129999999999</v>
      </c>
      <c r="O7611" s="31">
        <v>71.022400000000005</v>
      </c>
      <c r="P7611" s="31">
        <v>90.686199999999999</v>
      </c>
      <c r="Q7611" s="31">
        <v>2789.6098000000002</v>
      </c>
      <c r="R7611" s="31">
        <v>96.153999999999996</v>
      </c>
      <c r="S7611" s="31">
        <v>120.9196</v>
      </c>
    </row>
    <row r="7612" spans="1:19" x14ac:dyDescent="0.35">
      <c r="A7612" s="2">
        <v>43524</v>
      </c>
      <c r="B7612" s="31">
        <v>380.41059999999999</v>
      </c>
      <c r="C7612" s="31">
        <v>872.59500000000003</v>
      </c>
      <c r="D7612" s="31">
        <v>384.20490000000001</v>
      </c>
      <c r="E7612" s="31">
        <v>564.96450000000004</v>
      </c>
      <c r="F7612" s="31">
        <v>103.4722</v>
      </c>
      <c r="G7612" s="31">
        <v>341.91879999999998</v>
      </c>
      <c r="H7612" s="31">
        <v>7.558128</v>
      </c>
      <c r="I7612" s="31">
        <v>2816.5230000000001</v>
      </c>
      <c r="J7612" s="31">
        <v>4756.7849999999999</v>
      </c>
      <c r="K7612" s="31">
        <v>3168.6590000000001</v>
      </c>
      <c r="L7612" s="31">
        <v>253.26</v>
      </c>
      <c r="M7612" s="31">
        <v>238.59</v>
      </c>
      <c r="N7612" s="31">
        <v>223.5155</v>
      </c>
      <c r="O7612" s="31">
        <v>70.733099999999993</v>
      </c>
      <c r="P7612" s="31">
        <v>90.6995</v>
      </c>
      <c r="Q7612" s="31">
        <v>2762.4899</v>
      </c>
      <c r="R7612" s="31">
        <v>96.156999999999996</v>
      </c>
      <c r="S7612" s="31">
        <v>120.46559999999999</v>
      </c>
    </row>
    <row r="7613" spans="1:19" x14ac:dyDescent="0.35">
      <c r="A7613" s="2">
        <v>43525</v>
      </c>
      <c r="B7613" s="31">
        <v>373.29689999999999</v>
      </c>
      <c r="C7613" s="31">
        <v>861.63900000000001</v>
      </c>
      <c r="D7613" s="31">
        <v>377.86079999999998</v>
      </c>
      <c r="E7613" s="31">
        <v>562.3202</v>
      </c>
      <c r="F7613" s="31">
        <v>102.1435</v>
      </c>
      <c r="G7613" s="31">
        <v>342.38830000000002</v>
      </c>
      <c r="H7613" s="31">
        <v>7.4572180000000001</v>
      </c>
      <c r="I7613" s="31">
        <v>2814.4949999999999</v>
      </c>
      <c r="J7613" s="31">
        <v>4741.2579999999998</v>
      </c>
      <c r="K7613" s="31">
        <v>3159.857</v>
      </c>
      <c r="L7613" s="31">
        <v>255.1</v>
      </c>
      <c r="M7613" s="31">
        <v>240.71</v>
      </c>
      <c r="N7613" s="31">
        <v>225.19919999999999</v>
      </c>
      <c r="O7613" s="31">
        <v>70.360299999999995</v>
      </c>
      <c r="P7613" s="31">
        <v>90.695599999999999</v>
      </c>
      <c r="Q7613" s="31">
        <v>2763.9769000000001</v>
      </c>
      <c r="R7613" s="31">
        <v>96.527000000000001</v>
      </c>
      <c r="S7613" s="31">
        <v>121.3103</v>
      </c>
    </row>
    <row r="7614" spans="1:19" x14ac:dyDescent="0.35">
      <c r="A7614" s="2">
        <v>43528</v>
      </c>
      <c r="B7614" s="31">
        <v>376.73899999999998</v>
      </c>
      <c r="C7614" s="31">
        <v>870.95100000000002</v>
      </c>
      <c r="D7614" s="31">
        <v>382.6576</v>
      </c>
      <c r="E7614" s="31">
        <v>556.07799999999997</v>
      </c>
      <c r="F7614" s="31">
        <v>101.2236</v>
      </c>
      <c r="G7614" s="31">
        <v>344.07859999999999</v>
      </c>
      <c r="H7614" s="31">
        <v>7.2520350000000002</v>
      </c>
      <c r="I7614" s="31">
        <v>2812.328</v>
      </c>
      <c r="J7614" s="31">
        <v>4745.2150000000001</v>
      </c>
      <c r="K7614" s="31">
        <v>3166.3760000000002</v>
      </c>
      <c r="L7614" s="31">
        <v>253.88</v>
      </c>
      <c r="M7614" s="31">
        <v>238.42</v>
      </c>
      <c r="N7614" s="31">
        <v>224.8766</v>
      </c>
      <c r="O7614" s="31">
        <v>70.387100000000004</v>
      </c>
      <c r="P7614" s="31">
        <v>90.162199999999999</v>
      </c>
      <c r="Q7614" s="31">
        <v>2768.8530999999998</v>
      </c>
      <c r="R7614" s="31">
        <v>96.682000000000002</v>
      </c>
      <c r="S7614" s="31">
        <v>122.2077</v>
      </c>
    </row>
    <row r="7615" spans="1:19" x14ac:dyDescent="0.35">
      <c r="A7615" s="2">
        <v>43529</v>
      </c>
      <c r="B7615" s="31">
        <v>377.82900000000001</v>
      </c>
      <c r="C7615" s="31">
        <v>880.11400000000003</v>
      </c>
      <c r="D7615" s="31">
        <v>380.95549999999997</v>
      </c>
      <c r="E7615" s="31">
        <v>562.1902</v>
      </c>
      <c r="F7615" s="31">
        <v>101.0035</v>
      </c>
      <c r="G7615" s="31">
        <v>343.23340000000002</v>
      </c>
      <c r="H7615" s="31">
        <v>7.2553989999999997</v>
      </c>
      <c r="I7615" s="31">
        <v>2812.098</v>
      </c>
      <c r="J7615" s="31">
        <v>4745.8239999999996</v>
      </c>
      <c r="K7615" s="31">
        <v>3165.0250000000001</v>
      </c>
      <c r="L7615" s="31">
        <v>253.88</v>
      </c>
      <c r="M7615" s="31">
        <v>237.73</v>
      </c>
      <c r="N7615" s="31">
        <v>225.49809999999999</v>
      </c>
      <c r="O7615" s="31">
        <v>70.349900000000005</v>
      </c>
      <c r="P7615" s="31">
        <v>90.027100000000004</v>
      </c>
      <c r="Q7615" s="31">
        <v>2772.8427000000001</v>
      </c>
      <c r="R7615" s="31">
        <v>96.866</v>
      </c>
      <c r="S7615" s="31">
        <v>122.13379999999999</v>
      </c>
    </row>
    <row r="7616" spans="1:19" x14ac:dyDescent="0.35">
      <c r="A7616" s="2">
        <v>43530</v>
      </c>
      <c r="B7616" s="31">
        <v>378.57479999999998</v>
      </c>
      <c r="C7616" s="31">
        <v>890.87</v>
      </c>
      <c r="D7616" s="31">
        <v>380.64600000000002</v>
      </c>
      <c r="E7616" s="31">
        <v>560.62959999999998</v>
      </c>
      <c r="F7616" s="31">
        <v>101.2315</v>
      </c>
      <c r="G7616" s="31">
        <v>338.81970000000001</v>
      </c>
      <c r="H7616" s="31">
        <v>7.5514000000000001</v>
      </c>
      <c r="I7616" s="31">
        <v>2813.3420000000001</v>
      </c>
      <c r="J7616" s="31">
        <v>4755.567</v>
      </c>
      <c r="K7616" s="31">
        <v>3173.7849999999999</v>
      </c>
      <c r="L7616" s="31">
        <v>252.06</v>
      </c>
      <c r="M7616" s="31">
        <v>232.76</v>
      </c>
      <c r="N7616" s="31">
        <v>223.79089999999999</v>
      </c>
      <c r="O7616" s="31">
        <v>70.450800000000001</v>
      </c>
      <c r="P7616" s="31">
        <v>90.1143</v>
      </c>
      <c r="Q7616" s="31">
        <v>2774.848</v>
      </c>
      <c r="R7616" s="31">
        <v>96.873000000000005</v>
      </c>
      <c r="S7616" s="31">
        <v>122.4294</v>
      </c>
    </row>
    <row r="7617" spans="1:19" x14ac:dyDescent="0.35">
      <c r="A7617" s="2">
        <v>43531</v>
      </c>
      <c r="B7617" s="31">
        <v>380.35320000000002</v>
      </c>
      <c r="C7617" s="31">
        <v>899.03700000000003</v>
      </c>
      <c r="D7617" s="31">
        <v>380.80070000000001</v>
      </c>
      <c r="E7617" s="31">
        <v>556.85829999999999</v>
      </c>
      <c r="F7617" s="31">
        <v>101.11360000000001</v>
      </c>
      <c r="G7617" s="31">
        <v>339.00749999999999</v>
      </c>
      <c r="H7617" s="31">
        <v>7.3394899999999996</v>
      </c>
      <c r="I7617" s="31">
        <v>2814.1260000000002</v>
      </c>
      <c r="J7617" s="31">
        <v>4774.7479999999996</v>
      </c>
      <c r="K7617" s="31">
        <v>3184.4740000000002</v>
      </c>
      <c r="L7617" s="31">
        <v>250.1</v>
      </c>
      <c r="M7617" s="31">
        <v>230.73</v>
      </c>
      <c r="N7617" s="31">
        <v>221.15530000000001</v>
      </c>
      <c r="O7617" s="31">
        <v>70.553700000000006</v>
      </c>
      <c r="P7617" s="31">
        <v>89.407799999999995</v>
      </c>
      <c r="Q7617" s="31">
        <v>2742.9324999999999</v>
      </c>
      <c r="R7617" s="31">
        <v>97.667000000000002</v>
      </c>
      <c r="S7617" s="31">
        <v>120.84569999999999</v>
      </c>
    </row>
    <row r="7618" spans="1:19" x14ac:dyDescent="0.35">
      <c r="A7618" s="2">
        <v>43532</v>
      </c>
      <c r="B7618" s="31">
        <v>377.09429999999998</v>
      </c>
      <c r="C7618" s="31">
        <v>896.60799999999995</v>
      </c>
      <c r="D7618" s="31">
        <v>373.21069999999997</v>
      </c>
      <c r="E7618" s="31">
        <v>554.34410000000003</v>
      </c>
      <c r="F7618" s="31">
        <v>102.1503</v>
      </c>
      <c r="G7618" s="31">
        <v>336.47199999999998</v>
      </c>
      <c r="H7618" s="31">
        <v>7.3933080000000002</v>
      </c>
      <c r="I7618" s="31">
        <v>2817.0770000000002</v>
      </c>
      <c r="J7618" s="31">
        <v>4782.0550000000003</v>
      </c>
      <c r="K7618" s="31">
        <v>3198.0740000000001</v>
      </c>
      <c r="L7618" s="31">
        <v>249.83</v>
      </c>
      <c r="M7618" s="31">
        <v>231.05</v>
      </c>
      <c r="N7618" s="31">
        <v>221.1317</v>
      </c>
      <c r="O7618" s="31">
        <v>70.8018</v>
      </c>
      <c r="P7618" s="31">
        <v>89.424800000000005</v>
      </c>
      <c r="Q7618" s="31">
        <v>2707.5259999999998</v>
      </c>
      <c r="R7618" s="31">
        <v>97.305999999999997</v>
      </c>
      <c r="S7618" s="31">
        <v>118.1323</v>
      </c>
    </row>
    <row r="7619" spans="1:19" x14ac:dyDescent="0.35">
      <c r="A7619" s="2">
        <v>43535</v>
      </c>
      <c r="B7619" s="31">
        <v>381.8691</v>
      </c>
      <c r="C7619" s="31">
        <v>907.80799999999999</v>
      </c>
      <c r="D7619" s="31">
        <v>378.60700000000003</v>
      </c>
      <c r="E7619" s="31">
        <v>555.47119999999995</v>
      </c>
      <c r="F7619" s="31">
        <v>101.50069999999999</v>
      </c>
      <c r="G7619" s="31">
        <v>334.31209999999999</v>
      </c>
      <c r="H7619" s="31">
        <v>7.4067629999999998</v>
      </c>
      <c r="I7619" s="31">
        <v>2816.846</v>
      </c>
      <c r="J7619" s="31">
        <v>4780.5330000000004</v>
      </c>
      <c r="K7619" s="31">
        <v>3197.9769999999999</v>
      </c>
      <c r="L7619" s="31">
        <v>253.19</v>
      </c>
      <c r="M7619" s="31">
        <v>234.49</v>
      </c>
      <c r="N7619" s="31">
        <v>225.4742</v>
      </c>
      <c r="O7619" s="31">
        <v>70.744900000000001</v>
      </c>
      <c r="P7619" s="31">
        <v>89.334199999999996</v>
      </c>
      <c r="Q7619" s="31">
        <v>2736.0707000000002</v>
      </c>
      <c r="R7619" s="31">
        <v>97.215000000000003</v>
      </c>
      <c r="S7619" s="31">
        <v>119.0509</v>
      </c>
    </row>
    <row r="7620" spans="1:19" x14ac:dyDescent="0.35">
      <c r="A7620" s="2">
        <v>43536</v>
      </c>
      <c r="B7620" s="31">
        <v>382.42020000000002</v>
      </c>
      <c r="C7620" s="31">
        <v>903.20600000000002</v>
      </c>
      <c r="D7620" s="31">
        <v>377.30380000000002</v>
      </c>
      <c r="E7620" s="31">
        <v>561.08100000000002</v>
      </c>
      <c r="F7620" s="31">
        <v>102.0446</v>
      </c>
      <c r="G7620" s="31">
        <v>336.94150000000002</v>
      </c>
      <c r="H7620" s="31">
        <v>7.4572180000000001</v>
      </c>
      <c r="I7620" s="31">
        <v>2817.0650000000001</v>
      </c>
      <c r="J7620" s="31">
        <v>4785.1000000000004</v>
      </c>
      <c r="K7620" s="31">
        <v>3194.2860000000001</v>
      </c>
      <c r="L7620" s="31">
        <v>253.94</v>
      </c>
      <c r="M7620" s="31">
        <v>234.54</v>
      </c>
      <c r="N7620" s="31">
        <v>226.79</v>
      </c>
      <c r="O7620" s="31">
        <v>70.634399999999999</v>
      </c>
      <c r="P7620" s="31">
        <v>89.727999999999994</v>
      </c>
      <c r="Q7620" s="31">
        <v>2763.2102</v>
      </c>
      <c r="R7620" s="31">
        <v>96.935000000000002</v>
      </c>
      <c r="S7620" s="31">
        <v>121.0252</v>
      </c>
    </row>
    <row r="7621" spans="1:19" x14ac:dyDescent="0.35">
      <c r="A7621" s="2">
        <v>43537</v>
      </c>
      <c r="B7621" s="31">
        <v>387.47340000000003</v>
      </c>
      <c r="C7621" s="31">
        <v>922.072</v>
      </c>
      <c r="D7621" s="31">
        <v>378.57600000000002</v>
      </c>
      <c r="E7621" s="31">
        <v>561.22839999999997</v>
      </c>
      <c r="F7621" s="31">
        <v>102.9278</v>
      </c>
      <c r="G7621" s="31">
        <v>338.44400000000002</v>
      </c>
      <c r="H7621" s="31">
        <v>7.4538539999999998</v>
      </c>
      <c r="I7621" s="31">
        <v>2819.4180000000001</v>
      </c>
      <c r="J7621" s="31">
        <v>4785.7089999999998</v>
      </c>
      <c r="K7621" s="31">
        <v>3195.6460000000002</v>
      </c>
      <c r="L7621" s="31">
        <v>255.96</v>
      </c>
      <c r="M7621" s="31">
        <v>235.97</v>
      </c>
      <c r="N7621" s="31">
        <v>228.7415</v>
      </c>
      <c r="O7621" s="31">
        <v>70.724000000000004</v>
      </c>
      <c r="P7621" s="31">
        <v>89.998999999999995</v>
      </c>
      <c r="Q7621" s="31">
        <v>2760.4834000000001</v>
      </c>
      <c r="R7621" s="31">
        <v>96.55</v>
      </c>
      <c r="S7621" s="31">
        <v>120.4551</v>
      </c>
    </row>
    <row r="7622" spans="1:19" x14ac:dyDescent="0.35">
      <c r="A7622" s="2">
        <v>43538</v>
      </c>
      <c r="B7622" s="31">
        <v>385.57799999999997</v>
      </c>
      <c r="C7622" s="31">
        <v>918.03200000000004</v>
      </c>
      <c r="D7622" s="31">
        <v>379.19639999999998</v>
      </c>
      <c r="E7622" s="31">
        <v>555.0711</v>
      </c>
      <c r="F7622" s="31">
        <v>101.8014</v>
      </c>
      <c r="G7622" s="31">
        <v>337.50490000000002</v>
      </c>
      <c r="H7622" s="31">
        <v>7.4471270000000001</v>
      </c>
      <c r="I7622" s="31">
        <v>2819.3710000000001</v>
      </c>
      <c r="J7622" s="31">
        <v>4782.6639999999998</v>
      </c>
      <c r="K7622" s="31">
        <v>3193.7020000000002</v>
      </c>
      <c r="L7622" s="31">
        <v>255.3</v>
      </c>
      <c r="M7622" s="31">
        <v>234.34</v>
      </c>
      <c r="N7622" s="31">
        <v>227.8245</v>
      </c>
      <c r="O7622" s="31">
        <v>70.405500000000004</v>
      </c>
      <c r="P7622" s="31">
        <v>89.9375</v>
      </c>
      <c r="Q7622" s="31">
        <v>2754.5753</v>
      </c>
      <c r="R7622" s="31">
        <v>96.784999999999997</v>
      </c>
      <c r="S7622" s="31">
        <v>121.0252</v>
      </c>
    </row>
    <row r="7623" spans="1:19" x14ac:dyDescent="0.35">
      <c r="A7623" s="2">
        <v>43539</v>
      </c>
      <c r="B7623" s="31">
        <v>385.06110000000001</v>
      </c>
      <c r="C7623" s="31">
        <v>920.37599999999998</v>
      </c>
      <c r="D7623" s="31">
        <v>376.87</v>
      </c>
      <c r="E7623" s="31">
        <v>557.58609999999999</v>
      </c>
      <c r="F7623" s="31">
        <v>102.38809999999999</v>
      </c>
      <c r="G7623" s="31">
        <v>341.54289999999997</v>
      </c>
      <c r="H7623" s="31">
        <v>7.389945</v>
      </c>
      <c r="I7623" s="31">
        <v>2819.1869999999999</v>
      </c>
      <c r="J7623" s="31">
        <v>4791.7979999999998</v>
      </c>
      <c r="K7623" s="31">
        <v>3191.4679999999998</v>
      </c>
      <c r="L7623" s="31">
        <v>256.89</v>
      </c>
      <c r="M7623" s="31">
        <v>235.49</v>
      </c>
      <c r="N7623" s="31">
        <v>230.20699999999999</v>
      </c>
      <c r="O7623" s="31">
        <v>70.490899999999996</v>
      </c>
      <c r="P7623" s="31">
        <v>90.101399999999998</v>
      </c>
      <c r="Q7623" s="31">
        <v>2778.3544000000002</v>
      </c>
      <c r="R7623" s="31">
        <v>96.594999999999999</v>
      </c>
      <c r="S7623" s="31">
        <v>121.7009</v>
      </c>
    </row>
    <row r="7624" spans="1:19" x14ac:dyDescent="0.35">
      <c r="A7624" s="2">
        <v>43542</v>
      </c>
      <c r="B7624" s="31">
        <v>386.89909999999998</v>
      </c>
      <c r="C7624" s="31">
        <v>930.8</v>
      </c>
      <c r="D7624" s="31">
        <v>376.24959999999999</v>
      </c>
      <c r="E7624" s="31">
        <v>557.10910000000001</v>
      </c>
      <c r="F7624" s="31">
        <v>102.2942</v>
      </c>
      <c r="G7624" s="31">
        <v>340.22820000000002</v>
      </c>
      <c r="H7624" s="31">
        <v>7.3865809999999996</v>
      </c>
      <c r="I7624" s="31">
        <v>2818.5410000000002</v>
      </c>
      <c r="J7624" s="31">
        <v>4787.5360000000001</v>
      </c>
      <c r="K7624" s="31">
        <v>3191.37</v>
      </c>
      <c r="L7624" s="31">
        <v>257.86</v>
      </c>
      <c r="M7624" s="31">
        <v>237</v>
      </c>
      <c r="N7624" s="31">
        <v>230.75569999999999</v>
      </c>
      <c r="O7624" s="31">
        <v>70.585700000000003</v>
      </c>
      <c r="P7624" s="31">
        <v>90.1858</v>
      </c>
      <c r="Q7624" s="31">
        <v>2809.2741999999998</v>
      </c>
      <c r="R7624" s="31">
        <v>96.524000000000001</v>
      </c>
      <c r="S7624" s="31">
        <v>123.1896</v>
      </c>
    </row>
    <row r="7625" spans="1:19" x14ac:dyDescent="0.35">
      <c r="A7625" s="2">
        <v>43543</v>
      </c>
      <c r="B7625" s="31">
        <v>387.24369999999999</v>
      </c>
      <c r="C7625" s="31">
        <v>934.93899999999996</v>
      </c>
      <c r="D7625" s="31">
        <v>378.57600000000002</v>
      </c>
      <c r="E7625" s="31">
        <v>560.05769999999995</v>
      </c>
      <c r="F7625" s="31">
        <v>102.6853</v>
      </c>
      <c r="G7625" s="31">
        <v>339.57080000000002</v>
      </c>
      <c r="H7625" s="31">
        <v>7.4067629999999998</v>
      </c>
      <c r="I7625" s="31">
        <v>2818.0340000000001</v>
      </c>
      <c r="J7625" s="31">
        <v>4782.0550000000003</v>
      </c>
      <c r="K7625" s="31">
        <v>3188.0650000000001</v>
      </c>
      <c r="L7625" s="31">
        <v>257.5</v>
      </c>
      <c r="M7625" s="31">
        <v>235.31</v>
      </c>
      <c r="N7625" s="31">
        <v>231.24940000000001</v>
      </c>
      <c r="O7625" s="31">
        <v>70.587800000000001</v>
      </c>
      <c r="P7625" s="31">
        <v>90.249899999999997</v>
      </c>
      <c r="Q7625" s="31">
        <v>2813.6073000000001</v>
      </c>
      <c r="R7625" s="31">
        <v>96.382999999999996</v>
      </c>
      <c r="S7625" s="31">
        <v>123.4324</v>
      </c>
    </row>
    <row r="7626" spans="1:19" x14ac:dyDescent="0.35">
      <c r="A7626" s="2">
        <v>43544</v>
      </c>
      <c r="B7626" s="31">
        <v>392.1259</v>
      </c>
      <c r="C7626" s="31">
        <v>946.26099999999997</v>
      </c>
      <c r="D7626" s="31">
        <v>384.62450000000001</v>
      </c>
      <c r="E7626" s="31">
        <v>560.23109999999997</v>
      </c>
      <c r="F7626" s="31">
        <v>102.30200000000001</v>
      </c>
      <c r="G7626" s="31">
        <v>340.32209999999998</v>
      </c>
      <c r="H7626" s="31">
        <v>7.2083069999999996</v>
      </c>
      <c r="I7626" s="31">
        <v>2817.8960000000002</v>
      </c>
      <c r="J7626" s="31">
        <v>4797.8869999999997</v>
      </c>
      <c r="K7626" s="31">
        <v>3188.0680000000002</v>
      </c>
      <c r="L7626" s="31">
        <v>256.64</v>
      </c>
      <c r="M7626" s="31">
        <v>233.51</v>
      </c>
      <c r="N7626" s="31">
        <v>232.28399999999999</v>
      </c>
      <c r="O7626" s="31">
        <v>70.550299999999993</v>
      </c>
      <c r="P7626" s="31">
        <v>90.286199999999994</v>
      </c>
      <c r="Q7626" s="31">
        <v>2806.9756000000002</v>
      </c>
      <c r="R7626" s="31">
        <v>95.760999999999996</v>
      </c>
      <c r="S7626" s="31">
        <v>122.7884</v>
      </c>
    </row>
    <row r="7627" spans="1:19" x14ac:dyDescent="0.35">
      <c r="A7627" s="2">
        <v>43545</v>
      </c>
      <c r="B7627" s="31">
        <v>388.67959999999999</v>
      </c>
      <c r="C7627" s="31">
        <v>944.66499999999996</v>
      </c>
      <c r="D7627" s="31">
        <v>379.66160000000002</v>
      </c>
      <c r="E7627" s="31">
        <v>556.97900000000004</v>
      </c>
      <c r="F7627" s="31">
        <v>102.7557</v>
      </c>
      <c r="G7627" s="31">
        <v>342.01240000000001</v>
      </c>
      <c r="H7627" s="31">
        <v>7.1713069999999997</v>
      </c>
      <c r="I7627" s="31">
        <v>2817.8960000000002</v>
      </c>
      <c r="J7627" s="31">
        <v>4810.3710000000001</v>
      </c>
      <c r="K7627" s="31">
        <v>3202.35</v>
      </c>
      <c r="L7627" s="31">
        <v>259.86</v>
      </c>
      <c r="M7627" s="31">
        <v>236.8</v>
      </c>
      <c r="N7627" s="31">
        <v>236.20259999999999</v>
      </c>
      <c r="O7627" s="31">
        <v>70.917500000000004</v>
      </c>
      <c r="P7627" s="31">
        <v>90.330799999999996</v>
      </c>
      <c r="Q7627" s="31">
        <v>2810.0916999999999</v>
      </c>
      <c r="R7627" s="31">
        <v>96.495000000000005</v>
      </c>
      <c r="S7627" s="31">
        <v>122.081</v>
      </c>
    </row>
    <row r="7628" spans="1:19" x14ac:dyDescent="0.35">
      <c r="A7628" s="2">
        <v>43546</v>
      </c>
      <c r="B7628" s="31">
        <v>383.39530000000002</v>
      </c>
      <c r="C7628" s="31">
        <v>942.67</v>
      </c>
      <c r="D7628" s="31">
        <v>371.4418</v>
      </c>
      <c r="E7628" s="31">
        <v>547.39610000000005</v>
      </c>
      <c r="F7628" s="31">
        <v>103.1546</v>
      </c>
      <c r="G7628" s="31">
        <v>339.4769</v>
      </c>
      <c r="H7628" s="31">
        <v>7.2621260000000003</v>
      </c>
      <c r="I7628" s="31">
        <v>2822.1390000000001</v>
      </c>
      <c r="J7628" s="31">
        <v>4829.8559999999998</v>
      </c>
      <c r="K7628" s="31">
        <v>3216.732</v>
      </c>
      <c r="L7628" s="31">
        <v>255.16</v>
      </c>
      <c r="M7628" s="31">
        <v>228.12</v>
      </c>
      <c r="N7628" s="31">
        <v>231.00649999999999</v>
      </c>
      <c r="O7628" s="31">
        <v>71.607200000000006</v>
      </c>
      <c r="P7628" s="31">
        <v>89.707700000000003</v>
      </c>
      <c r="Q7628" s="31">
        <v>2783.5574000000001</v>
      </c>
      <c r="R7628" s="31">
        <v>96.650999999999996</v>
      </c>
      <c r="S7628" s="31">
        <v>121.5848</v>
      </c>
    </row>
    <row r="7629" spans="1:19" x14ac:dyDescent="0.35">
      <c r="A7629" s="2">
        <v>43549</v>
      </c>
      <c r="B7629" s="31">
        <v>383.73989999999998</v>
      </c>
      <c r="C7629" s="31">
        <v>942.27099999999996</v>
      </c>
      <c r="D7629" s="31">
        <v>377.18009999999998</v>
      </c>
      <c r="E7629" s="31">
        <v>549.65089999999998</v>
      </c>
      <c r="F7629" s="31">
        <v>103.9603</v>
      </c>
      <c r="G7629" s="31">
        <v>340.50990000000002</v>
      </c>
      <c r="H7629" s="31">
        <v>7.4538539999999998</v>
      </c>
      <c r="I7629" s="31">
        <v>2824.8139999999999</v>
      </c>
      <c r="J7629" s="31">
        <v>4841.1210000000001</v>
      </c>
      <c r="K7629" s="31">
        <v>3216.5369999999998</v>
      </c>
      <c r="L7629" s="31">
        <v>254.82</v>
      </c>
      <c r="M7629" s="31">
        <v>229.41</v>
      </c>
      <c r="N7629" s="31">
        <v>230.58320000000001</v>
      </c>
      <c r="O7629" s="31">
        <v>71.388499999999993</v>
      </c>
      <c r="P7629" s="31">
        <v>90.014200000000002</v>
      </c>
      <c r="Q7629" s="31">
        <v>2751.8528999999999</v>
      </c>
      <c r="R7629" s="31">
        <v>96.566000000000003</v>
      </c>
      <c r="S7629" s="31">
        <v>118.6698</v>
      </c>
    </row>
    <row r="7630" spans="1:19" x14ac:dyDescent="0.35">
      <c r="A7630" s="2">
        <v>43550</v>
      </c>
      <c r="B7630" s="31">
        <v>387.30099999999999</v>
      </c>
      <c r="C7630" s="31">
        <v>950.6</v>
      </c>
      <c r="D7630" s="31">
        <v>378.57589999999999</v>
      </c>
      <c r="E7630" s="31">
        <v>549.26059999999995</v>
      </c>
      <c r="F7630" s="31">
        <v>103.36579999999999</v>
      </c>
      <c r="G7630" s="31">
        <v>338.35</v>
      </c>
      <c r="H7630" s="31">
        <v>7.5244910000000003</v>
      </c>
      <c r="I7630" s="31">
        <v>2822.5079999999998</v>
      </c>
      <c r="J7630" s="31">
        <v>4843.2520000000004</v>
      </c>
      <c r="K7630" s="31">
        <v>3219.7420000000002</v>
      </c>
      <c r="L7630" s="31">
        <v>256.27</v>
      </c>
      <c r="M7630" s="31">
        <v>231.26</v>
      </c>
      <c r="N7630" s="31">
        <v>231.25729999999999</v>
      </c>
      <c r="O7630" s="31">
        <v>71.127099999999999</v>
      </c>
      <c r="P7630" s="31">
        <v>89.676199999999994</v>
      </c>
      <c r="Q7630" s="31">
        <v>2758.8542000000002</v>
      </c>
      <c r="R7630" s="31">
        <v>96.736000000000004</v>
      </c>
      <c r="S7630" s="31">
        <v>118.6023</v>
      </c>
    </row>
    <row r="7631" spans="1:19" x14ac:dyDescent="0.35">
      <c r="A7631" s="2">
        <v>43551</v>
      </c>
      <c r="B7631" s="31">
        <v>386.2097</v>
      </c>
      <c r="C7631" s="31">
        <v>934.29100000000005</v>
      </c>
      <c r="D7631" s="31">
        <v>378.26569999999998</v>
      </c>
      <c r="E7631" s="31">
        <v>549.47739999999999</v>
      </c>
      <c r="F7631" s="31">
        <v>103.0138</v>
      </c>
      <c r="G7631" s="31">
        <v>333.37290000000002</v>
      </c>
      <c r="H7631" s="31">
        <v>7.5614910000000002</v>
      </c>
      <c r="I7631" s="31">
        <v>2822.7840000000001</v>
      </c>
      <c r="J7631" s="31">
        <v>4856.6490000000003</v>
      </c>
      <c r="K7631" s="31">
        <v>3229.848</v>
      </c>
      <c r="L7631" s="31">
        <v>255.14</v>
      </c>
      <c r="M7631" s="31">
        <v>230.42</v>
      </c>
      <c r="N7631" s="31">
        <v>229.93270000000001</v>
      </c>
      <c r="O7631" s="31">
        <v>71.197100000000006</v>
      </c>
      <c r="P7631" s="31">
        <v>89.439300000000003</v>
      </c>
      <c r="Q7631" s="31">
        <v>2742.4841999999999</v>
      </c>
      <c r="R7631" s="31">
        <v>96.774000000000001</v>
      </c>
      <c r="S7631" s="31">
        <v>119.0917</v>
      </c>
    </row>
    <row r="7632" spans="1:19" x14ac:dyDescent="0.35">
      <c r="A7632" s="2">
        <v>43552</v>
      </c>
      <c r="B7632" s="31">
        <v>385.40559999999999</v>
      </c>
      <c r="C7632" s="31">
        <v>929.60299999999995</v>
      </c>
      <c r="D7632" s="31">
        <v>373.14769999999999</v>
      </c>
      <c r="E7632" s="31">
        <v>551.81889999999999</v>
      </c>
      <c r="F7632" s="31">
        <v>101.3242</v>
      </c>
      <c r="G7632" s="31">
        <v>334.12419999999997</v>
      </c>
      <c r="H7632" s="31">
        <v>7.5917640000000004</v>
      </c>
      <c r="I7632" s="31">
        <v>2826.9349999999999</v>
      </c>
      <c r="J7632" s="31">
        <v>4851.473</v>
      </c>
      <c r="K7632" s="31">
        <v>3232.6640000000002</v>
      </c>
      <c r="L7632" s="31">
        <v>256.08999999999997</v>
      </c>
      <c r="M7632" s="31">
        <v>232.52</v>
      </c>
      <c r="N7632" s="31">
        <v>230.48140000000001</v>
      </c>
      <c r="O7632" s="31">
        <v>71.059899999999999</v>
      </c>
      <c r="P7632" s="31">
        <v>89.276799999999994</v>
      </c>
      <c r="Q7632" s="31">
        <v>2746.4724999999999</v>
      </c>
      <c r="R7632" s="31">
        <v>97.201999999999998</v>
      </c>
      <c r="S7632" s="31">
        <v>119.3026</v>
      </c>
    </row>
    <row r="7633" spans="1:19" x14ac:dyDescent="0.35">
      <c r="A7633" s="2">
        <v>43553</v>
      </c>
      <c r="B7633" s="31">
        <v>388.1626</v>
      </c>
      <c r="C7633" s="31">
        <v>938.87900000000002</v>
      </c>
      <c r="D7633" s="31">
        <v>376.71480000000003</v>
      </c>
      <c r="E7633" s="31">
        <v>562.52919999999995</v>
      </c>
      <c r="F7633" s="31">
        <v>101.5745</v>
      </c>
      <c r="G7633" s="31">
        <v>332.15210000000002</v>
      </c>
      <c r="H7633" s="31">
        <v>7.6691279999999997</v>
      </c>
      <c r="I7633" s="31">
        <v>2827.12</v>
      </c>
      <c r="J7633" s="31">
        <v>4837.7719999999999</v>
      </c>
      <c r="K7633" s="31">
        <v>3228.875</v>
      </c>
      <c r="L7633" s="31">
        <v>257.61</v>
      </c>
      <c r="M7633" s="31">
        <v>233.06</v>
      </c>
      <c r="N7633" s="31">
        <v>232.0018</v>
      </c>
      <c r="O7633" s="31">
        <v>70.970500000000001</v>
      </c>
      <c r="P7633" s="31">
        <v>89.217299999999994</v>
      </c>
      <c r="Q7633" s="31">
        <v>2780.2485000000001</v>
      </c>
      <c r="R7633" s="31">
        <v>97.284000000000006</v>
      </c>
      <c r="S7633" s="31">
        <v>119.9353</v>
      </c>
    </row>
    <row r="7634" spans="1:19" x14ac:dyDescent="0.35">
      <c r="A7634" s="2">
        <v>43556</v>
      </c>
      <c r="B7634" s="31">
        <v>396.37619999999998</v>
      </c>
      <c r="C7634" s="31">
        <v>947.05899999999997</v>
      </c>
      <c r="D7634" s="31">
        <v>377.64530000000002</v>
      </c>
      <c r="E7634" s="31">
        <v>561.01149999999996</v>
      </c>
      <c r="F7634" s="31">
        <v>101.2381</v>
      </c>
      <c r="G7634" s="31">
        <v>336.37799999999999</v>
      </c>
      <c r="H7634" s="31">
        <v>7.8272199999999996</v>
      </c>
      <c r="I7634" s="31">
        <v>2825.09</v>
      </c>
      <c r="J7634" s="31">
        <v>4823.1580000000004</v>
      </c>
      <c r="K7634" s="31">
        <v>3225.67</v>
      </c>
      <c r="L7634" s="31">
        <v>260.58999999999997</v>
      </c>
      <c r="M7634" s="31">
        <v>235.44</v>
      </c>
      <c r="N7634" s="31">
        <v>235.07409999999999</v>
      </c>
      <c r="O7634" s="31">
        <v>70.636200000000002</v>
      </c>
      <c r="P7634" s="31">
        <v>89.150300000000001</v>
      </c>
      <c r="Q7634" s="31">
        <v>2811.2</v>
      </c>
      <c r="R7634" s="31">
        <v>97.231999999999999</v>
      </c>
      <c r="S7634" s="31">
        <v>121.98090000000001</v>
      </c>
    </row>
    <row r="7635" spans="1:19" x14ac:dyDescent="0.35">
      <c r="A7635" s="2">
        <v>43557</v>
      </c>
      <c r="B7635" s="31">
        <v>398.44400000000002</v>
      </c>
      <c r="C7635" s="31">
        <v>961.82100000000003</v>
      </c>
      <c r="D7635" s="31">
        <v>381.83269999999999</v>
      </c>
      <c r="E7635" s="31">
        <v>556.93550000000005</v>
      </c>
      <c r="F7635" s="31">
        <v>101.33199999999999</v>
      </c>
      <c r="G7635" s="31">
        <v>338.06830000000002</v>
      </c>
      <c r="H7635" s="31">
        <v>7.924766</v>
      </c>
      <c r="I7635" s="31">
        <v>2822.2310000000002</v>
      </c>
      <c r="J7635" s="31">
        <v>4822.549</v>
      </c>
      <c r="K7635" s="31">
        <v>3224.6010000000001</v>
      </c>
      <c r="L7635" s="31">
        <v>260.27</v>
      </c>
      <c r="M7635" s="31">
        <v>234.66</v>
      </c>
      <c r="N7635" s="31">
        <v>235.72460000000001</v>
      </c>
      <c r="O7635" s="31">
        <v>70.558300000000003</v>
      </c>
      <c r="P7635" s="31">
        <v>88.900499999999994</v>
      </c>
      <c r="Q7635" s="31">
        <v>2813.7802999999999</v>
      </c>
      <c r="R7635" s="31">
        <v>97.361000000000004</v>
      </c>
      <c r="S7635" s="31">
        <v>122.26560000000001</v>
      </c>
    </row>
    <row r="7636" spans="1:19" x14ac:dyDescent="0.35">
      <c r="A7636" s="2">
        <v>43558</v>
      </c>
      <c r="B7636" s="31">
        <v>398.0994</v>
      </c>
      <c r="C7636" s="31">
        <v>973.14300000000003</v>
      </c>
      <c r="D7636" s="31">
        <v>380.28179999999998</v>
      </c>
      <c r="E7636" s="31">
        <v>562.87599999999998</v>
      </c>
      <c r="F7636" s="31">
        <v>101.3242</v>
      </c>
      <c r="G7636" s="31">
        <v>337.59879999999998</v>
      </c>
      <c r="H7636" s="31">
        <v>7.9920390000000001</v>
      </c>
      <c r="I7636" s="31">
        <v>2820.7550000000001</v>
      </c>
      <c r="J7636" s="31">
        <v>4811.893</v>
      </c>
      <c r="K7636" s="31">
        <v>3213.4259999999999</v>
      </c>
      <c r="L7636" s="31">
        <v>261.43</v>
      </c>
      <c r="M7636" s="31">
        <v>236.55</v>
      </c>
      <c r="N7636" s="31">
        <v>237.6996</v>
      </c>
      <c r="O7636" s="31">
        <v>70.441000000000003</v>
      </c>
      <c r="P7636" s="31">
        <v>89.201400000000007</v>
      </c>
      <c r="Q7636" s="31">
        <v>2836.7873</v>
      </c>
      <c r="R7636" s="31">
        <v>97.090999999999994</v>
      </c>
      <c r="S7636" s="31">
        <v>123.4466</v>
      </c>
    </row>
    <row r="7637" spans="1:19" x14ac:dyDescent="0.35">
      <c r="A7637" s="2">
        <v>43559</v>
      </c>
      <c r="B7637" s="31">
        <v>398.61630000000002</v>
      </c>
      <c r="C7637" s="31">
        <v>967.50699999999995</v>
      </c>
      <c r="D7637" s="31">
        <v>383.07339999999999</v>
      </c>
      <c r="E7637" s="31">
        <v>559.08190000000002</v>
      </c>
      <c r="F7637" s="31">
        <v>101.246</v>
      </c>
      <c r="G7637" s="31">
        <v>340.50990000000002</v>
      </c>
      <c r="H7637" s="31">
        <v>8.1232209999999991</v>
      </c>
      <c r="I7637" s="31">
        <v>2819.3719999999998</v>
      </c>
      <c r="J7637" s="31">
        <v>4813.415</v>
      </c>
      <c r="K7637" s="31">
        <v>3216.3409999999999</v>
      </c>
      <c r="L7637" s="31">
        <v>261.7</v>
      </c>
      <c r="M7637" s="31">
        <v>237.3</v>
      </c>
      <c r="N7637" s="31">
        <v>237.04910000000001</v>
      </c>
      <c r="O7637" s="31">
        <v>70.373699999999999</v>
      </c>
      <c r="P7637" s="31">
        <v>89.075800000000001</v>
      </c>
      <c r="Q7637" s="31">
        <v>2839.0814999999998</v>
      </c>
      <c r="R7637" s="31">
        <v>97.308000000000007</v>
      </c>
      <c r="S7637" s="31">
        <v>123.4572</v>
      </c>
    </row>
    <row r="7638" spans="1:19" x14ac:dyDescent="0.35">
      <c r="A7638" s="2">
        <v>43560</v>
      </c>
      <c r="B7638" s="31">
        <v>404.0154</v>
      </c>
      <c r="C7638" s="31">
        <v>981.87099999999998</v>
      </c>
      <c r="D7638" s="31">
        <v>384.3141</v>
      </c>
      <c r="E7638" s="31">
        <v>554.55060000000003</v>
      </c>
      <c r="F7638" s="31">
        <v>101.3477</v>
      </c>
      <c r="G7638" s="31">
        <v>337.6927</v>
      </c>
      <c r="H7638" s="31">
        <v>8.1164939999999994</v>
      </c>
      <c r="I7638" s="31">
        <v>2817.8960000000002</v>
      </c>
      <c r="J7638" s="31">
        <v>4814.0240000000003</v>
      </c>
      <c r="K7638" s="31">
        <v>3211.6779999999999</v>
      </c>
      <c r="L7638" s="31">
        <v>262.89999999999998</v>
      </c>
      <c r="M7638" s="31">
        <v>239.44</v>
      </c>
      <c r="N7638" s="31">
        <v>238.38929999999999</v>
      </c>
      <c r="O7638" s="31">
        <v>70.256299999999996</v>
      </c>
      <c r="P7638" s="31">
        <v>89.120199999999997</v>
      </c>
      <c r="Q7638" s="31">
        <v>2850.5001999999999</v>
      </c>
      <c r="R7638" s="31">
        <v>97.394999999999996</v>
      </c>
      <c r="S7638" s="31">
        <v>123.4572</v>
      </c>
    </row>
    <row r="7639" spans="1:19" x14ac:dyDescent="0.35">
      <c r="A7639" s="2">
        <v>43563</v>
      </c>
      <c r="B7639" s="31">
        <v>408.2937</v>
      </c>
      <c r="C7639" s="31">
        <v>991.24699999999996</v>
      </c>
      <c r="D7639" s="31">
        <v>389.27339999999998</v>
      </c>
      <c r="E7639" s="31">
        <v>560.85419999999999</v>
      </c>
      <c r="F7639" s="31">
        <v>101.84050000000001</v>
      </c>
      <c r="G7639" s="31">
        <v>337.59910000000002</v>
      </c>
      <c r="H7639" s="31">
        <v>8.1635969999999993</v>
      </c>
      <c r="I7639" s="31">
        <v>2820.248</v>
      </c>
      <c r="J7639" s="31">
        <v>4813.1109999999999</v>
      </c>
      <c r="K7639" s="31">
        <v>3213.33</v>
      </c>
      <c r="L7639" s="31">
        <v>263.11</v>
      </c>
      <c r="M7639" s="31">
        <v>239.11</v>
      </c>
      <c r="N7639" s="31">
        <v>238.99270000000001</v>
      </c>
      <c r="O7639" s="31">
        <v>70.456400000000002</v>
      </c>
      <c r="P7639" s="31">
        <v>89.419700000000006</v>
      </c>
      <c r="Q7639" s="31">
        <v>2858.7564000000002</v>
      </c>
      <c r="R7639" s="31">
        <v>97.05</v>
      </c>
      <c r="S7639" s="31">
        <v>124.5855</v>
      </c>
    </row>
    <row r="7640" spans="1:19" x14ac:dyDescent="0.35">
      <c r="A7640" s="2">
        <v>43564</v>
      </c>
      <c r="B7640" s="31">
        <v>405.56420000000003</v>
      </c>
      <c r="C7640" s="31">
        <v>995.67600000000004</v>
      </c>
      <c r="D7640" s="31">
        <v>387.84859999999998</v>
      </c>
      <c r="E7640" s="31">
        <v>561.99850000000004</v>
      </c>
      <c r="F7640" s="31">
        <v>102.3411</v>
      </c>
      <c r="G7640" s="31">
        <v>337.59910000000002</v>
      </c>
      <c r="H7640" s="31">
        <v>8.2040310000000005</v>
      </c>
      <c r="I7640" s="31">
        <v>2819.8789999999999</v>
      </c>
      <c r="J7640" s="31">
        <v>4818.5910000000003</v>
      </c>
      <c r="K7640" s="31">
        <v>3214.788</v>
      </c>
      <c r="L7640" s="31">
        <v>261.68</v>
      </c>
      <c r="M7640" s="31">
        <v>236.21</v>
      </c>
      <c r="N7640" s="31">
        <v>238.0444</v>
      </c>
      <c r="O7640" s="31">
        <v>70.641599999999997</v>
      </c>
      <c r="P7640" s="31">
        <v>89.503100000000003</v>
      </c>
      <c r="Q7640" s="31">
        <v>2871.5536999999999</v>
      </c>
      <c r="R7640" s="31">
        <v>97.006</v>
      </c>
      <c r="S7640" s="31">
        <v>124.7015</v>
      </c>
    </row>
    <row r="7641" spans="1:19" x14ac:dyDescent="0.35">
      <c r="A7641" s="2">
        <v>43565</v>
      </c>
      <c r="B7641" s="31">
        <v>412.09109999999998</v>
      </c>
      <c r="C7641" s="31">
        <v>1027.8140000000001</v>
      </c>
      <c r="D7641" s="31">
        <v>390.69560000000001</v>
      </c>
      <c r="E7641" s="31">
        <v>559.83590000000004</v>
      </c>
      <c r="F7641" s="31">
        <v>102.7792</v>
      </c>
      <c r="G7641" s="31">
        <v>338.86529999999999</v>
      </c>
      <c r="H7641" s="31">
        <v>8.2101100000000002</v>
      </c>
      <c r="I7641" s="31">
        <v>2821.4929999999999</v>
      </c>
      <c r="J7641" s="31">
        <v>4823.4620000000004</v>
      </c>
      <c r="K7641" s="31">
        <v>3220.0360000000001</v>
      </c>
      <c r="L7641" s="31">
        <v>262.76</v>
      </c>
      <c r="M7641" s="31">
        <v>239.4</v>
      </c>
      <c r="N7641" s="31">
        <v>239.54920000000001</v>
      </c>
      <c r="O7641" s="31">
        <v>70.751800000000003</v>
      </c>
      <c r="P7641" s="31">
        <v>89.319699999999997</v>
      </c>
      <c r="Q7641" s="31">
        <v>2878.8557000000001</v>
      </c>
      <c r="R7641" s="31">
        <v>96.945999999999998</v>
      </c>
      <c r="S7641" s="31">
        <v>124.13200000000001</v>
      </c>
    </row>
    <row r="7642" spans="1:19" x14ac:dyDescent="0.35">
      <c r="A7642" s="2">
        <v>43566</v>
      </c>
      <c r="B7642" s="31">
        <v>406.89569999999998</v>
      </c>
      <c r="C7642" s="31">
        <v>1012.853</v>
      </c>
      <c r="D7642" s="31">
        <v>392.42720000000003</v>
      </c>
      <c r="E7642" s="31">
        <v>554.93079999999998</v>
      </c>
      <c r="F7642" s="31">
        <v>101.1678</v>
      </c>
      <c r="G7642" s="31">
        <v>336.4332</v>
      </c>
      <c r="H7642" s="31">
        <v>8.0511169999999996</v>
      </c>
      <c r="I7642" s="31">
        <v>2821.078</v>
      </c>
      <c r="J7642" s="31">
        <v>4816.1549999999997</v>
      </c>
      <c r="K7642" s="31">
        <v>3221.1990000000001</v>
      </c>
      <c r="L7642" s="31">
        <v>262.52</v>
      </c>
      <c r="M7642" s="31">
        <v>238.81</v>
      </c>
      <c r="N7642" s="31">
        <v>238.79679999999999</v>
      </c>
      <c r="O7642" s="31">
        <v>70.393600000000006</v>
      </c>
      <c r="P7642" s="31">
        <v>89.4709</v>
      </c>
      <c r="Q7642" s="31">
        <v>2856.2768999999998</v>
      </c>
      <c r="R7642" s="31">
        <v>97.177000000000007</v>
      </c>
      <c r="S7642" s="31">
        <v>122.41330000000001</v>
      </c>
    </row>
    <row r="7643" spans="1:19" x14ac:dyDescent="0.35">
      <c r="A7643" s="2">
        <v>43567</v>
      </c>
      <c r="B7643" s="31">
        <v>410.71030000000002</v>
      </c>
      <c r="C7643" s="31">
        <v>1017.962</v>
      </c>
      <c r="D7643" s="31">
        <v>392.58170000000001</v>
      </c>
      <c r="E7643" s="31">
        <v>561.51599999999996</v>
      </c>
      <c r="F7643" s="31">
        <v>101.3164</v>
      </c>
      <c r="G7643" s="31">
        <v>336.4332</v>
      </c>
      <c r="H7643" s="31">
        <v>8.1493009999999995</v>
      </c>
      <c r="I7643" s="31">
        <v>2819.4639999999999</v>
      </c>
      <c r="J7643" s="31">
        <v>4797.8879999999999</v>
      </c>
      <c r="K7643" s="31">
        <v>3207.3040000000001</v>
      </c>
      <c r="L7643" s="31">
        <v>264.39999999999998</v>
      </c>
      <c r="M7643" s="31">
        <v>239.91</v>
      </c>
      <c r="N7643" s="31">
        <v>239.89400000000001</v>
      </c>
      <c r="O7643" s="31">
        <v>70.081199999999995</v>
      </c>
      <c r="P7643" s="31">
        <v>89.789400000000001</v>
      </c>
      <c r="Q7643" s="31">
        <v>2860.5369000000001</v>
      </c>
      <c r="R7643" s="31">
        <v>96.971999999999994</v>
      </c>
      <c r="S7643" s="31">
        <v>123.1092</v>
      </c>
    </row>
    <row r="7644" spans="1:19" x14ac:dyDescent="0.35">
      <c r="A7644" s="2">
        <v>43570</v>
      </c>
      <c r="B7644" s="31">
        <v>408.86079999999998</v>
      </c>
      <c r="C7644" s="31">
        <v>1007.2380000000001</v>
      </c>
      <c r="D7644" s="31">
        <v>390.26420000000002</v>
      </c>
      <c r="E7644" s="31">
        <v>560.90949999999998</v>
      </c>
      <c r="F7644" s="31">
        <v>101.01130000000001</v>
      </c>
      <c r="G7644" s="31">
        <v>337.82150000000001</v>
      </c>
      <c r="H7644" s="31">
        <v>8.1120590000000004</v>
      </c>
      <c r="I7644" s="31">
        <v>2816.0509999999999</v>
      </c>
      <c r="J7644" s="31">
        <v>4797.5829999999996</v>
      </c>
      <c r="K7644" s="31">
        <v>3197.2</v>
      </c>
      <c r="L7644" s="31">
        <v>264.13</v>
      </c>
      <c r="M7644" s="31">
        <v>239.08</v>
      </c>
      <c r="N7644" s="31">
        <v>239.75299999999999</v>
      </c>
      <c r="O7644" s="31">
        <v>70.053100000000001</v>
      </c>
      <c r="P7644" s="31">
        <v>89.746499999999997</v>
      </c>
      <c r="Q7644" s="31">
        <v>2852.6513</v>
      </c>
      <c r="R7644" s="31">
        <v>96.941999999999993</v>
      </c>
      <c r="S7644" s="31">
        <v>122.8772</v>
      </c>
    </row>
    <row r="7645" spans="1:19" x14ac:dyDescent="0.35">
      <c r="A7645" s="2">
        <v>43571</v>
      </c>
      <c r="B7645" s="31">
        <v>411.57729999999998</v>
      </c>
      <c r="C7645" s="31">
        <v>1015.838</v>
      </c>
      <c r="D7645" s="31">
        <v>391.96370000000002</v>
      </c>
      <c r="E7645" s="31">
        <v>562.29589999999996</v>
      </c>
      <c r="F7645" s="31">
        <v>99.908299999999997</v>
      </c>
      <c r="G7645" s="31">
        <v>333.8417</v>
      </c>
      <c r="H7645" s="31">
        <v>7.9427760000000003</v>
      </c>
      <c r="I7645" s="31">
        <v>2813.837</v>
      </c>
      <c r="J7645" s="31">
        <v>4788.4489999999996</v>
      </c>
      <c r="K7645" s="31">
        <v>3200.3090000000002</v>
      </c>
      <c r="L7645" s="31">
        <v>264.31</v>
      </c>
      <c r="M7645" s="31">
        <v>239.55</v>
      </c>
      <c r="N7645" s="31">
        <v>240.7483</v>
      </c>
      <c r="O7645" s="31">
        <v>70.093299999999999</v>
      </c>
      <c r="P7645" s="31">
        <v>89.662999999999997</v>
      </c>
      <c r="Q7645" s="31">
        <v>2871.7854000000002</v>
      </c>
      <c r="R7645" s="31">
        <v>97.043000000000006</v>
      </c>
      <c r="S7645" s="31">
        <v>124.6382</v>
      </c>
    </row>
    <row r="7646" spans="1:19" x14ac:dyDescent="0.35">
      <c r="A7646" s="2">
        <v>43572</v>
      </c>
      <c r="B7646" s="31">
        <v>410.88369999999998</v>
      </c>
      <c r="C7646" s="31">
        <v>1017.356</v>
      </c>
      <c r="D7646" s="31">
        <v>393.97219999999999</v>
      </c>
      <c r="E7646" s="31">
        <v>567.71130000000005</v>
      </c>
      <c r="F7646" s="31">
        <v>99.876999999999995</v>
      </c>
      <c r="G7646" s="31">
        <v>330.41719999999998</v>
      </c>
      <c r="H7646" s="31">
        <v>8.1357590000000002</v>
      </c>
      <c r="I7646" s="31">
        <v>2812.1770000000001</v>
      </c>
      <c r="J7646" s="31">
        <v>4785.4049999999997</v>
      </c>
      <c r="K7646" s="31">
        <v>3193.0230000000001</v>
      </c>
      <c r="L7646" s="31">
        <v>263.31</v>
      </c>
      <c r="M7646" s="31">
        <v>237.1</v>
      </c>
      <c r="N7646" s="31">
        <v>241.06960000000001</v>
      </c>
      <c r="O7646" s="31">
        <v>70.044300000000007</v>
      </c>
      <c r="P7646" s="31">
        <v>89.644900000000007</v>
      </c>
      <c r="Q7646" s="31">
        <v>2879.3044</v>
      </c>
      <c r="R7646" s="31">
        <v>97.009</v>
      </c>
      <c r="S7646" s="31">
        <v>125.1549</v>
      </c>
    </row>
    <row r="7647" spans="1:19" x14ac:dyDescent="0.35">
      <c r="A7647" s="2">
        <v>43573</v>
      </c>
      <c r="B7647" s="31">
        <v>412.84879999999998</v>
      </c>
      <c r="C7647" s="31">
        <v>1028.182</v>
      </c>
      <c r="D7647" s="31">
        <v>393.35419999999999</v>
      </c>
      <c r="E7647" s="31">
        <v>560.93119999999999</v>
      </c>
      <c r="F7647" s="31">
        <v>99.814499999999995</v>
      </c>
      <c r="G7647" s="31">
        <v>331.06509999999997</v>
      </c>
      <c r="H7647" s="31">
        <v>8.0308030000000006</v>
      </c>
      <c r="I7647" s="31">
        <v>2812.9140000000002</v>
      </c>
      <c r="J7647" s="31">
        <v>4796.9740000000002</v>
      </c>
      <c r="K7647" s="31">
        <v>3205.7510000000002</v>
      </c>
      <c r="L7647" s="31">
        <v>264.17</v>
      </c>
      <c r="M7647" s="31">
        <v>236.86</v>
      </c>
      <c r="N7647" s="31">
        <v>241.78280000000001</v>
      </c>
      <c r="O7647" s="31">
        <v>70.102500000000006</v>
      </c>
      <c r="P7647" s="31">
        <v>89.169700000000006</v>
      </c>
      <c r="Q7647" s="31">
        <v>2868.9375</v>
      </c>
      <c r="R7647" s="31">
        <v>97.474000000000004</v>
      </c>
      <c r="S7647" s="31">
        <v>124.01609999999999</v>
      </c>
    </row>
    <row r="7648" spans="1:19" x14ac:dyDescent="0.35">
      <c r="A7648" s="2">
        <v>43574</v>
      </c>
      <c r="B7648" s="31">
        <v>412.84879999999998</v>
      </c>
      <c r="C7648" s="31">
        <v>1028.182</v>
      </c>
      <c r="D7648" s="31">
        <v>393.35419999999999</v>
      </c>
      <c r="E7648" s="31">
        <v>560.93119999999999</v>
      </c>
      <c r="F7648" s="31">
        <v>99.814499999999995</v>
      </c>
      <c r="G7648" s="31">
        <v>331.06509999999997</v>
      </c>
      <c r="H7648" s="31">
        <v>8.0308030000000006</v>
      </c>
      <c r="I7648" s="31">
        <v>2812.8220000000001</v>
      </c>
      <c r="J7648" s="31">
        <v>4796.9740000000002</v>
      </c>
      <c r="K7648" s="31">
        <v>3205.7510000000002</v>
      </c>
      <c r="L7648" s="31">
        <v>264.17</v>
      </c>
      <c r="M7648" s="31">
        <v>236.86</v>
      </c>
      <c r="N7648" s="31">
        <v>241.78280000000001</v>
      </c>
      <c r="O7648" s="31">
        <v>70.102500000000006</v>
      </c>
      <c r="P7648" s="31">
        <v>89.169700000000006</v>
      </c>
      <c r="Q7648" s="31">
        <v>2868.7714000000001</v>
      </c>
      <c r="R7648" s="31">
        <v>97.378</v>
      </c>
      <c r="S7648" s="31">
        <v>124.01609999999999</v>
      </c>
    </row>
    <row r="7649" spans="1:19" x14ac:dyDescent="0.35">
      <c r="A7649" s="2">
        <v>43577</v>
      </c>
      <c r="B7649" s="31">
        <v>424.1771</v>
      </c>
      <c r="C7649" s="31">
        <v>1050.44</v>
      </c>
      <c r="D7649" s="31">
        <v>401.54259999999999</v>
      </c>
      <c r="E7649" s="31">
        <v>560.93119999999999</v>
      </c>
      <c r="F7649" s="31">
        <v>99.939599999999999</v>
      </c>
      <c r="G7649" s="31">
        <v>329.76929999999999</v>
      </c>
      <c r="H7649" s="31">
        <v>7.929233</v>
      </c>
      <c r="I7649" s="31">
        <v>2814.2060000000001</v>
      </c>
      <c r="J7649" s="31">
        <v>4792.4070000000002</v>
      </c>
      <c r="K7649" s="31">
        <v>3205.7510000000002</v>
      </c>
      <c r="L7649" s="31">
        <v>264.39999999999998</v>
      </c>
      <c r="M7649" s="31">
        <v>236.12</v>
      </c>
      <c r="N7649" s="31">
        <v>242.4804</v>
      </c>
      <c r="O7649" s="31">
        <v>70.102500000000006</v>
      </c>
      <c r="P7649" s="31">
        <v>89.169700000000006</v>
      </c>
      <c r="Q7649" s="31">
        <v>2859.0515999999998</v>
      </c>
      <c r="R7649" s="31">
        <v>97.287000000000006</v>
      </c>
      <c r="S7649" s="31">
        <v>124.01609999999999</v>
      </c>
    </row>
    <row r="7650" spans="1:19" x14ac:dyDescent="0.35">
      <c r="A7650" s="2">
        <v>43578</v>
      </c>
      <c r="B7650" s="31">
        <v>427.06700000000001</v>
      </c>
      <c r="C7650" s="31">
        <v>1053.222</v>
      </c>
      <c r="D7650" s="31">
        <v>401.38810000000001</v>
      </c>
      <c r="E7650" s="31">
        <v>554.90920000000006</v>
      </c>
      <c r="F7650" s="31">
        <v>99.595399999999998</v>
      </c>
      <c r="G7650" s="31">
        <v>324.12349999999998</v>
      </c>
      <c r="H7650" s="31">
        <v>7.7599499999999999</v>
      </c>
      <c r="I7650" s="31">
        <v>2814.114</v>
      </c>
      <c r="J7650" s="31">
        <v>4797.5829999999996</v>
      </c>
      <c r="K7650" s="31">
        <v>3205.0709999999999</v>
      </c>
      <c r="L7650" s="31">
        <v>266.70999999999998</v>
      </c>
      <c r="M7650" s="31">
        <v>239.99</v>
      </c>
      <c r="N7650" s="31">
        <v>245.71719999999999</v>
      </c>
      <c r="O7650" s="31">
        <v>70.084800000000001</v>
      </c>
      <c r="P7650" s="31">
        <v>88.872100000000003</v>
      </c>
      <c r="Q7650" s="31">
        <v>2860.9430000000002</v>
      </c>
      <c r="R7650" s="31">
        <v>97.635999999999996</v>
      </c>
      <c r="S7650" s="31">
        <v>123.6656</v>
      </c>
    </row>
    <row r="7651" spans="1:19" x14ac:dyDescent="0.35">
      <c r="A7651" s="2">
        <v>43579</v>
      </c>
      <c r="B7651" s="31">
        <v>426.77800000000002</v>
      </c>
      <c r="C7651" s="31">
        <v>1049.479</v>
      </c>
      <c r="D7651" s="31">
        <v>399.07060000000001</v>
      </c>
      <c r="E7651" s="31">
        <v>558.72170000000006</v>
      </c>
      <c r="F7651" s="31">
        <v>100.0804</v>
      </c>
      <c r="G7651" s="31">
        <v>321.62450000000001</v>
      </c>
      <c r="H7651" s="31">
        <v>7.6109809999999998</v>
      </c>
      <c r="I7651" s="31">
        <v>2815.22</v>
      </c>
      <c r="J7651" s="31">
        <v>4811.5879999999997</v>
      </c>
      <c r="K7651" s="31">
        <v>3214.011</v>
      </c>
      <c r="L7651" s="31">
        <v>266.06</v>
      </c>
      <c r="M7651" s="31">
        <v>240.12</v>
      </c>
      <c r="N7651" s="31">
        <v>246.02289999999999</v>
      </c>
      <c r="O7651" s="31">
        <v>70.1541</v>
      </c>
      <c r="P7651" s="31">
        <v>88.827100000000002</v>
      </c>
      <c r="Q7651" s="31">
        <v>2847.1158999999998</v>
      </c>
      <c r="R7651" s="31">
        <v>98.173000000000002</v>
      </c>
      <c r="S7651" s="31">
        <v>122.8648</v>
      </c>
    </row>
    <row r="7652" spans="1:19" x14ac:dyDescent="0.35">
      <c r="A7652" s="2">
        <v>43580</v>
      </c>
      <c r="B7652" s="31">
        <v>425.56420000000003</v>
      </c>
      <c r="C7652" s="31">
        <v>1051.3</v>
      </c>
      <c r="D7652" s="31">
        <v>400.15210000000002</v>
      </c>
      <c r="E7652" s="31">
        <v>551.33500000000004</v>
      </c>
      <c r="F7652" s="31">
        <v>100.1039</v>
      </c>
      <c r="G7652" s="31">
        <v>323.10539999999997</v>
      </c>
      <c r="H7652" s="31">
        <v>7.7362510000000002</v>
      </c>
      <c r="I7652" s="31">
        <v>2815.7739999999999</v>
      </c>
      <c r="J7652" s="31">
        <v>4810.0659999999998</v>
      </c>
      <c r="K7652" s="31">
        <v>3220.2280000000001</v>
      </c>
      <c r="L7652" s="31">
        <v>265.64999999999998</v>
      </c>
      <c r="M7652" s="31">
        <v>238.37</v>
      </c>
      <c r="N7652" s="31">
        <v>244.47890000000001</v>
      </c>
      <c r="O7652" s="31">
        <v>70.290800000000004</v>
      </c>
      <c r="P7652" s="31">
        <v>88.342500000000001</v>
      </c>
      <c r="Q7652" s="31">
        <v>2826.5983000000001</v>
      </c>
      <c r="R7652" s="31">
        <v>98.203000000000003</v>
      </c>
      <c r="S7652" s="31">
        <v>121.1049</v>
      </c>
    </row>
    <row r="7653" spans="1:19" x14ac:dyDescent="0.35">
      <c r="A7653" s="2">
        <v>43581</v>
      </c>
      <c r="B7653" s="31">
        <v>414.00470000000001</v>
      </c>
      <c r="C7653" s="31">
        <v>1035.163</v>
      </c>
      <c r="D7653" s="31">
        <v>385.78370000000001</v>
      </c>
      <c r="E7653" s="31">
        <v>554.476</v>
      </c>
      <c r="F7653" s="31">
        <v>100.81570000000001</v>
      </c>
      <c r="G7653" s="31">
        <v>320.97669999999999</v>
      </c>
      <c r="H7653" s="31">
        <v>7.9055340000000003</v>
      </c>
      <c r="I7653" s="31">
        <v>2816.3270000000002</v>
      </c>
      <c r="J7653" s="31">
        <v>4820.1130000000003</v>
      </c>
      <c r="K7653" s="31">
        <v>3222.9490000000001</v>
      </c>
      <c r="L7653" s="31">
        <v>267.02999999999997</v>
      </c>
      <c r="M7653" s="31">
        <v>240.64</v>
      </c>
      <c r="N7653" s="31">
        <v>245.7877</v>
      </c>
      <c r="O7653" s="31">
        <v>70.221800000000002</v>
      </c>
      <c r="P7653" s="31">
        <v>88.4833</v>
      </c>
      <c r="Q7653" s="31">
        <v>2829.9702000000002</v>
      </c>
      <c r="R7653" s="31">
        <v>98.006</v>
      </c>
      <c r="S7653" s="31">
        <v>121.3717</v>
      </c>
    </row>
    <row r="7654" spans="1:19" x14ac:dyDescent="0.35">
      <c r="A7654" s="2">
        <v>43584</v>
      </c>
      <c r="B7654" s="31">
        <v>413.48450000000003</v>
      </c>
      <c r="C7654" s="31">
        <v>1026.614</v>
      </c>
      <c r="D7654" s="31">
        <v>389.95519999999999</v>
      </c>
      <c r="E7654" s="31">
        <v>554.06439999999998</v>
      </c>
      <c r="F7654" s="31">
        <v>100.24469999999999</v>
      </c>
      <c r="G7654" s="31">
        <v>318.66289999999998</v>
      </c>
      <c r="H7654" s="31">
        <v>8.0680460000000007</v>
      </c>
      <c r="I7654" s="31">
        <v>2816.3270000000002</v>
      </c>
      <c r="J7654" s="31">
        <v>4810.6750000000002</v>
      </c>
      <c r="K7654" s="31">
        <v>3216.4380000000001</v>
      </c>
      <c r="L7654" s="31">
        <v>267.17</v>
      </c>
      <c r="M7654" s="31">
        <v>241.88</v>
      </c>
      <c r="N7654" s="31">
        <v>244.95699999999999</v>
      </c>
      <c r="O7654" s="31">
        <v>70.058199999999999</v>
      </c>
      <c r="P7654" s="31">
        <v>88.495599999999996</v>
      </c>
      <c r="Q7654" s="31">
        <v>2842.2305999999999</v>
      </c>
      <c r="R7654" s="31">
        <v>97.856999999999999</v>
      </c>
      <c r="S7654" s="31">
        <v>122.66459999999999</v>
      </c>
    </row>
    <row r="7655" spans="1:19" x14ac:dyDescent="0.35">
      <c r="A7655" s="2">
        <v>43585</v>
      </c>
      <c r="B7655" s="31">
        <v>416.49</v>
      </c>
      <c r="C7655" s="31">
        <v>1045.5340000000001</v>
      </c>
      <c r="D7655" s="31">
        <v>394.12670000000003</v>
      </c>
      <c r="E7655" s="31">
        <v>555.88400000000001</v>
      </c>
      <c r="F7655" s="31">
        <v>100.5732</v>
      </c>
      <c r="G7655" s="31">
        <v>316.16390000000001</v>
      </c>
      <c r="H7655" s="31">
        <v>7.9867900000000001</v>
      </c>
      <c r="I7655" s="31">
        <v>2816.3270000000002</v>
      </c>
      <c r="J7655" s="31">
        <v>4813.415</v>
      </c>
      <c r="K7655" s="31">
        <v>3206.1379999999999</v>
      </c>
      <c r="L7655" s="31">
        <v>267.67</v>
      </c>
      <c r="M7655" s="31">
        <v>240.67</v>
      </c>
      <c r="N7655" s="31">
        <v>244.52590000000001</v>
      </c>
      <c r="O7655" s="31">
        <v>70.3339</v>
      </c>
      <c r="P7655" s="31">
        <v>88.813500000000005</v>
      </c>
      <c r="Q7655" s="31">
        <v>2832.5716000000002</v>
      </c>
      <c r="R7655" s="31">
        <v>97.478999999999999</v>
      </c>
      <c r="S7655" s="31">
        <v>121.54130000000001</v>
      </c>
    </row>
    <row r="7656" spans="1:19" x14ac:dyDescent="0.35">
      <c r="A7656" s="2">
        <v>43586</v>
      </c>
      <c r="B7656" s="31">
        <v>417.18360000000001</v>
      </c>
      <c r="C7656" s="31">
        <v>1044.2190000000001</v>
      </c>
      <c r="D7656" s="31">
        <v>394.12670000000003</v>
      </c>
      <c r="E7656" s="31">
        <v>539.65930000000003</v>
      </c>
      <c r="F7656" s="31">
        <v>100.4559</v>
      </c>
      <c r="G7656" s="31">
        <v>315.33089999999999</v>
      </c>
      <c r="H7656" s="31">
        <v>7.8378209999999999</v>
      </c>
      <c r="I7656" s="31">
        <v>2816.3270000000002</v>
      </c>
      <c r="J7656" s="31">
        <v>4817.0690000000004</v>
      </c>
      <c r="K7656" s="31">
        <v>3206.1379999999999</v>
      </c>
      <c r="L7656" s="31">
        <v>265.35000000000002</v>
      </c>
      <c r="M7656" s="31">
        <v>238.16</v>
      </c>
      <c r="N7656" s="31">
        <v>243.16220000000001</v>
      </c>
      <c r="O7656" s="31">
        <v>70.4602</v>
      </c>
      <c r="P7656" s="31">
        <v>89.078900000000004</v>
      </c>
      <c r="Q7656" s="31">
        <v>2835.7195999999999</v>
      </c>
      <c r="R7656" s="31">
        <v>97.686000000000007</v>
      </c>
      <c r="S7656" s="31">
        <v>121.54130000000001</v>
      </c>
    </row>
    <row r="7657" spans="1:19" x14ac:dyDescent="0.35">
      <c r="A7657" s="2">
        <v>43587</v>
      </c>
      <c r="B7657" s="31">
        <v>408.91849999999999</v>
      </c>
      <c r="C7657" s="31">
        <v>1021</v>
      </c>
      <c r="D7657" s="31">
        <v>391.19119999999998</v>
      </c>
      <c r="E7657" s="31">
        <v>533.65899999999999</v>
      </c>
      <c r="F7657" s="31">
        <v>99.501599999999996</v>
      </c>
      <c r="G7657" s="31">
        <v>312.1841</v>
      </c>
      <c r="H7657" s="31">
        <v>8.0375750000000004</v>
      </c>
      <c r="I7657" s="31">
        <v>2816.3270000000002</v>
      </c>
      <c r="J7657" s="31">
        <v>4804.5860000000002</v>
      </c>
      <c r="K7657" s="31">
        <v>3212.8440000000001</v>
      </c>
      <c r="L7657" s="31">
        <v>264.85000000000002</v>
      </c>
      <c r="M7657" s="31">
        <v>239.4</v>
      </c>
      <c r="N7657" s="31">
        <v>242.46469999999999</v>
      </c>
      <c r="O7657" s="31">
        <v>70.231899999999996</v>
      </c>
      <c r="P7657" s="31">
        <v>88.602099999999993</v>
      </c>
      <c r="Q7657" s="31">
        <v>2831.8339000000001</v>
      </c>
      <c r="R7657" s="31">
        <v>97.831999999999994</v>
      </c>
      <c r="S7657" s="31">
        <v>121.49890000000001</v>
      </c>
    </row>
    <row r="7658" spans="1:19" x14ac:dyDescent="0.35">
      <c r="A7658" s="2">
        <v>43588</v>
      </c>
      <c r="B7658" s="31">
        <v>409.49650000000003</v>
      </c>
      <c r="C7658" s="31">
        <v>1025.1479999999999</v>
      </c>
      <c r="D7658" s="31">
        <v>397.68020000000001</v>
      </c>
      <c r="E7658" s="31">
        <v>539.61599999999999</v>
      </c>
      <c r="F7658" s="31">
        <v>100.229</v>
      </c>
      <c r="G7658" s="31">
        <v>311.81389999999999</v>
      </c>
      <c r="H7658" s="31">
        <v>8.0545030000000004</v>
      </c>
      <c r="I7658" s="31">
        <v>2816.3270000000002</v>
      </c>
      <c r="J7658" s="31">
        <v>4805.8040000000001</v>
      </c>
      <c r="K7658" s="31">
        <v>3208.7640000000001</v>
      </c>
      <c r="L7658" s="31">
        <v>267.58</v>
      </c>
      <c r="M7658" s="31">
        <v>244.15</v>
      </c>
      <c r="N7658" s="31">
        <v>246.56360000000001</v>
      </c>
      <c r="O7658" s="31">
        <v>70.4148</v>
      </c>
      <c r="P7658" s="31">
        <v>88.625600000000006</v>
      </c>
      <c r="Q7658" s="31">
        <v>2841.9789000000001</v>
      </c>
      <c r="R7658" s="31">
        <v>97.52</v>
      </c>
      <c r="S7658" s="31">
        <v>122.09229999999999</v>
      </c>
    </row>
    <row r="7659" spans="1:19" x14ac:dyDescent="0.35">
      <c r="A7659" s="2">
        <v>43591</v>
      </c>
      <c r="B7659" s="31">
        <v>411.75060000000002</v>
      </c>
      <c r="C7659" s="31">
        <v>1010.022</v>
      </c>
      <c r="D7659" s="31">
        <v>393.19970000000001</v>
      </c>
      <c r="E7659" s="31">
        <v>539.61599999999999</v>
      </c>
      <c r="F7659" s="31">
        <v>100.4246</v>
      </c>
      <c r="G7659" s="31">
        <v>307.37130000000002</v>
      </c>
      <c r="H7659" s="31">
        <v>7.9224620000000003</v>
      </c>
      <c r="I7659" s="31">
        <v>2816.3270000000002</v>
      </c>
      <c r="J7659" s="31">
        <v>4819.8090000000002</v>
      </c>
      <c r="K7659" s="31">
        <v>3215.1759999999999</v>
      </c>
      <c r="L7659" s="31">
        <v>266.20999999999998</v>
      </c>
      <c r="M7659" s="31">
        <v>244.18</v>
      </c>
      <c r="N7659" s="31">
        <v>244.63560000000001</v>
      </c>
      <c r="O7659" s="31">
        <v>70.4148</v>
      </c>
      <c r="P7659" s="31">
        <v>88.625600000000006</v>
      </c>
      <c r="Q7659" s="31">
        <v>2788.7314000000001</v>
      </c>
      <c r="R7659" s="31">
        <v>97.515000000000001</v>
      </c>
      <c r="S7659" s="31">
        <v>122.09229999999999</v>
      </c>
    </row>
    <row r="7660" spans="1:19" x14ac:dyDescent="0.35">
      <c r="A7660" s="2">
        <v>43592</v>
      </c>
      <c r="B7660" s="31">
        <v>403.89010000000002</v>
      </c>
      <c r="C7660" s="31">
        <v>985.79100000000005</v>
      </c>
      <c r="D7660" s="31">
        <v>389.64620000000002</v>
      </c>
      <c r="E7660" s="31">
        <v>534.50379999999996</v>
      </c>
      <c r="F7660" s="31">
        <v>100.5654</v>
      </c>
      <c r="G7660" s="31">
        <v>307.5564</v>
      </c>
      <c r="H7660" s="31">
        <v>7.7904210000000003</v>
      </c>
      <c r="I7660" s="31">
        <v>2818.91</v>
      </c>
      <c r="J7660" s="31">
        <v>4829.2470000000003</v>
      </c>
      <c r="K7660" s="31">
        <v>3223.5329999999999</v>
      </c>
      <c r="L7660" s="31">
        <v>262.42</v>
      </c>
      <c r="M7660" s="31">
        <v>240.06</v>
      </c>
      <c r="N7660" s="31">
        <v>240.57589999999999</v>
      </c>
      <c r="O7660" s="31">
        <v>70.946899999999999</v>
      </c>
      <c r="P7660" s="31">
        <v>88.610500000000002</v>
      </c>
      <c r="Q7660" s="31">
        <v>2774.3409000000001</v>
      </c>
      <c r="R7660" s="31">
        <v>97.628</v>
      </c>
      <c r="S7660" s="31">
        <v>118.41500000000001</v>
      </c>
    </row>
    <row r="7661" spans="1:19" x14ac:dyDescent="0.35">
      <c r="A7661" s="2">
        <v>43593</v>
      </c>
      <c r="B7661" s="31">
        <v>406.79829999999998</v>
      </c>
      <c r="C7661" s="31">
        <v>998.74800000000005</v>
      </c>
      <c r="D7661" s="31">
        <v>393.4187</v>
      </c>
      <c r="E7661" s="31">
        <v>531.73580000000004</v>
      </c>
      <c r="F7661" s="31">
        <v>100.2372</v>
      </c>
      <c r="G7661" s="31">
        <v>306.26060000000001</v>
      </c>
      <c r="H7661" s="31">
        <v>7.8039639999999997</v>
      </c>
      <c r="I7661" s="31">
        <v>2818.2649999999999</v>
      </c>
      <c r="J7661" s="31">
        <v>4827.4210000000003</v>
      </c>
      <c r="K7661" s="31">
        <v>3230.7710000000002</v>
      </c>
      <c r="L7661" s="31">
        <v>262.11</v>
      </c>
      <c r="M7661" s="31">
        <v>238.72</v>
      </c>
      <c r="N7661" s="31">
        <v>239.74510000000001</v>
      </c>
      <c r="O7661" s="31">
        <v>71.081400000000002</v>
      </c>
      <c r="P7661" s="31">
        <v>88.713399999999993</v>
      </c>
      <c r="Q7661" s="31">
        <v>2758.3894</v>
      </c>
      <c r="R7661" s="31">
        <v>97.623000000000005</v>
      </c>
      <c r="S7661" s="31">
        <v>117.12220000000001</v>
      </c>
    </row>
    <row r="7662" spans="1:19" x14ac:dyDescent="0.35">
      <c r="A7662" s="2">
        <v>43594</v>
      </c>
      <c r="B7662" s="31">
        <v>406.54289999999997</v>
      </c>
      <c r="C7662" s="31">
        <v>998.952</v>
      </c>
      <c r="D7662" s="31">
        <v>388.93079999999998</v>
      </c>
      <c r="E7662" s="31">
        <v>527.9375</v>
      </c>
      <c r="F7662" s="31">
        <v>100.5339</v>
      </c>
      <c r="G7662" s="31">
        <v>300.89249999999998</v>
      </c>
      <c r="H7662" s="31">
        <v>7.9089200000000002</v>
      </c>
      <c r="I7662" s="31">
        <v>2818.172</v>
      </c>
      <c r="J7662" s="31">
        <v>4834.1189999999997</v>
      </c>
      <c r="K7662" s="31">
        <v>3234.4140000000002</v>
      </c>
      <c r="L7662" s="31">
        <v>260.79000000000002</v>
      </c>
      <c r="M7662" s="31">
        <v>237.33</v>
      </c>
      <c r="N7662" s="31">
        <v>238.1071</v>
      </c>
      <c r="O7662" s="31">
        <v>71.460400000000007</v>
      </c>
      <c r="P7662" s="31">
        <v>88.908600000000007</v>
      </c>
      <c r="Q7662" s="31">
        <v>2699.1568000000002</v>
      </c>
      <c r="R7662" s="31">
        <v>97.373000000000005</v>
      </c>
      <c r="S7662" s="31">
        <v>114.1019</v>
      </c>
    </row>
    <row r="7663" spans="1:19" x14ac:dyDescent="0.35">
      <c r="A7663" s="2">
        <v>43595</v>
      </c>
      <c r="B7663" s="31">
        <v>407.63720000000001</v>
      </c>
      <c r="C7663" s="31">
        <v>1005.12</v>
      </c>
      <c r="D7663" s="31">
        <v>393.11320000000001</v>
      </c>
      <c r="E7663" s="31">
        <v>529.86040000000003</v>
      </c>
      <c r="F7663" s="31">
        <v>100.7008</v>
      </c>
      <c r="G7663" s="31">
        <v>299.5967</v>
      </c>
      <c r="H7663" s="31">
        <v>7.8276640000000004</v>
      </c>
      <c r="I7663" s="31">
        <v>2817.8029999999999</v>
      </c>
      <c r="J7663" s="31">
        <v>4832.2920000000004</v>
      </c>
      <c r="K7663" s="31">
        <v>3227.03</v>
      </c>
      <c r="L7663" s="31">
        <v>262.08</v>
      </c>
      <c r="M7663" s="31">
        <v>238.31</v>
      </c>
      <c r="N7663" s="31">
        <v>238.57740000000001</v>
      </c>
      <c r="O7663" s="31">
        <v>71.429100000000005</v>
      </c>
      <c r="P7663" s="31">
        <v>89.016000000000005</v>
      </c>
      <c r="Q7663" s="31">
        <v>2712.2772</v>
      </c>
      <c r="R7663" s="31">
        <v>97.33</v>
      </c>
      <c r="S7663" s="31">
        <v>115.151</v>
      </c>
    </row>
    <row r="7664" spans="1:19" x14ac:dyDescent="0.35">
      <c r="A7664" s="2">
        <v>43598</v>
      </c>
      <c r="B7664" s="31">
        <v>405.64089999999999</v>
      </c>
      <c r="C7664" s="31">
        <v>993.78499999999997</v>
      </c>
      <c r="D7664" s="31">
        <v>394.60169999999999</v>
      </c>
      <c r="E7664" s="31">
        <v>519.9529</v>
      </c>
      <c r="F7664" s="31">
        <v>101.8231</v>
      </c>
      <c r="G7664" s="31">
        <v>297.09769999999997</v>
      </c>
      <c r="H7664" s="31">
        <v>7.7430219999999998</v>
      </c>
      <c r="I7664" s="31">
        <v>2817.9879999999998</v>
      </c>
      <c r="J7664" s="31">
        <v>4847.5150000000003</v>
      </c>
      <c r="K7664" s="31">
        <v>3232.18</v>
      </c>
      <c r="L7664" s="31">
        <v>254.82</v>
      </c>
      <c r="M7664" s="31">
        <v>229.48</v>
      </c>
      <c r="N7664" s="31">
        <v>229.31360000000001</v>
      </c>
      <c r="O7664" s="31">
        <v>71.734099999999998</v>
      </c>
      <c r="P7664" s="31">
        <v>89.001300000000001</v>
      </c>
      <c r="Q7664" s="31">
        <v>2667.4544000000001</v>
      </c>
      <c r="R7664" s="31">
        <v>97.319000000000003</v>
      </c>
      <c r="S7664" s="31">
        <v>115.151</v>
      </c>
    </row>
    <row r="7665" spans="1:19" x14ac:dyDescent="0.35">
      <c r="A7665" s="2">
        <v>43599</v>
      </c>
      <c r="B7665" s="31">
        <v>411.49349999999998</v>
      </c>
      <c r="C7665" s="31">
        <v>1002.37</v>
      </c>
      <c r="D7665" s="31">
        <v>393.35980000000001</v>
      </c>
      <c r="E7665" s="31">
        <v>521.2518</v>
      </c>
      <c r="F7665" s="31">
        <v>101.3871</v>
      </c>
      <c r="G7665" s="31">
        <v>307.83390000000003</v>
      </c>
      <c r="H7665" s="31">
        <v>7.7633359999999998</v>
      </c>
      <c r="I7665" s="31">
        <v>2817.8029999999999</v>
      </c>
      <c r="J7665" s="31">
        <v>4845.384</v>
      </c>
      <c r="K7665" s="31">
        <v>3235.4830000000002</v>
      </c>
      <c r="L7665" s="31">
        <v>257.75</v>
      </c>
      <c r="M7665" s="31">
        <v>233.41</v>
      </c>
      <c r="N7665" s="31">
        <v>232.64449999999999</v>
      </c>
      <c r="O7665" s="31">
        <v>71.434700000000007</v>
      </c>
      <c r="P7665" s="31">
        <v>88.749300000000005</v>
      </c>
      <c r="Q7665" s="31">
        <v>2662.0585999999998</v>
      </c>
      <c r="R7665" s="31">
        <v>97.525999999999996</v>
      </c>
      <c r="S7665" s="31">
        <v>113.34950000000001</v>
      </c>
    </row>
    <row r="7666" spans="1:19" x14ac:dyDescent="0.35">
      <c r="A7666" s="2">
        <v>43600</v>
      </c>
      <c r="B7666" s="31">
        <v>414.94650000000001</v>
      </c>
      <c r="C7666" s="31">
        <v>1018.922</v>
      </c>
      <c r="D7666" s="31">
        <v>401.12139999999999</v>
      </c>
      <c r="E7666" s="31">
        <v>526.44740000000002</v>
      </c>
      <c r="F7666" s="31">
        <v>101.5117</v>
      </c>
      <c r="G7666" s="31">
        <v>309.31479999999999</v>
      </c>
      <c r="H7666" s="31">
        <v>7.8581349999999999</v>
      </c>
      <c r="I7666" s="31">
        <v>2817.7109999999998</v>
      </c>
      <c r="J7666" s="31">
        <v>4859.9979999999996</v>
      </c>
      <c r="K7666" s="31">
        <v>3248.212</v>
      </c>
      <c r="L7666" s="31">
        <v>259.18</v>
      </c>
      <c r="M7666" s="31">
        <v>234.22</v>
      </c>
      <c r="N7666" s="31">
        <v>236.03809999999999</v>
      </c>
      <c r="O7666" s="31">
        <v>71.490600000000001</v>
      </c>
      <c r="P7666" s="31">
        <v>88.698099999999997</v>
      </c>
      <c r="Q7666" s="31">
        <v>2665.8793000000001</v>
      </c>
      <c r="R7666" s="31">
        <v>97.569000000000003</v>
      </c>
      <c r="S7666" s="31">
        <v>114.0277</v>
      </c>
    </row>
    <row r="7667" spans="1:19" x14ac:dyDescent="0.35">
      <c r="A7667" s="2">
        <v>43601</v>
      </c>
      <c r="B7667" s="31">
        <v>419.62849999999997</v>
      </c>
      <c r="C7667" s="31">
        <v>1042.4649999999999</v>
      </c>
      <c r="D7667" s="31">
        <v>409.50400000000002</v>
      </c>
      <c r="E7667" s="31">
        <v>527.8329</v>
      </c>
      <c r="F7667" s="31">
        <v>100.6007</v>
      </c>
      <c r="G7667" s="31">
        <v>310.88819999999998</v>
      </c>
      <c r="H7667" s="31">
        <v>8.0308039999999998</v>
      </c>
      <c r="I7667" s="31">
        <v>2819.002</v>
      </c>
      <c r="J7667" s="31">
        <v>4848.1239999999998</v>
      </c>
      <c r="K7667" s="31">
        <v>3245.2950000000001</v>
      </c>
      <c r="L7667" s="31">
        <v>261.31</v>
      </c>
      <c r="M7667" s="31">
        <v>235.49</v>
      </c>
      <c r="N7667" s="31">
        <v>238.26390000000001</v>
      </c>
      <c r="O7667" s="31">
        <v>71.179400000000001</v>
      </c>
      <c r="P7667" s="31">
        <v>88.458600000000004</v>
      </c>
      <c r="Q7667" s="31">
        <v>2653.1703000000002</v>
      </c>
      <c r="R7667" s="31">
        <v>97.855000000000004</v>
      </c>
      <c r="S7667" s="31">
        <v>113.9853</v>
      </c>
    </row>
    <row r="7668" spans="1:19" x14ac:dyDescent="0.35">
      <c r="A7668" s="2">
        <v>43602</v>
      </c>
      <c r="B7668" s="31">
        <v>417.05340000000001</v>
      </c>
      <c r="C7668" s="31">
        <v>1037.4269999999999</v>
      </c>
      <c r="D7668" s="31">
        <v>404.84699999999998</v>
      </c>
      <c r="E7668" s="31">
        <v>524.02279999999996</v>
      </c>
      <c r="F7668" s="31">
        <v>99.775300000000001</v>
      </c>
      <c r="G7668" s="31">
        <v>304.22430000000003</v>
      </c>
      <c r="H7668" s="31">
        <v>7.9664760000000001</v>
      </c>
      <c r="I7668" s="31">
        <v>2817.9879999999998</v>
      </c>
      <c r="J7668" s="31">
        <v>4854.518</v>
      </c>
      <c r="K7668" s="31">
        <v>3248.2109999999998</v>
      </c>
      <c r="L7668" s="31">
        <v>259.81</v>
      </c>
      <c r="M7668" s="31">
        <v>232.12</v>
      </c>
      <c r="N7668" s="31">
        <v>235.48159999999999</v>
      </c>
      <c r="O7668" s="31">
        <v>71.152100000000004</v>
      </c>
      <c r="P7668" s="31">
        <v>88.297499999999999</v>
      </c>
      <c r="Q7668" s="31">
        <v>2614.6848</v>
      </c>
      <c r="R7668" s="31">
        <v>97.995000000000005</v>
      </c>
      <c r="S7668" s="31">
        <v>112.6395</v>
      </c>
    </row>
    <row r="7669" spans="1:19" x14ac:dyDescent="0.35">
      <c r="A7669" s="2">
        <v>43605</v>
      </c>
      <c r="B7669" s="31">
        <v>416.46809999999999</v>
      </c>
      <c r="C7669" s="31">
        <v>1020.31</v>
      </c>
      <c r="D7669" s="31">
        <v>402.20800000000003</v>
      </c>
      <c r="E7669" s="31">
        <v>521.64149999999995</v>
      </c>
      <c r="F7669" s="31">
        <v>99.892099999999999</v>
      </c>
      <c r="G7669" s="31">
        <v>307.92649999999998</v>
      </c>
      <c r="H7669" s="31">
        <v>8.0815889999999992</v>
      </c>
      <c r="I7669" s="31">
        <v>2815.4050000000002</v>
      </c>
      <c r="J7669" s="31">
        <v>4846.6019999999999</v>
      </c>
      <c r="K7669" s="31">
        <v>3242.576</v>
      </c>
      <c r="L7669" s="31">
        <v>258.18</v>
      </c>
      <c r="M7669" s="31">
        <v>230.49</v>
      </c>
      <c r="N7669" s="31">
        <v>231.72749999999999</v>
      </c>
      <c r="O7669" s="31">
        <v>71.149799999999999</v>
      </c>
      <c r="P7669" s="31">
        <v>88.333500000000001</v>
      </c>
      <c r="Q7669" s="31">
        <v>2608.1381000000001</v>
      </c>
      <c r="R7669" s="31">
        <v>97.933000000000007</v>
      </c>
      <c r="S7669" s="31">
        <v>112.0672</v>
      </c>
    </row>
    <row r="7670" spans="1:19" x14ac:dyDescent="0.35">
      <c r="A7670" s="2">
        <v>43606</v>
      </c>
      <c r="B7670" s="31">
        <v>417.346</v>
      </c>
      <c r="C7670" s="31">
        <v>1026.684</v>
      </c>
      <c r="D7670" s="31">
        <v>398.94810000000001</v>
      </c>
      <c r="E7670" s="31">
        <v>518.71900000000005</v>
      </c>
      <c r="F7670" s="31">
        <v>99.572900000000004</v>
      </c>
      <c r="G7670" s="31">
        <v>304.31689999999998</v>
      </c>
      <c r="H7670" s="31">
        <v>8.2813429999999997</v>
      </c>
      <c r="I7670" s="31">
        <v>2815.221</v>
      </c>
      <c r="J7670" s="31">
        <v>4838.3810000000003</v>
      </c>
      <c r="K7670" s="31">
        <v>3239.66</v>
      </c>
      <c r="L7670" s="31">
        <v>260.18</v>
      </c>
      <c r="M7670" s="31">
        <v>233.44</v>
      </c>
      <c r="N7670" s="31">
        <v>233.99250000000001</v>
      </c>
      <c r="O7670" s="31">
        <v>70.745400000000004</v>
      </c>
      <c r="P7670" s="31">
        <v>88.456599999999995</v>
      </c>
      <c r="Q7670" s="31">
        <v>2621.1453999999999</v>
      </c>
      <c r="R7670" s="31">
        <v>98.061999999999998</v>
      </c>
      <c r="S7670" s="31">
        <v>111.8235</v>
      </c>
    </row>
    <row r="7671" spans="1:19" x14ac:dyDescent="0.35">
      <c r="A7671" s="2">
        <v>43607</v>
      </c>
      <c r="B7671" s="31">
        <v>409.62060000000002</v>
      </c>
      <c r="C7671" s="31">
        <v>1011.366</v>
      </c>
      <c r="D7671" s="31">
        <v>392.42829999999998</v>
      </c>
      <c r="E7671" s="31">
        <v>512.93889999999999</v>
      </c>
      <c r="F7671" s="31">
        <v>99.627399999999994</v>
      </c>
      <c r="G7671" s="31">
        <v>306.72329999999999</v>
      </c>
      <c r="H7671" s="31">
        <v>8.1696159999999995</v>
      </c>
      <c r="I7671" s="31">
        <v>2815.7739999999999</v>
      </c>
      <c r="J7671" s="31">
        <v>4845.6880000000001</v>
      </c>
      <c r="K7671" s="31">
        <v>3237.7179999999998</v>
      </c>
      <c r="L7671" s="31">
        <v>259.41000000000003</v>
      </c>
      <c r="M7671" s="31">
        <v>231.55</v>
      </c>
      <c r="N7671" s="31">
        <v>232.92660000000001</v>
      </c>
      <c r="O7671" s="31">
        <v>70.913399999999996</v>
      </c>
      <c r="P7671" s="31">
        <v>88.231999999999999</v>
      </c>
      <c r="Q7671" s="31">
        <v>2618.8629000000001</v>
      </c>
      <c r="R7671" s="31">
        <v>98.040999999999997</v>
      </c>
      <c r="S7671" s="31">
        <v>111.7069</v>
      </c>
    </row>
    <row r="7672" spans="1:19" x14ac:dyDescent="0.35">
      <c r="A7672" s="2">
        <v>43608</v>
      </c>
      <c r="B7672" s="31">
        <v>389.1952</v>
      </c>
      <c r="C7672" s="31">
        <v>972.04200000000003</v>
      </c>
      <c r="D7672" s="31">
        <v>376.90499999999997</v>
      </c>
      <c r="E7672" s="31">
        <v>512.76570000000004</v>
      </c>
      <c r="F7672" s="31">
        <v>100.5228</v>
      </c>
      <c r="G7672" s="31">
        <v>304.1318</v>
      </c>
      <c r="H7672" s="31">
        <v>8.2136300000000002</v>
      </c>
      <c r="I7672" s="31">
        <v>2818.2179999999998</v>
      </c>
      <c r="J7672" s="31">
        <v>4867.9129999999996</v>
      </c>
      <c r="K7672" s="31">
        <v>3247.7249999999999</v>
      </c>
      <c r="L7672" s="31">
        <v>255.96</v>
      </c>
      <c r="M7672" s="31">
        <v>226.76</v>
      </c>
      <c r="N7672" s="31">
        <v>229.196</v>
      </c>
      <c r="O7672" s="31">
        <v>71.273700000000005</v>
      </c>
      <c r="P7672" s="31">
        <v>88.171300000000002</v>
      </c>
      <c r="Q7672" s="31">
        <v>2585.6759999999999</v>
      </c>
      <c r="R7672" s="31">
        <v>97.855999999999995</v>
      </c>
      <c r="S7672" s="31">
        <v>110.1597</v>
      </c>
    </row>
    <row r="7673" spans="1:19" x14ac:dyDescent="0.35">
      <c r="A7673" s="2">
        <v>43609</v>
      </c>
      <c r="B7673" s="31">
        <v>394.87220000000002</v>
      </c>
      <c r="C7673" s="31">
        <v>983.45399999999995</v>
      </c>
      <c r="D7673" s="31">
        <v>375.04219999999998</v>
      </c>
      <c r="E7673" s="31">
        <v>515.3202</v>
      </c>
      <c r="F7673" s="31">
        <v>100.3826</v>
      </c>
      <c r="G7673" s="31">
        <v>307.18610000000001</v>
      </c>
      <c r="H7673" s="31">
        <v>8.3524419999999999</v>
      </c>
      <c r="I7673" s="31">
        <v>2819.51</v>
      </c>
      <c r="J7673" s="31">
        <v>4868.8270000000002</v>
      </c>
      <c r="K7673" s="31">
        <v>3249.96</v>
      </c>
      <c r="L7673" s="31">
        <v>257.07</v>
      </c>
      <c r="M7673" s="31">
        <v>229.12</v>
      </c>
      <c r="N7673" s="31">
        <v>229.33709999999999</v>
      </c>
      <c r="O7673" s="31">
        <v>71.524699999999996</v>
      </c>
      <c r="P7673" s="31">
        <v>88.597300000000004</v>
      </c>
      <c r="Q7673" s="31">
        <v>2590.7212</v>
      </c>
      <c r="R7673" s="31">
        <v>97.613</v>
      </c>
      <c r="S7673" s="31">
        <v>110.3447</v>
      </c>
    </row>
    <row r="7674" spans="1:19" x14ac:dyDescent="0.35">
      <c r="A7674" s="2">
        <v>43612</v>
      </c>
      <c r="B7674" s="31">
        <v>394.87220000000002</v>
      </c>
      <c r="C7674" s="31">
        <v>983.45399999999995</v>
      </c>
      <c r="D7674" s="31">
        <v>375.04219999999998</v>
      </c>
      <c r="E7674" s="31">
        <v>515.3202</v>
      </c>
      <c r="F7674" s="31">
        <v>100.3826</v>
      </c>
      <c r="G7674" s="31">
        <v>307.18610000000001</v>
      </c>
      <c r="H7674" s="31">
        <v>8.3524419999999999</v>
      </c>
      <c r="I7674" s="31">
        <v>2819.049</v>
      </c>
      <c r="J7674" s="31">
        <v>4868.8270000000002</v>
      </c>
      <c r="K7674" s="31">
        <v>3255.2080000000001</v>
      </c>
      <c r="L7674" s="31">
        <v>257.07</v>
      </c>
      <c r="M7674" s="31">
        <v>229.12</v>
      </c>
      <c r="N7674" s="31">
        <v>229.33709999999999</v>
      </c>
      <c r="O7674" s="31">
        <v>71.524699999999996</v>
      </c>
      <c r="P7674" s="31">
        <v>88.597300000000004</v>
      </c>
      <c r="Q7674" s="31">
        <v>2597.5677000000001</v>
      </c>
      <c r="R7674" s="31">
        <v>97.613</v>
      </c>
      <c r="S7674" s="31">
        <v>110.0698</v>
      </c>
    </row>
    <row r="7675" spans="1:19" x14ac:dyDescent="0.35">
      <c r="A7675" s="2">
        <v>43613</v>
      </c>
      <c r="B7675" s="31">
        <v>401.89530000000002</v>
      </c>
      <c r="C7675" s="31">
        <v>995.17399999999998</v>
      </c>
      <c r="D7675" s="31">
        <v>383.73520000000002</v>
      </c>
      <c r="E7675" s="31">
        <v>515.83979999999997</v>
      </c>
      <c r="F7675" s="31">
        <v>99.860900000000001</v>
      </c>
      <c r="G7675" s="31">
        <v>316.90429999999998</v>
      </c>
      <c r="H7675" s="31">
        <v>8.294886</v>
      </c>
      <c r="I7675" s="31">
        <v>2819.7869999999998</v>
      </c>
      <c r="J7675" s="31">
        <v>4882.8990000000003</v>
      </c>
      <c r="K7675" s="31">
        <v>3259.6770000000001</v>
      </c>
      <c r="L7675" s="31">
        <v>254.64</v>
      </c>
      <c r="M7675" s="31">
        <v>227.32</v>
      </c>
      <c r="N7675" s="31">
        <v>228.70230000000001</v>
      </c>
      <c r="O7675" s="31">
        <v>71.396100000000004</v>
      </c>
      <c r="P7675" s="31">
        <v>88.346699999999998</v>
      </c>
      <c r="Q7675" s="31">
        <v>2595.1203999999998</v>
      </c>
      <c r="R7675" s="31">
        <v>97.951999999999998</v>
      </c>
      <c r="S7675" s="31">
        <v>110.55889999999999</v>
      </c>
    </row>
    <row r="7676" spans="1:19" x14ac:dyDescent="0.35">
      <c r="A7676" s="2">
        <v>43614</v>
      </c>
      <c r="B7676" s="31">
        <v>397.2133</v>
      </c>
      <c r="C7676" s="31">
        <v>987.05200000000002</v>
      </c>
      <c r="D7676" s="31">
        <v>376.28399999999999</v>
      </c>
      <c r="E7676" s="31">
        <v>508.9556</v>
      </c>
      <c r="F7676" s="31">
        <v>100.1568</v>
      </c>
      <c r="G7676" s="31">
        <v>322.82769999999999</v>
      </c>
      <c r="H7676" s="31">
        <v>8.2542580000000001</v>
      </c>
      <c r="I7676" s="31">
        <v>2823.384</v>
      </c>
      <c r="J7676" s="31">
        <v>4896.28</v>
      </c>
      <c r="K7676" s="31">
        <v>3264.826</v>
      </c>
      <c r="L7676" s="31">
        <v>252.37</v>
      </c>
      <c r="M7676" s="31">
        <v>224.77</v>
      </c>
      <c r="N7676" s="31">
        <v>226.21780000000001</v>
      </c>
      <c r="O7676" s="31">
        <v>71.495099999999994</v>
      </c>
      <c r="P7676" s="31">
        <v>88.088999999999999</v>
      </c>
      <c r="Q7676" s="31">
        <v>2588.0023999999999</v>
      </c>
      <c r="R7676" s="31">
        <v>98.144000000000005</v>
      </c>
      <c r="S7676" s="31">
        <v>110.1991</v>
      </c>
    </row>
    <row r="7677" spans="1:19" x14ac:dyDescent="0.35">
      <c r="A7677" s="2">
        <v>43615</v>
      </c>
      <c r="B7677" s="31">
        <v>382.34780000000001</v>
      </c>
      <c r="C7677" s="31">
        <v>953.12599999999998</v>
      </c>
      <c r="D7677" s="31">
        <v>371.31659999999999</v>
      </c>
      <c r="E7677" s="31">
        <v>506.09800000000001</v>
      </c>
      <c r="F7677" s="31">
        <v>100.6318</v>
      </c>
      <c r="G7677" s="31">
        <v>329.12139999999999</v>
      </c>
      <c r="H7677" s="31">
        <v>8.2204010000000007</v>
      </c>
      <c r="I7677" s="31">
        <v>2822.6</v>
      </c>
      <c r="J7677" s="31">
        <v>4891.87</v>
      </c>
      <c r="K7677" s="31">
        <v>3264.3409999999999</v>
      </c>
      <c r="L7677" s="31">
        <v>253.32</v>
      </c>
      <c r="M7677" s="31">
        <v>224.39</v>
      </c>
      <c r="N7677" s="31">
        <v>227.44829999999999</v>
      </c>
      <c r="O7677" s="31">
        <v>71.183099999999996</v>
      </c>
      <c r="P7677" s="31">
        <v>87.946299999999994</v>
      </c>
      <c r="Q7677" s="31">
        <v>2612.9756000000002</v>
      </c>
      <c r="R7677" s="31">
        <v>98.141999999999996</v>
      </c>
      <c r="S7677" s="31">
        <v>110.7144</v>
      </c>
    </row>
    <row r="7678" spans="1:19" x14ac:dyDescent="0.35">
      <c r="A7678" s="2">
        <v>43616</v>
      </c>
      <c r="B7678" s="31">
        <v>362.80020000000002</v>
      </c>
      <c r="C7678" s="31">
        <v>910.56299999999999</v>
      </c>
      <c r="D7678" s="31">
        <v>358.58749999999998</v>
      </c>
      <c r="E7678" s="31">
        <v>504.53930000000003</v>
      </c>
      <c r="F7678" s="31">
        <v>102.0879</v>
      </c>
      <c r="G7678" s="31">
        <v>324.95650000000001</v>
      </c>
      <c r="H7678" s="31">
        <v>8.1256020000000007</v>
      </c>
      <c r="I7678" s="31">
        <v>2824.998</v>
      </c>
      <c r="J7678" s="31">
        <v>4919.5079999999998</v>
      </c>
      <c r="K7678" s="31">
        <v>3273.085</v>
      </c>
      <c r="L7678" s="31">
        <v>249.87</v>
      </c>
      <c r="M7678" s="31">
        <v>221.39</v>
      </c>
      <c r="N7678" s="31">
        <v>223.63149999999999</v>
      </c>
      <c r="O7678" s="31">
        <v>72.000100000000003</v>
      </c>
      <c r="P7678" s="31">
        <v>88.071600000000004</v>
      </c>
      <c r="Q7678" s="31">
        <v>2621.5140999999999</v>
      </c>
      <c r="R7678" s="31">
        <v>97.75</v>
      </c>
      <c r="S7678" s="31">
        <v>110.0166</v>
      </c>
    </row>
    <row r="7679" spans="1:19" x14ac:dyDescent="0.35">
      <c r="A7679" s="2">
        <v>43619</v>
      </c>
      <c r="B7679" s="31">
        <v>358.64490000000001</v>
      </c>
      <c r="C7679" s="31">
        <v>895.09100000000001</v>
      </c>
      <c r="D7679" s="31">
        <v>349.11829999999998</v>
      </c>
      <c r="E7679" s="31">
        <v>505.40519999999998</v>
      </c>
      <c r="F7679" s="31">
        <v>103.396</v>
      </c>
      <c r="G7679" s="31">
        <v>325.41930000000002</v>
      </c>
      <c r="H7679" s="31">
        <v>7.9597040000000003</v>
      </c>
      <c r="I7679" s="31">
        <v>2825.6439999999998</v>
      </c>
      <c r="J7679" s="31">
        <v>4941.0709999999999</v>
      </c>
      <c r="K7679" s="31">
        <v>3275.6379999999999</v>
      </c>
      <c r="L7679" s="31">
        <v>249.6</v>
      </c>
      <c r="M7679" s="31">
        <v>222.26</v>
      </c>
      <c r="N7679" s="31">
        <v>219.25040000000001</v>
      </c>
      <c r="O7679" s="31">
        <v>72.123599999999996</v>
      </c>
      <c r="P7679" s="31">
        <v>88.519099999999995</v>
      </c>
      <c r="Q7679" s="31">
        <v>2648.7565</v>
      </c>
      <c r="R7679" s="31">
        <v>97.141999999999996</v>
      </c>
      <c r="S7679" s="31">
        <v>110.65</v>
      </c>
    </row>
    <row r="7680" spans="1:19" x14ac:dyDescent="0.35">
      <c r="A7680" s="2">
        <v>43620</v>
      </c>
      <c r="B7680" s="31">
        <v>362.6832</v>
      </c>
      <c r="C7680" s="31">
        <v>886.30100000000004</v>
      </c>
      <c r="D7680" s="31">
        <v>348.49740000000003</v>
      </c>
      <c r="E7680" s="31">
        <v>508.54419999999999</v>
      </c>
      <c r="F7680" s="31">
        <v>103.45829999999999</v>
      </c>
      <c r="G7680" s="31">
        <v>326.43740000000003</v>
      </c>
      <c r="H7680" s="31">
        <v>7.9901749999999998</v>
      </c>
      <c r="I7680" s="31">
        <v>2826.6120000000001</v>
      </c>
      <c r="J7680" s="31">
        <v>4931.9620000000004</v>
      </c>
      <c r="K7680" s="31">
        <v>3275.0120000000002</v>
      </c>
      <c r="L7680" s="31">
        <v>254.64</v>
      </c>
      <c r="M7680" s="31">
        <v>227.49</v>
      </c>
      <c r="N7680" s="31">
        <v>225.06569999999999</v>
      </c>
      <c r="O7680" s="31">
        <v>72.159199999999998</v>
      </c>
      <c r="P7680" s="31">
        <v>88.760199999999998</v>
      </c>
      <c r="Q7680" s="31">
        <v>2641.3751999999999</v>
      </c>
      <c r="R7680" s="31">
        <v>97.072000000000003</v>
      </c>
      <c r="S7680" s="31">
        <v>109.9736</v>
      </c>
    </row>
    <row r="7681" spans="1:19" x14ac:dyDescent="0.35">
      <c r="A7681" s="2">
        <v>43621</v>
      </c>
      <c r="B7681" s="31">
        <v>354.8408</v>
      </c>
      <c r="C7681" s="31">
        <v>870.16</v>
      </c>
      <c r="D7681" s="31">
        <v>337.47590000000002</v>
      </c>
      <c r="E7681" s="31">
        <v>502.33109999999999</v>
      </c>
      <c r="F7681" s="31">
        <v>103.8398</v>
      </c>
      <c r="G7681" s="31">
        <v>321.9948</v>
      </c>
      <c r="H7681" s="31">
        <v>8.1289870000000004</v>
      </c>
      <c r="I7681" s="31">
        <v>2831.6390000000001</v>
      </c>
      <c r="J7681" s="31">
        <v>4938.0389999999998</v>
      </c>
      <c r="K7681" s="31">
        <v>3276.0790000000002</v>
      </c>
      <c r="L7681" s="31">
        <v>256.70999999999998</v>
      </c>
      <c r="M7681" s="31">
        <v>227.32</v>
      </c>
      <c r="N7681" s="31">
        <v>226.6097</v>
      </c>
      <c r="O7681" s="31">
        <v>72.358500000000006</v>
      </c>
      <c r="P7681" s="31">
        <v>88.979600000000005</v>
      </c>
      <c r="Q7681" s="31">
        <v>2640.2222999999999</v>
      </c>
      <c r="R7681" s="31">
        <v>97.32</v>
      </c>
      <c r="S7681" s="31">
        <v>110.1454</v>
      </c>
    </row>
    <row r="7682" spans="1:19" x14ac:dyDescent="0.35">
      <c r="A7682" s="2">
        <v>43622</v>
      </c>
      <c r="B7682" s="31">
        <v>360.92750000000001</v>
      </c>
      <c r="C7682" s="31">
        <v>877.76800000000003</v>
      </c>
      <c r="D7682" s="31">
        <v>337.6311</v>
      </c>
      <c r="E7682" s="31">
        <v>502.5043</v>
      </c>
      <c r="F7682" s="31">
        <v>104.5484</v>
      </c>
      <c r="G7682" s="31">
        <v>321.62459999999999</v>
      </c>
      <c r="H7682" s="31">
        <v>8.2170140000000007</v>
      </c>
      <c r="I7682" s="31">
        <v>2830.163</v>
      </c>
      <c r="J7682" s="31">
        <v>4935.0010000000002</v>
      </c>
      <c r="K7682" s="31">
        <v>3278.0909999999999</v>
      </c>
      <c r="L7682" s="31">
        <v>258.33999999999997</v>
      </c>
      <c r="M7682" s="31">
        <v>226.82</v>
      </c>
      <c r="N7682" s="31">
        <v>228.29470000000001</v>
      </c>
      <c r="O7682" s="31">
        <v>72.219399999999993</v>
      </c>
      <c r="P7682" s="31">
        <v>89.118300000000005</v>
      </c>
      <c r="Q7682" s="31">
        <v>2635.2840999999999</v>
      </c>
      <c r="R7682" s="31">
        <v>97.043999999999997</v>
      </c>
      <c r="S7682" s="31">
        <v>109.83410000000001</v>
      </c>
    </row>
    <row r="7683" spans="1:19" x14ac:dyDescent="0.35">
      <c r="A7683" s="2">
        <v>43623</v>
      </c>
      <c r="B7683" s="31">
        <v>370.40870000000001</v>
      </c>
      <c r="C7683" s="31">
        <v>893.85699999999997</v>
      </c>
      <c r="D7683" s="31">
        <v>347.72120000000001</v>
      </c>
      <c r="E7683" s="31">
        <v>501.50850000000003</v>
      </c>
      <c r="F7683" s="31">
        <v>104.81310000000001</v>
      </c>
      <c r="G7683" s="31">
        <v>316.99689999999998</v>
      </c>
      <c r="H7683" s="31">
        <v>8.3896829999999998</v>
      </c>
      <c r="I7683" s="31">
        <v>2830.9940000000001</v>
      </c>
      <c r="J7683" s="31">
        <v>4949.5820000000003</v>
      </c>
      <c r="K7683" s="31">
        <v>3285.8530000000001</v>
      </c>
      <c r="L7683" s="31">
        <v>260.99</v>
      </c>
      <c r="M7683" s="31">
        <v>228.35</v>
      </c>
      <c r="N7683" s="31">
        <v>232.59739999999999</v>
      </c>
      <c r="O7683" s="31">
        <v>72.321299999999994</v>
      </c>
      <c r="P7683" s="31">
        <v>89.5458</v>
      </c>
      <c r="Q7683" s="31">
        <v>2647.3166000000001</v>
      </c>
      <c r="R7683" s="31">
        <v>96.543999999999997</v>
      </c>
      <c r="S7683" s="31">
        <v>109.83410000000001</v>
      </c>
    </row>
    <row r="7684" spans="1:19" x14ac:dyDescent="0.35">
      <c r="A7684" s="2">
        <v>43626</v>
      </c>
      <c r="B7684" s="31">
        <v>364.7235</v>
      </c>
      <c r="C7684" s="31">
        <v>889.40200000000004</v>
      </c>
      <c r="D7684" s="31">
        <v>348.65179999999998</v>
      </c>
      <c r="E7684" s="31">
        <v>508.26620000000003</v>
      </c>
      <c r="F7684" s="31">
        <v>103.505</v>
      </c>
      <c r="G7684" s="31">
        <v>317.86149999999998</v>
      </c>
      <c r="H7684" s="31">
        <v>8.5936979999999998</v>
      </c>
      <c r="I7684" s="31">
        <v>2832.8850000000002</v>
      </c>
      <c r="J7684" s="31">
        <v>4929.5360000000001</v>
      </c>
      <c r="K7684" s="31">
        <v>3280.7260000000001</v>
      </c>
      <c r="L7684" s="31">
        <v>262.29000000000002</v>
      </c>
      <c r="M7684" s="31">
        <v>229.86</v>
      </c>
      <c r="N7684" s="31">
        <v>235.607</v>
      </c>
      <c r="O7684" s="31">
        <v>71.992699999999999</v>
      </c>
      <c r="P7684" s="31">
        <v>89.361900000000006</v>
      </c>
      <c r="Q7684" s="31">
        <v>2685.5178000000001</v>
      </c>
      <c r="R7684" s="31">
        <v>96.760999999999996</v>
      </c>
      <c r="S7684" s="31">
        <v>111.8738</v>
      </c>
    </row>
    <row r="7685" spans="1:19" x14ac:dyDescent="0.35">
      <c r="A7685" s="2">
        <v>43627</v>
      </c>
      <c r="B7685" s="31">
        <v>364.98270000000002</v>
      </c>
      <c r="C7685" s="31">
        <v>902.02499999999998</v>
      </c>
      <c r="D7685" s="31">
        <v>347.97</v>
      </c>
      <c r="E7685" s="31">
        <v>508.21859999999998</v>
      </c>
      <c r="F7685" s="31">
        <v>103.6529</v>
      </c>
      <c r="G7685" s="31">
        <v>318.2088</v>
      </c>
      <c r="H7685" s="31">
        <v>8.5848580000000005</v>
      </c>
      <c r="I7685" s="31">
        <v>2830.2089999999998</v>
      </c>
      <c r="J7685" s="31">
        <v>4924.9759999999997</v>
      </c>
      <c r="K7685" s="31">
        <v>3281.1579999999999</v>
      </c>
      <c r="L7685" s="31">
        <v>262.08</v>
      </c>
      <c r="M7685" s="31">
        <v>229.18</v>
      </c>
      <c r="N7685" s="31">
        <v>235.69319999999999</v>
      </c>
      <c r="O7685" s="31">
        <v>71.943299999999994</v>
      </c>
      <c r="P7685" s="31">
        <v>89.349800000000002</v>
      </c>
      <c r="Q7685" s="31">
        <v>2712.8663000000001</v>
      </c>
      <c r="R7685" s="31">
        <v>96.686000000000007</v>
      </c>
      <c r="S7685" s="31">
        <v>113.0976</v>
      </c>
    </row>
    <row r="7686" spans="1:19" x14ac:dyDescent="0.35">
      <c r="A7686" s="2">
        <v>43628</v>
      </c>
      <c r="B7686" s="31">
        <v>351.49059999999997</v>
      </c>
      <c r="C7686" s="31">
        <v>867.32</v>
      </c>
      <c r="D7686" s="31">
        <v>342.70569999999998</v>
      </c>
      <c r="E7686" s="31">
        <v>505.99799999999999</v>
      </c>
      <c r="F7686" s="31">
        <v>104.0889</v>
      </c>
      <c r="G7686" s="31">
        <v>324.96609999999998</v>
      </c>
      <c r="H7686" s="31">
        <v>8.7000960000000003</v>
      </c>
      <c r="I7686" s="31">
        <v>2830.5320000000002</v>
      </c>
      <c r="J7686" s="31">
        <v>4932.5690000000004</v>
      </c>
      <c r="K7686" s="31">
        <v>3282.9780000000001</v>
      </c>
      <c r="L7686" s="31">
        <v>261.54000000000002</v>
      </c>
      <c r="M7686" s="31">
        <v>229.71</v>
      </c>
      <c r="N7686" s="31">
        <v>234.2825</v>
      </c>
      <c r="O7686" s="31">
        <v>72.010099999999994</v>
      </c>
      <c r="P7686" s="31">
        <v>89.389200000000002</v>
      </c>
      <c r="Q7686" s="31">
        <v>2698.2685999999999</v>
      </c>
      <c r="R7686" s="31">
        <v>97</v>
      </c>
      <c r="S7686" s="31">
        <v>111.50879999999999</v>
      </c>
    </row>
    <row r="7687" spans="1:19" x14ac:dyDescent="0.35">
      <c r="A7687" s="2">
        <v>43629</v>
      </c>
      <c r="B7687" s="31">
        <v>359.048</v>
      </c>
      <c r="C7687" s="31">
        <v>885.25800000000004</v>
      </c>
      <c r="D7687" s="31">
        <v>346.4187</v>
      </c>
      <c r="E7687" s="31">
        <v>506.4914</v>
      </c>
      <c r="F7687" s="31">
        <v>104.6262</v>
      </c>
      <c r="G7687" s="31">
        <v>328.50459999999998</v>
      </c>
      <c r="H7687" s="31">
        <v>8.5873469999999994</v>
      </c>
      <c r="I7687" s="31">
        <v>2831.4549999999999</v>
      </c>
      <c r="J7687" s="31">
        <v>4945.6279999999997</v>
      </c>
      <c r="K7687" s="31">
        <v>3285.5650000000001</v>
      </c>
      <c r="L7687" s="31">
        <v>262.76</v>
      </c>
      <c r="M7687" s="31">
        <v>231.84</v>
      </c>
      <c r="N7687" s="31">
        <v>235.83430000000001</v>
      </c>
      <c r="O7687" s="31">
        <v>71.972999999999999</v>
      </c>
      <c r="P7687" s="31">
        <v>88.994200000000006</v>
      </c>
      <c r="Q7687" s="31">
        <v>2687.8422</v>
      </c>
      <c r="R7687" s="31">
        <v>97.013000000000005</v>
      </c>
      <c r="S7687" s="31">
        <v>111.4551</v>
      </c>
    </row>
    <row r="7688" spans="1:19" x14ac:dyDescent="0.35">
      <c r="A7688" s="2">
        <v>43630</v>
      </c>
      <c r="B7688" s="31">
        <v>362.37419999999997</v>
      </c>
      <c r="C7688" s="31">
        <v>891.78800000000001</v>
      </c>
      <c r="D7688" s="31">
        <v>349.81950000000001</v>
      </c>
      <c r="E7688" s="31">
        <v>503.3759</v>
      </c>
      <c r="F7688" s="31">
        <v>104.6885</v>
      </c>
      <c r="G7688" s="31">
        <v>331.46570000000003</v>
      </c>
      <c r="H7688" s="31">
        <v>8.5394489999999994</v>
      </c>
      <c r="I7688" s="31">
        <v>2832.377</v>
      </c>
      <c r="J7688" s="31">
        <v>4945.63</v>
      </c>
      <c r="K7688" s="31">
        <v>3290.3560000000002</v>
      </c>
      <c r="L7688" s="31">
        <v>262.39999999999998</v>
      </c>
      <c r="M7688" s="31">
        <v>230.18</v>
      </c>
      <c r="N7688" s="31">
        <v>234.4392</v>
      </c>
      <c r="O7688" s="31">
        <v>72.022599999999997</v>
      </c>
      <c r="P7688" s="31">
        <v>88.611400000000003</v>
      </c>
      <c r="Q7688" s="31">
        <v>2669.5426000000002</v>
      </c>
      <c r="R7688" s="31">
        <v>97.572000000000003</v>
      </c>
      <c r="S7688" s="31">
        <v>111.1223</v>
      </c>
    </row>
    <row r="7689" spans="1:19" x14ac:dyDescent="0.35">
      <c r="A7689" s="2">
        <v>43633</v>
      </c>
      <c r="B7689" s="31">
        <v>356.31580000000002</v>
      </c>
      <c r="C7689" s="31">
        <v>872.19799999999998</v>
      </c>
      <c r="D7689" s="31">
        <v>346.4187</v>
      </c>
      <c r="E7689" s="31">
        <v>505.40969999999999</v>
      </c>
      <c r="F7689" s="31">
        <v>104.5639</v>
      </c>
      <c r="G7689" s="31">
        <v>337.20850000000002</v>
      </c>
      <c r="H7689" s="31">
        <v>8.4812879999999993</v>
      </c>
      <c r="I7689" s="31">
        <v>2831.9160000000002</v>
      </c>
      <c r="J7689" s="31">
        <v>4948.6679999999997</v>
      </c>
      <c r="K7689" s="31">
        <v>3287.29</v>
      </c>
      <c r="L7689" s="31">
        <v>262.54000000000002</v>
      </c>
      <c r="M7689" s="31">
        <v>231.59</v>
      </c>
      <c r="N7689" s="31">
        <v>236.1979</v>
      </c>
      <c r="O7689" s="31">
        <v>71.849100000000007</v>
      </c>
      <c r="P7689" s="31">
        <v>88.611000000000004</v>
      </c>
      <c r="Q7689" s="31">
        <v>2658.5012999999999</v>
      </c>
      <c r="R7689" s="31">
        <v>97.558000000000007</v>
      </c>
      <c r="S7689" s="31">
        <v>111.34780000000001</v>
      </c>
    </row>
    <row r="7690" spans="1:19" x14ac:dyDescent="0.35">
      <c r="A7690" s="2">
        <v>43634</v>
      </c>
      <c r="B7690" s="31">
        <v>364.27480000000003</v>
      </c>
      <c r="C7690" s="31">
        <v>888.07899999999995</v>
      </c>
      <c r="D7690" s="31">
        <v>349.35579999999999</v>
      </c>
      <c r="E7690" s="31">
        <v>514.54</v>
      </c>
      <c r="F7690" s="31">
        <v>105.1712</v>
      </c>
      <c r="G7690" s="31">
        <v>337.47770000000003</v>
      </c>
      <c r="H7690" s="31">
        <v>8.553134</v>
      </c>
      <c r="I7690" s="31">
        <v>2831.7310000000002</v>
      </c>
      <c r="J7690" s="31">
        <v>4960.2110000000002</v>
      </c>
      <c r="K7690" s="31">
        <v>3305.7829999999999</v>
      </c>
      <c r="L7690" s="31">
        <v>265.26</v>
      </c>
      <c r="M7690" s="31">
        <v>234.17</v>
      </c>
      <c r="N7690" s="31">
        <v>239.69560000000001</v>
      </c>
      <c r="O7690" s="31">
        <v>71.9495</v>
      </c>
      <c r="P7690" s="31">
        <v>88.2821</v>
      </c>
      <c r="Q7690" s="31">
        <v>2692.7651999999998</v>
      </c>
      <c r="R7690" s="31">
        <v>97.644000000000005</v>
      </c>
      <c r="S7690" s="31">
        <v>112.2281</v>
      </c>
    </row>
    <row r="7691" spans="1:19" x14ac:dyDescent="0.35">
      <c r="A7691" s="2">
        <v>43635</v>
      </c>
      <c r="B7691" s="31">
        <v>362.5523</v>
      </c>
      <c r="C7691" s="31">
        <v>893.09400000000005</v>
      </c>
      <c r="D7691" s="31">
        <v>347.81</v>
      </c>
      <c r="E7691" s="31">
        <v>512.11680000000001</v>
      </c>
      <c r="F7691" s="31">
        <v>105.02330000000001</v>
      </c>
      <c r="G7691" s="31">
        <v>333.3501</v>
      </c>
      <c r="H7691" s="31">
        <v>8.5976099999999995</v>
      </c>
      <c r="I7691" s="31">
        <v>2834.6840000000002</v>
      </c>
      <c r="J7691" s="31">
        <v>4956.8599999999997</v>
      </c>
      <c r="K7691" s="31">
        <v>3300.9920000000002</v>
      </c>
      <c r="L7691" s="31">
        <v>265.91000000000003</v>
      </c>
      <c r="M7691" s="31">
        <v>234.89</v>
      </c>
      <c r="N7691" s="31">
        <v>240.58580000000001</v>
      </c>
      <c r="O7691" s="31">
        <v>72.012299999999996</v>
      </c>
      <c r="P7691" s="31">
        <v>88.510400000000004</v>
      </c>
      <c r="Q7691" s="31">
        <v>2730.7107999999998</v>
      </c>
      <c r="R7691" s="31">
        <v>97.117000000000004</v>
      </c>
      <c r="S7691" s="31">
        <v>114.82599999999999</v>
      </c>
    </row>
    <row r="7692" spans="1:19" x14ac:dyDescent="0.35">
      <c r="A7692" s="2">
        <v>43636</v>
      </c>
      <c r="B7692" s="31">
        <v>378.70800000000003</v>
      </c>
      <c r="C7692" s="31">
        <v>920.572</v>
      </c>
      <c r="D7692" s="31">
        <v>359.71280000000002</v>
      </c>
      <c r="E7692" s="31">
        <v>517.02809999999999</v>
      </c>
      <c r="F7692" s="31">
        <v>108.76860000000001</v>
      </c>
      <c r="G7692" s="31">
        <v>337.74689999999998</v>
      </c>
      <c r="H7692" s="31">
        <v>8.3683859999999992</v>
      </c>
      <c r="I7692" s="31">
        <v>2839.0189999999998</v>
      </c>
      <c r="J7692" s="31">
        <v>4976.3050000000003</v>
      </c>
      <c r="K7692" s="31">
        <v>3305.5909999999999</v>
      </c>
      <c r="L7692" s="31">
        <v>268.32</v>
      </c>
      <c r="M7692" s="31">
        <v>235.95</v>
      </c>
      <c r="N7692" s="31">
        <v>242.79580000000001</v>
      </c>
      <c r="O7692" s="31">
        <v>72.583600000000004</v>
      </c>
      <c r="P7692" s="31">
        <v>89.087800000000001</v>
      </c>
      <c r="Q7692" s="31">
        <v>2772.1264999999999</v>
      </c>
      <c r="R7692" s="31">
        <v>96.629000000000005</v>
      </c>
      <c r="S7692" s="31">
        <v>116.72620000000001</v>
      </c>
    </row>
    <row r="7693" spans="1:19" x14ac:dyDescent="0.35">
      <c r="A7693" s="2">
        <v>43637</v>
      </c>
      <c r="B7693" s="31">
        <v>382.80630000000002</v>
      </c>
      <c r="C7693" s="31">
        <v>948.73</v>
      </c>
      <c r="D7693" s="31">
        <v>364.19569999999999</v>
      </c>
      <c r="E7693" s="31">
        <v>516.76850000000002</v>
      </c>
      <c r="F7693" s="31">
        <v>109.01779999999999</v>
      </c>
      <c r="G7693" s="31">
        <v>332.90140000000002</v>
      </c>
      <c r="H7693" s="31">
        <v>8.5599760000000007</v>
      </c>
      <c r="I7693" s="31">
        <v>2840.127</v>
      </c>
      <c r="J7693" s="31">
        <v>4959.299</v>
      </c>
      <c r="K7693" s="31">
        <v>3299.6509999999998</v>
      </c>
      <c r="L7693" s="31">
        <v>267.45999999999998</v>
      </c>
      <c r="M7693" s="31">
        <v>233.73</v>
      </c>
      <c r="N7693" s="31">
        <v>242.13200000000001</v>
      </c>
      <c r="O7693" s="31">
        <v>72.467799999999997</v>
      </c>
      <c r="P7693" s="31">
        <v>89.312700000000007</v>
      </c>
      <c r="Q7693" s="31">
        <v>2770.5563000000002</v>
      </c>
      <c r="R7693" s="31">
        <v>96.22</v>
      </c>
      <c r="S7693" s="31">
        <v>116.6703</v>
      </c>
    </row>
    <row r="7694" spans="1:19" x14ac:dyDescent="0.35">
      <c r="A7694" s="2">
        <v>43640</v>
      </c>
      <c r="B7694" s="31">
        <v>381.20260000000002</v>
      </c>
      <c r="C7694" s="31">
        <v>949.30399999999997</v>
      </c>
      <c r="D7694" s="31">
        <v>360.02199999999999</v>
      </c>
      <c r="E7694" s="31">
        <v>515.66510000000005</v>
      </c>
      <c r="F7694" s="31">
        <v>110.4271</v>
      </c>
      <c r="G7694" s="31">
        <v>334.78570000000002</v>
      </c>
      <c r="H7694" s="31">
        <v>8.5086569999999995</v>
      </c>
      <c r="I7694" s="31">
        <v>2837.9589999999998</v>
      </c>
      <c r="J7694" s="31">
        <v>4969.0140000000001</v>
      </c>
      <c r="K7694" s="31">
        <v>3303.4830000000002</v>
      </c>
      <c r="L7694" s="31">
        <v>267.58999999999997</v>
      </c>
      <c r="M7694" s="31">
        <v>231.52</v>
      </c>
      <c r="N7694" s="31">
        <v>242.35849999999999</v>
      </c>
      <c r="O7694" s="31">
        <v>72.6828</v>
      </c>
      <c r="P7694" s="31">
        <v>89.849100000000007</v>
      </c>
      <c r="Q7694" s="31">
        <v>2772.2451999999998</v>
      </c>
      <c r="R7694" s="31">
        <v>95.98</v>
      </c>
      <c r="S7694" s="31">
        <v>116.73690000000001</v>
      </c>
    </row>
    <row r="7695" spans="1:19" x14ac:dyDescent="0.35">
      <c r="A7695" s="2">
        <v>43641</v>
      </c>
      <c r="B7695" s="31">
        <v>381.79660000000001</v>
      </c>
      <c r="C7695" s="31">
        <v>963.09500000000003</v>
      </c>
      <c r="D7695" s="31">
        <v>365.74149999999997</v>
      </c>
      <c r="E7695" s="31">
        <v>522.99959999999999</v>
      </c>
      <c r="F7695" s="31">
        <v>110.46599999999999</v>
      </c>
      <c r="G7695" s="31">
        <v>332.54239999999999</v>
      </c>
      <c r="H7695" s="31">
        <v>8.4299680000000006</v>
      </c>
      <c r="I7695" s="31">
        <v>2838.1889999999999</v>
      </c>
      <c r="J7695" s="31">
        <v>4978.43</v>
      </c>
      <c r="K7695" s="31">
        <v>3307.7950000000001</v>
      </c>
      <c r="L7695" s="31">
        <v>264.87</v>
      </c>
      <c r="M7695" s="31">
        <v>229.67</v>
      </c>
      <c r="N7695" s="31">
        <v>238.29769999999999</v>
      </c>
      <c r="O7695" s="31">
        <v>72.957800000000006</v>
      </c>
      <c r="P7695" s="31">
        <v>89.786000000000001</v>
      </c>
      <c r="Q7695" s="31">
        <v>2753.2190999999998</v>
      </c>
      <c r="R7695" s="31">
        <v>96.14</v>
      </c>
      <c r="S7695" s="31">
        <v>115.2496</v>
      </c>
    </row>
    <row r="7696" spans="1:19" x14ac:dyDescent="0.35">
      <c r="A7696" s="2">
        <v>43642</v>
      </c>
      <c r="B7696" s="31">
        <v>390.17140000000001</v>
      </c>
      <c r="C7696" s="31">
        <v>1008.753</v>
      </c>
      <c r="D7696" s="31">
        <v>371.77019999999999</v>
      </c>
      <c r="E7696" s="31">
        <v>518.28300000000002</v>
      </c>
      <c r="F7696" s="31">
        <v>110.209</v>
      </c>
      <c r="G7696" s="31">
        <v>329.5813</v>
      </c>
      <c r="H7696" s="31">
        <v>8.4197039999999994</v>
      </c>
      <c r="I7696" s="31">
        <v>2837.8209999999999</v>
      </c>
      <c r="J7696" s="31">
        <v>4965.3760000000002</v>
      </c>
      <c r="K7696" s="31">
        <v>3306.55</v>
      </c>
      <c r="L7696" s="31">
        <v>264.51</v>
      </c>
      <c r="M7696" s="31">
        <v>229.1</v>
      </c>
      <c r="N7696" s="31">
        <v>238.9615</v>
      </c>
      <c r="O7696" s="31">
        <v>72.486800000000002</v>
      </c>
      <c r="P7696" s="31">
        <v>89.730800000000002</v>
      </c>
      <c r="Q7696" s="31">
        <v>2760.5625</v>
      </c>
      <c r="R7696" s="31">
        <v>96.213999999999999</v>
      </c>
      <c r="S7696" s="31">
        <v>115.3702</v>
      </c>
    </row>
    <row r="7697" spans="1:19" x14ac:dyDescent="0.35">
      <c r="A7697" s="2">
        <v>43643</v>
      </c>
      <c r="B7697" s="31">
        <v>390.05259999999998</v>
      </c>
      <c r="C7697" s="31">
        <v>1000.342</v>
      </c>
      <c r="D7697" s="31">
        <v>368.8331</v>
      </c>
      <c r="E7697" s="31">
        <v>518.26139999999998</v>
      </c>
      <c r="F7697" s="31">
        <v>109.9443</v>
      </c>
      <c r="G7697" s="31">
        <v>327.42779999999999</v>
      </c>
      <c r="H7697" s="31">
        <v>8.392334</v>
      </c>
      <c r="I7697" s="31">
        <v>2836.252</v>
      </c>
      <c r="J7697" s="31">
        <v>4968.1030000000001</v>
      </c>
      <c r="K7697" s="31">
        <v>3302.8130000000001</v>
      </c>
      <c r="L7697" s="31">
        <v>265.69</v>
      </c>
      <c r="M7697" s="31">
        <v>233.4</v>
      </c>
      <c r="N7697" s="31">
        <v>240.22659999999999</v>
      </c>
      <c r="O7697" s="31">
        <v>72.371899999999997</v>
      </c>
      <c r="P7697" s="31">
        <v>89.641400000000004</v>
      </c>
      <c r="Q7697" s="31">
        <v>2780.0605999999998</v>
      </c>
      <c r="R7697" s="31">
        <v>96.194000000000003</v>
      </c>
      <c r="S7697" s="31">
        <v>116.91200000000001</v>
      </c>
    </row>
    <row r="7698" spans="1:19" x14ac:dyDescent="0.35">
      <c r="A7698" s="2">
        <v>43644</v>
      </c>
      <c r="B7698" s="31">
        <v>384.52879999999999</v>
      </c>
      <c r="C7698" s="31">
        <v>990.78200000000004</v>
      </c>
      <c r="D7698" s="31">
        <v>369.45139999999998</v>
      </c>
      <c r="E7698" s="31">
        <v>518.73739999999998</v>
      </c>
      <c r="F7698" s="31">
        <v>110.0767</v>
      </c>
      <c r="G7698" s="31">
        <v>331.28620000000001</v>
      </c>
      <c r="H7698" s="31">
        <v>8.2965389999999992</v>
      </c>
      <c r="I7698" s="31">
        <v>2837.9119999999998</v>
      </c>
      <c r="J7698" s="31">
        <v>4969.6210000000001</v>
      </c>
      <c r="K7698" s="31">
        <v>3306.741</v>
      </c>
      <c r="L7698" s="31">
        <v>266.89</v>
      </c>
      <c r="M7698" s="31">
        <v>236.01</v>
      </c>
      <c r="N7698" s="31">
        <v>240.32810000000001</v>
      </c>
      <c r="O7698" s="31">
        <v>72.389499999999998</v>
      </c>
      <c r="P7698" s="31">
        <v>89.786600000000007</v>
      </c>
      <c r="Q7698" s="31">
        <v>2779.9776000000002</v>
      </c>
      <c r="R7698" s="31">
        <v>96.13</v>
      </c>
      <c r="S7698" s="31">
        <v>116.81489999999999</v>
      </c>
    </row>
    <row r="7699" spans="1:19" x14ac:dyDescent="0.35">
      <c r="A7699" s="2">
        <v>43647</v>
      </c>
      <c r="B7699" s="31">
        <v>386.42950000000002</v>
      </c>
      <c r="C7699" s="31">
        <v>1008.491</v>
      </c>
      <c r="D7699" s="31">
        <v>366.82350000000002</v>
      </c>
      <c r="E7699" s="31">
        <v>515.01610000000005</v>
      </c>
      <c r="F7699" s="31">
        <v>108.1768</v>
      </c>
      <c r="G7699" s="31">
        <v>326.08179999999999</v>
      </c>
      <c r="H7699" s="31">
        <v>8.5565540000000002</v>
      </c>
      <c r="I7699" s="31">
        <v>2835.7910000000002</v>
      </c>
      <c r="J7699" s="31">
        <v>4966.893</v>
      </c>
      <c r="K7699" s="31">
        <v>3313.7359999999999</v>
      </c>
      <c r="L7699" s="31">
        <v>269.02</v>
      </c>
      <c r="M7699" s="31">
        <v>236.99</v>
      </c>
      <c r="N7699" s="31">
        <v>243.33459999999999</v>
      </c>
      <c r="O7699" s="31">
        <v>71.991200000000006</v>
      </c>
      <c r="P7699" s="31">
        <v>89.280500000000004</v>
      </c>
      <c r="Q7699" s="31">
        <v>2804.1439</v>
      </c>
      <c r="R7699" s="31">
        <v>96.843999999999994</v>
      </c>
      <c r="S7699" s="31">
        <v>116.81489999999999</v>
      </c>
    </row>
    <row r="7700" spans="1:19" x14ac:dyDescent="0.35">
      <c r="A7700" s="2">
        <v>43648</v>
      </c>
      <c r="B7700" s="31">
        <v>370.6302</v>
      </c>
      <c r="C7700" s="31">
        <v>977.04300000000001</v>
      </c>
      <c r="D7700" s="31">
        <v>358.63060000000002</v>
      </c>
      <c r="E7700" s="31">
        <v>508.9581</v>
      </c>
      <c r="F7700" s="31">
        <v>109.63290000000001</v>
      </c>
      <c r="G7700" s="31">
        <v>322.58229999999998</v>
      </c>
      <c r="H7700" s="31">
        <v>8.457338</v>
      </c>
      <c r="I7700" s="31">
        <v>2835.9760000000001</v>
      </c>
      <c r="J7700" s="31">
        <v>4974.7830000000004</v>
      </c>
      <c r="K7700" s="31">
        <v>3319.5810000000001</v>
      </c>
      <c r="L7700" s="31">
        <v>270.08</v>
      </c>
      <c r="M7700" s="31">
        <v>235.89</v>
      </c>
      <c r="N7700" s="31">
        <v>244.84180000000001</v>
      </c>
      <c r="O7700" s="31">
        <v>72.116699999999994</v>
      </c>
      <c r="P7700" s="31">
        <v>89.034499999999994</v>
      </c>
      <c r="Q7700" s="31">
        <v>2805.527</v>
      </c>
      <c r="R7700" s="31">
        <v>96.725999999999999</v>
      </c>
      <c r="S7700" s="31">
        <v>118.49679999999999</v>
      </c>
    </row>
    <row r="7701" spans="1:19" x14ac:dyDescent="0.35">
      <c r="A7701" s="2">
        <v>43649</v>
      </c>
      <c r="B7701" s="31">
        <v>379.06439999999998</v>
      </c>
      <c r="C7701" s="31">
        <v>1001.282</v>
      </c>
      <c r="D7701" s="31">
        <v>356.46640000000002</v>
      </c>
      <c r="E7701" s="31">
        <v>511.87889999999999</v>
      </c>
      <c r="F7701" s="31">
        <v>110.6373</v>
      </c>
      <c r="G7701" s="31">
        <v>326.17149999999998</v>
      </c>
      <c r="H7701" s="31">
        <v>8.3239090000000004</v>
      </c>
      <c r="I7701" s="31">
        <v>2839.1579999999999</v>
      </c>
      <c r="J7701" s="31">
        <v>4982.9859999999999</v>
      </c>
      <c r="K7701" s="31">
        <v>3327.4380000000001</v>
      </c>
      <c r="L7701" s="31">
        <v>271.95999999999998</v>
      </c>
      <c r="M7701" s="31">
        <v>237.65</v>
      </c>
      <c r="N7701" s="31">
        <v>246.3802</v>
      </c>
      <c r="O7701" s="31">
        <v>72.349800000000002</v>
      </c>
      <c r="P7701" s="31">
        <v>88.9268</v>
      </c>
      <c r="Q7701" s="31">
        <v>2795.2543999999998</v>
      </c>
      <c r="R7701" s="31">
        <v>96.768000000000001</v>
      </c>
      <c r="S7701" s="31">
        <v>117.8391</v>
      </c>
    </row>
    <row r="7702" spans="1:19" x14ac:dyDescent="0.35">
      <c r="A7702" s="2">
        <v>43650</v>
      </c>
      <c r="B7702" s="31">
        <v>379.06439999999998</v>
      </c>
      <c r="C7702" s="31">
        <v>1001.282</v>
      </c>
      <c r="D7702" s="31">
        <v>356.46640000000002</v>
      </c>
      <c r="E7702" s="31">
        <v>511.87889999999999</v>
      </c>
      <c r="F7702" s="31">
        <v>110.6373</v>
      </c>
      <c r="G7702" s="31">
        <v>326.17149999999998</v>
      </c>
      <c r="H7702" s="31">
        <v>8.3239090000000004</v>
      </c>
      <c r="I7702" s="31">
        <v>2839.1579999999999</v>
      </c>
      <c r="J7702" s="31">
        <v>4982.9859999999999</v>
      </c>
      <c r="K7702" s="31">
        <v>3331.462</v>
      </c>
      <c r="L7702" s="31">
        <v>271.95999999999998</v>
      </c>
      <c r="M7702" s="31">
        <v>237.65</v>
      </c>
      <c r="N7702" s="31">
        <v>246.3802</v>
      </c>
      <c r="O7702" s="31">
        <v>72.302499999999995</v>
      </c>
      <c r="P7702" s="31">
        <v>88.907399999999996</v>
      </c>
      <c r="Q7702" s="31">
        <v>2809.4729000000002</v>
      </c>
      <c r="R7702" s="31">
        <v>96.768000000000001</v>
      </c>
      <c r="S7702" s="31">
        <v>117.7529</v>
      </c>
    </row>
    <row r="7703" spans="1:19" x14ac:dyDescent="0.35">
      <c r="A7703" s="2">
        <v>43651</v>
      </c>
      <c r="B7703" s="31">
        <v>381.49959999999999</v>
      </c>
      <c r="C7703" s="31">
        <v>1007.9690000000001</v>
      </c>
      <c r="D7703" s="31">
        <v>358.32139999999998</v>
      </c>
      <c r="E7703" s="31">
        <v>510.27789999999999</v>
      </c>
      <c r="F7703" s="31">
        <v>109.0177</v>
      </c>
      <c r="G7703" s="31">
        <v>321.05680000000001</v>
      </c>
      <c r="H7703" s="31">
        <v>8.4265469999999993</v>
      </c>
      <c r="I7703" s="31">
        <v>2840.68</v>
      </c>
      <c r="J7703" s="31">
        <v>4956.2619999999997</v>
      </c>
      <c r="K7703" s="31">
        <v>3323.317</v>
      </c>
      <c r="L7703" s="31">
        <v>271.08</v>
      </c>
      <c r="M7703" s="31">
        <v>237.86</v>
      </c>
      <c r="N7703" s="31">
        <v>245.25569999999999</v>
      </c>
      <c r="O7703" s="31">
        <v>71.867199999999997</v>
      </c>
      <c r="P7703" s="31">
        <v>88.435699999999997</v>
      </c>
      <c r="Q7703" s="31">
        <v>2797.0153</v>
      </c>
      <c r="R7703" s="31">
        <v>97.286000000000001</v>
      </c>
      <c r="S7703" s="31">
        <v>117.4402</v>
      </c>
    </row>
    <row r="7704" spans="1:19" x14ac:dyDescent="0.35">
      <c r="A7704" s="2">
        <v>43654</v>
      </c>
      <c r="B7704" s="31">
        <v>380.78680000000003</v>
      </c>
      <c r="C7704" s="31">
        <v>993.23699999999997</v>
      </c>
      <c r="D7704" s="31">
        <v>360.33100000000002</v>
      </c>
      <c r="E7704" s="31">
        <v>509.06630000000001</v>
      </c>
      <c r="F7704" s="31">
        <v>109.0099</v>
      </c>
      <c r="G7704" s="31">
        <v>322.22329999999999</v>
      </c>
      <c r="H7704" s="31">
        <v>8.8165700000000005</v>
      </c>
      <c r="I7704" s="31">
        <v>2837.0819999999999</v>
      </c>
      <c r="J7704" s="31">
        <v>4957.4769999999999</v>
      </c>
      <c r="K7704" s="31">
        <v>3323.2220000000002</v>
      </c>
      <c r="L7704" s="31">
        <v>269.99</v>
      </c>
      <c r="M7704" s="31">
        <v>235.65</v>
      </c>
      <c r="N7704" s="31">
        <v>243.6782</v>
      </c>
      <c r="O7704" s="31">
        <v>71.723699999999994</v>
      </c>
      <c r="P7704" s="31">
        <v>88.374300000000005</v>
      </c>
      <c r="Q7704" s="31">
        <v>2761.4648999999999</v>
      </c>
      <c r="R7704" s="31">
        <v>97.384</v>
      </c>
      <c r="S7704" s="31">
        <v>115.98480000000001</v>
      </c>
    </row>
    <row r="7705" spans="1:19" x14ac:dyDescent="0.35">
      <c r="A7705" s="2">
        <v>43655</v>
      </c>
      <c r="B7705" s="31">
        <v>381.15539999999999</v>
      </c>
      <c r="C7705" s="31">
        <v>1006.216</v>
      </c>
      <c r="D7705" s="31">
        <v>358.47809999999998</v>
      </c>
      <c r="E7705" s="31">
        <v>503.05250000000001</v>
      </c>
      <c r="F7705" s="31">
        <v>109.05029999999999</v>
      </c>
      <c r="G7705" s="31">
        <v>324.55630000000002</v>
      </c>
      <c r="H7705" s="31">
        <v>8.6284010000000002</v>
      </c>
      <c r="I7705" s="31">
        <v>2835.8829999999998</v>
      </c>
      <c r="J7705" s="31">
        <v>4948.973</v>
      </c>
      <c r="K7705" s="31">
        <v>3317.8560000000002</v>
      </c>
      <c r="L7705" s="31">
        <v>270.31</v>
      </c>
      <c r="M7705" s="31">
        <v>235.72</v>
      </c>
      <c r="N7705" s="31">
        <v>245.06049999999999</v>
      </c>
      <c r="O7705" s="31">
        <v>71.6584</v>
      </c>
      <c r="P7705" s="31">
        <v>88.294499999999999</v>
      </c>
      <c r="Q7705" s="31">
        <v>2751.6266000000001</v>
      </c>
      <c r="R7705" s="31">
        <v>97.489000000000004</v>
      </c>
      <c r="S7705" s="31">
        <v>114.7341</v>
      </c>
    </row>
    <row r="7706" spans="1:19" x14ac:dyDescent="0.35">
      <c r="A7706" s="2">
        <v>43656</v>
      </c>
      <c r="B7706" s="31">
        <v>397.8965</v>
      </c>
      <c r="C7706" s="31">
        <v>1046.2639999999999</v>
      </c>
      <c r="D7706" s="31">
        <v>369.73739999999998</v>
      </c>
      <c r="E7706" s="31">
        <v>513.279</v>
      </c>
      <c r="F7706" s="31">
        <v>109.9845</v>
      </c>
      <c r="G7706" s="31">
        <v>327.6071</v>
      </c>
      <c r="H7706" s="31">
        <v>8.5839250000000007</v>
      </c>
      <c r="I7706" s="31">
        <v>2832.8850000000002</v>
      </c>
      <c r="J7706" s="31">
        <v>4952.616</v>
      </c>
      <c r="K7706" s="31">
        <v>3303.1959999999999</v>
      </c>
      <c r="L7706" s="31">
        <v>271.72000000000003</v>
      </c>
      <c r="M7706" s="31">
        <v>236.14</v>
      </c>
      <c r="N7706" s="31">
        <v>247.6687</v>
      </c>
      <c r="O7706" s="31">
        <v>71.794700000000006</v>
      </c>
      <c r="P7706" s="31">
        <v>88.635599999999997</v>
      </c>
      <c r="Q7706" s="31">
        <v>2768.6401000000001</v>
      </c>
      <c r="R7706" s="31">
        <v>97.103999999999999</v>
      </c>
      <c r="S7706" s="31">
        <v>115.30549999999999</v>
      </c>
    </row>
    <row r="7707" spans="1:19" x14ac:dyDescent="0.35">
      <c r="A7707" s="2">
        <v>43657</v>
      </c>
      <c r="B7707" s="31">
        <v>395.05</v>
      </c>
      <c r="C7707" s="31">
        <v>1038.691</v>
      </c>
      <c r="D7707" s="31">
        <v>375.93099999999998</v>
      </c>
      <c r="E7707" s="31">
        <v>514.55060000000003</v>
      </c>
      <c r="F7707" s="31">
        <v>109.5445</v>
      </c>
      <c r="G7707" s="31">
        <v>329.22230000000002</v>
      </c>
      <c r="H7707" s="31">
        <v>8.5223420000000001</v>
      </c>
      <c r="I7707" s="31">
        <v>2834.3150000000001</v>
      </c>
      <c r="J7707" s="31">
        <v>4941.3819999999996</v>
      </c>
      <c r="K7707" s="31">
        <v>3299.9369999999999</v>
      </c>
      <c r="L7707" s="31">
        <v>272.3</v>
      </c>
      <c r="M7707" s="31">
        <v>234.89</v>
      </c>
      <c r="N7707" s="31">
        <v>247.35640000000001</v>
      </c>
      <c r="O7707" s="31">
        <v>71.9161</v>
      </c>
      <c r="P7707" s="31">
        <v>88.629800000000003</v>
      </c>
      <c r="Q7707" s="31">
        <v>2785.4659999999999</v>
      </c>
      <c r="R7707" s="31">
        <v>97.05</v>
      </c>
      <c r="S7707" s="31">
        <v>116.319</v>
      </c>
    </row>
    <row r="7708" spans="1:19" x14ac:dyDescent="0.35">
      <c r="A7708" s="2">
        <v>43658</v>
      </c>
      <c r="B7708" s="31">
        <v>395.86059999999998</v>
      </c>
      <c r="C7708" s="31">
        <v>1034.194</v>
      </c>
      <c r="D7708" s="31">
        <v>373.89890000000003</v>
      </c>
      <c r="E7708" s="31">
        <v>512.8424</v>
      </c>
      <c r="F7708" s="31">
        <v>109.96980000000001</v>
      </c>
      <c r="G7708" s="31">
        <v>334.33699999999999</v>
      </c>
      <c r="H7708" s="31">
        <v>8.5633970000000001</v>
      </c>
      <c r="I7708" s="31">
        <v>2829.61</v>
      </c>
      <c r="J7708" s="31">
        <v>4936.5169999999998</v>
      </c>
      <c r="K7708" s="31">
        <v>3285.0859999999998</v>
      </c>
      <c r="L7708" s="31">
        <v>273.35000000000002</v>
      </c>
      <c r="M7708" s="31">
        <v>236.75</v>
      </c>
      <c r="N7708" s="31">
        <v>248.64490000000001</v>
      </c>
      <c r="O7708" s="31">
        <v>72.124200000000002</v>
      </c>
      <c r="P7708" s="31">
        <v>88.618700000000004</v>
      </c>
      <c r="Q7708" s="31">
        <v>2774.3523</v>
      </c>
      <c r="R7708" s="31">
        <v>96.81</v>
      </c>
      <c r="S7708" s="31">
        <v>116.6748</v>
      </c>
    </row>
    <row r="7709" spans="1:19" x14ac:dyDescent="0.35">
      <c r="A7709" s="2">
        <v>43661</v>
      </c>
      <c r="B7709" s="31">
        <v>393.3544</v>
      </c>
      <c r="C7709" s="31">
        <v>1013.039</v>
      </c>
      <c r="D7709" s="31">
        <v>371.2842</v>
      </c>
      <c r="E7709" s="31">
        <v>517.03660000000002</v>
      </c>
      <c r="F7709" s="31">
        <v>110.0701</v>
      </c>
      <c r="G7709" s="31">
        <v>330.20940000000002</v>
      </c>
      <c r="H7709" s="31">
        <v>8.2794329999999992</v>
      </c>
      <c r="I7709" s="31">
        <v>2829.61</v>
      </c>
      <c r="J7709" s="31">
        <v>4941.0739999999996</v>
      </c>
      <c r="K7709" s="31">
        <v>3296.585</v>
      </c>
      <c r="L7709" s="31">
        <v>273.51</v>
      </c>
      <c r="M7709" s="31">
        <v>235.71</v>
      </c>
      <c r="N7709" s="31">
        <v>249.48050000000001</v>
      </c>
      <c r="O7709" s="31">
        <v>72.150999999999996</v>
      </c>
      <c r="P7709" s="31">
        <v>88.686599999999999</v>
      </c>
      <c r="Q7709" s="31">
        <v>2792.3420999999998</v>
      </c>
      <c r="R7709" s="31">
        <v>96.933000000000007</v>
      </c>
      <c r="S7709" s="31">
        <v>116.6532</v>
      </c>
    </row>
    <row r="7710" spans="1:19" x14ac:dyDescent="0.35">
      <c r="A7710" s="2">
        <v>43662</v>
      </c>
      <c r="B7710" s="31">
        <v>380.9427</v>
      </c>
      <c r="C7710" s="31">
        <v>990.54100000000005</v>
      </c>
      <c r="D7710" s="31">
        <v>370.82279999999997</v>
      </c>
      <c r="E7710" s="31">
        <v>519.56610000000001</v>
      </c>
      <c r="F7710" s="31">
        <v>109.8771</v>
      </c>
      <c r="G7710" s="31">
        <v>325.18450000000001</v>
      </c>
      <c r="H7710" s="31">
        <v>8.3102239999999998</v>
      </c>
      <c r="I7710" s="31">
        <v>2831.2710000000002</v>
      </c>
      <c r="J7710" s="31">
        <v>4931.3549999999996</v>
      </c>
      <c r="K7710" s="31">
        <v>3303.3389999999999</v>
      </c>
      <c r="L7710" s="31">
        <v>272.58</v>
      </c>
      <c r="M7710" s="31">
        <v>235.77</v>
      </c>
      <c r="N7710" s="31">
        <v>248.1061</v>
      </c>
      <c r="O7710" s="31">
        <v>71.948899999999995</v>
      </c>
      <c r="P7710" s="31">
        <v>88.378299999999996</v>
      </c>
      <c r="Q7710" s="31">
        <v>2799.3759</v>
      </c>
      <c r="R7710" s="31">
        <v>97.394999999999996</v>
      </c>
      <c r="S7710" s="31">
        <v>117.1168</v>
      </c>
    </row>
    <row r="7711" spans="1:19" x14ac:dyDescent="0.35">
      <c r="A7711" s="2">
        <v>43663</v>
      </c>
      <c r="B7711" s="31">
        <v>377.0641</v>
      </c>
      <c r="C7711" s="31">
        <v>983.50699999999995</v>
      </c>
      <c r="D7711" s="31">
        <v>360.21030000000002</v>
      </c>
      <c r="E7711" s="31">
        <v>516.99329999999998</v>
      </c>
      <c r="F7711" s="31">
        <v>110.82640000000001</v>
      </c>
      <c r="G7711" s="31">
        <v>323.21039999999999</v>
      </c>
      <c r="H7711" s="31">
        <v>8.2931179999999998</v>
      </c>
      <c r="I7711" s="31">
        <v>2830.0709999999999</v>
      </c>
      <c r="J7711" s="31">
        <v>4945.3239999999996</v>
      </c>
      <c r="K7711" s="31">
        <v>3311.0529999999999</v>
      </c>
      <c r="L7711" s="31">
        <v>270.58</v>
      </c>
      <c r="M7711" s="31">
        <v>233.67</v>
      </c>
      <c r="N7711" s="31">
        <v>246.31780000000001</v>
      </c>
      <c r="O7711" s="31">
        <v>72.061199999999999</v>
      </c>
      <c r="P7711" s="31">
        <v>88.386600000000001</v>
      </c>
      <c r="Q7711" s="31">
        <v>2786.5691000000002</v>
      </c>
      <c r="R7711" s="31">
        <v>97.222999999999999</v>
      </c>
      <c r="S7711" s="31">
        <v>116.8904</v>
      </c>
    </row>
    <row r="7712" spans="1:19" x14ac:dyDescent="0.35">
      <c r="A7712" s="2">
        <v>43664</v>
      </c>
      <c r="B7712" s="31">
        <v>367.51670000000001</v>
      </c>
      <c r="C7712" s="31">
        <v>959.077</v>
      </c>
      <c r="D7712" s="31">
        <v>351.4434</v>
      </c>
      <c r="E7712" s="31">
        <v>517.36080000000004</v>
      </c>
      <c r="F7712" s="31">
        <v>111.2046</v>
      </c>
      <c r="G7712" s="31">
        <v>322.67200000000003</v>
      </c>
      <c r="H7712" s="31">
        <v>8.3478580000000004</v>
      </c>
      <c r="I7712" s="31">
        <v>2832.931</v>
      </c>
      <c r="J7712" s="31">
        <v>4954.13</v>
      </c>
      <c r="K7712" s="31">
        <v>3316.8020000000001</v>
      </c>
      <c r="L7712" s="31">
        <v>271.72000000000003</v>
      </c>
      <c r="M7712" s="31">
        <v>234.65</v>
      </c>
      <c r="N7712" s="31">
        <v>247.81710000000001</v>
      </c>
      <c r="O7712" s="31">
        <v>72.214100000000002</v>
      </c>
      <c r="P7712" s="31">
        <v>88.307100000000005</v>
      </c>
      <c r="Q7712" s="31">
        <v>2778.1644999999999</v>
      </c>
      <c r="R7712" s="31">
        <v>96.793999999999997</v>
      </c>
      <c r="S7712" s="31">
        <v>116.2974</v>
      </c>
    </row>
    <row r="7713" spans="1:19" x14ac:dyDescent="0.35">
      <c r="A7713" s="2">
        <v>43665</v>
      </c>
      <c r="B7713" s="31">
        <v>371.63400000000001</v>
      </c>
      <c r="C7713" s="31">
        <v>963.90899999999999</v>
      </c>
      <c r="D7713" s="31">
        <v>355.44229999999999</v>
      </c>
      <c r="E7713" s="31">
        <v>524.58180000000004</v>
      </c>
      <c r="F7713" s="31">
        <v>111.09650000000001</v>
      </c>
      <c r="G7713" s="31">
        <v>329.9402</v>
      </c>
      <c r="H7713" s="31">
        <v>8.440232</v>
      </c>
      <c r="I7713" s="31">
        <v>2833.2080000000001</v>
      </c>
      <c r="J7713" s="31">
        <v>4955.0450000000001</v>
      </c>
      <c r="K7713" s="31">
        <v>3321.4969999999998</v>
      </c>
      <c r="L7713" s="31">
        <v>269.86</v>
      </c>
      <c r="M7713" s="31">
        <v>233.15</v>
      </c>
      <c r="N7713" s="31">
        <v>244.98240000000001</v>
      </c>
      <c r="O7713" s="31">
        <v>72.271299999999997</v>
      </c>
      <c r="P7713" s="31">
        <v>88.326899999999995</v>
      </c>
      <c r="Q7713" s="31">
        <v>2793.6478999999999</v>
      </c>
      <c r="R7713" s="31">
        <v>97.150999999999996</v>
      </c>
      <c r="S7713" s="31">
        <v>117.9362</v>
      </c>
    </row>
    <row r="7714" spans="1:19" x14ac:dyDescent="0.35">
      <c r="A7714" s="2">
        <v>43668</v>
      </c>
      <c r="B7714" s="31">
        <v>376.10939999999999</v>
      </c>
      <c r="C7714" s="31">
        <v>960.15099999999995</v>
      </c>
      <c r="D7714" s="31">
        <v>361.13310000000001</v>
      </c>
      <c r="E7714" s="31">
        <v>520.21460000000002</v>
      </c>
      <c r="F7714" s="31">
        <v>111.11969999999999</v>
      </c>
      <c r="G7714" s="31">
        <v>325.09469999999999</v>
      </c>
      <c r="H7714" s="31">
        <v>8.6626130000000003</v>
      </c>
      <c r="I7714" s="31">
        <v>2833.623</v>
      </c>
      <c r="J7714" s="31">
        <v>4960.21</v>
      </c>
      <c r="K7714" s="31">
        <v>3326.9589999999998</v>
      </c>
      <c r="L7714" s="31">
        <v>270.95</v>
      </c>
      <c r="M7714" s="31">
        <v>233.18</v>
      </c>
      <c r="N7714" s="31">
        <v>247.5438</v>
      </c>
      <c r="O7714" s="31">
        <v>72.194199999999995</v>
      </c>
      <c r="P7714" s="31">
        <v>88.322900000000004</v>
      </c>
      <c r="Q7714" s="31">
        <v>2783.5416</v>
      </c>
      <c r="R7714" s="31">
        <v>97.257000000000005</v>
      </c>
      <c r="S7714" s="31">
        <v>116.32980000000001</v>
      </c>
    </row>
    <row r="7715" spans="1:19" x14ac:dyDescent="0.35">
      <c r="A7715" s="2">
        <v>43669</v>
      </c>
      <c r="B7715" s="31">
        <v>380.40570000000002</v>
      </c>
      <c r="C7715" s="31">
        <v>974.00400000000002</v>
      </c>
      <c r="D7715" s="31">
        <v>361.2869</v>
      </c>
      <c r="E7715" s="31">
        <v>515.97709999999995</v>
      </c>
      <c r="F7715" s="31">
        <v>110.7184</v>
      </c>
      <c r="G7715" s="31">
        <v>324.37689999999998</v>
      </c>
      <c r="H7715" s="31">
        <v>8.4676019999999994</v>
      </c>
      <c r="I7715" s="31">
        <v>2835.145</v>
      </c>
      <c r="J7715" s="31">
        <v>4952.01</v>
      </c>
      <c r="K7715" s="31">
        <v>3328.971</v>
      </c>
      <c r="L7715" s="31">
        <v>272.67</v>
      </c>
      <c r="M7715" s="31">
        <v>234.53</v>
      </c>
      <c r="N7715" s="31">
        <v>249.38679999999999</v>
      </c>
      <c r="O7715" s="31">
        <v>72.006</v>
      </c>
      <c r="P7715" s="31">
        <v>87.745900000000006</v>
      </c>
      <c r="Q7715" s="31">
        <v>2787.8733000000002</v>
      </c>
      <c r="R7715" s="31">
        <v>97.704999999999998</v>
      </c>
      <c r="S7715" s="31">
        <v>116.6532</v>
      </c>
    </row>
    <row r="7716" spans="1:19" x14ac:dyDescent="0.35">
      <c r="A7716" s="2">
        <v>43670</v>
      </c>
      <c r="B7716" s="31">
        <v>376.40769999999998</v>
      </c>
      <c r="C7716" s="31">
        <v>968.79499999999996</v>
      </c>
      <c r="D7716" s="31">
        <v>365.90100000000001</v>
      </c>
      <c r="E7716" s="31">
        <v>518.65790000000004</v>
      </c>
      <c r="F7716" s="31">
        <v>110.8728</v>
      </c>
      <c r="G7716" s="31">
        <v>325.99209999999999</v>
      </c>
      <c r="H7716" s="31">
        <v>8.4265469999999993</v>
      </c>
      <c r="I7716" s="31">
        <v>2835.0529999999999</v>
      </c>
      <c r="J7716" s="31">
        <v>4956.8689999999997</v>
      </c>
      <c r="K7716" s="31">
        <v>3338.84</v>
      </c>
      <c r="L7716" s="31">
        <v>273.89</v>
      </c>
      <c r="M7716" s="31">
        <v>238.58</v>
      </c>
      <c r="N7716" s="31">
        <v>251.0814</v>
      </c>
      <c r="O7716" s="31">
        <v>72.036600000000007</v>
      </c>
      <c r="P7716" s="31">
        <v>87.682599999999994</v>
      </c>
      <c r="Q7716" s="31">
        <v>2787.5291000000002</v>
      </c>
      <c r="R7716" s="31">
        <v>97.728999999999999</v>
      </c>
      <c r="S7716" s="31">
        <v>117.10169999999999</v>
      </c>
    </row>
    <row r="7717" spans="1:19" x14ac:dyDescent="0.35">
      <c r="A7717" s="2">
        <v>43671</v>
      </c>
      <c r="B7717" s="31">
        <v>377.48180000000002</v>
      </c>
      <c r="C7717" s="31">
        <v>980.125</v>
      </c>
      <c r="D7717" s="31">
        <v>363.28629999999998</v>
      </c>
      <c r="E7717" s="31">
        <v>519.26329999999996</v>
      </c>
      <c r="F7717" s="31">
        <v>110.1782</v>
      </c>
      <c r="G7717" s="31">
        <v>322.94130000000001</v>
      </c>
      <c r="H7717" s="31">
        <v>8.3273309999999992</v>
      </c>
      <c r="I7717" s="31">
        <v>2835.9749999999999</v>
      </c>
      <c r="J7717" s="31">
        <v>4948.6689999999999</v>
      </c>
      <c r="K7717" s="31">
        <v>3338.5520000000001</v>
      </c>
      <c r="L7717" s="31">
        <v>272.52999999999997</v>
      </c>
      <c r="M7717" s="31">
        <v>235.42</v>
      </c>
      <c r="N7717" s="31">
        <v>249.32429999999999</v>
      </c>
      <c r="O7717" s="31">
        <v>71.698700000000002</v>
      </c>
      <c r="P7717" s="31">
        <v>87.7821</v>
      </c>
      <c r="Q7717" s="31">
        <v>2785.86</v>
      </c>
      <c r="R7717" s="31">
        <v>97.817999999999998</v>
      </c>
      <c r="S7717" s="31">
        <v>117.7097</v>
      </c>
    </row>
    <row r="7718" spans="1:19" x14ac:dyDescent="0.35">
      <c r="A7718" s="2">
        <v>43672</v>
      </c>
      <c r="B7718" s="31">
        <v>378.13819999999998</v>
      </c>
      <c r="C7718" s="31">
        <v>978.51400000000001</v>
      </c>
      <c r="D7718" s="31">
        <v>360.51780000000002</v>
      </c>
      <c r="E7718" s="31">
        <v>515.39340000000004</v>
      </c>
      <c r="F7718" s="31">
        <v>110.541</v>
      </c>
      <c r="G7718" s="31">
        <v>323.39</v>
      </c>
      <c r="H7718" s="31">
        <v>8.1733750000000001</v>
      </c>
      <c r="I7718" s="31">
        <v>2836.0210000000002</v>
      </c>
      <c r="J7718" s="31">
        <v>4946.2389999999996</v>
      </c>
      <c r="K7718" s="31">
        <v>3336.5410000000002</v>
      </c>
      <c r="L7718" s="31">
        <v>274.16000000000003</v>
      </c>
      <c r="M7718" s="31">
        <v>238.18</v>
      </c>
      <c r="N7718" s="31">
        <v>250.51130000000001</v>
      </c>
      <c r="O7718" s="31">
        <v>71.623999999999995</v>
      </c>
      <c r="P7718" s="31">
        <v>87.523300000000006</v>
      </c>
      <c r="Q7718" s="31">
        <v>2770.8452000000002</v>
      </c>
      <c r="R7718" s="31">
        <v>98.01</v>
      </c>
      <c r="S7718" s="31">
        <v>116.9832</v>
      </c>
    </row>
    <row r="7719" spans="1:19" x14ac:dyDescent="0.35">
      <c r="A7719" s="2">
        <v>43675</v>
      </c>
      <c r="B7719" s="31">
        <v>379.63</v>
      </c>
      <c r="C7719" s="31">
        <v>974.702</v>
      </c>
      <c r="D7719" s="31">
        <v>362.36349999999999</v>
      </c>
      <c r="E7719" s="31">
        <v>520.21460000000002</v>
      </c>
      <c r="F7719" s="31">
        <v>110.6259</v>
      </c>
      <c r="G7719" s="31">
        <v>324.55650000000003</v>
      </c>
      <c r="H7719" s="31">
        <v>8.1528469999999995</v>
      </c>
      <c r="I7719" s="31">
        <v>2835.6060000000002</v>
      </c>
      <c r="J7719" s="31">
        <v>4953.223</v>
      </c>
      <c r="K7719" s="31">
        <v>3342.002</v>
      </c>
      <c r="L7719" s="31">
        <v>273.91000000000003</v>
      </c>
      <c r="M7719" s="31">
        <v>236.61</v>
      </c>
      <c r="N7719" s="31">
        <v>249.93340000000001</v>
      </c>
      <c r="O7719" s="31">
        <v>71.506600000000006</v>
      </c>
      <c r="P7719" s="31">
        <v>87.555099999999996</v>
      </c>
      <c r="Q7719" s="31">
        <v>2762.6927999999998</v>
      </c>
      <c r="R7719" s="31">
        <v>98.043999999999997</v>
      </c>
      <c r="S7719" s="31">
        <v>116.1835</v>
      </c>
    </row>
    <row r="7720" spans="1:19" x14ac:dyDescent="0.35">
      <c r="A7720" s="2">
        <v>43676</v>
      </c>
      <c r="B7720" s="31">
        <v>385.65679999999998</v>
      </c>
      <c r="C7720" s="31">
        <v>991.18600000000004</v>
      </c>
      <c r="D7720" s="31">
        <v>365.59339999999997</v>
      </c>
      <c r="E7720" s="31">
        <v>514.03129999999999</v>
      </c>
      <c r="F7720" s="31">
        <v>111.282</v>
      </c>
      <c r="G7720" s="31">
        <v>321.8646</v>
      </c>
      <c r="H7720" s="31">
        <v>8.1391620000000007</v>
      </c>
      <c r="I7720" s="31">
        <v>2836.4830000000002</v>
      </c>
      <c r="J7720" s="31">
        <v>4950.7939999999999</v>
      </c>
      <c r="K7720" s="31">
        <v>3342.9609999999998</v>
      </c>
      <c r="L7720" s="31">
        <v>273.05</v>
      </c>
      <c r="M7720" s="31">
        <v>239.07</v>
      </c>
      <c r="N7720" s="31">
        <v>248.74639999999999</v>
      </c>
      <c r="O7720" s="31">
        <v>71.620800000000003</v>
      </c>
      <c r="P7720" s="31">
        <v>87.610600000000005</v>
      </c>
      <c r="Q7720" s="31">
        <v>2755.8953000000001</v>
      </c>
      <c r="R7720" s="31">
        <v>98.05</v>
      </c>
      <c r="S7720" s="31">
        <v>116.593</v>
      </c>
    </row>
    <row r="7721" spans="1:19" x14ac:dyDescent="0.35">
      <c r="A7721" s="2">
        <v>43677</v>
      </c>
      <c r="B7721" s="31">
        <v>388.16300000000001</v>
      </c>
      <c r="C7721" s="31">
        <v>1000.206</v>
      </c>
      <c r="D7721" s="31">
        <v>371.43799999999999</v>
      </c>
      <c r="E7721" s="31">
        <v>512.10709999999995</v>
      </c>
      <c r="F7721" s="31">
        <v>110.97329999999999</v>
      </c>
      <c r="G7721" s="31">
        <v>316.39100000000002</v>
      </c>
      <c r="H7721" s="31">
        <v>8.0228389999999994</v>
      </c>
      <c r="I7721" s="31">
        <v>2837.636</v>
      </c>
      <c r="J7721" s="31">
        <v>4951.0959999999995</v>
      </c>
      <c r="K7721" s="31">
        <v>3345.739</v>
      </c>
      <c r="L7721" s="31">
        <v>270.33</v>
      </c>
      <c r="M7721" s="31">
        <v>237.45</v>
      </c>
      <c r="N7721" s="31">
        <v>245.7321</v>
      </c>
      <c r="O7721" s="31">
        <v>71.658799999999999</v>
      </c>
      <c r="P7721" s="31">
        <v>87.558999999999997</v>
      </c>
      <c r="Q7721" s="31">
        <v>2739.8103999999998</v>
      </c>
      <c r="R7721" s="31">
        <v>98.516000000000005</v>
      </c>
      <c r="S7721" s="31">
        <v>115.06270000000001</v>
      </c>
    </row>
    <row r="7722" spans="1:19" x14ac:dyDescent="0.35">
      <c r="A7722" s="2">
        <v>43678</v>
      </c>
      <c r="B7722" s="31">
        <v>361.01249999999999</v>
      </c>
      <c r="C7722" s="31">
        <v>939.58600000000001</v>
      </c>
      <c r="D7722" s="31">
        <v>361.74829999999997</v>
      </c>
      <c r="E7722" s="31">
        <v>509.62079999999997</v>
      </c>
      <c r="F7722" s="31">
        <v>110.5565</v>
      </c>
      <c r="G7722" s="31">
        <v>310.55849999999998</v>
      </c>
      <c r="H7722" s="31">
        <v>7.9680989999999996</v>
      </c>
      <c r="I7722" s="31">
        <v>2834.223</v>
      </c>
      <c r="J7722" s="31">
        <v>4982.0630000000001</v>
      </c>
      <c r="K7722" s="31">
        <v>3353.2130000000002</v>
      </c>
      <c r="L7722" s="31">
        <v>267.58999999999997</v>
      </c>
      <c r="M7722" s="31">
        <v>233.67</v>
      </c>
      <c r="N7722" s="31">
        <v>243.90469999999999</v>
      </c>
      <c r="O7722" s="31">
        <v>71.902100000000004</v>
      </c>
      <c r="P7722" s="31">
        <v>86.944500000000005</v>
      </c>
      <c r="Q7722" s="31">
        <v>2707.0545999999999</v>
      </c>
      <c r="R7722" s="31">
        <v>98.369</v>
      </c>
      <c r="S7722" s="31">
        <v>114.3623</v>
      </c>
    </row>
    <row r="7723" spans="1:19" x14ac:dyDescent="0.35">
      <c r="A7723" s="2">
        <v>43679</v>
      </c>
      <c r="B7723" s="31">
        <v>369.30680000000001</v>
      </c>
      <c r="C7723" s="31">
        <v>956.553</v>
      </c>
      <c r="D7723" s="31">
        <v>356.51889999999997</v>
      </c>
      <c r="E7723" s="31">
        <v>494.70319999999998</v>
      </c>
      <c r="F7723" s="31">
        <v>112.49379999999999</v>
      </c>
      <c r="G7723" s="31">
        <v>311.72500000000002</v>
      </c>
      <c r="H7723" s="31">
        <v>7.9373079999999998</v>
      </c>
      <c r="I7723" s="31">
        <v>2839.2959999999998</v>
      </c>
      <c r="J7723" s="31">
        <v>5005.7640000000001</v>
      </c>
      <c r="K7723" s="31">
        <v>3368.5439999999999</v>
      </c>
      <c r="L7723" s="31">
        <v>265.82</v>
      </c>
      <c r="M7723" s="31">
        <v>231.22</v>
      </c>
      <c r="N7723" s="31">
        <v>240.59360000000001</v>
      </c>
      <c r="O7723" s="31">
        <v>72.989500000000007</v>
      </c>
      <c r="P7723" s="31">
        <v>87.278400000000005</v>
      </c>
      <c r="Q7723" s="31">
        <v>2652.0499</v>
      </c>
      <c r="R7723" s="31">
        <v>98.073999999999998</v>
      </c>
      <c r="S7723" s="31">
        <v>111.42019999999999</v>
      </c>
    </row>
    <row r="7724" spans="1:19" x14ac:dyDescent="0.35">
      <c r="A7724" s="2">
        <v>43682</v>
      </c>
      <c r="B7724" s="31">
        <v>356.89510000000001</v>
      </c>
      <c r="C7724" s="31">
        <v>922.45799999999997</v>
      </c>
      <c r="D7724" s="31">
        <v>348.67489999999998</v>
      </c>
      <c r="E7724" s="31">
        <v>490.76839999999999</v>
      </c>
      <c r="F7724" s="31">
        <v>113.9603</v>
      </c>
      <c r="G7724" s="31">
        <v>311.81470000000002</v>
      </c>
      <c r="H7724" s="31">
        <v>7.8962529999999997</v>
      </c>
      <c r="I7724" s="31">
        <v>2844.3240000000001</v>
      </c>
      <c r="J7724" s="31">
        <v>5040.6880000000001</v>
      </c>
      <c r="K7724" s="31">
        <v>3377.5509999999999</v>
      </c>
      <c r="L7724" s="31">
        <v>256.52999999999997</v>
      </c>
      <c r="M7724" s="31">
        <v>222.88</v>
      </c>
      <c r="N7724" s="31">
        <v>230.69149999999999</v>
      </c>
      <c r="O7724" s="31">
        <v>73.326300000000003</v>
      </c>
      <c r="P7724" s="31">
        <v>87.921700000000001</v>
      </c>
      <c r="Q7724" s="31">
        <v>2570.3827999999999</v>
      </c>
      <c r="R7724" s="31">
        <v>97.522000000000006</v>
      </c>
      <c r="S7724" s="31">
        <v>108.4243</v>
      </c>
    </row>
    <row r="7725" spans="1:19" x14ac:dyDescent="0.35">
      <c r="A7725" s="2">
        <v>43683</v>
      </c>
      <c r="B7725" s="31">
        <v>351.70370000000003</v>
      </c>
      <c r="C7725" s="31">
        <v>905.97400000000005</v>
      </c>
      <c r="D7725" s="31">
        <v>345.2912</v>
      </c>
      <c r="E7725" s="31">
        <v>490.57380000000001</v>
      </c>
      <c r="F7725" s="31">
        <v>114.55459999999999</v>
      </c>
      <c r="G7725" s="31">
        <v>310.73790000000002</v>
      </c>
      <c r="H7725" s="31">
        <v>7.704663</v>
      </c>
      <c r="I7725" s="31">
        <v>2844.971</v>
      </c>
      <c r="J7725" s="31">
        <v>5040.3860000000004</v>
      </c>
      <c r="K7725" s="31">
        <v>3381.192</v>
      </c>
      <c r="L7725" s="31">
        <v>260.7</v>
      </c>
      <c r="M7725" s="31">
        <v>225.81</v>
      </c>
      <c r="N7725" s="31">
        <v>234.76009999999999</v>
      </c>
      <c r="O7725" s="31">
        <v>73.099100000000007</v>
      </c>
      <c r="P7725" s="31">
        <v>87.9251</v>
      </c>
      <c r="Q7725" s="31">
        <v>2569.5187000000001</v>
      </c>
      <c r="R7725" s="31">
        <v>97.63</v>
      </c>
      <c r="S7725" s="31">
        <v>108.06870000000001</v>
      </c>
    </row>
    <row r="7726" spans="1:19" x14ac:dyDescent="0.35">
      <c r="A7726" s="2">
        <v>43684</v>
      </c>
      <c r="B7726" s="31">
        <v>335.53269999999998</v>
      </c>
      <c r="C7726" s="31">
        <v>869.99900000000002</v>
      </c>
      <c r="D7726" s="31">
        <v>329.91070000000002</v>
      </c>
      <c r="E7726" s="31">
        <v>492.49799999999999</v>
      </c>
      <c r="F7726" s="31">
        <v>117.2869</v>
      </c>
      <c r="G7726" s="31">
        <v>311.09679999999997</v>
      </c>
      <c r="H7726" s="31">
        <v>7.6088680000000002</v>
      </c>
      <c r="I7726" s="31">
        <v>2848.0140000000001</v>
      </c>
      <c r="J7726" s="31">
        <v>5068.6390000000001</v>
      </c>
      <c r="K7726" s="31">
        <v>3397.482</v>
      </c>
      <c r="L7726" s="31">
        <v>261.11</v>
      </c>
      <c r="M7726" s="31">
        <v>225.92</v>
      </c>
      <c r="N7726" s="31">
        <v>235.9393</v>
      </c>
      <c r="O7726" s="31">
        <v>73.516400000000004</v>
      </c>
      <c r="P7726" s="31">
        <v>88.143199999999993</v>
      </c>
      <c r="Q7726" s="31">
        <v>2569.3966999999998</v>
      </c>
      <c r="R7726" s="31">
        <v>97.543999999999997</v>
      </c>
      <c r="S7726" s="31">
        <v>107.7561</v>
      </c>
    </row>
    <row r="7727" spans="1:19" x14ac:dyDescent="0.35">
      <c r="A7727" s="2">
        <v>43685</v>
      </c>
      <c r="B7727" s="31">
        <v>342.35449999999997</v>
      </c>
      <c r="C7727" s="31">
        <v>883.70100000000002</v>
      </c>
      <c r="D7727" s="31">
        <v>335.01319999999998</v>
      </c>
      <c r="E7727" s="31">
        <v>500.53059999999999</v>
      </c>
      <c r="F7727" s="31">
        <v>116.5074</v>
      </c>
      <c r="G7727" s="31">
        <v>316.92930000000001</v>
      </c>
      <c r="H7727" s="31">
        <v>7.5488809999999997</v>
      </c>
      <c r="I7727" s="31">
        <v>2848.9830000000002</v>
      </c>
      <c r="J7727" s="31">
        <v>5043.4219999999996</v>
      </c>
      <c r="K7727" s="31">
        <v>3389.337</v>
      </c>
      <c r="L7727" s="31">
        <v>266.5</v>
      </c>
      <c r="M7727" s="31">
        <v>231.04</v>
      </c>
      <c r="N7727" s="31">
        <v>241.64</v>
      </c>
      <c r="O7727" s="31">
        <v>73.190399999999997</v>
      </c>
      <c r="P7727" s="31">
        <v>88.006299999999996</v>
      </c>
      <c r="Q7727" s="31">
        <v>2600.3325</v>
      </c>
      <c r="R7727" s="31">
        <v>97.617999999999995</v>
      </c>
      <c r="S7727" s="31">
        <v>108.0363</v>
      </c>
    </row>
    <row r="7728" spans="1:19" x14ac:dyDescent="0.35">
      <c r="A7728" s="2">
        <v>43686</v>
      </c>
      <c r="B7728" s="31">
        <v>349.23219999999998</v>
      </c>
      <c r="C7728" s="31">
        <v>899.73299999999995</v>
      </c>
      <c r="D7728" s="31">
        <v>342.2</v>
      </c>
      <c r="E7728" s="31">
        <v>496.86500000000001</v>
      </c>
      <c r="F7728" s="31">
        <v>116.4302</v>
      </c>
      <c r="G7728" s="31">
        <v>320.06990000000002</v>
      </c>
      <c r="H7728" s="31">
        <v>7.5122330000000002</v>
      </c>
      <c r="I7728" s="31">
        <v>2853.549</v>
      </c>
      <c r="J7728" s="31">
        <v>5045.2510000000002</v>
      </c>
      <c r="K7728" s="31">
        <v>3393.3609999999999</v>
      </c>
      <c r="L7728" s="31">
        <v>264.67</v>
      </c>
      <c r="M7728" s="31">
        <v>227.97</v>
      </c>
      <c r="N7728" s="31">
        <v>239.2817</v>
      </c>
      <c r="O7728" s="31">
        <v>73.574299999999994</v>
      </c>
      <c r="P7728" s="31">
        <v>88.0077</v>
      </c>
      <c r="Q7728" s="31">
        <v>2592.0517</v>
      </c>
      <c r="R7728" s="31">
        <v>97.491</v>
      </c>
      <c r="S7728" s="31">
        <v>107.8747</v>
      </c>
    </row>
    <row r="7729" spans="1:19" x14ac:dyDescent="0.35">
      <c r="A7729" s="2">
        <v>43689</v>
      </c>
      <c r="B7729" s="31">
        <v>349.72320000000002</v>
      </c>
      <c r="C7729" s="31">
        <v>896.67399999999998</v>
      </c>
      <c r="D7729" s="31">
        <v>342.59899999999999</v>
      </c>
      <c r="E7729" s="31">
        <v>495.69380000000001</v>
      </c>
      <c r="F7729" s="31">
        <v>117.10169999999999</v>
      </c>
      <c r="G7729" s="31">
        <v>315.58339999999998</v>
      </c>
      <c r="H7729" s="31">
        <v>7.5169639999999998</v>
      </c>
      <c r="I7729" s="31">
        <v>2853.549</v>
      </c>
      <c r="J7729" s="31">
        <v>5060.4290000000001</v>
      </c>
      <c r="K7729" s="31">
        <v>3397.7689999999998</v>
      </c>
      <c r="L7729" s="31">
        <v>261.08999999999997</v>
      </c>
      <c r="M7729" s="31">
        <v>224.86</v>
      </c>
      <c r="N7729" s="31">
        <v>236.36099999999999</v>
      </c>
      <c r="O7729" s="31">
        <v>73.819299999999998</v>
      </c>
      <c r="P7729" s="31">
        <v>88.138900000000007</v>
      </c>
      <c r="Q7729" s="31">
        <v>2574.3631</v>
      </c>
      <c r="R7729" s="31">
        <v>97.38</v>
      </c>
      <c r="S7729" s="31">
        <v>107.08799999999999</v>
      </c>
    </row>
    <row r="7730" spans="1:19" x14ac:dyDescent="0.35">
      <c r="A7730" s="2">
        <v>43690</v>
      </c>
      <c r="B7730" s="31">
        <v>365.55709999999999</v>
      </c>
      <c r="C7730" s="31">
        <v>937.97299999999996</v>
      </c>
      <c r="D7730" s="31">
        <v>354.37889999999999</v>
      </c>
      <c r="E7730" s="31">
        <v>503.24709999999999</v>
      </c>
      <c r="F7730" s="31">
        <v>116.86239999999999</v>
      </c>
      <c r="G7730" s="31">
        <v>319.0829</v>
      </c>
      <c r="H7730" s="31">
        <v>7.3844380000000003</v>
      </c>
      <c r="I7730" s="31">
        <v>2856.547</v>
      </c>
      <c r="J7730" s="31">
        <v>5054.3630000000003</v>
      </c>
      <c r="K7730" s="31">
        <v>3403.9969999999998</v>
      </c>
      <c r="L7730" s="31">
        <v>265.77999999999997</v>
      </c>
      <c r="M7730" s="31">
        <v>227.97</v>
      </c>
      <c r="N7730" s="31">
        <v>242.02269999999999</v>
      </c>
      <c r="O7730" s="31">
        <v>72.891999999999996</v>
      </c>
      <c r="P7730" s="31">
        <v>87.890199999999993</v>
      </c>
      <c r="Q7730" s="31">
        <v>2560.0661</v>
      </c>
      <c r="R7730" s="31">
        <v>97.811999999999998</v>
      </c>
      <c r="S7730" s="31">
        <v>106.2582</v>
      </c>
    </row>
    <row r="7731" spans="1:19" x14ac:dyDescent="0.35">
      <c r="A7731" s="2">
        <v>43691</v>
      </c>
      <c r="B7731" s="31">
        <v>354.45600000000002</v>
      </c>
      <c r="C7731" s="31">
        <v>908.88099999999997</v>
      </c>
      <c r="D7731" s="31">
        <v>345.18220000000002</v>
      </c>
      <c r="E7731" s="31">
        <v>497.7817</v>
      </c>
      <c r="F7731" s="31">
        <v>117.9198</v>
      </c>
      <c r="G7731" s="31">
        <v>315.13470000000001</v>
      </c>
      <c r="H7731" s="31">
        <v>7.3777429999999997</v>
      </c>
      <c r="I7731" s="31">
        <v>2854.7950000000001</v>
      </c>
      <c r="J7731" s="31">
        <v>5070.1499999999996</v>
      </c>
      <c r="K7731" s="31">
        <v>3411.471</v>
      </c>
      <c r="L7731" s="31">
        <v>257.51</v>
      </c>
      <c r="M7731" s="31">
        <v>221.13</v>
      </c>
      <c r="N7731" s="31">
        <v>233.9246</v>
      </c>
      <c r="O7731" s="31">
        <v>73.458299999999994</v>
      </c>
      <c r="P7731" s="31">
        <v>87.585099999999997</v>
      </c>
      <c r="Q7731" s="31">
        <v>2548.4259999999999</v>
      </c>
      <c r="R7731" s="31">
        <v>97.986999999999995</v>
      </c>
      <c r="S7731" s="31">
        <v>106.3228</v>
      </c>
    </row>
    <row r="7732" spans="1:19" x14ac:dyDescent="0.35">
      <c r="A7732" s="2">
        <v>43692</v>
      </c>
      <c r="B7732" s="31">
        <v>346.77519999999998</v>
      </c>
      <c r="C7732" s="31">
        <v>889.23</v>
      </c>
      <c r="D7732" s="31">
        <v>344.56909999999999</v>
      </c>
      <c r="E7732" s="31">
        <v>496.572</v>
      </c>
      <c r="F7732" s="31">
        <v>118.18219999999999</v>
      </c>
      <c r="G7732" s="31">
        <v>312.53250000000003</v>
      </c>
      <c r="H7732" s="31">
        <v>7.3576579999999998</v>
      </c>
      <c r="I7732" s="31">
        <v>2858.0239999999999</v>
      </c>
      <c r="J7732" s="31">
        <v>5081.991</v>
      </c>
      <c r="K7732" s="31">
        <v>3419.136</v>
      </c>
      <c r="L7732" s="31">
        <v>258.20999999999998</v>
      </c>
      <c r="M7732" s="31">
        <v>220.38</v>
      </c>
      <c r="N7732" s="31">
        <v>234.15880000000001</v>
      </c>
      <c r="O7732" s="31">
        <v>73.210499999999996</v>
      </c>
      <c r="P7732" s="31">
        <v>87.240899999999996</v>
      </c>
      <c r="Q7732" s="31">
        <v>2545.9445999999998</v>
      </c>
      <c r="R7732" s="31">
        <v>98.144000000000005</v>
      </c>
      <c r="S7732" s="31">
        <v>106.47369999999999</v>
      </c>
    </row>
    <row r="7733" spans="1:19" x14ac:dyDescent="0.35">
      <c r="A7733" s="2">
        <v>43693</v>
      </c>
      <c r="B7733" s="31">
        <v>348.99540000000002</v>
      </c>
      <c r="C7733" s="31">
        <v>898.14099999999996</v>
      </c>
      <c r="D7733" s="31">
        <v>344.26249999999999</v>
      </c>
      <c r="E7733" s="31">
        <v>495.9239</v>
      </c>
      <c r="F7733" s="31">
        <v>117.5956</v>
      </c>
      <c r="G7733" s="31">
        <v>315.76280000000003</v>
      </c>
      <c r="H7733" s="31">
        <v>7.3208359999999999</v>
      </c>
      <c r="I7733" s="31">
        <v>2857.748</v>
      </c>
      <c r="J7733" s="31">
        <v>5084.7280000000001</v>
      </c>
      <c r="K7733" s="31">
        <v>3429.1970000000001</v>
      </c>
      <c r="L7733" s="31">
        <v>262.11</v>
      </c>
      <c r="M7733" s="31">
        <v>224.94</v>
      </c>
      <c r="N7733" s="31">
        <v>237.76669999999999</v>
      </c>
      <c r="O7733" s="31">
        <v>73.039199999999994</v>
      </c>
      <c r="P7733" s="31">
        <v>87.202299999999994</v>
      </c>
      <c r="Q7733" s="31">
        <v>2564.3993999999998</v>
      </c>
      <c r="R7733" s="31">
        <v>98.141999999999996</v>
      </c>
      <c r="S7733" s="31">
        <v>107.08799999999999</v>
      </c>
    </row>
    <row r="7734" spans="1:19" x14ac:dyDescent="0.35">
      <c r="A7734" s="2">
        <v>43696</v>
      </c>
      <c r="B7734" s="31">
        <v>355.35599999999999</v>
      </c>
      <c r="C7734" s="31">
        <v>903.15700000000004</v>
      </c>
      <c r="D7734" s="31">
        <v>345.48869999999999</v>
      </c>
      <c r="E7734" s="31">
        <v>498.5378</v>
      </c>
      <c r="F7734" s="31">
        <v>116.6694</v>
      </c>
      <c r="G7734" s="31">
        <v>311.00709999999998</v>
      </c>
      <c r="H7734" s="31">
        <v>7.3342260000000001</v>
      </c>
      <c r="I7734" s="31">
        <v>2855.855</v>
      </c>
      <c r="J7734" s="31">
        <v>5068.0249999999996</v>
      </c>
      <c r="K7734" s="31">
        <v>3411.3270000000002</v>
      </c>
      <c r="L7734" s="31">
        <v>265.02999999999997</v>
      </c>
      <c r="M7734" s="31">
        <v>227.05</v>
      </c>
      <c r="N7734" s="31">
        <v>241.38229999999999</v>
      </c>
      <c r="O7734" s="31">
        <v>72.956800000000001</v>
      </c>
      <c r="P7734" s="31">
        <v>87.124099999999999</v>
      </c>
      <c r="Q7734" s="31">
        <v>2583.8119000000002</v>
      </c>
      <c r="R7734" s="31">
        <v>98.346999999999994</v>
      </c>
      <c r="S7734" s="31">
        <v>108.6183</v>
      </c>
    </row>
    <row r="7735" spans="1:19" x14ac:dyDescent="0.35">
      <c r="A7735" s="2">
        <v>43697</v>
      </c>
      <c r="B7735" s="31">
        <v>357.51620000000003</v>
      </c>
      <c r="C7735" s="31">
        <v>913.60199999999998</v>
      </c>
      <c r="D7735" s="31">
        <v>346.8682</v>
      </c>
      <c r="E7735" s="31">
        <v>493.05079999999998</v>
      </c>
      <c r="F7735" s="31">
        <v>116.9858</v>
      </c>
      <c r="G7735" s="31">
        <v>311.6352</v>
      </c>
      <c r="H7735" s="31">
        <v>7.2773199999999996</v>
      </c>
      <c r="I7735" s="31">
        <v>2856.8240000000001</v>
      </c>
      <c r="J7735" s="31">
        <v>5082.9080000000004</v>
      </c>
      <c r="K7735" s="31">
        <v>3427.6640000000002</v>
      </c>
      <c r="L7735" s="31">
        <v>262.72000000000003</v>
      </c>
      <c r="M7735" s="31">
        <v>225.36</v>
      </c>
      <c r="N7735" s="31">
        <v>239.52379999999999</v>
      </c>
      <c r="O7735" s="31">
        <v>73.073700000000002</v>
      </c>
      <c r="P7735" s="31">
        <v>87.064999999999998</v>
      </c>
      <c r="Q7735" s="31">
        <v>2590.069</v>
      </c>
      <c r="R7735" s="31">
        <v>98.19</v>
      </c>
      <c r="S7735" s="31">
        <v>109.1679</v>
      </c>
    </row>
    <row r="7736" spans="1:19" x14ac:dyDescent="0.35">
      <c r="A7736" s="2">
        <v>43698</v>
      </c>
      <c r="B7736" s="31">
        <v>359.19639999999998</v>
      </c>
      <c r="C7736" s="31">
        <v>922.86699999999996</v>
      </c>
      <c r="D7736" s="31">
        <v>352.0797</v>
      </c>
      <c r="E7736" s="31">
        <v>495.08139999999997</v>
      </c>
      <c r="F7736" s="31">
        <v>116.9858</v>
      </c>
      <c r="G7736" s="31">
        <v>313.34010000000001</v>
      </c>
      <c r="H7736" s="31">
        <v>7.387785</v>
      </c>
      <c r="I7736" s="31">
        <v>2858.8539999999998</v>
      </c>
      <c r="J7736" s="31">
        <v>5072.5810000000001</v>
      </c>
      <c r="K7736" s="31">
        <v>3420.2860000000001</v>
      </c>
      <c r="L7736" s="31">
        <v>265.52999999999997</v>
      </c>
      <c r="M7736" s="31">
        <v>228.01</v>
      </c>
      <c r="N7736" s="31">
        <v>242.09299999999999</v>
      </c>
      <c r="O7736" s="31">
        <v>72.962199999999996</v>
      </c>
      <c r="P7736" s="31">
        <v>87.093400000000003</v>
      </c>
      <c r="Q7736" s="31">
        <v>2597.9809</v>
      </c>
      <c r="R7736" s="31">
        <v>98.295000000000002</v>
      </c>
      <c r="S7736" s="31">
        <v>109.5235</v>
      </c>
    </row>
    <row r="7737" spans="1:19" x14ac:dyDescent="0.35">
      <c r="A7737" s="2">
        <v>43699</v>
      </c>
      <c r="B7737" s="31">
        <v>357.03620000000001</v>
      </c>
      <c r="C7737" s="31">
        <v>912.42200000000003</v>
      </c>
      <c r="D7737" s="31">
        <v>348.09449999999998</v>
      </c>
      <c r="E7737" s="31">
        <v>490.86900000000003</v>
      </c>
      <c r="F7737" s="31">
        <v>116.4301</v>
      </c>
      <c r="G7737" s="31">
        <v>311.81470000000002</v>
      </c>
      <c r="H7737" s="31">
        <v>7.4647759999999996</v>
      </c>
      <c r="I7737" s="31">
        <v>2858.6689999999999</v>
      </c>
      <c r="J7737" s="31">
        <v>5063.7740000000003</v>
      </c>
      <c r="K7737" s="31">
        <v>3413.578</v>
      </c>
      <c r="L7737" s="31">
        <v>264.89</v>
      </c>
      <c r="M7737" s="31">
        <v>226.88</v>
      </c>
      <c r="N7737" s="31">
        <v>240.87469999999999</v>
      </c>
      <c r="O7737" s="31">
        <v>72.953100000000006</v>
      </c>
      <c r="P7737" s="31">
        <v>86.973600000000005</v>
      </c>
      <c r="Q7737" s="31">
        <v>2578.2766999999999</v>
      </c>
      <c r="R7737" s="31">
        <v>98.17</v>
      </c>
      <c r="S7737" s="31">
        <v>108.8015</v>
      </c>
    </row>
    <row r="7738" spans="1:19" x14ac:dyDescent="0.35">
      <c r="A7738" s="2">
        <v>43700</v>
      </c>
      <c r="B7738" s="31">
        <v>352.83580000000001</v>
      </c>
      <c r="C7738" s="31">
        <v>901.09199999999998</v>
      </c>
      <c r="D7738" s="31">
        <v>342.42320000000001</v>
      </c>
      <c r="E7738" s="31">
        <v>486.57010000000002</v>
      </c>
      <c r="F7738" s="31">
        <v>118.67610000000001</v>
      </c>
      <c r="G7738" s="31">
        <v>307.41789999999997</v>
      </c>
      <c r="H7738" s="31">
        <v>7.491555</v>
      </c>
      <c r="I7738" s="31">
        <v>2857.1010000000001</v>
      </c>
      <c r="J7738" s="31">
        <v>5078.9520000000002</v>
      </c>
      <c r="K7738" s="31">
        <v>3410.8960000000002</v>
      </c>
      <c r="L7738" s="31">
        <v>258.83999999999997</v>
      </c>
      <c r="M7738" s="31">
        <v>220.44</v>
      </c>
      <c r="N7738" s="31">
        <v>234.41650000000001</v>
      </c>
      <c r="O7738" s="31">
        <v>73.299300000000002</v>
      </c>
      <c r="P7738" s="31">
        <v>87.187100000000001</v>
      </c>
      <c r="Q7738" s="31">
        <v>2572.8944000000001</v>
      </c>
      <c r="R7738" s="31">
        <v>97.64</v>
      </c>
      <c r="S7738" s="31">
        <v>109.5822</v>
      </c>
    </row>
    <row r="7739" spans="1:19" x14ac:dyDescent="0.35">
      <c r="A7739" s="2">
        <v>43703</v>
      </c>
      <c r="B7739" s="31">
        <v>348.75540000000001</v>
      </c>
      <c r="C7739" s="31">
        <v>889.82100000000003</v>
      </c>
      <c r="D7739" s="31">
        <v>343.34289999999999</v>
      </c>
      <c r="E7739" s="31">
        <v>486.57010000000002</v>
      </c>
      <c r="F7739" s="31">
        <v>118.6452</v>
      </c>
      <c r="G7739" s="31">
        <v>311.27629999999999</v>
      </c>
      <c r="H7739" s="31">
        <v>7.491555</v>
      </c>
      <c r="I7739" s="31">
        <v>2863.5120000000002</v>
      </c>
      <c r="J7739" s="31">
        <v>5086.25</v>
      </c>
      <c r="K7739" s="31">
        <v>3416.357</v>
      </c>
      <c r="L7739" s="31">
        <v>261.36</v>
      </c>
      <c r="M7739" s="31">
        <v>222.94</v>
      </c>
      <c r="N7739" s="31">
        <v>237.10290000000001</v>
      </c>
      <c r="O7739" s="31">
        <v>73.299300000000002</v>
      </c>
      <c r="P7739" s="31">
        <v>87.187100000000001</v>
      </c>
      <c r="Q7739" s="31">
        <v>2538.9094</v>
      </c>
      <c r="R7739" s="31">
        <v>98.081000000000003</v>
      </c>
      <c r="S7739" s="31">
        <v>107.9273</v>
      </c>
    </row>
    <row r="7740" spans="1:19" x14ac:dyDescent="0.35">
      <c r="A7740" s="2">
        <v>43704</v>
      </c>
      <c r="B7740" s="31">
        <v>354.21600000000001</v>
      </c>
      <c r="C7740" s="31">
        <v>907.99599999999998</v>
      </c>
      <c r="D7740" s="31">
        <v>340.58390000000003</v>
      </c>
      <c r="E7740" s="31">
        <v>490.80410000000001</v>
      </c>
      <c r="F7740" s="31">
        <v>119.77209999999999</v>
      </c>
      <c r="G7740" s="31">
        <v>308.4049</v>
      </c>
      <c r="H7740" s="31">
        <v>7.5216820000000002</v>
      </c>
      <c r="I7740" s="31">
        <v>2861.252</v>
      </c>
      <c r="J7740" s="31">
        <v>5093.451</v>
      </c>
      <c r="K7740" s="31">
        <v>3422.107</v>
      </c>
      <c r="L7740" s="31">
        <v>259.75</v>
      </c>
      <c r="M7740" s="31">
        <v>219.08</v>
      </c>
      <c r="N7740" s="31">
        <v>236.23609999999999</v>
      </c>
      <c r="O7740" s="31">
        <v>73.317099999999996</v>
      </c>
      <c r="P7740" s="31">
        <v>87.114500000000007</v>
      </c>
      <c r="Q7740" s="31">
        <v>2548.8316</v>
      </c>
      <c r="R7740" s="31">
        <v>97.998999999999995</v>
      </c>
      <c r="S7740" s="31">
        <v>107.7373</v>
      </c>
    </row>
    <row r="7741" spans="1:19" x14ac:dyDescent="0.35">
      <c r="A7741" s="2">
        <v>43705</v>
      </c>
      <c r="B7741" s="31">
        <v>359.61649999999997</v>
      </c>
      <c r="C7741" s="31">
        <v>923.39800000000002</v>
      </c>
      <c r="D7741" s="31">
        <v>350.39370000000002</v>
      </c>
      <c r="E7741" s="31">
        <v>491.71140000000003</v>
      </c>
      <c r="F7741" s="31">
        <v>119.5637</v>
      </c>
      <c r="G7741" s="31">
        <v>310.73790000000002</v>
      </c>
      <c r="H7741" s="31">
        <v>7.508292</v>
      </c>
      <c r="I7741" s="31">
        <v>2863.328</v>
      </c>
      <c r="J7741" s="31">
        <v>5106.1760000000004</v>
      </c>
      <c r="K7741" s="31">
        <v>3432.6469999999999</v>
      </c>
      <c r="L7741" s="31">
        <v>261.95</v>
      </c>
      <c r="M7741" s="31">
        <v>221.88</v>
      </c>
      <c r="N7741" s="31">
        <v>237.37620000000001</v>
      </c>
      <c r="O7741" s="31">
        <v>73.319000000000003</v>
      </c>
      <c r="P7741" s="31">
        <v>86.907700000000006</v>
      </c>
      <c r="Q7741" s="31">
        <v>2550.9893000000002</v>
      </c>
      <c r="R7741" s="31">
        <v>98.21</v>
      </c>
      <c r="S7741" s="31">
        <v>107.6315</v>
      </c>
    </row>
    <row r="7742" spans="1:19" x14ac:dyDescent="0.35">
      <c r="A7742" s="2">
        <v>43706</v>
      </c>
      <c r="B7742" s="31">
        <v>362.97680000000003</v>
      </c>
      <c r="C7742" s="31">
        <v>929.29899999999998</v>
      </c>
      <c r="D7742" s="31">
        <v>351.46660000000003</v>
      </c>
      <c r="E7742" s="31">
        <v>494.9085</v>
      </c>
      <c r="F7742" s="31">
        <v>118.6221</v>
      </c>
      <c r="G7742" s="31">
        <v>311.72489999999999</v>
      </c>
      <c r="H7742" s="31">
        <v>7.3141410000000002</v>
      </c>
      <c r="I7742" s="31">
        <v>2864.4810000000002</v>
      </c>
      <c r="J7742" s="31">
        <v>5094.3010000000004</v>
      </c>
      <c r="K7742" s="31">
        <v>3429.8679999999999</v>
      </c>
      <c r="L7742" s="31">
        <v>265.3</v>
      </c>
      <c r="M7742" s="31">
        <v>225.53</v>
      </c>
      <c r="N7742" s="31">
        <v>240.8982</v>
      </c>
      <c r="O7742" s="31">
        <v>72.944599999999994</v>
      </c>
      <c r="P7742" s="31">
        <v>86.818299999999994</v>
      </c>
      <c r="Q7742" s="31">
        <v>2563.9207000000001</v>
      </c>
      <c r="R7742" s="31">
        <v>98.507000000000005</v>
      </c>
      <c r="S7742" s="31">
        <v>107.92319999999999</v>
      </c>
    </row>
    <row r="7743" spans="1:19" x14ac:dyDescent="0.35">
      <c r="A7743" s="2">
        <v>43707</v>
      </c>
      <c r="B7743" s="31">
        <v>355.536</v>
      </c>
      <c r="C7743" s="31">
        <v>902.68499999999995</v>
      </c>
      <c r="D7743" s="31">
        <v>344.72239999999999</v>
      </c>
      <c r="E7743" s="31">
        <v>490.30720000000002</v>
      </c>
      <c r="F7743" s="31">
        <v>118.0432</v>
      </c>
      <c r="G7743" s="31">
        <v>311.90440000000001</v>
      </c>
      <c r="H7743" s="31">
        <v>7.4379960000000001</v>
      </c>
      <c r="I7743" s="31">
        <v>2862.636</v>
      </c>
      <c r="J7743" s="31">
        <v>5090.9769999999999</v>
      </c>
      <c r="K7743" s="31">
        <v>3428.91</v>
      </c>
      <c r="L7743" s="31">
        <v>265.12</v>
      </c>
      <c r="M7743" s="31">
        <v>225.03</v>
      </c>
      <c r="N7743" s="31">
        <v>240.23439999999999</v>
      </c>
      <c r="O7743" s="31">
        <v>73.145499999999998</v>
      </c>
      <c r="P7743" s="31">
        <v>86.396299999999997</v>
      </c>
      <c r="Q7743" s="31">
        <v>2601.5324999999998</v>
      </c>
      <c r="R7743" s="31">
        <v>98.915999999999997</v>
      </c>
      <c r="S7743" s="31">
        <v>108.8631</v>
      </c>
    </row>
    <row r="7744" spans="1:19" x14ac:dyDescent="0.35">
      <c r="A7744" s="2">
        <v>43710</v>
      </c>
      <c r="B7744" s="31">
        <v>355.536</v>
      </c>
      <c r="C7744" s="31">
        <v>902.68499999999995</v>
      </c>
      <c r="D7744" s="31">
        <v>344.72239999999999</v>
      </c>
      <c r="E7744" s="31">
        <v>490.30720000000002</v>
      </c>
      <c r="F7744" s="31">
        <v>118.0432</v>
      </c>
      <c r="G7744" s="31">
        <v>311.90440000000001</v>
      </c>
      <c r="H7744" s="31">
        <v>7.4379960000000001</v>
      </c>
      <c r="I7744" s="31">
        <v>2861.8519999999999</v>
      </c>
      <c r="J7744" s="31">
        <v>5090.9769999999999</v>
      </c>
      <c r="K7744" s="31">
        <v>3426.8980000000001</v>
      </c>
      <c r="L7744" s="31">
        <v>265.12</v>
      </c>
      <c r="M7744" s="31">
        <v>225.03</v>
      </c>
      <c r="N7744" s="31">
        <v>240.23439999999999</v>
      </c>
      <c r="O7744" s="31">
        <v>73.057699999999997</v>
      </c>
      <c r="P7744" s="31">
        <v>86.037499999999994</v>
      </c>
      <c r="Q7744" s="31">
        <v>2599.5965999999999</v>
      </c>
      <c r="R7744" s="31">
        <v>98.915999999999997</v>
      </c>
      <c r="S7744" s="31">
        <v>108.97110000000001</v>
      </c>
    </row>
    <row r="7745" spans="1:19" x14ac:dyDescent="0.35">
      <c r="A7745" s="2">
        <v>43711</v>
      </c>
      <c r="B7745" s="31">
        <v>349.59539999999998</v>
      </c>
      <c r="C7745" s="31">
        <v>867.75099999999998</v>
      </c>
      <c r="D7745" s="31">
        <v>338.59129999999999</v>
      </c>
      <c r="E7745" s="31">
        <v>484.2586</v>
      </c>
      <c r="F7745" s="31">
        <v>120.0885</v>
      </c>
      <c r="G7745" s="31">
        <v>311.72489999999999</v>
      </c>
      <c r="H7745" s="31">
        <v>7.5149869999999996</v>
      </c>
      <c r="I7745" s="31">
        <v>2862.3589999999999</v>
      </c>
      <c r="J7745" s="31">
        <v>5103.6679999999997</v>
      </c>
      <c r="K7745" s="31">
        <v>3436.6610000000001</v>
      </c>
      <c r="L7745" s="31">
        <v>263.42</v>
      </c>
      <c r="M7745" s="31">
        <v>221.4</v>
      </c>
      <c r="N7745" s="31">
        <v>237.94630000000001</v>
      </c>
      <c r="O7745" s="31">
        <v>73.313599999999994</v>
      </c>
      <c r="P7745" s="31">
        <v>85.991</v>
      </c>
      <c r="Q7745" s="31">
        <v>2571.7438000000002</v>
      </c>
      <c r="R7745" s="31">
        <v>99</v>
      </c>
      <c r="S7745" s="31">
        <v>108.4417</v>
      </c>
    </row>
    <row r="7746" spans="1:19" x14ac:dyDescent="0.35">
      <c r="A7746" s="2">
        <v>43712</v>
      </c>
      <c r="B7746" s="31">
        <v>364.23689999999999</v>
      </c>
      <c r="C7746" s="31">
        <v>904.57299999999998</v>
      </c>
      <c r="D7746" s="31">
        <v>352.84620000000001</v>
      </c>
      <c r="E7746" s="31">
        <v>496.33429999999998</v>
      </c>
      <c r="F7746" s="31">
        <v>120.4358</v>
      </c>
      <c r="G7746" s="31">
        <v>314.23739999999998</v>
      </c>
      <c r="H7746" s="31">
        <v>7.5953249999999999</v>
      </c>
      <c r="I7746" s="31">
        <v>2864.3890000000001</v>
      </c>
      <c r="J7746" s="31">
        <v>5109.7110000000002</v>
      </c>
      <c r="K7746" s="31">
        <v>3415.5369999999998</v>
      </c>
      <c r="L7746" s="31">
        <v>266.37</v>
      </c>
      <c r="M7746" s="31">
        <v>223.4</v>
      </c>
      <c r="N7746" s="31">
        <v>241.23400000000001</v>
      </c>
      <c r="O7746" s="31">
        <v>73.096199999999996</v>
      </c>
      <c r="P7746" s="31">
        <v>86.508499999999998</v>
      </c>
      <c r="Q7746" s="31">
        <v>2617.7629000000002</v>
      </c>
      <c r="R7746" s="31">
        <v>98.450999999999993</v>
      </c>
      <c r="S7746" s="31">
        <v>110.9697</v>
      </c>
    </row>
    <row r="7747" spans="1:19" x14ac:dyDescent="0.35">
      <c r="A7747" s="2">
        <v>43713</v>
      </c>
      <c r="B7747" s="31">
        <v>365.7371</v>
      </c>
      <c r="C7747" s="31">
        <v>912.30399999999997</v>
      </c>
      <c r="D7747" s="31">
        <v>360.35680000000002</v>
      </c>
      <c r="E7747" s="31">
        <v>504.75920000000002</v>
      </c>
      <c r="F7747" s="31">
        <v>117.74209999999999</v>
      </c>
      <c r="G7747" s="31">
        <v>309.21249999999998</v>
      </c>
      <c r="H7747" s="31">
        <v>7.5149869999999996</v>
      </c>
      <c r="I7747" s="31">
        <v>2860.884</v>
      </c>
      <c r="J7747" s="31">
        <v>5083.7250000000004</v>
      </c>
      <c r="K7747" s="31">
        <v>3404.9589999999998</v>
      </c>
      <c r="L7747" s="31">
        <v>269.39999999999998</v>
      </c>
      <c r="M7747" s="31">
        <v>226.96</v>
      </c>
      <c r="N7747" s="31">
        <v>245.38069999999999</v>
      </c>
      <c r="O7747" s="31">
        <v>72.492800000000003</v>
      </c>
      <c r="P7747" s="31">
        <v>86.595399999999998</v>
      </c>
      <c r="Q7747" s="31">
        <v>2650.5147999999999</v>
      </c>
      <c r="R7747" s="31">
        <v>98.414000000000001</v>
      </c>
      <c r="S7747" s="31">
        <v>111.9636</v>
      </c>
    </row>
    <row r="7748" spans="1:19" x14ac:dyDescent="0.35">
      <c r="A7748" s="2">
        <v>43714</v>
      </c>
      <c r="B7748" s="31">
        <v>369.27749999999997</v>
      </c>
      <c r="C7748" s="31">
        <v>928.94500000000005</v>
      </c>
      <c r="D7748" s="31">
        <v>353.91910000000001</v>
      </c>
      <c r="E7748" s="31">
        <v>503.52789999999999</v>
      </c>
      <c r="F7748" s="31">
        <v>116.97029999999999</v>
      </c>
      <c r="G7748" s="31">
        <v>307.86649999999997</v>
      </c>
      <c r="H7748" s="31">
        <v>7.6221050000000004</v>
      </c>
      <c r="I7748" s="31">
        <v>2856.3629999999998</v>
      </c>
      <c r="J7748" s="31">
        <v>5079.192</v>
      </c>
      <c r="K7748" s="31">
        <v>3402.9090000000001</v>
      </c>
      <c r="L7748" s="31">
        <v>270.2</v>
      </c>
      <c r="M7748" s="31">
        <v>226.66</v>
      </c>
      <c r="N7748" s="31">
        <v>245.45089999999999</v>
      </c>
      <c r="O7748" s="31">
        <v>72.673599999999993</v>
      </c>
      <c r="P7748" s="31">
        <v>86.619299999999996</v>
      </c>
      <c r="Q7748" s="31">
        <v>2663.7</v>
      </c>
      <c r="R7748" s="31">
        <v>98.394000000000005</v>
      </c>
      <c r="S7748" s="31">
        <v>112.212</v>
      </c>
    </row>
    <row r="7749" spans="1:19" x14ac:dyDescent="0.35">
      <c r="A7749" s="2">
        <v>43717</v>
      </c>
      <c r="B7749" s="31">
        <v>375.57810000000001</v>
      </c>
      <c r="C7749" s="31">
        <v>935.08199999999999</v>
      </c>
      <c r="D7749" s="31">
        <v>364.03550000000001</v>
      </c>
      <c r="E7749" s="31">
        <v>501.84289999999999</v>
      </c>
      <c r="F7749" s="31">
        <v>116.6307</v>
      </c>
      <c r="G7749" s="31">
        <v>307.86649999999997</v>
      </c>
      <c r="H7749" s="31">
        <v>7.7124860000000002</v>
      </c>
      <c r="I7749" s="31">
        <v>2860.34</v>
      </c>
      <c r="J7749" s="31">
        <v>5060.76</v>
      </c>
      <c r="K7749" s="31">
        <v>3397.076</v>
      </c>
      <c r="L7749" s="31">
        <v>269.97000000000003</v>
      </c>
      <c r="M7749" s="31">
        <v>229.22</v>
      </c>
      <c r="N7749" s="31">
        <v>244.60749999999999</v>
      </c>
      <c r="O7749" s="31">
        <v>72.407399999999996</v>
      </c>
      <c r="P7749" s="31">
        <v>86.687600000000003</v>
      </c>
      <c r="Q7749" s="31">
        <v>2670.3145</v>
      </c>
      <c r="R7749" s="31">
        <v>98.281000000000006</v>
      </c>
      <c r="S7749" s="31">
        <v>112.4281</v>
      </c>
    </row>
    <row r="7750" spans="1:19" x14ac:dyDescent="0.35">
      <c r="A7750" s="2">
        <v>43718</v>
      </c>
      <c r="B7750" s="31">
        <v>374.33819999999997</v>
      </c>
      <c r="C7750" s="31">
        <v>938.53499999999997</v>
      </c>
      <c r="D7750" s="31">
        <v>369.0668</v>
      </c>
      <c r="E7750" s="31">
        <v>502.58159999999998</v>
      </c>
      <c r="F7750" s="31">
        <v>115.7122</v>
      </c>
      <c r="G7750" s="31">
        <v>312.9812</v>
      </c>
      <c r="H7750" s="31">
        <v>7.6555799999999996</v>
      </c>
      <c r="I7750" s="31">
        <v>2853.24</v>
      </c>
      <c r="J7750" s="31">
        <v>5040.5150000000003</v>
      </c>
      <c r="K7750" s="31">
        <v>3391.625</v>
      </c>
      <c r="L7750" s="31">
        <v>269.99</v>
      </c>
      <c r="M7750" s="31">
        <v>232.68</v>
      </c>
      <c r="N7750" s="31">
        <v>244.1156</v>
      </c>
      <c r="O7750" s="31">
        <v>72.315799999999996</v>
      </c>
      <c r="P7750" s="31">
        <v>86.554599999999994</v>
      </c>
      <c r="Q7750" s="31">
        <v>2663.7311</v>
      </c>
      <c r="R7750" s="31">
        <v>98.325999999999993</v>
      </c>
      <c r="S7750" s="31">
        <v>112.35250000000001</v>
      </c>
    </row>
    <row r="7751" spans="1:19" x14ac:dyDescent="0.35">
      <c r="A7751" s="2">
        <v>43719</v>
      </c>
      <c r="B7751" s="31">
        <v>365.02859999999998</v>
      </c>
      <c r="C7751" s="31">
        <v>925.67600000000004</v>
      </c>
      <c r="D7751" s="31">
        <v>362.21969999999999</v>
      </c>
      <c r="E7751" s="31">
        <v>497.83510000000001</v>
      </c>
      <c r="F7751" s="31">
        <v>116.0209</v>
      </c>
      <c r="G7751" s="31">
        <v>311.00709999999998</v>
      </c>
      <c r="H7751" s="31">
        <v>7.7124860000000002</v>
      </c>
      <c r="I7751" s="31">
        <v>2850.06</v>
      </c>
      <c r="J7751" s="31">
        <v>5022.0820000000003</v>
      </c>
      <c r="K7751" s="31">
        <v>3384.86</v>
      </c>
      <c r="L7751" s="31">
        <v>272.12</v>
      </c>
      <c r="M7751" s="31">
        <v>237.5</v>
      </c>
      <c r="N7751" s="31">
        <v>246.45050000000001</v>
      </c>
      <c r="O7751" s="31">
        <v>71.9983</v>
      </c>
      <c r="P7751" s="31">
        <v>86.201800000000006</v>
      </c>
      <c r="Q7751" s="31">
        <v>2687.6864999999998</v>
      </c>
      <c r="R7751" s="31">
        <v>98.644999999999996</v>
      </c>
      <c r="S7751" s="31">
        <v>113.96210000000001</v>
      </c>
    </row>
    <row r="7752" spans="1:19" x14ac:dyDescent="0.35">
      <c r="A7752" s="2">
        <v>43720</v>
      </c>
      <c r="B7752" s="31">
        <v>362.24340000000001</v>
      </c>
      <c r="C7752" s="31">
        <v>916.13599999999997</v>
      </c>
      <c r="D7752" s="31">
        <v>353.21640000000002</v>
      </c>
      <c r="E7752" s="31">
        <v>503.13720000000001</v>
      </c>
      <c r="F7752" s="31">
        <v>116.3451</v>
      </c>
      <c r="G7752" s="31">
        <v>321.41590000000002</v>
      </c>
      <c r="H7752" s="31">
        <v>7.7626970000000002</v>
      </c>
      <c r="I7752" s="31">
        <v>2848.585</v>
      </c>
      <c r="J7752" s="31">
        <v>5017.8530000000001</v>
      </c>
      <c r="K7752" s="31">
        <v>3395.8560000000002</v>
      </c>
      <c r="L7752" s="31">
        <v>273.01</v>
      </c>
      <c r="M7752" s="31">
        <v>237.83</v>
      </c>
      <c r="N7752" s="31">
        <v>247.44229999999999</v>
      </c>
      <c r="O7752" s="31">
        <v>71.899100000000004</v>
      </c>
      <c r="P7752" s="31">
        <v>86.441599999999994</v>
      </c>
      <c r="Q7752" s="31">
        <v>2702.0695999999998</v>
      </c>
      <c r="R7752" s="31">
        <v>98.308999999999997</v>
      </c>
      <c r="S7752" s="31">
        <v>114.4699</v>
      </c>
    </row>
    <row r="7753" spans="1:19" x14ac:dyDescent="0.35">
      <c r="A7753" s="2">
        <v>43721</v>
      </c>
      <c r="B7753" s="31">
        <v>361.02870000000001</v>
      </c>
      <c r="C7753" s="31">
        <v>916.33799999999997</v>
      </c>
      <c r="D7753" s="31">
        <v>353.43169999999998</v>
      </c>
      <c r="E7753" s="31">
        <v>515.4742</v>
      </c>
      <c r="F7753" s="31">
        <v>115.7354</v>
      </c>
      <c r="G7753" s="31">
        <v>322.58240000000001</v>
      </c>
      <c r="H7753" s="31">
        <v>7.8229509999999998</v>
      </c>
      <c r="I7753" s="31">
        <v>2840.4290000000001</v>
      </c>
      <c r="J7753" s="31">
        <v>4983.1030000000001</v>
      </c>
      <c r="K7753" s="31">
        <v>3367.8789999999999</v>
      </c>
      <c r="L7753" s="31">
        <v>272.52999999999997</v>
      </c>
      <c r="M7753" s="31">
        <v>238.07</v>
      </c>
      <c r="N7753" s="31">
        <v>246.33340000000001</v>
      </c>
      <c r="O7753" s="31">
        <v>71.772400000000005</v>
      </c>
      <c r="P7753" s="31">
        <v>86.859300000000005</v>
      </c>
      <c r="Q7753" s="31">
        <v>2713.3296</v>
      </c>
      <c r="R7753" s="31">
        <v>98.257000000000005</v>
      </c>
      <c r="S7753" s="31">
        <v>115.4098</v>
      </c>
    </row>
    <row r="7754" spans="1:19" x14ac:dyDescent="0.35">
      <c r="A7754" s="2">
        <v>43724</v>
      </c>
      <c r="B7754" s="31">
        <v>412.39530000000002</v>
      </c>
      <c r="C7754" s="31">
        <v>1032.5360000000001</v>
      </c>
      <c r="D7754" s="31">
        <v>388.52859999999998</v>
      </c>
      <c r="E7754" s="31">
        <v>506.28160000000003</v>
      </c>
      <c r="F7754" s="31">
        <v>116.66160000000001</v>
      </c>
      <c r="G7754" s="31">
        <v>323.03109999999998</v>
      </c>
      <c r="H7754" s="31">
        <v>7.9769329999999998</v>
      </c>
      <c r="I7754" s="31">
        <v>2840.4290000000001</v>
      </c>
      <c r="J7754" s="31">
        <v>4988.2389999999996</v>
      </c>
      <c r="K7754" s="31">
        <v>3365.4459999999999</v>
      </c>
      <c r="L7754" s="31">
        <v>271.89999999999998</v>
      </c>
      <c r="M7754" s="31">
        <v>238.74</v>
      </c>
      <c r="N7754" s="31">
        <v>245.42060000000001</v>
      </c>
      <c r="O7754" s="31">
        <v>71.807100000000005</v>
      </c>
      <c r="P7754" s="31">
        <v>86.179199999999994</v>
      </c>
      <c r="Q7754" s="31">
        <v>2714.3715000000002</v>
      </c>
      <c r="R7754" s="31">
        <v>98.61</v>
      </c>
      <c r="S7754" s="31">
        <v>114.6427</v>
      </c>
    </row>
    <row r="7755" spans="1:19" x14ac:dyDescent="0.35">
      <c r="A7755" s="2">
        <v>43725</v>
      </c>
      <c r="B7755" s="31">
        <v>387.29090000000002</v>
      </c>
      <c r="C7755" s="31">
        <v>984.01599999999996</v>
      </c>
      <c r="D7755" s="31">
        <v>379.1386</v>
      </c>
      <c r="E7755" s="31">
        <v>501.9658</v>
      </c>
      <c r="F7755" s="31">
        <v>116.8082</v>
      </c>
      <c r="G7755" s="31">
        <v>320.7878</v>
      </c>
      <c r="H7755" s="31">
        <v>8.0137549999999997</v>
      </c>
      <c r="I7755" s="31">
        <v>2839.1849999999999</v>
      </c>
      <c r="J7755" s="31">
        <v>4996.0950000000003</v>
      </c>
      <c r="K7755" s="31">
        <v>3367.3919999999998</v>
      </c>
      <c r="L7755" s="31">
        <v>272.49</v>
      </c>
      <c r="M7755" s="31">
        <v>238.17</v>
      </c>
      <c r="N7755" s="31">
        <v>246.49879999999999</v>
      </c>
      <c r="O7755" s="31">
        <v>71.677300000000002</v>
      </c>
      <c r="P7755" s="31">
        <v>86.580699999999993</v>
      </c>
      <c r="Q7755" s="31">
        <v>2692.9931999999999</v>
      </c>
      <c r="R7755" s="31">
        <v>98.260999999999996</v>
      </c>
      <c r="S7755" s="31">
        <v>113.4328</v>
      </c>
    </row>
    <row r="7756" spans="1:19" x14ac:dyDescent="0.35">
      <c r="A7756" s="2">
        <v>43726</v>
      </c>
      <c r="B7756" s="31">
        <v>381.80689999999998</v>
      </c>
      <c r="C7756" s="31">
        <v>972.85500000000002</v>
      </c>
      <c r="D7756" s="31">
        <v>373.28910000000002</v>
      </c>
      <c r="E7756" s="31">
        <v>501.40480000000002</v>
      </c>
      <c r="F7756" s="31">
        <v>116.99339999999999</v>
      </c>
      <c r="G7756" s="31">
        <v>318.9932</v>
      </c>
      <c r="H7756" s="31">
        <v>8.0371869999999994</v>
      </c>
      <c r="I7756" s="31">
        <v>2841.3040000000001</v>
      </c>
      <c r="J7756" s="31">
        <v>5008.183</v>
      </c>
      <c r="K7756" s="31">
        <v>3371.8679999999999</v>
      </c>
      <c r="L7756" s="31">
        <v>272.52999999999997</v>
      </c>
      <c r="M7756" s="31">
        <v>236.4</v>
      </c>
      <c r="N7756" s="31">
        <v>246.6078</v>
      </c>
      <c r="O7756" s="31">
        <v>71.658900000000003</v>
      </c>
      <c r="P7756" s="31">
        <v>86.650899999999993</v>
      </c>
      <c r="Q7756" s="31">
        <v>2699.5295000000001</v>
      </c>
      <c r="R7756" s="31">
        <v>98.561000000000007</v>
      </c>
      <c r="S7756" s="31">
        <v>113.27070000000001</v>
      </c>
    </row>
    <row r="7757" spans="1:19" x14ac:dyDescent="0.35">
      <c r="A7757" s="2">
        <v>43727</v>
      </c>
      <c r="B7757" s="31">
        <v>385.88940000000002</v>
      </c>
      <c r="C7757" s="31">
        <v>992.55</v>
      </c>
      <c r="D7757" s="31">
        <v>376.05990000000003</v>
      </c>
      <c r="E7757" s="31">
        <v>499.33319999999998</v>
      </c>
      <c r="F7757" s="31">
        <v>116.25239999999999</v>
      </c>
      <c r="G7757" s="31">
        <v>320.51859999999999</v>
      </c>
      <c r="H7757" s="31">
        <v>8.2614649999999994</v>
      </c>
      <c r="I7757" s="31">
        <v>2848.8150000000001</v>
      </c>
      <c r="J7757" s="31">
        <v>5011.5060000000003</v>
      </c>
      <c r="K7757" s="31">
        <v>3371.8670000000002</v>
      </c>
      <c r="L7757" s="31">
        <v>272.49</v>
      </c>
      <c r="M7757" s="31">
        <v>235.22</v>
      </c>
      <c r="N7757" s="31">
        <v>246.6078</v>
      </c>
      <c r="O7757" s="31">
        <v>71.774199999999993</v>
      </c>
      <c r="P7757" s="31">
        <v>86.606099999999998</v>
      </c>
      <c r="Q7757" s="31">
        <v>2687.0886999999998</v>
      </c>
      <c r="R7757" s="31">
        <v>98.272000000000006</v>
      </c>
      <c r="S7757" s="31">
        <v>112.2769</v>
      </c>
    </row>
    <row r="7758" spans="1:19" x14ac:dyDescent="0.35">
      <c r="A7758" s="2">
        <v>43728</v>
      </c>
      <c r="B7758" s="31">
        <v>385.09730000000002</v>
      </c>
      <c r="C7758" s="31">
        <v>982.94100000000003</v>
      </c>
      <c r="D7758" s="31">
        <v>377.29140000000001</v>
      </c>
      <c r="E7758" s="31">
        <v>500.19639999999998</v>
      </c>
      <c r="F7758" s="31">
        <v>116.9393</v>
      </c>
      <c r="G7758" s="31">
        <v>316.83960000000002</v>
      </c>
      <c r="H7758" s="31">
        <v>8.2782020000000003</v>
      </c>
      <c r="I7758" s="31">
        <v>2850.3359999999998</v>
      </c>
      <c r="J7758" s="31">
        <v>5012.7150000000001</v>
      </c>
      <c r="K7758" s="31">
        <v>3375.857</v>
      </c>
      <c r="L7758" s="31">
        <v>270.81</v>
      </c>
      <c r="M7758" s="31">
        <v>234.79</v>
      </c>
      <c r="N7758" s="31">
        <v>243.8826</v>
      </c>
      <c r="O7758" s="31">
        <v>71.858400000000003</v>
      </c>
      <c r="P7758" s="31">
        <v>86.250799999999998</v>
      </c>
      <c r="Q7758" s="31">
        <v>2699.3191999999999</v>
      </c>
      <c r="R7758" s="31">
        <v>98.513000000000005</v>
      </c>
      <c r="S7758" s="31">
        <v>112.2552</v>
      </c>
    </row>
    <row r="7759" spans="1:19" x14ac:dyDescent="0.35">
      <c r="A7759" s="2">
        <v>43731</v>
      </c>
      <c r="B7759" s="31">
        <v>388.32679999999999</v>
      </c>
      <c r="C7759" s="31">
        <v>989.50599999999997</v>
      </c>
      <c r="D7759" s="31">
        <v>374.82850000000002</v>
      </c>
      <c r="E7759" s="31">
        <v>498.36219999999997</v>
      </c>
      <c r="F7759" s="31">
        <v>118.2051</v>
      </c>
      <c r="G7759" s="31">
        <v>320.33909999999997</v>
      </c>
      <c r="H7759" s="31">
        <v>8.214601</v>
      </c>
      <c r="I7759" s="31">
        <v>2850.3359999999998</v>
      </c>
      <c r="J7759" s="31">
        <v>5030.5429999999997</v>
      </c>
      <c r="K7759" s="31">
        <v>3392.7930000000001</v>
      </c>
      <c r="L7759" s="31">
        <v>271.49</v>
      </c>
      <c r="M7759" s="31">
        <v>234.91</v>
      </c>
      <c r="N7759" s="31">
        <v>244.50550000000001</v>
      </c>
      <c r="O7759" s="31">
        <v>72.209500000000006</v>
      </c>
      <c r="P7759" s="31">
        <v>86.114999999999995</v>
      </c>
      <c r="Q7759" s="31">
        <v>2683.0214000000001</v>
      </c>
      <c r="R7759" s="31">
        <v>98.599000000000004</v>
      </c>
      <c r="S7759" s="31">
        <v>110.9053</v>
      </c>
    </row>
    <row r="7760" spans="1:19" x14ac:dyDescent="0.35">
      <c r="A7760" s="2">
        <v>43732</v>
      </c>
      <c r="B7760" s="31">
        <v>378.51659999999998</v>
      </c>
      <c r="C7760" s="31">
        <v>970.64700000000005</v>
      </c>
      <c r="D7760" s="31">
        <v>371.28800000000001</v>
      </c>
      <c r="E7760" s="31">
        <v>498.66430000000003</v>
      </c>
      <c r="F7760" s="31">
        <v>118.8766</v>
      </c>
      <c r="G7760" s="31">
        <v>320.96719999999999</v>
      </c>
      <c r="H7760" s="31">
        <v>8.1643899999999991</v>
      </c>
      <c r="I7760" s="31">
        <v>2856.2809999999999</v>
      </c>
      <c r="J7760" s="31">
        <v>5044.1400000000003</v>
      </c>
      <c r="K7760" s="31">
        <v>3391.4279999999999</v>
      </c>
      <c r="L7760" s="31">
        <v>269.07</v>
      </c>
      <c r="M7760" s="31">
        <v>231.1</v>
      </c>
      <c r="N7760" s="31">
        <v>240.916</v>
      </c>
      <c r="O7760" s="31">
        <v>72.168599999999998</v>
      </c>
      <c r="P7760" s="31">
        <v>86.122699999999995</v>
      </c>
      <c r="Q7760" s="31">
        <v>2672.6541999999999</v>
      </c>
      <c r="R7760" s="31">
        <v>98.337000000000003</v>
      </c>
      <c r="S7760" s="31">
        <v>111.0932</v>
      </c>
    </row>
    <row r="7761" spans="1:19" x14ac:dyDescent="0.35">
      <c r="A7761" s="2">
        <v>43733</v>
      </c>
      <c r="B7761" s="31">
        <v>374.31220000000002</v>
      </c>
      <c r="C7761" s="31">
        <v>955.01099999999997</v>
      </c>
      <c r="D7761" s="31">
        <v>365.28460000000001</v>
      </c>
      <c r="E7761" s="31">
        <v>499.07429999999999</v>
      </c>
      <c r="F7761" s="31">
        <v>116.72320000000001</v>
      </c>
      <c r="G7761" s="31">
        <v>319.17259999999999</v>
      </c>
      <c r="H7761" s="31">
        <v>8.2648130000000002</v>
      </c>
      <c r="I7761" s="31">
        <v>2862.3180000000002</v>
      </c>
      <c r="J7761" s="31">
        <v>5037.4939999999997</v>
      </c>
      <c r="K7761" s="31">
        <v>3400.5279999999998</v>
      </c>
      <c r="L7761" s="31">
        <v>270.52</v>
      </c>
      <c r="M7761" s="31">
        <v>233.51</v>
      </c>
      <c r="N7761" s="31">
        <v>243.5633</v>
      </c>
      <c r="O7761" s="31">
        <v>71.957499999999996</v>
      </c>
      <c r="P7761" s="31">
        <v>85.811499999999995</v>
      </c>
      <c r="Q7761" s="31">
        <v>2657.6606999999999</v>
      </c>
      <c r="R7761" s="31">
        <v>99.037000000000006</v>
      </c>
      <c r="S7761" s="31">
        <v>109.8586</v>
      </c>
    </row>
    <row r="7762" spans="1:19" x14ac:dyDescent="0.35">
      <c r="A7762" s="2">
        <v>43734</v>
      </c>
      <c r="B7762" s="31">
        <v>376.2011</v>
      </c>
      <c r="C7762" s="31">
        <v>968.08100000000002</v>
      </c>
      <c r="D7762" s="31">
        <v>363.2835</v>
      </c>
      <c r="E7762" s="31">
        <v>493.42070000000001</v>
      </c>
      <c r="F7762" s="31">
        <v>116.947</v>
      </c>
      <c r="G7762" s="31">
        <v>318.90339999999998</v>
      </c>
      <c r="H7762" s="31">
        <v>8.3853209999999994</v>
      </c>
      <c r="I7762" s="31">
        <v>2861.1660000000002</v>
      </c>
      <c r="J7762" s="31">
        <v>5036.8879999999999</v>
      </c>
      <c r="K7762" s="31">
        <v>3393.0349999999999</v>
      </c>
      <c r="L7762" s="31">
        <v>270</v>
      </c>
      <c r="M7762" s="31">
        <v>231.16</v>
      </c>
      <c r="N7762" s="31">
        <v>242.53550000000001</v>
      </c>
      <c r="O7762" s="31">
        <v>71.962800000000001</v>
      </c>
      <c r="P7762" s="31">
        <v>85.656999999999996</v>
      </c>
      <c r="Q7762" s="31">
        <v>2667.8150000000001</v>
      </c>
      <c r="R7762" s="31">
        <v>99.132000000000005</v>
      </c>
      <c r="S7762" s="31">
        <v>110.2319</v>
      </c>
    </row>
    <row r="7763" spans="1:19" x14ac:dyDescent="0.35">
      <c r="A7763" s="2">
        <v>43735</v>
      </c>
      <c r="B7763" s="31">
        <v>371.93579999999997</v>
      </c>
      <c r="C7763" s="31">
        <v>958.77099999999996</v>
      </c>
      <c r="D7763" s="31">
        <v>368.05540000000002</v>
      </c>
      <c r="E7763" s="31">
        <v>497.21859999999998</v>
      </c>
      <c r="F7763" s="31">
        <v>116.26779999999999</v>
      </c>
      <c r="G7763" s="31">
        <v>316.92930000000001</v>
      </c>
      <c r="H7763" s="31">
        <v>8.3351089999999992</v>
      </c>
      <c r="I7763" s="31">
        <v>2860.567</v>
      </c>
      <c r="J7763" s="31">
        <v>5037.7950000000001</v>
      </c>
      <c r="K7763" s="31">
        <v>3392.7910000000002</v>
      </c>
      <c r="L7763" s="31">
        <v>268.48</v>
      </c>
      <c r="M7763" s="31">
        <v>229.19</v>
      </c>
      <c r="N7763" s="31">
        <v>239.857</v>
      </c>
      <c r="O7763" s="31">
        <v>71.622900000000001</v>
      </c>
      <c r="P7763" s="31">
        <v>85.687799999999996</v>
      </c>
      <c r="Q7763" s="31">
        <v>2647.8773999999999</v>
      </c>
      <c r="R7763" s="31">
        <v>99.108999999999995</v>
      </c>
      <c r="S7763" s="31">
        <v>109.8545</v>
      </c>
    </row>
    <row r="7764" spans="1:19" x14ac:dyDescent="0.35">
      <c r="A7764" s="2">
        <v>43738</v>
      </c>
      <c r="B7764" s="31">
        <v>361.02879999999999</v>
      </c>
      <c r="C7764" s="31">
        <v>934.89800000000002</v>
      </c>
      <c r="D7764" s="31">
        <v>361.1284</v>
      </c>
      <c r="E7764" s="31">
        <v>493.55020000000002</v>
      </c>
      <c r="F7764" s="31">
        <v>113.68219999999999</v>
      </c>
      <c r="G7764" s="31">
        <v>325.18450000000001</v>
      </c>
      <c r="H7764" s="31">
        <v>8.1744319999999995</v>
      </c>
      <c r="I7764" s="31">
        <v>2857.5709999999999</v>
      </c>
      <c r="J7764" s="31">
        <v>5034.7730000000001</v>
      </c>
      <c r="K7764" s="31">
        <v>3387.5349999999999</v>
      </c>
      <c r="L7764" s="31">
        <v>269.81</v>
      </c>
      <c r="M7764" s="31">
        <v>229.33</v>
      </c>
      <c r="N7764" s="31">
        <v>242.01390000000001</v>
      </c>
      <c r="O7764" s="31">
        <v>71.670100000000005</v>
      </c>
      <c r="P7764" s="31">
        <v>85.328599999999994</v>
      </c>
      <c r="Q7764" s="31">
        <v>2646.1668</v>
      </c>
      <c r="R7764" s="31">
        <v>99.376999999999995</v>
      </c>
      <c r="S7764" s="31">
        <v>110.10250000000001</v>
      </c>
    </row>
    <row r="7765" spans="1:19" x14ac:dyDescent="0.35">
      <c r="A7765" s="2">
        <v>43739</v>
      </c>
      <c r="B7765" s="31">
        <v>358.83519999999999</v>
      </c>
      <c r="C7765" s="31">
        <v>939.19500000000005</v>
      </c>
      <c r="D7765" s="31">
        <v>358.97329999999999</v>
      </c>
      <c r="E7765" s="31">
        <v>490.05439999999999</v>
      </c>
      <c r="F7765" s="31">
        <v>114.9248</v>
      </c>
      <c r="G7765" s="31">
        <v>330.03</v>
      </c>
      <c r="H7765" s="31">
        <v>8.2112540000000003</v>
      </c>
      <c r="I7765" s="31">
        <v>2846.19</v>
      </c>
      <c r="J7765" s="31">
        <v>5037.1899999999996</v>
      </c>
      <c r="K7765" s="31">
        <v>3378.97</v>
      </c>
      <c r="L7765" s="31">
        <v>266.12</v>
      </c>
      <c r="M7765" s="31">
        <v>224.56</v>
      </c>
      <c r="N7765" s="31">
        <v>239.678</v>
      </c>
      <c r="O7765" s="31">
        <v>71.813800000000001</v>
      </c>
      <c r="P7765" s="31">
        <v>85.442300000000003</v>
      </c>
      <c r="Q7765" s="31">
        <v>2639.4085</v>
      </c>
      <c r="R7765" s="31">
        <v>99.128</v>
      </c>
      <c r="S7765" s="31">
        <v>110.10250000000001</v>
      </c>
    </row>
    <row r="7766" spans="1:19" x14ac:dyDescent="0.35">
      <c r="A7766" s="2">
        <v>43740</v>
      </c>
      <c r="B7766" s="31">
        <v>351.52319999999997</v>
      </c>
      <c r="C7766" s="31">
        <v>922.36500000000001</v>
      </c>
      <c r="D7766" s="31">
        <v>349.27550000000002</v>
      </c>
      <c r="E7766" s="31">
        <v>489.16969999999998</v>
      </c>
      <c r="F7766" s="31">
        <v>116.3835</v>
      </c>
      <c r="G7766" s="31">
        <v>327.96620000000001</v>
      </c>
      <c r="H7766" s="31">
        <v>8.3083299999999998</v>
      </c>
      <c r="I7766" s="31">
        <v>2848.355</v>
      </c>
      <c r="J7766" s="31">
        <v>5064.6880000000001</v>
      </c>
      <c r="K7766" s="31">
        <v>3384.6179999999999</v>
      </c>
      <c r="L7766" s="31">
        <v>260.94</v>
      </c>
      <c r="M7766" s="31">
        <v>222.08</v>
      </c>
      <c r="N7766" s="31">
        <v>235.02950000000001</v>
      </c>
      <c r="O7766" s="31">
        <v>72.144199999999998</v>
      </c>
      <c r="P7766" s="31">
        <v>85.652100000000004</v>
      </c>
      <c r="Q7766" s="31">
        <v>2614.8580999999999</v>
      </c>
      <c r="R7766" s="31">
        <v>99.019000000000005</v>
      </c>
      <c r="S7766" s="31">
        <v>109.7574</v>
      </c>
    </row>
    <row r="7767" spans="1:19" x14ac:dyDescent="0.35">
      <c r="A7767" s="2">
        <v>43741</v>
      </c>
      <c r="B7767" s="31">
        <v>351.64510000000001</v>
      </c>
      <c r="C7767" s="31">
        <v>928.572</v>
      </c>
      <c r="D7767" s="31">
        <v>346.81259999999997</v>
      </c>
      <c r="E7767" s="31">
        <v>487.70229999999998</v>
      </c>
      <c r="F7767" s="31">
        <v>116.8389</v>
      </c>
      <c r="G7767" s="31">
        <v>327.2484</v>
      </c>
      <c r="H7767" s="31">
        <v>8.4355320000000003</v>
      </c>
      <c r="I7767" s="31">
        <v>2855.1289999999999</v>
      </c>
      <c r="J7767" s="31">
        <v>5084.6310000000003</v>
      </c>
      <c r="K7767" s="31">
        <v>3393.473</v>
      </c>
      <c r="L7767" s="31">
        <v>263.77</v>
      </c>
      <c r="M7767" s="31">
        <v>223.6</v>
      </c>
      <c r="N7767" s="31">
        <v>238.5256</v>
      </c>
      <c r="O7767" s="31">
        <v>72.575299999999999</v>
      </c>
      <c r="P7767" s="31">
        <v>85.937799999999996</v>
      </c>
      <c r="Q7767" s="31">
        <v>2622.9376000000002</v>
      </c>
      <c r="R7767" s="31">
        <v>98.864000000000004</v>
      </c>
      <c r="S7767" s="31">
        <v>110.56619999999999</v>
      </c>
    </row>
    <row r="7768" spans="1:19" x14ac:dyDescent="0.35">
      <c r="A7768" s="2">
        <v>43742</v>
      </c>
      <c r="B7768" s="31">
        <v>355.66669999999999</v>
      </c>
      <c r="C7768" s="31">
        <v>939.01599999999996</v>
      </c>
      <c r="D7768" s="31">
        <v>354.20139999999998</v>
      </c>
      <c r="E7768" s="31">
        <v>485.95440000000002</v>
      </c>
      <c r="F7768" s="31">
        <v>116.7694</v>
      </c>
      <c r="G7768" s="31">
        <v>328.86360000000002</v>
      </c>
      <c r="H7768" s="31">
        <v>8.2848980000000001</v>
      </c>
      <c r="I7768" s="31">
        <v>2859.8290000000002</v>
      </c>
      <c r="J7768" s="31">
        <v>5095.8109999999997</v>
      </c>
      <c r="K7768" s="31">
        <v>3397.2689999999998</v>
      </c>
      <c r="L7768" s="31">
        <v>267.32</v>
      </c>
      <c r="M7768" s="31">
        <v>225.65</v>
      </c>
      <c r="N7768" s="31">
        <v>241.9126</v>
      </c>
      <c r="O7768" s="31">
        <v>72.440700000000007</v>
      </c>
      <c r="P7768" s="31">
        <v>85.893500000000003</v>
      </c>
      <c r="Q7768" s="31">
        <v>2634.7192</v>
      </c>
      <c r="R7768" s="31">
        <v>98.808000000000007</v>
      </c>
      <c r="S7768" s="31">
        <v>109.5956</v>
      </c>
    </row>
    <row r="7769" spans="1:19" x14ac:dyDescent="0.35">
      <c r="A7769" s="2">
        <v>43745</v>
      </c>
      <c r="B7769" s="31">
        <v>355.54480000000001</v>
      </c>
      <c r="C7769" s="31">
        <v>936.62900000000002</v>
      </c>
      <c r="D7769" s="31">
        <v>359.58909999999997</v>
      </c>
      <c r="E7769" s="31">
        <v>492.6438</v>
      </c>
      <c r="F7769" s="31">
        <v>116.1133</v>
      </c>
      <c r="G7769" s="31">
        <v>328.50470000000001</v>
      </c>
      <c r="H7769" s="31">
        <v>8.1074839999999995</v>
      </c>
      <c r="I7769" s="31">
        <v>2860.6129999999998</v>
      </c>
      <c r="J7769" s="31">
        <v>5087.9549999999999</v>
      </c>
      <c r="K7769" s="31">
        <v>3397.95</v>
      </c>
      <c r="L7769" s="31">
        <v>266.10000000000002</v>
      </c>
      <c r="M7769" s="31">
        <v>225.4</v>
      </c>
      <c r="N7769" s="31">
        <v>241.06389999999999</v>
      </c>
      <c r="O7769" s="31">
        <v>72.390100000000004</v>
      </c>
      <c r="P7769" s="31">
        <v>86.002399999999994</v>
      </c>
      <c r="Q7769" s="31">
        <v>2627.9598000000001</v>
      </c>
      <c r="R7769" s="31">
        <v>98.966999999999999</v>
      </c>
      <c r="S7769" s="31">
        <v>109.5956</v>
      </c>
    </row>
    <row r="7770" spans="1:19" x14ac:dyDescent="0.35">
      <c r="A7770" s="2">
        <v>43746</v>
      </c>
      <c r="B7770" s="31">
        <v>354.93439999999998</v>
      </c>
      <c r="C7770" s="31">
        <v>942.86099999999999</v>
      </c>
      <c r="D7770" s="31">
        <v>353.8451</v>
      </c>
      <c r="E7770" s="31">
        <v>488.70460000000003</v>
      </c>
      <c r="F7770" s="31">
        <v>116.07470000000001</v>
      </c>
      <c r="G7770" s="31">
        <v>330.41899999999998</v>
      </c>
      <c r="H7770" s="31">
        <v>8.1945169999999994</v>
      </c>
      <c r="I7770" s="31">
        <v>2857.2489999999998</v>
      </c>
      <c r="J7770" s="31">
        <v>5095.51</v>
      </c>
      <c r="K7770" s="31">
        <v>3396.1959999999999</v>
      </c>
      <c r="L7770" s="31">
        <v>262.02</v>
      </c>
      <c r="M7770" s="31">
        <v>221.71</v>
      </c>
      <c r="N7770" s="31">
        <v>237.3888</v>
      </c>
      <c r="O7770" s="31">
        <v>72.284599999999998</v>
      </c>
      <c r="P7770" s="31">
        <v>85.696299999999994</v>
      </c>
      <c r="Q7770" s="31">
        <v>2627.297</v>
      </c>
      <c r="R7770" s="31">
        <v>99.132999999999996</v>
      </c>
      <c r="S7770" s="31">
        <v>110.1133</v>
      </c>
    </row>
    <row r="7771" spans="1:19" x14ac:dyDescent="0.35">
      <c r="A7771" s="2">
        <v>43747</v>
      </c>
      <c r="B7771" s="31">
        <v>355.42360000000002</v>
      </c>
      <c r="C7771" s="31">
        <v>946.53499999999997</v>
      </c>
      <c r="D7771" s="31">
        <v>360.78199999999998</v>
      </c>
      <c r="E7771" s="31">
        <v>489.45949999999999</v>
      </c>
      <c r="F7771" s="31">
        <v>116.7616</v>
      </c>
      <c r="G7771" s="31">
        <v>331.5068</v>
      </c>
      <c r="H7771" s="31">
        <v>8.0572719999999993</v>
      </c>
      <c r="I7771" s="31">
        <v>2857.3870000000002</v>
      </c>
      <c r="J7771" s="31">
        <v>5083.4229999999998</v>
      </c>
      <c r="K7771" s="31">
        <v>3391.721</v>
      </c>
      <c r="L7771" s="31">
        <v>264.42</v>
      </c>
      <c r="M7771" s="31">
        <v>222.79</v>
      </c>
      <c r="N7771" s="31">
        <v>239.81030000000001</v>
      </c>
      <c r="O7771" s="31">
        <v>72.087100000000007</v>
      </c>
      <c r="P7771" s="31">
        <v>85.874399999999994</v>
      </c>
      <c r="Q7771" s="31">
        <v>2624.9521</v>
      </c>
      <c r="R7771" s="31">
        <v>99.117999999999995</v>
      </c>
      <c r="S7771" s="31">
        <v>109.8652</v>
      </c>
    </row>
    <row r="7772" spans="1:19" x14ac:dyDescent="0.35">
      <c r="A7772" s="2">
        <v>43748</v>
      </c>
      <c r="B7772" s="31">
        <v>360.31099999999998</v>
      </c>
      <c r="C7772" s="31">
        <v>967.57100000000003</v>
      </c>
      <c r="D7772" s="31">
        <v>357.02350000000001</v>
      </c>
      <c r="E7772" s="31">
        <v>497.76510000000002</v>
      </c>
      <c r="F7772" s="31">
        <v>115.84310000000001</v>
      </c>
      <c r="G7772" s="31">
        <v>331.3646</v>
      </c>
      <c r="H7772" s="31">
        <v>8.234686</v>
      </c>
      <c r="I7772" s="31">
        <v>2855.6819999999998</v>
      </c>
      <c r="J7772" s="31">
        <v>5063.1779999999999</v>
      </c>
      <c r="K7772" s="31">
        <v>3375.4720000000002</v>
      </c>
      <c r="L7772" s="31">
        <v>266.42</v>
      </c>
      <c r="M7772" s="31">
        <v>224.02</v>
      </c>
      <c r="N7772" s="31">
        <v>241.69460000000001</v>
      </c>
      <c r="O7772" s="31">
        <v>71.691800000000001</v>
      </c>
      <c r="P7772" s="31">
        <v>86.112799999999993</v>
      </c>
      <c r="Q7772" s="31">
        <v>2634.3557999999998</v>
      </c>
      <c r="R7772" s="31">
        <v>98.700999999999993</v>
      </c>
      <c r="S7772" s="31">
        <v>110.83580000000001</v>
      </c>
    </row>
    <row r="7773" spans="1:19" x14ac:dyDescent="0.35">
      <c r="A7773" s="2">
        <v>43749</v>
      </c>
      <c r="B7773" s="31">
        <v>369.25439999999998</v>
      </c>
      <c r="C7773" s="31">
        <v>981.279</v>
      </c>
      <c r="D7773" s="31">
        <v>367.2713</v>
      </c>
      <c r="E7773" s="31">
        <v>499.10590000000002</v>
      </c>
      <c r="F7773" s="31">
        <v>114.9015</v>
      </c>
      <c r="G7773" s="31">
        <v>335.93779999999998</v>
      </c>
      <c r="H7773" s="31">
        <v>8.3886679999999991</v>
      </c>
      <c r="I7773" s="31">
        <v>2849.5990000000002</v>
      </c>
      <c r="J7773" s="31">
        <v>5027.5219999999999</v>
      </c>
      <c r="K7773" s="31">
        <v>3360.29</v>
      </c>
      <c r="L7773" s="31">
        <v>269.11</v>
      </c>
      <c r="M7773" s="31">
        <v>227.51</v>
      </c>
      <c r="N7773" s="31">
        <v>244.77019999999999</v>
      </c>
      <c r="O7773" s="31">
        <v>71.269599999999997</v>
      </c>
      <c r="P7773" s="31">
        <v>86.288200000000003</v>
      </c>
      <c r="Q7773" s="31">
        <v>2674.0626000000002</v>
      </c>
      <c r="R7773" s="31">
        <v>98.301000000000002</v>
      </c>
      <c r="S7773" s="31">
        <v>113.0896</v>
      </c>
    </row>
    <row r="7774" spans="1:19" x14ac:dyDescent="0.35">
      <c r="A7774" s="2">
        <v>43752</v>
      </c>
      <c r="B7774" s="31">
        <v>363.11239999999998</v>
      </c>
      <c r="C7774" s="31">
        <v>967.35599999999999</v>
      </c>
      <c r="D7774" s="31">
        <v>357.58980000000003</v>
      </c>
      <c r="E7774" s="31">
        <v>501.06689999999998</v>
      </c>
      <c r="F7774" s="31">
        <v>115.58839999999999</v>
      </c>
      <c r="G7774" s="31">
        <v>337.52820000000003</v>
      </c>
      <c r="H7774" s="31">
        <v>8.1978639999999992</v>
      </c>
      <c r="I7774" s="31">
        <v>2849.5990000000002</v>
      </c>
      <c r="J7774" s="31">
        <v>5036.8890000000001</v>
      </c>
      <c r="K7774" s="31">
        <v>3362.3319999999999</v>
      </c>
      <c r="L7774" s="31">
        <v>268.64</v>
      </c>
      <c r="M7774" s="31">
        <v>226.56</v>
      </c>
      <c r="N7774" s="31">
        <v>244.7235</v>
      </c>
      <c r="O7774" s="31">
        <v>71.378600000000006</v>
      </c>
      <c r="P7774" s="31">
        <v>86.198899999999995</v>
      </c>
      <c r="Q7774" s="31">
        <v>2689.2891</v>
      </c>
      <c r="R7774" s="31">
        <v>98.453999999999994</v>
      </c>
      <c r="S7774" s="31">
        <v>113.316</v>
      </c>
    </row>
    <row r="7775" spans="1:19" x14ac:dyDescent="0.35">
      <c r="A7775" s="2">
        <v>43753</v>
      </c>
      <c r="B7775" s="31">
        <v>359.55009999999999</v>
      </c>
      <c r="C7775" s="31">
        <v>967.47900000000004</v>
      </c>
      <c r="D7775" s="31">
        <v>360.40050000000002</v>
      </c>
      <c r="E7775" s="31">
        <v>497.16649999999998</v>
      </c>
      <c r="F7775" s="31">
        <v>114.5001</v>
      </c>
      <c r="G7775" s="31">
        <v>335.23090000000002</v>
      </c>
      <c r="H7775" s="31">
        <v>8.4422270000000008</v>
      </c>
      <c r="I7775" s="31">
        <v>2847.8939999999998</v>
      </c>
      <c r="J7775" s="31">
        <v>5026.3130000000001</v>
      </c>
      <c r="K7775" s="31">
        <v>3359.607</v>
      </c>
      <c r="L7775" s="31">
        <v>271.56</v>
      </c>
      <c r="M7775" s="31">
        <v>229.54</v>
      </c>
      <c r="N7775" s="31">
        <v>247.90809999999999</v>
      </c>
      <c r="O7775" s="31">
        <v>71.117199999999997</v>
      </c>
      <c r="P7775" s="31">
        <v>86.287999999999997</v>
      </c>
      <c r="Q7775" s="31">
        <v>2693.9128000000001</v>
      </c>
      <c r="R7775" s="31">
        <v>98.287999999999997</v>
      </c>
      <c r="S7775" s="31">
        <v>113.2298</v>
      </c>
    </row>
    <row r="7776" spans="1:19" x14ac:dyDescent="0.35">
      <c r="A7776" s="2">
        <v>43754</v>
      </c>
      <c r="B7776" s="31">
        <v>363.35809999999998</v>
      </c>
      <c r="C7776" s="31">
        <v>975.98099999999999</v>
      </c>
      <c r="D7776" s="31">
        <v>362.1182</v>
      </c>
      <c r="E7776" s="31">
        <v>493.58929999999998</v>
      </c>
      <c r="F7776" s="31">
        <v>115.3105</v>
      </c>
      <c r="G7776" s="31">
        <v>333.02190000000002</v>
      </c>
      <c r="H7776" s="31">
        <v>8.4187949999999994</v>
      </c>
      <c r="I7776" s="31">
        <v>2845.1750000000002</v>
      </c>
      <c r="J7776" s="31">
        <v>5025.7079999999996</v>
      </c>
      <c r="K7776" s="31">
        <v>3345.2060000000001</v>
      </c>
      <c r="L7776" s="31">
        <v>270.99</v>
      </c>
      <c r="M7776" s="31">
        <v>229.3</v>
      </c>
      <c r="N7776" s="31">
        <v>247.55770000000001</v>
      </c>
      <c r="O7776" s="31">
        <v>71.101100000000002</v>
      </c>
      <c r="P7776" s="31">
        <v>86.384799999999998</v>
      </c>
      <c r="Q7776" s="31">
        <v>2706.587</v>
      </c>
      <c r="R7776" s="31">
        <v>98.001999999999995</v>
      </c>
      <c r="S7776" s="31">
        <v>113.43470000000001</v>
      </c>
    </row>
    <row r="7777" spans="1:19" x14ac:dyDescent="0.35">
      <c r="A7777" s="2">
        <v>43755</v>
      </c>
      <c r="B7777" s="31">
        <v>365.20069999999998</v>
      </c>
      <c r="C7777" s="31">
        <v>974.56399999999996</v>
      </c>
      <c r="D7777" s="31">
        <v>359.93209999999999</v>
      </c>
      <c r="E7777" s="31">
        <v>494.42970000000003</v>
      </c>
      <c r="F7777" s="31">
        <v>115.64239999999999</v>
      </c>
      <c r="G7777" s="31">
        <v>334.0822</v>
      </c>
      <c r="H7777" s="31">
        <v>8.3284140000000004</v>
      </c>
      <c r="I7777" s="31">
        <v>2843.24</v>
      </c>
      <c r="J7777" s="31">
        <v>5022.6859999999997</v>
      </c>
      <c r="K7777" s="31">
        <v>3336.0529999999999</v>
      </c>
      <c r="L7777" s="31">
        <v>271.58</v>
      </c>
      <c r="M7777" s="31">
        <v>232.1</v>
      </c>
      <c r="N7777" s="31">
        <v>247.6901</v>
      </c>
      <c r="O7777" s="31">
        <v>71.202500000000001</v>
      </c>
      <c r="P7777" s="31">
        <v>86.875500000000002</v>
      </c>
      <c r="Q7777" s="31">
        <v>2718.0940000000001</v>
      </c>
      <c r="R7777" s="31">
        <v>97.606999999999999</v>
      </c>
      <c r="S7777" s="31">
        <v>114.22190000000001</v>
      </c>
    </row>
    <row r="7778" spans="1:19" x14ac:dyDescent="0.35">
      <c r="A7778" s="2">
        <v>43756</v>
      </c>
      <c r="B7778" s="31">
        <v>362.9282</v>
      </c>
      <c r="C7778" s="31">
        <v>972.03800000000001</v>
      </c>
      <c r="D7778" s="31">
        <v>363.05520000000001</v>
      </c>
      <c r="E7778" s="31">
        <v>500.26960000000003</v>
      </c>
      <c r="F7778" s="31">
        <v>115.3182</v>
      </c>
      <c r="G7778" s="31">
        <v>334.87740000000002</v>
      </c>
      <c r="H7778" s="31">
        <v>8.3217189999999999</v>
      </c>
      <c r="I7778" s="31">
        <v>2843.3319999999999</v>
      </c>
      <c r="J7778" s="31">
        <v>5026.6149999999998</v>
      </c>
      <c r="K7778" s="31">
        <v>3338.002</v>
      </c>
      <c r="L7778" s="31">
        <v>270.7</v>
      </c>
      <c r="M7778" s="31">
        <v>231.22</v>
      </c>
      <c r="N7778" s="31">
        <v>245.44759999999999</v>
      </c>
      <c r="O7778" s="31">
        <v>71.282600000000002</v>
      </c>
      <c r="P7778" s="31">
        <v>87.052899999999994</v>
      </c>
      <c r="Q7778" s="31">
        <v>2707.0691000000002</v>
      </c>
      <c r="R7778" s="31">
        <v>97.281999999999996</v>
      </c>
      <c r="S7778" s="31">
        <v>113.5425</v>
      </c>
    </row>
    <row r="7779" spans="1:19" x14ac:dyDescent="0.35">
      <c r="A7779" s="2">
        <v>43759</v>
      </c>
      <c r="B7779" s="31">
        <v>360.41</v>
      </c>
      <c r="C7779" s="31">
        <v>963.351</v>
      </c>
      <c r="D7779" s="31">
        <v>358.68290000000002</v>
      </c>
      <c r="E7779" s="31">
        <v>502.0582</v>
      </c>
      <c r="F7779" s="31">
        <v>114.85509999999999</v>
      </c>
      <c r="G7779" s="31">
        <v>334.6123</v>
      </c>
      <c r="H7779" s="31">
        <v>8.2815499999999993</v>
      </c>
      <c r="I7779" s="31">
        <v>2839.5529999999999</v>
      </c>
      <c r="J7779" s="31">
        <v>5015.1319999999996</v>
      </c>
      <c r="K7779" s="31">
        <v>3327.491</v>
      </c>
      <c r="L7779" s="31">
        <v>272.35000000000002</v>
      </c>
      <c r="M7779" s="31">
        <v>233.31</v>
      </c>
      <c r="N7779" s="31">
        <v>247.54990000000001</v>
      </c>
      <c r="O7779" s="31">
        <v>71.255300000000005</v>
      </c>
      <c r="P7779" s="31">
        <v>87.102400000000003</v>
      </c>
      <c r="Q7779" s="31">
        <v>2718.5598</v>
      </c>
      <c r="R7779" s="31">
        <v>97.328000000000003</v>
      </c>
      <c r="S7779" s="31">
        <v>113.5964</v>
      </c>
    </row>
    <row r="7780" spans="1:19" x14ac:dyDescent="0.35">
      <c r="A7780" s="2">
        <v>43760</v>
      </c>
      <c r="B7780" s="31">
        <v>365.0779</v>
      </c>
      <c r="C7780" s="31">
        <v>966.61699999999996</v>
      </c>
      <c r="D7780" s="31">
        <v>365.39749999999998</v>
      </c>
      <c r="E7780" s="31">
        <v>501.11</v>
      </c>
      <c r="F7780" s="31">
        <v>114.80880000000001</v>
      </c>
      <c r="G7780" s="31">
        <v>335.14240000000001</v>
      </c>
      <c r="H7780" s="31">
        <v>8.1945169999999994</v>
      </c>
      <c r="I7780" s="31">
        <v>2839.5529999999999</v>
      </c>
      <c r="J7780" s="31">
        <v>5019.665</v>
      </c>
      <c r="K7780" s="31">
        <v>3334.7890000000002</v>
      </c>
      <c r="L7780" s="31">
        <v>271.26</v>
      </c>
      <c r="M7780" s="31">
        <v>233.34</v>
      </c>
      <c r="N7780" s="31">
        <v>244.76240000000001</v>
      </c>
      <c r="O7780" s="31">
        <v>71.2483</v>
      </c>
      <c r="P7780" s="31">
        <v>86.974500000000006</v>
      </c>
      <c r="Q7780" s="31">
        <v>2733.223</v>
      </c>
      <c r="R7780" s="31">
        <v>97.525999999999996</v>
      </c>
      <c r="S7780" s="31">
        <v>113.4023</v>
      </c>
    </row>
    <row r="7781" spans="1:19" x14ac:dyDescent="0.35">
      <c r="A7781" s="2">
        <v>43761</v>
      </c>
      <c r="B7781" s="31">
        <v>373.86090000000002</v>
      </c>
      <c r="C7781" s="31">
        <v>993.90899999999999</v>
      </c>
      <c r="D7781" s="31">
        <v>364.61669999999998</v>
      </c>
      <c r="E7781" s="31">
        <v>506.71280000000002</v>
      </c>
      <c r="F7781" s="31">
        <v>115.4417</v>
      </c>
      <c r="G7781" s="31">
        <v>335.14240000000001</v>
      </c>
      <c r="H7781" s="31">
        <v>8.2246439999999996</v>
      </c>
      <c r="I7781" s="31">
        <v>2840.8440000000001</v>
      </c>
      <c r="J7781" s="31">
        <v>5025.4059999999999</v>
      </c>
      <c r="K7781" s="31">
        <v>3343.0630000000001</v>
      </c>
      <c r="L7781" s="31">
        <v>272.27999999999997</v>
      </c>
      <c r="M7781" s="31">
        <v>233.92</v>
      </c>
      <c r="N7781" s="31">
        <v>246.09389999999999</v>
      </c>
      <c r="O7781" s="31">
        <v>71.204099999999997</v>
      </c>
      <c r="P7781" s="31">
        <v>86.851500000000001</v>
      </c>
      <c r="Q7781" s="31">
        <v>2725.0513999999998</v>
      </c>
      <c r="R7781" s="31">
        <v>97.491</v>
      </c>
      <c r="S7781" s="31">
        <v>112.59350000000001</v>
      </c>
    </row>
    <row r="7782" spans="1:19" x14ac:dyDescent="0.35">
      <c r="A7782" s="2">
        <v>43762</v>
      </c>
      <c r="B7782" s="31">
        <v>377.05470000000003</v>
      </c>
      <c r="C7782" s="31">
        <v>1001.671</v>
      </c>
      <c r="D7782" s="31">
        <v>369.92590000000001</v>
      </c>
      <c r="E7782" s="31">
        <v>506.66969999999998</v>
      </c>
      <c r="F7782" s="31">
        <v>116.13630000000001</v>
      </c>
      <c r="G7782" s="31">
        <v>334.70060000000001</v>
      </c>
      <c r="H7782" s="31">
        <v>8.2447289999999995</v>
      </c>
      <c r="I7782" s="31">
        <v>2841.4430000000002</v>
      </c>
      <c r="J7782" s="31">
        <v>5021.78</v>
      </c>
      <c r="K7782" s="31">
        <v>3337.806</v>
      </c>
      <c r="L7782" s="31">
        <v>272.14999999999998</v>
      </c>
      <c r="M7782" s="31">
        <v>233.45</v>
      </c>
      <c r="N7782" s="31">
        <v>246.92699999999999</v>
      </c>
      <c r="O7782" s="31">
        <v>71.258799999999994</v>
      </c>
      <c r="P7782" s="31">
        <v>86.742900000000006</v>
      </c>
      <c r="Q7782" s="31">
        <v>2741.9879999999998</v>
      </c>
      <c r="R7782" s="31">
        <v>97.631</v>
      </c>
      <c r="S7782" s="31">
        <v>113.4344</v>
      </c>
    </row>
    <row r="7783" spans="1:19" x14ac:dyDescent="0.35">
      <c r="A7783" s="2">
        <v>43763</v>
      </c>
      <c r="B7783" s="31">
        <v>379.14299999999997</v>
      </c>
      <c r="C7783" s="31">
        <v>1007.647</v>
      </c>
      <c r="D7783" s="31">
        <v>369.92590000000001</v>
      </c>
      <c r="E7783" s="31">
        <v>510.4624</v>
      </c>
      <c r="F7783" s="31">
        <v>116.18259999999999</v>
      </c>
      <c r="G7783" s="31">
        <v>330.28269999999998</v>
      </c>
      <c r="H7783" s="31">
        <v>8.1510010000000008</v>
      </c>
      <c r="I7783" s="31">
        <v>2840.6590000000001</v>
      </c>
      <c r="J7783" s="31">
        <v>5015.7370000000001</v>
      </c>
      <c r="K7783" s="31">
        <v>3338.1959999999999</v>
      </c>
      <c r="L7783" s="31">
        <v>273.60000000000002</v>
      </c>
      <c r="M7783" s="31">
        <v>234.47</v>
      </c>
      <c r="N7783" s="31">
        <v>250.27510000000001</v>
      </c>
      <c r="O7783" s="31">
        <v>71.215100000000007</v>
      </c>
      <c r="P7783" s="31">
        <v>86.631500000000003</v>
      </c>
      <c r="Q7783" s="31">
        <v>2737.7103000000002</v>
      </c>
      <c r="R7783" s="31">
        <v>97.831000000000003</v>
      </c>
      <c r="S7783" s="31">
        <v>112.92140000000001</v>
      </c>
    </row>
    <row r="7784" spans="1:19" x14ac:dyDescent="0.35">
      <c r="A7784" s="2">
        <v>43766</v>
      </c>
      <c r="B7784" s="31">
        <v>376.19490000000002</v>
      </c>
      <c r="C7784" s="31">
        <v>1006.908</v>
      </c>
      <c r="D7784" s="31">
        <v>366.959</v>
      </c>
      <c r="E7784" s="31">
        <v>508.82459999999998</v>
      </c>
      <c r="F7784" s="31">
        <v>115.4494</v>
      </c>
      <c r="G7784" s="31">
        <v>330.6361</v>
      </c>
      <c r="H7784" s="31">
        <v>8.2447289999999995</v>
      </c>
      <c r="I7784" s="31">
        <v>2836.42</v>
      </c>
      <c r="J7784" s="31">
        <v>4994.8869999999997</v>
      </c>
      <c r="K7784" s="31">
        <v>3324.5740000000001</v>
      </c>
      <c r="L7784" s="31">
        <v>275.05</v>
      </c>
      <c r="M7784" s="31">
        <v>236.83</v>
      </c>
      <c r="N7784" s="31">
        <v>252.11269999999999</v>
      </c>
      <c r="O7784" s="31">
        <v>70.926199999999994</v>
      </c>
      <c r="P7784" s="31">
        <v>86.637200000000007</v>
      </c>
      <c r="Q7784" s="31">
        <v>2756.1343999999999</v>
      </c>
      <c r="R7784" s="31">
        <v>97.763999999999996</v>
      </c>
      <c r="S7784" s="31">
        <v>114.23779999999999</v>
      </c>
    </row>
    <row r="7785" spans="1:19" x14ac:dyDescent="0.35">
      <c r="A7785" s="2">
        <v>43767</v>
      </c>
      <c r="B7785" s="31">
        <v>376.07209999999998</v>
      </c>
      <c r="C7785" s="31">
        <v>1011.3440000000001</v>
      </c>
      <c r="D7785" s="31">
        <v>366.80279999999999</v>
      </c>
      <c r="E7785" s="31">
        <v>510.54860000000002</v>
      </c>
      <c r="F7785" s="31">
        <v>115.0558</v>
      </c>
      <c r="G7785" s="31">
        <v>329.92919999999998</v>
      </c>
      <c r="H7785" s="31">
        <v>8.3183729999999994</v>
      </c>
      <c r="I7785" s="31">
        <v>2832.549</v>
      </c>
      <c r="J7785" s="31">
        <v>4999.7219999999998</v>
      </c>
      <c r="K7785" s="31">
        <v>3327.8809999999999</v>
      </c>
      <c r="L7785" s="31">
        <v>275</v>
      </c>
      <c r="M7785" s="31">
        <v>237.33</v>
      </c>
      <c r="N7785" s="31">
        <v>250.88249999999999</v>
      </c>
      <c r="O7785" s="31">
        <v>71.035600000000002</v>
      </c>
      <c r="P7785" s="31">
        <v>86.8108</v>
      </c>
      <c r="Q7785" s="31">
        <v>2758.0160000000001</v>
      </c>
      <c r="R7785" s="31">
        <v>97.69</v>
      </c>
      <c r="S7785" s="31">
        <v>113.4603</v>
      </c>
    </row>
    <row r="7786" spans="1:19" x14ac:dyDescent="0.35">
      <c r="A7786" s="2">
        <v>43768</v>
      </c>
      <c r="B7786" s="31">
        <v>369.99160000000001</v>
      </c>
      <c r="C7786" s="31">
        <v>996.68200000000002</v>
      </c>
      <c r="D7786" s="31">
        <v>360.71280000000002</v>
      </c>
      <c r="E7786" s="31">
        <v>508.69540000000001</v>
      </c>
      <c r="F7786" s="31">
        <v>115.5189</v>
      </c>
      <c r="G7786" s="31">
        <v>328.8689</v>
      </c>
      <c r="H7786" s="31">
        <v>8.2146030000000003</v>
      </c>
      <c r="I7786" s="31">
        <v>2834.8530000000001</v>
      </c>
      <c r="J7786" s="31">
        <v>5004.2539999999999</v>
      </c>
      <c r="K7786" s="31">
        <v>3330.0210000000002</v>
      </c>
      <c r="L7786" s="31">
        <v>276.08999999999997</v>
      </c>
      <c r="M7786" s="31">
        <v>236.76</v>
      </c>
      <c r="N7786" s="31">
        <v>252.6266</v>
      </c>
      <c r="O7786" s="31">
        <v>70.999200000000002</v>
      </c>
      <c r="P7786" s="31">
        <v>86.861699999999999</v>
      </c>
      <c r="Q7786" s="31">
        <v>2752.0916000000002</v>
      </c>
      <c r="R7786" s="31">
        <v>97.646000000000001</v>
      </c>
      <c r="S7786" s="31">
        <v>112.8038</v>
      </c>
    </row>
    <row r="7787" spans="1:19" x14ac:dyDescent="0.35">
      <c r="A7787" s="2">
        <v>43769</v>
      </c>
      <c r="B7787" s="31">
        <v>366.18360000000001</v>
      </c>
      <c r="C7787" s="31">
        <v>982.38900000000001</v>
      </c>
      <c r="D7787" s="31">
        <v>351.96820000000002</v>
      </c>
      <c r="E7787" s="31">
        <v>498.8904</v>
      </c>
      <c r="F7787" s="31">
        <v>116.91589999999999</v>
      </c>
      <c r="G7787" s="31">
        <v>329.48739999999998</v>
      </c>
      <c r="H7787" s="31">
        <v>8.0438840000000003</v>
      </c>
      <c r="I7787" s="31">
        <v>2838.8159999999998</v>
      </c>
      <c r="J7787" s="31">
        <v>5032.0529999999999</v>
      </c>
      <c r="K7787" s="31">
        <v>3345.3969999999999</v>
      </c>
      <c r="L7787" s="31">
        <v>275</v>
      </c>
      <c r="M7787" s="31">
        <v>235.1</v>
      </c>
      <c r="N7787" s="31">
        <v>251.9725</v>
      </c>
      <c r="O7787" s="31">
        <v>71.489099999999993</v>
      </c>
      <c r="P7787" s="31">
        <v>87.105199999999996</v>
      </c>
      <c r="Q7787" s="31">
        <v>2753.2829000000002</v>
      </c>
      <c r="R7787" s="31">
        <v>97.352000000000004</v>
      </c>
      <c r="S7787" s="31">
        <v>113.8263</v>
      </c>
    </row>
    <row r="7788" spans="1:19" x14ac:dyDescent="0.35">
      <c r="A7788" s="2">
        <v>43770</v>
      </c>
      <c r="B7788" s="31">
        <v>378.89749999999998</v>
      </c>
      <c r="C7788" s="31">
        <v>1020.0309999999999</v>
      </c>
      <c r="D7788" s="31">
        <v>358.83890000000002</v>
      </c>
      <c r="E7788" s="31">
        <v>503.54509999999999</v>
      </c>
      <c r="F7788" s="31">
        <v>116.65349999999999</v>
      </c>
      <c r="G7788" s="31">
        <v>331.07780000000002</v>
      </c>
      <c r="H7788" s="31">
        <v>8.2949420000000007</v>
      </c>
      <c r="I7788" s="31">
        <v>2846.0050000000001</v>
      </c>
      <c r="J7788" s="31">
        <v>5030.5429999999997</v>
      </c>
      <c r="K7788" s="31">
        <v>3342.77</v>
      </c>
      <c r="L7788" s="31">
        <v>277.49</v>
      </c>
      <c r="M7788" s="31">
        <v>239.15</v>
      </c>
      <c r="N7788" s="31">
        <v>254.15270000000001</v>
      </c>
      <c r="O7788" s="31">
        <v>71.454099999999997</v>
      </c>
      <c r="P7788" s="31">
        <v>87.200199999999995</v>
      </c>
      <c r="Q7788" s="31">
        <v>2772.2928000000002</v>
      </c>
      <c r="R7788" s="31">
        <v>97.239000000000004</v>
      </c>
      <c r="S7788" s="31">
        <v>114.6982</v>
      </c>
    </row>
    <row r="7789" spans="1:19" x14ac:dyDescent="0.35">
      <c r="A7789" s="2">
        <v>43773</v>
      </c>
      <c r="B7789" s="31">
        <v>381.6</v>
      </c>
      <c r="C7789" s="31">
        <v>1024.96</v>
      </c>
      <c r="D7789" s="31">
        <v>368.98880000000003</v>
      </c>
      <c r="E7789" s="31">
        <v>505.87240000000003</v>
      </c>
      <c r="F7789" s="31">
        <v>116.63030000000001</v>
      </c>
      <c r="G7789" s="31">
        <v>331.51960000000003</v>
      </c>
      <c r="H7789" s="31">
        <v>8.3217210000000001</v>
      </c>
      <c r="I7789" s="31">
        <v>2846.0050000000001</v>
      </c>
      <c r="J7789" s="31">
        <v>5012.7150000000001</v>
      </c>
      <c r="K7789" s="31">
        <v>3332.0650000000001</v>
      </c>
      <c r="L7789" s="31">
        <v>278.62</v>
      </c>
      <c r="M7789" s="31">
        <v>240.19</v>
      </c>
      <c r="N7789" s="31">
        <v>255.88130000000001</v>
      </c>
      <c r="O7789" s="31">
        <v>71.213999999999999</v>
      </c>
      <c r="P7789" s="31">
        <v>87.084900000000005</v>
      </c>
      <c r="Q7789" s="31">
        <v>2812.5036</v>
      </c>
      <c r="R7789" s="31">
        <v>97.504999999999995</v>
      </c>
      <c r="S7789" s="31">
        <v>116.7756</v>
      </c>
    </row>
    <row r="7790" spans="1:19" x14ac:dyDescent="0.35">
      <c r="A7790" s="2">
        <v>43774</v>
      </c>
      <c r="B7790" s="31">
        <v>386.69779999999997</v>
      </c>
      <c r="C7790" s="31">
        <v>1031.675</v>
      </c>
      <c r="D7790" s="31">
        <v>366.9588</v>
      </c>
      <c r="E7790" s="31">
        <v>511.25979999999998</v>
      </c>
      <c r="F7790" s="31">
        <v>114.5155</v>
      </c>
      <c r="G7790" s="31">
        <v>330.19420000000002</v>
      </c>
      <c r="H7790" s="31">
        <v>8.3150259999999996</v>
      </c>
      <c r="I7790" s="31">
        <v>2838.7240000000002</v>
      </c>
      <c r="J7790" s="31">
        <v>4990.6570000000002</v>
      </c>
      <c r="K7790" s="31">
        <v>3319.1219999999998</v>
      </c>
      <c r="L7790" s="31">
        <v>278.27999999999997</v>
      </c>
      <c r="M7790" s="31">
        <v>240.52</v>
      </c>
      <c r="N7790" s="31">
        <v>255.72550000000001</v>
      </c>
      <c r="O7790" s="31">
        <v>70.793099999999995</v>
      </c>
      <c r="P7790" s="31">
        <v>86.446399999999997</v>
      </c>
      <c r="Q7790" s="31">
        <v>2830.0109000000002</v>
      </c>
      <c r="R7790" s="31">
        <v>97.983000000000004</v>
      </c>
      <c r="S7790" s="31">
        <v>116.98009999999999</v>
      </c>
    </row>
    <row r="7791" spans="1:19" x14ac:dyDescent="0.35">
      <c r="A7791" s="2">
        <v>43775</v>
      </c>
      <c r="B7791" s="31">
        <v>379.20460000000003</v>
      </c>
      <c r="C7791" s="31">
        <v>1001.857</v>
      </c>
      <c r="D7791" s="31">
        <v>364.92880000000002</v>
      </c>
      <c r="E7791" s="31">
        <v>508.69540000000001</v>
      </c>
      <c r="F7791" s="31">
        <v>115.241</v>
      </c>
      <c r="G7791" s="31">
        <v>327.80849999999998</v>
      </c>
      <c r="H7791" s="31">
        <v>8.1811290000000003</v>
      </c>
      <c r="I7791" s="31">
        <v>2825.5450000000001</v>
      </c>
      <c r="J7791" s="31">
        <v>4998.2110000000002</v>
      </c>
      <c r="K7791" s="31">
        <v>3319.12</v>
      </c>
      <c r="L7791" s="31">
        <v>278.60000000000002</v>
      </c>
      <c r="M7791" s="31">
        <v>239.47</v>
      </c>
      <c r="N7791" s="31">
        <v>255.6165</v>
      </c>
      <c r="O7791" s="31">
        <v>70.87</v>
      </c>
      <c r="P7791" s="31">
        <v>86.4375</v>
      </c>
      <c r="Q7791" s="31">
        <v>2823.7301000000002</v>
      </c>
      <c r="R7791" s="31">
        <v>97.951999999999998</v>
      </c>
      <c r="S7791" s="31">
        <v>117.2492</v>
      </c>
    </row>
    <row r="7792" spans="1:19" x14ac:dyDescent="0.35">
      <c r="A7792" s="2">
        <v>43776</v>
      </c>
      <c r="B7792" s="31">
        <v>382.58269999999999</v>
      </c>
      <c r="C7792" s="31">
        <v>1007.586</v>
      </c>
      <c r="D7792" s="31">
        <v>362.74270000000001</v>
      </c>
      <c r="E7792" s="31">
        <v>514.77229999999997</v>
      </c>
      <c r="F7792" s="31">
        <v>113.1802</v>
      </c>
      <c r="G7792" s="31">
        <v>330.98939999999999</v>
      </c>
      <c r="H7792" s="31">
        <v>8.1677389999999992</v>
      </c>
      <c r="I7792" s="31">
        <v>2822.4110000000001</v>
      </c>
      <c r="J7792" s="31">
        <v>4971.0159999999996</v>
      </c>
      <c r="K7792" s="31">
        <v>3310.268</v>
      </c>
      <c r="L7792" s="31">
        <v>279.55</v>
      </c>
      <c r="M7792" s="31">
        <v>239.84</v>
      </c>
      <c r="N7792" s="31">
        <v>256.34059999999999</v>
      </c>
      <c r="O7792" s="31">
        <v>70.653400000000005</v>
      </c>
      <c r="P7792" s="31">
        <v>86.184899999999999</v>
      </c>
      <c r="Q7792" s="31">
        <v>2836.2312000000002</v>
      </c>
      <c r="R7792" s="31">
        <v>98.143000000000001</v>
      </c>
      <c r="S7792" s="31">
        <v>117.7551</v>
      </c>
    </row>
    <row r="7793" spans="1:19" x14ac:dyDescent="0.35">
      <c r="A7793" s="2">
        <v>43777</v>
      </c>
      <c r="B7793" s="31">
        <v>383.92540000000002</v>
      </c>
      <c r="C7793" s="31">
        <v>1006.5119999999999</v>
      </c>
      <c r="D7793" s="31">
        <v>358.0557</v>
      </c>
      <c r="E7793" s="31">
        <v>510.17410000000001</v>
      </c>
      <c r="F7793" s="31">
        <v>112.91030000000001</v>
      </c>
      <c r="G7793" s="31">
        <v>329.0455</v>
      </c>
      <c r="H7793" s="31">
        <v>8.3684209999999997</v>
      </c>
      <c r="I7793" s="31">
        <v>2817.7109999999998</v>
      </c>
      <c r="J7793" s="31">
        <v>4963.4610000000002</v>
      </c>
      <c r="K7793" s="31">
        <v>3300.145</v>
      </c>
      <c r="L7793" s="31">
        <v>279.95999999999998</v>
      </c>
      <c r="M7793" s="31">
        <v>240.44</v>
      </c>
      <c r="N7793" s="31">
        <v>257.17380000000003</v>
      </c>
      <c r="O7793" s="31">
        <v>70.776499999999999</v>
      </c>
      <c r="P7793" s="31">
        <v>86.001000000000005</v>
      </c>
      <c r="Q7793" s="31">
        <v>2813.0657000000001</v>
      </c>
      <c r="R7793" s="31">
        <v>98.352999999999994</v>
      </c>
      <c r="S7793" s="31">
        <v>117.3137</v>
      </c>
    </row>
    <row r="7794" spans="1:19" x14ac:dyDescent="0.35">
      <c r="A7794" s="2">
        <v>43780</v>
      </c>
      <c r="B7794" s="31">
        <v>381.9117</v>
      </c>
      <c r="C7794" s="31">
        <v>993.33699999999999</v>
      </c>
      <c r="D7794" s="31">
        <v>362.21370000000002</v>
      </c>
      <c r="E7794" s="31">
        <v>505.92559999999997</v>
      </c>
      <c r="F7794" s="31">
        <v>112.4666</v>
      </c>
      <c r="G7794" s="31">
        <v>324.09739999999999</v>
      </c>
      <c r="H7794" s="31">
        <v>8.4500639999999994</v>
      </c>
      <c r="I7794" s="31">
        <v>2820.8440000000001</v>
      </c>
      <c r="J7794" s="31">
        <v>4967.692</v>
      </c>
      <c r="K7794" s="31">
        <v>3305.1080000000002</v>
      </c>
      <c r="L7794" s="31">
        <v>279.69</v>
      </c>
      <c r="M7794" s="31">
        <v>240.14</v>
      </c>
      <c r="N7794" s="31">
        <v>256.9402</v>
      </c>
      <c r="O7794" s="31">
        <v>70.797700000000006</v>
      </c>
      <c r="P7794" s="31">
        <v>86.100300000000004</v>
      </c>
      <c r="Q7794" s="31">
        <v>2781.1057999999998</v>
      </c>
      <c r="R7794" s="31">
        <v>98.2</v>
      </c>
      <c r="S7794" s="31">
        <v>114.7089</v>
      </c>
    </row>
    <row r="7795" spans="1:19" x14ac:dyDescent="0.35">
      <c r="A7795" s="2">
        <v>43781</v>
      </c>
      <c r="B7795" s="31">
        <v>381.39139999999998</v>
      </c>
      <c r="C7795" s="31">
        <v>996.63900000000001</v>
      </c>
      <c r="D7795" s="31">
        <v>359.64859999999999</v>
      </c>
      <c r="E7795" s="31">
        <v>505.04680000000002</v>
      </c>
      <c r="F7795" s="31">
        <v>112.2003</v>
      </c>
      <c r="G7795" s="31">
        <v>324.09739999999999</v>
      </c>
      <c r="H7795" s="31">
        <v>8.7972350000000006</v>
      </c>
      <c r="I7795" s="31">
        <v>2814.2089999999998</v>
      </c>
      <c r="J7795" s="31">
        <v>4967.0870000000004</v>
      </c>
      <c r="K7795" s="31">
        <v>3299.95</v>
      </c>
      <c r="L7795" s="31">
        <v>280.10000000000002</v>
      </c>
      <c r="M7795" s="31">
        <v>239.96</v>
      </c>
      <c r="N7795" s="31">
        <v>257.72660000000002</v>
      </c>
      <c r="O7795" s="31">
        <v>70.764499999999998</v>
      </c>
      <c r="P7795" s="31">
        <v>85.923299999999998</v>
      </c>
      <c r="Q7795" s="31">
        <v>2789.0064000000002</v>
      </c>
      <c r="R7795" s="31">
        <v>98.308999999999997</v>
      </c>
      <c r="S7795" s="31">
        <v>114.8704</v>
      </c>
    </row>
    <row r="7796" spans="1:19" x14ac:dyDescent="0.35">
      <c r="A7796" s="2">
        <v>43782</v>
      </c>
      <c r="B7796" s="31">
        <v>383.2672</v>
      </c>
      <c r="C7796" s="31">
        <v>1009.919</v>
      </c>
      <c r="D7796" s="31">
        <v>359.67989999999998</v>
      </c>
      <c r="E7796" s="31">
        <v>502.1139</v>
      </c>
      <c r="F7796" s="31">
        <v>112.9384</v>
      </c>
      <c r="G7796" s="31">
        <v>323.47890000000001</v>
      </c>
      <c r="H7796" s="31">
        <v>8.9193350000000002</v>
      </c>
      <c r="I7796" s="31">
        <v>2815.7750000000001</v>
      </c>
      <c r="J7796" s="31">
        <v>4984.009</v>
      </c>
      <c r="K7796" s="31">
        <v>3313.962</v>
      </c>
      <c r="L7796" s="31">
        <v>280.41000000000003</v>
      </c>
      <c r="M7796" s="31">
        <v>239.56</v>
      </c>
      <c r="N7796" s="31">
        <v>257.43849999999998</v>
      </c>
      <c r="O7796" s="31">
        <v>71.029799999999994</v>
      </c>
      <c r="P7796" s="31">
        <v>85.894099999999995</v>
      </c>
      <c r="Q7796" s="31">
        <v>2757.2296999999999</v>
      </c>
      <c r="R7796" s="31">
        <v>98.373000000000005</v>
      </c>
      <c r="S7796" s="31">
        <v>113.00830000000001</v>
      </c>
    </row>
    <row r="7797" spans="1:19" x14ac:dyDescent="0.35">
      <c r="A7797" s="2">
        <v>43783</v>
      </c>
      <c r="B7797" s="31">
        <v>382.45760000000001</v>
      </c>
      <c r="C7797" s="31">
        <v>997.96799999999996</v>
      </c>
      <c r="D7797" s="31">
        <v>362.65249999999997</v>
      </c>
      <c r="E7797" s="31">
        <v>500.11169999999998</v>
      </c>
      <c r="F7797" s="31">
        <v>113.70659999999999</v>
      </c>
      <c r="G7797" s="31">
        <v>324.00900000000001</v>
      </c>
      <c r="H7797" s="31">
        <v>8.966367</v>
      </c>
      <c r="I7797" s="31">
        <v>2820.614</v>
      </c>
      <c r="J7797" s="31">
        <v>4999.7209999999995</v>
      </c>
      <c r="K7797" s="31">
        <v>3322.8180000000002</v>
      </c>
      <c r="L7797" s="31">
        <v>280.55</v>
      </c>
      <c r="M7797" s="31">
        <v>238.97</v>
      </c>
      <c r="N7797" s="31">
        <v>257.4307</v>
      </c>
      <c r="O7797" s="31">
        <v>71.124499999999998</v>
      </c>
      <c r="P7797" s="31">
        <v>85.816599999999994</v>
      </c>
      <c r="Q7797" s="31">
        <v>2752.9944999999998</v>
      </c>
      <c r="R7797" s="31">
        <v>98.162999999999997</v>
      </c>
      <c r="S7797" s="31">
        <v>112.42700000000001</v>
      </c>
    </row>
    <row r="7798" spans="1:19" x14ac:dyDescent="0.35">
      <c r="A7798" s="2">
        <v>43784</v>
      </c>
      <c r="B7798" s="31">
        <v>388.62329999999997</v>
      </c>
      <c r="C7798" s="31">
        <v>1009.857</v>
      </c>
      <c r="D7798" s="31">
        <v>366.56380000000001</v>
      </c>
      <c r="E7798" s="31">
        <v>503.27640000000002</v>
      </c>
      <c r="F7798" s="31">
        <v>113.3379</v>
      </c>
      <c r="G7798" s="31">
        <v>324.53910000000002</v>
      </c>
      <c r="H7798" s="31">
        <v>9.0066799999999994</v>
      </c>
      <c r="I7798" s="31">
        <v>2821.9960000000001</v>
      </c>
      <c r="J7798" s="31">
        <v>4993.3760000000002</v>
      </c>
      <c r="K7798" s="31">
        <v>3325.1570000000002</v>
      </c>
      <c r="L7798" s="31">
        <v>282.47000000000003</v>
      </c>
      <c r="M7798" s="31">
        <v>240.19</v>
      </c>
      <c r="N7798" s="31">
        <v>259.08920000000001</v>
      </c>
      <c r="O7798" s="31">
        <v>71.016000000000005</v>
      </c>
      <c r="P7798" s="31">
        <v>86.204400000000007</v>
      </c>
      <c r="Q7798" s="31">
        <v>2770.1795999999999</v>
      </c>
      <c r="R7798" s="31">
        <v>97.998999999999995</v>
      </c>
      <c r="S7798" s="31">
        <v>112.1472</v>
      </c>
    </row>
    <row r="7799" spans="1:19" x14ac:dyDescent="0.35">
      <c r="A7799" s="2">
        <v>43787</v>
      </c>
      <c r="B7799" s="31">
        <v>383.20499999999998</v>
      </c>
      <c r="C7799" s="31">
        <v>1000.692</v>
      </c>
      <c r="D7799" s="31">
        <v>357.48970000000003</v>
      </c>
      <c r="E7799" s="31">
        <v>501.61869999999999</v>
      </c>
      <c r="F7799" s="31">
        <v>113.59910000000001</v>
      </c>
      <c r="G7799" s="31">
        <v>321.71159999999998</v>
      </c>
      <c r="H7799" s="31">
        <v>8.9495690000000003</v>
      </c>
      <c r="I7799" s="31">
        <v>2823.1019999999999</v>
      </c>
      <c r="J7799" s="31">
        <v>5001.5349999999999</v>
      </c>
      <c r="K7799" s="31">
        <v>3324.18</v>
      </c>
      <c r="L7799" s="31">
        <v>282.79000000000002</v>
      </c>
      <c r="M7799" s="31">
        <v>239.39</v>
      </c>
      <c r="N7799" s="31">
        <v>259.54860000000002</v>
      </c>
      <c r="O7799" s="31">
        <v>71.129300000000001</v>
      </c>
      <c r="P7799" s="31">
        <v>86.424599999999998</v>
      </c>
      <c r="Q7799" s="31">
        <v>2778.6261</v>
      </c>
      <c r="R7799" s="31">
        <v>97.793999999999997</v>
      </c>
      <c r="S7799" s="31">
        <v>113.62179999999999</v>
      </c>
    </row>
    <row r="7800" spans="1:19" x14ac:dyDescent="0.35">
      <c r="A7800" s="2">
        <v>43788</v>
      </c>
      <c r="B7800" s="31">
        <v>373.80079999999998</v>
      </c>
      <c r="C7800" s="31">
        <v>989.73199999999997</v>
      </c>
      <c r="D7800" s="31">
        <v>354.98649999999998</v>
      </c>
      <c r="E7800" s="31">
        <v>505.55849999999998</v>
      </c>
      <c r="F7800" s="31">
        <v>113.7835</v>
      </c>
      <c r="G7800" s="31">
        <v>322.15339999999998</v>
      </c>
      <c r="H7800" s="31">
        <v>8.9126150000000006</v>
      </c>
      <c r="I7800" s="31">
        <v>2826.19</v>
      </c>
      <c r="J7800" s="31">
        <v>5003.0450000000001</v>
      </c>
      <c r="K7800" s="31">
        <v>3323.6950000000002</v>
      </c>
      <c r="L7800" s="31">
        <v>282.5</v>
      </c>
      <c r="M7800" s="31">
        <v>240.41</v>
      </c>
      <c r="N7800" s="31">
        <v>259.7978</v>
      </c>
      <c r="O7800" s="31">
        <v>71.164100000000005</v>
      </c>
      <c r="P7800" s="31">
        <v>86.406800000000004</v>
      </c>
      <c r="Q7800" s="31">
        <v>2791.8606</v>
      </c>
      <c r="R7800" s="31">
        <v>97.855999999999995</v>
      </c>
      <c r="S7800" s="31">
        <v>115.0964</v>
      </c>
    </row>
    <row r="7801" spans="1:19" x14ac:dyDescent="0.35">
      <c r="A7801" s="2">
        <v>43789</v>
      </c>
      <c r="B7801" s="31">
        <v>382.8313</v>
      </c>
      <c r="C7801" s="31">
        <v>1022.1180000000001</v>
      </c>
      <c r="D7801" s="31">
        <v>359.05419999999998</v>
      </c>
      <c r="E7801" s="31">
        <v>505.83839999999998</v>
      </c>
      <c r="F7801" s="31">
        <v>113.7681</v>
      </c>
      <c r="G7801" s="31">
        <v>319.85610000000003</v>
      </c>
      <c r="H7801" s="31">
        <v>8.8286289999999994</v>
      </c>
      <c r="I7801" s="31">
        <v>2827.9870000000001</v>
      </c>
      <c r="J7801" s="31">
        <v>5016.643</v>
      </c>
      <c r="K7801" s="31">
        <v>3334.596</v>
      </c>
      <c r="L7801" s="31">
        <v>281.64</v>
      </c>
      <c r="M7801" s="31">
        <v>239.69</v>
      </c>
      <c r="N7801" s="31">
        <v>258.24829999999997</v>
      </c>
      <c r="O7801" s="31">
        <v>71.065200000000004</v>
      </c>
      <c r="P7801" s="31">
        <v>86.296099999999996</v>
      </c>
      <c r="Q7801" s="31">
        <v>2778.1916000000001</v>
      </c>
      <c r="R7801" s="31">
        <v>97.933999999999997</v>
      </c>
      <c r="S7801" s="31">
        <v>114.06310000000001</v>
      </c>
    </row>
    <row r="7802" spans="1:19" x14ac:dyDescent="0.35">
      <c r="A7802" s="2">
        <v>43790</v>
      </c>
      <c r="B7802" s="31">
        <v>391.9864</v>
      </c>
      <c r="C7802" s="31">
        <v>1051.6559999999999</v>
      </c>
      <c r="D7802" s="31">
        <v>362.33969999999999</v>
      </c>
      <c r="E7802" s="31">
        <v>501.87709999999998</v>
      </c>
      <c r="F7802" s="31">
        <v>112.9615</v>
      </c>
      <c r="G7802" s="31">
        <v>318.44240000000002</v>
      </c>
      <c r="H7802" s="31">
        <v>8.8756609999999991</v>
      </c>
      <c r="I7802" s="31">
        <v>2829.3229999999999</v>
      </c>
      <c r="J7802" s="31">
        <v>5008.7870000000003</v>
      </c>
      <c r="K7802" s="31">
        <v>3324.3780000000002</v>
      </c>
      <c r="L7802" s="31">
        <v>281.18</v>
      </c>
      <c r="M7802" s="31">
        <v>238.32</v>
      </c>
      <c r="N7802" s="31">
        <v>257.71100000000001</v>
      </c>
      <c r="O7802" s="31">
        <v>71.133499999999998</v>
      </c>
      <c r="P7802" s="31">
        <v>86.359300000000005</v>
      </c>
      <c r="Q7802" s="31">
        <v>2758.4996999999998</v>
      </c>
      <c r="R7802" s="31">
        <v>97.992999999999995</v>
      </c>
      <c r="S7802" s="31">
        <v>112.5454</v>
      </c>
    </row>
    <row r="7803" spans="1:19" x14ac:dyDescent="0.35">
      <c r="A7803" s="2">
        <v>43791</v>
      </c>
      <c r="B7803" s="31">
        <v>388.43650000000002</v>
      </c>
      <c r="C7803" s="31">
        <v>1034.008</v>
      </c>
      <c r="D7803" s="31">
        <v>364.0607</v>
      </c>
      <c r="E7803" s="31">
        <v>504.1807</v>
      </c>
      <c r="F7803" s="31">
        <v>112.9615</v>
      </c>
      <c r="G7803" s="31">
        <v>317.02870000000001</v>
      </c>
      <c r="H7803" s="31">
        <v>8.7916749999999997</v>
      </c>
      <c r="I7803" s="31">
        <v>2822.5949999999998</v>
      </c>
      <c r="J7803" s="31">
        <v>5008.4849999999997</v>
      </c>
      <c r="K7803" s="31">
        <v>3330.8969999999999</v>
      </c>
      <c r="L7803" s="31">
        <v>281.86</v>
      </c>
      <c r="M7803" s="31">
        <v>239.25</v>
      </c>
      <c r="N7803" s="31">
        <v>257.89789999999999</v>
      </c>
      <c r="O7803" s="31">
        <v>71.041499999999999</v>
      </c>
      <c r="P7803" s="31">
        <v>86.022900000000007</v>
      </c>
      <c r="Q7803" s="31">
        <v>2768.8946999999998</v>
      </c>
      <c r="R7803" s="31">
        <v>98.27</v>
      </c>
      <c r="S7803" s="31">
        <v>113.21250000000001</v>
      </c>
    </row>
    <row r="7804" spans="1:19" x14ac:dyDescent="0.35">
      <c r="A7804" s="2">
        <v>43794</v>
      </c>
      <c r="B7804" s="31">
        <v>389.99349999999998</v>
      </c>
      <c r="C7804" s="31">
        <v>1035.0609999999999</v>
      </c>
      <c r="D7804" s="31">
        <v>364.68650000000002</v>
      </c>
      <c r="E7804" s="31">
        <v>505.25709999999998</v>
      </c>
      <c r="F7804" s="31">
        <v>112.4468</v>
      </c>
      <c r="G7804" s="31">
        <v>315.43830000000003</v>
      </c>
      <c r="H7804" s="31">
        <v>8.7278450000000003</v>
      </c>
      <c r="I7804" s="31">
        <v>2824.07</v>
      </c>
      <c r="J7804" s="31">
        <v>5008.1059999999998</v>
      </c>
      <c r="K7804" s="31">
        <v>3331.3829999999998</v>
      </c>
      <c r="L7804" s="31">
        <v>283.79000000000002</v>
      </c>
      <c r="M7804" s="31">
        <v>244.1</v>
      </c>
      <c r="N7804" s="31">
        <v>260.88780000000003</v>
      </c>
      <c r="O7804" s="31">
        <v>70.851900000000001</v>
      </c>
      <c r="P7804" s="31">
        <v>85.849900000000005</v>
      </c>
      <c r="Q7804" s="31">
        <v>2781.7028</v>
      </c>
      <c r="R7804" s="31">
        <v>98.322999999999993</v>
      </c>
      <c r="S7804" s="31">
        <v>114.44289999999999</v>
      </c>
    </row>
    <row r="7805" spans="1:19" x14ac:dyDescent="0.35">
      <c r="A7805" s="2">
        <v>43795</v>
      </c>
      <c r="B7805" s="31">
        <v>393.66800000000001</v>
      </c>
      <c r="C7805" s="31">
        <v>1051.223</v>
      </c>
      <c r="D7805" s="31">
        <v>368.75420000000003</v>
      </c>
      <c r="E7805" s="31">
        <v>509.99340000000001</v>
      </c>
      <c r="F7805" s="31">
        <v>112.72329999999999</v>
      </c>
      <c r="G7805" s="31">
        <v>312.52249999999998</v>
      </c>
      <c r="H7805" s="31">
        <v>8.9226930000000007</v>
      </c>
      <c r="I7805" s="31">
        <v>2824.7150000000001</v>
      </c>
      <c r="J7805" s="31">
        <v>5015.3559999999998</v>
      </c>
      <c r="K7805" s="31">
        <v>3333.4749999999999</v>
      </c>
      <c r="L7805" s="31">
        <v>284.77999999999997</v>
      </c>
      <c r="M7805" s="31">
        <v>244.77</v>
      </c>
      <c r="N7805" s="31">
        <v>261.6431</v>
      </c>
      <c r="O7805" s="31">
        <v>70.750500000000002</v>
      </c>
      <c r="P7805" s="31">
        <v>85.858800000000002</v>
      </c>
      <c r="Q7805" s="31">
        <v>2766.7105000000001</v>
      </c>
      <c r="R7805" s="31">
        <v>98.251999999999995</v>
      </c>
      <c r="S7805" s="31">
        <v>114.71810000000001</v>
      </c>
    </row>
    <row r="7806" spans="1:19" x14ac:dyDescent="0.35">
      <c r="A7806" s="2">
        <v>43796</v>
      </c>
      <c r="B7806" s="31">
        <v>392.42239999999998</v>
      </c>
      <c r="C7806" s="31">
        <v>1038.1569999999999</v>
      </c>
      <c r="D7806" s="31">
        <v>367.50259999999997</v>
      </c>
      <c r="E7806" s="31">
        <v>511.69420000000002</v>
      </c>
      <c r="F7806" s="31">
        <v>112.2163</v>
      </c>
      <c r="G7806" s="31">
        <v>311.72730000000001</v>
      </c>
      <c r="H7806" s="31">
        <v>8.7244860000000006</v>
      </c>
      <c r="I7806" s="31">
        <v>2829.4609999999998</v>
      </c>
      <c r="J7806" s="31">
        <v>5004.9369999999999</v>
      </c>
      <c r="K7806" s="31">
        <v>3335.7640000000001</v>
      </c>
      <c r="L7806" s="31">
        <v>285.69</v>
      </c>
      <c r="M7806" s="31">
        <v>245.89</v>
      </c>
      <c r="N7806" s="31">
        <v>263.32499999999999</v>
      </c>
      <c r="O7806" s="31">
        <v>70.558800000000005</v>
      </c>
      <c r="P7806" s="31">
        <v>85.743499999999997</v>
      </c>
      <c r="Q7806" s="31">
        <v>2780.1547</v>
      </c>
      <c r="R7806" s="31">
        <v>98.37</v>
      </c>
      <c r="S7806" s="31">
        <v>114.3098</v>
      </c>
    </row>
    <row r="7807" spans="1:19" x14ac:dyDescent="0.35">
      <c r="A7807" s="2">
        <v>43797</v>
      </c>
      <c r="B7807" s="31">
        <v>392.42239999999998</v>
      </c>
      <c r="C7807" s="31">
        <v>1038.1569999999999</v>
      </c>
      <c r="D7807" s="31">
        <v>367.50259999999997</v>
      </c>
      <c r="E7807" s="31">
        <v>511.69420000000002</v>
      </c>
      <c r="F7807" s="31">
        <v>112.2163</v>
      </c>
      <c r="G7807" s="31">
        <v>311.72730000000001</v>
      </c>
      <c r="H7807" s="31">
        <v>8.7244860000000006</v>
      </c>
      <c r="I7807" s="31">
        <v>2827.1109999999999</v>
      </c>
      <c r="J7807" s="31">
        <v>5004.9369999999999</v>
      </c>
      <c r="K7807" s="31">
        <v>3334.3049999999998</v>
      </c>
      <c r="L7807" s="31">
        <v>285.69</v>
      </c>
      <c r="M7807" s="31">
        <v>245.89</v>
      </c>
      <c r="N7807" s="31">
        <v>263.32499999999999</v>
      </c>
      <c r="O7807" s="31">
        <v>70.494</v>
      </c>
      <c r="P7807" s="31">
        <v>85.823800000000006</v>
      </c>
      <c r="Q7807" s="31">
        <v>2773.3625999999999</v>
      </c>
      <c r="R7807" s="31">
        <v>98.37</v>
      </c>
      <c r="S7807" s="31">
        <v>113.354</v>
      </c>
    </row>
    <row r="7808" spans="1:19" x14ac:dyDescent="0.35">
      <c r="A7808" s="2">
        <v>43798</v>
      </c>
      <c r="B7808" s="31">
        <v>376.72800000000001</v>
      </c>
      <c r="C7808" s="31">
        <v>985.21199999999999</v>
      </c>
      <c r="D7808" s="31">
        <v>357.80270000000002</v>
      </c>
      <c r="E7808" s="31">
        <v>504.52510000000001</v>
      </c>
      <c r="F7808" s="31">
        <v>113.13039999999999</v>
      </c>
      <c r="G7808" s="31">
        <v>309.87180000000001</v>
      </c>
      <c r="H7808" s="31">
        <v>8.6270620000000005</v>
      </c>
      <c r="I7808" s="31">
        <v>2823.1019999999999</v>
      </c>
      <c r="J7808" s="31">
        <v>5004.9369999999999</v>
      </c>
      <c r="K7808" s="31">
        <v>3332.261</v>
      </c>
      <c r="L7808" s="31">
        <v>284.77999999999997</v>
      </c>
      <c r="M7808" s="31">
        <v>244.19</v>
      </c>
      <c r="N7808" s="31">
        <v>262.16480000000001</v>
      </c>
      <c r="O7808" s="31">
        <v>70.509600000000006</v>
      </c>
      <c r="P7808" s="31">
        <v>85.970200000000006</v>
      </c>
      <c r="Q7808" s="31">
        <v>2745.9614000000001</v>
      </c>
      <c r="R7808" s="31">
        <v>98.272999999999996</v>
      </c>
      <c r="S7808" s="31">
        <v>110.60469999999999</v>
      </c>
    </row>
    <row r="7809" spans="1:19" x14ac:dyDescent="0.35">
      <c r="A7809" s="2">
        <v>43801</v>
      </c>
      <c r="B7809" s="31">
        <v>379.40600000000001</v>
      </c>
      <c r="C7809" s="31">
        <v>974.25099999999998</v>
      </c>
      <c r="D7809" s="31">
        <v>359.68009999999998</v>
      </c>
      <c r="E7809" s="31">
        <v>506.0967</v>
      </c>
      <c r="F7809" s="31">
        <v>112.86150000000001</v>
      </c>
      <c r="G7809" s="31">
        <v>307.6628</v>
      </c>
      <c r="H7809" s="31">
        <v>8.5464350000000007</v>
      </c>
      <c r="I7809" s="31">
        <v>2817.1120000000001</v>
      </c>
      <c r="J7809" s="31">
        <v>4980.4740000000002</v>
      </c>
      <c r="K7809" s="31">
        <v>3310.6559999999999</v>
      </c>
      <c r="L7809" s="31">
        <v>282.11</v>
      </c>
      <c r="M7809" s="31">
        <v>242.01</v>
      </c>
      <c r="N7809" s="31">
        <v>259.00360000000001</v>
      </c>
      <c r="O7809" s="31">
        <v>70.759</v>
      </c>
      <c r="P7809" s="31">
        <v>86.320300000000003</v>
      </c>
      <c r="Q7809" s="31">
        <v>2746.125</v>
      </c>
      <c r="R7809" s="31">
        <v>97.855999999999995</v>
      </c>
      <c r="S7809" s="31">
        <v>111.539</v>
      </c>
    </row>
    <row r="7810" spans="1:19" x14ac:dyDescent="0.35">
      <c r="A7810" s="2">
        <v>43802</v>
      </c>
      <c r="B7810" s="31">
        <v>378.78320000000002</v>
      </c>
      <c r="C7810" s="31">
        <v>967.81100000000004</v>
      </c>
      <c r="D7810" s="31">
        <v>356.70749999999998</v>
      </c>
      <c r="E7810" s="31">
        <v>499.96100000000001</v>
      </c>
      <c r="F7810" s="31">
        <v>114.0291</v>
      </c>
      <c r="G7810" s="31">
        <v>307.83949999999999</v>
      </c>
      <c r="H7810" s="31">
        <v>8.6169829999999994</v>
      </c>
      <c r="I7810" s="31">
        <v>2813.3330000000001</v>
      </c>
      <c r="J7810" s="31">
        <v>5016.4059999999999</v>
      </c>
      <c r="K7810" s="31">
        <v>3318.0920000000001</v>
      </c>
      <c r="L7810" s="31">
        <v>280</v>
      </c>
      <c r="M7810" s="31">
        <v>241.24</v>
      </c>
      <c r="N7810" s="31">
        <v>256.98689999999999</v>
      </c>
      <c r="O7810" s="31">
        <v>71.122200000000007</v>
      </c>
      <c r="P7810" s="31">
        <v>86.395899999999997</v>
      </c>
      <c r="Q7810" s="31">
        <v>2738.5866000000001</v>
      </c>
      <c r="R7810" s="31">
        <v>97.736999999999995</v>
      </c>
      <c r="S7810" s="31">
        <v>111.34569999999999</v>
      </c>
    </row>
    <row r="7811" spans="1:19" x14ac:dyDescent="0.35">
      <c r="A7811" s="2">
        <v>43803</v>
      </c>
      <c r="B7811" s="31">
        <v>392.36009999999999</v>
      </c>
      <c r="C7811" s="31">
        <v>993.38599999999997</v>
      </c>
      <c r="D7811" s="31">
        <v>362.65260000000001</v>
      </c>
      <c r="E7811" s="31">
        <v>505.92439999999999</v>
      </c>
      <c r="F7811" s="31">
        <v>113.70650000000001</v>
      </c>
      <c r="G7811" s="31">
        <v>310.31349999999998</v>
      </c>
      <c r="H7811" s="31">
        <v>8.5565130000000007</v>
      </c>
      <c r="I7811" s="31">
        <v>2815.453</v>
      </c>
      <c r="J7811" s="31">
        <v>5009.1679999999997</v>
      </c>
      <c r="K7811" s="31">
        <v>3324.6930000000002</v>
      </c>
      <c r="L7811" s="31">
        <v>281.82</v>
      </c>
      <c r="M7811" s="31">
        <v>242.76</v>
      </c>
      <c r="N7811" s="31">
        <v>258.35730000000001</v>
      </c>
      <c r="O7811" s="31">
        <v>70.932500000000005</v>
      </c>
      <c r="P7811" s="31">
        <v>86.415000000000006</v>
      </c>
      <c r="Q7811" s="31">
        <v>2736.3791000000001</v>
      </c>
      <c r="R7811" s="31">
        <v>97.647999999999996</v>
      </c>
      <c r="S7811" s="31">
        <v>110.22880000000001</v>
      </c>
    </row>
    <row r="7812" spans="1:19" x14ac:dyDescent="0.35">
      <c r="A7812" s="2">
        <v>43804</v>
      </c>
      <c r="B7812" s="31">
        <v>394.78899999999999</v>
      </c>
      <c r="C7812" s="31">
        <v>1003.851</v>
      </c>
      <c r="D7812" s="31">
        <v>365.62520000000001</v>
      </c>
      <c r="E7812" s="31">
        <v>506.05360000000002</v>
      </c>
      <c r="F7812" s="31">
        <v>113.9293</v>
      </c>
      <c r="G7812" s="31">
        <v>312.52249999999998</v>
      </c>
      <c r="H7812" s="31">
        <v>8.6673749999999998</v>
      </c>
      <c r="I7812" s="31">
        <v>2814.393</v>
      </c>
      <c r="J7812" s="31">
        <v>4994.0619999999999</v>
      </c>
      <c r="K7812" s="31">
        <v>3313.5529999999999</v>
      </c>
      <c r="L7812" s="31">
        <v>282.43</v>
      </c>
      <c r="M7812" s="31">
        <v>243.13</v>
      </c>
      <c r="N7812" s="31">
        <v>258.79329999999999</v>
      </c>
      <c r="O7812" s="31">
        <v>70.948700000000002</v>
      </c>
      <c r="P7812" s="31">
        <v>86.430499999999995</v>
      </c>
      <c r="Q7812" s="31">
        <v>2753.14</v>
      </c>
      <c r="R7812" s="31">
        <v>97.41</v>
      </c>
      <c r="S7812" s="31">
        <v>110.80880000000001</v>
      </c>
    </row>
    <row r="7813" spans="1:19" x14ac:dyDescent="0.35">
      <c r="A7813" s="2">
        <v>43805</v>
      </c>
      <c r="B7813" s="31">
        <v>401.01690000000002</v>
      </c>
      <c r="C7813" s="31">
        <v>1020.1369999999999</v>
      </c>
      <c r="D7813" s="31">
        <v>367.81549999999999</v>
      </c>
      <c r="E7813" s="31">
        <v>514.83730000000003</v>
      </c>
      <c r="F7813" s="31">
        <v>112.5466</v>
      </c>
      <c r="G7813" s="31">
        <v>314.37799999999999</v>
      </c>
      <c r="H7813" s="31">
        <v>8.7580799999999996</v>
      </c>
      <c r="I7813" s="31">
        <v>2811.1669999999999</v>
      </c>
      <c r="J7813" s="31">
        <v>4979.5680000000002</v>
      </c>
      <c r="K7813" s="31">
        <v>3314.0349999999999</v>
      </c>
      <c r="L7813" s="31">
        <v>284.99</v>
      </c>
      <c r="M7813" s="31">
        <v>246.08</v>
      </c>
      <c r="N7813" s="31">
        <v>261.6275</v>
      </c>
      <c r="O7813" s="31">
        <v>71.007999999999996</v>
      </c>
      <c r="P7813" s="31">
        <v>86.086299999999994</v>
      </c>
      <c r="Q7813" s="31">
        <v>2769.1878000000002</v>
      </c>
      <c r="R7813" s="31">
        <v>97.7</v>
      </c>
      <c r="S7813" s="31">
        <v>111.7753</v>
      </c>
    </row>
    <row r="7814" spans="1:19" x14ac:dyDescent="0.35">
      <c r="A7814" s="2">
        <v>43808</v>
      </c>
      <c r="B7814" s="31">
        <v>400.1798</v>
      </c>
      <c r="C7814" s="31">
        <v>1024.4939999999999</v>
      </c>
      <c r="D7814" s="31">
        <v>367.22109999999998</v>
      </c>
      <c r="E7814" s="31">
        <v>522.1164</v>
      </c>
      <c r="F7814" s="31">
        <v>112.5312</v>
      </c>
      <c r="G7814" s="31">
        <v>317.12599999999998</v>
      </c>
      <c r="H7814" s="31">
        <v>8.7379230000000003</v>
      </c>
      <c r="I7814" s="31">
        <v>2806.1439999999998</v>
      </c>
      <c r="J7814" s="31">
        <v>4987.1210000000001</v>
      </c>
      <c r="K7814" s="31">
        <v>3319.3270000000002</v>
      </c>
      <c r="L7814" s="31">
        <v>283.95</v>
      </c>
      <c r="M7814" s="31">
        <v>245.18</v>
      </c>
      <c r="N7814" s="31">
        <v>260.24939999999998</v>
      </c>
      <c r="O7814" s="31">
        <v>71.032600000000002</v>
      </c>
      <c r="P7814" s="31">
        <v>86.234899999999996</v>
      </c>
      <c r="Q7814" s="31">
        <v>2774.5344</v>
      </c>
      <c r="R7814" s="31">
        <v>97.644000000000005</v>
      </c>
      <c r="S7814" s="31">
        <v>111.8505</v>
      </c>
    </row>
    <row r="7815" spans="1:19" x14ac:dyDescent="0.35">
      <c r="A7815" s="2">
        <v>43809</v>
      </c>
      <c r="B7815" s="31">
        <v>400.96940000000001</v>
      </c>
      <c r="C7815" s="31">
        <v>1023.417</v>
      </c>
      <c r="D7815" s="31">
        <v>369.66070000000002</v>
      </c>
      <c r="E7815" s="31">
        <v>524.21220000000005</v>
      </c>
      <c r="F7815" s="31">
        <v>112.777</v>
      </c>
      <c r="G7815" s="31">
        <v>318.49560000000002</v>
      </c>
      <c r="H7815" s="31">
        <v>8.6841720000000002</v>
      </c>
      <c r="I7815" s="31">
        <v>2805.7629999999999</v>
      </c>
      <c r="J7815" s="31">
        <v>4985.0060000000003</v>
      </c>
      <c r="K7815" s="31">
        <v>3315.672</v>
      </c>
      <c r="L7815" s="31">
        <v>284.08</v>
      </c>
      <c r="M7815" s="31">
        <v>245.65</v>
      </c>
      <c r="N7815" s="31">
        <v>260.4907</v>
      </c>
      <c r="O7815" s="31">
        <v>70.961100000000002</v>
      </c>
      <c r="P7815" s="31">
        <v>86.383099999999999</v>
      </c>
      <c r="Q7815" s="31">
        <v>2770.2017000000001</v>
      </c>
      <c r="R7815" s="31">
        <v>97.412999999999997</v>
      </c>
      <c r="S7815" s="31">
        <v>111.539</v>
      </c>
    </row>
    <row r="7816" spans="1:19" x14ac:dyDescent="0.35">
      <c r="A7816" s="2">
        <v>43810</v>
      </c>
      <c r="B7816" s="31">
        <v>396.9982</v>
      </c>
      <c r="C7816" s="31">
        <v>1008.053</v>
      </c>
      <c r="D7816" s="31">
        <v>362.87479999999999</v>
      </c>
      <c r="E7816" s="31">
        <v>529.00049999999999</v>
      </c>
      <c r="F7816" s="31">
        <v>113.307</v>
      </c>
      <c r="G7816" s="31">
        <v>315.83510000000001</v>
      </c>
      <c r="H7816" s="31">
        <v>8.6270609999999994</v>
      </c>
      <c r="I7816" s="31">
        <v>2805.0039999999999</v>
      </c>
      <c r="J7816" s="31">
        <v>4990.4369999999999</v>
      </c>
      <c r="K7816" s="31">
        <v>3321.346</v>
      </c>
      <c r="L7816" s="31">
        <v>284.72000000000003</v>
      </c>
      <c r="M7816" s="31">
        <v>245.71</v>
      </c>
      <c r="N7816" s="31">
        <v>261.79109999999997</v>
      </c>
      <c r="O7816" s="31">
        <v>70.961600000000004</v>
      </c>
      <c r="P7816" s="31">
        <v>86.351600000000005</v>
      </c>
      <c r="Q7816" s="31">
        <v>2793.1792</v>
      </c>
      <c r="R7816" s="31">
        <v>97.078000000000003</v>
      </c>
      <c r="S7816" s="31">
        <v>112.9781</v>
      </c>
    </row>
    <row r="7817" spans="1:19" x14ac:dyDescent="0.35">
      <c r="A7817" s="2">
        <v>43811</v>
      </c>
      <c r="B7817" s="31">
        <v>399.9221</v>
      </c>
      <c r="C7817" s="31">
        <v>1009.7089999999999</v>
      </c>
      <c r="D7817" s="31">
        <v>367.15789999999998</v>
      </c>
      <c r="E7817" s="31">
        <v>528.93600000000004</v>
      </c>
      <c r="F7817" s="31">
        <v>113.0996</v>
      </c>
      <c r="G7817" s="31">
        <v>317.4228</v>
      </c>
      <c r="H7817" s="31">
        <v>8.4691670000000006</v>
      </c>
      <c r="I7817" s="31">
        <v>2808.4479999999999</v>
      </c>
      <c r="J7817" s="31">
        <v>4976.8609999999999</v>
      </c>
      <c r="K7817" s="31">
        <v>3322.788</v>
      </c>
      <c r="L7817" s="31">
        <v>286.98</v>
      </c>
      <c r="M7817" s="31">
        <v>247.48</v>
      </c>
      <c r="N7817" s="31">
        <v>263.65199999999999</v>
      </c>
      <c r="O7817" s="31">
        <v>70.555800000000005</v>
      </c>
      <c r="P7817" s="31">
        <v>86.575500000000005</v>
      </c>
      <c r="Q7817" s="31">
        <v>2826.0907999999999</v>
      </c>
      <c r="R7817" s="31">
        <v>97.397000000000006</v>
      </c>
      <c r="S7817" s="31">
        <v>114.1165</v>
      </c>
    </row>
    <row r="7818" spans="1:19" x14ac:dyDescent="0.35">
      <c r="A7818" s="2">
        <v>43812</v>
      </c>
      <c r="B7818" s="31">
        <v>406.05239999999998</v>
      </c>
      <c r="C7818" s="31">
        <v>1029.5940000000001</v>
      </c>
      <c r="D7818" s="31">
        <v>372.3159</v>
      </c>
      <c r="E7818" s="31">
        <v>526.67880000000002</v>
      </c>
      <c r="F7818" s="31">
        <v>113.7833</v>
      </c>
      <c r="G7818" s="31">
        <v>320.55349999999999</v>
      </c>
      <c r="H7818" s="31">
        <v>8.6404990000000002</v>
      </c>
      <c r="I7818" s="31">
        <v>2805.9589999999998</v>
      </c>
      <c r="J7818" s="31">
        <v>4979.866</v>
      </c>
      <c r="K7818" s="31">
        <v>3302.5909999999999</v>
      </c>
      <c r="L7818" s="31">
        <v>287.33999999999997</v>
      </c>
      <c r="M7818" s="31">
        <v>246.76</v>
      </c>
      <c r="N7818" s="31">
        <v>264.54739999999998</v>
      </c>
      <c r="O7818" s="31">
        <v>70.590999999999994</v>
      </c>
      <c r="P7818" s="31">
        <v>86.715299999999999</v>
      </c>
      <c r="Q7818" s="31">
        <v>2868.8209000000002</v>
      </c>
      <c r="R7818" s="31">
        <v>97.171999999999997</v>
      </c>
      <c r="S7818" s="31">
        <v>116.38249999999999</v>
      </c>
    </row>
    <row r="7819" spans="1:19" x14ac:dyDescent="0.35">
      <c r="A7819" s="2">
        <v>43815</v>
      </c>
      <c r="B7819" s="31">
        <v>407.06360000000001</v>
      </c>
      <c r="C7819" s="31">
        <v>1029.9649999999999</v>
      </c>
      <c r="D7819" s="31">
        <v>378.88069999999999</v>
      </c>
      <c r="E7819" s="31">
        <v>532.61199999999997</v>
      </c>
      <c r="F7819" s="31">
        <v>113.7295</v>
      </c>
      <c r="G7819" s="31">
        <v>325.59750000000003</v>
      </c>
      <c r="H7819" s="31">
        <v>8.5497940000000003</v>
      </c>
      <c r="I7819" s="31">
        <v>2808.0340000000001</v>
      </c>
      <c r="J7819" s="31">
        <v>4969.0029999999997</v>
      </c>
      <c r="K7819" s="31">
        <v>3316.248</v>
      </c>
      <c r="L7819" s="31">
        <v>289.45</v>
      </c>
      <c r="M7819" s="31">
        <v>248.48</v>
      </c>
      <c r="N7819" s="31">
        <v>267.12970000000001</v>
      </c>
      <c r="O7819" s="31">
        <v>70.351100000000002</v>
      </c>
      <c r="P7819" s="31">
        <v>86.745999999999995</v>
      </c>
      <c r="Q7819" s="31">
        <v>2871.2152000000001</v>
      </c>
      <c r="R7819" s="31">
        <v>97.019000000000005</v>
      </c>
      <c r="S7819" s="31">
        <v>116.00660000000001</v>
      </c>
    </row>
    <row r="7820" spans="1:19" x14ac:dyDescent="0.35">
      <c r="A7820" s="2">
        <v>43816</v>
      </c>
      <c r="B7820" s="31">
        <v>411.74029999999999</v>
      </c>
      <c r="C7820" s="31">
        <v>1043.6130000000001</v>
      </c>
      <c r="D7820" s="31">
        <v>382.94459999999998</v>
      </c>
      <c r="E7820" s="31">
        <v>532.63350000000003</v>
      </c>
      <c r="F7820" s="31">
        <v>113.7372</v>
      </c>
      <c r="G7820" s="31">
        <v>327.24979999999999</v>
      </c>
      <c r="H7820" s="31">
        <v>8.5128400000000006</v>
      </c>
      <c r="I7820" s="31">
        <v>2805.0390000000002</v>
      </c>
      <c r="J7820" s="31">
        <v>4967.7929999999997</v>
      </c>
      <c r="K7820" s="31">
        <v>3312.7849999999999</v>
      </c>
      <c r="L7820" s="31">
        <v>289.18</v>
      </c>
      <c r="M7820" s="31">
        <v>249.23</v>
      </c>
      <c r="N7820" s="31">
        <v>267.11680000000001</v>
      </c>
      <c r="O7820" s="31">
        <v>70.415300000000002</v>
      </c>
      <c r="P7820" s="31">
        <v>86.864999999999995</v>
      </c>
      <c r="Q7820" s="31">
        <v>2909.8186999999998</v>
      </c>
      <c r="R7820" s="31">
        <v>97.221999999999994</v>
      </c>
      <c r="S7820" s="31">
        <v>117.71420000000001</v>
      </c>
    </row>
    <row r="7821" spans="1:19" x14ac:dyDescent="0.35">
      <c r="A7821" s="2">
        <v>43817</v>
      </c>
      <c r="B7821" s="31">
        <v>412.24590000000001</v>
      </c>
      <c r="C7821" s="31">
        <v>1043.6130000000001</v>
      </c>
      <c r="D7821" s="31">
        <v>381.06900000000002</v>
      </c>
      <c r="E7821" s="31">
        <v>530.41930000000002</v>
      </c>
      <c r="F7821" s="31">
        <v>113.5912</v>
      </c>
      <c r="G7821" s="31">
        <v>327.1628</v>
      </c>
      <c r="H7821" s="31">
        <v>8.4187750000000001</v>
      </c>
      <c r="I7821" s="31">
        <v>2806.6979999999999</v>
      </c>
      <c r="J7821" s="31">
        <v>4957.8289999999997</v>
      </c>
      <c r="K7821" s="31">
        <v>3310.8589999999999</v>
      </c>
      <c r="L7821" s="31">
        <v>289.51</v>
      </c>
      <c r="M7821" s="31">
        <v>250.4</v>
      </c>
      <c r="N7821" s="31">
        <v>267.59789999999998</v>
      </c>
      <c r="O7821" s="31">
        <v>70.364400000000003</v>
      </c>
      <c r="P7821" s="31">
        <v>86.641800000000003</v>
      </c>
      <c r="Q7821" s="31">
        <v>2927.0862000000002</v>
      </c>
      <c r="R7821" s="31">
        <v>97.4</v>
      </c>
      <c r="S7821" s="31">
        <v>118.3693</v>
      </c>
    </row>
    <row r="7822" spans="1:19" x14ac:dyDescent="0.35">
      <c r="A7822" s="2">
        <v>43818</v>
      </c>
      <c r="B7822" s="31">
        <v>414.52109999999999</v>
      </c>
      <c r="C7822" s="31">
        <v>1055.8409999999999</v>
      </c>
      <c r="D7822" s="31">
        <v>384.03879999999998</v>
      </c>
      <c r="E7822" s="31">
        <v>534.20280000000002</v>
      </c>
      <c r="F7822" s="31">
        <v>114.0291</v>
      </c>
      <c r="G7822" s="31">
        <v>325.68439999999998</v>
      </c>
      <c r="H7822" s="31">
        <v>8.1802539999999997</v>
      </c>
      <c r="I7822" s="31">
        <v>2803.1489999999999</v>
      </c>
      <c r="J7822" s="31">
        <v>4955.4070000000002</v>
      </c>
      <c r="K7822" s="31">
        <v>3294.6039999999998</v>
      </c>
      <c r="L7822" s="31">
        <v>290.64999999999998</v>
      </c>
      <c r="M7822" s="31">
        <v>250.93</v>
      </c>
      <c r="N7822" s="31">
        <v>269.2353</v>
      </c>
      <c r="O7822" s="31">
        <v>70.518500000000003</v>
      </c>
      <c r="P7822" s="31">
        <v>86.531599999999997</v>
      </c>
      <c r="Q7822" s="31">
        <v>2921.5252</v>
      </c>
      <c r="R7822" s="31">
        <v>97.379000000000005</v>
      </c>
      <c r="S7822" s="31">
        <v>117.843</v>
      </c>
    </row>
    <row r="7823" spans="1:19" x14ac:dyDescent="0.35">
      <c r="A7823" s="2">
        <v>43819</v>
      </c>
      <c r="B7823" s="31">
        <v>412.05630000000002</v>
      </c>
      <c r="C7823" s="31">
        <v>1054.297</v>
      </c>
      <c r="D7823" s="31">
        <v>383.25729999999999</v>
      </c>
      <c r="E7823" s="31">
        <v>530.74180000000001</v>
      </c>
      <c r="F7823" s="31">
        <v>113.7602</v>
      </c>
      <c r="G7823" s="31">
        <v>326.38010000000003</v>
      </c>
      <c r="H7823" s="31">
        <v>8.1197839999999992</v>
      </c>
      <c r="I7823" s="31">
        <v>2798.4009999999998</v>
      </c>
      <c r="J7823" s="31">
        <v>4953.2939999999999</v>
      </c>
      <c r="K7823" s="31">
        <v>3296.337</v>
      </c>
      <c r="L7823" s="31">
        <v>291.91000000000003</v>
      </c>
      <c r="M7823" s="31">
        <v>251.23</v>
      </c>
      <c r="N7823" s="31">
        <v>270.39159999999998</v>
      </c>
      <c r="O7823" s="31">
        <v>70.437799999999996</v>
      </c>
      <c r="P7823" s="31">
        <v>86.276700000000005</v>
      </c>
      <c r="Q7823" s="31">
        <v>2924.5913999999998</v>
      </c>
      <c r="R7823" s="31">
        <v>97.69</v>
      </c>
      <c r="S7823" s="31">
        <v>118.8047</v>
      </c>
    </row>
    <row r="7824" spans="1:19" x14ac:dyDescent="0.35">
      <c r="A7824" s="2">
        <v>43822</v>
      </c>
      <c r="B7824" s="31">
        <v>413.44670000000002</v>
      </c>
      <c r="C7824" s="31">
        <v>1053.865</v>
      </c>
      <c r="D7824" s="31">
        <v>382.78840000000002</v>
      </c>
      <c r="E7824" s="31">
        <v>531.92409999999995</v>
      </c>
      <c r="F7824" s="31">
        <v>114.35939999999999</v>
      </c>
      <c r="G7824" s="31">
        <v>327.7715</v>
      </c>
      <c r="H7824" s="31">
        <v>8.153378</v>
      </c>
      <c r="I7824" s="31">
        <v>2798.0790000000002</v>
      </c>
      <c r="J7824" s="31">
        <v>4954.5060000000003</v>
      </c>
      <c r="K7824" s="31">
        <v>3303.0680000000002</v>
      </c>
      <c r="L7824" s="31">
        <v>292.05</v>
      </c>
      <c r="M7824" s="31">
        <v>251.65</v>
      </c>
      <c r="N7824" s="31">
        <v>270.88049999999998</v>
      </c>
      <c r="O7824" s="31">
        <v>70.476699999999994</v>
      </c>
      <c r="P7824" s="31">
        <v>86.304299999999998</v>
      </c>
      <c r="Q7824" s="31">
        <v>2934.7845000000002</v>
      </c>
      <c r="R7824" s="31">
        <v>97.658000000000001</v>
      </c>
      <c r="S7824" s="31">
        <v>118.367</v>
      </c>
    </row>
    <row r="7825" spans="1:19" x14ac:dyDescent="0.35">
      <c r="A7825" s="2">
        <v>43823</v>
      </c>
      <c r="B7825" s="31">
        <v>418.1234</v>
      </c>
      <c r="C7825" s="31">
        <v>1066.7719999999999</v>
      </c>
      <c r="D7825" s="31">
        <v>384.5077</v>
      </c>
      <c r="E7825" s="31">
        <v>534.07380000000001</v>
      </c>
      <c r="F7825" s="31">
        <v>115.5962</v>
      </c>
      <c r="G7825" s="31">
        <v>328.64120000000003</v>
      </c>
      <c r="H7825" s="31">
        <v>8.2071290000000001</v>
      </c>
      <c r="I7825" s="31">
        <v>2798.078</v>
      </c>
      <c r="J7825" s="31">
        <v>4954.5060000000003</v>
      </c>
      <c r="K7825" s="31">
        <v>3303.0680000000002</v>
      </c>
      <c r="L7825" s="31">
        <v>291.91000000000003</v>
      </c>
      <c r="M7825" s="31">
        <v>252.14</v>
      </c>
      <c r="N7825" s="31">
        <v>270.97359999999998</v>
      </c>
      <c r="O7825" s="31">
        <v>70.504599999999996</v>
      </c>
      <c r="P7825" s="31">
        <v>86.290599999999998</v>
      </c>
      <c r="Q7825" s="31">
        <v>2927.9180999999999</v>
      </c>
      <c r="R7825" s="31">
        <v>97.653999999999996</v>
      </c>
      <c r="S7825" s="31">
        <v>118.5836</v>
      </c>
    </row>
    <row r="7826" spans="1:19" x14ac:dyDescent="0.35">
      <c r="A7826" s="2">
        <v>43824</v>
      </c>
      <c r="B7826" s="31">
        <v>418.1234</v>
      </c>
      <c r="C7826" s="31">
        <v>1066.7719999999999</v>
      </c>
      <c r="D7826" s="31">
        <v>384.5077</v>
      </c>
      <c r="E7826" s="31">
        <v>534.07380000000001</v>
      </c>
      <c r="F7826" s="31">
        <v>115.5962</v>
      </c>
      <c r="G7826" s="31">
        <v>328.64120000000003</v>
      </c>
      <c r="H7826" s="31">
        <v>8.2071290000000001</v>
      </c>
      <c r="I7826" s="31">
        <v>2802.8719999999998</v>
      </c>
      <c r="J7826" s="31">
        <v>4954.5060000000003</v>
      </c>
      <c r="K7826" s="31">
        <v>3303.0680000000002</v>
      </c>
      <c r="L7826" s="31">
        <v>291.91000000000003</v>
      </c>
      <c r="M7826" s="31">
        <v>252.14</v>
      </c>
      <c r="N7826" s="31">
        <v>270.97359999999998</v>
      </c>
      <c r="O7826" s="31">
        <v>70.504599999999996</v>
      </c>
      <c r="P7826" s="31">
        <v>86.290599999999998</v>
      </c>
      <c r="Q7826" s="31">
        <v>2927.9731000000002</v>
      </c>
      <c r="R7826" s="31">
        <v>97.632000000000005</v>
      </c>
      <c r="S7826" s="31">
        <v>118.5836</v>
      </c>
    </row>
    <row r="7827" spans="1:19" x14ac:dyDescent="0.35">
      <c r="A7827" s="2">
        <v>43825</v>
      </c>
      <c r="B7827" s="31">
        <v>421.9153</v>
      </c>
      <c r="C7827" s="31">
        <v>1083.1369999999999</v>
      </c>
      <c r="D7827" s="31">
        <v>389.1968</v>
      </c>
      <c r="E7827" s="31">
        <v>534.07380000000001</v>
      </c>
      <c r="F7827" s="31">
        <v>116.33369999999999</v>
      </c>
      <c r="G7827" s="31">
        <v>329.25</v>
      </c>
      <c r="H7827" s="31">
        <v>8.0794700000000006</v>
      </c>
      <c r="I7827" s="31">
        <v>2803.9780000000001</v>
      </c>
      <c r="J7827" s="31">
        <v>4961.45</v>
      </c>
      <c r="K7827" s="31">
        <v>3303.0680000000002</v>
      </c>
      <c r="L7827" s="31">
        <v>293.61</v>
      </c>
      <c r="M7827" s="31">
        <v>252.46</v>
      </c>
      <c r="N7827" s="31">
        <v>273.29399999999998</v>
      </c>
      <c r="O7827" s="31">
        <v>70.504599999999996</v>
      </c>
      <c r="P7827" s="31">
        <v>86.290599999999998</v>
      </c>
      <c r="Q7827" s="31">
        <v>2935.9090999999999</v>
      </c>
      <c r="R7827" s="31">
        <v>97.534000000000006</v>
      </c>
      <c r="S7827" s="31">
        <v>118.5836</v>
      </c>
    </row>
    <row r="7828" spans="1:19" x14ac:dyDescent="0.35">
      <c r="A7828" s="2">
        <v>43826</v>
      </c>
      <c r="B7828" s="31">
        <v>422.6105</v>
      </c>
      <c r="C7828" s="31">
        <v>1077.4549999999999</v>
      </c>
      <c r="D7828" s="31">
        <v>390.91609999999997</v>
      </c>
      <c r="E7828" s="31">
        <v>533.92330000000004</v>
      </c>
      <c r="F7828" s="31">
        <v>116.61790000000001</v>
      </c>
      <c r="G7828" s="31">
        <v>327.51069999999999</v>
      </c>
      <c r="H7828" s="31">
        <v>8.3885389999999997</v>
      </c>
      <c r="I7828" s="31">
        <v>2804.44</v>
      </c>
      <c r="J7828" s="31">
        <v>4970.8100000000004</v>
      </c>
      <c r="K7828" s="31">
        <v>3302.011</v>
      </c>
      <c r="L7828" s="31">
        <v>292.98</v>
      </c>
      <c r="M7828" s="31">
        <v>250.76</v>
      </c>
      <c r="N7828" s="31">
        <v>272.64210000000003</v>
      </c>
      <c r="O7828" s="31">
        <v>70.313500000000005</v>
      </c>
      <c r="P7828" s="31">
        <v>86.846000000000004</v>
      </c>
      <c r="Q7828" s="31">
        <v>2957.8697000000002</v>
      </c>
      <c r="R7828" s="31">
        <v>96.918999999999997</v>
      </c>
      <c r="S7828" s="31">
        <v>120.29770000000001</v>
      </c>
    </row>
    <row r="7829" spans="1:19" x14ac:dyDescent="0.35">
      <c r="A7829" s="2">
        <v>43829</v>
      </c>
      <c r="B7829" s="31">
        <v>421.34649999999999</v>
      </c>
      <c r="C7829" s="31">
        <v>1064.672</v>
      </c>
      <c r="D7829" s="31">
        <v>389.1968</v>
      </c>
      <c r="E7829" s="31">
        <v>534.43920000000003</v>
      </c>
      <c r="F7829" s="31">
        <v>116.6563</v>
      </c>
      <c r="G7829" s="31">
        <v>331.3372</v>
      </c>
      <c r="H7829" s="31">
        <v>8.2743179999999992</v>
      </c>
      <c r="I7829" s="31">
        <v>2804.8989999999999</v>
      </c>
      <c r="J7829" s="31">
        <v>4963.2579999999998</v>
      </c>
      <c r="K7829" s="31">
        <v>3286.7150000000001</v>
      </c>
      <c r="L7829" s="31">
        <v>291.70999999999998</v>
      </c>
      <c r="M7829" s="31">
        <v>250.39</v>
      </c>
      <c r="N7829" s="31">
        <v>271.10559999999998</v>
      </c>
      <c r="O7829" s="31">
        <v>70.692999999999998</v>
      </c>
      <c r="P7829" s="31">
        <v>87.129199999999997</v>
      </c>
      <c r="Q7829" s="31">
        <v>2956.8337000000001</v>
      </c>
      <c r="R7829" s="31">
        <v>96.74</v>
      </c>
      <c r="S7829" s="31">
        <v>120.6189</v>
      </c>
    </row>
    <row r="7830" spans="1:19" x14ac:dyDescent="0.35">
      <c r="A7830" s="2">
        <v>43830</v>
      </c>
      <c r="B7830" s="31">
        <v>417.11219999999997</v>
      </c>
      <c r="C7830" s="31">
        <v>1043.9839999999999</v>
      </c>
      <c r="D7830" s="31">
        <v>383.72620000000001</v>
      </c>
      <c r="E7830" s="31">
        <v>530.41920000000005</v>
      </c>
      <c r="F7830" s="31">
        <v>117.002</v>
      </c>
      <c r="G7830" s="31">
        <v>332.38080000000002</v>
      </c>
      <c r="H7830" s="31">
        <v>8.5329949999999997</v>
      </c>
      <c r="I7830" s="31">
        <v>2804.8989999999999</v>
      </c>
      <c r="J7830" s="31">
        <v>4960.8469999999998</v>
      </c>
      <c r="K7830" s="31">
        <v>3286.7150000000001</v>
      </c>
      <c r="L7830" s="31">
        <v>292.39</v>
      </c>
      <c r="M7830" s="31">
        <v>250.72</v>
      </c>
      <c r="N7830" s="31">
        <v>271.6798</v>
      </c>
      <c r="O7830" s="31">
        <v>70.894999999999996</v>
      </c>
      <c r="P7830" s="31">
        <v>87.292400000000001</v>
      </c>
      <c r="Q7830" s="31">
        <v>2946.7840000000001</v>
      </c>
      <c r="R7830" s="31">
        <v>96.388999999999996</v>
      </c>
      <c r="S7830" s="31">
        <v>120.0301</v>
      </c>
    </row>
    <row r="7831" spans="1:19" x14ac:dyDescent="0.35">
      <c r="A7831" s="2">
        <v>43831</v>
      </c>
      <c r="B7831" s="31">
        <v>417.11219999999997</v>
      </c>
      <c r="C7831" s="31">
        <v>1043.9839999999999</v>
      </c>
      <c r="D7831" s="31">
        <v>383.72620000000001</v>
      </c>
      <c r="E7831" s="31">
        <v>530.41920000000005</v>
      </c>
      <c r="F7831" s="31">
        <v>117.002</v>
      </c>
      <c r="G7831" s="31">
        <v>332.38080000000002</v>
      </c>
      <c r="H7831" s="31">
        <v>8.5329949999999997</v>
      </c>
      <c r="I7831" s="31">
        <v>2804.8989999999999</v>
      </c>
      <c r="J7831" s="31">
        <v>4960.8469999999998</v>
      </c>
      <c r="K7831" s="31">
        <v>3286.7150000000001</v>
      </c>
      <c r="L7831" s="31">
        <v>292.39</v>
      </c>
      <c r="M7831" s="31">
        <v>250.72</v>
      </c>
      <c r="N7831" s="31">
        <v>271.6798</v>
      </c>
      <c r="O7831" s="31">
        <v>70.894999999999996</v>
      </c>
      <c r="P7831" s="31">
        <v>87.292400000000001</v>
      </c>
      <c r="Q7831" s="31">
        <v>2946.6133</v>
      </c>
      <c r="R7831" s="31">
        <v>96.444999999999993</v>
      </c>
      <c r="S7831" s="31">
        <v>120.0301</v>
      </c>
    </row>
    <row r="7832" spans="1:19" x14ac:dyDescent="0.35">
      <c r="A7832" s="2">
        <v>43832</v>
      </c>
      <c r="B7832" s="31">
        <v>418.69220000000001</v>
      </c>
      <c r="C7832" s="31">
        <v>1052.4449999999999</v>
      </c>
      <c r="D7832" s="31">
        <v>384.66399999999999</v>
      </c>
      <c r="E7832" s="31">
        <v>531.42960000000005</v>
      </c>
      <c r="F7832" s="31">
        <v>117.3861</v>
      </c>
      <c r="G7832" s="31">
        <v>332.64170000000001</v>
      </c>
      <c r="H7832" s="31">
        <v>8.506119</v>
      </c>
      <c r="I7832" s="31">
        <v>2804.8989999999999</v>
      </c>
      <c r="J7832" s="31">
        <v>4972.0200000000004</v>
      </c>
      <c r="K7832" s="31">
        <v>3288.547</v>
      </c>
      <c r="L7832" s="31">
        <v>294.92</v>
      </c>
      <c r="M7832" s="31">
        <v>250.7</v>
      </c>
      <c r="N7832" s="31">
        <v>276.01010000000002</v>
      </c>
      <c r="O7832" s="31">
        <v>71.1524</v>
      </c>
      <c r="P7832" s="31">
        <v>87.087000000000003</v>
      </c>
      <c r="Q7832" s="31">
        <v>2981.9890999999998</v>
      </c>
      <c r="R7832" s="31">
        <v>96.846000000000004</v>
      </c>
      <c r="S7832" s="31">
        <v>121.5504</v>
      </c>
    </row>
    <row r="7833" spans="1:19" x14ac:dyDescent="0.35">
      <c r="A7833" s="2">
        <v>43833</v>
      </c>
      <c r="B7833" s="31">
        <v>433.54390000000001</v>
      </c>
      <c r="C7833" s="31">
        <v>1079.9880000000001</v>
      </c>
      <c r="D7833" s="31">
        <v>391.07249999999999</v>
      </c>
      <c r="E7833" s="31">
        <v>526.27030000000002</v>
      </c>
      <c r="F7833" s="31">
        <v>119.25279999999999</v>
      </c>
      <c r="G7833" s="31">
        <v>327.51080000000002</v>
      </c>
      <c r="H7833" s="31">
        <v>8.4624459999999999</v>
      </c>
      <c r="I7833" s="31">
        <v>2804.8989999999999</v>
      </c>
      <c r="J7833" s="31">
        <v>4994.9669999999996</v>
      </c>
      <c r="K7833" s="31">
        <v>3313.1689999999999</v>
      </c>
      <c r="L7833" s="31">
        <v>292.79000000000002</v>
      </c>
      <c r="M7833" s="31">
        <v>249.4</v>
      </c>
      <c r="N7833" s="31">
        <v>273.47250000000003</v>
      </c>
      <c r="O7833" s="31">
        <v>71.318399999999997</v>
      </c>
      <c r="P7833" s="31">
        <v>86.802300000000002</v>
      </c>
      <c r="Q7833" s="31">
        <v>2970.9421000000002</v>
      </c>
      <c r="R7833" s="31">
        <v>96.837999999999994</v>
      </c>
      <c r="S7833" s="31">
        <v>120.46899999999999</v>
      </c>
    </row>
    <row r="7834" spans="1:19" x14ac:dyDescent="0.35">
      <c r="A7834" s="2">
        <v>43836</v>
      </c>
      <c r="B7834" s="31">
        <v>435.50310000000002</v>
      </c>
      <c r="C7834" s="31">
        <v>1083.4459999999999</v>
      </c>
      <c r="D7834" s="31">
        <v>388.25900000000001</v>
      </c>
      <c r="E7834" s="31">
        <v>526.97969999999998</v>
      </c>
      <c r="F7834" s="31">
        <v>120.51260000000001</v>
      </c>
      <c r="G7834" s="31">
        <v>328.6413</v>
      </c>
      <c r="H7834" s="31">
        <v>8.3448650000000004</v>
      </c>
      <c r="I7834" s="31">
        <v>2810.1559999999999</v>
      </c>
      <c r="J7834" s="31">
        <v>5001.6180000000004</v>
      </c>
      <c r="K7834" s="31">
        <v>3317.6930000000002</v>
      </c>
      <c r="L7834" s="31">
        <v>293.52</v>
      </c>
      <c r="M7834" s="31">
        <v>249.58</v>
      </c>
      <c r="N7834" s="31">
        <v>274.63650000000001</v>
      </c>
      <c r="O7834" s="31">
        <v>71.124799999999993</v>
      </c>
      <c r="P7834" s="31">
        <v>86.987799999999993</v>
      </c>
      <c r="Q7834" s="31">
        <v>2940.6952000000001</v>
      </c>
      <c r="R7834" s="31">
        <v>96.671000000000006</v>
      </c>
      <c r="S7834" s="31">
        <v>119.3984</v>
      </c>
    </row>
    <row r="7835" spans="1:19" x14ac:dyDescent="0.35">
      <c r="A7835" s="2">
        <v>43837</v>
      </c>
      <c r="B7835" s="31">
        <v>431.45839999999998</v>
      </c>
      <c r="C7835" s="31">
        <v>1063.5609999999999</v>
      </c>
      <c r="D7835" s="31">
        <v>386.69600000000003</v>
      </c>
      <c r="E7835" s="31">
        <v>527.92560000000003</v>
      </c>
      <c r="F7835" s="31">
        <v>120.93510000000001</v>
      </c>
      <c r="G7835" s="31">
        <v>328.38040000000001</v>
      </c>
      <c r="H7835" s="31">
        <v>8.5094779999999997</v>
      </c>
      <c r="I7835" s="31">
        <v>2804.07</v>
      </c>
      <c r="J7835" s="31">
        <v>4994.67</v>
      </c>
      <c r="K7835" s="31">
        <v>3314.5169999999998</v>
      </c>
      <c r="L7835" s="31">
        <v>292.77</v>
      </c>
      <c r="M7835" s="31">
        <v>248.86</v>
      </c>
      <c r="N7835" s="31">
        <v>274.80720000000002</v>
      </c>
      <c r="O7835" s="31">
        <v>70.918599999999998</v>
      </c>
      <c r="P7835" s="31">
        <v>86.608900000000006</v>
      </c>
      <c r="Q7835" s="31">
        <v>2949.3253</v>
      </c>
      <c r="R7835" s="31">
        <v>97.004999999999995</v>
      </c>
      <c r="S7835" s="31">
        <v>120.1264</v>
      </c>
    </row>
    <row r="7836" spans="1:19" x14ac:dyDescent="0.35">
      <c r="A7836" s="2">
        <v>43838</v>
      </c>
      <c r="B7836" s="31">
        <v>413.57310000000001</v>
      </c>
      <c r="C7836" s="31">
        <v>1018.232</v>
      </c>
      <c r="D7836" s="31">
        <v>380.13119999999998</v>
      </c>
      <c r="E7836" s="31">
        <v>530.2473</v>
      </c>
      <c r="F7836" s="31">
        <v>119.852</v>
      </c>
      <c r="G7836" s="31">
        <v>329.51089999999999</v>
      </c>
      <c r="H7836" s="31">
        <v>8.4019759999999994</v>
      </c>
      <c r="I7836" s="31">
        <v>2807.6660000000002</v>
      </c>
      <c r="J7836" s="31">
        <v>4985.9170000000004</v>
      </c>
      <c r="K7836" s="31">
        <v>3311.5329999999999</v>
      </c>
      <c r="L7836" s="31">
        <v>295.02999999999997</v>
      </c>
      <c r="M7836" s="31">
        <v>250.42</v>
      </c>
      <c r="N7836" s="31">
        <v>277.64749999999998</v>
      </c>
      <c r="O7836" s="31">
        <v>70.9041</v>
      </c>
      <c r="P7836" s="31">
        <v>86.432500000000005</v>
      </c>
      <c r="Q7836" s="31">
        <v>2937.5189999999998</v>
      </c>
      <c r="R7836" s="31">
        <v>97.299000000000007</v>
      </c>
      <c r="S7836" s="31">
        <v>118.4883</v>
      </c>
    </row>
    <row r="7837" spans="1:19" x14ac:dyDescent="0.35">
      <c r="A7837" s="2">
        <v>43839</v>
      </c>
      <c r="B7837" s="31">
        <v>413.05380000000002</v>
      </c>
      <c r="C7837" s="31">
        <v>1020.563</v>
      </c>
      <c r="D7837" s="31">
        <v>372.00209999999998</v>
      </c>
      <c r="E7837" s="31">
        <v>530.30319999999995</v>
      </c>
      <c r="F7837" s="31">
        <v>119.3991</v>
      </c>
      <c r="G7837" s="31">
        <v>328.20639999999997</v>
      </c>
      <c r="H7837" s="31">
        <v>8.5800269999999994</v>
      </c>
      <c r="I7837" s="31">
        <v>2802.7330000000002</v>
      </c>
      <c r="J7837" s="31">
        <v>4975.6390000000001</v>
      </c>
      <c r="K7837" s="31">
        <v>3297.489</v>
      </c>
      <c r="L7837" s="31">
        <v>296.45999999999998</v>
      </c>
      <c r="M7837" s="31">
        <v>250.28</v>
      </c>
      <c r="N7837" s="31">
        <v>279.64960000000002</v>
      </c>
      <c r="O7837" s="31">
        <v>70.302899999999994</v>
      </c>
      <c r="P7837" s="31">
        <v>86.285499999999999</v>
      </c>
      <c r="Q7837" s="31">
        <v>2985.0758999999998</v>
      </c>
      <c r="R7837" s="31">
        <v>97.45</v>
      </c>
      <c r="S7837" s="31">
        <v>121.0579</v>
      </c>
    </row>
    <row r="7838" spans="1:19" x14ac:dyDescent="0.35">
      <c r="A7838" s="2">
        <v>43840</v>
      </c>
      <c r="B7838" s="31">
        <v>410.52800000000002</v>
      </c>
      <c r="C7838" s="31">
        <v>1024.32</v>
      </c>
      <c r="D7838" s="31">
        <v>371.28289999999998</v>
      </c>
      <c r="E7838" s="31">
        <v>531.88459999999998</v>
      </c>
      <c r="F7838" s="31">
        <v>119.8439</v>
      </c>
      <c r="G7838" s="31">
        <v>329.0761</v>
      </c>
      <c r="H7838" s="31">
        <v>8.6976080000000007</v>
      </c>
      <c r="I7838" s="31">
        <v>2802.78</v>
      </c>
      <c r="J7838" s="31">
        <v>4986.8159999999998</v>
      </c>
      <c r="K7838" s="31">
        <v>3295.181</v>
      </c>
      <c r="L7838" s="31">
        <v>295.44</v>
      </c>
      <c r="M7838" s="31">
        <v>249.01</v>
      </c>
      <c r="N7838" s="31">
        <v>278.69510000000002</v>
      </c>
      <c r="O7838" s="31">
        <v>70.288799999999995</v>
      </c>
      <c r="P7838" s="31">
        <v>86.364999999999995</v>
      </c>
      <c r="Q7838" s="31">
        <v>2996.2103999999999</v>
      </c>
      <c r="R7838" s="31">
        <v>97.355999999999995</v>
      </c>
      <c r="S7838" s="31">
        <v>120.6724</v>
      </c>
    </row>
    <row r="7839" spans="1:19" x14ac:dyDescent="0.35">
      <c r="A7839" s="2">
        <v>43843</v>
      </c>
      <c r="B7839" s="31">
        <v>405.60489999999999</v>
      </c>
      <c r="C7839" s="31">
        <v>1022.462</v>
      </c>
      <c r="D7839" s="31">
        <v>361.08760000000001</v>
      </c>
      <c r="E7839" s="31">
        <v>539.71209999999996</v>
      </c>
      <c r="F7839" s="31">
        <v>119.12050000000001</v>
      </c>
      <c r="G7839" s="31">
        <v>327.77159999999998</v>
      </c>
      <c r="H7839" s="31">
        <v>8.6774509999999996</v>
      </c>
      <c r="I7839" s="31">
        <v>2802.78</v>
      </c>
      <c r="J7839" s="31">
        <v>4983.4949999999999</v>
      </c>
      <c r="K7839" s="31">
        <v>3291.5250000000001</v>
      </c>
      <c r="L7839" s="31">
        <v>297.7</v>
      </c>
      <c r="M7839" s="31">
        <v>250.76</v>
      </c>
      <c r="N7839" s="31">
        <v>282.10969999999998</v>
      </c>
      <c r="O7839" s="31">
        <v>70.052700000000002</v>
      </c>
      <c r="P7839" s="31">
        <v>86.518600000000006</v>
      </c>
      <c r="Q7839" s="31">
        <v>3023.2338</v>
      </c>
      <c r="R7839" s="31">
        <v>97.344999999999999</v>
      </c>
      <c r="S7839" s="31">
        <v>122.0322</v>
      </c>
    </row>
    <row r="7840" spans="1:19" x14ac:dyDescent="0.35">
      <c r="A7840" s="2">
        <v>43844</v>
      </c>
      <c r="B7840" s="31">
        <v>407.14769999999999</v>
      </c>
      <c r="C7840" s="31">
        <v>1021.958</v>
      </c>
      <c r="D7840" s="31">
        <v>362.65100000000001</v>
      </c>
      <c r="E7840" s="31">
        <v>540.69569999999999</v>
      </c>
      <c r="F7840" s="31">
        <v>118.655</v>
      </c>
      <c r="G7840" s="31">
        <v>327.77159999999998</v>
      </c>
      <c r="H7840" s="31">
        <v>8.9193309999999997</v>
      </c>
      <c r="I7840" s="31">
        <v>2798.6320000000001</v>
      </c>
      <c r="J7840" s="31">
        <v>4989.2309999999998</v>
      </c>
      <c r="K7840" s="31">
        <v>3290.2750000000001</v>
      </c>
      <c r="L7840" s="31">
        <v>297.55</v>
      </c>
      <c r="M7840" s="31">
        <v>252.05</v>
      </c>
      <c r="N7840" s="31">
        <v>281.31029999999998</v>
      </c>
      <c r="O7840" s="31">
        <v>69.977800000000002</v>
      </c>
      <c r="P7840" s="31">
        <v>86.415000000000006</v>
      </c>
      <c r="Q7840" s="31">
        <v>3022.7611999999999</v>
      </c>
      <c r="R7840" s="31">
        <v>97.372</v>
      </c>
      <c r="S7840" s="31">
        <v>121.20780000000001</v>
      </c>
    </row>
    <row r="7841" spans="1:19" x14ac:dyDescent="0.35">
      <c r="A7841" s="2">
        <v>43845</v>
      </c>
      <c r="B7841" s="31">
        <v>403.95240000000001</v>
      </c>
      <c r="C7841" s="31">
        <v>1012.747</v>
      </c>
      <c r="D7841" s="31">
        <v>360.30630000000002</v>
      </c>
      <c r="E7841" s="31">
        <v>539.38599999999997</v>
      </c>
      <c r="F7841" s="31">
        <v>119.35890000000001</v>
      </c>
      <c r="G7841" s="31">
        <v>323.07549999999998</v>
      </c>
      <c r="H7841" s="31">
        <v>9.0335520000000002</v>
      </c>
      <c r="I7841" s="31">
        <v>2799.0920000000001</v>
      </c>
      <c r="J7841" s="31">
        <v>4999.8029999999999</v>
      </c>
      <c r="K7841" s="31">
        <v>3302.3009999999999</v>
      </c>
      <c r="L7841" s="31">
        <v>298.07</v>
      </c>
      <c r="M7841" s="31">
        <v>252.97</v>
      </c>
      <c r="N7841" s="31">
        <v>281.23270000000002</v>
      </c>
      <c r="O7841" s="31">
        <v>70.001099999999994</v>
      </c>
      <c r="P7841" s="31">
        <v>86.641999999999996</v>
      </c>
      <c r="Q7841" s="31">
        <v>3007.1001999999999</v>
      </c>
      <c r="R7841" s="31">
        <v>97.228999999999999</v>
      </c>
      <c r="S7841" s="31">
        <v>120.7581</v>
      </c>
    </row>
    <row r="7842" spans="1:19" x14ac:dyDescent="0.35">
      <c r="A7842" s="2">
        <v>43846</v>
      </c>
      <c r="B7842" s="31">
        <v>407.78680000000003</v>
      </c>
      <c r="C7842" s="31">
        <v>1023.678</v>
      </c>
      <c r="D7842" s="31">
        <v>360.77519999999998</v>
      </c>
      <c r="E7842" s="31">
        <v>538.82780000000002</v>
      </c>
      <c r="F7842" s="31">
        <v>119.0835</v>
      </c>
      <c r="G7842" s="31">
        <v>321.42320000000001</v>
      </c>
      <c r="H7842" s="31">
        <v>9.1108189999999993</v>
      </c>
      <c r="I7842" s="31">
        <v>2801.674</v>
      </c>
      <c r="J7842" s="31">
        <v>4993.7640000000001</v>
      </c>
      <c r="K7842" s="31">
        <v>3303.8389999999999</v>
      </c>
      <c r="L7842" s="31">
        <v>300.12</v>
      </c>
      <c r="M7842" s="31">
        <v>256.11</v>
      </c>
      <c r="N7842" s="31">
        <v>283.51429999999999</v>
      </c>
      <c r="O7842" s="31">
        <v>69.902299999999997</v>
      </c>
      <c r="P7842" s="31">
        <v>86.544799999999995</v>
      </c>
      <c r="Q7842" s="31">
        <v>3013.9360000000001</v>
      </c>
      <c r="R7842" s="31">
        <v>97.32</v>
      </c>
      <c r="S7842" s="31">
        <v>121.41119999999999</v>
      </c>
    </row>
    <row r="7843" spans="1:19" x14ac:dyDescent="0.35">
      <c r="A7843" s="2">
        <v>43847</v>
      </c>
      <c r="B7843" s="31">
        <v>409.1927</v>
      </c>
      <c r="C7843" s="31">
        <v>1016.248</v>
      </c>
      <c r="D7843" s="31">
        <v>356.39839999999998</v>
      </c>
      <c r="E7843" s="31">
        <v>538.44129999999996</v>
      </c>
      <c r="F7843" s="31">
        <v>119.8486</v>
      </c>
      <c r="G7843" s="31">
        <v>323.42340000000002</v>
      </c>
      <c r="H7843" s="31">
        <v>9.3963719999999995</v>
      </c>
      <c r="I7843" s="31">
        <v>2801.12</v>
      </c>
      <c r="J7843" s="31">
        <v>4986.2120000000004</v>
      </c>
      <c r="K7843" s="31">
        <v>3304.415</v>
      </c>
      <c r="L7843" s="31">
        <v>300.89</v>
      </c>
      <c r="M7843" s="31">
        <v>255.12</v>
      </c>
      <c r="N7843" s="31">
        <v>284.7869</v>
      </c>
      <c r="O7843" s="31">
        <v>69.873500000000007</v>
      </c>
      <c r="P7843" s="31">
        <v>86.183700000000002</v>
      </c>
      <c r="Q7843" s="31">
        <v>3030.3861999999999</v>
      </c>
      <c r="R7843" s="31">
        <v>97.605999999999995</v>
      </c>
      <c r="S7843" s="31">
        <v>122.46040000000001</v>
      </c>
    </row>
    <row r="7844" spans="1:19" x14ac:dyDescent="0.35">
      <c r="A7844" s="2">
        <v>43850</v>
      </c>
      <c r="B7844" s="31">
        <v>409.1927</v>
      </c>
      <c r="C7844" s="31">
        <v>1016.248</v>
      </c>
      <c r="D7844" s="31">
        <v>356.39839999999998</v>
      </c>
      <c r="E7844" s="31">
        <v>538.44129999999996</v>
      </c>
      <c r="F7844" s="31">
        <v>119.8486</v>
      </c>
      <c r="G7844" s="31">
        <v>323.42340000000002</v>
      </c>
      <c r="H7844" s="31">
        <v>9.3963719999999995</v>
      </c>
      <c r="I7844" s="31">
        <v>2801.9969999999998</v>
      </c>
      <c r="J7844" s="31">
        <v>4986.2120000000004</v>
      </c>
      <c r="K7844" s="31">
        <v>3303.4549999999999</v>
      </c>
      <c r="L7844" s="31">
        <v>300.89</v>
      </c>
      <c r="M7844" s="31">
        <v>255.12</v>
      </c>
      <c r="N7844" s="31">
        <v>284.7869</v>
      </c>
      <c r="O7844" s="31">
        <v>69.879099999999994</v>
      </c>
      <c r="P7844" s="31">
        <v>86.081400000000002</v>
      </c>
      <c r="Q7844" s="31">
        <v>3026.9895000000001</v>
      </c>
      <c r="R7844" s="31">
        <v>97.605999999999995</v>
      </c>
      <c r="S7844" s="31">
        <v>120.9615</v>
      </c>
    </row>
    <row r="7845" spans="1:19" x14ac:dyDescent="0.35">
      <c r="A7845" s="2">
        <v>43851</v>
      </c>
      <c r="B7845" s="31">
        <v>407.91460000000001</v>
      </c>
      <c r="C7845" s="31">
        <v>1013.792</v>
      </c>
      <c r="D7845" s="31">
        <v>356.71100000000001</v>
      </c>
      <c r="E7845" s="31">
        <v>528.58669999999995</v>
      </c>
      <c r="F7845" s="31">
        <v>119.66500000000001</v>
      </c>
      <c r="G7845" s="31">
        <v>318.64030000000002</v>
      </c>
      <c r="H7845" s="31">
        <v>9.46692</v>
      </c>
      <c r="I7845" s="31">
        <v>2804.1619999999998</v>
      </c>
      <c r="J7845" s="31">
        <v>5004.6319999999996</v>
      </c>
      <c r="K7845" s="31">
        <v>3306.4360000000001</v>
      </c>
      <c r="L7845" s="31">
        <v>300.39999999999998</v>
      </c>
      <c r="M7845" s="31">
        <v>253.01</v>
      </c>
      <c r="N7845" s="31">
        <v>284.6395</v>
      </c>
      <c r="O7845" s="31">
        <v>70.033199999999994</v>
      </c>
      <c r="P7845" s="31">
        <v>86.196299999999994</v>
      </c>
      <c r="Q7845" s="31">
        <v>2977.1296000000002</v>
      </c>
      <c r="R7845" s="31">
        <v>97.531000000000006</v>
      </c>
      <c r="S7845" s="31">
        <v>117.19280000000001</v>
      </c>
    </row>
    <row r="7846" spans="1:19" x14ac:dyDescent="0.35">
      <c r="A7846" s="2">
        <v>43852</v>
      </c>
      <c r="B7846" s="31">
        <v>399.09550000000002</v>
      </c>
      <c r="C7846" s="31">
        <v>978.48199999999997</v>
      </c>
      <c r="D7846" s="31">
        <v>346.39420000000001</v>
      </c>
      <c r="E7846" s="31">
        <v>523.90629999999999</v>
      </c>
      <c r="F7846" s="31">
        <v>119.5732</v>
      </c>
      <c r="G7846" s="31">
        <v>317.85759999999999</v>
      </c>
      <c r="H7846" s="31">
        <v>9.4165279999999996</v>
      </c>
      <c r="I7846" s="31">
        <v>2804.3470000000002</v>
      </c>
      <c r="J7846" s="31">
        <v>5006.7479999999996</v>
      </c>
      <c r="K7846" s="31">
        <v>3315.672</v>
      </c>
      <c r="L7846" s="31">
        <v>300.42</v>
      </c>
      <c r="M7846" s="31">
        <v>252.85</v>
      </c>
      <c r="N7846" s="31">
        <v>285.44659999999999</v>
      </c>
      <c r="O7846" s="31">
        <v>70.029600000000002</v>
      </c>
      <c r="P7846" s="31">
        <v>86.016599999999997</v>
      </c>
      <c r="Q7846" s="31">
        <v>2994.3434999999999</v>
      </c>
      <c r="R7846" s="31">
        <v>97.527000000000001</v>
      </c>
      <c r="S7846" s="31">
        <v>119.5067</v>
      </c>
    </row>
    <row r="7847" spans="1:19" x14ac:dyDescent="0.35">
      <c r="A7847" s="2">
        <v>43853</v>
      </c>
      <c r="B7847" s="31">
        <v>391.61849999999998</v>
      </c>
      <c r="C7847" s="31">
        <v>965.95500000000004</v>
      </c>
      <c r="D7847" s="31">
        <v>342.1737</v>
      </c>
      <c r="E7847" s="31">
        <v>513.49339999999995</v>
      </c>
      <c r="F7847" s="31">
        <v>120.2388</v>
      </c>
      <c r="G7847" s="31">
        <v>316.37920000000003</v>
      </c>
      <c r="H7847" s="31">
        <v>9.3090259999999994</v>
      </c>
      <c r="I7847" s="31">
        <v>2808.0340000000001</v>
      </c>
      <c r="J7847" s="31">
        <v>5017.0159999999996</v>
      </c>
      <c r="K7847" s="31">
        <v>3323.3670000000002</v>
      </c>
      <c r="L7847" s="31">
        <v>300.98</v>
      </c>
      <c r="M7847" s="31">
        <v>252.95</v>
      </c>
      <c r="N7847" s="31">
        <v>287.07619999999997</v>
      </c>
      <c r="O7847" s="31">
        <v>70.364800000000002</v>
      </c>
      <c r="P7847" s="31">
        <v>85.7684</v>
      </c>
      <c r="Q7847" s="31">
        <v>2964.6325999999999</v>
      </c>
      <c r="R7847" s="31">
        <v>97.692999999999998</v>
      </c>
      <c r="S7847" s="31">
        <v>116.89190000000001</v>
      </c>
    </row>
    <row r="7848" spans="1:19" x14ac:dyDescent="0.35">
      <c r="A7848" s="2">
        <v>43854</v>
      </c>
      <c r="B7848" s="31">
        <v>382.7355</v>
      </c>
      <c r="C7848" s="31">
        <v>937.03099999999995</v>
      </c>
      <c r="D7848" s="31">
        <v>336.2337</v>
      </c>
      <c r="E7848" s="31">
        <v>508.42649999999998</v>
      </c>
      <c r="F7848" s="31">
        <v>120.7437</v>
      </c>
      <c r="G7848" s="31">
        <v>313.77019999999999</v>
      </c>
      <c r="H7848" s="31">
        <v>9.1813669999999998</v>
      </c>
      <c r="I7848" s="31">
        <v>2807.665</v>
      </c>
      <c r="J7848" s="31">
        <v>5028.1850000000004</v>
      </c>
      <c r="K7848" s="31">
        <v>3329.4279999999999</v>
      </c>
      <c r="L7848" s="31">
        <v>298.04000000000002</v>
      </c>
      <c r="M7848" s="31">
        <v>249.64</v>
      </c>
      <c r="N7848" s="31">
        <v>283.85570000000001</v>
      </c>
      <c r="O7848" s="31">
        <v>70.319599999999994</v>
      </c>
      <c r="P7848" s="31">
        <v>85.603899999999996</v>
      </c>
      <c r="Q7848" s="31">
        <v>2957.1552000000001</v>
      </c>
      <c r="R7848" s="31">
        <v>97.852999999999994</v>
      </c>
      <c r="S7848" s="31">
        <v>117.4502</v>
      </c>
    </row>
    <row r="7849" spans="1:19" x14ac:dyDescent="0.35">
      <c r="A7849" s="2">
        <v>43857</v>
      </c>
      <c r="B7849" s="31">
        <v>374.36380000000003</v>
      </c>
      <c r="C7849" s="31">
        <v>916.82799999999997</v>
      </c>
      <c r="D7849" s="31">
        <v>321.22750000000002</v>
      </c>
      <c r="E7849" s="31">
        <v>492.53879999999998</v>
      </c>
      <c r="F7849" s="31">
        <v>121.1645</v>
      </c>
      <c r="G7849" s="31">
        <v>312.11790000000002</v>
      </c>
      <c r="H7849" s="31">
        <v>9.1847259999999995</v>
      </c>
      <c r="I7849" s="31">
        <v>2812.5970000000002</v>
      </c>
      <c r="J7849" s="31">
        <v>5059.5969999999998</v>
      </c>
      <c r="K7849" s="31">
        <v>3348.7649999999999</v>
      </c>
      <c r="L7849" s="31">
        <v>293.16000000000003</v>
      </c>
      <c r="M7849" s="31">
        <v>246.76</v>
      </c>
      <c r="N7849" s="31">
        <v>277.9579</v>
      </c>
      <c r="O7849" s="31">
        <v>70.658500000000004</v>
      </c>
      <c r="P7849" s="31">
        <v>85.5017</v>
      </c>
      <c r="Q7849" s="31">
        <v>2913.4454000000001</v>
      </c>
      <c r="R7849" s="31">
        <v>97.956000000000003</v>
      </c>
      <c r="S7849" s="31">
        <v>117.4502</v>
      </c>
    </row>
    <row r="7850" spans="1:19" x14ac:dyDescent="0.35">
      <c r="A7850" s="2">
        <v>43858</v>
      </c>
      <c r="B7850" s="31">
        <v>375.83359999999999</v>
      </c>
      <c r="C7850" s="31">
        <v>929.90800000000002</v>
      </c>
      <c r="D7850" s="31">
        <v>329.04329999999999</v>
      </c>
      <c r="E7850" s="31">
        <v>489.16800000000001</v>
      </c>
      <c r="F7850" s="31">
        <v>120.56010000000001</v>
      </c>
      <c r="G7850" s="31">
        <v>311.33519999999999</v>
      </c>
      <c r="H7850" s="31">
        <v>9.0805830000000007</v>
      </c>
      <c r="I7850" s="31">
        <v>2813.3820000000001</v>
      </c>
      <c r="J7850" s="31">
        <v>5052.3509999999997</v>
      </c>
      <c r="K7850" s="31">
        <v>3351.7429999999999</v>
      </c>
      <c r="L7850" s="31">
        <v>296.66000000000003</v>
      </c>
      <c r="M7850" s="31">
        <v>248.96</v>
      </c>
      <c r="N7850" s="31">
        <v>282.63740000000001</v>
      </c>
      <c r="O7850" s="31">
        <v>70.502799999999993</v>
      </c>
      <c r="P7850" s="31">
        <v>85.403300000000002</v>
      </c>
      <c r="Q7850" s="31">
        <v>2910.0212999999999</v>
      </c>
      <c r="R7850" s="31">
        <v>98.018000000000001</v>
      </c>
      <c r="S7850" s="31">
        <v>117.4502</v>
      </c>
    </row>
    <row r="7851" spans="1:19" x14ac:dyDescent="0.35">
      <c r="A7851" s="2">
        <v>43859</v>
      </c>
      <c r="B7851" s="31">
        <v>376.47269999999997</v>
      </c>
      <c r="C7851" s="31">
        <v>946.18100000000004</v>
      </c>
      <c r="D7851" s="31">
        <v>327.94909999999999</v>
      </c>
      <c r="E7851" s="31">
        <v>483.822</v>
      </c>
      <c r="F7851" s="31">
        <v>120.5754</v>
      </c>
      <c r="G7851" s="31">
        <v>310.6395</v>
      </c>
      <c r="H7851" s="31">
        <v>9.1612100000000005</v>
      </c>
      <c r="I7851" s="31">
        <v>2811.8139999999999</v>
      </c>
      <c r="J7851" s="31">
        <v>5058.0820000000003</v>
      </c>
      <c r="K7851" s="31">
        <v>3348.1860000000001</v>
      </c>
      <c r="L7851" s="31">
        <v>296.14</v>
      </c>
      <c r="M7851" s="31">
        <v>247.54</v>
      </c>
      <c r="N7851" s="31">
        <v>282.42779999999999</v>
      </c>
      <c r="O7851" s="31">
        <v>70.472700000000003</v>
      </c>
      <c r="P7851" s="31">
        <v>85.382400000000004</v>
      </c>
      <c r="Q7851" s="31">
        <v>2898.7926000000002</v>
      </c>
      <c r="R7851" s="31">
        <v>97.991</v>
      </c>
      <c r="S7851" s="31">
        <v>113.51349999999999</v>
      </c>
    </row>
    <row r="7852" spans="1:19" x14ac:dyDescent="0.35">
      <c r="A7852" s="2">
        <v>43860</v>
      </c>
      <c r="B7852" s="31">
        <v>366.37549999999999</v>
      </c>
      <c r="C7852" s="31">
        <v>924.50400000000002</v>
      </c>
      <c r="D7852" s="31">
        <v>319.19549999999998</v>
      </c>
      <c r="E7852" s="31">
        <v>479.44220000000001</v>
      </c>
      <c r="F7852" s="31">
        <v>121.5853</v>
      </c>
      <c r="G7852" s="31">
        <v>304.81279999999998</v>
      </c>
      <c r="H7852" s="31">
        <v>9.4098089999999992</v>
      </c>
      <c r="I7852" s="31">
        <v>2815.4079999999999</v>
      </c>
      <c r="J7852" s="31">
        <v>5074.9960000000001</v>
      </c>
      <c r="K7852" s="31">
        <v>3357.0349999999999</v>
      </c>
      <c r="L7852" s="31">
        <v>297.7</v>
      </c>
      <c r="M7852" s="31">
        <v>247.46</v>
      </c>
      <c r="N7852" s="31">
        <v>286.0829</v>
      </c>
      <c r="O7852" s="31">
        <v>70.789299999999997</v>
      </c>
      <c r="P7852" s="31">
        <v>85.649100000000004</v>
      </c>
      <c r="Q7852" s="31">
        <v>2833.3744000000002</v>
      </c>
      <c r="R7852" s="31">
        <v>97.867000000000004</v>
      </c>
      <c r="S7852" s="31">
        <v>110.28530000000001</v>
      </c>
    </row>
    <row r="7853" spans="1:19" x14ac:dyDescent="0.35">
      <c r="A7853" s="2">
        <v>43861</v>
      </c>
      <c r="B7853" s="31">
        <v>361.8381</v>
      </c>
      <c r="C7853" s="31">
        <v>923.64400000000001</v>
      </c>
      <c r="D7853" s="31">
        <v>314.1934</v>
      </c>
      <c r="E7853" s="31">
        <v>477.50990000000002</v>
      </c>
      <c r="F7853" s="31">
        <v>121.4858</v>
      </c>
      <c r="G7853" s="31">
        <v>303.50830000000002</v>
      </c>
      <c r="H7853" s="31">
        <v>9.3291819999999994</v>
      </c>
      <c r="I7853" s="31">
        <v>2817.4369999999999</v>
      </c>
      <c r="J7853" s="31">
        <v>5084.0540000000001</v>
      </c>
      <c r="K7853" s="31">
        <v>3362.616</v>
      </c>
      <c r="L7853" s="31">
        <v>291.75</v>
      </c>
      <c r="M7853" s="31">
        <v>242.33</v>
      </c>
      <c r="N7853" s="31">
        <v>279.30040000000002</v>
      </c>
      <c r="O7853" s="31">
        <v>70.974999999999994</v>
      </c>
      <c r="P7853" s="31">
        <v>86.008700000000005</v>
      </c>
      <c r="Q7853" s="31">
        <v>2805.6774</v>
      </c>
      <c r="R7853" s="31">
        <v>97.39</v>
      </c>
      <c r="S7853" s="31">
        <v>109.56910000000001</v>
      </c>
    </row>
    <row r="7854" spans="1:19" x14ac:dyDescent="0.35">
      <c r="A7854" s="2">
        <v>43864</v>
      </c>
      <c r="B7854" s="31">
        <v>347.97039999999998</v>
      </c>
      <c r="C7854" s="31">
        <v>904.976</v>
      </c>
      <c r="D7854" s="31">
        <v>303.09500000000003</v>
      </c>
      <c r="E7854" s="31">
        <v>473.58089999999999</v>
      </c>
      <c r="F7854" s="31">
        <v>121.065</v>
      </c>
      <c r="G7854" s="31">
        <v>305.07369999999997</v>
      </c>
      <c r="H7854" s="31">
        <v>9.1847259999999995</v>
      </c>
      <c r="I7854" s="31">
        <v>2820.7570000000001</v>
      </c>
      <c r="J7854" s="31">
        <v>5082.5450000000001</v>
      </c>
      <c r="K7854" s="31">
        <v>3366.6550000000002</v>
      </c>
      <c r="L7854" s="31">
        <v>293.7</v>
      </c>
      <c r="M7854" s="31">
        <v>245.08</v>
      </c>
      <c r="N7854" s="31">
        <v>282.91669999999999</v>
      </c>
      <c r="O7854" s="31">
        <v>70.759200000000007</v>
      </c>
      <c r="P7854" s="31">
        <v>85.814099999999996</v>
      </c>
      <c r="Q7854" s="31">
        <v>2799.8791000000001</v>
      </c>
      <c r="R7854" s="31">
        <v>97.8</v>
      </c>
      <c r="S7854" s="31">
        <v>109.56910000000001</v>
      </c>
    </row>
    <row r="7855" spans="1:19" x14ac:dyDescent="0.35">
      <c r="A7855" s="2">
        <v>43865</v>
      </c>
      <c r="B7855" s="31">
        <v>344.839</v>
      </c>
      <c r="C7855" s="31">
        <v>886.24699999999996</v>
      </c>
      <c r="D7855" s="31">
        <v>308.09710000000001</v>
      </c>
      <c r="E7855" s="31">
        <v>481.5677</v>
      </c>
      <c r="F7855" s="31">
        <v>119.00700000000001</v>
      </c>
      <c r="G7855" s="31">
        <v>305.9434</v>
      </c>
      <c r="H7855" s="31">
        <v>9.2619930000000004</v>
      </c>
      <c r="I7855" s="31">
        <v>2818.2669999999998</v>
      </c>
      <c r="J7855" s="31">
        <v>5062.3159999999998</v>
      </c>
      <c r="K7855" s="31">
        <v>3358.1889999999999</v>
      </c>
      <c r="L7855" s="31">
        <v>298.58999999999997</v>
      </c>
      <c r="M7855" s="31">
        <v>249.1</v>
      </c>
      <c r="N7855" s="31">
        <v>290.38990000000001</v>
      </c>
      <c r="O7855" s="31">
        <v>70.351100000000002</v>
      </c>
      <c r="P7855" s="31">
        <v>85.660499999999999</v>
      </c>
      <c r="Q7855" s="31">
        <v>2865.8597</v>
      </c>
      <c r="R7855" s="31">
        <v>97.960999999999999</v>
      </c>
      <c r="S7855" s="31">
        <v>112.12390000000001</v>
      </c>
    </row>
    <row r="7856" spans="1:19" x14ac:dyDescent="0.35">
      <c r="A7856" s="2">
        <v>43866</v>
      </c>
      <c r="B7856" s="31">
        <v>353.27460000000002</v>
      </c>
      <c r="C7856" s="31">
        <v>912.71400000000006</v>
      </c>
      <c r="D7856" s="31">
        <v>317.16340000000002</v>
      </c>
      <c r="E7856" s="31">
        <v>490.7568</v>
      </c>
      <c r="F7856" s="31">
        <v>119.5655</v>
      </c>
      <c r="G7856" s="31">
        <v>306.1173</v>
      </c>
      <c r="H7856" s="31">
        <v>9.3728549999999995</v>
      </c>
      <c r="I7856" s="31">
        <v>2814.0259999999998</v>
      </c>
      <c r="J7856" s="31">
        <v>5045.1000000000004</v>
      </c>
      <c r="K7856" s="31">
        <v>3347.6080000000002</v>
      </c>
      <c r="L7856" s="31">
        <v>301.8</v>
      </c>
      <c r="M7856" s="31">
        <v>252.85</v>
      </c>
      <c r="N7856" s="31">
        <v>291.21249999999998</v>
      </c>
      <c r="O7856" s="31">
        <v>70.076999999999998</v>
      </c>
      <c r="P7856" s="31">
        <v>85.371499999999997</v>
      </c>
      <c r="Q7856" s="31">
        <v>2876.2631999999999</v>
      </c>
      <c r="R7856" s="31">
        <v>98.301000000000002</v>
      </c>
      <c r="S7856" s="31">
        <v>112.3377</v>
      </c>
    </row>
    <row r="7857" spans="1:19" x14ac:dyDescent="0.35">
      <c r="A7857" s="2">
        <v>43867</v>
      </c>
      <c r="B7857" s="31">
        <v>351.03789999999998</v>
      </c>
      <c r="C7857" s="31">
        <v>919.89800000000002</v>
      </c>
      <c r="D7857" s="31">
        <v>317.78870000000001</v>
      </c>
      <c r="E7857" s="31">
        <v>492.06650000000002</v>
      </c>
      <c r="F7857" s="31">
        <v>120.1164</v>
      </c>
      <c r="G7857" s="31">
        <v>306.46519999999998</v>
      </c>
      <c r="H7857" s="31">
        <v>9.5710619999999995</v>
      </c>
      <c r="I7857" s="31">
        <v>2810.0630000000001</v>
      </c>
      <c r="J7857" s="31">
        <v>5043.8909999999996</v>
      </c>
      <c r="K7857" s="31">
        <v>3344.53</v>
      </c>
      <c r="L7857" s="31">
        <v>302.73</v>
      </c>
      <c r="M7857" s="31">
        <v>252.22</v>
      </c>
      <c r="N7857" s="31">
        <v>293.5095</v>
      </c>
      <c r="O7857" s="31">
        <v>69.926500000000004</v>
      </c>
      <c r="P7857" s="31">
        <v>85.1661</v>
      </c>
      <c r="Q7857" s="31">
        <v>2910.4263000000001</v>
      </c>
      <c r="R7857" s="31">
        <v>98.495999999999995</v>
      </c>
      <c r="S7857" s="31">
        <v>114.7856</v>
      </c>
    </row>
    <row r="7858" spans="1:19" x14ac:dyDescent="0.35">
      <c r="A7858" s="2">
        <v>43868</v>
      </c>
      <c r="B7858" s="31">
        <v>348.09820000000002</v>
      </c>
      <c r="C7858" s="31">
        <v>935.803</v>
      </c>
      <c r="D7858" s="31">
        <v>316.38189999999997</v>
      </c>
      <c r="E7858" s="31">
        <v>485.73289999999997</v>
      </c>
      <c r="F7858" s="31">
        <v>120.37649999999999</v>
      </c>
      <c r="G7858" s="31">
        <v>306.81310000000002</v>
      </c>
      <c r="H7858" s="31">
        <v>9.7423940000000009</v>
      </c>
      <c r="I7858" s="31">
        <v>2813.1039999999998</v>
      </c>
      <c r="J7858" s="31">
        <v>5063.2179999999998</v>
      </c>
      <c r="K7858" s="31">
        <v>3354.92</v>
      </c>
      <c r="L7858" s="31">
        <v>300.94</v>
      </c>
      <c r="M7858" s="31">
        <v>248.86</v>
      </c>
      <c r="N7858" s="31">
        <v>292.08159999999998</v>
      </c>
      <c r="O7858" s="31">
        <v>70.047300000000007</v>
      </c>
      <c r="P7858" s="31">
        <v>85.057000000000002</v>
      </c>
      <c r="Q7858" s="31">
        <v>2882.0171999999998</v>
      </c>
      <c r="R7858" s="31">
        <v>98.683999999999997</v>
      </c>
      <c r="S7858" s="31">
        <v>114.32599999999999</v>
      </c>
    </row>
    <row r="7859" spans="1:19" x14ac:dyDescent="0.35">
      <c r="A7859" s="2">
        <v>43871</v>
      </c>
      <c r="B7859" s="31">
        <v>340.40039999999999</v>
      </c>
      <c r="C7859" s="31">
        <v>932.99800000000005</v>
      </c>
      <c r="D7859" s="31">
        <v>308.46769999999998</v>
      </c>
      <c r="E7859" s="31">
        <v>486.14940000000001</v>
      </c>
      <c r="F7859" s="31">
        <v>120.8432</v>
      </c>
      <c r="G7859" s="31">
        <v>307.59350000000001</v>
      </c>
      <c r="H7859" s="31">
        <v>9.8364709999999995</v>
      </c>
      <c r="I7859" s="31">
        <v>2816.7919999999999</v>
      </c>
      <c r="J7859" s="31">
        <v>5074.9960000000001</v>
      </c>
      <c r="K7859" s="31">
        <v>3358.6709999999998</v>
      </c>
      <c r="L7859" s="31">
        <v>303.43</v>
      </c>
      <c r="M7859" s="31">
        <v>250.48</v>
      </c>
      <c r="N7859" s="31">
        <v>295.74450000000002</v>
      </c>
      <c r="O7859" s="31">
        <v>70.072599999999994</v>
      </c>
      <c r="P7859" s="31">
        <v>84.742400000000004</v>
      </c>
      <c r="Q7859" s="31">
        <v>2869.5762</v>
      </c>
      <c r="R7859" s="31">
        <v>98.831999999999994</v>
      </c>
      <c r="S7859" s="31">
        <v>113.57769999999999</v>
      </c>
    </row>
    <row r="7860" spans="1:19" x14ac:dyDescent="0.35">
      <c r="A7860" s="2">
        <v>43872</v>
      </c>
      <c r="B7860" s="31">
        <v>344.86340000000001</v>
      </c>
      <c r="C7860" s="31">
        <v>930.48</v>
      </c>
      <c r="D7860" s="31">
        <v>309.71949999999998</v>
      </c>
      <c r="E7860" s="31">
        <v>492.85669999999999</v>
      </c>
      <c r="F7860" s="31">
        <v>120.124</v>
      </c>
      <c r="G7860" s="31">
        <v>307.69720000000001</v>
      </c>
      <c r="H7860" s="31">
        <v>9.7892320000000002</v>
      </c>
      <c r="I7860" s="31">
        <v>2816.7919999999999</v>
      </c>
      <c r="J7860" s="31">
        <v>5064.4290000000001</v>
      </c>
      <c r="K7860" s="31">
        <v>3355.3049999999998</v>
      </c>
      <c r="L7860" s="31">
        <v>303.83999999999997</v>
      </c>
      <c r="M7860" s="31">
        <v>251.89</v>
      </c>
      <c r="N7860" s="31">
        <v>295.73669999999998</v>
      </c>
      <c r="O7860" s="31">
        <v>69.954999999999998</v>
      </c>
      <c r="P7860" s="31">
        <v>84.671000000000006</v>
      </c>
      <c r="Q7860" s="31">
        <v>2902.4494</v>
      </c>
      <c r="R7860" s="31">
        <v>98.721000000000004</v>
      </c>
      <c r="S7860" s="31">
        <v>115.76909999999999</v>
      </c>
    </row>
    <row r="7861" spans="1:19" x14ac:dyDescent="0.35">
      <c r="A7861" s="2">
        <v>43873</v>
      </c>
      <c r="B7861" s="31">
        <v>355.89800000000002</v>
      </c>
      <c r="C7861" s="31">
        <v>966.64400000000001</v>
      </c>
      <c r="D7861" s="31">
        <v>317.60879999999997</v>
      </c>
      <c r="E7861" s="31">
        <v>494.45409999999998</v>
      </c>
      <c r="F7861" s="31">
        <v>120.2388</v>
      </c>
      <c r="G7861" s="31">
        <v>310.05950000000001</v>
      </c>
      <c r="H7861" s="31">
        <v>9.7540379999999995</v>
      </c>
      <c r="I7861" s="31">
        <v>2813.75</v>
      </c>
      <c r="J7861" s="31">
        <v>5052.0469999999996</v>
      </c>
      <c r="K7861" s="31">
        <v>3351.0720000000001</v>
      </c>
      <c r="L7861" s="31">
        <v>305.92</v>
      </c>
      <c r="M7861" s="31">
        <v>253.63</v>
      </c>
      <c r="N7861" s="31">
        <v>298.79430000000002</v>
      </c>
      <c r="O7861" s="31">
        <v>69.886899999999997</v>
      </c>
      <c r="P7861" s="31">
        <v>84.5107</v>
      </c>
      <c r="Q7861" s="31">
        <v>2929.4955</v>
      </c>
      <c r="R7861" s="31">
        <v>99.049000000000007</v>
      </c>
      <c r="S7861" s="31">
        <v>116.53870000000001</v>
      </c>
    </row>
    <row r="7862" spans="1:19" x14ac:dyDescent="0.35">
      <c r="A7862" s="2">
        <v>43874</v>
      </c>
      <c r="B7862" s="31">
        <v>358.99299999999999</v>
      </c>
      <c r="C7862" s="31">
        <v>965.91399999999999</v>
      </c>
      <c r="D7862" s="31">
        <v>320.17720000000003</v>
      </c>
      <c r="E7862" s="31">
        <v>496.62259999999998</v>
      </c>
      <c r="F7862" s="31">
        <v>120.7897</v>
      </c>
      <c r="G7862" s="31">
        <v>311.00549999999998</v>
      </c>
      <c r="H7862" s="31">
        <v>9.884309</v>
      </c>
      <c r="I7862" s="31">
        <v>2812.9659999999999</v>
      </c>
      <c r="J7862" s="31">
        <v>5053.5559999999996</v>
      </c>
      <c r="K7862" s="31">
        <v>3355.9749999999999</v>
      </c>
      <c r="L7862" s="31">
        <v>305.64</v>
      </c>
      <c r="M7862" s="31">
        <v>254.59</v>
      </c>
      <c r="N7862" s="31">
        <v>298.39850000000001</v>
      </c>
      <c r="O7862" s="31">
        <v>69.999899999999997</v>
      </c>
      <c r="P7862" s="31">
        <v>84.126000000000005</v>
      </c>
      <c r="Q7862" s="31">
        <v>2919.8800999999999</v>
      </c>
      <c r="R7862" s="31">
        <v>99.066999999999993</v>
      </c>
      <c r="S7862" s="31">
        <v>115.83320000000001</v>
      </c>
    </row>
    <row r="7863" spans="1:19" x14ac:dyDescent="0.35">
      <c r="A7863" s="2">
        <v>43875</v>
      </c>
      <c r="B7863" s="31">
        <v>364.21429999999998</v>
      </c>
      <c r="C7863" s="31">
        <v>968.49400000000003</v>
      </c>
      <c r="D7863" s="31">
        <v>321.43099999999998</v>
      </c>
      <c r="E7863" s="31">
        <v>494.04629999999997</v>
      </c>
      <c r="F7863" s="31">
        <v>121.3712</v>
      </c>
      <c r="G7863" s="31">
        <v>310.06150000000002</v>
      </c>
      <c r="H7863" s="31">
        <v>9.8535810000000001</v>
      </c>
      <c r="I7863" s="31">
        <v>2811.63</v>
      </c>
      <c r="J7863" s="31">
        <v>5063.22</v>
      </c>
      <c r="K7863" s="31">
        <v>3357.4209999999998</v>
      </c>
      <c r="L7863" s="31">
        <v>305.95999999999998</v>
      </c>
      <c r="M7863" s="31">
        <v>253.19</v>
      </c>
      <c r="N7863" s="31">
        <v>298.99599999999998</v>
      </c>
      <c r="O7863" s="31">
        <v>70.035399999999996</v>
      </c>
      <c r="P7863" s="31">
        <v>84.102800000000002</v>
      </c>
      <c r="Q7863" s="31">
        <v>2920.5174999999999</v>
      </c>
      <c r="R7863" s="31">
        <v>99.123999999999995</v>
      </c>
      <c r="S7863" s="31">
        <v>116.3035</v>
      </c>
    </row>
    <row r="7864" spans="1:19" x14ac:dyDescent="0.35">
      <c r="A7864" s="2">
        <v>43878</v>
      </c>
      <c r="B7864" s="31">
        <v>364.21429999999998</v>
      </c>
      <c r="C7864" s="31">
        <v>968.49400000000003</v>
      </c>
      <c r="D7864" s="31">
        <v>321.43099999999998</v>
      </c>
      <c r="E7864" s="31">
        <v>494.04629999999997</v>
      </c>
      <c r="F7864" s="31">
        <v>121.3712</v>
      </c>
      <c r="G7864" s="31">
        <v>310.06150000000002</v>
      </c>
      <c r="H7864" s="31">
        <v>9.8535810000000001</v>
      </c>
      <c r="I7864" s="31">
        <v>2812.92</v>
      </c>
      <c r="J7864" s="31">
        <v>5063.22</v>
      </c>
      <c r="K7864" s="31">
        <v>3358.0929999999998</v>
      </c>
      <c r="L7864" s="31">
        <v>305.95999999999998</v>
      </c>
      <c r="M7864" s="31">
        <v>253.19</v>
      </c>
      <c r="N7864" s="31">
        <v>298.99599999999998</v>
      </c>
      <c r="O7864" s="31">
        <v>69.9071</v>
      </c>
      <c r="P7864" s="31">
        <v>83.981300000000005</v>
      </c>
      <c r="Q7864" s="31">
        <v>2924.7435</v>
      </c>
      <c r="R7864" s="31">
        <v>99.003</v>
      </c>
      <c r="S7864" s="31">
        <v>116.9984</v>
      </c>
    </row>
    <row r="7865" spans="1:19" x14ac:dyDescent="0.35">
      <c r="A7865" s="2">
        <v>43879</v>
      </c>
      <c r="B7865" s="31">
        <v>366.18819999999999</v>
      </c>
      <c r="C7865" s="31">
        <v>976.96</v>
      </c>
      <c r="D7865" s="31">
        <v>315.47570000000002</v>
      </c>
      <c r="E7865" s="31">
        <v>495.09829999999999</v>
      </c>
      <c r="F7865" s="31">
        <v>122.6871</v>
      </c>
      <c r="G7865" s="31">
        <v>309.71820000000002</v>
      </c>
      <c r="H7865" s="31">
        <v>9.7170100000000001</v>
      </c>
      <c r="I7865" s="31">
        <v>2815.3620000000001</v>
      </c>
      <c r="J7865" s="31">
        <v>5071.0720000000001</v>
      </c>
      <c r="K7865" s="31">
        <v>3362.2280000000001</v>
      </c>
      <c r="L7865" s="31">
        <v>304.89999999999998</v>
      </c>
      <c r="M7865" s="31">
        <v>252.61</v>
      </c>
      <c r="N7865" s="31">
        <v>299.11239999999998</v>
      </c>
      <c r="O7865" s="31">
        <v>69.995699999999999</v>
      </c>
      <c r="P7865" s="31">
        <v>83.918199999999999</v>
      </c>
      <c r="Q7865" s="31">
        <v>2892.1322</v>
      </c>
      <c r="R7865" s="31">
        <v>99.44</v>
      </c>
      <c r="S7865" s="31">
        <v>115.37350000000001</v>
      </c>
    </row>
    <row r="7866" spans="1:19" x14ac:dyDescent="0.35">
      <c r="A7866" s="2">
        <v>43880</v>
      </c>
      <c r="B7866" s="31">
        <v>373.89269999999999</v>
      </c>
      <c r="C7866" s="31">
        <v>999.10799999999995</v>
      </c>
      <c r="D7866" s="31">
        <v>323.31169999999997</v>
      </c>
      <c r="E7866" s="31">
        <v>494.92649999999998</v>
      </c>
      <c r="F7866" s="31">
        <v>123.3145</v>
      </c>
      <c r="G7866" s="31">
        <v>310.8338</v>
      </c>
      <c r="H7866" s="31">
        <v>9.7204239999999995</v>
      </c>
      <c r="I7866" s="31">
        <v>2815.6390000000001</v>
      </c>
      <c r="J7866" s="31">
        <v>5065.3339999999998</v>
      </c>
      <c r="K7866" s="31">
        <v>3360.4009999999998</v>
      </c>
      <c r="L7866" s="31">
        <v>306.52999999999997</v>
      </c>
      <c r="M7866" s="31">
        <v>254.14</v>
      </c>
      <c r="N7866" s="31">
        <v>302.13889999999998</v>
      </c>
      <c r="O7866" s="31">
        <v>69.273300000000006</v>
      </c>
      <c r="P7866" s="31">
        <v>83.676699999999997</v>
      </c>
      <c r="Q7866" s="31">
        <v>2913.2599</v>
      </c>
      <c r="R7866" s="31">
        <v>99.704999999999998</v>
      </c>
      <c r="S7866" s="31">
        <v>116.59220000000001</v>
      </c>
    </row>
    <row r="7867" spans="1:19" x14ac:dyDescent="0.35">
      <c r="A7867" s="2">
        <v>43881</v>
      </c>
      <c r="B7867" s="31">
        <v>374.40210000000002</v>
      </c>
      <c r="C7867" s="31">
        <v>1000.566</v>
      </c>
      <c r="D7867" s="31">
        <v>324.25200000000001</v>
      </c>
      <c r="E7867" s="31">
        <v>491.38409999999999</v>
      </c>
      <c r="F7867" s="31">
        <v>123.98009999999999</v>
      </c>
      <c r="G7867" s="31">
        <v>309.28910000000002</v>
      </c>
      <c r="H7867" s="31">
        <v>9.7648089999999996</v>
      </c>
      <c r="I7867" s="31">
        <v>2813.7489999999998</v>
      </c>
      <c r="J7867" s="31">
        <v>5076.808</v>
      </c>
      <c r="K7867" s="31">
        <v>3364.058</v>
      </c>
      <c r="L7867" s="31">
        <v>304.89999999999998</v>
      </c>
      <c r="M7867" s="31">
        <v>254.29</v>
      </c>
      <c r="N7867" s="31">
        <v>298.74770000000001</v>
      </c>
      <c r="O7867" s="31">
        <v>68.555000000000007</v>
      </c>
      <c r="P7867" s="31">
        <v>83.746399999999994</v>
      </c>
      <c r="Q7867" s="31">
        <v>2891.0367000000001</v>
      </c>
      <c r="R7867" s="31">
        <v>99.864999999999995</v>
      </c>
      <c r="S7867" s="31">
        <v>116.2929</v>
      </c>
    </row>
    <row r="7868" spans="1:19" x14ac:dyDescent="0.35">
      <c r="A7868" s="2">
        <v>43882</v>
      </c>
      <c r="B7868" s="31">
        <v>368.92619999999999</v>
      </c>
      <c r="C7868" s="31">
        <v>987.50199999999995</v>
      </c>
      <c r="D7868" s="31">
        <v>317.51310000000001</v>
      </c>
      <c r="E7868" s="31">
        <v>494.69029999999998</v>
      </c>
      <c r="F7868" s="31">
        <v>126.14530000000001</v>
      </c>
      <c r="G7868" s="31">
        <v>308.6026</v>
      </c>
      <c r="H7868" s="31">
        <v>9.706766</v>
      </c>
      <c r="I7868" s="31">
        <v>2817.759</v>
      </c>
      <c r="J7868" s="31">
        <v>5093.4160000000002</v>
      </c>
      <c r="K7868" s="31">
        <v>3368.482</v>
      </c>
      <c r="L7868" s="31">
        <v>302.18</v>
      </c>
      <c r="M7868" s="31">
        <v>251.99</v>
      </c>
      <c r="N7868" s="31">
        <v>293.58710000000002</v>
      </c>
      <c r="O7868" s="31">
        <v>68.787499999999994</v>
      </c>
      <c r="P7868" s="31">
        <v>84.117000000000004</v>
      </c>
      <c r="Q7868" s="31">
        <v>2862.3002999999999</v>
      </c>
      <c r="R7868" s="31">
        <v>99.262</v>
      </c>
      <c r="S7868" s="31">
        <v>115.1921</v>
      </c>
    </row>
    <row r="7869" spans="1:19" x14ac:dyDescent="0.35">
      <c r="A7869" s="2">
        <v>43885</v>
      </c>
      <c r="B7869" s="31">
        <v>355.10899999999998</v>
      </c>
      <c r="C7869" s="31">
        <v>960.58799999999997</v>
      </c>
      <c r="D7869" s="31">
        <v>303.0949</v>
      </c>
      <c r="E7869" s="31">
        <v>487.97050000000002</v>
      </c>
      <c r="F7869" s="31">
        <v>128.2722</v>
      </c>
      <c r="G7869" s="31">
        <v>302.93860000000001</v>
      </c>
      <c r="H7869" s="31">
        <v>9.5633669999999995</v>
      </c>
      <c r="I7869" s="31">
        <v>2817.759</v>
      </c>
      <c r="J7869" s="31">
        <v>5129.9610000000002</v>
      </c>
      <c r="K7869" s="31">
        <v>3381.71</v>
      </c>
      <c r="L7869" s="31">
        <v>291.95999999999998</v>
      </c>
      <c r="M7869" s="31">
        <v>243.81</v>
      </c>
      <c r="N7869" s="31">
        <v>282.19499999999999</v>
      </c>
      <c r="O7869" s="31">
        <v>69.433599999999998</v>
      </c>
      <c r="P7869" s="31">
        <v>84.146600000000007</v>
      </c>
      <c r="Q7869" s="31">
        <v>2785.66</v>
      </c>
      <c r="R7869" s="31">
        <v>99.358999999999995</v>
      </c>
      <c r="S7869" s="31">
        <v>112.7199</v>
      </c>
    </row>
    <row r="7870" spans="1:19" x14ac:dyDescent="0.35">
      <c r="A7870" s="2">
        <v>43886</v>
      </c>
      <c r="B7870" s="31">
        <v>345.49430000000001</v>
      </c>
      <c r="C7870" s="31">
        <v>920.61</v>
      </c>
      <c r="D7870" s="31">
        <v>303.0949</v>
      </c>
      <c r="E7870" s="31">
        <v>487.69139999999999</v>
      </c>
      <c r="F7870" s="31">
        <v>126.2371</v>
      </c>
      <c r="G7870" s="31">
        <v>304.91239999999999</v>
      </c>
      <c r="H7870" s="31">
        <v>9.5804379999999991</v>
      </c>
      <c r="I7870" s="31">
        <v>2827.576</v>
      </c>
      <c r="J7870" s="31">
        <v>5137.3549999999996</v>
      </c>
      <c r="K7870" s="31">
        <v>3384.1610000000001</v>
      </c>
      <c r="L7870" s="31">
        <v>283.47000000000003</v>
      </c>
      <c r="M7870" s="31">
        <v>235.91</v>
      </c>
      <c r="N7870" s="31">
        <v>274.846</v>
      </c>
      <c r="O7870" s="31">
        <v>69.763800000000003</v>
      </c>
      <c r="P7870" s="31">
        <v>84.203299999999999</v>
      </c>
      <c r="Q7870" s="31">
        <v>2788.8906000000002</v>
      </c>
      <c r="R7870" s="31">
        <v>98.968000000000004</v>
      </c>
      <c r="S7870" s="31">
        <v>112.77549999999999</v>
      </c>
    </row>
    <row r="7871" spans="1:19" x14ac:dyDescent="0.35">
      <c r="A7871" s="2">
        <v>43887</v>
      </c>
      <c r="B7871" s="31">
        <v>336.26159999999999</v>
      </c>
      <c r="C7871" s="31">
        <v>877.21199999999999</v>
      </c>
      <c r="D7871" s="31">
        <v>292.59469999999999</v>
      </c>
      <c r="E7871" s="31">
        <v>486.42469999999997</v>
      </c>
      <c r="F7871" s="31">
        <v>125.7092</v>
      </c>
      <c r="G7871" s="31">
        <v>306.19970000000001</v>
      </c>
      <c r="H7871" s="31">
        <v>9.3516820000000003</v>
      </c>
      <c r="I7871" s="31">
        <v>2828.8690000000001</v>
      </c>
      <c r="J7871" s="31">
        <v>5143.2449999999999</v>
      </c>
      <c r="K7871" s="31">
        <v>3383.0059999999999</v>
      </c>
      <c r="L7871" s="31">
        <v>281.45999999999998</v>
      </c>
      <c r="M7871" s="31">
        <v>232.68</v>
      </c>
      <c r="N7871" s="31">
        <v>274.72190000000001</v>
      </c>
      <c r="O7871" s="31">
        <v>69.482200000000006</v>
      </c>
      <c r="P7871" s="31">
        <v>84.2059</v>
      </c>
      <c r="Q7871" s="31">
        <v>2753.9519</v>
      </c>
      <c r="R7871" s="31">
        <v>98.995999999999995</v>
      </c>
      <c r="S7871" s="31">
        <v>112.0129</v>
      </c>
    </row>
    <row r="7872" spans="1:19" x14ac:dyDescent="0.35">
      <c r="A7872" s="2">
        <v>43888</v>
      </c>
      <c r="B7872" s="31">
        <v>329.38479999999998</v>
      </c>
      <c r="C7872" s="31">
        <v>852.59799999999996</v>
      </c>
      <c r="D7872" s="31">
        <v>278.33330000000001</v>
      </c>
      <c r="E7872" s="31">
        <v>482.04500000000002</v>
      </c>
      <c r="F7872" s="31">
        <v>125.66330000000001</v>
      </c>
      <c r="G7872" s="31">
        <v>307.22949999999997</v>
      </c>
      <c r="H7872" s="31">
        <v>9.3721680000000003</v>
      </c>
      <c r="I7872" s="31">
        <v>2831.31</v>
      </c>
      <c r="J7872" s="31">
        <v>5163.1980000000003</v>
      </c>
      <c r="K7872" s="31">
        <v>3395.806</v>
      </c>
      <c r="L7872" s="31">
        <v>267.58999999999997</v>
      </c>
      <c r="M7872" s="31">
        <v>222.95</v>
      </c>
      <c r="N7872" s="31">
        <v>260.21010000000001</v>
      </c>
      <c r="O7872" s="31">
        <v>69.840800000000002</v>
      </c>
      <c r="P7872" s="31">
        <v>85.123699999999999</v>
      </c>
      <c r="Q7872" s="31">
        <v>2720.7289999999998</v>
      </c>
      <c r="R7872" s="31">
        <v>98.507999999999996</v>
      </c>
      <c r="S7872" s="31">
        <v>112.974</v>
      </c>
    </row>
    <row r="7873" spans="1:19" x14ac:dyDescent="0.35">
      <c r="A7873" s="2">
        <v>43889</v>
      </c>
      <c r="B7873" s="31">
        <v>316.26799999999997</v>
      </c>
      <c r="C7873" s="31">
        <v>831.40300000000002</v>
      </c>
      <c r="D7873" s="31">
        <v>275.51240000000001</v>
      </c>
      <c r="E7873" s="31">
        <v>483.65519999999998</v>
      </c>
      <c r="F7873" s="31">
        <v>119.864</v>
      </c>
      <c r="G7873" s="31">
        <v>306.45710000000003</v>
      </c>
      <c r="H7873" s="31">
        <v>9.1229259999999996</v>
      </c>
      <c r="I7873" s="31">
        <v>2839.2379999999998</v>
      </c>
      <c r="J7873" s="31">
        <v>5205.5020000000004</v>
      </c>
      <c r="K7873" s="31">
        <v>3416.1010000000001</v>
      </c>
      <c r="L7873" s="31">
        <v>267.05</v>
      </c>
      <c r="M7873" s="31">
        <v>221.35</v>
      </c>
      <c r="N7873" s="31">
        <v>262.42180000000002</v>
      </c>
      <c r="O7873" s="31">
        <v>71.212900000000005</v>
      </c>
      <c r="P7873" s="31">
        <v>85.108099999999993</v>
      </c>
      <c r="Q7873" s="31">
        <v>2654.4358999999999</v>
      </c>
      <c r="R7873" s="31">
        <v>98.132000000000005</v>
      </c>
      <c r="S7873" s="31">
        <v>110.61409999999999</v>
      </c>
    </row>
    <row r="7874" spans="1:19" x14ac:dyDescent="0.35">
      <c r="A7874" s="2">
        <v>43892</v>
      </c>
      <c r="B7874" s="31">
        <v>330.46730000000002</v>
      </c>
      <c r="C7874" s="31">
        <v>863.25099999999998</v>
      </c>
      <c r="D7874" s="31">
        <v>283.97519999999997</v>
      </c>
      <c r="E7874" s="31">
        <v>489.06540000000001</v>
      </c>
      <c r="F7874" s="31">
        <v>122.01390000000001</v>
      </c>
      <c r="G7874" s="31">
        <v>309.28910000000002</v>
      </c>
      <c r="H7874" s="31">
        <v>9.085369</v>
      </c>
      <c r="I7874" s="31">
        <v>2840.5770000000002</v>
      </c>
      <c r="J7874" s="31">
        <v>5225.4520000000002</v>
      </c>
      <c r="K7874" s="31">
        <v>3424.6610000000001</v>
      </c>
      <c r="L7874" s="31">
        <v>277.37</v>
      </c>
      <c r="M7874" s="31">
        <v>225.24</v>
      </c>
      <c r="N7874" s="31">
        <v>272.8904</v>
      </c>
      <c r="O7874" s="31">
        <v>71.169600000000003</v>
      </c>
      <c r="P7874" s="31">
        <v>86.235200000000006</v>
      </c>
      <c r="Q7874" s="31">
        <v>2684.7058000000002</v>
      </c>
      <c r="R7874" s="31">
        <v>97.36</v>
      </c>
      <c r="S7874" s="31">
        <v>112.2585</v>
      </c>
    </row>
    <row r="7875" spans="1:19" x14ac:dyDescent="0.35">
      <c r="A7875" s="2">
        <v>43893</v>
      </c>
      <c r="B7875" s="31">
        <v>330.21260000000001</v>
      </c>
      <c r="C7875" s="31">
        <v>858.59699999999998</v>
      </c>
      <c r="D7875" s="31">
        <v>287.423</v>
      </c>
      <c r="E7875" s="31">
        <v>486.03829999999999</v>
      </c>
      <c r="F7875" s="31">
        <v>125.8087</v>
      </c>
      <c r="G7875" s="31">
        <v>310.14729999999997</v>
      </c>
      <c r="H7875" s="31">
        <v>9.0580549999999995</v>
      </c>
      <c r="I7875" s="31">
        <v>2832.5540000000001</v>
      </c>
      <c r="J7875" s="31">
        <v>5229.0680000000002</v>
      </c>
      <c r="K7875" s="31">
        <v>3407.9250000000002</v>
      </c>
      <c r="L7875" s="31">
        <v>271.20999999999998</v>
      </c>
      <c r="M7875" s="31">
        <v>222.05</v>
      </c>
      <c r="N7875" s="31">
        <v>266.41059999999999</v>
      </c>
      <c r="O7875" s="31">
        <v>71.409700000000001</v>
      </c>
      <c r="P7875" s="31">
        <v>86.571100000000001</v>
      </c>
      <c r="Q7875" s="31">
        <v>2713.1983</v>
      </c>
      <c r="R7875" s="31">
        <v>97.153000000000006</v>
      </c>
      <c r="S7875" s="31">
        <v>112.4935</v>
      </c>
    </row>
    <row r="7876" spans="1:19" x14ac:dyDescent="0.35">
      <c r="A7876" s="2">
        <v>43894</v>
      </c>
      <c r="B7876" s="31">
        <v>325.56439999999998</v>
      </c>
      <c r="C7876" s="31">
        <v>872.16600000000005</v>
      </c>
      <c r="D7876" s="31">
        <v>288.83350000000002</v>
      </c>
      <c r="E7876" s="31">
        <v>487.43380000000002</v>
      </c>
      <c r="F7876" s="31">
        <v>125.7016</v>
      </c>
      <c r="G7876" s="31">
        <v>311.43459999999999</v>
      </c>
      <c r="H7876" s="31">
        <v>8.9658700000000007</v>
      </c>
      <c r="I7876" s="31">
        <v>2843.1570000000002</v>
      </c>
      <c r="J7876" s="31">
        <v>5261.72</v>
      </c>
      <c r="K7876" s="31">
        <v>3422.7150000000001</v>
      </c>
      <c r="L7876" s="31">
        <v>281.87</v>
      </c>
      <c r="M7876" s="31">
        <v>228.46</v>
      </c>
      <c r="N7876" s="31">
        <v>276.15750000000003</v>
      </c>
      <c r="O7876" s="31">
        <v>71.583100000000002</v>
      </c>
      <c r="P7876" s="31">
        <v>86.278099999999995</v>
      </c>
      <c r="Q7876" s="31">
        <v>2739.9897000000001</v>
      </c>
      <c r="R7876" s="31">
        <v>97.335999999999999</v>
      </c>
      <c r="S7876" s="31">
        <v>112.18380000000001</v>
      </c>
    </row>
    <row r="7877" spans="1:19" x14ac:dyDescent="0.35">
      <c r="A7877" s="2">
        <v>43895</v>
      </c>
      <c r="B7877" s="31">
        <v>318.30560000000003</v>
      </c>
      <c r="C7877" s="31">
        <v>853.27099999999996</v>
      </c>
      <c r="D7877" s="31">
        <v>285.38569999999999</v>
      </c>
      <c r="E7877" s="31">
        <v>486.48919999999998</v>
      </c>
      <c r="F7877" s="31">
        <v>127.6143</v>
      </c>
      <c r="G7877" s="31">
        <v>307.916</v>
      </c>
      <c r="H7877" s="31">
        <v>8.8668560000000003</v>
      </c>
      <c r="I7877" s="31">
        <v>2836.5189999999998</v>
      </c>
      <c r="J7877" s="31">
        <v>5280.4570000000003</v>
      </c>
      <c r="K7877" s="31">
        <v>3428.9079999999999</v>
      </c>
      <c r="L7877" s="31">
        <v>272.89</v>
      </c>
      <c r="M7877" s="31">
        <v>221.6</v>
      </c>
      <c r="N7877" s="31">
        <v>268.46710000000002</v>
      </c>
      <c r="O7877" s="31">
        <v>71.9893</v>
      </c>
      <c r="P7877" s="31">
        <v>86.636700000000005</v>
      </c>
      <c r="Q7877" s="31">
        <v>2744.0196999999998</v>
      </c>
      <c r="R7877" s="31">
        <v>96.82</v>
      </c>
      <c r="S7877" s="31">
        <v>114.45820000000001</v>
      </c>
    </row>
    <row r="7878" spans="1:19" x14ac:dyDescent="0.35">
      <c r="A7878" s="2">
        <v>43896</v>
      </c>
      <c r="B7878" s="31">
        <v>288.25150000000002</v>
      </c>
      <c r="C7878" s="31">
        <v>778.81</v>
      </c>
      <c r="D7878" s="31">
        <v>258.90019999999998</v>
      </c>
      <c r="E7878" s="31">
        <v>480.69260000000003</v>
      </c>
      <c r="F7878" s="31">
        <v>127.9509</v>
      </c>
      <c r="G7878" s="31">
        <v>305.94220000000001</v>
      </c>
      <c r="H7878" s="31">
        <v>8.7439420000000005</v>
      </c>
      <c r="I7878" s="31">
        <v>2849.6529999999998</v>
      </c>
      <c r="J7878" s="31">
        <v>5338.7889999999998</v>
      </c>
      <c r="K7878" s="31">
        <v>3453.4580000000001</v>
      </c>
      <c r="L7878" s="31">
        <v>268.23</v>
      </c>
      <c r="M7878" s="31">
        <v>216.8</v>
      </c>
      <c r="N7878" s="31">
        <v>263.95060000000001</v>
      </c>
      <c r="O7878" s="31">
        <v>72.893299999999996</v>
      </c>
      <c r="P7878" s="31">
        <v>87.568799999999996</v>
      </c>
      <c r="Q7878" s="31">
        <v>2671.9884000000002</v>
      </c>
      <c r="R7878" s="31">
        <v>95.950999999999993</v>
      </c>
      <c r="S7878" s="31">
        <v>111.3189</v>
      </c>
    </row>
    <row r="7879" spans="1:19" x14ac:dyDescent="0.35">
      <c r="A7879" s="2">
        <v>43899</v>
      </c>
      <c r="B7879" s="31">
        <v>219.48330000000001</v>
      </c>
      <c r="C7879" s="31">
        <v>638.18399999999997</v>
      </c>
      <c r="D7879" s="31">
        <v>224.45949999999999</v>
      </c>
      <c r="E7879" s="31">
        <v>474.41669999999999</v>
      </c>
      <c r="F7879" s="31">
        <v>128.191</v>
      </c>
      <c r="G7879" s="31">
        <v>298.64760000000001</v>
      </c>
      <c r="H7879" s="31">
        <v>8.6893139999999995</v>
      </c>
      <c r="I7879" s="31">
        <v>2863.529</v>
      </c>
      <c r="J7879" s="31">
        <v>5410.1229999999996</v>
      </c>
      <c r="K7879" s="31">
        <v>3493.05</v>
      </c>
      <c r="L7879" s="31">
        <v>248.66</v>
      </c>
      <c r="M7879" s="31">
        <v>197.2</v>
      </c>
      <c r="N7879" s="31">
        <v>246.8236</v>
      </c>
      <c r="O7879" s="31">
        <v>74.888499999999993</v>
      </c>
      <c r="P7879" s="31">
        <v>88.405199999999994</v>
      </c>
      <c r="Q7879" s="31">
        <v>2502.3811000000001</v>
      </c>
      <c r="R7879" s="31">
        <v>94.894999999999996</v>
      </c>
      <c r="S7879" s="31">
        <v>105.9371</v>
      </c>
    </row>
    <row r="7880" spans="1:19" x14ac:dyDescent="0.35">
      <c r="A7880" s="2">
        <v>43900</v>
      </c>
      <c r="B7880" s="31">
        <v>237.9256</v>
      </c>
      <c r="C7880" s="31">
        <v>650.21900000000005</v>
      </c>
      <c r="D7880" s="31">
        <v>229.99440000000001</v>
      </c>
      <c r="E7880" s="31">
        <v>477.05599999999998</v>
      </c>
      <c r="F7880" s="31">
        <v>127.0168</v>
      </c>
      <c r="G7880" s="31">
        <v>300.79309999999998</v>
      </c>
      <c r="H7880" s="31">
        <v>8.7985710000000008</v>
      </c>
      <c r="I7880" s="31">
        <v>2849.3110000000001</v>
      </c>
      <c r="J7880" s="31">
        <v>5330.3310000000001</v>
      </c>
      <c r="K7880" s="31">
        <v>3458.192</v>
      </c>
      <c r="L7880" s="31">
        <v>259.33</v>
      </c>
      <c r="M7880" s="31">
        <v>201.09</v>
      </c>
      <c r="N7880" s="31">
        <v>258.61930000000001</v>
      </c>
      <c r="O7880" s="31">
        <v>73.997399999999999</v>
      </c>
      <c r="P7880" s="31">
        <v>87.823700000000002</v>
      </c>
      <c r="Q7880" s="31">
        <v>2546.2586999999999</v>
      </c>
      <c r="R7880" s="31">
        <v>96.414000000000001</v>
      </c>
      <c r="S7880" s="31">
        <v>108.8416</v>
      </c>
    </row>
    <row r="7881" spans="1:19" x14ac:dyDescent="0.35">
      <c r="A7881" s="2">
        <v>43901</v>
      </c>
      <c r="B7881" s="31">
        <v>231.0668</v>
      </c>
      <c r="C7881" s="31">
        <v>626.48699999999997</v>
      </c>
      <c r="D7881" s="31">
        <v>233.4631</v>
      </c>
      <c r="E7881" s="31">
        <v>473.91109999999998</v>
      </c>
      <c r="F7881" s="31">
        <v>125.64579999999999</v>
      </c>
      <c r="G7881" s="31">
        <v>299.76330000000002</v>
      </c>
      <c r="H7881" s="31">
        <v>8.9624559999999995</v>
      </c>
      <c r="I7881" s="31">
        <v>2849.5630000000001</v>
      </c>
      <c r="J7881" s="31">
        <v>5325.1949999999997</v>
      </c>
      <c r="K7881" s="31">
        <v>3461.9169999999999</v>
      </c>
      <c r="L7881" s="31">
        <v>247.98</v>
      </c>
      <c r="M7881" s="31">
        <v>189.5</v>
      </c>
      <c r="N7881" s="31">
        <v>248.43780000000001</v>
      </c>
      <c r="O7881" s="31">
        <v>73.219300000000004</v>
      </c>
      <c r="P7881" s="31">
        <v>87.297899999999998</v>
      </c>
      <c r="Q7881" s="31">
        <v>2499.2062999999998</v>
      </c>
      <c r="R7881" s="31">
        <v>96.507000000000005</v>
      </c>
      <c r="S7881" s="31">
        <v>107.19710000000001</v>
      </c>
    </row>
    <row r="7882" spans="1:19" x14ac:dyDescent="0.35">
      <c r="A7882" s="2">
        <v>43902</v>
      </c>
      <c r="B7882" s="31">
        <v>217.69390000000001</v>
      </c>
      <c r="C7882" s="31">
        <v>512.20799999999997</v>
      </c>
      <c r="D7882" s="31">
        <v>212.3272</v>
      </c>
      <c r="E7882" s="31">
        <v>466.17290000000003</v>
      </c>
      <c r="F7882" s="31">
        <v>121.6613</v>
      </c>
      <c r="G7882" s="31">
        <v>295.04329999999999</v>
      </c>
      <c r="H7882" s="31">
        <v>8.5186010000000003</v>
      </c>
      <c r="I7882" s="31">
        <v>2842.893</v>
      </c>
      <c r="J7882" s="31">
        <v>5337.1459999999997</v>
      </c>
      <c r="K7882" s="31">
        <v>3464.5639999999999</v>
      </c>
      <c r="L7882" s="31">
        <v>223.43</v>
      </c>
      <c r="M7882" s="31">
        <v>166.57</v>
      </c>
      <c r="N7882" s="31">
        <v>223.96960000000001</v>
      </c>
      <c r="O7882" s="31">
        <v>72.664699999999996</v>
      </c>
      <c r="P7882" s="31">
        <v>85.782499999999999</v>
      </c>
      <c r="Q7882" s="31">
        <v>2331.6053999999999</v>
      </c>
      <c r="R7882" s="31">
        <v>97.468000000000004</v>
      </c>
      <c r="S7882" s="31">
        <v>102.97929999999999</v>
      </c>
    </row>
    <row r="7883" spans="1:19" x14ac:dyDescent="0.35">
      <c r="A7883" s="2">
        <v>43903</v>
      </c>
      <c r="B7883" s="31">
        <v>219.1782</v>
      </c>
      <c r="C7883" s="31">
        <v>509.142</v>
      </c>
      <c r="D7883" s="31">
        <v>211.54830000000001</v>
      </c>
      <c r="E7883" s="31">
        <v>467.88819999999998</v>
      </c>
      <c r="F7883" s="31">
        <v>116.0334</v>
      </c>
      <c r="G7883" s="31">
        <v>291.35309999999998</v>
      </c>
      <c r="H7883" s="31">
        <v>8.2796020000000006</v>
      </c>
      <c r="I7883" s="31">
        <v>2821.4609999999998</v>
      </c>
      <c r="J7883" s="31">
        <v>5275.4740000000002</v>
      </c>
      <c r="K7883" s="31">
        <v>3415.19</v>
      </c>
      <c r="L7883" s="31">
        <v>243.97</v>
      </c>
      <c r="M7883" s="31">
        <v>179.9</v>
      </c>
      <c r="N7883" s="31">
        <v>245.7139</v>
      </c>
      <c r="O7883" s="31">
        <v>71.670699999999997</v>
      </c>
      <c r="P7883" s="31">
        <v>85.683599999999998</v>
      </c>
      <c r="Q7883" s="31">
        <v>2352.9043999999999</v>
      </c>
      <c r="R7883" s="31">
        <v>98.748999999999995</v>
      </c>
      <c r="S7883" s="31">
        <v>102.5628</v>
      </c>
    </row>
    <row r="7884" spans="1:19" x14ac:dyDescent="0.35">
      <c r="A7884" s="2">
        <v>43906</v>
      </c>
      <c r="B7884" s="31">
        <v>195.9864</v>
      </c>
      <c r="C7884" s="31">
        <v>391.09500000000003</v>
      </c>
      <c r="D7884" s="31">
        <v>193.7895</v>
      </c>
      <c r="E7884" s="31">
        <v>453.2654</v>
      </c>
      <c r="F7884" s="31">
        <v>113.6738</v>
      </c>
      <c r="G7884" s="31">
        <v>282.0847</v>
      </c>
      <c r="H7884" s="31">
        <v>7.9586610000000002</v>
      </c>
      <c r="I7884" s="31">
        <v>2816.0230000000001</v>
      </c>
      <c r="J7884" s="31">
        <v>5334.5569999999998</v>
      </c>
      <c r="K7884" s="31">
        <v>3388.3910000000001</v>
      </c>
      <c r="L7884" s="31">
        <v>218.63</v>
      </c>
      <c r="M7884" s="31">
        <v>154.84</v>
      </c>
      <c r="N7884" s="31">
        <v>219.03530000000001</v>
      </c>
      <c r="O7884" s="31">
        <v>72.749099999999999</v>
      </c>
      <c r="P7884" s="31">
        <v>86.259100000000004</v>
      </c>
      <c r="Q7884" s="31">
        <v>2199.7914999999998</v>
      </c>
      <c r="R7884" s="31">
        <v>98.069000000000003</v>
      </c>
      <c r="S7884" s="31">
        <v>97.469399999999993</v>
      </c>
    </row>
    <row r="7885" spans="1:19" x14ac:dyDescent="0.35">
      <c r="A7885" s="2">
        <v>43907</v>
      </c>
      <c r="B7885" s="31">
        <v>188.0703</v>
      </c>
      <c r="C7885" s="31">
        <v>400.73700000000002</v>
      </c>
      <c r="D7885" s="31">
        <v>189.89500000000001</v>
      </c>
      <c r="E7885" s="31">
        <v>440.74380000000002</v>
      </c>
      <c r="F7885" s="31">
        <v>116.6901</v>
      </c>
      <c r="G7885" s="31">
        <v>282.94290000000001</v>
      </c>
      <c r="H7885" s="31">
        <v>7.9142760000000001</v>
      </c>
      <c r="I7885" s="31">
        <v>2809.11</v>
      </c>
      <c r="J7885" s="31">
        <v>5281.0780000000004</v>
      </c>
      <c r="K7885" s="31">
        <v>3354.5909999999999</v>
      </c>
      <c r="L7885" s="31">
        <v>225.93</v>
      </c>
      <c r="M7885" s="31">
        <v>163.69</v>
      </c>
      <c r="N7885" s="31">
        <v>229.92830000000001</v>
      </c>
      <c r="O7885" s="31">
        <v>71.579899999999995</v>
      </c>
      <c r="P7885" s="31">
        <v>84.983000000000004</v>
      </c>
      <c r="Q7885" s="31">
        <v>2182.5868</v>
      </c>
      <c r="R7885" s="31">
        <v>99.575000000000003</v>
      </c>
      <c r="S7885" s="31">
        <v>97.181100000000001</v>
      </c>
    </row>
    <row r="7886" spans="1:19" x14ac:dyDescent="0.35">
      <c r="A7886" s="2">
        <v>43908</v>
      </c>
      <c r="B7886" s="31">
        <v>165.06399999999999</v>
      </c>
      <c r="C7886" s="31">
        <v>359.995</v>
      </c>
      <c r="D7886" s="31">
        <v>172.1362</v>
      </c>
      <c r="E7886" s="31">
        <v>406.45940000000002</v>
      </c>
      <c r="F7886" s="31">
        <v>113.0629</v>
      </c>
      <c r="G7886" s="31">
        <v>283.37200000000001</v>
      </c>
      <c r="H7886" s="31">
        <v>7.7981910000000001</v>
      </c>
      <c r="I7886" s="31">
        <v>2798.28</v>
      </c>
      <c r="J7886" s="31">
        <v>5206.1220000000003</v>
      </c>
      <c r="K7886" s="31">
        <v>3319.1990000000001</v>
      </c>
      <c r="L7886" s="31">
        <v>218.29</v>
      </c>
      <c r="M7886" s="31">
        <v>151.31</v>
      </c>
      <c r="N7886" s="31">
        <v>224.11959999999999</v>
      </c>
      <c r="O7886" s="31">
        <v>70.807900000000004</v>
      </c>
      <c r="P7886" s="31">
        <v>83.853800000000007</v>
      </c>
      <c r="Q7886" s="31">
        <v>2079.9841000000001</v>
      </c>
      <c r="R7886" s="31">
        <v>101.16</v>
      </c>
      <c r="S7886" s="31">
        <v>92.856499999999997</v>
      </c>
    </row>
    <row r="7887" spans="1:19" x14ac:dyDescent="0.35">
      <c r="A7887" s="2">
        <v>43909</v>
      </c>
      <c r="B7887" s="31">
        <v>187.39</v>
      </c>
      <c r="C7887" s="31">
        <v>386.35700000000003</v>
      </c>
      <c r="D7887" s="31">
        <v>181.7945</v>
      </c>
      <c r="E7887" s="31">
        <v>413.49209999999999</v>
      </c>
      <c r="F7887" s="31">
        <v>113.1927</v>
      </c>
      <c r="G7887" s="31">
        <v>289.46510000000001</v>
      </c>
      <c r="H7887" s="31">
        <v>7.5660210000000001</v>
      </c>
      <c r="I7887" s="31">
        <v>2784.5929999999998</v>
      </c>
      <c r="J7887" s="31">
        <v>5228.4750000000004</v>
      </c>
      <c r="K7887" s="31">
        <v>3300.7849999999999</v>
      </c>
      <c r="L7887" s="31">
        <v>217.16</v>
      </c>
      <c r="M7887" s="31">
        <v>156.78</v>
      </c>
      <c r="N7887" s="31">
        <v>226.2347</v>
      </c>
      <c r="O7887" s="31">
        <v>69.833699999999993</v>
      </c>
      <c r="P7887" s="31">
        <v>82.820499999999996</v>
      </c>
      <c r="Q7887" s="31">
        <v>2024.5609999999999</v>
      </c>
      <c r="R7887" s="31">
        <v>102.755</v>
      </c>
      <c r="S7887" s="31">
        <v>92.418700000000001</v>
      </c>
    </row>
    <row r="7888" spans="1:19" x14ac:dyDescent="0.35">
      <c r="A7888" s="2">
        <v>43910</v>
      </c>
      <c r="B7888" s="31">
        <v>179.3502</v>
      </c>
      <c r="C7888" s="31">
        <v>350.07400000000001</v>
      </c>
      <c r="D7888" s="31">
        <v>189.27189999999999</v>
      </c>
      <c r="E7888" s="31">
        <v>412.37720000000002</v>
      </c>
      <c r="F7888" s="31">
        <v>113.6356</v>
      </c>
      <c r="G7888" s="31">
        <v>296.07310000000001</v>
      </c>
      <c r="H7888" s="31">
        <v>7.6138209999999997</v>
      </c>
      <c r="I7888" s="31">
        <v>2784.5929999999998</v>
      </c>
      <c r="J7888" s="31">
        <v>5277.732</v>
      </c>
      <c r="K7888" s="31">
        <v>3322.181</v>
      </c>
      <c r="L7888" s="31">
        <v>208.02</v>
      </c>
      <c r="M7888" s="31">
        <v>153.18</v>
      </c>
      <c r="N7888" s="31">
        <v>216.76349999999999</v>
      </c>
      <c r="O7888" s="31">
        <v>68.969700000000003</v>
      </c>
      <c r="P7888" s="31">
        <v>82.696799999999996</v>
      </c>
      <c r="Q7888" s="31">
        <v>2121.8325</v>
      </c>
      <c r="R7888" s="31">
        <v>102.81699999999999</v>
      </c>
      <c r="S7888" s="31">
        <v>98.430400000000006</v>
      </c>
    </row>
    <row r="7889" spans="1:19" x14ac:dyDescent="0.35">
      <c r="A7889" s="2">
        <v>43913</v>
      </c>
      <c r="B7889" s="31">
        <v>181.1437</v>
      </c>
      <c r="C7889" s="31">
        <v>275.72300000000001</v>
      </c>
      <c r="D7889" s="31">
        <v>180.54830000000001</v>
      </c>
      <c r="E7889" s="31">
        <v>396.85379999999998</v>
      </c>
      <c r="F7889" s="31">
        <v>120.0959</v>
      </c>
      <c r="G7889" s="31">
        <v>303.45350000000002</v>
      </c>
      <c r="H7889" s="31">
        <v>7.7060060000000004</v>
      </c>
      <c r="I7889" s="31">
        <v>2783.0250000000001</v>
      </c>
      <c r="J7889" s="31">
        <v>5334.8519999999999</v>
      </c>
      <c r="K7889" s="31">
        <v>3346.0450000000001</v>
      </c>
      <c r="L7889" s="31">
        <v>201.84</v>
      </c>
      <c r="M7889" s="31">
        <v>150.53</v>
      </c>
      <c r="N7889" s="31">
        <v>217.2456</v>
      </c>
      <c r="O7889" s="31">
        <v>68.966899999999995</v>
      </c>
      <c r="P7889" s="31">
        <v>83.248699999999999</v>
      </c>
      <c r="Q7889" s="31">
        <v>2003.1466</v>
      </c>
      <c r="R7889" s="31">
        <v>102.48699999999999</v>
      </c>
      <c r="S7889" s="31">
        <v>93.123400000000004</v>
      </c>
    </row>
    <row r="7890" spans="1:19" x14ac:dyDescent="0.35">
      <c r="A7890" s="2">
        <v>43914</v>
      </c>
      <c r="B7890" s="31">
        <v>183.92670000000001</v>
      </c>
      <c r="C7890" s="31">
        <v>284.529</v>
      </c>
      <c r="D7890" s="31">
        <v>191.1413</v>
      </c>
      <c r="E7890" s="31">
        <v>412.87029999999999</v>
      </c>
      <c r="F7890" s="31">
        <v>127.01439999999999</v>
      </c>
      <c r="G7890" s="31">
        <v>304.39749999999998</v>
      </c>
      <c r="H7890" s="31">
        <v>7.7674630000000002</v>
      </c>
      <c r="I7890" s="31">
        <v>2797.5880000000002</v>
      </c>
      <c r="J7890" s="31">
        <v>5315.0630000000001</v>
      </c>
      <c r="K7890" s="31">
        <v>3339.5909999999999</v>
      </c>
      <c r="L7890" s="31">
        <v>221.61</v>
      </c>
      <c r="M7890" s="31">
        <v>165.77</v>
      </c>
      <c r="N7890" s="31">
        <v>234.98269999999999</v>
      </c>
      <c r="O7890" s="31">
        <v>68.877700000000004</v>
      </c>
      <c r="P7890" s="31">
        <v>83.529300000000006</v>
      </c>
      <c r="Q7890" s="31">
        <v>2118.3362000000002</v>
      </c>
      <c r="R7890" s="31">
        <v>102.039</v>
      </c>
      <c r="S7890" s="31">
        <v>98.528499999999994</v>
      </c>
    </row>
    <row r="7891" spans="1:19" x14ac:dyDescent="0.35">
      <c r="A7891" s="2">
        <v>43915</v>
      </c>
      <c r="B7891" s="31">
        <v>185.47280000000001</v>
      </c>
      <c r="C7891" s="31">
        <v>337.42200000000003</v>
      </c>
      <c r="D7891" s="31">
        <v>192.69909999999999</v>
      </c>
      <c r="E7891" s="31">
        <v>416.33519999999999</v>
      </c>
      <c r="F7891" s="31">
        <v>124.79989999999999</v>
      </c>
      <c r="G7891" s="31">
        <v>302.59530000000001</v>
      </c>
      <c r="H7891" s="31">
        <v>7.6752779999999996</v>
      </c>
      <c r="I7891" s="31">
        <v>2799.4780000000001</v>
      </c>
      <c r="J7891" s="31">
        <v>5311.2839999999997</v>
      </c>
      <c r="K7891" s="31">
        <v>3328.7829999999999</v>
      </c>
      <c r="L7891" s="31">
        <v>224.25</v>
      </c>
      <c r="M7891" s="31">
        <v>165.42</v>
      </c>
      <c r="N7891" s="31">
        <v>232.2766</v>
      </c>
      <c r="O7891" s="31">
        <v>68.873199999999997</v>
      </c>
      <c r="P7891" s="31">
        <v>83.802099999999996</v>
      </c>
      <c r="Q7891" s="31">
        <v>2210.3989000000001</v>
      </c>
      <c r="R7891" s="31">
        <v>101.05</v>
      </c>
      <c r="S7891" s="31">
        <v>102.09010000000001</v>
      </c>
    </row>
    <row r="7892" spans="1:19" x14ac:dyDescent="0.35">
      <c r="A7892" s="2">
        <v>43916</v>
      </c>
      <c r="B7892" s="31">
        <v>177.18559999999999</v>
      </c>
      <c r="C7892" s="31">
        <v>333.298</v>
      </c>
      <c r="D7892" s="31">
        <v>190.9855</v>
      </c>
      <c r="E7892" s="31">
        <v>411.75540000000001</v>
      </c>
      <c r="F7892" s="31">
        <v>126.78530000000001</v>
      </c>
      <c r="G7892" s="31">
        <v>302.1662</v>
      </c>
      <c r="H7892" s="31">
        <v>7.6991779999999999</v>
      </c>
      <c r="I7892" s="31">
        <v>2803.9929999999999</v>
      </c>
      <c r="J7892" s="31">
        <v>5324.884</v>
      </c>
      <c r="K7892" s="31">
        <v>3334.0990000000002</v>
      </c>
      <c r="L7892" s="31">
        <v>237.06</v>
      </c>
      <c r="M7892" s="31">
        <v>175.92</v>
      </c>
      <c r="N7892" s="31">
        <v>243.9795</v>
      </c>
      <c r="O7892" s="31">
        <v>70.088700000000003</v>
      </c>
      <c r="P7892" s="31">
        <v>85.272000000000006</v>
      </c>
      <c r="Q7892" s="31">
        <v>2249.9059999999999</v>
      </c>
      <c r="R7892" s="31">
        <v>99.352000000000004</v>
      </c>
      <c r="S7892" s="31">
        <v>100.4699</v>
      </c>
    </row>
    <row r="7893" spans="1:19" x14ac:dyDescent="0.35">
      <c r="A7893" s="2">
        <v>43917</v>
      </c>
      <c r="B7893" s="31">
        <v>172.85650000000001</v>
      </c>
      <c r="C7893" s="31">
        <v>341.99200000000002</v>
      </c>
      <c r="D7893" s="31">
        <v>188.0257</v>
      </c>
      <c r="E7893" s="31">
        <v>410.68329999999997</v>
      </c>
      <c r="F7893" s="31">
        <v>126.31189999999999</v>
      </c>
      <c r="G7893" s="31">
        <v>302.59530000000001</v>
      </c>
      <c r="H7893" s="31">
        <v>7.7060069999999996</v>
      </c>
      <c r="I7893" s="31">
        <v>2805.377</v>
      </c>
      <c r="J7893" s="31">
        <v>5349.0640000000003</v>
      </c>
      <c r="K7893" s="31">
        <v>3374.3919999999998</v>
      </c>
      <c r="L7893" s="31">
        <v>229.43</v>
      </c>
      <c r="M7893" s="31">
        <v>168.92</v>
      </c>
      <c r="N7893" s="31">
        <v>235.41030000000001</v>
      </c>
      <c r="O7893" s="31">
        <v>70.922899999999998</v>
      </c>
      <c r="P7893" s="31">
        <v>85.531599999999997</v>
      </c>
      <c r="Q7893" s="31">
        <v>2226.8159999999998</v>
      </c>
      <c r="R7893" s="31">
        <v>98.364999999999995</v>
      </c>
      <c r="S7893" s="31">
        <v>101.8616</v>
      </c>
    </row>
    <row r="7894" spans="1:19" x14ac:dyDescent="0.35">
      <c r="A7894" s="2">
        <v>43920</v>
      </c>
      <c r="B7894" s="31">
        <v>163.39420000000001</v>
      </c>
      <c r="C7894" s="31">
        <v>343.77600000000001</v>
      </c>
      <c r="D7894" s="31">
        <v>178.8347</v>
      </c>
      <c r="E7894" s="31">
        <v>408.71069999999997</v>
      </c>
      <c r="F7894" s="31">
        <v>125.4795</v>
      </c>
      <c r="G7894" s="31">
        <v>302.8528</v>
      </c>
      <c r="H7894" s="31">
        <v>7.7333210000000001</v>
      </c>
      <c r="I7894" s="31">
        <v>2813.5810000000001</v>
      </c>
      <c r="J7894" s="31">
        <v>5372.6390000000001</v>
      </c>
      <c r="K7894" s="31">
        <v>3394.9340000000002</v>
      </c>
      <c r="L7894" s="31">
        <v>237.36</v>
      </c>
      <c r="M7894" s="31">
        <v>174.06</v>
      </c>
      <c r="N7894" s="31">
        <v>244.31389999999999</v>
      </c>
      <c r="O7894" s="31">
        <v>70.974800000000002</v>
      </c>
      <c r="P7894" s="31">
        <v>85.291200000000003</v>
      </c>
      <c r="Q7894" s="31">
        <v>2200.1815999999999</v>
      </c>
      <c r="R7894" s="31">
        <v>99.180999999999997</v>
      </c>
      <c r="S7894" s="31">
        <v>99.770399999999995</v>
      </c>
    </row>
    <row r="7895" spans="1:19" x14ac:dyDescent="0.35">
      <c r="A7895" s="2">
        <v>43921</v>
      </c>
      <c r="B7895" s="31">
        <v>162.96129999999999</v>
      </c>
      <c r="C7895" s="31">
        <v>330.34399999999999</v>
      </c>
      <c r="D7895" s="31">
        <v>183.66390000000001</v>
      </c>
      <c r="E7895" s="31">
        <v>424.23410000000001</v>
      </c>
      <c r="F7895" s="31">
        <v>121.92100000000001</v>
      </c>
      <c r="G7895" s="31">
        <v>304.14010000000002</v>
      </c>
      <c r="H7895" s="31">
        <v>7.678693</v>
      </c>
      <c r="I7895" s="31">
        <v>2807.4050000000002</v>
      </c>
      <c r="J7895" s="31">
        <v>5365.9889999999996</v>
      </c>
      <c r="K7895" s="31">
        <v>3379.97</v>
      </c>
      <c r="L7895" s="31">
        <v>233.59</v>
      </c>
      <c r="M7895" s="31">
        <v>173.04</v>
      </c>
      <c r="N7895" s="31">
        <v>242.1832</v>
      </c>
      <c r="O7895" s="31">
        <v>71.047600000000003</v>
      </c>
      <c r="P7895" s="31">
        <v>84.835999999999999</v>
      </c>
      <c r="Q7895" s="31">
        <v>2244.0306999999998</v>
      </c>
      <c r="R7895" s="31">
        <v>99.048000000000002</v>
      </c>
      <c r="S7895" s="31">
        <v>102.7899</v>
      </c>
    </row>
    <row r="7896" spans="1:19" x14ac:dyDescent="0.35">
      <c r="A7896" s="2">
        <v>43922</v>
      </c>
      <c r="B7896" s="31">
        <v>153.0043</v>
      </c>
      <c r="C7896" s="31">
        <v>304.59399999999999</v>
      </c>
      <c r="D7896" s="31">
        <v>171.66890000000001</v>
      </c>
      <c r="E7896" s="31">
        <v>411.21929999999998</v>
      </c>
      <c r="F7896" s="31">
        <v>121.5239</v>
      </c>
      <c r="G7896" s="31">
        <v>296.15899999999999</v>
      </c>
      <c r="H7896" s="31">
        <v>7.6035789999999999</v>
      </c>
      <c r="I7896" s="31">
        <v>2813.627</v>
      </c>
      <c r="J7896" s="31">
        <v>5382.0110000000004</v>
      </c>
      <c r="K7896" s="31">
        <v>3382.7150000000001</v>
      </c>
      <c r="L7896" s="31">
        <v>222.52</v>
      </c>
      <c r="M7896" s="31">
        <v>160.97999999999999</v>
      </c>
      <c r="N7896" s="31">
        <v>231.37459999999999</v>
      </c>
      <c r="O7896" s="31">
        <v>71.600200000000001</v>
      </c>
      <c r="P7896" s="31">
        <v>84.448300000000003</v>
      </c>
      <c r="Q7896" s="31">
        <v>2188.1824999999999</v>
      </c>
      <c r="R7896" s="31">
        <v>99.673000000000002</v>
      </c>
      <c r="S7896" s="31">
        <v>99.973100000000002</v>
      </c>
    </row>
    <row r="7897" spans="1:19" x14ac:dyDescent="0.35">
      <c r="A7897" s="2">
        <v>43923</v>
      </c>
      <c r="B7897" s="31">
        <v>185.16370000000001</v>
      </c>
      <c r="C7897" s="31">
        <v>369.41399999999999</v>
      </c>
      <c r="D7897" s="31">
        <v>176.49809999999999</v>
      </c>
      <c r="E7897" s="31">
        <v>419.38839999999999</v>
      </c>
      <c r="F7897" s="31">
        <v>125.0595</v>
      </c>
      <c r="G7897" s="31">
        <v>294.78590000000003</v>
      </c>
      <c r="H7897" s="31">
        <v>7.8016069999999997</v>
      </c>
      <c r="I7897" s="31">
        <v>2809.7089999999998</v>
      </c>
      <c r="J7897" s="31">
        <v>5378.9880000000003</v>
      </c>
      <c r="K7897" s="31">
        <v>3362.4119999999998</v>
      </c>
      <c r="L7897" s="31">
        <v>228.75</v>
      </c>
      <c r="M7897" s="31">
        <v>163.1</v>
      </c>
      <c r="N7897" s="31">
        <v>237.23769999999999</v>
      </c>
      <c r="O7897" s="31">
        <v>71.025899999999993</v>
      </c>
      <c r="P7897" s="31">
        <v>83.962599999999995</v>
      </c>
      <c r="Q7897" s="31">
        <v>2218.1480999999999</v>
      </c>
      <c r="R7897" s="31">
        <v>100.18</v>
      </c>
      <c r="S7897" s="31">
        <v>101.6696</v>
      </c>
    </row>
    <row r="7898" spans="1:19" x14ac:dyDescent="0.35">
      <c r="A7898" s="2">
        <v>43924</v>
      </c>
      <c r="B7898" s="31">
        <v>210.953</v>
      </c>
      <c r="C7898" s="31">
        <v>385.46600000000001</v>
      </c>
      <c r="D7898" s="31">
        <v>189.42779999999999</v>
      </c>
      <c r="E7898" s="31">
        <v>414.49979999999999</v>
      </c>
      <c r="F7898" s="31">
        <v>125.6704</v>
      </c>
      <c r="G7898" s="31">
        <v>293.24119999999999</v>
      </c>
      <c r="H7898" s="31">
        <v>7.7299069999999999</v>
      </c>
      <c r="I7898" s="31">
        <v>2810.355</v>
      </c>
      <c r="J7898" s="31">
        <v>5381.7039999999997</v>
      </c>
      <c r="K7898" s="31">
        <v>3368.3310000000001</v>
      </c>
      <c r="L7898" s="31">
        <v>225.68</v>
      </c>
      <c r="M7898" s="31">
        <v>158.77000000000001</v>
      </c>
      <c r="N7898" s="31">
        <v>233.9873</v>
      </c>
      <c r="O7898" s="31">
        <v>70.663499999999999</v>
      </c>
      <c r="P7898" s="31">
        <v>83.456599999999995</v>
      </c>
      <c r="Q7898" s="31">
        <v>2200.1723000000002</v>
      </c>
      <c r="R7898" s="31">
        <v>100.57599999999999</v>
      </c>
      <c r="S7898" s="31">
        <v>101.2855</v>
      </c>
    </row>
    <row r="7899" spans="1:19" x14ac:dyDescent="0.35">
      <c r="A7899" s="2">
        <v>43927</v>
      </c>
      <c r="B7899" s="31">
        <v>204.3974</v>
      </c>
      <c r="C7899" s="31">
        <v>391.03899999999999</v>
      </c>
      <c r="D7899" s="31">
        <v>188.3373</v>
      </c>
      <c r="E7899" s="31">
        <v>418.29489999999998</v>
      </c>
      <c r="F7899" s="31">
        <v>129.3511</v>
      </c>
      <c r="G7899" s="31">
        <v>293.6703</v>
      </c>
      <c r="H7899" s="31">
        <v>8.078163</v>
      </c>
      <c r="I7899" s="31">
        <v>2803.9490000000001</v>
      </c>
      <c r="J7899" s="31">
        <v>5356.6210000000001</v>
      </c>
      <c r="K7899" s="31">
        <v>3358.9470000000001</v>
      </c>
      <c r="L7899" s="31">
        <v>240.38</v>
      </c>
      <c r="M7899" s="31">
        <v>170.19</v>
      </c>
      <c r="N7899" s="31">
        <v>249.75700000000001</v>
      </c>
      <c r="O7899" s="31">
        <v>70.256100000000004</v>
      </c>
      <c r="P7899" s="31">
        <v>83.339200000000005</v>
      </c>
      <c r="Q7899" s="31">
        <v>2258.6871000000001</v>
      </c>
      <c r="R7899" s="31">
        <v>100.685</v>
      </c>
      <c r="S7899" s="31">
        <v>102.89660000000001</v>
      </c>
    </row>
    <row r="7900" spans="1:19" x14ac:dyDescent="0.35">
      <c r="A7900" s="2">
        <v>43928</v>
      </c>
      <c r="B7900" s="31">
        <v>197.09970000000001</v>
      </c>
      <c r="C7900" s="31">
        <v>361.27699999999999</v>
      </c>
      <c r="D7900" s="31">
        <v>190.05090000000001</v>
      </c>
      <c r="E7900" s="31">
        <v>431.37400000000002</v>
      </c>
      <c r="F7900" s="31">
        <v>128.57220000000001</v>
      </c>
      <c r="G7900" s="31">
        <v>293.4128</v>
      </c>
      <c r="H7900" s="31">
        <v>8.2283910000000002</v>
      </c>
      <c r="I7900" s="31">
        <v>2802.6120000000001</v>
      </c>
      <c r="J7900" s="31">
        <v>5330.9269999999997</v>
      </c>
      <c r="K7900" s="31">
        <v>3344.19</v>
      </c>
      <c r="L7900" s="31">
        <v>240.16</v>
      </c>
      <c r="M7900" s="31">
        <v>169.66</v>
      </c>
      <c r="N7900" s="31">
        <v>249.20500000000001</v>
      </c>
      <c r="O7900" s="31">
        <v>70.3523</v>
      </c>
      <c r="P7900" s="31">
        <v>84.097399999999993</v>
      </c>
      <c r="Q7900" s="31">
        <v>2323.1745999999998</v>
      </c>
      <c r="R7900" s="31">
        <v>99.9</v>
      </c>
      <c r="S7900" s="31">
        <v>105.94799999999999</v>
      </c>
    </row>
    <row r="7901" spans="1:19" x14ac:dyDescent="0.35">
      <c r="A7901" s="2">
        <v>43929</v>
      </c>
      <c r="B7901" s="31">
        <v>202.58789999999999</v>
      </c>
      <c r="C7901" s="31">
        <v>377.61700000000002</v>
      </c>
      <c r="D7901" s="31">
        <v>185.69579999999999</v>
      </c>
      <c r="E7901" s="31">
        <v>428</v>
      </c>
      <c r="F7901" s="31">
        <v>128.61799999999999</v>
      </c>
      <c r="G7901" s="31">
        <v>293.39569999999998</v>
      </c>
      <c r="H7901" s="31">
        <v>8.1299130000000002</v>
      </c>
      <c r="I7901" s="31">
        <v>2800.768</v>
      </c>
      <c r="J7901" s="31">
        <v>5330.9290000000001</v>
      </c>
      <c r="K7901" s="31">
        <v>3334.1210000000001</v>
      </c>
      <c r="L7901" s="31">
        <v>248.61</v>
      </c>
      <c r="M7901" s="31">
        <v>178.26</v>
      </c>
      <c r="N7901" s="31">
        <v>254.7337</v>
      </c>
      <c r="O7901" s="31">
        <v>70.510400000000004</v>
      </c>
      <c r="P7901" s="31">
        <v>83.938999999999993</v>
      </c>
      <c r="Q7901" s="31">
        <v>2311.8238999999999</v>
      </c>
      <c r="R7901" s="31">
        <v>100.119</v>
      </c>
      <c r="S7901" s="31">
        <v>102.59780000000001</v>
      </c>
    </row>
    <row r="7902" spans="1:19" x14ac:dyDescent="0.35">
      <c r="A7902" s="2">
        <v>43930</v>
      </c>
      <c r="B7902" s="31">
        <v>195.4332</v>
      </c>
      <c r="C7902" s="31">
        <v>376.40600000000001</v>
      </c>
      <c r="D7902" s="31">
        <v>188.72489999999999</v>
      </c>
      <c r="E7902" s="31">
        <v>429.49579999999997</v>
      </c>
      <c r="F7902" s="31">
        <v>133.84889999999999</v>
      </c>
      <c r="G7902" s="31">
        <v>296.50970000000001</v>
      </c>
      <c r="H7902" s="31">
        <v>7.8945210000000001</v>
      </c>
      <c r="I7902" s="31">
        <v>2800.8139999999999</v>
      </c>
      <c r="J7902" s="31">
        <v>5340.2950000000001</v>
      </c>
      <c r="K7902" s="31">
        <v>3335.7719999999999</v>
      </c>
      <c r="L7902" s="31">
        <v>252.68</v>
      </c>
      <c r="M7902" s="31">
        <v>187.51</v>
      </c>
      <c r="N7902" s="31">
        <v>255.90790000000001</v>
      </c>
      <c r="O7902" s="31">
        <v>70.654799999999994</v>
      </c>
      <c r="P7902" s="31">
        <v>84.515100000000004</v>
      </c>
      <c r="Q7902" s="31">
        <v>2348.7078000000001</v>
      </c>
      <c r="R7902" s="31">
        <v>99.516999999999996</v>
      </c>
      <c r="S7902" s="31">
        <v>104.1876</v>
      </c>
    </row>
    <row r="7903" spans="1:19" x14ac:dyDescent="0.35">
      <c r="A7903" s="2">
        <v>43931</v>
      </c>
      <c r="B7903" s="31">
        <v>195.4332</v>
      </c>
      <c r="C7903" s="31">
        <v>376.40600000000001</v>
      </c>
      <c r="D7903" s="31">
        <v>188.72489999999999</v>
      </c>
      <c r="E7903" s="31">
        <v>429.49579999999997</v>
      </c>
      <c r="F7903" s="31">
        <v>133.84889999999999</v>
      </c>
      <c r="G7903" s="31">
        <v>296.50970000000001</v>
      </c>
      <c r="H7903" s="31">
        <v>7.8945210000000001</v>
      </c>
      <c r="I7903" s="31">
        <v>2804.04</v>
      </c>
      <c r="J7903" s="31">
        <v>5340.2950000000001</v>
      </c>
      <c r="K7903" s="31">
        <v>3335.7719999999999</v>
      </c>
      <c r="L7903" s="31">
        <v>252.68</v>
      </c>
      <c r="M7903" s="31">
        <v>187.51</v>
      </c>
      <c r="N7903" s="31">
        <v>255.90790000000001</v>
      </c>
      <c r="O7903" s="31">
        <v>70.654799999999994</v>
      </c>
      <c r="P7903" s="31">
        <v>84.515100000000004</v>
      </c>
      <c r="Q7903" s="31">
        <v>2350.3991000000001</v>
      </c>
      <c r="R7903" s="31">
        <v>99.481999999999999</v>
      </c>
      <c r="S7903" s="31">
        <v>104.1876</v>
      </c>
    </row>
    <row r="7904" spans="1:19" x14ac:dyDescent="0.35">
      <c r="A7904" s="2">
        <v>43934</v>
      </c>
      <c r="B7904" s="31">
        <v>198.63329999999999</v>
      </c>
      <c r="C7904" s="31">
        <v>388.63600000000002</v>
      </c>
      <c r="D7904" s="31">
        <v>186.75489999999999</v>
      </c>
      <c r="E7904" s="31">
        <v>429.49579999999997</v>
      </c>
      <c r="F7904" s="31">
        <v>134.50559999999999</v>
      </c>
      <c r="G7904" s="31">
        <v>293.45240000000001</v>
      </c>
      <c r="H7904" s="31">
        <v>7.7433740000000002</v>
      </c>
      <c r="I7904" s="31">
        <v>2804.9160000000002</v>
      </c>
      <c r="J7904" s="31">
        <v>5342.1130000000003</v>
      </c>
      <c r="K7904" s="31">
        <v>3335.7719999999999</v>
      </c>
      <c r="L7904" s="31">
        <v>250.81</v>
      </c>
      <c r="M7904" s="31">
        <v>182.69</v>
      </c>
      <c r="N7904" s="31">
        <v>259.01049999999998</v>
      </c>
      <c r="O7904" s="31">
        <v>70.654799999999994</v>
      </c>
      <c r="P7904" s="31">
        <v>84.515100000000004</v>
      </c>
      <c r="Q7904" s="31">
        <v>2337.1541000000002</v>
      </c>
      <c r="R7904" s="31">
        <v>99.347999999999999</v>
      </c>
      <c r="S7904" s="31">
        <v>104.1876</v>
      </c>
    </row>
    <row r="7905" spans="1:19" x14ac:dyDescent="0.35">
      <c r="A7905" s="2">
        <v>43935</v>
      </c>
      <c r="B7905" s="31">
        <v>189.94059999999999</v>
      </c>
      <c r="C7905" s="31">
        <v>397.65899999999999</v>
      </c>
      <c r="D7905" s="31">
        <v>176.7962</v>
      </c>
      <c r="E7905" s="31">
        <v>441.71589999999998</v>
      </c>
      <c r="F7905" s="31">
        <v>135.07830000000001</v>
      </c>
      <c r="G7905" s="31">
        <v>291.11680000000001</v>
      </c>
      <c r="H7905" s="31">
        <v>7.7952649999999997</v>
      </c>
      <c r="I7905" s="31">
        <v>2802.7959999999998</v>
      </c>
      <c r="J7905" s="31">
        <v>5346.0410000000002</v>
      </c>
      <c r="K7905" s="31">
        <v>3335.7719999999999</v>
      </c>
      <c r="L7905" s="31">
        <v>258.43</v>
      </c>
      <c r="M7905" s="31">
        <v>186.52</v>
      </c>
      <c r="N7905" s="31">
        <v>270.37119999999999</v>
      </c>
      <c r="O7905" s="31">
        <v>71.487300000000005</v>
      </c>
      <c r="P7905" s="31">
        <v>84.745900000000006</v>
      </c>
      <c r="Q7905" s="31">
        <v>2371.9913999999999</v>
      </c>
      <c r="R7905" s="31">
        <v>98.887</v>
      </c>
      <c r="S7905" s="31">
        <v>104.8811</v>
      </c>
    </row>
    <row r="7906" spans="1:19" x14ac:dyDescent="0.35">
      <c r="A7906" s="2">
        <v>43936</v>
      </c>
      <c r="B7906" s="31">
        <v>177.88900000000001</v>
      </c>
      <c r="C7906" s="31">
        <v>391.53800000000001</v>
      </c>
      <c r="D7906" s="31">
        <v>165.9871</v>
      </c>
      <c r="E7906" s="31">
        <v>437.28379999999999</v>
      </c>
      <c r="F7906" s="31">
        <v>132.88669999999999</v>
      </c>
      <c r="G7906" s="31">
        <v>289.84070000000003</v>
      </c>
      <c r="H7906" s="31">
        <v>7.5942509999999999</v>
      </c>
      <c r="I7906" s="31">
        <v>2800.4450000000002</v>
      </c>
      <c r="J7906" s="31">
        <v>5376.1090000000004</v>
      </c>
      <c r="K7906" s="31">
        <v>3369.7440000000001</v>
      </c>
      <c r="L7906" s="31">
        <v>252.24</v>
      </c>
      <c r="M7906" s="31">
        <v>178.36</v>
      </c>
      <c r="N7906" s="31">
        <v>267.3075</v>
      </c>
      <c r="O7906" s="31">
        <v>71.348200000000006</v>
      </c>
      <c r="P7906" s="31">
        <v>84.249300000000005</v>
      </c>
      <c r="Q7906" s="31">
        <v>2350.7620999999999</v>
      </c>
      <c r="R7906" s="31">
        <v>99.460999999999999</v>
      </c>
      <c r="S7906" s="31">
        <v>103.46210000000001</v>
      </c>
    </row>
    <row r="7907" spans="1:19" x14ac:dyDescent="0.35">
      <c r="A7907" s="2">
        <v>43937</v>
      </c>
      <c r="B7907" s="31">
        <v>178.51140000000001</v>
      </c>
      <c r="C7907" s="31">
        <v>386.08100000000002</v>
      </c>
      <c r="D7907" s="31">
        <v>169.83690000000001</v>
      </c>
      <c r="E7907" s="31">
        <v>439.87459999999999</v>
      </c>
      <c r="F7907" s="31">
        <v>132.23759999999999</v>
      </c>
      <c r="G7907" s="31">
        <v>287.79899999999998</v>
      </c>
      <c r="H7907" s="31">
        <v>7.6930550000000002</v>
      </c>
      <c r="I7907" s="31">
        <v>2804.2710000000002</v>
      </c>
      <c r="J7907" s="31">
        <v>5386.2380000000003</v>
      </c>
      <c r="K7907" s="31">
        <v>3371.8560000000002</v>
      </c>
      <c r="L7907" s="31">
        <v>253.38</v>
      </c>
      <c r="M7907" s="31">
        <v>177</v>
      </c>
      <c r="N7907" s="31">
        <v>271.66980000000001</v>
      </c>
      <c r="O7907" s="31">
        <v>71.247299999999996</v>
      </c>
      <c r="P7907" s="31">
        <v>83.815100000000001</v>
      </c>
      <c r="Q7907" s="31">
        <v>2342.1331</v>
      </c>
      <c r="R7907" s="31">
        <v>100.02500000000001</v>
      </c>
      <c r="S7907" s="31">
        <v>102.9819</v>
      </c>
    </row>
    <row r="7908" spans="1:19" x14ac:dyDescent="0.35">
      <c r="A7908" s="2">
        <v>43938</v>
      </c>
      <c r="B7908" s="31">
        <v>178.68109999999999</v>
      </c>
      <c r="C7908" s="31">
        <v>390.00799999999998</v>
      </c>
      <c r="D7908" s="31">
        <v>172.05799999999999</v>
      </c>
      <c r="E7908" s="31">
        <v>445.97680000000003</v>
      </c>
      <c r="F7908" s="31">
        <v>129.7253</v>
      </c>
      <c r="G7908" s="31">
        <v>286.608</v>
      </c>
      <c r="H7908" s="31">
        <v>8.0678269999999994</v>
      </c>
      <c r="I7908" s="31">
        <v>2802.4270000000001</v>
      </c>
      <c r="J7908" s="31">
        <v>5377.4759999999997</v>
      </c>
      <c r="K7908" s="31">
        <v>3377.43</v>
      </c>
      <c r="L7908" s="31">
        <v>260.88</v>
      </c>
      <c r="M7908" s="31">
        <v>184.6</v>
      </c>
      <c r="N7908" s="31">
        <v>273.9948</v>
      </c>
      <c r="O7908" s="31">
        <v>71.269900000000007</v>
      </c>
      <c r="P7908" s="31">
        <v>84.117199999999997</v>
      </c>
      <c r="Q7908" s="31">
        <v>2385.7797</v>
      </c>
      <c r="R7908" s="31">
        <v>99.781999999999996</v>
      </c>
      <c r="S7908" s="31">
        <v>104.6464</v>
      </c>
    </row>
    <row r="7909" spans="1:19" x14ac:dyDescent="0.35">
      <c r="A7909" s="2">
        <v>43941</v>
      </c>
      <c r="B7909" s="31">
        <v>165.2715</v>
      </c>
      <c r="C7909" s="31">
        <v>370.06400000000002</v>
      </c>
      <c r="D7909" s="31">
        <v>165.3948</v>
      </c>
      <c r="E7909" s="31">
        <v>443.3646</v>
      </c>
      <c r="F7909" s="31">
        <v>130.6722</v>
      </c>
      <c r="G7909" s="31">
        <v>284.56630000000001</v>
      </c>
      <c r="H7909" s="31">
        <v>8.0337569999999996</v>
      </c>
      <c r="I7909" s="31">
        <v>2800.7220000000002</v>
      </c>
      <c r="J7909" s="31">
        <v>5380.4949999999999</v>
      </c>
      <c r="K7909" s="31">
        <v>3377.6309999999999</v>
      </c>
      <c r="L7909" s="31">
        <v>255.11</v>
      </c>
      <c r="M7909" s="31">
        <v>181.91</v>
      </c>
      <c r="N7909" s="31">
        <v>270.35559999999998</v>
      </c>
      <c r="O7909" s="31">
        <v>71.194999999999993</v>
      </c>
      <c r="P7909" s="31">
        <v>84.0565</v>
      </c>
      <c r="Q7909" s="31">
        <v>2380.5237000000002</v>
      </c>
      <c r="R7909" s="31">
        <v>99.954999999999998</v>
      </c>
      <c r="S7909" s="31">
        <v>104.58240000000001</v>
      </c>
    </row>
    <row r="7910" spans="1:19" x14ac:dyDescent="0.35">
      <c r="A7910" s="2">
        <v>43942</v>
      </c>
      <c r="B7910" s="31">
        <v>130.81399999999999</v>
      </c>
      <c r="C7910" s="31">
        <v>290.49099999999999</v>
      </c>
      <c r="D7910" s="31">
        <v>140.5189</v>
      </c>
      <c r="E7910" s="31">
        <v>429.93970000000002</v>
      </c>
      <c r="F7910" s="31">
        <v>128.8853</v>
      </c>
      <c r="G7910" s="31">
        <v>286.0976</v>
      </c>
      <c r="H7910" s="31">
        <v>7.8974760000000002</v>
      </c>
      <c r="I7910" s="31">
        <v>2801.3209999999999</v>
      </c>
      <c r="J7910" s="31">
        <v>5395.6090000000004</v>
      </c>
      <c r="K7910" s="31">
        <v>3381.2370000000001</v>
      </c>
      <c r="L7910" s="31">
        <v>248.34</v>
      </c>
      <c r="M7910" s="31">
        <v>178.69</v>
      </c>
      <c r="N7910" s="31">
        <v>262.26080000000002</v>
      </c>
      <c r="O7910" s="31">
        <v>71.185100000000006</v>
      </c>
      <c r="P7910" s="31">
        <v>83.899699999999996</v>
      </c>
      <c r="Q7910" s="31">
        <v>2324.9034999999999</v>
      </c>
      <c r="R7910" s="31">
        <v>100.258</v>
      </c>
      <c r="S7910" s="31">
        <v>102.2137</v>
      </c>
    </row>
    <row r="7911" spans="1:19" x14ac:dyDescent="0.35">
      <c r="A7911" s="2">
        <v>43943</v>
      </c>
      <c r="B7911" s="31">
        <v>136.1326</v>
      </c>
      <c r="C7911" s="31">
        <v>350.68099999999998</v>
      </c>
      <c r="D7911" s="31">
        <v>138.2978</v>
      </c>
      <c r="E7911" s="31">
        <v>438.9753</v>
      </c>
      <c r="F7911" s="31">
        <v>132.74160000000001</v>
      </c>
      <c r="G7911" s="31">
        <v>286.69310000000002</v>
      </c>
      <c r="H7911" s="31">
        <v>8.0916759999999996</v>
      </c>
      <c r="I7911" s="31">
        <v>2805.3310000000001</v>
      </c>
      <c r="J7911" s="31">
        <v>5380.1940000000004</v>
      </c>
      <c r="K7911" s="31">
        <v>3371.9110000000001</v>
      </c>
      <c r="L7911" s="31">
        <v>253.47</v>
      </c>
      <c r="M7911" s="31">
        <v>180.17</v>
      </c>
      <c r="N7911" s="31">
        <v>268.67599999999999</v>
      </c>
      <c r="O7911" s="31">
        <v>71.079800000000006</v>
      </c>
      <c r="P7911" s="31">
        <v>83.636499999999998</v>
      </c>
      <c r="Q7911" s="31">
        <v>2352.8371999999999</v>
      </c>
      <c r="R7911" s="31">
        <v>100.38800000000001</v>
      </c>
      <c r="S7911" s="31">
        <v>103.23909999999999</v>
      </c>
    </row>
    <row r="7912" spans="1:19" x14ac:dyDescent="0.35">
      <c r="A7912" s="2">
        <v>43944</v>
      </c>
      <c r="B7912" s="31">
        <v>140.26300000000001</v>
      </c>
      <c r="C7912" s="31">
        <v>347.92599999999999</v>
      </c>
      <c r="D7912" s="31">
        <v>147.47819999999999</v>
      </c>
      <c r="E7912" s="31">
        <v>441.28769999999997</v>
      </c>
      <c r="F7912" s="31">
        <v>133.28380000000001</v>
      </c>
      <c r="G7912" s="31">
        <v>288.13929999999999</v>
      </c>
      <c r="H7912" s="31">
        <v>8.0507919999999995</v>
      </c>
      <c r="I7912" s="31">
        <v>2804.87</v>
      </c>
      <c r="J7912" s="31">
        <v>5377.4719999999998</v>
      </c>
      <c r="K7912" s="31">
        <v>3365.4029999999998</v>
      </c>
      <c r="L7912" s="31">
        <v>252.77</v>
      </c>
      <c r="M7912" s="31">
        <v>181.66</v>
      </c>
      <c r="N7912" s="31">
        <v>267.45519999999999</v>
      </c>
      <c r="O7912" s="31">
        <v>71.198999999999998</v>
      </c>
      <c r="P7912" s="31">
        <v>83.635199999999998</v>
      </c>
      <c r="Q7912" s="31">
        <v>2361.3564000000001</v>
      </c>
      <c r="R7912" s="31">
        <v>100.43300000000001</v>
      </c>
      <c r="S7912" s="31">
        <v>103.7052</v>
      </c>
    </row>
    <row r="7913" spans="1:19" x14ac:dyDescent="0.35">
      <c r="A7913" s="2">
        <v>43945</v>
      </c>
      <c r="B7913" s="31">
        <v>140.37620000000001</v>
      </c>
      <c r="C7913" s="31">
        <v>357.108</v>
      </c>
      <c r="D7913" s="31">
        <v>135.0403</v>
      </c>
      <c r="E7913" s="31">
        <v>439.63900000000001</v>
      </c>
      <c r="F7913" s="31">
        <v>132.53540000000001</v>
      </c>
      <c r="G7913" s="31">
        <v>285.67219999999998</v>
      </c>
      <c r="H7913" s="31">
        <v>7.9145110000000001</v>
      </c>
      <c r="I7913" s="31">
        <v>2812.1979999999999</v>
      </c>
      <c r="J7913" s="31">
        <v>5377.1679999999997</v>
      </c>
      <c r="K7913" s="31">
        <v>3373.9090000000001</v>
      </c>
      <c r="L7913" s="31">
        <v>257.2</v>
      </c>
      <c r="M7913" s="31">
        <v>184.65</v>
      </c>
      <c r="N7913" s="31">
        <v>272.75069999999999</v>
      </c>
      <c r="O7913" s="31">
        <v>71.317400000000006</v>
      </c>
      <c r="P7913" s="31">
        <v>83.513800000000003</v>
      </c>
      <c r="Q7913" s="31">
        <v>2328.5405999999998</v>
      </c>
      <c r="R7913" s="31">
        <v>100.38</v>
      </c>
      <c r="S7913" s="31">
        <v>103.17870000000001</v>
      </c>
    </row>
    <row r="7914" spans="1:19" x14ac:dyDescent="0.35">
      <c r="A7914" s="2">
        <v>43948</v>
      </c>
      <c r="B7914" s="31">
        <v>130.53120000000001</v>
      </c>
      <c r="C7914" s="31">
        <v>349.35500000000002</v>
      </c>
      <c r="D7914" s="31">
        <v>127.34059999999999</v>
      </c>
      <c r="E7914" s="31">
        <v>444.41370000000001</v>
      </c>
      <c r="F7914" s="31">
        <v>131.6343</v>
      </c>
      <c r="G7914" s="31">
        <v>284.65129999999999</v>
      </c>
      <c r="H7914" s="31">
        <v>7.9383600000000003</v>
      </c>
      <c r="I7914" s="31">
        <v>2812.1979999999999</v>
      </c>
      <c r="J7914" s="31">
        <v>5367.5020000000004</v>
      </c>
      <c r="K7914" s="31">
        <v>3376.7469999999998</v>
      </c>
      <c r="L7914" s="31">
        <v>260.79000000000002</v>
      </c>
      <c r="M7914" s="31">
        <v>192.63</v>
      </c>
      <c r="N7914" s="31">
        <v>274.46910000000003</v>
      </c>
      <c r="O7914" s="31">
        <v>71.474999999999994</v>
      </c>
      <c r="P7914" s="31">
        <v>83.728399999999993</v>
      </c>
      <c r="Q7914" s="31">
        <v>2370.7204000000002</v>
      </c>
      <c r="R7914" s="31">
        <v>100.041</v>
      </c>
      <c r="S7914" s="31">
        <v>105.5955</v>
      </c>
    </row>
    <row r="7915" spans="1:19" x14ac:dyDescent="0.35">
      <c r="A7915" s="2">
        <v>43949</v>
      </c>
      <c r="B7915" s="31">
        <v>128.66399999999999</v>
      </c>
      <c r="C7915" s="31">
        <v>359.09699999999998</v>
      </c>
      <c r="D7915" s="31">
        <v>128.82130000000001</v>
      </c>
      <c r="E7915" s="31">
        <v>446.5548</v>
      </c>
      <c r="F7915" s="31">
        <v>131.5121</v>
      </c>
      <c r="G7915" s="31">
        <v>283.12</v>
      </c>
      <c r="H7915" s="31">
        <v>7.9792439999999996</v>
      </c>
      <c r="I7915" s="31">
        <v>2814.6410000000001</v>
      </c>
      <c r="J7915" s="31">
        <v>5374.4480000000003</v>
      </c>
      <c r="K7915" s="31">
        <v>3374.59</v>
      </c>
      <c r="L7915" s="31">
        <v>260.63</v>
      </c>
      <c r="M7915" s="31">
        <v>196.29</v>
      </c>
      <c r="N7915" s="31">
        <v>271.21879999999999</v>
      </c>
      <c r="O7915" s="31">
        <v>71.638400000000004</v>
      </c>
      <c r="P7915" s="31">
        <v>83.661100000000005</v>
      </c>
      <c r="Q7915" s="31">
        <v>2390.2851999999998</v>
      </c>
      <c r="R7915" s="31">
        <v>99.864999999999995</v>
      </c>
      <c r="S7915" s="31">
        <v>107.0536</v>
      </c>
    </row>
    <row r="7916" spans="1:19" x14ac:dyDescent="0.35">
      <c r="A7916" s="2">
        <v>43950</v>
      </c>
      <c r="B7916" s="31">
        <v>137.09450000000001</v>
      </c>
      <c r="C7916" s="31">
        <v>384.85599999999999</v>
      </c>
      <c r="D7916" s="31">
        <v>137.26130000000001</v>
      </c>
      <c r="E7916" s="31">
        <v>449.78789999999998</v>
      </c>
      <c r="F7916" s="31">
        <v>130.84010000000001</v>
      </c>
      <c r="G7916" s="31">
        <v>284.99160000000001</v>
      </c>
      <c r="H7916" s="31">
        <v>8.09849</v>
      </c>
      <c r="I7916" s="31">
        <v>2814.6410000000001</v>
      </c>
      <c r="J7916" s="31">
        <v>5378.0789999999997</v>
      </c>
      <c r="K7916" s="31">
        <v>3382.4140000000002</v>
      </c>
      <c r="L7916" s="31">
        <v>267.33</v>
      </c>
      <c r="M7916" s="31">
        <v>204.91</v>
      </c>
      <c r="N7916" s="31">
        <v>281.07100000000003</v>
      </c>
      <c r="O7916" s="31">
        <v>71.876900000000006</v>
      </c>
      <c r="P7916" s="31">
        <v>83.818899999999999</v>
      </c>
      <c r="Q7916" s="31">
        <v>2435.4054000000001</v>
      </c>
      <c r="R7916" s="31">
        <v>99.564999999999998</v>
      </c>
      <c r="S7916" s="31">
        <v>107.0215</v>
      </c>
    </row>
    <row r="7917" spans="1:19" x14ac:dyDescent="0.35">
      <c r="A7917" s="2">
        <v>43951</v>
      </c>
      <c r="B7917" s="31">
        <v>149.82509999999999</v>
      </c>
      <c r="C7917" s="31">
        <v>399.75099999999998</v>
      </c>
      <c r="D7917" s="31">
        <v>150.88380000000001</v>
      </c>
      <c r="E7917" s="31">
        <v>443.55720000000002</v>
      </c>
      <c r="F7917" s="31">
        <v>129.37389999999999</v>
      </c>
      <c r="G7917" s="31">
        <v>291.0317</v>
      </c>
      <c r="H7917" s="31">
        <v>8.2245500000000007</v>
      </c>
      <c r="I7917" s="31">
        <v>2814.779</v>
      </c>
      <c r="J7917" s="31">
        <v>5380.799</v>
      </c>
      <c r="K7917" s="31">
        <v>3395.6120000000001</v>
      </c>
      <c r="L7917" s="31">
        <v>263.83</v>
      </c>
      <c r="M7917" s="31">
        <v>197.03</v>
      </c>
      <c r="N7917" s="31">
        <v>279.57799999999997</v>
      </c>
      <c r="O7917" s="31">
        <v>71.642099999999999</v>
      </c>
      <c r="P7917" s="31">
        <v>84.583799999999997</v>
      </c>
      <c r="Q7917" s="31">
        <v>2449.4906000000001</v>
      </c>
      <c r="R7917" s="31">
        <v>99.016000000000005</v>
      </c>
      <c r="S7917" s="31">
        <v>107.0215</v>
      </c>
    </row>
    <row r="7918" spans="1:19" x14ac:dyDescent="0.35">
      <c r="A7918" s="2">
        <v>43952</v>
      </c>
      <c r="B7918" s="31">
        <v>149.59880000000001</v>
      </c>
      <c r="C7918" s="31">
        <v>390.875</v>
      </c>
      <c r="D7918" s="31">
        <v>141.99959999999999</v>
      </c>
      <c r="E7918" s="31">
        <v>436.72699999999998</v>
      </c>
      <c r="F7918" s="31">
        <v>129.88550000000001</v>
      </c>
      <c r="G7918" s="31">
        <v>289.07499999999999</v>
      </c>
      <c r="H7918" s="31">
        <v>8.1836660000000006</v>
      </c>
      <c r="I7918" s="31">
        <v>2810.5390000000002</v>
      </c>
      <c r="J7918" s="31">
        <v>5376.5690000000004</v>
      </c>
      <c r="K7918" s="31">
        <v>3395.6120000000001</v>
      </c>
      <c r="L7918" s="31">
        <v>256.49</v>
      </c>
      <c r="M7918" s="31">
        <v>189.67</v>
      </c>
      <c r="N7918" s="31">
        <v>271.16430000000003</v>
      </c>
      <c r="O7918" s="31">
        <v>71.665599999999998</v>
      </c>
      <c r="P7918" s="31">
        <v>85.012900000000002</v>
      </c>
      <c r="Q7918" s="31">
        <v>2427.8647999999998</v>
      </c>
      <c r="R7918" s="31">
        <v>99.078999999999994</v>
      </c>
      <c r="S7918" s="31">
        <v>107.0215</v>
      </c>
    </row>
    <row r="7919" spans="1:19" x14ac:dyDescent="0.35">
      <c r="A7919" s="2">
        <v>43955</v>
      </c>
      <c r="B7919" s="31">
        <v>153.8989</v>
      </c>
      <c r="C7919" s="31">
        <v>419.03199999999998</v>
      </c>
      <c r="D7919" s="31">
        <v>137.11330000000001</v>
      </c>
      <c r="E7919" s="31">
        <v>437.77620000000002</v>
      </c>
      <c r="F7919" s="31">
        <v>130.83240000000001</v>
      </c>
      <c r="G7919" s="31">
        <v>284.65129999999999</v>
      </c>
      <c r="H7919" s="31">
        <v>8.1325610000000008</v>
      </c>
      <c r="I7919" s="31">
        <v>2810.5390000000002</v>
      </c>
      <c r="J7919" s="31">
        <v>5374.7529999999997</v>
      </c>
      <c r="K7919" s="31">
        <v>3405.5990000000002</v>
      </c>
      <c r="L7919" s="31">
        <v>256.81</v>
      </c>
      <c r="M7919" s="31">
        <v>189.37</v>
      </c>
      <c r="N7919" s="31">
        <v>273.57490000000001</v>
      </c>
      <c r="O7919" s="31">
        <v>71.651300000000006</v>
      </c>
      <c r="P7919" s="31">
        <v>84.300700000000006</v>
      </c>
      <c r="Q7919" s="31">
        <v>2351.6295</v>
      </c>
      <c r="R7919" s="31">
        <v>99.483999999999995</v>
      </c>
      <c r="S7919" s="31">
        <v>101.8537</v>
      </c>
    </row>
    <row r="7920" spans="1:19" x14ac:dyDescent="0.35">
      <c r="A7920" s="2">
        <v>43956</v>
      </c>
      <c r="B7920" s="31">
        <v>175.22970000000001</v>
      </c>
      <c r="C7920" s="31">
        <v>459.73599999999999</v>
      </c>
      <c r="D7920" s="31">
        <v>153.84530000000001</v>
      </c>
      <c r="E7920" s="31">
        <v>440.60250000000002</v>
      </c>
      <c r="F7920" s="31">
        <v>130.62620000000001</v>
      </c>
      <c r="G7920" s="31">
        <v>285.67219999999998</v>
      </c>
      <c r="H7920" s="31">
        <v>8.1018980000000003</v>
      </c>
      <c r="I7920" s="31">
        <v>2810.5390000000002</v>
      </c>
      <c r="J7920" s="31">
        <v>5369.6139999999996</v>
      </c>
      <c r="K7920" s="31">
        <v>3402.4580000000001</v>
      </c>
      <c r="L7920" s="31">
        <v>259.81</v>
      </c>
      <c r="M7920" s="31">
        <v>191.21</v>
      </c>
      <c r="N7920" s="31">
        <v>277.5795</v>
      </c>
      <c r="O7920" s="31">
        <v>71.866399999999999</v>
      </c>
      <c r="P7920" s="31">
        <v>83.712400000000002</v>
      </c>
      <c r="Q7920" s="31">
        <v>2372.2020000000002</v>
      </c>
      <c r="R7920" s="31">
        <v>99.709000000000003</v>
      </c>
      <c r="S7920" s="31">
        <v>103.53700000000001</v>
      </c>
    </row>
    <row r="7921" spans="1:19" x14ac:dyDescent="0.35">
      <c r="A7921" s="2">
        <v>43957</v>
      </c>
      <c r="B7921" s="31">
        <v>168.15710000000001</v>
      </c>
      <c r="C7921" s="31">
        <v>447.29</v>
      </c>
      <c r="D7921" s="31">
        <v>145.70140000000001</v>
      </c>
      <c r="E7921" s="31">
        <v>443.92129999999997</v>
      </c>
      <c r="F7921" s="31">
        <v>128.93860000000001</v>
      </c>
      <c r="G7921" s="31">
        <v>283.29020000000003</v>
      </c>
      <c r="H7921" s="31">
        <v>8.0507930000000005</v>
      </c>
      <c r="I7921" s="31">
        <v>2810.5390000000002</v>
      </c>
      <c r="J7921" s="31">
        <v>5356.3149999999996</v>
      </c>
      <c r="K7921" s="31">
        <v>3397.6790000000001</v>
      </c>
      <c r="L7921" s="31">
        <v>257.56</v>
      </c>
      <c r="M7921" s="31">
        <v>189.28</v>
      </c>
      <c r="N7921" s="31">
        <v>278.4427</v>
      </c>
      <c r="O7921" s="31">
        <v>72.242999999999995</v>
      </c>
      <c r="P7921" s="31">
        <v>83.378799999999998</v>
      </c>
      <c r="Q7921" s="31">
        <v>2380.0626000000002</v>
      </c>
      <c r="R7921" s="31">
        <v>100.09099999999999</v>
      </c>
      <c r="S7921" s="31">
        <v>104.7807</v>
      </c>
    </row>
    <row r="7922" spans="1:19" x14ac:dyDescent="0.35">
      <c r="A7922" s="2">
        <v>43958</v>
      </c>
      <c r="B7922" s="31">
        <v>166.68600000000001</v>
      </c>
      <c r="C7922" s="31">
        <v>475.09</v>
      </c>
      <c r="D7922" s="31">
        <v>151.6242</v>
      </c>
      <c r="E7922" s="31">
        <v>450.32330000000002</v>
      </c>
      <c r="F7922" s="31">
        <v>131.7869</v>
      </c>
      <c r="G7922" s="31">
        <v>287.28859999999997</v>
      </c>
      <c r="H7922" s="31">
        <v>8.1121189999999999</v>
      </c>
      <c r="I7922" s="31">
        <v>2804.64</v>
      </c>
      <c r="J7922" s="31">
        <v>5376.8609999999999</v>
      </c>
      <c r="K7922" s="31">
        <v>3392.2890000000002</v>
      </c>
      <c r="L7922" s="31">
        <v>261.79000000000002</v>
      </c>
      <c r="M7922" s="31">
        <v>193.76</v>
      </c>
      <c r="N7922" s="31">
        <v>283.28710000000001</v>
      </c>
      <c r="O7922" s="31">
        <v>71.889899999999997</v>
      </c>
      <c r="P7922" s="31">
        <v>83.218900000000005</v>
      </c>
      <c r="Q7922" s="31">
        <v>2375.4888999999998</v>
      </c>
      <c r="R7922" s="31">
        <v>99.888999999999996</v>
      </c>
      <c r="S7922" s="31">
        <v>104.1267</v>
      </c>
    </row>
    <row r="7923" spans="1:19" x14ac:dyDescent="0.35">
      <c r="A7923" s="2">
        <v>43959</v>
      </c>
      <c r="B7923" s="31">
        <v>175.36660000000001</v>
      </c>
      <c r="C7923" s="31">
        <v>486.42599999999999</v>
      </c>
      <c r="D7923" s="31">
        <v>154.05420000000001</v>
      </c>
      <c r="E7923" s="31">
        <v>450.32330000000002</v>
      </c>
      <c r="F7923" s="31">
        <v>130.92189999999999</v>
      </c>
      <c r="G7923" s="31">
        <v>289.41539999999998</v>
      </c>
      <c r="H7923" s="31">
        <v>8.1768520000000002</v>
      </c>
      <c r="I7923" s="31">
        <v>2806.114</v>
      </c>
      <c r="J7923" s="31">
        <v>5376.87</v>
      </c>
      <c r="K7923" s="31">
        <v>3401.002</v>
      </c>
      <c r="L7923" s="31">
        <v>266.2</v>
      </c>
      <c r="M7923" s="31">
        <v>200.39</v>
      </c>
      <c r="N7923" s="31">
        <v>286.72410000000002</v>
      </c>
      <c r="O7923" s="31">
        <v>71.889899999999997</v>
      </c>
      <c r="P7923" s="31">
        <v>83.218900000000005</v>
      </c>
      <c r="Q7923" s="31">
        <v>2415.1059</v>
      </c>
      <c r="R7923" s="31">
        <v>99.733999999999995</v>
      </c>
      <c r="S7923" s="31">
        <v>105.3597</v>
      </c>
    </row>
    <row r="7924" spans="1:19" x14ac:dyDescent="0.35">
      <c r="A7924" s="2">
        <v>43962</v>
      </c>
      <c r="B7924" s="31">
        <v>167.68520000000001</v>
      </c>
      <c r="C7924" s="31">
        <v>473</v>
      </c>
      <c r="D7924" s="31">
        <v>152.63499999999999</v>
      </c>
      <c r="E7924" s="31">
        <v>448.72649999999999</v>
      </c>
      <c r="F7924" s="31">
        <v>129.72919999999999</v>
      </c>
      <c r="G7924" s="31">
        <v>290.94670000000002</v>
      </c>
      <c r="H7924" s="31">
        <v>8.3914939999999998</v>
      </c>
      <c r="I7924" s="31">
        <v>2802.98</v>
      </c>
      <c r="J7924" s="31">
        <v>5369.0150000000003</v>
      </c>
      <c r="K7924" s="31">
        <v>3394.3490000000002</v>
      </c>
      <c r="L7924" s="31">
        <v>265.68</v>
      </c>
      <c r="M7924" s="31">
        <v>198.3</v>
      </c>
      <c r="N7924" s="31">
        <v>288.61369999999999</v>
      </c>
      <c r="O7924" s="31">
        <v>71.247699999999995</v>
      </c>
      <c r="P7924" s="31">
        <v>83.582300000000004</v>
      </c>
      <c r="Q7924" s="31">
        <v>2426.3557999999998</v>
      </c>
      <c r="R7924" s="31">
        <v>100.236</v>
      </c>
      <c r="S7924" s="31">
        <v>106.4854</v>
      </c>
    </row>
    <row r="7925" spans="1:19" x14ac:dyDescent="0.35">
      <c r="A7925" s="2">
        <v>43963</v>
      </c>
      <c r="B7925" s="31">
        <v>168.99379999999999</v>
      </c>
      <c r="C7925" s="31">
        <v>471.053</v>
      </c>
      <c r="D7925" s="31">
        <v>148.4787</v>
      </c>
      <c r="E7925" s="31">
        <v>448.80779999999999</v>
      </c>
      <c r="F7925" s="31">
        <v>130.2706</v>
      </c>
      <c r="G7925" s="31">
        <v>289.92579999999998</v>
      </c>
      <c r="H7925" s="31">
        <v>8.1836660000000006</v>
      </c>
      <c r="I7925" s="31">
        <v>2803.5329999999999</v>
      </c>
      <c r="J7925" s="31">
        <v>5368.7039999999997</v>
      </c>
      <c r="K7925" s="31">
        <v>3384.8670000000002</v>
      </c>
      <c r="L7925" s="31">
        <v>259.29000000000002</v>
      </c>
      <c r="M7925" s="31">
        <v>190.97</v>
      </c>
      <c r="N7925" s="31">
        <v>282.36959999999999</v>
      </c>
      <c r="O7925" s="31">
        <v>71.431799999999996</v>
      </c>
      <c r="P7925" s="31">
        <v>83.962599999999995</v>
      </c>
      <c r="Q7925" s="31">
        <v>2408.8836000000001</v>
      </c>
      <c r="R7925" s="31">
        <v>99.933000000000007</v>
      </c>
      <c r="S7925" s="31">
        <v>105.1452</v>
      </c>
    </row>
    <row r="7926" spans="1:19" x14ac:dyDescent="0.35">
      <c r="A7926" s="2">
        <v>43964</v>
      </c>
      <c r="B7926" s="31">
        <v>164.3724</v>
      </c>
      <c r="C7926" s="31">
        <v>442.38799999999998</v>
      </c>
      <c r="D7926" s="31">
        <v>146.1268</v>
      </c>
      <c r="E7926" s="31">
        <v>445.89550000000003</v>
      </c>
      <c r="F7926" s="31">
        <v>130.99969999999999</v>
      </c>
      <c r="G7926" s="31">
        <v>285.67219999999998</v>
      </c>
      <c r="H7926" s="31">
        <v>8.3676449999999996</v>
      </c>
      <c r="I7926" s="31">
        <v>2804.4090000000001</v>
      </c>
      <c r="J7926" s="31">
        <v>5383.2139999999999</v>
      </c>
      <c r="K7926" s="31">
        <v>3397.5790000000002</v>
      </c>
      <c r="L7926" s="31">
        <v>255.7</v>
      </c>
      <c r="M7926" s="31">
        <v>185.45</v>
      </c>
      <c r="N7926" s="31">
        <v>279.69459999999998</v>
      </c>
      <c r="O7926" s="31">
        <v>71.512100000000004</v>
      </c>
      <c r="P7926" s="31">
        <v>83.686999999999998</v>
      </c>
      <c r="Q7926" s="31">
        <v>2408.6392999999998</v>
      </c>
      <c r="R7926" s="31">
        <v>100.242</v>
      </c>
      <c r="S7926" s="31">
        <v>104.845</v>
      </c>
    </row>
    <row r="7927" spans="1:19" x14ac:dyDescent="0.35">
      <c r="A7927" s="2">
        <v>43965</v>
      </c>
      <c r="B7927" s="31">
        <v>173.58949999999999</v>
      </c>
      <c r="C7927" s="31">
        <v>470.03100000000001</v>
      </c>
      <c r="D7927" s="31">
        <v>151.16569999999999</v>
      </c>
      <c r="E7927" s="31">
        <v>443.9717</v>
      </c>
      <c r="F7927" s="31">
        <v>132.91130000000001</v>
      </c>
      <c r="G7927" s="31">
        <v>284.82150000000001</v>
      </c>
      <c r="H7927" s="31">
        <v>8.2211429999999996</v>
      </c>
      <c r="I7927" s="31">
        <v>2804.04</v>
      </c>
      <c r="J7927" s="31">
        <v>5391.6760000000004</v>
      </c>
      <c r="K7927" s="31">
        <v>3399.3330000000001</v>
      </c>
      <c r="L7927" s="31">
        <v>258.79000000000002</v>
      </c>
      <c r="M7927" s="31">
        <v>186.01</v>
      </c>
      <c r="N7927" s="31">
        <v>282.40839999999997</v>
      </c>
      <c r="O7927" s="31">
        <v>71.555999999999997</v>
      </c>
      <c r="P7927" s="31">
        <v>83.485399999999998</v>
      </c>
      <c r="Q7927" s="31">
        <v>2386.9564</v>
      </c>
      <c r="R7927" s="31">
        <v>100.46599999999999</v>
      </c>
      <c r="S7927" s="31">
        <v>103.2582</v>
      </c>
    </row>
    <row r="7928" spans="1:19" x14ac:dyDescent="0.35">
      <c r="A7928" s="2">
        <v>43966</v>
      </c>
      <c r="B7928" s="31">
        <v>179.9537</v>
      </c>
      <c r="C7928" s="31">
        <v>493.56</v>
      </c>
      <c r="D7928" s="31">
        <v>158.0241</v>
      </c>
      <c r="E7928" s="31">
        <v>442.21890000000002</v>
      </c>
      <c r="F7928" s="31">
        <v>134.1174</v>
      </c>
      <c r="G7928" s="31">
        <v>285.33190000000002</v>
      </c>
      <c r="H7928" s="31">
        <v>8.1734449999999992</v>
      </c>
      <c r="I7928" s="31">
        <v>2805.377</v>
      </c>
      <c r="J7928" s="31">
        <v>5392.8890000000001</v>
      </c>
      <c r="K7928" s="31">
        <v>3403.634</v>
      </c>
      <c r="L7928" s="31">
        <v>258.74</v>
      </c>
      <c r="M7928" s="31">
        <v>187.94</v>
      </c>
      <c r="N7928" s="31">
        <v>282.93720000000002</v>
      </c>
      <c r="O7928" s="31">
        <v>71.381399999999999</v>
      </c>
      <c r="P7928" s="31">
        <v>83.522300000000001</v>
      </c>
      <c r="Q7928" s="31">
        <v>2388.1763999999998</v>
      </c>
      <c r="R7928" s="31">
        <v>100.402</v>
      </c>
      <c r="S7928" s="31">
        <v>103.4405</v>
      </c>
    </row>
    <row r="7929" spans="1:19" x14ac:dyDescent="0.35">
      <c r="A7929" s="2">
        <v>43969</v>
      </c>
      <c r="B7929" s="31">
        <v>192.29810000000001</v>
      </c>
      <c r="C7929" s="31">
        <v>523.05899999999997</v>
      </c>
      <c r="D7929" s="31">
        <v>175.6601</v>
      </c>
      <c r="E7929" s="31">
        <v>453.93270000000001</v>
      </c>
      <c r="F7929" s="31">
        <v>132.5016</v>
      </c>
      <c r="G7929" s="31">
        <v>287.54379999999998</v>
      </c>
      <c r="H7929" s="31">
        <v>8.1904800000000009</v>
      </c>
      <c r="I7929" s="31">
        <v>2805.9760000000001</v>
      </c>
      <c r="J7929" s="31">
        <v>5370.5280000000002</v>
      </c>
      <c r="K7929" s="31">
        <v>3398.9479999999999</v>
      </c>
      <c r="L7929" s="31">
        <v>267.97000000000003</v>
      </c>
      <c r="M7929" s="31">
        <v>201.02</v>
      </c>
      <c r="N7929" s="31">
        <v>290.06</v>
      </c>
      <c r="O7929" s="31">
        <v>71.306799999999996</v>
      </c>
      <c r="P7929" s="31">
        <v>83.821899999999999</v>
      </c>
      <c r="Q7929" s="31">
        <v>2418.5092</v>
      </c>
      <c r="R7929" s="31">
        <v>99.665000000000006</v>
      </c>
      <c r="S7929" s="31">
        <v>104.3518</v>
      </c>
    </row>
    <row r="7930" spans="1:19" x14ac:dyDescent="0.35">
      <c r="A7930" s="2">
        <v>43970</v>
      </c>
      <c r="B7930" s="31">
        <v>191.69460000000001</v>
      </c>
      <c r="C7930" s="31">
        <v>529.28</v>
      </c>
      <c r="D7930" s="31">
        <v>169.36150000000001</v>
      </c>
      <c r="E7930" s="31">
        <v>457.18180000000001</v>
      </c>
      <c r="F7930" s="31">
        <v>133.35120000000001</v>
      </c>
      <c r="G7930" s="31">
        <v>286.69310000000002</v>
      </c>
      <c r="H7930" s="31">
        <v>8.2960980000000006</v>
      </c>
      <c r="I7930" s="31">
        <v>2803.81</v>
      </c>
      <c r="J7930" s="31">
        <v>5368.4040000000005</v>
      </c>
      <c r="K7930" s="31">
        <v>3378.7080000000001</v>
      </c>
      <c r="L7930" s="31">
        <v>265.31</v>
      </c>
      <c r="M7930" s="31">
        <v>197.15</v>
      </c>
      <c r="N7930" s="31">
        <v>289.29020000000003</v>
      </c>
      <c r="O7930" s="31">
        <v>70.963499999999996</v>
      </c>
      <c r="P7930" s="31">
        <v>84.515000000000001</v>
      </c>
      <c r="Q7930" s="31">
        <v>2452.1588999999999</v>
      </c>
      <c r="R7930" s="31">
        <v>99.370999999999995</v>
      </c>
      <c r="S7930" s="31">
        <v>105.7456</v>
      </c>
    </row>
    <row r="7931" spans="1:19" x14ac:dyDescent="0.35">
      <c r="A7931" s="2">
        <v>43971</v>
      </c>
      <c r="B7931" s="31">
        <v>197.6199</v>
      </c>
      <c r="C7931" s="31">
        <v>529.83199999999999</v>
      </c>
      <c r="D7931" s="31">
        <v>174.2604</v>
      </c>
      <c r="E7931" s="31">
        <v>464.89839999999998</v>
      </c>
      <c r="F7931" s="31">
        <v>133.93530000000001</v>
      </c>
      <c r="G7931" s="31">
        <v>288.13929999999999</v>
      </c>
      <c r="H7931" s="31">
        <v>8.1802589999999995</v>
      </c>
      <c r="I7931" s="31">
        <v>2804.1790000000001</v>
      </c>
      <c r="J7931" s="31">
        <v>5376.2610000000004</v>
      </c>
      <c r="K7931" s="31">
        <v>3376.4520000000002</v>
      </c>
      <c r="L7931" s="31">
        <v>269.83</v>
      </c>
      <c r="M7931" s="31">
        <v>202.7</v>
      </c>
      <c r="N7931" s="31">
        <v>295.03660000000002</v>
      </c>
      <c r="O7931" s="31">
        <v>71.291700000000006</v>
      </c>
      <c r="P7931" s="31">
        <v>84.860600000000005</v>
      </c>
      <c r="Q7931" s="31">
        <v>2468.8696</v>
      </c>
      <c r="R7931" s="31">
        <v>99.123999999999995</v>
      </c>
      <c r="S7931" s="31">
        <v>106.16379999999999</v>
      </c>
    </row>
    <row r="7932" spans="1:19" x14ac:dyDescent="0.35">
      <c r="A7932" s="2">
        <v>43972</v>
      </c>
      <c r="B7932" s="31">
        <v>199.75960000000001</v>
      </c>
      <c r="C7932" s="31">
        <v>532.69200000000001</v>
      </c>
      <c r="D7932" s="31">
        <v>172.4408</v>
      </c>
      <c r="E7932" s="31">
        <v>460.36680000000001</v>
      </c>
      <c r="F7932" s="31">
        <v>131.75819999999999</v>
      </c>
      <c r="G7932" s="31">
        <v>284.14089999999999</v>
      </c>
      <c r="H7932" s="31">
        <v>7.9724310000000003</v>
      </c>
      <c r="I7932" s="31">
        <v>2805.607</v>
      </c>
      <c r="J7932" s="31">
        <v>5379.8909999999996</v>
      </c>
      <c r="K7932" s="31">
        <v>3381.8270000000002</v>
      </c>
      <c r="L7932" s="31">
        <v>266.97000000000003</v>
      </c>
      <c r="M7932" s="31">
        <v>202.44</v>
      </c>
      <c r="N7932" s="31">
        <v>291.0009</v>
      </c>
      <c r="O7932" s="31">
        <v>71.034099999999995</v>
      </c>
      <c r="P7932" s="31">
        <v>84.461100000000002</v>
      </c>
      <c r="Q7932" s="31">
        <v>2464.9198999999999</v>
      </c>
      <c r="R7932" s="31">
        <v>99.37</v>
      </c>
      <c r="S7932" s="31">
        <v>104.96299999999999</v>
      </c>
    </row>
    <row r="7933" spans="1:19" x14ac:dyDescent="0.35">
      <c r="A7933" s="2">
        <v>43973</v>
      </c>
      <c r="B7933" s="31">
        <v>195.6448</v>
      </c>
      <c r="C7933" s="31">
        <v>527.67499999999995</v>
      </c>
      <c r="D7933" s="31">
        <v>167.5419</v>
      </c>
      <c r="E7933" s="31">
        <v>451.5643</v>
      </c>
      <c r="F7933" s="31">
        <v>133.01740000000001</v>
      </c>
      <c r="G7933" s="31">
        <v>283.54539999999997</v>
      </c>
      <c r="H7933" s="31">
        <v>8.1564099999999993</v>
      </c>
      <c r="I7933" s="31">
        <v>2806.3449999999998</v>
      </c>
      <c r="J7933" s="31">
        <v>5382.61</v>
      </c>
      <c r="K7933" s="31">
        <v>3386.4290000000001</v>
      </c>
      <c r="L7933" s="31">
        <v>268.42</v>
      </c>
      <c r="M7933" s="31">
        <v>204.21</v>
      </c>
      <c r="N7933" s="31">
        <v>292.57170000000002</v>
      </c>
      <c r="O7933" s="31">
        <v>71.262100000000004</v>
      </c>
      <c r="P7933" s="31">
        <v>84.067400000000006</v>
      </c>
      <c r="Q7933" s="31">
        <v>2399.7392</v>
      </c>
      <c r="R7933" s="31">
        <v>99.863</v>
      </c>
      <c r="S7933" s="31">
        <v>100.6216</v>
      </c>
    </row>
    <row r="7934" spans="1:19" x14ac:dyDescent="0.35">
      <c r="A7934" s="2">
        <v>43976</v>
      </c>
      <c r="B7934" s="31">
        <v>195.6448</v>
      </c>
      <c r="C7934" s="31">
        <v>527.67499999999995</v>
      </c>
      <c r="D7934" s="31">
        <v>167.5419</v>
      </c>
      <c r="E7934" s="31">
        <v>451.5643</v>
      </c>
      <c r="F7934" s="31">
        <v>133.01740000000001</v>
      </c>
      <c r="G7934" s="31">
        <v>283.54539999999997</v>
      </c>
      <c r="H7934" s="31">
        <v>8.1564099999999993</v>
      </c>
      <c r="I7934" s="31">
        <v>2805.2849999999999</v>
      </c>
      <c r="J7934" s="31">
        <v>5382.61</v>
      </c>
      <c r="K7934" s="31">
        <v>3385.4479999999999</v>
      </c>
      <c r="L7934" s="31">
        <v>268.42</v>
      </c>
      <c r="M7934" s="31">
        <v>204.21</v>
      </c>
      <c r="N7934" s="31">
        <v>292.57170000000002</v>
      </c>
      <c r="O7934" s="31">
        <v>71.262100000000004</v>
      </c>
      <c r="P7934" s="31">
        <v>84.067400000000006</v>
      </c>
      <c r="Q7934" s="31">
        <v>2416.8764000000001</v>
      </c>
      <c r="R7934" s="31">
        <v>99.863</v>
      </c>
      <c r="S7934" s="31">
        <v>101.4811</v>
      </c>
    </row>
    <row r="7935" spans="1:19" x14ac:dyDescent="0.35">
      <c r="A7935" s="2">
        <v>43977</v>
      </c>
      <c r="B7935" s="31">
        <v>201.5701</v>
      </c>
      <c r="C7935" s="31">
        <v>534.197</v>
      </c>
      <c r="D7935" s="31">
        <v>172.16079999999999</v>
      </c>
      <c r="E7935" s="31">
        <v>457.52379999999999</v>
      </c>
      <c r="F7935" s="31">
        <v>131.09819999999999</v>
      </c>
      <c r="G7935" s="31">
        <v>288.2244</v>
      </c>
      <c r="H7935" s="31">
        <v>8.1564099999999993</v>
      </c>
      <c r="I7935" s="31">
        <v>2805.3310000000001</v>
      </c>
      <c r="J7935" s="31">
        <v>5374.0680000000002</v>
      </c>
      <c r="K7935" s="31">
        <v>3369.0210000000002</v>
      </c>
      <c r="L7935" s="31">
        <v>272.2</v>
      </c>
      <c r="M7935" s="31">
        <v>210.24</v>
      </c>
      <c r="N7935" s="31">
        <v>292.57940000000002</v>
      </c>
      <c r="O7935" s="31">
        <v>71.181200000000004</v>
      </c>
      <c r="P7935" s="31">
        <v>84.790099999999995</v>
      </c>
      <c r="Q7935" s="31">
        <v>2457.5729000000001</v>
      </c>
      <c r="R7935" s="31">
        <v>98.908000000000001</v>
      </c>
      <c r="S7935" s="31">
        <v>103.0278</v>
      </c>
    </row>
    <row r="7936" spans="1:19" x14ac:dyDescent="0.35">
      <c r="A7936" s="2">
        <v>43978</v>
      </c>
      <c r="B7936" s="31">
        <v>194.49270000000001</v>
      </c>
      <c r="C7936" s="31">
        <v>510.56700000000001</v>
      </c>
      <c r="D7936" s="31">
        <v>166.56209999999999</v>
      </c>
      <c r="E7936" s="31">
        <v>448.71699999999998</v>
      </c>
      <c r="F7936" s="31">
        <v>130.99199999999999</v>
      </c>
      <c r="G7936" s="31">
        <v>288.73480000000001</v>
      </c>
      <c r="H7936" s="31">
        <v>8.0507919999999995</v>
      </c>
      <c r="I7936" s="31">
        <v>2803.625</v>
      </c>
      <c r="J7936" s="31">
        <v>5378.4530000000004</v>
      </c>
      <c r="K7936" s="31">
        <v>3362.9659999999999</v>
      </c>
      <c r="L7936" s="31">
        <v>275.92</v>
      </c>
      <c r="M7936" s="31">
        <v>216.59</v>
      </c>
      <c r="N7936" s="31">
        <v>293.38810000000001</v>
      </c>
      <c r="O7936" s="31">
        <v>71.022099999999995</v>
      </c>
      <c r="P7936" s="31">
        <v>84.699799999999996</v>
      </c>
      <c r="Q7936" s="31">
        <v>2459.6448999999998</v>
      </c>
      <c r="R7936" s="31">
        <v>99.061999999999998</v>
      </c>
      <c r="S7936" s="31">
        <v>102.6361</v>
      </c>
    </row>
    <row r="7937" spans="1:19" x14ac:dyDescent="0.35">
      <c r="A7937" s="2">
        <v>43979</v>
      </c>
      <c r="B7937" s="31">
        <v>197.6748</v>
      </c>
      <c r="C7937" s="31">
        <v>514.73099999999999</v>
      </c>
      <c r="D7937" s="31">
        <v>163.62280000000001</v>
      </c>
      <c r="E7937" s="31">
        <v>455.02280000000002</v>
      </c>
      <c r="F7937" s="31">
        <v>131.10579999999999</v>
      </c>
      <c r="G7937" s="31">
        <v>288.2244</v>
      </c>
      <c r="H7937" s="31">
        <v>8.2756550000000004</v>
      </c>
      <c r="I7937" s="31">
        <v>2804.64</v>
      </c>
      <c r="J7937" s="31">
        <v>5374.2169999999996</v>
      </c>
      <c r="K7937" s="31">
        <v>3366.2849999999999</v>
      </c>
      <c r="L7937" s="31">
        <v>276.14999999999998</v>
      </c>
      <c r="M7937" s="31">
        <v>212.18</v>
      </c>
      <c r="N7937" s="31">
        <v>294.25130000000001</v>
      </c>
      <c r="O7937" s="31">
        <v>71.158500000000004</v>
      </c>
      <c r="P7937" s="31">
        <v>85.334500000000006</v>
      </c>
      <c r="Q7937" s="31">
        <v>2454.5237000000002</v>
      </c>
      <c r="R7937" s="31">
        <v>98.382999999999996</v>
      </c>
      <c r="S7937" s="31">
        <v>102.4734</v>
      </c>
    </row>
    <row r="7938" spans="1:19" x14ac:dyDescent="0.35">
      <c r="A7938" s="2">
        <v>43980</v>
      </c>
      <c r="B7938" s="31">
        <v>207.6052</v>
      </c>
      <c r="C7938" s="31">
        <v>541.07000000000005</v>
      </c>
      <c r="D7938" s="31">
        <v>165.02250000000001</v>
      </c>
      <c r="E7938" s="31">
        <v>458.82769999999999</v>
      </c>
      <c r="F7938" s="31">
        <v>132.8809</v>
      </c>
      <c r="G7938" s="31">
        <v>286.0976</v>
      </c>
      <c r="H7938" s="31">
        <v>8.3608309999999992</v>
      </c>
      <c r="I7938" s="31">
        <v>2802.75</v>
      </c>
      <c r="J7938" s="31">
        <v>5387.8419999999996</v>
      </c>
      <c r="K7938" s="31">
        <v>3369.998</v>
      </c>
      <c r="L7938" s="31">
        <v>276.51</v>
      </c>
      <c r="M7938" s="31">
        <v>210.01</v>
      </c>
      <c r="N7938" s="31">
        <v>297.36169999999998</v>
      </c>
      <c r="O7938" s="31">
        <v>71.084999999999994</v>
      </c>
      <c r="P7938" s="31">
        <v>85.858000000000004</v>
      </c>
      <c r="Q7938" s="31">
        <v>2468.2262999999998</v>
      </c>
      <c r="R7938" s="31">
        <v>98.343999999999994</v>
      </c>
      <c r="S7938" s="31">
        <v>103.0158</v>
      </c>
    </row>
    <row r="7939" spans="1:19" x14ac:dyDescent="0.35">
      <c r="A7939" s="2">
        <v>43983</v>
      </c>
      <c r="B7939" s="31">
        <v>210.23869999999999</v>
      </c>
      <c r="C7939" s="31">
        <v>535.15</v>
      </c>
      <c r="D7939" s="31">
        <v>169.64150000000001</v>
      </c>
      <c r="E7939" s="31">
        <v>467.86959999999999</v>
      </c>
      <c r="F7939" s="31">
        <v>132.7747</v>
      </c>
      <c r="G7939" s="31">
        <v>286.01249999999999</v>
      </c>
      <c r="H7939" s="31">
        <v>8.4937050000000003</v>
      </c>
      <c r="I7939" s="31">
        <v>2802.105</v>
      </c>
      <c r="J7939" s="31">
        <v>5386.3289999999997</v>
      </c>
      <c r="K7939" s="31">
        <v>3362.473</v>
      </c>
      <c r="L7939" s="31">
        <v>277.61</v>
      </c>
      <c r="M7939" s="31">
        <v>211.78</v>
      </c>
      <c r="N7939" s="31">
        <v>298.4425</v>
      </c>
      <c r="O7939" s="31">
        <v>71.203000000000003</v>
      </c>
      <c r="P7939" s="31">
        <v>85.965199999999996</v>
      </c>
      <c r="Q7939" s="31">
        <v>2525.1253000000002</v>
      </c>
      <c r="R7939" s="31">
        <v>97.83</v>
      </c>
      <c r="S7939" s="31">
        <v>104.96850000000001</v>
      </c>
    </row>
    <row r="7940" spans="1:19" x14ac:dyDescent="0.35">
      <c r="A7940" s="2">
        <v>43984</v>
      </c>
      <c r="B7940" s="31">
        <v>217.0967</v>
      </c>
      <c r="C7940" s="31">
        <v>561.03700000000003</v>
      </c>
      <c r="D7940" s="31">
        <v>180.69900000000001</v>
      </c>
      <c r="E7940" s="31">
        <v>471.69580000000002</v>
      </c>
      <c r="F7940" s="31">
        <v>131.53819999999999</v>
      </c>
      <c r="G7940" s="31">
        <v>289.41539999999998</v>
      </c>
      <c r="H7940" s="31">
        <v>8.1836660000000006</v>
      </c>
      <c r="I7940" s="31">
        <v>2802.2429999999999</v>
      </c>
      <c r="J7940" s="31">
        <v>5383</v>
      </c>
      <c r="K7940" s="31">
        <v>3361.49</v>
      </c>
      <c r="L7940" s="31">
        <v>279.7</v>
      </c>
      <c r="M7940" s="31">
        <v>213.69</v>
      </c>
      <c r="N7940" s="31">
        <v>300.08330000000001</v>
      </c>
      <c r="O7940" s="31">
        <v>70.526799999999994</v>
      </c>
      <c r="P7940" s="31">
        <v>86.315700000000007</v>
      </c>
      <c r="Q7940" s="31">
        <v>2568.1106</v>
      </c>
      <c r="R7940" s="31">
        <v>97.673000000000002</v>
      </c>
      <c r="S7940" s="31">
        <v>106.7042</v>
      </c>
    </row>
    <row r="7941" spans="1:19" x14ac:dyDescent="0.35">
      <c r="A7941" s="2">
        <v>43985</v>
      </c>
      <c r="B7941" s="31">
        <v>218.30369999999999</v>
      </c>
      <c r="C7941" s="31">
        <v>561.53899999999999</v>
      </c>
      <c r="D7941" s="31">
        <v>177.3398</v>
      </c>
      <c r="E7941" s="31">
        <v>471.26830000000001</v>
      </c>
      <c r="F7941" s="31">
        <v>129.32310000000001</v>
      </c>
      <c r="G7941" s="31">
        <v>291.79739999999998</v>
      </c>
      <c r="H7941" s="31">
        <v>8.1598170000000003</v>
      </c>
      <c r="I7941" s="31">
        <v>2800.4920000000002</v>
      </c>
      <c r="J7941" s="31">
        <v>5362.7129999999997</v>
      </c>
      <c r="K7941" s="31">
        <v>3353.7579999999998</v>
      </c>
      <c r="L7941" s="31">
        <v>283.39999999999998</v>
      </c>
      <c r="M7941" s="31">
        <v>218.45</v>
      </c>
      <c r="N7941" s="31">
        <v>301.23410000000001</v>
      </c>
      <c r="O7941" s="31">
        <v>70.370699999999999</v>
      </c>
      <c r="P7941" s="31">
        <v>86.597300000000004</v>
      </c>
      <c r="Q7941" s="31">
        <v>2622.8083999999999</v>
      </c>
      <c r="R7941" s="31">
        <v>97.275999999999996</v>
      </c>
      <c r="S7941" s="31">
        <v>107.45269999999999</v>
      </c>
    </row>
    <row r="7942" spans="1:19" x14ac:dyDescent="0.35">
      <c r="A7942" s="2">
        <v>43986</v>
      </c>
      <c r="B7942" s="31">
        <v>219.40100000000001</v>
      </c>
      <c r="C7942" s="31">
        <v>576.43899999999996</v>
      </c>
      <c r="D7942" s="31">
        <v>174.96029999999999</v>
      </c>
      <c r="E7942" s="31">
        <v>472.0806</v>
      </c>
      <c r="F7942" s="31">
        <v>131.03749999999999</v>
      </c>
      <c r="G7942" s="31">
        <v>295.28539999999998</v>
      </c>
      <c r="H7942" s="31">
        <v>8.1632239999999996</v>
      </c>
      <c r="I7942" s="31">
        <v>2795.0529999999999</v>
      </c>
      <c r="J7942" s="31">
        <v>5345.451</v>
      </c>
      <c r="K7942" s="31">
        <v>3342.5709999999999</v>
      </c>
      <c r="L7942" s="31">
        <v>282.74</v>
      </c>
      <c r="M7942" s="31">
        <v>219</v>
      </c>
      <c r="N7942" s="31">
        <v>299.41449999999998</v>
      </c>
      <c r="O7942" s="31">
        <v>70.252700000000004</v>
      </c>
      <c r="P7942" s="31">
        <v>87.551100000000005</v>
      </c>
      <c r="Q7942" s="31">
        <v>2625.6588000000002</v>
      </c>
      <c r="R7942" s="31">
        <v>96.677000000000007</v>
      </c>
      <c r="S7942" s="31">
        <v>107.66970000000001</v>
      </c>
    </row>
    <row r="7943" spans="1:19" x14ac:dyDescent="0.35">
      <c r="A7943" s="2">
        <v>43987</v>
      </c>
      <c r="B7943" s="31">
        <v>232.0746</v>
      </c>
      <c r="C7943" s="31">
        <v>608.84799999999996</v>
      </c>
      <c r="D7943" s="31">
        <v>190.91669999999999</v>
      </c>
      <c r="E7943" s="31">
        <v>485.55149999999998</v>
      </c>
      <c r="F7943" s="31">
        <v>127.6694</v>
      </c>
      <c r="G7943" s="31">
        <v>295.28539999999998</v>
      </c>
      <c r="H7943" s="31">
        <v>8.1700379999999999</v>
      </c>
      <c r="I7943" s="31">
        <v>2792.288</v>
      </c>
      <c r="J7943" s="31">
        <v>5313.9530000000004</v>
      </c>
      <c r="K7943" s="31">
        <v>3329.3739999999998</v>
      </c>
      <c r="L7943" s="31">
        <v>289.67</v>
      </c>
      <c r="M7943" s="31">
        <v>226.58</v>
      </c>
      <c r="N7943" s="31">
        <v>305.08319999999998</v>
      </c>
      <c r="O7943" s="31">
        <v>69.775599999999997</v>
      </c>
      <c r="P7943" s="31">
        <v>87.313500000000005</v>
      </c>
      <c r="Q7943" s="31">
        <v>2662.5673000000002</v>
      </c>
      <c r="R7943" s="31">
        <v>96.936999999999998</v>
      </c>
      <c r="S7943" s="31">
        <v>108.75449999999999</v>
      </c>
    </row>
    <row r="7944" spans="1:19" x14ac:dyDescent="0.35">
      <c r="A7944" s="2">
        <v>43990</v>
      </c>
      <c r="B7944" s="31">
        <v>223.9374</v>
      </c>
      <c r="C7944" s="31">
        <v>599.42600000000004</v>
      </c>
      <c r="D7944" s="31">
        <v>190.02510000000001</v>
      </c>
      <c r="E7944" s="31">
        <v>486.29599999999999</v>
      </c>
      <c r="F7944" s="31">
        <v>129.3459</v>
      </c>
      <c r="G7944" s="31">
        <v>294.3691</v>
      </c>
      <c r="H7944" s="31">
        <v>8.2034660000000006</v>
      </c>
      <c r="I7944" s="31">
        <v>2792.8409999999999</v>
      </c>
      <c r="J7944" s="31">
        <v>5320.0079999999998</v>
      </c>
      <c r="K7944" s="31">
        <v>3328.7</v>
      </c>
      <c r="L7944" s="31">
        <v>293.38</v>
      </c>
      <c r="M7944" s="31">
        <v>231.75</v>
      </c>
      <c r="N7944" s="31">
        <v>307.45490000000001</v>
      </c>
      <c r="O7944" s="31">
        <v>70.521500000000003</v>
      </c>
      <c r="P7944" s="31">
        <v>87.216200000000001</v>
      </c>
      <c r="Q7944" s="31">
        <v>2675.4009000000001</v>
      </c>
      <c r="R7944" s="31">
        <v>96.617999999999995</v>
      </c>
      <c r="S7944" s="31">
        <v>108.11450000000001</v>
      </c>
    </row>
    <row r="7945" spans="1:19" x14ac:dyDescent="0.35">
      <c r="A7945" s="2">
        <v>43991</v>
      </c>
      <c r="B7945" s="31">
        <v>226.3039</v>
      </c>
      <c r="C7945" s="31">
        <v>607.37</v>
      </c>
      <c r="D7945" s="31">
        <v>189.69220000000001</v>
      </c>
      <c r="E7945" s="31">
        <v>492.62349999999998</v>
      </c>
      <c r="F7945" s="31">
        <v>130.62029999999999</v>
      </c>
      <c r="G7945" s="31">
        <v>293.86160000000001</v>
      </c>
      <c r="H7945" s="31">
        <v>8.4122319999999995</v>
      </c>
      <c r="I7945" s="31">
        <v>2798.0030000000002</v>
      </c>
      <c r="J7945" s="31">
        <v>5339.3909999999996</v>
      </c>
      <c r="K7945" s="31">
        <v>3340.7040000000002</v>
      </c>
      <c r="L7945" s="31">
        <v>291.38</v>
      </c>
      <c r="M7945" s="31">
        <v>227.4</v>
      </c>
      <c r="N7945" s="31">
        <v>309.51549999999997</v>
      </c>
      <c r="O7945" s="31">
        <v>71.088399999999993</v>
      </c>
      <c r="P7945" s="31">
        <v>87.626900000000006</v>
      </c>
      <c r="Q7945" s="31">
        <v>2681.1532000000002</v>
      </c>
      <c r="R7945" s="31">
        <v>96.323999999999998</v>
      </c>
      <c r="S7945" s="31">
        <v>108.6135</v>
      </c>
    </row>
    <row r="7946" spans="1:19" x14ac:dyDescent="0.35">
      <c r="A7946" s="2">
        <v>43992</v>
      </c>
      <c r="B7946" s="31">
        <v>228.91820000000001</v>
      </c>
      <c r="C7946" s="31">
        <v>607.53</v>
      </c>
      <c r="D7946" s="31">
        <v>192.9794</v>
      </c>
      <c r="E7946" s="31">
        <v>503.95920000000001</v>
      </c>
      <c r="F7946" s="31">
        <v>130.52930000000001</v>
      </c>
      <c r="G7946" s="31">
        <v>294.26639999999998</v>
      </c>
      <c r="H7946" s="31">
        <v>8.3413559999999993</v>
      </c>
      <c r="I7946" s="31">
        <v>2798.279</v>
      </c>
      <c r="J7946" s="31">
        <v>5359.3729999999996</v>
      </c>
      <c r="K7946" s="31">
        <v>3337.6309999999999</v>
      </c>
      <c r="L7946" s="31">
        <v>289.60000000000002</v>
      </c>
      <c r="M7946" s="31">
        <v>221.08</v>
      </c>
      <c r="N7946" s="31">
        <v>313.7534</v>
      </c>
      <c r="O7946" s="31">
        <v>71.399299999999997</v>
      </c>
      <c r="P7946" s="31">
        <v>87.605099999999993</v>
      </c>
      <c r="Q7946" s="31">
        <v>2689.0902999999998</v>
      </c>
      <c r="R7946" s="31">
        <v>95.959000000000003</v>
      </c>
      <c r="S7946" s="31">
        <v>109.4922</v>
      </c>
    </row>
    <row r="7947" spans="1:19" x14ac:dyDescent="0.35">
      <c r="A7947" s="2">
        <v>43993</v>
      </c>
      <c r="B7947" s="31">
        <v>212.06809999999999</v>
      </c>
      <c r="C7947" s="31">
        <v>562.97900000000004</v>
      </c>
      <c r="D7947" s="31">
        <v>180.92679999999999</v>
      </c>
      <c r="E7947" s="31">
        <v>491.71710000000002</v>
      </c>
      <c r="F7947" s="31">
        <v>131.97819999999999</v>
      </c>
      <c r="G7947" s="31">
        <v>294.2328</v>
      </c>
      <c r="H7947" s="31">
        <v>7.9812779999999997</v>
      </c>
      <c r="I7947" s="31">
        <v>2801.3670000000002</v>
      </c>
      <c r="J7947" s="31">
        <v>5387.8429999999998</v>
      </c>
      <c r="K7947" s="31">
        <v>3360.0990000000002</v>
      </c>
      <c r="L7947" s="31">
        <v>273.63</v>
      </c>
      <c r="M7947" s="31">
        <v>204.67</v>
      </c>
      <c r="N7947" s="31">
        <v>299.11900000000003</v>
      </c>
      <c r="O7947" s="31">
        <v>71.794600000000003</v>
      </c>
      <c r="P7947" s="31">
        <v>87.822999999999993</v>
      </c>
      <c r="Q7947" s="31">
        <v>2639.2022999999999</v>
      </c>
      <c r="R7947" s="31">
        <v>96.733000000000004</v>
      </c>
      <c r="S7947" s="31">
        <v>107.0188</v>
      </c>
    </row>
    <row r="7948" spans="1:19" x14ac:dyDescent="0.35">
      <c r="A7948" s="2">
        <v>43994</v>
      </c>
      <c r="B7948" s="31">
        <v>212.61349999999999</v>
      </c>
      <c r="C7948" s="31">
        <v>563.673</v>
      </c>
      <c r="D7948" s="31">
        <v>183.3921</v>
      </c>
      <c r="E7948" s="31">
        <v>493.4033</v>
      </c>
      <c r="F7948" s="31">
        <v>131.7886</v>
      </c>
      <c r="G7948" s="31">
        <v>295.2396</v>
      </c>
      <c r="H7948" s="31">
        <v>8.0788229999999999</v>
      </c>
      <c r="I7948" s="31">
        <v>2802.9549999999999</v>
      </c>
      <c r="J7948" s="31">
        <v>5377.2449999999999</v>
      </c>
      <c r="K7948" s="31">
        <v>3368.165</v>
      </c>
      <c r="L7948" s="31">
        <v>275.86</v>
      </c>
      <c r="M7948" s="31">
        <v>208.56</v>
      </c>
      <c r="N7948" s="31">
        <v>299.99770000000001</v>
      </c>
      <c r="O7948" s="31">
        <v>71.335300000000004</v>
      </c>
      <c r="P7948" s="31">
        <v>86.784000000000006</v>
      </c>
      <c r="Q7948" s="31">
        <v>2621.8717999999999</v>
      </c>
      <c r="R7948" s="31">
        <v>97.319000000000003</v>
      </c>
      <c r="S7948" s="31">
        <v>105.9774</v>
      </c>
    </row>
    <row r="7949" spans="1:19" x14ac:dyDescent="0.35">
      <c r="A7949" s="2">
        <v>43997</v>
      </c>
      <c r="B7949" s="31">
        <v>217.79519999999999</v>
      </c>
      <c r="C7949" s="31">
        <v>581.77300000000002</v>
      </c>
      <c r="D7949" s="31">
        <v>184.48779999999999</v>
      </c>
      <c r="E7949" s="31">
        <v>486.63729999999998</v>
      </c>
      <c r="F7949" s="31">
        <v>131.0224</v>
      </c>
      <c r="G7949" s="31">
        <v>293.98110000000003</v>
      </c>
      <c r="H7949" s="31">
        <v>7.8941840000000001</v>
      </c>
      <c r="I7949" s="31">
        <v>2802.91</v>
      </c>
      <c r="J7949" s="31">
        <v>5380.5789999999997</v>
      </c>
      <c r="K7949" s="31">
        <v>3377.3829999999998</v>
      </c>
      <c r="L7949" s="31">
        <v>279.35000000000002</v>
      </c>
      <c r="M7949" s="31">
        <v>214.38</v>
      </c>
      <c r="N7949" s="31">
        <v>304.84429999999998</v>
      </c>
      <c r="O7949" s="31">
        <v>71.2881</v>
      </c>
      <c r="P7949" s="31">
        <v>87.002200000000002</v>
      </c>
      <c r="Q7949" s="31">
        <v>2567.1289000000002</v>
      </c>
      <c r="R7949" s="31">
        <v>96.706000000000003</v>
      </c>
      <c r="S7949" s="31">
        <v>104.0355</v>
      </c>
    </row>
    <row r="7950" spans="1:19" x14ac:dyDescent="0.35">
      <c r="A7950" s="2">
        <v>43998</v>
      </c>
      <c r="B7950" s="31">
        <v>224.34049999999999</v>
      </c>
      <c r="C7950" s="31">
        <v>602.45100000000002</v>
      </c>
      <c r="D7950" s="31">
        <v>192.5686</v>
      </c>
      <c r="E7950" s="31">
        <v>488.47289999999998</v>
      </c>
      <c r="F7950" s="31">
        <v>131.72790000000001</v>
      </c>
      <c r="G7950" s="31">
        <v>292.97430000000003</v>
      </c>
      <c r="H7950" s="31">
        <v>7.9046349999999999</v>
      </c>
      <c r="I7950" s="31">
        <v>2800.33</v>
      </c>
      <c r="J7950" s="31">
        <v>5363.3130000000001</v>
      </c>
      <c r="K7950" s="31">
        <v>3367.3980000000001</v>
      </c>
      <c r="L7950" s="31">
        <v>284.48</v>
      </c>
      <c r="M7950" s="31">
        <v>219.38</v>
      </c>
      <c r="N7950" s="31">
        <v>310.21949999999998</v>
      </c>
      <c r="O7950" s="31">
        <v>71.310500000000005</v>
      </c>
      <c r="P7950" s="31">
        <v>86.712999999999994</v>
      </c>
      <c r="Q7950" s="31">
        <v>2629.9090999999999</v>
      </c>
      <c r="R7950" s="31">
        <v>96.957999999999998</v>
      </c>
      <c r="S7950" s="31">
        <v>106.6066</v>
      </c>
    </row>
    <row r="7951" spans="1:19" x14ac:dyDescent="0.35">
      <c r="A7951" s="2">
        <v>43999</v>
      </c>
      <c r="B7951" s="31">
        <v>222.37690000000001</v>
      </c>
      <c r="C7951" s="31">
        <v>605.92200000000003</v>
      </c>
      <c r="D7951" s="31">
        <v>193.93819999999999</v>
      </c>
      <c r="E7951" s="31">
        <v>492.12270000000001</v>
      </c>
      <c r="F7951" s="31">
        <v>131.65960000000001</v>
      </c>
      <c r="G7951" s="31">
        <v>294.14890000000003</v>
      </c>
      <c r="H7951" s="31">
        <v>7.7687689999999998</v>
      </c>
      <c r="I7951" s="31">
        <v>2800.837</v>
      </c>
      <c r="J7951" s="31">
        <v>5371.1880000000001</v>
      </c>
      <c r="K7951" s="31">
        <v>3366.1480000000001</v>
      </c>
      <c r="L7951" s="31">
        <v>283.45</v>
      </c>
      <c r="M7951" s="31">
        <v>215.36</v>
      </c>
      <c r="N7951" s="31">
        <v>310.88900000000001</v>
      </c>
      <c r="O7951" s="31">
        <v>71.388999999999996</v>
      </c>
      <c r="P7951" s="31">
        <v>86.593999999999994</v>
      </c>
      <c r="Q7951" s="31">
        <v>2642.6914999999999</v>
      </c>
      <c r="R7951" s="31">
        <v>97.158000000000001</v>
      </c>
      <c r="S7951" s="31">
        <v>106.8344</v>
      </c>
    </row>
    <row r="7952" spans="1:19" x14ac:dyDescent="0.35">
      <c r="A7952" s="2">
        <v>44000</v>
      </c>
      <c r="B7952" s="31">
        <v>226.19499999999999</v>
      </c>
      <c r="C7952" s="31">
        <v>623.57600000000002</v>
      </c>
      <c r="D7952" s="31">
        <v>195.99260000000001</v>
      </c>
      <c r="E7952" s="31">
        <v>495.36689999999999</v>
      </c>
      <c r="F7952" s="31">
        <v>131.31819999999999</v>
      </c>
      <c r="G7952" s="31">
        <v>293.98110000000003</v>
      </c>
      <c r="H7952" s="31">
        <v>7.9081190000000001</v>
      </c>
      <c r="I7952" s="31">
        <v>2802.2640000000001</v>
      </c>
      <c r="J7952" s="31">
        <v>5380.8789999999999</v>
      </c>
      <c r="K7952" s="31">
        <v>3373.2539999999999</v>
      </c>
      <c r="L7952" s="31">
        <v>282.63</v>
      </c>
      <c r="M7952" s="31">
        <v>214.3</v>
      </c>
      <c r="N7952" s="31">
        <v>310.88900000000001</v>
      </c>
      <c r="O7952" s="31">
        <v>71.703299999999999</v>
      </c>
      <c r="P7952" s="31">
        <v>86.564400000000006</v>
      </c>
      <c r="Q7952" s="31">
        <v>2645.4438</v>
      </c>
      <c r="R7952" s="31">
        <v>97.421000000000006</v>
      </c>
      <c r="S7952" s="31">
        <v>106.87779999999999</v>
      </c>
    </row>
    <row r="7953" spans="1:19" x14ac:dyDescent="0.35">
      <c r="A7953" s="2">
        <v>44001</v>
      </c>
      <c r="B7953" s="31">
        <v>229.84950000000001</v>
      </c>
      <c r="C7953" s="31">
        <v>630.27</v>
      </c>
      <c r="D7953" s="31">
        <v>201.47110000000001</v>
      </c>
      <c r="E7953" s="31">
        <v>499.18740000000003</v>
      </c>
      <c r="F7953" s="31">
        <v>132.9795</v>
      </c>
      <c r="G7953" s="31">
        <v>295.5752</v>
      </c>
      <c r="H7953" s="31">
        <v>7.8454110000000004</v>
      </c>
      <c r="I7953" s="31">
        <v>2800.9760000000001</v>
      </c>
      <c r="J7953" s="31">
        <v>5374.82</v>
      </c>
      <c r="K7953" s="31">
        <v>3374.5990000000002</v>
      </c>
      <c r="L7953" s="31">
        <v>279.12</v>
      </c>
      <c r="M7953" s="31">
        <v>211.91</v>
      </c>
      <c r="N7953" s="31">
        <v>309.03609999999998</v>
      </c>
      <c r="O7953" s="31">
        <v>71.565899999999999</v>
      </c>
      <c r="P7953" s="31">
        <v>86.284999999999997</v>
      </c>
      <c r="Q7953" s="31">
        <v>2662.0365999999999</v>
      </c>
      <c r="R7953" s="31">
        <v>97.623000000000005</v>
      </c>
      <c r="S7953" s="31">
        <v>108.006</v>
      </c>
    </row>
    <row r="7954" spans="1:19" x14ac:dyDescent="0.35">
      <c r="A7954" s="2">
        <v>44004</v>
      </c>
      <c r="B7954" s="31">
        <v>234.9221</v>
      </c>
      <c r="C7954" s="31">
        <v>639.89099999999996</v>
      </c>
      <c r="D7954" s="31">
        <v>201.745</v>
      </c>
      <c r="E7954" s="31">
        <v>501.79129999999998</v>
      </c>
      <c r="F7954" s="31">
        <v>133.99600000000001</v>
      </c>
      <c r="G7954" s="31">
        <v>295.0718</v>
      </c>
      <c r="H7954" s="31">
        <v>7.9081190000000001</v>
      </c>
      <c r="I7954" s="31">
        <v>2801.712</v>
      </c>
      <c r="J7954" s="31">
        <v>5380.2759999999998</v>
      </c>
      <c r="K7954" s="31">
        <v>3384.2</v>
      </c>
      <c r="L7954" s="31">
        <v>283.79000000000002</v>
      </c>
      <c r="M7954" s="31">
        <v>216.73</v>
      </c>
      <c r="N7954" s="31">
        <v>315.30340000000001</v>
      </c>
      <c r="O7954" s="31">
        <v>71.620599999999996</v>
      </c>
      <c r="P7954" s="31">
        <v>86.787400000000005</v>
      </c>
      <c r="Q7954" s="31">
        <v>2660.3153000000002</v>
      </c>
      <c r="R7954" s="31">
        <v>97.039000000000001</v>
      </c>
      <c r="S7954" s="31">
        <v>106.7946</v>
      </c>
    </row>
    <row r="7955" spans="1:19" x14ac:dyDescent="0.35">
      <c r="A7955" s="2">
        <v>44005</v>
      </c>
      <c r="B7955" s="31">
        <v>233.0676</v>
      </c>
      <c r="C7955" s="31">
        <v>643.80799999999999</v>
      </c>
      <c r="D7955" s="31">
        <v>203.66249999999999</v>
      </c>
      <c r="E7955" s="31">
        <v>503.96839999999997</v>
      </c>
      <c r="F7955" s="31">
        <v>135.17939999999999</v>
      </c>
      <c r="G7955" s="31">
        <v>293.30990000000003</v>
      </c>
      <c r="H7955" s="31">
        <v>7.9777940000000003</v>
      </c>
      <c r="I7955" s="31">
        <v>2803.37</v>
      </c>
      <c r="J7955" s="31">
        <v>5375.4269999999997</v>
      </c>
      <c r="K7955" s="31">
        <v>3378.7280000000001</v>
      </c>
      <c r="L7955" s="31">
        <v>284.5</v>
      </c>
      <c r="M7955" s="31">
        <v>216.79</v>
      </c>
      <c r="N7955" s="31">
        <v>317.5222</v>
      </c>
      <c r="O7955" s="31">
        <v>72.061899999999994</v>
      </c>
      <c r="P7955" s="31">
        <v>87.440899999999999</v>
      </c>
      <c r="Q7955" s="31">
        <v>2699.0084999999999</v>
      </c>
      <c r="R7955" s="31">
        <v>96.646000000000001</v>
      </c>
      <c r="S7955" s="31">
        <v>108.6544</v>
      </c>
    </row>
    <row r="7956" spans="1:19" x14ac:dyDescent="0.35">
      <c r="A7956" s="2">
        <v>44006</v>
      </c>
      <c r="B7956" s="31">
        <v>221.06790000000001</v>
      </c>
      <c r="C7956" s="31">
        <v>594.66600000000005</v>
      </c>
      <c r="D7956" s="31">
        <v>191.60980000000001</v>
      </c>
      <c r="E7956" s="31">
        <v>500.74549999999999</v>
      </c>
      <c r="F7956" s="31">
        <v>134.65600000000001</v>
      </c>
      <c r="G7956" s="31">
        <v>291.96749999999997</v>
      </c>
      <c r="H7956" s="31">
        <v>8.0335339999999995</v>
      </c>
      <c r="I7956" s="31">
        <v>2801.8040000000001</v>
      </c>
      <c r="J7956" s="31">
        <v>5377.5450000000001</v>
      </c>
      <c r="K7956" s="31">
        <v>3373.7359999999999</v>
      </c>
      <c r="L7956" s="31">
        <v>278.16000000000003</v>
      </c>
      <c r="M7956" s="31">
        <v>211.08</v>
      </c>
      <c r="N7956" s="31">
        <v>311.75319999999999</v>
      </c>
      <c r="O7956" s="31">
        <v>71.606999999999999</v>
      </c>
      <c r="P7956" s="31">
        <v>86.990700000000004</v>
      </c>
      <c r="Q7956" s="31">
        <v>2689.3226</v>
      </c>
      <c r="R7956" s="31">
        <v>97.147999999999996</v>
      </c>
      <c r="S7956" s="31">
        <v>107.387</v>
      </c>
    </row>
    <row r="7957" spans="1:19" x14ac:dyDescent="0.35">
      <c r="A7957" s="2">
        <v>44007</v>
      </c>
      <c r="B7957" s="31">
        <v>224.286</v>
      </c>
      <c r="C7957" s="31">
        <v>593.67399999999998</v>
      </c>
      <c r="D7957" s="31">
        <v>191.33590000000001</v>
      </c>
      <c r="E7957" s="31">
        <v>503.00790000000001</v>
      </c>
      <c r="F7957" s="31">
        <v>134.31460000000001</v>
      </c>
      <c r="G7957" s="31">
        <v>291.3802</v>
      </c>
      <c r="H7957" s="31">
        <v>8.3122340000000001</v>
      </c>
      <c r="I7957" s="31">
        <v>2801.9879999999998</v>
      </c>
      <c r="J7957" s="31">
        <v>5386.3320000000003</v>
      </c>
      <c r="K7957" s="31">
        <v>3392.2660000000001</v>
      </c>
      <c r="L7957" s="31">
        <v>280.14</v>
      </c>
      <c r="M7957" s="31">
        <v>213.11</v>
      </c>
      <c r="N7957" s="31">
        <v>314.16669999999999</v>
      </c>
      <c r="O7957" s="31">
        <v>71.418000000000006</v>
      </c>
      <c r="P7957" s="31">
        <v>86.506200000000007</v>
      </c>
      <c r="Q7957" s="31">
        <v>2672.5378999999998</v>
      </c>
      <c r="R7957" s="31">
        <v>97.429000000000002</v>
      </c>
      <c r="S7957" s="31">
        <v>107.387</v>
      </c>
    </row>
    <row r="7958" spans="1:19" x14ac:dyDescent="0.35">
      <c r="A7958" s="2">
        <v>44008</v>
      </c>
      <c r="B7958" s="31">
        <v>223.24969999999999</v>
      </c>
      <c r="C7958" s="31">
        <v>573.69000000000005</v>
      </c>
      <c r="D7958" s="31">
        <v>188.0488</v>
      </c>
      <c r="E7958" s="31">
        <v>508.7921</v>
      </c>
      <c r="F7958" s="31">
        <v>135.0504</v>
      </c>
      <c r="G7958" s="31">
        <v>289.03100000000001</v>
      </c>
      <c r="H7958" s="31">
        <v>7.9325049999999999</v>
      </c>
      <c r="I7958" s="31">
        <v>2801.62</v>
      </c>
      <c r="J7958" s="31">
        <v>5392.0820000000003</v>
      </c>
      <c r="K7958" s="31">
        <v>3394.1869999999999</v>
      </c>
      <c r="L7958" s="31">
        <v>274.33</v>
      </c>
      <c r="M7958" s="31">
        <v>207.88</v>
      </c>
      <c r="N7958" s="31">
        <v>307.22989999999999</v>
      </c>
      <c r="O7958" s="31">
        <v>71.316800000000001</v>
      </c>
      <c r="P7958" s="31">
        <v>86.415400000000005</v>
      </c>
      <c r="Q7958" s="31">
        <v>2657.8544999999999</v>
      </c>
      <c r="R7958" s="31">
        <v>97.433000000000007</v>
      </c>
      <c r="S7958" s="31">
        <v>106.6358</v>
      </c>
    </row>
    <row r="7959" spans="1:19" x14ac:dyDescent="0.35">
      <c r="A7959" s="2">
        <v>44011</v>
      </c>
      <c r="B7959" s="31">
        <v>228.26779999999999</v>
      </c>
      <c r="C7959" s="31">
        <v>589.01300000000003</v>
      </c>
      <c r="D7959" s="31">
        <v>192.8425</v>
      </c>
      <c r="E7959" s="31">
        <v>508.85610000000003</v>
      </c>
      <c r="F7959" s="31">
        <v>135.11869999999999</v>
      </c>
      <c r="G7959" s="31">
        <v>289.11489999999998</v>
      </c>
      <c r="H7959" s="31">
        <v>7.7966389999999999</v>
      </c>
      <c r="I7959" s="31">
        <v>2802.6329999999998</v>
      </c>
      <c r="J7959" s="31">
        <v>5396.9279999999999</v>
      </c>
      <c r="K7959" s="31">
        <v>3391.9789999999998</v>
      </c>
      <c r="L7959" s="31">
        <v>278.05</v>
      </c>
      <c r="M7959" s="31">
        <v>215.13</v>
      </c>
      <c r="N7959" s="31">
        <v>310.601</v>
      </c>
      <c r="O7959" s="31">
        <v>71.061300000000003</v>
      </c>
      <c r="P7959" s="31">
        <v>86.750399999999999</v>
      </c>
      <c r="Q7959" s="31">
        <v>2645.94</v>
      </c>
      <c r="R7959" s="31">
        <v>97.536000000000001</v>
      </c>
      <c r="S7959" s="31">
        <v>105.56010000000001</v>
      </c>
    </row>
    <row r="7960" spans="1:19" x14ac:dyDescent="0.35">
      <c r="A7960" s="2">
        <v>44012</v>
      </c>
      <c r="B7960" s="31">
        <v>225.10419999999999</v>
      </c>
      <c r="C7960" s="31">
        <v>595.80600000000004</v>
      </c>
      <c r="D7960" s="31">
        <v>194.62299999999999</v>
      </c>
      <c r="E7960" s="31">
        <v>513.42370000000005</v>
      </c>
      <c r="F7960" s="31">
        <v>136.58279999999999</v>
      </c>
      <c r="G7960" s="31">
        <v>296.07850000000002</v>
      </c>
      <c r="H7960" s="31">
        <v>7.6154840000000004</v>
      </c>
      <c r="I7960" s="31">
        <v>2799.5010000000002</v>
      </c>
      <c r="J7960" s="31">
        <v>5398.4459999999999</v>
      </c>
      <c r="K7960" s="31">
        <v>3396.8760000000002</v>
      </c>
      <c r="L7960" s="31">
        <v>281.92</v>
      </c>
      <c r="M7960" s="31">
        <v>217.31</v>
      </c>
      <c r="N7960" s="31">
        <v>316.00409999999999</v>
      </c>
      <c r="O7960" s="31">
        <v>70.948700000000002</v>
      </c>
      <c r="P7960" s="31">
        <v>86.637900000000002</v>
      </c>
      <c r="Q7960" s="31">
        <v>2649.4823999999999</v>
      </c>
      <c r="R7960" s="31">
        <v>97.391000000000005</v>
      </c>
      <c r="S7960" s="31">
        <v>105.9003</v>
      </c>
    </row>
    <row r="7961" spans="1:19" x14ac:dyDescent="0.35">
      <c r="A7961" s="2">
        <v>44013</v>
      </c>
      <c r="B7961" s="31">
        <v>229.24959999999999</v>
      </c>
      <c r="C7961" s="31">
        <v>603.44299999999998</v>
      </c>
      <c r="D7961" s="31">
        <v>196.95140000000001</v>
      </c>
      <c r="E7961" s="31">
        <v>517.26559999999995</v>
      </c>
      <c r="F7961" s="31">
        <v>135.02010000000001</v>
      </c>
      <c r="G7961" s="31">
        <v>301.69970000000001</v>
      </c>
      <c r="H7961" s="31">
        <v>7.55626</v>
      </c>
      <c r="I7961" s="31">
        <v>2795.31</v>
      </c>
      <c r="J7961" s="31">
        <v>5386.0280000000002</v>
      </c>
      <c r="K7961" s="31">
        <v>3377.6729999999998</v>
      </c>
      <c r="L7961" s="31">
        <v>283.08999999999997</v>
      </c>
      <c r="M7961" s="31">
        <v>215.3</v>
      </c>
      <c r="N7961" s="31">
        <v>319.7878</v>
      </c>
      <c r="O7961" s="31">
        <v>71.1858</v>
      </c>
      <c r="P7961" s="31">
        <v>86.863500000000002</v>
      </c>
      <c r="Q7961" s="31">
        <v>2666.0034999999998</v>
      </c>
      <c r="R7961" s="31">
        <v>97.195999999999998</v>
      </c>
      <c r="S7961" s="31">
        <v>105.9003</v>
      </c>
    </row>
    <row r="7962" spans="1:19" x14ac:dyDescent="0.35">
      <c r="A7962" s="2">
        <v>44014</v>
      </c>
      <c r="B7962" s="31">
        <v>235.304</v>
      </c>
      <c r="C7962" s="31">
        <v>624.41899999999998</v>
      </c>
      <c r="D7962" s="31">
        <v>200.10149999999999</v>
      </c>
      <c r="E7962" s="31">
        <v>518.48220000000003</v>
      </c>
      <c r="F7962" s="31">
        <v>135.78630000000001</v>
      </c>
      <c r="G7962" s="31">
        <v>300.94459999999998</v>
      </c>
      <c r="H7962" s="31">
        <v>7.5910979999999997</v>
      </c>
      <c r="I7962" s="31">
        <v>2793.9749999999999</v>
      </c>
      <c r="J7962" s="31">
        <v>5387.5389999999998</v>
      </c>
      <c r="K7962" s="31">
        <v>3375.366</v>
      </c>
      <c r="L7962" s="31">
        <v>285.45999999999998</v>
      </c>
      <c r="M7962" s="31">
        <v>216.57</v>
      </c>
      <c r="N7962" s="31">
        <v>322.49720000000002</v>
      </c>
      <c r="O7962" s="31">
        <v>71.1173</v>
      </c>
      <c r="P7962" s="31">
        <v>86.608099999999993</v>
      </c>
      <c r="Q7962" s="31">
        <v>2729.1568000000002</v>
      </c>
      <c r="R7962" s="31">
        <v>97.316999999999993</v>
      </c>
      <c r="S7962" s="31">
        <v>110.0933</v>
      </c>
    </row>
    <row r="7963" spans="1:19" x14ac:dyDescent="0.35">
      <c r="A7963" s="2">
        <v>44015</v>
      </c>
      <c r="B7963" s="31">
        <v>235.304</v>
      </c>
      <c r="C7963" s="31">
        <v>624.41899999999998</v>
      </c>
      <c r="D7963" s="31">
        <v>200.10149999999999</v>
      </c>
      <c r="E7963" s="31">
        <v>518.48220000000003</v>
      </c>
      <c r="F7963" s="31">
        <v>135.78630000000001</v>
      </c>
      <c r="G7963" s="31">
        <v>300.94459999999998</v>
      </c>
      <c r="H7963" s="31">
        <v>7.5910979999999997</v>
      </c>
      <c r="I7963" s="31">
        <v>2797.7060000000001</v>
      </c>
      <c r="J7963" s="31">
        <v>5387.5389999999998</v>
      </c>
      <c r="K7963" s="31">
        <v>3384.97</v>
      </c>
      <c r="L7963" s="31">
        <v>285.45999999999998</v>
      </c>
      <c r="M7963" s="31">
        <v>216.57</v>
      </c>
      <c r="N7963" s="31">
        <v>322.49720000000002</v>
      </c>
      <c r="O7963" s="31">
        <v>71.179299999999998</v>
      </c>
      <c r="P7963" s="31">
        <v>86.714500000000001</v>
      </c>
      <c r="Q7963" s="31">
        <v>2754.895</v>
      </c>
      <c r="R7963" s="31">
        <v>97.171999999999997</v>
      </c>
      <c r="S7963" s="31">
        <v>111.60809999999999</v>
      </c>
    </row>
    <row r="7964" spans="1:19" x14ac:dyDescent="0.35">
      <c r="A7964" s="2">
        <v>44018</v>
      </c>
      <c r="B7964" s="31">
        <v>235.08580000000001</v>
      </c>
      <c r="C7964" s="31">
        <v>615.29499999999996</v>
      </c>
      <c r="D7964" s="31">
        <v>205.30609999999999</v>
      </c>
      <c r="E7964" s="31">
        <v>523.62599999999998</v>
      </c>
      <c r="F7964" s="31">
        <v>136.05179999999999</v>
      </c>
      <c r="G7964" s="31">
        <v>304.13279999999997</v>
      </c>
      <c r="H7964" s="31">
        <v>7.4970369999999997</v>
      </c>
      <c r="I7964" s="31">
        <v>2795.6779999999999</v>
      </c>
      <c r="J7964" s="31">
        <v>5386.027</v>
      </c>
      <c r="K7964" s="31">
        <v>3383.145</v>
      </c>
      <c r="L7964" s="31">
        <v>289.38</v>
      </c>
      <c r="M7964" s="31">
        <v>218.08</v>
      </c>
      <c r="N7964" s="31">
        <v>330.05680000000001</v>
      </c>
      <c r="O7964" s="31">
        <v>71.215000000000003</v>
      </c>
      <c r="P7964" s="31">
        <v>87.290700000000001</v>
      </c>
      <c r="Q7964" s="31">
        <v>2828.6606000000002</v>
      </c>
      <c r="R7964" s="31">
        <v>96.724999999999994</v>
      </c>
      <c r="S7964" s="31">
        <v>117.1073</v>
      </c>
    </row>
    <row r="7965" spans="1:19" x14ac:dyDescent="0.35">
      <c r="A7965" s="2">
        <v>44019</v>
      </c>
      <c r="B7965" s="31">
        <v>234.97669999999999</v>
      </c>
      <c r="C7965" s="31">
        <v>632.25400000000002</v>
      </c>
      <c r="D7965" s="31">
        <v>204.21039999999999</v>
      </c>
      <c r="E7965" s="31">
        <v>528.38570000000004</v>
      </c>
      <c r="F7965" s="31">
        <v>137.29589999999999</v>
      </c>
      <c r="G7965" s="31">
        <v>302.87430000000001</v>
      </c>
      <c r="H7965" s="31">
        <v>7.4831019999999997</v>
      </c>
      <c r="I7965" s="31">
        <v>2796.922</v>
      </c>
      <c r="J7965" s="31">
        <v>5392.991</v>
      </c>
      <c r="K7965" s="31">
        <v>3380.9369999999999</v>
      </c>
      <c r="L7965" s="31">
        <v>286.14</v>
      </c>
      <c r="M7965" s="31">
        <v>213.27</v>
      </c>
      <c r="N7965" s="31">
        <v>327.99369999999999</v>
      </c>
      <c r="O7965" s="31">
        <v>71.1631</v>
      </c>
      <c r="P7965" s="31">
        <v>87.042900000000003</v>
      </c>
      <c r="Q7965" s="31">
        <v>2809.0169000000001</v>
      </c>
      <c r="R7965" s="31">
        <v>96.881</v>
      </c>
      <c r="S7965" s="31">
        <v>116.18519999999999</v>
      </c>
    </row>
    <row r="7966" spans="1:19" x14ac:dyDescent="0.35">
      <c r="A7966" s="2">
        <v>44020</v>
      </c>
      <c r="B7966" s="31">
        <v>236.12209999999999</v>
      </c>
      <c r="C7966" s="31">
        <v>640.13900000000001</v>
      </c>
      <c r="D7966" s="31">
        <v>202.5669</v>
      </c>
      <c r="E7966" s="31">
        <v>532.1422</v>
      </c>
      <c r="F7966" s="31">
        <v>138.10759999999999</v>
      </c>
      <c r="G7966" s="31">
        <v>301.11239999999998</v>
      </c>
      <c r="H7966" s="31">
        <v>7.3158820000000002</v>
      </c>
      <c r="I7966" s="31">
        <v>2799.0419999999999</v>
      </c>
      <c r="J7966" s="31">
        <v>5393.598</v>
      </c>
      <c r="K7966" s="31">
        <v>3387.0819999999999</v>
      </c>
      <c r="L7966" s="31">
        <v>288.61</v>
      </c>
      <c r="M7966" s="31">
        <v>215.1</v>
      </c>
      <c r="N7966" s="31">
        <v>332.0421</v>
      </c>
      <c r="O7966" s="31">
        <v>71.184700000000007</v>
      </c>
      <c r="P7966" s="31">
        <v>87.3643</v>
      </c>
      <c r="Q7966" s="31">
        <v>2856.3321999999998</v>
      </c>
      <c r="R7966" s="31">
        <v>96.427999999999997</v>
      </c>
      <c r="S7966" s="31">
        <v>117.6341</v>
      </c>
    </row>
    <row r="7967" spans="1:19" x14ac:dyDescent="0.35">
      <c r="A7967" s="2">
        <v>44021</v>
      </c>
      <c r="B7967" s="31">
        <v>231.0317</v>
      </c>
      <c r="C7967" s="31">
        <v>620.30600000000004</v>
      </c>
      <c r="D7967" s="31">
        <v>201.035</v>
      </c>
      <c r="E7967" s="31">
        <v>537.88589999999999</v>
      </c>
      <c r="F7967" s="31">
        <v>136.83279999999999</v>
      </c>
      <c r="G7967" s="31">
        <v>302.53870000000001</v>
      </c>
      <c r="H7967" s="31">
        <v>7.486586</v>
      </c>
      <c r="I7967" s="31">
        <v>2801.2979999999998</v>
      </c>
      <c r="J7967" s="31">
        <v>5400.56</v>
      </c>
      <c r="K7967" s="31">
        <v>3386.5059999999999</v>
      </c>
      <c r="L7967" s="31">
        <v>286.55</v>
      </c>
      <c r="M7967" s="31">
        <v>210.72</v>
      </c>
      <c r="N7967" s="31">
        <v>334.07409999999999</v>
      </c>
      <c r="O7967" s="31">
        <v>71.336699999999993</v>
      </c>
      <c r="P7967" s="31">
        <v>87.095699999999994</v>
      </c>
      <c r="Q7967" s="31">
        <v>2882.9014999999999</v>
      </c>
      <c r="R7967" s="31">
        <v>96.7</v>
      </c>
      <c r="S7967" s="31">
        <v>118.3805</v>
      </c>
    </row>
    <row r="7968" spans="1:19" x14ac:dyDescent="0.35">
      <c r="A7968" s="2">
        <v>44022</v>
      </c>
      <c r="B7968" s="31">
        <v>235.9213</v>
      </c>
      <c r="C7968" s="31">
        <v>635.57799999999997</v>
      </c>
      <c r="D7968" s="31">
        <v>202.5924</v>
      </c>
      <c r="E7968" s="31">
        <v>547.67039999999997</v>
      </c>
      <c r="F7968" s="31">
        <v>136.6806</v>
      </c>
      <c r="G7968" s="31">
        <v>298.93110000000001</v>
      </c>
      <c r="H7968" s="31">
        <v>7.5249069999999998</v>
      </c>
      <c r="I7968" s="31">
        <v>2803.279</v>
      </c>
      <c r="J7968" s="31">
        <v>5402.0820000000003</v>
      </c>
      <c r="K7968" s="31">
        <v>3398.3159999999998</v>
      </c>
      <c r="L7968" s="31">
        <v>289.97000000000003</v>
      </c>
      <c r="M7968" s="31">
        <v>214.59</v>
      </c>
      <c r="N7968" s="31">
        <v>337.49189999999999</v>
      </c>
      <c r="O7968" s="31">
        <v>71.692099999999996</v>
      </c>
      <c r="P7968" s="31">
        <v>87.288200000000003</v>
      </c>
      <c r="Q7968" s="31">
        <v>2855.3516</v>
      </c>
      <c r="R7968" s="31">
        <v>96.652000000000001</v>
      </c>
      <c r="S7968" s="31">
        <v>115.52670000000001</v>
      </c>
    </row>
    <row r="7969" spans="1:19" x14ac:dyDescent="0.35">
      <c r="A7969" s="2">
        <v>44025</v>
      </c>
      <c r="B7969" s="31">
        <v>233.15799999999999</v>
      </c>
      <c r="C7969" s="31">
        <v>630.05700000000002</v>
      </c>
      <c r="D7969" s="31">
        <v>201.99209999999999</v>
      </c>
      <c r="E7969" s="31">
        <v>561.2251</v>
      </c>
      <c r="F7969" s="31">
        <v>137.6061</v>
      </c>
      <c r="G7969" s="31">
        <v>293.7294</v>
      </c>
      <c r="H7969" s="31">
        <v>7.6398710000000003</v>
      </c>
      <c r="I7969" s="31">
        <v>2801.527</v>
      </c>
      <c r="J7969" s="31">
        <v>5393.2939999999999</v>
      </c>
      <c r="K7969" s="31">
        <v>3385.067</v>
      </c>
      <c r="L7969" s="31">
        <v>287.20999999999998</v>
      </c>
      <c r="M7969" s="31">
        <v>211.7</v>
      </c>
      <c r="N7969" s="31">
        <v>330.1035</v>
      </c>
      <c r="O7969" s="31">
        <v>71.346100000000007</v>
      </c>
      <c r="P7969" s="31">
        <v>87.676199999999994</v>
      </c>
      <c r="Q7969" s="31">
        <v>2861.4703</v>
      </c>
      <c r="R7969" s="31">
        <v>96.463999999999999</v>
      </c>
      <c r="S7969" s="31">
        <v>116.00960000000001</v>
      </c>
    </row>
    <row r="7970" spans="1:19" x14ac:dyDescent="0.35">
      <c r="A7970" s="2">
        <v>44026</v>
      </c>
      <c r="B7970" s="31">
        <v>234.0925</v>
      </c>
      <c r="C7970" s="31">
        <v>619.029</v>
      </c>
      <c r="D7970" s="31">
        <v>201.01130000000001</v>
      </c>
      <c r="E7970" s="31">
        <v>554.69389999999999</v>
      </c>
      <c r="F7970" s="31">
        <v>137.46379999999999</v>
      </c>
      <c r="G7970" s="31">
        <v>294.48450000000003</v>
      </c>
      <c r="H7970" s="31">
        <v>7.5074880000000004</v>
      </c>
      <c r="I7970" s="31">
        <v>2802.0810000000001</v>
      </c>
      <c r="J7970" s="31">
        <v>5405.107</v>
      </c>
      <c r="K7970" s="31">
        <v>3382.1840000000002</v>
      </c>
      <c r="L7970" s="31">
        <v>290.43</v>
      </c>
      <c r="M7970" s="31">
        <v>214.56</v>
      </c>
      <c r="N7970" s="31">
        <v>331.54390000000001</v>
      </c>
      <c r="O7970" s="31">
        <v>71.354500000000002</v>
      </c>
      <c r="P7970" s="31">
        <v>87.896500000000003</v>
      </c>
      <c r="Q7970" s="31">
        <v>2830.0221000000001</v>
      </c>
      <c r="R7970" s="31">
        <v>96.259</v>
      </c>
      <c r="S7970" s="31">
        <v>114.26439999999999</v>
      </c>
    </row>
    <row r="7971" spans="1:19" x14ac:dyDescent="0.35">
      <c r="A7971" s="2">
        <v>44027</v>
      </c>
      <c r="B7971" s="31">
        <v>238.43459999999999</v>
      </c>
      <c r="C7971" s="31">
        <v>627.40899999999999</v>
      </c>
      <c r="D7971" s="31">
        <v>203.32329999999999</v>
      </c>
      <c r="E7971" s="31">
        <v>545.04629999999997</v>
      </c>
      <c r="F7971" s="31">
        <v>137.47130000000001</v>
      </c>
      <c r="G7971" s="31">
        <v>296.24639999999999</v>
      </c>
      <c r="H7971" s="31">
        <v>7.4378130000000002</v>
      </c>
      <c r="I7971" s="31">
        <v>2801.6210000000001</v>
      </c>
      <c r="J7971" s="31">
        <v>5398.442</v>
      </c>
      <c r="K7971" s="31">
        <v>3386.41</v>
      </c>
      <c r="L7971" s="31">
        <v>293.70999999999998</v>
      </c>
      <c r="M7971" s="31">
        <v>223.22</v>
      </c>
      <c r="N7971" s="31">
        <v>332.6961</v>
      </c>
      <c r="O7971" s="31">
        <v>71.628</v>
      </c>
      <c r="P7971" s="31">
        <v>88.047499999999999</v>
      </c>
      <c r="Q7971" s="31">
        <v>2849.3521999999998</v>
      </c>
      <c r="R7971" s="31">
        <v>96.081000000000003</v>
      </c>
      <c r="S7971" s="31">
        <v>113.99</v>
      </c>
    </row>
    <row r="7972" spans="1:19" x14ac:dyDescent="0.35">
      <c r="A7972" s="2">
        <v>44028</v>
      </c>
      <c r="B7972" s="31">
        <v>236.10069999999999</v>
      </c>
      <c r="C7972" s="31">
        <v>613.72799999999995</v>
      </c>
      <c r="D7972" s="31">
        <v>202.2353</v>
      </c>
      <c r="E7972" s="31">
        <v>549.61400000000003</v>
      </c>
      <c r="F7972" s="31">
        <v>136.3441</v>
      </c>
      <c r="G7972" s="31">
        <v>299.01510000000002</v>
      </c>
      <c r="H7972" s="31">
        <v>7.5283910000000001</v>
      </c>
      <c r="I7972" s="31">
        <v>2805.674</v>
      </c>
      <c r="J7972" s="31">
        <v>5406.0150000000003</v>
      </c>
      <c r="K7972" s="31">
        <v>3388.8090000000002</v>
      </c>
      <c r="L7972" s="31">
        <v>291.43</v>
      </c>
      <c r="M7972" s="31">
        <v>220.68</v>
      </c>
      <c r="N7972" s="31">
        <v>327.3553</v>
      </c>
      <c r="O7972" s="31">
        <v>71.437899999999999</v>
      </c>
      <c r="P7972" s="31">
        <v>88.146199999999993</v>
      </c>
      <c r="Q7972" s="31">
        <v>2795.5823999999998</v>
      </c>
      <c r="R7972" s="31">
        <v>96.346000000000004</v>
      </c>
      <c r="S7972" s="31">
        <v>111.0483</v>
      </c>
    </row>
    <row r="7973" spans="1:19" x14ac:dyDescent="0.35">
      <c r="A7973" s="2">
        <v>44029</v>
      </c>
      <c r="B7973" s="31">
        <v>235.01519999999999</v>
      </c>
      <c r="C7973" s="31">
        <v>608.93200000000002</v>
      </c>
      <c r="D7973" s="31">
        <v>200.87530000000001</v>
      </c>
      <c r="E7973" s="31">
        <v>550.72389999999996</v>
      </c>
      <c r="F7973" s="31">
        <v>136.88159999999999</v>
      </c>
      <c r="G7973" s="31">
        <v>300.35750000000002</v>
      </c>
      <c r="H7973" s="31">
        <v>7.5249069999999998</v>
      </c>
      <c r="I7973" s="31">
        <v>2807.377</v>
      </c>
      <c r="J7973" s="31">
        <v>5403.8959999999997</v>
      </c>
      <c r="K7973" s="31">
        <v>3390.25</v>
      </c>
      <c r="L7973" s="31">
        <v>293.20999999999998</v>
      </c>
      <c r="M7973" s="31">
        <v>222.08</v>
      </c>
      <c r="N7973" s="31">
        <v>330.80419999999998</v>
      </c>
      <c r="O7973" s="31">
        <v>71.421199999999999</v>
      </c>
      <c r="P7973" s="31">
        <v>88.071600000000004</v>
      </c>
      <c r="Q7973" s="31">
        <v>2820.3382000000001</v>
      </c>
      <c r="R7973" s="31">
        <v>95.941999999999993</v>
      </c>
      <c r="S7973" s="31">
        <v>112.2337</v>
      </c>
    </row>
    <row r="7974" spans="1:19" x14ac:dyDescent="0.35">
      <c r="A7974" s="2">
        <v>44032</v>
      </c>
      <c r="B7974" s="31">
        <v>235.8836</v>
      </c>
      <c r="C7974" s="31">
        <v>612.41600000000005</v>
      </c>
      <c r="D7974" s="31">
        <v>202.37129999999999</v>
      </c>
      <c r="E7974" s="31">
        <v>554.03229999999996</v>
      </c>
      <c r="F7974" s="31">
        <v>137.35929999999999</v>
      </c>
      <c r="G7974" s="31">
        <v>302.03550000000001</v>
      </c>
      <c r="H7974" s="31">
        <v>7.730448</v>
      </c>
      <c r="I7974" s="31">
        <v>2806.3180000000002</v>
      </c>
      <c r="J7974" s="31">
        <v>5405.7139999999999</v>
      </c>
      <c r="K7974" s="31">
        <v>3387.08</v>
      </c>
      <c r="L7974" s="31">
        <v>296.06</v>
      </c>
      <c r="M7974" s="31">
        <v>221.25</v>
      </c>
      <c r="N7974" s="31">
        <v>341.03429999999997</v>
      </c>
      <c r="O7974" s="31">
        <v>71.387299999999996</v>
      </c>
      <c r="P7974" s="31">
        <v>88.209000000000003</v>
      </c>
      <c r="Q7974" s="31">
        <v>2845.5832999999998</v>
      </c>
      <c r="R7974" s="31">
        <v>95.831999999999994</v>
      </c>
      <c r="S7974" s="31">
        <v>112.73860000000001</v>
      </c>
    </row>
    <row r="7975" spans="1:19" x14ac:dyDescent="0.35">
      <c r="A7975" s="2">
        <v>44033</v>
      </c>
      <c r="B7975" s="31">
        <v>241.7997</v>
      </c>
      <c r="C7975" s="31">
        <v>636.29499999999996</v>
      </c>
      <c r="D7975" s="31">
        <v>211.2114</v>
      </c>
      <c r="E7975" s="31">
        <v>558.08770000000004</v>
      </c>
      <c r="F7975" s="31">
        <v>139.56139999999999</v>
      </c>
      <c r="G7975" s="31">
        <v>299.68630000000002</v>
      </c>
      <c r="H7975" s="31">
        <v>7.5806469999999999</v>
      </c>
      <c r="I7975" s="31">
        <v>2807.47</v>
      </c>
      <c r="J7975" s="31">
        <v>5406.62</v>
      </c>
      <c r="K7975" s="31">
        <v>3390.442</v>
      </c>
      <c r="L7975" s="31">
        <v>296.61</v>
      </c>
      <c r="M7975" s="31">
        <v>224.56</v>
      </c>
      <c r="N7975" s="31">
        <v>337.92009999999999</v>
      </c>
      <c r="O7975" s="31">
        <v>71.577200000000005</v>
      </c>
      <c r="P7975" s="31">
        <v>88.576700000000002</v>
      </c>
      <c r="Q7975" s="31">
        <v>2902.7212</v>
      </c>
      <c r="R7975" s="31">
        <v>95.117000000000004</v>
      </c>
      <c r="S7975" s="31">
        <v>114.429</v>
      </c>
    </row>
    <row r="7976" spans="1:19" x14ac:dyDescent="0.35">
      <c r="A7976" s="2">
        <v>44034</v>
      </c>
      <c r="B7976" s="31">
        <v>241.85400000000001</v>
      </c>
      <c r="C7976" s="31">
        <v>636.24400000000003</v>
      </c>
      <c r="D7976" s="31">
        <v>207.13130000000001</v>
      </c>
      <c r="E7976" s="31">
        <v>554.18169999999998</v>
      </c>
      <c r="F7976" s="31">
        <v>141.2783</v>
      </c>
      <c r="G7976" s="31">
        <v>300.52530000000002</v>
      </c>
      <c r="H7976" s="31">
        <v>7.6816760000000004</v>
      </c>
      <c r="I7976" s="31">
        <v>2807.239</v>
      </c>
      <c r="J7976" s="31">
        <v>5411.4669999999996</v>
      </c>
      <c r="K7976" s="31">
        <v>3396.683</v>
      </c>
      <c r="L7976" s="31">
        <v>297.91000000000003</v>
      </c>
      <c r="M7976" s="31">
        <v>225.26</v>
      </c>
      <c r="N7976" s="31">
        <v>336.46429999999998</v>
      </c>
      <c r="O7976" s="31">
        <v>71.386099999999999</v>
      </c>
      <c r="P7976" s="31">
        <v>89.383600000000001</v>
      </c>
      <c r="Q7976" s="31">
        <v>2881.1334000000002</v>
      </c>
      <c r="R7976" s="31">
        <v>94.988</v>
      </c>
      <c r="S7976" s="31">
        <v>112.7167</v>
      </c>
    </row>
    <row r="7977" spans="1:19" x14ac:dyDescent="0.35">
      <c r="A7977" s="2">
        <v>44035</v>
      </c>
      <c r="B7977" s="31">
        <v>237.02340000000001</v>
      </c>
      <c r="C7977" s="31">
        <v>624.12800000000004</v>
      </c>
      <c r="D7977" s="31">
        <v>206.4513</v>
      </c>
      <c r="E7977" s="31">
        <v>559.34699999999998</v>
      </c>
      <c r="F7977" s="31">
        <v>143.12960000000001</v>
      </c>
      <c r="G7977" s="31">
        <v>302.03550000000001</v>
      </c>
      <c r="H7977" s="31">
        <v>7.6712249999999997</v>
      </c>
      <c r="I7977" s="31">
        <v>2807.239</v>
      </c>
      <c r="J7977" s="31">
        <v>5412.9809999999998</v>
      </c>
      <c r="K7977" s="31">
        <v>3398.1239999999998</v>
      </c>
      <c r="L7977" s="31">
        <v>294.44</v>
      </c>
      <c r="M7977" s="31">
        <v>224.81</v>
      </c>
      <c r="N7977" s="31">
        <v>328.49200000000002</v>
      </c>
      <c r="O7977" s="31">
        <v>71.516000000000005</v>
      </c>
      <c r="P7977" s="31">
        <v>89.393799999999999</v>
      </c>
      <c r="Q7977" s="31">
        <v>2881.7379000000001</v>
      </c>
      <c r="R7977" s="31">
        <v>94.691999999999993</v>
      </c>
      <c r="S7977" s="31">
        <v>113.1887</v>
      </c>
    </row>
    <row r="7978" spans="1:19" x14ac:dyDescent="0.35">
      <c r="A7978" s="2">
        <v>44036</v>
      </c>
      <c r="B7978" s="31">
        <v>237.62039999999999</v>
      </c>
      <c r="C7978" s="31">
        <v>634.07299999999998</v>
      </c>
      <c r="D7978" s="31">
        <v>204.6833</v>
      </c>
      <c r="E7978" s="31">
        <v>548.07719999999995</v>
      </c>
      <c r="F7978" s="31">
        <v>143.71190000000001</v>
      </c>
      <c r="G7978" s="31">
        <v>301.78379999999999</v>
      </c>
      <c r="H7978" s="31">
        <v>7.7478680000000004</v>
      </c>
      <c r="I7978" s="31">
        <v>2807.239</v>
      </c>
      <c r="J7978" s="31">
        <v>5409.9520000000002</v>
      </c>
      <c r="K7978" s="31">
        <v>3386.5059999999999</v>
      </c>
      <c r="L7978" s="31">
        <v>292.3</v>
      </c>
      <c r="M7978" s="31">
        <v>221.06</v>
      </c>
      <c r="N7978" s="31">
        <v>325.71249999999998</v>
      </c>
      <c r="O7978" s="31">
        <v>72.286000000000001</v>
      </c>
      <c r="P7978" s="31">
        <v>89.619399999999999</v>
      </c>
      <c r="Q7978" s="31">
        <v>2836.0592000000001</v>
      </c>
      <c r="R7978" s="31">
        <v>94.435000000000002</v>
      </c>
      <c r="S7978" s="31">
        <v>110.6001</v>
      </c>
    </row>
    <row r="7979" spans="1:19" x14ac:dyDescent="0.35">
      <c r="A7979" s="2">
        <v>44039</v>
      </c>
      <c r="B7979" s="31">
        <v>238.27170000000001</v>
      </c>
      <c r="C7979" s="31">
        <v>628.36900000000003</v>
      </c>
      <c r="D7979" s="31">
        <v>202.37129999999999</v>
      </c>
      <c r="E7979" s="31">
        <v>548.22659999999996</v>
      </c>
      <c r="F7979" s="31">
        <v>145.96629999999999</v>
      </c>
      <c r="G7979" s="31">
        <v>301.95159999999998</v>
      </c>
      <c r="H7979" s="31">
        <v>7.9638609999999996</v>
      </c>
      <c r="I7979" s="31">
        <v>2805.7649999999999</v>
      </c>
      <c r="J7979" s="31">
        <v>5410.56</v>
      </c>
      <c r="K7979" s="31">
        <v>3394.6669999999999</v>
      </c>
      <c r="L7979" s="31">
        <v>294.88</v>
      </c>
      <c r="M7979" s="31">
        <v>223.88</v>
      </c>
      <c r="N7979" s="31">
        <v>332.447</v>
      </c>
      <c r="O7979" s="31">
        <v>72.772800000000004</v>
      </c>
      <c r="P7979" s="31">
        <v>90.796899999999994</v>
      </c>
      <c r="Q7979" s="31">
        <v>2870.0001000000002</v>
      </c>
      <c r="R7979" s="31">
        <v>93.668000000000006</v>
      </c>
      <c r="S7979" s="31">
        <v>110.8746</v>
      </c>
    </row>
    <row r="7980" spans="1:19" x14ac:dyDescent="0.35">
      <c r="A7980" s="2">
        <v>44040</v>
      </c>
      <c r="B7980" s="31">
        <v>236.6977</v>
      </c>
      <c r="C7980" s="31">
        <v>623.57299999999998</v>
      </c>
      <c r="D7980" s="31">
        <v>203.0513</v>
      </c>
      <c r="E7980" s="31">
        <v>553.24249999999995</v>
      </c>
      <c r="F7980" s="31">
        <v>146.60079999999999</v>
      </c>
      <c r="G7980" s="31">
        <v>297.84059999999999</v>
      </c>
      <c r="H7980" s="31">
        <v>7.9812799999999999</v>
      </c>
      <c r="I7980" s="31">
        <v>2805.9949999999999</v>
      </c>
      <c r="J7980" s="31">
        <v>5412.9790000000003</v>
      </c>
      <c r="K7980" s="31">
        <v>3400.9079999999999</v>
      </c>
      <c r="L7980" s="31">
        <v>293.12</v>
      </c>
      <c r="M7980" s="31">
        <v>221.81</v>
      </c>
      <c r="N7980" s="31">
        <v>328.23500000000001</v>
      </c>
      <c r="O7980" s="31">
        <v>72.89</v>
      </c>
      <c r="P7980" s="31">
        <v>90.417299999999997</v>
      </c>
      <c r="Q7980" s="31">
        <v>2893.8656000000001</v>
      </c>
      <c r="R7980" s="31">
        <v>93.695999999999998</v>
      </c>
      <c r="S7980" s="31">
        <v>111.2017</v>
      </c>
    </row>
    <row r="7981" spans="1:19" x14ac:dyDescent="0.35">
      <c r="A7981" s="2">
        <v>44041</v>
      </c>
      <c r="B7981" s="31">
        <v>239.30289999999999</v>
      </c>
      <c r="C7981" s="31">
        <v>612.46600000000001</v>
      </c>
      <c r="D7981" s="31">
        <v>206.31540000000001</v>
      </c>
      <c r="E7981" s="31">
        <v>552.90099999999995</v>
      </c>
      <c r="F7981" s="31">
        <v>147.55629999999999</v>
      </c>
      <c r="G7981" s="31">
        <v>297.08550000000002</v>
      </c>
      <c r="H7981" s="31">
        <v>8.1554680000000008</v>
      </c>
      <c r="I7981" s="31">
        <v>2806.3180000000002</v>
      </c>
      <c r="J7981" s="31">
        <v>5416.3109999999997</v>
      </c>
      <c r="K7981" s="31">
        <v>3402.3490000000002</v>
      </c>
      <c r="L7981" s="31">
        <v>296.72000000000003</v>
      </c>
      <c r="M7981" s="31">
        <v>226.24</v>
      </c>
      <c r="N7981" s="31">
        <v>332.41579999999999</v>
      </c>
      <c r="O7981" s="31">
        <v>72.7988</v>
      </c>
      <c r="P7981" s="31">
        <v>90.769900000000007</v>
      </c>
      <c r="Q7981" s="31">
        <v>2906.3242</v>
      </c>
      <c r="R7981" s="31">
        <v>93.453000000000003</v>
      </c>
      <c r="S7981" s="31">
        <v>111.7726</v>
      </c>
    </row>
    <row r="7982" spans="1:19" x14ac:dyDescent="0.35">
      <c r="A7982" s="2">
        <v>44042</v>
      </c>
      <c r="B7982" s="31">
        <v>234.74369999999999</v>
      </c>
      <c r="C7982" s="31">
        <v>601.15800000000002</v>
      </c>
      <c r="D7982" s="31">
        <v>197.33930000000001</v>
      </c>
      <c r="E7982" s="31">
        <v>549.20839999999998</v>
      </c>
      <c r="F7982" s="31">
        <v>146.81729999999999</v>
      </c>
      <c r="G7982" s="31">
        <v>298.09230000000002</v>
      </c>
      <c r="H7982" s="31">
        <v>8.1659190000000006</v>
      </c>
      <c r="I7982" s="31">
        <v>2805.5810000000001</v>
      </c>
      <c r="J7982" s="31">
        <v>5426.6080000000002</v>
      </c>
      <c r="K7982" s="31">
        <v>3411.8539999999998</v>
      </c>
      <c r="L7982" s="31">
        <v>296.38</v>
      </c>
      <c r="M7982" s="31">
        <v>225.32</v>
      </c>
      <c r="N7982" s="31">
        <v>336.14510000000001</v>
      </c>
      <c r="O7982" s="31">
        <v>72.851299999999995</v>
      </c>
      <c r="P7982" s="31">
        <v>90.916799999999995</v>
      </c>
      <c r="Q7982" s="31">
        <v>2894.3060999999998</v>
      </c>
      <c r="R7982" s="31">
        <v>93.021000000000001</v>
      </c>
      <c r="S7982" s="31">
        <v>110.5099</v>
      </c>
    </row>
    <row r="7983" spans="1:19" x14ac:dyDescent="0.35">
      <c r="A7983" s="2">
        <v>44043</v>
      </c>
      <c r="B7983" s="31">
        <v>236.20920000000001</v>
      </c>
      <c r="C7983" s="31">
        <v>591.21299999999997</v>
      </c>
      <c r="D7983" s="31">
        <v>199.92330000000001</v>
      </c>
      <c r="E7983" s="31">
        <v>547.71429999999998</v>
      </c>
      <c r="F7983" s="31">
        <v>148.2431</v>
      </c>
      <c r="G7983" s="31">
        <v>299.51859999999999</v>
      </c>
      <c r="H7983" s="31">
        <v>8.3610089999999992</v>
      </c>
      <c r="I7983" s="31">
        <v>2806.7779999999998</v>
      </c>
      <c r="J7983" s="31">
        <v>5426.9089999999997</v>
      </c>
      <c r="K7983" s="31">
        <v>3414.8319999999999</v>
      </c>
      <c r="L7983" s="31">
        <v>297.73</v>
      </c>
      <c r="M7983" s="31">
        <v>223.38</v>
      </c>
      <c r="N7983" s="31">
        <v>339.15030000000002</v>
      </c>
      <c r="O7983" s="31">
        <v>72.365099999999998</v>
      </c>
      <c r="P7983" s="31">
        <v>91.1511</v>
      </c>
      <c r="Q7983" s="31">
        <v>2885.9845</v>
      </c>
      <c r="R7983" s="31">
        <v>93.349000000000004</v>
      </c>
      <c r="S7983" s="31">
        <v>110.2684</v>
      </c>
    </row>
    <row r="7984" spans="1:19" x14ac:dyDescent="0.35">
      <c r="A7984" s="2">
        <v>44046</v>
      </c>
      <c r="B7984" s="31">
        <v>239.62860000000001</v>
      </c>
      <c r="C7984" s="31">
        <v>612.41600000000005</v>
      </c>
      <c r="D7984" s="31">
        <v>202.9153</v>
      </c>
      <c r="E7984" s="31">
        <v>554.35239999999999</v>
      </c>
      <c r="F7984" s="31">
        <v>148.273</v>
      </c>
      <c r="G7984" s="31">
        <v>300.77710000000002</v>
      </c>
      <c r="H7984" s="31">
        <v>8.601388</v>
      </c>
      <c r="I7984" s="31">
        <v>2803.2779999999998</v>
      </c>
      <c r="J7984" s="31">
        <v>5423.5789999999997</v>
      </c>
      <c r="K7984" s="31">
        <v>3405.71</v>
      </c>
      <c r="L7984" s="31">
        <v>300.01</v>
      </c>
      <c r="M7984" s="31">
        <v>227.07</v>
      </c>
      <c r="N7984" s="31">
        <v>343.93830000000003</v>
      </c>
      <c r="O7984" s="31">
        <v>72.114999999999995</v>
      </c>
      <c r="P7984" s="31">
        <v>90.477599999999995</v>
      </c>
      <c r="Q7984" s="31">
        <v>2883.3514</v>
      </c>
      <c r="R7984" s="31">
        <v>93.542000000000002</v>
      </c>
      <c r="S7984" s="31">
        <v>109.9829</v>
      </c>
    </row>
    <row r="7985" spans="1:19" x14ac:dyDescent="0.35">
      <c r="A7985" s="2">
        <v>44047</v>
      </c>
      <c r="B7985" s="31">
        <v>241.14830000000001</v>
      </c>
      <c r="C7985" s="31">
        <v>613.02200000000005</v>
      </c>
      <c r="D7985" s="31">
        <v>203.32329999999999</v>
      </c>
      <c r="E7985" s="31">
        <v>551.02269999999999</v>
      </c>
      <c r="F7985" s="31">
        <v>150.86330000000001</v>
      </c>
      <c r="G7985" s="31">
        <v>295.911</v>
      </c>
      <c r="H7985" s="31">
        <v>8.5317129999999999</v>
      </c>
      <c r="I7985" s="31">
        <v>2805.1669999999999</v>
      </c>
      <c r="J7985" s="31">
        <v>5436.902</v>
      </c>
      <c r="K7985" s="31">
        <v>3414.3510000000001</v>
      </c>
      <c r="L7985" s="31">
        <v>301.06</v>
      </c>
      <c r="M7985" s="31">
        <v>228.86</v>
      </c>
      <c r="N7985" s="31">
        <v>345.23849999999999</v>
      </c>
      <c r="O7985" s="31">
        <v>72.216200000000001</v>
      </c>
      <c r="P7985" s="31">
        <v>90.609200000000001</v>
      </c>
      <c r="Q7985" s="31">
        <v>2914.692</v>
      </c>
      <c r="R7985" s="31">
        <v>93.382000000000005</v>
      </c>
      <c r="S7985" s="31">
        <v>111.8165</v>
      </c>
    </row>
    <row r="7986" spans="1:19" x14ac:dyDescent="0.35">
      <c r="A7986" s="2">
        <v>44048</v>
      </c>
      <c r="B7986" s="31">
        <v>245.16470000000001</v>
      </c>
      <c r="C7986" s="31">
        <v>617.31299999999999</v>
      </c>
      <c r="D7986" s="31">
        <v>212.1634</v>
      </c>
      <c r="E7986" s="31">
        <v>554.67259999999999</v>
      </c>
      <c r="F7986" s="31">
        <v>152.97579999999999</v>
      </c>
      <c r="G7986" s="31">
        <v>294.9042</v>
      </c>
      <c r="H7986" s="31">
        <v>8.6431930000000001</v>
      </c>
      <c r="I7986" s="31">
        <v>2807.7910000000002</v>
      </c>
      <c r="J7986" s="31">
        <v>5430.848</v>
      </c>
      <c r="K7986" s="31">
        <v>3409.3589999999999</v>
      </c>
      <c r="L7986" s="31">
        <v>302.52</v>
      </c>
      <c r="M7986" s="31">
        <v>233.1</v>
      </c>
      <c r="N7986" s="31">
        <v>345.41750000000002</v>
      </c>
      <c r="O7986" s="31">
        <v>72.475399999999993</v>
      </c>
      <c r="P7986" s="31">
        <v>91.585899999999995</v>
      </c>
      <c r="Q7986" s="31">
        <v>2950.8811000000001</v>
      </c>
      <c r="R7986" s="31">
        <v>92.867999999999995</v>
      </c>
      <c r="S7986" s="31">
        <v>112.2667</v>
      </c>
    </row>
    <row r="7987" spans="1:19" x14ac:dyDescent="0.35">
      <c r="A7987" s="2">
        <v>44049</v>
      </c>
      <c r="B7987" s="31">
        <v>244.73050000000001</v>
      </c>
      <c r="C7987" s="31">
        <v>619.98800000000006</v>
      </c>
      <c r="D7987" s="31">
        <v>205.36330000000001</v>
      </c>
      <c r="E7987" s="31">
        <v>553.15719999999999</v>
      </c>
      <c r="F7987" s="31">
        <v>154.47620000000001</v>
      </c>
      <c r="G7987" s="31">
        <v>294.65249999999997</v>
      </c>
      <c r="H7987" s="31">
        <v>8.7442220000000006</v>
      </c>
      <c r="I7987" s="31">
        <v>2804.6590000000001</v>
      </c>
      <c r="J7987" s="31">
        <v>5434.4830000000002</v>
      </c>
      <c r="K7987" s="31">
        <v>3411.3739999999998</v>
      </c>
      <c r="L7987" s="31">
        <v>305.08999999999997</v>
      </c>
      <c r="M7987" s="31">
        <v>233.47</v>
      </c>
      <c r="N7987" s="31">
        <v>350.6961</v>
      </c>
      <c r="O7987" s="31">
        <v>72.500500000000002</v>
      </c>
      <c r="P7987" s="31">
        <v>91.276899999999998</v>
      </c>
      <c r="Q7987" s="31">
        <v>2960.6246999999998</v>
      </c>
      <c r="R7987" s="31">
        <v>92.787999999999997</v>
      </c>
      <c r="S7987" s="31">
        <v>111.43219999999999</v>
      </c>
    </row>
    <row r="7988" spans="1:19" x14ac:dyDescent="0.35">
      <c r="A7988" s="2">
        <v>44050</v>
      </c>
      <c r="B7988" s="31">
        <v>240.9855</v>
      </c>
      <c r="C7988" s="31">
        <v>609.63900000000001</v>
      </c>
      <c r="D7988" s="31">
        <v>202.0992</v>
      </c>
      <c r="E7988" s="31">
        <v>538.30160000000001</v>
      </c>
      <c r="F7988" s="31">
        <v>151.38579999999999</v>
      </c>
      <c r="G7988" s="31">
        <v>291.12880000000001</v>
      </c>
      <c r="H7988" s="31">
        <v>8.8696370000000009</v>
      </c>
      <c r="I7988" s="31">
        <v>2805.0279999999998</v>
      </c>
      <c r="J7988" s="31">
        <v>5429.6390000000001</v>
      </c>
      <c r="K7988" s="31">
        <v>3412.7190000000001</v>
      </c>
      <c r="L7988" s="31">
        <v>305.14</v>
      </c>
      <c r="M7988" s="31">
        <v>236.75</v>
      </c>
      <c r="N7988" s="31">
        <v>346.38290000000001</v>
      </c>
      <c r="O7988" s="31">
        <v>72.252700000000004</v>
      </c>
      <c r="P7988" s="31">
        <v>90.8553</v>
      </c>
      <c r="Q7988" s="31">
        <v>2914.6064000000001</v>
      </c>
      <c r="R7988" s="31">
        <v>93.435000000000002</v>
      </c>
      <c r="S7988" s="31">
        <v>109.80719999999999</v>
      </c>
    </row>
    <row r="7989" spans="1:19" x14ac:dyDescent="0.35">
      <c r="A7989" s="2">
        <v>44053</v>
      </c>
      <c r="B7989" s="31">
        <v>244.215</v>
      </c>
      <c r="C7989" s="31">
        <v>620.63599999999997</v>
      </c>
      <c r="D7989" s="31">
        <v>201.7466</v>
      </c>
      <c r="E7989" s="31">
        <v>545.85739999999998</v>
      </c>
      <c r="F7989" s="31">
        <v>152.25919999999999</v>
      </c>
      <c r="G7989" s="31">
        <v>293.05849999999998</v>
      </c>
      <c r="H7989" s="31">
        <v>8.7028119999999998</v>
      </c>
      <c r="I7989" s="31">
        <v>2805.0279999999998</v>
      </c>
      <c r="J7989" s="31">
        <v>5426.308</v>
      </c>
      <c r="K7989" s="31">
        <v>3411.1819999999998</v>
      </c>
      <c r="L7989" s="31">
        <v>305.87</v>
      </c>
      <c r="M7989" s="31">
        <v>239.42</v>
      </c>
      <c r="N7989" s="31">
        <v>344.80250000000001</v>
      </c>
      <c r="O7989" s="31">
        <v>72.328299999999999</v>
      </c>
      <c r="P7989" s="31">
        <v>90.684299999999993</v>
      </c>
      <c r="Q7989" s="31">
        <v>2906.9198000000001</v>
      </c>
      <c r="R7989" s="31">
        <v>93.581999999999994</v>
      </c>
      <c r="S7989" s="31">
        <v>109.85120000000001</v>
      </c>
    </row>
    <row r="7990" spans="1:19" x14ac:dyDescent="0.35">
      <c r="A7990" s="2">
        <v>44054</v>
      </c>
      <c r="B7990" s="31">
        <v>241.7593</v>
      </c>
      <c r="C7990" s="31">
        <v>609.23699999999997</v>
      </c>
      <c r="D7990" s="31">
        <v>205.69450000000001</v>
      </c>
      <c r="E7990" s="31">
        <v>544.90120000000002</v>
      </c>
      <c r="F7990" s="31">
        <v>145.28710000000001</v>
      </c>
      <c r="G7990" s="31">
        <v>293.14240000000001</v>
      </c>
      <c r="H7990" s="31">
        <v>8.5694169999999996</v>
      </c>
      <c r="I7990" s="31">
        <v>2800.422</v>
      </c>
      <c r="J7990" s="31">
        <v>5401.7780000000002</v>
      </c>
      <c r="K7990" s="31">
        <v>3401.39</v>
      </c>
      <c r="L7990" s="31">
        <v>303.79000000000002</v>
      </c>
      <c r="M7990" s="31">
        <v>238.43</v>
      </c>
      <c r="N7990" s="31">
        <v>338.77659999999997</v>
      </c>
      <c r="O7990" s="31">
        <v>71.858099999999993</v>
      </c>
      <c r="P7990" s="31">
        <v>90.674700000000001</v>
      </c>
      <c r="Q7990" s="31">
        <v>2919.8647999999998</v>
      </c>
      <c r="R7990" s="31">
        <v>93.628</v>
      </c>
      <c r="S7990" s="31">
        <v>111.4213</v>
      </c>
    </row>
    <row r="7991" spans="1:19" x14ac:dyDescent="0.35">
      <c r="A7991" s="2">
        <v>44055</v>
      </c>
      <c r="B7991" s="31">
        <v>246.74629999999999</v>
      </c>
      <c r="C7991" s="31">
        <v>628.96400000000006</v>
      </c>
      <c r="D7991" s="31">
        <v>205.69450000000001</v>
      </c>
      <c r="E7991" s="31">
        <v>548.93079999999998</v>
      </c>
      <c r="F7991" s="31">
        <v>145.48859999999999</v>
      </c>
      <c r="G7991" s="31">
        <v>296.3306</v>
      </c>
      <c r="H7991" s="31">
        <v>8.6344220000000007</v>
      </c>
      <c r="I7991" s="31">
        <v>2796.4609999999998</v>
      </c>
      <c r="J7991" s="31">
        <v>5395.7190000000001</v>
      </c>
      <c r="K7991" s="31">
        <v>3389.29</v>
      </c>
      <c r="L7991" s="31">
        <v>307.44</v>
      </c>
      <c r="M7991" s="31">
        <v>238.79</v>
      </c>
      <c r="N7991" s="31">
        <v>346.48419999999999</v>
      </c>
      <c r="O7991" s="31">
        <v>71.564400000000006</v>
      </c>
      <c r="P7991" s="31">
        <v>90.972899999999996</v>
      </c>
      <c r="Q7991" s="31">
        <v>2927.5050000000001</v>
      </c>
      <c r="R7991" s="31">
        <v>93.442999999999998</v>
      </c>
      <c r="S7991" s="31">
        <v>111.9922</v>
      </c>
    </row>
    <row r="7992" spans="1:19" x14ac:dyDescent="0.35">
      <c r="A7992" s="2">
        <v>44056</v>
      </c>
      <c r="B7992" s="31">
        <v>244.17189999999999</v>
      </c>
      <c r="C7992" s="31">
        <v>625.11900000000003</v>
      </c>
      <c r="D7992" s="31">
        <v>204.7533</v>
      </c>
      <c r="E7992" s="31">
        <v>533.91390000000001</v>
      </c>
      <c r="F7992" s="31">
        <v>147.08609999999999</v>
      </c>
      <c r="G7992" s="31">
        <v>301.86790000000002</v>
      </c>
      <c r="H7992" s="31">
        <v>8.6820059999999994</v>
      </c>
      <c r="I7992" s="31">
        <v>2797.337</v>
      </c>
      <c r="J7992" s="31">
        <v>5390.27</v>
      </c>
      <c r="K7992" s="31">
        <v>3382.4740000000002</v>
      </c>
      <c r="L7992" s="31">
        <v>307.24</v>
      </c>
      <c r="M7992" s="31">
        <v>238.61</v>
      </c>
      <c r="N7992" s="31">
        <v>348.0179</v>
      </c>
      <c r="O7992" s="31">
        <v>71.572500000000005</v>
      </c>
      <c r="P7992" s="31">
        <v>91.221199999999996</v>
      </c>
      <c r="Q7992" s="31">
        <v>2933.9513000000002</v>
      </c>
      <c r="R7992" s="31">
        <v>93.334999999999994</v>
      </c>
      <c r="S7992" s="31">
        <v>111.9922</v>
      </c>
    </row>
    <row r="7993" spans="1:19" x14ac:dyDescent="0.35">
      <c r="A7993" s="2">
        <v>44057</v>
      </c>
      <c r="B7993" s="31">
        <v>243.6344</v>
      </c>
      <c r="C7993" s="31">
        <v>629.94399999999996</v>
      </c>
      <c r="D7993" s="31">
        <v>203.54650000000001</v>
      </c>
      <c r="E7993" s="31">
        <v>543.41150000000005</v>
      </c>
      <c r="F7993" s="31">
        <v>145.54839999999999</v>
      </c>
      <c r="G7993" s="31">
        <v>301.61619999999999</v>
      </c>
      <c r="H7993" s="31">
        <v>8.5909849999999999</v>
      </c>
      <c r="I7993" s="31">
        <v>2793.2370000000001</v>
      </c>
      <c r="J7993" s="31">
        <v>5392.0839999999998</v>
      </c>
      <c r="K7993" s="31">
        <v>3377.0479999999998</v>
      </c>
      <c r="L7993" s="31">
        <v>306.67</v>
      </c>
      <c r="M7993" s="31">
        <v>237.81</v>
      </c>
      <c r="N7993" s="31">
        <v>346.72550000000001</v>
      </c>
      <c r="O7993" s="31">
        <v>71.860900000000001</v>
      </c>
      <c r="P7993" s="31">
        <v>91.1541</v>
      </c>
      <c r="Q7993" s="31">
        <v>2925.8991999999998</v>
      </c>
      <c r="R7993" s="31">
        <v>93.096000000000004</v>
      </c>
      <c r="S7993" s="31">
        <v>112.113</v>
      </c>
    </row>
    <row r="7994" spans="1:19" x14ac:dyDescent="0.35">
      <c r="A7994" s="2">
        <v>44060</v>
      </c>
      <c r="B7994" s="31">
        <v>246.80549999999999</v>
      </c>
      <c r="C7994" s="31">
        <v>643.41300000000001</v>
      </c>
      <c r="D7994" s="31">
        <v>203.94880000000001</v>
      </c>
      <c r="E7994" s="31">
        <v>550.1345</v>
      </c>
      <c r="F7994" s="31">
        <v>149.1987</v>
      </c>
      <c r="G7994" s="31">
        <v>307.15350000000001</v>
      </c>
      <c r="H7994" s="31">
        <v>8.5034650000000003</v>
      </c>
      <c r="I7994" s="31">
        <v>2795.172</v>
      </c>
      <c r="J7994" s="31">
        <v>5400.2610000000004</v>
      </c>
      <c r="K7994" s="31">
        <v>3380.9360000000001</v>
      </c>
      <c r="L7994" s="31">
        <v>308.33</v>
      </c>
      <c r="M7994" s="31">
        <v>239.42</v>
      </c>
      <c r="N7994" s="31">
        <v>351.49020000000002</v>
      </c>
      <c r="O7994" s="31">
        <v>72.120999999999995</v>
      </c>
      <c r="P7994" s="31">
        <v>91.448899999999995</v>
      </c>
      <c r="Q7994" s="31">
        <v>2944.1370999999999</v>
      </c>
      <c r="R7994" s="31">
        <v>92.850999999999999</v>
      </c>
      <c r="S7994" s="31">
        <v>113.6172</v>
      </c>
    </row>
    <row r="7995" spans="1:19" x14ac:dyDescent="0.35">
      <c r="A7995" s="2">
        <v>44061</v>
      </c>
      <c r="B7995" s="31">
        <v>247.28919999999999</v>
      </c>
      <c r="C7995" s="31">
        <v>649.51099999999997</v>
      </c>
      <c r="D7995" s="31">
        <v>206.4965</v>
      </c>
      <c r="E7995" s="31">
        <v>560.72059999999999</v>
      </c>
      <c r="F7995" s="31">
        <v>150.27359999999999</v>
      </c>
      <c r="G7995" s="31">
        <v>306.65010000000001</v>
      </c>
      <c r="H7995" s="31">
        <v>8.5594780000000004</v>
      </c>
      <c r="I7995" s="31">
        <v>2797.0140000000001</v>
      </c>
      <c r="J7995" s="31">
        <v>5402.38</v>
      </c>
      <c r="K7995" s="31">
        <v>3388.9059999999999</v>
      </c>
      <c r="L7995" s="31">
        <v>309</v>
      </c>
      <c r="M7995" s="31">
        <v>237.22</v>
      </c>
      <c r="N7995" s="31">
        <v>355.30509999999998</v>
      </c>
      <c r="O7995" s="31">
        <v>72.543800000000005</v>
      </c>
      <c r="P7995" s="31">
        <v>91.855599999999995</v>
      </c>
      <c r="Q7995" s="31">
        <v>2957.6586000000002</v>
      </c>
      <c r="R7995" s="31">
        <v>92.271000000000001</v>
      </c>
      <c r="S7995" s="31">
        <v>114.15519999999999</v>
      </c>
    </row>
    <row r="7996" spans="1:19" x14ac:dyDescent="0.35">
      <c r="A7996" s="2">
        <v>44062</v>
      </c>
      <c r="B7996" s="31">
        <v>246.59049999999999</v>
      </c>
      <c r="C7996" s="31">
        <v>651.41999999999996</v>
      </c>
      <c r="D7996" s="31">
        <v>204.88740000000001</v>
      </c>
      <c r="E7996" s="31">
        <v>571.00789999999995</v>
      </c>
      <c r="F7996" s="31">
        <v>147.0787</v>
      </c>
      <c r="G7996" s="31">
        <v>306.73399999999998</v>
      </c>
      <c r="H7996" s="31">
        <v>8.6119900000000005</v>
      </c>
      <c r="I7996" s="31">
        <v>2797.8440000000001</v>
      </c>
      <c r="J7996" s="31">
        <v>5404.1989999999996</v>
      </c>
      <c r="K7996" s="31">
        <v>3393.6120000000001</v>
      </c>
      <c r="L7996" s="31">
        <v>307.7</v>
      </c>
      <c r="M7996" s="31">
        <v>237.25</v>
      </c>
      <c r="N7996" s="31">
        <v>352.89940000000001</v>
      </c>
      <c r="O7996" s="31">
        <v>72.4054</v>
      </c>
      <c r="P7996" s="31">
        <v>91.699200000000005</v>
      </c>
      <c r="Q7996" s="31">
        <v>2942.8942000000002</v>
      </c>
      <c r="R7996" s="31">
        <v>92.887</v>
      </c>
      <c r="S7996" s="31">
        <v>113.03530000000001</v>
      </c>
    </row>
    <row r="7997" spans="1:19" x14ac:dyDescent="0.35">
      <c r="A7997" s="2">
        <v>44063</v>
      </c>
      <c r="B7997" s="31">
        <v>244.44059999999999</v>
      </c>
      <c r="C7997" s="31">
        <v>650.30600000000004</v>
      </c>
      <c r="D7997" s="31">
        <v>202.2056</v>
      </c>
      <c r="E7997" s="31">
        <v>563.98609999999996</v>
      </c>
      <c r="F7997" s="31">
        <v>145.3021</v>
      </c>
      <c r="G7997" s="31">
        <v>303.79750000000001</v>
      </c>
      <c r="H7997" s="31">
        <v>8.4019410000000008</v>
      </c>
      <c r="I7997" s="31">
        <v>2798.12</v>
      </c>
      <c r="J7997" s="31">
        <v>5410.558</v>
      </c>
      <c r="K7997" s="31">
        <v>3400.7159999999999</v>
      </c>
      <c r="L7997" s="31">
        <v>308.42</v>
      </c>
      <c r="M7997" s="31">
        <v>235.86</v>
      </c>
      <c r="N7997" s="31">
        <v>357.42270000000002</v>
      </c>
      <c r="O7997" s="31">
        <v>72.201499999999996</v>
      </c>
      <c r="P7997" s="31">
        <v>91.238900000000001</v>
      </c>
      <c r="Q7997" s="31">
        <v>2892.4881</v>
      </c>
      <c r="R7997" s="31">
        <v>92.793000000000006</v>
      </c>
      <c r="S7997" s="31">
        <v>110.8942</v>
      </c>
    </row>
    <row r="7998" spans="1:19" x14ac:dyDescent="0.35">
      <c r="A7998" s="2">
        <v>44064</v>
      </c>
      <c r="B7998" s="31">
        <v>241.4845</v>
      </c>
      <c r="C7998" s="31">
        <v>643.20100000000002</v>
      </c>
      <c r="D7998" s="31">
        <v>196.57390000000001</v>
      </c>
      <c r="E7998" s="31">
        <v>554.48850000000004</v>
      </c>
      <c r="F7998" s="31">
        <v>145.33940000000001</v>
      </c>
      <c r="G7998" s="31">
        <v>303.62970000000001</v>
      </c>
      <c r="H7998" s="31">
        <v>8.4334480000000003</v>
      </c>
      <c r="I7998" s="31">
        <v>2797.6590000000001</v>
      </c>
      <c r="J7998" s="31">
        <v>5410.8609999999999</v>
      </c>
      <c r="K7998" s="31">
        <v>3404.846</v>
      </c>
      <c r="L7998" s="31">
        <v>309.5</v>
      </c>
      <c r="M7998" s="31">
        <v>234.09</v>
      </c>
      <c r="N7998" s="31">
        <v>360.06200000000001</v>
      </c>
      <c r="O7998" s="31">
        <v>72.193899999999999</v>
      </c>
      <c r="P7998" s="31">
        <v>90.759799999999998</v>
      </c>
      <c r="Q7998" s="31">
        <v>2922.8047000000001</v>
      </c>
      <c r="R7998" s="31">
        <v>93.247</v>
      </c>
      <c r="S7998" s="31">
        <v>111.7946</v>
      </c>
    </row>
    <row r="7999" spans="1:19" x14ac:dyDescent="0.35">
      <c r="A7999" s="2">
        <v>44067</v>
      </c>
      <c r="B7999" s="31">
        <v>245.3005</v>
      </c>
      <c r="C7999" s="31">
        <v>668.01700000000005</v>
      </c>
      <c r="D7999" s="31">
        <v>202.2056</v>
      </c>
      <c r="E7999" s="31">
        <v>556.53740000000005</v>
      </c>
      <c r="F7999" s="31">
        <v>144.75710000000001</v>
      </c>
      <c r="G7999" s="31">
        <v>303.96530000000001</v>
      </c>
      <c r="H7999" s="31">
        <v>8.6084879999999995</v>
      </c>
      <c r="I7999" s="31">
        <v>2798.7649999999999</v>
      </c>
      <c r="J7999" s="31">
        <v>5409.0439999999999</v>
      </c>
      <c r="K7999" s="31">
        <v>3400.0920000000001</v>
      </c>
      <c r="L7999" s="31">
        <v>312.69</v>
      </c>
      <c r="M7999" s="31">
        <v>236.79</v>
      </c>
      <c r="N7999" s="31">
        <v>362.37430000000001</v>
      </c>
      <c r="O7999" s="31">
        <v>72.258099999999999</v>
      </c>
      <c r="P7999" s="31">
        <v>91.019800000000004</v>
      </c>
      <c r="Q7999" s="31">
        <v>2966.7175999999999</v>
      </c>
      <c r="R7999" s="31">
        <v>93.298000000000002</v>
      </c>
      <c r="S7999" s="31">
        <v>113.1284</v>
      </c>
    </row>
    <row r="8000" spans="1:19" x14ac:dyDescent="0.35">
      <c r="A8000" s="2">
        <v>44068</v>
      </c>
      <c r="B8000" s="31">
        <v>248.79400000000001</v>
      </c>
      <c r="C8000" s="31">
        <v>672.63</v>
      </c>
      <c r="D8000" s="31">
        <v>205.82599999999999</v>
      </c>
      <c r="E8000" s="31">
        <v>557.6259</v>
      </c>
      <c r="F8000" s="31">
        <v>143.55529999999999</v>
      </c>
      <c r="G8000" s="31">
        <v>308.83139999999997</v>
      </c>
      <c r="H8000" s="31">
        <v>8.7065110000000008</v>
      </c>
      <c r="I8000" s="31">
        <v>2797.797</v>
      </c>
      <c r="J8000" s="31">
        <v>5396.625</v>
      </c>
      <c r="K8000" s="31">
        <v>3387.0819999999999</v>
      </c>
      <c r="L8000" s="31">
        <v>314.10000000000002</v>
      </c>
      <c r="M8000" s="31">
        <v>237.26</v>
      </c>
      <c r="N8000" s="31">
        <v>365.17700000000002</v>
      </c>
      <c r="O8000" s="31">
        <v>71.789100000000005</v>
      </c>
      <c r="P8000" s="31">
        <v>91.094899999999996</v>
      </c>
      <c r="Q8000" s="31">
        <v>2984.2447999999999</v>
      </c>
      <c r="R8000" s="31">
        <v>93.019000000000005</v>
      </c>
      <c r="S8000" s="31">
        <v>112.8317</v>
      </c>
    </row>
    <row r="8001" spans="1:19" x14ac:dyDescent="0.35">
      <c r="A8001" s="2">
        <v>44069</v>
      </c>
      <c r="B8001" s="31">
        <v>248.09530000000001</v>
      </c>
      <c r="C8001" s="31">
        <v>669.92600000000004</v>
      </c>
      <c r="D8001" s="31">
        <v>202.2056</v>
      </c>
      <c r="E8001" s="31">
        <v>563.28179999999998</v>
      </c>
      <c r="F8001" s="31">
        <v>145.7499</v>
      </c>
      <c r="G8001" s="31">
        <v>310.17380000000003</v>
      </c>
      <c r="H8001" s="31">
        <v>8.6680019999999995</v>
      </c>
      <c r="I8001" s="31">
        <v>2794.3890000000001</v>
      </c>
      <c r="J8001" s="31">
        <v>5397.5339999999997</v>
      </c>
      <c r="K8001" s="31">
        <v>3377.1909999999998</v>
      </c>
      <c r="L8001" s="31">
        <v>317.5</v>
      </c>
      <c r="M8001" s="31">
        <v>236.17</v>
      </c>
      <c r="N8001" s="31">
        <v>373.42959999999999</v>
      </c>
      <c r="O8001" s="31">
        <v>72.062600000000003</v>
      </c>
      <c r="P8001" s="31">
        <v>91.046800000000005</v>
      </c>
      <c r="Q8001" s="31">
        <v>2996.7215000000001</v>
      </c>
      <c r="R8001" s="31">
        <v>93.006</v>
      </c>
      <c r="S8001" s="31">
        <v>112.8734</v>
      </c>
    </row>
    <row r="8002" spans="1:19" x14ac:dyDescent="0.35">
      <c r="A8002" s="2">
        <v>44070</v>
      </c>
      <c r="B8002" s="31">
        <v>245.0855</v>
      </c>
      <c r="C8002" s="31">
        <v>645.95799999999997</v>
      </c>
      <c r="D8002" s="31">
        <v>197.91480000000001</v>
      </c>
      <c r="E8002" s="31">
        <v>565.58680000000004</v>
      </c>
      <c r="F8002" s="31">
        <v>144.26439999999999</v>
      </c>
      <c r="G8002" s="31">
        <v>316.13060000000002</v>
      </c>
      <c r="H8002" s="31">
        <v>8.8885529999999999</v>
      </c>
      <c r="I8002" s="31">
        <v>2795.54</v>
      </c>
      <c r="J8002" s="31">
        <v>5397.2330000000002</v>
      </c>
      <c r="K8002" s="31">
        <v>3389.386</v>
      </c>
      <c r="L8002" s="31">
        <v>317.95999999999998</v>
      </c>
      <c r="M8002" s="31">
        <v>236.73</v>
      </c>
      <c r="N8002" s="31">
        <v>372.23070000000001</v>
      </c>
      <c r="O8002" s="31">
        <v>71.857699999999994</v>
      </c>
      <c r="P8002" s="31">
        <v>90.829599999999999</v>
      </c>
      <c r="Q8002" s="31">
        <v>2991.6307000000002</v>
      </c>
      <c r="R8002" s="31">
        <v>93.001000000000005</v>
      </c>
      <c r="S8002" s="31">
        <v>111.85680000000001</v>
      </c>
    </row>
    <row r="8003" spans="1:19" x14ac:dyDescent="0.35">
      <c r="A8003" s="2">
        <v>44071</v>
      </c>
      <c r="B8003" s="31">
        <v>246.21420000000001</v>
      </c>
      <c r="C8003" s="31">
        <v>660.96400000000006</v>
      </c>
      <c r="D8003" s="31">
        <v>199.5239</v>
      </c>
      <c r="E8003" s="31">
        <v>569.59929999999997</v>
      </c>
      <c r="F8003" s="31">
        <v>147.422</v>
      </c>
      <c r="G8003" s="31">
        <v>318.98320000000001</v>
      </c>
      <c r="H8003" s="31">
        <v>9.1826209999999993</v>
      </c>
      <c r="I8003" s="31">
        <v>2789.7820000000002</v>
      </c>
      <c r="J8003" s="31">
        <v>5396.5519999999997</v>
      </c>
      <c r="K8003" s="31">
        <v>3374.1179999999999</v>
      </c>
      <c r="L8003" s="31">
        <v>319.70999999999998</v>
      </c>
      <c r="M8003" s="31">
        <v>238.18</v>
      </c>
      <c r="N8003" s="31">
        <v>373.4452</v>
      </c>
      <c r="O8003" s="31">
        <v>72.635199999999998</v>
      </c>
      <c r="P8003" s="31">
        <v>91.664199999999994</v>
      </c>
      <c r="Q8003" s="31">
        <v>3003.3856999999998</v>
      </c>
      <c r="R8003" s="31">
        <v>92.370999999999995</v>
      </c>
      <c r="S8003" s="31">
        <v>111.8458</v>
      </c>
    </row>
    <row r="8004" spans="1:19" x14ac:dyDescent="0.35">
      <c r="A8004" s="2">
        <v>44074</v>
      </c>
      <c r="B8004" s="31">
        <v>243.3656</v>
      </c>
      <c r="C8004" s="31">
        <v>643.572</v>
      </c>
      <c r="D8004" s="31">
        <v>197.51259999999999</v>
      </c>
      <c r="E8004" s="31">
        <v>569.59929999999997</v>
      </c>
      <c r="F8004" s="31">
        <v>147.69820000000001</v>
      </c>
      <c r="G8004" s="31">
        <v>319.99</v>
      </c>
      <c r="H8004" s="31">
        <v>9.2911459999999995</v>
      </c>
      <c r="I8004" s="31">
        <v>2790.797</v>
      </c>
      <c r="J8004" s="31">
        <v>5399.2809999999999</v>
      </c>
      <c r="K8004" s="31">
        <v>3372.0059999999999</v>
      </c>
      <c r="L8004" s="31">
        <v>319.20999999999998</v>
      </c>
      <c r="M8004" s="31">
        <v>236.01</v>
      </c>
      <c r="N8004" s="31">
        <v>377.25229999999999</v>
      </c>
      <c r="O8004" s="31">
        <v>72.635199999999998</v>
      </c>
      <c r="P8004" s="31">
        <v>91.664199999999994</v>
      </c>
      <c r="Q8004" s="31">
        <v>2949.5585000000001</v>
      </c>
      <c r="R8004" s="31">
        <v>92.144000000000005</v>
      </c>
      <c r="S8004" s="31">
        <v>109.8753</v>
      </c>
    </row>
    <row r="8005" spans="1:19" x14ac:dyDescent="0.35">
      <c r="A8005" s="2">
        <v>44075</v>
      </c>
      <c r="B8005" s="31">
        <v>244.97800000000001</v>
      </c>
      <c r="C8005" s="31">
        <v>649.40499999999997</v>
      </c>
      <c r="D8005" s="31">
        <v>199.38980000000001</v>
      </c>
      <c r="E8005" s="31">
        <v>571.37080000000003</v>
      </c>
      <c r="F8005" s="31">
        <v>147.72059999999999</v>
      </c>
      <c r="G8005" s="31">
        <v>320.40949999999998</v>
      </c>
      <c r="H8005" s="31">
        <v>9.3331560000000007</v>
      </c>
      <c r="I8005" s="31">
        <v>2793.652</v>
      </c>
      <c r="J8005" s="31">
        <v>5404.1310000000003</v>
      </c>
      <c r="K8005" s="31">
        <v>3371.6219999999998</v>
      </c>
      <c r="L8005" s="31">
        <v>321.77</v>
      </c>
      <c r="M8005" s="31">
        <v>238.61</v>
      </c>
      <c r="N8005" s="31">
        <v>383.43400000000003</v>
      </c>
      <c r="O8005" s="31">
        <v>72.160300000000007</v>
      </c>
      <c r="P8005" s="31">
        <v>92.164400000000001</v>
      </c>
      <c r="Q8005" s="31">
        <v>2999.1570999999999</v>
      </c>
      <c r="R8005" s="31">
        <v>92.337999999999994</v>
      </c>
      <c r="S8005" s="31">
        <v>109.8642</v>
      </c>
    </row>
    <row r="8006" spans="1:19" x14ac:dyDescent="0.35">
      <c r="A8006" s="2">
        <v>44076</v>
      </c>
      <c r="B8006" s="31">
        <v>238.7971</v>
      </c>
      <c r="C8006" s="31">
        <v>637.36800000000005</v>
      </c>
      <c r="D8006" s="31">
        <v>193.75810000000001</v>
      </c>
      <c r="E8006" s="31">
        <v>571.98969999999997</v>
      </c>
      <c r="F8006" s="31">
        <v>145.16759999999999</v>
      </c>
      <c r="G8006" s="31">
        <v>322.8426</v>
      </c>
      <c r="H8006" s="31">
        <v>9.3856680000000008</v>
      </c>
      <c r="I8006" s="31">
        <v>2794.8040000000001</v>
      </c>
      <c r="J8006" s="31">
        <v>5410.7979999999998</v>
      </c>
      <c r="K8006" s="31">
        <v>3389.386</v>
      </c>
      <c r="L8006" s="31">
        <v>326.52999999999997</v>
      </c>
      <c r="M8006" s="31">
        <v>240.72</v>
      </c>
      <c r="N8006" s="31">
        <v>386.517</v>
      </c>
      <c r="O8006" s="31">
        <v>72.054500000000004</v>
      </c>
      <c r="P8006" s="31">
        <v>91.216399999999993</v>
      </c>
      <c r="Q8006" s="31">
        <v>2996.2096000000001</v>
      </c>
      <c r="R8006" s="31">
        <v>92.846999999999994</v>
      </c>
      <c r="S8006" s="31">
        <v>109.79819999999999</v>
      </c>
    </row>
    <row r="8007" spans="1:19" x14ac:dyDescent="0.35">
      <c r="A8007" s="2">
        <v>44077</v>
      </c>
      <c r="B8007" s="31">
        <v>236.8622</v>
      </c>
      <c r="C8007" s="31">
        <v>638.90599999999995</v>
      </c>
      <c r="D8007" s="31">
        <v>183.4333</v>
      </c>
      <c r="E8007" s="31">
        <v>560.57119999999998</v>
      </c>
      <c r="F8007" s="31">
        <v>144.6525</v>
      </c>
      <c r="G8007" s="31">
        <v>324.185</v>
      </c>
      <c r="H8007" s="31">
        <v>9.2211300000000005</v>
      </c>
      <c r="I8007" s="31">
        <v>2797.2910000000002</v>
      </c>
      <c r="J8007" s="31">
        <v>5421.4059999999999</v>
      </c>
      <c r="K8007" s="31">
        <v>3397.98</v>
      </c>
      <c r="L8007" s="31">
        <v>315.79000000000002</v>
      </c>
      <c r="M8007" s="31">
        <v>234.22</v>
      </c>
      <c r="N8007" s="31">
        <v>367.48930000000001</v>
      </c>
      <c r="O8007" s="31">
        <v>71.994500000000002</v>
      </c>
      <c r="P8007" s="31">
        <v>91.184600000000003</v>
      </c>
      <c r="Q8007" s="31">
        <v>2969.6732000000002</v>
      </c>
      <c r="R8007" s="31">
        <v>92.739000000000004</v>
      </c>
      <c r="S8007" s="31">
        <v>109.2698</v>
      </c>
    </row>
    <row r="8008" spans="1:19" x14ac:dyDescent="0.35">
      <c r="A8008" s="2">
        <v>44078</v>
      </c>
      <c r="B8008" s="31">
        <v>229.28389999999999</v>
      </c>
      <c r="C8008" s="31">
        <v>624.21699999999998</v>
      </c>
      <c r="D8008" s="31">
        <v>184.1037</v>
      </c>
      <c r="E8008" s="31">
        <v>573.31290000000001</v>
      </c>
      <c r="F8008" s="31">
        <v>144.3912</v>
      </c>
      <c r="G8008" s="31">
        <v>324.8562</v>
      </c>
      <c r="H8008" s="31">
        <v>9.0845979999999997</v>
      </c>
      <c r="I8008" s="31">
        <v>2796.83</v>
      </c>
      <c r="J8008" s="31">
        <v>5402.0050000000001</v>
      </c>
      <c r="K8008" s="31">
        <v>3397.4479999999999</v>
      </c>
      <c r="L8008" s="31">
        <v>311.77999999999997</v>
      </c>
      <c r="M8008" s="31">
        <v>231.49</v>
      </c>
      <c r="N8008" s="31">
        <v>359.64940000000001</v>
      </c>
      <c r="O8008" s="31">
        <v>71.933499999999995</v>
      </c>
      <c r="P8008" s="31">
        <v>90.876499999999993</v>
      </c>
      <c r="Q8008" s="31">
        <v>2944.6590999999999</v>
      </c>
      <c r="R8008" s="31">
        <v>92.718999999999994</v>
      </c>
      <c r="S8008" s="31">
        <v>108.4552</v>
      </c>
    </row>
    <row r="8009" spans="1:19" x14ac:dyDescent="0.35">
      <c r="A8009" s="2">
        <v>44081</v>
      </c>
      <c r="B8009" s="31">
        <v>229.28389999999999</v>
      </c>
      <c r="C8009" s="31">
        <v>624.21699999999998</v>
      </c>
      <c r="D8009" s="31">
        <v>184.1037</v>
      </c>
      <c r="E8009" s="31">
        <v>573.31290000000001</v>
      </c>
      <c r="F8009" s="31">
        <v>144.3912</v>
      </c>
      <c r="G8009" s="31">
        <v>324.8562</v>
      </c>
      <c r="H8009" s="31">
        <v>9.0845979999999997</v>
      </c>
      <c r="I8009" s="31">
        <v>2794.62</v>
      </c>
      <c r="J8009" s="31">
        <v>5402.0050000000001</v>
      </c>
      <c r="K8009" s="31">
        <v>3395.2469999999998</v>
      </c>
      <c r="L8009" s="31">
        <v>311.77999999999997</v>
      </c>
      <c r="M8009" s="31">
        <v>231.49</v>
      </c>
      <c r="N8009" s="31">
        <v>359.64940000000001</v>
      </c>
      <c r="O8009" s="31">
        <v>71.963300000000004</v>
      </c>
      <c r="P8009" s="31">
        <v>91.097899999999996</v>
      </c>
      <c r="Q8009" s="31">
        <v>2931.7408</v>
      </c>
      <c r="R8009" s="31">
        <v>92.718999999999994</v>
      </c>
      <c r="S8009" s="31">
        <v>107.3103</v>
      </c>
    </row>
    <row r="8010" spans="1:19" x14ac:dyDescent="0.35">
      <c r="A8010" s="2">
        <v>44082</v>
      </c>
      <c r="B8010" s="31">
        <v>213.8048</v>
      </c>
      <c r="C8010" s="31">
        <v>584.76599999999996</v>
      </c>
      <c r="D8010" s="31">
        <v>170.1585</v>
      </c>
      <c r="E8010" s="31">
        <v>569.70600000000002</v>
      </c>
      <c r="F8010" s="31">
        <v>145.0556</v>
      </c>
      <c r="G8010" s="31">
        <v>326.5342</v>
      </c>
      <c r="H8010" s="31">
        <v>8.944566</v>
      </c>
      <c r="I8010" s="31">
        <v>2797.0140000000001</v>
      </c>
      <c r="J8010" s="31">
        <v>5406.857</v>
      </c>
      <c r="K8010" s="31">
        <v>3399.8359999999998</v>
      </c>
      <c r="L8010" s="31">
        <v>304.3</v>
      </c>
      <c r="M8010" s="31">
        <v>227.9</v>
      </c>
      <c r="N8010" s="31">
        <v>344.44439999999997</v>
      </c>
      <c r="O8010" s="31">
        <v>72.190200000000004</v>
      </c>
      <c r="P8010" s="31">
        <v>90.833500000000001</v>
      </c>
      <c r="Q8010" s="31">
        <v>2912.9762000000001</v>
      </c>
      <c r="R8010" s="31">
        <v>93.444999999999993</v>
      </c>
      <c r="S8010" s="31">
        <v>107.70659999999999</v>
      </c>
    </row>
    <row r="8011" spans="1:19" x14ac:dyDescent="0.35">
      <c r="A8011" s="2">
        <v>44083</v>
      </c>
      <c r="B8011" s="31">
        <v>219.18530000000001</v>
      </c>
      <c r="C8011" s="31">
        <v>594.11900000000003</v>
      </c>
      <c r="D8011" s="31">
        <v>174.1113</v>
      </c>
      <c r="E8011" s="31">
        <v>575.39670000000001</v>
      </c>
      <c r="F8011" s="31">
        <v>145.929</v>
      </c>
      <c r="G8011" s="31">
        <v>328.46390000000002</v>
      </c>
      <c r="H8011" s="31">
        <v>8.9690720000000006</v>
      </c>
      <c r="I8011" s="31">
        <v>2799.444</v>
      </c>
      <c r="J8011" s="31">
        <v>5406.5529999999999</v>
      </c>
      <c r="K8011" s="31">
        <v>3399.35</v>
      </c>
      <c r="L8011" s="31">
        <v>310.2</v>
      </c>
      <c r="M8011" s="31">
        <v>230.4</v>
      </c>
      <c r="N8011" s="31">
        <v>354.7912</v>
      </c>
      <c r="O8011" s="31">
        <v>71.992400000000004</v>
      </c>
      <c r="P8011" s="31">
        <v>90.958100000000002</v>
      </c>
      <c r="Q8011" s="31">
        <v>2908.3732</v>
      </c>
      <c r="R8011" s="31">
        <v>93.254999999999995</v>
      </c>
      <c r="S8011" s="31">
        <v>106.914</v>
      </c>
    </row>
    <row r="8012" spans="1:19" x14ac:dyDescent="0.35">
      <c r="A8012" s="2">
        <v>44084</v>
      </c>
      <c r="B8012" s="31">
        <v>215.32640000000001</v>
      </c>
      <c r="C8012" s="31">
        <v>582.92200000000003</v>
      </c>
      <c r="D8012" s="31">
        <v>173.1001</v>
      </c>
      <c r="E8012" s="31">
        <v>569.80349999999999</v>
      </c>
      <c r="F8012" s="31">
        <v>146.63069999999999</v>
      </c>
      <c r="G8012" s="31">
        <v>328.0444</v>
      </c>
      <c r="H8012" s="31">
        <v>8.8815519999999992</v>
      </c>
      <c r="I8012" s="31">
        <v>2798.7530000000002</v>
      </c>
      <c r="J8012" s="31">
        <v>5406.2520000000004</v>
      </c>
      <c r="K8012" s="31">
        <v>3388.1179999999999</v>
      </c>
      <c r="L8012" s="31">
        <v>304.75</v>
      </c>
      <c r="M8012" s="31">
        <v>227.66</v>
      </c>
      <c r="N8012" s="31">
        <v>348.11130000000003</v>
      </c>
      <c r="O8012" s="31">
        <v>72.0261</v>
      </c>
      <c r="P8012" s="31">
        <v>91.424599999999998</v>
      </c>
      <c r="Q8012" s="31">
        <v>2907.4796000000001</v>
      </c>
      <c r="R8012" s="31">
        <v>93.335999999999999</v>
      </c>
      <c r="S8012" s="31">
        <v>106.39660000000001</v>
      </c>
    </row>
    <row r="8013" spans="1:19" x14ac:dyDescent="0.35">
      <c r="A8013" s="2">
        <v>44085</v>
      </c>
      <c r="B8013" s="31">
        <v>214.19649999999999</v>
      </c>
      <c r="C8013" s="31">
        <v>581.10500000000002</v>
      </c>
      <c r="D8013" s="31">
        <v>173.6833</v>
      </c>
      <c r="E8013" s="31">
        <v>575.93970000000002</v>
      </c>
      <c r="F8013" s="31">
        <v>145.40649999999999</v>
      </c>
      <c r="G8013" s="31">
        <v>334.25290000000001</v>
      </c>
      <c r="H8013" s="31">
        <v>8.9200610000000005</v>
      </c>
      <c r="I8013" s="31">
        <v>2799.433</v>
      </c>
      <c r="J8013" s="31">
        <v>5414.1319999999996</v>
      </c>
      <c r="K8013" s="31">
        <v>3394.4650000000001</v>
      </c>
      <c r="L8013" s="31">
        <v>304.14</v>
      </c>
      <c r="M8013" s="31">
        <v>225.7</v>
      </c>
      <c r="N8013" s="31">
        <v>344.47550000000001</v>
      </c>
      <c r="O8013" s="31">
        <v>72.010999999999996</v>
      </c>
      <c r="P8013" s="31">
        <v>91.118099999999998</v>
      </c>
      <c r="Q8013" s="31">
        <v>2924.8471</v>
      </c>
      <c r="R8013" s="31">
        <v>93.332999999999998</v>
      </c>
      <c r="S8013" s="31">
        <v>107.01309999999999</v>
      </c>
    </row>
    <row r="8014" spans="1:19" x14ac:dyDescent="0.35">
      <c r="A8014" s="2">
        <v>44088</v>
      </c>
      <c r="B8014" s="31">
        <v>213.32499999999999</v>
      </c>
      <c r="C8014" s="31">
        <v>586.44899999999996</v>
      </c>
      <c r="D8014" s="31">
        <v>171.64959999999999</v>
      </c>
      <c r="E8014" s="31">
        <v>580.79570000000001</v>
      </c>
      <c r="F8014" s="31">
        <v>146.58590000000001</v>
      </c>
      <c r="G8014" s="31">
        <v>335.42750000000001</v>
      </c>
      <c r="H8014" s="31">
        <v>8.948067</v>
      </c>
      <c r="I8014" s="31">
        <v>2800.6309999999999</v>
      </c>
      <c r="J8014" s="31">
        <v>5417.1620000000003</v>
      </c>
      <c r="K8014" s="31">
        <v>3403.94</v>
      </c>
      <c r="L8014" s="31">
        <v>308.62</v>
      </c>
      <c r="M8014" s="31">
        <v>232.19</v>
      </c>
      <c r="N8014" s="31">
        <v>351.29050000000001</v>
      </c>
      <c r="O8014" s="31">
        <v>72.381900000000002</v>
      </c>
      <c r="P8014" s="31">
        <v>91.432100000000005</v>
      </c>
      <c r="Q8014" s="31">
        <v>2958.3314</v>
      </c>
      <c r="R8014" s="31">
        <v>93.052000000000007</v>
      </c>
      <c r="S8014" s="31">
        <v>107.47539999999999</v>
      </c>
    </row>
    <row r="8015" spans="1:19" x14ac:dyDescent="0.35">
      <c r="A8015" s="2">
        <v>44089</v>
      </c>
      <c r="B8015" s="31">
        <v>217.93260000000001</v>
      </c>
      <c r="C8015" s="31">
        <v>601.32299999999998</v>
      </c>
      <c r="D8015" s="31">
        <v>172.17570000000001</v>
      </c>
      <c r="E8015" s="31">
        <v>577.89110000000005</v>
      </c>
      <c r="F8015" s="31">
        <v>146.77250000000001</v>
      </c>
      <c r="G8015" s="31">
        <v>332.74270000000001</v>
      </c>
      <c r="H8015" s="31">
        <v>9.4311790000000002</v>
      </c>
      <c r="I8015" s="31">
        <v>2800.9070000000002</v>
      </c>
      <c r="J8015" s="31">
        <v>5412.616</v>
      </c>
      <c r="K8015" s="31">
        <v>3396.9070000000002</v>
      </c>
      <c r="L8015" s="31">
        <v>310.7</v>
      </c>
      <c r="M8015" s="31">
        <v>232.8</v>
      </c>
      <c r="N8015" s="31">
        <v>357.01749999999998</v>
      </c>
      <c r="O8015" s="31">
        <v>72.500399999999999</v>
      </c>
      <c r="P8015" s="31">
        <v>91.267600000000002</v>
      </c>
      <c r="Q8015" s="31">
        <v>2980.7058000000002</v>
      </c>
      <c r="R8015" s="31">
        <v>93.05</v>
      </c>
      <c r="S8015" s="31">
        <v>108.0479</v>
      </c>
    </row>
    <row r="8016" spans="1:19" x14ac:dyDescent="0.35">
      <c r="A8016" s="2">
        <v>44090</v>
      </c>
      <c r="B8016" s="31">
        <v>226.6181</v>
      </c>
      <c r="C8016" s="31">
        <v>627.90099999999995</v>
      </c>
      <c r="D8016" s="31">
        <v>175.20089999999999</v>
      </c>
      <c r="E8016" s="31">
        <v>579.36479999999995</v>
      </c>
      <c r="F8016" s="31">
        <v>147.09350000000001</v>
      </c>
      <c r="G8016" s="31">
        <v>339.3707</v>
      </c>
      <c r="H8016" s="31">
        <v>9.1091049999999996</v>
      </c>
      <c r="I8016" s="31">
        <v>2801.0909999999999</v>
      </c>
      <c r="J8016" s="31">
        <v>5413.8270000000002</v>
      </c>
      <c r="K8016" s="31">
        <v>3401.692</v>
      </c>
      <c r="L8016" s="31">
        <v>309.27999999999997</v>
      </c>
      <c r="M8016" s="31">
        <v>235</v>
      </c>
      <c r="N8016" s="31">
        <v>350.92959999999999</v>
      </c>
      <c r="O8016" s="31">
        <v>72.944299999999998</v>
      </c>
      <c r="P8016" s="31">
        <v>91.094700000000003</v>
      </c>
      <c r="Q8016" s="31">
        <v>2992.8732</v>
      </c>
      <c r="R8016" s="31">
        <v>93.213999999999999</v>
      </c>
      <c r="S8016" s="31">
        <v>108.3781</v>
      </c>
    </row>
    <row r="8017" spans="1:19" x14ac:dyDescent="0.35">
      <c r="A8017" s="2">
        <v>44091</v>
      </c>
      <c r="B8017" s="31">
        <v>232.07300000000001</v>
      </c>
      <c r="C8017" s="31">
        <v>645.245</v>
      </c>
      <c r="D8017" s="31">
        <v>182.43520000000001</v>
      </c>
      <c r="E8017" s="31">
        <v>580.00549999999998</v>
      </c>
      <c r="F8017" s="31">
        <v>145.5558</v>
      </c>
      <c r="G8017" s="31">
        <v>345.15969999999999</v>
      </c>
      <c r="H8017" s="31">
        <v>9.1021029999999996</v>
      </c>
      <c r="I8017" s="31">
        <v>2801.7359999999999</v>
      </c>
      <c r="J8017" s="31">
        <v>5414.7359999999999</v>
      </c>
      <c r="K8017" s="31">
        <v>3400.3240000000001</v>
      </c>
      <c r="L8017" s="31">
        <v>306.68</v>
      </c>
      <c r="M8017" s="31">
        <v>233.03</v>
      </c>
      <c r="N8017" s="31">
        <v>345.32499999999999</v>
      </c>
      <c r="O8017" s="31">
        <v>73.024000000000001</v>
      </c>
      <c r="P8017" s="31">
        <v>90.926100000000005</v>
      </c>
      <c r="Q8017" s="31">
        <v>2966.393</v>
      </c>
      <c r="R8017" s="31">
        <v>92.97</v>
      </c>
      <c r="S8017" s="31">
        <v>107.2222</v>
      </c>
    </row>
    <row r="8018" spans="1:19" x14ac:dyDescent="0.35">
      <c r="A8018" s="2">
        <v>44092</v>
      </c>
      <c r="B8018" s="31">
        <v>231.33160000000001</v>
      </c>
      <c r="C8018" s="31">
        <v>649.54</v>
      </c>
      <c r="D8018" s="31">
        <v>182.30369999999999</v>
      </c>
      <c r="E8018" s="31">
        <v>582.95280000000002</v>
      </c>
      <c r="F8018" s="31">
        <v>146.4665</v>
      </c>
      <c r="G8018" s="31">
        <v>350.1936</v>
      </c>
      <c r="H8018" s="31">
        <v>9.2456359999999993</v>
      </c>
      <c r="I8018" s="31">
        <v>2803.2109999999998</v>
      </c>
      <c r="J8018" s="31">
        <v>5410.1909999999998</v>
      </c>
      <c r="K8018" s="31">
        <v>3401.4</v>
      </c>
      <c r="L8018" s="31">
        <v>303.5</v>
      </c>
      <c r="M8018" s="31">
        <v>232.71</v>
      </c>
      <c r="N8018" s="31">
        <v>340.70260000000002</v>
      </c>
      <c r="O8018" s="31">
        <v>73.295400000000001</v>
      </c>
      <c r="P8018" s="31">
        <v>91.327799999999996</v>
      </c>
      <c r="Q8018" s="31">
        <v>2971.1129000000001</v>
      </c>
      <c r="R8018" s="31">
        <v>92.926000000000002</v>
      </c>
      <c r="S8018" s="31">
        <v>107.8937</v>
      </c>
    </row>
    <row r="8019" spans="1:19" x14ac:dyDescent="0.35">
      <c r="A8019" s="2">
        <v>44095</v>
      </c>
      <c r="B8019" s="31">
        <v>222.22239999999999</v>
      </c>
      <c r="C8019" s="31">
        <v>619.84699999999998</v>
      </c>
      <c r="D8019" s="31">
        <v>172.9649</v>
      </c>
      <c r="E8019" s="31">
        <v>572.55169999999998</v>
      </c>
      <c r="F8019" s="31">
        <v>142.62209999999999</v>
      </c>
      <c r="G8019" s="31">
        <v>343.14609999999999</v>
      </c>
      <c r="H8019" s="31">
        <v>9.2036259999999999</v>
      </c>
      <c r="I8019" s="31">
        <v>2803.2109999999998</v>
      </c>
      <c r="J8019" s="31">
        <v>5416.5559999999996</v>
      </c>
      <c r="K8019" s="31">
        <v>3408.1390000000001</v>
      </c>
      <c r="L8019" s="31">
        <v>299.72000000000003</v>
      </c>
      <c r="M8019" s="31">
        <v>224.71</v>
      </c>
      <c r="N8019" s="31">
        <v>342.63580000000002</v>
      </c>
      <c r="O8019" s="31">
        <v>73.127099999999999</v>
      </c>
      <c r="P8019" s="31">
        <v>90.424599999999998</v>
      </c>
      <c r="Q8019" s="31">
        <v>2922.3876</v>
      </c>
      <c r="R8019" s="31">
        <v>93.656000000000006</v>
      </c>
      <c r="S8019" s="31">
        <v>105.73609999999999</v>
      </c>
    </row>
    <row r="8020" spans="1:19" x14ac:dyDescent="0.35">
      <c r="A8020" s="2">
        <v>44096</v>
      </c>
      <c r="B8020" s="31">
        <v>223.44049999999999</v>
      </c>
      <c r="C8020" s="31">
        <v>614.15499999999997</v>
      </c>
      <c r="D8020" s="31">
        <v>173.09639999999999</v>
      </c>
      <c r="E8020" s="31">
        <v>580.15499999999997</v>
      </c>
      <c r="F8020" s="31">
        <v>142.3982</v>
      </c>
      <c r="G8020" s="31">
        <v>342.22320000000002</v>
      </c>
      <c r="H8020" s="31">
        <v>8.948067</v>
      </c>
      <c r="I8020" s="31">
        <v>2803.2109999999998</v>
      </c>
      <c r="J8020" s="31">
        <v>5415.3440000000001</v>
      </c>
      <c r="K8020" s="31">
        <v>3407.0659999999998</v>
      </c>
      <c r="L8020" s="31">
        <v>301.94</v>
      </c>
      <c r="M8020" s="31">
        <v>225.62</v>
      </c>
      <c r="N8020" s="31">
        <v>347.64010000000002</v>
      </c>
      <c r="O8020" s="31">
        <v>72.834800000000001</v>
      </c>
      <c r="P8020" s="31">
        <v>90.136200000000002</v>
      </c>
      <c r="Q8020" s="31">
        <v>2903.1518000000001</v>
      </c>
      <c r="R8020" s="31">
        <v>93.988</v>
      </c>
      <c r="S8020" s="31">
        <v>105.3068</v>
      </c>
    </row>
    <row r="8021" spans="1:19" x14ac:dyDescent="0.35">
      <c r="A8021" s="2">
        <v>44097</v>
      </c>
      <c r="B8021" s="31">
        <v>223.81120000000001</v>
      </c>
      <c r="C8021" s="31">
        <v>621.673</v>
      </c>
      <c r="D8021" s="31">
        <v>174.54329999999999</v>
      </c>
      <c r="E8021" s="31">
        <v>564.74339999999995</v>
      </c>
      <c r="F8021" s="31">
        <v>139.47200000000001</v>
      </c>
      <c r="G8021" s="31">
        <v>340.46129999999999</v>
      </c>
      <c r="H8021" s="31">
        <v>9.0320859999999996</v>
      </c>
      <c r="I8021" s="31">
        <v>2804.9609999999998</v>
      </c>
      <c r="J8021" s="31">
        <v>5412.9189999999999</v>
      </c>
      <c r="K8021" s="31">
        <v>3406.1860000000001</v>
      </c>
      <c r="L8021" s="31">
        <v>295.72000000000003</v>
      </c>
      <c r="M8021" s="31">
        <v>219.24</v>
      </c>
      <c r="N8021" s="31">
        <v>337.64699999999999</v>
      </c>
      <c r="O8021" s="31">
        <v>72.625100000000003</v>
      </c>
      <c r="P8021" s="31">
        <v>89.887299999999996</v>
      </c>
      <c r="Q8021" s="31">
        <v>2889.3487</v>
      </c>
      <c r="R8021" s="31">
        <v>94.388999999999996</v>
      </c>
      <c r="S8021" s="31">
        <v>105.01179999999999</v>
      </c>
    </row>
    <row r="8022" spans="1:19" x14ac:dyDescent="0.35">
      <c r="A8022" s="2">
        <v>44098</v>
      </c>
      <c r="B8022" s="31">
        <v>224.87039999999999</v>
      </c>
      <c r="C8022" s="31">
        <v>629.94200000000001</v>
      </c>
      <c r="D8022" s="31">
        <v>171.9127</v>
      </c>
      <c r="E8022" s="31">
        <v>557.62279999999998</v>
      </c>
      <c r="F8022" s="31">
        <v>140.10650000000001</v>
      </c>
      <c r="G8022" s="31">
        <v>335.59519999999998</v>
      </c>
      <c r="H8022" s="31">
        <v>9.0986010000000004</v>
      </c>
      <c r="I8022" s="31">
        <v>2804.6849999999999</v>
      </c>
      <c r="J8022" s="31">
        <v>5414.7380000000003</v>
      </c>
      <c r="K8022" s="31">
        <v>3409.8009999999999</v>
      </c>
      <c r="L8022" s="31">
        <v>296.33999999999997</v>
      </c>
      <c r="M8022" s="31">
        <v>219.29</v>
      </c>
      <c r="N8022" s="31">
        <v>339.6035</v>
      </c>
      <c r="O8022" s="31">
        <v>72.489900000000006</v>
      </c>
      <c r="P8022" s="31">
        <v>89.627200000000002</v>
      </c>
      <c r="Q8022" s="31">
        <v>2835.8876</v>
      </c>
      <c r="R8022" s="31">
        <v>94.353999999999999</v>
      </c>
      <c r="S8022" s="31">
        <v>102.95529999999999</v>
      </c>
    </row>
    <row r="8023" spans="1:19" x14ac:dyDescent="0.35">
      <c r="A8023" s="2">
        <v>44099</v>
      </c>
      <c r="B8023" s="31">
        <v>224.60560000000001</v>
      </c>
      <c r="C8023" s="31">
        <v>638.85500000000002</v>
      </c>
      <c r="D8023" s="31">
        <v>174.14869999999999</v>
      </c>
      <c r="E8023" s="31">
        <v>559.3143</v>
      </c>
      <c r="F8023" s="31">
        <v>139.3152</v>
      </c>
      <c r="G8023" s="31">
        <v>336.43419999999998</v>
      </c>
      <c r="H8023" s="31">
        <v>8.9900760000000002</v>
      </c>
      <c r="I8023" s="31">
        <v>2804.1320000000001</v>
      </c>
      <c r="J8023" s="31">
        <v>5418.0709999999999</v>
      </c>
      <c r="K8023" s="31">
        <v>3409.8</v>
      </c>
      <c r="L8023" s="31">
        <v>300.83999999999997</v>
      </c>
      <c r="M8023" s="31">
        <v>222.35</v>
      </c>
      <c r="N8023" s="31">
        <v>347.23480000000001</v>
      </c>
      <c r="O8023" s="31">
        <v>72.376300000000001</v>
      </c>
      <c r="P8023" s="31">
        <v>89.459699999999998</v>
      </c>
      <c r="Q8023" s="31">
        <v>2839.6889999999999</v>
      </c>
      <c r="R8023" s="31">
        <v>94.641999999999996</v>
      </c>
      <c r="S8023" s="31">
        <v>102.0899</v>
      </c>
    </row>
    <row r="8024" spans="1:19" x14ac:dyDescent="0.35">
      <c r="A8024" s="2">
        <v>44102</v>
      </c>
      <c r="B8024" s="31">
        <v>227.04179999999999</v>
      </c>
      <c r="C8024" s="31">
        <v>651.41899999999998</v>
      </c>
      <c r="D8024" s="31">
        <v>176.5163</v>
      </c>
      <c r="E8024" s="31">
        <v>561.40309999999999</v>
      </c>
      <c r="F8024" s="31">
        <v>140.50960000000001</v>
      </c>
      <c r="G8024" s="31">
        <v>334.33670000000001</v>
      </c>
      <c r="H8024" s="31">
        <v>9.0565909999999992</v>
      </c>
      <c r="I8024" s="31">
        <v>2803.3029999999999</v>
      </c>
      <c r="J8024" s="31">
        <v>5417.768</v>
      </c>
      <c r="K8024" s="31">
        <v>3408.6280000000002</v>
      </c>
      <c r="L8024" s="31">
        <v>306.22000000000003</v>
      </c>
      <c r="M8024" s="31">
        <v>228.3</v>
      </c>
      <c r="N8024" s="31">
        <v>355.28699999999998</v>
      </c>
      <c r="O8024" s="31">
        <v>72.385099999999994</v>
      </c>
      <c r="P8024" s="31">
        <v>89.657799999999995</v>
      </c>
      <c r="Q8024" s="31">
        <v>2869.2543999999998</v>
      </c>
      <c r="R8024" s="31">
        <v>94.278000000000006</v>
      </c>
      <c r="S8024" s="31">
        <v>103.1185</v>
      </c>
    </row>
    <row r="8025" spans="1:19" x14ac:dyDescent="0.35">
      <c r="A8025" s="2">
        <v>44103</v>
      </c>
      <c r="B8025" s="31">
        <v>220.10400000000001</v>
      </c>
      <c r="C8025" s="31">
        <v>628.81399999999996</v>
      </c>
      <c r="D8025" s="31">
        <v>173.62260000000001</v>
      </c>
      <c r="E8025" s="31">
        <v>562.30010000000004</v>
      </c>
      <c r="F8025" s="31">
        <v>142.06970000000001</v>
      </c>
      <c r="G8025" s="31">
        <v>333.24599999999998</v>
      </c>
      <c r="H8025" s="31">
        <v>9.0600919999999991</v>
      </c>
      <c r="I8025" s="31">
        <v>2803.2109999999998</v>
      </c>
      <c r="J8025" s="31">
        <v>5422.3149999999996</v>
      </c>
      <c r="K8025" s="31">
        <v>3414.3910000000001</v>
      </c>
      <c r="L8025" s="31">
        <v>305.10000000000002</v>
      </c>
      <c r="M8025" s="31">
        <v>228.38</v>
      </c>
      <c r="N8025" s="31">
        <v>353.50970000000001</v>
      </c>
      <c r="O8025" s="31">
        <v>72.337800000000001</v>
      </c>
      <c r="P8025" s="31">
        <v>90.316000000000003</v>
      </c>
      <c r="Q8025" s="31">
        <v>2866.5169000000001</v>
      </c>
      <c r="R8025" s="31">
        <v>93.891000000000005</v>
      </c>
      <c r="S8025" s="31">
        <v>102.34739999999999</v>
      </c>
    </row>
    <row r="8026" spans="1:19" x14ac:dyDescent="0.35">
      <c r="A8026" s="2">
        <v>44104</v>
      </c>
      <c r="B8026" s="31">
        <v>224.0231</v>
      </c>
      <c r="C8026" s="31">
        <v>634.452</v>
      </c>
      <c r="D8026" s="31">
        <v>175.59559999999999</v>
      </c>
      <c r="E8026" s="31">
        <v>570.28779999999995</v>
      </c>
      <c r="F8026" s="31">
        <v>141.4949</v>
      </c>
      <c r="G8026" s="31">
        <v>343.48169999999999</v>
      </c>
      <c r="H8026" s="31">
        <v>8.9130579999999995</v>
      </c>
      <c r="I8026" s="31">
        <v>2803.2109999999998</v>
      </c>
      <c r="J8026" s="31">
        <v>5416.2520000000004</v>
      </c>
      <c r="K8026" s="31">
        <v>3413.7080000000001</v>
      </c>
      <c r="L8026" s="31">
        <v>306.77</v>
      </c>
      <c r="M8026" s="31">
        <v>227.98</v>
      </c>
      <c r="N8026" s="31">
        <v>355.67669999999998</v>
      </c>
      <c r="O8026" s="31">
        <v>72.446200000000005</v>
      </c>
      <c r="P8026" s="31">
        <v>90.279300000000006</v>
      </c>
      <c r="Q8026" s="31">
        <v>2902.0382</v>
      </c>
      <c r="R8026" s="31">
        <v>93.885999999999996</v>
      </c>
      <c r="S8026" s="31">
        <v>103.3167</v>
      </c>
    </row>
    <row r="8027" spans="1:19" x14ac:dyDescent="0.35">
      <c r="A8027" s="2">
        <v>44105</v>
      </c>
      <c r="B8027" s="31">
        <v>216.76750000000001</v>
      </c>
      <c r="C8027" s="31">
        <v>618.77300000000002</v>
      </c>
      <c r="D8027" s="31">
        <v>169.01900000000001</v>
      </c>
      <c r="E8027" s="31">
        <v>545.42769999999996</v>
      </c>
      <c r="F8027" s="31">
        <v>143.04759999999999</v>
      </c>
      <c r="G8027" s="31">
        <v>343.48169999999999</v>
      </c>
      <c r="H8027" s="31">
        <v>8.7800270000000005</v>
      </c>
      <c r="I8027" s="31">
        <v>2802.105</v>
      </c>
      <c r="J8027" s="31">
        <v>5409.8890000000001</v>
      </c>
      <c r="K8027" s="31">
        <v>3406.3820000000001</v>
      </c>
      <c r="L8027" s="31">
        <v>308.20999999999998</v>
      </c>
      <c r="M8027" s="31">
        <v>231.47</v>
      </c>
      <c r="N8027" s="31">
        <v>360.89940000000001</v>
      </c>
      <c r="O8027" s="31">
        <v>72.368600000000001</v>
      </c>
      <c r="P8027" s="31">
        <v>90.342500000000001</v>
      </c>
      <c r="Q8027" s="31">
        <v>2909.6556999999998</v>
      </c>
      <c r="R8027" s="31">
        <v>93.710999999999999</v>
      </c>
      <c r="S8027" s="31">
        <v>103.3167</v>
      </c>
    </row>
    <row r="8028" spans="1:19" x14ac:dyDescent="0.35">
      <c r="A8028" s="2">
        <v>44106</v>
      </c>
      <c r="B8028" s="31">
        <v>207.976</v>
      </c>
      <c r="C8028" s="31">
        <v>603.25599999999997</v>
      </c>
      <c r="D8028" s="31">
        <v>167.7037</v>
      </c>
      <c r="E8028" s="31">
        <v>559.97220000000004</v>
      </c>
      <c r="F8028" s="31">
        <v>142.3982</v>
      </c>
      <c r="G8028" s="31">
        <v>342.55880000000002</v>
      </c>
      <c r="H8028" s="31">
        <v>8.6890059999999991</v>
      </c>
      <c r="I8028" s="31">
        <v>2803.3029999999999</v>
      </c>
      <c r="J8028" s="31">
        <v>5414.433</v>
      </c>
      <c r="K8028" s="31">
        <v>3415.27</v>
      </c>
      <c r="L8028" s="31">
        <v>305.60000000000002</v>
      </c>
      <c r="M8028" s="31">
        <v>232.47</v>
      </c>
      <c r="N8028" s="31">
        <v>350.25139999999999</v>
      </c>
      <c r="O8028" s="31">
        <v>72.563400000000001</v>
      </c>
      <c r="P8028" s="31">
        <v>90.178700000000006</v>
      </c>
      <c r="Q8028" s="31">
        <v>2902.3141999999998</v>
      </c>
      <c r="R8028" s="31">
        <v>93.843999999999994</v>
      </c>
      <c r="S8028" s="31">
        <v>103.3167</v>
      </c>
    </row>
    <row r="8029" spans="1:19" x14ac:dyDescent="0.35">
      <c r="A8029" s="2">
        <v>44109</v>
      </c>
      <c r="B8029" s="31">
        <v>218.67400000000001</v>
      </c>
      <c r="C8029" s="31">
        <v>641.16399999999999</v>
      </c>
      <c r="D8029" s="31">
        <v>175.20099999999999</v>
      </c>
      <c r="E8029" s="31">
        <v>557.40930000000003</v>
      </c>
      <c r="F8029" s="31">
        <v>143.3313</v>
      </c>
      <c r="G8029" s="31">
        <v>342.81049999999999</v>
      </c>
      <c r="H8029" s="31">
        <v>8.6084870000000002</v>
      </c>
      <c r="I8029" s="31">
        <v>2802.3809999999999</v>
      </c>
      <c r="J8029" s="31">
        <v>5395.0349999999999</v>
      </c>
      <c r="K8029" s="31">
        <v>3410.0940000000001</v>
      </c>
      <c r="L8029" s="31">
        <v>310.52</v>
      </c>
      <c r="M8029" s="31">
        <v>238.85</v>
      </c>
      <c r="N8029" s="31">
        <v>357.60989999999998</v>
      </c>
      <c r="O8029" s="31">
        <v>72.363399999999999</v>
      </c>
      <c r="P8029" s="31">
        <v>90.777299999999997</v>
      </c>
      <c r="Q8029" s="31">
        <v>2928.2707999999998</v>
      </c>
      <c r="R8029" s="31">
        <v>93.513000000000005</v>
      </c>
      <c r="S8029" s="31">
        <v>104.03270000000001</v>
      </c>
    </row>
    <row r="8030" spans="1:19" x14ac:dyDescent="0.35">
      <c r="A8030" s="2">
        <v>44110</v>
      </c>
      <c r="B8030" s="31">
        <v>225.8766</v>
      </c>
      <c r="C8030" s="31">
        <v>663.178</v>
      </c>
      <c r="D8030" s="31">
        <v>181.77760000000001</v>
      </c>
      <c r="E8030" s="31">
        <v>557.40930000000003</v>
      </c>
      <c r="F8030" s="31">
        <v>142.48779999999999</v>
      </c>
      <c r="G8030" s="31">
        <v>350.3614</v>
      </c>
      <c r="H8030" s="31">
        <v>8.5314689999999995</v>
      </c>
      <c r="I8030" s="31">
        <v>2799.5250000000001</v>
      </c>
      <c r="J8030" s="31">
        <v>5390.7939999999999</v>
      </c>
      <c r="K8030" s="31">
        <v>3406.4789999999998</v>
      </c>
      <c r="L8030" s="31">
        <v>306.88</v>
      </c>
      <c r="M8030" s="31">
        <v>238.56</v>
      </c>
      <c r="N8030" s="31">
        <v>351.51420000000002</v>
      </c>
      <c r="O8030" s="31">
        <v>72.383099999999999</v>
      </c>
      <c r="P8030" s="31">
        <v>90.767499999999998</v>
      </c>
      <c r="Q8030" s="31">
        <v>2958.0203999999999</v>
      </c>
      <c r="R8030" s="31">
        <v>93.686000000000007</v>
      </c>
      <c r="S8030" s="31">
        <v>104.83669999999999</v>
      </c>
    </row>
    <row r="8031" spans="1:19" x14ac:dyDescent="0.35">
      <c r="A8031" s="2">
        <v>44111</v>
      </c>
      <c r="B8031" s="31">
        <v>222.38120000000001</v>
      </c>
      <c r="C8031" s="31">
        <v>644.81500000000005</v>
      </c>
      <c r="D8031" s="31">
        <v>176.77940000000001</v>
      </c>
      <c r="E8031" s="31">
        <v>570.22379999999998</v>
      </c>
      <c r="F8031" s="31">
        <v>141.14410000000001</v>
      </c>
      <c r="G8031" s="31">
        <v>352.7106</v>
      </c>
      <c r="H8031" s="31">
        <v>8.5839809999999996</v>
      </c>
      <c r="I8031" s="31">
        <v>2799.248</v>
      </c>
      <c r="J8031" s="31">
        <v>5383.8209999999999</v>
      </c>
      <c r="K8031" s="31">
        <v>3402.768</v>
      </c>
      <c r="L8031" s="31">
        <v>311.77999999999997</v>
      </c>
      <c r="M8031" s="31">
        <v>243.96</v>
      </c>
      <c r="N8031" s="31">
        <v>357.63330000000002</v>
      </c>
      <c r="O8031" s="31">
        <v>72.102400000000003</v>
      </c>
      <c r="P8031" s="31">
        <v>90.534899999999993</v>
      </c>
      <c r="Q8031" s="31">
        <v>2972.6057999999998</v>
      </c>
      <c r="R8031" s="31">
        <v>93.63</v>
      </c>
      <c r="S8031" s="31">
        <v>105.8391</v>
      </c>
    </row>
    <row r="8032" spans="1:19" x14ac:dyDescent="0.35">
      <c r="A8032" s="2">
        <v>44112</v>
      </c>
      <c r="B8032" s="31">
        <v>229.4726</v>
      </c>
      <c r="C8032" s="31">
        <v>661.25199999999995</v>
      </c>
      <c r="D8032" s="31">
        <v>182.2398</v>
      </c>
      <c r="E8032" s="31">
        <v>570.80899999999997</v>
      </c>
      <c r="F8032" s="31">
        <v>141.46510000000001</v>
      </c>
      <c r="G8032" s="31">
        <v>352.20729999999998</v>
      </c>
      <c r="H8032" s="31">
        <v>8.6574980000000004</v>
      </c>
      <c r="I8032" s="31">
        <v>2798.143</v>
      </c>
      <c r="J8032" s="31">
        <v>5387.7619999999997</v>
      </c>
      <c r="K8032" s="31">
        <v>3404.9160000000002</v>
      </c>
      <c r="L8032" s="31">
        <v>314.58999999999997</v>
      </c>
      <c r="M8032" s="31">
        <v>246.52</v>
      </c>
      <c r="N8032" s="31">
        <v>359.78469999999999</v>
      </c>
      <c r="O8032" s="31">
        <v>72.099699999999999</v>
      </c>
      <c r="P8032" s="31">
        <v>90.427400000000006</v>
      </c>
      <c r="Q8032" s="31">
        <v>2998.3276999999998</v>
      </c>
      <c r="R8032" s="31">
        <v>93.605000000000004</v>
      </c>
      <c r="S8032" s="31">
        <v>105.61879999999999</v>
      </c>
    </row>
    <row r="8033" spans="1:19" x14ac:dyDescent="0.35">
      <c r="A8033" s="2">
        <v>44113</v>
      </c>
      <c r="B8033" s="31">
        <v>226.97280000000001</v>
      </c>
      <c r="C8033" s="31">
        <v>647.45399999999995</v>
      </c>
      <c r="D8033" s="31">
        <v>183.68119999999999</v>
      </c>
      <c r="E8033" s="31">
        <v>577.9932</v>
      </c>
      <c r="F8033" s="31">
        <v>143.78659999999999</v>
      </c>
      <c r="G8033" s="31">
        <v>357.71260000000001</v>
      </c>
      <c r="H8033" s="31">
        <v>8.5139650000000007</v>
      </c>
      <c r="I8033" s="31">
        <v>2799.5250000000001</v>
      </c>
      <c r="J8033" s="31">
        <v>5386.8519999999999</v>
      </c>
      <c r="K8033" s="31">
        <v>3413.6089999999999</v>
      </c>
      <c r="L8033" s="31">
        <v>317.86</v>
      </c>
      <c r="M8033" s="31">
        <v>248.19</v>
      </c>
      <c r="N8033" s="31">
        <v>365.57639999999998</v>
      </c>
      <c r="O8033" s="31">
        <v>72.352599999999995</v>
      </c>
      <c r="P8033" s="31">
        <v>90.935599999999994</v>
      </c>
      <c r="Q8033" s="31">
        <v>3012.0219000000002</v>
      </c>
      <c r="R8033" s="31">
        <v>93.057000000000002</v>
      </c>
      <c r="S8033" s="31">
        <v>105.6628</v>
      </c>
    </row>
    <row r="8034" spans="1:19" x14ac:dyDescent="0.35">
      <c r="A8034" s="2">
        <v>44116</v>
      </c>
      <c r="B8034" s="31">
        <v>221.05799999999999</v>
      </c>
      <c r="C8034" s="31">
        <v>632.41499999999996</v>
      </c>
      <c r="D8034" s="31">
        <v>177.42859999999999</v>
      </c>
      <c r="E8034" s="31">
        <v>575.56280000000004</v>
      </c>
      <c r="F8034" s="31">
        <v>143.9881</v>
      </c>
      <c r="G8034" s="31">
        <v>347.60879999999997</v>
      </c>
      <c r="H8034" s="31">
        <v>8.5559750000000001</v>
      </c>
      <c r="I8034" s="31">
        <v>2800.538</v>
      </c>
      <c r="J8034" s="31">
        <v>5388.9740000000002</v>
      </c>
      <c r="K8034" s="31">
        <v>3414.8789999999999</v>
      </c>
      <c r="L8034" s="31">
        <v>323.31</v>
      </c>
      <c r="M8034" s="31">
        <v>250.17</v>
      </c>
      <c r="N8034" s="31">
        <v>377.22199999999998</v>
      </c>
      <c r="O8034" s="31">
        <v>72.612499999999997</v>
      </c>
      <c r="P8034" s="31">
        <v>90.918700000000001</v>
      </c>
      <c r="Q8034" s="31">
        <v>3051.3442</v>
      </c>
      <c r="R8034" s="31">
        <v>93.064999999999998</v>
      </c>
      <c r="S8034" s="31">
        <v>108.7139</v>
      </c>
    </row>
    <row r="8035" spans="1:19" x14ac:dyDescent="0.35">
      <c r="A8035" s="2">
        <v>44117</v>
      </c>
      <c r="B8035" s="31">
        <v>224.7647</v>
      </c>
      <c r="C8035" s="31">
        <v>638.12300000000005</v>
      </c>
      <c r="D8035" s="31">
        <v>178.7079</v>
      </c>
      <c r="E8035" s="31">
        <v>571.64620000000002</v>
      </c>
      <c r="F8035" s="31">
        <v>141.42769999999999</v>
      </c>
      <c r="G8035" s="31">
        <v>351.04750000000001</v>
      </c>
      <c r="H8035" s="31">
        <v>8.3354239999999997</v>
      </c>
      <c r="I8035" s="31">
        <v>2800.538</v>
      </c>
      <c r="J8035" s="31">
        <v>5398.9769999999999</v>
      </c>
      <c r="K8035" s="31">
        <v>3416.8319999999999</v>
      </c>
      <c r="L8035" s="31">
        <v>320.75</v>
      </c>
      <c r="M8035" s="31">
        <v>247.72</v>
      </c>
      <c r="N8035" s="31">
        <v>377.08949999999999</v>
      </c>
      <c r="O8035" s="31">
        <v>72.433400000000006</v>
      </c>
      <c r="P8035" s="31">
        <v>90.390199999999993</v>
      </c>
      <c r="Q8035" s="31">
        <v>3049.3182000000002</v>
      </c>
      <c r="R8035" s="31">
        <v>93.531000000000006</v>
      </c>
      <c r="S8035" s="31">
        <v>108.7139</v>
      </c>
    </row>
    <row r="8036" spans="1:19" x14ac:dyDescent="0.35">
      <c r="A8036" s="2">
        <v>44118</v>
      </c>
      <c r="B8036" s="31">
        <v>228.95609999999999</v>
      </c>
      <c r="C8036" s="31">
        <v>647.01</v>
      </c>
      <c r="D8036" s="31">
        <v>180.53139999999999</v>
      </c>
      <c r="E8036" s="31">
        <v>573.54669999999999</v>
      </c>
      <c r="F8036" s="31">
        <v>142.37569999999999</v>
      </c>
      <c r="G8036" s="31">
        <v>354.48419999999999</v>
      </c>
      <c r="H8036" s="31">
        <v>8.3704319999999992</v>
      </c>
      <c r="I8036" s="31">
        <v>2800.9070000000002</v>
      </c>
      <c r="J8036" s="31">
        <v>5402.9160000000002</v>
      </c>
      <c r="K8036" s="31">
        <v>3425.6219999999998</v>
      </c>
      <c r="L8036" s="31">
        <v>318.57</v>
      </c>
      <c r="M8036" s="31">
        <v>245.43</v>
      </c>
      <c r="N8036" s="31">
        <v>373.35570000000001</v>
      </c>
      <c r="O8036" s="31">
        <v>72.729200000000006</v>
      </c>
      <c r="P8036" s="31">
        <v>90.507900000000006</v>
      </c>
      <c r="Q8036" s="31">
        <v>3047.2343999999998</v>
      </c>
      <c r="R8036" s="31">
        <v>93.382000000000005</v>
      </c>
      <c r="S8036" s="31">
        <v>108.9121</v>
      </c>
    </row>
    <row r="8037" spans="1:19" x14ac:dyDescent="0.35">
      <c r="A8037" s="2">
        <v>44119</v>
      </c>
      <c r="B8037" s="31">
        <v>228.01300000000001</v>
      </c>
      <c r="C8037" s="31">
        <v>638.34299999999996</v>
      </c>
      <c r="D8037" s="31">
        <v>179.35910000000001</v>
      </c>
      <c r="E8037" s="31">
        <v>576.45079999999996</v>
      </c>
      <c r="F8037" s="31">
        <v>142.49510000000001</v>
      </c>
      <c r="G8037" s="31">
        <v>356.07679999999999</v>
      </c>
      <c r="H8037" s="31">
        <v>8.2023930000000007</v>
      </c>
      <c r="I8037" s="31">
        <v>2802.1970000000001</v>
      </c>
      <c r="J8037" s="31">
        <v>5402.0060000000003</v>
      </c>
      <c r="K8037" s="31">
        <v>3438.6120000000001</v>
      </c>
      <c r="L8037" s="31">
        <v>318.07</v>
      </c>
      <c r="M8037" s="31">
        <v>247.84</v>
      </c>
      <c r="N8037" s="31">
        <v>370.23</v>
      </c>
      <c r="O8037" s="31">
        <v>72.602500000000006</v>
      </c>
      <c r="P8037" s="31">
        <v>90.040599999999998</v>
      </c>
      <c r="Q8037" s="31">
        <v>3006.9328999999998</v>
      </c>
      <c r="R8037" s="31">
        <v>93.855999999999995</v>
      </c>
      <c r="S8037" s="31">
        <v>107.1828</v>
      </c>
    </row>
    <row r="8038" spans="1:19" x14ac:dyDescent="0.35">
      <c r="A8038" s="2">
        <v>44120</v>
      </c>
      <c r="B8038" s="31">
        <v>226.70320000000001</v>
      </c>
      <c r="C8038" s="31">
        <v>632.74699999999996</v>
      </c>
      <c r="D8038" s="31">
        <v>180.7919</v>
      </c>
      <c r="E8038" s="31">
        <v>575.66070000000002</v>
      </c>
      <c r="F8038" s="31">
        <v>142.30850000000001</v>
      </c>
      <c r="G8038" s="31">
        <v>352.13720000000001</v>
      </c>
      <c r="H8038" s="31">
        <v>8.2654080000000008</v>
      </c>
      <c r="I8038" s="31">
        <v>2803.3029999999999</v>
      </c>
      <c r="J8038" s="31">
        <v>5396.2479999999996</v>
      </c>
      <c r="K8038" s="31">
        <v>3438.9059999999999</v>
      </c>
      <c r="L8038" s="31">
        <v>316.86</v>
      </c>
      <c r="M8038" s="31">
        <v>246.58</v>
      </c>
      <c r="N8038" s="31">
        <v>367.8603</v>
      </c>
      <c r="O8038" s="31">
        <v>72.511399999999995</v>
      </c>
      <c r="P8038" s="31">
        <v>90.196100000000001</v>
      </c>
      <c r="Q8038" s="31">
        <v>3016.4603000000002</v>
      </c>
      <c r="R8038" s="31">
        <v>93.682000000000002</v>
      </c>
      <c r="S8038" s="31">
        <v>108.92310000000001</v>
      </c>
    </row>
    <row r="8039" spans="1:19" x14ac:dyDescent="0.35">
      <c r="A8039" s="2">
        <v>44123</v>
      </c>
      <c r="B8039" s="31">
        <v>225.18379999999999</v>
      </c>
      <c r="C8039" s="31">
        <v>630.005</v>
      </c>
      <c r="D8039" s="31">
        <v>179.0986</v>
      </c>
      <c r="E8039" s="31">
        <v>578.77840000000003</v>
      </c>
      <c r="F8039" s="31">
        <v>142.70410000000001</v>
      </c>
      <c r="G8039" s="31">
        <v>353.39449999999999</v>
      </c>
      <c r="H8039" s="31">
        <v>8.4894599999999993</v>
      </c>
      <c r="I8039" s="31">
        <v>2803.2109999999998</v>
      </c>
      <c r="J8039" s="31">
        <v>5388.6710000000003</v>
      </c>
      <c r="K8039" s="31">
        <v>3438.71</v>
      </c>
      <c r="L8039" s="31">
        <v>313.24</v>
      </c>
      <c r="M8039" s="31">
        <v>244.18</v>
      </c>
      <c r="N8039" s="31">
        <v>363.25349999999997</v>
      </c>
      <c r="O8039" s="31">
        <v>72.472399999999993</v>
      </c>
      <c r="P8039" s="31">
        <v>90.678799999999995</v>
      </c>
      <c r="Q8039" s="31">
        <v>3025.0963999999999</v>
      </c>
      <c r="R8039" s="31">
        <v>93.427000000000007</v>
      </c>
      <c r="S8039" s="31">
        <v>109.78230000000001</v>
      </c>
    </row>
    <row r="8040" spans="1:19" x14ac:dyDescent="0.35">
      <c r="A8040" s="2">
        <v>44124</v>
      </c>
      <c r="B8040" s="31">
        <v>228.06540000000001</v>
      </c>
      <c r="C8040" s="31">
        <v>643.16999999999996</v>
      </c>
      <c r="D8040" s="31">
        <v>177.1448</v>
      </c>
      <c r="E8040" s="31">
        <v>589.04970000000003</v>
      </c>
      <c r="F8040" s="31">
        <v>142.9803</v>
      </c>
      <c r="G8040" s="31">
        <v>356.66359999999997</v>
      </c>
      <c r="H8040" s="31">
        <v>8.3389249999999997</v>
      </c>
      <c r="I8040" s="31">
        <v>2803.7640000000001</v>
      </c>
      <c r="J8040" s="31">
        <v>5382.6090000000004</v>
      </c>
      <c r="K8040" s="31">
        <v>3438.8090000000002</v>
      </c>
      <c r="L8040" s="31">
        <v>314.11</v>
      </c>
      <c r="M8040" s="31">
        <v>244.71</v>
      </c>
      <c r="N8040" s="31">
        <v>363.58080000000001</v>
      </c>
      <c r="O8040" s="31">
        <v>72.409300000000002</v>
      </c>
      <c r="P8040" s="31">
        <v>91.042299999999997</v>
      </c>
      <c r="Q8040" s="31">
        <v>3042.9888000000001</v>
      </c>
      <c r="R8040" s="31">
        <v>93.066999999999993</v>
      </c>
      <c r="S8040" s="31">
        <v>109.7162</v>
      </c>
    </row>
    <row r="8041" spans="1:19" x14ac:dyDescent="0.35">
      <c r="A8041" s="2">
        <v>44125</v>
      </c>
      <c r="B8041" s="31">
        <v>220.4161</v>
      </c>
      <c r="C8041" s="31">
        <v>618.26599999999996</v>
      </c>
      <c r="D8041" s="31">
        <v>172.71619999999999</v>
      </c>
      <c r="E8041" s="31">
        <v>597.24959999999999</v>
      </c>
      <c r="F8041" s="31">
        <v>144.03280000000001</v>
      </c>
      <c r="G8041" s="31">
        <v>359.26209999999998</v>
      </c>
      <c r="H8041" s="31">
        <v>8.496461</v>
      </c>
      <c r="I8041" s="31">
        <v>2801.46</v>
      </c>
      <c r="J8041" s="31">
        <v>5376.5469999999996</v>
      </c>
      <c r="K8041" s="31">
        <v>3431.3850000000002</v>
      </c>
      <c r="L8041" s="31">
        <v>314.14</v>
      </c>
      <c r="M8041" s="31">
        <v>242.94</v>
      </c>
      <c r="N8041" s="31">
        <v>364.53179999999998</v>
      </c>
      <c r="O8041" s="31">
        <v>73.199299999999994</v>
      </c>
      <c r="P8041" s="31">
        <v>91.378900000000002</v>
      </c>
      <c r="Q8041" s="31">
        <v>3053.6342</v>
      </c>
      <c r="R8041" s="31">
        <v>92.611000000000004</v>
      </c>
      <c r="S8041" s="31">
        <v>110.3661</v>
      </c>
    </row>
    <row r="8042" spans="1:19" x14ac:dyDescent="0.35">
      <c r="A8042" s="2">
        <v>44126</v>
      </c>
      <c r="B8042" s="31">
        <v>224.136</v>
      </c>
      <c r="C8042" s="31">
        <v>628.19500000000005</v>
      </c>
      <c r="D8042" s="31">
        <v>177.0146</v>
      </c>
      <c r="E8042" s="31">
        <v>591.16369999999995</v>
      </c>
      <c r="F8042" s="31">
        <v>142.17410000000001</v>
      </c>
      <c r="G8042" s="31">
        <v>359.5136</v>
      </c>
      <c r="H8042" s="31">
        <v>8.6609990000000003</v>
      </c>
      <c r="I8042" s="31">
        <v>2801.183</v>
      </c>
      <c r="J8042" s="31">
        <v>5369.8779999999997</v>
      </c>
      <c r="K8042" s="31">
        <v>3428.3580000000002</v>
      </c>
      <c r="L8042" s="31">
        <v>315.67</v>
      </c>
      <c r="M8042" s="31">
        <v>247.11</v>
      </c>
      <c r="N8042" s="31">
        <v>363.23790000000002</v>
      </c>
      <c r="O8042" s="31">
        <v>72.928200000000004</v>
      </c>
      <c r="P8042" s="31">
        <v>91.012100000000004</v>
      </c>
      <c r="Q8042" s="31">
        <v>3049.9816000000001</v>
      </c>
      <c r="R8042" s="31">
        <v>92.950999999999993</v>
      </c>
      <c r="S8042" s="31">
        <v>111.4235</v>
      </c>
    </row>
    <row r="8043" spans="1:19" x14ac:dyDescent="0.35">
      <c r="A8043" s="2">
        <v>44127</v>
      </c>
      <c r="B8043" s="31">
        <v>220.4161</v>
      </c>
      <c r="C8043" s="31">
        <v>618.21100000000001</v>
      </c>
      <c r="D8043" s="31">
        <v>175.9726</v>
      </c>
      <c r="E8043" s="31">
        <v>586.42309999999998</v>
      </c>
      <c r="F8043" s="31">
        <v>142.21889999999999</v>
      </c>
      <c r="G8043" s="31">
        <v>362.44740000000002</v>
      </c>
      <c r="H8043" s="31">
        <v>8.6785029999999992</v>
      </c>
      <c r="I8043" s="31">
        <v>2797.59</v>
      </c>
      <c r="J8043" s="31">
        <v>5365.94</v>
      </c>
      <c r="K8043" s="31">
        <v>3420.4470000000001</v>
      </c>
      <c r="L8043" s="31">
        <v>315.89999999999998</v>
      </c>
      <c r="M8043" s="31">
        <v>247.87</v>
      </c>
      <c r="N8043" s="31">
        <v>363.66660000000002</v>
      </c>
      <c r="O8043" s="31">
        <v>72.906800000000004</v>
      </c>
      <c r="P8043" s="31">
        <v>91.071799999999996</v>
      </c>
      <c r="Q8043" s="31">
        <v>3049.9076</v>
      </c>
      <c r="R8043" s="31">
        <v>92.768000000000001</v>
      </c>
      <c r="S8043" s="31">
        <v>111.505</v>
      </c>
    </row>
    <row r="8044" spans="1:19" x14ac:dyDescent="0.35">
      <c r="A8044" s="2">
        <v>44130</v>
      </c>
      <c r="B8044" s="31">
        <v>213.81460000000001</v>
      </c>
      <c r="C8044" s="31">
        <v>601.70000000000005</v>
      </c>
      <c r="D8044" s="31">
        <v>168.4179</v>
      </c>
      <c r="E8044" s="31">
        <v>578.86379999999997</v>
      </c>
      <c r="F8044" s="31">
        <v>142.25620000000001</v>
      </c>
      <c r="G8044" s="31">
        <v>363.28559999999999</v>
      </c>
      <c r="H8044" s="31">
        <v>8.7415179999999992</v>
      </c>
      <c r="I8044" s="31">
        <v>2799.9859999999999</v>
      </c>
      <c r="J8044" s="31">
        <v>5377.1540000000005</v>
      </c>
      <c r="K8044" s="31">
        <v>3423.866</v>
      </c>
      <c r="L8044" s="31">
        <v>310.57</v>
      </c>
      <c r="M8044" s="31">
        <v>242.79</v>
      </c>
      <c r="N8044" s="31">
        <v>358.327</v>
      </c>
      <c r="O8044" s="31">
        <v>72.885599999999997</v>
      </c>
      <c r="P8044" s="31">
        <v>90.9315</v>
      </c>
      <c r="Q8044" s="31">
        <v>3034.3310999999999</v>
      </c>
      <c r="R8044" s="31">
        <v>93.045000000000002</v>
      </c>
      <c r="S8044" s="31">
        <v>111.505</v>
      </c>
    </row>
    <row r="8045" spans="1:19" x14ac:dyDescent="0.35">
      <c r="A8045" s="2">
        <v>44131</v>
      </c>
      <c r="B8045" s="31">
        <v>218.006</v>
      </c>
      <c r="C8045" s="31">
        <v>619.19799999999998</v>
      </c>
      <c r="D8045" s="31">
        <v>173.2373</v>
      </c>
      <c r="E8045" s="31">
        <v>580.35860000000002</v>
      </c>
      <c r="F8045" s="31">
        <v>142.71899999999999</v>
      </c>
      <c r="G8045" s="31">
        <v>360.93860000000001</v>
      </c>
      <c r="H8045" s="31">
        <v>8.5839820000000007</v>
      </c>
      <c r="I8045" s="31">
        <v>2801.3679999999999</v>
      </c>
      <c r="J8045" s="31">
        <v>5385.6409999999996</v>
      </c>
      <c r="K8045" s="31">
        <v>3431.1889999999999</v>
      </c>
      <c r="L8045" s="31">
        <v>309.61</v>
      </c>
      <c r="M8045" s="31">
        <v>240.81</v>
      </c>
      <c r="N8045" s="31">
        <v>361.3125</v>
      </c>
      <c r="O8045" s="31">
        <v>73.164100000000005</v>
      </c>
      <c r="P8045" s="31">
        <v>91.0488</v>
      </c>
      <c r="Q8045" s="31">
        <v>3043.3083999999999</v>
      </c>
      <c r="R8045" s="31">
        <v>92.94</v>
      </c>
      <c r="S8045" s="31">
        <v>109.813</v>
      </c>
    </row>
    <row r="8046" spans="1:19" x14ac:dyDescent="0.35">
      <c r="A8046" s="2">
        <v>44132</v>
      </c>
      <c r="B8046" s="31">
        <v>207.68459999999999</v>
      </c>
      <c r="C8046" s="31">
        <v>583.43299999999999</v>
      </c>
      <c r="D8046" s="31">
        <v>165.29179999999999</v>
      </c>
      <c r="E8046" s="31">
        <v>576.08780000000002</v>
      </c>
      <c r="F8046" s="31">
        <v>140.27799999999999</v>
      </c>
      <c r="G8046" s="31">
        <v>353.64609999999999</v>
      </c>
      <c r="H8046" s="31">
        <v>8.3179210000000001</v>
      </c>
      <c r="I8046" s="31">
        <v>2803.2109999999998</v>
      </c>
      <c r="J8046" s="31">
        <v>5389.8819999999996</v>
      </c>
      <c r="K8046" s="31">
        <v>3443.009</v>
      </c>
      <c r="L8046" s="31">
        <v>298.67</v>
      </c>
      <c r="M8046" s="31">
        <v>233.26</v>
      </c>
      <c r="N8046" s="31">
        <v>347.11790000000002</v>
      </c>
      <c r="O8046" s="31">
        <v>73.253699999999995</v>
      </c>
      <c r="P8046" s="31">
        <v>90.419700000000006</v>
      </c>
      <c r="Q8046" s="31">
        <v>3007.9025999999999</v>
      </c>
      <c r="R8046" s="31">
        <v>93.405000000000001</v>
      </c>
      <c r="S8046" s="31">
        <v>109.1741</v>
      </c>
    </row>
    <row r="8047" spans="1:19" x14ac:dyDescent="0.35">
      <c r="A8047" s="2">
        <v>44133</v>
      </c>
      <c r="B8047" s="31">
        <v>200.45439999999999</v>
      </c>
      <c r="C8047" s="31">
        <v>563.90499999999997</v>
      </c>
      <c r="D8047" s="31">
        <v>159.56059999999999</v>
      </c>
      <c r="E8047" s="31">
        <v>574.50760000000002</v>
      </c>
      <c r="F8047" s="31">
        <v>139.4419</v>
      </c>
      <c r="G8047" s="31">
        <v>352.22109999999998</v>
      </c>
      <c r="H8047" s="31">
        <v>8.1883909999999993</v>
      </c>
      <c r="I8047" s="31">
        <v>2801.7359999999999</v>
      </c>
      <c r="J8047" s="31">
        <v>5377.4539999999997</v>
      </c>
      <c r="K8047" s="31">
        <v>3443.5940000000001</v>
      </c>
      <c r="L8047" s="31">
        <v>302.22000000000003</v>
      </c>
      <c r="M8047" s="31">
        <v>236.17</v>
      </c>
      <c r="N8047" s="31">
        <v>353.66559999999998</v>
      </c>
      <c r="O8047" s="31">
        <v>73.000399999999999</v>
      </c>
      <c r="P8047" s="31">
        <v>89.691400000000002</v>
      </c>
      <c r="Q8047" s="31">
        <v>3006.2791999999999</v>
      </c>
      <c r="R8047" s="31">
        <v>93.954999999999998</v>
      </c>
      <c r="S8047" s="31">
        <v>109.52670000000001</v>
      </c>
    </row>
    <row r="8048" spans="1:19" x14ac:dyDescent="0.35">
      <c r="A8048" s="2">
        <v>44134</v>
      </c>
      <c r="B8048" s="31">
        <v>198.77780000000001</v>
      </c>
      <c r="C8048" s="31">
        <v>566.20899999999995</v>
      </c>
      <c r="D8048" s="31">
        <v>159.95140000000001</v>
      </c>
      <c r="E8048" s="31">
        <v>573.54669999999999</v>
      </c>
      <c r="F8048" s="31">
        <v>140.33019999999999</v>
      </c>
      <c r="G8048" s="31">
        <v>354.149</v>
      </c>
      <c r="H8048" s="31">
        <v>8.0273540000000008</v>
      </c>
      <c r="I8048" s="31">
        <v>2799.6170000000002</v>
      </c>
      <c r="J8048" s="31">
        <v>5365.9380000000001</v>
      </c>
      <c r="K8048" s="31">
        <v>3442.422</v>
      </c>
      <c r="L8048" s="31">
        <v>298.77999999999997</v>
      </c>
      <c r="M8048" s="31">
        <v>232.89</v>
      </c>
      <c r="N8048" s="31">
        <v>344.42079999999999</v>
      </c>
      <c r="O8048" s="31">
        <v>73.107200000000006</v>
      </c>
      <c r="P8048" s="31">
        <v>89.621499999999997</v>
      </c>
      <c r="Q8048" s="31">
        <v>2961.6194999999998</v>
      </c>
      <c r="R8048" s="31">
        <v>94.037999999999997</v>
      </c>
      <c r="S8048" s="31">
        <v>107.8189</v>
      </c>
    </row>
    <row r="8049" spans="1:19" x14ac:dyDescent="0.35">
      <c r="A8049" s="2">
        <v>44137</v>
      </c>
      <c r="B8049" s="31">
        <v>204.17420000000001</v>
      </c>
      <c r="C8049" s="31">
        <v>577.07000000000005</v>
      </c>
      <c r="D8049" s="31">
        <v>161.51439999999999</v>
      </c>
      <c r="E8049" s="31">
        <v>577.32640000000004</v>
      </c>
      <c r="F8049" s="31">
        <v>141.27080000000001</v>
      </c>
      <c r="G8049" s="31">
        <v>352.80779999999999</v>
      </c>
      <c r="H8049" s="31">
        <v>7.9013249999999999</v>
      </c>
      <c r="I8049" s="31">
        <v>2798.143</v>
      </c>
      <c r="J8049" s="31">
        <v>5368.3630000000003</v>
      </c>
      <c r="K8049" s="31">
        <v>3439.4920000000002</v>
      </c>
      <c r="L8049" s="31">
        <v>302.06</v>
      </c>
      <c r="M8049" s="31">
        <v>237.12</v>
      </c>
      <c r="N8049" s="31">
        <v>344.95089999999999</v>
      </c>
      <c r="O8049" s="31">
        <v>72.926000000000002</v>
      </c>
      <c r="P8049" s="31">
        <v>89.529899999999998</v>
      </c>
      <c r="Q8049" s="31">
        <v>2991.9443000000001</v>
      </c>
      <c r="R8049" s="31">
        <v>94.129000000000005</v>
      </c>
      <c r="S8049" s="31">
        <v>109.09699999999999</v>
      </c>
    </row>
    <row r="8050" spans="1:19" x14ac:dyDescent="0.35">
      <c r="A8050" s="2">
        <v>44138</v>
      </c>
      <c r="B8050" s="31">
        <v>208.0513</v>
      </c>
      <c r="C8050" s="31">
        <v>590.72900000000004</v>
      </c>
      <c r="D8050" s="31">
        <v>166.3338</v>
      </c>
      <c r="E8050" s="31">
        <v>581.93889999999999</v>
      </c>
      <c r="F8050" s="31">
        <v>142.607</v>
      </c>
      <c r="G8050" s="31">
        <v>356.8313</v>
      </c>
      <c r="H8050" s="31">
        <v>8.0168520000000001</v>
      </c>
      <c r="I8050" s="31">
        <v>2798.143</v>
      </c>
      <c r="J8050" s="31">
        <v>5358.3609999999999</v>
      </c>
      <c r="K8050" s="31">
        <v>3439.5889999999999</v>
      </c>
      <c r="L8050" s="31">
        <v>307.64</v>
      </c>
      <c r="M8050" s="31">
        <v>244.14</v>
      </c>
      <c r="N8050" s="31">
        <v>351.26479999999998</v>
      </c>
      <c r="O8050" s="31">
        <v>73.0899</v>
      </c>
      <c r="P8050" s="31">
        <v>90.250799999999998</v>
      </c>
      <c r="Q8050" s="31">
        <v>3008.4839000000002</v>
      </c>
      <c r="R8050" s="31">
        <v>93.552999999999997</v>
      </c>
      <c r="S8050" s="31">
        <v>111.45480000000001</v>
      </c>
    </row>
    <row r="8051" spans="1:19" x14ac:dyDescent="0.35">
      <c r="A8051" s="2">
        <v>44139</v>
      </c>
      <c r="B8051" s="31">
        <v>216.01499999999999</v>
      </c>
      <c r="C8051" s="31">
        <v>607.84400000000005</v>
      </c>
      <c r="D8051" s="31">
        <v>171.93469999999999</v>
      </c>
      <c r="E8051" s="31">
        <v>583.77530000000002</v>
      </c>
      <c r="F8051" s="31">
        <v>141.547</v>
      </c>
      <c r="G8051" s="31">
        <v>364.20769999999999</v>
      </c>
      <c r="H8051" s="31">
        <v>7.967841</v>
      </c>
      <c r="I8051" s="31">
        <v>2798.3270000000002</v>
      </c>
      <c r="J8051" s="31">
        <v>5390.49</v>
      </c>
      <c r="K8051" s="31">
        <v>3447.404</v>
      </c>
      <c r="L8051" s="31">
        <v>314.36</v>
      </c>
      <c r="M8051" s="31">
        <v>244.23</v>
      </c>
      <c r="N8051" s="31">
        <v>366.76900000000001</v>
      </c>
      <c r="O8051" s="31">
        <v>73.144099999999995</v>
      </c>
      <c r="P8051" s="31">
        <v>90.076800000000006</v>
      </c>
      <c r="Q8051" s="31">
        <v>3047.1196</v>
      </c>
      <c r="R8051" s="31">
        <v>93.406999999999996</v>
      </c>
      <c r="S8051" s="31">
        <v>111.598</v>
      </c>
    </row>
    <row r="8052" spans="1:19" x14ac:dyDescent="0.35">
      <c r="A8052" s="2">
        <v>44140</v>
      </c>
      <c r="B8052" s="31">
        <v>214.44319999999999</v>
      </c>
      <c r="C8052" s="31">
        <v>612.12199999999996</v>
      </c>
      <c r="D8052" s="31">
        <v>171.2834</v>
      </c>
      <c r="E8052" s="31">
        <v>584.94979999999998</v>
      </c>
      <c r="F8052" s="31">
        <v>145.32419999999999</v>
      </c>
      <c r="G8052" s="31">
        <v>370.07530000000003</v>
      </c>
      <c r="H8052" s="31">
        <v>8.0938700000000008</v>
      </c>
      <c r="I8052" s="31">
        <v>2803.395</v>
      </c>
      <c r="J8052" s="31">
        <v>5389.8829999999998</v>
      </c>
      <c r="K8052" s="31">
        <v>3444.181</v>
      </c>
      <c r="L8052" s="31">
        <v>320.75</v>
      </c>
      <c r="M8052" s="31">
        <v>251.34</v>
      </c>
      <c r="N8052" s="31">
        <v>376.54390000000001</v>
      </c>
      <c r="O8052" s="31">
        <v>73.726900000000001</v>
      </c>
      <c r="P8052" s="31">
        <v>90.977400000000003</v>
      </c>
      <c r="Q8052" s="31">
        <v>3130.4544000000001</v>
      </c>
      <c r="R8052" s="31">
        <v>92.525000000000006</v>
      </c>
      <c r="S8052" s="31">
        <v>116.0712</v>
      </c>
    </row>
    <row r="8053" spans="1:19" x14ac:dyDescent="0.35">
      <c r="A8053" s="2">
        <v>44141</v>
      </c>
      <c r="B8053" s="31">
        <v>206.6891</v>
      </c>
      <c r="C8053" s="31">
        <v>594.84299999999996</v>
      </c>
      <c r="D8053" s="31">
        <v>168.67830000000001</v>
      </c>
      <c r="E8053" s="31">
        <v>592.85080000000005</v>
      </c>
      <c r="F8053" s="31">
        <v>145.69</v>
      </c>
      <c r="G8053" s="31">
        <v>369.32089999999999</v>
      </c>
      <c r="H8053" s="31">
        <v>8.1673869999999997</v>
      </c>
      <c r="I8053" s="31">
        <v>2804.3159999999998</v>
      </c>
      <c r="J8053" s="31">
        <v>5375.9409999999998</v>
      </c>
      <c r="K8053" s="31">
        <v>3442.0329999999999</v>
      </c>
      <c r="L8053" s="31">
        <v>320.38</v>
      </c>
      <c r="M8053" s="31">
        <v>249</v>
      </c>
      <c r="N8053" s="31">
        <v>376.49709999999999</v>
      </c>
      <c r="O8053" s="31">
        <v>73.975899999999996</v>
      </c>
      <c r="P8053" s="31">
        <v>91.345100000000002</v>
      </c>
      <c r="Q8053" s="31">
        <v>3157.6668</v>
      </c>
      <c r="R8053" s="31">
        <v>92.228999999999999</v>
      </c>
      <c r="S8053" s="31">
        <v>115.7516</v>
      </c>
    </row>
    <row r="8054" spans="1:19" x14ac:dyDescent="0.35">
      <c r="A8054" s="2">
        <v>44144</v>
      </c>
      <c r="B8054" s="31">
        <v>222.07259999999999</v>
      </c>
      <c r="C8054" s="31">
        <v>636.96299999999997</v>
      </c>
      <c r="D8054" s="31">
        <v>180.14359999999999</v>
      </c>
      <c r="E8054" s="31">
        <v>590.15189999999996</v>
      </c>
      <c r="F8054" s="31">
        <v>138.4144</v>
      </c>
      <c r="G8054" s="31">
        <v>372.33850000000001</v>
      </c>
      <c r="H8054" s="31">
        <v>8.3640480000000004</v>
      </c>
      <c r="I8054" s="31">
        <v>2803.395</v>
      </c>
      <c r="J8054" s="31">
        <v>5342.2960000000003</v>
      </c>
      <c r="K8054" s="31">
        <v>3428.9009999999998</v>
      </c>
      <c r="L8054" s="31">
        <v>324.33999999999997</v>
      </c>
      <c r="M8054" s="31">
        <v>258.10000000000002</v>
      </c>
      <c r="N8054" s="31">
        <v>368.56180000000001</v>
      </c>
      <c r="O8054" s="31">
        <v>72.493700000000004</v>
      </c>
      <c r="P8054" s="31">
        <v>90.953500000000005</v>
      </c>
      <c r="Q8054" s="31">
        <v>3200.6518000000001</v>
      </c>
      <c r="R8054" s="31">
        <v>92.724999999999994</v>
      </c>
      <c r="S8054" s="31">
        <v>117.18389999999999</v>
      </c>
    </row>
    <row r="8055" spans="1:19" x14ac:dyDescent="0.35">
      <c r="A8055" s="2">
        <v>44145</v>
      </c>
      <c r="B8055" s="31">
        <v>228.28479999999999</v>
      </c>
      <c r="C8055" s="31">
        <v>655.327</v>
      </c>
      <c r="D8055" s="31">
        <v>184.0874</v>
      </c>
      <c r="E8055" s="31">
        <v>591.39009999999996</v>
      </c>
      <c r="F8055" s="31">
        <v>140.06620000000001</v>
      </c>
      <c r="G8055" s="31">
        <v>384.24130000000002</v>
      </c>
      <c r="H8055" s="31">
        <v>8.2093910000000001</v>
      </c>
      <c r="I8055" s="31">
        <v>2799.433</v>
      </c>
      <c r="J8055" s="31">
        <v>5332.2950000000001</v>
      </c>
      <c r="K8055" s="31">
        <v>3400.7179999999998</v>
      </c>
      <c r="L8055" s="31">
        <v>324.07</v>
      </c>
      <c r="M8055" s="31">
        <v>262.81</v>
      </c>
      <c r="N8055" s="31">
        <v>362.25569999999999</v>
      </c>
      <c r="O8055" s="31">
        <v>72.638400000000004</v>
      </c>
      <c r="P8055" s="31">
        <v>90.926699999999997</v>
      </c>
      <c r="Q8055" s="31">
        <v>3167.3148999999999</v>
      </c>
      <c r="R8055" s="31">
        <v>92.748999999999995</v>
      </c>
      <c r="S8055" s="31">
        <v>116.89749999999999</v>
      </c>
    </row>
    <row r="8056" spans="1:19" x14ac:dyDescent="0.35">
      <c r="A8056" s="2">
        <v>44146</v>
      </c>
      <c r="B8056" s="31">
        <v>229.21270000000001</v>
      </c>
      <c r="C8056" s="31">
        <v>646.5</v>
      </c>
      <c r="D8056" s="31">
        <v>188.1782</v>
      </c>
      <c r="E8056" s="31">
        <v>587.37289999999996</v>
      </c>
      <c r="F8056" s="31">
        <v>138.95930000000001</v>
      </c>
      <c r="G8056" s="31">
        <v>386.42070000000001</v>
      </c>
      <c r="H8056" s="31">
        <v>8.2645909999999994</v>
      </c>
      <c r="I8056" s="31">
        <v>2798.511</v>
      </c>
      <c r="J8056" s="31">
        <v>5336.8429999999998</v>
      </c>
      <c r="K8056" s="31">
        <v>3402.962</v>
      </c>
      <c r="L8056" s="31">
        <v>326.54000000000002</v>
      </c>
      <c r="M8056" s="31">
        <v>262.95999999999998</v>
      </c>
      <c r="N8056" s="31">
        <v>370.60410000000002</v>
      </c>
      <c r="O8056" s="31">
        <v>72.345399999999998</v>
      </c>
      <c r="P8056" s="31">
        <v>90.444100000000006</v>
      </c>
      <c r="Q8056" s="31">
        <v>3164.4897000000001</v>
      </c>
      <c r="R8056" s="31">
        <v>93.043000000000006</v>
      </c>
      <c r="S8056" s="31">
        <v>116.3356</v>
      </c>
    </row>
    <row r="8057" spans="1:19" x14ac:dyDescent="0.35">
      <c r="A8057" s="2">
        <v>44147</v>
      </c>
      <c r="B8057" s="31">
        <v>227.7236</v>
      </c>
      <c r="C8057" s="31">
        <v>636.41499999999996</v>
      </c>
      <c r="D8057" s="31">
        <v>185.6206</v>
      </c>
      <c r="E8057" s="31">
        <v>591.58159999999998</v>
      </c>
      <c r="F8057" s="31">
        <v>139.85400000000001</v>
      </c>
      <c r="G8057" s="31">
        <v>384.07369999999997</v>
      </c>
      <c r="H8057" s="31">
        <v>8.2053039999999999</v>
      </c>
      <c r="I8057" s="31">
        <v>2800.6309999999999</v>
      </c>
      <c r="J8057" s="31">
        <v>5356.5439999999999</v>
      </c>
      <c r="K8057" s="31">
        <v>3408.3339999999998</v>
      </c>
      <c r="L8057" s="31">
        <v>323.29000000000002</v>
      </c>
      <c r="M8057" s="31">
        <v>258.75</v>
      </c>
      <c r="N8057" s="31">
        <v>368.5462</v>
      </c>
      <c r="O8057" s="31">
        <v>72.686800000000005</v>
      </c>
      <c r="P8057" s="31">
        <v>90.841499999999996</v>
      </c>
      <c r="Q8057" s="31">
        <v>3173.2330000000002</v>
      </c>
      <c r="R8057" s="31">
        <v>92.962999999999994</v>
      </c>
      <c r="S8057" s="31">
        <v>116.6551</v>
      </c>
    </row>
    <row r="8058" spans="1:19" x14ac:dyDescent="0.35">
      <c r="A8058" s="2">
        <v>44148</v>
      </c>
      <c r="B8058" s="31">
        <v>223.40729999999999</v>
      </c>
      <c r="C8058" s="31">
        <v>619.45500000000004</v>
      </c>
      <c r="D8058" s="31">
        <v>180.08160000000001</v>
      </c>
      <c r="E8058" s="31">
        <v>595.72140000000002</v>
      </c>
      <c r="F8058" s="31">
        <v>140.80609999999999</v>
      </c>
      <c r="G8058" s="31">
        <v>384.9119</v>
      </c>
      <c r="H8058" s="31">
        <v>8.2366489999999999</v>
      </c>
      <c r="I8058" s="31">
        <v>2802.9340000000002</v>
      </c>
      <c r="J8058" s="31">
        <v>5359.2709999999997</v>
      </c>
      <c r="K8058" s="31">
        <v>3417.808</v>
      </c>
      <c r="L8058" s="31">
        <v>327.82</v>
      </c>
      <c r="M8058" s="31">
        <v>264.25</v>
      </c>
      <c r="N8058" s="31">
        <v>372.08519999999999</v>
      </c>
      <c r="O8058" s="31">
        <v>73.026799999999994</v>
      </c>
      <c r="P8058" s="31">
        <v>90.913300000000007</v>
      </c>
      <c r="Q8058" s="31">
        <v>3190.0192999999999</v>
      </c>
      <c r="R8058" s="31">
        <v>92.754999999999995</v>
      </c>
      <c r="S8058" s="31">
        <v>116.18129999999999</v>
      </c>
    </row>
    <row r="8059" spans="1:19" x14ac:dyDescent="0.35">
      <c r="A8059" s="2">
        <v>44151</v>
      </c>
      <c r="B8059" s="31">
        <v>228.7637</v>
      </c>
      <c r="C8059" s="31">
        <v>631.56899999999996</v>
      </c>
      <c r="D8059" s="31">
        <v>184.07480000000001</v>
      </c>
      <c r="E8059" s="31">
        <v>606.43359999999996</v>
      </c>
      <c r="F8059" s="31">
        <v>140.8879</v>
      </c>
      <c r="G8059" s="31">
        <v>386.75599999999997</v>
      </c>
      <c r="H8059" s="31">
        <v>8.4804399999999998</v>
      </c>
      <c r="I8059" s="31">
        <v>2802.9340000000002</v>
      </c>
      <c r="J8059" s="31">
        <v>5355.9369999999999</v>
      </c>
      <c r="K8059" s="31">
        <v>3419.0790000000002</v>
      </c>
      <c r="L8059" s="31">
        <v>331.57</v>
      </c>
      <c r="M8059" s="31">
        <v>270.33999999999997</v>
      </c>
      <c r="N8059" s="31">
        <v>374.31450000000001</v>
      </c>
      <c r="O8059" s="31">
        <v>73.057699999999997</v>
      </c>
      <c r="P8059" s="31">
        <v>91.037999999999997</v>
      </c>
      <c r="Q8059" s="31">
        <v>3229.4526999999998</v>
      </c>
      <c r="R8059" s="31">
        <v>92.641999999999996</v>
      </c>
      <c r="S8059" s="31">
        <v>116.52290000000001</v>
      </c>
    </row>
    <row r="8060" spans="1:19" x14ac:dyDescent="0.35">
      <c r="A8060" s="2">
        <v>44152</v>
      </c>
      <c r="B8060" s="31">
        <v>228.60769999999999</v>
      </c>
      <c r="C8060" s="31">
        <v>634.76300000000003</v>
      </c>
      <c r="D8060" s="31">
        <v>182.65780000000001</v>
      </c>
      <c r="E8060" s="31">
        <v>602.93399999999997</v>
      </c>
      <c r="F8060" s="31">
        <v>140.67959999999999</v>
      </c>
      <c r="G8060" s="31">
        <v>392.20440000000002</v>
      </c>
      <c r="H8060" s="31">
        <v>8.7660239999999998</v>
      </c>
      <c r="I8060" s="31">
        <v>2802.6579999999999</v>
      </c>
      <c r="J8060" s="31">
        <v>5364.7269999999999</v>
      </c>
      <c r="K8060" s="31">
        <v>3420.5430000000001</v>
      </c>
      <c r="L8060" s="31">
        <v>330.08</v>
      </c>
      <c r="M8060" s="31">
        <v>271.63</v>
      </c>
      <c r="N8060" s="31">
        <v>373.37909999999999</v>
      </c>
      <c r="O8060" s="31">
        <v>73.321899999999999</v>
      </c>
      <c r="P8060" s="31">
        <v>91.334900000000005</v>
      </c>
      <c r="Q8060" s="31">
        <v>3225.1415000000002</v>
      </c>
      <c r="R8060" s="31">
        <v>92.415999999999997</v>
      </c>
      <c r="S8060" s="31">
        <v>116.3686</v>
      </c>
    </row>
    <row r="8061" spans="1:19" x14ac:dyDescent="0.35">
      <c r="A8061" s="2">
        <v>44153</v>
      </c>
      <c r="B8061" s="31">
        <v>231.3639</v>
      </c>
      <c r="C8061" s="31">
        <v>640.15899999999999</v>
      </c>
      <c r="D8061" s="31">
        <v>187.81030000000001</v>
      </c>
      <c r="E8061" s="31">
        <v>604.8759</v>
      </c>
      <c r="F8061" s="31">
        <v>139.77959999999999</v>
      </c>
      <c r="G8061" s="31">
        <v>394.21609999999998</v>
      </c>
      <c r="H8061" s="31">
        <v>8.985436</v>
      </c>
      <c r="I8061" s="31">
        <v>2804.1320000000001</v>
      </c>
      <c r="J8061" s="31">
        <v>5364.12</v>
      </c>
      <c r="K8061" s="31">
        <v>3421.7159999999999</v>
      </c>
      <c r="L8061" s="31">
        <v>326.26</v>
      </c>
      <c r="M8061" s="31">
        <v>267.98</v>
      </c>
      <c r="N8061" s="31">
        <v>370.94709999999998</v>
      </c>
      <c r="O8061" s="31">
        <v>73.706400000000002</v>
      </c>
      <c r="P8061" s="31">
        <v>91.336299999999994</v>
      </c>
      <c r="Q8061" s="31">
        <v>3241.5819999999999</v>
      </c>
      <c r="R8061" s="31">
        <v>92.316000000000003</v>
      </c>
      <c r="S8061" s="31">
        <v>117.3492</v>
      </c>
    </row>
    <row r="8062" spans="1:19" x14ac:dyDescent="0.35">
      <c r="A8062" s="2">
        <v>44154</v>
      </c>
      <c r="B8062" s="31">
        <v>230.73990000000001</v>
      </c>
      <c r="C8062" s="31">
        <v>638.50699999999995</v>
      </c>
      <c r="D8062" s="31">
        <v>186.13570000000001</v>
      </c>
      <c r="E8062" s="31">
        <v>605.28129999999999</v>
      </c>
      <c r="F8062" s="31">
        <v>138.8647</v>
      </c>
      <c r="G8062" s="31">
        <v>394.80290000000002</v>
      </c>
      <c r="H8062" s="31">
        <v>9.2814680000000003</v>
      </c>
      <c r="I8062" s="31">
        <v>2804.3159999999998</v>
      </c>
      <c r="J8062" s="31">
        <v>5367.9089999999997</v>
      </c>
      <c r="K8062" s="31">
        <v>3424.3530000000001</v>
      </c>
      <c r="L8062" s="31">
        <v>327.63</v>
      </c>
      <c r="M8062" s="31">
        <v>270.2</v>
      </c>
      <c r="N8062" s="31">
        <v>373.7611</v>
      </c>
      <c r="O8062" s="31">
        <v>73.5441</v>
      </c>
      <c r="P8062" s="31">
        <v>91.053600000000003</v>
      </c>
      <c r="Q8062" s="31">
        <v>3222.5545999999999</v>
      </c>
      <c r="R8062" s="31">
        <v>92.293999999999997</v>
      </c>
      <c r="S8062" s="31">
        <v>116.18129999999999</v>
      </c>
    </row>
    <row r="8063" spans="1:19" x14ac:dyDescent="0.35">
      <c r="A8063" s="2">
        <v>44155</v>
      </c>
      <c r="B8063" s="31">
        <v>234.3802</v>
      </c>
      <c r="C8063" s="31">
        <v>644.399</v>
      </c>
      <c r="D8063" s="31">
        <v>187.03739999999999</v>
      </c>
      <c r="E8063" s="31">
        <v>621.07219999999995</v>
      </c>
      <c r="F8063" s="31">
        <v>139.70519999999999</v>
      </c>
      <c r="G8063" s="31">
        <v>395.97640000000001</v>
      </c>
      <c r="H8063" s="31">
        <v>9.4451560000000008</v>
      </c>
      <c r="I8063" s="31">
        <v>2805.422</v>
      </c>
      <c r="J8063" s="31">
        <v>5372.0010000000002</v>
      </c>
      <c r="K8063" s="31">
        <v>3426.404</v>
      </c>
      <c r="L8063" s="31">
        <v>325.27999999999997</v>
      </c>
      <c r="M8063" s="31">
        <v>270.25</v>
      </c>
      <c r="N8063" s="31">
        <v>371.2199</v>
      </c>
      <c r="O8063" s="31">
        <v>73.600800000000007</v>
      </c>
      <c r="P8063" s="31">
        <v>91.160399999999996</v>
      </c>
      <c r="Q8063" s="31">
        <v>3246.2233000000001</v>
      </c>
      <c r="R8063" s="31">
        <v>92.391999999999996</v>
      </c>
      <c r="S8063" s="31">
        <v>116.0932</v>
      </c>
    </row>
    <row r="8064" spans="1:19" x14ac:dyDescent="0.35">
      <c r="A8064" s="2">
        <v>44158</v>
      </c>
      <c r="B8064" s="31">
        <v>239.42449999999999</v>
      </c>
      <c r="C8064" s="31">
        <v>659.15499999999997</v>
      </c>
      <c r="D8064" s="31">
        <v>192.44759999999999</v>
      </c>
      <c r="E8064" s="31">
        <v>612.47260000000006</v>
      </c>
      <c r="F8064" s="31">
        <v>137.1688</v>
      </c>
      <c r="G8064" s="31">
        <v>399.49689999999998</v>
      </c>
      <c r="H8064" s="31">
        <v>9.5879480000000008</v>
      </c>
      <c r="I8064" s="31">
        <v>2805.422</v>
      </c>
      <c r="J8064" s="31">
        <v>5367.9809999999998</v>
      </c>
      <c r="K8064" s="31">
        <v>3427.7719999999999</v>
      </c>
      <c r="L8064" s="31">
        <v>327.27</v>
      </c>
      <c r="M8064" s="31">
        <v>275.37</v>
      </c>
      <c r="N8064" s="31">
        <v>371.20429999999999</v>
      </c>
      <c r="O8064" s="31">
        <v>73.136399999999995</v>
      </c>
      <c r="P8064" s="31">
        <v>90.885800000000003</v>
      </c>
      <c r="Q8064" s="31">
        <v>3276.5608000000002</v>
      </c>
      <c r="R8064" s="31">
        <v>92.504999999999995</v>
      </c>
      <c r="S8064" s="31">
        <v>117.43</v>
      </c>
    </row>
    <row r="8065" spans="1:19" x14ac:dyDescent="0.35">
      <c r="A8065" s="2">
        <v>44159</v>
      </c>
      <c r="B8065" s="31">
        <v>248.47309999999999</v>
      </c>
      <c r="C8065" s="31">
        <v>688.83399999999995</v>
      </c>
      <c r="D8065" s="31">
        <v>201.97980000000001</v>
      </c>
      <c r="E8065" s="31">
        <v>622.39520000000005</v>
      </c>
      <c r="F8065" s="31">
        <v>134.69929999999999</v>
      </c>
      <c r="G8065" s="31">
        <v>399.41309999999999</v>
      </c>
      <c r="H8065" s="31">
        <v>9.6993950000000009</v>
      </c>
      <c r="I8065" s="31">
        <v>2803.3029999999999</v>
      </c>
      <c r="J8065" s="31">
        <v>5364.7179999999998</v>
      </c>
      <c r="K8065" s="31">
        <v>3425.72</v>
      </c>
      <c r="L8065" s="31">
        <v>332.46</v>
      </c>
      <c r="M8065" s="31">
        <v>280.58999999999997</v>
      </c>
      <c r="N8065" s="31">
        <v>376.5283</v>
      </c>
      <c r="O8065" s="31">
        <v>73.001099999999994</v>
      </c>
      <c r="P8065" s="31">
        <v>91.296700000000001</v>
      </c>
      <c r="Q8065" s="31">
        <v>3291.2836000000002</v>
      </c>
      <c r="R8065" s="31">
        <v>92.225999999999999</v>
      </c>
      <c r="S8065" s="31">
        <v>117.00109999999999</v>
      </c>
    </row>
    <row r="8066" spans="1:19" x14ac:dyDescent="0.35">
      <c r="A8066" s="2">
        <v>44160</v>
      </c>
      <c r="B8066" s="31">
        <v>252.3734</v>
      </c>
      <c r="C8066" s="31">
        <v>699.84699999999998</v>
      </c>
      <c r="D8066" s="31">
        <v>202.36619999999999</v>
      </c>
      <c r="E8066" s="31">
        <v>622.92870000000005</v>
      </c>
      <c r="F8066" s="31">
        <v>134.7216</v>
      </c>
      <c r="G8066" s="31">
        <v>396.98230000000001</v>
      </c>
      <c r="H8066" s="31">
        <v>9.4869489999999992</v>
      </c>
      <c r="I8066" s="31">
        <v>2803.3029999999999</v>
      </c>
      <c r="J8066" s="31">
        <v>5366.4650000000001</v>
      </c>
      <c r="K8066" s="31">
        <v>3425.232</v>
      </c>
      <c r="L8066" s="31">
        <v>331.96</v>
      </c>
      <c r="M8066" s="31">
        <v>279.54000000000002</v>
      </c>
      <c r="N8066" s="31">
        <v>378.9058</v>
      </c>
      <c r="O8066" s="31">
        <v>73.179100000000005</v>
      </c>
      <c r="P8066" s="31">
        <v>91.512</v>
      </c>
      <c r="Q8066" s="31">
        <v>3270.7543000000001</v>
      </c>
      <c r="R8066" s="31">
        <v>91.994</v>
      </c>
      <c r="S8066" s="31">
        <v>116.33329999999999</v>
      </c>
    </row>
    <row r="8067" spans="1:19" x14ac:dyDescent="0.35">
      <c r="A8067" s="2">
        <v>44161</v>
      </c>
      <c r="B8067" s="31">
        <v>252.3734</v>
      </c>
      <c r="C8067" s="31">
        <v>699.84699999999998</v>
      </c>
      <c r="D8067" s="31">
        <v>202.36619999999999</v>
      </c>
      <c r="E8067" s="31">
        <v>622.92870000000005</v>
      </c>
      <c r="F8067" s="31">
        <v>134.7216</v>
      </c>
      <c r="G8067" s="31">
        <v>396.98230000000001</v>
      </c>
      <c r="H8067" s="31">
        <v>9.4869489999999992</v>
      </c>
      <c r="I8067" s="31">
        <v>2803.4870000000001</v>
      </c>
      <c r="J8067" s="31">
        <v>5366.4650000000001</v>
      </c>
      <c r="K8067" s="31">
        <v>3426.8919999999998</v>
      </c>
      <c r="L8067" s="31">
        <v>331.96</v>
      </c>
      <c r="M8067" s="31">
        <v>279.54000000000002</v>
      </c>
      <c r="N8067" s="31">
        <v>378.9058</v>
      </c>
      <c r="O8067" s="31">
        <v>73.267899999999997</v>
      </c>
      <c r="P8067" s="31">
        <v>91.517700000000005</v>
      </c>
      <c r="Q8067" s="31">
        <v>3301.0774999999999</v>
      </c>
      <c r="R8067" s="31">
        <v>91.994</v>
      </c>
      <c r="S8067" s="31">
        <v>117.8937</v>
      </c>
    </row>
    <row r="8068" spans="1:19" x14ac:dyDescent="0.35">
      <c r="A8068" s="2">
        <v>44162</v>
      </c>
      <c r="B8068" s="31">
        <v>250.91730000000001</v>
      </c>
      <c r="C8068" s="31">
        <v>697.09400000000005</v>
      </c>
      <c r="D8068" s="31">
        <v>203.65430000000001</v>
      </c>
      <c r="E8068" s="31">
        <v>640.06389999999999</v>
      </c>
      <c r="F8068" s="31">
        <v>133.0034</v>
      </c>
      <c r="G8068" s="31">
        <v>399.58080000000001</v>
      </c>
      <c r="H8068" s="31">
        <v>9.6332240000000002</v>
      </c>
      <c r="I8068" s="31">
        <v>2802.9340000000002</v>
      </c>
      <c r="J8068" s="31">
        <v>5366.4650000000001</v>
      </c>
      <c r="K8068" s="31">
        <v>3429.14</v>
      </c>
      <c r="L8068" s="31">
        <v>332.81</v>
      </c>
      <c r="M8068" s="31">
        <v>280.81</v>
      </c>
      <c r="N8068" s="31">
        <v>382.18740000000003</v>
      </c>
      <c r="O8068" s="31">
        <v>73.461500000000001</v>
      </c>
      <c r="P8068" s="31">
        <v>91.898799999999994</v>
      </c>
      <c r="Q8068" s="31">
        <v>3304.1552000000001</v>
      </c>
      <c r="R8068" s="31">
        <v>91.79</v>
      </c>
      <c r="S8068" s="31">
        <v>118.98480000000001</v>
      </c>
    </row>
    <row r="8069" spans="1:19" x14ac:dyDescent="0.35">
      <c r="A8069" s="2">
        <v>44165</v>
      </c>
      <c r="B8069" s="31">
        <v>248.9932</v>
      </c>
      <c r="C8069" s="31">
        <v>683.65800000000002</v>
      </c>
      <c r="D8069" s="31">
        <v>200.94919999999999</v>
      </c>
      <c r="E8069" s="31">
        <v>646.89239999999995</v>
      </c>
      <c r="F8069" s="31">
        <v>132.46780000000001</v>
      </c>
      <c r="G8069" s="31">
        <v>391.78530000000001</v>
      </c>
      <c r="H8069" s="31">
        <v>9.5391899999999996</v>
      </c>
      <c r="I8069" s="31">
        <v>2801.46</v>
      </c>
      <c r="J8069" s="31">
        <v>5376.8019999999997</v>
      </c>
      <c r="K8069" s="31">
        <v>3427.674</v>
      </c>
      <c r="L8069" s="31">
        <v>331.59</v>
      </c>
      <c r="M8069" s="31">
        <v>275.83</v>
      </c>
      <c r="N8069" s="31">
        <v>382.79539999999997</v>
      </c>
      <c r="O8069" s="31">
        <v>73.270200000000003</v>
      </c>
      <c r="P8069" s="31">
        <v>92.003600000000006</v>
      </c>
      <c r="Q8069" s="31">
        <v>3235.2916</v>
      </c>
      <c r="R8069" s="31">
        <v>91.869</v>
      </c>
      <c r="S8069" s="31">
        <v>116.5822</v>
      </c>
    </row>
    <row r="8070" spans="1:19" x14ac:dyDescent="0.35">
      <c r="A8070" s="2">
        <v>44166</v>
      </c>
      <c r="B8070" s="31">
        <v>246.601</v>
      </c>
      <c r="C8070" s="31">
        <v>671.98500000000001</v>
      </c>
      <c r="D8070" s="31">
        <v>200.56280000000001</v>
      </c>
      <c r="E8070" s="31">
        <v>656.60170000000005</v>
      </c>
      <c r="F8070" s="31">
        <v>135.29429999999999</v>
      </c>
      <c r="G8070" s="31">
        <v>389.60590000000002</v>
      </c>
      <c r="H8070" s="31">
        <v>9.3720189999999999</v>
      </c>
      <c r="I8070" s="31">
        <v>2802.2890000000002</v>
      </c>
      <c r="J8070" s="31">
        <v>5354.607</v>
      </c>
      <c r="K8070" s="31">
        <v>3418.7860000000001</v>
      </c>
      <c r="L8070" s="31">
        <v>335</v>
      </c>
      <c r="M8070" s="31">
        <v>278.16000000000003</v>
      </c>
      <c r="N8070" s="31">
        <v>388.25970000000001</v>
      </c>
      <c r="O8070" s="31">
        <v>73.121899999999997</v>
      </c>
      <c r="P8070" s="31">
        <v>92.543400000000005</v>
      </c>
      <c r="Q8070" s="31">
        <v>3286.1916999999999</v>
      </c>
      <c r="R8070" s="31">
        <v>91.313000000000002</v>
      </c>
      <c r="S8070" s="31">
        <v>117.33159999999999</v>
      </c>
    </row>
    <row r="8071" spans="1:19" x14ac:dyDescent="0.35">
      <c r="A8071" s="2">
        <v>44167</v>
      </c>
      <c r="B8071" s="31">
        <v>250.91730000000001</v>
      </c>
      <c r="C8071" s="31">
        <v>682.72199999999998</v>
      </c>
      <c r="D8071" s="31">
        <v>202.62379999999999</v>
      </c>
      <c r="E8071" s="31">
        <v>654.74519999999995</v>
      </c>
      <c r="F8071" s="31">
        <v>136.13480000000001</v>
      </c>
      <c r="G8071" s="31">
        <v>386.5883</v>
      </c>
      <c r="H8071" s="31">
        <v>9.1874339999999997</v>
      </c>
      <c r="I8071" s="31">
        <v>2800.8150000000001</v>
      </c>
      <c r="J8071" s="31">
        <v>5348.2259999999997</v>
      </c>
      <c r="K8071" s="31">
        <v>3409.7020000000002</v>
      </c>
      <c r="L8071" s="31">
        <v>335.62</v>
      </c>
      <c r="M8071" s="31">
        <v>278.45999999999998</v>
      </c>
      <c r="N8071" s="31">
        <v>388.32209999999998</v>
      </c>
      <c r="O8071" s="31">
        <v>73.050600000000003</v>
      </c>
      <c r="P8071" s="31">
        <v>92.888400000000004</v>
      </c>
      <c r="Q8071" s="31">
        <v>3298.9268999999999</v>
      </c>
      <c r="R8071" s="31">
        <v>91.117999999999995</v>
      </c>
      <c r="S8071" s="31">
        <v>116.5491</v>
      </c>
    </row>
    <row r="8072" spans="1:19" x14ac:dyDescent="0.35">
      <c r="A8072" s="2">
        <v>44168</v>
      </c>
      <c r="B8072" s="31">
        <v>253.30950000000001</v>
      </c>
      <c r="C8072" s="31">
        <v>694.726</v>
      </c>
      <c r="D8072" s="31">
        <v>205.5865</v>
      </c>
      <c r="E8072" s="31">
        <v>654.8732</v>
      </c>
      <c r="F8072" s="31">
        <v>136.94560000000001</v>
      </c>
      <c r="G8072" s="31">
        <v>391.70150000000001</v>
      </c>
      <c r="H8072" s="31">
        <v>9.2327089999999998</v>
      </c>
      <c r="I8072" s="31">
        <v>2801.0909999999999</v>
      </c>
      <c r="J8072" s="31">
        <v>5354.6109999999999</v>
      </c>
      <c r="K8072" s="31">
        <v>3416.6489999999999</v>
      </c>
      <c r="L8072" s="31">
        <v>335.37</v>
      </c>
      <c r="M8072" s="31">
        <v>279.93</v>
      </c>
      <c r="N8072" s="31">
        <v>388.57150000000001</v>
      </c>
      <c r="O8072" s="31">
        <v>73.625</v>
      </c>
      <c r="P8072" s="31">
        <v>93.504400000000004</v>
      </c>
      <c r="Q8072" s="31">
        <v>3327.8620999999998</v>
      </c>
      <c r="R8072" s="31">
        <v>90.713999999999999</v>
      </c>
      <c r="S8072" s="31">
        <v>116.6263</v>
      </c>
    </row>
    <row r="8073" spans="1:19" x14ac:dyDescent="0.35">
      <c r="A8073" s="2">
        <v>44169</v>
      </c>
      <c r="B8073" s="31">
        <v>256.11770000000001</v>
      </c>
      <c r="C8073" s="31">
        <v>698.47</v>
      </c>
      <c r="D8073" s="31">
        <v>206.23060000000001</v>
      </c>
      <c r="E8073" s="31">
        <v>662.00040000000001</v>
      </c>
      <c r="F8073" s="31">
        <v>136.8638</v>
      </c>
      <c r="G8073" s="31">
        <v>389.94119999999998</v>
      </c>
      <c r="H8073" s="31">
        <v>9.2431570000000001</v>
      </c>
      <c r="I8073" s="31">
        <v>2801.2759999999998</v>
      </c>
      <c r="J8073" s="31">
        <v>5345.49</v>
      </c>
      <c r="K8073" s="31">
        <v>3419.0239999999999</v>
      </c>
      <c r="L8073" s="31">
        <v>338.43</v>
      </c>
      <c r="M8073" s="31">
        <v>286.62</v>
      </c>
      <c r="N8073" s="31">
        <v>390.55919999999998</v>
      </c>
      <c r="O8073" s="31">
        <v>73.320599999999999</v>
      </c>
      <c r="P8073" s="31">
        <v>93.360600000000005</v>
      </c>
      <c r="Q8073" s="31">
        <v>3358.9542999999999</v>
      </c>
      <c r="R8073" s="31">
        <v>90.700999999999993</v>
      </c>
      <c r="S8073" s="31">
        <v>117.29859999999999</v>
      </c>
    </row>
    <row r="8074" spans="1:19" x14ac:dyDescent="0.35">
      <c r="A8074" s="2">
        <v>44172</v>
      </c>
      <c r="B8074" s="31">
        <v>253.72550000000001</v>
      </c>
      <c r="C8074" s="31">
        <v>691.47699999999998</v>
      </c>
      <c r="D8074" s="31">
        <v>208.4204</v>
      </c>
      <c r="E8074" s="31">
        <v>657.43380000000002</v>
      </c>
      <c r="F8074" s="31">
        <v>138.79769999999999</v>
      </c>
      <c r="G8074" s="31">
        <v>388.43239999999997</v>
      </c>
      <c r="H8074" s="31">
        <v>9.1804679999999994</v>
      </c>
      <c r="I8074" s="31">
        <v>2800.3539999999998</v>
      </c>
      <c r="J8074" s="31">
        <v>5356.4350000000004</v>
      </c>
      <c r="K8074" s="31">
        <v>3427.3719999999998</v>
      </c>
      <c r="L8074" s="31">
        <v>337.77</v>
      </c>
      <c r="M8074" s="31">
        <v>286.74</v>
      </c>
      <c r="N8074" s="31">
        <v>392.74180000000001</v>
      </c>
      <c r="O8074" s="31">
        <v>73.429199999999994</v>
      </c>
      <c r="P8074" s="31">
        <v>93.2971</v>
      </c>
      <c r="Q8074" s="31">
        <v>3365.3319000000001</v>
      </c>
      <c r="R8074" s="31">
        <v>90.792000000000002</v>
      </c>
      <c r="S8074" s="31">
        <v>115.0613</v>
      </c>
    </row>
    <row r="8075" spans="1:19" x14ac:dyDescent="0.35">
      <c r="A8075" s="2">
        <v>44173</v>
      </c>
      <c r="B8075" s="31">
        <v>253.94390000000001</v>
      </c>
      <c r="C8075" s="31">
        <v>691.54300000000001</v>
      </c>
      <c r="D8075" s="31">
        <v>208.62620000000001</v>
      </c>
      <c r="E8075" s="31">
        <v>656.32010000000002</v>
      </c>
      <c r="F8075" s="31">
        <v>139.4597</v>
      </c>
      <c r="G8075" s="31">
        <v>384.27769999999998</v>
      </c>
      <c r="H8075" s="31">
        <v>8.9680219999999995</v>
      </c>
      <c r="I8075" s="31">
        <v>2802.5659999999998</v>
      </c>
      <c r="J8075" s="31">
        <v>5363.7290000000003</v>
      </c>
      <c r="K8075" s="31">
        <v>3432.8649999999998</v>
      </c>
      <c r="L8075" s="31">
        <v>338.8</v>
      </c>
      <c r="M8075" s="31">
        <v>290.48</v>
      </c>
      <c r="N8075" s="31">
        <v>394.03579999999999</v>
      </c>
      <c r="O8075" s="31">
        <v>73.368700000000004</v>
      </c>
      <c r="P8075" s="31">
        <v>93.143299999999996</v>
      </c>
      <c r="Q8075" s="31">
        <v>3367.6259</v>
      </c>
      <c r="R8075" s="31">
        <v>90.965000000000003</v>
      </c>
      <c r="S8075" s="31">
        <v>114.95099999999999</v>
      </c>
    </row>
    <row r="8076" spans="1:19" x14ac:dyDescent="0.35">
      <c r="A8076" s="2">
        <v>44174</v>
      </c>
      <c r="B8076" s="31">
        <v>253.92310000000001</v>
      </c>
      <c r="C8076" s="31">
        <v>701.726</v>
      </c>
      <c r="D8076" s="31">
        <v>206.93049999999999</v>
      </c>
      <c r="E8076" s="31">
        <v>658.40210000000002</v>
      </c>
      <c r="F8076" s="31">
        <v>136.75219999999999</v>
      </c>
      <c r="G8076" s="31">
        <v>388.44499999999999</v>
      </c>
      <c r="H8076" s="31">
        <v>8.8774709999999999</v>
      </c>
      <c r="I8076" s="31">
        <v>2803.0149999999999</v>
      </c>
      <c r="J8076" s="31">
        <v>5354.0029999999997</v>
      </c>
      <c r="K8076" s="31">
        <v>3432.1909999999998</v>
      </c>
      <c r="L8076" s="31">
        <v>336.1</v>
      </c>
      <c r="M8076" s="31">
        <v>288.47000000000003</v>
      </c>
      <c r="N8076" s="31">
        <v>385.60160000000002</v>
      </c>
      <c r="O8076" s="31">
        <v>73.311599999999999</v>
      </c>
      <c r="P8076" s="31">
        <v>92.880899999999997</v>
      </c>
      <c r="Q8076" s="31">
        <v>3372.0304999999998</v>
      </c>
      <c r="R8076" s="31">
        <v>91.087000000000003</v>
      </c>
      <c r="S8076" s="31">
        <v>115.74460000000001</v>
      </c>
    </row>
    <row r="8077" spans="1:19" x14ac:dyDescent="0.35">
      <c r="A8077" s="2">
        <v>44175</v>
      </c>
      <c r="B8077" s="31">
        <v>261.02999999999997</v>
      </c>
      <c r="C8077" s="31">
        <v>723.33699999999999</v>
      </c>
      <c r="D8077" s="31">
        <v>215.4478</v>
      </c>
      <c r="E8077" s="31">
        <v>671.68150000000003</v>
      </c>
      <c r="F8077" s="31">
        <v>136.6704</v>
      </c>
      <c r="G8077" s="31">
        <v>386.72269999999997</v>
      </c>
      <c r="H8077" s="31">
        <v>8.9401600000000006</v>
      </c>
      <c r="I8077" s="31">
        <v>2803.7060000000001</v>
      </c>
      <c r="J8077" s="31">
        <v>5361.9070000000002</v>
      </c>
      <c r="K8077" s="31">
        <v>3435.0790000000002</v>
      </c>
      <c r="L8077" s="31">
        <v>335.73</v>
      </c>
      <c r="M8077" s="31">
        <v>291.14999999999998</v>
      </c>
      <c r="N8077" s="31">
        <v>386.69290000000001</v>
      </c>
      <c r="O8077" s="31">
        <v>73.169499999999999</v>
      </c>
      <c r="P8077" s="31">
        <v>93.242999999999995</v>
      </c>
      <c r="Q8077" s="31">
        <v>3369.8213999999998</v>
      </c>
      <c r="R8077" s="31">
        <v>90.823999999999998</v>
      </c>
      <c r="S8077" s="31">
        <v>114.78570000000001</v>
      </c>
    </row>
    <row r="8078" spans="1:19" x14ac:dyDescent="0.35">
      <c r="A8078" s="2">
        <v>44176</v>
      </c>
      <c r="B8078" s="31">
        <v>259.82229999999998</v>
      </c>
      <c r="C8078" s="31">
        <v>718.55200000000002</v>
      </c>
      <c r="D8078" s="31">
        <v>212.3476</v>
      </c>
      <c r="E8078" s="31">
        <v>662.64350000000002</v>
      </c>
      <c r="F8078" s="31">
        <v>137.13159999999999</v>
      </c>
      <c r="G8078" s="31">
        <v>389.1782</v>
      </c>
      <c r="H8078" s="31">
        <v>9.13171</v>
      </c>
      <c r="I8078" s="31">
        <v>2803.7289999999998</v>
      </c>
      <c r="J8078" s="31">
        <v>5371.9380000000001</v>
      </c>
      <c r="K8078" s="31">
        <v>3442.694</v>
      </c>
      <c r="L8078" s="31">
        <v>335.07</v>
      </c>
      <c r="M8078" s="31">
        <v>289.66000000000003</v>
      </c>
      <c r="N8078" s="31">
        <v>385.63279999999997</v>
      </c>
      <c r="O8078" s="31">
        <v>73.491100000000003</v>
      </c>
      <c r="P8078" s="31">
        <v>93.070800000000006</v>
      </c>
      <c r="Q8078" s="31">
        <v>3376.9748</v>
      </c>
      <c r="R8078" s="31">
        <v>90.975999999999999</v>
      </c>
      <c r="S8078" s="31">
        <v>115.0282</v>
      </c>
    </row>
    <row r="8079" spans="1:19" x14ac:dyDescent="0.35">
      <c r="A8079" s="2">
        <v>44179</v>
      </c>
      <c r="B8079" s="31">
        <v>261.6447</v>
      </c>
      <c r="C8079" s="31">
        <v>723.09199999999998</v>
      </c>
      <c r="D8079" s="31">
        <v>211.58009999999999</v>
      </c>
      <c r="E8079" s="31">
        <v>660.72439999999995</v>
      </c>
      <c r="F8079" s="31">
        <v>136.27619999999999</v>
      </c>
      <c r="G8079" s="31">
        <v>392.01530000000002</v>
      </c>
      <c r="H8079" s="31">
        <v>9.0167800000000007</v>
      </c>
      <c r="I8079" s="31">
        <v>2804.4670000000001</v>
      </c>
      <c r="J8079" s="31">
        <v>5367.9880000000003</v>
      </c>
      <c r="K8079" s="31">
        <v>3438.0680000000002</v>
      </c>
      <c r="L8079" s="31">
        <v>333.83</v>
      </c>
      <c r="M8079" s="31">
        <v>290.27</v>
      </c>
      <c r="N8079" s="31">
        <v>388.452</v>
      </c>
      <c r="O8079" s="31">
        <v>73.384100000000004</v>
      </c>
      <c r="P8079" s="31">
        <v>93.200500000000005</v>
      </c>
      <c r="Q8079" s="31">
        <v>3357.6903000000002</v>
      </c>
      <c r="R8079" s="31">
        <v>90.710999999999999</v>
      </c>
      <c r="S8079" s="31">
        <v>114.96210000000001</v>
      </c>
    </row>
    <row r="8080" spans="1:19" x14ac:dyDescent="0.35">
      <c r="A8080" s="2">
        <v>44180</v>
      </c>
      <c r="B8080" s="31">
        <v>264.03989999999999</v>
      </c>
      <c r="C8080" s="31">
        <v>727.74099999999999</v>
      </c>
      <c r="D8080" s="31">
        <v>216.31309999999999</v>
      </c>
      <c r="E8080" s="31">
        <v>663.4538</v>
      </c>
      <c r="F8080" s="31">
        <v>138.00190000000001</v>
      </c>
      <c r="G8080" s="31">
        <v>396.77159999999998</v>
      </c>
      <c r="H8080" s="31">
        <v>8.8496089999999992</v>
      </c>
      <c r="I8080" s="31">
        <v>2805.3890000000001</v>
      </c>
      <c r="J8080" s="31">
        <v>5365.2489999999998</v>
      </c>
      <c r="K8080" s="31">
        <v>3439.2249999999999</v>
      </c>
      <c r="L8080" s="31">
        <v>338.14</v>
      </c>
      <c r="M8080" s="31">
        <v>297.16000000000003</v>
      </c>
      <c r="N8080" s="31">
        <v>392.63200000000001</v>
      </c>
      <c r="O8080" s="31">
        <v>73.632999999999996</v>
      </c>
      <c r="P8080" s="31">
        <v>93.408500000000004</v>
      </c>
      <c r="Q8080" s="31">
        <v>3357.0727000000002</v>
      </c>
      <c r="R8080" s="31">
        <v>90.472999999999999</v>
      </c>
      <c r="S8080" s="31">
        <v>114.907</v>
      </c>
    </row>
    <row r="8081" spans="1:19" x14ac:dyDescent="0.35">
      <c r="A8081" s="2">
        <v>44181</v>
      </c>
      <c r="B8081" s="31">
        <v>265.8623</v>
      </c>
      <c r="C8081" s="31">
        <v>739.22699999999998</v>
      </c>
      <c r="D8081" s="31">
        <v>215.8014</v>
      </c>
      <c r="E8081" s="31">
        <v>667.97429999999997</v>
      </c>
      <c r="F8081" s="31">
        <v>138.28460000000001</v>
      </c>
      <c r="G8081" s="31">
        <v>396.5213</v>
      </c>
      <c r="H8081" s="31">
        <v>8.7660239999999998</v>
      </c>
      <c r="I8081" s="31">
        <v>2804.7429999999999</v>
      </c>
      <c r="J8081" s="31">
        <v>5361.9080000000004</v>
      </c>
      <c r="K8081" s="31">
        <v>3423.4189999999999</v>
      </c>
      <c r="L8081" s="31">
        <v>338.76</v>
      </c>
      <c r="M8081" s="31">
        <v>296.19</v>
      </c>
      <c r="N8081" s="31">
        <v>394.96199999999999</v>
      </c>
      <c r="O8081" s="31">
        <v>73.800600000000003</v>
      </c>
      <c r="P8081" s="31">
        <v>93.691100000000006</v>
      </c>
      <c r="Q8081" s="31">
        <v>3393.6095</v>
      </c>
      <c r="R8081" s="31">
        <v>90.45</v>
      </c>
      <c r="S8081" s="31">
        <v>115.55719999999999</v>
      </c>
    </row>
    <row r="8082" spans="1:19" x14ac:dyDescent="0.35">
      <c r="A8082" s="2">
        <v>44182</v>
      </c>
      <c r="B8082" s="31">
        <v>268.46570000000003</v>
      </c>
      <c r="C8082" s="31">
        <v>755.74599999999998</v>
      </c>
      <c r="D8082" s="31">
        <v>219.76689999999999</v>
      </c>
      <c r="E8082" s="31">
        <v>675.16030000000001</v>
      </c>
      <c r="F8082" s="31">
        <v>140.61279999999999</v>
      </c>
      <c r="G8082" s="31">
        <v>402.3623</v>
      </c>
      <c r="H8082" s="31">
        <v>8.8496089999999992</v>
      </c>
      <c r="I8082" s="31">
        <v>2803.4989999999998</v>
      </c>
      <c r="J8082" s="31">
        <v>5367.68</v>
      </c>
      <c r="K8082" s="31">
        <v>3427.373</v>
      </c>
      <c r="L8082" s="31">
        <v>340.5</v>
      </c>
      <c r="M8082" s="31">
        <v>299.64</v>
      </c>
      <c r="N8082" s="31">
        <v>397.46350000000001</v>
      </c>
      <c r="O8082" s="31">
        <v>74.142300000000006</v>
      </c>
      <c r="P8082" s="31">
        <v>94.138800000000003</v>
      </c>
      <c r="Q8082" s="31">
        <v>3419.2175999999999</v>
      </c>
      <c r="R8082" s="31">
        <v>89.822000000000003</v>
      </c>
      <c r="S8082" s="31">
        <v>116.26260000000001</v>
      </c>
    </row>
    <row r="8083" spans="1:19" x14ac:dyDescent="0.35">
      <c r="A8083" s="2">
        <v>44183</v>
      </c>
      <c r="B8083" s="31">
        <v>272.1105</v>
      </c>
      <c r="C8083" s="31">
        <v>760.83199999999999</v>
      </c>
      <c r="D8083" s="31">
        <v>222.9649</v>
      </c>
      <c r="E8083" s="31">
        <v>680.93889999999999</v>
      </c>
      <c r="F8083" s="31">
        <v>140.50120000000001</v>
      </c>
      <c r="G8083" s="31">
        <v>408.53710000000001</v>
      </c>
      <c r="H8083" s="31">
        <v>8.7277140000000006</v>
      </c>
      <c r="I8083" s="31">
        <v>2803.8670000000002</v>
      </c>
      <c r="J8083" s="31">
        <v>5362.5129999999999</v>
      </c>
      <c r="K8083" s="31">
        <v>3421.9780000000001</v>
      </c>
      <c r="L8083" s="31">
        <v>339.91</v>
      </c>
      <c r="M8083" s="31">
        <v>298.04000000000002</v>
      </c>
      <c r="N8083" s="31">
        <v>396.26339999999999</v>
      </c>
      <c r="O8083" s="31">
        <v>73.882499999999993</v>
      </c>
      <c r="P8083" s="31">
        <v>94.044499999999999</v>
      </c>
      <c r="Q8083" s="31">
        <v>3407.0156999999999</v>
      </c>
      <c r="R8083" s="31">
        <v>90.016000000000005</v>
      </c>
      <c r="S8083" s="31">
        <v>115.4911</v>
      </c>
    </row>
    <row r="8084" spans="1:19" x14ac:dyDescent="0.35">
      <c r="A8084" s="2">
        <v>44186</v>
      </c>
      <c r="B8084" s="31">
        <v>265.44569999999999</v>
      </c>
      <c r="C8084" s="31">
        <v>741.03200000000004</v>
      </c>
      <c r="D8084" s="31">
        <v>213.37090000000001</v>
      </c>
      <c r="E8084" s="31">
        <v>669.02340000000004</v>
      </c>
      <c r="F8084" s="31">
        <v>140.04750000000001</v>
      </c>
      <c r="G8084" s="31">
        <v>416.38069999999999</v>
      </c>
      <c r="H8084" s="31">
        <v>8.8983679999999996</v>
      </c>
      <c r="I8084" s="31">
        <v>2803.9140000000002</v>
      </c>
      <c r="J8084" s="31">
        <v>5363.424</v>
      </c>
      <c r="K8084" s="31">
        <v>3433.5369999999998</v>
      </c>
      <c r="L8084" s="31">
        <v>338.03</v>
      </c>
      <c r="M8084" s="31">
        <v>298.11</v>
      </c>
      <c r="N8084" s="31">
        <v>395.35950000000003</v>
      </c>
      <c r="O8084" s="31">
        <v>73.811999999999998</v>
      </c>
      <c r="P8084" s="31">
        <v>93.867500000000007</v>
      </c>
      <c r="Q8084" s="31">
        <v>3376.5252</v>
      </c>
      <c r="R8084" s="31">
        <v>90.043000000000006</v>
      </c>
      <c r="S8084" s="31">
        <v>114.8078</v>
      </c>
    </row>
    <row r="8085" spans="1:19" x14ac:dyDescent="0.35">
      <c r="A8085" s="2">
        <v>44187</v>
      </c>
      <c r="B8085" s="31">
        <v>261.17610000000002</v>
      </c>
      <c r="C8085" s="31">
        <v>730.476</v>
      </c>
      <c r="D8085" s="31">
        <v>215.28970000000001</v>
      </c>
      <c r="E8085" s="31">
        <v>660.47270000000003</v>
      </c>
      <c r="F8085" s="31">
        <v>139.11770000000001</v>
      </c>
      <c r="G8085" s="31">
        <v>417.21510000000001</v>
      </c>
      <c r="H8085" s="31">
        <v>8.8287130000000005</v>
      </c>
      <c r="I8085" s="31">
        <v>2805.02</v>
      </c>
      <c r="J8085" s="31">
        <v>5367.6819999999998</v>
      </c>
      <c r="K8085" s="31">
        <v>3430.2629999999999</v>
      </c>
      <c r="L8085" s="31">
        <v>337.25</v>
      </c>
      <c r="M8085" s="31">
        <v>300.98</v>
      </c>
      <c r="N8085" s="31">
        <v>396.18549999999999</v>
      </c>
      <c r="O8085" s="31">
        <v>73.671499999999995</v>
      </c>
      <c r="P8085" s="31">
        <v>93.519099999999995</v>
      </c>
      <c r="Q8085" s="31">
        <v>3354.2543000000001</v>
      </c>
      <c r="R8085" s="31">
        <v>90.653999999999996</v>
      </c>
      <c r="S8085" s="31">
        <v>114.4331</v>
      </c>
    </row>
    <row r="8086" spans="1:19" x14ac:dyDescent="0.35">
      <c r="A8086" s="2">
        <v>44188</v>
      </c>
      <c r="B8086" s="31">
        <v>266.79950000000002</v>
      </c>
      <c r="C8086" s="31">
        <v>752.73699999999997</v>
      </c>
      <c r="D8086" s="31">
        <v>219.76689999999999</v>
      </c>
      <c r="E8086" s="31">
        <v>668.95510000000002</v>
      </c>
      <c r="F8086" s="31">
        <v>139.6979</v>
      </c>
      <c r="G8086" s="31">
        <v>420.55279999999999</v>
      </c>
      <c r="H8086" s="31">
        <v>8.9053330000000006</v>
      </c>
      <c r="I8086" s="31">
        <v>2805.2040000000002</v>
      </c>
      <c r="J8086" s="31">
        <v>5360.9930000000004</v>
      </c>
      <c r="K8086" s="31">
        <v>3422.55</v>
      </c>
      <c r="L8086" s="31">
        <v>337.64</v>
      </c>
      <c r="M8086" s="31">
        <v>303.69</v>
      </c>
      <c r="N8086" s="31">
        <v>394.35419999999999</v>
      </c>
      <c r="O8086" s="31">
        <v>73.737399999999994</v>
      </c>
      <c r="P8086" s="31">
        <v>93.671300000000002</v>
      </c>
      <c r="Q8086" s="31">
        <v>3379.6956</v>
      </c>
      <c r="R8086" s="31">
        <v>90.412999999999997</v>
      </c>
      <c r="S8086" s="31">
        <v>115.491</v>
      </c>
    </row>
    <row r="8087" spans="1:19" x14ac:dyDescent="0.35">
      <c r="A8087" s="2">
        <v>44189</v>
      </c>
      <c r="B8087" s="31">
        <v>267.3202</v>
      </c>
      <c r="C8087" s="31">
        <v>750.54899999999998</v>
      </c>
      <c r="D8087" s="31">
        <v>217.976</v>
      </c>
      <c r="E8087" s="31">
        <v>664.15740000000005</v>
      </c>
      <c r="F8087" s="31">
        <v>140.07730000000001</v>
      </c>
      <c r="G8087" s="31">
        <v>422.0548</v>
      </c>
      <c r="H8087" s="31">
        <v>9.0307110000000002</v>
      </c>
      <c r="I8087" s="31">
        <v>2802.7150000000001</v>
      </c>
      <c r="J8087" s="31">
        <v>5360.9930000000004</v>
      </c>
      <c r="K8087" s="31">
        <v>3422.55</v>
      </c>
      <c r="L8087" s="31">
        <v>338.88</v>
      </c>
      <c r="M8087" s="31">
        <v>303.68</v>
      </c>
      <c r="N8087" s="31">
        <v>396.01409999999998</v>
      </c>
      <c r="O8087" s="31">
        <v>73.708500000000001</v>
      </c>
      <c r="P8087" s="31">
        <v>93.6357</v>
      </c>
      <c r="Q8087" s="31">
        <v>3367.5466000000001</v>
      </c>
      <c r="R8087" s="31">
        <v>90.322999999999993</v>
      </c>
      <c r="S8087" s="31">
        <v>115.03919999999999</v>
      </c>
    </row>
    <row r="8088" spans="1:19" x14ac:dyDescent="0.35">
      <c r="A8088" s="2">
        <v>44190</v>
      </c>
      <c r="B8088" s="31">
        <v>267.3202</v>
      </c>
      <c r="C8088" s="31">
        <v>750.54899999999998</v>
      </c>
      <c r="D8088" s="31">
        <v>217.976</v>
      </c>
      <c r="E8088" s="31">
        <v>664.15740000000005</v>
      </c>
      <c r="F8088" s="31">
        <v>140.07730000000001</v>
      </c>
      <c r="G8088" s="31">
        <v>422.0548</v>
      </c>
      <c r="H8088" s="31">
        <v>9.0307110000000002</v>
      </c>
      <c r="I8088" s="31">
        <v>2801.931</v>
      </c>
      <c r="J8088" s="31">
        <v>5360.9930000000004</v>
      </c>
      <c r="K8088" s="31">
        <v>3422.55</v>
      </c>
      <c r="L8088" s="31">
        <v>338.88</v>
      </c>
      <c r="M8088" s="31">
        <v>303.68</v>
      </c>
      <c r="N8088" s="31">
        <v>396.01409999999998</v>
      </c>
      <c r="O8088" s="31">
        <v>73.708500000000001</v>
      </c>
      <c r="P8088" s="31">
        <v>93.6357</v>
      </c>
      <c r="Q8088" s="31">
        <v>3372.0297</v>
      </c>
      <c r="R8088" s="31">
        <v>90.222999999999999</v>
      </c>
      <c r="S8088" s="31">
        <v>115.03919999999999</v>
      </c>
    </row>
    <row r="8089" spans="1:19" x14ac:dyDescent="0.35">
      <c r="A8089" s="2">
        <v>44193</v>
      </c>
      <c r="B8089" s="31">
        <v>265.0292</v>
      </c>
      <c r="C8089" s="31">
        <v>744.25900000000001</v>
      </c>
      <c r="D8089" s="31">
        <v>219.63900000000001</v>
      </c>
      <c r="E8089" s="31">
        <v>664.15740000000005</v>
      </c>
      <c r="F8089" s="31">
        <v>139.869</v>
      </c>
      <c r="G8089" s="31">
        <v>419.63499999999999</v>
      </c>
      <c r="H8089" s="31">
        <v>8.9157810000000008</v>
      </c>
      <c r="I8089" s="31">
        <v>2801.3319999999999</v>
      </c>
      <c r="J8089" s="31">
        <v>5363.1229999999996</v>
      </c>
      <c r="K8089" s="31">
        <v>3418.1219999999998</v>
      </c>
      <c r="L8089" s="31">
        <v>341.86</v>
      </c>
      <c r="M8089" s="31">
        <v>302.49</v>
      </c>
      <c r="N8089" s="31">
        <v>400.01179999999999</v>
      </c>
      <c r="O8089" s="31">
        <v>73.708500000000001</v>
      </c>
      <c r="P8089" s="31">
        <v>93.6357</v>
      </c>
      <c r="Q8089" s="31">
        <v>3364.3418000000001</v>
      </c>
      <c r="R8089" s="31">
        <v>90.337000000000003</v>
      </c>
      <c r="S8089" s="31">
        <v>114.0915</v>
      </c>
    </row>
    <row r="8090" spans="1:19" x14ac:dyDescent="0.35">
      <c r="A8090" s="2">
        <v>44194</v>
      </c>
      <c r="B8090" s="31">
        <v>266.7475</v>
      </c>
      <c r="C8090" s="31">
        <v>753.88599999999997</v>
      </c>
      <c r="D8090" s="31">
        <v>218.6156</v>
      </c>
      <c r="E8090" s="31">
        <v>670.34119999999996</v>
      </c>
      <c r="F8090" s="31">
        <v>140.05500000000001</v>
      </c>
      <c r="G8090" s="31">
        <v>432.56869999999998</v>
      </c>
      <c r="H8090" s="31">
        <v>8.7311960000000006</v>
      </c>
      <c r="I8090" s="31">
        <v>2801.8850000000002</v>
      </c>
      <c r="J8090" s="31">
        <v>5364.3389999999999</v>
      </c>
      <c r="K8090" s="31">
        <v>3424.1909999999998</v>
      </c>
      <c r="L8090" s="31">
        <v>341.17</v>
      </c>
      <c r="M8090" s="31">
        <v>296.51</v>
      </c>
      <c r="N8090" s="31">
        <v>400.26889999999997</v>
      </c>
      <c r="O8090" s="31">
        <v>73.679500000000004</v>
      </c>
      <c r="P8090" s="31">
        <v>94.062899999999999</v>
      </c>
      <c r="Q8090" s="31">
        <v>3407.0052999999998</v>
      </c>
      <c r="R8090" s="31">
        <v>89.994</v>
      </c>
      <c r="S8090" s="31">
        <v>115.32989999999999</v>
      </c>
    </row>
    <row r="8091" spans="1:19" x14ac:dyDescent="0.35">
      <c r="A8091" s="2">
        <v>44195</v>
      </c>
      <c r="B8091" s="31">
        <v>268.83019999999999</v>
      </c>
      <c r="C8091" s="31">
        <v>766.46600000000001</v>
      </c>
      <c r="D8091" s="31">
        <v>218.74350000000001</v>
      </c>
      <c r="E8091" s="31">
        <v>669.10440000000006</v>
      </c>
      <c r="F8091" s="31">
        <v>140.83600000000001</v>
      </c>
      <c r="G8091" s="31">
        <v>434.07069999999999</v>
      </c>
      <c r="H8091" s="31">
        <v>9.0446410000000004</v>
      </c>
      <c r="I8091" s="31">
        <v>2801.1480000000001</v>
      </c>
      <c r="J8091" s="31">
        <v>5366.77</v>
      </c>
      <c r="K8091" s="31">
        <v>3422.0740000000001</v>
      </c>
      <c r="L8091" s="31">
        <v>341.56</v>
      </c>
      <c r="M8091" s="31">
        <v>299.69</v>
      </c>
      <c r="N8091" s="31">
        <v>400.28449999999998</v>
      </c>
      <c r="O8091" s="31">
        <v>73.9392</v>
      </c>
      <c r="P8091" s="31">
        <v>94.4803</v>
      </c>
      <c r="Q8091" s="31">
        <v>3466.8894</v>
      </c>
      <c r="R8091" s="31">
        <v>89.68</v>
      </c>
      <c r="S8091" s="31">
        <v>117.9188</v>
      </c>
    </row>
    <row r="8092" spans="1:19" x14ac:dyDescent="0.35">
      <c r="A8092" s="2">
        <v>44196</v>
      </c>
      <c r="B8092" s="31">
        <v>269.71539999999999</v>
      </c>
      <c r="C8092" s="31">
        <v>771.279</v>
      </c>
      <c r="D8092" s="31">
        <v>216.4409</v>
      </c>
      <c r="E8092" s="31">
        <v>662.02509999999995</v>
      </c>
      <c r="F8092" s="31">
        <v>140.96250000000001</v>
      </c>
      <c r="G8092" s="31">
        <v>437.57530000000003</v>
      </c>
      <c r="H8092" s="31">
        <v>9.0655370000000008</v>
      </c>
      <c r="I8092" s="31">
        <v>2801.1480000000001</v>
      </c>
      <c r="J8092" s="31">
        <v>5369.2020000000002</v>
      </c>
      <c r="K8092" s="31">
        <v>3422.0740000000001</v>
      </c>
      <c r="L8092" s="31">
        <v>343.81</v>
      </c>
      <c r="M8092" s="31">
        <v>299.43</v>
      </c>
      <c r="N8092" s="31">
        <v>401.65600000000001</v>
      </c>
      <c r="O8092" s="31">
        <v>73.939499999999995</v>
      </c>
      <c r="P8092" s="31">
        <v>93.978899999999996</v>
      </c>
      <c r="Q8092" s="31">
        <v>3472.8824</v>
      </c>
      <c r="R8092" s="31">
        <v>89.936999999999998</v>
      </c>
      <c r="S8092" s="31">
        <v>117.8857</v>
      </c>
    </row>
    <row r="8093" spans="1:19" x14ac:dyDescent="0.35">
      <c r="A8093" s="2">
        <v>44197</v>
      </c>
      <c r="B8093" s="31">
        <v>269.71539999999999</v>
      </c>
      <c r="C8093" s="31">
        <v>771.279</v>
      </c>
      <c r="D8093" s="31">
        <v>216.4409</v>
      </c>
      <c r="E8093" s="31">
        <v>662.02509999999995</v>
      </c>
      <c r="F8093" s="31">
        <v>140.96250000000001</v>
      </c>
      <c r="G8093" s="31">
        <v>437.57530000000003</v>
      </c>
      <c r="H8093" s="31">
        <v>9.0655370000000008</v>
      </c>
      <c r="I8093" s="31">
        <v>2801.1480000000001</v>
      </c>
      <c r="J8093" s="31">
        <v>5369.2020000000002</v>
      </c>
      <c r="K8093" s="31">
        <v>3422.0740000000001</v>
      </c>
      <c r="L8093" s="31">
        <v>343.81</v>
      </c>
      <c r="M8093" s="31">
        <v>299.43</v>
      </c>
      <c r="N8093" s="31">
        <v>401.65600000000001</v>
      </c>
      <c r="O8093" s="31">
        <v>73.939499999999995</v>
      </c>
      <c r="P8093" s="31">
        <v>93.978899999999996</v>
      </c>
      <c r="Q8093" s="31">
        <v>3474.1896000000002</v>
      </c>
      <c r="R8093" s="31">
        <v>89.936999999999998</v>
      </c>
      <c r="S8093" s="31">
        <v>117.8857</v>
      </c>
    </row>
    <row r="8094" spans="1:19" x14ac:dyDescent="0.35">
      <c r="A8094" s="2">
        <v>44200</v>
      </c>
      <c r="B8094" s="31">
        <v>266.01850000000002</v>
      </c>
      <c r="C8094" s="31">
        <v>750.93200000000002</v>
      </c>
      <c r="D8094" s="31">
        <v>215.92920000000001</v>
      </c>
      <c r="E8094" s="31">
        <v>669.9787</v>
      </c>
      <c r="F8094" s="31">
        <v>144.79320000000001</v>
      </c>
      <c r="G8094" s="31">
        <v>438.24279999999999</v>
      </c>
      <c r="H8094" s="31">
        <v>8.8879180000000009</v>
      </c>
      <c r="I8094" s="31">
        <v>2801.056</v>
      </c>
      <c r="J8094" s="31">
        <v>5368.5959999999995</v>
      </c>
      <c r="K8094" s="31">
        <v>3431.8989999999999</v>
      </c>
      <c r="L8094" s="31">
        <v>338.62</v>
      </c>
      <c r="M8094" s="31">
        <v>294.99</v>
      </c>
      <c r="N8094" s="31">
        <v>395.42180000000002</v>
      </c>
      <c r="O8094" s="31">
        <v>74.023200000000003</v>
      </c>
      <c r="P8094" s="31">
        <v>94.251999999999995</v>
      </c>
      <c r="Q8094" s="31">
        <v>3508.3903</v>
      </c>
      <c r="R8094" s="31">
        <v>89.869</v>
      </c>
      <c r="S8094" s="31">
        <v>118.1942</v>
      </c>
    </row>
    <row r="8095" spans="1:19" x14ac:dyDescent="0.35">
      <c r="A8095" s="2">
        <v>44201</v>
      </c>
      <c r="B8095" s="31">
        <v>279.08769999999998</v>
      </c>
      <c r="C8095" s="31">
        <v>794.25199999999995</v>
      </c>
      <c r="D8095" s="31">
        <v>222.3252</v>
      </c>
      <c r="E8095" s="31">
        <v>682.26089999999999</v>
      </c>
      <c r="F8095" s="31">
        <v>145.3734</v>
      </c>
      <c r="G8095" s="31">
        <v>449.59109999999998</v>
      </c>
      <c r="H8095" s="31">
        <v>8.7555739999999993</v>
      </c>
      <c r="I8095" s="31">
        <v>2802.8069999999998</v>
      </c>
      <c r="J8095" s="31">
        <v>5367.6790000000001</v>
      </c>
      <c r="K8095" s="31">
        <v>3432.672</v>
      </c>
      <c r="L8095" s="31">
        <v>341.01</v>
      </c>
      <c r="M8095" s="31">
        <v>299.66000000000003</v>
      </c>
      <c r="N8095" s="31">
        <v>398.78829999999999</v>
      </c>
      <c r="O8095" s="31">
        <v>74.262600000000006</v>
      </c>
      <c r="P8095" s="31">
        <v>94.283500000000004</v>
      </c>
      <c r="Q8095" s="31">
        <v>3550.2127</v>
      </c>
      <c r="R8095" s="31">
        <v>89.436000000000007</v>
      </c>
      <c r="S8095" s="31">
        <v>118.1721</v>
      </c>
    </row>
    <row r="8096" spans="1:19" x14ac:dyDescent="0.35">
      <c r="A8096" s="2">
        <v>44202</v>
      </c>
      <c r="B8096" s="31">
        <v>282.73250000000002</v>
      </c>
      <c r="C8096" s="31">
        <v>806.77800000000002</v>
      </c>
      <c r="D8096" s="31">
        <v>224.11609999999999</v>
      </c>
      <c r="E8096" s="31">
        <v>685.28880000000004</v>
      </c>
      <c r="F8096" s="31">
        <v>141.9667</v>
      </c>
      <c r="G8096" s="31">
        <v>454.43079999999998</v>
      </c>
      <c r="H8096" s="31">
        <v>8.6580580000000005</v>
      </c>
      <c r="I8096" s="31">
        <v>2801.7930000000001</v>
      </c>
      <c r="J8096" s="31">
        <v>5342.4489999999996</v>
      </c>
      <c r="K8096" s="31">
        <v>3418.797</v>
      </c>
      <c r="L8096" s="31">
        <v>343.05</v>
      </c>
      <c r="M8096" s="31">
        <v>312.24</v>
      </c>
      <c r="N8096" s="31">
        <v>393.27879999999999</v>
      </c>
      <c r="O8096" s="31">
        <v>73.8309</v>
      </c>
      <c r="P8096" s="31">
        <v>94.316299999999998</v>
      </c>
      <c r="Q8096" s="31">
        <v>3537.7132999999999</v>
      </c>
      <c r="R8096" s="31">
        <v>89.53</v>
      </c>
      <c r="S8096" s="31">
        <v>119.4941</v>
      </c>
    </row>
    <row r="8097" spans="1:19" x14ac:dyDescent="0.35">
      <c r="A8097" s="2">
        <v>44203</v>
      </c>
      <c r="B8097" s="31">
        <v>283.149</v>
      </c>
      <c r="C8097" s="31">
        <v>810.98900000000003</v>
      </c>
      <c r="D8097" s="31">
        <v>225.01150000000001</v>
      </c>
      <c r="E8097" s="31">
        <v>697.0806</v>
      </c>
      <c r="F8097" s="31">
        <v>142.33860000000001</v>
      </c>
      <c r="G8097" s="31">
        <v>452.34469999999999</v>
      </c>
      <c r="H8097" s="31">
        <v>8.8705040000000004</v>
      </c>
      <c r="I8097" s="31">
        <v>2799.3040000000001</v>
      </c>
      <c r="J8097" s="31">
        <v>5328.1639999999998</v>
      </c>
      <c r="K8097" s="31">
        <v>3420.1439999999998</v>
      </c>
      <c r="L8097" s="31">
        <v>348.09</v>
      </c>
      <c r="M8097" s="31">
        <v>317.58</v>
      </c>
      <c r="N8097" s="31">
        <v>402.98079999999999</v>
      </c>
      <c r="O8097" s="31">
        <v>73.441199999999995</v>
      </c>
      <c r="P8097" s="31">
        <v>94.144800000000004</v>
      </c>
      <c r="Q8097" s="31">
        <v>3556.5688</v>
      </c>
      <c r="R8097" s="31">
        <v>89.825999999999993</v>
      </c>
      <c r="S8097" s="31">
        <v>118.8552</v>
      </c>
    </row>
    <row r="8098" spans="1:19" x14ac:dyDescent="0.35">
      <c r="A8098" s="2">
        <v>44204</v>
      </c>
      <c r="B8098" s="31">
        <v>291.53199999999998</v>
      </c>
      <c r="C8098" s="31">
        <v>843.58900000000006</v>
      </c>
      <c r="D8098" s="31">
        <v>228.84909999999999</v>
      </c>
      <c r="E8098" s="31">
        <v>692.90120000000002</v>
      </c>
      <c r="F8098" s="31">
        <v>136.52189999999999</v>
      </c>
      <c r="G8098" s="31">
        <v>458.85329999999999</v>
      </c>
      <c r="H8098" s="31">
        <v>8.7625390000000003</v>
      </c>
      <c r="I8098" s="31">
        <v>2798.4740000000002</v>
      </c>
      <c r="J8098" s="31">
        <v>5318.4350000000004</v>
      </c>
      <c r="K8098" s="31">
        <v>3419.951</v>
      </c>
      <c r="L8098" s="31">
        <v>350.11</v>
      </c>
      <c r="M8098" s="31">
        <v>316.82</v>
      </c>
      <c r="N8098" s="31">
        <v>408.25650000000002</v>
      </c>
      <c r="O8098" s="31">
        <v>73.539599999999993</v>
      </c>
      <c r="P8098" s="31">
        <v>94.116</v>
      </c>
      <c r="Q8098" s="31">
        <v>3640.6187</v>
      </c>
      <c r="R8098" s="31">
        <v>90.097999999999999</v>
      </c>
      <c r="S8098" s="31">
        <v>120.1</v>
      </c>
    </row>
    <row r="8099" spans="1:19" x14ac:dyDescent="0.35">
      <c r="A8099" s="2">
        <v>44207</v>
      </c>
      <c r="B8099" s="31">
        <v>289.90649999999999</v>
      </c>
      <c r="C8099" s="31">
        <v>832.18700000000001</v>
      </c>
      <c r="D8099" s="31">
        <v>229.84569999999999</v>
      </c>
      <c r="E8099" s="31">
        <v>670.20249999999999</v>
      </c>
      <c r="F8099" s="31">
        <v>137.66390000000001</v>
      </c>
      <c r="G8099" s="31">
        <v>458.10230000000001</v>
      </c>
      <c r="H8099" s="31">
        <v>8.6371610000000008</v>
      </c>
      <c r="I8099" s="31">
        <v>2798.4740000000002</v>
      </c>
      <c r="J8099" s="31">
        <v>5310.2269999999999</v>
      </c>
      <c r="K8099" s="31">
        <v>3416.0949999999998</v>
      </c>
      <c r="L8099" s="31">
        <v>347.77</v>
      </c>
      <c r="M8099" s="31">
        <v>316.76</v>
      </c>
      <c r="N8099" s="31">
        <v>402.0145</v>
      </c>
      <c r="O8099" s="31">
        <v>73.186999999999998</v>
      </c>
      <c r="P8099" s="31">
        <v>93.304599999999994</v>
      </c>
      <c r="Q8099" s="31">
        <v>3630.0084000000002</v>
      </c>
      <c r="R8099" s="31">
        <v>90.465000000000003</v>
      </c>
      <c r="S8099" s="31">
        <v>121.9397</v>
      </c>
    </row>
    <row r="8100" spans="1:19" x14ac:dyDescent="0.35">
      <c r="A8100" s="2">
        <v>44208</v>
      </c>
      <c r="B8100" s="31">
        <v>294.65910000000002</v>
      </c>
      <c r="C8100" s="31">
        <v>849.21</v>
      </c>
      <c r="D8100" s="31">
        <v>235.58869999999999</v>
      </c>
      <c r="E8100" s="31">
        <v>679.91150000000005</v>
      </c>
      <c r="F8100" s="31">
        <v>137.1704</v>
      </c>
      <c r="G8100" s="31">
        <v>473.37240000000003</v>
      </c>
      <c r="H8100" s="31">
        <v>8.6998499999999996</v>
      </c>
      <c r="I8100" s="31">
        <v>2798.6590000000001</v>
      </c>
      <c r="J8100" s="31">
        <v>5303.2389999999996</v>
      </c>
      <c r="K8100" s="31">
        <v>3404.4380000000001</v>
      </c>
      <c r="L8100" s="31">
        <v>348</v>
      </c>
      <c r="M8100" s="31">
        <v>322.33</v>
      </c>
      <c r="N8100" s="31">
        <v>401.80410000000001</v>
      </c>
      <c r="O8100" s="31">
        <v>73.253100000000003</v>
      </c>
      <c r="P8100" s="31">
        <v>93.363900000000001</v>
      </c>
      <c r="Q8100" s="31">
        <v>3640.6941000000002</v>
      </c>
      <c r="R8100" s="31">
        <v>90.093000000000004</v>
      </c>
      <c r="S8100" s="31">
        <v>123.3168</v>
      </c>
    </row>
    <row r="8101" spans="1:19" x14ac:dyDescent="0.35">
      <c r="A8101" s="2">
        <v>44209</v>
      </c>
      <c r="B8101" s="31">
        <v>292.16739999999999</v>
      </c>
      <c r="C8101" s="31">
        <v>846.61599999999999</v>
      </c>
      <c r="D8101" s="31">
        <v>235.38470000000001</v>
      </c>
      <c r="E8101" s="31">
        <v>682.71280000000002</v>
      </c>
      <c r="F8101" s="31">
        <v>137.96080000000001</v>
      </c>
      <c r="G8101" s="31">
        <v>469.36709999999999</v>
      </c>
      <c r="H8101" s="31">
        <v>8.7033330000000007</v>
      </c>
      <c r="I8101" s="31">
        <v>2800.779</v>
      </c>
      <c r="J8101" s="31">
        <v>5317.5259999999998</v>
      </c>
      <c r="K8101" s="31">
        <v>3412.2440000000001</v>
      </c>
      <c r="L8101" s="31">
        <v>348.85</v>
      </c>
      <c r="M8101" s="31">
        <v>320.04000000000002</v>
      </c>
      <c r="N8101" s="31">
        <v>404.36009999999999</v>
      </c>
      <c r="O8101" s="31">
        <v>73.438199999999995</v>
      </c>
      <c r="P8101" s="31">
        <v>93.376400000000004</v>
      </c>
      <c r="Q8101" s="31">
        <v>3668.9519</v>
      </c>
      <c r="R8101" s="31">
        <v>90.355000000000004</v>
      </c>
      <c r="S8101" s="31">
        <v>122.96420000000001</v>
      </c>
    </row>
    <row r="8102" spans="1:19" x14ac:dyDescent="0.35">
      <c r="A8102" s="2">
        <v>44210</v>
      </c>
      <c r="B8102" s="31">
        <v>294.00240000000002</v>
      </c>
      <c r="C8102" s="31">
        <v>850.28300000000002</v>
      </c>
      <c r="D8102" s="31">
        <v>235.0026</v>
      </c>
      <c r="E8102" s="31">
        <v>686.22159999999997</v>
      </c>
      <c r="F8102" s="31">
        <v>137.70689999999999</v>
      </c>
      <c r="G8102" s="31">
        <v>477.46109999999999</v>
      </c>
      <c r="H8102" s="31">
        <v>8.7068159999999999</v>
      </c>
      <c r="I8102" s="31">
        <v>2800.134</v>
      </c>
      <c r="J8102" s="31">
        <v>5317.826</v>
      </c>
      <c r="K8102" s="31">
        <v>3424.9650000000001</v>
      </c>
      <c r="L8102" s="31">
        <v>347.7</v>
      </c>
      <c r="M8102" s="31">
        <v>326.54000000000002</v>
      </c>
      <c r="N8102" s="31">
        <v>402.13920000000002</v>
      </c>
      <c r="O8102" s="31">
        <v>73.513099999999994</v>
      </c>
      <c r="P8102" s="31">
        <v>93.173000000000002</v>
      </c>
      <c r="Q8102" s="31">
        <v>3686.9787000000001</v>
      </c>
      <c r="R8102" s="31">
        <v>90.239000000000004</v>
      </c>
      <c r="S8102" s="31">
        <v>124.4294</v>
      </c>
    </row>
    <row r="8103" spans="1:19" x14ac:dyDescent="0.35">
      <c r="A8103" s="2">
        <v>44211</v>
      </c>
      <c r="B8103" s="31">
        <v>287.43310000000002</v>
      </c>
      <c r="C8103" s="31">
        <v>836</v>
      </c>
      <c r="D8103" s="31">
        <v>231.18559999999999</v>
      </c>
      <c r="E8103" s="31">
        <v>677.69500000000005</v>
      </c>
      <c r="F8103" s="31">
        <v>136.09630000000001</v>
      </c>
      <c r="G8103" s="31">
        <v>472.87169999999998</v>
      </c>
      <c r="H8103" s="31">
        <v>8.8008500000000005</v>
      </c>
      <c r="I8103" s="31">
        <v>2800.2260000000001</v>
      </c>
      <c r="J8103" s="31">
        <v>5323.9089999999997</v>
      </c>
      <c r="K8103" s="31">
        <v>3423.518</v>
      </c>
      <c r="L8103" s="31">
        <v>345.04</v>
      </c>
      <c r="M8103" s="31">
        <v>321.57</v>
      </c>
      <c r="N8103" s="31">
        <v>399.06099999999998</v>
      </c>
      <c r="O8103" s="31">
        <v>73.477000000000004</v>
      </c>
      <c r="P8103" s="31">
        <v>92.846800000000002</v>
      </c>
      <c r="Q8103" s="31">
        <v>3652.7395000000001</v>
      </c>
      <c r="R8103" s="31">
        <v>90.772000000000006</v>
      </c>
      <c r="S8103" s="31">
        <v>124.57259999999999</v>
      </c>
    </row>
    <row r="8104" spans="1:19" x14ac:dyDescent="0.35">
      <c r="A8104" s="2">
        <v>44214</v>
      </c>
      <c r="B8104" s="31">
        <v>287.43310000000002</v>
      </c>
      <c r="C8104" s="31">
        <v>836</v>
      </c>
      <c r="D8104" s="31">
        <v>231.18559999999999</v>
      </c>
      <c r="E8104" s="31">
        <v>677.69500000000005</v>
      </c>
      <c r="F8104" s="31">
        <v>136.09630000000001</v>
      </c>
      <c r="G8104" s="31">
        <v>472.87169999999998</v>
      </c>
      <c r="H8104" s="31">
        <v>8.8008500000000005</v>
      </c>
      <c r="I8104" s="31">
        <v>2797.0920000000001</v>
      </c>
      <c r="J8104" s="31">
        <v>5323.9089999999997</v>
      </c>
      <c r="K8104" s="31">
        <v>3420.8180000000002</v>
      </c>
      <c r="L8104" s="31">
        <v>345.04</v>
      </c>
      <c r="M8104" s="31">
        <v>321.57</v>
      </c>
      <c r="N8104" s="31">
        <v>399.06099999999998</v>
      </c>
      <c r="O8104" s="31">
        <v>73.600099999999998</v>
      </c>
      <c r="P8104" s="31">
        <v>92.710400000000007</v>
      </c>
      <c r="Q8104" s="31">
        <v>3655.2660999999998</v>
      </c>
      <c r="R8104" s="31">
        <v>90.765000000000001</v>
      </c>
      <c r="S8104" s="31">
        <v>126.203</v>
      </c>
    </row>
    <row r="8105" spans="1:19" x14ac:dyDescent="0.35">
      <c r="A8105" s="2">
        <v>44215</v>
      </c>
      <c r="B8105" s="31">
        <v>291.13490000000002</v>
      </c>
      <c r="C8105" s="31">
        <v>841.58199999999999</v>
      </c>
      <c r="D8105" s="31">
        <v>234.87540000000001</v>
      </c>
      <c r="E8105" s="31">
        <v>678.20659999999998</v>
      </c>
      <c r="F8105" s="31">
        <v>136.86080000000001</v>
      </c>
      <c r="G8105" s="31">
        <v>462.52480000000003</v>
      </c>
      <c r="H8105" s="31">
        <v>9.0202620000000007</v>
      </c>
      <c r="I8105" s="31">
        <v>2798.4740000000002</v>
      </c>
      <c r="J8105" s="31">
        <v>5323.91</v>
      </c>
      <c r="K8105" s="31">
        <v>3415.904</v>
      </c>
      <c r="L8105" s="31">
        <v>347.63</v>
      </c>
      <c r="M8105" s="31">
        <v>325.58999999999997</v>
      </c>
      <c r="N8105" s="31">
        <v>404.77319999999997</v>
      </c>
      <c r="O8105" s="31">
        <v>73.453199999999995</v>
      </c>
      <c r="P8105" s="31">
        <v>93.111400000000003</v>
      </c>
      <c r="Q8105" s="31">
        <v>3715.3379</v>
      </c>
      <c r="R8105" s="31">
        <v>90.498000000000005</v>
      </c>
      <c r="S8105" s="31">
        <v>129.15539999999999</v>
      </c>
    </row>
    <row r="8106" spans="1:19" x14ac:dyDescent="0.35">
      <c r="A8106" s="2">
        <v>44216</v>
      </c>
      <c r="B8106" s="31">
        <v>291.81270000000001</v>
      </c>
      <c r="C8106" s="31">
        <v>844.75599999999997</v>
      </c>
      <c r="D8106" s="31">
        <v>235.0026</v>
      </c>
      <c r="E8106" s="31">
        <v>685.92319999999995</v>
      </c>
      <c r="F8106" s="31">
        <v>138.80539999999999</v>
      </c>
      <c r="G8106" s="31">
        <v>457.101</v>
      </c>
      <c r="H8106" s="31">
        <v>8.9471249999999998</v>
      </c>
      <c r="I8106" s="31">
        <v>2800.9639999999999</v>
      </c>
      <c r="J8106" s="31">
        <v>5327.2529999999997</v>
      </c>
      <c r="K8106" s="31">
        <v>3420.53</v>
      </c>
      <c r="L8106" s="31">
        <v>352.63</v>
      </c>
      <c r="M8106" s="31">
        <v>327.16000000000003</v>
      </c>
      <c r="N8106" s="31">
        <v>414.3972</v>
      </c>
      <c r="O8106" s="31">
        <v>73.690799999999996</v>
      </c>
      <c r="P8106" s="31">
        <v>92.936800000000005</v>
      </c>
      <c r="Q8106" s="31">
        <v>3768.2471999999998</v>
      </c>
      <c r="R8106" s="31">
        <v>90.474999999999994</v>
      </c>
      <c r="S8106" s="31">
        <v>131.12729999999999</v>
      </c>
    </row>
    <row r="8107" spans="1:19" x14ac:dyDescent="0.35">
      <c r="A8107" s="2">
        <v>44217</v>
      </c>
      <c r="B8107" s="31">
        <v>291.8648</v>
      </c>
      <c r="C8107" s="31">
        <v>846.67100000000005</v>
      </c>
      <c r="D8107" s="31">
        <v>232.96680000000001</v>
      </c>
      <c r="E8107" s="31">
        <v>683.98339999999996</v>
      </c>
      <c r="F8107" s="31">
        <v>138.73859999999999</v>
      </c>
      <c r="G8107" s="31">
        <v>457.35129999999998</v>
      </c>
      <c r="H8107" s="31">
        <v>8.8809529999999999</v>
      </c>
      <c r="I8107" s="31">
        <v>2802.4389999999999</v>
      </c>
      <c r="J8107" s="31">
        <v>5326.0360000000001</v>
      </c>
      <c r="K8107" s="31">
        <v>3415.2289999999998</v>
      </c>
      <c r="L8107" s="31">
        <v>352.72</v>
      </c>
      <c r="M8107" s="31">
        <v>324.25</v>
      </c>
      <c r="N8107" s="31">
        <v>417.55329999999998</v>
      </c>
      <c r="O8107" s="31">
        <v>73.688500000000005</v>
      </c>
      <c r="P8107" s="31">
        <v>93.280199999999994</v>
      </c>
      <c r="Q8107" s="31">
        <v>3781.9893000000002</v>
      </c>
      <c r="R8107" s="31">
        <v>90.131</v>
      </c>
      <c r="S8107" s="31">
        <v>130.67570000000001</v>
      </c>
    </row>
    <row r="8108" spans="1:19" x14ac:dyDescent="0.35">
      <c r="A8108" s="2">
        <v>44218</v>
      </c>
      <c r="B8108" s="31">
        <v>288.05880000000002</v>
      </c>
      <c r="C8108" s="31">
        <v>845.46699999999998</v>
      </c>
      <c r="D8108" s="31">
        <v>230.04040000000001</v>
      </c>
      <c r="E8108" s="31">
        <v>682.21410000000003</v>
      </c>
      <c r="F8108" s="31">
        <v>138.04089999999999</v>
      </c>
      <c r="G8108" s="31">
        <v>437.82560000000001</v>
      </c>
      <c r="H8108" s="31">
        <v>8.8078160000000008</v>
      </c>
      <c r="I8108" s="31">
        <v>2799.6729999999998</v>
      </c>
      <c r="J8108" s="31">
        <v>5330.9</v>
      </c>
      <c r="K8108" s="31">
        <v>3414.556</v>
      </c>
      <c r="L8108" s="31">
        <v>351.65</v>
      </c>
      <c r="M8108" s="31">
        <v>328.12</v>
      </c>
      <c r="N8108" s="31">
        <v>416.49349999999998</v>
      </c>
      <c r="O8108" s="31">
        <v>73.524500000000003</v>
      </c>
      <c r="P8108" s="31">
        <v>93.447199999999995</v>
      </c>
      <c r="Q8108" s="31">
        <v>3746.4497999999999</v>
      </c>
      <c r="R8108" s="31">
        <v>90.238</v>
      </c>
      <c r="S8108" s="31">
        <v>128.54509999999999</v>
      </c>
    </row>
    <row r="8109" spans="1:19" x14ac:dyDescent="0.35">
      <c r="A8109" s="2">
        <v>44221</v>
      </c>
      <c r="B8109" s="31">
        <v>290.30070000000001</v>
      </c>
      <c r="C8109" s="31">
        <v>852.52599999999995</v>
      </c>
      <c r="D8109" s="31">
        <v>229.7859</v>
      </c>
      <c r="E8109" s="31">
        <v>679.7201</v>
      </c>
      <c r="F8109" s="31">
        <v>137.97409999999999</v>
      </c>
      <c r="G8109" s="31">
        <v>448.42290000000003</v>
      </c>
      <c r="H8109" s="31">
        <v>8.7346789999999999</v>
      </c>
      <c r="I8109" s="31">
        <v>2800.6869999999999</v>
      </c>
      <c r="J8109" s="31">
        <v>5341.2370000000001</v>
      </c>
      <c r="K8109" s="31">
        <v>3423.518</v>
      </c>
      <c r="L8109" s="31">
        <v>352.95</v>
      </c>
      <c r="M8109" s="31">
        <v>327.66000000000003</v>
      </c>
      <c r="N8109" s="31">
        <v>420.04700000000003</v>
      </c>
      <c r="O8109" s="31">
        <v>73.538200000000003</v>
      </c>
      <c r="P8109" s="31">
        <v>93.118799999999993</v>
      </c>
      <c r="Q8109" s="31">
        <v>3793.1102000000001</v>
      </c>
      <c r="R8109" s="31">
        <v>90.391000000000005</v>
      </c>
      <c r="S8109" s="31">
        <v>131.58349999999999</v>
      </c>
    </row>
    <row r="8110" spans="1:19" x14ac:dyDescent="0.35">
      <c r="A8110" s="2">
        <v>44222</v>
      </c>
      <c r="B8110" s="31">
        <v>290.09219999999999</v>
      </c>
      <c r="C8110" s="31">
        <v>861.77499999999998</v>
      </c>
      <c r="D8110" s="31">
        <v>230.8038</v>
      </c>
      <c r="E8110" s="31">
        <v>683.13070000000005</v>
      </c>
      <c r="F8110" s="31">
        <v>137.66239999999999</v>
      </c>
      <c r="G8110" s="31">
        <v>457.35129999999998</v>
      </c>
      <c r="H8110" s="31">
        <v>8.8635400000000004</v>
      </c>
      <c r="I8110" s="31">
        <v>2802.07</v>
      </c>
      <c r="J8110" s="31">
        <v>5343.9709999999995</v>
      </c>
      <c r="K8110" s="31">
        <v>3424.5770000000002</v>
      </c>
      <c r="L8110" s="31">
        <v>352.4</v>
      </c>
      <c r="M8110" s="31">
        <v>325.36</v>
      </c>
      <c r="N8110" s="31">
        <v>420.3587</v>
      </c>
      <c r="O8110" s="31">
        <v>73.632900000000006</v>
      </c>
      <c r="P8110" s="31">
        <v>93.396799999999999</v>
      </c>
      <c r="Q8110" s="31">
        <v>3735.4580999999998</v>
      </c>
      <c r="R8110" s="31">
        <v>90.17</v>
      </c>
      <c r="S8110" s="31">
        <v>128.92609999999999</v>
      </c>
    </row>
    <row r="8111" spans="1:19" x14ac:dyDescent="0.35">
      <c r="A8111" s="2">
        <v>44223</v>
      </c>
      <c r="B8111" s="31">
        <v>289.51870000000002</v>
      </c>
      <c r="C8111" s="31">
        <v>860.024</v>
      </c>
      <c r="D8111" s="31">
        <v>233.3485</v>
      </c>
      <c r="E8111" s="31">
        <v>667.39909999999998</v>
      </c>
      <c r="F8111" s="31">
        <v>137.22450000000001</v>
      </c>
      <c r="G8111" s="31">
        <v>458.85329999999999</v>
      </c>
      <c r="H8111" s="31">
        <v>8.7207480000000004</v>
      </c>
      <c r="I8111" s="31">
        <v>2801.701</v>
      </c>
      <c r="J8111" s="31">
        <v>5351.2669999999998</v>
      </c>
      <c r="K8111" s="31">
        <v>3423.326</v>
      </c>
      <c r="L8111" s="31">
        <v>343.39</v>
      </c>
      <c r="M8111" s="31">
        <v>319.07</v>
      </c>
      <c r="N8111" s="31">
        <v>408.51369999999997</v>
      </c>
      <c r="O8111" s="31">
        <v>73.306600000000003</v>
      </c>
      <c r="P8111" s="31">
        <v>92.815200000000004</v>
      </c>
      <c r="Q8111" s="31">
        <v>3688.8206</v>
      </c>
      <c r="R8111" s="31">
        <v>90.647000000000006</v>
      </c>
      <c r="S8111" s="31">
        <v>128.2715</v>
      </c>
    </row>
    <row r="8112" spans="1:19" x14ac:dyDescent="0.35">
      <c r="A8112" s="2">
        <v>44224</v>
      </c>
      <c r="B8112" s="31">
        <v>287.27679999999998</v>
      </c>
      <c r="C8112" s="31">
        <v>862.10299999999995</v>
      </c>
      <c r="D8112" s="31">
        <v>230.67660000000001</v>
      </c>
      <c r="E8112" s="31">
        <v>671.7903</v>
      </c>
      <c r="F8112" s="31">
        <v>136.65299999999999</v>
      </c>
      <c r="G8112" s="31">
        <v>451.67720000000003</v>
      </c>
      <c r="H8112" s="31">
        <v>8.7416440000000009</v>
      </c>
      <c r="I8112" s="31">
        <v>2800.8710000000001</v>
      </c>
      <c r="J8112" s="31">
        <v>5341.8419999999996</v>
      </c>
      <c r="K8112" s="31">
        <v>3426.6</v>
      </c>
      <c r="L8112" s="31">
        <v>346.6</v>
      </c>
      <c r="M8112" s="31">
        <v>318.38</v>
      </c>
      <c r="N8112" s="31">
        <v>411.02300000000002</v>
      </c>
      <c r="O8112" s="31">
        <v>73.160399999999996</v>
      </c>
      <c r="P8112" s="31">
        <v>93.050700000000006</v>
      </c>
      <c r="Q8112" s="31">
        <v>3632.8</v>
      </c>
      <c r="R8112" s="31">
        <v>90.454999999999998</v>
      </c>
      <c r="S8112" s="31">
        <v>124.9766</v>
      </c>
    </row>
    <row r="8113" spans="1:19" x14ac:dyDescent="0.35">
      <c r="A8113" s="2">
        <v>44225</v>
      </c>
      <c r="B8113" s="31">
        <v>286.964</v>
      </c>
      <c r="C8113" s="31">
        <v>849.68100000000004</v>
      </c>
      <c r="D8113" s="31">
        <v>230.1677</v>
      </c>
      <c r="E8113" s="31">
        <v>670.17020000000002</v>
      </c>
      <c r="F8113" s="31">
        <v>137.32839999999999</v>
      </c>
      <c r="G8113" s="31">
        <v>457.2679</v>
      </c>
      <c r="H8113" s="31">
        <v>8.814781</v>
      </c>
      <c r="I8113" s="31">
        <v>2799.12</v>
      </c>
      <c r="J8113" s="31">
        <v>5329.9880000000003</v>
      </c>
      <c r="K8113" s="31">
        <v>3413.0140000000001</v>
      </c>
      <c r="L8113" s="31">
        <v>339.82</v>
      </c>
      <c r="M8113" s="31">
        <v>313.58999999999997</v>
      </c>
      <c r="N8113" s="31">
        <v>402.45870000000002</v>
      </c>
      <c r="O8113" s="31">
        <v>72.889899999999997</v>
      </c>
      <c r="P8113" s="31">
        <v>93.251999999999995</v>
      </c>
      <c r="Q8113" s="31">
        <v>3579.1412</v>
      </c>
      <c r="R8113" s="31">
        <v>90.584000000000003</v>
      </c>
      <c r="S8113" s="31">
        <v>123.81950000000001</v>
      </c>
    </row>
    <row r="8114" spans="1:19" x14ac:dyDescent="0.35">
      <c r="A8114" s="2">
        <v>44228</v>
      </c>
      <c r="B8114" s="31">
        <v>293.79399999999998</v>
      </c>
      <c r="C8114" s="31">
        <v>870.14700000000005</v>
      </c>
      <c r="D8114" s="31">
        <v>232.20349999999999</v>
      </c>
      <c r="E8114" s="31">
        <v>665.07979999999998</v>
      </c>
      <c r="F8114" s="31">
        <v>138.33779999999999</v>
      </c>
      <c r="G8114" s="31">
        <v>455.6825</v>
      </c>
      <c r="H8114" s="31">
        <v>8.8705049999999996</v>
      </c>
      <c r="I8114" s="31">
        <v>2798.0129999999999</v>
      </c>
      <c r="J8114" s="31">
        <v>5336.3720000000003</v>
      </c>
      <c r="K8114" s="31">
        <v>3414.4580000000001</v>
      </c>
      <c r="L8114" s="31">
        <v>345.36</v>
      </c>
      <c r="M8114" s="31">
        <v>321.36</v>
      </c>
      <c r="N8114" s="31">
        <v>412.59710000000001</v>
      </c>
      <c r="O8114" s="31">
        <v>72.7012</v>
      </c>
      <c r="P8114" s="31">
        <v>92.738799999999998</v>
      </c>
      <c r="Q8114" s="31">
        <v>3664.3022999999998</v>
      </c>
      <c r="R8114" s="31">
        <v>90.98</v>
      </c>
      <c r="S8114" s="31">
        <v>125.9353</v>
      </c>
    </row>
    <row r="8115" spans="1:19" x14ac:dyDescent="0.35">
      <c r="A8115" s="2">
        <v>44229</v>
      </c>
      <c r="B8115" s="31">
        <v>299.58120000000002</v>
      </c>
      <c r="C8115" s="31">
        <v>884.32</v>
      </c>
      <c r="D8115" s="31">
        <v>240.85550000000001</v>
      </c>
      <c r="E8115" s="31">
        <v>663.39149999999995</v>
      </c>
      <c r="F8115" s="31">
        <v>136.07409999999999</v>
      </c>
      <c r="G8115" s="31">
        <v>452.17790000000002</v>
      </c>
      <c r="H8115" s="31">
        <v>9.0516070000000006</v>
      </c>
      <c r="I8115" s="31">
        <v>2798.1060000000002</v>
      </c>
      <c r="J8115" s="31">
        <v>5328.1629999999996</v>
      </c>
      <c r="K8115" s="31">
        <v>3408.6770000000001</v>
      </c>
      <c r="L8115" s="31">
        <v>350.18</v>
      </c>
      <c r="M8115" s="31">
        <v>325.62</v>
      </c>
      <c r="N8115" s="31">
        <v>419.221</v>
      </c>
      <c r="O8115" s="31">
        <v>72.606999999999999</v>
      </c>
      <c r="P8115" s="31">
        <v>92.3215</v>
      </c>
      <c r="Q8115" s="31">
        <v>3718.4072999999999</v>
      </c>
      <c r="R8115" s="31">
        <v>91.197000000000003</v>
      </c>
      <c r="S8115" s="31">
        <v>127.952</v>
      </c>
    </row>
    <row r="8116" spans="1:19" x14ac:dyDescent="0.35">
      <c r="A8116" s="2">
        <v>44230</v>
      </c>
      <c r="B8116" s="31">
        <v>304.79489999999998</v>
      </c>
      <c r="C8116" s="31">
        <v>902.16</v>
      </c>
      <c r="D8116" s="31">
        <v>243.9091</v>
      </c>
      <c r="E8116" s="31">
        <v>669.01909999999998</v>
      </c>
      <c r="F8116" s="31">
        <v>136.2003</v>
      </c>
      <c r="G8116" s="31">
        <v>457.68509999999998</v>
      </c>
      <c r="H8116" s="31">
        <v>8.8008509999999998</v>
      </c>
      <c r="I8116" s="31">
        <v>2797.5529999999999</v>
      </c>
      <c r="J8116" s="31">
        <v>5323.6030000000001</v>
      </c>
      <c r="K8116" s="31">
        <v>3404.2440000000001</v>
      </c>
      <c r="L8116" s="31">
        <v>350.66</v>
      </c>
      <c r="M8116" s="31">
        <v>326.72000000000003</v>
      </c>
      <c r="N8116" s="31">
        <v>417.51440000000002</v>
      </c>
      <c r="O8116" s="31">
        <v>72.623900000000006</v>
      </c>
      <c r="P8116" s="31">
        <v>92.197000000000003</v>
      </c>
      <c r="Q8116" s="31">
        <v>3749.2498999999998</v>
      </c>
      <c r="R8116" s="31">
        <v>91.171000000000006</v>
      </c>
      <c r="S8116" s="31">
        <v>128.17240000000001</v>
      </c>
    </row>
    <row r="8117" spans="1:19" x14ac:dyDescent="0.35">
      <c r="A8117" s="2">
        <v>44231</v>
      </c>
      <c r="B8117" s="31">
        <v>306.77609999999999</v>
      </c>
      <c r="C8117" s="31">
        <v>900.08100000000002</v>
      </c>
      <c r="D8117" s="31">
        <v>242.8912</v>
      </c>
      <c r="E8117" s="31">
        <v>667.24980000000005</v>
      </c>
      <c r="F8117" s="31">
        <v>132.94210000000001</v>
      </c>
      <c r="G8117" s="31">
        <v>458.10230000000001</v>
      </c>
      <c r="H8117" s="31">
        <v>8.8182650000000002</v>
      </c>
      <c r="I8117" s="31">
        <v>2796.538</v>
      </c>
      <c r="J8117" s="31">
        <v>5320.5649999999996</v>
      </c>
      <c r="K8117" s="31">
        <v>3400.2919999999999</v>
      </c>
      <c r="L8117" s="31">
        <v>354.42</v>
      </c>
      <c r="M8117" s="31">
        <v>333.49</v>
      </c>
      <c r="N8117" s="31">
        <v>422.29129999999998</v>
      </c>
      <c r="O8117" s="31">
        <v>72.384200000000007</v>
      </c>
      <c r="P8117" s="31">
        <v>91.929599999999994</v>
      </c>
      <c r="Q8117" s="31">
        <v>3735.7894999999999</v>
      </c>
      <c r="R8117" s="31">
        <v>91.528999999999996</v>
      </c>
      <c r="S8117" s="31">
        <v>127.3569</v>
      </c>
    </row>
    <row r="8118" spans="1:19" x14ac:dyDescent="0.35">
      <c r="A8118" s="2">
        <v>44232</v>
      </c>
      <c r="B8118" s="31">
        <v>309.38299999999998</v>
      </c>
      <c r="C8118" s="31">
        <v>902.54300000000001</v>
      </c>
      <c r="D8118" s="31">
        <v>248.99850000000001</v>
      </c>
      <c r="E8118" s="31">
        <v>675.09429999999998</v>
      </c>
      <c r="F8118" s="31">
        <v>134.56010000000001</v>
      </c>
      <c r="G8118" s="31">
        <v>456.18310000000002</v>
      </c>
      <c r="H8118" s="31">
        <v>9.0098149999999997</v>
      </c>
      <c r="I8118" s="31">
        <v>2796.4920000000002</v>
      </c>
      <c r="J8118" s="31">
        <v>5320.259</v>
      </c>
      <c r="K8118" s="31">
        <v>3395.377</v>
      </c>
      <c r="L8118" s="31">
        <v>355.87</v>
      </c>
      <c r="M8118" s="31">
        <v>338.17</v>
      </c>
      <c r="N8118" s="31">
        <v>423.8655</v>
      </c>
      <c r="O8118" s="31">
        <v>72.352699999999999</v>
      </c>
      <c r="P8118" s="31">
        <v>92.287999999999997</v>
      </c>
      <c r="Q8118" s="31">
        <v>3756.6248000000001</v>
      </c>
      <c r="R8118" s="31">
        <v>91.042000000000002</v>
      </c>
      <c r="S8118" s="31">
        <v>127.41200000000001</v>
      </c>
    </row>
    <row r="8119" spans="1:19" x14ac:dyDescent="0.35">
      <c r="A8119" s="2">
        <v>44235</v>
      </c>
      <c r="B8119" s="31">
        <v>315.71800000000002</v>
      </c>
      <c r="C8119" s="31">
        <v>916.77700000000004</v>
      </c>
      <c r="D8119" s="31">
        <v>252.05119999999999</v>
      </c>
      <c r="E8119" s="31">
        <v>685.87699999999995</v>
      </c>
      <c r="F8119" s="31">
        <v>136.1336</v>
      </c>
      <c r="G8119" s="31">
        <v>463.14330000000001</v>
      </c>
      <c r="H8119" s="31">
        <v>8.9627280000000003</v>
      </c>
      <c r="I8119" s="31">
        <v>2793.68</v>
      </c>
      <c r="J8119" s="31">
        <v>5316.6130000000003</v>
      </c>
      <c r="K8119" s="31">
        <v>3389.694</v>
      </c>
      <c r="L8119" s="31">
        <v>358.41</v>
      </c>
      <c r="M8119" s="31">
        <v>346.59</v>
      </c>
      <c r="N8119" s="31">
        <v>426.51499999999999</v>
      </c>
      <c r="O8119" s="31">
        <v>72.537899999999993</v>
      </c>
      <c r="P8119" s="31">
        <v>92.454899999999995</v>
      </c>
      <c r="Q8119" s="31">
        <v>3768.5794000000001</v>
      </c>
      <c r="R8119" s="31">
        <v>90.933999999999997</v>
      </c>
      <c r="S8119" s="31">
        <v>126.7728</v>
      </c>
    </row>
    <row r="8120" spans="1:19" x14ac:dyDescent="0.35">
      <c r="A8120" s="2">
        <v>44236</v>
      </c>
      <c r="B8120" s="31">
        <v>318.29829999999998</v>
      </c>
      <c r="C8120" s="31">
        <v>917.65200000000004</v>
      </c>
      <c r="D8120" s="31">
        <v>253.5008</v>
      </c>
      <c r="E8120" s="31">
        <v>695.25800000000004</v>
      </c>
      <c r="F8120" s="31">
        <v>136.3785</v>
      </c>
      <c r="G8120" s="31">
        <v>467.65100000000001</v>
      </c>
      <c r="H8120" s="31">
        <v>8.9499449999999996</v>
      </c>
      <c r="I8120" s="31">
        <v>2793.4960000000001</v>
      </c>
      <c r="J8120" s="31">
        <v>5319.348</v>
      </c>
      <c r="K8120" s="31">
        <v>3395.57</v>
      </c>
      <c r="L8120" s="31">
        <v>358.18</v>
      </c>
      <c r="M8120" s="31">
        <v>348.3</v>
      </c>
      <c r="N8120" s="31">
        <v>426.42930000000001</v>
      </c>
      <c r="O8120" s="31">
        <v>72.959699999999998</v>
      </c>
      <c r="P8120" s="31">
        <v>92.835800000000006</v>
      </c>
      <c r="Q8120" s="31">
        <v>3793.7883000000002</v>
      </c>
      <c r="R8120" s="31">
        <v>90.438999999999993</v>
      </c>
      <c r="S8120" s="31">
        <v>127.5112</v>
      </c>
    </row>
    <row r="8121" spans="1:19" x14ac:dyDescent="0.35">
      <c r="A8121" s="2">
        <v>44237</v>
      </c>
      <c r="B8121" s="31">
        <v>320.22289999999998</v>
      </c>
      <c r="C8121" s="31">
        <v>911.72400000000005</v>
      </c>
      <c r="D8121" s="31">
        <v>255.91579999999999</v>
      </c>
      <c r="E8121" s="31">
        <v>708.07730000000004</v>
      </c>
      <c r="F8121" s="31">
        <v>136.76439999999999</v>
      </c>
      <c r="G8121" s="31">
        <v>452.00080000000003</v>
      </c>
      <c r="H8121" s="31">
        <v>9.2259469999999997</v>
      </c>
      <c r="I8121" s="31">
        <v>2793.22</v>
      </c>
      <c r="J8121" s="31">
        <v>5325.125</v>
      </c>
      <c r="K8121" s="31">
        <v>3396.5349999999999</v>
      </c>
      <c r="L8121" s="31">
        <v>357.95</v>
      </c>
      <c r="M8121" s="31">
        <v>345.86</v>
      </c>
      <c r="N8121" s="31">
        <v>425.28379999999999</v>
      </c>
      <c r="O8121" s="31">
        <v>72.901899999999998</v>
      </c>
      <c r="P8121" s="31">
        <v>93.086799999999997</v>
      </c>
      <c r="Q8121" s="31">
        <v>3830.9630999999999</v>
      </c>
      <c r="R8121" s="31">
        <v>90.370999999999995</v>
      </c>
      <c r="S8121" s="31">
        <v>129.78129999999999</v>
      </c>
    </row>
    <row r="8122" spans="1:19" x14ac:dyDescent="0.35">
      <c r="A8122" s="2">
        <v>44238</v>
      </c>
      <c r="B8122" s="31">
        <v>318.3691</v>
      </c>
      <c r="C8122" s="31">
        <v>909.11</v>
      </c>
      <c r="D8122" s="31">
        <v>255.78870000000001</v>
      </c>
      <c r="E8122" s="31">
        <v>706.51210000000003</v>
      </c>
      <c r="F8122" s="31">
        <v>135.58430000000001</v>
      </c>
      <c r="G8122" s="31">
        <v>456.71190000000001</v>
      </c>
      <c r="H8122" s="31">
        <v>8.8934540000000002</v>
      </c>
      <c r="I8122" s="31">
        <v>2793.22</v>
      </c>
      <c r="J8122" s="31">
        <v>5326.9470000000001</v>
      </c>
      <c r="K8122" s="31">
        <v>3402.317</v>
      </c>
      <c r="L8122" s="31">
        <v>358.78</v>
      </c>
      <c r="M8122" s="31">
        <v>345.89</v>
      </c>
      <c r="N8122" s="31">
        <v>427.94889999999998</v>
      </c>
      <c r="O8122" s="31">
        <v>72.860100000000003</v>
      </c>
      <c r="P8122" s="31">
        <v>93.0916</v>
      </c>
      <c r="Q8122" s="31">
        <v>3844.3413999999998</v>
      </c>
      <c r="R8122" s="31">
        <v>90.417000000000002</v>
      </c>
      <c r="S8122" s="31">
        <v>130.66290000000001</v>
      </c>
    </row>
    <row r="8123" spans="1:19" x14ac:dyDescent="0.35">
      <c r="A8123" s="2">
        <v>44239</v>
      </c>
      <c r="B8123" s="31">
        <v>324.50470000000001</v>
      </c>
      <c r="C8123" s="31">
        <v>927.15300000000002</v>
      </c>
      <c r="D8123" s="31">
        <v>256.04270000000002</v>
      </c>
      <c r="E8123" s="31">
        <v>711.09720000000004</v>
      </c>
      <c r="F8123" s="31">
        <v>135.31710000000001</v>
      </c>
      <c r="G8123" s="31">
        <v>458.21559999999999</v>
      </c>
      <c r="H8123" s="31">
        <v>8.878857</v>
      </c>
      <c r="I8123" s="31">
        <v>2796.0770000000002</v>
      </c>
      <c r="J8123" s="31">
        <v>5314.4840000000004</v>
      </c>
      <c r="K8123" s="31">
        <v>3397.4</v>
      </c>
      <c r="L8123" s="31">
        <v>360.52</v>
      </c>
      <c r="M8123" s="31">
        <v>346.68</v>
      </c>
      <c r="N8123" s="31">
        <v>430.31009999999998</v>
      </c>
      <c r="O8123" s="31">
        <v>72.686499999999995</v>
      </c>
      <c r="P8123" s="31">
        <v>92.988299999999995</v>
      </c>
      <c r="Q8123" s="31">
        <v>3847.0122999999999</v>
      </c>
      <c r="R8123" s="31">
        <v>90.48</v>
      </c>
      <c r="S8123" s="31">
        <v>130.66290000000001</v>
      </c>
    </row>
    <row r="8124" spans="1:19" x14ac:dyDescent="0.35">
      <c r="A8124" s="2">
        <v>44242</v>
      </c>
      <c r="B8124" s="31">
        <v>324.50470000000001</v>
      </c>
      <c r="C8124" s="31">
        <v>927.15300000000002</v>
      </c>
      <c r="D8124" s="31">
        <v>256.04270000000002</v>
      </c>
      <c r="E8124" s="31">
        <v>711.09720000000004</v>
      </c>
      <c r="F8124" s="31">
        <v>135.31710000000001</v>
      </c>
      <c r="G8124" s="31">
        <v>458.21559999999999</v>
      </c>
      <c r="H8124" s="31">
        <v>8.878857</v>
      </c>
      <c r="I8124" s="31">
        <v>2793.7269999999999</v>
      </c>
      <c r="J8124" s="31">
        <v>5314.4840000000004</v>
      </c>
      <c r="K8124" s="31">
        <v>3377.5520000000001</v>
      </c>
      <c r="L8124" s="31">
        <v>360.52</v>
      </c>
      <c r="M8124" s="31">
        <v>346.68</v>
      </c>
      <c r="N8124" s="31">
        <v>430.31009999999998</v>
      </c>
      <c r="O8124" s="31">
        <v>72.417299999999997</v>
      </c>
      <c r="P8124" s="31">
        <v>93.09</v>
      </c>
      <c r="Q8124" s="31">
        <v>3870.9200999999998</v>
      </c>
      <c r="R8124" s="31">
        <v>90.48</v>
      </c>
      <c r="S8124" s="31">
        <v>130.66290000000001</v>
      </c>
    </row>
    <row r="8125" spans="1:19" x14ac:dyDescent="0.35">
      <c r="A8125" s="2">
        <v>44243</v>
      </c>
      <c r="B8125" s="31">
        <v>329.11950000000002</v>
      </c>
      <c r="C8125" s="31">
        <v>952.60799999999995</v>
      </c>
      <c r="D8125" s="31">
        <v>262.01190000000003</v>
      </c>
      <c r="E8125" s="31">
        <v>717.36710000000005</v>
      </c>
      <c r="F8125" s="31">
        <v>133.52099999999999</v>
      </c>
      <c r="G8125" s="31">
        <v>463.0609</v>
      </c>
      <c r="H8125" s="31">
        <v>8.8606099999999994</v>
      </c>
      <c r="I8125" s="31">
        <v>2793.681</v>
      </c>
      <c r="J8125" s="31">
        <v>5289.25</v>
      </c>
      <c r="K8125" s="31">
        <v>3375.14</v>
      </c>
      <c r="L8125" s="31">
        <v>360.22</v>
      </c>
      <c r="M8125" s="31">
        <v>344.31</v>
      </c>
      <c r="N8125" s="31">
        <v>429.15679999999998</v>
      </c>
      <c r="O8125" s="31">
        <v>72.177099999999996</v>
      </c>
      <c r="P8125" s="31">
        <v>92.988299999999995</v>
      </c>
      <c r="Q8125" s="31">
        <v>3882.893</v>
      </c>
      <c r="R8125" s="31">
        <v>90.509</v>
      </c>
      <c r="S8125" s="31">
        <v>132.35990000000001</v>
      </c>
    </row>
    <row r="8126" spans="1:19" x14ac:dyDescent="0.35">
      <c r="A8126" s="2">
        <v>44244</v>
      </c>
      <c r="B8126" s="31">
        <v>333.52449999999999</v>
      </c>
      <c r="C8126" s="31">
        <v>967.99300000000005</v>
      </c>
      <c r="D8126" s="31">
        <v>264.04399999999998</v>
      </c>
      <c r="E8126" s="31">
        <v>715.93830000000003</v>
      </c>
      <c r="F8126" s="31">
        <v>131.57640000000001</v>
      </c>
      <c r="G8126" s="31">
        <v>462.72669999999999</v>
      </c>
      <c r="H8126" s="31">
        <v>8.6635449999999992</v>
      </c>
      <c r="I8126" s="31">
        <v>2789.348</v>
      </c>
      <c r="J8126" s="31">
        <v>5283.4769999999999</v>
      </c>
      <c r="K8126" s="31">
        <v>3371.8649999999998</v>
      </c>
      <c r="L8126" s="31">
        <v>360.25</v>
      </c>
      <c r="M8126" s="31">
        <v>341.92</v>
      </c>
      <c r="N8126" s="31">
        <v>427.03719999999998</v>
      </c>
      <c r="O8126" s="31">
        <v>72.033199999999994</v>
      </c>
      <c r="P8126" s="31">
        <v>92.322800000000001</v>
      </c>
      <c r="Q8126" s="31">
        <v>3890.4076</v>
      </c>
      <c r="R8126" s="31">
        <v>90.950999999999993</v>
      </c>
      <c r="S8126" s="31">
        <v>134.47569999999999</v>
      </c>
    </row>
    <row r="8127" spans="1:19" x14ac:dyDescent="0.35">
      <c r="A8127" s="2">
        <v>44245</v>
      </c>
      <c r="B8127" s="31">
        <v>331.16469999999998</v>
      </c>
      <c r="C8127" s="31">
        <v>964.62</v>
      </c>
      <c r="D8127" s="31">
        <v>267.72719999999998</v>
      </c>
      <c r="E8127" s="31">
        <v>729.92819999999995</v>
      </c>
      <c r="F8127" s="31">
        <v>131.7397</v>
      </c>
      <c r="G8127" s="31">
        <v>459.9699</v>
      </c>
      <c r="H8127" s="31">
        <v>8.7255839999999996</v>
      </c>
      <c r="I8127" s="31">
        <v>2790.4540000000002</v>
      </c>
      <c r="J8127" s="31">
        <v>5283.1750000000002</v>
      </c>
      <c r="K8127" s="31">
        <v>3367.6239999999998</v>
      </c>
      <c r="L8127" s="31">
        <v>358.55</v>
      </c>
      <c r="M8127" s="31">
        <v>336.26</v>
      </c>
      <c r="N8127" s="31">
        <v>424.95650000000001</v>
      </c>
      <c r="O8127" s="31">
        <v>72.126300000000001</v>
      </c>
      <c r="P8127" s="31">
        <v>92.628200000000007</v>
      </c>
      <c r="Q8127" s="31">
        <v>3837.0726</v>
      </c>
      <c r="R8127" s="31">
        <v>90.591999999999999</v>
      </c>
      <c r="S8127" s="31">
        <v>132.0624</v>
      </c>
    </row>
    <row r="8128" spans="1:19" x14ac:dyDescent="0.35">
      <c r="A8128" s="2">
        <v>44246</v>
      </c>
      <c r="B8128" s="31">
        <v>325.8682</v>
      </c>
      <c r="C8128" s="31">
        <v>965.48800000000006</v>
      </c>
      <c r="D8128" s="31">
        <v>265.69510000000002</v>
      </c>
      <c r="E8128" s="31">
        <v>760.55250000000001</v>
      </c>
      <c r="F8128" s="31">
        <v>131.9178</v>
      </c>
      <c r="G8128" s="31">
        <v>461.1395</v>
      </c>
      <c r="H8128" s="31">
        <v>8.9153500000000001</v>
      </c>
      <c r="I8128" s="31">
        <v>2787.873</v>
      </c>
      <c r="J8128" s="31">
        <v>5273.1409999999996</v>
      </c>
      <c r="K8128" s="31">
        <v>3361.0230000000001</v>
      </c>
      <c r="L8128" s="31">
        <v>357.95</v>
      </c>
      <c r="M8128" s="31">
        <v>343.48</v>
      </c>
      <c r="N8128" s="31">
        <v>423.17970000000003</v>
      </c>
      <c r="O8128" s="31">
        <v>72.230999999999995</v>
      </c>
      <c r="P8128" s="31">
        <v>93.040599999999998</v>
      </c>
      <c r="Q8128" s="31">
        <v>3850.3366999999998</v>
      </c>
      <c r="R8128" s="31">
        <v>90.364000000000004</v>
      </c>
      <c r="S8128" s="31">
        <v>132.94409999999999</v>
      </c>
    </row>
    <row r="8129" spans="1:19" x14ac:dyDescent="0.35">
      <c r="A8129" s="2">
        <v>44249</v>
      </c>
      <c r="B8129" s="31">
        <v>337.51010000000002</v>
      </c>
      <c r="C8129" s="31">
        <v>986.95600000000002</v>
      </c>
      <c r="D8129" s="31">
        <v>267.60019999999997</v>
      </c>
      <c r="E8129" s="31">
        <v>776.73900000000003</v>
      </c>
      <c r="F8129" s="31">
        <v>134.21860000000001</v>
      </c>
      <c r="G8129" s="31">
        <v>463.64569999999998</v>
      </c>
      <c r="H8129" s="31">
        <v>9.0868690000000001</v>
      </c>
      <c r="I8129" s="31">
        <v>2784.9229999999998</v>
      </c>
      <c r="J8129" s="31">
        <v>5266.4539999999997</v>
      </c>
      <c r="K8129" s="31">
        <v>3361.748</v>
      </c>
      <c r="L8129" s="31">
        <v>355.25</v>
      </c>
      <c r="M8129" s="31">
        <v>341.17</v>
      </c>
      <c r="N8129" s="31">
        <v>412.21530000000001</v>
      </c>
      <c r="O8129" s="31">
        <v>72.608699999999999</v>
      </c>
      <c r="P8129" s="31">
        <v>93.119299999999996</v>
      </c>
      <c r="Q8129" s="31">
        <v>3763.3245999999999</v>
      </c>
      <c r="R8129" s="31">
        <v>90.01</v>
      </c>
      <c r="S8129" s="31">
        <v>130.155</v>
      </c>
    </row>
    <row r="8130" spans="1:19" x14ac:dyDescent="0.35">
      <c r="A8130" s="2">
        <v>44250</v>
      </c>
      <c r="B8130" s="31">
        <v>338.13940000000002</v>
      </c>
      <c r="C8130" s="31">
        <v>992.88499999999999</v>
      </c>
      <c r="D8130" s="31">
        <v>270.5213</v>
      </c>
      <c r="E8130" s="31">
        <v>785.99450000000002</v>
      </c>
      <c r="F8130" s="31">
        <v>134.03309999999999</v>
      </c>
      <c r="G8130" s="31">
        <v>470.66300000000001</v>
      </c>
      <c r="H8130" s="31">
        <v>9.1197130000000008</v>
      </c>
      <c r="I8130" s="31">
        <v>2784.9229999999998</v>
      </c>
      <c r="J8130" s="31">
        <v>5266.3029999999999</v>
      </c>
      <c r="K8130" s="31">
        <v>3355.386</v>
      </c>
      <c r="L8130" s="31">
        <v>355.66</v>
      </c>
      <c r="M8130" s="31">
        <v>338.31</v>
      </c>
      <c r="N8130" s="31">
        <v>411.21</v>
      </c>
      <c r="O8130" s="31">
        <v>72.584699999999998</v>
      </c>
      <c r="P8130" s="31">
        <v>93.286199999999994</v>
      </c>
      <c r="Q8130" s="31">
        <v>3764.8503999999998</v>
      </c>
      <c r="R8130" s="31">
        <v>90.168999999999997</v>
      </c>
      <c r="S8130" s="31">
        <v>131.07239999999999</v>
      </c>
    </row>
    <row r="8131" spans="1:19" x14ac:dyDescent="0.35">
      <c r="A8131" s="2">
        <v>44251</v>
      </c>
      <c r="B8131" s="31">
        <v>347.05439999999999</v>
      </c>
      <c r="C8131" s="31">
        <v>1010.877</v>
      </c>
      <c r="D8131" s="31">
        <v>275.34750000000003</v>
      </c>
      <c r="E8131" s="31">
        <v>794.86620000000005</v>
      </c>
      <c r="F8131" s="31">
        <v>133.4393</v>
      </c>
      <c r="G8131" s="31">
        <v>476.42720000000003</v>
      </c>
      <c r="H8131" s="31">
        <v>9.3167779999999993</v>
      </c>
      <c r="I8131" s="31">
        <v>2785.66</v>
      </c>
      <c r="J8131" s="31">
        <v>5254.857</v>
      </c>
      <c r="K8131" s="31">
        <v>3354.902</v>
      </c>
      <c r="L8131" s="31">
        <v>359.74</v>
      </c>
      <c r="M8131" s="31">
        <v>346.48</v>
      </c>
      <c r="N8131" s="31">
        <v>414.6388</v>
      </c>
      <c r="O8131" s="31">
        <v>72.022900000000007</v>
      </c>
      <c r="P8131" s="31">
        <v>93.000399999999999</v>
      </c>
      <c r="Q8131" s="31">
        <v>3707.2204000000002</v>
      </c>
      <c r="R8131" s="31">
        <v>90.176000000000002</v>
      </c>
      <c r="S8131" s="31">
        <v>126.75749999999999</v>
      </c>
    </row>
    <row r="8132" spans="1:19" x14ac:dyDescent="0.35">
      <c r="A8132" s="2">
        <v>44252</v>
      </c>
      <c r="B8132" s="31">
        <v>346.68729999999999</v>
      </c>
      <c r="C8132" s="31">
        <v>1010.213</v>
      </c>
      <c r="D8132" s="31">
        <v>275.85550000000001</v>
      </c>
      <c r="E8132" s="31">
        <v>803.63120000000004</v>
      </c>
      <c r="F8132" s="31">
        <v>131.76939999999999</v>
      </c>
      <c r="G8132" s="31">
        <v>470.3288</v>
      </c>
      <c r="H8132" s="31">
        <v>9.5174920000000007</v>
      </c>
      <c r="I8132" s="31">
        <v>2782.5259999999998</v>
      </c>
      <c r="J8132" s="31">
        <v>5218.0140000000001</v>
      </c>
      <c r="K8132" s="31">
        <v>3342.1840000000002</v>
      </c>
      <c r="L8132" s="31">
        <v>351.07</v>
      </c>
      <c r="M8132" s="31">
        <v>333.58</v>
      </c>
      <c r="N8132" s="31">
        <v>399.98059999999998</v>
      </c>
      <c r="O8132" s="31">
        <v>71.797499999999999</v>
      </c>
      <c r="P8132" s="31">
        <v>93.778000000000006</v>
      </c>
      <c r="Q8132" s="31">
        <v>3726.2426999999998</v>
      </c>
      <c r="R8132" s="31">
        <v>90.134</v>
      </c>
      <c r="S8132" s="31">
        <v>129.00829999999999</v>
      </c>
    </row>
    <row r="8133" spans="1:19" x14ac:dyDescent="0.35">
      <c r="A8133" s="2">
        <v>44253</v>
      </c>
      <c r="B8133" s="31">
        <v>337.82479999999998</v>
      </c>
      <c r="C8133" s="31">
        <v>996.97500000000002</v>
      </c>
      <c r="D8133" s="31">
        <v>270.64830000000001</v>
      </c>
      <c r="E8133" s="31">
        <v>774.92629999999997</v>
      </c>
      <c r="F8133" s="31">
        <v>128.3108</v>
      </c>
      <c r="G8133" s="31">
        <v>469.24279999999999</v>
      </c>
      <c r="H8133" s="31">
        <v>9.5028950000000005</v>
      </c>
      <c r="I8133" s="31">
        <v>2775.98</v>
      </c>
      <c r="J8133" s="31">
        <v>5206.357</v>
      </c>
      <c r="K8133" s="31">
        <v>3342.5709999999999</v>
      </c>
      <c r="L8133" s="31">
        <v>349.35</v>
      </c>
      <c r="M8133" s="31">
        <v>333.46</v>
      </c>
      <c r="N8133" s="31">
        <v>402.45089999999999</v>
      </c>
      <c r="O8133" s="31">
        <v>71.611699999999999</v>
      </c>
      <c r="P8133" s="31">
        <v>93.118300000000005</v>
      </c>
      <c r="Q8133" s="31">
        <v>3606.3910000000001</v>
      </c>
      <c r="R8133" s="31">
        <v>90.879000000000005</v>
      </c>
      <c r="S8133" s="31">
        <v>124.37439999999999</v>
      </c>
    </row>
    <row r="8134" spans="1:19" x14ac:dyDescent="0.35">
      <c r="A8134" s="2">
        <v>44256</v>
      </c>
      <c r="B8134" s="31">
        <v>333.9966</v>
      </c>
      <c r="C8134" s="31">
        <v>993.09</v>
      </c>
      <c r="D8134" s="31">
        <v>268.10820000000001</v>
      </c>
      <c r="E8134" s="31">
        <v>772.08989999999994</v>
      </c>
      <c r="F8134" s="31">
        <v>127.88030000000001</v>
      </c>
      <c r="G8134" s="31">
        <v>464.89870000000002</v>
      </c>
      <c r="H8134" s="31">
        <v>9.6306220000000007</v>
      </c>
      <c r="I8134" s="31">
        <v>2780.866</v>
      </c>
      <c r="J8134" s="31">
        <v>5224.59</v>
      </c>
      <c r="K8134" s="31">
        <v>3359.5329999999999</v>
      </c>
      <c r="L8134" s="31">
        <v>357.56</v>
      </c>
      <c r="M8134" s="31">
        <v>344.92</v>
      </c>
      <c r="N8134" s="31">
        <v>413.94529999999997</v>
      </c>
      <c r="O8134" s="31">
        <v>71.540000000000006</v>
      </c>
      <c r="P8134" s="31">
        <v>92.452399999999997</v>
      </c>
      <c r="Q8134" s="31">
        <v>3668.9616000000001</v>
      </c>
      <c r="R8134" s="31">
        <v>91.039000000000001</v>
      </c>
      <c r="S8134" s="31">
        <v>125.84180000000001</v>
      </c>
    </row>
    <row r="8135" spans="1:19" x14ac:dyDescent="0.35">
      <c r="A8135" s="2">
        <v>44257</v>
      </c>
      <c r="B8135" s="31">
        <v>328.80489999999998</v>
      </c>
      <c r="C8135" s="31">
        <v>989.76800000000003</v>
      </c>
      <c r="D8135" s="31">
        <v>263.536</v>
      </c>
      <c r="E8135" s="31">
        <v>783.28610000000003</v>
      </c>
      <c r="F8135" s="31">
        <v>128.667</v>
      </c>
      <c r="G8135" s="31">
        <v>471.99959999999999</v>
      </c>
      <c r="H8135" s="31">
        <v>9.6525180000000006</v>
      </c>
      <c r="I8135" s="31">
        <v>2785.752</v>
      </c>
      <c r="J8135" s="31">
        <v>5233.32</v>
      </c>
      <c r="K8135" s="31">
        <v>3360.88</v>
      </c>
      <c r="L8135" s="31">
        <v>354.7</v>
      </c>
      <c r="M8135" s="31">
        <v>337.99</v>
      </c>
      <c r="N8135" s="31">
        <v>406.94729999999998</v>
      </c>
      <c r="O8135" s="31">
        <v>71.485399999999998</v>
      </c>
      <c r="P8135" s="31">
        <v>92.533199999999994</v>
      </c>
      <c r="Q8135" s="31">
        <v>3661.5578</v>
      </c>
      <c r="R8135" s="31">
        <v>90.784999999999997</v>
      </c>
      <c r="S8135" s="31">
        <v>125.0585</v>
      </c>
    </row>
    <row r="8136" spans="1:19" x14ac:dyDescent="0.35">
      <c r="A8136" s="2">
        <v>44258</v>
      </c>
      <c r="B8136" s="31">
        <v>335.98930000000001</v>
      </c>
      <c r="C8136" s="31">
        <v>997.63900000000001</v>
      </c>
      <c r="D8136" s="31">
        <v>264.80610000000001</v>
      </c>
      <c r="E8136" s="31">
        <v>777.10149999999999</v>
      </c>
      <c r="F8136" s="31">
        <v>127.3459</v>
      </c>
      <c r="G8136" s="31">
        <v>470.3288</v>
      </c>
      <c r="H8136" s="31">
        <v>9.6963100000000004</v>
      </c>
      <c r="I8136" s="31">
        <v>2785.752</v>
      </c>
      <c r="J8136" s="31">
        <v>5220.1469999999999</v>
      </c>
      <c r="K8136" s="31">
        <v>3358.92</v>
      </c>
      <c r="L8136" s="31">
        <v>350.04</v>
      </c>
      <c r="M8136" s="31">
        <v>334.46</v>
      </c>
      <c r="N8136" s="31">
        <v>395.30489999999998</v>
      </c>
      <c r="O8136" s="31">
        <v>71.327299999999994</v>
      </c>
      <c r="P8136" s="31">
        <v>92.622100000000003</v>
      </c>
      <c r="Q8136" s="31">
        <v>3711.0859999999998</v>
      </c>
      <c r="R8136" s="31">
        <v>90.947000000000003</v>
      </c>
      <c r="S8136" s="31">
        <v>128.25800000000001</v>
      </c>
    </row>
    <row r="8137" spans="1:19" x14ac:dyDescent="0.35">
      <c r="A8137" s="2">
        <v>44259</v>
      </c>
      <c r="B8137" s="31">
        <v>349.99099999999999</v>
      </c>
      <c r="C8137" s="31">
        <v>1021.202</v>
      </c>
      <c r="D8137" s="31">
        <v>272.80739999999997</v>
      </c>
      <c r="E8137" s="31">
        <v>760.46709999999996</v>
      </c>
      <c r="F8137" s="31">
        <v>126.2252</v>
      </c>
      <c r="G8137" s="31">
        <v>471.3313</v>
      </c>
      <c r="H8137" s="31">
        <v>9.5795309999999994</v>
      </c>
      <c r="I8137" s="31">
        <v>2783.54</v>
      </c>
      <c r="J8137" s="31">
        <v>5206.3670000000002</v>
      </c>
      <c r="K8137" s="31">
        <v>3357.924</v>
      </c>
      <c r="L8137" s="31">
        <v>345.34</v>
      </c>
      <c r="M8137" s="31">
        <v>325.16000000000003</v>
      </c>
      <c r="N8137" s="31">
        <v>388.23680000000002</v>
      </c>
      <c r="O8137" s="31">
        <v>70.901600000000002</v>
      </c>
      <c r="P8137" s="31">
        <v>92.358999999999995</v>
      </c>
      <c r="Q8137" s="31">
        <v>3626.0533</v>
      </c>
      <c r="R8137" s="31">
        <v>91.631</v>
      </c>
      <c r="S8137" s="31">
        <v>124.893</v>
      </c>
    </row>
    <row r="8138" spans="1:19" x14ac:dyDescent="0.35">
      <c r="A8138" s="2">
        <v>44260</v>
      </c>
      <c r="B8138" s="31">
        <v>363.73050000000001</v>
      </c>
      <c r="C8138" s="31">
        <v>1055.346</v>
      </c>
      <c r="D8138" s="31">
        <v>279.03070000000002</v>
      </c>
      <c r="E8138" s="31">
        <v>759.35810000000004</v>
      </c>
      <c r="F8138" s="31">
        <v>126.06189999999999</v>
      </c>
      <c r="G8138" s="31">
        <v>477.84739999999999</v>
      </c>
      <c r="H8138" s="31">
        <v>9.2912330000000001</v>
      </c>
      <c r="I8138" s="31">
        <v>2787.8270000000002</v>
      </c>
      <c r="J8138" s="31">
        <v>5185.5159999999996</v>
      </c>
      <c r="K8138" s="31">
        <v>3353.971</v>
      </c>
      <c r="L8138" s="31">
        <v>352.08</v>
      </c>
      <c r="M8138" s="31">
        <v>332.02</v>
      </c>
      <c r="N8138" s="31">
        <v>394.74380000000002</v>
      </c>
      <c r="O8138" s="31">
        <v>70.471999999999994</v>
      </c>
      <c r="P8138" s="31">
        <v>91.344399999999993</v>
      </c>
      <c r="Q8138" s="31">
        <v>3608.3384000000001</v>
      </c>
      <c r="R8138" s="31">
        <v>91.977000000000004</v>
      </c>
      <c r="S8138" s="31">
        <v>124.242</v>
      </c>
    </row>
    <row r="8139" spans="1:19" x14ac:dyDescent="0.35">
      <c r="A8139" s="2">
        <v>44263</v>
      </c>
      <c r="B8139" s="31">
        <v>357.99270000000001</v>
      </c>
      <c r="C8139" s="31">
        <v>1047.319</v>
      </c>
      <c r="D8139" s="31">
        <v>278.42140000000001</v>
      </c>
      <c r="E8139" s="31">
        <v>768.42269999999996</v>
      </c>
      <c r="F8139" s="31">
        <v>124.5365</v>
      </c>
      <c r="G8139" s="31">
        <v>479.10050000000001</v>
      </c>
      <c r="H8139" s="31">
        <v>9.2437919999999991</v>
      </c>
      <c r="I8139" s="31">
        <v>2787.3649999999998</v>
      </c>
      <c r="J8139" s="31">
        <v>5176.0230000000001</v>
      </c>
      <c r="K8139" s="31">
        <v>3353.1379999999999</v>
      </c>
      <c r="L8139" s="31">
        <v>350.27</v>
      </c>
      <c r="M8139" s="31">
        <v>333.7</v>
      </c>
      <c r="N8139" s="31">
        <v>383.31959999999998</v>
      </c>
      <c r="O8139" s="31">
        <v>70.082999999999998</v>
      </c>
      <c r="P8139" s="31">
        <v>90.950599999999994</v>
      </c>
      <c r="Q8139" s="31">
        <v>3524.3861000000002</v>
      </c>
      <c r="R8139" s="31">
        <v>92.313000000000002</v>
      </c>
      <c r="S8139" s="31">
        <v>121.6382</v>
      </c>
    </row>
    <row r="8140" spans="1:19" x14ac:dyDescent="0.35">
      <c r="A8140" s="2">
        <v>44264</v>
      </c>
      <c r="B8140" s="31">
        <v>354.35090000000002</v>
      </c>
      <c r="C8140" s="31">
        <v>1047.9839999999999</v>
      </c>
      <c r="D8140" s="31">
        <v>274.41210000000001</v>
      </c>
      <c r="E8140" s="31">
        <v>749.68089999999995</v>
      </c>
      <c r="F8140" s="31">
        <v>127.4216</v>
      </c>
      <c r="G8140" s="31">
        <v>481.18900000000002</v>
      </c>
      <c r="H8140" s="31">
        <v>9.3167790000000004</v>
      </c>
      <c r="I8140" s="31">
        <v>2784.5079999999998</v>
      </c>
      <c r="J8140" s="31">
        <v>5188.8909999999996</v>
      </c>
      <c r="K8140" s="31">
        <v>3360.0479999999998</v>
      </c>
      <c r="L8140" s="31">
        <v>355.22</v>
      </c>
      <c r="M8140" s="31">
        <v>340.51</v>
      </c>
      <c r="N8140" s="31">
        <v>398.64019999999999</v>
      </c>
      <c r="O8140" s="31">
        <v>70.124200000000002</v>
      </c>
      <c r="P8140" s="31">
        <v>91.143799999999999</v>
      </c>
      <c r="Q8140" s="31">
        <v>3550.9755</v>
      </c>
      <c r="R8140" s="31">
        <v>91.957999999999998</v>
      </c>
      <c r="S8140" s="31">
        <v>121.51690000000001</v>
      </c>
    </row>
    <row r="8141" spans="1:19" x14ac:dyDescent="0.35">
      <c r="A8141" s="2">
        <v>44265</v>
      </c>
      <c r="B8141" s="31">
        <v>356.19540000000001</v>
      </c>
      <c r="C8141" s="31">
        <v>1062.1420000000001</v>
      </c>
      <c r="D8141" s="31">
        <v>271.31830000000002</v>
      </c>
      <c r="E8141" s="31">
        <v>756.61030000000005</v>
      </c>
      <c r="F8141" s="31">
        <v>127.7805</v>
      </c>
      <c r="G8141" s="31">
        <v>471.08069999999998</v>
      </c>
      <c r="H8141" s="31">
        <v>9.3897659999999998</v>
      </c>
      <c r="I8141" s="31">
        <v>2785.7869999999998</v>
      </c>
      <c r="J8141" s="31">
        <v>5195.0169999999998</v>
      </c>
      <c r="K8141" s="31">
        <v>3358.4789999999998</v>
      </c>
      <c r="L8141" s="31">
        <v>357.36</v>
      </c>
      <c r="M8141" s="31">
        <v>346.53</v>
      </c>
      <c r="N8141" s="31">
        <v>397.40899999999999</v>
      </c>
      <c r="O8141" s="31">
        <v>70.230099999999993</v>
      </c>
      <c r="P8141" s="31">
        <v>91.241299999999995</v>
      </c>
      <c r="Q8141" s="31">
        <v>3570.3218999999999</v>
      </c>
      <c r="R8141" s="31">
        <v>91.822999999999993</v>
      </c>
      <c r="S8141" s="31">
        <v>121.80370000000001</v>
      </c>
    </row>
    <row r="8142" spans="1:19" x14ac:dyDescent="0.35">
      <c r="A8142" s="2">
        <v>44266</v>
      </c>
      <c r="B8142" s="31">
        <v>364.86219999999997</v>
      </c>
      <c r="C8142" s="31">
        <v>1089.662</v>
      </c>
      <c r="D8142" s="31">
        <v>278.69229999999999</v>
      </c>
      <c r="E8142" s="31">
        <v>773.3</v>
      </c>
      <c r="F8142" s="31">
        <v>127.8339</v>
      </c>
      <c r="G8142" s="31">
        <v>472.3338</v>
      </c>
      <c r="H8142" s="31">
        <v>9.4627529999999993</v>
      </c>
      <c r="I8142" s="31">
        <v>2786.9169999999999</v>
      </c>
      <c r="J8142" s="31">
        <v>5201.4539999999997</v>
      </c>
      <c r="K8142" s="31">
        <v>3364.5549999999998</v>
      </c>
      <c r="L8142" s="31">
        <v>361.05</v>
      </c>
      <c r="M8142" s="31">
        <v>354</v>
      </c>
      <c r="N8142" s="31">
        <v>406.72910000000002</v>
      </c>
      <c r="O8142" s="31">
        <v>70.316199999999995</v>
      </c>
      <c r="P8142" s="31">
        <v>91.724699999999999</v>
      </c>
      <c r="Q8142" s="31">
        <v>3658.7084</v>
      </c>
      <c r="R8142" s="31">
        <v>91.42</v>
      </c>
      <c r="S8142" s="31">
        <v>124.8599</v>
      </c>
    </row>
    <row r="8143" spans="1:19" x14ac:dyDescent="0.35">
      <c r="A8143" s="2">
        <v>44267</v>
      </c>
      <c r="B8143" s="31">
        <v>363.17009999999999</v>
      </c>
      <c r="C8143" s="31">
        <v>1093.5039999999999</v>
      </c>
      <c r="D8143" s="31">
        <v>281.09809999999999</v>
      </c>
      <c r="E8143" s="31">
        <v>775.71130000000005</v>
      </c>
      <c r="F8143" s="31">
        <v>127.6264</v>
      </c>
      <c r="G8143" s="31">
        <v>472.25029999999998</v>
      </c>
      <c r="H8143" s="31">
        <v>9.3788180000000008</v>
      </c>
      <c r="I8143" s="31">
        <v>2787.5189999999998</v>
      </c>
      <c r="J8143" s="31">
        <v>5172.0389999999998</v>
      </c>
      <c r="K8143" s="31">
        <v>3357.402</v>
      </c>
      <c r="L8143" s="31">
        <v>361.55</v>
      </c>
      <c r="M8143" s="31">
        <v>356.52</v>
      </c>
      <c r="N8143" s="31">
        <v>403.15219999999999</v>
      </c>
      <c r="O8143" s="31">
        <v>69.996399999999994</v>
      </c>
      <c r="P8143" s="31">
        <v>91.549199999999999</v>
      </c>
      <c r="Q8143" s="31">
        <v>3633.5158000000001</v>
      </c>
      <c r="R8143" s="31">
        <v>91.679000000000002</v>
      </c>
      <c r="S8143" s="31">
        <v>123.1056</v>
      </c>
    </row>
    <row r="8144" spans="1:19" x14ac:dyDescent="0.35">
      <c r="A8144" s="2">
        <v>44270</v>
      </c>
      <c r="B8144" s="31">
        <v>361.3193</v>
      </c>
      <c r="C8144" s="31">
        <v>1075.3710000000001</v>
      </c>
      <c r="D8144" s="31">
        <v>276.66640000000001</v>
      </c>
      <c r="E8144" s="31">
        <v>781.04600000000005</v>
      </c>
      <c r="F8144" s="31">
        <v>128.3229</v>
      </c>
      <c r="G8144" s="31">
        <v>474.33879999999999</v>
      </c>
      <c r="H8144" s="31">
        <v>9.2328440000000001</v>
      </c>
      <c r="I8144" s="31">
        <v>2789.7339999999999</v>
      </c>
      <c r="J8144" s="31">
        <v>5175.1000000000004</v>
      </c>
      <c r="K8144" s="31">
        <v>3361.3220000000001</v>
      </c>
      <c r="L8144" s="31">
        <v>363.9</v>
      </c>
      <c r="M8144" s="31">
        <v>357.56</v>
      </c>
      <c r="N8144" s="31">
        <v>407.67309999999998</v>
      </c>
      <c r="O8144" s="31">
        <v>69.903199999999998</v>
      </c>
      <c r="P8144" s="31">
        <v>91.382099999999994</v>
      </c>
      <c r="Q8144" s="31">
        <v>3612.1268</v>
      </c>
      <c r="R8144" s="31">
        <v>91.832999999999998</v>
      </c>
      <c r="S8144" s="31">
        <v>123.0615</v>
      </c>
    </row>
    <row r="8145" spans="1:19" x14ac:dyDescent="0.35">
      <c r="A8145" s="2">
        <v>44271</v>
      </c>
      <c r="B8145" s="31">
        <v>358.88690000000003</v>
      </c>
      <c r="C8145" s="31">
        <v>1073.4760000000001</v>
      </c>
      <c r="D8145" s="31">
        <v>274.00740000000002</v>
      </c>
      <c r="E8145" s="31">
        <v>765.16989999999998</v>
      </c>
      <c r="F8145" s="31">
        <v>128.42660000000001</v>
      </c>
      <c r="G8145" s="31">
        <v>475.59190000000001</v>
      </c>
      <c r="H8145" s="31">
        <v>9.2182469999999999</v>
      </c>
      <c r="I8145" s="31">
        <v>2790.701</v>
      </c>
      <c r="J8145" s="31">
        <v>5178.4740000000002</v>
      </c>
      <c r="K8145" s="31">
        <v>3369.0639999999999</v>
      </c>
      <c r="L8145" s="31">
        <v>363.37</v>
      </c>
      <c r="M8145" s="31">
        <v>351.65</v>
      </c>
      <c r="N8145" s="31">
        <v>409.9289</v>
      </c>
      <c r="O8145" s="31">
        <v>69.971299999999999</v>
      </c>
      <c r="P8145" s="31">
        <v>91.2166</v>
      </c>
      <c r="Q8145" s="31">
        <v>3635.9213</v>
      </c>
      <c r="R8145" s="31">
        <v>91.864999999999995</v>
      </c>
      <c r="S8145" s="31">
        <v>124.6613</v>
      </c>
    </row>
    <row r="8146" spans="1:19" x14ac:dyDescent="0.35">
      <c r="A8146" s="2">
        <v>44272</v>
      </c>
      <c r="B8146" s="31">
        <v>357.3005</v>
      </c>
      <c r="C8146" s="31">
        <v>1048.787</v>
      </c>
      <c r="D8146" s="31">
        <v>270.96850000000001</v>
      </c>
      <c r="E8146" s="31">
        <v>774.53769999999997</v>
      </c>
      <c r="F8146" s="31">
        <v>128.1302</v>
      </c>
      <c r="G8146" s="31">
        <v>473.75400000000002</v>
      </c>
      <c r="H8146" s="31">
        <v>9.1999999999999993</v>
      </c>
      <c r="I8146" s="31">
        <v>2791.672</v>
      </c>
      <c r="J8146" s="31">
        <v>5173.1030000000001</v>
      </c>
      <c r="K8146" s="31">
        <v>3359.1660000000002</v>
      </c>
      <c r="L8146" s="31">
        <v>364.38</v>
      </c>
      <c r="M8146" s="31">
        <v>354.33</v>
      </c>
      <c r="N8146" s="31">
        <v>411.41840000000002</v>
      </c>
      <c r="O8146" s="31">
        <v>69.843100000000007</v>
      </c>
      <c r="P8146" s="31">
        <v>91.290800000000004</v>
      </c>
      <c r="Q8146" s="31">
        <v>3620.2188999999998</v>
      </c>
      <c r="R8146" s="31">
        <v>91.441999999999993</v>
      </c>
      <c r="S8146" s="31">
        <v>125.0474</v>
      </c>
    </row>
    <row r="8147" spans="1:19" x14ac:dyDescent="0.35">
      <c r="A8147" s="2">
        <v>44273</v>
      </c>
      <c r="B8147" s="31">
        <v>333.29360000000003</v>
      </c>
      <c r="C8147" s="31">
        <v>994.08100000000002</v>
      </c>
      <c r="D8147" s="31">
        <v>262.35829999999999</v>
      </c>
      <c r="E8147" s="31">
        <v>773.83349999999996</v>
      </c>
      <c r="F8147" s="31">
        <v>128.53030000000001</v>
      </c>
      <c r="G8147" s="31">
        <v>465.23289999999997</v>
      </c>
      <c r="H8147" s="31">
        <v>9.2766359999999999</v>
      </c>
      <c r="I8147" s="31">
        <v>2791.5830000000001</v>
      </c>
      <c r="J8147" s="31">
        <v>5146.6009999999997</v>
      </c>
      <c r="K8147" s="31">
        <v>3344.8580000000002</v>
      </c>
      <c r="L8147" s="31">
        <v>359.09</v>
      </c>
      <c r="M8147" s="31">
        <v>343.33</v>
      </c>
      <c r="N8147" s="31">
        <v>398.65230000000003</v>
      </c>
      <c r="O8147" s="31">
        <v>69.996399999999994</v>
      </c>
      <c r="P8147" s="31">
        <v>91.440399999999997</v>
      </c>
      <c r="Q8147" s="31">
        <v>3632.4827</v>
      </c>
      <c r="R8147" s="31">
        <v>91.861999999999995</v>
      </c>
      <c r="S8147" s="31">
        <v>126.4265</v>
      </c>
    </row>
    <row r="8148" spans="1:19" x14ac:dyDescent="0.35">
      <c r="A8148" s="2">
        <v>44274</v>
      </c>
      <c r="B8148" s="31">
        <v>340.27359999999999</v>
      </c>
      <c r="C8148" s="31">
        <v>995.61800000000005</v>
      </c>
      <c r="D8148" s="31">
        <v>259.82589999999999</v>
      </c>
      <c r="E8148" s="31">
        <v>774.06820000000005</v>
      </c>
      <c r="F8148" s="31">
        <v>129.21940000000001</v>
      </c>
      <c r="G8148" s="31">
        <v>473.2527</v>
      </c>
      <c r="H8148" s="31">
        <v>9.0978180000000002</v>
      </c>
      <c r="I8148" s="31">
        <v>2787.52</v>
      </c>
      <c r="J8148" s="31">
        <v>5144.1490000000003</v>
      </c>
      <c r="K8148" s="31">
        <v>3356.6179999999999</v>
      </c>
      <c r="L8148" s="31">
        <v>358.52</v>
      </c>
      <c r="M8148" s="31">
        <v>345.94</v>
      </c>
      <c r="N8148" s="31">
        <v>400.6721</v>
      </c>
      <c r="O8148" s="31">
        <v>70.072800000000001</v>
      </c>
      <c r="P8148" s="31">
        <v>91.319299999999998</v>
      </c>
      <c r="Q8148" s="31">
        <v>3604.2102</v>
      </c>
      <c r="R8148" s="31">
        <v>91.918999999999997</v>
      </c>
      <c r="S8148" s="31">
        <v>124.1758</v>
      </c>
    </row>
    <row r="8149" spans="1:19" x14ac:dyDescent="0.35">
      <c r="A8149" s="2">
        <v>44277</v>
      </c>
      <c r="B8149" s="31">
        <v>341.17250000000001</v>
      </c>
      <c r="C8149" s="31">
        <v>1003.147</v>
      </c>
      <c r="D8149" s="31">
        <v>261.47199999999998</v>
      </c>
      <c r="E8149" s="31">
        <v>778.29330000000004</v>
      </c>
      <c r="F8149" s="31">
        <v>128.96010000000001</v>
      </c>
      <c r="G8149" s="31">
        <v>473.67039999999997</v>
      </c>
      <c r="H8149" s="31">
        <v>9.14161</v>
      </c>
      <c r="I8149" s="31">
        <v>2792.6849999999999</v>
      </c>
      <c r="J8149" s="31">
        <v>5159.1660000000002</v>
      </c>
      <c r="K8149" s="31">
        <v>3361.91</v>
      </c>
      <c r="L8149" s="31">
        <v>361.3</v>
      </c>
      <c r="M8149" s="31">
        <v>343.24</v>
      </c>
      <c r="N8149" s="31">
        <v>407.76089999999999</v>
      </c>
      <c r="O8149" s="31">
        <v>70.185900000000004</v>
      </c>
      <c r="P8149" s="31">
        <v>91.489199999999997</v>
      </c>
      <c r="Q8149" s="31">
        <v>3602.7527</v>
      </c>
      <c r="R8149" s="31">
        <v>91.742000000000004</v>
      </c>
      <c r="S8149" s="31">
        <v>124.6392</v>
      </c>
    </row>
    <row r="8150" spans="1:19" x14ac:dyDescent="0.35">
      <c r="A8150" s="2">
        <v>44278</v>
      </c>
      <c r="B8150" s="31">
        <v>321.81889999999999</v>
      </c>
      <c r="C8150" s="31">
        <v>971.13300000000004</v>
      </c>
      <c r="D8150" s="31">
        <v>253.24160000000001</v>
      </c>
      <c r="E8150" s="31">
        <v>767.09040000000005</v>
      </c>
      <c r="F8150" s="31">
        <v>128.0042</v>
      </c>
      <c r="G8150" s="31">
        <v>475.59179999999998</v>
      </c>
      <c r="H8150" s="31">
        <v>8.9299479999999996</v>
      </c>
      <c r="I8150" s="31">
        <v>2793.056</v>
      </c>
      <c r="J8150" s="31">
        <v>5172.6490000000003</v>
      </c>
      <c r="K8150" s="31">
        <v>3370.1419999999998</v>
      </c>
      <c r="L8150" s="31">
        <v>358.52</v>
      </c>
      <c r="M8150" s="31">
        <v>330.96</v>
      </c>
      <c r="N8150" s="31">
        <v>405.71769999999998</v>
      </c>
      <c r="O8150" s="31">
        <v>70.221500000000006</v>
      </c>
      <c r="P8150" s="31">
        <v>91.032399999999996</v>
      </c>
      <c r="Q8150" s="31">
        <v>3569.4856</v>
      </c>
      <c r="R8150" s="31">
        <v>92.335999999999999</v>
      </c>
      <c r="S8150" s="31">
        <v>122.6533</v>
      </c>
    </row>
    <row r="8151" spans="1:19" x14ac:dyDescent="0.35">
      <c r="A8151" s="2">
        <v>44279</v>
      </c>
      <c r="B8151" s="31">
        <v>339.74470000000002</v>
      </c>
      <c r="C8151" s="31">
        <v>1018.053</v>
      </c>
      <c r="D8151" s="31">
        <v>258.43310000000002</v>
      </c>
      <c r="E8151" s="31">
        <v>766.72760000000005</v>
      </c>
      <c r="F8151" s="31">
        <v>128.59700000000001</v>
      </c>
      <c r="G8151" s="31">
        <v>478.7663</v>
      </c>
      <c r="H8151" s="31">
        <v>8.8861559999999997</v>
      </c>
      <c r="I8151" s="31">
        <v>2796.0569999999998</v>
      </c>
      <c r="J8151" s="31">
        <v>5176.3239999999996</v>
      </c>
      <c r="K8151" s="31">
        <v>3372.788</v>
      </c>
      <c r="L8151" s="31">
        <v>356.77</v>
      </c>
      <c r="M8151" s="31">
        <v>323.33999999999997</v>
      </c>
      <c r="N8151" s="31">
        <v>399.09679999999997</v>
      </c>
      <c r="O8151" s="31">
        <v>70.097200000000001</v>
      </c>
      <c r="P8151" s="31">
        <v>90.7102</v>
      </c>
      <c r="Q8151" s="31">
        <v>3501.6034</v>
      </c>
      <c r="R8151" s="31">
        <v>92.528000000000006</v>
      </c>
      <c r="S8151" s="31">
        <v>119.7196</v>
      </c>
    </row>
    <row r="8152" spans="1:19" x14ac:dyDescent="0.35">
      <c r="A8152" s="2">
        <v>44280</v>
      </c>
      <c r="B8152" s="31">
        <v>326.78949999999998</v>
      </c>
      <c r="C8152" s="31">
        <v>983.27300000000002</v>
      </c>
      <c r="D8152" s="31">
        <v>248.30340000000001</v>
      </c>
      <c r="E8152" s="31">
        <v>749.97659999999996</v>
      </c>
      <c r="F8152" s="31">
        <v>127.9894</v>
      </c>
      <c r="G8152" s="31">
        <v>472.58440000000002</v>
      </c>
      <c r="H8152" s="31">
        <v>8.9627920000000003</v>
      </c>
      <c r="I8152" s="31">
        <v>2794.0720000000001</v>
      </c>
      <c r="J8152" s="31">
        <v>5185.5209999999997</v>
      </c>
      <c r="K8152" s="31">
        <v>3380.2359999999999</v>
      </c>
      <c r="L8152" s="31">
        <v>358.59</v>
      </c>
      <c r="M8152" s="31">
        <v>330.63</v>
      </c>
      <c r="N8152" s="31">
        <v>398.36369999999999</v>
      </c>
      <c r="O8152" s="31">
        <v>69.889799999999994</v>
      </c>
      <c r="P8152" s="31">
        <v>90.281300000000002</v>
      </c>
      <c r="Q8152" s="31">
        <v>3475.0207999999998</v>
      </c>
      <c r="R8152" s="31">
        <v>92.847999999999999</v>
      </c>
      <c r="S8152" s="31">
        <v>118.4388</v>
      </c>
    </row>
    <row r="8153" spans="1:19" x14ac:dyDescent="0.35">
      <c r="A8153" s="2">
        <v>44281</v>
      </c>
      <c r="B8153" s="31">
        <v>340.69659999999999</v>
      </c>
      <c r="C8153" s="31">
        <v>1009.55</v>
      </c>
      <c r="D8153" s="31">
        <v>259.69929999999999</v>
      </c>
      <c r="E8153" s="31">
        <v>765.55399999999997</v>
      </c>
      <c r="F8153" s="31">
        <v>128.5377</v>
      </c>
      <c r="G8153" s="31">
        <v>467.98970000000003</v>
      </c>
      <c r="H8153" s="31">
        <v>8.970091</v>
      </c>
      <c r="I8153" s="31">
        <v>2794.81</v>
      </c>
      <c r="J8153" s="31">
        <v>5168.6670000000004</v>
      </c>
      <c r="K8153" s="31">
        <v>3373.2779999999998</v>
      </c>
      <c r="L8153" s="31">
        <v>364.49</v>
      </c>
      <c r="M8153" s="31">
        <v>336.74</v>
      </c>
      <c r="N8153" s="31">
        <v>404.48559999999998</v>
      </c>
      <c r="O8153" s="31">
        <v>69.621600000000001</v>
      </c>
      <c r="P8153" s="31">
        <v>90.444000000000003</v>
      </c>
      <c r="Q8153" s="31">
        <v>3526.4582999999998</v>
      </c>
      <c r="R8153" s="31">
        <v>92.766000000000005</v>
      </c>
      <c r="S8153" s="31">
        <v>120.92610000000001</v>
      </c>
    </row>
    <row r="8154" spans="1:19" x14ac:dyDescent="0.35">
      <c r="A8154" s="2">
        <v>44284</v>
      </c>
      <c r="B8154" s="31">
        <v>343.2876</v>
      </c>
      <c r="C8154" s="31">
        <v>1024.9169999999999</v>
      </c>
      <c r="D8154" s="31">
        <v>256.91359999999997</v>
      </c>
      <c r="E8154" s="31">
        <v>757.21050000000002</v>
      </c>
      <c r="F8154" s="31">
        <v>127.0483</v>
      </c>
      <c r="G8154" s="31">
        <v>465.48349999999999</v>
      </c>
      <c r="H8154" s="31">
        <v>8.8898050000000008</v>
      </c>
      <c r="I8154" s="31">
        <v>2795.223</v>
      </c>
      <c r="J8154" s="31">
        <v>5162.2380000000003</v>
      </c>
      <c r="K8154" s="31">
        <v>3371.5140000000001</v>
      </c>
      <c r="L8154" s="31">
        <v>363.97</v>
      </c>
      <c r="M8154" s="31">
        <v>327.16000000000003</v>
      </c>
      <c r="N8154" s="31">
        <v>403.79149999999998</v>
      </c>
      <c r="O8154" s="31">
        <v>69.485600000000005</v>
      </c>
      <c r="P8154" s="31">
        <v>90.184799999999996</v>
      </c>
      <c r="Q8154" s="31">
        <v>3533.5988000000002</v>
      </c>
      <c r="R8154" s="31">
        <v>92.944000000000003</v>
      </c>
      <c r="S8154" s="31">
        <v>120.7869</v>
      </c>
    </row>
    <row r="8155" spans="1:19" x14ac:dyDescent="0.35">
      <c r="A8155" s="2">
        <v>44285</v>
      </c>
      <c r="B8155" s="31">
        <v>339.32170000000002</v>
      </c>
      <c r="C8155" s="31">
        <v>1022.612</v>
      </c>
      <c r="D8155" s="31">
        <v>257.67329999999998</v>
      </c>
      <c r="E8155" s="31">
        <v>749.20839999999998</v>
      </c>
      <c r="F8155" s="31">
        <v>124.92910000000001</v>
      </c>
      <c r="G8155" s="31">
        <v>456.71179999999998</v>
      </c>
      <c r="H8155" s="31">
        <v>8.5650130000000004</v>
      </c>
      <c r="I8155" s="31">
        <v>2793.4279999999999</v>
      </c>
      <c r="J8155" s="31">
        <v>5143.2309999999998</v>
      </c>
      <c r="K8155" s="31">
        <v>3350.7370000000001</v>
      </c>
      <c r="L8155" s="31">
        <v>362.93</v>
      </c>
      <c r="M8155" s="31">
        <v>332.78</v>
      </c>
      <c r="N8155" s="31">
        <v>401.72489999999999</v>
      </c>
      <c r="O8155" s="31">
        <v>69.146299999999997</v>
      </c>
      <c r="P8155" s="31">
        <v>89.9054</v>
      </c>
      <c r="Q8155" s="31">
        <v>3560.1089000000002</v>
      </c>
      <c r="R8155" s="31">
        <v>93.296999999999997</v>
      </c>
      <c r="S8155" s="31">
        <v>121.54940000000001</v>
      </c>
    </row>
    <row r="8156" spans="1:19" x14ac:dyDescent="0.35">
      <c r="A8156" s="2">
        <v>44286</v>
      </c>
      <c r="B8156" s="31">
        <v>331.76010000000002</v>
      </c>
      <c r="C8156" s="31">
        <v>1003.813</v>
      </c>
      <c r="D8156" s="31">
        <v>257.04020000000003</v>
      </c>
      <c r="E8156" s="31">
        <v>750.19</v>
      </c>
      <c r="F8156" s="31">
        <v>127.1224</v>
      </c>
      <c r="G8156" s="31">
        <v>480.10289999999998</v>
      </c>
      <c r="H8156" s="31">
        <v>8.5686619999999998</v>
      </c>
      <c r="I8156" s="31">
        <v>2791.3029999999999</v>
      </c>
      <c r="J8156" s="31">
        <v>5141.7030000000004</v>
      </c>
      <c r="K8156" s="31">
        <v>3353.1869999999999</v>
      </c>
      <c r="L8156" s="31">
        <v>364.75</v>
      </c>
      <c r="M8156" s="31">
        <v>337.35</v>
      </c>
      <c r="N8156" s="31">
        <v>408.32240000000002</v>
      </c>
      <c r="O8156" s="31">
        <v>69.022400000000005</v>
      </c>
      <c r="P8156" s="31">
        <v>90.088899999999995</v>
      </c>
      <c r="Q8156" s="31">
        <v>3551.8726999999999</v>
      </c>
      <c r="R8156" s="31">
        <v>93.231999999999999</v>
      </c>
      <c r="S8156" s="31">
        <v>120.93049999999999</v>
      </c>
    </row>
    <row r="8157" spans="1:19" x14ac:dyDescent="0.35">
      <c r="A8157" s="2">
        <v>44287</v>
      </c>
      <c r="B8157" s="31">
        <v>342.97039999999998</v>
      </c>
      <c r="C8157" s="31">
        <v>1035.8779999999999</v>
      </c>
      <c r="D8157" s="31">
        <v>252.4819</v>
      </c>
      <c r="E8157" s="31">
        <v>750.70209999999997</v>
      </c>
      <c r="F8157" s="31">
        <v>128.07089999999999</v>
      </c>
      <c r="G8157" s="31">
        <v>468.49090000000001</v>
      </c>
      <c r="H8157" s="31">
        <v>8.7292330000000007</v>
      </c>
      <c r="I8157" s="31">
        <v>2786.41</v>
      </c>
      <c r="J8157" s="31">
        <v>5153.8029999999999</v>
      </c>
      <c r="K8157" s="31">
        <v>3363.7710000000002</v>
      </c>
      <c r="L8157" s="31">
        <v>368.65</v>
      </c>
      <c r="M8157" s="31">
        <v>341.81</v>
      </c>
      <c r="N8157" s="31">
        <v>415.38010000000003</v>
      </c>
      <c r="O8157" s="31">
        <v>68.957899999999995</v>
      </c>
      <c r="P8157" s="31">
        <v>90.144300000000001</v>
      </c>
      <c r="Q8157" s="31">
        <v>3602.9038999999998</v>
      </c>
      <c r="R8157" s="31">
        <v>92.929000000000002</v>
      </c>
      <c r="S8157" s="31">
        <v>123.4059</v>
      </c>
    </row>
    <row r="8158" spans="1:19" x14ac:dyDescent="0.35">
      <c r="A8158" s="2">
        <v>44288</v>
      </c>
      <c r="B8158" s="31">
        <v>342.97039999999998</v>
      </c>
      <c r="C8158" s="31">
        <v>1035.8779999999999</v>
      </c>
      <c r="D8158" s="31">
        <v>252.4819</v>
      </c>
      <c r="E8158" s="31">
        <v>750.70209999999997</v>
      </c>
      <c r="F8158" s="31">
        <v>128.07089999999999</v>
      </c>
      <c r="G8158" s="31">
        <v>468.49090000000001</v>
      </c>
      <c r="H8158" s="31">
        <v>8.7292330000000007</v>
      </c>
      <c r="I8158" s="31">
        <v>2788.7190000000001</v>
      </c>
      <c r="J8158" s="31">
        <v>5153.8029999999999</v>
      </c>
      <c r="K8158" s="31">
        <v>3363.7710000000002</v>
      </c>
      <c r="L8158" s="31">
        <v>368.65</v>
      </c>
      <c r="M8158" s="31">
        <v>341.81</v>
      </c>
      <c r="N8158" s="31">
        <v>415.38010000000003</v>
      </c>
      <c r="O8158" s="31">
        <v>68.957899999999995</v>
      </c>
      <c r="P8158" s="31">
        <v>90.144300000000001</v>
      </c>
      <c r="Q8158" s="31">
        <v>3610.9843000000001</v>
      </c>
      <c r="R8158" s="31">
        <v>93.022000000000006</v>
      </c>
      <c r="S8158" s="31">
        <v>123.4059</v>
      </c>
    </row>
    <row r="8159" spans="1:19" x14ac:dyDescent="0.35">
      <c r="A8159" s="2">
        <v>44291</v>
      </c>
      <c r="B8159" s="31">
        <v>328.64030000000002</v>
      </c>
      <c r="C8159" s="31">
        <v>1004.53</v>
      </c>
      <c r="D8159" s="31">
        <v>253.6215</v>
      </c>
      <c r="E8159" s="31">
        <v>750.70209999999997</v>
      </c>
      <c r="F8159" s="31">
        <v>128.10050000000001</v>
      </c>
      <c r="G8159" s="31">
        <v>472.0831</v>
      </c>
      <c r="H8159" s="31">
        <v>8.5248699999999999</v>
      </c>
      <c r="I8159" s="31">
        <v>2788.9029999999998</v>
      </c>
      <c r="J8159" s="31">
        <v>5141.0860000000002</v>
      </c>
      <c r="K8159" s="31">
        <v>3363.7710000000002</v>
      </c>
      <c r="L8159" s="31">
        <v>373.96</v>
      </c>
      <c r="M8159" s="31">
        <v>343.51</v>
      </c>
      <c r="N8159" s="31">
        <v>423.7869</v>
      </c>
      <c r="O8159" s="31">
        <v>68.957899999999995</v>
      </c>
      <c r="P8159" s="31">
        <v>90.144300000000001</v>
      </c>
      <c r="Q8159" s="31">
        <v>3612.5466999999999</v>
      </c>
      <c r="R8159" s="31">
        <v>92.594999999999999</v>
      </c>
      <c r="S8159" s="31">
        <v>123.4059</v>
      </c>
    </row>
    <row r="8160" spans="1:19" x14ac:dyDescent="0.35">
      <c r="A8160" s="2">
        <v>44292</v>
      </c>
      <c r="B8160" s="31">
        <v>331.76010000000002</v>
      </c>
      <c r="C8160" s="31">
        <v>1007.194</v>
      </c>
      <c r="D8160" s="31">
        <v>256.40719999999999</v>
      </c>
      <c r="E8160" s="31">
        <v>772.78779999999995</v>
      </c>
      <c r="F8160" s="31">
        <v>129.15270000000001</v>
      </c>
      <c r="G8160" s="31">
        <v>474.0881</v>
      </c>
      <c r="H8160" s="31">
        <v>8.7803240000000002</v>
      </c>
      <c r="I8160" s="31">
        <v>2790.931</v>
      </c>
      <c r="J8160" s="31">
        <v>5159.7759999999998</v>
      </c>
      <c r="K8160" s="31">
        <v>3360.6350000000002</v>
      </c>
      <c r="L8160" s="31">
        <v>373.62</v>
      </c>
      <c r="M8160" s="31">
        <v>342.43</v>
      </c>
      <c r="N8160" s="31">
        <v>423.30340000000001</v>
      </c>
      <c r="O8160" s="31">
        <v>69.489199999999997</v>
      </c>
      <c r="P8160" s="31">
        <v>90.743099999999998</v>
      </c>
      <c r="Q8160" s="31">
        <v>3634.6293999999998</v>
      </c>
      <c r="R8160" s="31">
        <v>92.334999999999994</v>
      </c>
      <c r="S8160" s="31">
        <v>123.4059</v>
      </c>
    </row>
    <row r="8161" spans="1:19" x14ac:dyDescent="0.35">
      <c r="A8161" s="2">
        <v>44293</v>
      </c>
      <c r="B8161" s="31">
        <v>333.98099999999999</v>
      </c>
      <c r="C8161" s="31">
        <v>999.76700000000005</v>
      </c>
      <c r="D8161" s="31">
        <v>251.2157</v>
      </c>
      <c r="E8161" s="31">
        <v>761.37149999999997</v>
      </c>
      <c r="F8161" s="31">
        <v>129.04900000000001</v>
      </c>
      <c r="G8161" s="31">
        <v>470.74650000000003</v>
      </c>
      <c r="H8161" s="31">
        <v>8.7182849999999998</v>
      </c>
      <c r="I8161" s="31">
        <v>2792.3159999999998</v>
      </c>
      <c r="J8161" s="31">
        <v>5168.665</v>
      </c>
      <c r="K8161" s="31">
        <v>3367.2020000000002</v>
      </c>
      <c r="L8161" s="31">
        <v>374.17</v>
      </c>
      <c r="M8161" s="31">
        <v>336.85</v>
      </c>
      <c r="N8161" s="31">
        <v>424.38740000000001</v>
      </c>
      <c r="O8161" s="31">
        <v>69.567499999999995</v>
      </c>
      <c r="P8161" s="31">
        <v>91.212400000000002</v>
      </c>
      <c r="Q8161" s="31">
        <v>3612.9029999999998</v>
      </c>
      <c r="R8161" s="31">
        <v>92.454999999999998</v>
      </c>
      <c r="S8161" s="31">
        <v>121.6378</v>
      </c>
    </row>
    <row r="8162" spans="1:19" x14ac:dyDescent="0.35">
      <c r="A8162" s="2">
        <v>44294</v>
      </c>
      <c r="B8162" s="31">
        <v>334.1925</v>
      </c>
      <c r="C8162" s="31">
        <v>1003.6079999999999</v>
      </c>
      <c r="D8162" s="31">
        <v>254.5078</v>
      </c>
      <c r="E8162" s="31">
        <v>769.28819999999996</v>
      </c>
      <c r="F8162" s="31">
        <v>130.279</v>
      </c>
      <c r="G8162" s="31">
        <v>472.91849999999999</v>
      </c>
      <c r="H8162" s="31">
        <v>8.5942070000000008</v>
      </c>
      <c r="I8162" s="31">
        <v>2793.056</v>
      </c>
      <c r="J8162" s="31">
        <v>5175.7120000000004</v>
      </c>
      <c r="K8162" s="31">
        <v>3368.77</v>
      </c>
      <c r="L8162" s="31">
        <v>375.92</v>
      </c>
      <c r="M8162" s="31">
        <v>339.88</v>
      </c>
      <c r="N8162" s="31">
        <v>428.84809999999999</v>
      </c>
      <c r="O8162" s="31">
        <v>69.791899999999998</v>
      </c>
      <c r="P8162" s="31">
        <v>91.183599999999998</v>
      </c>
      <c r="Q8162" s="31">
        <v>3625.6024000000002</v>
      </c>
      <c r="R8162" s="31">
        <v>92.058999999999997</v>
      </c>
      <c r="S8162" s="31">
        <v>122.79810000000001</v>
      </c>
    </row>
    <row r="8163" spans="1:19" x14ac:dyDescent="0.35">
      <c r="A8163" s="2">
        <v>44295</v>
      </c>
      <c r="B8163" s="31">
        <v>332.94260000000003</v>
      </c>
      <c r="C8163" s="31">
        <v>1005.124</v>
      </c>
      <c r="D8163" s="31">
        <v>256.02620000000002</v>
      </c>
      <c r="E8163" s="31">
        <v>762.23320000000001</v>
      </c>
      <c r="F8163" s="31">
        <v>129.2861</v>
      </c>
      <c r="G8163" s="31">
        <v>468.87200000000001</v>
      </c>
      <c r="H8163" s="31">
        <v>8.5934790000000003</v>
      </c>
      <c r="I8163" s="31">
        <v>2793.4279999999999</v>
      </c>
      <c r="J8163" s="31">
        <v>5164.6809999999996</v>
      </c>
      <c r="K8163" s="31">
        <v>3360.93</v>
      </c>
      <c r="L8163" s="31">
        <v>378.72</v>
      </c>
      <c r="M8163" s="31">
        <v>339.88</v>
      </c>
      <c r="N8163" s="31">
        <v>431.39819999999997</v>
      </c>
      <c r="O8163" s="31">
        <v>69.587599999999995</v>
      </c>
      <c r="P8163" s="31">
        <v>91.120800000000003</v>
      </c>
      <c r="Q8163" s="31">
        <v>3590.5841999999998</v>
      </c>
      <c r="R8163" s="31">
        <v>92.162999999999997</v>
      </c>
      <c r="S8163" s="31">
        <v>121.00790000000001</v>
      </c>
    </row>
    <row r="8164" spans="1:19" x14ac:dyDescent="0.35">
      <c r="A8164" s="2">
        <v>44298</v>
      </c>
      <c r="B8164" s="31">
        <v>334.69260000000003</v>
      </c>
      <c r="C8164" s="31">
        <v>1009.17</v>
      </c>
      <c r="D8164" s="31">
        <v>258.68150000000003</v>
      </c>
      <c r="E8164" s="31">
        <v>756.5181</v>
      </c>
      <c r="F8164" s="31">
        <v>128.3895</v>
      </c>
      <c r="G8164" s="31">
        <v>462.07870000000003</v>
      </c>
      <c r="H8164" s="31">
        <v>8.6421240000000008</v>
      </c>
      <c r="I8164" s="31">
        <v>2792.2719999999999</v>
      </c>
      <c r="J8164" s="31">
        <v>5163.7640000000001</v>
      </c>
      <c r="K8164" s="31">
        <v>3362.4</v>
      </c>
      <c r="L8164" s="31">
        <v>378.79</v>
      </c>
      <c r="M8164" s="31">
        <v>338.58</v>
      </c>
      <c r="N8164" s="31">
        <v>430.75099999999998</v>
      </c>
      <c r="O8164" s="31">
        <v>69.707899999999995</v>
      </c>
      <c r="P8164" s="31">
        <v>91.256699999999995</v>
      </c>
      <c r="Q8164" s="31">
        <v>3568.9535000000001</v>
      </c>
      <c r="R8164" s="31">
        <v>92.138000000000005</v>
      </c>
      <c r="S8164" s="31">
        <v>120.0907</v>
      </c>
    </row>
    <row r="8165" spans="1:19" x14ac:dyDescent="0.35">
      <c r="A8165" s="2">
        <v>44299</v>
      </c>
      <c r="B8165" s="31">
        <v>336.85919999999999</v>
      </c>
      <c r="C8165" s="31">
        <v>1012.949</v>
      </c>
      <c r="D8165" s="31">
        <v>258.2013</v>
      </c>
      <c r="E8165" s="31">
        <v>759.82169999999996</v>
      </c>
      <c r="F8165" s="31">
        <v>129.49359999999999</v>
      </c>
      <c r="G8165" s="31">
        <v>464.23809999999997</v>
      </c>
      <c r="H8165" s="31">
        <v>8.7883680000000002</v>
      </c>
      <c r="I8165" s="31">
        <v>2792.04</v>
      </c>
      <c r="J8165" s="31">
        <v>5173.5640000000003</v>
      </c>
      <c r="K8165" s="31">
        <v>3355.7350000000001</v>
      </c>
      <c r="L8165" s="31">
        <v>379.94</v>
      </c>
      <c r="M8165" s="31">
        <v>337.71</v>
      </c>
      <c r="N8165" s="31">
        <v>435.96039999999999</v>
      </c>
      <c r="O8165" s="31">
        <v>69.831900000000005</v>
      </c>
      <c r="P8165" s="31">
        <v>91.392799999999994</v>
      </c>
      <c r="Q8165" s="31">
        <v>3573.393</v>
      </c>
      <c r="R8165" s="31">
        <v>91.852000000000004</v>
      </c>
      <c r="S8165" s="31">
        <v>119.958</v>
      </c>
    </row>
    <row r="8166" spans="1:19" x14ac:dyDescent="0.35">
      <c r="A8166" s="2">
        <v>44300</v>
      </c>
      <c r="B8166" s="31">
        <v>352.16079999999999</v>
      </c>
      <c r="C8166" s="31">
        <v>1044.1320000000001</v>
      </c>
      <c r="D8166" s="31">
        <v>267.66989999999998</v>
      </c>
      <c r="E8166" s="31">
        <v>774.82460000000003</v>
      </c>
      <c r="F8166" s="31">
        <v>128.65629999999999</v>
      </c>
      <c r="G8166" s="31">
        <v>470.30200000000002</v>
      </c>
      <c r="H8166" s="31">
        <v>8.8497389999999996</v>
      </c>
      <c r="I8166" s="31">
        <v>2795.087</v>
      </c>
      <c r="J8166" s="31">
        <v>5174.4880000000003</v>
      </c>
      <c r="K8166" s="31">
        <v>3355.7359999999999</v>
      </c>
      <c r="L8166" s="31">
        <v>378.58</v>
      </c>
      <c r="M8166" s="31">
        <v>340.76</v>
      </c>
      <c r="N8166" s="31">
        <v>430.43900000000002</v>
      </c>
      <c r="O8166" s="31">
        <v>69.953100000000006</v>
      </c>
      <c r="P8166" s="31">
        <v>91.712599999999995</v>
      </c>
      <c r="Q8166" s="31">
        <v>3607.8948999999998</v>
      </c>
      <c r="R8166" s="31">
        <v>91.69</v>
      </c>
      <c r="S8166" s="31">
        <v>121.5715</v>
      </c>
    </row>
    <row r="8167" spans="1:19" x14ac:dyDescent="0.35">
      <c r="A8167" s="2">
        <v>44301</v>
      </c>
      <c r="B8167" s="31">
        <v>353.75790000000001</v>
      </c>
      <c r="C8167" s="31">
        <v>1050.1179999999999</v>
      </c>
      <c r="D8167" s="31">
        <v>268.55290000000002</v>
      </c>
      <c r="E8167" s="31">
        <v>792.79459999999995</v>
      </c>
      <c r="F8167" s="31">
        <v>130.91630000000001</v>
      </c>
      <c r="G8167" s="31">
        <v>473.23669999999998</v>
      </c>
      <c r="H8167" s="31">
        <v>8.8641349999999992</v>
      </c>
      <c r="I8167" s="31">
        <v>2794.8110000000001</v>
      </c>
      <c r="J8167" s="31">
        <v>5195.933</v>
      </c>
      <c r="K8167" s="31">
        <v>3352.991</v>
      </c>
      <c r="L8167" s="31">
        <v>382.67</v>
      </c>
      <c r="M8167" s="31">
        <v>342.39</v>
      </c>
      <c r="N8167" s="31">
        <v>437.15350000000001</v>
      </c>
      <c r="O8167" s="31">
        <v>70.134399999999999</v>
      </c>
      <c r="P8167" s="31">
        <v>91.726799999999997</v>
      </c>
      <c r="Q8167" s="31">
        <v>3620.5821999999998</v>
      </c>
      <c r="R8167" s="31">
        <v>91.671000000000006</v>
      </c>
      <c r="S8167" s="31">
        <v>120.378</v>
      </c>
    </row>
    <row r="8168" spans="1:19" x14ac:dyDescent="0.35">
      <c r="A8168" s="2">
        <v>44302</v>
      </c>
      <c r="B8168" s="31">
        <v>352.90609999999998</v>
      </c>
      <c r="C8168" s="31">
        <v>1045.002</v>
      </c>
      <c r="D8168" s="31">
        <v>269.30970000000002</v>
      </c>
      <c r="E8168" s="31">
        <v>786.60540000000003</v>
      </c>
      <c r="F8168" s="31">
        <v>131.9092</v>
      </c>
      <c r="G8168" s="31">
        <v>477.09370000000001</v>
      </c>
      <c r="H8168" s="31">
        <v>8.8677340000000004</v>
      </c>
      <c r="I8168" s="31">
        <v>2794.9960000000001</v>
      </c>
      <c r="J8168" s="31">
        <v>5190.7280000000001</v>
      </c>
      <c r="K8168" s="31">
        <v>3351.424</v>
      </c>
      <c r="L8168" s="31">
        <v>383.94</v>
      </c>
      <c r="M8168" s="31">
        <v>342.89</v>
      </c>
      <c r="N8168" s="31">
        <v>437.63709999999998</v>
      </c>
      <c r="O8168" s="31">
        <v>70.078299999999999</v>
      </c>
      <c r="P8168" s="31">
        <v>91.797600000000003</v>
      </c>
      <c r="Q8168" s="31">
        <v>3641.2705000000001</v>
      </c>
      <c r="R8168" s="31">
        <v>91.555999999999997</v>
      </c>
      <c r="S8168" s="31">
        <v>121.9251</v>
      </c>
    </row>
    <row r="8169" spans="1:19" x14ac:dyDescent="0.35">
      <c r="A8169" s="2">
        <v>44305</v>
      </c>
      <c r="B8169" s="31">
        <v>353.81110000000001</v>
      </c>
      <c r="C8169" s="31">
        <v>1046.895</v>
      </c>
      <c r="D8169" s="31">
        <v>268.17439999999999</v>
      </c>
      <c r="E8169" s="31">
        <v>800.64850000000001</v>
      </c>
      <c r="F8169" s="31">
        <v>131.1979</v>
      </c>
      <c r="G8169" s="31">
        <v>481.78919999999999</v>
      </c>
      <c r="H8169" s="31">
        <v>8.9685039999999994</v>
      </c>
      <c r="I8169" s="31">
        <v>2795.9180000000001</v>
      </c>
      <c r="J8169" s="31">
        <v>5184.2929999999997</v>
      </c>
      <c r="K8169" s="31">
        <v>3343.683</v>
      </c>
      <c r="L8169" s="31">
        <v>382.03</v>
      </c>
      <c r="M8169" s="31">
        <v>338.38</v>
      </c>
      <c r="N8169" s="31">
        <v>433.51159999999999</v>
      </c>
      <c r="O8169" s="31">
        <v>70.586299999999994</v>
      </c>
      <c r="P8169" s="31">
        <v>92.102099999999993</v>
      </c>
      <c r="Q8169" s="31">
        <v>3640.9149000000002</v>
      </c>
      <c r="R8169" s="31">
        <v>91.069000000000003</v>
      </c>
      <c r="S8169" s="31">
        <v>122.1019</v>
      </c>
    </row>
    <row r="8170" spans="1:19" x14ac:dyDescent="0.35">
      <c r="A8170" s="2">
        <v>44306</v>
      </c>
      <c r="B8170" s="31">
        <v>350.93630000000002</v>
      </c>
      <c r="C8170" s="31">
        <v>1033.9000000000001</v>
      </c>
      <c r="D8170" s="31">
        <v>263.12880000000001</v>
      </c>
      <c r="E8170" s="31">
        <v>795.95320000000004</v>
      </c>
      <c r="F8170" s="31">
        <v>131.77590000000001</v>
      </c>
      <c r="G8170" s="31">
        <v>488.91629999999998</v>
      </c>
      <c r="H8170" s="31">
        <v>8.7057830000000003</v>
      </c>
      <c r="I8170" s="31">
        <v>2795.2730000000001</v>
      </c>
      <c r="J8170" s="31">
        <v>5192.87</v>
      </c>
      <c r="K8170" s="31">
        <v>3339.5650000000001</v>
      </c>
      <c r="L8170" s="31">
        <v>379.36</v>
      </c>
      <c r="M8170" s="31">
        <v>331.51</v>
      </c>
      <c r="N8170" s="31">
        <v>430.2987</v>
      </c>
      <c r="O8170" s="31">
        <v>70.522099999999995</v>
      </c>
      <c r="P8170" s="31">
        <v>92.322299999999998</v>
      </c>
      <c r="Q8170" s="31">
        <v>3638.52</v>
      </c>
      <c r="R8170" s="31">
        <v>91.241</v>
      </c>
      <c r="S8170" s="31">
        <v>122.0577</v>
      </c>
    </row>
    <row r="8171" spans="1:19" x14ac:dyDescent="0.35">
      <c r="A8171" s="2">
        <v>44307</v>
      </c>
      <c r="B8171" s="31">
        <v>344.3349</v>
      </c>
      <c r="C8171" s="31">
        <v>1017.119</v>
      </c>
      <c r="D8171" s="31">
        <v>263.7595</v>
      </c>
      <c r="E8171" s="31">
        <v>806.64559999999994</v>
      </c>
      <c r="F8171" s="31">
        <v>132.86510000000001</v>
      </c>
      <c r="G8171" s="31">
        <v>496.21109999999999</v>
      </c>
      <c r="H8171" s="31">
        <v>8.7777609999999999</v>
      </c>
      <c r="I8171" s="31">
        <v>2798.04</v>
      </c>
      <c r="J8171" s="31">
        <v>5199.0029999999997</v>
      </c>
      <c r="K8171" s="31">
        <v>3348.5810000000001</v>
      </c>
      <c r="L8171" s="31">
        <v>382.88</v>
      </c>
      <c r="M8171" s="31">
        <v>339.76</v>
      </c>
      <c r="N8171" s="31">
        <v>434.1979</v>
      </c>
      <c r="O8171" s="31">
        <v>70.496300000000005</v>
      </c>
      <c r="P8171" s="31">
        <v>92.167199999999994</v>
      </c>
      <c r="Q8171" s="31">
        <v>3609.5554999999999</v>
      </c>
      <c r="R8171" s="31">
        <v>91.155000000000001</v>
      </c>
      <c r="S8171" s="31">
        <v>119.86960000000001</v>
      </c>
    </row>
    <row r="8172" spans="1:19" x14ac:dyDescent="0.35">
      <c r="A8172" s="2">
        <v>44308</v>
      </c>
      <c r="B8172" s="31">
        <v>344.70760000000001</v>
      </c>
      <c r="C8172" s="31">
        <v>1013.538</v>
      </c>
      <c r="D8172" s="31">
        <v>264.1379</v>
      </c>
      <c r="E8172" s="31">
        <v>803.06010000000003</v>
      </c>
      <c r="F8172" s="31">
        <v>132.04259999999999</v>
      </c>
      <c r="G8172" s="31">
        <v>507.86590000000001</v>
      </c>
      <c r="H8172" s="31">
        <v>8.7885580000000001</v>
      </c>
      <c r="I8172" s="31">
        <v>2799.15</v>
      </c>
      <c r="J8172" s="31">
        <v>5198.6959999999999</v>
      </c>
      <c r="K8172" s="31">
        <v>3351.326</v>
      </c>
      <c r="L8172" s="31">
        <v>379.48</v>
      </c>
      <c r="M8172" s="31">
        <v>338.23</v>
      </c>
      <c r="N8172" s="31">
        <v>428.92610000000002</v>
      </c>
      <c r="O8172" s="31">
        <v>70.602900000000005</v>
      </c>
      <c r="P8172" s="31">
        <v>92.116299999999995</v>
      </c>
      <c r="Q8172" s="31">
        <v>3622.4693000000002</v>
      </c>
      <c r="R8172" s="31">
        <v>91.332999999999998</v>
      </c>
      <c r="S8172" s="31">
        <v>120.7869</v>
      </c>
    </row>
    <row r="8173" spans="1:19" x14ac:dyDescent="0.35">
      <c r="A8173" s="2">
        <v>44309</v>
      </c>
      <c r="B8173" s="31">
        <v>348.27449999999999</v>
      </c>
      <c r="C8173" s="31">
        <v>1025.816</v>
      </c>
      <c r="D8173" s="31">
        <v>265.77769999999998</v>
      </c>
      <c r="E8173" s="31">
        <v>816.01469999999995</v>
      </c>
      <c r="F8173" s="31">
        <v>131.73140000000001</v>
      </c>
      <c r="G8173" s="31">
        <v>508.45280000000002</v>
      </c>
      <c r="H8173" s="31">
        <v>8.8173490000000001</v>
      </c>
      <c r="I8173" s="31">
        <v>2798.8270000000002</v>
      </c>
      <c r="J8173" s="31">
        <v>5197.7790000000005</v>
      </c>
      <c r="K8173" s="31">
        <v>3351.62</v>
      </c>
      <c r="L8173" s="31">
        <v>383.5</v>
      </c>
      <c r="M8173" s="31">
        <v>344.48</v>
      </c>
      <c r="N8173" s="31">
        <v>434.43970000000002</v>
      </c>
      <c r="O8173" s="31">
        <v>70.547300000000007</v>
      </c>
      <c r="P8173" s="31">
        <v>92.321299999999994</v>
      </c>
      <c r="Q8173" s="31">
        <v>3653.9412000000002</v>
      </c>
      <c r="R8173" s="31">
        <v>90.858999999999995</v>
      </c>
      <c r="S8173" s="31">
        <v>122.19840000000001</v>
      </c>
    </row>
    <row r="8174" spans="1:19" x14ac:dyDescent="0.35">
      <c r="A8174" s="2">
        <v>44312</v>
      </c>
      <c r="B8174" s="31">
        <v>346.19830000000002</v>
      </c>
      <c r="C8174" s="31">
        <v>1018.193</v>
      </c>
      <c r="D8174" s="31">
        <v>264.76859999999999</v>
      </c>
      <c r="E8174" s="31">
        <v>832.96029999999996</v>
      </c>
      <c r="F8174" s="31">
        <v>131.90180000000001</v>
      </c>
      <c r="G8174" s="31">
        <v>516.25059999999996</v>
      </c>
      <c r="H8174" s="31">
        <v>8.9505090000000003</v>
      </c>
      <c r="I8174" s="31">
        <v>2797.489</v>
      </c>
      <c r="J8174" s="31">
        <v>5193.1809999999996</v>
      </c>
      <c r="K8174" s="31">
        <v>3348.2869999999998</v>
      </c>
      <c r="L8174" s="31">
        <v>384.24</v>
      </c>
      <c r="M8174" s="31">
        <v>348.08</v>
      </c>
      <c r="N8174" s="31">
        <v>437.07560000000001</v>
      </c>
      <c r="O8174" s="31">
        <v>70.546700000000001</v>
      </c>
      <c r="P8174" s="31">
        <v>92.572400000000002</v>
      </c>
      <c r="Q8174" s="31">
        <v>3674.5738000000001</v>
      </c>
      <c r="R8174" s="31">
        <v>90.807000000000002</v>
      </c>
      <c r="S8174" s="31">
        <v>121.2727</v>
      </c>
    </row>
    <row r="8175" spans="1:19" x14ac:dyDescent="0.35">
      <c r="A8175" s="2">
        <v>44313</v>
      </c>
      <c r="B8175" s="31">
        <v>350.67020000000002</v>
      </c>
      <c r="C8175" s="31">
        <v>1037.941</v>
      </c>
      <c r="D8175" s="31">
        <v>266.15609999999998</v>
      </c>
      <c r="E8175" s="31">
        <v>841.60379999999998</v>
      </c>
      <c r="F8175" s="31">
        <v>131.80549999999999</v>
      </c>
      <c r="G8175" s="31">
        <v>509.6266</v>
      </c>
      <c r="H8175" s="31">
        <v>8.9181190000000008</v>
      </c>
      <c r="I8175" s="31">
        <v>2795.8249999999998</v>
      </c>
      <c r="J8175" s="31">
        <v>5182.7640000000001</v>
      </c>
      <c r="K8175" s="31">
        <v>3346.7190000000001</v>
      </c>
      <c r="L8175" s="31">
        <v>384.19</v>
      </c>
      <c r="M8175" s="31">
        <v>348.69</v>
      </c>
      <c r="N8175" s="31">
        <v>435.25069999999999</v>
      </c>
      <c r="O8175" s="31">
        <v>70.301100000000005</v>
      </c>
      <c r="P8175" s="31">
        <v>92.562899999999999</v>
      </c>
      <c r="Q8175" s="31">
        <v>3678.2939999999999</v>
      </c>
      <c r="R8175" s="31">
        <v>90.909000000000006</v>
      </c>
      <c r="S8175" s="31">
        <v>121.24169999999999</v>
      </c>
    </row>
    <row r="8176" spans="1:19" x14ac:dyDescent="0.35">
      <c r="A8176" s="2">
        <v>44314</v>
      </c>
      <c r="B8176" s="31">
        <v>355.5147</v>
      </c>
      <c r="C8176" s="31">
        <v>1061.2190000000001</v>
      </c>
      <c r="D8176" s="31">
        <v>272.96769999999998</v>
      </c>
      <c r="E8176" s="31">
        <v>843.50319999999999</v>
      </c>
      <c r="F8176" s="31">
        <v>131.44239999999999</v>
      </c>
      <c r="G8176" s="31">
        <v>507.69810000000001</v>
      </c>
      <c r="H8176" s="31">
        <v>8.8965250000000005</v>
      </c>
      <c r="I8176" s="31">
        <v>2794.442</v>
      </c>
      <c r="J8176" s="31">
        <v>5179.3900000000003</v>
      </c>
      <c r="K8176" s="31">
        <v>3338.4870000000001</v>
      </c>
      <c r="L8176" s="31">
        <v>383.94</v>
      </c>
      <c r="M8176" s="31">
        <v>349.25</v>
      </c>
      <c r="N8176" s="31">
        <v>433.35570000000001</v>
      </c>
      <c r="O8176" s="31">
        <v>70.009500000000003</v>
      </c>
      <c r="P8176" s="31">
        <v>92.622399999999999</v>
      </c>
      <c r="Q8176" s="31">
        <v>3686.6525999999999</v>
      </c>
      <c r="R8176" s="31">
        <v>90.608999999999995</v>
      </c>
      <c r="S8176" s="31">
        <v>121.4858</v>
      </c>
    </row>
    <row r="8177" spans="1:19" x14ac:dyDescent="0.35">
      <c r="A8177" s="2">
        <v>44315</v>
      </c>
      <c r="B8177" s="31">
        <v>362.2758</v>
      </c>
      <c r="C8177" s="31">
        <v>1076.3109999999999</v>
      </c>
      <c r="D8177" s="31">
        <v>274.98590000000002</v>
      </c>
      <c r="E8177" s="31">
        <v>844.27149999999995</v>
      </c>
      <c r="F8177" s="31">
        <v>131.0275</v>
      </c>
      <c r="G8177" s="31">
        <v>503.84109999999998</v>
      </c>
      <c r="H8177" s="31">
        <v>8.9936959999999999</v>
      </c>
      <c r="I8177" s="31">
        <v>2794.442</v>
      </c>
      <c r="J8177" s="31">
        <v>5170.8069999999998</v>
      </c>
      <c r="K8177" s="31">
        <v>3333.098</v>
      </c>
      <c r="L8177" s="31">
        <v>386.44</v>
      </c>
      <c r="M8177" s="31">
        <v>348.11</v>
      </c>
      <c r="N8177" s="31">
        <v>435.2663</v>
      </c>
      <c r="O8177" s="31">
        <v>69.983800000000002</v>
      </c>
      <c r="P8177" s="31">
        <v>92.788700000000006</v>
      </c>
      <c r="Q8177" s="31">
        <v>3685.7631999999999</v>
      </c>
      <c r="R8177" s="31">
        <v>90.614000000000004</v>
      </c>
      <c r="S8177" s="31">
        <v>121.9522</v>
      </c>
    </row>
    <row r="8178" spans="1:19" x14ac:dyDescent="0.35">
      <c r="A8178" s="2">
        <v>44316</v>
      </c>
      <c r="B8178" s="31">
        <v>355.4083</v>
      </c>
      <c r="C8178" s="31">
        <v>1062.242</v>
      </c>
      <c r="D8178" s="31">
        <v>269.94029999999998</v>
      </c>
      <c r="E8178" s="31">
        <v>839.06399999999996</v>
      </c>
      <c r="F8178" s="31">
        <v>130.983</v>
      </c>
      <c r="G8178" s="31">
        <v>514.57360000000006</v>
      </c>
      <c r="H8178" s="31">
        <v>8.5726230000000001</v>
      </c>
      <c r="I8178" s="31">
        <v>2794.6260000000002</v>
      </c>
      <c r="J8178" s="31">
        <v>5179.085</v>
      </c>
      <c r="K8178" s="31">
        <v>3333.9789999999998</v>
      </c>
      <c r="L8178" s="31">
        <v>383.78</v>
      </c>
      <c r="M8178" s="31">
        <v>343.27</v>
      </c>
      <c r="N8178" s="31">
        <v>432.03769999999997</v>
      </c>
      <c r="O8178" s="31">
        <v>69.752499999999998</v>
      </c>
      <c r="P8178" s="31">
        <v>92.219800000000006</v>
      </c>
      <c r="Q8178" s="31">
        <v>3640.2761</v>
      </c>
      <c r="R8178" s="31">
        <v>91.28</v>
      </c>
      <c r="S8178" s="31">
        <v>119.58669999999999</v>
      </c>
    </row>
    <row r="8179" spans="1:19" x14ac:dyDescent="0.35">
      <c r="A8179" s="2">
        <v>44319</v>
      </c>
      <c r="B8179" s="31">
        <v>359.66719999999998</v>
      </c>
      <c r="C8179" s="31">
        <v>1075.134</v>
      </c>
      <c r="D8179" s="31">
        <v>274.85980000000001</v>
      </c>
      <c r="E8179" s="31">
        <v>839.06399999999996</v>
      </c>
      <c r="F8179" s="31">
        <v>132.7688</v>
      </c>
      <c r="G8179" s="31">
        <v>511.13580000000002</v>
      </c>
      <c r="H8179" s="31">
        <v>8.5258369999999992</v>
      </c>
      <c r="I8179" s="31">
        <v>2794.6260000000002</v>
      </c>
      <c r="J8179" s="31">
        <v>5186.7430000000004</v>
      </c>
      <c r="K8179" s="31">
        <v>3328.6860000000001</v>
      </c>
      <c r="L8179" s="31">
        <v>384.81</v>
      </c>
      <c r="M8179" s="31">
        <v>345.12</v>
      </c>
      <c r="N8179" s="31">
        <v>430.16609999999997</v>
      </c>
      <c r="O8179" s="31">
        <v>69.752499999999998</v>
      </c>
      <c r="P8179" s="31">
        <v>92.219800000000006</v>
      </c>
      <c r="Q8179" s="31">
        <v>3616.9542999999999</v>
      </c>
      <c r="R8179" s="31">
        <v>90.944999999999993</v>
      </c>
      <c r="S8179" s="31">
        <v>118.2762</v>
      </c>
    </row>
    <row r="8180" spans="1:19" x14ac:dyDescent="0.35">
      <c r="A8180" s="2">
        <v>44320</v>
      </c>
      <c r="B8180" s="31">
        <v>366.69439999999997</v>
      </c>
      <c r="C8180" s="31">
        <v>1100.5609999999999</v>
      </c>
      <c r="D8180" s="31">
        <v>278.64400000000001</v>
      </c>
      <c r="E8180" s="31">
        <v>851.05830000000003</v>
      </c>
      <c r="F8180" s="31">
        <v>131.59809999999999</v>
      </c>
      <c r="G8180" s="31">
        <v>515.91510000000005</v>
      </c>
      <c r="H8180" s="31">
        <v>8.3638860000000008</v>
      </c>
      <c r="I8180" s="31">
        <v>2794.6260000000002</v>
      </c>
      <c r="J8180" s="31">
        <v>5195.9399999999996</v>
      </c>
      <c r="K8180" s="31">
        <v>3338.5839999999998</v>
      </c>
      <c r="L8180" s="31">
        <v>382.28</v>
      </c>
      <c r="M8180" s="31">
        <v>340.69</v>
      </c>
      <c r="N8180" s="31">
        <v>422.24279999999999</v>
      </c>
      <c r="O8180" s="31">
        <v>69.819000000000003</v>
      </c>
      <c r="P8180" s="31">
        <v>92.169700000000006</v>
      </c>
      <c r="Q8180" s="31">
        <v>3606.4755</v>
      </c>
      <c r="R8180" s="31">
        <v>91.287999999999997</v>
      </c>
      <c r="S8180" s="31">
        <v>119.19799999999999</v>
      </c>
    </row>
    <row r="8181" spans="1:19" x14ac:dyDescent="0.35">
      <c r="A8181" s="2">
        <v>44321</v>
      </c>
      <c r="B8181" s="31">
        <v>367.12029999999999</v>
      </c>
      <c r="C8181" s="31">
        <v>1100.6120000000001</v>
      </c>
      <c r="D8181" s="31">
        <v>282.8066</v>
      </c>
      <c r="E8181" s="31">
        <v>849.62840000000006</v>
      </c>
      <c r="F8181" s="31">
        <v>132.2131</v>
      </c>
      <c r="G8181" s="31">
        <v>517.25670000000002</v>
      </c>
      <c r="H8181" s="31">
        <v>8.6194089999999992</v>
      </c>
      <c r="I8181" s="31">
        <v>2794.6260000000002</v>
      </c>
      <c r="J8181" s="31">
        <v>5195.9359999999997</v>
      </c>
      <c r="K8181" s="31">
        <v>3339.761</v>
      </c>
      <c r="L8181" s="31">
        <v>382.44</v>
      </c>
      <c r="M8181" s="31">
        <v>339.49</v>
      </c>
      <c r="N8181" s="31">
        <v>420.83909999999997</v>
      </c>
      <c r="O8181" s="31">
        <v>69.809200000000004</v>
      </c>
      <c r="P8181" s="31">
        <v>91.960400000000007</v>
      </c>
      <c r="Q8181" s="31">
        <v>3601.4452000000001</v>
      </c>
      <c r="R8181" s="31">
        <v>91.308000000000007</v>
      </c>
      <c r="S8181" s="31">
        <v>118.7649</v>
      </c>
    </row>
    <row r="8182" spans="1:19" x14ac:dyDescent="0.35">
      <c r="A8182" s="2">
        <v>44322</v>
      </c>
      <c r="B8182" s="31">
        <v>362.48869999999999</v>
      </c>
      <c r="C8182" s="31">
        <v>1081.376</v>
      </c>
      <c r="D8182" s="31">
        <v>278.77010000000001</v>
      </c>
      <c r="E8182" s="31">
        <v>861.94280000000003</v>
      </c>
      <c r="F8182" s="31">
        <v>134.53980000000001</v>
      </c>
      <c r="G8182" s="31">
        <v>526.39610000000005</v>
      </c>
      <c r="H8182" s="31">
        <v>8.6841899999999992</v>
      </c>
      <c r="I8182" s="31">
        <v>2795.5479999999998</v>
      </c>
      <c r="J8182" s="31">
        <v>5201.4530000000004</v>
      </c>
      <c r="K8182" s="31">
        <v>3340.5459999999998</v>
      </c>
      <c r="L8182" s="31">
        <v>385.59</v>
      </c>
      <c r="M8182" s="31">
        <v>339.99</v>
      </c>
      <c r="N8182" s="31">
        <v>424.16899999999998</v>
      </c>
      <c r="O8182" s="31">
        <v>69.897300000000001</v>
      </c>
      <c r="P8182" s="31">
        <v>92.367999999999995</v>
      </c>
      <c r="Q8182" s="31">
        <v>3622.6977000000002</v>
      </c>
      <c r="R8182" s="31">
        <v>90.950999999999993</v>
      </c>
      <c r="S8182" s="31">
        <v>119.1536</v>
      </c>
    </row>
    <row r="8183" spans="1:19" x14ac:dyDescent="0.35">
      <c r="A8183" s="2">
        <v>44323</v>
      </c>
      <c r="B8183" s="31">
        <v>363.50020000000001</v>
      </c>
      <c r="C8183" s="31">
        <v>1088.1289999999999</v>
      </c>
      <c r="D8183" s="31">
        <v>278.51780000000002</v>
      </c>
      <c r="E8183" s="31">
        <v>889.58079999999995</v>
      </c>
      <c r="F8183" s="31">
        <v>135.69569999999999</v>
      </c>
      <c r="G8183" s="31">
        <v>533.18780000000004</v>
      </c>
      <c r="H8183" s="31">
        <v>8.8641360000000002</v>
      </c>
      <c r="I8183" s="31">
        <v>2795.9169999999999</v>
      </c>
      <c r="J8183" s="31">
        <v>5211.8760000000002</v>
      </c>
      <c r="K8183" s="31">
        <v>3341.819</v>
      </c>
      <c r="L8183" s="31">
        <v>388.44</v>
      </c>
      <c r="M8183" s="31">
        <v>344.24</v>
      </c>
      <c r="N8183" s="31">
        <v>427.6628</v>
      </c>
      <c r="O8183" s="31">
        <v>70.225800000000007</v>
      </c>
      <c r="P8183" s="31">
        <v>93.002499999999998</v>
      </c>
      <c r="Q8183" s="31">
        <v>3643.7166999999999</v>
      </c>
      <c r="R8183" s="31">
        <v>90.233000000000004</v>
      </c>
      <c r="S8183" s="31">
        <v>118.6538</v>
      </c>
    </row>
    <row r="8184" spans="1:19" x14ac:dyDescent="0.35">
      <c r="A8184" s="2">
        <v>44326</v>
      </c>
      <c r="B8184" s="31">
        <v>363.76659999999998</v>
      </c>
      <c r="C8184" s="31">
        <v>1091.2919999999999</v>
      </c>
      <c r="D8184" s="31">
        <v>279.34980000000002</v>
      </c>
      <c r="E8184" s="31">
        <v>886.35379999999998</v>
      </c>
      <c r="F8184" s="31">
        <v>136.16239999999999</v>
      </c>
      <c r="G8184" s="31">
        <v>532.43320000000006</v>
      </c>
      <c r="H8184" s="31">
        <v>9.0476810000000008</v>
      </c>
      <c r="I8184" s="31">
        <v>2795.4560000000001</v>
      </c>
      <c r="J8184" s="31">
        <v>5206.6670000000004</v>
      </c>
      <c r="K8184" s="31">
        <v>3336.4290000000001</v>
      </c>
      <c r="L8184" s="31">
        <v>384.6</v>
      </c>
      <c r="M8184" s="31">
        <v>335.39</v>
      </c>
      <c r="N8184" s="31">
        <v>416.65129999999999</v>
      </c>
      <c r="O8184" s="31">
        <v>70.115700000000004</v>
      </c>
      <c r="P8184" s="31">
        <v>93.138999999999996</v>
      </c>
      <c r="Q8184" s="31">
        <v>3638.0571</v>
      </c>
      <c r="R8184" s="31">
        <v>90.212000000000003</v>
      </c>
      <c r="S8184" s="31">
        <v>117.85420000000001</v>
      </c>
    </row>
    <row r="8185" spans="1:19" x14ac:dyDescent="0.35">
      <c r="A8185" s="2">
        <v>44327</v>
      </c>
      <c r="B8185" s="31">
        <v>365.09949999999998</v>
      </c>
      <c r="C8185" s="31">
        <v>1094.826</v>
      </c>
      <c r="D8185" s="31">
        <v>281.23989999999998</v>
      </c>
      <c r="E8185" s="31">
        <v>892.90589999999997</v>
      </c>
      <c r="F8185" s="31">
        <v>136.0454</v>
      </c>
      <c r="G8185" s="31">
        <v>541.57259999999997</v>
      </c>
      <c r="H8185" s="31">
        <v>8.8749330000000004</v>
      </c>
      <c r="I8185" s="31">
        <v>2796.4720000000002</v>
      </c>
      <c r="J8185" s="31">
        <v>5195.6319999999996</v>
      </c>
      <c r="K8185" s="31">
        <v>3322.5129999999999</v>
      </c>
      <c r="L8185" s="31">
        <v>381.18</v>
      </c>
      <c r="M8185" s="31">
        <v>334.44</v>
      </c>
      <c r="N8185" s="31">
        <v>416.3159</v>
      </c>
      <c r="O8185" s="31">
        <v>70.276700000000005</v>
      </c>
      <c r="P8185" s="31">
        <v>93.148499999999999</v>
      </c>
      <c r="Q8185" s="31">
        <v>3592.4304000000002</v>
      </c>
      <c r="R8185" s="31">
        <v>90.141000000000005</v>
      </c>
      <c r="S8185" s="31">
        <v>115.2666</v>
      </c>
    </row>
    <row r="8186" spans="1:19" x14ac:dyDescent="0.35">
      <c r="A8186" s="2">
        <v>44328</v>
      </c>
      <c r="B8186" s="31">
        <v>369.20699999999999</v>
      </c>
      <c r="C8186" s="31">
        <v>1105.5139999999999</v>
      </c>
      <c r="D8186" s="31">
        <v>287.0335</v>
      </c>
      <c r="E8186" s="31">
        <v>891.59979999999996</v>
      </c>
      <c r="F8186" s="31">
        <v>135.06059999999999</v>
      </c>
      <c r="G8186" s="31">
        <v>550.87969999999996</v>
      </c>
      <c r="H8186" s="31">
        <v>9.0584779999999991</v>
      </c>
      <c r="I8186" s="31">
        <v>2795.0859999999998</v>
      </c>
      <c r="J8186" s="31">
        <v>5176.3280000000004</v>
      </c>
      <c r="K8186" s="31">
        <v>3320.652</v>
      </c>
      <c r="L8186" s="31">
        <v>373.14</v>
      </c>
      <c r="M8186" s="31">
        <v>323.54000000000002</v>
      </c>
      <c r="N8186" s="31">
        <v>405.476</v>
      </c>
      <c r="O8186" s="31">
        <v>69.704400000000007</v>
      </c>
      <c r="P8186" s="31">
        <v>92.491399999999999</v>
      </c>
      <c r="Q8186" s="31">
        <v>3555.0949000000001</v>
      </c>
      <c r="R8186" s="31">
        <v>90.712999999999994</v>
      </c>
      <c r="S8186" s="31">
        <v>116.47709999999999</v>
      </c>
    </row>
    <row r="8187" spans="1:19" x14ac:dyDescent="0.35">
      <c r="A8187" s="2">
        <v>44329</v>
      </c>
      <c r="B8187" s="31">
        <v>357.13420000000002</v>
      </c>
      <c r="C8187" s="31">
        <v>1073.1469999999999</v>
      </c>
      <c r="D8187" s="31">
        <v>276.93700000000001</v>
      </c>
      <c r="E8187" s="31">
        <v>882.55589999999995</v>
      </c>
      <c r="F8187" s="31">
        <v>135.15539999999999</v>
      </c>
      <c r="G8187" s="31">
        <v>531.25930000000005</v>
      </c>
      <c r="H8187" s="31">
        <v>9.0044939999999993</v>
      </c>
      <c r="I8187" s="31">
        <v>2793.0569999999998</v>
      </c>
      <c r="J8187" s="31">
        <v>5183.3729999999996</v>
      </c>
      <c r="K8187" s="31">
        <v>3308.9879999999998</v>
      </c>
      <c r="L8187" s="31">
        <v>377.57</v>
      </c>
      <c r="M8187" s="31">
        <v>329.17</v>
      </c>
      <c r="N8187" s="31">
        <v>408.65</v>
      </c>
      <c r="O8187" s="31">
        <v>69.569400000000002</v>
      </c>
      <c r="P8187" s="31">
        <v>92.471199999999996</v>
      </c>
      <c r="Q8187" s="31">
        <v>3494.5722999999998</v>
      </c>
      <c r="R8187" s="31">
        <v>90.751999999999995</v>
      </c>
      <c r="S8187" s="31">
        <v>114.367</v>
      </c>
    </row>
    <row r="8188" spans="1:19" x14ac:dyDescent="0.35">
      <c r="A8188" s="2">
        <v>44330</v>
      </c>
      <c r="B8188" s="31">
        <v>365.14409999999998</v>
      </c>
      <c r="C8188" s="31">
        <v>1088.221</v>
      </c>
      <c r="D8188" s="31">
        <v>281.08920000000001</v>
      </c>
      <c r="E8188" s="31">
        <v>873.53</v>
      </c>
      <c r="F8188" s="31">
        <v>136.1842</v>
      </c>
      <c r="G8188" s="31">
        <v>532.01390000000004</v>
      </c>
      <c r="H8188" s="31">
        <v>8.9037240000000004</v>
      </c>
      <c r="I8188" s="31">
        <v>2794.163</v>
      </c>
      <c r="J8188" s="31">
        <v>5194.4070000000002</v>
      </c>
      <c r="K8188" s="31">
        <v>3314.3789999999999</v>
      </c>
      <c r="L8188" s="31">
        <v>383.27</v>
      </c>
      <c r="M8188" s="31">
        <v>337.38</v>
      </c>
      <c r="N8188" s="31">
        <v>417.5949</v>
      </c>
      <c r="O8188" s="31">
        <v>69.664599999999993</v>
      </c>
      <c r="P8188" s="31">
        <v>92.925299999999993</v>
      </c>
      <c r="Q8188" s="31">
        <v>3534.4798000000001</v>
      </c>
      <c r="R8188" s="31">
        <v>90.320999999999998</v>
      </c>
      <c r="S8188" s="31">
        <v>115.1999</v>
      </c>
    </row>
    <row r="8189" spans="1:19" x14ac:dyDescent="0.35">
      <c r="A8189" s="2">
        <v>44333</v>
      </c>
      <c r="B8189" s="31">
        <v>369.20240000000001</v>
      </c>
      <c r="C8189" s="31">
        <v>1104.2180000000001</v>
      </c>
      <c r="D8189" s="31">
        <v>284.23480000000001</v>
      </c>
      <c r="E8189" s="31">
        <v>884.77509999999995</v>
      </c>
      <c r="F8189" s="31">
        <v>138.375</v>
      </c>
      <c r="G8189" s="31">
        <v>532.43309999999997</v>
      </c>
      <c r="H8189" s="31">
        <v>9.1376539999999995</v>
      </c>
      <c r="I8189" s="31">
        <v>2795.6410000000001</v>
      </c>
      <c r="J8189" s="31">
        <v>5191.9549999999999</v>
      </c>
      <c r="K8189" s="31">
        <v>3310.6550000000002</v>
      </c>
      <c r="L8189" s="31">
        <v>382.24</v>
      </c>
      <c r="M8189" s="31">
        <v>337.8</v>
      </c>
      <c r="N8189" s="31">
        <v>414.99020000000002</v>
      </c>
      <c r="O8189" s="31">
        <v>69.823800000000006</v>
      </c>
      <c r="P8189" s="31">
        <v>93.011600000000001</v>
      </c>
      <c r="Q8189" s="31">
        <v>3545.3670999999999</v>
      </c>
      <c r="R8189" s="31">
        <v>90.164000000000001</v>
      </c>
      <c r="S8189" s="31">
        <v>116.3549</v>
      </c>
    </row>
    <row r="8190" spans="1:19" x14ac:dyDescent="0.35">
      <c r="A8190" s="2">
        <v>44334</v>
      </c>
      <c r="B8190" s="31">
        <v>365.89159999999998</v>
      </c>
      <c r="C8190" s="31">
        <v>1105.1410000000001</v>
      </c>
      <c r="D8190" s="31">
        <v>285.49299999999999</v>
      </c>
      <c r="E8190" s="31">
        <v>887.54899999999998</v>
      </c>
      <c r="F8190" s="31">
        <v>138.41200000000001</v>
      </c>
      <c r="G8190" s="31">
        <v>527.98919999999998</v>
      </c>
      <c r="H8190" s="31">
        <v>9.011692</v>
      </c>
      <c r="I8190" s="31">
        <v>2794.9940000000001</v>
      </c>
      <c r="J8190" s="31">
        <v>5191.9539999999997</v>
      </c>
      <c r="K8190" s="31">
        <v>3309.8710000000001</v>
      </c>
      <c r="L8190" s="31">
        <v>379.04</v>
      </c>
      <c r="M8190" s="31">
        <v>335.13</v>
      </c>
      <c r="N8190" s="31">
        <v>412.13589999999999</v>
      </c>
      <c r="O8190" s="31">
        <v>70.009</v>
      </c>
      <c r="P8190" s="31">
        <v>93.572599999999994</v>
      </c>
      <c r="Q8190" s="31">
        <v>3604.2743</v>
      </c>
      <c r="R8190" s="31">
        <v>89.75</v>
      </c>
      <c r="S8190" s="31">
        <v>117.64319999999999</v>
      </c>
    </row>
    <row r="8191" spans="1:19" x14ac:dyDescent="0.35">
      <c r="A8191" s="2">
        <v>44335</v>
      </c>
      <c r="B8191" s="31">
        <v>355.26519999999999</v>
      </c>
      <c r="C8191" s="31">
        <v>1075.6590000000001</v>
      </c>
      <c r="D8191" s="31">
        <v>274.16890000000001</v>
      </c>
      <c r="E8191" s="31">
        <v>853.47239999999999</v>
      </c>
      <c r="F8191" s="31">
        <v>139.3964</v>
      </c>
      <c r="G8191" s="31">
        <v>515.91510000000005</v>
      </c>
      <c r="H8191" s="31">
        <v>8.8857300000000006</v>
      </c>
      <c r="I8191" s="31">
        <v>2795.9180000000001</v>
      </c>
      <c r="J8191" s="31">
        <v>5185.3710000000001</v>
      </c>
      <c r="K8191" s="31">
        <v>3305.95</v>
      </c>
      <c r="L8191" s="31">
        <v>377.99</v>
      </c>
      <c r="M8191" s="31">
        <v>332.75</v>
      </c>
      <c r="N8191" s="31">
        <v>412.8066</v>
      </c>
      <c r="O8191" s="31">
        <v>70.201800000000006</v>
      </c>
      <c r="P8191" s="31">
        <v>93.547799999999995</v>
      </c>
      <c r="Q8191" s="31">
        <v>3589.0198</v>
      </c>
      <c r="R8191" s="31">
        <v>90.191000000000003</v>
      </c>
      <c r="S8191" s="31">
        <v>117.64319999999999</v>
      </c>
    </row>
    <row r="8192" spans="1:19" x14ac:dyDescent="0.35">
      <c r="A8192" s="2">
        <v>44336</v>
      </c>
      <c r="B8192" s="31">
        <v>347.46890000000002</v>
      </c>
      <c r="C8192" s="31">
        <v>1049.1510000000001</v>
      </c>
      <c r="D8192" s="31">
        <v>275.67880000000002</v>
      </c>
      <c r="E8192" s="31">
        <v>857.65459999999996</v>
      </c>
      <c r="F8192" s="31">
        <v>139.43340000000001</v>
      </c>
      <c r="G8192" s="31">
        <v>514.23810000000003</v>
      </c>
      <c r="H8192" s="31">
        <v>8.795757</v>
      </c>
      <c r="I8192" s="31">
        <v>2795.0880000000002</v>
      </c>
      <c r="J8192" s="31">
        <v>5191.3389999999999</v>
      </c>
      <c r="K8192" s="31">
        <v>3306.2440000000001</v>
      </c>
      <c r="L8192" s="31">
        <v>381.92</v>
      </c>
      <c r="M8192" s="31">
        <v>334.8</v>
      </c>
      <c r="N8192" s="31">
        <v>420.69869999999997</v>
      </c>
      <c r="O8192" s="31">
        <v>70.035799999999995</v>
      </c>
      <c r="P8192" s="31">
        <v>93.543000000000006</v>
      </c>
      <c r="Q8192" s="31">
        <v>3594.0246000000002</v>
      </c>
      <c r="R8192" s="31">
        <v>89.808000000000007</v>
      </c>
      <c r="S8192" s="31">
        <v>117.5432</v>
      </c>
    </row>
    <row r="8193" spans="1:19" x14ac:dyDescent="0.35">
      <c r="A8193" s="2">
        <v>44337</v>
      </c>
      <c r="B8193" s="31">
        <v>354.30399999999997</v>
      </c>
      <c r="C8193" s="31">
        <v>1061.8150000000001</v>
      </c>
      <c r="D8193" s="31">
        <v>275.67880000000002</v>
      </c>
      <c r="E8193" s="31">
        <v>843.52890000000002</v>
      </c>
      <c r="F8193" s="31">
        <v>139.0633</v>
      </c>
      <c r="G8193" s="31">
        <v>511.8904</v>
      </c>
      <c r="H8193" s="31">
        <v>8.8389439999999997</v>
      </c>
      <c r="I8193" s="31">
        <v>2795.6410000000001</v>
      </c>
      <c r="J8193" s="31">
        <v>5198.0860000000002</v>
      </c>
      <c r="K8193" s="31">
        <v>3315.652</v>
      </c>
      <c r="L8193" s="31">
        <v>381.69</v>
      </c>
      <c r="M8193" s="31">
        <v>335.8</v>
      </c>
      <c r="N8193" s="31">
        <v>418.15640000000002</v>
      </c>
      <c r="O8193" s="31">
        <v>69.961399999999998</v>
      </c>
      <c r="P8193" s="31">
        <v>93.334699999999998</v>
      </c>
      <c r="Q8193" s="31">
        <v>3596.1376</v>
      </c>
      <c r="R8193" s="31">
        <v>90.016999999999996</v>
      </c>
      <c r="S8193" s="31">
        <v>118.3206</v>
      </c>
    </row>
    <row r="8194" spans="1:19" x14ac:dyDescent="0.35">
      <c r="A8194" s="2">
        <v>44340</v>
      </c>
      <c r="B8194" s="31">
        <v>365.09059999999999</v>
      </c>
      <c r="C8194" s="31">
        <v>1087.8620000000001</v>
      </c>
      <c r="D8194" s="31">
        <v>280.96339999999998</v>
      </c>
      <c r="E8194" s="31">
        <v>848.84199999999998</v>
      </c>
      <c r="F8194" s="31">
        <v>139.64060000000001</v>
      </c>
      <c r="G8194" s="31">
        <v>510.7165</v>
      </c>
      <c r="H8194" s="31">
        <v>8.5978159999999999</v>
      </c>
      <c r="I8194" s="31">
        <v>2796.4720000000002</v>
      </c>
      <c r="J8194" s="31">
        <v>5200.8410000000003</v>
      </c>
      <c r="K8194" s="31">
        <v>3315.1619999999998</v>
      </c>
      <c r="L8194" s="31">
        <v>385.55</v>
      </c>
      <c r="M8194" s="31">
        <v>337.9</v>
      </c>
      <c r="N8194" s="31">
        <v>425.33879999999999</v>
      </c>
      <c r="O8194" s="31">
        <v>70.102500000000006</v>
      </c>
      <c r="P8194" s="31">
        <v>93.566400000000002</v>
      </c>
      <c r="Q8194" s="31">
        <v>3587.7597999999998</v>
      </c>
      <c r="R8194" s="31">
        <v>89.843999999999994</v>
      </c>
      <c r="S8194" s="31">
        <v>117.7979</v>
      </c>
    </row>
    <row r="8195" spans="1:19" x14ac:dyDescent="0.35">
      <c r="A8195" s="2">
        <v>44341</v>
      </c>
      <c r="B8195" s="31">
        <v>365.73140000000001</v>
      </c>
      <c r="C8195" s="31">
        <v>1088.4770000000001</v>
      </c>
      <c r="D8195" s="31">
        <v>281.8442</v>
      </c>
      <c r="E8195" s="31">
        <v>846.38810000000001</v>
      </c>
      <c r="F8195" s="31">
        <v>140.66200000000001</v>
      </c>
      <c r="G8195" s="31">
        <v>507.02719999999999</v>
      </c>
      <c r="H8195" s="31">
        <v>8.5654260000000004</v>
      </c>
      <c r="I8195" s="31">
        <v>2797.0250000000001</v>
      </c>
      <c r="J8195" s="31">
        <v>5210.5829999999996</v>
      </c>
      <c r="K8195" s="31">
        <v>3323.1990000000001</v>
      </c>
      <c r="L8195" s="31">
        <v>384.79</v>
      </c>
      <c r="M8195" s="31">
        <v>334.77</v>
      </c>
      <c r="N8195" s="31">
        <v>425.9939</v>
      </c>
      <c r="O8195" s="31">
        <v>69.985900000000001</v>
      </c>
      <c r="P8195" s="31">
        <v>93.759900000000002</v>
      </c>
      <c r="Q8195" s="31">
        <v>3638.9463000000001</v>
      </c>
      <c r="R8195" s="31">
        <v>89.638999999999996</v>
      </c>
      <c r="S8195" s="31">
        <v>119.5757</v>
      </c>
    </row>
    <row r="8196" spans="1:19" x14ac:dyDescent="0.35">
      <c r="A8196" s="2">
        <v>44342</v>
      </c>
      <c r="B8196" s="31">
        <v>367.01299999999998</v>
      </c>
      <c r="C8196" s="31">
        <v>1102.9870000000001</v>
      </c>
      <c r="D8196" s="31">
        <v>283.22829999999999</v>
      </c>
      <c r="E8196" s="31">
        <v>851.59450000000004</v>
      </c>
      <c r="F8196" s="31">
        <v>140.90620000000001</v>
      </c>
      <c r="G8196" s="31">
        <v>504.2602</v>
      </c>
      <c r="H8196" s="31">
        <v>8.7165809999999997</v>
      </c>
      <c r="I8196" s="31">
        <v>2797.95</v>
      </c>
      <c r="J8196" s="31">
        <v>5214.2790000000005</v>
      </c>
      <c r="K8196" s="31">
        <v>3334.7629999999999</v>
      </c>
      <c r="L8196" s="31">
        <v>385.48</v>
      </c>
      <c r="M8196" s="31">
        <v>341.08</v>
      </c>
      <c r="N8196" s="31">
        <v>427.3664</v>
      </c>
      <c r="O8196" s="31">
        <v>69.9148</v>
      </c>
      <c r="P8196" s="31">
        <v>93.551299999999998</v>
      </c>
      <c r="Q8196" s="31">
        <v>3656.5412000000001</v>
      </c>
      <c r="R8196" s="31">
        <v>90.042000000000002</v>
      </c>
      <c r="S8196" s="31">
        <v>120.3433</v>
      </c>
    </row>
    <row r="8197" spans="1:19" x14ac:dyDescent="0.35">
      <c r="A8197" s="2">
        <v>44343</v>
      </c>
      <c r="B8197" s="31">
        <v>369.52280000000002</v>
      </c>
      <c r="C8197" s="31">
        <v>1105.038</v>
      </c>
      <c r="D8197" s="31">
        <v>283.60579999999999</v>
      </c>
      <c r="E8197" s="31">
        <v>872.24099999999999</v>
      </c>
      <c r="F8197" s="31">
        <v>140.51390000000001</v>
      </c>
      <c r="G8197" s="31">
        <v>515.49580000000003</v>
      </c>
      <c r="H8197" s="31">
        <v>8.7453719999999997</v>
      </c>
      <c r="I8197" s="31">
        <v>2798.5479999999998</v>
      </c>
      <c r="J8197" s="31">
        <v>5204.0360000000001</v>
      </c>
      <c r="K8197" s="31">
        <v>3333.7840000000001</v>
      </c>
      <c r="L8197" s="31">
        <v>386.03</v>
      </c>
      <c r="M8197" s="31">
        <v>344.71</v>
      </c>
      <c r="N8197" s="31">
        <v>426.2824</v>
      </c>
      <c r="O8197" s="31">
        <v>69.470399999999998</v>
      </c>
      <c r="P8197" s="31">
        <v>93.424000000000007</v>
      </c>
      <c r="Q8197" s="31">
        <v>3664.08</v>
      </c>
      <c r="R8197" s="31">
        <v>89.971000000000004</v>
      </c>
      <c r="S8197" s="31">
        <v>120.76349999999999</v>
      </c>
    </row>
    <row r="8198" spans="1:19" x14ac:dyDescent="0.35">
      <c r="A8198" s="2">
        <v>44344</v>
      </c>
      <c r="B8198" s="31">
        <v>366.95960000000002</v>
      </c>
      <c r="C8198" s="31">
        <v>1095.655</v>
      </c>
      <c r="D8198" s="31">
        <v>285.4932</v>
      </c>
      <c r="E8198" s="31">
        <v>875.51419999999996</v>
      </c>
      <c r="F8198" s="31">
        <v>141.0172</v>
      </c>
      <c r="G8198" s="31">
        <v>513.31579999999997</v>
      </c>
      <c r="H8198" s="31">
        <v>8.6805909999999997</v>
      </c>
      <c r="I8198" s="31">
        <v>2796.1950000000002</v>
      </c>
      <c r="J8198" s="31">
        <v>5206.1940000000004</v>
      </c>
      <c r="K8198" s="31">
        <v>3329.569</v>
      </c>
      <c r="L8198" s="31">
        <v>386.35</v>
      </c>
      <c r="M8198" s="31">
        <v>344.35</v>
      </c>
      <c r="N8198" s="31">
        <v>426.9375</v>
      </c>
      <c r="O8198" s="31">
        <v>69.315600000000003</v>
      </c>
      <c r="P8198" s="31">
        <v>93.271000000000001</v>
      </c>
      <c r="Q8198" s="31">
        <v>3681.9811</v>
      </c>
      <c r="R8198" s="31">
        <v>90.031000000000006</v>
      </c>
      <c r="S8198" s="31">
        <v>119.8349</v>
      </c>
    </row>
    <row r="8199" spans="1:19" x14ac:dyDescent="0.35">
      <c r="A8199" s="2">
        <v>44347</v>
      </c>
      <c r="B8199" s="31">
        <v>366.95960000000002</v>
      </c>
      <c r="C8199" s="31">
        <v>1095.655</v>
      </c>
      <c r="D8199" s="31">
        <v>285.4932</v>
      </c>
      <c r="E8199" s="31">
        <v>875.51419999999996</v>
      </c>
      <c r="F8199" s="31">
        <v>141.0172</v>
      </c>
      <c r="G8199" s="31">
        <v>513.31579999999997</v>
      </c>
      <c r="H8199" s="31">
        <v>8.6805909999999997</v>
      </c>
      <c r="I8199" s="31">
        <v>2796.5639999999999</v>
      </c>
      <c r="J8199" s="31">
        <v>5206.1940000000004</v>
      </c>
      <c r="K8199" s="31">
        <v>3326.335</v>
      </c>
      <c r="L8199" s="31">
        <v>386.35</v>
      </c>
      <c r="M8199" s="31">
        <v>344.35</v>
      </c>
      <c r="N8199" s="31">
        <v>426.9375</v>
      </c>
      <c r="O8199" s="31">
        <v>69.315600000000003</v>
      </c>
      <c r="P8199" s="31">
        <v>93.271000000000001</v>
      </c>
      <c r="Q8199" s="31">
        <v>3724.6632</v>
      </c>
      <c r="R8199" s="31">
        <v>89.828999999999994</v>
      </c>
      <c r="S8199" s="31">
        <v>120.4838</v>
      </c>
    </row>
    <row r="8200" spans="1:19" x14ac:dyDescent="0.35">
      <c r="A8200" s="2">
        <v>44348</v>
      </c>
      <c r="B8200" s="31">
        <v>375.12970000000001</v>
      </c>
      <c r="C8200" s="31">
        <v>1112.8309999999999</v>
      </c>
      <c r="D8200" s="31">
        <v>289.14210000000003</v>
      </c>
      <c r="E8200" s="31">
        <v>874.29790000000003</v>
      </c>
      <c r="F8200" s="31">
        <v>140.995</v>
      </c>
      <c r="G8200" s="31">
        <v>519.3528</v>
      </c>
      <c r="H8200" s="31">
        <v>8.7489699999999999</v>
      </c>
      <c r="I8200" s="31">
        <v>2796.3789999999999</v>
      </c>
      <c r="J8200" s="31">
        <v>5203.4179999999997</v>
      </c>
      <c r="K8200" s="31">
        <v>3331.3330000000001</v>
      </c>
      <c r="L8200" s="31">
        <v>385.98</v>
      </c>
      <c r="M8200" s="31">
        <v>348.19</v>
      </c>
      <c r="N8200" s="31">
        <v>425.75990000000002</v>
      </c>
      <c r="O8200" s="31">
        <v>69.6785</v>
      </c>
      <c r="P8200" s="31">
        <v>93.754000000000005</v>
      </c>
      <c r="Q8200" s="31">
        <v>3764.8937999999998</v>
      </c>
      <c r="R8200" s="31">
        <v>89.831000000000003</v>
      </c>
      <c r="S8200" s="31">
        <v>122.2291</v>
      </c>
    </row>
    <row r="8201" spans="1:19" x14ac:dyDescent="0.35">
      <c r="A8201" s="2">
        <v>44349</v>
      </c>
      <c r="B8201" s="31">
        <v>381.00360000000001</v>
      </c>
      <c r="C8201" s="31">
        <v>1124.9829999999999</v>
      </c>
      <c r="D8201" s="31">
        <v>291.65859999999998</v>
      </c>
      <c r="E8201" s="31">
        <v>865.7201</v>
      </c>
      <c r="F8201" s="31">
        <v>141.35769999999999</v>
      </c>
      <c r="G8201" s="31">
        <v>524.04830000000004</v>
      </c>
      <c r="H8201" s="31">
        <v>8.7309750000000008</v>
      </c>
      <c r="I8201" s="31">
        <v>2796.4720000000002</v>
      </c>
      <c r="J8201" s="31">
        <v>5210.2070000000003</v>
      </c>
      <c r="K8201" s="31">
        <v>3333.7829999999999</v>
      </c>
      <c r="L8201" s="31">
        <v>386.7</v>
      </c>
      <c r="M8201" s="31">
        <v>348.66</v>
      </c>
      <c r="N8201" s="31">
        <v>426.53980000000001</v>
      </c>
      <c r="O8201" s="31">
        <v>69.541399999999996</v>
      </c>
      <c r="P8201" s="31">
        <v>93.457999999999998</v>
      </c>
      <c r="Q8201" s="31">
        <v>3758.6592999999998</v>
      </c>
      <c r="R8201" s="31">
        <v>89.909000000000006</v>
      </c>
      <c r="S8201" s="31">
        <v>121.7368</v>
      </c>
    </row>
    <row r="8202" spans="1:19" x14ac:dyDescent="0.35">
      <c r="A8202" s="2">
        <v>44350</v>
      </c>
      <c r="B8202" s="31">
        <v>380.79</v>
      </c>
      <c r="C8202" s="31">
        <v>1128.931</v>
      </c>
      <c r="D8202" s="31">
        <v>290.90370000000001</v>
      </c>
      <c r="E8202" s="31">
        <v>834.88689999999997</v>
      </c>
      <c r="F8202" s="31">
        <v>138.64879999999999</v>
      </c>
      <c r="G8202" s="31">
        <v>519.60440000000006</v>
      </c>
      <c r="H8202" s="31">
        <v>8.6913870000000006</v>
      </c>
      <c r="I8202" s="31">
        <v>2797.3029999999999</v>
      </c>
      <c r="J8202" s="31">
        <v>5200.3379999999997</v>
      </c>
      <c r="K8202" s="31">
        <v>3332.3029999999999</v>
      </c>
      <c r="L8202" s="31">
        <v>385.32</v>
      </c>
      <c r="M8202" s="31">
        <v>345.65</v>
      </c>
      <c r="N8202" s="31">
        <v>422.03219999999999</v>
      </c>
      <c r="O8202" s="31">
        <v>69.186300000000003</v>
      </c>
      <c r="P8202" s="31">
        <v>92.919899999999998</v>
      </c>
      <c r="Q8202" s="31">
        <v>3745.6718000000001</v>
      </c>
      <c r="R8202" s="31">
        <v>90.512</v>
      </c>
      <c r="S8202" s="31">
        <v>120.52849999999999</v>
      </c>
    </row>
    <row r="8203" spans="1:19" x14ac:dyDescent="0.35">
      <c r="A8203" s="2">
        <v>44351</v>
      </c>
      <c r="B8203" s="31">
        <v>383.88720000000001</v>
      </c>
      <c r="C8203" s="31">
        <v>1133.904</v>
      </c>
      <c r="D8203" s="31">
        <v>293.42020000000002</v>
      </c>
      <c r="E8203" s="31">
        <v>849.22590000000002</v>
      </c>
      <c r="F8203" s="31">
        <v>140.03280000000001</v>
      </c>
      <c r="G8203" s="31">
        <v>531.17539999999997</v>
      </c>
      <c r="H8203" s="31">
        <v>8.6697930000000003</v>
      </c>
      <c r="I8203" s="31">
        <v>2796.01</v>
      </c>
      <c r="J8203" s="31">
        <v>5214.5200000000004</v>
      </c>
      <c r="K8203" s="31">
        <v>3334.3270000000002</v>
      </c>
      <c r="L8203" s="31">
        <v>388.72</v>
      </c>
      <c r="M8203" s="31">
        <v>347.09</v>
      </c>
      <c r="N8203" s="31">
        <v>429.44080000000002</v>
      </c>
      <c r="O8203" s="31">
        <v>69.602800000000002</v>
      </c>
      <c r="P8203" s="31">
        <v>93.120599999999996</v>
      </c>
      <c r="Q8203" s="31">
        <v>3740.6849999999999</v>
      </c>
      <c r="R8203" s="31">
        <v>90.135999999999996</v>
      </c>
      <c r="S8203" s="31">
        <v>120.3271</v>
      </c>
    </row>
    <row r="8204" spans="1:19" x14ac:dyDescent="0.35">
      <c r="A8204" s="2">
        <v>44354</v>
      </c>
      <c r="B8204" s="31">
        <v>381.75119999999998</v>
      </c>
      <c r="C8204" s="31">
        <v>1124.47</v>
      </c>
      <c r="D8204" s="31">
        <v>293.04270000000002</v>
      </c>
      <c r="E8204" s="31">
        <v>844.44619999999998</v>
      </c>
      <c r="F8204" s="31">
        <v>140.5361</v>
      </c>
      <c r="G8204" s="31">
        <v>523.29369999999994</v>
      </c>
      <c r="H8204" s="31">
        <v>8.4574569999999998</v>
      </c>
      <c r="I8204" s="31">
        <v>2797.7640000000001</v>
      </c>
      <c r="J8204" s="31">
        <v>5216.3770000000004</v>
      </c>
      <c r="K8204" s="31">
        <v>3335.471</v>
      </c>
      <c r="L8204" s="31">
        <v>388.47</v>
      </c>
      <c r="M8204" s="31">
        <v>351.75</v>
      </c>
      <c r="N8204" s="31">
        <v>430.61059999999998</v>
      </c>
      <c r="O8204" s="31">
        <v>69.742699999999999</v>
      </c>
      <c r="P8204" s="31">
        <v>93.298599999999993</v>
      </c>
      <c r="Q8204" s="31">
        <v>3738.1604000000002</v>
      </c>
      <c r="R8204" s="31">
        <v>89.95</v>
      </c>
      <c r="S8204" s="31">
        <v>119.85720000000001</v>
      </c>
    </row>
    <row r="8205" spans="1:19" x14ac:dyDescent="0.35">
      <c r="A8205" s="2">
        <v>44355</v>
      </c>
      <c r="B8205" s="31">
        <v>385.62139999999999</v>
      </c>
      <c r="C8205" s="31">
        <v>1137.671</v>
      </c>
      <c r="D8205" s="31">
        <v>293.1936</v>
      </c>
      <c r="E8205" s="31">
        <v>849.62670000000003</v>
      </c>
      <c r="F8205" s="31">
        <v>140.21039999999999</v>
      </c>
      <c r="G8205" s="31">
        <v>529.83399999999995</v>
      </c>
      <c r="H8205" s="31">
        <v>8.5391370000000002</v>
      </c>
      <c r="I8205" s="31">
        <v>2798.6860000000001</v>
      </c>
      <c r="J8205" s="31">
        <v>5229.9539999999997</v>
      </c>
      <c r="K8205" s="31">
        <v>3339.9369999999999</v>
      </c>
      <c r="L8205" s="31">
        <v>388.49</v>
      </c>
      <c r="M8205" s="31">
        <v>355.44</v>
      </c>
      <c r="N8205" s="31">
        <v>430.83670000000001</v>
      </c>
      <c r="O8205" s="31">
        <v>69.653000000000006</v>
      </c>
      <c r="P8205" s="31">
        <v>93.293000000000006</v>
      </c>
      <c r="Q8205" s="31">
        <v>3730.0068000000001</v>
      </c>
      <c r="R8205" s="31">
        <v>90.075999999999993</v>
      </c>
      <c r="S8205" s="31">
        <v>119.3873</v>
      </c>
    </row>
    <row r="8206" spans="1:19" x14ac:dyDescent="0.35">
      <c r="A8206" s="2">
        <v>44356</v>
      </c>
      <c r="B8206" s="31">
        <v>385.49299999999999</v>
      </c>
      <c r="C8206" s="31">
        <v>1129.5550000000001</v>
      </c>
      <c r="D8206" s="31">
        <v>295.2799</v>
      </c>
      <c r="E8206" s="31">
        <v>850.79579999999999</v>
      </c>
      <c r="F8206" s="31">
        <v>140.29179999999999</v>
      </c>
      <c r="G8206" s="31">
        <v>524.98839999999996</v>
      </c>
      <c r="H8206" s="31">
        <v>8.4441860000000002</v>
      </c>
      <c r="I8206" s="31">
        <v>2800.4290000000001</v>
      </c>
      <c r="J8206" s="31">
        <v>5243.2219999999998</v>
      </c>
      <c r="K8206" s="31">
        <v>3350.5239999999999</v>
      </c>
      <c r="L8206" s="31">
        <v>387.82</v>
      </c>
      <c r="M8206" s="31">
        <v>353.06</v>
      </c>
      <c r="N8206" s="31">
        <v>430.92250000000001</v>
      </c>
      <c r="O8206" s="31">
        <v>69.547700000000006</v>
      </c>
      <c r="P8206" s="31">
        <v>93.283100000000005</v>
      </c>
      <c r="Q8206" s="31">
        <v>3718.1505999999999</v>
      </c>
      <c r="R8206" s="31">
        <v>90.12</v>
      </c>
      <c r="S8206" s="31">
        <v>119.53279999999999</v>
      </c>
    </row>
    <row r="8207" spans="1:19" x14ac:dyDescent="0.35">
      <c r="A8207" s="2">
        <v>44357</v>
      </c>
      <c r="B8207" s="31">
        <v>386.87549999999999</v>
      </c>
      <c r="C8207" s="31">
        <v>1134.778</v>
      </c>
      <c r="D8207" s="31">
        <v>296.6617</v>
      </c>
      <c r="E8207" s="31">
        <v>843.11659999999995</v>
      </c>
      <c r="F8207" s="31">
        <v>140.35839999999999</v>
      </c>
      <c r="G8207" s="31">
        <v>524.76</v>
      </c>
      <c r="H8207" s="31">
        <v>8.5814609999999991</v>
      </c>
      <c r="I8207" s="31">
        <v>2804.0540000000001</v>
      </c>
      <c r="J8207" s="31">
        <v>5241.3609999999999</v>
      </c>
      <c r="K8207" s="31">
        <v>3346.9319999999998</v>
      </c>
      <c r="L8207" s="31">
        <v>389.61</v>
      </c>
      <c r="M8207" s="31">
        <v>350.49</v>
      </c>
      <c r="N8207" s="31">
        <v>435.46129999999999</v>
      </c>
      <c r="O8207" s="31">
        <v>69.543099999999995</v>
      </c>
      <c r="P8207" s="31">
        <v>93.173699999999997</v>
      </c>
      <c r="Q8207" s="31">
        <v>3734.7388000000001</v>
      </c>
      <c r="R8207" s="31">
        <v>90.075000000000003</v>
      </c>
      <c r="S8207" s="31">
        <v>119.1972</v>
      </c>
    </row>
    <row r="8208" spans="1:19" x14ac:dyDescent="0.35">
      <c r="A8208" s="2">
        <v>44358</v>
      </c>
      <c r="B8208" s="31">
        <v>387.61610000000002</v>
      </c>
      <c r="C8208" s="31">
        <v>1121.797</v>
      </c>
      <c r="D8208" s="31">
        <v>296.6617</v>
      </c>
      <c r="E8208" s="31">
        <v>852.74829999999997</v>
      </c>
      <c r="F8208" s="31">
        <v>139.11500000000001</v>
      </c>
      <c r="G8208" s="31">
        <v>516.33630000000005</v>
      </c>
      <c r="H8208" s="31">
        <v>8.4702529999999996</v>
      </c>
      <c r="I8208" s="31">
        <v>2808.422</v>
      </c>
      <c r="J8208" s="31">
        <v>5249.0870000000004</v>
      </c>
      <c r="K8208" s="31">
        <v>3360.8220000000001</v>
      </c>
      <c r="L8208" s="31">
        <v>390.33</v>
      </c>
      <c r="M8208" s="31">
        <v>354.26</v>
      </c>
      <c r="N8208" s="31">
        <v>436.53750000000002</v>
      </c>
      <c r="O8208" s="31">
        <v>69.441400000000002</v>
      </c>
      <c r="P8208" s="31">
        <v>92.700999999999993</v>
      </c>
      <c r="Q8208" s="31">
        <v>3743.7152000000001</v>
      </c>
      <c r="R8208" s="31">
        <v>90.555000000000007</v>
      </c>
      <c r="S8208" s="31">
        <v>120.01390000000001</v>
      </c>
    </row>
    <row r="8209" spans="1:19" x14ac:dyDescent="0.35">
      <c r="A8209" s="2">
        <v>44361</v>
      </c>
      <c r="B8209" s="31">
        <v>388.58370000000002</v>
      </c>
      <c r="C8209" s="31">
        <v>1114.922</v>
      </c>
      <c r="D8209" s="31">
        <v>298.9205</v>
      </c>
      <c r="E8209" s="31">
        <v>849.82680000000005</v>
      </c>
      <c r="F8209" s="31">
        <v>138.101</v>
      </c>
      <c r="G8209" s="31">
        <v>500.7251</v>
      </c>
      <c r="H8209" s="31">
        <v>8.6289379999999998</v>
      </c>
      <c r="I8209" s="31">
        <v>2806.9430000000002</v>
      </c>
      <c r="J8209" s="31">
        <v>5237.3639999999996</v>
      </c>
      <c r="K8209" s="31">
        <v>3356.3539999999998</v>
      </c>
      <c r="L8209" s="31">
        <v>391.18</v>
      </c>
      <c r="M8209" s="31">
        <v>353.2</v>
      </c>
      <c r="N8209" s="31">
        <v>440.61950000000002</v>
      </c>
      <c r="O8209" s="31">
        <v>69.302099999999996</v>
      </c>
      <c r="P8209" s="31">
        <v>92.806399999999996</v>
      </c>
      <c r="Q8209" s="31">
        <v>3747.0783999999999</v>
      </c>
      <c r="R8209" s="31">
        <v>90.522000000000006</v>
      </c>
      <c r="S8209" s="31">
        <v>120.01390000000001</v>
      </c>
    </row>
    <row r="8210" spans="1:19" x14ac:dyDescent="0.35">
      <c r="A8210" s="2">
        <v>44362</v>
      </c>
      <c r="B8210" s="31">
        <v>394.01280000000003</v>
      </c>
      <c r="C8210" s="31">
        <v>1114.8710000000001</v>
      </c>
      <c r="D8210" s="31">
        <v>300.04989999999998</v>
      </c>
      <c r="E8210" s="31">
        <v>815.60090000000002</v>
      </c>
      <c r="F8210" s="31">
        <v>137.39789999999999</v>
      </c>
      <c r="G8210" s="31">
        <v>492.91950000000003</v>
      </c>
      <c r="H8210" s="31">
        <v>8.5619379999999996</v>
      </c>
      <c r="I8210" s="31">
        <v>2806.018</v>
      </c>
      <c r="J8210" s="31">
        <v>5233.0389999999998</v>
      </c>
      <c r="K8210" s="31">
        <v>3351.402</v>
      </c>
      <c r="L8210" s="31">
        <v>390.33</v>
      </c>
      <c r="M8210" s="31">
        <v>352.07</v>
      </c>
      <c r="N8210" s="31">
        <v>437.64980000000003</v>
      </c>
      <c r="O8210" s="31">
        <v>69.238699999999994</v>
      </c>
      <c r="P8210" s="31">
        <v>92.822500000000005</v>
      </c>
      <c r="Q8210" s="31">
        <v>3733.8519000000001</v>
      </c>
      <c r="R8210" s="31">
        <v>90.536000000000001</v>
      </c>
      <c r="S8210" s="31">
        <v>118.6601</v>
      </c>
    </row>
    <row r="8211" spans="1:19" x14ac:dyDescent="0.35">
      <c r="A8211" s="2">
        <v>44363</v>
      </c>
      <c r="B8211" s="31">
        <v>395.57170000000002</v>
      </c>
      <c r="C8211" s="31">
        <v>1108.252</v>
      </c>
      <c r="D8211" s="31">
        <v>304.69310000000002</v>
      </c>
      <c r="E8211" s="31">
        <v>824.13070000000005</v>
      </c>
      <c r="F8211" s="31">
        <v>137.768</v>
      </c>
      <c r="G8211" s="31">
        <v>482.0634</v>
      </c>
      <c r="H8211" s="31">
        <v>8.5407799999999998</v>
      </c>
      <c r="I8211" s="31">
        <v>2805.279</v>
      </c>
      <c r="J8211" s="31">
        <v>5219.4809999999998</v>
      </c>
      <c r="K8211" s="31">
        <v>3348.9720000000002</v>
      </c>
      <c r="L8211" s="31">
        <v>388.16</v>
      </c>
      <c r="M8211" s="31">
        <v>351.21</v>
      </c>
      <c r="N8211" s="31">
        <v>436.12040000000002</v>
      </c>
      <c r="O8211" s="31">
        <v>69.326099999999997</v>
      </c>
      <c r="P8211" s="31">
        <v>92.762500000000003</v>
      </c>
      <c r="Q8211" s="31">
        <v>3711.7069999999999</v>
      </c>
      <c r="R8211" s="31">
        <v>91.129000000000005</v>
      </c>
      <c r="S8211" s="31">
        <v>117.8322</v>
      </c>
    </row>
    <row r="8212" spans="1:19" x14ac:dyDescent="0.35">
      <c r="A8212" s="2">
        <v>44364</v>
      </c>
      <c r="B8212" s="31">
        <v>388.5838</v>
      </c>
      <c r="C8212" s="31">
        <v>1097.375</v>
      </c>
      <c r="D8212" s="31">
        <v>297.66559999999998</v>
      </c>
      <c r="E8212" s="31">
        <v>794.2337</v>
      </c>
      <c r="F8212" s="31">
        <v>131.35849999999999</v>
      </c>
      <c r="G8212" s="31">
        <v>449.5849</v>
      </c>
      <c r="H8212" s="31">
        <v>8.3962000000000003</v>
      </c>
      <c r="I8212" s="31">
        <v>2801.1190000000001</v>
      </c>
      <c r="J8212" s="31">
        <v>5207.7330000000002</v>
      </c>
      <c r="K8212" s="31">
        <v>3342.9969999999998</v>
      </c>
      <c r="L8212" s="31">
        <v>388.09</v>
      </c>
      <c r="M8212" s="31">
        <v>347.32</v>
      </c>
      <c r="N8212" s="31">
        <v>441.84780000000001</v>
      </c>
      <c r="O8212" s="31">
        <v>69.1494</v>
      </c>
      <c r="P8212" s="31">
        <v>91.402199999999993</v>
      </c>
      <c r="Q8212" s="31">
        <v>3693.4807000000001</v>
      </c>
      <c r="R8212" s="31">
        <v>91.888999999999996</v>
      </c>
      <c r="S8212" s="31">
        <v>117.8882</v>
      </c>
    </row>
    <row r="8213" spans="1:19" x14ac:dyDescent="0.35">
      <c r="A8213" s="2">
        <v>44365</v>
      </c>
      <c r="B8213" s="31">
        <v>390.94900000000001</v>
      </c>
      <c r="C8213" s="31">
        <v>1115.4349999999999</v>
      </c>
      <c r="D8213" s="31">
        <v>298.79500000000002</v>
      </c>
      <c r="E8213" s="31">
        <v>779.79700000000003</v>
      </c>
      <c r="F8213" s="31">
        <v>130.92920000000001</v>
      </c>
      <c r="G8213" s="31">
        <v>471.20729999999998</v>
      </c>
      <c r="H8213" s="31">
        <v>8.3644630000000006</v>
      </c>
      <c r="I8213" s="31">
        <v>2802.3209999999999</v>
      </c>
      <c r="J8213" s="31">
        <v>5217.759</v>
      </c>
      <c r="K8213" s="31">
        <v>3351.886</v>
      </c>
      <c r="L8213" s="31">
        <v>382.68</v>
      </c>
      <c r="M8213" s="31">
        <v>339.13</v>
      </c>
      <c r="N8213" s="31">
        <v>438.06330000000003</v>
      </c>
      <c r="O8213" s="31">
        <v>69.1404</v>
      </c>
      <c r="P8213" s="31">
        <v>90.7423</v>
      </c>
      <c r="Q8213" s="31">
        <v>3689.3870999999999</v>
      </c>
      <c r="R8213" s="31">
        <v>92.224999999999994</v>
      </c>
      <c r="S8213" s="31">
        <v>118.87269999999999</v>
      </c>
    </row>
    <row r="8214" spans="1:19" x14ac:dyDescent="0.35">
      <c r="A8214" s="2">
        <v>44368</v>
      </c>
      <c r="B8214" s="31">
        <v>398.04450000000003</v>
      </c>
      <c r="C8214" s="31">
        <v>1130.366</v>
      </c>
      <c r="D8214" s="31">
        <v>300.17540000000002</v>
      </c>
      <c r="E8214" s="31">
        <v>782.73979999999995</v>
      </c>
      <c r="F8214" s="31">
        <v>131.958</v>
      </c>
      <c r="G8214" s="31">
        <v>473.45030000000003</v>
      </c>
      <c r="H8214" s="31">
        <v>8.3856210000000004</v>
      </c>
      <c r="I8214" s="31">
        <v>2805.556</v>
      </c>
      <c r="J8214" s="31">
        <v>5219.1540000000005</v>
      </c>
      <c r="K8214" s="31">
        <v>3346.788</v>
      </c>
      <c r="L8214" s="31">
        <v>388.23</v>
      </c>
      <c r="M8214" s="31">
        <v>346.78</v>
      </c>
      <c r="N8214" s="31">
        <v>441.02850000000001</v>
      </c>
      <c r="O8214" s="31">
        <v>69.169399999999996</v>
      </c>
      <c r="P8214" s="31">
        <v>91.1614</v>
      </c>
      <c r="Q8214" s="31">
        <v>3660.6118000000001</v>
      </c>
      <c r="R8214" s="31">
        <v>91.899000000000001</v>
      </c>
      <c r="S8214" s="31">
        <v>117.86579999999999</v>
      </c>
    </row>
    <row r="8215" spans="1:19" x14ac:dyDescent="0.35">
      <c r="A8215" s="2">
        <v>44369</v>
      </c>
      <c r="B8215" s="31">
        <v>398.20580000000001</v>
      </c>
      <c r="C8215" s="31">
        <v>1144.2190000000001</v>
      </c>
      <c r="D8215" s="31">
        <v>302.18329999999997</v>
      </c>
      <c r="E8215" s="31">
        <v>793.06089999999995</v>
      </c>
      <c r="F8215" s="31">
        <v>131.55090000000001</v>
      </c>
      <c r="G8215" s="31">
        <v>467.3494</v>
      </c>
      <c r="H8215" s="31">
        <v>8.4490949999999998</v>
      </c>
      <c r="I8215" s="31">
        <v>2803.6149999999998</v>
      </c>
      <c r="J8215" s="31">
        <v>5221.6180000000004</v>
      </c>
      <c r="K8215" s="31">
        <v>3338.482</v>
      </c>
      <c r="L8215" s="31">
        <v>390.3</v>
      </c>
      <c r="M8215" s="31">
        <v>348.54</v>
      </c>
      <c r="N8215" s="31">
        <v>445.03140000000002</v>
      </c>
      <c r="O8215" s="31">
        <v>68.832800000000006</v>
      </c>
      <c r="P8215" s="31">
        <v>91.069199999999995</v>
      </c>
      <c r="Q8215" s="31">
        <v>3650.8305</v>
      </c>
      <c r="R8215" s="31">
        <v>91.756</v>
      </c>
      <c r="S8215" s="31">
        <v>116.7805</v>
      </c>
    </row>
    <row r="8216" spans="1:19" x14ac:dyDescent="0.35">
      <c r="A8216" s="2">
        <v>44370</v>
      </c>
      <c r="B8216" s="31">
        <v>400.46339999999998</v>
      </c>
      <c r="C8216" s="31">
        <v>1164.6400000000001</v>
      </c>
      <c r="D8216" s="31">
        <v>305.57159999999999</v>
      </c>
      <c r="E8216" s="31">
        <v>808.30799999999999</v>
      </c>
      <c r="F8216" s="31">
        <v>131.995</v>
      </c>
      <c r="G8216" s="31">
        <v>466.63159999999999</v>
      </c>
      <c r="H8216" s="31">
        <v>8.3538840000000008</v>
      </c>
      <c r="I8216" s="31">
        <v>2803.5219999999999</v>
      </c>
      <c r="J8216" s="31">
        <v>5221.3159999999998</v>
      </c>
      <c r="K8216" s="31">
        <v>3342.8519999999999</v>
      </c>
      <c r="L8216" s="31">
        <v>389.87</v>
      </c>
      <c r="M8216" s="31">
        <v>349.73</v>
      </c>
      <c r="N8216" s="31">
        <v>445.17970000000003</v>
      </c>
      <c r="O8216" s="31">
        <v>68.788300000000007</v>
      </c>
      <c r="P8216" s="31">
        <v>91.442300000000003</v>
      </c>
      <c r="Q8216" s="31">
        <v>3688.3773000000001</v>
      </c>
      <c r="R8216" s="31">
        <v>91.802000000000007</v>
      </c>
      <c r="S8216" s="31">
        <v>118.8819</v>
      </c>
    </row>
    <row r="8217" spans="1:19" x14ac:dyDescent="0.35">
      <c r="A8217" s="2">
        <v>44371</v>
      </c>
      <c r="B8217" s="31">
        <v>402.12979999999999</v>
      </c>
      <c r="C8217" s="31">
        <v>1169.8219999999999</v>
      </c>
      <c r="D8217" s="31">
        <v>303.68920000000003</v>
      </c>
      <c r="E8217" s="31">
        <v>802.91290000000004</v>
      </c>
      <c r="F8217" s="31">
        <v>131.4991</v>
      </c>
      <c r="G8217" s="31">
        <v>463.58109999999999</v>
      </c>
      <c r="H8217" s="31">
        <v>8.2657260000000008</v>
      </c>
      <c r="I8217" s="31">
        <v>2802.9679999999998</v>
      </c>
      <c r="J8217" s="31">
        <v>5219.1540000000005</v>
      </c>
      <c r="K8217" s="31">
        <v>3343.0459999999998</v>
      </c>
      <c r="L8217" s="31">
        <v>392.12</v>
      </c>
      <c r="M8217" s="31">
        <v>354.42</v>
      </c>
      <c r="N8217" s="31">
        <v>448.02780000000001</v>
      </c>
      <c r="O8217" s="31">
        <v>68.756</v>
      </c>
      <c r="P8217" s="31">
        <v>91.271799999999999</v>
      </c>
      <c r="Q8217" s="31">
        <v>3708.2280999999998</v>
      </c>
      <c r="R8217" s="31">
        <v>91.813999999999993</v>
      </c>
      <c r="S8217" s="31">
        <v>119.21169999999999</v>
      </c>
    </row>
    <row r="8218" spans="1:19" x14ac:dyDescent="0.35">
      <c r="A8218" s="2">
        <v>44372</v>
      </c>
      <c r="B8218" s="31">
        <v>405.19369999999998</v>
      </c>
      <c r="C8218" s="31">
        <v>1160.1759999999999</v>
      </c>
      <c r="D8218" s="31">
        <v>305.06959999999998</v>
      </c>
      <c r="E8218" s="31">
        <v>802.54190000000006</v>
      </c>
      <c r="F8218" s="31">
        <v>131.5805</v>
      </c>
      <c r="G8218" s="31">
        <v>455.68579999999997</v>
      </c>
      <c r="H8218" s="31">
        <v>8.3926739999999995</v>
      </c>
      <c r="I8218" s="31">
        <v>2804.0309999999999</v>
      </c>
      <c r="J8218" s="31">
        <v>5214.5339999999997</v>
      </c>
      <c r="K8218" s="31">
        <v>3341.7840000000001</v>
      </c>
      <c r="L8218" s="31">
        <v>393.53</v>
      </c>
      <c r="M8218" s="31">
        <v>354.54</v>
      </c>
      <c r="N8218" s="31">
        <v>447.55180000000001</v>
      </c>
      <c r="O8218" s="31">
        <v>68.802599999999998</v>
      </c>
      <c r="P8218" s="31">
        <v>91.457400000000007</v>
      </c>
      <c r="Q8218" s="31">
        <v>3741.491</v>
      </c>
      <c r="R8218" s="31">
        <v>91.850999999999999</v>
      </c>
      <c r="S8218" s="31">
        <v>121.4751</v>
      </c>
    </row>
    <row r="8219" spans="1:19" x14ac:dyDescent="0.35">
      <c r="A8219" s="2">
        <v>44375</v>
      </c>
      <c r="B8219" s="31">
        <v>398.5283</v>
      </c>
      <c r="C8219" s="31">
        <v>1137.857</v>
      </c>
      <c r="D8219" s="31">
        <v>301.80680000000001</v>
      </c>
      <c r="E8219" s="31">
        <v>800.22609999999997</v>
      </c>
      <c r="F8219" s="31">
        <v>131.79509999999999</v>
      </c>
      <c r="G8219" s="31">
        <v>471.02780000000001</v>
      </c>
      <c r="H8219" s="31">
        <v>8.3926739999999995</v>
      </c>
      <c r="I8219" s="31">
        <v>2803.1529999999998</v>
      </c>
      <c r="J8219" s="31">
        <v>5220.6949999999997</v>
      </c>
      <c r="K8219" s="31">
        <v>3340.326</v>
      </c>
      <c r="L8219" s="31">
        <v>394.38</v>
      </c>
      <c r="M8219" s="31">
        <v>352.14</v>
      </c>
      <c r="N8219" s="31">
        <v>452.96710000000002</v>
      </c>
      <c r="O8219" s="31">
        <v>68.895099999999999</v>
      </c>
      <c r="P8219" s="31">
        <v>91.267700000000005</v>
      </c>
      <c r="Q8219" s="31">
        <v>3746.1990999999998</v>
      </c>
      <c r="R8219" s="31">
        <v>91.887</v>
      </c>
      <c r="S8219" s="31">
        <v>121.4526</v>
      </c>
    </row>
    <row r="8220" spans="1:19" x14ac:dyDescent="0.35">
      <c r="A8220" s="2">
        <v>44376</v>
      </c>
      <c r="B8220" s="31">
        <v>399.2808</v>
      </c>
      <c r="C8220" s="31">
        <v>1150.068</v>
      </c>
      <c r="D8220" s="31">
        <v>302.18329999999997</v>
      </c>
      <c r="E8220" s="31">
        <v>795.8759</v>
      </c>
      <c r="F8220" s="31">
        <v>130.52950000000001</v>
      </c>
      <c r="G8220" s="31">
        <v>471.02780000000001</v>
      </c>
      <c r="H8220" s="31">
        <v>8.427937</v>
      </c>
      <c r="I8220" s="31">
        <v>2804.0770000000002</v>
      </c>
      <c r="J8220" s="31">
        <v>5219.46</v>
      </c>
      <c r="K8220" s="31">
        <v>3342.174</v>
      </c>
      <c r="L8220" s="31">
        <v>394.52</v>
      </c>
      <c r="M8220" s="31">
        <v>350.38</v>
      </c>
      <c r="N8220" s="31">
        <v>454.54340000000002</v>
      </c>
      <c r="O8220" s="31">
        <v>68.967500000000001</v>
      </c>
      <c r="P8220" s="31">
        <v>91.098500000000001</v>
      </c>
      <c r="Q8220" s="31">
        <v>3736.9349999999999</v>
      </c>
      <c r="R8220" s="31">
        <v>92.049000000000007</v>
      </c>
      <c r="S8220" s="31">
        <v>120.1135</v>
      </c>
    </row>
    <row r="8221" spans="1:19" x14ac:dyDescent="0.35">
      <c r="A8221" s="2">
        <v>44377</v>
      </c>
      <c r="B8221" s="31">
        <v>401.10840000000002</v>
      </c>
      <c r="C8221" s="31">
        <v>1150.222</v>
      </c>
      <c r="D8221" s="31">
        <v>300.30090000000001</v>
      </c>
      <c r="E8221" s="31">
        <v>799.33050000000003</v>
      </c>
      <c r="F8221" s="31">
        <v>131.1216</v>
      </c>
      <c r="G8221" s="31">
        <v>502.07080000000002</v>
      </c>
      <c r="H8221" s="31">
        <v>8.4244109999999992</v>
      </c>
      <c r="I8221" s="31">
        <v>2803.3380000000002</v>
      </c>
      <c r="J8221" s="31">
        <v>5230.8779999999997</v>
      </c>
      <c r="K8221" s="31">
        <v>3348.194</v>
      </c>
      <c r="L8221" s="31">
        <v>395.12</v>
      </c>
      <c r="M8221" s="31">
        <v>350.87</v>
      </c>
      <c r="N8221" s="31">
        <v>454.10640000000001</v>
      </c>
      <c r="O8221" s="31">
        <v>68.664900000000003</v>
      </c>
      <c r="P8221" s="31">
        <v>90.745000000000005</v>
      </c>
      <c r="Q8221" s="31">
        <v>3731.0014000000001</v>
      </c>
      <c r="R8221" s="31">
        <v>92.436000000000007</v>
      </c>
      <c r="S8221" s="31">
        <v>118.95440000000001</v>
      </c>
    </row>
    <row r="8222" spans="1:19" x14ac:dyDescent="0.35">
      <c r="A8222" s="2">
        <v>44378</v>
      </c>
      <c r="B8222" s="31">
        <v>407.66629999999998</v>
      </c>
      <c r="C8222" s="31">
        <v>1163.4590000000001</v>
      </c>
      <c r="D8222" s="31">
        <v>304.8186</v>
      </c>
      <c r="E8222" s="31">
        <v>794.38319999999999</v>
      </c>
      <c r="F8222" s="31">
        <v>131.50649999999999</v>
      </c>
      <c r="G8222" s="31">
        <v>500.81470000000002</v>
      </c>
      <c r="H8222" s="31">
        <v>8.3009889999999995</v>
      </c>
      <c r="I8222" s="31">
        <v>2805.741</v>
      </c>
      <c r="J8222" s="31">
        <v>5225.9459999999999</v>
      </c>
      <c r="K8222" s="31">
        <v>3347.9989999999998</v>
      </c>
      <c r="L8222" s="31">
        <v>397.17</v>
      </c>
      <c r="M8222" s="31">
        <v>353.78</v>
      </c>
      <c r="N8222" s="31">
        <v>454.0908</v>
      </c>
      <c r="O8222" s="31">
        <v>68.324200000000005</v>
      </c>
      <c r="P8222" s="31">
        <v>90.805199999999999</v>
      </c>
      <c r="Q8222" s="31">
        <v>3713.944</v>
      </c>
      <c r="R8222" s="31">
        <v>92.596999999999994</v>
      </c>
      <c r="S8222" s="31">
        <v>118.95440000000001</v>
      </c>
    </row>
    <row r="8223" spans="1:19" x14ac:dyDescent="0.35">
      <c r="A8223" s="2">
        <v>44379</v>
      </c>
      <c r="B8223" s="31">
        <v>409.4402</v>
      </c>
      <c r="C8223" s="31">
        <v>1179.98</v>
      </c>
      <c r="D8223" s="31">
        <v>307.45389999999998</v>
      </c>
      <c r="E8223" s="31">
        <v>798.98929999999996</v>
      </c>
      <c r="F8223" s="31">
        <v>131.98759999999999</v>
      </c>
      <c r="G8223" s="31">
        <v>502.07080000000002</v>
      </c>
      <c r="H8223" s="31">
        <v>8.1775669999999998</v>
      </c>
      <c r="I8223" s="31">
        <v>2807.6819999999998</v>
      </c>
      <c r="J8223" s="31">
        <v>5236.7380000000003</v>
      </c>
      <c r="K8223" s="31">
        <v>3358.1019999999999</v>
      </c>
      <c r="L8223" s="31">
        <v>400.12</v>
      </c>
      <c r="M8223" s="31">
        <v>349.98</v>
      </c>
      <c r="N8223" s="31">
        <v>459.24860000000001</v>
      </c>
      <c r="O8223" s="31">
        <v>68.462000000000003</v>
      </c>
      <c r="P8223" s="31">
        <v>90.613699999999994</v>
      </c>
      <c r="Q8223" s="31">
        <v>3679.6736000000001</v>
      </c>
      <c r="R8223" s="31">
        <v>92.225999999999999</v>
      </c>
      <c r="S8223" s="31">
        <v>116.265</v>
      </c>
    </row>
    <row r="8224" spans="1:19" x14ac:dyDescent="0.35">
      <c r="A8224" s="2">
        <v>44382</v>
      </c>
      <c r="B8224" s="31">
        <v>409.4402</v>
      </c>
      <c r="C8224" s="31">
        <v>1179.98</v>
      </c>
      <c r="D8224" s="31">
        <v>307.45389999999998</v>
      </c>
      <c r="E8224" s="31">
        <v>798.98929999999996</v>
      </c>
      <c r="F8224" s="31">
        <v>131.98759999999999</v>
      </c>
      <c r="G8224" s="31">
        <v>502.07080000000002</v>
      </c>
      <c r="H8224" s="31">
        <v>8.1775669999999998</v>
      </c>
      <c r="I8224" s="31">
        <v>2810.9180000000001</v>
      </c>
      <c r="J8224" s="31">
        <v>5236.7380000000003</v>
      </c>
      <c r="K8224" s="31">
        <v>3355.8679999999999</v>
      </c>
      <c r="L8224" s="31">
        <v>400.12</v>
      </c>
      <c r="M8224" s="31">
        <v>349.98</v>
      </c>
      <c r="N8224" s="31">
        <v>459.24860000000001</v>
      </c>
      <c r="O8224" s="31">
        <v>68.6892</v>
      </c>
      <c r="P8224" s="31">
        <v>90.753100000000003</v>
      </c>
      <c r="Q8224" s="31">
        <v>3678.1608000000001</v>
      </c>
      <c r="R8224" s="31">
        <v>92.212000000000003</v>
      </c>
      <c r="S8224" s="31">
        <v>115.1172</v>
      </c>
    </row>
    <row r="8225" spans="1:19" x14ac:dyDescent="0.35">
      <c r="A8225" s="2">
        <v>44383</v>
      </c>
      <c r="B8225" s="31">
        <v>400.62459999999999</v>
      </c>
      <c r="C8225" s="31">
        <v>1143.2439999999999</v>
      </c>
      <c r="D8225" s="31">
        <v>301.05380000000002</v>
      </c>
      <c r="E8225" s="31">
        <v>793.27350000000001</v>
      </c>
      <c r="F8225" s="31">
        <v>132.79429999999999</v>
      </c>
      <c r="G8225" s="31">
        <v>468.33620000000002</v>
      </c>
      <c r="H8225" s="31">
        <v>8.1035140000000006</v>
      </c>
      <c r="I8225" s="31">
        <v>2809.346</v>
      </c>
      <c r="J8225" s="31">
        <v>5253.7039999999997</v>
      </c>
      <c r="K8225" s="31">
        <v>3359.9459999999999</v>
      </c>
      <c r="L8225" s="31">
        <v>399.31</v>
      </c>
      <c r="M8225" s="31">
        <v>345.1</v>
      </c>
      <c r="N8225" s="31">
        <v>461.17599999999999</v>
      </c>
      <c r="O8225" s="31">
        <v>68.924899999999994</v>
      </c>
      <c r="P8225" s="31">
        <v>90.5107</v>
      </c>
      <c r="Q8225" s="31">
        <v>3657.6549</v>
      </c>
      <c r="R8225" s="31">
        <v>92.546000000000006</v>
      </c>
      <c r="S8225" s="31">
        <v>114.7346</v>
      </c>
    </row>
    <row r="8226" spans="1:19" x14ac:dyDescent="0.35">
      <c r="A8226" s="2">
        <v>44384</v>
      </c>
      <c r="B8226" s="31">
        <v>394.71170000000001</v>
      </c>
      <c r="C8226" s="31">
        <v>1131.854</v>
      </c>
      <c r="D8226" s="31">
        <v>294.52820000000003</v>
      </c>
      <c r="E8226" s="31">
        <v>805.28440000000001</v>
      </c>
      <c r="F8226" s="31">
        <v>133.37899999999999</v>
      </c>
      <c r="G8226" s="31">
        <v>476.32119999999998</v>
      </c>
      <c r="H8226" s="31">
        <v>8.0964609999999997</v>
      </c>
      <c r="I8226" s="31">
        <v>2813.2289999999998</v>
      </c>
      <c r="J8226" s="31">
        <v>5271.6059999999998</v>
      </c>
      <c r="K8226" s="31">
        <v>3376.8470000000002</v>
      </c>
      <c r="L8226" s="31">
        <v>400.76</v>
      </c>
      <c r="M8226" s="31">
        <v>341.9</v>
      </c>
      <c r="N8226" s="31">
        <v>462.01089999999999</v>
      </c>
      <c r="O8226" s="31">
        <v>68.865600000000001</v>
      </c>
      <c r="P8226" s="31">
        <v>90.275700000000001</v>
      </c>
      <c r="Q8226" s="31">
        <v>3644.268</v>
      </c>
      <c r="R8226" s="31">
        <v>92.644000000000005</v>
      </c>
      <c r="S8226" s="31">
        <v>114.0257</v>
      </c>
    </row>
    <row r="8227" spans="1:19" x14ac:dyDescent="0.35">
      <c r="A8227" s="2">
        <v>44385</v>
      </c>
      <c r="B8227" s="31">
        <v>398.42070000000001</v>
      </c>
      <c r="C8227" s="31">
        <v>1157.098</v>
      </c>
      <c r="D8227" s="31">
        <v>297.91649999999998</v>
      </c>
      <c r="E8227" s="31">
        <v>793.8288</v>
      </c>
      <c r="F8227" s="31">
        <v>133.23840000000001</v>
      </c>
      <c r="G8227" s="31">
        <v>473.53989999999999</v>
      </c>
      <c r="H8227" s="31">
        <v>8.0929350000000007</v>
      </c>
      <c r="I8227" s="31">
        <v>2816.5569999999998</v>
      </c>
      <c r="J8227" s="31">
        <v>5284.2560000000003</v>
      </c>
      <c r="K8227" s="31">
        <v>3386.7559999999999</v>
      </c>
      <c r="L8227" s="31">
        <v>397.38</v>
      </c>
      <c r="M8227" s="31">
        <v>338.63</v>
      </c>
      <c r="N8227" s="31">
        <v>459.20179999999999</v>
      </c>
      <c r="O8227" s="31">
        <v>69.558800000000005</v>
      </c>
      <c r="P8227" s="31">
        <v>90.691100000000006</v>
      </c>
      <c r="Q8227" s="31">
        <v>3578.2905999999998</v>
      </c>
      <c r="R8227" s="31">
        <v>92.417000000000002</v>
      </c>
      <c r="S8227" s="31">
        <v>110.1884</v>
      </c>
    </row>
    <row r="8228" spans="1:19" x14ac:dyDescent="0.35">
      <c r="A8228" s="2">
        <v>44386</v>
      </c>
      <c r="B8228" s="31">
        <v>406.14620000000002</v>
      </c>
      <c r="C8228" s="31">
        <v>1176.0519999999999</v>
      </c>
      <c r="D8228" s="31">
        <v>306.94959999999998</v>
      </c>
      <c r="E8228" s="31">
        <v>810.48820000000001</v>
      </c>
      <c r="F8228" s="31">
        <v>134.0078</v>
      </c>
      <c r="G8228" s="31">
        <v>477.03899999999999</v>
      </c>
      <c r="H8228" s="31">
        <v>8.2763039999999997</v>
      </c>
      <c r="I8228" s="31">
        <v>2813.4140000000002</v>
      </c>
      <c r="J8228" s="31">
        <v>5270.067</v>
      </c>
      <c r="K8228" s="31">
        <v>3381.22</v>
      </c>
      <c r="L8228" s="31">
        <v>401.71</v>
      </c>
      <c r="M8228" s="31">
        <v>345.94</v>
      </c>
      <c r="N8228" s="31">
        <v>462.26839999999999</v>
      </c>
      <c r="O8228" s="31">
        <v>69.188999999999993</v>
      </c>
      <c r="P8228" s="31">
        <v>90.765600000000006</v>
      </c>
      <c r="Q8228" s="31">
        <v>3583.9807999999998</v>
      </c>
      <c r="R8228" s="31">
        <v>92.13</v>
      </c>
      <c r="S8228" s="31">
        <v>110.8186</v>
      </c>
    </row>
    <row r="8229" spans="1:19" x14ac:dyDescent="0.35">
      <c r="A8229" s="2">
        <v>44389</v>
      </c>
      <c r="B8229" s="31">
        <v>404.1918</v>
      </c>
      <c r="C8229" s="31">
        <v>1169.0509999999999</v>
      </c>
      <c r="D8229" s="31">
        <v>304.49119999999999</v>
      </c>
      <c r="E8229" s="31">
        <v>801.04549999999995</v>
      </c>
      <c r="F8229" s="31">
        <v>133.6602</v>
      </c>
      <c r="G8229" s="31">
        <v>484.5754</v>
      </c>
      <c r="H8229" s="31">
        <v>8.5689899999999994</v>
      </c>
      <c r="I8229" s="31">
        <v>2813.3209999999999</v>
      </c>
      <c r="J8229" s="31">
        <v>5269.759</v>
      </c>
      <c r="K8229" s="31">
        <v>3382.7730000000001</v>
      </c>
      <c r="L8229" s="31">
        <v>403.23</v>
      </c>
      <c r="M8229" s="31">
        <v>346.23</v>
      </c>
      <c r="N8229" s="31">
        <v>464.10210000000001</v>
      </c>
      <c r="O8229" s="31">
        <v>69.103700000000003</v>
      </c>
      <c r="P8229" s="31">
        <v>90.790499999999994</v>
      </c>
      <c r="Q8229" s="31">
        <v>3607.6062999999999</v>
      </c>
      <c r="R8229" s="31">
        <v>92.260999999999996</v>
      </c>
      <c r="S8229" s="31">
        <v>112.0789</v>
      </c>
    </row>
    <row r="8230" spans="1:19" x14ac:dyDescent="0.35">
      <c r="A8230" s="2">
        <v>44390</v>
      </c>
      <c r="B8230" s="31">
        <v>411.25689999999997</v>
      </c>
      <c r="C8230" s="31">
        <v>1189.8019999999999</v>
      </c>
      <c r="D8230" s="31">
        <v>307.82650000000001</v>
      </c>
      <c r="E8230" s="31">
        <v>801.20320000000004</v>
      </c>
      <c r="F8230" s="31">
        <v>133.96029999999999</v>
      </c>
      <c r="G8230" s="31">
        <v>485.11369999999999</v>
      </c>
      <c r="H8230" s="31">
        <v>8.4596739999999997</v>
      </c>
      <c r="I8230" s="31">
        <v>2814.107</v>
      </c>
      <c r="J8230" s="31">
        <v>5259.5829999999996</v>
      </c>
      <c r="K8230" s="31">
        <v>3381.4119999999998</v>
      </c>
      <c r="L8230" s="31">
        <v>401.82</v>
      </c>
      <c r="M8230" s="31">
        <v>339.68</v>
      </c>
      <c r="N8230" s="31">
        <v>463.96940000000001</v>
      </c>
      <c r="O8230" s="31">
        <v>69.0779</v>
      </c>
      <c r="P8230" s="31">
        <v>90.455699999999993</v>
      </c>
      <c r="Q8230" s="31">
        <v>3642.4414999999999</v>
      </c>
      <c r="R8230" s="31">
        <v>92.751999999999995</v>
      </c>
      <c r="S8230" s="31">
        <v>113.3955</v>
      </c>
    </row>
    <row r="8231" spans="1:19" x14ac:dyDescent="0.35">
      <c r="A8231" s="2">
        <v>44391</v>
      </c>
      <c r="B8231" s="31">
        <v>401.87889999999999</v>
      </c>
      <c r="C8231" s="31">
        <v>1175.06</v>
      </c>
      <c r="D8231" s="31">
        <v>307.57580000000002</v>
      </c>
      <c r="E8231" s="31">
        <v>795.13170000000002</v>
      </c>
      <c r="F8231" s="31">
        <v>135.07589999999999</v>
      </c>
      <c r="G8231" s="31">
        <v>496.41840000000002</v>
      </c>
      <c r="H8231" s="31">
        <v>8.4702529999999996</v>
      </c>
      <c r="I8231" s="31">
        <v>2814.7080000000001</v>
      </c>
      <c r="J8231" s="31">
        <v>5267.5940000000001</v>
      </c>
      <c r="K8231" s="31">
        <v>3381.4119999999998</v>
      </c>
      <c r="L8231" s="31">
        <v>402.42</v>
      </c>
      <c r="M8231" s="31">
        <v>334.37</v>
      </c>
      <c r="N8231" s="31">
        <v>464.80439999999999</v>
      </c>
      <c r="O8231" s="31">
        <v>69.218400000000003</v>
      </c>
      <c r="P8231" s="31">
        <v>90.411600000000007</v>
      </c>
      <c r="Q8231" s="31">
        <v>3639.5938000000001</v>
      </c>
      <c r="R8231" s="31">
        <v>92.41</v>
      </c>
      <c r="S8231" s="31">
        <v>113.1704</v>
      </c>
    </row>
    <row r="8232" spans="1:19" x14ac:dyDescent="0.35">
      <c r="A8232" s="2">
        <v>44392</v>
      </c>
      <c r="B8232" s="31">
        <v>395.30590000000001</v>
      </c>
      <c r="C8232" s="31">
        <v>1154.1669999999999</v>
      </c>
      <c r="D8232" s="31">
        <v>301.81270000000001</v>
      </c>
      <c r="E8232" s="31">
        <v>807.4864</v>
      </c>
      <c r="F8232" s="31">
        <v>135.37129999999999</v>
      </c>
      <c r="G8232" s="31">
        <v>495.25200000000001</v>
      </c>
      <c r="H8232" s="31">
        <v>8.3538840000000008</v>
      </c>
      <c r="I8232" s="31">
        <v>2816.0479999999998</v>
      </c>
      <c r="J8232" s="31">
        <v>5281.4790000000003</v>
      </c>
      <c r="K8232" s="31">
        <v>3393.2629999999999</v>
      </c>
      <c r="L8232" s="31">
        <v>400.97</v>
      </c>
      <c r="M8232" s="31">
        <v>332.47</v>
      </c>
      <c r="N8232" s="31">
        <v>461.5505</v>
      </c>
      <c r="O8232" s="31">
        <v>69.251499999999993</v>
      </c>
      <c r="P8232" s="31">
        <v>90.402699999999996</v>
      </c>
      <c r="Q8232" s="31">
        <v>3668.1251999999999</v>
      </c>
      <c r="R8232" s="31">
        <v>92.623999999999995</v>
      </c>
      <c r="S8232" s="31">
        <v>114.44199999999999</v>
      </c>
    </row>
    <row r="8233" spans="1:19" x14ac:dyDescent="0.35">
      <c r="A8233" s="2">
        <v>44393</v>
      </c>
      <c r="B8233" s="31">
        <v>396.39240000000001</v>
      </c>
      <c r="C8233" s="31">
        <v>1155.5630000000001</v>
      </c>
      <c r="D8233" s="31">
        <v>299.80810000000002</v>
      </c>
      <c r="E8233" s="31">
        <v>802.3528</v>
      </c>
      <c r="F8233" s="31">
        <v>134.3374</v>
      </c>
      <c r="G8233" s="31">
        <v>499.46879999999999</v>
      </c>
      <c r="H8233" s="31">
        <v>8.1810939999999999</v>
      </c>
      <c r="I8233" s="31">
        <v>2814.7080000000001</v>
      </c>
      <c r="J8233" s="31">
        <v>5277.1549999999997</v>
      </c>
      <c r="K8233" s="31">
        <v>3393.8449999999998</v>
      </c>
      <c r="L8233" s="31">
        <v>397.88</v>
      </c>
      <c r="M8233" s="31">
        <v>328.23</v>
      </c>
      <c r="N8233" s="31">
        <v>457.89870000000002</v>
      </c>
      <c r="O8233" s="31">
        <v>69.207099999999997</v>
      </c>
      <c r="P8233" s="31">
        <v>90.328199999999995</v>
      </c>
      <c r="Q8233" s="31">
        <v>3645.4490999999998</v>
      </c>
      <c r="R8233" s="31">
        <v>92.686999999999998</v>
      </c>
      <c r="S8233" s="31">
        <v>114.1382</v>
      </c>
    </row>
    <row r="8234" spans="1:19" x14ac:dyDescent="0.35">
      <c r="A8234" s="2">
        <v>44396</v>
      </c>
      <c r="B8234" s="31">
        <v>369.66570000000002</v>
      </c>
      <c r="C8234" s="31">
        <v>1080.991</v>
      </c>
      <c r="D8234" s="31">
        <v>282.39339999999999</v>
      </c>
      <c r="E8234" s="31">
        <v>784.94970000000001</v>
      </c>
      <c r="F8234" s="31">
        <v>133.90170000000001</v>
      </c>
      <c r="G8234" s="31">
        <v>492.65010000000001</v>
      </c>
      <c r="H8234" s="31">
        <v>7.8954610000000001</v>
      </c>
      <c r="I8234" s="31">
        <v>2816.741</v>
      </c>
      <c r="J8234" s="31">
        <v>5313.8739999999998</v>
      </c>
      <c r="K8234" s="31">
        <v>3404.7220000000002</v>
      </c>
      <c r="L8234" s="31">
        <v>391.69</v>
      </c>
      <c r="M8234" s="31">
        <v>323.36</v>
      </c>
      <c r="N8234" s="31">
        <v>453.84890000000001</v>
      </c>
      <c r="O8234" s="31">
        <v>69.668700000000001</v>
      </c>
      <c r="P8234" s="31">
        <v>90.299700000000001</v>
      </c>
      <c r="Q8234" s="31">
        <v>3583.5765000000001</v>
      </c>
      <c r="R8234" s="31">
        <v>92.891000000000005</v>
      </c>
      <c r="S8234" s="31">
        <v>112.01139999999999</v>
      </c>
    </row>
    <row r="8235" spans="1:19" x14ac:dyDescent="0.35">
      <c r="A8235" s="2">
        <v>44397</v>
      </c>
      <c r="B8235" s="31">
        <v>373.57690000000002</v>
      </c>
      <c r="C8235" s="31">
        <v>1091.386</v>
      </c>
      <c r="D8235" s="31">
        <v>282.2681</v>
      </c>
      <c r="E8235" s="31">
        <v>794.74829999999997</v>
      </c>
      <c r="F8235" s="31">
        <v>134.04939999999999</v>
      </c>
      <c r="G8235" s="31">
        <v>498.30239999999998</v>
      </c>
      <c r="H8235" s="31">
        <v>7.9589350000000003</v>
      </c>
      <c r="I8235" s="31">
        <v>2818.0360000000001</v>
      </c>
      <c r="J8235" s="31">
        <v>5326.848</v>
      </c>
      <c r="K8235" s="31">
        <v>3418.9029999999998</v>
      </c>
      <c r="L8235" s="31">
        <v>397.61</v>
      </c>
      <c r="M8235" s="31">
        <v>333.26</v>
      </c>
      <c r="N8235" s="31">
        <v>459.52949999999998</v>
      </c>
      <c r="O8235" s="31">
        <v>69.311899999999994</v>
      </c>
      <c r="P8235" s="31">
        <v>89.968900000000005</v>
      </c>
      <c r="Q8235" s="31">
        <v>3567.0349000000001</v>
      </c>
      <c r="R8235" s="31">
        <v>92.972999999999999</v>
      </c>
      <c r="S8235" s="31">
        <v>110.8974</v>
      </c>
    </row>
    <row r="8236" spans="1:19" x14ac:dyDescent="0.35">
      <c r="A8236" s="2">
        <v>44398</v>
      </c>
      <c r="B8236" s="31">
        <v>389.11320000000001</v>
      </c>
      <c r="C8236" s="31">
        <v>1134.671</v>
      </c>
      <c r="D8236" s="31">
        <v>293.66910000000001</v>
      </c>
      <c r="E8236" s="31">
        <v>795.89859999999999</v>
      </c>
      <c r="F8236" s="31">
        <v>133.4734</v>
      </c>
      <c r="G8236" s="31">
        <v>498.75099999999998</v>
      </c>
      <c r="H8236" s="31">
        <v>7.9871460000000001</v>
      </c>
      <c r="I8236" s="31">
        <v>2817.5729999999999</v>
      </c>
      <c r="J8236" s="31">
        <v>5298.4549999999999</v>
      </c>
      <c r="K8236" s="31">
        <v>3410.26</v>
      </c>
      <c r="L8236" s="31">
        <v>400.83</v>
      </c>
      <c r="M8236" s="31">
        <v>339.23</v>
      </c>
      <c r="N8236" s="31">
        <v>462.80680000000001</v>
      </c>
      <c r="O8236" s="31">
        <v>69.059700000000007</v>
      </c>
      <c r="P8236" s="31">
        <v>90.165700000000001</v>
      </c>
      <c r="Q8236" s="31">
        <v>3570.2507000000001</v>
      </c>
      <c r="R8236" s="31">
        <v>92.754000000000005</v>
      </c>
      <c r="S8236" s="31">
        <v>110.62730000000001</v>
      </c>
    </row>
    <row r="8237" spans="1:19" x14ac:dyDescent="0.35">
      <c r="A8237" s="2">
        <v>44399</v>
      </c>
      <c r="B8237" s="31">
        <v>397.37020000000001</v>
      </c>
      <c r="C8237" s="31">
        <v>1162.2349999999999</v>
      </c>
      <c r="D8237" s="31">
        <v>297.30239999999998</v>
      </c>
      <c r="E8237" s="31">
        <v>804.07830000000001</v>
      </c>
      <c r="F8237" s="31">
        <v>133.6063</v>
      </c>
      <c r="G8237" s="31">
        <v>488.8818</v>
      </c>
      <c r="H8237" s="31">
        <v>8.170515</v>
      </c>
      <c r="I8237" s="31">
        <v>2817.5729999999999</v>
      </c>
      <c r="J8237" s="31">
        <v>5297.2139999999999</v>
      </c>
      <c r="K8237" s="31">
        <v>3408.7069999999999</v>
      </c>
      <c r="L8237" s="31">
        <v>401.66</v>
      </c>
      <c r="M8237" s="31">
        <v>333.69</v>
      </c>
      <c r="N8237" s="31">
        <v>465.95139999999998</v>
      </c>
      <c r="O8237" s="31">
        <v>69.185100000000006</v>
      </c>
      <c r="P8237" s="31">
        <v>90.191599999999994</v>
      </c>
      <c r="Q8237" s="31">
        <v>3609.8681999999999</v>
      </c>
      <c r="R8237" s="31">
        <v>92.822000000000003</v>
      </c>
      <c r="S8237" s="31">
        <v>112.4278</v>
      </c>
    </row>
    <row r="8238" spans="1:19" x14ac:dyDescent="0.35">
      <c r="A8238" s="2">
        <v>44400</v>
      </c>
      <c r="B8238" s="31">
        <v>398.94560000000001</v>
      </c>
      <c r="C8238" s="31">
        <v>1169.3720000000001</v>
      </c>
      <c r="D8238" s="31">
        <v>300.5598</v>
      </c>
      <c r="E8238" s="31">
        <v>810.49</v>
      </c>
      <c r="F8238" s="31">
        <v>133.36259999999999</v>
      </c>
      <c r="G8238" s="31">
        <v>485.11360000000002</v>
      </c>
      <c r="H8238" s="31">
        <v>8.1846200000000007</v>
      </c>
      <c r="I8238" s="31">
        <v>2817.5729999999999</v>
      </c>
      <c r="J8238" s="31">
        <v>5293.5110000000004</v>
      </c>
      <c r="K8238" s="31">
        <v>3412.203</v>
      </c>
      <c r="L8238" s="31">
        <v>405.67</v>
      </c>
      <c r="M8238" s="31">
        <v>335.25</v>
      </c>
      <c r="N8238" s="31">
        <v>471.24189999999999</v>
      </c>
      <c r="O8238" s="31">
        <v>68.912999999999997</v>
      </c>
      <c r="P8238" s="31">
        <v>89.952799999999996</v>
      </c>
      <c r="Q8238" s="31">
        <v>3569.0852</v>
      </c>
      <c r="R8238" s="31">
        <v>92.912000000000006</v>
      </c>
      <c r="S8238" s="31">
        <v>110.48269999999999</v>
      </c>
    </row>
    <row r="8239" spans="1:19" x14ac:dyDescent="0.35">
      <c r="A8239" s="2">
        <v>44403</v>
      </c>
      <c r="B8239" s="31">
        <v>400.358</v>
      </c>
      <c r="C8239" s="31">
        <v>1176.7149999999999</v>
      </c>
      <c r="D8239" s="31">
        <v>301.0609</v>
      </c>
      <c r="E8239" s="31">
        <v>835.60410000000002</v>
      </c>
      <c r="F8239" s="31">
        <v>133.178</v>
      </c>
      <c r="G8239" s="31">
        <v>487.26690000000002</v>
      </c>
      <c r="H8239" s="31">
        <v>8.4349900000000009</v>
      </c>
      <c r="I8239" s="31">
        <v>2817.0189999999998</v>
      </c>
      <c r="J8239" s="31">
        <v>5301.23</v>
      </c>
      <c r="K8239" s="31">
        <v>3416.2829999999999</v>
      </c>
      <c r="L8239" s="31">
        <v>406.7</v>
      </c>
      <c r="M8239" s="31">
        <v>336.51</v>
      </c>
      <c r="N8239" s="31">
        <v>471.85829999999999</v>
      </c>
      <c r="O8239" s="31">
        <v>69.077600000000004</v>
      </c>
      <c r="P8239" s="31">
        <v>90.306600000000003</v>
      </c>
      <c r="Q8239" s="31">
        <v>3484.8579</v>
      </c>
      <c r="R8239" s="31">
        <v>92.649000000000001</v>
      </c>
      <c r="S8239" s="31">
        <v>104.9207</v>
      </c>
    </row>
    <row r="8240" spans="1:19" x14ac:dyDescent="0.35">
      <c r="A8240" s="2">
        <v>44404</v>
      </c>
      <c r="B8240" s="31">
        <v>399.3802</v>
      </c>
      <c r="C8240" s="31">
        <v>1179.7660000000001</v>
      </c>
      <c r="D8240" s="31">
        <v>301.43680000000001</v>
      </c>
      <c r="E8240" s="31">
        <v>831.10950000000003</v>
      </c>
      <c r="F8240" s="31">
        <v>133.22229999999999</v>
      </c>
      <c r="G8240" s="31">
        <v>487.89490000000001</v>
      </c>
      <c r="H8240" s="31">
        <v>8.4385159999999999</v>
      </c>
      <c r="I8240" s="31">
        <v>2815.54</v>
      </c>
      <c r="J8240" s="31">
        <v>5310.4849999999997</v>
      </c>
      <c r="K8240" s="31">
        <v>3422.402</v>
      </c>
      <c r="L8240" s="31">
        <v>404.88</v>
      </c>
      <c r="M8240" s="31">
        <v>332.45</v>
      </c>
      <c r="N8240" s="31">
        <v>466.5523</v>
      </c>
      <c r="O8240" s="31">
        <v>69.391400000000004</v>
      </c>
      <c r="P8240" s="31">
        <v>90.438699999999997</v>
      </c>
      <c r="Q8240" s="31">
        <v>3410.038</v>
      </c>
      <c r="R8240" s="31">
        <v>92.432000000000002</v>
      </c>
      <c r="S8240" s="31">
        <v>99.794200000000004</v>
      </c>
    </row>
    <row r="8241" spans="1:19" x14ac:dyDescent="0.35">
      <c r="A8241" s="2">
        <v>44405</v>
      </c>
      <c r="B8241" s="31">
        <v>401.28149999999999</v>
      </c>
      <c r="C8241" s="31">
        <v>1180.1279999999999</v>
      </c>
      <c r="D8241" s="31">
        <v>301.56209999999999</v>
      </c>
      <c r="E8241" s="31">
        <v>824.69780000000003</v>
      </c>
      <c r="F8241" s="31">
        <v>133.26660000000001</v>
      </c>
      <c r="G8241" s="31">
        <v>488.4332</v>
      </c>
      <c r="H8241" s="31">
        <v>8.5584109999999995</v>
      </c>
      <c r="I8241" s="31">
        <v>2815.9090000000001</v>
      </c>
      <c r="J8241" s="31">
        <v>5302.1549999999997</v>
      </c>
      <c r="K8241" s="31">
        <v>3424.538</v>
      </c>
      <c r="L8241" s="31">
        <v>404.82</v>
      </c>
      <c r="M8241" s="31">
        <v>337.62</v>
      </c>
      <c r="N8241" s="31">
        <v>468.54199999999997</v>
      </c>
      <c r="O8241" s="31">
        <v>69.198599999999999</v>
      </c>
      <c r="P8241" s="31">
        <v>90.238100000000003</v>
      </c>
      <c r="Q8241" s="31">
        <v>3453.2873</v>
      </c>
      <c r="R8241" s="31">
        <v>92.322000000000003</v>
      </c>
      <c r="S8241" s="31">
        <v>101.7274</v>
      </c>
    </row>
    <row r="8242" spans="1:19" x14ac:dyDescent="0.35">
      <c r="A8242" s="2">
        <v>44406</v>
      </c>
      <c r="B8242" s="31">
        <v>407.96319999999997</v>
      </c>
      <c r="C8242" s="31">
        <v>1202.4169999999999</v>
      </c>
      <c r="D8242" s="31">
        <v>305.8218</v>
      </c>
      <c r="E8242" s="31">
        <v>836.28570000000002</v>
      </c>
      <c r="F8242" s="31">
        <v>135.57069999999999</v>
      </c>
      <c r="G8242" s="31">
        <v>494.44439999999997</v>
      </c>
      <c r="H8242" s="31">
        <v>8.5866220000000002</v>
      </c>
      <c r="I8242" s="31">
        <v>2815.7710000000002</v>
      </c>
      <c r="J8242" s="31">
        <v>5299.3760000000002</v>
      </c>
      <c r="K8242" s="31">
        <v>3423.0819999999999</v>
      </c>
      <c r="L8242" s="31">
        <v>406.47</v>
      </c>
      <c r="M8242" s="31">
        <v>340.18</v>
      </c>
      <c r="N8242" s="31">
        <v>469.3614</v>
      </c>
      <c r="O8242" s="31">
        <v>69.506</v>
      </c>
      <c r="P8242" s="31">
        <v>90.881900000000002</v>
      </c>
      <c r="Q8242" s="31">
        <v>3527.4308000000001</v>
      </c>
      <c r="R8242" s="31">
        <v>91.864000000000004</v>
      </c>
      <c r="S8242" s="31">
        <v>105.7731</v>
      </c>
    </row>
    <row r="8243" spans="1:19" x14ac:dyDescent="0.35">
      <c r="A8243" s="2">
        <v>44407</v>
      </c>
      <c r="B8243" s="31">
        <v>409.6472</v>
      </c>
      <c r="C8243" s="31">
        <v>1207.3820000000001</v>
      </c>
      <c r="D8243" s="31">
        <v>307.82639999999998</v>
      </c>
      <c r="E8243" s="31">
        <v>827.99950000000001</v>
      </c>
      <c r="F8243" s="31">
        <v>134.19710000000001</v>
      </c>
      <c r="G8243" s="31">
        <v>484.21640000000002</v>
      </c>
      <c r="H8243" s="31">
        <v>8.3433050000000009</v>
      </c>
      <c r="I8243" s="31">
        <v>2815.0770000000002</v>
      </c>
      <c r="J8243" s="31">
        <v>5309.2510000000002</v>
      </c>
      <c r="K8243" s="31">
        <v>3425.2179999999998</v>
      </c>
      <c r="L8243" s="31">
        <v>404.42</v>
      </c>
      <c r="M8243" s="31">
        <v>337.76</v>
      </c>
      <c r="N8243" s="31">
        <v>466.80200000000002</v>
      </c>
      <c r="O8243" s="31">
        <v>69.423000000000002</v>
      </c>
      <c r="P8243" s="31">
        <v>90.677300000000002</v>
      </c>
      <c r="Q8243" s="31">
        <v>3479.7651999999998</v>
      </c>
      <c r="R8243" s="31">
        <v>92.174000000000007</v>
      </c>
      <c r="S8243" s="31">
        <v>103.84610000000001</v>
      </c>
    </row>
    <row r="8244" spans="1:19" x14ac:dyDescent="0.35">
      <c r="A8244" s="2">
        <v>44410</v>
      </c>
      <c r="B8244" s="31">
        <v>395.9579</v>
      </c>
      <c r="C8244" s="31">
        <v>1176.3530000000001</v>
      </c>
      <c r="D8244" s="31">
        <v>299.18169999999998</v>
      </c>
      <c r="E8244" s="31">
        <v>825.58820000000003</v>
      </c>
      <c r="F8244" s="31">
        <v>134.56630000000001</v>
      </c>
      <c r="G8244" s="31">
        <v>485.74160000000001</v>
      </c>
      <c r="H8244" s="31">
        <v>8.3327259999999992</v>
      </c>
      <c r="I8244" s="31">
        <v>2814.893</v>
      </c>
      <c r="J8244" s="31">
        <v>5325.598</v>
      </c>
      <c r="K8244" s="31">
        <v>3428.5189999999998</v>
      </c>
      <c r="L8244" s="31">
        <v>403.53</v>
      </c>
      <c r="M8244" s="31">
        <v>336.13</v>
      </c>
      <c r="N8244" s="31">
        <v>466.70830000000001</v>
      </c>
      <c r="O8244" s="31">
        <v>69.730599999999995</v>
      </c>
      <c r="P8244" s="31">
        <v>90.855099999999993</v>
      </c>
      <c r="Q8244" s="31">
        <v>3521.8467000000001</v>
      </c>
      <c r="R8244" s="31">
        <v>92.048000000000002</v>
      </c>
      <c r="S8244" s="31">
        <v>104.849</v>
      </c>
    </row>
    <row r="8245" spans="1:19" x14ac:dyDescent="0.35">
      <c r="A8245" s="2">
        <v>44411</v>
      </c>
      <c r="B8245" s="31">
        <v>393.35039999999998</v>
      </c>
      <c r="C8245" s="31">
        <v>1174.336</v>
      </c>
      <c r="D8245" s="31">
        <v>297.05180000000001</v>
      </c>
      <c r="E8245" s="31">
        <v>811.89580000000001</v>
      </c>
      <c r="F8245" s="31">
        <v>133.96809999999999</v>
      </c>
      <c r="G8245" s="31">
        <v>473.62950000000001</v>
      </c>
      <c r="H8245" s="31">
        <v>8.5548850000000005</v>
      </c>
      <c r="I8245" s="31">
        <v>2817.3879999999999</v>
      </c>
      <c r="J8245" s="31">
        <v>5331.1580000000004</v>
      </c>
      <c r="K8245" s="31">
        <v>3434.444</v>
      </c>
      <c r="L8245" s="31">
        <v>406.77</v>
      </c>
      <c r="M8245" s="31">
        <v>337.43</v>
      </c>
      <c r="N8245" s="31">
        <v>469.62670000000003</v>
      </c>
      <c r="O8245" s="31">
        <v>69.934700000000007</v>
      </c>
      <c r="P8245" s="31">
        <v>90.684899999999999</v>
      </c>
      <c r="Q8245" s="31">
        <v>3524.7811000000002</v>
      </c>
      <c r="R8245" s="31">
        <v>92.081000000000003</v>
      </c>
      <c r="S8245" s="31">
        <v>104.556</v>
      </c>
    </row>
    <row r="8246" spans="1:19" x14ac:dyDescent="0.35">
      <c r="A8246" s="2">
        <v>44412</v>
      </c>
      <c r="B8246" s="31">
        <v>382.3229</v>
      </c>
      <c r="C8246" s="31">
        <v>1163.579</v>
      </c>
      <c r="D8246" s="31">
        <v>291.9151</v>
      </c>
      <c r="E8246" s="31">
        <v>805.44150000000002</v>
      </c>
      <c r="F8246" s="31">
        <v>133.99760000000001</v>
      </c>
      <c r="G8246" s="31">
        <v>475.78280000000001</v>
      </c>
      <c r="H8246" s="31">
        <v>8.4385159999999999</v>
      </c>
      <c r="I8246" s="31">
        <v>2818.7750000000001</v>
      </c>
      <c r="J8246" s="31">
        <v>5334.5630000000001</v>
      </c>
      <c r="K8246" s="31">
        <v>3440.951</v>
      </c>
      <c r="L8246" s="31">
        <v>404.91</v>
      </c>
      <c r="M8246" s="31">
        <v>333.21</v>
      </c>
      <c r="N8246" s="31">
        <v>470.47719999999998</v>
      </c>
      <c r="O8246" s="31">
        <v>69.544300000000007</v>
      </c>
      <c r="P8246" s="31">
        <v>90.579300000000003</v>
      </c>
      <c r="Q8246" s="31">
        <v>3551.5322000000001</v>
      </c>
      <c r="R8246" s="31">
        <v>92.27</v>
      </c>
      <c r="S8246" s="31">
        <v>105.86320000000001</v>
      </c>
    </row>
    <row r="8247" spans="1:19" x14ac:dyDescent="0.35">
      <c r="A8247" s="2">
        <v>44413</v>
      </c>
      <c r="B8247" s="31">
        <v>387.2663</v>
      </c>
      <c r="C8247" s="31">
        <v>1186.3330000000001</v>
      </c>
      <c r="D8247" s="31">
        <v>293.7944</v>
      </c>
      <c r="E8247" s="31">
        <v>807.61509999999998</v>
      </c>
      <c r="F8247" s="31">
        <v>133.584</v>
      </c>
      <c r="G8247" s="31">
        <v>476.7697</v>
      </c>
      <c r="H8247" s="31">
        <v>8.4808319999999995</v>
      </c>
      <c r="I8247" s="31">
        <v>2816.9259999999999</v>
      </c>
      <c r="J8247" s="31">
        <v>5313.8819999999996</v>
      </c>
      <c r="K8247" s="31">
        <v>3443.3809999999999</v>
      </c>
      <c r="L8247" s="31">
        <v>407.37</v>
      </c>
      <c r="M8247" s="31">
        <v>339.45</v>
      </c>
      <c r="N8247" s="31">
        <v>473.41890000000001</v>
      </c>
      <c r="O8247" s="31">
        <v>69.450900000000004</v>
      </c>
      <c r="P8247" s="31">
        <v>90.516900000000007</v>
      </c>
      <c r="Q8247" s="31">
        <v>3541.3099000000002</v>
      </c>
      <c r="R8247" s="31">
        <v>92.244</v>
      </c>
      <c r="S8247" s="31">
        <v>104.4208</v>
      </c>
    </row>
    <row r="8248" spans="1:19" x14ac:dyDescent="0.35">
      <c r="A8248" s="2">
        <v>44414</v>
      </c>
      <c r="B8248" s="31">
        <v>384.06130000000002</v>
      </c>
      <c r="C8248" s="31">
        <v>1167.1469999999999</v>
      </c>
      <c r="D8248" s="31">
        <v>291.41399999999999</v>
      </c>
      <c r="E8248" s="31">
        <v>805.44150000000002</v>
      </c>
      <c r="F8248" s="31">
        <v>130.20179999999999</v>
      </c>
      <c r="G8248" s="31">
        <v>479.73039999999997</v>
      </c>
      <c r="H8248" s="31">
        <v>8.5231480000000008</v>
      </c>
      <c r="I8248" s="31">
        <v>2815.6320000000001</v>
      </c>
      <c r="J8248" s="31">
        <v>5292.2809999999999</v>
      </c>
      <c r="K8248" s="31">
        <v>3432.893</v>
      </c>
      <c r="L8248" s="31">
        <v>408.11</v>
      </c>
      <c r="M8248" s="31">
        <v>341.45</v>
      </c>
      <c r="N8248" s="31">
        <v>471.16390000000001</v>
      </c>
      <c r="O8248" s="31">
        <v>69.057000000000002</v>
      </c>
      <c r="P8248" s="31">
        <v>89.915599999999998</v>
      </c>
      <c r="Q8248" s="31">
        <v>3520.7444999999998</v>
      </c>
      <c r="R8248" s="31">
        <v>92.8</v>
      </c>
      <c r="S8248" s="31">
        <v>104.43210000000001</v>
      </c>
    </row>
    <row r="8249" spans="1:19" x14ac:dyDescent="0.35">
      <c r="A8249" s="2">
        <v>44417</v>
      </c>
      <c r="B8249" s="31">
        <v>374.97969999999998</v>
      </c>
      <c r="C8249" s="31">
        <v>1154.596</v>
      </c>
      <c r="D8249" s="31">
        <v>282.54680000000002</v>
      </c>
      <c r="E8249" s="31">
        <v>796.82489999999996</v>
      </c>
      <c r="F8249" s="31">
        <v>127.499</v>
      </c>
      <c r="G8249" s="31">
        <v>477.2183</v>
      </c>
      <c r="H8249" s="31">
        <v>8.5105129999999996</v>
      </c>
      <c r="I8249" s="31">
        <v>2815.6320000000001</v>
      </c>
      <c r="J8249" s="31">
        <v>5289.2020000000002</v>
      </c>
      <c r="K8249" s="31">
        <v>3432.7939999999999</v>
      </c>
      <c r="L8249" s="31">
        <v>407.76</v>
      </c>
      <c r="M8249" s="31">
        <v>339.45</v>
      </c>
      <c r="N8249" s="31">
        <v>472.0924</v>
      </c>
      <c r="O8249" s="31">
        <v>69.078900000000004</v>
      </c>
      <c r="P8249" s="31">
        <v>89.795699999999997</v>
      </c>
      <c r="Q8249" s="31">
        <v>3525.5201000000002</v>
      </c>
      <c r="R8249" s="31">
        <v>92.944999999999993</v>
      </c>
      <c r="S8249" s="31">
        <v>104.7589</v>
      </c>
    </row>
    <row r="8250" spans="1:19" x14ac:dyDescent="0.35">
      <c r="A8250" s="2">
        <v>44418</v>
      </c>
      <c r="B8250" s="31">
        <v>383.6807</v>
      </c>
      <c r="C8250" s="31">
        <v>1172.7739999999999</v>
      </c>
      <c r="D8250" s="31">
        <v>291.13459999999998</v>
      </c>
      <c r="E8250" s="31">
        <v>809.82579999999996</v>
      </c>
      <c r="F8250" s="31">
        <v>127.883</v>
      </c>
      <c r="G8250" s="31">
        <v>479.73039999999997</v>
      </c>
      <c r="H8250" s="31">
        <v>8.7080420000000007</v>
      </c>
      <c r="I8250" s="31">
        <v>2811.9810000000002</v>
      </c>
      <c r="J8250" s="31">
        <v>5278.0919999999996</v>
      </c>
      <c r="K8250" s="31">
        <v>3433.181</v>
      </c>
      <c r="L8250" s="31">
        <v>408.16</v>
      </c>
      <c r="M8250" s="31">
        <v>340.22</v>
      </c>
      <c r="N8250" s="31">
        <v>469.572</v>
      </c>
      <c r="O8250" s="31">
        <v>68.9161</v>
      </c>
      <c r="P8250" s="31">
        <v>89.602400000000003</v>
      </c>
      <c r="Q8250" s="31">
        <v>3542.5308</v>
      </c>
      <c r="R8250" s="31">
        <v>93.055000000000007</v>
      </c>
      <c r="S8250" s="31">
        <v>106.6183</v>
      </c>
    </row>
    <row r="8251" spans="1:19" x14ac:dyDescent="0.35">
      <c r="A8251" s="2">
        <v>44419</v>
      </c>
      <c r="B8251" s="31">
        <v>388.1943</v>
      </c>
      <c r="C8251" s="31">
        <v>1190.3420000000001</v>
      </c>
      <c r="D8251" s="31">
        <v>289.25740000000002</v>
      </c>
      <c r="E8251" s="31">
        <v>808.9615</v>
      </c>
      <c r="F8251" s="31">
        <v>129.47810000000001</v>
      </c>
      <c r="G8251" s="31">
        <v>480.89679999999998</v>
      </c>
      <c r="H8251" s="31">
        <v>8.8566009999999995</v>
      </c>
      <c r="I8251" s="31">
        <v>2810.502</v>
      </c>
      <c r="J8251" s="31">
        <v>5275.9290000000001</v>
      </c>
      <c r="K8251" s="31">
        <v>3426.4789999999998</v>
      </c>
      <c r="L8251" s="31">
        <v>409.12</v>
      </c>
      <c r="M8251" s="31">
        <v>341.88</v>
      </c>
      <c r="N8251" s="31">
        <v>468.79169999999999</v>
      </c>
      <c r="O8251" s="31">
        <v>68.965599999999995</v>
      </c>
      <c r="P8251" s="31">
        <v>89.749700000000004</v>
      </c>
      <c r="Q8251" s="31">
        <v>3535.6044999999999</v>
      </c>
      <c r="R8251" s="31">
        <v>92.921999999999997</v>
      </c>
      <c r="S8251" s="31">
        <v>107.2719</v>
      </c>
    </row>
    <row r="8252" spans="1:19" x14ac:dyDescent="0.35">
      <c r="A8252" s="2">
        <v>44420</v>
      </c>
      <c r="B8252" s="31">
        <v>387.39760000000001</v>
      </c>
      <c r="C8252" s="31">
        <v>1179.1569999999999</v>
      </c>
      <c r="D8252" s="31">
        <v>292.38490000000002</v>
      </c>
      <c r="E8252" s="31">
        <v>805.05809999999997</v>
      </c>
      <c r="F8252" s="31">
        <v>129.3673</v>
      </c>
      <c r="G8252" s="31">
        <v>481.25569999999999</v>
      </c>
      <c r="H8252" s="31">
        <v>8.8607429999999994</v>
      </c>
      <c r="I8252" s="31">
        <v>2812.7669999999998</v>
      </c>
      <c r="J8252" s="31">
        <v>5271.61</v>
      </c>
      <c r="K8252" s="31">
        <v>3427.6469999999999</v>
      </c>
      <c r="L8252" s="31">
        <v>410.41</v>
      </c>
      <c r="M8252" s="31">
        <v>340.94</v>
      </c>
      <c r="N8252" s="31">
        <v>470.63319999999999</v>
      </c>
      <c r="O8252" s="31">
        <v>69.036000000000001</v>
      </c>
      <c r="P8252" s="31">
        <v>89.671999999999997</v>
      </c>
      <c r="Q8252" s="31">
        <v>3518.0138000000002</v>
      </c>
      <c r="R8252" s="31">
        <v>93.034999999999997</v>
      </c>
      <c r="S8252" s="31">
        <v>106.1675</v>
      </c>
    </row>
    <row r="8253" spans="1:19" x14ac:dyDescent="0.35">
      <c r="A8253" s="2">
        <v>44421</v>
      </c>
      <c r="B8253" s="31">
        <v>383.51870000000002</v>
      </c>
      <c r="C8253" s="31">
        <v>1169.691</v>
      </c>
      <c r="D8253" s="31">
        <v>291.75959999999998</v>
      </c>
      <c r="E8253" s="31">
        <v>813.76110000000006</v>
      </c>
      <c r="F8253" s="31">
        <v>131.3169</v>
      </c>
      <c r="G8253" s="31">
        <v>489.86880000000002</v>
      </c>
      <c r="H8253" s="31">
        <v>8.9911490000000001</v>
      </c>
      <c r="I8253" s="31">
        <v>2813.2289999999998</v>
      </c>
      <c r="J8253" s="31">
        <v>5283.6350000000002</v>
      </c>
      <c r="K8253" s="31">
        <v>3429.201</v>
      </c>
      <c r="L8253" s="31">
        <v>411.15</v>
      </c>
      <c r="M8253" s="31">
        <v>337.85</v>
      </c>
      <c r="N8253" s="31">
        <v>472.108</v>
      </c>
      <c r="O8253" s="31">
        <v>69.343400000000003</v>
      </c>
      <c r="P8253" s="31">
        <v>90.155600000000007</v>
      </c>
      <c r="Q8253" s="31">
        <v>3490.7480999999998</v>
      </c>
      <c r="R8253" s="31">
        <v>92.518000000000001</v>
      </c>
      <c r="S8253" s="31">
        <v>105.4237</v>
      </c>
    </row>
    <row r="8254" spans="1:19" x14ac:dyDescent="0.35">
      <c r="A8254" s="2">
        <v>44424</v>
      </c>
      <c r="B8254" s="31">
        <v>377.72770000000003</v>
      </c>
      <c r="C8254" s="31">
        <v>1144.17</v>
      </c>
      <c r="D8254" s="31">
        <v>286.38209999999998</v>
      </c>
      <c r="E8254" s="31">
        <v>802.71749999999997</v>
      </c>
      <c r="F8254" s="31">
        <v>132.17349999999999</v>
      </c>
      <c r="G8254" s="31">
        <v>491.03519999999997</v>
      </c>
      <c r="H8254" s="31">
        <v>8.946536</v>
      </c>
      <c r="I8254" s="31">
        <v>2816.002</v>
      </c>
      <c r="J8254" s="31">
        <v>5304.3140000000003</v>
      </c>
      <c r="K8254" s="31">
        <v>3430.9969999999998</v>
      </c>
      <c r="L8254" s="31">
        <v>412.21</v>
      </c>
      <c r="M8254" s="31">
        <v>334.69</v>
      </c>
      <c r="N8254" s="31">
        <v>472.3655</v>
      </c>
      <c r="O8254" s="31">
        <v>69.800399999999996</v>
      </c>
      <c r="P8254" s="31">
        <v>90.119799999999998</v>
      </c>
      <c r="Q8254" s="31">
        <v>3467.8398999999999</v>
      </c>
      <c r="R8254" s="31">
        <v>92.628</v>
      </c>
      <c r="S8254" s="31">
        <v>104.22920000000001</v>
      </c>
    </row>
    <row r="8255" spans="1:19" x14ac:dyDescent="0.35">
      <c r="A8255" s="2">
        <v>44425</v>
      </c>
      <c r="B8255" s="31">
        <v>374.8322</v>
      </c>
      <c r="C8255" s="31">
        <v>1129.1679999999999</v>
      </c>
      <c r="D8255" s="31">
        <v>287.6327</v>
      </c>
      <c r="E8255" s="31">
        <v>786.4819</v>
      </c>
      <c r="F8255" s="31">
        <v>132.0258</v>
      </c>
      <c r="G8255" s="31">
        <v>488.61279999999999</v>
      </c>
      <c r="H8255" s="31">
        <v>9.087237</v>
      </c>
      <c r="I8255" s="31">
        <v>2816.279</v>
      </c>
      <c r="J8255" s="31">
        <v>5301.8450000000003</v>
      </c>
      <c r="K8255" s="31">
        <v>3436.4859999999999</v>
      </c>
      <c r="L8255" s="31">
        <v>409.4</v>
      </c>
      <c r="M8255" s="31">
        <v>330.58</v>
      </c>
      <c r="N8255" s="31">
        <v>468.10509999999999</v>
      </c>
      <c r="O8255" s="31">
        <v>69.510099999999994</v>
      </c>
      <c r="P8255" s="31">
        <v>89.567700000000002</v>
      </c>
      <c r="Q8255" s="31">
        <v>3424.7284</v>
      </c>
      <c r="R8255" s="31">
        <v>93.13</v>
      </c>
      <c r="S8255" s="31">
        <v>101.97539999999999</v>
      </c>
    </row>
    <row r="8256" spans="1:19" x14ac:dyDescent="0.35">
      <c r="A8256" s="2">
        <v>44426</v>
      </c>
      <c r="B8256" s="31">
        <v>370.24310000000003</v>
      </c>
      <c r="C8256" s="31">
        <v>1116.1590000000001</v>
      </c>
      <c r="D8256" s="31">
        <v>285.88189999999997</v>
      </c>
      <c r="E8256" s="31">
        <v>769.26739999999995</v>
      </c>
      <c r="F8256" s="31">
        <v>131.7747</v>
      </c>
      <c r="G8256" s="31">
        <v>485.65210000000002</v>
      </c>
      <c r="H8256" s="31">
        <v>9.1730300000000007</v>
      </c>
      <c r="I8256" s="31">
        <v>2816.279</v>
      </c>
      <c r="J8256" s="31">
        <v>5298.4520000000002</v>
      </c>
      <c r="K8256" s="31">
        <v>3437.2620000000002</v>
      </c>
      <c r="L8256" s="31">
        <v>404.88</v>
      </c>
      <c r="M8256" s="31">
        <v>327.63</v>
      </c>
      <c r="N8256" s="31">
        <v>463.47789999999998</v>
      </c>
      <c r="O8256" s="31">
        <v>69.323599999999999</v>
      </c>
      <c r="P8256" s="31">
        <v>89.527900000000002</v>
      </c>
      <c r="Q8256" s="31">
        <v>3440.8252000000002</v>
      </c>
      <c r="R8256" s="31">
        <v>93.135999999999996</v>
      </c>
      <c r="S8256" s="31">
        <v>102.8206</v>
      </c>
    </row>
    <row r="8257" spans="1:19" x14ac:dyDescent="0.35">
      <c r="A8257" s="2">
        <v>44427</v>
      </c>
      <c r="B8257" s="31">
        <v>360.68239999999997</v>
      </c>
      <c r="C8257" s="31">
        <v>1080.895</v>
      </c>
      <c r="D8257" s="31">
        <v>272.25060000000002</v>
      </c>
      <c r="E8257" s="31">
        <v>756.9896</v>
      </c>
      <c r="F8257" s="31">
        <v>131.67869999999999</v>
      </c>
      <c r="G8257" s="31">
        <v>473.71940000000001</v>
      </c>
      <c r="H8257" s="31">
        <v>9.0186019999999996</v>
      </c>
      <c r="I8257" s="31">
        <v>2816.002</v>
      </c>
      <c r="J8257" s="31">
        <v>5304.9319999999998</v>
      </c>
      <c r="K8257" s="31">
        <v>3438.9140000000002</v>
      </c>
      <c r="L8257" s="31">
        <v>405.53</v>
      </c>
      <c r="M8257" s="31">
        <v>323.7</v>
      </c>
      <c r="N8257" s="31">
        <v>465.93579999999997</v>
      </c>
      <c r="O8257" s="31">
        <v>69.429299999999998</v>
      </c>
      <c r="P8257" s="31">
        <v>89.301000000000002</v>
      </c>
      <c r="Q8257" s="31">
        <v>3361.2556</v>
      </c>
      <c r="R8257" s="31">
        <v>93.567999999999998</v>
      </c>
      <c r="S8257" s="31">
        <v>100.00320000000001</v>
      </c>
    </row>
    <row r="8258" spans="1:19" x14ac:dyDescent="0.35">
      <c r="A8258" s="2">
        <v>44428</v>
      </c>
      <c r="B8258" s="31">
        <v>353.7441</v>
      </c>
      <c r="C8258" s="31">
        <v>1046.4059999999999</v>
      </c>
      <c r="D8258" s="31">
        <v>273.75130000000001</v>
      </c>
      <c r="E8258" s="31">
        <v>769.39509999999996</v>
      </c>
      <c r="F8258" s="31">
        <v>131.74520000000001</v>
      </c>
      <c r="G8258" s="31">
        <v>463.22219999999999</v>
      </c>
      <c r="H8258" s="31">
        <v>8.8092659999999992</v>
      </c>
      <c r="I8258" s="31">
        <v>2816.5569999999998</v>
      </c>
      <c r="J8258" s="31">
        <v>5300.3069999999998</v>
      </c>
      <c r="K8258" s="31">
        <v>3439.5940000000001</v>
      </c>
      <c r="L8258" s="31">
        <v>408.8</v>
      </c>
      <c r="M8258" s="31">
        <v>329.2</v>
      </c>
      <c r="N8258" s="31">
        <v>470.89069999999998</v>
      </c>
      <c r="O8258" s="31">
        <v>69.378500000000003</v>
      </c>
      <c r="P8258" s="31">
        <v>89.276300000000006</v>
      </c>
      <c r="Q8258" s="31">
        <v>3329.6138000000001</v>
      </c>
      <c r="R8258" s="31">
        <v>93.495999999999995</v>
      </c>
      <c r="S8258" s="31">
        <v>98.256500000000003</v>
      </c>
    </row>
    <row r="8259" spans="1:19" x14ac:dyDescent="0.35">
      <c r="A8259" s="2">
        <v>44431</v>
      </c>
      <c r="B8259" s="31">
        <v>373.52100000000002</v>
      </c>
      <c r="C8259" s="31">
        <v>1099.7729999999999</v>
      </c>
      <c r="D8259" s="31">
        <v>285.00650000000002</v>
      </c>
      <c r="E8259" s="31">
        <v>790.03539999999998</v>
      </c>
      <c r="F8259" s="31">
        <v>133.392</v>
      </c>
      <c r="G8259" s="31">
        <v>463.94</v>
      </c>
      <c r="H8259" s="31">
        <v>8.7646529999999991</v>
      </c>
      <c r="I8259" s="31">
        <v>2815.078</v>
      </c>
      <c r="J8259" s="31">
        <v>5299.6859999999997</v>
      </c>
      <c r="K8259" s="31">
        <v>3433.181</v>
      </c>
      <c r="L8259" s="31">
        <v>412.35</v>
      </c>
      <c r="M8259" s="31">
        <v>335.48</v>
      </c>
      <c r="N8259" s="31">
        <v>477.68720000000002</v>
      </c>
      <c r="O8259" s="31">
        <v>69.415599999999998</v>
      </c>
      <c r="P8259" s="31">
        <v>89.737300000000005</v>
      </c>
      <c r="Q8259" s="31">
        <v>3375.6041</v>
      </c>
      <c r="R8259" s="31">
        <v>92.957999999999998</v>
      </c>
      <c r="S8259" s="31">
        <v>99.270700000000005</v>
      </c>
    </row>
    <row r="8260" spans="1:19" x14ac:dyDescent="0.35">
      <c r="A8260" s="2">
        <v>44432</v>
      </c>
      <c r="B8260" s="31">
        <v>384.666</v>
      </c>
      <c r="C8260" s="31">
        <v>1139.078</v>
      </c>
      <c r="D8260" s="31">
        <v>292.76010000000002</v>
      </c>
      <c r="E8260" s="31">
        <v>797.86599999999999</v>
      </c>
      <c r="F8260" s="31">
        <v>133.55449999999999</v>
      </c>
      <c r="G8260" s="31">
        <v>477.93630000000002</v>
      </c>
      <c r="H8260" s="31">
        <v>8.8195610000000002</v>
      </c>
      <c r="I8260" s="31">
        <v>2814.8</v>
      </c>
      <c r="J8260" s="31">
        <v>5294.4440000000004</v>
      </c>
      <c r="K8260" s="31">
        <v>3435.806</v>
      </c>
      <c r="L8260" s="31">
        <v>412.99</v>
      </c>
      <c r="M8260" s="31">
        <v>338.75</v>
      </c>
      <c r="N8260" s="31">
        <v>479.279</v>
      </c>
      <c r="O8260" s="31">
        <v>69.446299999999994</v>
      </c>
      <c r="P8260" s="31">
        <v>89.892099999999999</v>
      </c>
      <c r="Q8260" s="31">
        <v>3464.2894000000001</v>
      </c>
      <c r="R8260" s="31">
        <v>92.893000000000001</v>
      </c>
      <c r="S8260" s="31">
        <v>102.1503</v>
      </c>
    </row>
    <row r="8261" spans="1:19" x14ac:dyDescent="0.35">
      <c r="A8261" s="2">
        <v>44433</v>
      </c>
      <c r="B8261" s="31">
        <v>389.41899999999998</v>
      </c>
      <c r="C8261" s="31">
        <v>1187.462</v>
      </c>
      <c r="D8261" s="31">
        <v>294.8861</v>
      </c>
      <c r="E8261" s="31">
        <v>796.33389999999997</v>
      </c>
      <c r="F8261" s="31">
        <v>132.26220000000001</v>
      </c>
      <c r="G8261" s="31">
        <v>478.29520000000002</v>
      </c>
      <c r="H8261" s="31">
        <v>8.9636940000000003</v>
      </c>
      <c r="I8261" s="31">
        <v>2813.7829999999999</v>
      </c>
      <c r="J8261" s="31">
        <v>5283.0309999999999</v>
      </c>
      <c r="K8261" s="31">
        <v>3427.453</v>
      </c>
      <c r="L8261" s="31">
        <v>413.96</v>
      </c>
      <c r="M8261" s="31">
        <v>340.15</v>
      </c>
      <c r="N8261" s="31">
        <v>479.5521</v>
      </c>
      <c r="O8261" s="31">
        <v>69.190600000000003</v>
      </c>
      <c r="P8261" s="31">
        <v>89.821600000000004</v>
      </c>
      <c r="Q8261" s="31">
        <v>3479.0003000000002</v>
      </c>
      <c r="R8261" s="31">
        <v>92.825000000000003</v>
      </c>
      <c r="S8261" s="31">
        <v>102.25409999999999</v>
      </c>
    </row>
    <row r="8262" spans="1:19" x14ac:dyDescent="0.35">
      <c r="A8262" s="2">
        <v>44434</v>
      </c>
      <c r="B8262" s="31">
        <v>383.40940000000001</v>
      </c>
      <c r="C8262" s="31">
        <v>1158.288</v>
      </c>
      <c r="D8262" s="31">
        <v>294.76100000000002</v>
      </c>
      <c r="E8262" s="31">
        <v>791.78030000000001</v>
      </c>
      <c r="F8262" s="31">
        <v>132.57239999999999</v>
      </c>
      <c r="G8262" s="31">
        <v>475.96249999999998</v>
      </c>
      <c r="H8262" s="31">
        <v>9.0014430000000001</v>
      </c>
      <c r="I8262" s="31">
        <v>2812.674</v>
      </c>
      <c r="J8262" s="31">
        <v>5274.9179999999997</v>
      </c>
      <c r="K8262" s="31">
        <v>3415.893</v>
      </c>
      <c r="L8262" s="31">
        <v>411.52</v>
      </c>
      <c r="M8262" s="31">
        <v>336.59</v>
      </c>
      <c r="N8262" s="31">
        <v>476.7586</v>
      </c>
      <c r="O8262" s="31">
        <v>69.2209</v>
      </c>
      <c r="P8262" s="31">
        <v>89.839600000000004</v>
      </c>
      <c r="Q8262" s="31">
        <v>3454.2087999999999</v>
      </c>
      <c r="R8262" s="31">
        <v>93.061999999999998</v>
      </c>
      <c r="S8262" s="31">
        <v>100.72799999999999</v>
      </c>
    </row>
    <row r="8263" spans="1:19" x14ac:dyDescent="0.35">
      <c r="A8263" s="2">
        <v>44435</v>
      </c>
      <c r="B8263" s="31">
        <v>391.71350000000001</v>
      </c>
      <c r="C8263" s="31">
        <v>1173.4010000000001</v>
      </c>
      <c r="D8263" s="31">
        <v>299.38810000000001</v>
      </c>
      <c r="E8263" s="31">
        <v>801.10040000000004</v>
      </c>
      <c r="F8263" s="31">
        <v>134.36689999999999</v>
      </c>
      <c r="G8263" s="31">
        <v>474.88589999999999</v>
      </c>
      <c r="H8263" s="31">
        <v>8.8607420000000001</v>
      </c>
      <c r="I8263" s="31">
        <v>2811.8879999999999</v>
      </c>
      <c r="J8263" s="31">
        <v>5280.3249999999998</v>
      </c>
      <c r="K8263" s="31">
        <v>3415.5050000000001</v>
      </c>
      <c r="L8263" s="31">
        <v>415.11</v>
      </c>
      <c r="M8263" s="31">
        <v>345.92</v>
      </c>
      <c r="N8263" s="31">
        <v>481.49509999999998</v>
      </c>
      <c r="O8263" s="31">
        <v>69.267600000000002</v>
      </c>
      <c r="P8263" s="31">
        <v>90.078699999999998</v>
      </c>
      <c r="Q8263" s="31">
        <v>3472.0990999999999</v>
      </c>
      <c r="R8263" s="31">
        <v>92.686000000000007</v>
      </c>
      <c r="S8263" s="31">
        <v>100.8138</v>
      </c>
    </row>
    <row r="8264" spans="1:19" x14ac:dyDescent="0.35">
      <c r="A8264" s="2">
        <v>44438</v>
      </c>
      <c r="B8264" s="31">
        <v>394.60899999999998</v>
      </c>
      <c r="C8264" s="31">
        <v>1192.3340000000001</v>
      </c>
      <c r="D8264" s="31">
        <v>301.51409999999998</v>
      </c>
      <c r="E8264" s="31">
        <v>801.10040000000004</v>
      </c>
      <c r="F8264" s="31">
        <v>133.8278</v>
      </c>
      <c r="G8264" s="31">
        <v>467.70830000000001</v>
      </c>
      <c r="H8264" s="31">
        <v>8.9122179999999993</v>
      </c>
      <c r="I8264" s="31">
        <v>2813.6909999999998</v>
      </c>
      <c r="J8264" s="31">
        <v>5292.7830000000004</v>
      </c>
      <c r="K8264" s="31">
        <v>3418.5169999999998</v>
      </c>
      <c r="L8264" s="31">
        <v>416.93</v>
      </c>
      <c r="M8264" s="31">
        <v>344.6</v>
      </c>
      <c r="N8264" s="31">
        <v>486.83240000000001</v>
      </c>
      <c r="O8264" s="31">
        <v>69.267600000000002</v>
      </c>
      <c r="P8264" s="31">
        <v>90.078699999999998</v>
      </c>
      <c r="Q8264" s="31">
        <v>3506.8543</v>
      </c>
      <c r="R8264" s="31">
        <v>92.653000000000006</v>
      </c>
      <c r="S8264" s="31">
        <v>101.3451</v>
      </c>
    </row>
    <row r="8265" spans="1:19" x14ac:dyDescent="0.35">
      <c r="A8265" s="2">
        <v>44439</v>
      </c>
      <c r="B8265" s="31">
        <v>391.33109999999999</v>
      </c>
      <c r="C8265" s="31">
        <v>1185.7460000000001</v>
      </c>
      <c r="D8265" s="31">
        <v>301.01389999999998</v>
      </c>
      <c r="E8265" s="31">
        <v>810.59069999999997</v>
      </c>
      <c r="F8265" s="31">
        <v>134.26349999999999</v>
      </c>
      <c r="G8265" s="31">
        <v>463.85039999999998</v>
      </c>
      <c r="H8265" s="31">
        <v>8.7166090000000001</v>
      </c>
      <c r="I8265" s="31">
        <v>2813.598</v>
      </c>
      <c r="J8265" s="31">
        <v>5294.0230000000001</v>
      </c>
      <c r="K8265" s="31">
        <v>3415.2159999999999</v>
      </c>
      <c r="L8265" s="31">
        <v>416.49</v>
      </c>
      <c r="M8265" s="31">
        <v>345.3</v>
      </c>
      <c r="N8265" s="31">
        <v>486.36419999999998</v>
      </c>
      <c r="O8265" s="31">
        <v>69.339600000000004</v>
      </c>
      <c r="P8265" s="31">
        <v>90.218900000000005</v>
      </c>
      <c r="Q8265" s="31">
        <v>3570.6907000000001</v>
      </c>
      <c r="R8265" s="31">
        <v>92.626000000000005</v>
      </c>
      <c r="S8265" s="31">
        <v>103.3683</v>
      </c>
    </row>
    <row r="8266" spans="1:19" x14ac:dyDescent="0.35">
      <c r="A8266" s="2">
        <v>44440</v>
      </c>
      <c r="B8266" s="31">
        <v>391.11259999999999</v>
      </c>
      <c r="C8266" s="31">
        <v>1168.585</v>
      </c>
      <c r="D8266" s="31">
        <v>297.51229999999998</v>
      </c>
      <c r="E8266" s="31">
        <v>794.50400000000002</v>
      </c>
      <c r="F8266" s="31">
        <v>134.10839999999999</v>
      </c>
      <c r="G8266" s="31">
        <v>458.55689999999998</v>
      </c>
      <c r="H8266" s="31">
        <v>8.7097460000000009</v>
      </c>
      <c r="I8266" s="31">
        <v>2810.3629999999998</v>
      </c>
      <c r="J8266" s="31">
        <v>5295.2619999999997</v>
      </c>
      <c r="K8266" s="31">
        <v>3405.9859999999999</v>
      </c>
      <c r="L8266" s="31">
        <v>416.56</v>
      </c>
      <c r="M8266" s="31">
        <v>347.64</v>
      </c>
      <c r="N8266" s="31">
        <v>487.19909999999999</v>
      </c>
      <c r="O8266" s="31">
        <v>69.247299999999996</v>
      </c>
      <c r="P8266" s="31">
        <v>90.595100000000002</v>
      </c>
      <c r="Q8266" s="31">
        <v>3581.1069000000002</v>
      </c>
      <c r="R8266" s="31">
        <v>92.448999999999998</v>
      </c>
      <c r="S8266" s="31">
        <v>104.5552</v>
      </c>
    </row>
    <row r="8267" spans="1:19" x14ac:dyDescent="0.35">
      <c r="A8267" s="2">
        <v>44441</v>
      </c>
      <c r="B8267" s="31">
        <v>398.97969999999998</v>
      </c>
      <c r="C8267" s="31">
        <v>1197.704</v>
      </c>
      <c r="D8267" s="31">
        <v>308.51740000000001</v>
      </c>
      <c r="E8267" s="31">
        <v>797.52560000000005</v>
      </c>
      <c r="F8267" s="31">
        <v>133.77610000000001</v>
      </c>
      <c r="G8267" s="31">
        <v>460.53070000000002</v>
      </c>
      <c r="H8267" s="31">
        <v>8.9602629999999994</v>
      </c>
      <c r="I8267" s="31">
        <v>2811.38</v>
      </c>
      <c r="J8267" s="31">
        <v>5296.8119999999999</v>
      </c>
      <c r="K8267" s="31">
        <v>3408.6089999999999</v>
      </c>
      <c r="L8267" s="31">
        <v>417.85</v>
      </c>
      <c r="M8267" s="31">
        <v>349.85</v>
      </c>
      <c r="N8267" s="31">
        <v>486.94159999999999</v>
      </c>
      <c r="O8267" s="31">
        <v>69.263300000000001</v>
      </c>
      <c r="P8267" s="31">
        <v>90.691100000000006</v>
      </c>
      <c r="Q8267" s="31">
        <v>3579.76</v>
      </c>
      <c r="R8267" s="31">
        <v>92.224999999999994</v>
      </c>
      <c r="S8267" s="31">
        <v>105.38030000000001</v>
      </c>
    </row>
    <row r="8268" spans="1:19" x14ac:dyDescent="0.35">
      <c r="A8268" s="2">
        <v>44442</v>
      </c>
      <c r="B8268" s="31">
        <v>396.68509999999998</v>
      </c>
      <c r="C8268" s="31">
        <v>1192.4449999999999</v>
      </c>
      <c r="D8268" s="31">
        <v>306.64150000000001</v>
      </c>
      <c r="E8268" s="31">
        <v>802.20690000000002</v>
      </c>
      <c r="F8268" s="31">
        <v>135.41550000000001</v>
      </c>
      <c r="G8268" s="31">
        <v>463.67090000000002</v>
      </c>
      <c r="H8268" s="31">
        <v>9.1078279999999996</v>
      </c>
      <c r="I8268" s="31">
        <v>2809.808</v>
      </c>
      <c r="J8268" s="31">
        <v>5290.3050000000003</v>
      </c>
      <c r="K8268" s="31">
        <v>3403.7579999999998</v>
      </c>
      <c r="L8268" s="31">
        <v>417.78</v>
      </c>
      <c r="M8268" s="31">
        <v>348.3</v>
      </c>
      <c r="N8268" s="31">
        <v>488.51780000000002</v>
      </c>
      <c r="O8268" s="31">
        <v>69.4589</v>
      </c>
      <c r="P8268" s="31">
        <v>90.793899999999994</v>
      </c>
      <c r="Q8268" s="31">
        <v>3590.8087999999998</v>
      </c>
      <c r="R8268" s="31">
        <v>92.034999999999997</v>
      </c>
      <c r="S8268" s="31">
        <v>104.9282</v>
      </c>
    </row>
    <row r="8269" spans="1:19" x14ac:dyDescent="0.35">
      <c r="A8269" s="2">
        <v>44445</v>
      </c>
      <c r="B8269" s="31">
        <v>396.68509999999998</v>
      </c>
      <c r="C8269" s="31">
        <v>1192.4449999999999</v>
      </c>
      <c r="D8269" s="31">
        <v>306.64150000000001</v>
      </c>
      <c r="E8269" s="31">
        <v>802.20690000000002</v>
      </c>
      <c r="F8269" s="31">
        <v>135.41550000000001</v>
      </c>
      <c r="G8269" s="31">
        <v>463.67090000000002</v>
      </c>
      <c r="H8269" s="31">
        <v>9.1078279999999996</v>
      </c>
      <c r="I8269" s="31">
        <v>2807.6819999999998</v>
      </c>
      <c r="J8269" s="31">
        <v>5290.3050000000003</v>
      </c>
      <c r="K8269" s="31">
        <v>3399.89</v>
      </c>
      <c r="L8269" s="31">
        <v>417.78</v>
      </c>
      <c r="M8269" s="31">
        <v>348.3</v>
      </c>
      <c r="N8269" s="31">
        <v>488.51780000000002</v>
      </c>
      <c r="O8269" s="31">
        <v>69.338200000000001</v>
      </c>
      <c r="P8269" s="31">
        <v>90.643199999999993</v>
      </c>
      <c r="Q8269" s="31">
        <v>3614.2374</v>
      </c>
      <c r="R8269" s="31">
        <v>92.034999999999997</v>
      </c>
      <c r="S8269" s="31">
        <v>105.6516</v>
      </c>
    </row>
    <row r="8270" spans="1:19" x14ac:dyDescent="0.35">
      <c r="A8270" s="2">
        <v>44446</v>
      </c>
      <c r="B8270" s="31">
        <v>391.65890000000002</v>
      </c>
      <c r="C8270" s="31">
        <v>1179.1590000000001</v>
      </c>
      <c r="D8270" s="31">
        <v>301.38909999999998</v>
      </c>
      <c r="E8270" s="31">
        <v>795.00620000000004</v>
      </c>
      <c r="F8270" s="31">
        <v>132.816</v>
      </c>
      <c r="G8270" s="31">
        <v>458.28769999999997</v>
      </c>
      <c r="H8270" s="31">
        <v>9.2794150000000002</v>
      </c>
      <c r="I8270" s="31">
        <v>2807.913</v>
      </c>
      <c r="J8270" s="31">
        <v>5275.433</v>
      </c>
      <c r="K8270" s="31">
        <v>3391.2350000000001</v>
      </c>
      <c r="L8270" s="31">
        <v>416.38</v>
      </c>
      <c r="M8270" s="31">
        <v>345.94</v>
      </c>
      <c r="N8270" s="31">
        <v>489.24349999999998</v>
      </c>
      <c r="O8270" s="31">
        <v>69.107799999999997</v>
      </c>
      <c r="P8270" s="31">
        <v>90.519000000000005</v>
      </c>
      <c r="Q8270" s="31">
        <v>3617.9005000000002</v>
      </c>
      <c r="R8270" s="31">
        <v>92.512</v>
      </c>
      <c r="S8270" s="31">
        <v>106.53319999999999</v>
      </c>
    </row>
    <row r="8271" spans="1:19" x14ac:dyDescent="0.35">
      <c r="A8271" s="2">
        <v>44447</v>
      </c>
      <c r="B8271" s="31">
        <v>396.63040000000001</v>
      </c>
      <c r="C8271" s="31">
        <v>1180.3219999999999</v>
      </c>
      <c r="D8271" s="31">
        <v>303.01490000000001</v>
      </c>
      <c r="E8271" s="31">
        <v>786.24789999999996</v>
      </c>
      <c r="F8271" s="31">
        <v>132.4468</v>
      </c>
      <c r="G8271" s="31">
        <v>459.18490000000003</v>
      </c>
      <c r="H8271" s="31">
        <v>9.2210750000000008</v>
      </c>
      <c r="I8271" s="31">
        <v>2806.931</v>
      </c>
      <c r="J8271" s="31">
        <v>5281.9390000000003</v>
      </c>
      <c r="K8271" s="31">
        <v>3392.125</v>
      </c>
      <c r="L8271" s="31">
        <v>415.76</v>
      </c>
      <c r="M8271" s="31">
        <v>342.09</v>
      </c>
      <c r="N8271" s="31">
        <v>487.53469999999999</v>
      </c>
      <c r="O8271" s="31">
        <v>69.035399999999996</v>
      </c>
      <c r="P8271" s="31">
        <v>90.261600000000001</v>
      </c>
      <c r="Q8271" s="31">
        <v>3585.6100999999999</v>
      </c>
      <c r="R8271" s="31">
        <v>92.653000000000006</v>
      </c>
      <c r="S8271" s="31">
        <v>106.5898</v>
      </c>
    </row>
    <row r="8272" spans="1:19" x14ac:dyDescent="0.35">
      <c r="A8272" s="2">
        <v>44448</v>
      </c>
      <c r="B8272" s="31">
        <v>390.46559999999999</v>
      </c>
      <c r="C8272" s="31">
        <v>1162.4780000000001</v>
      </c>
      <c r="D8272" s="31">
        <v>303.41539999999998</v>
      </c>
      <c r="E8272" s="31">
        <v>798.08159999999998</v>
      </c>
      <c r="F8272" s="31">
        <v>132.92679999999999</v>
      </c>
      <c r="G8272" s="31">
        <v>455.95499999999998</v>
      </c>
      <c r="H8272" s="31">
        <v>9.1730309999999999</v>
      </c>
      <c r="I8272" s="31">
        <v>2807.7170000000001</v>
      </c>
      <c r="J8272" s="31">
        <v>5290.3040000000001</v>
      </c>
      <c r="K8272" s="31">
        <v>3394.0030000000002</v>
      </c>
      <c r="L8272" s="31">
        <v>413.89</v>
      </c>
      <c r="M8272" s="31">
        <v>342.18</v>
      </c>
      <c r="N8272" s="31">
        <v>485.62290000000002</v>
      </c>
      <c r="O8272" s="31">
        <v>69.354600000000005</v>
      </c>
      <c r="P8272" s="31">
        <v>90.297799999999995</v>
      </c>
      <c r="Q8272" s="31">
        <v>3549.1990000000001</v>
      </c>
      <c r="R8272" s="31">
        <v>92.478999999999999</v>
      </c>
      <c r="S8272" s="31">
        <v>103.6057</v>
      </c>
    </row>
    <row r="8273" spans="1:19" x14ac:dyDescent="0.35">
      <c r="A8273" s="2">
        <v>44449</v>
      </c>
      <c r="B8273" s="31">
        <v>398.52879999999999</v>
      </c>
      <c r="C8273" s="31">
        <v>1191.5640000000001</v>
      </c>
      <c r="D8273" s="31">
        <v>305.1191</v>
      </c>
      <c r="E8273" s="31">
        <v>824.46550000000002</v>
      </c>
      <c r="F8273" s="31">
        <v>132.3434</v>
      </c>
      <c r="G8273" s="31">
        <v>461.69709999999998</v>
      </c>
      <c r="H8273" s="31">
        <v>8.9328090000000007</v>
      </c>
      <c r="I8273" s="31">
        <v>2807.6010000000001</v>
      </c>
      <c r="J8273" s="31">
        <v>5284.1090000000004</v>
      </c>
      <c r="K8273" s="31">
        <v>3395.3829999999998</v>
      </c>
      <c r="L8273" s="31">
        <v>410.76</v>
      </c>
      <c r="M8273" s="31">
        <v>338.7</v>
      </c>
      <c r="N8273" s="31">
        <v>481.9633</v>
      </c>
      <c r="O8273" s="31">
        <v>69.344800000000006</v>
      </c>
      <c r="P8273" s="31">
        <v>90.425600000000003</v>
      </c>
      <c r="Q8273" s="31">
        <v>3573.9537999999998</v>
      </c>
      <c r="R8273" s="31">
        <v>92.581999999999994</v>
      </c>
      <c r="S8273" s="31">
        <v>105.9342</v>
      </c>
    </row>
    <row r="8274" spans="1:19" x14ac:dyDescent="0.35">
      <c r="A8274" s="2">
        <v>44452</v>
      </c>
      <c r="B8274" s="31">
        <v>401.93579999999997</v>
      </c>
      <c r="C8274" s="31">
        <v>1196.46</v>
      </c>
      <c r="D8274" s="31">
        <v>307.70209999999997</v>
      </c>
      <c r="E8274" s="31">
        <v>813.16980000000001</v>
      </c>
      <c r="F8274" s="31">
        <v>132.51329999999999</v>
      </c>
      <c r="G8274" s="31">
        <v>461.06909999999999</v>
      </c>
      <c r="H8274" s="31">
        <v>9.0494880000000002</v>
      </c>
      <c r="I8274" s="31">
        <v>2806.3069999999998</v>
      </c>
      <c r="J8274" s="31">
        <v>5286.277</v>
      </c>
      <c r="K8274" s="31">
        <v>3392.2730000000001</v>
      </c>
      <c r="L8274" s="31">
        <v>411.73</v>
      </c>
      <c r="M8274" s="31">
        <v>340.73</v>
      </c>
      <c r="N8274" s="31">
        <v>481.82279999999997</v>
      </c>
      <c r="O8274" s="31">
        <v>69.290899999999993</v>
      </c>
      <c r="P8274" s="31">
        <v>90.236900000000006</v>
      </c>
      <c r="Q8274" s="31">
        <v>3553.9823999999999</v>
      </c>
      <c r="R8274" s="31">
        <v>92.674999999999997</v>
      </c>
      <c r="S8274" s="31">
        <v>104.4195</v>
      </c>
    </row>
    <row r="8275" spans="1:19" x14ac:dyDescent="0.35">
      <c r="A8275" s="2">
        <v>44453</v>
      </c>
      <c r="B8275" s="31">
        <v>402.34309999999999</v>
      </c>
      <c r="C8275" s="31">
        <v>1201.972</v>
      </c>
      <c r="D8275" s="31">
        <v>308.1037</v>
      </c>
      <c r="E8275" s="31">
        <v>802.89580000000001</v>
      </c>
      <c r="F8275" s="31">
        <v>133.4512</v>
      </c>
      <c r="G8275" s="31">
        <v>460.26159999999999</v>
      </c>
      <c r="H8275" s="31">
        <v>9.1146910000000005</v>
      </c>
      <c r="I8275" s="31">
        <v>2805.4749999999999</v>
      </c>
      <c r="J8275" s="31">
        <v>5296.5010000000002</v>
      </c>
      <c r="K8275" s="31">
        <v>3389.4609999999998</v>
      </c>
      <c r="L8275" s="31">
        <v>409.44</v>
      </c>
      <c r="M8275" s="31">
        <v>336.12</v>
      </c>
      <c r="N8275" s="31">
        <v>480.25909999999999</v>
      </c>
      <c r="O8275" s="31">
        <v>69.457999999999998</v>
      </c>
      <c r="P8275" s="31">
        <v>90.322800000000001</v>
      </c>
      <c r="Q8275" s="31">
        <v>3539.6734000000001</v>
      </c>
      <c r="R8275" s="31">
        <v>92.623000000000005</v>
      </c>
      <c r="S8275" s="31">
        <v>102.4076</v>
      </c>
    </row>
    <row r="8276" spans="1:19" x14ac:dyDescent="0.35">
      <c r="A8276" s="2">
        <v>44454</v>
      </c>
      <c r="B8276" s="31">
        <v>412.32310000000001</v>
      </c>
      <c r="C8276" s="31">
        <v>1220.1279999999999</v>
      </c>
      <c r="D8276" s="31">
        <v>317.14339999999999</v>
      </c>
      <c r="E8276" s="31">
        <v>818.65679999999998</v>
      </c>
      <c r="F8276" s="31">
        <v>132.5429</v>
      </c>
      <c r="G8276" s="31">
        <v>464.56810000000002</v>
      </c>
      <c r="H8276" s="31">
        <v>9.1387129999999992</v>
      </c>
      <c r="I8276" s="31">
        <v>2807.047</v>
      </c>
      <c r="J8276" s="31">
        <v>5293.0940000000001</v>
      </c>
      <c r="K8276" s="31">
        <v>3392.9119999999998</v>
      </c>
      <c r="L8276" s="31">
        <v>412.88</v>
      </c>
      <c r="M8276" s="31">
        <v>339.82</v>
      </c>
      <c r="N8276" s="31">
        <v>483.90480000000002</v>
      </c>
      <c r="O8276" s="31">
        <v>69.689499999999995</v>
      </c>
      <c r="P8276" s="31">
        <v>90.304400000000001</v>
      </c>
      <c r="Q8276" s="31">
        <v>3519.7543000000001</v>
      </c>
      <c r="R8276" s="31">
        <v>92.548000000000002</v>
      </c>
      <c r="S8276" s="31">
        <v>101.05119999999999</v>
      </c>
    </row>
    <row r="8277" spans="1:19" x14ac:dyDescent="0.35">
      <c r="A8277" s="2">
        <v>44455</v>
      </c>
      <c r="B8277" s="31">
        <v>413.42590000000001</v>
      </c>
      <c r="C8277" s="31">
        <v>1210.509</v>
      </c>
      <c r="D8277" s="31">
        <v>314.88350000000003</v>
      </c>
      <c r="E8277" s="31">
        <v>796.51480000000004</v>
      </c>
      <c r="F8277" s="31">
        <v>129.72929999999999</v>
      </c>
      <c r="G8277" s="31">
        <v>465.10640000000001</v>
      </c>
      <c r="H8277" s="31">
        <v>9.1181230000000006</v>
      </c>
      <c r="I8277" s="31">
        <v>2806.9079999999999</v>
      </c>
      <c r="J8277" s="31">
        <v>5277.9120000000003</v>
      </c>
      <c r="K8277" s="31">
        <v>3381.3609999999999</v>
      </c>
      <c r="L8277" s="31">
        <v>412.17</v>
      </c>
      <c r="M8277" s="31">
        <v>339.53</v>
      </c>
      <c r="N8277" s="31">
        <v>484.31079999999997</v>
      </c>
      <c r="O8277" s="31">
        <v>69.462100000000007</v>
      </c>
      <c r="P8277" s="31">
        <v>89.874499999999998</v>
      </c>
      <c r="Q8277" s="31">
        <v>3488.3406</v>
      </c>
      <c r="R8277" s="31">
        <v>92.932000000000002</v>
      </c>
      <c r="S8277" s="31">
        <v>99.457400000000007</v>
      </c>
    </row>
    <row r="8278" spans="1:19" x14ac:dyDescent="0.35">
      <c r="A8278" s="2">
        <v>44456</v>
      </c>
      <c r="B8278" s="31">
        <v>411.11009999999999</v>
      </c>
      <c r="C8278" s="31">
        <v>1204.135</v>
      </c>
      <c r="D8278" s="31">
        <v>315.8879</v>
      </c>
      <c r="E8278" s="31">
        <v>792.04809999999998</v>
      </c>
      <c r="F8278" s="31">
        <v>129.33789999999999</v>
      </c>
      <c r="G8278" s="31">
        <v>460.79989999999998</v>
      </c>
      <c r="H8278" s="31">
        <v>9.1455769999999994</v>
      </c>
      <c r="I8278" s="31">
        <v>2805.105</v>
      </c>
      <c r="J8278" s="31">
        <v>5266.1379999999999</v>
      </c>
      <c r="K8278" s="31">
        <v>3377.3119999999999</v>
      </c>
      <c r="L8278" s="31">
        <v>408.24</v>
      </c>
      <c r="M8278" s="31">
        <v>339.59</v>
      </c>
      <c r="N8278" s="31">
        <v>478.58069999999998</v>
      </c>
      <c r="O8278" s="31">
        <v>69.259600000000006</v>
      </c>
      <c r="P8278" s="31">
        <v>89.669700000000006</v>
      </c>
      <c r="Q8278" s="31">
        <v>3495.3526000000002</v>
      </c>
      <c r="R8278" s="31">
        <v>93.194999999999993</v>
      </c>
      <c r="S8278" s="31">
        <v>101.0399</v>
      </c>
    </row>
    <row r="8279" spans="1:19" x14ac:dyDescent="0.35">
      <c r="A8279" s="2">
        <v>44459</v>
      </c>
      <c r="B8279" s="31">
        <v>402.89449999999999</v>
      </c>
      <c r="C8279" s="31">
        <v>1172.604</v>
      </c>
      <c r="D8279" s="31">
        <v>313.87909999999999</v>
      </c>
      <c r="E8279" s="31">
        <v>768.45979999999997</v>
      </c>
      <c r="F8279" s="31">
        <v>130.25360000000001</v>
      </c>
      <c r="G8279" s="31">
        <v>453.084</v>
      </c>
      <c r="H8279" s="31">
        <v>8.8984919999999992</v>
      </c>
      <c r="I8279" s="31">
        <v>2805.105</v>
      </c>
      <c r="J8279" s="31">
        <v>5282.5590000000002</v>
      </c>
      <c r="K8279" s="31">
        <v>3386.3989999999999</v>
      </c>
      <c r="L8279" s="31">
        <v>401.46</v>
      </c>
      <c r="M8279" s="31">
        <v>331.74</v>
      </c>
      <c r="N8279" s="31">
        <v>468.69740000000002</v>
      </c>
      <c r="O8279" s="31">
        <v>69.547499999999999</v>
      </c>
      <c r="P8279" s="31">
        <v>89.575800000000001</v>
      </c>
      <c r="Q8279" s="31">
        <v>3437.819</v>
      </c>
      <c r="R8279" s="31">
        <v>93.275999999999996</v>
      </c>
      <c r="S8279" s="31">
        <v>97.490600000000001</v>
      </c>
    </row>
    <row r="8280" spans="1:19" x14ac:dyDescent="0.35">
      <c r="A8280" s="2">
        <v>44460</v>
      </c>
      <c r="B8280" s="31">
        <v>405.65140000000002</v>
      </c>
      <c r="C8280" s="31">
        <v>1172.319</v>
      </c>
      <c r="D8280" s="31">
        <v>310.48919999999998</v>
      </c>
      <c r="E8280" s="31">
        <v>763.58900000000006</v>
      </c>
      <c r="F8280" s="31">
        <v>131.31700000000001</v>
      </c>
      <c r="G8280" s="31">
        <v>457.21109999999999</v>
      </c>
      <c r="H8280" s="31">
        <v>8.9396730000000009</v>
      </c>
      <c r="I8280" s="31">
        <v>2806.9079999999999</v>
      </c>
      <c r="J8280" s="31">
        <v>5285.348</v>
      </c>
      <c r="K8280" s="31">
        <v>3390.8449999999998</v>
      </c>
      <c r="L8280" s="31">
        <v>400.99</v>
      </c>
      <c r="M8280" s="31">
        <v>332.37</v>
      </c>
      <c r="N8280" s="31">
        <v>469.15019999999998</v>
      </c>
      <c r="O8280" s="31">
        <v>69.747</v>
      </c>
      <c r="P8280" s="31">
        <v>89.569800000000001</v>
      </c>
      <c r="Q8280" s="31">
        <v>3446.7718</v>
      </c>
      <c r="R8280" s="31">
        <v>93.203999999999994</v>
      </c>
      <c r="S8280" s="31">
        <v>97.535899999999998</v>
      </c>
    </row>
    <row r="8281" spans="1:19" x14ac:dyDescent="0.35">
      <c r="A8281" s="2">
        <v>44461</v>
      </c>
      <c r="B8281" s="31">
        <v>415.68650000000002</v>
      </c>
      <c r="C8281" s="31">
        <v>1185.921</v>
      </c>
      <c r="D8281" s="31">
        <v>318.399</v>
      </c>
      <c r="E8281" s="31">
        <v>790.49540000000002</v>
      </c>
      <c r="F8281" s="31">
        <v>131.3613</v>
      </c>
      <c r="G8281" s="31">
        <v>460.35129999999998</v>
      </c>
      <c r="H8281" s="31">
        <v>9.1009650000000004</v>
      </c>
      <c r="I8281" s="31">
        <v>2807.3240000000001</v>
      </c>
      <c r="J8281" s="31">
        <v>5279.4610000000002</v>
      </c>
      <c r="K8281" s="31">
        <v>3389.855</v>
      </c>
      <c r="L8281" s="31">
        <v>404.76</v>
      </c>
      <c r="M8281" s="31">
        <v>337.55</v>
      </c>
      <c r="N8281" s="31">
        <v>473.50630000000001</v>
      </c>
      <c r="O8281" s="31">
        <v>69.471199999999996</v>
      </c>
      <c r="P8281" s="31">
        <v>89.638499999999993</v>
      </c>
      <c r="Q8281" s="31">
        <v>3450.6785</v>
      </c>
      <c r="R8281" s="31">
        <v>93.462000000000003</v>
      </c>
      <c r="S8281" s="31">
        <v>97.535899999999998</v>
      </c>
    </row>
    <row r="8282" spans="1:19" x14ac:dyDescent="0.35">
      <c r="A8282" s="2">
        <v>44462</v>
      </c>
      <c r="B8282" s="31">
        <v>421.58629999999999</v>
      </c>
      <c r="C8282" s="31">
        <v>1210.0530000000001</v>
      </c>
      <c r="D8282" s="31">
        <v>324.55099999999999</v>
      </c>
      <c r="E8282" s="31">
        <v>789.41060000000004</v>
      </c>
      <c r="F8282" s="31">
        <v>129.21969999999999</v>
      </c>
      <c r="G8282" s="31">
        <v>460.88959999999997</v>
      </c>
      <c r="H8282" s="31">
        <v>8.9636960000000006</v>
      </c>
      <c r="I8282" s="31">
        <v>2807.3240000000001</v>
      </c>
      <c r="J8282" s="31">
        <v>5257.1540000000005</v>
      </c>
      <c r="K8282" s="31">
        <v>3380.569</v>
      </c>
      <c r="L8282" s="31">
        <v>409.74</v>
      </c>
      <c r="M8282" s="31">
        <v>343.69</v>
      </c>
      <c r="N8282" s="31">
        <v>477.87810000000002</v>
      </c>
      <c r="O8282" s="31">
        <v>69.152500000000003</v>
      </c>
      <c r="P8282" s="31">
        <v>89.754999999999995</v>
      </c>
      <c r="Q8282" s="31">
        <v>3480.0940999999998</v>
      </c>
      <c r="R8282" s="31">
        <v>93.084999999999994</v>
      </c>
      <c r="S8282" s="31">
        <v>98.842699999999994</v>
      </c>
    </row>
    <row r="8283" spans="1:19" x14ac:dyDescent="0.35">
      <c r="A8283" s="2">
        <v>44463</v>
      </c>
      <c r="B8283" s="31">
        <v>425.83190000000002</v>
      </c>
      <c r="C8283" s="31">
        <v>1216.655</v>
      </c>
      <c r="D8283" s="31">
        <v>328.44310000000002</v>
      </c>
      <c r="E8283" s="31">
        <v>794.45159999999998</v>
      </c>
      <c r="F8283" s="31">
        <v>129.36000000000001</v>
      </c>
      <c r="G8283" s="31">
        <v>461.15879999999999</v>
      </c>
      <c r="H8283" s="31">
        <v>8.8916299999999993</v>
      </c>
      <c r="I8283" s="31">
        <v>2803.348</v>
      </c>
      <c r="J8283" s="31">
        <v>5239.183</v>
      </c>
      <c r="K8283" s="31">
        <v>3363.7869999999998</v>
      </c>
      <c r="L8283" s="31">
        <v>410.46</v>
      </c>
      <c r="M8283" s="31">
        <v>341.98</v>
      </c>
      <c r="N8283" s="31">
        <v>478.35430000000002</v>
      </c>
      <c r="O8283" s="31">
        <v>68.794799999999995</v>
      </c>
      <c r="P8283" s="31">
        <v>89.478099999999998</v>
      </c>
      <c r="Q8283" s="31">
        <v>3459.8245000000002</v>
      </c>
      <c r="R8283" s="31">
        <v>93.326999999999998</v>
      </c>
      <c r="S8283" s="31">
        <v>97.273700000000005</v>
      </c>
    </row>
    <row r="8284" spans="1:19" x14ac:dyDescent="0.35">
      <c r="A8284" s="2">
        <v>44466</v>
      </c>
      <c r="B8284" s="31">
        <v>434.04750000000001</v>
      </c>
      <c r="C8284" s="31">
        <v>1235.038</v>
      </c>
      <c r="D8284" s="31">
        <v>335.59949999999998</v>
      </c>
      <c r="E8284" s="31">
        <v>796.77</v>
      </c>
      <c r="F8284" s="31">
        <v>129.38220000000001</v>
      </c>
      <c r="G8284" s="31">
        <v>462.05599999999998</v>
      </c>
      <c r="H8284" s="31">
        <v>8.7372019999999999</v>
      </c>
      <c r="I8284" s="31">
        <v>2803.0709999999999</v>
      </c>
      <c r="J8284" s="31">
        <v>5227.0990000000002</v>
      </c>
      <c r="K8284" s="31">
        <v>3357.6669999999999</v>
      </c>
      <c r="L8284" s="31">
        <v>409.28</v>
      </c>
      <c r="M8284" s="31">
        <v>347.01</v>
      </c>
      <c r="N8284" s="31">
        <v>474.48219999999998</v>
      </c>
      <c r="O8284" s="31">
        <v>68.620199999999997</v>
      </c>
      <c r="P8284" s="31">
        <v>89.376900000000006</v>
      </c>
      <c r="Q8284" s="31">
        <v>3466.0421999999999</v>
      </c>
      <c r="R8284" s="31">
        <v>93.382999999999996</v>
      </c>
      <c r="S8284" s="31">
        <v>96.930099999999996</v>
      </c>
    </row>
    <row r="8285" spans="1:19" x14ac:dyDescent="0.35">
      <c r="A8285" s="2">
        <v>44467</v>
      </c>
      <c r="B8285" s="31">
        <v>432.00740000000002</v>
      </c>
      <c r="C8285" s="31">
        <v>1222.232</v>
      </c>
      <c r="D8285" s="31">
        <v>333.33960000000002</v>
      </c>
      <c r="E8285" s="31">
        <v>788.65340000000003</v>
      </c>
      <c r="F8285" s="31">
        <v>128.31139999999999</v>
      </c>
      <c r="G8285" s="31">
        <v>458.2878</v>
      </c>
      <c r="H8285" s="31">
        <v>8.7680880000000005</v>
      </c>
      <c r="I8285" s="31">
        <v>2799.8339999999998</v>
      </c>
      <c r="J8285" s="31">
        <v>5213.7759999999998</v>
      </c>
      <c r="K8285" s="31">
        <v>3352.0369999999998</v>
      </c>
      <c r="L8285" s="31">
        <v>401.02</v>
      </c>
      <c r="M8285" s="31">
        <v>339.24</v>
      </c>
      <c r="N8285" s="31">
        <v>461.05470000000003</v>
      </c>
      <c r="O8285" s="31">
        <v>68.342799999999997</v>
      </c>
      <c r="P8285" s="31">
        <v>89.168800000000005</v>
      </c>
      <c r="Q8285" s="31">
        <v>3448.7838999999999</v>
      </c>
      <c r="R8285" s="31">
        <v>93.766000000000005</v>
      </c>
      <c r="S8285" s="31">
        <v>98.519499999999994</v>
      </c>
    </row>
    <row r="8286" spans="1:19" x14ac:dyDescent="0.35">
      <c r="A8286" s="2">
        <v>44468</v>
      </c>
      <c r="B8286" s="31">
        <v>430.57380000000001</v>
      </c>
      <c r="C8286" s="31">
        <v>1237.883</v>
      </c>
      <c r="D8286" s="31">
        <v>334.5951</v>
      </c>
      <c r="E8286" s="31">
        <v>779.24360000000001</v>
      </c>
      <c r="F8286" s="31">
        <v>127.2332</v>
      </c>
      <c r="G8286" s="31">
        <v>460.71019999999999</v>
      </c>
      <c r="H8286" s="31">
        <v>8.8847670000000001</v>
      </c>
      <c r="I8286" s="31">
        <v>2799.9270000000001</v>
      </c>
      <c r="J8286" s="31">
        <v>5217.8040000000001</v>
      </c>
      <c r="K8286" s="31">
        <v>3360.1350000000002</v>
      </c>
      <c r="L8286" s="31">
        <v>401.59</v>
      </c>
      <c r="M8286" s="31">
        <v>338.62</v>
      </c>
      <c r="N8286" s="31">
        <v>460.274</v>
      </c>
      <c r="O8286" s="31">
        <v>68.051500000000004</v>
      </c>
      <c r="P8286" s="31">
        <v>88.722899999999996</v>
      </c>
      <c r="Q8286" s="31">
        <v>3423.6747</v>
      </c>
      <c r="R8286" s="31">
        <v>94.337999999999994</v>
      </c>
      <c r="S8286" s="31">
        <v>98.700299999999999</v>
      </c>
    </row>
    <row r="8287" spans="1:19" x14ac:dyDescent="0.35">
      <c r="A8287" s="2">
        <v>44469</v>
      </c>
      <c r="B8287" s="31">
        <v>431.78680000000003</v>
      </c>
      <c r="C8287" s="31">
        <v>1248.6969999999999</v>
      </c>
      <c r="D8287" s="31">
        <v>339.2405</v>
      </c>
      <c r="E8287" s="31">
        <v>760.37720000000002</v>
      </c>
      <c r="F8287" s="31">
        <v>129.75139999999999</v>
      </c>
      <c r="G8287" s="31">
        <v>450.75130000000001</v>
      </c>
      <c r="H8287" s="31">
        <v>9.1009659999999997</v>
      </c>
      <c r="I8287" s="31">
        <v>2799.8339999999998</v>
      </c>
      <c r="J8287" s="31">
        <v>5217.1840000000002</v>
      </c>
      <c r="K8287" s="31">
        <v>3355.6869999999999</v>
      </c>
      <c r="L8287" s="31">
        <v>396.79</v>
      </c>
      <c r="M8287" s="31">
        <v>335.4</v>
      </c>
      <c r="N8287" s="31">
        <v>458.48630000000003</v>
      </c>
      <c r="O8287" s="31">
        <v>68.254599999999996</v>
      </c>
      <c r="P8287" s="31">
        <v>88.518600000000006</v>
      </c>
      <c r="Q8287" s="31">
        <v>3428.6457</v>
      </c>
      <c r="R8287" s="31">
        <v>94.23</v>
      </c>
      <c r="S8287" s="31">
        <v>98.575999999999993</v>
      </c>
    </row>
    <row r="8288" spans="1:19" x14ac:dyDescent="0.35">
      <c r="A8288" s="2">
        <v>44470</v>
      </c>
      <c r="B8288" s="31">
        <v>437.1352</v>
      </c>
      <c r="C8288" s="31">
        <v>1280.569</v>
      </c>
      <c r="D8288" s="31">
        <v>337.85939999999999</v>
      </c>
      <c r="E8288" s="31">
        <v>776.60609999999997</v>
      </c>
      <c r="F8288" s="31">
        <v>129.85480000000001</v>
      </c>
      <c r="G8288" s="31">
        <v>447.34199999999998</v>
      </c>
      <c r="H8288" s="31">
        <v>9.3000070000000008</v>
      </c>
      <c r="I8288" s="31">
        <v>2803.0709999999999</v>
      </c>
      <c r="J8288" s="31">
        <v>5237.0129999999999</v>
      </c>
      <c r="K8288" s="31">
        <v>3364.3809999999999</v>
      </c>
      <c r="L8288" s="31">
        <v>401.04</v>
      </c>
      <c r="M8288" s="31">
        <v>340.7</v>
      </c>
      <c r="N8288" s="31">
        <v>460.96100000000001</v>
      </c>
      <c r="O8288" s="31">
        <v>68.629499999999993</v>
      </c>
      <c r="P8288" s="31">
        <v>88.570800000000006</v>
      </c>
      <c r="Q8288" s="31">
        <v>3410.9402</v>
      </c>
      <c r="R8288" s="31">
        <v>94.034999999999997</v>
      </c>
      <c r="S8288" s="31">
        <v>98.575999999999993</v>
      </c>
    </row>
    <row r="8289" spans="1:19" x14ac:dyDescent="0.35">
      <c r="A8289" s="2">
        <v>44473</v>
      </c>
      <c r="B8289" s="31">
        <v>448.05259999999998</v>
      </c>
      <c r="C8289" s="31">
        <v>1313.864</v>
      </c>
      <c r="D8289" s="31">
        <v>350.41460000000001</v>
      </c>
      <c r="E8289" s="31">
        <v>786.94330000000002</v>
      </c>
      <c r="F8289" s="31">
        <v>130.5342</v>
      </c>
      <c r="G8289" s="31">
        <v>443.48410000000001</v>
      </c>
      <c r="H8289" s="31">
        <v>9.4441400000000009</v>
      </c>
      <c r="I8289" s="31">
        <v>2803.348</v>
      </c>
      <c r="J8289" s="31">
        <v>5236.7039999999997</v>
      </c>
      <c r="K8289" s="31">
        <v>3359.1469999999999</v>
      </c>
      <c r="L8289" s="31">
        <v>396.19</v>
      </c>
      <c r="M8289" s="31">
        <v>337.53</v>
      </c>
      <c r="N8289" s="31">
        <v>451.60860000000002</v>
      </c>
      <c r="O8289" s="31">
        <v>68.697100000000006</v>
      </c>
      <c r="P8289" s="31">
        <v>88.779499999999999</v>
      </c>
      <c r="Q8289" s="31">
        <v>3383.0864000000001</v>
      </c>
      <c r="R8289" s="31">
        <v>93.775999999999996</v>
      </c>
      <c r="S8289" s="31">
        <v>96.191000000000003</v>
      </c>
    </row>
    <row r="8290" spans="1:19" x14ac:dyDescent="0.35">
      <c r="A8290" s="2">
        <v>44474</v>
      </c>
      <c r="B8290" s="31">
        <v>455.22059999999999</v>
      </c>
      <c r="C8290" s="31">
        <v>1341.98</v>
      </c>
      <c r="D8290" s="31">
        <v>361.21199999999999</v>
      </c>
      <c r="E8290" s="31">
        <v>780.3922</v>
      </c>
      <c r="F8290" s="31">
        <v>130.0394</v>
      </c>
      <c r="G8290" s="31">
        <v>448.77760000000001</v>
      </c>
      <c r="H8290" s="31">
        <v>9.4544350000000001</v>
      </c>
      <c r="I8290" s="31">
        <v>2802.7469999999998</v>
      </c>
      <c r="J8290" s="31">
        <v>5227.0990000000002</v>
      </c>
      <c r="K8290" s="31">
        <v>3361.614</v>
      </c>
      <c r="L8290" s="31">
        <v>400.14</v>
      </c>
      <c r="M8290" s="31">
        <v>338.86</v>
      </c>
      <c r="N8290" s="31">
        <v>457.6354</v>
      </c>
      <c r="O8290" s="31">
        <v>68.274799999999999</v>
      </c>
      <c r="P8290" s="31">
        <v>88.540899999999993</v>
      </c>
      <c r="Q8290" s="31">
        <v>3383.4466000000002</v>
      </c>
      <c r="R8290" s="31">
        <v>93.974999999999994</v>
      </c>
      <c r="S8290" s="31">
        <v>96.066699999999997</v>
      </c>
    </row>
    <row r="8291" spans="1:19" x14ac:dyDescent="0.35">
      <c r="A8291" s="2">
        <v>44475</v>
      </c>
      <c r="B8291" s="31">
        <v>447.06020000000001</v>
      </c>
      <c r="C8291" s="31">
        <v>1313.694</v>
      </c>
      <c r="D8291" s="31">
        <v>353.17669999999998</v>
      </c>
      <c r="E8291" s="31">
        <v>769.52329999999995</v>
      </c>
      <c r="F8291" s="31">
        <v>130.10589999999999</v>
      </c>
      <c r="G8291" s="31">
        <v>445.72710000000001</v>
      </c>
      <c r="H8291" s="31">
        <v>9.3171660000000003</v>
      </c>
      <c r="I8291" s="31">
        <v>2798.4470000000001</v>
      </c>
      <c r="J8291" s="31">
        <v>5224.62</v>
      </c>
      <c r="K8291" s="31">
        <v>3348.288</v>
      </c>
      <c r="L8291" s="31">
        <v>401.99</v>
      </c>
      <c r="M8291" s="31">
        <v>337.14</v>
      </c>
      <c r="N8291" s="31">
        <v>460.87509999999997</v>
      </c>
      <c r="O8291" s="31">
        <v>68.458600000000004</v>
      </c>
      <c r="P8291" s="31">
        <v>88.153700000000001</v>
      </c>
      <c r="Q8291" s="31">
        <v>3357.7606999999998</v>
      </c>
      <c r="R8291" s="31">
        <v>94.266000000000005</v>
      </c>
      <c r="S8291" s="31">
        <v>95.1511</v>
      </c>
    </row>
    <row r="8292" spans="1:19" x14ac:dyDescent="0.35">
      <c r="A8292" s="2">
        <v>44476</v>
      </c>
      <c r="B8292" s="31">
        <v>451.85719999999998</v>
      </c>
      <c r="C8292" s="31">
        <v>1328.606</v>
      </c>
      <c r="D8292" s="31">
        <v>353.6789</v>
      </c>
      <c r="E8292" s="31">
        <v>789.53830000000005</v>
      </c>
      <c r="F8292" s="31">
        <v>129.91390000000001</v>
      </c>
      <c r="G8292" s="31">
        <v>447.6112</v>
      </c>
      <c r="H8292" s="31">
        <v>9.3549150000000001</v>
      </c>
      <c r="I8292" s="31">
        <v>2799.1869999999999</v>
      </c>
      <c r="J8292" s="31">
        <v>5213.777</v>
      </c>
      <c r="K8292" s="31">
        <v>3351.4470000000001</v>
      </c>
      <c r="L8292" s="31">
        <v>405.31</v>
      </c>
      <c r="M8292" s="31">
        <v>342.44</v>
      </c>
      <c r="N8292" s="31">
        <v>464.69260000000003</v>
      </c>
      <c r="O8292" s="31">
        <v>68.281599999999997</v>
      </c>
      <c r="P8292" s="31">
        <v>88.284099999999995</v>
      </c>
      <c r="Q8292" s="31">
        <v>3429.4819000000002</v>
      </c>
      <c r="R8292" s="31">
        <v>94.216999999999999</v>
      </c>
      <c r="S8292" s="31">
        <v>98.157799999999995</v>
      </c>
    </row>
    <row r="8293" spans="1:19" x14ac:dyDescent="0.35">
      <c r="A8293" s="2">
        <v>44477</v>
      </c>
      <c r="B8293" s="31">
        <v>454.26519999999999</v>
      </c>
      <c r="C8293" s="31">
        <v>1345.922</v>
      </c>
      <c r="D8293" s="31">
        <v>359.96539999999999</v>
      </c>
      <c r="E8293" s="31">
        <v>796.60440000000006</v>
      </c>
      <c r="F8293" s="31">
        <v>129.78100000000001</v>
      </c>
      <c r="G8293" s="31">
        <v>446.10660000000001</v>
      </c>
      <c r="H8293" s="31">
        <v>9.4372769999999999</v>
      </c>
      <c r="I8293" s="31">
        <v>2797.7080000000001</v>
      </c>
      <c r="J8293" s="31">
        <v>5205.4110000000001</v>
      </c>
      <c r="K8293" s="31">
        <v>3343.549</v>
      </c>
      <c r="L8293" s="31">
        <v>404.6</v>
      </c>
      <c r="M8293" s="31">
        <v>339.71</v>
      </c>
      <c r="N8293" s="31">
        <v>462.41300000000001</v>
      </c>
      <c r="O8293" s="31">
        <v>67.967799999999997</v>
      </c>
      <c r="P8293" s="31">
        <v>88.387100000000004</v>
      </c>
      <c r="Q8293" s="31">
        <v>3440.0682999999999</v>
      </c>
      <c r="R8293" s="31">
        <v>94.066999999999993</v>
      </c>
      <c r="S8293" s="31">
        <v>99.129800000000003</v>
      </c>
    </row>
    <row r="8294" spans="1:19" x14ac:dyDescent="0.35">
      <c r="A8294" s="2">
        <v>44480</v>
      </c>
      <c r="B8294" s="31">
        <v>461.1696</v>
      </c>
      <c r="C8294" s="31">
        <v>1354.1559999999999</v>
      </c>
      <c r="D8294" s="31">
        <v>365.0772</v>
      </c>
      <c r="E8294" s="31">
        <v>812.53330000000005</v>
      </c>
      <c r="F8294" s="31">
        <v>129.65549999999999</v>
      </c>
      <c r="G8294" s="31">
        <v>440.86779999999999</v>
      </c>
      <c r="H8294" s="31">
        <v>9.2039190000000008</v>
      </c>
      <c r="I8294" s="31">
        <v>2795.951</v>
      </c>
      <c r="J8294" s="31">
        <v>5191.4690000000001</v>
      </c>
      <c r="K8294" s="31">
        <v>3334.1660000000002</v>
      </c>
      <c r="L8294" s="31">
        <v>401.71</v>
      </c>
      <c r="M8294" s="31">
        <v>337.79</v>
      </c>
      <c r="N8294" s="31">
        <v>459.04840000000002</v>
      </c>
      <c r="O8294" s="31">
        <v>67.217399999999998</v>
      </c>
      <c r="P8294" s="31">
        <v>88.373999999999995</v>
      </c>
      <c r="Q8294" s="31">
        <v>3463.7417999999998</v>
      </c>
      <c r="R8294" s="31">
        <v>94.316000000000003</v>
      </c>
      <c r="S8294" s="31">
        <v>101.5714</v>
      </c>
    </row>
    <row r="8295" spans="1:19" x14ac:dyDescent="0.35">
      <c r="A8295" s="2">
        <v>44481</v>
      </c>
      <c r="B8295" s="31">
        <v>460.02789999999999</v>
      </c>
      <c r="C8295" s="31">
        <v>1356.6579999999999</v>
      </c>
      <c r="D8295" s="31">
        <v>361.54669999999999</v>
      </c>
      <c r="E8295" s="31">
        <v>805.75890000000004</v>
      </c>
      <c r="F8295" s="31">
        <v>129.92140000000001</v>
      </c>
      <c r="G8295" s="31">
        <v>430.2133</v>
      </c>
      <c r="H8295" s="31">
        <v>9.1798970000000004</v>
      </c>
      <c r="I8295" s="31">
        <v>2796.3670000000002</v>
      </c>
      <c r="J8295" s="31">
        <v>5197.665</v>
      </c>
      <c r="K8295" s="31">
        <v>3331.0529999999999</v>
      </c>
      <c r="L8295" s="31">
        <v>400.76</v>
      </c>
      <c r="M8295" s="31">
        <v>339.74</v>
      </c>
      <c r="N8295" s="31">
        <v>457.5729</v>
      </c>
      <c r="O8295" s="31">
        <v>67.027600000000007</v>
      </c>
      <c r="P8295" s="31">
        <v>88.192899999999995</v>
      </c>
      <c r="Q8295" s="31">
        <v>3430.8564000000001</v>
      </c>
      <c r="R8295" s="31">
        <v>94.516000000000005</v>
      </c>
      <c r="S8295" s="31">
        <v>99.966300000000004</v>
      </c>
    </row>
    <row r="8296" spans="1:19" x14ac:dyDescent="0.35">
      <c r="A8296" s="2">
        <v>44482</v>
      </c>
      <c r="B8296" s="31">
        <v>459.00650000000002</v>
      </c>
      <c r="C8296" s="31">
        <v>1366.7329999999999</v>
      </c>
      <c r="D8296" s="31">
        <v>362.9862</v>
      </c>
      <c r="E8296" s="31">
        <v>821.97379999999998</v>
      </c>
      <c r="F8296" s="31">
        <v>132.53559999999999</v>
      </c>
      <c r="G8296" s="31">
        <v>428.8596</v>
      </c>
      <c r="H8296" s="31">
        <v>8.9293800000000001</v>
      </c>
      <c r="I8296" s="31">
        <v>2796.8760000000002</v>
      </c>
      <c r="J8296" s="31">
        <v>5204.4809999999998</v>
      </c>
      <c r="K8296" s="31">
        <v>3333.576</v>
      </c>
      <c r="L8296" s="31">
        <v>402.08</v>
      </c>
      <c r="M8296" s="31">
        <v>341.15</v>
      </c>
      <c r="N8296" s="31">
        <v>461.03910000000002</v>
      </c>
      <c r="O8296" s="31">
        <v>67.171800000000005</v>
      </c>
      <c r="P8296" s="31">
        <v>88.385900000000007</v>
      </c>
      <c r="Q8296" s="31">
        <v>3449.0927999999999</v>
      </c>
      <c r="R8296" s="31">
        <v>94.08</v>
      </c>
      <c r="S8296" s="31">
        <v>99.966300000000004</v>
      </c>
    </row>
    <row r="8297" spans="1:19" x14ac:dyDescent="0.35">
      <c r="A8297" s="2">
        <v>44483</v>
      </c>
      <c r="B8297" s="31">
        <v>463.34300000000002</v>
      </c>
      <c r="C8297" s="31">
        <v>1386.107</v>
      </c>
      <c r="D8297" s="31">
        <v>364.88330000000002</v>
      </c>
      <c r="E8297" s="31">
        <v>850.62300000000005</v>
      </c>
      <c r="F8297" s="31">
        <v>132.77189999999999</v>
      </c>
      <c r="G8297" s="31">
        <v>432.23779999999999</v>
      </c>
      <c r="H8297" s="31">
        <v>8.8676089999999999</v>
      </c>
      <c r="I8297" s="31">
        <v>2798.91</v>
      </c>
      <c r="J8297" s="31">
        <v>5214.3959999999997</v>
      </c>
      <c r="K8297" s="31">
        <v>3344.2449999999999</v>
      </c>
      <c r="L8297" s="31">
        <v>408.91</v>
      </c>
      <c r="M8297" s="31">
        <v>346.27</v>
      </c>
      <c r="N8297" s="31">
        <v>469.56400000000002</v>
      </c>
      <c r="O8297" s="31">
        <v>66.9696</v>
      </c>
      <c r="P8297" s="31">
        <v>88.495400000000004</v>
      </c>
      <c r="Q8297" s="31">
        <v>3466.7415999999998</v>
      </c>
      <c r="R8297" s="31">
        <v>93.956000000000003</v>
      </c>
      <c r="S8297" s="31">
        <v>99.966300000000004</v>
      </c>
    </row>
    <row r="8298" spans="1:19" x14ac:dyDescent="0.35">
      <c r="A8298" s="2">
        <v>44484</v>
      </c>
      <c r="B8298" s="31">
        <v>467.84629999999999</v>
      </c>
      <c r="C8298" s="31">
        <v>1410.95</v>
      </c>
      <c r="D8298" s="31">
        <v>373.61009999999999</v>
      </c>
      <c r="E8298" s="31">
        <v>876.33500000000004</v>
      </c>
      <c r="F8298" s="31">
        <v>130.58600000000001</v>
      </c>
      <c r="G8298" s="31">
        <v>436.06060000000002</v>
      </c>
      <c r="H8298" s="31">
        <v>8.9465389999999996</v>
      </c>
      <c r="I8298" s="31">
        <v>2799.65</v>
      </c>
      <c r="J8298" s="31">
        <v>5198.2849999999999</v>
      </c>
      <c r="K8298" s="31">
        <v>3344.337</v>
      </c>
      <c r="L8298" s="31">
        <v>412</v>
      </c>
      <c r="M8298" s="31">
        <v>345.19</v>
      </c>
      <c r="N8298" s="31">
        <v>472.60079999999999</v>
      </c>
      <c r="O8298" s="31">
        <v>66.757800000000003</v>
      </c>
      <c r="P8298" s="31">
        <v>88.616</v>
      </c>
      <c r="Q8298" s="31">
        <v>3513.3004000000001</v>
      </c>
      <c r="R8298" s="31">
        <v>93.936999999999998</v>
      </c>
      <c r="S8298" s="31">
        <v>101.31140000000001</v>
      </c>
    </row>
    <row r="8299" spans="1:19" x14ac:dyDescent="0.35">
      <c r="A8299" s="2">
        <v>44487</v>
      </c>
      <c r="B8299" s="31">
        <v>465.12209999999999</v>
      </c>
      <c r="C8299" s="31">
        <v>1409.3209999999999</v>
      </c>
      <c r="D8299" s="31">
        <v>369.6893</v>
      </c>
      <c r="E8299" s="31">
        <v>869.26850000000002</v>
      </c>
      <c r="F8299" s="31">
        <v>130.39400000000001</v>
      </c>
      <c r="G8299" s="31">
        <v>437.0385</v>
      </c>
      <c r="H8299" s="31">
        <v>8.9568340000000006</v>
      </c>
      <c r="I8299" s="31">
        <v>2797.5230000000001</v>
      </c>
      <c r="J8299" s="31">
        <v>5184.0320000000002</v>
      </c>
      <c r="K8299" s="31">
        <v>3336.1439999999998</v>
      </c>
      <c r="L8299" s="31">
        <v>413.39</v>
      </c>
      <c r="M8299" s="31">
        <v>345.14</v>
      </c>
      <c r="N8299" s="31">
        <v>477.47210000000001</v>
      </c>
      <c r="O8299" s="31">
        <v>66.658000000000001</v>
      </c>
      <c r="P8299" s="31">
        <v>88.583799999999997</v>
      </c>
      <c r="Q8299" s="31">
        <v>3511.6498000000001</v>
      </c>
      <c r="R8299" s="31">
        <v>93.953000000000003</v>
      </c>
      <c r="S8299" s="31">
        <v>101.45829999999999</v>
      </c>
    </row>
    <row r="8300" spans="1:19" x14ac:dyDescent="0.35">
      <c r="A8300" s="2">
        <v>44488</v>
      </c>
      <c r="B8300" s="31">
        <v>469.01389999999998</v>
      </c>
      <c r="C8300" s="31">
        <v>1406.586</v>
      </c>
      <c r="D8300" s="31">
        <v>368.42450000000002</v>
      </c>
      <c r="E8300" s="31">
        <v>866.24609999999996</v>
      </c>
      <c r="F8300" s="31">
        <v>130.74850000000001</v>
      </c>
      <c r="G8300" s="31">
        <v>439.88330000000002</v>
      </c>
      <c r="H8300" s="31">
        <v>8.7818149999999999</v>
      </c>
      <c r="I8300" s="31">
        <v>2798.2629999999999</v>
      </c>
      <c r="J8300" s="31">
        <v>5181.2439999999997</v>
      </c>
      <c r="K8300" s="31">
        <v>3332.7809999999999</v>
      </c>
      <c r="L8300" s="31">
        <v>416.51</v>
      </c>
      <c r="M8300" s="31">
        <v>346.37</v>
      </c>
      <c r="N8300" s="31">
        <v>480.84460000000001</v>
      </c>
      <c r="O8300" s="31">
        <v>66.64</v>
      </c>
      <c r="P8300" s="31">
        <v>88.910399999999996</v>
      </c>
      <c r="Q8300" s="31">
        <v>3543.2528000000002</v>
      </c>
      <c r="R8300" s="31">
        <v>93.733999999999995</v>
      </c>
      <c r="S8300" s="31">
        <v>103.199</v>
      </c>
    </row>
    <row r="8301" spans="1:19" x14ac:dyDescent="0.35">
      <c r="A8301" s="2">
        <v>44489</v>
      </c>
      <c r="B8301" s="31">
        <v>473.40600000000001</v>
      </c>
      <c r="C8301" s="31">
        <v>1423.633</v>
      </c>
      <c r="D8301" s="31">
        <v>370.1952</v>
      </c>
      <c r="E8301" s="31">
        <v>870.31150000000002</v>
      </c>
      <c r="F8301" s="31">
        <v>131.81190000000001</v>
      </c>
      <c r="G8301" s="31">
        <v>446.2842</v>
      </c>
      <c r="H8301" s="31">
        <v>8.5965009999999999</v>
      </c>
      <c r="I8301" s="31">
        <v>2796.7829999999999</v>
      </c>
      <c r="J8301" s="31">
        <v>5180.0039999999999</v>
      </c>
      <c r="K8301" s="31">
        <v>3330.317</v>
      </c>
      <c r="L8301" s="31">
        <v>418.05</v>
      </c>
      <c r="M8301" s="31">
        <v>348.61</v>
      </c>
      <c r="N8301" s="31">
        <v>480.18880000000001</v>
      </c>
      <c r="O8301" s="31">
        <v>66.610100000000003</v>
      </c>
      <c r="P8301" s="31">
        <v>88.931600000000003</v>
      </c>
      <c r="Q8301" s="31">
        <v>3561.3312999999998</v>
      </c>
      <c r="R8301" s="31">
        <v>93.558000000000007</v>
      </c>
      <c r="S8301" s="31">
        <v>105.0076</v>
      </c>
    </row>
    <row r="8302" spans="1:19" x14ac:dyDescent="0.35">
      <c r="A8302" s="2">
        <v>44490</v>
      </c>
      <c r="B8302" s="31">
        <v>466.6232</v>
      </c>
      <c r="C8302" s="31">
        <v>1407.4</v>
      </c>
      <c r="D8302" s="31">
        <v>362.3537</v>
      </c>
      <c r="E8302" s="31">
        <v>841.04499999999996</v>
      </c>
      <c r="F8302" s="31">
        <v>131.59039999999999</v>
      </c>
      <c r="G8302" s="31">
        <v>438.63869999999997</v>
      </c>
      <c r="H8302" s="31">
        <v>8.7680880000000005</v>
      </c>
      <c r="I8302" s="31">
        <v>2798.2629999999999</v>
      </c>
      <c r="J8302" s="31">
        <v>5167.9219999999996</v>
      </c>
      <c r="K8302" s="31">
        <v>3328.8339999999998</v>
      </c>
      <c r="L8302" s="31">
        <v>419.32</v>
      </c>
      <c r="M8302" s="31">
        <v>349.62</v>
      </c>
      <c r="N8302" s="31">
        <v>483.35059999999999</v>
      </c>
      <c r="O8302" s="31">
        <v>66.866100000000003</v>
      </c>
      <c r="P8302" s="31">
        <v>88.915199999999999</v>
      </c>
      <c r="Q8302" s="31">
        <v>3539.1518999999998</v>
      </c>
      <c r="R8302" s="31">
        <v>93.77</v>
      </c>
      <c r="S8302" s="31">
        <v>104.7024</v>
      </c>
    </row>
    <row r="8303" spans="1:19" x14ac:dyDescent="0.35">
      <c r="A8303" s="2">
        <v>44491</v>
      </c>
      <c r="B8303" s="31">
        <v>470.57060000000001</v>
      </c>
      <c r="C8303" s="31">
        <v>1405.422</v>
      </c>
      <c r="D8303" s="31">
        <v>366.90679999999998</v>
      </c>
      <c r="E8303" s="31">
        <v>829.25329999999997</v>
      </c>
      <c r="F8303" s="31">
        <v>132.65379999999999</v>
      </c>
      <c r="G8303" s="31">
        <v>437.66079999999999</v>
      </c>
      <c r="H8303" s="31">
        <v>8.8641769999999998</v>
      </c>
      <c r="I8303" s="31">
        <v>2796.598</v>
      </c>
      <c r="J8303" s="31">
        <v>5166.991</v>
      </c>
      <c r="K8303" s="31">
        <v>3320.5439999999999</v>
      </c>
      <c r="L8303" s="31">
        <v>418.84</v>
      </c>
      <c r="M8303" s="31">
        <v>348.81</v>
      </c>
      <c r="N8303" s="31">
        <v>479.04910000000001</v>
      </c>
      <c r="O8303" s="31">
        <v>67.030699999999996</v>
      </c>
      <c r="P8303" s="31">
        <v>88.917400000000001</v>
      </c>
      <c r="Q8303" s="31">
        <v>3539.567</v>
      </c>
      <c r="R8303" s="31">
        <v>93.641999999999996</v>
      </c>
      <c r="S8303" s="31">
        <v>105.7625</v>
      </c>
    </row>
    <row r="8304" spans="1:19" x14ac:dyDescent="0.35">
      <c r="A8304" s="2">
        <v>44494</v>
      </c>
      <c r="B8304" s="31">
        <v>473.5172</v>
      </c>
      <c r="C8304" s="31">
        <v>1421.1890000000001</v>
      </c>
      <c r="D8304" s="31">
        <v>372.85120000000001</v>
      </c>
      <c r="E8304" s="31">
        <v>842.68399999999997</v>
      </c>
      <c r="F8304" s="31">
        <v>133.42920000000001</v>
      </c>
      <c r="G8304" s="31">
        <v>443.43939999999998</v>
      </c>
      <c r="H8304" s="31">
        <v>8.9774239999999992</v>
      </c>
      <c r="I8304" s="31">
        <v>2796.7829999999999</v>
      </c>
      <c r="J8304" s="31">
        <v>5176.5959999999995</v>
      </c>
      <c r="K8304" s="31">
        <v>3323.9989999999998</v>
      </c>
      <c r="L8304" s="31">
        <v>420.82</v>
      </c>
      <c r="M8304" s="31">
        <v>352.09</v>
      </c>
      <c r="N8304" s="31">
        <v>483.88139999999999</v>
      </c>
      <c r="O8304" s="31">
        <v>67.006600000000006</v>
      </c>
      <c r="P8304" s="31">
        <v>88.66</v>
      </c>
      <c r="Q8304" s="31">
        <v>3550.9114</v>
      </c>
      <c r="R8304" s="31">
        <v>93.813000000000002</v>
      </c>
      <c r="S8304" s="31">
        <v>105.4438</v>
      </c>
    </row>
    <row r="8305" spans="1:19" x14ac:dyDescent="0.35">
      <c r="A8305" s="2">
        <v>44495</v>
      </c>
      <c r="B8305" s="31">
        <v>476.18579999999997</v>
      </c>
      <c r="C8305" s="31">
        <v>1423.807</v>
      </c>
      <c r="D8305" s="31">
        <v>372.34530000000001</v>
      </c>
      <c r="E8305" s="31">
        <v>836.10699999999997</v>
      </c>
      <c r="F8305" s="31">
        <v>132.43960000000001</v>
      </c>
      <c r="G8305" s="31">
        <v>443.61720000000003</v>
      </c>
      <c r="H8305" s="31">
        <v>8.8573129999999995</v>
      </c>
      <c r="I8305" s="31">
        <v>2795.0259999999998</v>
      </c>
      <c r="J8305" s="31">
        <v>5178.1450000000004</v>
      </c>
      <c r="K8305" s="31">
        <v>3333.3760000000002</v>
      </c>
      <c r="L8305" s="31">
        <v>421.49</v>
      </c>
      <c r="M8305" s="31">
        <v>349.59</v>
      </c>
      <c r="N8305" s="31">
        <v>485.41930000000002</v>
      </c>
      <c r="O8305" s="31">
        <v>66.642899999999997</v>
      </c>
      <c r="P8305" s="31">
        <v>88.513300000000001</v>
      </c>
      <c r="Q8305" s="31">
        <v>3547.92</v>
      </c>
      <c r="R8305" s="31">
        <v>93.948999999999998</v>
      </c>
      <c r="S8305" s="31">
        <v>104.6482</v>
      </c>
    </row>
    <row r="8306" spans="1:19" x14ac:dyDescent="0.35">
      <c r="A8306" s="2">
        <v>44496</v>
      </c>
      <c r="B8306" s="31">
        <v>466.28960000000001</v>
      </c>
      <c r="C8306" s="31">
        <v>1384.2439999999999</v>
      </c>
      <c r="D8306" s="31">
        <v>364.88319999999999</v>
      </c>
      <c r="E8306" s="31">
        <v>814.77970000000005</v>
      </c>
      <c r="F8306" s="31">
        <v>132.83840000000001</v>
      </c>
      <c r="G8306" s="31">
        <v>444.41730000000001</v>
      </c>
      <c r="H8306" s="31">
        <v>8.9328109999999992</v>
      </c>
      <c r="I8306" s="31">
        <v>2795.027</v>
      </c>
      <c r="J8306" s="31">
        <v>5197.3549999999996</v>
      </c>
      <c r="K8306" s="31">
        <v>3343.944</v>
      </c>
      <c r="L8306" s="31">
        <v>419.58</v>
      </c>
      <c r="M8306" s="31">
        <v>342.82</v>
      </c>
      <c r="N8306" s="31">
        <v>486.73869999999999</v>
      </c>
      <c r="O8306" s="31">
        <v>66.956000000000003</v>
      </c>
      <c r="P8306" s="31">
        <v>88.526799999999994</v>
      </c>
      <c r="Q8306" s="31">
        <v>3511.9007999999999</v>
      </c>
      <c r="R8306" s="31">
        <v>93.802000000000007</v>
      </c>
      <c r="S8306" s="31">
        <v>102.6885</v>
      </c>
    </row>
    <row r="8307" spans="1:19" x14ac:dyDescent="0.35">
      <c r="A8307" s="2">
        <v>44497</v>
      </c>
      <c r="B8307" s="31">
        <v>465.12209999999999</v>
      </c>
      <c r="C8307" s="31">
        <v>1372.433</v>
      </c>
      <c r="D8307" s="31">
        <v>358.55939999999998</v>
      </c>
      <c r="E8307" s="31">
        <v>827.59310000000005</v>
      </c>
      <c r="F8307" s="31">
        <v>133.119</v>
      </c>
      <c r="G8307" s="31">
        <v>443.0838</v>
      </c>
      <c r="H8307" s="31">
        <v>8.8229950000000006</v>
      </c>
      <c r="I8307" s="31">
        <v>2798.8180000000002</v>
      </c>
      <c r="J8307" s="31">
        <v>5188.37</v>
      </c>
      <c r="K8307" s="31">
        <v>3339.2</v>
      </c>
      <c r="L8307" s="31">
        <v>423.55</v>
      </c>
      <c r="M8307" s="31">
        <v>349.77</v>
      </c>
      <c r="N8307" s="31">
        <v>492.28140000000002</v>
      </c>
      <c r="O8307" s="31">
        <v>67.152500000000003</v>
      </c>
      <c r="P8307" s="31">
        <v>89.136300000000006</v>
      </c>
      <c r="Q8307" s="31">
        <v>3493.2474999999999</v>
      </c>
      <c r="R8307" s="31">
        <v>93.344999999999999</v>
      </c>
      <c r="S8307" s="31">
        <v>101.9764</v>
      </c>
    </row>
    <row r="8308" spans="1:19" x14ac:dyDescent="0.35">
      <c r="A8308" s="2">
        <v>44498</v>
      </c>
      <c r="B8308" s="31">
        <v>465.45569999999998</v>
      </c>
      <c r="C8308" s="31">
        <v>1378.7170000000001</v>
      </c>
      <c r="D8308" s="31">
        <v>360.33010000000002</v>
      </c>
      <c r="E8308" s="31">
        <v>813.80060000000003</v>
      </c>
      <c r="F8308" s="31">
        <v>131.738</v>
      </c>
      <c r="G8308" s="31">
        <v>444.32839999999999</v>
      </c>
      <c r="H8308" s="31">
        <v>8.7303379999999997</v>
      </c>
      <c r="I8308" s="31">
        <v>2798.2629999999999</v>
      </c>
      <c r="J8308" s="31">
        <v>5177.835</v>
      </c>
      <c r="K8308" s="31">
        <v>3319.55</v>
      </c>
      <c r="L8308" s="31">
        <v>424.42</v>
      </c>
      <c r="M8308" s="31">
        <v>349.8</v>
      </c>
      <c r="N8308" s="31">
        <v>494.58440000000002</v>
      </c>
      <c r="O8308" s="31">
        <v>66.775300000000001</v>
      </c>
      <c r="P8308" s="31">
        <v>88.341099999999997</v>
      </c>
      <c r="Q8308" s="31">
        <v>3462.3330000000001</v>
      </c>
      <c r="R8308" s="31">
        <v>94.123000000000005</v>
      </c>
      <c r="S8308" s="31">
        <v>101.1739</v>
      </c>
    </row>
    <row r="8309" spans="1:19" x14ac:dyDescent="0.35">
      <c r="A8309" s="2">
        <v>44501</v>
      </c>
      <c r="B8309" s="31">
        <v>470.95979999999997</v>
      </c>
      <c r="C8309" s="31">
        <v>1401.7570000000001</v>
      </c>
      <c r="D8309" s="31">
        <v>363.23899999999998</v>
      </c>
      <c r="E8309" s="31">
        <v>824.40039999999999</v>
      </c>
      <c r="F8309" s="31">
        <v>132.61680000000001</v>
      </c>
      <c r="G8309" s="31">
        <v>443.97280000000001</v>
      </c>
      <c r="H8309" s="31">
        <v>8.7989730000000002</v>
      </c>
      <c r="I8309" s="31">
        <v>2799.0949999999998</v>
      </c>
      <c r="J8309" s="31">
        <v>5177.2160000000003</v>
      </c>
      <c r="K8309" s="31">
        <v>3322.8139999999999</v>
      </c>
      <c r="L8309" s="31">
        <v>425.23</v>
      </c>
      <c r="M8309" s="31">
        <v>358.79</v>
      </c>
      <c r="N8309" s="31">
        <v>496.32530000000003</v>
      </c>
      <c r="O8309" s="31">
        <v>66.674599999999998</v>
      </c>
      <c r="P8309" s="31">
        <v>88.476100000000002</v>
      </c>
      <c r="Q8309" s="31">
        <v>3461.8564999999999</v>
      </c>
      <c r="R8309" s="31">
        <v>93.879000000000005</v>
      </c>
      <c r="S8309" s="31">
        <v>100.5749</v>
      </c>
    </row>
    <row r="8310" spans="1:19" x14ac:dyDescent="0.35">
      <c r="A8310" s="2">
        <v>44502</v>
      </c>
      <c r="B8310" s="31">
        <v>471.0154</v>
      </c>
      <c r="C8310" s="31">
        <v>1425.4949999999999</v>
      </c>
      <c r="D8310" s="31">
        <v>362.73309999999998</v>
      </c>
      <c r="E8310" s="31">
        <v>816.09939999999995</v>
      </c>
      <c r="F8310" s="31">
        <v>132.14420000000001</v>
      </c>
      <c r="G8310" s="31">
        <v>446.7287</v>
      </c>
      <c r="H8310" s="31">
        <v>8.4317770000000003</v>
      </c>
      <c r="I8310" s="31">
        <v>2800.944</v>
      </c>
      <c r="J8310" s="31">
        <v>5192.7070000000003</v>
      </c>
      <c r="K8310" s="31">
        <v>3337.7240000000002</v>
      </c>
      <c r="L8310" s="31">
        <v>426.87</v>
      </c>
      <c r="M8310" s="31">
        <v>359.57</v>
      </c>
      <c r="N8310" s="31">
        <v>498.41739999999999</v>
      </c>
      <c r="O8310" s="31">
        <v>66.907899999999998</v>
      </c>
      <c r="P8310" s="31">
        <v>88.393799999999999</v>
      </c>
      <c r="Q8310" s="31">
        <v>3460.3211999999999</v>
      </c>
      <c r="R8310" s="31">
        <v>94.09</v>
      </c>
      <c r="S8310" s="31">
        <v>100.0097</v>
      </c>
    </row>
    <row r="8311" spans="1:19" x14ac:dyDescent="0.35">
      <c r="A8311" s="2">
        <v>44503</v>
      </c>
      <c r="B8311" s="31">
        <v>455.83749999999998</v>
      </c>
      <c r="C8311" s="31">
        <v>1360.5650000000001</v>
      </c>
      <c r="D8311" s="31">
        <v>353.87979999999999</v>
      </c>
      <c r="E8311" s="31">
        <v>810.22479999999996</v>
      </c>
      <c r="F8311" s="31">
        <v>130.2611</v>
      </c>
      <c r="G8311" s="31">
        <v>442.46140000000003</v>
      </c>
      <c r="H8311" s="31">
        <v>8.3185300000000009</v>
      </c>
      <c r="I8311" s="31">
        <v>2800.944</v>
      </c>
      <c r="J8311" s="31">
        <v>5190.8490000000002</v>
      </c>
      <c r="K8311" s="31">
        <v>3344.433</v>
      </c>
      <c r="L8311" s="31">
        <v>429.52</v>
      </c>
      <c r="M8311" s="31">
        <v>365.93</v>
      </c>
      <c r="N8311" s="31">
        <v>503.67910000000001</v>
      </c>
      <c r="O8311" s="31">
        <v>66.743399999999994</v>
      </c>
      <c r="P8311" s="31">
        <v>88.426100000000005</v>
      </c>
      <c r="Q8311" s="31">
        <v>3456.2779999999998</v>
      </c>
      <c r="R8311" s="31">
        <v>93.864000000000004</v>
      </c>
      <c r="S8311" s="31">
        <v>100.1566</v>
      </c>
    </row>
    <row r="8312" spans="1:19" x14ac:dyDescent="0.35">
      <c r="A8312" s="2">
        <v>44504</v>
      </c>
      <c r="B8312" s="31">
        <v>447.77600000000001</v>
      </c>
      <c r="C8312" s="31">
        <v>1333.86</v>
      </c>
      <c r="D8312" s="31">
        <v>356.28280000000001</v>
      </c>
      <c r="E8312" s="31">
        <v>810.43759999999997</v>
      </c>
      <c r="F8312" s="31">
        <v>132.447</v>
      </c>
      <c r="G8312" s="31">
        <v>434.8159</v>
      </c>
      <c r="H8312" s="31">
        <v>8.3734380000000002</v>
      </c>
      <c r="I8312" s="31">
        <v>2803.4409999999998</v>
      </c>
      <c r="J8312" s="31">
        <v>5201.0720000000001</v>
      </c>
      <c r="K8312" s="31">
        <v>3353.8229999999999</v>
      </c>
      <c r="L8312" s="31">
        <v>431.46</v>
      </c>
      <c r="M8312" s="31">
        <v>365.88</v>
      </c>
      <c r="N8312" s="31">
        <v>509.95569999999998</v>
      </c>
      <c r="O8312" s="31">
        <v>67.000200000000007</v>
      </c>
      <c r="P8312" s="31">
        <v>88.123000000000005</v>
      </c>
      <c r="Q8312" s="31">
        <v>3472.9313000000002</v>
      </c>
      <c r="R8312" s="31">
        <v>94.346999999999994</v>
      </c>
      <c r="S8312" s="31">
        <v>101.1965</v>
      </c>
    </row>
    <row r="8313" spans="1:19" x14ac:dyDescent="0.35">
      <c r="A8313" s="2">
        <v>44505</v>
      </c>
      <c r="B8313" s="31">
        <v>460.00729999999999</v>
      </c>
      <c r="C8313" s="31">
        <v>1350.325</v>
      </c>
      <c r="D8313" s="31">
        <v>361.59480000000002</v>
      </c>
      <c r="E8313" s="31">
        <v>815.80139999999994</v>
      </c>
      <c r="F8313" s="31">
        <v>134.1677</v>
      </c>
      <c r="G8313" s="31">
        <v>428.68169999999998</v>
      </c>
      <c r="H8313" s="31">
        <v>8.225873</v>
      </c>
      <c r="I8313" s="31">
        <v>2806.4</v>
      </c>
      <c r="J8313" s="31">
        <v>5221.5209999999997</v>
      </c>
      <c r="K8313" s="31">
        <v>3370.902</v>
      </c>
      <c r="L8313" s="31">
        <v>433.03</v>
      </c>
      <c r="M8313" s="31">
        <v>370.99</v>
      </c>
      <c r="N8313" s="31">
        <v>510.61149999999998</v>
      </c>
      <c r="O8313" s="31">
        <v>67.102699999999999</v>
      </c>
      <c r="P8313" s="31">
        <v>88.189700000000002</v>
      </c>
      <c r="Q8313" s="31">
        <v>3461.0309000000002</v>
      </c>
      <c r="R8313" s="31">
        <v>94.32</v>
      </c>
      <c r="S8313" s="31">
        <v>99.953199999999995</v>
      </c>
    </row>
    <row r="8314" spans="1:19" x14ac:dyDescent="0.35">
      <c r="A8314" s="2">
        <v>44508</v>
      </c>
      <c r="B8314" s="31">
        <v>463.83100000000002</v>
      </c>
      <c r="C8314" s="31">
        <v>1351.61</v>
      </c>
      <c r="D8314" s="31">
        <v>364.76400000000001</v>
      </c>
      <c r="E8314" s="31">
        <v>827.17930000000001</v>
      </c>
      <c r="F8314" s="31">
        <v>134.99459999999999</v>
      </c>
      <c r="G8314" s="31">
        <v>422.63639999999998</v>
      </c>
      <c r="H8314" s="31">
        <v>8.3461580000000009</v>
      </c>
      <c r="I8314" s="31">
        <v>2807.37</v>
      </c>
      <c r="J8314" s="31">
        <v>5214.7070000000003</v>
      </c>
      <c r="K8314" s="31">
        <v>3374.1550000000002</v>
      </c>
      <c r="L8314" s="31">
        <v>433.38</v>
      </c>
      <c r="M8314" s="31">
        <v>372.13</v>
      </c>
      <c r="N8314" s="31">
        <v>509.86200000000002</v>
      </c>
      <c r="O8314" s="31">
        <v>67.259600000000006</v>
      </c>
      <c r="P8314" s="31">
        <v>88.451400000000007</v>
      </c>
      <c r="Q8314" s="31">
        <v>3474.2982000000002</v>
      </c>
      <c r="R8314" s="31">
        <v>94.049000000000007</v>
      </c>
      <c r="S8314" s="31">
        <v>99.433300000000003</v>
      </c>
    </row>
    <row r="8315" spans="1:19" x14ac:dyDescent="0.35">
      <c r="A8315" s="2">
        <v>44509</v>
      </c>
      <c r="B8315" s="31">
        <v>471.0625</v>
      </c>
      <c r="C8315" s="31">
        <v>1382.3920000000001</v>
      </c>
      <c r="D8315" s="31">
        <v>368.0421</v>
      </c>
      <c r="E8315" s="31">
        <v>818.81659999999999</v>
      </c>
      <c r="F8315" s="31">
        <v>135.19829999999999</v>
      </c>
      <c r="G8315" s="31">
        <v>430.99310000000003</v>
      </c>
      <c r="H8315" s="31">
        <v>8.3243720000000003</v>
      </c>
      <c r="I8315" s="31">
        <v>2807.4169999999999</v>
      </c>
      <c r="J8315" s="31">
        <v>5226.4790000000003</v>
      </c>
      <c r="K8315" s="31">
        <v>3377.5149999999999</v>
      </c>
      <c r="L8315" s="31">
        <v>431.92</v>
      </c>
      <c r="M8315" s="31">
        <v>369.84</v>
      </c>
      <c r="N8315" s="31">
        <v>506.27100000000002</v>
      </c>
      <c r="O8315" s="31">
        <v>67.413899999999998</v>
      </c>
      <c r="P8315" s="31">
        <v>88.413700000000006</v>
      </c>
      <c r="Q8315" s="31">
        <v>3485.6676000000002</v>
      </c>
      <c r="R8315" s="31">
        <v>93.954999999999998</v>
      </c>
      <c r="S8315" s="31">
        <v>99.478499999999997</v>
      </c>
    </row>
    <row r="8316" spans="1:19" x14ac:dyDescent="0.35">
      <c r="A8316" s="2">
        <v>44510</v>
      </c>
      <c r="B8316" s="31">
        <v>459.50560000000002</v>
      </c>
      <c r="C8316" s="31">
        <v>1339.6210000000001</v>
      </c>
      <c r="D8316" s="31">
        <v>366.59</v>
      </c>
      <c r="E8316" s="31">
        <v>816.4932</v>
      </c>
      <c r="F8316" s="31">
        <v>136.49860000000001</v>
      </c>
      <c r="G8316" s="31">
        <v>432.68220000000002</v>
      </c>
      <c r="H8316" s="31">
        <v>8.4805639999999993</v>
      </c>
      <c r="I8316" s="31">
        <v>2808.9879999999998</v>
      </c>
      <c r="J8316" s="31">
        <v>5198.2860000000001</v>
      </c>
      <c r="K8316" s="31">
        <v>3380.0790000000002</v>
      </c>
      <c r="L8316" s="31">
        <v>428.58</v>
      </c>
      <c r="M8316" s="31">
        <v>364.13</v>
      </c>
      <c r="N8316" s="31">
        <v>499.01859999999999</v>
      </c>
      <c r="O8316" s="31">
        <v>66.839699999999993</v>
      </c>
      <c r="P8316" s="31">
        <v>87.9101</v>
      </c>
      <c r="Q8316" s="31">
        <v>3489.6918999999998</v>
      </c>
      <c r="R8316" s="31">
        <v>94.85</v>
      </c>
      <c r="S8316" s="31">
        <v>100.88</v>
      </c>
    </row>
    <row r="8317" spans="1:19" x14ac:dyDescent="0.35">
      <c r="A8317" s="2">
        <v>44511</v>
      </c>
      <c r="B8317" s="31">
        <v>461.11279999999999</v>
      </c>
      <c r="C8317" s="31">
        <v>1349.6010000000001</v>
      </c>
      <c r="D8317" s="31">
        <v>357.67739999999998</v>
      </c>
      <c r="E8317" s="31">
        <v>825.77819999999997</v>
      </c>
      <c r="F8317" s="31">
        <v>137.65539999999999</v>
      </c>
      <c r="G8317" s="31">
        <v>434.37130000000002</v>
      </c>
      <c r="H8317" s="31">
        <v>8.5509590000000006</v>
      </c>
      <c r="I8317" s="31">
        <v>2806.1219999999998</v>
      </c>
      <c r="J8317" s="31">
        <v>5175.0479999999998</v>
      </c>
      <c r="K8317" s="31">
        <v>3366.6010000000001</v>
      </c>
      <c r="L8317" s="31">
        <v>428.67</v>
      </c>
      <c r="M8317" s="31">
        <v>366.99</v>
      </c>
      <c r="N8317" s="31">
        <v>500.33789999999999</v>
      </c>
      <c r="O8317" s="31">
        <v>66.800700000000006</v>
      </c>
      <c r="P8317" s="31">
        <v>87.542699999999996</v>
      </c>
      <c r="Q8317" s="31">
        <v>3508.9726000000001</v>
      </c>
      <c r="R8317" s="31">
        <v>95.177999999999997</v>
      </c>
      <c r="S8317" s="31">
        <v>102.0669</v>
      </c>
    </row>
    <row r="8318" spans="1:19" x14ac:dyDescent="0.35">
      <c r="A8318" s="2">
        <v>44512</v>
      </c>
      <c r="B8318" s="31">
        <v>457.0566</v>
      </c>
      <c r="C8318" s="31">
        <v>1342.441</v>
      </c>
      <c r="D8318" s="31">
        <v>354.35140000000001</v>
      </c>
      <c r="E8318" s="31">
        <v>831.98320000000001</v>
      </c>
      <c r="F8318" s="31">
        <v>137.9873</v>
      </c>
      <c r="G8318" s="31">
        <v>442.46129999999999</v>
      </c>
      <c r="H8318" s="31">
        <v>8.5105129999999996</v>
      </c>
      <c r="I8318" s="31">
        <v>2804.134</v>
      </c>
      <c r="J8318" s="31">
        <v>5180.0050000000001</v>
      </c>
      <c r="K8318" s="31">
        <v>3370.308</v>
      </c>
      <c r="L8318" s="31">
        <v>431.92</v>
      </c>
      <c r="M8318" s="31">
        <v>367.33</v>
      </c>
      <c r="N8318" s="31">
        <v>505.64640000000003</v>
      </c>
      <c r="O8318" s="31">
        <v>66.809100000000001</v>
      </c>
      <c r="P8318" s="31">
        <v>87.338899999999995</v>
      </c>
      <c r="Q8318" s="31">
        <v>3520.1846999999998</v>
      </c>
      <c r="R8318" s="31">
        <v>95.128</v>
      </c>
      <c r="S8318" s="31">
        <v>103.005</v>
      </c>
    </row>
    <row r="8319" spans="1:19" x14ac:dyDescent="0.35">
      <c r="A8319" s="2">
        <v>44515</v>
      </c>
      <c r="B8319" s="31">
        <v>456.60590000000002</v>
      </c>
      <c r="C8319" s="31">
        <v>1346.998</v>
      </c>
      <c r="D8319" s="31">
        <v>348.97859999999997</v>
      </c>
      <c r="E8319" s="31">
        <v>828.68809999999996</v>
      </c>
      <c r="F8319" s="31">
        <v>137.86930000000001</v>
      </c>
      <c r="G8319" s="31">
        <v>447.08420000000001</v>
      </c>
      <c r="H8319" s="31">
        <v>8.5341070000000006</v>
      </c>
      <c r="I8319" s="31">
        <v>2805.567</v>
      </c>
      <c r="J8319" s="31">
        <v>5172.8789999999999</v>
      </c>
      <c r="K8319" s="31">
        <v>3376.52</v>
      </c>
      <c r="L8319" s="31">
        <v>431.99</v>
      </c>
      <c r="M8319" s="31">
        <v>365.91</v>
      </c>
      <c r="N8319" s="31">
        <v>505.49029999999999</v>
      </c>
      <c r="O8319" s="31">
        <v>66.796899999999994</v>
      </c>
      <c r="P8319" s="31">
        <v>87.154200000000003</v>
      </c>
      <c r="Q8319" s="31">
        <v>3523.8645000000001</v>
      </c>
      <c r="R8319" s="31">
        <v>95.406999999999996</v>
      </c>
      <c r="S8319" s="31">
        <v>102.7111</v>
      </c>
    </row>
    <row r="8320" spans="1:19" x14ac:dyDescent="0.35">
      <c r="A8320" s="2">
        <v>44516</v>
      </c>
      <c r="B8320" s="31">
        <v>458.69029999999998</v>
      </c>
      <c r="C8320" s="31">
        <v>1357.2950000000001</v>
      </c>
      <c r="D8320" s="31">
        <v>356.14240000000001</v>
      </c>
      <c r="E8320" s="31">
        <v>818.84569999999997</v>
      </c>
      <c r="F8320" s="31">
        <v>136.94730000000001</v>
      </c>
      <c r="G8320" s="31">
        <v>444.95060000000001</v>
      </c>
      <c r="H8320" s="31">
        <v>8.6048880000000008</v>
      </c>
      <c r="I8320" s="31">
        <v>2803.9949999999999</v>
      </c>
      <c r="J8320" s="31">
        <v>5164.2030000000004</v>
      </c>
      <c r="K8320" s="31">
        <v>3369.2179999999998</v>
      </c>
      <c r="L8320" s="31">
        <v>433.56</v>
      </c>
      <c r="M8320" s="31">
        <v>366.49</v>
      </c>
      <c r="N8320" s="31">
        <v>509.01889999999997</v>
      </c>
      <c r="O8320" s="31">
        <v>66.446700000000007</v>
      </c>
      <c r="P8320" s="31">
        <v>86.618399999999994</v>
      </c>
      <c r="Q8320" s="31">
        <v>3534.1046999999999</v>
      </c>
      <c r="R8320" s="31">
        <v>95.915000000000006</v>
      </c>
      <c r="S8320" s="31">
        <v>103.97709999999999</v>
      </c>
    </row>
    <row r="8321" spans="1:19" x14ac:dyDescent="0.35">
      <c r="A8321" s="2">
        <v>44517</v>
      </c>
      <c r="B8321" s="31">
        <v>446.97230000000002</v>
      </c>
      <c r="C8321" s="31">
        <v>1319.954</v>
      </c>
      <c r="D8321" s="31">
        <v>350.89749999999998</v>
      </c>
      <c r="E8321" s="31">
        <v>806.08479999999997</v>
      </c>
      <c r="F8321" s="31">
        <v>138.13480000000001</v>
      </c>
      <c r="G8321" s="31">
        <v>454.10739999999998</v>
      </c>
      <c r="H8321" s="31">
        <v>8.6554459999999995</v>
      </c>
      <c r="I8321" s="31">
        <v>2803.6260000000002</v>
      </c>
      <c r="J8321" s="31">
        <v>5168.54</v>
      </c>
      <c r="K8321" s="31">
        <v>3371.6840000000002</v>
      </c>
      <c r="L8321" s="31">
        <v>432.66</v>
      </c>
      <c r="M8321" s="31">
        <v>361.83</v>
      </c>
      <c r="N8321" s="31">
        <v>509.3546</v>
      </c>
      <c r="O8321" s="31">
        <v>66.463899999999995</v>
      </c>
      <c r="P8321" s="31">
        <v>86.292599999999993</v>
      </c>
      <c r="Q8321" s="31">
        <v>3524.2824999999998</v>
      </c>
      <c r="R8321" s="31">
        <v>95.828000000000003</v>
      </c>
      <c r="S8321" s="31">
        <v>103.898</v>
      </c>
    </row>
    <row r="8322" spans="1:19" x14ac:dyDescent="0.35">
      <c r="A8322" s="2">
        <v>44518</v>
      </c>
      <c r="B8322" s="31">
        <v>452.71859999999998</v>
      </c>
      <c r="C8322" s="31">
        <v>1327.174</v>
      </c>
      <c r="D8322" s="31">
        <v>349.23450000000003</v>
      </c>
      <c r="E8322" s="31">
        <v>811.48530000000005</v>
      </c>
      <c r="F8322" s="31">
        <v>137.48570000000001</v>
      </c>
      <c r="G8322" s="31">
        <v>449.92899999999997</v>
      </c>
      <c r="H8322" s="31">
        <v>8.7262269999999997</v>
      </c>
      <c r="I8322" s="31">
        <v>2802.6080000000002</v>
      </c>
      <c r="J8322" s="31">
        <v>5175.9759999999997</v>
      </c>
      <c r="K8322" s="31">
        <v>3376.5740000000001</v>
      </c>
      <c r="L8322" s="31">
        <v>434.07</v>
      </c>
      <c r="M8322" s="31">
        <v>360.3</v>
      </c>
      <c r="N8322" s="31">
        <v>514.65530000000001</v>
      </c>
      <c r="O8322" s="31">
        <v>66.614199999999997</v>
      </c>
      <c r="P8322" s="31">
        <v>86.596699999999998</v>
      </c>
      <c r="Q8322" s="31">
        <v>3488.6813000000002</v>
      </c>
      <c r="R8322" s="31">
        <v>95.543999999999997</v>
      </c>
      <c r="S8322" s="31">
        <v>102.21380000000001</v>
      </c>
    </row>
    <row r="8323" spans="1:19" x14ac:dyDescent="0.35">
      <c r="A8323" s="2">
        <v>44519</v>
      </c>
      <c r="B8323" s="31">
        <v>440.09930000000003</v>
      </c>
      <c r="C8323" s="31">
        <v>1276.4000000000001</v>
      </c>
      <c r="D8323" s="31">
        <v>335.54660000000001</v>
      </c>
      <c r="E8323" s="31">
        <v>830.35709999999995</v>
      </c>
      <c r="F8323" s="31">
        <v>136.77019999999999</v>
      </c>
      <c r="G8323" s="31">
        <v>449.21780000000001</v>
      </c>
      <c r="H8323" s="31">
        <v>8.7060040000000001</v>
      </c>
      <c r="I8323" s="31">
        <v>2803.163</v>
      </c>
      <c r="J8323" s="31">
        <v>5193.3280000000004</v>
      </c>
      <c r="K8323" s="31">
        <v>3396.47</v>
      </c>
      <c r="L8323" s="31">
        <v>433.42</v>
      </c>
      <c r="M8323" s="31">
        <v>357.03</v>
      </c>
      <c r="N8323" s="31">
        <v>517.58280000000002</v>
      </c>
      <c r="O8323" s="31">
        <v>66.859800000000007</v>
      </c>
      <c r="P8323" s="31">
        <v>86.358599999999996</v>
      </c>
      <c r="Q8323" s="31">
        <v>3475.9780000000001</v>
      </c>
      <c r="R8323" s="31">
        <v>96.031000000000006</v>
      </c>
      <c r="S8323" s="31">
        <v>101.2983</v>
      </c>
    </row>
    <row r="8324" spans="1:19" x14ac:dyDescent="0.35">
      <c r="A8324" s="2">
        <v>44522</v>
      </c>
      <c r="B8324" s="31">
        <v>445.22590000000002</v>
      </c>
      <c r="C8324" s="31">
        <v>1303.8579999999999</v>
      </c>
      <c r="D8324" s="31">
        <v>343.35</v>
      </c>
      <c r="E8324" s="31">
        <v>836.73329999999999</v>
      </c>
      <c r="F8324" s="31">
        <v>133.43629999999999</v>
      </c>
      <c r="G8324" s="31">
        <v>453.12950000000001</v>
      </c>
      <c r="H8324" s="31">
        <v>8.7228569999999994</v>
      </c>
      <c r="I8324" s="31">
        <v>2804.7350000000001</v>
      </c>
      <c r="J8324" s="31">
        <v>5161.7250000000004</v>
      </c>
      <c r="K8324" s="31">
        <v>3398.145</v>
      </c>
      <c r="L8324" s="31">
        <v>432.06</v>
      </c>
      <c r="M8324" s="31">
        <v>355.43</v>
      </c>
      <c r="N8324" s="31">
        <v>511.55610000000001</v>
      </c>
      <c r="O8324" s="31">
        <v>66.346500000000006</v>
      </c>
      <c r="P8324" s="31">
        <v>85.8155</v>
      </c>
      <c r="Q8324" s="31">
        <v>3455.2199000000001</v>
      </c>
      <c r="R8324" s="31">
        <v>96.548000000000002</v>
      </c>
      <c r="S8324" s="31">
        <v>101.0157</v>
      </c>
    </row>
    <row r="8325" spans="1:19" x14ac:dyDescent="0.35">
      <c r="A8325" s="2">
        <v>44523</v>
      </c>
      <c r="B8325" s="31">
        <v>458.18329999999997</v>
      </c>
      <c r="C8325" s="31">
        <v>1348.241</v>
      </c>
      <c r="D8325" s="31">
        <v>350.25790000000001</v>
      </c>
      <c r="E8325" s="31">
        <v>834.12289999999996</v>
      </c>
      <c r="F8325" s="31">
        <v>131.75460000000001</v>
      </c>
      <c r="G8325" s="31">
        <v>452.685</v>
      </c>
      <c r="H8325" s="31">
        <v>8.6554470000000006</v>
      </c>
      <c r="I8325" s="31">
        <v>2804.7350000000001</v>
      </c>
      <c r="J8325" s="31">
        <v>5147.6809999999996</v>
      </c>
      <c r="K8325" s="31">
        <v>3376.3249999999998</v>
      </c>
      <c r="L8325" s="31">
        <v>432.87</v>
      </c>
      <c r="M8325" s="31">
        <v>354.98</v>
      </c>
      <c r="N8325" s="31">
        <v>509.37020000000001</v>
      </c>
      <c r="O8325" s="31">
        <v>66.202100000000002</v>
      </c>
      <c r="P8325" s="31">
        <v>85.941999999999993</v>
      </c>
      <c r="Q8325" s="31">
        <v>3438.3692000000001</v>
      </c>
      <c r="R8325" s="31">
        <v>96.491</v>
      </c>
      <c r="S8325" s="31">
        <v>99.5916</v>
      </c>
    </row>
    <row r="8326" spans="1:19" x14ac:dyDescent="0.35">
      <c r="A8326" s="2">
        <v>44524</v>
      </c>
      <c r="B8326" s="31">
        <v>456.60590000000002</v>
      </c>
      <c r="C8326" s="31">
        <v>1340.903</v>
      </c>
      <c r="D8326" s="31">
        <v>354.4794</v>
      </c>
      <c r="E8326" s="31">
        <v>843.83690000000001</v>
      </c>
      <c r="F8326" s="31">
        <v>131.7989</v>
      </c>
      <c r="G8326" s="31">
        <v>450.37360000000001</v>
      </c>
      <c r="H8326" s="31">
        <v>8.4666990000000002</v>
      </c>
      <c r="I8326" s="31">
        <v>2802.239</v>
      </c>
      <c r="J8326" s="31">
        <v>5145.8159999999998</v>
      </c>
      <c r="K8326" s="31">
        <v>3370.0039999999999</v>
      </c>
      <c r="L8326" s="31">
        <v>433.84</v>
      </c>
      <c r="M8326" s="31">
        <v>355.24</v>
      </c>
      <c r="N8326" s="31">
        <v>511.05650000000003</v>
      </c>
      <c r="O8326" s="31">
        <v>65.944000000000003</v>
      </c>
      <c r="P8326" s="31">
        <v>85.430800000000005</v>
      </c>
      <c r="Q8326" s="31">
        <v>3432.2849999999999</v>
      </c>
      <c r="R8326" s="31">
        <v>96.875</v>
      </c>
      <c r="S8326" s="31">
        <v>99.440200000000004</v>
      </c>
    </row>
    <row r="8327" spans="1:19" x14ac:dyDescent="0.35">
      <c r="A8327" s="2">
        <v>44525</v>
      </c>
      <c r="B8327" s="31">
        <v>456.60590000000002</v>
      </c>
      <c r="C8327" s="31">
        <v>1340.903</v>
      </c>
      <c r="D8327" s="31">
        <v>354.4794</v>
      </c>
      <c r="E8327" s="31">
        <v>843.83690000000001</v>
      </c>
      <c r="F8327" s="31">
        <v>131.7989</v>
      </c>
      <c r="G8327" s="31">
        <v>450.37360000000001</v>
      </c>
      <c r="H8327" s="31">
        <v>8.4666990000000002</v>
      </c>
      <c r="I8327" s="31">
        <v>2801.6840000000002</v>
      </c>
      <c r="J8327" s="31">
        <v>5145.8159999999998</v>
      </c>
      <c r="K8327" s="31">
        <v>3374.1559999999999</v>
      </c>
      <c r="L8327" s="31">
        <v>433.84</v>
      </c>
      <c r="M8327" s="31">
        <v>355.24</v>
      </c>
      <c r="N8327" s="31">
        <v>511.05650000000003</v>
      </c>
      <c r="O8327" s="31">
        <v>65.988299999999995</v>
      </c>
      <c r="P8327" s="31">
        <v>85.528999999999996</v>
      </c>
      <c r="Q8327" s="31">
        <v>3436.5016999999998</v>
      </c>
      <c r="R8327" s="31">
        <v>96.774000000000001</v>
      </c>
      <c r="S8327" s="31">
        <v>99.715900000000005</v>
      </c>
    </row>
    <row r="8328" spans="1:19" x14ac:dyDescent="0.35">
      <c r="A8328" s="2">
        <v>44526</v>
      </c>
      <c r="B8328" s="31">
        <v>403.31169999999997</v>
      </c>
      <c r="C8328" s="31">
        <v>1172.365</v>
      </c>
      <c r="D8328" s="31">
        <v>309.19400000000002</v>
      </c>
      <c r="E8328" s="31">
        <v>812.46960000000001</v>
      </c>
      <c r="F8328" s="31">
        <v>131.88740000000001</v>
      </c>
      <c r="G8328" s="31">
        <v>445.48399999999998</v>
      </c>
      <c r="H8328" s="31">
        <v>8.0757209999999997</v>
      </c>
      <c r="I8328" s="31">
        <v>2804.181</v>
      </c>
      <c r="J8328" s="31">
        <v>5145.8159999999998</v>
      </c>
      <c r="K8328" s="31">
        <v>3395.1390000000001</v>
      </c>
      <c r="L8328" s="31">
        <v>424.31</v>
      </c>
      <c r="M8328" s="31">
        <v>341.88</v>
      </c>
      <c r="N8328" s="31">
        <v>501.22</v>
      </c>
      <c r="O8328" s="31">
        <v>67.278499999999994</v>
      </c>
      <c r="P8328" s="31">
        <v>86.332300000000004</v>
      </c>
      <c r="Q8328" s="31">
        <v>3350.2312999999999</v>
      </c>
      <c r="R8328" s="31">
        <v>96.088999999999999</v>
      </c>
      <c r="S8328" s="31">
        <v>96.899699999999996</v>
      </c>
    </row>
    <row r="8329" spans="1:19" x14ac:dyDescent="0.35">
      <c r="A8329" s="2">
        <v>44529</v>
      </c>
      <c r="B8329" s="31">
        <v>412.49450000000002</v>
      </c>
      <c r="C8329" s="31">
        <v>1203.078</v>
      </c>
      <c r="D8329" s="31">
        <v>319.1721</v>
      </c>
      <c r="E8329" s="31">
        <v>822.26919999999996</v>
      </c>
      <c r="F8329" s="31">
        <v>131.67349999999999</v>
      </c>
      <c r="G8329" s="31">
        <v>441.48340000000002</v>
      </c>
      <c r="H8329" s="31">
        <v>8.0150520000000007</v>
      </c>
      <c r="I8329" s="31">
        <v>2805.752</v>
      </c>
      <c r="J8329" s="31">
        <v>5193.21</v>
      </c>
      <c r="K8329" s="31">
        <v>3392.6170000000002</v>
      </c>
      <c r="L8329" s="31">
        <v>429.41</v>
      </c>
      <c r="M8329" s="31">
        <v>341.41</v>
      </c>
      <c r="N8329" s="31">
        <v>511.82929999999999</v>
      </c>
      <c r="O8329" s="31">
        <v>67.004099999999994</v>
      </c>
      <c r="P8329" s="31">
        <v>86.027100000000004</v>
      </c>
      <c r="Q8329" s="31">
        <v>3339.0149000000001</v>
      </c>
      <c r="R8329" s="31">
        <v>96.340999999999994</v>
      </c>
      <c r="S8329" s="31">
        <v>95.7697</v>
      </c>
    </row>
    <row r="8330" spans="1:19" x14ac:dyDescent="0.35">
      <c r="A8330" s="2">
        <v>44530</v>
      </c>
      <c r="B8330" s="31">
        <v>390.0163</v>
      </c>
      <c r="C8330" s="31">
        <v>1148.1020000000001</v>
      </c>
      <c r="D8330" s="31">
        <v>305.86790000000002</v>
      </c>
      <c r="E8330" s="31">
        <v>810.71510000000001</v>
      </c>
      <c r="F8330" s="31">
        <v>131.0318</v>
      </c>
      <c r="G8330" s="31">
        <v>432.86</v>
      </c>
      <c r="H8330" s="31">
        <v>7.9071959999999999</v>
      </c>
      <c r="I8330" s="31">
        <v>2807.8330000000001</v>
      </c>
      <c r="J8330" s="31">
        <v>5224.0820000000003</v>
      </c>
      <c r="K8330" s="31">
        <v>3405.058</v>
      </c>
      <c r="L8330" s="31">
        <v>421.58</v>
      </c>
      <c r="M8330" s="31">
        <v>334.87</v>
      </c>
      <c r="N8330" s="31">
        <v>504.32709999999997</v>
      </c>
      <c r="O8330" s="31">
        <v>67.055300000000003</v>
      </c>
      <c r="P8330" s="31">
        <v>85.931700000000006</v>
      </c>
      <c r="Q8330" s="31">
        <v>3321.0839000000001</v>
      </c>
      <c r="R8330" s="31">
        <v>95.994</v>
      </c>
      <c r="S8330" s="31">
        <v>94.797899999999998</v>
      </c>
    </row>
    <row r="8331" spans="1:19" x14ac:dyDescent="0.35">
      <c r="A8331" s="2">
        <v>44531</v>
      </c>
      <c r="B8331" s="31">
        <v>387.98820000000001</v>
      </c>
      <c r="C8331" s="31">
        <v>1154.6120000000001</v>
      </c>
      <c r="D8331" s="31">
        <v>313.67129999999997</v>
      </c>
      <c r="E8331" s="31">
        <v>810.35140000000001</v>
      </c>
      <c r="F8331" s="31">
        <v>131.6071</v>
      </c>
      <c r="G8331" s="31">
        <v>436.77170000000001</v>
      </c>
      <c r="H8331" s="31">
        <v>7.9274190000000004</v>
      </c>
      <c r="I8331" s="31">
        <v>2807.694</v>
      </c>
      <c r="J8331" s="31">
        <v>5215.6559999999999</v>
      </c>
      <c r="K8331" s="31">
        <v>3394.7930000000001</v>
      </c>
      <c r="L8331" s="31">
        <v>416.25</v>
      </c>
      <c r="M8331" s="31">
        <v>327.10000000000002</v>
      </c>
      <c r="N8331" s="31">
        <v>495.56020000000001</v>
      </c>
      <c r="O8331" s="31">
        <v>67.394099999999995</v>
      </c>
      <c r="P8331" s="31">
        <v>86.522400000000005</v>
      </c>
      <c r="Q8331" s="31">
        <v>3360.6127000000001</v>
      </c>
      <c r="R8331" s="31">
        <v>96.028000000000006</v>
      </c>
      <c r="S8331" s="31">
        <v>95.102999999999994</v>
      </c>
    </row>
    <row r="8332" spans="1:19" x14ac:dyDescent="0.35">
      <c r="A8332" s="2">
        <v>44532</v>
      </c>
      <c r="B8332" s="31">
        <v>392.49509999999998</v>
      </c>
      <c r="C8332" s="31">
        <v>1164.4349999999999</v>
      </c>
      <c r="D8332" s="31">
        <v>309.9615</v>
      </c>
      <c r="E8332" s="31">
        <v>817.51919999999996</v>
      </c>
      <c r="F8332" s="31">
        <v>130.01390000000001</v>
      </c>
      <c r="G8332" s="31">
        <v>442.46140000000003</v>
      </c>
      <c r="H8332" s="31">
        <v>8.2678399999999996</v>
      </c>
      <c r="I8332" s="31">
        <v>2810.0050000000001</v>
      </c>
      <c r="J8332" s="31">
        <v>5218.1610000000001</v>
      </c>
      <c r="K8332" s="31">
        <v>3410.297</v>
      </c>
      <c r="L8332" s="31">
        <v>422.46</v>
      </c>
      <c r="M8332" s="31">
        <v>336.07</v>
      </c>
      <c r="N8332" s="31">
        <v>499.26839999999999</v>
      </c>
      <c r="O8332" s="31">
        <v>67.388900000000007</v>
      </c>
      <c r="P8332" s="31">
        <v>86.3703</v>
      </c>
      <c r="Q8332" s="31">
        <v>3388.3335000000002</v>
      </c>
      <c r="R8332" s="31">
        <v>96.156000000000006</v>
      </c>
      <c r="S8332" s="31">
        <v>95.950500000000005</v>
      </c>
    </row>
    <row r="8333" spans="1:19" x14ac:dyDescent="0.35">
      <c r="A8333" s="2">
        <v>44533</v>
      </c>
      <c r="B8333" s="31">
        <v>393.6782</v>
      </c>
      <c r="C8333" s="31">
        <v>1155.6769999999999</v>
      </c>
      <c r="D8333" s="31">
        <v>314.69470000000001</v>
      </c>
      <c r="E8333" s="31">
        <v>809.55970000000002</v>
      </c>
      <c r="F8333" s="31">
        <v>131.57759999999999</v>
      </c>
      <c r="G8333" s="31">
        <v>450.64030000000002</v>
      </c>
      <c r="H8333" s="31">
        <v>8.3150270000000006</v>
      </c>
      <c r="I8333" s="31">
        <v>2811.67</v>
      </c>
      <c r="J8333" s="31">
        <v>5227.1850000000004</v>
      </c>
      <c r="K8333" s="31">
        <v>3407.8670000000002</v>
      </c>
      <c r="L8333" s="31">
        <v>418.93</v>
      </c>
      <c r="M8333" s="31">
        <v>329.08</v>
      </c>
      <c r="N8333" s="31">
        <v>490.81369999999998</v>
      </c>
      <c r="O8333" s="31">
        <v>67.231999999999999</v>
      </c>
      <c r="P8333" s="31">
        <v>86.073599999999999</v>
      </c>
      <c r="Q8333" s="31">
        <v>3356.6691999999998</v>
      </c>
      <c r="R8333" s="31">
        <v>96.117000000000004</v>
      </c>
      <c r="S8333" s="31">
        <v>95.747100000000003</v>
      </c>
    </row>
    <row r="8334" spans="1:19" x14ac:dyDescent="0.35">
      <c r="A8334" s="2">
        <v>44536</v>
      </c>
      <c r="B8334" s="31">
        <v>411.70580000000001</v>
      </c>
      <c r="C8334" s="31">
        <v>1209.173</v>
      </c>
      <c r="D8334" s="31">
        <v>316.86939999999998</v>
      </c>
      <c r="E8334" s="31">
        <v>817.17690000000005</v>
      </c>
      <c r="F8334" s="31">
        <v>131.25309999999999</v>
      </c>
      <c r="G8334" s="31">
        <v>448.59559999999999</v>
      </c>
      <c r="H8334" s="31">
        <v>8.2914329999999996</v>
      </c>
      <c r="I8334" s="31">
        <v>2814.444</v>
      </c>
      <c r="J8334" s="31">
        <v>5221.9030000000002</v>
      </c>
      <c r="K8334" s="31">
        <v>3412.116</v>
      </c>
      <c r="L8334" s="31">
        <v>423.78</v>
      </c>
      <c r="M8334" s="31">
        <v>335.83</v>
      </c>
      <c r="N8334" s="31">
        <v>494.71710000000002</v>
      </c>
      <c r="O8334" s="31">
        <v>67.093800000000002</v>
      </c>
      <c r="P8334" s="31">
        <v>85.998099999999994</v>
      </c>
      <c r="Q8334" s="31">
        <v>3327.5551</v>
      </c>
      <c r="R8334" s="31">
        <v>96.328000000000003</v>
      </c>
      <c r="S8334" s="31">
        <v>93.487099999999998</v>
      </c>
    </row>
    <row r="8335" spans="1:19" x14ac:dyDescent="0.35">
      <c r="A8335" s="2">
        <v>44537</v>
      </c>
      <c r="B8335" s="31">
        <v>425.00119999999998</v>
      </c>
      <c r="C8335" s="31">
        <v>1242.7270000000001</v>
      </c>
      <c r="D8335" s="31">
        <v>330.81319999999999</v>
      </c>
      <c r="E8335" s="31">
        <v>822.86839999999995</v>
      </c>
      <c r="F8335" s="31">
        <v>131.63659999999999</v>
      </c>
      <c r="G8335" s="31">
        <v>444.59500000000003</v>
      </c>
      <c r="H8335" s="31">
        <v>8.3756959999999996</v>
      </c>
      <c r="I8335" s="31">
        <v>2811.0230000000001</v>
      </c>
      <c r="J8335" s="31">
        <v>5203.5039999999999</v>
      </c>
      <c r="K8335" s="31">
        <v>3407.3589999999999</v>
      </c>
      <c r="L8335" s="31">
        <v>432.55</v>
      </c>
      <c r="M8335" s="31">
        <v>343.49</v>
      </c>
      <c r="N8335" s="31">
        <v>509.55759999999998</v>
      </c>
      <c r="O8335" s="31">
        <v>66.969700000000003</v>
      </c>
      <c r="P8335" s="31">
        <v>85.816199999999995</v>
      </c>
      <c r="Q8335" s="31">
        <v>3386.8562999999999</v>
      </c>
      <c r="R8335" s="31">
        <v>96.369</v>
      </c>
      <c r="S8335" s="31">
        <v>96.526799999999994</v>
      </c>
    </row>
    <row r="8336" spans="1:19" x14ac:dyDescent="0.35">
      <c r="A8336" s="2">
        <v>44538</v>
      </c>
      <c r="B8336" s="31">
        <v>427.26799999999997</v>
      </c>
      <c r="C8336" s="31">
        <v>1271.43</v>
      </c>
      <c r="D8336" s="31">
        <v>332.9128</v>
      </c>
      <c r="E8336" s="31">
        <v>827.08019999999999</v>
      </c>
      <c r="F8336" s="31">
        <v>131.69560000000001</v>
      </c>
      <c r="G8336" s="31">
        <v>448.39510000000001</v>
      </c>
      <c r="H8336" s="31">
        <v>8.3251380000000008</v>
      </c>
      <c r="I8336" s="31">
        <v>2811.1849999999999</v>
      </c>
      <c r="J8336" s="31">
        <v>5196.3320000000003</v>
      </c>
      <c r="K8336" s="31">
        <v>3404.7179999999998</v>
      </c>
      <c r="L8336" s="31">
        <v>433.84</v>
      </c>
      <c r="M8336" s="31">
        <v>345.92</v>
      </c>
      <c r="N8336" s="31">
        <v>511.87619999999998</v>
      </c>
      <c r="O8336" s="31">
        <v>66.828400000000002</v>
      </c>
      <c r="P8336" s="31">
        <v>86.460400000000007</v>
      </c>
      <c r="Q8336" s="31">
        <v>3401.8299000000002</v>
      </c>
      <c r="R8336" s="31">
        <v>95.894000000000005</v>
      </c>
      <c r="S8336" s="31">
        <v>96.413799999999995</v>
      </c>
    </row>
    <row r="8337" spans="1:19" x14ac:dyDescent="0.35">
      <c r="A8337" s="2">
        <v>44539</v>
      </c>
      <c r="B8337" s="31">
        <v>419.45929999999998</v>
      </c>
      <c r="C8337" s="31">
        <v>1259.979</v>
      </c>
      <c r="D8337" s="31">
        <v>333.24590000000001</v>
      </c>
      <c r="E8337" s="31">
        <v>817.14890000000003</v>
      </c>
      <c r="F8337" s="31">
        <v>131.04650000000001</v>
      </c>
      <c r="G8337" s="31">
        <v>449.63659999999999</v>
      </c>
      <c r="H8337" s="31">
        <v>8.2610980000000005</v>
      </c>
      <c r="I8337" s="31">
        <v>2810.375</v>
      </c>
      <c r="J8337" s="31">
        <v>5202.8789999999999</v>
      </c>
      <c r="K8337" s="31">
        <v>3402.616</v>
      </c>
      <c r="L8337" s="31">
        <v>430.89</v>
      </c>
      <c r="M8337" s="31">
        <v>338.08</v>
      </c>
      <c r="N8337" s="31">
        <v>504.27249999999998</v>
      </c>
      <c r="O8337" s="31">
        <v>67.098699999999994</v>
      </c>
      <c r="P8337" s="31">
        <v>86.0886</v>
      </c>
      <c r="Q8337" s="31">
        <v>3420.3407000000002</v>
      </c>
      <c r="R8337" s="31">
        <v>96.271000000000001</v>
      </c>
      <c r="S8337" s="31">
        <v>97.397000000000006</v>
      </c>
    </row>
    <row r="8338" spans="1:19" x14ac:dyDescent="0.35">
      <c r="A8338" s="2">
        <v>44540</v>
      </c>
      <c r="B8338" s="31">
        <v>423.41079999999999</v>
      </c>
      <c r="C8338" s="31">
        <v>1265.8119999999999</v>
      </c>
      <c r="D8338" s="31">
        <v>330.9128</v>
      </c>
      <c r="E8338" s="31">
        <v>814.40890000000002</v>
      </c>
      <c r="F8338" s="31">
        <v>131.6439</v>
      </c>
      <c r="G8338" s="31">
        <v>450.52229999999997</v>
      </c>
      <c r="H8338" s="31">
        <v>8.3116559999999993</v>
      </c>
      <c r="I8338" s="31">
        <v>2810.7689999999998</v>
      </c>
      <c r="J8338" s="31">
        <v>5205.6869999999999</v>
      </c>
      <c r="K8338" s="31">
        <v>3403.2510000000002</v>
      </c>
      <c r="L8338" s="31">
        <v>434.95</v>
      </c>
      <c r="M8338" s="31">
        <v>337.17</v>
      </c>
      <c r="N8338" s="31">
        <v>509.92450000000002</v>
      </c>
      <c r="O8338" s="31">
        <v>67.110200000000006</v>
      </c>
      <c r="P8338" s="31">
        <v>86.230099999999993</v>
      </c>
      <c r="Q8338" s="31">
        <v>3395.1763999999998</v>
      </c>
      <c r="R8338" s="31">
        <v>96.096999999999994</v>
      </c>
      <c r="S8338" s="31">
        <v>96.956199999999995</v>
      </c>
    </row>
    <row r="8339" spans="1:19" x14ac:dyDescent="0.35">
      <c r="A8339" s="2">
        <v>44543</v>
      </c>
      <c r="B8339" s="31">
        <v>419.70530000000002</v>
      </c>
      <c r="C8339" s="31">
        <v>1253.22</v>
      </c>
      <c r="D8339" s="31">
        <v>332.19529999999997</v>
      </c>
      <c r="E8339" s="31">
        <v>809.09169999999995</v>
      </c>
      <c r="F8339" s="31">
        <v>131.90209999999999</v>
      </c>
      <c r="G8339" s="31">
        <v>442.1875</v>
      </c>
      <c r="H8339" s="31">
        <v>8.5341090000000008</v>
      </c>
      <c r="I8339" s="31">
        <v>2810.2130000000002</v>
      </c>
      <c r="J8339" s="31">
        <v>5216.9059999999999</v>
      </c>
      <c r="K8339" s="31">
        <v>3408.7280000000001</v>
      </c>
      <c r="L8339" s="31">
        <v>430.88</v>
      </c>
      <c r="M8339" s="31">
        <v>332.2</v>
      </c>
      <c r="N8339" s="31">
        <v>502.16489999999999</v>
      </c>
      <c r="O8339" s="31">
        <v>67.021199999999993</v>
      </c>
      <c r="P8339" s="31">
        <v>86.004900000000006</v>
      </c>
      <c r="Q8339" s="31">
        <v>3373.5922999999998</v>
      </c>
      <c r="R8339" s="31">
        <v>96.316999999999993</v>
      </c>
      <c r="S8339" s="31">
        <v>97.080500000000001</v>
      </c>
    </row>
    <row r="8340" spans="1:19" x14ac:dyDescent="0.35">
      <c r="A8340" s="2">
        <v>44544</v>
      </c>
      <c r="B8340" s="31">
        <v>416.0326</v>
      </c>
      <c r="C8340" s="31">
        <v>1248.1020000000001</v>
      </c>
      <c r="D8340" s="31">
        <v>328.85919999999999</v>
      </c>
      <c r="E8340" s="31">
        <v>806.26620000000003</v>
      </c>
      <c r="F8340" s="31">
        <v>130.72200000000001</v>
      </c>
      <c r="G8340" s="31">
        <v>447.04860000000002</v>
      </c>
      <c r="H8340" s="31">
        <v>8.4397350000000007</v>
      </c>
      <c r="I8340" s="31">
        <v>2812.0169999999998</v>
      </c>
      <c r="J8340" s="31">
        <v>5213.7910000000002</v>
      </c>
      <c r="K8340" s="31">
        <v>3410.4879999999998</v>
      </c>
      <c r="L8340" s="31">
        <v>427.97</v>
      </c>
      <c r="M8340" s="31">
        <v>329.32</v>
      </c>
      <c r="N8340" s="31">
        <v>497.21300000000002</v>
      </c>
      <c r="O8340" s="31">
        <v>66.938199999999995</v>
      </c>
      <c r="P8340" s="31">
        <v>85.986599999999996</v>
      </c>
      <c r="Q8340" s="31">
        <v>3350.3090000000002</v>
      </c>
      <c r="R8340" s="31">
        <v>96.570999999999998</v>
      </c>
      <c r="S8340" s="31">
        <v>95.046499999999995</v>
      </c>
    </row>
    <row r="8341" spans="1:19" x14ac:dyDescent="0.35">
      <c r="A8341" s="2">
        <v>44545</v>
      </c>
      <c r="B8341" s="31">
        <v>416.88010000000003</v>
      </c>
      <c r="C8341" s="31">
        <v>1257.1479999999999</v>
      </c>
      <c r="D8341" s="31">
        <v>325.26650000000001</v>
      </c>
      <c r="E8341" s="31">
        <v>788.37109999999996</v>
      </c>
      <c r="F8341" s="31">
        <v>130.14670000000001</v>
      </c>
      <c r="G8341" s="31">
        <v>447.31380000000001</v>
      </c>
      <c r="H8341" s="31">
        <v>8.5846669999999996</v>
      </c>
      <c r="I8341" s="31">
        <v>2812.1559999999999</v>
      </c>
      <c r="J8341" s="31">
        <v>5205.6840000000002</v>
      </c>
      <c r="K8341" s="31">
        <v>3406.4780000000001</v>
      </c>
      <c r="L8341" s="31">
        <v>434.67</v>
      </c>
      <c r="M8341" s="31">
        <v>335.04</v>
      </c>
      <c r="N8341" s="31">
        <v>508.57990000000001</v>
      </c>
      <c r="O8341" s="31">
        <v>66.867400000000004</v>
      </c>
      <c r="P8341" s="31">
        <v>85.815399999999997</v>
      </c>
      <c r="Q8341" s="31">
        <v>3329.4983999999999</v>
      </c>
      <c r="R8341" s="31">
        <v>96.510999999999996</v>
      </c>
      <c r="S8341" s="31">
        <v>94.278099999999995</v>
      </c>
    </row>
    <row r="8342" spans="1:19" x14ac:dyDescent="0.35">
      <c r="A8342" s="2">
        <v>44546</v>
      </c>
      <c r="B8342" s="31">
        <v>423.32150000000001</v>
      </c>
      <c r="C8342" s="31">
        <v>1288.1559999999999</v>
      </c>
      <c r="D8342" s="31">
        <v>334.63310000000001</v>
      </c>
      <c r="E8342" s="31">
        <v>815.34230000000002</v>
      </c>
      <c r="F8342" s="31">
        <v>132.63239999999999</v>
      </c>
      <c r="G8342" s="31">
        <v>451.90980000000002</v>
      </c>
      <c r="H8342" s="31">
        <v>8.5846669999999996</v>
      </c>
      <c r="I8342" s="31">
        <v>2812.6179999999999</v>
      </c>
      <c r="J8342" s="31">
        <v>5225.6350000000002</v>
      </c>
      <c r="K8342" s="31">
        <v>3402.1750000000002</v>
      </c>
      <c r="L8342" s="31">
        <v>430.86</v>
      </c>
      <c r="M8342" s="31">
        <v>328.02</v>
      </c>
      <c r="N8342" s="31">
        <v>495.47989999999999</v>
      </c>
      <c r="O8342" s="31">
        <v>66.919399999999996</v>
      </c>
      <c r="P8342" s="31">
        <v>86.260099999999994</v>
      </c>
      <c r="Q8342" s="31">
        <v>3356.1853000000001</v>
      </c>
      <c r="R8342" s="31">
        <v>96.042000000000002</v>
      </c>
      <c r="S8342" s="31">
        <v>94.368499999999997</v>
      </c>
    </row>
    <row r="8343" spans="1:19" x14ac:dyDescent="0.35">
      <c r="A8343" s="2">
        <v>44547</v>
      </c>
      <c r="B8343" s="31">
        <v>415.41109999999998</v>
      </c>
      <c r="C8343" s="31">
        <v>1257.327</v>
      </c>
      <c r="D8343" s="31">
        <v>328.85910000000001</v>
      </c>
      <c r="E8343" s="31">
        <v>809.99090000000001</v>
      </c>
      <c r="F8343" s="31">
        <v>133.1266</v>
      </c>
      <c r="G8343" s="31">
        <v>455.53359999999998</v>
      </c>
      <c r="H8343" s="31">
        <v>8.4161420000000007</v>
      </c>
      <c r="I8343" s="31">
        <v>2813.1729999999998</v>
      </c>
      <c r="J8343" s="31">
        <v>5236.241</v>
      </c>
      <c r="K8343" s="31">
        <v>3408.63</v>
      </c>
      <c r="L8343" s="31">
        <v>426.3</v>
      </c>
      <c r="M8343" s="31">
        <v>330.86</v>
      </c>
      <c r="N8343" s="31">
        <v>493.02069999999998</v>
      </c>
      <c r="O8343" s="31">
        <v>66.983699999999999</v>
      </c>
      <c r="P8343" s="31">
        <v>86.000699999999995</v>
      </c>
      <c r="Q8343" s="31">
        <v>3335.4839999999999</v>
      </c>
      <c r="R8343" s="31">
        <v>96.564999999999998</v>
      </c>
      <c r="S8343" s="31">
        <v>92.797700000000006</v>
      </c>
    </row>
    <row r="8344" spans="1:19" x14ac:dyDescent="0.35">
      <c r="A8344" s="2">
        <v>44550</v>
      </c>
      <c r="B8344" s="31">
        <v>404.39299999999997</v>
      </c>
      <c r="C8344" s="31">
        <v>1237.0920000000001</v>
      </c>
      <c r="D8344" s="31">
        <v>311.024</v>
      </c>
      <c r="E8344" s="31">
        <v>810.41899999999998</v>
      </c>
      <c r="F8344" s="31">
        <v>132.36689999999999</v>
      </c>
      <c r="G8344" s="31">
        <v>457.7432</v>
      </c>
      <c r="H8344" s="31">
        <v>8.1667249999999996</v>
      </c>
      <c r="I8344" s="31">
        <v>2814.7449999999999</v>
      </c>
      <c r="J8344" s="31">
        <v>5238.1130000000003</v>
      </c>
      <c r="K8344" s="31">
        <v>3410.0970000000002</v>
      </c>
      <c r="L8344" s="31">
        <v>421.54</v>
      </c>
      <c r="M8344" s="31">
        <v>326.02</v>
      </c>
      <c r="N8344" s="31">
        <v>487.81349999999998</v>
      </c>
      <c r="O8344" s="31">
        <v>67.125100000000003</v>
      </c>
      <c r="P8344" s="31">
        <v>86.101399999999998</v>
      </c>
      <c r="Q8344" s="31">
        <v>3264.4852000000001</v>
      </c>
      <c r="R8344" s="31">
        <v>96.551000000000002</v>
      </c>
      <c r="S8344" s="31">
        <v>91.227000000000004</v>
      </c>
    </row>
    <row r="8345" spans="1:19" x14ac:dyDescent="0.35">
      <c r="A8345" s="2">
        <v>44551</v>
      </c>
      <c r="B8345" s="31">
        <v>417.89729999999997</v>
      </c>
      <c r="C8345" s="31">
        <v>1276.491</v>
      </c>
      <c r="D8345" s="31">
        <v>327.83260000000001</v>
      </c>
      <c r="E8345" s="31">
        <v>818.38189999999997</v>
      </c>
      <c r="F8345" s="31">
        <v>131.93170000000001</v>
      </c>
      <c r="G8345" s="31">
        <v>464.1069</v>
      </c>
      <c r="H8345" s="31">
        <v>8.2914340000000006</v>
      </c>
      <c r="I8345" s="31">
        <v>2813.2190000000001</v>
      </c>
      <c r="J8345" s="31">
        <v>5215.0420000000004</v>
      </c>
      <c r="K8345" s="31">
        <v>3395.623</v>
      </c>
      <c r="L8345" s="31">
        <v>429.14</v>
      </c>
      <c r="M8345" s="31">
        <v>335.76</v>
      </c>
      <c r="N8345" s="31">
        <v>499.01639999999998</v>
      </c>
      <c r="O8345" s="31">
        <v>66.718699999999998</v>
      </c>
      <c r="P8345" s="31">
        <v>85.890699999999995</v>
      </c>
      <c r="Q8345" s="31">
        <v>3301.9794999999999</v>
      </c>
      <c r="R8345" s="31">
        <v>96.491</v>
      </c>
      <c r="S8345" s="31">
        <v>91.758099999999999</v>
      </c>
    </row>
    <row r="8346" spans="1:19" x14ac:dyDescent="0.35">
      <c r="A8346" s="2">
        <v>44552</v>
      </c>
      <c r="B8346" s="31">
        <v>425.35570000000001</v>
      </c>
      <c r="C8346" s="31">
        <v>1288.5129999999999</v>
      </c>
      <c r="D8346" s="31">
        <v>332.58010000000002</v>
      </c>
      <c r="E8346" s="31">
        <v>825.31730000000005</v>
      </c>
      <c r="F8346" s="31">
        <v>132.92740000000001</v>
      </c>
      <c r="G8346" s="31">
        <v>471.97309999999999</v>
      </c>
      <c r="H8346" s="31">
        <v>8.3116570000000003</v>
      </c>
      <c r="I8346" s="31">
        <v>2809.2890000000002</v>
      </c>
      <c r="J8346" s="31">
        <v>5218.4690000000001</v>
      </c>
      <c r="K8346" s="31">
        <v>3383.6930000000002</v>
      </c>
      <c r="L8346" s="31">
        <v>433.33</v>
      </c>
      <c r="M8346" s="31">
        <v>338.75</v>
      </c>
      <c r="N8346" s="31">
        <v>504.9418</v>
      </c>
      <c r="O8346" s="31">
        <v>66.584000000000003</v>
      </c>
      <c r="P8346" s="31">
        <v>86.351500000000001</v>
      </c>
      <c r="Q8346" s="31">
        <v>3319.1799000000001</v>
      </c>
      <c r="R8346" s="31">
        <v>96.075999999999993</v>
      </c>
      <c r="S8346" s="31">
        <v>92.628200000000007</v>
      </c>
    </row>
    <row r="8347" spans="1:19" x14ac:dyDescent="0.35">
      <c r="A8347" s="2">
        <v>44553</v>
      </c>
      <c r="B8347" s="31">
        <v>433.0401</v>
      </c>
      <c r="C8347" s="31">
        <v>1311.307</v>
      </c>
      <c r="D8347" s="31">
        <v>338.73899999999998</v>
      </c>
      <c r="E8347" s="31">
        <v>824.88919999999996</v>
      </c>
      <c r="F8347" s="31">
        <v>133.62809999999999</v>
      </c>
      <c r="G8347" s="31">
        <v>474.0059</v>
      </c>
      <c r="H8347" s="31">
        <v>8.3352509999999995</v>
      </c>
      <c r="I8347" s="31">
        <v>2809.2429999999999</v>
      </c>
      <c r="J8347" s="31">
        <v>5211.6109999999999</v>
      </c>
      <c r="K8347" s="31">
        <v>3375.9670000000001</v>
      </c>
      <c r="L8347" s="31">
        <v>436.08</v>
      </c>
      <c r="M8347" s="31">
        <v>341.44</v>
      </c>
      <c r="N8347" s="31">
        <v>508.97800000000001</v>
      </c>
      <c r="O8347" s="31">
        <v>66.528999999999996</v>
      </c>
      <c r="P8347" s="31">
        <v>86.241699999999994</v>
      </c>
      <c r="Q8347" s="31">
        <v>3345.8715000000002</v>
      </c>
      <c r="R8347" s="31">
        <v>96.019000000000005</v>
      </c>
      <c r="S8347" s="31">
        <v>92.9084</v>
      </c>
    </row>
    <row r="8348" spans="1:19" x14ac:dyDescent="0.35">
      <c r="A8348" s="2">
        <v>44554</v>
      </c>
      <c r="B8348" s="31">
        <v>433.0401</v>
      </c>
      <c r="C8348" s="31">
        <v>1311.307</v>
      </c>
      <c r="D8348" s="31">
        <v>338.73899999999998</v>
      </c>
      <c r="E8348" s="31">
        <v>824.88919999999996</v>
      </c>
      <c r="F8348" s="31">
        <v>133.62809999999999</v>
      </c>
      <c r="G8348" s="31">
        <v>474.0059</v>
      </c>
      <c r="H8348" s="31">
        <v>8.3352509999999995</v>
      </c>
      <c r="I8348" s="31">
        <v>2807.8090000000002</v>
      </c>
      <c r="J8348" s="31">
        <v>5211.6109999999999</v>
      </c>
      <c r="K8348" s="31">
        <v>3375.9670000000001</v>
      </c>
      <c r="L8348" s="31">
        <v>436.08</v>
      </c>
      <c r="M8348" s="31">
        <v>341.44</v>
      </c>
      <c r="N8348" s="31">
        <v>508.97800000000001</v>
      </c>
      <c r="O8348" s="31">
        <v>66.538499999999999</v>
      </c>
      <c r="P8348" s="31">
        <v>86.394400000000005</v>
      </c>
      <c r="Q8348" s="31">
        <v>3348.6251000000002</v>
      </c>
      <c r="R8348" s="31">
        <v>96.019000000000005</v>
      </c>
      <c r="S8348" s="31">
        <v>92.741299999999995</v>
      </c>
    </row>
    <row r="8349" spans="1:19" x14ac:dyDescent="0.35">
      <c r="A8349" s="2">
        <v>44557</v>
      </c>
      <c r="B8349" s="31">
        <v>441.9676</v>
      </c>
      <c r="C8349" s="31">
        <v>1327.4359999999999</v>
      </c>
      <c r="D8349" s="31">
        <v>346.82249999999999</v>
      </c>
      <c r="E8349" s="31">
        <v>821.29300000000001</v>
      </c>
      <c r="F8349" s="31">
        <v>133.41419999999999</v>
      </c>
      <c r="G8349" s="31">
        <v>484.87720000000002</v>
      </c>
      <c r="H8349" s="31">
        <v>8.2948050000000002</v>
      </c>
      <c r="I8349" s="31">
        <v>2808.41</v>
      </c>
      <c r="J8349" s="31">
        <v>5210.3609999999999</v>
      </c>
      <c r="K8349" s="31">
        <v>3366.2860000000001</v>
      </c>
      <c r="L8349" s="31">
        <v>442.23</v>
      </c>
      <c r="M8349" s="31">
        <v>344.9</v>
      </c>
      <c r="N8349" s="31">
        <v>517.12840000000006</v>
      </c>
      <c r="O8349" s="31">
        <v>66.538499999999999</v>
      </c>
      <c r="P8349" s="31">
        <v>86.394400000000005</v>
      </c>
      <c r="Q8349" s="31">
        <v>3351.9306000000001</v>
      </c>
      <c r="R8349" s="31">
        <v>96.093000000000004</v>
      </c>
      <c r="S8349" s="31">
        <v>92.741299999999995</v>
      </c>
    </row>
    <row r="8350" spans="1:19" x14ac:dyDescent="0.35">
      <c r="A8350" s="2">
        <v>44558</v>
      </c>
      <c r="B8350" s="31">
        <v>444.5102</v>
      </c>
      <c r="C8350" s="31">
        <v>1336.72</v>
      </c>
      <c r="D8350" s="31">
        <v>347.5924</v>
      </c>
      <c r="E8350" s="31">
        <v>821.29300000000001</v>
      </c>
      <c r="F8350" s="31">
        <v>133.56909999999999</v>
      </c>
      <c r="G8350" s="31">
        <v>483.63979999999998</v>
      </c>
      <c r="H8350" s="31">
        <v>8.3756970000000006</v>
      </c>
      <c r="I8350" s="31">
        <v>2808.2710000000002</v>
      </c>
      <c r="J8350" s="31">
        <v>5215.04</v>
      </c>
      <c r="K8350" s="31">
        <v>3367.9479999999999</v>
      </c>
      <c r="L8350" s="31">
        <v>441.88</v>
      </c>
      <c r="M8350" s="31">
        <v>342.49</v>
      </c>
      <c r="N8350" s="31">
        <v>514.88</v>
      </c>
      <c r="O8350" s="31">
        <v>66.538499999999999</v>
      </c>
      <c r="P8350" s="31">
        <v>86.394400000000005</v>
      </c>
      <c r="Q8350" s="31">
        <v>3366.6833000000001</v>
      </c>
      <c r="R8350" s="31">
        <v>96.201999999999998</v>
      </c>
      <c r="S8350" s="31">
        <v>93.034899999999993</v>
      </c>
    </row>
    <row r="8351" spans="1:19" x14ac:dyDescent="0.35">
      <c r="A8351" s="2">
        <v>44559</v>
      </c>
      <c r="B8351" s="31">
        <v>447.56139999999999</v>
      </c>
      <c r="C8351" s="31">
        <v>1348.98</v>
      </c>
      <c r="D8351" s="31">
        <v>344.6413</v>
      </c>
      <c r="E8351" s="31">
        <v>831.86739999999998</v>
      </c>
      <c r="F8351" s="31">
        <v>133.19290000000001</v>
      </c>
      <c r="G8351" s="31">
        <v>483.90499999999997</v>
      </c>
      <c r="H8351" s="31">
        <v>8.4768120000000007</v>
      </c>
      <c r="I8351" s="31">
        <v>2808.5030000000002</v>
      </c>
      <c r="J8351" s="31">
        <v>5199.451</v>
      </c>
      <c r="K8351" s="31">
        <v>3359.7330000000002</v>
      </c>
      <c r="L8351" s="31">
        <v>442.44</v>
      </c>
      <c r="M8351" s="31">
        <v>343.1</v>
      </c>
      <c r="N8351" s="31">
        <v>514.95809999999994</v>
      </c>
      <c r="O8351" s="31">
        <v>66.206599999999995</v>
      </c>
      <c r="P8351" s="31">
        <v>86.5458</v>
      </c>
      <c r="Q8351" s="31">
        <v>3344.4828000000002</v>
      </c>
      <c r="R8351" s="31">
        <v>95.929000000000002</v>
      </c>
      <c r="S8351" s="31">
        <v>91.638999999999996</v>
      </c>
    </row>
    <row r="8352" spans="1:19" x14ac:dyDescent="0.35">
      <c r="A8352" s="2">
        <v>44560</v>
      </c>
      <c r="B8352" s="31">
        <v>449.36950000000002</v>
      </c>
      <c r="C8352" s="31">
        <v>1363.74</v>
      </c>
      <c r="D8352" s="31">
        <v>347.46409999999997</v>
      </c>
      <c r="E8352" s="31">
        <v>832.2527</v>
      </c>
      <c r="F8352" s="31">
        <v>133.80510000000001</v>
      </c>
      <c r="G8352" s="31">
        <v>473.21050000000002</v>
      </c>
      <c r="H8352" s="31">
        <v>8.6251139999999999</v>
      </c>
      <c r="I8352" s="31">
        <v>2804.2950000000001</v>
      </c>
      <c r="J8352" s="31">
        <v>5203.1899999999996</v>
      </c>
      <c r="K8352" s="31">
        <v>3355.6260000000002</v>
      </c>
      <c r="L8352" s="31">
        <v>441.3</v>
      </c>
      <c r="M8352" s="31">
        <v>342.97</v>
      </c>
      <c r="N8352" s="31">
        <v>513.07659999999998</v>
      </c>
      <c r="O8352" s="31">
        <v>66.078699999999998</v>
      </c>
      <c r="P8352" s="31">
        <v>86.375</v>
      </c>
      <c r="Q8352" s="31">
        <v>3357.8265999999999</v>
      </c>
      <c r="R8352" s="31">
        <v>95.968000000000004</v>
      </c>
      <c r="S8352" s="31">
        <v>91.695499999999996</v>
      </c>
    </row>
    <row r="8353" spans="1:19" x14ac:dyDescent="0.35">
      <c r="A8353" s="2">
        <v>44561</v>
      </c>
      <c r="B8353" s="31">
        <v>439.48140000000001</v>
      </c>
      <c r="C8353" s="31">
        <v>1323.9839999999999</v>
      </c>
      <c r="D8353" s="31">
        <v>341.9468</v>
      </c>
      <c r="E8353" s="31">
        <v>833.92229999999995</v>
      </c>
      <c r="F8353" s="31">
        <v>134.87459999999999</v>
      </c>
      <c r="G8353" s="31">
        <v>473.47570000000002</v>
      </c>
      <c r="H8353" s="31">
        <v>8.4936640000000008</v>
      </c>
      <c r="I8353" s="31">
        <v>2804.2950000000001</v>
      </c>
      <c r="J8353" s="31">
        <v>5204.4399999999996</v>
      </c>
      <c r="K8353" s="31">
        <v>3355.6260000000002</v>
      </c>
      <c r="L8353" s="31">
        <v>440.03</v>
      </c>
      <c r="M8353" s="31">
        <v>342.34</v>
      </c>
      <c r="N8353" s="31">
        <v>509.65719999999999</v>
      </c>
      <c r="O8353" s="31">
        <v>66.078699999999998</v>
      </c>
      <c r="P8353" s="31">
        <v>86.684899999999999</v>
      </c>
      <c r="Q8353" s="31">
        <v>3383.2541000000001</v>
      </c>
      <c r="R8353" s="31">
        <v>95.67</v>
      </c>
      <c r="S8353" s="31">
        <v>93.332499999999996</v>
      </c>
    </row>
    <row r="8354" spans="1:19" x14ac:dyDescent="0.35">
      <c r="A8354" s="2">
        <v>44564</v>
      </c>
      <c r="B8354" s="31">
        <v>446.26179999999999</v>
      </c>
      <c r="C8354" s="31">
        <v>1342.9690000000001</v>
      </c>
      <c r="D8354" s="31">
        <v>346.56599999999997</v>
      </c>
      <c r="E8354" s="31">
        <v>833.92229999999995</v>
      </c>
      <c r="F8354" s="31">
        <v>132.77250000000001</v>
      </c>
      <c r="G8354" s="31">
        <v>479.22070000000002</v>
      </c>
      <c r="H8354" s="31">
        <v>8.4228830000000006</v>
      </c>
      <c r="I8354" s="31">
        <v>2804.2950000000001</v>
      </c>
      <c r="J8354" s="31">
        <v>5171.0820000000003</v>
      </c>
      <c r="K8354" s="31">
        <v>3346.14</v>
      </c>
      <c r="L8354" s="31">
        <v>442.58</v>
      </c>
      <c r="M8354" s="31">
        <v>346.4</v>
      </c>
      <c r="N8354" s="31">
        <v>514.80190000000005</v>
      </c>
      <c r="O8354" s="31">
        <v>66.078699999999998</v>
      </c>
      <c r="P8354" s="31">
        <v>86.684899999999999</v>
      </c>
      <c r="Q8354" s="31">
        <v>3387.3998000000001</v>
      </c>
      <c r="R8354" s="31">
        <v>96.212999999999994</v>
      </c>
      <c r="S8354" s="31">
        <v>92.587400000000002</v>
      </c>
    </row>
    <row r="8355" spans="1:19" x14ac:dyDescent="0.35">
      <c r="A8355" s="2">
        <v>44565</v>
      </c>
      <c r="B8355" s="31">
        <v>452.02510000000001</v>
      </c>
      <c r="C8355" s="31">
        <v>1354.7529999999999</v>
      </c>
      <c r="D8355" s="31">
        <v>351.05689999999998</v>
      </c>
      <c r="E8355" s="31">
        <v>837.98940000000005</v>
      </c>
      <c r="F8355" s="31">
        <v>133.84200000000001</v>
      </c>
      <c r="G8355" s="31">
        <v>491.32940000000002</v>
      </c>
      <c r="H8355" s="31">
        <v>8.2981739999999995</v>
      </c>
      <c r="I8355" s="31">
        <v>2800.78</v>
      </c>
      <c r="J8355" s="31">
        <v>5157.6710000000003</v>
      </c>
      <c r="K8355" s="31">
        <v>3340.6640000000002</v>
      </c>
      <c r="L8355" s="31">
        <v>442.41</v>
      </c>
      <c r="M8355" s="31">
        <v>345.96</v>
      </c>
      <c r="N8355" s="31">
        <v>508.25200000000001</v>
      </c>
      <c r="O8355" s="31">
        <v>65.528700000000001</v>
      </c>
      <c r="P8355" s="31">
        <v>86.202100000000002</v>
      </c>
      <c r="Q8355" s="31">
        <v>3391.3735000000001</v>
      </c>
      <c r="R8355" s="31">
        <v>96.262</v>
      </c>
      <c r="S8355" s="31">
        <v>92.463200000000001</v>
      </c>
    </row>
    <row r="8356" spans="1:19" x14ac:dyDescent="0.35">
      <c r="A8356" s="2">
        <v>44566</v>
      </c>
      <c r="B8356" s="31">
        <v>456.54539999999997</v>
      </c>
      <c r="C8356" s="31">
        <v>1364.1559999999999</v>
      </c>
      <c r="D8356" s="31">
        <v>359.39710000000002</v>
      </c>
      <c r="E8356" s="31">
        <v>831.63189999999997</v>
      </c>
      <c r="F8356" s="31">
        <v>134.6165</v>
      </c>
      <c r="G8356" s="31">
        <v>493.09710000000001</v>
      </c>
      <c r="H8356" s="31">
        <v>8.2813210000000002</v>
      </c>
      <c r="I8356" s="31">
        <v>2800.04</v>
      </c>
      <c r="J8356" s="31">
        <v>5151.7539999999999</v>
      </c>
      <c r="K8356" s="31">
        <v>3338.61</v>
      </c>
      <c r="L8356" s="31">
        <v>433.93</v>
      </c>
      <c r="M8356" s="31">
        <v>334.37</v>
      </c>
      <c r="N8356" s="31">
        <v>492.34930000000003</v>
      </c>
      <c r="O8356" s="31">
        <v>65.715100000000007</v>
      </c>
      <c r="P8356" s="31">
        <v>86.406800000000004</v>
      </c>
      <c r="Q8356" s="31">
        <v>3357.8483000000001</v>
      </c>
      <c r="R8356" s="31">
        <v>96.171000000000006</v>
      </c>
      <c r="S8356" s="31">
        <v>90.634299999999996</v>
      </c>
    </row>
    <row r="8357" spans="1:19" x14ac:dyDescent="0.35">
      <c r="A8357" s="2">
        <v>44567</v>
      </c>
      <c r="B8357" s="31">
        <v>463.26929999999999</v>
      </c>
      <c r="C8357" s="31">
        <v>1371.4169999999999</v>
      </c>
      <c r="D8357" s="31">
        <v>364.27289999999999</v>
      </c>
      <c r="E8357" s="31">
        <v>817.20450000000005</v>
      </c>
      <c r="F8357" s="31">
        <v>131.96860000000001</v>
      </c>
      <c r="G8357" s="31">
        <v>490.44560000000001</v>
      </c>
      <c r="H8357" s="31">
        <v>8.1667240000000003</v>
      </c>
      <c r="I8357" s="31">
        <v>2796.0639999999999</v>
      </c>
      <c r="J8357" s="31">
        <v>5131.7950000000001</v>
      </c>
      <c r="K8357" s="31">
        <v>3327.7550000000001</v>
      </c>
      <c r="L8357" s="31">
        <v>433.47</v>
      </c>
      <c r="M8357" s="31">
        <v>336.22</v>
      </c>
      <c r="N8357" s="31">
        <v>492.11509999999998</v>
      </c>
      <c r="O8357" s="31">
        <v>65.735900000000001</v>
      </c>
      <c r="P8357" s="31">
        <v>86.093400000000003</v>
      </c>
      <c r="Q8357" s="31">
        <v>3342.462</v>
      </c>
      <c r="R8357" s="31">
        <v>96.32</v>
      </c>
      <c r="S8357" s="31">
        <v>90.679400000000001</v>
      </c>
    </row>
    <row r="8358" spans="1:19" x14ac:dyDescent="0.35">
      <c r="A8358" s="2">
        <v>44568</v>
      </c>
      <c r="B8358" s="31">
        <v>461.91320000000002</v>
      </c>
      <c r="C8358" s="31">
        <v>1368.203</v>
      </c>
      <c r="D8358" s="31">
        <v>364.0163</v>
      </c>
      <c r="E8358" s="31">
        <v>827.97159999999997</v>
      </c>
      <c r="F8358" s="31">
        <v>132.57339999999999</v>
      </c>
      <c r="G8358" s="31">
        <v>498.577</v>
      </c>
      <c r="H8358" s="31">
        <v>8.4970330000000001</v>
      </c>
      <c r="I8358" s="31">
        <v>2794.4920000000002</v>
      </c>
      <c r="J8358" s="31">
        <v>5123.3779999999997</v>
      </c>
      <c r="K8358" s="31">
        <v>3329.9059999999999</v>
      </c>
      <c r="L8358" s="31">
        <v>431.64</v>
      </c>
      <c r="M8358" s="31">
        <v>332.13</v>
      </c>
      <c r="N8358" s="31">
        <v>486.5566</v>
      </c>
      <c r="O8358" s="31">
        <v>65.804000000000002</v>
      </c>
      <c r="P8358" s="31">
        <v>86.489699999999999</v>
      </c>
      <c r="Q8358" s="31">
        <v>3367.2563</v>
      </c>
      <c r="R8358" s="31">
        <v>95.718999999999994</v>
      </c>
      <c r="S8358" s="31">
        <v>92.768000000000001</v>
      </c>
    </row>
    <row r="8359" spans="1:19" x14ac:dyDescent="0.35">
      <c r="A8359" s="2">
        <v>44571</v>
      </c>
      <c r="B8359" s="31">
        <v>457.0684</v>
      </c>
      <c r="C8359" s="31">
        <v>1354.249</v>
      </c>
      <c r="D8359" s="31">
        <v>362.78230000000002</v>
      </c>
      <c r="E8359" s="31">
        <v>820.03219999999999</v>
      </c>
      <c r="F8359" s="31">
        <v>132.67660000000001</v>
      </c>
      <c r="G8359" s="31">
        <v>489.56180000000001</v>
      </c>
      <c r="H8359" s="31">
        <v>8.4970330000000001</v>
      </c>
      <c r="I8359" s="31">
        <v>2794.4920000000002</v>
      </c>
      <c r="J8359" s="31">
        <v>5111.8389999999999</v>
      </c>
      <c r="K8359" s="31">
        <v>3321.3980000000001</v>
      </c>
      <c r="L8359" s="31">
        <v>431.13</v>
      </c>
      <c r="M8359" s="31">
        <v>330.92</v>
      </c>
      <c r="N8359" s="31">
        <v>487.39980000000003</v>
      </c>
      <c r="O8359" s="31">
        <v>66.113200000000006</v>
      </c>
      <c r="P8359" s="31">
        <v>86.271299999999997</v>
      </c>
      <c r="Q8359" s="31">
        <v>3384.1767</v>
      </c>
      <c r="R8359" s="31">
        <v>95.991</v>
      </c>
      <c r="S8359" s="31">
        <v>94.224400000000003</v>
      </c>
    </row>
    <row r="8360" spans="1:19" x14ac:dyDescent="0.35">
      <c r="A8360" s="2">
        <v>44572</v>
      </c>
      <c r="B8360" s="31">
        <v>473.06310000000002</v>
      </c>
      <c r="C8360" s="31">
        <v>1402.0889999999999</v>
      </c>
      <c r="D8360" s="31">
        <v>370.3295</v>
      </c>
      <c r="E8360" s="31">
        <v>833.77089999999998</v>
      </c>
      <c r="F8360" s="31">
        <v>134.12880000000001</v>
      </c>
      <c r="G8360" s="31">
        <v>490.18049999999999</v>
      </c>
      <c r="H8360" s="31">
        <v>8.7228569999999994</v>
      </c>
      <c r="I8360" s="31">
        <v>2790.4229999999998</v>
      </c>
      <c r="J8360" s="31">
        <v>5118.384</v>
      </c>
      <c r="K8360" s="31">
        <v>3320.8119999999999</v>
      </c>
      <c r="L8360" s="31">
        <v>435.09</v>
      </c>
      <c r="M8360" s="31">
        <v>334.34</v>
      </c>
      <c r="N8360" s="31">
        <v>494.36349999999999</v>
      </c>
      <c r="O8360" s="31">
        <v>65.891999999999996</v>
      </c>
      <c r="P8360" s="31">
        <v>86.429299999999998</v>
      </c>
      <c r="Q8360" s="31">
        <v>3413.7615000000001</v>
      </c>
      <c r="R8360" s="31">
        <v>95.623999999999995</v>
      </c>
      <c r="S8360" s="31">
        <v>94.325999999999993</v>
      </c>
    </row>
    <row r="8361" spans="1:19" x14ac:dyDescent="0.35">
      <c r="A8361" s="2">
        <v>44573</v>
      </c>
      <c r="B8361" s="31">
        <v>478.28550000000001</v>
      </c>
      <c r="C8361" s="31">
        <v>1421.759</v>
      </c>
      <c r="D8361" s="31">
        <v>377.63389999999998</v>
      </c>
      <c r="E8361" s="31">
        <v>863.79719999999998</v>
      </c>
      <c r="F8361" s="31">
        <v>134.7773</v>
      </c>
      <c r="G8361" s="31">
        <v>494.68810000000002</v>
      </c>
      <c r="H8361" s="31">
        <v>8.6251119999999997</v>
      </c>
      <c r="I8361" s="31">
        <v>2792.6410000000001</v>
      </c>
      <c r="J8361" s="31">
        <v>5132.4179999999997</v>
      </c>
      <c r="K8361" s="31">
        <v>3327.2170000000001</v>
      </c>
      <c r="L8361" s="31">
        <v>436.13</v>
      </c>
      <c r="M8361" s="31">
        <v>331.7</v>
      </c>
      <c r="N8361" s="31">
        <v>496.12009999999998</v>
      </c>
      <c r="O8361" s="31">
        <v>66.249799999999993</v>
      </c>
      <c r="P8361" s="31">
        <v>87.037000000000006</v>
      </c>
      <c r="Q8361" s="31">
        <v>3480.5571</v>
      </c>
      <c r="R8361" s="31">
        <v>94.915000000000006</v>
      </c>
      <c r="S8361" s="31">
        <v>96.933999999999997</v>
      </c>
    </row>
    <row r="8362" spans="1:19" x14ac:dyDescent="0.35">
      <c r="A8362" s="2">
        <v>44574</v>
      </c>
      <c r="B8362" s="31">
        <v>477.1028</v>
      </c>
      <c r="C8362" s="31">
        <v>1418.1590000000001</v>
      </c>
      <c r="D8362" s="31">
        <v>377.73739999999998</v>
      </c>
      <c r="E8362" s="31">
        <v>854.4837</v>
      </c>
      <c r="F8362" s="31">
        <v>134.3426</v>
      </c>
      <c r="G8362" s="31">
        <v>486.91030000000001</v>
      </c>
      <c r="H8362" s="31">
        <v>8.7936370000000004</v>
      </c>
      <c r="I8362" s="31">
        <v>2792.5949999999998</v>
      </c>
      <c r="J8362" s="31">
        <v>5133.6620000000003</v>
      </c>
      <c r="K8362" s="31">
        <v>3330.982</v>
      </c>
      <c r="L8362" s="31">
        <v>430.19</v>
      </c>
      <c r="M8362" s="31">
        <v>329.02</v>
      </c>
      <c r="N8362" s="31">
        <v>483.72269999999997</v>
      </c>
      <c r="O8362" s="31">
        <v>66.668800000000005</v>
      </c>
      <c r="P8362" s="31">
        <v>87.334699999999998</v>
      </c>
      <c r="Q8362" s="31">
        <v>3469.9234000000001</v>
      </c>
      <c r="R8362" s="31">
        <v>94.79</v>
      </c>
      <c r="S8362" s="31">
        <v>97.204899999999995</v>
      </c>
    </row>
    <row r="8363" spans="1:19" x14ac:dyDescent="0.35">
      <c r="A8363" s="2">
        <v>44575</v>
      </c>
      <c r="B8363" s="31">
        <v>486.10149999999999</v>
      </c>
      <c r="C8363" s="31">
        <v>1439.5409999999999</v>
      </c>
      <c r="D8363" s="31">
        <v>382.92430000000002</v>
      </c>
      <c r="E8363" s="31">
        <v>833.81039999999996</v>
      </c>
      <c r="F8363" s="31">
        <v>133.98169999999999</v>
      </c>
      <c r="G8363" s="31">
        <v>484.25880000000001</v>
      </c>
      <c r="H8363" s="31">
        <v>8.9621619999999993</v>
      </c>
      <c r="I8363" s="31">
        <v>2788.11</v>
      </c>
      <c r="J8363" s="31">
        <v>5123.6930000000002</v>
      </c>
      <c r="K8363" s="31">
        <v>3330.2</v>
      </c>
      <c r="L8363" s="31">
        <v>430.44</v>
      </c>
      <c r="M8363" s="31">
        <v>329.35</v>
      </c>
      <c r="N8363" s="31">
        <v>487.0172</v>
      </c>
      <c r="O8363" s="31">
        <v>66.868099999999998</v>
      </c>
      <c r="P8363" s="31">
        <v>87.129099999999994</v>
      </c>
      <c r="Q8363" s="31">
        <v>3453.8863999999999</v>
      </c>
      <c r="R8363" s="31">
        <v>95.165000000000006</v>
      </c>
      <c r="S8363" s="31">
        <v>96.662999999999997</v>
      </c>
    </row>
    <row r="8364" spans="1:19" x14ac:dyDescent="0.35">
      <c r="A8364" s="2">
        <v>44578</v>
      </c>
      <c r="B8364" s="31">
        <v>486.10149999999999</v>
      </c>
      <c r="C8364" s="31">
        <v>1439.5409999999999</v>
      </c>
      <c r="D8364" s="31">
        <v>382.92430000000002</v>
      </c>
      <c r="E8364" s="31">
        <v>833.81039999999996</v>
      </c>
      <c r="F8364" s="31">
        <v>133.98169999999999</v>
      </c>
      <c r="G8364" s="31">
        <v>484.25880000000001</v>
      </c>
      <c r="H8364" s="31">
        <v>8.9621619999999993</v>
      </c>
      <c r="I8364" s="31">
        <v>2789.22</v>
      </c>
      <c r="J8364" s="31">
        <v>5123.6930000000002</v>
      </c>
      <c r="K8364" s="31">
        <v>3319.1489999999999</v>
      </c>
      <c r="L8364" s="31">
        <v>430.44</v>
      </c>
      <c r="M8364" s="31">
        <v>329.35</v>
      </c>
      <c r="N8364" s="31">
        <v>487.0172</v>
      </c>
      <c r="O8364" s="31">
        <v>66.377700000000004</v>
      </c>
      <c r="P8364" s="31">
        <v>86.895300000000006</v>
      </c>
      <c r="Q8364" s="31">
        <v>3445.4989</v>
      </c>
      <c r="R8364" s="31">
        <v>95.257999999999996</v>
      </c>
      <c r="S8364" s="31">
        <v>95.545299999999997</v>
      </c>
    </row>
    <row r="8365" spans="1:19" x14ac:dyDescent="0.35">
      <c r="A8365" s="2">
        <v>44579</v>
      </c>
      <c r="B8365" s="31">
        <v>494.24590000000001</v>
      </c>
      <c r="C8365" s="31">
        <v>1448.45</v>
      </c>
      <c r="D8365" s="31">
        <v>390.57499999999999</v>
      </c>
      <c r="E8365" s="31">
        <v>829.97569999999996</v>
      </c>
      <c r="F8365" s="31">
        <v>133.6797</v>
      </c>
      <c r="G8365" s="31">
        <v>481.25369999999998</v>
      </c>
      <c r="H8365" s="31">
        <v>8.8677879999999991</v>
      </c>
      <c r="I8365" s="31">
        <v>2788.9430000000002</v>
      </c>
      <c r="J8365" s="31">
        <v>5088.4610000000002</v>
      </c>
      <c r="K8365" s="31">
        <v>3314.944</v>
      </c>
      <c r="L8365" s="31">
        <v>422.72</v>
      </c>
      <c r="M8365" s="31">
        <v>319.33999999999997</v>
      </c>
      <c r="N8365" s="31">
        <v>474.84629999999999</v>
      </c>
      <c r="O8365" s="31">
        <v>66.423699999999997</v>
      </c>
      <c r="P8365" s="31">
        <v>86.437100000000001</v>
      </c>
      <c r="Q8365" s="31">
        <v>3410.2734</v>
      </c>
      <c r="R8365" s="31">
        <v>95.731999999999999</v>
      </c>
      <c r="S8365" s="31">
        <v>95.059799999999996</v>
      </c>
    </row>
    <row r="8366" spans="1:19" x14ac:dyDescent="0.35">
      <c r="A8366" s="2">
        <v>44580</v>
      </c>
      <c r="B8366" s="31">
        <v>498.85919999999999</v>
      </c>
      <c r="C8366" s="31">
        <v>1461.992</v>
      </c>
      <c r="D8366" s="31">
        <v>396.0213</v>
      </c>
      <c r="E8366" s="31">
        <v>844.35059999999999</v>
      </c>
      <c r="F8366" s="31">
        <v>135.93360000000001</v>
      </c>
      <c r="G8366" s="31">
        <v>491.85980000000001</v>
      </c>
      <c r="H8366" s="31">
        <v>8.9554209999999994</v>
      </c>
      <c r="I8366" s="31">
        <v>2789.8209999999999</v>
      </c>
      <c r="J8366" s="31">
        <v>5091.26</v>
      </c>
      <c r="K8366" s="31">
        <v>3308.9789999999998</v>
      </c>
      <c r="L8366" s="31">
        <v>418.37</v>
      </c>
      <c r="M8366" s="31">
        <v>314.32</v>
      </c>
      <c r="N8366" s="31">
        <v>469.45949999999999</v>
      </c>
      <c r="O8366" s="31">
        <v>66.542299999999997</v>
      </c>
      <c r="P8366" s="31">
        <v>86.450100000000006</v>
      </c>
      <c r="Q8366" s="31">
        <v>3405.5578</v>
      </c>
      <c r="R8366" s="31">
        <v>95.51</v>
      </c>
      <c r="S8366" s="31">
        <v>95.172700000000006</v>
      </c>
    </row>
    <row r="8367" spans="1:19" x14ac:dyDescent="0.35">
      <c r="A8367" s="2">
        <v>44581</v>
      </c>
      <c r="B8367" s="31">
        <v>498.97309999999999</v>
      </c>
      <c r="C8367" s="31">
        <v>1464.7840000000001</v>
      </c>
      <c r="D8367" s="31">
        <v>395.762</v>
      </c>
      <c r="E8367" s="31">
        <v>857.35450000000003</v>
      </c>
      <c r="F8367" s="31">
        <v>135.88939999999999</v>
      </c>
      <c r="G8367" s="31">
        <v>504.05689999999998</v>
      </c>
      <c r="H8367" s="31">
        <v>8.9655330000000006</v>
      </c>
      <c r="I8367" s="31">
        <v>2790.2840000000001</v>
      </c>
      <c r="J8367" s="31">
        <v>5096.875</v>
      </c>
      <c r="K8367" s="31">
        <v>3318.4650000000001</v>
      </c>
      <c r="L8367" s="31">
        <v>413.79</v>
      </c>
      <c r="M8367" s="31">
        <v>308.52</v>
      </c>
      <c r="N8367" s="31">
        <v>463.44819999999999</v>
      </c>
      <c r="O8367" s="31">
        <v>66.742199999999997</v>
      </c>
      <c r="P8367" s="31">
        <v>86.467299999999994</v>
      </c>
      <c r="Q8367" s="31">
        <v>3449.3128999999999</v>
      </c>
      <c r="R8367" s="31">
        <v>95.734999999999999</v>
      </c>
      <c r="S8367" s="31">
        <v>99.146699999999996</v>
      </c>
    </row>
    <row r="8368" spans="1:19" x14ac:dyDescent="0.35">
      <c r="A8368" s="2">
        <v>44582</v>
      </c>
      <c r="B8368" s="31">
        <v>495.9545</v>
      </c>
      <c r="C8368" s="31">
        <v>1453.0830000000001</v>
      </c>
      <c r="D8368" s="31">
        <v>393.68720000000002</v>
      </c>
      <c r="E8368" s="31">
        <v>854.01250000000005</v>
      </c>
      <c r="F8368" s="31">
        <v>135.09389999999999</v>
      </c>
      <c r="G8368" s="31">
        <v>499.99119999999999</v>
      </c>
      <c r="H8368" s="31">
        <v>8.6824110000000001</v>
      </c>
      <c r="I8368" s="31">
        <v>2792.7339999999999</v>
      </c>
      <c r="J8368" s="31">
        <v>5121.5060000000003</v>
      </c>
      <c r="K8368" s="31">
        <v>3330.2979999999998</v>
      </c>
      <c r="L8368" s="31">
        <v>405.96</v>
      </c>
      <c r="M8368" s="31">
        <v>303.05</v>
      </c>
      <c r="N8368" s="31">
        <v>450.50439999999998</v>
      </c>
      <c r="O8368" s="31">
        <v>66.935900000000004</v>
      </c>
      <c r="P8368" s="31">
        <v>86.458299999999994</v>
      </c>
      <c r="Q8368" s="31">
        <v>3417.9054000000001</v>
      </c>
      <c r="R8368" s="31">
        <v>95.641999999999996</v>
      </c>
      <c r="S8368" s="31">
        <v>99.169300000000007</v>
      </c>
    </row>
    <row r="8369" spans="1:19" x14ac:dyDescent="0.35">
      <c r="A8369" s="2">
        <v>44585</v>
      </c>
      <c r="B8369" s="31">
        <v>486.55709999999999</v>
      </c>
      <c r="C8369" s="31">
        <v>1426.712</v>
      </c>
      <c r="D8369" s="31">
        <v>385.12880000000001</v>
      </c>
      <c r="E8369" s="31">
        <v>835.67430000000002</v>
      </c>
      <c r="F8369" s="31">
        <v>135.83779999999999</v>
      </c>
      <c r="G8369" s="31">
        <v>496.01389999999998</v>
      </c>
      <c r="H8369" s="31">
        <v>8.4026589999999999</v>
      </c>
      <c r="I8369" s="31">
        <v>2791.3470000000002</v>
      </c>
      <c r="J8369" s="31">
        <v>5130.5479999999998</v>
      </c>
      <c r="K8369" s="31">
        <v>3338.904</v>
      </c>
      <c r="L8369" s="31">
        <v>407.23</v>
      </c>
      <c r="M8369" s="31">
        <v>310.12</v>
      </c>
      <c r="N8369" s="31">
        <v>452.83080000000001</v>
      </c>
      <c r="O8369" s="31">
        <v>66.777299999999997</v>
      </c>
      <c r="P8369" s="31">
        <v>86.167199999999994</v>
      </c>
      <c r="Q8369" s="31">
        <v>3357.0913</v>
      </c>
      <c r="R8369" s="31">
        <v>95.918000000000006</v>
      </c>
      <c r="S8369" s="31">
        <v>97.830600000000004</v>
      </c>
    </row>
    <row r="8370" spans="1:19" x14ac:dyDescent="0.35">
      <c r="A8370" s="2">
        <v>44586</v>
      </c>
      <c r="B8370" s="31">
        <v>496.524</v>
      </c>
      <c r="C8370" s="31">
        <v>1462.646</v>
      </c>
      <c r="D8370" s="31">
        <v>390.31569999999999</v>
      </c>
      <c r="E8370" s="31">
        <v>841.8442</v>
      </c>
      <c r="F8370" s="31">
        <v>136.63329999999999</v>
      </c>
      <c r="G8370" s="31">
        <v>497.51639999999998</v>
      </c>
      <c r="H8370" s="31">
        <v>8.4363639999999993</v>
      </c>
      <c r="I8370" s="31">
        <v>2791.8090000000002</v>
      </c>
      <c r="J8370" s="31">
        <v>5117.4549999999999</v>
      </c>
      <c r="K8370" s="31">
        <v>3334.9920000000002</v>
      </c>
      <c r="L8370" s="31">
        <v>402.17</v>
      </c>
      <c r="M8370" s="31">
        <v>305.48</v>
      </c>
      <c r="N8370" s="31">
        <v>441.58109999999999</v>
      </c>
      <c r="O8370" s="31">
        <v>66.770700000000005</v>
      </c>
      <c r="P8370" s="31">
        <v>85.898799999999994</v>
      </c>
      <c r="Q8370" s="31">
        <v>3324.9193</v>
      </c>
      <c r="R8370" s="31">
        <v>95.947999999999993</v>
      </c>
      <c r="S8370" s="31">
        <v>96.042500000000004</v>
      </c>
    </row>
    <row r="8371" spans="1:19" x14ac:dyDescent="0.35">
      <c r="A8371" s="2">
        <v>44587</v>
      </c>
      <c r="B8371" s="31">
        <v>505.40879999999999</v>
      </c>
      <c r="C8371" s="31">
        <v>1498.6389999999999</v>
      </c>
      <c r="D8371" s="31">
        <v>403.1533</v>
      </c>
      <c r="E8371" s="31">
        <v>852.17020000000002</v>
      </c>
      <c r="F8371" s="31">
        <v>134.9392</v>
      </c>
      <c r="G8371" s="31">
        <v>509.09480000000002</v>
      </c>
      <c r="H8371" s="31">
        <v>8.4700690000000005</v>
      </c>
      <c r="I8371" s="31">
        <v>2791.1619999999998</v>
      </c>
      <c r="J8371" s="31">
        <v>5102.4960000000001</v>
      </c>
      <c r="K8371" s="31">
        <v>3330.884</v>
      </c>
      <c r="L8371" s="31">
        <v>401.47</v>
      </c>
      <c r="M8371" s="31">
        <v>301.11</v>
      </c>
      <c r="N8371" s="31">
        <v>442.1354</v>
      </c>
      <c r="O8371" s="31">
        <v>66.547600000000003</v>
      </c>
      <c r="P8371" s="31">
        <v>85.961799999999997</v>
      </c>
      <c r="Q8371" s="31">
        <v>3327.6691999999998</v>
      </c>
      <c r="R8371" s="31">
        <v>96.477999999999994</v>
      </c>
      <c r="S8371" s="31">
        <v>96.171199999999999</v>
      </c>
    </row>
    <row r="8372" spans="1:19" x14ac:dyDescent="0.35">
      <c r="A8372" s="2">
        <v>44588</v>
      </c>
      <c r="B8372" s="31">
        <v>502.16239999999999</v>
      </c>
      <c r="C8372" s="31">
        <v>1497.3320000000001</v>
      </c>
      <c r="D8372" s="31">
        <v>403.4126</v>
      </c>
      <c r="E8372" s="31">
        <v>841.05160000000001</v>
      </c>
      <c r="F8372" s="31">
        <v>132.2139</v>
      </c>
      <c r="G8372" s="31">
        <v>512.01149999999996</v>
      </c>
      <c r="H8372" s="31">
        <v>8.2610980000000005</v>
      </c>
      <c r="I8372" s="31">
        <v>2788.11</v>
      </c>
      <c r="J8372" s="31">
        <v>5091.5730000000003</v>
      </c>
      <c r="K8372" s="31">
        <v>3324.0390000000002</v>
      </c>
      <c r="L8372" s="31">
        <v>399.28</v>
      </c>
      <c r="M8372" s="31">
        <v>294.33999999999997</v>
      </c>
      <c r="N8372" s="31">
        <v>436.77210000000002</v>
      </c>
      <c r="O8372" s="31">
        <v>65.900499999999994</v>
      </c>
      <c r="P8372" s="31">
        <v>84.939499999999995</v>
      </c>
      <c r="Q8372" s="31">
        <v>3274.4697000000001</v>
      </c>
      <c r="R8372" s="31">
        <v>97.254999999999995</v>
      </c>
      <c r="S8372" s="31">
        <v>93.672300000000007</v>
      </c>
    </row>
    <row r="8373" spans="1:19" x14ac:dyDescent="0.35">
      <c r="A8373" s="2">
        <v>44589</v>
      </c>
      <c r="B8373" s="31">
        <v>504.1558</v>
      </c>
      <c r="C8373" s="31">
        <v>1507.37</v>
      </c>
      <c r="D8373" s="31">
        <v>408.85890000000001</v>
      </c>
      <c r="E8373" s="31">
        <v>817.20759999999996</v>
      </c>
      <c r="F8373" s="31">
        <v>131.59520000000001</v>
      </c>
      <c r="G8373" s="31">
        <v>519.70100000000002</v>
      </c>
      <c r="H8373" s="31">
        <v>8.4060299999999994</v>
      </c>
      <c r="I8373" s="31">
        <v>2788.665</v>
      </c>
      <c r="J8373" s="31">
        <v>5098.4279999999999</v>
      </c>
      <c r="K8373" s="31">
        <v>3317.6819999999998</v>
      </c>
      <c r="L8373" s="31">
        <v>409.03</v>
      </c>
      <c r="M8373" s="31">
        <v>300.02999999999997</v>
      </c>
      <c r="N8373" s="31">
        <v>450.70740000000001</v>
      </c>
      <c r="O8373" s="31">
        <v>66.051599999999993</v>
      </c>
      <c r="P8373" s="31">
        <v>85.063500000000005</v>
      </c>
      <c r="Q8373" s="31">
        <v>3272.1237999999998</v>
      </c>
      <c r="R8373" s="31">
        <v>97.27</v>
      </c>
      <c r="S8373" s="31">
        <v>92.419600000000003</v>
      </c>
    </row>
    <row r="8374" spans="1:19" x14ac:dyDescent="0.35">
      <c r="A8374" s="2">
        <v>44592</v>
      </c>
      <c r="B8374" s="31">
        <v>508.37040000000002</v>
      </c>
      <c r="C8374" s="31">
        <v>1517.17</v>
      </c>
      <c r="D8374" s="31">
        <v>406.0061</v>
      </c>
      <c r="E8374" s="31">
        <v>816.99339999999995</v>
      </c>
      <c r="F8374" s="31">
        <v>132.31700000000001</v>
      </c>
      <c r="G8374" s="31">
        <v>526.94849999999997</v>
      </c>
      <c r="H8374" s="31">
        <v>8.5206269999999993</v>
      </c>
      <c r="I8374" s="31">
        <v>2787.2779999999998</v>
      </c>
      <c r="J8374" s="31">
        <v>5103.1080000000002</v>
      </c>
      <c r="K8374" s="31">
        <v>3307.4140000000002</v>
      </c>
      <c r="L8374" s="31">
        <v>416.52</v>
      </c>
      <c r="M8374" s="31">
        <v>309</v>
      </c>
      <c r="N8374" s="31">
        <v>465.4468</v>
      </c>
      <c r="O8374" s="31">
        <v>66.025199999999998</v>
      </c>
      <c r="P8374" s="31">
        <v>85.400800000000004</v>
      </c>
      <c r="Q8374" s="31">
        <v>3319.0769</v>
      </c>
      <c r="R8374" s="31">
        <v>96.54</v>
      </c>
      <c r="S8374" s="31">
        <v>94.405900000000003</v>
      </c>
    </row>
    <row r="8375" spans="1:19" x14ac:dyDescent="0.35">
      <c r="A8375" s="2">
        <v>44593</v>
      </c>
      <c r="B8375" s="31">
        <v>507.80090000000001</v>
      </c>
      <c r="C8375" s="31">
        <v>1529.5239999999999</v>
      </c>
      <c r="D8375" s="31">
        <v>408.85890000000001</v>
      </c>
      <c r="E8375" s="31">
        <v>832.9751</v>
      </c>
      <c r="F8375" s="31">
        <v>132.6926</v>
      </c>
      <c r="G8375" s="31">
        <v>540.38289999999995</v>
      </c>
      <c r="H8375" s="31">
        <v>8.8071199999999994</v>
      </c>
      <c r="I8375" s="31">
        <v>2785.66</v>
      </c>
      <c r="J8375" s="31">
        <v>5106.5420000000004</v>
      </c>
      <c r="K8375" s="31">
        <v>3308.6849999999999</v>
      </c>
      <c r="L8375" s="31">
        <v>419.37</v>
      </c>
      <c r="M8375" s="31">
        <v>312.29000000000002</v>
      </c>
      <c r="N8375" s="31">
        <v>468.24950000000001</v>
      </c>
      <c r="O8375" s="31">
        <v>66.280699999999996</v>
      </c>
      <c r="P8375" s="31">
        <v>85.695700000000002</v>
      </c>
      <c r="Q8375" s="31">
        <v>3334.9683</v>
      </c>
      <c r="R8375" s="31">
        <v>96.385000000000005</v>
      </c>
      <c r="S8375" s="31">
        <v>94.405900000000003</v>
      </c>
    </row>
    <row r="8376" spans="1:19" x14ac:dyDescent="0.35">
      <c r="A8376" s="2">
        <v>44594</v>
      </c>
      <c r="B8376" s="31">
        <v>509.56650000000002</v>
      </c>
      <c r="C8376" s="31">
        <v>1548.4110000000001</v>
      </c>
      <c r="D8376" s="31">
        <v>407.56220000000002</v>
      </c>
      <c r="E8376" s="31">
        <v>845.74329999999998</v>
      </c>
      <c r="F8376" s="31">
        <v>133.3408</v>
      </c>
      <c r="G8376" s="31">
        <v>546.30470000000003</v>
      </c>
      <c r="H8376" s="31">
        <v>8.8206019999999992</v>
      </c>
      <c r="I8376" s="31">
        <v>2786.4920000000002</v>
      </c>
      <c r="J8376" s="31">
        <v>5109.9669999999996</v>
      </c>
      <c r="K8376" s="31">
        <v>3297.9279999999999</v>
      </c>
      <c r="L8376" s="31">
        <v>423.27</v>
      </c>
      <c r="M8376" s="31">
        <v>309.10000000000002</v>
      </c>
      <c r="N8376" s="31">
        <v>471.98899999999998</v>
      </c>
      <c r="O8376" s="31">
        <v>66.502899999999997</v>
      </c>
      <c r="P8376" s="31">
        <v>86.055700000000002</v>
      </c>
      <c r="Q8376" s="31">
        <v>3332.8476000000001</v>
      </c>
      <c r="R8376" s="31">
        <v>95.936000000000007</v>
      </c>
      <c r="S8376" s="31">
        <v>94.405900000000003</v>
      </c>
    </row>
    <row r="8377" spans="1:19" x14ac:dyDescent="0.35">
      <c r="A8377" s="2">
        <v>44595</v>
      </c>
      <c r="B8377" s="31">
        <v>518.90689999999995</v>
      </c>
      <c r="C8377" s="31">
        <v>1569.615</v>
      </c>
      <c r="D8377" s="31">
        <v>415.47230000000002</v>
      </c>
      <c r="E8377" s="31">
        <v>844.97209999999995</v>
      </c>
      <c r="F8377" s="31">
        <v>132.88409999999999</v>
      </c>
      <c r="G8377" s="31">
        <v>545.95119999999997</v>
      </c>
      <c r="H8377" s="31">
        <v>8.8779009999999996</v>
      </c>
      <c r="I8377" s="31">
        <v>2786.2139999999999</v>
      </c>
      <c r="J8377" s="31">
        <v>5094.3810000000003</v>
      </c>
      <c r="K8377" s="31">
        <v>3285.116</v>
      </c>
      <c r="L8377" s="31">
        <v>413.26</v>
      </c>
      <c r="M8377" s="31">
        <v>303.2</v>
      </c>
      <c r="N8377" s="31">
        <v>452.55759999999998</v>
      </c>
      <c r="O8377" s="31">
        <v>66.211699999999993</v>
      </c>
      <c r="P8377" s="31">
        <v>86.972200000000001</v>
      </c>
      <c r="Q8377" s="31">
        <v>3324.9985999999999</v>
      </c>
      <c r="R8377" s="31">
        <v>95.379000000000005</v>
      </c>
      <c r="S8377" s="31">
        <v>94.405900000000003</v>
      </c>
    </row>
    <row r="8378" spans="1:19" x14ac:dyDescent="0.35">
      <c r="A8378" s="2">
        <v>44596</v>
      </c>
      <c r="B8378" s="31">
        <v>531.20889999999997</v>
      </c>
      <c r="C8378" s="31">
        <v>1590.8779999999999</v>
      </c>
      <c r="D8378" s="31">
        <v>429.9957</v>
      </c>
      <c r="E8378" s="31">
        <v>845.27200000000005</v>
      </c>
      <c r="F8378" s="31">
        <v>133.1566</v>
      </c>
      <c r="G8378" s="31">
        <v>549.22140000000002</v>
      </c>
      <c r="H8378" s="31">
        <v>8.9924979999999994</v>
      </c>
      <c r="I8378" s="31">
        <v>2780.48</v>
      </c>
      <c r="J8378" s="31">
        <v>5063.83</v>
      </c>
      <c r="K8378" s="31">
        <v>3254.1170000000002</v>
      </c>
      <c r="L8378" s="31">
        <v>415.44</v>
      </c>
      <c r="M8378" s="31">
        <v>304.81</v>
      </c>
      <c r="N8378" s="31">
        <v>458.59230000000002</v>
      </c>
      <c r="O8378" s="31">
        <v>65.998999999999995</v>
      </c>
      <c r="P8378" s="31">
        <v>87.165499999999994</v>
      </c>
      <c r="Q8378" s="31">
        <v>3354.7925</v>
      </c>
      <c r="R8378" s="31">
        <v>95.484999999999999</v>
      </c>
      <c r="S8378" s="31">
        <v>97.024199999999993</v>
      </c>
    </row>
    <row r="8379" spans="1:19" x14ac:dyDescent="0.35">
      <c r="A8379" s="2">
        <v>44599</v>
      </c>
      <c r="B8379" s="31">
        <v>527.90560000000005</v>
      </c>
      <c r="C8379" s="31">
        <v>1594.9169999999999</v>
      </c>
      <c r="D8379" s="31">
        <v>430.90339999999998</v>
      </c>
      <c r="E8379" s="31">
        <v>840.04480000000001</v>
      </c>
      <c r="F8379" s="31">
        <v>134.18780000000001</v>
      </c>
      <c r="G8379" s="31">
        <v>559.20889999999997</v>
      </c>
      <c r="H8379" s="31">
        <v>8.8441960000000002</v>
      </c>
      <c r="I8379" s="31">
        <v>2779.3240000000001</v>
      </c>
      <c r="J8379" s="31">
        <v>5064.1379999999999</v>
      </c>
      <c r="K8379" s="31">
        <v>3238.2739999999999</v>
      </c>
      <c r="L8379" s="31">
        <v>413.89</v>
      </c>
      <c r="M8379" s="31">
        <v>306.39</v>
      </c>
      <c r="N8379" s="31">
        <v>454.66550000000001</v>
      </c>
      <c r="O8379" s="31">
        <v>66.119200000000006</v>
      </c>
      <c r="P8379" s="31">
        <v>87.182500000000005</v>
      </c>
      <c r="Q8379" s="31">
        <v>3349.9256</v>
      </c>
      <c r="R8379" s="31">
        <v>95.399000000000001</v>
      </c>
      <c r="S8379" s="31">
        <v>96.584000000000003</v>
      </c>
    </row>
    <row r="8380" spans="1:19" x14ac:dyDescent="0.35">
      <c r="A8380" s="2">
        <v>44600</v>
      </c>
      <c r="B8380" s="31">
        <v>517.0616</v>
      </c>
      <c r="C8380" s="31">
        <v>1560.4870000000001</v>
      </c>
      <c r="D8380" s="31">
        <v>413.89170000000001</v>
      </c>
      <c r="E8380" s="31">
        <v>840.64490000000001</v>
      </c>
      <c r="F8380" s="31">
        <v>134.6371</v>
      </c>
      <c r="G8380" s="31">
        <v>554.63319999999999</v>
      </c>
      <c r="H8380" s="31">
        <v>8.9918119999999995</v>
      </c>
      <c r="I8380" s="31">
        <v>2778.1219999999998</v>
      </c>
      <c r="J8380" s="31">
        <v>5051.6670000000004</v>
      </c>
      <c r="K8380" s="31">
        <v>3238.1759999999999</v>
      </c>
      <c r="L8380" s="31">
        <v>417.29</v>
      </c>
      <c r="M8380" s="31">
        <v>311.51</v>
      </c>
      <c r="N8380" s="31">
        <v>460.1225</v>
      </c>
      <c r="O8380" s="31">
        <v>65.807100000000005</v>
      </c>
      <c r="P8380" s="31">
        <v>86.986599999999996</v>
      </c>
      <c r="Q8380" s="31">
        <v>3351.2370000000001</v>
      </c>
      <c r="R8380" s="31">
        <v>95.643000000000001</v>
      </c>
      <c r="S8380" s="31">
        <v>96.132599999999996</v>
      </c>
    </row>
    <row r="8381" spans="1:19" x14ac:dyDescent="0.35">
      <c r="A8381" s="2">
        <v>44601</v>
      </c>
      <c r="B8381" s="31">
        <v>521.54330000000004</v>
      </c>
      <c r="C8381" s="31">
        <v>1579.548</v>
      </c>
      <c r="D8381" s="31">
        <v>421.41410000000002</v>
      </c>
      <c r="E8381" s="31">
        <v>864.98630000000003</v>
      </c>
      <c r="F8381" s="31">
        <v>135.27789999999999</v>
      </c>
      <c r="G8381" s="31">
        <v>563.33910000000003</v>
      </c>
      <c r="H8381" s="31">
        <v>9.2677739999999993</v>
      </c>
      <c r="I8381" s="31">
        <v>2776.7339999999999</v>
      </c>
      <c r="J8381" s="31">
        <v>5058.5259999999998</v>
      </c>
      <c r="K8381" s="31">
        <v>3240.5239999999999</v>
      </c>
      <c r="L8381" s="31">
        <v>423.32</v>
      </c>
      <c r="M8381" s="31">
        <v>317.35000000000002</v>
      </c>
      <c r="N8381" s="31">
        <v>469.60789999999997</v>
      </c>
      <c r="O8381" s="31">
        <v>65.882099999999994</v>
      </c>
      <c r="P8381" s="31">
        <v>87.049400000000006</v>
      </c>
      <c r="Q8381" s="31">
        <v>3406.2049999999999</v>
      </c>
      <c r="R8381" s="31">
        <v>95.494</v>
      </c>
      <c r="S8381" s="31">
        <v>98.536500000000004</v>
      </c>
    </row>
    <row r="8382" spans="1:19" x14ac:dyDescent="0.35">
      <c r="A8382" s="2">
        <v>44602</v>
      </c>
      <c r="B8382" s="31">
        <v>520.70399999999995</v>
      </c>
      <c r="C8382" s="31">
        <v>1587.087</v>
      </c>
      <c r="D8382" s="31">
        <v>425.28539999999998</v>
      </c>
      <c r="E8382" s="31">
        <v>882.07629999999995</v>
      </c>
      <c r="F8382" s="31">
        <v>135.33680000000001</v>
      </c>
      <c r="G8382" s="31">
        <v>556.41740000000004</v>
      </c>
      <c r="H8382" s="31">
        <v>9.3716740000000005</v>
      </c>
      <c r="I8382" s="31">
        <v>2775.81</v>
      </c>
      <c r="J8382" s="31">
        <v>5027.9769999999999</v>
      </c>
      <c r="K8382" s="31">
        <v>3235.4380000000001</v>
      </c>
      <c r="L8382" s="31">
        <v>415.9</v>
      </c>
      <c r="M8382" s="31">
        <v>312.68</v>
      </c>
      <c r="N8382" s="31">
        <v>459.07639999999998</v>
      </c>
      <c r="O8382" s="31">
        <v>65.603800000000007</v>
      </c>
      <c r="P8382" s="31">
        <v>87.341300000000004</v>
      </c>
      <c r="Q8382" s="31">
        <v>3437.5243999999998</v>
      </c>
      <c r="R8382" s="31">
        <v>95.552999999999997</v>
      </c>
      <c r="S8382" s="31">
        <v>99.439300000000003</v>
      </c>
    </row>
    <row r="8383" spans="1:19" x14ac:dyDescent="0.35">
      <c r="A8383" s="2">
        <v>44603</v>
      </c>
      <c r="B8383" s="31">
        <v>536.14530000000002</v>
      </c>
      <c r="C8383" s="31">
        <v>1632.7560000000001</v>
      </c>
      <c r="D8383" s="31">
        <v>427.9067</v>
      </c>
      <c r="E8383" s="31">
        <v>847.97329999999999</v>
      </c>
      <c r="F8383" s="31">
        <v>135.68299999999999</v>
      </c>
      <c r="G8383" s="31">
        <v>559.78899999999999</v>
      </c>
      <c r="H8383" s="31">
        <v>9.299982</v>
      </c>
      <c r="I8383" s="31">
        <v>2775.81</v>
      </c>
      <c r="J8383" s="31">
        <v>5037.6329999999998</v>
      </c>
      <c r="K8383" s="31">
        <v>3231.527</v>
      </c>
      <c r="L8383" s="31">
        <v>407.76</v>
      </c>
      <c r="M8383" s="31">
        <v>309.2</v>
      </c>
      <c r="N8383" s="31">
        <v>444.6961</v>
      </c>
      <c r="O8383" s="31">
        <v>65.647000000000006</v>
      </c>
      <c r="P8383" s="31">
        <v>86.854100000000003</v>
      </c>
      <c r="Q8383" s="31">
        <v>3408.5146</v>
      </c>
      <c r="R8383" s="31">
        <v>96.081999999999994</v>
      </c>
      <c r="S8383" s="31">
        <v>98.999200000000002</v>
      </c>
    </row>
    <row r="8384" spans="1:19" x14ac:dyDescent="0.35">
      <c r="A8384" s="2">
        <v>44606</v>
      </c>
      <c r="B8384" s="31">
        <v>546.50699999999995</v>
      </c>
      <c r="C8384" s="31">
        <v>1652.1369999999999</v>
      </c>
      <c r="D8384" s="31">
        <v>434.1662</v>
      </c>
      <c r="E8384" s="31">
        <v>853.51170000000002</v>
      </c>
      <c r="F8384" s="31">
        <v>137.69380000000001</v>
      </c>
      <c r="G8384" s="31">
        <v>555.46600000000001</v>
      </c>
      <c r="H8384" s="31">
        <v>9.0353080000000006</v>
      </c>
      <c r="I8384" s="31">
        <v>2776.3649999999998</v>
      </c>
      <c r="J8384" s="31">
        <v>5029.5320000000002</v>
      </c>
      <c r="K8384" s="31">
        <v>3240.9140000000002</v>
      </c>
      <c r="L8384" s="31">
        <v>406.33</v>
      </c>
      <c r="M8384" s="31">
        <v>308.24</v>
      </c>
      <c r="N8384" s="31">
        <v>445.08640000000003</v>
      </c>
      <c r="O8384" s="31">
        <v>65.824700000000007</v>
      </c>
      <c r="P8384" s="31">
        <v>86.128600000000006</v>
      </c>
      <c r="Q8384" s="31">
        <v>3353.8876</v>
      </c>
      <c r="R8384" s="31">
        <v>96.373999999999995</v>
      </c>
      <c r="S8384" s="31">
        <v>96.866200000000006</v>
      </c>
    </row>
    <row r="8385" spans="1:19" x14ac:dyDescent="0.35">
      <c r="A8385" s="2">
        <v>44607</v>
      </c>
      <c r="B8385" s="31">
        <v>527.34649999999999</v>
      </c>
      <c r="C8385" s="31">
        <v>1596.835</v>
      </c>
      <c r="D8385" s="31">
        <v>423.91140000000001</v>
      </c>
      <c r="E8385" s="31">
        <v>857.37570000000005</v>
      </c>
      <c r="F8385" s="31">
        <v>136.72149999999999</v>
      </c>
      <c r="G8385" s="31">
        <v>549.02560000000005</v>
      </c>
      <c r="H8385" s="31">
        <v>9.0055320000000005</v>
      </c>
      <c r="I8385" s="31">
        <v>2774.5149999999999</v>
      </c>
      <c r="J8385" s="31">
        <v>5016.4350000000004</v>
      </c>
      <c r="K8385" s="31">
        <v>3219.498</v>
      </c>
      <c r="L8385" s="31">
        <v>412.85</v>
      </c>
      <c r="M8385" s="31">
        <v>316.58</v>
      </c>
      <c r="N8385" s="31">
        <v>456.21899999999999</v>
      </c>
      <c r="O8385" s="31">
        <v>65.726699999999994</v>
      </c>
      <c r="P8385" s="31">
        <v>86.491100000000003</v>
      </c>
      <c r="Q8385" s="31">
        <v>3377.8346000000001</v>
      </c>
      <c r="R8385" s="31">
        <v>95.989000000000004</v>
      </c>
      <c r="S8385" s="31">
        <v>96.933899999999994</v>
      </c>
    </row>
    <row r="8386" spans="1:19" x14ac:dyDescent="0.35">
      <c r="A8386" s="2">
        <v>44608</v>
      </c>
      <c r="B8386" s="31">
        <v>535.39269999999999</v>
      </c>
      <c r="C8386" s="31">
        <v>1607.52</v>
      </c>
      <c r="D8386" s="31">
        <v>434.29939999999999</v>
      </c>
      <c r="E8386" s="31">
        <v>859.41499999999996</v>
      </c>
      <c r="F8386" s="31">
        <v>137.8484</v>
      </c>
      <c r="G8386" s="31">
        <v>561.55359999999996</v>
      </c>
      <c r="H8386" s="31">
        <v>8.8368020000000005</v>
      </c>
      <c r="I8386" s="31">
        <v>2772.9430000000002</v>
      </c>
      <c r="J8386" s="31">
        <v>5023.9210000000003</v>
      </c>
      <c r="K8386" s="31">
        <v>3225.5619999999999</v>
      </c>
      <c r="L8386" s="31">
        <v>413.35</v>
      </c>
      <c r="M8386" s="31">
        <v>317.11</v>
      </c>
      <c r="N8386" s="31">
        <v>455.92239999999998</v>
      </c>
      <c r="O8386" s="31">
        <v>65.899699999999996</v>
      </c>
      <c r="P8386" s="31">
        <v>86.550299999999993</v>
      </c>
      <c r="Q8386" s="31">
        <v>3419.5232000000001</v>
      </c>
      <c r="R8386" s="31">
        <v>95.700999999999993</v>
      </c>
      <c r="S8386" s="31">
        <v>98.017300000000006</v>
      </c>
    </row>
    <row r="8387" spans="1:19" x14ac:dyDescent="0.35">
      <c r="A8387" s="2">
        <v>44609</v>
      </c>
      <c r="B8387" s="31">
        <v>525.66780000000006</v>
      </c>
      <c r="C8387" s="31">
        <v>1589.162</v>
      </c>
      <c r="D8387" s="31">
        <v>421.1146</v>
      </c>
      <c r="E8387" s="31">
        <v>853.76930000000004</v>
      </c>
      <c r="F8387" s="31">
        <v>140.0949</v>
      </c>
      <c r="G8387" s="31">
        <v>563.22990000000004</v>
      </c>
      <c r="H8387" s="31">
        <v>8.7838670000000008</v>
      </c>
      <c r="I8387" s="31">
        <v>2771.8330000000001</v>
      </c>
      <c r="J8387" s="31">
        <v>5039.5039999999999</v>
      </c>
      <c r="K8387" s="31">
        <v>3233.3850000000002</v>
      </c>
      <c r="L8387" s="31">
        <v>404.52</v>
      </c>
      <c r="M8387" s="31">
        <v>309.17</v>
      </c>
      <c r="N8387" s="31">
        <v>442.3306</v>
      </c>
      <c r="O8387" s="31">
        <v>66.164500000000004</v>
      </c>
      <c r="P8387" s="31">
        <v>86.574200000000005</v>
      </c>
      <c r="Q8387" s="31">
        <v>3416.0491999999999</v>
      </c>
      <c r="R8387" s="31">
        <v>95.8</v>
      </c>
      <c r="S8387" s="31">
        <v>98.164000000000001</v>
      </c>
    </row>
    <row r="8388" spans="1:19" x14ac:dyDescent="0.35">
      <c r="A8388" s="2">
        <v>44610</v>
      </c>
      <c r="B8388" s="31">
        <v>529.02520000000004</v>
      </c>
      <c r="C8388" s="31">
        <v>1598.1990000000001</v>
      </c>
      <c r="D8388" s="31">
        <v>422.84589999999997</v>
      </c>
      <c r="E8388" s="31">
        <v>856.47410000000002</v>
      </c>
      <c r="F8388" s="31">
        <v>139.93289999999999</v>
      </c>
      <c r="G8388" s="31">
        <v>565.87670000000003</v>
      </c>
      <c r="H8388" s="31">
        <v>8.7342410000000008</v>
      </c>
      <c r="I8388" s="31">
        <v>2774.422</v>
      </c>
      <c r="J8388" s="31">
        <v>5054.16</v>
      </c>
      <c r="K8388" s="31">
        <v>3247.76</v>
      </c>
      <c r="L8388" s="31">
        <v>401.66</v>
      </c>
      <c r="M8388" s="31">
        <v>306.29000000000002</v>
      </c>
      <c r="N8388" s="31">
        <v>437.0609</v>
      </c>
      <c r="O8388" s="31">
        <v>66.061199999999999</v>
      </c>
      <c r="P8388" s="31">
        <v>86.368700000000004</v>
      </c>
      <c r="Q8388" s="31">
        <v>3385.4946</v>
      </c>
      <c r="R8388" s="31">
        <v>96.043000000000006</v>
      </c>
      <c r="S8388" s="31">
        <v>96.459900000000005</v>
      </c>
    </row>
    <row r="8389" spans="1:19" x14ac:dyDescent="0.35">
      <c r="A8389" s="2">
        <v>44613</v>
      </c>
      <c r="B8389" s="31">
        <v>529.02520000000004</v>
      </c>
      <c r="C8389" s="31">
        <v>1598.1990000000001</v>
      </c>
      <c r="D8389" s="31">
        <v>422.84589999999997</v>
      </c>
      <c r="E8389" s="31">
        <v>856.47410000000002</v>
      </c>
      <c r="F8389" s="31">
        <v>139.93289999999999</v>
      </c>
      <c r="G8389" s="31">
        <v>565.87670000000003</v>
      </c>
      <c r="H8389" s="31">
        <v>8.7342410000000008</v>
      </c>
      <c r="I8389" s="31">
        <v>2776.8270000000002</v>
      </c>
      <c r="J8389" s="31">
        <v>5054.16</v>
      </c>
      <c r="K8389" s="31">
        <v>3249.7159999999999</v>
      </c>
      <c r="L8389" s="31">
        <v>401.66</v>
      </c>
      <c r="M8389" s="31">
        <v>306.29000000000002</v>
      </c>
      <c r="N8389" s="31">
        <v>437.0609</v>
      </c>
      <c r="O8389" s="31">
        <v>66.238500000000002</v>
      </c>
      <c r="P8389" s="31">
        <v>86.325000000000003</v>
      </c>
      <c r="Q8389" s="31">
        <v>3351.7395000000001</v>
      </c>
      <c r="R8389" s="31">
        <v>96.078000000000003</v>
      </c>
      <c r="S8389" s="31">
        <v>95.498400000000004</v>
      </c>
    </row>
    <row r="8390" spans="1:19" x14ac:dyDescent="0.35">
      <c r="A8390" s="2">
        <v>44614</v>
      </c>
      <c r="B8390" s="31">
        <v>543.26530000000002</v>
      </c>
      <c r="C8390" s="31">
        <v>1622.298</v>
      </c>
      <c r="D8390" s="31">
        <v>434.69889999999998</v>
      </c>
      <c r="E8390" s="31">
        <v>853.51170000000002</v>
      </c>
      <c r="F8390" s="31">
        <v>140.49270000000001</v>
      </c>
      <c r="G8390" s="31">
        <v>576.99310000000003</v>
      </c>
      <c r="H8390" s="31">
        <v>8.7871760000000005</v>
      </c>
      <c r="I8390" s="31">
        <v>2779.6010000000001</v>
      </c>
      <c r="J8390" s="31">
        <v>5047.9260000000004</v>
      </c>
      <c r="K8390" s="31">
        <v>3239.741</v>
      </c>
      <c r="L8390" s="31">
        <v>397.63</v>
      </c>
      <c r="M8390" s="31">
        <v>302.10000000000002</v>
      </c>
      <c r="N8390" s="31">
        <v>432.8999</v>
      </c>
      <c r="O8390" s="31">
        <v>66.107699999999994</v>
      </c>
      <c r="P8390" s="31">
        <v>86.312100000000001</v>
      </c>
      <c r="Q8390" s="31">
        <v>3316.5005000000001</v>
      </c>
      <c r="R8390" s="31">
        <v>96.025000000000006</v>
      </c>
      <c r="S8390" s="31">
        <v>93.6096</v>
      </c>
    </row>
    <row r="8391" spans="1:19" x14ac:dyDescent="0.35">
      <c r="A8391" s="2">
        <v>44615</v>
      </c>
      <c r="B8391" s="31">
        <v>544.423</v>
      </c>
      <c r="C8391" s="31">
        <v>1634.6320000000001</v>
      </c>
      <c r="D8391" s="31">
        <v>433.50029999999998</v>
      </c>
      <c r="E8391" s="31">
        <v>849.34720000000004</v>
      </c>
      <c r="F8391" s="31">
        <v>140.71369999999999</v>
      </c>
      <c r="G8391" s="31">
        <v>589.69749999999999</v>
      </c>
      <c r="H8391" s="31">
        <v>8.8136430000000008</v>
      </c>
      <c r="I8391" s="31">
        <v>2779.6010000000001</v>
      </c>
      <c r="J8391" s="31">
        <v>5040.3639999999996</v>
      </c>
      <c r="K8391" s="31">
        <v>3237.9810000000002</v>
      </c>
      <c r="L8391" s="31">
        <v>390.42</v>
      </c>
      <c r="M8391" s="31">
        <v>296.29000000000002</v>
      </c>
      <c r="N8391" s="31">
        <v>421.80630000000002</v>
      </c>
      <c r="O8391" s="31">
        <v>66.124799999999993</v>
      </c>
      <c r="P8391" s="31">
        <v>86.233800000000002</v>
      </c>
      <c r="Q8391" s="31">
        <v>3317.2197000000001</v>
      </c>
      <c r="R8391" s="31">
        <v>96.19</v>
      </c>
      <c r="S8391" s="31">
        <v>93.871300000000005</v>
      </c>
    </row>
    <row r="8392" spans="1:19" x14ac:dyDescent="0.35">
      <c r="A8392" s="2">
        <v>44616</v>
      </c>
      <c r="B8392" s="31">
        <v>552.35350000000005</v>
      </c>
      <c r="C8392" s="31">
        <v>1657.6510000000001</v>
      </c>
      <c r="D8392" s="31">
        <v>462.00080000000003</v>
      </c>
      <c r="E8392" s="31">
        <v>849.30430000000001</v>
      </c>
      <c r="F8392" s="31">
        <v>141.88480000000001</v>
      </c>
      <c r="G8392" s="31">
        <v>583.69820000000004</v>
      </c>
      <c r="H8392" s="31">
        <v>8.6548390000000008</v>
      </c>
      <c r="I8392" s="31">
        <v>2780.1559999999999</v>
      </c>
      <c r="J8392" s="31">
        <v>5058.1509999999998</v>
      </c>
      <c r="K8392" s="31">
        <v>3272.404</v>
      </c>
      <c r="L8392" s="31">
        <v>396.15</v>
      </c>
      <c r="M8392" s="31">
        <v>304.29000000000002</v>
      </c>
      <c r="N8392" s="31">
        <v>436.1397</v>
      </c>
      <c r="O8392" s="31">
        <v>65.803899999999999</v>
      </c>
      <c r="P8392" s="31">
        <v>84.625500000000002</v>
      </c>
      <c r="Q8392" s="31">
        <v>3174.3317999999999</v>
      </c>
      <c r="R8392" s="31">
        <v>97.137</v>
      </c>
      <c r="S8392" s="31">
        <v>90.534700000000001</v>
      </c>
    </row>
    <row r="8393" spans="1:19" x14ac:dyDescent="0.35">
      <c r="A8393" s="2">
        <v>44617</v>
      </c>
      <c r="B8393" s="31">
        <v>544.82820000000004</v>
      </c>
      <c r="C8393" s="31">
        <v>1633.5519999999999</v>
      </c>
      <c r="D8393" s="31">
        <v>434.56580000000002</v>
      </c>
      <c r="E8393" s="31">
        <v>850.03420000000006</v>
      </c>
      <c r="F8393" s="31">
        <v>139.0343</v>
      </c>
      <c r="G8393" s="31">
        <v>559.17160000000001</v>
      </c>
      <c r="H8393" s="31">
        <v>8.6482220000000005</v>
      </c>
      <c r="I8393" s="31">
        <v>2778.4920000000002</v>
      </c>
      <c r="J8393" s="31">
        <v>5038.9570000000003</v>
      </c>
      <c r="K8393" s="31">
        <v>3254.8989999999999</v>
      </c>
      <c r="L8393" s="31">
        <v>405.03</v>
      </c>
      <c r="M8393" s="31">
        <v>311.23</v>
      </c>
      <c r="N8393" s="31">
        <v>442.82240000000002</v>
      </c>
      <c r="O8393" s="31">
        <v>65.815799999999996</v>
      </c>
      <c r="P8393" s="31">
        <v>85.628600000000006</v>
      </c>
      <c r="Q8393" s="31">
        <v>3221.4151000000002</v>
      </c>
      <c r="R8393" s="31">
        <v>96.614999999999995</v>
      </c>
      <c r="S8393" s="31">
        <v>90.049800000000005</v>
      </c>
    </row>
    <row r="8394" spans="1:19" x14ac:dyDescent="0.35">
      <c r="A8394" s="2">
        <v>44620</v>
      </c>
      <c r="B8394" s="31">
        <v>567.11450000000002</v>
      </c>
      <c r="C8394" s="31">
        <v>1666.7449999999999</v>
      </c>
      <c r="D8394" s="31">
        <v>455.34190000000001</v>
      </c>
      <c r="E8394" s="31">
        <v>850.84990000000005</v>
      </c>
      <c r="F8394" s="31">
        <v>139.9992</v>
      </c>
      <c r="G8394" s="31">
        <v>577.61069999999995</v>
      </c>
      <c r="H8394" s="31">
        <v>8.3670059999999999</v>
      </c>
      <c r="I8394" s="31">
        <v>2782.5149999999999</v>
      </c>
      <c r="J8394" s="31">
        <v>5083.8710000000001</v>
      </c>
      <c r="K8394" s="31">
        <v>3258.127</v>
      </c>
      <c r="L8394" s="31">
        <v>403.92</v>
      </c>
      <c r="M8394" s="31">
        <v>312.07</v>
      </c>
      <c r="N8394" s="31">
        <v>444.3057</v>
      </c>
      <c r="O8394" s="31">
        <v>66.051699999999997</v>
      </c>
      <c r="P8394" s="31">
        <v>85.544899999999998</v>
      </c>
      <c r="Q8394" s="31">
        <v>3219.7444</v>
      </c>
      <c r="R8394" s="31">
        <v>96.706999999999994</v>
      </c>
      <c r="S8394" s="31">
        <v>90.568600000000004</v>
      </c>
    </row>
    <row r="8395" spans="1:19" x14ac:dyDescent="0.35">
      <c r="A8395" s="2">
        <v>44621</v>
      </c>
      <c r="B8395" s="31">
        <v>607.63509999999997</v>
      </c>
      <c r="C8395" s="31">
        <v>1755.5239999999999</v>
      </c>
      <c r="D8395" s="31">
        <v>495.56220000000002</v>
      </c>
      <c r="E8395" s="31">
        <v>865.87649999999996</v>
      </c>
      <c r="F8395" s="31">
        <v>143.1738</v>
      </c>
      <c r="G8395" s="31">
        <v>596.40269999999998</v>
      </c>
      <c r="H8395" s="31">
        <v>8.3405389999999997</v>
      </c>
      <c r="I8395" s="31">
        <v>2784.6880000000001</v>
      </c>
      <c r="J8395" s="31">
        <v>5127.2299999999996</v>
      </c>
      <c r="K8395" s="31">
        <v>3311.2280000000001</v>
      </c>
      <c r="L8395" s="31">
        <v>397.98</v>
      </c>
      <c r="M8395" s="31">
        <v>306.3</v>
      </c>
      <c r="N8395" s="31">
        <v>437.35759999999999</v>
      </c>
      <c r="O8395" s="31">
        <v>66.259500000000003</v>
      </c>
      <c r="P8395" s="31">
        <v>84.843100000000007</v>
      </c>
      <c r="Q8395" s="31">
        <v>3233.848</v>
      </c>
      <c r="R8395" s="31">
        <v>97.409000000000006</v>
      </c>
      <c r="S8395" s="31">
        <v>90.365600000000001</v>
      </c>
    </row>
    <row r="8396" spans="1:19" x14ac:dyDescent="0.35">
      <c r="A8396" s="2">
        <v>44622</v>
      </c>
      <c r="B8396" s="31">
        <v>653.71280000000002</v>
      </c>
      <c r="C8396" s="31">
        <v>1880.338</v>
      </c>
      <c r="D8396" s="31">
        <v>535.78250000000003</v>
      </c>
      <c r="E8396" s="31">
        <v>875.10709999999995</v>
      </c>
      <c r="F8396" s="31">
        <v>141.59020000000001</v>
      </c>
      <c r="G8396" s="31">
        <v>586.87440000000004</v>
      </c>
      <c r="H8396" s="31">
        <v>8.3670059999999999</v>
      </c>
      <c r="I8396" s="31">
        <v>2794.9540000000002</v>
      </c>
      <c r="J8396" s="31">
        <v>5096.0609999999997</v>
      </c>
      <c r="K8396" s="31">
        <v>3320.518</v>
      </c>
      <c r="L8396" s="31">
        <v>405.19</v>
      </c>
      <c r="M8396" s="31">
        <v>313.83999999999997</v>
      </c>
      <c r="N8396" s="31">
        <v>444.65699999999998</v>
      </c>
      <c r="O8396" s="31">
        <v>65.809700000000007</v>
      </c>
      <c r="P8396" s="31">
        <v>84.2697</v>
      </c>
      <c r="Q8396" s="31">
        <v>3211.9132</v>
      </c>
      <c r="R8396" s="31">
        <v>97.385000000000005</v>
      </c>
      <c r="S8396" s="31">
        <v>89.395700000000005</v>
      </c>
    </row>
    <row r="8397" spans="1:19" x14ac:dyDescent="0.35">
      <c r="A8397" s="2">
        <v>44623</v>
      </c>
      <c r="B8397" s="31">
        <v>639.41480000000001</v>
      </c>
      <c r="C8397" s="31">
        <v>1866.7539999999999</v>
      </c>
      <c r="D8397" s="31">
        <v>560.2876</v>
      </c>
      <c r="E8397" s="31">
        <v>891.35730000000001</v>
      </c>
      <c r="F8397" s="31">
        <v>142.59190000000001</v>
      </c>
      <c r="G8397" s="31">
        <v>588.55070000000001</v>
      </c>
      <c r="H8397" s="31">
        <v>8.4761839999999999</v>
      </c>
      <c r="I8397" s="31">
        <v>2789.3130000000001</v>
      </c>
      <c r="J8397" s="31">
        <v>5086.6819999999998</v>
      </c>
      <c r="K8397" s="31">
        <v>3298.9850000000001</v>
      </c>
      <c r="L8397" s="31">
        <v>403.11</v>
      </c>
      <c r="M8397" s="31">
        <v>309.95</v>
      </c>
      <c r="N8397" s="31">
        <v>438.13830000000002</v>
      </c>
      <c r="O8397" s="31">
        <v>65.773499999999999</v>
      </c>
      <c r="P8397" s="31">
        <v>84.217200000000005</v>
      </c>
      <c r="Q8397" s="31">
        <v>3223.5391</v>
      </c>
      <c r="R8397" s="31">
        <v>97.784999999999997</v>
      </c>
      <c r="S8397" s="31">
        <v>89.034800000000004</v>
      </c>
    </row>
    <row r="8398" spans="1:19" x14ac:dyDescent="0.35">
      <c r="A8398" s="2">
        <v>44624</v>
      </c>
      <c r="B8398" s="31">
        <v>683.69799999999998</v>
      </c>
      <c r="C8398" s="31">
        <v>2014.3030000000001</v>
      </c>
      <c r="D8398" s="31">
        <v>586.524</v>
      </c>
      <c r="E8398" s="31">
        <v>918.46960000000001</v>
      </c>
      <c r="F8398" s="31">
        <v>144.85319999999999</v>
      </c>
      <c r="G8398" s="31">
        <v>585.99220000000003</v>
      </c>
      <c r="H8398" s="31">
        <v>8.6680729999999997</v>
      </c>
      <c r="I8398" s="31">
        <v>2791.116</v>
      </c>
      <c r="J8398" s="31">
        <v>5128.799</v>
      </c>
      <c r="K8398" s="31">
        <v>3327.3829999999998</v>
      </c>
      <c r="L8398" s="31">
        <v>400.15</v>
      </c>
      <c r="M8398" s="31">
        <v>305.25</v>
      </c>
      <c r="N8398" s="31">
        <v>432.1816</v>
      </c>
      <c r="O8398" s="31">
        <v>66.246399999999994</v>
      </c>
      <c r="P8398" s="31">
        <v>83.140699999999995</v>
      </c>
      <c r="Q8398" s="31">
        <v>3147.7075</v>
      </c>
      <c r="R8398" s="31">
        <v>98.647999999999996</v>
      </c>
      <c r="S8398" s="31">
        <v>86.677899999999994</v>
      </c>
    </row>
    <row r="8399" spans="1:19" x14ac:dyDescent="0.35">
      <c r="A8399" s="2">
        <v>44627</v>
      </c>
      <c r="B8399" s="31">
        <v>713.2201</v>
      </c>
      <c r="C8399" s="31">
        <v>2030.2739999999999</v>
      </c>
      <c r="D8399" s="31">
        <v>638.73050000000001</v>
      </c>
      <c r="E8399" s="31">
        <v>882.23400000000004</v>
      </c>
      <c r="F8399" s="31">
        <v>147.01130000000001</v>
      </c>
      <c r="G8399" s="31">
        <v>585.63930000000005</v>
      </c>
      <c r="H8399" s="31">
        <v>8.7210079999999994</v>
      </c>
      <c r="I8399" s="31">
        <v>2794.306</v>
      </c>
      <c r="J8399" s="31">
        <v>5111.6409999999996</v>
      </c>
      <c r="K8399" s="31">
        <v>3328.2370000000001</v>
      </c>
      <c r="L8399" s="31">
        <v>388.25</v>
      </c>
      <c r="M8399" s="31">
        <v>297.72000000000003</v>
      </c>
      <c r="N8399" s="31">
        <v>415.97449999999998</v>
      </c>
      <c r="O8399" s="31">
        <v>65.916200000000003</v>
      </c>
      <c r="P8399" s="31">
        <v>82.795599999999993</v>
      </c>
      <c r="Q8399" s="31">
        <v>3044.5542999999998</v>
      </c>
      <c r="R8399" s="31">
        <v>99.293000000000006</v>
      </c>
      <c r="S8399" s="31">
        <v>83.091700000000003</v>
      </c>
    </row>
    <row r="8400" spans="1:19" x14ac:dyDescent="0.35">
      <c r="A8400" s="2">
        <v>44628</v>
      </c>
      <c r="B8400" s="31">
        <v>740.84130000000005</v>
      </c>
      <c r="C8400" s="31">
        <v>2093.2440000000001</v>
      </c>
      <c r="D8400" s="31">
        <v>706.06470000000002</v>
      </c>
      <c r="E8400" s="31">
        <v>875.43870000000004</v>
      </c>
      <c r="F8400" s="31">
        <v>150.50290000000001</v>
      </c>
      <c r="G8400" s="31">
        <v>596.31460000000004</v>
      </c>
      <c r="H8400" s="31">
        <v>8.7210079999999994</v>
      </c>
      <c r="I8400" s="31">
        <v>2791.2539999999999</v>
      </c>
      <c r="J8400" s="31">
        <v>5081.3879999999999</v>
      </c>
      <c r="K8400" s="31">
        <v>3286.6570000000002</v>
      </c>
      <c r="L8400" s="31">
        <v>385.5</v>
      </c>
      <c r="M8400" s="31">
        <v>299.22000000000003</v>
      </c>
      <c r="N8400" s="31">
        <v>414.29599999999999</v>
      </c>
      <c r="O8400" s="31">
        <v>65.790099999999995</v>
      </c>
      <c r="P8400" s="31">
        <v>82.804599999999994</v>
      </c>
      <c r="Q8400" s="31">
        <v>3013.6761000000001</v>
      </c>
      <c r="R8400" s="31">
        <v>99.061999999999998</v>
      </c>
      <c r="S8400" s="31">
        <v>82.448899999999995</v>
      </c>
    </row>
    <row r="8401" spans="1:19" x14ac:dyDescent="0.35">
      <c r="A8401" s="2">
        <v>44629</v>
      </c>
      <c r="B8401" s="31">
        <v>642.88440000000003</v>
      </c>
      <c r="C8401" s="31">
        <v>1871.951</v>
      </c>
      <c r="D8401" s="31">
        <v>629.08230000000003</v>
      </c>
      <c r="E8401" s="31">
        <v>858.22460000000001</v>
      </c>
      <c r="F8401" s="31">
        <v>146.45009999999999</v>
      </c>
      <c r="G8401" s="31">
        <v>589.9624</v>
      </c>
      <c r="H8401" s="31">
        <v>8.8103350000000002</v>
      </c>
      <c r="I8401" s="31">
        <v>2788.8609999999999</v>
      </c>
      <c r="J8401" s="31">
        <v>5057.0550000000003</v>
      </c>
      <c r="K8401" s="31">
        <v>3258.0529999999999</v>
      </c>
      <c r="L8401" s="31">
        <v>395.35</v>
      </c>
      <c r="M8401" s="31">
        <v>307.45999999999998</v>
      </c>
      <c r="N8401" s="31">
        <v>428.90269999999998</v>
      </c>
      <c r="O8401" s="31">
        <v>65.666499999999999</v>
      </c>
      <c r="P8401" s="31">
        <v>84.075999999999993</v>
      </c>
      <c r="Q8401" s="31">
        <v>3000.8629000000001</v>
      </c>
      <c r="R8401" s="31">
        <v>97.968000000000004</v>
      </c>
      <c r="S8401" s="31">
        <v>81.016599999999997</v>
      </c>
    </row>
    <row r="8402" spans="1:19" x14ac:dyDescent="0.35">
      <c r="A8402" s="2">
        <v>44630</v>
      </c>
      <c r="B8402" s="31">
        <v>632.92229999999995</v>
      </c>
      <c r="C8402" s="31">
        <v>1799.5060000000001</v>
      </c>
      <c r="D8402" s="31">
        <v>546.98350000000005</v>
      </c>
      <c r="E8402" s="31">
        <v>868.36030000000005</v>
      </c>
      <c r="F8402" s="31">
        <v>147.37430000000001</v>
      </c>
      <c r="G8402" s="31">
        <v>595.07950000000005</v>
      </c>
      <c r="H8402" s="31">
        <v>8.8765029999999996</v>
      </c>
      <c r="I8402" s="31">
        <v>2784.6039999999998</v>
      </c>
      <c r="J8402" s="31">
        <v>5037.09</v>
      </c>
      <c r="K8402" s="31">
        <v>3248.2170000000001</v>
      </c>
      <c r="L8402" s="31">
        <v>393.68</v>
      </c>
      <c r="M8402" s="31">
        <v>306.94</v>
      </c>
      <c r="N8402" s="31">
        <v>424.25760000000002</v>
      </c>
      <c r="O8402" s="31">
        <v>65.581299999999999</v>
      </c>
      <c r="P8402" s="31">
        <v>83.865399999999994</v>
      </c>
      <c r="Q8402" s="31">
        <v>3034.2089999999998</v>
      </c>
      <c r="R8402" s="31">
        <v>98.507000000000005</v>
      </c>
      <c r="S8402" s="31">
        <v>81.625600000000006</v>
      </c>
    </row>
    <row r="8403" spans="1:19" x14ac:dyDescent="0.35">
      <c r="A8403" s="2">
        <v>44631</v>
      </c>
      <c r="B8403" s="31">
        <v>654.39909999999998</v>
      </c>
      <c r="C8403" s="31">
        <v>1884.1980000000001</v>
      </c>
      <c r="D8403" s="31">
        <v>549.60709999999995</v>
      </c>
      <c r="E8403" s="31">
        <v>873.80949999999996</v>
      </c>
      <c r="F8403" s="31">
        <v>146.2593</v>
      </c>
      <c r="G8403" s="31">
        <v>591.46230000000003</v>
      </c>
      <c r="H8403" s="31">
        <v>8.6680720000000004</v>
      </c>
      <c r="I8403" s="31">
        <v>2782.558</v>
      </c>
      <c r="J8403" s="31">
        <v>5030.2240000000002</v>
      </c>
      <c r="K8403" s="31">
        <v>3234.529</v>
      </c>
      <c r="L8403" s="31">
        <v>388.53</v>
      </c>
      <c r="M8403" s="31">
        <v>301.97000000000003</v>
      </c>
      <c r="N8403" s="31">
        <v>415.07670000000002</v>
      </c>
      <c r="O8403" s="31">
        <v>65.003399999999999</v>
      </c>
      <c r="P8403" s="31">
        <v>83.467200000000005</v>
      </c>
      <c r="Q8403" s="31">
        <v>2987.7440999999999</v>
      </c>
      <c r="R8403" s="31">
        <v>99.123999999999995</v>
      </c>
      <c r="S8403" s="31">
        <v>79.573099999999997</v>
      </c>
    </row>
    <row r="8404" spans="1:19" x14ac:dyDescent="0.35">
      <c r="A8404" s="2">
        <v>44634</v>
      </c>
      <c r="B8404" s="31">
        <v>620.20960000000002</v>
      </c>
      <c r="C8404" s="31">
        <v>1800.271</v>
      </c>
      <c r="D8404" s="31">
        <v>521.64189999999996</v>
      </c>
      <c r="E8404" s="31">
        <v>852.40290000000005</v>
      </c>
      <c r="F8404" s="31">
        <v>144.50219999999999</v>
      </c>
      <c r="G8404" s="31">
        <v>589.5213</v>
      </c>
      <c r="H8404" s="31">
        <v>8.6382960000000004</v>
      </c>
      <c r="I8404" s="31">
        <v>2780.2440000000001</v>
      </c>
      <c r="J8404" s="31">
        <v>4992.4830000000002</v>
      </c>
      <c r="K8404" s="31">
        <v>3213.6849999999999</v>
      </c>
      <c r="L8404" s="31">
        <v>385.84</v>
      </c>
      <c r="M8404" s="31">
        <v>296.31</v>
      </c>
      <c r="N8404" s="31">
        <v>407.39420000000001</v>
      </c>
      <c r="O8404" s="31">
        <v>64.441000000000003</v>
      </c>
      <c r="P8404" s="31">
        <v>83.566299999999998</v>
      </c>
      <c r="Q8404" s="31">
        <v>2903.6055999999999</v>
      </c>
      <c r="R8404" s="31">
        <v>98.998999999999995</v>
      </c>
      <c r="S8404" s="31">
        <v>74.035899999999998</v>
      </c>
    </row>
    <row r="8405" spans="1:19" x14ac:dyDescent="0.35">
      <c r="A8405" s="2">
        <v>44635</v>
      </c>
      <c r="B8405" s="31">
        <v>585.30029999999999</v>
      </c>
      <c r="C8405" s="31">
        <v>1703.6479999999999</v>
      </c>
      <c r="D8405" s="31">
        <v>495.08199999999999</v>
      </c>
      <c r="E8405" s="31">
        <v>849.7432</v>
      </c>
      <c r="F8405" s="31">
        <v>142.23779999999999</v>
      </c>
      <c r="G8405" s="31">
        <v>585.37469999999996</v>
      </c>
      <c r="H8405" s="31">
        <v>8.3438459999999992</v>
      </c>
      <c r="I8405" s="31">
        <v>2775.2449999999999</v>
      </c>
      <c r="J8405" s="31">
        <v>4990.6149999999998</v>
      </c>
      <c r="K8405" s="31">
        <v>3217.2660000000001</v>
      </c>
      <c r="L8405" s="31">
        <v>394.2</v>
      </c>
      <c r="M8405" s="31">
        <v>300.57</v>
      </c>
      <c r="N8405" s="31">
        <v>420.06619999999998</v>
      </c>
      <c r="O8405" s="31">
        <v>64.347399999999993</v>
      </c>
      <c r="P8405" s="31">
        <v>83.516099999999994</v>
      </c>
      <c r="Q8405" s="31">
        <v>2826.0493999999999</v>
      </c>
      <c r="R8405" s="31">
        <v>99.096999999999994</v>
      </c>
      <c r="S8405" s="31">
        <v>68.814499999999995</v>
      </c>
    </row>
    <row r="8406" spans="1:19" x14ac:dyDescent="0.35">
      <c r="A8406" s="2">
        <v>44636</v>
      </c>
      <c r="B8406" s="31">
        <v>573.66390000000001</v>
      </c>
      <c r="C8406" s="31">
        <v>1695.778</v>
      </c>
      <c r="D8406" s="31">
        <v>499.01679999999999</v>
      </c>
      <c r="E8406" s="31">
        <v>863.55669999999998</v>
      </c>
      <c r="F8406" s="31">
        <v>140.738</v>
      </c>
      <c r="G8406" s="31">
        <v>582.02210000000002</v>
      </c>
      <c r="H8406" s="31">
        <v>8.3769299999999998</v>
      </c>
      <c r="I8406" s="31">
        <v>2777.096</v>
      </c>
      <c r="J8406" s="31">
        <v>4967.2110000000002</v>
      </c>
      <c r="K8406" s="31">
        <v>3205.2809999999999</v>
      </c>
      <c r="L8406" s="31">
        <v>403.08</v>
      </c>
      <c r="M8406" s="31">
        <v>310.3</v>
      </c>
      <c r="N8406" s="31">
        <v>435.69040000000001</v>
      </c>
      <c r="O8406" s="31">
        <v>64.1785</v>
      </c>
      <c r="P8406" s="31">
        <v>83.672799999999995</v>
      </c>
      <c r="Q8406" s="31">
        <v>2976.5248000000001</v>
      </c>
      <c r="R8406" s="31">
        <v>98.617999999999995</v>
      </c>
      <c r="S8406" s="31">
        <v>77.836399999999998</v>
      </c>
    </row>
    <row r="8407" spans="1:19" x14ac:dyDescent="0.35">
      <c r="A8407" s="2">
        <v>44637</v>
      </c>
      <c r="B8407" s="31">
        <v>621.16930000000002</v>
      </c>
      <c r="C8407" s="31">
        <v>1828.0170000000001</v>
      </c>
      <c r="D8407" s="31">
        <v>559.16300000000001</v>
      </c>
      <c r="E8407" s="31">
        <v>879.60090000000002</v>
      </c>
      <c r="F8407" s="31">
        <v>143.2303</v>
      </c>
      <c r="G8407" s="31">
        <v>588.81539999999995</v>
      </c>
      <c r="H8407" s="31">
        <v>8.2842939999999992</v>
      </c>
      <c r="I8407" s="31">
        <v>2776.7260000000001</v>
      </c>
      <c r="J8407" s="31">
        <v>4967.5200000000004</v>
      </c>
      <c r="K8407" s="31">
        <v>3208.5650000000001</v>
      </c>
      <c r="L8407" s="31">
        <v>407.94</v>
      </c>
      <c r="M8407" s="31">
        <v>315.19</v>
      </c>
      <c r="N8407" s="31">
        <v>440.62520000000001</v>
      </c>
      <c r="O8407" s="31">
        <v>64.205200000000005</v>
      </c>
      <c r="P8407" s="31">
        <v>84.543700000000001</v>
      </c>
      <c r="Q8407" s="31">
        <v>3086.5493999999999</v>
      </c>
      <c r="R8407" s="31">
        <v>97.974000000000004</v>
      </c>
      <c r="S8407" s="31">
        <v>83.272099999999995</v>
      </c>
    </row>
    <row r="8408" spans="1:19" x14ac:dyDescent="0.35">
      <c r="A8408" s="2">
        <v>44638</v>
      </c>
      <c r="B8408" s="31">
        <v>630.22649999999999</v>
      </c>
      <c r="C8408" s="31">
        <v>1841.6310000000001</v>
      </c>
      <c r="D8408" s="31">
        <v>560.14670000000001</v>
      </c>
      <c r="E8408" s="31">
        <v>887.23689999999999</v>
      </c>
      <c r="F8408" s="31">
        <v>142.179</v>
      </c>
      <c r="G8408" s="31">
        <v>588.63890000000004</v>
      </c>
      <c r="H8408" s="31">
        <v>8.3934719999999992</v>
      </c>
      <c r="I8408" s="31">
        <v>2776.31</v>
      </c>
      <c r="J8408" s="31">
        <v>4972.1909999999998</v>
      </c>
      <c r="K8408" s="31">
        <v>3214.4319999999998</v>
      </c>
      <c r="L8408" s="31">
        <v>412.71</v>
      </c>
      <c r="M8408" s="31">
        <v>318.24</v>
      </c>
      <c r="N8408" s="31">
        <v>450.17469999999997</v>
      </c>
      <c r="O8408" s="31">
        <v>63.808500000000002</v>
      </c>
      <c r="P8408" s="31">
        <v>84.076300000000003</v>
      </c>
      <c r="Q8408" s="31">
        <v>3092.2647999999999</v>
      </c>
      <c r="R8408" s="31">
        <v>98.233000000000004</v>
      </c>
      <c r="S8408" s="31">
        <v>83.102900000000005</v>
      </c>
    </row>
    <row r="8409" spans="1:19" x14ac:dyDescent="0.35">
      <c r="A8409" s="2">
        <v>44641</v>
      </c>
      <c r="B8409" s="31">
        <v>671.31389999999999</v>
      </c>
      <c r="C8409" s="31">
        <v>1917.4580000000001</v>
      </c>
      <c r="D8409" s="31">
        <v>602.44579999999996</v>
      </c>
      <c r="E8409" s="31">
        <v>883.76639999999998</v>
      </c>
      <c r="F8409" s="31">
        <v>142.24520000000001</v>
      </c>
      <c r="G8409" s="31">
        <v>596.75559999999996</v>
      </c>
      <c r="H8409" s="31">
        <v>8.3405369999999994</v>
      </c>
      <c r="I8409" s="31">
        <v>2776.31</v>
      </c>
      <c r="J8409" s="31">
        <v>4931.9660000000003</v>
      </c>
      <c r="K8409" s="31">
        <v>3195.3409999999999</v>
      </c>
      <c r="L8409" s="31">
        <v>412.6</v>
      </c>
      <c r="M8409" s="31">
        <v>315.57</v>
      </c>
      <c r="N8409" s="31">
        <v>448.83159999999998</v>
      </c>
      <c r="O8409" s="31">
        <v>63.821800000000003</v>
      </c>
      <c r="P8409" s="31">
        <v>84.079499999999996</v>
      </c>
      <c r="Q8409" s="31">
        <v>3071.1770000000001</v>
      </c>
      <c r="R8409" s="31">
        <v>98.498000000000005</v>
      </c>
      <c r="S8409" s="31">
        <v>81.873699999999999</v>
      </c>
    </row>
    <row r="8410" spans="1:19" x14ac:dyDescent="0.35">
      <c r="A8410" s="2">
        <v>44642</v>
      </c>
      <c r="B8410" s="31">
        <v>670.77409999999998</v>
      </c>
      <c r="C8410" s="31">
        <v>1898.329</v>
      </c>
      <c r="D8410" s="31">
        <v>604.97529999999995</v>
      </c>
      <c r="E8410" s="31">
        <v>881.01660000000004</v>
      </c>
      <c r="F8410" s="31">
        <v>141.6497</v>
      </c>
      <c r="G8410" s="31">
        <v>598.69659999999999</v>
      </c>
      <c r="H8410" s="31">
        <v>8.5555850000000007</v>
      </c>
      <c r="I8410" s="31">
        <v>2772.7460000000001</v>
      </c>
      <c r="J8410" s="31">
        <v>4902.0060000000003</v>
      </c>
      <c r="K8410" s="31">
        <v>3170.069</v>
      </c>
      <c r="L8410" s="31">
        <v>417.49</v>
      </c>
      <c r="M8410" s="31">
        <v>318.56</v>
      </c>
      <c r="N8410" s="31">
        <v>457.68619999999999</v>
      </c>
      <c r="O8410" s="31">
        <v>63.019500000000001</v>
      </c>
      <c r="P8410" s="31">
        <v>83.8673</v>
      </c>
      <c r="Q8410" s="31">
        <v>3115.7804999999998</v>
      </c>
      <c r="R8410" s="31">
        <v>98.492999999999995</v>
      </c>
      <c r="S8410" s="31">
        <v>84.997500000000002</v>
      </c>
    </row>
    <row r="8411" spans="1:19" x14ac:dyDescent="0.35">
      <c r="A8411" s="2">
        <v>44643</v>
      </c>
      <c r="B8411" s="31">
        <v>706.28319999999997</v>
      </c>
      <c r="C8411" s="31">
        <v>1964.3330000000001</v>
      </c>
      <c r="D8411" s="31">
        <v>639.82640000000004</v>
      </c>
      <c r="E8411" s="31">
        <v>896.20280000000002</v>
      </c>
      <c r="F8411" s="31">
        <v>142.81870000000001</v>
      </c>
      <c r="G8411" s="31">
        <v>606.54859999999996</v>
      </c>
      <c r="H8411" s="31">
        <v>8.7044639999999998</v>
      </c>
      <c r="I8411" s="31">
        <v>2771.0790000000002</v>
      </c>
      <c r="J8411" s="31">
        <v>4911.982</v>
      </c>
      <c r="K8411" s="31">
        <v>3177.48</v>
      </c>
      <c r="L8411" s="31">
        <v>412.16</v>
      </c>
      <c r="M8411" s="31">
        <v>313.22000000000003</v>
      </c>
      <c r="N8411" s="31">
        <v>451.221</v>
      </c>
      <c r="O8411" s="31">
        <v>62.824199999999998</v>
      </c>
      <c r="P8411" s="31">
        <v>83.712400000000002</v>
      </c>
      <c r="Q8411" s="31">
        <v>3141.8162000000002</v>
      </c>
      <c r="R8411" s="31">
        <v>98.622</v>
      </c>
      <c r="S8411" s="31">
        <v>85.888400000000004</v>
      </c>
    </row>
    <row r="8412" spans="1:19" x14ac:dyDescent="0.35">
      <c r="A8412" s="2">
        <v>44644</v>
      </c>
      <c r="B8412" s="31">
        <v>691.58770000000004</v>
      </c>
      <c r="C8412" s="31">
        <v>1935.2660000000001</v>
      </c>
      <c r="D8412" s="31">
        <v>637.43740000000003</v>
      </c>
      <c r="E8412" s="31">
        <v>887.4085</v>
      </c>
      <c r="F8412" s="31">
        <v>144.66399999999999</v>
      </c>
      <c r="G8412" s="31">
        <v>600.19640000000004</v>
      </c>
      <c r="H8412" s="31">
        <v>8.5456599999999998</v>
      </c>
      <c r="I8412" s="31">
        <v>2769.1350000000002</v>
      </c>
      <c r="J8412" s="31">
        <v>4903.8720000000003</v>
      </c>
      <c r="K8412" s="31">
        <v>3168.3240000000001</v>
      </c>
      <c r="L8412" s="31">
        <v>418.18</v>
      </c>
      <c r="M8412" s="31">
        <v>316.8</v>
      </c>
      <c r="N8412" s="31">
        <v>461.11399999999998</v>
      </c>
      <c r="O8412" s="31">
        <v>62.296999999999997</v>
      </c>
      <c r="P8412" s="31">
        <v>83.749799999999993</v>
      </c>
      <c r="Q8412" s="31">
        <v>3131.4998999999998</v>
      </c>
      <c r="R8412" s="31">
        <v>98.789000000000001</v>
      </c>
      <c r="S8412" s="31">
        <v>84.882400000000004</v>
      </c>
    </row>
    <row r="8413" spans="1:19" x14ac:dyDescent="0.35">
      <c r="A8413" s="2">
        <v>44645</v>
      </c>
      <c r="B8413" s="31">
        <v>704.00390000000004</v>
      </c>
      <c r="C8413" s="31">
        <v>1973.9839999999999</v>
      </c>
      <c r="D8413" s="31">
        <v>628.86519999999996</v>
      </c>
      <c r="E8413" s="31">
        <v>880.54470000000003</v>
      </c>
      <c r="F8413" s="31">
        <v>144.08320000000001</v>
      </c>
      <c r="G8413" s="31">
        <v>603.54899999999998</v>
      </c>
      <c r="H8413" s="31">
        <v>8.4761830000000007</v>
      </c>
      <c r="I8413" s="31">
        <v>2765.9879999999998</v>
      </c>
      <c r="J8413" s="31">
        <v>4867.3900000000003</v>
      </c>
      <c r="K8413" s="31">
        <v>3164.3069999999998</v>
      </c>
      <c r="L8413" s="31">
        <v>420.4</v>
      </c>
      <c r="M8413" s="31">
        <v>317.47000000000003</v>
      </c>
      <c r="N8413" s="31">
        <v>460.86410000000001</v>
      </c>
      <c r="O8413" s="31">
        <v>62.335700000000003</v>
      </c>
      <c r="P8413" s="31">
        <v>83.572000000000003</v>
      </c>
      <c r="Q8413" s="31">
        <v>3098.8993</v>
      </c>
      <c r="R8413" s="31">
        <v>98.789000000000001</v>
      </c>
      <c r="S8413" s="31">
        <v>81.956999999999994</v>
      </c>
    </row>
    <row r="8414" spans="1:19" x14ac:dyDescent="0.35">
      <c r="A8414" s="2">
        <v>44648</v>
      </c>
      <c r="B8414" s="31">
        <v>656.73839999999996</v>
      </c>
      <c r="C8414" s="31">
        <v>1836.058</v>
      </c>
      <c r="D8414" s="31">
        <v>596.40309999999999</v>
      </c>
      <c r="E8414" s="31">
        <v>887.36559999999997</v>
      </c>
      <c r="F8414" s="31">
        <v>142.97309999999999</v>
      </c>
      <c r="G8414" s="31">
        <v>587.31560000000002</v>
      </c>
      <c r="H8414" s="31">
        <v>8.6085200000000004</v>
      </c>
      <c r="I8414" s="31">
        <v>2762.2840000000001</v>
      </c>
      <c r="J8414" s="31">
        <v>4861.1369999999997</v>
      </c>
      <c r="K8414" s="31">
        <v>3147.7809999999999</v>
      </c>
      <c r="L8414" s="31">
        <v>423.32</v>
      </c>
      <c r="M8414" s="31">
        <v>317.41000000000003</v>
      </c>
      <c r="N8414" s="31">
        <v>468.03199999999998</v>
      </c>
      <c r="O8414" s="31">
        <v>61.548900000000003</v>
      </c>
      <c r="P8414" s="31">
        <v>83.455100000000002</v>
      </c>
      <c r="Q8414" s="31">
        <v>3098.6048999999998</v>
      </c>
      <c r="R8414" s="31">
        <v>99.090999999999994</v>
      </c>
      <c r="S8414" s="31">
        <v>83.686800000000005</v>
      </c>
    </row>
    <row r="8415" spans="1:19" x14ac:dyDescent="0.35">
      <c r="A8415" s="2">
        <v>44649</v>
      </c>
      <c r="B8415" s="31">
        <v>646.06169999999997</v>
      </c>
      <c r="C8415" s="31">
        <v>1824.856</v>
      </c>
      <c r="D8415" s="31">
        <v>568.57849999999996</v>
      </c>
      <c r="E8415" s="31">
        <v>885.30640000000005</v>
      </c>
      <c r="F8415" s="31">
        <v>141.01009999999999</v>
      </c>
      <c r="G8415" s="31">
        <v>579.81650000000002</v>
      </c>
      <c r="H8415" s="31">
        <v>8.7309319999999992</v>
      </c>
      <c r="I8415" s="31">
        <v>2757.4720000000002</v>
      </c>
      <c r="J8415" s="31">
        <v>4878.6000000000004</v>
      </c>
      <c r="K8415" s="31">
        <v>3130.674</v>
      </c>
      <c r="L8415" s="31">
        <v>428.65</v>
      </c>
      <c r="M8415" s="31">
        <v>326.05</v>
      </c>
      <c r="N8415" s="31">
        <v>475.91829999999999</v>
      </c>
      <c r="O8415" s="31">
        <v>61.960999999999999</v>
      </c>
      <c r="P8415" s="31">
        <v>84.464100000000002</v>
      </c>
      <c r="Q8415" s="31">
        <v>3130.8733000000002</v>
      </c>
      <c r="R8415" s="31">
        <v>98.403999999999996</v>
      </c>
      <c r="S8415" s="31">
        <v>84.74</v>
      </c>
    </row>
    <row r="8416" spans="1:19" x14ac:dyDescent="0.35">
      <c r="A8416" s="2">
        <v>44650</v>
      </c>
      <c r="B8416" s="31">
        <v>668.4348</v>
      </c>
      <c r="C8416" s="31">
        <v>1887.873</v>
      </c>
      <c r="D8416" s="31">
        <v>583.05290000000002</v>
      </c>
      <c r="E8416" s="31">
        <v>889.68209999999999</v>
      </c>
      <c r="F8416" s="31">
        <v>142.554</v>
      </c>
      <c r="G8416" s="31">
        <v>587.22739999999999</v>
      </c>
      <c r="H8416" s="31">
        <v>8.7706330000000001</v>
      </c>
      <c r="I8416" s="31">
        <v>2766.7750000000001</v>
      </c>
      <c r="J8416" s="31">
        <v>4886.0820000000003</v>
      </c>
      <c r="K8416" s="31">
        <v>3119.24</v>
      </c>
      <c r="L8416" s="31">
        <v>425.92</v>
      </c>
      <c r="M8416" s="31">
        <v>319.5</v>
      </c>
      <c r="N8416" s="31">
        <v>470.72590000000002</v>
      </c>
      <c r="O8416" s="31">
        <v>62.313000000000002</v>
      </c>
      <c r="P8416" s="31">
        <v>84.930400000000006</v>
      </c>
      <c r="Q8416" s="31">
        <v>3167.3555999999999</v>
      </c>
      <c r="R8416" s="31">
        <v>97.792000000000002</v>
      </c>
      <c r="S8416" s="31">
        <v>85.630700000000004</v>
      </c>
    </row>
    <row r="8417" spans="1:19" x14ac:dyDescent="0.35">
      <c r="A8417" s="2">
        <v>44651</v>
      </c>
      <c r="B8417" s="31">
        <v>628.06719999999996</v>
      </c>
      <c r="C8417" s="31">
        <v>1810.0350000000001</v>
      </c>
      <c r="D8417" s="31">
        <v>566.61109999999996</v>
      </c>
      <c r="E8417" s="31">
        <v>890.11109999999996</v>
      </c>
      <c r="F8417" s="31">
        <v>143.6568</v>
      </c>
      <c r="G8417" s="31">
        <v>571.08219999999994</v>
      </c>
      <c r="H8417" s="31">
        <v>8.7673249999999996</v>
      </c>
      <c r="I8417" s="31">
        <v>2767.701</v>
      </c>
      <c r="J8417" s="31">
        <v>4905.7460000000001</v>
      </c>
      <c r="K8417" s="31">
        <v>3144.2020000000002</v>
      </c>
      <c r="L8417" s="31">
        <v>419.87</v>
      </c>
      <c r="M8417" s="31">
        <v>316.12</v>
      </c>
      <c r="N8417" s="31">
        <v>464.39339999999999</v>
      </c>
      <c r="O8417" s="31">
        <v>62.637300000000003</v>
      </c>
      <c r="P8417" s="31">
        <v>84.633899999999997</v>
      </c>
      <c r="Q8417" s="31">
        <v>3146.6223</v>
      </c>
      <c r="R8417" s="31">
        <v>98.311999999999998</v>
      </c>
      <c r="S8417" s="31">
        <v>84.796400000000006</v>
      </c>
    </row>
    <row r="8418" spans="1:19" x14ac:dyDescent="0.35">
      <c r="A8418" s="2">
        <v>44652</v>
      </c>
      <c r="B8418" s="31">
        <v>626.14779999999996</v>
      </c>
      <c r="C8418" s="31">
        <v>1811.529</v>
      </c>
      <c r="D8418" s="31">
        <v>576.02650000000006</v>
      </c>
      <c r="E8418" s="31">
        <v>888.1377</v>
      </c>
      <c r="F8418" s="31">
        <v>141.42920000000001</v>
      </c>
      <c r="G8418" s="31">
        <v>558.55420000000004</v>
      </c>
      <c r="H8418" s="31">
        <v>8.5985949999999995</v>
      </c>
      <c r="I8418" s="31">
        <v>2771.4960000000001</v>
      </c>
      <c r="J8418" s="31">
        <v>4872.67</v>
      </c>
      <c r="K8418" s="31">
        <v>3148.884</v>
      </c>
      <c r="L8418" s="31">
        <v>420.66</v>
      </c>
      <c r="M8418" s="31">
        <v>319.47000000000003</v>
      </c>
      <c r="N8418" s="31">
        <v>464.23719999999997</v>
      </c>
      <c r="O8418" s="31">
        <v>61.880600000000001</v>
      </c>
      <c r="P8418" s="31">
        <v>83.946299999999994</v>
      </c>
      <c r="Q8418" s="31">
        <v>3157.835</v>
      </c>
      <c r="R8418" s="31">
        <v>98.632000000000005</v>
      </c>
      <c r="S8418" s="31">
        <v>84.886600000000001</v>
      </c>
    </row>
    <row r="8419" spans="1:19" x14ac:dyDescent="0.35">
      <c r="A8419" s="2">
        <v>44655</v>
      </c>
      <c r="B8419" s="31">
        <v>644.98199999999997</v>
      </c>
      <c r="C8419" s="31">
        <v>1837.1489999999999</v>
      </c>
      <c r="D8419" s="31">
        <v>602.30529999999999</v>
      </c>
      <c r="E8419" s="31">
        <v>897.79</v>
      </c>
      <c r="F8419" s="31">
        <v>142.18639999999999</v>
      </c>
      <c r="G8419" s="31">
        <v>565.43579999999997</v>
      </c>
      <c r="H8419" s="31">
        <v>8.4761830000000007</v>
      </c>
      <c r="I8419" s="31">
        <v>2770.848</v>
      </c>
      <c r="J8419" s="31">
        <v>4877.9849999999997</v>
      </c>
      <c r="K8419" s="31">
        <v>3171.4569999999999</v>
      </c>
      <c r="L8419" s="31">
        <v>424.23</v>
      </c>
      <c r="M8419" s="31">
        <v>320.44</v>
      </c>
      <c r="N8419" s="31">
        <v>473.62270000000001</v>
      </c>
      <c r="O8419" s="31">
        <v>61.944600000000001</v>
      </c>
      <c r="P8419" s="31">
        <v>83.64</v>
      </c>
      <c r="Q8419" s="31">
        <v>3201.4465</v>
      </c>
      <c r="R8419" s="31">
        <v>99</v>
      </c>
      <c r="S8419" s="31">
        <v>87.479699999999994</v>
      </c>
    </row>
    <row r="8420" spans="1:19" x14ac:dyDescent="0.35">
      <c r="A8420" s="2">
        <v>44656</v>
      </c>
      <c r="B8420" s="31">
        <v>639.64359999999999</v>
      </c>
      <c r="C8420" s="31">
        <v>1818.077</v>
      </c>
      <c r="D8420" s="31">
        <v>581.78809999999999</v>
      </c>
      <c r="E8420" s="31">
        <v>896.24559999999997</v>
      </c>
      <c r="F8420" s="31">
        <v>141.70849999999999</v>
      </c>
      <c r="G8420" s="31">
        <v>575.58169999999996</v>
      </c>
      <c r="H8420" s="31">
        <v>8.3835470000000001</v>
      </c>
      <c r="I8420" s="31">
        <v>2772.19</v>
      </c>
      <c r="J8420" s="31">
        <v>4845.5550000000003</v>
      </c>
      <c r="K8420" s="31">
        <v>3155.4479999999999</v>
      </c>
      <c r="L8420" s="31">
        <v>418.9</v>
      </c>
      <c r="M8420" s="31">
        <v>312.52999999999997</v>
      </c>
      <c r="N8420" s="31">
        <v>463.1207</v>
      </c>
      <c r="O8420" s="31">
        <v>61.657400000000003</v>
      </c>
      <c r="P8420" s="31">
        <v>83.198400000000007</v>
      </c>
      <c r="Q8420" s="31">
        <v>3188.1239999999998</v>
      </c>
      <c r="R8420" s="31">
        <v>99.471999999999994</v>
      </c>
      <c r="S8420" s="31">
        <v>87.479699999999994</v>
      </c>
    </row>
    <row r="8421" spans="1:19" x14ac:dyDescent="0.35">
      <c r="A8421" s="2">
        <v>44657</v>
      </c>
      <c r="B8421" s="31">
        <v>606.23389999999995</v>
      </c>
      <c r="C8421" s="31">
        <v>1749.89</v>
      </c>
      <c r="D8421" s="31">
        <v>572.23220000000003</v>
      </c>
      <c r="E8421" s="31">
        <v>883.50459999999998</v>
      </c>
      <c r="F8421" s="31">
        <v>141.38499999999999</v>
      </c>
      <c r="G8421" s="31">
        <v>571.52329999999995</v>
      </c>
      <c r="H8421" s="31">
        <v>8.433173</v>
      </c>
      <c r="I8421" s="31">
        <v>2762.377</v>
      </c>
      <c r="J8421" s="31">
        <v>4813.0860000000002</v>
      </c>
      <c r="K8421" s="31">
        <v>3126.6019999999999</v>
      </c>
      <c r="L8421" s="31">
        <v>414.78</v>
      </c>
      <c r="M8421" s="31">
        <v>308.12</v>
      </c>
      <c r="N8421" s="31">
        <v>453.0403</v>
      </c>
      <c r="O8421" s="31">
        <v>61.432899999999997</v>
      </c>
      <c r="P8421" s="31">
        <v>83.051000000000002</v>
      </c>
      <c r="Q8421" s="31">
        <v>3149.3006</v>
      </c>
      <c r="R8421" s="31">
        <v>99.599000000000004</v>
      </c>
      <c r="S8421" s="31">
        <v>85.799800000000005</v>
      </c>
    </row>
    <row r="8422" spans="1:19" x14ac:dyDescent="0.35">
      <c r="A8422" s="2">
        <v>44658</v>
      </c>
      <c r="B8422" s="31">
        <v>603.29480000000001</v>
      </c>
      <c r="C8422" s="31">
        <v>1746.2139999999999</v>
      </c>
      <c r="D8422" s="31">
        <v>536.25689999999997</v>
      </c>
      <c r="E8422" s="31">
        <v>883.93359999999996</v>
      </c>
      <c r="F8422" s="31">
        <v>142.4657</v>
      </c>
      <c r="G8422" s="31">
        <v>580.69870000000003</v>
      </c>
      <c r="H8422" s="31">
        <v>8.5158839999999998</v>
      </c>
      <c r="I8422" s="31">
        <v>2764.692</v>
      </c>
      <c r="J8422" s="31">
        <v>4813.0940000000001</v>
      </c>
      <c r="K8422" s="31">
        <v>3127.0079999999998</v>
      </c>
      <c r="L8422" s="31">
        <v>416.67</v>
      </c>
      <c r="M8422" s="31">
        <v>306.88</v>
      </c>
      <c r="N8422" s="31">
        <v>454.00069999999999</v>
      </c>
      <c r="O8422" s="31">
        <v>61.3399</v>
      </c>
      <c r="P8422" s="31">
        <v>82.982500000000002</v>
      </c>
      <c r="Q8422" s="31">
        <v>3104.2107000000001</v>
      </c>
      <c r="R8422" s="31">
        <v>99.751000000000005</v>
      </c>
      <c r="S8422" s="31">
        <v>84.424300000000002</v>
      </c>
    </row>
    <row r="8423" spans="1:19" x14ac:dyDescent="0.35">
      <c r="A8423" s="2">
        <v>44659</v>
      </c>
      <c r="B8423" s="31">
        <v>616.40859999999998</v>
      </c>
      <c r="C8423" s="31">
        <v>1798.6469999999999</v>
      </c>
      <c r="D8423" s="31">
        <v>553.20150000000001</v>
      </c>
      <c r="E8423" s="31">
        <v>884.89009999999996</v>
      </c>
      <c r="F8423" s="31">
        <v>143.03919999999999</v>
      </c>
      <c r="G8423" s="31">
        <v>595.9076</v>
      </c>
      <c r="H8423" s="31">
        <v>8.6681059999999999</v>
      </c>
      <c r="I8423" s="31">
        <v>2765.5720000000001</v>
      </c>
      <c r="J8423" s="31">
        <v>4794.0609999999997</v>
      </c>
      <c r="K8423" s="31">
        <v>3117.9490000000001</v>
      </c>
      <c r="L8423" s="31">
        <v>415.49</v>
      </c>
      <c r="M8423" s="31">
        <v>304.60000000000002</v>
      </c>
      <c r="N8423" s="31">
        <v>447.47300000000001</v>
      </c>
      <c r="O8423" s="31">
        <v>61.1038</v>
      </c>
      <c r="P8423" s="31">
        <v>82.691400000000002</v>
      </c>
      <c r="Q8423" s="31">
        <v>3109.3413999999998</v>
      </c>
      <c r="R8423" s="31">
        <v>99.796000000000006</v>
      </c>
      <c r="S8423" s="31">
        <v>84.728700000000003</v>
      </c>
    </row>
    <row r="8424" spans="1:19" x14ac:dyDescent="0.35">
      <c r="A8424" s="2">
        <v>44662</v>
      </c>
      <c r="B8424" s="31">
        <v>591.5204</v>
      </c>
      <c r="C8424" s="31">
        <v>1726.6110000000001</v>
      </c>
      <c r="D8424" s="31">
        <v>550.60889999999995</v>
      </c>
      <c r="E8424" s="31">
        <v>874.18150000000003</v>
      </c>
      <c r="F8424" s="31">
        <v>143.2304</v>
      </c>
      <c r="G8424" s="31">
        <v>584.86239999999998</v>
      </c>
      <c r="H8424" s="31">
        <v>8.6510429999999996</v>
      </c>
      <c r="I8424" s="31">
        <v>2762.8409999999999</v>
      </c>
      <c r="J8424" s="31">
        <v>4783.4579999999996</v>
      </c>
      <c r="K8424" s="31">
        <v>3092.8789999999999</v>
      </c>
      <c r="L8424" s="31">
        <v>408.59</v>
      </c>
      <c r="M8424" s="31">
        <v>302.52</v>
      </c>
      <c r="N8424" s="31">
        <v>437.25990000000002</v>
      </c>
      <c r="O8424" s="31">
        <v>60.557099999999998</v>
      </c>
      <c r="P8424" s="31">
        <v>82.8673</v>
      </c>
      <c r="Q8424" s="31">
        <v>3064.9387999999999</v>
      </c>
      <c r="R8424" s="31">
        <v>99.932000000000002</v>
      </c>
      <c r="S8424" s="31">
        <v>80.962999999999994</v>
      </c>
    </row>
    <row r="8425" spans="1:19" x14ac:dyDescent="0.35">
      <c r="A8425" s="2">
        <v>44663</v>
      </c>
      <c r="B8425" s="31">
        <v>627.81010000000003</v>
      </c>
      <c r="C8425" s="31">
        <v>1812.6659999999999</v>
      </c>
      <c r="D8425" s="31">
        <v>580.02020000000005</v>
      </c>
      <c r="E8425" s="31">
        <v>886.35490000000004</v>
      </c>
      <c r="F8425" s="31">
        <v>145.2816</v>
      </c>
      <c r="G8425" s="31">
        <v>591.20280000000002</v>
      </c>
      <c r="H8425" s="31">
        <v>8.5431749999999997</v>
      </c>
      <c r="I8425" s="31">
        <v>2761.498</v>
      </c>
      <c r="J8425" s="31">
        <v>4808.4110000000001</v>
      </c>
      <c r="K8425" s="31">
        <v>3084.1120000000001</v>
      </c>
      <c r="L8425" s="31">
        <v>407.11</v>
      </c>
      <c r="M8425" s="31">
        <v>303.64</v>
      </c>
      <c r="N8425" s="31">
        <v>435.5421</v>
      </c>
      <c r="O8425" s="31">
        <v>60.723799999999997</v>
      </c>
      <c r="P8425" s="31">
        <v>82.684700000000007</v>
      </c>
      <c r="Q8425" s="31">
        <v>3061.1614</v>
      </c>
      <c r="R8425" s="31">
        <v>100.292</v>
      </c>
      <c r="S8425" s="31">
        <v>81.887500000000003</v>
      </c>
    </row>
    <row r="8426" spans="1:19" x14ac:dyDescent="0.35">
      <c r="A8426" s="2">
        <v>44664</v>
      </c>
      <c r="B8426" s="31">
        <v>651.38070000000005</v>
      </c>
      <c r="C8426" s="31">
        <v>1889.992</v>
      </c>
      <c r="D8426" s="31">
        <v>593.16179999999997</v>
      </c>
      <c r="E8426" s="31">
        <v>882.58209999999997</v>
      </c>
      <c r="F8426" s="31">
        <v>145.91390000000001</v>
      </c>
      <c r="G8426" s="31">
        <v>592.89200000000005</v>
      </c>
      <c r="H8426" s="31">
        <v>8.5249410000000001</v>
      </c>
      <c r="I8426" s="31">
        <v>2762.84</v>
      </c>
      <c r="J8426" s="31">
        <v>4822.7640000000001</v>
      </c>
      <c r="K8426" s="31">
        <v>3087.4</v>
      </c>
      <c r="L8426" s="31">
        <v>411.67</v>
      </c>
      <c r="M8426" s="31">
        <v>309.39</v>
      </c>
      <c r="N8426" s="31">
        <v>444.178</v>
      </c>
      <c r="O8426" s="31">
        <v>60.457299999999996</v>
      </c>
      <c r="P8426" s="31">
        <v>82.474400000000003</v>
      </c>
      <c r="Q8426" s="31">
        <v>3086.1034</v>
      </c>
      <c r="R8426" s="31">
        <v>99.875</v>
      </c>
      <c r="S8426" s="31">
        <v>82.236999999999995</v>
      </c>
    </row>
    <row r="8427" spans="1:19" x14ac:dyDescent="0.35">
      <c r="A8427" s="2">
        <v>44665</v>
      </c>
      <c r="B8427" s="31">
        <v>667.77369999999996</v>
      </c>
      <c r="C8427" s="31">
        <v>1942.001</v>
      </c>
      <c r="D8427" s="31">
        <v>624.14350000000002</v>
      </c>
      <c r="E8427" s="31">
        <v>883.93240000000003</v>
      </c>
      <c r="F8427" s="31">
        <v>145.1934</v>
      </c>
      <c r="G8427" s="31">
        <v>592.98099999999999</v>
      </c>
      <c r="H8427" s="31">
        <v>8.5541470000000004</v>
      </c>
      <c r="I8427" s="31">
        <v>2764.1370000000002</v>
      </c>
      <c r="J8427" s="31">
        <v>4797.51</v>
      </c>
      <c r="K8427" s="31">
        <v>3094.366</v>
      </c>
      <c r="L8427" s="31">
        <v>406.6</v>
      </c>
      <c r="M8427" s="31">
        <v>306.2</v>
      </c>
      <c r="N8427" s="31">
        <v>433.94139999999999</v>
      </c>
      <c r="O8427" s="31">
        <v>60.368200000000002</v>
      </c>
      <c r="P8427" s="31">
        <v>81.932900000000004</v>
      </c>
      <c r="Q8427" s="31">
        <v>3083.2489999999998</v>
      </c>
      <c r="R8427" s="31">
        <v>100.321</v>
      </c>
      <c r="S8427" s="31">
        <v>83.341999999999999</v>
      </c>
    </row>
    <row r="8428" spans="1:19" x14ac:dyDescent="0.35">
      <c r="A8428" s="2">
        <v>44666</v>
      </c>
      <c r="B8428" s="31">
        <v>667.77369999999996</v>
      </c>
      <c r="C8428" s="31">
        <v>1942.001</v>
      </c>
      <c r="D8428" s="31">
        <v>624.14350000000002</v>
      </c>
      <c r="E8428" s="31">
        <v>883.93240000000003</v>
      </c>
      <c r="F8428" s="31">
        <v>145.1934</v>
      </c>
      <c r="G8428" s="31">
        <v>592.98099999999999</v>
      </c>
      <c r="H8428" s="31">
        <v>8.5541470000000004</v>
      </c>
      <c r="I8428" s="31">
        <v>2764.4140000000002</v>
      </c>
      <c r="J8428" s="31">
        <v>4797.51</v>
      </c>
      <c r="K8428" s="31">
        <v>3094.366</v>
      </c>
      <c r="L8428" s="31">
        <v>406.6</v>
      </c>
      <c r="M8428" s="31">
        <v>306.2</v>
      </c>
      <c r="N8428" s="31">
        <v>433.94139999999999</v>
      </c>
      <c r="O8428" s="31">
        <v>60.368200000000002</v>
      </c>
      <c r="P8428" s="31">
        <v>81.932900000000004</v>
      </c>
      <c r="Q8428" s="31">
        <v>3070.9041999999999</v>
      </c>
      <c r="R8428" s="31">
        <v>100.5</v>
      </c>
      <c r="S8428" s="31">
        <v>83.341999999999999</v>
      </c>
    </row>
    <row r="8429" spans="1:19" x14ac:dyDescent="0.35">
      <c r="A8429" s="2">
        <v>44669</v>
      </c>
      <c r="B8429" s="31">
        <v>674.64430000000004</v>
      </c>
      <c r="C8429" s="31">
        <v>1940.499</v>
      </c>
      <c r="D8429" s="31">
        <v>648.14340000000004</v>
      </c>
      <c r="E8429" s="31">
        <v>883.93240000000003</v>
      </c>
      <c r="F8429" s="31">
        <v>146.03890000000001</v>
      </c>
      <c r="G8429" s="31">
        <v>602.95159999999998</v>
      </c>
      <c r="H8429" s="31">
        <v>8.3659300000000005</v>
      </c>
      <c r="I8429" s="31">
        <v>2763.165</v>
      </c>
      <c r="J8429" s="31">
        <v>4783.1509999999998</v>
      </c>
      <c r="K8429" s="31">
        <v>3094.366</v>
      </c>
      <c r="L8429" s="31">
        <v>406.53</v>
      </c>
      <c r="M8429" s="31">
        <v>304.08</v>
      </c>
      <c r="N8429" s="31">
        <v>434.37860000000001</v>
      </c>
      <c r="O8429" s="31">
        <v>60.368200000000002</v>
      </c>
      <c r="P8429" s="31">
        <v>81.932900000000004</v>
      </c>
      <c r="Q8429" s="31">
        <v>3053.9625999999998</v>
      </c>
      <c r="R8429" s="31">
        <v>100.78100000000001</v>
      </c>
      <c r="S8429" s="31">
        <v>83.341999999999999</v>
      </c>
    </row>
    <row r="8430" spans="1:19" x14ac:dyDescent="0.35">
      <c r="A8430" s="2">
        <v>44670</v>
      </c>
      <c r="B8430" s="31">
        <v>642.64179999999999</v>
      </c>
      <c r="C8430" s="31">
        <v>1865.896</v>
      </c>
      <c r="D8430" s="31">
        <v>611.63440000000003</v>
      </c>
      <c r="E8430" s="31">
        <v>882.79639999999995</v>
      </c>
      <c r="F8430" s="31">
        <v>144.02449999999999</v>
      </c>
      <c r="G8430" s="31">
        <v>602.41750000000002</v>
      </c>
      <c r="H8430" s="31">
        <v>8.37242</v>
      </c>
      <c r="I8430" s="31">
        <v>2763.1179999999999</v>
      </c>
      <c r="J8430" s="31">
        <v>4757.8760000000002</v>
      </c>
      <c r="K8430" s="31">
        <v>3055.973</v>
      </c>
      <c r="L8430" s="31">
        <v>413.25</v>
      </c>
      <c r="M8430" s="31">
        <v>310.33</v>
      </c>
      <c r="N8430" s="31">
        <v>444.04520000000002</v>
      </c>
      <c r="O8430" s="31">
        <v>58.991999999999997</v>
      </c>
      <c r="P8430" s="31">
        <v>82.006200000000007</v>
      </c>
      <c r="Q8430" s="31">
        <v>3024.5236</v>
      </c>
      <c r="R8430" s="31">
        <v>100.961</v>
      </c>
      <c r="S8430" s="31">
        <v>80.669899999999998</v>
      </c>
    </row>
    <row r="8431" spans="1:19" x14ac:dyDescent="0.35">
      <c r="A8431" s="2">
        <v>44671</v>
      </c>
      <c r="B8431" s="31">
        <v>640.83370000000002</v>
      </c>
      <c r="C8431" s="31">
        <v>1884.9079999999999</v>
      </c>
      <c r="D8431" s="31">
        <v>625.74339999999995</v>
      </c>
      <c r="E8431" s="31">
        <v>875.74480000000005</v>
      </c>
      <c r="F8431" s="31">
        <v>143.77449999999999</v>
      </c>
      <c r="G8431" s="31">
        <v>611.40880000000004</v>
      </c>
      <c r="H8431" s="31">
        <v>8.4146070000000002</v>
      </c>
      <c r="I8431" s="31">
        <v>2758.3510000000001</v>
      </c>
      <c r="J8431" s="31">
        <v>4766.6040000000003</v>
      </c>
      <c r="K8431" s="31">
        <v>3074.5239999999999</v>
      </c>
      <c r="L8431" s="31">
        <v>412.9</v>
      </c>
      <c r="M8431" s="31">
        <v>311.58</v>
      </c>
      <c r="N8431" s="31">
        <v>437.40820000000002</v>
      </c>
      <c r="O8431" s="31">
        <v>59.518099999999997</v>
      </c>
      <c r="P8431" s="31">
        <v>82.603700000000003</v>
      </c>
      <c r="Q8431" s="31">
        <v>3023.7617</v>
      </c>
      <c r="R8431" s="31">
        <v>100.39</v>
      </c>
      <c r="S8431" s="31">
        <v>80.061000000000007</v>
      </c>
    </row>
    <row r="8432" spans="1:19" x14ac:dyDescent="0.35">
      <c r="A8432" s="2">
        <v>44672</v>
      </c>
      <c r="B8432" s="31">
        <v>650.65740000000005</v>
      </c>
      <c r="C8432" s="31">
        <v>1917.096</v>
      </c>
      <c r="D8432" s="31">
        <v>619.48889999999994</v>
      </c>
      <c r="E8432" s="31">
        <v>881.55319999999995</v>
      </c>
      <c r="F8432" s="31">
        <v>143.23050000000001</v>
      </c>
      <c r="G8432" s="31">
        <v>612.29899999999998</v>
      </c>
      <c r="H8432" s="31">
        <v>8.4113620000000004</v>
      </c>
      <c r="I8432" s="31">
        <v>2760.7109999999998</v>
      </c>
      <c r="J8432" s="31">
        <v>4749.1490000000003</v>
      </c>
      <c r="K8432" s="31">
        <v>3066.3139999999999</v>
      </c>
      <c r="L8432" s="31">
        <v>406.87</v>
      </c>
      <c r="M8432" s="31">
        <v>304.27</v>
      </c>
      <c r="N8432" s="31">
        <v>428.77229999999997</v>
      </c>
      <c r="O8432" s="31">
        <v>59.140099999999997</v>
      </c>
      <c r="P8432" s="31">
        <v>82.4375</v>
      </c>
      <c r="Q8432" s="31">
        <v>2999.7397999999998</v>
      </c>
      <c r="R8432" s="31">
        <v>100.578</v>
      </c>
      <c r="S8432" s="31">
        <v>78.392399999999995</v>
      </c>
    </row>
    <row r="8433" spans="1:19" x14ac:dyDescent="0.35">
      <c r="A8433" s="2">
        <v>44673</v>
      </c>
      <c r="B8433" s="31">
        <v>639.74879999999996</v>
      </c>
      <c r="C8433" s="31">
        <v>1898.893</v>
      </c>
      <c r="D8433" s="31">
        <v>625.01620000000003</v>
      </c>
      <c r="E8433" s="31">
        <v>866.65700000000004</v>
      </c>
      <c r="F8433" s="31">
        <v>142.20859999999999</v>
      </c>
      <c r="G8433" s="31">
        <v>601.08209999999997</v>
      </c>
      <c r="H8433" s="31">
        <v>8.2880470000000006</v>
      </c>
      <c r="I8433" s="31">
        <v>2758.0729999999999</v>
      </c>
      <c r="J8433" s="31">
        <v>4741.0200000000004</v>
      </c>
      <c r="K8433" s="31">
        <v>3053.7869999999998</v>
      </c>
      <c r="L8433" s="31">
        <v>395.45</v>
      </c>
      <c r="M8433" s="31">
        <v>296.58999999999997</v>
      </c>
      <c r="N8433" s="31">
        <v>417.06779999999998</v>
      </c>
      <c r="O8433" s="31">
        <v>59.157899999999998</v>
      </c>
      <c r="P8433" s="31">
        <v>81.910799999999995</v>
      </c>
      <c r="Q8433" s="31">
        <v>2968.5848999999998</v>
      </c>
      <c r="R8433" s="31">
        <v>101.22</v>
      </c>
      <c r="S8433" s="31">
        <v>78.460099999999997</v>
      </c>
    </row>
    <row r="8434" spans="1:19" x14ac:dyDescent="0.35">
      <c r="A8434" s="2">
        <v>44676</v>
      </c>
      <c r="B8434" s="31">
        <v>615.70169999999996</v>
      </c>
      <c r="C8434" s="31">
        <v>1861.1</v>
      </c>
      <c r="D8434" s="31">
        <v>595.48900000000003</v>
      </c>
      <c r="E8434" s="31">
        <v>837.51189999999997</v>
      </c>
      <c r="F8434" s="31">
        <v>139.39279999999999</v>
      </c>
      <c r="G8434" s="31">
        <v>596.54190000000006</v>
      </c>
      <c r="H8434" s="31">
        <v>8.0706240000000005</v>
      </c>
      <c r="I8434" s="31">
        <v>2761.2669999999998</v>
      </c>
      <c r="J8434" s="31">
        <v>4778.78</v>
      </c>
      <c r="K8434" s="31">
        <v>3068.4</v>
      </c>
      <c r="L8434" s="31">
        <v>397.82</v>
      </c>
      <c r="M8434" s="31">
        <v>298.41000000000003</v>
      </c>
      <c r="N8434" s="31">
        <v>422.76</v>
      </c>
      <c r="O8434" s="31">
        <v>59.426499999999997</v>
      </c>
      <c r="P8434" s="31">
        <v>81.3917</v>
      </c>
      <c r="Q8434" s="31">
        <v>2887.1035000000002</v>
      </c>
      <c r="R8434" s="31">
        <v>101.752</v>
      </c>
      <c r="S8434" s="31">
        <v>75.207999999999998</v>
      </c>
    </row>
    <row r="8435" spans="1:19" x14ac:dyDescent="0.35">
      <c r="A8435" s="2">
        <v>44677</v>
      </c>
      <c r="B8435" s="31">
        <v>630.46749999999997</v>
      </c>
      <c r="C8435" s="31">
        <v>1913.34</v>
      </c>
      <c r="D8435" s="31">
        <v>627.34339999999997</v>
      </c>
      <c r="E8435" s="31">
        <v>845.33079999999995</v>
      </c>
      <c r="F8435" s="31">
        <v>139.98830000000001</v>
      </c>
      <c r="G8435" s="31">
        <v>595.29560000000004</v>
      </c>
      <c r="H8435" s="31">
        <v>8.1355260000000005</v>
      </c>
      <c r="I8435" s="31">
        <v>2762.2849999999999</v>
      </c>
      <c r="J8435" s="31">
        <v>4796.5619999999999</v>
      </c>
      <c r="K8435" s="31">
        <v>3088.6979999999999</v>
      </c>
      <c r="L8435" s="31">
        <v>386.49</v>
      </c>
      <c r="M8435" s="31">
        <v>289.02</v>
      </c>
      <c r="N8435" s="31">
        <v>406.52679999999998</v>
      </c>
      <c r="O8435" s="31">
        <v>59.761099999999999</v>
      </c>
      <c r="P8435" s="31">
        <v>80.956100000000006</v>
      </c>
      <c r="Q8435" s="31">
        <v>2896.3658999999998</v>
      </c>
      <c r="R8435" s="31">
        <v>102.303</v>
      </c>
      <c r="S8435" s="31">
        <v>76.219499999999996</v>
      </c>
    </row>
    <row r="8436" spans="1:19" x14ac:dyDescent="0.35">
      <c r="A8436" s="2">
        <v>44678</v>
      </c>
      <c r="B8436" s="31">
        <v>632.51660000000004</v>
      </c>
      <c r="C8436" s="31">
        <v>1972.5719999999999</v>
      </c>
      <c r="D8436" s="31">
        <v>648.87059999999997</v>
      </c>
      <c r="E8436" s="31">
        <v>845.37369999999999</v>
      </c>
      <c r="F8436" s="31">
        <v>138.8561</v>
      </c>
      <c r="G8436" s="31">
        <v>602.77350000000001</v>
      </c>
      <c r="H8436" s="31">
        <v>8.2328799999999998</v>
      </c>
      <c r="I8436" s="31">
        <v>2763.2109999999998</v>
      </c>
      <c r="J8436" s="31">
        <v>4792.5119999999997</v>
      </c>
      <c r="K8436" s="31">
        <v>3096.0569999999998</v>
      </c>
      <c r="L8436" s="31">
        <v>387.39</v>
      </c>
      <c r="M8436" s="31">
        <v>287.77999999999997</v>
      </c>
      <c r="N8436" s="31">
        <v>406.30810000000002</v>
      </c>
      <c r="O8436" s="31">
        <v>59.218299999999999</v>
      </c>
      <c r="P8436" s="31">
        <v>79.942899999999995</v>
      </c>
      <c r="Q8436" s="31">
        <v>2880.9171000000001</v>
      </c>
      <c r="R8436" s="31">
        <v>102.95399999999999</v>
      </c>
      <c r="S8436" s="31">
        <v>76.415999999999997</v>
      </c>
    </row>
    <row r="8437" spans="1:19" x14ac:dyDescent="0.35">
      <c r="A8437" s="2">
        <v>44679</v>
      </c>
      <c r="B8437" s="31">
        <v>646.43859999999995</v>
      </c>
      <c r="C8437" s="31">
        <v>2008.6310000000001</v>
      </c>
      <c r="D8437" s="31">
        <v>662.83420000000001</v>
      </c>
      <c r="E8437" s="31">
        <v>831.3134</v>
      </c>
      <c r="F8437" s="31">
        <v>139.04730000000001</v>
      </c>
      <c r="G8437" s="31">
        <v>599.9248</v>
      </c>
      <c r="H8437" s="31">
        <v>8.3302340000000008</v>
      </c>
      <c r="I8437" s="31">
        <v>2765.8040000000001</v>
      </c>
      <c r="J8437" s="31">
        <v>4767.5469999999996</v>
      </c>
      <c r="K8437" s="31">
        <v>3080.5540000000001</v>
      </c>
      <c r="L8437" s="31">
        <v>396.96</v>
      </c>
      <c r="M8437" s="31">
        <v>292.95</v>
      </c>
      <c r="N8437" s="31">
        <v>420.23020000000002</v>
      </c>
      <c r="O8437" s="31">
        <v>57.997100000000003</v>
      </c>
      <c r="P8437" s="31">
        <v>79.927099999999996</v>
      </c>
      <c r="Q8437" s="31">
        <v>2908.9666000000002</v>
      </c>
      <c r="R8437" s="31">
        <v>103.623</v>
      </c>
      <c r="S8437" s="31">
        <v>77.975499999999997</v>
      </c>
    </row>
    <row r="8438" spans="1:19" x14ac:dyDescent="0.35">
      <c r="A8438" s="2">
        <v>44680</v>
      </c>
      <c r="B8438" s="31">
        <v>645.71540000000005</v>
      </c>
      <c r="C8438" s="31">
        <v>1989.2719999999999</v>
      </c>
      <c r="D8438" s="31">
        <v>678.68870000000004</v>
      </c>
      <c r="E8438" s="31">
        <v>837.57190000000003</v>
      </c>
      <c r="F8438" s="31">
        <v>140.5471</v>
      </c>
      <c r="G8438" s="31">
        <v>599.9248</v>
      </c>
      <c r="H8438" s="31">
        <v>8.3302340000000008</v>
      </c>
      <c r="I8438" s="31">
        <v>2765.8040000000001</v>
      </c>
      <c r="J8438" s="31">
        <v>4750.38</v>
      </c>
      <c r="K8438" s="31">
        <v>3062.7370000000001</v>
      </c>
      <c r="L8438" s="31">
        <v>382.5</v>
      </c>
      <c r="M8438" s="31">
        <v>284.75</v>
      </c>
      <c r="N8438" s="31">
        <v>401.40460000000002</v>
      </c>
      <c r="O8438" s="31">
        <v>58.648699999999998</v>
      </c>
      <c r="P8438" s="31">
        <v>80.176500000000004</v>
      </c>
      <c r="Q8438" s="31">
        <v>2970.9000999999998</v>
      </c>
      <c r="R8438" s="31">
        <v>102.959</v>
      </c>
      <c r="S8438" s="31">
        <v>82.213300000000004</v>
      </c>
    </row>
    <row r="8439" spans="1:19" x14ac:dyDescent="0.35">
      <c r="A8439" s="2">
        <v>44683</v>
      </c>
      <c r="B8439" s="31">
        <v>648.36720000000003</v>
      </c>
      <c r="C8439" s="31">
        <v>2028.394</v>
      </c>
      <c r="D8439" s="31">
        <v>683.34320000000002</v>
      </c>
      <c r="E8439" s="31">
        <v>837.57190000000003</v>
      </c>
      <c r="F8439" s="31">
        <v>137.01079999999999</v>
      </c>
      <c r="G8439" s="31">
        <v>585.85919999999999</v>
      </c>
      <c r="H8439" s="31">
        <v>8.4503039999999991</v>
      </c>
      <c r="I8439" s="31">
        <v>2763.1179999999999</v>
      </c>
      <c r="J8439" s="31">
        <v>4729.8029999999999</v>
      </c>
      <c r="K8439" s="31">
        <v>3059.306</v>
      </c>
      <c r="L8439" s="31">
        <v>384.68</v>
      </c>
      <c r="M8439" s="31">
        <v>287.58</v>
      </c>
      <c r="N8439" s="31">
        <v>408.30700000000002</v>
      </c>
      <c r="O8439" s="31">
        <v>58.648699999999998</v>
      </c>
      <c r="P8439" s="31">
        <v>80.176500000000004</v>
      </c>
      <c r="Q8439" s="31">
        <v>2961.0495000000001</v>
      </c>
      <c r="R8439" s="31">
        <v>103.744</v>
      </c>
      <c r="S8439" s="31">
        <v>82.213300000000004</v>
      </c>
    </row>
    <row r="8440" spans="1:19" x14ac:dyDescent="0.35">
      <c r="A8440" s="2">
        <v>44684</v>
      </c>
      <c r="B8440" s="31">
        <v>632.63720000000001</v>
      </c>
      <c r="C8440" s="31">
        <v>2023.251</v>
      </c>
      <c r="D8440" s="31">
        <v>659.77959999999996</v>
      </c>
      <c r="E8440" s="31">
        <v>806.38639999999998</v>
      </c>
      <c r="F8440" s="31">
        <v>137.52539999999999</v>
      </c>
      <c r="G8440" s="31">
        <v>580.6069</v>
      </c>
      <c r="H8440" s="31">
        <v>8.4600390000000001</v>
      </c>
      <c r="I8440" s="31">
        <v>2763.1179999999999</v>
      </c>
      <c r="J8440" s="31">
        <v>4738.5389999999998</v>
      </c>
      <c r="K8440" s="31">
        <v>3055.7649999999999</v>
      </c>
      <c r="L8440" s="31">
        <v>386.37</v>
      </c>
      <c r="M8440" s="31">
        <v>289.95999999999998</v>
      </c>
      <c r="N8440" s="31">
        <v>408.75990000000002</v>
      </c>
      <c r="O8440" s="31">
        <v>58.483400000000003</v>
      </c>
      <c r="P8440" s="31">
        <v>80.087199999999996</v>
      </c>
      <c r="Q8440" s="31">
        <v>2951.9306999999999</v>
      </c>
      <c r="R8440" s="31">
        <v>103.465</v>
      </c>
      <c r="S8440" s="31">
        <v>81.6935</v>
      </c>
    </row>
    <row r="8441" spans="1:19" x14ac:dyDescent="0.35">
      <c r="A8441" s="2">
        <v>44685</v>
      </c>
      <c r="B8441" s="31">
        <v>663.79600000000005</v>
      </c>
      <c r="C8441" s="31">
        <v>2110.5680000000002</v>
      </c>
      <c r="D8441" s="31">
        <v>667.34320000000002</v>
      </c>
      <c r="E8441" s="31">
        <v>811.72329999999999</v>
      </c>
      <c r="F8441" s="31">
        <v>137.3931</v>
      </c>
      <c r="G8441" s="31">
        <v>584.16780000000006</v>
      </c>
      <c r="H8441" s="31">
        <v>8.3724209999999992</v>
      </c>
      <c r="I8441" s="31">
        <v>2763.1179999999999</v>
      </c>
      <c r="J8441" s="31">
        <v>4741.1670000000004</v>
      </c>
      <c r="K8441" s="31">
        <v>3043.7359999999999</v>
      </c>
      <c r="L8441" s="31">
        <v>398.05</v>
      </c>
      <c r="M8441" s="31">
        <v>297.89</v>
      </c>
      <c r="N8441" s="31">
        <v>422.61950000000002</v>
      </c>
      <c r="O8441" s="31">
        <v>58.4544</v>
      </c>
      <c r="P8441" s="31">
        <v>80.159499999999994</v>
      </c>
      <c r="Q8441" s="31">
        <v>2937.1972999999998</v>
      </c>
      <c r="R8441" s="31">
        <v>102.587</v>
      </c>
      <c r="S8441" s="31">
        <v>80.134</v>
      </c>
    </row>
    <row r="8442" spans="1:19" x14ac:dyDescent="0.35">
      <c r="A8442" s="2">
        <v>44686</v>
      </c>
      <c r="B8442" s="31">
        <v>668.37639999999999</v>
      </c>
      <c r="C8442" s="31">
        <v>2114.2660000000001</v>
      </c>
      <c r="D8442" s="31">
        <v>669.23410000000001</v>
      </c>
      <c r="E8442" s="31">
        <v>814.59540000000004</v>
      </c>
      <c r="F8442" s="31">
        <v>137.90039999999999</v>
      </c>
      <c r="G8442" s="31">
        <v>586.48239999999998</v>
      </c>
      <c r="H8442" s="31">
        <v>8.1485070000000004</v>
      </c>
      <c r="I8442" s="31">
        <v>2763.1179999999999</v>
      </c>
      <c r="J8442" s="31">
        <v>4721.6940000000004</v>
      </c>
      <c r="K8442" s="31">
        <v>3048.0129999999999</v>
      </c>
      <c r="L8442" s="31">
        <v>383.96</v>
      </c>
      <c r="M8442" s="31">
        <v>285.79000000000002</v>
      </c>
      <c r="N8442" s="31">
        <v>401.59199999999998</v>
      </c>
      <c r="O8442" s="31">
        <v>58.335000000000001</v>
      </c>
      <c r="P8442" s="31">
        <v>80.011300000000006</v>
      </c>
      <c r="Q8442" s="31">
        <v>2923.1864</v>
      </c>
      <c r="R8442" s="31">
        <v>103.752</v>
      </c>
      <c r="S8442" s="31">
        <v>79.964500000000001</v>
      </c>
    </row>
    <row r="8443" spans="1:19" x14ac:dyDescent="0.35">
      <c r="A8443" s="2">
        <v>44687</v>
      </c>
      <c r="B8443" s="31">
        <v>677.35640000000001</v>
      </c>
      <c r="C8443" s="31">
        <v>2172.2269999999999</v>
      </c>
      <c r="D8443" s="31">
        <v>647.56140000000005</v>
      </c>
      <c r="E8443" s="31">
        <v>807.11519999999996</v>
      </c>
      <c r="F8443" s="31">
        <v>138.42240000000001</v>
      </c>
      <c r="G8443" s="31">
        <v>577.58010000000002</v>
      </c>
      <c r="H8443" s="31">
        <v>8.0868500000000001</v>
      </c>
      <c r="I8443" s="31">
        <v>2759.6010000000001</v>
      </c>
      <c r="J8443" s="31">
        <v>4702.6570000000002</v>
      </c>
      <c r="K8443" s="31">
        <v>3018.875</v>
      </c>
      <c r="L8443" s="31">
        <v>381.76</v>
      </c>
      <c r="M8443" s="31">
        <v>280.97000000000003</v>
      </c>
      <c r="N8443" s="31">
        <v>396.52440000000001</v>
      </c>
      <c r="O8443" s="31">
        <v>58.261099999999999</v>
      </c>
      <c r="P8443" s="31">
        <v>80.406400000000005</v>
      </c>
      <c r="Q8443" s="31">
        <v>2848.2545</v>
      </c>
      <c r="R8443" s="31">
        <v>103.66</v>
      </c>
      <c r="S8443" s="31">
        <v>76.721100000000007</v>
      </c>
    </row>
    <row r="8444" spans="1:19" x14ac:dyDescent="0.35">
      <c r="A8444" s="2">
        <v>44690</v>
      </c>
      <c r="B8444" s="31">
        <v>638.62959999999998</v>
      </c>
      <c r="C8444" s="31">
        <v>2102.5419999999999</v>
      </c>
      <c r="D8444" s="31">
        <v>615.16579999999999</v>
      </c>
      <c r="E8444" s="31">
        <v>792.15039999999999</v>
      </c>
      <c r="F8444" s="31">
        <v>136.64320000000001</v>
      </c>
      <c r="G8444" s="31">
        <v>564.49369999999999</v>
      </c>
      <c r="H8444" s="31">
        <v>7.96678</v>
      </c>
      <c r="I8444" s="31">
        <v>2758.5360000000001</v>
      </c>
      <c r="J8444" s="31">
        <v>4713.5690000000004</v>
      </c>
      <c r="K8444" s="31">
        <v>3009.3670000000002</v>
      </c>
      <c r="L8444" s="31">
        <v>369.53</v>
      </c>
      <c r="M8444" s="31">
        <v>269.31</v>
      </c>
      <c r="N8444" s="31">
        <v>380.84550000000002</v>
      </c>
      <c r="O8444" s="31">
        <v>58.211799999999997</v>
      </c>
      <c r="P8444" s="31">
        <v>80</v>
      </c>
      <c r="Q8444" s="31">
        <v>2801.6761999999999</v>
      </c>
      <c r="R8444" s="31">
        <v>103.651</v>
      </c>
      <c r="S8444" s="31">
        <v>76.721100000000007</v>
      </c>
    </row>
    <row r="8445" spans="1:19" x14ac:dyDescent="0.35">
      <c r="A8445" s="2">
        <v>44691</v>
      </c>
      <c r="B8445" s="31">
        <v>617.83550000000002</v>
      </c>
      <c r="C8445" s="31">
        <v>2045.1880000000001</v>
      </c>
      <c r="D8445" s="31">
        <v>615.19510000000002</v>
      </c>
      <c r="E8445" s="31">
        <v>791.65740000000005</v>
      </c>
      <c r="F8445" s="31">
        <v>135.35419999999999</v>
      </c>
      <c r="G8445" s="31">
        <v>566.98630000000003</v>
      </c>
      <c r="H8445" s="31">
        <v>7.934329</v>
      </c>
      <c r="I8445" s="31">
        <v>2760.665</v>
      </c>
      <c r="J8445" s="31">
        <v>4746.335</v>
      </c>
      <c r="K8445" s="31">
        <v>3034.578</v>
      </c>
      <c r="L8445" s="31">
        <v>370.39</v>
      </c>
      <c r="M8445" s="31">
        <v>269.23</v>
      </c>
      <c r="N8445" s="31">
        <v>385.69439999999997</v>
      </c>
      <c r="O8445" s="31">
        <v>58.3371</v>
      </c>
      <c r="P8445" s="31">
        <v>80.095299999999995</v>
      </c>
      <c r="Q8445" s="31">
        <v>2781.0603000000001</v>
      </c>
      <c r="R8445" s="31">
        <v>103.92</v>
      </c>
      <c r="S8445" s="31">
        <v>74.7774</v>
      </c>
    </row>
    <row r="8446" spans="1:19" x14ac:dyDescent="0.35">
      <c r="A8446" s="2">
        <v>44692</v>
      </c>
      <c r="B8446" s="31">
        <v>647.81380000000001</v>
      </c>
      <c r="C8446" s="31">
        <v>2128.0059999999999</v>
      </c>
      <c r="D8446" s="31">
        <v>642.16849999999999</v>
      </c>
      <c r="E8446" s="31">
        <v>801.51009999999997</v>
      </c>
      <c r="F8446" s="31">
        <v>136.28129999999999</v>
      </c>
      <c r="G8446" s="31">
        <v>572.14959999999996</v>
      </c>
      <c r="H8446" s="31">
        <v>8.0771139999999999</v>
      </c>
      <c r="I8446" s="31">
        <v>2762.1930000000002</v>
      </c>
      <c r="J8446" s="31">
        <v>4747.5640000000003</v>
      </c>
      <c r="K8446" s="31">
        <v>3043.152</v>
      </c>
      <c r="L8446" s="31">
        <v>364.22</v>
      </c>
      <c r="M8446" s="31">
        <v>262.47000000000003</v>
      </c>
      <c r="N8446" s="31">
        <v>373.8494</v>
      </c>
      <c r="O8446" s="31">
        <v>58.308399999999999</v>
      </c>
      <c r="P8446" s="31">
        <v>80.118600000000001</v>
      </c>
      <c r="Q8446" s="31">
        <v>2792.0488</v>
      </c>
      <c r="R8446" s="31">
        <v>103.846</v>
      </c>
      <c r="S8446" s="31">
        <v>76.438599999999994</v>
      </c>
    </row>
    <row r="8447" spans="1:19" x14ac:dyDescent="0.35">
      <c r="A8447" s="2">
        <v>44693</v>
      </c>
      <c r="B8447" s="31">
        <v>647.20479999999998</v>
      </c>
      <c r="C8447" s="31">
        <v>2174.377</v>
      </c>
      <c r="D8447" s="31">
        <v>626.78620000000001</v>
      </c>
      <c r="E8447" s="31">
        <v>779.82770000000005</v>
      </c>
      <c r="F8447" s="31">
        <v>134.131</v>
      </c>
      <c r="G8447" s="31">
        <v>574.6422</v>
      </c>
      <c r="H8447" s="31">
        <v>7.8953870000000004</v>
      </c>
      <c r="I8447" s="31">
        <v>2765.248</v>
      </c>
      <c r="J8447" s="31">
        <v>4782.5110000000004</v>
      </c>
      <c r="K8447" s="31">
        <v>3078.453</v>
      </c>
      <c r="L8447" s="31">
        <v>363.94</v>
      </c>
      <c r="M8447" s="31">
        <v>265.81</v>
      </c>
      <c r="N8447" s="31">
        <v>373.14659999999998</v>
      </c>
      <c r="O8447" s="31">
        <v>59.290599999999998</v>
      </c>
      <c r="P8447" s="31">
        <v>79.091800000000006</v>
      </c>
      <c r="Q8447" s="31">
        <v>2727.5225</v>
      </c>
      <c r="R8447" s="31">
        <v>104.851</v>
      </c>
      <c r="S8447" s="31">
        <v>74.088099999999997</v>
      </c>
    </row>
    <row r="8448" spans="1:19" x14ac:dyDescent="0.35">
      <c r="A8448" s="2">
        <v>44694</v>
      </c>
      <c r="B8448" s="31">
        <v>670.1644</v>
      </c>
      <c r="C8448" s="31">
        <v>2257.7730000000001</v>
      </c>
      <c r="D8448" s="31">
        <v>640.95339999999999</v>
      </c>
      <c r="E8448" s="31">
        <v>785.66079999999999</v>
      </c>
      <c r="F8448" s="31">
        <v>132.9007</v>
      </c>
      <c r="G8448" s="31">
        <v>586.30420000000004</v>
      </c>
      <c r="H8448" s="31">
        <v>8.0122110000000006</v>
      </c>
      <c r="I8448" s="31">
        <v>2766.8209999999999</v>
      </c>
      <c r="J8448" s="31">
        <v>4761.9340000000002</v>
      </c>
      <c r="K8448" s="31">
        <v>3073.384</v>
      </c>
      <c r="L8448" s="31">
        <v>372.52</v>
      </c>
      <c r="M8448" s="31">
        <v>273.76</v>
      </c>
      <c r="N8448" s="31">
        <v>386.74860000000001</v>
      </c>
      <c r="O8448" s="31">
        <v>58.711300000000001</v>
      </c>
      <c r="P8448" s="31">
        <v>78.951800000000006</v>
      </c>
      <c r="Q8448" s="31">
        <v>2773.6660999999999</v>
      </c>
      <c r="R8448" s="31">
        <v>104.563</v>
      </c>
      <c r="S8448" s="31">
        <v>76.528999999999996</v>
      </c>
    </row>
    <row r="8449" spans="1:19" x14ac:dyDescent="0.35">
      <c r="A8449" s="2">
        <v>44697</v>
      </c>
      <c r="B8449" s="31">
        <v>684.5752</v>
      </c>
      <c r="C8449" s="31">
        <v>2291</v>
      </c>
      <c r="D8449" s="31">
        <v>635.88300000000004</v>
      </c>
      <c r="E8449" s="31">
        <v>792.56610000000001</v>
      </c>
      <c r="F8449" s="31">
        <v>133.3108</v>
      </c>
      <c r="G8449" s="31">
        <v>589.86509999999998</v>
      </c>
      <c r="H8449" s="31">
        <v>8.129035</v>
      </c>
      <c r="I8449" s="31">
        <v>2766.0349999999999</v>
      </c>
      <c r="J8449" s="31">
        <v>4775.03</v>
      </c>
      <c r="K8449" s="31">
        <v>3052.39</v>
      </c>
      <c r="L8449" s="31">
        <v>371.13</v>
      </c>
      <c r="M8449" s="31">
        <v>272.68</v>
      </c>
      <c r="N8449" s="31">
        <v>382.4384</v>
      </c>
      <c r="O8449" s="31">
        <v>58.849699999999999</v>
      </c>
      <c r="P8449" s="31">
        <v>79.020300000000006</v>
      </c>
      <c r="Q8449" s="31">
        <v>2781.8679999999999</v>
      </c>
      <c r="R8449" s="31">
        <v>104.187</v>
      </c>
      <c r="S8449" s="31">
        <v>77.195800000000006</v>
      </c>
    </row>
    <row r="8450" spans="1:19" x14ac:dyDescent="0.35">
      <c r="A8450" s="2">
        <v>44698</v>
      </c>
      <c r="B8450" s="31">
        <v>670.77499999999998</v>
      </c>
      <c r="C8450" s="31">
        <v>2252.7020000000002</v>
      </c>
      <c r="D8450" s="31">
        <v>635.88300000000004</v>
      </c>
      <c r="E8450" s="31">
        <v>803.84619999999995</v>
      </c>
      <c r="F8450" s="31">
        <v>133.67699999999999</v>
      </c>
      <c r="G8450" s="31">
        <v>597.52110000000005</v>
      </c>
      <c r="H8450" s="31">
        <v>8.1549960000000006</v>
      </c>
      <c r="I8450" s="31">
        <v>2765.8029999999999</v>
      </c>
      <c r="J8450" s="31">
        <v>4746.3329999999996</v>
      </c>
      <c r="K8450" s="31">
        <v>3042.95</v>
      </c>
      <c r="L8450" s="31">
        <v>378.54</v>
      </c>
      <c r="M8450" s="31">
        <v>281.06</v>
      </c>
      <c r="N8450" s="31">
        <v>392.29239999999999</v>
      </c>
      <c r="O8450" s="31">
        <v>58.756900000000002</v>
      </c>
      <c r="P8450" s="31">
        <v>80.014899999999997</v>
      </c>
      <c r="Q8450" s="31">
        <v>2846.4056</v>
      </c>
      <c r="R8450" s="31">
        <v>103.36</v>
      </c>
      <c r="S8450" s="31">
        <v>80.043599999999998</v>
      </c>
    </row>
    <row r="8451" spans="1:19" x14ac:dyDescent="0.35">
      <c r="A8451" s="2">
        <v>44699</v>
      </c>
      <c r="B8451" s="31">
        <v>652.94470000000001</v>
      </c>
      <c r="C8451" s="31">
        <v>2142.3429999999998</v>
      </c>
      <c r="D8451" s="31">
        <v>610.38210000000004</v>
      </c>
      <c r="E8451" s="31">
        <v>792.70339999999999</v>
      </c>
      <c r="F8451" s="31">
        <v>133.4573</v>
      </c>
      <c r="G8451" s="31">
        <v>592.09069999999997</v>
      </c>
      <c r="H8451" s="31">
        <v>8.0154560000000004</v>
      </c>
      <c r="I8451" s="31">
        <v>2765.5250000000001</v>
      </c>
      <c r="J8451" s="31">
        <v>4755.0519999999997</v>
      </c>
      <c r="K8451" s="31">
        <v>3030.1619999999998</v>
      </c>
      <c r="L8451" s="31">
        <v>363.53</v>
      </c>
      <c r="M8451" s="31">
        <v>271.20999999999998</v>
      </c>
      <c r="N8451" s="31">
        <v>372.77969999999999</v>
      </c>
      <c r="O8451" s="31">
        <v>59.116399999999999</v>
      </c>
      <c r="P8451" s="31">
        <v>79.836699999999993</v>
      </c>
      <c r="Q8451" s="31">
        <v>2852.9382000000001</v>
      </c>
      <c r="R8451" s="31">
        <v>103.81</v>
      </c>
      <c r="S8451" s="31">
        <v>79.648099999999999</v>
      </c>
    </row>
    <row r="8452" spans="1:19" x14ac:dyDescent="0.35">
      <c r="A8452" s="2">
        <v>44700</v>
      </c>
      <c r="B8452" s="31">
        <v>670.59190000000001</v>
      </c>
      <c r="C8452" s="31">
        <v>2193.8240000000001</v>
      </c>
      <c r="D8452" s="31">
        <v>610.53120000000001</v>
      </c>
      <c r="E8452" s="31">
        <v>808.69280000000003</v>
      </c>
      <c r="F8452" s="31">
        <v>135.31739999999999</v>
      </c>
      <c r="G8452" s="31">
        <v>601.97220000000004</v>
      </c>
      <c r="H8452" s="31">
        <v>7.9732690000000002</v>
      </c>
      <c r="I8452" s="31">
        <v>2768.0250000000001</v>
      </c>
      <c r="J8452" s="31">
        <v>4790.33</v>
      </c>
      <c r="K8452" s="31">
        <v>3065.4180000000001</v>
      </c>
      <c r="L8452" s="31">
        <v>361.21</v>
      </c>
      <c r="M8452" s="31">
        <v>271.52999999999997</v>
      </c>
      <c r="N8452" s="31">
        <v>370.99160000000001</v>
      </c>
      <c r="O8452" s="31">
        <v>59.6126</v>
      </c>
      <c r="P8452" s="31">
        <v>80.411500000000004</v>
      </c>
      <c r="Q8452" s="31">
        <v>2803.1017999999999</v>
      </c>
      <c r="R8452" s="31">
        <v>102.724</v>
      </c>
      <c r="S8452" s="31">
        <v>77.794700000000006</v>
      </c>
    </row>
    <row r="8453" spans="1:19" x14ac:dyDescent="0.35">
      <c r="A8453" s="2">
        <v>44701</v>
      </c>
      <c r="B8453" s="31">
        <v>671.63</v>
      </c>
      <c r="C8453" s="31">
        <v>2201.0419999999999</v>
      </c>
      <c r="D8453" s="31">
        <v>623.35619999999994</v>
      </c>
      <c r="E8453" s="31">
        <v>808.99300000000005</v>
      </c>
      <c r="F8453" s="31">
        <v>135.3613</v>
      </c>
      <c r="G8453" s="31">
        <v>607.22450000000003</v>
      </c>
      <c r="H8453" s="31">
        <v>7.8824059999999996</v>
      </c>
      <c r="I8453" s="31">
        <v>2770.0619999999999</v>
      </c>
      <c r="J8453" s="31">
        <v>4786.5659999999998</v>
      </c>
      <c r="K8453" s="31">
        <v>3053.1840000000002</v>
      </c>
      <c r="L8453" s="31">
        <v>361.37</v>
      </c>
      <c r="M8453" s="31">
        <v>271.12</v>
      </c>
      <c r="N8453" s="31">
        <v>369.82029999999997</v>
      </c>
      <c r="O8453" s="31">
        <v>59.322299999999998</v>
      </c>
      <c r="P8453" s="31">
        <v>80.169300000000007</v>
      </c>
      <c r="Q8453" s="31">
        <v>2860.1244000000002</v>
      </c>
      <c r="R8453" s="31">
        <v>103.15</v>
      </c>
      <c r="S8453" s="31">
        <v>80.145300000000006</v>
      </c>
    </row>
    <row r="8454" spans="1:19" x14ac:dyDescent="0.35">
      <c r="A8454" s="2">
        <v>44704</v>
      </c>
      <c r="B8454" s="31">
        <v>676.45399999999995</v>
      </c>
      <c r="C8454" s="31">
        <v>2195.375</v>
      </c>
      <c r="D8454" s="31">
        <v>624.40009999999995</v>
      </c>
      <c r="E8454" s="31">
        <v>819.67259999999999</v>
      </c>
      <c r="F8454" s="31">
        <v>135.76410000000001</v>
      </c>
      <c r="G8454" s="31">
        <v>600.72580000000005</v>
      </c>
      <c r="H8454" s="31">
        <v>7.9537990000000001</v>
      </c>
      <c r="I8454" s="31">
        <v>2771.0790000000002</v>
      </c>
      <c r="J8454" s="31">
        <v>4780.3429999999998</v>
      </c>
      <c r="K8454" s="31">
        <v>3052.1930000000002</v>
      </c>
      <c r="L8454" s="31">
        <v>368.07</v>
      </c>
      <c r="M8454" s="31">
        <v>274.11</v>
      </c>
      <c r="N8454" s="31">
        <v>375.89510000000001</v>
      </c>
      <c r="O8454" s="31">
        <v>59.4786</v>
      </c>
      <c r="P8454" s="31">
        <v>81.005300000000005</v>
      </c>
      <c r="Q8454" s="31">
        <v>2857.9834999999998</v>
      </c>
      <c r="R8454" s="31">
        <v>102.07599999999999</v>
      </c>
      <c r="S8454" s="31">
        <v>79.320300000000003</v>
      </c>
    </row>
    <row r="8455" spans="1:19" x14ac:dyDescent="0.35">
      <c r="A8455" s="2">
        <v>44705</v>
      </c>
      <c r="B8455" s="31">
        <v>675.90440000000001</v>
      </c>
      <c r="C8455" s="31">
        <v>2201.0419999999999</v>
      </c>
      <c r="D8455" s="31">
        <v>634.54079999999999</v>
      </c>
      <c r="E8455" s="31">
        <v>811.18039999999996</v>
      </c>
      <c r="F8455" s="31">
        <v>137.04570000000001</v>
      </c>
      <c r="G8455" s="31">
        <v>602.8623</v>
      </c>
      <c r="H8455" s="31">
        <v>7.9213480000000001</v>
      </c>
      <c r="I8455" s="31">
        <v>2771.82</v>
      </c>
      <c r="J8455" s="31">
        <v>4798.4219999999996</v>
      </c>
      <c r="K8455" s="31">
        <v>3049.5070000000001</v>
      </c>
      <c r="L8455" s="31">
        <v>365.17</v>
      </c>
      <c r="M8455" s="31">
        <v>269.92</v>
      </c>
      <c r="N8455" s="31">
        <v>367.64190000000002</v>
      </c>
      <c r="O8455" s="31">
        <v>60.007800000000003</v>
      </c>
      <c r="P8455" s="31">
        <v>81.442400000000006</v>
      </c>
      <c r="Q8455" s="31">
        <v>2812.6750000000002</v>
      </c>
      <c r="R8455" s="31">
        <v>101.857</v>
      </c>
      <c r="S8455" s="31">
        <v>77.783600000000007</v>
      </c>
    </row>
    <row r="8456" spans="1:19" x14ac:dyDescent="0.35">
      <c r="A8456" s="2">
        <v>44706</v>
      </c>
      <c r="B8456" s="31">
        <v>678.53009999999995</v>
      </c>
      <c r="C8456" s="31">
        <v>2222.279</v>
      </c>
      <c r="D8456" s="31">
        <v>641.10239999999999</v>
      </c>
      <c r="E8456" s="31">
        <v>804.06060000000002</v>
      </c>
      <c r="F8456" s="31">
        <v>135.66159999999999</v>
      </c>
      <c r="G8456" s="31">
        <v>598.58920000000001</v>
      </c>
      <c r="H8456" s="31">
        <v>7.8110140000000001</v>
      </c>
      <c r="I8456" s="31">
        <v>2776.819</v>
      </c>
      <c r="J8456" s="31">
        <v>4818.4960000000001</v>
      </c>
      <c r="K8456" s="31">
        <v>3065.37</v>
      </c>
      <c r="L8456" s="31">
        <v>368.53</v>
      </c>
      <c r="M8456" s="31">
        <v>274.88</v>
      </c>
      <c r="N8456" s="31">
        <v>372.9905</v>
      </c>
      <c r="O8456" s="31">
        <v>59.625</v>
      </c>
      <c r="P8456" s="31">
        <v>81.082300000000004</v>
      </c>
      <c r="Q8456" s="31">
        <v>2819.9735999999998</v>
      </c>
      <c r="R8456" s="31">
        <v>102.056</v>
      </c>
      <c r="S8456" s="31">
        <v>77.776799999999994</v>
      </c>
    </row>
    <row r="8457" spans="1:19" x14ac:dyDescent="0.35">
      <c r="A8457" s="2">
        <v>44707</v>
      </c>
      <c r="B8457" s="31">
        <v>697.15430000000003</v>
      </c>
      <c r="C8457" s="31">
        <v>2262.3069999999998</v>
      </c>
      <c r="D8457" s="31">
        <v>669.13850000000002</v>
      </c>
      <c r="E8457" s="31">
        <v>801.95899999999995</v>
      </c>
      <c r="F8457" s="31">
        <v>135.76410000000001</v>
      </c>
      <c r="G8457" s="31">
        <v>614.79129999999998</v>
      </c>
      <c r="H8457" s="31">
        <v>7.9959860000000003</v>
      </c>
      <c r="I8457" s="31">
        <v>2774.9670000000001</v>
      </c>
      <c r="J8457" s="31">
        <v>4818.0280000000002</v>
      </c>
      <c r="K8457" s="31">
        <v>3065.8760000000002</v>
      </c>
      <c r="L8457" s="31">
        <v>375.85</v>
      </c>
      <c r="M8457" s="31">
        <v>280.92</v>
      </c>
      <c r="N8457" s="31">
        <v>383.51600000000002</v>
      </c>
      <c r="O8457" s="31">
        <v>59.632899999999999</v>
      </c>
      <c r="P8457" s="31">
        <v>81.357699999999994</v>
      </c>
      <c r="Q8457" s="31">
        <v>2829.3418999999999</v>
      </c>
      <c r="R8457" s="31">
        <v>101.82899999999999</v>
      </c>
      <c r="S8457" s="31">
        <v>77.608199999999997</v>
      </c>
    </row>
    <row r="8458" spans="1:19" x14ac:dyDescent="0.35">
      <c r="A8458" s="2">
        <v>44708</v>
      </c>
      <c r="B8458" s="31">
        <v>705.64200000000005</v>
      </c>
      <c r="C8458" s="31">
        <v>2333.5929999999998</v>
      </c>
      <c r="D8458" s="31">
        <v>673.6123</v>
      </c>
      <c r="E8458" s="31">
        <v>811.22329999999999</v>
      </c>
      <c r="F8458" s="31">
        <v>136.01310000000001</v>
      </c>
      <c r="G8458" s="31">
        <v>616.83879999999999</v>
      </c>
      <c r="H8458" s="31">
        <v>7.9894959999999999</v>
      </c>
      <c r="I8458" s="31">
        <v>2774.5050000000001</v>
      </c>
      <c r="J8458" s="31">
        <v>4818.4219999999996</v>
      </c>
      <c r="K8458" s="31">
        <v>3058.8490000000002</v>
      </c>
      <c r="L8458" s="31">
        <v>385.12</v>
      </c>
      <c r="M8458" s="31">
        <v>288.5</v>
      </c>
      <c r="N8458" s="31">
        <v>395.9622</v>
      </c>
      <c r="O8458" s="31">
        <v>59.726900000000001</v>
      </c>
      <c r="P8458" s="31">
        <v>81.300600000000003</v>
      </c>
      <c r="Q8458" s="31">
        <v>2885.6496999999999</v>
      </c>
      <c r="R8458" s="31">
        <v>101.66800000000001</v>
      </c>
      <c r="S8458" s="31">
        <v>80.269099999999995</v>
      </c>
    </row>
    <row r="8459" spans="1:19" x14ac:dyDescent="0.35">
      <c r="A8459" s="2">
        <v>44711</v>
      </c>
      <c r="B8459" s="31">
        <v>705.64200000000005</v>
      </c>
      <c r="C8459" s="31">
        <v>2333.5929999999998</v>
      </c>
      <c r="D8459" s="31">
        <v>673.6123</v>
      </c>
      <c r="E8459" s="31">
        <v>811.22329999999999</v>
      </c>
      <c r="F8459" s="31">
        <v>136.01310000000001</v>
      </c>
      <c r="G8459" s="31">
        <v>616.83879999999999</v>
      </c>
      <c r="H8459" s="31">
        <v>7.9894959999999999</v>
      </c>
      <c r="I8459" s="31">
        <v>2774.0419999999999</v>
      </c>
      <c r="J8459" s="31">
        <v>4818.4219999999996</v>
      </c>
      <c r="K8459" s="31">
        <v>3036.0790000000002</v>
      </c>
      <c r="L8459" s="31">
        <v>385.12</v>
      </c>
      <c r="M8459" s="31">
        <v>288.5</v>
      </c>
      <c r="N8459" s="31">
        <v>395.9622</v>
      </c>
      <c r="O8459" s="31">
        <v>59.487900000000003</v>
      </c>
      <c r="P8459" s="31">
        <v>81.826899999999995</v>
      </c>
      <c r="Q8459" s="31">
        <v>2946.2966999999999</v>
      </c>
      <c r="R8459" s="31">
        <v>101.66800000000001</v>
      </c>
      <c r="S8459" s="31">
        <v>82.297600000000003</v>
      </c>
    </row>
    <row r="8460" spans="1:19" x14ac:dyDescent="0.35">
      <c r="A8460" s="2">
        <v>44712</v>
      </c>
      <c r="B8460" s="31">
        <v>705.88630000000001</v>
      </c>
      <c r="C8460" s="31">
        <v>2336.1579999999999</v>
      </c>
      <c r="D8460" s="31">
        <v>715.21910000000003</v>
      </c>
      <c r="E8460" s="31">
        <v>810.40840000000003</v>
      </c>
      <c r="F8460" s="31">
        <v>135.3613</v>
      </c>
      <c r="G8460" s="31">
        <v>599.39030000000002</v>
      </c>
      <c r="H8460" s="31">
        <v>8.0998300000000008</v>
      </c>
      <c r="I8460" s="31">
        <v>2770.0610000000001</v>
      </c>
      <c r="J8460" s="31">
        <v>4786.1809999999996</v>
      </c>
      <c r="K8460" s="31">
        <v>3024.5940000000001</v>
      </c>
      <c r="L8460" s="31">
        <v>382.85</v>
      </c>
      <c r="M8460" s="31">
        <v>284.83999999999997</v>
      </c>
      <c r="N8460" s="31">
        <v>394.9862</v>
      </c>
      <c r="O8460" s="31">
        <v>59.016599999999997</v>
      </c>
      <c r="P8460" s="31">
        <v>81.315399999999997</v>
      </c>
      <c r="Q8460" s="31">
        <v>2982.1873999999998</v>
      </c>
      <c r="R8460" s="31">
        <v>101.752</v>
      </c>
      <c r="S8460" s="31">
        <v>84.555300000000003</v>
      </c>
    </row>
    <row r="8461" spans="1:19" x14ac:dyDescent="0.35">
      <c r="A8461" s="2">
        <v>44713</v>
      </c>
      <c r="B8461" s="31">
        <v>710.09960000000001</v>
      </c>
      <c r="C8461" s="31">
        <v>2428.86</v>
      </c>
      <c r="D8461" s="31">
        <v>726.40369999999996</v>
      </c>
      <c r="E8461" s="31">
        <v>815.04049999999995</v>
      </c>
      <c r="F8461" s="31">
        <v>135.38329999999999</v>
      </c>
      <c r="G8461" s="31">
        <v>601.88289999999995</v>
      </c>
      <c r="H8461" s="31">
        <v>8.1906929999999996</v>
      </c>
      <c r="I8461" s="31">
        <v>2770.0610000000001</v>
      </c>
      <c r="J8461" s="31">
        <v>4765.55</v>
      </c>
      <c r="K8461" s="31">
        <v>3016.931</v>
      </c>
      <c r="L8461" s="31">
        <v>379.86</v>
      </c>
      <c r="M8461" s="31">
        <v>283.48</v>
      </c>
      <c r="N8461" s="31">
        <v>392.00349999999997</v>
      </c>
      <c r="O8461" s="31">
        <v>58.426299999999998</v>
      </c>
      <c r="P8461" s="31">
        <v>80.9696</v>
      </c>
      <c r="Q8461" s="31">
        <v>2955.8099000000002</v>
      </c>
      <c r="R8461" s="31">
        <v>102.498</v>
      </c>
      <c r="S8461" s="31">
        <v>83.054000000000002</v>
      </c>
    </row>
    <row r="8462" spans="1:19" x14ac:dyDescent="0.35">
      <c r="A8462" s="2">
        <v>44714</v>
      </c>
      <c r="B8462" s="31">
        <v>718.15989999999999</v>
      </c>
      <c r="C8462" s="31">
        <v>2500.027</v>
      </c>
      <c r="D8462" s="31">
        <v>722.67550000000006</v>
      </c>
      <c r="E8462" s="31">
        <v>815.04049999999995</v>
      </c>
      <c r="F8462" s="31">
        <v>137.04570000000001</v>
      </c>
      <c r="G8462" s="31">
        <v>615.77049999999997</v>
      </c>
      <c r="H8462" s="31">
        <v>8.064133</v>
      </c>
      <c r="I8462" s="31">
        <v>2769.5520000000001</v>
      </c>
      <c r="J8462" s="31">
        <v>4761.7690000000002</v>
      </c>
      <c r="K8462" s="31">
        <v>2995.8890000000001</v>
      </c>
      <c r="L8462" s="31">
        <v>386.93</v>
      </c>
      <c r="M8462" s="31">
        <v>290.19</v>
      </c>
      <c r="N8462" s="31">
        <v>402.70850000000002</v>
      </c>
      <c r="O8462" s="31">
        <v>58.426299999999998</v>
      </c>
      <c r="P8462" s="31">
        <v>80.9696</v>
      </c>
      <c r="Q8462" s="31">
        <v>2938.3069999999998</v>
      </c>
      <c r="R8462" s="31">
        <v>101.824</v>
      </c>
      <c r="S8462" s="31">
        <v>82.549800000000005</v>
      </c>
    </row>
    <row r="8463" spans="1:19" x14ac:dyDescent="0.35">
      <c r="A8463" s="2">
        <v>44715</v>
      </c>
      <c r="B8463" s="31">
        <v>731.04420000000005</v>
      </c>
      <c r="C8463" s="31">
        <v>2536.5949999999998</v>
      </c>
      <c r="D8463" s="31">
        <v>756.67669999999998</v>
      </c>
      <c r="E8463" s="31">
        <v>815.04049999999995</v>
      </c>
      <c r="F8463" s="31">
        <v>135.4932</v>
      </c>
      <c r="G8463" s="31">
        <v>604.55359999999996</v>
      </c>
      <c r="H8463" s="31">
        <v>8.0122110000000006</v>
      </c>
      <c r="I8463" s="31">
        <v>2771.45</v>
      </c>
      <c r="J8463" s="31">
        <v>4746.4269999999997</v>
      </c>
      <c r="K8463" s="31">
        <v>2981.86</v>
      </c>
      <c r="L8463" s="31">
        <v>380.6</v>
      </c>
      <c r="M8463" s="31">
        <v>287.81</v>
      </c>
      <c r="N8463" s="31">
        <v>392.00349999999997</v>
      </c>
      <c r="O8463" s="31">
        <v>58.426299999999998</v>
      </c>
      <c r="P8463" s="31">
        <v>80.9696</v>
      </c>
      <c r="Q8463" s="31">
        <v>2936.3533000000002</v>
      </c>
      <c r="R8463" s="31">
        <v>102.14</v>
      </c>
      <c r="S8463" s="31">
        <v>82.549800000000005</v>
      </c>
    </row>
    <row r="8464" spans="1:19" x14ac:dyDescent="0.35">
      <c r="A8464" s="2">
        <v>44718</v>
      </c>
      <c r="B8464" s="31">
        <v>729.76189999999997</v>
      </c>
      <c r="C8464" s="31">
        <v>2501.2800000000002</v>
      </c>
      <c r="D8464" s="31">
        <v>766.81740000000002</v>
      </c>
      <c r="E8464" s="31">
        <v>836.14239999999995</v>
      </c>
      <c r="F8464" s="31">
        <v>135.0172</v>
      </c>
      <c r="G8464" s="31">
        <v>605.08770000000004</v>
      </c>
      <c r="H8464" s="31">
        <v>8.0738679999999992</v>
      </c>
      <c r="I8464" s="31">
        <v>2770.107</v>
      </c>
      <c r="J8464" s="31">
        <v>4732.8360000000002</v>
      </c>
      <c r="K8464" s="31">
        <v>2976.4720000000002</v>
      </c>
      <c r="L8464" s="31">
        <v>381.85</v>
      </c>
      <c r="M8464" s="31">
        <v>288.94</v>
      </c>
      <c r="N8464" s="31">
        <v>393.69009999999997</v>
      </c>
      <c r="O8464" s="31">
        <v>57.797800000000002</v>
      </c>
      <c r="P8464" s="31">
        <v>81.353999999999999</v>
      </c>
      <c r="Q8464" s="31">
        <v>2965.6927000000001</v>
      </c>
      <c r="R8464" s="31">
        <v>102.437</v>
      </c>
      <c r="S8464" s="31">
        <v>85.563900000000004</v>
      </c>
    </row>
    <row r="8465" spans="1:19" x14ac:dyDescent="0.35">
      <c r="A8465" s="2">
        <v>44719</v>
      </c>
      <c r="B8465" s="31">
        <v>736.2346</v>
      </c>
      <c r="C8465" s="31">
        <v>2480.2220000000002</v>
      </c>
      <c r="D8465" s="31">
        <v>757.42229999999995</v>
      </c>
      <c r="E8465" s="31">
        <v>832.23940000000005</v>
      </c>
      <c r="F8465" s="31">
        <v>135.63229999999999</v>
      </c>
      <c r="G8465" s="31">
        <v>615.41430000000003</v>
      </c>
      <c r="H8465" s="31">
        <v>8.0316810000000007</v>
      </c>
      <c r="I8465" s="31">
        <v>2766.3580000000002</v>
      </c>
      <c r="J8465" s="31">
        <v>4738.2830000000004</v>
      </c>
      <c r="K8465" s="31">
        <v>2972.5329999999999</v>
      </c>
      <c r="L8465" s="31">
        <v>385.4</v>
      </c>
      <c r="M8465" s="31">
        <v>293.51</v>
      </c>
      <c r="N8465" s="31">
        <v>397.01639999999998</v>
      </c>
      <c r="O8465" s="31">
        <v>57.2988</v>
      </c>
      <c r="P8465" s="31">
        <v>81.236199999999997</v>
      </c>
      <c r="Q8465" s="31">
        <v>2937.3807000000002</v>
      </c>
      <c r="R8465" s="31">
        <v>102.318</v>
      </c>
      <c r="S8465" s="31">
        <v>84.589699999999993</v>
      </c>
    </row>
    <row r="8466" spans="1:19" x14ac:dyDescent="0.35">
      <c r="A8466" s="2">
        <v>44720</v>
      </c>
      <c r="B8466" s="31">
        <v>754.37009999999998</v>
      </c>
      <c r="C8466" s="31">
        <v>2518.7919999999999</v>
      </c>
      <c r="D8466" s="31">
        <v>758.17229999999995</v>
      </c>
      <c r="E8466" s="31">
        <v>835.23320000000001</v>
      </c>
      <c r="F8466" s="31">
        <v>135.9545</v>
      </c>
      <c r="G8466" s="31">
        <v>620.15930000000003</v>
      </c>
      <c r="H8466" s="31">
        <v>7.9792459999999998</v>
      </c>
      <c r="I8466" s="31">
        <v>2767.6660000000002</v>
      </c>
      <c r="J8466" s="31">
        <v>4729.8450000000003</v>
      </c>
      <c r="K8466" s="31">
        <v>2959.8310000000001</v>
      </c>
      <c r="L8466" s="31">
        <v>381.25</v>
      </c>
      <c r="M8466" s="31">
        <v>289.06</v>
      </c>
      <c r="N8466" s="31">
        <v>394.0258</v>
      </c>
      <c r="O8466" s="31">
        <v>56.714199999999998</v>
      </c>
      <c r="P8466" s="31">
        <v>81.429699999999997</v>
      </c>
      <c r="Q8466" s="31">
        <v>2972.846</v>
      </c>
      <c r="R8466" s="31">
        <v>102.542</v>
      </c>
      <c r="S8466" s="31">
        <v>87.122500000000002</v>
      </c>
    </row>
    <row r="8467" spans="1:19" x14ac:dyDescent="0.35">
      <c r="A8467" s="2">
        <v>44721</v>
      </c>
      <c r="B8467" s="31">
        <v>751.03250000000003</v>
      </c>
      <c r="C8467" s="31">
        <v>2548.616</v>
      </c>
      <c r="D8467" s="31">
        <v>779.41110000000003</v>
      </c>
      <c r="E8467" s="31">
        <v>825.20939999999996</v>
      </c>
      <c r="F8467" s="31">
        <v>135.68350000000001</v>
      </c>
      <c r="G8467" s="31">
        <v>628.73140000000001</v>
      </c>
      <c r="H8467" s="31">
        <v>7.8940450000000002</v>
      </c>
      <c r="I8467" s="31">
        <v>2767.3180000000002</v>
      </c>
      <c r="J8467" s="31">
        <v>4721.3900000000003</v>
      </c>
      <c r="K8467" s="31">
        <v>2948.357</v>
      </c>
      <c r="L8467" s="31">
        <v>372.19</v>
      </c>
      <c r="M8467" s="31">
        <v>283.13</v>
      </c>
      <c r="N8467" s="31">
        <v>383.38319999999999</v>
      </c>
      <c r="O8467" s="31">
        <v>56.518500000000003</v>
      </c>
      <c r="P8467" s="31">
        <v>80.805099999999996</v>
      </c>
      <c r="Q8467" s="31">
        <v>2954.6961999999999</v>
      </c>
      <c r="R8467" s="31">
        <v>103.223</v>
      </c>
      <c r="S8467" s="31">
        <v>86.732799999999997</v>
      </c>
    </row>
    <row r="8468" spans="1:19" x14ac:dyDescent="0.35">
      <c r="A8468" s="2">
        <v>44722</v>
      </c>
      <c r="B8468" s="31">
        <v>743.65880000000004</v>
      </c>
      <c r="C8468" s="31">
        <v>2491.4180000000001</v>
      </c>
      <c r="D8468" s="31">
        <v>764.53629999999998</v>
      </c>
      <c r="E8468" s="31">
        <v>810.71929999999998</v>
      </c>
      <c r="F8468" s="31">
        <v>137.3459</v>
      </c>
      <c r="G8468" s="31">
        <v>621.97720000000004</v>
      </c>
      <c r="H8468" s="31">
        <v>7.7596369999999997</v>
      </c>
      <c r="I8468" s="31">
        <v>2765.7310000000002</v>
      </c>
      <c r="J8468" s="31">
        <v>4687.2969999999996</v>
      </c>
      <c r="K8468" s="31">
        <v>2938.1880000000001</v>
      </c>
      <c r="L8468" s="31">
        <v>361.33</v>
      </c>
      <c r="M8468" s="31">
        <v>275.45999999999998</v>
      </c>
      <c r="N8468" s="31">
        <v>369.79689999999999</v>
      </c>
      <c r="O8468" s="31">
        <v>56.537799999999997</v>
      </c>
      <c r="P8468" s="31">
        <v>79.892399999999995</v>
      </c>
      <c r="Q8468" s="31">
        <v>2920.2619</v>
      </c>
      <c r="R8468" s="31">
        <v>104.148</v>
      </c>
      <c r="S8468" s="31">
        <v>86.503600000000006</v>
      </c>
    </row>
    <row r="8469" spans="1:19" x14ac:dyDescent="0.35">
      <c r="A8469" s="2">
        <v>44725</v>
      </c>
      <c r="B8469" s="31">
        <v>744.23080000000004</v>
      </c>
      <c r="C8469" s="31">
        <v>2422.752</v>
      </c>
      <c r="D8469" s="31">
        <v>756.10760000000005</v>
      </c>
      <c r="E8469" s="31">
        <v>797.31780000000003</v>
      </c>
      <c r="F8469" s="31">
        <v>134.14570000000001</v>
      </c>
      <c r="G8469" s="31">
        <v>608.32529999999997</v>
      </c>
      <c r="H8469" s="31">
        <v>7.5937210000000004</v>
      </c>
      <c r="I8469" s="31">
        <v>2756.5050000000001</v>
      </c>
      <c r="J8469" s="31">
        <v>4626.585</v>
      </c>
      <c r="K8469" s="31">
        <v>2895.616</v>
      </c>
      <c r="L8469" s="31">
        <v>347.71</v>
      </c>
      <c r="M8469" s="31">
        <v>262.44</v>
      </c>
      <c r="N8469" s="31">
        <v>352.8689</v>
      </c>
      <c r="O8469" s="31">
        <v>56.687600000000003</v>
      </c>
      <c r="P8469" s="31">
        <v>79.071399999999997</v>
      </c>
      <c r="Q8469" s="31">
        <v>2814.5196000000001</v>
      </c>
      <c r="R8469" s="31">
        <v>105.078</v>
      </c>
      <c r="S8469" s="31">
        <v>83.157200000000003</v>
      </c>
    </row>
    <row r="8470" spans="1:19" x14ac:dyDescent="0.35">
      <c r="A8470" s="2">
        <v>44726</v>
      </c>
      <c r="B8470" s="31">
        <v>736.16780000000006</v>
      </c>
      <c r="C8470" s="31">
        <v>2391.0120000000002</v>
      </c>
      <c r="D8470" s="31">
        <v>773.00559999999996</v>
      </c>
      <c r="E8470" s="31">
        <v>791.74109999999996</v>
      </c>
      <c r="F8470" s="31">
        <v>132.8056</v>
      </c>
      <c r="G8470" s="31">
        <v>604.95399999999995</v>
      </c>
      <c r="H8470" s="31">
        <v>7.5522429999999998</v>
      </c>
      <c r="I8470" s="31">
        <v>2741.81</v>
      </c>
      <c r="J8470" s="31">
        <v>4601.5659999999998</v>
      </c>
      <c r="K8470" s="31">
        <v>2872.4009999999998</v>
      </c>
      <c r="L8470" s="31">
        <v>346.48</v>
      </c>
      <c r="M8470" s="31">
        <v>261.33</v>
      </c>
      <c r="N8470" s="31">
        <v>353.44839999999999</v>
      </c>
      <c r="O8470" s="31">
        <v>56.3752</v>
      </c>
      <c r="P8470" s="31">
        <v>78.981999999999999</v>
      </c>
      <c r="Q8470" s="31">
        <v>2818.4560000000001</v>
      </c>
      <c r="R8470" s="31">
        <v>105.518</v>
      </c>
      <c r="S8470" s="31">
        <v>83.225899999999996</v>
      </c>
    </row>
    <row r="8471" spans="1:19" x14ac:dyDescent="0.35">
      <c r="A8471" s="2">
        <v>44727</v>
      </c>
      <c r="B8471" s="31">
        <v>721.72950000000003</v>
      </c>
      <c r="C8471" s="31">
        <v>2346.576</v>
      </c>
      <c r="D8471" s="31">
        <v>789.59630000000004</v>
      </c>
      <c r="E8471" s="31">
        <v>791.80539999999996</v>
      </c>
      <c r="F8471" s="31">
        <v>133.25229999999999</v>
      </c>
      <c r="G8471" s="31">
        <v>604.25990000000002</v>
      </c>
      <c r="H8471" s="31">
        <v>7.584149</v>
      </c>
      <c r="I8471" s="31">
        <v>2717.9850000000001</v>
      </c>
      <c r="J8471" s="31">
        <v>4613.576</v>
      </c>
      <c r="K8471" s="31">
        <v>2862.018</v>
      </c>
      <c r="L8471" s="31">
        <v>351.41</v>
      </c>
      <c r="M8471" s="31">
        <v>265.02</v>
      </c>
      <c r="N8471" s="31">
        <v>362.2484</v>
      </c>
      <c r="O8471" s="31">
        <v>56.396000000000001</v>
      </c>
      <c r="P8471" s="31">
        <v>78.979799999999997</v>
      </c>
      <c r="Q8471" s="31">
        <v>2825.1965</v>
      </c>
      <c r="R8471" s="31">
        <v>105.158</v>
      </c>
      <c r="S8471" s="31">
        <v>84.830399999999997</v>
      </c>
    </row>
    <row r="8472" spans="1:19" x14ac:dyDescent="0.35">
      <c r="A8472" s="2">
        <v>44728</v>
      </c>
      <c r="B8472" s="31">
        <v>731.29259999999999</v>
      </c>
      <c r="C8472" s="31">
        <v>2392.194</v>
      </c>
      <c r="D8472" s="31">
        <v>772.8519</v>
      </c>
      <c r="E8472" s="31">
        <v>778.55</v>
      </c>
      <c r="F8472" s="31">
        <v>135.47120000000001</v>
      </c>
      <c r="G8472" s="31">
        <v>612.0933</v>
      </c>
      <c r="H8472" s="31">
        <v>7.584149</v>
      </c>
      <c r="I8472" s="31">
        <v>2731.5630000000001</v>
      </c>
      <c r="J8472" s="31">
        <v>4619.3220000000001</v>
      </c>
      <c r="K8472" s="31">
        <v>2823.8229999999999</v>
      </c>
      <c r="L8472" s="31">
        <v>340.09</v>
      </c>
      <c r="M8472" s="31">
        <v>252.7</v>
      </c>
      <c r="N8472" s="31">
        <v>347.55309999999997</v>
      </c>
      <c r="O8472" s="31">
        <v>57.2378</v>
      </c>
      <c r="P8472" s="31">
        <v>79.606899999999996</v>
      </c>
      <c r="Q8472" s="31">
        <v>2793.1165000000001</v>
      </c>
      <c r="R8472" s="31">
        <v>103.631</v>
      </c>
      <c r="S8472" s="31">
        <v>82.63</v>
      </c>
    </row>
    <row r="8473" spans="1:19" x14ac:dyDescent="0.35">
      <c r="A8473" s="2">
        <v>44729</v>
      </c>
      <c r="B8473" s="31">
        <v>689.97770000000003</v>
      </c>
      <c r="C8473" s="31">
        <v>2291</v>
      </c>
      <c r="D8473" s="31">
        <v>768.39700000000005</v>
      </c>
      <c r="E8473" s="31">
        <v>768.89800000000002</v>
      </c>
      <c r="F8473" s="31">
        <v>134.7901</v>
      </c>
      <c r="G8473" s="31">
        <v>609.81269999999995</v>
      </c>
      <c r="H8473" s="31">
        <v>7.7628250000000003</v>
      </c>
      <c r="I8473" s="31">
        <v>2735.9209999999998</v>
      </c>
      <c r="J8473" s="31">
        <v>4656.3</v>
      </c>
      <c r="K8473" s="31">
        <v>2866.2449999999999</v>
      </c>
      <c r="L8473" s="31">
        <v>340.51</v>
      </c>
      <c r="M8473" s="31">
        <v>254.72</v>
      </c>
      <c r="N8473" s="31">
        <v>351.89859999999999</v>
      </c>
      <c r="O8473" s="31">
        <v>56.084099999999999</v>
      </c>
      <c r="P8473" s="31">
        <v>79.315600000000003</v>
      </c>
      <c r="Q8473" s="31">
        <v>2783.6161999999999</v>
      </c>
      <c r="R8473" s="31">
        <v>104.7</v>
      </c>
      <c r="S8473" s="31">
        <v>83.993799999999993</v>
      </c>
    </row>
    <row r="8474" spans="1:19" x14ac:dyDescent="0.35">
      <c r="A8474" s="2">
        <v>44732</v>
      </c>
      <c r="B8474" s="31">
        <v>689.97770000000003</v>
      </c>
      <c r="C8474" s="31">
        <v>2291</v>
      </c>
      <c r="D8474" s="31">
        <v>768.39700000000005</v>
      </c>
      <c r="E8474" s="31">
        <v>768.89800000000002</v>
      </c>
      <c r="F8474" s="31">
        <v>134.7901</v>
      </c>
      <c r="G8474" s="31">
        <v>609.81269999999995</v>
      </c>
      <c r="H8474" s="31">
        <v>7.7628250000000003</v>
      </c>
      <c r="I8474" s="31">
        <v>2744.5439999999999</v>
      </c>
      <c r="J8474" s="31">
        <v>4656.3</v>
      </c>
      <c r="K8474" s="31">
        <v>2865.4409999999998</v>
      </c>
      <c r="L8474" s="31">
        <v>340.51</v>
      </c>
      <c r="M8474" s="31">
        <v>254.72</v>
      </c>
      <c r="N8474" s="31">
        <v>351.89859999999999</v>
      </c>
      <c r="O8474" s="31">
        <v>56.2179</v>
      </c>
      <c r="P8474" s="31">
        <v>79.908900000000003</v>
      </c>
      <c r="Q8474" s="31">
        <v>2772.1743999999999</v>
      </c>
      <c r="R8474" s="31">
        <v>104.7</v>
      </c>
      <c r="S8474" s="31">
        <v>84.394900000000007</v>
      </c>
    </row>
    <row r="8475" spans="1:19" x14ac:dyDescent="0.35">
      <c r="A8475" s="2">
        <v>44733</v>
      </c>
      <c r="B8475" s="31">
        <v>698.60320000000002</v>
      </c>
      <c r="C8475" s="31">
        <v>2299.7750000000001</v>
      </c>
      <c r="D8475" s="31">
        <v>784.83410000000003</v>
      </c>
      <c r="E8475" s="31">
        <v>771.94290000000001</v>
      </c>
      <c r="F8475" s="31">
        <v>134.6583</v>
      </c>
      <c r="G8475" s="31">
        <v>599.10379999999998</v>
      </c>
      <c r="H8475" s="31">
        <v>7.8744969999999999</v>
      </c>
      <c r="I8475" s="31">
        <v>2744.2660000000001</v>
      </c>
      <c r="J8475" s="31">
        <v>4638.4549999999999</v>
      </c>
      <c r="K8475" s="31">
        <v>2851.357</v>
      </c>
      <c r="L8475" s="31">
        <v>349.03</v>
      </c>
      <c r="M8475" s="31">
        <v>259.05</v>
      </c>
      <c r="N8475" s="31">
        <v>360.63630000000001</v>
      </c>
      <c r="O8475" s="31">
        <v>55.7318</v>
      </c>
      <c r="P8475" s="31">
        <v>80.115899999999996</v>
      </c>
      <c r="Q8475" s="31">
        <v>2818.5068999999999</v>
      </c>
      <c r="R8475" s="31">
        <v>104.435</v>
      </c>
      <c r="S8475" s="31">
        <v>85.965000000000003</v>
      </c>
    </row>
    <row r="8476" spans="1:19" x14ac:dyDescent="0.35">
      <c r="A8476" s="2">
        <v>44734</v>
      </c>
      <c r="B8476" s="31">
        <v>679.10209999999995</v>
      </c>
      <c r="C8476" s="31">
        <v>2321.2460000000001</v>
      </c>
      <c r="D8476" s="31">
        <v>762.71310000000005</v>
      </c>
      <c r="E8476" s="31">
        <v>753.06880000000001</v>
      </c>
      <c r="F8476" s="31">
        <v>134.62899999999999</v>
      </c>
      <c r="G8476" s="31">
        <v>585.61850000000004</v>
      </c>
      <c r="H8476" s="31">
        <v>7.8234469999999998</v>
      </c>
      <c r="I8476" s="31">
        <v>2743.2</v>
      </c>
      <c r="J8476" s="31">
        <v>4683.835</v>
      </c>
      <c r="K8476" s="31">
        <v>2879.4639999999999</v>
      </c>
      <c r="L8476" s="31">
        <v>348.57</v>
      </c>
      <c r="M8476" s="31">
        <v>258.75</v>
      </c>
      <c r="N8476" s="31">
        <v>360.27809999999999</v>
      </c>
      <c r="O8476" s="31">
        <v>55.846499999999999</v>
      </c>
      <c r="P8476" s="31">
        <v>80.356800000000007</v>
      </c>
      <c r="Q8476" s="31">
        <v>2754.3829999999998</v>
      </c>
      <c r="R8476" s="31">
        <v>104.197</v>
      </c>
      <c r="S8476" s="31">
        <v>83.684299999999993</v>
      </c>
    </row>
    <row r="8477" spans="1:19" x14ac:dyDescent="0.35">
      <c r="A8477" s="2">
        <v>44735</v>
      </c>
      <c r="B8477" s="31">
        <v>665.41380000000004</v>
      </c>
      <c r="C8477" s="31">
        <v>2278.4279999999999</v>
      </c>
      <c r="D8477" s="31">
        <v>765.17100000000005</v>
      </c>
      <c r="E8477" s="31">
        <v>721.62480000000005</v>
      </c>
      <c r="F8477" s="31">
        <v>133.9992</v>
      </c>
      <c r="G8477" s="31">
        <v>561.42430000000002</v>
      </c>
      <c r="H8477" s="31">
        <v>7.7628250000000003</v>
      </c>
      <c r="I8477" s="31">
        <v>2750.57</v>
      </c>
      <c r="J8477" s="31">
        <v>4712.63</v>
      </c>
      <c r="K8477" s="31">
        <v>2937.1610000000001</v>
      </c>
      <c r="L8477" s="31">
        <v>351.99</v>
      </c>
      <c r="M8477" s="31">
        <v>261.87</v>
      </c>
      <c r="N8477" s="31">
        <v>365.62819999999999</v>
      </c>
      <c r="O8477" s="31">
        <v>56.411000000000001</v>
      </c>
      <c r="P8477" s="31">
        <v>79.824700000000007</v>
      </c>
      <c r="Q8477" s="31">
        <v>2760.9897000000001</v>
      </c>
      <c r="R8477" s="31">
        <v>104.431</v>
      </c>
      <c r="S8477" s="31">
        <v>85.135800000000003</v>
      </c>
    </row>
    <row r="8478" spans="1:19" x14ac:dyDescent="0.35">
      <c r="A8478" s="2">
        <v>44736</v>
      </c>
      <c r="B8478" s="31">
        <v>681.91480000000001</v>
      </c>
      <c r="C8478" s="31">
        <v>2353.5459999999998</v>
      </c>
      <c r="D8478" s="31">
        <v>772.39099999999996</v>
      </c>
      <c r="E8478" s="31">
        <v>719.56569999999999</v>
      </c>
      <c r="F8478" s="31">
        <v>134.03579999999999</v>
      </c>
      <c r="G8478" s="31">
        <v>564.89480000000003</v>
      </c>
      <c r="H8478" s="31">
        <v>7.7596340000000001</v>
      </c>
      <c r="I8478" s="31">
        <v>2759.8429999999998</v>
      </c>
      <c r="J8478" s="31">
        <v>4701.9939999999997</v>
      </c>
      <c r="K8478" s="31">
        <v>2929.7640000000001</v>
      </c>
      <c r="L8478" s="31">
        <v>362.79</v>
      </c>
      <c r="M8478" s="31">
        <v>269.5</v>
      </c>
      <c r="N8478" s="31">
        <v>378.18180000000001</v>
      </c>
      <c r="O8478" s="31">
        <v>56.091799999999999</v>
      </c>
      <c r="P8478" s="31">
        <v>79.9405</v>
      </c>
      <c r="Q8478" s="31">
        <v>2804.9612999999999</v>
      </c>
      <c r="R8478" s="31">
        <v>104.185</v>
      </c>
      <c r="S8478" s="31">
        <v>86.709900000000005</v>
      </c>
    </row>
    <row r="8479" spans="1:19" x14ac:dyDescent="0.35">
      <c r="A8479" s="2">
        <v>44739</v>
      </c>
      <c r="B8479" s="31">
        <v>693.66549999999995</v>
      </c>
      <c r="C8479" s="31">
        <v>2327.5320000000002</v>
      </c>
      <c r="D8479" s="31">
        <v>752.42070000000001</v>
      </c>
      <c r="E8479" s="31">
        <v>722.93320000000006</v>
      </c>
      <c r="F8479" s="31">
        <v>133.63300000000001</v>
      </c>
      <c r="G8479" s="31">
        <v>568.26610000000005</v>
      </c>
      <c r="H8479" s="31">
        <v>7.6894400000000003</v>
      </c>
      <c r="I8479" s="31">
        <v>2757.6640000000002</v>
      </c>
      <c r="J8479" s="31">
        <v>4676.6350000000002</v>
      </c>
      <c r="K8479" s="31">
        <v>2911.0459999999998</v>
      </c>
      <c r="L8479" s="31">
        <v>361.63</v>
      </c>
      <c r="M8479" s="31">
        <v>270.74</v>
      </c>
      <c r="N8479" s="31">
        <v>375.0668</v>
      </c>
      <c r="O8479" s="31">
        <v>56.101199999999999</v>
      </c>
      <c r="P8479" s="31">
        <v>80.336600000000004</v>
      </c>
      <c r="Q8479" s="31">
        <v>2850.7901000000002</v>
      </c>
      <c r="R8479" s="31">
        <v>103.93899999999999</v>
      </c>
      <c r="S8479" s="31">
        <v>89.384699999999995</v>
      </c>
    </row>
    <row r="8480" spans="1:19" x14ac:dyDescent="0.35">
      <c r="A8480" s="2">
        <v>44740</v>
      </c>
      <c r="B8480" s="31">
        <v>711.29150000000004</v>
      </c>
      <c r="C8480" s="31">
        <v>2392.4430000000002</v>
      </c>
      <c r="D8480" s="31">
        <v>729.22439999999995</v>
      </c>
      <c r="E8480" s="31">
        <v>718.19299999999998</v>
      </c>
      <c r="F8480" s="31">
        <v>133.36940000000001</v>
      </c>
      <c r="G8480" s="31">
        <v>580.06569999999999</v>
      </c>
      <c r="H8480" s="31">
        <v>7.6639150000000003</v>
      </c>
      <c r="I8480" s="31">
        <v>2754.0479999999998</v>
      </c>
      <c r="J8480" s="31">
        <v>4672.88</v>
      </c>
      <c r="K8480" s="31">
        <v>2888.0320000000002</v>
      </c>
      <c r="L8480" s="31">
        <v>354.38</v>
      </c>
      <c r="M8480" s="31">
        <v>265.92</v>
      </c>
      <c r="N8480" s="31">
        <v>363.65789999999998</v>
      </c>
      <c r="O8480" s="31">
        <v>55.6584</v>
      </c>
      <c r="P8480" s="31">
        <v>79.702100000000002</v>
      </c>
      <c r="Q8480" s="31">
        <v>2858.1603</v>
      </c>
      <c r="R8480" s="31">
        <v>104.506</v>
      </c>
      <c r="S8480" s="31">
        <v>90.045400000000001</v>
      </c>
    </row>
    <row r="8481" spans="1:19" x14ac:dyDescent="0.35">
      <c r="A8481" s="2">
        <v>44741</v>
      </c>
      <c r="B8481" s="31">
        <v>702.85350000000005</v>
      </c>
      <c r="C8481" s="31">
        <v>2317.201</v>
      </c>
      <c r="D8481" s="31">
        <v>731.98950000000002</v>
      </c>
      <c r="E8481" s="31">
        <v>721.36739999999998</v>
      </c>
      <c r="F8481" s="31">
        <v>133.0984</v>
      </c>
      <c r="G8481" s="31">
        <v>586.31259999999997</v>
      </c>
      <c r="H8481" s="31">
        <v>7.5490519999999997</v>
      </c>
      <c r="I8481" s="31">
        <v>2756.319</v>
      </c>
      <c r="J8481" s="31">
        <v>4694.7669999999998</v>
      </c>
      <c r="K8481" s="31">
        <v>2896.0259999999998</v>
      </c>
      <c r="L8481" s="31">
        <v>353.99</v>
      </c>
      <c r="M8481" s="31">
        <v>263.33</v>
      </c>
      <c r="N8481" s="31">
        <v>364.17970000000003</v>
      </c>
      <c r="O8481" s="31">
        <v>55.424100000000003</v>
      </c>
      <c r="P8481" s="31">
        <v>79.424499999999995</v>
      </c>
      <c r="Q8481" s="31">
        <v>2815.8820000000001</v>
      </c>
      <c r="R8481" s="31">
        <v>105.10599999999999</v>
      </c>
      <c r="S8481" s="31">
        <v>88.078000000000003</v>
      </c>
    </row>
    <row r="8482" spans="1:19" x14ac:dyDescent="0.35">
      <c r="A8482" s="2">
        <v>44742</v>
      </c>
      <c r="B8482" s="31">
        <v>681.47730000000001</v>
      </c>
      <c r="C8482" s="31">
        <v>2200.8209999999999</v>
      </c>
      <c r="D8482" s="31">
        <v>690.66629999999998</v>
      </c>
      <c r="E8482" s="31">
        <v>708.88419999999996</v>
      </c>
      <c r="F8482" s="31">
        <v>132.35140000000001</v>
      </c>
      <c r="G8482" s="31">
        <v>578.28089999999997</v>
      </c>
      <c r="H8482" s="31">
        <v>7.4660950000000001</v>
      </c>
      <c r="I8482" s="31">
        <v>2758.4989999999998</v>
      </c>
      <c r="J8482" s="31">
        <v>4738.5889999999999</v>
      </c>
      <c r="K8482" s="31">
        <v>2947.7350000000001</v>
      </c>
      <c r="L8482" s="31">
        <v>351.04</v>
      </c>
      <c r="M8482" s="31">
        <v>261.27999999999997</v>
      </c>
      <c r="N8482" s="31">
        <v>359.14890000000003</v>
      </c>
      <c r="O8482" s="31">
        <v>55.812600000000003</v>
      </c>
      <c r="P8482" s="31">
        <v>79.224900000000005</v>
      </c>
      <c r="Q8482" s="31">
        <v>2781.5517</v>
      </c>
      <c r="R8482" s="31">
        <v>104.685</v>
      </c>
      <c r="S8482" s="31">
        <v>87.823400000000007</v>
      </c>
    </row>
    <row r="8483" spans="1:19" x14ac:dyDescent="0.35">
      <c r="A8483" s="2">
        <v>44743</v>
      </c>
      <c r="B8483" s="31">
        <v>697.72820000000002</v>
      </c>
      <c r="C8483" s="31">
        <v>2295.107</v>
      </c>
      <c r="D8483" s="31">
        <v>726.3057</v>
      </c>
      <c r="E8483" s="31">
        <v>690.5883</v>
      </c>
      <c r="F8483" s="31">
        <v>131.92670000000001</v>
      </c>
      <c r="G8483" s="31">
        <v>553.39260000000002</v>
      </c>
      <c r="H8483" s="31">
        <v>7.3831379999999998</v>
      </c>
      <c r="I8483" s="31">
        <v>2763.6909999999998</v>
      </c>
      <c r="J8483" s="31">
        <v>4783.3519999999999</v>
      </c>
      <c r="K8483" s="31">
        <v>2968.79</v>
      </c>
      <c r="L8483" s="31">
        <v>354.54</v>
      </c>
      <c r="M8483" s="31">
        <v>264.42</v>
      </c>
      <c r="N8483" s="31">
        <v>361.69540000000001</v>
      </c>
      <c r="O8483" s="31">
        <v>56.117400000000004</v>
      </c>
      <c r="P8483" s="31">
        <v>78.746399999999994</v>
      </c>
      <c r="Q8483" s="31">
        <v>2759.8258999999998</v>
      </c>
      <c r="R8483" s="31">
        <v>105.13800000000001</v>
      </c>
      <c r="S8483" s="31">
        <v>87.823400000000007</v>
      </c>
    </row>
    <row r="8484" spans="1:19" x14ac:dyDescent="0.35">
      <c r="A8484" s="2">
        <v>44746</v>
      </c>
      <c r="B8484" s="31">
        <v>697.72820000000002</v>
      </c>
      <c r="C8484" s="31">
        <v>2295.107</v>
      </c>
      <c r="D8484" s="31">
        <v>726.3057</v>
      </c>
      <c r="E8484" s="31">
        <v>690.5883</v>
      </c>
      <c r="F8484" s="31">
        <v>131.92670000000001</v>
      </c>
      <c r="G8484" s="31">
        <v>553.39260000000002</v>
      </c>
      <c r="H8484" s="31">
        <v>7.3831379999999998</v>
      </c>
      <c r="I8484" s="31">
        <v>2766.7979999999998</v>
      </c>
      <c r="J8484" s="31">
        <v>4783.3519999999999</v>
      </c>
      <c r="K8484" s="31">
        <v>2966.6779999999999</v>
      </c>
      <c r="L8484" s="31">
        <v>354.54</v>
      </c>
      <c r="M8484" s="31">
        <v>264.42</v>
      </c>
      <c r="N8484" s="31">
        <v>361.69540000000001</v>
      </c>
      <c r="O8484" s="31">
        <v>55.852400000000003</v>
      </c>
      <c r="P8484" s="31">
        <v>78.988100000000003</v>
      </c>
      <c r="Q8484" s="31">
        <v>2762.2363999999998</v>
      </c>
      <c r="R8484" s="31">
        <v>105.13800000000001</v>
      </c>
      <c r="S8484" s="31">
        <v>88.101200000000006</v>
      </c>
    </row>
    <row r="8485" spans="1:19" x14ac:dyDescent="0.35">
      <c r="A8485" s="2">
        <v>44747</v>
      </c>
      <c r="B8485" s="31">
        <v>642.35</v>
      </c>
      <c r="C8485" s="31">
        <v>2071.8069999999998</v>
      </c>
      <c r="D8485" s="31">
        <v>674.07560000000001</v>
      </c>
      <c r="E8485" s="31">
        <v>657.81449999999995</v>
      </c>
      <c r="F8485" s="31">
        <v>129.17320000000001</v>
      </c>
      <c r="G8485" s="31">
        <v>521.96</v>
      </c>
      <c r="H8485" s="31">
        <v>7.3863289999999999</v>
      </c>
      <c r="I8485" s="31">
        <v>2762.6709999999998</v>
      </c>
      <c r="J8485" s="31">
        <v>4803.0780000000004</v>
      </c>
      <c r="K8485" s="31">
        <v>2993.2869999999998</v>
      </c>
      <c r="L8485" s="31">
        <v>355.17</v>
      </c>
      <c r="M8485" s="31">
        <v>266.44</v>
      </c>
      <c r="N8485" s="31">
        <v>367.8399</v>
      </c>
      <c r="O8485" s="31">
        <v>55.741300000000003</v>
      </c>
      <c r="P8485" s="31">
        <v>77.605099999999993</v>
      </c>
      <c r="Q8485" s="31">
        <v>2759.2471999999998</v>
      </c>
      <c r="R8485" s="31">
        <v>106.535</v>
      </c>
      <c r="S8485" s="31">
        <v>87.406800000000004</v>
      </c>
    </row>
    <row r="8486" spans="1:19" x14ac:dyDescent="0.35">
      <c r="A8486" s="2">
        <v>44748</v>
      </c>
      <c r="B8486" s="31">
        <v>629.3492</v>
      </c>
      <c r="C8486" s="31">
        <v>2014.3019999999999</v>
      </c>
      <c r="D8486" s="31">
        <v>629.2192</v>
      </c>
      <c r="E8486" s="31">
        <v>645.07389999999998</v>
      </c>
      <c r="F8486" s="31">
        <v>127.16670000000001</v>
      </c>
      <c r="G8486" s="31">
        <v>524.63720000000001</v>
      </c>
      <c r="H8486" s="31">
        <v>7.5171450000000002</v>
      </c>
      <c r="I8486" s="31">
        <v>2770.9229999999998</v>
      </c>
      <c r="J8486" s="31">
        <v>4789.6639999999998</v>
      </c>
      <c r="K8486" s="31">
        <v>3018.748</v>
      </c>
      <c r="L8486" s="31">
        <v>356.49</v>
      </c>
      <c r="M8486" s="31">
        <v>264.44</v>
      </c>
      <c r="N8486" s="31">
        <v>370.07490000000001</v>
      </c>
      <c r="O8486" s="31">
        <v>55.877400000000002</v>
      </c>
      <c r="P8486" s="31">
        <v>77.239699999999999</v>
      </c>
      <c r="Q8486" s="31">
        <v>2730.9989999999998</v>
      </c>
      <c r="R8486" s="31">
        <v>107.096</v>
      </c>
      <c r="S8486" s="31">
        <v>86.666200000000003</v>
      </c>
    </row>
    <row r="8487" spans="1:19" x14ac:dyDescent="0.35">
      <c r="A8487" s="2">
        <v>44749</v>
      </c>
      <c r="B8487" s="31">
        <v>654.10059999999999</v>
      </c>
      <c r="C8487" s="31">
        <v>2128.69</v>
      </c>
      <c r="D8487" s="31">
        <v>661.0181</v>
      </c>
      <c r="E8487" s="31">
        <v>671.43449999999996</v>
      </c>
      <c r="F8487" s="31">
        <v>127.401</v>
      </c>
      <c r="G8487" s="31">
        <v>541.59299999999996</v>
      </c>
      <c r="H8487" s="31">
        <v>7.510764</v>
      </c>
      <c r="I8487" s="31">
        <v>2773.3339999999998</v>
      </c>
      <c r="J8487" s="31">
        <v>4748.6459999999997</v>
      </c>
      <c r="K8487" s="31">
        <v>2996.2640000000001</v>
      </c>
      <c r="L8487" s="31">
        <v>361.74</v>
      </c>
      <c r="M8487" s="31">
        <v>270.8</v>
      </c>
      <c r="N8487" s="31">
        <v>378.11950000000002</v>
      </c>
      <c r="O8487" s="31">
        <v>55.7517</v>
      </c>
      <c r="P8487" s="31">
        <v>77.037599999999998</v>
      </c>
      <c r="Q8487" s="31">
        <v>2770.1680999999999</v>
      </c>
      <c r="R8487" s="31">
        <v>107.13</v>
      </c>
      <c r="S8487" s="31">
        <v>87.441500000000005</v>
      </c>
    </row>
    <row r="8488" spans="1:19" x14ac:dyDescent="0.35">
      <c r="A8488" s="2">
        <v>44750</v>
      </c>
      <c r="B8488" s="31">
        <v>668.91399999999999</v>
      </c>
      <c r="C8488" s="31">
        <v>2145.3069999999998</v>
      </c>
      <c r="D8488" s="31">
        <v>659.63549999999998</v>
      </c>
      <c r="E8488" s="31">
        <v>669.58989999999994</v>
      </c>
      <c r="F8488" s="31">
        <v>127.59139999999999</v>
      </c>
      <c r="G8488" s="31">
        <v>553.88840000000005</v>
      </c>
      <c r="H8488" s="31">
        <v>7.3959010000000003</v>
      </c>
      <c r="I8488" s="31">
        <v>2769.0219999999999</v>
      </c>
      <c r="J8488" s="31">
        <v>4717.6509999999998</v>
      </c>
      <c r="K8488" s="31">
        <v>2994.66</v>
      </c>
      <c r="L8488" s="31">
        <v>361.4</v>
      </c>
      <c r="M8488" s="31">
        <v>270.68</v>
      </c>
      <c r="N8488" s="31">
        <v>378.54</v>
      </c>
      <c r="O8488" s="31">
        <v>55.698999999999998</v>
      </c>
      <c r="P8488" s="31">
        <v>77.058899999999994</v>
      </c>
      <c r="Q8488" s="31">
        <v>2784.9544000000001</v>
      </c>
      <c r="R8488" s="31">
        <v>107.00700000000001</v>
      </c>
      <c r="S8488" s="31">
        <v>87.557299999999998</v>
      </c>
    </row>
    <row r="8489" spans="1:19" x14ac:dyDescent="0.35">
      <c r="A8489" s="2">
        <v>44753</v>
      </c>
      <c r="B8489" s="31">
        <v>669.55579999999998</v>
      </c>
      <c r="C8489" s="31">
        <v>2156.404</v>
      </c>
      <c r="D8489" s="31">
        <v>681.44749999999999</v>
      </c>
      <c r="E8489" s="31">
        <v>650.57809999999995</v>
      </c>
      <c r="F8489" s="31">
        <v>126.81829999999999</v>
      </c>
      <c r="G8489" s="31">
        <v>557.25969999999995</v>
      </c>
      <c r="H8489" s="31">
        <v>7.5713860000000004</v>
      </c>
      <c r="I8489" s="31">
        <v>2764.5250000000001</v>
      </c>
      <c r="J8489" s="31">
        <v>4737.3459999999995</v>
      </c>
      <c r="K8489" s="31">
        <v>2998.9389999999999</v>
      </c>
      <c r="L8489" s="31">
        <v>357.27</v>
      </c>
      <c r="M8489" s="31">
        <v>265.08</v>
      </c>
      <c r="N8489" s="31">
        <v>370.1995</v>
      </c>
      <c r="O8489" s="31">
        <v>55.136000000000003</v>
      </c>
      <c r="P8489" s="31">
        <v>76.372</v>
      </c>
      <c r="Q8489" s="31">
        <v>2733.5401999999999</v>
      </c>
      <c r="R8489" s="31">
        <v>108.021</v>
      </c>
      <c r="S8489" s="31">
        <v>84.907200000000003</v>
      </c>
    </row>
    <row r="8490" spans="1:19" x14ac:dyDescent="0.35">
      <c r="A8490" s="2">
        <v>44754</v>
      </c>
      <c r="B8490" s="31">
        <v>621.56209999999999</v>
      </c>
      <c r="C8490" s="31">
        <v>2032.6030000000001</v>
      </c>
      <c r="D8490" s="31">
        <v>658.97130000000004</v>
      </c>
      <c r="E8490" s="31">
        <v>630.5249</v>
      </c>
      <c r="F8490" s="31">
        <v>126.3182</v>
      </c>
      <c r="G8490" s="31">
        <v>532.66890000000001</v>
      </c>
      <c r="H8490" s="31">
        <v>7.510764</v>
      </c>
      <c r="I8490" s="31">
        <v>2769.3009999999999</v>
      </c>
      <c r="J8490" s="31">
        <v>4757.0810000000001</v>
      </c>
      <c r="K8490" s="31">
        <v>3037.681</v>
      </c>
      <c r="L8490" s="31">
        <v>354.22</v>
      </c>
      <c r="M8490" s="31">
        <v>264.45</v>
      </c>
      <c r="N8490" s="31">
        <v>366.92090000000002</v>
      </c>
      <c r="O8490" s="31">
        <v>55.447899999999997</v>
      </c>
      <c r="P8490" s="31">
        <v>76.108500000000006</v>
      </c>
      <c r="Q8490" s="31">
        <v>2695.4344999999998</v>
      </c>
      <c r="R8490" s="31">
        <v>108.072</v>
      </c>
      <c r="S8490" s="31">
        <v>83.194500000000005</v>
      </c>
    </row>
    <row r="8491" spans="1:19" x14ac:dyDescent="0.35">
      <c r="A8491" s="2">
        <v>44755</v>
      </c>
      <c r="B8491" s="31">
        <v>622.41660000000002</v>
      </c>
      <c r="C8491" s="31">
        <v>2010.146</v>
      </c>
      <c r="D8491" s="31">
        <v>671.3442</v>
      </c>
      <c r="E8491" s="31">
        <v>628.43179999999995</v>
      </c>
      <c r="F8491" s="31">
        <v>127.09650000000001</v>
      </c>
      <c r="G8491" s="31">
        <v>535.24699999999996</v>
      </c>
      <c r="H8491" s="31">
        <v>7.3480410000000003</v>
      </c>
      <c r="I8491" s="31">
        <v>2770.46</v>
      </c>
      <c r="J8491" s="31">
        <v>4744.83</v>
      </c>
      <c r="K8491" s="31">
        <v>3025.02</v>
      </c>
      <c r="L8491" s="31">
        <v>352.43</v>
      </c>
      <c r="M8491" s="31">
        <v>264.25</v>
      </c>
      <c r="N8491" s="31">
        <v>366.39909999999998</v>
      </c>
      <c r="O8491" s="31">
        <v>55.235399999999998</v>
      </c>
      <c r="P8491" s="31">
        <v>76.557599999999994</v>
      </c>
      <c r="Q8491" s="31">
        <v>2704.2872000000002</v>
      </c>
      <c r="R8491" s="31">
        <v>107.95699999999999</v>
      </c>
      <c r="S8491" s="31">
        <v>82.858900000000006</v>
      </c>
    </row>
    <row r="8492" spans="1:19" x14ac:dyDescent="0.35">
      <c r="A8492" s="2">
        <v>44756</v>
      </c>
      <c r="B8492" s="31">
        <v>616.77959999999996</v>
      </c>
      <c r="C8492" s="31">
        <v>1971.316</v>
      </c>
      <c r="D8492" s="31">
        <v>652.75670000000002</v>
      </c>
      <c r="E8492" s="31">
        <v>615.15329999999994</v>
      </c>
      <c r="F8492" s="31">
        <v>124.94670000000001</v>
      </c>
      <c r="G8492" s="31">
        <v>531.87570000000005</v>
      </c>
      <c r="H8492" s="31">
        <v>7.169365</v>
      </c>
      <c r="I8492" s="31">
        <v>2769.5320000000002</v>
      </c>
      <c r="J8492" s="31">
        <v>4738.5919999999996</v>
      </c>
      <c r="K8492" s="31">
        <v>3010.7489999999998</v>
      </c>
      <c r="L8492" s="31">
        <v>351.39</v>
      </c>
      <c r="M8492" s="31">
        <v>261.5</v>
      </c>
      <c r="N8492" s="31">
        <v>367.49720000000002</v>
      </c>
      <c r="O8492" s="31">
        <v>54.421599999999998</v>
      </c>
      <c r="P8492" s="31">
        <v>75.690799999999996</v>
      </c>
      <c r="Q8492" s="31">
        <v>2691.1188999999999</v>
      </c>
      <c r="R8492" s="31">
        <v>108.544</v>
      </c>
      <c r="S8492" s="31">
        <v>82.268699999999995</v>
      </c>
    </row>
    <row r="8493" spans="1:19" x14ac:dyDescent="0.35">
      <c r="A8493" s="2">
        <v>44757</v>
      </c>
      <c r="B8493" s="31">
        <v>628.68679999999995</v>
      </c>
      <c r="C8493" s="31">
        <v>1995.425</v>
      </c>
      <c r="D8493" s="31">
        <v>680.98659999999995</v>
      </c>
      <c r="E8493" s="31">
        <v>616.84739999999999</v>
      </c>
      <c r="F8493" s="31">
        <v>124.715</v>
      </c>
      <c r="G8493" s="31">
        <v>532.37149999999997</v>
      </c>
      <c r="H8493" s="31">
        <v>7.4054719999999996</v>
      </c>
      <c r="I8493" s="31">
        <v>2769.0219999999999</v>
      </c>
      <c r="J8493" s="31">
        <v>4746.7330000000002</v>
      </c>
      <c r="K8493" s="31">
        <v>3036.8760000000002</v>
      </c>
      <c r="L8493" s="31">
        <v>358.04</v>
      </c>
      <c r="M8493" s="31">
        <v>266.87</v>
      </c>
      <c r="N8493" s="31">
        <v>374.03879999999998</v>
      </c>
      <c r="O8493" s="31">
        <v>54.662500000000001</v>
      </c>
      <c r="P8493" s="31">
        <v>76.313299999999998</v>
      </c>
      <c r="Q8493" s="31">
        <v>2681.3798999999999</v>
      </c>
      <c r="R8493" s="31">
        <v>108.063</v>
      </c>
      <c r="S8493" s="31">
        <v>80.405500000000004</v>
      </c>
    </row>
    <row r="8494" spans="1:19" x14ac:dyDescent="0.35">
      <c r="A8494" s="2">
        <v>44760</v>
      </c>
      <c r="B8494" s="31">
        <v>659.16660000000002</v>
      </c>
      <c r="C8494" s="31">
        <v>2038.7429999999999</v>
      </c>
      <c r="D8494" s="31">
        <v>687.45270000000005</v>
      </c>
      <c r="E8494" s="31">
        <v>637.15520000000004</v>
      </c>
      <c r="F8494" s="31">
        <v>125.1495</v>
      </c>
      <c r="G8494" s="31">
        <v>547.44330000000002</v>
      </c>
      <c r="H8494" s="31">
        <v>7.4309969999999996</v>
      </c>
      <c r="I8494" s="31">
        <v>2769.0219999999999</v>
      </c>
      <c r="J8494" s="31">
        <v>4742.0439999999999</v>
      </c>
      <c r="K8494" s="31">
        <v>3017.49</v>
      </c>
      <c r="L8494" s="31">
        <v>355.14</v>
      </c>
      <c r="M8494" s="31">
        <v>266</v>
      </c>
      <c r="N8494" s="31">
        <v>370.90820000000002</v>
      </c>
      <c r="O8494" s="31">
        <v>54.883899999999997</v>
      </c>
      <c r="P8494" s="31">
        <v>77.185299999999998</v>
      </c>
      <c r="Q8494" s="31">
        <v>2733.2181999999998</v>
      </c>
      <c r="R8494" s="31">
        <v>107.366</v>
      </c>
      <c r="S8494" s="31">
        <v>82.986099999999993</v>
      </c>
    </row>
    <row r="8495" spans="1:19" x14ac:dyDescent="0.35">
      <c r="A8495" s="2">
        <v>44761</v>
      </c>
      <c r="B8495" s="31">
        <v>665.76729999999998</v>
      </c>
      <c r="C8495" s="31">
        <v>2070.431</v>
      </c>
      <c r="D8495" s="31">
        <v>661.90390000000002</v>
      </c>
      <c r="E8495" s="31">
        <v>624.24570000000006</v>
      </c>
      <c r="F8495" s="31">
        <v>125.14230000000001</v>
      </c>
      <c r="G8495" s="31">
        <v>538.71749999999997</v>
      </c>
      <c r="H8495" s="31">
        <v>7.4884279999999999</v>
      </c>
      <c r="I8495" s="31">
        <v>2770.0889999999999</v>
      </c>
      <c r="J8495" s="31">
        <v>4729.8540000000003</v>
      </c>
      <c r="K8495" s="31">
        <v>3008.605</v>
      </c>
      <c r="L8495" s="31">
        <v>364.75</v>
      </c>
      <c r="M8495" s="31">
        <v>275.48</v>
      </c>
      <c r="N8495" s="31">
        <v>382.34039999999999</v>
      </c>
      <c r="O8495" s="31">
        <v>54.944699999999997</v>
      </c>
      <c r="P8495" s="31">
        <v>77.572699999999998</v>
      </c>
      <c r="Q8495" s="31">
        <v>2731.5983000000001</v>
      </c>
      <c r="R8495" s="31">
        <v>106.682</v>
      </c>
      <c r="S8495" s="31">
        <v>82.118200000000002</v>
      </c>
    </row>
    <row r="8496" spans="1:19" x14ac:dyDescent="0.35">
      <c r="A8496" s="2">
        <v>44762</v>
      </c>
      <c r="B8496" s="31">
        <v>662.46690000000001</v>
      </c>
      <c r="C8496" s="31">
        <v>2048.674</v>
      </c>
      <c r="D8496" s="31">
        <v>664.11180000000002</v>
      </c>
      <c r="E8496" s="31">
        <v>633.25229999999999</v>
      </c>
      <c r="F8496" s="31">
        <v>124.3892</v>
      </c>
      <c r="G8496" s="31">
        <v>528.40520000000004</v>
      </c>
      <c r="H8496" s="31">
        <v>7.5554309999999996</v>
      </c>
      <c r="I8496" s="31">
        <v>2768.1410000000001</v>
      </c>
      <c r="J8496" s="31">
        <v>4729.2420000000002</v>
      </c>
      <c r="K8496" s="31">
        <v>3016.098</v>
      </c>
      <c r="L8496" s="31">
        <v>367.07</v>
      </c>
      <c r="M8496" s="31">
        <v>279.7</v>
      </c>
      <c r="N8496" s="31">
        <v>388.29790000000003</v>
      </c>
      <c r="O8496" s="31">
        <v>54.855400000000003</v>
      </c>
      <c r="P8496" s="31">
        <v>77.303200000000004</v>
      </c>
      <c r="Q8496" s="31">
        <v>2750.1507000000001</v>
      </c>
      <c r="R8496" s="31">
        <v>107.07599999999999</v>
      </c>
      <c r="S8496" s="31">
        <v>83.125</v>
      </c>
    </row>
    <row r="8497" spans="1:19" x14ac:dyDescent="0.35">
      <c r="A8497" s="2">
        <v>44763</v>
      </c>
      <c r="B8497" s="31">
        <v>643.76480000000004</v>
      </c>
      <c r="C8497" s="31">
        <v>1958.7059999999999</v>
      </c>
      <c r="D8497" s="31">
        <v>635.88189999999997</v>
      </c>
      <c r="E8497" s="31">
        <v>628.32010000000002</v>
      </c>
      <c r="F8497" s="31">
        <v>125.3741</v>
      </c>
      <c r="G8497" s="31">
        <v>516.20889999999997</v>
      </c>
      <c r="H8497" s="31">
        <v>7.3512300000000002</v>
      </c>
      <c r="I8497" s="31">
        <v>2770.2739999999999</v>
      </c>
      <c r="J8497" s="31">
        <v>4748.5929999999998</v>
      </c>
      <c r="K8497" s="31">
        <v>2998.7350000000001</v>
      </c>
      <c r="L8497" s="31">
        <v>370.66</v>
      </c>
      <c r="M8497" s="31">
        <v>281.13</v>
      </c>
      <c r="N8497" s="31">
        <v>393.7414</v>
      </c>
      <c r="O8497" s="31">
        <v>54.947600000000001</v>
      </c>
      <c r="P8497" s="31">
        <v>77.135199999999998</v>
      </c>
      <c r="Q8497" s="31">
        <v>2761.8379</v>
      </c>
      <c r="R8497" s="31">
        <v>106.91</v>
      </c>
      <c r="S8497" s="31">
        <v>82.152900000000002</v>
      </c>
    </row>
    <row r="8498" spans="1:19" x14ac:dyDescent="0.35">
      <c r="A8498" s="2">
        <v>44764</v>
      </c>
      <c r="B8498" s="31">
        <v>636.64639999999997</v>
      </c>
      <c r="C8498" s="31">
        <v>1977.588</v>
      </c>
      <c r="D8498" s="31">
        <v>659.22280000000001</v>
      </c>
      <c r="E8498" s="31">
        <v>639.3854</v>
      </c>
      <c r="F8498" s="31">
        <v>126.3879</v>
      </c>
      <c r="G8498" s="31">
        <v>521.86080000000004</v>
      </c>
      <c r="H8498" s="31">
        <v>7.3288960000000003</v>
      </c>
      <c r="I8498" s="31">
        <v>2777.9690000000001</v>
      </c>
      <c r="J8498" s="31">
        <v>4801.5119999999997</v>
      </c>
      <c r="K8498" s="31">
        <v>3065.23</v>
      </c>
      <c r="L8498" s="31">
        <v>367.3</v>
      </c>
      <c r="M8498" s="31">
        <v>276.64</v>
      </c>
      <c r="N8498" s="31">
        <v>386.99740000000003</v>
      </c>
      <c r="O8498" s="31">
        <v>55.667099999999998</v>
      </c>
      <c r="P8498" s="31">
        <v>77.421499999999995</v>
      </c>
      <c r="Q8498" s="31">
        <v>2760.9162999999999</v>
      </c>
      <c r="R8498" s="31">
        <v>106.73</v>
      </c>
      <c r="S8498" s="31">
        <v>82.314999999999998</v>
      </c>
    </row>
    <row r="8499" spans="1:19" x14ac:dyDescent="0.35">
      <c r="A8499" s="2">
        <v>44767</v>
      </c>
      <c r="B8499" s="31">
        <v>648.35950000000003</v>
      </c>
      <c r="C8499" s="31">
        <v>2036.0640000000001</v>
      </c>
      <c r="D8499" s="31">
        <v>650.70650000000001</v>
      </c>
      <c r="E8499" s="31">
        <v>641.93730000000005</v>
      </c>
      <c r="F8499" s="31">
        <v>125.7941</v>
      </c>
      <c r="G8499" s="31">
        <v>533.8587</v>
      </c>
      <c r="H8499" s="31">
        <v>7.5809559999999996</v>
      </c>
      <c r="I8499" s="31">
        <v>2787.4740000000002</v>
      </c>
      <c r="J8499" s="31">
        <v>4789.616</v>
      </c>
      <c r="K8499" s="31">
        <v>3057.8760000000002</v>
      </c>
      <c r="L8499" s="31">
        <v>367.76</v>
      </c>
      <c r="M8499" s="31">
        <v>278.02</v>
      </c>
      <c r="N8499" s="31">
        <v>384.84800000000001</v>
      </c>
      <c r="O8499" s="31">
        <v>55.388500000000001</v>
      </c>
      <c r="P8499" s="31">
        <v>77.318100000000001</v>
      </c>
      <c r="Q8499" s="31">
        <v>2751.5118000000002</v>
      </c>
      <c r="R8499" s="31">
        <v>106.483</v>
      </c>
      <c r="S8499" s="31">
        <v>81.872799999999998</v>
      </c>
    </row>
    <row r="8500" spans="1:19" x14ac:dyDescent="0.35">
      <c r="A8500" s="2">
        <v>44768</v>
      </c>
      <c r="B8500" s="31">
        <v>643.63549999999998</v>
      </c>
      <c r="C8500" s="31">
        <v>2013.5229999999999</v>
      </c>
      <c r="D8500" s="31">
        <v>660.79989999999998</v>
      </c>
      <c r="E8500" s="31">
        <v>646.80520000000001</v>
      </c>
      <c r="F8500" s="31">
        <v>125.6927</v>
      </c>
      <c r="G8500" s="31">
        <v>548.83130000000006</v>
      </c>
      <c r="H8500" s="31">
        <v>7.6575309999999996</v>
      </c>
      <c r="I8500" s="31">
        <v>2786.5929999999998</v>
      </c>
      <c r="J8500" s="31">
        <v>4809.67</v>
      </c>
      <c r="K8500" s="31">
        <v>3094.011</v>
      </c>
      <c r="L8500" s="31">
        <v>363.43</v>
      </c>
      <c r="M8500" s="31">
        <v>276.25</v>
      </c>
      <c r="N8500" s="31">
        <v>377.30959999999999</v>
      </c>
      <c r="O8500" s="31">
        <v>55.44</v>
      </c>
      <c r="P8500" s="31">
        <v>76.677499999999995</v>
      </c>
      <c r="Q8500" s="31">
        <v>2759.9369999999999</v>
      </c>
      <c r="R8500" s="31">
        <v>107.18899999999999</v>
      </c>
      <c r="S8500" s="31">
        <v>83.053600000000003</v>
      </c>
    </row>
    <row r="8501" spans="1:19" x14ac:dyDescent="0.35">
      <c r="A8501" s="2">
        <v>44769</v>
      </c>
      <c r="B8501" s="31">
        <v>657.93709999999999</v>
      </c>
      <c r="C8501" s="31">
        <v>2060.4340000000002</v>
      </c>
      <c r="D8501" s="31">
        <v>680.35580000000004</v>
      </c>
      <c r="E8501" s="31">
        <v>655.49019999999996</v>
      </c>
      <c r="F8501" s="31">
        <v>125.82299999999999</v>
      </c>
      <c r="G8501" s="31">
        <v>559.24270000000001</v>
      </c>
      <c r="H8501" s="31">
        <v>7.5139519999999997</v>
      </c>
      <c r="I8501" s="31">
        <v>2787.9830000000002</v>
      </c>
      <c r="J8501" s="31">
        <v>4814.9520000000002</v>
      </c>
      <c r="K8501" s="31">
        <v>3095.7860000000001</v>
      </c>
      <c r="L8501" s="31">
        <v>372.81</v>
      </c>
      <c r="M8501" s="31">
        <v>282.66000000000003</v>
      </c>
      <c r="N8501" s="31">
        <v>393.08730000000003</v>
      </c>
      <c r="O8501" s="31">
        <v>55.156999999999996</v>
      </c>
      <c r="P8501" s="31">
        <v>76.573599999999999</v>
      </c>
      <c r="Q8501" s="31">
        <v>2760.0358999999999</v>
      </c>
      <c r="R8501" s="31">
        <v>106.452</v>
      </c>
      <c r="S8501" s="31">
        <v>82.007000000000005</v>
      </c>
    </row>
    <row r="8502" spans="1:19" x14ac:dyDescent="0.35">
      <c r="A8502" s="2">
        <v>44770</v>
      </c>
      <c r="B8502" s="31">
        <v>658.97249999999997</v>
      </c>
      <c r="C8502" s="31">
        <v>2026.59</v>
      </c>
      <c r="D8502" s="31">
        <v>683.19460000000004</v>
      </c>
      <c r="E8502" s="31">
        <v>666.38390000000004</v>
      </c>
      <c r="F8502" s="31">
        <v>128.11859999999999</v>
      </c>
      <c r="G8502" s="31">
        <v>571.33979999999997</v>
      </c>
      <c r="H8502" s="31">
        <v>7.3927079999999998</v>
      </c>
      <c r="I8502" s="31">
        <v>2789.607</v>
      </c>
      <c r="J8502" s="31">
        <v>4846.8959999999997</v>
      </c>
      <c r="K8502" s="31">
        <v>3106.886</v>
      </c>
      <c r="L8502" s="31">
        <v>377.35</v>
      </c>
      <c r="M8502" s="31">
        <v>286.5</v>
      </c>
      <c r="N8502" s="31">
        <v>396.77859999999998</v>
      </c>
      <c r="O8502" s="31">
        <v>56.260899999999999</v>
      </c>
      <c r="P8502" s="31">
        <v>76.818899999999999</v>
      </c>
      <c r="Q8502" s="31">
        <v>2781.7233000000001</v>
      </c>
      <c r="R8502" s="31">
        <v>106.351</v>
      </c>
      <c r="S8502" s="31">
        <v>82.111199999999997</v>
      </c>
    </row>
    <row r="8503" spans="1:19" x14ac:dyDescent="0.35">
      <c r="A8503" s="2">
        <v>44771</v>
      </c>
      <c r="B8503" s="31">
        <v>672.8211</v>
      </c>
      <c r="C8503" s="31">
        <v>2034.038</v>
      </c>
      <c r="D8503" s="31">
        <v>687.13729999999998</v>
      </c>
      <c r="E8503" s="31">
        <v>679.82950000000005</v>
      </c>
      <c r="F8503" s="31">
        <v>129.03100000000001</v>
      </c>
      <c r="G8503" s="31">
        <v>582.44529999999997</v>
      </c>
      <c r="H8503" s="31">
        <v>7.4118519999999997</v>
      </c>
      <c r="I8503" s="31">
        <v>2792.48</v>
      </c>
      <c r="J8503" s="31">
        <v>4844.6880000000001</v>
      </c>
      <c r="K8503" s="31">
        <v>3111.7689999999998</v>
      </c>
      <c r="L8503" s="31">
        <v>382.91</v>
      </c>
      <c r="M8503" s="31">
        <v>288.41000000000003</v>
      </c>
      <c r="N8503" s="31">
        <v>404.06779999999998</v>
      </c>
      <c r="O8503" s="31">
        <v>56.631</v>
      </c>
      <c r="P8503" s="31">
        <v>77.122</v>
      </c>
      <c r="Q8503" s="31">
        <v>2771.3053</v>
      </c>
      <c r="R8503" s="31">
        <v>105.90300000000001</v>
      </c>
      <c r="S8503" s="31">
        <v>79.656599999999997</v>
      </c>
    </row>
    <row r="8504" spans="1:19" x14ac:dyDescent="0.35">
      <c r="A8504" s="2">
        <v>44774</v>
      </c>
      <c r="B8504" s="31">
        <v>647.32420000000002</v>
      </c>
      <c r="C8504" s="31">
        <v>1958.836</v>
      </c>
      <c r="D8504" s="31">
        <v>639.35149999999999</v>
      </c>
      <c r="E8504" s="31">
        <v>671.10159999999996</v>
      </c>
      <c r="F8504" s="31">
        <v>129.45830000000001</v>
      </c>
      <c r="G8504" s="31">
        <v>557.65620000000001</v>
      </c>
      <c r="H8504" s="31">
        <v>7.4629019999999997</v>
      </c>
      <c r="I8504" s="31">
        <v>2791.09</v>
      </c>
      <c r="J8504" s="31">
        <v>4859.0969999999998</v>
      </c>
      <c r="K8504" s="31">
        <v>3127.9520000000002</v>
      </c>
      <c r="L8504" s="31">
        <v>381.71</v>
      </c>
      <c r="M8504" s="31">
        <v>288.42</v>
      </c>
      <c r="N8504" s="31">
        <v>403.78750000000002</v>
      </c>
      <c r="O8504" s="31">
        <v>57.4069</v>
      </c>
      <c r="P8504" s="31">
        <v>77.693100000000001</v>
      </c>
      <c r="Q8504" s="31">
        <v>2774.7939000000001</v>
      </c>
      <c r="R8504" s="31">
        <v>105.45</v>
      </c>
      <c r="S8504" s="31">
        <v>79.587199999999996</v>
      </c>
    </row>
    <row r="8505" spans="1:19" x14ac:dyDescent="0.35">
      <c r="A8505" s="2">
        <v>44775</v>
      </c>
      <c r="B8505" s="31">
        <v>650.62459999999999</v>
      </c>
      <c r="C8505" s="31">
        <v>1997.123</v>
      </c>
      <c r="D8505" s="31">
        <v>630.20439999999996</v>
      </c>
      <c r="E8505" s="31">
        <v>670.11519999999996</v>
      </c>
      <c r="F8505" s="31">
        <v>129.60310000000001</v>
      </c>
      <c r="G8505" s="31">
        <v>549.92200000000003</v>
      </c>
      <c r="H8505" s="31">
        <v>7.4660929999999999</v>
      </c>
      <c r="I8505" s="31">
        <v>2795.6790000000001</v>
      </c>
      <c r="J8505" s="31">
        <v>4836.3040000000001</v>
      </c>
      <c r="K8505" s="31">
        <v>3156.259</v>
      </c>
      <c r="L8505" s="31">
        <v>379.23</v>
      </c>
      <c r="M8505" s="31">
        <v>288.06</v>
      </c>
      <c r="N8505" s="31">
        <v>402.6037</v>
      </c>
      <c r="O8505" s="31">
        <v>57.435400000000001</v>
      </c>
      <c r="P8505" s="31">
        <v>77.133099999999999</v>
      </c>
      <c r="Q8505" s="31">
        <v>2744.8490000000002</v>
      </c>
      <c r="R8505" s="31">
        <v>106.241</v>
      </c>
      <c r="S8505" s="31">
        <v>77.375799999999998</v>
      </c>
    </row>
    <row r="8506" spans="1:19" x14ac:dyDescent="0.35">
      <c r="A8506" s="2">
        <v>44776</v>
      </c>
      <c r="B8506" s="31">
        <v>626.29250000000002</v>
      </c>
      <c r="C8506" s="31">
        <v>1902.713</v>
      </c>
      <c r="D8506" s="31">
        <v>640.61320000000001</v>
      </c>
      <c r="E8506" s="31">
        <v>658.83550000000002</v>
      </c>
      <c r="F8506" s="31">
        <v>128.63999999999999</v>
      </c>
      <c r="G8506" s="31">
        <v>543.27850000000001</v>
      </c>
      <c r="H8506" s="31">
        <v>7.2778450000000001</v>
      </c>
      <c r="I8506" s="31">
        <v>2792.3409999999999</v>
      </c>
      <c r="J8506" s="31">
        <v>4805.26</v>
      </c>
      <c r="K8506" s="31">
        <v>3121.6329999999998</v>
      </c>
      <c r="L8506" s="31">
        <v>385.02</v>
      </c>
      <c r="M8506" s="31">
        <v>292.29000000000002</v>
      </c>
      <c r="N8506" s="31">
        <v>413.41289999999998</v>
      </c>
      <c r="O8506" s="31">
        <v>56.308</v>
      </c>
      <c r="P8506" s="31">
        <v>76.605999999999995</v>
      </c>
      <c r="Q8506" s="31">
        <v>2749.0520999999999</v>
      </c>
      <c r="R8506" s="31">
        <v>106.506</v>
      </c>
      <c r="S8506" s="31">
        <v>77.954700000000003</v>
      </c>
    </row>
    <row r="8507" spans="1:19" x14ac:dyDescent="0.35">
      <c r="A8507" s="2">
        <v>44777</v>
      </c>
      <c r="B8507" s="31">
        <v>609.0788</v>
      </c>
      <c r="C8507" s="31">
        <v>1825.1590000000001</v>
      </c>
      <c r="D8507" s="31">
        <v>624.52689999999996</v>
      </c>
      <c r="E8507" s="31">
        <v>662.80269999999996</v>
      </c>
      <c r="F8507" s="31">
        <v>130.84870000000001</v>
      </c>
      <c r="G8507" s="31">
        <v>562.31650000000002</v>
      </c>
      <c r="H8507" s="31">
        <v>7.4948079999999999</v>
      </c>
      <c r="I8507" s="31">
        <v>2794.4740000000002</v>
      </c>
      <c r="J8507" s="31">
        <v>4829.6679999999997</v>
      </c>
      <c r="K8507" s="31">
        <v>3125.6660000000002</v>
      </c>
      <c r="L8507" s="31">
        <v>384.65</v>
      </c>
      <c r="M8507" s="31">
        <v>291.85000000000002</v>
      </c>
      <c r="N8507" s="31">
        <v>415.14179999999999</v>
      </c>
      <c r="O8507" s="31">
        <v>56.823599999999999</v>
      </c>
      <c r="P8507" s="31">
        <v>77.200900000000004</v>
      </c>
      <c r="Q8507" s="31">
        <v>2773.7073</v>
      </c>
      <c r="R8507" s="31">
        <v>105.693</v>
      </c>
      <c r="S8507" s="31">
        <v>79.656599999999997</v>
      </c>
    </row>
    <row r="8508" spans="1:19" x14ac:dyDescent="0.35">
      <c r="A8508" s="2">
        <v>44778</v>
      </c>
      <c r="B8508" s="31">
        <v>614.25580000000002</v>
      </c>
      <c r="C8508" s="31">
        <v>1865.7329999999999</v>
      </c>
      <c r="D8508" s="31">
        <v>616.48379999999997</v>
      </c>
      <c r="E8508" s="31">
        <v>675.24040000000002</v>
      </c>
      <c r="F8508" s="31">
        <v>129.71180000000001</v>
      </c>
      <c r="G8508" s="31">
        <v>558.74689999999998</v>
      </c>
      <c r="H8508" s="31">
        <v>7.3544200000000002</v>
      </c>
      <c r="I8508" s="31">
        <v>2795.4009999999998</v>
      </c>
      <c r="J8508" s="31">
        <v>4783.6790000000001</v>
      </c>
      <c r="K8508" s="31">
        <v>3122.9569999999999</v>
      </c>
      <c r="L8508" s="31">
        <v>384.14</v>
      </c>
      <c r="M8508" s="31">
        <v>293.99</v>
      </c>
      <c r="N8508" s="31">
        <v>412.0813</v>
      </c>
      <c r="O8508" s="31">
        <v>55.8934</v>
      </c>
      <c r="P8508" s="31">
        <v>76.849199999999996</v>
      </c>
      <c r="Q8508" s="31">
        <v>2796.7527</v>
      </c>
      <c r="R8508" s="31">
        <v>106.621</v>
      </c>
      <c r="S8508" s="31">
        <v>79.714500000000001</v>
      </c>
    </row>
    <row r="8509" spans="1:19" x14ac:dyDescent="0.35">
      <c r="A8509" s="2">
        <v>44781</v>
      </c>
      <c r="B8509" s="31">
        <v>625.76509999999996</v>
      </c>
      <c r="C8509" s="31">
        <v>1888.2550000000001</v>
      </c>
      <c r="D8509" s="31">
        <v>597.29470000000003</v>
      </c>
      <c r="E8509" s="31">
        <v>685.69240000000002</v>
      </c>
      <c r="F8509" s="31">
        <v>130.72559999999999</v>
      </c>
      <c r="G8509" s="31">
        <v>555.27639999999997</v>
      </c>
      <c r="H8509" s="31">
        <v>7.4682890000000004</v>
      </c>
      <c r="I8509" s="31">
        <v>2792.7579999999998</v>
      </c>
      <c r="J8509" s="31">
        <v>4798.0649999999996</v>
      </c>
      <c r="K8509" s="31">
        <v>3113.8470000000002</v>
      </c>
      <c r="L8509" s="31">
        <v>383.68</v>
      </c>
      <c r="M8509" s="31">
        <v>296.94</v>
      </c>
      <c r="N8509" s="31">
        <v>410.66390000000001</v>
      </c>
      <c r="O8509" s="31">
        <v>56.146999999999998</v>
      </c>
      <c r="P8509" s="31">
        <v>77.237200000000001</v>
      </c>
      <c r="Q8509" s="31">
        <v>2793.4391000000001</v>
      </c>
      <c r="R8509" s="31">
        <v>106.435</v>
      </c>
      <c r="S8509" s="31">
        <v>78.962000000000003</v>
      </c>
    </row>
    <row r="8510" spans="1:19" x14ac:dyDescent="0.35">
      <c r="A8510" s="2">
        <v>44782</v>
      </c>
      <c r="B8510" s="31">
        <v>623.73220000000003</v>
      </c>
      <c r="C8510" s="31">
        <v>1933.9259999999999</v>
      </c>
      <c r="D8510" s="31">
        <v>621.76520000000005</v>
      </c>
      <c r="E8510" s="31">
        <v>685.33640000000003</v>
      </c>
      <c r="F8510" s="31">
        <v>131.2398</v>
      </c>
      <c r="G8510" s="31">
        <v>566.67939999999999</v>
      </c>
      <c r="H8510" s="31">
        <v>7.542465</v>
      </c>
      <c r="I8510" s="31">
        <v>2795.2159999999999</v>
      </c>
      <c r="J8510" s="31">
        <v>4786.1790000000001</v>
      </c>
      <c r="K8510" s="31">
        <v>3101.24</v>
      </c>
      <c r="L8510" s="31">
        <v>382.08</v>
      </c>
      <c r="M8510" s="31">
        <v>292.89</v>
      </c>
      <c r="N8510" s="31">
        <v>405.93680000000001</v>
      </c>
      <c r="O8510" s="31">
        <v>56.045200000000001</v>
      </c>
      <c r="P8510" s="31">
        <v>77.273200000000003</v>
      </c>
      <c r="Q8510" s="31">
        <v>2792.9955</v>
      </c>
      <c r="R8510" s="31">
        <v>106.374</v>
      </c>
      <c r="S8510" s="31">
        <v>78.788300000000007</v>
      </c>
    </row>
    <row r="8511" spans="1:19" x14ac:dyDescent="0.35">
      <c r="A8511" s="2">
        <v>44783</v>
      </c>
      <c r="B8511" s="31">
        <v>631.99339999999995</v>
      </c>
      <c r="C8511" s="31">
        <v>2000.1949999999999</v>
      </c>
      <c r="D8511" s="31">
        <v>620.55999999999995</v>
      </c>
      <c r="E8511" s="31">
        <v>694.02499999999998</v>
      </c>
      <c r="F8511" s="31">
        <v>131.34119999999999</v>
      </c>
      <c r="G8511" s="31">
        <v>566.28279999999995</v>
      </c>
      <c r="H8511" s="31">
        <v>7.651135</v>
      </c>
      <c r="I8511" s="31">
        <v>2792.5279999999998</v>
      </c>
      <c r="J8511" s="31">
        <v>4802.4650000000001</v>
      </c>
      <c r="K8511" s="31">
        <v>3114.7359999999999</v>
      </c>
      <c r="L8511" s="31">
        <v>390</v>
      </c>
      <c r="M8511" s="31">
        <v>301.29000000000002</v>
      </c>
      <c r="N8511" s="31">
        <v>417.16660000000002</v>
      </c>
      <c r="O8511" s="31">
        <v>57.230699999999999</v>
      </c>
      <c r="P8511" s="31">
        <v>78.267399999999995</v>
      </c>
      <c r="Q8511" s="31">
        <v>2780.8881000000001</v>
      </c>
      <c r="R8511" s="31">
        <v>105.196</v>
      </c>
      <c r="S8511" s="31">
        <v>76.877899999999997</v>
      </c>
    </row>
    <row r="8512" spans="1:19" x14ac:dyDescent="0.35">
      <c r="A8512" s="2">
        <v>44784</v>
      </c>
      <c r="B8512" s="31">
        <v>645.72559999999999</v>
      </c>
      <c r="C8512" s="31">
        <v>2007.2139999999999</v>
      </c>
      <c r="D8512" s="31">
        <v>641.7559</v>
      </c>
      <c r="E8512" s="31">
        <v>701.4135</v>
      </c>
      <c r="F8512" s="31">
        <v>130.87049999999999</v>
      </c>
      <c r="G8512" s="31">
        <v>574.51279999999997</v>
      </c>
      <c r="H8512" s="31">
        <v>7.6908079999999996</v>
      </c>
      <c r="I8512" s="31">
        <v>2792.5279999999998</v>
      </c>
      <c r="J8512" s="31">
        <v>4786.2120000000004</v>
      </c>
      <c r="K8512" s="31">
        <v>3108.2890000000002</v>
      </c>
      <c r="L8512" s="31">
        <v>389.97</v>
      </c>
      <c r="M8512" s="31">
        <v>302.33</v>
      </c>
      <c r="N8512" s="31">
        <v>414.65120000000002</v>
      </c>
      <c r="O8512" s="31">
        <v>57.0319</v>
      </c>
      <c r="P8512" s="31">
        <v>78.175799999999995</v>
      </c>
      <c r="Q8512" s="31">
        <v>2828.7453999999998</v>
      </c>
      <c r="R8512" s="31">
        <v>105.09</v>
      </c>
      <c r="S8512" s="31">
        <v>78.880899999999997</v>
      </c>
    </row>
    <row r="8513" spans="1:19" x14ac:dyDescent="0.35">
      <c r="A8513" s="2">
        <v>44785</v>
      </c>
      <c r="B8513" s="31">
        <v>636.52909999999997</v>
      </c>
      <c r="C8513" s="31">
        <v>1989.335</v>
      </c>
      <c r="D8513" s="31">
        <v>657.36569999999995</v>
      </c>
      <c r="E8513" s="31">
        <v>694.3569</v>
      </c>
      <c r="F8513" s="31">
        <v>131.4716</v>
      </c>
      <c r="G8513" s="31">
        <v>576.79340000000002</v>
      </c>
      <c r="H8513" s="31">
        <v>7.511952</v>
      </c>
      <c r="I8513" s="31">
        <v>2788.5859999999998</v>
      </c>
      <c r="J8513" s="31">
        <v>4779.2979999999998</v>
      </c>
      <c r="K8513" s="31">
        <v>3090.2379999999998</v>
      </c>
      <c r="L8513" s="31">
        <v>396.57</v>
      </c>
      <c r="M8513" s="31">
        <v>308.54000000000002</v>
      </c>
      <c r="N8513" s="31">
        <v>422.95280000000002</v>
      </c>
      <c r="O8513" s="31">
        <v>56.550800000000002</v>
      </c>
      <c r="P8513" s="31">
        <v>77.408799999999999</v>
      </c>
      <c r="Q8513" s="31">
        <v>2841.5697</v>
      </c>
      <c r="R8513" s="31">
        <v>105.631</v>
      </c>
      <c r="S8513" s="31">
        <v>79.343999999999994</v>
      </c>
    </row>
    <row r="8514" spans="1:19" x14ac:dyDescent="0.35">
      <c r="A8514" s="2">
        <v>44788</v>
      </c>
      <c r="B8514" s="31">
        <v>619.31849999999997</v>
      </c>
      <c r="C8514" s="31">
        <v>1938.13</v>
      </c>
      <c r="D8514" s="31">
        <v>642.07439999999997</v>
      </c>
      <c r="E8514" s="31">
        <v>684.76940000000002</v>
      </c>
      <c r="F8514" s="31">
        <v>130.2116</v>
      </c>
      <c r="G8514" s="31">
        <v>560.13509999999997</v>
      </c>
      <c r="H8514" s="31">
        <v>7.5339169999999998</v>
      </c>
      <c r="I8514" s="31">
        <v>2789.4209999999998</v>
      </c>
      <c r="J8514" s="31">
        <v>4796.8249999999998</v>
      </c>
      <c r="K8514" s="31">
        <v>3107.8040000000001</v>
      </c>
      <c r="L8514" s="31">
        <v>398.17</v>
      </c>
      <c r="M8514" s="31">
        <v>309.58999999999997</v>
      </c>
      <c r="N8514" s="31">
        <v>426.17680000000001</v>
      </c>
      <c r="O8514" s="31">
        <v>56.852499999999999</v>
      </c>
      <c r="P8514" s="31">
        <v>77.026600000000002</v>
      </c>
      <c r="Q8514" s="31">
        <v>2836.0599000000002</v>
      </c>
      <c r="R8514" s="31">
        <v>106.54600000000001</v>
      </c>
      <c r="S8514" s="31">
        <v>78.996700000000004</v>
      </c>
    </row>
    <row r="8515" spans="1:19" x14ac:dyDescent="0.35">
      <c r="A8515" s="2">
        <v>44789</v>
      </c>
      <c r="B8515" s="31">
        <v>602.63340000000005</v>
      </c>
      <c r="C8515" s="31">
        <v>1902.5150000000001</v>
      </c>
      <c r="D8515" s="31">
        <v>639.68510000000003</v>
      </c>
      <c r="E8515" s="31">
        <v>684.87660000000005</v>
      </c>
      <c r="F8515" s="31">
        <v>129.60329999999999</v>
      </c>
      <c r="G8515" s="31">
        <v>547.7405</v>
      </c>
      <c r="H8515" s="31">
        <v>7.4366440000000003</v>
      </c>
      <c r="I8515" s="31">
        <v>2793.3609999999999</v>
      </c>
      <c r="J8515" s="31">
        <v>4783.05</v>
      </c>
      <c r="K8515" s="31">
        <v>3098.9059999999999</v>
      </c>
      <c r="L8515" s="31">
        <v>399.05</v>
      </c>
      <c r="M8515" s="31">
        <v>309.52</v>
      </c>
      <c r="N8515" s="31">
        <v>425.46039999999999</v>
      </c>
      <c r="O8515" s="31">
        <v>56.256300000000003</v>
      </c>
      <c r="P8515" s="31">
        <v>76.907700000000006</v>
      </c>
      <c r="Q8515" s="31">
        <v>2833.8987000000002</v>
      </c>
      <c r="R8515" s="31">
        <v>106.5</v>
      </c>
      <c r="S8515" s="31">
        <v>78.035700000000006</v>
      </c>
    </row>
    <row r="8516" spans="1:19" x14ac:dyDescent="0.35">
      <c r="A8516" s="2">
        <v>44790</v>
      </c>
      <c r="B8516" s="31">
        <v>611.04160000000002</v>
      </c>
      <c r="C8516" s="31">
        <v>1939.2739999999999</v>
      </c>
      <c r="D8516" s="31">
        <v>654.65779999999995</v>
      </c>
      <c r="E8516" s="31">
        <v>680.45820000000003</v>
      </c>
      <c r="F8516" s="31">
        <v>128.6619</v>
      </c>
      <c r="G8516" s="31">
        <v>551.31010000000003</v>
      </c>
      <c r="H8516" s="31">
        <v>7.596673</v>
      </c>
      <c r="I8516" s="31">
        <v>2792.3879999999999</v>
      </c>
      <c r="J8516" s="31">
        <v>4758.6409999999996</v>
      </c>
      <c r="K8516" s="31">
        <v>3067.45</v>
      </c>
      <c r="L8516" s="31">
        <v>396.18</v>
      </c>
      <c r="M8516" s="31">
        <v>304.29000000000002</v>
      </c>
      <c r="N8516" s="31">
        <v>420.32049999999998</v>
      </c>
      <c r="O8516" s="31">
        <v>55.804099999999998</v>
      </c>
      <c r="P8516" s="31">
        <v>76.774199999999993</v>
      </c>
      <c r="Q8516" s="31">
        <v>2837.6900999999998</v>
      </c>
      <c r="R8516" s="31">
        <v>106.574</v>
      </c>
      <c r="S8516" s="31">
        <v>78.244100000000003</v>
      </c>
    </row>
    <row r="8517" spans="1:19" x14ac:dyDescent="0.35">
      <c r="A8517" s="2">
        <v>44791</v>
      </c>
      <c r="B8517" s="31">
        <v>629.04049999999995</v>
      </c>
      <c r="C8517" s="31">
        <v>1994.126</v>
      </c>
      <c r="D8517" s="31">
        <v>675.524</v>
      </c>
      <c r="E8517" s="31">
        <v>690.11009999999999</v>
      </c>
      <c r="F8517" s="31">
        <v>128.2636</v>
      </c>
      <c r="G8517" s="31">
        <v>557.35860000000002</v>
      </c>
      <c r="H8517" s="31">
        <v>7.5998109999999999</v>
      </c>
      <c r="I8517" s="31">
        <v>2789.4670000000001</v>
      </c>
      <c r="J8517" s="31">
        <v>4762.0829999999996</v>
      </c>
      <c r="K8517" s="31">
        <v>3056.4949999999999</v>
      </c>
      <c r="L8517" s="31">
        <v>397.08</v>
      </c>
      <c r="M8517" s="31">
        <v>306.20999999999998</v>
      </c>
      <c r="N8517" s="31">
        <v>421.25510000000003</v>
      </c>
      <c r="O8517" s="31">
        <v>55.8977</v>
      </c>
      <c r="P8517" s="31">
        <v>76.509600000000006</v>
      </c>
      <c r="Q8517" s="31">
        <v>2820.9926</v>
      </c>
      <c r="R8517" s="31">
        <v>107.48399999999999</v>
      </c>
      <c r="S8517" s="31">
        <v>77.514700000000005</v>
      </c>
    </row>
    <row r="8518" spans="1:19" x14ac:dyDescent="0.35">
      <c r="A8518" s="2">
        <v>44792</v>
      </c>
      <c r="B8518" s="31">
        <v>631.20820000000003</v>
      </c>
      <c r="C8518" s="31">
        <v>1994.4839999999999</v>
      </c>
      <c r="D8518" s="31">
        <v>684.28459999999995</v>
      </c>
      <c r="E8518" s="31">
        <v>694.39980000000003</v>
      </c>
      <c r="F8518" s="31">
        <v>127.66249999999999</v>
      </c>
      <c r="G8518" s="31">
        <v>556.86279999999999</v>
      </c>
      <c r="H8518" s="31">
        <v>7.4491949999999996</v>
      </c>
      <c r="I8518" s="31">
        <v>2788.355</v>
      </c>
      <c r="J8518" s="31">
        <v>4733.2910000000002</v>
      </c>
      <c r="K8518" s="31">
        <v>3030.1790000000001</v>
      </c>
      <c r="L8518" s="31">
        <v>391.99</v>
      </c>
      <c r="M8518" s="31">
        <v>299.7</v>
      </c>
      <c r="N8518" s="31">
        <v>413.31950000000001</v>
      </c>
      <c r="O8518" s="31">
        <v>55.118200000000002</v>
      </c>
      <c r="P8518" s="31">
        <v>75.840400000000002</v>
      </c>
      <c r="Q8518" s="31">
        <v>2798.3991999999998</v>
      </c>
      <c r="R8518" s="31">
        <v>108.169</v>
      </c>
      <c r="S8518" s="31">
        <v>77.572599999999994</v>
      </c>
    </row>
    <row r="8519" spans="1:19" x14ac:dyDescent="0.35">
      <c r="A8519" s="2">
        <v>44795</v>
      </c>
      <c r="B8519" s="31">
        <v>629.36890000000005</v>
      </c>
      <c r="C8519" s="31">
        <v>1918.1769999999999</v>
      </c>
      <c r="D8519" s="31">
        <v>690.3374</v>
      </c>
      <c r="E8519" s="31">
        <v>691.03240000000005</v>
      </c>
      <c r="F8519" s="31">
        <v>126.6125</v>
      </c>
      <c r="G8519" s="31">
        <v>569.25739999999996</v>
      </c>
      <c r="H8519" s="31">
        <v>7.3927139999999998</v>
      </c>
      <c r="I8519" s="31">
        <v>2778.665</v>
      </c>
      <c r="J8519" s="31">
        <v>4721.7190000000001</v>
      </c>
      <c r="K8519" s="31">
        <v>3016.9810000000002</v>
      </c>
      <c r="L8519" s="31">
        <v>383.63</v>
      </c>
      <c r="M8519" s="31">
        <v>293.33</v>
      </c>
      <c r="N8519" s="31">
        <v>402.14429999999999</v>
      </c>
      <c r="O8519" s="31">
        <v>55.086500000000001</v>
      </c>
      <c r="P8519" s="31">
        <v>75.269199999999998</v>
      </c>
      <c r="Q8519" s="31">
        <v>2771.2761</v>
      </c>
      <c r="R8519" s="31">
        <v>109.04600000000001</v>
      </c>
      <c r="S8519" s="31">
        <v>77.248400000000004</v>
      </c>
    </row>
    <row r="8520" spans="1:19" x14ac:dyDescent="0.35">
      <c r="A8520" s="2">
        <v>44796</v>
      </c>
      <c r="B8520" s="31">
        <v>651.44050000000004</v>
      </c>
      <c r="C8520" s="31">
        <v>1964.018</v>
      </c>
      <c r="D8520" s="31">
        <v>705.78800000000001</v>
      </c>
      <c r="E8520" s="31">
        <v>699.03269999999998</v>
      </c>
      <c r="F8520" s="31">
        <v>127.5394</v>
      </c>
      <c r="G8520" s="31">
        <v>579.47050000000002</v>
      </c>
      <c r="H8520" s="31">
        <v>7.2734769999999997</v>
      </c>
      <c r="I8520" s="31">
        <v>2778.201</v>
      </c>
      <c r="J8520" s="31">
        <v>4709.8109999999997</v>
      </c>
      <c r="K8520" s="31">
        <v>2993.9119999999998</v>
      </c>
      <c r="L8520" s="31">
        <v>382.63</v>
      </c>
      <c r="M8520" s="31">
        <v>293.81</v>
      </c>
      <c r="N8520" s="31">
        <v>401.73149999999998</v>
      </c>
      <c r="O8520" s="31">
        <v>55.4602</v>
      </c>
      <c r="P8520" s="31">
        <v>75.414900000000003</v>
      </c>
      <c r="Q8520" s="31">
        <v>2764.7138</v>
      </c>
      <c r="R8520" s="31">
        <v>108.624</v>
      </c>
      <c r="S8520" s="31">
        <v>76.959000000000003</v>
      </c>
    </row>
    <row r="8521" spans="1:19" x14ac:dyDescent="0.35">
      <c r="A8521" s="2">
        <v>44797</v>
      </c>
      <c r="B8521" s="31">
        <v>659.12609999999995</v>
      </c>
      <c r="C8521" s="31">
        <v>1893.0039999999999</v>
      </c>
      <c r="D8521" s="31">
        <v>734.29989999999998</v>
      </c>
      <c r="E8521" s="31">
        <v>690.86080000000004</v>
      </c>
      <c r="F8521" s="31">
        <v>127.5611</v>
      </c>
      <c r="G8521" s="31">
        <v>577.88400000000001</v>
      </c>
      <c r="H8521" s="31">
        <v>7.5245030000000002</v>
      </c>
      <c r="I8521" s="31">
        <v>2778.0160000000001</v>
      </c>
      <c r="J8521" s="31">
        <v>4696.3559999999998</v>
      </c>
      <c r="K8521" s="31">
        <v>2986.5169999999998</v>
      </c>
      <c r="L8521" s="31">
        <v>383.77</v>
      </c>
      <c r="M8521" s="31">
        <v>296.04000000000002</v>
      </c>
      <c r="N8521" s="31">
        <v>402.76729999999998</v>
      </c>
      <c r="O8521" s="31">
        <v>55.247599999999998</v>
      </c>
      <c r="P8521" s="31">
        <v>75.451099999999997</v>
      </c>
      <c r="Q8521" s="31">
        <v>2752.4252000000001</v>
      </c>
      <c r="R8521" s="31">
        <v>108.67700000000001</v>
      </c>
      <c r="S8521" s="31">
        <v>75.937200000000004</v>
      </c>
    </row>
    <row r="8522" spans="1:19" x14ac:dyDescent="0.35">
      <c r="A8522" s="2">
        <v>44798</v>
      </c>
      <c r="B8522" s="31">
        <v>646.77650000000006</v>
      </c>
      <c r="C8522" s="31">
        <v>1896.866</v>
      </c>
      <c r="D8522" s="31">
        <v>734.61850000000004</v>
      </c>
      <c r="E8522" s="31">
        <v>699.39739999999995</v>
      </c>
      <c r="F8522" s="31">
        <v>128.27799999999999</v>
      </c>
      <c r="G8522" s="31">
        <v>567.67089999999996</v>
      </c>
      <c r="H8522" s="31">
        <v>7.5841219999999998</v>
      </c>
      <c r="I8522" s="31">
        <v>2773.0549999999998</v>
      </c>
      <c r="J8522" s="31">
        <v>4707.6030000000001</v>
      </c>
      <c r="K8522" s="31">
        <v>2996.1990000000001</v>
      </c>
      <c r="L8522" s="31">
        <v>389.16</v>
      </c>
      <c r="M8522" s="31">
        <v>300.58</v>
      </c>
      <c r="N8522" s="31">
        <v>409.81509999999997</v>
      </c>
      <c r="O8522" s="31">
        <v>55.264299999999999</v>
      </c>
      <c r="P8522" s="31">
        <v>75.357100000000003</v>
      </c>
      <c r="Q8522" s="31">
        <v>2803.8843999999999</v>
      </c>
      <c r="R8522" s="31">
        <v>108.47</v>
      </c>
      <c r="S8522" s="31">
        <v>79.148499999999999</v>
      </c>
    </row>
    <row r="8523" spans="1:19" x14ac:dyDescent="0.35">
      <c r="A8523" s="2">
        <v>44799</v>
      </c>
      <c r="B8523" s="31">
        <v>650.38940000000002</v>
      </c>
      <c r="C8523" s="31">
        <v>1914.7449999999999</v>
      </c>
      <c r="D8523" s="31">
        <v>742.58270000000005</v>
      </c>
      <c r="E8523" s="31">
        <v>701.99270000000001</v>
      </c>
      <c r="F8523" s="31">
        <v>126.71380000000001</v>
      </c>
      <c r="G8523" s="31">
        <v>579.56970000000001</v>
      </c>
      <c r="H8523" s="31">
        <v>7.5715709999999996</v>
      </c>
      <c r="I8523" s="31">
        <v>2776.2539999999999</v>
      </c>
      <c r="J8523" s="31">
        <v>4708.8680000000004</v>
      </c>
      <c r="K8523" s="31">
        <v>2983.1390000000001</v>
      </c>
      <c r="L8523" s="31">
        <v>376.06</v>
      </c>
      <c r="M8523" s="31">
        <v>290.55</v>
      </c>
      <c r="N8523" s="31">
        <v>393.13400000000001</v>
      </c>
      <c r="O8523" s="31">
        <v>55.0289</v>
      </c>
      <c r="P8523" s="31">
        <v>75.616100000000003</v>
      </c>
      <c r="Q8523" s="31">
        <v>2812.3159000000001</v>
      </c>
      <c r="R8523" s="31">
        <v>108.803</v>
      </c>
      <c r="S8523" s="31">
        <v>80.058300000000003</v>
      </c>
    </row>
    <row r="8524" spans="1:19" x14ac:dyDescent="0.35">
      <c r="A8524" s="2">
        <v>44802</v>
      </c>
      <c r="B8524" s="31">
        <v>676.13959999999997</v>
      </c>
      <c r="C8524" s="31">
        <v>1942.421</v>
      </c>
      <c r="D8524" s="31">
        <v>739.55629999999996</v>
      </c>
      <c r="E8524" s="31">
        <v>701.99270000000001</v>
      </c>
      <c r="F8524" s="31">
        <v>126.70659999999999</v>
      </c>
      <c r="G8524" s="31">
        <v>570.24900000000002</v>
      </c>
      <c r="H8524" s="31">
        <v>7.5621580000000002</v>
      </c>
      <c r="I8524" s="31">
        <v>2770.4140000000002</v>
      </c>
      <c r="J8524" s="31">
        <v>4689.6369999999997</v>
      </c>
      <c r="K8524" s="31">
        <v>2949.9169999999999</v>
      </c>
      <c r="L8524" s="31">
        <v>373.44</v>
      </c>
      <c r="M8524" s="31">
        <v>288.01</v>
      </c>
      <c r="N8524" s="31">
        <v>389.15449999999998</v>
      </c>
      <c r="O8524" s="31">
        <v>55.0289</v>
      </c>
      <c r="P8524" s="31">
        <v>75.616100000000003</v>
      </c>
      <c r="Q8524" s="31">
        <v>2770.3364999999999</v>
      </c>
      <c r="R8524" s="31">
        <v>108.83499999999999</v>
      </c>
      <c r="S8524" s="31">
        <v>79.433599999999998</v>
      </c>
    </row>
    <row r="8525" spans="1:19" x14ac:dyDescent="0.35">
      <c r="A8525" s="2">
        <v>44803</v>
      </c>
      <c r="B8525" s="31">
        <v>642.7038</v>
      </c>
      <c r="C8525" s="31">
        <v>1809.546</v>
      </c>
      <c r="D8525" s="31">
        <v>697.98310000000004</v>
      </c>
      <c r="E8525" s="31">
        <v>676.31870000000004</v>
      </c>
      <c r="F8525" s="31">
        <v>125.7362</v>
      </c>
      <c r="G8525" s="31">
        <v>568.16669999999999</v>
      </c>
      <c r="H8525" s="31">
        <v>7.5558820000000004</v>
      </c>
      <c r="I8525" s="31">
        <v>2772.1280000000002</v>
      </c>
      <c r="J8525" s="31">
        <v>4686.0389999999998</v>
      </c>
      <c r="K8525" s="31">
        <v>2951.8870000000002</v>
      </c>
      <c r="L8525" s="31">
        <v>369.39</v>
      </c>
      <c r="M8525" s="31">
        <v>283.97000000000003</v>
      </c>
      <c r="N8525" s="31">
        <v>384.98039999999997</v>
      </c>
      <c r="O8525" s="31">
        <v>54.368899999999996</v>
      </c>
      <c r="P8525" s="31">
        <v>75.399500000000003</v>
      </c>
      <c r="Q8525" s="31">
        <v>2773.3186000000001</v>
      </c>
      <c r="R8525" s="31">
        <v>108.773</v>
      </c>
      <c r="S8525" s="31">
        <v>79.328999999999994</v>
      </c>
    </row>
    <row r="8526" spans="1:19" x14ac:dyDescent="0.35">
      <c r="A8526" s="2">
        <v>44804</v>
      </c>
      <c r="B8526" s="31">
        <v>628.25220000000002</v>
      </c>
      <c r="C8526" s="31">
        <v>1738.3879999999999</v>
      </c>
      <c r="D8526" s="31">
        <v>685.08109999999999</v>
      </c>
      <c r="E8526" s="31">
        <v>672.029</v>
      </c>
      <c r="F8526" s="31">
        <v>125.0048</v>
      </c>
      <c r="G8526" s="31">
        <v>564.20039999999995</v>
      </c>
      <c r="H8526" s="31">
        <v>7.5715709999999996</v>
      </c>
      <c r="I8526" s="31">
        <v>2774.817</v>
      </c>
      <c r="J8526" s="31">
        <v>4679.1610000000001</v>
      </c>
      <c r="K8526" s="31">
        <v>2938.35</v>
      </c>
      <c r="L8526" s="31">
        <v>366.51</v>
      </c>
      <c r="M8526" s="31">
        <v>282.18</v>
      </c>
      <c r="N8526" s="31">
        <v>382.69080000000002</v>
      </c>
      <c r="O8526" s="31">
        <v>54.484000000000002</v>
      </c>
      <c r="P8526" s="31">
        <v>75.898499999999999</v>
      </c>
      <c r="Q8526" s="31">
        <v>2777.0502999999999</v>
      </c>
      <c r="R8526" s="31">
        <v>108.7</v>
      </c>
      <c r="S8526" s="31">
        <v>79.224400000000003</v>
      </c>
    </row>
    <row r="8527" spans="1:19" x14ac:dyDescent="0.35">
      <c r="A8527" s="2">
        <v>44805</v>
      </c>
      <c r="B8527" s="31">
        <v>606.70609999999999</v>
      </c>
      <c r="C8527" s="31">
        <v>1705.8489999999999</v>
      </c>
      <c r="D8527" s="31">
        <v>654.02070000000003</v>
      </c>
      <c r="E8527" s="31">
        <v>655.10599999999999</v>
      </c>
      <c r="F8527" s="31">
        <v>123.78100000000001</v>
      </c>
      <c r="G8527" s="31">
        <v>553.19399999999996</v>
      </c>
      <c r="H8527" s="31">
        <v>7.4303689999999998</v>
      </c>
      <c r="I8527" s="31">
        <v>2771.989</v>
      </c>
      <c r="J8527" s="31">
        <v>4644.7740000000003</v>
      </c>
      <c r="K8527" s="31">
        <v>2925.7939999999999</v>
      </c>
      <c r="L8527" s="31">
        <v>367.65</v>
      </c>
      <c r="M8527" s="31">
        <v>279.06</v>
      </c>
      <c r="N8527" s="31">
        <v>382.90890000000002</v>
      </c>
      <c r="O8527" s="31">
        <v>53.925699999999999</v>
      </c>
      <c r="P8527" s="31">
        <v>74.977400000000003</v>
      </c>
      <c r="Q8527" s="31">
        <v>2726.8735000000001</v>
      </c>
      <c r="R8527" s="31">
        <v>109.691</v>
      </c>
      <c r="S8527" s="31">
        <v>77.806799999999996</v>
      </c>
    </row>
    <row r="8528" spans="1:19" x14ac:dyDescent="0.35">
      <c r="A8528" s="2">
        <v>44806</v>
      </c>
      <c r="B8528" s="31">
        <v>611.04160000000002</v>
      </c>
      <c r="C8528" s="31">
        <v>1761.845</v>
      </c>
      <c r="D8528" s="31">
        <v>674.88689999999997</v>
      </c>
      <c r="E8528" s="31">
        <v>658.55920000000003</v>
      </c>
      <c r="F8528" s="31">
        <v>124.7441</v>
      </c>
      <c r="G8528" s="31">
        <v>563.40710000000001</v>
      </c>
      <c r="H8528" s="31">
        <v>7.5809850000000001</v>
      </c>
      <c r="I8528" s="31">
        <v>2769.7640000000001</v>
      </c>
      <c r="J8528" s="31">
        <v>4664.4669999999996</v>
      </c>
      <c r="K8528" s="31">
        <v>2936.627</v>
      </c>
      <c r="L8528" s="31">
        <v>363.55</v>
      </c>
      <c r="M8528" s="31">
        <v>276.77999999999997</v>
      </c>
      <c r="N8528" s="31">
        <v>377.05259999999998</v>
      </c>
      <c r="O8528" s="31">
        <v>53.919400000000003</v>
      </c>
      <c r="P8528" s="31">
        <v>75.665599999999998</v>
      </c>
      <c r="Q8528" s="31">
        <v>2715.2649999999999</v>
      </c>
      <c r="R8528" s="31">
        <v>109.53400000000001</v>
      </c>
      <c r="S8528" s="31">
        <v>77.341999999999999</v>
      </c>
    </row>
    <row r="8529" spans="1:19" x14ac:dyDescent="0.35">
      <c r="A8529" s="2">
        <v>44809</v>
      </c>
      <c r="B8529" s="31">
        <v>611.04160000000002</v>
      </c>
      <c r="C8529" s="31">
        <v>1761.845</v>
      </c>
      <c r="D8529" s="31">
        <v>674.88689999999997</v>
      </c>
      <c r="E8529" s="31">
        <v>658.55920000000003</v>
      </c>
      <c r="F8529" s="31">
        <v>124.7441</v>
      </c>
      <c r="G8529" s="31">
        <v>563.40710000000001</v>
      </c>
      <c r="H8529" s="31">
        <v>7.5809850000000001</v>
      </c>
      <c r="I8529" s="31">
        <v>2774.585</v>
      </c>
      <c r="J8529" s="31">
        <v>4664.4669999999996</v>
      </c>
      <c r="K8529" s="31">
        <v>2934.0839999999998</v>
      </c>
      <c r="L8529" s="31">
        <v>363.55</v>
      </c>
      <c r="M8529" s="31">
        <v>276.77999999999997</v>
      </c>
      <c r="N8529" s="31">
        <v>377.05259999999998</v>
      </c>
      <c r="O8529" s="31">
        <v>53.719299999999997</v>
      </c>
      <c r="P8529" s="31">
        <v>74.854299999999995</v>
      </c>
      <c r="Q8529" s="31">
        <v>2703.1603</v>
      </c>
      <c r="R8529" s="31">
        <v>109.53400000000001</v>
      </c>
      <c r="S8529" s="31">
        <v>76.052199999999999</v>
      </c>
    </row>
    <row r="8530" spans="1:19" x14ac:dyDescent="0.35">
      <c r="A8530" s="2">
        <v>44810</v>
      </c>
      <c r="B8530" s="31">
        <v>609.79349999999999</v>
      </c>
      <c r="C8530" s="31">
        <v>1727.732</v>
      </c>
      <c r="D8530" s="31">
        <v>667.71910000000003</v>
      </c>
      <c r="E8530" s="31">
        <v>663.44949999999994</v>
      </c>
      <c r="F8530" s="31">
        <v>124.04170000000001</v>
      </c>
      <c r="G8530" s="31">
        <v>554.78049999999996</v>
      </c>
      <c r="H8530" s="31">
        <v>7.4335069999999996</v>
      </c>
      <c r="I8530" s="31">
        <v>2773.4270000000001</v>
      </c>
      <c r="J8530" s="31">
        <v>4633.5209999999997</v>
      </c>
      <c r="K8530" s="31">
        <v>2935.3069999999998</v>
      </c>
      <c r="L8530" s="31">
        <v>362.25</v>
      </c>
      <c r="M8530" s="31">
        <v>274.23</v>
      </c>
      <c r="N8530" s="31">
        <v>374.39699999999999</v>
      </c>
      <c r="O8530" s="31">
        <v>52.899799999999999</v>
      </c>
      <c r="P8530" s="31">
        <v>74.729500000000002</v>
      </c>
      <c r="Q8530" s="31">
        <v>2695.8312999999998</v>
      </c>
      <c r="R8530" s="31">
        <v>110.214</v>
      </c>
      <c r="S8530" s="31">
        <v>75.959199999999996</v>
      </c>
    </row>
    <row r="8531" spans="1:19" x14ac:dyDescent="0.35">
      <c r="A8531" s="2">
        <v>44811</v>
      </c>
      <c r="B8531" s="31">
        <v>578.06560000000002</v>
      </c>
      <c r="C8531" s="31">
        <v>1650.3530000000001</v>
      </c>
      <c r="D8531" s="31">
        <v>676.95759999999996</v>
      </c>
      <c r="E8531" s="31">
        <v>658.60209999999995</v>
      </c>
      <c r="F8531" s="31">
        <v>125.1207</v>
      </c>
      <c r="G8531" s="31">
        <v>548.73199999999997</v>
      </c>
      <c r="H8531" s="31">
        <v>7.373888</v>
      </c>
      <c r="I8531" s="31">
        <v>2766.9380000000001</v>
      </c>
      <c r="J8531" s="31">
        <v>4643.835</v>
      </c>
      <c r="K8531" s="31">
        <v>2933.9160000000002</v>
      </c>
      <c r="L8531" s="31">
        <v>368.69</v>
      </c>
      <c r="M8531" s="31">
        <v>280.04000000000002</v>
      </c>
      <c r="N8531" s="31">
        <v>382.00549999999998</v>
      </c>
      <c r="O8531" s="31">
        <v>52.246699999999997</v>
      </c>
      <c r="P8531" s="31">
        <v>75.0578</v>
      </c>
      <c r="Q8531" s="31">
        <v>2671.6550000000002</v>
      </c>
      <c r="R8531" s="31">
        <v>109.84</v>
      </c>
      <c r="S8531" s="31">
        <v>75.529300000000006</v>
      </c>
    </row>
    <row r="8532" spans="1:19" x14ac:dyDescent="0.35">
      <c r="A8532" s="2">
        <v>44812</v>
      </c>
      <c r="B8532" s="31">
        <v>585.61990000000003</v>
      </c>
      <c r="C8532" s="31">
        <v>1677.8150000000001</v>
      </c>
      <c r="D8532" s="31">
        <v>661.50699999999995</v>
      </c>
      <c r="E8532" s="31">
        <v>675.50360000000001</v>
      </c>
      <c r="F8532" s="31">
        <v>124.5703</v>
      </c>
      <c r="G8532" s="31">
        <v>549.72360000000003</v>
      </c>
      <c r="H8532" s="31">
        <v>7.304856</v>
      </c>
      <c r="I8532" s="31">
        <v>2771.6990000000001</v>
      </c>
      <c r="J8532" s="31">
        <v>4644.4620000000004</v>
      </c>
      <c r="K8532" s="31">
        <v>2920.0810000000001</v>
      </c>
      <c r="L8532" s="31">
        <v>371.05</v>
      </c>
      <c r="M8532" s="31">
        <v>282.35000000000002</v>
      </c>
      <c r="N8532" s="31">
        <v>383.82780000000002</v>
      </c>
      <c r="O8532" s="31">
        <v>52.423299999999998</v>
      </c>
      <c r="P8532" s="31">
        <v>75.096800000000002</v>
      </c>
      <c r="Q8532" s="31">
        <v>2673.7795000000001</v>
      </c>
      <c r="R8532" s="31">
        <v>109.70699999999999</v>
      </c>
      <c r="S8532" s="31">
        <v>74.832099999999997</v>
      </c>
    </row>
    <row r="8533" spans="1:19" x14ac:dyDescent="0.35">
      <c r="A8533" s="2">
        <v>44813</v>
      </c>
      <c r="B8533" s="31">
        <v>609.60550000000001</v>
      </c>
      <c r="C8533" s="31">
        <v>1740.1079999999999</v>
      </c>
      <c r="D8533" s="31">
        <v>675.33519999999999</v>
      </c>
      <c r="E8533" s="31">
        <v>677.92600000000004</v>
      </c>
      <c r="F8533" s="31">
        <v>125.1786</v>
      </c>
      <c r="G8533" s="31">
        <v>560.13499999999999</v>
      </c>
      <c r="H8533" s="31">
        <v>7.4052660000000001</v>
      </c>
      <c r="I8533" s="31">
        <v>2771.3710000000001</v>
      </c>
      <c r="J8533" s="31">
        <v>4636.96</v>
      </c>
      <c r="K8533" s="31">
        <v>2899.4740000000002</v>
      </c>
      <c r="L8533" s="31">
        <v>376.77</v>
      </c>
      <c r="M8533" s="31">
        <v>288.04000000000002</v>
      </c>
      <c r="N8533" s="31">
        <v>392.26179999999999</v>
      </c>
      <c r="O8533" s="31">
        <v>52.978900000000003</v>
      </c>
      <c r="P8533" s="31">
        <v>75.739599999999996</v>
      </c>
      <c r="Q8533" s="31">
        <v>2710.4315999999999</v>
      </c>
      <c r="R8533" s="31">
        <v>109.003</v>
      </c>
      <c r="S8533" s="31">
        <v>76.993399999999994</v>
      </c>
    </row>
    <row r="8534" spans="1:19" x14ac:dyDescent="0.35">
      <c r="A8534" s="2">
        <v>44816</v>
      </c>
      <c r="B8534" s="31">
        <v>617.41790000000003</v>
      </c>
      <c r="C8534" s="31">
        <v>1749.739</v>
      </c>
      <c r="D8534" s="31">
        <v>696.04470000000003</v>
      </c>
      <c r="E8534" s="31">
        <v>687.86329999999998</v>
      </c>
      <c r="F8534" s="31">
        <v>126.0476</v>
      </c>
      <c r="G8534" s="31">
        <v>590.27859999999998</v>
      </c>
      <c r="H8534" s="31">
        <v>7.4868490000000003</v>
      </c>
      <c r="I8534" s="31">
        <v>2774.5390000000002</v>
      </c>
      <c r="J8534" s="31">
        <v>4635.71</v>
      </c>
      <c r="K8534" s="31">
        <v>2910.6849999999999</v>
      </c>
      <c r="L8534" s="31">
        <v>380.88</v>
      </c>
      <c r="M8534" s="31">
        <v>291.66000000000003</v>
      </c>
      <c r="N8534" s="31">
        <v>396.92219999999998</v>
      </c>
      <c r="O8534" s="31">
        <v>53.002800000000001</v>
      </c>
      <c r="P8534" s="31">
        <v>76.401300000000006</v>
      </c>
      <c r="Q8534" s="31">
        <v>2734.8094000000001</v>
      </c>
      <c r="R8534" s="31">
        <v>108.33</v>
      </c>
      <c r="S8534" s="31">
        <v>76.993399999999994</v>
      </c>
    </row>
    <row r="8535" spans="1:19" x14ac:dyDescent="0.35">
      <c r="A8535" s="2">
        <v>44817</v>
      </c>
      <c r="B8535" s="31">
        <v>612.4049</v>
      </c>
      <c r="C8535" s="31">
        <v>1771.8440000000001</v>
      </c>
      <c r="D8535" s="31">
        <v>674.24350000000004</v>
      </c>
      <c r="E8535" s="31">
        <v>680.22140000000002</v>
      </c>
      <c r="F8535" s="31">
        <v>124.36750000000001</v>
      </c>
      <c r="G8535" s="31">
        <v>586.51070000000004</v>
      </c>
      <c r="H8535" s="31">
        <v>7.3738869999999999</v>
      </c>
      <c r="I8535" s="31">
        <v>2779.7089999999998</v>
      </c>
      <c r="J8535" s="31">
        <v>4599.7579999999998</v>
      </c>
      <c r="K8535" s="31">
        <v>2901.6990000000001</v>
      </c>
      <c r="L8535" s="31">
        <v>364.3</v>
      </c>
      <c r="M8535" s="31">
        <v>280.05</v>
      </c>
      <c r="N8535" s="31">
        <v>375.00439999999998</v>
      </c>
      <c r="O8535" s="31">
        <v>52.316200000000002</v>
      </c>
      <c r="P8535" s="31">
        <v>75.530199999999994</v>
      </c>
      <c r="Q8535" s="31">
        <v>2736.9362000000001</v>
      </c>
      <c r="R8535" s="31">
        <v>109.815</v>
      </c>
      <c r="S8535" s="31">
        <v>77.051500000000004</v>
      </c>
    </row>
    <row r="8536" spans="1:19" x14ac:dyDescent="0.35">
      <c r="A8536" s="2">
        <v>44818</v>
      </c>
      <c r="B8536" s="31">
        <v>618.40899999999999</v>
      </c>
      <c r="C8536" s="31">
        <v>1802.171</v>
      </c>
      <c r="D8536" s="31">
        <v>637.28430000000003</v>
      </c>
      <c r="E8536" s="31">
        <v>674.13930000000005</v>
      </c>
      <c r="F8536" s="31">
        <v>123.7664</v>
      </c>
      <c r="G8536" s="31">
        <v>577.09079999999994</v>
      </c>
      <c r="H8536" s="31">
        <v>7.2546499999999998</v>
      </c>
      <c r="I8536" s="31">
        <v>2772.7689999999998</v>
      </c>
      <c r="J8536" s="31">
        <v>4597.5690000000004</v>
      </c>
      <c r="K8536" s="31">
        <v>2890.6869999999999</v>
      </c>
      <c r="L8536" s="31">
        <v>365.71</v>
      </c>
      <c r="M8536" s="31">
        <v>281.32</v>
      </c>
      <c r="N8536" s="31">
        <v>378.30070000000001</v>
      </c>
      <c r="O8536" s="31">
        <v>52.902299999999997</v>
      </c>
      <c r="P8536" s="31">
        <v>75.392499999999998</v>
      </c>
      <c r="Q8536" s="31">
        <v>2688.7676000000001</v>
      </c>
      <c r="R8536" s="31">
        <v>109.658</v>
      </c>
      <c r="S8536" s="31">
        <v>75.052899999999994</v>
      </c>
    </row>
    <row r="8537" spans="1:19" x14ac:dyDescent="0.35">
      <c r="A8537" s="2">
        <v>44819</v>
      </c>
      <c r="B8537" s="31">
        <v>595.09910000000002</v>
      </c>
      <c r="C8537" s="31">
        <v>1734.18</v>
      </c>
      <c r="D8537" s="31">
        <v>594.97429999999997</v>
      </c>
      <c r="E8537" s="31">
        <v>668.44820000000004</v>
      </c>
      <c r="F8537" s="31">
        <v>121.4636</v>
      </c>
      <c r="G8537" s="31">
        <v>575.70259999999996</v>
      </c>
      <c r="H8537" s="31">
        <v>7.458609</v>
      </c>
      <c r="I8537" s="31">
        <v>2773.4209999999998</v>
      </c>
      <c r="J8537" s="31">
        <v>4584.7529999999997</v>
      </c>
      <c r="K8537" s="31">
        <v>2892.2530000000002</v>
      </c>
      <c r="L8537" s="31">
        <v>361.44</v>
      </c>
      <c r="M8537" s="31">
        <v>279.11</v>
      </c>
      <c r="N8537" s="31">
        <v>371.65379999999999</v>
      </c>
      <c r="O8537" s="31">
        <v>52.576999999999998</v>
      </c>
      <c r="P8537" s="31">
        <v>75.369399999999999</v>
      </c>
      <c r="Q8537" s="31">
        <v>2678.0708</v>
      </c>
      <c r="R8537" s="31">
        <v>109.739</v>
      </c>
      <c r="S8537" s="31">
        <v>75.355000000000004</v>
      </c>
    </row>
    <row r="8538" spans="1:19" x14ac:dyDescent="0.35">
      <c r="A8538" s="2">
        <v>44820</v>
      </c>
      <c r="B8538" s="31">
        <v>598.02110000000005</v>
      </c>
      <c r="C8538" s="31">
        <v>1727.2719999999999</v>
      </c>
      <c r="D8538" s="31">
        <v>610.28489999999999</v>
      </c>
      <c r="E8538" s="31">
        <v>671.46619999999996</v>
      </c>
      <c r="F8538" s="31">
        <v>121.9126</v>
      </c>
      <c r="G8538" s="31">
        <v>574.5127</v>
      </c>
      <c r="H8538" s="31">
        <v>7.4052660000000001</v>
      </c>
      <c r="I8538" s="31">
        <v>2770.9989999999998</v>
      </c>
      <c r="J8538" s="31">
        <v>4588.1899999999996</v>
      </c>
      <c r="K8538" s="31">
        <v>2880.3850000000002</v>
      </c>
      <c r="L8538" s="31">
        <v>358.74</v>
      </c>
      <c r="M8538" s="31">
        <v>274.86</v>
      </c>
      <c r="N8538" s="31">
        <v>369.36340000000001</v>
      </c>
      <c r="O8538" s="31">
        <v>52.767400000000002</v>
      </c>
      <c r="P8538" s="31">
        <v>75.626999999999995</v>
      </c>
      <c r="Q8538" s="31">
        <v>2637.5839000000001</v>
      </c>
      <c r="R8538" s="31">
        <v>109.764</v>
      </c>
      <c r="S8538" s="31">
        <v>74.390500000000003</v>
      </c>
    </row>
    <row r="8539" spans="1:19" x14ac:dyDescent="0.35">
      <c r="A8539" s="2">
        <v>44823</v>
      </c>
      <c r="B8539" s="31">
        <v>602.07209999999998</v>
      </c>
      <c r="C8539" s="31">
        <v>1756.2139999999999</v>
      </c>
      <c r="D8539" s="31">
        <v>616.21159999999998</v>
      </c>
      <c r="E8539" s="31">
        <v>670.64700000000005</v>
      </c>
      <c r="F8539" s="31">
        <v>121.5288</v>
      </c>
      <c r="G8539" s="31">
        <v>579.56970000000001</v>
      </c>
      <c r="H8539" s="31">
        <v>7.4335060000000004</v>
      </c>
      <c r="I8539" s="31">
        <v>2770.9989999999998</v>
      </c>
      <c r="J8539" s="31">
        <v>4575.9989999999998</v>
      </c>
      <c r="K8539" s="31">
        <v>2877.6579999999999</v>
      </c>
      <c r="L8539" s="31">
        <v>361.26</v>
      </c>
      <c r="M8539" s="31">
        <v>277.37</v>
      </c>
      <c r="N8539" s="31">
        <v>372.16449999999998</v>
      </c>
      <c r="O8539" s="31">
        <v>52.767400000000002</v>
      </c>
      <c r="P8539" s="31">
        <v>75.626999999999995</v>
      </c>
      <c r="Q8539" s="31">
        <v>2621.6587</v>
      </c>
      <c r="R8539" s="31">
        <v>109.73699999999999</v>
      </c>
      <c r="S8539" s="31">
        <v>73.797899999999998</v>
      </c>
    </row>
    <row r="8540" spans="1:19" x14ac:dyDescent="0.35">
      <c r="A8540" s="2">
        <v>44824</v>
      </c>
      <c r="B8540" s="31">
        <v>593.70450000000005</v>
      </c>
      <c r="C8540" s="31">
        <v>1739.78</v>
      </c>
      <c r="D8540" s="31">
        <v>623.62</v>
      </c>
      <c r="E8540" s="31">
        <v>671.6386</v>
      </c>
      <c r="F8540" s="31">
        <v>121.0146</v>
      </c>
      <c r="G8540" s="31">
        <v>586.51070000000004</v>
      </c>
      <c r="H8540" s="31">
        <v>7.3895759999999999</v>
      </c>
      <c r="I8540" s="31">
        <v>2769.8339999999998</v>
      </c>
      <c r="J8540" s="31">
        <v>4555.3670000000002</v>
      </c>
      <c r="K8540" s="31">
        <v>2847.3589999999999</v>
      </c>
      <c r="L8540" s="31">
        <v>357.15</v>
      </c>
      <c r="M8540" s="31">
        <v>273.58999999999997</v>
      </c>
      <c r="N8540" s="31">
        <v>369.01519999999999</v>
      </c>
      <c r="O8540" s="31">
        <v>52.470799999999997</v>
      </c>
      <c r="P8540" s="31">
        <v>75.347499999999997</v>
      </c>
      <c r="Q8540" s="31">
        <v>2643.1514999999999</v>
      </c>
      <c r="R8540" s="31">
        <v>110.215</v>
      </c>
      <c r="S8540" s="31">
        <v>74.378900000000002</v>
      </c>
    </row>
    <row r="8541" spans="1:19" x14ac:dyDescent="0.35">
      <c r="A8541" s="2">
        <v>44825</v>
      </c>
      <c r="B8541" s="31">
        <v>589.71990000000005</v>
      </c>
      <c r="C8541" s="31">
        <v>1754.251</v>
      </c>
      <c r="D8541" s="31">
        <v>615.38850000000002</v>
      </c>
      <c r="E8541" s="31">
        <v>666.03369999999995</v>
      </c>
      <c r="F8541" s="31">
        <v>121.3477</v>
      </c>
      <c r="G8541" s="31">
        <v>579.56970000000001</v>
      </c>
      <c r="H8541" s="31">
        <v>7.3801629999999996</v>
      </c>
      <c r="I8541" s="31">
        <v>2765.41</v>
      </c>
      <c r="J8541" s="31">
        <v>4566.9319999999998</v>
      </c>
      <c r="K8541" s="31">
        <v>2854.7310000000002</v>
      </c>
      <c r="L8541" s="31">
        <v>351.02</v>
      </c>
      <c r="M8541" s="31">
        <v>269.48</v>
      </c>
      <c r="N8541" s="31">
        <v>362.44569999999999</v>
      </c>
      <c r="O8541" s="31">
        <v>52.311599999999999</v>
      </c>
      <c r="P8541" s="31">
        <v>74.468599999999995</v>
      </c>
      <c r="Q8541" s="31">
        <v>2603.9594000000002</v>
      </c>
      <c r="R8541" s="31">
        <v>110.642</v>
      </c>
      <c r="S8541" s="31">
        <v>72.926400000000001</v>
      </c>
    </row>
    <row r="8542" spans="1:19" x14ac:dyDescent="0.35">
      <c r="A8542" s="2">
        <v>44826</v>
      </c>
      <c r="B8542" s="31">
        <v>594.56780000000003</v>
      </c>
      <c r="C8542" s="31">
        <v>1768.213</v>
      </c>
      <c r="D8542" s="31">
        <v>636.95510000000002</v>
      </c>
      <c r="E8542" s="31">
        <v>665.43010000000004</v>
      </c>
      <c r="F8542" s="31">
        <v>121.73869999999999</v>
      </c>
      <c r="G8542" s="31">
        <v>577.88400000000001</v>
      </c>
      <c r="H8542" s="31">
        <v>7.2828900000000001</v>
      </c>
      <c r="I8542" s="31">
        <v>2770.7660000000001</v>
      </c>
      <c r="J8542" s="31">
        <v>4521.2939999999999</v>
      </c>
      <c r="K8542" s="31">
        <v>2851.4</v>
      </c>
      <c r="L8542" s="31">
        <v>347.86</v>
      </c>
      <c r="M8542" s="31">
        <v>263.33</v>
      </c>
      <c r="N8542" s="31">
        <v>357.97309999999999</v>
      </c>
      <c r="O8542" s="31">
        <v>53.052300000000002</v>
      </c>
      <c r="P8542" s="31">
        <v>73.979799999999997</v>
      </c>
      <c r="Q8542" s="31">
        <v>2577.3973999999998</v>
      </c>
      <c r="R8542" s="31">
        <v>111.35299999999999</v>
      </c>
      <c r="S8542" s="31">
        <v>72.159499999999994</v>
      </c>
    </row>
    <row r="8543" spans="1:19" x14ac:dyDescent="0.35">
      <c r="A8543" s="2">
        <v>44827</v>
      </c>
      <c r="B8543" s="31">
        <v>564.68330000000003</v>
      </c>
      <c r="C8543" s="31">
        <v>1678.4059999999999</v>
      </c>
      <c r="D8543" s="31">
        <v>608.47400000000005</v>
      </c>
      <c r="E8543" s="31">
        <v>646.4597</v>
      </c>
      <c r="F8543" s="31">
        <v>119.8921</v>
      </c>
      <c r="G8543" s="31">
        <v>565.48940000000005</v>
      </c>
      <c r="H8543" s="31">
        <v>7.0506909999999996</v>
      </c>
      <c r="I8543" s="31">
        <v>2770.7660000000001</v>
      </c>
      <c r="J8543" s="31">
        <v>4510.0379999999996</v>
      </c>
      <c r="K8543" s="31">
        <v>2827.6619999999998</v>
      </c>
      <c r="L8543" s="31">
        <v>342.05</v>
      </c>
      <c r="M8543" s="31">
        <v>256.98</v>
      </c>
      <c r="N8543" s="31">
        <v>352.13099999999997</v>
      </c>
      <c r="O8543" s="31">
        <v>52.611699999999999</v>
      </c>
      <c r="P8543" s="31">
        <v>73.146100000000004</v>
      </c>
      <c r="Q8543" s="31">
        <v>2530.4232000000002</v>
      </c>
      <c r="R8543" s="31">
        <v>113.19199999999999</v>
      </c>
      <c r="S8543" s="31">
        <v>71.055899999999994</v>
      </c>
    </row>
    <row r="8544" spans="1:19" x14ac:dyDescent="0.35">
      <c r="A8544" s="2">
        <v>44830</v>
      </c>
      <c r="B8544" s="31">
        <v>550.27239999999995</v>
      </c>
      <c r="C8544" s="31">
        <v>1664.3710000000001</v>
      </c>
      <c r="D8544" s="31">
        <v>590.85850000000005</v>
      </c>
      <c r="E8544" s="31">
        <v>638.22479999999996</v>
      </c>
      <c r="F8544" s="31">
        <v>118.28449999999999</v>
      </c>
      <c r="G8544" s="31">
        <v>559.73829999999998</v>
      </c>
      <c r="H8544" s="31">
        <v>7.0381400000000003</v>
      </c>
      <c r="I8544" s="31">
        <v>2762.1489999999999</v>
      </c>
      <c r="J8544" s="31">
        <v>4474.7169999999996</v>
      </c>
      <c r="K8544" s="31">
        <v>2799.482</v>
      </c>
      <c r="L8544" s="31">
        <v>338.46</v>
      </c>
      <c r="M8544" s="31">
        <v>253.38</v>
      </c>
      <c r="N8544" s="31">
        <v>350.25839999999999</v>
      </c>
      <c r="O8544" s="31">
        <v>52.216000000000001</v>
      </c>
      <c r="P8544" s="31">
        <v>72.7102</v>
      </c>
      <c r="Q8544" s="31">
        <v>2481.6435999999999</v>
      </c>
      <c r="R8544" s="31">
        <v>114.10299999999999</v>
      </c>
      <c r="S8544" s="31">
        <v>71.448400000000007</v>
      </c>
    </row>
    <row r="8545" spans="1:19" x14ac:dyDescent="0.35">
      <c r="A8545" s="2">
        <v>44831</v>
      </c>
      <c r="B8545" s="31">
        <v>563.62080000000003</v>
      </c>
      <c r="C8545" s="31">
        <v>1725.3810000000001</v>
      </c>
      <c r="D8545" s="31">
        <v>607.6508</v>
      </c>
      <c r="E8545" s="31">
        <v>638.26790000000005</v>
      </c>
      <c r="F8545" s="31">
        <v>118.4873</v>
      </c>
      <c r="G8545" s="31">
        <v>558.44929999999999</v>
      </c>
      <c r="H8545" s="31">
        <v>7.1730660000000004</v>
      </c>
      <c r="I8545" s="31">
        <v>2756.607</v>
      </c>
      <c r="J8545" s="31">
        <v>4448.768</v>
      </c>
      <c r="K8545" s="31">
        <v>2789.2829999999999</v>
      </c>
      <c r="L8545" s="31">
        <v>337.63</v>
      </c>
      <c r="M8545" s="31">
        <v>254.28</v>
      </c>
      <c r="N8545" s="31">
        <v>350.8</v>
      </c>
      <c r="O8545" s="31">
        <v>52.073599999999999</v>
      </c>
      <c r="P8545" s="31">
        <v>72.495900000000006</v>
      </c>
      <c r="Q8545" s="31">
        <v>2490.7226000000001</v>
      </c>
      <c r="R8545" s="31">
        <v>114.10599999999999</v>
      </c>
      <c r="S8545" s="31">
        <v>71.427499999999995</v>
      </c>
    </row>
    <row r="8546" spans="1:19" x14ac:dyDescent="0.35">
      <c r="A8546" s="2">
        <v>44832</v>
      </c>
      <c r="B8546" s="31">
        <v>584.73910000000001</v>
      </c>
      <c r="C8546" s="31">
        <v>1790.1</v>
      </c>
      <c r="D8546" s="31">
        <v>631.5222</v>
      </c>
      <c r="E8546" s="31">
        <v>645.46799999999996</v>
      </c>
      <c r="F8546" s="31">
        <v>120.935</v>
      </c>
      <c r="G8546" s="31">
        <v>558.74680000000001</v>
      </c>
      <c r="H8546" s="31">
        <v>7.1605150000000002</v>
      </c>
      <c r="I8546" s="31">
        <v>2760.1460000000002</v>
      </c>
      <c r="J8546" s="31">
        <v>4500.9690000000001</v>
      </c>
      <c r="K8546" s="31">
        <v>2764.7310000000002</v>
      </c>
      <c r="L8546" s="31">
        <v>344.17</v>
      </c>
      <c r="M8546" s="31">
        <v>262.27</v>
      </c>
      <c r="N8546" s="31">
        <v>357.67129999999997</v>
      </c>
      <c r="O8546" s="31">
        <v>52.122</v>
      </c>
      <c r="P8546" s="31">
        <v>72.560500000000005</v>
      </c>
      <c r="Q8546" s="31">
        <v>2446.2494000000002</v>
      </c>
      <c r="R8546" s="31">
        <v>112.604</v>
      </c>
      <c r="S8546" s="31">
        <v>69.186099999999996</v>
      </c>
    </row>
    <row r="8547" spans="1:19" x14ac:dyDescent="0.35">
      <c r="A8547" s="2">
        <v>44833</v>
      </c>
      <c r="B8547" s="31">
        <v>578.96140000000003</v>
      </c>
      <c r="C8547" s="31">
        <v>1747.1959999999999</v>
      </c>
      <c r="D8547" s="31">
        <v>633.827</v>
      </c>
      <c r="E8547" s="31">
        <v>656.54840000000002</v>
      </c>
      <c r="F8547" s="31">
        <v>120.8336</v>
      </c>
      <c r="G8547" s="31">
        <v>559.54010000000005</v>
      </c>
      <c r="H8547" s="31">
        <v>7.301717</v>
      </c>
      <c r="I8547" s="31">
        <v>2765.6889999999999</v>
      </c>
      <c r="J8547" s="31">
        <v>4494.0929999999998</v>
      </c>
      <c r="K8547" s="31">
        <v>2766.0509999999999</v>
      </c>
      <c r="L8547" s="31">
        <v>337</v>
      </c>
      <c r="M8547" s="31">
        <v>256.37</v>
      </c>
      <c r="N8547" s="31">
        <v>347.53460000000001</v>
      </c>
      <c r="O8547" s="31">
        <v>52.104599999999998</v>
      </c>
      <c r="P8547" s="31">
        <v>73.568799999999996</v>
      </c>
      <c r="Q8547" s="31">
        <v>2439.6887999999999</v>
      </c>
      <c r="R8547" s="31">
        <v>112.254</v>
      </c>
      <c r="S8547" s="31">
        <v>68.617699999999999</v>
      </c>
    </row>
    <row r="8548" spans="1:19" x14ac:dyDescent="0.35">
      <c r="A8548" s="2">
        <v>44834</v>
      </c>
      <c r="B8548" s="31">
        <v>565.41380000000004</v>
      </c>
      <c r="C8548" s="31">
        <v>1723.2719999999999</v>
      </c>
      <c r="D8548" s="31">
        <v>620.16269999999997</v>
      </c>
      <c r="E8548" s="31">
        <v>658.44539999999995</v>
      </c>
      <c r="F8548" s="31">
        <v>121.07980000000001</v>
      </c>
      <c r="G8548" s="31">
        <v>541.2953</v>
      </c>
      <c r="H8548" s="31">
        <v>7.3864380000000001</v>
      </c>
      <c r="I8548" s="31">
        <v>2766.7139999999999</v>
      </c>
      <c r="J8548" s="31">
        <v>4496.9110000000001</v>
      </c>
      <c r="K8548" s="31">
        <v>2801.5520000000001</v>
      </c>
      <c r="L8548" s="31">
        <v>332.14</v>
      </c>
      <c r="M8548" s="31">
        <v>254.49</v>
      </c>
      <c r="N8548" s="31">
        <v>341.56869999999998</v>
      </c>
      <c r="O8548" s="31">
        <v>52.045699999999997</v>
      </c>
      <c r="P8548" s="31">
        <v>73.788399999999996</v>
      </c>
      <c r="Q8548" s="31">
        <v>2446.4712</v>
      </c>
      <c r="R8548" s="31">
        <v>112.117</v>
      </c>
      <c r="S8548" s="31">
        <v>68.594499999999996</v>
      </c>
    </row>
    <row r="8549" spans="1:19" x14ac:dyDescent="0.35">
      <c r="A8549" s="2">
        <v>44837</v>
      </c>
      <c r="B8549" s="31">
        <v>590.11829999999998</v>
      </c>
      <c r="C8549" s="31">
        <v>1827.3320000000001</v>
      </c>
      <c r="D8549" s="31">
        <v>641.72929999999997</v>
      </c>
      <c r="E8549" s="31">
        <v>652.79740000000004</v>
      </c>
      <c r="F8549" s="31">
        <v>123.25230000000001</v>
      </c>
      <c r="G8549" s="31">
        <v>544.96410000000003</v>
      </c>
      <c r="H8549" s="31">
        <v>7.3330950000000001</v>
      </c>
      <c r="I8549" s="31">
        <v>2771.93</v>
      </c>
      <c r="J8549" s="31">
        <v>4525.0420000000004</v>
      </c>
      <c r="K8549" s="31">
        <v>2816.7489999999998</v>
      </c>
      <c r="L8549" s="31">
        <v>340.32</v>
      </c>
      <c r="M8549" s="31">
        <v>261.37</v>
      </c>
      <c r="N8549" s="31">
        <v>349.31439999999998</v>
      </c>
      <c r="O8549" s="31">
        <v>52.144500000000001</v>
      </c>
      <c r="P8549" s="31">
        <v>73.942899999999995</v>
      </c>
      <c r="Q8549" s="31">
        <v>2446.9328999999998</v>
      </c>
      <c r="R8549" s="31">
        <v>111.745</v>
      </c>
      <c r="S8549" s="31">
        <v>67.933400000000006</v>
      </c>
    </row>
    <row r="8550" spans="1:19" x14ac:dyDescent="0.35">
      <c r="A8550" s="2">
        <v>44838</v>
      </c>
      <c r="B8550" s="31">
        <v>609.64279999999997</v>
      </c>
      <c r="C8550" s="31">
        <v>1951.0250000000001</v>
      </c>
      <c r="D8550" s="31">
        <v>672.51520000000005</v>
      </c>
      <c r="E8550" s="31">
        <v>671.03489999999999</v>
      </c>
      <c r="F8550" s="31">
        <v>125.31619999999999</v>
      </c>
      <c r="G8550" s="31">
        <v>548.73199999999997</v>
      </c>
      <c r="H8550" s="31">
        <v>7.405265</v>
      </c>
      <c r="I8550" s="31">
        <v>2779.01</v>
      </c>
      <c r="J8550" s="31">
        <v>4542.8620000000001</v>
      </c>
      <c r="K8550" s="31">
        <v>2870.59</v>
      </c>
      <c r="L8550" s="31">
        <v>350.74</v>
      </c>
      <c r="M8550" s="31">
        <v>271.52</v>
      </c>
      <c r="N8550" s="31">
        <v>360.30220000000003</v>
      </c>
      <c r="O8550" s="31">
        <v>52.142800000000001</v>
      </c>
      <c r="P8550" s="31">
        <v>74.980900000000005</v>
      </c>
      <c r="Q8550" s="31">
        <v>2495.6374999999998</v>
      </c>
      <c r="R8550" s="31">
        <v>110.065</v>
      </c>
      <c r="S8550" s="31">
        <v>67.933400000000006</v>
      </c>
    </row>
    <row r="8551" spans="1:19" x14ac:dyDescent="0.35">
      <c r="A8551" s="2">
        <v>44839</v>
      </c>
      <c r="B8551" s="31">
        <v>620.06920000000002</v>
      </c>
      <c r="C8551" s="31">
        <v>1940.481</v>
      </c>
      <c r="D8551" s="31">
        <v>713.50819999999999</v>
      </c>
      <c r="E8551" s="31">
        <v>665.73180000000002</v>
      </c>
      <c r="F8551" s="31">
        <v>124.6138</v>
      </c>
      <c r="G8551" s="31">
        <v>543.27840000000003</v>
      </c>
      <c r="H8551" s="31">
        <v>7.5056750000000001</v>
      </c>
      <c r="I8551" s="31">
        <v>2780.3609999999999</v>
      </c>
      <c r="J8551" s="31">
        <v>4508.7889999999998</v>
      </c>
      <c r="K8551" s="31">
        <v>2839.3789999999999</v>
      </c>
      <c r="L8551" s="31">
        <v>349.89</v>
      </c>
      <c r="M8551" s="31">
        <v>269.45999999999998</v>
      </c>
      <c r="N8551" s="31">
        <v>359.77609999999999</v>
      </c>
      <c r="O8551" s="31">
        <v>52.0261</v>
      </c>
      <c r="P8551" s="31">
        <v>74.217500000000001</v>
      </c>
      <c r="Q8551" s="31">
        <v>2539.8072000000002</v>
      </c>
      <c r="R8551" s="31">
        <v>111.208</v>
      </c>
      <c r="S8551" s="31">
        <v>72.190100000000001</v>
      </c>
    </row>
    <row r="8552" spans="1:19" x14ac:dyDescent="0.35">
      <c r="A8552" s="2">
        <v>44840</v>
      </c>
      <c r="B8552" s="31">
        <v>627.04219999999998</v>
      </c>
      <c r="C8552" s="31">
        <v>1949.8620000000001</v>
      </c>
      <c r="D8552" s="31">
        <v>722.89210000000003</v>
      </c>
      <c r="E8552" s="31">
        <v>659.17840000000001</v>
      </c>
      <c r="F8552" s="31">
        <v>124.6138</v>
      </c>
      <c r="G8552" s="31">
        <v>538.61800000000005</v>
      </c>
      <c r="H8552" s="31">
        <v>7.4460559999999996</v>
      </c>
      <c r="I8552" s="31">
        <v>2776.7739999999999</v>
      </c>
      <c r="J8552" s="31">
        <v>4487.5320000000002</v>
      </c>
      <c r="K8552" s="31">
        <v>2818.674</v>
      </c>
      <c r="L8552" s="31">
        <v>346.46</v>
      </c>
      <c r="M8552" s="31">
        <v>267.95</v>
      </c>
      <c r="N8552" s="31">
        <v>357.238</v>
      </c>
      <c r="O8552" s="31">
        <v>51.964399999999998</v>
      </c>
      <c r="P8552" s="31">
        <v>74.092299999999994</v>
      </c>
      <c r="Q8552" s="31">
        <v>2542.6098000000002</v>
      </c>
      <c r="R8552" s="31">
        <v>112.258</v>
      </c>
      <c r="S8552" s="31">
        <v>71.737799999999993</v>
      </c>
    </row>
    <row r="8553" spans="1:19" x14ac:dyDescent="0.35">
      <c r="A8553" s="2">
        <v>44841</v>
      </c>
      <c r="B8553" s="31">
        <v>650.28570000000002</v>
      </c>
      <c r="C8553" s="31">
        <v>1988.548</v>
      </c>
      <c r="D8553" s="31">
        <v>760.75710000000004</v>
      </c>
      <c r="E8553" s="31">
        <v>647.02009999999996</v>
      </c>
      <c r="F8553" s="31">
        <v>123.78100000000001</v>
      </c>
      <c r="G8553" s="31">
        <v>542.18759999999997</v>
      </c>
      <c r="H8553" s="31">
        <v>7.5182260000000003</v>
      </c>
      <c r="I8553" s="31">
        <v>2772.489</v>
      </c>
      <c r="J8553" s="31">
        <v>4461.2709999999997</v>
      </c>
      <c r="K8553" s="31">
        <v>2789.587</v>
      </c>
      <c r="L8553" s="31">
        <v>336.91</v>
      </c>
      <c r="M8553" s="31">
        <v>260.12</v>
      </c>
      <c r="N8553" s="31">
        <v>343.61149999999998</v>
      </c>
      <c r="O8553" s="31">
        <v>51.867899999999999</v>
      </c>
      <c r="P8553" s="31">
        <v>73.672600000000003</v>
      </c>
      <c r="Q8553" s="31">
        <v>2506.6259</v>
      </c>
      <c r="R8553" s="31">
        <v>112.795</v>
      </c>
      <c r="S8553" s="31">
        <v>70.601100000000002</v>
      </c>
    </row>
    <row r="8554" spans="1:19" x14ac:dyDescent="0.35">
      <c r="A8554" s="2">
        <v>44844</v>
      </c>
      <c r="B8554" s="31">
        <v>639.01570000000004</v>
      </c>
      <c r="C8554" s="31">
        <v>1908.106</v>
      </c>
      <c r="D8554" s="31">
        <v>747.14179999999999</v>
      </c>
      <c r="E8554" s="31">
        <v>657.96789999999999</v>
      </c>
      <c r="F8554" s="31">
        <v>121.3116</v>
      </c>
      <c r="G8554" s="31">
        <v>544.9194</v>
      </c>
      <c r="H8554" s="31">
        <v>7.3989890000000003</v>
      </c>
      <c r="I8554" s="31">
        <v>2772.489</v>
      </c>
      <c r="J8554" s="31">
        <v>4451.5810000000001</v>
      </c>
      <c r="K8554" s="31">
        <v>2785.6460000000002</v>
      </c>
      <c r="L8554" s="31">
        <v>334.33</v>
      </c>
      <c r="M8554" s="31">
        <v>258.58999999999997</v>
      </c>
      <c r="N8554" s="31">
        <v>339.99009999999998</v>
      </c>
      <c r="O8554" s="31">
        <v>51.652999999999999</v>
      </c>
      <c r="P8554" s="31">
        <v>73.044200000000004</v>
      </c>
      <c r="Q8554" s="31">
        <v>2469.8701000000001</v>
      </c>
      <c r="R8554" s="31">
        <v>113.14400000000001</v>
      </c>
      <c r="S8554" s="31">
        <v>68.281400000000005</v>
      </c>
    </row>
    <row r="8555" spans="1:19" x14ac:dyDescent="0.35">
      <c r="A8555" s="2">
        <v>44845</v>
      </c>
      <c r="B8555" s="31">
        <v>626.37699999999995</v>
      </c>
      <c r="C8555" s="31">
        <v>1907.0219999999999</v>
      </c>
      <c r="D8555" s="31">
        <v>695.08450000000005</v>
      </c>
      <c r="E8555" s="31">
        <v>660.02790000000005</v>
      </c>
      <c r="F8555" s="31">
        <v>122.0937</v>
      </c>
      <c r="G8555" s="31">
        <v>545.80870000000004</v>
      </c>
      <c r="H8555" s="31">
        <v>7.3644730000000003</v>
      </c>
      <c r="I8555" s="31">
        <v>2766.4340000000002</v>
      </c>
      <c r="J8555" s="31">
        <v>4451.2669999999998</v>
      </c>
      <c r="K8555" s="31">
        <v>2750.2950000000001</v>
      </c>
      <c r="L8555" s="31">
        <v>331.93</v>
      </c>
      <c r="M8555" s="31">
        <v>258.62</v>
      </c>
      <c r="N8555" s="31">
        <v>335.67230000000001</v>
      </c>
      <c r="O8555" s="31">
        <v>51.651299999999999</v>
      </c>
      <c r="P8555" s="31">
        <v>73.087800000000001</v>
      </c>
      <c r="Q8555" s="31">
        <v>2413.4249</v>
      </c>
      <c r="R8555" s="31">
        <v>113.221</v>
      </c>
      <c r="S8555" s="31">
        <v>66.587999999999994</v>
      </c>
    </row>
    <row r="8556" spans="1:19" x14ac:dyDescent="0.35">
      <c r="A8556" s="2">
        <v>44846</v>
      </c>
      <c r="B8556" s="31">
        <v>614.69749999999999</v>
      </c>
      <c r="C8556" s="31">
        <v>1903.778</v>
      </c>
      <c r="D8556" s="31">
        <v>722.197</v>
      </c>
      <c r="E8556" s="31">
        <v>656.49210000000005</v>
      </c>
      <c r="F8556" s="31">
        <v>121.4782</v>
      </c>
      <c r="G8556" s="31">
        <v>552.95039999999995</v>
      </c>
      <c r="H8556" s="31">
        <v>7.2734759999999996</v>
      </c>
      <c r="I8556" s="31">
        <v>2768.7629999999999</v>
      </c>
      <c r="J8556" s="31">
        <v>4453.7659999999996</v>
      </c>
      <c r="K8556" s="31">
        <v>2742.8229999999999</v>
      </c>
      <c r="L8556" s="31">
        <v>330.94</v>
      </c>
      <c r="M8556" s="31">
        <v>257.98</v>
      </c>
      <c r="N8556" s="31">
        <v>335.53309999999999</v>
      </c>
      <c r="O8556" s="31">
        <v>51.253</v>
      </c>
      <c r="P8556" s="31">
        <v>73.019400000000005</v>
      </c>
      <c r="Q8556" s="31">
        <v>2415.5365999999999</v>
      </c>
      <c r="R8556" s="31">
        <v>113.32</v>
      </c>
      <c r="S8556" s="31">
        <v>66.182000000000002</v>
      </c>
    </row>
    <row r="8557" spans="1:19" x14ac:dyDescent="0.35">
      <c r="A8557" s="2">
        <v>44847</v>
      </c>
      <c r="B8557" s="31">
        <v>628.88710000000003</v>
      </c>
      <c r="C8557" s="31">
        <v>1951.8920000000001</v>
      </c>
      <c r="D8557" s="31">
        <v>726.93629999999996</v>
      </c>
      <c r="E8557" s="31">
        <v>658.8723</v>
      </c>
      <c r="F8557" s="31">
        <v>121.44199999999999</v>
      </c>
      <c r="G8557" s="31">
        <v>553.0883</v>
      </c>
      <c r="H8557" s="31">
        <v>7.4837100000000003</v>
      </c>
      <c r="I8557" s="31">
        <v>2767.8319999999999</v>
      </c>
      <c r="J8557" s="31">
        <v>4426.567</v>
      </c>
      <c r="K8557" s="31">
        <v>2750.2979999999998</v>
      </c>
      <c r="L8557" s="31">
        <v>339.54</v>
      </c>
      <c r="M8557" s="31">
        <v>264.39999999999998</v>
      </c>
      <c r="N8557" s="31">
        <v>343.06209999999999</v>
      </c>
      <c r="O8557" s="31">
        <v>51.0563</v>
      </c>
      <c r="P8557" s="31">
        <v>73.123999999999995</v>
      </c>
      <c r="Q8557" s="31">
        <v>2385.1682000000001</v>
      </c>
      <c r="R8557" s="31">
        <v>112.363</v>
      </c>
      <c r="S8557" s="31">
        <v>64.639399999999995</v>
      </c>
    </row>
    <row r="8558" spans="1:19" x14ac:dyDescent="0.35">
      <c r="A8558" s="2">
        <v>44848</v>
      </c>
      <c r="B8558" s="31">
        <v>610.13959999999997</v>
      </c>
      <c r="C8558" s="31">
        <v>1891.6880000000001</v>
      </c>
      <c r="D8558" s="31">
        <v>711.61770000000001</v>
      </c>
      <c r="E8558" s="31">
        <v>656.0992</v>
      </c>
      <c r="F8558" s="31">
        <v>119.4071</v>
      </c>
      <c r="G8558" s="31">
        <v>548.07100000000003</v>
      </c>
      <c r="H8558" s="31">
        <v>7.4586069999999998</v>
      </c>
      <c r="I8558" s="31">
        <v>2768.2040000000002</v>
      </c>
      <c r="J8558" s="31">
        <v>4444.7060000000001</v>
      </c>
      <c r="K8558" s="31">
        <v>2784.1309999999999</v>
      </c>
      <c r="L8558" s="31">
        <v>331.77</v>
      </c>
      <c r="M8558" s="31">
        <v>257.31</v>
      </c>
      <c r="N8558" s="31">
        <v>332.5462</v>
      </c>
      <c r="O8558" s="31">
        <v>50.711399999999998</v>
      </c>
      <c r="P8558" s="31">
        <v>73.396500000000003</v>
      </c>
      <c r="Q8558" s="31">
        <v>2409.5729000000001</v>
      </c>
      <c r="R8558" s="31">
        <v>113.31100000000001</v>
      </c>
      <c r="S8558" s="31">
        <v>65.346900000000005</v>
      </c>
    </row>
    <row r="8559" spans="1:19" x14ac:dyDescent="0.35">
      <c r="A8559" s="2">
        <v>44851</v>
      </c>
      <c r="B8559" s="31">
        <v>610.34259999999995</v>
      </c>
      <c r="C8559" s="31">
        <v>1876.579</v>
      </c>
      <c r="D8559" s="31">
        <v>722.06219999999996</v>
      </c>
      <c r="E8559" s="31">
        <v>658.39570000000003</v>
      </c>
      <c r="F8559" s="31">
        <v>120.50060000000001</v>
      </c>
      <c r="G8559" s="31">
        <v>548.07100000000003</v>
      </c>
      <c r="H8559" s="31">
        <v>7.3425079999999996</v>
      </c>
      <c r="I8559" s="31">
        <v>2764.944</v>
      </c>
      <c r="J8559" s="31">
        <v>4440.6400000000003</v>
      </c>
      <c r="K8559" s="31">
        <v>2775.6469999999999</v>
      </c>
      <c r="L8559" s="31">
        <v>340.23</v>
      </c>
      <c r="M8559" s="31">
        <v>265.5</v>
      </c>
      <c r="N8559" s="31">
        <v>343.88229999999999</v>
      </c>
      <c r="O8559" s="31">
        <v>50.578499999999998</v>
      </c>
      <c r="P8559" s="31">
        <v>73.864099999999993</v>
      </c>
      <c r="Q8559" s="31">
        <v>2415.8314</v>
      </c>
      <c r="R8559" s="31">
        <v>112.039</v>
      </c>
      <c r="S8559" s="31">
        <v>65.1845</v>
      </c>
    </row>
    <row r="8560" spans="1:19" x14ac:dyDescent="0.35">
      <c r="A8560" s="2">
        <v>44852</v>
      </c>
      <c r="B8560" s="31">
        <v>599.64909999999998</v>
      </c>
      <c r="C8560" s="31">
        <v>1855.7660000000001</v>
      </c>
      <c r="D8560" s="31">
        <v>710.57330000000002</v>
      </c>
      <c r="E8560" s="31">
        <v>646.04669999999999</v>
      </c>
      <c r="F8560" s="31">
        <v>119.9068</v>
      </c>
      <c r="G8560" s="31">
        <v>543.84069999999997</v>
      </c>
      <c r="H8560" s="31">
        <v>7.2326839999999999</v>
      </c>
      <c r="I8560" s="31">
        <v>2765.9679999999998</v>
      </c>
      <c r="J8560" s="31">
        <v>4439.701</v>
      </c>
      <c r="K8560" s="31">
        <v>2760.797</v>
      </c>
      <c r="L8560" s="31">
        <v>344.24</v>
      </c>
      <c r="M8560" s="31">
        <v>268.52999999999997</v>
      </c>
      <c r="N8560" s="31">
        <v>346.62150000000003</v>
      </c>
      <c r="O8560" s="31">
        <v>50.453499999999998</v>
      </c>
      <c r="P8560" s="31">
        <v>74.112300000000005</v>
      </c>
      <c r="Q8560" s="31">
        <v>2452.7501000000002</v>
      </c>
      <c r="R8560" s="31">
        <v>112.13</v>
      </c>
      <c r="S8560" s="31">
        <v>66.703900000000004</v>
      </c>
    </row>
    <row r="8561" spans="1:19" x14ac:dyDescent="0.35">
      <c r="A8561" s="2">
        <v>44853</v>
      </c>
      <c r="B8561" s="31">
        <v>612.91449999999998</v>
      </c>
      <c r="C8561" s="31">
        <v>1912.27</v>
      </c>
      <c r="D8561" s="31">
        <v>697.51769999999999</v>
      </c>
      <c r="E8561" s="31">
        <v>643.42520000000002</v>
      </c>
      <c r="F8561" s="31">
        <v>118.3426</v>
      </c>
      <c r="G8561" s="31">
        <v>544.13580000000002</v>
      </c>
      <c r="H8561" s="31">
        <v>7.2420970000000002</v>
      </c>
      <c r="I8561" s="31">
        <v>2764.944</v>
      </c>
      <c r="J8561" s="31">
        <v>4406.8770000000004</v>
      </c>
      <c r="K8561" s="31">
        <v>2751.2040000000002</v>
      </c>
      <c r="L8561" s="31">
        <v>341.89</v>
      </c>
      <c r="M8561" s="31">
        <v>264.02</v>
      </c>
      <c r="N8561" s="31">
        <v>345.21319999999997</v>
      </c>
      <c r="O8561" s="31">
        <v>50.237000000000002</v>
      </c>
      <c r="P8561" s="31">
        <v>73.656999999999996</v>
      </c>
      <c r="Q8561" s="31">
        <v>2415.9050999999999</v>
      </c>
      <c r="R8561" s="31">
        <v>112.98399999999999</v>
      </c>
      <c r="S8561" s="31">
        <v>65.056899999999999</v>
      </c>
    </row>
    <row r="8562" spans="1:19" x14ac:dyDescent="0.35">
      <c r="A8562" s="2">
        <v>44854</v>
      </c>
      <c r="B8562" s="31">
        <v>612.16999999999996</v>
      </c>
      <c r="C8562" s="31">
        <v>1901.0150000000001</v>
      </c>
      <c r="D8562" s="31">
        <v>698.21400000000006</v>
      </c>
      <c r="E8562" s="31">
        <v>659.69550000000004</v>
      </c>
      <c r="F8562" s="31">
        <v>118.5309</v>
      </c>
      <c r="G8562" s="31">
        <v>550.92399999999998</v>
      </c>
      <c r="H8562" s="31">
        <v>7.3048529999999996</v>
      </c>
      <c r="I8562" s="31">
        <v>2759.4479999999999</v>
      </c>
      <c r="J8562" s="31">
        <v>4384.9949999999999</v>
      </c>
      <c r="K8562" s="31">
        <v>2733.73</v>
      </c>
      <c r="L8562" s="31">
        <v>338.94</v>
      </c>
      <c r="M8562" s="31">
        <v>260.52999999999997</v>
      </c>
      <c r="N8562" s="31">
        <v>343.27879999999999</v>
      </c>
      <c r="O8562" s="31">
        <v>50.27</v>
      </c>
      <c r="P8562" s="31">
        <v>74.040599999999998</v>
      </c>
      <c r="Q8562" s="31">
        <v>2412.5245</v>
      </c>
      <c r="R8562" s="31">
        <v>112.881</v>
      </c>
      <c r="S8562" s="31">
        <v>63.769500000000001</v>
      </c>
    </row>
    <row r="8563" spans="1:19" x14ac:dyDescent="0.35">
      <c r="A8563" s="2">
        <v>44855</v>
      </c>
      <c r="B8563" s="31">
        <v>618.19359999999995</v>
      </c>
      <c r="C8563" s="31">
        <v>1907.721</v>
      </c>
      <c r="D8563" s="31">
        <v>684.63620000000003</v>
      </c>
      <c r="E8563" s="31">
        <v>665.48</v>
      </c>
      <c r="F8563" s="31">
        <v>119.943</v>
      </c>
      <c r="G8563" s="31">
        <v>552.69479999999999</v>
      </c>
      <c r="H8563" s="31">
        <v>7.2358209999999996</v>
      </c>
      <c r="I8563" s="31">
        <v>2755.8150000000001</v>
      </c>
      <c r="J8563" s="31">
        <v>4382.8029999999999</v>
      </c>
      <c r="K8563" s="31">
        <v>2718.63</v>
      </c>
      <c r="L8563" s="31">
        <v>347.12</v>
      </c>
      <c r="M8563" s="31">
        <v>266.25</v>
      </c>
      <c r="N8563" s="31">
        <v>351.56610000000001</v>
      </c>
      <c r="O8563" s="31">
        <v>50.129800000000003</v>
      </c>
      <c r="P8563" s="31">
        <v>73.683400000000006</v>
      </c>
      <c r="Q8563" s="31">
        <v>2413.0963999999999</v>
      </c>
      <c r="R8563" s="31">
        <v>112.012</v>
      </c>
      <c r="S8563" s="31">
        <v>63.873899999999999</v>
      </c>
    </row>
    <row r="8564" spans="1:19" x14ac:dyDescent="0.35">
      <c r="A8564" s="2">
        <v>44858</v>
      </c>
      <c r="B8564" s="31">
        <v>617.31380000000001</v>
      </c>
      <c r="C8564" s="31">
        <v>1925.913</v>
      </c>
      <c r="D8564" s="31">
        <v>705.17700000000002</v>
      </c>
      <c r="E8564" s="31">
        <v>660.69209999999998</v>
      </c>
      <c r="F8564" s="31">
        <v>119.7837</v>
      </c>
      <c r="G8564" s="31">
        <v>543.54549999999995</v>
      </c>
      <c r="H8564" s="31">
        <v>7.333094</v>
      </c>
      <c r="I8564" s="31">
        <v>2757.864</v>
      </c>
      <c r="J8564" s="31">
        <v>4391.558</v>
      </c>
      <c r="K8564" s="31">
        <v>2744.5349999999999</v>
      </c>
      <c r="L8564" s="31">
        <v>351.3</v>
      </c>
      <c r="M8564" s="31">
        <v>267.36</v>
      </c>
      <c r="N8564" s="31">
        <v>355.28809999999999</v>
      </c>
      <c r="O8564" s="31">
        <v>50.5366</v>
      </c>
      <c r="P8564" s="31">
        <v>74.339299999999994</v>
      </c>
      <c r="Q8564" s="31">
        <v>2350.3449000000001</v>
      </c>
      <c r="R8564" s="31">
        <v>111.989</v>
      </c>
      <c r="S8564" s="31">
        <v>59.171500000000002</v>
      </c>
    </row>
    <row r="8565" spans="1:19" x14ac:dyDescent="0.35">
      <c r="A8565" s="2">
        <v>44859</v>
      </c>
      <c r="B8565" s="31">
        <v>620.90089999999998</v>
      </c>
      <c r="C8565" s="31">
        <v>1970.854</v>
      </c>
      <c r="D8565" s="31">
        <v>698.91030000000001</v>
      </c>
      <c r="E8565" s="31">
        <v>657.13909999999998</v>
      </c>
      <c r="F8565" s="31">
        <v>120.06610000000001</v>
      </c>
      <c r="G8565" s="31">
        <v>547.87419999999997</v>
      </c>
      <c r="H8565" s="31">
        <v>7.2044430000000004</v>
      </c>
      <c r="I8565" s="31">
        <v>2760.8449999999998</v>
      </c>
      <c r="J8565" s="31">
        <v>4425.6329999999998</v>
      </c>
      <c r="K8565" s="31">
        <v>2778.37</v>
      </c>
      <c r="L8565" s="31">
        <v>356.92</v>
      </c>
      <c r="M8565" s="31">
        <v>274.43</v>
      </c>
      <c r="N8565" s="31">
        <v>362.55399999999997</v>
      </c>
      <c r="O8565" s="31">
        <v>50.8568</v>
      </c>
      <c r="P8565" s="31">
        <v>74.888900000000007</v>
      </c>
      <c r="Q8565" s="31">
        <v>2355.0319</v>
      </c>
      <c r="R8565" s="31">
        <v>110.95</v>
      </c>
      <c r="S8565" s="31">
        <v>60.163400000000003</v>
      </c>
    </row>
    <row r="8566" spans="1:19" x14ac:dyDescent="0.35">
      <c r="A8566" s="2">
        <v>44860</v>
      </c>
      <c r="B8566" s="31">
        <v>634.77539999999999</v>
      </c>
      <c r="C8566" s="31">
        <v>1986.9649999999999</v>
      </c>
      <c r="D8566" s="31">
        <v>715.44740000000002</v>
      </c>
      <c r="E8566" s="31">
        <v>680.45050000000003</v>
      </c>
      <c r="F8566" s="31">
        <v>120.8772</v>
      </c>
      <c r="G8566" s="31">
        <v>548.16930000000002</v>
      </c>
      <c r="H8566" s="31">
        <v>7.1479619999999997</v>
      </c>
      <c r="I8566" s="31">
        <v>2768.39</v>
      </c>
      <c r="J8566" s="31">
        <v>4441.5749999999998</v>
      </c>
      <c r="K8566" s="31">
        <v>2791.7049999999999</v>
      </c>
      <c r="L8566" s="31">
        <v>354.23</v>
      </c>
      <c r="M8566" s="31">
        <v>275.85000000000002</v>
      </c>
      <c r="N8566" s="31">
        <v>354.27440000000001</v>
      </c>
      <c r="O8566" s="31">
        <v>51.264800000000001</v>
      </c>
      <c r="P8566" s="31">
        <v>75.560299999999998</v>
      </c>
      <c r="Q8566" s="31">
        <v>2375.2523000000001</v>
      </c>
      <c r="R8566" s="31">
        <v>109.7</v>
      </c>
      <c r="S8566" s="31">
        <v>60.658999999999999</v>
      </c>
    </row>
    <row r="8567" spans="1:19" x14ac:dyDescent="0.35">
      <c r="A8567" s="2">
        <v>44861</v>
      </c>
      <c r="B8567" s="31">
        <v>643.2355</v>
      </c>
      <c r="C8567" s="31">
        <v>2036.223</v>
      </c>
      <c r="D8567" s="31">
        <v>718.58069999999998</v>
      </c>
      <c r="E8567" s="31">
        <v>677.61239999999998</v>
      </c>
      <c r="F8567" s="31">
        <v>120.6165</v>
      </c>
      <c r="G8567" s="31">
        <v>548.36609999999996</v>
      </c>
      <c r="H8567" s="31">
        <v>7.2609240000000002</v>
      </c>
      <c r="I8567" s="31">
        <v>2773.7</v>
      </c>
      <c r="J8567" s="31">
        <v>4464.0829999999996</v>
      </c>
      <c r="K8567" s="31">
        <v>2808.87</v>
      </c>
      <c r="L8567" s="31">
        <v>352.24</v>
      </c>
      <c r="M8567" s="31">
        <v>275.89</v>
      </c>
      <c r="N8567" s="31">
        <v>347.75130000000001</v>
      </c>
      <c r="O8567" s="31">
        <v>51.464500000000001</v>
      </c>
      <c r="P8567" s="31">
        <v>75.162800000000004</v>
      </c>
      <c r="Q8567" s="31">
        <v>2396.5749999999998</v>
      </c>
      <c r="R8567" s="31">
        <v>110.587</v>
      </c>
      <c r="S8567" s="31">
        <v>60.999299999999998</v>
      </c>
    </row>
    <row r="8568" spans="1:19" x14ac:dyDescent="0.35">
      <c r="A8568" s="2">
        <v>44862</v>
      </c>
      <c r="B8568" s="31">
        <v>634.64009999999996</v>
      </c>
      <c r="C8568" s="31">
        <v>1975.634</v>
      </c>
      <c r="D8568" s="31">
        <v>723.10659999999996</v>
      </c>
      <c r="E8568" s="31">
        <v>658.52560000000005</v>
      </c>
      <c r="F8568" s="31">
        <v>119.11020000000001</v>
      </c>
      <c r="G8568" s="31">
        <v>551.02229999999997</v>
      </c>
      <c r="H8568" s="31">
        <v>7.2232700000000003</v>
      </c>
      <c r="I8568" s="31">
        <v>2776.7739999999999</v>
      </c>
      <c r="J8568" s="31">
        <v>4443.7650000000003</v>
      </c>
      <c r="K8568" s="31">
        <v>2802.614</v>
      </c>
      <c r="L8568" s="31">
        <v>360.7</v>
      </c>
      <c r="M8568" s="31">
        <v>282.2</v>
      </c>
      <c r="N8568" s="31">
        <v>358.6386</v>
      </c>
      <c r="O8568" s="31">
        <v>50.939799999999998</v>
      </c>
      <c r="P8568" s="31">
        <v>74.797200000000004</v>
      </c>
      <c r="Q8568" s="31">
        <v>2357.6478000000002</v>
      </c>
      <c r="R8568" s="31">
        <v>110.752</v>
      </c>
      <c r="S8568" s="31">
        <v>58.362200000000001</v>
      </c>
    </row>
    <row r="8569" spans="1:19" x14ac:dyDescent="0.35">
      <c r="A8569" s="2">
        <v>44865</v>
      </c>
      <c r="B8569" s="31">
        <v>628.14279999999997</v>
      </c>
      <c r="C8569" s="31">
        <v>1946.9580000000001</v>
      </c>
      <c r="D8569" s="31">
        <v>710.05100000000004</v>
      </c>
      <c r="E8569" s="31">
        <v>649.8596</v>
      </c>
      <c r="F8569" s="31">
        <v>118.8133</v>
      </c>
      <c r="G8569" s="31">
        <v>558.59749999999997</v>
      </c>
      <c r="H8569" s="31">
        <v>7.3268180000000003</v>
      </c>
      <c r="I8569" s="31">
        <v>2774.4920000000002</v>
      </c>
      <c r="J8569" s="31">
        <v>4429.384</v>
      </c>
      <c r="K8569" s="31">
        <v>2799.482</v>
      </c>
      <c r="L8569" s="31">
        <v>358.1</v>
      </c>
      <c r="M8569" s="31">
        <v>282.42</v>
      </c>
      <c r="N8569" s="31">
        <v>354.31310000000002</v>
      </c>
      <c r="O8569" s="31">
        <v>50.5501</v>
      </c>
      <c r="P8569" s="31">
        <v>74.296400000000006</v>
      </c>
      <c r="Q8569" s="31">
        <v>2364.3186999999998</v>
      </c>
      <c r="R8569" s="31">
        <v>111.527</v>
      </c>
      <c r="S8569" s="31">
        <v>57.124699999999997</v>
      </c>
    </row>
    <row r="8570" spans="1:19" x14ac:dyDescent="0.35">
      <c r="A8570" s="2">
        <v>44866</v>
      </c>
      <c r="B8570" s="31">
        <v>640.596</v>
      </c>
      <c r="C8570" s="31">
        <v>1999.9929999999999</v>
      </c>
      <c r="D8570" s="31">
        <v>692.99170000000004</v>
      </c>
      <c r="E8570" s="31">
        <v>667.14819999999997</v>
      </c>
      <c r="F8570" s="31">
        <v>119.465</v>
      </c>
      <c r="G8570" s="31">
        <v>569.71439999999996</v>
      </c>
      <c r="H8570" s="31">
        <v>7.36761</v>
      </c>
      <c r="I8570" s="31">
        <v>2775.9360000000001</v>
      </c>
      <c r="J8570" s="31">
        <v>4442.2049999999999</v>
      </c>
      <c r="K8570" s="31">
        <v>2811.1010000000001</v>
      </c>
      <c r="L8570" s="31">
        <v>356.53</v>
      </c>
      <c r="M8570" s="31">
        <v>282.95999999999998</v>
      </c>
      <c r="N8570" s="31">
        <v>350.74590000000001</v>
      </c>
      <c r="O8570" s="31">
        <v>50.716099999999997</v>
      </c>
      <c r="P8570" s="31">
        <v>74.208799999999997</v>
      </c>
      <c r="Q8570" s="31">
        <v>2418.3602000000001</v>
      </c>
      <c r="R8570" s="31">
        <v>111.48099999999999</v>
      </c>
      <c r="S8570" s="31">
        <v>60.293799999999997</v>
      </c>
    </row>
    <row r="8571" spans="1:19" x14ac:dyDescent="0.35">
      <c r="A8571" s="2">
        <v>44867</v>
      </c>
      <c r="B8571" s="31">
        <v>650.81579999999997</v>
      </c>
      <c r="C8571" s="31">
        <v>2079.16</v>
      </c>
      <c r="D8571" s="31">
        <v>704.8288</v>
      </c>
      <c r="E8571" s="31">
        <v>663.70349999999996</v>
      </c>
      <c r="F8571" s="31">
        <v>119.4867</v>
      </c>
      <c r="G8571" s="31">
        <v>572.1739</v>
      </c>
      <c r="H8571" s="31">
        <v>7.4648830000000004</v>
      </c>
      <c r="I8571" s="31">
        <v>2776.2620000000002</v>
      </c>
      <c r="J8571" s="31">
        <v>4427.8209999999999</v>
      </c>
      <c r="K8571" s="31">
        <v>2799.28</v>
      </c>
      <c r="L8571" s="31">
        <v>347.56</v>
      </c>
      <c r="M8571" s="31">
        <v>273.32</v>
      </c>
      <c r="N8571" s="31">
        <v>338.75200000000001</v>
      </c>
      <c r="O8571" s="31">
        <v>51.036099999999998</v>
      </c>
      <c r="P8571" s="31">
        <v>74.198899999999995</v>
      </c>
      <c r="Q8571" s="31">
        <v>2433.3236000000002</v>
      </c>
      <c r="R8571" s="31">
        <v>111.345</v>
      </c>
      <c r="S8571" s="31">
        <v>62.0749</v>
      </c>
    </row>
    <row r="8572" spans="1:19" x14ac:dyDescent="0.35">
      <c r="A8572" s="2">
        <v>44868</v>
      </c>
      <c r="B8572" s="31">
        <v>640.73140000000001</v>
      </c>
      <c r="C8572" s="31">
        <v>2076.616</v>
      </c>
      <c r="D8572" s="31">
        <v>732.85479999999995</v>
      </c>
      <c r="E8572" s="31">
        <v>658.17899999999997</v>
      </c>
      <c r="F8572" s="31">
        <v>118.1036</v>
      </c>
      <c r="G8572" s="31">
        <v>565.48410000000001</v>
      </c>
      <c r="H8572" s="31">
        <v>7.4429179999999997</v>
      </c>
      <c r="I8572" s="31">
        <v>2776.2620000000002</v>
      </c>
      <c r="J8572" s="31">
        <v>4394.37</v>
      </c>
      <c r="K8572" s="31">
        <v>2776.4029999999998</v>
      </c>
      <c r="L8572" s="31">
        <v>343.78</v>
      </c>
      <c r="M8572" s="31">
        <v>271.7</v>
      </c>
      <c r="N8572" s="31">
        <v>332.05099999999999</v>
      </c>
      <c r="O8572" s="31">
        <v>50.6751</v>
      </c>
      <c r="P8572" s="31">
        <v>73.331699999999998</v>
      </c>
      <c r="Q8572" s="31">
        <v>2399.5630000000001</v>
      </c>
      <c r="R8572" s="31">
        <v>112.93</v>
      </c>
      <c r="S8572" s="31">
        <v>59.808</v>
      </c>
    </row>
    <row r="8573" spans="1:19" x14ac:dyDescent="0.35">
      <c r="A8573" s="2">
        <v>44869</v>
      </c>
      <c r="B8573" s="31">
        <v>667.1268</v>
      </c>
      <c r="C8573" s="31">
        <v>2108.1439999999998</v>
      </c>
      <c r="D8573" s="31">
        <v>743.99559999999997</v>
      </c>
      <c r="E8573" s="31">
        <v>705.06179999999995</v>
      </c>
      <c r="F8573" s="31">
        <v>121.413</v>
      </c>
      <c r="G8573" s="31">
        <v>575.42039999999997</v>
      </c>
      <c r="H8573" s="31">
        <v>7.6374630000000003</v>
      </c>
      <c r="I8573" s="31">
        <v>2768.297</v>
      </c>
      <c r="J8573" s="31">
        <v>4404.375</v>
      </c>
      <c r="K8573" s="31">
        <v>2771.6060000000002</v>
      </c>
      <c r="L8573" s="31">
        <v>348.55</v>
      </c>
      <c r="M8573" s="31">
        <v>275.05</v>
      </c>
      <c r="N8573" s="31">
        <v>337.0729</v>
      </c>
      <c r="O8573" s="31">
        <v>50.993699999999997</v>
      </c>
      <c r="P8573" s="31">
        <v>74.351399999999998</v>
      </c>
      <c r="Q8573" s="31">
        <v>2466.5333999999998</v>
      </c>
      <c r="R8573" s="31">
        <v>110.877</v>
      </c>
      <c r="S8573" s="31">
        <v>63.601700000000001</v>
      </c>
    </row>
    <row r="8574" spans="1:19" x14ac:dyDescent="0.35">
      <c r="A8574" s="2">
        <v>44872</v>
      </c>
      <c r="B8574" s="31">
        <v>662.72760000000005</v>
      </c>
      <c r="C8574" s="31">
        <v>2045.165</v>
      </c>
      <c r="D8574" s="31">
        <v>739.46969999999999</v>
      </c>
      <c r="E8574" s="31">
        <v>687.18830000000003</v>
      </c>
      <c r="F8574" s="31">
        <v>121.69540000000001</v>
      </c>
      <c r="G8574" s="31">
        <v>570.69820000000004</v>
      </c>
      <c r="H8574" s="31">
        <v>7.8633860000000002</v>
      </c>
      <c r="I8574" s="31">
        <v>2770.44</v>
      </c>
      <c r="J8574" s="31">
        <v>4394.3729999999996</v>
      </c>
      <c r="K8574" s="31">
        <v>2767.2629999999999</v>
      </c>
      <c r="L8574" s="31">
        <v>351.85</v>
      </c>
      <c r="M8574" s="31">
        <v>276.45999999999998</v>
      </c>
      <c r="N8574" s="31">
        <v>340.91090000000003</v>
      </c>
      <c r="O8574" s="31">
        <v>51.257199999999997</v>
      </c>
      <c r="P8574" s="31">
        <v>75.125100000000003</v>
      </c>
      <c r="Q8574" s="31">
        <v>2500.2993999999999</v>
      </c>
      <c r="R8574" s="31">
        <v>110.12</v>
      </c>
      <c r="S8574" s="31">
        <v>65.325000000000003</v>
      </c>
    </row>
    <row r="8575" spans="1:19" x14ac:dyDescent="0.35">
      <c r="A8575" s="2">
        <v>44873</v>
      </c>
      <c r="B8575" s="31">
        <v>645.59040000000005</v>
      </c>
      <c r="C8575" s="31">
        <v>2030.6990000000001</v>
      </c>
      <c r="D8575" s="31">
        <v>730.79970000000003</v>
      </c>
      <c r="E8575" s="31">
        <v>704.61429999999996</v>
      </c>
      <c r="F8575" s="31">
        <v>124.2619</v>
      </c>
      <c r="G8575" s="31">
        <v>569.22249999999997</v>
      </c>
      <c r="H8575" s="31">
        <v>7.9652139999999996</v>
      </c>
      <c r="I8575" s="31">
        <v>2769.788</v>
      </c>
      <c r="J8575" s="31">
        <v>4404.3729999999996</v>
      </c>
      <c r="K8575" s="31">
        <v>2752.2139999999999</v>
      </c>
      <c r="L8575" s="31">
        <v>353.7</v>
      </c>
      <c r="M8575" s="31">
        <v>276.35000000000002</v>
      </c>
      <c r="N8575" s="31">
        <v>343.38709999999998</v>
      </c>
      <c r="O8575" s="31">
        <v>51.594000000000001</v>
      </c>
      <c r="P8575" s="31">
        <v>75.621600000000001</v>
      </c>
      <c r="Q8575" s="31">
        <v>2507.4059000000002</v>
      </c>
      <c r="R8575" s="31">
        <v>109.636</v>
      </c>
      <c r="S8575" s="31">
        <v>64.943299999999994</v>
      </c>
    </row>
    <row r="8576" spans="1:19" x14ac:dyDescent="0.35">
      <c r="A8576" s="2">
        <v>44874</v>
      </c>
      <c r="B8576" s="31">
        <v>626.97339999999997</v>
      </c>
      <c r="C8576" s="31">
        <v>1960.258</v>
      </c>
      <c r="D8576" s="31">
        <v>703.47320000000002</v>
      </c>
      <c r="E8576" s="31">
        <v>703.58699999999999</v>
      </c>
      <c r="F8576" s="31">
        <v>124.0988</v>
      </c>
      <c r="G8576" s="31">
        <v>571.38679999999999</v>
      </c>
      <c r="H8576" s="31">
        <v>7.9633260000000003</v>
      </c>
      <c r="I8576" s="31">
        <v>2776.2150000000001</v>
      </c>
      <c r="J8576" s="31">
        <v>4410.6260000000002</v>
      </c>
      <c r="K8576" s="31">
        <v>2773.5250000000001</v>
      </c>
      <c r="L8576" s="31">
        <v>346.34</v>
      </c>
      <c r="M8576" s="31">
        <v>268.76</v>
      </c>
      <c r="N8576" s="31">
        <v>335.23129999999998</v>
      </c>
      <c r="O8576" s="31">
        <v>51.293599999999998</v>
      </c>
      <c r="P8576" s="31">
        <v>75.316800000000001</v>
      </c>
      <c r="Q8576" s="31">
        <v>2508.1156999999998</v>
      </c>
      <c r="R8576" s="31">
        <v>110.54900000000001</v>
      </c>
      <c r="S8576" s="31">
        <v>64.260900000000007</v>
      </c>
    </row>
    <row r="8577" spans="1:19" x14ac:dyDescent="0.35">
      <c r="A8577" s="2">
        <v>44875</v>
      </c>
      <c r="B8577" s="31">
        <v>633.36699999999996</v>
      </c>
      <c r="C8577" s="31">
        <v>1982.133</v>
      </c>
      <c r="D8577" s="31">
        <v>689.47479999999996</v>
      </c>
      <c r="E8577" s="31">
        <v>718.17150000000004</v>
      </c>
      <c r="F8577" s="31">
        <v>126.9812</v>
      </c>
      <c r="G8577" s="31">
        <v>559.97479999999996</v>
      </c>
      <c r="H8577" s="31">
        <v>8.0432489999999994</v>
      </c>
      <c r="I8577" s="31">
        <v>2780.873</v>
      </c>
      <c r="J8577" s="31">
        <v>4491.5919999999996</v>
      </c>
      <c r="K8577" s="31">
        <v>2807.759</v>
      </c>
      <c r="L8577" s="31">
        <v>365.29</v>
      </c>
      <c r="M8577" s="31">
        <v>285.07</v>
      </c>
      <c r="N8577" s="31">
        <v>360.03919999999999</v>
      </c>
      <c r="O8577" s="31">
        <v>52.992899999999999</v>
      </c>
      <c r="P8577" s="31">
        <v>76.462400000000002</v>
      </c>
      <c r="Q8577" s="31">
        <v>2478.0733</v>
      </c>
      <c r="R8577" s="31">
        <v>108.206</v>
      </c>
      <c r="S8577" s="31">
        <v>62.676400000000001</v>
      </c>
    </row>
    <row r="8578" spans="1:19" x14ac:dyDescent="0.35">
      <c r="A8578" s="2">
        <v>44876</v>
      </c>
      <c r="B8578" s="31">
        <v>649.26869999999997</v>
      </c>
      <c r="C8578" s="31">
        <v>2018.5170000000001</v>
      </c>
      <c r="D8578" s="31">
        <v>692.3279</v>
      </c>
      <c r="E8578" s="31">
        <v>737.44069999999999</v>
      </c>
      <c r="F8578" s="31">
        <v>128.11070000000001</v>
      </c>
      <c r="G8578" s="31">
        <v>570.59979999999996</v>
      </c>
      <c r="H8578" s="31">
        <v>7.9261689999999998</v>
      </c>
      <c r="I8578" s="31">
        <v>2788.558</v>
      </c>
      <c r="J8578" s="31">
        <v>4490.6549999999997</v>
      </c>
      <c r="K8578" s="31">
        <v>2812.212</v>
      </c>
      <c r="L8578" s="31">
        <v>368.91</v>
      </c>
      <c r="M8578" s="31">
        <v>287.57</v>
      </c>
      <c r="N8578" s="31">
        <v>366.71699999999998</v>
      </c>
      <c r="O8578" s="31">
        <v>53.945399999999999</v>
      </c>
      <c r="P8578" s="31">
        <v>77.543400000000005</v>
      </c>
      <c r="Q8578" s="31">
        <v>2606.2977000000001</v>
      </c>
      <c r="R8578" s="31">
        <v>106.292</v>
      </c>
      <c r="S8578" s="31">
        <v>68.077699999999993</v>
      </c>
    </row>
    <row r="8579" spans="1:19" x14ac:dyDescent="0.35">
      <c r="A8579" s="2">
        <v>44879</v>
      </c>
      <c r="B8579" s="31">
        <v>631.45699999999999</v>
      </c>
      <c r="C8579" s="31">
        <v>1952.4069999999999</v>
      </c>
      <c r="D8579" s="31">
        <v>693.20960000000002</v>
      </c>
      <c r="E8579" s="31">
        <v>726.60839999999996</v>
      </c>
      <c r="F8579" s="31">
        <v>128.63509999999999</v>
      </c>
      <c r="G8579" s="31">
        <v>566.8614</v>
      </c>
      <c r="H8579" s="31">
        <v>7.863213</v>
      </c>
      <c r="I8579" s="31">
        <v>2785.81</v>
      </c>
      <c r="J8579" s="31">
        <v>4488.1549999999997</v>
      </c>
      <c r="K8579" s="31">
        <v>2811.3</v>
      </c>
      <c r="L8579" s="31">
        <v>365.75</v>
      </c>
      <c r="M8579" s="31">
        <v>284.39999999999998</v>
      </c>
      <c r="N8579" s="31">
        <v>363.21170000000001</v>
      </c>
      <c r="O8579" s="31">
        <v>53.421700000000001</v>
      </c>
      <c r="P8579" s="31">
        <v>77.577299999999994</v>
      </c>
      <c r="Q8579" s="31">
        <v>2616.8267999999998</v>
      </c>
      <c r="R8579" s="31">
        <v>106.66</v>
      </c>
      <c r="S8579" s="31">
        <v>69.407799999999995</v>
      </c>
    </row>
    <row r="8580" spans="1:19" x14ac:dyDescent="0.35">
      <c r="A8580" s="2">
        <v>44880</v>
      </c>
      <c r="B8580" s="31">
        <v>637.85270000000003</v>
      </c>
      <c r="C8580" s="31">
        <v>1954.2239999999999</v>
      </c>
      <c r="D8580" s="31">
        <v>691.97519999999997</v>
      </c>
      <c r="E8580" s="31">
        <v>726.45659999999998</v>
      </c>
      <c r="F8580" s="31">
        <v>128.6926</v>
      </c>
      <c r="G8580" s="31">
        <v>573.45280000000002</v>
      </c>
      <c r="H8580" s="31">
        <v>7.863213</v>
      </c>
      <c r="I8580" s="31">
        <v>2787.8589999999999</v>
      </c>
      <c r="J8580" s="31">
        <v>4504.4110000000001</v>
      </c>
      <c r="K8580" s="31">
        <v>2809.9859999999999</v>
      </c>
      <c r="L8580" s="31">
        <v>368.84</v>
      </c>
      <c r="M8580" s="31">
        <v>288.57</v>
      </c>
      <c r="N8580" s="31">
        <v>368.45800000000003</v>
      </c>
      <c r="O8580" s="31">
        <v>53.865200000000002</v>
      </c>
      <c r="P8580" s="31">
        <v>77.835599999999999</v>
      </c>
      <c r="Q8580" s="31">
        <v>2674.7909</v>
      </c>
      <c r="R8580" s="31">
        <v>106.404</v>
      </c>
      <c r="S8580" s="31">
        <v>72.461299999999994</v>
      </c>
    </row>
    <row r="8581" spans="1:19" x14ac:dyDescent="0.35">
      <c r="A8581" s="2">
        <v>44881</v>
      </c>
      <c r="B8581" s="31">
        <v>630.28790000000004</v>
      </c>
      <c r="C8581" s="31">
        <v>1942.771</v>
      </c>
      <c r="D8581" s="31">
        <v>690.74080000000004</v>
      </c>
      <c r="E8581" s="31">
        <v>719.25819999999999</v>
      </c>
      <c r="F8581" s="31">
        <v>128.64949999999999</v>
      </c>
      <c r="G8581" s="31">
        <v>562.43430000000001</v>
      </c>
      <c r="H8581" s="31">
        <v>7.8758039999999996</v>
      </c>
      <c r="I8581" s="31">
        <v>2788.3249999999998</v>
      </c>
      <c r="J8581" s="31">
        <v>4527.857</v>
      </c>
      <c r="K8581" s="31">
        <v>2825.3359999999998</v>
      </c>
      <c r="L8581" s="31">
        <v>365.98</v>
      </c>
      <c r="M8581" s="31">
        <v>283.16000000000003</v>
      </c>
      <c r="N8581" s="31">
        <v>363.3587</v>
      </c>
      <c r="O8581" s="31">
        <v>53.819099999999999</v>
      </c>
      <c r="P8581" s="31">
        <v>78.122600000000006</v>
      </c>
      <c r="Q8581" s="31">
        <v>2656.89</v>
      </c>
      <c r="R8581" s="31">
        <v>106.28100000000001</v>
      </c>
      <c r="S8581" s="31">
        <v>71.986999999999995</v>
      </c>
    </row>
    <row r="8582" spans="1:19" x14ac:dyDescent="0.35">
      <c r="A8582" s="2">
        <v>44882</v>
      </c>
      <c r="B8582" s="31">
        <v>610.82569999999998</v>
      </c>
      <c r="C8582" s="31">
        <v>1893.643</v>
      </c>
      <c r="D8582" s="31">
        <v>666.05259999999998</v>
      </c>
      <c r="E8582" s="31">
        <v>703.14840000000004</v>
      </c>
      <c r="F8582" s="31">
        <v>127.7013</v>
      </c>
      <c r="G8582" s="31">
        <v>557.61369999999999</v>
      </c>
      <c r="H8582" s="31">
        <v>7.7026750000000002</v>
      </c>
      <c r="I8582" s="31">
        <v>2788.9769999999999</v>
      </c>
      <c r="J8582" s="31">
        <v>4508.1629999999996</v>
      </c>
      <c r="K8582" s="31">
        <v>2834.127</v>
      </c>
      <c r="L8582" s="31">
        <v>364.76</v>
      </c>
      <c r="M8582" s="31">
        <v>280.83</v>
      </c>
      <c r="N8582" s="31">
        <v>362.46109999999999</v>
      </c>
      <c r="O8582" s="31">
        <v>53.329099999999997</v>
      </c>
      <c r="P8582" s="31">
        <v>77.536199999999994</v>
      </c>
      <c r="Q8582" s="31">
        <v>2623.4839000000002</v>
      </c>
      <c r="R8582" s="31">
        <v>106.694</v>
      </c>
      <c r="S8582" s="31">
        <v>71.015500000000003</v>
      </c>
    </row>
    <row r="8583" spans="1:19" x14ac:dyDescent="0.35">
      <c r="A8583" s="2">
        <v>44883</v>
      </c>
      <c r="B8583" s="31">
        <v>599.34090000000003</v>
      </c>
      <c r="C8583" s="31">
        <v>1856.915</v>
      </c>
      <c r="D8583" s="31">
        <v>658.11710000000005</v>
      </c>
      <c r="E8583" s="31">
        <v>700.3297</v>
      </c>
      <c r="F8583" s="31">
        <v>127.0692</v>
      </c>
      <c r="G8583" s="31">
        <v>562.04079999999999</v>
      </c>
      <c r="H8583" s="31">
        <v>7.7310049999999997</v>
      </c>
      <c r="I8583" s="31">
        <v>2787.7660000000001</v>
      </c>
      <c r="J8583" s="31">
        <v>4500.0360000000001</v>
      </c>
      <c r="K8583" s="31">
        <v>2824.4279999999999</v>
      </c>
      <c r="L8583" s="31">
        <v>366.49</v>
      </c>
      <c r="M8583" s="31">
        <v>282.45</v>
      </c>
      <c r="N8583" s="31">
        <v>362.38380000000001</v>
      </c>
      <c r="O8583" s="31">
        <v>53.587899999999998</v>
      </c>
      <c r="P8583" s="31">
        <v>77.770700000000005</v>
      </c>
      <c r="Q8583" s="31">
        <v>2625.0223999999998</v>
      </c>
      <c r="R8583" s="31">
        <v>106.93</v>
      </c>
      <c r="S8583" s="31">
        <v>70.830399999999997</v>
      </c>
    </row>
    <row r="8584" spans="1:19" x14ac:dyDescent="0.35">
      <c r="A8584" s="2">
        <v>44886</v>
      </c>
      <c r="B8584" s="31">
        <v>598.92830000000004</v>
      </c>
      <c r="C8584" s="31">
        <v>1867.6569999999999</v>
      </c>
      <c r="D8584" s="31">
        <v>637.48479999999995</v>
      </c>
      <c r="E8584" s="31">
        <v>683.09249999999997</v>
      </c>
      <c r="F8584" s="31">
        <v>126.0348</v>
      </c>
      <c r="G8584" s="31">
        <v>565.38570000000004</v>
      </c>
      <c r="H8584" s="31">
        <v>7.7215619999999996</v>
      </c>
      <c r="I8584" s="31">
        <v>2786.5549999999998</v>
      </c>
      <c r="J8584" s="31">
        <v>4501.5990000000002</v>
      </c>
      <c r="K8584" s="31">
        <v>2834.982</v>
      </c>
      <c r="L8584" s="31">
        <v>365.02</v>
      </c>
      <c r="M8584" s="31">
        <v>280.92</v>
      </c>
      <c r="N8584" s="31">
        <v>358.66950000000003</v>
      </c>
      <c r="O8584" s="31">
        <v>52.797800000000002</v>
      </c>
      <c r="P8584" s="31">
        <v>76.859700000000004</v>
      </c>
      <c r="Q8584" s="31">
        <v>2591.0583999999999</v>
      </c>
      <c r="R8584" s="31">
        <v>107.83499999999999</v>
      </c>
      <c r="S8584" s="31">
        <v>69.488799999999998</v>
      </c>
    </row>
    <row r="8585" spans="1:19" x14ac:dyDescent="0.35">
      <c r="A8585" s="2">
        <v>44887</v>
      </c>
      <c r="B8585" s="31">
        <v>603.12329999999997</v>
      </c>
      <c r="C8585" s="31">
        <v>1930.212</v>
      </c>
      <c r="D8585" s="31">
        <v>661.82029999999997</v>
      </c>
      <c r="E8585" s="31">
        <v>694.58399999999995</v>
      </c>
      <c r="F8585" s="31">
        <v>126.0492</v>
      </c>
      <c r="G8585" s="31">
        <v>562.63109999999995</v>
      </c>
      <c r="H8585" s="31">
        <v>7.7278580000000003</v>
      </c>
      <c r="I8585" s="31">
        <v>2786.09</v>
      </c>
      <c r="J8585" s="31">
        <v>4505.9740000000002</v>
      </c>
      <c r="K8585" s="31">
        <v>2833.62</v>
      </c>
      <c r="L8585" s="31">
        <v>369.83</v>
      </c>
      <c r="M8585" s="31">
        <v>284.06</v>
      </c>
      <c r="N8585" s="31">
        <v>363.82299999999998</v>
      </c>
      <c r="O8585" s="31">
        <v>53.012500000000003</v>
      </c>
      <c r="P8585" s="31">
        <v>77.178899999999999</v>
      </c>
      <c r="Q8585" s="31">
        <v>2583.114</v>
      </c>
      <c r="R8585" s="31">
        <v>107.22199999999999</v>
      </c>
      <c r="S8585" s="31">
        <v>68.436300000000003</v>
      </c>
    </row>
    <row r="8586" spans="1:19" x14ac:dyDescent="0.35">
      <c r="A8586" s="2">
        <v>44888</v>
      </c>
      <c r="B8586" s="31">
        <v>585.51790000000005</v>
      </c>
      <c r="C8586" s="31">
        <v>1890.088</v>
      </c>
      <c r="D8586" s="31">
        <v>647.36009999999999</v>
      </c>
      <c r="E8586" s="31">
        <v>693.69500000000005</v>
      </c>
      <c r="F8586" s="31">
        <v>126.4515</v>
      </c>
      <c r="G8586" s="31">
        <v>565.09059999999999</v>
      </c>
      <c r="H8586" s="31">
        <v>7.6932320000000001</v>
      </c>
      <c r="I8586" s="31">
        <v>2786.09</v>
      </c>
      <c r="J8586" s="31">
        <v>4513.7860000000001</v>
      </c>
      <c r="K8586" s="31">
        <v>2838.165</v>
      </c>
      <c r="L8586" s="31">
        <v>371.93</v>
      </c>
      <c r="M8586" s="31">
        <v>284.45999999999998</v>
      </c>
      <c r="N8586" s="31">
        <v>367.17349999999999</v>
      </c>
      <c r="O8586" s="31">
        <v>53.626800000000003</v>
      </c>
      <c r="P8586" s="31">
        <v>77.853399999999993</v>
      </c>
      <c r="Q8586" s="31">
        <v>2596.4953</v>
      </c>
      <c r="R8586" s="31">
        <v>106.07599999999999</v>
      </c>
      <c r="S8586" s="31">
        <v>68.981700000000004</v>
      </c>
    </row>
    <row r="8587" spans="1:19" x14ac:dyDescent="0.35">
      <c r="A8587" s="2">
        <v>44889</v>
      </c>
      <c r="B8587" s="31">
        <v>585.51790000000005</v>
      </c>
      <c r="C8587" s="31">
        <v>1890.088</v>
      </c>
      <c r="D8587" s="31">
        <v>647.36009999999999</v>
      </c>
      <c r="E8587" s="31">
        <v>693.69500000000005</v>
      </c>
      <c r="F8587" s="31">
        <v>126.4515</v>
      </c>
      <c r="G8587" s="31">
        <v>565.09059999999999</v>
      </c>
      <c r="H8587" s="31">
        <v>7.6932320000000001</v>
      </c>
      <c r="I8587" s="31">
        <v>2787.58</v>
      </c>
      <c r="J8587" s="31">
        <v>4513.7860000000001</v>
      </c>
      <c r="K8587" s="31">
        <v>2872.81</v>
      </c>
      <c r="L8587" s="31">
        <v>371.93</v>
      </c>
      <c r="M8587" s="31">
        <v>284.45999999999998</v>
      </c>
      <c r="N8587" s="31">
        <v>367.17349999999999</v>
      </c>
      <c r="O8587" s="31">
        <v>54.138100000000001</v>
      </c>
      <c r="P8587" s="31">
        <v>78.100099999999998</v>
      </c>
      <c r="Q8587" s="31">
        <v>2633.2402000000002</v>
      </c>
      <c r="R8587" s="31">
        <v>106.07599999999999</v>
      </c>
      <c r="S8587" s="31">
        <v>69.270300000000006</v>
      </c>
    </row>
    <row r="8588" spans="1:19" x14ac:dyDescent="0.35">
      <c r="A8588" s="2">
        <v>44890</v>
      </c>
      <c r="B8588" s="31">
        <v>575.68359999999996</v>
      </c>
      <c r="C8588" s="31">
        <v>1795.2280000000001</v>
      </c>
      <c r="D8588" s="31">
        <v>643.30420000000004</v>
      </c>
      <c r="E8588" s="31">
        <v>693.91179999999997</v>
      </c>
      <c r="F8588" s="31">
        <v>127.0549</v>
      </c>
      <c r="G8588" s="31">
        <v>565.18899999999996</v>
      </c>
      <c r="H8588" s="31">
        <v>7.8191439999999997</v>
      </c>
      <c r="I8588" s="31">
        <v>2780.221</v>
      </c>
      <c r="J8588" s="31">
        <v>4513.7860000000001</v>
      </c>
      <c r="K8588" s="31">
        <v>2845.8440000000001</v>
      </c>
      <c r="L8588" s="31">
        <v>371.89</v>
      </c>
      <c r="M8588" s="31">
        <v>285.04000000000002</v>
      </c>
      <c r="N8588" s="31">
        <v>364.69740000000002</v>
      </c>
      <c r="O8588" s="31">
        <v>53.792499999999997</v>
      </c>
      <c r="P8588" s="31">
        <v>78.072800000000001</v>
      </c>
      <c r="Q8588" s="31">
        <v>2620.6779000000001</v>
      </c>
      <c r="R8588" s="31">
        <v>105.959</v>
      </c>
      <c r="S8588" s="31">
        <v>69.092699999999994</v>
      </c>
    </row>
    <row r="8589" spans="1:19" x14ac:dyDescent="0.35">
      <c r="A8589" s="2">
        <v>44893</v>
      </c>
      <c r="B8589" s="31">
        <v>576.92150000000004</v>
      </c>
      <c r="C8589" s="31">
        <v>1794.7539999999999</v>
      </c>
      <c r="D8589" s="31">
        <v>624.61170000000004</v>
      </c>
      <c r="E8589" s="31">
        <v>689.8356</v>
      </c>
      <c r="F8589" s="31">
        <v>126.0852</v>
      </c>
      <c r="G8589" s="31">
        <v>573.4529</v>
      </c>
      <c r="H8589" s="31">
        <v>7.822292</v>
      </c>
      <c r="I8589" s="31">
        <v>2779.4760000000001</v>
      </c>
      <c r="J8589" s="31">
        <v>4523.3059999999996</v>
      </c>
      <c r="K8589" s="31">
        <v>2834.5309999999999</v>
      </c>
      <c r="L8589" s="31">
        <v>366.15</v>
      </c>
      <c r="M8589" s="31">
        <v>279.33999999999997</v>
      </c>
      <c r="N8589" s="31">
        <v>359.54390000000001</v>
      </c>
      <c r="O8589" s="31">
        <v>53.9636</v>
      </c>
      <c r="P8589" s="31">
        <v>78.0017</v>
      </c>
      <c r="Q8589" s="31">
        <v>2591.4162999999999</v>
      </c>
      <c r="R8589" s="31">
        <v>106.681</v>
      </c>
      <c r="S8589" s="31">
        <v>68.020899999999997</v>
      </c>
    </row>
    <row r="8590" spans="1:19" x14ac:dyDescent="0.35">
      <c r="A8590" s="2">
        <v>44894</v>
      </c>
      <c r="B8590" s="31">
        <v>579.39729999999997</v>
      </c>
      <c r="C8590" s="31">
        <v>1806.9970000000001</v>
      </c>
      <c r="D8590" s="31">
        <v>632.19449999999995</v>
      </c>
      <c r="E8590" s="31">
        <v>697.33759999999995</v>
      </c>
      <c r="F8590" s="31">
        <v>126.68859999999999</v>
      </c>
      <c r="G8590" s="31">
        <v>574.3383</v>
      </c>
      <c r="H8590" s="31">
        <v>7.8065530000000001</v>
      </c>
      <c r="I8590" s="31">
        <v>2774.5390000000002</v>
      </c>
      <c r="J8590" s="31">
        <v>4509.3419999999996</v>
      </c>
      <c r="K8590" s="31">
        <v>2851.8040000000001</v>
      </c>
      <c r="L8590" s="31">
        <v>365.38</v>
      </c>
      <c r="M8590" s="31">
        <v>280.10000000000002</v>
      </c>
      <c r="N8590" s="31">
        <v>356.71179999999998</v>
      </c>
      <c r="O8590" s="31">
        <v>54.161799999999999</v>
      </c>
      <c r="P8590" s="31">
        <v>77.689400000000006</v>
      </c>
      <c r="Q8590" s="31">
        <v>2653.0160999999998</v>
      </c>
      <c r="R8590" s="31">
        <v>106.822</v>
      </c>
      <c r="S8590" s="31">
        <v>72.338399999999993</v>
      </c>
    </row>
    <row r="8591" spans="1:19" x14ac:dyDescent="0.35">
      <c r="A8591" s="2">
        <v>44895</v>
      </c>
      <c r="B8591" s="31">
        <v>598.10310000000004</v>
      </c>
      <c r="C8591" s="31">
        <v>1883.5329999999999</v>
      </c>
      <c r="D8591" s="31">
        <v>659.17520000000002</v>
      </c>
      <c r="E8591" s="31">
        <v>714.79160000000002</v>
      </c>
      <c r="F8591" s="31">
        <v>126.4156</v>
      </c>
      <c r="G8591" s="31">
        <v>578.27350000000001</v>
      </c>
      <c r="H8591" s="31">
        <v>7.863213</v>
      </c>
      <c r="I8591" s="31">
        <v>2775.0039999999999</v>
      </c>
      <c r="J8591" s="31">
        <v>4516.5339999999997</v>
      </c>
      <c r="K8591" s="31">
        <v>2842.509</v>
      </c>
      <c r="L8591" s="31">
        <v>376.38</v>
      </c>
      <c r="M8591" s="31">
        <v>287.67</v>
      </c>
      <c r="N8591" s="31">
        <v>372.7294</v>
      </c>
      <c r="O8591" s="31">
        <v>53.682600000000001</v>
      </c>
      <c r="P8591" s="31">
        <v>77.2346</v>
      </c>
      <c r="Q8591" s="31">
        <v>2706.6756</v>
      </c>
      <c r="R8591" s="31">
        <v>105.95</v>
      </c>
      <c r="S8591" s="31">
        <v>73.593400000000003</v>
      </c>
    </row>
    <row r="8592" spans="1:19" x14ac:dyDescent="0.35">
      <c r="A8592" s="2">
        <v>44896</v>
      </c>
      <c r="B8592" s="31">
        <v>597.48419999999999</v>
      </c>
      <c r="C8592" s="31">
        <v>1849.807</v>
      </c>
      <c r="D8592" s="31">
        <v>672.22469999999998</v>
      </c>
      <c r="E8592" s="31">
        <v>722.66219999999998</v>
      </c>
      <c r="F8592" s="31">
        <v>130.3879</v>
      </c>
      <c r="G8592" s="31">
        <v>562.63120000000004</v>
      </c>
      <c r="H8592" s="31">
        <v>7.9293170000000002</v>
      </c>
      <c r="I8592" s="31">
        <v>2780.0810000000001</v>
      </c>
      <c r="J8592" s="31">
        <v>4562.6949999999997</v>
      </c>
      <c r="K8592" s="31">
        <v>2869.6790000000001</v>
      </c>
      <c r="L8592" s="31">
        <v>376.43</v>
      </c>
      <c r="M8592" s="31">
        <v>287.10000000000002</v>
      </c>
      <c r="N8592" s="31">
        <v>373.3639</v>
      </c>
      <c r="O8592" s="31">
        <v>55.084800000000001</v>
      </c>
      <c r="P8592" s="31">
        <v>78.643699999999995</v>
      </c>
      <c r="Q8592" s="31">
        <v>2723.2345999999998</v>
      </c>
      <c r="R8592" s="31">
        <v>104.72799999999999</v>
      </c>
      <c r="S8592" s="31">
        <v>73.846699999999998</v>
      </c>
    </row>
    <row r="8593" spans="1:19" x14ac:dyDescent="0.35">
      <c r="A8593" s="2">
        <v>44897</v>
      </c>
      <c r="B8593" s="31">
        <v>588.47519999999997</v>
      </c>
      <c r="C8593" s="31">
        <v>1801.153</v>
      </c>
      <c r="D8593" s="31">
        <v>646.3021</v>
      </c>
      <c r="E8593" s="31">
        <v>732.89610000000005</v>
      </c>
      <c r="F8593" s="31">
        <v>129.98560000000001</v>
      </c>
      <c r="G8593" s="31">
        <v>566.07449999999994</v>
      </c>
      <c r="H8593" s="31">
        <v>7.9828299999999999</v>
      </c>
      <c r="I8593" s="31">
        <v>2779.9409999999998</v>
      </c>
      <c r="J8593" s="31">
        <v>4566.4359999999997</v>
      </c>
      <c r="K8593" s="31">
        <v>2882.154</v>
      </c>
      <c r="L8593" s="31">
        <v>375.85</v>
      </c>
      <c r="M8593" s="31">
        <v>288.73</v>
      </c>
      <c r="N8593" s="31">
        <v>371.7389</v>
      </c>
      <c r="O8593" s="31">
        <v>55.2622</v>
      </c>
      <c r="P8593" s="31">
        <v>78.540300000000002</v>
      </c>
      <c r="Q8593" s="31">
        <v>2710.5898000000002</v>
      </c>
      <c r="R8593" s="31">
        <v>104.545</v>
      </c>
      <c r="S8593" s="31">
        <v>73.72</v>
      </c>
    </row>
    <row r="8594" spans="1:19" x14ac:dyDescent="0.35">
      <c r="A8594" s="2">
        <v>44900</v>
      </c>
      <c r="B8594" s="31">
        <v>568.60029999999995</v>
      </c>
      <c r="C8594" s="31">
        <v>1739.15</v>
      </c>
      <c r="D8594" s="31">
        <v>627.96230000000003</v>
      </c>
      <c r="E8594" s="31">
        <v>726.82510000000002</v>
      </c>
      <c r="F8594" s="31">
        <v>127.9528</v>
      </c>
      <c r="G8594" s="31">
        <v>565.77940000000001</v>
      </c>
      <c r="H8594" s="31">
        <v>7.8034049999999997</v>
      </c>
      <c r="I8594" s="31">
        <v>2778.6370000000002</v>
      </c>
      <c r="J8594" s="31">
        <v>4553.625</v>
      </c>
      <c r="K8594" s="31">
        <v>2868.0219999999999</v>
      </c>
      <c r="L8594" s="31">
        <v>369.19</v>
      </c>
      <c r="M8594" s="31">
        <v>280.72000000000003</v>
      </c>
      <c r="N8594" s="31">
        <v>365.40929999999997</v>
      </c>
      <c r="O8594" s="31">
        <v>54.921900000000001</v>
      </c>
      <c r="P8594" s="31">
        <v>78.929500000000004</v>
      </c>
      <c r="Q8594" s="31">
        <v>2738.7039</v>
      </c>
      <c r="R8594" s="31">
        <v>105.289</v>
      </c>
      <c r="S8594" s="31">
        <v>77.323700000000002</v>
      </c>
    </row>
    <row r="8595" spans="1:19" x14ac:dyDescent="0.35">
      <c r="A8595" s="2">
        <v>44901</v>
      </c>
      <c r="B8595" s="31">
        <v>545.69949999999994</v>
      </c>
      <c r="C8595" s="31">
        <v>1697.4459999999999</v>
      </c>
      <c r="D8595" s="31">
        <v>581.76009999999997</v>
      </c>
      <c r="E8595" s="31">
        <v>729.3836</v>
      </c>
      <c r="F8595" s="31">
        <v>128.0318</v>
      </c>
      <c r="G8595" s="31">
        <v>572.56759999999997</v>
      </c>
      <c r="H8595" s="31">
        <v>7.8285869999999997</v>
      </c>
      <c r="I8595" s="31">
        <v>2777.9850000000001</v>
      </c>
      <c r="J8595" s="31">
        <v>4557.3860000000004</v>
      </c>
      <c r="K8595" s="31">
        <v>2873.1329999999998</v>
      </c>
      <c r="L8595" s="31">
        <v>363.82</v>
      </c>
      <c r="M8595" s="31">
        <v>276.49</v>
      </c>
      <c r="N8595" s="31">
        <v>357.98860000000002</v>
      </c>
      <c r="O8595" s="31">
        <v>54.768500000000003</v>
      </c>
      <c r="P8595" s="31">
        <v>78.735200000000006</v>
      </c>
      <c r="Q8595" s="31">
        <v>2707.2710000000002</v>
      </c>
      <c r="R8595" s="31">
        <v>105.578</v>
      </c>
      <c r="S8595" s="31">
        <v>76.932299999999998</v>
      </c>
    </row>
    <row r="8596" spans="1:19" x14ac:dyDescent="0.35">
      <c r="A8596" s="2">
        <v>44902</v>
      </c>
      <c r="B8596" s="31">
        <v>530.70740000000001</v>
      </c>
      <c r="C8596" s="31">
        <v>1640.6559999999999</v>
      </c>
      <c r="D8596" s="31">
        <v>571.70849999999996</v>
      </c>
      <c r="E8596" s="31">
        <v>732.50580000000002</v>
      </c>
      <c r="F8596" s="31">
        <v>129.1524</v>
      </c>
      <c r="G8596" s="31">
        <v>579.25739999999996</v>
      </c>
      <c r="H8596" s="31">
        <v>7.8443259999999997</v>
      </c>
      <c r="I8596" s="31">
        <v>2781.152</v>
      </c>
      <c r="J8596" s="31">
        <v>4586.71</v>
      </c>
      <c r="K8596" s="31">
        <v>2885.16</v>
      </c>
      <c r="L8596" s="31">
        <v>363.06</v>
      </c>
      <c r="M8596" s="31">
        <v>275.56</v>
      </c>
      <c r="N8596" s="31">
        <v>356.2398</v>
      </c>
      <c r="O8596" s="31">
        <v>54.741900000000001</v>
      </c>
      <c r="P8596" s="31">
        <v>78.737300000000005</v>
      </c>
      <c r="Q8596" s="31">
        <v>2667.6196</v>
      </c>
      <c r="R8596" s="31">
        <v>105.1</v>
      </c>
      <c r="S8596" s="31">
        <v>74.549000000000007</v>
      </c>
    </row>
    <row r="8597" spans="1:19" x14ac:dyDescent="0.35">
      <c r="A8597" s="2">
        <v>44903</v>
      </c>
      <c r="B8597" s="31">
        <v>523.7278</v>
      </c>
      <c r="C8597" s="31">
        <v>1618.596</v>
      </c>
      <c r="D8597" s="31">
        <v>568.6</v>
      </c>
      <c r="E8597" s="31">
        <v>740.01530000000002</v>
      </c>
      <c r="F8597" s="31">
        <v>129.40379999999999</v>
      </c>
      <c r="G8597" s="31">
        <v>584.7627</v>
      </c>
      <c r="H8597" s="31">
        <v>8.0017160000000001</v>
      </c>
      <c r="I8597" s="31">
        <v>2782.616</v>
      </c>
      <c r="J8597" s="31">
        <v>4570.7879999999996</v>
      </c>
      <c r="K8597" s="31">
        <v>2884.451</v>
      </c>
      <c r="L8597" s="31">
        <v>365.73</v>
      </c>
      <c r="M8597" s="31">
        <v>277.33999999999997</v>
      </c>
      <c r="N8597" s="31">
        <v>360.44929999999999</v>
      </c>
      <c r="O8597" s="31">
        <v>54.801600000000001</v>
      </c>
      <c r="P8597" s="31">
        <v>79.024299999999997</v>
      </c>
      <c r="Q8597" s="31">
        <v>2696.4335999999998</v>
      </c>
      <c r="R8597" s="31">
        <v>104.774</v>
      </c>
      <c r="S8597" s="31">
        <v>77.0244</v>
      </c>
    </row>
    <row r="8598" spans="1:19" x14ac:dyDescent="0.35">
      <c r="A8598" s="2">
        <v>44904</v>
      </c>
      <c r="B8598" s="31">
        <v>523.54939999999999</v>
      </c>
      <c r="C8598" s="31">
        <v>1623.797</v>
      </c>
      <c r="D8598" s="31">
        <v>574.29700000000003</v>
      </c>
      <c r="E8598" s="31">
        <v>739.76819999999998</v>
      </c>
      <c r="F8598" s="31">
        <v>130.06460000000001</v>
      </c>
      <c r="G8598" s="31">
        <v>583.8587</v>
      </c>
      <c r="H8598" s="31">
        <v>7.8820990000000002</v>
      </c>
      <c r="I8598" s="31">
        <v>2782.953</v>
      </c>
      <c r="J8598" s="31">
        <v>4558.6210000000001</v>
      </c>
      <c r="K8598" s="31">
        <v>2866.998</v>
      </c>
      <c r="L8598" s="31">
        <v>363.01</v>
      </c>
      <c r="M8598" s="31">
        <v>273.91000000000003</v>
      </c>
      <c r="N8598" s="31">
        <v>358.10469999999998</v>
      </c>
      <c r="O8598" s="31">
        <v>54.754300000000001</v>
      </c>
      <c r="P8598" s="31">
        <v>78.978300000000004</v>
      </c>
      <c r="Q8598" s="31">
        <v>2721.6266000000001</v>
      </c>
      <c r="R8598" s="31">
        <v>104.81</v>
      </c>
      <c r="S8598" s="31">
        <v>78.935599999999994</v>
      </c>
    </row>
    <row r="8599" spans="1:19" x14ac:dyDescent="0.35">
      <c r="A8599" s="2">
        <v>44907</v>
      </c>
      <c r="B8599" s="31">
        <v>535.88430000000005</v>
      </c>
      <c r="C8599" s="31">
        <v>1644.8620000000001</v>
      </c>
      <c r="D8599" s="31">
        <v>594.8646</v>
      </c>
      <c r="E8599" s="31">
        <v>724.72370000000001</v>
      </c>
      <c r="F8599" s="31">
        <v>128.74289999999999</v>
      </c>
      <c r="G8599" s="31">
        <v>574.8442</v>
      </c>
      <c r="H8599" s="31">
        <v>7.8758030000000003</v>
      </c>
      <c r="I8599" s="31">
        <v>2779.4259999999999</v>
      </c>
      <c r="J8599" s="31">
        <v>4553.3109999999997</v>
      </c>
      <c r="K8599" s="31">
        <v>2859.0309999999999</v>
      </c>
      <c r="L8599" s="31">
        <v>368.2</v>
      </c>
      <c r="M8599" s="31">
        <v>277.38</v>
      </c>
      <c r="N8599" s="31">
        <v>362.53440000000001</v>
      </c>
      <c r="O8599" s="31">
        <v>54.421199999999999</v>
      </c>
      <c r="P8599" s="31">
        <v>78.827799999999996</v>
      </c>
      <c r="Q8599" s="31">
        <v>2680.0925000000002</v>
      </c>
      <c r="R8599" s="31">
        <v>105.131</v>
      </c>
      <c r="S8599" s="31">
        <v>76.322100000000006</v>
      </c>
    </row>
    <row r="8600" spans="1:19" x14ac:dyDescent="0.35">
      <c r="A8600" s="2">
        <v>44908</v>
      </c>
      <c r="B8600" s="31">
        <v>553.37049999999999</v>
      </c>
      <c r="C8600" s="31">
        <v>1708.24</v>
      </c>
      <c r="D8600" s="31">
        <v>620.56449999999995</v>
      </c>
      <c r="E8600" s="31">
        <v>735.19730000000004</v>
      </c>
      <c r="F8600" s="31">
        <v>131.1277</v>
      </c>
      <c r="G8600" s="31">
        <v>582.32169999999996</v>
      </c>
      <c r="H8600" s="31">
        <v>7.9985670000000004</v>
      </c>
      <c r="I8600" s="31">
        <v>2777.8760000000002</v>
      </c>
      <c r="J8600" s="31">
        <v>4590.7439999999997</v>
      </c>
      <c r="K8600" s="31">
        <v>2857.3560000000002</v>
      </c>
      <c r="L8600" s="31">
        <v>370.97</v>
      </c>
      <c r="M8600" s="31">
        <v>279.54000000000002</v>
      </c>
      <c r="N8600" s="31">
        <v>366.49059999999997</v>
      </c>
      <c r="O8600" s="31">
        <v>55.318600000000004</v>
      </c>
      <c r="P8600" s="31">
        <v>79.698099999999997</v>
      </c>
      <c r="Q8600" s="31">
        <v>2684.5812000000001</v>
      </c>
      <c r="R8600" s="31">
        <v>103.98</v>
      </c>
      <c r="S8600" s="31">
        <v>77.012900000000002</v>
      </c>
    </row>
    <row r="8601" spans="1:19" x14ac:dyDescent="0.35">
      <c r="A8601" s="2">
        <v>44909</v>
      </c>
      <c r="B8601" s="31">
        <v>566.3048</v>
      </c>
      <c r="C8601" s="31">
        <v>1769.1590000000001</v>
      </c>
      <c r="D8601" s="31">
        <v>647.84010000000001</v>
      </c>
      <c r="E8601" s="31">
        <v>737.08190000000002</v>
      </c>
      <c r="F8601" s="31">
        <v>130.63919999999999</v>
      </c>
      <c r="G8601" s="31">
        <v>582.51779999999997</v>
      </c>
      <c r="H8601" s="31">
        <v>7.9450539999999998</v>
      </c>
      <c r="I8601" s="31">
        <v>2780.1770000000001</v>
      </c>
      <c r="J8601" s="31">
        <v>4580.1469999999999</v>
      </c>
      <c r="K8601" s="31">
        <v>2845.4839999999999</v>
      </c>
      <c r="L8601" s="31">
        <v>368.73</v>
      </c>
      <c r="M8601" s="31">
        <v>277.45999999999998</v>
      </c>
      <c r="N8601" s="31">
        <v>363.74009999999998</v>
      </c>
      <c r="O8601" s="31">
        <v>55.444899999999997</v>
      </c>
      <c r="P8601" s="31">
        <v>79.759</v>
      </c>
      <c r="Q8601" s="31">
        <v>2707.9838</v>
      </c>
      <c r="R8601" s="31">
        <v>103.77</v>
      </c>
      <c r="S8601" s="31">
        <v>77.438900000000004</v>
      </c>
    </row>
    <row r="8602" spans="1:19" x14ac:dyDescent="0.35">
      <c r="A8602" s="2">
        <v>44910</v>
      </c>
      <c r="B8602" s="31">
        <v>556.51850000000002</v>
      </c>
      <c r="C8602" s="31">
        <v>1711.38</v>
      </c>
      <c r="D8602" s="31">
        <v>645.52260000000001</v>
      </c>
      <c r="E8602" s="31">
        <v>717.803</v>
      </c>
      <c r="F8602" s="31">
        <v>128.4196</v>
      </c>
      <c r="G8602" s="31">
        <v>579.28160000000003</v>
      </c>
      <c r="H8602" s="31">
        <v>7.923019</v>
      </c>
      <c r="I8602" s="31">
        <v>2777.3119999999999</v>
      </c>
      <c r="J8602" s="31">
        <v>4588.8810000000003</v>
      </c>
      <c r="K8602" s="31">
        <v>2833.3090000000002</v>
      </c>
      <c r="L8602" s="31">
        <v>359.26</v>
      </c>
      <c r="M8602" s="31">
        <v>270.43</v>
      </c>
      <c r="N8602" s="31">
        <v>351.1139</v>
      </c>
      <c r="O8602" s="31">
        <v>54.342399999999998</v>
      </c>
      <c r="P8602" s="31">
        <v>79.778499999999994</v>
      </c>
      <c r="Q8602" s="31">
        <v>2670.942</v>
      </c>
      <c r="R8602" s="31">
        <v>104.55800000000001</v>
      </c>
      <c r="S8602" s="31">
        <v>75.965100000000007</v>
      </c>
    </row>
    <row r="8603" spans="1:19" x14ac:dyDescent="0.35">
      <c r="A8603" s="2">
        <v>44911</v>
      </c>
      <c r="B8603" s="31">
        <v>543.99480000000005</v>
      </c>
      <c r="C8603" s="31">
        <v>1684.61</v>
      </c>
      <c r="D8603" s="31">
        <v>621.81240000000003</v>
      </c>
      <c r="E8603" s="31">
        <v>715.98339999999996</v>
      </c>
      <c r="F8603" s="31">
        <v>129.31030000000001</v>
      </c>
      <c r="G8603" s="31">
        <v>582.02750000000003</v>
      </c>
      <c r="H8603" s="31">
        <v>7.7908109999999997</v>
      </c>
      <c r="I8603" s="31">
        <v>2775.8560000000002</v>
      </c>
      <c r="J8603" s="31">
        <v>4573.6090000000004</v>
      </c>
      <c r="K8603" s="31">
        <v>2781.9630000000002</v>
      </c>
      <c r="L8603" s="31">
        <v>354.85</v>
      </c>
      <c r="M8603" s="31">
        <v>268.3</v>
      </c>
      <c r="N8603" s="31">
        <v>347.6739</v>
      </c>
      <c r="O8603" s="31">
        <v>54.683700000000002</v>
      </c>
      <c r="P8603" s="31">
        <v>79.508399999999995</v>
      </c>
      <c r="Q8603" s="31">
        <v>2662.5455000000002</v>
      </c>
      <c r="R8603" s="31">
        <v>104.70099999999999</v>
      </c>
      <c r="S8603" s="31">
        <v>76.218400000000003</v>
      </c>
    </row>
    <row r="8604" spans="1:19" x14ac:dyDescent="0.35">
      <c r="A8604" s="2">
        <v>44914</v>
      </c>
      <c r="B8604" s="31">
        <v>548.44309999999996</v>
      </c>
      <c r="C8604" s="31">
        <v>1719.701</v>
      </c>
      <c r="D8604" s="31">
        <v>618.42520000000002</v>
      </c>
      <c r="E8604" s="31">
        <v>720.74900000000002</v>
      </c>
      <c r="F8604" s="31">
        <v>129.13069999999999</v>
      </c>
      <c r="G8604" s="31">
        <v>574.08410000000003</v>
      </c>
      <c r="H8604" s="31">
        <v>7.866358</v>
      </c>
      <c r="I8604" s="31">
        <v>2773.2739999999999</v>
      </c>
      <c r="J8604" s="31">
        <v>4558.9350000000004</v>
      </c>
      <c r="K8604" s="31">
        <v>2785.1080000000002</v>
      </c>
      <c r="L8604" s="31">
        <v>351.78</v>
      </c>
      <c r="M8604" s="31">
        <v>264.56</v>
      </c>
      <c r="N8604" s="31">
        <v>343.03100000000001</v>
      </c>
      <c r="O8604" s="31">
        <v>54.544699999999999</v>
      </c>
      <c r="P8604" s="31">
        <v>79.235299999999995</v>
      </c>
      <c r="Q8604" s="31">
        <v>2662.6451000000002</v>
      </c>
      <c r="R8604" s="31">
        <v>104.721</v>
      </c>
      <c r="S8604" s="31">
        <v>76.414199999999994</v>
      </c>
    </row>
    <row r="8605" spans="1:19" x14ac:dyDescent="0.35">
      <c r="A8605" s="2">
        <v>44915</v>
      </c>
      <c r="B8605" s="31">
        <v>551.11210000000005</v>
      </c>
      <c r="C8605" s="31">
        <v>1752.202</v>
      </c>
      <c r="D8605" s="31">
        <v>610.93780000000004</v>
      </c>
      <c r="E8605" s="31">
        <v>723.82500000000005</v>
      </c>
      <c r="F8605" s="31">
        <v>131.12039999999999</v>
      </c>
      <c r="G8605" s="31">
        <v>580.45849999999996</v>
      </c>
      <c r="H8605" s="31">
        <v>7.8632099999999996</v>
      </c>
      <c r="I8605" s="31">
        <v>2757.6260000000002</v>
      </c>
      <c r="J8605" s="31">
        <v>4530.2420000000002</v>
      </c>
      <c r="K8605" s="31">
        <v>2760.6529999999998</v>
      </c>
      <c r="L8605" s="31">
        <v>352.12</v>
      </c>
      <c r="M8605" s="31">
        <v>265.94</v>
      </c>
      <c r="N8605" s="31">
        <v>342.49459999999999</v>
      </c>
      <c r="O8605" s="31">
        <v>56.849800000000002</v>
      </c>
      <c r="P8605" s="31">
        <v>79.674599999999998</v>
      </c>
      <c r="Q8605" s="31">
        <v>2644.3615</v>
      </c>
      <c r="R8605" s="31">
        <v>103.965</v>
      </c>
      <c r="S8605" s="31">
        <v>74.687200000000004</v>
      </c>
    </row>
    <row r="8606" spans="1:19" x14ac:dyDescent="0.35">
      <c r="A8606" s="2">
        <v>44916</v>
      </c>
      <c r="B8606" s="31">
        <v>565.14139999999998</v>
      </c>
      <c r="C8606" s="31">
        <v>1777.873</v>
      </c>
      <c r="D8606" s="31">
        <v>628.76499999999999</v>
      </c>
      <c r="E8606" s="31">
        <v>727.26919999999996</v>
      </c>
      <c r="F8606" s="31">
        <v>131.12039999999999</v>
      </c>
      <c r="G8606" s="31">
        <v>582.32180000000005</v>
      </c>
      <c r="H8606" s="31">
        <v>7.9607919999999996</v>
      </c>
      <c r="I8606" s="31">
        <v>2738.192</v>
      </c>
      <c r="J8606" s="31">
        <v>4538.9669999999996</v>
      </c>
      <c r="K8606" s="31">
        <v>2758.37</v>
      </c>
      <c r="L8606" s="31">
        <v>357.29</v>
      </c>
      <c r="M8606" s="31">
        <v>270.37</v>
      </c>
      <c r="N8606" s="31">
        <v>347.35969999999998</v>
      </c>
      <c r="O8606" s="31">
        <v>56.589500000000001</v>
      </c>
      <c r="P8606" s="31">
        <v>79.475200000000001</v>
      </c>
      <c r="Q8606" s="31">
        <v>2649.3303999999998</v>
      </c>
      <c r="R8606" s="31">
        <v>104.16200000000001</v>
      </c>
      <c r="S8606" s="31">
        <v>74.953999999999994</v>
      </c>
    </row>
    <row r="8607" spans="1:19" x14ac:dyDescent="0.35">
      <c r="A8607" s="2">
        <v>44917</v>
      </c>
      <c r="B8607" s="31">
        <v>558.91380000000004</v>
      </c>
      <c r="C8607" s="31">
        <v>1773.9480000000001</v>
      </c>
      <c r="D8607" s="31">
        <v>631.26080000000002</v>
      </c>
      <c r="E8607" s="31">
        <v>719.94759999999997</v>
      </c>
      <c r="F8607" s="31">
        <v>128.95830000000001</v>
      </c>
      <c r="G8607" s="31">
        <v>577.41849999999999</v>
      </c>
      <c r="H8607" s="31">
        <v>8.2031729999999996</v>
      </c>
      <c r="I8607" s="31">
        <v>2744.0630000000001</v>
      </c>
      <c r="J8607" s="31">
        <v>4532.1120000000001</v>
      </c>
      <c r="K8607" s="31">
        <v>2748.9850000000001</v>
      </c>
      <c r="L8607" s="31">
        <v>352.12</v>
      </c>
      <c r="M8607" s="31">
        <v>266.91000000000003</v>
      </c>
      <c r="N8607" s="31">
        <v>338.77109999999999</v>
      </c>
      <c r="O8607" s="31">
        <v>56.455300000000001</v>
      </c>
      <c r="P8607" s="31">
        <v>79.356899999999996</v>
      </c>
      <c r="Q8607" s="31">
        <v>2679.9058</v>
      </c>
      <c r="R8607" s="31">
        <v>104.43300000000001</v>
      </c>
      <c r="S8607" s="31">
        <v>77.3964</v>
      </c>
    </row>
    <row r="8608" spans="1:19" x14ac:dyDescent="0.35">
      <c r="A8608" s="2">
        <v>44918</v>
      </c>
      <c r="B8608" s="31">
        <v>578.28110000000004</v>
      </c>
      <c r="C8608" s="31">
        <v>1877.4159999999999</v>
      </c>
      <c r="D8608" s="31">
        <v>637.8569</v>
      </c>
      <c r="E8608" s="31">
        <v>723.50009999999997</v>
      </c>
      <c r="F8608" s="31">
        <v>129.5976</v>
      </c>
      <c r="G8608" s="31">
        <v>582.32190000000003</v>
      </c>
      <c r="H8608" s="31">
        <v>8.2724250000000001</v>
      </c>
      <c r="I8608" s="31">
        <v>2740.8240000000001</v>
      </c>
      <c r="J8608" s="31">
        <v>4513.3969999999999</v>
      </c>
      <c r="K8608" s="31">
        <v>2737.2130000000002</v>
      </c>
      <c r="L8608" s="31">
        <v>354</v>
      </c>
      <c r="M8608" s="31">
        <v>268.06</v>
      </c>
      <c r="N8608" s="31">
        <v>339.41469999999998</v>
      </c>
      <c r="O8608" s="31">
        <v>56.2029</v>
      </c>
      <c r="P8608" s="31">
        <v>79.449100000000001</v>
      </c>
      <c r="Q8608" s="31">
        <v>2653.9081999999999</v>
      </c>
      <c r="R8608" s="31">
        <v>104.31399999999999</v>
      </c>
      <c r="S8608" s="31">
        <v>76.391000000000005</v>
      </c>
    </row>
    <row r="8609" spans="1:19" x14ac:dyDescent="0.35">
      <c r="A8609" s="2">
        <v>44921</v>
      </c>
      <c r="B8609" s="31">
        <v>578.28110000000004</v>
      </c>
      <c r="C8609" s="31">
        <v>1877.4159999999999</v>
      </c>
      <c r="D8609" s="31">
        <v>637.8569</v>
      </c>
      <c r="E8609" s="31">
        <v>723.50009999999997</v>
      </c>
      <c r="F8609" s="31">
        <v>129.5976</v>
      </c>
      <c r="G8609" s="31">
        <v>582.32190000000003</v>
      </c>
      <c r="H8609" s="31">
        <v>8.2724250000000001</v>
      </c>
      <c r="I8609" s="31">
        <v>2740.3989999999999</v>
      </c>
      <c r="J8609" s="31">
        <v>4513.3969999999999</v>
      </c>
      <c r="K8609" s="31">
        <v>2737.2130000000002</v>
      </c>
      <c r="L8609" s="31">
        <v>354</v>
      </c>
      <c r="M8609" s="31">
        <v>268.06</v>
      </c>
      <c r="N8609" s="31">
        <v>339.41469999999998</v>
      </c>
      <c r="O8609" s="31">
        <v>56.2029</v>
      </c>
      <c r="P8609" s="31">
        <v>79.449100000000001</v>
      </c>
      <c r="Q8609" s="31">
        <v>2657.7145999999998</v>
      </c>
      <c r="R8609" s="31">
        <v>104.31399999999999</v>
      </c>
      <c r="S8609" s="31">
        <v>76.391000000000005</v>
      </c>
    </row>
    <row r="8610" spans="1:19" x14ac:dyDescent="0.35">
      <c r="A8610" s="2">
        <v>44922</v>
      </c>
      <c r="B8610" s="31">
        <v>579.51289999999995</v>
      </c>
      <c r="C8610" s="31">
        <v>1859.203</v>
      </c>
      <c r="D8610" s="31">
        <v>680.28560000000004</v>
      </c>
      <c r="E8610" s="31">
        <v>723.50009999999997</v>
      </c>
      <c r="F8610" s="31">
        <v>130.95519999999999</v>
      </c>
      <c r="G8610" s="31">
        <v>584.08709999999996</v>
      </c>
      <c r="H8610" s="31">
        <v>8.2881640000000001</v>
      </c>
      <c r="I8610" s="31">
        <v>2733.6849999999999</v>
      </c>
      <c r="J8610" s="31">
        <v>4490.3059999999996</v>
      </c>
      <c r="K8610" s="31">
        <v>2709.8159999999998</v>
      </c>
      <c r="L8610" s="31">
        <v>352.65</v>
      </c>
      <c r="M8610" s="31">
        <v>266.27</v>
      </c>
      <c r="N8610" s="31">
        <v>334.51900000000001</v>
      </c>
      <c r="O8610" s="31">
        <v>56.2029</v>
      </c>
      <c r="P8610" s="31">
        <v>79.449100000000001</v>
      </c>
      <c r="Q8610" s="31">
        <v>2665.5221000000001</v>
      </c>
      <c r="R8610" s="31">
        <v>104.179</v>
      </c>
      <c r="S8610" s="31">
        <v>76.391000000000005</v>
      </c>
    </row>
    <row r="8611" spans="1:19" x14ac:dyDescent="0.35">
      <c r="A8611" s="2">
        <v>44923</v>
      </c>
      <c r="B8611" s="31">
        <v>574.79079999999999</v>
      </c>
      <c r="C8611" s="31">
        <v>1862.1859999999999</v>
      </c>
      <c r="D8611" s="31">
        <v>645.70079999999996</v>
      </c>
      <c r="E8611" s="31">
        <v>731.99149999999997</v>
      </c>
      <c r="F8611" s="31">
        <v>130.4308</v>
      </c>
      <c r="G8611" s="31">
        <v>593.99189999999999</v>
      </c>
      <c r="H8611" s="31">
        <v>8.2503899999999994</v>
      </c>
      <c r="I8611" s="31">
        <v>2733.31</v>
      </c>
      <c r="J8611" s="31">
        <v>4483.4440000000004</v>
      </c>
      <c r="K8611" s="31">
        <v>2714.4830000000002</v>
      </c>
      <c r="L8611" s="31">
        <v>348.3</v>
      </c>
      <c r="M8611" s="31">
        <v>262.10000000000002</v>
      </c>
      <c r="N8611" s="31">
        <v>330.14420000000001</v>
      </c>
      <c r="O8611" s="31">
        <v>55.601900000000001</v>
      </c>
      <c r="P8611" s="31">
        <v>79.461299999999994</v>
      </c>
      <c r="Q8611" s="31">
        <v>2670.8308000000002</v>
      </c>
      <c r="R8611" s="31">
        <v>104.46299999999999</v>
      </c>
      <c r="S8611" s="31">
        <v>78.500600000000006</v>
      </c>
    </row>
    <row r="8612" spans="1:19" x14ac:dyDescent="0.35">
      <c r="A8612" s="2">
        <v>44924</v>
      </c>
      <c r="B8612" s="31">
        <v>571.16369999999995</v>
      </c>
      <c r="C8612" s="31">
        <v>1865.797</v>
      </c>
      <c r="D8612" s="31">
        <v>644.80939999999998</v>
      </c>
      <c r="E8612" s="31">
        <v>729.73869999999999</v>
      </c>
      <c r="F8612" s="31">
        <v>131.1635</v>
      </c>
      <c r="G8612" s="31">
        <v>594.77639999999997</v>
      </c>
      <c r="H8612" s="31">
        <v>8.1150339999999996</v>
      </c>
      <c r="I8612" s="31">
        <v>2730.21</v>
      </c>
      <c r="J8612" s="31">
        <v>4486.5720000000001</v>
      </c>
      <c r="K8612" s="31">
        <v>2714.8890000000001</v>
      </c>
      <c r="L8612" s="31">
        <v>354.18</v>
      </c>
      <c r="M8612" s="31">
        <v>268.74</v>
      </c>
      <c r="N8612" s="31">
        <v>338.11219999999997</v>
      </c>
      <c r="O8612" s="31">
        <v>55.972299999999997</v>
      </c>
      <c r="P8612" s="31">
        <v>79.783500000000004</v>
      </c>
      <c r="Q8612" s="31">
        <v>2662.9506000000001</v>
      </c>
      <c r="R8612" s="31">
        <v>103.836</v>
      </c>
      <c r="S8612" s="31">
        <v>77.011899999999997</v>
      </c>
    </row>
    <row r="8613" spans="1:19" x14ac:dyDescent="0.35">
      <c r="A8613" s="2">
        <v>44925</v>
      </c>
      <c r="B8613" s="31">
        <v>587.93039999999996</v>
      </c>
      <c r="C8613" s="31">
        <v>1945.557</v>
      </c>
      <c r="D8613" s="31">
        <v>646.05730000000005</v>
      </c>
      <c r="E8613" s="31">
        <v>725.70960000000002</v>
      </c>
      <c r="F8613" s="31">
        <v>131.17789999999999</v>
      </c>
      <c r="G8613" s="31">
        <v>597.81650000000002</v>
      </c>
      <c r="H8613" s="31">
        <v>8.1842860000000002</v>
      </c>
      <c r="I8613" s="31">
        <v>2731.1019999999999</v>
      </c>
      <c r="J8613" s="31">
        <v>4475.3389999999999</v>
      </c>
      <c r="K8613" s="31">
        <v>2707.7860000000001</v>
      </c>
      <c r="L8613" s="31">
        <v>353.2</v>
      </c>
      <c r="M8613" s="31">
        <v>267.8</v>
      </c>
      <c r="N8613" s="31">
        <v>337.79039999999998</v>
      </c>
      <c r="O8613" s="31">
        <v>56.506799999999998</v>
      </c>
      <c r="P8613" s="31">
        <v>79.828500000000005</v>
      </c>
      <c r="Q8613" s="31">
        <v>2659.6568000000002</v>
      </c>
      <c r="R8613" s="31">
        <v>103.52200000000001</v>
      </c>
      <c r="S8613" s="31">
        <v>77.412700000000001</v>
      </c>
    </row>
    <row r="8614" spans="1:19" x14ac:dyDescent="0.35">
      <c r="A8614" s="2">
        <v>44928</v>
      </c>
      <c r="B8614" s="31">
        <v>587.93039999999996</v>
      </c>
      <c r="C8614" s="31">
        <v>1945.557</v>
      </c>
      <c r="D8614" s="31">
        <v>646.05730000000005</v>
      </c>
      <c r="E8614" s="31">
        <v>725.70960000000002</v>
      </c>
      <c r="F8614" s="31">
        <v>131.17789999999999</v>
      </c>
      <c r="G8614" s="31">
        <v>597.81650000000002</v>
      </c>
      <c r="H8614" s="31">
        <v>8.1842860000000002</v>
      </c>
      <c r="I8614" s="31">
        <v>2731.1019999999999</v>
      </c>
      <c r="J8614" s="31">
        <v>4475.3389999999999</v>
      </c>
      <c r="K8614" s="31">
        <v>2722.7020000000002</v>
      </c>
      <c r="L8614" s="31">
        <v>353.2</v>
      </c>
      <c r="M8614" s="31">
        <v>267.8</v>
      </c>
      <c r="N8614" s="31">
        <v>337.79039999999998</v>
      </c>
      <c r="O8614" s="31">
        <v>56.506799999999998</v>
      </c>
      <c r="P8614" s="31">
        <v>79.828500000000005</v>
      </c>
      <c r="Q8614" s="31">
        <v>2658.0686999999998</v>
      </c>
      <c r="R8614" s="31">
        <v>103.52200000000001</v>
      </c>
      <c r="S8614" s="31">
        <v>77.412700000000001</v>
      </c>
    </row>
    <row r="8615" spans="1:19" x14ac:dyDescent="0.35">
      <c r="A8615" s="2">
        <v>44929</v>
      </c>
      <c r="B8615" s="31">
        <v>561.85640000000001</v>
      </c>
      <c r="C8615" s="31">
        <v>1853.6289999999999</v>
      </c>
      <c r="D8615" s="31">
        <v>632.33040000000005</v>
      </c>
      <c r="E8615" s="31">
        <v>721.1173</v>
      </c>
      <c r="F8615" s="31">
        <v>132.60730000000001</v>
      </c>
      <c r="G8615" s="31">
        <v>585.36199999999997</v>
      </c>
      <c r="H8615" s="31">
        <v>8.0961479999999995</v>
      </c>
      <c r="I8615" s="31">
        <v>2731.1019999999999</v>
      </c>
      <c r="J8615" s="31">
        <v>4504.3410000000003</v>
      </c>
      <c r="K8615" s="31">
        <v>2747.259</v>
      </c>
      <c r="L8615" s="31">
        <v>351.83</v>
      </c>
      <c r="M8615" s="31">
        <v>266.14999999999998</v>
      </c>
      <c r="N8615" s="31">
        <v>335.4384</v>
      </c>
      <c r="O8615" s="31">
        <v>57.015700000000002</v>
      </c>
      <c r="P8615" s="31">
        <v>78.942899999999995</v>
      </c>
      <c r="Q8615" s="31">
        <v>2675.7174</v>
      </c>
      <c r="R8615" s="31">
        <v>104.518</v>
      </c>
      <c r="S8615" s="31">
        <v>78.695300000000003</v>
      </c>
    </row>
    <row r="8616" spans="1:19" x14ac:dyDescent="0.35">
      <c r="A8616" s="2">
        <v>44930</v>
      </c>
      <c r="B8616" s="31">
        <v>532.70280000000002</v>
      </c>
      <c r="C8616" s="31">
        <v>1773.5550000000001</v>
      </c>
      <c r="D8616" s="31">
        <v>591.68439999999998</v>
      </c>
      <c r="E8616" s="31">
        <v>715.00869999999998</v>
      </c>
      <c r="F8616" s="31">
        <v>133.53389999999999</v>
      </c>
      <c r="G8616" s="31">
        <v>581.92970000000003</v>
      </c>
      <c r="H8616" s="31">
        <v>8.1937300000000004</v>
      </c>
      <c r="I8616" s="31">
        <v>2728.6610000000001</v>
      </c>
      <c r="J8616" s="31">
        <v>4521.8130000000001</v>
      </c>
      <c r="K8616" s="31">
        <v>2762.5810000000001</v>
      </c>
      <c r="L8616" s="31">
        <v>354.43</v>
      </c>
      <c r="M8616" s="31">
        <v>269.64999999999998</v>
      </c>
      <c r="N8616" s="31">
        <v>337.0856</v>
      </c>
      <c r="O8616" s="31">
        <v>56.4602</v>
      </c>
      <c r="P8616" s="31">
        <v>79.295599999999993</v>
      </c>
      <c r="Q8616" s="31">
        <v>2707.8618000000001</v>
      </c>
      <c r="R8616" s="31">
        <v>104.248</v>
      </c>
      <c r="S8616" s="31">
        <v>81.477999999999994</v>
      </c>
    </row>
    <row r="8617" spans="1:19" x14ac:dyDescent="0.35">
      <c r="A8617" s="2">
        <v>44931</v>
      </c>
      <c r="B8617" s="31">
        <v>538.51980000000003</v>
      </c>
      <c r="C8617" s="31">
        <v>1779.7570000000001</v>
      </c>
      <c r="D8617" s="31">
        <v>601.66759999999999</v>
      </c>
      <c r="E8617" s="31">
        <v>725.73119999999994</v>
      </c>
      <c r="F8617" s="31">
        <v>132.2122</v>
      </c>
      <c r="G8617" s="31">
        <v>576.92830000000004</v>
      </c>
      <c r="H8617" s="31">
        <v>8.2377990000000008</v>
      </c>
      <c r="I8617" s="31">
        <v>2731.1979999999999</v>
      </c>
      <c r="J8617" s="31">
        <v>4505.2910000000002</v>
      </c>
      <c r="K8617" s="31">
        <v>2757.6089999999999</v>
      </c>
      <c r="L8617" s="31">
        <v>350.27</v>
      </c>
      <c r="M8617" s="31">
        <v>266.52</v>
      </c>
      <c r="N8617" s="31">
        <v>331.59989999999999</v>
      </c>
      <c r="O8617" s="31">
        <v>55.656799999999997</v>
      </c>
      <c r="P8617" s="31">
        <v>78.654700000000005</v>
      </c>
      <c r="Q8617" s="31">
        <v>2734.7961</v>
      </c>
      <c r="R8617" s="31">
        <v>105.042</v>
      </c>
      <c r="S8617" s="31">
        <v>82.749099999999999</v>
      </c>
    </row>
    <row r="8618" spans="1:19" x14ac:dyDescent="0.35">
      <c r="A8618" s="2">
        <v>44932</v>
      </c>
      <c r="B8618" s="31">
        <v>537.69860000000006</v>
      </c>
      <c r="C8618" s="31">
        <v>1762.0940000000001</v>
      </c>
      <c r="D8618" s="31">
        <v>614.32489999999996</v>
      </c>
      <c r="E8618" s="31">
        <v>744.26490000000001</v>
      </c>
      <c r="F8618" s="31">
        <v>134.30250000000001</v>
      </c>
      <c r="G8618" s="31">
        <v>585.46010000000001</v>
      </c>
      <c r="H8618" s="31">
        <v>8.2000250000000001</v>
      </c>
      <c r="I8618" s="31">
        <v>2735.7530000000002</v>
      </c>
      <c r="J8618" s="31">
        <v>4538.9979999999996</v>
      </c>
      <c r="K8618" s="31">
        <v>2763.393</v>
      </c>
      <c r="L8618" s="31">
        <v>358.18</v>
      </c>
      <c r="M8618" s="31">
        <v>272.72000000000003</v>
      </c>
      <c r="N8618" s="31">
        <v>340.58690000000001</v>
      </c>
      <c r="O8618" s="31">
        <v>56.258600000000001</v>
      </c>
      <c r="P8618" s="31">
        <v>79.265900000000002</v>
      </c>
      <c r="Q8618" s="31">
        <v>2747.4542999999999</v>
      </c>
      <c r="R8618" s="31">
        <v>103.879</v>
      </c>
      <c r="S8618" s="31">
        <v>82.050600000000003</v>
      </c>
    </row>
    <row r="8619" spans="1:19" x14ac:dyDescent="0.35">
      <c r="A8619" s="2">
        <v>44935</v>
      </c>
      <c r="B8619" s="31">
        <v>545.08960000000002</v>
      </c>
      <c r="C8619" s="31">
        <v>1800.011</v>
      </c>
      <c r="D8619" s="31">
        <v>612.54219999999998</v>
      </c>
      <c r="E8619" s="31">
        <v>767.08330000000001</v>
      </c>
      <c r="F8619" s="31">
        <v>134.8843</v>
      </c>
      <c r="G8619" s="31">
        <v>583.89099999999996</v>
      </c>
      <c r="H8619" s="31">
        <v>8.4675879999999992</v>
      </c>
      <c r="I8619" s="31">
        <v>2735.7530000000002</v>
      </c>
      <c r="J8619" s="31">
        <v>4567.9920000000002</v>
      </c>
      <c r="K8619" s="31">
        <v>2772.3229999999999</v>
      </c>
      <c r="L8619" s="31">
        <v>358.02</v>
      </c>
      <c r="M8619" s="31">
        <v>273.08999999999997</v>
      </c>
      <c r="N8619" s="31">
        <v>342.79340000000002</v>
      </c>
      <c r="O8619" s="31">
        <v>56.471299999999999</v>
      </c>
      <c r="P8619" s="31">
        <v>80.294600000000003</v>
      </c>
      <c r="Q8619" s="31">
        <v>2815.7248</v>
      </c>
      <c r="R8619" s="31">
        <v>103.001</v>
      </c>
      <c r="S8619" s="31">
        <v>83.905799999999999</v>
      </c>
    </row>
    <row r="8620" spans="1:19" x14ac:dyDescent="0.35">
      <c r="A8620" s="2">
        <v>44936</v>
      </c>
      <c r="B8620" s="31">
        <v>548.08529999999996</v>
      </c>
      <c r="C8620" s="31">
        <v>1827.1890000000001</v>
      </c>
      <c r="D8620" s="31">
        <v>616.70280000000002</v>
      </c>
      <c r="E8620" s="31">
        <v>771.7876</v>
      </c>
      <c r="F8620" s="31">
        <v>134.79249999999999</v>
      </c>
      <c r="G8620" s="31">
        <v>582.5181</v>
      </c>
      <c r="H8620" s="31">
        <v>8.1968770000000006</v>
      </c>
      <c r="I8620" s="31">
        <v>2735.9850000000001</v>
      </c>
      <c r="J8620" s="31">
        <v>4554.5659999999998</v>
      </c>
      <c r="K8620" s="31">
        <v>2768.9740000000002</v>
      </c>
      <c r="L8620" s="31">
        <v>360.49</v>
      </c>
      <c r="M8620" s="31">
        <v>277.07</v>
      </c>
      <c r="N8620" s="31">
        <v>345.75080000000003</v>
      </c>
      <c r="O8620" s="31">
        <v>56.352499999999999</v>
      </c>
      <c r="P8620" s="31">
        <v>80.188999999999993</v>
      </c>
      <c r="Q8620" s="31">
        <v>2816.9294</v>
      </c>
      <c r="R8620" s="31">
        <v>103.236</v>
      </c>
      <c r="S8620" s="31">
        <v>83.562200000000004</v>
      </c>
    </row>
    <row r="8621" spans="1:19" x14ac:dyDescent="0.35">
      <c r="A8621" s="2">
        <v>44937</v>
      </c>
      <c r="B8621" s="31">
        <v>565.68209999999999</v>
      </c>
      <c r="C8621" s="31">
        <v>1910.596</v>
      </c>
      <c r="D8621" s="31">
        <v>635.83040000000005</v>
      </c>
      <c r="E8621" s="31">
        <v>790.30420000000004</v>
      </c>
      <c r="F8621" s="31">
        <v>134.96719999999999</v>
      </c>
      <c r="G8621" s="31">
        <v>585.65620000000001</v>
      </c>
      <c r="H8621" s="31">
        <v>8.2881630000000008</v>
      </c>
      <c r="I8621" s="31">
        <v>2731.431</v>
      </c>
      <c r="J8621" s="31">
        <v>4564.8670000000002</v>
      </c>
      <c r="K8621" s="31">
        <v>2784.9050000000002</v>
      </c>
      <c r="L8621" s="31">
        <v>365</v>
      </c>
      <c r="M8621" s="31">
        <v>280.55</v>
      </c>
      <c r="N8621" s="31">
        <v>351.7115</v>
      </c>
      <c r="O8621" s="31">
        <v>56.173900000000003</v>
      </c>
      <c r="P8621" s="31">
        <v>80.373500000000007</v>
      </c>
      <c r="Q8621" s="31">
        <v>2824.4654999999998</v>
      </c>
      <c r="R8621" s="31">
        <v>103.188</v>
      </c>
      <c r="S8621" s="31">
        <v>84.1691</v>
      </c>
    </row>
    <row r="8622" spans="1:19" x14ac:dyDescent="0.35">
      <c r="A8622" s="2">
        <v>44938</v>
      </c>
      <c r="B8622" s="31">
        <v>574.85230000000001</v>
      </c>
      <c r="C8622" s="31">
        <v>1943.472</v>
      </c>
      <c r="D8622" s="31">
        <v>655.87829999999997</v>
      </c>
      <c r="E8622" s="31">
        <v>795.51880000000006</v>
      </c>
      <c r="F8622" s="31">
        <v>136.39340000000001</v>
      </c>
      <c r="G8622" s="31">
        <v>595.65899999999999</v>
      </c>
      <c r="H8622" s="31">
        <v>8.3101979999999998</v>
      </c>
      <c r="I8622" s="31">
        <v>2724.2449999999999</v>
      </c>
      <c r="J8622" s="31">
        <v>4593.2579999999998</v>
      </c>
      <c r="K8622" s="31">
        <v>2805.3009999999999</v>
      </c>
      <c r="L8622" s="31">
        <v>366.23</v>
      </c>
      <c r="M8622" s="31">
        <v>285.18</v>
      </c>
      <c r="N8622" s="31">
        <v>353.48129999999998</v>
      </c>
      <c r="O8622" s="31">
        <v>57.336300000000001</v>
      </c>
      <c r="P8622" s="31">
        <v>80.744500000000002</v>
      </c>
      <c r="Q8622" s="31">
        <v>2828.1840999999999</v>
      </c>
      <c r="R8622" s="31">
        <v>102.246</v>
      </c>
      <c r="S8622" s="31">
        <v>83.997399999999999</v>
      </c>
    </row>
    <row r="8623" spans="1:19" x14ac:dyDescent="0.35">
      <c r="A8623" s="2">
        <v>44939</v>
      </c>
      <c r="B8623" s="31">
        <v>583.99170000000004</v>
      </c>
      <c r="C8623" s="31">
        <v>1988.4590000000001</v>
      </c>
      <c r="D8623" s="31">
        <v>665.71169999999995</v>
      </c>
      <c r="E8623" s="31">
        <v>795.38890000000004</v>
      </c>
      <c r="F8623" s="31">
        <v>138.0326</v>
      </c>
      <c r="G8623" s="31">
        <v>599.28750000000002</v>
      </c>
      <c r="H8623" s="31">
        <v>8.3448239999999991</v>
      </c>
      <c r="I8623" s="31">
        <v>2707.9050000000002</v>
      </c>
      <c r="J8623" s="31">
        <v>4588.8739999999998</v>
      </c>
      <c r="K8623" s="31">
        <v>2816.1590000000001</v>
      </c>
      <c r="L8623" s="31">
        <v>367.58</v>
      </c>
      <c r="M8623" s="31">
        <v>287.04000000000002</v>
      </c>
      <c r="N8623" s="31">
        <v>355.74149999999997</v>
      </c>
      <c r="O8623" s="31">
        <v>58.371600000000001</v>
      </c>
      <c r="P8623" s="31">
        <v>80.915800000000004</v>
      </c>
      <c r="Q8623" s="31">
        <v>2859.8717999999999</v>
      </c>
      <c r="R8623" s="31">
        <v>102.20399999999999</v>
      </c>
      <c r="S8623" s="31">
        <v>84.867699999999999</v>
      </c>
    </row>
    <row r="8624" spans="1:19" x14ac:dyDescent="0.35">
      <c r="A8624" s="2">
        <v>44942</v>
      </c>
      <c r="B8624" s="31">
        <v>583.99170000000004</v>
      </c>
      <c r="C8624" s="31">
        <v>1988.4590000000001</v>
      </c>
      <c r="D8624" s="31">
        <v>665.71169999999995</v>
      </c>
      <c r="E8624" s="31">
        <v>795.38890000000004</v>
      </c>
      <c r="F8624" s="31">
        <v>138.0326</v>
      </c>
      <c r="G8624" s="31">
        <v>599.28750000000002</v>
      </c>
      <c r="H8624" s="31">
        <v>8.3448239999999991</v>
      </c>
      <c r="I8624" s="31">
        <v>2714.6179999999999</v>
      </c>
      <c r="J8624" s="31">
        <v>4588.8739999999998</v>
      </c>
      <c r="K8624" s="31">
        <v>2799.06</v>
      </c>
      <c r="L8624" s="31">
        <v>367.58</v>
      </c>
      <c r="M8624" s="31">
        <v>287.04000000000002</v>
      </c>
      <c r="N8624" s="31">
        <v>355.74149999999997</v>
      </c>
      <c r="O8624" s="31">
        <v>57.905000000000001</v>
      </c>
      <c r="P8624" s="31">
        <v>80.880799999999994</v>
      </c>
      <c r="Q8624" s="31">
        <v>2862.0599000000002</v>
      </c>
      <c r="R8624" s="31">
        <v>102.20399999999999</v>
      </c>
      <c r="S8624" s="31">
        <v>84.180599999999998</v>
      </c>
    </row>
    <row r="8625" spans="1:19" x14ac:dyDescent="0.35">
      <c r="A8625" s="2">
        <v>44943</v>
      </c>
      <c r="B8625" s="31">
        <v>587.67790000000002</v>
      </c>
      <c r="C8625" s="31">
        <v>2000.127</v>
      </c>
      <c r="D8625" s="31">
        <v>666.26340000000005</v>
      </c>
      <c r="E8625" s="31">
        <v>804.35260000000005</v>
      </c>
      <c r="F8625" s="31">
        <v>137.19239999999999</v>
      </c>
      <c r="G8625" s="31">
        <v>603.99469999999997</v>
      </c>
      <c r="H8625" s="31">
        <v>8.3133459999999992</v>
      </c>
      <c r="I8625" s="31">
        <v>2715.9349999999999</v>
      </c>
      <c r="J8625" s="31">
        <v>4575.4719999999998</v>
      </c>
      <c r="K8625" s="31">
        <v>2802.8150000000001</v>
      </c>
      <c r="L8625" s="31">
        <v>366.78</v>
      </c>
      <c r="M8625" s="31">
        <v>286.55</v>
      </c>
      <c r="N8625" s="31">
        <v>356.24709999999999</v>
      </c>
      <c r="O8625" s="31">
        <v>58.067700000000002</v>
      </c>
      <c r="P8625" s="31">
        <v>80.696399999999997</v>
      </c>
      <c r="Q8625" s="31">
        <v>2851.9447</v>
      </c>
      <c r="R8625" s="31">
        <v>102.39</v>
      </c>
      <c r="S8625" s="31">
        <v>83.962999999999994</v>
      </c>
    </row>
    <row r="8626" spans="1:19" x14ac:dyDescent="0.35">
      <c r="A8626" s="2">
        <v>44944</v>
      </c>
      <c r="B8626" s="31">
        <v>581.94380000000001</v>
      </c>
      <c r="C8626" s="31">
        <v>1984.152</v>
      </c>
      <c r="D8626" s="31">
        <v>683.5498</v>
      </c>
      <c r="E8626" s="31">
        <v>807.77350000000001</v>
      </c>
      <c r="F8626" s="31">
        <v>136.98589999999999</v>
      </c>
      <c r="G8626" s="31">
        <v>598.01260000000002</v>
      </c>
      <c r="H8626" s="31">
        <v>8.247242</v>
      </c>
      <c r="I8626" s="31">
        <v>2731.7190000000001</v>
      </c>
      <c r="J8626" s="31">
        <v>4623.3540000000003</v>
      </c>
      <c r="K8626" s="31">
        <v>2838.38</v>
      </c>
      <c r="L8626" s="31">
        <v>360.95</v>
      </c>
      <c r="M8626" s="31">
        <v>281.88</v>
      </c>
      <c r="N8626" s="31">
        <v>351.68849999999998</v>
      </c>
      <c r="O8626" s="31">
        <v>57.954500000000003</v>
      </c>
      <c r="P8626" s="31">
        <v>80.914500000000004</v>
      </c>
      <c r="Q8626" s="31">
        <v>2859.0421000000001</v>
      </c>
      <c r="R8626" s="31">
        <v>102.363</v>
      </c>
      <c r="S8626" s="31">
        <v>84.226399999999998</v>
      </c>
    </row>
    <row r="8627" spans="1:19" x14ac:dyDescent="0.35">
      <c r="A8627" s="2">
        <v>44945</v>
      </c>
      <c r="B8627" s="31">
        <v>589.17970000000003</v>
      </c>
      <c r="C8627" s="31">
        <v>2038.4970000000001</v>
      </c>
      <c r="D8627" s="31">
        <v>675.8261</v>
      </c>
      <c r="E8627" s="31">
        <v>806.17129999999997</v>
      </c>
      <c r="F8627" s="31">
        <v>138.18219999999999</v>
      </c>
      <c r="G8627" s="31">
        <v>594.18799999999999</v>
      </c>
      <c r="H8627" s="31">
        <v>8.0898520000000005</v>
      </c>
      <c r="I8627" s="31">
        <v>2748.3850000000002</v>
      </c>
      <c r="J8627" s="31">
        <v>4616.0200000000004</v>
      </c>
      <c r="K8627" s="31">
        <v>2834.83</v>
      </c>
      <c r="L8627" s="31">
        <v>358.18</v>
      </c>
      <c r="M8627" s="31">
        <v>279.04000000000002</v>
      </c>
      <c r="N8627" s="31">
        <v>348.03399999999999</v>
      </c>
      <c r="O8627" s="31">
        <v>57.898699999999998</v>
      </c>
      <c r="P8627" s="31">
        <v>80.587100000000007</v>
      </c>
      <c r="Q8627" s="31">
        <v>2852.7770999999998</v>
      </c>
      <c r="R8627" s="31">
        <v>102.05800000000001</v>
      </c>
      <c r="S8627" s="31">
        <v>83.844300000000004</v>
      </c>
    </row>
    <row r="8628" spans="1:19" x14ac:dyDescent="0.35">
      <c r="A8628" s="2">
        <v>44946</v>
      </c>
      <c r="B8628" s="31">
        <v>598.53179999999998</v>
      </c>
      <c r="C8628" s="31">
        <v>2075.145</v>
      </c>
      <c r="D8628" s="31">
        <v>702.85910000000001</v>
      </c>
      <c r="E8628" s="31">
        <v>807.51459999999997</v>
      </c>
      <c r="F8628" s="31">
        <v>138.48840000000001</v>
      </c>
      <c r="G8628" s="31">
        <v>590.95180000000005</v>
      </c>
      <c r="H8628" s="31">
        <v>8.0867039999999992</v>
      </c>
      <c r="I8628" s="31">
        <v>2755.9470000000001</v>
      </c>
      <c r="J8628" s="31">
        <v>4594.1840000000002</v>
      </c>
      <c r="K8628" s="31">
        <v>2810.172</v>
      </c>
      <c r="L8628" s="31">
        <v>364.86</v>
      </c>
      <c r="M8628" s="31">
        <v>283.69</v>
      </c>
      <c r="N8628" s="31">
        <v>357.85610000000003</v>
      </c>
      <c r="O8628" s="31">
        <v>57.241900000000001</v>
      </c>
      <c r="P8628" s="31">
        <v>80.891499999999994</v>
      </c>
      <c r="Q8628" s="31">
        <v>2875.5693000000001</v>
      </c>
      <c r="R8628" s="31">
        <v>102.012</v>
      </c>
      <c r="S8628" s="31">
        <v>85.419700000000006</v>
      </c>
    </row>
    <row r="8629" spans="1:19" x14ac:dyDescent="0.35">
      <c r="A8629" s="2">
        <v>44949</v>
      </c>
      <c r="B8629" s="31">
        <v>601.80840000000001</v>
      </c>
      <c r="C8629" s="31">
        <v>2114.377</v>
      </c>
      <c r="D8629" s="31">
        <v>724.55909999999994</v>
      </c>
      <c r="E8629" s="31">
        <v>810.04780000000005</v>
      </c>
      <c r="F8629" s="31">
        <v>138.524</v>
      </c>
      <c r="G8629" s="31">
        <v>584.57740000000001</v>
      </c>
      <c r="H8629" s="31">
        <v>8.2094679999999993</v>
      </c>
      <c r="I8629" s="31">
        <v>2765.6689999999999</v>
      </c>
      <c r="J8629" s="31">
        <v>4578.5889999999999</v>
      </c>
      <c r="K8629" s="31">
        <v>2797.0819999999999</v>
      </c>
      <c r="L8629" s="31">
        <v>369.25</v>
      </c>
      <c r="M8629" s="31">
        <v>287.17</v>
      </c>
      <c r="N8629" s="31">
        <v>365.73219999999998</v>
      </c>
      <c r="O8629" s="31">
        <v>56.928800000000003</v>
      </c>
      <c r="P8629" s="31">
        <v>81.140100000000004</v>
      </c>
      <c r="Q8629" s="31">
        <v>2881.2908000000002</v>
      </c>
      <c r="R8629" s="31">
        <v>102.13800000000001</v>
      </c>
      <c r="S8629" s="31">
        <v>85.419700000000006</v>
      </c>
    </row>
    <row r="8630" spans="1:19" x14ac:dyDescent="0.35">
      <c r="A8630" s="2">
        <v>44950</v>
      </c>
      <c r="B8630" s="31">
        <v>588.77009999999996</v>
      </c>
      <c r="C8630" s="31">
        <v>2076.7890000000002</v>
      </c>
      <c r="D8630" s="31">
        <v>707.64049999999997</v>
      </c>
      <c r="E8630" s="31">
        <v>806.43110000000001</v>
      </c>
      <c r="F8630" s="31">
        <v>139.00819999999999</v>
      </c>
      <c r="G8630" s="31">
        <v>583.89089999999999</v>
      </c>
      <c r="H8630" s="31">
        <v>8.1370690000000003</v>
      </c>
      <c r="I8630" s="31">
        <v>2764.8679999999999</v>
      </c>
      <c r="J8630" s="31">
        <v>4586.3940000000002</v>
      </c>
      <c r="K8630" s="31">
        <v>2802.2069999999999</v>
      </c>
      <c r="L8630" s="31">
        <v>368.91</v>
      </c>
      <c r="M8630" s="31">
        <v>286.54000000000002</v>
      </c>
      <c r="N8630" s="31">
        <v>364.98129999999998</v>
      </c>
      <c r="O8630" s="31">
        <v>57.151200000000003</v>
      </c>
      <c r="P8630" s="31">
        <v>81.212299999999999</v>
      </c>
      <c r="Q8630" s="31">
        <v>2882.4032999999999</v>
      </c>
      <c r="R8630" s="31">
        <v>101.91800000000001</v>
      </c>
      <c r="S8630" s="31">
        <v>85.419700000000006</v>
      </c>
    </row>
    <row r="8631" spans="1:19" x14ac:dyDescent="0.35">
      <c r="A8631" s="2">
        <v>44951</v>
      </c>
      <c r="B8631" s="31">
        <v>588.3605</v>
      </c>
      <c r="C8631" s="31">
        <v>2034.268</v>
      </c>
      <c r="D8631" s="31">
        <v>688.14729999999997</v>
      </c>
      <c r="E8631" s="31">
        <v>806.32280000000003</v>
      </c>
      <c r="F8631" s="31">
        <v>139.52090000000001</v>
      </c>
      <c r="G8631" s="31">
        <v>589.3827</v>
      </c>
      <c r="H8631" s="31">
        <v>8.1591039999999992</v>
      </c>
      <c r="I8631" s="31">
        <v>2765.4780000000001</v>
      </c>
      <c r="J8631" s="31">
        <v>4596.3680000000004</v>
      </c>
      <c r="K8631" s="31">
        <v>2820.0149999999999</v>
      </c>
      <c r="L8631" s="31">
        <v>368.84</v>
      </c>
      <c r="M8631" s="31">
        <v>287.25</v>
      </c>
      <c r="N8631" s="31">
        <v>363.87040000000002</v>
      </c>
      <c r="O8631" s="31">
        <v>57.360500000000002</v>
      </c>
      <c r="P8631" s="31">
        <v>81.407700000000006</v>
      </c>
      <c r="Q8631" s="31">
        <v>2887.7860000000001</v>
      </c>
      <c r="R8631" s="31">
        <v>101.64100000000001</v>
      </c>
      <c r="S8631" s="31">
        <v>85.419700000000006</v>
      </c>
    </row>
    <row r="8632" spans="1:19" x14ac:dyDescent="0.35">
      <c r="A8632" s="2">
        <v>44952</v>
      </c>
      <c r="B8632" s="31">
        <v>595.80119999999999</v>
      </c>
      <c r="C8632" s="31">
        <v>2048.9899999999998</v>
      </c>
      <c r="D8632" s="31">
        <v>693.29650000000004</v>
      </c>
      <c r="E8632" s="31">
        <v>807.77340000000004</v>
      </c>
      <c r="F8632" s="31">
        <v>138.61660000000001</v>
      </c>
      <c r="G8632" s="31">
        <v>597.62030000000004</v>
      </c>
      <c r="H8632" s="31">
        <v>8.2755729999999996</v>
      </c>
      <c r="I8632" s="31">
        <v>2766.2759999999998</v>
      </c>
      <c r="J8632" s="31">
        <v>4587.6319999999996</v>
      </c>
      <c r="K8632" s="31">
        <v>2803.982</v>
      </c>
      <c r="L8632" s="31">
        <v>372.82</v>
      </c>
      <c r="M8632" s="31">
        <v>288.91000000000003</v>
      </c>
      <c r="N8632" s="31">
        <v>371.02629999999999</v>
      </c>
      <c r="O8632" s="31">
        <v>56.967399999999998</v>
      </c>
      <c r="P8632" s="31">
        <v>81.030600000000007</v>
      </c>
      <c r="Q8632" s="31">
        <v>2918.5241000000001</v>
      </c>
      <c r="R8632" s="31">
        <v>101.839</v>
      </c>
      <c r="S8632" s="31">
        <v>88.319000000000003</v>
      </c>
    </row>
    <row r="8633" spans="1:19" x14ac:dyDescent="0.35">
      <c r="A8633" s="2">
        <v>44953</v>
      </c>
      <c r="B8633" s="31">
        <v>589.79399999999998</v>
      </c>
      <c r="C8633" s="31">
        <v>2030.9010000000001</v>
      </c>
      <c r="D8633" s="31">
        <v>676.56179999999995</v>
      </c>
      <c r="E8633" s="31">
        <v>802.07910000000004</v>
      </c>
      <c r="F8633" s="31">
        <v>138.53829999999999</v>
      </c>
      <c r="G8633" s="31">
        <v>592.12850000000003</v>
      </c>
      <c r="H8633" s="31">
        <v>8.2692770000000007</v>
      </c>
      <c r="I8633" s="31">
        <v>2754.4409999999998</v>
      </c>
      <c r="J8633" s="31">
        <v>4572.0420000000004</v>
      </c>
      <c r="K8633" s="31">
        <v>2785.5140000000001</v>
      </c>
      <c r="L8633" s="31">
        <v>373.62</v>
      </c>
      <c r="M8633" s="31">
        <v>290.27</v>
      </c>
      <c r="N8633" s="31">
        <v>374.5659</v>
      </c>
      <c r="O8633" s="31">
        <v>57.170400000000001</v>
      </c>
      <c r="P8633" s="31">
        <v>80.924899999999994</v>
      </c>
      <c r="Q8633" s="31">
        <v>2914.6642000000002</v>
      </c>
      <c r="R8633" s="31">
        <v>101.92700000000001</v>
      </c>
      <c r="S8633" s="31">
        <v>88.843999999999994</v>
      </c>
    </row>
    <row r="8634" spans="1:19" x14ac:dyDescent="0.35">
      <c r="A8634" s="2">
        <v>44956</v>
      </c>
      <c r="B8634" s="31">
        <v>576.82399999999996</v>
      </c>
      <c r="C8634" s="31">
        <v>1962.2249999999999</v>
      </c>
      <c r="D8634" s="31">
        <v>657.43640000000005</v>
      </c>
      <c r="E8634" s="31">
        <v>797.30280000000005</v>
      </c>
      <c r="F8634" s="31">
        <v>138.08260000000001</v>
      </c>
      <c r="G8634" s="31">
        <v>602.22940000000006</v>
      </c>
      <c r="H8634" s="31">
        <v>8.2189119999999996</v>
      </c>
      <c r="I8634" s="31">
        <v>2755.9929999999999</v>
      </c>
      <c r="J8634" s="31">
        <v>4562.68</v>
      </c>
      <c r="K8634" s="31">
        <v>2774.6559999999999</v>
      </c>
      <c r="L8634" s="31">
        <v>368.89</v>
      </c>
      <c r="M8634" s="31">
        <v>286.33999999999997</v>
      </c>
      <c r="N8634" s="31">
        <v>366.77409999999998</v>
      </c>
      <c r="O8634" s="31">
        <v>57.003599999999999</v>
      </c>
      <c r="P8634" s="31">
        <v>81.144000000000005</v>
      </c>
      <c r="Q8634" s="31">
        <v>2893.8132000000001</v>
      </c>
      <c r="R8634" s="31">
        <v>102.276</v>
      </c>
      <c r="S8634" s="31">
        <v>85.856300000000005</v>
      </c>
    </row>
    <row r="8635" spans="1:19" x14ac:dyDescent="0.35">
      <c r="A8635" s="2">
        <v>44957</v>
      </c>
      <c r="B8635" s="31">
        <v>583.37729999999999</v>
      </c>
      <c r="C8635" s="31">
        <v>2009.992</v>
      </c>
      <c r="D8635" s="31">
        <v>661.85</v>
      </c>
      <c r="E8635" s="31">
        <v>798.31610000000001</v>
      </c>
      <c r="F8635" s="31">
        <v>138.517</v>
      </c>
      <c r="G8635" s="31">
        <v>603.30809999999997</v>
      </c>
      <c r="H8635" s="31">
        <v>8.1244779999999999</v>
      </c>
      <c r="I8635" s="31">
        <v>2751.9989999999998</v>
      </c>
      <c r="J8635" s="31">
        <v>4576.09</v>
      </c>
      <c r="K8635" s="31">
        <v>2776.28</v>
      </c>
      <c r="L8635" s="31">
        <v>374.15</v>
      </c>
      <c r="M8635" s="31">
        <v>293.27999999999997</v>
      </c>
      <c r="N8635" s="31">
        <v>372.41300000000001</v>
      </c>
      <c r="O8635" s="31">
        <v>57.1248</v>
      </c>
      <c r="P8635" s="31">
        <v>81.063299999999998</v>
      </c>
      <c r="Q8635" s="31">
        <v>2858.7487999999998</v>
      </c>
      <c r="R8635" s="31">
        <v>102.09699999999999</v>
      </c>
      <c r="S8635" s="31">
        <v>85.001099999999994</v>
      </c>
    </row>
    <row r="8636" spans="1:19" x14ac:dyDescent="0.35">
      <c r="A8636" s="2">
        <v>44958</v>
      </c>
      <c r="B8636" s="31">
        <v>565.4923</v>
      </c>
      <c r="C8636" s="31">
        <v>1921.5050000000001</v>
      </c>
      <c r="D8636" s="31">
        <v>638.67880000000002</v>
      </c>
      <c r="E8636" s="31">
        <v>786.40350000000001</v>
      </c>
      <c r="F8636" s="31">
        <v>138.339</v>
      </c>
      <c r="G8636" s="31">
        <v>596.34529999999995</v>
      </c>
      <c r="H8636" s="31">
        <v>8.1591039999999992</v>
      </c>
      <c r="I8636" s="31">
        <v>2751.9540000000002</v>
      </c>
      <c r="J8636" s="31">
        <v>4599.5</v>
      </c>
      <c r="K8636" s="31">
        <v>2780.7959999999998</v>
      </c>
      <c r="L8636" s="31">
        <v>378.01</v>
      </c>
      <c r="M8636" s="31">
        <v>297.67</v>
      </c>
      <c r="N8636" s="31">
        <v>380.45</v>
      </c>
      <c r="O8636" s="31">
        <v>57.464700000000001</v>
      </c>
      <c r="P8636" s="31">
        <v>81.512200000000007</v>
      </c>
      <c r="Q8636" s="31">
        <v>2889.7248</v>
      </c>
      <c r="R8636" s="31">
        <v>101.217</v>
      </c>
      <c r="S8636" s="31">
        <v>86.335300000000004</v>
      </c>
    </row>
    <row r="8637" spans="1:19" x14ac:dyDescent="0.35">
      <c r="A8637" s="2">
        <v>44959</v>
      </c>
      <c r="B8637" s="31">
        <v>560.91869999999994</v>
      </c>
      <c r="C8637" s="31">
        <v>1920.33</v>
      </c>
      <c r="D8637" s="31">
        <v>616.79489999999998</v>
      </c>
      <c r="E8637" s="31">
        <v>783.28570000000002</v>
      </c>
      <c r="F8637" s="31">
        <v>137.4845</v>
      </c>
      <c r="G8637" s="31">
        <v>601.83709999999996</v>
      </c>
      <c r="H8637" s="31">
        <v>8.1307740000000006</v>
      </c>
      <c r="I8637" s="31">
        <v>2754.77</v>
      </c>
      <c r="J8637" s="31">
        <v>4616.6390000000001</v>
      </c>
      <c r="K8637" s="31">
        <v>2804.2849999999999</v>
      </c>
      <c r="L8637" s="31">
        <v>383.43</v>
      </c>
      <c r="M8637" s="31">
        <v>303.64</v>
      </c>
      <c r="N8637" s="31">
        <v>393.7045</v>
      </c>
      <c r="O8637" s="31">
        <v>57.825000000000003</v>
      </c>
      <c r="P8637" s="31">
        <v>81.636899999999997</v>
      </c>
      <c r="Q8637" s="31">
        <v>2897.0623000000001</v>
      </c>
      <c r="R8637" s="31">
        <v>101.75</v>
      </c>
      <c r="S8637" s="31">
        <v>86.164199999999994</v>
      </c>
    </row>
    <row r="8638" spans="1:19" x14ac:dyDescent="0.35">
      <c r="A8638" s="2">
        <v>44960</v>
      </c>
      <c r="B8638" s="31">
        <v>545.69600000000003</v>
      </c>
      <c r="C8638" s="31">
        <v>1817.5129999999999</v>
      </c>
      <c r="D8638" s="31">
        <v>598.58900000000006</v>
      </c>
      <c r="E8638" s="31">
        <v>776.87689999999998</v>
      </c>
      <c r="F8638" s="31">
        <v>133.6251</v>
      </c>
      <c r="G8638" s="31">
        <v>600.95450000000005</v>
      </c>
      <c r="H8638" s="31">
        <v>8.0867050000000003</v>
      </c>
      <c r="I8638" s="31">
        <v>2760.3130000000001</v>
      </c>
      <c r="J8638" s="31">
        <v>4571.098</v>
      </c>
      <c r="K8638" s="31">
        <v>2808.752</v>
      </c>
      <c r="L8638" s="31">
        <v>379.43</v>
      </c>
      <c r="M8638" s="31">
        <v>301.45999999999998</v>
      </c>
      <c r="N8638" s="31">
        <v>386.87810000000002</v>
      </c>
      <c r="O8638" s="31">
        <v>56.653700000000001</v>
      </c>
      <c r="P8638" s="31">
        <v>81.013199999999998</v>
      </c>
      <c r="Q8638" s="31">
        <v>2877.8181</v>
      </c>
      <c r="R8638" s="31">
        <v>102.91500000000001</v>
      </c>
      <c r="S8638" s="31">
        <v>84.18</v>
      </c>
    </row>
    <row r="8639" spans="1:19" x14ac:dyDescent="0.35">
      <c r="A8639" s="2">
        <v>44963</v>
      </c>
      <c r="B8639" s="31">
        <v>552.86360000000002</v>
      </c>
      <c r="C8639" s="31">
        <v>1858.546</v>
      </c>
      <c r="D8639" s="31">
        <v>572.29150000000004</v>
      </c>
      <c r="E8639" s="31">
        <v>767.24199999999996</v>
      </c>
      <c r="F8639" s="31">
        <v>133.83160000000001</v>
      </c>
      <c r="G8639" s="31">
        <v>596.73760000000004</v>
      </c>
      <c r="H8639" s="31">
        <v>8.1118869999999994</v>
      </c>
      <c r="I8639" s="31">
        <v>2756.0859999999998</v>
      </c>
      <c r="J8639" s="31">
        <v>4533.9799999999996</v>
      </c>
      <c r="K8639" s="31">
        <v>2780.9479999999999</v>
      </c>
      <c r="L8639" s="31">
        <v>377.21</v>
      </c>
      <c r="M8639" s="31">
        <v>297.17</v>
      </c>
      <c r="N8639" s="31">
        <v>383.55290000000002</v>
      </c>
      <c r="O8639" s="31">
        <v>55.871899999999997</v>
      </c>
      <c r="P8639" s="31">
        <v>80.070300000000003</v>
      </c>
      <c r="Q8639" s="31">
        <v>2809.5623999999998</v>
      </c>
      <c r="R8639" s="31">
        <v>103.621</v>
      </c>
      <c r="S8639" s="31">
        <v>82.116</v>
      </c>
    </row>
    <row r="8640" spans="1:19" x14ac:dyDescent="0.35">
      <c r="A8640" s="2">
        <v>44964</v>
      </c>
      <c r="B8640" s="31">
        <v>571.29470000000003</v>
      </c>
      <c r="C8640" s="31">
        <v>1923.854</v>
      </c>
      <c r="D8640" s="31">
        <v>608.51949999999999</v>
      </c>
      <c r="E8640" s="31">
        <v>771.87540000000001</v>
      </c>
      <c r="F8640" s="31">
        <v>134.209</v>
      </c>
      <c r="G8640" s="31">
        <v>594.38400000000001</v>
      </c>
      <c r="H8640" s="31">
        <v>8.1244779999999999</v>
      </c>
      <c r="I8640" s="31">
        <v>2754.2080000000001</v>
      </c>
      <c r="J8640" s="31">
        <v>4523.6859999999997</v>
      </c>
      <c r="K8640" s="31">
        <v>2772.5259999999998</v>
      </c>
      <c r="L8640" s="31">
        <v>381.99</v>
      </c>
      <c r="M8640" s="31">
        <v>299.32</v>
      </c>
      <c r="N8640" s="31">
        <v>391.55930000000001</v>
      </c>
      <c r="O8640" s="31">
        <v>56.549700000000001</v>
      </c>
      <c r="P8640" s="31">
        <v>79.775099999999995</v>
      </c>
      <c r="Q8640" s="31">
        <v>2812.0497</v>
      </c>
      <c r="R8640" s="31">
        <v>103.42700000000001</v>
      </c>
      <c r="S8640" s="31">
        <v>82.640500000000003</v>
      </c>
    </row>
    <row r="8641" spans="1:19" x14ac:dyDescent="0.35">
      <c r="A8641" s="2">
        <v>44965</v>
      </c>
      <c r="B8641" s="31">
        <v>580.76319999999998</v>
      </c>
      <c r="C8641" s="31">
        <v>1930.1369999999999</v>
      </c>
      <c r="D8641" s="31">
        <v>613.49890000000005</v>
      </c>
      <c r="E8641" s="31">
        <v>769.13969999999995</v>
      </c>
      <c r="F8641" s="31">
        <v>134.62909999999999</v>
      </c>
      <c r="G8641" s="31">
        <v>596.07190000000003</v>
      </c>
      <c r="H8641" s="31">
        <v>8.1188260000000003</v>
      </c>
      <c r="I8641" s="31">
        <v>2755.5219999999999</v>
      </c>
      <c r="J8641" s="31">
        <v>4526.4979999999996</v>
      </c>
      <c r="K8641" s="31">
        <v>2759.5369999999998</v>
      </c>
      <c r="L8641" s="31">
        <v>377.85</v>
      </c>
      <c r="M8641" s="31">
        <v>294.87</v>
      </c>
      <c r="N8641" s="31">
        <v>384.46469999999999</v>
      </c>
      <c r="O8641" s="31">
        <v>56.452300000000001</v>
      </c>
      <c r="P8641" s="31">
        <v>80.007800000000003</v>
      </c>
      <c r="Q8641" s="31">
        <v>2825.8863000000001</v>
      </c>
      <c r="R8641" s="31">
        <v>103.40900000000001</v>
      </c>
      <c r="S8641" s="31">
        <v>81.979100000000003</v>
      </c>
    </row>
    <row r="8642" spans="1:19" x14ac:dyDescent="0.35">
      <c r="A8642" s="2">
        <v>44966</v>
      </c>
      <c r="B8642" s="31">
        <v>576.59209999999996</v>
      </c>
      <c r="C8642" s="31">
        <v>1919.933</v>
      </c>
      <c r="D8642" s="31">
        <v>601.40719999999999</v>
      </c>
      <c r="E8642" s="31">
        <v>776.84929999999997</v>
      </c>
      <c r="F8642" s="31">
        <v>133.7604</v>
      </c>
      <c r="G8642" s="31">
        <v>595.63980000000004</v>
      </c>
      <c r="H8642" s="31">
        <v>8.1232100000000003</v>
      </c>
      <c r="I8642" s="31">
        <v>2753.3150000000001</v>
      </c>
      <c r="J8642" s="31">
        <v>4525.857</v>
      </c>
      <c r="K8642" s="31">
        <v>2779.02</v>
      </c>
      <c r="L8642" s="31">
        <v>374.31</v>
      </c>
      <c r="M8642" s="31">
        <v>290.48</v>
      </c>
      <c r="N8642" s="31">
        <v>380.79480000000001</v>
      </c>
      <c r="O8642" s="31">
        <v>56.655500000000004</v>
      </c>
      <c r="P8642" s="31">
        <v>80.271799999999999</v>
      </c>
      <c r="Q8642" s="31">
        <v>2836.511</v>
      </c>
      <c r="R8642" s="31">
        <v>103.221</v>
      </c>
      <c r="S8642" s="31">
        <v>83.518600000000006</v>
      </c>
    </row>
    <row r="8643" spans="1:19" x14ac:dyDescent="0.35">
      <c r="A8643" s="2">
        <v>44967</v>
      </c>
      <c r="B8643" s="31">
        <v>589.6934</v>
      </c>
      <c r="C8643" s="31">
        <v>1964.0419999999999</v>
      </c>
      <c r="D8643" s="31">
        <v>615.78380000000004</v>
      </c>
      <c r="E8643" s="31">
        <v>765.99390000000005</v>
      </c>
      <c r="F8643" s="31">
        <v>133.47559999999999</v>
      </c>
      <c r="G8643" s="31">
        <v>604.42840000000001</v>
      </c>
      <c r="H8643" s="31">
        <v>8.0832499999999996</v>
      </c>
      <c r="I8643" s="31">
        <v>2749.136</v>
      </c>
      <c r="J8643" s="31">
        <v>4505.277</v>
      </c>
      <c r="K8643" s="31">
        <v>2765.828</v>
      </c>
      <c r="L8643" s="31">
        <v>375.04</v>
      </c>
      <c r="M8643" s="31">
        <v>291.01</v>
      </c>
      <c r="N8643" s="31">
        <v>378.36610000000002</v>
      </c>
      <c r="O8643" s="31">
        <v>56.4848</v>
      </c>
      <c r="P8643" s="31">
        <v>79.631399999999999</v>
      </c>
      <c r="Q8643" s="31">
        <v>2806.1379000000002</v>
      </c>
      <c r="R8643" s="31">
        <v>103.63</v>
      </c>
      <c r="S8643" s="31">
        <v>81.500200000000007</v>
      </c>
    </row>
    <row r="8644" spans="1:19" x14ac:dyDescent="0.35">
      <c r="A8644" s="2">
        <v>44970</v>
      </c>
      <c r="B8644" s="31">
        <v>591.31029999999998</v>
      </c>
      <c r="C8644" s="31">
        <v>1983.2529999999999</v>
      </c>
      <c r="D8644" s="31">
        <v>619.57050000000004</v>
      </c>
      <c r="E8644" s="31">
        <v>772.97879999999998</v>
      </c>
      <c r="F8644" s="31">
        <v>132.69229999999999</v>
      </c>
      <c r="G8644" s="31">
        <v>605.2355</v>
      </c>
      <c r="H8644" s="31">
        <v>8.2456870000000002</v>
      </c>
      <c r="I8644" s="31">
        <v>2748.9960000000001</v>
      </c>
      <c r="J8644" s="31">
        <v>4499.05</v>
      </c>
      <c r="K8644" s="31">
        <v>2760.5520000000001</v>
      </c>
      <c r="L8644" s="31">
        <v>379.38</v>
      </c>
      <c r="M8644" s="31">
        <v>294.45</v>
      </c>
      <c r="N8644" s="31">
        <v>384.31909999999999</v>
      </c>
      <c r="O8644" s="31">
        <v>55.844799999999999</v>
      </c>
      <c r="P8644" s="31">
        <v>79.945599999999999</v>
      </c>
      <c r="Q8644" s="31">
        <v>2804.8049000000001</v>
      </c>
      <c r="R8644" s="31">
        <v>103.345</v>
      </c>
      <c r="S8644" s="31">
        <v>81.522999999999996</v>
      </c>
    </row>
    <row r="8645" spans="1:19" x14ac:dyDescent="0.35">
      <c r="A8645" s="2">
        <v>44971</v>
      </c>
      <c r="B8645" s="31">
        <v>584.93299999999999</v>
      </c>
      <c r="C8645" s="31">
        <v>1958.75</v>
      </c>
      <c r="D8645" s="31">
        <v>624.22050000000002</v>
      </c>
      <c r="E8645" s="31">
        <v>773.80100000000004</v>
      </c>
      <c r="F8645" s="31">
        <v>132.82759999999999</v>
      </c>
      <c r="G8645" s="31">
        <v>602.87130000000002</v>
      </c>
      <c r="H8645" s="31">
        <v>8.2518940000000001</v>
      </c>
      <c r="I8645" s="31">
        <v>2754.114</v>
      </c>
      <c r="J8645" s="31">
        <v>4486.2560000000003</v>
      </c>
      <c r="K8645" s="31">
        <v>2753.45</v>
      </c>
      <c r="L8645" s="31">
        <v>379.22</v>
      </c>
      <c r="M8645" s="31">
        <v>294.29000000000002</v>
      </c>
      <c r="N8645" s="31">
        <v>387.0926</v>
      </c>
      <c r="O8645" s="31">
        <v>55.830100000000002</v>
      </c>
      <c r="P8645" s="31">
        <v>79.933199999999999</v>
      </c>
      <c r="Q8645" s="31">
        <v>2807.2121000000002</v>
      </c>
      <c r="R8645" s="31">
        <v>103.233</v>
      </c>
      <c r="S8645" s="31">
        <v>81.055499999999995</v>
      </c>
    </row>
    <row r="8646" spans="1:19" x14ac:dyDescent="0.35">
      <c r="A8646" s="2">
        <v>44972</v>
      </c>
      <c r="B8646" s="31">
        <v>583.21870000000001</v>
      </c>
      <c r="C8646" s="31">
        <v>1958.9680000000001</v>
      </c>
      <c r="D8646" s="31">
        <v>610.08439999999996</v>
      </c>
      <c r="E8646" s="31">
        <v>766.01189999999997</v>
      </c>
      <c r="F8646" s="31">
        <v>131.3964</v>
      </c>
      <c r="G8646" s="31">
        <v>598.73389999999995</v>
      </c>
      <c r="H8646" s="31">
        <v>8.4784410000000001</v>
      </c>
      <c r="I8646" s="31">
        <v>2754.395</v>
      </c>
      <c r="J8646" s="31">
        <v>4475.0259999999998</v>
      </c>
      <c r="K8646" s="31">
        <v>2743.3530000000001</v>
      </c>
      <c r="L8646" s="31">
        <v>380.39</v>
      </c>
      <c r="M8646" s="31">
        <v>297.23</v>
      </c>
      <c r="N8646" s="31">
        <v>390.1266</v>
      </c>
      <c r="O8646" s="31">
        <v>55.207299999999996</v>
      </c>
      <c r="P8646" s="31">
        <v>79.611699999999999</v>
      </c>
      <c r="Q8646" s="31">
        <v>2780.7534999999998</v>
      </c>
      <c r="R8646" s="31">
        <v>103.923</v>
      </c>
      <c r="S8646" s="31">
        <v>80.040599999999998</v>
      </c>
    </row>
    <row r="8647" spans="1:19" x14ac:dyDescent="0.35">
      <c r="A8647" s="2">
        <v>44973</v>
      </c>
      <c r="B8647" s="31">
        <v>581.50440000000003</v>
      </c>
      <c r="C8647" s="31">
        <v>1923.6310000000001</v>
      </c>
      <c r="D8647" s="31">
        <v>606.55039999999997</v>
      </c>
      <c r="E8647" s="31">
        <v>780.4</v>
      </c>
      <c r="F8647" s="31">
        <v>131.85919999999999</v>
      </c>
      <c r="G8647" s="31">
        <v>599.42349999999999</v>
      </c>
      <c r="H8647" s="31">
        <v>8.5249919999999992</v>
      </c>
      <c r="I8647" s="31">
        <v>2752.0010000000002</v>
      </c>
      <c r="J8647" s="31">
        <v>4465.3599999999997</v>
      </c>
      <c r="K8647" s="31">
        <v>2731.835</v>
      </c>
      <c r="L8647" s="31">
        <v>375.04</v>
      </c>
      <c r="M8647" s="31">
        <v>294.17</v>
      </c>
      <c r="N8647" s="31">
        <v>382.54160000000002</v>
      </c>
      <c r="O8647" s="31">
        <v>55.214799999999997</v>
      </c>
      <c r="P8647" s="31">
        <v>79.569400000000002</v>
      </c>
      <c r="Q8647" s="31">
        <v>2797.8146999999999</v>
      </c>
      <c r="R8647" s="31">
        <v>103.85599999999999</v>
      </c>
      <c r="S8647" s="31">
        <v>80.998500000000007</v>
      </c>
    </row>
    <row r="8648" spans="1:19" x14ac:dyDescent="0.35">
      <c r="A8648" s="2">
        <v>44974</v>
      </c>
      <c r="B8648" s="31">
        <v>566.89819999999997</v>
      </c>
      <c r="C8648" s="31">
        <v>1906.617</v>
      </c>
      <c r="D8648" s="31">
        <v>586.46230000000003</v>
      </c>
      <c r="E8648" s="31">
        <v>777.34929999999997</v>
      </c>
      <c r="F8648" s="31">
        <v>131.74529999999999</v>
      </c>
      <c r="G8648" s="31">
        <v>599.8175</v>
      </c>
      <c r="H8648" s="31">
        <v>8.5994729999999997</v>
      </c>
      <c r="I8648" s="31">
        <v>2750.826</v>
      </c>
      <c r="J8648" s="31">
        <v>4463.1840000000002</v>
      </c>
      <c r="K8648" s="31">
        <v>2727.268</v>
      </c>
      <c r="L8648" s="31">
        <v>373.92</v>
      </c>
      <c r="M8648" s="31">
        <v>294.99</v>
      </c>
      <c r="N8648" s="31">
        <v>379.70679999999999</v>
      </c>
      <c r="O8648" s="31">
        <v>55.161299999999997</v>
      </c>
      <c r="P8648" s="31">
        <v>79.4983</v>
      </c>
      <c r="Q8648" s="31">
        <v>2765.0765000000001</v>
      </c>
      <c r="R8648" s="31">
        <v>103.86199999999999</v>
      </c>
      <c r="S8648" s="31">
        <v>79.402000000000001</v>
      </c>
    </row>
    <row r="8649" spans="1:19" x14ac:dyDescent="0.35">
      <c r="A8649" s="2">
        <v>44977</v>
      </c>
      <c r="B8649" s="31">
        <v>566.89819999999997</v>
      </c>
      <c r="C8649" s="31">
        <v>1906.617</v>
      </c>
      <c r="D8649" s="31">
        <v>586.46230000000003</v>
      </c>
      <c r="E8649" s="31">
        <v>777.34929999999997</v>
      </c>
      <c r="F8649" s="31">
        <v>131.74529999999999</v>
      </c>
      <c r="G8649" s="31">
        <v>599.8175</v>
      </c>
      <c r="H8649" s="31">
        <v>8.5994729999999997</v>
      </c>
      <c r="I8649" s="31">
        <v>2750.826</v>
      </c>
      <c r="J8649" s="31">
        <v>4463.1840000000002</v>
      </c>
      <c r="K8649" s="31">
        <v>2743.5039999999999</v>
      </c>
      <c r="L8649" s="31">
        <v>373.92</v>
      </c>
      <c r="M8649" s="31">
        <v>294.99</v>
      </c>
      <c r="N8649" s="31">
        <v>379.70679999999999</v>
      </c>
      <c r="O8649" s="31">
        <v>55.266500000000001</v>
      </c>
      <c r="P8649" s="31">
        <v>79.671199999999999</v>
      </c>
      <c r="Q8649" s="31">
        <v>2780.03</v>
      </c>
      <c r="R8649" s="31">
        <v>103.86199999999999</v>
      </c>
      <c r="S8649" s="31">
        <v>80.530900000000003</v>
      </c>
    </row>
    <row r="8650" spans="1:19" x14ac:dyDescent="0.35">
      <c r="A8650" s="2">
        <v>44978</v>
      </c>
      <c r="B8650" s="31">
        <v>567.58389999999997</v>
      </c>
      <c r="C8650" s="31">
        <v>1907.4169999999999</v>
      </c>
      <c r="D8650" s="31">
        <v>592.60029999999995</v>
      </c>
      <c r="E8650" s="31">
        <v>796.30269999999996</v>
      </c>
      <c r="F8650" s="31">
        <v>131.197</v>
      </c>
      <c r="G8650" s="31">
        <v>608.3877</v>
      </c>
      <c r="H8650" s="31">
        <v>8.6336099999999991</v>
      </c>
      <c r="I8650" s="31">
        <v>2748.5250000000001</v>
      </c>
      <c r="J8650" s="31">
        <v>4439.7740000000003</v>
      </c>
      <c r="K8650" s="31">
        <v>2724.2249999999999</v>
      </c>
      <c r="L8650" s="31">
        <v>366.44</v>
      </c>
      <c r="M8650" s="31">
        <v>286.22000000000003</v>
      </c>
      <c r="N8650" s="31">
        <v>370.71980000000002</v>
      </c>
      <c r="O8650" s="31">
        <v>54.982999999999997</v>
      </c>
      <c r="P8650" s="31">
        <v>79.636200000000002</v>
      </c>
      <c r="Q8650" s="31">
        <v>2751.9749999999999</v>
      </c>
      <c r="R8650" s="31">
        <v>104.176</v>
      </c>
      <c r="S8650" s="31">
        <v>78.978999999999999</v>
      </c>
    </row>
    <row r="8651" spans="1:19" x14ac:dyDescent="0.35">
      <c r="A8651" s="2">
        <v>44979</v>
      </c>
      <c r="B8651" s="31">
        <v>551.6748</v>
      </c>
      <c r="C8651" s="31">
        <v>1854.2660000000001</v>
      </c>
      <c r="D8651" s="31">
        <v>588.13630000000001</v>
      </c>
      <c r="E8651" s="31">
        <v>788.90309999999999</v>
      </c>
      <c r="F8651" s="31">
        <v>131.1258</v>
      </c>
      <c r="G8651" s="31">
        <v>604.74289999999996</v>
      </c>
      <c r="H8651" s="31">
        <v>8.6242999999999999</v>
      </c>
      <c r="I8651" s="31">
        <v>2743.8760000000002</v>
      </c>
      <c r="J8651" s="31">
        <v>4440.402</v>
      </c>
      <c r="K8651" s="31">
        <v>2717.527</v>
      </c>
      <c r="L8651" s="31">
        <v>365.82</v>
      </c>
      <c r="M8651" s="31">
        <v>287.07</v>
      </c>
      <c r="N8651" s="31">
        <v>370.74279999999999</v>
      </c>
      <c r="O8651" s="31">
        <v>55.003700000000002</v>
      </c>
      <c r="P8651" s="31">
        <v>79.218100000000007</v>
      </c>
      <c r="Q8651" s="31">
        <v>2715.4133999999999</v>
      </c>
      <c r="R8651" s="31">
        <v>104.58499999999999</v>
      </c>
      <c r="S8651" s="31">
        <v>77.596599999999995</v>
      </c>
    </row>
    <row r="8652" spans="1:19" x14ac:dyDescent="0.35">
      <c r="A8652" s="2">
        <v>44980</v>
      </c>
      <c r="B8652" s="31">
        <v>561.96079999999995</v>
      </c>
      <c r="C8652" s="31">
        <v>1879.424</v>
      </c>
      <c r="D8652" s="31">
        <v>578.83619999999996</v>
      </c>
      <c r="E8652" s="31">
        <v>770.46810000000005</v>
      </c>
      <c r="F8652" s="31">
        <v>130.07910000000001</v>
      </c>
      <c r="G8652" s="31">
        <v>601.7876</v>
      </c>
      <c r="H8652" s="31">
        <v>8.5963700000000003</v>
      </c>
      <c r="I8652" s="31">
        <v>2743.8760000000002</v>
      </c>
      <c r="J8652" s="31">
        <v>4442.1189999999997</v>
      </c>
      <c r="K8652" s="31">
        <v>2722.1950000000002</v>
      </c>
      <c r="L8652" s="31">
        <v>367.63</v>
      </c>
      <c r="M8652" s="31">
        <v>288.97000000000003</v>
      </c>
      <c r="N8652" s="31">
        <v>374.1139</v>
      </c>
      <c r="O8652" s="31">
        <v>54.9056</v>
      </c>
      <c r="P8652" s="31">
        <v>78.969200000000001</v>
      </c>
      <c r="Q8652" s="31">
        <v>2730.9551999999999</v>
      </c>
      <c r="R8652" s="31">
        <v>104.598</v>
      </c>
      <c r="S8652" s="31">
        <v>78.256500000000003</v>
      </c>
    </row>
    <row r="8653" spans="1:19" x14ac:dyDescent="0.35">
      <c r="A8653" s="2">
        <v>44981</v>
      </c>
      <c r="B8653" s="31">
        <v>567.92669999999998</v>
      </c>
      <c r="C8653" s="31">
        <v>1876.952</v>
      </c>
      <c r="D8653" s="31">
        <v>596.13430000000005</v>
      </c>
      <c r="E8653" s="31">
        <v>754.02539999999999</v>
      </c>
      <c r="F8653" s="31">
        <v>129.38839999999999</v>
      </c>
      <c r="G8653" s="31">
        <v>598.63530000000003</v>
      </c>
      <c r="H8653" s="31">
        <v>8.5280959999999997</v>
      </c>
      <c r="I8653" s="31">
        <v>2750.31</v>
      </c>
      <c r="J8653" s="31">
        <v>4425.3159999999998</v>
      </c>
      <c r="K8653" s="31">
        <v>2726.4580000000001</v>
      </c>
      <c r="L8653" s="31">
        <v>363.7</v>
      </c>
      <c r="M8653" s="31">
        <v>286.05</v>
      </c>
      <c r="N8653" s="31">
        <v>367.66289999999998</v>
      </c>
      <c r="O8653" s="31">
        <v>54.2804</v>
      </c>
      <c r="P8653" s="31">
        <v>78.5548</v>
      </c>
      <c r="Q8653" s="31">
        <v>2686.8470000000002</v>
      </c>
      <c r="R8653" s="31">
        <v>105.214</v>
      </c>
      <c r="S8653" s="31">
        <v>76.237799999999993</v>
      </c>
    </row>
    <row r="8654" spans="1:19" x14ac:dyDescent="0.35">
      <c r="A8654" s="2">
        <v>44984</v>
      </c>
      <c r="B8654" s="31">
        <v>562.57799999999997</v>
      </c>
      <c r="C8654" s="31">
        <v>1878.8420000000001</v>
      </c>
      <c r="D8654" s="31">
        <v>607.2944</v>
      </c>
      <c r="E8654" s="31">
        <v>761.51160000000004</v>
      </c>
      <c r="F8654" s="31">
        <v>129.94380000000001</v>
      </c>
      <c r="G8654" s="31">
        <v>596.07410000000004</v>
      </c>
      <c r="H8654" s="31">
        <v>8.5529229999999998</v>
      </c>
      <c r="I8654" s="31">
        <v>2748.009</v>
      </c>
      <c r="J8654" s="31">
        <v>4437.598</v>
      </c>
      <c r="K8654" s="31">
        <v>2713.2649999999999</v>
      </c>
      <c r="L8654" s="31">
        <v>364.82</v>
      </c>
      <c r="M8654" s="31">
        <v>287.16000000000003</v>
      </c>
      <c r="N8654" s="31">
        <v>370.30610000000001</v>
      </c>
      <c r="O8654" s="31">
        <v>54.385899999999999</v>
      </c>
      <c r="P8654" s="31">
        <v>78.995599999999996</v>
      </c>
      <c r="Q8654" s="31">
        <v>2673.1408000000001</v>
      </c>
      <c r="R8654" s="31">
        <v>104.673</v>
      </c>
      <c r="S8654" s="31">
        <v>75.965299999999999</v>
      </c>
    </row>
    <row r="8655" spans="1:19" x14ac:dyDescent="0.35">
      <c r="A8655" s="2">
        <v>44985</v>
      </c>
      <c r="B8655" s="31">
        <v>572.24689999999998</v>
      </c>
      <c r="C8655" s="31">
        <v>1921.0139999999999</v>
      </c>
      <c r="D8655" s="31">
        <v>613.80439999999999</v>
      </c>
      <c r="E8655" s="31">
        <v>775.44539999999995</v>
      </c>
      <c r="F8655" s="31">
        <v>130.78399999999999</v>
      </c>
      <c r="G8655" s="31">
        <v>582.77549999999997</v>
      </c>
      <c r="H8655" s="31">
        <v>8.6553349999999991</v>
      </c>
      <c r="I8655" s="31">
        <v>2750.1689999999999</v>
      </c>
      <c r="J8655" s="31">
        <v>4431.0640000000003</v>
      </c>
      <c r="K8655" s="31">
        <v>2689.5210000000002</v>
      </c>
      <c r="L8655" s="31">
        <v>363.67</v>
      </c>
      <c r="M8655" s="31">
        <v>287.19</v>
      </c>
      <c r="N8655" s="31">
        <v>369.96899999999999</v>
      </c>
      <c r="O8655" s="31">
        <v>54.336799999999997</v>
      </c>
      <c r="P8655" s="31">
        <v>79.016499999999994</v>
      </c>
      <c r="Q8655" s="31">
        <v>2663.9488000000001</v>
      </c>
      <c r="R8655" s="31">
        <v>104.869</v>
      </c>
      <c r="S8655" s="31">
        <v>74.920400000000001</v>
      </c>
    </row>
    <row r="8656" spans="1:19" x14ac:dyDescent="0.35">
      <c r="A8656" s="2">
        <v>44986</v>
      </c>
      <c r="B8656" s="31">
        <v>578.14419999999996</v>
      </c>
      <c r="C8656" s="31">
        <v>1944.8630000000001</v>
      </c>
      <c r="D8656" s="31">
        <v>617.89639999999997</v>
      </c>
      <c r="E8656" s="31">
        <v>787.51850000000002</v>
      </c>
      <c r="F8656" s="31">
        <v>131.40350000000001</v>
      </c>
      <c r="G8656" s="31">
        <v>588.78449999999998</v>
      </c>
      <c r="H8656" s="31">
        <v>8.8167109999999997</v>
      </c>
      <c r="I8656" s="31">
        <v>2754.018</v>
      </c>
      <c r="J8656" s="31">
        <v>4417.4229999999998</v>
      </c>
      <c r="K8656" s="31">
        <v>2681.3020000000001</v>
      </c>
      <c r="L8656" s="31">
        <v>361.93</v>
      </c>
      <c r="M8656" s="31">
        <v>287.29000000000002</v>
      </c>
      <c r="N8656" s="31">
        <v>366.58260000000001</v>
      </c>
      <c r="O8656" s="31">
        <v>54.363999999999997</v>
      </c>
      <c r="P8656" s="31">
        <v>79.506399999999999</v>
      </c>
      <c r="Q8656" s="31">
        <v>2719.4243999999999</v>
      </c>
      <c r="R8656" s="31">
        <v>104.483</v>
      </c>
      <c r="S8656" s="31">
        <v>78.679500000000004</v>
      </c>
    </row>
    <row r="8657" spans="1:19" x14ac:dyDescent="0.35">
      <c r="A8657" s="2">
        <v>44987</v>
      </c>
      <c r="B8657" s="31">
        <v>581.16139999999996</v>
      </c>
      <c r="C8657" s="31">
        <v>1963.404</v>
      </c>
      <c r="D8657" s="31">
        <v>624.5924</v>
      </c>
      <c r="E8657" s="31">
        <v>774.80499999999995</v>
      </c>
      <c r="F8657" s="31">
        <v>131.05459999999999</v>
      </c>
      <c r="G8657" s="31">
        <v>594.69500000000005</v>
      </c>
      <c r="H8657" s="31">
        <v>8.6584380000000003</v>
      </c>
      <c r="I8657" s="31">
        <v>2749.7460000000001</v>
      </c>
      <c r="J8657" s="31">
        <v>4391.0209999999997</v>
      </c>
      <c r="K8657" s="31">
        <v>2671.6109999999999</v>
      </c>
      <c r="L8657" s="31">
        <v>364.52</v>
      </c>
      <c r="M8657" s="31">
        <v>287.95999999999998</v>
      </c>
      <c r="N8657" s="31">
        <v>369.6549</v>
      </c>
      <c r="O8657" s="31">
        <v>54.115299999999998</v>
      </c>
      <c r="P8657" s="31">
        <v>79.037700000000001</v>
      </c>
      <c r="Q8657" s="31">
        <v>2707.7480999999998</v>
      </c>
      <c r="R8657" s="31">
        <v>105.027</v>
      </c>
      <c r="S8657" s="31">
        <v>78.145799999999994</v>
      </c>
    </row>
    <row r="8658" spans="1:19" x14ac:dyDescent="0.35">
      <c r="A8658" s="2">
        <v>44988</v>
      </c>
      <c r="B8658" s="31">
        <v>588.56740000000002</v>
      </c>
      <c r="C8658" s="31">
        <v>1999.8320000000001</v>
      </c>
      <c r="D8658" s="31">
        <v>630.35839999999996</v>
      </c>
      <c r="E8658" s="31">
        <v>776.85180000000003</v>
      </c>
      <c r="F8658" s="31">
        <v>132.05860000000001</v>
      </c>
      <c r="G8658" s="31">
        <v>598.43830000000003</v>
      </c>
      <c r="H8658" s="31">
        <v>8.5653369999999995</v>
      </c>
      <c r="I8658" s="31">
        <v>2754.9589999999998</v>
      </c>
      <c r="J8658" s="31">
        <v>4412.7520000000004</v>
      </c>
      <c r="K8658" s="31">
        <v>2679.364</v>
      </c>
      <c r="L8658" s="31">
        <v>370.47</v>
      </c>
      <c r="M8658" s="31">
        <v>291.98</v>
      </c>
      <c r="N8658" s="31">
        <v>377.29340000000002</v>
      </c>
      <c r="O8658" s="31">
        <v>54.248199999999997</v>
      </c>
      <c r="P8658" s="31">
        <v>78.936199999999999</v>
      </c>
      <c r="Q8658" s="31">
        <v>2729.5949000000001</v>
      </c>
      <c r="R8658" s="31">
        <v>104.521</v>
      </c>
      <c r="S8658" s="31">
        <v>79.042900000000003</v>
      </c>
    </row>
    <row r="8659" spans="1:19" x14ac:dyDescent="0.35">
      <c r="A8659" s="2">
        <v>44991</v>
      </c>
      <c r="B8659" s="31">
        <v>590.96749999999997</v>
      </c>
      <c r="C8659" s="31">
        <v>2033.3520000000001</v>
      </c>
      <c r="D8659" s="31">
        <v>623.29039999999998</v>
      </c>
      <c r="E8659" s="31">
        <v>771.26959999999997</v>
      </c>
      <c r="F8659" s="31">
        <v>132.05860000000001</v>
      </c>
      <c r="G8659" s="31">
        <v>602.47709999999995</v>
      </c>
      <c r="H8659" s="31">
        <v>8.6615420000000007</v>
      </c>
      <c r="I8659" s="31">
        <v>2755.0520000000001</v>
      </c>
      <c r="J8659" s="31">
        <v>4418.6679999999997</v>
      </c>
      <c r="K8659" s="31">
        <v>2686.8670000000002</v>
      </c>
      <c r="L8659" s="31">
        <v>370.72</v>
      </c>
      <c r="M8659" s="31">
        <v>287.66000000000003</v>
      </c>
      <c r="N8659" s="31">
        <v>377.66890000000001</v>
      </c>
      <c r="O8659" s="31">
        <v>54.401200000000003</v>
      </c>
      <c r="P8659" s="31">
        <v>79.536900000000003</v>
      </c>
      <c r="Q8659" s="31">
        <v>2744.3598000000002</v>
      </c>
      <c r="R8659" s="31">
        <v>104.35</v>
      </c>
      <c r="S8659" s="31">
        <v>78.952100000000002</v>
      </c>
    </row>
    <row r="8660" spans="1:19" x14ac:dyDescent="0.35">
      <c r="A8660" s="2">
        <v>44992</v>
      </c>
      <c r="B8660" s="31">
        <v>571.14970000000005</v>
      </c>
      <c r="C8660" s="31">
        <v>1963.6949999999999</v>
      </c>
      <c r="D8660" s="31">
        <v>608.41030000000001</v>
      </c>
      <c r="E8660" s="31">
        <v>757.61710000000005</v>
      </c>
      <c r="F8660" s="31">
        <v>129.5949</v>
      </c>
      <c r="G8660" s="31">
        <v>597.1576</v>
      </c>
      <c r="H8660" s="31">
        <v>8.5529240000000009</v>
      </c>
      <c r="I8660" s="31">
        <v>2754.8649999999998</v>
      </c>
      <c r="J8660" s="31">
        <v>4413.6959999999999</v>
      </c>
      <c r="K8660" s="31">
        <v>2685.8440000000001</v>
      </c>
      <c r="L8660" s="31">
        <v>364.98</v>
      </c>
      <c r="M8660" s="31">
        <v>284.27</v>
      </c>
      <c r="N8660" s="31">
        <v>372.93400000000003</v>
      </c>
      <c r="O8660" s="31">
        <v>54.0533</v>
      </c>
      <c r="P8660" s="31">
        <v>78.840900000000005</v>
      </c>
      <c r="Q8660" s="31">
        <v>2729.2132000000001</v>
      </c>
      <c r="R8660" s="31">
        <v>105.61499999999999</v>
      </c>
      <c r="S8660" s="31">
        <v>78.793099999999995</v>
      </c>
    </row>
    <row r="8661" spans="1:19" x14ac:dyDescent="0.35">
      <c r="A8661" s="2">
        <v>44993</v>
      </c>
      <c r="B8661" s="31">
        <v>566.8519</v>
      </c>
      <c r="C8661" s="31">
        <v>1955.05</v>
      </c>
      <c r="D8661" s="31">
        <v>598.06979999999999</v>
      </c>
      <c r="E8661" s="31">
        <v>770.52350000000001</v>
      </c>
      <c r="F8661" s="31">
        <v>129.4982</v>
      </c>
      <c r="G8661" s="31">
        <v>598.04420000000005</v>
      </c>
      <c r="H8661" s="31">
        <v>8.4691329999999994</v>
      </c>
      <c r="I8661" s="31">
        <v>2754.0309999999999</v>
      </c>
      <c r="J8661" s="31">
        <v>4415.5630000000001</v>
      </c>
      <c r="K8661" s="31">
        <v>2685.1509999999998</v>
      </c>
      <c r="L8661" s="31">
        <v>365.46</v>
      </c>
      <c r="M8661" s="31">
        <v>284.33999999999997</v>
      </c>
      <c r="N8661" s="31">
        <v>374.74979999999999</v>
      </c>
      <c r="O8661" s="31">
        <v>54.0032</v>
      </c>
      <c r="P8661" s="31">
        <v>78.593400000000003</v>
      </c>
      <c r="Q8661" s="31">
        <v>2700.6783999999998</v>
      </c>
      <c r="R8661" s="31">
        <v>105.658</v>
      </c>
      <c r="S8661" s="31">
        <v>76.430899999999994</v>
      </c>
    </row>
    <row r="8662" spans="1:19" x14ac:dyDescent="0.35">
      <c r="A8662" s="2">
        <v>44994</v>
      </c>
      <c r="B8662" s="31">
        <v>559.41499999999996</v>
      </c>
      <c r="C8662" s="31">
        <v>1894.98</v>
      </c>
      <c r="D8662" s="31">
        <v>596.15949999999998</v>
      </c>
      <c r="E8662" s="31">
        <v>765.4298</v>
      </c>
      <c r="F8662" s="31">
        <v>130.63040000000001</v>
      </c>
      <c r="G8662" s="31">
        <v>595.28599999999994</v>
      </c>
      <c r="H8662" s="31">
        <v>8.4784430000000004</v>
      </c>
      <c r="I8662" s="31">
        <v>2751.3159999999998</v>
      </c>
      <c r="J8662" s="31">
        <v>4423.6109999999999</v>
      </c>
      <c r="K8662" s="31">
        <v>2686.2689999999998</v>
      </c>
      <c r="L8662" s="31">
        <v>358.6</v>
      </c>
      <c r="M8662" s="31">
        <v>276.31</v>
      </c>
      <c r="N8662" s="31">
        <v>367.97699999999998</v>
      </c>
      <c r="O8662" s="31">
        <v>54.206099999999999</v>
      </c>
      <c r="P8662" s="31">
        <v>78.700800000000001</v>
      </c>
      <c r="Q8662" s="31">
        <v>2673.9059000000002</v>
      </c>
      <c r="R8662" s="31">
        <v>105.309</v>
      </c>
      <c r="S8662" s="31">
        <v>75.590500000000006</v>
      </c>
    </row>
    <row r="8663" spans="1:19" x14ac:dyDescent="0.35">
      <c r="A8663" s="2">
        <v>44995</v>
      </c>
      <c r="B8663" s="31">
        <v>567.10879999999997</v>
      </c>
      <c r="C8663" s="31">
        <v>1924.596</v>
      </c>
      <c r="D8663" s="31">
        <v>602.92380000000003</v>
      </c>
      <c r="E8663" s="31">
        <v>766.66520000000003</v>
      </c>
      <c r="F8663" s="31">
        <v>132.93459999999999</v>
      </c>
      <c r="G8663" s="31">
        <v>593.80840000000001</v>
      </c>
      <c r="H8663" s="31">
        <v>8.3915480000000002</v>
      </c>
      <c r="I8663" s="31">
        <v>2762.6350000000002</v>
      </c>
      <c r="J8663" s="31">
        <v>4490.0569999999998</v>
      </c>
      <c r="K8663" s="31">
        <v>2726.6619999999998</v>
      </c>
      <c r="L8663" s="31">
        <v>353.36</v>
      </c>
      <c r="M8663" s="31">
        <v>268.07</v>
      </c>
      <c r="N8663" s="31">
        <v>362.85910000000001</v>
      </c>
      <c r="O8663" s="31">
        <v>55.0075</v>
      </c>
      <c r="P8663" s="31">
        <v>79.580299999999994</v>
      </c>
      <c r="Q8663" s="31">
        <v>2637.5340999999999</v>
      </c>
      <c r="R8663" s="31">
        <v>104.57599999999999</v>
      </c>
      <c r="S8663" s="31">
        <v>73.319100000000006</v>
      </c>
    </row>
    <row r="8664" spans="1:19" x14ac:dyDescent="0.35">
      <c r="A8664" s="2">
        <v>44998</v>
      </c>
      <c r="B8664" s="31">
        <v>553.69680000000005</v>
      </c>
      <c r="C8664" s="31">
        <v>1883.47</v>
      </c>
      <c r="D8664" s="31">
        <v>595.37639999999999</v>
      </c>
      <c r="E8664" s="31">
        <v>772.5086</v>
      </c>
      <c r="F8664" s="31">
        <v>136.4024</v>
      </c>
      <c r="G8664" s="31">
        <v>587.60239999999999</v>
      </c>
      <c r="H8664" s="31">
        <v>8.2332750000000008</v>
      </c>
      <c r="I8664" s="31">
        <v>2780.1089999999999</v>
      </c>
      <c r="J8664" s="31">
        <v>4559.933</v>
      </c>
      <c r="K8664" s="31">
        <v>2785.5459999999998</v>
      </c>
      <c r="L8664" s="31">
        <v>352.57</v>
      </c>
      <c r="M8664" s="31">
        <v>263.82</v>
      </c>
      <c r="N8664" s="31">
        <v>365.59710000000001</v>
      </c>
      <c r="O8664" s="31">
        <v>55.49</v>
      </c>
      <c r="P8664" s="31">
        <v>79.917699999999996</v>
      </c>
      <c r="Q8664" s="31">
        <v>2654.0971</v>
      </c>
      <c r="R8664" s="31">
        <v>103.595</v>
      </c>
      <c r="S8664" s="31">
        <v>74.693299999999994</v>
      </c>
    </row>
    <row r="8665" spans="1:19" x14ac:dyDescent="0.35">
      <c r="A8665" s="2">
        <v>44999</v>
      </c>
      <c r="B8665" s="31">
        <v>531.40539999999999</v>
      </c>
      <c r="C8665" s="31">
        <v>1850.8489999999999</v>
      </c>
      <c r="D8665" s="31">
        <v>591.58420000000001</v>
      </c>
      <c r="E8665" s="31">
        <v>763.87980000000005</v>
      </c>
      <c r="F8665" s="31">
        <v>136.00720000000001</v>
      </c>
      <c r="G8665" s="31">
        <v>588.58749999999998</v>
      </c>
      <c r="H8665" s="31">
        <v>8.2487919999999999</v>
      </c>
      <c r="I8665" s="31">
        <v>2808.0010000000002</v>
      </c>
      <c r="J8665" s="31">
        <v>4527.95</v>
      </c>
      <c r="K8665" s="31">
        <v>2748.4859999999999</v>
      </c>
      <c r="L8665" s="31">
        <v>358.5</v>
      </c>
      <c r="M8665" s="31">
        <v>269.10000000000002</v>
      </c>
      <c r="N8665" s="31">
        <v>374.11020000000002</v>
      </c>
      <c r="O8665" s="31">
        <v>55.0032</v>
      </c>
      <c r="P8665" s="31">
        <v>79.832499999999996</v>
      </c>
      <c r="Q8665" s="31">
        <v>2609.3989000000001</v>
      </c>
      <c r="R8665" s="31">
        <v>103.59699999999999</v>
      </c>
      <c r="S8665" s="31">
        <v>73.375900000000001</v>
      </c>
    </row>
    <row r="8666" spans="1:19" x14ac:dyDescent="0.35">
      <c r="A8666" s="2">
        <v>45000</v>
      </c>
      <c r="B8666" s="31">
        <v>505.73230000000001</v>
      </c>
      <c r="C8666" s="31">
        <v>1765.2470000000001</v>
      </c>
      <c r="D8666" s="31">
        <v>540.01020000000005</v>
      </c>
      <c r="E8666" s="31">
        <v>735.26840000000004</v>
      </c>
      <c r="F8666" s="31">
        <v>137.46789999999999</v>
      </c>
      <c r="G8666" s="31">
        <v>586.8143</v>
      </c>
      <c r="H8666" s="31">
        <v>8.1184499999999993</v>
      </c>
      <c r="I8666" s="31">
        <v>2799.0509999999999</v>
      </c>
      <c r="J8666" s="31">
        <v>4578.5609999999997</v>
      </c>
      <c r="K8666" s="31">
        <v>2790.462</v>
      </c>
      <c r="L8666" s="31">
        <v>355.85</v>
      </c>
      <c r="M8666" s="31">
        <v>264.26</v>
      </c>
      <c r="N8666" s="31">
        <v>375.34589999999997</v>
      </c>
      <c r="O8666" s="31">
        <v>55.614400000000003</v>
      </c>
      <c r="P8666" s="31">
        <v>78.431799999999996</v>
      </c>
      <c r="Q8666" s="31">
        <v>2614.4070000000002</v>
      </c>
      <c r="R8666" s="31">
        <v>104.646</v>
      </c>
      <c r="S8666" s="31">
        <v>74.750100000000003</v>
      </c>
    </row>
    <row r="8667" spans="1:19" x14ac:dyDescent="0.35">
      <c r="A8667" s="2">
        <v>45001</v>
      </c>
      <c r="B8667" s="31">
        <v>512.70270000000005</v>
      </c>
      <c r="C8667" s="31">
        <v>1805.895</v>
      </c>
      <c r="D8667" s="31">
        <v>551.38679999999999</v>
      </c>
      <c r="E8667" s="31">
        <v>736.52269999999999</v>
      </c>
      <c r="F8667" s="31">
        <v>136.87520000000001</v>
      </c>
      <c r="G8667" s="31">
        <v>587.70090000000005</v>
      </c>
      <c r="H8667" s="31">
        <v>8.3418939999999999</v>
      </c>
      <c r="I8667" s="31">
        <v>2811.5050000000001</v>
      </c>
      <c r="J8667" s="31">
        <v>4569.2920000000004</v>
      </c>
      <c r="K8667" s="31">
        <v>2794.1030000000001</v>
      </c>
      <c r="L8667" s="31">
        <v>362.15</v>
      </c>
      <c r="M8667" s="31">
        <v>267.86</v>
      </c>
      <c r="N8667" s="31">
        <v>385.58789999999999</v>
      </c>
      <c r="O8667" s="31">
        <v>55.519500000000001</v>
      </c>
      <c r="P8667" s="31">
        <v>79.0505</v>
      </c>
      <c r="Q8667" s="31">
        <v>2600.0421000000001</v>
      </c>
      <c r="R8667" s="31">
        <v>104.41800000000001</v>
      </c>
      <c r="S8667" s="31">
        <v>73.557599999999994</v>
      </c>
    </row>
    <row r="8668" spans="1:19" x14ac:dyDescent="0.35">
      <c r="A8668" s="2">
        <v>45002</v>
      </c>
      <c r="B8668" s="31">
        <v>502.21260000000001</v>
      </c>
      <c r="C8668" s="31">
        <v>1799.473</v>
      </c>
      <c r="D8668" s="31">
        <v>564.09069999999997</v>
      </c>
      <c r="E8668" s="31">
        <v>742.01570000000004</v>
      </c>
      <c r="F8668" s="31">
        <v>140.43870000000001</v>
      </c>
      <c r="G8668" s="31">
        <v>581.79039999999998</v>
      </c>
      <c r="H8668" s="31">
        <v>8.4970630000000007</v>
      </c>
      <c r="I8668" s="31">
        <v>2807.0059999999999</v>
      </c>
      <c r="J8668" s="31">
        <v>4586.9129999999996</v>
      </c>
      <c r="K8668" s="31">
        <v>2806.3139999999999</v>
      </c>
      <c r="L8668" s="31">
        <v>357.85</v>
      </c>
      <c r="M8668" s="31">
        <v>260.69</v>
      </c>
      <c r="N8668" s="31">
        <v>383.4425</v>
      </c>
      <c r="O8668" s="31">
        <v>55.903799999999997</v>
      </c>
      <c r="P8668" s="31">
        <v>79.228700000000003</v>
      </c>
      <c r="Q8668" s="31">
        <v>2627.9360999999999</v>
      </c>
      <c r="R8668" s="31">
        <v>103.708</v>
      </c>
      <c r="S8668" s="31">
        <v>75.420100000000005</v>
      </c>
    </row>
    <row r="8669" spans="1:19" x14ac:dyDescent="0.35">
      <c r="A8669" s="2">
        <v>45005</v>
      </c>
      <c r="B8669" s="31">
        <v>507.52670000000001</v>
      </c>
      <c r="C8669" s="31">
        <v>1822.096</v>
      </c>
      <c r="D8669" s="31">
        <v>560.10889999999995</v>
      </c>
      <c r="E8669" s="31">
        <v>752.3098</v>
      </c>
      <c r="F8669" s="31">
        <v>141.10910000000001</v>
      </c>
      <c r="G8669" s="31">
        <v>585.53369999999995</v>
      </c>
      <c r="H8669" s="31">
        <v>8.6429220000000004</v>
      </c>
      <c r="I8669" s="31">
        <v>2818.04</v>
      </c>
      <c r="J8669" s="31">
        <v>4586.9579999999996</v>
      </c>
      <c r="K8669" s="31">
        <v>2828.3359999999998</v>
      </c>
      <c r="L8669" s="31">
        <v>361.11</v>
      </c>
      <c r="M8669" s="31">
        <v>264.04000000000002</v>
      </c>
      <c r="N8669" s="31">
        <v>384.76920000000001</v>
      </c>
      <c r="O8669" s="31">
        <v>56.069699999999997</v>
      </c>
      <c r="P8669" s="31">
        <v>79.789299999999997</v>
      </c>
      <c r="Q8669" s="31">
        <v>2603.4677999999999</v>
      </c>
      <c r="R8669" s="31">
        <v>103.28100000000001</v>
      </c>
      <c r="S8669" s="31">
        <v>73.353200000000001</v>
      </c>
    </row>
    <row r="8670" spans="1:19" x14ac:dyDescent="0.35">
      <c r="A8670" s="2">
        <v>45006</v>
      </c>
      <c r="B8670" s="31">
        <v>517.80970000000002</v>
      </c>
      <c r="C8670" s="31">
        <v>1829.029</v>
      </c>
      <c r="D8670" s="31">
        <v>562.76340000000005</v>
      </c>
      <c r="E8670" s="31">
        <v>757.62980000000005</v>
      </c>
      <c r="F8670" s="31">
        <v>138.18770000000001</v>
      </c>
      <c r="G8670" s="31">
        <v>578.0471</v>
      </c>
      <c r="H8670" s="31">
        <v>8.7422299999999993</v>
      </c>
      <c r="I8670" s="31">
        <v>2818.04</v>
      </c>
      <c r="J8670" s="31">
        <v>4540.683</v>
      </c>
      <c r="K8670" s="31">
        <v>2791.2440000000001</v>
      </c>
      <c r="L8670" s="31">
        <v>365.89</v>
      </c>
      <c r="M8670" s="31">
        <v>268.92</v>
      </c>
      <c r="N8670" s="31">
        <v>390.18959999999998</v>
      </c>
      <c r="O8670" s="31">
        <v>55.792200000000001</v>
      </c>
      <c r="P8670" s="31">
        <v>80.146199999999993</v>
      </c>
      <c r="Q8670" s="31">
        <v>2629.4987999999998</v>
      </c>
      <c r="R8670" s="31">
        <v>103.256</v>
      </c>
      <c r="S8670" s="31">
        <v>74.4435</v>
      </c>
    </row>
    <row r="8671" spans="1:19" x14ac:dyDescent="0.35">
      <c r="A8671" s="2">
        <v>45007</v>
      </c>
      <c r="B8671" s="31">
        <v>527.12649999999996</v>
      </c>
      <c r="C8671" s="31">
        <v>1868.2180000000001</v>
      </c>
      <c r="D8671" s="31">
        <v>571.10630000000003</v>
      </c>
      <c r="E8671" s="31">
        <v>769.24310000000003</v>
      </c>
      <c r="F8671" s="31">
        <v>138.77340000000001</v>
      </c>
      <c r="G8671" s="31">
        <v>570.75750000000005</v>
      </c>
      <c r="H8671" s="31">
        <v>8.9191230000000008</v>
      </c>
      <c r="I8671" s="31">
        <v>2809.09</v>
      </c>
      <c r="J8671" s="31">
        <v>4553.2160000000003</v>
      </c>
      <c r="K8671" s="31">
        <v>2765.0610000000001</v>
      </c>
      <c r="L8671" s="31">
        <v>359.98</v>
      </c>
      <c r="M8671" s="31">
        <v>261.08</v>
      </c>
      <c r="N8671" s="31">
        <v>385.33019999999999</v>
      </c>
      <c r="O8671" s="31">
        <v>55.614199999999997</v>
      </c>
      <c r="P8671" s="31">
        <v>80.295699999999997</v>
      </c>
      <c r="Q8671" s="31">
        <v>2654.5275999999999</v>
      </c>
      <c r="R8671" s="31">
        <v>102.346</v>
      </c>
      <c r="S8671" s="31">
        <v>75.4315</v>
      </c>
    </row>
    <row r="8672" spans="1:19" x14ac:dyDescent="0.35">
      <c r="A8672" s="2">
        <v>45008</v>
      </c>
      <c r="B8672" s="31">
        <v>521.05330000000004</v>
      </c>
      <c r="C8672" s="31">
        <v>1873.3989999999999</v>
      </c>
      <c r="D8672" s="31">
        <v>571.29589999999996</v>
      </c>
      <c r="E8672" s="31">
        <v>781.57</v>
      </c>
      <c r="F8672" s="31">
        <v>142.06880000000001</v>
      </c>
      <c r="G8672" s="31">
        <v>559.33050000000003</v>
      </c>
      <c r="H8672" s="31">
        <v>8.9005030000000005</v>
      </c>
      <c r="I8672" s="31">
        <v>2813.21</v>
      </c>
      <c r="J8672" s="31">
        <v>4598.4080000000004</v>
      </c>
      <c r="K8672" s="31">
        <v>2790.4409999999998</v>
      </c>
      <c r="L8672" s="31">
        <v>360.66</v>
      </c>
      <c r="M8672" s="31">
        <v>259.81</v>
      </c>
      <c r="N8672" s="31">
        <v>389.7878</v>
      </c>
      <c r="O8672" s="31">
        <v>56.308</v>
      </c>
      <c r="P8672" s="31">
        <v>81.016099999999994</v>
      </c>
      <c r="Q8672" s="31">
        <v>2699.1765</v>
      </c>
      <c r="R8672" s="31">
        <v>102.532</v>
      </c>
      <c r="S8672" s="31">
        <v>77.589299999999994</v>
      </c>
    </row>
    <row r="8673" spans="1:19" x14ac:dyDescent="0.35">
      <c r="A8673" s="2">
        <v>45009</v>
      </c>
      <c r="B8673" s="31">
        <v>514.7731</v>
      </c>
      <c r="C8673" s="31">
        <v>1864.423</v>
      </c>
      <c r="D8673" s="31">
        <v>559.35040000000004</v>
      </c>
      <c r="E8673" s="31">
        <v>771.77329999999995</v>
      </c>
      <c r="F8673" s="31">
        <v>141.25020000000001</v>
      </c>
      <c r="G8673" s="31">
        <v>562.77829999999994</v>
      </c>
      <c r="H8673" s="31">
        <v>8.9501570000000008</v>
      </c>
      <c r="I8673" s="31">
        <v>2815.7190000000001</v>
      </c>
      <c r="J8673" s="31">
        <v>4627.009</v>
      </c>
      <c r="K8673" s="31">
        <v>2834.0610000000001</v>
      </c>
      <c r="L8673" s="31">
        <v>362.76</v>
      </c>
      <c r="M8673" s="31">
        <v>262.08999999999997</v>
      </c>
      <c r="N8673" s="31">
        <v>390.88709999999998</v>
      </c>
      <c r="O8673" s="31">
        <v>56.455100000000002</v>
      </c>
      <c r="P8673" s="31">
        <v>80.065899999999999</v>
      </c>
      <c r="Q8673" s="31">
        <v>2684.0835999999999</v>
      </c>
      <c r="R8673" s="31">
        <v>103.116</v>
      </c>
      <c r="S8673" s="31">
        <v>77.142099999999999</v>
      </c>
    </row>
    <row r="8674" spans="1:19" x14ac:dyDescent="0.35">
      <c r="A8674" s="2">
        <v>45012</v>
      </c>
      <c r="B8674" s="31">
        <v>536.65039999999999</v>
      </c>
      <c r="C8674" s="31">
        <v>1937.6189999999999</v>
      </c>
      <c r="D8674" s="31">
        <v>565.60749999999996</v>
      </c>
      <c r="E8674" s="31">
        <v>775.49300000000005</v>
      </c>
      <c r="F8674" s="31">
        <v>139.1191</v>
      </c>
      <c r="G8674" s="31">
        <v>568.29480000000001</v>
      </c>
      <c r="H8674" s="31">
        <v>9.0060179999999992</v>
      </c>
      <c r="I8674" s="31">
        <v>2816.8090000000002</v>
      </c>
      <c r="J8674" s="31">
        <v>4573.5929999999998</v>
      </c>
      <c r="K8674" s="31">
        <v>2796.335</v>
      </c>
      <c r="L8674" s="31">
        <v>363.31</v>
      </c>
      <c r="M8674" s="31">
        <v>265.02999999999997</v>
      </c>
      <c r="N8674" s="31">
        <v>387.80160000000001</v>
      </c>
      <c r="O8674" s="31">
        <v>56.0687</v>
      </c>
      <c r="P8674" s="31">
        <v>80.202500000000001</v>
      </c>
      <c r="Q8674" s="31">
        <v>2660.9960999999998</v>
      </c>
      <c r="R8674" s="31">
        <v>102.857</v>
      </c>
      <c r="S8674" s="31">
        <v>75.576800000000006</v>
      </c>
    </row>
    <row r="8675" spans="1:19" x14ac:dyDescent="0.35">
      <c r="A8675" s="2">
        <v>45013</v>
      </c>
      <c r="B8675" s="31">
        <v>539.27290000000005</v>
      </c>
      <c r="C8675" s="31">
        <v>1956.155</v>
      </c>
      <c r="D8675" s="31">
        <v>579.63869999999997</v>
      </c>
      <c r="E8675" s="31">
        <v>776.66079999999999</v>
      </c>
      <c r="F8675" s="31">
        <v>140.4528</v>
      </c>
      <c r="G8675" s="31">
        <v>578.34270000000004</v>
      </c>
      <c r="H8675" s="31">
        <v>9.0029149999999998</v>
      </c>
      <c r="I8675" s="31">
        <v>2810.605</v>
      </c>
      <c r="J8675" s="31">
        <v>4557.4449999999997</v>
      </c>
      <c r="K8675" s="31">
        <v>2778.788</v>
      </c>
      <c r="L8675" s="31">
        <v>362.79</v>
      </c>
      <c r="M8675" s="31">
        <v>264.64999999999998</v>
      </c>
      <c r="N8675" s="31">
        <v>386.10340000000002</v>
      </c>
      <c r="O8675" s="31">
        <v>56.295099999999998</v>
      </c>
      <c r="P8675" s="31">
        <v>80.584599999999995</v>
      </c>
      <c r="Q8675" s="31">
        <v>2679.2156</v>
      </c>
      <c r="R8675" s="31">
        <v>102.43</v>
      </c>
      <c r="S8675" s="31">
        <v>76.433700000000002</v>
      </c>
    </row>
    <row r="8676" spans="1:19" x14ac:dyDescent="0.35">
      <c r="A8676" s="2">
        <v>45014</v>
      </c>
      <c r="B8676" s="31">
        <v>535.47709999999995</v>
      </c>
      <c r="C8676" s="31">
        <v>1924.6289999999999</v>
      </c>
      <c r="D8676" s="31">
        <v>568.83090000000004</v>
      </c>
      <c r="E8676" s="31">
        <v>778.90989999999999</v>
      </c>
      <c r="F8676" s="31">
        <v>140.03649999999999</v>
      </c>
      <c r="G8676" s="31">
        <v>582.08600000000001</v>
      </c>
      <c r="H8676" s="31">
        <v>8.9377440000000004</v>
      </c>
      <c r="I8676" s="31">
        <v>2813.5410000000002</v>
      </c>
      <c r="J8676" s="31">
        <v>4547.8109999999997</v>
      </c>
      <c r="K8676" s="31">
        <v>2778.248</v>
      </c>
      <c r="L8676" s="31">
        <v>367.86</v>
      </c>
      <c r="M8676" s="31">
        <v>267.57</v>
      </c>
      <c r="N8676" s="31">
        <v>393.15379999999999</v>
      </c>
      <c r="O8676" s="31">
        <v>55.632399999999997</v>
      </c>
      <c r="P8676" s="31">
        <v>80.560599999999994</v>
      </c>
      <c r="Q8676" s="31">
        <v>2705.5545000000002</v>
      </c>
      <c r="R8676" s="31">
        <v>102.64</v>
      </c>
      <c r="S8676" s="31">
        <v>78.196100000000001</v>
      </c>
    </row>
    <row r="8677" spans="1:19" x14ac:dyDescent="0.35">
      <c r="A8677" s="2">
        <v>45015</v>
      </c>
      <c r="B8677" s="31">
        <v>542.44749999999999</v>
      </c>
      <c r="C8677" s="31">
        <v>1924.9939999999999</v>
      </c>
      <c r="D8677" s="31">
        <v>565.41790000000003</v>
      </c>
      <c r="E8677" s="31">
        <v>778.56389999999999</v>
      </c>
      <c r="F8677" s="31">
        <v>140.96799999999999</v>
      </c>
      <c r="G8677" s="31">
        <v>581.00239999999997</v>
      </c>
      <c r="H8677" s="31">
        <v>9.0525690000000001</v>
      </c>
      <c r="I8677" s="31">
        <v>2808.6640000000002</v>
      </c>
      <c r="J8677" s="31">
        <v>4548.74</v>
      </c>
      <c r="K8677" s="31">
        <v>2767.098</v>
      </c>
      <c r="L8677" s="31">
        <v>369.9</v>
      </c>
      <c r="M8677" s="31">
        <v>266.95</v>
      </c>
      <c r="N8677" s="31">
        <v>396.70179999999999</v>
      </c>
      <c r="O8677" s="31">
        <v>55.506500000000003</v>
      </c>
      <c r="P8677" s="31">
        <v>81.154399999999995</v>
      </c>
      <c r="Q8677" s="31">
        <v>2721.6723000000002</v>
      </c>
      <c r="R8677" s="31">
        <v>102.14400000000001</v>
      </c>
      <c r="S8677" s="31">
        <v>78.592200000000005</v>
      </c>
    </row>
    <row r="8678" spans="1:19" x14ac:dyDescent="0.35">
      <c r="A8678" s="2">
        <v>45016</v>
      </c>
      <c r="B8678" s="31">
        <v>551.35029999999995</v>
      </c>
      <c r="C8678" s="31">
        <v>1956.52</v>
      </c>
      <c r="D8678" s="31">
        <v>570.15819999999997</v>
      </c>
      <c r="E8678" s="31">
        <v>777.89350000000002</v>
      </c>
      <c r="F8678" s="31">
        <v>140.15649999999999</v>
      </c>
      <c r="G8678" s="31">
        <v>593.2174</v>
      </c>
      <c r="H8678" s="31">
        <v>9.1022230000000004</v>
      </c>
      <c r="I8678" s="31">
        <v>2804.5439999999999</v>
      </c>
      <c r="J8678" s="31">
        <v>4562.3999999999996</v>
      </c>
      <c r="K8678" s="31">
        <v>2767.3339999999998</v>
      </c>
      <c r="L8678" s="31">
        <v>375.14</v>
      </c>
      <c r="M8678" s="31">
        <v>271.95</v>
      </c>
      <c r="N8678" s="31">
        <v>403.3655</v>
      </c>
      <c r="O8678" s="31">
        <v>55.352499999999999</v>
      </c>
      <c r="P8678" s="31">
        <v>80.7898</v>
      </c>
      <c r="Q8678" s="31">
        <v>2733.7593999999999</v>
      </c>
      <c r="R8678" s="31">
        <v>102.506</v>
      </c>
      <c r="S8678" s="31">
        <v>79.361800000000002</v>
      </c>
    </row>
    <row r="8679" spans="1:19" x14ac:dyDescent="0.35">
      <c r="A8679" s="2">
        <v>45019</v>
      </c>
      <c r="B8679" s="31">
        <v>586.13319999999999</v>
      </c>
      <c r="C8679" s="31">
        <v>2012.348</v>
      </c>
      <c r="D8679" s="31">
        <v>591.39459999999997</v>
      </c>
      <c r="E8679" s="31">
        <v>771.10289999999998</v>
      </c>
      <c r="F8679" s="31">
        <v>141.1585</v>
      </c>
      <c r="G8679" s="31">
        <v>599.71900000000005</v>
      </c>
      <c r="H8679" s="31">
        <v>8.9005030000000005</v>
      </c>
      <c r="I8679" s="31">
        <v>2798.7660000000001</v>
      </c>
      <c r="J8679" s="31">
        <v>4577.2950000000001</v>
      </c>
      <c r="K8679" s="31">
        <v>2771.069</v>
      </c>
      <c r="L8679" s="31">
        <v>376.59</v>
      </c>
      <c r="M8679" s="31">
        <v>272.06</v>
      </c>
      <c r="N8679" s="31">
        <v>402.40269999999998</v>
      </c>
      <c r="O8679" s="31">
        <v>55.659300000000002</v>
      </c>
      <c r="P8679" s="31">
        <v>80.964399999999998</v>
      </c>
      <c r="Q8679" s="31">
        <v>2730.0084000000002</v>
      </c>
      <c r="R8679" s="31">
        <v>102.093</v>
      </c>
      <c r="S8679" s="31">
        <v>78.784599999999998</v>
      </c>
    </row>
    <row r="8680" spans="1:19" x14ac:dyDescent="0.35">
      <c r="A8680" s="2">
        <v>45020</v>
      </c>
      <c r="B8680" s="31">
        <v>586.20219999999995</v>
      </c>
      <c r="C8680" s="31">
        <v>1997.461</v>
      </c>
      <c r="D8680" s="31">
        <v>579.44910000000004</v>
      </c>
      <c r="E8680" s="31">
        <v>756.54849999999999</v>
      </c>
      <c r="F8680" s="31">
        <v>143.82589999999999</v>
      </c>
      <c r="G8680" s="31">
        <v>597.94579999999996</v>
      </c>
      <c r="H8680" s="31">
        <v>9.0432590000000008</v>
      </c>
      <c r="I8680" s="31">
        <v>2795.6880000000001</v>
      </c>
      <c r="J8680" s="31">
        <v>4597.7669999999998</v>
      </c>
      <c r="K8680" s="31">
        <v>2774.57</v>
      </c>
      <c r="L8680" s="31">
        <v>374.35</v>
      </c>
      <c r="M8680" s="31">
        <v>267.07</v>
      </c>
      <c r="N8680" s="31">
        <v>400.8562</v>
      </c>
      <c r="O8680" s="31">
        <v>55.870100000000001</v>
      </c>
      <c r="P8680" s="31">
        <v>81.5625</v>
      </c>
      <c r="Q8680" s="31">
        <v>2726.2064</v>
      </c>
      <c r="R8680" s="31">
        <v>101.586</v>
      </c>
      <c r="S8680" s="31">
        <v>77.947100000000006</v>
      </c>
    </row>
    <row r="8681" spans="1:19" x14ac:dyDescent="0.35">
      <c r="A8681" s="2">
        <v>45021</v>
      </c>
      <c r="B8681" s="31">
        <v>586.54729999999995</v>
      </c>
      <c r="C8681" s="31">
        <v>2058.0320000000002</v>
      </c>
      <c r="D8681" s="31">
        <v>595.37639999999999</v>
      </c>
      <c r="E8681" s="31">
        <v>759.40319999999997</v>
      </c>
      <c r="F8681" s="31">
        <v>143.64240000000001</v>
      </c>
      <c r="G8681" s="31">
        <v>595.38459999999998</v>
      </c>
      <c r="H8681" s="31">
        <v>9.0091219999999996</v>
      </c>
      <c r="I8681" s="31">
        <v>2795.2620000000002</v>
      </c>
      <c r="J8681" s="31">
        <v>4631.3339999999998</v>
      </c>
      <c r="K8681" s="31">
        <v>2787.8989999999999</v>
      </c>
      <c r="L8681" s="31">
        <v>373.28</v>
      </c>
      <c r="M8681" s="31">
        <v>264.49</v>
      </c>
      <c r="N8681" s="31">
        <v>396.63350000000003</v>
      </c>
      <c r="O8681" s="31">
        <v>56.262900000000002</v>
      </c>
      <c r="P8681" s="31">
        <v>81.114400000000003</v>
      </c>
      <c r="Q8681" s="31">
        <v>2726.6595000000002</v>
      </c>
      <c r="R8681" s="31">
        <v>101.852</v>
      </c>
      <c r="S8681" s="31">
        <v>77.947100000000006</v>
      </c>
    </row>
    <row r="8682" spans="1:19" x14ac:dyDescent="0.35">
      <c r="A8682" s="2">
        <v>45022</v>
      </c>
      <c r="B8682" s="31">
        <v>587.44449999999995</v>
      </c>
      <c r="C8682" s="31">
        <v>2053.0700000000002</v>
      </c>
      <c r="D8682" s="31">
        <v>588.74</v>
      </c>
      <c r="E8682" s="31">
        <v>761.21979999999996</v>
      </c>
      <c r="F8682" s="31">
        <v>142.9932</v>
      </c>
      <c r="G8682" s="31">
        <v>588.09500000000003</v>
      </c>
      <c r="H8682" s="31">
        <v>9.0587759999999999</v>
      </c>
      <c r="I8682" s="31">
        <v>2796.1149999999998</v>
      </c>
      <c r="J8682" s="31">
        <v>4630.4030000000002</v>
      </c>
      <c r="K8682" s="31">
        <v>2811.89</v>
      </c>
      <c r="L8682" s="31">
        <v>374.62</v>
      </c>
      <c r="M8682" s="31">
        <v>264.95</v>
      </c>
      <c r="N8682" s="31">
        <v>399.39299999999997</v>
      </c>
      <c r="O8682" s="31">
        <v>55.851900000000001</v>
      </c>
      <c r="P8682" s="31">
        <v>81.198899999999995</v>
      </c>
      <c r="Q8682" s="31">
        <v>2716.9146999999998</v>
      </c>
      <c r="R8682" s="31">
        <v>101.822</v>
      </c>
      <c r="S8682" s="31">
        <v>78.049000000000007</v>
      </c>
    </row>
    <row r="8683" spans="1:19" x14ac:dyDescent="0.35">
      <c r="A8683" s="2">
        <v>45023</v>
      </c>
      <c r="B8683" s="31">
        <v>587.44449999999995</v>
      </c>
      <c r="C8683" s="31">
        <v>2053.0700000000002</v>
      </c>
      <c r="D8683" s="31">
        <v>588.74</v>
      </c>
      <c r="E8683" s="31">
        <v>761.21979999999996</v>
      </c>
      <c r="F8683" s="31">
        <v>142.9932</v>
      </c>
      <c r="G8683" s="31">
        <v>588.09500000000003</v>
      </c>
      <c r="H8683" s="31">
        <v>9.0587759999999999</v>
      </c>
      <c r="I8683" s="31">
        <v>2796.067</v>
      </c>
      <c r="J8683" s="31">
        <v>4630.4030000000002</v>
      </c>
      <c r="K8683" s="31">
        <v>2811.89</v>
      </c>
      <c r="L8683" s="31">
        <v>374.62</v>
      </c>
      <c r="M8683" s="31">
        <v>264.95</v>
      </c>
      <c r="N8683" s="31">
        <v>399.39299999999997</v>
      </c>
      <c r="O8683" s="31">
        <v>55.851900000000001</v>
      </c>
      <c r="P8683" s="31">
        <v>81.198899999999995</v>
      </c>
      <c r="Q8683" s="31">
        <v>2723.837</v>
      </c>
      <c r="R8683" s="31">
        <v>102.092</v>
      </c>
      <c r="S8683" s="31">
        <v>78.049000000000007</v>
      </c>
    </row>
    <row r="8684" spans="1:19" x14ac:dyDescent="0.35">
      <c r="A8684" s="2">
        <v>45026</v>
      </c>
      <c r="B8684" s="31">
        <v>580.95719999999994</v>
      </c>
      <c r="C8684" s="31">
        <v>2049.1289999999999</v>
      </c>
      <c r="D8684" s="31">
        <v>589.11919999999998</v>
      </c>
      <c r="E8684" s="31">
        <v>761.21979999999996</v>
      </c>
      <c r="F8684" s="31">
        <v>141.39840000000001</v>
      </c>
      <c r="G8684" s="31">
        <v>586.02629999999999</v>
      </c>
      <c r="H8684" s="31">
        <v>9.0680859999999992</v>
      </c>
      <c r="I8684" s="31">
        <v>2794.931</v>
      </c>
      <c r="J8684" s="31">
        <v>4593.4620000000004</v>
      </c>
      <c r="K8684" s="31">
        <v>2811.89</v>
      </c>
      <c r="L8684" s="31">
        <v>375</v>
      </c>
      <c r="M8684" s="31">
        <v>267.77</v>
      </c>
      <c r="N8684" s="31">
        <v>399.00639999999999</v>
      </c>
      <c r="O8684" s="31">
        <v>55.851900000000001</v>
      </c>
      <c r="P8684" s="31">
        <v>81.198899999999995</v>
      </c>
      <c r="Q8684" s="31">
        <v>2727.2642999999998</v>
      </c>
      <c r="R8684" s="31">
        <v>102.578</v>
      </c>
      <c r="S8684" s="31">
        <v>78.049000000000007</v>
      </c>
    </row>
    <row r="8685" spans="1:19" x14ac:dyDescent="0.35">
      <c r="A8685" s="2">
        <v>45027</v>
      </c>
      <c r="B8685" s="31">
        <v>590.76620000000003</v>
      </c>
      <c r="C8685" s="31">
        <v>2090.748</v>
      </c>
      <c r="D8685" s="31">
        <v>582.84870000000001</v>
      </c>
      <c r="E8685" s="31">
        <v>765.86940000000004</v>
      </c>
      <c r="F8685" s="31">
        <v>142.471</v>
      </c>
      <c r="G8685" s="31">
        <v>589.94069999999999</v>
      </c>
      <c r="H8685" s="31">
        <v>9.2513299999999994</v>
      </c>
      <c r="I8685" s="31">
        <v>2800.2339999999999</v>
      </c>
      <c r="J8685" s="31">
        <v>4588.4960000000001</v>
      </c>
      <c r="K8685" s="31">
        <v>2786.1239999999998</v>
      </c>
      <c r="L8685" s="31">
        <v>375.03</v>
      </c>
      <c r="M8685" s="31">
        <v>269.67</v>
      </c>
      <c r="N8685" s="31">
        <v>396.4819</v>
      </c>
      <c r="O8685" s="31">
        <v>55.0959</v>
      </c>
      <c r="P8685" s="31">
        <v>81.110500000000002</v>
      </c>
      <c r="Q8685" s="31">
        <v>2747.8588</v>
      </c>
      <c r="R8685" s="31">
        <v>102.20399999999999</v>
      </c>
      <c r="S8685" s="31">
        <v>78.920400000000001</v>
      </c>
    </row>
    <row r="8686" spans="1:19" x14ac:dyDescent="0.35">
      <c r="A8686" s="2">
        <v>45028</v>
      </c>
      <c r="B8686" s="31">
        <v>602.27260000000001</v>
      </c>
      <c r="C8686" s="31">
        <v>2098.0079999999998</v>
      </c>
      <c r="D8686" s="31">
        <v>593.01400000000001</v>
      </c>
      <c r="E8686" s="31">
        <v>771.40530000000001</v>
      </c>
      <c r="F8686" s="31">
        <v>142.88730000000001</v>
      </c>
      <c r="G8686" s="31">
        <v>591.76589999999999</v>
      </c>
      <c r="H8686" s="31">
        <v>9.1466639999999995</v>
      </c>
      <c r="I8686" s="31">
        <v>2797.2040000000002</v>
      </c>
      <c r="J8686" s="31">
        <v>4603.4009999999998</v>
      </c>
      <c r="K8686" s="31">
        <v>2773.5120000000002</v>
      </c>
      <c r="L8686" s="31">
        <v>373.44</v>
      </c>
      <c r="M8686" s="31">
        <v>267.66000000000003</v>
      </c>
      <c r="N8686" s="31">
        <v>392.7672</v>
      </c>
      <c r="O8686" s="31">
        <v>55.187899999999999</v>
      </c>
      <c r="P8686" s="31">
        <v>81.588200000000001</v>
      </c>
      <c r="Q8686" s="31">
        <v>2740.3267999999998</v>
      </c>
      <c r="R8686" s="31">
        <v>101.5</v>
      </c>
      <c r="S8686" s="31">
        <v>77.890500000000003</v>
      </c>
    </row>
    <row r="8687" spans="1:19" x14ac:dyDescent="0.35">
      <c r="A8687" s="2">
        <v>45029</v>
      </c>
      <c r="B8687" s="31">
        <v>594.39300000000003</v>
      </c>
      <c r="C8687" s="31">
        <v>2070.712</v>
      </c>
      <c r="D8687" s="31">
        <v>593.62459999999999</v>
      </c>
      <c r="E8687" s="31">
        <v>783.83960000000002</v>
      </c>
      <c r="F8687" s="31">
        <v>145.0325</v>
      </c>
      <c r="G8687" s="31">
        <v>591.48699999999997</v>
      </c>
      <c r="H8687" s="31">
        <v>9.2998860000000008</v>
      </c>
      <c r="I8687" s="31">
        <v>2797.4879999999998</v>
      </c>
      <c r="J8687" s="31">
        <v>4598.1310000000003</v>
      </c>
      <c r="K8687" s="31">
        <v>2760.4830000000002</v>
      </c>
      <c r="L8687" s="31">
        <v>378.31</v>
      </c>
      <c r="M8687" s="31">
        <v>271.23</v>
      </c>
      <c r="N8687" s="31">
        <v>400.57569999999998</v>
      </c>
      <c r="O8687" s="31">
        <v>55.529899999999998</v>
      </c>
      <c r="P8687" s="31">
        <v>82.091300000000004</v>
      </c>
      <c r="Q8687" s="31">
        <v>2749.5931999999998</v>
      </c>
      <c r="R8687" s="31">
        <v>101.011</v>
      </c>
      <c r="S8687" s="31">
        <v>77.9358</v>
      </c>
    </row>
    <row r="8688" spans="1:19" x14ac:dyDescent="0.35">
      <c r="A8688" s="2">
        <v>45030</v>
      </c>
      <c r="B8688" s="31">
        <v>595.75139999999999</v>
      </c>
      <c r="C8688" s="31">
        <v>2075.0749999999998</v>
      </c>
      <c r="D8688" s="31">
        <v>585.93899999999996</v>
      </c>
      <c r="E8688" s="31">
        <v>780.74270000000001</v>
      </c>
      <c r="F8688" s="31">
        <v>142.24520000000001</v>
      </c>
      <c r="G8688" s="31">
        <v>589.52710000000002</v>
      </c>
      <c r="H8688" s="31">
        <v>9.2428000000000008</v>
      </c>
      <c r="I8688" s="31">
        <v>2797.393</v>
      </c>
      <c r="J8688" s="31">
        <v>4569.2479999999996</v>
      </c>
      <c r="K8688" s="31">
        <v>2756.2840000000001</v>
      </c>
      <c r="L8688" s="31">
        <v>377.5</v>
      </c>
      <c r="M8688" s="31">
        <v>268.68</v>
      </c>
      <c r="N8688" s="31">
        <v>399.71140000000003</v>
      </c>
      <c r="O8688" s="31">
        <v>55.088000000000001</v>
      </c>
      <c r="P8688" s="31">
        <v>81.790800000000004</v>
      </c>
      <c r="Q8688" s="31">
        <v>2759.0084999999999</v>
      </c>
      <c r="R8688" s="31">
        <v>101.55200000000001</v>
      </c>
      <c r="S8688" s="31">
        <v>78.275300000000001</v>
      </c>
    </row>
    <row r="8689" spans="1:19" x14ac:dyDescent="0.35">
      <c r="A8689" s="2">
        <v>45033</v>
      </c>
      <c r="B8689" s="31">
        <v>585.89970000000005</v>
      </c>
      <c r="C8689" s="31">
        <v>2033.4469999999999</v>
      </c>
      <c r="D8689" s="31">
        <v>576.36170000000004</v>
      </c>
      <c r="E8689" s="31">
        <v>775.53039999999999</v>
      </c>
      <c r="F8689" s="31">
        <v>141.6242</v>
      </c>
      <c r="G8689" s="31">
        <v>596.85979999999995</v>
      </c>
      <c r="H8689" s="31">
        <v>9.3129899999999992</v>
      </c>
      <c r="I8689" s="31">
        <v>2791.3789999999999</v>
      </c>
      <c r="J8689" s="31">
        <v>4548.7550000000001</v>
      </c>
      <c r="K8689" s="31">
        <v>2738.0810000000001</v>
      </c>
      <c r="L8689" s="31">
        <v>378.68</v>
      </c>
      <c r="M8689" s="31">
        <v>272.06</v>
      </c>
      <c r="N8689" s="31">
        <v>399.87060000000002</v>
      </c>
      <c r="O8689" s="31">
        <v>54.6357</v>
      </c>
      <c r="P8689" s="31">
        <v>81.109300000000005</v>
      </c>
      <c r="Q8689" s="31">
        <v>2767.0473000000002</v>
      </c>
      <c r="R8689" s="31">
        <v>102.10299999999999</v>
      </c>
      <c r="S8689" s="31">
        <v>79.882499999999993</v>
      </c>
    </row>
    <row r="8690" spans="1:19" x14ac:dyDescent="0.35">
      <c r="A8690" s="2">
        <v>45034</v>
      </c>
      <c r="B8690" s="31">
        <v>585.89970000000005</v>
      </c>
      <c r="C8690" s="31">
        <v>2016.7660000000001</v>
      </c>
      <c r="D8690" s="31">
        <v>578.46870000000001</v>
      </c>
      <c r="E8690" s="31">
        <v>779.71749999999997</v>
      </c>
      <c r="F8690" s="31">
        <v>142.5204</v>
      </c>
      <c r="G8690" s="31">
        <v>599.06960000000004</v>
      </c>
      <c r="H8690" s="31">
        <v>9.4597519999999999</v>
      </c>
      <c r="I8690" s="31">
        <v>2792.6579999999999</v>
      </c>
      <c r="J8690" s="31">
        <v>4546.88</v>
      </c>
      <c r="K8690" s="31">
        <v>2735.2260000000001</v>
      </c>
      <c r="L8690" s="31">
        <v>378.97</v>
      </c>
      <c r="M8690" s="31">
        <v>270.83</v>
      </c>
      <c r="N8690" s="31">
        <v>400.06779999999998</v>
      </c>
      <c r="O8690" s="31">
        <v>54.865900000000003</v>
      </c>
      <c r="P8690" s="31">
        <v>81.448999999999998</v>
      </c>
      <c r="Q8690" s="31">
        <v>2757.8112999999998</v>
      </c>
      <c r="R8690" s="31">
        <v>101.745</v>
      </c>
      <c r="S8690" s="31">
        <v>79.350499999999997</v>
      </c>
    </row>
    <row r="8691" spans="1:19" x14ac:dyDescent="0.35">
      <c r="A8691" s="2">
        <v>45035</v>
      </c>
      <c r="B8691" s="31">
        <v>574.38289999999995</v>
      </c>
      <c r="C8691" s="31">
        <v>1945.9459999999999</v>
      </c>
      <c r="D8691" s="31">
        <v>567.55060000000003</v>
      </c>
      <c r="E8691" s="31">
        <v>775.66010000000006</v>
      </c>
      <c r="F8691" s="31">
        <v>141.6454</v>
      </c>
      <c r="G8691" s="31">
        <v>594.14769999999999</v>
      </c>
      <c r="H8691" s="31">
        <v>9.4980379999999993</v>
      </c>
      <c r="I8691" s="31">
        <v>2791.9</v>
      </c>
      <c r="J8691" s="31">
        <v>4538.1909999999998</v>
      </c>
      <c r="K8691" s="31">
        <v>2729.6610000000001</v>
      </c>
      <c r="L8691" s="31">
        <v>378.83</v>
      </c>
      <c r="M8691" s="31">
        <v>271.41000000000003</v>
      </c>
      <c r="N8691" s="31">
        <v>399.7645</v>
      </c>
      <c r="O8691" s="31">
        <v>54.591500000000003</v>
      </c>
      <c r="P8691" s="31">
        <v>81.413499999999999</v>
      </c>
      <c r="Q8691" s="31">
        <v>2729.6887999999999</v>
      </c>
      <c r="R8691" s="31">
        <v>101.968</v>
      </c>
      <c r="S8691" s="31">
        <v>77.788600000000002</v>
      </c>
    </row>
    <row r="8692" spans="1:19" x14ac:dyDescent="0.35">
      <c r="A8692" s="2">
        <v>45036</v>
      </c>
      <c r="B8692" s="31">
        <v>560.64599999999996</v>
      </c>
      <c r="C8692" s="31">
        <v>1906.403</v>
      </c>
      <c r="D8692" s="31">
        <v>549.3537</v>
      </c>
      <c r="E8692" s="31">
        <v>768.45799999999997</v>
      </c>
      <c r="F8692" s="31">
        <v>142.47810000000001</v>
      </c>
      <c r="G8692" s="31">
        <v>590.02930000000003</v>
      </c>
      <c r="H8692" s="31">
        <v>9.4310379999999991</v>
      </c>
      <c r="I8692" s="31">
        <v>2794.1729999999998</v>
      </c>
      <c r="J8692" s="31">
        <v>4557.4440000000004</v>
      </c>
      <c r="K8692" s="31">
        <v>2732.2710000000002</v>
      </c>
      <c r="L8692" s="31">
        <v>376.48</v>
      </c>
      <c r="M8692" s="31">
        <v>269.66000000000003</v>
      </c>
      <c r="N8692" s="31">
        <v>396.4667</v>
      </c>
      <c r="O8692" s="31">
        <v>54.796500000000002</v>
      </c>
      <c r="P8692" s="31">
        <v>81.548599999999993</v>
      </c>
      <c r="Q8692" s="31">
        <v>2727.7768999999998</v>
      </c>
      <c r="R8692" s="31">
        <v>101.84</v>
      </c>
      <c r="S8692" s="31">
        <v>78.094200000000001</v>
      </c>
    </row>
    <row r="8693" spans="1:19" x14ac:dyDescent="0.35">
      <c r="A8693" s="2">
        <v>45037</v>
      </c>
      <c r="B8693" s="31">
        <v>565.15560000000005</v>
      </c>
      <c r="C8693" s="31">
        <v>1917.797</v>
      </c>
      <c r="D8693" s="31">
        <v>552.99310000000003</v>
      </c>
      <c r="E8693" s="31">
        <v>761.10450000000003</v>
      </c>
      <c r="F8693" s="31">
        <v>140.4599</v>
      </c>
      <c r="G8693" s="31">
        <v>582.19439999999997</v>
      </c>
      <c r="H8693" s="31">
        <v>9.5171810000000008</v>
      </c>
      <c r="I8693" s="31">
        <v>2797.0140000000001</v>
      </c>
      <c r="J8693" s="31">
        <v>4558.3890000000001</v>
      </c>
      <c r="K8693" s="31">
        <v>2739.011</v>
      </c>
      <c r="L8693" s="31">
        <v>376.86</v>
      </c>
      <c r="M8693" s="31">
        <v>270.14</v>
      </c>
      <c r="N8693" s="31">
        <v>396.95949999999999</v>
      </c>
      <c r="O8693" s="31">
        <v>54.633800000000001</v>
      </c>
      <c r="P8693" s="31">
        <v>81.507900000000006</v>
      </c>
      <c r="Q8693" s="31">
        <v>2702.5902999999998</v>
      </c>
      <c r="R8693" s="31">
        <v>101.822</v>
      </c>
      <c r="S8693" s="31">
        <v>76.388400000000004</v>
      </c>
    </row>
    <row r="8694" spans="1:19" x14ac:dyDescent="0.35">
      <c r="A8694" s="2">
        <v>45040</v>
      </c>
      <c r="B8694" s="31">
        <v>572.64850000000001</v>
      </c>
      <c r="C8694" s="31">
        <v>1943.6379999999999</v>
      </c>
      <c r="D8694" s="31">
        <v>560.27179999999998</v>
      </c>
      <c r="E8694" s="31">
        <v>755.30820000000006</v>
      </c>
      <c r="F8694" s="31">
        <v>141.11619999999999</v>
      </c>
      <c r="G8694" s="31">
        <v>576.97109999999998</v>
      </c>
      <c r="H8694" s="31">
        <v>9.4629429999999992</v>
      </c>
      <c r="I8694" s="31">
        <v>2797.7719999999999</v>
      </c>
      <c r="J8694" s="31">
        <v>4562.7160000000003</v>
      </c>
      <c r="K8694" s="31">
        <v>2732.4609999999998</v>
      </c>
      <c r="L8694" s="31">
        <v>377.11</v>
      </c>
      <c r="M8694" s="31">
        <v>269.85000000000002</v>
      </c>
      <c r="N8694" s="31">
        <v>395.92849999999999</v>
      </c>
      <c r="O8694" s="31">
        <v>54.625799999999998</v>
      </c>
      <c r="P8694" s="31">
        <v>81.9191</v>
      </c>
      <c r="Q8694" s="31">
        <v>2692.2516999999998</v>
      </c>
      <c r="R8694" s="31">
        <v>101.348</v>
      </c>
      <c r="S8694" s="31">
        <v>76.083100000000002</v>
      </c>
    </row>
    <row r="8695" spans="1:19" x14ac:dyDescent="0.35">
      <c r="A8695" s="2">
        <v>45041</v>
      </c>
      <c r="B8695" s="31">
        <v>559.18910000000005</v>
      </c>
      <c r="C8695" s="31">
        <v>1905.1379999999999</v>
      </c>
      <c r="D8695" s="31">
        <v>547.62980000000005</v>
      </c>
      <c r="E8695" s="31">
        <v>737.76800000000003</v>
      </c>
      <c r="F8695" s="31">
        <v>141.4479</v>
      </c>
      <c r="G8695" s="31">
        <v>569.53800000000001</v>
      </c>
      <c r="H8695" s="31">
        <v>9.3417049999999993</v>
      </c>
      <c r="I8695" s="31">
        <v>2797.8670000000002</v>
      </c>
      <c r="J8695" s="31">
        <v>4595.3100000000004</v>
      </c>
      <c r="K8695" s="31">
        <v>2744.1170000000002</v>
      </c>
      <c r="L8695" s="31">
        <v>371.11</v>
      </c>
      <c r="M8695" s="31">
        <v>263.14999999999998</v>
      </c>
      <c r="N8695" s="31">
        <v>388.4384</v>
      </c>
      <c r="O8695" s="31">
        <v>54.85</v>
      </c>
      <c r="P8695" s="31">
        <v>81.528700000000001</v>
      </c>
      <c r="Q8695" s="31">
        <v>2659.4616000000001</v>
      </c>
      <c r="R8695" s="31">
        <v>101.863</v>
      </c>
      <c r="S8695" s="31">
        <v>74.645899999999997</v>
      </c>
    </row>
    <row r="8696" spans="1:19" x14ac:dyDescent="0.35">
      <c r="A8696" s="2">
        <v>45042</v>
      </c>
      <c r="B8696" s="31">
        <v>539.20809999999994</v>
      </c>
      <c r="C8696" s="31">
        <v>1871.0309999999999</v>
      </c>
      <c r="D8696" s="31">
        <v>539.77639999999997</v>
      </c>
      <c r="E8696" s="31">
        <v>739.95240000000001</v>
      </c>
      <c r="F8696" s="31">
        <v>140.84809999999999</v>
      </c>
      <c r="G8696" s="31">
        <v>568.43309999999997</v>
      </c>
      <c r="H8696" s="31">
        <v>9.4118949999999995</v>
      </c>
      <c r="I8696" s="31">
        <v>2803.4549999999999</v>
      </c>
      <c r="J8696" s="31">
        <v>4598.4359999999997</v>
      </c>
      <c r="K8696" s="31">
        <v>2764.7620000000002</v>
      </c>
      <c r="L8696" s="31">
        <v>369.54</v>
      </c>
      <c r="M8696" s="31">
        <v>260.60000000000002</v>
      </c>
      <c r="N8696" s="31">
        <v>390.81130000000002</v>
      </c>
      <c r="O8696" s="31">
        <v>55.055700000000002</v>
      </c>
      <c r="P8696" s="31">
        <v>82.013599999999997</v>
      </c>
      <c r="Q8696" s="31">
        <v>2665.5205999999998</v>
      </c>
      <c r="R8696" s="31">
        <v>101.467</v>
      </c>
      <c r="S8696" s="31">
        <v>75.188100000000006</v>
      </c>
    </row>
    <row r="8697" spans="1:19" x14ac:dyDescent="0.35">
      <c r="A8697" s="2">
        <v>45043</v>
      </c>
      <c r="B8697" s="31">
        <v>542.67700000000002</v>
      </c>
      <c r="C8697" s="31">
        <v>1856.2860000000001</v>
      </c>
      <c r="D8697" s="31">
        <v>526.17660000000001</v>
      </c>
      <c r="E8697" s="31">
        <v>742.78560000000004</v>
      </c>
      <c r="F8697" s="31">
        <v>141.0598</v>
      </c>
      <c r="G8697" s="31">
        <v>564.01340000000005</v>
      </c>
      <c r="H8697" s="31">
        <v>9.3289430000000007</v>
      </c>
      <c r="I8697" s="31">
        <v>2804.4960000000001</v>
      </c>
      <c r="J8697" s="31">
        <v>4566.1450000000004</v>
      </c>
      <c r="K8697" s="31">
        <v>2746.567</v>
      </c>
      <c r="L8697" s="31">
        <v>376.59</v>
      </c>
      <c r="M8697" s="31">
        <v>263.95</v>
      </c>
      <c r="N8697" s="31">
        <v>401.22770000000003</v>
      </c>
      <c r="O8697" s="31">
        <v>54.712800000000001</v>
      </c>
      <c r="P8697" s="31">
        <v>81.750699999999995</v>
      </c>
      <c r="Q8697" s="31">
        <v>2677.1390999999999</v>
      </c>
      <c r="R8697" s="31">
        <v>101.503</v>
      </c>
      <c r="S8697" s="31">
        <v>75.402600000000007</v>
      </c>
    </row>
    <row r="8698" spans="1:19" x14ac:dyDescent="0.35">
      <c r="A8698" s="2">
        <v>45044</v>
      </c>
      <c r="B8698" s="31">
        <v>557.31579999999997</v>
      </c>
      <c r="C8698" s="31">
        <v>1884.1369999999999</v>
      </c>
      <c r="D8698" s="31">
        <v>532.11450000000002</v>
      </c>
      <c r="E8698" s="31">
        <v>743.39120000000003</v>
      </c>
      <c r="F8698" s="31">
        <v>141.0669</v>
      </c>
      <c r="G8698" s="31">
        <v>570.24120000000005</v>
      </c>
      <c r="H8698" s="31">
        <v>9.3704190000000001</v>
      </c>
      <c r="I8698" s="31">
        <v>2805.491</v>
      </c>
      <c r="J8698" s="31">
        <v>4580.1099999999997</v>
      </c>
      <c r="K8698" s="31">
        <v>2762.2179999999998</v>
      </c>
      <c r="L8698" s="31">
        <v>379.74</v>
      </c>
      <c r="M8698" s="31">
        <v>266.14999999999998</v>
      </c>
      <c r="N8698" s="31">
        <v>403.92649999999998</v>
      </c>
      <c r="O8698" s="31">
        <v>53.892200000000003</v>
      </c>
      <c r="P8698" s="31">
        <v>81.965500000000006</v>
      </c>
      <c r="Q8698" s="31">
        <v>2692.6824999999999</v>
      </c>
      <c r="R8698" s="31">
        <v>101.65900000000001</v>
      </c>
      <c r="S8698" s="31">
        <v>75.662400000000005</v>
      </c>
    </row>
    <row r="8699" spans="1:19" x14ac:dyDescent="0.35">
      <c r="A8699" s="2">
        <v>45047</v>
      </c>
      <c r="B8699" s="31">
        <v>550.23919999999998</v>
      </c>
      <c r="C8699" s="31">
        <v>1899.2539999999999</v>
      </c>
      <c r="D8699" s="31">
        <v>529.0498</v>
      </c>
      <c r="E8699" s="31">
        <v>743.39120000000003</v>
      </c>
      <c r="F8699" s="31">
        <v>140.58000000000001</v>
      </c>
      <c r="G8699" s="31">
        <v>573.55600000000004</v>
      </c>
      <c r="H8699" s="31">
        <v>9.3544669999999996</v>
      </c>
      <c r="I8699" s="31">
        <v>2815.7669999999998</v>
      </c>
      <c r="J8699" s="31">
        <v>4561.4960000000001</v>
      </c>
      <c r="K8699" s="31">
        <v>2762.2179999999998</v>
      </c>
      <c r="L8699" s="31">
        <v>379.49</v>
      </c>
      <c r="M8699" s="31">
        <v>266.39</v>
      </c>
      <c r="N8699" s="31">
        <v>403.51710000000003</v>
      </c>
      <c r="O8699" s="31">
        <v>53.892200000000003</v>
      </c>
      <c r="P8699" s="31">
        <v>81.965500000000006</v>
      </c>
      <c r="Q8699" s="31">
        <v>2690.8173000000002</v>
      </c>
      <c r="R8699" s="31">
        <v>102.151</v>
      </c>
      <c r="S8699" s="31">
        <v>75.662400000000005</v>
      </c>
    </row>
    <row r="8700" spans="1:19" x14ac:dyDescent="0.35">
      <c r="A8700" s="2">
        <v>45048</v>
      </c>
      <c r="B8700" s="31">
        <v>522.55730000000005</v>
      </c>
      <c r="C8700" s="31">
        <v>1813.838</v>
      </c>
      <c r="D8700" s="31">
        <v>506.25580000000002</v>
      </c>
      <c r="E8700" s="31">
        <v>736.14160000000004</v>
      </c>
      <c r="F8700" s="31">
        <v>142.77459999999999</v>
      </c>
      <c r="G8700" s="31">
        <v>566.82600000000002</v>
      </c>
      <c r="H8700" s="31">
        <v>9.2236580000000004</v>
      </c>
      <c r="I8700" s="31">
        <v>2811.7890000000002</v>
      </c>
      <c r="J8700" s="31">
        <v>4575.42</v>
      </c>
      <c r="K8700" s="31">
        <v>2759.4490000000001</v>
      </c>
      <c r="L8700" s="31">
        <v>375.05</v>
      </c>
      <c r="M8700" s="31">
        <v>260.62</v>
      </c>
      <c r="N8700" s="31">
        <v>399.81</v>
      </c>
      <c r="O8700" s="31">
        <v>53.712800000000001</v>
      </c>
      <c r="P8700" s="31">
        <v>81.507800000000003</v>
      </c>
      <c r="Q8700" s="31">
        <v>2682.9893999999999</v>
      </c>
      <c r="R8700" s="31">
        <v>101.958</v>
      </c>
      <c r="S8700" s="31">
        <v>75.38</v>
      </c>
    </row>
    <row r="8701" spans="1:19" x14ac:dyDescent="0.35">
      <c r="A8701" s="2">
        <v>45049</v>
      </c>
      <c r="B8701" s="31">
        <v>501.81319999999999</v>
      </c>
      <c r="C8701" s="31">
        <v>1729.241</v>
      </c>
      <c r="D8701" s="31">
        <v>488.25049999999999</v>
      </c>
      <c r="E8701" s="31">
        <v>732.16639999999995</v>
      </c>
      <c r="F8701" s="31">
        <v>143.7413</v>
      </c>
      <c r="G8701" s="31">
        <v>569.53809999999999</v>
      </c>
      <c r="H8701" s="31">
        <v>9.1566580000000002</v>
      </c>
      <c r="I8701" s="31">
        <v>2811.7890000000002</v>
      </c>
      <c r="J8701" s="31">
        <v>4606.8090000000002</v>
      </c>
      <c r="K8701" s="31">
        <v>2788.6390000000001</v>
      </c>
      <c r="L8701" s="31">
        <v>372.4</v>
      </c>
      <c r="M8701" s="31">
        <v>261.68</v>
      </c>
      <c r="N8701" s="31">
        <v>397.27030000000002</v>
      </c>
      <c r="O8701" s="31">
        <v>54.244999999999997</v>
      </c>
      <c r="P8701" s="31">
        <v>82.051599999999993</v>
      </c>
      <c r="Q8701" s="31">
        <v>2670.9875000000002</v>
      </c>
      <c r="R8701" s="31">
        <v>101.343</v>
      </c>
      <c r="S8701" s="31">
        <v>74.295900000000003</v>
      </c>
    </row>
    <row r="8702" spans="1:19" x14ac:dyDescent="0.35">
      <c r="A8702" s="2">
        <v>45050</v>
      </c>
      <c r="B8702" s="31">
        <v>502.99259999999998</v>
      </c>
      <c r="C8702" s="31">
        <v>1732.0709999999999</v>
      </c>
      <c r="D8702" s="31">
        <v>496.29539999999997</v>
      </c>
      <c r="E8702" s="31">
        <v>734.34220000000005</v>
      </c>
      <c r="F8702" s="31">
        <v>145.0609</v>
      </c>
      <c r="G8702" s="31">
        <v>569.63850000000002</v>
      </c>
      <c r="H8702" s="31">
        <v>9.2651339999999998</v>
      </c>
      <c r="I8702" s="31">
        <v>2811.7890000000002</v>
      </c>
      <c r="J8702" s="31">
        <v>4622.9380000000001</v>
      </c>
      <c r="K8702" s="31">
        <v>2779.9949999999999</v>
      </c>
      <c r="L8702" s="31">
        <v>369.52</v>
      </c>
      <c r="M8702" s="31">
        <v>258.52999999999997</v>
      </c>
      <c r="N8702" s="31">
        <v>395.5419</v>
      </c>
      <c r="O8702" s="31">
        <v>54.746000000000002</v>
      </c>
      <c r="P8702" s="31">
        <v>81.647099999999995</v>
      </c>
      <c r="Q8702" s="31">
        <v>2689.3643000000002</v>
      </c>
      <c r="R8702" s="31">
        <v>101.399</v>
      </c>
      <c r="S8702" s="31">
        <v>76.091499999999996</v>
      </c>
    </row>
    <row r="8703" spans="1:19" x14ac:dyDescent="0.35">
      <c r="A8703" s="2">
        <v>45051</v>
      </c>
      <c r="B8703" s="31">
        <v>522.41849999999999</v>
      </c>
      <c r="C8703" s="31">
        <v>1771.614</v>
      </c>
      <c r="D8703" s="31">
        <v>512.38530000000003</v>
      </c>
      <c r="E8703" s="31">
        <v>741.87729999999999</v>
      </c>
      <c r="F8703" s="31">
        <v>142.88040000000001</v>
      </c>
      <c r="G8703" s="31">
        <v>577.1721</v>
      </c>
      <c r="H8703" s="31">
        <v>9.3576580000000007</v>
      </c>
      <c r="I8703" s="31">
        <v>2811.7890000000002</v>
      </c>
      <c r="J8703" s="31">
        <v>4600.6019999999999</v>
      </c>
      <c r="K8703" s="31">
        <v>2783.7779999999998</v>
      </c>
      <c r="L8703" s="31">
        <v>376.27</v>
      </c>
      <c r="M8703" s="31">
        <v>264.74</v>
      </c>
      <c r="N8703" s="31">
        <v>403.85070000000002</v>
      </c>
      <c r="O8703" s="31">
        <v>54.341500000000003</v>
      </c>
      <c r="P8703" s="31">
        <v>81.685299999999998</v>
      </c>
      <c r="Q8703" s="31">
        <v>2703.9675000000002</v>
      </c>
      <c r="R8703" s="31">
        <v>101.214</v>
      </c>
      <c r="S8703" s="31">
        <v>76.825500000000005</v>
      </c>
    </row>
    <row r="8704" spans="1:19" x14ac:dyDescent="0.35">
      <c r="A8704" s="2">
        <v>45054</v>
      </c>
      <c r="B8704" s="31">
        <v>534.30269999999996</v>
      </c>
      <c r="C8704" s="31">
        <v>1832.405</v>
      </c>
      <c r="D8704" s="31">
        <v>527.66949999999997</v>
      </c>
      <c r="E8704" s="31">
        <v>741.87729999999999</v>
      </c>
      <c r="F8704" s="31">
        <v>143.47479999999999</v>
      </c>
      <c r="G8704" s="31">
        <v>576.06719999999996</v>
      </c>
      <c r="H8704" s="31">
        <v>9.4246580000000009</v>
      </c>
      <c r="I8704" s="31">
        <v>2814.82</v>
      </c>
      <c r="J8704" s="31">
        <v>4578.2449999999999</v>
      </c>
      <c r="K8704" s="31">
        <v>2768.7469999999998</v>
      </c>
      <c r="L8704" s="31">
        <v>376.5</v>
      </c>
      <c r="M8704" s="31">
        <v>264.08</v>
      </c>
      <c r="N8704" s="31">
        <v>404.89690000000002</v>
      </c>
      <c r="O8704" s="31">
        <v>54.341500000000003</v>
      </c>
      <c r="P8704" s="31">
        <v>81.685299999999998</v>
      </c>
      <c r="Q8704" s="31">
        <v>2724.7208999999998</v>
      </c>
      <c r="R8704" s="31">
        <v>101.377</v>
      </c>
      <c r="S8704" s="31">
        <v>78.045199999999994</v>
      </c>
    </row>
    <row r="8705" spans="1:19" x14ac:dyDescent="0.35">
      <c r="A8705" s="2">
        <v>45055</v>
      </c>
      <c r="B8705" s="31">
        <v>537.37249999999995</v>
      </c>
      <c r="C8705" s="31">
        <v>1845.9069999999999</v>
      </c>
      <c r="D8705" s="31">
        <v>516.71389999999997</v>
      </c>
      <c r="E8705" s="31">
        <v>742.55200000000002</v>
      </c>
      <c r="F8705" s="31">
        <v>144.15379999999999</v>
      </c>
      <c r="G8705" s="31">
        <v>568.23230000000001</v>
      </c>
      <c r="H8705" s="31">
        <v>9.5682290000000005</v>
      </c>
      <c r="I8705" s="31">
        <v>2812.2629999999999</v>
      </c>
      <c r="J8705" s="31">
        <v>4578.5550000000003</v>
      </c>
      <c r="K8705" s="31">
        <v>2769.78</v>
      </c>
      <c r="L8705" s="31">
        <v>374.8</v>
      </c>
      <c r="M8705" s="31">
        <v>263.2</v>
      </c>
      <c r="N8705" s="31">
        <v>402.24349999999998</v>
      </c>
      <c r="O8705" s="31">
        <v>54.258000000000003</v>
      </c>
      <c r="P8705" s="31">
        <v>81.295699999999997</v>
      </c>
      <c r="Q8705" s="31">
        <v>2704.5682999999999</v>
      </c>
      <c r="R8705" s="31">
        <v>101.605</v>
      </c>
      <c r="S8705" s="31">
        <v>76.102800000000002</v>
      </c>
    </row>
    <row r="8706" spans="1:19" x14ac:dyDescent="0.35">
      <c r="A8706" s="2">
        <v>45056</v>
      </c>
      <c r="B8706" s="31">
        <v>530.34079999999994</v>
      </c>
      <c r="C8706" s="31">
        <v>1854.1610000000001</v>
      </c>
      <c r="D8706" s="31">
        <v>530.31060000000002</v>
      </c>
      <c r="E8706" s="31">
        <v>732.25210000000004</v>
      </c>
      <c r="F8706" s="31">
        <v>143.74270000000001</v>
      </c>
      <c r="G8706" s="31">
        <v>564.11389999999994</v>
      </c>
      <c r="H8706" s="31">
        <v>9.6543720000000004</v>
      </c>
      <c r="I8706" s="31">
        <v>2813.683</v>
      </c>
      <c r="J8706" s="31">
        <v>4599.3459999999995</v>
      </c>
      <c r="K8706" s="31">
        <v>2769.9920000000002</v>
      </c>
      <c r="L8706" s="31">
        <v>376.43</v>
      </c>
      <c r="M8706" s="31">
        <v>264.67</v>
      </c>
      <c r="N8706" s="31">
        <v>406.63299999999998</v>
      </c>
      <c r="O8706" s="31">
        <v>54.503399999999999</v>
      </c>
      <c r="P8706" s="31">
        <v>81.411600000000007</v>
      </c>
      <c r="Q8706" s="31">
        <v>2697.1466999999998</v>
      </c>
      <c r="R8706" s="31">
        <v>101.477</v>
      </c>
      <c r="S8706" s="31">
        <v>75.515600000000006</v>
      </c>
    </row>
    <row r="8707" spans="1:19" x14ac:dyDescent="0.35">
      <c r="A8707" s="2">
        <v>45057</v>
      </c>
      <c r="B8707" s="31">
        <v>519.95609999999999</v>
      </c>
      <c r="C8707" s="31">
        <v>1825.4839999999999</v>
      </c>
      <c r="D8707" s="31">
        <v>522.64880000000005</v>
      </c>
      <c r="E8707" s="31">
        <v>705.31769999999995</v>
      </c>
      <c r="F8707" s="31">
        <v>142.58019999999999</v>
      </c>
      <c r="G8707" s="31">
        <v>564.71659999999997</v>
      </c>
      <c r="H8707" s="31">
        <v>9.5809909999999991</v>
      </c>
      <c r="I8707" s="31">
        <v>2817.85</v>
      </c>
      <c r="J8707" s="31">
        <v>4618.6180000000004</v>
      </c>
      <c r="K8707" s="31">
        <v>2791.7890000000002</v>
      </c>
      <c r="L8707" s="31">
        <v>375.68</v>
      </c>
      <c r="M8707" s="31">
        <v>262.39</v>
      </c>
      <c r="N8707" s="31">
        <v>407.75490000000002</v>
      </c>
      <c r="O8707" s="31">
        <v>54.479100000000003</v>
      </c>
      <c r="P8707" s="31">
        <v>80.999399999999994</v>
      </c>
      <c r="Q8707" s="31">
        <v>2691.7934</v>
      </c>
      <c r="R8707" s="31">
        <v>102.05800000000001</v>
      </c>
      <c r="S8707" s="31">
        <v>75.730099999999993</v>
      </c>
    </row>
    <row r="8708" spans="1:19" x14ac:dyDescent="0.35">
      <c r="A8708" s="2">
        <v>45058</v>
      </c>
      <c r="B8708" s="31">
        <v>513.97479999999996</v>
      </c>
      <c r="C8708" s="31">
        <v>1804.117</v>
      </c>
      <c r="D8708" s="31">
        <v>511.916</v>
      </c>
      <c r="E8708" s="31">
        <v>713.10320000000002</v>
      </c>
      <c r="F8708" s="31">
        <v>142.52430000000001</v>
      </c>
      <c r="G8708" s="31">
        <v>558.48879999999997</v>
      </c>
      <c r="H8708" s="31">
        <v>9.5267529999999994</v>
      </c>
      <c r="I8708" s="31">
        <v>2821.4490000000001</v>
      </c>
      <c r="J8708" s="31">
        <v>4598.9089999999997</v>
      </c>
      <c r="K8708" s="31">
        <v>2790.22</v>
      </c>
      <c r="L8708" s="31">
        <v>375.16</v>
      </c>
      <c r="M8708" s="31">
        <v>261.91000000000003</v>
      </c>
      <c r="N8708" s="31">
        <v>406.2312</v>
      </c>
      <c r="O8708" s="31">
        <v>54.1173</v>
      </c>
      <c r="P8708" s="31">
        <v>80.584000000000003</v>
      </c>
      <c r="Q8708" s="31">
        <v>2678.1550000000002</v>
      </c>
      <c r="R8708" s="31">
        <v>102.681</v>
      </c>
      <c r="S8708" s="31">
        <v>75.357500000000002</v>
      </c>
    </row>
    <row r="8709" spans="1:19" x14ac:dyDescent="0.35">
      <c r="A8709" s="2">
        <v>45061</v>
      </c>
      <c r="B8709" s="31">
        <v>521.76440000000002</v>
      </c>
      <c r="C8709" s="31">
        <v>1836.2429999999999</v>
      </c>
      <c r="D8709" s="31">
        <v>518.62400000000002</v>
      </c>
      <c r="E8709" s="31">
        <v>714.59460000000001</v>
      </c>
      <c r="F8709" s="31">
        <v>142.73400000000001</v>
      </c>
      <c r="G8709" s="31">
        <v>562.80799999999999</v>
      </c>
      <c r="H8709" s="31">
        <v>9.5076099999999997</v>
      </c>
      <c r="I8709" s="31">
        <v>2817.5189999999998</v>
      </c>
      <c r="J8709" s="31">
        <v>4578.8639999999996</v>
      </c>
      <c r="K8709" s="31">
        <v>2775.2959999999998</v>
      </c>
      <c r="L8709" s="31">
        <v>376.25</v>
      </c>
      <c r="M8709" s="31">
        <v>265.06</v>
      </c>
      <c r="N8709" s="31">
        <v>408.40690000000001</v>
      </c>
      <c r="O8709" s="31">
        <v>53.775100000000002</v>
      </c>
      <c r="P8709" s="31">
        <v>80.600999999999999</v>
      </c>
      <c r="Q8709" s="31">
        <v>2689.5828000000001</v>
      </c>
      <c r="R8709" s="31">
        <v>102.434</v>
      </c>
      <c r="S8709" s="31">
        <v>76.701300000000003</v>
      </c>
    </row>
    <row r="8710" spans="1:19" x14ac:dyDescent="0.35">
      <c r="A8710" s="2">
        <v>45062</v>
      </c>
      <c r="B8710" s="31">
        <v>519.67790000000002</v>
      </c>
      <c r="C8710" s="31">
        <v>1840.713</v>
      </c>
      <c r="D8710" s="31">
        <v>518.62400000000002</v>
      </c>
      <c r="E8710" s="31">
        <v>701.60429999999997</v>
      </c>
      <c r="F8710" s="31">
        <v>140.64410000000001</v>
      </c>
      <c r="G8710" s="31">
        <v>548.04219999999998</v>
      </c>
      <c r="H8710" s="31">
        <v>9.5554670000000002</v>
      </c>
      <c r="I8710" s="31">
        <v>2817.5659999999998</v>
      </c>
      <c r="J8710" s="31">
        <v>4567.6890000000003</v>
      </c>
      <c r="K8710" s="31">
        <v>2778.4560000000001</v>
      </c>
      <c r="L8710" s="31">
        <v>373.8</v>
      </c>
      <c r="M8710" s="31">
        <v>261.07</v>
      </c>
      <c r="N8710" s="31">
        <v>408.86939999999998</v>
      </c>
      <c r="O8710" s="31">
        <v>53.625399999999999</v>
      </c>
      <c r="P8710" s="31">
        <v>80.604699999999994</v>
      </c>
      <c r="Q8710" s="31">
        <v>2694.5423999999998</v>
      </c>
      <c r="R8710" s="31">
        <v>102.56399999999999</v>
      </c>
      <c r="S8710" s="31">
        <v>76.599699999999999</v>
      </c>
    </row>
    <row r="8711" spans="1:19" x14ac:dyDescent="0.35">
      <c r="A8711" s="2">
        <v>45063</v>
      </c>
      <c r="B8711" s="31">
        <v>534.21389999999997</v>
      </c>
      <c r="C8711" s="31">
        <v>1904.7370000000001</v>
      </c>
      <c r="D8711" s="31">
        <v>528.20690000000002</v>
      </c>
      <c r="E8711" s="31">
        <v>717.40440000000001</v>
      </c>
      <c r="F8711" s="31">
        <v>140.05000000000001</v>
      </c>
      <c r="G8711" s="31">
        <v>537.19389999999999</v>
      </c>
      <c r="H8711" s="31">
        <v>9.5714190000000006</v>
      </c>
      <c r="I8711" s="31">
        <v>2822.7750000000001</v>
      </c>
      <c r="J8711" s="31">
        <v>4561.8029999999999</v>
      </c>
      <c r="K8711" s="31">
        <v>2773.7170000000001</v>
      </c>
      <c r="L8711" s="31">
        <v>378.2</v>
      </c>
      <c r="M8711" s="31">
        <v>267.08</v>
      </c>
      <c r="N8711" s="31">
        <v>413.72879999999998</v>
      </c>
      <c r="O8711" s="31">
        <v>53.258800000000001</v>
      </c>
      <c r="P8711" s="31">
        <v>80.260599999999997</v>
      </c>
      <c r="Q8711" s="31">
        <v>2684.8424</v>
      </c>
      <c r="R8711" s="31">
        <v>102.88200000000001</v>
      </c>
      <c r="S8711" s="31">
        <v>74.883200000000002</v>
      </c>
    </row>
    <row r="8712" spans="1:19" x14ac:dyDescent="0.35">
      <c r="A8712" s="2">
        <v>45064</v>
      </c>
      <c r="B8712" s="31">
        <v>527.1893</v>
      </c>
      <c r="C8712" s="31">
        <v>1897.9179999999999</v>
      </c>
      <c r="D8712" s="31">
        <v>528.01520000000005</v>
      </c>
      <c r="E8712" s="31">
        <v>705.94880000000001</v>
      </c>
      <c r="F8712" s="31">
        <v>138.27459999999999</v>
      </c>
      <c r="G8712" s="31">
        <v>535.68719999999996</v>
      </c>
      <c r="H8712" s="31">
        <v>9.5427049999999998</v>
      </c>
      <c r="I8712" s="31">
        <v>2820.8809999999999</v>
      </c>
      <c r="J8712" s="31">
        <v>4532.9219999999996</v>
      </c>
      <c r="K8712" s="31">
        <v>2748.913</v>
      </c>
      <c r="L8712" s="31">
        <v>381.87</v>
      </c>
      <c r="M8712" s="31">
        <v>268.58999999999997</v>
      </c>
      <c r="N8712" s="31">
        <v>421.32499999999999</v>
      </c>
      <c r="O8712" s="31">
        <v>52.778599999999997</v>
      </c>
      <c r="P8712" s="31">
        <v>79.869399999999999</v>
      </c>
      <c r="Q8712" s="31">
        <v>2691.2388999999998</v>
      </c>
      <c r="R8712" s="31">
        <v>103.584</v>
      </c>
      <c r="S8712" s="31">
        <v>75.888199999999998</v>
      </c>
    </row>
    <row r="8713" spans="1:19" x14ac:dyDescent="0.35">
      <c r="A8713" s="2">
        <v>45065</v>
      </c>
      <c r="B8713" s="31">
        <v>524.89409999999998</v>
      </c>
      <c r="C8713" s="31">
        <v>1892.463</v>
      </c>
      <c r="D8713" s="31">
        <v>524.56539999999995</v>
      </c>
      <c r="E8713" s="31">
        <v>712.73569999999995</v>
      </c>
      <c r="F8713" s="31">
        <v>139.81229999999999</v>
      </c>
      <c r="G8713" s="31">
        <v>525.24059999999997</v>
      </c>
      <c r="H8713" s="31">
        <v>9.7883709999999997</v>
      </c>
      <c r="I8713" s="31">
        <v>2815.2930000000001</v>
      </c>
      <c r="J8713" s="31">
        <v>4513.3530000000001</v>
      </c>
      <c r="K8713" s="31">
        <v>2737.0540000000001</v>
      </c>
      <c r="L8713" s="31">
        <v>381.21</v>
      </c>
      <c r="M8713" s="31">
        <v>266.81</v>
      </c>
      <c r="N8713" s="31">
        <v>420.23340000000002</v>
      </c>
      <c r="O8713" s="31">
        <v>52.812600000000003</v>
      </c>
      <c r="P8713" s="31">
        <v>79.993200000000002</v>
      </c>
      <c r="Q8713" s="31">
        <v>2689.2343000000001</v>
      </c>
      <c r="R8713" s="31">
        <v>103.19799999999999</v>
      </c>
      <c r="S8713" s="31">
        <v>74.521799999999999</v>
      </c>
    </row>
    <row r="8714" spans="1:19" x14ac:dyDescent="0.35">
      <c r="A8714" s="2">
        <v>45068</v>
      </c>
      <c r="B8714" s="31">
        <v>527.67610000000002</v>
      </c>
      <c r="C8714" s="31">
        <v>1923.68</v>
      </c>
      <c r="D8714" s="31">
        <v>520.54060000000004</v>
      </c>
      <c r="E8714" s="31">
        <v>701.30430000000001</v>
      </c>
      <c r="F8714" s="31">
        <v>139.49080000000001</v>
      </c>
      <c r="G8714" s="31">
        <v>538.90150000000006</v>
      </c>
      <c r="H8714" s="31">
        <v>9.6448</v>
      </c>
      <c r="I8714" s="31">
        <v>2819.0819999999999</v>
      </c>
      <c r="J8714" s="31">
        <v>4510.5609999999997</v>
      </c>
      <c r="K8714" s="31">
        <v>2744.4140000000002</v>
      </c>
      <c r="L8714" s="31">
        <v>381.24</v>
      </c>
      <c r="M8714" s="31">
        <v>270.06</v>
      </c>
      <c r="N8714" s="31">
        <v>421.58280000000002</v>
      </c>
      <c r="O8714" s="31">
        <v>52.7727</v>
      </c>
      <c r="P8714" s="31">
        <v>80.076499999999996</v>
      </c>
      <c r="Q8714" s="31">
        <v>2704.9427000000001</v>
      </c>
      <c r="R8714" s="31">
        <v>103.19799999999999</v>
      </c>
      <c r="S8714" s="31">
        <v>75.809200000000004</v>
      </c>
    </row>
    <row r="8715" spans="1:19" x14ac:dyDescent="0.35">
      <c r="A8715" s="2">
        <v>45069</v>
      </c>
      <c r="B8715" s="31">
        <v>533.72699999999998</v>
      </c>
      <c r="C8715" s="31">
        <v>1939.6669999999999</v>
      </c>
      <c r="D8715" s="31">
        <v>525.33199999999999</v>
      </c>
      <c r="E8715" s="31">
        <v>699.11860000000001</v>
      </c>
      <c r="F8715" s="31">
        <v>139.28809999999999</v>
      </c>
      <c r="G8715" s="31">
        <v>531.36789999999996</v>
      </c>
      <c r="H8715" s="31">
        <v>9.6224670000000003</v>
      </c>
      <c r="I8715" s="31">
        <v>2816.335</v>
      </c>
      <c r="J8715" s="31">
        <v>4508.9960000000001</v>
      </c>
      <c r="K8715" s="31">
        <v>2734.2</v>
      </c>
      <c r="L8715" s="31">
        <v>377.04</v>
      </c>
      <c r="M8715" s="31">
        <v>268.89</v>
      </c>
      <c r="N8715" s="31">
        <v>416.31400000000002</v>
      </c>
      <c r="O8715" s="31">
        <v>52.776299999999999</v>
      </c>
      <c r="P8715" s="31">
        <v>79.920299999999997</v>
      </c>
      <c r="Q8715" s="31">
        <v>2691.8285000000001</v>
      </c>
      <c r="R8715" s="31">
        <v>103.488</v>
      </c>
      <c r="S8715" s="31">
        <v>74.656300000000002</v>
      </c>
    </row>
    <row r="8716" spans="1:19" x14ac:dyDescent="0.35">
      <c r="A8716" s="2">
        <v>45070</v>
      </c>
      <c r="B8716" s="31">
        <v>544.09</v>
      </c>
      <c r="C8716" s="31">
        <v>1985.1279999999999</v>
      </c>
      <c r="D8716" s="31">
        <v>531.84829999999999</v>
      </c>
      <c r="E8716" s="31">
        <v>681.89189999999996</v>
      </c>
      <c r="F8716" s="31">
        <v>138.61009999999999</v>
      </c>
      <c r="G8716" s="31">
        <v>532.17150000000004</v>
      </c>
      <c r="H8716" s="31">
        <v>9.6033240000000006</v>
      </c>
      <c r="I8716" s="31">
        <v>2815.672</v>
      </c>
      <c r="J8716" s="31">
        <v>4512.1180000000004</v>
      </c>
      <c r="K8716" s="31">
        <v>2742.5880000000002</v>
      </c>
      <c r="L8716" s="31">
        <v>374.08</v>
      </c>
      <c r="M8716" s="31">
        <v>265.73</v>
      </c>
      <c r="N8716" s="31">
        <v>413.93349999999998</v>
      </c>
      <c r="O8716" s="31">
        <v>52.599800000000002</v>
      </c>
      <c r="P8716" s="31">
        <v>79.797700000000006</v>
      </c>
      <c r="Q8716" s="31">
        <v>2670.4564999999998</v>
      </c>
      <c r="R8716" s="31">
        <v>103.887</v>
      </c>
      <c r="S8716" s="31">
        <v>72.970500000000001</v>
      </c>
    </row>
    <row r="8717" spans="1:19" x14ac:dyDescent="0.35">
      <c r="A8717" s="2">
        <v>45071</v>
      </c>
      <c r="B8717" s="31">
        <v>529.83219999999994</v>
      </c>
      <c r="C8717" s="31">
        <v>1934.06</v>
      </c>
      <c r="D8717" s="31">
        <v>517.85730000000001</v>
      </c>
      <c r="E8717" s="31">
        <v>687.53330000000005</v>
      </c>
      <c r="F8717" s="31">
        <v>137.15629999999999</v>
      </c>
      <c r="G8717" s="31">
        <v>531.97059999999999</v>
      </c>
      <c r="H8717" s="31">
        <v>9.6256570000000004</v>
      </c>
      <c r="I8717" s="31">
        <v>2812.357</v>
      </c>
      <c r="J8717" s="31">
        <v>4483.1419999999998</v>
      </c>
      <c r="K8717" s="31">
        <v>2735.078</v>
      </c>
      <c r="L8717" s="31">
        <v>377.14</v>
      </c>
      <c r="M8717" s="31">
        <v>263.74</v>
      </c>
      <c r="N8717" s="31">
        <v>423.82679999999999</v>
      </c>
      <c r="O8717" s="31">
        <v>52.2699</v>
      </c>
      <c r="P8717" s="31">
        <v>79.529300000000006</v>
      </c>
      <c r="Q8717" s="31">
        <v>2651.3355000000001</v>
      </c>
      <c r="R8717" s="31">
        <v>104.251</v>
      </c>
      <c r="S8717" s="31">
        <v>71.4054</v>
      </c>
    </row>
    <row r="8718" spans="1:19" x14ac:dyDescent="0.35">
      <c r="A8718" s="2">
        <v>45072</v>
      </c>
      <c r="B8718" s="31">
        <v>535.39620000000002</v>
      </c>
      <c r="C8718" s="31">
        <v>1963.3820000000001</v>
      </c>
      <c r="D8718" s="31">
        <v>527.24850000000004</v>
      </c>
      <c r="E8718" s="31">
        <v>702.85789999999997</v>
      </c>
      <c r="F8718" s="31">
        <v>137.2122</v>
      </c>
      <c r="G8718" s="31">
        <v>537.29430000000002</v>
      </c>
      <c r="H8718" s="31">
        <v>9.5427049999999998</v>
      </c>
      <c r="I8718" s="31">
        <v>2811.0790000000002</v>
      </c>
      <c r="J8718" s="31">
        <v>4468.8999999999996</v>
      </c>
      <c r="K8718" s="31">
        <v>2723.4589999999998</v>
      </c>
      <c r="L8718" s="31">
        <v>381.99</v>
      </c>
      <c r="M8718" s="31">
        <v>266.52999999999997</v>
      </c>
      <c r="N8718" s="31">
        <v>434.62220000000002</v>
      </c>
      <c r="O8718" s="31">
        <v>52.0092</v>
      </c>
      <c r="P8718" s="31">
        <v>79.358800000000002</v>
      </c>
      <c r="Q8718" s="31">
        <v>2675.4398000000001</v>
      </c>
      <c r="R8718" s="31">
        <v>104.206</v>
      </c>
      <c r="S8718" s="31">
        <v>71.4054</v>
      </c>
    </row>
    <row r="8719" spans="1:19" x14ac:dyDescent="0.35">
      <c r="A8719" s="2">
        <v>45075</v>
      </c>
      <c r="B8719" s="31">
        <v>535.39620000000002</v>
      </c>
      <c r="C8719" s="31">
        <v>1963.3820000000001</v>
      </c>
      <c r="D8719" s="31">
        <v>527.24850000000004</v>
      </c>
      <c r="E8719" s="31">
        <v>702.85789999999997</v>
      </c>
      <c r="F8719" s="31">
        <v>137.2122</v>
      </c>
      <c r="G8719" s="31">
        <v>537.29430000000002</v>
      </c>
      <c r="H8719" s="31">
        <v>9.5427049999999998</v>
      </c>
      <c r="I8719" s="31">
        <v>2812.357</v>
      </c>
      <c r="J8719" s="31">
        <v>4468.8999999999996</v>
      </c>
      <c r="K8719" s="31">
        <v>2740.549</v>
      </c>
      <c r="L8719" s="31">
        <v>381.99</v>
      </c>
      <c r="M8719" s="31">
        <v>266.52999999999997</v>
      </c>
      <c r="N8719" s="31">
        <v>434.62220000000002</v>
      </c>
      <c r="O8719" s="31">
        <v>52.0092</v>
      </c>
      <c r="P8719" s="31">
        <v>79.358800000000002</v>
      </c>
      <c r="Q8719" s="31">
        <v>2671.4897999999998</v>
      </c>
      <c r="R8719" s="31">
        <v>104.206</v>
      </c>
      <c r="S8719" s="31">
        <v>70.516499999999994</v>
      </c>
    </row>
    <row r="8720" spans="1:19" x14ac:dyDescent="0.35">
      <c r="A8720" s="2">
        <v>45076</v>
      </c>
      <c r="B8720" s="31">
        <v>512.65329999999994</v>
      </c>
      <c r="C8720" s="31">
        <v>1878.4459999999999</v>
      </c>
      <c r="D8720" s="31">
        <v>511.5326</v>
      </c>
      <c r="E8720" s="31">
        <v>701.56100000000004</v>
      </c>
      <c r="F8720" s="31">
        <v>138.19069999999999</v>
      </c>
      <c r="G8720" s="31">
        <v>520.92129999999997</v>
      </c>
      <c r="H8720" s="31">
        <v>9.5873720000000002</v>
      </c>
      <c r="I8720" s="31">
        <v>2813.3040000000001</v>
      </c>
      <c r="J8720" s="31">
        <v>4493.5309999999999</v>
      </c>
      <c r="K8720" s="31">
        <v>2754.136</v>
      </c>
      <c r="L8720" s="31">
        <v>382.14</v>
      </c>
      <c r="M8720" s="31">
        <v>265.61</v>
      </c>
      <c r="N8720" s="31">
        <v>436.57060000000001</v>
      </c>
      <c r="O8720" s="31">
        <v>52.256100000000004</v>
      </c>
      <c r="P8720" s="31">
        <v>79.510900000000007</v>
      </c>
      <c r="Q8720" s="31">
        <v>2667.9816000000001</v>
      </c>
      <c r="R8720" s="31">
        <v>104.16500000000001</v>
      </c>
      <c r="S8720" s="31">
        <v>70.891000000000005</v>
      </c>
    </row>
    <row r="8721" spans="1:19" x14ac:dyDescent="0.35">
      <c r="A8721" s="2">
        <v>45077</v>
      </c>
      <c r="B8721" s="31">
        <v>504.9332</v>
      </c>
      <c r="C8721" s="31">
        <v>1851.624</v>
      </c>
      <c r="D8721" s="31">
        <v>503.483</v>
      </c>
      <c r="E8721" s="31">
        <v>698.62139999999999</v>
      </c>
      <c r="F8721" s="31">
        <v>138.5402</v>
      </c>
      <c r="G8721" s="31">
        <v>522.22709999999995</v>
      </c>
      <c r="H8721" s="31">
        <v>9.5937529999999995</v>
      </c>
      <c r="I8721" s="31">
        <v>2816.0509999999999</v>
      </c>
      <c r="J8721" s="31">
        <v>4512.9589999999998</v>
      </c>
      <c r="K8721" s="31">
        <v>2780.0929999999998</v>
      </c>
      <c r="L8721" s="31">
        <v>379.92</v>
      </c>
      <c r="M8721" s="31">
        <v>262.7</v>
      </c>
      <c r="N8721" s="31">
        <v>433.65190000000001</v>
      </c>
      <c r="O8721" s="31">
        <v>52.280200000000001</v>
      </c>
      <c r="P8721" s="31">
        <v>79.013099999999994</v>
      </c>
      <c r="Q8721" s="31">
        <v>2635.3467999999998</v>
      </c>
      <c r="R8721" s="31">
        <v>104.32599999999999</v>
      </c>
      <c r="S8721" s="31">
        <v>69.688100000000006</v>
      </c>
    </row>
    <row r="8722" spans="1:19" x14ac:dyDescent="0.35">
      <c r="A8722" s="2">
        <v>45078</v>
      </c>
      <c r="B8722" s="31">
        <v>516.61760000000004</v>
      </c>
      <c r="C8722" s="31">
        <v>1845.866</v>
      </c>
      <c r="D8722" s="31">
        <v>516.13239999999996</v>
      </c>
      <c r="E8722" s="31">
        <v>712.49789999999996</v>
      </c>
      <c r="F8722" s="31">
        <v>139.4768</v>
      </c>
      <c r="G8722" s="31">
        <v>534.18039999999996</v>
      </c>
      <c r="H8722" s="31">
        <v>9.5969429999999996</v>
      </c>
      <c r="I8722" s="31">
        <v>2815.8609999999999</v>
      </c>
      <c r="J8722" s="31">
        <v>4527.7610000000004</v>
      </c>
      <c r="K8722" s="31">
        <v>2780.1170000000002</v>
      </c>
      <c r="L8722" s="31">
        <v>383.32</v>
      </c>
      <c r="M8722" s="31">
        <v>265.58</v>
      </c>
      <c r="N8722" s="31">
        <v>438.86</v>
      </c>
      <c r="O8722" s="31">
        <v>52.542200000000001</v>
      </c>
      <c r="P8722" s="31">
        <v>79.521199999999993</v>
      </c>
      <c r="Q8722" s="31">
        <v>2644.1041</v>
      </c>
      <c r="R8722" s="31">
        <v>103.56</v>
      </c>
      <c r="S8722" s="31">
        <v>69.359099999999998</v>
      </c>
    </row>
    <row r="8723" spans="1:19" x14ac:dyDescent="0.35">
      <c r="A8723" s="2">
        <v>45079</v>
      </c>
      <c r="B8723" s="31">
        <v>529.48440000000005</v>
      </c>
      <c r="C8723" s="31">
        <v>1894.7370000000001</v>
      </c>
      <c r="D8723" s="31">
        <v>527.05690000000004</v>
      </c>
      <c r="E8723" s="31">
        <v>711.80619999999999</v>
      </c>
      <c r="F8723" s="31">
        <v>137.66650000000001</v>
      </c>
      <c r="G8723" s="31">
        <v>543.42160000000001</v>
      </c>
      <c r="H8723" s="31">
        <v>9.6543720000000004</v>
      </c>
      <c r="I8723" s="31">
        <v>2819.366</v>
      </c>
      <c r="J8723" s="31">
        <v>4506.4790000000003</v>
      </c>
      <c r="K8723" s="31">
        <v>2778.0610000000001</v>
      </c>
      <c r="L8723" s="31">
        <v>388.76</v>
      </c>
      <c r="M8723" s="31">
        <v>275.12</v>
      </c>
      <c r="N8723" s="31">
        <v>441.98340000000002</v>
      </c>
      <c r="O8723" s="31">
        <v>52.266599999999997</v>
      </c>
      <c r="P8723" s="31">
        <v>79.472099999999998</v>
      </c>
      <c r="Q8723" s="31">
        <v>2706.3157999999999</v>
      </c>
      <c r="R8723" s="31">
        <v>104.015</v>
      </c>
      <c r="S8723" s="31">
        <v>72.525099999999995</v>
      </c>
    </row>
    <row r="8724" spans="1:19" x14ac:dyDescent="0.35">
      <c r="A8724" s="2">
        <v>45082</v>
      </c>
      <c r="B8724" s="31">
        <v>533.51829999999995</v>
      </c>
      <c r="C8724" s="31">
        <v>1912.694</v>
      </c>
      <c r="D8724" s="31">
        <v>535.68150000000003</v>
      </c>
      <c r="E8724" s="31">
        <v>720.40959999999995</v>
      </c>
      <c r="F8724" s="31">
        <v>137.995</v>
      </c>
      <c r="G8724" s="31">
        <v>542.4171</v>
      </c>
      <c r="H8724" s="31">
        <v>9.7500859999999996</v>
      </c>
      <c r="I8724" s="31">
        <v>2814.346</v>
      </c>
      <c r="J8724" s="31">
        <v>4486.13</v>
      </c>
      <c r="K8724" s="31">
        <v>2757.4920000000002</v>
      </c>
      <c r="L8724" s="31">
        <v>388.13</v>
      </c>
      <c r="M8724" s="31">
        <v>271.37</v>
      </c>
      <c r="N8724" s="31">
        <v>442.39280000000002</v>
      </c>
      <c r="O8724" s="31">
        <v>52.259799999999998</v>
      </c>
      <c r="P8724" s="31">
        <v>79.363200000000006</v>
      </c>
      <c r="Q8724" s="31">
        <v>2711.8996000000002</v>
      </c>
      <c r="R8724" s="31">
        <v>104.002</v>
      </c>
      <c r="S8724" s="31">
        <v>72.899600000000007</v>
      </c>
    </row>
    <row r="8725" spans="1:19" x14ac:dyDescent="0.35">
      <c r="A8725" s="2">
        <v>45083</v>
      </c>
      <c r="B8725" s="31">
        <v>530.59720000000004</v>
      </c>
      <c r="C8725" s="31">
        <v>1942.9259999999999</v>
      </c>
      <c r="D8725" s="31">
        <v>530.89009999999996</v>
      </c>
      <c r="E8725" s="31">
        <v>720.62490000000003</v>
      </c>
      <c r="F8725" s="31">
        <v>138.4982</v>
      </c>
      <c r="G8725" s="31">
        <v>543.72289999999998</v>
      </c>
      <c r="H8725" s="31">
        <v>9.7149909999999995</v>
      </c>
      <c r="I8725" s="31">
        <v>2816.6190000000001</v>
      </c>
      <c r="J8725" s="31">
        <v>4491.6790000000001</v>
      </c>
      <c r="K8725" s="31">
        <v>2765.4290000000001</v>
      </c>
      <c r="L8725" s="31">
        <v>388.92</v>
      </c>
      <c r="M8725" s="31">
        <v>278.64</v>
      </c>
      <c r="N8725" s="31">
        <v>442.32459999999998</v>
      </c>
      <c r="O8725" s="31">
        <v>52.203200000000002</v>
      </c>
      <c r="P8725" s="31">
        <v>79.2029</v>
      </c>
      <c r="Q8725" s="31">
        <v>2716.6675</v>
      </c>
      <c r="R8725" s="31">
        <v>104.125</v>
      </c>
      <c r="S8725" s="31">
        <v>72.967699999999994</v>
      </c>
    </row>
    <row r="8726" spans="1:19" x14ac:dyDescent="0.35">
      <c r="A8726" s="2">
        <v>45084</v>
      </c>
      <c r="B8726" s="31">
        <v>535.1875</v>
      </c>
      <c r="C8726" s="31">
        <v>2001.192</v>
      </c>
      <c r="D8726" s="31">
        <v>537.40639999999996</v>
      </c>
      <c r="E8726" s="31">
        <v>716.82939999999996</v>
      </c>
      <c r="F8726" s="31">
        <v>136.8836</v>
      </c>
      <c r="G8726" s="31">
        <v>546.73630000000003</v>
      </c>
      <c r="H8726" s="31">
        <v>9.9000380000000003</v>
      </c>
      <c r="I8726" s="31">
        <v>2819.46</v>
      </c>
      <c r="J8726" s="31">
        <v>4476.8739999999998</v>
      </c>
      <c r="K8726" s="31">
        <v>2759.328</v>
      </c>
      <c r="L8726" s="31">
        <v>387.52</v>
      </c>
      <c r="M8726" s="31">
        <v>283.79000000000002</v>
      </c>
      <c r="N8726" s="31">
        <v>434.59190000000001</v>
      </c>
      <c r="O8726" s="31">
        <v>52.212899999999998</v>
      </c>
      <c r="P8726" s="31">
        <v>79.322900000000004</v>
      </c>
      <c r="Q8726" s="31">
        <v>2735.5774999999999</v>
      </c>
      <c r="R8726" s="31">
        <v>104.099</v>
      </c>
      <c r="S8726" s="31">
        <v>74.011700000000005</v>
      </c>
    </row>
    <row r="8727" spans="1:19" x14ac:dyDescent="0.35">
      <c r="A8727" s="2">
        <v>45085</v>
      </c>
      <c r="B8727" s="31">
        <v>528.28620000000001</v>
      </c>
      <c r="C8727" s="31">
        <v>1979.89</v>
      </c>
      <c r="D8727" s="31">
        <v>532.4194</v>
      </c>
      <c r="E8727" s="31">
        <v>721.36580000000004</v>
      </c>
      <c r="F8727" s="31">
        <v>138.2955</v>
      </c>
      <c r="G8727" s="31">
        <v>548.42899999999997</v>
      </c>
      <c r="H8727" s="31">
        <v>10.04691</v>
      </c>
      <c r="I8727" s="31">
        <v>2815.9859999999999</v>
      </c>
      <c r="J8727" s="31">
        <v>4480.2700000000004</v>
      </c>
      <c r="K8727" s="31">
        <v>2740.5309999999999</v>
      </c>
      <c r="L8727" s="31">
        <v>389.69</v>
      </c>
      <c r="M8727" s="31">
        <v>282.42</v>
      </c>
      <c r="N8727" s="31">
        <v>439.79250000000002</v>
      </c>
      <c r="O8727" s="31">
        <v>52.469900000000003</v>
      </c>
      <c r="P8727" s="31">
        <v>79.771600000000007</v>
      </c>
      <c r="Q8727" s="31">
        <v>2732.1801999999998</v>
      </c>
      <c r="R8727" s="31">
        <v>103.343</v>
      </c>
      <c r="S8727" s="31">
        <v>74.000399999999999</v>
      </c>
    </row>
    <row r="8728" spans="1:19" x14ac:dyDescent="0.35">
      <c r="A8728" s="2">
        <v>45086</v>
      </c>
      <c r="B8728" s="31">
        <v>520.33879999999999</v>
      </c>
      <c r="C8728" s="31">
        <v>1964.3040000000001</v>
      </c>
      <c r="D8728" s="31">
        <v>534.49260000000004</v>
      </c>
      <c r="E8728" s="31">
        <v>723.39319999999998</v>
      </c>
      <c r="F8728" s="31">
        <v>138.19759999999999</v>
      </c>
      <c r="G8728" s="31">
        <v>556.92960000000005</v>
      </c>
      <c r="H8728" s="31">
        <v>10.154909999999999</v>
      </c>
      <c r="I8728" s="31">
        <v>2817.268</v>
      </c>
      <c r="J8728" s="31">
        <v>4475.3339999999998</v>
      </c>
      <c r="K8728" s="31">
        <v>2750.4989999999998</v>
      </c>
      <c r="L8728" s="31">
        <v>390.28</v>
      </c>
      <c r="M8728" s="31">
        <v>280.19</v>
      </c>
      <c r="N8728" s="31">
        <v>441.40730000000002</v>
      </c>
      <c r="O8728" s="31">
        <v>52.315199999999997</v>
      </c>
      <c r="P8728" s="31">
        <v>79.667299999999997</v>
      </c>
      <c r="Q8728" s="31">
        <v>2754.8649</v>
      </c>
      <c r="R8728" s="31">
        <v>103.557</v>
      </c>
      <c r="S8728" s="31">
        <v>74.658600000000007</v>
      </c>
    </row>
    <row r="8729" spans="1:19" x14ac:dyDescent="0.35">
      <c r="A8729" s="2">
        <v>45089</v>
      </c>
      <c r="B8729" s="31">
        <v>499.93169999999998</v>
      </c>
      <c r="C8729" s="31">
        <v>1885.203</v>
      </c>
      <c r="D8729" s="31">
        <v>517.69839999999999</v>
      </c>
      <c r="E8729" s="31">
        <v>717.93820000000005</v>
      </c>
      <c r="F8729" s="31">
        <v>137.67339999999999</v>
      </c>
      <c r="G8729" s="31">
        <v>555.774</v>
      </c>
      <c r="H8729" s="31">
        <v>10.01235</v>
      </c>
      <c r="I8729" s="31">
        <v>2820.0970000000002</v>
      </c>
      <c r="J8729" s="31">
        <v>4476.259</v>
      </c>
      <c r="K8729" s="31">
        <v>2760.2640000000001</v>
      </c>
      <c r="L8729" s="31">
        <v>393.8</v>
      </c>
      <c r="M8729" s="31">
        <v>281.45999999999998</v>
      </c>
      <c r="N8729" s="31">
        <v>448.85160000000002</v>
      </c>
      <c r="O8729" s="31">
        <v>52.213299999999997</v>
      </c>
      <c r="P8729" s="31">
        <v>79.593000000000004</v>
      </c>
      <c r="Q8729" s="31">
        <v>2756.4917999999998</v>
      </c>
      <c r="R8729" s="31">
        <v>103.654</v>
      </c>
      <c r="S8729" s="31">
        <v>74.715299999999999</v>
      </c>
    </row>
    <row r="8730" spans="1:19" x14ac:dyDescent="0.35">
      <c r="A8730" s="2">
        <v>45090</v>
      </c>
      <c r="B8730" s="31">
        <v>516.6508</v>
      </c>
      <c r="C8730" s="31">
        <v>1938.877</v>
      </c>
      <c r="D8730" s="31">
        <v>532.98140000000001</v>
      </c>
      <c r="E8730" s="31">
        <v>731.26779999999997</v>
      </c>
      <c r="F8730" s="31">
        <v>136.89760000000001</v>
      </c>
      <c r="G8730" s="31">
        <v>569.06690000000003</v>
      </c>
      <c r="H8730" s="31">
        <v>10.182460000000001</v>
      </c>
      <c r="I8730" s="31">
        <v>2822.857</v>
      </c>
      <c r="J8730" s="31">
        <v>4467.3119999999999</v>
      </c>
      <c r="K8730" s="31">
        <v>2758.0970000000002</v>
      </c>
      <c r="L8730" s="31">
        <v>396.38</v>
      </c>
      <c r="M8730" s="31">
        <v>284.67</v>
      </c>
      <c r="N8730" s="31">
        <v>452.24250000000001</v>
      </c>
      <c r="O8730" s="31">
        <v>52.133200000000002</v>
      </c>
      <c r="P8730" s="31">
        <v>79.991100000000003</v>
      </c>
      <c r="Q8730" s="31">
        <v>2785.4387000000002</v>
      </c>
      <c r="R8730" s="31">
        <v>103.33799999999999</v>
      </c>
      <c r="S8730" s="31">
        <v>75.078500000000005</v>
      </c>
    </row>
    <row r="8731" spans="1:19" x14ac:dyDescent="0.35">
      <c r="A8731" s="2">
        <v>45091</v>
      </c>
      <c r="B8731" s="31">
        <v>509.41030000000001</v>
      </c>
      <c r="C8731" s="31">
        <v>1927.7840000000001</v>
      </c>
      <c r="D8731" s="31">
        <v>528.35180000000003</v>
      </c>
      <c r="E8731" s="31">
        <v>735.69830000000002</v>
      </c>
      <c r="F8731" s="31">
        <v>137.61750000000001</v>
      </c>
      <c r="G8731" s="31">
        <v>569.29650000000004</v>
      </c>
      <c r="H8731" s="31">
        <v>10.240019999999999</v>
      </c>
      <c r="I8731" s="31">
        <v>2819.3829999999998</v>
      </c>
      <c r="J8731" s="31">
        <v>4458.68</v>
      </c>
      <c r="K8731" s="31">
        <v>2742.067</v>
      </c>
      <c r="L8731" s="31">
        <v>396.54</v>
      </c>
      <c r="M8731" s="31">
        <v>281.39999999999998</v>
      </c>
      <c r="N8731" s="31">
        <v>455.24520000000001</v>
      </c>
      <c r="O8731" s="31">
        <v>52.262700000000002</v>
      </c>
      <c r="P8731" s="31">
        <v>80.368099999999998</v>
      </c>
      <c r="Q8731" s="31">
        <v>2790.4081000000001</v>
      </c>
      <c r="R8731" s="31">
        <v>102.94799999999999</v>
      </c>
      <c r="S8731" s="31">
        <v>74.681299999999993</v>
      </c>
    </row>
    <row r="8732" spans="1:19" x14ac:dyDescent="0.35">
      <c r="A8732" s="2">
        <v>45092</v>
      </c>
      <c r="B8732" s="31">
        <v>526.74570000000006</v>
      </c>
      <c r="C8732" s="31">
        <v>1996.625</v>
      </c>
      <c r="D8732" s="31">
        <v>541.08320000000003</v>
      </c>
      <c r="E8732" s="31">
        <v>739.82619999999997</v>
      </c>
      <c r="F8732" s="31">
        <v>137.7433</v>
      </c>
      <c r="G8732" s="31">
        <v>593.28499999999997</v>
      </c>
      <c r="H8732" s="31">
        <v>10.431900000000001</v>
      </c>
      <c r="I8732" s="31">
        <v>2820.5250000000001</v>
      </c>
      <c r="J8732" s="31">
        <v>4475.0259999999998</v>
      </c>
      <c r="K8732" s="31">
        <v>2733.75</v>
      </c>
      <c r="L8732" s="31">
        <v>401.28</v>
      </c>
      <c r="M8732" s="31">
        <v>283.52999999999997</v>
      </c>
      <c r="N8732" s="31">
        <v>460.47930000000002</v>
      </c>
      <c r="O8732" s="31">
        <v>51.854900000000001</v>
      </c>
      <c r="P8732" s="31">
        <v>80.771199999999993</v>
      </c>
      <c r="Q8732" s="31">
        <v>2814.8312000000001</v>
      </c>
      <c r="R8732" s="31">
        <v>102.11499999999999</v>
      </c>
      <c r="S8732" s="31">
        <v>76.757999999999996</v>
      </c>
    </row>
    <row r="8733" spans="1:19" x14ac:dyDescent="0.35">
      <c r="A8733" s="2">
        <v>45093</v>
      </c>
      <c r="B8733" s="31">
        <v>533.15070000000003</v>
      </c>
      <c r="C8733" s="31">
        <v>2036.5129999999999</v>
      </c>
      <c r="D8733" s="31">
        <v>555.74360000000001</v>
      </c>
      <c r="E8733" s="31">
        <v>740.49620000000004</v>
      </c>
      <c r="F8733" s="31">
        <v>137.7782</v>
      </c>
      <c r="G8733" s="31">
        <v>616.2405</v>
      </c>
      <c r="H8733" s="31">
        <v>10.348750000000001</v>
      </c>
      <c r="I8733" s="31">
        <v>2820.5259999999998</v>
      </c>
      <c r="J8733" s="31">
        <v>4460.5320000000002</v>
      </c>
      <c r="K8733" s="31">
        <v>2730.1469999999999</v>
      </c>
      <c r="L8733" s="31">
        <v>399.7</v>
      </c>
      <c r="M8733" s="31">
        <v>281.20999999999998</v>
      </c>
      <c r="N8733" s="31">
        <v>457.30439999999999</v>
      </c>
      <c r="O8733" s="31">
        <v>51.4773</v>
      </c>
      <c r="P8733" s="31">
        <v>80.873199999999997</v>
      </c>
      <c r="Q8733" s="31">
        <v>2832.3159000000001</v>
      </c>
      <c r="R8733" s="31">
        <v>102.24299999999999</v>
      </c>
      <c r="S8733" s="31">
        <v>77.813299999999998</v>
      </c>
    </row>
    <row r="8734" spans="1:19" x14ac:dyDescent="0.35">
      <c r="A8734" s="2">
        <v>45096</v>
      </c>
      <c r="B8734" s="31">
        <v>533.15070000000003</v>
      </c>
      <c r="C8734" s="31">
        <v>2036.5129999999999</v>
      </c>
      <c r="D8734" s="31">
        <v>555.74360000000001</v>
      </c>
      <c r="E8734" s="31">
        <v>740.49620000000004</v>
      </c>
      <c r="F8734" s="31">
        <v>137.7782</v>
      </c>
      <c r="G8734" s="31">
        <v>616.2405</v>
      </c>
      <c r="H8734" s="31">
        <v>10.348750000000001</v>
      </c>
      <c r="I8734" s="31">
        <v>2824.9989999999998</v>
      </c>
      <c r="J8734" s="31">
        <v>4460.5320000000002</v>
      </c>
      <c r="K8734" s="31">
        <v>2726.0329999999999</v>
      </c>
      <c r="L8734" s="31">
        <v>399.7</v>
      </c>
      <c r="M8734" s="31">
        <v>281.20999999999998</v>
      </c>
      <c r="N8734" s="31">
        <v>457.30439999999999</v>
      </c>
      <c r="O8734" s="31">
        <v>51.3459</v>
      </c>
      <c r="P8734" s="31">
        <v>80.862399999999994</v>
      </c>
      <c r="Q8734" s="31">
        <v>2813.1950000000002</v>
      </c>
      <c r="R8734" s="31">
        <v>102.52200000000001</v>
      </c>
      <c r="S8734" s="31">
        <v>76.882800000000003</v>
      </c>
    </row>
    <row r="8735" spans="1:19" x14ac:dyDescent="0.35">
      <c r="A8735" s="2">
        <v>45097</v>
      </c>
      <c r="B8735" s="31">
        <v>528.34690000000001</v>
      </c>
      <c r="C8735" s="31">
        <v>1982.5419999999999</v>
      </c>
      <c r="D8735" s="31">
        <v>539.15419999999995</v>
      </c>
      <c r="E8735" s="31">
        <v>738.98339999999996</v>
      </c>
      <c r="F8735" s="31">
        <v>136.13570000000001</v>
      </c>
      <c r="G8735" s="31">
        <v>616.4701</v>
      </c>
      <c r="H8735" s="31">
        <v>10.268800000000001</v>
      </c>
      <c r="I8735" s="31">
        <v>2827.759</v>
      </c>
      <c r="J8735" s="31">
        <v>4469.7839999999997</v>
      </c>
      <c r="K8735" s="31">
        <v>2735.2979999999998</v>
      </c>
      <c r="L8735" s="31">
        <v>398</v>
      </c>
      <c r="M8735" s="31">
        <v>280.02</v>
      </c>
      <c r="N8735" s="31">
        <v>456.9599</v>
      </c>
      <c r="O8735" s="31">
        <v>51.510800000000003</v>
      </c>
      <c r="P8735" s="31">
        <v>80.692499999999995</v>
      </c>
      <c r="Q8735" s="31">
        <v>2786.5898999999999</v>
      </c>
      <c r="R8735" s="31">
        <v>102.54</v>
      </c>
      <c r="S8735" s="31">
        <v>75.418899999999994</v>
      </c>
    </row>
    <row r="8736" spans="1:19" x14ac:dyDescent="0.35">
      <c r="A8736" s="2">
        <v>45098</v>
      </c>
      <c r="B8736" s="31">
        <v>537.04939999999999</v>
      </c>
      <c r="C8736" s="31">
        <v>1996.8610000000001</v>
      </c>
      <c r="D8736" s="31">
        <v>556.32230000000004</v>
      </c>
      <c r="E8736" s="31">
        <v>744.1703</v>
      </c>
      <c r="F8736" s="31">
        <v>135.94</v>
      </c>
      <c r="G8736" s="31">
        <v>632.19460000000004</v>
      </c>
      <c r="H8736" s="31">
        <v>10.35195</v>
      </c>
      <c r="I8736" s="31">
        <v>2830.4720000000002</v>
      </c>
      <c r="J8736" s="31">
        <v>4465.4669999999996</v>
      </c>
      <c r="K8736" s="31">
        <v>2743.7069999999999</v>
      </c>
      <c r="L8736" s="31">
        <v>395.71</v>
      </c>
      <c r="M8736" s="31">
        <v>279.29000000000002</v>
      </c>
      <c r="N8736" s="31">
        <v>450.59519999999998</v>
      </c>
      <c r="O8736" s="31">
        <v>51.258000000000003</v>
      </c>
      <c r="P8736" s="31">
        <v>81.078500000000005</v>
      </c>
      <c r="Q8736" s="31">
        <v>2762.1967</v>
      </c>
      <c r="R8736" s="31">
        <v>102.071</v>
      </c>
      <c r="S8736" s="31">
        <v>73.943600000000004</v>
      </c>
    </row>
    <row r="8737" spans="1:19" x14ac:dyDescent="0.35">
      <c r="A8737" s="2">
        <v>45099</v>
      </c>
      <c r="B8737" s="31">
        <v>517.62540000000001</v>
      </c>
      <c r="C8737" s="31">
        <v>1944.463</v>
      </c>
      <c r="D8737" s="31">
        <v>538.96130000000005</v>
      </c>
      <c r="E8737" s="31">
        <v>741.83619999999996</v>
      </c>
      <c r="F8737" s="31">
        <v>134.45820000000001</v>
      </c>
      <c r="G8737" s="31">
        <v>614.97799999999995</v>
      </c>
      <c r="H8737" s="31">
        <v>10.265599999999999</v>
      </c>
      <c r="I8737" s="31">
        <v>2831.0430000000001</v>
      </c>
      <c r="J8737" s="31">
        <v>4454.0540000000001</v>
      </c>
      <c r="K8737" s="31">
        <v>2732.9160000000002</v>
      </c>
      <c r="L8737" s="31">
        <v>397.01</v>
      </c>
      <c r="M8737" s="31">
        <v>277.04000000000002</v>
      </c>
      <c r="N8737" s="31">
        <v>455.70940000000002</v>
      </c>
      <c r="O8737" s="31">
        <v>50.968000000000004</v>
      </c>
      <c r="P8737" s="31">
        <v>81.099199999999996</v>
      </c>
      <c r="Q8737" s="31">
        <v>2753.2966999999999</v>
      </c>
      <c r="R8737" s="31">
        <v>102.386</v>
      </c>
      <c r="S8737" s="31">
        <v>73.943600000000004</v>
      </c>
    </row>
    <row r="8738" spans="1:19" x14ac:dyDescent="0.35">
      <c r="A8738" s="2">
        <v>45100</v>
      </c>
      <c r="B8738" s="31">
        <v>515.25829999999996</v>
      </c>
      <c r="C8738" s="31">
        <v>1917.0050000000001</v>
      </c>
      <c r="D8738" s="31">
        <v>532.7885</v>
      </c>
      <c r="E8738" s="31">
        <v>725.97199999999998</v>
      </c>
      <c r="F8738" s="31">
        <v>134.8706</v>
      </c>
      <c r="G8738" s="31">
        <v>601.43430000000001</v>
      </c>
      <c r="H8738" s="31">
        <v>10.243209999999999</v>
      </c>
      <c r="I8738" s="31">
        <v>2831.1860000000001</v>
      </c>
      <c r="J8738" s="31">
        <v>4470.09</v>
      </c>
      <c r="K8738" s="31">
        <v>2760.5740000000001</v>
      </c>
      <c r="L8738" s="31">
        <v>393.89</v>
      </c>
      <c r="M8738" s="31">
        <v>272.48</v>
      </c>
      <c r="N8738" s="31">
        <v>451.02199999999999</v>
      </c>
      <c r="O8738" s="31">
        <v>50.619500000000002</v>
      </c>
      <c r="P8738" s="31">
        <v>80.526200000000003</v>
      </c>
      <c r="Q8738" s="31">
        <v>2727.7615999999998</v>
      </c>
      <c r="R8738" s="31">
        <v>102.90300000000001</v>
      </c>
      <c r="S8738" s="31">
        <v>72.551699999999997</v>
      </c>
    </row>
    <row r="8739" spans="1:19" x14ac:dyDescent="0.35">
      <c r="A8739" s="2">
        <v>45103</v>
      </c>
      <c r="B8739" s="31">
        <v>517.62540000000001</v>
      </c>
      <c r="C8739" s="31">
        <v>1931.3240000000001</v>
      </c>
      <c r="D8739" s="31">
        <v>537.61099999999999</v>
      </c>
      <c r="E8739" s="31">
        <v>726.18899999999996</v>
      </c>
      <c r="F8739" s="31">
        <v>135.16419999999999</v>
      </c>
      <c r="G8739" s="31">
        <v>607.40269999999998</v>
      </c>
      <c r="H8739" s="31">
        <v>10.4191</v>
      </c>
      <c r="I8739" s="31">
        <v>2834.9459999999999</v>
      </c>
      <c r="J8739" s="31">
        <v>4470.0910000000003</v>
      </c>
      <c r="K8739" s="31">
        <v>2766.625</v>
      </c>
      <c r="L8739" s="31">
        <v>392.21</v>
      </c>
      <c r="M8739" s="31">
        <v>273.04000000000002</v>
      </c>
      <c r="N8739" s="31">
        <v>444.97919999999999</v>
      </c>
      <c r="O8739" s="31">
        <v>50.681100000000001</v>
      </c>
      <c r="P8739" s="31">
        <v>80.718000000000004</v>
      </c>
      <c r="Q8739" s="31">
        <v>2720.0846000000001</v>
      </c>
      <c r="R8739" s="31">
        <v>102.69199999999999</v>
      </c>
      <c r="S8739" s="31">
        <v>72.378500000000003</v>
      </c>
    </row>
    <row r="8740" spans="1:19" x14ac:dyDescent="0.35">
      <c r="A8740" s="2">
        <v>45104</v>
      </c>
      <c r="B8740" s="31">
        <v>504.81529999999998</v>
      </c>
      <c r="C8740" s="31">
        <v>1905.597</v>
      </c>
      <c r="D8740" s="31">
        <v>539.92579999999998</v>
      </c>
      <c r="E8740" s="31">
        <v>723.48749999999995</v>
      </c>
      <c r="F8740" s="31">
        <v>134.46520000000001</v>
      </c>
      <c r="G8740" s="31">
        <v>594.20330000000001</v>
      </c>
      <c r="H8740" s="31">
        <v>10.4191</v>
      </c>
      <c r="I8740" s="31">
        <v>2834.232</v>
      </c>
      <c r="J8740" s="31">
        <v>4460.8379999999997</v>
      </c>
      <c r="K8740" s="31">
        <v>2767.0430000000001</v>
      </c>
      <c r="L8740" s="31">
        <v>396.56</v>
      </c>
      <c r="M8740" s="31">
        <v>277.10000000000002</v>
      </c>
      <c r="N8740" s="31">
        <v>452.61689999999999</v>
      </c>
      <c r="O8740" s="31">
        <v>50.500500000000002</v>
      </c>
      <c r="P8740" s="31">
        <v>81.016400000000004</v>
      </c>
      <c r="Q8740" s="31">
        <v>2736.4108000000001</v>
      </c>
      <c r="R8740" s="31">
        <v>102.492</v>
      </c>
      <c r="S8740" s="31">
        <v>73.838300000000004</v>
      </c>
    </row>
    <row r="8741" spans="1:19" x14ac:dyDescent="0.35">
      <c r="A8741" s="2">
        <v>45105</v>
      </c>
      <c r="B8741" s="31">
        <v>516.8596</v>
      </c>
      <c r="C8741" s="31">
        <v>1964.604</v>
      </c>
      <c r="D8741" s="31">
        <v>536.64649999999995</v>
      </c>
      <c r="E8741" s="31">
        <v>713.89170000000001</v>
      </c>
      <c r="F8741" s="31">
        <v>134.35339999999999</v>
      </c>
      <c r="G8741" s="31">
        <v>580.77430000000004</v>
      </c>
      <c r="H8741" s="31">
        <v>10.674939999999999</v>
      </c>
      <c r="I8741" s="31">
        <v>2828.9969999999998</v>
      </c>
      <c r="J8741" s="31">
        <v>4464.5420000000004</v>
      </c>
      <c r="K8741" s="31">
        <v>2764.884</v>
      </c>
      <c r="L8741" s="31">
        <v>396.45</v>
      </c>
      <c r="M8741" s="31">
        <v>278.33</v>
      </c>
      <c r="N8741" s="31">
        <v>453.17099999999999</v>
      </c>
      <c r="O8741" s="31">
        <v>50.314100000000003</v>
      </c>
      <c r="P8741" s="31">
        <v>80.647000000000006</v>
      </c>
      <c r="Q8741" s="31">
        <v>2728.2042999999999</v>
      </c>
      <c r="R8741" s="31">
        <v>102.905</v>
      </c>
      <c r="S8741" s="31">
        <v>73.957300000000004</v>
      </c>
    </row>
    <row r="8742" spans="1:19" x14ac:dyDescent="0.35">
      <c r="A8742" s="2">
        <v>45106</v>
      </c>
      <c r="B8742" s="31">
        <v>518.73929999999996</v>
      </c>
      <c r="C8742" s="31">
        <v>1969.5609999999999</v>
      </c>
      <c r="D8742" s="31">
        <v>532.01689999999996</v>
      </c>
      <c r="E8742" s="31">
        <v>707.23260000000005</v>
      </c>
      <c r="F8742" s="31">
        <v>134.05279999999999</v>
      </c>
      <c r="G8742" s="31">
        <v>581.11860000000001</v>
      </c>
      <c r="H8742" s="31">
        <v>10.42869</v>
      </c>
      <c r="I8742" s="31">
        <v>2830.8049999999998</v>
      </c>
      <c r="J8742" s="31">
        <v>4428.4579999999996</v>
      </c>
      <c r="K8742" s="31">
        <v>2753.9830000000002</v>
      </c>
      <c r="L8742" s="31">
        <v>398.09</v>
      </c>
      <c r="M8742" s="31">
        <v>281.91000000000003</v>
      </c>
      <c r="N8742" s="31">
        <v>452.2799</v>
      </c>
      <c r="O8742" s="31">
        <v>50.263500000000001</v>
      </c>
      <c r="P8742" s="31">
        <v>80.545900000000003</v>
      </c>
      <c r="Q8742" s="31">
        <v>2715.9841000000001</v>
      </c>
      <c r="R8742" s="31">
        <v>103.342</v>
      </c>
      <c r="S8742" s="31">
        <v>72.764899999999997</v>
      </c>
    </row>
    <row r="8743" spans="1:19" x14ac:dyDescent="0.35">
      <c r="A8743" s="2">
        <v>45107</v>
      </c>
      <c r="B8743" s="31">
        <v>525.00509999999997</v>
      </c>
      <c r="C8743" s="31">
        <v>2002.211</v>
      </c>
      <c r="D8743" s="31">
        <v>542.04769999999996</v>
      </c>
      <c r="E8743" s="31">
        <v>719.42439999999999</v>
      </c>
      <c r="F8743" s="31">
        <v>134.85659999999999</v>
      </c>
      <c r="G8743" s="31">
        <v>616.69960000000003</v>
      </c>
      <c r="H8743" s="31">
        <v>10.722910000000001</v>
      </c>
      <c r="I8743" s="31">
        <v>2827.8539999999998</v>
      </c>
      <c r="J8743" s="31">
        <v>4429.384</v>
      </c>
      <c r="K8743" s="31">
        <v>2739.7060000000001</v>
      </c>
      <c r="L8743" s="31">
        <v>402.8</v>
      </c>
      <c r="M8743" s="31">
        <v>282.74</v>
      </c>
      <c r="N8743" s="31">
        <v>459.37099999999998</v>
      </c>
      <c r="O8743" s="31">
        <v>50.279200000000003</v>
      </c>
      <c r="P8743" s="31">
        <v>80.697199999999995</v>
      </c>
      <c r="Q8743" s="31">
        <v>2723.9158000000002</v>
      </c>
      <c r="R8743" s="31">
        <v>102.91200000000001</v>
      </c>
      <c r="S8743" s="31">
        <v>72.845100000000002</v>
      </c>
    </row>
    <row r="8744" spans="1:19" x14ac:dyDescent="0.35">
      <c r="A8744" s="2">
        <v>45110</v>
      </c>
      <c r="B8744" s="31">
        <v>519.71400000000006</v>
      </c>
      <c r="C8744" s="31">
        <v>1937.3040000000001</v>
      </c>
      <c r="D8744" s="31">
        <v>540.11869999999999</v>
      </c>
      <c r="E8744" s="31">
        <v>726.47</v>
      </c>
      <c r="F8744" s="31">
        <v>134.86359999999999</v>
      </c>
      <c r="G8744" s="31">
        <v>621.52030000000002</v>
      </c>
      <c r="H8744" s="31">
        <v>10.87002</v>
      </c>
      <c r="I8744" s="31">
        <v>2828.5210000000002</v>
      </c>
      <c r="J8744" s="31">
        <v>4423.2150000000001</v>
      </c>
      <c r="K8744" s="31">
        <v>2747.8150000000001</v>
      </c>
      <c r="L8744" s="31">
        <v>403.16</v>
      </c>
      <c r="M8744" s="31">
        <v>283.83999999999997</v>
      </c>
      <c r="N8744" s="31">
        <v>460.2022</v>
      </c>
      <c r="O8744" s="31">
        <v>50.303400000000003</v>
      </c>
      <c r="P8744" s="31">
        <v>80.671800000000005</v>
      </c>
      <c r="Q8744" s="31">
        <v>2766.1212</v>
      </c>
      <c r="R8744" s="31">
        <v>102.988</v>
      </c>
      <c r="S8744" s="31">
        <v>74.863200000000006</v>
      </c>
    </row>
    <row r="8745" spans="1:19" x14ac:dyDescent="0.35">
      <c r="A8745" s="2">
        <v>45111</v>
      </c>
      <c r="B8745" s="31">
        <v>519.71400000000006</v>
      </c>
      <c r="C8745" s="31">
        <v>1937.3040000000001</v>
      </c>
      <c r="D8745" s="31">
        <v>540.11869999999999</v>
      </c>
      <c r="E8745" s="31">
        <v>726.47</v>
      </c>
      <c r="F8745" s="31">
        <v>134.86359999999999</v>
      </c>
      <c r="G8745" s="31">
        <v>621.52030000000002</v>
      </c>
      <c r="H8745" s="31">
        <v>10.87002</v>
      </c>
      <c r="I8745" s="31">
        <v>2829.2350000000001</v>
      </c>
      <c r="J8745" s="31">
        <v>4423.2150000000001</v>
      </c>
      <c r="K8745" s="31">
        <v>2734.1579999999999</v>
      </c>
      <c r="L8745" s="31">
        <v>403.16</v>
      </c>
      <c r="M8745" s="31">
        <v>283.83999999999997</v>
      </c>
      <c r="N8745" s="31">
        <v>460.2022</v>
      </c>
      <c r="O8745" s="31">
        <v>50.319600000000001</v>
      </c>
      <c r="P8745" s="31">
        <v>80.634900000000002</v>
      </c>
      <c r="Q8745" s="31">
        <v>2775.335</v>
      </c>
      <c r="R8745" s="31">
        <v>103.039</v>
      </c>
      <c r="S8745" s="31">
        <v>75.115399999999994</v>
      </c>
    </row>
    <row r="8746" spans="1:19" x14ac:dyDescent="0.35">
      <c r="A8746" s="2">
        <v>45112</v>
      </c>
      <c r="B8746" s="31">
        <v>533.63800000000003</v>
      </c>
      <c r="C8746" s="31">
        <v>1981.2840000000001</v>
      </c>
      <c r="D8746" s="31">
        <v>555.93650000000002</v>
      </c>
      <c r="E8746" s="31">
        <v>719.25149999999996</v>
      </c>
      <c r="F8746" s="31">
        <v>134.69589999999999</v>
      </c>
      <c r="G8746" s="31">
        <v>622.0942</v>
      </c>
      <c r="H8746" s="31">
        <v>10.77408</v>
      </c>
      <c r="I8746" s="31">
        <v>2831.7570000000001</v>
      </c>
      <c r="J8746" s="31">
        <v>4405.6350000000002</v>
      </c>
      <c r="K8746" s="31">
        <v>2742.0630000000001</v>
      </c>
      <c r="L8746" s="31">
        <v>402.4</v>
      </c>
      <c r="M8746" s="31">
        <v>280.41000000000003</v>
      </c>
      <c r="N8746" s="31">
        <v>460.08240000000001</v>
      </c>
      <c r="O8746" s="31">
        <v>50.283299999999997</v>
      </c>
      <c r="P8746" s="31">
        <v>80.424400000000006</v>
      </c>
      <c r="Q8746" s="31">
        <v>2757.0437000000002</v>
      </c>
      <c r="R8746" s="31">
        <v>103.373</v>
      </c>
      <c r="S8746" s="31">
        <v>73.647800000000004</v>
      </c>
    </row>
    <row r="8747" spans="1:19" x14ac:dyDescent="0.35">
      <c r="A8747" s="2">
        <v>45113</v>
      </c>
      <c r="B8747" s="31">
        <v>532.73289999999997</v>
      </c>
      <c r="C8747" s="31">
        <v>2001.346</v>
      </c>
      <c r="D8747" s="31">
        <v>545.71280000000002</v>
      </c>
      <c r="E8747" s="31">
        <v>714.17269999999996</v>
      </c>
      <c r="F8747" s="31">
        <v>133.87809999999999</v>
      </c>
      <c r="G8747" s="31">
        <v>614.97799999999995</v>
      </c>
      <c r="H8747" s="31">
        <v>10.594989999999999</v>
      </c>
      <c r="I8747" s="31">
        <v>2829.663</v>
      </c>
      <c r="J8747" s="31">
        <v>4366.1629999999996</v>
      </c>
      <c r="K8747" s="31">
        <v>2711.2269999999999</v>
      </c>
      <c r="L8747" s="31">
        <v>399.1</v>
      </c>
      <c r="M8747" s="31">
        <v>275.7</v>
      </c>
      <c r="N8747" s="31">
        <v>456.4058</v>
      </c>
      <c r="O8747" s="31">
        <v>50.325899999999997</v>
      </c>
      <c r="P8747" s="31">
        <v>80.365300000000005</v>
      </c>
      <c r="Q8747" s="31">
        <v>2715.2514999999999</v>
      </c>
      <c r="R8747" s="31">
        <v>103.166</v>
      </c>
      <c r="S8747" s="31">
        <v>71.870500000000007</v>
      </c>
    </row>
    <row r="8748" spans="1:19" x14ac:dyDescent="0.35">
      <c r="A8748" s="2">
        <v>45114</v>
      </c>
      <c r="B8748" s="31">
        <v>546.30880000000002</v>
      </c>
      <c r="C8748" s="31">
        <v>2037.143</v>
      </c>
      <c r="D8748" s="31">
        <v>565.3886</v>
      </c>
      <c r="E8748" s="31">
        <v>723.66039999999998</v>
      </c>
      <c r="F8748" s="31">
        <v>135.07329999999999</v>
      </c>
      <c r="G8748" s="31">
        <v>604.99239999999998</v>
      </c>
      <c r="H8748" s="31">
        <v>10.5854</v>
      </c>
      <c r="I8748" s="31">
        <v>2821.0010000000002</v>
      </c>
      <c r="J8748" s="31">
        <v>4365.2380000000003</v>
      </c>
      <c r="K8748" s="31">
        <v>2692.6410000000001</v>
      </c>
      <c r="L8748" s="31">
        <v>397.93</v>
      </c>
      <c r="M8748" s="31">
        <v>278.92</v>
      </c>
      <c r="N8748" s="31">
        <v>454.721</v>
      </c>
      <c r="O8748" s="31">
        <v>51.057299999999998</v>
      </c>
      <c r="P8748" s="31">
        <v>80.9649</v>
      </c>
      <c r="Q8748" s="31">
        <v>2703.9724000000001</v>
      </c>
      <c r="R8748" s="31">
        <v>102.27200000000001</v>
      </c>
      <c r="S8748" s="31">
        <v>71.056399999999996</v>
      </c>
    </row>
    <row r="8749" spans="1:19" x14ac:dyDescent="0.35">
      <c r="A8749" s="2">
        <v>45117</v>
      </c>
      <c r="B8749" s="31">
        <v>540.87840000000006</v>
      </c>
      <c r="C8749" s="31">
        <v>2021.644</v>
      </c>
      <c r="D8749" s="31">
        <v>573.1046</v>
      </c>
      <c r="E8749" s="31">
        <v>723.57399999999996</v>
      </c>
      <c r="F8749" s="31">
        <v>134.96850000000001</v>
      </c>
      <c r="G8749" s="31">
        <v>617.73270000000002</v>
      </c>
      <c r="H8749" s="31">
        <v>10.66535</v>
      </c>
      <c r="I8749" s="31">
        <v>2810.0549999999998</v>
      </c>
      <c r="J8749" s="31">
        <v>4378.5</v>
      </c>
      <c r="K8749" s="31">
        <v>2689.1469999999999</v>
      </c>
      <c r="L8749" s="31">
        <v>398.85</v>
      </c>
      <c r="M8749" s="31">
        <v>283.62</v>
      </c>
      <c r="N8749" s="31">
        <v>454.87830000000002</v>
      </c>
      <c r="O8749" s="31">
        <v>51.2333</v>
      </c>
      <c r="P8749" s="31">
        <v>81.159199999999998</v>
      </c>
      <c r="Q8749" s="31">
        <v>2706.5976999999998</v>
      </c>
      <c r="R8749" s="31">
        <v>101.97199999999999</v>
      </c>
      <c r="S8749" s="31">
        <v>71.778800000000004</v>
      </c>
    </row>
    <row r="8750" spans="1:19" x14ac:dyDescent="0.35">
      <c r="A8750" s="2">
        <v>45118</v>
      </c>
      <c r="B8750" s="31">
        <v>552.73659999999995</v>
      </c>
      <c r="C8750" s="31">
        <v>2063.779</v>
      </c>
      <c r="D8750" s="31">
        <v>577.93290000000002</v>
      </c>
      <c r="E8750" s="31">
        <v>719.19979999999998</v>
      </c>
      <c r="F8750" s="31">
        <v>135.39320000000001</v>
      </c>
      <c r="G8750" s="31">
        <v>624.50459999999998</v>
      </c>
      <c r="H8750" s="31">
        <v>10.655760000000001</v>
      </c>
      <c r="I8750" s="31">
        <v>2812.2919999999999</v>
      </c>
      <c r="J8750" s="31">
        <v>4390.5259999999998</v>
      </c>
      <c r="K8750" s="31">
        <v>2697.5659999999998</v>
      </c>
      <c r="L8750" s="31">
        <v>401.48</v>
      </c>
      <c r="M8750" s="31">
        <v>286.32</v>
      </c>
      <c r="N8750" s="31">
        <v>457.06470000000002</v>
      </c>
      <c r="O8750" s="31">
        <v>51.613700000000001</v>
      </c>
      <c r="P8750" s="31">
        <v>81.258200000000002</v>
      </c>
      <c r="Q8750" s="31">
        <v>2742.4874</v>
      </c>
      <c r="R8750" s="31">
        <v>101.732</v>
      </c>
      <c r="S8750" s="31">
        <v>72.1571</v>
      </c>
    </row>
    <row r="8751" spans="1:19" x14ac:dyDescent="0.35">
      <c r="A8751" s="2">
        <v>45119</v>
      </c>
      <c r="B8751" s="31">
        <v>557.71529999999996</v>
      </c>
      <c r="C8751" s="31">
        <v>2099.4870000000001</v>
      </c>
      <c r="D8751" s="31">
        <v>581.76160000000004</v>
      </c>
      <c r="E8751" s="31">
        <v>734.71630000000005</v>
      </c>
      <c r="F8751" s="31">
        <v>137.09899999999999</v>
      </c>
      <c r="G8751" s="31">
        <v>609.58349999999996</v>
      </c>
      <c r="H8751" s="31">
        <v>10.67815</v>
      </c>
      <c r="I8751" s="31">
        <v>2805.4380000000001</v>
      </c>
      <c r="J8751" s="31">
        <v>4424.451</v>
      </c>
      <c r="K8751" s="31">
        <v>2700.4549999999999</v>
      </c>
      <c r="L8751" s="31">
        <v>404.53</v>
      </c>
      <c r="M8751" s="31">
        <v>289.39</v>
      </c>
      <c r="N8751" s="31">
        <v>462.59829999999999</v>
      </c>
      <c r="O8751" s="31">
        <v>52.421799999999998</v>
      </c>
      <c r="P8751" s="31">
        <v>82.215699999999998</v>
      </c>
      <c r="Q8751" s="31">
        <v>2771.7743</v>
      </c>
      <c r="R8751" s="31">
        <v>100.521</v>
      </c>
      <c r="S8751" s="31">
        <v>73.189099999999996</v>
      </c>
    </row>
    <row r="8752" spans="1:19" x14ac:dyDescent="0.35">
      <c r="A8752" s="2">
        <v>45120</v>
      </c>
      <c r="B8752" s="31">
        <v>566.22919999999999</v>
      </c>
      <c r="C8752" s="31">
        <v>2113.047</v>
      </c>
      <c r="D8752" s="31">
        <v>583.42690000000005</v>
      </c>
      <c r="E8752" s="31">
        <v>751.69780000000003</v>
      </c>
      <c r="F8752" s="31">
        <v>137.244</v>
      </c>
      <c r="G8752" s="31">
        <v>628.86609999999996</v>
      </c>
      <c r="H8752" s="31">
        <v>10.447889999999999</v>
      </c>
      <c r="I8752" s="31">
        <v>2809.7689999999998</v>
      </c>
      <c r="J8752" s="31">
        <v>4454.982</v>
      </c>
      <c r="K8752" s="31">
        <v>2732.3090000000002</v>
      </c>
      <c r="L8752" s="31">
        <v>407.76</v>
      </c>
      <c r="M8752" s="31">
        <v>291.68</v>
      </c>
      <c r="N8752" s="31">
        <v>470.58800000000002</v>
      </c>
      <c r="O8752" s="31">
        <v>52.468800000000002</v>
      </c>
      <c r="P8752" s="31">
        <v>82.744699999999995</v>
      </c>
      <c r="Q8752" s="31">
        <v>2813.1691000000001</v>
      </c>
      <c r="R8752" s="31">
        <v>99.77</v>
      </c>
      <c r="S8752" s="31">
        <v>75.310400000000001</v>
      </c>
    </row>
    <row r="8753" spans="1:19" x14ac:dyDescent="0.35">
      <c r="A8753" s="2">
        <v>45121</v>
      </c>
      <c r="B8753" s="31">
        <v>556.38040000000001</v>
      </c>
      <c r="C8753" s="31">
        <v>2087.1619999999998</v>
      </c>
      <c r="D8753" s="31">
        <v>582.76769999999999</v>
      </c>
      <c r="E8753" s="31">
        <v>749.81769999999995</v>
      </c>
      <c r="F8753" s="31">
        <v>137.27979999999999</v>
      </c>
      <c r="G8753" s="31">
        <v>629.3252</v>
      </c>
      <c r="H8753" s="31">
        <v>10.719720000000001</v>
      </c>
      <c r="I8753" s="31">
        <v>2804.4389999999999</v>
      </c>
      <c r="J8753" s="31">
        <v>4446.3440000000001</v>
      </c>
      <c r="K8753" s="31">
        <v>2732.2020000000002</v>
      </c>
      <c r="L8753" s="31">
        <v>407.15</v>
      </c>
      <c r="M8753" s="31">
        <v>288.75</v>
      </c>
      <c r="N8753" s="31">
        <v>470.07130000000001</v>
      </c>
      <c r="O8753" s="31">
        <v>52.355899999999998</v>
      </c>
      <c r="P8753" s="31">
        <v>83.095399999999998</v>
      </c>
      <c r="Q8753" s="31">
        <v>2834.9600999999998</v>
      </c>
      <c r="R8753" s="31">
        <v>99.914000000000001</v>
      </c>
      <c r="S8753" s="31">
        <v>75.298900000000003</v>
      </c>
    </row>
    <row r="8754" spans="1:19" x14ac:dyDescent="0.35">
      <c r="A8754" s="2">
        <v>45124</v>
      </c>
      <c r="B8754" s="31">
        <v>547.85299999999995</v>
      </c>
      <c r="C8754" s="31">
        <v>2078.1909999999998</v>
      </c>
      <c r="D8754" s="31">
        <v>577.52449999999999</v>
      </c>
      <c r="E8754" s="31">
        <v>733.91290000000004</v>
      </c>
      <c r="F8754" s="31">
        <v>136.73840000000001</v>
      </c>
      <c r="G8754" s="31">
        <v>632.65369999999996</v>
      </c>
      <c r="H8754" s="31">
        <v>10.74211</v>
      </c>
      <c r="I8754" s="31">
        <v>2804.4389999999999</v>
      </c>
      <c r="J8754" s="31">
        <v>4446.0379999999996</v>
      </c>
      <c r="K8754" s="31">
        <v>2734.0529999999999</v>
      </c>
      <c r="L8754" s="31">
        <v>408.68</v>
      </c>
      <c r="M8754" s="31">
        <v>291.89</v>
      </c>
      <c r="N8754" s="31">
        <v>474.45929999999998</v>
      </c>
      <c r="O8754" s="31">
        <v>52.124099999999999</v>
      </c>
      <c r="P8754" s="31">
        <v>83.019400000000005</v>
      </c>
      <c r="Q8754" s="31">
        <v>2832.0497</v>
      </c>
      <c r="R8754" s="31">
        <v>99.841999999999999</v>
      </c>
      <c r="S8754" s="31">
        <v>75.298900000000003</v>
      </c>
    </row>
    <row r="8755" spans="1:19" x14ac:dyDescent="0.35">
      <c r="A8755" s="2">
        <v>45125</v>
      </c>
      <c r="B8755" s="31">
        <v>555.68150000000003</v>
      </c>
      <c r="C8755" s="31">
        <v>2126.9250000000002</v>
      </c>
      <c r="D8755" s="31">
        <v>583.93280000000004</v>
      </c>
      <c r="E8755" s="31">
        <v>732.27059999999994</v>
      </c>
      <c r="F8755" s="31">
        <v>138.41759999999999</v>
      </c>
      <c r="G8755" s="31">
        <v>640.57330000000002</v>
      </c>
      <c r="H8755" s="31">
        <v>10.89561</v>
      </c>
      <c r="I8755" s="31">
        <v>2805.8670000000002</v>
      </c>
      <c r="J8755" s="31">
        <v>4453.4380000000001</v>
      </c>
      <c r="K8755" s="31">
        <v>2752.1410000000001</v>
      </c>
      <c r="L8755" s="31">
        <v>411.73</v>
      </c>
      <c r="M8755" s="31">
        <v>295.54000000000002</v>
      </c>
      <c r="N8755" s="31">
        <v>478.47280000000001</v>
      </c>
      <c r="O8755" s="31">
        <v>52.3001</v>
      </c>
      <c r="P8755" s="31">
        <v>83.045199999999994</v>
      </c>
      <c r="Q8755" s="31">
        <v>2816.21</v>
      </c>
      <c r="R8755" s="31">
        <v>99.941000000000003</v>
      </c>
      <c r="S8755" s="31">
        <v>73.418400000000005</v>
      </c>
    </row>
    <row r="8756" spans="1:19" x14ac:dyDescent="0.35">
      <c r="A8756" s="2">
        <v>45126</v>
      </c>
      <c r="B8756" s="31">
        <v>554.63300000000004</v>
      </c>
      <c r="C8756" s="31">
        <v>2158.2829999999999</v>
      </c>
      <c r="D8756" s="31">
        <v>598.49710000000005</v>
      </c>
      <c r="E8756" s="31">
        <v>728.62199999999996</v>
      </c>
      <c r="F8756" s="31">
        <v>138.41759999999999</v>
      </c>
      <c r="G8756" s="31">
        <v>646.7713</v>
      </c>
      <c r="H8756" s="31">
        <v>10.978759999999999</v>
      </c>
      <c r="I8756" s="31">
        <v>2811.8629999999998</v>
      </c>
      <c r="J8756" s="31">
        <v>4457.1400000000003</v>
      </c>
      <c r="K8756" s="31">
        <v>2758.297</v>
      </c>
      <c r="L8756" s="31">
        <v>412.56</v>
      </c>
      <c r="M8756" s="31">
        <v>296.64</v>
      </c>
      <c r="N8756" s="31">
        <v>478.0086</v>
      </c>
      <c r="O8756" s="31">
        <v>51.925899999999999</v>
      </c>
      <c r="P8756" s="31">
        <v>82.705500000000001</v>
      </c>
      <c r="Q8756" s="31">
        <v>2809.0216999999998</v>
      </c>
      <c r="R8756" s="31">
        <v>100.28100000000001</v>
      </c>
      <c r="S8756" s="31">
        <v>73.051500000000004</v>
      </c>
    </row>
    <row r="8757" spans="1:19" x14ac:dyDescent="0.35">
      <c r="A8757" s="2">
        <v>45127</v>
      </c>
      <c r="B8757" s="31">
        <v>555.82119999999998</v>
      </c>
      <c r="C8757" s="31">
        <v>2179.4580000000001</v>
      </c>
      <c r="D8757" s="31">
        <v>593.25390000000004</v>
      </c>
      <c r="E8757" s="31">
        <v>733.56719999999996</v>
      </c>
      <c r="F8757" s="31">
        <v>137.74590000000001</v>
      </c>
      <c r="G8757" s="31">
        <v>644.93489999999997</v>
      </c>
      <c r="H8757" s="31">
        <v>10.834849999999999</v>
      </c>
      <c r="I8757" s="31">
        <v>2815.1</v>
      </c>
      <c r="J8757" s="31">
        <v>4431.2330000000002</v>
      </c>
      <c r="K8757" s="31">
        <v>2741.2420000000002</v>
      </c>
      <c r="L8757" s="31">
        <v>409.73</v>
      </c>
      <c r="M8757" s="31">
        <v>294.08999999999997</v>
      </c>
      <c r="N8757" s="31">
        <v>467.01620000000003</v>
      </c>
      <c r="O8757" s="31">
        <v>51.639400000000002</v>
      </c>
      <c r="P8757" s="31">
        <v>82.373699999999999</v>
      </c>
      <c r="Q8757" s="31">
        <v>2804.721</v>
      </c>
      <c r="R8757" s="31">
        <v>100.88</v>
      </c>
      <c r="S8757" s="31">
        <v>73.074399999999997</v>
      </c>
    </row>
    <row r="8758" spans="1:19" x14ac:dyDescent="0.35">
      <c r="A8758" s="2">
        <v>45128</v>
      </c>
      <c r="B8758" s="31">
        <v>565.32719999999995</v>
      </c>
      <c r="C8758" s="31">
        <v>2227.9499999999998</v>
      </c>
      <c r="D8758" s="31">
        <v>612.673</v>
      </c>
      <c r="E8758" s="31">
        <v>730.49860000000001</v>
      </c>
      <c r="F8758" s="31">
        <v>137.4375</v>
      </c>
      <c r="G8758" s="31">
        <v>643.55759999999998</v>
      </c>
      <c r="H8758" s="31">
        <v>10.921200000000001</v>
      </c>
      <c r="I8758" s="31">
        <v>2811.9589999999998</v>
      </c>
      <c r="J8758" s="31">
        <v>4430.9250000000002</v>
      </c>
      <c r="K8758" s="31">
        <v>2737.2429999999999</v>
      </c>
      <c r="L8758" s="31">
        <v>409.67</v>
      </c>
      <c r="M8758" s="31">
        <v>292.83999999999997</v>
      </c>
      <c r="N8758" s="31">
        <v>465.4513</v>
      </c>
      <c r="O8758" s="31">
        <v>51.110399999999998</v>
      </c>
      <c r="P8758" s="31">
        <v>82.119500000000002</v>
      </c>
      <c r="Q8758" s="31">
        <v>2794.9733999999999</v>
      </c>
      <c r="R8758" s="31">
        <v>101.071</v>
      </c>
      <c r="S8758" s="31">
        <v>73.498699999999999</v>
      </c>
    </row>
    <row r="8759" spans="1:19" x14ac:dyDescent="0.35">
      <c r="A8759" s="2">
        <v>45131</v>
      </c>
      <c r="B8759" s="31">
        <v>576.51070000000004</v>
      </c>
      <c r="C8759" s="31">
        <v>2294.5450000000001</v>
      </c>
      <c r="D8759" s="31">
        <v>633.83979999999997</v>
      </c>
      <c r="E8759" s="31">
        <v>736.11720000000003</v>
      </c>
      <c r="F8759" s="31">
        <v>137.14279999999999</v>
      </c>
      <c r="G8759" s="31">
        <v>654.00239999999997</v>
      </c>
      <c r="H8759" s="31">
        <v>10.9276</v>
      </c>
      <c r="I8759" s="31">
        <v>2821.953</v>
      </c>
      <c r="J8759" s="31">
        <v>4428.7659999999996</v>
      </c>
      <c r="K8759" s="31">
        <v>2750.29</v>
      </c>
      <c r="L8759" s="31">
        <v>411.35</v>
      </c>
      <c r="M8759" s="31">
        <v>293.61</v>
      </c>
      <c r="N8759" s="31">
        <v>466.08769999999998</v>
      </c>
      <c r="O8759" s="31">
        <v>51.324100000000001</v>
      </c>
      <c r="P8759" s="31">
        <v>81.869100000000003</v>
      </c>
      <c r="Q8759" s="31">
        <v>2790.7973000000002</v>
      </c>
      <c r="R8759" s="31">
        <v>101.346</v>
      </c>
      <c r="S8759" s="31">
        <v>71.901700000000005</v>
      </c>
    </row>
    <row r="8760" spans="1:19" x14ac:dyDescent="0.35">
      <c r="A8760" s="2">
        <v>45132</v>
      </c>
      <c r="B8760" s="31">
        <v>581.89279999999997</v>
      </c>
      <c r="C8760" s="31">
        <v>2259.9540000000002</v>
      </c>
      <c r="D8760" s="31">
        <v>621.2174</v>
      </c>
      <c r="E8760" s="31">
        <v>749.60170000000005</v>
      </c>
      <c r="F8760" s="31">
        <v>137.2662</v>
      </c>
      <c r="G8760" s="31">
        <v>651.93640000000005</v>
      </c>
      <c r="H8760" s="31">
        <v>11.09709</v>
      </c>
      <c r="I8760" s="31">
        <v>2821.1439999999998</v>
      </c>
      <c r="J8760" s="31">
        <v>4404.4040000000005</v>
      </c>
      <c r="K8760" s="31">
        <v>2741.2440000000001</v>
      </c>
      <c r="L8760" s="31">
        <v>412.47</v>
      </c>
      <c r="M8760" s="31">
        <v>293.66000000000003</v>
      </c>
      <c r="N8760" s="31">
        <v>469.4348</v>
      </c>
      <c r="O8760" s="31">
        <v>51.334600000000002</v>
      </c>
      <c r="P8760" s="31">
        <v>81.6036</v>
      </c>
      <c r="Q8760" s="31">
        <v>2842.2923999999998</v>
      </c>
      <c r="R8760" s="31">
        <v>101.349</v>
      </c>
      <c r="S8760" s="31">
        <v>75.972800000000007</v>
      </c>
    </row>
    <row r="8761" spans="1:19" x14ac:dyDescent="0.35">
      <c r="A8761" s="2">
        <v>45133</v>
      </c>
      <c r="B8761" s="31">
        <v>577.06989999999996</v>
      </c>
      <c r="C8761" s="31">
        <v>2295.4340000000002</v>
      </c>
      <c r="D8761" s="31">
        <v>639.08299999999997</v>
      </c>
      <c r="E8761" s="31">
        <v>744.52340000000004</v>
      </c>
      <c r="F8761" s="31">
        <v>137.72540000000001</v>
      </c>
      <c r="G8761" s="31">
        <v>651.93640000000005</v>
      </c>
      <c r="H8761" s="31">
        <v>11.35933</v>
      </c>
      <c r="I8761" s="31">
        <v>2822.6190000000001</v>
      </c>
      <c r="J8761" s="31">
        <v>4421.366</v>
      </c>
      <c r="K8761" s="31">
        <v>2740.527</v>
      </c>
      <c r="L8761" s="31">
        <v>412.4</v>
      </c>
      <c r="M8761" s="31">
        <v>295.83999999999997</v>
      </c>
      <c r="N8761" s="31">
        <v>467.57029999999997</v>
      </c>
      <c r="O8761" s="31">
        <v>51.586399999999998</v>
      </c>
      <c r="P8761" s="31">
        <v>81.743499999999997</v>
      </c>
      <c r="Q8761" s="31">
        <v>2841.1703000000002</v>
      </c>
      <c r="R8761" s="31">
        <v>100.887</v>
      </c>
      <c r="S8761" s="31">
        <v>75.117199999999997</v>
      </c>
    </row>
    <row r="8762" spans="1:19" x14ac:dyDescent="0.35">
      <c r="A8762" s="2">
        <v>45134</v>
      </c>
      <c r="B8762" s="31">
        <v>585.66719999999998</v>
      </c>
      <c r="C8762" s="31">
        <v>2328.8119999999999</v>
      </c>
      <c r="D8762" s="31">
        <v>652.48220000000003</v>
      </c>
      <c r="E8762" s="31">
        <v>740.22299999999996</v>
      </c>
      <c r="F8762" s="31">
        <v>136.0599</v>
      </c>
      <c r="G8762" s="31">
        <v>641.83600000000001</v>
      </c>
      <c r="H8762" s="31">
        <v>11.285780000000001</v>
      </c>
      <c r="I8762" s="31">
        <v>2823.9520000000002</v>
      </c>
      <c r="J8762" s="31">
        <v>4394.8410000000003</v>
      </c>
      <c r="K8762" s="31">
        <v>2737.3519999999999</v>
      </c>
      <c r="L8762" s="31">
        <v>409.62</v>
      </c>
      <c r="M8762" s="31">
        <v>292.02</v>
      </c>
      <c r="N8762" s="31">
        <v>466.37979999999999</v>
      </c>
      <c r="O8762" s="31">
        <v>51.2455</v>
      </c>
      <c r="P8762" s="31">
        <v>81.1965</v>
      </c>
      <c r="Q8762" s="31">
        <v>2849.8332999999998</v>
      </c>
      <c r="R8762" s="31">
        <v>101.773</v>
      </c>
      <c r="S8762" s="31">
        <v>76.664699999999996</v>
      </c>
    </row>
    <row r="8763" spans="1:19" x14ac:dyDescent="0.35">
      <c r="A8763" s="2">
        <v>45135</v>
      </c>
      <c r="B8763" s="31">
        <v>590.00080000000003</v>
      </c>
      <c r="C8763" s="31">
        <v>2333.7420000000002</v>
      </c>
      <c r="D8763" s="31">
        <v>664.91039999999998</v>
      </c>
      <c r="E8763" s="31">
        <v>748.49869999999999</v>
      </c>
      <c r="F8763" s="31">
        <v>137.06739999999999</v>
      </c>
      <c r="G8763" s="31">
        <v>634.71979999999996</v>
      </c>
      <c r="H8763" s="31">
        <v>11.27299</v>
      </c>
      <c r="I8763" s="31">
        <v>2807.5320000000002</v>
      </c>
      <c r="J8763" s="31">
        <v>4393.9189999999999</v>
      </c>
      <c r="K8763" s="31">
        <v>2730.2550000000001</v>
      </c>
      <c r="L8763" s="31">
        <v>413.41</v>
      </c>
      <c r="M8763" s="31">
        <v>295.70999999999998</v>
      </c>
      <c r="N8763" s="31">
        <v>474.66140000000001</v>
      </c>
      <c r="O8763" s="31">
        <v>51.5824</v>
      </c>
      <c r="P8763" s="31">
        <v>81.516300000000001</v>
      </c>
      <c r="Q8763" s="31">
        <v>2871.7862</v>
      </c>
      <c r="R8763" s="31">
        <v>101.622</v>
      </c>
      <c r="S8763" s="31">
        <v>78.046300000000002</v>
      </c>
    </row>
    <row r="8764" spans="1:19" x14ac:dyDescent="0.35">
      <c r="A8764" s="2">
        <v>45138</v>
      </c>
      <c r="B8764" s="31">
        <v>597.13030000000003</v>
      </c>
      <c r="C8764" s="31">
        <v>2340.127</v>
      </c>
      <c r="D8764" s="31">
        <v>668.01750000000004</v>
      </c>
      <c r="E8764" s="31">
        <v>763.30229999999995</v>
      </c>
      <c r="F8764" s="31">
        <v>137.70480000000001</v>
      </c>
      <c r="G8764" s="31">
        <v>611.41999999999996</v>
      </c>
      <c r="H8764" s="31">
        <v>11.346539999999999</v>
      </c>
      <c r="I8764" s="31">
        <v>2795.1579999999999</v>
      </c>
      <c r="J8764" s="31">
        <v>4395.152</v>
      </c>
      <c r="K8764" s="31">
        <v>2725.4209999999998</v>
      </c>
      <c r="L8764" s="31">
        <v>414.13</v>
      </c>
      <c r="M8764" s="31">
        <v>299.06</v>
      </c>
      <c r="N8764" s="31">
        <v>474.96100000000001</v>
      </c>
      <c r="O8764" s="31">
        <v>50.9328</v>
      </c>
      <c r="P8764" s="31">
        <v>81.438599999999994</v>
      </c>
      <c r="Q8764" s="31">
        <v>2880.8804</v>
      </c>
      <c r="R8764" s="31">
        <v>101.855</v>
      </c>
      <c r="S8764" s="31">
        <v>79.302400000000006</v>
      </c>
    </row>
    <row r="8765" spans="1:19" x14ac:dyDescent="0.35">
      <c r="A8765" s="2">
        <v>45139</v>
      </c>
      <c r="B8765" s="31">
        <v>593.49570000000006</v>
      </c>
      <c r="C8765" s="31">
        <v>2321.9430000000002</v>
      </c>
      <c r="D8765" s="31">
        <v>692.87400000000002</v>
      </c>
      <c r="E8765" s="31">
        <v>745.66869999999994</v>
      </c>
      <c r="F8765" s="31">
        <v>135.62129999999999</v>
      </c>
      <c r="G8765" s="31">
        <v>615.78150000000005</v>
      </c>
      <c r="H8765" s="31">
        <v>11.330550000000001</v>
      </c>
      <c r="I8765" s="31">
        <v>2797.538</v>
      </c>
      <c r="J8765" s="31">
        <v>4379.1149999999998</v>
      </c>
      <c r="K8765" s="31">
        <v>2725.0050000000001</v>
      </c>
      <c r="L8765" s="31">
        <v>412.94</v>
      </c>
      <c r="M8765" s="31">
        <v>297.64</v>
      </c>
      <c r="N8765" s="31">
        <v>473.75540000000001</v>
      </c>
      <c r="O8765" s="31">
        <v>50.500399999999999</v>
      </c>
      <c r="P8765" s="31">
        <v>81.095200000000006</v>
      </c>
      <c r="Q8765" s="31">
        <v>2870.297</v>
      </c>
      <c r="R8765" s="31">
        <v>102.303</v>
      </c>
      <c r="S8765" s="31">
        <v>78.503100000000003</v>
      </c>
    </row>
    <row r="8766" spans="1:19" x14ac:dyDescent="0.35">
      <c r="A8766" s="2">
        <v>45140</v>
      </c>
      <c r="B8766" s="31">
        <v>581.54330000000004</v>
      </c>
      <c r="C8766" s="31">
        <v>2243.386</v>
      </c>
      <c r="D8766" s="31">
        <v>675.59100000000001</v>
      </c>
      <c r="E8766" s="31">
        <v>734.97180000000003</v>
      </c>
      <c r="F8766" s="31">
        <v>135.36089999999999</v>
      </c>
      <c r="G8766" s="31">
        <v>606.59929999999997</v>
      </c>
      <c r="H8766" s="31">
        <v>11.391310000000001</v>
      </c>
      <c r="I8766" s="31">
        <v>2794.6819999999998</v>
      </c>
      <c r="J8766" s="31">
        <v>4372.0230000000001</v>
      </c>
      <c r="K8766" s="31">
        <v>2723.7269999999999</v>
      </c>
      <c r="L8766" s="31">
        <v>407.2</v>
      </c>
      <c r="M8766" s="31">
        <v>293.57</v>
      </c>
      <c r="N8766" s="31">
        <v>463.44450000000001</v>
      </c>
      <c r="O8766" s="31">
        <v>50.456299999999999</v>
      </c>
      <c r="P8766" s="31">
        <v>80.704099999999997</v>
      </c>
      <c r="Q8766" s="31">
        <v>2806.6981999999998</v>
      </c>
      <c r="R8766" s="31">
        <v>102.59</v>
      </c>
      <c r="S8766" s="31">
        <v>76.265000000000001</v>
      </c>
    </row>
    <row r="8767" spans="1:19" x14ac:dyDescent="0.35">
      <c r="A8767" s="2">
        <v>45141</v>
      </c>
      <c r="B8767" s="31">
        <v>595.10329999999999</v>
      </c>
      <c r="C8767" s="31">
        <v>2234.415</v>
      </c>
      <c r="D8767" s="31">
        <v>687.24249999999995</v>
      </c>
      <c r="E8767" s="31">
        <v>743.55089999999996</v>
      </c>
      <c r="F8767" s="31">
        <v>134.93600000000001</v>
      </c>
      <c r="G8767" s="31">
        <v>608.4357</v>
      </c>
      <c r="H8767" s="31">
        <v>11.164249999999999</v>
      </c>
      <c r="I8767" s="31">
        <v>2786.4490000000001</v>
      </c>
      <c r="J8767" s="31">
        <v>4351.3599999999997</v>
      </c>
      <c r="K8767" s="31">
        <v>2709.596</v>
      </c>
      <c r="L8767" s="31">
        <v>405.81</v>
      </c>
      <c r="M8767" s="31">
        <v>292.70999999999998</v>
      </c>
      <c r="N8767" s="31">
        <v>462.41860000000003</v>
      </c>
      <c r="O8767" s="31">
        <v>50.8093</v>
      </c>
      <c r="P8767" s="31">
        <v>80.733400000000003</v>
      </c>
      <c r="Q8767" s="31">
        <v>2794.8319999999999</v>
      </c>
      <c r="R8767" s="31">
        <v>102.542</v>
      </c>
      <c r="S8767" s="31">
        <v>76.173699999999997</v>
      </c>
    </row>
    <row r="8768" spans="1:19" x14ac:dyDescent="0.35">
      <c r="A8768" s="2">
        <v>45142</v>
      </c>
      <c r="B8768" s="31">
        <v>602.79200000000003</v>
      </c>
      <c r="C8768" s="31">
        <v>2249.2860000000001</v>
      </c>
      <c r="D8768" s="31">
        <v>692.09730000000002</v>
      </c>
      <c r="E8768" s="31">
        <v>739.96370000000002</v>
      </c>
      <c r="F8768" s="31">
        <v>135.43629999999999</v>
      </c>
      <c r="G8768" s="31">
        <v>612.10860000000002</v>
      </c>
      <c r="H8768" s="31">
        <v>11.225009999999999</v>
      </c>
      <c r="I8768" s="31">
        <v>2786.0680000000002</v>
      </c>
      <c r="J8768" s="31">
        <v>4376.3419999999996</v>
      </c>
      <c r="K8768" s="31">
        <v>2704.462</v>
      </c>
      <c r="L8768" s="31">
        <v>403.68</v>
      </c>
      <c r="M8768" s="31">
        <v>291.92</v>
      </c>
      <c r="N8768" s="31">
        <v>459.8802</v>
      </c>
      <c r="O8768" s="31">
        <v>50.978700000000003</v>
      </c>
      <c r="P8768" s="31">
        <v>81.397400000000005</v>
      </c>
      <c r="Q8768" s="31">
        <v>2800.9564</v>
      </c>
      <c r="R8768" s="31">
        <v>102.017</v>
      </c>
      <c r="S8768" s="31">
        <v>76.950199999999995</v>
      </c>
    </row>
    <row r="8769" spans="1:19" x14ac:dyDescent="0.35">
      <c r="A8769" s="2">
        <v>45145</v>
      </c>
      <c r="B8769" s="31">
        <v>596.50130000000001</v>
      </c>
      <c r="C8769" s="31">
        <v>2266.5010000000002</v>
      </c>
      <c r="D8769" s="31">
        <v>682.3877</v>
      </c>
      <c r="E8769" s="31">
        <v>732.08479999999997</v>
      </c>
      <c r="F8769" s="31">
        <v>135.01820000000001</v>
      </c>
      <c r="G8769" s="31">
        <v>597.76139999999998</v>
      </c>
      <c r="H8769" s="31">
        <v>11.11628</v>
      </c>
      <c r="I8769" s="31">
        <v>2790.875</v>
      </c>
      <c r="J8769" s="31">
        <v>4385.5919999999996</v>
      </c>
      <c r="K8769" s="31">
        <v>2709.3910000000001</v>
      </c>
      <c r="L8769" s="31">
        <v>407.24</v>
      </c>
      <c r="M8769" s="31">
        <v>292.22000000000003</v>
      </c>
      <c r="N8769" s="31">
        <v>463.81889999999999</v>
      </c>
      <c r="O8769" s="31">
        <v>50.783700000000003</v>
      </c>
      <c r="P8769" s="31">
        <v>81.250100000000003</v>
      </c>
      <c r="Q8769" s="31">
        <v>2795.2840000000001</v>
      </c>
      <c r="R8769" s="31">
        <v>102.047</v>
      </c>
      <c r="S8769" s="31">
        <v>76.995800000000003</v>
      </c>
    </row>
    <row r="8770" spans="1:19" x14ac:dyDescent="0.35">
      <c r="A8770" s="2">
        <v>45146</v>
      </c>
      <c r="B8770" s="31">
        <v>602.16830000000004</v>
      </c>
      <c r="C8770" s="31">
        <v>2300.36</v>
      </c>
      <c r="D8770" s="31">
        <v>682.07629999999995</v>
      </c>
      <c r="E8770" s="31">
        <v>720.36779999999999</v>
      </c>
      <c r="F8770" s="31">
        <v>134.32599999999999</v>
      </c>
      <c r="G8770" s="31">
        <v>599.59780000000001</v>
      </c>
      <c r="H8770" s="31">
        <v>10.67357</v>
      </c>
      <c r="I8770" s="31">
        <v>2791.2080000000001</v>
      </c>
      <c r="J8770" s="31">
        <v>4397.6189999999997</v>
      </c>
      <c r="K8770" s="31">
        <v>2733.9560000000001</v>
      </c>
      <c r="L8770" s="31">
        <v>405.52</v>
      </c>
      <c r="M8770" s="31">
        <v>290.37</v>
      </c>
      <c r="N8770" s="31">
        <v>459.8877</v>
      </c>
      <c r="O8770" s="31">
        <v>50.491300000000003</v>
      </c>
      <c r="P8770" s="31">
        <v>80.825800000000001</v>
      </c>
      <c r="Q8770" s="31">
        <v>2760.3582000000001</v>
      </c>
      <c r="R8770" s="31">
        <v>102.52800000000001</v>
      </c>
      <c r="S8770" s="31">
        <v>75.168899999999994</v>
      </c>
    </row>
    <row r="8771" spans="1:19" x14ac:dyDescent="0.35">
      <c r="A8771" s="2">
        <v>45147</v>
      </c>
      <c r="B8771" s="31">
        <v>611.4701</v>
      </c>
      <c r="C8771" s="31">
        <v>2368.3220000000001</v>
      </c>
      <c r="D8771" s="31">
        <v>716.06889999999999</v>
      </c>
      <c r="E8771" s="31">
        <v>725.15049999999997</v>
      </c>
      <c r="F8771" s="31">
        <v>133.68860000000001</v>
      </c>
      <c r="G8771" s="31">
        <v>600.74559999999997</v>
      </c>
      <c r="H8771" s="31">
        <v>10.630240000000001</v>
      </c>
      <c r="I8771" s="31">
        <v>2800.4409999999998</v>
      </c>
      <c r="J8771" s="31">
        <v>4397.0020000000004</v>
      </c>
      <c r="K8771" s="31">
        <v>2730.962</v>
      </c>
      <c r="L8771" s="31">
        <v>402.58</v>
      </c>
      <c r="M8771" s="31">
        <v>287.85000000000002</v>
      </c>
      <c r="N8771" s="31">
        <v>454.61619999999999</v>
      </c>
      <c r="O8771" s="31">
        <v>50.266199999999998</v>
      </c>
      <c r="P8771" s="31">
        <v>81.093000000000004</v>
      </c>
      <c r="Q8771" s="31">
        <v>2773.5010000000002</v>
      </c>
      <c r="R8771" s="31">
        <v>102.49</v>
      </c>
      <c r="S8771" s="31">
        <v>75.591300000000004</v>
      </c>
    </row>
    <row r="8772" spans="1:19" x14ac:dyDescent="0.35">
      <c r="A8772" s="2">
        <v>45148</v>
      </c>
      <c r="B8772" s="31">
        <v>603.69799999999998</v>
      </c>
      <c r="C8772" s="31">
        <v>2347.4920000000002</v>
      </c>
      <c r="D8772" s="31">
        <v>712.26959999999997</v>
      </c>
      <c r="E8772" s="31">
        <v>723.87090000000001</v>
      </c>
      <c r="F8772" s="31">
        <v>133.57210000000001</v>
      </c>
      <c r="G8772" s="31">
        <v>605.22190000000001</v>
      </c>
      <c r="H8772" s="31">
        <v>10.57368</v>
      </c>
      <c r="I8772" s="31">
        <v>2797.11</v>
      </c>
      <c r="J8772" s="31">
        <v>4385.8980000000001</v>
      </c>
      <c r="K8772" s="31">
        <v>2724.192</v>
      </c>
      <c r="L8772" s="31">
        <v>402.58</v>
      </c>
      <c r="M8772" s="31">
        <v>286.42</v>
      </c>
      <c r="N8772" s="31">
        <v>455.30509999999998</v>
      </c>
      <c r="O8772" s="31">
        <v>50.019199999999998</v>
      </c>
      <c r="P8772" s="31">
        <v>81.338099999999997</v>
      </c>
      <c r="Q8772" s="31">
        <v>2773.2835</v>
      </c>
      <c r="R8772" s="31">
        <v>102.524</v>
      </c>
      <c r="S8772" s="31">
        <v>75.831100000000006</v>
      </c>
    </row>
    <row r="8773" spans="1:19" x14ac:dyDescent="0.35">
      <c r="A8773" s="2">
        <v>45149</v>
      </c>
      <c r="B8773" s="31">
        <v>605.95960000000002</v>
      </c>
      <c r="C8773" s="31">
        <v>2386.1909999999998</v>
      </c>
      <c r="D8773" s="31">
        <v>711.56240000000003</v>
      </c>
      <c r="E8773" s="31">
        <v>716.07090000000005</v>
      </c>
      <c r="F8773" s="31">
        <v>133.4145</v>
      </c>
      <c r="G8773" s="31">
        <v>600.28650000000005</v>
      </c>
      <c r="H8773" s="31">
        <v>10.580640000000001</v>
      </c>
      <c r="I8773" s="31">
        <v>2797.11</v>
      </c>
      <c r="J8773" s="31">
        <v>4351.3599999999997</v>
      </c>
      <c r="K8773" s="31">
        <v>2707.12</v>
      </c>
      <c r="L8773" s="31">
        <v>402.13</v>
      </c>
      <c r="M8773" s="31">
        <v>286.82</v>
      </c>
      <c r="N8773" s="31">
        <v>452.14519999999999</v>
      </c>
      <c r="O8773" s="31">
        <v>49.900300000000001</v>
      </c>
      <c r="P8773" s="31">
        <v>80.992699999999999</v>
      </c>
      <c r="Q8773" s="31">
        <v>2743.9106999999999</v>
      </c>
      <c r="R8773" s="31">
        <v>102.842</v>
      </c>
      <c r="S8773" s="31">
        <v>74.792000000000002</v>
      </c>
    </row>
    <row r="8774" spans="1:19" x14ac:dyDescent="0.35">
      <c r="A8774" s="2">
        <v>45152</v>
      </c>
      <c r="B8774" s="31">
        <v>601.52779999999996</v>
      </c>
      <c r="C8774" s="31">
        <v>2348.3119999999999</v>
      </c>
      <c r="D8774" s="31">
        <v>700.13329999999996</v>
      </c>
      <c r="E8774" s="31">
        <v>715.61739999999998</v>
      </c>
      <c r="F8774" s="31">
        <v>133.2363</v>
      </c>
      <c r="G8774" s="31">
        <v>608.78</v>
      </c>
      <c r="H8774" s="31">
        <v>10.706709999999999</v>
      </c>
      <c r="I8774" s="31">
        <v>2790.6370000000002</v>
      </c>
      <c r="J8774" s="31">
        <v>4340.875</v>
      </c>
      <c r="K8774" s="31">
        <v>2700.7559999999999</v>
      </c>
      <c r="L8774" s="31">
        <v>404.39</v>
      </c>
      <c r="M8774" s="31">
        <v>286.36</v>
      </c>
      <c r="N8774" s="31">
        <v>457.37180000000001</v>
      </c>
      <c r="O8774" s="31">
        <v>49.654200000000003</v>
      </c>
      <c r="P8774" s="31">
        <v>80.4923</v>
      </c>
      <c r="Q8774" s="31">
        <v>2712.09</v>
      </c>
      <c r="R8774" s="31">
        <v>103.19</v>
      </c>
      <c r="S8774" s="31">
        <v>73.239099999999993</v>
      </c>
    </row>
    <row r="8775" spans="1:19" x14ac:dyDescent="0.35">
      <c r="A8775" s="2">
        <v>45153</v>
      </c>
      <c r="B8775" s="31">
        <v>592.87530000000004</v>
      </c>
      <c r="C8775" s="31">
        <v>2305.9299999999998</v>
      </c>
      <c r="D8775" s="31">
        <v>687.91589999999997</v>
      </c>
      <c r="E8775" s="31">
        <v>707.56269999999995</v>
      </c>
      <c r="F8775" s="31">
        <v>132.63319999999999</v>
      </c>
      <c r="G8775" s="31">
        <v>599.25350000000003</v>
      </c>
      <c r="H8775" s="31">
        <v>10.820180000000001</v>
      </c>
      <c r="I8775" s="31">
        <v>2791.779</v>
      </c>
      <c r="J8775" s="31">
        <v>4334.3980000000001</v>
      </c>
      <c r="K8775" s="31">
        <v>2685.4450000000002</v>
      </c>
      <c r="L8775" s="31">
        <v>399.73</v>
      </c>
      <c r="M8775" s="31">
        <v>282.55</v>
      </c>
      <c r="N8775" s="31">
        <v>452.46710000000002</v>
      </c>
      <c r="O8775" s="31">
        <v>49.741599999999998</v>
      </c>
      <c r="P8775" s="31">
        <v>80.745800000000003</v>
      </c>
      <c r="Q8775" s="31">
        <v>2699.4207999999999</v>
      </c>
      <c r="R8775" s="31">
        <v>103.209</v>
      </c>
      <c r="S8775" s="31">
        <v>72.622500000000002</v>
      </c>
    </row>
    <row r="8776" spans="1:19" x14ac:dyDescent="0.35">
      <c r="A8776" s="2">
        <v>45154</v>
      </c>
      <c r="B8776" s="31">
        <v>584.01170000000002</v>
      </c>
      <c r="C8776" s="31">
        <v>2314.5830000000001</v>
      </c>
      <c r="D8776" s="31">
        <v>687.32470000000001</v>
      </c>
      <c r="E8776" s="31">
        <v>704.86339999999996</v>
      </c>
      <c r="F8776" s="31">
        <v>132.16030000000001</v>
      </c>
      <c r="G8776" s="31">
        <v>607.63229999999999</v>
      </c>
      <c r="H8776" s="31">
        <v>10.88006</v>
      </c>
      <c r="I8776" s="31">
        <v>2790.78</v>
      </c>
      <c r="J8776" s="31">
        <v>4328.5379999999996</v>
      </c>
      <c r="K8776" s="31">
        <v>2690.8919999999998</v>
      </c>
      <c r="L8776" s="31">
        <v>396.68</v>
      </c>
      <c r="M8776" s="31">
        <v>279.01</v>
      </c>
      <c r="N8776" s="31">
        <v>447.54759999999999</v>
      </c>
      <c r="O8776" s="31">
        <v>49.509300000000003</v>
      </c>
      <c r="P8776" s="31">
        <v>80.503200000000007</v>
      </c>
      <c r="Q8776" s="31">
        <v>2682.5340000000001</v>
      </c>
      <c r="R8776" s="31">
        <v>103.431</v>
      </c>
      <c r="S8776" s="31">
        <v>71.537700000000001</v>
      </c>
    </row>
    <row r="8777" spans="1:19" x14ac:dyDescent="0.35">
      <c r="A8777" s="2">
        <v>45155</v>
      </c>
      <c r="B8777" s="31">
        <v>588.58420000000001</v>
      </c>
      <c r="C8777" s="31">
        <v>2298.7779999999998</v>
      </c>
      <c r="D8777" s="31">
        <v>699.73910000000001</v>
      </c>
      <c r="E8777" s="31">
        <v>711.13440000000003</v>
      </c>
      <c r="F8777" s="31">
        <v>131.26249999999999</v>
      </c>
      <c r="G8777" s="31">
        <v>610.61649999999997</v>
      </c>
      <c r="H8777" s="31">
        <v>10.99353</v>
      </c>
      <c r="I8777" s="31">
        <v>2787.4949999999999</v>
      </c>
      <c r="J8777" s="31">
        <v>4316.2030000000004</v>
      </c>
      <c r="K8777" s="31">
        <v>2684.8310000000001</v>
      </c>
      <c r="L8777" s="31">
        <v>393.49</v>
      </c>
      <c r="M8777" s="31">
        <v>275.69</v>
      </c>
      <c r="N8777" s="31">
        <v>442.62799999999999</v>
      </c>
      <c r="O8777" s="31">
        <v>49.415900000000001</v>
      </c>
      <c r="P8777" s="31">
        <v>80.363600000000005</v>
      </c>
      <c r="Q8777" s="31">
        <v>2677.0882999999999</v>
      </c>
      <c r="R8777" s="31">
        <v>103.572</v>
      </c>
      <c r="S8777" s="31">
        <v>71.663300000000007</v>
      </c>
    </row>
    <row r="8778" spans="1:19" x14ac:dyDescent="0.35">
      <c r="A8778" s="2">
        <v>45156</v>
      </c>
      <c r="B8778" s="31">
        <v>593.43809999999996</v>
      </c>
      <c r="C8778" s="31">
        <v>2295.7759999999998</v>
      </c>
      <c r="D8778" s="31">
        <v>711.16819999999996</v>
      </c>
      <c r="E8778" s="31">
        <v>711.90319999999997</v>
      </c>
      <c r="F8778" s="31">
        <v>131.35159999999999</v>
      </c>
      <c r="G8778" s="31">
        <v>621.29079999999999</v>
      </c>
      <c r="H8778" s="31">
        <v>10.870609999999999</v>
      </c>
      <c r="I8778" s="31">
        <v>2790.2089999999998</v>
      </c>
      <c r="J8778" s="31">
        <v>4325.1469999999999</v>
      </c>
      <c r="K8778" s="31">
        <v>2699.4189999999999</v>
      </c>
      <c r="L8778" s="31">
        <v>393.33</v>
      </c>
      <c r="M8778" s="31">
        <v>276.99</v>
      </c>
      <c r="N8778" s="31">
        <v>441.6096</v>
      </c>
      <c r="O8778" s="31">
        <v>49.675800000000002</v>
      </c>
      <c r="P8778" s="31">
        <v>80.242599999999996</v>
      </c>
      <c r="Q8778" s="31">
        <v>2650.9274</v>
      </c>
      <c r="R8778" s="31">
        <v>103.375</v>
      </c>
      <c r="S8778" s="31">
        <v>70.053299999999993</v>
      </c>
    </row>
    <row r="8779" spans="1:19" x14ac:dyDescent="0.35">
      <c r="A8779" s="2">
        <v>45159</v>
      </c>
      <c r="B8779" s="31">
        <v>591.53880000000004</v>
      </c>
      <c r="C8779" s="31">
        <v>2254.9830000000002</v>
      </c>
      <c r="D8779" s="31">
        <v>710.97109999999998</v>
      </c>
      <c r="E8779" s="31">
        <v>714.55930000000001</v>
      </c>
      <c r="F8779" s="31">
        <v>131.7971</v>
      </c>
      <c r="G8779" s="31">
        <v>625.19320000000005</v>
      </c>
      <c r="H8779" s="31">
        <v>10.867459999999999</v>
      </c>
      <c r="I8779" s="31">
        <v>2788.971</v>
      </c>
      <c r="J8779" s="31">
        <v>4307.5680000000002</v>
      </c>
      <c r="K8779" s="31">
        <v>2690.1680000000001</v>
      </c>
      <c r="L8779" s="31">
        <v>396</v>
      </c>
      <c r="M8779" s="31">
        <v>276.49</v>
      </c>
      <c r="N8779" s="31">
        <v>448.85050000000001</v>
      </c>
      <c r="O8779" s="31">
        <v>49.306699999999999</v>
      </c>
      <c r="P8779" s="31">
        <v>80.3416</v>
      </c>
      <c r="Q8779" s="31">
        <v>2637.1244999999999</v>
      </c>
      <c r="R8779" s="31">
        <v>103.3</v>
      </c>
      <c r="S8779" s="31">
        <v>68.877200000000002</v>
      </c>
    </row>
    <row r="8780" spans="1:19" x14ac:dyDescent="0.35">
      <c r="A8780" s="2">
        <v>45160</v>
      </c>
      <c r="B8780" s="31">
        <v>588.72500000000002</v>
      </c>
      <c r="C8780" s="31">
        <v>2271.4059999999999</v>
      </c>
      <c r="D8780" s="31">
        <v>710.774</v>
      </c>
      <c r="E8780" s="31">
        <v>722.28579999999999</v>
      </c>
      <c r="F8780" s="31">
        <v>132.0027</v>
      </c>
      <c r="G8780" s="31">
        <v>617.96220000000005</v>
      </c>
      <c r="H8780" s="31">
        <v>10.78866</v>
      </c>
      <c r="I8780" s="31">
        <v>2786.5920000000001</v>
      </c>
      <c r="J8780" s="31">
        <v>4303.2510000000002</v>
      </c>
      <c r="K8780" s="31">
        <v>2690.6869999999999</v>
      </c>
      <c r="L8780" s="31">
        <v>394.81</v>
      </c>
      <c r="M8780" s="31">
        <v>275.74</v>
      </c>
      <c r="N8780" s="31">
        <v>448.03429999999997</v>
      </c>
      <c r="O8780" s="31">
        <v>49.449599999999997</v>
      </c>
      <c r="P8780" s="31">
        <v>80.065799999999996</v>
      </c>
      <c r="Q8780" s="31">
        <v>2656.5245</v>
      </c>
      <c r="R8780" s="31">
        <v>103.563</v>
      </c>
      <c r="S8780" s="31">
        <v>69.516599999999997</v>
      </c>
    </row>
    <row r="8781" spans="1:19" x14ac:dyDescent="0.35">
      <c r="A8781" s="2">
        <v>45161</v>
      </c>
      <c r="B8781" s="31">
        <v>582.74559999999997</v>
      </c>
      <c r="C8781" s="31">
        <v>2259.9279999999999</v>
      </c>
      <c r="D8781" s="31">
        <v>709.59169999999995</v>
      </c>
      <c r="E8781" s="31">
        <v>730.04250000000002</v>
      </c>
      <c r="F8781" s="31">
        <v>133.51740000000001</v>
      </c>
      <c r="G8781" s="31">
        <v>624.61929999999995</v>
      </c>
      <c r="H8781" s="31">
        <v>10.78866</v>
      </c>
      <c r="I8781" s="31">
        <v>2787.5909999999999</v>
      </c>
      <c r="J8781" s="31">
        <v>4330.3909999999996</v>
      </c>
      <c r="K8781" s="31">
        <v>2717.2</v>
      </c>
      <c r="L8781" s="31">
        <v>399.1</v>
      </c>
      <c r="M8781" s="31">
        <v>278.51</v>
      </c>
      <c r="N8781" s="31">
        <v>455.13290000000001</v>
      </c>
      <c r="O8781" s="31">
        <v>49.820099999999996</v>
      </c>
      <c r="P8781" s="31">
        <v>80.031800000000004</v>
      </c>
      <c r="Q8781" s="31">
        <v>2665.8987000000002</v>
      </c>
      <c r="R8781" s="31">
        <v>103.419</v>
      </c>
      <c r="S8781" s="31">
        <v>69.973399999999998</v>
      </c>
    </row>
    <row r="8782" spans="1:19" x14ac:dyDescent="0.35">
      <c r="A8782" s="2">
        <v>45162</v>
      </c>
      <c r="B8782" s="31">
        <v>583.30840000000001</v>
      </c>
      <c r="C8782" s="31">
        <v>2278.9119999999998</v>
      </c>
      <c r="D8782" s="31">
        <v>710.577</v>
      </c>
      <c r="E8782" s="31">
        <v>721.72860000000003</v>
      </c>
      <c r="F8782" s="31">
        <v>133.44890000000001</v>
      </c>
      <c r="G8782" s="31">
        <v>629.78430000000003</v>
      </c>
      <c r="H8782" s="31">
        <v>10.82648</v>
      </c>
      <c r="I8782" s="31">
        <v>2793.0169999999998</v>
      </c>
      <c r="J8782" s="31">
        <v>4325.1469999999999</v>
      </c>
      <c r="K8782" s="31">
        <v>2725.721</v>
      </c>
      <c r="L8782" s="31">
        <v>393.62</v>
      </c>
      <c r="M8782" s="31">
        <v>274.81</v>
      </c>
      <c r="N8782" s="31">
        <v>445.14389999999997</v>
      </c>
      <c r="O8782" s="31">
        <v>49.4998</v>
      </c>
      <c r="P8782" s="31">
        <v>79.968800000000002</v>
      </c>
      <c r="Q8782" s="31">
        <v>2698.9409999999998</v>
      </c>
      <c r="R8782" s="31">
        <v>103.982</v>
      </c>
      <c r="S8782" s="31">
        <v>71.577600000000004</v>
      </c>
    </row>
    <row r="8783" spans="1:19" x14ac:dyDescent="0.35">
      <c r="A8783" s="2">
        <v>45163</v>
      </c>
      <c r="B8783" s="31">
        <v>590.55399999999997</v>
      </c>
      <c r="C8783" s="31">
        <v>2335.4209999999998</v>
      </c>
      <c r="D8783" s="31">
        <v>729.1001</v>
      </c>
      <c r="E8783" s="31">
        <v>721.18870000000004</v>
      </c>
      <c r="F8783" s="31">
        <v>132.9554</v>
      </c>
      <c r="G8783" s="31">
        <v>637.13009999999997</v>
      </c>
      <c r="H8783" s="31">
        <v>10.924189999999999</v>
      </c>
      <c r="I8783" s="31">
        <v>2792.4459999999999</v>
      </c>
      <c r="J8783" s="31">
        <v>4318.3620000000001</v>
      </c>
      <c r="K8783" s="31">
        <v>2716.067</v>
      </c>
      <c r="L8783" s="31">
        <v>396.16</v>
      </c>
      <c r="M8783" s="31">
        <v>275.86</v>
      </c>
      <c r="N8783" s="31">
        <v>448.6558</v>
      </c>
      <c r="O8783" s="31">
        <v>49.166800000000002</v>
      </c>
      <c r="P8783" s="31">
        <v>79.457099999999997</v>
      </c>
      <c r="Q8783" s="31">
        <v>2667.7482</v>
      </c>
      <c r="R8783" s="31">
        <v>104.077</v>
      </c>
      <c r="S8783" s="31">
        <v>70.564599999999999</v>
      </c>
    </row>
    <row r="8784" spans="1:19" x14ac:dyDescent="0.35">
      <c r="A8784" s="2">
        <v>45166</v>
      </c>
      <c r="B8784" s="31">
        <v>589.99120000000005</v>
      </c>
      <c r="C8784" s="31">
        <v>2266.462</v>
      </c>
      <c r="D8784" s="31">
        <v>732.45</v>
      </c>
      <c r="E8784" s="31">
        <v>721.18870000000004</v>
      </c>
      <c r="F8784" s="31">
        <v>133.42830000000001</v>
      </c>
      <c r="G8784" s="31">
        <v>645.39409999999998</v>
      </c>
      <c r="H8784" s="31">
        <v>10.95256</v>
      </c>
      <c r="I8784" s="31">
        <v>2791.6840000000002</v>
      </c>
      <c r="J8784" s="31">
        <v>4327.3729999999996</v>
      </c>
      <c r="K8784" s="31">
        <v>2713.9169999999999</v>
      </c>
      <c r="L8784" s="31">
        <v>398.67</v>
      </c>
      <c r="M8784" s="31">
        <v>278.22000000000003</v>
      </c>
      <c r="N8784" s="31">
        <v>452.0478</v>
      </c>
      <c r="O8784" s="31">
        <v>49.166800000000002</v>
      </c>
      <c r="P8784" s="31">
        <v>79.457099999999997</v>
      </c>
      <c r="Q8784" s="31">
        <v>2686.0101</v>
      </c>
      <c r="R8784" s="31">
        <v>104.05800000000001</v>
      </c>
      <c r="S8784" s="31">
        <v>71.493700000000004</v>
      </c>
    </row>
    <row r="8785" spans="1:19" x14ac:dyDescent="0.35">
      <c r="A8785" s="2">
        <v>45167</v>
      </c>
      <c r="B8785" s="31">
        <v>597.30719999999997</v>
      </c>
      <c r="C8785" s="31">
        <v>2257.279</v>
      </c>
      <c r="D8785" s="31">
        <v>719.44439999999997</v>
      </c>
      <c r="E8785" s="31">
        <v>728.81150000000002</v>
      </c>
      <c r="F8785" s="31">
        <v>134.6825</v>
      </c>
      <c r="G8785" s="31">
        <v>639.31089999999995</v>
      </c>
      <c r="H8785" s="31">
        <v>11.308719999999999</v>
      </c>
      <c r="I8785" s="31">
        <v>2796.538</v>
      </c>
      <c r="J8785" s="31">
        <v>4337.5190000000002</v>
      </c>
      <c r="K8785" s="31">
        <v>2715.2429999999999</v>
      </c>
      <c r="L8785" s="31">
        <v>404.46</v>
      </c>
      <c r="M8785" s="31">
        <v>282.01</v>
      </c>
      <c r="N8785" s="31">
        <v>461.72969999999998</v>
      </c>
      <c r="O8785" s="31">
        <v>49.238199999999999</v>
      </c>
      <c r="P8785" s="31">
        <v>79.879499999999993</v>
      </c>
      <c r="Q8785" s="31">
        <v>2711.7069999999999</v>
      </c>
      <c r="R8785" s="31">
        <v>103.53100000000001</v>
      </c>
      <c r="S8785" s="31">
        <v>72.782499999999999</v>
      </c>
    </row>
    <row r="8786" spans="1:19" x14ac:dyDescent="0.35">
      <c r="A8786" s="2">
        <v>45168</v>
      </c>
      <c r="B8786" s="31">
        <v>599.62860000000001</v>
      </c>
      <c r="C8786" s="31">
        <v>2266.6379999999999</v>
      </c>
      <c r="D8786" s="31">
        <v>694.81259999999997</v>
      </c>
      <c r="E8786" s="31">
        <v>730.91049999999996</v>
      </c>
      <c r="F8786" s="31">
        <v>135.22389999999999</v>
      </c>
      <c r="G8786" s="31">
        <v>636.67100000000005</v>
      </c>
      <c r="H8786" s="31">
        <v>11.46946</v>
      </c>
      <c r="I8786" s="31">
        <v>2794.8249999999998</v>
      </c>
      <c r="J8786" s="31">
        <v>4359.1369999999997</v>
      </c>
      <c r="K8786" s="31">
        <v>2715.7669999999998</v>
      </c>
      <c r="L8786" s="31">
        <v>406.03</v>
      </c>
      <c r="M8786" s="31">
        <v>283.17</v>
      </c>
      <c r="N8786" s="31">
        <v>464.29059999999998</v>
      </c>
      <c r="O8786" s="31">
        <v>49.3902</v>
      </c>
      <c r="P8786" s="31">
        <v>80.607600000000005</v>
      </c>
      <c r="Q8786" s="31">
        <v>2713.3058999999998</v>
      </c>
      <c r="R8786" s="31">
        <v>103.157</v>
      </c>
      <c r="S8786" s="31">
        <v>72.393100000000004</v>
      </c>
    </row>
    <row r="8787" spans="1:19" x14ac:dyDescent="0.35">
      <c r="A8787" s="2">
        <v>45169</v>
      </c>
      <c r="B8787" s="31">
        <v>610.81359999999995</v>
      </c>
      <c r="C8787" s="31">
        <v>2265.578</v>
      </c>
      <c r="D8787" s="31">
        <v>696.19200000000001</v>
      </c>
      <c r="E8787" s="31">
        <v>726.56569999999999</v>
      </c>
      <c r="F8787" s="31">
        <v>134.7373</v>
      </c>
      <c r="G8787" s="31">
        <v>628.40700000000004</v>
      </c>
      <c r="H8787" s="31">
        <v>11.46631</v>
      </c>
      <c r="I8787" s="31">
        <v>2795.1109999999999</v>
      </c>
      <c r="J8787" s="31">
        <v>4360.3559999999998</v>
      </c>
      <c r="K8787" s="31">
        <v>2727.989</v>
      </c>
      <c r="L8787" s="31">
        <v>405.29</v>
      </c>
      <c r="M8787" s="31">
        <v>282.43</v>
      </c>
      <c r="N8787" s="31">
        <v>465.40629999999999</v>
      </c>
      <c r="O8787" s="31">
        <v>49.447000000000003</v>
      </c>
      <c r="P8787" s="31">
        <v>80.040700000000001</v>
      </c>
      <c r="Q8787" s="31">
        <v>2691.0706</v>
      </c>
      <c r="R8787" s="31">
        <v>103.619</v>
      </c>
      <c r="S8787" s="31">
        <v>72.267099999999999</v>
      </c>
    </row>
    <row r="8788" spans="1:19" x14ac:dyDescent="0.35">
      <c r="A8788" s="2">
        <v>45170</v>
      </c>
      <c r="B8788" s="31">
        <v>622.91309999999999</v>
      </c>
      <c r="C8788" s="31">
        <v>2287.9169999999999</v>
      </c>
      <c r="D8788" s="31">
        <v>712.15340000000003</v>
      </c>
      <c r="E8788" s="31">
        <v>733.41110000000003</v>
      </c>
      <c r="F8788" s="31">
        <v>134.81950000000001</v>
      </c>
      <c r="G8788" s="31">
        <v>628.63660000000004</v>
      </c>
      <c r="H8788" s="31">
        <v>11.362299999999999</v>
      </c>
      <c r="I8788" s="31">
        <v>2798.442</v>
      </c>
      <c r="J8788" s="31">
        <v>4354.8469999999998</v>
      </c>
      <c r="K8788" s="31">
        <v>2730.6590000000001</v>
      </c>
      <c r="L8788" s="31">
        <v>405.78</v>
      </c>
      <c r="M8788" s="31">
        <v>285.56</v>
      </c>
      <c r="N8788" s="31">
        <v>464.73989999999998</v>
      </c>
      <c r="O8788" s="31">
        <v>49.296399999999998</v>
      </c>
      <c r="P8788" s="31">
        <v>79.701899999999995</v>
      </c>
      <c r="Q8788" s="31">
        <v>2705.3960999999999</v>
      </c>
      <c r="R8788" s="31">
        <v>104.236</v>
      </c>
      <c r="S8788" s="31">
        <v>72.267099999999999</v>
      </c>
    </row>
    <row r="8789" spans="1:19" x14ac:dyDescent="0.35">
      <c r="A8789" s="2">
        <v>45173</v>
      </c>
      <c r="B8789" s="31">
        <v>622.91309999999999</v>
      </c>
      <c r="C8789" s="31">
        <v>2287.9169999999999</v>
      </c>
      <c r="D8789" s="31">
        <v>712.15340000000003</v>
      </c>
      <c r="E8789" s="31">
        <v>733.41110000000003</v>
      </c>
      <c r="F8789" s="31">
        <v>134.81950000000001</v>
      </c>
      <c r="G8789" s="31">
        <v>628.63660000000004</v>
      </c>
      <c r="H8789" s="31">
        <v>11.362299999999999</v>
      </c>
      <c r="I8789" s="31">
        <v>2795.3960000000002</v>
      </c>
      <c r="J8789" s="31">
        <v>4354.8469999999998</v>
      </c>
      <c r="K8789" s="31">
        <v>2710.1390000000001</v>
      </c>
      <c r="L8789" s="31">
        <v>405.78</v>
      </c>
      <c r="M8789" s="31">
        <v>285.56</v>
      </c>
      <c r="N8789" s="31">
        <v>464.73989999999998</v>
      </c>
      <c r="O8789" s="31">
        <v>49.149000000000001</v>
      </c>
      <c r="P8789" s="31">
        <v>79.535499999999999</v>
      </c>
      <c r="Q8789" s="31">
        <v>2731.2048</v>
      </c>
      <c r="R8789" s="31">
        <v>104.236</v>
      </c>
      <c r="S8789" s="31">
        <v>74.787099999999995</v>
      </c>
    </row>
    <row r="8790" spans="1:19" x14ac:dyDescent="0.35">
      <c r="A8790" s="2">
        <v>45174</v>
      </c>
      <c r="B8790" s="31">
        <v>633.39459999999997</v>
      </c>
      <c r="C8790" s="31">
        <v>2278.9110000000001</v>
      </c>
      <c r="D8790" s="31">
        <v>738.36159999999995</v>
      </c>
      <c r="E8790" s="31">
        <v>732.52570000000003</v>
      </c>
      <c r="F8790" s="31">
        <v>133.82570000000001</v>
      </c>
      <c r="G8790" s="31">
        <v>626.68539999999996</v>
      </c>
      <c r="H8790" s="31">
        <v>11.50098</v>
      </c>
      <c r="I8790" s="31">
        <v>2793.4920000000002</v>
      </c>
      <c r="J8790" s="31">
        <v>4326.2790000000005</v>
      </c>
      <c r="K8790" s="31">
        <v>2706.1239999999998</v>
      </c>
      <c r="L8790" s="31">
        <v>404.08</v>
      </c>
      <c r="M8790" s="31">
        <v>279.68</v>
      </c>
      <c r="N8790" s="31">
        <v>465.28649999999999</v>
      </c>
      <c r="O8790" s="31">
        <v>48.7301</v>
      </c>
      <c r="P8790" s="31">
        <v>78.964500000000001</v>
      </c>
      <c r="Q8790" s="31">
        <v>2704.3672999999999</v>
      </c>
      <c r="R8790" s="31">
        <v>104.807</v>
      </c>
      <c r="S8790" s="31">
        <v>73.080399999999997</v>
      </c>
    </row>
    <row r="8791" spans="1:19" x14ac:dyDescent="0.35">
      <c r="A8791" s="2">
        <v>45175</v>
      </c>
      <c r="B8791" s="31">
        <v>637.33399999999995</v>
      </c>
      <c r="C8791" s="31">
        <v>2296.9229999999998</v>
      </c>
      <c r="D8791" s="31">
        <v>723.1884</v>
      </c>
      <c r="E8791" s="31">
        <v>722.31150000000002</v>
      </c>
      <c r="F8791" s="31">
        <v>133.25</v>
      </c>
      <c r="G8791" s="31">
        <v>631.85040000000004</v>
      </c>
      <c r="H8791" s="31">
        <v>11.510439999999999</v>
      </c>
      <c r="I8791" s="31">
        <v>2794.3020000000001</v>
      </c>
      <c r="J8791" s="31">
        <v>4317.683</v>
      </c>
      <c r="K8791" s="31">
        <v>2700.4270000000001</v>
      </c>
      <c r="L8791" s="31">
        <v>401.3</v>
      </c>
      <c r="M8791" s="31">
        <v>278.7</v>
      </c>
      <c r="N8791" s="31">
        <v>461.24299999999999</v>
      </c>
      <c r="O8791" s="31">
        <v>48.740400000000001</v>
      </c>
      <c r="P8791" s="31">
        <v>78.956800000000001</v>
      </c>
      <c r="Q8791" s="31">
        <v>2692.1333</v>
      </c>
      <c r="R8791" s="31">
        <v>104.861</v>
      </c>
      <c r="S8791" s="31">
        <v>73.263599999999997</v>
      </c>
    </row>
    <row r="8792" spans="1:19" x14ac:dyDescent="0.35">
      <c r="A8792" s="2">
        <v>45176</v>
      </c>
      <c r="B8792" s="31">
        <v>632.55050000000006</v>
      </c>
      <c r="C8792" s="31">
        <v>2315.9949999999999</v>
      </c>
      <c r="D8792" s="31">
        <v>731.85879999999997</v>
      </c>
      <c r="E8792" s="31">
        <v>717.73350000000005</v>
      </c>
      <c r="F8792" s="31">
        <v>133.1335</v>
      </c>
      <c r="G8792" s="31">
        <v>624.16030000000001</v>
      </c>
      <c r="H8792" s="31">
        <v>11.384370000000001</v>
      </c>
      <c r="I8792" s="31">
        <v>2794.8969999999999</v>
      </c>
      <c r="J8792" s="31">
        <v>4318.8969999999999</v>
      </c>
      <c r="K8792" s="31">
        <v>2699.502</v>
      </c>
      <c r="L8792" s="31">
        <v>399.93</v>
      </c>
      <c r="M8792" s="31">
        <v>275.92</v>
      </c>
      <c r="N8792" s="31">
        <v>457.7312</v>
      </c>
      <c r="O8792" s="31">
        <v>48.894100000000002</v>
      </c>
      <c r="P8792" s="31">
        <v>78.923500000000004</v>
      </c>
      <c r="Q8792" s="31">
        <v>2670.6248999999998</v>
      </c>
      <c r="R8792" s="31">
        <v>105.059</v>
      </c>
      <c r="S8792" s="31">
        <v>72.141099999999994</v>
      </c>
    </row>
    <row r="8793" spans="1:19" x14ac:dyDescent="0.35">
      <c r="A8793" s="2">
        <v>45177</v>
      </c>
      <c r="B8793" s="31">
        <v>637.68579999999997</v>
      </c>
      <c r="C8793" s="31">
        <v>2343.1019999999999</v>
      </c>
      <c r="D8793" s="31">
        <v>761.41690000000006</v>
      </c>
      <c r="E8793" s="31">
        <v>711.01760000000002</v>
      </c>
      <c r="F8793" s="31">
        <v>133.1472</v>
      </c>
      <c r="G8793" s="31">
        <v>625.7672</v>
      </c>
      <c r="H8793" s="31">
        <v>11.51675</v>
      </c>
      <c r="I8793" s="31">
        <v>2797.9290000000001</v>
      </c>
      <c r="J8793" s="31">
        <v>4324.4350000000004</v>
      </c>
      <c r="K8793" s="31">
        <v>2704.25</v>
      </c>
      <c r="L8793" s="31">
        <v>400.42</v>
      </c>
      <c r="M8793" s="31">
        <v>275.27</v>
      </c>
      <c r="N8793" s="31">
        <v>458.18790000000001</v>
      </c>
      <c r="O8793" s="31">
        <v>48.697800000000001</v>
      </c>
      <c r="P8793" s="31">
        <v>78.9923</v>
      </c>
      <c r="Q8793" s="31">
        <v>2670.9881999999998</v>
      </c>
      <c r="R8793" s="31">
        <v>105.09</v>
      </c>
      <c r="S8793" s="31">
        <v>72.141099999999994</v>
      </c>
    </row>
    <row r="8794" spans="1:19" x14ac:dyDescent="0.35">
      <c r="A8794" s="2">
        <v>45180</v>
      </c>
      <c r="B8794" s="31">
        <v>637.64350000000002</v>
      </c>
      <c r="C8794" s="31">
        <v>2398.1779999999999</v>
      </c>
      <c r="D8794" s="31">
        <v>772.09630000000004</v>
      </c>
      <c r="E8794" s="31">
        <v>724.79300000000001</v>
      </c>
      <c r="F8794" s="31">
        <v>133.4556</v>
      </c>
      <c r="G8794" s="31">
        <v>628.52189999999996</v>
      </c>
      <c r="H8794" s="31">
        <v>11.52305</v>
      </c>
      <c r="I8794" s="31">
        <v>2784.971</v>
      </c>
      <c r="J8794" s="31">
        <v>4312.7569999999996</v>
      </c>
      <c r="K8794" s="31">
        <v>2697.6480000000001</v>
      </c>
      <c r="L8794" s="31">
        <v>402.93</v>
      </c>
      <c r="M8794" s="31">
        <v>275.83</v>
      </c>
      <c r="N8794" s="31">
        <v>463.5265</v>
      </c>
      <c r="O8794" s="31">
        <v>49.1036</v>
      </c>
      <c r="P8794" s="31">
        <v>79.215400000000002</v>
      </c>
      <c r="Q8794" s="31">
        <v>2680.5169999999998</v>
      </c>
      <c r="R8794" s="31">
        <v>104.569</v>
      </c>
      <c r="S8794" s="31">
        <v>72.221299999999999</v>
      </c>
    </row>
    <row r="8795" spans="1:19" x14ac:dyDescent="0.35">
      <c r="A8795" s="2">
        <v>45181</v>
      </c>
      <c r="B8795" s="31">
        <v>647.29280000000006</v>
      </c>
      <c r="C8795" s="31">
        <v>2409.7860000000001</v>
      </c>
      <c r="D8795" s="31">
        <v>769.85559999999998</v>
      </c>
      <c r="E8795" s="31">
        <v>723.81290000000001</v>
      </c>
      <c r="F8795" s="31">
        <v>132.62629999999999</v>
      </c>
      <c r="G8795" s="31">
        <v>618.19190000000003</v>
      </c>
      <c r="H8795" s="31">
        <v>11.50099</v>
      </c>
      <c r="I8795" s="31">
        <v>2782.8670000000002</v>
      </c>
      <c r="J8795" s="31">
        <v>4316.134</v>
      </c>
      <c r="K8795" s="31">
        <v>2697.44</v>
      </c>
      <c r="L8795" s="31">
        <v>400.64</v>
      </c>
      <c r="M8795" s="31">
        <v>275.45999999999998</v>
      </c>
      <c r="N8795" s="31">
        <v>458.38380000000001</v>
      </c>
      <c r="O8795" s="31">
        <v>48.829000000000001</v>
      </c>
      <c r="P8795" s="31">
        <v>78.971500000000006</v>
      </c>
      <c r="Q8795" s="31">
        <v>2675.4380000000001</v>
      </c>
      <c r="R8795" s="31">
        <v>104.711</v>
      </c>
      <c r="S8795" s="31">
        <v>72.026499999999999</v>
      </c>
    </row>
    <row r="8796" spans="1:19" x14ac:dyDescent="0.35">
      <c r="A8796" s="2">
        <v>45182</v>
      </c>
      <c r="B8796" s="31">
        <v>646.23310000000004</v>
      </c>
      <c r="C8796" s="31">
        <v>2417.7579999999998</v>
      </c>
      <c r="D8796" s="31">
        <v>780.09349999999995</v>
      </c>
      <c r="E8796" s="31">
        <v>726.03620000000001</v>
      </c>
      <c r="F8796" s="31">
        <v>132.44810000000001</v>
      </c>
      <c r="G8796" s="31">
        <v>619.68399999999997</v>
      </c>
      <c r="H8796" s="31">
        <v>11.743679999999999</v>
      </c>
      <c r="I8796" s="31">
        <v>2785.45</v>
      </c>
      <c r="J8796" s="31">
        <v>4317.357</v>
      </c>
      <c r="K8796" s="31">
        <v>2688.8229999999999</v>
      </c>
      <c r="L8796" s="31">
        <v>400.98</v>
      </c>
      <c r="M8796" s="31">
        <v>273.57</v>
      </c>
      <c r="N8796" s="31">
        <v>459.92899999999997</v>
      </c>
      <c r="O8796" s="31">
        <v>48.723799999999997</v>
      </c>
      <c r="P8796" s="31">
        <v>79.149000000000001</v>
      </c>
      <c r="Q8796" s="31">
        <v>2672.6197999999999</v>
      </c>
      <c r="R8796" s="31">
        <v>104.76600000000001</v>
      </c>
      <c r="S8796" s="31">
        <v>71.648499999999999</v>
      </c>
    </row>
    <row r="8797" spans="1:19" x14ac:dyDescent="0.35">
      <c r="A8797" s="2">
        <v>45183</v>
      </c>
      <c r="B8797" s="31">
        <v>658.65740000000005</v>
      </c>
      <c r="C8797" s="31">
        <v>2430.3789999999999</v>
      </c>
      <c r="D8797" s="31">
        <v>795.32410000000004</v>
      </c>
      <c r="E8797" s="31">
        <v>725.92399999999998</v>
      </c>
      <c r="F8797" s="31">
        <v>132.46870000000001</v>
      </c>
      <c r="G8797" s="31">
        <v>624.61940000000004</v>
      </c>
      <c r="H8797" s="31">
        <v>11.75629</v>
      </c>
      <c r="I8797" s="31">
        <v>2785.9279999999999</v>
      </c>
      <c r="J8797" s="31">
        <v>4318.9089999999997</v>
      </c>
      <c r="K8797" s="31">
        <v>2700.4250000000002</v>
      </c>
      <c r="L8797" s="31">
        <v>404.31</v>
      </c>
      <c r="M8797" s="31">
        <v>277.39999999999998</v>
      </c>
      <c r="N8797" s="31">
        <v>463.5147</v>
      </c>
      <c r="O8797" s="31">
        <v>48.8215</v>
      </c>
      <c r="P8797" s="31">
        <v>78.599400000000003</v>
      </c>
      <c r="Q8797" s="31">
        <v>2693.8831</v>
      </c>
      <c r="R8797" s="31">
        <v>105.405</v>
      </c>
      <c r="S8797" s="31">
        <v>71.957800000000006</v>
      </c>
    </row>
    <row r="8798" spans="1:19" x14ac:dyDescent="0.35">
      <c r="A8798" s="2">
        <v>45184</v>
      </c>
      <c r="B8798" s="31">
        <v>659.36609999999996</v>
      </c>
      <c r="C8798" s="31">
        <v>2402.7139999999999</v>
      </c>
      <c r="D8798" s="31">
        <v>779.56089999999995</v>
      </c>
      <c r="E8798" s="31">
        <v>724.8451</v>
      </c>
      <c r="F8798" s="31">
        <v>133.3871</v>
      </c>
      <c r="G8798" s="31">
        <v>615.32240000000002</v>
      </c>
      <c r="H8798" s="31">
        <v>11.841390000000001</v>
      </c>
      <c r="I8798" s="31">
        <v>2787.5540000000001</v>
      </c>
      <c r="J8798" s="31">
        <v>4304.4679999999998</v>
      </c>
      <c r="K8798" s="31">
        <v>2693.0050000000001</v>
      </c>
      <c r="L8798" s="31">
        <v>399.25</v>
      </c>
      <c r="M8798" s="31">
        <v>274.26</v>
      </c>
      <c r="N8798" s="31">
        <v>455.19729999999998</v>
      </c>
      <c r="O8798" s="31">
        <v>48.576799999999999</v>
      </c>
      <c r="P8798" s="31">
        <v>78.602599999999995</v>
      </c>
      <c r="Q8798" s="31">
        <v>2701.4263999999998</v>
      </c>
      <c r="R8798" s="31">
        <v>105.322</v>
      </c>
      <c r="S8798" s="31">
        <v>72.312899999999999</v>
      </c>
    </row>
    <row r="8799" spans="1:19" x14ac:dyDescent="0.35">
      <c r="A8799" s="2">
        <v>45187</v>
      </c>
      <c r="B8799" s="31">
        <v>661.13779999999997</v>
      </c>
      <c r="C8799" s="31">
        <v>2396.002</v>
      </c>
      <c r="D8799" s="31">
        <v>766.04960000000005</v>
      </c>
      <c r="E8799" s="31">
        <v>720.65899999999999</v>
      </c>
      <c r="F8799" s="31">
        <v>133.88059999999999</v>
      </c>
      <c r="G8799" s="31">
        <v>604.53330000000005</v>
      </c>
      <c r="H8799" s="31">
        <v>11.412739999999999</v>
      </c>
      <c r="I8799" s="31">
        <v>2787.5540000000001</v>
      </c>
      <c r="J8799" s="31">
        <v>4299.5479999999998</v>
      </c>
      <c r="K8799" s="31">
        <v>2681.6590000000001</v>
      </c>
      <c r="L8799" s="31">
        <v>399.56</v>
      </c>
      <c r="M8799" s="31">
        <v>272.51</v>
      </c>
      <c r="N8799" s="31">
        <v>455.8553</v>
      </c>
      <c r="O8799" s="31">
        <v>48.635599999999997</v>
      </c>
      <c r="P8799" s="31">
        <v>78.664100000000005</v>
      </c>
      <c r="Q8799" s="31">
        <v>2676.1316000000002</v>
      </c>
      <c r="R8799" s="31">
        <v>105.202</v>
      </c>
      <c r="S8799" s="31">
        <v>71.121600000000001</v>
      </c>
    </row>
    <row r="8800" spans="1:19" x14ac:dyDescent="0.35">
      <c r="A8800" s="2">
        <v>45188</v>
      </c>
      <c r="B8800" s="31">
        <v>660.07479999999998</v>
      </c>
      <c r="C8800" s="31">
        <v>2362.8939999999998</v>
      </c>
      <c r="D8800" s="31">
        <v>775.67129999999997</v>
      </c>
      <c r="E8800" s="31">
        <v>714.91930000000002</v>
      </c>
      <c r="F8800" s="31">
        <v>133.90119999999999</v>
      </c>
      <c r="G8800" s="31">
        <v>603.95939999999996</v>
      </c>
      <c r="H8800" s="31">
        <v>11.47893</v>
      </c>
      <c r="I8800" s="31">
        <v>2784.732</v>
      </c>
      <c r="J8800" s="31">
        <v>4290.6509999999998</v>
      </c>
      <c r="K8800" s="31">
        <v>2676.605</v>
      </c>
      <c r="L8800" s="31">
        <v>398.54</v>
      </c>
      <c r="M8800" s="31">
        <v>271.39</v>
      </c>
      <c r="N8800" s="31">
        <v>454.69459999999998</v>
      </c>
      <c r="O8800" s="31">
        <v>48.6188</v>
      </c>
      <c r="P8800" s="31">
        <v>78.767399999999995</v>
      </c>
      <c r="Q8800" s="31">
        <v>2671.2494999999999</v>
      </c>
      <c r="R8800" s="31">
        <v>105.133</v>
      </c>
      <c r="S8800" s="31">
        <v>71.488200000000006</v>
      </c>
    </row>
    <row r="8801" spans="1:19" x14ac:dyDescent="0.35">
      <c r="A8801" s="2">
        <v>45189</v>
      </c>
      <c r="B8801" s="31">
        <v>654.47609999999997</v>
      </c>
      <c r="C8801" s="31">
        <v>2331.7820000000002</v>
      </c>
      <c r="D8801" s="31">
        <v>765.43550000000005</v>
      </c>
      <c r="E8801" s="31">
        <v>719.40750000000003</v>
      </c>
      <c r="F8801" s="31">
        <v>134.81960000000001</v>
      </c>
      <c r="G8801" s="31">
        <v>606.02539999999999</v>
      </c>
      <c r="H8801" s="31">
        <v>11.252000000000001</v>
      </c>
      <c r="I8801" s="31">
        <v>2783.5839999999998</v>
      </c>
      <c r="J8801" s="31">
        <v>4294.95</v>
      </c>
      <c r="K8801" s="31">
        <v>2676.5970000000002</v>
      </c>
      <c r="L8801" s="31">
        <v>394.72</v>
      </c>
      <c r="M8801" s="31">
        <v>268.55</v>
      </c>
      <c r="N8801" s="31">
        <v>448.0924</v>
      </c>
      <c r="O8801" s="31">
        <v>48.6128</v>
      </c>
      <c r="P8801" s="31">
        <v>78.980999999999995</v>
      </c>
      <c r="Q8801" s="31">
        <v>2661.1469999999999</v>
      </c>
      <c r="R8801" s="31">
        <v>105.328</v>
      </c>
      <c r="S8801" s="31">
        <v>71.018500000000003</v>
      </c>
    </row>
    <row r="8802" spans="1:19" x14ac:dyDescent="0.35">
      <c r="A8802" s="2">
        <v>45190</v>
      </c>
      <c r="B8802" s="31">
        <v>653.8383</v>
      </c>
      <c r="C8802" s="31">
        <v>2329.424</v>
      </c>
      <c r="D8802" s="31">
        <v>795.73360000000002</v>
      </c>
      <c r="E8802" s="31">
        <v>706.48230000000001</v>
      </c>
      <c r="F8802" s="31">
        <v>132.9348</v>
      </c>
      <c r="G8802" s="31">
        <v>593.97379999999998</v>
      </c>
      <c r="H8802" s="31">
        <v>11.3308</v>
      </c>
      <c r="I8802" s="31">
        <v>2780.6669999999999</v>
      </c>
      <c r="J8802" s="31">
        <v>4259.9350000000004</v>
      </c>
      <c r="K8802" s="31">
        <v>2669.07</v>
      </c>
      <c r="L8802" s="31">
        <v>388.06</v>
      </c>
      <c r="M8802" s="31">
        <v>264.38</v>
      </c>
      <c r="N8802" s="31">
        <v>439.53829999999999</v>
      </c>
      <c r="O8802" s="31">
        <v>48.662500000000001</v>
      </c>
      <c r="P8802" s="31">
        <v>78.534099999999995</v>
      </c>
      <c r="Q8802" s="31">
        <v>2620.6605</v>
      </c>
      <c r="R8802" s="31">
        <v>105.363</v>
      </c>
      <c r="S8802" s="31">
        <v>69.896000000000001</v>
      </c>
    </row>
    <row r="8803" spans="1:19" x14ac:dyDescent="0.35">
      <c r="A8803" s="2">
        <v>45191</v>
      </c>
      <c r="B8803" s="31">
        <v>651.71220000000005</v>
      </c>
      <c r="C8803" s="31">
        <v>2278.4470000000001</v>
      </c>
      <c r="D8803" s="31">
        <v>777.51379999999995</v>
      </c>
      <c r="E8803" s="31">
        <v>708.85590000000002</v>
      </c>
      <c r="F8803" s="31">
        <v>133.346</v>
      </c>
      <c r="G8803" s="31">
        <v>595.12159999999994</v>
      </c>
      <c r="H8803" s="31">
        <v>11.28983</v>
      </c>
      <c r="I8803" s="31">
        <v>2780.8580000000002</v>
      </c>
      <c r="J8803" s="31">
        <v>4266.3789999999999</v>
      </c>
      <c r="K8803" s="31">
        <v>2671.652</v>
      </c>
      <c r="L8803" s="31">
        <v>387.09</v>
      </c>
      <c r="M8803" s="31">
        <v>263.61</v>
      </c>
      <c r="N8803" s="31">
        <v>439.73790000000002</v>
      </c>
      <c r="O8803" s="31">
        <v>48.453600000000002</v>
      </c>
      <c r="P8803" s="31">
        <v>78.5167</v>
      </c>
      <c r="Q8803" s="31">
        <v>2642.3535999999999</v>
      </c>
      <c r="R8803" s="31">
        <v>105.583</v>
      </c>
      <c r="S8803" s="31">
        <v>71.924199999999999</v>
      </c>
    </row>
    <row r="8804" spans="1:19" x14ac:dyDescent="0.35">
      <c r="A8804" s="2">
        <v>45194</v>
      </c>
      <c r="B8804" s="31">
        <v>651.14520000000005</v>
      </c>
      <c r="C8804" s="31">
        <v>2270.7370000000001</v>
      </c>
      <c r="D8804" s="31">
        <v>766.25440000000003</v>
      </c>
      <c r="E8804" s="31">
        <v>701.56259999999997</v>
      </c>
      <c r="F8804" s="31">
        <v>132.72919999999999</v>
      </c>
      <c r="G8804" s="31">
        <v>595.81029999999998</v>
      </c>
      <c r="H8804" s="31">
        <v>11.01877</v>
      </c>
      <c r="I8804" s="31">
        <v>2782.58</v>
      </c>
      <c r="J8804" s="31">
        <v>4251.3379999999997</v>
      </c>
      <c r="K8804" s="31">
        <v>2659.9929999999999</v>
      </c>
      <c r="L8804" s="31">
        <v>388.66</v>
      </c>
      <c r="M8804" s="31">
        <v>264.82</v>
      </c>
      <c r="N8804" s="31">
        <v>441.68239999999997</v>
      </c>
      <c r="O8804" s="31">
        <v>48.172499999999999</v>
      </c>
      <c r="P8804" s="31">
        <v>77.921700000000001</v>
      </c>
      <c r="Q8804" s="31">
        <v>2622.5248999999999</v>
      </c>
      <c r="R8804" s="31">
        <v>105.998</v>
      </c>
      <c r="S8804" s="31">
        <v>70.096299999999999</v>
      </c>
    </row>
    <row r="8805" spans="1:19" x14ac:dyDescent="0.35">
      <c r="A8805" s="2">
        <v>45195</v>
      </c>
      <c r="B8805" s="31">
        <v>655.04300000000001</v>
      </c>
      <c r="C8805" s="31">
        <v>2282.71</v>
      </c>
      <c r="D8805" s="31">
        <v>759.08929999999998</v>
      </c>
      <c r="E8805" s="31">
        <v>697.46280000000002</v>
      </c>
      <c r="F8805" s="31">
        <v>131.5778</v>
      </c>
      <c r="G8805" s="31">
        <v>598.10590000000002</v>
      </c>
      <c r="H8805" s="31">
        <v>11.03138</v>
      </c>
      <c r="I8805" s="31">
        <v>2779.5189999999998</v>
      </c>
      <c r="J8805" s="31">
        <v>4252.2640000000001</v>
      </c>
      <c r="K8805" s="31">
        <v>2661.5349999999999</v>
      </c>
      <c r="L8805" s="31">
        <v>382.98</v>
      </c>
      <c r="M8805" s="31">
        <v>261.43</v>
      </c>
      <c r="N8805" s="31">
        <v>435.16890000000001</v>
      </c>
      <c r="O8805" s="31">
        <v>48.1907</v>
      </c>
      <c r="P8805" s="31">
        <v>77.966200000000001</v>
      </c>
      <c r="Q8805" s="31">
        <v>2594.9076</v>
      </c>
      <c r="R8805" s="31">
        <v>106.23099999999999</v>
      </c>
      <c r="S8805" s="31">
        <v>69.298500000000004</v>
      </c>
    </row>
    <row r="8806" spans="1:19" x14ac:dyDescent="0.35">
      <c r="A8806" s="2">
        <v>45196</v>
      </c>
      <c r="B8806" s="31">
        <v>668.72069999999997</v>
      </c>
      <c r="C8806" s="31">
        <v>2313.0970000000002</v>
      </c>
      <c r="D8806" s="31">
        <v>773.01</v>
      </c>
      <c r="E8806" s="31">
        <v>699.53430000000003</v>
      </c>
      <c r="F8806" s="31">
        <v>129.59710000000001</v>
      </c>
      <c r="G8806" s="31">
        <v>598.33550000000002</v>
      </c>
      <c r="H8806" s="31">
        <v>10.766629999999999</v>
      </c>
      <c r="I8806" s="31">
        <v>2780.4279999999999</v>
      </c>
      <c r="J8806" s="31">
        <v>4242.4520000000002</v>
      </c>
      <c r="K8806" s="31">
        <v>2663.962</v>
      </c>
      <c r="L8806" s="31">
        <v>382.87</v>
      </c>
      <c r="M8806" s="31">
        <v>263.66000000000003</v>
      </c>
      <c r="N8806" s="31">
        <v>435.87860000000001</v>
      </c>
      <c r="O8806" s="31">
        <v>47.983699999999999</v>
      </c>
      <c r="P8806" s="31">
        <v>77.430899999999994</v>
      </c>
      <c r="Q8806" s="31">
        <v>2597.6932000000002</v>
      </c>
      <c r="R8806" s="31">
        <v>106.666</v>
      </c>
      <c r="S8806" s="31">
        <v>69.577200000000005</v>
      </c>
    </row>
    <row r="8807" spans="1:19" x14ac:dyDescent="0.35">
      <c r="A8807" s="2">
        <v>45197</v>
      </c>
      <c r="B8807" s="31">
        <v>659.7912</v>
      </c>
      <c r="C8807" s="31">
        <v>2236.9949999999999</v>
      </c>
      <c r="D8807" s="31">
        <v>788.77319999999997</v>
      </c>
      <c r="E8807" s="31">
        <v>708.66179999999997</v>
      </c>
      <c r="F8807" s="31">
        <v>128.75409999999999</v>
      </c>
      <c r="G8807" s="31">
        <v>597.0729</v>
      </c>
      <c r="H8807" s="31">
        <v>10.90216</v>
      </c>
      <c r="I8807" s="31">
        <v>2776.6970000000001</v>
      </c>
      <c r="J8807" s="31">
        <v>4232.902</v>
      </c>
      <c r="K8807" s="31">
        <v>2632.55</v>
      </c>
      <c r="L8807" s="31">
        <v>385</v>
      </c>
      <c r="M8807" s="31">
        <v>266.02</v>
      </c>
      <c r="N8807" s="31">
        <v>439.44959999999998</v>
      </c>
      <c r="O8807" s="31">
        <v>47.979199999999999</v>
      </c>
      <c r="P8807" s="31">
        <v>77.796400000000006</v>
      </c>
      <c r="Q8807" s="31">
        <v>2585.9303</v>
      </c>
      <c r="R8807" s="31">
        <v>106.224</v>
      </c>
      <c r="S8807" s="31">
        <v>68.492900000000006</v>
      </c>
    </row>
    <row r="8808" spans="1:19" x14ac:dyDescent="0.35">
      <c r="A8808" s="2">
        <v>45198</v>
      </c>
      <c r="B8808" s="31">
        <v>653.41300000000001</v>
      </c>
      <c r="C8808" s="31">
        <v>2176.4940000000001</v>
      </c>
      <c r="D8808" s="31">
        <v>791.22979999999995</v>
      </c>
      <c r="E8808" s="31">
        <v>712.84789999999998</v>
      </c>
      <c r="F8808" s="31">
        <v>127.8974</v>
      </c>
      <c r="G8808" s="31">
        <v>585.36559999999997</v>
      </c>
      <c r="H8808" s="31">
        <v>10.77294</v>
      </c>
      <c r="I8808" s="31">
        <v>2773.3009999999999</v>
      </c>
      <c r="J8808" s="31">
        <v>4252.2669999999998</v>
      </c>
      <c r="K8808" s="31">
        <v>2651.4250000000002</v>
      </c>
      <c r="L8808" s="31">
        <v>383.94</v>
      </c>
      <c r="M8808" s="31">
        <v>264.48</v>
      </c>
      <c r="N8808" s="31">
        <v>439.64920000000001</v>
      </c>
      <c r="O8808" s="31">
        <v>48.0259</v>
      </c>
      <c r="P8808" s="31">
        <v>77.973100000000002</v>
      </c>
      <c r="Q8808" s="31">
        <v>2609.5029</v>
      </c>
      <c r="R8808" s="31">
        <v>106.17400000000001</v>
      </c>
      <c r="S8808" s="31">
        <v>70.547399999999996</v>
      </c>
    </row>
    <row r="8809" spans="1:19" x14ac:dyDescent="0.35">
      <c r="A8809" s="2">
        <v>45201</v>
      </c>
      <c r="B8809" s="31">
        <v>642.85350000000005</v>
      </c>
      <c r="C8809" s="31">
        <v>2188.0140000000001</v>
      </c>
      <c r="D8809" s="31">
        <v>766.04970000000003</v>
      </c>
      <c r="E8809" s="31">
        <v>692.86680000000001</v>
      </c>
      <c r="F8809" s="31">
        <v>126.602</v>
      </c>
      <c r="G8809" s="31">
        <v>586.28380000000004</v>
      </c>
      <c r="H8809" s="31">
        <v>11.03769</v>
      </c>
      <c r="I8809" s="31">
        <v>2771.0050000000001</v>
      </c>
      <c r="J8809" s="31">
        <v>4221.5529999999999</v>
      </c>
      <c r="K8809" s="31">
        <v>2643.69</v>
      </c>
      <c r="L8809" s="31">
        <v>383.82</v>
      </c>
      <c r="M8809" s="31">
        <v>260.48</v>
      </c>
      <c r="N8809" s="31">
        <v>443.14620000000002</v>
      </c>
      <c r="O8809" s="31">
        <v>47.819000000000003</v>
      </c>
      <c r="P8809" s="31">
        <v>77.303700000000006</v>
      </c>
      <c r="Q8809" s="31">
        <v>2604.8359</v>
      </c>
      <c r="R8809" s="31">
        <v>106.904</v>
      </c>
      <c r="S8809" s="31">
        <v>70.547399999999996</v>
      </c>
    </row>
    <row r="8810" spans="1:19" x14ac:dyDescent="0.35">
      <c r="A8810" s="2">
        <v>45202</v>
      </c>
      <c r="B8810" s="31">
        <v>644.34180000000003</v>
      </c>
      <c r="C8810" s="31">
        <v>2140.7559999999999</v>
      </c>
      <c r="D8810" s="31">
        <v>754.7903</v>
      </c>
      <c r="E8810" s="31">
        <v>688.63750000000005</v>
      </c>
      <c r="F8810" s="31">
        <v>126.21129999999999</v>
      </c>
      <c r="G8810" s="31">
        <v>584.33259999999996</v>
      </c>
      <c r="H8810" s="31">
        <v>10.804449999999999</v>
      </c>
      <c r="I8810" s="31">
        <v>2772.6309999999999</v>
      </c>
      <c r="J8810" s="31">
        <v>4200.0649999999996</v>
      </c>
      <c r="K8810" s="31">
        <v>2632.3420000000001</v>
      </c>
      <c r="L8810" s="31">
        <v>378.54</v>
      </c>
      <c r="M8810" s="31">
        <v>256.14</v>
      </c>
      <c r="N8810" s="31">
        <v>435.15410000000003</v>
      </c>
      <c r="O8810" s="31">
        <v>48.061300000000003</v>
      </c>
      <c r="P8810" s="31">
        <v>77.142099999999999</v>
      </c>
      <c r="Q8810" s="31">
        <v>2570.7287999999999</v>
      </c>
      <c r="R8810" s="31">
        <v>107</v>
      </c>
      <c r="S8810" s="31">
        <v>67.956500000000005</v>
      </c>
    </row>
    <row r="8811" spans="1:19" x14ac:dyDescent="0.35">
      <c r="A8811" s="2">
        <v>45203</v>
      </c>
      <c r="B8811" s="31">
        <v>608.1277</v>
      </c>
      <c r="C8811" s="31">
        <v>1993.721</v>
      </c>
      <c r="D8811" s="31">
        <v>731.86199999999997</v>
      </c>
      <c r="E8811" s="31">
        <v>683.78250000000003</v>
      </c>
      <c r="F8811" s="31">
        <v>125.7521</v>
      </c>
      <c r="G8811" s="31">
        <v>584.44740000000002</v>
      </c>
      <c r="H8811" s="31">
        <v>10.81391</v>
      </c>
      <c r="I8811" s="31">
        <v>2766.27</v>
      </c>
      <c r="J8811" s="31">
        <v>4203.7269999999999</v>
      </c>
      <c r="K8811" s="31">
        <v>2624.395</v>
      </c>
      <c r="L8811" s="31">
        <v>381.47</v>
      </c>
      <c r="M8811" s="31">
        <v>256.3</v>
      </c>
      <c r="N8811" s="31">
        <v>441.34230000000002</v>
      </c>
      <c r="O8811" s="31">
        <v>48.089199999999998</v>
      </c>
      <c r="P8811" s="31">
        <v>77.2637</v>
      </c>
      <c r="Q8811" s="31">
        <v>2539.5677000000001</v>
      </c>
      <c r="R8811" s="31">
        <v>106.79900000000001</v>
      </c>
      <c r="S8811" s="31">
        <v>67.42</v>
      </c>
    </row>
    <row r="8812" spans="1:19" x14ac:dyDescent="0.35">
      <c r="A8812" s="2">
        <v>45204</v>
      </c>
      <c r="B8812" s="31">
        <v>595.79650000000004</v>
      </c>
      <c r="C8812" s="31">
        <v>1985.557</v>
      </c>
      <c r="D8812" s="31">
        <v>693.58</v>
      </c>
      <c r="E8812" s="31">
        <v>678.97059999999999</v>
      </c>
      <c r="F8812" s="31">
        <v>125.54649999999999</v>
      </c>
      <c r="G8812" s="31">
        <v>588.00549999999998</v>
      </c>
      <c r="H8812" s="31">
        <v>10.716200000000001</v>
      </c>
      <c r="I8812" s="31">
        <v>2768.1350000000002</v>
      </c>
      <c r="J8812" s="31">
        <v>4217.5559999999996</v>
      </c>
      <c r="K8812" s="31">
        <v>2633.1610000000001</v>
      </c>
      <c r="L8812" s="31">
        <v>380.85</v>
      </c>
      <c r="M8812" s="31">
        <v>256.39</v>
      </c>
      <c r="N8812" s="31">
        <v>439.50869999999998</v>
      </c>
      <c r="O8812" s="31">
        <v>48.171300000000002</v>
      </c>
      <c r="P8812" s="31">
        <v>77.530799999999999</v>
      </c>
      <c r="Q8812" s="31">
        <v>2545.6819999999998</v>
      </c>
      <c r="R8812" s="31">
        <v>106.33199999999999</v>
      </c>
      <c r="S8812" s="31">
        <v>67.351600000000005</v>
      </c>
    </row>
    <row r="8813" spans="1:19" x14ac:dyDescent="0.35">
      <c r="A8813" s="2">
        <v>45205</v>
      </c>
      <c r="B8813" s="31">
        <v>599.41079999999999</v>
      </c>
      <c r="C8813" s="31">
        <v>1988.46</v>
      </c>
      <c r="D8813" s="31">
        <v>692.76110000000006</v>
      </c>
      <c r="E8813" s="31">
        <v>691.72310000000004</v>
      </c>
      <c r="F8813" s="31">
        <v>126.4649</v>
      </c>
      <c r="G8813" s="31">
        <v>581.23360000000002</v>
      </c>
      <c r="H8813" s="31">
        <v>10.88325</v>
      </c>
      <c r="I8813" s="31">
        <v>2770.0479999999998</v>
      </c>
      <c r="J8813" s="31">
        <v>4191.7470000000003</v>
      </c>
      <c r="K8813" s="31">
        <v>2637.1959999999999</v>
      </c>
      <c r="L8813" s="31">
        <v>385.36</v>
      </c>
      <c r="M8813" s="31">
        <v>258.76</v>
      </c>
      <c r="N8813" s="31">
        <v>446.90940000000001</v>
      </c>
      <c r="O8813" s="31">
        <v>47.917700000000004</v>
      </c>
      <c r="P8813" s="31">
        <v>77.589500000000001</v>
      </c>
      <c r="Q8813" s="31">
        <v>2564.7876999999999</v>
      </c>
      <c r="R8813" s="31">
        <v>106.044</v>
      </c>
      <c r="S8813" s="31">
        <v>68.390199999999993</v>
      </c>
    </row>
    <row r="8814" spans="1:19" x14ac:dyDescent="0.35">
      <c r="A8814" s="2">
        <v>45208</v>
      </c>
      <c r="B8814" s="31">
        <v>624.51369999999997</v>
      </c>
      <c r="C8814" s="31">
        <v>2031.5930000000001</v>
      </c>
      <c r="D8814" s="31">
        <v>710.75540000000001</v>
      </c>
      <c r="E8814" s="31">
        <v>697.22720000000004</v>
      </c>
      <c r="F8814" s="31">
        <v>127.774</v>
      </c>
      <c r="G8814" s="31">
        <v>580.40959999999995</v>
      </c>
      <c r="H8814" s="31">
        <v>10.82652</v>
      </c>
      <c r="I8814" s="31">
        <v>2770.0479999999998</v>
      </c>
      <c r="J8814" s="31">
        <v>4230.75</v>
      </c>
      <c r="K8814" s="31">
        <v>2651.84</v>
      </c>
      <c r="L8814" s="31">
        <v>387.77</v>
      </c>
      <c r="M8814" s="31">
        <v>260.32</v>
      </c>
      <c r="N8814" s="31">
        <v>449.12740000000002</v>
      </c>
      <c r="O8814" s="31">
        <v>48.187899999999999</v>
      </c>
      <c r="P8814" s="31">
        <v>77.6374</v>
      </c>
      <c r="Q8814" s="31">
        <v>2558.4196999999999</v>
      </c>
      <c r="R8814" s="31">
        <v>106.083</v>
      </c>
      <c r="S8814" s="31">
        <v>68.6755</v>
      </c>
    </row>
    <row r="8815" spans="1:19" x14ac:dyDescent="0.35">
      <c r="A8815" s="2">
        <v>45209</v>
      </c>
      <c r="B8815" s="31">
        <v>621.60130000000004</v>
      </c>
      <c r="C8815" s="31">
        <v>2048.5650000000001</v>
      </c>
      <c r="D8815" s="31">
        <v>717.9615</v>
      </c>
      <c r="E8815" s="31">
        <v>689.52179999999998</v>
      </c>
      <c r="F8815" s="31">
        <v>128.52789999999999</v>
      </c>
      <c r="G8815" s="31">
        <v>583.62760000000003</v>
      </c>
      <c r="H8815" s="31">
        <v>10.949439999999999</v>
      </c>
      <c r="I8815" s="31">
        <v>2777.127</v>
      </c>
      <c r="J8815" s="31">
        <v>4227.6819999999998</v>
      </c>
      <c r="K8815" s="31">
        <v>2659.9960000000001</v>
      </c>
      <c r="L8815" s="31">
        <v>389.79</v>
      </c>
      <c r="M8815" s="31">
        <v>263.20999999999998</v>
      </c>
      <c r="N8815" s="31">
        <v>451.60419999999999</v>
      </c>
      <c r="O8815" s="31">
        <v>48.083399999999997</v>
      </c>
      <c r="P8815" s="31">
        <v>78.014899999999997</v>
      </c>
      <c r="Q8815" s="31">
        <v>2583.0248999999999</v>
      </c>
      <c r="R8815" s="31">
        <v>105.825</v>
      </c>
      <c r="S8815" s="31">
        <v>69.976699999999994</v>
      </c>
    </row>
    <row r="8816" spans="1:19" x14ac:dyDescent="0.35">
      <c r="A8816" s="2">
        <v>45210</v>
      </c>
      <c r="B8816" s="31">
        <v>609.74189999999999</v>
      </c>
      <c r="C8816" s="31">
        <v>2010.355</v>
      </c>
      <c r="D8816" s="31">
        <v>710.83770000000004</v>
      </c>
      <c r="E8816" s="31">
        <v>689.58209999999997</v>
      </c>
      <c r="F8816" s="31">
        <v>129.3503</v>
      </c>
      <c r="G8816" s="31">
        <v>575.52509999999995</v>
      </c>
      <c r="H8816" s="31">
        <v>10.81706</v>
      </c>
      <c r="I8816" s="31">
        <v>2778.4659999999999</v>
      </c>
      <c r="J8816" s="31">
        <v>4242.1239999999998</v>
      </c>
      <c r="K8816" s="31">
        <v>2676.6509999999998</v>
      </c>
      <c r="L8816" s="31">
        <v>391.41</v>
      </c>
      <c r="M8816" s="31">
        <v>262.63</v>
      </c>
      <c r="N8816" s="31">
        <v>454.83499999999998</v>
      </c>
      <c r="O8816" s="31">
        <v>47.975700000000003</v>
      </c>
      <c r="P8816" s="31">
        <v>78.201599999999999</v>
      </c>
      <c r="Q8816" s="31">
        <v>2616.4816000000001</v>
      </c>
      <c r="R8816" s="31">
        <v>105.82</v>
      </c>
      <c r="S8816" s="31">
        <v>70.182100000000005</v>
      </c>
    </row>
    <row r="8817" spans="1:19" x14ac:dyDescent="0.35">
      <c r="A8817" s="2">
        <v>45211</v>
      </c>
      <c r="B8817" s="31">
        <v>610.68970000000002</v>
      </c>
      <c r="C8817" s="31">
        <v>1970.8430000000001</v>
      </c>
      <c r="D8817" s="31">
        <v>723.11519999999996</v>
      </c>
      <c r="E8817" s="31">
        <v>686.75199999999995</v>
      </c>
      <c r="F8817" s="31">
        <v>129.0556</v>
      </c>
      <c r="G8817" s="31">
        <v>592.17870000000005</v>
      </c>
      <c r="H8817" s="31">
        <v>10.99987</v>
      </c>
      <c r="I8817" s="31">
        <v>2783.9189999999999</v>
      </c>
      <c r="J8817" s="31">
        <v>4224.9409999999998</v>
      </c>
      <c r="K8817" s="31">
        <v>2674.6410000000001</v>
      </c>
      <c r="L8817" s="31">
        <v>388.82</v>
      </c>
      <c r="M8817" s="31">
        <v>256.77</v>
      </c>
      <c r="N8817" s="31">
        <v>452.9128</v>
      </c>
      <c r="O8817" s="31">
        <v>47.764000000000003</v>
      </c>
      <c r="P8817" s="31">
        <v>77.694199999999995</v>
      </c>
      <c r="Q8817" s="31">
        <v>2632.3948</v>
      </c>
      <c r="R8817" s="31">
        <v>106.599</v>
      </c>
      <c r="S8817" s="31">
        <v>71.78</v>
      </c>
    </row>
    <row r="8818" spans="1:19" x14ac:dyDescent="0.35">
      <c r="A8818" s="2">
        <v>45212</v>
      </c>
      <c r="B8818" s="31">
        <v>643.30880000000002</v>
      </c>
      <c r="C8818" s="31">
        <v>2064.3000000000002</v>
      </c>
      <c r="D8818" s="31">
        <v>754.31669999999997</v>
      </c>
      <c r="E8818" s="31">
        <v>683.11289999999997</v>
      </c>
      <c r="F8818" s="31">
        <v>133.065</v>
      </c>
      <c r="G8818" s="31">
        <v>588.21950000000004</v>
      </c>
      <c r="H8818" s="31">
        <v>11.02824</v>
      </c>
      <c r="I8818" s="31">
        <v>2781.049</v>
      </c>
      <c r="J8818" s="31">
        <v>4235.0630000000001</v>
      </c>
      <c r="K8818" s="31">
        <v>2674.6379999999999</v>
      </c>
      <c r="L8818" s="31">
        <v>386.75</v>
      </c>
      <c r="M8818" s="31">
        <v>254.38</v>
      </c>
      <c r="N8818" s="31">
        <v>447.15339999999998</v>
      </c>
      <c r="O8818" s="31">
        <v>47.776200000000003</v>
      </c>
      <c r="P8818" s="31">
        <v>77.310400000000001</v>
      </c>
      <c r="Q8818" s="31">
        <v>2600.9031</v>
      </c>
      <c r="R8818" s="31">
        <v>106.648</v>
      </c>
      <c r="S8818" s="31">
        <v>69.816900000000004</v>
      </c>
    </row>
    <row r="8819" spans="1:19" x14ac:dyDescent="0.35">
      <c r="A8819" s="2">
        <v>45215</v>
      </c>
      <c r="B8819" s="31">
        <v>635.60410000000002</v>
      </c>
      <c r="C8819" s="31">
        <v>2068.6060000000002</v>
      </c>
      <c r="D8819" s="31">
        <v>755.16</v>
      </c>
      <c r="E8819" s="31">
        <v>685.54650000000004</v>
      </c>
      <c r="F8819" s="31">
        <v>132.57149999999999</v>
      </c>
      <c r="G8819" s="31">
        <v>590.82119999999998</v>
      </c>
      <c r="H8819" s="31">
        <v>11.318210000000001</v>
      </c>
      <c r="I8819" s="31">
        <v>2783.154</v>
      </c>
      <c r="J8819" s="31">
        <v>4213.5630000000001</v>
      </c>
      <c r="K8819" s="31">
        <v>2663.4989999999998</v>
      </c>
      <c r="L8819" s="31">
        <v>390.64</v>
      </c>
      <c r="M8819" s="31">
        <v>258.51</v>
      </c>
      <c r="N8819" s="31">
        <v>452.15870000000001</v>
      </c>
      <c r="O8819" s="31">
        <v>47.778199999999998</v>
      </c>
      <c r="P8819" s="31">
        <v>77.643900000000002</v>
      </c>
      <c r="Q8819" s="31">
        <v>2585.8209000000002</v>
      </c>
      <c r="R8819" s="31">
        <v>106.24299999999999</v>
      </c>
      <c r="S8819" s="31">
        <v>69.189099999999996</v>
      </c>
    </row>
    <row r="8820" spans="1:19" x14ac:dyDescent="0.35">
      <c r="A8820" s="2">
        <v>45216</v>
      </c>
      <c r="B8820" s="31">
        <v>637.69230000000005</v>
      </c>
      <c r="C8820" s="31">
        <v>2082.1660000000002</v>
      </c>
      <c r="D8820" s="31">
        <v>736.81859999999995</v>
      </c>
      <c r="E8820" s="31">
        <v>684.98680000000002</v>
      </c>
      <c r="F8820" s="31">
        <v>132.66749999999999</v>
      </c>
      <c r="G8820" s="31">
        <v>595.57219999999995</v>
      </c>
      <c r="H8820" s="31">
        <v>11.45689</v>
      </c>
      <c r="I8820" s="31">
        <v>2779.71</v>
      </c>
      <c r="J8820" s="31">
        <v>4177.6360000000004</v>
      </c>
      <c r="K8820" s="31">
        <v>2651.4360000000001</v>
      </c>
      <c r="L8820" s="31">
        <v>390.7</v>
      </c>
      <c r="M8820" s="31">
        <v>261.45999999999998</v>
      </c>
      <c r="N8820" s="31">
        <v>450.71699999999998</v>
      </c>
      <c r="O8820" s="31">
        <v>47.749499999999998</v>
      </c>
      <c r="P8820" s="31">
        <v>77.838200000000001</v>
      </c>
      <c r="Q8820" s="31">
        <v>2599.1078000000002</v>
      </c>
      <c r="R8820" s="31">
        <v>106.25</v>
      </c>
      <c r="S8820" s="31">
        <v>69.6571</v>
      </c>
    </row>
    <row r="8821" spans="1:19" x14ac:dyDescent="0.35">
      <c r="A8821" s="2">
        <v>45217</v>
      </c>
      <c r="B8821" s="31">
        <v>649.6454</v>
      </c>
      <c r="C8821" s="31">
        <v>2139.248</v>
      </c>
      <c r="D8821" s="31">
        <v>746.30550000000005</v>
      </c>
      <c r="E8821" s="31">
        <v>685.28819999999996</v>
      </c>
      <c r="F8821" s="31">
        <v>134.90180000000001</v>
      </c>
      <c r="G8821" s="31">
        <v>601.45439999999996</v>
      </c>
      <c r="H8821" s="31">
        <v>11.4695</v>
      </c>
      <c r="I8821" s="31">
        <v>2772.8220000000001</v>
      </c>
      <c r="J8821" s="31">
        <v>4163.5079999999998</v>
      </c>
      <c r="K8821" s="31">
        <v>2637.913</v>
      </c>
      <c r="L8821" s="31">
        <v>385.42</v>
      </c>
      <c r="M8821" s="31">
        <v>255.89</v>
      </c>
      <c r="N8821" s="31">
        <v>444.34399999999999</v>
      </c>
      <c r="O8821" s="31">
        <v>47.7211</v>
      </c>
      <c r="P8821" s="31">
        <v>77.555999999999997</v>
      </c>
      <c r="Q8821" s="31">
        <v>2576.7285000000002</v>
      </c>
      <c r="R8821" s="31">
        <v>106.565</v>
      </c>
      <c r="S8821" s="31">
        <v>69.440200000000004</v>
      </c>
    </row>
    <row r="8822" spans="1:19" x14ac:dyDescent="0.35">
      <c r="A8822" s="2">
        <v>45218</v>
      </c>
      <c r="B8822" s="31">
        <v>655.33389999999997</v>
      </c>
      <c r="C8822" s="31">
        <v>2146.761</v>
      </c>
      <c r="D8822" s="31">
        <v>746.09469999999999</v>
      </c>
      <c r="E8822" s="31">
        <v>687.22569999999996</v>
      </c>
      <c r="F8822" s="31">
        <v>135.738</v>
      </c>
      <c r="G8822" s="31">
        <v>602.5856</v>
      </c>
      <c r="H8822" s="31">
        <v>11.497870000000001</v>
      </c>
      <c r="I8822" s="31">
        <v>2767.944</v>
      </c>
      <c r="J8822" s="31">
        <v>4145.6949999999997</v>
      </c>
      <c r="K8822" s="31">
        <v>2632.0279999999998</v>
      </c>
      <c r="L8822" s="31">
        <v>381.94</v>
      </c>
      <c r="M8822" s="31">
        <v>251.85</v>
      </c>
      <c r="N8822" s="31">
        <v>440.3442</v>
      </c>
      <c r="O8822" s="31">
        <v>47.651000000000003</v>
      </c>
      <c r="P8822" s="31">
        <v>77.766499999999994</v>
      </c>
      <c r="Q8822" s="31">
        <v>2542.7262999999998</v>
      </c>
      <c r="R8822" s="31">
        <v>106.253</v>
      </c>
      <c r="S8822" s="31">
        <v>67.659700000000001</v>
      </c>
    </row>
    <row r="8823" spans="1:19" x14ac:dyDescent="0.35">
      <c r="A8823" s="2">
        <v>45219</v>
      </c>
      <c r="B8823" s="31">
        <v>654.46979999999996</v>
      </c>
      <c r="C8823" s="31">
        <v>2156.6559999999999</v>
      </c>
      <c r="D8823" s="31">
        <v>764.0145</v>
      </c>
      <c r="E8823" s="31">
        <v>683.20079999999996</v>
      </c>
      <c r="F8823" s="31">
        <v>136.69069999999999</v>
      </c>
      <c r="G8823" s="31">
        <v>597.38210000000004</v>
      </c>
      <c r="H8823" s="31">
        <v>11.642849999999999</v>
      </c>
      <c r="I8823" s="31">
        <v>2767.1779999999999</v>
      </c>
      <c r="J8823" s="31">
        <v>4161.6559999999999</v>
      </c>
      <c r="K8823" s="31">
        <v>2635.95</v>
      </c>
      <c r="L8823" s="31">
        <v>377.1</v>
      </c>
      <c r="M8823" s="31">
        <v>248.48</v>
      </c>
      <c r="N8823" s="31">
        <v>433.66070000000002</v>
      </c>
      <c r="O8823" s="31">
        <v>47.652799999999999</v>
      </c>
      <c r="P8823" s="31">
        <v>77.909899999999993</v>
      </c>
      <c r="Q8823" s="31">
        <v>2528.1605</v>
      </c>
      <c r="R8823" s="31">
        <v>106.163</v>
      </c>
      <c r="S8823" s="31">
        <v>67.066199999999995</v>
      </c>
    </row>
    <row r="8824" spans="1:19" x14ac:dyDescent="0.35">
      <c r="A8824" s="2">
        <v>45222</v>
      </c>
      <c r="B8824" s="31">
        <v>638.62829999999997</v>
      </c>
      <c r="C8824" s="31">
        <v>2117.9899999999998</v>
      </c>
      <c r="D8824" s="31">
        <v>753.05179999999996</v>
      </c>
      <c r="E8824" s="31">
        <v>685.00829999999996</v>
      </c>
      <c r="F8824" s="31">
        <v>136.23840000000001</v>
      </c>
      <c r="G8824" s="31">
        <v>590.70809999999994</v>
      </c>
      <c r="H8824" s="31">
        <v>11.847720000000001</v>
      </c>
      <c r="I8824" s="31">
        <v>2764.0210000000002</v>
      </c>
      <c r="J8824" s="31">
        <v>4169.009</v>
      </c>
      <c r="K8824" s="31">
        <v>2632.1289999999999</v>
      </c>
      <c r="L8824" s="31">
        <v>376.5</v>
      </c>
      <c r="M8824" s="31">
        <v>246.47</v>
      </c>
      <c r="N8824" s="31">
        <v>435.08019999999999</v>
      </c>
      <c r="O8824" s="31">
        <v>47.654699999999998</v>
      </c>
      <c r="P8824" s="31">
        <v>78.207400000000007</v>
      </c>
      <c r="Q8824" s="31">
        <v>2505.4834999999998</v>
      </c>
      <c r="R8824" s="31">
        <v>105.536</v>
      </c>
      <c r="S8824" s="31">
        <v>67.066199999999995</v>
      </c>
    </row>
    <row r="8825" spans="1:19" x14ac:dyDescent="0.35">
      <c r="A8825" s="2">
        <v>45223</v>
      </c>
      <c r="B8825" s="31">
        <v>627.61130000000003</v>
      </c>
      <c r="C8825" s="31">
        <v>2064.0230000000001</v>
      </c>
      <c r="D8825" s="31">
        <v>721.00699999999995</v>
      </c>
      <c r="E8825" s="31">
        <v>692.15570000000002</v>
      </c>
      <c r="F8825" s="31">
        <v>136.12190000000001</v>
      </c>
      <c r="G8825" s="31">
        <v>594.78039999999999</v>
      </c>
      <c r="H8825" s="31">
        <v>11.753170000000001</v>
      </c>
      <c r="I8825" s="31">
        <v>2767.6559999999999</v>
      </c>
      <c r="J8825" s="31">
        <v>4178.2420000000002</v>
      </c>
      <c r="K8825" s="31">
        <v>2657.828</v>
      </c>
      <c r="L8825" s="31">
        <v>379.12</v>
      </c>
      <c r="M8825" s="31">
        <v>248.35</v>
      </c>
      <c r="N8825" s="31">
        <v>439.05779999999999</v>
      </c>
      <c r="O8825" s="31">
        <v>47.643500000000003</v>
      </c>
      <c r="P8825" s="31">
        <v>77.980599999999995</v>
      </c>
      <c r="Q8825" s="31">
        <v>2513.0297</v>
      </c>
      <c r="R8825" s="31">
        <v>106.27</v>
      </c>
      <c r="S8825" s="31">
        <v>66.124200000000002</v>
      </c>
    </row>
    <row r="8826" spans="1:19" x14ac:dyDescent="0.35">
      <c r="A8826" s="2">
        <v>45224</v>
      </c>
      <c r="B8826" s="31">
        <v>641.72460000000001</v>
      </c>
      <c r="C8826" s="31">
        <v>2078.7750000000001</v>
      </c>
      <c r="D8826" s="31">
        <v>720.7962</v>
      </c>
      <c r="E8826" s="31">
        <v>690.15359999999998</v>
      </c>
      <c r="F8826" s="31">
        <v>136.72499999999999</v>
      </c>
      <c r="G8826" s="31">
        <v>592.06550000000004</v>
      </c>
      <c r="H8826" s="31">
        <v>11.772080000000001</v>
      </c>
      <c r="I8826" s="31">
        <v>2767.0349999999999</v>
      </c>
      <c r="J8826" s="31">
        <v>4159.5219999999999</v>
      </c>
      <c r="K8826" s="31">
        <v>2649.058</v>
      </c>
      <c r="L8826" s="31">
        <v>373.66</v>
      </c>
      <c r="M8826" s="31">
        <v>244.23</v>
      </c>
      <c r="N8826" s="31">
        <v>428.16739999999999</v>
      </c>
      <c r="O8826" s="31">
        <v>47.619900000000001</v>
      </c>
      <c r="P8826" s="31">
        <v>77.885599999999997</v>
      </c>
      <c r="Q8826" s="31">
        <v>2513.4969000000001</v>
      </c>
      <c r="R8826" s="31">
        <v>106.52800000000001</v>
      </c>
      <c r="S8826" s="31">
        <v>67.083799999999997</v>
      </c>
    </row>
    <row r="8827" spans="1:19" x14ac:dyDescent="0.35">
      <c r="A8827" s="2">
        <v>45225</v>
      </c>
      <c r="B8827" s="31">
        <v>626.81920000000002</v>
      </c>
      <c r="C8827" s="31">
        <v>2049.73</v>
      </c>
      <c r="D8827" s="31">
        <v>726.06669999999997</v>
      </c>
      <c r="E8827" s="31">
        <v>686.04169999999999</v>
      </c>
      <c r="F8827" s="31">
        <v>136.8963</v>
      </c>
      <c r="G8827" s="31">
        <v>588.33259999999996</v>
      </c>
      <c r="H8827" s="31">
        <v>12.008470000000001</v>
      </c>
      <c r="I8827" s="31">
        <v>2761.4389999999999</v>
      </c>
      <c r="J8827" s="31">
        <v>4167.7870000000003</v>
      </c>
      <c r="K8827" s="31">
        <v>2646.884</v>
      </c>
      <c r="L8827" s="31">
        <v>368.93</v>
      </c>
      <c r="M8827" s="31">
        <v>244.76</v>
      </c>
      <c r="N8827" s="31">
        <v>419.76130000000001</v>
      </c>
      <c r="O8827" s="31">
        <v>47.466700000000003</v>
      </c>
      <c r="P8827" s="31">
        <v>77.557400000000001</v>
      </c>
      <c r="Q8827" s="31">
        <v>2486.1831000000002</v>
      </c>
      <c r="R8827" s="31">
        <v>106.602</v>
      </c>
      <c r="S8827" s="31">
        <v>66.926599999999993</v>
      </c>
    </row>
    <row r="8828" spans="1:19" x14ac:dyDescent="0.35">
      <c r="A8828" s="2">
        <v>45226</v>
      </c>
      <c r="B8828" s="31">
        <v>642.30070000000001</v>
      </c>
      <c r="C8828" s="31">
        <v>2102.9639999999999</v>
      </c>
      <c r="D8828" s="31">
        <v>717.423</v>
      </c>
      <c r="E8828" s="31">
        <v>696.00930000000005</v>
      </c>
      <c r="F8828" s="31">
        <v>136.9717</v>
      </c>
      <c r="G8828" s="31">
        <v>597.04280000000006</v>
      </c>
      <c r="H8828" s="31">
        <v>12.14085</v>
      </c>
      <c r="I8828" s="31">
        <v>2762.9690000000001</v>
      </c>
      <c r="J8828" s="31">
        <v>4179.47</v>
      </c>
      <c r="K8828" s="31">
        <v>2654.9349999999999</v>
      </c>
      <c r="L8828" s="31">
        <v>367.27</v>
      </c>
      <c r="M8828" s="31">
        <v>241.91</v>
      </c>
      <c r="N8828" s="31">
        <v>421.86840000000001</v>
      </c>
      <c r="O8828" s="31">
        <v>47.692500000000003</v>
      </c>
      <c r="P8828" s="31">
        <v>77.818899999999999</v>
      </c>
      <c r="Q8828" s="31">
        <v>2510.0587999999998</v>
      </c>
      <c r="R8828" s="31">
        <v>106.559</v>
      </c>
      <c r="S8828" s="31">
        <v>68.314700000000002</v>
      </c>
    </row>
    <row r="8829" spans="1:19" x14ac:dyDescent="0.35">
      <c r="A8829" s="2">
        <v>45229</v>
      </c>
      <c r="B8829" s="31">
        <v>621.77880000000005</v>
      </c>
      <c r="C8829" s="31">
        <v>2031.13</v>
      </c>
      <c r="D8829" s="31">
        <v>706.67110000000002</v>
      </c>
      <c r="E8829" s="31">
        <v>699.34619999999995</v>
      </c>
      <c r="F8829" s="31">
        <v>137.45830000000001</v>
      </c>
      <c r="G8829" s="31">
        <v>591.5</v>
      </c>
      <c r="H8829" s="31">
        <v>12.0589</v>
      </c>
      <c r="I8829" s="31">
        <v>2760.0990000000002</v>
      </c>
      <c r="J8829" s="31">
        <v>4170.2550000000001</v>
      </c>
      <c r="K8829" s="31">
        <v>2656.9</v>
      </c>
      <c r="L8829" s="31">
        <v>371.53</v>
      </c>
      <c r="M8829" s="31">
        <v>243.16</v>
      </c>
      <c r="N8829" s="31">
        <v>426.34129999999999</v>
      </c>
      <c r="O8829" s="31">
        <v>47.872199999999999</v>
      </c>
      <c r="P8829" s="31">
        <v>78.112700000000004</v>
      </c>
      <c r="Q8829" s="31">
        <v>2514.7710000000002</v>
      </c>
      <c r="R8829" s="31">
        <v>106.12</v>
      </c>
      <c r="S8829" s="31">
        <v>68.155600000000007</v>
      </c>
    </row>
    <row r="8830" spans="1:19" x14ac:dyDescent="0.35">
      <c r="A8830" s="2">
        <v>45230</v>
      </c>
      <c r="B8830" s="31">
        <v>612.20190000000002</v>
      </c>
      <c r="C8830" s="31">
        <v>2031.588</v>
      </c>
      <c r="D8830" s="31">
        <v>717.423</v>
      </c>
      <c r="E8830" s="31">
        <v>696.09540000000004</v>
      </c>
      <c r="F8830" s="31">
        <v>136.68379999999999</v>
      </c>
      <c r="G8830" s="31">
        <v>592.97050000000002</v>
      </c>
      <c r="H8830" s="31">
        <v>12.030530000000001</v>
      </c>
      <c r="I8830" s="31">
        <v>2750.4850000000001</v>
      </c>
      <c r="J8830" s="31">
        <v>4172.41</v>
      </c>
      <c r="K8830" s="31">
        <v>2665.4580000000001</v>
      </c>
      <c r="L8830" s="31">
        <v>373.88</v>
      </c>
      <c r="M8830" s="31">
        <v>245.33</v>
      </c>
      <c r="N8830" s="31">
        <v>428.52229999999997</v>
      </c>
      <c r="O8830" s="31">
        <v>47.096899999999998</v>
      </c>
      <c r="P8830" s="31">
        <v>77.745999999999995</v>
      </c>
      <c r="Q8830" s="31">
        <v>2496.2730999999999</v>
      </c>
      <c r="R8830" s="31">
        <v>106.663</v>
      </c>
      <c r="S8830" s="31">
        <v>66.939300000000003</v>
      </c>
    </row>
    <row r="8831" spans="1:19" x14ac:dyDescent="0.35">
      <c r="A8831" s="2">
        <v>45231</v>
      </c>
      <c r="B8831" s="31">
        <v>609.39359999999999</v>
      </c>
      <c r="C8831" s="31">
        <v>2002.451</v>
      </c>
      <c r="D8831" s="31">
        <v>724.38009999999997</v>
      </c>
      <c r="E8831" s="31">
        <v>696.09540000000004</v>
      </c>
      <c r="F8831" s="31">
        <v>136.21770000000001</v>
      </c>
      <c r="G8831" s="31">
        <v>595.00660000000005</v>
      </c>
      <c r="H8831" s="31">
        <v>11.95804</v>
      </c>
      <c r="I8831" s="31">
        <v>2747.663</v>
      </c>
      <c r="J8831" s="31">
        <v>4186.518</v>
      </c>
      <c r="K8831" s="31">
        <v>2663.9009999999998</v>
      </c>
      <c r="L8831" s="31">
        <v>377.77</v>
      </c>
      <c r="M8831" s="31">
        <v>246.51</v>
      </c>
      <c r="N8831" s="31">
        <v>436.04129999999998</v>
      </c>
      <c r="O8831" s="31">
        <v>47.212299999999999</v>
      </c>
      <c r="P8831" s="31">
        <v>77.504300000000001</v>
      </c>
      <c r="Q8831" s="31">
        <v>2498.1298999999999</v>
      </c>
      <c r="R8831" s="31">
        <v>106.884</v>
      </c>
      <c r="S8831" s="31">
        <v>66.780199999999994</v>
      </c>
    </row>
    <row r="8832" spans="1:19" x14ac:dyDescent="0.35">
      <c r="A8832" s="2">
        <v>45232</v>
      </c>
      <c r="B8832" s="31">
        <v>625.37909999999999</v>
      </c>
      <c r="C8832" s="31">
        <v>2057.884</v>
      </c>
      <c r="D8832" s="31">
        <v>734.49950000000001</v>
      </c>
      <c r="E8832" s="31">
        <v>698.851</v>
      </c>
      <c r="F8832" s="31">
        <v>136.62889999999999</v>
      </c>
      <c r="G8832" s="31">
        <v>601.00189999999998</v>
      </c>
      <c r="H8832" s="31">
        <v>12.18182</v>
      </c>
      <c r="I8832" s="31">
        <v>2756.1289999999999</v>
      </c>
      <c r="J8832" s="31">
        <v>4226.7719999999999</v>
      </c>
      <c r="K8832" s="31">
        <v>2681.1379999999999</v>
      </c>
      <c r="L8832" s="31">
        <v>384.84</v>
      </c>
      <c r="M8832" s="31">
        <v>253.02</v>
      </c>
      <c r="N8832" s="31">
        <v>443.53809999999999</v>
      </c>
      <c r="O8832" s="31">
        <v>47.3613</v>
      </c>
      <c r="P8832" s="31">
        <v>78.089699999999993</v>
      </c>
      <c r="Q8832" s="31">
        <v>2537.8642</v>
      </c>
      <c r="R8832" s="31">
        <v>106.124</v>
      </c>
      <c r="S8832" s="31">
        <v>67.666799999999995</v>
      </c>
    </row>
    <row r="8833" spans="1:19" x14ac:dyDescent="0.35">
      <c r="A8833" s="2">
        <v>45233</v>
      </c>
      <c r="B8833" s="31">
        <v>611.26580000000001</v>
      </c>
      <c r="C8833" s="31">
        <v>2016.653</v>
      </c>
      <c r="D8833" s="31">
        <v>717.21220000000005</v>
      </c>
      <c r="E8833" s="31">
        <v>701.64970000000005</v>
      </c>
      <c r="F8833" s="31">
        <v>137.0196</v>
      </c>
      <c r="G8833" s="31">
        <v>611.63509999999997</v>
      </c>
      <c r="H8833" s="31">
        <v>12.285830000000001</v>
      </c>
      <c r="I8833" s="31">
        <v>2756.1289999999999</v>
      </c>
      <c r="J8833" s="31">
        <v>4262.0919999999996</v>
      </c>
      <c r="K8833" s="31">
        <v>2683.8130000000001</v>
      </c>
      <c r="L8833" s="31">
        <v>388.42</v>
      </c>
      <c r="M8833" s="31">
        <v>259.93</v>
      </c>
      <c r="N8833" s="31">
        <v>448.88339999999999</v>
      </c>
      <c r="O8833" s="31">
        <v>47.714500000000001</v>
      </c>
      <c r="P8833" s="31">
        <v>78.931200000000004</v>
      </c>
      <c r="Q8833" s="31">
        <v>2585.7321000000002</v>
      </c>
      <c r="R8833" s="31">
        <v>105.021</v>
      </c>
      <c r="S8833" s="31">
        <v>69.008099999999999</v>
      </c>
    </row>
    <row r="8834" spans="1:19" x14ac:dyDescent="0.35">
      <c r="A8834" s="2">
        <v>45236</v>
      </c>
      <c r="B8834" s="31">
        <v>613.35400000000004</v>
      </c>
      <c r="C8834" s="31">
        <v>2048.63</v>
      </c>
      <c r="D8834" s="31">
        <v>719.1096</v>
      </c>
      <c r="E8834" s="31">
        <v>706.94569999999999</v>
      </c>
      <c r="F8834" s="31">
        <v>136.29310000000001</v>
      </c>
      <c r="G8834" s="31">
        <v>617.17790000000002</v>
      </c>
      <c r="H8834" s="31">
        <v>12.336259999999999</v>
      </c>
      <c r="I8834" s="31">
        <v>2763.83</v>
      </c>
      <c r="J8834" s="31">
        <v>4233.2240000000002</v>
      </c>
      <c r="K8834" s="31">
        <v>2679.1819999999998</v>
      </c>
      <c r="L8834" s="31">
        <v>389.15</v>
      </c>
      <c r="M8834" s="31">
        <v>256.69</v>
      </c>
      <c r="N8834" s="31">
        <v>450.47300000000001</v>
      </c>
      <c r="O8834" s="31">
        <v>47.586100000000002</v>
      </c>
      <c r="P8834" s="31">
        <v>79.009500000000003</v>
      </c>
      <c r="Q8834" s="31">
        <v>2641.0340000000001</v>
      </c>
      <c r="R8834" s="31">
        <v>105.215</v>
      </c>
      <c r="S8834" s="31">
        <v>70.599400000000003</v>
      </c>
    </row>
    <row r="8835" spans="1:19" x14ac:dyDescent="0.35">
      <c r="A8835" s="2">
        <v>45237</v>
      </c>
      <c r="B8835" s="31">
        <v>587.64760000000001</v>
      </c>
      <c r="C8835" s="31">
        <v>1986.1420000000001</v>
      </c>
      <c r="D8835" s="31">
        <v>694.2328</v>
      </c>
      <c r="E8835" s="31">
        <v>701.99419999999998</v>
      </c>
      <c r="F8835" s="31">
        <v>135.25819999999999</v>
      </c>
      <c r="G8835" s="31">
        <v>616.27290000000005</v>
      </c>
      <c r="H8835" s="31">
        <v>12.23855</v>
      </c>
      <c r="I8835" s="31">
        <v>2761.2469999999998</v>
      </c>
      <c r="J8835" s="31">
        <v>4243.9589999999998</v>
      </c>
      <c r="K8835" s="31">
        <v>2684.9549999999999</v>
      </c>
      <c r="L8835" s="31">
        <v>390.19</v>
      </c>
      <c r="M8835" s="31">
        <v>255.88</v>
      </c>
      <c r="N8835" s="31">
        <v>454.66500000000002</v>
      </c>
      <c r="O8835" s="31">
        <v>47.337600000000002</v>
      </c>
      <c r="P8835" s="31">
        <v>78.569500000000005</v>
      </c>
      <c r="Q8835" s="31">
        <v>2618.2485000000001</v>
      </c>
      <c r="R8835" s="31">
        <v>105.542</v>
      </c>
      <c r="S8835" s="31">
        <v>69.474100000000007</v>
      </c>
    </row>
    <row r="8836" spans="1:19" x14ac:dyDescent="0.35">
      <c r="A8836" s="2">
        <v>45238</v>
      </c>
      <c r="B8836" s="31">
        <v>572.97619999999995</v>
      </c>
      <c r="C8836" s="31">
        <v>1949.643</v>
      </c>
      <c r="D8836" s="31">
        <v>679.43129999999996</v>
      </c>
      <c r="E8836" s="31">
        <v>697.99210000000005</v>
      </c>
      <c r="F8836" s="31">
        <v>134.18440000000001</v>
      </c>
      <c r="G8836" s="31">
        <v>617.96969999999999</v>
      </c>
      <c r="H8836" s="31">
        <v>12.33929</v>
      </c>
      <c r="I8836" s="31">
        <v>2767.6559999999999</v>
      </c>
      <c r="J8836" s="31">
        <v>4251.9430000000002</v>
      </c>
      <c r="K8836" s="31">
        <v>2693.931</v>
      </c>
      <c r="L8836" s="31">
        <v>390.5</v>
      </c>
      <c r="M8836" s="31">
        <v>252.95</v>
      </c>
      <c r="N8836" s="31">
        <v>455.02730000000003</v>
      </c>
      <c r="O8836" s="31">
        <v>47.218299999999999</v>
      </c>
      <c r="P8836" s="31">
        <v>78.724500000000006</v>
      </c>
      <c r="Q8836" s="31">
        <v>2610.3923</v>
      </c>
      <c r="R8836" s="31">
        <v>105.593</v>
      </c>
      <c r="S8836" s="31">
        <v>68.996700000000004</v>
      </c>
    </row>
    <row r="8837" spans="1:19" x14ac:dyDescent="0.35">
      <c r="A8837" s="2">
        <v>45239</v>
      </c>
      <c r="B8837" s="31">
        <v>576.24879999999996</v>
      </c>
      <c r="C8837" s="31">
        <v>1977.0129999999999</v>
      </c>
      <c r="D8837" s="31">
        <v>663.05740000000003</v>
      </c>
      <c r="E8837" s="31">
        <v>698.38</v>
      </c>
      <c r="F8837" s="31">
        <v>134.99799999999999</v>
      </c>
      <c r="G8837" s="31">
        <v>607.90210000000002</v>
      </c>
      <c r="H8837" s="31">
        <v>12.45064</v>
      </c>
      <c r="I8837" s="31">
        <v>2770.0479999999998</v>
      </c>
      <c r="J8837" s="31">
        <v>4238.1499999999996</v>
      </c>
      <c r="K8837" s="31">
        <v>2693.6219999999998</v>
      </c>
      <c r="L8837" s="31">
        <v>387.2</v>
      </c>
      <c r="M8837" s="31">
        <v>248.94</v>
      </c>
      <c r="N8837" s="31">
        <v>451.16800000000001</v>
      </c>
      <c r="O8837" s="31">
        <v>47.167400000000001</v>
      </c>
      <c r="P8837" s="31">
        <v>78.781599999999997</v>
      </c>
      <c r="Q8837" s="31">
        <v>2605.5954999999999</v>
      </c>
      <c r="R8837" s="31">
        <v>105.91</v>
      </c>
      <c r="S8837" s="31">
        <v>68.576099999999997</v>
      </c>
    </row>
    <row r="8838" spans="1:19" x14ac:dyDescent="0.35">
      <c r="A8838" s="2">
        <v>45240</v>
      </c>
      <c r="B8838" s="31">
        <v>585.92650000000003</v>
      </c>
      <c r="C8838" s="31">
        <v>2004.002</v>
      </c>
      <c r="D8838" s="31">
        <v>668.1173</v>
      </c>
      <c r="E8838" s="31">
        <v>688.57849999999996</v>
      </c>
      <c r="F8838" s="31">
        <v>132.8074</v>
      </c>
      <c r="G8838" s="31">
        <v>609.71199999999999</v>
      </c>
      <c r="H8838" s="31">
        <v>12.582599999999999</v>
      </c>
      <c r="I8838" s="31">
        <v>2765.1689999999999</v>
      </c>
      <c r="J8838" s="31">
        <v>4228.6210000000001</v>
      </c>
      <c r="K8838" s="31">
        <v>2676.8029999999999</v>
      </c>
      <c r="L8838" s="31">
        <v>393.25</v>
      </c>
      <c r="M8838" s="31">
        <v>251.67</v>
      </c>
      <c r="N8838" s="31">
        <v>461.23020000000002</v>
      </c>
      <c r="O8838" s="31">
        <v>46.997700000000002</v>
      </c>
      <c r="P8838" s="31">
        <v>78.449700000000007</v>
      </c>
      <c r="Q8838" s="31">
        <v>2583.6898000000001</v>
      </c>
      <c r="R8838" s="31">
        <v>105.861</v>
      </c>
      <c r="S8838" s="31">
        <v>67.189400000000006</v>
      </c>
    </row>
    <row r="8839" spans="1:19" x14ac:dyDescent="0.35">
      <c r="A8839" s="2">
        <v>45243</v>
      </c>
      <c r="B8839" s="31">
        <v>593.61950000000002</v>
      </c>
      <c r="C8839" s="31">
        <v>2044.3230000000001</v>
      </c>
      <c r="D8839" s="31">
        <v>684.95450000000005</v>
      </c>
      <c r="E8839" s="31">
        <v>699.76049999999998</v>
      </c>
      <c r="F8839" s="31">
        <v>133.65710000000001</v>
      </c>
      <c r="G8839" s="31">
        <v>625.54870000000005</v>
      </c>
      <c r="H8839" s="31">
        <v>12.74579</v>
      </c>
      <c r="I8839" s="31">
        <v>2760.9119999999998</v>
      </c>
      <c r="J8839" s="31">
        <v>4215.3959999999997</v>
      </c>
      <c r="K8839" s="31">
        <v>2675.674</v>
      </c>
      <c r="L8839" s="31">
        <v>392.79</v>
      </c>
      <c r="M8839" s="31">
        <v>251.67</v>
      </c>
      <c r="N8839" s="31">
        <v>459.77370000000002</v>
      </c>
      <c r="O8839" s="31">
        <v>46.925199999999997</v>
      </c>
      <c r="P8839" s="31">
        <v>78.593199999999996</v>
      </c>
      <c r="Q8839" s="31">
        <v>2593.3200000000002</v>
      </c>
      <c r="R8839" s="31">
        <v>105.631</v>
      </c>
      <c r="S8839" s="31">
        <v>68.337400000000002</v>
      </c>
    </row>
    <row r="8840" spans="1:19" x14ac:dyDescent="0.35">
      <c r="A8840" s="2">
        <v>45244</v>
      </c>
      <c r="B8840" s="31">
        <v>593.76400000000001</v>
      </c>
      <c r="C8840" s="31">
        <v>2036.2729999999999</v>
      </c>
      <c r="D8840" s="31">
        <v>693.50570000000005</v>
      </c>
      <c r="E8840" s="31">
        <v>705.44929999999999</v>
      </c>
      <c r="F8840" s="31">
        <v>134.7561</v>
      </c>
      <c r="G8840" s="31">
        <v>628.82920000000001</v>
      </c>
      <c r="H8840" s="31">
        <v>12.49489</v>
      </c>
      <c r="I8840" s="31">
        <v>2764.547</v>
      </c>
      <c r="J8840" s="31">
        <v>4276.8230000000003</v>
      </c>
      <c r="K8840" s="31">
        <v>2688.4520000000002</v>
      </c>
      <c r="L8840" s="31">
        <v>400.4</v>
      </c>
      <c r="M8840" s="31">
        <v>265.45</v>
      </c>
      <c r="N8840" s="31">
        <v>469.61419999999998</v>
      </c>
      <c r="O8840" s="31">
        <v>47.185600000000001</v>
      </c>
      <c r="P8840" s="31">
        <v>79.665800000000004</v>
      </c>
      <c r="Q8840" s="31">
        <v>2611.6069000000002</v>
      </c>
      <c r="R8840" s="31">
        <v>104.053</v>
      </c>
      <c r="S8840" s="31">
        <v>67.905500000000004</v>
      </c>
    </row>
    <row r="8841" spans="1:19" x14ac:dyDescent="0.35">
      <c r="A8841" s="2">
        <v>45245</v>
      </c>
      <c r="B8841" s="31">
        <v>585.38589999999999</v>
      </c>
      <c r="C8841" s="31">
        <v>2017.489</v>
      </c>
      <c r="D8841" s="31">
        <v>686.87850000000003</v>
      </c>
      <c r="E8841" s="31">
        <v>707.98239999999998</v>
      </c>
      <c r="F8841" s="31">
        <v>134.61359999999999</v>
      </c>
      <c r="G8841" s="31">
        <v>626.67989999999998</v>
      </c>
      <c r="H8841" s="31">
        <v>12.51998</v>
      </c>
      <c r="I8841" s="31">
        <v>2780.81</v>
      </c>
      <c r="J8841" s="31">
        <v>4255.6409999999996</v>
      </c>
      <c r="K8841" s="31">
        <v>2698.373</v>
      </c>
      <c r="L8841" s="31">
        <v>401.13</v>
      </c>
      <c r="M8841" s="31">
        <v>265.93</v>
      </c>
      <c r="N8841" s="31">
        <v>469.89519999999999</v>
      </c>
      <c r="O8841" s="31">
        <v>47.152099999999997</v>
      </c>
      <c r="P8841" s="31">
        <v>79.867999999999995</v>
      </c>
      <c r="Q8841" s="31">
        <v>2677.7503999999999</v>
      </c>
      <c r="R8841" s="31">
        <v>104.39400000000001</v>
      </c>
      <c r="S8841" s="31">
        <v>70.758600000000001</v>
      </c>
    </row>
    <row r="8842" spans="1:19" x14ac:dyDescent="0.35">
      <c r="A8842" s="2">
        <v>45246</v>
      </c>
      <c r="B8842" s="31">
        <v>559.81820000000005</v>
      </c>
      <c r="C8842" s="31">
        <v>1920.9770000000001</v>
      </c>
      <c r="D8842" s="31">
        <v>663.79010000000005</v>
      </c>
      <c r="E8842" s="31">
        <v>703.81780000000003</v>
      </c>
      <c r="F8842" s="31">
        <v>136.1875</v>
      </c>
      <c r="G8842" s="31">
        <v>615.48109999999997</v>
      </c>
      <c r="H8842" s="31">
        <v>12.679930000000001</v>
      </c>
      <c r="I8842" s="31">
        <v>2778.8009999999999</v>
      </c>
      <c r="J8842" s="31">
        <v>4273.4440000000004</v>
      </c>
      <c r="K8842" s="31">
        <v>2698.4690000000001</v>
      </c>
      <c r="L8842" s="31">
        <v>401.49</v>
      </c>
      <c r="M8842" s="31">
        <v>261.66000000000003</v>
      </c>
      <c r="N8842" s="31">
        <v>470.13909999999998</v>
      </c>
      <c r="O8842" s="31">
        <v>47.284799999999997</v>
      </c>
      <c r="P8842" s="31">
        <v>79.946399999999997</v>
      </c>
      <c r="Q8842" s="31">
        <v>2674.0457000000001</v>
      </c>
      <c r="R8842" s="31">
        <v>104.349</v>
      </c>
      <c r="S8842" s="31">
        <v>69.599100000000007</v>
      </c>
    </row>
    <row r="8843" spans="1:19" x14ac:dyDescent="0.35">
      <c r="A8843" s="2">
        <v>45247</v>
      </c>
      <c r="B8843" s="31">
        <v>581.41359999999997</v>
      </c>
      <c r="C8843" s="31">
        <v>1993.5229999999999</v>
      </c>
      <c r="D8843" s="31">
        <v>674.9067</v>
      </c>
      <c r="E8843" s="31">
        <v>707.70330000000001</v>
      </c>
      <c r="F8843" s="31">
        <v>136.0043</v>
      </c>
      <c r="G8843" s="31">
        <v>606.4316</v>
      </c>
      <c r="H8843" s="31">
        <v>12.883789999999999</v>
      </c>
      <c r="I8843" s="31">
        <v>2789.6109999999999</v>
      </c>
      <c r="J8843" s="31">
        <v>4274.3720000000003</v>
      </c>
      <c r="K8843" s="31">
        <v>2711.7869999999998</v>
      </c>
      <c r="L8843" s="31">
        <v>401.86</v>
      </c>
      <c r="M8843" s="31">
        <v>265.04000000000002</v>
      </c>
      <c r="N8843" s="31">
        <v>470.0874</v>
      </c>
      <c r="O8843" s="31">
        <v>47.540799999999997</v>
      </c>
      <c r="P8843" s="31">
        <v>80.016800000000003</v>
      </c>
      <c r="Q8843" s="31">
        <v>2658.09</v>
      </c>
      <c r="R8843" s="31">
        <v>103.917</v>
      </c>
      <c r="S8843" s="31">
        <v>68.087400000000002</v>
      </c>
    </row>
    <row r="8844" spans="1:19" x14ac:dyDescent="0.35">
      <c r="A8844" s="2">
        <v>45250</v>
      </c>
      <c r="B8844" s="31">
        <v>594.70309999999995</v>
      </c>
      <c r="C8844" s="31">
        <v>2033.127</v>
      </c>
      <c r="D8844" s="31">
        <v>691.36779999999999</v>
      </c>
      <c r="E8844" s="31">
        <v>721.8501</v>
      </c>
      <c r="F8844" s="31">
        <v>135.70580000000001</v>
      </c>
      <c r="G8844" s="31">
        <v>618.64850000000001</v>
      </c>
      <c r="H8844" s="31">
        <v>12.705019999999999</v>
      </c>
      <c r="I8844" s="31">
        <v>2788.1280000000002</v>
      </c>
      <c r="J8844" s="31">
        <v>4271.5969999999998</v>
      </c>
      <c r="K8844" s="31">
        <v>2698.681</v>
      </c>
      <c r="L8844" s="31">
        <v>404.95</v>
      </c>
      <c r="M8844" s="31">
        <v>266.45999999999998</v>
      </c>
      <c r="N8844" s="31">
        <v>475.7285</v>
      </c>
      <c r="O8844" s="31">
        <v>47.923400000000001</v>
      </c>
      <c r="P8844" s="31">
        <v>80.394999999999996</v>
      </c>
      <c r="Q8844" s="31">
        <v>2681.2377000000001</v>
      </c>
      <c r="R8844" s="31">
        <v>103.438</v>
      </c>
      <c r="S8844" s="31">
        <v>69.314999999999998</v>
      </c>
    </row>
    <row r="8845" spans="1:19" x14ac:dyDescent="0.35">
      <c r="A8845" s="2">
        <v>45251</v>
      </c>
      <c r="B8845" s="31">
        <v>595.71429999999998</v>
      </c>
      <c r="C8845" s="31">
        <v>2043.1210000000001</v>
      </c>
      <c r="D8845" s="31">
        <v>694.78830000000005</v>
      </c>
      <c r="E8845" s="31">
        <v>723.20249999999999</v>
      </c>
      <c r="F8845" s="31">
        <v>137.1576</v>
      </c>
      <c r="G8845" s="31">
        <v>623.17330000000004</v>
      </c>
      <c r="H8845" s="31">
        <v>12.915150000000001</v>
      </c>
      <c r="I8845" s="31">
        <v>2797.3589999999999</v>
      </c>
      <c r="J8845" s="31">
        <v>4280.82</v>
      </c>
      <c r="K8845" s="31">
        <v>2703.0079999999998</v>
      </c>
      <c r="L8845" s="31">
        <v>403.97</v>
      </c>
      <c r="M8845" s="31">
        <v>263.02</v>
      </c>
      <c r="N8845" s="31">
        <v>472.88200000000001</v>
      </c>
      <c r="O8845" s="31">
        <v>48.089300000000001</v>
      </c>
      <c r="P8845" s="31">
        <v>80.353399999999993</v>
      </c>
      <c r="Q8845" s="31">
        <v>2689.3701000000001</v>
      </c>
      <c r="R8845" s="31">
        <v>103.565</v>
      </c>
      <c r="S8845" s="31">
        <v>69.087599999999995</v>
      </c>
    </row>
    <row r="8846" spans="1:19" x14ac:dyDescent="0.35">
      <c r="A8846" s="2">
        <v>45252</v>
      </c>
      <c r="B8846" s="31">
        <v>591.38080000000002</v>
      </c>
      <c r="C8846" s="31">
        <v>2031.8320000000001</v>
      </c>
      <c r="D8846" s="31">
        <v>686.87840000000006</v>
      </c>
      <c r="E8846" s="31">
        <v>714.80889999999999</v>
      </c>
      <c r="F8846" s="31">
        <v>136.57419999999999</v>
      </c>
      <c r="G8846" s="31">
        <v>613.78440000000001</v>
      </c>
      <c r="H8846" s="31">
        <v>12.80852</v>
      </c>
      <c r="I8846" s="31">
        <v>2795.1120000000001</v>
      </c>
      <c r="J8846" s="31">
        <v>4279.9030000000002</v>
      </c>
      <c r="K8846" s="31">
        <v>2708.99</v>
      </c>
      <c r="L8846" s="31">
        <v>405.39</v>
      </c>
      <c r="M8846" s="31">
        <v>264.52</v>
      </c>
      <c r="N8846" s="31">
        <v>474.62689999999998</v>
      </c>
      <c r="O8846" s="31">
        <v>47.461500000000001</v>
      </c>
      <c r="P8846" s="31">
        <v>79.855699999999999</v>
      </c>
      <c r="Q8846" s="31">
        <v>2677.2867999999999</v>
      </c>
      <c r="R8846" s="31">
        <v>103.92</v>
      </c>
      <c r="S8846" s="31">
        <v>69.110399999999998</v>
      </c>
    </row>
    <row r="8847" spans="1:19" x14ac:dyDescent="0.35">
      <c r="A8847" s="2">
        <v>45253</v>
      </c>
      <c r="B8847" s="31">
        <v>591.38080000000002</v>
      </c>
      <c r="C8847" s="31">
        <v>2031.8320000000001</v>
      </c>
      <c r="D8847" s="31">
        <v>686.87840000000006</v>
      </c>
      <c r="E8847" s="31">
        <v>714.80889999999999</v>
      </c>
      <c r="F8847" s="31">
        <v>136.57419999999999</v>
      </c>
      <c r="G8847" s="31">
        <v>613.78440000000001</v>
      </c>
      <c r="H8847" s="31">
        <v>12.80852</v>
      </c>
      <c r="I8847" s="31">
        <v>2795.1120000000001</v>
      </c>
      <c r="J8847" s="31">
        <v>4279.9030000000002</v>
      </c>
      <c r="K8847" s="31">
        <v>2699.404</v>
      </c>
      <c r="L8847" s="31">
        <v>405.39</v>
      </c>
      <c r="M8847" s="31">
        <v>264.52</v>
      </c>
      <c r="N8847" s="31">
        <v>474.62689999999998</v>
      </c>
      <c r="O8847" s="31">
        <v>47.518500000000003</v>
      </c>
      <c r="P8847" s="31">
        <v>80.164900000000003</v>
      </c>
      <c r="Q8847" s="31">
        <v>2689.1986000000002</v>
      </c>
      <c r="R8847" s="31">
        <v>103.92</v>
      </c>
      <c r="S8847" s="31">
        <v>70.182400000000001</v>
      </c>
    </row>
    <row r="8848" spans="1:19" x14ac:dyDescent="0.35">
      <c r="A8848" s="2">
        <v>45254</v>
      </c>
      <c r="B8848" s="31">
        <v>581.26930000000004</v>
      </c>
      <c r="C8848" s="31">
        <v>1977.0530000000001</v>
      </c>
      <c r="D8848" s="31">
        <v>697.78120000000001</v>
      </c>
      <c r="E8848" s="31">
        <v>720.88409999999999</v>
      </c>
      <c r="F8848" s="31">
        <v>137.27289999999999</v>
      </c>
      <c r="G8848" s="31">
        <v>602.13310000000001</v>
      </c>
      <c r="H8848" s="31">
        <v>12.824199999999999</v>
      </c>
      <c r="I8848" s="31">
        <v>2787.9369999999999</v>
      </c>
      <c r="J8848" s="31">
        <v>4279.9030000000002</v>
      </c>
      <c r="K8848" s="31">
        <v>2688.9780000000001</v>
      </c>
      <c r="L8848" s="31">
        <v>405.48</v>
      </c>
      <c r="M8848" s="31">
        <v>266.3</v>
      </c>
      <c r="N8848" s="31">
        <v>473.79140000000001</v>
      </c>
      <c r="O8848" s="31">
        <v>47.511200000000002</v>
      </c>
      <c r="P8848" s="31">
        <v>80.381799999999998</v>
      </c>
      <c r="Q8848" s="31">
        <v>2667.7426</v>
      </c>
      <c r="R8848" s="31">
        <v>103.40300000000001</v>
      </c>
      <c r="S8848" s="31">
        <v>68.746300000000005</v>
      </c>
    </row>
    <row r="8849" spans="1:19" x14ac:dyDescent="0.35">
      <c r="A8849" s="2">
        <v>45257</v>
      </c>
      <c r="B8849" s="31">
        <v>576.86360000000002</v>
      </c>
      <c r="C8849" s="31">
        <v>1985.1959999999999</v>
      </c>
      <c r="D8849" s="31">
        <v>684.74059999999997</v>
      </c>
      <c r="E8849" s="31">
        <v>714.72310000000004</v>
      </c>
      <c r="F8849" s="31">
        <v>137.91739999999999</v>
      </c>
      <c r="G8849" s="31">
        <v>601.68060000000003</v>
      </c>
      <c r="H8849" s="31">
        <v>12.95279</v>
      </c>
      <c r="I8849" s="31">
        <v>2786.2629999999999</v>
      </c>
      <c r="J8849" s="31">
        <v>4276.5129999999999</v>
      </c>
      <c r="K8849" s="31">
        <v>2699.4949999999999</v>
      </c>
      <c r="L8849" s="31">
        <v>404.84</v>
      </c>
      <c r="M8849" s="31">
        <v>265.3</v>
      </c>
      <c r="N8849" s="31">
        <v>473.42910000000001</v>
      </c>
      <c r="O8849" s="31">
        <v>47.685600000000001</v>
      </c>
      <c r="P8849" s="31">
        <v>80.327699999999993</v>
      </c>
      <c r="Q8849" s="31">
        <v>2659.1518000000001</v>
      </c>
      <c r="R8849" s="31">
        <v>103.199</v>
      </c>
      <c r="S8849" s="31">
        <v>68.680499999999995</v>
      </c>
    </row>
    <row r="8850" spans="1:19" x14ac:dyDescent="0.35">
      <c r="A8850" s="2">
        <v>45258</v>
      </c>
      <c r="B8850" s="31">
        <v>588.41970000000003</v>
      </c>
      <c r="C8850" s="31">
        <v>2028.8710000000001</v>
      </c>
      <c r="D8850" s="31">
        <v>697.5675</v>
      </c>
      <c r="E8850" s="31">
        <v>724.85550000000001</v>
      </c>
      <c r="F8850" s="31">
        <v>139.76259999999999</v>
      </c>
      <c r="G8850" s="31">
        <v>609.25959999999998</v>
      </c>
      <c r="H8850" s="31">
        <v>13.175470000000001</v>
      </c>
      <c r="I8850" s="31">
        <v>2790.855</v>
      </c>
      <c r="J8850" s="31">
        <v>4291.9880000000003</v>
      </c>
      <c r="K8850" s="31">
        <v>2709.3029999999999</v>
      </c>
      <c r="L8850" s="31">
        <v>405.02</v>
      </c>
      <c r="M8850" s="31">
        <v>264.24</v>
      </c>
      <c r="N8850" s="31">
        <v>474.5899</v>
      </c>
      <c r="O8850" s="31">
        <v>48.017899999999997</v>
      </c>
      <c r="P8850" s="31">
        <v>80.676599999999993</v>
      </c>
      <c r="Q8850" s="31">
        <v>2680.3622</v>
      </c>
      <c r="R8850" s="31">
        <v>102.746</v>
      </c>
      <c r="S8850" s="31">
        <v>67.659000000000006</v>
      </c>
    </row>
    <row r="8851" spans="1:19" x14ac:dyDescent="0.35">
      <c r="A8851" s="2">
        <v>45259</v>
      </c>
      <c r="B8851" s="31">
        <v>598.60350000000005</v>
      </c>
      <c r="C8851" s="31">
        <v>2079.4859999999999</v>
      </c>
      <c r="D8851" s="31">
        <v>687.51980000000003</v>
      </c>
      <c r="E8851" s="31">
        <v>720.17570000000001</v>
      </c>
      <c r="F8851" s="31">
        <v>140.23070000000001</v>
      </c>
      <c r="G8851" s="31">
        <v>609.48580000000004</v>
      </c>
      <c r="H8851" s="31">
        <v>13.40128</v>
      </c>
      <c r="I8851" s="31">
        <v>2802.4290000000001</v>
      </c>
      <c r="J8851" s="31">
        <v>4317.8760000000002</v>
      </c>
      <c r="K8851" s="31">
        <v>2733.34</v>
      </c>
      <c r="L8851" s="31">
        <v>404.68</v>
      </c>
      <c r="M8851" s="31">
        <v>265.54000000000002</v>
      </c>
      <c r="N8851" s="31">
        <v>473.87270000000001</v>
      </c>
      <c r="O8851" s="31">
        <v>48.167700000000004</v>
      </c>
      <c r="P8851" s="31">
        <v>80.628100000000003</v>
      </c>
      <c r="Q8851" s="31">
        <v>2673.4539</v>
      </c>
      <c r="R8851" s="31">
        <v>102.765</v>
      </c>
      <c r="S8851" s="31">
        <v>66.063900000000004</v>
      </c>
    </row>
    <row r="8852" spans="1:19" x14ac:dyDescent="0.35">
      <c r="A8852" s="2">
        <v>45260</v>
      </c>
      <c r="B8852" s="31">
        <v>584.01400000000001</v>
      </c>
      <c r="C8852" s="31">
        <v>2013.325</v>
      </c>
      <c r="D8852" s="31">
        <v>672.55510000000004</v>
      </c>
      <c r="E8852" s="31">
        <v>724.30169999999998</v>
      </c>
      <c r="F8852" s="31">
        <v>139.5591</v>
      </c>
      <c r="G8852" s="31">
        <v>607.56280000000004</v>
      </c>
      <c r="H8852" s="31">
        <v>13.413830000000001</v>
      </c>
      <c r="I8852" s="31">
        <v>2805.826</v>
      </c>
      <c r="J8852" s="31">
        <v>4302.8909999999996</v>
      </c>
      <c r="K8852" s="31">
        <v>2733.76</v>
      </c>
      <c r="L8852" s="31">
        <v>406.24</v>
      </c>
      <c r="M8852" s="31">
        <v>266.48</v>
      </c>
      <c r="N8852" s="31">
        <v>472.74160000000001</v>
      </c>
      <c r="O8852" s="31">
        <v>48.002600000000001</v>
      </c>
      <c r="P8852" s="31">
        <v>80.149500000000003</v>
      </c>
      <c r="Q8852" s="31">
        <v>2684.1786000000002</v>
      </c>
      <c r="R8852" s="31">
        <v>103.497</v>
      </c>
      <c r="S8852" s="31">
        <v>66.290199999999999</v>
      </c>
    </row>
    <row r="8853" spans="1:19" x14ac:dyDescent="0.35">
      <c r="A8853" s="2">
        <v>45261</v>
      </c>
      <c r="B8853" s="31">
        <v>569.71339999999998</v>
      </c>
      <c r="C8853" s="31">
        <v>1962.71</v>
      </c>
      <c r="D8853" s="31">
        <v>676.83069999999998</v>
      </c>
      <c r="E8853" s="31">
        <v>737.09349999999995</v>
      </c>
      <c r="F8853" s="31">
        <v>141.76390000000001</v>
      </c>
      <c r="G8853" s="31">
        <v>599.53129999999999</v>
      </c>
      <c r="H8853" s="31">
        <v>13.175470000000001</v>
      </c>
      <c r="I8853" s="31">
        <v>2800.2779999999998</v>
      </c>
      <c r="J8853" s="31">
        <v>4316.9380000000001</v>
      </c>
      <c r="K8853" s="31">
        <v>2735.098</v>
      </c>
      <c r="L8853" s="31">
        <v>408.37</v>
      </c>
      <c r="M8853" s="31">
        <v>274.35000000000002</v>
      </c>
      <c r="N8853" s="31">
        <v>473.87270000000001</v>
      </c>
      <c r="O8853" s="31">
        <v>48.052199999999999</v>
      </c>
      <c r="P8853" s="31">
        <v>79.593100000000007</v>
      </c>
      <c r="Q8853" s="31">
        <v>2670.3335000000002</v>
      </c>
      <c r="R8853" s="31">
        <v>103.268</v>
      </c>
      <c r="S8853" s="31">
        <v>65.441800000000001</v>
      </c>
    </row>
    <row r="8854" spans="1:19" x14ac:dyDescent="0.35">
      <c r="A8854" s="2">
        <v>45264</v>
      </c>
      <c r="B8854" s="31">
        <v>563.57420000000002</v>
      </c>
      <c r="C8854" s="31">
        <v>1974.8320000000001</v>
      </c>
      <c r="D8854" s="31">
        <v>662.72119999999995</v>
      </c>
      <c r="E8854" s="31">
        <v>722.12929999999994</v>
      </c>
      <c r="F8854" s="31">
        <v>138.54150000000001</v>
      </c>
      <c r="G8854" s="31">
        <v>591.04740000000004</v>
      </c>
      <c r="H8854" s="31">
        <v>13.081379999999999</v>
      </c>
      <c r="I8854" s="31">
        <v>2803.4340000000002</v>
      </c>
      <c r="J8854" s="31">
        <v>4317.5749999999998</v>
      </c>
      <c r="K8854" s="31">
        <v>2751.4839999999999</v>
      </c>
      <c r="L8854" s="31">
        <v>406.21</v>
      </c>
      <c r="M8854" s="31">
        <v>277.17</v>
      </c>
      <c r="N8854" s="31">
        <v>469.29629999999997</v>
      </c>
      <c r="O8854" s="31">
        <v>48.226399999999998</v>
      </c>
      <c r="P8854" s="31">
        <v>79.443600000000004</v>
      </c>
      <c r="Q8854" s="31">
        <v>2664.1722</v>
      </c>
      <c r="R8854" s="31">
        <v>103.712</v>
      </c>
      <c r="S8854" s="31">
        <v>64.887500000000003</v>
      </c>
    </row>
    <row r="8855" spans="1:19" x14ac:dyDescent="0.35">
      <c r="A8855" s="2">
        <v>45265</v>
      </c>
      <c r="B8855" s="31">
        <v>557.57950000000005</v>
      </c>
      <c r="C8855" s="31">
        <v>1952.7170000000001</v>
      </c>
      <c r="D8855" s="31">
        <v>658.87310000000002</v>
      </c>
      <c r="E8855" s="31">
        <v>712.68380000000002</v>
      </c>
      <c r="F8855" s="31">
        <v>138.1412</v>
      </c>
      <c r="G8855" s="31">
        <v>590.70799999999997</v>
      </c>
      <c r="H8855" s="31">
        <v>12.877520000000001</v>
      </c>
      <c r="I8855" s="31">
        <v>2804.6779999999999</v>
      </c>
      <c r="J8855" s="31">
        <v>4337.143</v>
      </c>
      <c r="K8855" s="31">
        <v>2763.38</v>
      </c>
      <c r="L8855" s="31">
        <v>406.08</v>
      </c>
      <c r="M8855" s="31">
        <v>273.48</v>
      </c>
      <c r="N8855" s="31">
        <v>470.47179999999997</v>
      </c>
      <c r="O8855" s="31">
        <v>48.219099999999997</v>
      </c>
      <c r="P8855" s="31">
        <v>79.367199999999997</v>
      </c>
      <c r="Q8855" s="31">
        <v>2641.5196999999998</v>
      </c>
      <c r="R8855" s="31">
        <v>104.05</v>
      </c>
      <c r="S8855" s="31">
        <v>63.6205</v>
      </c>
    </row>
    <row r="8856" spans="1:19" x14ac:dyDescent="0.35">
      <c r="A8856" s="2">
        <v>45266</v>
      </c>
      <c r="B8856" s="31">
        <v>536.63419999999996</v>
      </c>
      <c r="C8856" s="31">
        <v>1878.598</v>
      </c>
      <c r="D8856" s="31">
        <v>635.14340000000004</v>
      </c>
      <c r="E8856" s="31">
        <v>708.3904</v>
      </c>
      <c r="F8856" s="31">
        <v>138.9281</v>
      </c>
      <c r="G8856" s="31">
        <v>586.18320000000006</v>
      </c>
      <c r="H8856" s="31">
        <v>12.940250000000001</v>
      </c>
      <c r="I8856" s="31">
        <v>2811.9479999999999</v>
      </c>
      <c r="J8856" s="31">
        <v>4349.9960000000001</v>
      </c>
      <c r="K8856" s="31">
        <v>2774.8449999999998</v>
      </c>
      <c r="L8856" s="31">
        <v>404.39</v>
      </c>
      <c r="M8856" s="31">
        <v>272.74</v>
      </c>
      <c r="N8856" s="31">
        <v>467.70670000000001</v>
      </c>
      <c r="O8856" s="31">
        <v>48.174500000000002</v>
      </c>
      <c r="P8856" s="31">
        <v>79.257800000000003</v>
      </c>
      <c r="Q8856" s="31">
        <v>2649.1604000000002</v>
      </c>
      <c r="R8856" s="31">
        <v>104.15300000000001</v>
      </c>
      <c r="S8856" s="31">
        <v>64.276600000000002</v>
      </c>
    </row>
    <row r="8857" spans="1:19" x14ac:dyDescent="0.35">
      <c r="A8857" s="2">
        <v>45267</v>
      </c>
      <c r="B8857" s="31">
        <v>534.82860000000005</v>
      </c>
      <c r="C8857" s="31">
        <v>1851.7639999999999</v>
      </c>
      <c r="D8857" s="31">
        <v>637.28120000000001</v>
      </c>
      <c r="E8857" s="31">
        <v>713.13459999999998</v>
      </c>
      <c r="F8857" s="31">
        <v>138.8263</v>
      </c>
      <c r="G8857" s="31">
        <v>593.53589999999997</v>
      </c>
      <c r="H8857" s="31">
        <v>13.172330000000001</v>
      </c>
      <c r="I8857" s="31">
        <v>2799.4650000000001</v>
      </c>
      <c r="J8857" s="31">
        <v>4348.4650000000001</v>
      </c>
      <c r="K8857" s="31">
        <v>2787.5529999999999</v>
      </c>
      <c r="L8857" s="31">
        <v>407.37</v>
      </c>
      <c r="M8857" s="31">
        <v>274.93</v>
      </c>
      <c r="N8857" s="31">
        <v>474.31630000000001</v>
      </c>
      <c r="O8857" s="31">
        <v>49.215899999999998</v>
      </c>
      <c r="P8857" s="31">
        <v>79.200999999999993</v>
      </c>
      <c r="Q8857" s="31">
        <v>2635.7091</v>
      </c>
      <c r="R8857" s="31">
        <v>103.541</v>
      </c>
      <c r="S8857" s="31">
        <v>63.6997</v>
      </c>
    </row>
    <row r="8858" spans="1:19" x14ac:dyDescent="0.35">
      <c r="A8858" s="2">
        <v>45268</v>
      </c>
      <c r="B8858" s="31">
        <v>547.70699999999999</v>
      </c>
      <c r="C8858" s="31">
        <v>1896.7950000000001</v>
      </c>
      <c r="D8858" s="31">
        <v>642.97850000000005</v>
      </c>
      <c r="E8858" s="31">
        <v>722.22260000000006</v>
      </c>
      <c r="F8858" s="31">
        <v>136.66220000000001</v>
      </c>
      <c r="G8858" s="31">
        <v>590.08420000000001</v>
      </c>
      <c r="H8858" s="31">
        <v>13.395009999999999</v>
      </c>
      <c r="I8858" s="31">
        <v>2786.6509999999998</v>
      </c>
      <c r="J8858" s="31">
        <v>4321.2470000000003</v>
      </c>
      <c r="K8858" s="31">
        <v>2772.1239999999998</v>
      </c>
      <c r="L8858" s="31">
        <v>408.97</v>
      </c>
      <c r="M8858" s="31">
        <v>276.76</v>
      </c>
      <c r="N8858" s="31">
        <v>476.07589999999999</v>
      </c>
      <c r="O8858" s="31">
        <v>49.041800000000002</v>
      </c>
      <c r="P8858" s="31">
        <v>79.080600000000004</v>
      </c>
      <c r="Q8858" s="31">
        <v>2648.6905000000002</v>
      </c>
      <c r="R8858" s="31">
        <v>104.01</v>
      </c>
      <c r="S8858" s="31">
        <v>63.416899999999998</v>
      </c>
    </row>
    <row r="8859" spans="1:19" x14ac:dyDescent="0.35">
      <c r="A8859" s="2">
        <v>45271</v>
      </c>
      <c r="B8859" s="31">
        <v>549.25120000000004</v>
      </c>
      <c r="C8859" s="31">
        <v>1891.1590000000001</v>
      </c>
      <c r="D8859" s="31">
        <v>643.10720000000003</v>
      </c>
      <c r="E8859" s="31">
        <v>712.50530000000003</v>
      </c>
      <c r="F8859" s="31">
        <v>135.25110000000001</v>
      </c>
      <c r="G8859" s="31">
        <v>604.16600000000005</v>
      </c>
      <c r="H8859" s="31">
        <v>13.20683</v>
      </c>
      <c r="I8859" s="31">
        <v>2786.5549999999998</v>
      </c>
      <c r="J8859" s="31">
        <v>4316.6490000000003</v>
      </c>
      <c r="K8859" s="31">
        <v>2771.299</v>
      </c>
      <c r="L8859" s="31">
        <v>410.57</v>
      </c>
      <c r="M8859" s="31">
        <v>277.37</v>
      </c>
      <c r="N8859" s="31">
        <v>480.1859</v>
      </c>
      <c r="O8859" s="31">
        <v>48.3962</v>
      </c>
      <c r="P8859" s="31">
        <v>78.901499999999999</v>
      </c>
      <c r="Q8859" s="31">
        <v>2642.7474000000002</v>
      </c>
      <c r="R8859" s="31">
        <v>104.095</v>
      </c>
      <c r="S8859" s="31">
        <v>62.591099999999997</v>
      </c>
    </row>
    <row r="8860" spans="1:19" x14ac:dyDescent="0.35">
      <c r="A8860" s="2">
        <v>45272</v>
      </c>
      <c r="B8860" s="31">
        <v>529.3904</v>
      </c>
      <c r="C8860" s="31">
        <v>1834.96</v>
      </c>
      <c r="D8860" s="31">
        <v>620.49829999999997</v>
      </c>
      <c r="E8860" s="31">
        <v>713.56809999999996</v>
      </c>
      <c r="F8860" s="31">
        <v>135.21719999999999</v>
      </c>
      <c r="G8860" s="31">
        <v>599.14009999999996</v>
      </c>
      <c r="H8860" s="31">
        <v>13.2821</v>
      </c>
      <c r="I8860" s="31">
        <v>2791.2379999999998</v>
      </c>
      <c r="J8860" s="31">
        <v>4324.6030000000001</v>
      </c>
      <c r="K8860" s="31">
        <v>2777.5740000000001</v>
      </c>
      <c r="L8860" s="31">
        <v>412.21</v>
      </c>
      <c r="M8860" s="31">
        <v>277.04000000000002</v>
      </c>
      <c r="N8860" s="31">
        <v>483.86770000000001</v>
      </c>
      <c r="O8860" s="31">
        <v>48.645699999999998</v>
      </c>
      <c r="P8860" s="31">
        <v>79.167900000000003</v>
      </c>
      <c r="Q8860" s="31">
        <v>2651.5805999999998</v>
      </c>
      <c r="R8860" s="31">
        <v>103.86499999999999</v>
      </c>
      <c r="S8860" s="31">
        <v>63.643099999999997</v>
      </c>
    </row>
    <row r="8861" spans="1:19" x14ac:dyDescent="0.35">
      <c r="A8861" s="2">
        <v>45273</v>
      </c>
      <c r="B8861" s="31">
        <v>536.56769999999995</v>
      </c>
      <c r="C8861" s="31">
        <v>1877.0709999999999</v>
      </c>
      <c r="D8861" s="31">
        <v>626.95150000000001</v>
      </c>
      <c r="E8861" s="31">
        <v>711.58100000000002</v>
      </c>
      <c r="F8861" s="31">
        <v>135.49529999999999</v>
      </c>
      <c r="G8861" s="31">
        <v>591.77919999999995</v>
      </c>
      <c r="H8861" s="31">
        <v>13.34483</v>
      </c>
      <c r="I8861" s="31">
        <v>2801.623</v>
      </c>
      <c r="J8861" s="31">
        <v>4360.0680000000002</v>
      </c>
      <c r="K8861" s="31">
        <v>2786.8820000000001</v>
      </c>
      <c r="L8861" s="31">
        <v>417.79</v>
      </c>
      <c r="M8861" s="31">
        <v>286.77999999999997</v>
      </c>
      <c r="N8861" s="31">
        <v>489.75709999999998</v>
      </c>
      <c r="O8861" s="31">
        <v>48.799900000000001</v>
      </c>
      <c r="P8861" s="31">
        <v>79.2577</v>
      </c>
      <c r="Q8861" s="31">
        <v>2642.7471</v>
      </c>
      <c r="R8861" s="31">
        <v>102.869</v>
      </c>
      <c r="S8861" s="31">
        <v>62.907800000000002</v>
      </c>
    </row>
    <row r="8862" spans="1:19" x14ac:dyDescent="0.35">
      <c r="A8862" s="2">
        <v>45274</v>
      </c>
      <c r="B8862" s="31">
        <v>553.41869999999994</v>
      </c>
      <c r="C8862" s="31">
        <v>1960.1079999999999</v>
      </c>
      <c r="D8862" s="31">
        <v>644.18140000000005</v>
      </c>
      <c r="E8862" s="31">
        <v>730.28200000000004</v>
      </c>
      <c r="F8862" s="31">
        <v>138.7244</v>
      </c>
      <c r="G8862" s="31">
        <v>594.34490000000005</v>
      </c>
      <c r="H8862" s="31">
        <v>13.38247</v>
      </c>
      <c r="I8862" s="31">
        <v>2811.0479999999998</v>
      </c>
      <c r="J8862" s="31">
        <v>4403.5330000000004</v>
      </c>
      <c r="K8862" s="31">
        <v>2806.1750000000002</v>
      </c>
      <c r="L8862" s="31">
        <v>418.95</v>
      </c>
      <c r="M8862" s="31">
        <v>294.25</v>
      </c>
      <c r="N8862" s="31">
        <v>489.04919999999998</v>
      </c>
      <c r="O8862" s="31">
        <v>49.970599999999997</v>
      </c>
      <c r="P8862" s="31">
        <v>80.708799999999997</v>
      </c>
      <c r="Q8862" s="31">
        <v>2694.8274000000001</v>
      </c>
      <c r="R8862" s="31">
        <v>101.956</v>
      </c>
      <c r="S8862" s="31">
        <v>63.337699999999998</v>
      </c>
    </row>
    <row r="8863" spans="1:19" x14ac:dyDescent="0.35">
      <c r="A8863" s="2">
        <v>45275</v>
      </c>
      <c r="B8863" s="31">
        <v>552.77059999999994</v>
      </c>
      <c r="C8863" s="31">
        <v>1977.047</v>
      </c>
      <c r="D8863" s="31">
        <v>652.36559999999997</v>
      </c>
      <c r="E8863" s="31">
        <v>729.83270000000005</v>
      </c>
      <c r="F8863" s="31">
        <v>138.1003</v>
      </c>
      <c r="G8863" s="31">
        <v>594.12180000000001</v>
      </c>
      <c r="H8863" s="31">
        <v>13.31034</v>
      </c>
      <c r="I8863" s="31">
        <v>2800.855</v>
      </c>
      <c r="J8863" s="31">
        <v>4402.3130000000001</v>
      </c>
      <c r="K8863" s="31">
        <v>2819.9540000000002</v>
      </c>
      <c r="L8863" s="31">
        <v>418.42</v>
      </c>
      <c r="M8863" s="31">
        <v>291.76</v>
      </c>
      <c r="N8863" s="31">
        <v>491.01240000000001</v>
      </c>
      <c r="O8863" s="31">
        <v>49.942700000000002</v>
      </c>
      <c r="P8863" s="31">
        <v>80.130399999999995</v>
      </c>
      <c r="Q8863" s="31">
        <v>2717.2082</v>
      </c>
      <c r="R8863" s="31">
        <v>102.55</v>
      </c>
      <c r="S8863" s="31">
        <v>64.570700000000002</v>
      </c>
    </row>
    <row r="8864" spans="1:19" x14ac:dyDescent="0.35">
      <c r="A8864" s="2">
        <v>45278</v>
      </c>
      <c r="B8864" s="31">
        <v>562.4923</v>
      </c>
      <c r="C8864" s="31">
        <v>1995.367</v>
      </c>
      <c r="D8864" s="31">
        <v>668.94929999999999</v>
      </c>
      <c r="E8864" s="31">
        <v>723.88940000000002</v>
      </c>
      <c r="F8864" s="31">
        <v>138.42590000000001</v>
      </c>
      <c r="G8864" s="31">
        <v>597.91449999999998</v>
      </c>
      <c r="H8864" s="31">
        <v>13.395020000000001</v>
      </c>
      <c r="I8864" s="31">
        <v>2804.9389999999999</v>
      </c>
      <c r="J8864" s="31">
        <v>4397.7269999999999</v>
      </c>
      <c r="K8864" s="31">
        <v>2820.2660000000001</v>
      </c>
      <c r="L8864" s="31">
        <v>420.62</v>
      </c>
      <c r="M8864" s="31">
        <v>291.79000000000002</v>
      </c>
      <c r="N8864" s="31">
        <v>494.50080000000003</v>
      </c>
      <c r="O8864" s="31">
        <v>49.466000000000001</v>
      </c>
      <c r="P8864" s="31">
        <v>80.122100000000003</v>
      </c>
      <c r="Q8864" s="31">
        <v>2707.9665</v>
      </c>
      <c r="R8864" s="31">
        <v>102.56100000000001</v>
      </c>
      <c r="S8864" s="31">
        <v>63.677</v>
      </c>
    </row>
    <row r="8865" spans="1:19" x14ac:dyDescent="0.35">
      <c r="A8865" s="2">
        <v>45279</v>
      </c>
      <c r="B8865" s="31">
        <v>571.56590000000006</v>
      </c>
      <c r="C8865" s="31">
        <v>2031.27</v>
      </c>
      <c r="D8865" s="31">
        <v>675.41049999999996</v>
      </c>
      <c r="E8865" s="31">
        <v>733.40599999999995</v>
      </c>
      <c r="F8865" s="31">
        <v>139.21279999999999</v>
      </c>
      <c r="G8865" s="31">
        <v>590.10590000000002</v>
      </c>
      <c r="H8865" s="31">
        <v>13.45147</v>
      </c>
      <c r="I8865" s="31">
        <v>2807.7269999999999</v>
      </c>
      <c r="J8865" s="31">
        <v>4402.0060000000003</v>
      </c>
      <c r="K8865" s="31">
        <v>2823.5529999999999</v>
      </c>
      <c r="L8865" s="31">
        <v>423.01</v>
      </c>
      <c r="M8865" s="31">
        <v>297.49</v>
      </c>
      <c r="N8865" s="31">
        <v>496.93099999999998</v>
      </c>
      <c r="O8865" s="31">
        <v>49.214399999999998</v>
      </c>
      <c r="P8865" s="31">
        <v>80.639600000000002</v>
      </c>
      <c r="Q8865" s="31">
        <v>2709.4976000000001</v>
      </c>
      <c r="R8865" s="31">
        <v>102.167</v>
      </c>
      <c r="S8865" s="31">
        <v>63.394199999999998</v>
      </c>
    </row>
    <row r="8866" spans="1:19" x14ac:dyDescent="0.35">
      <c r="A8866" s="2">
        <v>45280</v>
      </c>
      <c r="B8866" s="31">
        <v>573.65430000000003</v>
      </c>
      <c r="C8866" s="31">
        <v>2031.8219999999999</v>
      </c>
      <c r="D8866" s="31">
        <v>678.64110000000005</v>
      </c>
      <c r="E8866" s="31">
        <v>732.37890000000004</v>
      </c>
      <c r="F8866" s="31">
        <v>138.9143</v>
      </c>
      <c r="G8866" s="31">
        <v>587.09400000000005</v>
      </c>
      <c r="H8866" s="31">
        <v>13.514200000000001</v>
      </c>
      <c r="I8866" s="31">
        <v>2827.1019999999999</v>
      </c>
      <c r="J8866" s="31">
        <v>4413.6279999999997</v>
      </c>
      <c r="K8866" s="31">
        <v>2834.3530000000001</v>
      </c>
      <c r="L8866" s="31">
        <v>416.82</v>
      </c>
      <c r="M8866" s="31">
        <v>291.5</v>
      </c>
      <c r="N8866" s="31">
        <v>489.43599999999998</v>
      </c>
      <c r="O8866" s="31">
        <v>49.247700000000002</v>
      </c>
      <c r="P8866" s="31">
        <v>80.537899999999993</v>
      </c>
      <c r="Q8866" s="31">
        <v>2707.2172999999998</v>
      </c>
      <c r="R8866" s="31">
        <v>102.408</v>
      </c>
      <c r="S8866" s="31">
        <v>63.584099999999999</v>
      </c>
    </row>
    <row r="8867" spans="1:19" x14ac:dyDescent="0.35">
      <c r="A8867" s="2">
        <v>45281</v>
      </c>
      <c r="B8867" s="31">
        <v>570.05370000000005</v>
      </c>
      <c r="C8867" s="31">
        <v>1994.538</v>
      </c>
      <c r="D8867" s="31">
        <v>671.53380000000004</v>
      </c>
      <c r="E8867" s="31">
        <v>733.61990000000003</v>
      </c>
      <c r="F8867" s="31">
        <v>139.1585</v>
      </c>
      <c r="G8867" s="31">
        <v>580.84709999999995</v>
      </c>
      <c r="H8867" s="31">
        <v>13.44834</v>
      </c>
      <c r="I8867" s="31">
        <v>2823.8829999999998</v>
      </c>
      <c r="J8867" s="31">
        <v>4420.0659999999998</v>
      </c>
      <c r="K8867" s="31">
        <v>2837.5419999999999</v>
      </c>
      <c r="L8867" s="31">
        <v>420.94</v>
      </c>
      <c r="M8867" s="31">
        <v>296.68</v>
      </c>
      <c r="N8867" s="31">
        <v>494.98970000000003</v>
      </c>
      <c r="O8867" s="31">
        <v>49.743899999999996</v>
      </c>
      <c r="P8867" s="31">
        <v>80.649299999999997</v>
      </c>
      <c r="Q8867" s="31">
        <v>2709.2429999999999</v>
      </c>
      <c r="R8867" s="31">
        <v>101.843</v>
      </c>
      <c r="S8867" s="31">
        <v>63.563699999999997</v>
      </c>
    </row>
    <row r="8868" spans="1:19" x14ac:dyDescent="0.35">
      <c r="A8868" s="2">
        <v>45282</v>
      </c>
      <c r="B8868" s="31">
        <v>567.46119999999996</v>
      </c>
      <c r="C8868" s="31">
        <v>1971.431</v>
      </c>
      <c r="D8868" s="31">
        <v>671.74919999999997</v>
      </c>
      <c r="E8868" s="31">
        <v>731.69420000000002</v>
      </c>
      <c r="F8868" s="31">
        <v>140.36600000000001</v>
      </c>
      <c r="G8868" s="31">
        <v>582.85500000000002</v>
      </c>
      <c r="H8868" s="31">
        <v>13.52047</v>
      </c>
      <c r="I8868" s="31">
        <v>2817.2959999999998</v>
      </c>
      <c r="J8868" s="31">
        <v>4415.7780000000002</v>
      </c>
      <c r="K8868" s="31">
        <v>2838.982</v>
      </c>
      <c r="L8868" s="31">
        <v>421.69</v>
      </c>
      <c r="M8868" s="31">
        <v>299.18</v>
      </c>
      <c r="N8868" s="31">
        <v>495.67579999999998</v>
      </c>
      <c r="O8868" s="31">
        <v>49.676000000000002</v>
      </c>
      <c r="P8868" s="31">
        <v>80.814599999999999</v>
      </c>
      <c r="Q8868" s="31">
        <v>2692.9222</v>
      </c>
      <c r="R8868" s="31">
        <v>101.69799999999999</v>
      </c>
      <c r="S8868" s="31">
        <v>62.1524</v>
      </c>
    </row>
    <row r="8869" spans="1:19" x14ac:dyDescent="0.35">
      <c r="A8869" s="2">
        <v>45285</v>
      </c>
      <c r="B8869" s="31">
        <v>567.46119999999996</v>
      </c>
      <c r="C8869" s="31">
        <v>1971.431</v>
      </c>
      <c r="D8869" s="31">
        <v>671.74919999999997</v>
      </c>
      <c r="E8869" s="31">
        <v>731.69420000000002</v>
      </c>
      <c r="F8869" s="31">
        <v>140.36600000000001</v>
      </c>
      <c r="G8869" s="31">
        <v>582.85500000000002</v>
      </c>
      <c r="H8869" s="31">
        <v>13.52047</v>
      </c>
      <c r="I8869" s="31">
        <v>2819.3629999999998</v>
      </c>
      <c r="J8869" s="31">
        <v>4415.7780000000002</v>
      </c>
      <c r="K8869" s="31">
        <v>2838.982</v>
      </c>
      <c r="L8869" s="31">
        <v>421.69</v>
      </c>
      <c r="M8869" s="31">
        <v>299.18</v>
      </c>
      <c r="N8869" s="31">
        <v>495.67579999999998</v>
      </c>
      <c r="O8869" s="31">
        <v>49.676000000000002</v>
      </c>
      <c r="P8869" s="31">
        <v>80.814599999999999</v>
      </c>
      <c r="Q8869" s="31">
        <v>2694.3624</v>
      </c>
      <c r="R8869" s="31">
        <v>101.69799999999999</v>
      </c>
      <c r="S8869" s="31">
        <v>62.1524</v>
      </c>
    </row>
    <row r="8870" spans="1:19" x14ac:dyDescent="0.35">
      <c r="A8870" s="2">
        <v>45286</v>
      </c>
      <c r="B8870" s="31">
        <v>582.22379999999998</v>
      </c>
      <c r="C8870" s="31">
        <v>1999.877</v>
      </c>
      <c r="D8870" s="31">
        <v>672.39530000000002</v>
      </c>
      <c r="E8870" s="31">
        <v>731.69420000000002</v>
      </c>
      <c r="F8870" s="31">
        <v>140.4135</v>
      </c>
      <c r="G8870" s="31">
        <v>588.54409999999996</v>
      </c>
      <c r="H8870" s="31">
        <v>13.432650000000001</v>
      </c>
      <c r="I8870" s="31">
        <v>2817.1039999999998</v>
      </c>
      <c r="J8870" s="31">
        <v>4410.5680000000002</v>
      </c>
      <c r="K8870" s="31">
        <v>2838.982</v>
      </c>
      <c r="L8870" s="31">
        <v>423.42</v>
      </c>
      <c r="M8870" s="31">
        <v>302.92</v>
      </c>
      <c r="N8870" s="31">
        <v>498.69709999999998</v>
      </c>
      <c r="O8870" s="31">
        <v>49.676000000000002</v>
      </c>
      <c r="P8870" s="31">
        <v>80.814599999999999</v>
      </c>
      <c r="Q8870" s="31">
        <v>2708.3337999999999</v>
      </c>
      <c r="R8870" s="31">
        <v>101.46599999999999</v>
      </c>
      <c r="S8870" s="31">
        <v>62.1524</v>
      </c>
    </row>
    <row r="8871" spans="1:19" x14ac:dyDescent="0.35">
      <c r="A8871" s="2">
        <v>45287</v>
      </c>
      <c r="B8871" s="31">
        <v>572.79010000000005</v>
      </c>
      <c r="C8871" s="31">
        <v>1990.211</v>
      </c>
      <c r="D8871" s="31">
        <v>662.91890000000001</v>
      </c>
      <c r="E8871" s="31">
        <v>741.10889999999995</v>
      </c>
      <c r="F8871" s="31">
        <v>141.99420000000001</v>
      </c>
      <c r="G8871" s="31">
        <v>589.21339999999998</v>
      </c>
      <c r="H8871" s="31">
        <v>13.42324</v>
      </c>
      <c r="I8871" s="31">
        <v>2822.8719999999998</v>
      </c>
      <c r="J8871" s="31">
        <v>4431.0600000000004</v>
      </c>
      <c r="K8871" s="31">
        <v>2847.0050000000001</v>
      </c>
      <c r="L8871" s="31">
        <v>424.17</v>
      </c>
      <c r="M8871" s="31">
        <v>303.94</v>
      </c>
      <c r="N8871" s="31">
        <v>499.56560000000002</v>
      </c>
      <c r="O8871" s="31">
        <v>49.693800000000003</v>
      </c>
      <c r="P8871" s="31">
        <v>81.477599999999995</v>
      </c>
      <c r="Q8871" s="31">
        <v>2740.2138</v>
      </c>
      <c r="R8871" s="31">
        <v>100.986</v>
      </c>
      <c r="S8871" s="31">
        <v>63.514699999999998</v>
      </c>
    </row>
    <row r="8872" spans="1:19" x14ac:dyDescent="0.35">
      <c r="A8872" s="2">
        <v>45288</v>
      </c>
      <c r="B8872" s="31">
        <v>555.57899999999995</v>
      </c>
      <c r="C8872" s="31">
        <v>1932.951</v>
      </c>
      <c r="D8872" s="31">
        <v>655.59619999999995</v>
      </c>
      <c r="E8872" s="31">
        <v>735.60990000000004</v>
      </c>
      <c r="F8872" s="31">
        <v>141.34289999999999</v>
      </c>
      <c r="G8872" s="31">
        <v>585.42070000000001</v>
      </c>
      <c r="H8872" s="31">
        <v>13.34797</v>
      </c>
      <c r="I8872" s="31">
        <v>2826.2370000000001</v>
      </c>
      <c r="J8872" s="31">
        <v>4424.0379999999996</v>
      </c>
      <c r="K8872" s="31">
        <v>2844.3319999999999</v>
      </c>
      <c r="L8872" s="31">
        <v>424.06</v>
      </c>
      <c r="M8872" s="31">
        <v>302.51</v>
      </c>
      <c r="N8872" s="31">
        <v>498.90140000000002</v>
      </c>
      <c r="O8872" s="31">
        <v>50.107300000000002</v>
      </c>
      <c r="P8872" s="31">
        <v>81.463800000000006</v>
      </c>
      <c r="Q8872" s="31">
        <v>2775.2701999999999</v>
      </c>
      <c r="R8872" s="31">
        <v>101.229</v>
      </c>
      <c r="S8872" s="31">
        <v>65.2012</v>
      </c>
    </row>
    <row r="8873" spans="1:19" x14ac:dyDescent="0.35">
      <c r="A8873" s="2">
        <v>45289</v>
      </c>
      <c r="B8873" s="31">
        <v>554.78689999999995</v>
      </c>
      <c r="C8873" s="31">
        <v>1939.027</v>
      </c>
      <c r="D8873" s="31">
        <v>639.44320000000005</v>
      </c>
      <c r="E8873" s="31">
        <v>729.93970000000002</v>
      </c>
      <c r="F8873" s="31">
        <v>140.54920000000001</v>
      </c>
      <c r="G8873" s="31">
        <v>579.17380000000003</v>
      </c>
      <c r="H8873" s="31">
        <v>13.159789999999999</v>
      </c>
      <c r="I8873" s="31">
        <v>2821.43</v>
      </c>
      <c r="J8873" s="31">
        <v>4413.0159999999996</v>
      </c>
      <c r="K8873" s="31">
        <v>2822.32</v>
      </c>
      <c r="L8873" s="31">
        <v>422.98</v>
      </c>
      <c r="M8873" s="31">
        <v>297.91000000000003</v>
      </c>
      <c r="N8873" s="31">
        <v>496.94560000000001</v>
      </c>
      <c r="O8873" s="31">
        <v>50.069600000000001</v>
      </c>
      <c r="P8873" s="31">
        <v>81.029200000000003</v>
      </c>
      <c r="Q8873" s="31">
        <v>2777.1855999999998</v>
      </c>
      <c r="R8873" s="31">
        <v>101.333</v>
      </c>
      <c r="S8873" s="31">
        <v>65.167500000000004</v>
      </c>
    </row>
    <row r="8874" spans="1:19" x14ac:dyDescent="0.35">
      <c r="A8874" s="2">
        <v>45292</v>
      </c>
      <c r="B8874" s="31">
        <v>554.78689999999995</v>
      </c>
      <c r="C8874" s="31">
        <v>1939.027</v>
      </c>
      <c r="D8874" s="31">
        <v>639.44320000000005</v>
      </c>
      <c r="E8874" s="31">
        <v>729.93970000000002</v>
      </c>
      <c r="F8874" s="31">
        <v>140.54920000000001</v>
      </c>
      <c r="G8874" s="31">
        <v>579.17380000000003</v>
      </c>
      <c r="H8874" s="31">
        <v>13.159789999999999</v>
      </c>
      <c r="I8874" s="31">
        <v>2821.43</v>
      </c>
      <c r="J8874" s="31">
        <v>4413.0159999999996</v>
      </c>
      <c r="K8874" s="31">
        <v>2822.32</v>
      </c>
      <c r="L8874" s="31">
        <v>422.98</v>
      </c>
      <c r="M8874" s="31">
        <v>297.91000000000003</v>
      </c>
      <c r="N8874" s="31">
        <v>496.94560000000001</v>
      </c>
      <c r="O8874" s="31">
        <v>50.069600000000001</v>
      </c>
      <c r="P8874" s="31">
        <v>81.029200000000003</v>
      </c>
      <c r="Q8874" s="31">
        <v>2778.4531000000002</v>
      </c>
      <c r="R8874" s="31">
        <v>101.333</v>
      </c>
      <c r="S8874" s="31">
        <v>65.167500000000004</v>
      </c>
    </row>
    <row r="8875" spans="1:19" x14ac:dyDescent="0.35">
      <c r="A8875" s="2">
        <v>45293</v>
      </c>
      <c r="B8875" s="31">
        <v>546.50540000000001</v>
      </c>
      <c r="C8875" s="31">
        <v>1928.5319999999999</v>
      </c>
      <c r="D8875" s="31">
        <v>637.93560000000002</v>
      </c>
      <c r="E8875" s="31">
        <v>728.12090000000001</v>
      </c>
      <c r="F8875" s="31">
        <v>140.65770000000001</v>
      </c>
      <c r="G8875" s="31">
        <v>568.24180000000001</v>
      </c>
      <c r="H8875" s="31">
        <v>13.40756</v>
      </c>
      <c r="I8875" s="31">
        <v>2821.43</v>
      </c>
      <c r="J8875" s="31">
        <v>4397.4170000000004</v>
      </c>
      <c r="K8875" s="31">
        <v>2807.8139999999999</v>
      </c>
      <c r="L8875" s="31">
        <v>420.11</v>
      </c>
      <c r="M8875" s="31">
        <v>295.77999999999997</v>
      </c>
      <c r="N8875" s="31">
        <v>488.08589999999998</v>
      </c>
      <c r="O8875" s="31">
        <v>49.734000000000002</v>
      </c>
      <c r="P8875" s="31">
        <v>80.273700000000005</v>
      </c>
      <c r="Q8875" s="31">
        <v>2755.7309</v>
      </c>
      <c r="R8875" s="31">
        <v>102.2</v>
      </c>
      <c r="S8875" s="31">
        <v>64.099400000000003</v>
      </c>
    </row>
    <row r="8876" spans="1:19" x14ac:dyDescent="0.35">
      <c r="A8876" s="2">
        <v>45294</v>
      </c>
      <c r="B8876" s="31">
        <v>563.50040000000001</v>
      </c>
      <c r="C8876" s="31">
        <v>1986.713</v>
      </c>
      <c r="D8876" s="31">
        <v>657.53459999999995</v>
      </c>
      <c r="E8876" s="31">
        <v>725.8528</v>
      </c>
      <c r="F8876" s="31">
        <v>138.58179999999999</v>
      </c>
      <c r="G8876" s="31">
        <v>569.80349999999999</v>
      </c>
      <c r="H8876" s="31">
        <v>13.29152</v>
      </c>
      <c r="I8876" s="31">
        <v>2821.43</v>
      </c>
      <c r="J8876" s="31">
        <v>4394.9560000000001</v>
      </c>
      <c r="K8876" s="31">
        <v>2813.0619999999999</v>
      </c>
      <c r="L8876" s="31">
        <v>416.53</v>
      </c>
      <c r="M8876" s="31">
        <v>287.67</v>
      </c>
      <c r="N8876" s="31">
        <v>482.77300000000002</v>
      </c>
      <c r="O8876" s="31">
        <v>49.155999999999999</v>
      </c>
      <c r="P8876" s="31">
        <v>79.992599999999996</v>
      </c>
      <c r="Q8876" s="31">
        <v>2719.4180999999999</v>
      </c>
      <c r="R8876" s="31">
        <v>102.494</v>
      </c>
      <c r="S8876" s="31">
        <v>63.436</v>
      </c>
    </row>
    <row r="8877" spans="1:19" x14ac:dyDescent="0.35">
      <c r="A8877" s="2">
        <v>45295</v>
      </c>
      <c r="B8877" s="31">
        <v>558.74760000000003</v>
      </c>
      <c r="C8877" s="31">
        <v>1942.5250000000001</v>
      </c>
      <c r="D8877" s="31">
        <v>643.1046</v>
      </c>
      <c r="E8877" s="31">
        <v>721.23099999999999</v>
      </c>
      <c r="F8877" s="31">
        <v>139.0702</v>
      </c>
      <c r="G8877" s="31">
        <v>565.56460000000004</v>
      </c>
      <c r="H8877" s="31">
        <v>13.360519999999999</v>
      </c>
      <c r="I8877" s="31">
        <v>2823.3530000000001</v>
      </c>
      <c r="J8877" s="31">
        <v>4384.2619999999997</v>
      </c>
      <c r="K8877" s="31">
        <v>2805.453</v>
      </c>
      <c r="L8877" s="31">
        <v>415.04</v>
      </c>
      <c r="M8877" s="31">
        <v>287.13</v>
      </c>
      <c r="N8877" s="31">
        <v>480.0582</v>
      </c>
      <c r="O8877" s="31">
        <v>48.777700000000003</v>
      </c>
      <c r="P8877" s="31">
        <v>80.349800000000002</v>
      </c>
      <c r="Q8877" s="31">
        <v>2722.5432000000001</v>
      </c>
      <c r="R8877" s="31">
        <v>102.422</v>
      </c>
      <c r="S8877" s="31">
        <v>63.6496</v>
      </c>
    </row>
    <row r="8878" spans="1:19" x14ac:dyDescent="0.35">
      <c r="A8878" s="2">
        <v>45296</v>
      </c>
      <c r="B8878" s="31">
        <v>567.17309999999998</v>
      </c>
      <c r="C8878" s="31">
        <v>1938.29</v>
      </c>
      <c r="D8878" s="31">
        <v>654.08860000000004</v>
      </c>
      <c r="E8878" s="31">
        <v>720.67470000000003</v>
      </c>
      <c r="F8878" s="31">
        <v>139.0566</v>
      </c>
      <c r="G8878" s="31">
        <v>560.54480000000001</v>
      </c>
      <c r="H8878" s="31">
        <v>13.184889999999999</v>
      </c>
      <c r="I8878" s="31">
        <v>2824.5540000000001</v>
      </c>
      <c r="J8878" s="31">
        <v>4373.2479999999996</v>
      </c>
      <c r="K8878" s="31">
        <v>2788.4769999999999</v>
      </c>
      <c r="L8878" s="31">
        <v>415.5</v>
      </c>
      <c r="M8878" s="31">
        <v>286.14</v>
      </c>
      <c r="N8878" s="31">
        <v>480.50330000000002</v>
      </c>
      <c r="O8878" s="31">
        <v>48.9358</v>
      </c>
      <c r="P8878" s="31">
        <v>80.5154</v>
      </c>
      <c r="Q8878" s="31">
        <v>2716.223</v>
      </c>
      <c r="R8878" s="31">
        <v>102.41200000000001</v>
      </c>
      <c r="S8878" s="31">
        <v>63.267299999999999</v>
      </c>
    </row>
    <row r="8879" spans="1:19" x14ac:dyDescent="0.35">
      <c r="A8879" s="2">
        <v>45299</v>
      </c>
      <c r="B8879" s="31">
        <v>548.1617</v>
      </c>
      <c r="C8879" s="31">
        <v>1866.761</v>
      </c>
      <c r="D8879" s="31">
        <v>639.2278</v>
      </c>
      <c r="E8879" s="31">
        <v>718.74810000000002</v>
      </c>
      <c r="F8879" s="31">
        <v>137.95079999999999</v>
      </c>
      <c r="G8879" s="31">
        <v>555.74810000000002</v>
      </c>
      <c r="H8879" s="31">
        <v>12.8399</v>
      </c>
      <c r="I8879" s="31">
        <v>2824.5540000000001</v>
      </c>
      <c r="J8879" s="31">
        <v>4381.5010000000002</v>
      </c>
      <c r="K8879" s="31">
        <v>2786.01</v>
      </c>
      <c r="L8879" s="31">
        <v>421.34</v>
      </c>
      <c r="M8879" s="31">
        <v>291.57</v>
      </c>
      <c r="N8879" s="31">
        <v>490.53070000000002</v>
      </c>
      <c r="O8879" s="31">
        <v>49.017099999999999</v>
      </c>
      <c r="P8879" s="31">
        <v>80.461600000000004</v>
      </c>
      <c r="Q8879" s="31">
        <v>2700.5976000000001</v>
      </c>
      <c r="R8879" s="31">
        <v>102.209</v>
      </c>
      <c r="S8879" s="31">
        <v>61.659500000000001</v>
      </c>
    </row>
    <row r="8880" spans="1:19" x14ac:dyDescent="0.35">
      <c r="A8880" s="2">
        <v>45300</v>
      </c>
      <c r="B8880" s="31">
        <v>558.58050000000003</v>
      </c>
      <c r="C8880" s="31">
        <v>1911.6579999999999</v>
      </c>
      <c r="D8880" s="31">
        <v>658.3537</v>
      </c>
      <c r="E8880" s="31">
        <v>711.97119999999995</v>
      </c>
      <c r="F8880" s="31">
        <v>137.91829999999999</v>
      </c>
      <c r="G8880" s="31">
        <v>557.08669999999995</v>
      </c>
      <c r="H8880" s="31">
        <v>13.05317</v>
      </c>
      <c r="I8880" s="31">
        <v>2827.7750000000001</v>
      </c>
      <c r="J8880" s="31">
        <v>4381.2020000000002</v>
      </c>
      <c r="K8880" s="31">
        <v>2784.0039999999999</v>
      </c>
      <c r="L8880" s="31">
        <v>420.59</v>
      </c>
      <c r="M8880" s="31">
        <v>288.45999999999998</v>
      </c>
      <c r="N8880" s="31">
        <v>491.30430000000001</v>
      </c>
      <c r="O8880" s="31">
        <v>48.864400000000003</v>
      </c>
      <c r="P8880" s="31">
        <v>80.066599999999994</v>
      </c>
      <c r="Q8880" s="31">
        <v>2690.1206000000002</v>
      </c>
      <c r="R8880" s="31">
        <v>102.57</v>
      </c>
      <c r="S8880" s="31">
        <v>61.378399999999999</v>
      </c>
    </row>
    <row r="8881" spans="1:19" x14ac:dyDescent="0.35">
      <c r="A8881" s="2">
        <v>45301</v>
      </c>
      <c r="B8881" s="31">
        <v>552.82579999999996</v>
      </c>
      <c r="C8881" s="31">
        <v>1902.9580000000001</v>
      </c>
      <c r="D8881" s="31">
        <v>659.91160000000002</v>
      </c>
      <c r="E8881" s="31">
        <v>712.22329999999999</v>
      </c>
      <c r="F8881" s="31">
        <v>137.5669</v>
      </c>
      <c r="G8881" s="31">
        <v>551.73220000000003</v>
      </c>
      <c r="H8881" s="31">
        <v>13.19117</v>
      </c>
      <c r="I8881" s="31">
        <v>2829.8919999999998</v>
      </c>
      <c r="J8881" s="31">
        <v>4385.4930000000004</v>
      </c>
      <c r="K8881" s="31">
        <v>2788.6840000000002</v>
      </c>
      <c r="L8881" s="31">
        <v>423.01</v>
      </c>
      <c r="M8881" s="31">
        <v>288.64999999999998</v>
      </c>
      <c r="N8881" s="31">
        <v>494.66129999999998</v>
      </c>
      <c r="O8881" s="31">
        <v>48.4255</v>
      </c>
      <c r="P8881" s="31">
        <v>80.426400000000001</v>
      </c>
      <c r="Q8881" s="31">
        <v>2678.8247000000001</v>
      </c>
      <c r="R8881" s="31">
        <v>102.36199999999999</v>
      </c>
      <c r="S8881" s="31">
        <v>61.153599999999997</v>
      </c>
    </row>
    <row r="8882" spans="1:19" x14ac:dyDescent="0.35">
      <c r="A8882" s="2">
        <v>45302</v>
      </c>
      <c r="B8882" s="31">
        <v>557.44529999999997</v>
      </c>
      <c r="C8882" s="31">
        <v>1943.5909999999999</v>
      </c>
      <c r="D8882" s="31">
        <v>674.14620000000002</v>
      </c>
      <c r="E8882" s="31">
        <v>710.98080000000004</v>
      </c>
      <c r="F8882" s="31">
        <v>136.97880000000001</v>
      </c>
      <c r="G8882" s="31">
        <v>551.73220000000003</v>
      </c>
      <c r="H8882" s="31">
        <v>13.404439999999999</v>
      </c>
      <c r="I8882" s="31">
        <v>2829.8420000000001</v>
      </c>
      <c r="J8882" s="31">
        <v>4390.6769999999997</v>
      </c>
      <c r="K8882" s="31">
        <v>2785.1860000000001</v>
      </c>
      <c r="L8882" s="31">
        <v>422.59</v>
      </c>
      <c r="M8882" s="31">
        <v>286.48</v>
      </c>
      <c r="N8882" s="31">
        <v>495.27440000000001</v>
      </c>
      <c r="O8882" s="31">
        <v>48.281999999999996</v>
      </c>
      <c r="P8882" s="31">
        <v>80.260099999999994</v>
      </c>
      <c r="Q8882" s="31">
        <v>2694.0774999999999</v>
      </c>
      <c r="R8882" s="31">
        <v>102.291</v>
      </c>
      <c r="S8882" s="31">
        <v>61.951900000000002</v>
      </c>
    </row>
    <row r="8883" spans="1:19" x14ac:dyDescent="0.35">
      <c r="A8883" s="2">
        <v>45303</v>
      </c>
      <c r="B8883" s="31">
        <v>563.68650000000002</v>
      </c>
      <c r="C8883" s="31">
        <v>1950.0820000000001</v>
      </c>
      <c r="D8883" s="31">
        <v>673.23180000000002</v>
      </c>
      <c r="E8883" s="31">
        <v>709.38930000000005</v>
      </c>
      <c r="F8883" s="31">
        <v>139.15960000000001</v>
      </c>
      <c r="G8883" s="31">
        <v>546.26620000000003</v>
      </c>
      <c r="H8883" s="31">
        <v>13.558120000000001</v>
      </c>
      <c r="I8883" s="31">
        <v>2835.2280000000001</v>
      </c>
      <c r="J8883" s="31">
        <v>4409.348</v>
      </c>
      <c r="K8883" s="31">
        <v>2794.4430000000002</v>
      </c>
      <c r="L8883" s="31">
        <v>422.68</v>
      </c>
      <c r="M8883" s="31">
        <v>285.72000000000003</v>
      </c>
      <c r="N8883" s="31">
        <v>495.36189999999999</v>
      </c>
      <c r="O8883" s="31">
        <v>48.692</v>
      </c>
      <c r="P8883" s="31">
        <v>80.398399999999995</v>
      </c>
      <c r="Q8883" s="31">
        <v>2697.8917999999999</v>
      </c>
      <c r="R8883" s="31">
        <v>102.404</v>
      </c>
      <c r="S8883" s="31">
        <v>61.7607</v>
      </c>
    </row>
    <row r="8884" spans="1:19" x14ac:dyDescent="0.35">
      <c r="A8884" s="2">
        <v>45306</v>
      </c>
      <c r="B8884" s="31">
        <v>563.68650000000002</v>
      </c>
      <c r="C8884" s="31">
        <v>1950.0820000000001</v>
      </c>
      <c r="D8884" s="31">
        <v>673.23180000000002</v>
      </c>
      <c r="E8884" s="31">
        <v>709.38930000000005</v>
      </c>
      <c r="F8884" s="31">
        <v>139.15960000000001</v>
      </c>
      <c r="G8884" s="31">
        <v>546.26620000000003</v>
      </c>
      <c r="H8884" s="31">
        <v>13.558120000000001</v>
      </c>
      <c r="I8884" s="31">
        <v>2839.5540000000001</v>
      </c>
      <c r="J8884" s="31">
        <v>4409.348</v>
      </c>
      <c r="K8884" s="31">
        <v>2782.1019999999999</v>
      </c>
      <c r="L8884" s="31">
        <v>422.68</v>
      </c>
      <c r="M8884" s="31">
        <v>285.72000000000003</v>
      </c>
      <c r="N8884" s="31">
        <v>495.36189999999999</v>
      </c>
      <c r="O8884" s="31">
        <v>48.331000000000003</v>
      </c>
      <c r="P8884" s="31">
        <v>80.285499999999999</v>
      </c>
      <c r="Q8884" s="31">
        <v>2693.6035000000002</v>
      </c>
      <c r="R8884" s="31">
        <v>102.404</v>
      </c>
      <c r="S8884" s="31">
        <v>61.367199999999997</v>
      </c>
    </row>
    <row r="8885" spans="1:19" x14ac:dyDescent="0.35">
      <c r="A8885" s="2">
        <v>45307</v>
      </c>
      <c r="B8885" s="31">
        <v>562.96349999999995</v>
      </c>
      <c r="C8885" s="31">
        <v>1953.902</v>
      </c>
      <c r="D8885" s="31">
        <v>677.38490000000002</v>
      </c>
      <c r="E8885" s="31">
        <v>710.73230000000001</v>
      </c>
      <c r="F8885" s="31">
        <v>137.71520000000001</v>
      </c>
      <c r="G8885" s="31">
        <v>547.60479999999995</v>
      </c>
      <c r="H8885" s="31">
        <v>13.89057</v>
      </c>
      <c r="I8885" s="31">
        <v>2834.0740000000001</v>
      </c>
      <c r="J8885" s="31">
        <v>4387.0249999999996</v>
      </c>
      <c r="K8885" s="31">
        <v>2782.511</v>
      </c>
      <c r="L8885" s="31">
        <v>421.1</v>
      </c>
      <c r="M8885" s="31">
        <v>282.26</v>
      </c>
      <c r="N8885" s="31">
        <v>495.2817</v>
      </c>
      <c r="O8885" s="31">
        <v>47.944899999999997</v>
      </c>
      <c r="P8885" s="31">
        <v>79.742800000000003</v>
      </c>
      <c r="Q8885" s="31">
        <v>2651.4077000000002</v>
      </c>
      <c r="R8885" s="31">
        <v>103.357</v>
      </c>
      <c r="S8885" s="31">
        <v>60.254100000000001</v>
      </c>
    </row>
    <row r="8886" spans="1:19" x14ac:dyDescent="0.35">
      <c r="A8886" s="2">
        <v>45308</v>
      </c>
      <c r="B8886" s="31">
        <v>560.21630000000005</v>
      </c>
      <c r="C8886" s="31">
        <v>1963.3620000000001</v>
      </c>
      <c r="D8886" s="31">
        <v>665.14430000000004</v>
      </c>
      <c r="E8886" s="31">
        <v>703.29240000000004</v>
      </c>
      <c r="F8886" s="31">
        <v>136.1096</v>
      </c>
      <c r="G8886" s="31">
        <v>538.01139999999998</v>
      </c>
      <c r="H8886" s="31">
        <v>13.95016</v>
      </c>
      <c r="I8886" s="31">
        <v>2830.2759999999998</v>
      </c>
      <c r="J8886" s="31">
        <v>4364.6850000000004</v>
      </c>
      <c r="K8886" s="31">
        <v>2769.4490000000001</v>
      </c>
      <c r="L8886" s="31">
        <v>418.71</v>
      </c>
      <c r="M8886" s="31">
        <v>280.06</v>
      </c>
      <c r="N8886" s="31">
        <v>492.45740000000001</v>
      </c>
      <c r="O8886" s="31">
        <v>47.451599999999999</v>
      </c>
      <c r="P8886" s="31">
        <v>79.543000000000006</v>
      </c>
      <c r="Q8886" s="31">
        <v>2593.3123999999998</v>
      </c>
      <c r="R8886" s="31">
        <v>103.45</v>
      </c>
      <c r="S8886" s="31">
        <v>57.589399999999998</v>
      </c>
    </row>
    <row r="8887" spans="1:19" x14ac:dyDescent="0.35">
      <c r="A8887" s="2">
        <v>45309</v>
      </c>
      <c r="B8887" s="31">
        <v>568.60260000000005</v>
      </c>
      <c r="C8887" s="31">
        <v>2006.1130000000001</v>
      </c>
      <c r="D8887" s="31">
        <v>675.63620000000003</v>
      </c>
      <c r="E8887" s="31">
        <v>707.08699999999999</v>
      </c>
      <c r="F8887" s="31">
        <v>137.124</v>
      </c>
      <c r="G8887" s="31">
        <v>541.46950000000004</v>
      </c>
      <c r="H8887" s="31">
        <v>13.98152</v>
      </c>
      <c r="I8887" s="31">
        <v>2824.893</v>
      </c>
      <c r="J8887" s="31">
        <v>4357.9570000000003</v>
      </c>
      <c r="K8887" s="31">
        <v>2760.7570000000001</v>
      </c>
      <c r="L8887" s="31">
        <v>422.22</v>
      </c>
      <c r="M8887" s="31">
        <v>281.69</v>
      </c>
      <c r="N8887" s="31">
        <v>499.47070000000002</v>
      </c>
      <c r="O8887" s="31">
        <v>47.5107</v>
      </c>
      <c r="P8887" s="31">
        <v>79.547300000000007</v>
      </c>
      <c r="Q8887" s="31">
        <v>2600.9200999999998</v>
      </c>
      <c r="R8887" s="31">
        <v>103.536</v>
      </c>
      <c r="S8887" s="31">
        <v>58.061599999999999</v>
      </c>
    </row>
    <row r="8888" spans="1:19" x14ac:dyDescent="0.35">
      <c r="A8888" s="2">
        <v>45310</v>
      </c>
      <c r="B8888" s="31">
        <v>564.48180000000002</v>
      </c>
      <c r="C8888" s="31">
        <v>1987.6479999999999</v>
      </c>
      <c r="D8888" s="31">
        <v>681.10069999999996</v>
      </c>
      <c r="E8888" s="31">
        <v>710.83889999999997</v>
      </c>
      <c r="F8888" s="31">
        <v>137.62790000000001</v>
      </c>
      <c r="G8888" s="31">
        <v>541.35789999999997</v>
      </c>
      <c r="H8888" s="31">
        <v>14.37355</v>
      </c>
      <c r="I8888" s="31">
        <v>2822.7289999999998</v>
      </c>
      <c r="J8888" s="31">
        <v>4349.9970000000003</v>
      </c>
      <c r="K8888" s="31">
        <v>2756.23</v>
      </c>
      <c r="L8888" s="31">
        <v>427.33</v>
      </c>
      <c r="M8888" s="31">
        <v>284.39999999999998</v>
      </c>
      <c r="N8888" s="31">
        <v>509.06020000000001</v>
      </c>
      <c r="O8888" s="31">
        <v>47.5321</v>
      </c>
      <c r="P8888" s="31">
        <v>79.773499999999999</v>
      </c>
      <c r="Q8888" s="31">
        <v>2626.5695999999998</v>
      </c>
      <c r="R8888" s="31">
        <v>103.288</v>
      </c>
      <c r="S8888" s="31">
        <v>57.668100000000003</v>
      </c>
    </row>
    <row r="8889" spans="1:19" x14ac:dyDescent="0.35">
      <c r="A8889" s="2">
        <v>45313</v>
      </c>
      <c r="B8889" s="31">
        <v>575.47069999999997</v>
      </c>
      <c r="C8889" s="31">
        <v>2056.413</v>
      </c>
      <c r="D8889" s="31">
        <v>683.94230000000005</v>
      </c>
      <c r="E8889" s="31">
        <v>709.66639999999995</v>
      </c>
      <c r="F8889" s="31">
        <v>137.1576</v>
      </c>
      <c r="G8889" s="31">
        <v>546.26620000000003</v>
      </c>
      <c r="H8889" s="31">
        <v>14.3171</v>
      </c>
      <c r="I8889" s="31">
        <v>2823.7370000000001</v>
      </c>
      <c r="J8889" s="31">
        <v>4365.6009999999997</v>
      </c>
      <c r="K8889" s="31">
        <v>2766.567</v>
      </c>
      <c r="L8889" s="31">
        <v>428.34</v>
      </c>
      <c r="M8889" s="31">
        <v>290.44</v>
      </c>
      <c r="N8889" s="31">
        <v>509.64400000000001</v>
      </c>
      <c r="O8889" s="31">
        <v>47.602400000000003</v>
      </c>
      <c r="P8889" s="31">
        <v>79.788600000000002</v>
      </c>
      <c r="Q8889" s="31">
        <v>2607.1394</v>
      </c>
      <c r="R8889" s="31">
        <v>103.331</v>
      </c>
      <c r="S8889" s="31">
        <v>56.330100000000002</v>
      </c>
    </row>
    <row r="8890" spans="1:19" x14ac:dyDescent="0.35">
      <c r="A8890" s="2">
        <v>45314</v>
      </c>
      <c r="B8890" s="31">
        <v>571.92819999999995</v>
      </c>
      <c r="C8890" s="31">
        <v>2031.3989999999999</v>
      </c>
      <c r="D8890" s="31">
        <v>695.74570000000006</v>
      </c>
      <c r="E8890" s="31">
        <v>714.7826</v>
      </c>
      <c r="F8890" s="31">
        <v>137.39949999999999</v>
      </c>
      <c r="G8890" s="31">
        <v>553.07079999999996</v>
      </c>
      <c r="H8890" s="31">
        <v>14.5335</v>
      </c>
      <c r="I8890" s="31">
        <v>2826.1889999999999</v>
      </c>
      <c r="J8890" s="31">
        <v>4356.1189999999997</v>
      </c>
      <c r="K8890" s="31">
        <v>2759.3679999999999</v>
      </c>
      <c r="L8890" s="31">
        <v>429.57</v>
      </c>
      <c r="M8890" s="31">
        <v>289.45</v>
      </c>
      <c r="N8890" s="31">
        <v>511.76769999999999</v>
      </c>
      <c r="O8890" s="31">
        <v>47.3949</v>
      </c>
      <c r="P8890" s="31">
        <v>79.398899999999998</v>
      </c>
      <c r="Q8890" s="31">
        <v>2622.4857000000002</v>
      </c>
      <c r="R8890" s="31">
        <v>103.617</v>
      </c>
      <c r="S8890" s="31">
        <v>57.679299999999998</v>
      </c>
    </row>
    <row r="8891" spans="1:19" x14ac:dyDescent="0.35">
      <c r="A8891" s="2">
        <v>45315</v>
      </c>
      <c r="B8891" s="31">
        <v>575.68759999999997</v>
      </c>
      <c r="C8891" s="31">
        <v>2036.4929999999999</v>
      </c>
      <c r="D8891" s="31">
        <v>694.65279999999996</v>
      </c>
      <c r="E8891" s="31">
        <v>728.38239999999996</v>
      </c>
      <c r="F8891" s="31">
        <v>136.7277</v>
      </c>
      <c r="G8891" s="31">
        <v>553.40549999999996</v>
      </c>
      <c r="H8891" s="31">
        <v>15.00708</v>
      </c>
      <c r="I8891" s="31">
        <v>2809.748</v>
      </c>
      <c r="J8891" s="31">
        <v>4357.6629999999996</v>
      </c>
      <c r="K8891" s="31">
        <v>2759.0569999999998</v>
      </c>
      <c r="L8891" s="31">
        <v>429.83</v>
      </c>
      <c r="M8891" s="31">
        <v>286.93</v>
      </c>
      <c r="N8891" s="31">
        <v>514.3877</v>
      </c>
      <c r="O8891" s="31">
        <v>47.871299999999998</v>
      </c>
      <c r="P8891" s="31">
        <v>79.899500000000003</v>
      </c>
      <c r="Q8891" s="31">
        <v>2655.6478000000002</v>
      </c>
      <c r="R8891" s="31">
        <v>103.236</v>
      </c>
      <c r="S8891" s="31">
        <v>60.3354</v>
      </c>
    </row>
    <row r="8892" spans="1:19" x14ac:dyDescent="0.35">
      <c r="A8892" s="2">
        <v>45316</v>
      </c>
      <c r="B8892" s="31">
        <v>592.53240000000005</v>
      </c>
      <c r="C8892" s="31">
        <v>2083.8829999999998</v>
      </c>
      <c r="D8892" s="31">
        <v>711.48360000000002</v>
      </c>
      <c r="E8892" s="31">
        <v>728.46849999999995</v>
      </c>
      <c r="F8892" s="31">
        <v>136.83519999999999</v>
      </c>
      <c r="G8892" s="31">
        <v>545.70849999999996</v>
      </c>
      <c r="H8892" s="31">
        <v>14.505280000000001</v>
      </c>
      <c r="I8892" s="31">
        <v>2807.97</v>
      </c>
      <c r="J8892" s="31">
        <v>4357.0339999999997</v>
      </c>
      <c r="K8892" s="31">
        <v>2756.5839999999998</v>
      </c>
      <c r="L8892" s="31">
        <v>432.05</v>
      </c>
      <c r="M8892" s="31">
        <v>289.18</v>
      </c>
      <c r="N8892" s="31">
        <v>514.7817</v>
      </c>
      <c r="O8892" s="31">
        <v>47.652000000000001</v>
      </c>
      <c r="P8892" s="31">
        <v>79.371600000000001</v>
      </c>
      <c r="Q8892" s="31">
        <v>2671.3901999999998</v>
      </c>
      <c r="R8892" s="31">
        <v>103.574</v>
      </c>
      <c r="S8892" s="31">
        <v>61.426400000000001</v>
      </c>
    </row>
    <row r="8893" spans="1:19" x14ac:dyDescent="0.35">
      <c r="A8893" s="2">
        <v>45317</v>
      </c>
      <c r="B8893" s="31">
        <v>599.68960000000004</v>
      </c>
      <c r="C8893" s="31">
        <v>2115.5369999999998</v>
      </c>
      <c r="D8893" s="31">
        <v>714.10659999999996</v>
      </c>
      <c r="E8893" s="31">
        <v>726.06389999999999</v>
      </c>
      <c r="F8893" s="31">
        <v>136.78819999999999</v>
      </c>
      <c r="G8893" s="31">
        <v>539.57320000000004</v>
      </c>
      <c r="H8893" s="31">
        <v>14.65269</v>
      </c>
      <c r="I8893" s="31">
        <v>2814.123</v>
      </c>
      <c r="J8893" s="31">
        <v>4351.5330000000004</v>
      </c>
      <c r="K8893" s="31">
        <v>2767.4949999999999</v>
      </c>
      <c r="L8893" s="31">
        <v>431.43</v>
      </c>
      <c r="M8893" s="31">
        <v>289.3</v>
      </c>
      <c r="N8893" s="31">
        <v>511.64359999999999</v>
      </c>
      <c r="O8893" s="31">
        <v>47.485599999999998</v>
      </c>
      <c r="P8893" s="31">
        <v>79.601900000000001</v>
      </c>
      <c r="Q8893" s="31">
        <v>2662.3240000000001</v>
      </c>
      <c r="R8893" s="31">
        <v>103.43300000000001</v>
      </c>
      <c r="S8893" s="31">
        <v>60.235599999999998</v>
      </c>
    </row>
    <row r="8894" spans="1:19" x14ac:dyDescent="0.35">
      <c r="A8894" s="2">
        <v>45320</v>
      </c>
      <c r="B8894" s="31">
        <v>591.59249999999997</v>
      </c>
      <c r="C8894" s="31">
        <v>2059.87</v>
      </c>
      <c r="D8894" s="31">
        <v>729.6259</v>
      </c>
      <c r="E8894" s="31">
        <v>726.84839999999997</v>
      </c>
      <c r="F8894" s="31">
        <v>137.35919999999999</v>
      </c>
      <c r="G8894" s="31">
        <v>532.88009999999997</v>
      </c>
      <c r="H8894" s="31">
        <v>14.840870000000001</v>
      </c>
      <c r="I8894" s="31">
        <v>2813.402</v>
      </c>
      <c r="J8894" s="31">
        <v>4364.375</v>
      </c>
      <c r="K8894" s="31">
        <v>2776.0309999999999</v>
      </c>
      <c r="L8894" s="31">
        <v>434.79</v>
      </c>
      <c r="M8894" s="31">
        <v>294.29000000000002</v>
      </c>
      <c r="N8894" s="31">
        <v>516.86900000000003</v>
      </c>
      <c r="O8894" s="31">
        <v>47.609400000000001</v>
      </c>
      <c r="P8894" s="31">
        <v>79.130700000000004</v>
      </c>
      <c r="Q8894" s="31">
        <v>2674.8841000000002</v>
      </c>
      <c r="R8894" s="31">
        <v>103.60899999999999</v>
      </c>
      <c r="S8894" s="31">
        <v>60.715200000000003</v>
      </c>
    </row>
    <row r="8895" spans="1:19" x14ac:dyDescent="0.35">
      <c r="A8895" s="2">
        <v>45321</v>
      </c>
      <c r="B8895" s="31">
        <v>596.43629999999996</v>
      </c>
      <c r="C8895" s="31">
        <v>2089.1590000000001</v>
      </c>
      <c r="D8895" s="31">
        <v>725.69140000000004</v>
      </c>
      <c r="E8895" s="31">
        <v>731.7088</v>
      </c>
      <c r="F8895" s="31">
        <v>137.7824</v>
      </c>
      <c r="G8895" s="31">
        <v>543.81209999999999</v>
      </c>
      <c r="H8895" s="31">
        <v>15.06982</v>
      </c>
      <c r="I8895" s="31">
        <v>2815.7570000000001</v>
      </c>
      <c r="J8895" s="31">
        <v>4373.8649999999998</v>
      </c>
      <c r="K8895" s="31">
        <v>2775.5169999999998</v>
      </c>
      <c r="L8895" s="31">
        <v>434.48</v>
      </c>
      <c r="M8895" s="31">
        <v>291.83</v>
      </c>
      <c r="N8895" s="31">
        <v>513.43889999999999</v>
      </c>
      <c r="O8895" s="31">
        <v>47.546900000000001</v>
      </c>
      <c r="P8895" s="31">
        <v>79.404399999999995</v>
      </c>
      <c r="Q8895" s="31">
        <v>2648.6154000000001</v>
      </c>
      <c r="R8895" s="31">
        <v>103.39700000000001</v>
      </c>
      <c r="S8895" s="31">
        <v>59.259500000000003</v>
      </c>
    </row>
    <row r="8896" spans="1:19" x14ac:dyDescent="0.35">
      <c r="A8896" s="2">
        <v>45322</v>
      </c>
      <c r="B8896" s="31">
        <v>582.33870000000002</v>
      </c>
      <c r="C8896" s="31">
        <v>2029.49</v>
      </c>
      <c r="D8896" s="31">
        <v>731.81169999999997</v>
      </c>
      <c r="E8896" s="31">
        <v>730.68560000000002</v>
      </c>
      <c r="F8896" s="31">
        <v>138.89089999999999</v>
      </c>
      <c r="G8896" s="31">
        <v>545.37379999999996</v>
      </c>
      <c r="H8896" s="31">
        <v>15.123139999999999</v>
      </c>
      <c r="I8896" s="31">
        <v>2811.5740000000001</v>
      </c>
      <c r="J8896" s="31">
        <v>4394.3530000000001</v>
      </c>
      <c r="K8896" s="31">
        <v>2780.1439999999998</v>
      </c>
      <c r="L8896" s="31">
        <v>427.42</v>
      </c>
      <c r="M8896" s="31">
        <v>284.56</v>
      </c>
      <c r="N8896" s="31">
        <v>503.3313</v>
      </c>
      <c r="O8896" s="31">
        <v>48.082099999999997</v>
      </c>
      <c r="P8896" s="31">
        <v>79.593000000000004</v>
      </c>
      <c r="Q8896" s="31">
        <v>2635.2948000000001</v>
      </c>
      <c r="R8896" s="31">
        <v>103.274</v>
      </c>
      <c r="S8896" s="31">
        <v>58.262900000000002</v>
      </c>
    </row>
    <row r="8897" spans="1:19" x14ac:dyDescent="0.35">
      <c r="A8897" s="2">
        <v>45323</v>
      </c>
      <c r="B8897" s="31">
        <v>568.96410000000003</v>
      </c>
      <c r="C8897" s="31">
        <v>1996.3810000000001</v>
      </c>
      <c r="D8897" s="31">
        <v>731.81169999999997</v>
      </c>
      <c r="E8897" s="31">
        <v>724.03449999999998</v>
      </c>
      <c r="F8897" s="31">
        <v>139.1395</v>
      </c>
      <c r="G8897" s="31">
        <v>536.89589999999998</v>
      </c>
      <c r="H8897" s="31">
        <v>15.5434</v>
      </c>
      <c r="I8897" s="31">
        <v>2816.14</v>
      </c>
      <c r="J8897" s="31">
        <v>4418.2169999999996</v>
      </c>
      <c r="K8897" s="31">
        <v>2787.9589999999998</v>
      </c>
      <c r="L8897" s="31">
        <v>432.51</v>
      </c>
      <c r="M8897" s="31">
        <v>288.44</v>
      </c>
      <c r="N8897" s="31">
        <v>509.00909999999999</v>
      </c>
      <c r="O8897" s="31">
        <v>48.031999999999996</v>
      </c>
      <c r="P8897" s="31">
        <v>79.337199999999996</v>
      </c>
      <c r="Q8897" s="31">
        <v>2651.9875999999999</v>
      </c>
      <c r="R8897" s="31">
        <v>103.048</v>
      </c>
      <c r="S8897" s="31">
        <v>58.654800000000002</v>
      </c>
    </row>
    <row r="8898" spans="1:19" x14ac:dyDescent="0.35">
      <c r="A8898" s="2">
        <v>45324</v>
      </c>
      <c r="B8898" s="31">
        <v>559.05960000000005</v>
      </c>
      <c r="C8898" s="31">
        <v>1953.357</v>
      </c>
      <c r="D8898" s="31">
        <v>696.40150000000006</v>
      </c>
      <c r="E8898" s="31">
        <v>719.37360000000001</v>
      </c>
      <c r="F8898" s="31">
        <v>137.97049999999999</v>
      </c>
      <c r="G8898" s="31">
        <v>530.31439999999998</v>
      </c>
      <c r="H8898" s="31">
        <v>15.709619999999999</v>
      </c>
      <c r="I8898" s="31">
        <v>2824.0740000000001</v>
      </c>
      <c r="J8898" s="31">
        <v>4376.0069999999996</v>
      </c>
      <c r="K8898" s="31">
        <v>2785.4969999999998</v>
      </c>
      <c r="L8898" s="31">
        <v>437.05</v>
      </c>
      <c r="M8898" s="31">
        <v>286.7</v>
      </c>
      <c r="N8898" s="31">
        <v>517.64980000000003</v>
      </c>
      <c r="O8898" s="31">
        <v>47.373800000000003</v>
      </c>
      <c r="P8898" s="31">
        <v>79.136399999999995</v>
      </c>
      <c r="Q8898" s="31">
        <v>2668.0279999999998</v>
      </c>
      <c r="R8898" s="31">
        <v>103.922</v>
      </c>
      <c r="S8898" s="31">
        <v>58.554000000000002</v>
      </c>
    </row>
    <row r="8899" spans="1:19" x14ac:dyDescent="0.35">
      <c r="A8899" s="2">
        <v>45327</v>
      </c>
      <c r="B8899" s="31">
        <v>563.83109999999999</v>
      </c>
      <c r="C8899" s="31">
        <v>2009.479</v>
      </c>
      <c r="D8899" s="31">
        <v>700.99170000000004</v>
      </c>
      <c r="E8899" s="31">
        <v>708.28070000000002</v>
      </c>
      <c r="F8899" s="31">
        <v>137.2449</v>
      </c>
      <c r="G8899" s="31">
        <v>533.77250000000004</v>
      </c>
      <c r="H8899" s="31">
        <v>16.274149999999999</v>
      </c>
      <c r="I8899" s="31">
        <v>2814.027</v>
      </c>
      <c r="J8899" s="31">
        <v>4343.2759999999998</v>
      </c>
      <c r="K8899" s="31">
        <v>2762.558</v>
      </c>
      <c r="L8899" s="31">
        <v>435.45</v>
      </c>
      <c r="M8899" s="31">
        <v>282.8</v>
      </c>
      <c r="N8899" s="31">
        <v>516.69380000000001</v>
      </c>
      <c r="O8899" s="31">
        <v>47.173499999999997</v>
      </c>
      <c r="P8899" s="31">
        <v>78.572699999999998</v>
      </c>
      <c r="Q8899" s="31">
        <v>2653.6012999999998</v>
      </c>
      <c r="R8899" s="31">
        <v>104.452</v>
      </c>
      <c r="S8899" s="31">
        <v>58.61</v>
      </c>
    </row>
    <row r="8900" spans="1:19" x14ac:dyDescent="0.35">
      <c r="A8900" s="2">
        <v>45328</v>
      </c>
      <c r="B8900" s="31">
        <v>568.16880000000003</v>
      </c>
      <c r="C8900" s="31">
        <v>2016.847</v>
      </c>
      <c r="D8900" s="31">
        <v>720.2269</v>
      </c>
      <c r="E8900" s="31">
        <v>712.11789999999996</v>
      </c>
      <c r="F8900" s="31">
        <v>137.8159</v>
      </c>
      <c r="G8900" s="31">
        <v>535.22270000000003</v>
      </c>
      <c r="H8900" s="31">
        <v>16.371369999999999</v>
      </c>
      <c r="I8900" s="31">
        <v>2814.3150000000001</v>
      </c>
      <c r="J8900" s="31">
        <v>4349.9889999999996</v>
      </c>
      <c r="K8900" s="31">
        <v>2755.4580000000001</v>
      </c>
      <c r="L8900" s="31">
        <v>436.56</v>
      </c>
      <c r="M8900" s="31">
        <v>285.3</v>
      </c>
      <c r="N8900" s="31">
        <v>515.52610000000004</v>
      </c>
      <c r="O8900" s="31">
        <v>47.420900000000003</v>
      </c>
      <c r="P8900" s="31">
        <v>78.704599999999999</v>
      </c>
      <c r="Q8900" s="31">
        <v>2697.93</v>
      </c>
      <c r="R8900" s="31">
        <v>104.21299999999999</v>
      </c>
      <c r="S8900" s="31">
        <v>61.454300000000003</v>
      </c>
    </row>
    <row r="8901" spans="1:19" x14ac:dyDescent="0.35">
      <c r="A8901" s="2">
        <v>45329</v>
      </c>
      <c r="B8901" s="31">
        <v>572.65110000000004</v>
      </c>
      <c r="C8901" s="31">
        <v>2058.4160000000002</v>
      </c>
      <c r="D8901" s="31">
        <v>735.09050000000002</v>
      </c>
      <c r="E8901" s="31">
        <v>703.99590000000001</v>
      </c>
      <c r="F8901" s="31">
        <v>137.83609999999999</v>
      </c>
      <c r="G8901" s="31">
        <v>530.53750000000002</v>
      </c>
      <c r="H8901" s="31">
        <v>16.96726</v>
      </c>
      <c r="I8901" s="31">
        <v>2816.9119999999998</v>
      </c>
      <c r="J8901" s="31">
        <v>4352.4449999999997</v>
      </c>
      <c r="K8901" s="31">
        <v>2759.9850000000001</v>
      </c>
      <c r="L8901" s="31">
        <v>440.12</v>
      </c>
      <c r="M8901" s="31">
        <v>284.79000000000002</v>
      </c>
      <c r="N8901" s="31">
        <v>520.83169999999996</v>
      </c>
      <c r="O8901" s="31">
        <v>47.451900000000002</v>
      </c>
      <c r="P8901" s="31">
        <v>78.8001</v>
      </c>
      <c r="Q8901" s="31">
        <v>2704.8494999999998</v>
      </c>
      <c r="R8901" s="31">
        <v>104.057</v>
      </c>
      <c r="S8901" s="31">
        <v>60.692799999999998</v>
      </c>
    </row>
    <row r="8902" spans="1:19" x14ac:dyDescent="0.35">
      <c r="A8902" s="2">
        <v>45330</v>
      </c>
      <c r="B8902" s="31">
        <v>589.8279</v>
      </c>
      <c r="C8902" s="31">
        <v>2128.192</v>
      </c>
      <c r="D8902" s="31">
        <v>752.37480000000005</v>
      </c>
      <c r="E8902" s="31">
        <v>693.90099999999995</v>
      </c>
      <c r="F8902" s="31">
        <v>137.58080000000001</v>
      </c>
      <c r="G8902" s="31">
        <v>532.34199999999998</v>
      </c>
      <c r="H8902" s="31">
        <v>18.150130000000001</v>
      </c>
      <c r="I8902" s="31">
        <v>2815.4670000000001</v>
      </c>
      <c r="J8902" s="31">
        <v>4339.6009999999997</v>
      </c>
      <c r="K8902" s="31">
        <v>2756.54</v>
      </c>
      <c r="L8902" s="31">
        <v>440.34</v>
      </c>
      <c r="M8902" s="31">
        <v>289.17</v>
      </c>
      <c r="N8902" s="31">
        <v>521.60530000000006</v>
      </c>
      <c r="O8902" s="31">
        <v>46.960099999999997</v>
      </c>
      <c r="P8902" s="31">
        <v>78.823499999999996</v>
      </c>
      <c r="Q8902" s="31">
        <v>2691.0749000000001</v>
      </c>
      <c r="R8902" s="31">
        <v>104.16500000000001</v>
      </c>
      <c r="S8902" s="31">
        <v>60.054600000000001</v>
      </c>
    </row>
    <row r="8903" spans="1:19" x14ac:dyDescent="0.35">
      <c r="A8903" s="2">
        <v>45331</v>
      </c>
      <c r="B8903" s="31">
        <v>593.79819999999995</v>
      </c>
      <c r="C8903" s="31">
        <v>2130.7689999999998</v>
      </c>
      <c r="D8903" s="31">
        <v>770.30010000000004</v>
      </c>
      <c r="E8903" s="31">
        <v>692.06449999999995</v>
      </c>
      <c r="F8903" s="31">
        <v>136.96270000000001</v>
      </c>
      <c r="G8903" s="31">
        <v>527.93550000000005</v>
      </c>
      <c r="H8903" s="31">
        <v>18.390350000000002</v>
      </c>
      <c r="I8903" s="31">
        <v>2814.7959999999998</v>
      </c>
      <c r="J8903" s="31">
        <v>4329.5010000000002</v>
      </c>
      <c r="K8903" s="31">
        <v>2744.0419999999999</v>
      </c>
      <c r="L8903" s="31">
        <v>442.64</v>
      </c>
      <c r="M8903" s="31">
        <v>293.75</v>
      </c>
      <c r="N8903" s="31">
        <v>526.59709999999995</v>
      </c>
      <c r="O8903" s="31">
        <v>46.982300000000002</v>
      </c>
      <c r="P8903" s="31">
        <v>78.999499999999998</v>
      </c>
      <c r="Q8903" s="31">
        <v>2685.3501000000001</v>
      </c>
      <c r="R8903" s="31">
        <v>104.111</v>
      </c>
      <c r="S8903" s="31">
        <v>59.360300000000002</v>
      </c>
    </row>
    <row r="8904" spans="1:19" x14ac:dyDescent="0.35">
      <c r="A8904" s="2">
        <v>45334</v>
      </c>
      <c r="B8904" s="31">
        <v>592.81150000000002</v>
      </c>
      <c r="C8904" s="31">
        <v>2151.9470000000001</v>
      </c>
      <c r="D8904" s="31">
        <v>762.01160000000004</v>
      </c>
      <c r="E8904" s="31">
        <v>697.37249999999995</v>
      </c>
      <c r="F8904" s="31">
        <v>136.57980000000001</v>
      </c>
      <c r="G8904" s="31">
        <v>531.6925</v>
      </c>
      <c r="H8904" s="31">
        <v>18.323409999999999</v>
      </c>
      <c r="I8904" s="31">
        <v>2814.7959999999998</v>
      </c>
      <c r="J8904" s="31">
        <v>4335.6210000000001</v>
      </c>
      <c r="K8904" s="31">
        <v>2747.23</v>
      </c>
      <c r="L8904" s="31">
        <v>442.4</v>
      </c>
      <c r="M8904" s="31">
        <v>298.98</v>
      </c>
      <c r="N8904" s="31">
        <v>524.42960000000005</v>
      </c>
      <c r="O8904" s="31">
        <v>46.941299999999998</v>
      </c>
      <c r="P8904" s="31">
        <v>78.856800000000007</v>
      </c>
      <c r="Q8904" s="31">
        <v>2685.9982</v>
      </c>
      <c r="R8904" s="31">
        <v>104.17</v>
      </c>
      <c r="S8904" s="31">
        <v>59.360300000000002</v>
      </c>
    </row>
    <row r="8905" spans="1:19" x14ac:dyDescent="0.35">
      <c r="A8905" s="2">
        <v>45335</v>
      </c>
      <c r="B8905" s="31">
        <v>597.18449999999996</v>
      </c>
      <c r="C8905" s="31">
        <v>2175.7620000000002</v>
      </c>
      <c r="D8905" s="31">
        <v>765.64449999999999</v>
      </c>
      <c r="E8905" s="31">
        <v>699.45989999999995</v>
      </c>
      <c r="F8905" s="31">
        <v>134.84649999999999</v>
      </c>
      <c r="G8905" s="31">
        <v>528.96029999999996</v>
      </c>
      <c r="H8905" s="31">
        <v>18.594439999999999</v>
      </c>
      <c r="I8905" s="31">
        <v>2814.123</v>
      </c>
      <c r="J8905" s="31">
        <v>4299.8370000000004</v>
      </c>
      <c r="K8905" s="31">
        <v>2743.2190000000001</v>
      </c>
      <c r="L8905" s="31">
        <v>436.26</v>
      </c>
      <c r="M8905" s="31">
        <v>286.51</v>
      </c>
      <c r="N8905" s="31">
        <v>516.01509999999996</v>
      </c>
      <c r="O8905" s="31">
        <v>46.580399999999997</v>
      </c>
      <c r="P8905" s="31">
        <v>78.487499999999997</v>
      </c>
      <c r="Q8905" s="31">
        <v>2687.7478000000001</v>
      </c>
      <c r="R8905" s="31">
        <v>104.96</v>
      </c>
      <c r="S8905" s="31">
        <v>59.360300000000002</v>
      </c>
    </row>
    <row r="8906" spans="1:19" x14ac:dyDescent="0.35">
      <c r="A8906" s="2">
        <v>45336</v>
      </c>
      <c r="B8906" s="31">
        <v>589.32590000000005</v>
      </c>
      <c r="C8906" s="31">
        <v>2119.7820000000002</v>
      </c>
      <c r="D8906" s="31">
        <v>751.42830000000004</v>
      </c>
      <c r="E8906" s="31">
        <v>694.10979999999995</v>
      </c>
      <c r="F8906" s="31">
        <v>134.65170000000001</v>
      </c>
      <c r="G8906" s="31">
        <v>522.0806</v>
      </c>
      <c r="H8906" s="31">
        <v>18.370729999999998</v>
      </c>
      <c r="I8906" s="31">
        <v>2806.0459999999998</v>
      </c>
      <c r="J8906" s="31">
        <v>4302.5749999999998</v>
      </c>
      <c r="K8906" s="31">
        <v>2742.1379999999999</v>
      </c>
      <c r="L8906" s="31">
        <v>440.36</v>
      </c>
      <c r="M8906" s="31">
        <v>293.42</v>
      </c>
      <c r="N8906" s="31">
        <v>521.97749999999996</v>
      </c>
      <c r="O8906" s="31">
        <v>46.563899999999997</v>
      </c>
      <c r="P8906" s="31">
        <v>78.509799999999998</v>
      </c>
      <c r="Q8906" s="31">
        <v>2692.9441000000002</v>
      </c>
      <c r="R8906" s="31">
        <v>104.723</v>
      </c>
      <c r="S8906" s="31">
        <v>60.5137</v>
      </c>
    </row>
    <row r="8907" spans="1:19" x14ac:dyDescent="0.35">
      <c r="A8907" s="2">
        <v>45337</v>
      </c>
      <c r="B8907" s="31">
        <v>597.83939999999996</v>
      </c>
      <c r="C8907" s="31">
        <v>2130.5790000000002</v>
      </c>
      <c r="D8907" s="31">
        <v>754.36180000000002</v>
      </c>
      <c r="E8907" s="31">
        <v>704.23670000000004</v>
      </c>
      <c r="F8907" s="31">
        <v>135.3638</v>
      </c>
      <c r="G8907" s="31">
        <v>517.53110000000004</v>
      </c>
      <c r="H8907" s="31">
        <v>18.439820000000001</v>
      </c>
      <c r="I8907" s="31">
        <v>2813.835</v>
      </c>
      <c r="J8907" s="31">
        <v>4317.576</v>
      </c>
      <c r="K8907" s="31">
        <v>2754.6350000000002</v>
      </c>
      <c r="L8907" s="31">
        <v>442.86</v>
      </c>
      <c r="M8907" s="31">
        <v>300.79000000000002</v>
      </c>
      <c r="N8907" s="31">
        <v>522.90440000000001</v>
      </c>
      <c r="O8907" s="31">
        <v>46.711199999999998</v>
      </c>
      <c r="P8907" s="31">
        <v>78.795900000000003</v>
      </c>
      <c r="Q8907" s="31">
        <v>2716.4825000000001</v>
      </c>
      <c r="R8907" s="31">
        <v>104.29600000000001</v>
      </c>
      <c r="S8907" s="31">
        <v>60.715200000000003</v>
      </c>
    </row>
    <row r="8908" spans="1:19" x14ac:dyDescent="0.35">
      <c r="A8908" s="2">
        <v>45338</v>
      </c>
      <c r="B8908" s="31">
        <v>602.0598</v>
      </c>
      <c r="C8908" s="31">
        <v>2141.4589999999998</v>
      </c>
      <c r="D8908" s="31">
        <v>742.17650000000003</v>
      </c>
      <c r="E8908" s="31">
        <v>719.52269999999999</v>
      </c>
      <c r="F8908" s="31">
        <v>135.9819</v>
      </c>
      <c r="G8908" s="31">
        <v>522.0806</v>
      </c>
      <c r="H8908" s="31">
        <v>17.571290000000001</v>
      </c>
      <c r="I8908" s="31">
        <v>2813.0659999999998</v>
      </c>
      <c r="J8908" s="31">
        <v>4294.6239999999998</v>
      </c>
      <c r="K8908" s="31">
        <v>2735.5050000000001</v>
      </c>
      <c r="L8908" s="31">
        <v>440.51</v>
      </c>
      <c r="M8908" s="31">
        <v>296.64999999999998</v>
      </c>
      <c r="N8908" s="31">
        <v>517.97820000000002</v>
      </c>
      <c r="O8908" s="31">
        <v>46.655000000000001</v>
      </c>
      <c r="P8908" s="31">
        <v>78.865300000000005</v>
      </c>
      <c r="Q8908" s="31">
        <v>2739.1224999999999</v>
      </c>
      <c r="R8908" s="31">
        <v>104.27500000000001</v>
      </c>
      <c r="S8908" s="31">
        <v>62.316499999999998</v>
      </c>
    </row>
    <row r="8909" spans="1:19" x14ac:dyDescent="0.35">
      <c r="A8909" s="2">
        <v>45341</v>
      </c>
      <c r="B8909" s="31">
        <v>602.0598</v>
      </c>
      <c r="C8909" s="31">
        <v>2141.4589999999998</v>
      </c>
      <c r="D8909" s="31">
        <v>742.17650000000003</v>
      </c>
      <c r="E8909" s="31">
        <v>719.52269999999999</v>
      </c>
      <c r="F8909" s="31">
        <v>135.9819</v>
      </c>
      <c r="G8909" s="31">
        <v>522.0806</v>
      </c>
      <c r="H8909" s="31">
        <v>17.571290000000001</v>
      </c>
      <c r="I8909" s="31">
        <v>2812.489</v>
      </c>
      <c r="J8909" s="31">
        <v>4294.6239999999998</v>
      </c>
      <c r="K8909" s="31">
        <v>2734.681</v>
      </c>
      <c r="L8909" s="31">
        <v>440.51</v>
      </c>
      <c r="M8909" s="31">
        <v>296.64999999999998</v>
      </c>
      <c r="N8909" s="31">
        <v>517.97820000000002</v>
      </c>
      <c r="O8909" s="31">
        <v>46.6691</v>
      </c>
      <c r="P8909" s="31">
        <v>78.833399999999997</v>
      </c>
      <c r="Q8909" s="31">
        <v>2738.4848999999999</v>
      </c>
      <c r="R8909" s="31">
        <v>104.291</v>
      </c>
      <c r="S8909" s="31">
        <v>61.431899999999999</v>
      </c>
    </row>
    <row r="8910" spans="1:19" x14ac:dyDescent="0.35">
      <c r="A8910" s="2">
        <v>45342</v>
      </c>
      <c r="B8910" s="31">
        <v>593.03689999999995</v>
      </c>
      <c r="C8910" s="31">
        <v>2083.5680000000002</v>
      </c>
      <c r="D8910" s="31">
        <v>731.79639999999995</v>
      </c>
      <c r="E8910" s="31">
        <v>720.529</v>
      </c>
      <c r="F8910" s="31">
        <v>137.03659999999999</v>
      </c>
      <c r="G8910" s="31">
        <v>525.29849999999999</v>
      </c>
      <c r="H8910" s="31">
        <v>18.51878</v>
      </c>
      <c r="I8910" s="31">
        <v>2811.13</v>
      </c>
      <c r="J8910" s="31">
        <v>4305.5079999999998</v>
      </c>
      <c r="K8910" s="31">
        <v>2741.1080000000002</v>
      </c>
      <c r="L8910" s="31">
        <v>438.03</v>
      </c>
      <c r="M8910" s="31">
        <v>292.45999999999998</v>
      </c>
      <c r="N8910" s="31">
        <v>513.98630000000003</v>
      </c>
      <c r="O8910" s="31">
        <v>46.782899999999998</v>
      </c>
      <c r="P8910" s="31">
        <v>79.238799999999998</v>
      </c>
      <c r="Q8910" s="31">
        <v>2745.2060999999999</v>
      </c>
      <c r="R8910" s="31">
        <v>104.07899999999999</v>
      </c>
      <c r="S8910" s="31">
        <v>61.812600000000003</v>
      </c>
    </row>
    <row r="8911" spans="1:19" x14ac:dyDescent="0.35">
      <c r="A8911" s="2">
        <v>45343</v>
      </c>
      <c r="B8911" s="31">
        <v>597.47559999999999</v>
      </c>
      <c r="C8911" s="31">
        <v>2102.0070000000001</v>
      </c>
      <c r="D8911" s="31">
        <v>731.11940000000004</v>
      </c>
      <c r="E8911" s="31">
        <v>723.89620000000002</v>
      </c>
      <c r="F8911" s="31">
        <v>136.6671</v>
      </c>
      <c r="G8911" s="31">
        <v>517.08720000000005</v>
      </c>
      <c r="H8911" s="31">
        <v>19.282029999999999</v>
      </c>
      <c r="I8911" s="31">
        <v>2811.7179999999998</v>
      </c>
      <c r="J8911" s="31">
        <v>4293.2709999999997</v>
      </c>
      <c r="K8911" s="31">
        <v>2727.8989999999999</v>
      </c>
      <c r="L8911" s="31">
        <v>438.45</v>
      </c>
      <c r="M8911" s="31">
        <v>291.05</v>
      </c>
      <c r="N8911" s="31">
        <v>511.92829999999998</v>
      </c>
      <c r="O8911" s="31">
        <v>46.606999999999999</v>
      </c>
      <c r="P8911" s="31">
        <v>79.104500000000002</v>
      </c>
      <c r="Q8911" s="31">
        <v>2749.2379000000001</v>
      </c>
      <c r="R8911" s="31">
        <v>104.006</v>
      </c>
      <c r="S8911" s="31">
        <v>63.212400000000002</v>
      </c>
    </row>
    <row r="8912" spans="1:19" x14ac:dyDescent="0.35">
      <c r="A8912" s="2">
        <v>45344</v>
      </c>
      <c r="B8912" s="31">
        <v>601.76880000000006</v>
      </c>
      <c r="C8912" s="31">
        <v>2132.489</v>
      </c>
      <c r="D8912" s="31">
        <v>732.92460000000005</v>
      </c>
      <c r="E8912" s="31">
        <v>727.39919999999995</v>
      </c>
      <c r="F8912" s="31">
        <v>136.42519999999999</v>
      </c>
      <c r="G8912" s="31">
        <v>511.53910000000002</v>
      </c>
      <c r="H8912" s="31">
        <v>19.278739999999999</v>
      </c>
      <c r="I8912" s="31">
        <v>2812.154</v>
      </c>
      <c r="J8912" s="31">
        <v>4288.04</v>
      </c>
      <c r="K8912" s="31">
        <v>2726.9650000000001</v>
      </c>
      <c r="L8912" s="31">
        <v>447.36</v>
      </c>
      <c r="M8912" s="31">
        <v>293.3</v>
      </c>
      <c r="N8912" s="31">
        <v>526.83789999999999</v>
      </c>
      <c r="O8912" s="31">
        <v>46.521000000000001</v>
      </c>
      <c r="P8912" s="31">
        <v>79.132199999999997</v>
      </c>
      <c r="Q8912" s="31">
        <v>2773.259</v>
      </c>
      <c r="R8912" s="31">
        <v>103.95699999999999</v>
      </c>
      <c r="S8912" s="31">
        <v>64.675799999999995</v>
      </c>
    </row>
    <row r="8913" spans="1:19" x14ac:dyDescent="0.35">
      <c r="A8913" s="2">
        <v>45345</v>
      </c>
      <c r="B8913" s="31">
        <v>587.9434</v>
      </c>
      <c r="C8913" s="31">
        <v>2084.15</v>
      </c>
      <c r="D8913" s="31">
        <v>728.86279999999999</v>
      </c>
      <c r="E8913" s="31">
        <v>725.57339999999999</v>
      </c>
      <c r="F8913" s="31">
        <v>137.6815</v>
      </c>
      <c r="G8913" s="31">
        <v>506.76769999999999</v>
      </c>
      <c r="H8913" s="31">
        <v>20.58154</v>
      </c>
      <c r="I8913" s="31">
        <v>2812.154</v>
      </c>
      <c r="J8913" s="31">
        <v>4302.5810000000001</v>
      </c>
      <c r="K8913" s="31">
        <v>2738.0050000000001</v>
      </c>
      <c r="L8913" s="31">
        <v>447.69</v>
      </c>
      <c r="M8913" s="31">
        <v>293.95999999999998</v>
      </c>
      <c r="N8913" s="31">
        <v>525.18859999999995</v>
      </c>
      <c r="O8913" s="31">
        <v>46.511699999999998</v>
      </c>
      <c r="P8913" s="31">
        <v>79.209800000000001</v>
      </c>
      <c r="Q8913" s="31">
        <v>2769.951</v>
      </c>
      <c r="R8913" s="31">
        <v>103.93600000000001</v>
      </c>
      <c r="S8913" s="31">
        <v>64.532700000000006</v>
      </c>
    </row>
    <row r="8914" spans="1:19" x14ac:dyDescent="0.35">
      <c r="A8914" s="2">
        <v>45348</v>
      </c>
      <c r="B8914" s="31">
        <v>594.274</v>
      </c>
      <c r="C8914" s="31">
        <v>2123.9340000000002</v>
      </c>
      <c r="D8914" s="31">
        <v>736.08370000000002</v>
      </c>
      <c r="E8914" s="31">
        <v>716.06209999999999</v>
      </c>
      <c r="F8914" s="31">
        <v>136.9761</v>
      </c>
      <c r="G8914" s="31">
        <v>508.32119999999998</v>
      </c>
      <c r="H8914" s="31">
        <v>21.5718</v>
      </c>
      <c r="I8914" s="31">
        <v>2818.136</v>
      </c>
      <c r="J8914" s="31">
        <v>4292.9309999999996</v>
      </c>
      <c r="K8914" s="31">
        <v>2726.5909999999999</v>
      </c>
      <c r="L8914" s="31">
        <v>445.82</v>
      </c>
      <c r="M8914" s="31">
        <v>295.66000000000003</v>
      </c>
      <c r="N8914" s="31">
        <v>524.7799</v>
      </c>
      <c r="O8914" s="31">
        <v>46.439900000000002</v>
      </c>
      <c r="P8914" s="31">
        <v>79.426100000000005</v>
      </c>
      <c r="Q8914" s="31">
        <v>2757.5826999999999</v>
      </c>
      <c r="R8914" s="31">
        <v>103.827</v>
      </c>
      <c r="S8914" s="31">
        <v>64.094899999999996</v>
      </c>
    </row>
    <row r="8915" spans="1:19" x14ac:dyDescent="0.35">
      <c r="A8915" s="2">
        <v>45349</v>
      </c>
      <c r="B8915" s="31">
        <v>601.4778</v>
      </c>
      <c r="C8915" s="31">
        <v>2154.8310000000001</v>
      </c>
      <c r="D8915" s="31">
        <v>741.7251</v>
      </c>
      <c r="E8915" s="31">
        <v>716.9538</v>
      </c>
      <c r="F8915" s="31">
        <v>137.3254</v>
      </c>
      <c r="G8915" s="31">
        <v>506.32389999999998</v>
      </c>
      <c r="H8915" s="31">
        <v>21.236229999999999</v>
      </c>
      <c r="I8915" s="31">
        <v>2816.5459999999998</v>
      </c>
      <c r="J8915" s="31">
        <v>4288.5770000000002</v>
      </c>
      <c r="K8915" s="31">
        <v>2720.5390000000002</v>
      </c>
      <c r="L8915" s="31">
        <v>446.68</v>
      </c>
      <c r="M8915" s="31">
        <v>299.69</v>
      </c>
      <c r="N8915" s="31">
        <v>526.06439999999998</v>
      </c>
      <c r="O8915" s="31">
        <v>46.530999999999999</v>
      </c>
      <c r="P8915" s="31">
        <v>79.3977</v>
      </c>
      <c r="Q8915" s="31">
        <v>2767.1660999999999</v>
      </c>
      <c r="R8915" s="31">
        <v>103.82899999999999</v>
      </c>
      <c r="S8915" s="31">
        <v>65.108000000000004</v>
      </c>
    </row>
    <row r="8916" spans="1:19" x14ac:dyDescent="0.35">
      <c r="A8916" s="2">
        <v>45350</v>
      </c>
      <c r="B8916" s="31">
        <v>597.76679999999999</v>
      </c>
      <c r="C8916" s="31">
        <v>2118.9499999999998</v>
      </c>
      <c r="D8916" s="31">
        <v>720.06230000000005</v>
      </c>
      <c r="E8916" s="31">
        <v>714.93690000000004</v>
      </c>
      <c r="F8916" s="31">
        <v>137.2313</v>
      </c>
      <c r="G8916" s="31">
        <v>508.32119999999998</v>
      </c>
      <c r="H8916" s="31">
        <v>19.71959</v>
      </c>
      <c r="I8916" s="31">
        <v>2815.9859999999999</v>
      </c>
      <c r="J8916" s="31">
        <v>4300.62</v>
      </c>
      <c r="K8916" s="31">
        <v>2719.2979999999998</v>
      </c>
      <c r="L8916" s="31">
        <v>445.89</v>
      </c>
      <c r="M8916" s="31">
        <v>297.29000000000002</v>
      </c>
      <c r="N8916" s="31">
        <v>522.97730000000001</v>
      </c>
      <c r="O8916" s="31">
        <v>46.403199999999998</v>
      </c>
      <c r="P8916" s="31">
        <v>79.294899999999998</v>
      </c>
      <c r="Q8916" s="31">
        <v>2743.1732999999999</v>
      </c>
      <c r="R8916" s="31">
        <v>103.97499999999999</v>
      </c>
      <c r="S8916" s="31">
        <v>63.514099999999999</v>
      </c>
    </row>
    <row r="8917" spans="1:19" x14ac:dyDescent="0.35">
      <c r="A8917" s="2">
        <v>45351</v>
      </c>
      <c r="B8917" s="31">
        <v>596.0204</v>
      </c>
      <c r="C8917" s="31">
        <v>2143.701</v>
      </c>
      <c r="D8917" s="31">
        <v>727.73450000000003</v>
      </c>
      <c r="E8917" s="31">
        <v>718.5249</v>
      </c>
      <c r="F8917" s="31">
        <v>138.03749999999999</v>
      </c>
      <c r="G8917" s="31">
        <v>506.32389999999998</v>
      </c>
      <c r="H8917" s="31">
        <v>19.90053</v>
      </c>
      <c r="I8917" s="31">
        <v>2812.569</v>
      </c>
      <c r="J8917" s="31">
        <v>4304.6490000000003</v>
      </c>
      <c r="K8917" s="31">
        <v>2729.0970000000002</v>
      </c>
      <c r="L8917" s="31">
        <v>447.89</v>
      </c>
      <c r="M8917" s="31">
        <v>299.31</v>
      </c>
      <c r="N8917" s="31">
        <v>527.86689999999999</v>
      </c>
      <c r="O8917" s="31">
        <v>46.735799999999998</v>
      </c>
      <c r="P8917" s="31">
        <v>79.189700000000002</v>
      </c>
      <c r="Q8917" s="31">
        <v>2748.8906000000002</v>
      </c>
      <c r="R8917" s="31">
        <v>104.15600000000001</v>
      </c>
      <c r="S8917" s="31">
        <v>63.324599999999997</v>
      </c>
    </row>
    <row r="8918" spans="1:19" x14ac:dyDescent="0.35">
      <c r="A8918" s="2">
        <v>45352</v>
      </c>
      <c r="B8918" s="31">
        <v>607.95389999999998</v>
      </c>
      <c r="C8918" s="31">
        <v>2171.442</v>
      </c>
      <c r="D8918" s="31">
        <v>746.91510000000005</v>
      </c>
      <c r="E8918" s="31">
        <v>719.50149999999996</v>
      </c>
      <c r="F8918" s="31">
        <v>140.7919</v>
      </c>
      <c r="G8918" s="31">
        <v>510.98430000000002</v>
      </c>
      <c r="H8918" s="31">
        <v>20.81512</v>
      </c>
      <c r="I8918" s="31">
        <v>2813.915</v>
      </c>
      <c r="J8918" s="31">
        <v>4326.1670000000004</v>
      </c>
      <c r="K8918" s="31">
        <v>2730.424</v>
      </c>
      <c r="L8918" s="31">
        <v>451.59</v>
      </c>
      <c r="M8918" s="31">
        <v>302.35000000000002</v>
      </c>
      <c r="N8918" s="31">
        <v>535.32539999999995</v>
      </c>
      <c r="O8918" s="31">
        <v>46.587200000000003</v>
      </c>
      <c r="P8918" s="31">
        <v>79.289299999999997</v>
      </c>
      <c r="Q8918" s="31">
        <v>2758.8006</v>
      </c>
      <c r="R8918" s="31">
        <v>103.861</v>
      </c>
      <c r="S8918" s="31">
        <v>64.015699999999995</v>
      </c>
    </row>
    <row r="8919" spans="1:19" x14ac:dyDescent="0.35">
      <c r="A8919" s="2">
        <v>45355</v>
      </c>
      <c r="B8919" s="31">
        <v>602.49649999999997</v>
      </c>
      <c r="C8919" s="31">
        <v>2147.605</v>
      </c>
      <c r="D8919" s="31">
        <v>728.63710000000003</v>
      </c>
      <c r="E8919" s="31">
        <v>722.64449999999999</v>
      </c>
      <c r="F8919" s="31">
        <v>142.8476</v>
      </c>
      <c r="G8919" s="31">
        <v>512.64869999999996</v>
      </c>
      <c r="H8919" s="31">
        <v>21.667200000000001</v>
      </c>
      <c r="I8919" s="31">
        <v>2815.85</v>
      </c>
      <c r="J8919" s="31">
        <v>4315.9560000000001</v>
      </c>
      <c r="K8919" s="31">
        <v>2730.9789999999998</v>
      </c>
      <c r="L8919" s="31">
        <v>450.91</v>
      </c>
      <c r="M8919" s="31">
        <v>302</v>
      </c>
      <c r="N8919" s="31">
        <v>533.09960000000001</v>
      </c>
      <c r="O8919" s="31">
        <v>46.465000000000003</v>
      </c>
      <c r="P8919" s="31">
        <v>79.490799999999993</v>
      </c>
      <c r="Q8919" s="31">
        <v>2773.0223000000001</v>
      </c>
      <c r="R8919" s="31">
        <v>103.83199999999999</v>
      </c>
      <c r="S8919" s="31">
        <v>63.759300000000003</v>
      </c>
    </row>
    <row r="8920" spans="1:19" x14ac:dyDescent="0.35">
      <c r="A8920" s="2">
        <v>45356</v>
      </c>
      <c r="B8920" s="31">
        <v>596.96630000000005</v>
      </c>
      <c r="C8920" s="31">
        <v>2103.6680000000001</v>
      </c>
      <c r="D8920" s="31">
        <v>724.12400000000002</v>
      </c>
      <c r="E8920" s="31">
        <v>717.99419999999998</v>
      </c>
      <c r="F8920" s="31">
        <v>143.8956</v>
      </c>
      <c r="G8920" s="31">
        <v>509.98559999999998</v>
      </c>
      <c r="H8920" s="31">
        <v>21.21978</v>
      </c>
      <c r="I8920" s="31">
        <v>2818.27</v>
      </c>
      <c r="J8920" s="31">
        <v>4337.0379999999996</v>
      </c>
      <c r="K8920" s="31">
        <v>2749.7449999999999</v>
      </c>
      <c r="L8920" s="31">
        <v>446.31</v>
      </c>
      <c r="M8920" s="31">
        <v>299.02</v>
      </c>
      <c r="N8920" s="31">
        <v>523.41520000000003</v>
      </c>
      <c r="O8920" s="31">
        <v>46.612299999999998</v>
      </c>
      <c r="P8920" s="31">
        <v>79.546000000000006</v>
      </c>
      <c r="Q8920" s="31">
        <v>2749.326</v>
      </c>
      <c r="R8920" s="31">
        <v>103.798</v>
      </c>
      <c r="S8920" s="31">
        <v>62.031500000000001</v>
      </c>
    </row>
    <row r="8921" spans="1:19" x14ac:dyDescent="0.35">
      <c r="A8921" s="2">
        <v>45357</v>
      </c>
      <c r="B8921" s="31">
        <v>603.66070000000002</v>
      </c>
      <c r="C8921" s="31">
        <v>2121.1930000000002</v>
      </c>
      <c r="D8921" s="31">
        <v>737.88890000000004</v>
      </c>
      <c r="E8921" s="31">
        <v>725.14890000000003</v>
      </c>
      <c r="F8921" s="31">
        <v>144.9907</v>
      </c>
      <c r="G8921" s="31">
        <v>509.65269999999998</v>
      </c>
      <c r="H8921" s="31">
        <v>21.545480000000001</v>
      </c>
      <c r="I8921" s="31">
        <v>2816.62</v>
      </c>
      <c r="J8921" s="31">
        <v>4344.4269999999997</v>
      </c>
      <c r="K8921" s="31">
        <v>2745.819</v>
      </c>
      <c r="L8921" s="31">
        <v>448.59</v>
      </c>
      <c r="M8921" s="31">
        <v>301.11</v>
      </c>
      <c r="N8921" s="31">
        <v>526.74310000000003</v>
      </c>
      <c r="O8921" s="31">
        <v>46.795099999999998</v>
      </c>
      <c r="P8921" s="31">
        <v>79.805899999999994</v>
      </c>
      <c r="Q8921" s="31">
        <v>2765.7865000000002</v>
      </c>
      <c r="R8921" s="31">
        <v>103.369</v>
      </c>
      <c r="S8921" s="31">
        <v>63.424900000000001</v>
      </c>
    </row>
    <row r="8922" spans="1:19" x14ac:dyDescent="0.35">
      <c r="A8922" s="2">
        <v>45358</v>
      </c>
      <c r="B8922" s="31">
        <v>603.66070000000002</v>
      </c>
      <c r="C8922" s="31">
        <v>2121.9409999999998</v>
      </c>
      <c r="D8922" s="31">
        <v>740.37109999999996</v>
      </c>
      <c r="E8922" s="31">
        <v>730.24339999999995</v>
      </c>
      <c r="F8922" s="31">
        <v>145.46100000000001</v>
      </c>
      <c r="G8922" s="31">
        <v>517.64200000000005</v>
      </c>
      <c r="H8922" s="31">
        <v>21.22636</v>
      </c>
      <c r="I8922" s="31">
        <v>2811.9250000000002</v>
      </c>
      <c r="J8922" s="31">
        <v>4350.5780000000004</v>
      </c>
      <c r="K8922" s="31">
        <v>2751.0909999999999</v>
      </c>
      <c r="L8922" s="31">
        <v>452.98</v>
      </c>
      <c r="M8922" s="31">
        <v>303.58999999999997</v>
      </c>
      <c r="N8922" s="31">
        <v>534.68320000000006</v>
      </c>
      <c r="O8922" s="31">
        <v>47.166600000000003</v>
      </c>
      <c r="P8922" s="31">
        <v>79.957599999999999</v>
      </c>
      <c r="Q8922" s="31">
        <v>2771.9848999999999</v>
      </c>
      <c r="R8922" s="31">
        <v>102.82299999999999</v>
      </c>
      <c r="S8922" s="31">
        <v>62.666899999999998</v>
      </c>
    </row>
    <row r="8923" spans="1:19" x14ac:dyDescent="0.35">
      <c r="A8923" s="2">
        <v>45359</v>
      </c>
      <c r="B8923" s="31">
        <v>597.40719999999999</v>
      </c>
      <c r="C8923" s="31">
        <v>2099.4009999999998</v>
      </c>
      <c r="D8923" s="31">
        <v>726.31370000000004</v>
      </c>
      <c r="E8923" s="31">
        <v>725.01310000000001</v>
      </c>
      <c r="F8923" s="31">
        <v>146.8235</v>
      </c>
      <c r="G8923" s="31">
        <v>525.5204</v>
      </c>
      <c r="H8923" s="31">
        <v>21.04213</v>
      </c>
      <c r="I8923" s="31">
        <v>2812.5140000000001</v>
      </c>
      <c r="J8923" s="31">
        <v>4354.567</v>
      </c>
      <c r="K8923" s="31">
        <v>2759.6210000000001</v>
      </c>
      <c r="L8923" s="31">
        <v>450.1</v>
      </c>
      <c r="M8923" s="31">
        <v>303.27999999999997</v>
      </c>
      <c r="N8923" s="31">
        <v>526.81600000000003</v>
      </c>
      <c r="O8923" s="31">
        <v>47.508899999999997</v>
      </c>
      <c r="P8923" s="31">
        <v>80.177599999999998</v>
      </c>
      <c r="Q8923" s="31">
        <v>2790.1014</v>
      </c>
      <c r="R8923" s="31">
        <v>102.712</v>
      </c>
      <c r="S8923" s="31">
        <v>63.101599999999998</v>
      </c>
    </row>
    <row r="8924" spans="1:19" x14ac:dyDescent="0.35">
      <c r="A8924" s="2">
        <v>45362</v>
      </c>
      <c r="B8924" s="31">
        <v>598.58960000000002</v>
      </c>
      <c r="C8924" s="31">
        <v>2142.9540000000002</v>
      </c>
      <c r="D8924" s="31">
        <v>730.86770000000001</v>
      </c>
      <c r="E8924" s="31">
        <v>731.04629999999997</v>
      </c>
      <c r="F8924" s="31">
        <v>147.047</v>
      </c>
      <c r="G8924" s="31">
        <v>523.41210000000001</v>
      </c>
      <c r="H8924" s="31">
        <v>22.134370000000001</v>
      </c>
      <c r="I8924" s="31">
        <v>2810.5740000000001</v>
      </c>
      <c r="J8924" s="31">
        <v>4349.32</v>
      </c>
      <c r="K8924" s="31">
        <v>2751.404</v>
      </c>
      <c r="L8924" s="31">
        <v>449.52</v>
      </c>
      <c r="M8924" s="31">
        <v>300.93</v>
      </c>
      <c r="N8924" s="31">
        <v>524.56410000000005</v>
      </c>
      <c r="O8924" s="31">
        <v>47.561</v>
      </c>
      <c r="P8924" s="31">
        <v>79.937700000000007</v>
      </c>
      <c r="Q8924" s="31">
        <v>2794.2449999999999</v>
      </c>
      <c r="R8924" s="31">
        <v>102.869</v>
      </c>
      <c r="S8924" s="31">
        <v>64.260900000000007</v>
      </c>
    </row>
    <row r="8925" spans="1:19" x14ac:dyDescent="0.35">
      <c r="A8925" s="2">
        <v>45363</v>
      </c>
      <c r="B8925" s="31">
        <v>596.60199999999998</v>
      </c>
      <c r="C8925" s="31">
        <v>2147.663</v>
      </c>
      <c r="D8925" s="31">
        <v>730.54769999999996</v>
      </c>
      <c r="E8925" s="31">
        <v>731.09709999999995</v>
      </c>
      <c r="F8925" s="31">
        <v>145.5521</v>
      </c>
      <c r="G8925" s="31">
        <v>530.84659999999997</v>
      </c>
      <c r="H8925" s="31">
        <v>23.19042</v>
      </c>
      <c r="I8925" s="31">
        <v>2809.232</v>
      </c>
      <c r="J8925" s="31">
        <v>4332.5209999999997</v>
      </c>
      <c r="K8925" s="31">
        <v>2745.3009999999999</v>
      </c>
      <c r="L8925" s="31">
        <v>454.33</v>
      </c>
      <c r="M8925" s="31">
        <v>300.44</v>
      </c>
      <c r="N8925" s="31">
        <v>532.0729</v>
      </c>
      <c r="O8925" s="31">
        <v>47.286299999999997</v>
      </c>
      <c r="P8925" s="31">
        <v>79.865399999999994</v>
      </c>
      <c r="Q8925" s="31">
        <v>2821.5459999999998</v>
      </c>
      <c r="R8925" s="31">
        <v>102.95699999999999</v>
      </c>
      <c r="S8925" s="31">
        <v>66.512500000000003</v>
      </c>
    </row>
    <row r="8926" spans="1:19" x14ac:dyDescent="0.35">
      <c r="A8926" s="2">
        <v>45364</v>
      </c>
      <c r="B8926" s="31">
        <v>611.27710000000002</v>
      </c>
      <c r="C8926" s="31">
        <v>2210.4540000000002</v>
      </c>
      <c r="D8926" s="31">
        <v>742.79840000000002</v>
      </c>
      <c r="E8926" s="31">
        <v>753.91089999999997</v>
      </c>
      <c r="F8926" s="31">
        <v>146.53210000000001</v>
      </c>
      <c r="G8926" s="31">
        <v>531.17949999999996</v>
      </c>
      <c r="H8926" s="31">
        <v>23.144359999999999</v>
      </c>
      <c r="I8926" s="31">
        <v>2809.308</v>
      </c>
      <c r="J8926" s="31">
        <v>4323.6090000000004</v>
      </c>
      <c r="K8926" s="31">
        <v>2738.0929999999998</v>
      </c>
      <c r="L8926" s="31">
        <v>453.57</v>
      </c>
      <c r="M8926" s="31">
        <v>301.58</v>
      </c>
      <c r="N8926" s="31">
        <v>527.78949999999998</v>
      </c>
      <c r="O8926" s="31">
        <v>47.263800000000003</v>
      </c>
      <c r="P8926" s="31">
        <v>80.0488</v>
      </c>
      <c r="Q8926" s="31">
        <v>2814.8982000000001</v>
      </c>
      <c r="R8926" s="31">
        <v>102.789</v>
      </c>
      <c r="S8926" s="31">
        <v>66.256200000000007</v>
      </c>
    </row>
    <row r="8927" spans="1:19" x14ac:dyDescent="0.35">
      <c r="A8927" s="2">
        <v>45365</v>
      </c>
      <c r="B8927" s="31">
        <v>620.80079999999998</v>
      </c>
      <c r="C8927" s="31">
        <v>2243.11</v>
      </c>
      <c r="D8927" s="31">
        <v>752.92960000000005</v>
      </c>
      <c r="E8927" s="31">
        <v>749.82709999999997</v>
      </c>
      <c r="F8927" s="31">
        <v>145.6472</v>
      </c>
      <c r="G8927" s="31">
        <v>530.51369999999997</v>
      </c>
      <c r="H8927" s="31">
        <v>24.361619999999998</v>
      </c>
      <c r="I8927" s="31">
        <v>2804.4960000000001</v>
      </c>
      <c r="J8927" s="31">
        <v>4295.3109999999997</v>
      </c>
      <c r="K8927" s="31">
        <v>2723.7240000000002</v>
      </c>
      <c r="L8927" s="31">
        <v>452.31</v>
      </c>
      <c r="M8927" s="31">
        <v>295.81</v>
      </c>
      <c r="N8927" s="31">
        <v>526.15530000000001</v>
      </c>
      <c r="O8927" s="31">
        <v>47.101199999999999</v>
      </c>
      <c r="P8927" s="31">
        <v>79.634100000000004</v>
      </c>
      <c r="Q8927" s="31">
        <v>2821.3101999999999</v>
      </c>
      <c r="R8927" s="31">
        <v>103.36</v>
      </c>
      <c r="S8927" s="31">
        <v>65.899500000000003</v>
      </c>
    </row>
    <row r="8928" spans="1:19" x14ac:dyDescent="0.35">
      <c r="A8928" s="2">
        <v>45366</v>
      </c>
      <c r="B8928" s="31">
        <v>620.8741</v>
      </c>
      <c r="C8928" s="31">
        <v>2254.94</v>
      </c>
      <c r="D8928" s="31">
        <v>759.37670000000003</v>
      </c>
      <c r="E8928" s="31">
        <v>765.54549999999995</v>
      </c>
      <c r="F8928" s="31">
        <v>145.24799999999999</v>
      </c>
      <c r="G8928" s="31">
        <v>531.84529999999995</v>
      </c>
      <c r="H8928" s="31">
        <v>26.378319999999999</v>
      </c>
      <c r="I8928" s="31">
        <v>2801.9160000000002</v>
      </c>
      <c r="J8928" s="31">
        <v>4290.2460000000001</v>
      </c>
      <c r="K8928" s="31">
        <v>2720.0720000000001</v>
      </c>
      <c r="L8928" s="31">
        <v>449.26</v>
      </c>
      <c r="M8928" s="31">
        <v>296.70999999999998</v>
      </c>
      <c r="N8928" s="31">
        <v>520.02170000000001</v>
      </c>
      <c r="O8928" s="31">
        <v>46.795499999999997</v>
      </c>
      <c r="P8928" s="31">
        <v>79.631</v>
      </c>
      <c r="Q8928" s="31">
        <v>2783.7647999999999</v>
      </c>
      <c r="R8928" s="31">
        <v>103.432</v>
      </c>
      <c r="S8928" s="31">
        <v>64.896199999999993</v>
      </c>
    </row>
    <row r="8929" spans="1:19" x14ac:dyDescent="0.35">
      <c r="A8929" s="2">
        <v>45369</v>
      </c>
      <c r="B8929" s="31">
        <v>631.42349999999999</v>
      </c>
      <c r="C8929" s="31">
        <v>2287.096</v>
      </c>
      <c r="D8929" s="31">
        <v>774.34320000000002</v>
      </c>
      <c r="E8929" s="31">
        <v>766.6413</v>
      </c>
      <c r="F8929" s="31">
        <v>145.43430000000001</v>
      </c>
      <c r="G8929" s="31">
        <v>527.18489999999997</v>
      </c>
      <c r="H8929" s="31">
        <v>26.88496</v>
      </c>
      <c r="I8929" s="31">
        <v>2808.105</v>
      </c>
      <c r="J8929" s="31">
        <v>4280.482</v>
      </c>
      <c r="K8929" s="31">
        <v>2715.8159999999998</v>
      </c>
      <c r="L8929" s="31">
        <v>452.03</v>
      </c>
      <c r="M8929" s="31">
        <v>294.77</v>
      </c>
      <c r="N8929" s="31">
        <v>524.99620000000004</v>
      </c>
      <c r="O8929" s="31">
        <v>46.780999999999999</v>
      </c>
      <c r="P8929" s="31">
        <v>79.6096</v>
      </c>
      <c r="Q8929" s="31">
        <v>2792.3431999999998</v>
      </c>
      <c r="R8929" s="31">
        <v>103.57899999999999</v>
      </c>
      <c r="S8929" s="31">
        <v>65.297499999999999</v>
      </c>
    </row>
    <row r="8930" spans="1:19" x14ac:dyDescent="0.35">
      <c r="A8930" s="2">
        <v>45370</v>
      </c>
      <c r="B8930" s="31">
        <v>634.57370000000003</v>
      </c>
      <c r="C8930" s="31">
        <v>2290.0120000000002</v>
      </c>
      <c r="D8930" s="31">
        <v>772.50120000000004</v>
      </c>
      <c r="E8930" s="31">
        <v>756.93949999999995</v>
      </c>
      <c r="F8930" s="31">
        <v>145.1216</v>
      </c>
      <c r="G8930" s="31">
        <v>526.18619999999999</v>
      </c>
      <c r="H8930" s="31">
        <v>26.40793</v>
      </c>
      <c r="I8930" s="31">
        <v>2812.4079999999999</v>
      </c>
      <c r="J8930" s="31">
        <v>4292.2560000000003</v>
      </c>
      <c r="K8930" s="31">
        <v>2720.6979999999999</v>
      </c>
      <c r="L8930" s="31">
        <v>454.37</v>
      </c>
      <c r="M8930" s="31">
        <v>296.14</v>
      </c>
      <c r="N8930" s="31">
        <v>526.10490000000004</v>
      </c>
      <c r="O8930" s="31">
        <v>46.282200000000003</v>
      </c>
      <c r="P8930" s="31">
        <v>79.413399999999996</v>
      </c>
      <c r="Q8930" s="31">
        <v>2764.7213000000002</v>
      </c>
      <c r="R8930" s="31">
        <v>103.818</v>
      </c>
      <c r="S8930" s="31">
        <v>64.550700000000006</v>
      </c>
    </row>
    <row r="8931" spans="1:19" x14ac:dyDescent="0.35">
      <c r="A8931" s="2">
        <v>45371</v>
      </c>
      <c r="B8931" s="31">
        <v>625.48950000000002</v>
      </c>
      <c r="C8931" s="31">
        <v>2265.3530000000001</v>
      </c>
      <c r="D8931" s="31">
        <v>753.39009999999996</v>
      </c>
      <c r="E8931" s="31">
        <v>752.72789999999998</v>
      </c>
      <c r="F8931" s="31">
        <v>145.20140000000001</v>
      </c>
      <c r="G8931" s="31">
        <v>536.83860000000004</v>
      </c>
      <c r="H8931" s="31">
        <v>27.38503</v>
      </c>
      <c r="I8931" s="31">
        <v>2812.4079999999999</v>
      </c>
      <c r="J8931" s="31">
        <v>4302.9129999999996</v>
      </c>
      <c r="K8931" s="31">
        <v>2721.4029999999998</v>
      </c>
      <c r="L8931" s="31">
        <v>458.27</v>
      </c>
      <c r="M8931" s="31">
        <v>301.79000000000002</v>
      </c>
      <c r="N8931" s="31">
        <v>532.14490000000001</v>
      </c>
      <c r="O8931" s="31">
        <v>45.9955</v>
      </c>
      <c r="P8931" s="31">
        <v>79.372500000000002</v>
      </c>
      <c r="Q8931" s="31">
        <v>2776.3816000000002</v>
      </c>
      <c r="R8931" s="31">
        <v>103.389</v>
      </c>
      <c r="S8931" s="31">
        <v>64.818200000000004</v>
      </c>
    </row>
    <row r="8932" spans="1:19" x14ac:dyDescent="0.35">
      <c r="A8932" s="2">
        <v>45372</v>
      </c>
      <c r="B8932" s="31">
        <v>624.46389999999997</v>
      </c>
      <c r="C8932" s="31">
        <v>2259.4380000000001</v>
      </c>
      <c r="D8932" s="31">
        <v>746.25220000000002</v>
      </c>
      <c r="E8932" s="31">
        <v>754.34839999999997</v>
      </c>
      <c r="F8932" s="31">
        <v>146.8048</v>
      </c>
      <c r="G8932" s="31">
        <v>537.94820000000004</v>
      </c>
      <c r="H8932" s="31">
        <v>28.158149999999999</v>
      </c>
      <c r="I8932" s="31">
        <v>2807.393</v>
      </c>
      <c r="J8932" s="31">
        <v>4301.5029999999997</v>
      </c>
      <c r="K8932" s="31">
        <v>2728.1619999999998</v>
      </c>
      <c r="L8932" s="31">
        <v>459.64</v>
      </c>
      <c r="M8932" s="31">
        <v>305.27</v>
      </c>
      <c r="N8932" s="31">
        <v>534.50620000000004</v>
      </c>
      <c r="O8932" s="31">
        <v>45.997</v>
      </c>
      <c r="P8932" s="31">
        <v>79.4131</v>
      </c>
      <c r="Q8932" s="31">
        <v>2819.6691000000001</v>
      </c>
      <c r="R8932" s="31">
        <v>104.00700000000001</v>
      </c>
      <c r="S8932" s="31">
        <v>65.783000000000001</v>
      </c>
    </row>
    <row r="8933" spans="1:19" x14ac:dyDescent="0.35">
      <c r="A8933" s="2">
        <v>45373</v>
      </c>
      <c r="B8933" s="31">
        <v>621.46029999999996</v>
      </c>
      <c r="C8933" s="31">
        <v>2263.4369999999999</v>
      </c>
      <c r="D8933" s="31">
        <v>746.71270000000004</v>
      </c>
      <c r="E8933" s="31">
        <v>747.20550000000003</v>
      </c>
      <c r="F8933" s="31">
        <v>145.1481</v>
      </c>
      <c r="G8933" s="31">
        <v>529.29309999999998</v>
      </c>
      <c r="H8933" s="31">
        <v>29.40831</v>
      </c>
      <c r="I8933" s="31">
        <v>2808.587</v>
      </c>
      <c r="J8933" s="31">
        <v>4315.6719999999996</v>
      </c>
      <c r="K8933" s="31">
        <v>2744.7890000000002</v>
      </c>
      <c r="L8933" s="31">
        <v>458.83</v>
      </c>
      <c r="M8933" s="31">
        <v>301.07</v>
      </c>
      <c r="N8933" s="31">
        <v>534.88049999999998</v>
      </c>
      <c r="O8933" s="31">
        <v>46.059399999999997</v>
      </c>
      <c r="P8933" s="31">
        <v>79.082999999999998</v>
      </c>
      <c r="Q8933" s="31">
        <v>2795.1837999999998</v>
      </c>
      <c r="R8933" s="31">
        <v>104.43</v>
      </c>
      <c r="S8933" s="31">
        <v>64.215299999999999</v>
      </c>
    </row>
    <row r="8934" spans="1:19" x14ac:dyDescent="0.35">
      <c r="A8934" s="2">
        <v>45376</v>
      </c>
      <c r="B8934" s="31">
        <v>630.61770000000001</v>
      </c>
      <c r="C8934" s="31">
        <v>2272.9340000000002</v>
      </c>
      <c r="D8934" s="31">
        <v>752.23879999999997</v>
      </c>
      <c r="E8934" s="31">
        <v>747.33749999999998</v>
      </c>
      <c r="F8934" s="31">
        <v>146.2525</v>
      </c>
      <c r="G8934" s="31">
        <v>536.72760000000005</v>
      </c>
      <c r="H8934" s="31">
        <v>31.744129999999998</v>
      </c>
      <c r="I8934" s="31">
        <v>2811.192</v>
      </c>
      <c r="J8934" s="31">
        <v>4306.8919999999998</v>
      </c>
      <c r="K8934" s="31">
        <v>2734.4679999999998</v>
      </c>
      <c r="L8934" s="31">
        <v>457.53</v>
      </c>
      <c r="M8934" s="31">
        <v>301.60000000000002</v>
      </c>
      <c r="N8934" s="31">
        <v>533.11670000000004</v>
      </c>
      <c r="O8934" s="31">
        <v>46.031399999999998</v>
      </c>
      <c r="P8934" s="31">
        <v>79.237099999999998</v>
      </c>
      <c r="Q8934" s="31">
        <v>2786.0547999999999</v>
      </c>
      <c r="R8934" s="31">
        <v>104.224</v>
      </c>
      <c r="S8934" s="31">
        <v>64.1798</v>
      </c>
    </row>
    <row r="8935" spans="1:19" x14ac:dyDescent="0.35">
      <c r="A8935" s="2">
        <v>45377</v>
      </c>
      <c r="B8935" s="31">
        <v>627.32100000000003</v>
      </c>
      <c r="C8935" s="31">
        <v>2237.029</v>
      </c>
      <c r="D8935" s="31">
        <v>742.79840000000002</v>
      </c>
      <c r="E8935" s="31">
        <v>746.39400000000001</v>
      </c>
      <c r="F8935" s="31">
        <v>146.31899999999999</v>
      </c>
      <c r="G8935" s="31">
        <v>532.17809999999997</v>
      </c>
      <c r="H8935" s="31">
        <v>31.6553</v>
      </c>
      <c r="I8935" s="31">
        <v>2809.5039999999999</v>
      </c>
      <c r="J8935" s="31">
        <v>4311.8249999999998</v>
      </c>
      <c r="K8935" s="31">
        <v>2738.1379999999999</v>
      </c>
      <c r="L8935" s="31">
        <v>456.41</v>
      </c>
      <c r="M8935" s="31">
        <v>300.93</v>
      </c>
      <c r="N8935" s="31">
        <v>531.25940000000003</v>
      </c>
      <c r="O8935" s="31">
        <v>45.9758</v>
      </c>
      <c r="P8935" s="31">
        <v>79.168800000000005</v>
      </c>
      <c r="Q8935" s="31">
        <v>2796.7379999999998</v>
      </c>
      <c r="R8935" s="31">
        <v>104.298</v>
      </c>
      <c r="S8935" s="31">
        <v>65.0672</v>
      </c>
    </row>
    <row r="8936" spans="1:19" x14ac:dyDescent="0.35">
      <c r="A8936" s="2">
        <v>45378</v>
      </c>
      <c r="B8936" s="31">
        <v>625.70929999999998</v>
      </c>
      <c r="C8936" s="31">
        <v>2225.866</v>
      </c>
      <c r="D8936" s="31">
        <v>740.03539999999998</v>
      </c>
      <c r="E8936" s="31">
        <v>745.21439999999996</v>
      </c>
      <c r="F8936" s="31">
        <v>147.21719999999999</v>
      </c>
      <c r="G8936" s="31">
        <v>529.29309999999998</v>
      </c>
      <c r="H8936" s="31">
        <v>32.382370000000002</v>
      </c>
      <c r="I8936" s="31">
        <v>2813.0920000000001</v>
      </c>
      <c r="J8936" s="31">
        <v>4320.7669999999998</v>
      </c>
      <c r="K8936" s="31">
        <v>2751.277</v>
      </c>
      <c r="L8936" s="31">
        <v>460.13</v>
      </c>
      <c r="M8936" s="31">
        <v>307.51</v>
      </c>
      <c r="N8936" s="31">
        <v>532.83600000000001</v>
      </c>
      <c r="O8936" s="31">
        <v>46.031700000000001</v>
      </c>
      <c r="P8936" s="31">
        <v>79.0929</v>
      </c>
      <c r="Q8936" s="31">
        <v>2787.5542999999998</v>
      </c>
      <c r="R8936" s="31">
        <v>104.348</v>
      </c>
      <c r="S8936" s="31">
        <v>63.722099999999998</v>
      </c>
    </row>
    <row r="8937" spans="1:19" x14ac:dyDescent="0.35">
      <c r="A8937" s="2">
        <v>45379</v>
      </c>
      <c r="B8937" s="31">
        <v>637.35760000000005</v>
      </c>
      <c r="C8937" s="31">
        <v>2266.4360000000001</v>
      </c>
      <c r="D8937" s="31">
        <v>744.18</v>
      </c>
      <c r="E8937" s="31">
        <v>746.91110000000003</v>
      </c>
      <c r="F8937" s="31">
        <v>148.9271</v>
      </c>
      <c r="G8937" s="31">
        <v>528.8492</v>
      </c>
      <c r="H8937" s="31">
        <v>32.129049999999999</v>
      </c>
      <c r="I8937" s="31">
        <v>2816.5450000000001</v>
      </c>
      <c r="J8937" s="31">
        <v>4315.692</v>
      </c>
      <c r="K8937" s="31">
        <v>2751.4929999999999</v>
      </c>
      <c r="L8937" s="31">
        <v>460.16</v>
      </c>
      <c r="M8937" s="31">
        <v>308.58999999999997</v>
      </c>
      <c r="N8937" s="31">
        <v>532.00810000000001</v>
      </c>
      <c r="O8937" s="31">
        <v>46.017899999999997</v>
      </c>
      <c r="P8937" s="31">
        <v>78.940100000000001</v>
      </c>
      <c r="Q8937" s="31">
        <v>2797.7779</v>
      </c>
      <c r="R8937" s="31">
        <v>104.54600000000001</v>
      </c>
      <c r="S8937" s="31">
        <v>64.633700000000005</v>
      </c>
    </row>
    <row r="8938" spans="1:19" x14ac:dyDescent="0.35">
      <c r="A8938" s="2">
        <v>45380</v>
      </c>
      <c r="B8938" s="31">
        <v>637.35760000000005</v>
      </c>
      <c r="C8938" s="31">
        <v>2266.4360000000001</v>
      </c>
      <c r="D8938" s="31">
        <v>744.18</v>
      </c>
      <c r="E8938" s="31">
        <v>746.91110000000003</v>
      </c>
      <c r="F8938" s="31">
        <v>148.9271</v>
      </c>
      <c r="G8938" s="31">
        <v>528.8492</v>
      </c>
      <c r="H8938" s="31">
        <v>32.129049999999999</v>
      </c>
      <c r="I8938" s="31">
        <v>2812.9630000000002</v>
      </c>
      <c r="J8938" s="31">
        <v>4315.692</v>
      </c>
      <c r="K8938" s="31">
        <v>2751.4929999999999</v>
      </c>
      <c r="L8938" s="31">
        <v>460.16</v>
      </c>
      <c r="M8938" s="31">
        <v>308.58999999999997</v>
      </c>
      <c r="N8938" s="31">
        <v>532.00810000000001</v>
      </c>
      <c r="O8938" s="31">
        <v>46.017899999999997</v>
      </c>
      <c r="P8938" s="31">
        <v>78.940100000000001</v>
      </c>
      <c r="Q8938" s="31">
        <v>2804.9935</v>
      </c>
      <c r="R8938" s="31">
        <v>104.48699999999999</v>
      </c>
      <c r="S8938" s="31">
        <v>64.633700000000005</v>
      </c>
    </row>
    <row r="8939" spans="1:19" x14ac:dyDescent="0.35">
      <c r="A8939" s="2">
        <v>45383</v>
      </c>
      <c r="B8939" s="31">
        <v>640.43449999999996</v>
      </c>
      <c r="C8939" s="31">
        <v>2257.6060000000002</v>
      </c>
      <c r="D8939" s="31">
        <v>749.01530000000002</v>
      </c>
      <c r="E8939" s="31">
        <v>746.91110000000003</v>
      </c>
      <c r="F8939" s="31">
        <v>150.1713</v>
      </c>
      <c r="G8939" s="31">
        <v>526.2971</v>
      </c>
      <c r="H8939" s="31">
        <v>33.293669999999999</v>
      </c>
      <c r="I8939" s="31">
        <v>2810.951</v>
      </c>
      <c r="J8939" s="31">
        <v>4284.085</v>
      </c>
      <c r="K8939" s="31">
        <v>2751.4929999999999</v>
      </c>
      <c r="L8939" s="31">
        <v>459.01</v>
      </c>
      <c r="M8939" s="31">
        <v>305.3</v>
      </c>
      <c r="N8939" s="31">
        <v>532.64880000000005</v>
      </c>
      <c r="O8939" s="31">
        <v>46.017899999999997</v>
      </c>
      <c r="P8939" s="31">
        <v>78.940100000000001</v>
      </c>
      <c r="Q8939" s="31">
        <v>2800.77</v>
      </c>
      <c r="R8939" s="31">
        <v>105.01900000000001</v>
      </c>
      <c r="S8939" s="31">
        <v>64.633700000000005</v>
      </c>
    </row>
    <row r="8940" spans="1:19" x14ac:dyDescent="0.35">
      <c r="A8940" s="2">
        <v>45384</v>
      </c>
      <c r="B8940" s="31">
        <v>651.42340000000002</v>
      </c>
      <c r="C8940" s="31">
        <v>2298.3429999999998</v>
      </c>
      <c r="D8940" s="31">
        <v>768.81709999999998</v>
      </c>
      <c r="E8940" s="31">
        <v>756.99879999999996</v>
      </c>
      <c r="F8940" s="31">
        <v>151.81469999999999</v>
      </c>
      <c r="G8940" s="31">
        <v>521.08180000000004</v>
      </c>
      <c r="H8940" s="31">
        <v>32.731099999999998</v>
      </c>
      <c r="I8940" s="31">
        <v>2809.4659999999999</v>
      </c>
      <c r="J8940" s="31">
        <v>4275.884</v>
      </c>
      <c r="K8940" s="31">
        <v>2726.261</v>
      </c>
      <c r="L8940" s="31">
        <v>456</v>
      </c>
      <c r="M8940" s="31">
        <v>299.5</v>
      </c>
      <c r="N8940" s="31">
        <v>527.83259999999996</v>
      </c>
      <c r="O8940" s="31">
        <v>45.925699999999999</v>
      </c>
      <c r="P8940" s="31">
        <v>78.688500000000005</v>
      </c>
      <c r="Q8940" s="31">
        <v>2821.6568000000002</v>
      </c>
      <c r="R8940" s="31">
        <v>104.816</v>
      </c>
      <c r="S8940" s="31">
        <v>66.4679</v>
      </c>
    </row>
    <row r="8941" spans="1:19" x14ac:dyDescent="0.35">
      <c r="A8941" s="2">
        <v>45385</v>
      </c>
      <c r="B8941" s="31">
        <v>654.57360000000006</v>
      </c>
      <c r="C8941" s="31">
        <v>2300.009</v>
      </c>
      <c r="D8941" s="31">
        <v>784.2441</v>
      </c>
      <c r="E8941" s="31">
        <v>779.43859999999995</v>
      </c>
      <c r="F8941" s="31">
        <v>154.02359999999999</v>
      </c>
      <c r="G8941" s="31">
        <v>524.74360000000001</v>
      </c>
      <c r="H8941" s="31">
        <v>31.332899999999999</v>
      </c>
      <c r="I8941" s="31">
        <v>2809.672</v>
      </c>
      <c r="J8941" s="31">
        <v>4279</v>
      </c>
      <c r="K8941" s="31">
        <v>2726.9450000000002</v>
      </c>
      <c r="L8941" s="31">
        <v>456.52</v>
      </c>
      <c r="M8941" s="31">
        <v>301.52999999999997</v>
      </c>
      <c r="N8941" s="31">
        <v>529.07809999999995</v>
      </c>
      <c r="O8941" s="31">
        <v>45.848999999999997</v>
      </c>
      <c r="P8941" s="31">
        <v>79.097099999999998</v>
      </c>
      <c r="Q8941" s="31">
        <v>2803.8978000000002</v>
      </c>
      <c r="R8941" s="31">
        <v>104.249</v>
      </c>
      <c r="S8941" s="31">
        <v>65.423000000000002</v>
      </c>
    </row>
    <row r="8942" spans="1:19" x14ac:dyDescent="0.35">
      <c r="A8942" s="2">
        <v>45386</v>
      </c>
      <c r="B8942" s="31">
        <v>664.09730000000002</v>
      </c>
      <c r="C8942" s="31">
        <v>2327.75</v>
      </c>
      <c r="D8942" s="31">
        <v>773.65239999999994</v>
      </c>
      <c r="E8942" s="31">
        <v>786.96820000000002</v>
      </c>
      <c r="F8942" s="31">
        <v>153.59110000000001</v>
      </c>
      <c r="G8942" s="31">
        <v>523.74490000000003</v>
      </c>
      <c r="H8942" s="31">
        <v>31.12893</v>
      </c>
      <c r="I8942" s="31">
        <v>2806.5729999999999</v>
      </c>
      <c r="J8942" s="31">
        <v>4289.3530000000001</v>
      </c>
      <c r="K8942" s="31">
        <v>2738.3580000000002</v>
      </c>
      <c r="L8942" s="31">
        <v>450.51</v>
      </c>
      <c r="M8942" s="31">
        <v>298.31</v>
      </c>
      <c r="N8942" s="31">
        <v>520.54</v>
      </c>
      <c r="O8942" s="31">
        <v>45.870600000000003</v>
      </c>
      <c r="P8942" s="31">
        <v>79.419399999999996</v>
      </c>
      <c r="Q8942" s="31">
        <v>2818.5048999999999</v>
      </c>
      <c r="R8942" s="31">
        <v>104.121</v>
      </c>
      <c r="S8942" s="31">
        <v>65.423000000000002</v>
      </c>
    </row>
    <row r="8943" spans="1:19" x14ac:dyDescent="0.35">
      <c r="A8943" s="2">
        <v>45387</v>
      </c>
      <c r="B8943" s="31">
        <v>667.90679999999998</v>
      </c>
      <c r="C8943" s="31">
        <v>2323.085</v>
      </c>
      <c r="D8943" s="31">
        <v>789.77020000000005</v>
      </c>
      <c r="E8943" s="31">
        <v>784.35260000000005</v>
      </c>
      <c r="F8943" s="31">
        <v>156.0462</v>
      </c>
      <c r="G8943" s="31">
        <v>525.96420000000001</v>
      </c>
      <c r="H8943" s="31">
        <v>32.224460000000001</v>
      </c>
      <c r="I8943" s="31">
        <v>2806.9789999999998</v>
      </c>
      <c r="J8943" s="31">
        <v>4271.8639999999996</v>
      </c>
      <c r="K8943" s="31">
        <v>2727.7840000000001</v>
      </c>
      <c r="L8943" s="31">
        <v>455.35</v>
      </c>
      <c r="M8943" s="31">
        <v>299.45</v>
      </c>
      <c r="N8943" s="31">
        <v>526.99040000000002</v>
      </c>
      <c r="O8943" s="31">
        <v>45.896900000000002</v>
      </c>
      <c r="P8943" s="31">
        <v>79.051900000000003</v>
      </c>
      <c r="Q8943" s="31">
        <v>2809.9304999999999</v>
      </c>
      <c r="R8943" s="31">
        <v>104.298</v>
      </c>
      <c r="S8943" s="31">
        <v>65.233999999999995</v>
      </c>
    </row>
    <row r="8944" spans="1:19" x14ac:dyDescent="0.35">
      <c r="A8944" s="2">
        <v>45390</v>
      </c>
      <c r="B8944" s="31">
        <v>662.16480000000001</v>
      </c>
      <c r="C8944" s="31">
        <v>2290.3420000000001</v>
      </c>
      <c r="D8944" s="31">
        <v>772.37360000000001</v>
      </c>
      <c r="E8944" s="31">
        <v>790.74019999999996</v>
      </c>
      <c r="F8944" s="31">
        <v>156.4188</v>
      </c>
      <c r="G8944" s="31">
        <v>524.50239999999997</v>
      </c>
      <c r="H8944" s="31">
        <v>32.604570000000002</v>
      </c>
      <c r="I8944" s="31">
        <v>2804.3809999999999</v>
      </c>
      <c r="J8944" s="31">
        <v>4258.0810000000001</v>
      </c>
      <c r="K8944" s="31">
        <v>2719.4850000000001</v>
      </c>
      <c r="L8944" s="31">
        <v>455.37</v>
      </c>
      <c r="M8944" s="31">
        <v>300.89999999999998</v>
      </c>
      <c r="N8944" s="31">
        <v>526.82479999999998</v>
      </c>
      <c r="O8944" s="31">
        <v>45.813800000000001</v>
      </c>
      <c r="P8944" s="31">
        <v>79.303899999999999</v>
      </c>
      <c r="Q8944" s="31">
        <v>2818.3595999999998</v>
      </c>
      <c r="R8944" s="31">
        <v>104.14</v>
      </c>
      <c r="S8944" s="31">
        <v>65.356300000000005</v>
      </c>
    </row>
    <row r="8945" spans="1:19" x14ac:dyDescent="0.35">
      <c r="A8945" s="2">
        <v>45391</v>
      </c>
      <c r="B8945" s="31">
        <v>655.4239</v>
      </c>
      <c r="C8945" s="31">
        <v>2294.085</v>
      </c>
      <c r="D8945" s="31">
        <v>765.90290000000005</v>
      </c>
      <c r="E8945" s="31">
        <v>790.84799999999996</v>
      </c>
      <c r="F8945" s="31">
        <v>157.1773</v>
      </c>
      <c r="G8945" s="31">
        <v>521.49670000000003</v>
      </c>
      <c r="H8945" s="31">
        <v>33.37323</v>
      </c>
      <c r="I8945" s="31">
        <v>2804.384</v>
      </c>
      <c r="J8945" s="31">
        <v>4272.4430000000002</v>
      </c>
      <c r="K8945" s="31">
        <v>2734.7739999999999</v>
      </c>
      <c r="L8945" s="31">
        <v>455.97</v>
      </c>
      <c r="M8945" s="31">
        <v>302.04000000000002</v>
      </c>
      <c r="N8945" s="31">
        <v>528.6893</v>
      </c>
      <c r="O8945" s="31">
        <v>45.854999999999997</v>
      </c>
      <c r="P8945" s="31">
        <v>79.333600000000004</v>
      </c>
      <c r="Q8945" s="31">
        <v>2834.7691</v>
      </c>
      <c r="R8945" s="31">
        <v>104.148</v>
      </c>
      <c r="S8945" s="31">
        <v>65.634200000000007</v>
      </c>
    </row>
    <row r="8946" spans="1:19" x14ac:dyDescent="0.35">
      <c r="A8946" s="2">
        <v>45392</v>
      </c>
      <c r="B8946" s="31">
        <v>662.79769999999996</v>
      </c>
      <c r="C8946" s="31">
        <v>2316.2020000000002</v>
      </c>
      <c r="D8946" s="31">
        <v>759.93269999999995</v>
      </c>
      <c r="E8946" s="31">
        <v>786.89300000000003</v>
      </c>
      <c r="F8946" s="31">
        <v>156.2458</v>
      </c>
      <c r="G8946" s="31">
        <v>517.19669999999996</v>
      </c>
      <c r="H8946" s="31">
        <v>34.217910000000003</v>
      </c>
      <c r="I8946" s="31">
        <v>2802.4029999999998</v>
      </c>
      <c r="J8946" s="31">
        <v>4218.4449999999997</v>
      </c>
      <c r="K8946" s="31">
        <v>2721.7190000000001</v>
      </c>
      <c r="L8946" s="31">
        <v>451.42</v>
      </c>
      <c r="M8946" s="31">
        <v>293.82</v>
      </c>
      <c r="N8946" s="31">
        <v>523.99559999999997</v>
      </c>
      <c r="O8946" s="31">
        <v>45.513500000000001</v>
      </c>
      <c r="P8946" s="31">
        <v>78.5715</v>
      </c>
      <c r="Q8946" s="31">
        <v>2841.4054999999998</v>
      </c>
      <c r="R8946" s="31">
        <v>105.245</v>
      </c>
      <c r="S8946" s="31">
        <v>67.068299999999994</v>
      </c>
    </row>
    <row r="8947" spans="1:19" x14ac:dyDescent="0.35">
      <c r="A8947" s="2">
        <v>45393</v>
      </c>
      <c r="B8947" s="31">
        <v>657.80200000000002</v>
      </c>
      <c r="C8947" s="31">
        <v>2309.308</v>
      </c>
      <c r="D8947" s="31">
        <v>760.11800000000005</v>
      </c>
      <c r="E8947" s="31">
        <v>784.01819999999998</v>
      </c>
      <c r="F8947" s="31">
        <v>157.86250000000001</v>
      </c>
      <c r="G8947" s="31">
        <v>514.77650000000006</v>
      </c>
      <c r="H8947" s="31">
        <v>34.24671</v>
      </c>
      <c r="I8947" s="31">
        <v>2789.6149999999998</v>
      </c>
      <c r="J8947" s="31">
        <v>4214.6589999999997</v>
      </c>
      <c r="K8947" s="31">
        <v>2710.1089999999999</v>
      </c>
      <c r="L8947" s="31">
        <v>454.5</v>
      </c>
      <c r="M8947" s="31">
        <v>295.94</v>
      </c>
      <c r="N8947" s="31">
        <v>532.29610000000002</v>
      </c>
      <c r="O8947" s="31">
        <v>45.339500000000001</v>
      </c>
      <c r="P8947" s="31">
        <v>78.212000000000003</v>
      </c>
      <c r="Q8947" s="31">
        <v>2833.4902000000002</v>
      </c>
      <c r="R8947" s="31">
        <v>105.282</v>
      </c>
      <c r="S8947" s="31">
        <v>66.879300000000001</v>
      </c>
    </row>
    <row r="8948" spans="1:19" x14ac:dyDescent="0.35">
      <c r="A8948" s="2">
        <v>45394</v>
      </c>
      <c r="B8948" s="31">
        <v>662.98559999999998</v>
      </c>
      <c r="C8948" s="31">
        <v>2332.498</v>
      </c>
      <c r="D8948" s="31">
        <v>775.41309999999999</v>
      </c>
      <c r="E8948" s="31">
        <v>793.68979999999999</v>
      </c>
      <c r="F8948" s="31">
        <v>157.9556</v>
      </c>
      <c r="G8948" s="31">
        <v>521.03279999999995</v>
      </c>
      <c r="H8948" s="31">
        <v>36.26876</v>
      </c>
      <c r="I8948" s="31">
        <v>2789.453</v>
      </c>
      <c r="J8948" s="31">
        <v>4234.6040000000003</v>
      </c>
      <c r="K8948" s="31">
        <v>2737.8009999999999</v>
      </c>
      <c r="L8948" s="31">
        <v>447.93</v>
      </c>
      <c r="M8948" s="31">
        <v>290.45999999999998</v>
      </c>
      <c r="N8948" s="31">
        <v>523.49159999999995</v>
      </c>
      <c r="O8948" s="31">
        <v>45.432499999999997</v>
      </c>
      <c r="P8948" s="31">
        <v>77.6614</v>
      </c>
      <c r="Q8948" s="31">
        <v>2797.4059999999999</v>
      </c>
      <c r="R8948" s="31">
        <v>106.038</v>
      </c>
      <c r="S8948" s="31">
        <v>65.500799999999998</v>
      </c>
    </row>
    <row r="8949" spans="1:19" x14ac:dyDescent="0.35">
      <c r="A8949" s="2">
        <v>45397</v>
      </c>
      <c r="B8949" s="31">
        <v>660.91219999999998</v>
      </c>
      <c r="C8949" s="31">
        <v>2318.7190000000001</v>
      </c>
      <c r="D8949" s="31">
        <v>754.32449999999994</v>
      </c>
      <c r="E8949" s="31">
        <v>803.76220000000001</v>
      </c>
      <c r="F8949" s="31">
        <v>158.54769999999999</v>
      </c>
      <c r="G8949" s="31">
        <v>514.55690000000004</v>
      </c>
      <c r="H8949" s="31">
        <v>36.559600000000003</v>
      </c>
      <c r="I8949" s="31">
        <v>2789.4589999999998</v>
      </c>
      <c r="J8949" s="31">
        <v>4203.93</v>
      </c>
      <c r="K8949" s="31">
        <v>2719.1959999999999</v>
      </c>
      <c r="L8949" s="31">
        <v>442.43</v>
      </c>
      <c r="M8949" s="31">
        <v>286.32</v>
      </c>
      <c r="N8949" s="31">
        <v>514.76639999999998</v>
      </c>
      <c r="O8949" s="31">
        <v>45.0214</v>
      </c>
      <c r="P8949" s="31">
        <v>77.631799999999998</v>
      </c>
      <c r="Q8949" s="31">
        <v>2766.7476999999999</v>
      </c>
      <c r="R8949" s="31">
        <v>106.208</v>
      </c>
      <c r="S8949" s="31">
        <v>65.1006</v>
      </c>
    </row>
    <row r="8950" spans="1:19" x14ac:dyDescent="0.35">
      <c r="A8950" s="2">
        <v>45398</v>
      </c>
      <c r="B8950" s="31">
        <v>660.76409999999998</v>
      </c>
      <c r="C8950" s="31">
        <v>2345.1010000000001</v>
      </c>
      <c r="D8950" s="31">
        <v>757.80060000000003</v>
      </c>
      <c r="E8950" s="31">
        <v>794.22370000000001</v>
      </c>
      <c r="F8950" s="31">
        <v>160.1977</v>
      </c>
      <c r="G8950" s="31">
        <v>509.28840000000002</v>
      </c>
      <c r="H8950" s="31">
        <v>33.997419999999998</v>
      </c>
      <c r="I8950" s="31">
        <v>2786.087</v>
      </c>
      <c r="J8950" s="31">
        <v>4195.4849999999997</v>
      </c>
      <c r="K8950" s="31">
        <v>2707.393</v>
      </c>
      <c r="L8950" s="31">
        <v>441.43</v>
      </c>
      <c r="M8950" s="31">
        <v>285.14</v>
      </c>
      <c r="N8950" s="31">
        <v>514.91039999999998</v>
      </c>
      <c r="O8950" s="31">
        <v>44.940399999999997</v>
      </c>
      <c r="P8950" s="31">
        <v>77.661299999999997</v>
      </c>
      <c r="Q8950" s="31">
        <v>2710.3362000000002</v>
      </c>
      <c r="R8950" s="31">
        <v>106.25700000000001</v>
      </c>
      <c r="S8950" s="31">
        <v>64</v>
      </c>
    </row>
    <row r="8951" spans="1:19" x14ac:dyDescent="0.35">
      <c r="A8951" s="2">
        <v>45399</v>
      </c>
      <c r="B8951" s="31">
        <v>641.2885</v>
      </c>
      <c r="C8951" s="31">
        <v>2267.886</v>
      </c>
      <c r="D8951" s="31">
        <v>748.06740000000002</v>
      </c>
      <c r="E8951" s="31">
        <v>804.21860000000004</v>
      </c>
      <c r="F8951" s="31">
        <v>158.90700000000001</v>
      </c>
      <c r="G8951" s="31">
        <v>511.15429999999998</v>
      </c>
      <c r="H8951" s="31">
        <v>34.852640000000001</v>
      </c>
      <c r="I8951" s="31">
        <v>2783.3119999999999</v>
      </c>
      <c r="J8951" s="31">
        <v>4214.8010000000004</v>
      </c>
      <c r="K8951" s="31">
        <v>2711.7559999999999</v>
      </c>
      <c r="L8951" s="31">
        <v>438.81</v>
      </c>
      <c r="M8951" s="31">
        <v>282.14999999999998</v>
      </c>
      <c r="N8951" s="31">
        <v>508.49610000000001</v>
      </c>
      <c r="O8951" s="31">
        <v>44.911299999999997</v>
      </c>
      <c r="P8951" s="31">
        <v>77.6935</v>
      </c>
      <c r="Q8951" s="31">
        <v>2717.3177000000001</v>
      </c>
      <c r="R8951" s="31">
        <v>105.95099999999999</v>
      </c>
      <c r="S8951" s="31">
        <v>64.088899999999995</v>
      </c>
    </row>
    <row r="8952" spans="1:19" x14ac:dyDescent="0.35">
      <c r="A8952" s="2">
        <v>45400</v>
      </c>
      <c r="B8952" s="31">
        <v>639.8075</v>
      </c>
      <c r="C8952" s="31">
        <v>2255.6190000000001</v>
      </c>
      <c r="D8952" s="31">
        <v>723.73440000000005</v>
      </c>
      <c r="E8952" s="31">
        <v>817.50329999999997</v>
      </c>
      <c r="F8952" s="31">
        <v>159.54570000000001</v>
      </c>
      <c r="G8952" s="31">
        <v>504.45890000000003</v>
      </c>
      <c r="H8952" s="31">
        <v>38.207720000000002</v>
      </c>
      <c r="I8952" s="31">
        <v>2788.9009999999998</v>
      </c>
      <c r="J8952" s="31">
        <v>4197.3630000000003</v>
      </c>
      <c r="K8952" s="31">
        <v>2706.7759999999998</v>
      </c>
      <c r="L8952" s="31">
        <v>437.66</v>
      </c>
      <c r="M8952" s="31">
        <v>281.58999999999997</v>
      </c>
      <c r="N8952" s="31">
        <v>505.29250000000002</v>
      </c>
      <c r="O8952" s="31">
        <v>44.899700000000003</v>
      </c>
      <c r="P8952" s="31">
        <v>77.822500000000005</v>
      </c>
      <c r="Q8952" s="31">
        <v>2733.4182000000001</v>
      </c>
      <c r="R8952" s="31">
        <v>106.151</v>
      </c>
      <c r="S8952" s="31">
        <v>64.466899999999995</v>
      </c>
    </row>
    <row r="8953" spans="1:19" x14ac:dyDescent="0.35">
      <c r="A8953" s="2">
        <v>45401</v>
      </c>
      <c r="B8953" s="31">
        <v>640.62210000000005</v>
      </c>
      <c r="C8953" s="31">
        <v>2254.6109999999999</v>
      </c>
      <c r="D8953" s="31">
        <v>726.28359999999998</v>
      </c>
      <c r="E8953" s="31">
        <v>829.74980000000005</v>
      </c>
      <c r="F8953" s="31">
        <v>160.59690000000001</v>
      </c>
      <c r="G8953" s="31">
        <v>511.81279999999998</v>
      </c>
      <c r="H8953" s="31">
        <v>39.68271</v>
      </c>
      <c r="I8953" s="31">
        <v>2793.6619999999998</v>
      </c>
      <c r="J8953" s="31">
        <v>4204.4679999999998</v>
      </c>
      <c r="K8953" s="31">
        <v>2702.2530000000002</v>
      </c>
      <c r="L8953" s="31">
        <v>433.74</v>
      </c>
      <c r="M8953" s="31">
        <v>282.02999999999997</v>
      </c>
      <c r="N8953" s="31">
        <v>494.73869999999999</v>
      </c>
      <c r="O8953" s="31">
        <v>44.900799999999997</v>
      </c>
      <c r="P8953" s="31">
        <v>77.925299999999993</v>
      </c>
      <c r="Q8953" s="31">
        <v>2694.4382000000001</v>
      </c>
      <c r="R8953" s="31">
        <v>106.154</v>
      </c>
      <c r="S8953" s="31">
        <v>64.011099999999999</v>
      </c>
    </row>
    <row r="8954" spans="1:19" x14ac:dyDescent="0.35">
      <c r="A8954" s="2">
        <v>45404</v>
      </c>
      <c r="B8954" s="31">
        <v>637.36379999999997</v>
      </c>
      <c r="C8954" s="31">
        <v>2237.471</v>
      </c>
      <c r="D8954" s="31">
        <v>724.66139999999996</v>
      </c>
      <c r="E8954" s="31">
        <v>825.48069999999996</v>
      </c>
      <c r="F8954" s="31">
        <v>156.11259999999999</v>
      </c>
      <c r="G8954" s="31">
        <v>516.53250000000003</v>
      </c>
      <c r="H8954" s="31">
        <v>38.308129999999998</v>
      </c>
      <c r="I8954" s="31">
        <v>2784.7370000000001</v>
      </c>
      <c r="J8954" s="31">
        <v>4203.6559999999999</v>
      </c>
      <c r="K8954" s="31">
        <v>2705.87</v>
      </c>
      <c r="L8954" s="31">
        <v>437.53</v>
      </c>
      <c r="M8954" s="31">
        <v>285.11</v>
      </c>
      <c r="N8954" s="31">
        <v>499.61250000000001</v>
      </c>
      <c r="O8954" s="31">
        <v>44.857300000000002</v>
      </c>
      <c r="P8954" s="31">
        <v>77.739999999999995</v>
      </c>
      <c r="Q8954" s="31">
        <v>2713.9596999999999</v>
      </c>
      <c r="R8954" s="31">
        <v>106.077</v>
      </c>
      <c r="S8954" s="31">
        <v>64.822599999999994</v>
      </c>
    </row>
    <row r="8955" spans="1:19" x14ac:dyDescent="0.35">
      <c r="A8955" s="2">
        <v>45405</v>
      </c>
      <c r="B8955" s="31">
        <v>647.1386</v>
      </c>
      <c r="C8955" s="31">
        <v>2269.4830000000002</v>
      </c>
      <c r="D8955" s="31">
        <v>729.52800000000002</v>
      </c>
      <c r="E8955" s="31">
        <v>814.58309999999994</v>
      </c>
      <c r="F8955" s="31">
        <v>155.82650000000001</v>
      </c>
      <c r="G8955" s="31">
        <v>518.94719999999995</v>
      </c>
      <c r="H8955" s="31">
        <v>36.161430000000003</v>
      </c>
      <c r="I8955" s="31">
        <v>2784.6570000000002</v>
      </c>
      <c r="J8955" s="31">
        <v>4211.0959999999995</v>
      </c>
      <c r="K8955" s="31">
        <v>2703.8409999999999</v>
      </c>
      <c r="L8955" s="31">
        <v>442.65</v>
      </c>
      <c r="M8955" s="31">
        <v>289.75</v>
      </c>
      <c r="N8955" s="31">
        <v>507.0059</v>
      </c>
      <c r="O8955" s="31">
        <v>44.8309</v>
      </c>
      <c r="P8955" s="31">
        <v>78.122900000000001</v>
      </c>
      <c r="Q8955" s="31">
        <v>2733.9432999999999</v>
      </c>
      <c r="R8955" s="31">
        <v>105.675</v>
      </c>
      <c r="S8955" s="31">
        <v>66.374300000000005</v>
      </c>
    </row>
    <row r="8956" spans="1:19" x14ac:dyDescent="0.35">
      <c r="A8956" s="2">
        <v>45406</v>
      </c>
      <c r="B8956" s="31">
        <v>644.54679999999996</v>
      </c>
      <c r="C8956" s="31">
        <v>2275.8690000000001</v>
      </c>
      <c r="D8956" s="31">
        <v>726.74710000000005</v>
      </c>
      <c r="E8956" s="31">
        <v>819.42309999999998</v>
      </c>
      <c r="F8956" s="31">
        <v>155.58029999999999</v>
      </c>
      <c r="G8956" s="31">
        <v>518.72770000000003</v>
      </c>
      <c r="H8956" s="31">
        <v>38.145389999999999</v>
      </c>
      <c r="I8956" s="31">
        <v>2784.1889999999999</v>
      </c>
      <c r="J8956" s="31">
        <v>4199.2910000000002</v>
      </c>
      <c r="K8956" s="31">
        <v>2685.9319999999998</v>
      </c>
      <c r="L8956" s="31">
        <v>442.73</v>
      </c>
      <c r="M8956" s="31">
        <v>288.58999999999997</v>
      </c>
      <c r="N8956" s="31">
        <v>508.66890000000001</v>
      </c>
      <c r="O8956" s="31">
        <v>44.7607</v>
      </c>
      <c r="P8956" s="31">
        <v>78.050899999999999</v>
      </c>
      <c r="Q8956" s="31">
        <v>2774.7901000000002</v>
      </c>
      <c r="R8956" s="31">
        <v>105.857</v>
      </c>
      <c r="S8956" s="31">
        <v>67.994699999999995</v>
      </c>
    </row>
    <row r="8957" spans="1:19" x14ac:dyDescent="0.35">
      <c r="A8957" s="2">
        <v>45407</v>
      </c>
      <c r="B8957" s="31">
        <v>649.95259999999996</v>
      </c>
      <c r="C8957" s="31">
        <v>2296.538</v>
      </c>
      <c r="D8957" s="31">
        <v>719.56309999999996</v>
      </c>
      <c r="E8957" s="31">
        <v>826.77070000000003</v>
      </c>
      <c r="F8957" s="31">
        <v>155.85310000000001</v>
      </c>
      <c r="G8957" s="31">
        <v>517.95939999999996</v>
      </c>
      <c r="H8957" s="31">
        <v>37.407899999999998</v>
      </c>
      <c r="I8957" s="31">
        <v>2783.18</v>
      </c>
      <c r="J8957" s="31">
        <v>4184.4520000000002</v>
      </c>
      <c r="K8957" s="31">
        <v>2677.0259999999998</v>
      </c>
      <c r="L8957" s="31">
        <v>440.54</v>
      </c>
      <c r="M8957" s="31">
        <v>286.63</v>
      </c>
      <c r="N8957" s="31">
        <v>505.87560000000002</v>
      </c>
      <c r="O8957" s="31">
        <v>44.575200000000002</v>
      </c>
      <c r="P8957" s="31">
        <v>78.220100000000002</v>
      </c>
      <c r="Q8957" s="31">
        <v>2758.1028000000001</v>
      </c>
      <c r="R8957" s="31">
        <v>105.598</v>
      </c>
      <c r="S8957" s="31">
        <v>68.243600000000001</v>
      </c>
    </row>
    <row r="8958" spans="1:19" x14ac:dyDescent="0.35">
      <c r="A8958" s="2">
        <v>45408</v>
      </c>
      <c r="B8958" s="31">
        <v>653.21090000000004</v>
      </c>
      <c r="C8958" s="31">
        <v>2305.5279999999998</v>
      </c>
      <c r="D8958" s="31">
        <v>732.30899999999997</v>
      </c>
      <c r="E8958" s="31">
        <v>835.32569999999998</v>
      </c>
      <c r="F8958" s="31">
        <v>156.16579999999999</v>
      </c>
      <c r="G8958" s="31">
        <v>516.86180000000002</v>
      </c>
      <c r="H8958" s="31">
        <v>36.680790000000002</v>
      </c>
      <c r="I8958" s="31">
        <v>2780.6329999999998</v>
      </c>
      <c r="J8958" s="31">
        <v>4192.1970000000001</v>
      </c>
      <c r="K8958" s="31">
        <v>2688.1889999999999</v>
      </c>
      <c r="L8958" s="31">
        <v>444.81</v>
      </c>
      <c r="M8958" s="31">
        <v>289.58</v>
      </c>
      <c r="N8958" s="31">
        <v>513.88810000000001</v>
      </c>
      <c r="O8958" s="31">
        <v>44.083100000000002</v>
      </c>
      <c r="P8958" s="31">
        <v>77.977599999999995</v>
      </c>
      <c r="Q8958" s="31">
        <v>2793.1347000000001</v>
      </c>
      <c r="R8958" s="31">
        <v>105.938</v>
      </c>
      <c r="S8958" s="31">
        <v>69.883300000000006</v>
      </c>
    </row>
    <row r="8959" spans="1:19" x14ac:dyDescent="0.35">
      <c r="A8959" s="2">
        <v>45411</v>
      </c>
      <c r="B8959" s="31">
        <v>645.73170000000005</v>
      </c>
      <c r="C8959" s="31">
        <v>2294.5210000000002</v>
      </c>
      <c r="D8959" s="31">
        <v>726.28369999999995</v>
      </c>
      <c r="E8959" s="31">
        <v>849.87009999999998</v>
      </c>
      <c r="F8959" s="31">
        <v>156.86439999999999</v>
      </c>
      <c r="G8959" s="31">
        <v>518.94719999999995</v>
      </c>
      <c r="H8959" s="31">
        <v>30.922799999999999</v>
      </c>
      <c r="I8959" s="31">
        <v>2780.6329999999998</v>
      </c>
      <c r="J8959" s="31">
        <v>4204.3869999999997</v>
      </c>
      <c r="K8959" s="31">
        <v>2698.9749999999999</v>
      </c>
      <c r="L8959" s="31">
        <v>446.16</v>
      </c>
      <c r="M8959" s="31">
        <v>291.51</v>
      </c>
      <c r="N8959" s="31">
        <v>515.57270000000005</v>
      </c>
      <c r="O8959" s="31">
        <v>44.247100000000003</v>
      </c>
      <c r="P8959" s="31">
        <v>78.209800000000001</v>
      </c>
      <c r="Q8959" s="31">
        <v>2818.8896</v>
      </c>
      <c r="R8959" s="31">
        <v>105.57899999999999</v>
      </c>
      <c r="S8959" s="31">
        <v>69.827699999999993</v>
      </c>
    </row>
    <row r="8960" spans="1:19" x14ac:dyDescent="0.35">
      <c r="A8960" s="2">
        <v>45412</v>
      </c>
      <c r="B8960" s="31">
        <v>639.28920000000005</v>
      </c>
      <c r="C8960" s="31">
        <v>2261.165</v>
      </c>
      <c r="D8960" s="31">
        <v>719.56309999999996</v>
      </c>
      <c r="E8960" s="31">
        <v>837.43079999999998</v>
      </c>
      <c r="F8960" s="31">
        <v>153.2184</v>
      </c>
      <c r="G8960" s="31">
        <v>510.60539999999997</v>
      </c>
      <c r="H8960" s="31">
        <v>32.141570000000002</v>
      </c>
      <c r="I8960" s="31">
        <v>2790.1469999999999</v>
      </c>
      <c r="J8960" s="31">
        <v>4187.6189999999997</v>
      </c>
      <c r="K8960" s="31">
        <v>2684.4690000000001</v>
      </c>
      <c r="L8960" s="31">
        <v>439.22</v>
      </c>
      <c r="M8960" s="31">
        <v>285.54000000000002</v>
      </c>
      <c r="N8960" s="31">
        <v>505.98360000000002</v>
      </c>
      <c r="O8960" s="31">
        <v>44.05</v>
      </c>
      <c r="P8960" s="31">
        <v>78.057400000000001</v>
      </c>
      <c r="Q8960" s="31">
        <v>2804.2676000000001</v>
      </c>
      <c r="R8960" s="31">
        <v>106.221</v>
      </c>
      <c r="S8960" s="31">
        <v>69.849900000000005</v>
      </c>
    </row>
    <row r="8961" spans="1:19" x14ac:dyDescent="0.35">
      <c r="A8961" s="2">
        <v>45413</v>
      </c>
      <c r="B8961" s="31">
        <v>617.88819999999998</v>
      </c>
      <c r="C8961" s="31">
        <v>2165.549</v>
      </c>
      <c r="D8961" s="31">
        <v>701.02359999999999</v>
      </c>
      <c r="E8961" s="31">
        <v>828.70989999999995</v>
      </c>
      <c r="F8961" s="31">
        <v>153.75729999999999</v>
      </c>
      <c r="G8961" s="31">
        <v>513.7885</v>
      </c>
      <c r="H8961" s="31">
        <v>28.68262</v>
      </c>
      <c r="I8961" s="31">
        <v>2786.31</v>
      </c>
      <c r="J8961" s="31">
        <v>4211.3190000000004</v>
      </c>
      <c r="K8961" s="31">
        <v>2684.4690000000001</v>
      </c>
      <c r="L8961" s="31">
        <v>437.45</v>
      </c>
      <c r="M8961" s="31">
        <v>286.13</v>
      </c>
      <c r="N8961" s="31">
        <v>502.15370000000001</v>
      </c>
      <c r="O8961" s="31">
        <v>43.936300000000003</v>
      </c>
      <c r="P8961" s="31">
        <v>77.991900000000001</v>
      </c>
      <c r="Q8961" s="31">
        <v>2803.0509000000002</v>
      </c>
      <c r="R8961" s="31">
        <v>105.755</v>
      </c>
      <c r="S8961" s="31">
        <v>69.849900000000005</v>
      </c>
    </row>
    <row r="8962" spans="1:19" x14ac:dyDescent="0.35">
      <c r="A8962" s="2">
        <v>45414</v>
      </c>
      <c r="B8962" s="31">
        <v>619.59140000000002</v>
      </c>
      <c r="C8962" s="31">
        <v>2181.5970000000002</v>
      </c>
      <c r="D8962" s="31">
        <v>692.9126</v>
      </c>
      <c r="E8962" s="31">
        <v>816.96190000000001</v>
      </c>
      <c r="F8962" s="31">
        <v>153.66419999999999</v>
      </c>
      <c r="G8962" s="31">
        <v>526.41089999999997</v>
      </c>
      <c r="H8962" s="31">
        <v>26.186219999999999</v>
      </c>
      <c r="I8962" s="31">
        <v>2786.0309999999999</v>
      </c>
      <c r="J8962" s="31">
        <v>4221.5810000000001</v>
      </c>
      <c r="K8962" s="31">
        <v>2690.2429999999999</v>
      </c>
      <c r="L8962" s="31">
        <v>441.35</v>
      </c>
      <c r="M8962" s="31">
        <v>291.52</v>
      </c>
      <c r="N8962" s="31">
        <v>508.2441</v>
      </c>
      <c r="O8962" s="31">
        <v>44.952800000000003</v>
      </c>
      <c r="P8962" s="31">
        <v>78.019000000000005</v>
      </c>
      <c r="Q8962" s="31">
        <v>2822.8310000000001</v>
      </c>
      <c r="R8962" s="31">
        <v>105.29900000000001</v>
      </c>
      <c r="S8962" s="31">
        <v>71.671099999999996</v>
      </c>
    </row>
    <row r="8963" spans="1:19" x14ac:dyDescent="0.35">
      <c r="A8963" s="2">
        <v>45415</v>
      </c>
      <c r="B8963" s="31">
        <v>614.33370000000002</v>
      </c>
      <c r="C8963" s="31">
        <v>2146.8119999999999</v>
      </c>
      <c r="D8963" s="31">
        <v>695.23</v>
      </c>
      <c r="E8963" s="31">
        <v>829.23869999999999</v>
      </c>
      <c r="F8963" s="31">
        <v>153.5977</v>
      </c>
      <c r="G8963" s="31">
        <v>533.43560000000002</v>
      </c>
      <c r="H8963" s="31">
        <v>28.201339999999998</v>
      </c>
      <c r="I8963" s="31">
        <v>2786.0309999999999</v>
      </c>
      <c r="J8963" s="31">
        <v>4241.1000000000004</v>
      </c>
      <c r="K8963" s="31">
        <v>2699.8290000000002</v>
      </c>
      <c r="L8963" s="31">
        <v>446.83</v>
      </c>
      <c r="M8963" s="31">
        <v>294.2</v>
      </c>
      <c r="N8963" s="31">
        <v>518.35159999999996</v>
      </c>
      <c r="O8963" s="31">
        <v>45.297699999999999</v>
      </c>
      <c r="P8963" s="31">
        <v>78.591099999999997</v>
      </c>
      <c r="Q8963" s="31">
        <v>2846.7813999999998</v>
      </c>
      <c r="R8963" s="31">
        <v>105.03</v>
      </c>
      <c r="S8963" s="31">
        <v>72.803799999999995</v>
      </c>
    </row>
    <row r="8964" spans="1:19" x14ac:dyDescent="0.35">
      <c r="A8964" s="2">
        <v>45418</v>
      </c>
      <c r="B8964" s="31">
        <v>617.07360000000006</v>
      </c>
      <c r="C8964" s="31">
        <v>2174.623</v>
      </c>
      <c r="D8964" s="31">
        <v>698.93790000000001</v>
      </c>
      <c r="E8964" s="31">
        <v>829.23869999999999</v>
      </c>
      <c r="F8964" s="31">
        <v>155.10130000000001</v>
      </c>
      <c r="G8964" s="31">
        <v>548.25329999999997</v>
      </c>
      <c r="H8964" s="31">
        <v>26.272780000000001</v>
      </c>
      <c r="I8964" s="31">
        <v>2786.0309999999999</v>
      </c>
      <c r="J8964" s="31">
        <v>4243.0690000000004</v>
      </c>
      <c r="K8964" s="31">
        <v>2707.616</v>
      </c>
      <c r="L8964" s="31">
        <v>451.31</v>
      </c>
      <c r="M8964" s="31">
        <v>297.83999999999997</v>
      </c>
      <c r="N8964" s="31">
        <v>523.95960000000002</v>
      </c>
      <c r="O8964" s="31">
        <v>45.297699999999999</v>
      </c>
      <c r="P8964" s="31">
        <v>78.591099999999997</v>
      </c>
      <c r="Q8964" s="31">
        <v>2859.7525999999998</v>
      </c>
      <c r="R8964" s="31">
        <v>105.051</v>
      </c>
      <c r="S8964" s="31">
        <v>73.137</v>
      </c>
    </row>
    <row r="8965" spans="1:19" x14ac:dyDescent="0.35">
      <c r="A8965" s="2">
        <v>45419</v>
      </c>
      <c r="B8965" s="31">
        <v>615.81470000000002</v>
      </c>
      <c r="C8965" s="31">
        <v>2136.982</v>
      </c>
      <c r="D8965" s="31">
        <v>699.16959999999995</v>
      </c>
      <c r="E8965" s="31">
        <v>838.4</v>
      </c>
      <c r="F8965" s="31">
        <v>154.63560000000001</v>
      </c>
      <c r="G8965" s="31">
        <v>547.26549999999997</v>
      </c>
      <c r="H8965" s="31">
        <v>29.811360000000001</v>
      </c>
      <c r="I8965" s="31">
        <v>2793.6489999999999</v>
      </c>
      <c r="J8965" s="31">
        <v>4248.59</v>
      </c>
      <c r="K8965" s="31">
        <v>2718.8589999999999</v>
      </c>
      <c r="L8965" s="31">
        <v>451.94</v>
      </c>
      <c r="M8965" s="31">
        <v>298.64</v>
      </c>
      <c r="N8965" s="31">
        <v>524.07479999999998</v>
      </c>
      <c r="O8965" s="31">
        <v>44.835000000000001</v>
      </c>
      <c r="P8965" s="31">
        <v>78.662199999999999</v>
      </c>
      <c r="Q8965" s="31">
        <v>2863.6239999999998</v>
      </c>
      <c r="R8965" s="31">
        <v>105.41200000000001</v>
      </c>
      <c r="S8965" s="31">
        <v>72.515100000000004</v>
      </c>
    </row>
    <row r="8966" spans="1:19" x14ac:dyDescent="0.35">
      <c r="A8966" s="2">
        <v>45420</v>
      </c>
      <c r="B8966" s="31">
        <v>618.72059999999999</v>
      </c>
      <c r="C8966" s="31">
        <v>2127.6880000000001</v>
      </c>
      <c r="D8966" s="31">
        <v>703.93970000000002</v>
      </c>
      <c r="E8966" s="31">
        <v>827.68060000000003</v>
      </c>
      <c r="F8966" s="31">
        <v>154.51079999999999</v>
      </c>
      <c r="G8966" s="31">
        <v>539.0335</v>
      </c>
      <c r="H8966" s="31">
        <v>29.894459999999999</v>
      </c>
      <c r="I8966" s="31">
        <v>2791.442</v>
      </c>
      <c r="J8966" s="31">
        <v>4240.9979999999996</v>
      </c>
      <c r="K8966" s="31">
        <v>2710.0569999999998</v>
      </c>
      <c r="L8966" s="31">
        <v>451.86</v>
      </c>
      <c r="M8966" s="31">
        <v>296.93</v>
      </c>
      <c r="N8966" s="31">
        <v>523.70039999999995</v>
      </c>
      <c r="O8966" s="31">
        <v>44.495600000000003</v>
      </c>
      <c r="P8966" s="31">
        <v>78.451999999999998</v>
      </c>
      <c r="Q8966" s="31">
        <v>2858.924</v>
      </c>
      <c r="R8966" s="31">
        <v>105.54600000000001</v>
      </c>
      <c r="S8966" s="31">
        <v>71.704499999999996</v>
      </c>
    </row>
    <row r="8967" spans="1:19" x14ac:dyDescent="0.35">
      <c r="A8967" s="2">
        <v>45421</v>
      </c>
      <c r="B8967" s="31">
        <v>621.06640000000004</v>
      </c>
      <c r="C8967" s="31">
        <v>2136.8969999999999</v>
      </c>
      <c r="D8967" s="31">
        <v>707.22569999999996</v>
      </c>
      <c r="E8967" s="31">
        <v>827.79510000000005</v>
      </c>
      <c r="F8967" s="31">
        <v>155.7011</v>
      </c>
      <c r="G8967" s="31">
        <v>530.58190000000002</v>
      </c>
      <c r="H8967" s="31">
        <v>30.10567</v>
      </c>
      <c r="I8967" s="31">
        <v>2785.6329999999998</v>
      </c>
      <c r="J8967" s="31">
        <v>4250.6509999999998</v>
      </c>
      <c r="K8967" s="31">
        <v>2703.0059999999999</v>
      </c>
      <c r="L8967" s="31">
        <v>454.13</v>
      </c>
      <c r="M8967" s="31">
        <v>299.70999999999998</v>
      </c>
      <c r="N8967" s="31">
        <v>524.50670000000002</v>
      </c>
      <c r="O8967" s="31">
        <v>44.481099999999998</v>
      </c>
      <c r="P8967" s="31">
        <v>78.639499999999998</v>
      </c>
      <c r="Q8967" s="31">
        <v>2850.2053000000001</v>
      </c>
      <c r="R8967" s="31">
        <v>105.227</v>
      </c>
      <c r="S8967" s="31">
        <v>72.859399999999994</v>
      </c>
    </row>
    <row r="8968" spans="1:19" x14ac:dyDescent="0.35">
      <c r="A8968" s="2">
        <v>45422</v>
      </c>
      <c r="B8968" s="31">
        <v>613.45510000000002</v>
      </c>
      <c r="C8968" s="31">
        <v>2104.0219999999999</v>
      </c>
      <c r="D8968" s="31">
        <v>699.13070000000005</v>
      </c>
      <c r="E8968" s="31">
        <v>836.43370000000004</v>
      </c>
      <c r="F8968" s="31">
        <v>158.00839999999999</v>
      </c>
      <c r="G8968" s="31">
        <v>535.19179999999994</v>
      </c>
      <c r="H8968" s="31">
        <v>30.784300000000002</v>
      </c>
      <c r="I8968" s="31">
        <v>2785.5129999999999</v>
      </c>
      <c r="J8968" s="31">
        <v>4236.2169999999996</v>
      </c>
      <c r="K8968" s="31">
        <v>2697.34</v>
      </c>
      <c r="L8968" s="31">
        <v>454.76</v>
      </c>
      <c r="M8968" s="31">
        <v>297.38</v>
      </c>
      <c r="N8968" s="31">
        <v>525.673</v>
      </c>
      <c r="O8968" s="31">
        <v>44.388100000000001</v>
      </c>
      <c r="P8968" s="31">
        <v>78.545400000000001</v>
      </c>
      <c r="Q8968" s="31">
        <v>2871.8096</v>
      </c>
      <c r="R8968" s="31">
        <v>105.301</v>
      </c>
      <c r="S8968" s="31">
        <v>74.713899999999995</v>
      </c>
    </row>
    <row r="8969" spans="1:19" x14ac:dyDescent="0.35">
      <c r="A8969" s="2">
        <v>45425</v>
      </c>
      <c r="B8969" s="31">
        <v>617.57719999999995</v>
      </c>
      <c r="C8969" s="31">
        <v>2113.7640000000001</v>
      </c>
      <c r="D8969" s="31">
        <v>698.02149999999995</v>
      </c>
      <c r="E8969" s="31">
        <v>851.62379999999996</v>
      </c>
      <c r="F8969" s="31">
        <v>155.8956</v>
      </c>
      <c r="G8969" s="31">
        <v>535.41129999999998</v>
      </c>
      <c r="H8969" s="31">
        <v>24.811640000000001</v>
      </c>
      <c r="I8969" s="31">
        <v>2779.1869999999999</v>
      </c>
      <c r="J8969" s="31">
        <v>4240.43</v>
      </c>
      <c r="K8969" s="31">
        <v>2700.0149999999999</v>
      </c>
      <c r="L8969" s="31">
        <v>454.7</v>
      </c>
      <c r="M8969" s="31">
        <v>298.04000000000002</v>
      </c>
      <c r="N8969" s="31">
        <v>526.83920000000001</v>
      </c>
      <c r="O8969" s="31">
        <v>44.365900000000003</v>
      </c>
      <c r="P8969" s="31">
        <v>78.830699999999993</v>
      </c>
      <c r="Q8969" s="31">
        <v>2889.5907000000002</v>
      </c>
      <c r="R8969" s="31">
        <v>105.218</v>
      </c>
      <c r="S8969" s="31">
        <v>75.147000000000006</v>
      </c>
    </row>
    <row r="8970" spans="1:19" x14ac:dyDescent="0.35">
      <c r="A8970" s="2">
        <v>45426</v>
      </c>
      <c r="B8970" s="31">
        <v>610.5009</v>
      </c>
      <c r="C8970" s="31">
        <v>2075.4969999999998</v>
      </c>
      <c r="D8970" s="31">
        <v>687.86170000000004</v>
      </c>
      <c r="E8970" s="31">
        <v>845.2423</v>
      </c>
      <c r="F8970" s="31">
        <v>157.0027</v>
      </c>
      <c r="G8970" s="31">
        <v>533.21609999999998</v>
      </c>
      <c r="H8970" s="31">
        <v>25.351780000000002</v>
      </c>
      <c r="I8970" s="31">
        <v>2777.0749999999998</v>
      </c>
      <c r="J8970" s="31">
        <v>4250.9549999999999</v>
      </c>
      <c r="K8970" s="31">
        <v>2692.8440000000001</v>
      </c>
      <c r="L8970" s="31">
        <v>456.78</v>
      </c>
      <c r="M8970" s="31">
        <v>301.27</v>
      </c>
      <c r="N8970" s="31">
        <v>530.28030000000001</v>
      </c>
      <c r="O8970" s="31">
        <v>44.2288</v>
      </c>
      <c r="P8970" s="31">
        <v>78.984499999999997</v>
      </c>
      <c r="Q8970" s="31">
        <v>2895.3728999999998</v>
      </c>
      <c r="R8970" s="31">
        <v>105.01300000000001</v>
      </c>
      <c r="S8970" s="31">
        <v>75.0137</v>
      </c>
    </row>
    <row r="8971" spans="1:19" x14ac:dyDescent="0.35">
      <c r="A8971" s="2">
        <v>45427</v>
      </c>
      <c r="B8971" s="31">
        <v>613.25689999999997</v>
      </c>
      <c r="C8971" s="31">
        <v>2104.79</v>
      </c>
      <c r="D8971" s="31">
        <v>690.63250000000005</v>
      </c>
      <c r="E8971" s="31">
        <v>853.93539999999996</v>
      </c>
      <c r="F8971" s="31">
        <v>159.31569999999999</v>
      </c>
      <c r="G8971" s="31">
        <v>532.77710000000002</v>
      </c>
      <c r="H8971" s="31">
        <v>27.1557</v>
      </c>
      <c r="I8971" s="31">
        <v>2778.6210000000001</v>
      </c>
      <c r="J8971" s="31">
        <v>4275.6099999999997</v>
      </c>
      <c r="K8971" s="31">
        <v>2716.8229999999999</v>
      </c>
      <c r="L8971" s="31">
        <v>462.28</v>
      </c>
      <c r="M8971" s="31">
        <v>304.70999999999998</v>
      </c>
      <c r="N8971" s="31">
        <v>538.24959999999999</v>
      </c>
      <c r="O8971" s="31">
        <v>44.525500000000001</v>
      </c>
      <c r="P8971" s="31">
        <v>79.211200000000005</v>
      </c>
      <c r="Q8971" s="31">
        <v>2905.2215999999999</v>
      </c>
      <c r="R8971" s="31">
        <v>104.345</v>
      </c>
      <c r="S8971" s="31">
        <v>75.0137</v>
      </c>
    </row>
    <row r="8972" spans="1:19" x14ac:dyDescent="0.35">
      <c r="A8972" s="2">
        <v>45428</v>
      </c>
      <c r="B8972" s="31">
        <v>617.27919999999995</v>
      </c>
      <c r="C8972" s="31">
        <v>2136.7080000000001</v>
      </c>
      <c r="D8972" s="31">
        <v>694.327</v>
      </c>
      <c r="E8972" s="31">
        <v>871.33839999999998</v>
      </c>
      <c r="F8972" s="31">
        <v>158.7028</v>
      </c>
      <c r="G8972" s="31">
        <v>533.98450000000003</v>
      </c>
      <c r="H8972" s="31">
        <v>25.59761</v>
      </c>
      <c r="I8972" s="31">
        <v>2786.23</v>
      </c>
      <c r="J8972" s="31">
        <v>4266.9719999999998</v>
      </c>
      <c r="K8972" s="31">
        <v>2714.1350000000002</v>
      </c>
      <c r="L8972" s="31">
        <v>461.18</v>
      </c>
      <c r="M8972" s="31">
        <v>302.7</v>
      </c>
      <c r="N8972" s="31">
        <v>537.04740000000004</v>
      </c>
      <c r="O8972" s="31">
        <v>44.503799999999998</v>
      </c>
      <c r="P8972" s="31">
        <v>79.300600000000003</v>
      </c>
      <c r="Q8972" s="31">
        <v>2942.4522000000002</v>
      </c>
      <c r="R8972" s="31">
        <v>104.462</v>
      </c>
      <c r="S8972" s="31">
        <v>76.224199999999996</v>
      </c>
    </row>
    <row r="8973" spans="1:19" x14ac:dyDescent="0.35">
      <c r="A8973" s="2">
        <v>45429</v>
      </c>
      <c r="B8973" s="31">
        <v>622.94029999999998</v>
      </c>
      <c r="C8973" s="31">
        <v>2166.17</v>
      </c>
      <c r="D8973" s="31">
        <v>705.6413</v>
      </c>
      <c r="E8973" s="31">
        <v>892.25120000000004</v>
      </c>
      <c r="F8973" s="31">
        <v>160.81809999999999</v>
      </c>
      <c r="G8973" s="31">
        <v>539.14319999999998</v>
      </c>
      <c r="H8973" s="31">
        <v>25.441800000000001</v>
      </c>
      <c r="I8973" s="31">
        <v>2781.9960000000001</v>
      </c>
      <c r="J8973" s="31">
        <v>4254.7920000000004</v>
      </c>
      <c r="K8973" s="31">
        <v>2699.136</v>
      </c>
      <c r="L8973" s="31">
        <v>461.78</v>
      </c>
      <c r="M8973" s="31">
        <v>302.77999999999997</v>
      </c>
      <c r="N8973" s="31">
        <v>536.62270000000001</v>
      </c>
      <c r="O8973" s="31">
        <v>44.471600000000002</v>
      </c>
      <c r="P8973" s="31">
        <v>79.3416</v>
      </c>
      <c r="Q8973" s="31">
        <v>2946.6705000000002</v>
      </c>
      <c r="R8973" s="31">
        <v>104.44499999999999</v>
      </c>
      <c r="S8973" s="31">
        <v>77.168099999999995</v>
      </c>
    </row>
    <row r="8974" spans="1:19" x14ac:dyDescent="0.35">
      <c r="A8974" s="2">
        <v>45432</v>
      </c>
      <c r="B8974" s="31">
        <v>621.67399999999998</v>
      </c>
      <c r="C8974" s="31">
        <v>2140.1790000000001</v>
      </c>
      <c r="D8974" s="31">
        <v>708.87390000000005</v>
      </c>
      <c r="E8974" s="31">
        <v>910.99990000000003</v>
      </c>
      <c r="F8974" s="31">
        <v>162.2217</v>
      </c>
      <c r="G8974" s="31">
        <v>547.92399999999998</v>
      </c>
      <c r="H8974" s="31">
        <v>24.984760000000001</v>
      </c>
      <c r="I8974" s="31">
        <v>2775.6819999999998</v>
      </c>
      <c r="J8974" s="31">
        <v>4251.0360000000001</v>
      </c>
      <c r="K8974" s="31">
        <v>2692.3960000000002</v>
      </c>
      <c r="L8974" s="31">
        <v>462.17</v>
      </c>
      <c r="M8974" s="31">
        <v>303.42</v>
      </c>
      <c r="N8974" s="31">
        <v>540.30139999999994</v>
      </c>
      <c r="O8974" s="31">
        <v>44.2789</v>
      </c>
      <c r="P8974" s="31">
        <v>79.259299999999996</v>
      </c>
      <c r="Q8974" s="31">
        <v>2951.0920000000001</v>
      </c>
      <c r="R8974" s="31">
        <v>104.565</v>
      </c>
      <c r="S8974" s="31">
        <v>77.401300000000006</v>
      </c>
    </row>
    <row r="8975" spans="1:19" x14ac:dyDescent="0.35">
      <c r="A8975" s="2">
        <v>45433</v>
      </c>
      <c r="B8975" s="31">
        <v>616.01289999999995</v>
      </c>
      <c r="C8975" s="31">
        <v>2115.0340000000001</v>
      </c>
      <c r="D8975" s="31">
        <v>703.56309999999996</v>
      </c>
      <c r="E8975" s="31">
        <v>907.58569999999997</v>
      </c>
      <c r="F8975" s="31">
        <v>161.3914</v>
      </c>
      <c r="G8975" s="31">
        <v>542.76530000000002</v>
      </c>
      <c r="H8975" s="31">
        <v>25.60107</v>
      </c>
      <c r="I8975" s="31">
        <v>2774.6260000000002</v>
      </c>
      <c r="J8975" s="31">
        <v>4256.03</v>
      </c>
      <c r="K8975" s="31">
        <v>2698.433</v>
      </c>
      <c r="L8975" s="31">
        <v>463.34</v>
      </c>
      <c r="M8975" s="31">
        <v>303.01</v>
      </c>
      <c r="N8975" s="31">
        <v>541.34519999999998</v>
      </c>
      <c r="O8975" s="31">
        <v>44.307299999999998</v>
      </c>
      <c r="P8975" s="31">
        <v>79.219899999999996</v>
      </c>
      <c r="Q8975" s="31">
        <v>2928.0138999999999</v>
      </c>
      <c r="R8975" s="31">
        <v>104.661</v>
      </c>
      <c r="S8975" s="31">
        <v>75.668899999999994</v>
      </c>
    </row>
    <row r="8976" spans="1:19" x14ac:dyDescent="0.35">
      <c r="A8976" s="2">
        <v>45434</v>
      </c>
      <c r="B8976" s="31">
        <v>608.11720000000003</v>
      </c>
      <c r="C8976" s="31">
        <v>2081.5920000000001</v>
      </c>
      <c r="D8976" s="31">
        <v>691.78700000000003</v>
      </c>
      <c r="E8976" s="31">
        <v>870.20399999999995</v>
      </c>
      <c r="F8976" s="31">
        <v>159.19040000000001</v>
      </c>
      <c r="G8976" s="31">
        <v>547.15570000000002</v>
      </c>
      <c r="H8976" s="31">
        <v>26.09273</v>
      </c>
      <c r="I8976" s="31">
        <v>2774.4180000000001</v>
      </c>
      <c r="J8976" s="31">
        <v>4249.6660000000002</v>
      </c>
      <c r="K8976" s="31">
        <v>2693.7089999999998</v>
      </c>
      <c r="L8976" s="31">
        <v>461.85</v>
      </c>
      <c r="M8976" s="31">
        <v>300.43</v>
      </c>
      <c r="N8976" s="31">
        <v>540.98530000000005</v>
      </c>
      <c r="O8976" s="31">
        <v>44.138500000000001</v>
      </c>
      <c r="P8976" s="31">
        <v>79.027799999999999</v>
      </c>
      <c r="Q8976" s="31">
        <v>2933.0751</v>
      </c>
      <c r="R8976" s="31">
        <v>104.93300000000001</v>
      </c>
      <c r="S8976" s="31">
        <v>75.713300000000004</v>
      </c>
    </row>
    <row r="8977" spans="1:19" x14ac:dyDescent="0.35">
      <c r="A8977" s="2">
        <v>45435</v>
      </c>
      <c r="B8977" s="31">
        <v>604.1694</v>
      </c>
      <c r="C8977" s="31">
        <v>2079.7289999999998</v>
      </c>
      <c r="D8977" s="31">
        <v>690.86339999999996</v>
      </c>
      <c r="E8977" s="31">
        <v>870.79510000000005</v>
      </c>
      <c r="F8977" s="31">
        <v>155.5001</v>
      </c>
      <c r="G8977" s="31">
        <v>544.08240000000001</v>
      </c>
      <c r="H8977" s="31">
        <v>28.076689999999999</v>
      </c>
      <c r="I8977" s="31">
        <v>2775.1590000000001</v>
      </c>
      <c r="J8977" s="31">
        <v>4236.826</v>
      </c>
      <c r="K8977" s="31">
        <v>2676.5610000000001</v>
      </c>
      <c r="L8977" s="31">
        <v>458.14</v>
      </c>
      <c r="M8977" s="31">
        <v>295.33</v>
      </c>
      <c r="N8977" s="31">
        <v>538.37919999999997</v>
      </c>
      <c r="O8977" s="31">
        <v>43.974800000000002</v>
      </c>
      <c r="P8977" s="31">
        <v>78.960700000000003</v>
      </c>
      <c r="Q8977" s="31">
        <v>2922.4155999999998</v>
      </c>
      <c r="R8977" s="31">
        <v>105.108</v>
      </c>
      <c r="S8977" s="31">
        <v>74.613900000000001</v>
      </c>
    </row>
    <row r="8978" spans="1:19" x14ac:dyDescent="0.35">
      <c r="A8978" s="2">
        <v>45436</v>
      </c>
      <c r="B8978" s="31">
        <v>609.60699999999997</v>
      </c>
      <c r="C8978" s="31">
        <v>2090.8200000000002</v>
      </c>
      <c r="D8978" s="31">
        <v>684.85990000000004</v>
      </c>
      <c r="E8978" s="31">
        <v>862.54470000000003</v>
      </c>
      <c r="F8978" s="31">
        <v>155.31559999999999</v>
      </c>
      <c r="G8978" s="31">
        <v>547.92399999999998</v>
      </c>
      <c r="H8978" s="31">
        <v>28.71724</v>
      </c>
      <c r="I8978" s="31">
        <v>2772.9749999999999</v>
      </c>
      <c r="J8978" s="31">
        <v>4237.9530000000004</v>
      </c>
      <c r="K8978" s="31">
        <v>2682.1950000000002</v>
      </c>
      <c r="L8978" s="31">
        <v>461.28</v>
      </c>
      <c r="M8978" s="31">
        <v>298.61</v>
      </c>
      <c r="N8978" s="31">
        <v>543.55539999999996</v>
      </c>
      <c r="O8978" s="31">
        <v>43.9861</v>
      </c>
      <c r="P8978" s="31">
        <v>79.102699999999999</v>
      </c>
      <c r="Q8978" s="31">
        <v>2899.9524000000001</v>
      </c>
      <c r="R8978" s="31">
        <v>104.724</v>
      </c>
      <c r="S8978" s="31">
        <v>73.348799999999997</v>
      </c>
    </row>
    <row r="8979" spans="1:19" x14ac:dyDescent="0.35">
      <c r="A8979" s="2">
        <v>45439</v>
      </c>
      <c r="B8979" s="31">
        <v>609.60699999999997</v>
      </c>
      <c r="C8979" s="31">
        <v>2090.8200000000002</v>
      </c>
      <c r="D8979" s="31">
        <v>684.85990000000004</v>
      </c>
      <c r="E8979" s="31">
        <v>862.54470000000003</v>
      </c>
      <c r="F8979" s="31">
        <v>155.31559999999999</v>
      </c>
      <c r="G8979" s="31">
        <v>547.92399999999998</v>
      </c>
      <c r="H8979" s="31">
        <v>28.71724</v>
      </c>
      <c r="I8979" s="31">
        <v>2770.9409999999998</v>
      </c>
      <c r="J8979" s="31">
        <v>4237.9530000000004</v>
      </c>
      <c r="K8979" s="31">
        <v>2689.2460000000001</v>
      </c>
      <c r="L8979" s="31">
        <v>461.28</v>
      </c>
      <c r="M8979" s="31">
        <v>298.61</v>
      </c>
      <c r="N8979" s="31">
        <v>543.55539999999996</v>
      </c>
      <c r="O8979" s="31">
        <v>43.9861</v>
      </c>
      <c r="P8979" s="31">
        <v>79.102699999999999</v>
      </c>
      <c r="Q8979" s="31">
        <v>2918.3773999999999</v>
      </c>
      <c r="R8979" s="31">
        <v>104.595</v>
      </c>
      <c r="S8979" s="31">
        <v>74.236999999999995</v>
      </c>
    </row>
    <row r="8980" spans="1:19" x14ac:dyDescent="0.35">
      <c r="A8980" s="2">
        <v>45440</v>
      </c>
      <c r="B8980" s="31">
        <v>625.24940000000004</v>
      </c>
      <c r="C8980" s="31">
        <v>2118.0810000000001</v>
      </c>
      <c r="D8980" s="31">
        <v>703.10130000000004</v>
      </c>
      <c r="E8980" s="31">
        <v>877.08270000000005</v>
      </c>
      <c r="F8980" s="31">
        <v>156.79169999999999</v>
      </c>
      <c r="G8980" s="31">
        <v>539.80169999999998</v>
      </c>
      <c r="H8980" s="31">
        <v>30.39997</v>
      </c>
      <c r="I8980" s="31">
        <v>2770.6689999999999</v>
      </c>
      <c r="J8980" s="31">
        <v>4220.07</v>
      </c>
      <c r="K8980" s="31">
        <v>2681.8679999999999</v>
      </c>
      <c r="L8980" s="31">
        <v>461.57</v>
      </c>
      <c r="M8980" s="31">
        <v>298.14</v>
      </c>
      <c r="N8980" s="31">
        <v>545.41269999999997</v>
      </c>
      <c r="O8980" s="31">
        <v>44.009099999999997</v>
      </c>
      <c r="P8980" s="31">
        <v>79.303799999999995</v>
      </c>
      <c r="Q8980" s="31">
        <v>2911.9987000000001</v>
      </c>
      <c r="R8980" s="31">
        <v>104.614</v>
      </c>
      <c r="S8980" s="31">
        <v>74.092100000000002</v>
      </c>
    </row>
    <row r="8981" spans="1:19" x14ac:dyDescent="0.35">
      <c r="A8981" s="2">
        <v>45441</v>
      </c>
      <c r="B8981" s="31">
        <v>621.45050000000003</v>
      </c>
      <c r="C8981" s="31">
        <v>2082.6080000000002</v>
      </c>
      <c r="D8981" s="31">
        <v>696.17420000000004</v>
      </c>
      <c r="E8981" s="31">
        <v>872.82420000000002</v>
      </c>
      <c r="F8981" s="31">
        <v>155.79</v>
      </c>
      <c r="G8981" s="31">
        <v>532.99659999999994</v>
      </c>
      <c r="H8981" s="31">
        <v>32.231589999999997</v>
      </c>
      <c r="I8981" s="31">
        <v>2764.0909999999999</v>
      </c>
      <c r="J8981" s="31">
        <v>4199.2060000000001</v>
      </c>
      <c r="K8981" s="31">
        <v>2662.0349999999999</v>
      </c>
      <c r="L8981" s="31">
        <v>458.03</v>
      </c>
      <c r="M8981" s="31">
        <v>293.58999999999997</v>
      </c>
      <c r="N8981" s="31">
        <v>541.44600000000003</v>
      </c>
      <c r="O8981" s="31">
        <v>43.82</v>
      </c>
      <c r="P8981" s="31">
        <v>78.861199999999997</v>
      </c>
      <c r="Q8981" s="31">
        <v>2869.0925999999999</v>
      </c>
      <c r="R8981" s="31">
        <v>105.122</v>
      </c>
      <c r="S8981" s="31">
        <v>72.849699999999999</v>
      </c>
    </row>
    <row r="8982" spans="1:19" x14ac:dyDescent="0.35">
      <c r="A8982" s="2">
        <v>45442</v>
      </c>
      <c r="B8982" s="31">
        <v>609.9049</v>
      </c>
      <c r="C8982" s="31">
        <v>2034.8579999999999</v>
      </c>
      <c r="D8982" s="31">
        <v>688.55439999999999</v>
      </c>
      <c r="E8982" s="31">
        <v>845.54669999999999</v>
      </c>
      <c r="F8982" s="31">
        <v>155.94820000000001</v>
      </c>
      <c r="G8982" s="31">
        <v>531.13070000000005</v>
      </c>
      <c r="H8982" s="31">
        <v>32.051540000000003</v>
      </c>
      <c r="I8982" s="31">
        <v>2763.9850000000001</v>
      </c>
      <c r="J8982" s="31">
        <v>4217.2139999999999</v>
      </c>
      <c r="K8982" s="31">
        <v>2664.9180000000001</v>
      </c>
      <c r="L8982" s="31">
        <v>455.35</v>
      </c>
      <c r="M8982" s="31">
        <v>296.38</v>
      </c>
      <c r="N8982" s="31">
        <v>535.79480000000001</v>
      </c>
      <c r="O8982" s="31">
        <v>44.051400000000001</v>
      </c>
      <c r="P8982" s="31">
        <v>79.045400000000001</v>
      </c>
      <c r="Q8982" s="31">
        <v>2831.4886999999999</v>
      </c>
      <c r="R8982" s="31">
        <v>104.71599999999999</v>
      </c>
      <c r="S8982" s="31">
        <v>71.521299999999997</v>
      </c>
    </row>
    <row r="8983" spans="1:19" x14ac:dyDescent="0.35">
      <c r="A8983" s="2">
        <v>45443</v>
      </c>
      <c r="B8983" s="31">
        <v>604.1694</v>
      </c>
      <c r="C8983" s="31">
        <v>2046.626</v>
      </c>
      <c r="D8983" s="31">
        <v>678.39459999999997</v>
      </c>
      <c r="E8983" s="31">
        <v>837.48159999999996</v>
      </c>
      <c r="F8983" s="31">
        <v>154.58410000000001</v>
      </c>
      <c r="G8983" s="31">
        <v>529.0453</v>
      </c>
      <c r="H8983" s="31">
        <v>32.307760000000002</v>
      </c>
      <c r="I8983" s="31">
        <v>2761.3870000000002</v>
      </c>
      <c r="J8983" s="31">
        <v>4228.4780000000001</v>
      </c>
      <c r="K8983" s="31">
        <v>2668.4940000000001</v>
      </c>
      <c r="L8983" s="31">
        <v>459.03</v>
      </c>
      <c r="M8983" s="31">
        <v>298.51</v>
      </c>
      <c r="N8983" s="31">
        <v>535.34839999999997</v>
      </c>
      <c r="O8983" s="31">
        <v>43.890900000000002</v>
      </c>
      <c r="P8983" s="31">
        <v>79.150899999999993</v>
      </c>
      <c r="Q8983" s="31">
        <v>2807.2514000000001</v>
      </c>
      <c r="R8983" s="31">
        <v>104.67100000000001</v>
      </c>
      <c r="S8983" s="31">
        <v>70.951999999999998</v>
      </c>
    </row>
    <row r="8984" spans="1:19" x14ac:dyDescent="0.35">
      <c r="A8984" s="2">
        <v>45446</v>
      </c>
      <c r="B8984" s="31">
        <v>583.68529999999998</v>
      </c>
      <c r="C8984" s="31">
        <v>1977.3720000000001</v>
      </c>
      <c r="D8984" s="31">
        <v>656.92060000000004</v>
      </c>
      <c r="E8984" s="31">
        <v>845.69259999999997</v>
      </c>
      <c r="F8984" s="31">
        <v>156.1327</v>
      </c>
      <c r="G8984" s="31">
        <v>520.04489999999998</v>
      </c>
      <c r="H8984" s="31">
        <v>33.84507</v>
      </c>
      <c r="I8984" s="31">
        <v>2763.6550000000002</v>
      </c>
      <c r="J8984" s="31">
        <v>4256.8360000000002</v>
      </c>
      <c r="K8984" s="31">
        <v>2681.5740000000001</v>
      </c>
      <c r="L8984" s="31">
        <v>459.18</v>
      </c>
      <c r="M8984" s="31">
        <v>296.99</v>
      </c>
      <c r="N8984" s="31">
        <v>536.93949999999995</v>
      </c>
      <c r="O8984" s="31">
        <v>44.150700000000001</v>
      </c>
      <c r="P8984" s="31">
        <v>79.249600000000001</v>
      </c>
      <c r="Q8984" s="31">
        <v>2860.6712000000002</v>
      </c>
      <c r="R8984" s="31">
        <v>104.14</v>
      </c>
      <c r="S8984" s="31">
        <v>72.5595</v>
      </c>
    </row>
    <row r="8985" spans="1:19" x14ac:dyDescent="0.35">
      <c r="A8985" s="2">
        <v>45447</v>
      </c>
      <c r="B8985" s="31">
        <v>577.42830000000004</v>
      </c>
      <c r="C8985" s="31">
        <v>1989.14</v>
      </c>
      <c r="D8985" s="31">
        <v>652.07159999999999</v>
      </c>
      <c r="E8985" s="31">
        <v>828.87900000000002</v>
      </c>
      <c r="F8985" s="31">
        <v>154.68950000000001</v>
      </c>
      <c r="G8985" s="31">
        <v>517.63019999999995</v>
      </c>
      <c r="H8985" s="31">
        <v>33.090260000000001</v>
      </c>
      <c r="I8985" s="31">
        <v>2770.607</v>
      </c>
      <c r="J8985" s="31">
        <v>4274.598</v>
      </c>
      <c r="K8985" s="31">
        <v>2690.7640000000001</v>
      </c>
      <c r="L8985" s="31">
        <v>459.77</v>
      </c>
      <c r="M8985" s="31">
        <v>293</v>
      </c>
      <c r="N8985" s="31">
        <v>538.51599999999996</v>
      </c>
      <c r="O8985" s="31">
        <v>44.520099999999999</v>
      </c>
      <c r="P8985" s="31">
        <v>79.319500000000005</v>
      </c>
      <c r="Q8985" s="31">
        <v>2814.0338000000002</v>
      </c>
      <c r="R8985" s="31">
        <v>104.11</v>
      </c>
      <c r="S8985" s="31">
        <v>72.492500000000007</v>
      </c>
    </row>
    <row r="8986" spans="1:19" x14ac:dyDescent="0.35">
      <c r="A8986" s="2">
        <v>45448</v>
      </c>
      <c r="B8986" s="31">
        <v>584.05769999999995</v>
      </c>
      <c r="C8986" s="31">
        <v>1992.6110000000001</v>
      </c>
      <c r="D8986" s="31">
        <v>649.76260000000002</v>
      </c>
      <c r="E8986" s="31">
        <v>827.1694</v>
      </c>
      <c r="F8986" s="31">
        <v>156.5412</v>
      </c>
      <c r="G8986" s="31">
        <v>516.86189999999999</v>
      </c>
      <c r="H8986" s="31">
        <v>32.574359999999999</v>
      </c>
      <c r="I8986" s="31">
        <v>2778.011</v>
      </c>
      <c r="J8986" s="31">
        <v>4285.3360000000002</v>
      </c>
      <c r="K8986" s="31">
        <v>2698.0160000000001</v>
      </c>
      <c r="L8986" s="31">
        <v>465.14</v>
      </c>
      <c r="M8986" s="31">
        <v>297.49</v>
      </c>
      <c r="N8986" s="31">
        <v>549.26419999999996</v>
      </c>
      <c r="O8986" s="31">
        <v>44.103700000000003</v>
      </c>
      <c r="P8986" s="31">
        <v>79.218100000000007</v>
      </c>
      <c r="Q8986" s="31">
        <v>2842.9234999999999</v>
      </c>
      <c r="R8986" s="31">
        <v>104.268</v>
      </c>
      <c r="S8986" s="31">
        <v>72.470200000000006</v>
      </c>
    </row>
    <row r="8987" spans="1:19" x14ac:dyDescent="0.35">
      <c r="A8987" s="2">
        <v>45449</v>
      </c>
      <c r="B8987" s="31">
        <v>594.93290000000002</v>
      </c>
      <c r="C8987" s="31">
        <v>2029.778</v>
      </c>
      <c r="D8987" s="31">
        <v>665.23310000000004</v>
      </c>
      <c r="E8987" s="31">
        <v>846.01369999999997</v>
      </c>
      <c r="F8987" s="31">
        <v>157.55600000000001</v>
      </c>
      <c r="G8987" s="31">
        <v>526.8501</v>
      </c>
      <c r="H8987" s="31">
        <v>34.18092</v>
      </c>
      <c r="I8987" s="31">
        <v>2783.2539999999999</v>
      </c>
      <c r="J8987" s="31">
        <v>4288.7669999999998</v>
      </c>
      <c r="K8987" s="31">
        <v>2687.1869999999999</v>
      </c>
      <c r="L8987" s="31">
        <v>464.97</v>
      </c>
      <c r="M8987" s="31">
        <v>295.23</v>
      </c>
      <c r="N8987" s="31">
        <v>548.86099999999999</v>
      </c>
      <c r="O8987" s="31">
        <v>44.168500000000002</v>
      </c>
      <c r="P8987" s="31">
        <v>79.296300000000002</v>
      </c>
      <c r="Q8987" s="31">
        <v>2870.6289000000002</v>
      </c>
      <c r="R8987" s="31">
        <v>104.102</v>
      </c>
      <c r="S8987" s="31">
        <v>72.782700000000006</v>
      </c>
    </row>
    <row r="8988" spans="1:19" x14ac:dyDescent="0.35">
      <c r="A8988" s="2">
        <v>45450</v>
      </c>
      <c r="B8988" s="31">
        <v>593.07069999999999</v>
      </c>
      <c r="C8988" s="31">
        <v>2017.163</v>
      </c>
      <c r="D8988" s="31">
        <v>668.46569999999997</v>
      </c>
      <c r="E8988" s="31">
        <v>812.971</v>
      </c>
      <c r="F8988" s="31">
        <v>153.2133</v>
      </c>
      <c r="G8988" s="31">
        <v>517.74</v>
      </c>
      <c r="H8988" s="31">
        <v>34.392130000000002</v>
      </c>
      <c r="I8988" s="31">
        <v>2779.6039999999998</v>
      </c>
      <c r="J8988" s="31">
        <v>4248.1530000000002</v>
      </c>
      <c r="K8988" s="31">
        <v>2671.8209999999999</v>
      </c>
      <c r="L8988" s="31">
        <v>464.25</v>
      </c>
      <c r="M8988" s="31">
        <v>291.81</v>
      </c>
      <c r="N8988" s="31">
        <v>548.21310000000005</v>
      </c>
      <c r="O8988" s="31">
        <v>43.932600000000001</v>
      </c>
      <c r="P8988" s="31">
        <v>78.8095</v>
      </c>
      <c r="Q8988" s="31">
        <v>2870.6768000000002</v>
      </c>
      <c r="R8988" s="31">
        <v>104.88500000000001</v>
      </c>
      <c r="S8988" s="31">
        <v>72.113</v>
      </c>
    </row>
    <row r="8989" spans="1:19" x14ac:dyDescent="0.35">
      <c r="A8989" s="2">
        <v>45453</v>
      </c>
      <c r="B8989" s="31">
        <v>607.87440000000004</v>
      </c>
      <c r="C8989" s="31">
        <v>2041.817</v>
      </c>
      <c r="D8989" s="31">
        <v>682.03530000000001</v>
      </c>
      <c r="E8989" s="31">
        <v>823.7559</v>
      </c>
      <c r="F8989" s="31">
        <v>153.3451</v>
      </c>
      <c r="G8989" s="31">
        <v>521.00080000000003</v>
      </c>
      <c r="H8989" s="31">
        <v>33.526260000000001</v>
      </c>
      <c r="I8989" s="31">
        <v>2770.163</v>
      </c>
      <c r="J8989" s="31">
        <v>4239.6509999999998</v>
      </c>
      <c r="K8989" s="31">
        <v>2660.01</v>
      </c>
      <c r="L8989" s="31">
        <v>465.6</v>
      </c>
      <c r="M8989" s="31">
        <v>292.77</v>
      </c>
      <c r="N8989" s="31">
        <v>550.28639999999996</v>
      </c>
      <c r="O8989" s="31">
        <v>43.904699999999998</v>
      </c>
      <c r="P8989" s="31">
        <v>78.242400000000004</v>
      </c>
      <c r="Q8989" s="31">
        <v>2861.9079999999999</v>
      </c>
      <c r="R8989" s="31">
        <v>105.15</v>
      </c>
      <c r="S8989" s="31">
        <v>72.113</v>
      </c>
    </row>
    <row r="8990" spans="1:19" x14ac:dyDescent="0.35">
      <c r="A8990" s="2">
        <v>45454</v>
      </c>
      <c r="B8990" s="31">
        <v>610.09789999999998</v>
      </c>
      <c r="C8990" s="31">
        <v>2039.9159999999999</v>
      </c>
      <c r="D8990" s="31">
        <v>689.32439999999997</v>
      </c>
      <c r="E8990" s="31">
        <v>812.02549999999997</v>
      </c>
      <c r="F8990" s="31">
        <v>153.31870000000001</v>
      </c>
      <c r="G8990" s="31">
        <v>516.99289999999996</v>
      </c>
      <c r="H8990" s="31">
        <v>34.487870000000001</v>
      </c>
      <c r="I8990" s="31">
        <v>2771.4389999999999</v>
      </c>
      <c r="J8990" s="31">
        <v>4256.5330000000004</v>
      </c>
      <c r="K8990" s="31">
        <v>2670.6410000000001</v>
      </c>
      <c r="L8990" s="31">
        <v>466.7</v>
      </c>
      <c r="M8990" s="31">
        <v>291.60000000000002</v>
      </c>
      <c r="N8990" s="31">
        <v>554.1019</v>
      </c>
      <c r="O8990" s="31">
        <v>43.778100000000002</v>
      </c>
      <c r="P8990" s="31">
        <v>78.154899999999998</v>
      </c>
      <c r="Q8990" s="31">
        <v>2849.5563000000002</v>
      </c>
      <c r="R8990" s="31">
        <v>105.23</v>
      </c>
      <c r="S8990" s="31">
        <v>71.6999</v>
      </c>
    </row>
    <row r="8991" spans="1:19" x14ac:dyDescent="0.35">
      <c r="A8991" s="2">
        <v>45455</v>
      </c>
      <c r="B8991" s="31">
        <v>614.86270000000002</v>
      </c>
      <c r="C8991" s="31">
        <v>2028.6669999999999</v>
      </c>
      <c r="D8991" s="31">
        <v>690.33889999999997</v>
      </c>
      <c r="E8991" s="31">
        <v>827.60429999999997</v>
      </c>
      <c r="F8991" s="31">
        <v>155.17699999999999</v>
      </c>
      <c r="G8991" s="31">
        <v>515.72500000000002</v>
      </c>
      <c r="H8991" s="31">
        <v>36.702159999999999</v>
      </c>
      <c r="I8991" s="31">
        <v>2778.4690000000001</v>
      </c>
      <c r="J8991" s="31">
        <v>4284.78</v>
      </c>
      <c r="K8991" s="31">
        <v>2689.7860000000001</v>
      </c>
      <c r="L8991" s="31">
        <v>470.47</v>
      </c>
      <c r="M8991" s="31">
        <v>296.24</v>
      </c>
      <c r="N8991" s="31">
        <v>561.42330000000004</v>
      </c>
      <c r="O8991" s="31">
        <v>44.201900000000002</v>
      </c>
      <c r="P8991" s="31">
        <v>79.057299999999998</v>
      </c>
      <c r="Q8991" s="31">
        <v>2859.1239</v>
      </c>
      <c r="R8991" s="31">
        <v>104.645</v>
      </c>
      <c r="S8991" s="31">
        <v>70.795699999999997</v>
      </c>
    </row>
    <row r="8992" spans="1:19" x14ac:dyDescent="0.35">
      <c r="A8992" s="2">
        <v>45456</v>
      </c>
      <c r="B8992" s="31">
        <v>615.98419999999999</v>
      </c>
      <c r="C8992" s="31">
        <v>2044.9949999999999</v>
      </c>
      <c r="D8992" s="31">
        <v>704.12260000000003</v>
      </c>
      <c r="E8992" s="31">
        <v>814.80200000000002</v>
      </c>
      <c r="F8992" s="31">
        <v>152.75190000000001</v>
      </c>
      <c r="G8992" s="31">
        <v>521.47140000000002</v>
      </c>
      <c r="H8992" s="31">
        <v>37.656619999999997</v>
      </c>
      <c r="I8992" s="31">
        <v>2782.5740000000001</v>
      </c>
      <c r="J8992" s="31">
        <v>4302.2889999999998</v>
      </c>
      <c r="K8992" s="31">
        <v>2695.3209999999999</v>
      </c>
      <c r="L8992" s="31">
        <v>471.43</v>
      </c>
      <c r="M8992" s="31">
        <v>293.51</v>
      </c>
      <c r="N8992" s="31">
        <v>564.47569999999996</v>
      </c>
      <c r="O8992" s="31">
        <v>43.865000000000002</v>
      </c>
      <c r="P8992" s="31">
        <v>78.493300000000005</v>
      </c>
      <c r="Q8992" s="31">
        <v>2878.3618999999999</v>
      </c>
      <c r="R8992" s="31">
        <v>105.196</v>
      </c>
      <c r="S8992" s="31">
        <v>71.5548</v>
      </c>
    </row>
    <row r="8993" spans="1:19" x14ac:dyDescent="0.35">
      <c r="A8993" s="2">
        <v>45457</v>
      </c>
      <c r="B8993" s="31">
        <v>614.33759999999995</v>
      </c>
      <c r="C8993" s="31">
        <v>2032.82</v>
      </c>
      <c r="D8993" s="31">
        <v>702.27869999999996</v>
      </c>
      <c r="E8993" s="31">
        <v>810.36559999999997</v>
      </c>
      <c r="F8993" s="31">
        <v>154.8013</v>
      </c>
      <c r="G8993" s="31">
        <v>516.75220000000002</v>
      </c>
      <c r="H8993" s="31">
        <v>36.133220000000001</v>
      </c>
      <c r="I8993" s="31">
        <v>2791.672</v>
      </c>
      <c r="J8993" s="31">
        <v>4306.8729999999996</v>
      </c>
      <c r="K8993" s="31">
        <v>2729.27</v>
      </c>
      <c r="L8993" s="31">
        <v>471.32</v>
      </c>
      <c r="M8993" s="31">
        <v>288.7</v>
      </c>
      <c r="N8993" s="31">
        <v>566.8433</v>
      </c>
      <c r="O8993" s="31">
        <v>43.733600000000003</v>
      </c>
      <c r="P8993" s="31">
        <v>77.878200000000007</v>
      </c>
      <c r="Q8993" s="31">
        <v>2881.9094</v>
      </c>
      <c r="R8993" s="31">
        <v>105.55</v>
      </c>
      <c r="S8993" s="31">
        <v>71.041300000000007</v>
      </c>
    </row>
    <row r="8994" spans="1:19" x14ac:dyDescent="0.35">
      <c r="A8994" s="2">
        <v>45460</v>
      </c>
      <c r="B8994" s="31">
        <v>625.1155</v>
      </c>
      <c r="C8994" s="31">
        <v>2068.9180000000001</v>
      </c>
      <c r="D8994" s="31">
        <v>706.42740000000003</v>
      </c>
      <c r="E8994" s="31">
        <v>803.47239999999999</v>
      </c>
      <c r="F8994" s="31">
        <v>153.47669999999999</v>
      </c>
      <c r="G8994" s="31">
        <v>507.988</v>
      </c>
      <c r="H8994" s="31">
        <v>34.08464</v>
      </c>
      <c r="I8994" s="31">
        <v>2794.0569999999998</v>
      </c>
      <c r="J8994" s="31">
        <v>4289.82</v>
      </c>
      <c r="K8994" s="31">
        <v>2717.0819999999999</v>
      </c>
      <c r="L8994" s="31">
        <v>475.09</v>
      </c>
      <c r="M8994" s="31">
        <v>291.10000000000002</v>
      </c>
      <c r="N8994" s="31">
        <v>573.79129999999998</v>
      </c>
      <c r="O8994" s="31">
        <v>43.587299999999999</v>
      </c>
      <c r="P8994" s="31">
        <v>78.081599999999995</v>
      </c>
      <c r="Q8994" s="31">
        <v>2873.5940999999998</v>
      </c>
      <c r="R8994" s="31">
        <v>105.32</v>
      </c>
      <c r="S8994" s="31">
        <v>71.119500000000002</v>
      </c>
    </row>
    <row r="8995" spans="1:19" x14ac:dyDescent="0.35">
      <c r="A8995" s="2">
        <v>45461</v>
      </c>
      <c r="B8995" s="31">
        <v>632.67499999999995</v>
      </c>
      <c r="C8995" s="31">
        <v>2098.8009999999999</v>
      </c>
      <c r="D8995" s="31">
        <v>717.26009999999997</v>
      </c>
      <c r="E8995" s="31">
        <v>803.6576</v>
      </c>
      <c r="F8995" s="31">
        <v>154.65629999999999</v>
      </c>
      <c r="G8995" s="31">
        <v>508.77449999999999</v>
      </c>
      <c r="H8995" s="31">
        <v>34.97484</v>
      </c>
      <c r="I8995" s="31">
        <v>2792.1570000000002</v>
      </c>
      <c r="J8995" s="31">
        <v>4305.183</v>
      </c>
      <c r="K8995" s="31">
        <v>2720.3510000000001</v>
      </c>
      <c r="L8995" s="31">
        <v>476.24</v>
      </c>
      <c r="M8995" s="31">
        <v>291.56</v>
      </c>
      <c r="N8995" s="31">
        <v>573.89070000000004</v>
      </c>
      <c r="O8995" s="31">
        <v>43.558100000000003</v>
      </c>
      <c r="P8995" s="31">
        <v>78.244200000000006</v>
      </c>
      <c r="Q8995" s="31">
        <v>2894.0659000000001</v>
      </c>
      <c r="R8995" s="31">
        <v>105.256</v>
      </c>
      <c r="S8995" s="31">
        <v>71.052499999999995</v>
      </c>
    </row>
    <row r="8996" spans="1:19" x14ac:dyDescent="0.35">
      <c r="A8996" s="2">
        <v>45462</v>
      </c>
      <c r="B8996" s="31">
        <v>632.67499999999995</v>
      </c>
      <c r="C8996" s="31">
        <v>2098.8009999999999</v>
      </c>
      <c r="D8996" s="31">
        <v>717.26009999999997</v>
      </c>
      <c r="E8996" s="31">
        <v>803.6576</v>
      </c>
      <c r="F8996" s="31">
        <v>154.65629999999999</v>
      </c>
      <c r="G8996" s="31">
        <v>508.77449999999999</v>
      </c>
      <c r="H8996" s="31">
        <v>34.97484</v>
      </c>
      <c r="I8996" s="31">
        <v>2792.0909999999999</v>
      </c>
      <c r="J8996" s="31">
        <v>4305.183</v>
      </c>
      <c r="K8996" s="31">
        <v>2718.837</v>
      </c>
      <c r="L8996" s="31">
        <v>476.24</v>
      </c>
      <c r="M8996" s="31">
        <v>291.56</v>
      </c>
      <c r="N8996" s="31">
        <v>573.89070000000004</v>
      </c>
      <c r="O8996" s="31">
        <v>43.567700000000002</v>
      </c>
      <c r="P8996" s="31">
        <v>78.313299999999998</v>
      </c>
      <c r="Q8996" s="31">
        <v>2929.9211</v>
      </c>
      <c r="R8996" s="31">
        <v>105.254</v>
      </c>
      <c r="S8996" s="31">
        <v>73.474800000000002</v>
      </c>
    </row>
    <row r="8997" spans="1:19" x14ac:dyDescent="0.35">
      <c r="A8997" s="2">
        <v>45463</v>
      </c>
      <c r="B8997" s="31">
        <v>635.14490000000001</v>
      </c>
      <c r="C8997" s="31">
        <v>2115.7429999999999</v>
      </c>
      <c r="D8997" s="31">
        <v>719.79539999999997</v>
      </c>
      <c r="E8997" s="31">
        <v>819.45699999999999</v>
      </c>
      <c r="F8997" s="31">
        <v>156.11259999999999</v>
      </c>
      <c r="G8997" s="31">
        <v>501.92039999999997</v>
      </c>
      <c r="H8997" s="31">
        <v>33.727069999999998</v>
      </c>
      <c r="I8997" s="31">
        <v>2788.2840000000001</v>
      </c>
      <c r="J8997" s="31">
        <v>4295.8919999999998</v>
      </c>
      <c r="K8997" s="31">
        <v>2712.489</v>
      </c>
      <c r="L8997" s="31">
        <v>474.94</v>
      </c>
      <c r="M8997" s="31">
        <v>290.19</v>
      </c>
      <c r="N8997" s="31">
        <v>569.20920000000001</v>
      </c>
      <c r="O8997" s="31">
        <v>43.321199999999997</v>
      </c>
      <c r="P8997" s="31">
        <v>78.106999999999999</v>
      </c>
      <c r="Q8997" s="31">
        <v>2931.1062000000002</v>
      </c>
      <c r="R8997" s="31">
        <v>105.58799999999999</v>
      </c>
      <c r="S8997" s="31">
        <v>73.028300000000002</v>
      </c>
    </row>
    <row r="8998" spans="1:19" x14ac:dyDescent="0.35">
      <c r="A8998" s="2">
        <v>45464</v>
      </c>
      <c r="B8998" s="31">
        <v>631.17809999999997</v>
      </c>
      <c r="C8998" s="31">
        <v>2125.5340000000001</v>
      </c>
      <c r="D8998" s="31">
        <v>720.25639999999999</v>
      </c>
      <c r="E8998" s="31">
        <v>804.65790000000004</v>
      </c>
      <c r="F8998" s="31">
        <v>153.6217</v>
      </c>
      <c r="G8998" s="31">
        <v>503.3811</v>
      </c>
      <c r="H8998" s="31">
        <v>33.168370000000003</v>
      </c>
      <c r="I8998" s="31">
        <v>2785.4870000000001</v>
      </c>
      <c r="J8998" s="31">
        <v>4294.0910000000003</v>
      </c>
      <c r="K8998" s="31">
        <v>2719.0010000000002</v>
      </c>
      <c r="L8998" s="31">
        <v>474.06</v>
      </c>
      <c r="M8998" s="31">
        <v>290.72000000000003</v>
      </c>
      <c r="N8998" s="31">
        <v>567.82399999999996</v>
      </c>
      <c r="O8998" s="31">
        <v>43.085000000000001</v>
      </c>
      <c r="P8998" s="31">
        <v>77.814099999999996</v>
      </c>
      <c r="Q8998" s="31">
        <v>2907.1696999999999</v>
      </c>
      <c r="R8998" s="31">
        <v>105.79600000000001</v>
      </c>
      <c r="S8998" s="31">
        <v>71.826700000000002</v>
      </c>
    </row>
    <row r="8999" spans="1:19" x14ac:dyDescent="0.35">
      <c r="A8999" s="2">
        <v>45467</v>
      </c>
      <c r="B8999" s="31">
        <v>637.31550000000004</v>
      </c>
      <c r="C8999" s="31">
        <v>2124.172</v>
      </c>
      <c r="D8999" s="31">
        <v>718.87350000000004</v>
      </c>
      <c r="E8999" s="31">
        <v>802.10019999999997</v>
      </c>
      <c r="F8999" s="31">
        <v>154.49160000000001</v>
      </c>
      <c r="G8999" s="31">
        <v>508.1003</v>
      </c>
      <c r="H8999" s="31">
        <v>29.499549999999999</v>
      </c>
      <c r="I8999" s="31">
        <v>2784.402</v>
      </c>
      <c r="J8999" s="31">
        <v>4294.5460000000003</v>
      </c>
      <c r="K8999" s="31">
        <v>2714.4740000000002</v>
      </c>
      <c r="L8999" s="31">
        <v>472.58</v>
      </c>
      <c r="M8999" s="31">
        <v>292.06</v>
      </c>
      <c r="N8999" s="31">
        <v>561.23149999999998</v>
      </c>
      <c r="O8999" s="31">
        <v>43.042200000000001</v>
      </c>
      <c r="P8999" s="31">
        <v>78.1584</v>
      </c>
      <c r="Q8999" s="31">
        <v>2899.0252999999998</v>
      </c>
      <c r="R8999" s="31">
        <v>105.473</v>
      </c>
      <c r="S8999" s="31">
        <v>71.994900000000001</v>
      </c>
    </row>
    <row r="9000" spans="1:19" x14ac:dyDescent="0.35">
      <c r="A9000" s="2">
        <v>45468</v>
      </c>
      <c r="B9000" s="31">
        <v>630.35479999999995</v>
      </c>
      <c r="C9000" s="31">
        <v>2126.556</v>
      </c>
      <c r="D9000" s="31">
        <v>722.79169999999999</v>
      </c>
      <c r="E9000" s="31">
        <v>794.50959999999998</v>
      </c>
      <c r="F9000" s="31">
        <v>153.59540000000001</v>
      </c>
      <c r="G9000" s="31">
        <v>499.56079999999997</v>
      </c>
      <c r="H9000" s="31">
        <v>29.231369999999998</v>
      </c>
      <c r="I9000" s="31">
        <v>2782.9050000000002</v>
      </c>
      <c r="J9000" s="31">
        <v>4297.4809999999998</v>
      </c>
      <c r="K9000" s="31">
        <v>2718.9050000000002</v>
      </c>
      <c r="L9000" s="31">
        <v>474.29</v>
      </c>
      <c r="M9000" s="31">
        <v>290.93</v>
      </c>
      <c r="N9000" s="31">
        <v>567.52560000000005</v>
      </c>
      <c r="O9000" s="31">
        <v>43.0398</v>
      </c>
      <c r="P9000" s="31">
        <v>77.944000000000003</v>
      </c>
      <c r="Q9000" s="31">
        <v>2901.5342000000001</v>
      </c>
      <c r="R9000" s="31">
        <v>105.607</v>
      </c>
      <c r="S9000" s="31">
        <v>72.084900000000005</v>
      </c>
    </row>
    <row r="9001" spans="1:19" x14ac:dyDescent="0.35">
      <c r="A9001" s="2">
        <v>45469</v>
      </c>
      <c r="B9001" s="31">
        <v>632.226</v>
      </c>
      <c r="C9001" s="31">
        <v>2149.288</v>
      </c>
      <c r="D9001" s="31">
        <v>718.64300000000003</v>
      </c>
      <c r="E9001" s="31">
        <v>792.16290000000004</v>
      </c>
      <c r="F9001" s="31">
        <v>152.43559999999999</v>
      </c>
      <c r="G9001" s="31">
        <v>497.53829999999999</v>
      </c>
      <c r="H9001" s="31">
        <v>29.015339999999998</v>
      </c>
      <c r="I9001" s="31">
        <v>2778.355</v>
      </c>
      <c r="J9001" s="31">
        <v>4276.6329999999998</v>
      </c>
      <c r="K9001" s="31">
        <v>2709.1640000000002</v>
      </c>
      <c r="L9001" s="31">
        <v>474.85</v>
      </c>
      <c r="M9001" s="31">
        <v>290.31</v>
      </c>
      <c r="N9001" s="31">
        <v>568.66930000000002</v>
      </c>
      <c r="O9001" s="31">
        <v>42.789200000000001</v>
      </c>
      <c r="P9001" s="31">
        <v>77.797899999999998</v>
      </c>
      <c r="Q9001" s="31">
        <v>2903.9090999999999</v>
      </c>
      <c r="R9001" s="31">
        <v>106.05200000000001</v>
      </c>
      <c r="S9001" s="31">
        <v>72.177300000000002</v>
      </c>
    </row>
    <row r="9002" spans="1:19" x14ac:dyDescent="0.35">
      <c r="A9002" s="2">
        <v>45470</v>
      </c>
      <c r="B9002" s="31">
        <v>638.13890000000004</v>
      </c>
      <c r="C9002" s="31">
        <v>2151.2460000000001</v>
      </c>
      <c r="D9002" s="31">
        <v>729.24519999999995</v>
      </c>
      <c r="E9002" s="31">
        <v>789.5643</v>
      </c>
      <c r="F9002" s="31">
        <v>153.9776</v>
      </c>
      <c r="G9002" s="31">
        <v>496.52699999999999</v>
      </c>
      <c r="H9002" s="31">
        <v>27.089670000000002</v>
      </c>
      <c r="I9002" s="31">
        <v>2768.5970000000002</v>
      </c>
      <c r="J9002" s="31">
        <v>4284.152</v>
      </c>
      <c r="K9002" s="31">
        <v>2709.35</v>
      </c>
      <c r="L9002" s="31">
        <v>475.07</v>
      </c>
      <c r="M9002" s="31">
        <v>293.08999999999997</v>
      </c>
      <c r="N9002" s="31">
        <v>569.4366</v>
      </c>
      <c r="O9002" s="31">
        <v>42.773099999999999</v>
      </c>
      <c r="P9002" s="31">
        <v>78.008200000000002</v>
      </c>
      <c r="Q9002" s="31">
        <v>2894.3688999999999</v>
      </c>
      <c r="R9002" s="31">
        <v>105.90600000000001</v>
      </c>
      <c r="S9002" s="31">
        <v>70.540499999999994</v>
      </c>
    </row>
    <row r="9003" spans="1:19" x14ac:dyDescent="0.35">
      <c r="A9003" s="2">
        <v>45471</v>
      </c>
      <c r="B9003" s="31">
        <v>636.19290000000001</v>
      </c>
      <c r="C9003" s="31">
        <v>2129.7060000000001</v>
      </c>
      <c r="D9003" s="31">
        <v>722.79169999999999</v>
      </c>
      <c r="E9003" s="31">
        <v>796.3741</v>
      </c>
      <c r="F9003" s="31">
        <v>154.17529999999999</v>
      </c>
      <c r="G9003" s="31">
        <v>496.18990000000002</v>
      </c>
      <c r="H9003" s="31">
        <v>28.795580000000001</v>
      </c>
      <c r="I9003" s="31">
        <v>2770.3710000000001</v>
      </c>
      <c r="J9003" s="31">
        <v>4273.1610000000001</v>
      </c>
      <c r="K9003" s="31">
        <v>2700.373</v>
      </c>
      <c r="L9003" s="31">
        <v>472.97</v>
      </c>
      <c r="M9003" s="31">
        <v>293.79000000000002</v>
      </c>
      <c r="N9003" s="31">
        <v>566.24689999999998</v>
      </c>
      <c r="O9003" s="31">
        <v>42.6967</v>
      </c>
      <c r="P9003" s="31">
        <v>78.0441</v>
      </c>
      <c r="Q9003" s="31">
        <v>2905.9448000000002</v>
      </c>
      <c r="R9003" s="31">
        <v>105.866</v>
      </c>
      <c r="S9003" s="31">
        <v>70.721100000000007</v>
      </c>
    </row>
    <row r="9004" spans="1:19" x14ac:dyDescent="0.35">
      <c r="A9004" s="2">
        <v>45474</v>
      </c>
      <c r="B9004" s="31">
        <v>648.16830000000004</v>
      </c>
      <c r="C9004" s="31">
        <v>2195.0909999999999</v>
      </c>
      <c r="D9004" s="31">
        <v>734.08529999999996</v>
      </c>
      <c r="E9004" s="31">
        <v>798.327</v>
      </c>
      <c r="F9004" s="31">
        <v>154.1292</v>
      </c>
      <c r="G9004" s="31">
        <v>499.33600000000001</v>
      </c>
      <c r="H9004" s="31">
        <v>27.164169999999999</v>
      </c>
      <c r="I9004" s="31">
        <v>2766.1309999999999</v>
      </c>
      <c r="J9004" s="31">
        <v>4242.0910000000003</v>
      </c>
      <c r="K9004" s="31">
        <v>2675.5329999999999</v>
      </c>
      <c r="L9004" s="31">
        <v>474.02</v>
      </c>
      <c r="M9004" s="31">
        <v>291.43</v>
      </c>
      <c r="N9004" s="31">
        <v>569.79169999999999</v>
      </c>
      <c r="O9004" s="31">
        <v>42.475700000000003</v>
      </c>
      <c r="P9004" s="31">
        <v>78.126800000000003</v>
      </c>
      <c r="Q9004" s="31">
        <v>2908.3472000000002</v>
      </c>
      <c r="R9004" s="31">
        <v>105.901</v>
      </c>
      <c r="S9004" s="31">
        <v>70.721100000000007</v>
      </c>
    </row>
    <row r="9005" spans="1:19" x14ac:dyDescent="0.35">
      <c r="A9005" s="2">
        <v>45475</v>
      </c>
      <c r="B9005" s="31">
        <v>645.47379999999998</v>
      </c>
      <c r="C9005" s="31">
        <v>2190.9189999999999</v>
      </c>
      <c r="D9005" s="31">
        <v>746.9923</v>
      </c>
      <c r="E9005" s="31">
        <v>801.74649999999997</v>
      </c>
      <c r="F9005" s="31">
        <v>153.76679999999999</v>
      </c>
      <c r="G9005" s="31">
        <v>500.23489999999998</v>
      </c>
      <c r="H9005" s="31">
        <v>29.00789</v>
      </c>
      <c r="I9005" s="31">
        <v>2762.7179999999998</v>
      </c>
      <c r="J9005" s="31">
        <v>4253.183</v>
      </c>
      <c r="K9005" s="31">
        <v>2675.54</v>
      </c>
      <c r="L9005" s="31">
        <v>477.01</v>
      </c>
      <c r="M9005" s="31">
        <v>292.37</v>
      </c>
      <c r="N9005" s="31">
        <v>575.56730000000005</v>
      </c>
      <c r="O9005" s="31">
        <v>42.521700000000003</v>
      </c>
      <c r="P9005" s="31">
        <v>78.217600000000004</v>
      </c>
      <c r="Q9005" s="31">
        <v>2888.7712000000001</v>
      </c>
      <c r="R9005" s="31">
        <v>105.72199999999999</v>
      </c>
      <c r="S9005" s="31">
        <v>71.217799999999997</v>
      </c>
    </row>
    <row r="9006" spans="1:19" x14ac:dyDescent="0.35">
      <c r="A9006" s="2">
        <v>45476</v>
      </c>
      <c r="B9006" s="31">
        <v>653.70690000000002</v>
      </c>
      <c r="C9006" s="31">
        <v>2214.672</v>
      </c>
      <c r="D9006" s="31">
        <v>734.31579999999997</v>
      </c>
      <c r="E9006" s="31">
        <v>817.92960000000005</v>
      </c>
      <c r="F9006" s="31">
        <v>156.13910000000001</v>
      </c>
      <c r="G9006" s="31">
        <v>504.05520000000001</v>
      </c>
      <c r="H9006" s="31">
        <v>28.702470000000002</v>
      </c>
      <c r="I9006" s="31">
        <v>2763.6019999999999</v>
      </c>
      <c r="J9006" s="31">
        <v>4272.9989999999998</v>
      </c>
      <c r="K9006" s="31">
        <v>2686.81</v>
      </c>
      <c r="L9006" s="31">
        <v>478.86</v>
      </c>
      <c r="M9006" s="31">
        <v>292.10000000000002</v>
      </c>
      <c r="N9006" s="31">
        <v>580.00720000000001</v>
      </c>
      <c r="O9006" s="31">
        <v>42.545000000000002</v>
      </c>
      <c r="P9006" s="31">
        <v>78.664100000000005</v>
      </c>
      <c r="Q9006" s="31">
        <v>2922.9121</v>
      </c>
      <c r="R9006" s="31">
        <v>105.40300000000001</v>
      </c>
      <c r="S9006" s="31">
        <v>72.120900000000006</v>
      </c>
    </row>
    <row r="9007" spans="1:19" x14ac:dyDescent="0.35">
      <c r="A9007" s="2">
        <v>45477</v>
      </c>
      <c r="B9007" s="31">
        <v>653.70690000000002</v>
      </c>
      <c r="C9007" s="31">
        <v>2214.672</v>
      </c>
      <c r="D9007" s="31">
        <v>734.31579999999997</v>
      </c>
      <c r="E9007" s="31">
        <v>817.92960000000005</v>
      </c>
      <c r="F9007" s="31">
        <v>156.13910000000001</v>
      </c>
      <c r="G9007" s="31">
        <v>504.05520000000001</v>
      </c>
      <c r="H9007" s="31">
        <v>28.702470000000002</v>
      </c>
      <c r="I9007" s="31">
        <v>2768.0059999999999</v>
      </c>
      <c r="J9007" s="31">
        <v>4272.9989999999998</v>
      </c>
      <c r="K9007" s="31">
        <v>2678.9360000000001</v>
      </c>
      <c r="L9007" s="31">
        <v>478.86</v>
      </c>
      <c r="M9007" s="31">
        <v>292.10000000000002</v>
      </c>
      <c r="N9007" s="31">
        <v>580.00720000000001</v>
      </c>
      <c r="O9007" s="31">
        <v>42.597000000000001</v>
      </c>
      <c r="P9007" s="31">
        <v>78.678600000000003</v>
      </c>
      <c r="Q9007" s="31">
        <v>2956.9029</v>
      </c>
      <c r="R9007" s="31">
        <v>105.13</v>
      </c>
      <c r="S9007" s="31">
        <v>72.831999999999994</v>
      </c>
    </row>
    <row r="9008" spans="1:19" x14ac:dyDescent="0.35">
      <c r="A9008" s="2">
        <v>45478</v>
      </c>
      <c r="B9008" s="31">
        <v>647.7192</v>
      </c>
      <c r="C9008" s="31">
        <v>2178.7440000000001</v>
      </c>
      <c r="D9008" s="31">
        <v>744.45699999999999</v>
      </c>
      <c r="E9008" s="31">
        <v>823.58810000000005</v>
      </c>
      <c r="F9008" s="31">
        <v>158.00399999999999</v>
      </c>
      <c r="G9008" s="31">
        <v>507.76310000000001</v>
      </c>
      <c r="H9008" s="31">
        <v>29.23883</v>
      </c>
      <c r="I9008" s="31">
        <v>2771.1590000000001</v>
      </c>
      <c r="J9008" s="31">
        <v>4297.3190000000004</v>
      </c>
      <c r="K9008" s="31">
        <v>2689.779</v>
      </c>
      <c r="L9008" s="31">
        <v>481.53</v>
      </c>
      <c r="M9008" s="31">
        <v>290.62</v>
      </c>
      <c r="N9008" s="31">
        <v>585.95320000000004</v>
      </c>
      <c r="O9008" s="31">
        <v>42.619399999999999</v>
      </c>
      <c r="P9008" s="31">
        <v>78.791300000000007</v>
      </c>
      <c r="Q9008" s="31">
        <v>2958.7022000000002</v>
      </c>
      <c r="R9008" s="31">
        <v>104.875</v>
      </c>
      <c r="S9008" s="31">
        <v>71.624200000000002</v>
      </c>
    </row>
    <row r="9009" spans="1:19" x14ac:dyDescent="0.35">
      <c r="A9009" s="2">
        <v>45481</v>
      </c>
      <c r="B9009" s="31">
        <v>641.80629999999996</v>
      </c>
      <c r="C9009" s="31">
        <v>2160.6950000000002</v>
      </c>
      <c r="D9009" s="31">
        <v>728.55370000000005</v>
      </c>
      <c r="E9009" s="31">
        <v>820.38379999999995</v>
      </c>
      <c r="F9009" s="31">
        <v>155.75030000000001</v>
      </c>
      <c r="G9009" s="31">
        <v>494.16730000000001</v>
      </c>
      <c r="H9009" s="31">
        <v>28.69875</v>
      </c>
      <c r="I9009" s="31">
        <v>2768.1469999999999</v>
      </c>
      <c r="J9009" s="31">
        <v>4297.4809999999998</v>
      </c>
      <c r="K9009" s="31">
        <v>2693.5419999999999</v>
      </c>
      <c r="L9009" s="31">
        <v>481.85</v>
      </c>
      <c r="M9009" s="31">
        <v>292.61</v>
      </c>
      <c r="N9009" s="31">
        <v>587.06140000000005</v>
      </c>
      <c r="O9009" s="31">
        <v>42.705199999999998</v>
      </c>
      <c r="P9009" s="31">
        <v>78.8643</v>
      </c>
      <c r="Q9009" s="31">
        <v>2966.2768000000001</v>
      </c>
      <c r="R9009" s="31">
        <v>105</v>
      </c>
      <c r="S9009" s="31">
        <v>71.172600000000003</v>
      </c>
    </row>
    <row r="9010" spans="1:19" x14ac:dyDescent="0.35">
      <c r="A9010" s="2">
        <v>45482</v>
      </c>
      <c r="B9010" s="31">
        <v>633.61860000000001</v>
      </c>
      <c r="C9010" s="31">
        <v>2150.8290000000002</v>
      </c>
      <c r="D9010" s="31">
        <v>714.77440000000001</v>
      </c>
      <c r="E9010" s="31">
        <v>816.46669999999995</v>
      </c>
      <c r="F9010" s="31">
        <v>156.03649999999999</v>
      </c>
      <c r="G9010" s="31">
        <v>485.40309999999999</v>
      </c>
      <c r="H9010" s="31">
        <v>30.35624</v>
      </c>
      <c r="I9010" s="31">
        <v>2771.9209999999998</v>
      </c>
      <c r="J9010" s="31">
        <v>4290.4369999999999</v>
      </c>
      <c r="K9010" s="31">
        <v>2684.9319999999998</v>
      </c>
      <c r="L9010" s="31">
        <v>482.37</v>
      </c>
      <c r="M9010" s="31">
        <v>291.33999999999997</v>
      </c>
      <c r="N9010" s="31">
        <v>587.5942</v>
      </c>
      <c r="O9010" s="31">
        <v>42.500500000000002</v>
      </c>
      <c r="P9010" s="31">
        <v>78.726399999999998</v>
      </c>
      <c r="Q9010" s="31">
        <v>2977.8561</v>
      </c>
      <c r="R9010" s="31">
        <v>105.129</v>
      </c>
      <c r="S9010" s="31">
        <v>70.822699999999998</v>
      </c>
    </row>
    <row r="9011" spans="1:19" x14ac:dyDescent="0.35">
      <c r="A9011" s="2">
        <v>45483</v>
      </c>
      <c r="B9011" s="31">
        <v>636.44299999999998</v>
      </c>
      <c r="C9011" s="31">
        <v>2132.5439999999999</v>
      </c>
      <c r="D9011" s="31">
        <v>715.14300000000003</v>
      </c>
      <c r="E9011" s="31">
        <v>819.28459999999995</v>
      </c>
      <c r="F9011" s="31">
        <v>156.81309999999999</v>
      </c>
      <c r="G9011" s="31">
        <v>479.56029999999998</v>
      </c>
      <c r="H9011" s="31">
        <v>30.061990000000002</v>
      </c>
      <c r="I9011" s="31">
        <v>2770.6779999999999</v>
      </c>
      <c r="J9011" s="31">
        <v>4293.0990000000002</v>
      </c>
      <c r="K9011" s="31">
        <v>2694.3420000000001</v>
      </c>
      <c r="L9011" s="31">
        <v>487.23</v>
      </c>
      <c r="M9011" s="31">
        <v>294.39999999999998</v>
      </c>
      <c r="N9011" s="31">
        <v>593.88120000000004</v>
      </c>
      <c r="O9011" s="31">
        <v>42.420400000000001</v>
      </c>
      <c r="P9011" s="31">
        <v>78.780900000000003</v>
      </c>
      <c r="Q9011" s="31">
        <v>2976.6336000000001</v>
      </c>
      <c r="R9011" s="31">
        <v>105.048</v>
      </c>
      <c r="S9011" s="31">
        <v>70.642099999999999</v>
      </c>
    </row>
    <row r="9012" spans="1:19" x14ac:dyDescent="0.35">
      <c r="A9012" s="2">
        <v>45484</v>
      </c>
      <c r="B9012" s="31">
        <v>638.40009999999995</v>
      </c>
      <c r="C9012" s="31">
        <v>2145.0549999999998</v>
      </c>
      <c r="D9012" s="31">
        <v>716.4787</v>
      </c>
      <c r="E9012" s="31">
        <v>809.27499999999998</v>
      </c>
      <c r="F9012" s="31">
        <v>159.5805</v>
      </c>
      <c r="G9012" s="31">
        <v>479.8974</v>
      </c>
      <c r="H9012" s="31">
        <v>31.99511</v>
      </c>
      <c r="I9012" s="31">
        <v>2769.87</v>
      </c>
      <c r="J9012" s="31">
        <v>4319.2809999999999</v>
      </c>
      <c r="K9012" s="31">
        <v>2709.3620000000001</v>
      </c>
      <c r="L9012" s="31">
        <v>483.1</v>
      </c>
      <c r="M9012" s="31">
        <v>305.26</v>
      </c>
      <c r="N9012" s="31">
        <v>580.86680000000001</v>
      </c>
      <c r="O9012" s="31">
        <v>43.224400000000003</v>
      </c>
      <c r="P9012" s="31">
        <v>79.17</v>
      </c>
      <c r="Q9012" s="31">
        <v>3013.0245</v>
      </c>
      <c r="R9012" s="31">
        <v>104.44</v>
      </c>
      <c r="S9012" s="31">
        <v>72.007999999999996</v>
      </c>
    </row>
    <row r="9013" spans="1:19" x14ac:dyDescent="0.35">
      <c r="A9013" s="2">
        <v>45485</v>
      </c>
      <c r="B9013" s="31">
        <v>635.91039999999998</v>
      </c>
      <c r="C9013" s="31">
        <v>2142.2849999999999</v>
      </c>
      <c r="D9013" s="31">
        <v>717.90629999999999</v>
      </c>
      <c r="E9013" s="31">
        <v>816.96870000000001</v>
      </c>
      <c r="F9013" s="31">
        <v>159.51820000000001</v>
      </c>
      <c r="G9013" s="31">
        <v>478.77379999999999</v>
      </c>
      <c r="H9013" s="31">
        <v>30.993169999999999</v>
      </c>
      <c r="I9013" s="31">
        <v>2776.826</v>
      </c>
      <c r="J9013" s="31">
        <v>4320.7190000000001</v>
      </c>
      <c r="K9013" s="31">
        <v>2702.2130000000002</v>
      </c>
      <c r="L9013" s="31">
        <v>485.24</v>
      </c>
      <c r="M9013" s="31">
        <v>308.3</v>
      </c>
      <c r="N9013" s="31">
        <v>583.20399999999995</v>
      </c>
      <c r="O9013" s="31">
        <v>43.444600000000001</v>
      </c>
      <c r="P9013" s="31">
        <v>79.388499999999993</v>
      </c>
      <c r="Q9013" s="31">
        <v>3009.4567999999999</v>
      </c>
      <c r="R9013" s="31">
        <v>104.093</v>
      </c>
      <c r="S9013" s="31">
        <v>73.994699999999995</v>
      </c>
    </row>
    <row r="9014" spans="1:19" x14ac:dyDescent="0.35">
      <c r="A9014" s="2">
        <v>45488</v>
      </c>
      <c r="B9014" s="31">
        <v>634.3981</v>
      </c>
      <c r="C9014" s="31">
        <v>2125.297</v>
      </c>
      <c r="D9014" s="31">
        <v>712.61059999999998</v>
      </c>
      <c r="E9014" s="31">
        <v>810.55820000000006</v>
      </c>
      <c r="F9014" s="31">
        <v>160.05439999999999</v>
      </c>
      <c r="G9014" s="31">
        <v>467.42529999999999</v>
      </c>
      <c r="H9014" s="31">
        <v>32.013739999999999</v>
      </c>
      <c r="I9014" s="31">
        <v>2776.826</v>
      </c>
      <c r="J9014" s="31">
        <v>4311.9340000000002</v>
      </c>
      <c r="K9014" s="31">
        <v>2707.471</v>
      </c>
      <c r="L9014" s="31">
        <v>486.8</v>
      </c>
      <c r="M9014" s="31">
        <v>314.08</v>
      </c>
      <c r="N9014" s="31">
        <v>584.90179999999998</v>
      </c>
      <c r="O9014" s="31">
        <v>43.402099999999997</v>
      </c>
      <c r="P9014" s="31">
        <v>79.439800000000005</v>
      </c>
      <c r="Q9014" s="31">
        <v>2999.7321999999999</v>
      </c>
      <c r="R9014" s="31">
        <v>104.18899999999999</v>
      </c>
      <c r="S9014" s="31">
        <v>72.651399999999995</v>
      </c>
    </row>
    <row r="9015" spans="1:19" x14ac:dyDescent="0.35">
      <c r="A9015" s="2">
        <v>45489</v>
      </c>
      <c r="B9015" s="31">
        <v>626.0806</v>
      </c>
      <c r="C9015" s="31">
        <v>2108.9989999999998</v>
      </c>
      <c r="D9015" s="31">
        <v>701.55880000000002</v>
      </c>
      <c r="E9015" s="31">
        <v>798.40589999999997</v>
      </c>
      <c r="F9015" s="31">
        <v>162.6</v>
      </c>
      <c r="G9015" s="31">
        <v>468.88600000000002</v>
      </c>
      <c r="H9015" s="31">
        <v>29.2165</v>
      </c>
      <c r="I9015" s="31">
        <v>2781.8310000000001</v>
      </c>
      <c r="J9015" s="31">
        <v>4325.799</v>
      </c>
      <c r="K9015" s="31">
        <v>2715.848</v>
      </c>
      <c r="L9015" s="31">
        <v>489.74</v>
      </c>
      <c r="M9015" s="31">
        <v>324.98</v>
      </c>
      <c r="N9015" s="31">
        <v>585.30679999999995</v>
      </c>
      <c r="O9015" s="31">
        <v>43.199199999999998</v>
      </c>
      <c r="P9015" s="31">
        <v>79.1601</v>
      </c>
      <c r="Q9015" s="31">
        <v>2991.7296999999999</v>
      </c>
      <c r="R9015" s="31">
        <v>104.27</v>
      </c>
      <c r="S9015" s="31">
        <v>71.308099999999996</v>
      </c>
    </row>
    <row r="9016" spans="1:19" x14ac:dyDescent="0.35">
      <c r="A9016" s="2">
        <v>45490</v>
      </c>
      <c r="B9016" s="31">
        <v>634.85180000000003</v>
      </c>
      <c r="C9016" s="31">
        <v>2127.2800000000002</v>
      </c>
      <c r="D9016" s="31">
        <v>703.63099999999997</v>
      </c>
      <c r="E9016" s="31">
        <v>796.52760000000001</v>
      </c>
      <c r="F9016" s="31">
        <v>162.10249999999999</v>
      </c>
      <c r="G9016" s="31">
        <v>467.87470000000002</v>
      </c>
      <c r="H9016" s="31">
        <v>28.9148</v>
      </c>
      <c r="I9016" s="31">
        <v>2779.2269999999999</v>
      </c>
      <c r="J9016" s="31">
        <v>4330.7280000000001</v>
      </c>
      <c r="K9016" s="31">
        <v>2718.1320000000001</v>
      </c>
      <c r="L9016" s="31">
        <v>483.03</v>
      </c>
      <c r="M9016" s="31">
        <v>321.66000000000003</v>
      </c>
      <c r="N9016" s="31">
        <v>568.24310000000003</v>
      </c>
      <c r="O9016" s="31">
        <v>43.7699</v>
      </c>
      <c r="P9016" s="31">
        <v>79.538200000000003</v>
      </c>
      <c r="Q9016" s="31">
        <v>2975.7157999999999</v>
      </c>
      <c r="R9016" s="31">
        <v>103.748</v>
      </c>
      <c r="S9016" s="31">
        <v>71.1614</v>
      </c>
    </row>
    <row r="9017" spans="1:19" x14ac:dyDescent="0.35">
      <c r="A9017" s="2">
        <v>45491</v>
      </c>
      <c r="B9017" s="31">
        <v>634.625</v>
      </c>
      <c r="C9017" s="31">
        <v>2136.8519999999999</v>
      </c>
      <c r="D9017" s="31">
        <v>704.0915</v>
      </c>
      <c r="E9017" s="31">
        <v>776.03099999999995</v>
      </c>
      <c r="F9017" s="31">
        <v>161.8699</v>
      </c>
      <c r="G9017" s="31">
        <v>468.77359999999999</v>
      </c>
      <c r="H9017" s="31">
        <v>30.050830000000001</v>
      </c>
      <c r="I9017" s="31">
        <v>2776.43</v>
      </c>
      <c r="J9017" s="31">
        <v>4320.6580000000004</v>
      </c>
      <c r="K9017" s="31">
        <v>2721.078</v>
      </c>
      <c r="L9017" s="31">
        <v>479.22</v>
      </c>
      <c r="M9017" s="31">
        <v>315.42</v>
      </c>
      <c r="N9017" s="31">
        <v>565.45119999999997</v>
      </c>
      <c r="O9017" s="31">
        <v>43.6753</v>
      </c>
      <c r="P9017" s="31">
        <v>79.407600000000002</v>
      </c>
      <c r="Q9017" s="31">
        <v>2961.0425</v>
      </c>
      <c r="R9017" s="31">
        <v>104.173</v>
      </c>
      <c r="S9017" s="31">
        <v>71.296800000000005</v>
      </c>
    </row>
    <row r="9018" spans="1:19" x14ac:dyDescent="0.35">
      <c r="A9018" s="2">
        <v>45492</v>
      </c>
      <c r="B9018" s="31">
        <v>616.70460000000003</v>
      </c>
      <c r="C9018" s="31">
        <v>2081.835</v>
      </c>
      <c r="D9018" s="31">
        <v>696.95389999999998</v>
      </c>
      <c r="E9018" s="31">
        <v>769.80719999999997</v>
      </c>
      <c r="F9018" s="31">
        <v>158.0838</v>
      </c>
      <c r="G9018" s="31">
        <v>465.6275</v>
      </c>
      <c r="H9018" s="31">
        <v>28.63917</v>
      </c>
      <c r="I9018" s="31">
        <v>2775.0880000000002</v>
      </c>
      <c r="J9018" s="31">
        <v>4306.7719999999999</v>
      </c>
      <c r="K9018" s="31">
        <v>2710.2069999999999</v>
      </c>
      <c r="L9018" s="31">
        <v>475.73</v>
      </c>
      <c r="M9018" s="31">
        <v>313.33</v>
      </c>
      <c r="N9018" s="31">
        <v>560.15880000000004</v>
      </c>
      <c r="O9018" s="31">
        <v>43.511600000000001</v>
      </c>
      <c r="P9018" s="31">
        <v>79.222899999999996</v>
      </c>
      <c r="Q9018" s="31">
        <v>2917.2453</v>
      </c>
      <c r="R9018" s="31">
        <v>104.396</v>
      </c>
      <c r="S9018" s="31">
        <v>69.626099999999994</v>
      </c>
    </row>
    <row r="9019" spans="1:19" x14ac:dyDescent="0.35">
      <c r="A9019" s="2">
        <v>45495</v>
      </c>
      <c r="B9019" s="31">
        <v>615.79719999999998</v>
      </c>
      <c r="C9019" s="31">
        <v>2094.4250000000002</v>
      </c>
      <c r="D9019" s="31">
        <v>686.82309999999995</v>
      </c>
      <c r="E9019" s="31">
        <v>762.07759999999996</v>
      </c>
      <c r="F9019" s="31">
        <v>157.7801</v>
      </c>
      <c r="G9019" s="31">
        <v>480.34690000000001</v>
      </c>
      <c r="H9019" s="31">
        <v>31.279979999999998</v>
      </c>
      <c r="I9019" s="31">
        <v>2774.1089999999999</v>
      </c>
      <c r="J9019" s="31">
        <v>4301.6610000000001</v>
      </c>
      <c r="K9019" s="31">
        <v>2707.241</v>
      </c>
      <c r="L9019" s="31">
        <v>480.61</v>
      </c>
      <c r="M9019" s="31">
        <v>318.5</v>
      </c>
      <c r="N9019" s="31">
        <v>568.34249999999997</v>
      </c>
      <c r="O9019" s="31">
        <v>43.6297</v>
      </c>
      <c r="P9019" s="31">
        <v>79.183099999999996</v>
      </c>
      <c r="Q9019" s="31">
        <v>2904.9227999999998</v>
      </c>
      <c r="R9019" s="31">
        <v>104.31399999999999</v>
      </c>
      <c r="S9019" s="31">
        <v>70.664699999999996</v>
      </c>
    </row>
    <row r="9020" spans="1:19" x14ac:dyDescent="0.35">
      <c r="A9020" s="2">
        <v>45496</v>
      </c>
      <c r="B9020" s="31">
        <v>605.43809999999996</v>
      </c>
      <c r="C9020" s="31">
        <v>2048.6350000000002</v>
      </c>
      <c r="D9020" s="31">
        <v>680.37620000000004</v>
      </c>
      <c r="E9020" s="31">
        <v>757.93529999999998</v>
      </c>
      <c r="F9020" s="31">
        <v>158.62649999999999</v>
      </c>
      <c r="G9020" s="31">
        <v>483.38069999999999</v>
      </c>
      <c r="H9020" s="31">
        <v>30.86281</v>
      </c>
      <c r="I9020" s="31">
        <v>2772.09</v>
      </c>
      <c r="J9020" s="31">
        <v>4307.8149999999996</v>
      </c>
      <c r="K9020" s="31">
        <v>2714.51</v>
      </c>
      <c r="L9020" s="31">
        <v>479.63</v>
      </c>
      <c r="M9020" s="31">
        <v>321.82</v>
      </c>
      <c r="N9020" s="31">
        <v>566.18299999999999</v>
      </c>
      <c r="O9020" s="31">
        <v>43.870899999999999</v>
      </c>
      <c r="P9020" s="31">
        <v>78.8934</v>
      </c>
      <c r="Q9020" s="31">
        <v>2908.5745000000002</v>
      </c>
      <c r="R9020" s="31">
        <v>104.45</v>
      </c>
      <c r="S9020" s="31">
        <v>70.032499999999999</v>
      </c>
    </row>
    <row r="9021" spans="1:19" x14ac:dyDescent="0.35">
      <c r="A9021" s="2">
        <v>45497</v>
      </c>
      <c r="B9021" s="31">
        <v>611.10910000000001</v>
      </c>
      <c r="C9021" s="31">
        <v>2080.7139999999999</v>
      </c>
      <c r="D9021" s="31">
        <v>693.96069999999997</v>
      </c>
      <c r="E9021" s="31">
        <v>752.42409999999995</v>
      </c>
      <c r="F9021" s="31">
        <v>159.1951</v>
      </c>
      <c r="G9021" s="31">
        <v>478.21210000000002</v>
      </c>
      <c r="H9021" s="31">
        <v>30.643049999999999</v>
      </c>
      <c r="I9021" s="31">
        <v>2770.0749999999998</v>
      </c>
      <c r="J9021" s="31">
        <v>4300.2650000000003</v>
      </c>
      <c r="K9021" s="31">
        <v>2715.4949999999999</v>
      </c>
      <c r="L9021" s="31">
        <v>468.73</v>
      </c>
      <c r="M9021" s="31">
        <v>315.08</v>
      </c>
      <c r="N9021" s="31">
        <v>545.67399999999998</v>
      </c>
      <c r="O9021" s="31">
        <v>44.644100000000002</v>
      </c>
      <c r="P9021" s="31">
        <v>78.951099999999997</v>
      </c>
      <c r="Q9021" s="31">
        <v>2896.0893999999998</v>
      </c>
      <c r="R9021" s="31">
        <v>104.39100000000001</v>
      </c>
      <c r="S9021" s="31">
        <v>69.491</v>
      </c>
    </row>
    <row r="9022" spans="1:19" x14ac:dyDescent="0.35">
      <c r="A9022" s="2">
        <v>45498</v>
      </c>
      <c r="B9022" s="31">
        <v>615.41909999999996</v>
      </c>
      <c r="C9022" s="31">
        <v>2095.029</v>
      </c>
      <c r="D9022" s="31">
        <v>693.27</v>
      </c>
      <c r="E9022" s="31">
        <v>753.92319999999995</v>
      </c>
      <c r="F9022" s="31">
        <v>155.05369999999999</v>
      </c>
      <c r="G9022" s="31">
        <v>485.17849999999999</v>
      </c>
      <c r="H9022" s="31">
        <v>29.07123</v>
      </c>
      <c r="I9022" s="31">
        <v>2768.4960000000001</v>
      </c>
      <c r="J9022" s="31">
        <v>4305.2950000000001</v>
      </c>
      <c r="K9022" s="31">
        <v>2719.9560000000001</v>
      </c>
      <c r="L9022" s="31">
        <v>466.09</v>
      </c>
      <c r="M9022" s="31">
        <v>318.73</v>
      </c>
      <c r="N9022" s="31">
        <v>539.67819999999995</v>
      </c>
      <c r="O9022" s="31">
        <v>44.505600000000001</v>
      </c>
      <c r="P9022" s="31">
        <v>78.9512</v>
      </c>
      <c r="Q9022" s="31">
        <v>2873.1896000000002</v>
      </c>
      <c r="R9022" s="31">
        <v>104.355</v>
      </c>
      <c r="S9022" s="31">
        <v>68.063199999999995</v>
      </c>
    </row>
    <row r="9023" spans="1:19" x14ac:dyDescent="0.35">
      <c r="A9023" s="2">
        <v>45499</v>
      </c>
      <c r="B9023" s="31">
        <v>607.02599999999995</v>
      </c>
      <c r="C9023" s="31">
        <v>2084.25</v>
      </c>
      <c r="D9023" s="31">
        <v>680.14599999999996</v>
      </c>
      <c r="E9023" s="31">
        <v>752.95090000000005</v>
      </c>
      <c r="F9023" s="31">
        <v>156.86269999999999</v>
      </c>
      <c r="G9023" s="31">
        <v>471.24560000000002</v>
      </c>
      <c r="H9023" s="31">
        <v>29.939080000000001</v>
      </c>
      <c r="I9023" s="31">
        <v>2770.8629999999998</v>
      </c>
      <c r="J9023" s="31">
        <v>4321.4369999999999</v>
      </c>
      <c r="K9023" s="31">
        <v>2723.0479999999998</v>
      </c>
      <c r="L9023" s="31">
        <v>471.04</v>
      </c>
      <c r="M9023" s="31">
        <v>323.98</v>
      </c>
      <c r="N9023" s="31">
        <v>544.85699999999997</v>
      </c>
      <c r="O9023" s="31">
        <v>44.5383</v>
      </c>
      <c r="P9023" s="31">
        <v>78.950800000000001</v>
      </c>
      <c r="Q9023" s="31">
        <v>2868.6305000000002</v>
      </c>
      <c r="R9023" s="31">
        <v>104.316</v>
      </c>
      <c r="S9023" s="31">
        <v>67.849100000000007</v>
      </c>
    </row>
    <row r="9024" spans="1:19" x14ac:dyDescent="0.35">
      <c r="A9024" s="2">
        <v>45502</v>
      </c>
      <c r="B9024" s="31">
        <v>597.72550000000001</v>
      </c>
      <c r="C9024" s="31">
        <v>2045.704</v>
      </c>
      <c r="D9024" s="31">
        <v>676.92259999999999</v>
      </c>
      <c r="E9024" s="31">
        <v>745.00480000000005</v>
      </c>
      <c r="F9024" s="31">
        <v>156.70760000000001</v>
      </c>
      <c r="G9024" s="31">
        <v>467.20060000000001</v>
      </c>
      <c r="H9024" s="31">
        <v>28.739730000000002</v>
      </c>
      <c r="I9024" s="31">
        <v>2776.8870000000002</v>
      </c>
      <c r="J9024" s="31">
        <v>4327.57</v>
      </c>
      <c r="K9024" s="31">
        <v>2732.116</v>
      </c>
      <c r="L9024" s="31">
        <v>471.38</v>
      </c>
      <c r="M9024" s="31">
        <v>320.3</v>
      </c>
      <c r="N9024" s="31">
        <v>545.84439999999995</v>
      </c>
      <c r="O9024" s="31">
        <v>44.383299999999998</v>
      </c>
      <c r="P9024" s="31">
        <v>78.656999999999996</v>
      </c>
      <c r="Q9024" s="31">
        <v>2880.8739999999998</v>
      </c>
      <c r="R9024" s="31">
        <v>104.56399999999999</v>
      </c>
      <c r="S9024" s="31">
        <v>68.682699999999997</v>
      </c>
    </row>
    <row r="9025" spans="1:19" x14ac:dyDescent="0.35">
      <c r="A9025" s="2">
        <v>45503</v>
      </c>
      <c r="B9025" s="31">
        <v>590.31539999999995</v>
      </c>
      <c r="C9025" s="31">
        <v>2021.559</v>
      </c>
      <c r="D9025" s="31">
        <v>666.56150000000002</v>
      </c>
      <c r="E9025" s="31">
        <v>740.35230000000001</v>
      </c>
      <c r="F9025" s="31">
        <v>158.41329999999999</v>
      </c>
      <c r="G9025" s="31">
        <v>458.9982</v>
      </c>
      <c r="H9025" s="31">
        <v>30.304099999999998</v>
      </c>
      <c r="I9025" s="31">
        <v>2780.3069999999998</v>
      </c>
      <c r="J9025" s="31">
        <v>4334.8069999999998</v>
      </c>
      <c r="K9025" s="31">
        <v>2736.8870000000002</v>
      </c>
      <c r="L9025" s="31">
        <v>468.77</v>
      </c>
      <c r="M9025" s="31">
        <v>321.41000000000003</v>
      </c>
      <c r="N9025" s="31">
        <v>538.08690000000001</v>
      </c>
      <c r="O9025" s="31">
        <v>44.217599999999997</v>
      </c>
      <c r="P9025" s="31">
        <v>78.573400000000007</v>
      </c>
      <c r="Q9025" s="31">
        <v>2865.3301000000001</v>
      </c>
      <c r="R9025" s="31">
        <v>104.554</v>
      </c>
      <c r="S9025" s="31">
        <v>67.590400000000002</v>
      </c>
    </row>
    <row r="9026" spans="1:19" x14ac:dyDescent="0.35">
      <c r="B9026" s="32"/>
      <c r="C9026" s="32"/>
      <c r="D9026" s="32"/>
      <c r="E9026" s="32"/>
      <c r="F9026" s="32"/>
      <c r="G9026" s="32"/>
      <c r="H9026" s="32"/>
      <c r="I9026" s="32"/>
      <c r="J9026" s="32"/>
      <c r="K9026" s="32"/>
      <c r="L9026" s="32"/>
      <c r="M9026" s="32"/>
      <c r="N9026" s="32"/>
      <c r="O9026" s="32"/>
      <c r="P9026" s="32"/>
      <c r="Q9026" s="32"/>
      <c r="R9026" s="32"/>
      <c r="S9026" s="32"/>
    </row>
    <row r="9027" spans="1:19" x14ac:dyDescent="0.35">
      <c r="B9027" s="32"/>
      <c r="C9027" s="32"/>
      <c r="D9027" s="32"/>
      <c r="E9027" s="32"/>
      <c r="F9027" s="32"/>
      <c r="G9027" s="32"/>
      <c r="H9027" s="32"/>
      <c r="I9027" s="32"/>
      <c r="J9027" s="32"/>
      <c r="K9027" s="32"/>
      <c r="L9027" s="32"/>
      <c r="M9027" s="32"/>
      <c r="N9027" s="32"/>
      <c r="O9027" s="32"/>
      <c r="P9027" s="32"/>
      <c r="Q9027" s="32"/>
      <c r="R9027" s="32"/>
      <c r="S9027" s="32"/>
    </row>
    <row r="9028" spans="1:19" x14ac:dyDescent="0.35">
      <c r="B9028" s="32"/>
      <c r="C9028" s="32"/>
      <c r="D9028" s="32"/>
      <c r="E9028" s="32"/>
      <c r="F9028" s="32"/>
      <c r="G9028" s="32"/>
      <c r="H9028" s="32"/>
      <c r="I9028" s="32"/>
      <c r="J9028" s="32"/>
      <c r="K9028" s="32"/>
      <c r="L9028" s="32"/>
      <c r="M9028" s="32"/>
      <c r="N9028" s="32"/>
      <c r="O9028" s="32"/>
      <c r="P9028" s="32"/>
      <c r="Q9028" s="32"/>
      <c r="R9028" s="32"/>
      <c r="S9028" s="32"/>
    </row>
    <row r="9029" spans="1:19" x14ac:dyDescent="0.35">
      <c r="B9029" s="32"/>
      <c r="C9029" s="32"/>
      <c r="D9029" s="32"/>
      <c r="E9029" s="32"/>
      <c r="F9029" s="32"/>
      <c r="G9029" s="32"/>
      <c r="H9029" s="32"/>
      <c r="I9029" s="32"/>
      <c r="J9029" s="32"/>
      <c r="K9029" s="32"/>
      <c r="L9029" s="32"/>
      <c r="M9029" s="32"/>
      <c r="N9029" s="32"/>
      <c r="O9029" s="32"/>
      <c r="P9029" s="32"/>
      <c r="Q9029" s="32"/>
      <c r="R9029" s="32"/>
      <c r="S9029" s="32"/>
    </row>
    <row r="9030" spans="1:19" x14ac:dyDescent="0.35">
      <c r="B9030" s="3" t="e">
        <f>(B9025/B4)-1</f>
        <v>#VALUE!</v>
      </c>
      <c r="C9030" s="3">
        <f t="shared" ref="C9030:E9030" si="0">(C9025/C4)-1</f>
        <v>8.008007379087239</v>
      </c>
      <c r="D9030" s="3" t="e">
        <f t="shared" si="0"/>
        <v>#VALUE!</v>
      </c>
      <c r="E9030" s="3">
        <f t="shared" si="0"/>
        <v>4.7590315429193728</v>
      </c>
      <c r="F9030" s="3">
        <f>(F9025/F4)-1</f>
        <v>1.1231611537018176</v>
      </c>
      <c r="G9030" s="3">
        <f>(G9025/G4)-1</f>
        <v>1.0859742901524356</v>
      </c>
      <c r="H9030" s="3">
        <f>(H9025/H4)-1</f>
        <v>5.3178431385558778E-3</v>
      </c>
      <c r="I9030" s="3">
        <f t="shared" ref="I9030" si="1">(I9025/I4)-1</f>
        <v>1.3478733403086181</v>
      </c>
      <c r="J9030" s="3">
        <f t="shared" ref="J9030:K9030" si="2">(J9025/J4)-1</f>
        <v>1.5374559218136095</v>
      </c>
      <c r="K9030" s="3" t="e">
        <f t="shared" si="2"/>
        <v>#VALUE!</v>
      </c>
      <c r="L9030" s="3" t="e">
        <f t="shared" ref="L9030:Q9030" si="3">(L9025/L4)-1</f>
        <v>#VALUE!</v>
      </c>
      <c r="M9030" s="3" t="e">
        <f t="shared" si="3"/>
        <v>#VALUE!</v>
      </c>
      <c r="N9030" s="3" t="e">
        <f t="shared" si="3"/>
        <v>#VALUE!</v>
      </c>
      <c r="O9030" s="3"/>
      <c r="P9030" s="3"/>
      <c r="Q9030" s="3" t="e">
        <f t="shared" si="3"/>
        <v>#VALUE!</v>
      </c>
      <c r="R9030" s="3"/>
      <c r="S9030" s="3"/>
    </row>
    <row r="9031" spans="1:19" x14ac:dyDescent="0.35">
      <c r="B9031" s="32">
        <f>STDEV(B4:B9025)</f>
        <v>253.34738966529602</v>
      </c>
      <c r="C9031" s="32">
        <f>STDEV(C4:C9025)</f>
        <v>586.79502623707663</v>
      </c>
      <c r="D9031" s="32">
        <f t="shared" ref="D9031:G9031" si="4">STDEV(D4:D9025)</f>
        <v>227.06423222762305</v>
      </c>
      <c r="E9031" s="32">
        <f t="shared" si="4"/>
        <v>252.00349851581393</v>
      </c>
      <c r="F9031" s="32">
        <f t="shared" si="4"/>
        <v>37.245546642646595</v>
      </c>
      <c r="G9031" s="32">
        <f t="shared" si="4"/>
        <v>135.66024339588117</v>
      </c>
      <c r="H9031" s="32">
        <f t="shared" ref="H9031:K9031" si="5">STDEV(H4:H9025)</f>
        <v>6.731261824503469</v>
      </c>
      <c r="I9031" s="32">
        <f t="shared" ref="I9031" si="6">STDEV(I4:I9025)</f>
        <v>552.21004809272722</v>
      </c>
      <c r="J9031" s="32">
        <f t="shared" si="5"/>
        <v>1160.7594080870379</v>
      </c>
      <c r="K9031" s="32">
        <f t="shared" si="5"/>
        <v>750.16669004245557</v>
      </c>
      <c r="L9031" s="32">
        <f t="shared" ref="L9031:Q9031" si="7">STDEV(L4:L9025)</f>
        <v>104.10015772784131</v>
      </c>
      <c r="M9031" s="32">
        <f t="shared" si="7"/>
        <v>66.012712977986496</v>
      </c>
      <c r="N9031" s="32">
        <f t="shared" si="7"/>
        <v>138.16090867350857</v>
      </c>
      <c r="O9031" s="32"/>
      <c r="P9031" s="32"/>
      <c r="Q9031" s="32">
        <f t="shared" si="7"/>
        <v>573.77592781183728</v>
      </c>
      <c r="R9031" s="32"/>
      <c r="S9031" s="32"/>
    </row>
    <row r="9032" spans="1:19" x14ac:dyDescent="0.35">
      <c r="B9032" s="34" t="e">
        <f>B9030/B9031</f>
        <v>#VALUE!</v>
      </c>
      <c r="C9032" s="34">
        <f t="shared" ref="C9032:H9032" si="8">C9030/C9031</f>
        <v>1.3647026680576956E-2</v>
      </c>
      <c r="D9032" s="34" t="e">
        <f t="shared" si="8"/>
        <v>#VALUE!</v>
      </c>
      <c r="E9032" s="34">
        <f t="shared" si="8"/>
        <v>1.8884783627798444E-2</v>
      </c>
      <c r="F9032" s="34">
        <f t="shared" si="8"/>
        <v>3.0155582477497719E-2</v>
      </c>
      <c r="G9032" s="34">
        <f t="shared" si="8"/>
        <v>8.0051035068790626E-3</v>
      </c>
      <c r="H9032" s="34">
        <f t="shared" si="8"/>
        <v>7.9002173399311327E-4</v>
      </c>
      <c r="I9032" s="34">
        <f t="shared" ref="I9032" si="9">I9030/I9031</f>
        <v>2.4408707247613919E-3</v>
      </c>
      <c r="J9032" s="34">
        <f t="shared" ref="J9032" si="10">J9030/J9031</f>
        <v>1.3245259190682566E-3</v>
      </c>
      <c r="K9032" s="34" t="e">
        <f t="shared" ref="K9032" si="11">K9030/K9031</f>
        <v>#VALUE!</v>
      </c>
      <c r="L9032" s="34" t="e">
        <f t="shared" ref="L9032" si="12">L9030/L9031</f>
        <v>#VALUE!</v>
      </c>
      <c r="M9032" s="34" t="e">
        <f t="shared" ref="M9032" si="13">M9030/M9031</f>
        <v>#VALUE!</v>
      </c>
      <c r="N9032" s="34" t="e">
        <f t="shared" ref="N9032" si="14">N9030/N9031</f>
        <v>#VALUE!</v>
      </c>
      <c r="O9032" s="34"/>
      <c r="P9032" s="34"/>
      <c r="Q9032" s="34" t="e">
        <f t="shared" ref="Q9032" si="15">Q9030/Q9031</f>
        <v>#VALUE!</v>
      </c>
      <c r="R9032" s="34"/>
      <c r="S9032" s="34"/>
    </row>
    <row r="9033" spans="1:19" x14ac:dyDescent="0.35">
      <c r="B9033" s="32"/>
      <c r="C9033" s="32"/>
      <c r="D9033" s="32"/>
      <c r="E9033" s="32"/>
      <c r="F9033" s="32"/>
      <c r="G9033" s="32"/>
      <c r="H9033" s="32"/>
      <c r="I9033" s="32"/>
      <c r="J9033" s="32"/>
      <c r="K9033" s="32"/>
      <c r="L9033" s="32"/>
      <c r="M9033" s="32"/>
      <c r="N9033" s="32"/>
      <c r="O9033" s="32"/>
      <c r="P9033" s="32"/>
      <c r="Q9033" s="32"/>
      <c r="R9033" s="32"/>
      <c r="S9033" s="32"/>
    </row>
    <row r="9034" spans="1:19" x14ac:dyDescent="0.35">
      <c r="B9034" s="32"/>
      <c r="C9034" s="32"/>
      <c r="D9034" s="32"/>
      <c r="E9034" s="32"/>
      <c r="F9034" s="32"/>
      <c r="G9034" s="32"/>
      <c r="H9034" s="32"/>
      <c r="I9034" s="32"/>
      <c r="J9034" s="32"/>
      <c r="K9034" s="32"/>
      <c r="L9034" s="32"/>
      <c r="M9034" s="32"/>
      <c r="N9034" s="32"/>
      <c r="O9034" s="32"/>
      <c r="P9034" s="32"/>
      <c r="Q9034" s="32"/>
      <c r="R9034" s="32"/>
      <c r="S9034" s="32"/>
    </row>
    <row r="9035" spans="1:19" x14ac:dyDescent="0.35">
      <c r="B9035" s="3">
        <f>(B9025/B2547)-1</f>
        <v>2.0277848302858801</v>
      </c>
      <c r="C9035" s="3">
        <f t="shared" ref="C9035:I9035" si="16">(C9025/C2547)-1</f>
        <v>5.4529647978140678</v>
      </c>
      <c r="D9035" s="3">
        <f t="shared" si="16"/>
        <v>3.2010513949481112</v>
      </c>
      <c r="E9035" s="3">
        <f t="shared" si="16"/>
        <v>4.2384059898847815</v>
      </c>
      <c r="F9035" s="3">
        <f t="shared" si="16"/>
        <v>3.3423032010832916</v>
      </c>
      <c r="G9035" s="3">
        <f t="shared" si="16"/>
        <v>2.1146796990624033</v>
      </c>
      <c r="H9035" s="3">
        <f t="shared" si="16"/>
        <v>2.9835746443891842</v>
      </c>
      <c r="I9035" s="3">
        <f t="shared" si="16"/>
        <v>0.48659644432562477</v>
      </c>
      <c r="J9035" s="3">
        <f>(J9025/J2547)-1</f>
        <v>0.88372079885485522</v>
      </c>
      <c r="K9035" s="3">
        <f t="shared" ref="K9035:M9035" si="17">(K9025/K2547)-1</f>
        <v>0.95546681642288434</v>
      </c>
      <c r="L9035" s="3">
        <f t="shared" si="17"/>
        <v>2.6648424673598625</v>
      </c>
      <c r="M9035" s="3" t="e">
        <f t="shared" si="17"/>
        <v>#VALUE!</v>
      </c>
      <c r="N9035" s="3">
        <f>(N9025/N2547)-1</f>
        <v>4.3808690000000006</v>
      </c>
      <c r="O9035" s="3">
        <f t="shared" ref="O9035:R9035" si="18">(O9025/O2547)-1</f>
        <v>-0.59588810738883125</v>
      </c>
      <c r="P9035" s="3"/>
      <c r="Q9035" s="3" t="e">
        <f t="shared" si="18"/>
        <v>#VALUE!</v>
      </c>
      <c r="R9035" s="3">
        <f t="shared" si="18"/>
        <v>6.103105337933834E-2</v>
      </c>
      <c r="S9035" s="3"/>
    </row>
    <row r="9036" spans="1:19" x14ac:dyDescent="0.35">
      <c r="B9036" s="32">
        <f>STDEV(B2547:B9025)</f>
        <v>247.38389967964861</v>
      </c>
      <c r="C9036" s="32">
        <f t="shared" ref="C9036:N9036" si="19">STDEV(C2547:C9025)</f>
        <v>501.5592368383908</v>
      </c>
      <c r="D9036" s="32">
        <f t="shared" si="19"/>
        <v>222.11648474006324</v>
      </c>
      <c r="E9036" s="32">
        <f t="shared" si="19"/>
        <v>233.32880186802888</v>
      </c>
      <c r="F9036" s="32">
        <f t="shared" si="19"/>
        <v>38.398903233921843</v>
      </c>
      <c r="G9036" s="32">
        <f t="shared" si="19"/>
        <v>136.92008894725157</v>
      </c>
      <c r="H9036" s="32">
        <f t="shared" si="19"/>
        <v>3.4686606558122337</v>
      </c>
      <c r="I9036" s="32">
        <f t="shared" si="19"/>
        <v>294.59994258909717</v>
      </c>
      <c r="J9036" s="32">
        <f t="shared" si="19"/>
        <v>919.52599899298548</v>
      </c>
      <c r="K9036" s="32">
        <f t="shared" si="19"/>
        <v>661.61112343819514</v>
      </c>
      <c r="L9036" s="32">
        <f t="shared" si="19"/>
        <v>106.82774346989513</v>
      </c>
      <c r="M9036" s="32">
        <f t="shared" si="19"/>
        <v>66.012712977986496</v>
      </c>
      <c r="N9036" s="32">
        <f t="shared" si="19"/>
        <v>138.16090867350857</v>
      </c>
      <c r="O9036" s="32">
        <f t="shared" ref="O9036:R9036" si="20">STDEV(O2547:O9025)</f>
        <v>15.094447641294611</v>
      </c>
      <c r="P9036" s="32"/>
      <c r="Q9036" s="32">
        <f t="shared" si="20"/>
        <v>573.77592781183728</v>
      </c>
      <c r="R9036" s="32">
        <f t="shared" si="20"/>
        <v>11.331066004580224</v>
      </c>
      <c r="S9036" s="32"/>
    </row>
    <row r="9037" spans="1:19" x14ac:dyDescent="0.35">
      <c r="B9037" s="34">
        <f t="shared" ref="B9037:I9037" si="21">B9035/B9036</f>
        <v>8.196915130336992E-3</v>
      </c>
      <c r="C9037" s="34">
        <f t="shared" si="21"/>
        <v>1.0872025470385439E-2</v>
      </c>
      <c r="D9037" s="34">
        <f t="shared" si="21"/>
        <v>1.4411588580173204E-2</v>
      </c>
      <c r="E9037" s="34">
        <f t="shared" si="21"/>
        <v>1.8164949873106667E-2</v>
      </c>
      <c r="F9037" s="34">
        <f t="shared" si="21"/>
        <v>8.7041631911264572E-2</v>
      </c>
      <c r="G9037" s="34">
        <f t="shared" si="21"/>
        <v>1.5444626974184066E-2</v>
      </c>
      <c r="H9037" s="34">
        <f t="shared" si="21"/>
        <v>0.86015178204007392</v>
      </c>
      <c r="I9037" s="34">
        <f t="shared" si="21"/>
        <v>1.6517194132801341E-3</v>
      </c>
      <c r="J9037" s="34">
        <f t="shared" ref="J9037:M9037" si="22">J9035/J9036</f>
        <v>9.6106124222986391E-4</v>
      </c>
      <c r="K9037" s="34">
        <f t="shared" si="22"/>
        <v>1.4441516815158865E-3</v>
      </c>
      <c r="L9037" s="34">
        <f t="shared" si="22"/>
        <v>2.4945228465963389E-2</v>
      </c>
      <c r="M9037" s="34" t="e">
        <f t="shared" si="22"/>
        <v>#VALUE!</v>
      </c>
      <c r="N9037" s="34">
        <f t="shared" ref="N9037:R9037" si="23">N9035/N9036</f>
        <v>3.170845532257275E-2</v>
      </c>
      <c r="O9037" s="34">
        <f t="shared" si="23"/>
        <v>-3.947730460561083E-2</v>
      </c>
      <c r="P9037" s="34"/>
      <c r="Q9037" s="34" t="e">
        <f t="shared" si="23"/>
        <v>#VALUE!</v>
      </c>
      <c r="R9037" s="34">
        <f t="shared" si="23"/>
        <v>5.38617049399134E-3</v>
      </c>
      <c r="S9037" s="34"/>
    </row>
    <row r="9038" spans="1:19" x14ac:dyDescent="0.35">
      <c r="B9038" s="32"/>
      <c r="C9038" s="32"/>
      <c r="D9038" s="32"/>
      <c r="E9038" s="32"/>
      <c r="F9038" s="32"/>
      <c r="G9038" s="32"/>
      <c r="H9038" s="32"/>
      <c r="I9038" s="32"/>
      <c r="J9038" s="32"/>
      <c r="K9038" s="32"/>
      <c r="L9038" s="32"/>
      <c r="M9038" s="32"/>
      <c r="N9038" s="32"/>
      <c r="O9038" s="32"/>
      <c r="P9038" s="32"/>
      <c r="Q9038" s="32"/>
      <c r="R9038" s="32"/>
      <c r="S9038" s="32"/>
    </row>
    <row r="9039" spans="1:19" x14ac:dyDescent="0.35">
      <c r="B9039" s="32" t="str">
        <f>B2</f>
        <v>GSCI Brent Crude Oil</v>
      </c>
      <c r="C9039" s="32" t="str">
        <f t="shared" ref="C9039:H9039" si="24">C2</f>
        <v>GSCI Rbob Gas</v>
      </c>
      <c r="D9039" s="32" t="str">
        <f t="shared" si="24"/>
        <v>GSCI Gasoil</v>
      </c>
      <c r="E9039" s="32" t="str">
        <f t="shared" si="24"/>
        <v>GSCI Copper</v>
      </c>
      <c r="F9039" s="32" t="str">
        <f t="shared" si="24"/>
        <v>GSCI Gold</v>
      </c>
      <c r="G9039" s="32" t="str">
        <f t="shared" si="24"/>
        <v>GSCI Soybean</v>
      </c>
      <c r="H9039" s="32" t="str">
        <f t="shared" si="24"/>
        <v>GSCI Cocoa</v>
      </c>
      <c r="I9039" s="32" t="str">
        <f t="shared" ref="I9039" si="25">I2</f>
        <v>Japan Gov't Bond</v>
      </c>
      <c r="J9039" s="32" t="str">
        <f t="shared" ref="J9039:K9039" si="26">J2</f>
        <v>US 10Y Gov't Bond</v>
      </c>
      <c r="K9039" s="32" t="str">
        <f t="shared" si="26"/>
        <v>German 10y Gov't Bond FUTURES INDEX</v>
      </c>
      <c r="L9039" s="32" t="str">
        <f t="shared" ref="L9039:Q9039" si="27">L2</f>
        <v>S&amp;P 500 Futures Excess Rtn Index</v>
      </c>
      <c r="M9039" s="32" t="str">
        <f t="shared" si="27"/>
        <v>Russell 2000 Futures Excess Rtn Index</v>
      </c>
      <c r="N9039" s="32" t="str">
        <f t="shared" si="27"/>
        <v>Nasdaq 100 Futures Excess Rtn Index</v>
      </c>
      <c r="O9039" s="32"/>
      <c r="P9039" s="32"/>
      <c r="Q9039" s="32" t="str">
        <f t="shared" si="27"/>
        <v>MSCI EM Excess Rtn Index</v>
      </c>
      <c r="R9039" s="32" t="str">
        <f t="shared" ref="R9039" si="28">R2</f>
        <v>Long USD Currency</v>
      </c>
      <c r="S9039" s="32"/>
    </row>
    <row r="9040" spans="1:19" x14ac:dyDescent="0.35">
      <c r="B9040" s="32"/>
      <c r="C9040" s="32"/>
      <c r="D9040" s="32"/>
      <c r="E9040" s="32"/>
      <c r="F9040" s="32"/>
      <c r="G9040" s="32"/>
      <c r="H9040" s="32"/>
      <c r="I9040" s="32"/>
      <c r="J9040" s="32"/>
      <c r="K9040" s="32"/>
      <c r="L9040" s="32"/>
      <c r="M9040" s="32"/>
      <c r="N9040" s="32"/>
      <c r="O9040" s="32"/>
      <c r="P9040" s="32"/>
      <c r="Q9040" s="32"/>
      <c r="R9040" s="32"/>
      <c r="S9040" s="32"/>
    </row>
    <row r="9041" spans="2:19" x14ac:dyDescent="0.35">
      <c r="B9041" s="3">
        <f>(B9025/B3763)-1</f>
        <v>0.15018404802784535</v>
      </c>
      <c r="C9041" s="3">
        <f t="shared" ref="C9041:K9041" si="29">(C9025/C3763)-1</f>
        <v>0.86034862918899813</v>
      </c>
      <c r="D9041" s="3">
        <f t="shared" si="29"/>
        <v>0.77351284115021612</v>
      </c>
      <c r="E9041" s="3">
        <f t="shared" si="29"/>
        <v>2.9329543202865653</v>
      </c>
      <c r="F9041" s="3">
        <f t="shared" si="29"/>
        <v>2.7621160125868309</v>
      </c>
      <c r="G9041" s="3">
        <f t="shared" si="29"/>
        <v>0.89915175026759941</v>
      </c>
      <c r="H9041" s="3">
        <f t="shared" si="29"/>
        <v>2.371932471222002</v>
      </c>
      <c r="I9041" s="3">
        <f t="shared" ref="I9041" si="30">(I9025/I3763)-1</f>
        <v>0.29735136234848802</v>
      </c>
      <c r="J9041" s="3">
        <f t="shared" si="29"/>
        <v>0.4591747805670332</v>
      </c>
      <c r="K9041" s="3">
        <f t="shared" si="29"/>
        <v>0.69689963574362568</v>
      </c>
      <c r="L9041" s="3">
        <f t="shared" ref="L9041:Q9041" si="31">(L9025/L3763)-1</f>
        <v>3.750886794365055</v>
      </c>
      <c r="M9041" s="3" t="e">
        <f t="shared" si="31"/>
        <v>#VALUE!</v>
      </c>
      <c r="N9041" s="3">
        <f t="shared" si="31"/>
        <v>9.2864426317570352</v>
      </c>
      <c r="O9041" s="3"/>
      <c r="P9041" s="3"/>
      <c r="Q9041" s="3">
        <f t="shared" si="31"/>
        <v>1.8653301</v>
      </c>
      <c r="R9041" s="3">
        <f>(R9025/R5364)-1</f>
        <v>0.26712154448389946</v>
      </c>
      <c r="S9041" s="3"/>
    </row>
    <row r="9042" spans="2:19" x14ac:dyDescent="0.35">
      <c r="B9042" s="32">
        <f>STDEV(B3763:B9025)</f>
        <v>242.14231755760358</v>
      </c>
      <c r="C9042" s="32">
        <f t="shared" ref="C9042:K9042" si="32">STDEV(C3763:C9025)</f>
        <v>448.84266203201241</v>
      </c>
      <c r="D9042" s="32">
        <f t="shared" si="32"/>
        <v>207.23337612681985</v>
      </c>
      <c r="E9042" s="32">
        <f t="shared" si="32"/>
        <v>160.59621603936617</v>
      </c>
      <c r="F9042" s="32">
        <f t="shared" si="32"/>
        <v>30.230081575003926</v>
      </c>
      <c r="G9042" s="32">
        <f t="shared" si="32"/>
        <v>114.99761376650306</v>
      </c>
      <c r="H9042" s="32">
        <f t="shared" si="32"/>
        <v>3.5157323915944727</v>
      </c>
      <c r="I9042" s="32">
        <f t="shared" ref="I9042" si="33">STDEV(I3763:I9025)</f>
        <v>231.25721524588087</v>
      </c>
      <c r="J9042" s="32">
        <f t="shared" si="32"/>
        <v>724.80609418198503</v>
      </c>
      <c r="K9042" s="32">
        <f t="shared" si="32"/>
        <v>592.7176963126426</v>
      </c>
      <c r="L9042" s="32">
        <f t="shared" ref="L9042:Q9042" si="34">STDEV(L3763:L9025)</f>
        <v>110.76669592947086</v>
      </c>
      <c r="M9042" s="32">
        <f t="shared" si="34"/>
        <v>66.012712977986496</v>
      </c>
      <c r="N9042" s="32">
        <f t="shared" si="34"/>
        <v>145.29649301158955</v>
      </c>
      <c r="O9042" s="32"/>
      <c r="P9042" s="32"/>
      <c r="Q9042" s="32">
        <f t="shared" si="34"/>
        <v>573.77592781183728</v>
      </c>
      <c r="R9042" s="32">
        <f>STDEV(R5364:R9025)</f>
        <v>9.2504306606205233</v>
      </c>
      <c r="S9042" s="32"/>
    </row>
    <row r="9043" spans="2:19" x14ac:dyDescent="0.35">
      <c r="B9043" s="34">
        <f>B9041/B9042</f>
        <v>6.20230489006193E-4</v>
      </c>
      <c r="C9043" s="34">
        <f t="shared" ref="C9043:K9043" si="35">C9041/C9042</f>
        <v>1.9168156282070091E-3</v>
      </c>
      <c r="D9043" s="34">
        <f t="shared" si="35"/>
        <v>3.7325688342637062E-3</v>
      </c>
      <c r="E9043" s="34">
        <f t="shared" si="35"/>
        <v>1.8262910500753172E-2</v>
      </c>
      <c r="F9043" s="34">
        <f t="shared" si="35"/>
        <v>9.1369783628725526E-2</v>
      </c>
      <c r="G9043" s="34">
        <f t="shared" si="35"/>
        <v>7.8188731123872042E-3</v>
      </c>
      <c r="H9043" s="34">
        <f t="shared" si="35"/>
        <v>0.67466240516283182</v>
      </c>
      <c r="I9043" s="34">
        <f t="shared" si="35"/>
        <v>1.2858036106347364E-3</v>
      </c>
      <c r="J9043" s="34">
        <f t="shared" si="35"/>
        <v>6.3351396222082975E-4</v>
      </c>
      <c r="K9043" s="34">
        <f t="shared" si="35"/>
        <v>1.1757699155586371E-3</v>
      </c>
      <c r="L9043" s="34">
        <f t="shared" ref="L9043" si="36">L9041/L9042</f>
        <v>3.3862947367802501E-2</v>
      </c>
      <c r="M9043" s="34" t="e">
        <f t="shared" ref="M9043" si="37">M9041/M9042</f>
        <v>#VALUE!</v>
      </c>
      <c r="N9043" s="34">
        <f t="shared" ref="N9043" si="38">N9041/N9042</f>
        <v>6.3913742439855745E-2</v>
      </c>
      <c r="O9043" s="34"/>
      <c r="P9043" s="34"/>
      <c r="Q9043" s="34">
        <f t="shared" ref="Q9043:R9043" si="39">Q9041/Q9042</f>
        <v>3.2509730882465879E-3</v>
      </c>
      <c r="R9043" s="34">
        <f t="shared" si="39"/>
        <v>2.8876660372262154E-2</v>
      </c>
      <c r="S9043" s="34"/>
    </row>
    <row r="9044" spans="2:19" x14ac:dyDescent="0.35">
      <c r="B9044" s="32"/>
      <c r="C9044" s="32"/>
      <c r="D9044" s="32"/>
      <c r="E9044" s="32"/>
      <c r="F9044" s="32"/>
      <c r="G9044" s="32"/>
      <c r="H9044" s="32"/>
      <c r="I9044" s="32"/>
      <c r="J9044" s="32"/>
      <c r="K9044" s="32"/>
      <c r="L9044" s="32"/>
      <c r="M9044" s="32"/>
      <c r="N9044" s="32"/>
      <c r="O9044" s="32"/>
      <c r="P9044" s="32"/>
      <c r="Q9044" s="32"/>
      <c r="R9044" s="32"/>
      <c r="S9044" s="32"/>
    </row>
    <row r="9045" spans="2:19" x14ac:dyDescent="0.35">
      <c r="B9045" s="32"/>
      <c r="C9045" s="32"/>
      <c r="D9045" s="32"/>
      <c r="E9045" s="32"/>
      <c r="F9045" s="32"/>
      <c r="G9045" s="32"/>
      <c r="H9045" s="32"/>
      <c r="I9045" s="32"/>
      <c r="J9045" s="32"/>
      <c r="K9045" s="32"/>
      <c r="L9045" s="32"/>
      <c r="M9045" s="32"/>
      <c r="N9045" s="32"/>
      <c r="O9045" s="32"/>
      <c r="P9045" s="32"/>
      <c r="Q9045" s="32"/>
      <c r="R9045" s="32"/>
      <c r="S9045" s="32"/>
    </row>
    <row r="9046" spans="2:19" x14ac:dyDescent="0.35">
      <c r="B9046" s="32"/>
      <c r="C9046" s="32"/>
      <c r="D9046" s="32"/>
      <c r="E9046" s="32"/>
      <c r="F9046" s="32"/>
      <c r="G9046" s="32"/>
      <c r="H9046" s="32"/>
      <c r="I9046" s="32"/>
      <c r="J9046" s="32"/>
      <c r="K9046" s="32"/>
      <c r="L9046" s="32"/>
      <c r="M9046" s="32"/>
      <c r="N9046" s="32"/>
      <c r="O9046" s="32"/>
      <c r="P9046" s="32"/>
      <c r="Q9046" s="32"/>
      <c r="R9046" s="32"/>
      <c r="S9046" s="32"/>
    </row>
    <row r="9047" spans="2:19" x14ac:dyDescent="0.35">
      <c r="B9047" s="32"/>
      <c r="C9047" s="32"/>
      <c r="D9047" s="32"/>
      <c r="E9047" s="32"/>
      <c r="F9047" s="32"/>
      <c r="G9047" s="32"/>
      <c r="H9047" s="32"/>
      <c r="I9047" s="32"/>
      <c r="J9047" s="32"/>
      <c r="K9047" s="32"/>
      <c r="L9047" s="32"/>
      <c r="M9047" s="32"/>
      <c r="N9047" s="32"/>
      <c r="O9047" s="32"/>
      <c r="P9047" s="32"/>
      <c r="Q9047" s="32"/>
      <c r="R9047" s="32"/>
      <c r="S9047" s="32"/>
    </row>
    <row r="9048" spans="2:19" x14ac:dyDescent="0.35">
      <c r="B9048" s="32"/>
      <c r="C9048" s="32"/>
      <c r="D9048" s="32"/>
      <c r="E9048" s="32"/>
      <c r="F9048" s="32"/>
      <c r="G9048" s="32"/>
      <c r="H9048" s="32"/>
      <c r="I9048" s="32"/>
      <c r="J9048" s="32"/>
      <c r="K9048" s="32"/>
      <c r="L9048" s="32"/>
      <c r="M9048" s="32"/>
      <c r="N9048" s="32"/>
      <c r="O9048" s="32"/>
      <c r="P9048" s="32"/>
      <c r="Q9048" s="32"/>
      <c r="R9048" s="32"/>
      <c r="S9048" s="32"/>
    </row>
    <row r="9049" spans="2:19" x14ac:dyDescent="0.35">
      <c r="B9049" s="32"/>
      <c r="C9049" s="32"/>
      <c r="D9049" s="32"/>
      <c r="E9049" s="32"/>
      <c r="F9049" s="32"/>
      <c r="G9049" s="32"/>
      <c r="H9049" s="32"/>
      <c r="I9049" s="32"/>
      <c r="J9049" s="32"/>
      <c r="K9049" s="32"/>
      <c r="L9049" s="32"/>
      <c r="M9049" s="32"/>
      <c r="N9049" s="32"/>
      <c r="O9049" s="32"/>
      <c r="P9049" s="32"/>
      <c r="Q9049" s="32"/>
      <c r="R9049" s="32"/>
      <c r="S9049" s="32"/>
    </row>
    <row r="9050" spans="2:19" x14ac:dyDescent="0.35">
      <c r="B9050" s="32"/>
      <c r="C9050" s="32"/>
      <c r="D9050" s="32"/>
      <c r="E9050" s="32"/>
      <c r="F9050" s="32"/>
      <c r="G9050" s="32"/>
      <c r="H9050" s="32"/>
      <c r="I9050" s="32"/>
      <c r="J9050" s="32"/>
      <c r="K9050" s="32"/>
      <c r="L9050" s="32"/>
      <c r="M9050" s="32"/>
      <c r="N9050" s="32"/>
      <c r="O9050" s="32"/>
      <c r="P9050" s="32"/>
      <c r="Q9050" s="32"/>
      <c r="R9050" s="32"/>
      <c r="S9050" s="32"/>
    </row>
    <row r="9051" spans="2:19" x14ac:dyDescent="0.35">
      <c r="B9051" s="32"/>
      <c r="C9051" s="32"/>
      <c r="D9051" s="32"/>
      <c r="E9051" s="32"/>
      <c r="F9051" s="32"/>
      <c r="G9051" s="32"/>
      <c r="H9051" s="32"/>
      <c r="I9051" s="32"/>
      <c r="J9051" s="32"/>
      <c r="K9051" s="32"/>
      <c r="L9051" s="32"/>
      <c r="M9051" s="32"/>
      <c r="N9051" s="32"/>
      <c r="O9051" s="32"/>
      <c r="P9051" s="32"/>
      <c r="Q9051" s="32"/>
      <c r="R9051" s="32"/>
      <c r="S9051" s="32"/>
    </row>
    <row r="9052" spans="2:19" x14ac:dyDescent="0.35">
      <c r="B9052" s="32"/>
      <c r="C9052" s="32"/>
      <c r="D9052" s="32"/>
      <c r="E9052" s="32"/>
      <c r="F9052" s="32"/>
      <c r="G9052" s="32"/>
      <c r="H9052" s="32"/>
      <c r="I9052" s="32"/>
      <c r="J9052" s="32"/>
      <c r="K9052" s="32"/>
      <c r="L9052" s="32"/>
      <c r="M9052" s="32"/>
      <c r="N9052" s="32"/>
      <c r="O9052" s="32"/>
      <c r="P9052" s="32"/>
      <c r="Q9052" s="32"/>
      <c r="R9052" s="32"/>
      <c r="S9052" s="32"/>
    </row>
    <row r="9053" spans="2:19" x14ac:dyDescent="0.35">
      <c r="B9053" s="32"/>
      <c r="C9053" s="32"/>
      <c r="D9053" s="32"/>
      <c r="E9053" s="32"/>
      <c r="F9053" s="32"/>
      <c r="G9053" s="32"/>
      <c r="H9053" s="32"/>
      <c r="I9053" s="32"/>
      <c r="J9053" s="32"/>
      <c r="K9053" s="32"/>
      <c r="L9053" s="32"/>
      <c r="M9053" s="32"/>
      <c r="N9053" s="32"/>
      <c r="O9053" s="32"/>
      <c r="P9053" s="32"/>
      <c r="Q9053" s="32"/>
      <c r="R9053" s="32"/>
      <c r="S9053" s="32"/>
    </row>
    <row r="9054" spans="2:19" x14ac:dyDescent="0.35">
      <c r="B9054" s="32"/>
      <c r="C9054" s="32"/>
      <c r="D9054" s="32"/>
      <c r="E9054" s="32"/>
      <c r="F9054" s="32"/>
      <c r="G9054" s="32"/>
      <c r="H9054" s="32"/>
      <c r="I9054" s="32"/>
      <c r="J9054" s="32"/>
      <c r="K9054" s="32"/>
      <c r="L9054" s="32"/>
      <c r="M9054" s="32"/>
      <c r="N9054" s="32"/>
      <c r="O9054" s="32"/>
      <c r="P9054" s="32"/>
      <c r="Q9054" s="32"/>
      <c r="R9054" s="32"/>
      <c r="S9054" s="32"/>
    </row>
    <row r="9055" spans="2:19" x14ac:dyDescent="0.35">
      <c r="B9055" s="32"/>
      <c r="C9055" s="32"/>
      <c r="D9055" s="32"/>
      <c r="E9055" s="32"/>
      <c r="F9055" s="32"/>
      <c r="G9055" s="32"/>
      <c r="H9055" s="32"/>
      <c r="I9055" s="32"/>
      <c r="J9055" s="32"/>
      <c r="K9055" s="32"/>
      <c r="L9055" s="32"/>
      <c r="M9055" s="32"/>
      <c r="N9055" s="32"/>
      <c r="O9055" s="32"/>
      <c r="P9055" s="32"/>
      <c r="Q9055" s="32"/>
      <c r="R9055" s="32"/>
      <c r="S9055" s="32"/>
    </row>
    <row r="9056" spans="2:19" x14ac:dyDescent="0.35">
      <c r="B9056" s="32"/>
      <c r="C9056" s="32"/>
      <c r="D9056" s="32"/>
      <c r="E9056" s="32"/>
      <c r="F9056" s="32"/>
      <c r="G9056" s="32"/>
      <c r="H9056" s="32"/>
      <c r="I9056" s="32"/>
      <c r="J9056" s="32"/>
      <c r="K9056" s="32"/>
      <c r="L9056" s="32"/>
      <c r="M9056" s="32"/>
      <c r="N9056" s="32"/>
      <c r="O9056" s="32"/>
      <c r="P9056" s="32"/>
      <c r="Q9056" s="32"/>
      <c r="R9056" s="32"/>
      <c r="S9056" s="32"/>
    </row>
    <row r="9057" spans="2:19" x14ac:dyDescent="0.35">
      <c r="B9057" s="32"/>
      <c r="C9057" s="32"/>
      <c r="D9057" s="32"/>
      <c r="E9057" s="32"/>
      <c r="F9057" s="32"/>
      <c r="G9057" s="32"/>
      <c r="H9057" s="32"/>
      <c r="I9057" s="32"/>
      <c r="J9057" s="32"/>
      <c r="K9057" s="32"/>
      <c r="L9057" s="32"/>
      <c r="M9057" s="32"/>
      <c r="N9057" s="32"/>
      <c r="O9057" s="32"/>
      <c r="P9057" s="32"/>
      <c r="Q9057" s="32"/>
      <c r="R9057" s="32"/>
      <c r="S9057" s="32"/>
    </row>
    <row r="9058" spans="2:19" x14ac:dyDescent="0.35">
      <c r="B9058" s="32"/>
      <c r="C9058" s="32"/>
      <c r="D9058" s="32"/>
      <c r="E9058" s="32"/>
      <c r="F9058" s="32"/>
      <c r="G9058" s="32"/>
      <c r="H9058" s="32"/>
      <c r="I9058" s="32"/>
      <c r="J9058" s="32"/>
      <c r="K9058" s="32"/>
      <c r="L9058" s="32"/>
      <c r="M9058" s="32"/>
      <c r="N9058" s="32"/>
      <c r="O9058" s="32"/>
      <c r="P9058" s="32"/>
      <c r="Q9058" s="32"/>
      <c r="R9058" s="32"/>
      <c r="S9058" s="32"/>
    </row>
    <row r="9059" spans="2:19" x14ac:dyDescent="0.35">
      <c r="B9059" s="32"/>
      <c r="C9059" s="32"/>
      <c r="D9059" s="32"/>
      <c r="E9059" s="32"/>
      <c r="F9059" s="32"/>
      <c r="G9059" s="32"/>
      <c r="H9059" s="32"/>
      <c r="I9059" s="32"/>
      <c r="J9059" s="32"/>
      <c r="K9059" s="32"/>
      <c r="L9059" s="32"/>
      <c r="M9059" s="32"/>
      <c r="N9059" s="32"/>
      <c r="O9059" s="32"/>
      <c r="P9059" s="32"/>
      <c r="Q9059" s="32"/>
      <c r="R9059" s="32"/>
      <c r="S9059" s="32"/>
    </row>
    <row r="9060" spans="2:19" x14ac:dyDescent="0.35">
      <c r="B9060" s="32"/>
      <c r="C9060" s="32"/>
      <c r="D9060" s="32"/>
      <c r="E9060" s="32"/>
      <c r="F9060" s="32"/>
      <c r="G9060" s="32"/>
      <c r="H9060" s="32"/>
      <c r="I9060" s="32"/>
      <c r="J9060" s="32"/>
      <c r="K9060" s="32"/>
      <c r="L9060" s="32"/>
      <c r="M9060" s="32"/>
      <c r="N9060" s="32"/>
      <c r="O9060" s="32"/>
      <c r="P9060" s="32"/>
      <c r="Q9060" s="32"/>
      <c r="R9060" s="32"/>
      <c r="S9060" s="32"/>
    </row>
    <row r="9061" spans="2:19" x14ac:dyDescent="0.35">
      <c r="B9061" s="32"/>
      <c r="C9061" s="32"/>
      <c r="D9061" s="32"/>
      <c r="E9061" s="32"/>
      <c r="F9061" s="32"/>
      <c r="G9061" s="32"/>
      <c r="H9061" s="32"/>
      <c r="I9061" s="32"/>
      <c r="J9061" s="32"/>
      <c r="K9061" s="32"/>
      <c r="L9061" s="32"/>
      <c r="M9061" s="32"/>
      <c r="N9061" s="32"/>
      <c r="O9061" s="32"/>
      <c r="P9061" s="32"/>
      <c r="Q9061" s="32"/>
      <c r="R9061" s="32"/>
      <c r="S9061" s="32"/>
    </row>
    <row r="9062" spans="2:19" x14ac:dyDescent="0.35">
      <c r="B9062" s="32"/>
      <c r="C9062" s="32"/>
      <c r="D9062" s="32"/>
      <c r="E9062" s="32"/>
      <c r="F9062" s="32"/>
      <c r="G9062" s="32"/>
      <c r="H9062" s="32"/>
      <c r="I9062" s="32"/>
      <c r="J9062" s="32"/>
      <c r="K9062" s="32"/>
      <c r="L9062" s="32"/>
      <c r="M9062" s="32"/>
      <c r="N9062" s="32"/>
      <c r="O9062" s="32"/>
      <c r="P9062" s="32"/>
      <c r="Q9062" s="32"/>
      <c r="R9062" s="32"/>
      <c r="S9062" s="32"/>
    </row>
    <row r="9063" spans="2:19" x14ac:dyDescent="0.35">
      <c r="B9063" s="32"/>
      <c r="C9063" s="32"/>
      <c r="D9063" s="32"/>
      <c r="E9063" s="32"/>
      <c r="F9063" s="32"/>
      <c r="G9063" s="32"/>
      <c r="H9063" s="32"/>
      <c r="I9063" s="32"/>
      <c r="J9063" s="32"/>
      <c r="K9063" s="32"/>
      <c r="L9063" s="32"/>
      <c r="M9063" s="32"/>
      <c r="N9063" s="32"/>
      <c r="O9063" s="32"/>
      <c r="P9063" s="32"/>
      <c r="Q9063" s="32"/>
      <c r="R9063" s="32"/>
      <c r="S9063" s="32"/>
    </row>
    <row r="9064" spans="2:19" x14ac:dyDescent="0.35">
      <c r="B9064" s="32"/>
      <c r="C9064" s="32"/>
      <c r="D9064" s="32"/>
      <c r="E9064" s="32"/>
      <c r="F9064" s="32"/>
      <c r="G9064" s="32"/>
      <c r="H9064" s="32"/>
      <c r="I9064" s="32"/>
      <c r="J9064" s="32"/>
      <c r="K9064" s="32"/>
      <c r="L9064" s="32"/>
      <c r="M9064" s="32"/>
      <c r="N9064" s="32"/>
      <c r="O9064" s="32"/>
      <c r="P9064" s="32"/>
      <c r="Q9064" s="32"/>
      <c r="R9064" s="32"/>
      <c r="S9064" s="32"/>
    </row>
    <row r="9065" spans="2:19" x14ac:dyDescent="0.35">
      <c r="B9065" s="32"/>
      <c r="C9065" s="32"/>
      <c r="D9065" s="32"/>
      <c r="E9065" s="32"/>
      <c r="F9065" s="32"/>
      <c r="G9065" s="32"/>
      <c r="H9065" s="32"/>
      <c r="I9065" s="32"/>
      <c r="J9065" s="32"/>
      <c r="K9065" s="32"/>
      <c r="L9065" s="32"/>
      <c r="M9065" s="32"/>
      <c r="N9065" s="32"/>
      <c r="O9065" s="32"/>
      <c r="P9065" s="32"/>
      <c r="Q9065" s="32"/>
      <c r="R9065" s="32"/>
      <c r="S9065" s="32"/>
    </row>
    <row r="9066" spans="2:19" x14ac:dyDescent="0.35">
      <c r="B9066" s="32"/>
      <c r="C9066" s="32"/>
      <c r="D9066" s="32"/>
      <c r="E9066" s="32"/>
      <c r="F9066" s="32"/>
      <c r="G9066" s="32"/>
      <c r="H9066" s="32"/>
      <c r="I9066" s="32"/>
      <c r="J9066" s="32"/>
      <c r="K9066" s="32"/>
      <c r="L9066" s="32"/>
      <c r="M9066" s="32"/>
      <c r="N9066" s="32"/>
      <c r="O9066" s="32"/>
      <c r="P9066" s="32"/>
      <c r="Q9066" s="32"/>
      <c r="R9066" s="32"/>
      <c r="S9066" s="32"/>
    </row>
    <row r="9067" spans="2:19" x14ac:dyDescent="0.35">
      <c r="B9067" s="32"/>
      <c r="C9067" s="32"/>
      <c r="D9067" s="32"/>
      <c r="E9067" s="32"/>
      <c r="F9067" s="32"/>
      <c r="G9067" s="32"/>
      <c r="H9067" s="32"/>
      <c r="I9067" s="32"/>
      <c r="J9067" s="32"/>
      <c r="K9067" s="32"/>
      <c r="L9067" s="32"/>
      <c r="M9067" s="32"/>
      <c r="N9067" s="32"/>
      <c r="O9067" s="32"/>
      <c r="P9067" s="32"/>
      <c r="Q9067" s="32"/>
      <c r="R9067" s="32"/>
      <c r="S9067" s="32"/>
    </row>
    <row r="9068" spans="2:19" x14ac:dyDescent="0.35">
      <c r="B9068" s="32"/>
      <c r="C9068" s="32"/>
      <c r="D9068" s="32"/>
      <c r="E9068" s="32"/>
      <c r="F9068" s="32"/>
      <c r="G9068" s="32"/>
      <c r="H9068" s="32"/>
      <c r="I9068" s="32"/>
      <c r="J9068" s="32"/>
      <c r="K9068" s="32"/>
      <c r="L9068" s="32"/>
      <c r="M9068" s="32"/>
      <c r="N9068" s="32"/>
      <c r="O9068" s="32"/>
      <c r="P9068" s="32"/>
      <c r="Q9068" s="32"/>
      <c r="R9068" s="32"/>
      <c r="S9068" s="32"/>
    </row>
    <row r="9069" spans="2:19" x14ac:dyDescent="0.35">
      <c r="B9069" s="32"/>
      <c r="C9069" s="32"/>
      <c r="D9069" s="32"/>
      <c r="E9069" s="32"/>
      <c r="F9069" s="32"/>
      <c r="G9069" s="32"/>
      <c r="H9069" s="32"/>
      <c r="I9069" s="32"/>
      <c r="J9069" s="32"/>
      <c r="K9069" s="32"/>
      <c r="L9069" s="32"/>
      <c r="M9069" s="32"/>
      <c r="N9069" s="32"/>
      <c r="O9069" s="32"/>
      <c r="P9069" s="32"/>
      <c r="Q9069" s="32"/>
      <c r="R9069" s="32"/>
      <c r="S9069" s="32"/>
    </row>
    <row r="9070" spans="2:19" x14ac:dyDescent="0.35">
      <c r="B9070" s="32"/>
      <c r="C9070" s="32"/>
      <c r="D9070" s="32"/>
      <c r="E9070" s="32"/>
      <c r="F9070" s="32"/>
      <c r="G9070" s="32"/>
      <c r="H9070" s="32"/>
      <c r="I9070" s="32"/>
      <c r="J9070" s="32"/>
      <c r="K9070" s="32"/>
      <c r="L9070" s="32"/>
      <c r="M9070" s="32"/>
      <c r="N9070" s="32"/>
      <c r="O9070" s="32"/>
      <c r="P9070" s="32"/>
      <c r="Q9070" s="32"/>
      <c r="R9070" s="32"/>
      <c r="S9070" s="32"/>
    </row>
    <row r="9071" spans="2:19" x14ac:dyDescent="0.35">
      <c r="B9071" s="32"/>
      <c r="C9071" s="32"/>
      <c r="D9071" s="32"/>
      <c r="E9071" s="32"/>
      <c r="F9071" s="32"/>
      <c r="G9071" s="32"/>
      <c r="H9071" s="32"/>
      <c r="I9071" s="32"/>
      <c r="J9071" s="32"/>
      <c r="K9071" s="32"/>
      <c r="L9071" s="32"/>
      <c r="M9071" s="32"/>
      <c r="N9071" s="32"/>
      <c r="O9071" s="32"/>
      <c r="P9071" s="32"/>
      <c r="Q9071" s="32"/>
      <c r="R9071" s="32"/>
      <c r="S9071" s="32"/>
    </row>
    <row r="9072" spans="2:19" x14ac:dyDescent="0.35">
      <c r="B9072" s="32"/>
      <c r="C9072" s="32"/>
      <c r="D9072" s="32"/>
      <c r="E9072" s="32"/>
      <c r="F9072" s="32"/>
      <c r="G9072" s="32"/>
      <c r="H9072" s="32"/>
      <c r="I9072" s="32"/>
      <c r="J9072" s="32"/>
      <c r="K9072" s="32"/>
      <c r="L9072" s="32"/>
      <c r="M9072" s="32"/>
      <c r="N9072" s="32"/>
      <c r="O9072" s="32"/>
      <c r="P9072" s="32"/>
      <c r="Q9072" s="32"/>
      <c r="R9072" s="32"/>
      <c r="S9072" s="32"/>
    </row>
    <row r="9073" spans="2:19" x14ac:dyDescent="0.35">
      <c r="B9073" s="32"/>
      <c r="C9073" s="32"/>
      <c r="D9073" s="32"/>
      <c r="E9073" s="32"/>
      <c r="F9073" s="32"/>
      <c r="G9073" s="32"/>
      <c r="H9073" s="32"/>
      <c r="I9073" s="32"/>
      <c r="J9073" s="32"/>
      <c r="K9073" s="32"/>
      <c r="L9073" s="32"/>
      <c r="M9073" s="32"/>
      <c r="N9073" s="32"/>
      <c r="O9073" s="32"/>
      <c r="P9073" s="32"/>
      <c r="Q9073" s="32"/>
      <c r="R9073" s="32"/>
      <c r="S9073" s="32"/>
    </row>
    <row r="9074" spans="2:19" x14ac:dyDescent="0.35">
      <c r="B9074" s="32"/>
      <c r="C9074" s="32"/>
      <c r="D9074" s="32"/>
      <c r="E9074" s="32"/>
      <c r="F9074" s="32"/>
      <c r="G9074" s="32"/>
      <c r="H9074" s="32"/>
      <c r="I9074" s="32"/>
      <c r="J9074" s="32"/>
      <c r="K9074" s="32"/>
      <c r="L9074" s="32"/>
      <c r="M9074" s="32"/>
      <c r="N9074" s="32"/>
      <c r="O9074" s="32"/>
      <c r="P9074" s="32"/>
      <c r="Q9074" s="32"/>
      <c r="R9074" s="32"/>
      <c r="S9074" s="32"/>
    </row>
    <row r="9075" spans="2:19" x14ac:dyDescent="0.35">
      <c r="B9075" s="32"/>
      <c r="C9075" s="32"/>
      <c r="D9075" s="32"/>
      <c r="E9075" s="32"/>
      <c r="F9075" s="32"/>
      <c r="G9075" s="32"/>
      <c r="H9075" s="32"/>
      <c r="I9075" s="32"/>
      <c r="J9075" s="32"/>
      <c r="K9075" s="32"/>
      <c r="L9075" s="32"/>
      <c r="M9075" s="32"/>
      <c r="N9075" s="32"/>
      <c r="O9075" s="32"/>
      <c r="P9075" s="32"/>
      <c r="Q9075" s="32"/>
      <c r="R9075" s="32"/>
      <c r="S9075" s="32"/>
    </row>
    <row r="9076" spans="2:19" x14ac:dyDescent="0.35">
      <c r="B9076" s="32"/>
      <c r="C9076" s="32"/>
      <c r="D9076" s="32"/>
      <c r="E9076" s="32"/>
      <c r="F9076" s="32"/>
      <c r="G9076" s="32"/>
      <c r="H9076" s="32"/>
      <c r="I9076" s="32"/>
      <c r="J9076" s="32"/>
      <c r="K9076" s="32"/>
      <c r="L9076" s="32"/>
      <c r="M9076" s="32"/>
      <c r="N9076" s="32"/>
      <c r="O9076" s="32"/>
      <c r="P9076" s="32"/>
      <c r="Q9076" s="32"/>
      <c r="R9076" s="32"/>
      <c r="S9076" s="32"/>
    </row>
    <row r="9077" spans="2:19" x14ac:dyDescent="0.35">
      <c r="B9077" s="32"/>
      <c r="C9077" s="32"/>
      <c r="D9077" s="32"/>
      <c r="E9077" s="32"/>
      <c r="F9077" s="32"/>
      <c r="G9077" s="32"/>
      <c r="H9077" s="32"/>
      <c r="I9077" s="32"/>
      <c r="J9077" s="32"/>
      <c r="K9077" s="32"/>
      <c r="L9077" s="32"/>
      <c r="M9077" s="32"/>
      <c r="N9077" s="32"/>
      <c r="O9077" s="32"/>
      <c r="P9077" s="32"/>
      <c r="Q9077" s="32"/>
      <c r="R9077" s="32"/>
      <c r="S9077" s="32"/>
    </row>
    <row r="9078" spans="2:19" x14ac:dyDescent="0.35">
      <c r="B9078" s="32"/>
      <c r="C9078" s="32"/>
      <c r="D9078" s="32"/>
      <c r="E9078" s="32"/>
      <c r="F9078" s="32"/>
      <c r="G9078" s="32"/>
      <c r="H9078" s="32"/>
      <c r="I9078" s="32"/>
      <c r="J9078" s="32"/>
      <c r="K9078" s="32"/>
      <c r="L9078" s="32"/>
      <c r="M9078" s="32"/>
      <c r="N9078" s="32"/>
      <c r="O9078" s="32"/>
      <c r="P9078" s="32"/>
      <c r="Q9078" s="32"/>
      <c r="R9078" s="32"/>
      <c r="S9078" s="32"/>
    </row>
    <row r="9079" spans="2:19" x14ac:dyDescent="0.35">
      <c r="B9079" s="32"/>
      <c r="C9079" s="32"/>
      <c r="D9079" s="32"/>
      <c r="E9079" s="32"/>
      <c r="F9079" s="32"/>
      <c r="G9079" s="32"/>
      <c r="H9079" s="32"/>
      <c r="I9079" s="32"/>
      <c r="J9079" s="32"/>
      <c r="K9079" s="32"/>
      <c r="L9079" s="32"/>
      <c r="M9079" s="32"/>
      <c r="N9079" s="32"/>
      <c r="O9079" s="32"/>
      <c r="P9079" s="32"/>
      <c r="Q9079" s="32"/>
      <c r="R9079" s="32"/>
      <c r="S9079" s="32"/>
    </row>
    <row r="9080" spans="2:19" x14ac:dyDescent="0.35">
      <c r="B9080" s="32"/>
      <c r="C9080" s="32"/>
      <c r="D9080" s="32"/>
      <c r="E9080" s="32"/>
      <c r="F9080" s="32"/>
      <c r="G9080" s="32"/>
      <c r="H9080" s="32"/>
      <c r="I9080" s="32"/>
      <c r="J9080" s="32"/>
      <c r="K9080" s="32"/>
      <c r="L9080" s="32"/>
      <c r="M9080" s="32"/>
      <c r="N9080" s="32"/>
      <c r="O9080" s="32"/>
      <c r="P9080" s="32"/>
      <c r="Q9080" s="32"/>
      <c r="R9080" s="32"/>
      <c r="S9080" s="32"/>
    </row>
    <row r="9081" spans="2:19" x14ac:dyDescent="0.35">
      <c r="B9081" s="32"/>
      <c r="C9081" s="32"/>
      <c r="D9081" s="32"/>
      <c r="E9081" s="32"/>
      <c r="F9081" s="32"/>
      <c r="G9081" s="32"/>
      <c r="H9081" s="32"/>
      <c r="I9081" s="32"/>
      <c r="J9081" s="32"/>
      <c r="K9081" s="32"/>
      <c r="L9081" s="32"/>
      <c r="M9081" s="32"/>
      <c r="N9081" s="32"/>
      <c r="O9081" s="32"/>
      <c r="P9081" s="32"/>
      <c r="Q9081" s="32"/>
      <c r="R9081" s="32"/>
      <c r="S9081" s="32"/>
    </row>
    <row r="9082" spans="2:19" x14ac:dyDescent="0.35">
      <c r="B9082" s="32"/>
      <c r="C9082" s="32"/>
      <c r="D9082" s="32"/>
      <c r="E9082" s="32"/>
      <c r="F9082" s="32"/>
      <c r="G9082" s="32"/>
      <c r="H9082" s="32"/>
      <c r="I9082" s="32"/>
      <c r="J9082" s="32"/>
      <c r="K9082" s="32"/>
      <c r="L9082" s="32"/>
      <c r="M9082" s="32"/>
      <c r="N9082" s="32"/>
      <c r="O9082" s="32"/>
      <c r="P9082" s="32"/>
      <c r="Q9082" s="32"/>
      <c r="R9082" s="32"/>
      <c r="S9082" s="32"/>
    </row>
    <row r="9083" spans="2:19" x14ac:dyDescent="0.35">
      <c r="B9083" s="32"/>
      <c r="C9083" s="32"/>
      <c r="D9083" s="32"/>
      <c r="E9083" s="32"/>
      <c r="F9083" s="32"/>
      <c r="G9083" s="32"/>
      <c r="H9083" s="32"/>
      <c r="I9083" s="32"/>
      <c r="J9083" s="32"/>
      <c r="K9083" s="32"/>
      <c r="L9083" s="32"/>
      <c r="M9083" s="32"/>
      <c r="N9083" s="32"/>
      <c r="O9083" s="32"/>
      <c r="P9083" s="32"/>
      <c r="Q9083" s="32"/>
      <c r="R9083" s="32"/>
      <c r="S9083" s="32"/>
    </row>
    <row r="9084" spans="2:19" x14ac:dyDescent="0.35">
      <c r="B9084" s="32"/>
      <c r="C9084" s="32"/>
      <c r="D9084" s="32"/>
      <c r="E9084" s="32"/>
      <c r="F9084" s="32"/>
      <c r="G9084" s="32"/>
      <c r="H9084" s="32"/>
      <c r="I9084" s="32"/>
      <c r="J9084" s="32"/>
      <c r="K9084" s="32"/>
      <c r="L9084" s="32"/>
      <c r="M9084" s="32"/>
      <c r="N9084" s="32"/>
      <c r="O9084" s="32"/>
      <c r="P9084" s="32"/>
      <c r="Q9084" s="32"/>
      <c r="R9084" s="32"/>
      <c r="S9084" s="32"/>
    </row>
    <row r="9085" spans="2:19" x14ac:dyDescent="0.35">
      <c r="B9085" s="32"/>
      <c r="C9085" s="32"/>
      <c r="D9085" s="32"/>
      <c r="E9085" s="32"/>
      <c r="F9085" s="32"/>
      <c r="G9085" s="32"/>
      <c r="H9085" s="32"/>
      <c r="I9085" s="32"/>
      <c r="J9085" s="32"/>
      <c r="K9085" s="32"/>
      <c r="L9085" s="32"/>
      <c r="M9085" s="32"/>
      <c r="N9085" s="32"/>
      <c r="O9085" s="32"/>
      <c r="P9085" s="32"/>
      <c r="Q9085" s="32"/>
      <c r="R9085" s="32"/>
      <c r="S9085" s="32"/>
    </row>
    <row r="9086" spans="2:19" x14ac:dyDescent="0.35">
      <c r="B9086" s="32"/>
      <c r="C9086" s="32"/>
      <c r="D9086" s="32"/>
      <c r="E9086" s="32"/>
      <c r="F9086" s="32"/>
      <c r="G9086" s="32"/>
      <c r="H9086" s="32"/>
      <c r="I9086" s="32"/>
      <c r="J9086" s="32"/>
      <c r="K9086" s="32"/>
      <c r="L9086" s="32"/>
      <c r="M9086" s="32"/>
      <c r="N9086" s="32"/>
      <c r="O9086" s="32"/>
      <c r="P9086" s="32"/>
      <c r="Q9086" s="32"/>
      <c r="R9086" s="32"/>
      <c r="S9086" s="32"/>
    </row>
    <row r="9087" spans="2:19" x14ac:dyDescent="0.35">
      <c r="B9087" s="32"/>
      <c r="C9087" s="32"/>
      <c r="D9087" s="32"/>
      <c r="E9087" s="32"/>
      <c r="F9087" s="32"/>
      <c r="G9087" s="32"/>
      <c r="H9087" s="32"/>
      <c r="I9087" s="32"/>
      <c r="J9087" s="32"/>
      <c r="K9087" s="32"/>
      <c r="L9087" s="32"/>
      <c r="M9087" s="32"/>
      <c r="N9087" s="32"/>
      <c r="O9087" s="32"/>
      <c r="P9087" s="32"/>
      <c r="Q9087" s="32"/>
      <c r="R9087" s="32"/>
      <c r="S9087" s="32"/>
    </row>
    <row r="9088" spans="2:19" x14ac:dyDescent="0.35">
      <c r="B9088" s="32"/>
      <c r="C9088" s="32"/>
      <c r="D9088" s="32"/>
      <c r="E9088" s="32"/>
      <c r="F9088" s="32"/>
      <c r="G9088" s="32"/>
      <c r="H9088" s="32"/>
      <c r="I9088" s="32"/>
      <c r="J9088" s="32"/>
      <c r="K9088" s="32"/>
      <c r="L9088" s="32"/>
      <c r="M9088" s="32"/>
      <c r="N9088" s="32"/>
      <c r="O9088" s="32"/>
      <c r="P9088" s="32"/>
      <c r="Q9088" s="32"/>
      <c r="R9088" s="32"/>
      <c r="S9088" s="32"/>
    </row>
    <row r="9089" spans="2:19" x14ac:dyDescent="0.35">
      <c r="B9089" s="32"/>
      <c r="C9089" s="32"/>
      <c r="D9089" s="32"/>
      <c r="E9089" s="32"/>
      <c r="F9089" s="32"/>
      <c r="G9089" s="32"/>
      <c r="H9089" s="32"/>
      <c r="I9089" s="32"/>
      <c r="J9089" s="32"/>
      <c r="K9089" s="32"/>
      <c r="L9089" s="32"/>
      <c r="M9089" s="32"/>
      <c r="N9089" s="32"/>
      <c r="O9089" s="32"/>
      <c r="P9089" s="32"/>
      <c r="Q9089" s="32"/>
      <c r="R9089" s="32"/>
      <c r="S9089" s="32"/>
    </row>
    <row r="9090" spans="2:19" x14ac:dyDescent="0.35">
      <c r="B9090" s="32"/>
      <c r="C9090" s="32"/>
      <c r="D9090" s="32"/>
      <c r="E9090" s="32"/>
      <c r="F9090" s="32"/>
      <c r="G9090" s="32"/>
      <c r="H9090" s="32"/>
      <c r="I9090" s="32"/>
      <c r="J9090" s="32"/>
      <c r="K9090" s="32"/>
      <c r="L9090" s="32"/>
      <c r="M9090" s="32"/>
      <c r="N9090" s="32"/>
      <c r="O9090" s="32"/>
      <c r="P9090" s="32"/>
      <c r="Q9090" s="32"/>
      <c r="R9090" s="32"/>
      <c r="S9090" s="32"/>
    </row>
    <row r="9091" spans="2:19" x14ac:dyDescent="0.35">
      <c r="B9091" s="32"/>
      <c r="C9091" s="32"/>
      <c r="D9091" s="32"/>
      <c r="E9091" s="32"/>
      <c r="F9091" s="32"/>
      <c r="G9091" s="32"/>
      <c r="H9091" s="32"/>
      <c r="I9091" s="32"/>
      <c r="J9091" s="32"/>
      <c r="K9091" s="32"/>
      <c r="L9091" s="32"/>
      <c r="M9091" s="32"/>
      <c r="N9091" s="32"/>
      <c r="O9091" s="32"/>
      <c r="P9091" s="32"/>
      <c r="Q9091" s="32"/>
      <c r="R9091" s="32"/>
      <c r="S9091" s="32"/>
    </row>
    <row r="9092" spans="2:19" x14ac:dyDescent="0.35">
      <c r="B9092" s="32"/>
      <c r="C9092" s="32"/>
      <c r="D9092" s="32"/>
      <c r="E9092" s="32"/>
      <c r="F9092" s="32"/>
      <c r="G9092" s="32"/>
      <c r="H9092" s="32"/>
      <c r="I9092" s="32"/>
      <c r="J9092" s="32"/>
      <c r="K9092" s="32"/>
      <c r="L9092" s="32"/>
      <c r="M9092" s="32"/>
      <c r="N9092" s="32"/>
      <c r="O9092" s="32"/>
      <c r="P9092" s="32"/>
      <c r="Q9092" s="32"/>
      <c r="R9092" s="32"/>
      <c r="S9092" s="32"/>
    </row>
    <row r="9093" spans="2:19" x14ac:dyDescent="0.35">
      <c r="B9093" s="32"/>
      <c r="C9093" s="32"/>
      <c r="D9093" s="32"/>
      <c r="E9093" s="32"/>
      <c r="F9093" s="32"/>
      <c r="G9093" s="32"/>
      <c r="H9093" s="32"/>
      <c r="I9093" s="32"/>
      <c r="J9093" s="32"/>
      <c r="K9093" s="32"/>
      <c r="L9093" s="32"/>
      <c r="M9093" s="32"/>
      <c r="N9093" s="32"/>
      <c r="O9093" s="32"/>
      <c r="P9093" s="32"/>
      <c r="Q9093" s="32"/>
      <c r="R9093" s="32"/>
      <c r="S9093" s="32"/>
    </row>
    <row r="9094" spans="2:19" x14ac:dyDescent="0.35">
      <c r="B9094" s="32"/>
      <c r="C9094" s="32"/>
      <c r="D9094" s="32"/>
      <c r="E9094" s="32"/>
      <c r="F9094" s="32"/>
      <c r="G9094" s="32"/>
      <c r="H9094" s="32"/>
      <c r="I9094" s="32"/>
      <c r="J9094" s="32"/>
      <c r="K9094" s="32"/>
      <c r="L9094" s="32"/>
      <c r="M9094" s="32"/>
      <c r="N9094" s="32"/>
      <c r="O9094" s="32"/>
      <c r="P9094" s="32"/>
      <c r="Q9094" s="32"/>
      <c r="R9094" s="32"/>
      <c r="S9094" s="32"/>
    </row>
    <row r="9095" spans="2:19" x14ac:dyDescent="0.35">
      <c r="B9095" s="32"/>
      <c r="C9095" s="32"/>
      <c r="D9095" s="32"/>
      <c r="E9095" s="32"/>
      <c r="F9095" s="32"/>
      <c r="G9095" s="32"/>
      <c r="H9095" s="32"/>
      <c r="I9095" s="32"/>
      <c r="J9095" s="32"/>
      <c r="K9095" s="32"/>
      <c r="L9095" s="32"/>
      <c r="M9095" s="32"/>
      <c r="N9095" s="32"/>
      <c r="O9095" s="32"/>
      <c r="P9095" s="32"/>
      <c r="Q9095" s="32"/>
      <c r="R9095" s="32"/>
      <c r="S9095" s="32"/>
    </row>
    <row r="9096" spans="2:19" x14ac:dyDescent="0.35">
      <c r="B9096" s="32"/>
      <c r="C9096" s="32"/>
      <c r="D9096" s="32"/>
      <c r="E9096" s="32"/>
      <c r="F9096" s="32"/>
      <c r="G9096" s="32"/>
      <c r="H9096" s="32"/>
      <c r="I9096" s="32"/>
      <c r="J9096" s="32"/>
      <c r="K9096" s="32"/>
      <c r="L9096" s="32"/>
      <c r="M9096" s="32"/>
      <c r="N9096" s="32"/>
      <c r="O9096" s="32"/>
      <c r="P9096" s="32"/>
      <c r="Q9096" s="32"/>
      <c r="R9096" s="32"/>
      <c r="S9096" s="32"/>
    </row>
    <row r="9097" spans="2:19" x14ac:dyDescent="0.35">
      <c r="B9097" s="32"/>
      <c r="C9097" s="32"/>
      <c r="D9097" s="32"/>
      <c r="E9097" s="32"/>
      <c r="F9097" s="32"/>
      <c r="G9097" s="32"/>
      <c r="H9097" s="32"/>
      <c r="I9097" s="32"/>
      <c r="J9097" s="32"/>
      <c r="K9097" s="32"/>
      <c r="L9097" s="32"/>
      <c r="M9097" s="32"/>
      <c r="N9097" s="32"/>
      <c r="O9097" s="32"/>
      <c r="P9097" s="32"/>
      <c r="Q9097" s="32"/>
      <c r="R9097" s="32"/>
      <c r="S9097" s="32"/>
    </row>
    <row r="9098" spans="2:19" x14ac:dyDescent="0.35">
      <c r="B9098" s="32"/>
      <c r="C9098" s="32"/>
      <c r="D9098" s="32"/>
      <c r="E9098" s="32"/>
      <c r="F9098" s="32"/>
      <c r="G9098" s="32"/>
      <c r="H9098" s="32"/>
      <c r="I9098" s="32"/>
      <c r="J9098" s="32"/>
      <c r="K9098" s="32"/>
      <c r="L9098" s="32"/>
      <c r="M9098" s="32"/>
      <c r="N9098" s="32"/>
      <c r="O9098" s="32"/>
      <c r="P9098" s="32"/>
      <c r="Q9098" s="32"/>
      <c r="R9098" s="32"/>
      <c r="S9098" s="32"/>
    </row>
    <row r="9099" spans="2:19" x14ac:dyDescent="0.35">
      <c r="B9099" s="32"/>
      <c r="C9099" s="32"/>
      <c r="D9099" s="32"/>
      <c r="E9099" s="32"/>
      <c r="F9099" s="32"/>
      <c r="G9099" s="32"/>
      <c r="H9099" s="32"/>
      <c r="I9099" s="32"/>
      <c r="J9099" s="32"/>
      <c r="K9099" s="32"/>
      <c r="L9099" s="32"/>
      <c r="M9099" s="32"/>
      <c r="N9099" s="32"/>
      <c r="O9099" s="32"/>
      <c r="P9099" s="32"/>
      <c r="Q9099" s="32"/>
      <c r="R9099" s="32"/>
      <c r="S9099" s="32"/>
    </row>
    <row r="9100" spans="2:19" x14ac:dyDescent="0.35">
      <c r="B9100" s="32"/>
      <c r="C9100" s="32"/>
      <c r="D9100" s="32"/>
      <c r="E9100" s="32"/>
      <c r="F9100" s="32"/>
      <c r="G9100" s="32"/>
      <c r="H9100" s="32"/>
      <c r="I9100" s="32"/>
      <c r="J9100" s="32"/>
      <c r="K9100" s="32"/>
      <c r="L9100" s="32"/>
      <c r="M9100" s="32"/>
      <c r="N9100" s="32"/>
      <c r="O9100" s="32"/>
      <c r="P9100" s="32"/>
      <c r="Q9100" s="32"/>
      <c r="R9100" s="32"/>
      <c r="S9100" s="32"/>
    </row>
    <row r="9101" spans="2:19" x14ac:dyDescent="0.35">
      <c r="B9101" s="32"/>
      <c r="C9101" s="32"/>
      <c r="D9101" s="32"/>
      <c r="E9101" s="32"/>
      <c r="F9101" s="32"/>
      <c r="G9101" s="32"/>
      <c r="H9101" s="32"/>
      <c r="I9101" s="32"/>
      <c r="J9101" s="32"/>
      <c r="K9101" s="32"/>
      <c r="L9101" s="32"/>
      <c r="M9101" s="32"/>
      <c r="N9101" s="32"/>
      <c r="O9101" s="32"/>
      <c r="P9101" s="32"/>
      <c r="Q9101" s="32"/>
      <c r="R9101" s="32"/>
      <c r="S9101" s="32"/>
    </row>
    <row r="9102" spans="2:19" x14ac:dyDescent="0.35">
      <c r="B9102" s="32"/>
      <c r="C9102" s="32"/>
      <c r="D9102" s="32"/>
      <c r="E9102" s="32"/>
      <c r="F9102" s="32"/>
      <c r="G9102" s="32"/>
      <c r="H9102" s="32"/>
      <c r="I9102" s="32"/>
      <c r="J9102" s="32"/>
      <c r="K9102" s="32"/>
      <c r="L9102" s="32"/>
      <c r="M9102" s="32"/>
      <c r="N9102" s="32"/>
      <c r="O9102" s="32"/>
      <c r="P9102" s="32"/>
      <c r="Q9102" s="32"/>
      <c r="R9102" s="32"/>
      <c r="S9102" s="32"/>
    </row>
    <row r="9103" spans="2:19" x14ac:dyDescent="0.35">
      <c r="B9103" s="32"/>
      <c r="C9103" s="32"/>
      <c r="D9103" s="32"/>
      <c r="E9103" s="32"/>
      <c r="F9103" s="32"/>
      <c r="G9103" s="32"/>
      <c r="H9103" s="32"/>
      <c r="I9103" s="32"/>
      <c r="J9103" s="32"/>
      <c r="K9103" s="32"/>
      <c r="L9103" s="32"/>
      <c r="M9103" s="32"/>
      <c r="N9103" s="32"/>
      <c r="O9103" s="32"/>
      <c r="P9103" s="32"/>
      <c r="Q9103" s="32"/>
      <c r="R9103" s="32"/>
      <c r="S9103" s="32"/>
    </row>
    <row r="9104" spans="2:19" x14ac:dyDescent="0.35">
      <c r="B9104" s="32"/>
      <c r="C9104" s="32"/>
      <c r="D9104" s="32"/>
      <c r="E9104" s="32"/>
      <c r="F9104" s="32"/>
      <c r="G9104" s="32"/>
      <c r="H9104" s="32"/>
      <c r="I9104" s="32"/>
      <c r="J9104" s="32"/>
      <c r="K9104" s="32"/>
      <c r="L9104" s="32"/>
      <c r="M9104" s="32"/>
      <c r="N9104" s="32"/>
      <c r="O9104" s="32"/>
      <c r="P9104" s="32"/>
      <c r="Q9104" s="32"/>
      <c r="R9104" s="32"/>
      <c r="S9104" s="32"/>
    </row>
    <row r="9105" spans="2:19" x14ac:dyDescent="0.35">
      <c r="B9105" s="32"/>
      <c r="C9105" s="32"/>
      <c r="D9105" s="32"/>
      <c r="E9105" s="32"/>
      <c r="F9105" s="32"/>
      <c r="G9105" s="32"/>
      <c r="H9105" s="32"/>
      <c r="I9105" s="32"/>
      <c r="J9105" s="32"/>
      <c r="K9105" s="32"/>
      <c r="L9105" s="32"/>
      <c r="M9105" s="32"/>
      <c r="N9105" s="32"/>
      <c r="O9105" s="32"/>
      <c r="P9105" s="32"/>
      <c r="Q9105" s="32"/>
      <c r="R9105" s="32"/>
      <c r="S9105" s="32"/>
    </row>
    <row r="9106" spans="2:19" x14ac:dyDescent="0.35">
      <c r="B9106" s="32"/>
      <c r="C9106" s="32"/>
      <c r="D9106" s="32"/>
      <c r="E9106" s="32"/>
      <c r="F9106" s="32"/>
      <c r="G9106" s="32"/>
      <c r="H9106" s="32"/>
      <c r="I9106" s="32"/>
      <c r="J9106" s="32"/>
      <c r="K9106" s="32"/>
      <c r="L9106" s="32"/>
      <c r="M9106" s="32"/>
      <c r="N9106" s="32"/>
      <c r="O9106" s="32"/>
      <c r="P9106" s="32"/>
      <c r="Q9106" s="32"/>
      <c r="R9106" s="32"/>
      <c r="S9106" s="32"/>
    </row>
    <row r="9107" spans="2:19" x14ac:dyDescent="0.35">
      <c r="B9107" s="32"/>
      <c r="C9107" s="32"/>
      <c r="D9107" s="32"/>
      <c r="E9107" s="32"/>
      <c r="F9107" s="32"/>
      <c r="G9107" s="32"/>
      <c r="H9107" s="32"/>
      <c r="I9107" s="32"/>
      <c r="J9107" s="32"/>
      <c r="K9107" s="32"/>
      <c r="L9107" s="32"/>
      <c r="M9107" s="32"/>
      <c r="N9107" s="32"/>
      <c r="O9107" s="32"/>
      <c r="P9107" s="32"/>
      <c r="Q9107" s="32"/>
      <c r="R9107" s="32"/>
      <c r="S9107" s="32"/>
    </row>
    <row r="9108" spans="2:19" x14ac:dyDescent="0.35">
      <c r="B9108" s="32"/>
      <c r="C9108" s="32"/>
      <c r="D9108" s="32"/>
      <c r="E9108" s="32"/>
      <c r="F9108" s="32"/>
      <c r="G9108" s="32"/>
      <c r="H9108" s="32"/>
      <c r="I9108" s="32"/>
      <c r="J9108" s="32"/>
      <c r="K9108" s="32"/>
      <c r="L9108" s="32"/>
      <c r="M9108" s="32"/>
      <c r="N9108" s="32"/>
      <c r="O9108" s="32"/>
      <c r="P9108" s="32"/>
      <c r="Q9108" s="32"/>
      <c r="R9108" s="32"/>
      <c r="S9108" s="32"/>
    </row>
    <row r="9109" spans="2:19" x14ac:dyDescent="0.35">
      <c r="B9109" s="32"/>
      <c r="C9109" s="32"/>
      <c r="D9109" s="32"/>
      <c r="E9109" s="32"/>
      <c r="F9109" s="32"/>
      <c r="G9109" s="32"/>
      <c r="H9109" s="32"/>
      <c r="I9109" s="32"/>
      <c r="J9109" s="32"/>
      <c r="K9109" s="32"/>
      <c r="L9109" s="32"/>
      <c r="M9109" s="32"/>
      <c r="N9109" s="32"/>
      <c r="O9109" s="32"/>
      <c r="P9109" s="32"/>
      <c r="Q9109" s="32"/>
      <c r="R9109" s="32"/>
      <c r="S9109" s="32"/>
    </row>
    <row r="9110" spans="2:19" x14ac:dyDescent="0.35">
      <c r="B9110" s="32"/>
      <c r="C9110" s="32"/>
      <c r="D9110" s="32"/>
      <c r="E9110" s="32"/>
      <c r="F9110" s="32"/>
      <c r="G9110" s="32"/>
      <c r="H9110" s="32"/>
      <c r="I9110" s="32"/>
      <c r="J9110" s="32"/>
      <c r="K9110" s="32"/>
      <c r="L9110" s="32"/>
      <c r="M9110" s="32"/>
      <c r="N9110" s="32"/>
      <c r="O9110" s="32"/>
      <c r="P9110" s="32"/>
      <c r="Q9110" s="32"/>
      <c r="R9110" s="32"/>
      <c r="S9110" s="32"/>
    </row>
    <row r="9111" spans="2:19" x14ac:dyDescent="0.35">
      <c r="B9111" s="32"/>
      <c r="C9111" s="32"/>
      <c r="D9111" s="32"/>
      <c r="E9111" s="32"/>
      <c r="F9111" s="32"/>
      <c r="G9111" s="32"/>
      <c r="H9111" s="32"/>
      <c r="I9111" s="32"/>
      <c r="J9111" s="32"/>
      <c r="K9111" s="32"/>
      <c r="L9111" s="32"/>
      <c r="M9111" s="32"/>
      <c r="N9111" s="32"/>
      <c r="O9111" s="32"/>
      <c r="P9111" s="32"/>
      <c r="Q9111" s="32"/>
      <c r="R9111" s="32"/>
      <c r="S9111" s="32"/>
    </row>
    <row r="9112" spans="2:19" x14ac:dyDescent="0.35">
      <c r="B9112" s="32"/>
      <c r="C9112" s="32"/>
      <c r="D9112" s="32"/>
      <c r="E9112" s="32"/>
      <c r="F9112" s="32"/>
      <c r="G9112" s="32"/>
      <c r="H9112" s="32"/>
      <c r="I9112" s="32"/>
      <c r="J9112" s="32"/>
      <c r="K9112" s="32"/>
      <c r="L9112" s="32"/>
      <c r="M9112" s="32"/>
      <c r="N9112" s="32"/>
      <c r="O9112" s="32"/>
      <c r="P9112" s="32"/>
      <c r="Q9112" s="32"/>
      <c r="R9112" s="32"/>
      <c r="S9112" s="32"/>
    </row>
    <row r="9113" spans="2:19" x14ac:dyDescent="0.35">
      <c r="B9113" s="32"/>
      <c r="C9113" s="32"/>
      <c r="D9113" s="32"/>
      <c r="E9113" s="32"/>
      <c r="F9113" s="32"/>
      <c r="G9113" s="32"/>
      <c r="H9113" s="32"/>
      <c r="I9113" s="32"/>
      <c r="J9113" s="32"/>
      <c r="K9113" s="32"/>
      <c r="L9113" s="32"/>
      <c r="M9113" s="32"/>
      <c r="N9113" s="32"/>
      <c r="O9113" s="32"/>
      <c r="P9113" s="32"/>
      <c r="Q9113" s="32"/>
      <c r="R9113" s="32"/>
      <c r="S9113" s="32"/>
    </row>
    <row r="9114" spans="2:19" x14ac:dyDescent="0.35">
      <c r="B9114" s="32"/>
      <c r="C9114" s="32"/>
      <c r="D9114" s="32"/>
      <c r="E9114" s="32"/>
      <c r="F9114" s="32"/>
      <c r="G9114" s="32"/>
      <c r="H9114" s="32"/>
      <c r="I9114" s="32"/>
      <c r="J9114" s="32"/>
      <c r="K9114" s="32"/>
      <c r="L9114" s="32"/>
      <c r="M9114" s="32"/>
      <c r="N9114" s="32"/>
      <c r="O9114" s="32"/>
      <c r="P9114" s="32"/>
      <c r="Q9114" s="32"/>
      <c r="R9114" s="32"/>
      <c r="S9114" s="32"/>
    </row>
    <row r="9115" spans="2:19" x14ac:dyDescent="0.35">
      <c r="B9115" s="32"/>
      <c r="C9115" s="32"/>
      <c r="D9115" s="32"/>
      <c r="E9115" s="32"/>
      <c r="F9115" s="32"/>
      <c r="G9115" s="32"/>
      <c r="H9115" s="32"/>
      <c r="I9115" s="32"/>
      <c r="J9115" s="32"/>
      <c r="K9115" s="32"/>
      <c r="L9115" s="32"/>
      <c r="M9115" s="32"/>
      <c r="N9115" s="32"/>
      <c r="O9115" s="32"/>
      <c r="P9115" s="32"/>
      <c r="Q9115" s="32"/>
      <c r="R9115" s="32"/>
      <c r="S9115" s="32"/>
    </row>
    <row r="9116" spans="2:19" x14ac:dyDescent="0.35">
      <c r="B9116" s="32"/>
      <c r="C9116" s="32"/>
      <c r="D9116" s="32"/>
      <c r="E9116" s="32"/>
      <c r="F9116" s="32"/>
      <c r="G9116" s="32"/>
      <c r="H9116" s="32"/>
      <c r="I9116" s="32"/>
      <c r="J9116" s="32"/>
      <c r="K9116" s="32"/>
      <c r="L9116" s="32"/>
      <c r="M9116" s="32"/>
      <c r="N9116" s="32"/>
      <c r="O9116" s="32"/>
      <c r="P9116" s="32"/>
      <c r="Q9116" s="32"/>
      <c r="R9116" s="32"/>
      <c r="S9116" s="32"/>
    </row>
    <row r="9117" spans="2:19" x14ac:dyDescent="0.35">
      <c r="B9117" s="32"/>
      <c r="C9117" s="32"/>
      <c r="D9117" s="32"/>
      <c r="E9117" s="32"/>
      <c r="F9117" s="32"/>
      <c r="G9117" s="32"/>
      <c r="H9117" s="32"/>
      <c r="I9117" s="32"/>
      <c r="J9117" s="32"/>
      <c r="K9117" s="32"/>
      <c r="L9117" s="32"/>
      <c r="M9117" s="32"/>
      <c r="N9117" s="32"/>
      <c r="O9117" s="32"/>
      <c r="P9117" s="32"/>
      <c r="Q9117" s="32"/>
      <c r="R9117" s="32"/>
      <c r="S9117" s="32"/>
    </row>
    <row r="9118" spans="2:19" x14ac:dyDescent="0.35">
      <c r="B9118" s="32"/>
      <c r="C9118" s="32"/>
      <c r="D9118" s="32"/>
      <c r="E9118" s="32"/>
      <c r="F9118" s="32"/>
      <c r="G9118" s="32"/>
      <c r="H9118" s="32"/>
      <c r="I9118" s="32"/>
      <c r="J9118" s="32"/>
      <c r="K9118" s="32"/>
      <c r="L9118" s="32"/>
      <c r="M9118" s="32"/>
      <c r="N9118" s="32"/>
      <c r="O9118" s="32"/>
      <c r="P9118" s="32"/>
      <c r="Q9118" s="32"/>
      <c r="R9118" s="32"/>
      <c r="S9118" s="32"/>
    </row>
    <row r="9119" spans="2:19" x14ac:dyDescent="0.35">
      <c r="B9119" s="32"/>
      <c r="C9119" s="32"/>
      <c r="D9119" s="32"/>
      <c r="E9119" s="32"/>
      <c r="F9119" s="32"/>
      <c r="G9119" s="32"/>
      <c r="H9119" s="32"/>
      <c r="I9119" s="32"/>
      <c r="J9119" s="32"/>
      <c r="K9119" s="32"/>
      <c r="L9119" s="32"/>
      <c r="M9119" s="32"/>
      <c r="N9119" s="32"/>
      <c r="O9119" s="32"/>
      <c r="P9119" s="32"/>
      <c r="Q9119" s="32"/>
      <c r="R9119" s="32"/>
      <c r="S9119" s="32"/>
    </row>
    <row r="9120" spans="2:19" x14ac:dyDescent="0.35">
      <c r="B9120" s="32"/>
      <c r="C9120" s="32"/>
      <c r="D9120" s="32"/>
      <c r="E9120" s="32"/>
      <c r="F9120" s="32"/>
      <c r="G9120" s="32"/>
      <c r="H9120" s="32"/>
      <c r="I9120" s="32"/>
      <c r="J9120" s="32"/>
      <c r="K9120" s="32"/>
      <c r="L9120" s="32"/>
      <c r="M9120" s="32"/>
      <c r="N9120" s="32"/>
      <c r="O9120" s="32"/>
      <c r="P9120" s="32"/>
      <c r="Q9120" s="32"/>
      <c r="R9120" s="32"/>
      <c r="S9120" s="32"/>
    </row>
    <row r="9121" spans="2:19" x14ac:dyDescent="0.35">
      <c r="B9121" s="32"/>
      <c r="C9121" s="32"/>
      <c r="D9121" s="32"/>
      <c r="E9121" s="32"/>
      <c r="F9121" s="32"/>
      <c r="G9121" s="32"/>
      <c r="H9121" s="32"/>
      <c r="I9121" s="32"/>
      <c r="J9121" s="32"/>
      <c r="K9121" s="32"/>
      <c r="L9121" s="32"/>
      <c r="M9121" s="32"/>
      <c r="N9121" s="32"/>
      <c r="O9121" s="32"/>
      <c r="P9121" s="32"/>
      <c r="Q9121" s="32"/>
      <c r="R9121" s="32"/>
      <c r="S9121" s="32"/>
    </row>
    <row r="9122" spans="2:19" x14ac:dyDescent="0.35">
      <c r="B9122" s="32"/>
      <c r="C9122" s="32"/>
      <c r="D9122" s="32"/>
      <c r="E9122" s="32"/>
      <c r="F9122" s="32"/>
      <c r="G9122" s="32"/>
      <c r="H9122" s="32"/>
      <c r="I9122" s="32"/>
      <c r="J9122" s="32"/>
      <c r="K9122" s="32"/>
      <c r="L9122" s="32"/>
      <c r="M9122" s="32"/>
      <c r="N9122" s="32"/>
      <c r="O9122" s="32"/>
      <c r="P9122" s="32"/>
      <c r="Q9122" s="32"/>
      <c r="R9122" s="32"/>
      <c r="S9122" s="32"/>
    </row>
    <row r="9123" spans="2:19" x14ac:dyDescent="0.35">
      <c r="B9123" s="32"/>
      <c r="C9123" s="32"/>
      <c r="D9123" s="32"/>
      <c r="E9123" s="32"/>
      <c r="F9123" s="32"/>
      <c r="G9123" s="32"/>
      <c r="H9123" s="32"/>
      <c r="I9123" s="32"/>
      <c r="J9123" s="32"/>
      <c r="K9123" s="32"/>
      <c r="L9123" s="32"/>
      <c r="M9123" s="32"/>
      <c r="N9123" s="32"/>
      <c r="O9123" s="32"/>
      <c r="P9123" s="32"/>
      <c r="Q9123" s="32"/>
      <c r="R9123" s="32"/>
      <c r="S9123" s="32"/>
    </row>
    <row r="9124" spans="2:19" x14ac:dyDescent="0.35">
      <c r="B9124" s="32"/>
      <c r="C9124" s="32"/>
      <c r="D9124" s="32"/>
      <c r="E9124" s="32"/>
      <c r="F9124" s="32"/>
      <c r="G9124" s="32"/>
      <c r="H9124" s="32"/>
      <c r="I9124" s="32"/>
      <c r="J9124" s="32"/>
      <c r="K9124" s="32"/>
      <c r="L9124" s="32"/>
      <c r="M9124" s="32"/>
      <c r="N9124" s="32"/>
      <c r="O9124" s="32"/>
      <c r="P9124" s="32"/>
      <c r="Q9124" s="32"/>
      <c r="R9124" s="32"/>
      <c r="S9124" s="32"/>
    </row>
    <row r="9125" spans="2:19" x14ac:dyDescent="0.35">
      <c r="B9125" s="32"/>
      <c r="C9125" s="32"/>
      <c r="D9125" s="32"/>
      <c r="E9125" s="32"/>
      <c r="F9125" s="32"/>
      <c r="G9125" s="32"/>
      <c r="H9125" s="32"/>
      <c r="I9125" s="32"/>
      <c r="J9125" s="32"/>
      <c r="K9125" s="32"/>
      <c r="L9125" s="32"/>
      <c r="M9125" s="32"/>
      <c r="N9125" s="32"/>
      <c r="O9125" s="32"/>
      <c r="P9125" s="32"/>
      <c r="Q9125" s="32"/>
      <c r="R9125" s="32"/>
      <c r="S9125" s="32"/>
    </row>
    <row r="9126" spans="2:19" x14ac:dyDescent="0.35">
      <c r="B9126" s="32"/>
      <c r="C9126" s="32"/>
      <c r="D9126" s="32"/>
      <c r="E9126" s="32"/>
      <c r="F9126" s="32"/>
      <c r="G9126" s="32"/>
      <c r="H9126" s="32"/>
      <c r="I9126" s="32"/>
      <c r="J9126" s="32"/>
      <c r="K9126" s="32"/>
      <c r="L9126" s="32"/>
      <c r="M9126" s="32"/>
      <c r="N9126" s="32"/>
      <c r="O9126" s="32"/>
      <c r="P9126" s="32"/>
      <c r="Q9126" s="32"/>
      <c r="R9126" s="32"/>
      <c r="S9126" s="32"/>
    </row>
    <row r="9127" spans="2:19" x14ac:dyDescent="0.35">
      <c r="B9127" s="32"/>
      <c r="C9127" s="32"/>
      <c r="D9127" s="32"/>
      <c r="E9127" s="32"/>
      <c r="F9127" s="32"/>
      <c r="G9127" s="32"/>
      <c r="H9127" s="32"/>
      <c r="I9127" s="32"/>
      <c r="J9127" s="32"/>
      <c r="K9127" s="32"/>
      <c r="L9127" s="32"/>
      <c r="M9127" s="32"/>
      <c r="N9127" s="32"/>
      <c r="O9127" s="32"/>
      <c r="P9127" s="32"/>
      <c r="Q9127" s="32"/>
      <c r="R9127" s="32"/>
      <c r="S9127" s="32"/>
    </row>
    <row r="9128" spans="2:19" x14ac:dyDescent="0.35">
      <c r="B9128" s="32"/>
      <c r="C9128" s="32"/>
      <c r="D9128" s="32"/>
      <c r="E9128" s="32"/>
      <c r="F9128" s="32"/>
      <c r="G9128" s="32"/>
      <c r="H9128" s="32"/>
      <c r="I9128" s="32"/>
      <c r="J9128" s="32"/>
      <c r="K9128" s="32"/>
      <c r="L9128" s="32"/>
      <c r="M9128" s="32"/>
      <c r="N9128" s="32"/>
      <c r="O9128" s="32"/>
      <c r="P9128" s="32"/>
      <c r="Q9128" s="32"/>
      <c r="R9128" s="32"/>
      <c r="S9128" s="32"/>
    </row>
    <row r="9129" spans="2:19" x14ac:dyDescent="0.35">
      <c r="B9129" s="32"/>
      <c r="C9129" s="32"/>
      <c r="D9129" s="32"/>
      <c r="E9129" s="32"/>
      <c r="F9129" s="32"/>
      <c r="G9129" s="32"/>
      <c r="H9129" s="32"/>
      <c r="I9129" s="32"/>
      <c r="J9129" s="32"/>
      <c r="K9129" s="32"/>
      <c r="L9129" s="32"/>
      <c r="M9129" s="32"/>
      <c r="N9129" s="32"/>
      <c r="O9129" s="32"/>
      <c r="P9129" s="32"/>
      <c r="Q9129" s="32"/>
      <c r="R9129" s="32"/>
      <c r="S9129" s="32"/>
    </row>
    <row r="9130" spans="2:19" x14ac:dyDescent="0.35">
      <c r="B9130" s="32"/>
      <c r="C9130" s="32"/>
      <c r="D9130" s="32"/>
      <c r="E9130" s="32"/>
      <c r="F9130" s="32"/>
      <c r="G9130" s="32"/>
      <c r="H9130" s="32"/>
      <c r="I9130" s="32"/>
      <c r="J9130" s="32"/>
      <c r="K9130" s="32"/>
      <c r="L9130" s="32"/>
      <c r="M9130" s="32"/>
      <c r="N9130" s="32"/>
      <c r="O9130" s="32"/>
      <c r="P9130" s="32"/>
      <c r="Q9130" s="32"/>
      <c r="R9130" s="32"/>
      <c r="S9130" s="32"/>
    </row>
    <row r="9131" spans="2:19" x14ac:dyDescent="0.35">
      <c r="B9131" s="32"/>
      <c r="C9131" s="32"/>
      <c r="D9131" s="32"/>
      <c r="E9131" s="32"/>
      <c r="F9131" s="32"/>
      <c r="G9131" s="32"/>
      <c r="H9131" s="32"/>
      <c r="I9131" s="32"/>
      <c r="J9131" s="32"/>
      <c r="K9131" s="32"/>
      <c r="L9131" s="32"/>
      <c r="M9131" s="32"/>
      <c r="N9131" s="32"/>
      <c r="O9131" s="32"/>
      <c r="P9131" s="32"/>
      <c r="Q9131" s="32"/>
      <c r="R9131" s="32"/>
      <c r="S9131" s="32"/>
    </row>
    <row r="9132" spans="2:19" x14ac:dyDescent="0.35">
      <c r="B9132" s="32"/>
      <c r="C9132" s="32"/>
      <c r="D9132" s="32"/>
      <c r="E9132" s="32"/>
      <c r="F9132" s="32"/>
      <c r="G9132" s="32"/>
      <c r="H9132" s="32"/>
      <c r="I9132" s="32"/>
      <c r="J9132" s="32"/>
      <c r="K9132" s="32"/>
      <c r="L9132" s="32"/>
      <c r="M9132" s="32"/>
      <c r="N9132" s="32"/>
      <c r="O9132" s="32"/>
      <c r="P9132" s="32"/>
      <c r="Q9132" s="32"/>
      <c r="R9132" s="32"/>
      <c r="S9132" s="32"/>
    </row>
    <row r="9133" spans="2:19" x14ac:dyDescent="0.35">
      <c r="B9133" s="32"/>
      <c r="C9133" s="32"/>
      <c r="D9133" s="32"/>
      <c r="E9133" s="32"/>
      <c r="F9133" s="32"/>
      <c r="G9133" s="32"/>
      <c r="H9133" s="32"/>
      <c r="I9133" s="32"/>
      <c r="J9133" s="32"/>
      <c r="K9133" s="32"/>
      <c r="L9133" s="32"/>
      <c r="M9133" s="32"/>
      <c r="N9133" s="32"/>
      <c r="O9133" s="32"/>
      <c r="P9133" s="32"/>
      <c r="Q9133" s="32"/>
      <c r="R9133" s="32"/>
      <c r="S9133" s="32"/>
    </row>
    <row r="9134" spans="2:19" x14ac:dyDescent="0.35">
      <c r="B9134" s="32"/>
      <c r="C9134" s="32"/>
      <c r="D9134" s="32"/>
      <c r="E9134" s="32"/>
      <c r="F9134" s="32"/>
      <c r="G9134" s="32"/>
      <c r="H9134" s="32"/>
      <c r="I9134" s="32"/>
      <c r="J9134" s="32"/>
      <c r="K9134" s="32"/>
      <c r="L9134" s="32"/>
      <c r="M9134" s="32"/>
      <c r="N9134" s="32"/>
      <c r="O9134" s="32"/>
      <c r="P9134" s="32"/>
      <c r="Q9134" s="32"/>
      <c r="R9134" s="32"/>
      <c r="S9134" s="32"/>
    </row>
    <row r="9135" spans="2:19" x14ac:dyDescent="0.35">
      <c r="B9135" s="32"/>
      <c r="C9135" s="32"/>
      <c r="D9135" s="32"/>
      <c r="E9135" s="32"/>
      <c r="F9135" s="32"/>
      <c r="G9135" s="32"/>
      <c r="H9135" s="32"/>
      <c r="I9135" s="32"/>
      <c r="J9135" s="32"/>
      <c r="K9135" s="32"/>
      <c r="L9135" s="32"/>
      <c r="M9135" s="32"/>
      <c r="N9135" s="32"/>
      <c r="O9135" s="32"/>
      <c r="P9135" s="32"/>
      <c r="Q9135" s="32"/>
      <c r="R9135" s="32"/>
      <c r="S9135" s="32"/>
    </row>
    <row r="9136" spans="2:19" x14ac:dyDescent="0.35">
      <c r="B9136" s="32"/>
      <c r="C9136" s="32"/>
      <c r="D9136" s="32"/>
      <c r="E9136" s="32"/>
      <c r="F9136" s="32"/>
      <c r="G9136" s="32"/>
      <c r="H9136" s="32"/>
      <c r="I9136" s="32"/>
      <c r="J9136" s="32"/>
      <c r="K9136" s="32"/>
      <c r="L9136" s="32"/>
      <c r="M9136" s="32"/>
      <c r="N9136" s="32"/>
      <c r="O9136" s="32"/>
      <c r="P9136" s="32"/>
      <c r="Q9136" s="32"/>
      <c r="R9136" s="32"/>
      <c r="S9136" s="32"/>
    </row>
    <row r="9137" spans="2:19" x14ac:dyDescent="0.35">
      <c r="B9137" s="32"/>
      <c r="C9137" s="32"/>
      <c r="D9137" s="32"/>
      <c r="E9137" s="32"/>
      <c r="F9137" s="32"/>
      <c r="G9137" s="32"/>
      <c r="H9137" s="32"/>
      <c r="I9137" s="32"/>
      <c r="J9137" s="32"/>
      <c r="K9137" s="32"/>
      <c r="L9137" s="32"/>
      <c r="M9137" s="32"/>
      <c r="N9137" s="32"/>
      <c r="O9137" s="32"/>
      <c r="P9137" s="32"/>
      <c r="Q9137" s="32"/>
      <c r="R9137" s="32"/>
      <c r="S9137" s="32"/>
    </row>
    <row r="9138" spans="2:19" x14ac:dyDescent="0.35">
      <c r="B9138" s="32"/>
      <c r="C9138" s="32"/>
      <c r="D9138" s="32"/>
      <c r="E9138" s="32"/>
      <c r="F9138" s="32"/>
      <c r="G9138" s="32"/>
      <c r="H9138" s="32"/>
      <c r="I9138" s="32"/>
      <c r="J9138" s="32"/>
      <c r="K9138" s="32"/>
      <c r="L9138" s="32"/>
      <c r="M9138" s="32"/>
      <c r="N9138" s="32"/>
      <c r="O9138" s="32"/>
      <c r="P9138" s="32"/>
      <c r="Q9138" s="32"/>
      <c r="R9138" s="32"/>
      <c r="S9138" s="32"/>
    </row>
    <row r="9139" spans="2:19" x14ac:dyDescent="0.35">
      <c r="B9139" s="32"/>
      <c r="C9139" s="32"/>
      <c r="D9139" s="32"/>
      <c r="E9139" s="32"/>
      <c r="F9139" s="32"/>
      <c r="G9139" s="32"/>
      <c r="H9139" s="32"/>
      <c r="I9139" s="32"/>
      <c r="J9139" s="32"/>
      <c r="K9139" s="32"/>
      <c r="L9139" s="32"/>
      <c r="M9139" s="32"/>
      <c r="N9139" s="32"/>
      <c r="O9139" s="32"/>
      <c r="P9139" s="32"/>
      <c r="Q9139" s="32"/>
      <c r="R9139" s="32"/>
      <c r="S9139" s="32"/>
    </row>
    <row r="9140" spans="2:19" x14ac:dyDescent="0.35">
      <c r="B9140" s="32"/>
      <c r="C9140" s="32"/>
      <c r="D9140" s="32"/>
      <c r="E9140" s="32"/>
      <c r="F9140" s="32"/>
      <c r="G9140" s="32"/>
      <c r="H9140" s="32"/>
      <c r="I9140" s="32"/>
      <c r="J9140" s="32"/>
      <c r="K9140" s="32"/>
      <c r="L9140" s="32"/>
      <c r="M9140" s="32"/>
      <c r="N9140" s="32"/>
      <c r="O9140" s="32"/>
      <c r="P9140" s="32"/>
      <c r="Q9140" s="32"/>
      <c r="R9140" s="32"/>
      <c r="S9140" s="32"/>
    </row>
    <row r="9141" spans="2:19" x14ac:dyDescent="0.35">
      <c r="B9141" s="32"/>
      <c r="C9141" s="32"/>
      <c r="D9141" s="32"/>
      <c r="E9141" s="32"/>
      <c r="F9141" s="32"/>
      <c r="G9141" s="32"/>
      <c r="H9141" s="32"/>
      <c r="I9141" s="32"/>
      <c r="J9141" s="32"/>
      <c r="K9141" s="32"/>
      <c r="L9141" s="32"/>
      <c r="M9141" s="32"/>
      <c r="N9141" s="32"/>
      <c r="O9141" s="32"/>
      <c r="P9141" s="32"/>
      <c r="Q9141" s="32"/>
      <c r="R9141" s="32"/>
      <c r="S9141" s="32"/>
    </row>
    <row r="9142" spans="2:19" x14ac:dyDescent="0.35">
      <c r="B9142" s="32"/>
      <c r="C9142" s="32"/>
      <c r="D9142" s="32"/>
      <c r="E9142" s="32"/>
      <c r="F9142" s="32"/>
      <c r="G9142" s="32"/>
      <c r="H9142" s="32"/>
      <c r="I9142" s="32"/>
      <c r="J9142" s="32"/>
      <c r="K9142" s="32"/>
      <c r="L9142" s="32"/>
      <c r="M9142" s="32"/>
      <c r="N9142" s="32"/>
      <c r="O9142" s="32"/>
      <c r="P9142" s="32"/>
      <c r="Q9142" s="32"/>
      <c r="R9142" s="32"/>
      <c r="S9142" s="32"/>
    </row>
    <row r="9143" spans="2:19" x14ac:dyDescent="0.35">
      <c r="B9143" s="32"/>
      <c r="C9143" s="32"/>
      <c r="D9143" s="32"/>
      <c r="E9143" s="32"/>
      <c r="F9143" s="32"/>
      <c r="G9143" s="32"/>
      <c r="H9143" s="32"/>
      <c r="I9143" s="32"/>
      <c r="J9143" s="32"/>
      <c r="K9143" s="32"/>
      <c r="L9143" s="32"/>
      <c r="M9143" s="32"/>
      <c r="N9143" s="32"/>
      <c r="O9143" s="32"/>
      <c r="P9143" s="32"/>
      <c r="Q9143" s="32"/>
      <c r="R9143" s="32"/>
      <c r="S9143" s="32"/>
    </row>
    <row r="9144" spans="2:19" x14ac:dyDescent="0.35">
      <c r="B9144" s="32"/>
      <c r="C9144" s="32"/>
      <c r="D9144" s="32"/>
      <c r="E9144" s="32"/>
      <c r="F9144" s="32"/>
      <c r="G9144" s="32"/>
      <c r="H9144" s="32"/>
      <c r="I9144" s="32"/>
      <c r="J9144" s="32"/>
      <c r="K9144" s="32"/>
      <c r="L9144" s="32"/>
      <c r="M9144" s="32"/>
      <c r="N9144" s="32"/>
      <c r="O9144" s="32"/>
      <c r="P9144" s="32"/>
      <c r="Q9144" s="32"/>
      <c r="R9144" s="32"/>
      <c r="S9144" s="32"/>
    </row>
    <row r="9145" spans="2:19" x14ac:dyDescent="0.35">
      <c r="B9145" s="32"/>
      <c r="C9145" s="32"/>
      <c r="D9145" s="32"/>
      <c r="E9145" s="32"/>
      <c r="F9145" s="32"/>
      <c r="G9145" s="32"/>
      <c r="H9145" s="32"/>
      <c r="I9145" s="32"/>
      <c r="J9145" s="32"/>
      <c r="K9145" s="32"/>
      <c r="L9145" s="32"/>
      <c r="M9145" s="32"/>
      <c r="N9145" s="32"/>
      <c r="O9145" s="32"/>
      <c r="P9145" s="32"/>
      <c r="Q9145" s="32"/>
      <c r="R9145" s="32"/>
      <c r="S9145" s="32"/>
    </row>
    <row r="9146" spans="2:19" x14ac:dyDescent="0.35">
      <c r="B9146" s="32"/>
      <c r="C9146" s="32"/>
      <c r="D9146" s="32"/>
      <c r="E9146" s="32"/>
      <c r="F9146" s="32"/>
      <c r="G9146" s="32"/>
      <c r="H9146" s="32"/>
      <c r="I9146" s="32"/>
      <c r="J9146" s="32"/>
      <c r="K9146" s="32"/>
      <c r="L9146" s="32"/>
      <c r="M9146" s="32"/>
      <c r="N9146" s="32"/>
      <c r="O9146" s="32"/>
      <c r="P9146" s="32"/>
      <c r="Q9146" s="32"/>
      <c r="R9146" s="32"/>
      <c r="S9146" s="32"/>
    </row>
    <row r="9147" spans="2:19" x14ac:dyDescent="0.35">
      <c r="B9147" s="32"/>
      <c r="C9147" s="32"/>
      <c r="D9147" s="32"/>
      <c r="E9147" s="32"/>
      <c r="F9147" s="32"/>
      <c r="G9147" s="32"/>
      <c r="H9147" s="32"/>
      <c r="I9147" s="32"/>
      <c r="J9147" s="32"/>
      <c r="K9147" s="32"/>
      <c r="L9147" s="32"/>
      <c r="M9147" s="32"/>
      <c r="N9147" s="32"/>
      <c r="O9147" s="32"/>
      <c r="P9147" s="32"/>
      <c r="Q9147" s="32"/>
      <c r="R9147" s="32"/>
      <c r="S9147" s="32"/>
    </row>
    <row r="9148" spans="2:19" x14ac:dyDescent="0.35">
      <c r="B9148" s="32"/>
      <c r="C9148" s="32"/>
      <c r="D9148" s="32"/>
      <c r="E9148" s="32"/>
      <c r="F9148" s="32"/>
      <c r="G9148" s="32"/>
      <c r="H9148" s="32"/>
      <c r="I9148" s="32"/>
      <c r="J9148" s="32"/>
      <c r="K9148" s="32"/>
      <c r="L9148" s="32"/>
      <c r="M9148" s="32"/>
      <c r="N9148" s="32"/>
      <c r="O9148" s="32"/>
      <c r="P9148" s="32"/>
      <c r="Q9148" s="32"/>
      <c r="R9148" s="32"/>
      <c r="S9148" s="32"/>
    </row>
    <row r="9149" spans="2:19" x14ac:dyDescent="0.35">
      <c r="B9149" s="32"/>
      <c r="C9149" s="32"/>
      <c r="D9149" s="32"/>
      <c r="E9149" s="32"/>
      <c r="F9149" s="32"/>
      <c r="G9149" s="32"/>
      <c r="H9149" s="32"/>
      <c r="I9149" s="32"/>
      <c r="J9149" s="32"/>
      <c r="K9149" s="32"/>
      <c r="L9149" s="32"/>
      <c r="M9149" s="32"/>
      <c r="N9149" s="32"/>
      <c r="O9149" s="32"/>
      <c r="P9149" s="32"/>
      <c r="Q9149" s="32"/>
      <c r="R9149" s="32"/>
      <c r="S9149" s="32"/>
    </row>
    <row r="9150" spans="2:19" x14ac:dyDescent="0.35">
      <c r="B9150" s="32"/>
      <c r="C9150" s="32"/>
      <c r="D9150" s="32"/>
      <c r="E9150" s="32"/>
      <c r="F9150" s="32"/>
      <c r="G9150" s="32"/>
      <c r="H9150" s="32"/>
      <c r="I9150" s="32"/>
      <c r="J9150" s="32"/>
      <c r="K9150" s="32"/>
      <c r="L9150" s="32"/>
      <c r="M9150" s="32"/>
      <c r="N9150" s="32"/>
      <c r="O9150" s="32"/>
      <c r="P9150" s="32"/>
      <c r="Q9150" s="32"/>
      <c r="R9150" s="32"/>
      <c r="S9150" s="32"/>
    </row>
    <row r="9151" spans="2:19" x14ac:dyDescent="0.35">
      <c r="B9151" s="32"/>
      <c r="C9151" s="32"/>
      <c r="D9151" s="32"/>
      <c r="E9151" s="32"/>
      <c r="F9151" s="32"/>
      <c r="G9151" s="32"/>
      <c r="H9151" s="32"/>
      <c r="I9151" s="32"/>
      <c r="J9151" s="32"/>
      <c r="K9151" s="32"/>
      <c r="L9151" s="32"/>
      <c r="M9151" s="32"/>
      <c r="N9151" s="32"/>
      <c r="O9151" s="32"/>
      <c r="P9151" s="32"/>
      <c r="Q9151" s="32"/>
      <c r="R9151" s="32"/>
      <c r="S9151" s="32"/>
    </row>
    <row r="9152" spans="2:19" x14ac:dyDescent="0.35">
      <c r="B9152" s="32"/>
      <c r="C9152" s="32"/>
      <c r="D9152" s="32"/>
      <c r="E9152" s="32"/>
      <c r="F9152" s="32"/>
      <c r="G9152" s="32"/>
      <c r="H9152" s="32"/>
      <c r="I9152" s="32"/>
      <c r="J9152" s="32"/>
      <c r="K9152" s="32"/>
      <c r="L9152" s="32"/>
      <c r="M9152" s="32"/>
      <c r="N9152" s="32"/>
      <c r="O9152" s="32"/>
      <c r="P9152" s="32"/>
      <c r="Q9152" s="32"/>
      <c r="R9152" s="32"/>
      <c r="S9152" s="32"/>
    </row>
    <row r="9153" spans="2:19" x14ac:dyDescent="0.35">
      <c r="B9153" s="32"/>
      <c r="C9153" s="32"/>
      <c r="D9153" s="32"/>
      <c r="E9153" s="32"/>
      <c r="F9153" s="32"/>
      <c r="G9153" s="32"/>
      <c r="H9153" s="32"/>
      <c r="I9153" s="32"/>
      <c r="J9153" s="32"/>
      <c r="K9153" s="32"/>
      <c r="L9153" s="32"/>
      <c r="M9153" s="32"/>
      <c r="N9153" s="32"/>
      <c r="O9153" s="32"/>
      <c r="P9153" s="32"/>
      <c r="Q9153" s="32"/>
      <c r="R9153" s="32"/>
      <c r="S9153" s="32"/>
    </row>
    <row r="9154" spans="2:19" x14ac:dyDescent="0.35">
      <c r="B9154" s="32"/>
      <c r="C9154" s="32"/>
      <c r="D9154" s="32"/>
      <c r="E9154" s="32"/>
      <c r="F9154" s="32"/>
      <c r="G9154" s="32"/>
      <c r="H9154" s="32"/>
      <c r="I9154" s="32"/>
      <c r="J9154" s="32"/>
      <c r="K9154" s="32"/>
      <c r="L9154" s="32"/>
      <c r="M9154" s="32"/>
      <c r="N9154" s="32"/>
      <c r="O9154" s="32"/>
      <c r="P9154" s="32"/>
      <c r="Q9154" s="32"/>
      <c r="R9154" s="32"/>
      <c r="S9154" s="32"/>
    </row>
    <row r="9155" spans="2:19" x14ac:dyDescent="0.35">
      <c r="B9155" s="32"/>
      <c r="C9155" s="32"/>
      <c r="D9155" s="32"/>
      <c r="E9155" s="32"/>
      <c r="F9155" s="32"/>
      <c r="G9155" s="32"/>
      <c r="H9155" s="32"/>
      <c r="I9155" s="32"/>
      <c r="J9155" s="32"/>
      <c r="K9155" s="32"/>
      <c r="L9155" s="32"/>
      <c r="M9155" s="32"/>
      <c r="N9155" s="32"/>
      <c r="O9155" s="32"/>
      <c r="P9155" s="32"/>
      <c r="Q9155" s="32"/>
      <c r="R9155" s="32"/>
      <c r="S9155" s="32"/>
    </row>
    <row r="9156" spans="2:19" x14ac:dyDescent="0.35">
      <c r="B9156" s="32"/>
      <c r="C9156" s="32"/>
      <c r="D9156" s="32"/>
      <c r="E9156" s="32"/>
      <c r="F9156" s="32"/>
      <c r="G9156" s="32"/>
      <c r="H9156" s="32"/>
      <c r="I9156" s="32"/>
      <c r="J9156" s="32"/>
      <c r="K9156" s="32"/>
      <c r="L9156" s="32"/>
      <c r="M9156" s="32"/>
      <c r="N9156" s="32"/>
      <c r="O9156" s="32"/>
      <c r="P9156" s="32"/>
      <c r="Q9156" s="32"/>
      <c r="R9156" s="32"/>
      <c r="S9156" s="32"/>
    </row>
    <row r="9157" spans="2:19" x14ac:dyDescent="0.35">
      <c r="B9157" s="32"/>
      <c r="C9157" s="32"/>
      <c r="D9157" s="32"/>
      <c r="E9157" s="32"/>
      <c r="F9157" s="32"/>
      <c r="G9157" s="32"/>
      <c r="H9157" s="32"/>
      <c r="I9157" s="32"/>
      <c r="J9157" s="32"/>
      <c r="K9157" s="32"/>
      <c r="L9157" s="32"/>
      <c r="M9157" s="32"/>
      <c r="N9157" s="32"/>
      <c r="O9157" s="32"/>
      <c r="P9157" s="32"/>
      <c r="Q9157" s="32"/>
      <c r="R9157" s="32"/>
      <c r="S9157" s="32"/>
    </row>
    <row r="9158" spans="2:19" x14ac:dyDescent="0.35">
      <c r="B9158" s="32"/>
      <c r="C9158" s="32"/>
      <c r="D9158" s="32"/>
      <c r="E9158" s="32"/>
      <c r="F9158" s="32"/>
      <c r="G9158" s="32"/>
      <c r="H9158" s="32"/>
      <c r="I9158" s="32"/>
      <c r="J9158" s="32"/>
      <c r="K9158" s="32"/>
      <c r="L9158" s="32"/>
      <c r="M9158" s="32"/>
      <c r="N9158" s="32"/>
      <c r="O9158" s="32"/>
      <c r="P9158" s="32"/>
      <c r="Q9158" s="32"/>
      <c r="R9158" s="32"/>
      <c r="S9158" s="32"/>
    </row>
    <row r="9159" spans="2:19" x14ac:dyDescent="0.35">
      <c r="B9159" s="32"/>
      <c r="C9159" s="32"/>
      <c r="D9159" s="32"/>
      <c r="E9159" s="32"/>
      <c r="F9159" s="32"/>
      <c r="G9159" s="32"/>
      <c r="H9159" s="32"/>
      <c r="I9159" s="32"/>
      <c r="J9159" s="32"/>
      <c r="K9159" s="32"/>
      <c r="L9159" s="32"/>
      <c r="M9159" s="32"/>
      <c r="N9159" s="32"/>
      <c r="O9159" s="32"/>
      <c r="P9159" s="32"/>
      <c r="Q9159" s="32"/>
      <c r="R9159" s="32"/>
      <c r="S9159" s="32"/>
    </row>
    <row r="9160" spans="2:19" x14ac:dyDescent="0.35">
      <c r="B9160" s="32"/>
      <c r="C9160" s="32"/>
      <c r="D9160" s="32"/>
      <c r="E9160" s="32"/>
      <c r="F9160" s="32"/>
      <c r="G9160" s="32"/>
      <c r="H9160" s="32"/>
      <c r="I9160" s="32"/>
      <c r="J9160" s="32"/>
      <c r="K9160" s="32"/>
      <c r="L9160" s="32"/>
      <c r="M9160" s="32"/>
      <c r="N9160" s="32"/>
      <c r="O9160" s="32"/>
      <c r="P9160" s="32"/>
      <c r="Q9160" s="32"/>
      <c r="R9160" s="32"/>
      <c r="S9160" s="32"/>
    </row>
    <row r="9161" spans="2:19" x14ac:dyDescent="0.35">
      <c r="B9161" s="32"/>
      <c r="C9161" s="32"/>
      <c r="D9161" s="32"/>
      <c r="E9161" s="32"/>
      <c r="F9161" s="32"/>
      <c r="G9161" s="32"/>
      <c r="H9161" s="32"/>
      <c r="I9161" s="32"/>
      <c r="J9161" s="32"/>
      <c r="K9161" s="32"/>
      <c r="L9161" s="32"/>
      <c r="M9161" s="32"/>
      <c r="N9161" s="32"/>
      <c r="O9161" s="32"/>
      <c r="P9161" s="32"/>
      <c r="Q9161" s="32"/>
      <c r="R9161" s="32"/>
      <c r="S9161" s="32"/>
    </row>
    <row r="9162" spans="2:19" x14ac:dyDescent="0.35">
      <c r="B9162" s="32"/>
      <c r="C9162" s="32"/>
      <c r="D9162" s="32"/>
      <c r="E9162" s="32"/>
      <c r="F9162" s="32"/>
      <c r="G9162" s="32"/>
      <c r="H9162" s="32"/>
      <c r="I9162" s="32"/>
      <c r="J9162" s="32"/>
      <c r="K9162" s="32"/>
      <c r="L9162" s="32"/>
      <c r="M9162" s="32"/>
      <c r="N9162" s="32"/>
      <c r="O9162" s="32"/>
      <c r="P9162" s="32"/>
      <c r="Q9162" s="32"/>
      <c r="R9162" s="32"/>
      <c r="S9162" s="32"/>
    </row>
    <row r="9163" spans="2:19" x14ac:dyDescent="0.35">
      <c r="B9163" s="32"/>
      <c r="C9163" s="32"/>
      <c r="D9163" s="32"/>
      <c r="E9163" s="32"/>
      <c r="F9163" s="32"/>
      <c r="G9163" s="32"/>
      <c r="H9163" s="32"/>
      <c r="I9163" s="32"/>
      <c r="J9163" s="32"/>
      <c r="K9163" s="32"/>
      <c r="L9163" s="32"/>
      <c r="M9163" s="32"/>
      <c r="N9163" s="32"/>
      <c r="O9163" s="32"/>
      <c r="P9163" s="32"/>
      <c r="Q9163" s="32"/>
      <c r="R9163" s="32"/>
      <c r="S9163" s="32"/>
    </row>
    <row r="9164" spans="2:19" x14ac:dyDescent="0.35">
      <c r="B9164" s="32"/>
      <c r="C9164" s="32"/>
      <c r="D9164" s="32"/>
      <c r="E9164" s="32"/>
      <c r="F9164" s="32"/>
      <c r="G9164" s="32"/>
      <c r="H9164" s="32"/>
      <c r="I9164" s="32"/>
      <c r="J9164" s="32"/>
      <c r="K9164" s="32"/>
      <c r="L9164" s="32"/>
      <c r="M9164" s="32"/>
      <c r="N9164" s="32"/>
      <c r="O9164" s="32"/>
      <c r="P9164" s="32"/>
      <c r="Q9164" s="32"/>
      <c r="R9164" s="32"/>
      <c r="S9164" s="32"/>
    </row>
    <row r="9165" spans="2:19" x14ac:dyDescent="0.35">
      <c r="B9165" s="32"/>
      <c r="C9165" s="32"/>
      <c r="D9165" s="32"/>
      <c r="E9165" s="32"/>
      <c r="F9165" s="32"/>
      <c r="G9165" s="32"/>
      <c r="H9165" s="32"/>
      <c r="I9165" s="32"/>
      <c r="J9165" s="32"/>
      <c r="K9165" s="32"/>
      <c r="L9165" s="32"/>
      <c r="M9165" s="32"/>
      <c r="N9165" s="32"/>
      <c r="O9165" s="32"/>
      <c r="P9165" s="32"/>
      <c r="Q9165" s="32"/>
      <c r="R9165" s="32"/>
      <c r="S9165" s="32"/>
    </row>
    <row r="9166" spans="2:19" x14ac:dyDescent="0.35">
      <c r="B9166" s="32"/>
      <c r="C9166" s="32"/>
      <c r="D9166" s="32"/>
      <c r="E9166" s="32"/>
      <c r="F9166" s="32"/>
      <c r="G9166" s="32"/>
      <c r="H9166" s="32"/>
      <c r="I9166" s="32"/>
      <c r="J9166" s="32"/>
      <c r="K9166" s="32"/>
      <c r="L9166" s="32"/>
      <c r="M9166" s="32"/>
      <c r="N9166" s="32"/>
      <c r="O9166" s="32"/>
      <c r="P9166" s="32"/>
      <c r="Q9166" s="32"/>
      <c r="R9166" s="32"/>
      <c r="S9166" s="32"/>
    </row>
    <row r="9167" spans="2:19" x14ac:dyDescent="0.35">
      <c r="B9167" s="32"/>
      <c r="C9167" s="32"/>
      <c r="D9167" s="32"/>
      <c r="E9167" s="32"/>
      <c r="F9167" s="32"/>
      <c r="G9167" s="32"/>
      <c r="H9167" s="32"/>
      <c r="I9167" s="32"/>
      <c r="J9167" s="32"/>
      <c r="K9167" s="32"/>
      <c r="L9167" s="32"/>
      <c r="M9167" s="32"/>
      <c r="N9167" s="32"/>
      <c r="O9167" s="32"/>
      <c r="P9167" s="32"/>
      <c r="Q9167" s="32"/>
      <c r="R9167" s="32"/>
      <c r="S9167" s="32"/>
    </row>
    <row r="9168" spans="2:19" x14ac:dyDescent="0.35">
      <c r="B9168" s="32"/>
      <c r="C9168" s="32"/>
      <c r="D9168" s="32"/>
      <c r="E9168" s="32"/>
      <c r="F9168" s="32"/>
      <c r="G9168" s="32"/>
      <c r="H9168" s="32"/>
      <c r="I9168" s="32"/>
      <c r="J9168" s="32"/>
      <c r="K9168" s="32"/>
      <c r="L9168" s="32"/>
      <c r="M9168" s="32"/>
      <c r="N9168" s="32"/>
      <c r="O9168" s="32"/>
      <c r="P9168" s="32"/>
      <c r="Q9168" s="32"/>
      <c r="R9168" s="32"/>
      <c r="S9168" s="32"/>
    </row>
    <row r="9169" spans="2:19" x14ac:dyDescent="0.35">
      <c r="B9169" s="32"/>
      <c r="C9169" s="32"/>
      <c r="D9169" s="32"/>
      <c r="E9169" s="32"/>
      <c r="F9169" s="32"/>
      <c r="G9169" s="32"/>
      <c r="H9169" s="32"/>
      <c r="I9169" s="32"/>
      <c r="J9169" s="32"/>
      <c r="K9169" s="32"/>
      <c r="L9169" s="32"/>
      <c r="M9169" s="32"/>
      <c r="N9169" s="32"/>
      <c r="O9169" s="32"/>
      <c r="P9169" s="32"/>
      <c r="Q9169" s="32"/>
      <c r="R9169" s="32"/>
      <c r="S9169" s="32"/>
    </row>
    <row r="9170" spans="2:19" x14ac:dyDescent="0.35">
      <c r="B9170" s="32"/>
      <c r="C9170" s="32"/>
      <c r="D9170" s="32"/>
      <c r="E9170" s="32"/>
      <c r="F9170" s="32"/>
      <c r="G9170" s="32"/>
      <c r="H9170" s="32"/>
      <c r="I9170" s="32"/>
      <c r="J9170" s="32"/>
      <c r="K9170" s="32"/>
      <c r="L9170" s="32"/>
      <c r="M9170" s="32"/>
      <c r="N9170" s="32"/>
      <c r="O9170" s="32"/>
      <c r="P9170" s="32"/>
      <c r="Q9170" s="32"/>
      <c r="R9170" s="32"/>
      <c r="S9170" s="32"/>
    </row>
    <row r="9171" spans="2:19" x14ac:dyDescent="0.35">
      <c r="B9171" s="32"/>
      <c r="C9171" s="32"/>
      <c r="D9171" s="32"/>
      <c r="E9171" s="32"/>
      <c r="F9171" s="32"/>
      <c r="G9171" s="32"/>
      <c r="H9171" s="32"/>
      <c r="I9171" s="32"/>
      <c r="J9171" s="32"/>
      <c r="K9171" s="32"/>
      <c r="L9171" s="32"/>
      <c r="M9171" s="32"/>
      <c r="N9171" s="32"/>
      <c r="O9171" s="32"/>
      <c r="P9171" s="32"/>
      <c r="Q9171" s="32"/>
      <c r="R9171" s="32"/>
      <c r="S9171" s="32"/>
    </row>
    <row r="9172" spans="2:19" x14ac:dyDescent="0.35">
      <c r="B9172" s="32"/>
      <c r="C9172" s="32"/>
      <c r="D9172" s="32"/>
      <c r="E9172" s="32"/>
      <c r="F9172" s="32"/>
      <c r="G9172" s="32"/>
      <c r="H9172" s="32"/>
      <c r="I9172" s="32"/>
      <c r="J9172" s="32"/>
      <c r="K9172" s="32"/>
      <c r="L9172" s="32"/>
      <c r="M9172" s="32"/>
      <c r="N9172" s="32"/>
      <c r="O9172" s="32"/>
      <c r="P9172" s="32"/>
      <c r="Q9172" s="32"/>
      <c r="R9172" s="32"/>
      <c r="S9172" s="32"/>
    </row>
    <row r="9173" spans="2:19" x14ac:dyDescent="0.35">
      <c r="B9173" s="32"/>
      <c r="C9173" s="32"/>
      <c r="D9173" s="32"/>
      <c r="E9173" s="32"/>
      <c r="F9173" s="32"/>
      <c r="G9173" s="32"/>
      <c r="H9173" s="32"/>
      <c r="I9173" s="32"/>
      <c r="J9173" s="32"/>
      <c r="K9173" s="32"/>
      <c r="L9173" s="32"/>
      <c r="M9173" s="32"/>
      <c r="N9173" s="32"/>
      <c r="O9173" s="32"/>
      <c r="P9173" s="32"/>
      <c r="Q9173" s="32"/>
      <c r="R9173" s="32"/>
      <c r="S9173" s="32"/>
    </row>
    <row r="9174" spans="2:19" x14ac:dyDescent="0.35">
      <c r="B9174" s="32"/>
      <c r="C9174" s="32"/>
      <c r="D9174" s="32"/>
      <c r="E9174" s="32"/>
      <c r="F9174" s="32"/>
      <c r="G9174" s="32"/>
      <c r="H9174" s="32"/>
      <c r="I9174" s="32"/>
      <c r="J9174" s="32"/>
      <c r="K9174" s="32"/>
      <c r="L9174" s="32"/>
      <c r="M9174" s="32"/>
      <c r="N9174" s="32"/>
      <c r="O9174" s="32"/>
      <c r="P9174" s="32"/>
      <c r="Q9174" s="32"/>
      <c r="R9174" s="32"/>
      <c r="S9174" s="32"/>
    </row>
    <row r="9175" spans="2:19" x14ac:dyDescent="0.35">
      <c r="B9175" s="32"/>
      <c r="C9175" s="32"/>
      <c r="D9175" s="32"/>
      <c r="E9175" s="32"/>
      <c r="F9175" s="32"/>
      <c r="G9175" s="32"/>
      <c r="H9175" s="32"/>
      <c r="I9175" s="32"/>
      <c r="J9175" s="32"/>
      <c r="K9175" s="32"/>
      <c r="L9175" s="32"/>
      <c r="M9175" s="32"/>
      <c r="N9175" s="32"/>
      <c r="O9175" s="32"/>
      <c r="P9175" s="32"/>
      <c r="Q9175" s="32"/>
      <c r="R9175" s="32"/>
      <c r="S9175" s="32"/>
    </row>
    <row r="9176" spans="2:19" x14ac:dyDescent="0.35">
      <c r="B9176" s="32"/>
      <c r="C9176" s="32"/>
      <c r="D9176" s="32"/>
      <c r="E9176" s="32"/>
      <c r="F9176" s="32"/>
      <c r="G9176" s="32"/>
      <c r="H9176" s="32"/>
      <c r="I9176" s="32"/>
      <c r="J9176" s="32"/>
      <c r="K9176" s="32"/>
      <c r="L9176" s="32"/>
      <c r="M9176" s="32"/>
      <c r="N9176" s="32"/>
      <c r="O9176" s="32"/>
      <c r="P9176" s="32"/>
      <c r="Q9176" s="32"/>
      <c r="R9176" s="32"/>
      <c r="S9176" s="32"/>
    </row>
    <row r="9177" spans="2:19" x14ac:dyDescent="0.35">
      <c r="B9177" s="32"/>
      <c r="C9177" s="32"/>
      <c r="D9177" s="32"/>
      <c r="E9177" s="32"/>
      <c r="F9177" s="32"/>
      <c r="G9177" s="32"/>
      <c r="H9177" s="32"/>
      <c r="I9177" s="32"/>
      <c r="J9177" s="32"/>
      <c r="K9177" s="32"/>
      <c r="L9177" s="32"/>
      <c r="M9177" s="32"/>
      <c r="N9177" s="32"/>
      <c r="O9177" s="32"/>
      <c r="P9177" s="32"/>
      <c r="Q9177" s="32"/>
      <c r="R9177" s="32"/>
      <c r="S9177" s="32"/>
    </row>
    <row r="9178" spans="2:19" x14ac:dyDescent="0.35">
      <c r="B9178" s="32"/>
      <c r="C9178" s="32"/>
      <c r="D9178" s="32"/>
      <c r="E9178" s="32"/>
      <c r="F9178" s="32"/>
      <c r="G9178" s="32"/>
      <c r="H9178" s="32"/>
      <c r="I9178" s="32"/>
      <c r="J9178" s="32"/>
      <c r="K9178" s="32"/>
      <c r="L9178" s="32"/>
      <c r="M9178" s="32"/>
      <c r="N9178" s="32"/>
      <c r="O9178" s="32"/>
      <c r="P9178" s="32"/>
      <c r="Q9178" s="32"/>
      <c r="R9178" s="32"/>
      <c r="S9178" s="32"/>
    </row>
    <row r="9179" spans="2:19" x14ac:dyDescent="0.35">
      <c r="B9179" s="32"/>
      <c r="C9179" s="32"/>
      <c r="D9179" s="32"/>
      <c r="E9179" s="32"/>
      <c r="F9179" s="32"/>
      <c r="G9179" s="32"/>
      <c r="H9179" s="32"/>
      <c r="I9179" s="32"/>
      <c r="J9179" s="32"/>
      <c r="K9179" s="32"/>
      <c r="L9179" s="32"/>
      <c r="M9179" s="32"/>
      <c r="N9179" s="32"/>
      <c r="O9179" s="32"/>
      <c r="P9179" s="32"/>
      <c r="Q9179" s="32"/>
      <c r="R9179" s="32"/>
      <c r="S9179" s="32"/>
    </row>
    <row r="9180" spans="2:19" x14ac:dyDescent="0.35">
      <c r="B9180" s="32"/>
      <c r="C9180" s="32"/>
      <c r="D9180" s="32"/>
      <c r="E9180" s="32"/>
      <c r="F9180" s="32"/>
      <c r="G9180" s="32"/>
      <c r="H9180" s="32"/>
      <c r="I9180" s="32"/>
      <c r="J9180" s="32"/>
      <c r="K9180" s="32"/>
      <c r="L9180" s="32"/>
      <c r="M9180" s="32"/>
      <c r="N9180" s="32"/>
      <c r="O9180" s="32"/>
      <c r="P9180" s="32"/>
      <c r="Q9180" s="32"/>
      <c r="R9180" s="32"/>
      <c r="S9180" s="32"/>
    </row>
    <row r="9181" spans="2:19" x14ac:dyDescent="0.35">
      <c r="B9181" s="32"/>
      <c r="C9181" s="32"/>
      <c r="D9181" s="32"/>
      <c r="E9181" s="32"/>
      <c r="F9181" s="32"/>
      <c r="G9181" s="32"/>
      <c r="H9181" s="32"/>
      <c r="I9181" s="32"/>
      <c r="J9181" s="32"/>
      <c r="K9181" s="32"/>
      <c r="L9181" s="32"/>
      <c r="M9181" s="32"/>
      <c r="N9181" s="32"/>
      <c r="O9181" s="32"/>
      <c r="P9181" s="32"/>
      <c r="Q9181" s="32"/>
      <c r="R9181" s="32"/>
      <c r="S9181" s="32"/>
    </row>
    <row r="9182" spans="2:19" x14ac:dyDescent="0.35">
      <c r="B9182" s="32"/>
      <c r="C9182" s="32"/>
      <c r="D9182" s="32"/>
      <c r="E9182" s="32"/>
      <c r="F9182" s="32"/>
      <c r="G9182" s="32"/>
      <c r="H9182" s="32"/>
      <c r="I9182" s="32"/>
      <c r="J9182" s="32"/>
      <c r="K9182" s="32"/>
      <c r="L9182" s="32"/>
      <c r="M9182" s="32"/>
      <c r="N9182" s="32"/>
      <c r="O9182" s="32"/>
      <c r="P9182" s="32"/>
      <c r="Q9182" s="32"/>
      <c r="R9182" s="32"/>
      <c r="S9182" s="32"/>
    </row>
    <row r="9183" spans="2:19" x14ac:dyDescent="0.35">
      <c r="B9183" s="32"/>
      <c r="C9183" s="32"/>
      <c r="D9183" s="32"/>
      <c r="E9183" s="32"/>
      <c r="F9183" s="32"/>
      <c r="G9183" s="32"/>
      <c r="H9183" s="32"/>
      <c r="I9183" s="32"/>
      <c r="J9183" s="32"/>
      <c r="K9183" s="32"/>
      <c r="L9183" s="32"/>
      <c r="M9183" s="32"/>
      <c r="N9183" s="32"/>
      <c r="O9183" s="32"/>
      <c r="P9183" s="32"/>
      <c r="Q9183" s="32"/>
      <c r="R9183" s="32"/>
      <c r="S9183" s="32"/>
    </row>
    <row r="9184" spans="2:19" x14ac:dyDescent="0.35">
      <c r="B9184" s="32"/>
      <c r="C9184" s="32"/>
      <c r="D9184" s="32"/>
      <c r="E9184" s="32"/>
      <c r="F9184" s="32"/>
      <c r="G9184" s="32"/>
      <c r="H9184" s="32"/>
      <c r="I9184" s="32"/>
      <c r="J9184" s="32"/>
      <c r="K9184" s="32"/>
      <c r="L9184" s="32"/>
      <c r="M9184" s="32"/>
      <c r="N9184" s="32"/>
      <c r="O9184" s="32"/>
      <c r="P9184" s="32"/>
      <c r="Q9184" s="32"/>
      <c r="R9184" s="32"/>
      <c r="S9184" s="32"/>
    </row>
    <row r="9185" spans="2:19" x14ac:dyDescent="0.35">
      <c r="B9185" s="32"/>
      <c r="C9185" s="32"/>
      <c r="D9185" s="32"/>
      <c r="E9185" s="32"/>
      <c r="F9185" s="32"/>
      <c r="G9185" s="32"/>
      <c r="H9185" s="32"/>
      <c r="I9185" s="32"/>
      <c r="J9185" s="32"/>
      <c r="K9185" s="32"/>
      <c r="L9185" s="32"/>
      <c r="M9185" s="32"/>
      <c r="N9185" s="32"/>
      <c r="O9185" s="32"/>
      <c r="P9185" s="32"/>
      <c r="Q9185" s="32"/>
      <c r="R9185" s="32"/>
      <c r="S9185" s="32"/>
    </row>
    <row r="9186" spans="2:19" x14ac:dyDescent="0.35">
      <c r="B9186" s="32"/>
      <c r="C9186" s="32"/>
      <c r="D9186" s="32"/>
      <c r="E9186" s="32"/>
      <c r="F9186" s="32"/>
      <c r="G9186" s="32"/>
      <c r="H9186" s="32"/>
      <c r="I9186" s="32"/>
      <c r="J9186" s="32"/>
      <c r="K9186" s="32"/>
      <c r="L9186" s="32"/>
      <c r="M9186" s="32"/>
      <c r="N9186" s="32"/>
      <c r="O9186" s="32"/>
      <c r="P9186" s="32"/>
      <c r="Q9186" s="32"/>
      <c r="R9186" s="32"/>
      <c r="S9186" s="32"/>
    </row>
    <row r="9187" spans="2:19" x14ac:dyDescent="0.35">
      <c r="B9187" s="32"/>
      <c r="C9187" s="32"/>
      <c r="D9187" s="32"/>
      <c r="E9187" s="32"/>
      <c r="F9187" s="32"/>
      <c r="G9187" s="32"/>
      <c r="H9187" s="32"/>
      <c r="I9187" s="32"/>
      <c r="J9187" s="32"/>
      <c r="K9187" s="32"/>
      <c r="L9187" s="32"/>
      <c r="M9187" s="32"/>
      <c r="N9187" s="32"/>
      <c r="O9187" s="32"/>
      <c r="P9187" s="32"/>
      <c r="Q9187" s="32"/>
      <c r="R9187" s="32"/>
      <c r="S9187" s="32"/>
    </row>
    <row r="9188" spans="2:19" x14ac:dyDescent="0.35">
      <c r="B9188" s="32"/>
      <c r="C9188" s="32"/>
      <c r="D9188" s="32"/>
      <c r="E9188" s="32"/>
      <c r="F9188" s="32"/>
      <c r="G9188" s="32"/>
      <c r="H9188" s="32"/>
      <c r="I9188" s="32"/>
      <c r="J9188" s="32"/>
      <c r="K9188" s="32"/>
      <c r="L9188" s="32"/>
      <c r="M9188" s="32"/>
      <c r="N9188" s="32"/>
      <c r="O9188" s="32"/>
      <c r="P9188" s="32"/>
      <c r="Q9188" s="32"/>
      <c r="R9188" s="32"/>
      <c r="S9188" s="32"/>
    </row>
    <row r="9189" spans="2:19" x14ac:dyDescent="0.35">
      <c r="B9189" s="32"/>
      <c r="C9189" s="32"/>
      <c r="D9189" s="32"/>
      <c r="E9189" s="32"/>
      <c r="F9189" s="32"/>
      <c r="G9189" s="32"/>
      <c r="H9189" s="32"/>
      <c r="I9189" s="32"/>
      <c r="J9189" s="32"/>
      <c r="K9189" s="32"/>
      <c r="L9189" s="32"/>
      <c r="M9189" s="32"/>
      <c r="N9189" s="32"/>
      <c r="O9189" s="32"/>
      <c r="P9189" s="32"/>
      <c r="Q9189" s="32"/>
      <c r="R9189" s="32"/>
      <c r="S9189" s="32"/>
    </row>
    <row r="9190" spans="2:19" x14ac:dyDescent="0.35">
      <c r="B9190" s="32"/>
      <c r="C9190" s="32"/>
      <c r="D9190" s="32"/>
      <c r="E9190" s="32"/>
      <c r="F9190" s="32"/>
      <c r="G9190" s="32"/>
      <c r="H9190" s="32"/>
      <c r="I9190" s="32"/>
      <c r="J9190" s="32"/>
      <c r="K9190" s="32"/>
      <c r="L9190" s="32"/>
      <c r="M9190" s="32"/>
      <c r="N9190" s="32"/>
      <c r="O9190" s="32"/>
      <c r="P9190" s="32"/>
      <c r="Q9190" s="32"/>
      <c r="R9190" s="32"/>
      <c r="S9190" s="32"/>
    </row>
    <row r="9191" spans="2:19" x14ac:dyDescent="0.35">
      <c r="B9191" s="32"/>
      <c r="C9191" s="32"/>
      <c r="D9191" s="32"/>
      <c r="E9191" s="32"/>
      <c r="F9191" s="32"/>
      <c r="G9191" s="32"/>
      <c r="H9191" s="32"/>
      <c r="I9191" s="32"/>
      <c r="J9191" s="32"/>
      <c r="K9191" s="32"/>
      <c r="L9191" s="32"/>
      <c r="M9191" s="32"/>
      <c r="N9191" s="32"/>
      <c r="O9191" s="32"/>
      <c r="P9191" s="32"/>
      <c r="Q9191" s="32"/>
      <c r="R9191" s="32"/>
      <c r="S9191" s="32"/>
    </row>
    <row r="9192" spans="2:19" x14ac:dyDescent="0.35">
      <c r="B9192" s="32"/>
      <c r="C9192" s="32"/>
      <c r="D9192" s="32"/>
      <c r="E9192" s="32"/>
      <c r="F9192" s="32"/>
      <c r="G9192" s="32"/>
      <c r="H9192" s="32"/>
      <c r="I9192" s="32"/>
      <c r="J9192" s="32"/>
      <c r="K9192" s="32"/>
      <c r="L9192" s="32"/>
      <c r="M9192" s="32"/>
      <c r="N9192" s="32"/>
      <c r="O9192" s="32"/>
      <c r="P9192" s="32"/>
      <c r="Q9192" s="32"/>
      <c r="R9192" s="32"/>
      <c r="S9192" s="32"/>
    </row>
    <row r="9193" spans="2:19" x14ac:dyDescent="0.35">
      <c r="B9193" s="32"/>
      <c r="C9193" s="32"/>
      <c r="D9193" s="32"/>
      <c r="E9193" s="32"/>
      <c r="F9193" s="32"/>
      <c r="G9193" s="32"/>
      <c r="H9193" s="32"/>
      <c r="I9193" s="32"/>
      <c r="J9193" s="32"/>
      <c r="K9193" s="32"/>
      <c r="L9193" s="32"/>
      <c r="M9193" s="32"/>
      <c r="N9193" s="32"/>
      <c r="O9193" s="32"/>
      <c r="P9193" s="32"/>
      <c r="Q9193" s="32"/>
      <c r="R9193" s="32"/>
      <c r="S9193" s="32"/>
    </row>
    <row r="9194" spans="2:19" x14ac:dyDescent="0.35">
      <c r="B9194" s="32"/>
      <c r="C9194" s="32"/>
      <c r="D9194" s="32"/>
      <c r="E9194" s="32"/>
      <c r="F9194" s="32"/>
      <c r="G9194" s="32"/>
      <c r="H9194" s="32"/>
      <c r="I9194" s="32"/>
      <c r="J9194" s="32"/>
      <c r="K9194" s="32"/>
      <c r="L9194" s="32"/>
      <c r="M9194" s="32"/>
      <c r="N9194" s="32"/>
      <c r="O9194" s="32"/>
      <c r="P9194" s="32"/>
      <c r="Q9194" s="32"/>
      <c r="R9194" s="32"/>
      <c r="S9194" s="32"/>
    </row>
    <row r="9195" spans="2:19" x14ac:dyDescent="0.35">
      <c r="B9195" s="32"/>
      <c r="C9195" s="32"/>
      <c r="D9195" s="32"/>
      <c r="E9195" s="32"/>
      <c r="F9195" s="32"/>
      <c r="G9195" s="32"/>
      <c r="H9195" s="32"/>
      <c r="I9195" s="32"/>
      <c r="J9195" s="32"/>
      <c r="K9195" s="32"/>
      <c r="L9195" s="32"/>
      <c r="M9195" s="32"/>
      <c r="N9195" s="32"/>
      <c r="O9195" s="32"/>
      <c r="P9195" s="32"/>
      <c r="Q9195" s="32"/>
      <c r="R9195" s="32"/>
      <c r="S9195" s="32"/>
    </row>
    <row r="9196" spans="2:19" x14ac:dyDescent="0.35">
      <c r="B9196" s="32"/>
      <c r="C9196" s="32"/>
      <c r="D9196" s="32"/>
      <c r="E9196" s="32"/>
      <c r="F9196" s="32"/>
      <c r="G9196" s="32"/>
      <c r="H9196" s="32"/>
      <c r="I9196" s="32"/>
      <c r="J9196" s="32"/>
      <c r="K9196" s="32"/>
      <c r="L9196" s="32"/>
      <c r="M9196" s="32"/>
      <c r="N9196" s="32"/>
      <c r="O9196" s="32"/>
      <c r="P9196" s="32"/>
      <c r="Q9196" s="32"/>
      <c r="R9196" s="32"/>
      <c r="S9196" s="32"/>
    </row>
    <row r="9197" spans="2:19" x14ac:dyDescent="0.35">
      <c r="B9197" s="32"/>
      <c r="C9197" s="32"/>
      <c r="D9197" s="32"/>
      <c r="E9197" s="32"/>
      <c r="F9197" s="32"/>
      <c r="G9197" s="32"/>
      <c r="H9197" s="32"/>
      <c r="I9197" s="32"/>
      <c r="J9197" s="32"/>
      <c r="K9197" s="32"/>
      <c r="L9197" s="32"/>
      <c r="M9197" s="32"/>
      <c r="N9197" s="32"/>
      <c r="O9197" s="32"/>
      <c r="P9197" s="32"/>
      <c r="Q9197" s="32"/>
      <c r="R9197" s="32"/>
      <c r="S9197" s="32"/>
    </row>
    <row r="9198" spans="2:19" x14ac:dyDescent="0.35">
      <c r="B9198" s="32"/>
      <c r="C9198" s="32"/>
      <c r="D9198" s="32"/>
      <c r="E9198" s="32"/>
      <c r="F9198" s="32"/>
      <c r="G9198" s="32"/>
      <c r="H9198" s="32"/>
      <c r="I9198" s="32"/>
      <c r="J9198" s="32"/>
      <c r="K9198" s="32"/>
      <c r="L9198" s="32"/>
      <c r="M9198" s="32"/>
      <c r="N9198" s="32"/>
      <c r="O9198" s="32"/>
      <c r="P9198" s="32"/>
      <c r="Q9198" s="32"/>
      <c r="R9198" s="32"/>
      <c r="S9198" s="32"/>
    </row>
    <row r="9199" spans="2:19" x14ac:dyDescent="0.35">
      <c r="B9199" s="32"/>
      <c r="C9199" s="32"/>
      <c r="D9199" s="32"/>
      <c r="E9199" s="32"/>
      <c r="F9199" s="32"/>
      <c r="G9199" s="32"/>
      <c r="H9199" s="32"/>
      <c r="I9199" s="32"/>
      <c r="J9199" s="32"/>
      <c r="K9199" s="32"/>
      <c r="L9199" s="32"/>
      <c r="M9199" s="32"/>
      <c r="N9199" s="32"/>
      <c r="O9199" s="32"/>
      <c r="P9199" s="32"/>
      <c r="Q9199" s="32"/>
      <c r="R9199" s="32"/>
      <c r="S9199" s="32"/>
    </row>
    <row r="9200" spans="2:19" x14ac:dyDescent="0.35">
      <c r="B9200" s="32"/>
      <c r="C9200" s="32"/>
      <c r="D9200" s="32"/>
      <c r="E9200" s="32"/>
      <c r="F9200" s="32"/>
      <c r="G9200" s="32"/>
      <c r="H9200" s="32"/>
      <c r="I9200" s="32"/>
      <c r="J9200" s="32"/>
      <c r="K9200" s="32"/>
      <c r="L9200" s="32"/>
      <c r="M9200" s="32"/>
      <c r="N9200" s="32"/>
      <c r="O9200" s="32"/>
      <c r="P9200" s="32"/>
      <c r="Q9200" s="32"/>
      <c r="R9200" s="32"/>
      <c r="S9200" s="32"/>
    </row>
    <row r="9201" spans="2:19" x14ac:dyDescent="0.35">
      <c r="B9201" s="32"/>
      <c r="C9201" s="32"/>
      <c r="D9201" s="32"/>
      <c r="E9201" s="32"/>
      <c r="F9201" s="32"/>
      <c r="G9201" s="32"/>
      <c r="H9201" s="32"/>
      <c r="I9201" s="32"/>
      <c r="J9201" s="32"/>
      <c r="K9201" s="32"/>
      <c r="L9201" s="32"/>
      <c r="M9201" s="32"/>
      <c r="N9201" s="32"/>
      <c r="O9201" s="32"/>
      <c r="P9201" s="32"/>
      <c r="Q9201" s="32"/>
      <c r="R9201" s="32"/>
      <c r="S9201" s="32"/>
    </row>
    <row r="9202" spans="2:19" x14ac:dyDescent="0.35">
      <c r="B9202" s="32"/>
      <c r="C9202" s="32"/>
      <c r="D9202" s="32"/>
      <c r="E9202" s="32"/>
      <c r="F9202" s="32"/>
      <c r="G9202" s="32"/>
      <c r="H9202" s="32"/>
      <c r="I9202" s="32"/>
      <c r="J9202" s="32"/>
      <c r="K9202" s="32"/>
      <c r="L9202" s="32"/>
      <c r="M9202" s="32"/>
      <c r="N9202" s="32"/>
      <c r="O9202" s="32"/>
      <c r="P9202" s="32"/>
      <c r="Q9202" s="32"/>
      <c r="R9202" s="32"/>
      <c r="S9202" s="32"/>
    </row>
    <row r="9203" spans="2:19" x14ac:dyDescent="0.35">
      <c r="B9203" s="32"/>
      <c r="C9203" s="32"/>
      <c r="D9203" s="32"/>
      <c r="E9203" s="32"/>
      <c r="F9203" s="32"/>
      <c r="G9203" s="32"/>
      <c r="H9203" s="32"/>
      <c r="I9203" s="32"/>
      <c r="J9203" s="32"/>
      <c r="K9203" s="32"/>
      <c r="L9203" s="32"/>
      <c r="M9203" s="32"/>
      <c r="N9203" s="32"/>
      <c r="O9203" s="32"/>
      <c r="P9203" s="32"/>
      <c r="Q9203" s="32"/>
      <c r="R9203" s="32"/>
      <c r="S9203" s="32"/>
    </row>
    <row r="9204" spans="2:19" x14ac:dyDescent="0.35">
      <c r="B9204" s="32"/>
      <c r="C9204" s="32"/>
      <c r="D9204" s="32"/>
      <c r="E9204" s="32"/>
      <c r="F9204" s="32"/>
      <c r="G9204" s="32"/>
      <c r="H9204" s="32"/>
      <c r="I9204" s="32"/>
      <c r="J9204" s="32"/>
      <c r="K9204" s="32"/>
      <c r="L9204" s="32"/>
      <c r="M9204" s="32"/>
      <c r="N9204" s="32"/>
      <c r="O9204" s="32"/>
      <c r="P9204" s="32"/>
      <c r="Q9204" s="32"/>
      <c r="R9204" s="32"/>
      <c r="S9204" s="32"/>
    </row>
    <row r="9205" spans="2:19" x14ac:dyDescent="0.35">
      <c r="B9205" s="32"/>
      <c r="C9205" s="32"/>
      <c r="D9205" s="32"/>
      <c r="E9205" s="32"/>
      <c r="F9205" s="32"/>
      <c r="G9205" s="32"/>
      <c r="H9205" s="32"/>
      <c r="I9205" s="32"/>
      <c r="J9205" s="32"/>
      <c r="K9205" s="32"/>
      <c r="L9205" s="32"/>
      <c r="M9205" s="32"/>
      <c r="N9205" s="32"/>
      <c r="O9205" s="32"/>
      <c r="P9205" s="32"/>
      <c r="Q9205" s="32"/>
      <c r="R9205" s="32"/>
      <c r="S9205" s="32"/>
    </row>
    <row r="9206" spans="2:19" x14ac:dyDescent="0.35">
      <c r="B9206" s="32"/>
      <c r="C9206" s="32"/>
      <c r="D9206" s="32"/>
      <c r="E9206" s="32"/>
      <c r="F9206" s="32"/>
      <c r="G9206" s="32"/>
      <c r="H9206" s="32"/>
      <c r="I9206" s="32"/>
      <c r="J9206" s="32"/>
      <c r="K9206" s="32"/>
      <c r="L9206" s="32"/>
      <c r="M9206" s="32"/>
      <c r="N9206" s="32"/>
      <c r="O9206" s="32"/>
      <c r="P9206" s="32"/>
      <c r="Q9206" s="32"/>
      <c r="R9206" s="32"/>
      <c r="S9206" s="32"/>
    </row>
    <row r="9207" spans="2:19" x14ac:dyDescent="0.35">
      <c r="B9207" s="32"/>
      <c r="C9207" s="32"/>
      <c r="D9207" s="32"/>
      <c r="E9207" s="32"/>
      <c r="F9207" s="32"/>
      <c r="G9207" s="32"/>
      <c r="H9207" s="32"/>
      <c r="I9207" s="32"/>
      <c r="J9207" s="32"/>
      <c r="K9207" s="32"/>
      <c r="L9207" s="32"/>
      <c r="M9207" s="32"/>
      <c r="N9207" s="32"/>
      <c r="O9207" s="32"/>
      <c r="P9207" s="32"/>
      <c r="Q9207" s="32"/>
      <c r="R9207" s="32"/>
      <c r="S9207" s="32"/>
    </row>
    <row r="9208" spans="2:19" x14ac:dyDescent="0.35">
      <c r="B9208" s="32"/>
      <c r="C9208" s="32"/>
      <c r="D9208" s="32"/>
      <c r="E9208" s="32"/>
      <c r="F9208" s="32"/>
      <c r="G9208" s="32"/>
      <c r="H9208" s="32"/>
      <c r="I9208" s="32"/>
      <c r="J9208" s="32"/>
      <c r="K9208" s="32"/>
      <c r="L9208" s="32"/>
      <c r="M9208" s="32"/>
      <c r="N9208" s="32"/>
      <c r="O9208" s="32"/>
      <c r="P9208" s="32"/>
      <c r="Q9208" s="32"/>
      <c r="R9208" s="32"/>
      <c r="S9208" s="32"/>
    </row>
    <row r="9209" spans="2:19" x14ac:dyDescent="0.35">
      <c r="B9209" s="32"/>
      <c r="C9209" s="32"/>
      <c r="D9209" s="32"/>
      <c r="E9209" s="32"/>
      <c r="F9209" s="32"/>
      <c r="G9209" s="32"/>
      <c r="H9209" s="32"/>
      <c r="I9209" s="32"/>
      <c r="J9209" s="32"/>
      <c r="K9209" s="32"/>
      <c r="L9209" s="32"/>
      <c r="M9209" s="32"/>
      <c r="N9209" s="32"/>
      <c r="O9209" s="32"/>
      <c r="P9209" s="32"/>
      <c r="Q9209" s="32"/>
      <c r="R9209" s="32"/>
      <c r="S9209" s="32"/>
    </row>
    <row r="9210" spans="2:19" x14ac:dyDescent="0.35">
      <c r="B9210" s="32"/>
      <c r="C9210" s="32"/>
      <c r="D9210" s="32"/>
      <c r="E9210" s="32"/>
      <c r="F9210" s="32"/>
      <c r="G9210" s="32"/>
      <c r="H9210" s="32"/>
      <c r="I9210" s="32"/>
      <c r="J9210" s="32"/>
      <c r="K9210" s="32"/>
      <c r="L9210" s="32"/>
      <c r="M9210" s="32"/>
      <c r="N9210" s="32"/>
      <c r="O9210" s="32"/>
      <c r="P9210" s="32"/>
      <c r="Q9210" s="32"/>
      <c r="R9210" s="32"/>
      <c r="S9210" s="32"/>
    </row>
    <row r="9211" spans="2:19" x14ac:dyDescent="0.35">
      <c r="B9211" s="32"/>
      <c r="C9211" s="32"/>
      <c r="D9211" s="32"/>
      <c r="E9211" s="32"/>
      <c r="F9211" s="32"/>
      <c r="G9211" s="32"/>
      <c r="H9211" s="32"/>
      <c r="I9211" s="32"/>
      <c r="J9211" s="32"/>
      <c r="K9211" s="32"/>
      <c r="L9211" s="32"/>
      <c r="M9211" s="32"/>
      <c r="N9211" s="32"/>
      <c r="O9211" s="32"/>
      <c r="P9211" s="32"/>
      <c r="Q9211" s="32"/>
      <c r="R9211" s="32"/>
      <c r="S9211" s="32"/>
    </row>
    <row r="9212" spans="2:19" x14ac:dyDescent="0.35">
      <c r="B9212" s="32"/>
      <c r="C9212" s="32"/>
      <c r="D9212" s="32"/>
      <c r="E9212" s="32"/>
      <c r="F9212" s="32"/>
      <c r="G9212" s="32"/>
      <c r="H9212" s="32"/>
      <c r="I9212" s="32"/>
      <c r="J9212" s="32"/>
      <c r="K9212" s="32"/>
      <c r="L9212" s="32"/>
      <c r="M9212" s="32"/>
      <c r="N9212" s="32"/>
      <c r="O9212" s="32"/>
      <c r="P9212" s="32"/>
      <c r="Q9212" s="32"/>
      <c r="R9212" s="32"/>
      <c r="S9212" s="32"/>
    </row>
    <row r="9213" spans="2:19" x14ac:dyDescent="0.35">
      <c r="B9213" s="32"/>
      <c r="C9213" s="32"/>
      <c r="D9213" s="32"/>
      <c r="E9213" s="32"/>
      <c r="F9213" s="32"/>
      <c r="G9213" s="32"/>
      <c r="H9213" s="32"/>
      <c r="I9213" s="32"/>
      <c r="J9213" s="32"/>
      <c r="K9213" s="32"/>
      <c r="L9213" s="32"/>
      <c r="M9213" s="32"/>
      <c r="N9213" s="32"/>
      <c r="O9213" s="32"/>
      <c r="P9213" s="32"/>
      <c r="Q9213" s="32"/>
      <c r="R9213" s="32"/>
      <c r="S9213" s="32"/>
    </row>
    <row r="9214" spans="2:19" x14ac:dyDescent="0.35">
      <c r="B9214" s="32"/>
      <c r="C9214" s="32"/>
      <c r="D9214" s="32"/>
      <c r="E9214" s="32"/>
      <c r="F9214" s="32"/>
      <c r="G9214" s="32"/>
      <c r="H9214" s="32"/>
      <c r="I9214" s="32"/>
      <c r="J9214" s="32"/>
      <c r="K9214" s="32"/>
      <c r="L9214" s="32"/>
      <c r="M9214" s="32"/>
      <c r="N9214" s="32"/>
      <c r="O9214" s="32"/>
      <c r="P9214" s="32"/>
      <c r="Q9214" s="32"/>
      <c r="R9214" s="32"/>
      <c r="S9214" s="32"/>
    </row>
    <row r="9215" spans="2:19" x14ac:dyDescent="0.35">
      <c r="B9215" s="32"/>
      <c r="C9215" s="32"/>
      <c r="D9215" s="32"/>
      <c r="E9215" s="32"/>
      <c r="F9215" s="32"/>
      <c r="G9215" s="32"/>
      <c r="H9215" s="32"/>
      <c r="I9215" s="32"/>
      <c r="J9215" s="32"/>
      <c r="K9215" s="32"/>
      <c r="L9215" s="32"/>
      <c r="M9215" s="32"/>
      <c r="N9215" s="32"/>
      <c r="O9215" s="32"/>
      <c r="P9215" s="32"/>
      <c r="Q9215" s="32"/>
      <c r="R9215" s="32"/>
      <c r="S9215" s="32"/>
    </row>
    <row r="9216" spans="2:19" x14ac:dyDescent="0.35">
      <c r="B9216" s="32"/>
      <c r="C9216" s="32"/>
      <c r="D9216" s="32"/>
      <c r="E9216" s="32"/>
      <c r="F9216" s="32"/>
      <c r="G9216" s="32"/>
      <c r="H9216" s="32"/>
      <c r="I9216" s="32"/>
      <c r="J9216" s="32"/>
      <c r="K9216" s="32"/>
      <c r="L9216" s="32"/>
      <c r="M9216" s="32"/>
      <c r="N9216" s="32"/>
      <c r="O9216" s="32"/>
      <c r="P9216" s="32"/>
      <c r="Q9216" s="32"/>
      <c r="R9216" s="32"/>
      <c r="S9216" s="32"/>
    </row>
    <row r="9217" spans="2:19" x14ac:dyDescent="0.35">
      <c r="B9217" s="32"/>
      <c r="C9217" s="32"/>
      <c r="D9217" s="32"/>
      <c r="E9217" s="32"/>
      <c r="F9217" s="32"/>
      <c r="G9217" s="32"/>
      <c r="H9217" s="32"/>
      <c r="I9217" s="32"/>
      <c r="J9217" s="32"/>
      <c r="K9217" s="32"/>
      <c r="L9217" s="32"/>
      <c r="M9217" s="32"/>
      <c r="N9217" s="32"/>
      <c r="O9217" s="32"/>
      <c r="P9217" s="32"/>
      <c r="Q9217" s="32"/>
      <c r="R9217" s="32"/>
      <c r="S9217" s="32"/>
    </row>
    <row r="9218" spans="2:19" x14ac:dyDescent="0.35">
      <c r="B9218" s="32"/>
      <c r="C9218" s="32"/>
      <c r="D9218" s="32"/>
      <c r="E9218" s="32"/>
      <c r="F9218" s="32"/>
      <c r="G9218" s="32"/>
      <c r="H9218" s="32"/>
      <c r="I9218" s="32"/>
      <c r="J9218" s="32"/>
      <c r="K9218" s="32"/>
      <c r="L9218" s="32"/>
      <c r="M9218" s="32"/>
      <c r="N9218" s="32"/>
      <c r="O9218" s="32"/>
      <c r="P9218" s="32"/>
      <c r="Q9218" s="32"/>
      <c r="R9218" s="32"/>
      <c r="S9218" s="32"/>
    </row>
    <row r="9219" spans="2:19" x14ac:dyDescent="0.35">
      <c r="B9219" s="32"/>
      <c r="C9219" s="32"/>
      <c r="D9219" s="32"/>
      <c r="E9219" s="32"/>
      <c r="F9219" s="32"/>
      <c r="G9219" s="32"/>
      <c r="H9219" s="32"/>
      <c r="I9219" s="32"/>
      <c r="J9219" s="32"/>
      <c r="K9219" s="32"/>
      <c r="L9219" s="32"/>
      <c r="M9219" s="32"/>
      <c r="N9219" s="32"/>
      <c r="O9219" s="32"/>
      <c r="P9219" s="32"/>
      <c r="Q9219" s="32"/>
      <c r="R9219" s="32"/>
      <c r="S9219" s="32"/>
    </row>
    <row r="9220" spans="2:19" x14ac:dyDescent="0.35">
      <c r="B9220" s="32"/>
      <c r="C9220" s="32"/>
      <c r="D9220" s="32"/>
      <c r="E9220" s="32"/>
      <c r="F9220" s="32"/>
      <c r="G9220" s="32"/>
      <c r="H9220" s="32"/>
      <c r="I9220" s="32"/>
      <c r="J9220" s="32"/>
      <c r="K9220" s="32"/>
      <c r="L9220" s="32"/>
      <c r="M9220" s="32"/>
      <c r="N9220" s="32"/>
      <c r="O9220" s="32"/>
      <c r="P9220" s="32"/>
      <c r="Q9220" s="32"/>
      <c r="R9220" s="32"/>
      <c r="S9220" s="32"/>
    </row>
    <row r="9221" spans="2:19" x14ac:dyDescent="0.35">
      <c r="B9221" s="32"/>
      <c r="C9221" s="32"/>
      <c r="D9221" s="32"/>
      <c r="E9221" s="32"/>
      <c r="F9221" s="32"/>
      <c r="G9221" s="32"/>
      <c r="H9221" s="32"/>
      <c r="I9221" s="32"/>
      <c r="J9221" s="32"/>
      <c r="K9221" s="32"/>
      <c r="L9221" s="32"/>
      <c r="M9221" s="32"/>
      <c r="N9221" s="32"/>
      <c r="O9221" s="32"/>
      <c r="P9221" s="32"/>
      <c r="Q9221" s="32"/>
      <c r="R9221" s="32"/>
      <c r="S9221" s="32"/>
    </row>
    <row r="9222" spans="2:19" x14ac:dyDescent="0.35">
      <c r="B9222" s="32"/>
      <c r="C9222" s="32"/>
      <c r="D9222" s="32"/>
      <c r="E9222" s="32"/>
      <c r="F9222" s="32"/>
      <c r="G9222" s="32"/>
      <c r="H9222" s="32"/>
      <c r="I9222" s="32"/>
      <c r="J9222" s="32"/>
      <c r="K9222" s="32"/>
      <c r="L9222" s="32"/>
      <c r="M9222" s="32"/>
      <c r="N9222" s="32"/>
      <c r="O9222" s="32"/>
      <c r="P9222" s="32"/>
      <c r="Q9222" s="32"/>
      <c r="R9222" s="32"/>
      <c r="S9222" s="3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E3EE9-54BD-4E2C-8D9A-7C6A55AF0B3A}">
  <dimension ref="A1:L443"/>
  <sheetViews>
    <sheetView topLeftCell="D1" workbookViewId="0">
      <selection activeCell="D3" sqref="D3"/>
    </sheetView>
  </sheetViews>
  <sheetFormatPr defaultRowHeight="14.5" x14ac:dyDescent="0.35"/>
  <cols>
    <col min="1" max="1" width="18.1796875" bestFit="1" customWidth="1"/>
    <col min="2" max="4" width="18.1796875" customWidth="1"/>
    <col min="5" max="5" width="27.453125" customWidth="1"/>
    <col min="6" max="8" width="18.1796875" customWidth="1"/>
    <col min="9" max="9" width="22.81640625" customWidth="1"/>
    <col min="11" max="11" width="16.26953125" bestFit="1" customWidth="1"/>
    <col min="12" max="12" width="12.08984375" bestFit="1" customWidth="1"/>
  </cols>
  <sheetData>
    <row r="1" spans="1:12" x14ac:dyDescent="0.35">
      <c r="B1" s="37" t="s">
        <v>74</v>
      </c>
      <c r="C1" s="37" t="s">
        <v>74</v>
      </c>
      <c r="D1" s="36" t="s">
        <v>76</v>
      </c>
      <c r="E1" s="36" t="s">
        <v>76</v>
      </c>
      <c r="F1" s="38" t="s">
        <v>78</v>
      </c>
      <c r="G1" s="38" t="s">
        <v>78</v>
      </c>
      <c r="H1" s="35" t="s">
        <v>77</v>
      </c>
      <c r="I1" s="35" t="s">
        <v>77</v>
      </c>
      <c r="K1" t="s">
        <v>100</v>
      </c>
      <c r="L1" t="s">
        <v>100</v>
      </c>
    </row>
    <row r="2" spans="1:12" x14ac:dyDescent="0.35">
      <c r="A2" s="1" t="s">
        <v>0</v>
      </c>
      <c r="B2" s="1" t="s">
        <v>45</v>
      </c>
      <c r="C2" s="1" t="s">
        <v>50</v>
      </c>
      <c r="D2" s="1" t="s">
        <v>75</v>
      </c>
      <c r="E2" s="1" t="s">
        <v>80</v>
      </c>
      <c r="F2" s="1" t="s">
        <v>59</v>
      </c>
      <c r="G2" s="1" t="s">
        <v>57</v>
      </c>
      <c r="H2" s="1" t="s">
        <v>89</v>
      </c>
      <c r="I2" s="1" t="s">
        <v>91</v>
      </c>
      <c r="K2" s="6" t="s">
        <v>104</v>
      </c>
      <c r="L2" s="6" t="s">
        <v>105</v>
      </c>
    </row>
    <row r="3" spans="1:12" x14ac:dyDescent="0.35">
      <c r="A3" s="1"/>
      <c r="B3" s="11" t="s">
        <v>46</v>
      </c>
      <c r="C3" s="11" t="s">
        <v>51</v>
      </c>
      <c r="D3" s="11" t="s">
        <v>86</v>
      </c>
      <c r="E3" s="11" t="s">
        <v>79</v>
      </c>
      <c r="F3" s="11" t="s">
        <v>56</v>
      </c>
      <c r="G3" s="11" t="s">
        <v>58</v>
      </c>
      <c r="H3" s="11" t="s">
        <v>88</v>
      </c>
      <c r="I3" s="11" t="s">
        <v>90</v>
      </c>
      <c r="K3" s="11" t="s">
        <v>102</v>
      </c>
      <c r="L3" s="11" t="s">
        <v>103</v>
      </c>
    </row>
    <row r="4" spans="1:12" x14ac:dyDescent="0.35">
      <c r="A4" s="2">
        <v>32873</v>
      </c>
      <c r="B4" s="30"/>
    </row>
    <row r="5" spans="1:12" x14ac:dyDescent="0.35">
      <c r="A5" s="2">
        <v>32904</v>
      </c>
      <c r="B5" s="31" t="s">
        <v>108</v>
      </c>
      <c r="C5" s="31">
        <v>75.986900000000006</v>
      </c>
      <c r="D5" s="31">
        <v>1112</v>
      </c>
      <c r="E5" s="31">
        <v>1661.2239999999999</v>
      </c>
      <c r="F5" s="31" t="s">
        <v>108</v>
      </c>
      <c r="G5" s="31" t="s">
        <v>108</v>
      </c>
      <c r="H5" s="31" t="s">
        <v>108</v>
      </c>
      <c r="I5" s="31" t="s">
        <v>108</v>
      </c>
      <c r="K5" s="31">
        <v>157.16980000000001</v>
      </c>
      <c r="L5" s="31">
        <v>756.34500000000003</v>
      </c>
    </row>
    <row r="6" spans="1:12" x14ac:dyDescent="0.35">
      <c r="A6" s="2">
        <v>32932</v>
      </c>
      <c r="B6" s="31" t="s">
        <v>108</v>
      </c>
      <c r="C6" s="31">
        <v>74.368200000000002</v>
      </c>
      <c r="D6" s="31">
        <v>1085.4490000000001</v>
      </c>
      <c r="E6" s="31">
        <v>1650.249</v>
      </c>
      <c r="F6" s="31" t="s">
        <v>108</v>
      </c>
      <c r="G6" s="31" t="s">
        <v>108</v>
      </c>
      <c r="H6" s="31" t="s">
        <v>108</v>
      </c>
      <c r="I6" s="31" t="s">
        <v>108</v>
      </c>
      <c r="K6">
        <v>156.06610000000001</v>
      </c>
      <c r="L6">
        <v>732.23400000000004</v>
      </c>
    </row>
    <row r="7" spans="1:12" x14ac:dyDescent="0.35">
      <c r="A7" s="2">
        <v>32963</v>
      </c>
      <c r="B7" s="31" t="s">
        <v>108</v>
      </c>
      <c r="C7" s="31">
        <v>67.2911</v>
      </c>
      <c r="D7" s="31">
        <v>1069.7090000000001</v>
      </c>
      <c r="E7" s="31">
        <v>1635.2539999999999</v>
      </c>
      <c r="F7" s="31" t="s">
        <v>108</v>
      </c>
      <c r="G7" s="31" t="s">
        <v>108</v>
      </c>
      <c r="H7" s="31" t="s">
        <v>108</v>
      </c>
      <c r="I7" s="31" t="s">
        <v>108</v>
      </c>
      <c r="K7">
        <v>156.15199999999999</v>
      </c>
      <c r="L7">
        <v>703.404</v>
      </c>
    </row>
    <row r="8" spans="1:12" x14ac:dyDescent="0.35">
      <c r="A8" s="2">
        <v>32993</v>
      </c>
      <c r="B8" s="31" t="s">
        <v>108</v>
      </c>
      <c r="C8" s="31">
        <v>66.645099999999999</v>
      </c>
      <c r="D8" s="31">
        <v>1069.135</v>
      </c>
      <c r="E8" s="31">
        <v>1597.7670000000001</v>
      </c>
      <c r="F8" s="31" t="s">
        <v>108</v>
      </c>
      <c r="G8" s="31" t="s">
        <v>108</v>
      </c>
      <c r="H8" s="31" t="s">
        <v>108</v>
      </c>
      <c r="I8" s="31" t="s">
        <v>108</v>
      </c>
      <c r="K8">
        <v>155.46539999999999</v>
      </c>
      <c r="L8">
        <v>692.63699999999994</v>
      </c>
    </row>
    <row r="9" spans="1:12" x14ac:dyDescent="0.35">
      <c r="A9" s="2">
        <v>33024</v>
      </c>
      <c r="B9" s="31" t="s">
        <v>108</v>
      </c>
      <c r="C9" s="31">
        <v>65.307900000000004</v>
      </c>
      <c r="D9" s="31">
        <v>1098.1949999999999</v>
      </c>
      <c r="E9" s="31">
        <v>1643.8240000000001</v>
      </c>
      <c r="F9" s="31" t="s">
        <v>108</v>
      </c>
      <c r="G9" s="31" t="s">
        <v>108</v>
      </c>
      <c r="H9" s="31" t="s">
        <v>108</v>
      </c>
      <c r="I9" s="31" t="s">
        <v>108</v>
      </c>
      <c r="K9">
        <v>159.5394</v>
      </c>
      <c r="L9">
        <v>753.31799999999998</v>
      </c>
    </row>
    <row r="10" spans="1:12" x14ac:dyDescent="0.35">
      <c r="A10" s="2">
        <v>33054</v>
      </c>
      <c r="B10" s="31" t="s">
        <v>108</v>
      </c>
      <c r="C10" s="31">
        <v>63.766399999999997</v>
      </c>
      <c r="D10" s="31">
        <v>1073.4860000000001</v>
      </c>
      <c r="E10" s="31">
        <v>1663.106</v>
      </c>
      <c r="F10" s="31" t="s">
        <v>108</v>
      </c>
      <c r="G10" s="31" t="s">
        <v>108</v>
      </c>
      <c r="H10" s="31" t="s">
        <v>108</v>
      </c>
      <c r="I10" s="31" t="s">
        <v>108</v>
      </c>
      <c r="K10">
        <v>161.3032</v>
      </c>
      <c r="L10">
        <v>741.05</v>
      </c>
    </row>
    <row r="11" spans="1:12" x14ac:dyDescent="0.35">
      <c r="A11" s="2">
        <v>33085</v>
      </c>
      <c r="B11" s="31" t="s">
        <v>108</v>
      </c>
      <c r="C11" s="31">
        <v>65.599900000000005</v>
      </c>
      <c r="D11" s="31">
        <v>1059.193</v>
      </c>
      <c r="E11" s="31">
        <v>1672.212</v>
      </c>
      <c r="F11" s="31" t="s">
        <v>108</v>
      </c>
      <c r="G11" s="31" t="s">
        <v>108</v>
      </c>
      <c r="H11" s="31" t="s">
        <v>108</v>
      </c>
      <c r="I11" s="31" t="s">
        <v>108</v>
      </c>
      <c r="K11">
        <v>162.7747</v>
      </c>
      <c r="L11">
        <v>728.36599999999999</v>
      </c>
    </row>
    <row r="12" spans="1:12" x14ac:dyDescent="0.35">
      <c r="A12" s="2">
        <v>33116</v>
      </c>
      <c r="B12" s="31" t="s">
        <v>108</v>
      </c>
      <c r="C12" s="31">
        <v>67.329899999999995</v>
      </c>
      <c r="D12" s="31">
        <v>1022.03</v>
      </c>
      <c r="E12" s="31">
        <v>1620.2629999999999</v>
      </c>
      <c r="F12" s="31" t="s">
        <v>108</v>
      </c>
      <c r="G12" s="31" t="s">
        <v>108</v>
      </c>
      <c r="H12" s="31" t="s">
        <v>108</v>
      </c>
      <c r="I12" s="31" t="s">
        <v>108</v>
      </c>
      <c r="K12">
        <v>160.61869999999999</v>
      </c>
      <c r="L12">
        <v>653.21500000000003</v>
      </c>
    </row>
    <row r="13" spans="1:12" x14ac:dyDescent="0.35">
      <c r="A13" s="2">
        <v>33146</v>
      </c>
      <c r="B13" s="31" t="s">
        <v>108</v>
      </c>
      <c r="C13" s="31">
        <v>70.599500000000006</v>
      </c>
      <c r="D13" s="31">
        <v>993.47500000000002</v>
      </c>
      <c r="E13" s="31">
        <v>1625.0930000000001</v>
      </c>
      <c r="F13" s="31" t="s">
        <v>108</v>
      </c>
      <c r="G13" s="31" t="s">
        <v>108</v>
      </c>
      <c r="H13" s="31" t="s">
        <v>108</v>
      </c>
      <c r="I13" s="31" t="s">
        <v>108</v>
      </c>
      <c r="K13">
        <v>161.13140000000001</v>
      </c>
      <c r="L13">
        <v>576.87</v>
      </c>
    </row>
    <row r="14" spans="1:12" x14ac:dyDescent="0.35">
      <c r="A14" s="2">
        <v>33177</v>
      </c>
      <c r="B14" s="31" t="s">
        <v>108</v>
      </c>
      <c r="C14" s="31">
        <v>65.963200000000001</v>
      </c>
      <c r="D14" s="31">
        <v>1042.404</v>
      </c>
      <c r="E14" s="31">
        <v>1644.415</v>
      </c>
      <c r="F14" s="31" t="s">
        <v>108</v>
      </c>
      <c r="G14" s="31" t="s">
        <v>108</v>
      </c>
      <c r="H14" s="31" t="s">
        <v>108</v>
      </c>
      <c r="I14" s="31" t="s">
        <v>108</v>
      </c>
      <c r="K14">
        <v>164.82429999999999</v>
      </c>
      <c r="L14">
        <v>613.81100000000004</v>
      </c>
    </row>
    <row r="15" spans="1:12" x14ac:dyDescent="0.35">
      <c r="A15" s="2">
        <v>33207</v>
      </c>
      <c r="B15" s="31" t="s">
        <v>108</v>
      </c>
      <c r="C15" s="31">
        <v>66.078400000000002</v>
      </c>
      <c r="D15" s="31">
        <v>1065.8989999999999</v>
      </c>
      <c r="E15" s="31">
        <v>1682.9259999999999</v>
      </c>
      <c r="F15" s="31" t="s">
        <v>108</v>
      </c>
      <c r="G15" s="31" t="s">
        <v>108</v>
      </c>
      <c r="H15" s="31" t="s">
        <v>108</v>
      </c>
      <c r="I15" s="31" t="s">
        <v>108</v>
      </c>
      <c r="K15">
        <v>168.0377</v>
      </c>
      <c r="L15">
        <v>608.21799999999996</v>
      </c>
    </row>
    <row r="16" spans="1:12" x14ac:dyDescent="0.35">
      <c r="A16" s="2">
        <v>33238</v>
      </c>
      <c r="B16" s="31" t="s">
        <v>108</v>
      </c>
      <c r="C16" s="31">
        <v>67.877300000000005</v>
      </c>
      <c r="D16" s="31">
        <v>1084.441</v>
      </c>
      <c r="E16" s="31">
        <v>1697.9770000000001</v>
      </c>
      <c r="F16" s="31" t="s">
        <v>108</v>
      </c>
      <c r="G16" s="31" t="s">
        <v>108</v>
      </c>
      <c r="H16" s="31" t="s">
        <v>108</v>
      </c>
      <c r="I16" s="31" t="s">
        <v>108</v>
      </c>
      <c r="K16">
        <v>170.29040000000001</v>
      </c>
      <c r="L16">
        <v>625.255</v>
      </c>
    </row>
    <row r="17" spans="1:12" x14ac:dyDescent="0.35">
      <c r="A17" s="2">
        <v>33269</v>
      </c>
      <c r="B17" s="31" t="s">
        <v>108</v>
      </c>
      <c r="C17" s="31">
        <v>62.628599999999999</v>
      </c>
      <c r="D17" s="31">
        <v>1097.9069999999999</v>
      </c>
      <c r="E17" s="31">
        <v>1709.2660000000001</v>
      </c>
      <c r="F17" s="31" t="s">
        <v>108</v>
      </c>
      <c r="G17" s="31" t="s">
        <v>108</v>
      </c>
      <c r="H17" s="31" t="s">
        <v>108</v>
      </c>
      <c r="I17" s="31" t="s">
        <v>108</v>
      </c>
      <c r="K17">
        <v>172.96170000000001</v>
      </c>
      <c r="L17">
        <v>639.14599999999996</v>
      </c>
    </row>
    <row r="18" spans="1:12" x14ac:dyDescent="0.35">
      <c r="A18" s="2">
        <v>33297</v>
      </c>
      <c r="B18" s="31" t="s">
        <v>108</v>
      </c>
      <c r="C18" s="31">
        <v>62.7136</v>
      </c>
      <c r="D18" s="31">
        <v>1099.277</v>
      </c>
      <c r="E18" s="31">
        <v>1706.1369999999999</v>
      </c>
      <c r="F18" s="31" t="s">
        <v>108</v>
      </c>
      <c r="G18" s="31" t="s">
        <v>108</v>
      </c>
      <c r="H18" s="31" t="s">
        <v>108</v>
      </c>
      <c r="I18" s="31" t="s">
        <v>108</v>
      </c>
      <c r="K18">
        <v>174.8159</v>
      </c>
      <c r="L18">
        <v>703.88</v>
      </c>
    </row>
    <row r="19" spans="1:12" x14ac:dyDescent="0.35">
      <c r="A19" s="2">
        <v>33328</v>
      </c>
      <c r="B19" s="31" t="s">
        <v>108</v>
      </c>
      <c r="C19" s="31">
        <v>60.5717</v>
      </c>
      <c r="D19" s="31">
        <v>1090.335</v>
      </c>
      <c r="E19" s="31">
        <v>1706.1369999999999</v>
      </c>
      <c r="F19" s="31" t="s">
        <v>108</v>
      </c>
      <c r="G19" s="31" t="s">
        <v>108</v>
      </c>
      <c r="H19" s="31" t="s">
        <v>108</v>
      </c>
      <c r="I19" s="31" t="s">
        <v>108</v>
      </c>
      <c r="K19">
        <v>175.50149999999999</v>
      </c>
      <c r="L19">
        <v>715.245</v>
      </c>
    </row>
    <row r="20" spans="1:12" x14ac:dyDescent="0.35">
      <c r="A20" s="2">
        <v>33358</v>
      </c>
      <c r="B20" s="31" t="s">
        <v>108</v>
      </c>
      <c r="C20" s="31">
        <v>60.285200000000003</v>
      </c>
      <c r="D20" s="31">
        <v>1083.4079999999999</v>
      </c>
      <c r="E20" s="31">
        <v>1715.3119999999999</v>
      </c>
      <c r="F20" s="31" t="s">
        <v>108</v>
      </c>
      <c r="G20" s="31" t="s">
        <v>108</v>
      </c>
      <c r="H20" s="31" t="s">
        <v>108</v>
      </c>
      <c r="I20" s="31" t="s">
        <v>108</v>
      </c>
      <c r="K20">
        <v>177.1901</v>
      </c>
      <c r="L20">
        <v>717.99800000000005</v>
      </c>
    </row>
    <row r="21" spans="1:12" x14ac:dyDescent="0.35">
      <c r="A21" s="2">
        <v>33389</v>
      </c>
      <c r="B21" s="31" t="s">
        <v>108</v>
      </c>
      <c r="C21" s="31">
        <v>61.022599999999997</v>
      </c>
      <c r="D21" s="31">
        <v>1088.0640000000001</v>
      </c>
      <c r="E21" s="31">
        <v>1711.2629999999999</v>
      </c>
      <c r="F21" s="31" t="s">
        <v>108</v>
      </c>
      <c r="G21" s="31" t="s">
        <v>108</v>
      </c>
      <c r="H21" s="31" t="s">
        <v>108</v>
      </c>
      <c r="I21" s="31" t="s">
        <v>108</v>
      </c>
      <c r="K21">
        <v>178.25659999999999</v>
      </c>
      <c r="L21">
        <v>736.37800000000004</v>
      </c>
    </row>
    <row r="22" spans="1:12" x14ac:dyDescent="0.35">
      <c r="A22" s="2">
        <v>33419</v>
      </c>
      <c r="B22" s="31" t="s">
        <v>108</v>
      </c>
      <c r="C22" s="31">
        <v>61.892400000000002</v>
      </c>
      <c r="D22" s="31">
        <v>1071.3240000000001</v>
      </c>
      <c r="E22" s="31">
        <v>1696.0450000000001</v>
      </c>
      <c r="F22" s="31" t="s">
        <v>108</v>
      </c>
      <c r="G22" s="31" t="s">
        <v>108</v>
      </c>
      <c r="H22" s="31" t="s">
        <v>108</v>
      </c>
      <c r="I22" s="31" t="s">
        <v>108</v>
      </c>
      <c r="K22">
        <v>177.91640000000001</v>
      </c>
      <c r="L22">
        <v>699.44399999999996</v>
      </c>
    </row>
    <row r="23" spans="1:12" x14ac:dyDescent="0.35">
      <c r="A23" s="2">
        <v>33450</v>
      </c>
      <c r="B23" s="31" t="s">
        <v>108</v>
      </c>
      <c r="C23" s="31">
        <v>60.872799999999998</v>
      </c>
      <c r="D23" s="31">
        <v>1089.297</v>
      </c>
      <c r="E23" s="31">
        <v>1712.894</v>
      </c>
      <c r="F23" s="31" t="s">
        <v>108</v>
      </c>
      <c r="G23" s="31" t="s">
        <v>108</v>
      </c>
      <c r="H23" s="31" t="s">
        <v>108</v>
      </c>
      <c r="I23" s="31" t="s">
        <v>108</v>
      </c>
      <c r="K23">
        <v>180.06610000000001</v>
      </c>
      <c r="L23">
        <v>725.34699999999998</v>
      </c>
    </row>
    <row r="24" spans="1:12" x14ac:dyDescent="0.35">
      <c r="A24" s="2">
        <v>33481</v>
      </c>
      <c r="B24" s="31" t="s">
        <v>108</v>
      </c>
      <c r="C24" s="31">
        <v>57.9343</v>
      </c>
      <c r="D24" s="31">
        <v>1101.8430000000001</v>
      </c>
      <c r="E24" s="31">
        <v>1753.0070000000001</v>
      </c>
      <c r="F24" s="31" t="s">
        <v>108</v>
      </c>
      <c r="G24" s="31" t="s">
        <v>108</v>
      </c>
      <c r="H24" s="31" t="s">
        <v>108</v>
      </c>
      <c r="I24" s="31" t="s">
        <v>108</v>
      </c>
      <c r="K24">
        <v>183.44929999999999</v>
      </c>
      <c r="L24">
        <v>721.39200000000005</v>
      </c>
    </row>
    <row r="25" spans="1:12" x14ac:dyDescent="0.35">
      <c r="A25" s="2">
        <v>33511</v>
      </c>
      <c r="B25" s="31" t="s">
        <v>108</v>
      </c>
      <c r="C25" s="31">
        <v>58.656599999999997</v>
      </c>
      <c r="D25" s="31">
        <v>1119.1769999999999</v>
      </c>
      <c r="E25" s="31">
        <v>1796.248</v>
      </c>
      <c r="F25" s="31" t="s">
        <v>108</v>
      </c>
      <c r="G25" s="31" t="s">
        <v>108</v>
      </c>
      <c r="H25" s="31" t="s">
        <v>108</v>
      </c>
      <c r="I25" s="31" t="s">
        <v>108</v>
      </c>
      <c r="K25">
        <v>187.14099999999999</v>
      </c>
      <c r="L25">
        <v>724.56200000000001</v>
      </c>
    </row>
    <row r="26" spans="1:12" x14ac:dyDescent="0.35">
      <c r="A26" s="2">
        <v>33542</v>
      </c>
      <c r="B26" s="31" t="s">
        <v>108</v>
      </c>
      <c r="C26" s="31">
        <v>59.017800000000001</v>
      </c>
      <c r="D26" s="31">
        <v>1123.335</v>
      </c>
      <c r="E26" s="31">
        <v>1802.816</v>
      </c>
      <c r="F26" s="31" t="s">
        <v>108</v>
      </c>
      <c r="G26" s="31" t="s">
        <v>108</v>
      </c>
      <c r="H26" s="31" t="s">
        <v>108</v>
      </c>
      <c r="I26" s="31" t="s">
        <v>108</v>
      </c>
      <c r="K26">
        <v>188.8151</v>
      </c>
      <c r="L26">
        <v>735.34</v>
      </c>
    </row>
    <row r="27" spans="1:12" x14ac:dyDescent="0.35">
      <c r="A27" s="2">
        <v>33572</v>
      </c>
      <c r="B27" s="31" t="s">
        <v>108</v>
      </c>
      <c r="C27" s="31">
        <v>60.453499999999998</v>
      </c>
      <c r="D27" s="31">
        <v>1125.5830000000001</v>
      </c>
      <c r="E27" s="31">
        <v>1812.3150000000001</v>
      </c>
      <c r="F27" s="31" t="s">
        <v>108</v>
      </c>
      <c r="G27" s="31" t="s">
        <v>108</v>
      </c>
      <c r="H27" s="31" t="s">
        <v>108</v>
      </c>
      <c r="I27" s="31" t="s">
        <v>108</v>
      </c>
      <c r="K27">
        <v>190.34379999999999</v>
      </c>
      <c r="L27">
        <v>697.12599999999998</v>
      </c>
    </row>
    <row r="28" spans="1:12" x14ac:dyDescent="0.35">
      <c r="A28" s="2">
        <v>33603</v>
      </c>
      <c r="B28" s="31" t="s">
        <v>108</v>
      </c>
      <c r="C28" s="31">
        <v>57.863300000000002</v>
      </c>
      <c r="D28" s="31">
        <v>1154.105</v>
      </c>
      <c r="E28" s="31">
        <v>1892.806</v>
      </c>
      <c r="F28" s="31" t="s">
        <v>108</v>
      </c>
      <c r="G28" s="31" t="s">
        <v>108</v>
      </c>
      <c r="H28" s="31" t="s">
        <v>108</v>
      </c>
      <c r="I28" s="31" t="s">
        <v>108</v>
      </c>
      <c r="K28">
        <v>195.4922</v>
      </c>
      <c r="L28">
        <v>726.93600000000004</v>
      </c>
    </row>
    <row r="29" spans="1:12" x14ac:dyDescent="0.35">
      <c r="A29" s="2">
        <v>33634</v>
      </c>
      <c r="B29" s="31" t="s">
        <v>108</v>
      </c>
      <c r="C29" s="31">
        <v>58.134300000000003</v>
      </c>
      <c r="D29" s="31">
        <v>1151.748</v>
      </c>
      <c r="E29" s="31">
        <v>1826.6489999999999</v>
      </c>
      <c r="F29" s="31" t="s">
        <v>108</v>
      </c>
      <c r="G29" s="31" t="s">
        <v>108</v>
      </c>
      <c r="H29" s="31" t="s">
        <v>108</v>
      </c>
      <c r="I29" s="31" t="s">
        <v>108</v>
      </c>
      <c r="K29">
        <v>195.1831</v>
      </c>
      <c r="L29">
        <v>724.30100000000004</v>
      </c>
    </row>
    <row r="30" spans="1:12" x14ac:dyDescent="0.35">
      <c r="A30" s="2">
        <v>33663</v>
      </c>
      <c r="B30" s="31" t="s">
        <v>108</v>
      </c>
      <c r="C30" s="31">
        <v>57.3568</v>
      </c>
      <c r="D30" s="31">
        <v>1149.951</v>
      </c>
      <c r="E30" s="31">
        <v>1837.2760000000001</v>
      </c>
      <c r="F30" s="31" t="s">
        <v>108</v>
      </c>
      <c r="G30" s="31" t="s">
        <v>108</v>
      </c>
      <c r="H30" s="31" t="s">
        <v>108</v>
      </c>
      <c r="I30" s="31" t="s">
        <v>108</v>
      </c>
      <c r="K30">
        <v>196.21</v>
      </c>
      <c r="L30">
        <v>721.11400000000003</v>
      </c>
    </row>
    <row r="31" spans="1:12" x14ac:dyDescent="0.35">
      <c r="A31" s="2">
        <v>33694</v>
      </c>
      <c r="B31" s="31" t="s">
        <v>108</v>
      </c>
      <c r="C31" s="31">
        <v>55.614100000000001</v>
      </c>
      <c r="D31" s="31">
        <v>1156.876</v>
      </c>
      <c r="E31" s="31">
        <v>1812.213</v>
      </c>
      <c r="F31" s="31" t="s">
        <v>108</v>
      </c>
      <c r="G31" s="31" t="s">
        <v>108</v>
      </c>
      <c r="H31" s="31" t="s">
        <v>108</v>
      </c>
      <c r="I31" s="31" t="s">
        <v>108</v>
      </c>
      <c r="K31">
        <v>195.37190000000001</v>
      </c>
      <c r="L31">
        <v>693.846</v>
      </c>
    </row>
    <row r="32" spans="1:12" x14ac:dyDescent="0.35">
      <c r="A32" s="2">
        <v>33724</v>
      </c>
      <c r="B32" s="31" t="s">
        <v>108</v>
      </c>
      <c r="C32" s="31">
        <v>54.390700000000002</v>
      </c>
      <c r="D32" s="31">
        <v>1133.028</v>
      </c>
      <c r="E32" s="31">
        <v>1812.77</v>
      </c>
      <c r="F32" s="31" t="s">
        <v>108</v>
      </c>
      <c r="G32" s="31" t="s">
        <v>108</v>
      </c>
      <c r="H32" s="31" t="s">
        <v>108</v>
      </c>
      <c r="I32" s="31" t="s">
        <v>108</v>
      </c>
      <c r="K32">
        <v>196.68109999999999</v>
      </c>
      <c r="L32">
        <v>702.95799999999997</v>
      </c>
    </row>
    <row r="33" spans="1:12" x14ac:dyDescent="0.35">
      <c r="A33" s="2">
        <v>33755</v>
      </c>
      <c r="B33" s="31" t="s">
        <v>108</v>
      </c>
      <c r="C33" s="31">
        <v>54.2196</v>
      </c>
      <c r="D33" s="31">
        <v>1149.002</v>
      </c>
      <c r="E33" s="31">
        <v>1850.4690000000001</v>
      </c>
      <c r="F33" s="31" t="s">
        <v>108</v>
      </c>
      <c r="G33" s="31" t="s">
        <v>108</v>
      </c>
      <c r="H33" s="31" t="s">
        <v>108</v>
      </c>
      <c r="I33" s="31" t="s">
        <v>108</v>
      </c>
      <c r="K33">
        <v>199.73339999999999</v>
      </c>
      <c r="L33">
        <v>716.52700000000004</v>
      </c>
    </row>
    <row r="34" spans="1:12" x14ac:dyDescent="0.35">
      <c r="A34" s="2">
        <v>33785</v>
      </c>
      <c r="B34" s="31" t="s">
        <v>108</v>
      </c>
      <c r="C34" s="31">
        <v>55.180999999999997</v>
      </c>
      <c r="D34" s="31">
        <v>1162.606</v>
      </c>
      <c r="E34" s="31">
        <v>1880.3009999999999</v>
      </c>
      <c r="F34" s="31" t="s">
        <v>108</v>
      </c>
      <c r="G34" s="31" t="s">
        <v>108</v>
      </c>
      <c r="H34" s="31" t="s">
        <v>108</v>
      </c>
      <c r="I34" s="31" t="s">
        <v>108</v>
      </c>
      <c r="K34">
        <v>201.91309999999999</v>
      </c>
      <c r="L34">
        <v>680.44200000000001</v>
      </c>
    </row>
    <row r="35" spans="1:12" x14ac:dyDescent="0.35">
      <c r="A35" s="2">
        <v>33816</v>
      </c>
      <c r="B35" s="31" t="s">
        <v>108</v>
      </c>
      <c r="C35" s="31">
        <v>57.309800000000003</v>
      </c>
      <c r="D35" s="31">
        <v>1183.9549999999999</v>
      </c>
      <c r="E35" s="31">
        <v>1941.0920000000001</v>
      </c>
      <c r="F35" s="31" t="s">
        <v>108</v>
      </c>
      <c r="G35" s="31" t="s">
        <v>108</v>
      </c>
      <c r="H35" s="31" t="s">
        <v>108</v>
      </c>
      <c r="I35" s="31" t="s">
        <v>108</v>
      </c>
      <c r="K35">
        <v>205.4333</v>
      </c>
      <c r="L35">
        <v>678.25400000000002</v>
      </c>
    </row>
    <row r="36" spans="1:12" x14ac:dyDescent="0.35">
      <c r="A36" s="2">
        <v>33847</v>
      </c>
      <c r="B36" s="31" t="s">
        <v>108</v>
      </c>
      <c r="C36" s="31">
        <v>54.756700000000002</v>
      </c>
      <c r="D36" s="31">
        <v>1188.586</v>
      </c>
      <c r="E36" s="31">
        <v>1959.6479999999999</v>
      </c>
      <c r="F36" s="31" t="s">
        <v>108</v>
      </c>
      <c r="G36" s="31" t="s">
        <v>108</v>
      </c>
      <c r="H36" s="31" t="s">
        <v>108</v>
      </c>
      <c r="I36" s="31" t="s">
        <v>108</v>
      </c>
      <c r="K36">
        <v>207.16679999999999</v>
      </c>
      <c r="L36">
        <v>681.59299999999996</v>
      </c>
    </row>
    <row r="37" spans="1:12" x14ac:dyDescent="0.35">
      <c r="A37" s="2">
        <v>33877</v>
      </c>
      <c r="B37" s="31" t="s">
        <v>108</v>
      </c>
      <c r="C37" s="31">
        <v>55.4069</v>
      </c>
      <c r="D37" s="31">
        <v>1209.242</v>
      </c>
      <c r="E37" s="31">
        <v>1990.394</v>
      </c>
      <c r="F37" s="31" t="s">
        <v>108</v>
      </c>
      <c r="G37" s="31" t="s">
        <v>108</v>
      </c>
      <c r="H37" s="31" t="s">
        <v>108</v>
      </c>
      <c r="I37" s="31" t="s">
        <v>108</v>
      </c>
      <c r="K37">
        <v>210.74639999999999</v>
      </c>
      <c r="L37">
        <v>681.529</v>
      </c>
    </row>
    <row r="38" spans="1:12" x14ac:dyDescent="0.35">
      <c r="A38" s="2">
        <v>33908</v>
      </c>
      <c r="B38" s="31" t="s">
        <v>108</v>
      </c>
      <c r="C38" s="31">
        <v>53.932099999999998</v>
      </c>
      <c r="D38" s="31">
        <v>1220.018</v>
      </c>
      <c r="E38" s="31">
        <v>1944.2739999999999</v>
      </c>
      <c r="F38" s="31" t="s">
        <v>108</v>
      </c>
      <c r="G38" s="31" t="s">
        <v>108</v>
      </c>
      <c r="H38" s="31" t="s">
        <v>108</v>
      </c>
      <c r="I38" s="31" t="s">
        <v>108</v>
      </c>
      <c r="K38">
        <v>212.45099999999999</v>
      </c>
      <c r="L38">
        <v>687.46699999999998</v>
      </c>
    </row>
    <row r="39" spans="1:12" x14ac:dyDescent="0.35">
      <c r="A39" s="2">
        <v>33938</v>
      </c>
      <c r="B39" s="31" t="s">
        <v>108</v>
      </c>
      <c r="C39" s="31">
        <v>52.992600000000003</v>
      </c>
      <c r="D39" s="31">
        <v>1224.6690000000001</v>
      </c>
      <c r="E39" s="31">
        <v>1932.903</v>
      </c>
      <c r="F39" s="31" t="s">
        <v>108</v>
      </c>
      <c r="G39" s="31" t="s">
        <v>108</v>
      </c>
      <c r="H39" s="31" t="s">
        <v>108</v>
      </c>
      <c r="I39" s="31" t="s">
        <v>108</v>
      </c>
      <c r="K39">
        <v>212.84039999999999</v>
      </c>
      <c r="L39">
        <v>710.38800000000003</v>
      </c>
    </row>
    <row r="40" spans="1:12" x14ac:dyDescent="0.35">
      <c r="A40" s="2">
        <v>33969</v>
      </c>
      <c r="B40" s="31" t="s">
        <v>108</v>
      </c>
      <c r="C40" s="31">
        <v>52.613500000000002</v>
      </c>
      <c r="D40" s="31">
        <v>1236.96</v>
      </c>
      <c r="E40" s="31">
        <v>1973.2639999999999</v>
      </c>
      <c r="F40" s="31" t="s">
        <v>108</v>
      </c>
      <c r="G40" s="31" t="s">
        <v>108</v>
      </c>
      <c r="H40" s="31" t="s">
        <v>108</v>
      </c>
      <c r="I40" s="31" t="s">
        <v>108</v>
      </c>
      <c r="K40">
        <v>216.01050000000001</v>
      </c>
      <c r="L40">
        <v>717.34799999999996</v>
      </c>
    </row>
    <row r="41" spans="1:12" x14ac:dyDescent="0.35">
      <c r="A41" s="2">
        <v>34000</v>
      </c>
      <c r="B41" s="31" t="s">
        <v>108</v>
      </c>
      <c r="C41" s="31">
        <v>52.066299999999998</v>
      </c>
      <c r="D41" s="31">
        <v>1248.375</v>
      </c>
      <c r="E41" s="31">
        <v>2026.31</v>
      </c>
      <c r="F41" s="31" t="s">
        <v>108</v>
      </c>
      <c r="G41" s="31" t="s">
        <v>108</v>
      </c>
      <c r="H41" s="31" t="s">
        <v>108</v>
      </c>
      <c r="I41" s="31" t="s">
        <v>108</v>
      </c>
      <c r="K41">
        <v>219.89590000000001</v>
      </c>
      <c r="L41">
        <v>720.73699999999997</v>
      </c>
    </row>
    <row r="42" spans="1:12" x14ac:dyDescent="0.35">
      <c r="A42" s="2">
        <v>34028</v>
      </c>
      <c r="B42" s="31" t="s">
        <v>108</v>
      </c>
      <c r="C42" s="31">
        <v>51.814399999999999</v>
      </c>
      <c r="D42" s="31">
        <v>1275.43</v>
      </c>
      <c r="E42" s="31">
        <v>2074.578</v>
      </c>
      <c r="F42" s="31" t="s">
        <v>108</v>
      </c>
      <c r="G42" s="31" t="s">
        <v>108</v>
      </c>
      <c r="H42" s="31" t="s">
        <v>108</v>
      </c>
      <c r="I42" s="31" t="s">
        <v>108</v>
      </c>
      <c r="K42">
        <v>224.4725</v>
      </c>
      <c r="L42">
        <v>734.57500000000005</v>
      </c>
    </row>
    <row r="43" spans="1:12" x14ac:dyDescent="0.35">
      <c r="A43" s="2">
        <v>34059</v>
      </c>
      <c r="B43" s="31" t="s">
        <v>108</v>
      </c>
      <c r="C43" s="31">
        <v>53.222299999999997</v>
      </c>
      <c r="D43" s="31">
        <v>1246.165</v>
      </c>
      <c r="E43" s="31">
        <v>2075.7449999999999</v>
      </c>
      <c r="F43" s="31" t="s">
        <v>108</v>
      </c>
      <c r="G43" s="31" t="s">
        <v>108</v>
      </c>
      <c r="H43" s="31" t="s">
        <v>108</v>
      </c>
      <c r="I43" s="31" t="s">
        <v>108</v>
      </c>
      <c r="K43">
        <v>224.88290000000001</v>
      </c>
      <c r="L43">
        <v>764.68600000000004</v>
      </c>
    </row>
    <row r="44" spans="1:12" x14ac:dyDescent="0.35">
      <c r="A44" s="2">
        <v>34089</v>
      </c>
      <c r="B44" s="31" t="s">
        <v>108</v>
      </c>
      <c r="C44" s="31">
        <v>56.030099999999997</v>
      </c>
      <c r="D44" s="31">
        <v>1237.8910000000001</v>
      </c>
      <c r="E44" s="31">
        <v>2090.9209999999998</v>
      </c>
      <c r="F44" s="31" t="s">
        <v>108</v>
      </c>
      <c r="G44" s="31" t="s">
        <v>108</v>
      </c>
      <c r="H44" s="31" t="s">
        <v>108</v>
      </c>
      <c r="I44" s="31" t="s">
        <v>108</v>
      </c>
      <c r="K44">
        <v>226.09119999999999</v>
      </c>
      <c r="L44">
        <v>785.25099999999998</v>
      </c>
    </row>
    <row r="45" spans="1:12" x14ac:dyDescent="0.35">
      <c r="A45" s="2">
        <v>34120</v>
      </c>
      <c r="B45" s="31" t="s">
        <v>108</v>
      </c>
      <c r="C45" s="31">
        <v>59.370600000000003</v>
      </c>
      <c r="D45" s="31">
        <v>1240.3040000000001</v>
      </c>
      <c r="E45" s="31">
        <v>2085.0509999999999</v>
      </c>
      <c r="F45" s="31" t="s">
        <v>108</v>
      </c>
      <c r="G45" s="31" t="s">
        <v>108</v>
      </c>
      <c r="H45" s="31" t="s">
        <v>108</v>
      </c>
      <c r="I45" s="31" t="s">
        <v>108</v>
      </c>
      <c r="K45">
        <v>226.99090000000001</v>
      </c>
      <c r="L45">
        <v>796.62300000000005</v>
      </c>
    </row>
    <row r="46" spans="1:12" x14ac:dyDescent="0.35">
      <c r="A46" s="2">
        <v>34150</v>
      </c>
      <c r="B46" s="31" t="s">
        <v>108</v>
      </c>
      <c r="C46" s="31">
        <v>59.198799999999999</v>
      </c>
      <c r="D46" s="31">
        <v>1257.97</v>
      </c>
      <c r="E46" s="31">
        <v>2139.9209999999998</v>
      </c>
      <c r="F46" s="31" t="s">
        <v>108</v>
      </c>
      <c r="G46" s="31" t="s">
        <v>108</v>
      </c>
      <c r="H46" s="31" t="s">
        <v>108</v>
      </c>
      <c r="I46" s="31" t="s">
        <v>108</v>
      </c>
      <c r="K46">
        <v>232.03190000000001</v>
      </c>
      <c r="L46">
        <v>796.61400000000003</v>
      </c>
    </row>
    <row r="47" spans="1:12" x14ac:dyDescent="0.35">
      <c r="A47" s="2">
        <v>34181</v>
      </c>
      <c r="B47" s="31" t="s">
        <v>108</v>
      </c>
      <c r="C47" s="31">
        <v>63.538899999999998</v>
      </c>
      <c r="D47" s="31">
        <v>1281.4880000000001</v>
      </c>
      <c r="E47" s="31">
        <v>2139.3310000000001</v>
      </c>
      <c r="F47" s="31" t="s">
        <v>108</v>
      </c>
      <c r="G47" s="31" t="s">
        <v>108</v>
      </c>
      <c r="H47" s="31" t="s">
        <v>108</v>
      </c>
      <c r="I47" s="31" t="s">
        <v>108</v>
      </c>
      <c r="K47">
        <v>234.4716</v>
      </c>
      <c r="L47">
        <v>817.04200000000003</v>
      </c>
    </row>
    <row r="48" spans="1:12" x14ac:dyDescent="0.35">
      <c r="A48" s="2">
        <v>34212</v>
      </c>
      <c r="B48" s="31" t="s">
        <v>108</v>
      </c>
      <c r="C48" s="31">
        <v>58.039299999999997</v>
      </c>
      <c r="D48" s="31">
        <v>1297.0119999999999</v>
      </c>
      <c r="E48" s="31">
        <v>2185.5160000000001</v>
      </c>
      <c r="F48" s="31" t="s">
        <v>108</v>
      </c>
      <c r="G48" s="31" t="s">
        <v>108</v>
      </c>
      <c r="H48" s="31" t="s">
        <v>108</v>
      </c>
      <c r="I48" s="31" t="s">
        <v>108</v>
      </c>
      <c r="K48">
        <v>239.70820000000001</v>
      </c>
      <c r="L48">
        <v>850.44299999999998</v>
      </c>
    </row>
    <row r="49" spans="1:12" x14ac:dyDescent="0.35">
      <c r="A49" s="2">
        <v>34242</v>
      </c>
      <c r="B49" s="31" t="s">
        <v>108</v>
      </c>
      <c r="C49" s="31">
        <v>55.165900000000001</v>
      </c>
      <c r="D49" s="31">
        <v>1318.0219999999999</v>
      </c>
      <c r="E49" s="31">
        <v>2196.8240000000001</v>
      </c>
      <c r="F49" s="31" t="s">
        <v>108</v>
      </c>
      <c r="G49" s="31" t="s">
        <v>108</v>
      </c>
      <c r="H49" s="31" t="s">
        <v>108</v>
      </c>
      <c r="I49" s="31" t="s">
        <v>108</v>
      </c>
      <c r="K49">
        <v>241.48929999999999</v>
      </c>
      <c r="L49">
        <v>833.298</v>
      </c>
    </row>
    <row r="50" spans="1:12" x14ac:dyDescent="0.35">
      <c r="A50" s="2">
        <v>34273</v>
      </c>
      <c r="B50" s="31" t="s">
        <v>108</v>
      </c>
      <c r="C50" s="31">
        <v>57.096899999999998</v>
      </c>
      <c r="D50" s="31">
        <v>1333.16</v>
      </c>
      <c r="E50" s="31">
        <v>2191.4679999999998</v>
      </c>
      <c r="F50" s="31" t="s">
        <v>108</v>
      </c>
      <c r="G50" s="31" t="s">
        <v>108</v>
      </c>
      <c r="H50" s="31" t="s">
        <v>108</v>
      </c>
      <c r="I50" s="31" t="s">
        <v>108</v>
      </c>
      <c r="K50">
        <v>243.96780000000001</v>
      </c>
      <c r="L50">
        <v>865.91899999999998</v>
      </c>
    </row>
    <row r="51" spans="1:12" x14ac:dyDescent="0.35">
      <c r="A51" s="2">
        <v>34303</v>
      </c>
      <c r="B51" s="31" t="s">
        <v>108</v>
      </c>
      <c r="C51" s="31">
        <v>57.148899999999998</v>
      </c>
      <c r="D51" s="31">
        <v>1357.848</v>
      </c>
      <c r="E51" s="31">
        <v>2157.5140000000001</v>
      </c>
      <c r="F51" s="31" t="s">
        <v>108</v>
      </c>
      <c r="G51" s="31" t="s">
        <v>108</v>
      </c>
      <c r="H51" s="31" t="s">
        <v>108</v>
      </c>
      <c r="I51" s="31" t="s">
        <v>108</v>
      </c>
      <c r="K51">
        <v>244.42019999999999</v>
      </c>
      <c r="L51">
        <v>821.101</v>
      </c>
    </row>
    <row r="52" spans="1:12" x14ac:dyDescent="0.35">
      <c r="A52" s="2">
        <v>34334</v>
      </c>
      <c r="B52" s="31" t="s">
        <v>108</v>
      </c>
      <c r="C52" s="31">
        <v>60.222200000000001</v>
      </c>
      <c r="D52" s="31">
        <v>1382.7280000000001</v>
      </c>
      <c r="E52" s="31">
        <v>2163.5120000000002</v>
      </c>
      <c r="F52" s="31" t="s">
        <v>108</v>
      </c>
      <c r="G52" s="31" t="s">
        <v>108</v>
      </c>
      <c r="H52" s="31" t="s">
        <v>108</v>
      </c>
      <c r="I52" s="31" t="s">
        <v>108</v>
      </c>
      <c r="K52">
        <v>247.90979999999999</v>
      </c>
      <c r="L52">
        <v>867.59699999999998</v>
      </c>
    </row>
    <row r="53" spans="1:12" x14ac:dyDescent="0.35">
      <c r="A53" s="2">
        <v>34365</v>
      </c>
      <c r="B53" s="31" t="s">
        <v>108</v>
      </c>
      <c r="C53" s="31">
        <v>58.647399999999998</v>
      </c>
      <c r="D53" s="31">
        <v>1332.498</v>
      </c>
      <c r="E53" s="31">
        <v>2195.3040000000001</v>
      </c>
      <c r="F53" s="31" t="s">
        <v>108</v>
      </c>
      <c r="G53" s="31" t="s">
        <v>108</v>
      </c>
      <c r="H53" s="31" t="s">
        <v>108</v>
      </c>
      <c r="I53" s="31" t="s">
        <v>108</v>
      </c>
      <c r="K53">
        <v>248.38239999999999</v>
      </c>
      <c r="L53">
        <v>916.41099999999994</v>
      </c>
    </row>
    <row r="54" spans="1:12" x14ac:dyDescent="0.35">
      <c r="A54" s="2">
        <v>34393</v>
      </c>
      <c r="B54" s="31" t="s">
        <v>108</v>
      </c>
      <c r="C54" s="31">
        <v>58.479199999999999</v>
      </c>
      <c r="D54" s="31">
        <v>1326.6310000000001</v>
      </c>
      <c r="E54" s="31">
        <v>2133.0810000000001</v>
      </c>
      <c r="F54" s="31" t="s">
        <v>108</v>
      </c>
      <c r="G54" s="31" t="s">
        <v>108</v>
      </c>
      <c r="H54" s="31" t="s">
        <v>108</v>
      </c>
      <c r="I54" s="31" t="s">
        <v>108</v>
      </c>
      <c r="K54">
        <v>243.6867</v>
      </c>
      <c r="L54">
        <v>891.56299999999999</v>
      </c>
    </row>
    <row r="55" spans="1:12" x14ac:dyDescent="0.35">
      <c r="A55" s="2">
        <v>34424</v>
      </c>
      <c r="B55" s="31" t="s">
        <v>108</v>
      </c>
      <c r="C55" s="31">
        <v>59.931699999999999</v>
      </c>
      <c r="D55" s="31">
        <v>1335.625</v>
      </c>
      <c r="E55" s="31">
        <v>2057.4690000000001</v>
      </c>
      <c r="F55" s="31" t="s">
        <v>108</v>
      </c>
      <c r="G55" s="31" t="s">
        <v>108</v>
      </c>
      <c r="H55" s="31" t="s">
        <v>108</v>
      </c>
      <c r="I55" s="31" t="s">
        <v>108</v>
      </c>
      <c r="K55">
        <v>240.8057</v>
      </c>
      <c r="L55">
        <v>847.04499999999996</v>
      </c>
    </row>
    <row r="56" spans="1:12" x14ac:dyDescent="0.35">
      <c r="A56" s="2">
        <v>34454</v>
      </c>
      <c r="B56" s="31" t="s">
        <v>108</v>
      </c>
      <c r="C56" s="31">
        <v>57.4238</v>
      </c>
      <c r="D56" s="31">
        <v>1339.431</v>
      </c>
      <c r="E56" s="31">
        <v>2038.7170000000001</v>
      </c>
      <c r="F56" s="31" t="s">
        <v>108</v>
      </c>
      <c r="G56" s="31" t="s">
        <v>108</v>
      </c>
      <c r="H56" s="31" t="s">
        <v>108</v>
      </c>
      <c r="I56" s="31" t="s">
        <v>108</v>
      </c>
      <c r="K56">
        <v>239.4871</v>
      </c>
      <c r="L56">
        <v>866.625</v>
      </c>
    </row>
    <row r="57" spans="1:12" x14ac:dyDescent="0.35">
      <c r="A57" s="2">
        <v>34485</v>
      </c>
      <c r="B57" s="31" t="s">
        <v>108</v>
      </c>
      <c r="C57" s="31">
        <v>58.840699999999998</v>
      </c>
      <c r="D57" s="31">
        <v>1344.546</v>
      </c>
      <c r="E57" s="31">
        <v>2031.0830000000001</v>
      </c>
      <c r="F57" s="31" t="s">
        <v>108</v>
      </c>
      <c r="G57" s="31" t="s">
        <v>108</v>
      </c>
      <c r="H57" s="31" t="s">
        <v>108</v>
      </c>
      <c r="I57" s="31" t="s">
        <v>108</v>
      </c>
      <c r="K57">
        <v>238.39519999999999</v>
      </c>
      <c r="L57">
        <v>874.82799999999997</v>
      </c>
    </row>
    <row r="58" spans="1:12" x14ac:dyDescent="0.35">
      <c r="A58" s="2">
        <v>34515</v>
      </c>
      <c r="B58" s="31" t="s">
        <v>108</v>
      </c>
      <c r="C58" s="31">
        <v>58.433399999999999</v>
      </c>
      <c r="D58" s="31">
        <v>1308.8530000000001</v>
      </c>
      <c r="E58" s="31">
        <v>2014.586</v>
      </c>
      <c r="F58" s="31" t="s">
        <v>108</v>
      </c>
      <c r="G58" s="31" t="s">
        <v>108</v>
      </c>
      <c r="H58" s="31" t="s">
        <v>108</v>
      </c>
      <c r="I58" s="31" t="s">
        <v>108</v>
      </c>
      <c r="K58">
        <v>236.71809999999999</v>
      </c>
      <c r="L58">
        <v>851.25099999999998</v>
      </c>
    </row>
    <row r="59" spans="1:12" x14ac:dyDescent="0.35">
      <c r="A59" s="2">
        <v>34546</v>
      </c>
      <c r="B59" s="31" t="s">
        <v>108</v>
      </c>
      <c r="C59" s="31">
        <v>57.7849</v>
      </c>
      <c r="D59" s="31">
        <v>1306.3409999999999</v>
      </c>
      <c r="E59" s="31">
        <v>2057.3539999999998</v>
      </c>
      <c r="F59" s="31" t="s">
        <v>108</v>
      </c>
      <c r="G59" s="31" t="s">
        <v>108</v>
      </c>
      <c r="H59" s="31" t="s">
        <v>108</v>
      </c>
      <c r="I59" s="31" t="s">
        <v>108</v>
      </c>
      <c r="K59">
        <v>239.2612</v>
      </c>
      <c r="L59">
        <v>871.14400000000001</v>
      </c>
    </row>
    <row r="60" spans="1:12" x14ac:dyDescent="0.35">
      <c r="A60" s="2">
        <v>34577</v>
      </c>
      <c r="B60" s="31" t="s">
        <v>108</v>
      </c>
      <c r="C60" s="31">
        <v>58.022500000000001</v>
      </c>
      <c r="D60" s="31">
        <v>1289.2380000000001</v>
      </c>
      <c r="E60" s="31">
        <v>2059.0010000000002</v>
      </c>
      <c r="F60" s="31" t="s">
        <v>108</v>
      </c>
      <c r="G60" s="31" t="s">
        <v>108</v>
      </c>
      <c r="H60" s="31" t="s">
        <v>108</v>
      </c>
      <c r="I60" s="31" t="s">
        <v>108</v>
      </c>
      <c r="K60">
        <v>237.9194</v>
      </c>
      <c r="L60">
        <v>895.67</v>
      </c>
    </row>
    <row r="61" spans="1:12" x14ac:dyDescent="0.35">
      <c r="A61" s="2">
        <v>34607</v>
      </c>
      <c r="B61" s="31" t="s">
        <v>108</v>
      </c>
      <c r="C61" s="31">
        <v>59.0321</v>
      </c>
      <c r="D61" s="31">
        <v>1306.8789999999999</v>
      </c>
      <c r="E61" s="31">
        <v>2004.6469999999999</v>
      </c>
      <c r="F61" s="31" t="s">
        <v>108</v>
      </c>
      <c r="G61" s="31" t="s">
        <v>108</v>
      </c>
      <c r="H61" s="31" t="s">
        <v>108</v>
      </c>
      <c r="I61" s="31" t="s">
        <v>108</v>
      </c>
      <c r="K61">
        <v>237.14769999999999</v>
      </c>
      <c r="L61">
        <v>863.06799999999998</v>
      </c>
    </row>
    <row r="62" spans="1:12" x14ac:dyDescent="0.35">
      <c r="A62" s="2">
        <v>34638</v>
      </c>
      <c r="B62" s="31" t="s">
        <v>108</v>
      </c>
      <c r="C62" s="31">
        <v>57.146500000000003</v>
      </c>
      <c r="D62" s="31">
        <v>1305.549</v>
      </c>
      <c r="E62" s="31">
        <v>1988.588</v>
      </c>
      <c r="F62" s="31" t="s">
        <v>108</v>
      </c>
      <c r="G62" s="31" t="s">
        <v>108</v>
      </c>
      <c r="H62" s="31" t="s">
        <v>108</v>
      </c>
      <c r="I62" s="31" t="s">
        <v>108</v>
      </c>
      <c r="K62">
        <v>237.5361</v>
      </c>
      <c r="L62">
        <v>875.34299999999996</v>
      </c>
    </row>
    <row r="63" spans="1:12" x14ac:dyDescent="0.35">
      <c r="A63" s="2">
        <v>34668</v>
      </c>
      <c r="B63" s="31" t="s">
        <v>108</v>
      </c>
      <c r="C63" s="31">
        <v>56.543500000000002</v>
      </c>
      <c r="D63" s="31">
        <v>1315.1</v>
      </c>
      <c r="E63" s="31">
        <v>1980.06</v>
      </c>
      <c r="F63" s="31" t="s">
        <v>108</v>
      </c>
      <c r="G63" s="31" t="s">
        <v>108</v>
      </c>
      <c r="H63" s="31" t="s">
        <v>108</v>
      </c>
      <c r="I63" s="31" t="s">
        <v>108</v>
      </c>
      <c r="K63">
        <v>239.32089999999999</v>
      </c>
      <c r="L63">
        <v>851.84199999999998</v>
      </c>
    </row>
    <row r="64" spans="1:12" x14ac:dyDescent="0.35">
      <c r="A64" s="2">
        <v>34699</v>
      </c>
      <c r="B64" s="31" t="s">
        <v>108</v>
      </c>
      <c r="C64" s="31">
        <v>56.528799999999997</v>
      </c>
      <c r="D64" s="31">
        <v>1322.249</v>
      </c>
      <c r="E64" s="31">
        <v>1989.3910000000001</v>
      </c>
      <c r="F64" s="31" t="s">
        <v>108</v>
      </c>
      <c r="G64" s="31" t="s">
        <v>108</v>
      </c>
      <c r="H64" s="31" t="s">
        <v>108</v>
      </c>
      <c r="I64" s="31" t="s">
        <v>108</v>
      </c>
      <c r="K64">
        <v>239.8116</v>
      </c>
      <c r="L64">
        <v>860.47400000000005</v>
      </c>
    </row>
    <row r="65" spans="1:12" x14ac:dyDescent="0.35">
      <c r="A65" s="2">
        <v>34730</v>
      </c>
      <c r="B65" s="31" t="s">
        <v>108</v>
      </c>
      <c r="C65" s="31">
        <v>55.001399999999997</v>
      </c>
      <c r="D65" s="31">
        <v>1318.7149999999999</v>
      </c>
      <c r="E65" s="31">
        <v>2024.2260000000001</v>
      </c>
      <c r="F65" s="31" t="s">
        <v>108</v>
      </c>
      <c r="G65" s="31" t="s">
        <v>108</v>
      </c>
      <c r="H65" s="31" t="s">
        <v>108</v>
      </c>
      <c r="I65" s="31" t="s">
        <v>108</v>
      </c>
      <c r="K65">
        <v>242.9701</v>
      </c>
      <c r="L65">
        <v>842.13099999999997</v>
      </c>
    </row>
    <row r="66" spans="1:12" x14ac:dyDescent="0.35">
      <c r="A66" s="2">
        <v>34758</v>
      </c>
      <c r="B66" s="31" t="s">
        <v>108</v>
      </c>
      <c r="C66" s="31">
        <v>55.088700000000003</v>
      </c>
      <c r="D66" s="31">
        <v>1347.4739999999999</v>
      </c>
      <c r="E66" s="31">
        <v>2077.0079999999998</v>
      </c>
      <c r="F66" s="31" t="s">
        <v>108</v>
      </c>
      <c r="G66" s="31" t="s">
        <v>108</v>
      </c>
      <c r="H66" s="31" t="s">
        <v>108</v>
      </c>
      <c r="I66" s="31" t="s">
        <v>108</v>
      </c>
      <c r="K66">
        <v>246.59989999999999</v>
      </c>
      <c r="L66">
        <v>846.02499999999998</v>
      </c>
    </row>
    <row r="67" spans="1:12" x14ac:dyDescent="0.35">
      <c r="A67" s="2">
        <v>34789</v>
      </c>
      <c r="B67" s="31" t="s">
        <v>108</v>
      </c>
      <c r="C67" s="31">
        <v>56.978999999999999</v>
      </c>
      <c r="D67" s="31">
        <v>1405.885</v>
      </c>
      <c r="E67" s="31">
        <v>2078.2579999999998</v>
      </c>
      <c r="F67" s="31" t="s">
        <v>108</v>
      </c>
      <c r="G67" s="31" t="s">
        <v>108</v>
      </c>
      <c r="H67" s="31" t="s">
        <v>108</v>
      </c>
      <c r="I67" s="31" t="s">
        <v>108</v>
      </c>
      <c r="K67">
        <v>250.2406</v>
      </c>
      <c r="L67">
        <v>848.92899999999997</v>
      </c>
    </row>
    <row r="68" spans="1:12" x14ac:dyDescent="0.35">
      <c r="A68" s="2">
        <v>34819</v>
      </c>
      <c r="B68" s="31" t="s">
        <v>108</v>
      </c>
      <c r="C68" s="31">
        <v>56.140900000000002</v>
      </c>
      <c r="D68" s="31">
        <v>1428.4960000000001</v>
      </c>
      <c r="E68" s="31">
        <v>2106.3879999999999</v>
      </c>
      <c r="F68" s="31" t="s">
        <v>108</v>
      </c>
      <c r="G68" s="31" t="s">
        <v>108</v>
      </c>
      <c r="H68" s="31" t="s">
        <v>108</v>
      </c>
      <c r="I68" s="31" t="s">
        <v>108</v>
      </c>
      <c r="K68">
        <v>253.77780000000001</v>
      </c>
      <c r="L68">
        <v>873.66200000000003</v>
      </c>
    </row>
    <row r="69" spans="1:12" x14ac:dyDescent="0.35">
      <c r="A69" s="2">
        <v>34850</v>
      </c>
      <c r="B69" s="31" t="s">
        <v>108</v>
      </c>
      <c r="C69" s="31">
        <v>55.540599999999998</v>
      </c>
      <c r="D69" s="31">
        <v>1486.991</v>
      </c>
      <c r="E69" s="31">
        <v>2204.4250000000002</v>
      </c>
      <c r="F69" s="31" t="s">
        <v>108</v>
      </c>
      <c r="G69" s="31" t="s">
        <v>108</v>
      </c>
      <c r="H69" s="31" t="s">
        <v>108</v>
      </c>
      <c r="I69" s="31" t="s">
        <v>108</v>
      </c>
      <c r="K69">
        <v>262.50459999999998</v>
      </c>
      <c r="L69">
        <v>886.35500000000002</v>
      </c>
    </row>
    <row r="70" spans="1:12" x14ac:dyDescent="0.35">
      <c r="A70" s="2">
        <v>34880</v>
      </c>
      <c r="B70" s="31" t="s">
        <v>108</v>
      </c>
      <c r="C70" s="31">
        <v>55.253999999999998</v>
      </c>
      <c r="D70" s="31">
        <v>1497.1079999999999</v>
      </c>
      <c r="E70" s="31">
        <v>2211.3330000000001</v>
      </c>
      <c r="F70" s="31" t="s">
        <v>108</v>
      </c>
      <c r="G70" s="31" t="s">
        <v>108</v>
      </c>
      <c r="H70" s="31" t="s">
        <v>108</v>
      </c>
      <c r="I70" s="31" t="s">
        <v>108</v>
      </c>
      <c r="K70">
        <v>262.733</v>
      </c>
      <c r="L70">
        <v>883.56200000000001</v>
      </c>
    </row>
    <row r="71" spans="1:12" x14ac:dyDescent="0.35">
      <c r="A71" s="2">
        <v>34911</v>
      </c>
      <c r="B71" s="31" t="s">
        <v>108</v>
      </c>
      <c r="C71" s="31">
        <v>54.733800000000002</v>
      </c>
      <c r="D71" s="31">
        <v>1487.4580000000001</v>
      </c>
      <c r="E71" s="31">
        <v>2187.471</v>
      </c>
      <c r="F71" s="31" t="s">
        <v>108</v>
      </c>
      <c r="G71" s="31" t="s">
        <v>108</v>
      </c>
      <c r="H71" s="31" t="s">
        <v>108</v>
      </c>
      <c r="I71" s="31" t="s">
        <v>108</v>
      </c>
      <c r="K71">
        <v>264.262</v>
      </c>
      <c r="L71">
        <v>932.84</v>
      </c>
    </row>
    <row r="72" spans="1:12" x14ac:dyDescent="0.35">
      <c r="A72" s="2">
        <v>34942</v>
      </c>
      <c r="B72" s="31" t="s">
        <v>108</v>
      </c>
      <c r="C72" s="31">
        <v>54.522500000000001</v>
      </c>
      <c r="D72" s="31">
        <v>1462.84</v>
      </c>
      <c r="E72" s="31">
        <v>2209.0129999999999</v>
      </c>
      <c r="F72" s="31" t="s">
        <v>108</v>
      </c>
      <c r="G72" s="31" t="s">
        <v>108</v>
      </c>
      <c r="H72" s="31" t="s">
        <v>108</v>
      </c>
      <c r="I72" s="31" t="s">
        <v>108</v>
      </c>
      <c r="K72">
        <v>266.22430000000003</v>
      </c>
      <c r="L72">
        <v>947.58299999999997</v>
      </c>
    </row>
    <row r="73" spans="1:12" x14ac:dyDescent="0.35">
      <c r="A73" s="2">
        <v>34972</v>
      </c>
      <c r="B73" s="31" t="s">
        <v>108</v>
      </c>
      <c r="C73" s="31">
        <v>54.466099999999997</v>
      </c>
      <c r="D73" s="31">
        <v>1516.925</v>
      </c>
      <c r="E73" s="31">
        <v>2224.1469999999999</v>
      </c>
      <c r="F73" s="31" t="s">
        <v>108</v>
      </c>
      <c r="G73" s="31" t="s">
        <v>108</v>
      </c>
      <c r="H73" s="31" t="s">
        <v>108</v>
      </c>
      <c r="I73" s="31" t="s">
        <v>108</v>
      </c>
      <c r="K73">
        <v>269.70089999999999</v>
      </c>
      <c r="L73">
        <v>968.83900000000006</v>
      </c>
    </row>
    <row r="74" spans="1:12" x14ac:dyDescent="0.35">
      <c r="A74" s="2">
        <v>35003</v>
      </c>
      <c r="B74" s="31" t="s">
        <v>108</v>
      </c>
      <c r="C74" s="31">
        <v>54.156100000000002</v>
      </c>
      <c r="D74" s="31">
        <v>1519.3019999999999</v>
      </c>
      <c r="E74" s="31">
        <v>2250.0010000000002</v>
      </c>
      <c r="F74" s="31" t="s">
        <v>108</v>
      </c>
      <c r="G74" s="31" t="s">
        <v>108</v>
      </c>
      <c r="H74" s="31" t="s">
        <v>108</v>
      </c>
      <c r="I74" s="31" t="s">
        <v>108</v>
      </c>
      <c r="K74">
        <v>272.72199999999998</v>
      </c>
      <c r="L74">
        <v>959.62400000000002</v>
      </c>
    </row>
    <row r="75" spans="1:12" x14ac:dyDescent="0.35">
      <c r="A75" s="2">
        <v>35033</v>
      </c>
      <c r="B75" s="31" t="s">
        <v>108</v>
      </c>
      <c r="C75" s="31">
        <v>54.520200000000003</v>
      </c>
      <c r="D75" s="31">
        <v>1539.4459999999999</v>
      </c>
      <c r="E75" s="31">
        <v>2284.8270000000002</v>
      </c>
      <c r="F75" s="31" t="s">
        <v>108</v>
      </c>
      <c r="G75" s="31" t="s">
        <v>108</v>
      </c>
      <c r="H75" s="31" t="s">
        <v>108</v>
      </c>
      <c r="I75" s="31" t="s">
        <v>108</v>
      </c>
      <c r="K75">
        <v>277.71519999999998</v>
      </c>
      <c r="L75">
        <v>998.33799999999997</v>
      </c>
    </row>
    <row r="76" spans="1:12" x14ac:dyDescent="0.35">
      <c r="A76" s="2">
        <v>35064</v>
      </c>
      <c r="B76" s="31" t="s">
        <v>108</v>
      </c>
      <c r="C76" s="31">
        <v>54.450099999999999</v>
      </c>
      <c r="D76" s="31">
        <v>1515.973</v>
      </c>
      <c r="E76" s="31">
        <v>2309.4</v>
      </c>
      <c r="F76" s="31" t="s">
        <v>108</v>
      </c>
      <c r="G76" s="31" t="s">
        <v>108</v>
      </c>
      <c r="H76" s="31" t="s">
        <v>108</v>
      </c>
      <c r="I76" s="31" t="s">
        <v>108</v>
      </c>
      <c r="K76">
        <v>280.29950000000002</v>
      </c>
      <c r="L76">
        <v>1027.5920000000001</v>
      </c>
    </row>
    <row r="77" spans="1:12" x14ac:dyDescent="0.35">
      <c r="A77" s="2">
        <v>35095</v>
      </c>
      <c r="B77" s="31" t="s">
        <v>108</v>
      </c>
      <c r="C77" s="31">
        <v>57.039900000000003</v>
      </c>
      <c r="D77" s="31">
        <v>1514.076</v>
      </c>
      <c r="E77" s="31">
        <v>2314.4409999999998</v>
      </c>
      <c r="F77" s="31" t="s">
        <v>108</v>
      </c>
      <c r="G77" s="31" t="s">
        <v>108</v>
      </c>
      <c r="H77" s="31" t="s">
        <v>108</v>
      </c>
      <c r="I77" s="31" t="s">
        <v>108</v>
      </c>
      <c r="K77">
        <v>282.76100000000002</v>
      </c>
      <c r="L77">
        <v>1065.463</v>
      </c>
    </row>
    <row r="78" spans="1:12" x14ac:dyDescent="0.35">
      <c r="A78" s="2">
        <v>35124</v>
      </c>
      <c r="B78" s="31" t="s">
        <v>108</v>
      </c>
      <c r="C78" s="31">
        <v>56.020499999999998</v>
      </c>
      <c r="D78" s="31">
        <v>1504.0830000000001</v>
      </c>
      <c r="E78" s="31">
        <v>2245.3870000000002</v>
      </c>
      <c r="F78" s="31" t="s">
        <v>108</v>
      </c>
      <c r="G78" s="31" t="s">
        <v>108</v>
      </c>
      <c r="H78" s="31" t="s">
        <v>108</v>
      </c>
      <c r="I78" s="31" t="s">
        <v>108</v>
      </c>
      <c r="K78">
        <v>278.56290000000001</v>
      </c>
      <c r="L78">
        <v>1063.26</v>
      </c>
    </row>
    <row r="79" spans="1:12" x14ac:dyDescent="0.35">
      <c r="A79" s="2">
        <v>35155</v>
      </c>
      <c r="B79" s="31" t="s">
        <v>108</v>
      </c>
      <c r="C79" s="31">
        <v>55.226500000000001</v>
      </c>
      <c r="D79" s="31">
        <v>1529.114</v>
      </c>
      <c r="E79" s="31">
        <v>2208.0230000000001</v>
      </c>
      <c r="F79" s="31" t="s">
        <v>108</v>
      </c>
      <c r="G79" s="31" t="s">
        <v>108</v>
      </c>
      <c r="H79" s="31" t="s">
        <v>108</v>
      </c>
      <c r="I79" s="31" t="s">
        <v>108</v>
      </c>
      <c r="K79">
        <v>279.29570000000001</v>
      </c>
      <c r="L79">
        <v>1084.173</v>
      </c>
    </row>
    <row r="80" spans="1:12" x14ac:dyDescent="0.35">
      <c r="A80" s="2">
        <v>35185</v>
      </c>
      <c r="B80" s="31" t="s">
        <v>108</v>
      </c>
      <c r="C80" s="31">
        <v>54.5473</v>
      </c>
      <c r="D80" s="31">
        <v>1510.0239999999999</v>
      </c>
      <c r="E80" s="31">
        <v>2179.5250000000001</v>
      </c>
      <c r="F80" s="31" t="s">
        <v>108</v>
      </c>
      <c r="G80" s="31" t="s">
        <v>108</v>
      </c>
      <c r="H80" s="31" t="s">
        <v>108</v>
      </c>
      <c r="I80" s="31" t="s">
        <v>108</v>
      </c>
      <c r="K80">
        <v>280.17270000000002</v>
      </c>
      <c r="L80">
        <v>1112.6369999999999</v>
      </c>
    </row>
    <row r="81" spans="1:12" x14ac:dyDescent="0.35">
      <c r="A81" s="2">
        <v>35216</v>
      </c>
      <c r="B81" s="31" t="s">
        <v>108</v>
      </c>
      <c r="C81" s="31">
        <v>54.302700000000002</v>
      </c>
      <c r="D81" s="31">
        <v>1535.7760000000001</v>
      </c>
      <c r="E81" s="31">
        <v>2157.297</v>
      </c>
      <c r="F81" s="31" t="s">
        <v>108</v>
      </c>
      <c r="G81" s="31" t="s">
        <v>108</v>
      </c>
      <c r="H81" s="31" t="s">
        <v>108</v>
      </c>
      <c r="I81" s="31" t="s">
        <v>108</v>
      </c>
      <c r="K81">
        <v>281.27620000000002</v>
      </c>
      <c r="L81">
        <v>1117.6110000000001</v>
      </c>
    </row>
    <row r="82" spans="1:12" x14ac:dyDescent="0.35">
      <c r="A82" s="2">
        <v>35246</v>
      </c>
      <c r="B82" s="31" t="s">
        <v>108</v>
      </c>
      <c r="C82" s="31">
        <v>52.540300000000002</v>
      </c>
      <c r="D82" s="31">
        <v>1541.171</v>
      </c>
      <c r="E82" s="31">
        <v>2186.527</v>
      </c>
      <c r="F82" s="31" t="s">
        <v>108</v>
      </c>
      <c r="G82" s="31" t="s">
        <v>108</v>
      </c>
      <c r="H82" s="31" t="s">
        <v>108</v>
      </c>
      <c r="I82" s="31" t="s">
        <v>108</v>
      </c>
      <c r="K82">
        <v>283.69630000000001</v>
      </c>
      <c r="L82">
        <v>1125.479</v>
      </c>
    </row>
    <row r="83" spans="1:12" x14ac:dyDescent="0.35">
      <c r="A83" s="2">
        <v>35277</v>
      </c>
      <c r="B83" s="31" t="s">
        <v>108</v>
      </c>
      <c r="C83" s="31">
        <v>53.385899999999999</v>
      </c>
      <c r="D83" s="31">
        <v>1538.33</v>
      </c>
      <c r="E83" s="31">
        <v>2178.902</v>
      </c>
      <c r="F83" s="31" t="s">
        <v>108</v>
      </c>
      <c r="G83" s="31" t="s">
        <v>108</v>
      </c>
      <c r="H83" s="31" t="s">
        <v>108</v>
      </c>
      <c r="I83" s="31" t="s">
        <v>108</v>
      </c>
      <c r="K83">
        <v>284.86079999999998</v>
      </c>
      <c r="L83">
        <v>1073.0119999999999</v>
      </c>
    </row>
    <row r="84" spans="1:12" x14ac:dyDescent="0.35">
      <c r="A84" s="2">
        <v>35308</v>
      </c>
      <c r="B84" s="31" t="s">
        <v>108</v>
      </c>
      <c r="C84" s="31">
        <v>53.141500000000001</v>
      </c>
      <c r="D84" s="31">
        <v>1581.9880000000001</v>
      </c>
      <c r="E84" s="31">
        <v>2158.6060000000002</v>
      </c>
      <c r="F84" s="31" t="s">
        <v>108</v>
      </c>
      <c r="G84" s="31" t="s">
        <v>108</v>
      </c>
      <c r="H84" s="31" t="s">
        <v>108</v>
      </c>
      <c r="I84" s="31" t="s">
        <v>108</v>
      </c>
      <c r="K84">
        <v>287.02859999999998</v>
      </c>
      <c r="L84">
        <v>1088.7049999999999</v>
      </c>
    </row>
    <row r="85" spans="1:12" x14ac:dyDescent="0.35">
      <c r="A85" s="2">
        <v>35338</v>
      </c>
      <c r="B85" s="31" t="s">
        <v>108</v>
      </c>
      <c r="C85" s="31">
        <v>51.674700000000001</v>
      </c>
      <c r="D85" s="31">
        <v>1601.0540000000001</v>
      </c>
      <c r="E85" s="31">
        <v>2194.4079999999999</v>
      </c>
      <c r="F85" s="31" t="s">
        <v>108</v>
      </c>
      <c r="G85" s="31" t="s">
        <v>108</v>
      </c>
      <c r="H85" s="31" t="s">
        <v>108</v>
      </c>
      <c r="I85" s="31" t="s">
        <v>108</v>
      </c>
      <c r="K85">
        <v>292.19720000000001</v>
      </c>
      <c r="L85">
        <v>1143.0260000000001</v>
      </c>
    </row>
    <row r="86" spans="1:12" x14ac:dyDescent="0.35">
      <c r="A86" s="2">
        <v>35369</v>
      </c>
      <c r="B86" s="31" t="s">
        <v>108</v>
      </c>
      <c r="C86" s="31">
        <v>51.4846</v>
      </c>
      <c r="D86" s="31">
        <v>1644.037</v>
      </c>
      <c r="E86" s="31">
        <v>2242.3580000000002</v>
      </c>
      <c r="F86" s="31" t="s">
        <v>108</v>
      </c>
      <c r="G86" s="31" t="s">
        <v>108</v>
      </c>
      <c r="H86" s="31" t="s">
        <v>108</v>
      </c>
      <c r="I86" s="31" t="s">
        <v>108</v>
      </c>
      <c r="K86">
        <v>297.20330000000001</v>
      </c>
      <c r="L86">
        <v>1149.1759999999999</v>
      </c>
    </row>
    <row r="87" spans="1:12" x14ac:dyDescent="0.35">
      <c r="A87" s="2">
        <v>35399</v>
      </c>
      <c r="B87" s="31" t="s">
        <v>108</v>
      </c>
      <c r="C87" s="31">
        <v>50.681199999999997</v>
      </c>
      <c r="D87" s="31">
        <v>1652.817</v>
      </c>
      <c r="E87" s="31">
        <v>2282.1610000000001</v>
      </c>
      <c r="F87" s="31" t="s">
        <v>108</v>
      </c>
      <c r="G87" s="31" t="s">
        <v>108</v>
      </c>
      <c r="H87" s="31" t="s">
        <v>108</v>
      </c>
      <c r="I87" s="31" t="s">
        <v>108</v>
      </c>
      <c r="K87">
        <v>302.23899999999998</v>
      </c>
      <c r="L87">
        <v>1213.6130000000001</v>
      </c>
    </row>
    <row r="88" spans="1:12" x14ac:dyDescent="0.35">
      <c r="A88" s="2">
        <v>35430</v>
      </c>
      <c r="B88" s="31" t="s">
        <v>108</v>
      </c>
      <c r="C88" s="31">
        <v>49.897300000000001</v>
      </c>
      <c r="D88" s="31">
        <v>1632.94</v>
      </c>
      <c r="E88" s="31">
        <v>2232.9140000000002</v>
      </c>
      <c r="F88" s="31" t="s">
        <v>108</v>
      </c>
      <c r="G88" s="31" t="s">
        <v>108</v>
      </c>
      <c r="H88" s="31" t="s">
        <v>108</v>
      </c>
      <c r="I88" s="31" t="s">
        <v>108</v>
      </c>
      <c r="K88">
        <v>301.12990000000002</v>
      </c>
      <c r="L88">
        <v>1198.355</v>
      </c>
    </row>
    <row r="89" spans="1:12" x14ac:dyDescent="0.35">
      <c r="A89" s="2">
        <v>35461</v>
      </c>
      <c r="B89" s="31" t="s">
        <v>108</v>
      </c>
      <c r="C89" s="31">
        <v>46.530500000000004</v>
      </c>
      <c r="D89" s="31">
        <v>1661.22</v>
      </c>
      <c r="E89" s="31">
        <v>2225.8789999999999</v>
      </c>
      <c r="F89" s="31" t="s">
        <v>108</v>
      </c>
      <c r="G89" s="31" t="s">
        <v>108</v>
      </c>
      <c r="H89" s="31" t="s">
        <v>108</v>
      </c>
      <c r="I89" s="31" t="s">
        <v>108</v>
      </c>
      <c r="K89">
        <v>303.43939999999998</v>
      </c>
      <c r="L89">
        <v>1244.27</v>
      </c>
    </row>
    <row r="90" spans="1:12" x14ac:dyDescent="0.35">
      <c r="A90" s="2">
        <v>35489</v>
      </c>
      <c r="B90" s="31" t="s">
        <v>108</v>
      </c>
      <c r="C90" s="31">
        <v>49.0991</v>
      </c>
      <c r="D90" s="31">
        <v>1661.7470000000001</v>
      </c>
      <c r="E90" s="31">
        <v>2215.8989999999999</v>
      </c>
      <c r="F90" s="31" t="s">
        <v>108</v>
      </c>
      <c r="G90" s="31" t="s">
        <v>108</v>
      </c>
      <c r="H90" s="31" t="s">
        <v>108</v>
      </c>
      <c r="I90" s="31" t="s">
        <v>108</v>
      </c>
      <c r="K90">
        <v>304.42340000000002</v>
      </c>
      <c r="L90">
        <v>1263.6030000000001</v>
      </c>
    </row>
    <row r="91" spans="1:12" x14ac:dyDescent="0.35">
      <c r="A91" s="2">
        <v>35520</v>
      </c>
      <c r="B91" s="31" t="s">
        <v>108</v>
      </c>
      <c r="C91" s="31">
        <v>47.3065</v>
      </c>
      <c r="D91" s="31">
        <v>1675.963</v>
      </c>
      <c r="E91" s="31">
        <v>2170.895</v>
      </c>
      <c r="F91" s="31" t="s">
        <v>108</v>
      </c>
      <c r="G91" s="31" t="s">
        <v>108</v>
      </c>
      <c r="H91" s="31" t="s">
        <v>108</v>
      </c>
      <c r="I91" s="31" t="s">
        <v>108</v>
      </c>
      <c r="K91">
        <v>302.29610000000002</v>
      </c>
      <c r="L91">
        <v>1239.2190000000001</v>
      </c>
    </row>
    <row r="92" spans="1:12" x14ac:dyDescent="0.35">
      <c r="A92" s="2">
        <v>35550</v>
      </c>
      <c r="B92" s="31" t="s">
        <v>108</v>
      </c>
      <c r="C92" s="31">
        <v>45.595999999999997</v>
      </c>
      <c r="D92" s="31">
        <v>1664.1189999999999</v>
      </c>
      <c r="E92" s="31">
        <v>2201.1120000000001</v>
      </c>
      <c r="F92" s="31" t="s">
        <v>108</v>
      </c>
      <c r="G92" s="31" t="s">
        <v>108</v>
      </c>
      <c r="H92" s="31" t="s">
        <v>108</v>
      </c>
      <c r="I92" s="31" t="s">
        <v>108</v>
      </c>
      <c r="K92">
        <v>305.24900000000002</v>
      </c>
      <c r="L92">
        <v>1295.952</v>
      </c>
    </row>
    <row r="93" spans="1:12" x14ac:dyDescent="0.35">
      <c r="A93" s="2">
        <v>35581</v>
      </c>
      <c r="B93" s="31" t="s">
        <v>108</v>
      </c>
      <c r="C93" s="31">
        <v>46.071599999999997</v>
      </c>
      <c r="D93" s="31">
        <v>1650.5450000000001</v>
      </c>
      <c r="E93" s="31">
        <v>2212.5830000000001</v>
      </c>
      <c r="F93" s="31" t="s">
        <v>108</v>
      </c>
      <c r="G93" s="31" t="s">
        <v>108</v>
      </c>
      <c r="H93" s="31" t="s">
        <v>108</v>
      </c>
      <c r="I93" s="31" t="s">
        <v>108</v>
      </c>
      <c r="K93">
        <v>306.74579999999997</v>
      </c>
      <c r="L93">
        <v>1350.8530000000001</v>
      </c>
    </row>
    <row r="94" spans="1:12" x14ac:dyDescent="0.35">
      <c r="A94" s="2">
        <v>35611</v>
      </c>
      <c r="B94" s="31" t="s">
        <v>108</v>
      </c>
      <c r="C94" s="31">
        <v>44.454099999999997</v>
      </c>
      <c r="D94" s="31">
        <v>1671.059</v>
      </c>
      <c r="E94" s="31">
        <v>2230.0259999999998</v>
      </c>
      <c r="F94" s="31" t="s">
        <v>108</v>
      </c>
      <c r="G94" s="31" t="s">
        <v>108</v>
      </c>
      <c r="H94" s="31" t="s">
        <v>108</v>
      </c>
      <c r="I94" s="31" t="s">
        <v>108</v>
      </c>
      <c r="K94">
        <v>310.90269999999998</v>
      </c>
      <c r="L94">
        <v>1417.15</v>
      </c>
    </row>
    <row r="95" spans="1:12" x14ac:dyDescent="0.35">
      <c r="A95" s="2">
        <v>35642</v>
      </c>
      <c r="B95" s="31" t="s">
        <v>108</v>
      </c>
      <c r="C95" s="31">
        <v>43.084800000000001</v>
      </c>
      <c r="D95" s="31">
        <v>1702.7429999999999</v>
      </c>
      <c r="E95" s="31">
        <v>2294.6320000000001</v>
      </c>
      <c r="F95" s="31" t="s">
        <v>108</v>
      </c>
      <c r="G95" s="31" t="s">
        <v>108</v>
      </c>
      <c r="H95" s="31" t="s">
        <v>108</v>
      </c>
      <c r="I95" s="31" t="s">
        <v>108</v>
      </c>
      <c r="K95">
        <v>316.64120000000003</v>
      </c>
      <c r="L95">
        <v>1508.595</v>
      </c>
    </row>
    <row r="96" spans="1:12" x14ac:dyDescent="0.35">
      <c r="A96" s="2">
        <v>35673</v>
      </c>
      <c r="B96" s="31" t="s">
        <v>108</v>
      </c>
      <c r="C96" s="31">
        <v>42.927500000000002</v>
      </c>
      <c r="D96" s="31">
        <v>1718.518</v>
      </c>
      <c r="E96" s="31">
        <v>2254.1010000000001</v>
      </c>
      <c r="F96" s="31" t="s">
        <v>108</v>
      </c>
      <c r="G96" s="31" t="s">
        <v>108</v>
      </c>
      <c r="H96" s="31" t="s">
        <v>108</v>
      </c>
      <c r="I96" s="31" t="s">
        <v>108</v>
      </c>
      <c r="K96">
        <v>315.5745</v>
      </c>
      <c r="L96">
        <v>1408.6849999999999</v>
      </c>
    </row>
    <row r="97" spans="1:12" x14ac:dyDescent="0.35">
      <c r="A97" s="2">
        <v>35703</v>
      </c>
      <c r="B97" s="31" t="s">
        <v>108</v>
      </c>
      <c r="C97" s="31">
        <v>44.173099999999998</v>
      </c>
      <c r="D97" s="31">
        <v>1742.3879999999999</v>
      </c>
      <c r="E97" s="31">
        <v>2283.9119999999998</v>
      </c>
      <c r="F97" s="31">
        <v>101.12</v>
      </c>
      <c r="G97" s="31" t="s">
        <v>108</v>
      </c>
      <c r="H97" s="31" t="s">
        <v>108</v>
      </c>
      <c r="I97" s="31" t="s">
        <v>108</v>
      </c>
      <c r="K97">
        <v>320.26549999999997</v>
      </c>
      <c r="L97">
        <v>1481.2650000000001</v>
      </c>
    </row>
    <row r="98" spans="1:12" x14ac:dyDescent="0.35">
      <c r="A98" s="2">
        <v>35734</v>
      </c>
      <c r="B98" s="31" t="s">
        <v>108</v>
      </c>
      <c r="C98" s="31">
        <v>40.921399999999998</v>
      </c>
      <c r="D98" s="31">
        <v>1769.2059999999999</v>
      </c>
      <c r="E98" s="31">
        <v>2317.6109999999999</v>
      </c>
      <c r="F98" s="31">
        <v>97.89</v>
      </c>
      <c r="G98" s="31" t="s">
        <v>108</v>
      </c>
      <c r="H98" s="31" t="s">
        <v>108</v>
      </c>
      <c r="I98" s="31" t="s">
        <v>108</v>
      </c>
      <c r="K98">
        <v>323.1909</v>
      </c>
      <c r="L98">
        <v>1390.865</v>
      </c>
    </row>
    <row r="99" spans="1:12" x14ac:dyDescent="0.35">
      <c r="A99" s="2">
        <v>35764</v>
      </c>
      <c r="B99" s="31" t="s">
        <v>108</v>
      </c>
      <c r="C99" s="31">
        <v>38.985399999999998</v>
      </c>
      <c r="D99" s="31">
        <v>1762.434</v>
      </c>
      <c r="E99" s="31">
        <v>2314.8510000000001</v>
      </c>
      <c r="F99" s="31">
        <v>101.16</v>
      </c>
      <c r="G99" s="31" t="s">
        <v>108</v>
      </c>
      <c r="H99" s="31" t="s">
        <v>108</v>
      </c>
      <c r="I99" s="31" t="s">
        <v>108</v>
      </c>
      <c r="K99">
        <v>324.83699999999999</v>
      </c>
      <c r="L99">
        <v>1434.38</v>
      </c>
    </row>
    <row r="100" spans="1:12" x14ac:dyDescent="0.35">
      <c r="A100" s="2">
        <v>35795</v>
      </c>
      <c r="B100" s="31" t="s">
        <v>108</v>
      </c>
      <c r="C100" s="31">
        <v>37.849499999999999</v>
      </c>
      <c r="D100" s="31">
        <v>1764.153</v>
      </c>
      <c r="E100" s="31">
        <v>2331.09</v>
      </c>
      <c r="F100" s="31">
        <v>102.56</v>
      </c>
      <c r="G100" s="31" t="s">
        <v>108</v>
      </c>
      <c r="H100" s="31" t="s">
        <v>108</v>
      </c>
      <c r="I100" s="31" t="s">
        <v>108</v>
      </c>
      <c r="K100">
        <v>328.1397</v>
      </c>
      <c r="L100">
        <v>1467.3910000000001</v>
      </c>
    </row>
    <row r="101" spans="1:12" x14ac:dyDescent="0.35">
      <c r="A101" s="2">
        <v>35826</v>
      </c>
      <c r="B101" s="31" t="s">
        <v>108</v>
      </c>
      <c r="C101" s="31">
        <v>39.563200000000002</v>
      </c>
      <c r="D101" s="31">
        <v>1750.5060000000001</v>
      </c>
      <c r="E101" s="31">
        <v>2363.5680000000002</v>
      </c>
      <c r="F101" s="31">
        <v>103.47</v>
      </c>
      <c r="G101" s="31" t="s">
        <v>108</v>
      </c>
      <c r="H101" s="31" t="s">
        <v>108</v>
      </c>
      <c r="I101" s="31" t="s">
        <v>108</v>
      </c>
      <c r="K101">
        <v>332.14400000000001</v>
      </c>
      <c r="L101">
        <v>1509.903</v>
      </c>
    </row>
    <row r="102" spans="1:12" x14ac:dyDescent="0.35">
      <c r="A102" s="2">
        <v>35854</v>
      </c>
      <c r="B102" s="31" t="s">
        <v>108</v>
      </c>
      <c r="C102" s="31">
        <v>38.978700000000003</v>
      </c>
      <c r="D102" s="31">
        <v>1761.6969999999999</v>
      </c>
      <c r="E102" s="31">
        <v>2341.645</v>
      </c>
      <c r="F102" s="31">
        <v>110.03</v>
      </c>
      <c r="G102" s="31" t="s">
        <v>108</v>
      </c>
      <c r="H102" s="31" t="s">
        <v>108</v>
      </c>
      <c r="I102" s="31" t="s">
        <v>108</v>
      </c>
      <c r="K102">
        <v>333.35809999999998</v>
      </c>
      <c r="L102">
        <v>1605.3910000000001</v>
      </c>
    </row>
    <row r="103" spans="1:12" x14ac:dyDescent="0.35">
      <c r="A103" s="2">
        <v>35885</v>
      </c>
      <c r="B103" s="31" t="s">
        <v>108</v>
      </c>
      <c r="C103" s="31">
        <v>39.161000000000001</v>
      </c>
      <c r="D103" s="31">
        <v>1773.4960000000001</v>
      </c>
      <c r="E103" s="31">
        <v>2336.4479999999999</v>
      </c>
      <c r="F103" s="31">
        <v>116.33</v>
      </c>
      <c r="G103" s="31" t="s">
        <v>108</v>
      </c>
      <c r="H103" s="31" t="s">
        <v>108</v>
      </c>
      <c r="I103" s="31" t="s">
        <v>108</v>
      </c>
      <c r="K103">
        <v>335.27539999999999</v>
      </c>
      <c r="L103">
        <v>1688.635</v>
      </c>
    </row>
    <row r="104" spans="1:12" x14ac:dyDescent="0.35">
      <c r="A104" s="2">
        <v>35915</v>
      </c>
      <c r="B104" s="31" t="s">
        <v>108</v>
      </c>
      <c r="C104" s="31">
        <v>39.754899999999999</v>
      </c>
      <c r="D104" s="31">
        <v>1789.4449999999999</v>
      </c>
      <c r="E104" s="31">
        <v>2335.1489999999999</v>
      </c>
      <c r="F104" s="31">
        <v>117.24</v>
      </c>
      <c r="G104" s="31" t="s">
        <v>108</v>
      </c>
      <c r="H104" s="31" t="s">
        <v>108</v>
      </c>
      <c r="I104" s="31" t="s">
        <v>108</v>
      </c>
      <c r="K104">
        <v>336.52379999999999</v>
      </c>
      <c r="L104">
        <v>1692.6690000000001</v>
      </c>
    </row>
    <row r="105" spans="1:12" x14ac:dyDescent="0.35">
      <c r="A105" s="2">
        <v>35946</v>
      </c>
      <c r="B105" s="31" t="s">
        <v>108</v>
      </c>
      <c r="C105" s="31">
        <v>37.829799999999999</v>
      </c>
      <c r="D105" s="31">
        <v>1820.2539999999999</v>
      </c>
      <c r="E105" s="31">
        <v>2349.1120000000001</v>
      </c>
      <c r="F105" s="31">
        <v>114.28</v>
      </c>
      <c r="G105" s="31" t="s">
        <v>108</v>
      </c>
      <c r="H105" s="31" t="s">
        <v>108</v>
      </c>
      <c r="I105" s="31" t="s">
        <v>108</v>
      </c>
      <c r="K105">
        <v>340.3682</v>
      </c>
      <c r="L105">
        <v>1683.2719999999999</v>
      </c>
    </row>
    <row r="106" spans="1:12" x14ac:dyDescent="0.35">
      <c r="A106" s="2">
        <v>35976</v>
      </c>
      <c r="B106" s="31" t="s">
        <v>108</v>
      </c>
      <c r="C106" s="31">
        <v>38.214399999999998</v>
      </c>
      <c r="D106" s="31">
        <v>1807.19</v>
      </c>
      <c r="E106" s="31">
        <v>2364.04</v>
      </c>
      <c r="F106" s="31">
        <v>118.44</v>
      </c>
      <c r="G106" s="31" t="s">
        <v>108</v>
      </c>
      <c r="H106" s="31" t="s">
        <v>108</v>
      </c>
      <c r="I106" s="31" t="s">
        <v>108</v>
      </c>
      <c r="K106">
        <v>342.17489999999998</v>
      </c>
      <c r="L106">
        <v>1726.3330000000001</v>
      </c>
    </row>
    <row r="107" spans="1:12" x14ac:dyDescent="0.35">
      <c r="A107" s="2">
        <v>36007</v>
      </c>
      <c r="B107" s="31" t="s">
        <v>108</v>
      </c>
      <c r="C107" s="31">
        <v>36.703899999999997</v>
      </c>
      <c r="D107" s="31">
        <v>1818.489</v>
      </c>
      <c r="E107" s="31">
        <v>2358.1979999999999</v>
      </c>
      <c r="F107" s="31">
        <v>116.37</v>
      </c>
      <c r="G107" s="31" t="s">
        <v>108</v>
      </c>
      <c r="H107" s="31" t="s">
        <v>108</v>
      </c>
      <c r="I107" s="31" t="s">
        <v>108</v>
      </c>
      <c r="K107">
        <v>343.9461</v>
      </c>
      <c r="L107">
        <v>1728.759</v>
      </c>
    </row>
    <row r="108" spans="1:12" x14ac:dyDescent="0.35">
      <c r="A108" s="2">
        <v>36038</v>
      </c>
      <c r="B108" s="31" t="s">
        <v>108</v>
      </c>
      <c r="C108" s="31">
        <v>35.238199999999999</v>
      </c>
      <c r="D108" s="31">
        <v>1845.171</v>
      </c>
      <c r="E108" s="31">
        <v>2429.578</v>
      </c>
      <c r="F108" s="31">
        <v>98.88</v>
      </c>
      <c r="G108" s="31" t="s">
        <v>108</v>
      </c>
      <c r="H108" s="31" t="s">
        <v>108</v>
      </c>
      <c r="I108" s="31" t="s">
        <v>108</v>
      </c>
      <c r="K108">
        <v>350.9502</v>
      </c>
      <c r="L108">
        <v>1489.8689999999999</v>
      </c>
    </row>
    <row r="109" spans="1:12" x14ac:dyDescent="0.35">
      <c r="A109" s="2">
        <v>36068</v>
      </c>
      <c r="B109" s="31" t="s">
        <v>108</v>
      </c>
      <c r="C109" s="31">
        <v>37.777799999999999</v>
      </c>
      <c r="D109" s="31">
        <v>1892.8869999999999</v>
      </c>
      <c r="E109" s="31">
        <v>2519.0810000000001</v>
      </c>
      <c r="F109" s="31">
        <v>105.29</v>
      </c>
      <c r="G109" s="31" t="s">
        <v>108</v>
      </c>
      <c r="H109" s="31" t="s">
        <v>108</v>
      </c>
      <c r="I109" s="31" t="s">
        <v>108</v>
      </c>
      <c r="K109">
        <v>359.0206</v>
      </c>
      <c r="L109">
        <v>1488.0129999999999</v>
      </c>
    </row>
    <row r="110" spans="1:12" x14ac:dyDescent="0.35">
      <c r="A110" s="2">
        <v>36099</v>
      </c>
      <c r="B110" s="31" t="s">
        <v>108</v>
      </c>
      <c r="C110" s="31">
        <v>37.108199999999997</v>
      </c>
      <c r="D110" s="31">
        <v>1890.297</v>
      </c>
      <c r="E110" s="31">
        <v>2495.732</v>
      </c>
      <c r="F110" s="31">
        <v>113.41</v>
      </c>
      <c r="G110" s="31" t="s">
        <v>108</v>
      </c>
      <c r="H110" s="31" t="s">
        <v>108</v>
      </c>
      <c r="I110" s="31" t="s">
        <v>108</v>
      </c>
      <c r="K110">
        <v>358.11040000000003</v>
      </c>
      <c r="L110">
        <v>1594.2950000000001</v>
      </c>
    </row>
    <row r="111" spans="1:12" x14ac:dyDescent="0.35">
      <c r="A111" s="2">
        <v>36129</v>
      </c>
      <c r="B111" s="31" t="s">
        <v>108</v>
      </c>
      <c r="C111" s="31">
        <v>37.008699999999997</v>
      </c>
      <c r="D111" s="31">
        <v>1865.6220000000001</v>
      </c>
      <c r="E111" s="31">
        <v>2468.7710000000002</v>
      </c>
      <c r="F111" s="31">
        <v>119.29</v>
      </c>
      <c r="G111" s="31" t="s">
        <v>108</v>
      </c>
      <c r="H111" s="31" t="s">
        <v>108</v>
      </c>
      <c r="I111" s="31" t="s">
        <v>108</v>
      </c>
      <c r="K111">
        <v>360.01859999999999</v>
      </c>
      <c r="L111">
        <v>1709.4010000000001</v>
      </c>
    </row>
    <row r="112" spans="1:12" x14ac:dyDescent="0.35">
      <c r="A112" s="2">
        <v>36160</v>
      </c>
      <c r="B112" s="31" t="s">
        <v>108</v>
      </c>
      <c r="C112" s="31">
        <v>36.268700000000003</v>
      </c>
      <c r="D112" s="31">
        <v>1757.3440000000001</v>
      </c>
      <c r="E112" s="31">
        <v>2464.8919999999998</v>
      </c>
      <c r="F112" s="31">
        <v>126.54</v>
      </c>
      <c r="G112" s="31" t="s">
        <v>108</v>
      </c>
      <c r="H112" s="31" t="s">
        <v>108</v>
      </c>
      <c r="I112" s="31" t="s">
        <v>108</v>
      </c>
      <c r="K112">
        <v>359.06560000000002</v>
      </c>
      <c r="L112">
        <v>1770.59</v>
      </c>
    </row>
    <row r="113" spans="1:12" x14ac:dyDescent="0.35">
      <c r="A113" s="2">
        <v>36191</v>
      </c>
      <c r="B113" s="31">
        <v>93.271500000000003</v>
      </c>
      <c r="C113" s="31">
        <v>35.883400000000002</v>
      </c>
      <c r="D113" s="31">
        <v>1771.338</v>
      </c>
      <c r="E113" s="31">
        <v>2465.538</v>
      </c>
      <c r="F113" s="31">
        <v>130.19</v>
      </c>
      <c r="G113" s="31" t="s">
        <v>108</v>
      </c>
      <c r="H113" s="31" t="s">
        <v>108</v>
      </c>
      <c r="I113" s="31" t="s">
        <v>108</v>
      </c>
      <c r="K113">
        <v>362.4171</v>
      </c>
      <c r="L113">
        <v>1829.126</v>
      </c>
    </row>
    <row r="114" spans="1:12" x14ac:dyDescent="0.35">
      <c r="A114" s="2">
        <v>36219</v>
      </c>
      <c r="B114" s="31">
        <v>91.188299999999998</v>
      </c>
      <c r="C114" s="31">
        <v>35.895800000000001</v>
      </c>
      <c r="D114" s="31">
        <v>1799.873</v>
      </c>
      <c r="E114" s="31">
        <v>2371.0079999999998</v>
      </c>
      <c r="F114" s="31">
        <v>125.52</v>
      </c>
      <c r="G114" s="31" t="s">
        <v>108</v>
      </c>
      <c r="H114" s="31" t="s">
        <v>108</v>
      </c>
      <c r="I114" s="31">
        <v>97.170699999999997</v>
      </c>
      <c r="K114">
        <v>357.6739</v>
      </c>
      <c r="L114">
        <v>1802.741</v>
      </c>
    </row>
    <row r="115" spans="1:12" x14ac:dyDescent="0.35">
      <c r="A115" s="2">
        <v>36250</v>
      </c>
      <c r="B115" s="31">
        <v>119.0925</v>
      </c>
      <c r="C115" s="31">
        <v>34.882300000000001</v>
      </c>
      <c r="D115" s="31">
        <v>1836.903</v>
      </c>
      <c r="E115" s="31">
        <v>2369.7170000000001</v>
      </c>
      <c r="F115" s="31">
        <v>130.13999999999999</v>
      </c>
      <c r="G115" s="31" t="s">
        <v>108</v>
      </c>
      <c r="H115" s="31">
        <v>100.93600000000001</v>
      </c>
      <c r="I115" s="31">
        <v>95.412099999999995</v>
      </c>
      <c r="K115">
        <v>360.55880000000002</v>
      </c>
      <c r="L115">
        <v>1882.0909999999999</v>
      </c>
    </row>
    <row r="116" spans="1:12" x14ac:dyDescent="0.35">
      <c r="A116" s="2">
        <v>36280</v>
      </c>
      <c r="B116" s="31">
        <v>121.0898</v>
      </c>
      <c r="C116" s="31">
        <v>35.612400000000001</v>
      </c>
      <c r="D116" s="31">
        <v>1874.7</v>
      </c>
      <c r="E116" s="31">
        <v>2369.7170000000001</v>
      </c>
      <c r="F116" s="31">
        <v>134.62</v>
      </c>
      <c r="G116" s="31" t="s">
        <v>108</v>
      </c>
      <c r="H116" s="31">
        <v>99.682900000000004</v>
      </c>
      <c r="I116" s="31">
        <v>93.346000000000004</v>
      </c>
      <c r="K116">
        <v>363.47160000000002</v>
      </c>
      <c r="L116">
        <v>1964.6179999999999</v>
      </c>
    </row>
    <row r="117" spans="1:12" x14ac:dyDescent="0.35">
      <c r="A117" s="2">
        <v>36311</v>
      </c>
      <c r="B117" s="31">
        <v>107.0848</v>
      </c>
      <c r="C117" s="31">
        <v>33.446599999999997</v>
      </c>
      <c r="D117" s="31">
        <v>1883.423</v>
      </c>
      <c r="E117" s="31">
        <v>2316.8719999999998</v>
      </c>
      <c r="F117" s="31">
        <v>130.49</v>
      </c>
      <c r="G117" s="31" t="s">
        <v>108</v>
      </c>
      <c r="H117" s="31">
        <v>98.162099999999995</v>
      </c>
      <c r="I117" s="31">
        <v>92.102900000000005</v>
      </c>
      <c r="K117">
        <v>361.2346</v>
      </c>
      <c r="L117">
        <v>1904.096</v>
      </c>
    </row>
    <row r="118" spans="1:12" x14ac:dyDescent="0.35">
      <c r="A118" s="2">
        <v>36341</v>
      </c>
      <c r="B118" s="31">
        <v>121.8456</v>
      </c>
      <c r="C118" s="31">
        <v>32.413600000000002</v>
      </c>
      <c r="D118" s="31">
        <v>1817.702</v>
      </c>
      <c r="E118" s="31">
        <v>2309.7359999999999</v>
      </c>
      <c r="F118" s="31">
        <v>137.68</v>
      </c>
      <c r="G118" s="31" t="s">
        <v>108</v>
      </c>
      <c r="H118" s="31">
        <v>97.582300000000004</v>
      </c>
      <c r="I118" s="31">
        <v>90.656899999999993</v>
      </c>
      <c r="K118">
        <v>356.23410000000001</v>
      </c>
      <c r="L118">
        <v>1999.127</v>
      </c>
    </row>
    <row r="119" spans="1:12" x14ac:dyDescent="0.35">
      <c r="A119" s="2">
        <v>36372</v>
      </c>
      <c r="B119" s="31">
        <v>136.81479999999999</v>
      </c>
      <c r="C119" s="31">
        <v>31.523900000000001</v>
      </c>
      <c r="D119" s="31">
        <v>1841.837</v>
      </c>
      <c r="E119" s="31">
        <v>2291.5709999999999</v>
      </c>
      <c r="F119" s="31">
        <v>132.69999999999999</v>
      </c>
      <c r="G119" s="31" t="s">
        <v>108</v>
      </c>
      <c r="H119" s="31">
        <v>102.4327</v>
      </c>
      <c r="I119" s="31">
        <v>93.861500000000007</v>
      </c>
      <c r="K119">
        <v>355.1336</v>
      </c>
      <c r="L119">
        <v>1959.934</v>
      </c>
    </row>
    <row r="120" spans="1:12" x14ac:dyDescent="0.35">
      <c r="A120" s="2">
        <v>36403</v>
      </c>
      <c r="B120" s="31">
        <v>150.21789999999999</v>
      </c>
      <c r="C120" s="31">
        <v>31.341200000000001</v>
      </c>
      <c r="D120" s="31">
        <v>1836.5050000000001</v>
      </c>
      <c r="E120" s="31">
        <v>2285.1990000000001</v>
      </c>
      <c r="F120" s="31">
        <v>131.5</v>
      </c>
      <c r="G120" s="31" t="s">
        <v>108</v>
      </c>
      <c r="H120" s="31">
        <v>106.7557</v>
      </c>
      <c r="I120" s="31">
        <v>92.448599999999999</v>
      </c>
      <c r="K120">
        <v>355.00749999999999</v>
      </c>
      <c r="L120">
        <v>1952.818</v>
      </c>
    </row>
    <row r="121" spans="1:12" x14ac:dyDescent="0.35">
      <c r="A121" s="2">
        <v>36433</v>
      </c>
      <c r="B121" s="31">
        <v>158.66540000000001</v>
      </c>
      <c r="C121" s="31">
        <v>36.481400000000001</v>
      </c>
      <c r="D121" s="31">
        <v>1870.25</v>
      </c>
      <c r="E121" s="31">
        <v>2301.194</v>
      </c>
      <c r="F121" s="31">
        <v>127.91</v>
      </c>
      <c r="G121" s="31">
        <v>100</v>
      </c>
      <c r="H121" s="31">
        <v>109.4192</v>
      </c>
      <c r="I121" s="31">
        <v>92.976600000000005</v>
      </c>
      <c r="K121">
        <v>356.14229999999998</v>
      </c>
      <c r="L121">
        <v>1916.626</v>
      </c>
    </row>
    <row r="122" spans="1:12" x14ac:dyDescent="0.35">
      <c r="A122" s="2">
        <v>36464</v>
      </c>
      <c r="B122" s="31">
        <v>148.52160000000001</v>
      </c>
      <c r="C122" s="31">
        <v>36.578899999999997</v>
      </c>
      <c r="D122" s="31">
        <v>1826.873</v>
      </c>
      <c r="E122" s="31">
        <v>2292.7069999999999</v>
      </c>
      <c r="F122" s="31">
        <v>135.59</v>
      </c>
      <c r="G122" s="31">
        <v>108.8989</v>
      </c>
      <c r="H122" s="31">
        <v>111.175</v>
      </c>
      <c r="I122" s="31">
        <v>91.565200000000004</v>
      </c>
      <c r="K122">
        <v>356.09629999999999</v>
      </c>
      <c r="L122">
        <v>2017.117</v>
      </c>
    </row>
    <row r="123" spans="1:12" x14ac:dyDescent="0.35">
      <c r="A123" s="2">
        <v>36494</v>
      </c>
      <c r="B123" s="31">
        <v>167.6216</v>
      </c>
      <c r="C123" s="31">
        <v>35.498899999999999</v>
      </c>
      <c r="D123" s="31">
        <v>1844.9939999999999</v>
      </c>
      <c r="E123" s="31">
        <v>2281.232</v>
      </c>
      <c r="F123" s="31">
        <v>137.1</v>
      </c>
      <c r="G123" s="31">
        <v>121.89870000000001</v>
      </c>
      <c r="H123" s="31">
        <v>113.00830000000001</v>
      </c>
      <c r="I123" s="31">
        <v>87.551400000000001</v>
      </c>
      <c r="K123">
        <v>356.75080000000003</v>
      </c>
      <c r="L123">
        <v>2092.6849999999999</v>
      </c>
    </row>
    <row r="124" spans="1:12" x14ac:dyDescent="0.35">
      <c r="A124" s="2">
        <v>36525</v>
      </c>
      <c r="B124" s="31">
        <v>179.25700000000001</v>
      </c>
      <c r="C124" s="31">
        <v>35.087000000000003</v>
      </c>
      <c r="D124" s="31">
        <v>1882.874</v>
      </c>
      <c r="E124" s="31">
        <v>2243.2440000000001</v>
      </c>
      <c r="F124" s="31">
        <v>144.31</v>
      </c>
      <c r="G124" s="31">
        <v>151.70840000000001</v>
      </c>
      <c r="H124" s="31">
        <v>112.24809999999999</v>
      </c>
      <c r="I124" s="31">
        <v>86.921199999999999</v>
      </c>
      <c r="K124">
        <v>356.15699999999998</v>
      </c>
      <c r="L124">
        <v>2260.6660000000002</v>
      </c>
    </row>
    <row r="125" spans="1:12" x14ac:dyDescent="0.35">
      <c r="A125" s="2">
        <v>36556</v>
      </c>
      <c r="B125" s="31">
        <v>185.0291</v>
      </c>
      <c r="C125" s="31">
        <v>34.417999999999999</v>
      </c>
      <c r="D125" s="31">
        <v>1893.098</v>
      </c>
      <c r="E125" s="31">
        <v>2218.04</v>
      </c>
      <c r="F125" s="31">
        <v>136.22</v>
      </c>
      <c r="G125" s="31">
        <v>145.99</v>
      </c>
      <c r="H125" s="31">
        <v>106.8827</v>
      </c>
      <c r="I125" s="31">
        <v>84.664900000000003</v>
      </c>
      <c r="K125">
        <v>355.80160000000001</v>
      </c>
      <c r="L125">
        <v>2156.5279999999998</v>
      </c>
    </row>
    <row r="126" spans="1:12" x14ac:dyDescent="0.35">
      <c r="A126" s="2">
        <v>36585</v>
      </c>
      <c r="B126" s="31">
        <v>195.89189999999999</v>
      </c>
      <c r="C126" s="31">
        <v>35.380000000000003</v>
      </c>
      <c r="D126" s="31">
        <v>1873.075</v>
      </c>
      <c r="E126" s="31">
        <v>2241.4940000000001</v>
      </c>
      <c r="F126" s="31">
        <v>133.4</v>
      </c>
      <c r="G126" s="31">
        <v>173.81399999999999</v>
      </c>
      <c r="H126" s="31">
        <v>103.6564</v>
      </c>
      <c r="I126" s="31">
        <v>83.1374</v>
      </c>
      <c r="K126">
        <v>358.2953</v>
      </c>
      <c r="L126">
        <v>2184.085</v>
      </c>
    </row>
    <row r="127" spans="1:12" x14ac:dyDescent="0.35">
      <c r="A127" s="2">
        <v>36616</v>
      </c>
      <c r="B127" s="31">
        <v>179.55629999999999</v>
      </c>
      <c r="C127" s="31">
        <v>33.532699999999998</v>
      </c>
      <c r="D127" s="31">
        <v>1883.242</v>
      </c>
      <c r="E127" s="31">
        <v>2304.652</v>
      </c>
      <c r="F127" s="31">
        <v>145.44</v>
      </c>
      <c r="G127" s="31">
        <v>177.77529999999999</v>
      </c>
      <c r="H127" s="31">
        <v>110.4372</v>
      </c>
      <c r="I127" s="31">
        <v>82.442099999999996</v>
      </c>
      <c r="K127">
        <v>363.07929999999999</v>
      </c>
      <c r="L127">
        <v>2313.7350000000001</v>
      </c>
    </row>
    <row r="128" spans="1:12" x14ac:dyDescent="0.35">
      <c r="A128" s="2">
        <v>36646</v>
      </c>
      <c r="B128" s="31">
        <v>187.2097</v>
      </c>
      <c r="C128" s="31">
        <v>32.734299999999998</v>
      </c>
      <c r="D128" s="31">
        <v>1896.1210000000001</v>
      </c>
      <c r="E128" s="31">
        <v>2278.2139999999999</v>
      </c>
      <c r="F128" s="31">
        <v>140.13999999999999</v>
      </c>
      <c r="G128" s="31">
        <v>151.95150000000001</v>
      </c>
      <c r="H128" s="31">
        <v>104.3548</v>
      </c>
      <c r="I128" s="31">
        <v>78.375799999999998</v>
      </c>
      <c r="K128">
        <v>363.22050000000002</v>
      </c>
      <c r="L128">
        <v>2260.6460000000002</v>
      </c>
    </row>
    <row r="129" spans="1:12" x14ac:dyDescent="0.35">
      <c r="A129" s="2">
        <v>36677</v>
      </c>
      <c r="B129" s="31">
        <v>208.82419999999999</v>
      </c>
      <c r="C129" s="31">
        <v>32.422199999999997</v>
      </c>
      <c r="D129" s="31">
        <v>1916.441</v>
      </c>
      <c r="E129" s="31">
        <v>2278.2379999999998</v>
      </c>
      <c r="F129" s="31">
        <v>136.51</v>
      </c>
      <c r="G129" s="31">
        <v>132.6086</v>
      </c>
      <c r="H129" s="31">
        <v>104.1765</v>
      </c>
      <c r="I129" s="31">
        <v>79.585300000000004</v>
      </c>
      <c r="K129">
        <v>364.65179999999998</v>
      </c>
      <c r="L129">
        <v>2205.2669999999998</v>
      </c>
    </row>
    <row r="130" spans="1:12" x14ac:dyDescent="0.35">
      <c r="A130" s="2">
        <v>36707</v>
      </c>
      <c r="B130" s="31">
        <v>235.7287</v>
      </c>
      <c r="C130" s="31">
        <v>34.392600000000002</v>
      </c>
      <c r="D130" s="31">
        <v>1913.7850000000001</v>
      </c>
      <c r="E130" s="31">
        <v>2318.3240000000001</v>
      </c>
      <c r="F130" s="31">
        <v>138.77000000000001</v>
      </c>
      <c r="G130" s="31">
        <v>149.83250000000001</v>
      </c>
      <c r="H130" s="31">
        <v>105.3775</v>
      </c>
      <c r="I130" s="31">
        <v>82.095100000000002</v>
      </c>
      <c r="K130">
        <v>366.77019999999999</v>
      </c>
      <c r="L130">
        <v>2251.4789999999998</v>
      </c>
    </row>
    <row r="131" spans="1:12" x14ac:dyDescent="0.35">
      <c r="A131" s="2">
        <v>36738</v>
      </c>
      <c r="B131" s="31">
        <v>220.53630000000001</v>
      </c>
      <c r="C131" s="31">
        <v>32.713799999999999</v>
      </c>
      <c r="D131" s="31">
        <v>1928.913</v>
      </c>
      <c r="E131" s="31">
        <v>2327.8850000000002</v>
      </c>
      <c r="F131" s="31">
        <v>136.03</v>
      </c>
      <c r="G131" s="31">
        <v>141.98169999999999</v>
      </c>
      <c r="H131" s="31">
        <v>101.2346</v>
      </c>
      <c r="I131" s="31">
        <v>79.221299999999999</v>
      </c>
      <c r="K131">
        <v>368.88830000000002</v>
      </c>
      <c r="L131">
        <v>2217.9740000000002</v>
      </c>
    </row>
    <row r="132" spans="1:12" x14ac:dyDescent="0.35">
      <c r="A132" s="2">
        <v>36769</v>
      </c>
      <c r="B132" s="31">
        <v>287.79939999999999</v>
      </c>
      <c r="C132" s="31">
        <v>32.586799999999997</v>
      </c>
      <c r="D132" s="31">
        <v>1902.835</v>
      </c>
      <c r="E132" s="31">
        <v>2357.4050000000002</v>
      </c>
      <c r="F132" s="31">
        <v>143.81</v>
      </c>
      <c r="G132" s="31">
        <v>160.70590000000001</v>
      </c>
      <c r="H132" s="31">
        <v>103.3869</v>
      </c>
      <c r="I132" s="31">
        <v>75.87</v>
      </c>
      <c r="K132">
        <v>369.56079999999997</v>
      </c>
      <c r="L132">
        <v>2308.9389999999999</v>
      </c>
    </row>
    <row r="133" spans="1:12" x14ac:dyDescent="0.35">
      <c r="A133" s="2">
        <v>36799</v>
      </c>
      <c r="B133" s="31">
        <v>273.85700000000003</v>
      </c>
      <c r="C133" s="31">
        <v>31.9861</v>
      </c>
      <c r="D133" s="31">
        <v>1919.338</v>
      </c>
      <c r="E133" s="31">
        <v>2360.7170000000001</v>
      </c>
      <c r="F133" s="31">
        <v>135.41</v>
      </c>
      <c r="G133" s="31">
        <v>139.80850000000001</v>
      </c>
      <c r="H133" s="31">
        <v>101.5448</v>
      </c>
      <c r="I133" s="31">
        <v>75.179900000000004</v>
      </c>
      <c r="K133">
        <v>371.21460000000002</v>
      </c>
      <c r="L133">
        <v>2192.58</v>
      </c>
    </row>
    <row r="134" spans="1:12" x14ac:dyDescent="0.35">
      <c r="A134" s="2">
        <v>36830</v>
      </c>
      <c r="B134" s="31">
        <v>270.30340000000001</v>
      </c>
      <c r="C134" s="31">
        <v>30.773199999999999</v>
      </c>
      <c r="D134" s="31">
        <v>1932.511</v>
      </c>
      <c r="E134" s="31">
        <v>2372.1260000000002</v>
      </c>
      <c r="F134" s="31">
        <v>134.15</v>
      </c>
      <c r="G134" s="31">
        <v>127.41459999999999</v>
      </c>
      <c r="H134" s="31">
        <v>99.975499999999997</v>
      </c>
      <c r="I134" s="31">
        <v>72.104799999999997</v>
      </c>
      <c r="K134">
        <v>373.54629999999997</v>
      </c>
      <c r="L134">
        <v>2182.174</v>
      </c>
    </row>
    <row r="135" spans="1:12" x14ac:dyDescent="0.35">
      <c r="A135" s="2">
        <v>36860</v>
      </c>
      <c r="B135" s="31">
        <v>295.48309999999998</v>
      </c>
      <c r="C135" s="31">
        <v>31.2621</v>
      </c>
      <c r="D135" s="31">
        <v>1963.78</v>
      </c>
      <c r="E135" s="31">
        <v>2424.0920000000001</v>
      </c>
      <c r="F135" s="31">
        <v>123.09</v>
      </c>
      <c r="G135" s="31">
        <v>97.6845</v>
      </c>
      <c r="H135" s="31">
        <v>97.990200000000002</v>
      </c>
      <c r="I135" s="31">
        <v>73.941500000000005</v>
      </c>
      <c r="K135">
        <v>379.46469999999999</v>
      </c>
      <c r="L135">
        <v>2045.7650000000001</v>
      </c>
    </row>
    <row r="136" spans="1:12" x14ac:dyDescent="0.35">
      <c r="A136" s="2">
        <v>36891</v>
      </c>
      <c r="B136" s="31">
        <v>244.72669999999999</v>
      </c>
      <c r="C136" s="31">
        <v>31.296500000000002</v>
      </c>
      <c r="D136" s="31">
        <v>1963.58</v>
      </c>
      <c r="E136" s="31">
        <v>2467.1149999999998</v>
      </c>
      <c r="F136" s="31">
        <v>122.53</v>
      </c>
      <c r="G136" s="31">
        <v>90.121200000000002</v>
      </c>
      <c r="H136" s="31">
        <v>94.579800000000006</v>
      </c>
      <c r="I136" s="31">
        <v>79.625600000000006</v>
      </c>
      <c r="K136">
        <v>383.6977</v>
      </c>
      <c r="L136">
        <v>2037.54</v>
      </c>
    </row>
    <row r="137" spans="1:12" x14ac:dyDescent="0.35">
      <c r="A137" s="2">
        <v>36922</v>
      </c>
      <c r="B137" s="31">
        <v>221.46010000000001</v>
      </c>
      <c r="C137" s="31">
        <v>30.391300000000001</v>
      </c>
      <c r="D137" s="31">
        <v>1993.4559999999999</v>
      </c>
      <c r="E137" s="31">
        <v>2475.5720000000001</v>
      </c>
      <c r="F137" s="31">
        <v>126.02</v>
      </c>
      <c r="G137" s="31">
        <v>99.097200000000001</v>
      </c>
      <c r="H137" s="31">
        <v>92.444400000000002</v>
      </c>
      <c r="I137" s="31">
        <v>78.772900000000007</v>
      </c>
      <c r="K137">
        <v>386.9425</v>
      </c>
      <c r="L137">
        <v>2090.5770000000002</v>
      </c>
    </row>
    <row r="138" spans="1:12" x14ac:dyDescent="0.35">
      <c r="A138" s="2">
        <v>36950</v>
      </c>
      <c r="B138" s="31">
        <v>227.75470000000001</v>
      </c>
      <c r="C138" s="31">
        <v>30.368600000000001</v>
      </c>
      <c r="D138" s="31">
        <v>2014.297</v>
      </c>
      <c r="E138" s="31">
        <v>2500.922</v>
      </c>
      <c r="F138" s="31">
        <v>114</v>
      </c>
      <c r="G138" s="31">
        <v>72.605500000000006</v>
      </c>
      <c r="H138" s="31">
        <v>91.292500000000004</v>
      </c>
      <c r="I138" s="31">
        <v>77.847399999999993</v>
      </c>
      <c r="K138">
        <v>390.0487</v>
      </c>
      <c r="L138">
        <v>1926.0940000000001</v>
      </c>
    </row>
    <row r="139" spans="1:12" x14ac:dyDescent="0.35">
      <c r="A139" s="2">
        <v>36981</v>
      </c>
      <c r="B139" s="31">
        <v>218.31180000000001</v>
      </c>
      <c r="C139" s="31">
        <v>29.201599999999999</v>
      </c>
      <c r="D139" s="31">
        <v>2025.116</v>
      </c>
      <c r="E139" s="31">
        <v>2507.192</v>
      </c>
      <c r="F139" s="31">
        <v>106.2</v>
      </c>
      <c r="G139" s="31">
        <v>59.563400000000001</v>
      </c>
      <c r="H139" s="31">
        <v>85.081800000000001</v>
      </c>
      <c r="I139" s="31">
        <v>74.802499999999995</v>
      </c>
      <c r="K139">
        <v>392.15219999999999</v>
      </c>
      <c r="L139">
        <v>1833.895</v>
      </c>
    </row>
    <row r="140" spans="1:12" x14ac:dyDescent="0.35">
      <c r="A140" s="2">
        <v>37011</v>
      </c>
      <c r="B140" s="31">
        <v>244.44980000000001</v>
      </c>
      <c r="C140" s="31">
        <v>29.787400000000002</v>
      </c>
      <c r="D140" s="31">
        <v>2029.345</v>
      </c>
      <c r="E140" s="31">
        <v>2450.0230000000001</v>
      </c>
      <c r="F140" s="31">
        <v>113.92</v>
      </c>
      <c r="G140" s="31">
        <v>69.752899999999997</v>
      </c>
      <c r="H140" s="31">
        <v>85.973399999999998</v>
      </c>
      <c r="I140" s="31">
        <v>75.002399999999994</v>
      </c>
      <c r="K140">
        <v>388.36110000000002</v>
      </c>
      <c r="L140">
        <v>1961.81</v>
      </c>
    </row>
    <row r="141" spans="1:12" x14ac:dyDescent="0.35">
      <c r="A141" s="2">
        <v>37042</v>
      </c>
      <c r="B141" s="31">
        <v>244.29159999999999</v>
      </c>
      <c r="C141" s="31">
        <v>29.959599999999998</v>
      </c>
      <c r="D141" s="31">
        <v>2048.1529999999998</v>
      </c>
      <c r="E141" s="31">
        <v>2448.0569999999998</v>
      </c>
      <c r="F141" s="31">
        <v>114.21</v>
      </c>
      <c r="G141" s="31">
        <v>67.542699999999996</v>
      </c>
      <c r="H141" s="31">
        <v>89.025499999999994</v>
      </c>
      <c r="I141" s="31">
        <v>71.729799999999997</v>
      </c>
      <c r="K141">
        <v>389.73570000000001</v>
      </c>
      <c r="L141">
        <v>1947.877</v>
      </c>
    </row>
    <row r="142" spans="1:12" x14ac:dyDescent="0.35">
      <c r="A142" s="2">
        <v>37072</v>
      </c>
      <c r="B142" s="31">
        <v>239.59870000000001</v>
      </c>
      <c r="C142" s="31">
        <v>30.453499999999998</v>
      </c>
      <c r="D142" s="31">
        <v>2054.3290000000002</v>
      </c>
      <c r="E142" s="31">
        <v>2452.8910000000001</v>
      </c>
      <c r="F142" s="31">
        <v>110.99</v>
      </c>
      <c r="G142" s="31">
        <v>68.864800000000002</v>
      </c>
      <c r="H142" s="31">
        <v>84.562200000000004</v>
      </c>
      <c r="I142" s="31">
        <v>71.690700000000007</v>
      </c>
      <c r="K142">
        <v>391.66899999999998</v>
      </c>
      <c r="L142">
        <v>1898.3979999999999</v>
      </c>
    </row>
    <row r="143" spans="1:12" x14ac:dyDescent="0.35">
      <c r="A143" s="2">
        <v>37103</v>
      </c>
      <c r="B143" s="31">
        <v>229.5248</v>
      </c>
      <c r="C143" s="31">
        <v>29.9468</v>
      </c>
      <c r="D143" s="31">
        <v>2041.3230000000001</v>
      </c>
      <c r="E143" s="31">
        <v>2526.527</v>
      </c>
      <c r="F143" s="31">
        <v>109.51</v>
      </c>
      <c r="G143" s="31">
        <v>62.732399999999998</v>
      </c>
      <c r="H143" s="31">
        <v>84.187299999999993</v>
      </c>
      <c r="I143" s="31">
        <v>74.125</v>
      </c>
      <c r="K143">
        <v>396.48860000000002</v>
      </c>
      <c r="L143">
        <v>1857.999</v>
      </c>
    </row>
    <row r="144" spans="1:12" x14ac:dyDescent="0.35">
      <c r="A144" s="2">
        <v>37134</v>
      </c>
      <c r="B144" s="31">
        <v>242.7422</v>
      </c>
      <c r="C144" s="31">
        <v>30.758900000000001</v>
      </c>
      <c r="D144" s="31">
        <v>2042.0540000000001</v>
      </c>
      <c r="E144" s="31">
        <v>2552.759</v>
      </c>
      <c r="F144" s="31">
        <v>102.28</v>
      </c>
      <c r="G144" s="31">
        <v>54.561999999999998</v>
      </c>
      <c r="H144" s="31">
        <v>88.047799999999995</v>
      </c>
      <c r="I144" s="31">
        <v>77.012799999999999</v>
      </c>
      <c r="K144">
        <v>399.92669999999998</v>
      </c>
      <c r="L144">
        <v>1742.3130000000001</v>
      </c>
    </row>
    <row r="145" spans="1:12" x14ac:dyDescent="0.35">
      <c r="A145" s="2">
        <v>37164</v>
      </c>
      <c r="B145" s="31">
        <v>218.22499999999999</v>
      </c>
      <c r="C145" s="31">
        <v>32.705599999999997</v>
      </c>
      <c r="D145" s="31">
        <v>2042.1310000000001</v>
      </c>
      <c r="E145" s="31">
        <v>2607.4540000000002</v>
      </c>
      <c r="F145" s="31">
        <v>91.65</v>
      </c>
      <c r="G145" s="31">
        <v>43.26</v>
      </c>
      <c r="H145" s="31">
        <v>87.723299999999995</v>
      </c>
      <c r="I145" s="31">
        <v>77.252099999999999</v>
      </c>
      <c r="K145">
        <v>402.64870000000002</v>
      </c>
      <c r="L145">
        <v>1587.249</v>
      </c>
    </row>
    <row r="146" spans="1:12" x14ac:dyDescent="0.35">
      <c r="A146" s="2">
        <v>37195</v>
      </c>
      <c r="B146" s="31">
        <v>192.04660000000001</v>
      </c>
      <c r="C146" s="31">
        <v>31.203900000000001</v>
      </c>
      <c r="D146" s="31">
        <v>2058.2240000000002</v>
      </c>
      <c r="E146" s="31">
        <v>2673.0129999999999</v>
      </c>
      <c r="F146" s="31">
        <v>93.14</v>
      </c>
      <c r="G146" s="31">
        <v>50.402500000000003</v>
      </c>
      <c r="H146" s="31">
        <v>85.181100000000001</v>
      </c>
      <c r="I146" s="31">
        <v>76.4773</v>
      </c>
      <c r="K146">
        <v>410.85019999999997</v>
      </c>
      <c r="L146">
        <v>1627.395</v>
      </c>
    </row>
    <row r="147" spans="1:12" x14ac:dyDescent="0.35">
      <c r="A147" s="2">
        <v>37225</v>
      </c>
      <c r="B147" s="31">
        <v>170.352</v>
      </c>
      <c r="C147" s="31">
        <v>30.5151</v>
      </c>
      <c r="D147" s="31">
        <v>2045.9349999999999</v>
      </c>
      <c r="E147" s="31">
        <v>2594.3209999999999</v>
      </c>
      <c r="F147" s="31">
        <v>100.1</v>
      </c>
      <c r="G147" s="31">
        <v>58.833599999999997</v>
      </c>
      <c r="H147" s="31">
        <v>84.523300000000006</v>
      </c>
      <c r="I147" s="31">
        <v>76.118700000000004</v>
      </c>
      <c r="K147">
        <v>406.91629999999998</v>
      </c>
      <c r="L147">
        <v>1729.0930000000001</v>
      </c>
    </row>
    <row r="148" spans="1:12" x14ac:dyDescent="0.35">
      <c r="A148" s="2">
        <v>37256</v>
      </c>
      <c r="B148" s="31">
        <v>172.02350000000001</v>
      </c>
      <c r="C148" s="31">
        <v>30.970300000000002</v>
      </c>
      <c r="D148" s="31">
        <v>2050.348</v>
      </c>
      <c r="E148" s="31">
        <v>2550.384</v>
      </c>
      <c r="F148" s="31">
        <v>100.79</v>
      </c>
      <c r="G148" s="31">
        <v>58.057299999999998</v>
      </c>
      <c r="H148" s="31">
        <v>79.282200000000003</v>
      </c>
      <c r="I148" s="31">
        <v>75.785499999999999</v>
      </c>
      <c r="K148">
        <v>404.00279999999998</v>
      </c>
      <c r="L148">
        <v>1747.9929999999999</v>
      </c>
    </row>
    <row r="149" spans="1:12" x14ac:dyDescent="0.35">
      <c r="A149" s="2">
        <v>37287</v>
      </c>
      <c r="B149" s="31">
        <v>161.15369999999999</v>
      </c>
      <c r="C149" s="31">
        <v>31.324100000000001</v>
      </c>
      <c r="D149" s="31">
        <v>2021.41</v>
      </c>
      <c r="E149" s="31">
        <v>2568.1860000000001</v>
      </c>
      <c r="F149" s="31">
        <v>99.15</v>
      </c>
      <c r="G149" s="31">
        <v>56.9574</v>
      </c>
      <c r="H149" s="31">
        <v>77.563999999999993</v>
      </c>
      <c r="I149" s="31">
        <v>73.370599999999996</v>
      </c>
      <c r="K149">
        <v>404.59649999999999</v>
      </c>
      <c r="L149">
        <v>1713.8679999999999</v>
      </c>
    </row>
    <row r="150" spans="1:12" x14ac:dyDescent="0.35">
      <c r="A150" s="2">
        <v>37315</v>
      </c>
      <c r="B150" s="31">
        <v>170.2364</v>
      </c>
      <c r="C150" s="31">
        <v>32.896299999999997</v>
      </c>
      <c r="D150" s="31">
        <v>2031.798</v>
      </c>
      <c r="E150" s="31">
        <v>2601.4290000000001</v>
      </c>
      <c r="F150" s="31">
        <v>97.09</v>
      </c>
      <c r="G150" s="31">
        <v>49.881300000000003</v>
      </c>
      <c r="H150" s="31">
        <v>77.426100000000005</v>
      </c>
      <c r="I150" s="31">
        <v>73.810699999999997</v>
      </c>
      <c r="K150">
        <v>405.9941</v>
      </c>
      <c r="L150">
        <v>1696.6559999999999</v>
      </c>
    </row>
    <row r="151" spans="1:12" x14ac:dyDescent="0.35">
      <c r="A151" s="2">
        <v>37346</v>
      </c>
      <c r="B151" s="31">
        <v>199.8879</v>
      </c>
      <c r="C151" s="31">
        <v>33.519199999999998</v>
      </c>
      <c r="D151" s="31">
        <v>2057.652</v>
      </c>
      <c r="E151" s="31">
        <v>2516.2440000000001</v>
      </c>
      <c r="F151" s="31">
        <v>100.56</v>
      </c>
      <c r="G151" s="31">
        <v>53.234999999999999</v>
      </c>
      <c r="H151" s="31">
        <v>78.068200000000004</v>
      </c>
      <c r="I151" s="31">
        <v>74.544200000000004</v>
      </c>
      <c r="K151">
        <v>402.15789999999998</v>
      </c>
      <c r="L151">
        <v>1764.346</v>
      </c>
    </row>
    <row r="152" spans="1:12" x14ac:dyDescent="0.35">
      <c r="A152" s="2">
        <v>37376</v>
      </c>
      <c r="B152" s="31">
        <v>205.60650000000001</v>
      </c>
      <c r="C152" s="31">
        <v>34.126300000000001</v>
      </c>
      <c r="D152" s="31">
        <v>2067.6480000000001</v>
      </c>
      <c r="E152" s="31">
        <v>2592.6030000000001</v>
      </c>
      <c r="F152" s="31">
        <v>94.26</v>
      </c>
      <c r="G152" s="31">
        <v>46.687800000000003</v>
      </c>
      <c r="H152" s="31">
        <v>80.456800000000001</v>
      </c>
      <c r="I152" s="31">
        <v>77.088700000000003</v>
      </c>
      <c r="K152">
        <v>407.05119999999999</v>
      </c>
      <c r="L152">
        <v>1683.425</v>
      </c>
    </row>
    <row r="153" spans="1:12" x14ac:dyDescent="0.35">
      <c r="A153" s="2">
        <v>37407</v>
      </c>
      <c r="B153" s="31">
        <v>189.0838</v>
      </c>
      <c r="C153" s="31">
        <v>36.027700000000003</v>
      </c>
      <c r="D153" s="31">
        <v>2073.317</v>
      </c>
      <c r="E153" s="31">
        <v>2620.1570000000002</v>
      </c>
      <c r="F153" s="31">
        <v>93.41</v>
      </c>
      <c r="G153" s="31">
        <v>44.116300000000003</v>
      </c>
      <c r="H153" s="31">
        <v>83.102099999999993</v>
      </c>
      <c r="I153" s="31">
        <v>80.036900000000003</v>
      </c>
      <c r="K153">
        <v>408.11219999999997</v>
      </c>
      <c r="L153">
        <v>1665.038</v>
      </c>
    </row>
    <row r="154" spans="1:12" x14ac:dyDescent="0.35">
      <c r="A154" s="2">
        <v>37437</v>
      </c>
      <c r="B154" s="31">
        <v>197.4564</v>
      </c>
      <c r="C154" s="31">
        <v>34.531599999999997</v>
      </c>
      <c r="D154" s="31">
        <v>2090.364</v>
      </c>
      <c r="E154" s="31">
        <v>2668.7429999999999</v>
      </c>
      <c r="F154" s="31">
        <v>86.54</v>
      </c>
      <c r="G154" s="31">
        <v>38.277000000000001</v>
      </c>
      <c r="H154" s="31">
        <v>85.922399999999996</v>
      </c>
      <c r="I154" s="31">
        <v>84.707899999999995</v>
      </c>
      <c r="K154">
        <v>413.42939999999999</v>
      </c>
      <c r="L154">
        <v>1536.24</v>
      </c>
    </row>
    <row r="155" spans="1:12" x14ac:dyDescent="0.35">
      <c r="A155" s="2">
        <v>37468</v>
      </c>
      <c r="B155" s="31">
        <v>201.95349999999999</v>
      </c>
      <c r="C155" s="31">
        <v>33.342100000000002</v>
      </c>
      <c r="D155" s="31">
        <v>2094.7249999999999</v>
      </c>
      <c r="E155" s="31">
        <v>2752.6990000000001</v>
      </c>
      <c r="F155" s="31">
        <v>79.680000000000007</v>
      </c>
      <c r="G155" s="31">
        <v>35.026800000000001</v>
      </c>
      <c r="H155" s="31">
        <v>85.861400000000003</v>
      </c>
      <c r="I155" s="31">
        <v>84.202100000000002</v>
      </c>
      <c r="K155">
        <v>418.66539999999998</v>
      </c>
      <c r="L155">
        <v>1406.6220000000001</v>
      </c>
    </row>
    <row r="156" spans="1:12" x14ac:dyDescent="0.35">
      <c r="A156" s="2">
        <v>37499</v>
      </c>
      <c r="B156" s="31">
        <v>218.81209999999999</v>
      </c>
      <c r="C156" s="31">
        <v>34.292499999999997</v>
      </c>
      <c r="D156" s="31">
        <v>2124.047</v>
      </c>
      <c r="E156" s="31">
        <v>2816.127</v>
      </c>
      <c r="F156" s="31">
        <v>80.069999999999993</v>
      </c>
      <c r="G156" s="31">
        <v>34.264099999999999</v>
      </c>
      <c r="H156" s="31">
        <v>86.590699999999998</v>
      </c>
      <c r="I156" s="31">
        <v>84.343500000000006</v>
      </c>
      <c r="K156">
        <v>424.7011</v>
      </c>
      <c r="L156">
        <v>1408.931</v>
      </c>
    </row>
    <row r="157" spans="1:12" x14ac:dyDescent="0.35">
      <c r="A157" s="2">
        <v>37529</v>
      </c>
      <c r="B157" s="31">
        <v>229.7236</v>
      </c>
      <c r="C157" s="31">
        <v>35.527000000000001</v>
      </c>
      <c r="D157" s="31">
        <v>2121.9259999999999</v>
      </c>
      <c r="E157" s="31">
        <v>2920.069</v>
      </c>
      <c r="F157" s="31">
        <v>71.22</v>
      </c>
      <c r="G157" s="31">
        <v>30.209199999999999</v>
      </c>
      <c r="H157" s="31">
        <v>84.211600000000004</v>
      </c>
      <c r="I157" s="31">
        <v>85.099599999999995</v>
      </c>
      <c r="K157">
        <v>431.10070000000002</v>
      </c>
      <c r="L157">
        <v>1253.2809999999999</v>
      </c>
    </row>
    <row r="158" spans="1:12" x14ac:dyDescent="0.35">
      <c r="A158" s="2">
        <v>37560</v>
      </c>
      <c r="B158" s="31">
        <v>207.59129999999999</v>
      </c>
      <c r="C158" s="31">
        <v>34.784100000000002</v>
      </c>
      <c r="D158" s="31">
        <v>2145.817</v>
      </c>
      <c r="E158" s="31">
        <v>2890.1460000000002</v>
      </c>
      <c r="F158" s="31">
        <v>77.38</v>
      </c>
      <c r="G158" s="31">
        <v>35.849699999999999</v>
      </c>
      <c r="H158" s="31">
        <v>83.538600000000002</v>
      </c>
      <c r="I158" s="31">
        <v>85.389399999999995</v>
      </c>
      <c r="K158">
        <v>429.68639999999999</v>
      </c>
      <c r="L158">
        <v>1346.0039999999999</v>
      </c>
    </row>
    <row r="159" spans="1:12" x14ac:dyDescent="0.35">
      <c r="A159" s="2">
        <v>37590</v>
      </c>
      <c r="B159" s="31">
        <v>207.2073</v>
      </c>
      <c r="C159" s="31">
        <v>34.632399999999997</v>
      </c>
      <c r="D159" s="31">
        <v>2148.3879999999999</v>
      </c>
      <c r="E159" s="31">
        <v>2833.2739999999999</v>
      </c>
      <c r="F159" s="31">
        <v>81.8</v>
      </c>
      <c r="G159" s="31">
        <v>40.3874</v>
      </c>
      <c r="H159" s="31">
        <v>83.439300000000003</v>
      </c>
      <c r="I159" s="31">
        <v>85.893900000000002</v>
      </c>
      <c r="K159">
        <v>429.55700000000002</v>
      </c>
      <c r="L159">
        <v>1418.002</v>
      </c>
    </row>
    <row r="160" spans="1:12" x14ac:dyDescent="0.35">
      <c r="A160" s="2">
        <v>37621</v>
      </c>
      <c r="B160" s="31">
        <v>234.1961</v>
      </c>
      <c r="C160" s="31">
        <v>37.945300000000003</v>
      </c>
      <c r="D160" s="31">
        <v>2154.4639999999999</v>
      </c>
      <c r="E160" s="31">
        <v>2933.6390000000001</v>
      </c>
      <c r="F160" s="31">
        <v>76.900000000000006</v>
      </c>
      <c r="G160" s="31">
        <v>35.572000000000003</v>
      </c>
      <c r="H160" s="31">
        <v>86.010999999999996</v>
      </c>
      <c r="I160" s="31">
        <v>90.745099999999994</v>
      </c>
      <c r="K160">
        <v>436.78519999999997</v>
      </c>
      <c r="L160">
        <v>1326.912</v>
      </c>
    </row>
    <row r="161" spans="1:12" x14ac:dyDescent="0.35">
      <c r="A161" s="2">
        <v>37652</v>
      </c>
      <c r="B161" s="31">
        <v>258.9384</v>
      </c>
      <c r="C161" s="31">
        <v>40.120899999999999</v>
      </c>
      <c r="D161" s="31">
        <v>2165.5320000000002</v>
      </c>
      <c r="E161" s="31">
        <v>2904.9630000000002</v>
      </c>
      <c r="F161" s="31">
        <v>74.78</v>
      </c>
      <c r="G161" s="31">
        <v>35.481900000000003</v>
      </c>
      <c r="H161" s="31">
        <v>85.011499999999998</v>
      </c>
      <c r="I161" s="31">
        <v>92.9572</v>
      </c>
      <c r="K161">
        <v>439.20479999999998</v>
      </c>
      <c r="L161">
        <v>1278.442</v>
      </c>
    </row>
    <row r="162" spans="1:12" x14ac:dyDescent="0.35">
      <c r="A162" s="2">
        <v>37680</v>
      </c>
      <c r="B162" s="31">
        <v>307.63549999999998</v>
      </c>
      <c r="C162" s="31">
        <v>38.077399999999997</v>
      </c>
      <c r="D162" s="31">
        <v>2171.748</v>
      </c>
      <c r="E162" s="31">
        <v>2976.8809999999999</v>
      </c>
      <c r="F162" s="31">
        <v>73.58</v>
      </c>
      <c r="G162" s="31">
        <v>36.418900000000001</v>
      </c>
      <c r="H162" s="31">
        <v>86.154300000000006</v>
      </c>
      <c r="I162" s="31">
        <v>93.44</v>
      </c>
      <c r="K162">
        <v>443.31830000000002</v>
      </c>
      <c r="L162">
        <v>1257.549</v>
      </c>
    </row>
    <row r="163" spans="1:12" x14ac:dyDescent="0.35">
      <c r="A163" s="2">
        <v>37711</v>
      </c>
      <c r="B163" s="31">
        <v>251.5729</v>
      </c>
      <c r="C163" s="31">
        <v>36.534599999999998</v>
      </c>
      <c r="D163" s="31">
        <v>2178.7370000000001</v>
      </c>
      <c r="E163" s="31">
        <v>2963.9760000000001</v>
      </c>
      <c r="F163" s="31">
        <v>74.209999999999994</v>
      </c>
      <c r="G163" s="31">
        <v>36.705399999999997</v>
      </c>
      <c r="H163" s="31">
        <v>85.810500000000005</v>
      </c>
      <c r="I163" s="31">
        <v>94.701300000000003</v>
      </c>
      <c r="K163">
        <v>442.63069999999999</v>
      </c>
      <c r="L163">
        <v>1250.7529999999999</v>
      </c>
    </row>
    <row r="164" spans="1:12" x14ac:dyDescent="0.35">
      <c r="A164" s="2">
        <v>37741</v>
      </c>
      <c r="B164" s="31">
        <v>225.7672</v>
      </c>
      <c r="C164" s="31">
        <v>36.805700000000002</v>
      </c>
      <c r="D164" s="31">
        <v>2186.9499999999998</v>
      </c>
      <c r="E164" s="31">
        <v>2970.4290000000001</v>
      </c>
      <c r="F164" s="31">
        <v>80.260000000000005</v>
      </c>
      <c r="G164" s="31">
        <v>39.833100000000002</v>
      </c>
      <c r="H164" s="31">
        <v>85.229600000000005</v>
      </c>
      <c r="I164" s="31">
        <v>96.967600000000004</v>
      </c>
      <c r="K164">
        <v>443.93349999999998</v>
      </c>
      <c r="L164">
        <v>1354.1389999999999</v>
      </c>
    </row>
    <row r="165" spans="1:12" x14ac:dyDescent="0.35">
      <c r="A165" s="2">
        <v>37772</v>
      </c>
      <c r="B165" s="31">
        <v>242.15450000000001</v>
      </c>
      <c r="C165" s="31">
        <v>39.553800000000003</v>
      </c>
      <c r="D165" s="31">
        <v>2205.1999999999998</v>
      </c>
      <c r="E165" s="31">
        <v>3070.6779999999999</v>
      </c>
      <c r="F165" s="31">
        <v>84.4</v>
      </c>
      <c r="G165" s="31">
        <v>43.104599999999998</v>
      </c>
      <c r="H165" s="31">
        <v>84.883099999999999</v>
      </c>
      <c r="I165" s="31">
        <v>102.3057</v>
      </c>
      <c r="K165">
        <v>452.22919999999999</v>
      </c>
      <c r="L165">
        <v>1411.5250000000001</v>
      </c>
    </row>
    <row r="166" spans="1:12" x14ac:dyDescent="0.35">
      <c r="A166" s="2">
        <v>37802</v>
      </c>
      <c r="B166" s="31">
        <v>258.40570000000002</v>
      </c>
      <c r="C166" s="31">
        <v>37.465800000000002</v>
      </c>
      <c r="D166" s="31">
        <v>2159.982</v>
      </c>
      <c r="E166" s="31">
        <v>3044.7559999999999</v>
      </c>
      <c r="F166" s="31">
        <v>85.38</v>
      </c>
      <c r="G166" s="31">
        <v>43.196899999999999</v>
      </c>
      <c r="H166" s="31">
        <v>84.471599999999995</v>
      </c>
      <c r="I166" s="31">
        <v>99.974500000000006</v>
      </c>
      <c r="K166">
        <v>449.91449999999998</v>
      </c>
      <c r="L166">
        <v>1441.1279999999999</v>
      </c>
    </row>
    <row r="167" spans="1:12" x14ac:dyDescent="0.35">
      <c r="A167" s="2">
        <v>37833</v>
      </c>
      <c r="B167" s="31">
        <v>265.8981</v>
      </c>
      <c r="C167" s="31">
        <v>38.327100000000002</v>
      </c>
      <c r="D167" s="31">
        <v>2164.4079999999999</v>
      </c>
      <c r="E167" s="31">
        <v>2868.1669999999999</v>
      </c>
      <c r="F167" s="31">
        <v>86.79</v>
      </c>
      <c r="G167" s="31">
        <v>45.868600000000001</v>
      </c>
      <c r="H167" s="31">
        <v>84.047399999999996</v>
      </c>
      <c r="I167" s="31">
        <v>98.0852</v>
      </c>
      <c r="K167">
        <v>441.75229999999999</v>
      </c>
      <c r="L167">
        <v>1482.19</v>
      </c>
    </row>
    <row r="168" spans="1:12" x14ac:dyDescent="0.35">
      <c r="A168" s="2">
        <v>37864</v>
      </c>
      <c r="B168" s="31">
        <v>276.85239999999999</v>
      </c>
      <c r="C168" s="31">
        <v>40.589199999999998</v>
      </c>
      <c r="D168" s="31">
        <v>2096.4969999999998</v>
      </c>
      <c r="E168" s="31">
        <v>2891.85</v>
      </c>
      <c r="F168" s="31">
        <v>88.41</v>
      </c>
      <c r="G168" s="31">
        <v>48.128</v>
      </c>
      <c r="H168" s="31">
        <v>86.751400000000004</v>
      </c>
      <c r="I168" s="31">
        <v>95.750299999999996</v>
      </c>
      <c r="K168">
        <v>440.10980000000001</v>
      </c>
      <c r="L168">
        <v>1518.2840000000001</v>
      </c>
    </row>
    <row r="169" spans="1:12" x14ac:dyDescent="0.35">
      <c r="A169" s="2">
        <v>37894</v>
      </c>
      <c r="B169" s="31">
        <v>255.83430000000001</v>
      </c>
      <c r="C169" s="31">
        <v>41.591000000000001</v>
      </c>
      <c r="D169" s="31">
        <v>2110.123</v>
      </c>
      <c r="E169" s="31">
        <v>3021.1060000000002</v>
      </c>
      <c r="F169" s="31">
        <v>87.33</v>
      </c>
      <c r="G169" s="31">
        <v>46.751199999999997</v>
      </c>
      <c r="H169" s="31">
        <v>90.517200000000003</v>
      </c>
      <c r="I169" s="31">
        <v>101.6553</v>
      </c>
      <c r="K169">
        <v>446.45760000000001</v>
      </c>
      <c r="L169">
        <v>1494.663</v>
      </c>
    </row>
    <row r="170" spans="1:12" x14ac:dyDescent="0.35">
      <c r="A170" s="2">
        <v>37925</v>
      </c>
      <c r="B170" s="31">
        <v>266.33699999999999</v>
      </c>
      <c r="C170" s="31">
        <v>41.429400000000001</v>
      </c>
      <c r="D170" s="31">
        <v>2109.8150000000001</v>
      </c>
      <c r="E170" s="31">
        <v>2959.7719999999999</v>
      </c>
      <c r="F170" s="31">
        <v>92.21</v>
      </c>
      <c r="G170" s="31">
        <v>50.7605</v>
      </c>
      <c r="H170" s="31">
        <v>91.884</v>
      </c>
      <c r="I170" s="31">
        <v>101.5672</v>
      </c>
      <c r="K170">
        <v>441.85890000000001</v>
      </c>
      <c r="L170">
        <v>1575.81</v>
      </c>
    </row>
    <row r="171" spans="1:12" x14ac:dyDescent="0.35">
      <c r="A171" s="2">
        <v>37955</v>
      </c>
      <c r="B171" s="31">
        <v>277.33569999999997</v>
      </c>
      <c r="C171" s="31">
        <v>42.758800000000001</v>
      </c>
      <c r="D171" s="31">
        <v>2133.5219999999999</v>
      </c>
      <c r="E171" s="31">
        <v>2959.4969999999998</v>
      </c>
      <c r="F171" s="31">
        <v>92.93</v>
      </c>
      <c r="G171" s="31">
        <v>51.011099999999999</v>
      </c>
      <c r="H171" s="31">
        <v>92.161199999999994</v>
      </c>
      <c r="I171" s="31">
        <v>104.8107</v>
      </c>
      <c r="K171">
        <v>442.52390000000003</v>
      </c>
      <c r="L171">
        <v>1586.067</v>
      </c>
    </row>
    <row r="172" spans="1:12" x14ac:dyDescent="0.35">
      <c r="A172" s="2">
        <v>37986</v>
      </c>
      <c r="B172" s="31">
        <v>301.34350000000001</v>
      </c>
      <c r="C172" s="31">
        <v>44.703299999999999</v>
      </c>
      <c r="D172" s="31">
        <v>2130.6390000000001</v>
      </c>
      <c r="E172" s="31">
        <v>2996.1909999999998</v>
      </c>
      <c r="F172" s="31">
        <v>97.7</v>
      </c>
      <c r="G172" s="31">
        <v>52.545699999999997</v>
      </c>
      <c r="H172" s="31">
        <v>94.069299999999998</v>
      </c>
      <c r="I172" s="31">
        <v>110.40519999999999</v>
      </c>
      <c r="K172">
        <v>446.33319999999998</v>
      </c>
      <c r="L172">
        <v>1657.386</v>
      </c>
    </row>
    <row r="173" spans="1:12" x14ac:dyDescent="0.35">
      <c r="A173" s="2">
        <v>38017</v>
      </c>
      <c r="B173" s="31">
        <v>291.8877</v>
      </c>
      <c r="C173" s="31">
        <v>43.1815</v>
      </c>
      <c r="D173" s="31">
        <v>2149.1880000000001</v>
      </c>
      <c r="E173" s="31">
        <v>3027.4639999999999</v>
      </c>
      <c r="F173" s="31">
        <v>99.42</v>
      </c>
      <c r="G173" s="31">
        <v>53.402999999999999</v>
      </c>
      <c r="H173" s="31">
        <v>95.1571</v>
      </c>
      <c r="I173" s="31">
        <v>108.82299999999999</v>
      </c>
      <c r="K173">
        <v>448.87389999999999</v>
      </c>
      <c r="L173">
        <v>1685.403</v>
      </c>
    </row>
    <row r="174" spans="1:12" x14ac:dyDescent="0.35">
      <c r="A174" s="2">
        <v>38046</v>
      </c>
      <c r="B174" s="31">
        <v>313.29809999999998</v>
      </c>
      <c r="C174" s="31">
        <v>42.527799999999999</v>
      </c>
      <c r="D174" s="31">
        <v>2164.027</v>
      </c>
      <c r="E174" s="31">
        <v>3079.7289999999998</v>
      </c>
      <c r="F174" s="31">
        <v>100.7</v>
      </c>
      <c r="G174" s="31">
        <v>52.563600000000001</v>
      </c>
      <c r="H174" s="31">
        <v>92.110799999999998</v>
      </c>
      <c r="I174" s="31">
        <v>108.9277</v>
      </c>
      <c r="K174">
        <v>453.46629999999999</v>
      </c>
      <c r="L174">
        <v>1715.366</v>
      </c>
    </row>
    <row r="175" spans="1:12" x14ac:dyDescent="0.35">
      <c r="A175" s="2">
        <v>38077</v>
      </c>
      <c r="B175" s="31">
        <v>318.03320000000002</v>
      </c>
      <c r="C175" s="31">
        <v>45.7898</v>
      </c>
      <c r="D175" s="31">
        <v>2134.9940000000001</v>
      </c>
      <c r="E175" s="31">
        <v>3121.1610000000001</v>
      </c>
      <c r="F175" s="31">
        <v>99.09</v>
      </c>
      <c r="G175" s="31">
        <v>51.401000000000003</v>
      </c>
      <c r="H175" s="31">
        <v>96.641900000000007</v>
      </c>
      <c r="I175" s="31">
        <v>107.82729999999999</v>
      </c>
      <c r="K175">
        <v>455.4495</v>
      </c>
      <c r="L175">
        <v>1699.9269999999999</v>
      </c>
    </row>
    <row r="176" spans="1:12" x14ac:dyDescent="0.35">
      <c r="A176" s="2">
        <v>38107</v>
      </c>
      <c r="B176" s="31">
        <v>356.64339999999999</v>
      </c>
      <c r="C176" s="31">
        <v>41.427900000000001</v>
      </c>
      <c r="D176" s="31">
        <v>2131.89</v>
      </c>
      <c r="E176" s="31">
        <v>2988.41</v>
      </c>
      <c r="F176" s="31">
        <v>97.42</v>
      </c>
      <c r="G176" s="31">
        <v>50.028199999999998</v>
      </c>
      <c r="H176" s="31">
        <v>91.011099999999999</v>
      </c>
      <c r="I176" s="31">
        <v>105.2782</v>
      </c>
      <c r="K176">
        <v>449.55529999999999</v>
      </c>
      <c r="L176">
        <v>1693.3489999999999</v>
      </c>
    </row>
    <row r="177" spans="1:12" x14ac:dyDescent="0.35">
      <c r="A177" s="2">
        <v>38138</v>
      </c>
      <c r="B177" s="31">
        <v>375.84249999999997</v>
      </c>
      <c r="C177" s="31">
        <v>42.107500000000002</v>
      </c>
      <c r="D177" s="31">
        <v>2141.5120000000002</v>
      </c>
      <c r="E177" s="31">
        <v>2970.7249999999999</v>
      </c>
      <c r="F177" s="31">
        <v>98.67</v>
      </c>
      <c r="G177" s="31">
        <v>52.310299999999998</v>
      </c>
      <c r="H177" s="31">
        <v>90.8018</v>
      </c>
      <c r="I177" s="31">
        <v>107.3287</v>
      </c>
      <c r="K177">
        <v>448.79239999999999</v>
      </c>
      <c r="L177">
        <v>1696.1110000000001</v>
      </c>
    </row>
    <row r="178" spans="1:12" x14ac:dyDescent="0.35">
      <c r="A178" s="2">
        <v>38168</v>
      </c>
      <c r="B178" s="31">
        <v>388.7364</v>
      </c>
      <c r="C178" s="31">
        <v>41.904899999999998</v>
      </c>
      <c r="D178" s="31">
        <v>2116.7950000000001</v>
      </c>
      <c r="E178" s="31">
        <v>2996.8539999999998</v>
      </c>
      <c r="F178" s="31">
        <v>100.48</v>
      </c>
      <c r="G178" s="31">
        <v>54.076900000000002</v>
      </c>
      <c r="H178" s="31">
        <v>91.885400000000004</v>
      </c>
      <c r="I178" s="31">
        <v>107.0245</v>
      </c>
      <c r="K178">
        <v>448.87650000000002</v>
      </c>
      <c r="L178">
        <v>1732.0889999999999</v>
      </c>
    </row>
    <row r="179" spans="1:12" x14ac:dyDescent="0.35">
      <c r="A179" s="2">
        <v>38199</v>
      </c>
      <c r="B179" s="31">
        <v>451.017</v>
      </c>
      <c r="C179" s="31">
        <v>41.694400000000002</v>
      </c>
      <c r="D179" s="31">
        <v>2112.8789999999999</v>
      </c>
      <c r="E179" s="31">
        <v>3034.9760000000001</v>
      </c>
      <c r="F179" s="31">
        <v>97</v>
      </c>
      <c r="G179" s="31">
        <v>49.863799999999998</v>
      </c>
      <c r="H179" s="31">
        <v>89.847800000000007</v>
      </c>
      <c r="I179" s="31">
        <v>105.9769</v>
      </c>
      <c r="K179">
        <v>451.24639999999999</v>
      </c>
      <c r="L179">
        <v>1682.0239999999999</v>
      </c>
    </row>
    <row r="180" spans="1:12" x14ac:dyDescent="0.35">
      <c r="A180" s="2">
        <v>38230</v>
      </c>
      <c r="B180" s="31">
        <v>435.03640000000001</v>
      </c>
      <c r="C180" s="31">
        <v>43.674799999999998</v>
      </c>
      <c r="D180" s="31">
        <v>2156.7339999999999</v>
      </c>
      <c r="E180" s="31">
        <v>3111.748</v>
      </c>
      <c r="F180" s="31">
        <v>97.26</v>
      </c>
      <c r="G180" s="31">
        <v>48.708300000000001</v>
      </c>
      <c r="H180" s="31">
        <v>91.134699999999995</v>
      </c>
      <c r="I180" s="31">
        <v>107.0239</v>
      </c>
      <c r="K180">
        <v>458.142</v>
      </c>
      <c r="L180">
        <v>1684.85</v>
      </c>
    </row>
    <row r="181" spans="1:12" x14ac:dyDescent="0.35">
      <c r="A181" s="2">
        <v>38260</v>
      </c>
      <c r="B181" s="31">
        <v>538.25360000000001</v>
      </c>
      <c r="C181" s="31">
        <v>44.521999999999998</v>
      </c>
      <c r="D181" s="31">
        <v>2177.2939999999999</v>
      </c>
      <c r="E181" s="31">
        <v>3120.4050000000002</v>
      </c>
      <c r="F181" s="31">
        <v>98.17</v>
      </c>
      <c r="G181" s="31">
        <v>50.226900000000001</v>
      </c>
      <c r="H181" s="31">
        <v>90.610900000000001</v>
      </c>
      <c r="I181" s="31">
        <v>109.4164</v>
      </c>
      <c r="K181">
        <v>460.2955</v>
      </c>
      <c r="L181">
        <v>1706.5060000000001</v>
      </c>
    </row>
    <row r="182" spans="1:12" x14ac:dyDescent="0.35">
      <c r="A182" s="2">
        <v>38291</v>
      </c>
      <c r="B182" s="31">
        <v>565.01689999999996</v>
      </c>
      <c r="C182" s="31">
        <v>45.475099999999998</v>
      </c>
      <c r="D182" s="31">
        <v>2180.1350000000002</v>
      </c>
      <c r="E182" s="31">
        <v>3146.3780000000002</v>
      </c>
      <c r="F182" s="31">
        <v>99.51</v>
      </c>
      <c r="G182" s="31">
        <v>52.7958</v>
      </c>
      <c r="H182" s="31">
        <v>93.910899999999998</v>
      </c>
      <c r="I182" s="31">
        <v>112.0949</v>
      </c>
      <c r="K182">
        <v>463.23399999999998</v>
      </c>
      <c r="L182">
        <v>1727.5360000000001</v>
      </c>
    </row>
    <row r="183" spans="1:12" x14ac:dyDescent="0.35">
      <c r="A183" s="2">
        <v>38321</v>
      </c>
      <c r="B183" s="31">
        <v>555.58519999999999</v>
      </c>
      <c r="C183" s="31">
        <v>47.778100000000002</v>
      </c>
      <c r="D183" s="31">
        <v>2187.8690000000001</v>
      </c>
      <c r="E183" s="31">
        <v>3085.57</v>
      </c>
      <c r="F183" s="31">
        <v>103.36</v>
      </c>
      <c r="G183" s="31">
        <v>55.736800000000002</v>
      </c>
      <c r="H183" s="31">
        <v>96.859899999999996</v>
      </c>
      <c r="I183" s="31">
        <v>117.12869999999999</v>
      </c>
      <c r="K183">
        <v>464.98259999999999</v>
      </c>
      <c r="L183">
        <v>1785.135</v>
      </c>
    </row>
    <row r="184" spans="1:12" x14ac:dyDescent="0.35">
      <c r="A184" s="2">
        <v>38352</v>
      </c>
      <c r="B184" s="31">
        <v>478.22680000000003</v>
      </c>
      <c r="C184" s="31">
        <v>46.217799999999997</v>
      </c>
      <c r="D184" s="31">
        <v>2196.8009999999999</v>
      </c>
      <c r="E184" s="31">
        <v>3118.6460000000002</v>
      </c>
      <c r="F184" s="31">
        <v>106.68</v>
      </c>
      <c r="G184" s="31">
        <v>57.3962</v>
      </c>
      <c r="H184" s="31">
        <v>96.992999999999995</v>
      </c>
      <c r="I184" s="31">
        <v>119.7769</v>
      </c>
      <c r="K184">
        <v>467.93</v>
      </c>
      <c r="L184">
        <v>1844.934</v>
      </c>
    </row>
    <row r="185" spans="1:12" x14ac:dyDescent="0.35">
      <c r="A185" s="2">
        <v>38383</v>
      </c>
      <c r="B185" s="31">
        <v>518.78200000000004</v>
      </c>
      <c r="C185" s="31">
        <v>44.478700000000003</v>
      </c>
      <c r="D185" s="31">
        <v>2216.4929999999999</v>
      </c>
      <c r="E185" s="31">
        <v>3127.7849999999999</v>
      </c>
      <c r="F185" s="31">
        <v>103.87</v>
      </c>
      <c r="G185" s="31">
        <v>53.713099999999997</v>
      </c>
      <c r="H185" s="31">
        <v>95.896600000000007</v>
      </c>
      <c r="I185" s="31">
        <v>114.8473</v>
      </c>
      <c r="K185">
        <v>471.9957</v>
      </c>
      <c r="L185">
        <v>1826.646</v>
      </c>
    </row>
    <row r="186" spans="1:12" x14ac:dyDescent="0.35">
      <c r="A186" s="2">
        <v>38411</v>
      </c>
      <c r="B186" s="31">
        <v>595.83569999999997</v>
      </c>
      <c r="C186" s="31">
        <v>45.894599999999997</v>
      </c>
      <c r="D186" s="31">
        <v>2194.1010000000001</v>
      </c>
      <c r="E186" s="31">
        <v>3086.9589999999998</v>
      </c>
      <c r="F186" s="31">
        <v>105.82</v>
      </c>
      <c r="G186" s="31">
        <v>53.325400000000002</v>
      </c>
      <c r="H186" s="31">
        <v>94.944299999999998</v>
      </c>
      <c r="I186" s="31">
        <v>116.9034</v>
      </c>
      <c r="K186">
        <v>469.32530000000003</v>
      </c>
      <c r="L186">
        <v>1872.251</v>
      </c>
    </row>
    <row r="187" spans="1:12" x14ac:dyDescent="0.35">
      <c r="A187" s="2">
        <v>38442</v>
      </c>
      <c r="B187" s="31">
        <v>686.62530000000004</v>
      </c>
      <c r="C187" s="31">
        <v>44.948399999999999</v>
      </c>
      <c r="D187" s="31">
        <v>2222.8040000000001</v>
      </c>
      <c r="E187" s="31">
        <v>3069.8420000000001</v>
      </c>
      <c r="F187" s="31">
        <v>103.68</v>
      </c>
      <c r="G187" s="31">
        <v>52.221400000000003</v>
      </c>
      <c r="H187" s="31">
        <v>92.344300000000004</v>
      </c>
      <c r="I187" s="31">
        <v>114.40260000000001</v>
      </c>
      <c r="K187">
        <v>471.37139999999999</v>
      </c>
      <c r="L187">
        <v>1853.39</v>
      </c>
    </row>
    <row r="188" spans="1:12" x14ac:dyDescent="0.35">
      <c r="A188" s="2">
        <v>38472</v>
      </c>
      <c r="B188" s="31">
        <v>631.99860000000001</v>
      </c>
      <c r="C188" s="31">
        <v>45.469700000000003</v>
      </c>
      <c r="D188" s="31">
        <v>2240.3420000000001</v>
      </c>
      <c r="E188" s="31">
        <v>3130.4090000000001</v>
      </c>
      <c r="F188" s="31">
        <v>101.44</v>
      </c>
      <c r="G188" s="31">
        <v>49.927300000000002</v>
      </c>
      <c r="H188" s="31">
        <v>93.903899999999993</v>
      </c>
      <c r="I188" s="31">
        <v>113.57</v>
      </c>
      <c r="K188">
        <v>477.24040000000002</v>
      </c>
      <c r="L188">
        <v>1810.9849999999999</v>
      </c>
    </row>
    <row r="189" spans="1:12" x14ac:dyDescent="0.35">
      <c r="A189" s="2">
        <v>38503</v>
      </c>
      <c r="B189" s="31">
        <v>610.55259999999998</v>
      </c>
      <c r="C189" s="31">
        <v>43.407600000000002</v>
      </c>
      <c r="D189" s="31">
        <v>2243.3710000000001</v>
      </c>
      <c r="E189" s="31">
        <v>3177.4569999999999</v>
      </c>
      <c r="F189" s="31">
        <v>104.4</v>
      </c>
      <c r="G189" s="31">
        <v>54.112699999999997</v>
      </c>
      <c r="H189" s="31">
        <v>91.205699999999993</v>
      </c>
      <c r="I189" s="31">
        <v>108.5444</v>
      </c>
      <c r="K189">
        <v>481.40339999999998</v>
      </c>
      <c r="L189">
        <v>1875.338</v>
      </c>
    </row>
    <row r="190" spans="1:12" x14ac:dyDescent="0.35">
      <c r="A190" s="2">
        <v>38533</v>
      </c>
      <c r="B190" s="31">
        <v>699.58109999999999</v>
      </c>
      <c r="C190" s="31">
        <v>45.293599999999998</v>
      </c>
      <c r="D190" s="31">
        <v>2259.0749999999998</v>
      </c>
      <c r="E190" s="31">
        <v>3183.1509999999998</v>
      </c>
      <c r="F190" s="31">
        <v>104.25</v>
      </c>
      <c r="G190" s="31">
        <v>52.248199999999997</v>
      </c>
      <c r="H190" s="31">
        <v>88.456299999999999</v>
      </c>
      <c r="I190" s="31">
        <v>106.3244</v>
      </c>
      <c r="K190">
        <v>485.45890000000003</v>
      </c>
      <c r="L190">
        <v>1906.8779999999999</v>
      </c>
    </row>
    <row r="191" spans="1:12" x14ac:dyDescent="0.35">
      <c r="A191" s="2">
        <v>38564</v>
      </c>
      <c r="B191" s="31">
        <v>696.7432</v>
      </c>
      <c r="C191" s="31">
        <v>44.537599999999998</v>
      </c>
      <c r="D191" s="31">
        <v>2238.7469999999998</v>
      </c>
      <c r="E191" s="31">
        <v>3113.5169999999998</v>
      </c>
      <c r="F191" s="31">
        <v>107.85</v>
      </c>
      <c r="G191" s="31">
        <v>56.02</v>
      </c>
      <c r="H191" s="31">
        <v>87.218599999999995</v>
      </c>
      <c r="I191" s="31">
        <v>106.57380000000001</v>
      </c>
      <c r="K191">
        <v>482.0951</v>
      </c>
      <c r="L191">
        <v>1978.55</v>
      </c>
    </row>
    <row r="192" spans="1:12" x14ac:dyDescent="0.35">
      <c r="A192" s="2">
        <v>38595</v>
      </c>
      <c r="B192" s="31">
        <v>817.12519999999995</v>
      </c>
      <c r="C192" s="31">
        <v>44.7727</v>
      </c>
      <c r="D192" s="31">
        <v>2233.7860000000001</v>
      </c>
      <c r="E192" s="31">
        <v>3168.277</v>
      </c>
      <c r="F192" s="31">
        <v>106.52</v>
      </c>
      <c r="G192" s="31">
        <v>55.064</v>
      </c>
      <c r="H192" s="31">
        <v>87.706699999999998</v>
      </c>
      <c r="I192" s="31">
        <v>107.7818</v>
      </c>
      <c r="K192">
        <v>486.05680000000001</v>
      </c>
      <c r="L192">
        <v>1980.2239999999999</v>
      </c>
    </row>
    <row r="193" spans="1:12" x14ac:dyDescent="0.35">
      <c r="A193" s="2">
        <v>38625</v>
      </c>
      <c r="B193" s="31">
        <v>797.7405</v>
      </c>
      <c r="C193" s="31">
        <v>48.267800000000001</v>
      </c>
      <c r="D193" s="31">
        <v>2206.8270000000002</v>
      </c>
      <c r="E193" s="31">
        <v>3107.3440000000001</v>
      </c>
      <c r="F193" s="31">
        <v>107.07</v>
      </c>
      <c r="G193" s="31">
        <v>55.640500000000003</v>
      </c>
      <c r="H193" s="31">
        <v>85.728200000000001</v>
      </c>
      <c r="I193" s="31">
        <v>105.51600000000001</v>
      </c>
      <c r="K193">
        <v>483.62670000000003</v>
      </c>
      <c r="L193">
        <v>2045.3130000000001</v>
      </c>
    </row>
    <row r="194" spans="1:12" x14ac:dyDescent="0.35">
      <c r="A194" s="2">
        <v>38656</v>
      </c>
      <c r="B194" s="31">
        <v>704.90629999999999</v>
      </c>
      <c r="C194" s="31">
        <v>47.716000000000001</v>
      </c>
      <c r="D194" s="31">
        <v>2198.0050000000001</v>
      </c>
      <c r="E194" s="31">
        <v>3065.8380000000002</v>
      </c>
      <c r="F194" s="31">
        <v>104.94</v>
      </c>
      <c r="G194" s="31">
        <v>54.692399999999999</v>
      </c>
      <c r="H194" s="31">
        <v>83.218299999999999</v>
      </c>
      <c r="I194" s="31">
        <v>104.6845</v>
      </c>
      <c r="K194">
        <v>480.07499999999999</v>
      </c>
      <c r="L194">
        <v>2006.1310000000001</v>
      </c>
    </row>
    <row r="195" spans="1:12" x14ac:dyDescent="0.35">
      <c r="A195" s="2">
        <v>38686</v>
      </c>
      <c r="B195" s="31">
        <v>628.00120000000004</v>
      </c>
      <c r="C195" s="31">
        <v>50.5488</v>
      </c>
      <c r="D195" s="31">
        <v>2218.8560000000002</v>
      </c>
      <c r="E195" s="31">
        <v>3073.1039999999998</v>
      </c>
      <c r="F195" s="31">
        <v>108.52</v>
      </c>
      <c r="G195" s="31">
        <v>57.743400000000001</v>
      </c>
      <c r="H195" s="31">
        <v>80.686599999999999</v>
      </c>
      <c r="I195" s="31">
        <v>102.8747</v>
      </c>
      <c r="K195">
        <v>481.66140000000001</v>
      </c>
      <c r="L195">
        <v>2090.8020000000001</v>
      </c>
    </row>
    <row r="196" spans="1:12" x14ac:dyDescent="0.35">
      <c r="A196" s="2">
        <v>38717</v>
      </c>
      <c r="B196" s="31">
        <v>626.17840000000001</v>
      </c>
      <c r="C196" s="31">
        <v>52.596299999999999</v>
      </c>
      <c r="D196" s="31">
        <v>2210.8670000000002</v>
      </c>
      <c r="E196" s="31">
        <v>3097.8710000000001</v>
      </c>
      <c r="F196" s="31">
        <v>108.14</v>
      </c>
      <c r="G196" s="31">
        <v>56.620100000000001</v>
      </c>
      <c r="H196" s="31">
        <v>81.460800000000006</v>
      </c>
      <c r="I196" s="31">
        <v>102.7544</v>
      </c>
      <c r="K196">
        <v>485.2176</v>
      </c>
      <c r="L196">
        <v>2135.8969999999999</v>
      </c>
    </row>
    <row r="197" spans="1:12" x14ac:dyDescent="0.35">
      <c r="A197" s="2">
        <v>38748</v>
      </c>
      <c r="B197" s="31">
        <v>678.53679999999997</v>
      </c>
      <c r="C197" s="31">
        <v>57.8292</v>
      </c>
      <c r="D197" s="31">
        <v>2201.8539999999998</v>
      </c>
      <c r="E197" s="31">
        <v>3070.451</v>
      </c>
      <c r="F197" s="31">
        <v>110.62</v>
      </c>
      <c r="G197" s="31">
        <v>58.684899999999999</v>
      </c>
      <c r="H197" s="31">
        <v>81.861099999999993</v>
      </c>
      <c r="I197" s="31">
        <v>105.6037</v>
      </c>
      <c r="K197">
        <v>483.0582</v>
      </c>
      <c r="L197">
        <v>2204.5459999999998</v>
      </c>
    </row>
    <row r="198" spans="1:12" x14ac:dyDescent="0.35">
      <c r="A198" s="2">
        <v>38776</v>
      </c>
      <c r="B198" s="31">
        <v>631.45730000000003</v>
      </c>
      <c r="C198" s="31">
        <v>56.663499999999999</v>
      </c>
      <c r="D198" s="31">
        <v>2188.9769999999999</v>
      </c>
      <c r="E198" s="31">
        <v>3058.9580000000001</v>
      </c>
      <c r="F198" s="31">
        <v>110.53</v>
      </c>
      <c r="G198" s="31">
        <v>57.149099999999997</v>
      </c>
      <c r="H198" s="31">
        <v>82.441699999999997</v>
      </c>
      <c r="I198" s="31">
        <v>103.51609999999999</v>
      </c>
      <c r="K198">
        <v>483.24939999999998</v>
      </c>
      <c r="L198">
        <v>2211.6709999999998</v>
      </c>
    </row>
    <row r="199" spans="1:12" x14ac:dyDescent="0.35">
      <c r="A199" s="2">
        <v>38807</v>
      </c>
      <c r="B199" s="31">
        <v>675.08209999999997</v>
      </c>
      <c r="C199" s="31">
        <v>58.399299999999997</v>
      </c>
      <c r="D199" s="31">
        <v>2166.627</v>
      </c>
      <c r="E199" s="31">
        <v>3016.0050000000001</v>
      </c>
      <c r="F199" s="31">
        <v>111.45</v>
      </c>
      <c r="G199" s="31">
        <v>58.067799999999998</v>
      </c>
      <c r="H199" s="31">
        <v>80.593100000000007</v>
      </c>
      <c r="I199" s="31">
        <v>104.8732</v>
      </c>
      <c r="K199">
        <v>477.91320000000002</v>
      </c>
      <c r="L199">
        <v>2265.7550000000001</v>
      </c>
    </row>
    <row r="200" spans="1:12" x14ac:dyDescent="0.35">
      <c r="A200" s="2">
        <v>38837</v>
      </c>
      <c r="B200" s="31">
        <v>726.3211</v>
      </c>
      <c r="C200" s="31">
        <v>65.147999999999996</v>
      </c>
      <c r="D200" s="31">
        <v>2152.6660000000002</v>
      </c>
      <c r="E200" s="31">
        <v>2992.9780000000001</v>
      </c>
      <c r="F200" s="31">
        <v>112.54</v>
      </c>
      <c r="G200" s="31">
        <v>57.764000000000003</v>
      </c>
      <c r="H200" s="31">
        <v>82.953999999999994</v>
      </c>
      <c r="I200" s="31">
        <v>108.9705</v>
      </c>
      <c r="K200">
        <v>474.71170000000001</v>
      </c>
      <c r="L200">
        <v>2286.3339999999998</v>
      </c>
    </row>
    <row r="201" spans="1:12" x14ac:dyDescent="0.35">
      <c r="A201" s="2">
        <v>38868</v>
      </c>
      <c r="B201" s="31">
        <v>709.62009999999998</v>
      </c>
      <c r="C201" s="31">
        <v>63.974200000000003</v>
      </c>
      <c r="D201" s="31">
        <v>2169.8739999999998</v>
      </c>
      <c r="E201" s="31">
        <v>2978.895</v>
      </c>
      <c r="F201" s="31">
        <v>108.78</v>
      </c>
      <c r="G201" s="31">
        <v>53.442700000000002</v>
      </c>
      <c r="H201" s="31">
        <v>84.15</v>
      </c>
      <c r="I201" s="31">
        <v>110.8933</v>
      </c>
      <c r="K201">
        <v>475.94600000000003</v>
      </c>
      <c r="L201">
        <v>2185.9340000000002</v>
      </c>
    </row>
    <row r="202" spans="1:12" x14ac:dyDescent="0.35">
      <c r="A202" s="2">
        <v>38898</v>
      </c>
      <c r="B202" s="31">
        <v>731.56690000000003</v>
      </c>
      <c r="C202" s="31">
        <v>60.721200000000003</v>
      </c>
      <c r="D202" s="31">
        <v>2160.8530000000001</v>
      </c>
      <c r="E202" s="31">
        <v>2977.1210000000001</v>
      </c>
      <c r="F202" s="31">
        <v>108.51</v>
      </c>
      <c r="G202" s="31">
        <v>53.110300000000002</v>
      </c>
      <c r="H202" s="31">
        <v>82.145399999999995</v>
      </c>
      <c r="I202" s="31">
        <v>110.1618</v>
      </c>
      <c r="K202">
        <v>475.08890000000002</v>
      </c>
      <c r="L202">
        <v>2196.8969999999999</v>
      </c>
    </row>
    <row r="203" spans="1:12" x14ac:dyDescent="0.35">
      <c r="A203" s="2">
        <v>38929</v>
      </c>
      <c r="B203" s="31">
        <v>711.47990000000004</v>
      </c>
      <c r="C203" s="31">
        <v>62.4587</v>
      </c>
      <c r="D203" s="31">
        <v>2166.598</v>
      </c>
      <c r="E203" s="31">
        <v>3010.3910000000001</v>
      </c>
      <c r="F203" s="31">
        <v>108.7</v>
      </c>
      <c r="G203" s="31">
        <v>50.682600000000001</v>
      </c>
      <c r="H203" s="31">
        <v>81.733199999999997</v>
      </c>
      <c r="I203" s="31">
        <v>109.7381</v>
      </c>
      <c r="K203">
        <v>479.18619999999999</v>
      </c>
      <c r="L203">
        <v>2209.029</v>
      </c>
    </row>
    <row r="204" spans="1:12" x14ac:dyDescent="0.35">
      <c r="A204" s="2">
        <v>38960</v>
      </c>
      <c r="B204" s="31">
        <v>696.51400000000001</v>
      </c>
      <c r="C204" s="31">
        <v>61.241900000000001</v>
      </c>
      <c r="D204" s="31">
        <v>2215.5129999999999</v>
      </c>
      <c r="E204" s="31">
        <v>3048.096</v>
      </c>
      <c r="F204" s="31">
        <v>110.71</v>
      </c>
      <c r="G204" s="31">
        <v>52.826700000000002</v>
      </c>
      <c r="H204" s="31">
        <v>79.379300000000001</v>
      </c>
      <c r="I204" s="31">
        <v>109.8343</v>
      </c>
      <c r="K204">
        <v>485.81639999999999</v>
      </c>
      <c r="L204">
        <v>2265.556</v>
      </c>
    </row>
    <row r="205" spans="1:12" x14ac:dyDescent="0.35">
      <c r="A205" s="2">
        <v>38990</v>
      </c>
      <c r="B205" s="31">
        <v>590.404</v>
      </c>
      <c r="C205" s="31">
        <v>58.344999999999999</v>
      </c>
      <c r="D205" s="31">
        <v>2219.3989999999999</v>
      </c>
      <c r="E205" s="31">
        <v>3067.6129999999998</v>
      </c>
      <c r="F205" s="31">
        <v>113.12</v>
      </c>
      <c r="G205" s="31">
        <v>55.124400000000001</v>
      </c>
      <c r="H205" s="31">
        <v>78.549400000000006</v>
      </c>
      <c r="I205" s="31">
        <v>108.5057</v>
      </c>
      <c r="K205">
        <v>488.19130000000001</v>
      </c>
      <c r="L205">
        <v>2306.5189999999998</v>
      </c>
    </row>
    <row r="206" spans="1:12" x14ac:dyDescent="0.35">
      <c r="A206" s="2">
        <v>39021</v>
      </c>
      <c r="B206" s="31">
        <v>553.21460000000002</v>
      </c>
      <c r="C206" s="31">
        <v>58.595999999999997</v>
      </c>
      <c r="D206" s="31">
        <v>2214.1320000000001</v>
      </c>
      <c r="E206" s="31">
        <v>3072.0479999999998</v>
      </c>
      <c r="F206" s="31">
        <v>116.3</v>
      </c>
      <c r="G206" s="31">
        <v>57.482799999999997</v>
      </c>
      <c r="H206" s="31">
        <v>78.830600000000004</v>
      </c>
      <c r="I206" s="31">
        <v>109.1422</v>
      </c>
      <c r="K206">
        <v>489.45740000000001</v>
      </c>
      <c r="L206">
        <v>2377.6640000000002</v>
      </c>
    </row>
    <row r="207" spans="1:12" x14ac:dyDescent="0.35">
      <c r="A207" s="2">
        <v>39051</v>
      </c>
      <c r="B207" s="31">
        <v>597.11159999999995</v>
      </c>
      <c r="C207" s="31">
        <v>62.423200000000001</v>
      </c>
      <c r="D207" s="31">
        <v>2224.172</v>
      </c>
      <c r="E207" s="31">
        <v>3096.7620000000002</v>
      </c>
      <c r="F207" s="31">
        <v>117.96</v>
      </c>
      <c r="G207" s="31">
        <v>59.197899999999997</v>
      </c>
      <c r="H207" s="31">
        <v>79.500600000000006</v>
      </c>
      <c r="I207" s="31">
        <v>113.1467</v>
      </c>
      <c r="K207">
        <v>492.18900000000002</v>
      </c>
      <c r="L207">
        <v>2404.4650000000001</v>
      </c>
    </row>
    <row r="208" spans="1:12" x14ac:dyDescent="0.35">
      <c r="A208" s="2">
        <v>39082</v>
      </c>
      <c r="B208" s="31">
        <v>542.10059999999999</v>
      </c>
      <c r="C208" s="31">
        <v>60.998600000000003</v>
      </c>
      <c r="D208" s="31">
        <v>2217.3969999999999</v>
      </c>
      <c r="E208" s="31">
        <v>3048.027</v>
      </c>
      <c r="F208" s="31">
        <v>119.07</v>
      </c>
      <c r="G208" s="31">
        <v>57.837400000000002</v>
      </c>
      <c r="H208" s="31">
        <v>76.837000000000003</v>
      </c>
      <c r="I208" s="31">
        <v>112.4023</v>
      </c>
      <c r="K208">
        <v>488.654</v>
      </c>
      <c r="L208">
        <v>2468.0990000000002</v>
      </c>
    </row>
    <row r="209" spans="1:12" x14ac:dyDescent="0.35">
      <c r="A209" s="2">
        <v>39113</v>
      </c>
      <c r="B209" s="31">
        <v>529.70669999999996</v>
      </c>
      <c r="C209" s="31">
        <v>62.290199999999999</v>
      </c>
      <c r="D209" s="31">
        <v>2225.0059999999999</v>
      </c>
      <c r="E209" s="31">
        <v>3027.6469999999999</v>
      </c>
      <c r="F209" s="31">
        <v>120.28</v>
      </c>
      <c r="G209" s="31">
        <v>58.733400000000003</v>
      </c>
      <c r="H209" s="31">
        <v>75.404799999999994</v>
      </c>
      <c r="I209" s="31">
        <v>110.61</v>
      </c>
      <c r="K209">
        <v>487.40519999999998</v>
      </c>
      <c r="L209">
        <v>2512.3539999999998</v>
      </c>
    </row>
    <row r="210" spans="1:12" x14ac:dyDescent="0.35">
      <c r="A210" s="2">
        <v>39141</v>
      </c>
      <c r="B210" s="31">
        <v>552.59199999999998</v>
      </c>
      <c r="C210" s="31">
        <v>63.672499999999999</v>
      </c>
      <c r="D210" s="31">
        <v>2233.4430000000002</v>
      </c>
      <c r="E210" s="31">
        <v>3079.4879999999998</v>
      </c>
      <c r="F210" s="31">
        <v>117.44</v>
      </c>
      <c r="G210" s="31">
        <v>57.527799999999999</v>
      </c>
      <c r="H210" s="31">
        <v>76.678700000000006</v>
      </c>
      <c r="I210" s="31">
        <v>112.2894</v>
      </c>
      <c r="K210">
        <v>492.26900000000001</v>
      </c>
      <c r="L210">
        <v>2482.6729999999998</v>
      </c>
    </row>
    <row r="211" spans="1:12" x14ac:dyDescent="0.35">
      <c r="A211" s="2">
        <v>39172</v>
      </c>
      <c r="B211" s="31">
        <v>600.26279999999997</v>
      </c>
      <c r="C211" s="31">
        <v>62.7331</v>
      </c>
      <c r="D211" s="31">
        <v>2234.5030000000002</v>
      </c>
      <c r="E211" s="31">
        <v>3066.1930000000002</v>
      </c>
      <c r="F211" s="31">
        <v>118.25</v>
      </c>
      <c r="G211" s="31">
        <v>57.677799999999998</v>
      </c>
      <c r="H211" s="31">
        <v>76.641900000000007</v>
      </c>
      <c r="I211" s="31">
        <v>113.00449999999999</v>
      </c>
      <c r="K211">
        <v>491.04730000000001</v>
      </c>
      <c r="L211">
        <v>2520.1370000000002</v>
      </c>
    </row>
    <row r="212" spans="1:12" x14ac:dyDescent="0.35">
      <c r="A212" s="2">
        <v>39202</v>
      </c>
      <c r="B212" s="31">
        <v>600.50670000000002</v>
      </c>
      <c r="C212" s="31">
        <v>64.092799999999997</v>
      </c>
      <c r="D212" s="31">
        <v>2238</v>
      </c>
      <c r="E212" s="31">
        <v>3071.9540000000002</v>
      </c>
      <c r="F212" s="31">
        <v>122.98</v>
      </c>
      <c r="G212" s="31">
        <v>60.528300000000002</v>
      </c>
      <c r="H212" s="31">
        <v>75.443700000000007</v>
      </c>
      <c r="I212" s="31">
        <v>115.71420000000001</v>
      </c>
      <c r="K212">
        <v>491.49200000000002</v>
      </c>
      <c r="L212">
        <v>2608.2800000000002</v>
      </c>
    </row>
    <row r="213" spans="1:12" x14ac:dyDescent="0.35">
      <c r="A213" s="2">
        <v>39233</v>
      </c>
      <c r="B213" s="31">
        <v>590.09630000000004</v>
      </c>
      <c r="C213" s="31">
        <v>61.929000000000002</v>
      </c>
      <c r="D213" s="31">
        <v>2218.181</v>
      </c>
      <c r="E213" s="31">
        <v>3016.893</v>
      </c>
      <c r="F213" s="31">
        <v>126.65</v>
      </c>
      <c r="G213" s="31">
        <v>62.235300000000002</v>
      </c>
      <c r="H213" s="31">
        <v>73.696899999999999</v>
      </c>
      <c r="I213" s="31">
        <v>113.95229999999999</v>
      </c>
      <c r="K213">
        <v>487.08260000000001</v>
      </c>
      <c r="L213">
        <v>2696.2260000000001</v>
      </c>
    </row>
    <row r="214" spans="1:12" x14ac:dyDescent="0.35">
      <c r="A214" s="2">
        <v>39263</v>
      </c>
      <c r="B214" s="31">
        <v>624.32470000000001</v>
      </c>
      <c r="C214" s="31">
        <v>60.461300000000001</v>
      </c>
      <c r="D214" s="31">
        <v>2203.317</v>
      </c>
      <c r="E214" s="31">
        <v>2997.84</v>
      </c>
      <c r="F214" s="31">
        <v>124.01</v>
      </c>
      <c r="G214" s="31">
        <v>62.185899999999997</v>
      </c>
      <c r="H214" s="31">
        <v>72.424000000000007</v>
      </c>
      <c r="I214" s="31">
        <v>114.2457</v>
      </c>
      <c r="K214">
        <v>484.61450000000002</v>
      </c>
      <c r="L214">
        <v>2669.998</v>
      </c>
    </row>
    <row r="215" spans="1:12" x14ac:dyDescent="0.35">
      <c r="A215" s="2">
        <v>39294</v>
      </c>
      <c r="B215" s="31">
        <v>647.82839999999999</v>
      </c>
      <c r="C215" s="31">
        <v>61.925899999999999</v>
      </c>
      <c r="D215" s="31">
        <v>2222.3380000000002</v>
      </c>
      <c r="E215" s="31">
        <v>3046.58</v>
      </c>
      <c r="F215" s="31">
        <v>119.64</v>
      </c>
      <c r="G215" s="31">
        <v>61.86</v>
      </c>
      <c r="H215" s="31">
        <v>74.824399999999997</v>
      </c>
      <c r="I215" s="31">
        <v>115.68210000000001</v>
      </c>
      <c r="K215">
        <v>490.92320000000001</v>
      </c>
      <c r="L215">
        <v>2588.39</v>
      </c>
    </row>
    <row r="216" spans="1:12" x14ac:dyDescent="0.35">
      <c r="A216" s="2">
        <v>39325</v>
      </c>
      <c r="B216" s="31">
        <v>629.5652</v>
      </c>
      <c r="C216" s="31">
        <v>62.162999999999997</v>
      </c>
      <c r="D216" s="31">
        <v>2259.047</v>
      </c>
      <c r="E216" s="31">
        <v>3102.9650000000001</v>
      </c>
      <c r="F216" s="31">
        <v>120.84</v>
      </c>
      <c r="G216" s="31">
        <v>63.4178</v>
      </c>
      <c r="H216" s="31">
        <v>76.532300000000006</v>
      </c>
      <c r="I216" s="31">
        <v>115.1058</v>
      </c>
      <c r="K216">
        <v>496.4796</v>
      </c>
      <c r="L216">
        <v>2587.0639999999999</v>
      </c>
    </row>
    <row r="217" spans="1:12" x14ac:dyDescent="0.35">
      <c r="A217" s="2">
        <v>39355</v>
      </c>
      <c r="B217" s="31">
        <v>701.37819999999999</v>
      </c>
      <c r="C217" s="31">
        <v>68.370999999999995</v>
      </c>
      <c r="D217" s="31">
        <v>2258.0709999999999</v>
      </c>
      <c r="E217" s="31">
        <v>3109.6320000000001</v>
      </c>
      <c r="F217" s="31">
        <v>124.76</v>
      </c>
      <c r="G217" s="31">
        <v>66.428200000000004</v>
      </c>
      <c r="H217" s="31">
        <v>76.837000000000003</v>
      </c>
      <c r="I217" s="31">
        <v>119.9404</v>
      </c>
      <c r="K217">
        <v>497.11290000000002</v>
      </c>
      <c r="L217">
        <v>2664.6329999999998</v>
      </c>
    </row>
    <row r="218" spans="1:12" x14ac:dyDescent="0.35">
      <c r="A218" s="2">
        <v>39386</v>
      </c>
      <c r="B218" s="31">
        <v>774.1046</v>
      </c>
      <c r="C218" s="31">
        <v>72.500600000000006</v>
      </c>
      <c r="D218" s="31">
        <v>2275.6489999999999</v>
      </c>
      <c r="E218" s="31">
        <v>3130.5230000000001</v>
      </c>
      <c r="F218" s="31">
        <v>126.13</v>
      </c>
      <c r="G218" s="31">
        <v>70.780299999999997</v>
      </c>
      <c r="H218" s="31">
        <v>76.373900000000006</v>
      </c>
      <c r="I218" s="31">
        <v>121.9106</v>
      </c>
      <c r="K218">
        <v>500.4391</v>
      </c>
      <c r="L218">
        <v>2721.7429999999999</v>
      </c>
    </row>
    <row r="219" spans="1:12" x14ac:dyDescent="0.35">
      <c r="A219" s="2">
        <v>39416</v>
      </c>
      <c r="B219" s="31">
        <v>776.721</v>
      </c>
      <c r="C219" s="31">
        <v>71.3249</v>
      </c>
      <c r="D219" s="31">
        <v>2293.06</v>
      </c>
      <c r="E219" s="31">
        <v>3240.848</v>
      </c>
      <c r="F219" s="31">
        <v>120.36</v>
      </c>
      <c r="G219" s="31">
        <v>65.815399999999997</v>
      </c>
      <c r="H219" s="31">
        <v>79.087800000000001</v>
      </c>
      <c r="I219" s="31">
        <v>123.64279999999999</v>
      </c>
      <c r="K219">
        <v>506.72039999999998</v>
      </c>
      <c r="L219">
        <v>2604.9789999999998</v>
      </c>
    </row>
    <row r="220" spans="1:12" x14ac:dyDescent="0.35">
      <c r="A220" s="2">
        <v>39447</v>
      </c>
      <c r="B220" s="31">
        <v>827.74509999999998</v>
      </c>
      <c r="C220" s="31">
        <v>75.744900000000001</v>
      </c>
      <c r="D220" s="31">
        <v>2294.6260000000002</v>
      </c>
      <c r="E220" s="31">
        <v>3246.2150000000001</v>
      </c>
      <c r="F220" s="31">
        <v>118.98</v>
      </c>
      <c r="G220" s="31">
        <v>65.462100000000007</v>
      </c>
      <c r="H220" s="31">
        <v>78.264099999999999</v>
      </c>
      <c r="I220" s="31">
        <v>123.07429999999999</v>
      </c>
      <c r="K220">
        <v>506.81939999999997</v>
      </c>
      <c r="L220">
        <v>2583.873</v>
      </c>
    </row>
    <row r="221" spans="1:12" x14ac:dyDescent="0.35">
      <c r="A221" s="2">
        <v>39478</v>
      </c>
      <c r="B221" s="31">
        <v>790.28340000000003</v>
      </c>
      <c r="C221" s="31">
        <v>83.246300000000005</v>
      </c>
      <c r="D221" s="31">
        <v>2310.3960000000002</v>
      </c>
      <c r="E221" s="31">
        <v>3341.4670000000001</v>
      </c>
      <c r="F221" s="31">
        <v>111.11</v>
      </c>
      <c r="G221" s="31">
        <v>57.468800000000002</v>
      </c>
      <c r="H221" s="31">
        <v>81.981899999999996</v>
      </c>
      <c r="I221" s="31">
        <v>124.6002</v>
      </c>
      <c r="K221">
        <v>515.65970000000004</v>
      </c>
      <c r="L221">
        <v>2366.6689999999999</v>
      </c>
    </row>
    <row r="222" spans="1:12" x14ac:dyDescent="0.35">
      <c r="A222" s="2">
        <v>39507</v>
      </c>
      <c r="B222" s="31">
        <v>911.16430000000003</v>
      </c>
      <c r="C222" s="31">
        <v>87.462400000000002</v>
      </c>
      <c r="D222" s="31">
        <v>2322.4749999999999</v>
      </c>
      <c r="E222" s="31">
        <v>3396.931</v>
      </c>
      <c r="F222" s="31">
        <v>107.22</v>
      </c>
      <c r="G222" s="31">
        <v>54.374200000000002</v>
      </c>
      <c r="H222" s="31">
        <v>83.555599999999998</v>
      </c>
      <c r="I222" s="31">
        <v>127.8485</v>
      </c>
      <c r="K222">
        <v>518.7713</v>
      </c>
      <c r="L222">
        <v>2325.9209999999998</v>
      </c>
    </row>
    <row r="223" spans="1:12" x14ac:dyDescent="0.35">
      <c r="A223" s="2">
        <v>39538</v>
      </c>
      <c r="B223" s="31">
        <v>990.68529999999998</v>
      </c>
      <c r="C223" s="31">
        <v>82.254999999999995</v>
      </c>
      <c r="D223" s="31">
        <v>2356.7510000000002</v>
      </c>
      <c r="E223" s="31">
        <v>3445.326</v>
      </c>
      <c r="F223" s="31">
        <v>106.48</v>
      </c>
      <c r="G223" s="31">
        <v>55.481400000000001</v>
      </c>
      <c r="H223" s="31">
        <v>87.230500000000006</v>
      </c>
      <c r="I223" s="31">
        <v>133.602</v>
      </c>
      <c r="K223">
        <v>519.20669999999996</v>
      </c>
      <c r="L223">
        <v>2276.41</v>
      </c>
    </row>
    <row r="224" spans="1:12" x14ac:dyDescent="0.35">
      <c r="A224" s="2">
        <v>39568</v>
      </c>
      <c r="B224" s="31">
        <v>1100.3430000000001</v>
      </c>
      <c r="C224" s="31">
        <v>77.220600000000005</v>
      </c>
      <c r="D224" s="31">
        <v>2283.4079999999999</v>
      </c>
      <c r="E224" s="31">
        <v>3354.415</v>
      </c>
      <c r="F224" s="31">
        <v>111.46</v>
      </c>
      <c r="G224" s="31">
        <v>59.594799999999999</v>
      </c>
      <c r="H224" s="31">
        <v>82.922300000000007</v>
      </c>
      <c r="I224" s="31">
        <v>131.4171</v>
      </c>
      <c r="K224">
        <v>513.24170000000004</v>
      </c>
      <c r="L224">
        <v>2416.2689999999998</v>
      </c>
    </row>
    <row r="225" spans="1:12" x14ac:dyDescent="0.35">
      <c r="A225" s="2">
        <v>39599</v>
      </c>
      <c r="B225" s="31">
        <v>1258.5039999999999</v>
      </c>
      <c r="C225" s="31">
        <v>79.198499999999996</v>
      </c>
      <c r="D225" s="31">
        <v>2254.8760000000002</v>
      </c>
      <c r="E225" s="31">
        <v>3298.1950000000002</v>
      </c>
      <c r="F225" s="31">
        <v>112.63</v>
      </c>
      <c r="G225" s="31">
        <v>63.065300000000001</v>
      </c>
      <c r="H225" s="31">
        <v>81.925899999999999</v>
      </c>
      <c r="I225" s="31">
        <v>131.36000000000001</v>
      </c>
      <c r="K225">
        <v>507.43450000000001</v>
      </c>
      <c r="L225">
        <v>2454.9299999999998</v>
      </c>
    </row>
    <row r="226" spans="1:12" x14ac:dyDescent="0.35">
      <c r="A226" s="2">
        <v>39629</v>
      </c>
      <c r="B226" s="31">
        <v>1335.3430000000001</v>
      </c>
      <c r="C226" s="31">
        <v>82.467699999999994</v>
      </c>
      <c r="D226" s="31">
        <v>2281.893</v>
      </c>
      <c r="E226" s="31">
        <v>3342.6390000000001</v>
      </c>
      <c r="F226" s="31">
        <v>102.85</v>
      </c>
      <c r="G226" s="31">
        <v>56.922400000000003</v>
      </c>
      <c r="H226" s="31">
        <v>81.454300000000003</v>
      </c>
      <c r="I226" s="31">
        <v>133.3492</v>
      </c>
      <c r="K226">
        <v>507.2604</v>
      </c>
      <c r="L226">
        <v>2252.8200000000002</v>
      </c>
    </row>
    <row r="227" spans="1:12" x14ac:dyDescent="0.35">
      <c r="A227" s="2">
        <v>39660</v>
      </c>
      <c r="B227" s="31">
        <v>1182.778</v>
      </c>
      <c r="C227" s="31">
        <v>81.105900000000005</v>
      </c>
      <c r="D227" s="31">
        <v>2298.0859999999998</v>
      </c>
      <c r="E227" s="31">
        <v>3369.2139999999999</v>
      </c>
      <c r="F227" s="31">
        <v>101.73</v>
      </c>
      <c r="G227" s="31">
        <v>57.1614</v>
      </c>
      <c r="H227" s="31">
        <v>79.745999999999995</v>
      </c>
      <c r="I227" s="31">
        <v>132.27010000000001</v>
      </c>
      <c r="K227">
        <v>513.42510000000004</v>
      </c>
      <c r="L227">
        <v>2211.8449999999998</v>
      </c>
    </row>
    <row r="228" spans="1:12" x14ac:dyDescent="0.35">
      <c r="A228" s="2">
        <v>39691</v>
      </c>
      <c r="B228" s="31">
        <v>1076.22</v>
      </c>
      <c r="C228" s="31">
        <v>73.414599999999993</v>
      </c>
      <c r="D228" s="31">
        <v>2331.1469999999999</v>
      </c>
      <c r="E228" s="31">
        <v>3423.9140000000002</v>
      </c>
      <c r="F228" s="31">
        <v>102.97</v>
      </c>
      <c r="G228" s="31">
        <v>57.816600000000001</v>
      </c>
      <c r="H228" s="31">
        <v>79.289699999999996</v>
      </c>
      <c r="I228" s="31">
        <v>124.99930000000001</v>
      </c>
      <c r="K228">
        <v>519.59590000000003</v>
      </c>
      <c r="L228">
        <v>2237.4110000000001</v>
      </c>
    </row>
    <row r="229" spans="1:12" x14ac:dyDescent="0.35">
      <c r="A229" s="2">
        <v>39721</v>
      </c>
      <c r="B229" s="31">
        <v>941.47739999999999</v>
      </c>
      <c r="C229" s="31">
        <v>77.422799999999995</v>
      </c>
      <c r="D229" s="31">
        <v>2313.7289999999998</v>
      </c>
      <c r="E229" s="31">
        <v>3397.9609999999998</v>
      </c>
      <c r="F229" s="31">
        <v>93.76</v>
      </c>
      <c r="G229" s="31">
        <v>49.298400000000001</v>
      </c>
      <c r="H229" s="31">
        <v>81.006799999999998</v>
      </c>
      <c r="I229" s="31">
        <v>119.7452</v>
      </c>
      <c r="K229">
        <v>521.26020000000005</v>
      </c>
      <c r="L229">
        <v>1996.1590000000001</v>
      </c>
    </row>
    <row r="230" spans="1:12" x14ac:dyDescent="0.35">
      <c r="A230" s="2">
        <v>39752</v>
      </c>
      <c r="B230" s="31">
        <v>649.85410000000002</v>
      </c>
      <c r="C230" s="31">
        <v>63.130200000000002</v>
      </c>
      <c r="D230" s="31">
        <v>2321.1529999999998</v>
      </c>
      <c r="E230" s="31">
        <v>3352.0790000000002</v>
      </c>
      <c r="F230" s="31">
        <v>77.58</v>
      </c>
      <c r="G230" s="31">
        <v>41.0794</v>
      </c>
      <c r="H230" s="31">
        <v>86.916899999999998</v>
      </c>
      <c r="I230" s="31">
        <v>107.71639999999999</v>
      </c>
      <c r="K230">
        <v>523.64520000000005</v>
      </c>
      <c r="L230">
        <v>1669.4059999999999</v>
      </c>
    </row>
    <row r="231" spans="1:12" x14ac:dyDescent="0.35">
      <c r="A231" s="2">
        <v>39782</v>
      </c>
      <c r="B231" s="31">
        <v>540.95600000000002</v>
      </c>
      <c r="C231" s="31">
        <v>71.8035</v>
      </c>
      <c r="D231" s="31">
        <v>2344.7750000000001</v>
      </c>
      <c r="E231" s="31">
        <v>3650.431</v>
      </c>
      <c r="F231" s="31">
        <v>71.81</v>
      </c>
      <c r="G231" s="31">
        <v>36.439900000000002</v>
      </c>
      <c r="H231" s="31">
        <v>89.715100000000007</v>
      </c>
      <c r="I231" s="31">
        <v>107.9435</v>
      </c>
      <c r="K231">
        <v>539.78549999999996</v>
      </c>
      <c r="L231">
        <v>1568.0139999999999</v>
      </c>
    </row>
    <row r="232" spans="1:12" x14ac:dyDescent="0.35">
      <c r="A232" s="2">
        <v>39813</v>
      </c>
      <c r="B232" s="31">
        <v>419.86619999999999</v>
      </c>
      <c r="C232" s="31">
        <v>77.528499999999994</v>
      </c>
      <c r="D232" s="31">
        <v>2356.8510000000001</v>
      </c>
      <c r="E232" s="31">
        <v>3794.9780000000001</v>
      </c>
      <c r="F232" s="31">
        <v>72.23</v>
      </c>
      <c r="G232" s="31">
        <v>37.203200000000002</v>
      </c>
      <c r="H232" s="31">
        <v>94.194000000000003</v>
      </c>
      <c r="I232" s="31">
        <v>118.2932</v>
      </c>
      <c r="K232">
        <v>551.92110000000002</v>
      </c>
      <c r="L232">
        <v>1584.056</v>
      </c>
    </row>
    <row r="233" spans="1:12" x14ac:dyDescent="0.35">
      <c r="A233" s="2">
        <v>39844</v>
      </c>
      <c r="B233" s="31">
        <v>443.40589999999997</v>
      </c>
      <c r="C233" s="31">
        <v>81.254099999999994</v>
      </c>
      <c r="D233" s="31">
        <v>2336.471</v>
      </c>
      <c r="E233" s="31">
        <v>3701.92</v>
      </c>
      <c r="F233" s="31">
        <v>66.010000000000005</v>
      </c>
      <c r="G233" s="31">
        <v>36.183</v>
      </c>
      <c r="H233" s="31">
        <v>95.054699999999997</v>
      </c>
      <c r="I233" s="31">
        <v>109.1866</v>
      </c>
      <c r="K233">
        <v>543.13940000000002</v>
      </c>
      <c r="L233">
        <v>1471.7059999999999</v>
      </c>
    </row>
    <row r="234" spans="1:12" x14ac:dyDescent="0.35">
      <c r="A234" s="2">
        <v>39872</v>
      </c>
      <c r="B234" s="31">
        <v>376.30959999999999</v>
      </c>
      <c r="C234" s="31">
        <v>82.488200000000006</v>
      </c>
      <c r="D234" s="31">
        <v>2346.4079999999999</v>
      </c>
      <c r="E234" s="31">
        <v>3675.018</v>
      </c>
      <c r="F234" s="31">
        <v>58.93</v>
      </c>
      <c r="G234" s="31">
        <v>34.273000000000003</v>
      </c>
      <c r="H234" s="31">
        <v>87.207499999999996</v>
      </c>
      <c r="I234" s="31">
        <v>108.2687</v>
      </c>
      <c r="K234">
        <v>544.79489999999998</v>
      </c>
      <c r="L234">
        <v>1339.877</v>
      </c>
    </row>
    <row r="235" spans="1:12" x14ac:dyDescent="0.35">
      <c r="A235" s="2">
        <v>39903</v>
      </c>
      <c r="B235" s="31">
        <v>399.94510000000002</v>
      </c>
      <c r="C235" s="31">
        <v>80.764799999999994</v>
      </c>
      <c r="D235" s="31">
        <v>2323.14</v>
      </c>
      <c r="E235" s="31">
        <v>3798.9169999999999</v>
      </c>
      <c r="F235" s="31">
        <v>64.06</v>
      </c>
      <c r="G235" s="31">
        <v>38.013599999999997</v>
      </c>
      <c r="H235" s="31">
        <v>86.349100000000007</v>
      </c>
      <c r="I235" s="31">
        <v>113.2008</v>
      </c>
      <c r="K235">
        <v>550.50480000000005</v>
      </c>
      <c r="L235">
        <v>1425.0930000000001</v>
      </c>
    </row>
    <row r="236" spans="1:12" x14ac:dyDescent="0.35">
      <c r="A236" s="2">
        <v>39933</v>
      </c>
      <c r="B236" s="31">
        <v>398.8809</v>
      </c>
      <c r="C236" s="31">
        <v>77.813699999999997</v>
      </c>
      <c r="D236" s="31">
        <v>2303.64</v>
      </c>
      <c r="E236" s="31">
        <v>3702.7640000000001</v>
      </c>
      <c r="F236" s="31">
        <v>70.12</v>
      </c>
      <c r="G236" s="31">
        <v>42.805700000000002</v>
      </c>
      <c r="H236" s="31">
        <v>86.645899999999997</v>
      </c>
      <c r="I236" s="31">
        <v>112.98699999999999</v>
      </c>
      <c r="K236">
        <v>548.29669999999999</v>
      </c>
      <c r="L236">
        <v>1572.3389999999999</v>
      </c>
    </row>
    <row r="237" spans="1:12" x14ac:dyDescent="0.35">
      <c r="A237" s="2">
        <v>39964</v>
      </c>
      <c r="B237" s="31">
        <v>481.6739</v>
      </c>
      <c r="C237" s="31">
        <v>85.4148</v>
      </c>
      <c r="D237" s="31">
        <v>2293.89</v>
      </c>
      <c r="E237" s="31">
        <v>3629.6950000000002</v>
      </c>
      <c r="F237" s="31">
        <v>73.989999999999995</v>
      </c>
      <c r="G237" s="31">
        <v>44.095799999999997</v>
      </c>
      <c r="H237" s="31">
        <v>89.280199999999994</v>
      </c>
      <c r="I237" s="31">
        <v>120.7131</v>
      </c>
      <c r="K237">
        <v>543.43399999999997</v>
      </c>
      <c r="L237">
        <v>1660.7639999999999</v>
      </c>
    </row>
    <row r="238" spans="1:12" x14ac:dyDescent="0.35">
      <c r="A238" s="2">
        <v>39994</v>
      </c>
      <c r="B238" s="31">
        <v>500.3578</v>
      </c>
      <c r="C238" s="31">
        <v>80.805599999999998</v>
      </c>
      <c r="D238" s="31">
        <v>2333.9659999999999</v>
      </c>
      <c r="E238" s="31">
        <v>3606.9229999999998</v>
      </c>
      <c r="F238" s="31">
        <v>74.099999999999994</v>
      </c>
      <c r="G238" s="31">
        <v>45.386400000000002</v>
      </c>
      <c r="H238" s="31">
        <v>88.300700000000006</v>
      </c>
      <c r="I238" s="31">
        <v>119.6484</v>
      </c>
      <c r="K238">
        <v>547.65</v>
      </c>
      <c r="L238">
        <v>1659.634</v>
      </c>
    </row>
    <row r="239" spans="1:12" x14ac:dyDescent="0.35">
      <c r="A239" s="2">
        <v>40025</v>
      </c>
      <c r="B239" s="31">
        <v>499.64620000000002</v>
      </c>
      <c r="C239" s="31">
        <v>83.022900000000007</v>
      </c>
      <c r="D239" s="31">
        <v>2334.3040000000001</v>
      </c>
      <c r="E239" s="31">
        <v>3638.4160000000002</v>
      </c>
      <c r="F239" s="31">
        <v>79.69</v>
      </c>
      <c r="G239" s="31">
        <v>49.252499999999998</v>
      </c>
      <c r="H239" s="31">
        <v>89.460899999999995</v>
      </c>
      <c r="I239" s="31">
        <v>120.93600000000001</v>
      </c>
      <c r="K239">
        <v>551.39290000000005</v>
      </c>
      <c r="L239">
        <v>1782.731</v>
      </c>
    </row>
    <row r="240" spans="1:12" x14ac:dyDescent="0.35">
      <c r="A240" s="2">
        <v>40056</v>
      </c>
      <c r="B240" s="31">
        <v>487.07080000000002</v>
      </c>
      <c r="C240" s="31">
        <v>82.823099999999997</v>
      </c>
      <c r="D240" s="31">
        <v>2351.3710000000001</v>
      </c>
      <c r="E240" s="31">
        <v>3679.1379999999999</v>
      </c>
      <c r="F240" s="31">
        <v>82.54</v>
      </c>
      <c r="G240" s="31">
        <v>49.959699999999998</v>
      </c>
      <c r="H240" s="31">
        <v>91.0839</v>
      </c>
      <c r="I240" s="31">
        <v>122.6031</v>
      </c>
      <c r="K240">
        <v>555.86</v>
      </c>
      <c r="L240">
        <v>1849.0940000000001</v>
      </c>
    </row>
    <row r="241" spans="1:12" x14ac:dyDescent="0.35">
      <c r="A241" s="2">
        <v>40086</v>
      </c>
      <c r="B241" s="31">
        <v>471.95</v>
      </c>
      <c r="C241" s="31">
        <v>87.67</v>
      </c>
      <c r="D241" s="31">
        <v>2360.0540000000001</v>
      </c>
      <c r="E241" s="31">
        <v>3713.9940000000001</v>
      </c>
      <c r="F241" s="31">
        <v>85.58</v>
      </c>
      <c r="G241" s="31">
        <v>52.860900000000001</v>
      </c>
      <c r="H241" s="31">
        <v>95.071899999999999</v>
      </c>
      <c r="I241" s="31">
        <v>124.67529999999999</v>
      </c>
      <c r="K241">
        <v>558.64819999999997</v>
      </c>
      <c r="L241">
        <v>1905.941</v>
      </c>
    </row>
    <row r="242" spans="1:12" x14ac:dyDescent="0.35">
      <c r="A242" s="2">
        <v>40117</v>
      </c>
      <c r="B242" s="31">
        <v>526.08249999999998</v>
      </c>
      <c r="C242" s="31">
        <v>90.371399999999994</v>
      </c>
      <c r="D242" s="31">
        <v>2337.1909999999998</v>
      </c>
      <c r="E242" s="31">
        <v>3722.8310000000001</v>
      </c>
      <c r="F242" s="31">
        <v>83.96</v>
      </c>
      <c r="G242" s="31">
        <v>51.260399999999997</v>
      </c>
      <c r="H242" s="31">
        <v>94.018600000000006</v>
      </c>
      <c r="I242" s="31">
        <v>125.8541</v>
      </c>
      <c r="K242">
        <v>557.99680000000001</v>
      </c>
      <c r="L242">
        <v>1863.1569999999999</v>
      </c>
    </row>
    <row r="243" spans="1:12" x14ac:dyDescent="0.35">
      <c r="A243" s="2">
        <v>40147</v>
      </c>
      <c r="B243" s="31">
        <v>511.87110000000001</v>
      </c>
      <c r="C243" s="31">
        <v>102.5689</v>
      </c>
      <c r="D243" s="31">
        <v>2366.828</v>
      </c>
      <c r="E243" s="31">
        <v>3804.6019999999999</v>
      </c>
      <c r="F243" s="31">
        <v>88.97</v>
      </c>
      <c r="G243" s="31">
        <v>54.399700000000003</v>
      </c>
      <c r="H243" s="31">
        <v>98.784300000000002</v>
      </c>
      <c r="I243" s="31">
        <v>128.07849999999999</v>
      </c>
      <c r="K243">
        <v>563.09739999999999</v>
      </c>
      <c r="L243">
        <v>1920.7750000000001</v>
      </c>
    </row>
    <row r="244" spans="1:12" x14ac:dyDescent="0.35">
      <c r="A244" s="2">
        <v>40178</v>
      </c>
      <c r="B244" s="31">
        <v>517.3655</v>
      </c>
      <c r="C244" s="31">
        <v>95.099400000000003</v>
      </c>
      <c r="D244" s="31">
        <v>2374.712</v>
      </c>
      <c r="E244" s="31">
        <v>3662.3049999999998</v>
      </c>
      <c r="F244" s="31">
        <v>90.66</v>
      </c>
      <c r="G244" s="31">
        <v>57.269199999999998</v>
      </c>
      <c r="H244" s="31">
        <v>91.390500000000003</v>
      </c>
      <c r="I244" s="31">
        <v>122.4064</v>
      </c>
      <c r="K244">
        <v>557.43089999999995</v>
      </c>
      <c r="L244">
        <v>1991.711</v>
      </c>
    </row>
    <row r="245" spans="1:12" x14ac:dyDescent="0.35">
      <c r="A245" s="2">
        <v>40209</v>
      </c>
      <c r="B245" s="31">
        <v>473.86450000000002</v>
      </c>
      <c r="C245" s="31">
        <v>93.909899999999993</v>
      </c>
      <c r="D245" s="31">
        <v>2371.482</v>
      </c>
      <c r="E245" s="31">
        <v>3748.08</v>
      </c>
      <c r="F245" s="31">
        <v>87.38</v>
      </c>
      <c r="G245" s="31">
        <v>53.587299999999999</v>
      </c>
      <c r="H245" s="31">
        <v>93.836299999999994</v>
      </c>
      <c r="I245" s="31">
        <v>118.5887</v>
      </c>
      <c r="K245">
        <v>560.83349999999996</v>
      </c>
      <c r="L245">
        <v>1919.665</v>
      </c>
    </row>
    <row r="246" spans="1:12" x14ac:dyDescent="0.35">
      <c r="A246" s="2">
        <v>40237</v>
      </c>
      <c r="B246" s="31">
        <v>499.7013</v>
      </c>
      <c r="C246" s="31">
        <v>96.951300000000003</v>
      </c>
      <c r="D246" s="31">
        <v>2377.6019999999999</v>
      </c>
      <c r="E246" s="31">
        <v>3771.8620000000001</v>
      </c>
      <c r="F246" s="31">
        <v>90.07</v>
      </c>
      <c r="G246" s="31">
        <v>56.0291</v>
      </c>
      <c r="H246" s="31">
        <v>95.716200000000001</v>
      </c>
      <c r="I246" s="31">
        <v>116.4378</v>
      </c>
      <c r="K246">
        <v>563.80640000000005</v>
      </c>
      <c r="L246">
        <v>1957.0119999999999</v>
      </c>
    </row>
    <row r="247" spans="1:12" x14ac:dyDescent="0.35">
      <c r="A247" s="2">
        <v>40268</v>
      </c>
      <c r="B247" s="31">
        <v>535.29639999999995</v>
      </c>
      <c r="C247" s="31">
        <v>96.457999999999998</v>
      </c>
      <c r="D247" s="31">
        <v>2365.0360000000001</v>
      </c>
      <c r="E247" s="31">
        <v>3732.22</v>
      </c>
      <c r="F247" s="31">
        <v>95.51</v>
      </c>
      <c r="G247" s="31">
        <v>60.336100000000002</v>
      </c>
      <c r="H247" s="31">
        <v>91.015699999999995</v>
      </c>
      <c r="I247" s="31">
        <v>115.4528</v>
      </c>
      <c r="K247">
        <v>563.66</v>
      </c>
      <c r="L247">
        <v>2084.6619999999998</v>
      </c>
    </row>
    <row r="248" spans="1:12" x14ac:dyDescent="0.35">
      <c r="A248" s="2">
        <v>40298</v>
      </c>
      <c r="B248" s="31">
        <v>574.47140000000002</v>
      </c>
      <c r="C248" s="31">
        <v>102.1876</v>
      </c>
      <c r="D248" s="31">
        <v>2390.009</v>
      </c>
      <c r="E248" s="31">
        <v>3785.4110000000001</v>
      </c>
      <c r="F248" s="31">
        <v>97</v>
      </c>
      <c r="G248" s="31">
        <v>61.655000000000001</v>
      </c>
      <c r="H248" s="31">
        <v>90.448400000000007</v>
      </c>
      <c r="I248" s="31">
        <v>113.4492</v>
      </c>
      <c r="K248">
        <v>565.77049999999997</v>
      </c>
      <c r="L248">
        <v>2089.89</v>
      </c>
    </row>
    <row r="249" spans="1:12" x14ac:dyDescent="0.35">
      <c r="A249" s="2">
        <v>40329</v>
      </c>
      <c r="B249" s="31">
        <v>495.78129999999999</v>
      </c>
      <c r="C249" s="31">
        <v>105.00320000000001</v>
      </c>
      <c r="D249" s="31">
        <v>2402.4960000000001</v>
      </c>
      <c r="E249" s="31">
        <v>3874.7719999999999</v>
      </c>
      <c r="F249" s="31">
        <v>89.22</v>
      </c>
      <c r="G249" s="31">
        <v>57.135399999999997</v>
      </c>
      <c r="H249" s="31">
        <v>93.472399999999993</v>
      </c>
      <c r="I249" s="31">
        <v>105.19580000000001</v>
      </c>
      <c r="K249">
        <v>572.87860000000001</v>
      </c>
      <c r="L249">
        <v>1931.5740000000001</v>
      </c>
    </row>
    <row r="250" spans="1:12" x14ac:dyDescent="0.35">
      <c r="A250" s="2">
        <v>40359</v>
      </c>
      <c r="B250" s="31">
        <v>499.23570000000001</v>
      </c>
      <c r="C250" s="31">
        <v>107.67400000000001</v>
      </c>
      <c r="D250" s="31">
        <v>2430.5610000000001</v>
      </c>
      <c r="E250" s="31">
        <v>3961.1660000000002</v>
      </c>
      <c r="F250" s="31">
        <v>84.46</v>
      </c>
      <c r="G250" s="31">
        <v>53.6569</v>
      </c>
      <c r="H250" s="31">
        <v>96.0184</v>
      </c>
      <c r="I250" s="31">
        <v>104.45099999999999</v>
      </c>
      <c r="K250">
        <v>577.11320000000001</v>
      </c>
      <c r="L250">
        <v>1851.076</v>
      </c>
    </row>
    <row r="251" spans="1:12" x14ac:dyDescent="0.35">
      <c r="A251" s="2">
        <v>40390</v>
      </c>
      <c r="B251" s="31">
        <v>501.8768</v>
      </c>
      <c r="C251" s="31">
        <v>101.98399999999999</v>
      </c>
      <c r="D251" s="31">
        <v>2433.6489999999999</v>
      </c>
      <c r="E251" s="31">
        <v>4002.0889999999999</v>
      </c>
      <c r="F251" s="31">
        <v>90.37</v>
      </c>
      <c r="G251" s="31">
        <v>57.492800000000003</v>
      </c>
      <c r="H251" s="31">
        <v>98.000100000000003</v>
      </c>
      <c r="I251" s="31">
        <v>111.083</v>
      </c>
      <c r="K251">
        <v>580.42399999999998</v>
      </c>
      <c r="L251">
        <v>1957.2929999999999</v>
      </c>
    </row>
    <row r="252" spans="1:12" x14ac:dyDescent="0.35">
      <c r="A252" s="2">
        <v>40421</v>
      </c>
      <c r="B252" s="31">
        <v>489.90559999999999</v>
      </c>
      <c r="C252" s="31">
        <v>107.70399999999999</v>
      </c>
      <c r="D252" s="31">
        <v>2453.377</v>
      </c>
      <c r="E252" s="31">
        <v>4087.4650000000001</v>
      </c>
      <c r="F252" s="31">
        <v>86.25</v>
      </c>
      <c r="G252" s="31">
        <v>54.536700000000003</v>
      </c>
      <c r="H252" s="31">
        <v>101.11620000000001</v>
      </c>
      <c r="I252" s="31">
        <v>108.3745</v>
      </c>
      <c r="K252">
        <v>591.69029999999998</v>
      </c>
      <c r="L252">
        <v>1891.4480000000001</v>
      </c>
    </row>
    <row r="253" spans="1:12" x14ac:dyDescent="0.35">
      <c r="A253" s="2">
        <v>40451</v>
      </c>
      <c r="B253" s="31">
        <v>533.40710000000001</v>
      </c>
      <c r="C253" s="31">
        <v>112.8125</v>
      </c>
      <c r="D253" s="31">
        <v>2464.5039999999999</v>
      </c>
      <c r="E253" s="31">
        <v>4101.1890000000003</v>
      </c>
      <c r="F253" s="31">
        <v>93.94</v>
      </c>
      <c r="G253" s="31">
        <v>61.689900000000002</v>
      </c>
      <c r="H253" s="31">
        <v>101.6027</v>
      </c>
      <c r="I253" s="31">
        <v>116.3964</v>
      </c>
      <c r="K253">
        <v>589.40599999999995</v>
      </c>
      <c r="L253">
        <v>2022.924</v>
      </c>
    </row>
    <row r="254" spans="1:12" x14ac:dyDescent="0.35">
      <c r="A254" s="2">
        <v>40482</v>
      </c>
      <c r="B254" s="31">
        <v>532.40790000000004</v>
      </c>
      <c r="C254" s="31">
        <v>116.94750000000001</v>
      </c>
      <c r="D254" s="31">
        <v>2460.7240000000002</v>
      </c>
      <c r="E254" s="31">
        <v>4108.8140000000003</v>
      </c>
      <c r="F254" s="31">
        <v>97.49</v>
      </c>
      <c r="G254" s="31">
        <v>65.6006</v>
      </c>
      <c r="H254" s="31">
        <v>105.3496</v>
      </c>
      <c r="I254" s="31">
        <v>118.53</v>
      </c>
      <c r="K254">
        <v>586.99779999999998</v>
      </c>
      <c r="L254">
        <v>2080.5650000000001</v>
      </c>
    </row>
    <row r="255" spans="1:12" x14ac:dyDescent="0.35">
      <c r="A255" s="2">
        <v>40512</v>
      </c>
      <c r="B255" s="31">
        <v>552.74279999999999</v>
      </c>
      <c r="C255" s="31">
        <v>119.21380000000001</v>
      </c>
      <c r="D255" s="31">
        <v>2420.681</v>
      </c>
      <c r="E255" s="31">
        <v>4068.3359999999998</v>
      </c>
      <c r="F255" s="31">
        <v>97.47</v>
      </c>
      <c r="G255" s="31">
        <v>65.445999999999998</v>
      </c>
      <c r="H255" s="31">
        <v>101.28360000000001</v>
      </c>
      <c r="I255" s="31">
        <v>111.057</v>
      </c>
      <c r="K255">
        <v>578.55909999999994</v>
      </c>
      <c r="L255">
        <v>2073.7179999999998</v>
      </c>
    </row>
    <row r="256" spans="1:12" x14ac:dyDescent="0.35">
      <c r="A256" s="2">
        <v>40543</v>
      </c>
      <c r="B256" s="31">
        <v>574.39279999999997</v>
      </c>
      <c r="C256" s="31">
        <v>122.2499</v>
      </c>
      <c r="D256" s="31">
        <v>2430.7449999999999</v>
      </c>
      <c r="E256" s="31">
        <v>3947.9769999999999</v>
      </c>
      <c r="F256" s="31">
        <v>103.96</v>
      </c>
      <c r="G256" s="31">
        <v>68.547899999999998</v>
      </c>
      <c r="H256" s="31">
        <v>104.57080000000001</v>
      </c>
      <c r="I256" s="31">
        <v>114.45440000000001</v>
      </c>
      <c r="K256">
        <v>576.14710000000002</v>
      </c>
      <c r="L256">
        <v>2190.9989999999998</v>
      </c>
    </row>
    <row r="257" spans="1:12" x14ac:dyDescent="0.35">
      <c r="A257" s="2">
        <v>40574</v>
      </c>
      <c r="B257" s="31">
        <v>625.47429999999997</v>
      </c>
      <c r="C257" s="31">
        <v>114.6164</v>
      </c>
      <c r="D257" s="31">
        <v>2420.547</v>
      </c>
      <c r="E257" s="31">
        <v>3959.7559999999999</v>
      </c>
      <c r="F257" s="31">
        <v>106.4</v>
      </c>
      <c r="G257" s="31">
        <v>70.527600000000007</v>
      </c>
      <c r="H257" s="31">
        <v>103.4863</v>
      </c>
      <c r="I257" s="31">
        <v>116.9675</v>
      </c>
      <c r="K257">
        <v>573.31209999999999</v>
      </c>
      <c r="L257">
        <v>2233.4780000000001</v>
      </c>
    </row>
    <row r="258" spans="1:12" x14ac:dyDescent="0.35">
      <c r="A258" s="2">
        <v>40602</v>
      </c>
      <c r="B258" s="31">
        <v>693.63819999999998</v>
      </c>
      <c r="C258" s="31">
        <v>121.0921</v>
      </c>
      <c r="D258" s="31">
        <v>2412.2510000000002</v>
      </c>
      <c r="E258" s="31">
        <v>3944.77</v>
      </c>
      <c r="F258" s="31">
        <v>110.02</v>
      </c>
      <c r="G258" s="31">
        <v>72.716099999999997</v>
      </c>
      <c r="H258" s="31">
        <v>103.46720000000001</v>
      </c>
      <c r="I258" s="31">
        <v>117.8805</v>
      </c>
      <c r="K258">
        <v>573.20439999999996</v>
      </c>
      <c r="L258">
        <v>2298.7649999999999</v>
      </c>
    </row>
    <row r="259" spans="1:12" x14ac:dyDescent="0.35">
      <c r="A259" s="2">
        <v>40633</v>
      </c>
      <c r="B259" s="31">
        <v>731.69949999999994</v>
      </c>
      <c r="C259" s="31">
        <v>123.5352</v>
      </c>
      <c r="D259" s="31">
        <v>2427.56</v>
      </c>
      <c r="E259" s="31">
        <v>3944.252</v>
      </c>
      <c r="F259" s="31">
        <v>110</v>
      </c>
      <c r="G259" s="31">
        <v>72.346800000000002</v>
      </c>
      <c r="H259" s="31">
        <v>102.26130000000001</v>
      </c>
      <c r="I259" s="31">
        <v>121.1665</v>
      </c>
      <c r="K259">
        <v>572.37919999999997</v>
      </c>
      <c r="L259">
        <v>2269.4670000000001</v>
      </c>
    </row>
    <row r="260" spans="1:12" x14ac:dyDescent="0.35">
      <c r="A260" s="2">
        <v>40663</v>
      </c>
      <c r="B260" s="31">
        <v>766.40830000000005</v>
      </c>
      <c r="C260" s="31">
        <v>133.53030000000001</v>
      </c>
      <c r="D260" s="31">
        <v>2436.2570000000001</v>
      </c>
      <c r="E260" s="31">
        <v>4014.2429999999999</v>
      </c>
      <c r="F260" s="31">
        <v>113.23</v>
      </c>
      <c r="G260" s="31">
        <v>74.344200000000001</v>
      </c>
      <c r="H260" s="31">
        <v>104.0261</v>
      </c>
      <c r="I260" s="31">
        <v>126.6332</v>
      </c>
      <c r="K260">
        <v>576.27229999999997</v>
      </c>
      <c r="L260">
        <v>2320.9290000000001</v>
      </c>
    </row>
    <row r="261" spans="1:12" x14ac:dyDescent="0.35">
      <c r="A261" s="2">
        <v>40694</v>
      </c>
      <c r="B261" s="31">
        <v>710.59050000000002</v>
      </c>
      <c r="C261" s="31">
        <v>131.73660000000001</v>
      </c>
      <c r="D261" s="31">
        <v>2446.346</v>
      </c>
      <c r="E261" s="31">
        <v>4108.7759999999998</v>
      </c>
      <c r="F261" s="31">
        <v>111.92</v>
      </c>
      <c r="G261" s="31">
        <v>73.446200000000005</v>
      </c>
      <c r="H261" s="31">
        <v>104.2948</v>
      </c>
      <c r="I261" s="31">
        <v>122.9182</v>
      </c>
      <c r="K261">
        <v>582.55920000000003</v>
      </c>
      <c r="L261">
        <v>2291.393</v>
      </c>
    </row>
    <row r="262" spans="1:12" x14ac:dyDescent="0.35">
      <c r="A262" s="2">
        <v>40724</v>
      </c>
      <c r="B262" s="31">
        <v>682.21879999999999</v>
      </c>
      <c r="C262" s="31">
        <v>128.82220000000001</v>
      </c>
      <c r="D262" s="31">
        <v>2456.5749999999998</v>
      </c>
      <c r="E262" s="31">
        <v>4099.3500000000004</v>
      </c>
      <c r="F262" s="31">
        <v>110.02</v>
      </c>
      <c r="G262" s="31">
        <v>71.990200000000002</v>
      </c>
      <c r="H262" s="31">
        <v>104.9033</v>
      </c>
      <c r="I262" s="31">
        <v>124.06399999999999</v>
      </c>
      <c r="K262">
        <v>581.92729999999995</v>
      </c>
      <c r="L262">
        <v>2255.0720000000001</v>
      </c>
    </row>
    <row r="263" spans="1:12" x14ac:dyDescent="0.35">
      <c r="A263" s="2">
        <v>40755</v>
      </c>
      <c r="B263" s="31">
        <v>712.16390000000001</v>
      </c>
      <c r="C263" s="31">
        <v>139.64660000000001</v>
      </c>
      <c r="D263" s="31">
        <v>2470.3389999999999</v>
      </c>
      <c r="E263" s="31">
        <v>4211.9309999999996</v>
      </c>
      <c r="F263" s="31">
        <v>107.77</v>
      </c>
      <c r="G263" s="31">
        <v>73.176599999999993</v>
      </c>
      <c r="H263" s="31">
        <v>109.7443</v>
      </c>
      <c r="I263" s="31">
        <v>123.06619999999999</v>
      </c>
      <c r="K263">
        <v>587.34519999999998</v>
      </c>
      <c r="L263">
        <v>2193.6120000000001</v>
      </c>
    </row>
    <row r="264" spans="1:12" x14ac:dyDescent="0.35">
      <c r="A264" s="2">
        <v>40786</v>
      </c>
      <c r="B264" s="31">
        <v>711.80179999999996</v>
      </c>
      <c r="C264" s="31">
        <v>156.81139999999999</v>
      </c>
      <c r="D264" s="31">
        <v>2480.444</v>
      </c>
      <c r="E264" s="31">
        <v>4355.7709999999997</v>
      </c>
      <c r="F264" s="31">
        <v>101.85</v>
      </c>
      <c r="G264" s="31">
        <v>69.501099999999994</v>
      </c>
      <c r="H264" s="31">
        <v>110.7406</v>
      </c>
      <c r="I264" s="31">
        <v>123.3822</v>
      </c>
      <c r="K264">
        <v>598.39369999999997</v>
      </c>
      <c r="L264">
        <v>2045.1990000000001</v>
      </c>
    </row>
    <row r="265" spans="1:12" x14ac:dyDescent="0.35">
      <c r="A265" s="2">
        <v>40816</v>
      </c>
      <c r="B265" s="31">
        <v>647.221</v>
      </c>
      <c r="C265" s="31">
        <v>138.8845</v>
      </c>
      <c r="D265" s="31">
        <v>2481.873</v>
      </c>
      <c r="E265" s="31">
        <v>4391.6360000000004</v>
      </c>
      <c r="F265" s="31">
        <v>94.64</v>
      </c>
      <c r="G265" s="31">
        <v>66.359099999999998</v>
      </c>
      <c r="H265" s="31">
        <v>109.82899999999999</v>
      </c>
      <c r="I265" s="31">
        <v>115.0241</v>
      </c>
      <c r="K265">
        <v>605.14599999999996</v>
      </c>
      <c r="L265">
        <v>1921.2280000000001</v>
      </c>
    </row>
    <row r="266" spans="1:12" x14ac:dyDescent="0.35">
      <c r="A266" s="2">
        <v>40847</v>
      </c>
      <c r="B266" s="31">
        <v>697.6703</v>
      </c>
      <c r="C266" s="31">
        <v>147.69380000000001</v>
      </c>
      <c r="D266" s="31">
        <v>2478.904</v>
      </c>
      <c r="E266" s="31">
        <v>4356.826</v>
      </c>
      <c r="F266" s="31">
        <v>105</v>
      </c>
      <c r="G266" s="31">
        <v>73.2453</v>
      </c>
      <c r="H266" s="31">
        <v>108.53870000000001</v>
      </c>
      <c r="I266" s="31">
        <v>119.60169999999999</v>
      </c>
      <c r="K266">
        <v>600.72249999999997</v>
      </c>
      <c r="L266">
        <v>2085.4659999999999</v>
      </c>
    </row>
    <row r="267" spans="1:12" x14ac:dyDescent="0.35">
      <c r="A267" s="2">
        <v>40877</v>
      </c>
      <c r="B267" s="31">
        <v>716.53560000000004</v>
      </c>
      <c r="C267" s="31">
        <v>149.63640000000001</v>
      </c>
      <c r="D267" s="31">
        <v>2473.8409999999999</v>
      </c>
      <c r="E267" s="31">
        <v>4389.3969999999999</v>
      </c>
      <c r="F267" s="31">
        <v>104.73</v>
      </c>
      <c r="G267" s="31">
        <v>71.3489</v>
      </c>
      <c r="H267" s="31">
        <v>108.96680000000001</v>
      </c>
      <c r="I267" s="31">
        <v>115.4628</v>
      </c>
      <c r="K267">
        <v>598.87130000000002</v>
      </c>
      <c r="L267">
        <v>2058.7199999999998</v>
      </c>
    </row>
    <row r="268" spans="1:12" x14ac:dyDescent="0.35">
      <c r="A268" s="2">
        <v>40908</v>
      </c>
      <c r="B268" s="31">
        <v>690.02080000000001</v>
      </c>
      <c r="C268" s="31">
        <v>133.9486</v>
      </c>
      <c r="D268" s="31">
        <v>2494.9769999999999</v>
      </c>
      <c r="E268" s="31">
        <v>4449.8379999999997</v>
      </c>
      <c r="F268" s="31">
        <v>105.76</v>
      </c>
      <c r="G268" s="31">
        <v>70.819500000000005</v>
      </c>
      <c r="H268" s="31">
        <v>109.8288</v>
      </c>
      <c r="I268" s="31">
        <v>111.3185</v>
      </c>
      <c r="K268">
        <v>609.23419999999999</v>
      </c>
      <c r="L268">
        <v>2070.8009999999999</v>
      </c>
    </row>
    <row r="269" spans="1:12" x14ac:dyDescent="0.35">
      <c r="A269" s="2">
        <v>40939</v>
      </c>
      <c r="B269" s="31">
        <v>715.80719999999997</v>
      </c>
      <c r="C269" s="31">
        <v>148.52809999999999</v>
      </c>
      <c r="D269" s="31">
        <v>2498.1309999999999</v>
      </c>
      <c r="E269" s="31">
        <v>4488.0110000000004</v>
      </c>
      <c r="F269" s="31">
        <v>110.47</v>
      </c>
      <c r="G269" s="31">
        <v>76.727699999999999</v>
      </c>
      <c r="H269" s="31">
        <v>110.7924</v>
      </c>
      <c r="I269" s="31">
        <v>112.2362</v>
      </c>
      <c r="K269">
        <v>613.31590000000006</v>
      </c>
      <c r="L269">
        <v>2160.4</v>
      </c>
    </row>
    <row r="270" spans="1:12" x14ac:dyDescent="0.35">
      <c r="A270" s="2">
        <v>40968</v>
      </c>
      <c r="B270" s="31">
        <v>760.21159999999998</v>
      </c>
      <c r="C270" s="31">
        <v>146.0445</v>
      </c>
      <c r="D270" s="31">
        <v>2500.585</v>
      </c>
      <c r="E270" s="31">
        <v>4453.402</v>
      </c>
      <c r="F270" s="31">
        <v>115.22</v>
      </c>
      <c r="G270" s="31">
        <v>81.670500000000004</v>
      </c>
      <c r="H270" s="31">
        <v>104.348</v>
      </c>
      <c r="I270" s="31">
        <v>114.6837</v>
      </c>
      <c r="K270">
        <v>614.30909999999994</v>
      </c>
      <c r="L270">
        <v>2262.5770000000002</v>
      </c>
    </row>
    <row r="271" spans="1:12" x14ac:dyDescent="0.35">
      <c r="A271" s="2">
        <v>40999</v>
      </c>
      <c r="B271" s="31">
        <v>766.29430000000002</v>
      </c>
      <c r="C271" s="31">
        <v>142.4538</v>
      </c>
      <c r="D271" s="31">
        <v>2494.6579999999999</v>
      </c>
      <c r="E271" s="31">
        <v>4403.451</v>
      </c>
      <c r="F271" s="31">
        <v>118.99</v>
      </c>
      <c r="G271" s="31">
        <v>85.787800000000004</v>
      </c>
      <c r="H271" s="31">
        <v>102.6009</v>
      </c>
      <c r="I271" s="31">
        <v>114.1447</v>
      </c>
      <c r="K271">
        <v>612.70140000000004</v>
      </c>
      <c r="L271">
        <v>2302.4630000000002</v>
      </c>
    </row>
    <row r="272" spans="1:12" x14ac:dyDescent="0.35">
      <c r="A272" s="2">
        <v>41029</v>
      </c>
      <c r="B272" s="31">
        <v>759.26710000000003</v>
      </c>
      <c r="C272" s="31">
        <v>141.79769999999999</v>
      </c>
      <c r="D272" s="31">
        <v>2514.16</v>
      </c>
      <c r="E272" s="31">
        <v>4498.57</v>
      </c>
      <c r="F272" s="31">
        <v>118.16</v>
      </c>
      <c r="G272" s="31">
        <v>84.805400000000006</v>
      </c>
      <c r="H272" s="31">
        <v>105.7269</v>
      </c>
      <c r="I272" s="31">
        <v>113.43429999999999</v>
      </c>
      <c r="K272">
        <v>616.32050000000004</v>
      </c>
      <c r="L272">
        <v>2267.1709999999998</v>
      </c>
    </row>
    <row r="273" spans="1:12" x14ac:dyDescent="0.35">
      <c r="A273" s="2">
        <v>41060</v>
      </c>
      <c r="B273" s="31">
        <v>658.45439999999996</v>
      </c>
      <c r="C273" s="31">
        <v>133.0864</v>
      </c>
      <c r="D273" s="31">
        <v>2522.768</v>
      </c>
      <c r="E273" s="31">
        <v>4588.4870000000001</v>
      </c>
      <c r="F273" s="31">
        <v>111.02</v>
      </c>
      <c r="G273" s="31">
        <v>78.716099999999997</v>
      </c>
      <c r="H273" s="31">
        <v>107.63</v>
      </c>
      <c r="I273" s="31">
        <v>105.95950000000001</v>
      </c>
      <c r="K273">
        <v>624.76940000000002</v>
      </c>
      <c r="L273">
        <v>2113.799</v>
      </c>
    </row>
    <row r="274" spans="1:12" x14ac:dyDescent="0.35">
      <c r="A274" s="2">
        <v>41090</v>
      </c>
      <c r="B274" s="31">
        <v>642.80560000000003</v>
      </c>
      <c r="C274" s="31">
        <v>136.4896</v>
      </c>
      <c r="D274" s="31">
        <v>2527.3409999999999</v>
      </c>
      <c r="E274" s="31">
        <v>4569.2139999999999</v>
      </c>
      <c r="F274" s="31">
        <v>115.61</v>
      </c>
      <c r="G274" s="31">
        <v>81.561499999999995</v>
      </c>
      <c r="H274" s="31">
        <v>105.74850000000001</v>
      </c>
      <c r="I274" s="31">
        <v>108.7413</v>
      </c>
      <c r="K274">
        <v>622.44029999999998</v>
      </c>
      <c r="L274">
        <v>2204.3359999999998</v>
      </c>
    </row>
    <row r="275" spans="1:12" x14ac:dyDescent="0.35">
      <c r="A275" s="2">
        <v>41121</v>
      </c>
      <c r="B275" s="31">
        <v>693.53229999999996</v>
      </c>
      <c r="C275" s="31">
        <v>136.96559999999999</v>
      </c>
      <c r="D275" s="31">
        <v>2532.9690000000001</v>
      </c>
      <c r="E275" s="31">
        <v>4613.1139999999996</v>
      </c>
      <c r="F275" s="31">
        <v>117.15</v>
      </c>
      <c r="G275" s="31">
        <v>82.397499999999994</v>
      </c>
      <c r="H275" s="31">
        <v>107.99339999999999</v>
      </c>
      <c r="I275" s="31">
        <v>105.48990000000001</v>
      </c>
      <c r="K275">
        <v>628.79480000000001</v>
      </c>
      <c r="L275">
        <v>2234.0259999999998</v>
      </c>
    </row>
    <row r="276" spans="1:12" x14ac:dyDescent="0.35">
      <c r="A276" s="2">
        <v>41152</v>
      </c>
      <c r="B276" s="31">
        <v>761.18640000000005</v>
      </c>
      <c r="C276" s="31">
        <v>143.15809999999999</v>
      </c>
      <c r="D276" s="31">
        <v>2532.7930000000001</v>
      </c>
      <c r="E276" s="31">
        <v>4618.1679999999997</v>
      </c>
      <c r="F276" s="31">
        <v>119.74</v>
      </c>
      <c r="G276" s="31">
        <v>86.600899999999996</v>
      </c>
      <c r="H276" s="31">
        <v>107.6871</v>
      </c>
      <c r="I276" s="31">
        <v>107.9302</v>
      </c>
      <c r="K276">
        <v>629.32479999999998</v>
      </c>
      <c r="L276">
        <v>2278.7730000000001</v>
      </c>
    </row>
    <row r="277" spans="1:12" x14ac:dyDescent="0.35">
      <c r="A277" s="2">
        <v>41182</v>
      </c>
      <c r="B277" s="31">
        <v>748.04489999999998</v>
      </c>
      <c r="C277" s="31">
        <v>150.47890000000001</v>
      </c>
      <c r="D277" s="31">
        <v>2539.837</v>
      </c>
      <c r="E277" s="31">
        <v>4610.0720000000001</v>
      </c>
      <c r="F277" s="31">
        <v>122.8</v>
      </c>
      <c r="G277" s="31">
        <v>87.435900000000004</v>
      </c>
      <c r="H277" s="31">
        <v>108.35680000000001</v>
      </c>
      <c r="I277" s="31">
        <v>110.1307</v>
      </c>
      <c r="K277">
        <v>631.25599999999997</v>
      </c>
      <c r="L277">
        <v>2327.7570000000001</v>
      </c>
    </row>
    <row r="278" spans="1:12" x14ac:dyDescent="0.35">
      <c r="A278" s="2">
        <v>41213</v>
      </c>
      <c r="B278" s="31">
        <v>738.20169999999996</v>
      </c>
      <c r="C278" s="31">
        <v>145.8304</v>
      </c>
      <c r="D278" s="31">
        <v>2540.8939999999998</v>
      </c>
      <c r="E278" s="31">
        <v>4594.4210000000003</v>
      </c>
      <c r="F278" s="31">
        <v>120.45</v>
      </c>
      <c r="G278" s="31">
        <v>82.691400000000002</v>
      </c>
      <c r="H278" s="31">
        <v>105.4461</v>
      </c>
      <c r="I278" s="31">
        <v>110.8947</v>
      </c>
      <c r="K278">
        <v>631.90120000000002</v>
      </c>
      <c r="L278">
        <v>2317.02</v>
      </c>
    </row>
    <row r="279" spans="1:12" x14ac:dyDescent="0.35">
      <c r="A279" s="2">
        <v>41243</v>
      </c>
      <c r="B279" s="31">
        <v>739.84619999999995</v>
      </c>
      <c r="C279" s="31">
        <v>145.09569999999999</v>
      </c>
      <c r="D279" s="31">
        <v>2551.64</v>
      </c>
      <c r="E279" s="31">
        <v>4632.51</v>
      </c>
      <c r="F279" s="31">
        <v>121.11</v>
      </c>
      <c r="G279" s="31">
        <v>83.795299999999997</v>
      </c>
      <c r="H279" s="31">
        <v>102.18259999999999</v>
      </c>
      <c r="I279" s="31">
        <v>111.2752</v>
      </c>
      <c r="K279">
        <v>636.44889999999998</v>
      </c>
      <c r="L279">
        <v>2351.0740000000001</v>
      </c>
    </row>
    <row r="280" spans="1:12" x14ac:dyDescent="0.35">
      <c r="A280" s="2">
        <v>41274</v>
      </c>
      <c r="B280" s="31">
        <v>718.75469999999996</v>
      </c>
      <c r="C280" s="31">
        <v>141.9699</v>
      </c>
      <c r="D280" s="31">
        <v>2538.7199999999998</v>
      </c>
      <c r="E280" s="31">
        <v>4602.7179999999998</v>
      </c>
      <c r="F280" s="31">
        <v>122.08</v>
      </c>
      <c r="G280" s="31">
        <v>83.273399999999995</v>
      </c>
      <c r="H280" s="31">
        <v>97.418499999999995</v>
      </c>
      <c r="I280" s="31">
        <v>112.7621</v>
      </c>
      <c r="K280">
        <v>636.34810000000004</v>
      </c>
      <c r="L280">
        <v>2396.0459999999998</v>
      </c>
    </row>
    <row r="281" spans="1:12" x14ac:dyDescent="0.35">
      <c r="A281" s="2">
        <v>41305</v>
      </c>
      <c r="B281" s="31">
        <v>765.73239999999998</v>
      </c>
      <c r="C281" s="31">
        <v>140.61680000000001</v>
      </c>
      <c r="D281" s="31">
        <v>2550.21</v>
      </c>
      <c r="E281" s="31">
        <v>4550.7190000000001</v>
      </c>
      <c r="F281" s="31">
        <v>128.38</v>
      </c>
      <c r="G281" s="31">
        <v>85.460899999999995</v>
      </c>
      <c r="H281" s="31">
        <v>92.281099999999995</v>
      </c>
      <c r="I281" s="31">
        <v>116.06399999999999</v>
      </c>
      <c r="K281">
        <v>633.48869999999999</v>
      </c>
      <c r="L281">
        <v>2524.7860000000001</v>
      </c>
    </row>
    <row r="282" spans="1:12" x14ac:dyDescent="0.35">
      <c r="A282" s="2">
        <v>41333</v>
      </c>
      <c r="B282" s="31">
        <v>737.91319999999996</v>
      </c>
      <c r="C282" s="31">
        <v>133.51820000000001</v>
      </c>
      <c r="D282" s="31">
        <v>2562.9369999999999</v>
      </c>
      <c r="E282" s="31">
        <v>4599.9620000000004</v>
      </c>
      <c r="F282" s="31">
        <v>130.1</v>
      </c>
      <c r="G282" s="31">
        <v>85.868600000000001</v>
      </c>
      <c r="H282" s="31">
        <v>91.264200000000002</v>
      </c>
      <c r="I282" s="31">
        <v>111.7698</v>
      </c>
      <c r="K282">
        <v>637.13739999999996</v>
      </c>
      <c r="L282">
        <v>2562.0140000000001</v>
      </c>
    </row>
    <row r="283" spans="1:12" x14ac:dyDescent="0.35">
      <c r="A283" s="2">
        <v>41364</v>
      </c>
      <c r="B283" s="31">
        <v>722.10580000000004</v>
      </c>
      <c r="C283" s="31">
        <v>134.83170000000001</v>
      </c>
      <c r="D283" s="31">
        <v>2574.3020000000001</v>
      </c>
      <c r="E283" s="31">
        <v>4615.2640000000001</v>
      </c>
      <c r="F283" s="31">
        <v>134.79</v>
      </c>
      <c r="G283" s="31">
        <v>88.294399999999996</v>
      </c>
      <c r="H283" s="31">
        <v>89.540099999999995</v>
      </c>
      <c r="I283" s="31">
        <v>109.7552</v>
      </c>
      <c r="K283">
        <v>641.84230000000002</v>
      </c>
      <c r="L283">
        <v>2630.5659999999998</v>
      </c>
    </row>
    <row r="284" spans="1:12" x14ac:dyDescent="0.35">
      <c r="A284" s="2">
        <v>41394</v>
      </c>
      <c r="B284" s="31">
        <v>665.90269999999998</v>
      </c>
      <c r="C284" s="31">
        <v>124.3879</v>
      </c>
      <c r="D284" s="31">
        <v>2557.85</v>
      </c>
      <c r="E284" s="31">
        <v>4663.3540000000003</v>
      </c>
      <c r="F284" s="31">
        <v>137.33000000000001</v>
      </c>
      <c r="G284" s="31">
        <v>90.461699999999993</v>
      </c>
      <c r="H284" s="31">
        <v>86.405000000000001</v>
      </c>
      <c r="I284" s="31">
        <v>112.66459999999999</v>
      </c>
      <c r="K284">
        <v>648.46799999999996</v>
      </c>
      <c r="L284">
        <v>2703.877</v>
      </c>
    </row>
    <row r="285" spans="1:12" x14ac:dyDescent="0.35">
      <c r="A285" s="2">
        <v>41425</v>
      </c>
      <c r="B285" s="31">
        <v>660.27949999999998</v>
      </c>
      <c r="C285" s="31">
        <v>117.58759999999999</v>
      </c>
      <c r="D285" s="31">
        <v>2518.7550000000001</v>
      </c>
      <c r="E285" s="31">
        <v>4552.4350000000004</v>
      </c>
      <c r="F285" s="31">
        <v>140.5</v>
      </c>
      <c r="G285" s="31">
        <v>93.610600000000005</v>
      </c>
      <c r="H285" s="31">
        <v>83.3416</v>
      </c>
      <c r="I285" s="31">
        <v>110.7269</v>
      </c>
      <c r="K285">
        <v>638.56399999999996</v>
      </c>
      <c r="L285">
        <v>2742.7330000000002</v>
      </c>
    </row>
    <row r="286" spans="1:12" x14ac:dyDescent="0.35">
      <c r="A286" s="2">
        <v>41455</v>
      </c>
      <c r="B286" s="31">
        <v>683.89049999999997</v>
      </c>
      <c r="C286" s="31">
        <v>103.2961</v>
      </c>
      <c r="D286" s="31">
        <v>2529.9409999999998</v>
      </c>
      <c r="E286" s="31">
        <v>4458.8720000000003</v>
      </c>
      <c r="F286" s="31">
        <v>138.41999999999999</v>
      </c>
      <c r="G286" s="31">
        <v>91.285499999999999</v>
      </c>
      <c r="H286" s="31">
        <v>84.707300000000004</v>
      </c>
      <c r="I286" s="31">
        <v>111.0437</v>
      </c>
      <c r="K286">
        <v>632.17370000000005</v>
      </c>
      <c r="L286">
        <v>2676.3919999999998</v>
      </c>
    </row>
    <row r="287" spans="1:12" x14ac:dyDescent="0.35">
      <c r="A287" s="2">
        <v>41486</v>
      </c>
      <c r="B287" s="31">
        <v>711.84019999999998</v>
      </c>
      <c r="C287" s="31">
        <v>110.64239999999999</v>
      </c>
      <c r="D287" s="31">
        <v>2546.2460000000001</v>
      </c>
      <c r="E287" s="31">
        <v>4454.4690000000001</v>
      </c>
      <c r="F287" s="31">
        <v>145.46</v>
      </c>
      <c r="G287" s="31">
        <v>97.004099999999994</v>
      </c>
      <c r="H287" s="31">
        <v>85.541899999999998</v>
      </c>
      <c r="I287" s="31">
        <v>113.4212</v>
      </c>
      <c r="K287">
        <v>634.15189999999996</v>
      </c>
      <c r="L287">
        <v>2803.0610000000001</v>
      </c>
    </row>
    <row r="288" spans="1:12" x14ac:dyDescent="0.35">
      <c r="A288" s="2">
        <v>41517</v>
      </c>
      <c r="B288" s="31">
        <v>754.74109999999996</v>
      </c>
      <c r="C288" s="31">
        <v>117.6447</v>
      </c>
      <c r="D288" s="31">
        <v>2559.1840000000002</v>
      </c>
      <c r="E288" s="31">
        <v>4419.402</v>
      </c>
      <c r="F288" s="31">
        <v>141.19</v>
      </c>
      <c r="G288" s="31">
        <v>96.705200000000005</v>
      </c>
      <c r="H288" s="31">
        <v>85.736800000000002</v>
      </c>
      <c r="I288" s="31">
        <v>112.6138</v>
      </c>
      <c r="K288">
        <v>632.375</v>
      </c>
      <c r="L288">
        <v>2745.26</v>
      </c>
    </row>
    <row r="289" spans="1:12" x14ac:dyDescent="0.35">
      <c r="A289" s="2">
        <v>41547</v>
      </c>
      <c r="B289" s="31">
        <v>712.71510000000001</v>
      </c>
      <c r="C289" s="31">
        <v>111.8216</v>
      </c>
      <c r="D289" s="31">
        <v>2573.5889999999999</v>
      </c>
      <c r="E289" s="31">
        <v>4494.4589999999998</v>
      </c>
      <c r="F289" s="31">
        <v>145.47999999999999</v>
      </c>
      <c r="G289" s="31">
        <v>101.1782</v>
      </c>
      <c r="H289" s="31">
        <v>85.718000000000004</v>
      </c>
      <c r="I289" s="31">
        <v>115.6005</v>
      </c>
      <c r="K289">
        <v>636.80139999999994</v>
      </c>
      <c r="L289">
        <v>2847.7310000000002</v>
      </c>
    </row>
    <row r="290" spans="1:12" x14ac:dyDescent="0.35">
      <c r="A290" s="2">
        <v>41578</v>
      </c>
      <c r="B290" s="31">
        <v>724.65520000000004</v>
      </c>
      <c r="C290" s="31">
        <v>111.54340000000001</v>
      </c>
      <c r="D290" s="31">
        <v>2590.5459999999998</v>
      </c>
      <c r="E290" s="31">
        <v>4528.9290000000001</v>
      </c>
      <c r="F290" s="31">
        <v>152.15</v>
      </c>
      <c r="G290" s="31">
        <v>106.2229</v>
      </c>
      <c r="H290" s="31">
        <v>85.715100000000007</v>
      </c>
      <c r="I290" s="31">
        <v>116.08320000000001</v>
      </c>
      <c r="K290">
        <v>642.18740000000003</v>
      </c>
      <c r="L290">
        <v>2960.442</v>
      </c>
    </row>
    <row r="291" spans="1:12" x14ac:dyDescent="0.35">
      <c r="A291" s="2">
        <v>41608</v>
      </c>
      <c r="B291" s="31">
        <v>739.31970000000001</v>
      </c>
      <c r="C291" s="31">
        <v>105.2779</v>
      </c>
      <c r="D291" s="31">
        <v>2591.0810000000001</v>
      </c>
      <c r="E291" s="31">
        <v>4503.7309999999998</v>
      </c>
      <c r="F291" s="31">
        <v>156.75</v>
      </c>
      <c r="G291" s="31">
        <v>109.95910000000001</v>
      </c>
      <c r="H291" s="31">
        <v>82.15</v>
      </c>
      <c r="I291" s="31">
        <v>116.2504</v>
      </c>
      <c r="K291">
        <v>641.88059999999996</v>
      </c>
      <c r="L291">
        <v>3024.72</v>
      </c>
    </row>
    <row r="292" spans="1:12" x14ac:dyDescent="0.35">
      <c r="A292" s="2">
        <v>41639</v>
      </c>
      <c r="B292" s="31">
        <v>740.06700000000001</v>
      </c>
      <c r="C292" s="31">
        <v>101.2281</v>
      </c>
      <c r="D292" s="31">
        <v>2571.2089999999998</v>
      </c>
      <c r="E292" s="31">
        <v>4420.0630000000001</v>
      </c>
      <c r="F292" s="31">
        <v>160.53</v>
      </c>
      <c r="G292" s="31">
        <v>113.13800000000001</v>
      </c>
      <c r="H292" s="31">
        <v>79.989900000000006</v>
      </c>
      <c r="I292" s="31">
        <v>117.65049999999999</v>
      </c>
      <c r="K292">
        <v>637.55139999999994</v>
      </c>
      <c r="L292">
        <v>3087.88</v>
      </c>
    </row>
    <row r="293" spans="1:12" x14ac:dyDescent="0.35">
      <c r="A293" s="2">
        <v>41670</v>
      </c>
      <c r="B293" s="31">
        <v>717.38520000000005</v>
      </c>
      <c r="C293" s="31">
        <v>104.33499999999999</v>
      </c>
      <c r="D293" s="31">
        <v>2596.6759999999999</v>
      </c>
      <c r="E293" s="31">
        <v>4517.2079999999996</v>
      </c>
      <c r="F293" s="31">
        <v>154.91</v>
      </c>
      <c r="G293" s="31">
        <v>110.93600000000001</v>
      </c>
      <c r="H293" s="31">
        <v>82.425399999999996</v>
      </c>
      <c r="I293" s="31">
        <v>115.1536</v>
      </c>
      <c r="K293">
        <v>647.22829999999999</v>
      </c>
      <c r="L293">
        <v>2987.7730000000001</v>
      </c>
    </row>
    <row r="294" spans="1:12" x14ac:dyDescent="0.35">
      <c r="A294" s="2">
        <v>41698</v>
      </c>
      <c r="B294" s="31">
        <v>724.86789999999996</v>
      </c>
      <c r="C294" s="31">
        <v>111.2188</v>
      </c>
      <c r="D294" s="31">
        <v>2604.3870000000002</v>
      </c>
      <c r="E294" s="31">
        <v>4529.3519999999999</v>
      </c>
      <c r="F294" s="31">
        <v>161.97</v>
      </c>
      <c r="G294" s="31">
        <v>116.6581</v>
      </c>
      <c r="H294" s="31">
        <v>82.349299999999999</v>
      </c>
      <c r="I294" s="31">
        <v>117.93600000000001</v>
      </c>
      <c r="K294">
        <v>649.82740000000001</v>
      </c>
      <c r="L294">
        <v>3113.6190000000001</v>
      </c>
    </row>
    <row r="295" spans="1:12" x14ac:dyDescent="0.35">
      <c r="A295" s="2">
        <v>41729</v>
      </c>
      <c r="B295" s="31">
        <v>707.52459999999996</v>
      </c>
      <c r="C295" s="31">
        <v>108.017</v>
      </c>
      <c r="D295" s="31">
        <v>2600.5239999999999</v>
      </c>
      <c r="E295" s="31">
        <v>4491.8410000000003</v>
      </c>
      <c r="F295" s="31">
        <v>163.19999999999999</v>
      </c>
      <c r="G295" s="31">
        <v>113.4235</v>
      </c>
      <c r="H295" s="31">
        <v>81.602400000000003</v>
      </c>
      <c r="I295" s="31">
        <v>117.68259999999999</v>
      </c>
      <c r="K295">
        <v>650.98919999999998</v>
      </c>
      <c r="L295">
        <v>3119.4140000000002</v>
      </c>
    </row>
    <row r="296" spans="1:12" x14ac:dyDescent="0.35">
      <c r="A296" s="2">
        <v>41759</v>
      </c>
      <c r="B296" s="31">
        <v>712.54240000000004</v>
      </c>
      <c r="C296" s="31">
        <v>109.0351</v>
      </c>
      <c r="D296" s="31">
        <v>2605.9180000000001</v>
      </c>
      <c r="E296" s="31">
        <v>4525.3739999999998</v>
      </c>
      <c r="F296" s="31">
        <v>164.38</v>
      </c>
      <c r="G296" s="31">
        <v>113.0123</v>
      </c>
      <c r="H296" s="31">
        <v>82.257599999999996</v>
      </c>
      <c r="I296" s="31">
        <v>118.4079</v>
      </c>
      <c r="K296">
        <v>654.89070000000004</v>
      </c>
      <c r="L296">
        <v>3142.1489999999999</v>
      </c>
    </row>
    <row r="297" spans="1:12" x14ac:dyDescent="0.35">
      <c r="A297" s="2">
        <v>41790</v>
      </c>
      <c r="B297" s="31">
        <v>708.81290000000001</v>
      </c>
      <c r="C297" s="31">
        <v>104.81059999999999</v>
      </c>
      <c r="D297" s="31">
        <v>2616.3470000000002</v>
      </c>
      <c r="E297" s="31">
        <v>4594.04</v>
      </c>
      <c r="F297" s="31">
        <v>168.19</v>
      </c>
      <c r="G297" s="31">
        <v>118.1438</v>
      </c>
      <c r="H297" s="31">
        <v>82.569599999999994</v>
      </c>
      <c r="I297" s="31">
        <v>116.53060000000001</v>
      </c>
      <c r="K297">
        <v>660.2088</v>
      </c>
      <c r="L297">
        <v>3212.82</v>
      </c>
    </row>
    <row r="298" spans="1:12" x14ac:dyDescent="0.35">
      <c r="A298" s="2">
        <v>41820</v>
      </c>
      <c r="B298" s="31">
        <v>726.73119999999994</v>
      </c>
      <c r="C298" s="31">
        <v>111.20359999999999</v>
      </c>
      <c r="D298" s="31">
        <v>2624.4569999999999</v>
      </c>
      <c r="E298" s="31">
        <v>4581.4549999999999</v>
      </c>
      <c r="F298" s="31">
        <v>171.57</v>
      </c>
      <c r="G298" s="31">
        <v>121.6875</v>
      </c>
      <c r="H298" s="31">
        <v>82.914599999999993</v>
      </c>
      <c r="I298" s="31">
        <v>116.9311</v>
      </c>
      <c r="K298">
        <v>662.97400000000005</v>
      </c>
      <c r="L298">
        <v>3257.1959999999999</v>
      </c>
    </row>
    <row r="299" spans="1:12" x14ac:dyDescent="0.35">
      <c r="A299" s="2">
        <v>41851</v>
      </c>
      <c r="B299" s="31">
        <v>700.35400000000004</v>
      </c>
      <c r="C299" s="31">
        <v>107.79219999999999</v>
      </c>
      <c r="D299" s="31">
        <v>2629.3220000000001</v>
      </c>
      <c r="E299" s="31">
        <v>4560.8599999999997</v>
      </c>
      <c r="F299" s="31">
        <v>169.13</v>
      </c>
      <c r="G299" s="31">
        <v>123.0896</v>
      </c>
      <c r="H299" s="31">
        <v>81.662700000000001</v>
      </c>
      <c r="I299" s="31">
        <v>114.2557</v>
      </c>
      <c r="K299">
        <v>665.72159999999997</v>
      </c>
      <c r="L299">
        <v>3231.6770000000001</v>
      </c>
    </row>
    <row r="300" spans="1:12" x14ac:dyDescent="0.35">
      <c r="A300" s="2">
        <v>41882</v>
      </c>
      <c r="B300" s="31">
        <v>680.65049999999997</v>
      </c>
      <c r="C300" s="31">
        <v>108.1786</v>
      </c>
      <c r="D300" s="31">
        <v>2634.9079999999999</v>
      </c>
      <c r="E300" s="31">
        <v>4625.5429999999997</v>
      </c>
      <c r="F300" s="31">
        <v>175.87</v>
      </c>
      <c r="G300" s="31">
        <v>129.33949999999999</v>
      </c>
      <c r="H300" s="31">
        <v>80.824600000000004</v>
      </c>
      <c r="I300" s="31">
        <v>112.4689</v>
      </c>
      <c r="K300">
        <v>674.59609999999998</v>
      </c>
      <c r="L300">
        <v>3317.0369999999998</v>
      </c>
    </row>
    <row r="301" spans="1:12" x14ac:dyDescent="0.35">
      <c r="A301" s="2">
        <v>41912</v>
      </c>
      <c r="B301" s="31">
        <v>630.98919999999998</v>
      </c>
      <c r="C301" s="31">
        <v>101.8091</v>
      </c>
      <c r="D301" s="31">
        <v>2635.0479999999998</v>
      </c>
      <c r="E301" s="31">
        <v>4583.5810000000001</v>
      </c>
      <c r="F301" s="31">
        <v>173.41</v>
      </c>
      <c r="G301" s="31">
        <v>128.40719999999999</v>
      </c>
      <c r="H301" s="31">
        <v>76.512699999999995</v>
      </c>
      <c r="I301" s="31">
        <v>107.8473</v>
      </c>
      <c r="K301">
        <v>673.30200000000002</v>
      </c>
      <c r="L301">
        <v>3284.0369999999998</v>
      </c>
    </row>
    <row r="302" spans="1:12" x14ac:dyDescent="0.35">
      <c r="A302" s="2">
        <v>41943</v>
      </c>
      <c r="B302" s="31">
        <v>576.54939999999999</v>
      </c>
      <c r="C302" s="31">
        <v>98.447800000000001</v>
      </c>
      <c r="D302" s="31">
        <v>2647.5149999999999</v>
      </c>
      <c r="E302" s="31">
        <v>4646.8109999999997</v>
      </c>
      <c r="F302" s="31">
        <v>177.47</v>
      </c>
      <c r="G302" s="31">
        <v>131.76439999999999</v>
      </c>
      <c r="H302" s="31">
        <v>74.850700000000003</v>
      </c>
      <c r="I302" s="31">
        <v>106.94240000000001</v>
      </c>
      <c r="K302">
        <v>677.8134</v>
      </c>
      <c r="L302">
        <v>3321.4</v>
      </c>
    </row>
    <row r="303" spans="1:12" x14ac:dyDescent="0.35">
      <c r="A303" s="2">
        <v>41973</v>
      </c>
      <c r="B303" s="31">
        <v>511.30950000000001</v>
      </c>
      <c r="C303" s="31">
        <v>98.702600000000004</v>
      </c>
      <c r="D303" s="31">
        <v>2654.3809999999999</v>
      </c>
      <c r="E303" s="31">
        <v>4696.6719999999996</v>
      </c>
      <c r="F303" s="31">
        <v>182.3</v>
      </c>
      <c r="G303" s="31">
        <v>137.72479999999999</v>
      </c>
      <c r="H303" s="31">
        <v>70.694999999999993</v>
      </c>
      <c r="I303" s="31">
        <v>106.3857</v>
      </c>
      <c r="K303">
        <v>685.69929999999999</v>
      </c>
      <c r="L303">
        <v>3417.3380000000002</v>
      </c>
    </row>
    <row r="304" spans="1:12" x14ac:dyDescent="0.35">
      <c r="A304" s="2">
        <v>42004</v>
      </c>
      <c r="B304" s="31">
        <v>398.48590000000002</v>
      </c>
      <c r="C304" s="31">
        <v>99.424700000000001</v>
      </c>
      <c r="D304" s="31">
        <v>2675.4569999999999</v>
      </c>
      <c r="E304" s="31">
        <v>4687.4269999999997</v>
      </c>
      <c r="F304" s="31">
        <v>181.7</v>
      </c>
      <c r="G304" s="31">
        <v>134.489</v>
      </c>
      <c r="H304" s="31">
        <v>69.931399999999996</v>
      </c>
      <c r="I304" s="31">
        <v>103.23909999999999</v>
      </c>
      <c r="K304">
        <v>691.53330000000005</v>
      </c>
      <c r="L304">
        <v>3390.779</v>
      </c>
    </row>
    <row r="305" spans="1:12" x14ac:dyDescent="0.35">
      <c r="A305" s="2">
        <v>42035</v>
      </c>
      <c r="B305" s="31">
        <v>362.61790000000002</v>
      </c>
      <c r="C305" s="31">
        <v>107.3327</v>
      </c>
      <c r="D305" s="31">
        <v>2681.6120000000001</v>
      </c>
      <c r="E305" s="31">
        <v>4838.2359999999999</v>
      </c>
      <c r="F305" s="31">
        <v>176.03</v>
      </c>
      <c r="G305" s="31">
        <v>131.58170000000001</v>
      </c>
      <c r="H305" s="31">
        <v>71.363</v>
      </c>
      <c r="I305" s="31">
        <v>96.245999999999995</v>
      </c>
      <c r="K305">
        <v>706.04960000000005</v>
      </c>
      <c r="L305">
        <v>3372.2350000000001</v>
      </c>
    </row>
    <row r="306" spans="1:12" x14ac:dyDescent="0.35">
      <c r="A306" s="2">
        <v>42063</v>
      </c>
      <c r="B306" s="31">
        <v>443.52269999999999</v>
      </c>
      <c r="C306" s="31">
        <v>101.78660000000001</v>
      </c>
      <c r="D306" s="31">
        <v>2677.4490000000001</v>
      </c>
      <c r="E306" s="31">
        <v>4748.2439999999997</v>
      </c>
      <c r="F306" s="31">
        <v>186.15</v>
      </c>
      <c r="G306" s="31">
        <v>141.15350000000001</v>
      </c>
      <c r="H306" s="31">
        <v>70.107600000000005</v>
      </c>
      <c r="I306" s="31">
        <v>95.644000000000005</v>
      </c>
      <c r="K306">
        <v>700.76289999999995</v>
      </c>
      <c r="L306">
        <v>3570.991</v>
      </c>
    </row>
    <row r="307" spans="1:12" x14ac:dyDescent="0.35">
      <c r="A307" s="2">
        <v>42094</v>
      </c>
      <c r="B307" s="31">
        <v>403.0215</v>
      </c>
      <c r="C307" s="31">
        <v>99.188800000000001</v>
      </c>
      <c r="D307" s="31">
        <v>2670.3939999999998</v>
      </c>
      <c r="E307" s="31">
        <v>4789.4840000000004</v>
      </c>
      <c r="F307" s="31">
        <v>183.1</v>
      </c>
      <c r="G307" s="31">
        <v>137.77959999999999</v>
      </c>
      <c r="H307" s="31">
        <v>69.8553</v>
      </c>
      <c r="I307" s="31">
        <v>91.549000000000007</v>
      </c>
      <c r="K307">
        <v>706.15319999999997</v>
      </c>
      <c r="L307">
        <v>3555.6060000000002</v>
      </c>
    </row>
    <row r="308" spans="1:12" x14ac:dyDescent="0.35">
      <c r="A308" s="2">
        <v>42124</v>
      </c>
      <c r="B308" s="31">
        <v>459.60719999999998</v>
      </c>
      <c r="C308" s="31">
        <v>99.121799999999993</v>
      </c>
      <c r="D308" s="31">
        <v>2682.5479999999998</v>
      </c>
      <c r="E308" s="31">
        <v>4769.7349999999997</v>
      </c>
      <c r="F308" s="31">
        <v>184.72</v>
      </c>
      <c r="G308" s="31">
        <v>140.28569999999999</v>
      </c>
      <c r="H308" s="31">
        <v>69.972300000000004</v>
      </c>
      <c r="I308" s="31">
        <v>95.476100000000002</v>
      </c>
      <c r="K308">
        <v>700.85749999999996</v>
      </c>
      <c r="L308">
        <v>3592.6309999999999</v>
      </c>
    </row>
    <row r="309" spans="1:12" x14ac:dyDescent="0.35">
      <c r="A309" s="2">
        <v>42155</v>
      </c>
      <c r="B309" s="31">
        <v>454.43680000000001</v>
      </c>
      <c r="C309" s="31">
        <v>99.655100000000004</v>
      </c>
      <c r="D309" s="31">
        <v>2677.8319999999999</v>
      </c>
      <c r="E309" s="31">
        <v>4768.2389999999996</v>
      </c>
      <c r="F309" s="31">
        <v>187.12</v>
      </c>
      <c r="G309" s="31">
        <v>143.55549999999999</v>
      </c>
      <c r="H309" s="31">
        <v>67.465299999999999</v>
      </c>
      <c r="I309" s="31">
        <v>93.379800000000003</v>
      </c>
      <c r="K309">
        <v>696.26599999999996</v>
      </c>
      <c r="L309">
        <v>3638.174</v>
      </c>
    </row>
    <row r="310" spans="1:12" x14ac:dyDescent="0.35">
      <c r="A310" s="2">
        <v>42185</v>
      </c>
      <c r="B310" s="31">
        <v>438.9624</v>
      </c>
      <c r="C310" s="31">
        <v>98.147400000000005</v>
      </c>
      <c r="D310" s="31">
        <v>2672.04</v>
      </c>
      <c r="E310" s="31">
        <v>4711.6220000000003</v>
      </c>
      <c r="F310" s="31">
        <v>183.24</v>
      </c>
      <c r="G310" s="31">
        <v>139.9461</v>
      </c>
      <c r="H310" s="31">
        <v>68.385099999999994</v>
      </c>
      <c r="I310" s="31">
        <v>94.863399999999999</v>
      </c>
      <c r="K310">
        <v>687.31420000000003</v>
      </c>
      <c r="L310">
        <v>3531.1559999999999</v>
      </c>
    </row>
    <row r="311" spans="1:12" x14ac:dyDescent="0.35">
      <c r="A311" s="2">
        <v>42216</v>
      </c>
      <c r="B311" s="31">
        <v>372.983</v>
      </c>
      <c r="C311" s="31">
        <v>91.542900000000003</v>
      </c>
      <c r="D311" s="31">
        <v>2682.5839999999998</v>
      </c>
      <c r="E311" s="31">
        <v>4758.8999999999996</v>
      </c>
      <c r="F311" s="31">
        <v>187.17</v>
      </c>
      <c r="G311" s="31">
        <v>146.1541</v>
      </c>
      <c r="H311" s="31">
        <v>67.514600000000002</v>
      </c>
      <c r="I311" s="31">
        <v>94.027100000000004</v>
      </c>
      <c r="K311">
        <v>696.07380000000001</v>
      </c>
      <c r="L311">
        <v>3619.2190000000001</v>
      </c>
    </row>
    <row r="312" spans="1:12" x14ac:dyDescent="0.35">
      <c r="A312" s="2">
        <v>42247</v>
      </c>
      <c r="B312" s="31">
        <v>368.24119999999999</v>
      </c>
      <c r="C312" s="31">
        <v>94.669300000000007</v>
      </c>
      <c r="D312" s="31">
        <v>2690.0369999999998</v>
      </c>
      <c r="E312" s="31">
        <v>4766.0029999999997</v>
      </c>
      <c r="F312" s="31">
        <v>175.64</v>
      </c>
      <c r="G312" s="31">
        <v>136.1687</v>
      </c>
      <c r="H312" s="31">
        <v>69.121799999999993</v>
      </c>
      <c r="I312" s="31">
        <v>95.466200000000001</v>
      </c>
      <c r="K312">
        <v>694.82100000000003</v>
      </c>
      <c r="L312">
        <v>3378.4029999999998</v>
      </c>
    </row>
    <row r="313" spans="1:12" x14ac:dyDescent="0.35">
      <c r="A313" s="2">
        <v>42277</v>
      </c>
      <c r="B313" s="31">
        <v>348.11349999999999</v>
      </c>
      <c r="C313" s="31">
        <v>93.223100000000002</v>
      </c>
      <c r="D313" s="31">
        <v>2700.2779999999998</v>
      </c>
      <c r="E313" s="31">
        <v>4828.7169999999996</v>
      </c>
      <c r="F313" s="31">
        <v>171.12</v>
      </c>
      <c r="G313" s="31">
        <v>133.01179999999999</v>
      </c>
      <c r="H313" s="31">
        <v>69.763999999999996</v>
      </c>
      <c r="I313" s="31">
        <v>94.921700000000001</v>
      </c>
      <c r="K313">
        <v>700.30629999999996</v>
      </c>
      <c r="L313">
        <v>3258.491</v>
      </c>
    </row>
    <row r="314" spans="1:12" x14ac:dyDescent="0.35">
      <c r="A314" s="2">
        <v>42308</v>
      </c>
      <c r="B314" s="31">
        <v>339.05500000000001</v>
      </c>
      <c r="C314" s="31">
        <v>95.413200000000003</v>
      </c>
      <c r="D314" s="31">
        <v>2707.569</v>
      </c>
      <c r="E314" s="31">
        <v>4789.4470000000001</v>
      </c>
      <c r="F314" s="31">
        <v>185.91</v>
      </c>
      <c r="G314" s="31">
        <v>148.3562</v>
      </c>
      <c r="H314" s="31">
        <v>69.209800000000001</v>
      </c>
      <c r="I314" s="31">
        <v>93.890100000000004</v>
      </c>
      <c r="K314">
        <v>702.13030000000003</v>
      </c>
      <c r="L314">
        <v>3515.067</v>
      </c>
    </row>
    <row r="315" spans="1:12" x14ac:dyDescent="0.35">
      <c r="A315" s="2">
        <v>42338</v>
      </c>
      <c r="B315" s="31">
        <v>310.7525</v>
      </c>
      <c r="C315" s="31">
        <v>88.986199999999997</v>
      </c>
      <c r="D315" s="31">
        <v>2707.0219999999999</v>
      </c>
      <c r="E315" s="31">
        <v>4763.8149999999996</v>
      </c>
      <c r="F315" s="31">
        <v>186.45</v>
      </c>
      <c r="G315" s="31">
        <v>149.17089999999999</v>
      </c>
      <c r="H315" s="31">
        <v>67.771900000000002</v>
      </c>
      <c r="I315" s="31">
        <v>89.764399999999995</v>
      </c>
      <c r="K315">
        <v>702.45960000000002</v>
      </c>
      <c r="L315">
        <v>3537.587</v>
      </c>
    </row>
    <row r="316" spans="1:12" x14ac:dyDescent="0.35">
      <c r="A316" s="2">
        <v>42369</v>
      </c>
      <c r="B316" s="31">
        <v>238.17349999999999</v>
      </c>
      <c r="C316" s="31">
        <v>88.560199999999995</v>
      </c>
      <c r="D316" s="31">
        <v>2714.08</v>
      </c>
      <c r="E316" s="31">
        <v>4743.7950000000001</v>
      </c>
      <c r="F316" s="31">
        <v>183.26</v>
      </c>
      <c r="G316" s="31">
        <v>146.773</v>
      </c>
      <c r="H316" s="31">
        <v>69.354100000000003</v>
      </c>
      <c r="I316" s="31">
        <v>92.214299999999994</v>
      </c>
      <c r="K316">
        <v>700.40530000000001</v>
      </c>
      <c r="L316">
        <v>3461.2649999999999</v>
      </c>
    </row>
    <row r="317" spans="1:12" x14ac:dyDescent="0.35">
      <c r="A317" s="2">
        <v>42400</v>
      </c>
      <c r="B317" s="31">
        <v>216.2133</v>
      </c>
      <c r="C317" s="31">
        <v>93.225700000000003</v>
      </c>
      <c r="D317" s="31">
        <v>2739.2130000000002</v>
      </c>
      <c r="E317" s="31">
        <v>4882.1719999999996</v>
      </c>
      <c r="F317" s="31">
        <v>173.76</v>
      </c>
      <c r="G317" s="31">
        <v>136.3835</v>
      </c>
      <c r="H317" s="31">
        <v>68.875799999999998</v>
      </c>
      <c r="I317" s="31">
        <v>91.792000000000002</v>
      </c>
      <c r="K317">
        <v>714.43709999999999</v>
      </c>
      <c r="L317">
        <v>3273.8510000000001</v>
      </c>
    </row>
    <row r="318" spans="1:12" x14ac:dyDescent="0.35">
      <c r="A318" s="2">
        <v>42429</v>
      </c>
      <c r="B318" s="31">
        <v>223.92140000000001</v>
      </c>
      <c r="C318" s="31">
        <v>103.0793</v>
      </c>
      <c r="D318" s="31">
        <v>2770.902</v>
      </c>
      <c r="E318" s="31">
        <v>4931.473</v>
      </c>
      <c r="F318" s="31">
        <v>173.71</v>
      </c>
      <c r="G318" s="31">
        <v>134.40799999999999</v>
      </c>
      <c r="H318" s="31">
        <v>73.858099999999993</v>
      </c>
      <c r="I318" s="31">
        <v>92.118099999999998</v>
      </c>
      <c r="K318">
        <v>722.83150000000001</v>
      </c>
      <c r="L318">
        <v>3223.6439999999998</v>
      </c>
    </row>
    <row r="319" spans="1:12" x14ac:dyDescent="0.35">
      <c r="A319" s="2">
        <v>42460</v>
      </c>
      <c r="B319" s="31">
        <v>240.74629999999999</v>
      </c>
      <c r="C319" s="31">
        <v>103.08320000000001</v>
      </c>
      <c r="D319" s="31">
        <v>2765.1219999999998</v>
      </c>
      <c r="E319" s="31">
        <v>4926.7489999999998</v>
      </c>
      <c r="F319" s="31">
        <v>185.57</v>
      </c>
      <c r="G319" s="31">
        <v>143.47730000000001</v>
      </c>
      <c r="H319" s="31">
        <v>74.079099999999997</v>
      </c>
      <c r="I319" s="31">
        <v>96.515199999999993</v>
      </c>
      <c r="K319">
        <v>726.20280000000002</v>
      </c>
      <c r="L319">
        <v>3393.384</v>
      </c>
    </row>
    <row r="320" spans="1:12" x14ac:dyDescent="0.35">
      <c r="A320" s="2">
        <v>42490</v>
      </c>
      <c r="B320" s="31">
        <v>274.27910000000003</v>
      </c>
      <c r="C320" s="31">
        <v>107.6634</v>
      </c>
      <c r="D320" s="31">
        <v>2768.5949999999998</v>
      </c>
      <c r="E320" s="31">
        <v>4914.3509999999997</v>
      </c>
      <c r="F320" s="31">
        <v>186.25</v>
      </c>
      <c r="G320" s="31">
        <v>138.83760000000001</v>
      </c>
      <c r="H320" s="31">
        <v>77.736000000000004</v>
      </c>
      <c r="I320" s="31">
        <v>96.924099999999996</v>
      </c>
      <c r="K320">
        <v>724.52319999999997</v>
      </c>
      <c r="L320">
        <v>3422.5279999999998</v>
      </c>
    </row>
    <row r="321" spans="1:12" x14ac:dyDescent="0.35">
      <c r="A321" s="2">
        <v>42521</v>
      </c>
      <c r="B321" s="31">
        <v>298.03590000000003</v>
      </c>
      <c r="C321" s="31">
        <v>101.3775</v>
      </c>
      <c r="D321" s="31">
        <v>2778.4639999999999</v>
      </c>
      <c r="E321" s="31">
        <v>4903.5789999999997</v>
      </c>
      <c r="F321" s="31">
        <v>189.5</v>
      </c>
      <c r="G321" s="31">
        <v>145.01589999999999</v>
      </c>
      <c r="H321" s="31">
        <v>74.975399999999993</v>
      </c>
      <c r="I321" s="31">
        <v>94.137900000000002</v>
      </c>
      <c r="K321">
        <v>728.68709999999999</v>
      </c>
      <c r="L321">
        <v>3482.806</v>
      </c>
    </row>
    <row r="322" spans="1:12" x14ac:dyDescent="0.35">
      <c r="A322" s="2">
        <v>42551</v>
      </c>
      <c r="B322" s="31">
        <v>291.70429999999999</v>
      </c>
      <c r="C322" s="31">
        <v>109.9624</v>
      </c>
      <c r="D322" s="31">
        <v>2796.797</v>
      </c>
      <c r="E322" s="31">
        <v>5028.24</v>
      </c>
      <c r="F322" s="31">
        <v>189.89</v>
      </c>
      <c r="G322" s="31">
        <v>141.4967</v>
      </c>
      <c r="H322" s="31">
        <v>80.930099999999996</v>
      </c>
      <c r="I322" s="31">
        <v>93.819299999999998</v>
      </c>
      <c r="K322">
        <v>745.49860000000001</v>
      </c>
      <c r="L322">
        <v>3436.9780000000001</v>
      </c>
    </row>
    <row r="323" spans="1:12" x14ac:dyDescent="0.35">
      <c r="A323" s="2">
        <v>42582</v>
      </c>
      <c r="B323" s="31">
        <v>242.61070000000001</v>
      </c>
      <c r="C323" s="31">
        <v>112.4114</v>
      </c>
      <c r="D323" s="31">
        <v>2790.9450000000002</v>
      </c>
      <c r="E323" s="31">
        <v>5030.6030000000001</v>
      </c>
      <c r="F323" s="31">
        <v>196.98</v>
      </c>
      <c r="G323" s="31">
        <v>151.76300000000001</v>
      </c>
      <c r="H323" s="31">
        <v>80.928600000000003</v>
      </c>
      <c r="I323" s="31">
        <v>94.3322</v>
      </c>
      <c r="K323">
        <v>747.7355</v>
      </c>
      <c r="L323">
        <v>3578.5729999999999</v>
      </c>
    </row>
    <row r="324" spans="1:12" x14ac:dyDescent="0.35">
      <c r="A324" s="2">
        <v>42613</v>
      </c>
      <c r="B324" s="31">
        <v>265.51</v>
      </c>
      <c r="C324" s="31">
        <v>108.5942</v>
      </c>
      <c r="D324" s="31">
        <v>2769.181</v>
      </c>
      <c r="E324" s="31">
        <v>4986.902</v>
      </c>
      <c r="F324" s="31">
        <v>197.09</v>
      </c>
      <c r="G324" s="31">
        <v>153.27199999999999</v>
      </c>
      <c r="H324" s="31">
        <v>80.105500000000006</v>
      </c>
      <c r="I324" s="31">
        <v>93.841700000000003</v>
      </c>
      <c r="K324">
        <v>744.85720000000003</v>
      </c>
      <c r="L324">
        <v>3593.6289999999999</v>
      </c>
    </row>
    <row r="325" spans="1:12" x14ac:dyDescent="0.35">
      <c r="A325" s="2">
        <v>42643</v>
      </c>
      <c r="B325" s="31">
        <v>280.69580000000002</v>
      </c>
      <c r="C325" s="31">
        <v>109.0663</v>
      </c>
      <c r="D325" s="31">
        <v>2781.7289999999998</v>
      </c>
      <c r="E325" s="31">
        <v>4994.6390000000001</v>
      </c>
      <c r="F325" s="31">
        <v>196.88</v>
      </c>
      <c r="G325" s="31">
        <v>156.48089999999999</v>
      </c>
      <c r="H325" s="31">
        <v>81.704300000000003</v>
      </c>
      <c r="I325" s="31">
        <v>94.573700000000002</v>
      </c>
      <c r="K325">
        <v>743.84339999999997</v>
      </c>
      <c r="L325">
        <v>3600.634</v>
      </c>
    </row>
    <row r="326" spans="1:12" x14ac:dyDescent="0.35">
      <c r="A326" s="2">
        <v>42674</v>
      </c>
      <c r="B326" s="31">
        <v>275.91410000000002</v>
      </c>
      <c r="C326" s="31">
        <v>105.4229</v>
      </c>
      <c r="D326" s="31">
        <v>2770.2260000000001</v>
      </c>
      <c r="E326" s="31">
        <v>4937.5050000000001</v>
      </c>
      <c r="F326" s="31">
        <v>193.21</v>
      </c>
      <c r="G326" s="31">
        <v>154.11930000000001</v>
      </c>
      <c r="H326" s="31">
        <v>78.638900000000007</v>
      </c>
      <c r="I326" s="31">
        <v>92.122299999999996</v>
      </c>
      <c r="K326">
        <v>733.34450000000004</v>
      </c>
      <c r="L326">
        <v>3576.54</v>
      </c>
    </row>
    <row r="327" spans="1:12" x14ac:dyDescent="0.35">
      <c r="A327" s="2">
        <v>42704</v>
      </c>
      <c r="B327" s="31">
        <v>280.28280000000001</v>
      </c>
      <c r="C327" s="31">
        <v>96.940299999999993</v>
      </c>
      <c r="D327" s="31">
        <v>2749.23</v>
      </c>
      <c r="E327" s="31">
        <v>4767.3729999999996</v>
      </c>
      <c r="F327" s="31">
        <v>200.38</v>
      </c>
      <c r="G327" s="31">
        <v>154.73779999999999</v>
      </c>
      <c r="H327" s="31">
        <v>72.456000000000003</v>
      </c>
      <c r="I327" s="31">
        <v>89.044300000000007</v>
      </c>
      <c r="K327">
        <v>720.44330000000002</v>
      </c>
      <c r="L327">
        <v>3670.7489999999998</v>
      </c>
    </row>
    <row r="328" spans="1:12" x14ac:dyDescent="0.35">
      <c r="A328" s="2">
        <v>42735</v>
      </c>
      <c r="B328" s="31">
        <v>310.11649999999997</v>
      </c>
      <c r="C328" s="31">
        <v>95.106999999999999</v>
      </c>
      <c r="D328" s="31">
        <v>2748.9580000000001</v>
      </c>
      <c r="E328" s="31">
        <v>4758.3990000000003</v>
      </c>
      <c r="F328" s="31">
        <v>204.28</v>
      </c>
      <c r="G328" s="31">
        <v>156.30410000000001</v>
      </c>
      <c r="H328" s="31">
        <v>70.639099999999999</v>
      </c>
      <c r="I328" s="31">
        <v>88.381200000000007</v>
      </c>
      <c r="K328">
        <v>721.19230000000005</v>
      </c>
      <c r="L328">
        <v>3772.652</v>
      </c>
    </row>
    <row r="329" spans="1:12" x14ac:dyDescent="0.35">
      <c r="A329" s="2">
        <v>42766</v>
      </c>
      <c r="B329" s="31">
        <v>303.29160000000002</v>
      </c>
      <c r="C329" s="31">
        <v>99.784400000000005</v>
      </c>
      <c r="D329" s="31">
        <v>2742.3719999999998</v>
      </c>
      <c r="E329" s="31">
        <v>4765.5780000000004</v>
      </c>
      <c r="F329" s="31">
        <v>207.78</v>
      </c>
      <c r="G329" s="31">
        <v>164.29759999999999</v>
      </c>
      <c r="H329" s="31">
        <v>73.061899999999994</v>
      </c>
      <c r="I329" s="31">
        <v>90.418099999999995</v>
      </c>
      <c r="K329">
        <v>715.25570000000005</v>
      </c>
      <c r="L329">
        <v>3821.2139999999999</v>
      </c>
    </row>
    <row r="330" spans="1:12" x14ac:dyDescent="0.35">
      <c r="A330" s="2">
        <v>42794</v>
      </c>
      <c r="B330" s="31">
        <v>298.43020000000001</v>
      </c>
      <c r="C330" s="31">
        <v>103.2854</v>
      </c>
      <c r="D330" s="31">
        <v>2755.1779999999999</v>
      </c>
      <c r="E330" s="31">
        <v>4790.5529999999999</v>
      </c>
      <c r="F330" s="31">
        <v>215.84</v>
      </c>
      <c r="G330" s="31">
        <v>171.35120000000001</v>
      </c>
      <c r="H330" s="31">
        <v>73.4589</v>
      </c>
      <c r="I330" s="31">
        <v>88.813800000000001</v>
      </c>
      <c r="K330">
        <v>721.26750000000004</v>
      </c>
      <c r="L330">
        <v>3939.5390000000002</v>
      </c>
    </row>
    <row r="331" spans="1:12" x14ac:dyDescent="0.35">
      <c r="A331" s="2">
        <v>42825</v>
      </c>
      <c r="B331" s="31">
        <v>284.15309999999999</v>
      </c>
      <c r="C331" s="31">
        <v>102.7752</v>
      </c>
      <c r="D331" s="31">
        <v>2757.5659999999998</v>
      </c>
      <c r="E331" s="31">
        <v>4789.9530000000004</v>
      </c>
      <c r="F331" s="31">
        <v>215.81</v>
      </c>
      <c r="G331" s="31">
        <v>174.63589999999999</v>
      </c>
      <c r="H331" s="31">
        <v>73.651200000000003</v>
      </c>
      <c r="I331" s="31">
        <v>89.2577</v>
      </c>
      <c r="K331">
        <v>719.91079999999999</v>
      </c>
      <c r="L331">
        <v>3977.5129999999999</v>
      </c>
    </row>
    <row r="332" spans="1:12" x14ac:dyDescent="0.35">
      <c r="A332" s="2">
        <v>42855</v>
      </c>
      <c r="B332" s="31">
        <v>274.1377</v>
      </c>
      <c r="C332" s="31">
        <v>104.1799</v>
      </c>
      <c r="D332" s="31">
        <v>2771.1439999999998</v>
      </c>
      <c r="E332" s="31">
        <v>4834.4170000000004</v>
      </c>
      <c r="F332" s="31">
        <v>217.76</v>
      </c>
      <c r="G332" s="31">
        <v>179.19560000000001</v>
      </c>
      <c r="H332" s="31">
        <v>73.558400000000006</v>
      </c>
      <c r="I332" s="31">
        <v>90.761499999999998</v>
      </c>
      <c r="K332">
        <v>724.18420000000003</v>
      </c>
      <c r="L332">
        <v>4023.3530000000001</v>
      </c>
    </row>
    <row r="333" spans="1:12" x14ac:dyDescent="0.35">
      <c r="A333" s="2">
        <v>42886</v>
      </c>
      <c r="B333" s="31">
        <v>267.19970000000001</v>
      </c>
      <c r="C333" s="31">
        <v>104.464</v>
      </c>
      <c r="D333" s="31">
        <v>2764.7220000000002</v>
      </c>
      <c r="E333" s="31">
        <v>4868.1000000000004</v>
      </c>
      <c r="F333" s="31">
        <v>220.55</v>
      </c>
      <c r="G333" s="31">
        <v>186.0273</v>
      </c>
      <c r="H333" s="31">
        <v>74.061499999999995</v>
      </c>
      <c r="I333" s="31">
        <v>93.594899999999996</v>
      </c>
      <c r="K333">
        <v>727.37980000000005</v>
      </c>
      <c r="L333">
        <v>4082.982</v>
      </c>
    </row>
    <row r="334" spans="1:12" x14ac:dyDescent="0.35">
      <c r="A334" s="2">
        <v>42916</v>
      </c>
      <c r="B334" s="31">
        <v>260.1311</v>
      </c>
      <c r="C334" s="31">
        <v>101.7529</v>
      </c>
      <c r="D334" s="31">
        <v>2755.7260000000001</v>
      </c>
      <c r="E334" s="31">
        <v>4838.5889999999999</v>
      </c>
      <c r="F334" s="31">
        <v>221.67</v>
      </c>
      <c r="G334" s="31">
        <v>181.2628</v>
      </c>
      <c r="H334" s="31">
        <v>72.791799999999995</v>
      </c>
      <c r="I334" s="31">
        <v>94.767300000000006</v>
      </c>
      <c r="K334">
        <v>724.09130000000005</v>
      </c>
      <c r="L334">
        <v>4083.9070000000002</v>
      </c>
    </row>
    <row r="335" spans="1:12" x14ac:dyDescent="0.35">
      <c r="A335" s="2">
        <v>42947</v>
      </c>
      <c r="B335" s="31">
        <v>290.5258</v>
      </c>
      <c r="C335" s="31">
        <v>103.6943</v>
      </c>
      <c r="D335" s="31">
        <v>2756.6439999999998</v>
      </c>
      <c r="E335" s="31">
        <v>4852.4409999999998</v>
      </c>
      <c r="F335" s="31">
        <v>225.97</v>
      </c>
      <c r="G335" s="31">
        <v>188.63</v>
      </c>
      <c r="H335" s="31">
        <v>73.930099999999996</v>
      </c>
      <c r="I335" s="31">
        <v>97.821200000000005</v>
      </c>
      <c r="K335">
        <v>725.03899999999999</v>
      </c>
      <c r="L335">
        <v>4142.3729999999996</v>
      </c>
    </row>
    <row r="336" spans="1:12" x14ac:dyDescent="0.35">
      <c r="A336" s="2">
        <v>42978</v>
      </c>
      <c r="B336" s="31">
        <v>299.69479999999999</v>
      </c>
      <c r="C336" s="31">
        <v>107.6682</v>
      </c>
      <c r="D336" s="31">
        <v>2774.27</v>
      </c>
      <c r="E336" s="31">
        <v>4904.7060000000001</v>
      </c>
      <c r="F336" s="31">
        <v>226.15</v>
      </c>
      <c r="G336" s="31">
        <v>192.10120000000001</v>
      </c>
      <c r="H336" s="31">
        <v>74.118799999999993</v>
      </c>
      <c r="I336" s="31">
        <v>98.471699999999998</v>
      </c>
      <c r="K336">
        <v>731.80420000000004</v>
      </c>
      <c r="L336">
        <v>4148.5060000000003</v>
      </c>
    </row>
    <row r="337" spans="1:12" x14ac:dyDescent="0.35">
      <c r="A337" s="2">
        <v>43008</v>
      </c>
      <c r="B337" s="31">
        <v>327.32920000000001</v>
      </c>
      <c r="C337" s="31">
        <v>104.62269999999999</v>
      </c>
      <c r="D337" s="31">
        <v>2763.4650000000001</v>
      </c>
      <c r="E337" s="31">
        <v>4840.12</v>
      </c>
      <c r="F337" s="31">
        <v>230.51</v>
      </c>
      <c r="G337" s="31">
        <v>191.57429999999999</v>
      </c>
      <c r="H337" s="31">
        <v>72.378600000000006</v>
      </c>
      <c r="I337" s="31">
        <v>97.776399999999995</v>
      </c>
      <c r="K337">
        <v>726.59609999999998</v>
      </c>
      <c r="L337">
        <v>4244.7719999999999</v>
      </c>
    </row>
    <row r="338" spans="1:12" x14ac:dyDescent="0.35">
      <c r="A338" s="2">
        <v>43039</v>
      </c>
      <c r="B338" s="31">
        <v>333.98759999999999</v>
      </c>
      <c r="C338" s="31">
        <v>103.4581</v>
      </c>
      <c r="D338" s="31">
        <v>2765.6709999999998</v>
      </c>
      <c r="E338" s="31">
        <v>4825.634</v>
      </c>
      <c r="F338" s="31">
        <v>235.7</v>
      </c>
      <c r="G338" s="31">
        <v>200.13229999999999</v>
      </c>
      <c r="H338" s="31">
        <v>71.602900000000005</v>
      </c>
      <c r="I338" s="31">
        <v>96.197500000000005</v>
      </c>
      <c r="K338">
        <v>729.30629999999996</v>
      </c>
      <c r="L338">
        <v>4352.6710000000003</v>
      </c>
    </row>
    <row r="339" spans="1:12" x14ac:dyDescent="0.35">
      <c r="A339" s="2">
        <v>43069</v>
      </c>
      <c r="B339" s="31">
        <v>339.30790000000002</v>
      </c>
      <c r="C339" s="31">
        <v>103.61320000000001</v>
      </c>
      <c r="D339" s="31">
        <v>2774.127</v>
      </c>
      <c r="E339" s="31">
        <v>4800.5379999999996</v>
      </c>
      <c r="F339" s="31">
        <v>242.59</v>
      </c>
      <c r="G339" s="31">
        <v>203.95099999999999</v>
      </c>
      <c r="H339" s="31">
        <v>72.618399999999994</v>
      </c>
      <c r="I339" s="31">
        <v>98.304199999999994</v>
      </c>
      <c r="K339">
        <v>730.52880000000005</v>
      </c>
      <c r="L339">
        <v>4421.1559999999999</v>
      </c>
    </row>
    <row r="340" spans="1:12" x14ac:dyDescent="0.35">
      <c r="A340" s="2">
        <v>43100</v>
      </c>
      <c r="B340" s="31">
        <v>365.2276</v>
      </c>
      <c r="C340" s="31">
        <v>106.25920000000001</v>
      </c>
      <c r="D340" s="31">
        <v>2772.38</v>
      </c>
      <c r="E340" s="31">
        <v>4800.5379999999996</v>
      </c>
      <c r="F340" s="31">
        <v>244.89</v>
      </c>
      <c r="G340" s="31">
        <v>204.62729999999999</v>
      </c>
      <c r="H340" s="31">
        <v>71.972200000000001</v>
      </c>
      <c r="I340" s="31">
        <v>98.739699999999999</v>
      </c>
      <c r="K340">
        <v>729.96400000000006</v>
      </c>
      <c r="L340">
        <v>4469.9290000000001</v>
      </c>
    </row>
    <row r="341" spans="1:12" x14ac:dyDescent="0.35">
      <c r="A341" s="2">
        <v>43131</v>
      </c>
      <c r="B341" s="31">
        <v>371.96539999999999</v>
      </c>
      <c r="C341" s="31">
        <v>108.6065</v>
      </c>
      <c r="D341" s="31">
        <v>2763.922</v>
      </c>
      <c r="E341" s="31">
        <v>4704.9930000000004</v>
      </c>
      <c r="F341" s="31">
        <v>258.58999999999997</v>
      </c>
      <c r="G341" s="31">
        <v>222.3082</v>
      </c>
      <c r="H341" s="31">
        <v>74.171499999999995</v>
      </c>
      <c r="I341" s="31">
        <v>102.2595</v>
      </c>
      <c r="K341">
        <v>724.38869999999997</v>
      </c>
      <c r="L341">
        <v>4638.2460000000001</v>
      </c>
    </row>
    <row r="342" spans="1:12" x14ac:dyDescent="0.35">
      <c r="A342" s="2">
        <v>43159</v>
      </c>
      <c r="B342" s="31">
        <v>350.8057</v>
      </c>
      <c r="C342" s="31">
        <v>106.5689</v>
      </c>
      <c r="D342" s="31">
        <v>2775.1390000000001</v>
      </c>
      <c r="E342" s="31">
        <v>4667.9589999999998</v>
      </c>
      <c r="F342" s="31">
        <v>248.41</v>
      </c>
      <c r="G342" s="31">
        <v>219.1951</v>
      </c>
      <c r="H342" s="31">
        <v>75.773600000000002</v>
      </c>
      <c r="I342" s="31">
        <v>99.959100000000007</v>
      </c>
      <c r="K342">
        <v>724.07180000000005</v>
      </c>
      <c r="L342">
        <v>4474.4629999999997</v>
      </c>
    </row>
    <row r="343" spans="1:12" x14ac:dyDescent="0.35">
      <c r="A343" s="2">
        <v>43190</v>
      </c>
      <c r="B343" s="31">
        <v>374.33420000000001</v>
      </c>
      <c r="C343" s="31">
        <v>106.8544</v>
      </c>
      <c r="D343" s="31">
        <v>2777.623</v>
      </c>
      <c r="E343" s="31">
        <v>4710.4970000000003</v>
      </c>
      <c r="F343" s="31">
        <v>241.45</v>
      </c>
      <c r="G343" s="31">
        <v>209.78129999999999</v>
      </c>
      <c r="H343" s="31">
        <v>75.829700000000003</v>
      </c>
      <c r="I343" s="31">
        <v>100.5001</v>
      </c>
      <c r="K343">
        <v>731.99009999999998</v>
      </c>
      <c r="L343">
        <v>4371.1329999999998</v>
      </c>
    </row>
    <row r="344" spans="1:12" x14ac:dyDescent="0.35">
      <c r="A344" s="2">
        <v>43220</v>
      </c>
      <c r="B344" s="31">
        <v>396.96980000000002</v>
      </c>
      <c r="C344" s="31">
        <v>106.2022</v>
      </c>
      <c r="D344" s="31">
        <v>2775.2280000000001</v>
      </c>
      <c r="E344" s="31">
        <v>4651.5519999999997</v>
      </c>
      <c r="F344" s="31">
        <v>241.82</v>
      </c>
      <c r="G344" s="31">
        <v>210.38570000000001</v>
      </c>
      <c r="H344" s="31">
        <v>73.563100000000006</v>
      </c>
      <c r="I344" s="31">
        <v>98.527799999999999</v>
      </c>
      <c r="K344">
        <v>728.23099999999999</v>
      </c>
      <c r="L344">
        <v>4455.9669999999996</v>
      </c>
    </row>
    <row r="345" spans="1:12" x14ac:dyDescent="0.35">
      <c r="A345" s="2">
        <v>43251</v>
      </c>
      <c r="B345" s="31">
        <v>416.88350000000003</v>
      </c>
      <c r="C345" s="31">
        <v>104.5346</v>
      </c>
      <c r="D345" s="31">
        <v>2781.4</v>
      </c>
      <c r="E345" s="31">
        <v>4692.8450000000003</v>
      </c>
      <c r="F345" s="31">
        <v>247.16</v>
      </c>
      <c r="G345" s="31">
        <v>221.96600000000001</v>
      </c>
      <c r="H345" s="31">
        <v>73.943299999999994</v>
      </c>
      <c r="I345" s="31">
        <v>94.991</v>
      </c>
      <c r="K345">
        <v>728.78689999999995</v>
      </c>
      <c r="L345">
        <v>4512.6120000000001</v>
      </c>
    </row>
    <row r="346" spans="1:12" x14ac:dyDescent="0.35">
      <c r="A346" s="2">
        <v>43281</v>
      </c>
      <c r="B346" s="31">
        <v>413.67090000000002</v>
      </c>
      <c r="C346" s="31">
        <v>100.5125</v>
      </c>
      <c r="D346" s="31">
        <v>2782.4749999999999</v>
      </c>
      <c r="E346" s="31">
        <v>4686.1440000000002</v>
      </c>
      <c r="F346" s="31">
        <v>248.29</v>
      </c>
      <c r="G346" s="31">
        <v>224.0147</v>
      </c>
      <c r="H346" s="31">
        <v>72.376800000000003</v>
      </c>
      <c r="I346" s="31">
        <v>94.798900000000003</v>
      </c>
      <c r="K346">
        <v>730.63840000000005</v>
      </c>
      <c r="L346">
        <v>4527.4750000000004</v>
      </c>
    </row>
    <row r="347" spans="1:12" x14ac:dyDescent="0.35">
      <c r="A347" s="2">
        <v>43312</v>
      </c>
      <c r="B347" s="31">
        <v>400.5992</v>
      </c>
      <c r="C347" s="31">
        <v>97.962999999999994</v>
      </c>
      <c r="D347" s="31">
        <v>2777.2190000000001</v>
      </c>
      <c r="E347" s="31">
        <v>4656.5950000000003</v>
      </c>
      <c r="F347" s="31">
        <v>257</v>
      </c>
      <c r="G347" s="31">
        <v>229.65729999999999</v>
      </c>
      <c r="H347" s="31">
        <v>71.476799999999997</v>
      </c>
      <c r="I347" s="31">
        <v>94.798400000000001</v>
      </c>
      <c r="K347">
        <v>728.14499999999998</v>
      </c>
      <c r="L347">
        <v>4669.8959999999997</v>
      </c>
    </row>
    <row r="348" spans="1:12" x14ac:dyDescent="0.35">
      <c r="A348" s="2">
        <v>43343</v>
      </c>
      <c r="B348" s="31">
        <v>420.68540000000002</v>
      </c>
      <c r="C348" s="31">
        <v>95.826800000000006</v>
      </c>
      <c r="D348" s="31">
        <v>2774.36</v>
      </c>
      <c r="E348" s="31">
        <v>4694.9089999999997</v>
      </c>
      <c r="F348" s="31">
        <v>264.76</v>
      </c>
      <c r="G348" s="31">
        <v>242.8603</v>
      </c>
      <c r="H348" s="31">
        <v>72.0047</v>
      </c>
      <c r="I348" s="31">
        <v>94.043999999999997</v>
      </c>
      <c r="K348">
        <v>728.10109999999997</v>
      </c>
      <c r="L348">
        <v>4732.4229999999998</v>
      </c>
    </row>
    <row r="349" spans="1:12" x14ac:dyDescent="0.35">
      <c r="A349" s="2">
        <v>43373</v>
      </c>
      <c r="B349" s="31">
        <v>441.31849999999997</v>
      </c>
      <c r="C349" s="31">
        <v>94.992999999999995</v>
      </c>
      <c r="D349" s="31">
        <v>2770.4490000000001</v>
      </c>
      <c r="E349" s="31">
        <v>4638.1970000000001</v>
      </c>
      <c r="F349" s="31">
        <v>265.83</v>
      </c>
      <c r="G349" s="31">
        <v>241.73699999999999</v>
      </c>
      <c r="H349" s="31">
        <v>70.158000000000001</v>
      </c>
      <c r="I349" s="31">
        <v>93.693399999999997</v>
      </c>
      <c r="K349">
        <v>723.93610000000001</v>
      </c>
      <c r="L349">
        <v>4766.8599999999997</v>
      </c>
    </row>
    <row r="350" spans="1:12" x14ac:dyDescent="0.35">
      <c r="A350" s="2">
        <v>43404</v>
      </c>
      <c r="B350" s="31">
        <v>428.11579999999998</v>
      </c>
      <c r="C350" s="31">
        <v>96.485900000000001</v>
      </c>
      <c r="D350" s="31">
        <v>2780.6010000000001</v>
      </c>
      <c r="E350" s="31">
        <v>4621.7299999999996</v>
      </c>
      <c r="F350" s="31">
        <v>246.89</v>
      </c>
      <c r="G350" s="31">
        <v>220.27189999999999</v>
      </c>
      <c r="H350" s="31">
        <v>70.450500000000005</v>
      </c>
      <c r="I350" s="31">
        <v>91.178399999999996</v>
      </c>
      <c r="K350">
        <v>723.02139999999997</v>
      </c>
      <c r="L350">
        <v>4442.5200000000004</v>
      </c>
    </row>
    <row r="351" spans="1:12" x14ac:dyDescent="0.35">
      <c r="A351" s="2">
        <v>43434</v>
      </c>
      <c r="B351" s="31">
        <v>336.61340000000001</v>
      </c>
      <c r="C351" s="31">
        <v>96.880499999999998</v>
      </c>
      <c r="D351" s="31">
        <v>2790.9389999999999</v>
      </c>
      <c r="E351" s="31">
        <v>4667.9030000000002</v>
      </c>
      <c r="F351" s="31">
        <v>251.19</v>
      </c>
      <c r="G351" s="31">
        <v>219.45089999999999</v>
      </c>
      <c r="H351" s="31">
        <v>69.8947</v>
      </c>
      <c r="I351" s="31">
        <v>90.914500000000004</v>
      </c>
      <c r="K351">
        <v>727.12900000000002</v>
      </c>
      <c r="L351">
        <v>4493.6130000000003</v>
      </c>
    </row>
    <row r="352" spans="1:12" x14ac:dyDescent="0.35">
      <c r="A352" s="2">
        <v>43465</v>
      </c>
      <c r="B352" s="31">
        <v>315.572</v>
      </c>
      <c r="C352" s="31">
        <v>101.2503</v>
      </c>
      <c r="D352" s="31">
        <v>2810.2539999999999</v>
      </c>
      <c r="E352" s="31">
        <v>4760.7129999999997</v>
      </c>
      <c r="F352" s="31">
        <v>227.84</v>
      </c>
      <c r="G352" s="31">
        <v>199.30719999999999</v>
      </c>
      <c r="H352" s="31">
        <v>72.074299999999994</v>
      </c>
      <c r="I352" s="31">
        <v>91.508399999999995</v>
      </c>
      <c r="K352">
        <v>737.99580000000003</v>
      </c>
      <c r="L352">
        <v>4140.259</v>
      </c>
    </row>
    <row r="353" spans="1:12" x14ac:dyDescent="0.35">
      <c r="A353" s="2">
        <v>43496</v>
      </c>
      <c r="B353" s="31">
        <v>359.0147</v>
      </c>
      <c r="C353" s="31">
        <v>104.1875</v>
      </c>
      <c r="D353" s="31">
        <v>2815.5549999999998</v>
      </c>
      <c r="E353" s="31">
        <v>4781.78</v>
      </c>
      <c r="F353" s="31">
        <v>245.96</v>
      </c>
      <c r="G353" s="31">
        <v>217.607</v>
      </c>
      <c r="H353" s="31">
        <v>72.499200000000002</v>
      </c>
      <c r="I353" s="31">
        <v>91.605900000000005</v>
      </c>
      <c r="K353">
        <v>743.53369999999995</v>
      </c>
      <c r="L353">
        <v>4440.0559999999996</v>
      </c>
    </row>
    <row r="354" spans="1:12" x14ac:dyDescent="0.35">
      <c r="A354" s="2">
        <v>43524</v>
      </c>
      <c r="B354" s="31">
        <v>384.20490000000001</v>
      </c>
      <c r="C354" s="31">
        <v>103.4722</v>
      </c>
      <c r="D354" s="31">
        <v>2816.5230000000001</v>
      </c>
      <c r="E354" s="31">
        <v>4756.7849999999999</v>
      </c>
      <c r="F354" s="31">
        <v>253.26</v>
      </c>
      <c r="G354" s="31">
        <v>223.5155</v>
      </c>
      <c r="H354" s="31">
        <v>70.733099999999993</v>
      </c>
      <c r="I354" s="31">
        <v>90.6995</v>
      </c>
      <c r="K354">
        <v>742.00390000000004</v>
      </c>
      <c r="L354">
        <v>4588.2439999999997</v>
      </c>
    </row>
    <row r="355" spans="1:12" x14ac:dyDescent="0.35">
      <c r="A355" s="2">
        <v>43555</v>
      </c>
      <c r="B355" s="31">
        <v>376.71480000000003</v>
      </c>
      <c r="C355" s="31">
        <v>101.5745</v>
      </c>
      <c r="D355" s="31">
        <v>2827.12</v>
      </c>
      <c r="E355" s="31">
        <v>4837.7719999999999</v>
      </c>
      <c r="F355" s="31">
        <v>257.61</v>
      </c>
      <c r="G355" s="31">
        <v>232.0018</v>
      </c>
      <c r="H355" s="31">
        <v>70.970500000000001</v>
      </c>
      <c r="I355" s="31">
        <v>89.217299999999994</v>
      </c>
      <c r="K355">
        <v>755.20669999999996</v>
      </c>
      <c r="L355">
        <v>4662.2340000000004</v>
      </c>
    </row>
    <row r="356" spans="1:12" x14ac:dyDescent="0.35">
      <c r="A356" s="2">
        <v>43585</v>
      </c>
      <c r="B356" s="31">
        <v>394.12670000000003</v>
      </c>
      <c r="C356" s="31">
        <v>100.5732</v>
      </c>
      <c r="D356" s="31">
        <v>2816.3270000000002</v>
      </c>
      <c r="E356" s="31">
        <v>4813.415</v>
      </c>
      <c r="F356" s="31">
        <v>267.67</v>
      </c>
      <c r="G356" s="31">
        <v>244.52590000000001</v>
      </c>
      <c r="H356" s="31">
        <v>70.3339</v>
      </c>
      <c r="I356" s="31">
        <v>88.813500000000005</v>
      </c>
      <c r="K356">
        <v>752.94709999999998</v>
      </c>
      <c r="L356">
        <v>4837.78</v>
      </c>
    </row>
    <row r="357" spans="1:12" x14ac:dyDescent="0.35">
      <c r="A357" s="2">
        <v>43616</v>
      </c>
      <c r="B357" s="31">
        <v>358.58749999999998</v>
      </c>
      <c r="C357" s="31">
        <v>102.0879</v>
      </c>
      <c r="D357" s="31">
        <v>2824.998</v>
      </c>
      <c r="E357" s="31">
        <v>4919.5079999999998</v>
      </c>
      <c r="F357" s="31">
        <v>249.87</v>
      </c>
      <c r="G357" s="31">
        <v>223.63149999999999</v>
      </c>
      <c r="H357" s="31">
        <v>72.000100000000003</v>
      </c>
      <c r="I357" s="31">
        <v>88.071600000000004</v>
      </c>
      <c r="K357">
        <v>765.46460000000002</v>
      </c>
      <c r="L357">
        <v>4562.1689999999999</v>
      </c>
    </row>
    <row r="358" spans="1:12" x14ac:dyDescent="0.35">
      <c r="A358" s="2">
        <v>43646</v>
      </c>
      <c r="B358" s="31">
        <v>369.45139999999998</v>
      </c>
      <c r="C358" s="31">
        <v>110.0767</v>
      </c>
      <c r="D358" s="31">
        <v>2837.9119999999998</v>
      </c>
      <c r="E358" s="31">
        <v>4969.6210000000001</v>
      </c>
      <c r="F358" s="31">
        <v>266.89</v>
      </c>
      <c r="G358" s="31">
        <v>240.32810000000001</v>
      </c>
      <c r="H358" s="31">
        <v>72.389499999999998</v>
      </c>
      <c r="I358" s="31">
        <v>89.786600000000007</v>
      </c>
      <c r="K358">
        <v>775.31629999999996</v>
      </c>
      <c r="L358">
        <v>4831.1570000000002</v>
      </c>
    </row>
    <row r="359" spans="1:12" x14ac:dyDescent="0.35">
      <c r="A359" s="2">
        <v>43677</v>
      </c>
      <c r="B359" s="31">
        <v>371.43799999999999</v>
      </c>
      <c r="C359" s="31">
        <v>110.97329999999999</v>
      </c>
      <c r="D359" s="31">
        <v>2837.636</v>
      </c>
      <c r="E359" s="31">
        <v>4951.0959999999995</v>
      </c>
      <c r="F359" s="31">
        <v>270.33</v>
      </c>
      <c r="G359" s="31">
        <v>245.7321</v>
      </c>
      <c r="H359" s="31">
        <v>71.658799999999999</v>
      </c>
      <c r="I359" s="31">
        <v>87.558999999999997</v>
      </c>
      <c r="K359">
        <v>780.47699999999998</v>
      </c>
      <c r="L359">
        <v>4888.3710000000001</v>
      </c>
    </row>
    <row r="360" spans="1:12" x14ac:dyDescent="0.35">
      <c r="A360" s="2">
        <v>43708</v>
      </c>
      <c r="B360" s="31">
        <v>344.72239999999999</v>
      </c>
      <c r="C360" s="31">
        <v>118.0432</v>
      </c>
      <c r="D360" s="31">
        <v>2862.636</v>
      </c>
      <c r="E360" s="31">
        <v>5090.9769999999999</v>
      </c>
      <c r="F360" s="31">
        <v>265.12</v>
      </c>
      <c r="G360" s="31">
        <v>240.23439999999999</v>
      </c>
      <c r="H360" s="31">
        <v>73.145499999999998</v>
      </c>
      <c r="I360" s="31">
        <v>86.396299999999997</v>
      </c>
      <c r="K360">
        <v>802.08500000000004</v>
      </c>
      <c r="L360">
        <v>4793.0550000000003</v>
      </c>
    </row>
    <row r="361" spans="1:12" x14ac:dyDescent="0.35">
      <c r="A361" s="2">
        <v>43738</v>
      </c>
      <c r="B361" s="31">
        <v>361.1284</v>
      </c>
      <c r="C361" s="31">
        <v>113.68219999999999</v>
      </c>
      <c r="D361" s="31">
        <v>2857.5709999999999</v>
      </c>
      <c r="E361" s="31">
        <v>5034.7730000000001</v>
      </c>
      <c r="F361" s="31">
        <v>269.81</v>
      </c>
      <c r="G361" s="31">
        <v>242.01390000000001</v>
      </c>
      <c r="H361" s="31">
        <v>71.670100000000005</v>
      </c>
      <c r="I361" s="31">
        <v>85.328599999999994</v>
      </c>
      <c r="K361">
        <v>796.26139999999998</v>
      </c>
      <c r="L361">
        <v>4905.1480000000001</v>
      </c>
    </row>
    <row r="362" spans="1:12" x14ac:dyDescent="0.35">
      <c r="A362" s="2">
        <v>43769</v>
      </c>
      <c r="B362" s="31">
        <v>351.96820000000002</v>
      </c>
      <c r="C362" s="31">
        <v>116.91589999999999</v>
      </c>
      <c r="D362" s="31">
        <v>2838.8159999999998</v>
      </c>
      <c r="E362" s="31">
        <v>5032.0529999999999</v>
      </c>
      <c r="F362" s="31">
        <v>275</v>
      </c>
      <c r="G362" s="31">
        <v>251.9725</v>
      </c>
      <c r="H362" s="31">
        <v>71.489099999999993</v>
      </c>
      <c r="I362" s="31">
        <v>87.105199999999996</v>
      </c>
      <c r="K362">
        <v>792.03200000000004</v>
      </c>
      <c r="L362">
        <v>4997.28</v>
      </c>
    </row>
    <row r="363" spans="1:12" x14ac:dyDescent="0.35">
      <c r="A363" s="2">
        <v>43799</v>
      </c>
      <c r="B363" s="31">
        <v>357.80270000000002</v>
      </c>
      <c r="C363" s="31">
        <v>113.13039999999999</v>
      </c>
      <c r="D363" s="31">
        <v>2823.1019999999999</v>
      </c>
      <c r="E363" s="31">
        <v>5004.9369999999999</v>
      </c>
      <c r="F363" s="31">
        <v>284.77999999999997</v>
      </c>
      <c r="G363" s="31">
        <v>262.16480000000001</v>
      </c>
      <c r="H363" s="31">
        <v>70.509600000000006</v>
      </c>
      <c r="I363" s="31">
        <v>85.970200000000006</v>
      </c>
      <c r="K363">
        <v>788.06200000000001</v>
      </c>
      <c r="L363">
        <v>5154.7389999999996</v>
      </c>
    </row>
    <row r="364" spans="1:12" x14ac:dyDescent="0.35">
      <c r="A364" s="2">
        <v>43830</v>
      </c>
      <c r="B364" s="31">
        <v>383.72620000000001</v>
      </c>
      <c r="C364" s="31">
        <v>117.002</v>
      </c>
      <c r="D364" s="31">
        <v>2804.8989999999999</v>
      </c>
      <c r="E364" s="31">
        <v>4960.8469999999998</v>
      </c>
      <c r="F364" s="31">
        <v>292.39</v>
      </c>
      <c r="G364" s="31">
        <v>271.6798</v>
      </c>
      <c r="H364" s="31">
        <v>70.894999999999996</v>
      </c>
      <c r="I364" s="31">
        <v>87.292400000000001</v>
      </c>
      <c r="K364">
        <v>782.29589999999996</v>
      </c>
      <c r="L364">
        <v>5272.0119999999997</v>
      </c>
    </row>
    <row r="365" spans="1:12" x14ac:dyDescent="0.35">
      <c r="A365" s="2">
        <v>43861</v>
      </c>
      <c r="B365" s="31">
        <v>314.1934</v>
      </c>
      <c r="C365" s="31">
        <v>121.4858</v>
      </c>
      <c r="D365" s="31">
        <v>2817.4369999999999</v>
      </c>
      <c r="E365" s="31">
        <v>5084.0540000000001</v>
      </c>
      <c r="F365" s="31">
        <v>291.75</v>
      </c>
      <c r="G365" s="31">
        <v>279.30040000000002</v>
      </c>
      <c r="H365" s="31">
        <v>70.974999999999994</v>
      </c>
      <c r="I365" s="31">
        <v>86.008700000000005</v>
      </c>
      <c r="K365">
        <v>799.38149999999996</v>
      </c>
      <c r="L365">
        <v>5258.7489999999998</v>
      </c>
    </row>
    <row r="366" spans="1:12" x14ac:dyDescent="0.35">
      <c r="A366" s="2">
        <v>43890</v>
      </c>
      <c r="B366" s="31">
        <v>275.51240000000001</v>
      </c>
      <c r="C366" s="31">
        <v>119.864</v>
      </c>
      <c r="D366" s="31">
        <v>2839.2379999999998</v>
      </c>
      <c r="E366" s="31">
        <v>5205.5020000000004</v>
      </c>
      <c r="F366" s="31">
        <v>267.05</v>
      </c>
      <c r="G366" s="31">
        <v>262.42180000000002</v>
      </c>
      <c r="H366" s="31">
        <v>71.212900000000005</v>
      </c>
      <c r="I366" s="31">
        <v>85.108099999999993</v>
      </c>
      <c r="K366">
        <v>811.49019999999996</v>
      </c>
      <c r="L366">
        <v>4832.9830000000002</v>
      </c>
    </row>
    <row r="367" spans="1:12" x14ac:dyDescent="0.35">
      <c r="A367" s="2">
        <v>43921</v>
      </c>
      <c r="B367" s="31">
        <v>183.66390000000001</v>
      </c>
      <c r="C367" s="31">
        <v>121.92100000000001</v>
      </c>
      <c r="D367" s="31">
        <v>2807.4050000000002</v>
      </c>
      <c r="E367" s="31">
        <v>5365.9889999999996</v>
      </c>
      <c r="F367" s="31">
        <v>233.59</v>
      </c>
      <c r="G367" s="31">
        <v>242.1832</v>
      </c>
      <c r="H367" s="31">
        <v>71.047600000000003</v>
      </c>
      <c r="I367" s="31">
        <v>84.835999999999999</v>
      </c>
      <c r="K367">
        <v>811.31830000000002</v>
      </c>
      <c r="L367">
        <v>4212.5339999999997</v>
      </c>
    </row>
    <row r="368" spans="1:12" x14ac:dyDescent="0.35">
      <c r="A368" s="2">
        <v>43951</v>
      </c>
      <c r="B368" s="31">
        <v>150.88380000000001</v>
      </c>
      <c r="C368" s="31">
        <v>129.37389999999999</v>
      </c>
      <c r="D368" s="31">
        <v>2814.779</v>
      </c>
      <c r="E368" s="31">
        <v>5380.799</v>
      </c>
      <c r="F368" s="31">
        <v>263.83</v>
      </c>
      <c r="G368" s="31">
        <v>279.57799999999997</v>
      </c>
      <c r="H368" s="31">
        <v>71.642099999999999</v>
      </c>
      <c r="I368" s="31">
        <v>84.583799999999997</v>
      </c>
      <c r="K368">
        <v>818.15110000000004</v>
      </c>
      <c r="L368">
        <v>4655.2960000000003</v>
      </c>
    </row>
    <row r="369" spans="1:12" x14ac:dyDescent="0.35">
      <c r="A369" s="2">
        <v>43982</v>
      </c>
      <c r="B369" s="31">
        <v>165.02250000000001</v>
      </c>
      <c r="C369" s="31">
        <v>132.8809</v>
      </c>
      <c r="D369" s="31">
        <v>2802.75</v>
      </c>
      <c r="E369" s="31">
        <v>5387.8419999999996</v>
      </c>
      <c r="F369" s="31">
        <v>276.51</v>
      </c>
      <c r="G369" s="31">
        <v>297.36169999999998</v>
      </c>
      <c r="H369" s="31">
        <v>71.084999999999994</v>
      </c>
      <c r="I369" s="31">
        <v>85.858000000000004</v>
      </c>
      <c r="K369">
        <v>816.84389999999996</v>
      </c>
      <c r="L369">
        <v>4875.1149999999998</v>
      </c>
    </row>
    <row r="370" spans="1:12" x14ac:dyDescent="0.35">
      <c r="A370" s="2">
        <v>44012</v>
      </c>
      <c r="B370" s="31">
        <v>194.62299999999999</v>
      </c>
      <c r="C370" s="31">
        <v>136.58279999999999</v>
      </c>
      <c r="D370" s="31">
        <v>2799.5010000000002</v>
      </c>
      <c r="E370" s="31">
        <v>5398.4459999999999</v>
      </c>
      <c r="F370" s="31">
        <v>281.92</v>
      </c>
      <c r="G370" s="31">
        <v>316.00409999999999</v>
      </c>
      <c r="H370" s="31">
        <v>70.948700000000002</v>
      </c>
      <c r="I370" s="31">
        <v>86.637900000000002</v>
      </c>
      <c r="K370">
        <v>819.00080000000003</v>
      </c>
      <c r="L370">
        <v>4990.3190000000004</v>
      </c>
    </row>
    <row r="371" spans="1:12" x14ac:dyDescent="0.35">
      <c r="A371" s="2">
        <v>44043</v>
      </c>
      <c r="B371" s="31">
        <v>199.92330000000001</v>
      </c>
      <c r="C371" s="31">
        <v>148.2431</v>
      </c>
      <c r="D371" s="31">
        <v>2806.7779999999998</v>
      </c>
      <c r="E371" s="31">
        <v>5426.9089999999997</v>
      </c>
      <c r="F371" s="31">
        <v>297.73</v>
      </c>
      <c r="G371" s="31">
        <v>339.15030000000002</v>
      </c>
      <c r="H371" s="31">
        <v>72.365099999999998</v>
      </c>
      <c r="I371" s="31">
        <v>91.1511</v>
      </c>
      <c r="K371">
        <v>826.72410000000002</v>
      </c>
      <c r="L371">
        <v>5159.5820000000003</v>
      </c>
    </row>
    <row r="372" spans="1:12" x14ac:dyDescent="0.35">
      <c r="A372" s="2">
        <v>44074</v>
      </c>
      <c r="B372" s="31">
        <v>197.51259999999999</v>
      </c>
      <c r="C372" s="31">
        <v>147.69820000000001</v>
      </c>
      <c r="D372" s="31">
        <v>2790.797</v>
      </c>
      <c r="E372" s="31">
        <v>5399.2809999999999</v>
      </c>
      <c r="F372" s="31">
        <v>319.20999999999998</v>
      </c>
      <c r="G372" s="31">
        <v>377.25229999999999</v>
      </c>
      <c r="H372" s="31">
        <v>72.635199999999998</v>
      </c>
      <c r="I372" s="31">
        <v>91.664199999999994</v>
      </c>
      <c r="K372">
        <v>818.14189999999996</v>
      </c>
      <c r="L372">
        <v>5483.0140000000001</v>
      </c>
    </row>
    <row r="373" spans="1:12" x14ac:dyDescent="0.35">
      <c r="A373" s="2">
        <v>44104</v>
      </c>
      <c r="B373" s="31">
        <v>175.59559999999999</v>
      </c>
      <c r="C373" s="31">
        <v>141.4949</v>
      </c>
      <c r="D373" s="31">
        <v>2803.2109999999998</v>
      </c>
      <c r="E373" s="31">
        <v>5416.2520000000004</v>
      </c>
      <c r="F373" s="31">
        <v>306.77</v>
      </c>
      <c r="G373" s="31">
        <v>355.67669999999998</v>
      </c>
      <c r="H373" s="31">
        <v>72.446200000000005</v>
      </c>
      <c r="I373" s="31">
        <v>90.279300000000006</v>
      </c>
      <c r="K373">
        <v>824.18050000000005</v>
      </c>
      <c r="L373">
        <v>5324.5110000000004</v>
      </c>
    </row>
    <row r="374" spans="1:12" x14ac:dyDescent="0.35">
      <c r="A374" s="2">
        <v>44135</v>
      </c>
      <c r="B374" s="31">
        <v>159.95140000000001</v>
      </c>
      <c r="C374" s="31">
        <v>140.33019999999999</v>
      </c>
      <c r="D374" s="31">
        <v>2799.6170000000002</v>
      </c>
      <c r="E374" s="31">
        <v>5365.9380000000001</v>
      </c>
      <c r="F374" s="31">
        <v>298.77999999999997</v>
      </c>
      <c r="G374" s="31">
        <v>344.42079999999999</v>
      </c>
      <c r="H374" s="31">
        <v>73.107200000000006</v>
      </c>
      <c r="I374" s="31">
        <v>89.621499999999997</v>
      </c>
      <c r="K374">
        <v>823.46389999999997</v>
      </c>
      <c r="L374">
        <v>5161.9669999999996</v>
      </c>
    </row>
    <row r="375" spans="1:12" x14ac:dyDescent="0.35">
      <c r="A375" s="2">
        <v>44165</v>
      </c>
      <c r="B375" s="31">
        <v>200.94919999999999</v>
      </c>
      <c r="C375" s="31">
        <v>132.46780000000001</v>
      </c>
      <c r="D375" s="31">
        <v>2801.46</v>
      </c>
      <c r="E375" s="31">
        <v>5376.8019999999997</v>
      </c>
      <c r="F375" s="31">
        <v>331.59</v>
      </c>
      <c r="G375" s="31">
        <v>382.79539999999997</v>
      </c>
      <c r="H375" s="31">
        <v>73.270200000000003</v>
      </c>
      <c r="I375" s="31">
        <v>92.003600000000006</v>
      </c>
      <c r="K375">
        <v>824.78380000000004</v>
      </c>
      <c r="L375">
        <v>5779.99</v>
      </c>
    </row>
    <row r="376" spans="1:12" x14ac:dyDescent="0.35">
      <c r="A376" s="2">
        <v>44196</v>
      </c>
      <c r="B376" s="31">
        <v>216.4409</v>
      </c>
      <c r="C376" s="31">
        <v>140.96250000000001</v>
      </c>
      <c r="D376" s="31">
        <v>2801.1480000000001</v>
      </c>
      <c r="E376" s="31">
        <v>5369.2020000000002</v>
      </c>
      <c r="F376" s="31">
        <v>343.81</v>
      </c>
      <c r="G376" s="31">
        <v>401.65600000000001</v>
      </c>
      <c r="H376" s="31">
        <v>73.939499999999995</v>
      </c>
      <c r="I376" s="31">
        <v>93.978899999999996</v>
      </c>
      <c r="K376">
        <v>825.44939999999997</v>
      </c>
      <c r="L376">
        <v>5982.6760000000004</v>
      </c>
    </row>
    <row r="377" spans="1:12" x14ac:dyDescent="0.35">
      <c r="A377" s="2">
        <v>44227</v>
      </c>
      <c r="B377" s="31">
        <v>230.1677</v>
      </c>
      <c r="C377" s="31">
        <v>137.32839999999999</v>
      </c>
      <c r="D377" s="31">
        <v>2799.12</v>
      </c>
      <c r="E377" s="31">
        <v>5329.9880000000003</v>
      </c>
      <c r="F377" s="31">
        <v>339.82</v>
      </c>
      <c r="G377" s="31">
        <v>402.45870000000002</v>
      </c>
      <c r="H377" s="31">
        <v>72.889899999999997</v>
      </c>
      <c r="I377" s="31">
        <v>93.251999999999995</v>
      </c>
      <c r="K377">
        <v>819.01459999999997</v>
      </c>
      <c r="L377">
        <v>5936.4750000000004</v>
      </c>
    </row>
    <row r="378" spans="1:12" x14ac:dyDescent="0.35">
      <c r="A378" s="2">
        <v>44255</v>
      </c>
      <c r="B378" s="31">
        <v>270.64830000000001</v>
      </c>
      <c r="C378" s="31">
        <v>128.3108</v>
      </c>
      <c r="D378" s="31">
        <v>2775.98</v>
      </c>
      <c r="E378" s="31">
        <v>5206.357</v>
      </c>
      <c r="F378" s="31">
        <v>349.35</v>
      </c>
      <c r="G378" s="31">
        <v>402.45089999999999</v>
      </c>
      <c r="H378" s="31">
        <v>71.611699999999999</v>
      </c>
      <c r="I378" s="31">
        <v>93.118300000000005</v>
      </c>
      <c r="K378">
        <v>801.10919999999999</v>
      </c>
      <c r="L378">
        <v>6093.6310000000003</v>
      </c>
    </row>
    <row r="379" spans="1:12" x14ac:dyDescent="0.35">
      <c r="A379" s="2">
        <v>44286</v>
      </c>
      <c r="B379" s="31">
        <v>257.04020000000003</v>
      </c>
      <c r="C379" s="31">
        <v>127.1224</v>
      </c>
      <c r="D379" s="31">
        <v>2791.3029999999999</v>
      </c>
      <c r="E379" s="31">
        <v>5141.7030000000004</v>
      </c>
      <c r="F379" s="31">
        <v>364.75</v>
      </c>
      <c r="G379" s="31">
        <v>408.32240000000002</v>
      </c>
      <c r="H379" s="31">
        <v>69.022400000000005</v>
      </c>
      <c r="I379" s="31">
        <v>90.088899999999995</v>
      </c>
      <c r="K379">
        <v>799.38630000000001</v>
      </c>
      <c r="L379">
        <v>6350.12</v>
      </c>
    </row>
    <row r="380" spans="1:12" x14ac:dyDescent="0.35">
      <c r="A380" s="2">
        <v>44316</v>
      </c>
      <c r="B380" s="31">
        <v>269.94029999999998</v>
      </c>
      <c r="C380" s="31">
        <v>130.983</v>
      </c>
      <c r="D380" s="31">
        <v>2794.6260000000002</v>
      </c>
      <c r="E380" s="31">
        <v>5179.085</v>
      </c>
      <c r="F380" s="31">
        <v>383.78</v>
      </c>
      <c r="G380" s="31">
        <v>432.03769999999997</v>
      </c>
      <c r="H380" s="31">
        <v>69.752499999999998</v>
      </c>
      <c r="I380" s="31">
        <v>92.219800000000006</v>
      </c>
      <c r="K380">
        <v>799.34230000000002</v>
      </c>
      <c r="L380">
        <v>6606.9040000000005</v>
      </c>
    </row>
    <row r="381" spans="1:12" x14ac:dyDescent="0.35">
      <c r="A381" s="2">
        <v>44347</v>
      </c>
      <c r="B381" s="31">
        <v>285.4932</v>
      </c>
      <c r="C381" s="31">
        <v>141.0172</v>
      </c>
      <c r="D381" s="31">
        <v>2796.5639999999999</v>
      </c>
      <c r="E381" s="31">
        <v>5206.1940000000004</v>
      </c>
      <c r="F381" s="31">
        <v>386.35</v>
      </c>
      <c r="G381" s="31">
        <v>426.9375</v>
      </c>
      <c r="H381" s="31">
        <v>69.315600000000003</v>
      </c>
      <c r="I381" s="31">
        <v>93.271000000000001</v>
      </c>
      <c r="K381">
        <v>800.60140000000001</v>
      </c>
      <c r="L381">
        <v>6675.0829999999996</v>
      </c>
    </row>
    <row r="382" spans="1:12" x14ac:dyDescent="0.35">
      <c r="A382" s="2">
        <v>44377</v>
      </c>
      <c r="B382" s="31">
        <v>300.30090000000001</v>
      </c>
      <c r="C382" s="31">
        <v>131.1216</v>
      </c>
      <c r="D382" s="31">
        <v>2803.3380000000002</v>
      </c>
      <c r="E382" s="31">
        <v>5230.8779999999997</v>
      </c>
      <c r="F382" s="31">
        <v>395.12</v>
      </c>
      <c r="G382" s="31">
        <v>454.10640000000001</v>
      </c>
      <c r="H382" s="31">
        <v>68.664900000000003</v>
      </c>
      <c r="I382" s="31">
        <v>90.745000000000005</v>
      </c>
      <c r="K382">
        <v>804.86410000000001</v>
      </c>
      <c r="L382">
        <v>6831.4170000000004</v>
      </c>
    </row>
    <row r="383" spans="1:12" x14ac:dyDescent="0.35">
      <c r="A383" s="2">
        <v>44408</v>
      </c>
      <c r="B383" s="31">
        <v>307.82639999999998</v>
      </c>
      <c r="C383" s="31">
        <v>134.19710000000001</v>
      </c>
      <c r="D383" s="31">
        <v>2815.0770000000002</v>
      </c>
      <c r="E383" s="31">
        <v>5309.2510000000002</v>
      </c>
      <c r="F383" s="31">
        <v>404.42</v>
      </c>
      <c r="G383" s="31">
        <v>466.80200000000002</v>
      </c>
      <c r="H383" s="31">
        <v>69.423000000000002</v>
      </c>
      <c r="I383" s="31">
        <v>90.677300000000002</v>
      </c>
      <c r="K383">
        <v>816.72180000000003</v>
      </c>
      <c r="L383">
        <v>6948.5309999999999</v>
      </c>
    </row>
    <row r="384" spans="1:12" x14ac:dyDescent="0.35">
      <c r="A384" s="2">
        <v>44439</v>
      </c>
      <c r="B384" s="31">
        <v>301.01389999999998</v>
      </c>
      <c r="C384" s="31">
        <v>134.26349999999999</v>
      </c>
      <c r="D384" s="31">
        <v>2813.598</v>
      </c>
      <c r="E384" s="31">
        <v>5294.0230000000001</v>
      </c>
      <c r="F384" s="31">
        <v>416.49</v>
      </c>
      <c r="G384" s="31">
        <v>486.36419999999998</v>
      </c>
      <c r="H384" s="31">
        <v>69.339600000000004</v>
      </c>
      <c r="I384" s="31">
        <v>90.218900000000005</v>
      </c>
      <c r="K384">
        <v>814.02139999999997</v>
      </c>
      <c r="L384">
        <v>7134.2790000000005</v>
      </c>
    </row>
    <row r="385" spans="1:12" x14ac:dyDescent="0.35">
      <c r="A385" s="2">
        <v>44469</v>
      </c>
      <c r="B385" s="31">
        <v>339.2405</v>
      </c>
      <c r="C385" s="31">
        <v>129.75139999999999</v>
      </c>
      <c r="D385" s="31">
        <v>2799.8339999999998</v>
      </c>
      <c r="E385" s="31">
        <v>5217.1840000000002</v>
      </c>
      <c r="F385" s="31">
        <v>396.79</v>
      </c>
      <c r="G385" s="31">
        <v>458.48630000000003</v>
      </c>
      <c r="H385" s="31">
        <v>68.254599999999996</v>
      </c>
      <c r="I385" s="31">
        <v>88.518600000000006</v>
      </c>
      <c r="K385">
        <v>804.07719999999995</v>
      </c>
      <c r="L385">
        <v>6871.2269999999999</v>
      </c>
    </row>
    <row r="386" spans="1:12" x14ac:dyDescent="0.35">
      <c r="A386" s="2">
        <v>44500</v>
      </c>
      <c r="B386" s="31">
        <v>360.33010000000002</v>
      </c>
      <c r="C386" s="31">
        <v>131.738</v>
      </c>
      <c r="D386" s="31">
        <v>2798.2629999999999</v>
      </c>
      <c r="E386" s="31">
        <v>5177.835</v>
      </c>
      <c r="F386" s="31">
        <v>424.42</v>
      </c>
      <c r="G386" s="31">
        <v>494.58440000000002</v>
      </c>
      <c r="H386" s="31">
        <v>66.775300000000001</v>
      </c>
      <c r="I386" s="31">
        <v>88.341099999999997</v>
      </c>
      <c r="K386">
        <v>802.40539999999999</v>
      </c>
      <c r="L386">
        <v>7249.4589999999998</v>
      </c>
    </row>
    <row r="387" spans="1:12" x14ac:dyDescent="0.35">
      <c r="A387" s="2">
        <v>44530</v>
      </c>
      <c r="B387" s="31">
        <v>305.86790000000002</v>
      </c>
      <c r="C387" s="31">
        <v>131.0318</v>
      </c>
      <c r="D387" s="31">
        <v>2807.8330000000001</v>
      </c>
      <c r="E387" s="31">
        <v>5224.0820000000003</v>
      </c>
      <c r="F387" s="31">
        <v>421.58</v>
      </c>
      <c r="G387" s="31">
        <v>504.32709999999997</v>
      </c>
      <c r="H387" s="31">
        <v>67.055300000000003</v>
      </c>
      <c r="I387" s="31">
        <v>85.931700000000006</v>
      </c>
      <c r="K387">
        <v>812.01739999999995</v>
      </c>
      <c r="L387">
        <v>7143.076</v>
      </c>
    </row>
    <row r="388" spans="1:12" x14ac:dyDescent="0.35">
      <c r="A388" s="2">
        <v>44561</v>
      </c>
      <c r="B388" s="31">
        <v>341.9468</v>
      </c>
      <c r="C388" s="31">
        <v>134.87459999999999</v>
      </c>
      <c r="D388" s="31">
        <v>2804.2950000000001</v>
      </c>
      <c r="E388" s="31">
        <v>5204.4399999999996</v>
      </c>
      <c r="F388" s="31">
        <v>440.03</v>
      </c>
      <c r="G388" s="31">
        <v>509.65719999999999</v>
      </c>
      <c r="H388" s="31">
        <v>66.078699999999998</v>
      </c>
      <c r="I388" s="31">
        <v>86.684899999999999</v>
      </c>
      <c r="K388">
        <v>804.24329999999998</v>
      </c>
      <c r="L388">
        <v>7428.585</v>
      </c>
    </row>
    <row r="389" spans="1:12" x14ac:dyDescent="0.35">
      <c r="A389" s="2">
        <v>44592</v>
      </c>
      <c r="B389" s="31">
        <v>406.0061</v>
      </c>
      <c r="C389" s="31">
        <v>132.31700000000001</v>
      </c>
      <c r="D389" s="31">
        <v>2787.2779999999998</v>
      </c>
      <c r="E389" s="31">
        <v>5103.1080000000002</v>
      </c>
      <c r="F389" s="31">
        <v>416.52</v>
      </c>
      <c r="G389" s="31">
        <v>465.4468</v>
      </c>
      <c r="H389" s="31">
        <v>66.025199999999998</v>
      </c>
      <c r="I389" s="31">
        <v>85.400800000000004</v>
      </c>
      <c r="K389">
        <v>792.12099999999998</v>
      </c>
      <c r="L389">
        <v>7062.22</v>
      </c>
    </row>
    <row r="390" spans="1:12" x14ac:dyDescent="0.35">
      <c r="A390" s="2">
        <v>44620</v>
      </c>
      <c r="B390" s="31">
        <v>455.34190000000001</v>
      </c>
      <c r="C390" s="31">
        <v>139.9992</v>
      </c>
      <c r="D390" s="31">
        <v>2782.5149999999999</v>
      </c>
      <c r="E390" s="31">
        <v>5083.8710000000001</v>
      </c>
      <c r="F390" s="31">
        <v>403.92</v>
      </c>
      <c r="G390" s="31">
        <v>444.3057</v>
      </c>
      <c r="H390" s="31">
        <v>66.051699999999997</v>
      </c>
      <c r="I390" s="31">
        <v>85.544899999999998</v>
      </c>
      <c r="K390">
        <v>782.83109999999999</v>
      </c>
      <c r="L390">
        <v>6875.0150000000003</v>
      </c>
    </row>
    <row r="391" spans="1:12" x14ac:dyDescent="0.35">
      <c r="A391" s="2">
        <v>44651</v>
      </c>
      <c r="B391" s="31">
        <v>566.61109999999996</v>
      </c>
      <c r="C391" s="31">
        <v>143.6568</v>
      </c>
      <c r="D391" s="31">
        <v>2767.701</v>
      </c>
      <c r="E391" s="31">
        <v>4905.7460000000001</v>
      </c>
      <c r="F391" s="31">
        <v>419.87</v>
      </c>
      <c r="G391" s="31">
        <v>464.39339999999999</v>
      </c>
      <c r="H391" s="31">
        <v>62.637300000000003</v>
      </c>
      <c r="I391" s="31">
        <v>84.633899999999997</v>
      </c>
      <c r="K391">
        <v>764.97059999999999</v>
      </c>
      <c r="L391">
        <v>7088.6490000000003</v>
      </c>
    </row>
    <row r="392" spans="1:12" x14ac:dyDescent="0.35">
      <c r="A392" s="2">
        <v>44681</v>
      </c>
      <c r="B392" s="31">
        <v>678.68870000000004</v>
      </c>
      <c r="C392" s="31">
        <v>140.5471</v>
      </c>
      <c r="D392" s="31">
        <v>2765.8040000000001</v>
      </c>
      <c r="E392" s="31">
        <v>4750.38</v>
      </c>
      <c r="F392" s="31">
        <v>382.5</v>
      </c>
      <c r="G392" s="31">
        <v>401.40460000000002</v>
      </c>
      <c r="H392" s="31">
        <v>58.648699999999998</v>
      </c>
      <c r="I392" s="31">
        <v>80.176500000000004</v>
      </c>
      <c r="K392">
        <v>743.41949999999997</v>
      </c>
      <c r="L392">
        <v>6599.884</v>
      </c>
    </row>
    <row r="393" spans="1:12" x14ac:dyDescent="0.35">
      <c r="A393" s="2">
        <v>44712</v>
      </c>
      <c r="B393" s="31">
        <v>715.21910000000003</v>
      </c>
      <c r="C393" s="31">
        <v>135.3613</v>
      </c>
      <c r="D393" s="31">
        <v>2770.0610000000001</v>
      </c>
      <c r="E393" s="31">
        <v>4786.1809999999996</v>
      </c>
      <c r="F393" s="31">
        <v>382.85</v>
      </c>
      <c r="G393" s="31">
        <v>394.9862</v>
      </c>
      <c r="H393" s="31">
        <v>59.016599999999997</v>
      </c>
      <c r="I393" s="31">
        <v>81.315399999999997</v>
      </c>
      <c r="K393">
        <v>738.1087</v>
      </c>
      <c r="L393">
        <v>6584.4440000000004</v>
      </c>
    </row>
    <row r="394" spans="1:12" x14ac:dyDescent="0.35">
      <c r="A394" s="2">
        <v>44742</v>
      </c>
      <c r="B394" s="31">
        <v>690.66629999999998</v>
      </c>
      <c r="C394" s="31">
        <v>132.35140000000001</v>
      </c>
      <c r="D394" s="31">
        <v>2758.4989999999998</v>
      </c>
      <c r="E394" s="31">
        <v>4738.5889999999999</v>
      </c>
      <c r="F394" s="31">
        <v>351.04</v>
      </c>
      <c r="G394" s="31">
        <v>359.14890000000003</v>
      </c>
      <c r="H394" s="31">
        <v>55.812600000000003</v>
      </c>
      <c r="I394" s="31">
        <v>79.224900000000005</v>
      </c>
      <c r="K394">
        <v>728.69910000000004</v>
      </c>
      <c r="L394">
        <v>6072.5609999999997</v>
      </c>
    </row>
    <row r="395" spans="1:12" x14ac:dyDescent="0.35">
      <c r="A395" s="2">
        <v>44773</v>
      </c>
      <c r="B395" s="31">
        <v>687.13729999999998</v>
      </c>
      <c r="C395" s="31">
        <v>129.03100000000001</v>
      </c>
      <c r="D395" s="31">
        <v>2792.48</v>
      </c>
      <c r="E395" s="31">
        <v>4844.6880000000001</v>
      </c>
      <c r="F395" s="31">
        <v>382.91</v>
      </c>
      <c r="G395" s="31">
        <v>404.06779999999998</v>
      </c>
      <c r="H395" s="31">
        <v>56.631</v>
      </c>
      <c r="I395" s="31">
        <v>77.122</v>
      </c>
      <c r="K395">
        <v>745.33259999999996</v>
      </c>
      <c r="L395">
        <v>6556.8609999999999</v>
      </c>
    </row>
    <row r="396" spans="1:12" x14ac:dyDescent="0.35">
      <c r="A396" s="2">
        <v>44804</v>
      </c>
      <c r="B396" s="31">
        <v>685.08109999999999</v>
      </c>
      <c r="C396" s="31">
        <v>125.0048</v>
      </c>
      <c r="D396" s="31">
        <v>2774.817</v>
      </c>
      <c r="E396" s="31">
        <v>4679.1610000000001</v>
      </c>
      <c r="F396" s="31">
        <v>366.51</v>
      </c>
      <c r="G396" s="31">
        <v>382.69080000000002</v>
      </c>
      <c r="H396" s="31">
        <v>54.484000000000002</v>
      </c>
      <c r="I396" s="31">
        <v>75.898499999999999</v>
      </c>
      <c r="K396">
        <v>721.95129999999995</v>
      </c>
      <c r="L396">
        <v>6330.1360000000004</v>
      </c>
    </row>
    <row r="397" spans="1:12" x14ac:dyDescent="0.35">
      <c r="A397" s="2">
        <v>44834</v>
      </c>
      <c r="B397" s="31">
        <v>620.16269999999997</v>
      </c>
      <c r="C397" s="31">
        <v>121.07980000000001</v>
      </c>
      <c r="D397" s="31">
        <v>2766.7139999999999</v>
      </c>
      <c r="E397" s="31">
        <v>4496.9110000000001</v>
      </c>
      <c r="F397" s="31">
        <v>332.14</v>
      </c>
      <c r="G397" s="31">
        <v>341.56869999999998</v>
      </c>
      <c r="H397" s="31">
        <v>52.045699999999997</v>
      </c>
      <c r="I397" s="31">
        <v>73.788399999999996</v>
      </c>
      <c r="K397">
        <v>698.21169999999995</v>
      </c>
      <c r="L397">
        <v>5804.4129999999996</v>
      </c>
    </row>
    <row r="398" spans="1:12" x14ac:dyDescent="0.35">
      <c r="A398" s="2">
        <v>44865</v>
      </c>
      <c r="B398" s="31">
        <v>710.05100000000004</v>
      </c>
      <c r="C398" s="31">
        <v>118.8133</v>
      </c>
      <c r="D398" s="31">
        <v>2774.4920000000002</v>
      </c>
      <c r="E398" s="31">
        <v>4429.384</v>
      </c>
      <c r="F398" s="31">
        <v>358.1</v>
      </c>
      <c r="G398" s="31">
        <v>354.31310000000002</v>
      </c>
      <c r="H398" s="31">
        <v>50.5501</v>
      </c>
      <c r="I398" s="31">
        <v>74.296400000000006</v>
      </c>
      <c r="K398">
        <v>694.99369999999999</v>
      </c>
      <c r="L398">
        <v>6219.0770000000002</v>
      </c>
    </row>
    <row r="399" spans="1:12" x14ac:dyDescent="0.35">
      <c r="A399" s="2">
        <v>44895</v>
      </c>
      <c r="B399" s="31">
        <v>659.17520000000002</v>
      </c>
      <c r="C399" s="31">
        <v>126.4156</v>
      </c>
      <c r="D399" s="31">
        <v>2775.0039999999999</v>
      </c>
      <c r="E399" s="31">
        <v>4516.5339999999997</v>
      </c>
      <c r="F399" s="31">
        <v>376.38</v>
      </c>
      <c r="G399" s="31">
        <v>372.7294</v>
      </c>
      <c r="H399" s="31">
        <v>53.682600000000001</v>
      </c>
      <c r="I399" s="31">
        <v>77.2346</v>
      </c>
      <c r="K399">
        <v>708.88909999999998</v>
      </c>
      <c r="L399">
        <v>6570.723</v>
      </c>
    </row>
    <row r="400" spans="1:12" x14ac:dyDescent="0.35">
      <c r="A400" s="2">
        <v>44926</v>
      </c>
      <c r="B400" s="31">
        <v>646.05730000000005</v>
      </c>
      <c r="C400" s="31">
        <v>131.17789999999999</v>
      </c>
      <c r="D400" s="31">
        <v>2731.1019999999999</v>
      </c>
      <c r="E400" s="31">
        <v>4475.3389999999999</v>
      </c>
      <c r="F400" s="31">
        <v>353.2</v>
      </c>
      <c r="G400" s="31">
        <v>337.79039999999998</v>
      </c>
      <c r="H400" s="31">
        <v>56.506799999999998</v>
      </c>
      <c r="I400" s="31">
        <v>79.828500000000005</v>
      </c>
      <c r="K400">
        <v>693.57659999999998</v>
      </c>
      <c r="L400">
        <v>6236.9570000000003</v>
      </c>
    </row>
    <row r="401" spans="1:12" x14ac:dyDescent="0.35">
      <c r="A401" s="2">
        <v>44957</v>
      </c>
      <c r="B401" s="31">
        <v>661.85</v>
      </c>
      <c r="C401" s="31">
        <v>138.517</v>
      </c>
      <c r="D401" s="31">
        <v>2751.9989999999998</v>
      </c>
      <c r="E401" s="31">
        <v>4576.09</v>
      </c>
      <c r="F401" s="31">
        <v>374.15</v>
      </c>
      <c r="G401" s="31">
        <v>372.41300000000001</v>
      </c>
      <c r="H401" s="31">
        <v>57.1248</v>
      </c>
      <c r="I401" s="31">
        <v>81.063299999999998</v>
      </c>
      <c r="K401">
        <v>708.197</v>
      </c>
      <c r="L401">
        <v>6642.5039999999999</v>
      </c>
    </row>
    <row r="402" spans="1:12" x14ac:dyDescent="0.35">
      <c r="A402" s="2">
        <v>44985</v>
      </c>
      <c r="B402" s="31">
        <v>613.80439999999999</v>
      </c>
      <c r="C402" s="31">
        <v>130.78399999999999</v>
      </c>
      <c r="D402" s="31">
        <v>2750.1689999999999</v>
      </c>
      <c r="E402" s="31">
        <v>4431.0640000000003</v>
      </c>
      <c r="F402" s="31">
        <v>363.67</v>
      </c>
      <c r="G402" s="31">
        <v>369.96899999999999</v>
      </c>
      <c r="H402" s="31">
        <v>54.336799999999997</v>
      </c>
      <c r="I402" s="31">
        <v>79.016499999999994</v>
      </c>
      <c r="K402">
        <v>696.06410000000005</v>
      </c>
      <c r="L402">
        <v>6538.3109999999997</v>
      </c>
    </row>
    <row r="403" spans="1:12" x14ac:dyDescent="0.35">
      <c r="A403" s="2">
        <v>45016</v>
      </c>
      <c r="B403" s="31">
        <v>570.15819999999997</v>
      </c>
      <c r="C403" s="31">
        <v>140.15649999999999</v>
      </c>
      <c r="D403" s="31">
        <v>2804.5439999999999</v>
      </c>
      <c r="E403" s="31">
        <v>4562.3999999999996</v>
      </c>
      <c r="F403" s="31">
        <v>375.14</v>
      </c>
      <c r="G403" s="31">
        <v>403.3655</v>
      </c>
      <c r="H403" s="31">
        <v>55.352499999999999</v>
      </c>
      <c r="I403" s="31">
        <v>80.7898</v>
      </c>
      <c r="K403">
        <v>713.79330000000004</v>
      </c>
      <c r="L403">
        <v>6700.74</v>
      </c>
    </row>
    <row r="404" spans="1:12" x14ac:dyDescent="0.35">
      <c r="A404" s="2">
        <v>45046</v>
      </c>
      <c r="B404" s="31">
        <v>532.11450000000002</v>
      </c>
      <c r="C404" s="31">
        <v>141.0669</v>
      </c>
      <c r="D404" s="31">
        <v>2805.491</v>
      </c>
      <c r="E404" s="31">
        <v>4580.1099999999997</v>
      </c>
      <c r="F404" s="31">
        <v>379.74</v>
      </c>
      <c r="G404" s="31">
        <v>403.92649999999998</v>
      </c>
      <c r="H404" s="31">
        <v>53.892200000000003</v>
      </c>
      <c r="I404" s="31">
        <v>81.965500000000006</v>
      </c>
      <c r="K404">
        <v>715.43730000000005</v>
      </c>
      <c r="L404">
        <v>6808.1480000000001</v>
      </c>
    </row>
    <row r="405" spans="1:12" x14ac:dyDescent="0.35">
      <c r="A405" s="2">
        <v>45077</v>
      </c>
      <c r="B405" s="31">
        <v>503.483</v>
      </c>
      <c r="C405" s="31">
        <v>138.5402</v>
      </c>
      <c r="D405" s="31">
        <v>2816.0509999999999</v>
      </c>
      <c r="E405" s="31">
        <v>4512.9589999999998</v>
      </c>
      <c r="F405" s="31">
        <v>379.92</v>
      </c>
      <c r="G405" s="31">
        <v>433.65190000000001</v>
      </c>
      <c r="H405" s="31">
        <v>52.280200000000001</v>
      </c>
      <c r="I405" s="31">
        <v>79.013099999999994</v>
      </c>
      <c r="K405">
        <v>711.32960000000003</v>
      </c>
      <c r="L405">
        <v>6793.4260000000004</v>
      </c>
    </row>
    <row r="406" spans="1:12" x14ac:dyDescent="0.35">
      <c r="A406" s="2">
        <v>45107</v>
      </c>
      <c r="B406" s="31">
        <v>542.04769999999996</v>
      </c>
      <c r="C406" s="31">
        <v>134.85659999999999</v>
      </c>
      <c r="D406" s="31">
        <v>2827.8539999999998</v>
      </c>
      <c r="E406" s="31">
        <v>4429.384</v>
      </c>
      <c r="F406" s="31">
        <v>402.8</v>
      </c>
      <c r="G406" s="31">
        <v>459.37099999999998</v>
      </c>
      <c r="H406" s="31">
        <v>50.279200000000003</v>
      </c>
      <c r="I406" s="31">
        <v>80.697199999999995</v>
      </c>
      <c r="K406">
        <v>708.60599999999999</v>
      </c>
      <c r="L406">
        <v>7179.6940000000004</v>
      </c>
    </row>
    <row r="407" spans="1:12" x14ac:dyDescent="0.35">
      <c r="A407" s="2">
        <v>45138</v>
      </c>
      <c r="B407" s="31">
        <v>668.01750000000004</v>
      </c>
      <c r="C407" s="31">
        <v>137.70480000000001</v>
      </c>
      <c r="D407" s="31">
        <v>2795.1579999999999</v>
      </c>
      <c r="E407" s="31">
        <v>4395.152</v>
      </c>
      <c r="F407" s="31">
        <v>414.13</v>
      </c>
      <c r="G407" s="31">
        <v>474.96100000000001</v>
      </c>
      <c r="H407" s="31">
        <v>50.9328</v>
      </c>
      <c r="I407" s="31">
        <v>81.438599999999994</v>
      </c>
      <c r="K407">
        <v>705.56939999999997</v>
      </c>
      <c r="L407">
        <v>7388.9920000000002</v>
      </c>
    </row>
    <row r="408" spans="1:12" x14ac:dyDescent="0.35">
      <c r="A408" s="2">
        <v>45169</v>
      </c>
      <c r="B408" s="31">
        <v>696.19200000000001</v>
      </c>
      <c r="C408" s="31">
        <v>134.7373</v>
      </c>
      <c r="D408" s="31">
        <v>2795.1109999999999</v>
      </c>
      <c r="E408" s="31">
        <v>4360.3559999999998</v>
      </c>
      <c r="F408" s="31">
        <v>405.29</v>
      </c>
      <c r="G408" s="31">
        <v>465.40629999999999</v>
      </c>
      <c r="H408" s="31">
        <v>49.447000000000003</v>
      </c>
      <c r="I408" s="31">
        <v>80.040700000000001</v>
      </c>
      <c r="K408">
        <v>703.57619999999997</v>
      </c>
      <c r="L408">
        <v>7259.2860000000001</v>
      </c>
    </row>
    <row r="409" spans="1:12" x14ac:dyDescent="0.35">
      <c r="A409" s="2">
        <v>45199</v>
      </c>
      <c r="B409" s="31">
        <v>791.22979999999995</v>
      </c>
      <c r="C409" s="31">
        <v>127.8974</v>
      </c>
      <c r="D409" s="31">
        <v>2773.3009999999999</v>
      </c>
      <c r="E409" s="31">
        <v>4252.2669999999998</v>
      </c>
      <c r="F409" s="31">
        <v>383.94</v>
      </c>
      <c r="G409" s="31">
        <v>439.64920000000001</v>
      </c>
      <c r="H409" s="31">
        <v>48.0259</v>
      </c>
      <c r="I409" s="31">
        <v>77.973100000000002</v>
      </c>
      <c r="K409">
        <v>689.41600000000005</v>
      </c>
      <c r="L409">
        <v>6991.0630000000001</v>
      </c>
    </row>
    <row r="410" spans="1:12" x14ac:dyDescent="0.35">
      <c r="A410" s="2">
        <v>45230</v>
      </c>
      <c r="B410" s="31">
        <v>717.423</v>
      </c>
      <c r="C410" s="31">
        <v>136.68379999999999</v>
      </c>
      <c r="D410" s="31">
        <v>2750.4850000000001</v>
      </c>
      <c r="E410" s="31">
        <v>4172.41</v>
      </c>
      <c r="F410" s="31">
        <v>373.88</v>
      </c>
      <c r="G410" s="31">
        <v>428.52229999999997</v>
      </c>
      <c r="H410" s="31">
        <v>47.096899999999998</v>
      </c>
      <c r="I410" s="31">
        <v>77.745999999999995</v>
      </c>
      <c r="K410">
        <v>684.50959999999998</v>
      </c>
      <c r="L410">
        <v>6807.4489999999996</v>
      </c>
    </row>
    <row r="411" spans="1:12" x14ac:dyDescent="0.35">
      <c r="A411" s="2">
        <v>45260</v>
      </c>
      <c r="B411" s="31">
        <v>672.55510000000004</v>
      </c>
      <c r="C411" s="31">
        <v>139.5591</v>
      </c>
      <c r="D411" s="31">
        <v>2805.826</v>
      </c>
      <c r="E411" s="31">
        <v>4302.8909999999996</v>
      </c>
      <c r="F411" s="31">
        <v>406.24</v>
      </c>
      <c r="G411" s="31">
        <v>472.74160000000001</v>
      </c>
      <c r="H411" s="31">
        <v>48.002600000000001</v>
      </c>
      <c r="I411" s="31">
        <v>80.149500000000003</v>
      </c>
      <c r="K411">
        <v>705.1979</v>
      </c>
      <c r="L411">
        <v>7372.2550000000001</v>
      </c>
    </row>
    <row r="412" spans="1:12" x14ac:dyDescent="0.35">
      <c r="A412" s="2">
        <v>45291</v>
      </c>
      <c r="B412" s="31">
        <v>639.44320000000005</v>
      </c>
      <c r="C412" s="31">
        <v>140.54920000000001</v>
      </c>
      <c r="D412" s="31">
        <v>2821.43</v>
      </c>
      <c r="E412" s="31">
        <v>4413.0159999999996</v>
      </c>
      <c r="F412" s="31">
        <v>422.98</v>
      </c>
      <c r="G412" s="31">
        <v>496.94560000000001</v>
      </c>
      <c r="H412" s="31">
        <v>50.069600000000001</v>
      </c>
      <c r="I412" s="31">
        <v>81.029200000000003</v>
      </c>
      <c r="K412">
        <v>726.46140000000003</v>
      </c>
      <c r="L412">
        <v>7679.049</v>
      </c>
    </row>
    <row r="413" spans="1:12" x14ac:dyDescent="0.35">
      <c r="A413" s="2">
        <v>45322</v>
      </c>
      <c r="B413" s="31">
        <v>731.81169999999997</v>
      </c>
      <c r="C413" s="31">
        <v>138.89089999999999</v>
      </c>
      <c r="D413" s="31">
        <v>2811.5740000000001</v>
      </c>
      <c r="E413" s="31">
        <v>4394.3530000000001</v>
      </c>
      <c r="F413" s="31">
        <v>427.42</v>
      </c>
      <c r="G413" s="31">
        <v>503.3313</v>
      </c>
      <c r="H413" s="31">
        <v>48.082099999999997</v>
      </c>
      <c r="I413" s="31">
        <v>79.593000000000004</v>
      </c>
      <c r="K413">
        <v>723.19799999999998</v>
      </c>
      <c r="L413">
        <v>7816.2719999999999</v>
      </c>
    </row>
    <row r="414" spans="1:12" x14ac:dyDescent="0.35">
      <c r="A414" s="2">
        <v>45351</v>
      </c>
      <c r="B414" s="31">
        <v>727.73450000000003</v>
      </c>
      <c r="C414" s="31">
        <v>138.03749999999999</v>
      </c>
      <c r="D414" s="31">
        <v>2812.569</v>
      </c>
      <c r="E414" s="31">
        <v>4304.6490000000003</v>
      </c>
      <c r="F414" s="31">
        <v>447.89</v>
      </c>
      <c r="G414" s="31">
        <v>527.86689999999999</v>
      </c>
      <c r="H414" s="31">
        <v>46.735799999999998</v>
      </c>
      <c r="I414" s="31">
        <v>79.189700000000002</v>
      </c>
      <c r="K414">
        <v>717.1087</v>
      </c>
      <c r="L414">
        <v>8176.4989999999998</v>
      </c>
    </row>
    <row r="415" spans="1:12" x14ac:dyDescent="0.35">
      <c r="A415" s="2">
        <v>45382</v>
      </c>
      <c r="B415" s="31">
        <v>744.18</v>
      </c>
      <c r="C415" s="31">
        <v>148.9271</v>
      </c>
      <c r="D415" s="31">
        <v>2812.9630000000002</v>
      </c>
      <c r="E415" s="31">
        <v>4315.692</v>
      </c>
      <c r="F415" s="31">
        <v>460.16</v>
      </c>
      <c r="G415" s="31">
        <v>532.00810000000001</v>
      </c>
      <c r="H415" s="31">
        <v>46.017899999999997</v>
      </c>
      <c r="I415" s="31">
        <v>78.940100000000001</v>
      </c>
      <c r="K415">
        <v>721.75250000000005</v>
      </c>
      <c r="L415">
        <v>8453.8119999999999</v>
      </c>
    </row>
    <row r="416" spans="1:12" x14ac:dyDescent="0.35">
      <c r="A416" s="2">
        <v>45412</v>
      </c>
      <c r="B416" s="31">
        <v>719.56309999999996</v>
      </c>
      <c r="C416" s="31">
        <v>153.2184</v>
      </c>
      <c r="D416" s="31">
        <v>2790.1469999999999</v>
      </c>
      <c r="E416" s="31">
        <v>4187.6189999999997</v>
      </c>
      <c r="F416" s="31">
        <v>439.22</v>
      </c>
      <c r="G416" s="31">
        <v>505.98360000000002</v>
      </c>
      <c r="H416" s="31">
        <v>44.05</v>
      </c>
      <c r="I416" s="31">
        <v>78.057400000000001</v>
      </c>
      <c r="K416">
        <v>708.98720000000003</v>
      </c>
      <c r="L416">
        <v>8180.0889999999999</v>
      </c>
    </row>
    <row r="417" spans="1:12" x14ac:dyDescent="0.35">
      <c r="A417" s="2">
        <v>45443</v>
      </c>
      <c r="B417" s="31">
        <v>678.39459999999997</v>
      </c>
      <c r="C417" s="31">
        <v>154.58410000000001</v>
      </c>
      <c r="D417" s="31">
        <v>2761.3870000000002</v>
      </c>
      <c r="E417" s="31">
        <v>4228.4780000000001</v>
      </c>
      <c r="F417" s="31">
        <v>459.03</v>
      </c>
      <c r="G417" s="31">
        <v>535.34839999999997</v>
      </c>
      <c r="H417" s="31">
        <v>43.890900000000002</v>
      </c>
      <c r="I417" s="31">
        <v>79.150899999999993</v>
      </c>
      <c r="K417">
        <v>712.28030000000001</v>
      </c>
      <c r="L417">
        <v>8512.7389999999996</v>
      </c>
    </row>
    <row r="418" spans="1:12" x14ac:dyDescent="0.35">
      <c r="A418" s="2">
        <v>45473</v>
      </c>
      <c r="B418" s="31">
        <v>722.79169999999999</v>
      </c>
      <c r="C418" s="31">
        <v>154.17529999999999</v>
      </c>
      <c r="D418" s="31">
        <v>2770.3710000000001</v>
      </c>
      <c r="E418" s="31">
        <v>4273.1610000000001</v>
      </c>
      <c r="F418" s="31">
        <v>472.97</v>
      </c>
      <c r="G418" s="31">
        <v>566.24689999999998</v>
      </c>
      <c r="H418" s="31">
        <v>42.6967</v>
      </c>
      <c r="I418" s="31">
        <v>78.0441</v>
      </c>
      <c r="K418">
        <v>717.27710000000002</v>
      </c>
      <c r="L418">
        <v>8710.3410000000003</v>
      </c>
    </row>
    <row r="419" spans="1:12" x14ac:dyDescent="0.35">
      <c r="A419" s="2">
        <v>45504</v>
      </c>
      <c r="B419" s="31">
        <v>684.29039999999998</v>
      </c>
      <c r="C419" s="31">
        <v>159.7765</v>
      </c>
      <c r="D419" s="31">
        <v>2769.54</v>
      </c>
      <c r="E419" s="31">
        <v>4342.8670000000002</v>
      </c>
      <c r="F419" s="31">
        <v>476.09</v>
      </c>
      <c r="G419" s="31">
        <v>554.25549999999998</v>
      </c>
      <c r="H419" s="31">
        <v>45.425800000000002</v>
      </c>
      <c r="I419" s="31">
        <v>78.685199999999995</v>
      </c>
      <c r="K419">
        <v>730.32140000000004</v>
      </c>
      <c r="L419">
        <v>8818.8960000000006</v>
      </c>
    </row>
    <row r="420" spans="1:12" x14ac:dyDescent="0.35">
      <c r="A420" s="2">
        <v>45535</v>
      </c>
      <c r="B420" s="31">
        <v>642.99429999999995</v>
      </c>
      <c r="C420" s="31">
        <v>163.3039</v>
      </c>
      <c r="D420" s="31">
        <v>2806.7890000000002</v>
      </c>
      <c r="E420" s="31">
        <v>4390.2929999999997</v>
      </c>
      <c r="F420" s="31">
        <v>484.92</v>
      </c>
      <c r="G420" s="31">
        <v>557.60140000000001</v>
      </c>
      <c r="H420" s="31">
        <v>46.719000000000001</v>
      </c>
      <c r="I420" s="31">
        <v>80.366799999999998</v>
      </c>
      <c r="K420">
        <v>736.83529999999996</v>
      </c>
      <c r="L420">
        <v>8983.4689999999991</v>
      </c>
    </row>
    <row r="421" spans="1:12" x14ac:dyDescent="0.35">
      <c r="A421" s="2">
        <v>45565</v>
      </c>
      <c r="B421" s="31">
        <v>606.91189999999995</v>
      </c>
      <c r="C421" s="31">
        <v>171.81909999999999</v>
      </c>
      <c r="D421" s="31">
        <v>2816.4059999999999</v>
      </c>
      <c r="E421" s="31">
        <v>4419.2479999999996</v>
      </c>
      <c r="F421" s="31">
        <v>492.68</v>
      </c>
      <c r="G421" s="31">
        <v>568.86599999999999</v>
      </c>
      <c r="H421" s="31">
        <v>47.351900000000001</v>
      </c>
      <c r="I421" s="31">
        <v>80.926400000000001</v>
      </c>
      <c r="K421">
        <v>743.94809999999995</v>
      </c>
      <c r="L421">
        <v>9118.5810000000001</v>
      </c>
    </row>
    <row r="422" spans="1:12" x14ac:dyDescent="0.35">
      <c r="A422" s="2">
        <v>45596</v>
      </c>
      <c r="B422" s="31">
        <v>616.14179999999999</v>
      </c>
      <c r="C422" s="31">
        <v>177.6276</v>
      </c>
      <c r="D422" s="31">
        <v>2807.221</v>
      </c>
      <c r="E422" s="31">
        <v>4271.9359999999997</v>
      </c>
      <c r="F422" s="31">
        <v>486.26</v>
      </c>
      <c r="G422" s="31">
        <v>562.14170000000001</v>
      </c>
      <c r="H422" s="31">
        <v>44.2624</v>
      </c>
      <c r="I422" s="31">
        <v>78.611699999999999</v>
      </c>
      <c r="K422">
        <v>732.572</v>
      </c>
      <c r="L422">
        <v>9034.84</v>
      </c>
    </row>
    <row r="423" spans="1:12" x14ac:dyDescent="0.35">
      <c r="A423" s="2">
        <v>45626</v>
      </c>
      <c r="B423" s="31">
        <v>621.04830000000004</v>
      </c>
      <c r="C423" s="31">
        <v>171.6388</v>
      </c>
      <c r="D423" s="31">
        <v>2784.9690000000001</v>
      </c>
      <c r="E423" s="31">
        <v>4280.4690000000001</v>
      </c>
      <c r="F423" s="31">
        <v>512.79</v>
      </c>
      <c r="G423" s="31">
        <v>589.42499999999995</v>
      </c>
      <c r="H423" s="31">
        <v>44.728000000000002</v>
      </c>
      <c r="I423" s="31">
        <v>76.392099999999999</v>
      </c>
      <c r="K423">
        <v>740.83969999999999</v>
      </c>
      <c r="L423">
        <v>9475.7960000000003</v>
      </c>
    </row>
    <row r="424" spans="1:12" x14ac:dyDescent="0.35">
      <c r="A424" s="2">
        <v>45657</v>
      </c>
      <c r="B424" s="31">
        <v>640.78639999999996</v>
      </c>
      <c r="C424" s="31">
        <v>169.078</v>
      </c>
      <c r="D424" s="31">
        <v>2775.5419999999999</v>
      </c>
      <c r="E424" s="31">
        <v>4198.9799999999996</v>
      </c>
      <c r="F424" s="31">
        <v>497.21</v>
      </c>
      <c r="G424" s="31">
        <v>588.08429999999998</v>
      </c>
      <c r="H424" s="31">
        <v>42.549199999999999</v>
      </c>
      <c r="I424" s="31">
        <v>74.789599999999993</v>
      </c>
      <c r="K424">
        <v>733.44889999999998</v>
      </c>
      <c r="L424">
        <v>9294.3250000000007</v>
      </c>
    </row>
    <row r="425" spans="1:12" x14ac:dyDescent="0.35">
      <c r="A425" s="2">
        <v>45688</v>
      </c>
      <c r="B425" s="31">
        <v>658.89</v>
      </c>
      <c r="C425" s="31">
        <v>179.6919</v>
      </c>
      <c r="D425" s="31">
        <v>2752.8119999999999</v>
      </c>
      <c r="E425" s="31">
        <v>4201.5029999999997</v>
      </c>
      <c r="F425" s="31">
        <v>508.23</v>
      </c>
      <c r="G425" s="31">
        <v>598.13430000000005</v>
      </c>
      <c r="H425" s="31">
        <v>43.039200000000001</v>
      </c>
      <c r="I425" s="31">
        <v>74.985699999999994</v>
      </c>
      <c r="K425">
        <v>734.74929999999995</v>
      </c>
      <c r="L425">
        <v>9615.6489999999994</v>
      </c>
    </row>
    <row r="426" spans="1:12" x14ac:dyDescent="0.35">
      <c r="A426" s="2">
        <v>45716</v>
      </c>
      <c r="B426" s="31">
        <v>639.93690000000004</v>
      </c>
      <c r="C426" s="31">
        <v>180.54769999999999</v>
      </c>
      <c r="D426" s="31">
        <v>2734.8690000000001</v>
      </c>
      <c r="E426" s="31">
        <v>4286.8370000000004</v>
      </c>
      <c r="F426" s="31">
        <v>499.51</v>
      </c>
      <c r="G426" s="31">
        <v>579.5788</v>
      </c>
      <c r="H426" s="31">
        <v>44.084400000000002</v>
      </c>
      <c r="I426" s="31">
        <v>74.925399999999996</v>
      </c>
      <c r="K426">
        <v>742.56979999999999</v>
      </c>
      <c r="L426">
        <v>9523.723</v>
      </c>
    </row>
    <row r="427" spans="1:12" x14ac:dyDescent="0.35">
      <c r="A427" s="2">
        <v>45747</v>
      </c>
      <c r="B427" s="31">
        <v>650.45770000000005</v>
      </c>
      <c r="C427" s="31">
        <v>197.7731</v>
      </c>
      <c r="D427" s="31">
        <v>2716.3890000000001</v>
      </c>
      <c r="E427" s="31">
        <v>4292.7079999999996</v>
      </c>
      <c r="F427" s="31">
        <v>469.2</v>
      </c>
      <c r="G427" s="31">
        <v>532.98689999999999</v>
      </c>
      <c r="H427" s="31">
        <v>44.276699999999998</v>
      </c>
      <c r="I427" s="31">
        <v>77.705299999999994</v>
      </c>
      <c r="K427">
        <v>738.16510000000005</v>
      </c>
      <c r="L427">
        <v>9045.9330000000009</v>
      </c>
    </row>
    <row r="428" spans="1:12" x14ac:dyDescent="0.35">
      <c r="A428" s="2">
        <v>45777</v>
      </c>
      <c r="B428" s="31">
        <v>575.94410000000005</v>
      </c>
      <c r="C428" s="31">
        <v>208.37020000000001</v>
      </c>
      <c r="D428" s="31">
        <v>2762.8220000000001</v>
      </c>
      <c r="E428" s="31">
        <v>4331.8729999999996</v>
      </c>
      <c r="F428" s="31">
        <v>463.7</v>
      </c>
      <c r="G428" s="31">
        <v>538.99149999999997</v>
      </c>
      <c r="H428" s="31">
        <v>46.261099999999999</v>
      </c>
      <c r="I428" s="31">
        <v>81.622399999999999</v>
      </c>
      <c r="K428">
        <v>746.12860000000001</v>
      </c>
      <c r="L428">
        <v>9012.0259999999998</v>
      </c>
    </row>
    <row r="429" spans="1:12" x14ac:dyDescent="0.35">
      <c r="A429" s="2">
        <v>45808</v>
      </c>
      <c r="B429" s="31">
        <v>572.42510000000004</v>
      </c>
      <c r="C429" s="31">
        <v>206.35380000000001</v>
      </c>
      <c r="D429" s="31">
        <v>2732.549</v>
      </c>
      <c r="E429" s="31">
        <v>4272.201</v>
      </c>
      <c r="F429" s="31">
        <v>491.01</v>
      </c>
      <c r="G429" s="31">
        <v>586.1019</v>
      </c>
      <c r="H429" s="31">
        <v>45.567</v>
      </c>
      <c r="I429" s="31">
        <v>81.373999999999995</v>
      </c>
      <c r="K429">
        <v>740.97069999999997</v>
      </c>
      <c r="L429">
        <v>9546.2579999999998</v>
      </c>
    </row>
    <row r="430" spans="1:12" x14ac:dyDescent="0.35">
      <c r="A430" s="2">
        <v>45838</v>
      </c>
      <c r="B430" s="31">
        <v>645.02359999999999</v>
      </c>
      <c r="C430" s="31">
        <v>205.87430000000001</v>
      </c>
      <c r="D430" s="31">
        <v>2740.7269999999999</v>
      </c>
      <c r="E430" s="31">
        <v>4325.085</v>
      </c>
      <c r="F430" s="31">
        <v>514.49</v>
      </c>
      <c r="G430" s="31">
        <v>621.33479999999997</v>
      </c>
      <c r="H430" s="31">
        <v>45.370399999999997</v>
      </c>
      <c r="I430" s="31">
        <v>83.982100000000003</v>
      </c>
      <c r="K430">
        <v>746.19320000000005</v>
      </c>
      <c r="L430">
        <v>9906.5930000000008</v>
      </c>
    </row>
    <row r="431" spans="1:12" x14ac:dyDescent="0.35">
      <c r="A431" s="2">
        <v>45869</v>
      </c>
      <c r="B431" s="31">
        <v>698.15089999999998</v>
      </c>
      <c r="C431" s="31">
        <v>205.00460000000001</v>
      </c>
      <c r="D431" s="31">
        <v>2720.498</v>
      </c>
      <c r="E431" s="31">
        <v>4284.2920000000004</v>
      </c>
      <c r="F431" s="31">
        <v>524.4</v>
      </c>
      <c r="G431" s="31">
        <v>634.13840000000005</v>
      </c>
      <c r="H431" s="31">
        <v>43.389499999999998</v>
      </c>
      <c r="I431" s="31">
        <v>81.710800000000006</v>
      </c>
      <c r="K431">
        <v>743.17290000000003</v>
      </c>
      <c r="L431">
        <v>10107.366</v>
      </c>
    </row>
    <row r="432" spans="1:12" x14ac:dyDescent="0.35">
      <c r="A432" s="2">
        <v>45900</v>
      </c>
      <c r="B432" s="31">
        <v>674.04790000000003</v>
      </c>
      <c r="C432" s="31">
        <v>215.25919999999999</v>
      </c>
      <c r="D432" s="31">
        <v>2710.3919999999998</v>
      </c>
      <c r="E432" s="31">
        <v>4338.3590000000004</v>
      </c>
      <c r="F432" s="31">
        <v>532.51</v>
      </c>
      <c r="G432" s="31">
        <v>636.76419999999996</v>
      </c>
      <c r="H432" s="31">
        <v>44.3294</v>
      </c>
      <c r="I432" s="31">
        <v>83.396900000000002</v>
      </c>
      <c r="K432">
        <v>744.95690000000002</v>
      </c>
      <c r="L432">
        <v>10315.718999999999</v>
      </c>
    </row>
    <row r="433" spans="1:12" x14ac:dyDescent="0.35">
      <c r="A433" s="2">
        <v>45930</v>
      </c>
      <c r="B433" s="31">
        <v>700.14760000000001</v>
      </c>
      <c r="C433" s="31">
        <v>237.12129999999999</v>
      </c>
      <c r="D433" s="31">
        <v>2696.2539999999999</v>
      </c>
      <c r="E433" s="31">
        <v>4338.8909999999996</v>
      </c>
      <c r="F433" s="31">
        <v>549.66</v>
      </c>
      <c r="G433" s="31">
        <v>669.24210000000005</v>
      </c>
      <c r="H433" s="31">
        <v>43.925899999999999</v>
      </c>
      <c r="I433" s="31">
        <v>83.555099999999996</v>
      </c>
      <c r="K433">
        <v>749.04409999999996</v>
      </c>
      <c r="L433">
        <v>10649.135</v>
      </c>
    </row>
    <row r="434" spans="1:12" x14ac:dyDescent="0.35">
      <c r="A434" s="2">
        <v>45961</v>
      </c>
      <c r="B434" s="31">
        <v>723.62040000000002</v>
      </c>
      <c r="C434" s="31">
        <v>244.66980000000001</v>
      </c>
      <c r="D434" s="31">
        <v>2702.34</v>
      </c>
      <c r="E434" s="31">
        <v>4346.5950000000003</v>
      </c>
      <c r="F434" s="31">
        <v>560.69000000000005</v>
      </c>
      <c r="G434" s="31">
        <v>698.8655</v>
      </c>
      <c r="H434" s="31">
        <v>41.963000000000001</v>
      </c>
      <c r="I434" s="31">
        <v>81.915300000000002</v>
      </c>
      <c r="K434">
        <v>754.87689999999998</v>
      </c>
      <c r="L434">
        <v>10922.763999999999</v>
      </c>
    </row>
    <row r="435" spans="1:12" x14ac:dyDescent="0.35">
      <c r="A435" s="2">
        <v>45991</v>
      </c>
      <c r="B435" s="31">
        <v>713.55759999999998</v>
      </c>
      <c r="C435" s="31">
        <v>258.31630000000001</v>
      </c>
      <c r="D435" s="31">
        <v>2682.654</v>
      </c>
      <c r="E435" s="31">
        <v>4381.6350000000002</v>
      </c>
      <c r="F435" s="31">
        <v>559.51</v>
      </c>
      <c r="G435" s="31">
        <v>684.8365</v>
      </c>
      <c r="H435" s="31">
        <v>41.318399999999997</v>
      </c>
      <c r="I435" s="31">
        <v>82.238900000000001</v>
      </c>
      <c r="K435">
        <v>755.50689999999997</v>
      </c>
      <c r="L435">
        <v>10949.927</v>
      </c>
    </row>
    <row r="436" spans="1:12" x14ac:dyDescent="0.35">
      <c r="A436" s="2">
        <v>46022</v>
      </c>
      <c r="B436" s="31">
        <v>665.54190000000006</v>
      </c>
      <c r="C436" s="31">
        <v>263.54919999999998</v>
      </c>
      <c r="D436" s="31">
        <v>2641.9079999999999</v>
      </c>
      <c r="E436" s="31">
        <v>4332.0709999999999</v>
      </c>
      <c r="F436" s="31">
        <v>557.32000000000005</v>
      </c>
      <c r="G436" s="31">
        <v>677.452</v>
      </c>
      <c r="H436" s="31">
        <v>41.014499999999998</v>
      </c>
      <c r="I436" s="31">
        <v>83.065899999999999</v>
      </c>
      <c r="K436">
        <v>751.92700000000002</v>
      </c>
      <c r="L436">
        <v>11008.316999999999</v>
      </c>
    </row>
    <row r="437" spans="1:12" x14ac:dyDescent="0.35">
      <c r="A437" s="2">
        <v>46053</v>
      </c>
      <c r="B437" s="31">
        <v>786.78309999999999</v>
      </c>
      <c r="C437" s="31">
        <v>285.94139999999999</v>
      </c>
      <c r="D437" s="31">
        <v>2626.922</v>
      </c>
      <c r="E437" s="31">
        <v>4314.8500000000004</v>
      </c>
      <c r="F437" s="31">
        <v>563.24</v>
      </c>
      <c r="G437" s="31">
        <v>683.12699999999995</v>
      </c>
      <c r="H437" s="31">
        <v>41.570300000000003</v>
      </c>
      <c r="I437" s="31">
        <v>84.025400000000005</v>
      </c>
      <c r="K437">
        <v>752.44069999999999</v>
      </c>
      <c r="L437">
        <v>11195.663</v>
      </c>
    </row>
    <row r="438" spans="1:12" x14ac:dyDescent="0.35">
      <c r="A438" s="2">
        <v>46081</v>
      </c>
      <c r="B438" s="31">
        <v>812.13610000000006</v>
      </c>
      <c r="C438" s="31">
        <v>316.24029999999999</v>
      </c>
      <c r="D438" s="31">
        <v>2648.9740000000002</v>
      </c>
      <c r="E438" s="31">
        <v>4393.0569999999998</v>
      </c>
      <c r="F438" s="31">
        <v>557.04</v>
      </c>
      <c r="G438" s="31">
        <v>665.42340000000002</v>
      </c>
      <c r="H438" s="31">
        <v>40.976300000000002</v>
      </c>
      <c r="I438" s="31">
        <v>83.282799999999995</v>
      </c>
      <c r="K438">
        <v>764.12689999999998</v>
      </c>
      <c r="L438">
        <v>11303.204</v>
      </c>
    </row>
    <row r="439" spans="1:12" x14ac:dyDescent="0.35">
      <c r="A439" s="2">
        <v>46112</v>
      </c>
      <c r="B439" s="31">
        <v>1489.731</v>
      </c>
      <c r="C439" s="31">
        <v>279.82400000000001</v>
      </c>
      <c r="D439" s="31">
        <v>2611.9850000000001</v>
      </c>
      <c r="E439" s="31">
        <v>4286.2330000000002</v>
      </c>
      <c r="F439" s="31">
        <v>527.35</v>
      </c>
      <c r="G439" s="31">
        <v>630.89750000000004</v>
      </c>
      <c r="H439" s="31">
        <v>40.107999999999997</v>
      </c>
      <c r="I439" s="31">
        <v>81.153300000000002</v>
      </c>
      <c r="K439">
        <v>748.89909999999998</v>
      </c>
      <c r="L439">
        <v>10661.376</v>
      </c>
    </row>
    <row r="440" spans="1:12" x14ac:dyDescent="0.35">
      <c r="A440" s="2">
        <v>46142</v>
      </c>
      <c r="B440" s="31">
        <v>1620.396</v>
      </c>
      <c r="C440" s="31">
        <v>276.89319999999998</v>
      </c>
      <c r="D440" s="31">
        <v>2588.3649999999998</v>
      </c>
      <c r="E440" s="31">
        <v>4269.5439999999999</v>
      </c>
      <c r="F440" s="31">
        <v>581.37</v>
      </c>
      <c r="G440" s="31">
        <v>728.00540000000001</v>
      </c>
      <c r="H440" s="31">
        <v>40.596299999999999</v>
      </c>
      <c r="I440" s="31">
        <v>82.491200000000006</v>
      </c>
      <c r="K440">
        <v>749.09969999999998</v>
      </c>
      <c r="L440">
        <v>11607.687</v>
      </c>
    </row>
    <row r="441" spans="1:12" x14ac:dyDescent="0.35">
      <c r="A441" s="2">
        <v>46173</v>
      </c>
      <c r="B441" s="31">
        <v>1374.306</v>
      </c>
      <c r="C441" s="31">
        <v>272.64690000000002</v>
      </c>
      <c r="D441" s="31">
        <v>2582.3609999999999</v>
      </c>
      <c r="E441" s="31">
        <v>4250.0469999999996</v>
      </c>
      <c r="F441" s="31">
        <v>609.62</v>
      </c>
      <c r="G441" s="31">
        <v>802.11569999999995</v>
      </c>
      <c r="H441" s="31">
        <v>39.875399999999999</v>
      </c>
      <c r="I441" s="31">
        <v>81.953299999999999</v>
      </c>
      <c r="K441">
        <v>752.85289999999998</v>
      </c>
      <c r="L441">
        <v>12158.565000000001</v>
      </c>
    </row>
    <row r="442" spans="1:12" x14ac:dyDescent="0.35">
      <c r="A442" s="2">
        <v>46203</v>
      </c>
      <c r="B442" s="31">
        <v>1276.1110000000001</v>
      </c>
      <c r="C442" s="31">
        <v>239.7311</v>
      </c>
      <c r="D442" s="31">
        <v>2583.4989999999998</v>
      </c>
      <c r="E442" s="31">
        <v>4252.4759999999997</v>
      </c>
      <c r="F442" s="31">
        <v>600.73</v>
      </c>
      <c r="G442" s="31">
        <v>797.37080000000003</v>
      </c>
      <c r="H442" s="31">
        <v>38.9617</v>
      </c>
      <c r="I442" s="31">
        <v>80.187100000000001</v>
      </c>
      <c r="K442">
        <v>755.17690000000005</v>
      </c>
      <c r="L442">
        <v>12150.434999999999</v>
      </c>
    </row>
    <row r="443" spans="1:12" x14ac:dyDescent="0.35">
      <c r="A443" s="2">
        <v>46234</v>
      </c>
      <c r="B443" s="31">
        <v>1798.7860000000001</v>
      </c>
      <c r="C443" s="31">
        <v>240.3091</v>
      </c>
      <c r="D443" s="31">
        <v>2569.1779999999999</v>
      </c>
      <c r="E443" s="31">
        <v>4178.7520000000004</v>
      </c>
      <c r="F443" s="31">
        <v>598.41999999999996</v>
      </c>
      <c r="G443" s="31">
        <v>742.00930000000005</v>
      </c>
      <c r="H443" s="31">
        <v>39.664499999999997</v>
      </c>
      <c r="I443" s="31">
        <v>80.578800000000001</v>
      </c>
      <c r="K443">
        <v>746.92070000000001</v>
      </c>
      <c r="L443">
        <v>12177.677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7C8B5-2361-4596-BAB5-34FAD321BA8A}">
  <dimension ref="A1:M454"/>
  <sheetViews>
    <sheetView topLeftCell="F1" workbookViewId="0">
      <selection activeCell="J6" sqref="J6"/>
    </sheetView>
  </sheetViews>
  <sheetFormatPr defaultRowHeight="14.5" x14ac:dyDescent="0.35"/>
  <cols>
    <col min="1" max="1" width="18.1796875" bestFit="1" customWidth="1"/>
    <col min="2" max="2" width="18.1796875" customWidth="1"/>
    <col min="3" max="3" width="11.81640625" bestFit="1" customWidth="1"/>
    <col min="4" max="4" width="14.54296875" bestFit="1" customWidth="1"/>
    <col min="5" max="5" width="29.90625" bestFit="1" customWidth="1"/>
    <col min="6" max="6" width="32.6328125" bestFit="1" customWidth="1"/>
    <col min="7" max="7" width="32.6328125" customWidth="1"/>
    <col min="8" max="8" width="23.1796875" bestFit="1" customWidth="1"/>
    <col min="9" max="9" width="20.453125" bestFit="1" customWidth="1"/>
    <col min="10" max="10" width="5.36328125" customWidth="1"/>
    <col min="11" max="13" width="13.7265625" bestFit="1" customWidth="1"/>
  </cols>
  <sheetData>
    <row r="1" spans="1:13" x14ac:dyDescent="0.35">
      <c r="C1" s="1"/>
      <c r="D1" s="1"/>
      <c r="E1" s="1"/>
    </row>
    <row r="2" spans="1:13" x14ac:dyDescent="0.35">
      <c r="B2" s="37" t="s">
        <v>74</v>
      </c>
      <c r="C2" s="37" t="s">
        <v>74</v>
      </c>
      <c r="D2" s="36" t="s">
        <v>76</v>
      </c>
      <c r="E2" s="36" t="s">
        <v>76</v>
      </c>
      <c r="F2" s="38" t="s">
        <v>78</v>
      </c>
      <c r="G2" s="38" t="s">
        <v>78</v>
      </c>
      <c r="H2" s="35" t="s">
        <v>77</v>
      </c>
      <c r="I2" s="35" t="s">
        <v>77</v>
      </c>
      <c r="K2" t="s">
        <v>100</v>
      </c>
      <c r="L2" t="s">
        <v>100</v>
      </c>
      <c r="M2" t="s">
        <v>100</v>
      </c>
    </row>
    <row r="3" spans="1:13" x14ac:dyDescent="0.35">
      <c r="B3" s="1" t="s">
        <v>45</v>
      </c>
      <c r="C3" s="1" t="s">
        <v>50</v>
      </c>
      <c r="D3" s="1" t="s">
        <v>75</v>
      </c>
      <c r="E3" s="1" t="s">
        <v>80</v>
      </c>
      <c r="F3" s="1" t="s">
        <v>59</v>
      </c>
      <c r="G3" s="1" t="s">
        <v>57</v>
      </c>
      <c r="H3" s="1" t="s">
        <v>89</v>
      </c>
      <c r="I3" s="1" t="s">
        <v>91</v>
      </c>
      <c r="K3" s="6" t="s">
        <v>104</v>
      </c>
      <c r="L3" s="6" t="s">
        <v>105</v>
      </c>
      <c r="M3" s="6" t="s">
        <v>101</v>
      </c>
    </row>
    <row r="4" spans="1:13" x14ac:dyDescent="0.35">
      <c r="A4" s="1" t="s">
        <v>0</v>
      </c>
      <c r="B4" s="1" t="s">
        <v>45</v>
      </c>
      <c r="C4" s="1" t="s">
        <v>50</v>
      </c>
      <c r="D4" s="1" t="s">
        <v>75</v>
      </c>
      <c r="E4" s="1" t="s">
        <v>80</v>
      </c>
      <c r="F4" s="1" t="s">
        <v>59</v>
      </c>
      <c r="G4" s="1" t="s">
        <v>57</v>
      </c>
      <c r="H4" s="1" t="s">
        <v>89</v>
      </c>
      <c r="I4" s="1" t="s">
        <v>91</v>
      </c>
      <c r="K4" s="6" t="s">
        <v>104</v>
      </c>
      <c r="L4" s="6" t="s">
        <v>105</v>
      </c>
      <c r="M4" s="6" t="s">
        <v>101</v>
      </c>
    </row>
    <row r="5" spans="1:13" x14ac:dyDescent="0.35">
      <c r="A5" s="2">
        <v>32873</v>
      </c>
      <c r="B5" s="30"/>
    </row>
    <row r="6" spans="1:13" x14ac:dyDescent="0.35">
      <c r="A6" s="2">
        <v>32904</v>
      </c>
      <c r="B6" s="3" t="e">
        <f>VLOOKUP($A6,Prices_Monthly!$A:$I,COLUMN(B$4),FALSE)/VLOOKUP(EOMONTH($A6,-1),Prices_Monthly!$A:$I,COLUMN(B$4),FALSE)-1</f>
        <v>#VALUE!</v>
      </c>
      <c r="C6" s="3" t="e">
        <f>VLOOKUP($A6,Prices_Monthly!$A:$I,COLUMN(C$4),FALSE)/VLOOKUP(EOMONTH($A6,-1),Prices_Monthly!$A:$I,COLUMN(C$4),FALSE)-1</f>
        <v>#DIV/0!</v>
      </c>
      <c r="D6" s="3" t="e">
        <f>VLOOKUP($A6,Prices_Monthly!$A:$I,COLUMN(D$4),FALSE)/VLOOKUP(EOMONTH($A6,-1),Prices_Monthly!$A:$I,COLUMN(D$4),FALSE)-1</f>
        <v>#DIV/0!</v>
      </c>
      <c r="E6" s="3" t="e">
        <f>VLOOKUP($A6,Prices_Monthly!$A:$I,COLUMN(E$4),FALSE)/VLOOKUP(EOMONTH($A6,-1),Prices_Monthly!$A:$I,COLUMN(E$4),FALSE)-1</f>
        <v>#DIV/0!</v>
      </c>
      <c r="F6" s="3" t="e">
        <f>VLOOKUP($A6,Prices_Monthly!$A:$I,COLUMN(F$4),FALSE)/VLOOKUP(EOMONTH($A6,-1),Prices_Monthly!$A:$I,COLUMN(F$4),FALSE)-1</f>
        <v>#VALUE!</v>
      </c>
      <c r="G6" s="3" t="e">
        <f>VLOOKUP($A6,Prices_Monthly!$A:$I,COLUMN(G$4),FALSE)/VLOOKUP(EOMONTH($A6,-1),Prices_Monthly!$A:$I,COLUMN(G$4),FALSE)-1</f>
        <v>#VALUE!</v>
      </c>
      <c r="H6" s="3" t="e">
        <f>VLOOKUP($A6,Prices_Monthly!$A:$I,COLUMN(H$4),FALSE)/VLOOKUP(EOMONTH($A6,-1),Prices_Monthly!$A:$I,COLUMN(H$4),FALSE)-1</f>
        <v>#VALUE!</v>
      </c>
      <c r="I6" s="3" t="e">
        <f>VLOOKUP($A6,Prices_Monthly!$A:$I,COLUMN(I$4),FALSE)/VLOOKUP(EOMONTH($A6,-1),Prices_Monthly!$A:$I,COLUMN(I$4),FALSE)-1</f>
        <v>#VALUE!</v>
      </c>
      <c r="K6" s="3" t="e">
        <f>VLOOKUP($A6,Prices_Monthly!$A:$L,COLUMN(K$4),FALSE)/VLOOKUP(EOMONTH($A6,-1),Prices_Monthly!$A:$L,COLUMN(K$4),FALSE)-1</f>
        <v>#DIV/0!</v>
      </c>
      <c r="L6" s="3" t="e">
        <f>VLOOKUP($A6,Prices_Monthly!$A:$L,COLUMN(L$4),FALSE)/VLOOKUP(EOMONTH($A6,-1),Prices_Monthly!$A:$L,COLUMN(L$4),FALSE)-1</f>
        <v>#DIV/0!</v>
      </c>
      <c r="M6" s="3" t="e">
        <f>(0.6*L6)+(0.4*K6)</f>
        <v>#DIV/0!</v>
      </c>
    </row>
    <row r="7" spans="1:13" x14ac:dyDescent="0.35">
      <c r="A7" s="2">
        <v>32932</v>
      </c>
      <c r="B7" s="3" t="e">
        <f>VLOOKUP($A7,Prices_Monthly!$A:$I,COLUMN(B$4),FALSE)/VLOOKUP(EOMONTH($A7,-1),Prices_Monthly!$A:$I,COLUMN(B$4),FALSE)-1</f>
        <v>#VALUE!</v>
      </c>
      <c r="C7" s="3">
        <f>VLOOKUP($A7,Prices_Monthly!$A:$I,COLUMN(C$4),FALSE)/VLOOKUP(EOMONTH($A7,-1),Prices_Monthly!$A:$I,COLUMN(C$4),FALSE)-1</f>
        <v>-2.1302356064005767E-2</v>
      </c>
      <c r="D7" s="3">
        <f>VLOOKUP($A7,Prices_Monthly!$A:$I,COLUMN(D$4),FALSE)/VLOOKUP(EOMONTH($A7,-1),Prices_Monthly!$A:$I,COLUMN(D$4),FALSE)-1</f>
        <v>-2.3876798561150991E-2</v>
      </c>
      <c r="E7" s="3">
        <f>VLOOKUP($A7,Prices_Monthly!$A:$I,COLUMN(E$4),FALSE)/VLOOKUP(EOMONTH($A7,-1),Prices_Monthly!$A:$I,COLUMN(E$4),FALSE)-1</f>
        <v>-6.6065744294567796E-3</v>
      </c>
      <c r="F7" s="3" t="e">
        <f>VLOOKUP($A7,Prices_Monthly!$A:$I,COLUMN(F$4),FALSE)/VLOOKUP(EOMONTH($A7,-1),Prices_Monthly!$A:$I,COLUMN(F$4),FALSE)-1</f>
        <v>#VALUE!</v>
      </c>
      <c r="G7" s="3" t="e">
        <f>VLOOKUP($A7,Prices_Monthly!$A:$I,COLUMN(G$4),FALSE)/VLOOKUP(EOMONTH($A7,-1),Prices_Monthly!$A:$I,COLUMN(G$4),FALSE)-1</f>
        <v>#VALUE!</v>
      </c>
      <c r="H7" s="3" t="e">
        <f>VLOOKUP($A7,Prices_Monthly!$A:$I,COLUMN(H$4),FALSE)/VLOOKUP(EOMONTH($A7,-1),Prices_Monthly!$A:$I,COLUMN(H$4),FALSE)-1</f>
        <v>#VALUE!</v>
      </c>
      <c r="I7" s="3" t="e">
        <f>VLOOKUP($A7,Prices_Monthly!$A:$I,COLUMN(I$4),FALSE)/VLOOKUP(EOMONTH($A7,-1),Prices_Monthly!$A:$I,COLUMN(I$4),FALSE)-1</f>
        <v>#VALUE!</v>
      </c>
      <c r="K7" s="3">
        <f>VLOOKUP($A7,Prices_Monthly!$A:$L,COLUMN(K$4),FALSE)/VLOOKUP(EOMONTH($A7,-1),Prices_Monthly!$A:$L,COLUMN(K$4),FALSE)-1</f>
        <v>-7.0223414421854979E-3</v>
      </c>
      <c r="L7" s="3">
        <f>VLOOKUP($A7,Prices_Monthly!$A:$L,COLUMN(L$4),FALSE)/VLOOKUP(EOMONTH($A7,-1),Prices_Monthly!$A:$L,COLUMN(L$4),FALSE)-1</f>
        <v>-3.1878309501616298E-2</v>
      </c>
      <c r="M7" s="3">
        <f t="shared" ref="M7:M70" si="0">(0.6*L7)+(0.4*K7)</f>
        <v>-2.1935922277843977E-2</v>
      </c>
    </row>
    <row r="8" spans="1:13" x14ac:dyDescent="0.35">
      <c r="A8" s="2">
        <v>32963</v>
      </c>
      <c r="B8" s="3" t="e">
        <f>VLOOKUP($A8,Prices_Monthly!$A:$I,COLUMN(B$4),FALSE)/VLOOKUP(EOMONTH($A8,-1),Prices_Monthly!$A:$I,COLUMN(B$4),FALSE)-1</f>
        <v>#VALUE!</v>
      </c>
      <c r="C8" s="3">
        <f>VLOOKUP($A8,Prices_Monthly!$A:$I,COLUMN(C$4),FALSE)/VLOOKUP(EOMONTH($A8,-1),Prices_Monthly!$A:$I,COLUMN(C$4),FALSE)-1</f>
        <v>-9.5162986330178723E-2</v>
      </c>
      <c r="D8" s="3">
        <f>VLOOKUP($A8,Prices_Monthly!$A:$I,COLUMN(D$4),FALSE)/VLOOKUP(EOMONTH($A8,-1),Prices_Monthly!$A:$I,COLUMN(D$4),FALSE)-1</f>
        <v>-1.450091160432232E-2</v>
      </c>
      <c r="E8" s="3">
        <f>VLOOKUP($A8,Prices_Monthly!$A:$I,COLUMN(E$4),FALSE)/VLOOKUP(EOMONTH($A8,-1),Prices_Monthly!$A:$I,COLUMN(E$4),FALSE)-1</f>
        <v>-9.086507551284706E-3</v>
      </c>
      <c r="F8" s="3" t="e">
        <f>VLOOKUP($A8,Prices_Monthly!$A:$I,COLUMN(F$4),FALSE)/VLOOKUP(EOMONTH($A8,-1),Prices_Monthly!$A:$I,COLUMN(F$4),FALSE)-1</f>
        <v>#VALUE!</v>
      </c>
      <c r="G8" s="3" t="e">
        <f>VLOOKUP($A8,Prices_Monthly!$A:$I,COLUMN(G$4),FALSE)/VLOOKUP(EOMONTH($A8,-1),Prices_Monthly!$A:$I,COLUMN(G$4),FALSE)-1</f>
        <v>#VALUE!</v>
      </c>
      <c r="H8" s="3" t="e">
        <f>VLOOKUP($A8,Prices_Monthly!$A:$I,COLUMN(H$4),FALSE)/VLOOKUP(EOMONTH($A8,-1),Prices_Monthly!$A:$I,COLUMN(H$4),FALSE)-1</f>
        <v>#VALUE!</v>
      </c>
      <c r="I8" s="3" t="e">
        <f>VLOOKUP($A8,Prices_Monthly!$A:$I,COLUMN(I$4),FALSE)/VLOOKUP(EOMONTH($A8,-1),Prices_Monthly!$A:$I,COLUMN(I$4),FALSE)-1</f>
        <v>#VALUE!</v>
      </c>
      <c r="K8" s="3">
        <f>VLOOKUP($A8,Prices_Monthly!$A:$L,COLUMN(K$4),FALSE)/VLOOKUP(EOMONTH($A8,-1),Prices_Monthly!$A:$L,COLUMN(K$4),FALSE)-1</f>
        <v>5.5040780797344091E-4</v>
      </c>
      <c r="L8" s="3">
        <f>VLOOKUP($A8,Prices_Monthly!$A:$L,COLUMN(L$4),FALSE)/VLOOKUP(EOMONTH($A8,-1),Prices_Monthly!$A:$L,COLUMN(L$4),FALSE)-1</f>
        <v>-3.937265955964897E-2</v>
      </c>
      <c r="M8" s="3">
        <f t="shared" si="0"/>
        <v>-2.3403432612600004E-2</v>
      </c>
    </row>
    <row r="9" spans="1:13" x14ac:dyDescent="0.35">
      <c r="A9" s="2">
        <v>32993</v>
      </c>
      <c r="B9" s="3" t="e">
        <f>VLOOKUP($A9,Prices_Monthly!$A:$I,COLUMN(B$4),FALSE)/VLOOKUP(EOMONTH($A9,-1),Prices_Monthly!$A:$I,COLUMN(B$4),FALSE)-1</f>
        <v>#VALUE!</v>
      </c>
      <c r="C9" s="3">
        <f>VLOOKUP($A9,Prices_Monthly!$A:$I,COLUMN(C$4),FALSE)/VLOOKUP(EOMONTH($A9,-1),Prices_Monthly!$A:$I,COLUMN(C$4),FALSE)-1</f>
        <v>-9.600080842786074E-3</v>
      </c>
      <c r="D9" s="3">
        <f>VLOOKUP($A9,Prices_Monthly!$A:$I,COLUMN(D$4),FALSE)/VLOOKUP(EOMONTH($A9,-1),Prices_Monthly!$A:$I,COLUMN(D$4),FALSE)-1</f>
        <v>-5.3659453178389604E-4</v>
      </c>
      <c r="E9" s="3">
        <f>VLOOKUP($A9,Prices_Monthly!$A:$I,COLUMN(E$4),FALSE)/VLOOKUP(EOMONTH($A9,-1),Prices_Monthly!$A:$I,COLUMN(E$4),FALSE)-1</f>
        <v>-2.2924267422675504E-2</v>
      </c>
      <c r="F9" s="3" t="e">
        <f>VLOOKUP($A9,Prices_Monthly!$A:$I,COLUMN(F$4),FALSE)/VLOOKUP(EOMONTH($A9,-1),Prices_Monthly!$A:$I,COLUMN(F$4),FALSE)-1</f>
        <v>#VALUE!</v>
      </c>
      <c r="G9" s="3" t="e">
        <f>VLOOKUP($A9,Prices_Monthly!$A:$I,COLUMN(G$4),FALSE)/VLOOKUP(EOMONTH($A9,-1),Prices_Monthly!$A:$I,COLUMN(G$4),FALSE)-1</f>
        <v>#VALUE!</v>
      </c>
      <c r="H9" s="3" t="e">
        <f>VLOOKUP($A9,Prices_Monthly!$A:$I,COLUMN(H$4),FALSE)/VLOOKUP(EOMONTH($A9,-1),Prices_Monthly!$A:$I,COLUMN(H$4),FALSE)-1</f>
        <v>#VALUE!</v>
      </c>
      <c r="I9" s="3" t="e">
        <f>VLOOKUP($A9,Prices_Monthly!$A:$I,COLUMN(I$4),FALSE)/VLOOKUP(EOMONTH($A9,-1),Prices_Monthly!$A:$I,COLUMN(I$4),FALSE)-1</f>
        <v>#VALUE!</v>
      </c>
      <c r="K9" s="3">
        <f>VLOOKUP($A9,Prices_Monthly!$A:$L,COLUMN(K$4),FALSE)/VLOOKUP(EOMONTH($A9,-1),Prices_Monthly!$A:$L,COLUMN(K$4),FALSE)-1</f>
        <v>-4.3969977970182983E-3</v>
      </c>
      <c r="L9" s="3">
        <f>VLOOKUP($A9,Prices_Monthly!$A:$L,COLUMN(L$4),FALSE)/VLOOKUP(EOMONTH($A9,-1),Prices_Monthly!$A:$L,COLUMN(L$4),FALSE)-1</f>
        <v>-1.5306992851903067E-2</v>
      </c>
      <c r="M9" s="3">
        <f t="shared" si="0"/>
        <v>-1.0942994829949161E-2</v>
      </c>
    </row>
    <row r="10" spans="1:13" x14ac:dyDescent="0.35">
      <c r="A10" s="2">
        <v>33024</v>
      </c>
      <c r="B10" s="3" t="e">
        <f>VLOOKUP($A10,Prices_Monthly!$A:$I,COLUMN(B$4),FALSE)/VLOOKUP(EOMONTH($A10,-1),Prices_Monthly!$A:$I,COLUMN(B$4),FALSE)-1</f>
        <v>#VALUE!</v>
      </c>
      <c r="C10" s="3">
        <f>VLOOKUP($A10,Prices_Monthly!$A:$I,COLUMN(C$4),FALSE)/VLOOKUP(EOMONTH($A10,-1),Prices_Monthly!$A:$I,COLUMN(C$4),FALSE)-1</f>
        <v>-2.0064490862794049E-2</v>
      </c>
      <c r="D10" s="3">
        <f>VLOOKUP($A10,Prices_Monthly!$A:$I,COLUMN(D$4),FALSE)/VLOOKUP(EOMONTH($A10,-1),Prices_Monthly!$A:$I,COLUMN(D$4),FALSE)-1</f>
        <v>2.7180851810108209E-2</v>
      </c>
      <c r="E10" s="3">
        <f>VLOOKUP($A10,Prices_Monthly!$A:$I,COLUMN(E$4),FALSE)/VLOOKUP(EOMONTH($A10,-1),Prices_Monthly!$A:$I,COLUMN(E$4),FALSE)-1</f>
        <v>2.8825855084001706E-2</v>
      </c>
      <c r="F10" s="3" t="e">
        <f>VLOOKUP($A10,Prices_Monthly!$A:$I,COLUMN(F$4),FALSE)/VLOOKUP(EOMONTH($A10,-1),Prices_Monthly!$A:$I,COLUMN(F$4),FALSE)-1</f>
        <v>#VALUE!</v>
      </c>
      <c r="G10" s="3" t="e">
        <f>VLOOKUP($A10,Prices_Monthly!$A:$I,COLUMN(G$4),FALSE)/VLOOKUP(EOMONTH($A10,-1),Prices_Monthly!$A:$I,COLUMN(G$4),FALSE)-1</f>
        <v>#VALUE!</v>
      </c>
      <c r="H10" s="3" t="e">
        <f>VLOOKUP($A10,Prices_Monthly!$A:$I,COLUMN(H$4),FALSE)/VLOOKUP(EOMONTH($A10,-1),Prices_Monthly!$A:$I,COLUMN(H$4),FALSE)-1</f>
        <v>#VALUE!</v>
      </c>
      <c r="I10" s="3" t="e">
        <f>VLOOKUP($A10,Prices_Monthly!$A:$I,COLUMN(I$4),FALSE)/VLOOKUP(EOMONTH($A10,-1),Prices_Monthly!$A:$I,COLUMN(I$4),FALSE)-1</f>
        <v>#VALUE!</v>
      </c>
      <c r="K10" s="3">
        <f>VLOOKUP($A10,Prices_Monthly!$A:$L,COLUMN(K$4),FALSE)/VLOOKUP(EOMONTH($A10,-1),Prices_Monthly!$A:$L,COLUMN(K$4),FALSE)-1</f>
        <v>2.6205187778116645E-2</v>
      </c>
      <c r="L10" s="3">
        <f>VLOOKUP($A10,Prices_Monthly!$A:$L,COLUMN(L$4),FALSE)/VLOOKUP(EOMONTH($A10,-1),Prices_Monthly!$A:$L,COLUMN(L$4),FALSE)-1</f>
        <v>8.7608660813673023E-2</v>
      </c>
      <c r="M10" s="3">
        <f t="shared" si="0"/>
        <v>6.3047271599450477E-2</v>
      </c>
    </row>
    <row r="11" spans="1:13" x14ac:dyDescent="0.35">
      <c r="A11" s="2">
        <v>33054</v>
      </c>
      <c r="B11" s="3" t="e">
        <f>VLOOKUP($A11,Prices_Monthly!$A:$I,COLUMN(B$4),FALSE)/VLOOKUP(EOMONTH($A11,-1),Prices_Monthly!$A:$I,COLUMN(B$4),FALSE)-1</f>
        <v>#VALUE!</v>
      </c>
      <c r="C11" s="3">
        <f>VLOOKUP($A11,Prices_Monthly!$A:$I,COLUMN(C$4),FALSE)/VLOOKUP(EOMONTH($A11,-1),Prices_Monthly!$A:$I,COLUMN(C$4),FALSE)-1</f>
        <v>-2.3603576290157968E-2</v>
      </c>
      <c r="D11" s="3">
        <f>VLOOKUP($A11,Prices_Monthly!$A:$I,COLUMN(D$4),FALSE)/VLOOKUP(EOMONTH($A11,-1),Prices_Monthly!$A:$I,COLUMN(D$4),FALSE)-1</f>
        <v>-2.2499647148275015E-2</v>
      </c>
      <c r="E11" s="3">
        <f>VLOOKUP($A11,Prices_Monthly!$A:$I,COLUMN(E$4),FALSE)/VLOOKUP(EOMONTH($A11,-1),Prices_Monthly!$A:$I,COLUMN(E$4),FALSE)-1</f>
        <v>1.1729966225094701E-2</v>
      </c>
      <c r="F11" s="3" t="e">
        <f>VLOOKUP($A11,Prices_Monthly!$A:$I,COLUMN(F$4),FALSE)/VLOOKUP(EOMONTH($A11,-1),Prices_Monthly!$A:$I,COLUMN(F$4),FALSE)-1</f>
        <v>#VALUE!</v>
      </c>
      <c r="G11" s="3" t="e">
        <f>VLOOKUP($A11,Prices_Monthly!$A:$I,COLUMN(G$4),FALSE)/VLOOKUP(EOMONTH($A11,-1),Prices_Monthly!$A:$I,COLUMN(G$4),FALSE)-1</f>
        <v>#VALUE!</v>
      </c>
      <c r="H11" s="3" t="e">
        <f>VLOOKUP($A11,Prices_Monthly!$A:$I,COLUMN(H$4),FALSE)/VLOOKUP(EOMONTH($A11,-1),Prices_Monthly!$A:$I,COLUMN(H$4),FALSE)-1</f>
        <v>#VALUE!</v>
      </c>
      <c r="I11" s="3" t="e">
        <f>VLOOKUP($A11,Prices_Monthly!$A:$I,COLUMN(I$4),FALSE)/VLOOKUP(EOMONTH($A11,-1),Prices_Monthly!$A:$I,COLUMN(I$4),FALSE)-1</f>
        <v>#VALUE!</v>
      </c>
      <c r="K11" s="3">
        <f>VLOOKUP($A11,Prices_Monthly!$A:$L,COLUMN(K$4),FALSE)/VLOOKUP(EOMONTH($A11,-1),Prices_Monthly!$A:$L,COLUMN(K$4),FALSE)-1</f>
        <v>1.1055576240101228E-2</v>
      </c>
      <c r="L11" s="3">
        <f>VLOOKUP($A11,Prices_Monthly!$A:$L,COLUMN(L$4),FALSE)/VLOOKUP(EOMONTH($A11,-1),Prices_Monthly!$A:$L,COLUMN(L$4),FALSE)-1</f>
        <v>-1.6285287222660316E-2</v>
      </c>
      <c r="M11" s="3">
        <f t="shared" si="0"/>
        <v>-5.348941837555697E-3</v>
      </c>
    </row>
    <row r="12" spans="1:13" x14ac:dyDescent="0.35">
      <c r="A12" s="2">
        <v>33085</v>
      </c>
      <c r="B12" s="3" t="e">
        <f>VLOOKUP($A12,Prices_Monthly!$A:$I,COLUMN(B$4),FALSE)/VLOOKUP(EOMONTH($A12,-1),Prices_Monthly!$A:$I,COLUMN(B$4),FALSE)-1</f>
        <v>#VALUE!</v>
      </c>
      <c r="C12" s="3">
        <f>VLOOKUP($A12,Prices_Monthly!$A:$I,COLUMN(C$4),FALSE)/VLOOKUP(EOMONTH($A12,-1),Prices_Monthly!$A:$I,COLUMN(C$4),FALSE)-1</f>
        <v>2.8753387363878335E-2</v>
      </c>
      <c r="D12" s="3">
        <f>VLOOKUP($A12,Prices_Monthly!$A:$I,COLUMN(D$4),FALSE)/VLOOKUP(EOMONTH($A12,-1),Prices_Monthly!$A:$I,COLUMN(D$4),FALSE)-1</f>
        <v>-1.3314565816414992E-2</v>
      </c>
      <c r="E12" s="3">
        <f>VLOOKUP($A12,Prices_Monthly!$A:$I,COLUMN(E$4),FALSE)/VLOOKUP(EOMONTH($A12,-1),Prices_Monthly!$A:$I,COLUMN(E$4),FALSE)-1</f>
        <v>5.4752974254197451E-3</v>
      </c>
      <c r="F12" s="3" t="e">
        <f>VLOOKUP($A12,Prices_Monthly!$A:$I,COLUMN(F$4),FALSE)/VLOOKUP(EOMONTH($A12,-1),Prices_Monthly!$A:$I,COLUMN(F$4),FALSE)-1</f>
        <v>#VALUE!</v>
      </c>
      <c r="G12" s="3" t="e">
        <f>VLOOKUP($A12,Prices_Monthly!$A:$I,COLUMN(G$4),FALSE)/VLOOKUP(EOMONTH($A12,-1),Prices_Monthly!$A:$I,COLUMN(G$4),FALSE)-1</f>
        <v>#VALUE!</v>
      </c>
      <c r="H12" s="3" t="e">
        <f>VLOOKUP($A12,Prices_Monthly!$A:$I,COLUMN(H$4),FALSE)/VLOOKUP(EOMONTH($A12,-1),Prices_Monthly!$A:$I,COLUMN(H$4),FALSE)-1</f>
        <v>#VALUE!</v>
      </c>
      <c r="I12" s="3" t="e">
        <f>VLOOKUP($A12,Prices_Monthly!$A:$I,COLUMN(I$4),FALSE)/VLOOKUP(EOMONTH($A12,-1),Prices_Monthly!$A:$I,COLUMN(I$4),FALSE)-1</f>
        <v>#VALUE!</v>
      </c>
      <c r="K12" s="3">
        <f>VLOOKUP($A12,Prices_Monthly!$A:$L,COLUMN(K$4),FALSE)/VLOOKUP(EOMONTH($A12,-1),Prices_Monthly!$A:$L,COLUMN(K$4),FALSE)-1</f>
        <v>9.1225716538791968E-3</v>
      </c>
      <c r="L12" s="3">
        <f>VLOOKUP($A12,Prices_Monthly!$A:$L,COLUMN(L$4),FALSE)/VLOOKUP(EOMONTH($A12,-1),Prices_Monthly!$A:$L,COLUMN(L$4),FALSE)-1</f>
        <v>-1.7116253963969985E-2</v>
      </c>
      <c r="M12" s="3">
        <f t="shared" si="0"/>
        <v>-6.6207237168303124E-3</v>
      </c>
    </row>
    <row r="13" spans="1:13" x14ac:dyDescent="0.35">
      <c r="A13" s="2">
        <v>33116</v>
      </c>
      <c r="B13" s="3" t="e">
        <f>VLOOKUP($A13,Prices_Monthly!$A:$I,COLUMN(B$4),FALSE)/VLOOKUP(EOMONTH($A13,-1),Prices_Monthly!$A:$I,COLUMN(B$4),FALSE)-1</f>
        <v>#VALUE!</v>
      </c>
      <c r="C13" s="3">
        <f>VLOOKUP($A13,Prices_Monthly!$A:$I,COLUMN(C$4),FALSE)/VLOOKUP(EOMONTH($A13,-1),Prices_Monthly!$A:$I,COLUMN(C$4),FALSE)-1</f>
        <v>2.6371991420718555E-2</v>
      </c>
      <c r="D13" s="3">
        <f>VLOOKUP($A13,Prices_Monthly!$A:$I,COLUMN(D$4),FALSE)/VLOOKUP(EOMONTH($A13,-1),Prices_Monthly!$A:$I,COLUMN(D$4),FALSE)-1</f>
        <v>-3.5086145773244315E-2</v>
      </c>
      <c r="E13" s="3">
        <f>VLOOKUP($A13,Prices_Monthly!$A:$I,COLUMN(E$4),FALSE)/VLOOKUP(EOMONTH($A13,-1),Prices_Monthly!$A:$I,COLUMN(E$4),FALSE)-1</f>
        <v>-3.1066037081422748E-2</v>
      </c>
      <c r="F13" s="3" t="e">
        <f>VLOOKUP($A13,Prices_Monthly!$A:$I,COLUMN(F$4),FALSE)/VLOOKUP(EOMONTH($A13,-1),Prices_Monthly!$A:$I,COLUMN(F$4),FALSE)-1</f>
        <v>#VALUE!</v>
      </c>
      <c r="G13" s="3" t="e">
        <f>VLOOKUP($A13,Prices_Monthly!$A:$I,COLUMN(G$4),FALSE)/VLOOKUP(EOMONTH($A13,-1),Prices_Monthly!$A:$I,COLUMN(G$4),FALSE)-1</f>
        <v>#VALUE!</v>
      </c>
      <c r="H13" s="3" t="e">
        <f>VLOOKUP($A13,Prices_Monthly!$A:$I,COLUMN(H$4),FALSE)/VLOOKUP(EOMONTH($A13,-1),Prices_Monthly!$A:$I,COLUMN(H$4),FALSE)-1</f>
        <v>#VALUE!</v>
      </c>
      <c r="I13" s="3" t="e">
        <f>VLOOKUP($A13,Prices_Monthly!$A:$I,COLUMN(I$4),FALSE)/VLOOKUP(EOMONTH($A13,-1),Prices_Monthly!$A:$I,COLUMN(I$4),FALSE)-1</f>
        <v>#VALUE!</v>
      </c>
      <c r="K13" s="3">
        <f>VLOOKUP($A13,Prices_Monthly!$A:$L,COLUMN(K$4),FALSE)/VLOOKUP(EOMONTH($A13,-1),Prices_Monthly!$A:$L,COLUMN(K$4),FALSE)-1</f>
        <v>-1.3245301634713491E-2</v>
      </c>
      <c r="L13" s="3">
        <f>VLOOKUP($A13,Prices_Monthly!$A:$L,COLUMN(L$4),FALSE)/VLOOKUP(EOMONTH($A13,-1),Prices_Monthly!$A:$L,COLUMN(L$4),FALSE)-1</f>
        <v>-0.10317752338796693</v>
      </c>
      <c r="M13" s="3">
        <f t="shared" si="0"/>
        <v>-6.7204634686665557E-2</v>
      </c>
    </row>
    <row r="14" spans="1:13" x14ac:dyDescent="0.35">
      <c r="A14" s="2">
        <v>33146</v>
      </c>
      <c r="B14" s="3" t="e">
        <f>VLOOKUP($A14,Prices_Monthly!$A:$I,COLUMN(B$4),FALSE)/VLOOKUP(EOMONTH($A14,-1),Prices_Monthly!$A:$I,COLUMN(B$4),FALSE)-1</f>
        <v>#VALUE!</v>
      </c>
      <c r="C14" s="3">
        <f>VLOOKUP($A14,Prices_Monthly!$A:$I,COLUMN(C$4),FALSE)/VLOOKUP(EOMONTH($A14,-1),Prices_Monthly!$A:$I,COLUMN(C$4),FALSE)-1</f>
        <v>4.8560891966273667E-2</v>
      </c>
      <c r="D14" s="3">
        <f>VLOOKUP($A14,Prices_Monthly!$A:$I,COLUMN(D$4),FALSE)/VLOOKUP(EOMONTH($A14,-1),Prices_Monthly!$A:$I,COLUMN(D$4),FALSE)-1</f>
        <v>-2.7939492969873636E-2</v>
      </c>
      <c r="E14" s="3">
        <f>VLOOKUP($A14,Prices_Monthly!$A:$I,COLUMN(E$4),FALSE)/VLOOKUP(EOMONTH($A14,-1),Prices_Monthly!$A:$I,COLUMN(E$4),FALSE)-1</f>
        <v>2.9809975294134983E-3</v>
      </c>
      <c r="F14" s="3" t="e">
        <f>VLOOKUP($A14,Prices_Monthly!$A:$I,COLUMN(F$4),FALSE)/VLOOKUP(EOMONTH($A14,-1),Prices_Monthly!$A:$I,COLUMN(F$4),FALSE)-1</f>
        <v>#VALUE!</v>
      </c>
      <c r="G14" s="3" t="e">
        <f>VLOOKUP($A14,Prices_Monthly!$A:$I,COLUMN(G$4),FALSE)/VLOOKUP(EOMONTH($A14,-1),Prices_Monthly!$A:$I,COLUMN(G$4),FALSE)-1</f>
        <v>#VALUE!</v>
      </c>
      <c r="H14" s="3" t="e">
        <f>VLOOKUP($A14,Prices_Monthly!$A:$I,COLUMN(H$4),FALSE)/VLOOKUP(EOMONTH($A14,-1),Prices_Monthly!$A:$I,COLUMN(H$4),FALSE)-1</f>
        <v>#VALUE!</v>
      </c>
      <c r="I14" s="3" t="e">
        <f>VLOOKUP($A14,Prices_Monthly!$A:$I,COLUMN(I$4),FALSE)/VLOOKUP(EOMONTH($A14,-1),Prices_Monthly!$A:$I,COLUMN(I$4),FALSE)-1</f>
        <v>#VALUE!</v>
      </c>
      <c r="K14" s="3">
        <f>VLOOKUP($A14,Prices_Monthly!$A:$L,COLUMN(K$4),FALSE)/VLOOKUP(EOMONTH($A14,-1),Prices_Monthly!$A:$L,COLUMN(K$4),FALSE)-1</f>
        <v>3.1920318119871283E-3</v>
      </c>
      <c r="L14" s="3">
        <f>VLOOKUP($A14,Prices_Monthly!$A:$L,COLUMN(L$4),FALSE)/VLOOKUP(EOMONTH($A14,-1),Prices_Monthly!$A:$L,COLUMN(L$4),FALSE)-1</f>
        <v>-0.11687576066073191</v>
      </c>
      <c r="M14" s="3">
        <f t="shared" si="0"/>
        <v>-6.8848643671644297E-2</v>
      </c>
    </row>
    <row r="15" spans="1:13" x14ac:dyDescent="0.35">
      <c r="A15" s="2">
        <v>33177</v>
      </c>
      <c r="B15" s="3" t="e">
        <f>VLOOKUP($A15,Prices_Monthly!$A:$I,COLUMN(B$4),FALSE)/VLOOKUP(EOMONTH($A15,-1),Prices_Monthly!$A:$I,COLUMN(B$4),FALSE)-1</f>
        <v>#VALUE!</v>
      </c>
      <c r="C15" s="3">
        <f>VLOOKUP($A15,Prices_Monthly!$A:$I,COLUMN(C$4),FALSE)/VLOOKUP(EOMONTH($A15,-1),Prices_Monthly!$A:$I,COLUMN(C$4),FALSE)-1</f>
        <v>-6.5670436759467155E-2</v>
      </c>
      <c r="D15" s="3">
        <f>VLOOKUP($A15,Prices_Monthly!$A:$I,COLUMN(D$4),FALSE)/VLOOKUP(EOMONTH($A15,-1),Prices_Monthly!$A:$I,COLUMN(D$4),FALSE)-1</f>
        <v>4.9250358589798315E-2</v>
      </c>
      <c r="E15" s="3">
        <f>VLOOKUP($A15,Prices_Monthly!$A:$I,COLUMN(E$4),FALSE)/VLOOKUP(EOMONTH($A15,-1),Prices_Monthly!$A:$I,COLUMN(E$4),FALSE)-1</f>
        <v>1.1889781077144335E-2</v>
      </c>
      <c r="F15" s="3" t="e">
        <f>VLOOKUP($A15,Prices_Monthly!$A:$I,COLUMN(F$4),FALSE)/VLOOKUP(EOMONTH($A15,-1),Prices_Monthly!$A:$I,COLUMN(F$4),FALSE)-1</f>
        <v>#VALUE!</v>
      </c>
      <c r="G15" s="3" t="e">
        <f>VLOOKUP($A15,Prices_Monthly!$A:$I,COLUMN(G$4),FALSE)/VLOOKUP(EOMONTH($A15,-1),Prices_Monthly!$A:$I,COLUMN(G$4),FALSE)-1</f>
        <v>#VALUE!</v>
      </c>
      <c r="H15" s="3" t="e">
        <f>VLOOKUP($A15,Prices_Monthly!$A:$I,COLUMN(H$4),FALSE)/VLOOKUP(EOMONTH($A15,-1),Prices_Monthly!$A:$I,COLUMN(H$4),FALSE)-1</f>
        <v>#VALUE!</v>
      </c>
      <c r="I15" s="3" t="e">
        <f>VLOOKUP($A15,Prices_Monthly!$A:$I,COLUMN(I$4),FALSE)/VLOOKUP(EOMONTH($A15,-1),Prices_Monthly!$A:$I,COLUMN(I$4),FALSE)-1</f>
        <v>#VALUE!</v>
      </c>
      <c r="K15" s="3">
        <f>VLOOKUP($A15,Prices_Monthly!$A:$L,COLUMN(K$4),FALSE)/VLOOKUP(EOMONTH($A15,-1),Prices_Monthly!$A:$L,COLUMN(K$4),FALSE)-1</f>
        <v>2.2918562117625552E-2</v>
      </c>
      <c r="L15" s="3">
        <f>VLOOKUP($A15,Prices_Monthly!$A:$L,COLUMN(L$4),FALSE)/VLOOKUP(EOMONTH($A15,-1),Prices_Monthly!$A:$L,COLUMN(L$4),FALSE)-1</f>
        <v>6.4036958066808758E-2</v>
      </c>
      <c r="M15" s="3">
        <f t="shared" si="0"/>
        <v>4.7589599687135477E-2</v>
      </c>
    </row>
    <row r="16" spans="1:13" x14ac:dyDescent="0.35">
      <c r="A16" s="2">
        <v>33207</v>
      </c>
      <c r="B16" s="3" t="e">
        <f>VLOOKUP($A16,Prices_Monthly!$A:$I,COLUMN(B$4),FALSE)/VLOOKUP(EOMONTH($A16,-1),Prices_Monthly!$A:$I,COLUMN(B$4),FALSE)-1</f>
        <v>#VALUE!</v>
      </c>
      <c r="C16" s="3">
        <f>VLOOKUP($A16,Prices_Monthly!$A:$I,COLUMN(C$4),FALSE)/VLOOKUP(EOMONTH($A16,-1),Prices_Monthly!$A:$I,COLUMN(C$4),FALSE)-1</f>
        <v>1.7464283115433687E-3</v>
      </c>
      <c r="D16" s="3">
        <f>VLOOKUP($A16,Prices_Monthly!$A:$I,COLUMN(D$4),FALSE)/VLOOKUP(EOMONTH($A16,-1),Prices_Monthly!$A:$I,COLUMN(D$4),FALSE)-1</f>
        <v>2.2539245820238474E-2</v>
      </c>
      <c r="E16" s="3">
        <f>VLOOKUP($A16,Prices_Monthly!$A:$I,COLUMN(E$4),FALSE)/VLOOKUP(EOMONTH($A16,-1),Prices_Monthly!$A:$I,COLUMN(E$4),FALSE)-1</f>
        <v>2.3419270682887294E-2</v>
      </c>
      <c r="F16" s="3" t="e">
        <f>VLOOKUP($A16,Prices_Monthly!$A:$I,COLUMN(F$4),FALSE)/VLOOKUP(EOMONTH($A16,-1),Prices_Monthly!$A:$I,COLUMN(F$4),FALSE)-1</f>
        <v>#VALUE!</v>
      </c>
      <c r="G16" s="3" t="e">
        <f>VLOOKUP($A16,Prices_Monthly!$A:$I,COLUMN(G$4),FALSE)/VLOOKUP(EOMONTH($A16,-1),Prices_Monthly!$A:$I,COLUMN(G$4),FALSE)-1</f>
        <v>#VALUE!</v>
      </c>
      <c r="H16" s="3" t="e">
        <f>VLOOKUP($A16,Prices_Monthly!$A:$I,COLUMN(H$4),FALSE)/VLOOKUP(EOMONTH($A16,-1),Prices_Monthly!$A:$I,COLUMN(H$4),FALSE)-1</f>
        <v>#VALUE!</v>
      </c>
      <c r="I16" s="3" t="e">
        <f>VLOOKUP($A16,Prices_Monthly!$A:$I,COLUMN(I$4),FALSE)/VLOOKUP(EOMONTH($A16,-1),Prices_Monthly!$A:$I,COLUMN(I$4),FALSE)-1</f>
        <v>#VALUE!</v>
      </c>
      <c r="K16" s="3">
        <f>VLOOKUP($A16,Prices_Monthly!$A:$L,COLUMN(K$4),FALSE)/VLOOKUP(EOMONTH($A16,-1),Prices_Monthly!$A:$L,COLUMN(K$4),FALSE)-1</f>
        <v>1.949591170719378E-2</v>
      </c>
      <c r="L16" s="3">
        <f>VLOOKUP($A16,Prices_Monthly!$A:$L,COLUMN(L$4),FALSE)/VLOOKUP(EOMONTH($A16,-1),Prices_Monthly!$A:$L,COLUMN(L$4),FALSE)-1</f>
        <v>-9.1119253320648408E-3</v>
      </c>
      <c r="M16" s="3">
        <f t="shared" si="0"/>
        <v>2.3312094836386082E-3</v>
      </c>
    </row>
    <row r="17" spans="1:13" x14ac:dyDescent="0.35">
      <c r="A17" s="2">
        <v>33238</v>
      </c>
      <c r="B17" s="3" t="e">
        <f>VLOOKUP($A17,Prices_Monthly!$A:$I,COLUMN(B$4),FALSE)/VLOOKUP(EOMONTH($A17,-1),Prices_Monthly!$A:$I,COLUMN(B$4),FALSE)-1</f>
        <v>#VALUE!</v>
      </c>
      <c r="C17" s="3">
        <f>VLOOKUP($A17,Prices_Monthly!$A:$I,COLUMN(C$4),FALSE)/VLOOKUP(EOMONTH($A17,-1),Prices_Monthly!$A:$I,COLUMN(C$4),FALSE)-1</f>
        <v>2.7223722124022354E-2</v>
      </c>
      <c r="D17" s="3">
        <f>VLOOKUP($A17,Prices_Monthly!$A:$I,COLUMN(D$4),FALSE)/VLOOKUP(EOMONTH($A17,-1),Prices_Monthly!$A:$I,COLUMN(D$4),FALSE)-1</f>
        <v>1.7395644427849355E-2</v>
      </c>
      <c r="E17" s="3">
        <f>VLOOKUP($A17,Prices_Monthly!$A:$I,COLUMN(E$4),FALSE)/VLOOKUP(EOMONTH($A17,-1),Prices_Monthly!$A:$I,COLUMN(E$4),FALSE)-1</f>
        <v>8.9433522329562809E-3</v>
      </c>
      <c r="F17" s="3" t="e">
        <f>VLOOKUP($A17,Prices_Monthly!$A:$I,COLUMN(F$4),FALSE)/VLOOKUP(EOMONTH($A17,-1),Prices_Monthly!$A:$I,COLUMN(F$4),FALSE)-1</f>
        <v>#VALUE!</v>
      </c>
      <c r="G17" s="3" t="e">
        <f>VLOOKUP($A17,Prices_Monthly!$A:$I,COLUMN(G$4),FALSE)/VLOOKUP(EOMONTH($A17,-1),Prices_Monthly!$A:$I,COLUMN(G$4),FALSE)-1</f>
        <v>#VALUE!</v>
      </c>
      <c r="H17" s="3" t="e">
        <f>VLOOKUP($A17,Prices_Monthly!$A:$I,COLUMN(H$4),FALSE)/VLOOKUP(EOMONTH($A17,-1),Prices_Monthly!$A:$I,COLUMN(H$4),FALSE)-1</f>
        <v>#VALUE!</v>
      </c>
      <c r="I17" s="3" t="e">
        <f>VLOOKUP($A17,Prices_Monthly!$A:$I,COLUMN(I$4),FALSE)/VLOOKUP(EOMONTH($A17,-1),Prices_Monthly!$A:$I,COLUMN(I$4),FALSE)-1</f>
        <v>#VALUE!</v>
      </c>
      <c r="K17" s="3">
        <f>VLOOKUP($A17,Prices_Monthly!$A:$L,COLUMN(K$4),FALSE)/VLOOKUP(EOMONTH($A17,-1),Prices_Monthly!$A:$L,COLUMN(K$4),FALSE)-1</f>
        <v>1.3405920219093703E-2</v>
      </c>
      <c r="L17" s="3">
        <f>VLOOKUP($A17,Prices_Monthly!$A:$L,COLUMN(L$4),FALSE)/VLOOKUP(EOMONTH($A17,-1),Prices_Monthly!$A:$L,COLUMN(L$4),FALSE)-1</f>
        <v>2.8011338039979128E-2</v>
      </c>
      <c r="M17" s="3">
        <f t="shared" si="0"/>
        <v>2.2169170911624958E-2</v>
      </c>
    </row>
    <row r="18" spans="1:13" x14ac:dyDescent="0.35">
      <c r="A18" s="2">
        <v>33269</v>
      </c>
      <c r="B18" s="3" t="e">
        <f>VLOOKUP($A18,Prices_Monthly!$A:$I,COLUMN(B$4),FALSE)/VLOOKUP(EOMONTH($A18,-1),Prices_Monthly!$A:$I,COLUMN(B$4),FALSE)-1</f>
        <v>#VALUE!</v>
      </c>
      <c r="C18" s="3">
        <f>VLOOKUP($A18,Prices_Monthly!$A:$I,COLUMN(C$4),FALSE)/VLOOKUP(EOMONTH($A18,-1),Prices_Monthly!$A:$I,COLUMN(C$4),FALSE)-1</f>
        <v>-7.7326293179015737E-2</v>
      </c>
      <c r="D18" s="3">
        <f>VLOOKUP($A18,Prices_Monthly!$A:$I,COLUMN(D$4),FALSE)/VLOOKUP(EOMONTH($A18,-1),Prices_Monthly!$A:$I,COLUMN(D$4),FALSE)-1</f>
        <v>1.2417457473481663E-2</v>
      </c>
      <c r="E18" s="3">
        <f>VLOOKUP($A18,Prices_Monthly!$A:$I,COLUMN(E$4),FALSE)/VLOOKUP(EOMONTH($A18,-1),Prices_Monthly!$A:$I,COLUMN(E$4),FALSE)-1</f>
        <v>6.6484999502349762E-3</v>
      </c>
      <c r="F18" s="3" t="e">
        <f>VLOOKUP($A18,Prices_Monthly!$A:$I,COLUMN(F$4),FALSE)/VLOOKUP(EOMONTH($A18,-1),Prices_Monthly!$A:$I,COLUMN(F$4),FALSE)-1</f>
        <v>#VALUE!</v>
      </c>
      <c r="G18" s="3" t="e">
        <f>VLOOKUP($A18,Prices_Monthly!$A:$I,COLUMN(G$4),FALSE)/VLOOKUP(EOMONTH($A18,-1),Prices_Monthly!$A:$I,COLUMN(G$4),FALSE)-1</f>
        <v>#VALUE!</v>
      </c>
      <c r="H18" s="3" t="e">
        <f>VLOOKUP($A18,Prices_Monthly!$A:$I,COLUMN(H$4),FALSE)/VLOOKUP(EOMONTH($A18,-1),Prices_Monthly!$A:$I,COLUMN(H$4),FALSE)-1</f>
        <v>#VALUE!</v>
      </c>
      <c r="I18" s="3" t="e">
        <f>VLOOKUP($A18,Prices_Monthly!$A:$I,COLUMN(I$4),FALSE)/VLOOKUP(EOMONTH($A18,-1),Prices_Monthly!$A:$I,COLUMN(I$4),FALSE)-1</f>
        <v>#VALUE!</v>
      </c>
      <c r="K18" s="3">
        <f>VLOOKUP($A18,Prices_Monthly!$A:$L,COLUMN(K$4),FALSE)/VLOOKUP(EOMONTH($A18,-1),Prices_Monthly!$A:$L,COLUMN(K$4),FALSE)-1</f>
        <v>1.5686732781178492E-2</v>
      </c>
      <c r="L18" s="3">
        <f>VLOOKUP($A18,Prices_Monthly!$A:$L,COLUMN(L$4),FALSE)/VLOOKUP(EOMONTH($A18,-1),Prices_Monthly!$A:$L,COLUMN(L$4),FALSE)-1</f>
        <v>2.2216535653453384E-2</v>
      </c>
      <c r="M18" s="3">
        <f t="shared" si="0"/>
        <v>1.9604614504543427E-2</v>
      </c>
    </row>
    <row r="19" spans="1:13" x14ac:dyDescent="0.35">
      <c r="A19" s="2">
        <v>33297</v>
      </c>
      <c r="B19" s="3" t="e">
        <f>VLOOKUP($A19,Prices_Monthly!$A:$I,COLUMN(B$4),FALSE)/VLOOKUP(EOMONTH($A19,-1),Prices_Monthly!$A:$I,COLUMN(B$4),FALSE)-1</f>
        <v>#VALUE!</v>
      </c>
      <c r="C19" s="3">
        <f>VLOOKUP($A19,Prices_Monthly!$A:$I,COLUMN(C$4),FALSE)/VLOOKUP(EOMONTH($A19,-1),Prices_Monthly!$A:$I,COLUMN(C$4),FALSE)-1</f>
        <v>1.357207410033201E-3</v>
      </c>
      <c r="D19" s="3">
        <f>VLOOKUP($A19,Prices_Monthly!$A:$I,COLUMN(D$4),FALSE)/VLOOKUP(EOMONTH($A19,-1),Prices_Monthly!$A:$I,COLUMN(D$4),FALSE)-1</f>
        <v>1.2478288233885859E-3</v>
      </c>
      <c r="E19" s="3">
        <f>VLOOKUP($A19,Prices_Monthly!$A:$I,COLUMN(E$4),FALSE)/VLOOKUP(EOMONTH($A19,-1),Prices_Monthly!$A:$I,COLUMN(E$4),FALSE)-1</f>
        <v>-1.8306103321543699E-3</v>
      </c>
      <c r="F19" s="3" t="e">
        <f>VLOOKUP($A19,Prices_Monthly!$A:$I,COLUMN(F$4),FALSE)/VLOOKUP(EOMONTH($A19,-1),Prices_Monthly!$A:$I,COLUMN(F$4),FALSE)-1</f>
        <v>#VALUE!</v>
      </c>
      <c r="G19" s="3" t="e">
        <f>VLOOKUP($A19,Prices_Monthly!$A:$I,COLUMN(G$4),FALSE)/VLOOKUP(EOMONTH($A19,-1),Prices_Monthly!$A:$I,COLUMN(G$4),FALSE)-1</f>
        <v>#VALUE!</v>
      </c>
      <c r="H19" s="3" t="e">
        <f>VLOOKUP($A19,Prices_Monthly!$A:$I,COLUMN(H$4),FALSE)/VLOOKUP(EOMONTH($A19,-1),Prices_Monthly!$A:$I,COLUMN(H$4),FALSE)-1</f>
        <v>#VALUE!</v>
      </c>
      <c r="I19" s="3" t="e">
        <f>VLOOKUP($A19,Prices_Monthly!$A:$I,COLUMN(I$4),FALSE)/VLOOKUP(EOMONTH($A19,-1),Prices_Monthly!$A:$I,COLUMN(I$4),FALSE)-1</f>
        <v>#VALUE!</v>
      </c>
      <c r="K19" s="3">
        <f>VLOOKUP($A19,Prices_Monthly!$A:$L,COLUMN(K$4),FALSE)/VLOOKUP(EOMONTH($A19,-1),Prices_Monthly!$A:$L,COLUMN(K$4),FALSE)-1</f>
        <v>1.0720292411557031E-2</v>
      </c>
      <c r="L19" s="3">
        <f>VLOOKUP($A19,Prices_Monthly!$A:$L,COLUMN(L$4),FALSE)/VLOOKUP(EOMONTH($A19,-1),Prices_Monthly!$A:$L,COLUMN(L$4),FALSE)-1</f>
        <v>0.10128202319970714</v>
      </c>
      <c r="M19" s="3">
        <f t="shared" si="0"/>
        <v>6.5057330884447095E-2</v>
      </c>
    </row>
    <row r="20" spans="1:13" x14ac:dyDescent="0.35">
      <c r="A20" s="2">
        <v>33328</v>
      </c>
      <c r="B20" s="3" t="e">
        <f>VLOOKUP($A20,Prices_Monthly!$A:$I,COLUMN(B$4),FALSE)/VLOOKUP(EOMONTH($A20,-1),Prices_Monthly!$A:$I,COLUMN(B$4),FALSE)-1</f>
        <v>#VALUE!</v>
      </c>
      <c r="C20" s="3">
        <f>VLOOKUP($A20,Prices_Monthly!$A:$I,COLUMN(C$4),FALSE)/VLOOKUP(EOMONTH($A20,-1),Prices_Monthly!$A:$I,COLUMN(C$4),FALSE)-1</f>
        <v>-3.4153676395550558E-2</v>
      </c>
      <c r="D20" s="3">
        <f>VLOOKUP($A20,Prices_Monthly!$A:$I,COLUMN(D$4),FALSE)/VLOOKUP(EOMONTH($A20,-1),Prices_Monthly!$A:$I,COLUMN(D$4),FALSE)-1</f>
        <v>-8.1344374529804808E-3</v>
      </c>
      <c r="E20" s="3">
        <f>VLOOKUP($A20,Prices_Monthly!$A:$I,COLUMN(E$4),FALSE)/VLOOKUP(EOMONTH($A20,-1),Prices_Monthly!$A:$I,COLUMN(E$4),FALSE)-1</f>
        <v>0</v>
      </c>
      <c r="F20" s="3" t="e">
        <f>VLOOKUP($A20,Prices_Monthly!$A:$I,COLUMN(F$4),FALSE)/VLOOKUP(EOMONTH($A20,-1),Prices_Monthly!$A:$I,COLUMN(F$4),FALSE)-1</f>
        <v>#VALUE!</v>
      </c>
      <c r="G20" s="3" t="e">
        <f>VLOOKUP($A20,Prices_Monthly!$A:$I,COLUMN(G$4),FALSE)/VLOOKUP(EOMONTH($A20,-1),Prices_Monthly!$A:$I,COLUMN(G$4),FALSE)-1</f>
        <v>#VALUE!</v>
      </c>
      <c r="H20" s="3" t="e">
        <f>VLOOKUP($A20,Prices_Monthly!$A:$I,COLUMN(H$4),FALSE)/VLOOKUP(EOMONTH($A20,-1),Prices_Monthly!$A:$I,COLUMN(H$4),FALSE)-1</f>
        <v>#VALUE!</v>
      </c>
      <c r="I20" s="3" t="e">
        <f>VLOOKUP($A20,Prices_Monthly!$A:$I,COLUMN(I$4),FALSE)/VLOOKUP(EOMONTH($A20,-1),Prices_Monthly!$A:$I,COLUMN(I$4),FALSE)-1</f>
        <v>#VALUE!</v>
      </c>
      <c r="K20" s="3">
        <f>VLOOKUP($A20,Prices_Monthly!$A:$L,COLUMN(K$4),FALSE)/VLOOKUP(EOMONTH($A20,-1),Prices_Monthly!$A:$L,COLUMN(K$4),FALSE)-1</f>
        <v>3.9218400614589033E-3</v>
      </c>
      <c r="L20" s="3">
        <f>VLOOKUP($A20,Prices_Monthly!$A:$L,COLUMN(L$4),FALSE)/VLOOKUP(EOMONTH($A20,-1),Prices_Monthly!$A:$L,COLUMN(L$4),FALSE)-1</f>
        <v>1.6146218105358878E-2</v>
      </c>
      <c r="M20" s="3">
        <f t="shared" si="0"/>
        <v>1.1256466887798888E-2</v>
      </c>
    </row>
    <row r="21" spans="1:13" x14ac:dyDescent="0.35">
      <c r="A21" s="2">
        <v>33358</v>
      </c>
      <c r="B21" s="3" t="e">
        <f>VLOOKUP($A21,Prices_Monthly!$A:$I,COLUMN(B$4),FALSE)/VLOOKUP(EOMONTH($A21,-1),Prices_Monthly!$A:$I,COLUMN(B$4),FALSE)-1</f>
        <v>#VALUE!</v>
      </c>
      <c r="C21" s="3">
        <f>VLOOKUP($A21,Prices_Monthly!$A:$I,COLUMN(C$4),FALSE)/VLOOKUP(EOMONTH($A21,-1),Prices_Monthly!$A:$I,COLUMN(C$4),FALSE)-1</f>
        <v>-4.7299316347402254E-3</v>
      </c>
      <c r="D21" s="3">
        <f>VLOOKUP($A21,Prices_Monthly!$A:$I,COLUMN(D$4),FALSE)/VLOOKUP(EOMONTH($A21,-1),Prices_Monthly!$A:$I,COLUMN(D$4),FALSE)-1</f>
        <v>-6.3530933153573832E-3</v>
      </c>
      <c r="E21" s="3">
        <f>VLOOKUP($A21,Prices_Monthly!$A:$I,COLUMN(E$4),FALSE)/VLOOKUP(EOMONTH($A21,-1),Prices_Monthly!$A:$I,COLUMN(E$4),FALSE)-1</f>
        <v>5.3776455231906439E-3</v>
      </c>
      <c r="F21" s="3" t="e">
        <f>VLOOKUP($A21,Prices_Monthly!$A:$I,COLUMN(F$4),FALSE)/VLOOKUP(EOMONTH($A21,-1),Prices_Monthly!$A:$I,COLUMN(F$4),FALSE)-1</f>
        <v>#VALUE!</v>
      </c>
      <c r="G21" s="3" t="e">
        <f>VLOOKUP($A21,Prices_Monthly!$A:$I,COLUMN(G$4),FALSE)/VLOOKUP(EOMONTH($A21,-1),Prices_Monthly!$A:$I,COLUMN(G$4),FALSE)-1</f>
        <v>#VALUE!</v>
      </c>
      <c r="H21" s="3" t="e">
        <f>VLOOKUP($A21,Prices_Monthly!$A:$I,COLUMN(H$4),FALSE)/VLOOKUP(EOMONTH($A21,-1),Prices_Monthly!$A:$I,COLUMN(H$4),FALSE)-1</f>
        <v>#VALUE!</v>
      </c>
      <c r="I21" s="3" t="e">
        <f>VLOOKUP($A21,Prices_Monthly!$A:$I,COLUMN(I$4),FALSE)/VLOOKUP(EOMONTH($A21,-1),Prices_Monthly!$A:$I,COLUMN(I$4),FALSE)-1</f>
        <v>#VALUE!</v>
      </c>
      <c r="K21" s="3">
        <f>VLOOKUP($A21,Prices_Monthly!$A:$L,COLUMN(K$4),FALSE)/VLOOKUP(EOMONTH($A21,-1),Prices_Monthly!$A:$L,COLUMN(K$4),FALSE)-1</f>
        <v>9.6215701860098424E-3</v>
      </c>
      <c r="L21" s="3">
        <f>VLOOKUP($A21,Prices_Monthly!$A:$L,COLUMN(L$4),FALSE)/VLOOKUP(EOMONTH($A21,-1),Prices_Monthly!$A:$L,COLUMN(L$4),FALSE)-1</f>
        <v>3.8490307517005107E-3</v>
      </c>
      <c r="M21" s="3">
        <f t="shared" si="0"/>
        <v>6.1580465254242435E-3</v>
      </c>
    </row>
    <row r="22" spans="1:13" x14ac:dyDescent="0.35">
      <c r="A22" s="2">
        <v>33389</v>
      </c>
      <c r="B22" s="3" t="e">
        <f>VLOOKUP($A22,Prices_Monthly!$A:$I,COLUMN(B$4),FALSE)/VLOOKUP(EOMONTH($A22,-1),Prices_Monthly!$A:$I,COLUMN(B$4),FALSE)-1</f>
        <v>#VALUE!</v>
      </c>
      <c r="C22" s="3">
        <f>VLOOKUP($A22,Prices_Monthly!$A:$I,COLUMN(C$4),FALSE)/VLOOKUP(EOMONTH($A22,-1),Prices_Monthly!$A:$I,COLUMN(C$4),FALSE)-1</f>
        <v>1.2231857902105236E-2</v>
      </c>
      <c r="D22" s="3">
        <f>VLOOKUP($A22,Prices_Monthly!$A:$I,COLUMN(D$4),FALSE)/VLOOKUP(EOMONTH($A22,-1),Prices_Monthly!$A:$I,COLUMN(D$4),FALSE)-1</f>
        <v>4.2975499534803063E-3</v>
      </c>
      <c r="E22" s="3">
        <f>VLOOKUP($A22,Prices_Monthly!$A:$I,COLUMN(E$4),FALSE)/VLOOKUP(EOMONTH($A22,-1),Prices_Monthly!$A:$I,COLUMN(E$4),FALSE)-1</f>
        <v>-2.3605035118975382E-3</v>
      </c>
      <c r="F22" s="3" t="e">
        <f>VLOOKUP($A22,Prices_Monthly!$A:$I,COLUMN(F$4),FALSE)/VLOOKUP(EOMONTH($A22,-1),Prices_Monthly!$A:$I,COLUMN(F$4),FALSE)-1</f>
        <v>#VALUE!</v>
      </c>
      <c r="G22" s="3" t="e">
        <f>VLOOKUP($A22,Prices_Monthly!$A:$I,COLUMN(G$4),FALSE)/VLOOKUP(EOMONTH($A22,-1),Prices_Monthly!$A:$I,COLUMN(G$4),FALSE)-1</f>
        <v>#VALUE!</v>
      </c>
      <c r="H22" s="3" t="e">
        <f>VLOOKUP($A22,Prices_Monthly!$A:$I,COLUMN(H$4),FALSE)/VLOOKUP(EOMONTH($A22,-1),Prices_Monthly!$A:$I,COLUMN(H$4),FALSE)-1</f>
        <v>#VALUE!</v>
      </c>
      <c r="I22" s="3" t="e">
        <f>VLOOKUP($A22,Prices_Monthly!$A:$I,COLUMN(I$4),FALSE)/VLOOKUP(EOMONTH($A22,-1),Prices_Monthly!$A:$I,COLUMN(I$4),FALSE)-1</f>
        <v>#VALUE!</v>
      </c>
      <c r="K22" s="3">
        <f>VLOOKUP($A22,Prices_Monthly!$A:$L,COLUMN(K$4),FALSE)/VLOOKUP(EOMONTH($A22,-1),Prices_Monthly!$A:$L,COLUMN(K$4),FALSE)-1</f>
        <v>6.0189592985160356E-3</v>
      </c>
      <c r="L22" s="3">
        <f>VLOOKUP($A22,Prices_Monthly!$A:$L,COLUMN(L$4),FALSE)/VLOOKUP(EOMONTH($A22,-1),Prices_Monthly!$A:$L,COLUMN(L$4),FALSE)-1</f>
        <v>2.5598957100159137E-2</v>
      </c>
      <c r="M22" s="3">
        <f t="shared" si="0"/>
        <v>1.7766957979501896E-2</v>
      </c>
    </row>
    <row r="23" spans="1:13" x14ac:dyDescent="0.35">
      <c r="A23" s="2">
        <v>33419</v>
      </c>
      <c r="B23" s="3" t="e">
        <f>VLOOKUP($A23,Prices_Monthly!$A:$I,COLUMN(B$4),FALSE)/VLOOKUP(EOMONTH($A23,-1),Prices_Monthly!$A:$I,COLUMN(B$4),FALSE)-1</f>
        <v>#VALUE!</v>
      </c>
      <c r="C23" s="3">
        <f>VLOOKUP($A23,Prices_Monthly!$A:$I,COLUMN(C$4),FALSE)/VLOOKUP(EOMONTH($A23,-1),Prices_Monthly!$A:$I,COLUMN(C$4),FALSE)-1</f>
        <v>1.425373550127329E-2</v>
      </c>
      <c r="D23" s="3">
        <f>VLOOKUP($A23,Prices_Monthly!$A:$I,COLUMN(D$4),FALSE)/VLOOKUP(EOMONTH($A23,-1),Prices_Monthly!$A:$I,COLUMN(D$4),FALSE)-1</f>
        <v>-1.5385124404446837E-2</v>
      </c>
      <c r="E23" s="3">
        <f>VLOOKUP($A23,Prices_Monthly!$A:$I,COLUMN(E$4),FALSE)/VLOOKUP(EOMONTH($A23,-1),Prices_Monthly!$A:$I,COLUMN(E$4),FALSE)-1</f>
        <v>-8.8928469791025311E-3</v>
      </c>
      <c r="F23" s="3" t="e">
        <f>VLOOKUP($A23,Prices_Monthly!$A:$I,COLUMN(F$4),FALSE)/VLOOKUP(EOMONTH($A23,-1),Prices_Monthly!$A:$I,COLUMN(F$4),FALSE)-1</f>
        <v>#VALUE!</v>
      </c>
      <c r="G23" s="3" t="e">
        <f>VLOOKUP($A23,Prices_Monthly!$A:$I,COLUMN(G$4),FALSE)/VLOOKUP(EOMONTH($A23,-1),Prices_Monthly!$A:$I,COLUMN(G$4),FALSE)-1</f>
        <v>#VALUE!</v>
      </c>
      <c r="H23" s="3" t="e">
        <f>VLOOKUP($A23,Prices_Monthly!$A:$I,COLUMN(H$4),FALSE)/VLOOKUP(EOMONTH($A23,-1),Prices_Monthly!$A:$I,COLUMN(H$4),FALSE)-1</f>
        <v>#VALUE!</v>
      </c>
      <c r="I23" s="3" t="e">
        <f>VLOOKUP($A23,Prices_Monthly!$A:$I,COLUMN(I$4),FALSE)/VLOOKUP(EOMONTH($A23,-1),Prices_Monthly!$A:$I,COLUMN(I$4),FALSE)-1</f>
        <v>#VALUE!</v>
      </c>
      <c r="K23" s="3">
        <f>VLOOKUP($A23,Prices_Monthly!$A:$L,COLUMN(K$4),FALSE)/VLOOKUP(EOMONTH($A23,-1),Prices_Monthly!$A:$L,COLUMN(K$4),FALSE)-1</f>
        <v>-1.9084847349269962E-3</v>
      </c>
      <c r="L23" s="3">
        <f>VLOOKUP($A23,Prices_Monthly!$A:$L,COLUMN(L$4),FALSE)/VLOOKUP(EOMONTH($A23,-1),Prices_Monthly!$A:$L,COLUMN(L$4),FALSE)-1</f>
        <v>-5.0156305593051509E-2</v>
      </c>
      <c r="M23" s="3">
        <f t="shared" si="0"/>
        <v>-3.0857177249801703E-2</v>
      </c>
    </row>
    <row r="24" spans="1:13" x14ac:dyDescent="0.35">
      <c r="A24" s="2">
        <v>33450</v>
      </c>
      <c r="B24" s="3" t="e">
        <f>VLOOKUP($A24,Prices_Monthly!$A:$I,COLUMN(B$4),FALSE)/VLOOKUP(EOMONTH($A24,-1),Prices_Monthly!$A:$I,COLUMN(B$4),FALSE)-1</f>
        <v>#VALUE!</v>
      </c>
      <c r="C24" s="3">
        <f>VLOOKUP($A24,Prices_Monthly!$A:$I,COLUMN(C$4),FALSE)/VLOOKUP(EOMONTH($A24,-1),Prices_Monthly!$A:$I,COLUMN(C$4),FALSE)-1</f>
        <v>-1.6473751219859056E-2</v>
      </c>
      <c r="D24" s="3">
        <f>VLOOKUP($A24,Prices_Monthly!$A:$I,COLUMN(D$4),FALSE)/VLOOKUP(EOMONTH($A24,-1),Prices_Monthly!$A:$I,COLUMN(D$4),FALSE)-1</f>
        <v>1.6776437380288334E-2</v>
      </c>
      <c r="E24" s="3">
        <f>VLOOKUP($A24,Prices_Monthly!$A:$I,COLUMN(E$4),FALSE)/VLOOKUP(EOMONTH($A24,-1),Prices_Monthly!$A:$I,COLUMN(E$4),FALSE)-1</f>
        <v>9.9342883001334314E-3</v>
      </c>
      <c r="F24" s="3" t="e">
        <f>VLOOKUP($A24,Prices_Monthly!$A:$I,COLUMN(F$4),FALSE)/VLOOKUP(EOMONTH($A24,-1),Prices_Monthly!$A:$I,COLUMN(F$4),FALSE)-1</f>
        <v>#VALUE!</v>
      </c>
      <c r="G24" s="3" t="e">
        <f>VLOOKUP($A24,Prices_Monthly!$A:$I,COLUMN(G$4),FALSE)/VLOOKUP(EOMONTH($A24,-1),Prices_Monthly!$A:$I,COLUMN(G$4),FALSE)-1</f>
        <v>#VALUE!</v>
      </c>
      <c r="H24" s="3" t="e">
        <f>VLOOKUP($A24,Prices_Monthly!$A:$I,COLUMN(H$4),FALSE)/VLOOKUP(EOMONTH($A24,-1),Prices_Monthly!$A:$I,COLUMN(H$4),FALSE)-1</f>
        <v>#VALUE!</v>
      </c>
      <c r="I24" s="3" t="e">
        <f>VLOOKUP($A24,Prices_Monthly!$A:$I,COLUMN(I$4),FALSE)/VLOOKUP(EOMONTH($A24,-1),Prices_Monthly!$A:$I,COLUMN(I$4),FALSE)-1</f>
        <v>#VALUE!</v>
      </c>
      <c r="K24" s="3">
        <f>VLOOKUP($A24,Prices_Monthly!$A:$L,COLUMN(K$4),FALSE)/VLOOKUP(EOMONTH($A24,-1),Prices_Monthly!$A:$L,COLUMN(K$4),FALSE)-1</f>
        <v>1.2082641060632948E-2</v>
      </c>
      <c r="L24" s="3">
        <f>VLOOKUP($A24,Prices_Monthly!$A:$L,COLUMN(L$4),FALSE)/VLOOKUP(EOMONTH($A24,-1),Prices_Monthly!$A:$L,COLUMN(L$4),FALSE)-1</f>
        <v>3.7033701053980073E-2</v>
      </c>
      <c r="M24" s="3">
        <f t="shared" si="0"/>
        <v>2.7053277056641224E-2</v>
      </c>
    </row>
    <row r="25" spans="1:13" x14ac:dyDescent="0.35">
      <c r="A25" s="2">
        <v>33481</v>
      </c>
      <c r="B25" s="3" t="e">
        <f>VLOOKUP($A25,Prices_Monthly!$A:$I,COLUMN(B$4),FALSE)/VLOOKUP(EOMONTH($A25,-1),Prices_Monthly!$A:$I,COLUMN(B$4),FALSE)-1</f>
        <v>#VALUE!</v>
      </c>
      <c r="C25" s="3">
        <f>VLOOKUP($A25,Prices_Monthly!$A:$I,COLUMN(C$4),FALSE)/VLOOKUP(EOMONTH($A25,-1),Prices_Monthly!$A:$I,COLUMN(C$4),FALSE)-1</f>
        <v>-4.827279178877919E-2</v>
      </c>
      <c r="D25" s="3">
        <f>VLOOKUP($A25,Prices_Monthly!$A:$I,COLUMN(D$4),FALSE)/VLOOKUP(EOMONTH($A25,-1),Prices_Monthly!$A:$I,COLUMN(D$4),FALSE)-1</f>
        <v>1.1517520015202454E-2</v>
      </c>
      <c r="E25" s="3">
        <f>VLOOKUP($A25,Prices_Monthly!$A:$I,COLUMN(E$4),FALSE)/VLOOKUP(EOMONTH($A25,-1),Prices_Monthly!$A:$I,COLUMN(E$4),FALSE)-1</f>
        <v>2.3418261725477452E-2</v>
      </c>
      <c r="F25" s="3" t="e">
        <f>VLOOKUP($A25,Prices_Monthly!$A:$I,COLUMN(F$4),FALSE)/VLOOKUP(EOMONTH($A25,-1),Prices_Monthly!$A:$I,COLUMN(F$4),FALSE)-1</f>
        <v>#VALUE!</v>
      </c>
      <c r="G25" s="3" t="e">
        <f>VLOOKUP($A25,Prices_Monthly!$A:$I,COLUMN(G$4),FALSE)/VLOOKUP(EOMONTH($A25,-1),Prices_Monthly!$A:$I,COLUMN(G$4),FALSE)-1</f>
        <v>#VALUE!</v>
      </c>
      <c r="H25" s="3" t="e">
        <f>VLOOKUP($A25,Prices_Monthly!$A:$I,COLUMN(H$4),FALSE)/VLOOKUP(EOMONTH($A25,-1),Prices_Monthly!$A:$I,COLUMN(H$4),FALSE)-1</f>
        <v>#VALUE!</v>
      </c>
      <c r="I25" s="3" t="e">
        <f>VLOOKUP($A25,Prices_Monthly!$A:$I,COLUMN(I$4),FALSE)/VLOOKUP(EOMONTH($A25,-1),Prices_Monthly!$A:$I,COLUMN(I$4),FALSE)-1</f>
        <v>#VALUE!</v>
      </c>
      <c r="K25" s="3">
        <f>VLOOKUP($A25,Prices_Monthly!$A:$L,COLUMN(K$4),FALSE)/VLOOKUP(EOMONTH($A25,-1),Prices_Monthly!$A:$L,COLUMN(K$4),FALSE)-1</f>
        <v>1.8788655943567267E-2</v>
      </c>
      <c r="L25" s="3">
        <f>VLOOKUP($A25,Prices_Monthly!$A:$L,COLUMN(L$4),FALSE)/VLOOKUP(EOMONTH($A25,-1),Prices_Monthly!$A:$L,COLUMN(L$4),FALSE)-1</f>
        <v>-5.4525627044710312E-3</v>
      </c>
      <c r="M25" s="3">
        <f t="shared" si="0"/>
        <v>4.2439247547442884E-3</v>
      </c>
    </row>
    <row r="26" spans="1:13" x14ac:dyDescent="0.35">
      <c r="A26" s="2">
        <v>33511</v>
      </c>
      <c r="B26" s="3" t="e">
        <f>VLOOKUP($A26,Prices_Monthly!$A:$I,COLUMN(B$4),FALSE)/VLOOKUP(EOMONTH($A26,-1),Prices_Monthly!$A:$I,COLUMN(B$4),FALSE)-1</f>
        <v>#VALUE!</v>
      </c>
      <c r="C26" s="3">
        <f>VLOOKUP($A26,Prices_Monthly!$A:$I,COLUMN(C$4),FALSE)/VLOOKUP(EOMONTH($A26,-1),Prices_Monthly!$A:$I,COLUMN(C$4),FALSE)-1</f>
        <v>1.2467571024419088E-2</v>
      </c>
      <c r="D26" s="3">
        <f>VLOOKUP($A26,Prices_Monthly!$A:$I,COLUMN(D$4),FALSE)/VLOOKUP(EOMONTH($A26,-1),Prices_Monthly!$A:$I,COLUMN(D$4),FALSE)-1</f>
        <v>1.5731823862383143E-2</v>
      </c>
      <c r="E26" s="3">
        <f>VLOOKUP($A26,Prices_Monthly!$A:$I,COLUMN(E$4),FALSE)/VLOOKUP(EOMONTH($A26,-1),Prices_Monthly!$A:$I,COLUMN(E$4),FALSE)-1</f>
        <v>2.4666758318706128E-2</v>
      </c>
      <c r="F26" s="3" t="e">
        <f>VLOOKUP($A26,Prices_Monthly!$A:$I,COLUMN(F$4),FALSE)/VLOOKUP(EOMONTH($A26,-1),Prices_Monthly!$A:$I,COLUMN(F$4),FALSE)-1</f>
        <v>#VALUE!</v>
      </c>
      <c r="G26" s="3" t="e">
        <f>VLOOKUP($A26,Prices_Monthly!$A:$I,COLUMN(G$4),FALSE)/VLOOKUP(EOMONTH($A26,-1),Prices_Monthly!$A:$I,COLUMN(G$4),FALSE)-1</f>
        <v>#VALUE!</v>
      </c>
      <c r="H26" s="3" t="e">
        <f>VLOOKUP($A26,Prices_Monthly!$A:$I,COLUMN(H$4),FALSE)/VLOOKUP(EOMONTH($A26,-1),Prices_Monthly!$A:$I,COLUMN(H$4),FALSE)-1</f>
        <v>#VALUE!</v>
      </c>
      <c r="I26" s="3" t="e">
        <f>VLOOKUP($A26,Prices_Monthly!$A:$I,COLUMN(I$4),FALSE)/VLOOKUP(EOMONTH($A26,-1),Prices_Monthly!$A:$I,COLUMN(I$4),FALSE)-1</f>
        <v>#VALUE!</v>
      </c>
      <c r="K26" s="3">
        <f>VLOOKUP($A26,Prices_Monthly!$A:$L,COLUMN(K$4),FALSE)/VLOOKUP(EOMONTH($A26,-1),Prices_Monthly!$A:$L,COLUMN(K$4),FALSE)-1</f>
        <v>2.0123816226063518E-2</v>
      </c>
      <c r="L26" s="3">
        <f>VLOOKUP($A26,Prices_Monthly!$A:$L,COLUMN(L$4),FALSE)/VLOOKUP(EOMONTH($A26,-1),Prices_Monthly!$A:$L,COLUMN(L$4),FALSE)-1</f>
        <v>4.3942821655909015E-3</v>
      </c>
      <c r="M26" s="3">
        <f t="shared" si="0"/>
        <v>1.0686095789779949E-2</v>
      </c>
    </row>
    <row r="27" spans="1:13" x14ac:dyDescent="0.35">
      <c r="A27" s="2">
        <v>33542</v>
      </c>
      <c r="B27" s="3" t="e">
        <f>VLOOKUP($A27,Prices_Monthly!$A:$I,COLUMN(B$4),FALSE)/VLOOKUP(EOMONTH($A27,-1),Prices_Monthly!$A:$I,COLUMN(B$4),FALSE)-1</f>
        <v>#VALUE!</v>
      </c>
      <c r="C27" s="3">
        <f>VLOOKUP($A27,Prices_Monthly!$A:$I,COLUMN(C$4),FALSE)/VLOOKUP(EOMONTH($A27,-1),Prices_Monthly!$A:$I,COLUMN(C$4),FALSE)-1</f>
        <v>6.1578748171562392E-3</v>
      </c>
      <c r="D27" s="3">
        <f>VLOOKUP($A27,Prices_Monthly!$A:$I,COLUMN(D$4),FALSE)/VLOOKUP(EOMONTH($A27,-1),Prices_Monthly!$A:$I,COLUMN(D$4),FALSE)-1</f>
        <v>3.7152300306386721E-3</v>
      </c>
      <c r="E27" s="3">
        <f>VLOOKUP($A27,Prices_Monthly!$A:$I,COLUMN(E$4),FALSE)/VLOOKUP(EOMONTH($A27,-1),Prices_Monthly!$A:$I,COLUMN(E$4),FALSE)-1</f>
        <v>3.6565106822665783E-3</v>
      </c>
      <c r="F27" s="3" t="e">
        <f>VLOOKUP($A27,Prices_Monthly!$A:$I,COLUMN(F$4),FALSE)/VLOOKUP(EOMONTH($A27,-1),Prices_Monthly!$A:$I,COLUMN(F$4),FALSE)-1</f>
        <v>#VALUE!</v>
      </c>
      <c r="G27" s="3" t="e">
        <f>VLOOKUP($A27,Prices_Monthly!$A:$I,COLUMN(G$4),FALSE)/VLOOKUP(EOMONTH($A27,-1),Prices_Monthly!$A:$I,COLUMN(G$4),FALSE)-1</f>
        <v>#VALUE!</v>
      </c>
      <c r="H27" s="3" t="e">
        <f>VLOOKUP($A27,Prices_Monthly!$A:$I,COLUMN(H$4),FALSE)/VLOOKUP(EOMONTH($A27,-1),Prices_Monthly!$A:$I,COLUMN(H$4),FALSE)-1</f>
        <v>#VALUE!</v>
      </c>
      <c r="I27" s="3" t="e">
        <f>VLOOKUP($A27,Prices_Monthly!$A:$I,COLUMN(I$4),FALSE)/VLOOKUP(EOMONTH($A27,-1),Prices_Monthly!$A:$I,COLUMN(I$4),FALSE)-1</f>
        <v>#VALUE!</v>
      </c>
      <c r="K27" s="3">
        <f>VLOOKUP($A27,Prices_Monthly!$A:$L,COLUMN(K$4),FALSE)/VLOOKUP(EOMONTH($A27,-1),Prices_Monthly!$A:$L,COLUMN(K$4),FALSE)-1</f>
        <v>8.945661292822038E-3</v>
      </c>
      <c r="L27" s="3">
        <f>VLOOKUP($A27,Prices_Monthly!$A:$L,COLUMN(L$4),FALSE)/VLOOKUP(EOMONTH($A27,-1),Prices_Monthly!$A:$L,COLUMN(L$4),FALSE)-1</f>
        <v>1.4875193565216049E-2</v>
      </c>
      <c r="M27" s="3">
        <f t="shared" si="0"/>
        <v>1.2503380656258445E-2</v>
      </c>
    </row>
    <row r="28" spans="1:13" x14ac:dyDescent="0.35">
      <c r="A28" s="2">
        <v>33572</v>
      </c>
      <c r="B28" s="3" t="e">
        <f>VLOOKUP($A28,Prices_Monthly!$A:$I,COLUMN(B$4),FALSE)/VLOOKUP(EOMONTH($A28,-1),Prices_Monthly!$A:$I,COLUMN(B$4),FALSE)-1</f>
        <v>#VALUE!</v>
      </c>
      <c r="C28" s="3">
        <f>VLOOKUP($A28,Prices_Monthly!$A:$I,COLUMN(C$4),FALSE)/VLOOKUP(EOMONTH($A28,-1),Prices_Monthly!$A:$I,COLUMN(C$4),FALSE)-1</f>
        <v>2.4326559105896761E-2</v>
      </c>
      <c r="D28" s="3">
        <f>VLOOKUP($A28,Prices_Monthly!$A:$I,COLUMN(D$4),FALSE)/VLOOKUP(EOMONTH($A28,-1),Prices_Monthly!$A:$I,COLUMN(D$4),FALSE)-1</f>
        <v>2.0011839745044391E-3</v>
      </c>
      <c r="E28" s="3">
        <f>VLOOKUP($A28,Prices_Monthly!$A:$I,COLUMN(E$4),FALSE)/VLOOKUP(EOMONTH($A28,-1),Prices_Monthly!$A:$I,COLUMN(E$4),FALSE)-1</f>
        <v>5.2689791969895428E-3</v>
      </c>
      <c r="F28" s="3" t="e">
        <f>VLOOKUP($A28,Prices_Monthly!$A:$I,COLUMN(F$4),FALSE)/VLOOKUP(EOMONTH($A28,-1),Prices_Monthly!$A:$I,COLUMN(F$4),FALSE)-1</f>
        <v>#VALUE!</v>
      </c>
      <c r="G28" s="3" t="e">
        <f>VLOOKUP($A28,Prices_Monthly!$A:$I,COLUMN(G$4),FALSE)/VLOOKUP(EOMONTH($A28,-1),Prices_Monthly!$A:$I,COLUMN(G$4),FALSE)-1</f>
        <v>#VALUE!</v>
      </c>
      <c r="H28" s="3" t="e">
        <f>VLOOKUP($A28,Prices_Monthly!$A:$I,COLUMN(H$4),FALSE)/VLOOKUP(EOMONTH($A28,-1),Prices_Monthly!$A:$I,COLUMN(H$4),FALSE)-1</f>
        <v>#VALUE!</v>
      </c>
      <c r="I28" s="3" t="e">
        <f>VLOOKUP($A28,Prices_Monthly!$A:$I,COLUMN(I$4),FALSE)/VLOOKUP(EOMONTH($A28,-1),Prices_Monthly!$A:$I,COLUMN(I$4),FALSE)-1</f>
        <v>#VALUE!</v>
      </c>
      <c r="K28" s="3">
        <f>VLOOKUP($A28,Prices_Monthly!$A:$L,COLUMN(K$4),FALSE)/VLOOKUP(EOMONTH($A28,-1),Prices_Monthly!$A:$L,COLUMN(K$4),FALSE)-1</f>
        <v>8.0962804351982776E-3</v>
      </c>
      <c r="L28" s="3">
        <f>VLOOKUP($A28,Prices_Monthly!$A:$L,COLUMN(L$4),FALSE)/VLOOKUP(EOMONTH($A28,-1),Prices_Monthly!$A:$L,COLUMN(L$4),FALSE)-1</f>
        <v>-5.1967797209454214E-2</v>
      </c>
      <c r="M28" s="3">
        <f t="shared" si="0"/>
        <v>-2.7942166151593215E-2</v>
      </c>
    </row>
    <row r="29" spans="1:13" x14ac:dyDescent="0.35">
      <c r="A29" s="2">
        <v>33603</v>
      </c>
      <c r="B29" s="3" t="e">
        <f>VLOOKUP($A29,Prices_Monthly!$A:$I,COLUMN(B$4),FALSE)/VLOOKUP(EOMONTH($A29,-1),Prices_Monthly!$A:$I,COLUMN(B$4),FALSE)-1</f>
        <v>#VALUE!</v>
      </c>
      <c r="C29" s="3">
        <f>VLOOKUP($A29,Prices_Monthly!$A:$I,COLUMN(C$4),FALSE)/VLOOKUP(EOMONTH($A29,-1),Prices_Monthly!$A:$I,COLUMN(C$4),FALSE)-1</f>
        <v>-4.2846154482370724E-2</v>
      </c>
      <c r="D29" s="3">
        <f>VLOOKUP($A29,Prices_Monthly!$A:$I,COLUMN(D$4),FALSE)/VLOOKUP(EOMONTH($A29,-1),Prices_Monthly!$A:$I,COLUMN(D$4),FALSE)-1</f>
        <v>2.5339757263569185E-2</v>
      </c>
      <c r="E29" s="3">
        <f>VLOOKUP($A29,Prices_Monthly!$A:$I,COLUMN(E$4),FALSE)/VLOOKUP(EOMONTH($A29,-1),Prices_Monthly!$A:$I,COLUMN(E$4),FALSE)-1</f>
        <v>4.4413360812000091E-2</v>
      </c>
      <c r="F29" s="3" t="e">
        <f>VLOOKUP($A29,Prices_Monthly!$A:$I,COLUMN(F$4),FALSE)/VLOOKUP(EOMONTH($A29,-1),Prices_Monthly!$A:$I,COLUMN(F$4),FALSE)-1</f>
        <v>#VALUE!</v>
      </c>
      <c r="G29" s="3" t="e">
        <f>VLOOKUP($A29,Prices_Monthly!$A:$I,COLUMN(G$4),FALSE)/VLOOKUP(EOMONTH($A29,-1),Prices_Monthly!$A:$I,COLUMN(G$4),FALSE)-1</f>
        <v>#VALUE!</v>
      </c>
      <c r="H29" s="3" t="e">
        <f>VLOOKUP($A29,Prices_Monthly!$A:$I,COLUMN(H$4),FALSE)/VLOOKUP(EOMONTH($A29,-1),Prices_Monthly!$A:$I,COLUMN(H$4),FALSE)-1</f>
        <v>#VALUE!</v>
      </c>
      <c r="I29" s="3" t="e">
        <f>VLOOKUP($A29,Prices_Monthly!$A:$I,COLUMN(I$4),FALSE)/VLOOKUP(EOMONTH($A29,-1),Prices_Monthly!$A:$I,COLUMN(I$4),FALSE)-1</f>
        <v>#VALUE!</v>
      </c>
      <c r="K29" s="3">
        <f>VLOOKUP($A29,Prices_Monthly!$A:$L,COLUMN(K$4),FALSE)/VLOOKUP(EOMONTH($A29,-1),Prices_Monthly!$A:$L,COLUMN(K$4),FALSE)-1</f>
        <v>2.7047899642646644E-2</v>
      </c>
      <c r="L29" s="3">
        <f>VLOOKUP($A29,Prices_Monthly!$A:$L,COLUMN(L$4),FALSE)/VLOOKUP(EOMONTH($A29,-1),Prices_Monthly!$A:$L,COLUMN(L$4),FALSE)-1</f>
        <v>4.2761279883407166E-2</v>
      </c>
      <c r="M29" s="3">
        <f t="shared" si="0"/>
        <v>3.6475927787102957E-2</v>
      </c>
    </row>
    <row r="30" spans="1:13" x14ac:dyDescent="0.35">
      <c r="A30" s="2">
        <v>33634</v>
      </c>
      <c r="B30" s="3" t="e">
        <f>VLOOKUP($A30,Prices_Monthly!$A:$I,COLUMN(B$4),FALSE)/VLOOKUP(EOMONTH($A30,-1),Prices_Monthly!$A:$I,COLUMN(B$4),FALSE)-1</f>
        <v>#VALUE!</v>
      </c>
      <c r="C30" s="3">
        <f>VLOOKUP($A30,Prices_Monthly!$A:$I,COLUMN(C$4),FALSE)/VLOOKUP(EOMONTH($A30,-1),Prices_Monthly!$A:$I,COLUMN(C$4),FALSE)-1</f>
        <v>4.6834522054566285E-3</v>
      </c>
      <c r="D30" s="3">
        <f>VLOOKUP($A30,Prices_Monthly!$A:$I,COLUMN(D$4),FALSE)/VLOOKUP(EOMONTH($A30,-1),Prices_Monthly!$A:$I,COLUMN(D$4),FALSE)-1</f>
        <v>-2.0422751829339836E-3</v>
      </c>
      <c r="E30" s="3">
        <f>VLOOKUP($A30,Prices_Monthly!$A:$I,COLUMN(E$4),FALSE)/VLOOKUP(EOMONTH($A30,-1),Prices_Monthly!$A:$I,COLUMN(E$4),FALSE)-1</f>
        <v>-3.4951812282928207E-2</v>
      </c>
      <c r="F30" s="3" t="e">
        <f>VLOOKUP($A30,Prices_Monthly!$A:$I,COLUMN(F$4),FALSE)/VLOOKUP(EOMONTH($A30,-1),Prices_Monthly!$A:$I,COLUMN(F$4),FALSE)-1</f>
        <v>#VALUE!</v>
      </c>
      <c r="G30" s="3" t="e">
        <f>VLOOKUP($A30,Prices_Monthly!$A:$I,COLUMN(G$4),FALSE)/VLOOKUP(EOMONTH($A30,-1),Prices_Monthly!$A:$I,COLUMN(G$4),FALSE)-1</f>
        <v>#VALUE!</v>
      </c>
      <c r="H30" s="3" t="e">
        <f>VLOOKUP($A30,Prices_Monthly!$A:$I,COLUMN(H$4),FALSE)/VLOOKUP(EOMONTH($A30,-1),Prices_Monthly!$A:$I,COLUMN(H$4),FALSE)-1</f>
        <v>#VALUE!</v>
      </c>
      <c r="I30" s="3" t="e">
        <f>VLOOKUP($A30,Prices_Monthly!$A:$I,COLUMN(I$4),FALSE)/VLOOKUP(EOMONTH($A30,-1),Prices_Monthly!$A:$I,COLUMN(I$4),FALSE)-1</f>
        <v>#VALUE!</v>
      </c>
      <c r="K30" s="3">
        <f>VLOOKUP($A30,Prices_Monthly!$A:$L,COLUMN(K$4),FALSE)/VLOOKUP(EOMONTH($A30,-1),Prices_Monthly!$A:$L,COLUMN(K$4),FALSE)-1</f>
        <v>-1.5811372525348366E-3</v>
      </c>
      <c r="L30" s="3">
        <f>VLOOKUP($A30,Prices_Monthly!$A:$L,COLUMN(L$4),FALSE)/VLOOKUP(EOMONTH($A30,-1),Prices_Monthly!$A:$L,COLUMN(L$4),FALSE)-1</f>
        <v>-3.6248032839204525E-3</v>
      </c>
      <c r="M30" s="3">
        <f t="shared" si="0"/>
        <v>-2.8073368713662059E-3</v>
      </c>
    </row>
    <row r="31" spans="1:13" x14ac:dyDescent="0.35">
      <c r="A31" s="2">
        <v>33663</v>
      </c>
      <c r="B31" s="3" t="e">
        <f>VLOOKUP($A31,Prices_Monthly!$A:$I,COLUMN(B$4),FALSE)/VLOOKUP(EOMONTH($A31,-1),Prices_Monthly!$A:$I,COLUMN(B$4),FALSE)-1</f>
        <v>#VALUE!</v>
      </c>
      <c r="C31" s="3">
        <f>VLOOKUP($A31,Prices_Monthly!$A:$I,COLUMN(C$4),FALSE)/VLOOKUP(EOMONTH($A31,-1),Prices_Monthly!$A:$I,COLUMN(C$4),FALSE)-1</f>
        <v>-1.3374204213347451E-2</v>
      </c>
      <c r="D31" s="3">
        <f>VLOOKUP($A31,Prices_Monthly!$A:$I,COLUMN(D$4),FALSE)/VLOOKUP(EOMONTH($A31,-1),Prices_Monthly!$A:$I,COLUMN(D$4),FALSE)-1</f>
        <v>-1.560237135206699E-3</v>
      </c>
      <c r="E31" s="3">
        <f>VLOOKUP($A31,Prices_Monthly!$A:$I,COLUMN(E$4),FALSE)/VLOOKUP(EOMONTH($A31,-1),Prices_Monthly!$A:$I,COLUMN(E$4),FALSE)-1</f>
        <v>5.8177569965549569E-3</v>
      </c>
      <c r="F31" s="3" t="e">
        <f>VLOOKUP($A31,Prices_Monthly!$A:$I,COLUMN(F$4),FALSE)/VLOOKUP(EOMONTH($A31,-1),Prices_Monthly!$A:$I,COLUMN(F$4),FALSE)-1</f>
        <v>#VALUE!</v>
      </c>
      <c r="G31" s="3" t="e">
        <f>VLOOKUP($A31,Prices_Monthly!$A:$I,COLUMN(G$4),FALSE)/VLOOKUP(EOMONTH($A31,-1),Prices_Monthly!$A:$I,COLUMN(G$4),FALSE)-1</f>
        <v>#VALUE!</v>
      </c>
      <c r="H31" s="3" t="e">
        <f>VLOOKUP($A31,Prices_Monthly!$A:$I,COLUMN(H$4),FALSE)/VLOOKUP(EOMONTH($A31,-1),Prices_Monthly!$A:$I,COLUMN(H$4),FALSE)-1</f>
        <v>#VALUE!</v>
      </c>
      <c r="I31" s="3" t="e">
        <f>VLOOKUP($A31,Prices_Monthly!$A:$I,COLUMN(I$4),FALSE)/VLOOKUP(EOMONTH($A31,-1),Prices_Monthly!$A:$I,COLUMN(I$4),FALSE)-1</f>
        <v>#VALUE!</v>
      </c>
      <c r="K31" s="3">
        <f>VLOOKUP($A31,Prices_Monthly!$A:$L,COLUMN(K$4),FALSE)/VLOOKUP(EOMONTH($A31,-1),Prices_Monthly!$A:$L,COLUMN(K$4),FALSE)-1</f>
        <v>5.2612137013912097E-3</v>
      </c>
      <c r="L31" s="3">
        <f>VLOOKUP($A31,Prices_Monthly!$A:$L,COLUMN(L$4),FALSE)/VLOOKUP(EOMONTH($A31,-1),Prices_Monthly!$A:$L,COLUMN(L$4),FALSE)-1</f>
        <v>-4.4001043764954062E-3</v>
      </c>
      <c r="M31" s="3">
        <f t="shared" si="0"/>
        <v>-5.3557714534075958E-4</v>
      </c>
    </row>
    <row r="32" spans="1:13" x14ac:dyDescent="0.35">
      <c r="A32" s="2">
        <v>33694</v>
      </c>
      <c r="B32" s="3" t="e">
        <f>VLOOKUP($A32,Prices_Monthly!$A:$I,COLUMN(B$4),FALSE)/VLOOKUP(EOMONTH($A32,-1),Prices_Monthly!$A:$I,COLUMN(B$4),FALSE)-1</f>
        <v>#VALUE!</v>
      </c>
      <c r="C32" s="3">
        <f>VLOOKUP($A32,Prices_Monthly!$A:$I,COLUMN(C$4),FALSE)/VLOOKUP(EOMONTH($A32,-1),Prices_Monthly!$A:$I,COLUMN(C$4),FALSE)-1</f>
        <v>-3.0383494197723682E-2</v>
      </c>
      <c r="D32" s="3">
        <f>VLOOKUP($A32,Prices_Monthly!$A:$I,COLUMN(D$4),FALSE)/VLOOKUP(EOMONTH($A32,-1),Prices_Monthly!$A:$I,COLUMN(D$4),FALSE)-1</f>
        <v>6.0219957198175411E-3</v>
      </c>
      <c r="E32" s="3">
        <f>VLOOKUP($A32,Prices_Monthly!$A:$I,COLUMN(E$4),FALSE)/VLOOKUP(EOMONTH($A32,-1),Prices_Monthly!$A:$I,COLUMN(E$4),FALSE)-1</f>
        <v>-1.3641390841659162E-2</v>
      </c>
      <c r="F32" s="3" t="e">
        <f>VLOOKUP($A32,Prices_Monthly!$A:$I,COLUMN(F$4),FALSE)/VLOOKUP(EOMONTH($A32,-1),Prices_Monthly!$A:$I,COLUMN(F$4),FALSE)-1</f>
        <v>#VALUE!</v>
      </c>
      <c r="G32" s="3" t="e">
        <f>VLOOKUP($A32,Prices_Monthly!$A:$I,COLUMN(G$4),FALSE)/VLOOKUP(EOMONTH($A32,-1),Prices_Monthly!$A:$I,COLUMN(G$4),FALSE)-1</f>
        <v>#VALUE!</v>
      </c>
      <c r="H32" s="3" t="e">
        <f>VLOOKUP($A32,Prices_Monthly!$A:$I,COLUMN(H$4),FALSE)/VLOOKUP(EOMONTH($A32,-1),Prices_Monthly!$A:$I,COLUMN(H$4),FALSE)-1</f>
        <v>#VALUE!</v>
      </c>
      <c r="I32" s="3" t="e">
        <f>VLOOKUP($A32,Prices_Monthly!$A:$I,COLUMN(I$4),FALSE)/VLOOKUP(EOMONTH($A32,-1),Prices_Monthly!$A:$I,COLUMN(I$4),FALSE)-1</f>
        <v>#VALUE!</v>
      </c>
      <c r="K32" s="3">
        <f>VLOOKUP($A32,Prices_Monthly!$A:$L,COLUMN(K$4),FALSE)/VLOOKUP(EOMONTH($A32,-1),Prices_Monthly!$A:$L,COLUMN(K$4),FALSE)-1</f>
        <v>-4.2714438611691774E-3</v>
      </c>
      <c r="L32" s="3">
        <f>VLOOKUP($A32,Prices_Monthly!$A:$L,COLUMN(L$4),FALSE)/VLOOKUP(EOMONTH($A32,-1),Prices_Monthly!$A:$L,COLUMN(L$4),FALSE)-1</f>
        <v>-3.7813716000521413E-2</v>
      </c>
      <c r="M32" s="3">
        <f t="shared" si="0"/>
        <v>-2.439680714478052E-2</v>
      </c>
    </row>
    <row r="33" spans="1:13" x14ac:dyDescent="0.35">
      <c r="A33" s="2">
        <v>33724</v>
      </c>
      <c r="B33" s="3" t="e">
        <f>VLOOKUP($A33,Prices_Monthly!$A:$I,COLUMN(B$4),FALSE)/VLOOKUP(EOMONTH($A33,-1),Prices_Monthly!$A:$I,COLUMN(B$4),FALSE)-1</f>
        <v>#VALUE!</v>
      </c>
      <c r="C33" s="3">
        <f>VLOOKUP($A33,Prices_Monthly!$A:$I,COLUMN(C$4),FALSE)/VLOOKUP(EOMONTH($A33,-1),Prices_Monthly!$A:$I,COLUMN(C$4),FALSE)-1</f>
        <v>-2.1998018488117221E-2</v>
      </c>
      <c r="D33" s="3">
        <f>VLOOKUP($A33,Prices_Monthly!$A:$I,COLUMN(D$4),FALSE)/VLOOKUP(EOMONTH($A33,-1),Prices_Monthly!$A:$I,COLUMN(D$4),FALSE)-1</f>
        <v>-2.0614136692264307E-2</v>
      </c>
      <c r="E33" s="3">
        <f>VLOOKUP($A33,Prices_Monthly!$A:$I,COLUMN(E$4),FALSE)/VLOOKUP(EOMONTH($A33,-1),Prices_Monthly!$A:$I,COLUMN(E$4),FALSE)-1</f>
        <v>3.0735901353762252E-4</v>
      </c>
      <c r="F33" s="3" t="e">
        <f>VLOOKUP($A33,Prices_Monthly!$A:$I,COLUMN(F$4),FALSE)/VLOOKUP(EOMONTH($A33,-1),Prices_Monthly!$A:$I,COLUMN(F$4),FALSE)-1</f>
        <v>#VALUE!</v>
      </c>
      <c r="G33" s="3" t="e">
        <f>VLOOKUP($A33,Prices_Monthly!$A:$I,COLUMN(G$4),FALSE)/VLOOKUP(EOMONTH($A33,-1),Prices_Monthly!$A:$I,COLUMN(G$4),FALSE)-1</f>
        <v>#VALUE!</v>
      </c>
      <c r="H33" s="3" t="e">
        <f>VLOOKUP($A33,Prices_Monthly!$A:$I,COLUMN(H$4),FALSE)/VLOOKUP(EOMONTH($A33,-1),Prices_Monthly!$A:$I,COLUMN(H$4),FALSE)-1</f>
        <v>#VALUE!</v>
      </c>
      <c r="I33" s="3" t="e">
        <f>VLOOKUP($A33,Prices_Monthly!$A:$I,COLUMN(I$4),FALSE)/VLOOKUP(EOMONTH($A33,-1),Prices_Monthly!$A:$I,COLUMN(I$4),FALSE)-1</f>
        <v>#VALUE!</v>
      </c>
      <c r="K33" s="3">
        <f>VLOOKUP($A33,Prices_Monthly!$A:$L,COLUMN(K$4),FALSE)/VLOOKUP(EOMONTH($A33,-1),Prices_Monthly!$A:$L,COLUMN(K$4),FALSE)-1</f>
        <v>6.7010660181938686E-3</v>
      </c>
      <c r="L33" s="3">
        <f>VLOOKUP($A33,Prices_Monthly!$A:$L,COLUMN(L$4),FALSE)/VLOOKUP(EOMONTH($A33,-1),Prices_Monthly!$A:$L,COLUMN(L$4),FALSE)-1</f>
        <v>1.3132597146917169E-2</v>
      </c>
      <c r="M33" s="3">
        <f t="shared" si="0"/>
        <v>1.0559984695427849E-2</v>
      </c>
    </row>
    <row r="34" spans="1:13" x14ac:dyDescent="0.35">
      <c r="A34" s="2">
        <v>33755</v>
      </c>
      <c r="B34" s="3" t="e">
        <f>VLOOKUP($A34,Prices_Monthly!$A:$I,COLUMN(B$4),FALSE)/VLOOKUP(EOMONTH($A34,-1),Prices_Monthly!$A:$I,COLUMN(B$4),FALSE)-1</f>
        <v>#VALUE!</v>
      </c>
      <c r="C34" s="3">
        <f>VLOOKUP($A34,Prices_Monthly!$A:$I,COLUMN(C$4),FALSE)/VLOOKUP(EOMONTH($A34,-1),Prices_Monthly!$A:$I,COLUMN(C$4),FALSE)-1</f>
        <v>-3.145758374133889E-3</v>
      </c>
      <c r="D34" s="3">
        <f>VLOOKUP($A34,Prices_Monthly!$A:$I,COLUMN(D$4),FALSE)/VLOOKUP(EOMONTH($A34,-1),Prices_Monthly!$A:$I,COLUMN(D$4),FALSE)-1</f>
        <v>1.4098504185245053E-2</v>
      </c>
      <c r="E34" s="3">
        <f>VLOOKUP($A34,Prices_Monthly!$A:$I,COLUMN(E$4),FALSE)/VLOOKUP(EOMONTH($A34,-1),Prices_Monthly!$A:$I,COLUMN(E$4),FALSE)-1</f>
        <v>2.0796350336777403E-2</v>
      </c>
      <c r="F34" s="3" t="e">
        <f>VLOOKUP($A34,Prices_Monthly!$A:$I,COLUMN(F$4),FALSE)/VLOOKUP(EOMONTH($A34,-1),Prices_Monthly!$A:$I,COLUMN(F$4),FALSE)-1</f>
        <v>#VALUE!</v>
      </c>
      <c r="G34" s="3" t="e">
        <f>VLOOKUP($A34,Prices_Monthly!$A:$I,COLUMN(G$4),FALSE)/VLOOKUP(EOMONTH($A34,-1),Prices_Monthly!$A:$I,COLUMN(G$4),FALSE)-1</f>
        <v>#VALUE!</v>
      </c>
      <c r="H34" s="3" t="e">
        <f>VLOOKUP($A34,Prices_Monthly!$A:$I,COLUMN(H$4),FALSE)/VLOOKUP(EOMONTH($A34,-1),Prices_Monthly!$A:$I,COLUMN(H$4),FALSE)-1</f>
        <v>#VALUE!</v>
      </c>
      <c r="I34" s="3" t="e">
        <f>VLOOKUP($A34,Prices_Monthly!$A:$I,COLUMN(I$4),FALSE)/VLOOKUP(EOMONTH($A34,-1),Prices_Monthly!$A:$I,COLUMN(I$4),FALSE)-1</f>
        <v>#VALUE!</v>
      </c>
      <c r="K34" s="3">
        <f>VLOOKUP($A34,Prices_Monthly!$A:$L,COLUMN(K$4),FALSE)/VLOOKUP(EOMONTH($A34,-1),Prices_Monthly!$A:$L,COLUMN(K$4),FALSE)-1</f>
        <v>1.5519030552503477E-2</v>
      </c>
      <c r="L34" s="3">
        <f>VLOOKUP($A34,Prices_Monthly!$A:$L,COLUMN(L$4),FALSE)/VLOOKUP(EOMONTH($A34,-1),Prices_Monthly!$A:$L,COLUMN(L$4),FALSE)-1</f>
        <v>1.9302717943319614E-2</v>
      </c>
      <c r="M34" s="3">
        <f t="shared" si="0"/>
        <v>1.7789242986993158E-2</v>
      </c>
    </row>
    <row r="35" spans="1:13" x14ac:dyDescent="0.35">
      <c r="A35" s="2">
        <v>33785</v>
      </c>
      <c r="B35" s="3" t="e">
        <f>VLOOKUP($A35,Prices_Monthly!$A:$I,COLUMN(B$4),FALSE)/VLOOKUP(EOMONTH($A35,-1),Prices_Monthly!$A:$I,COLUMN(B$4),FALSE)-1</f>
        <v>#VALUE!</v>
      </c>
      <c r="C35" s="3">
        <f>VLOOKUP($A35,Prices_Monthly!$A:$I,COLUMN(C$4),FALSE)/VLOOKUP(EOMONTH($A35,-1),Prices_Monthly!$A:$I,COLUMN(C$4),FALSE)-1</f>
        <v>1.7731595216490037E-2</v>
      </c>
      <c r="D35" s="3">
        <f>VLOOKUP($A35,Prices_Monthly!$A:$I,COLUMN(D$4),FALSE)/VLOOKUP(EOMONTH($A35,-1),Prices_Monthly!$A:$I,COLUMN(D$4),FALSE)-1</f>
        <v>1.1839840139529878E-2</v>
      </c>
      <c r="E35" s="3">
        <f>VLOOKUP($A35,Prices_Monthly!$A:$I,COLUMN(E$4),FALSE)/VLOOKUP(EOMONTH($A35,-1),Prices_Monthly!$A:$I,COLUMN(E$4),FALSE)-1</f>
        <v>1.612131843332687E-2</v>
      </c>
      <c r="F35" s="3" t="e">
        <f>VLOOKUP($A35,Prices_Monthly!$A:$I,COLUMN(F$4),FALSE)/VLOOKUP(EOMONTH($A35,-1),Prices_Monthly!$A:$I,COLUMN(F$4),FALSE)-1</f>
        <v>#VALUE!</v>
      </c>
      <c r="G35" s="3" t="e">
        <f>VLOOKUP($A35,Prices_Monthly!$A:$I,COLUMN(G$4),FALSE)/VLOOKUP(EOMONTH($A35,-1),Prices_Monthly!$A:$I,COLUMN(G$4),FALSE)-1</f>
        <v>#VALUE!</v>
      </c>
      <c r="H35" s="3" t="e">
        <f>VLOOKUP($A35,Prices_Monthly!$A:$I,COLUMN(H$4),FALSE)/VLOOKUP(EOMONTH($A35,-1),Prices_Monthly!$A:$I,COLUMN(H$4),FALSE)-1</f>
        <v>#VALUE!</v>
      </c>
      <c r="I35" s="3" t="e">
        <f>VLOOKUP($A35,Prices_Monthly!$A:$I,COLUMN(I$4),FALSE)/VLOOKUP(EOMONTH($A35,-1),Prices_Monthly!$A:$I,COLUMN(I$4),FALSE)-1</f>
        <v>#VALUE!</v>
      </c>
      <c r="K35" s="3">
        <f>VLOOKUP($A35,Prices_Monthly!$A:$L,COLUMN(K$4),FALSE)/VLOOKUP(EOMONTH($A35,-1),Prices_Monthly!$A:$L,COLUMN(K$4),FALSE)-1</f>
        <v>1.091304709177332E-2</v>
      </c>
      <c r="L35" s="3">
        <f>VLOOKUP($A35,Prices_Monthly!$A:$L,COLUMN(L$4),FALSE)/VLOOKUP(EOMONTH($A35,-1),Prices_Monthly!$A:$L,COLUMN(L$4),FALSE)-1</f>
        <v>-5.036097732534861E-2</v>
      </c>
      <c r="M35" s="3">
        <f t="shared" si="0"/>
        <v>-2.5851367558499837E-2</v>
      </c>
    </row>
    <row r="36" spans="1:13" x14ac:dyDescent="0.35">
      <c r="A36" s="2">
        <v>33816</v>
      </c>
      <c r="B36" s="3" t="e">
        <f>VLOOKUP($A36,Prices_Monthly!$A:$I,COLUMN(B$4),FALSE)/VLOOKUP(EOMONTH($A36,-1),Prices_Monthly!$A:$I,COLUMN(B$4),FALSE)-1</f>
        <v>#VALUE!</v>
      </c>
      <c r="C36" s="3">
        <f>VLOOKUP($A36,Prices_Monthly!$A:$I,COLUMN(C$4),FALSE)/VLOOKUP(EOMONTH($A36,-1),Prices_Monthly!$A:$I,COLUMN(C$4),FALSE)-1</f>
        <v>3.8578496221525649E-2</v>
      </c>
      <c r="D36" s="3">
        <f>VLOOKUP($A36,Prices_Monthly!$A:$I,COLUMN(D$4),FALSE)/VLOOKUP(EOMONTH($A36,-1),Prices_Monthly!$A:$I,COLUMN(D$4),FALSE)-1</f>
        <v>1.8363056787940035E-2</v>
      </c>
      <c r="E36" s="3">
        <f>VLOOKUP($A36,Prices_Monthly!$A:$I,COLUMN(E$4),FALSE)/VLOOKUP(EOMONTH($A36,-1),Prices_Monthly!$A:$I,COLUMN(E$4),FALSE)-1</f>
        <v>3.2330461984544145E-2</v>
      </c>
      <c r="F36" s="3" t="e">
        <f>VLOOKUP($A36,Prices_Monthly!$A:$I,COLUMN(F$4),FALSE)/VLOOKUP(EOMONTH($A36,-1),Prices_Monthly!$A:$I,COLUMN(F$4),FALSE)-1</f>
        <v>#VALUE!</v>
      </c>
      <c r="G36" s="3" t="e">
        <f>VLOOKUP($A36,Prices_Monthly!$A:$I,COLUMN(G$4),FALSE)/VLOOKUP(EOMONTH($A36,-1),Prices_Monthly!$A:$I,COLUMN(G$4),FALSE)-1</f>
        <v>#VALUE!</v>
      </c>
      <c r="H36" s="3" t="e">
        <f>VLOOKUP($A36,Prices_Monthly!$A:$I,COLUMN(H$4),FALSE)/VLOOKUP(EOMONTH($A36,-1),Prices_Monthly!$A:$I,COLUMN(H$4),FALSE)-1</f>
        <v>#VALUE!</v>
      </c>
      <c r="I36" s="3" t="e">
        <f>VLOOKUP($A36,Prices_Monthly!$A:$I,COLUMN(I$4),FALSE)/VLOOKUP(EOMONTH($A36,-1),Prices_Monthly!$A:$I,COLUMN(I$4),FALSE)-1</f>
        <v>#VALUE!</v>
      </c>
      <c r="K36" s="3">
        <f>VLOOKUP($A36,Prices_Monthly!$A:$L,COLUMN(K$4),FALSE)/VLOOKUP(EOMONTH($A36,-1),Prices_Monthly!$A:$L,COLUMN(K$4),FALSE)-1</f>
        <v>1.7434232845714437E-2</v>
      </c>
      <c r="L36" s="3">
        <f>VLOOKUP($A36,Prices_Monthly!$A:$L,COLUMN(L$4),FALSE)/VLOOKUP(EOMONTH($A36,-1),Prices_Monthly!$A:$L,COLUMN(L$4),FALSE)-1</f>
        <v>-3.2155569468080847E-3</v>
      </c>
      <c r="M36" s="3">
        <f t="shared" si="0"/>
        <v>5.0443589702009236E-3</v>
      </c>
    </row>
    <row r="37" spans="1:13" x14ac:dyDescent="0.35">
      <c r="A37" s="2">
        <v>33847</v>
      </c>
      <c r="B37" s="3" t="e">
        <f>VLOOKUP($A37,Prices_Monthly!$A:$I,COLUMN(B$4),FALSE)/VLOOKUP(EOMONTH($A37,-1),Prices_Monthly!$A:$I,COLUMN(B$4),FALSE)-1</f>
        <v>#VALUE!</v>
      </c>
      <c r="C37" s="3">
        <f>VLOOKUP($A37,Prices_Monthly!$A:$I,COLUMN(C$4),FALSE)/VLOOKUP(EOMONTH($A37,-1),Prices_Monthly!$A:$I,COLUMN(C$4),FALSE)-1</f>
        <v>-4.4549099804919945E-2</v>
      </c>
      <c r="D37" s="3">
        <f>VLOOKUP($A37,Prices_Monthly!$A:$I,COLUMN(D$4),FALSE)/VLOOKUP(EOMONTH($A37,-1),Prices_Monthly!$A:$I,COLUMN(D$4),FALSE)-1</f>
        <v>3.9114662297132785E-3</v>
      </c>
      <c r="E37" s="3">
        <f>VLOOKUP($A37,Prices_Monthly!$A:$I,COLUMN(E$4),FALSE)/VLOOKUP(EOMONTH($A37,-1),Prices_Monthly!$A:$I,COLUMN(E$4),FALSE)-1</f>
        <v>9.5595675011796999E-3</v>
      </c>
      <c r="F37" s="3" t="e">
        <f>VLOOKUP($A37,Prices_Monthly!$A:$I,COLUMN(F$4),FALSE)/VLOOKUP(EOMONTH($A37,-1),Prices_Monthly!$A:$I,COLUMN(F$4),FALSE)-1</f>
        <v>#VALUE!</v>
      </c>
      <c r="G37" s="3" t="e">
        <f>VLOOKUP($A37,Prices_Monthly!$A:$I,COLUMN(G$4),FALSE)/VLOOKUP(EOMONTH($A37,-1),Prices_Monthly!$A:$I,COLUMN(G$4),FALSE)-1</f>
        <v>#VALUE!</v>
      </c>
      <c r="H37" s="3" t="e">
        <f>VLOOKUP($A37,Prices_Monthly!$A:$I,COLUMN(H$4),FALSE)/VLOOKUP(EOMONTH($A37,-1),Prices_Monthly!$A:$I,COLUMN(H$4),FALSE)-1</f>
        <v>#VALUE!</v>
      </c>
      <c r="I37" s="3" t="e">
        <f>VLOOKUP($A37,Prices_Monthly!$A:$I,COLUMN(I$4),FALSE)/VLOOKUP(EOMONTH($A37,-1),Prices_Monthly!$A:$I,COLUMN(I$4),FALSE)-1</f>
        <v>#VALUE!</v>
      </c>
      <c r="K37" s="3">
        <f>VLOOKUP($A37,Prices_Monthly!$A:$L,COLUMN(K$4),FALSE)/VLOOKUP(EOMONTH($A37,-1),Prices_Monthly!$A:$L,COLUMN(K$4),FALSE)-1</f>
        <v>8.4382619565570582E-3</v>
      </c>
      <c r="L37" s="3">
        <f>VLOOKUP($A37,Prices_Monthly!$A:$L,COLUMN(L$4),FALSE)/VLOOKUP(EOMONTH($A37,-1),Prices_Monthly!$A:$L,COLUMN(L$4),FALSE)-1</f>
        <v>4.922934475874774E-3</v>
      </c>
      <c r="M37" s="3">
        <f t="shared" si="0"/>
        <v>6.3290654681476873E-3</v>
      </c>
    </row>
    <row r="38" spans="1:13" x14ac:dyDescent="0.35">
      <c r="A38" s="2">
        <v>33877</v>
      </c>
      <c r="B38" s="3" t="e">
        <f>VLOOKUP($A38,Prices_Monthly!$A:$I,COLUMN(B$4),FALSE)/VLOOKUP(EOMONTH($A38,-1),Prices_Monthly!$A:$I,COLUMN(B$4),FALSE)-1</f>
        <v>#VALUE!</v>
      </c>
      <c r="C38" s="3">
        <f>VLOOKUP($A38,Prices_Monthly!$A:$I,COLUMN(C$4),FALSE)/VLOOKUP(EOMONTH($A38,-1),Prices_Monthly!$A:$I,COLUMN(C$4),FALSE)-1</f>
        <v>1.1874345970447342E-2</v>
      </c>
      <c r="D38" s="3">
        <f>VLOOKUP($A38,Prices_Monthly!$A:$I,COLUMN(D$4),FALSE)/VLOOKUP(EOMONTH($A38,-1),Prices_Monthly!$A:$I,COLUMN(D$4),FALSE)-1</f>
        <v>1.7378633098488416E-2</v>
      </c>
      <c r="E38" s="3">
        <f>VLOOKUP($A38,Prices_Monthly!$A:$I,COLUMN(E$4),FALSE)/VLOOKUP(EOMONTH($A38,-1),Prices_Monthly!$A:$I,COLUMN(E$4),FALSE)-1</f>
        <v>1.5689552409412277E-2</v>
      </c>
      <c r="F38" s="3" t="e">
        <f>VLOOKUP($A38,Prices_Monthly!$A:$I,COLUMN(F$4),FALSE)/VLOOKUP(EOMONTH($A38,-1),Prices_Monthly!$A:$I,COLUMN(F$4),FALSE)-1</f>
        <v>#VALUE!</v>
      </c>
      <c r="G38" s="3" t="e">
        <f>VLOOKUP($A38,Prices_Monthly!$A:$I,COLUMN(G$4),FALSE)/VLOOKUP(EOMONTH($A38,-1),Prices_Monthly!$A:$I,COLUMN(G$4),FALSE)-1</f>
        <v>#VALUE!</v>
      </c>
      <c r="H38" s="3" t="e">
        <f>VLOOKUP($A38,Prices_Monthly!$A:$I,COLUMN(H$4),FALSE)/VLOOKUP(EOMONTH($A38,-1),Prices_Monthly!$A:$I,COLUMN(H$4),FALSE)-1</f>
        <v>#VALUE!</v>
      </c>
      <c r="I38" s="3" t="e">
        <f>VLOOKUP($A38,Prices_Monthly!$A:$I,COLUMN(I$4),FALSE)/VLOOKUP(EOMONTH($A38,-1),Prices_Monthly!$A:$I,COLUMN(I$4),FALSE)-1</f>
        <v>#VALUE!</v>
      </c>
      <c r="K38" s="3">
        <f>VLOOKUP($A38,Prices_Monthly!$A:$L,COLUMN(K$4),FALSE)/VLOOKUP(EOMONTH($A38,-1),Prices_Monthly!$A:$L,COLUMN(K$4),FALSE)-1</f>
        <v>1.7278830391742384E-2</v>
      </c>
      <c r="L38" s="3">
        <f>VLOOKUP($A38,Prices_Monthly!$A:$L,COLUMN(L$4),FALSE)/VLOOKUP(EOMONTH($A38,-1),Prices_Monthly!$A:$L,COLUMN(L$4),FALSE)-1</f>
        <v>-9.3897677939769331E-5</v>
      </c>
      <c r="M38" s="3">
        <f t="shared" si="0"/>
        <v>6.855193549933092E-3</v>
      </c>
    </row>
    <row r="39" spans="1:13" x14ac:dyDescent="0.35">
      <c r="A39" s="2">
        <v>33908</v>
      </c>
      <c r="B39" s="3" t="e">
        <f>VLOOKUP($A39,Prices_Monthly!$A:$I,COLUMN(B$4),FALSE)/VLOOKUP(EOMONTH($A39,-1),Prices_Monthly!$A:$I,COLUMN(B$4),FALSE)-1</f>
        <v>#VALUE!</v>
      </c>
      <c r="C39" s="3">
        <f>VLOOKUP($A39,Prices_Monthly!$A:$I,COLUMN(C$4),FALSE)/VLOOKUP(EOMONTH($A39,-1),Prices_Monthly!$A:$I,COLUMN(C$4),FALSE)-1</f>
        <v>-2.6617623436792193E-2</v>
      </c>
      <c r="D39" s="3">
        <f>VLOOKUP($A39,Prices_Monthly!$A:$I,COLUMN(D$4),FALSE)/VLOOKUP(EOMONTH($A39,-1),Prices_Monthly!$A:$I,COLUMN(D$4),FALSE)-1</f>
        <v>8.9113676170693434E-3</v>
      </c>
      <c r="E39" s="3">
        <f>VLOOKUP($A39,Prices_Monthly!$A:$I,COLUMN(E$4),FALSE)/VLOOKUP(EOMONTH($A39,-1),Prices_Monthly!$A:$I,COLUMN(E$4),FALSE)-1</f>
        <v>-2.3171291714102926E-2</v>
      </c>
      <c r="F39" s="3" t="e">
        <f>VLOOKUP($A39,Prices_Monthly!$A:$I,COLUMN(F$4),FALSE)/VLOOKUP(EOMONTH($A39,-1),Prices_Monthly!$A:$I,COLUMN(F$4),FALSE)-1</f>
        <v>#VALUE!</v>
      </c>
      <c r="G39" s="3" t="e">
        <f>VLOOKUP($A39,Prices_Monthly!$A:$I,COLUMN(G$4),FALSE)/VLOOKUP(EOMONTH($A39,-1),Prices_Monthly!$A:$I,COLUMN(G$4),FALSE)-1</f>
        <v>#VALUE!</v>
      </c>
      <c r="H39" s="3" t="e">
        <f>VLOOKUP($A39,Prices_Monthly!$A:$I,COLUMN(H$4),FALSE)/VLOOKUP(EOMONTH($A39,-1),Prices_Monthly!$A:$I,COLUMN(H$4),FALSE)-1</f>
        <v>#VALUE!</v>
      </c>
      <c r="I39" s="3" t="e">
        <f>VLOOKUP($A39,Prices_Monthly!$A:$I,COLUMN(I$4),FALSE)/VLOOKUP(EOMONTH($A39,-1),Prices_Monthly!$A:$I,COLUMN(I$4),FALSE)-1</f>
        <v>#VALUE!</v>
      </c>
      <c r="K39" s="3">
        <f>VLOOKUP($A39,Prices_Monthly!$A:$L,COLUMN(K$4),FALSE)/VLOOKUP(EOMONTH($A39,-1),Prices_Monthly!$A:$L,COLUMN(K$4),FALSE)-1</f>
        <v>8.0883943925020851E-3</v>
      </c>
      <c r="L39" s="3">
        <f>VLOOKUP($A39,Prices_Monthly!$A:$L,COLUMN(L$4),FALSE)/VLOOKUP(EOMONTH($A39,-1),Prices_Monthly!$A:$L,COLUMN(L$4),FALSE)-1</f>
        <v>8.7127620394729099E-3</v>
      </c>
      <c r="M39" s="3">
        <f t="shared" si="0"/>
        <v>8.46301498068458E-3</v>
      </c>
    </row>
    <row r="40" spans="1:13" x14ac:dyDescent="0.35">
      <c r="A40" s="2">
        <v>33938</v>
      </c>
      <c r="B40" s="3" t="e">
        <f>VLOOKUP($A40,Prices_Monthly!$A:$I,COLUMN(B$4),FALSE)/VLOOKUP(EOMONTH($A40,-1),Prices_Monthly!$A:$I,COLUMN(B$4),FALSE)-1</f>
        <v>#VALUE!</v>
      </c>
      <c r="C40" s="3">
        <f>VLOOKUP($A40,Prices_Monthly!$A:$I,COLUMN(C$4),FALSE)/VLOOKUP(EOMONTH($A40,-1),Prices_Monthly!$A:$I,COLUMN(C$4),FALSE)-1</f>
        <v>-1.742005225088572E-2</v>
      </c>
      <c r="D40" s="3">
        <f>VLOOKUP($A40,Prices_Monthly!$A:$I,COLUMN(D$4),FALSE)/VLOOKUP(EOMONTH($A40,-1),Prices_Monthly!$A:$I,COLUMN(D$4),FALSE)-1</f>
        <v>3.8122388358206027E-3</v>
      </c>
      <c r="E40" s="3">
        <f>VLOOKUP($A40,Prices_Monthly!$A:$I,COLUMN(E$4),FALSE)/VLOOKUP(EOMONTH($A40,-1),Prices_Monthly!$A:$I,COLUMN(E$4),FALSE)-1</f>
        <v>-5.8484555160434049E-3</v>
      </c>
      <c r="F40" s="3" t="e">
        <f>VLOOKUP($A40,Prices_Monthly!$A:$I,COLUMN(F$4),FALSE)/VLOOKUP(EOMONTH($A40,-1),Prices_Monthly!$A:$I,COLUMN(F$4),FALSE)-1</f>
        <v>#VALUE!</v>
      </c>
      <c r="G40" s="3" t="e">
        <f>VLOOKUP($A40,Prices_Monthly!$A:$I,COLUMN(G$4),FALSE)/VLOOKUP(EOMONTH($A40,-1),Prices_Monthly!$A:$I,COLUMN(G$4),FALSE)-1</f>
        <v>#VALUE!</v>
      </c>
      <c r="H40" s="3" t="e">
        <f>VLOOKUP($A40,Prices_Monthly!$A:$I,COLUMN(H$4),FALSE)/VLOOKUP(EOMONTH($A40,-1),Prices_Monthly!$A:$I,COLUMN(H$4),FALSE)-1</f>
        <v>#VALUE!</v>
      </c>
      <c r="I40" s="3" t="e">
        <f>VLOOKUP($A40,Prices_Monthly!$A:$I,COLUMN(I$4),FALSE)/VLOOKUP(EOMONTH($A40,-1),Prices_Monthly!$A:$I,COLUMN(I$4),FALSE)-1</f>
        <v>#VALUE!</v>
      </c>
      <c r="K40" s="3">
        <f>VLOOKUP($A40,Prices_Monthly!$A:$L,COLUMN(K$4),FALSE)/VLOOKUP(EOMONTH($A40,-1),Prices_Monthly!$A:$L,COLUMN(K$4),FALSE)-1</f>
        <v>1.832893231850985E-3</v>
      </c>
      <c r="L40" s="3">
        <f>VLOOKUP($A40,Prices_Monthly!$A:$L,COLUMN(L$4),FALSE)/VLOOKUP(EOMONTH($A40,-1),Prices_Monthly!$A:$L,COLUMN(L$4),FALSE)-1</f>
        <v>3.3341236743000158E-2</v>
      </c>
      <c r="M40" s="3">
        <f t="shared" si="0"/>
        <v>2.0737899338540488E-2</v>
      </c>
    </row>
    <row r="41" spans="1:13" x14ac:dyDescent="0.35">
      <c r="A41" s="2">
        <v>33969</v>
      </c>
      <c r="B41" s="3" t="e">
        <f>VLOOKUP($A41,Prices_Monthly!$A:$I,COLUMN(B$4),FALSE)/VLOOKUP(EOMONTH($A41,-1),Prices_Monthly!$A:$I,COLUMN(B$4),FALSE)-1</f>
        <v>#VALUE!</v>
      </c>
      <c r="C41" s="3">
        <f>VLOOKUP($A41,Prices_Monthly!$A:$I,COLUMN(C$4),FALSE)/VLOOKUP(EOMONTH($A41,-1),Prices_Monthly!$A:$I,COLUMN(C$4),FALSE)-1</f>
        <v>-7.1538290251846881E-3</v>
      </c>
      <c r="D41" s="3">
        <f>VLOOKUP($A41,Prices_Monthly!$A:$I,COLUMN(D$4),FALSE)/VLOOKUP(EOMONTH($A41,-1),Prices_Monthly!$A:$I,COLUMN(D$4),FALSE)-1</f>
        <v>1.003618120488059E-2</v>
      </c>
      <c r="E41" s="3">
        <f>VLOOKUP($A41,Prices_Monthly!$A:$I,COLUMN(E$4),FALSE)/VLOOKUP(EOMONTH($A41,-1),Prices_Monthly!$A:$I,COLUMN(E$4),FALSE)-1</f>
        <v>2.0881027138971664E-2</v>
      </c>
      <c r="F41" s="3" t="e">
        <f>VLOOKUP($A41,Prices_Monthly!$A:$I,COLUMN(F$4),FALSE)/VLOOKUP(EOMONTH($A41,-1),Prices_Monthly!$A:$I,COLUMN(F$4),FALSE)-1</f>
        <v>#VALUE!</v>
      </c>
      <c r="G41" s="3" t="e">
        <f>VLOOKUP($A41,Prices_Monthly!$A:$I,COLUMN(G$4),FALSE)/VLOOKUP(EOMONTH($A41,-1),Prices_Monthly!$A:$I,COLUMN(G$4),FALSE)-1</f>
        <v>#VALUE!</v>
      </c>
      <c r="H41" s="3" t="e">
        <f>VLOOKUP($A41,Prices_Monthly!$A:$I,COLUMN(H$4),FALSE)/VLOOKUP(EOMONTH($A41,-1),Prices_Monthly!$A:$I,COLUMN(H$4),FALSE)-1</f>
        <v>#VALUE!</v>
      </c>
      <c r="I41" s="3" t="e">
        <f>VLOOKUP($A41,Prices_Monthly!$A:$I,COLUMN(I$4),FALSE)/VLOOKUP(EOMONTH($A41,-1),Prices_Monthly!$A:$I,COLUMN(I$4),FALSE)-1</f>
        <v>#VALUE!</v>
      </c>
      <c r="K41" s="3">
        <f>VLOOKUP($A41,Prices_Monthly!$A:$L,COLUMN(K$4),FALSE)/VLOOKUP(EOMONTH($A41,-1),Prices_Monthly!$A:$L,COLUMN(K$4),FALSE)-1</f>
        <v>1.4894258796732229E-2</v>
      </c>
      <c r="L41" s="3">
        <f>VLOOKUP($A41,Prices_Monthly!$A:$L,COLUMN(L$4),FALSE)/VLOOKUP(EOMONTH($A41,-1),Prices_Monthly!$A:$L,COLUMN(L$4),FALSE)-1</f>
        <v>9.7974627949795057E-3</v>
      </c>
      <c r="M41" s="3">
        <f t="shared" si="0"/>
        <v>1.1836181195680594E-2</v>
      </c>
    </row>
    <row r="42" spans="1:13" x14ac:dyDescent="0.35">
      <c r="A42" s="2">
        <v>34000</v>
      </c>
      <c r="B42" s="3" t="e">
        <f>VLOOKUP($A42,Prices_Monthly!$A:$I,COLUMN(B$4),FALSE)/VLOOKUP(EOMONTH($A42,-1),Prices_Monthly!$A:$I,COLUMN(B$4),FALSE)-1</f>
        <v>#VALUE!</v>
      </c>
      <c r="C42" s="3">
        <f>VLOOKUP($A42,Prices_Monthly!$A:$I,COLUMN(C$4),FALSE)/VLOOKUP(EOMONTH($A42,-1),Prices_Monthly!$A:$I,COLUMN(C$4),FALSE)-1</f>
        <v>-1.0400372527963442E-2</v>
      </c>
      <c r="D42" s="3">
        <f>VLOOKUP($A42,Prices_Monthly!$A:$I,COLUMN(D$4),FALSE)/VLOOKUP(EOMONTH($A42,-1),Prices_Monthly!$A:$I,COLUMN(D$4),FALSE)-1</f>
        <v>9.228269305393777E-3</v>
      </c>
      <c r="E42" s="3">
        <f>VLOOKUP($A42,Prices_Monthly!$A:$I,COLUMN(E$4),FALSE)/VLOOKUP(EOMONTH($A42,-1),Prices_Monthly!$A:$I,COLUMN(E$4),FALSE)-1</f>
        <v>2.6882363434390877E-2</v>
      </c>
      <c r="F42" s="3" t="e">
        <f>VLOOKUP($A42,Prices_Monthly!$A:$I,COLUMN(F$4),FALSE)/VLOOKUP(EOMONTH($A42,-1),Prices_Monthly!$A:$I,COLUMN(F$4),FALSE)-1</f>
        <v>#VALUE!</v>
      </c>
      <c r="G42" s="3" t="e">
        <f>VLOOKUP($A42,Prices_Monthly!$A:$I,COLUMN(G$4),FALSE)/VLOOKUP(EOMONTH($A42,-1),Prices_Monthly!$A:$I,COLUMN(G$4),FALSE)-1</f>
        <v>#VALUE!</v>
      </c>
      <c r="H42" s="3" t="e">
        <f>VLOOKUP($A42,Prices_Monthly!$A:$I,COLUMN(H$4),FALSE)/VLOOKUP(EOMONTH($A42,-1),Prices_Monthly!$A:$I,COLUMN(H$4),FALSE)-1</f>
        <v>#VALUE!</v>
      </c>
      <c r="I42" s="3" t="e">
        <f>VLOOKUP($A42,Prices_Monthly!$A:$I,COLUMN(I$4),FALSE)/VLOOKUP(EOMONTH($A42,-1),Prices_Monthly!$A:$I,COLUMN(I$4),FALSE)-1</f>
        <v>#VALUE!</v>
      </c>
      <c r="K42" s="3">
        <f>VLOOKUP($A42,Prices_Monthly!$A:$L,COLUMN(K$4),FALSE)/VLOOKUP(EOMONTH($A42,-1),Prices_Monthly!$A:$L,COLUMN(K$4),FALSE)-1</f>
        <v>1.798708859060083E-2</v>
      </c>
      <c r="L42" s="3">
        <f>VLOOKUP($A42,Prices_Monthly!$A:$L,COLUMN(L$4),FALSE)/VLOOKUP(EOMONTH($A42,-1),Prices_Monthly!$A:$L,COLUMN(L$4),FALSE)-1</f>
        <v>4.7243457847516712E-3</v>
      </c>
      <c r="M42" s="3">
        <f t="shared" si="0"/>
        <v>1.0029442907091336E-2</v>
      </c>
    </row>
    <row r="43" spans="1:13" x14ac:dyDescent="0.35">
      <c r="A43" s="2">
        <v>34028</v>
      </c>
      <c r="B43" s="3" t="e">
        <f>VLOOKUP($A43,Prices_Monthly!$A:$I,COLUMN(B$4),FALSE)/VLOOKUP(EOMONTH($A43,-1),Prices_Monthly!$A:$I,COLUMN(B$4),FALSE)-1</f>
        <v>#VALUE!</v>
      </c>
      <c r="C43" s="3">
        <f>VLOOKUP($A43,Prices_Monthly!$A:$I,COLUMN(C$4),FALSE)/VLOOKUP(EOMONTH($A43,-1),Prices_Monthly!$A:$I,COLUMN(C$4),FALSE)-1</f>
        <v>-4.8380622398749296E-3</v>
      </c>
      <c r="D43" s="3">
        <f>VLOOKUP($A43,Prices_Monthly!$A:$I,COLUMN(D$4),FALSE)/VLOOKUP(EOMONTH($A43,-1),Prices_Monthly!$A:$I,COLUMN(D$4),FALSE)-1</f>
        <v>2.1672173825973751E-2</v>
      </c>
      <c r="E43" s="3">
        <f>VLOOKUP($A43,Prices_Monthly!$A:$I,COLUMN(E$4),FALSE)/VLOOKUP(EOMONTH($A43,-1),Prices_Monthly!$A:$I,COLUMN(E$4),FALSE)-1</f>
        <v>2.3820639487541317E-2</v>
      </c>
      <c r="F43" s="3" t="e">
        <f>VLOOKUP($A43,Prices_Monthly!$A:$I,COLUMN(F$4),FALSE)/VLOOKUP(EOMONTH($A43,-1),Prices_Monthly!$A:$I,COLUMN(F$4),FALSE)-1</f>
        <v>#VALUE!</v>
      </c>
      <c r="G43" s="3" t="e">
        <f>VLOOKUP($A43,Prices_Monthly!$A:$I,COLUMN(G$4),FALSE)/VLOOKUP(EOMONTH($A43,-1),Prices_Monthly!$A:$I,COLUMN(G$4),FALSE)-1</f>
        <v>#VALUE!</v>
      </c>
      <c r="H43" s="3" t="e">
        <f>VLOOKUP($A43,Prices_Monthly!$A:$I,COLUMN(H$4),FALSE)/VLOOKUP(EOMONTH($A43,-1),Prices_Monthly!$A:$I,COLUMN(H$4),FALSE)-1</f>
        <v>#VALUE!</v>
      </c>
      <c r="I43" s="3" t="e">
        <f>VLOOKUP($A43,Prices_Monthly!$A:$I,COLUMN(I$4),FALSE)/VLOOKUP(EOMONTH($A43,-1),Prices_Monthly!$A:$I,COLUMN(I$4),FALSE)-1</f>
        <v>#VALUE!</v>
      </c>
      <c r="K43" s="3">
        <f>VLOOKUP($A43,Prices_Monthly!$A:$L,COLUMN(K$4),FALSE)/VLOOKUP(EOMONTH($A43,-1),Prices_Monthly!$A:$L,COLUMN(K$4),FALSE)-1</f>
        <v>2.0812575404998368E-2</v>
      </c>
      <c r="L43" s="3">
        <f>VLOOKUP($A43,Prices_Monthly!$A:$L,COLUMN(L$4),FALSE)/VLOOKUP(EOMONTH($A43,-1),Prices_Monthly!$A:$L,COLUMN(L$4),FALSE)-1</f>
        <v>1.91997913247135E-2</v>
      </c>
      <c r="M43" s="3">
        <f t="shared" si="0"/>
        <v>1.9844904956827447E-2</v>
      </c>
    </row>
    <row r="44" spans="1:13" x14ac:dyDescent="0.35">
      <c r="A44" s="2">
        <v>34059</v>
      </c>
      <c r="B44" s="3" t="e">
        <f>VLOOKUP($A44,Prices_Monthly!$A:$I,COLUMN(B$4),FALSE)/VLOOKUP(EOMONTH($A44,-1),Prices_Monthly!$A:$I,COLUMN(B$4),FALSE)-1</f>
        <v>#VALUE!</v>
      </c>
      <c r="C44" s="3">
        <f>VLOOKUP($A44,Prices_Monthly!$A:$I,COLUMN(C$4),FALSE)/VLOOKUP(EOMONTH($A44,-1),Prices_Monthly!$A:$I,COLUMN(C$4),FALSE)-1</f>
        <v>2.7171983078063233E-2</v>
      </c>
      <c r="D44" s="3">
        <f>VLOOKUP($A44,Prices_Monthly!$A:$I,COLUMN(D$4),FALSE)/VLOOKUP(EOMONTH($A44,-1),Prices_Monthly!$A:$I,COLUMN(D$4),FALSE)-1</f>
        <v>-2.2945202794351749E-2</v>
      </c>
      <c r="E44" s="3">
        <f>VLOOKUP($A44,Prices_Monthly!$A:$I,COLUMN(E$4),FALSE)/VLOOKUP(EOMONTH($A44,-1),Prices_Monthly!$A:$I,COLUMN(E$4),FALSE)-1</f>
        <v>5.6252404103385167E-4</v>
      </c>
      <c r="F44" s="3" t="e">
        <f>VLOOKUP($A44,Prices_Monthly!$A:$I,COLUMN(F$4),FALSE)/VLOOKUP(EOMONTH($A44,-1),Prices_Monthly!$A:$I,COLUMN(F$4),FALSE)-1</f>
        <v>#VALUE!</v>
      </c>
      <c r="G44" s="3" t="e">
        <f>VLOOKUP($A44,Prices_Monthly!$A:$I,COLUMN(G$4),FALSE)/VLOOKUP(EOMONTH($A44,-1),Prices_Monthly!$A:$I,COLUMN(G$4),FALSE)-1</f>
        <v>#VALUE!</v>
      </c>
      <c r="H44" s="3" t="e">
        <f>VLOOKUP($A44,Prices_Monthly!$A:$I,COLUMN(H$4),FALSE)/VLOOKUP(EOMONTH($A44,-1),Prices_Monthly!$A:$I,COLUMN(H$4),FALSE)-1</f>
        <v>#VALUE!</v>
      </c>
      <c r="I44" s="3" t="e">
        <f>VLOOKUP($A44,Prices_Monthly!$A:$I,COLUMN(I$4),FALSE)/VLOOKUP(EOMONTH($A44,-1),Prices_Monthly!$A:$I,COLUMN(I$4),FALSE)-1</f>
        <v>#VALUE!</v>
      </c>
      <c r="K44" s="3">
        <f>VLOOKUP($A44,Prices_Monthly!$A:$L,COLUMN(K$4),FALSE)/VLOOKUP(EOMONTH($A44,-1),Prices_Monthly!$A:$L,COLUMN(K$4),FALSE)-1</f>
        <v>1.8282863156957596E-3</v>
      </c>
      <c r="L44" s="3">
        <f>VLOOKUP($A44,Prices_Monthly!$A:$L,COLUMN(L$4),FALSE)/VLOOKUP(EOMONTH($A44,-1),Prices_Monthly!$A:$L,COLUMN(L$4),FALSE)-1</f>
        <v>4.0991049246162703E-2</v>
      </c>
      <c r="M44" s="3">
        <f t="shared" si="0"/>
        <v>2.5325944073975922E-2</v>
      </c>
    </row>
    <row r="45" spans="1:13" x14ac:dyDescent="0.35">
      <c r="A45" s="2">
        <v>34089</v>
      </c>
      <c r="B45" s="3" t="e">
        <f>VLOOKUP($A45,Prices_Monthly!$A:$I,COLUMN(B$4),FALSE)/VLOOKUP(EOMONTH($A45,-1),Prices_Monthly!$A:$I,COLUMN(B$4),FALSE)-1</f>
        <v>#VALUE!</v>
      </c>
      <c r="C45" s="3">
        <f>VLOOKUP($A45,Prices_Monthly!$A:$I,COLUMN(C$4),FALSE)/VLOOKUP(EOMONTH($A45,-1),Prices_Monthly!$A:$I,COLUMN(C$4),FALSE)-1</f>
        <v>5.2756081567312929E-2</v>
      </c>
      <c r="D45" s="3">
        <f>VLOOKUP($A45,Prices_Monthly!$A:$I,COLUMN(D$4),FALSE)/VLOOKUP(EOMONTH($A45,-1),Prices_Monthly!$A:$I,COLUMN(D$4),FALSE)-1</f>
        <v>-6.6395702013777314E-3</v>
      </c>
      <c r="E45" s="3">
        <f>VLOOKUP($A45,Prices_Monthly!$A:$I,COLUMN(E$4),FALSE)/VLOOKUP(EOMONTH($A45,-1),Prices_Monthly!$A:$I,COLUMN(E$4),FALSE)-1</f>
        <v>7.3111099870166729E-3</v>
      </c>
      <c r="F45" s="3" t="e">
        <f>VLOOKUP($A45,Prices_Monthly!$A:$I,COLUMN(F$4),FALSE)/VLOOKUP(EOMONTH($A45,-1),Prices_Monthly!$A:$I,COLUMN(F$4),FALSE)-1</f>
        <v>#VALUE!</v>
      </c>
      <c r="G45" s="3" t="e">
        <f>VLOOKUP($A45,Prices_Monthly!$A:$I,COLUMN(G$4),FALSE)/VLOOKUP(EOMONTH($A45,-1),Prices_Monthly!$A:$I,COLUMN(G$4),FALSE)-1</f>
        <v>#VALUE!</v>
      </c>
      <c r="H45" s="3" t="e">
        <f>VLOOKUP($A45,Prices_Monthly!$A:$I,COLUMN(H$4),FALSE)/VLOOKUP(EOMONTH($A45,-1),Prices_Monthly!$A:$I,COLUMN(H$4),FALSE)-1</f>
        <v>#VALUE!</v>
      </c>
      <c r="I45" s="3" t="e">
        <f>VLOOKUP($A45,Prices_Monthly!$A:$I,COLUMN(I$4),FALSE)/VLOOKUP(EOMONTH($A45,-1),Prices_Monthly!$A:$I,COLUMN(I$4),FALSE)-1</f>
        <v>#VALUE!</v>
      </c>
      <c r="K45" s="3">
        <f>VLOOKUP($A45,Prices_Monthly!$A:$L,COLUMN(K$4),FALSE)/VLOOKUP(EOMONTH($A45,-1),Prices_Monthly!$A:$L,COLUMN(K$4),FALSE)-1</f>
        <v>5.3730185798919194E-3</v>
      </c>
      <c r="L45" s="3">
        <f>VLOOKUP($A45,Prices_Monthly!$A:$L,COLUMN(L$4),FALSE)/VLOOKUP(EOMONTH($A45,-1),Prices_Monthly!$A:$L,COLUMN(L$4),FALSE)-1</f>
        <v>2.6893391535872224E-2</v>
      </c>
      <c r="M45" s="3">
        <f t="shared" si="0"/>
        <v>1.8285242353480103E-2</v>
      </c>
    </row>
    <row r="46" spans="1:13" x14ac:dyDescent="0.35">
      <c r="A46" s="2">
        <v>34120</v>
      </c>
      <c r="B46" s="3" t="e">
        <f>VLOOKUP($A46,Prices_Monthly!$A:$I,COLUMN(B$4),FALSE)/VLOOKUP(EOMONTH($A46,-1),Prices_Monthly!$A:$I,COLUMN(B$4),FALSE)-1</f>
        <v>#VALUE!</v>
      </c>
      <c r="C46" s="3">
        <f>VLOOKUP($A46,Prices_Monthly!$A:$I,COLUMN(C$4),FALSE)/VLOOKUP(EOMONTH($A46,-1),Prices_Monthly!$A:$I,COLUMN(C$4),FALSE)-1</f>
        <v>5.9619740103979968E-2</v>
      </c>
      <c r="D46" s="3">
        <f>VLOOKUP($A46,Prices_Monthly!$A:$I,COLUMN(D$4),FALSE)/VLOOKUP(EOMONTH($A46,-1),Prices_Monthly!$A:$I,COLUMN(D$4),FALSE)-1</f>
        <v>1.9492830951999274E-3</v>
      </c>
      <c r="E46" s="3">
        <f>VLOOKUP($A46,Prices_Monthly!$A:$I,COLUMN(E$4),FALSE)/VLOOKUP(EOMONTH($A46,-1),Prices_Monthly!$A:$I,COLUMN(E$4),FALSE)-1</f>
        <v>-2.8073753145144709E-3</v>
      </c>
      <c r="F46" s="3" t="e">
        <f>VLOOKUP($A46,Prices_Monthly!$A:$I,COLUMN(F$4),FALSE)/VLOOKUP(EOMONTH($A46,-1),Prices_Monthly!$A:$I,COLUMN(F$4),FALSE)-1</f>
        <v>#VALUE!</v>
      </c>
      <c r="G46" s="3" t="e">
        <f>VLOOKUP($A46,Prices_Monthly!$A:$I,COLUMN(G$4),FALSE)/VLOOKUP(EOMONTH($A46,-1),Prices_Monthly!$A:$I,COLUMN(G$4),FALSE)-1</f>
        <v>#VALUE!</v>
      </c>
      <c r="H46" s="3" t="e">
        <f>VLOOKUP($A46,Prices_Monthly!$A:$I,COLUMN(H$4),FALSE)/VLOOKUP(EOMONTH($A46,-1),Prices_Monthly!$A:$I,COLUMN(H$4),FALSE)-1</f>
        <v>#VALUE!</v>
      </c>
      <c r="I46" s="3" t="e">
        <f>VLOOKUP($A46,Prices_Monthly!$A:$I,COLUMN(I$4),FALSE)/VLOOKUP(EOMONTH($A46,-1),Prices_Monthly!$A:$I,COLUMN(I$4),FALSE)-1</f>
        <v>#VALUE!</v>
      </c>
      <c r="K46" s="3">
        <f>VLOOKUP($A46,Prices_Monthly!$A:$L,COLUMN(K$4),FALSE)/VLOOKUP(EOMONTH($A46,-1),Prices_Monthly!$A:$L,COLUMN(K$4),FALSE)-1</f>
        <v>3.9793676180233106E-3</v>
      </c>
      <c r="L46" s="3">
        <f>VLOOKUP($A46,Prices_Monthly!$A:$L,COLUMN(L$4),FALSE)/VLOOKUP(EOMONTH($A46,-1),Prices_Monthly!$A:$L,COLUMN(L$4),FALSE)-1</f>
        <v>1.4481993655531822E-2</v>
      </c>
      <c r="M46" s="3">
        <f t="shared" si="0"/>
        <v>1.0280943240528417E-2</v>
      </c>
    </row>
    <row r="47" spans="1:13" x14ac:dyDescent="0.35">
      <c r="A47" s="2">
        <v>34150</v>
      </c>
      <c r="B47" s="3" t="e">
        <f>VLOOKUP($A47,Prices_Monthly!$A:$I,COLUMN(B$4),FALSE)/VLOOKUP(EOMONTH($A47,-1),Prices_Monthly!$A:$I,COLUMN(B$4),FALSE)-1</f>
        <v>#VALUE!</v>
      </c>
      <c r="C47" s="3">
        <f>VLOOKUP($A47,Prices_Monthly!$A:$I,COLUMN(C$4),FALSE)/VLOOKUP(EOMONTH($A47,-1),Prices_Monthly!$A:$I,COLUMN(C$4),FALSE)-1</f>
        <v>-2.8936881217304089E-3</v>
      </c>
      <c r="D47" s="3">
        <f>VLOOKUP($A47,Prices_Monthly!$A:$I,COLUMN(D$4),FALSE)/VLOOKUP(EOMONTH($A47,-1),Prices_Monthly!$A:$I,COLUMN(D$4),FALSE)-1</f>
        <v>1.424328229208327E-2</v>
      </c>
      <c r="E47" s="3">
        <f>VLOOKUP($A47,Prices_Monthly!$A:$I,COLUMN(E$4),FALSE)/VLOOKUP(EOMONTH($A47,-1),Prices_Monthly!$A:$I,COLUMN(E$4),FALSE)-1</f>
        <v>2.6315903064241475E-2</v>
      </c>
      <c r="F47" s="3" t="e">
        <f>VLOOKUP($A47,Prices_Monthly!$A:$I,COLUMN(F$4),FALSE)/VLOOKUP(EOMONTH($A47,-1),Prices_Monthly!$A:$I,COLUMN(F$4),FALSE)-1</f>
        <v>#VALUE!</v>
      </c>
      <c r="G47" s="3" t="e">
        <f>VLOOKUP($A47,Prices_Monthly!$A:$I,COLUMN(G$4),FALSE)/VLOOKUP(EOMONTH($A47,-1),Prices_Monthly!$A:$I,COLUMN(G$4),FALSE)-1</f>
        <v>#VALUE!</v>
      </c>
      <c r="H47" s="3" t="e">
        <f>VLOOKUP($A47,Prices_Monthly!$A:$I,COLUMN(H$4),FALSE)/VLOOKUP(EOMONTH($A47,-1),Prices_Monthly!$A:$I,COLUMN(H$4),FALSE)-1</f>
        <v>#VALUE!</v>
      </c>
      <c r="I47" s="3" t="e">
        <f>VLOOKUP($A47,Prices_Monthly!$A:$I,COLUMN(I$4),FALSE)/VLOOKUP(EOMONTH($A47,-1),Prices_Monthly!$A:$I,COLUMN(I$4),FALSE)-1</f>
        <v>#VALUE!</v>
      </c>
      <c r="K47" s="3">
        <f>VLOOKUP($A47,Prices_Monthly!$A:$L,COLUMN(K$4),FALSE)/VLOOKUP(EOMONTH($A47,-1),Prices_Monthly!$A:$L,COLUMN(K$4),FALSE)-1</f>
        <v>2.2207938732345722E-2</v>
      </c>
      <c r="L47" s="3">
        <f>VLOOKUP($A47,Prices_Monthly!$A:$L,COLUMN(L$4),FALSE)/VLOOKUP(EOMONTH($A47,-1),Prices_Monthly!$A:$L,COLUMN(L$4),FALSE)-1</f>
        <v>-1.1297690375555725E-5</v>
      </c>
      <c r="M47" s="3">
        <f t="shared" si="0"/>
        <v>8.8763968787129565E-3</v>
      </c>
    </row>
    <row r="48" spans="1:13" x14ac:dyDescent="0.35">
      <c r="A48" s="2">
        <v>34181</v>
      </c>
      <c r="B48" s="3" t="e">
        <f>VLOOKUP($A48,Prices_Monthly!$A:$I,COLUMN(B$4),FALSE)/VLOOKUP(EOMONTH($A48,-1),Prices_Monthly!$A:$I,COLUMN(B$4),FALSE)-1</f>
        <v>#VALUE!</v>
      </c>
      <c r="C48" s="3">
        <f>VLOOKUP($A48,Prices_Monthly!$A:$I,COLUMN(C$4),FALSE)/VLOOKUP(EOMONTH($A48,-1),Prices_Monthly!$A:$I,COLUMN(C$4),FALSE)-1</f>
        <v>7.3313986094312611E-2</v>
      </c>
      <c r="D48" s="3">
        <f>VLOOKUP($A48,Prices_Monthly!$A:$I,COLUMN(D$4),FALSE)/VLOOKUP(EOMONTH($A48,-1),Prices_Monthly!$A:$I,COLUMN(D$4),FALSE)-1</f>
        <v>1.8695199408570895E-2</v>
      </c>
      <c r="E48" s="3">
        <f>VLOOKUP($A48,Prices_Monthly!$A:$I,COLUMN(E$4),FALSE)/VLOOKUP(EOMONTH($A48,-1),Prices_Monthly!$A:$I,COLUMN(E$4),FALSE)-1</f>
        <v>-2.7571111269986126E-4</v>
      </c>
      <c r="F48" s="3" t="e">
        <f>VLOOKUP($A48,Prices_Monthly!$A:$I,COLUMN(F$4),FALSE)/VLOOKUP(EOMONTH($A48,-1),Prices_Monthly!$A:$I,COLUMN(F$4),FALSE)-1</f>
        <v>#VALUE!</v>
      </c>
      <c r="G48" s="3" t="e">
        <f>VLOOKUP($A48,Prices_Monthly!$A:$I,COLUMN(G$4),FALSE)/VLOOKUP(EOMONTH($A48,-1),Prices_Monthly!$A:$I,COLUMN(G$4),FALSE)-1</f>
        <v>#VALUE!</v>
      </c>
      <c r="H48" s="3" t="e">
        <f>VLOOKUP($A48,Prices_Monthly!$A:$I,COLUMN(H$4),FALSE)/VLOOKUP(EOMONTH($A48,-1),Prices_Monthly!$A:$I,COLUMN(H$4),FALSE)-1</f>
        <v>#VALUE!</v>
      </c>
      <c r="I48" s="3" t="e">
        <f>VLOOKUP($A48,Prices_Monthly!$A:$I,COLUMN(I$4),FALSE)/VLOOKUP(EOMONTH($A48,-1),Prices_Monthly!$A:$I,COLUMN(I$4),FALSE)-1</f>
        <v>#VALUE!</v>
      </c>
      <c r="K48" s="3">
        <f>VLOOKUP($A48,Prices_Monthly!$A:$L,COLUMN(K$4),FALSE)/VLOOKUP(EOMONTH($A48,-1),Prices_Monthly!$A:$L,COLUMN(K$4),FALSE)-1</f>
        <v>1.0514502531763892E-2</v>
      </c>
      <c r="L48" s="3">
        <f>VLOOKUP($A48,Prices_Monthly!$A:$L,COLUMN(L$4),FALSE)/VLOOKUP(EOMONTH($A48,-1),Prices_Monthly!$A:$L,COLUMN(L$4),FALSE)-1</f>
        <v>2.5643536267251132E-2</v>
      </c>
      <c r="M48" s="3">
        <f t="shared" si="0"/>
        <v>1.9591922773056235E-2</v>
      </c>
    </row>
    <row r="49" spans="1:13" x14ac:dyDescent="0.35">
      <c r="A49" s="2">
        <v>34212</v>
      </c>
      <c r="B49" s="3" t="e">
        <f>VLOOKUP($A49,Prices_Monthly!$A:$I,COLUMN(B$4),FALSE)/VLOOKUP(EOMONTH($A49,-1),Prices_Monthly!$A:$I,COLUMN(B$4),FALSE)-1</f>
        <v>#VALUE!</v>
      </c>
      <c r="C49" s="3">
        <f>VLOOKUP($A49,Prices_Monthly!$A:$I,COLUMN(C$4),FALSE)/VLOOKUP(EOMONTH($A49,-1),Prices_Monthly!$A:$I,COLUMN(C$4),FALSE)-1</f>
        <v>-8.6554850650546356E-2</v>
      </c>
      <c r="D49" s="3">
        <f>VLOOKUP($A49,Prices_Monthly!$A:$I,COLUMN(D$4),FALSE)/VLOOKUP(EOMONTH($A49,-1),Prices_Monthly!$A:$I,COLUMN(D$4),FALSE)-1</f>
        <v>1.2114042425680038E-2</v>
      </c>
      <c r="E49" s="3">
        <f>VLOOKUP($A49,Prices_Monthly!$A:$I,COLUMN(E$4),FALSE)/VLOOKUP(EOMONTH($A49,-1),Prices_Monthly!$A:$I,COLUMN(E$4),FALSE)-1</f>
        <v>2.1588524636907414E-2</v>
      </c>
      <c r="F49" s="3" t="e">
        <f>VLOOKUP($A49,Prices_Monthly!$A:$I,COLUMN(F$4),FALSE)/VLOOKUP(EOMONTH($A49,-1),Prices_Monthly!$A:$I,COLUMN(F$4),FALSE)-1</f>
        <v>#VALUE!</v>
      </c>
      <c r="G49" s="3" t="e">
        <f>VLOOKUP($A49,Prices_Monthly!$A:$I,COLUMN(G$4),FALSE)/VLOOKUP(EOMONTH($A49,-1),Prices_Monthly!$A:$I,COLUMN(G$4),FALSE)-1</f>
        <v>#VALUE!</v>
      </c>
      <c r="H49" s="3" t="e">
        <f>VLOOKUP($A49,Prices_Monthly!$A:$I,COLUMN(H$4),FALSE)/VLOOKUP(EOMONTH($A49,-1),Prices_Monthly!$A:$I,COLUMN(H$4),FALSE)-1</f>
        <v>#VALUE!</v>
      </c>
      <c r="I49" s="3" t="e">
        <f>VLOOKUP($A49,Prices_Monthly!$A:$I,COLUMN(I$4),FALSE)/VLOOKUP(EOMONTH($A49,-1),Prices_Monthly!$A:$I,COLUMN(I$4),FALSE)-1</f>
        <v>#VALUE!</v>
      </c>
      <c r="K49" s="3">
        <f>VLOOKUP($A49,Prices_Monthly!$A:$L,COLUMN(K$4),FALSE)/VLOOKUP(EOMONTH($A49,-1),Prices_Monthly!$A:$L,COLUMN(K$4),FALSE)-1</f>
        <v>2.2333621641171142E-2</v>
      </c>
      <c r="L49" s="3">
        <f>VLOOKUP($A49,Prices_Monthly!$A:$L,COLUMN(L$4),FALSE)/VLOOKUP(EOMONTH($A49,-1),Prices_Monthly!$A:$L,COLUMN(L$4),FALSE)-1</f>
        <v>4.0880395377471457E-2</v>
      </c>
      <c r="M49" s="3">
        <f t="shared" si="0"/>
        <v>3.3461685882951328E-2</v>
      </c>
    </row>
    <row r="50" spans="1:13" x14ac:dyDescent="0.35">
      <c r="A50" s="2">
        <v>34242</v>
      </c>
      <c r="B50" s="3" t="e">
        <f>VLOOKUP($A50,Prices_Monthly!$A:$I,COLUMN(B$4),FALSE)/VLOOKUP(EOMONTH($A50,-1),Prices_Monthly!$A:$I,COLUMN(B$4),FALSE)-1</f>
        <v>#VALUE!</v>
      </c>
      <c r="C50" s="3">
        <f>VLOOKUP($A50,Prices_Monthly!$A:$I,COLUMN(C$4),FALSE)/VLOOKUP(EOMONTH($A50,-1),Prices_Monthly!$A:$I,COLUMN(C$4),FALSE)-1</f>
        <v>-4.9507833485241792E-2</v>
      </c>
      <c r="D50" s="3">
        <f>VLOOKUP($A50,Prices_Monthly!$A:$I,COLUMN(D$4),FALSE)/VLOOKUP(EOMONTH($A50,-1),Prices_Monthly!$A:$I,COLUMN(D$4),FALSE)-1</f>
        <v>1.6198770712992694E-2</v>
      </c>
      <c r="E50" s="3">
        <f>VLOOKUP($A50,Prices_Monthly!$A:$I,COLUMN(E$4),FALSE)/VLOOKUP(EOMONTH($A50,-1),Prices_Monthly!$A:$I,COLUMN(E$4),FALSE)-1</f>
        <v>5.174064156931335E-3</v>
      </c>
      <c r="F50" s="3" t="e">
        <f>VLOOKUP($A50,Prices_Monthly!$A:$I,COLUMN(F$4),FALSE)/VLOOKUP(EOMONTH($A50,-1),Prices_Monthly!$A:$I,COLUMN(F$4),FALSE)-1</f>
        <v>#VALUE!</v>
      </c>
      <c r="G50" s="3" t="e">
        <f>VLOOKUP($A50,Prices_Monthly!$A:$I,COLUMN(G$4),FALSE)/VLOOKUP(EOMONTH($A50,-1),Prices_Monthly!$A:$I,COLUMN(G$4),FALSE)-1</f>
        <v>#VALUE!</v>
      </c>
      <c r="H50" s="3" t="e">
        <f>VLOOKUP($A50,Prices_Monthly!$A:$I,COLUMN(H$4),FALSE)/VLOOKUP(EOMONTH($A50,-1),Prices_Monthly!$A:$I,COLUMN(H$4),FALSE)-1</f>
        <v>#VALUE!</v>
      </c>
      <c r="I50" s="3" t="e">
        <f>VLOOKUP($A50,Prices_Monthly!$A:$I,COLUMN(I$4),FALSE)/VLOOKUP(EOMONTH($A50,-1),Prices_Monthly!$A:$I,COLUMN(I$4),FALSE)-1</f>
        <v>#VALUE!</v>
      </c>
      <c r="K50" s="3">
        <f>VLOOKUP($A50,Prices_Monthly!$A:$L,COLUMN(K$4),FALSE)/VLOOKUP(EOMONTH($A50,-1),Prices_Monthly!$A:$L,COLUMN(K$4),FALSE)-1</f>
        <v>7.4302839869473392E-3</v>
      </c>
      <c r="L50" s="3">
        <f>VLOOKUP($A50,Prices_Monthly!$A:$L,COLUMN(L$4),FALSE)/VLOOKUP(EOMONTH($A50,-1),Prices_Monthly!$A:$L,COLUMN(L$4),FALSE)-1</f>
        <v>-2.0160081275288233E-2</v>
      </c>
      <c r="M50" s="3">
        <f t="shared" si="0"/>
        <v>-9.1239351703940024E-3</v>
      </c>
    </row>
    <row r="51" spans="1:13" x14ac:dyDescent="0.35">
      <c r="A51" s="2">
        <v>34273</v>
      </c>
      <c r="B51" s="3" t="e">
        <f>VLOOKUP($A51,Prices_Monthly!$A:$I,COLUMN(B$4),FALSE)/VLOOKUP(EOMONTH($A51,-1),Prices_Monthly!$A:$I,COLUMN(B$4),FALSE)-1</f>
        <v>#VALUE!</v>
      </c>
      <c r="C51" s="3">
        <f>VLOOKUP($A51,Prices_Monthly!$A:$I,COLUMN(C$4),FALSE)/VLOOKUP(EOMONTH($A51,-1),Prices_Monthly!$A:$I,COLUMN(C$4),FALSE)-1</f>
        <v>3.5003507601616191E-2</v>
      </c>
      <c r="D51" s="3">
        <f>VLOOKUP($A51,Prices_Monthly!$A:$I,COLUMN(D$4),FALSE)/VLOOKUP(EOMONTH($A51,-1),Prices_Monthly!$A:$I,COLUMN(D$4),FALSE)-1</f>
        <v>1.1485392504829273E-2</v>
      </c>
      <c r="E51" s="3">
        <f>VLOOKUP($A51,Prices_Monthly!$A:$I,COLUMN(E$4),FALSE)/VLOOKUP(EOMONTH($A51,-1),Prices_Monthly!$A:$I,COLUMN(E$4),FALSE)-1</f>
        <v>-2.4380651340299986E-3</v>
      </c>
      <c r="F51" s="3" t="e">
        <f>VLOOKUP($A51,Prices_Monthly!$A:$I,COLUMN(F$4),FALSE)/VLOOKUP(EOMONTH($A51,-1),Prices_Monthly!$A:$I,COLUMN(F$4),FALSE)-1</f>
        <v>#VALUE!</v>
      </c>
      <c r="G51" s="3" t="e">
        <f>VLOOKUP($A51,Prices_Monthly!$A:$I,COLUMN(G$4),FALSE)/VLOOKUP(EOMONTH($A51,-1),Prices_Monthly!$A:$I,COLUMN(G$4),FALSE)-1</f>
        <v>#VALUE!</v>
      </c>
      <c r="H51" s="3" t="e">
        <f>VLOOKUP($A51,Prices_Monthly!$A:$I,COLUMN(H$4),FALSE)/VLOOKUP(EOMONTH($A51,-1),Prices_Monthly!$A:$I,COLUMN(H$4),FALSE)-1</f>
        <v>#VALUE!</v>
      </c>
      <c r="I51" s="3" t="e">
        <f>VLOOKUP($A51,Prices_Monthly!$A:$I,COLUMN(I$4),FALSE)/VLOOKUP(EOMONTH($A51,-1),Prices_Monthly!$A:$I,COLUMN(I$4),FALSE)-1</f>
        <v>#VALUE!</v>
      </c>
      <c r="K51" s="3">
        <f>VLOOKUP($A51,Prices_Monthly!$A:$L,COLUMN(K$4),FALSE)/VLOOKUP(EOMONTH($A51,-1),Prices_Monthly!$A:$L,COLUMN(K$4),FALSE)-1</f>
        <v>1.026339469284987E-2</v>
      </c>
      <c r="L51" s="3">
        <f>VLOOKUP($A51,Prices_Monthly!$A:$L,COLUMN(L$4),FALSE)/VLOOKUP(EOMONTH($A51,-1),Prices_Monthly!$A:$L,COLUMN(L$4),FALSE)-1</f>
        <v>3.9146859826856728E-2</v>
      </c>
      <c r="M51" s="3">
        <f t="shared" si="0"/>
        <v>2.7593473773253985E-2</v>
      </c>
    </row>
    <row r="52" spans="1:13" x14ac:dyDescent="0.35">
      <c r="A52" s="2">
        <v>34303</v>
      </c>
      <c r="B52" s="3" t="e">
        <f>VLOOKUP($A52,Prices_Monthly!$A:$I,COLUMN(B$4),FALSE)/VLOOKUP(EOMONTH($A52,-1),Prices_Monthly!$A:$I,COLUMN(B$4),FALSE)-1</f>
        <v>#VALUE!</v>
      </c>
      <c r="C52" s="3">
        <f>VLOOKUP($A52,Prices_Monthly!$A:$I,COLUMN(C$4),FALSE)/VLOOKUP(EOMONTH($A52,-1),Prices_Monthly!$A:$I,COLUMN(C$4),FALSE)-1</f>
        <v>9.1073245657824486E-4</v>
      </c>
      <c r="D52" s="3">
        <f>VLOOKUP($A52,Prices_Monthly!$A:$I,COLUMN(D$4),FALSE)/VLOOKUP(EOMONTH($A52,-1),Prices_Monthly!$A:$I,COLUMN(D$4),FALSE)-1</f>
        <v>1.8518407392960956E-2</v>
      </c>
      <c r="E52" s="3">
        <f>VLOOKUP($A52,Prices_Monthly!$A:$I,COLUMN(E$4),FALSE)/VLOOKUP(EOMONTH($A52,-1),Prices_Monthly!$A:$I,COLUMN(E$4),FALSE)-1</f>
        <v>-1.5493723841735196E-2</v>
      </c>
      <c r="F52" s="3" t="e">
        <f>VLOOKUP($A52,Prices_Monthly!$A:$I,COLUMN(F$4),FALSE)/VLOOKUP(EOMONTH($A52,-1),Prices_Monthly!$A:$I,COLUMN(F$4),FALSE)-1</f>
        <v>#VALUE!</v>
      </c>
      <c r="G52" s="3" t="e">
        <f>VLOOKUP($A52,Prices_Monthly!$A:$I,COLUMN(G$4),FALSE)/VLOOKUP(EOMONTH($A52,-1),Prices_Monthly!$A:$I,COLUMN(G$4),FALSE)-1</f>
        <v>#VALUE!</v>
      </c>
      <c r="H52" s="3" t="e">
        <f>VLOOKUP($A52,Prices_Monthly!$A:$I,COLUMN(H$4),FALSE)/VLOOKUP(EOMONTH($A52,-1),Prices_Monthly!$A:$I,COLUMN(H$4),FALSE)-1</f>
        <v>#VALUE!</v>
      </c>
      <c r="I52" s="3" t="e">
        <f>VLOOKUP($A52,Prices_Monthly!$A:$I,COLUMN(I$4),FALSE)/VLOOKUP(EOMONTH($A52,-1),Prices_Monthly!$A:$I,COLUMN(I$4),FALSE)-1</f>
        <v>#VALUE!</v>
      </c>
      <c r="K52" s="3">
        <f>VLOOKUP($A52,Prices_Monthly!$A:$L,COLUMN(K$4),FALSE)/VLOOKUP(EOMONTH($A52,-1),Prices_Monthly!$A:$L,COLUMN(K$4),FALSE)-1</f>
        <v>1.8543430731432498E-3</v>
      </c>
      <c r="L52" s="3">
        <f>VLOOKUP($A52,Prices_Monthly!$A:$L,COLUMN(L$4),FALSE)/VLOOKUP(EOMONTH($A52,-1),Prices_Monthly!$A:$L,COLUMN(L$4),FALSE)-1</f>
        <v>-5.1757727916814322E-2</v>
      </c>
      <c r="M52" s="3">
        <f t="shared" si="0"/>
        <v>-3.0312899520831292E-2</v>
      </c>
    </row>
    <row r="53" spans="1:13" x14ac:dyDescent="0.35">
      <c r="A53" s="2">
        <v>34334</v>
      </c>
      <c r="B53" s="3" t="e">
        <f>VLOOKUP($A53,Prices_Monthly!$A:$I,COLUMN(B$4),FALSE)/VLOOKUP(EOMONTH($A53,-1),Prices_Monthly!$A:$I,COLUMN(B$4),FALSE)-1</f>
        <v>#VALUE!</v>
      </c>
      <c r="C53" s="3">
        <f>VLOOKUP($A53,Prices_Monthly!$A:$I,COLUMN(C$4),FALSE)/VLOOKUP(EOMONTH($A53,-1),Prices_Monthly!$A:$I,COLUMN(C$4),FALSE)-1</f>
        <v>5.3777063075579834E-2</v>
      </c>
      <c r="D53" s="3">
        <f>VLOOKUP($A53,Prices_Monthly!$A:$I,COLUMN(D$4),FALSE)/VLOOKUP(EOMONTH($A53,-1),Prices_Monthly!$A:$I,COLUMN(D$4),FALSE)-1</f>
        <v>1.8323111276078219E-2</v>
      </c>
      <c r="E53" s="3">
        <f>VLOOKUP($A53,Prices_Monthly!$A:$I,COLUMN(E$4),FALSE)/VLOOKUP(EOMONTH($A53,-1),Prices_Monthly!$A:$I,COLUMN(E$4),FALSE)-1</f>
        <v>2.7800514851816782E-3</v>
      </c>
      <c r="F53" s="3" t="e">
        <f>VLOOKUP($A53,Prices_Monthly!$A:$I,COLUMN(F$4),FALSE)/VLOOKUP(EOMONTH($A53,-1),Prices_Monthly!$A:$I,COLUMN(F$4),FALSE)-1</f>
        <v>#VALUE!</v>
      </c>
      <c r="G53" s="3" t="e">
        <f>VLOOKUP($A53,Prices_Monthly!$A:$I,COLUMN(G$4),FALSE)/VLOOKUP(EOMONTH($A53,-1),Prices_Monthly!$A:$I,COLUMN(G$4),FALSE)-1</f>
        <v>#VALUE!</v>
      </c>
      <c r="H53" s="3" t="e">
        <f>VLOOKUP($A53,Prices_Monthly!$A:$I,COLUMN(H$4),FALSE)/VLOOKUP(EOMONTH($A53,-1),Prices_Monthly!$A:$I,COLUMN(H$4),FALSE)-1</f>
        <v>#VALUE!</v>
      </c>
      <c r="I53" s="3" t="e">
        <f>VLOOKUP($A53,Prices_Monthly!$A:$I,COLUMN(I$4),FALSE)/VLOOKUP(EOMONTH($A53,-1),Prices_Monthly!$A:$I,COLUMN(I$4),FALSE)-1</f>
        <v>#VALUE!</v>
      </c>
      <c r="K53" s="3">
        <f>VLOOKUP($A53,Prices_Monthly!$A:$L,COLUMN(K$4),FALSE)/VLOOKUP(EOMONTH($A53,-1),Prices_Monthly!$A:$L,COLUMN(K$4),FALSE)-1</f>
        <v>1.4277052387650535E-2</v>
      </c>
      <c r="L53" s="3">
        <f>VLOOKUP($A53,Prices_Monthly!$A:$L,COLUMN(L$4),FALSE)/VLOOKUP(EOMONTH($A53,-1),Prices_Monthly!$A:$L,COLUMN(L$4),FALSE)-1</f>
        <v>5.6626407713545657E-2</v>
      </c>
      <c r="M53" s="3">
        <f t="shared" si="0"/>
        <v>3.9686665583187612E-2</v>
      </c>
    </row>
    <row r="54" spans="1:13" x14ac:dyDescent="0.35">
      <c r="A54" s="2">
        <v>34365</v>
      </c>
      <c r="B54" s="3" t="e">
        <f>VLOOKUP($A54,Prices_Monthly!$A:$I,COLUMN(B$4),FALSE)/VLOOKUP(EOMONTH($A54,-1),Prices_Monthly!$A:$I,COLUMN(B$4),FALSE)-1</f>
        <v>#VALUE!</v>
      </c>
      <c r="C54" s="3">
        <f>VLOOKUP($A54,Prices_Monthly!$A:$I,COLUMN(C$4),FALSE)/VLOOKUP(EOMONTH($A54,-1),Prices_Monthly!$A:$I,COLUMN(C$4),FALSE)-1</f>
        <v>-2.6149825147537054E-2</v>
      </c>
      <c r="D54" s="3">
        <f>VLOOKUP($A54,Prices_Monthly!$A:$I,COLUMN(D$4),FALSE)/VLOOKUP(EOMONTH($A54,-1),Prices_Monthly!$A:$I,COLUMN(D$4),FALSE)-1</f>
        <v>-3.632673960460775E-2</v>
      </c>
      <c r="E54" s="3">
        <f>VLOOKUP($A54,Prices_Monthly!$A:$I,COLUMN(E$4),FALSE)/VLOOKUP(EOMONTH($A54,-1),Prices_Monthly!$A:$I,COLUMN(E$4),FALSE)-1</f>
        <v>1.4694626144897693E-2</v>
      </c>
      <c r="F54" s="3" t="e">
        <f>VLOOKUP($A54,Prices_Monthly!$A:$I,COLUMN(F$4),FALSE)/VLOOKUP(EOMONTH($A54,-1),Prices_Monthly!$A:$I,COLUMN(F$4),FALSE)-1</f>
        <v>#VALUE!</v>
      </c>
      <c r="G54" s="3" t="e">
        <f>VLOOKUP($A54,Prices_Monthly!$A:$I,COLUMN(G$4),FALSE)/VLOOKUP(EOMONTH($A54,-1),Prices_Monthly!$A:$I,COLUMN(G$4),FALSE)-1</f>
        <v>#VALUE!</v>
      </c>
      <c r="H54" s="3" t="e">
        <f>VLOOKUP($A54,Prices_Monthly!$A:$I,COLUMN(H$4),FALSE)/VLOOKUP(EOMONTH($A54,-1),Prices_Monthly!$A:$I,COLUMN(H$4),FALSE)-1</f>
        <v>#VALUE!</v>
      </c>
      <c r="I54" s="3" t="e">
        <f>VLOOKUP($A54,Prices_Monthly!$A:$I,COLUMN(I$4),FALSE)/VLOOKUP(EOMONTH($A54,-1),Prices_Monthly!$A:$I,COLUMN(I$4),FALSE)-1</f>
        <v>#VALUE!</v>
      </c>
      <c r="K54" s="3">
        <f>VLOOKUP($A54,Prices_Monthly!$A:$L,COLUMN(K$4),FALSE)/VLOOKUP(EOMONTH($A54,-1),Prices_Monthly!$A:$L,COLUMN(K$4),FALSE)-1</f>
        <v>1.9063385150566159E-3</v>
      </c>
      <c r="L54" s="3">
        <f>VLOOKUP($A54,Prices_Monthly!$A:$L,COLUMN(L$4),FALSE)/VLOOKUP(EOMONTH($A54,-1),Prices_Monthly!$A:$L,COLUMN(L$4),FALSE)-1</f>
        <v>5.6263449504781571E-2</v>
      </c>
      <c r="M54" s="3">
        <f t="shared" si="0"/>
        <v>3.4520605108891586E-2</v>
      </c>
    </row>
    <row r="55" spans="1:13" x14ac:dyDescent="0.35">
      <c r="A55" s="2">
        <v>34393</v>
      </c>
      <c r="B55" s="3" t="e">
        <f>VLOOKUP($A55,Prices_Monthly!$A:$I,COLUMN(B$4),FALSE)/VLOOKUP(EOMONTH($A55,-1),Prices_Monthly!$A:$I,COLUMN(B$4),FALSE)-1</f>
        <v>#VALUE!</v>
      </c>
      <c r="C55" s="3">
        <f>VLOOKUP($A55,Prices_Monthly!$A:$I,COLUMN(C$4),FALSE)/VLOOKUP(EOMONTH($A55,-1),Prices_Monthly!$A:$I,COLUMN(C$4),FALSE)-1</f>
        <v>-2.8679873276564738E-3</v>
      </c>
      <c r="D55" s="3">
        <f>VLOOKUP($A55,Prices_Monthly!$A:$I,COLUMN(D$4),FALSE)/VLOOKUP(EOMONTH($A55,-1),Prices_Monthly!$A:$I,COLUMN(D$4),FALSE)-1</f>
        <v>-4.4030084848156736E-3</v>
      </c>
      <c r="E55" s="3">
        <f>VLOOKUP($A55,Prices_Monthly!$A:$I,COLUMN(E$4),FALSE)/VLOOKUP(EOMONTH($A55,-1),Prices_Monthly!$A:$I,COLUMN(E$4),FALSE)-1</f>
        <v>-2.8343682697248296E-2</v>
      </c>
      <c r="F55" s="3" t="e">
        <f>VLOOKUP($A55,Prices_Monthly!$A:$I,COLUMN(F$4),FALSE)/VLOOKUP(EOMONTH($A55,-1),Prices_Monthly!$A:$I,COLUMN(F$4),FALSE)-1</f>
        <v>#VALUE!</v>
      </c>
      <c r="G55" s="3" t="e">
        <f>VLOOKUP($A55,Prices_Monthly!$A:$I,COLUMN(G$4),FALSE)/VLOOKUP(EOMONTH($A55,-1),Prices_Monthly!$A:$I,COLUMN(G$4),FALSE)-1</f>
        <v>#VALUE!</v>
      </c>
      <c r="H55" s="3" t="e">
        <f>VLOOKUP($A55,Prices_Monthly!$A:$I,COLUMN(H$4),FALSE)/VLOOKUP(EOMONTH($A55,-1),Prices_Monthly!$A:$I,COLUMN(H$4),FALSE)-1</f>
        <v>#VALUE!</v>
      </c>
      <c r="I55" s="3" t="e">
        <f>VLOOKUP($A55,Prices_Monthly!$A:$I,COLUMN(I$4),FALSE)/VLOOKUP(EOMONTH($A55,-1),Prices_Monthly!$A:$I,COLUMN(I$4),FALSE)-1</f>
        <v>#VALUE!</v>
      </c>
      <c r="K55" s="3">
        <f>VLOOKUP($A55,Prices_Monthly!$A:$L,COLUMN(K$4),FALSE)/VLOOKUP(EOMONTH($A55,-1),Prices_Monthly!$A:$L,COLUMN(K$4),FALSE)-1</f>
        <v>-1.8905123712469107E-2</v>
      </c>
      <c r="L55" s="3">
        <f>VLOOKUP($A55,Prices_Monthly!$A:$L,COLUMN(L$4),FALSE)/VLOOKUP(EOMONTH($A55,-1),Prices_Monthly!$A:$L,COLUMN(L$4),FALSE)-1</f>
        <v>-2.7114471563523312E-2</v>
      </c>
      <c r="M55" s="3">
        <f t="shared" si="0"/>
        <v>-2.383073242310163E-2</v>
      </c>
    </row>
    <row r="56" spans="1:13" x14ac:dyDescent="0.35">
      <c r="A56" s="2">
        <v>34424</v>
      </c>
      <c r="B56" s="3" t="e">
        <f>VLOOKUP($A56,Prices_Monthly!$A:$I,COLUMN(B$4),FALSE)/VLOOKUP(EOMONTH($A56,-1),Prices_Monthly!$A:$I,COLUMN(B$4),FALSE)-1</f>
        <v>#VALUE!</v>
      </c>
      <c r="C56" s="3">
        <f>VLOOKUP($A56,Prices_Monthly!$A:$I,COLUMN(C$4),FALSE)/VLOOKUP(EOMONTH($A56,-1),Prices_Monthly!$A:$I,COLUMN(C$4),FALSE)-1</f>
        <v>2.4837891079221297E-2</v>
      </c>
      <c r="D56" s="3">
        <f>VLOOKUP($A56,Prices_Monthly!$A:$I,COLUMN(D$4),FALSE)/VLOOKUP(EOMONTH($A56,-1),Prices_Monthly!$A:$I,COLUMN(D$4),FALSE)-1</f>
        <v>6.7795792499949492E-3</v>
      </c>
      <c r="E56" s="3">
        <f>VLOOKUP($A56,Prices_Monthly!$A:$I,COLUMN(E$4),FALSE)/VLOOKUP(EOMONTH($A56,-1),Prices_Monthly!$A:$I,COLUMN(E$4),FALSE)-1</f>
        <v>-3.5447317753052987E-2</v>
      </c>
      <c r="F56" s="3" t="e">
        <f>VLOOKUP($A56,Prices_Monthly!$A:$I,COLUMN(F$4),FALSE)/VLOOKUP(EOMONTH($A56,-1),Prices_Monthly!$A:$I,COLUMN(F$4),FALSE)-1</f>
        <v>#VALUE!</v>
      </c>
      <c r="G56" s="3" t="e">
        <f>VLOOKUP($A56,Prices_Monthly!$A:$I,COLUMN(G$4),FALSE)/VLOOKUP(EOMONTH($A56,-1),Prices_Monthly!$A:$I,COLUMN(G$4),FALSE)-1</f>
        <v>#VALUE!</v>
      </c>
      <c r="H56" s="3" t="e">
        <f>VLOOKUP($A56,Prices_Monthly!$A:$I,COLUMN(H$4),FALSE)/VLOOKUP(EOMONTH($A56,-1),Prices_Monthly!$A:$I,COLUMN(H$4),FALSE)-1</f>
        <v>#VALUE!</v>
      </c>
      <c r="I56" s="3" t="e">
        <f>VLOOKUP($A56,Prices_Monthly!$A:$I,COLUMN(I$4),FALSE)/VLOOKUP(EOMONTH($A56,-1),Prices_Monthly!$A:$I,COLUMN(I$4),FALSE)-1</f>
        <v>#VALUE!</v>
      </c>
      <c r="K56" s="3">
        <f>VLOOKUP($A56,Prices_Monthly!$A:$L,COLUMN(K$4),FALSE)/VLOOKUP(EOMONTH($A56,-1),Prices_Monthly!$A:$L,COLUMN(K$4),FALSE)-1</f>
        <v>-1.1822557406702905E-2</v>
      </c>
      <c r="L56" s="3">
        <f>VLOOKUP($A56,Prices_Monthly!$A:$L,COLUMN(L$4),FALSE)/VLOOKUP(EOMONTH($A56,-1),Prices_Monthly!$A:$L,COLUMN(L$4),FALSE)-1</f>
        <v>-4.9932534212388857E-2</v>
      </c>
      <c r="M56" s="3">
        <f t="shared" si="0"/>
        <v>-3.4688543490114472E-2</v>
      </c>
    </row>
    <row r="57" spans="1:13" x14ac:dyDescent="0.35">
      <c r="A57" s="2">
        <v>34454</v>
      </c>
      <c r="B57" s="3" t="e">
        <f>VLOOKUP($A57,Prices_Monthly!$A:$I,COLUMN(B$4),FALSE)/VLOOKUP(EOMONTH($A57,-1),Prices_Monthly!$A:$I,COLUMN(B$4),FALSE)-1</f>
        <v>#VALUE!</v>
      </c>
      <c r="C57" s="3">
        <f>VLOOKUP($A57,Prices_Monthly!$A:$I,COLUMN(C$4),FALSE)/VLOOKUP(EOMONTH($A57,-1),Prices_Monthly!$A:$I,COLUMN(C$4),FALSE)-1</f>
        <v>-4.1845967993565991E-2</v>
      </c>
      <c r="D57" s="3">
        <f>VLOOKUP($A57,Prices_Monthly!$A:$I,COLUMN(D$4),FALSE)/VLOOKUP(EOMONTH($A57,-1),Prices_Monthly!$A:$I,COLUMN(D$4),FALSE)-1</f>
        <v>2.8496022461395043E-3</v>
      </c>
      <c r="E57" s="3">
        <f>VLOOKUP($A57,Prices_Monthly!$A:$I,COLUMN(E$4),FALSE)/VLOOKUP(EOMONTH($A57,-1),Prices_Monthly!$A:$I,COLUMN(E$4),FALSE)-1</f>
        <v>-9.1141105892724728E-3</v>
      </c>
      <c r="F57" s="3" t="e">
        <f>VLOOKUP($A57,Prices_Monthly!$A:$I,COLUMN(F$4),FALSE)/VLOOKUP(EOMONTH($A57,-1),Prices_Monthly!$A:$I,COLUMN(F$4),FALSE)-1</f>
        <v>#VALUE!</v>
      </c>
      <c r="G57" s="3" t="e">
        <f>VLOOKUP($A57,Prices_Monthly!$A:$I,COLUMN(G$4),FALSE)/VLOOKUP(EOMONTH($A57,-1),Prices_Monthly!$A:$I,COLUMN(G$4),FALSE)-1</f>
        <v>#VALUE!</v>
      </c>
      <c r="H57" s="3" t="e">
        <f>VLOOKUP($A57,Prices_Monthly!$A:$I,COLUMN(H$4),FALSE)/VLOOKUP(EOMONTH($A57,-1),Prices_Monthly!$A:$I,COLUMN(H$4),FALSE)-1</f>
        <v>#VALUE!</v>
      </c>
      <c r="I57" s="3" t="e">
        <f>VLOOKUP($A57,Prices_Monthly!$A:$I,COLUMN(I$4),FALSE)/VLOOKUP(EOMONTH($A57,-1),Prices_Monthly!$A:$I,COLUMN(I$4),FALSE)-1</f>
        <v>#VALUE!</v>
      </c>
      <c r="K57" s="3">
        <f>VLOOKUP($A57,Prices_Monthly!$A:$L,COLUMN(K$4),FALSE)/VLOOKUP(EOMONTH($A57,-1),Prices_Monthly!$A:$L,COLUMN(K$4),FALSE)-1</f>
        <v>-5.4757840034517224E-3</v>
      </c>
      <c r="L57" s="3">
        <f>VLOOKUP($A57,Prices_Monthly!$A:$L,COLUMN(L$4),FALSE)/VLOOKUP(EOMONTH($A57,-1),Prices_Monthly!$A:$L,COLUMN(L$4),FALSE)-1</f>
        <v>2.3115655012425629E-2</v>
      </c>
      <c r="M57" s="3">
        <f t="shared" si="0"/>
        <v>1.1679079406074688E-2</v>
      </c>
    </row>
    <row r="58" spans="1:13" x14ac:dyDescent="0.35">
      <c r="A58" s="2">
        <v>34485</v>
      </c>
      <c r="B58" s="3" t="e">
        <f>VLOOKUP($A58,Prices_Monthly!$A:$I,COLUMN(B$4),FALSE)/VLOOKUP(EOMONTH($A58,-1),Prices_Monthly!$A:$I,COLUMN(B$4),FALSE)-1</f>
        <v>#VALUE!</v>
      </c>
      <c r="C58" s="3">
        <f>VLOOKUP($A58,Prices_Monthly!$A:$I,COLUMN(C$4),FALSE)/VLOOKUP(EOMONTH($A58,-1),Prices_Monthly!$A:$I,COLUMN(C$4),FALSE)-1</f>
        <v>2.467443812495862E-2</v>
      </c>
      <c r="D58" s="3">
        <f>VLOOKUP($A58,Prices_Monthly!$A:$I,COLUMN(D$4),FALSE)/VLOOKUP(EOMONTH($A58,-1),Prices_Monthly!$A:$I,COLUMN(D$4),FALSE)-1</f>
        <v>3.8187857381231094E-3</v>
      </c>
      <c r="E58" s="3">
        <f>VLOOKUP($A58,Prices_Monthly!$A:$I,COLUMN(E$4),FALSE)/VLOOKUP(EOMONTH($A58,-1),Prices_Monthly!$A:$I,COLUMN(E$4),FALSE)-1</f>
        <v>-3.7445118670222932E-3</v>
      </c>
      <c r="F58" s="3" t="e">
        <f>VLOOKUP($A58,Prices_Monthly!$A:$I,COLUMN(F$4),FALSE)/VLOOKUP(EOMONTH($A58,-1),Prices_Monthly!$A:$I,COLUMN(F$4),FALSE)-1</f>
        <v>#VALUE!</v>
      </c>
      <c r="G58" s="3" t="e">
        <f>VLOOKUP($A58,Prices_Monthly!$A:$I,COLUMN(G$4),FALSE)/VLOOKUP(EOMONTH($A58,-1),Prices_Monthly!$A:$I,COLUMN(G$4),FALSE)-1</f>
        <v>#VALUE!</v>
      </c>
      <c r="H58" s="3" t="e">
        <f>VLOOKUP($A58,Prices_Monthly!$A:$I,COLUMN(H$4),FALSE)/VLOOKUP(EOMONTH($A58,-1),Prices_Monthly!$A:$I,COLUMN(H$4),FALSE)-1</f>
        <v>#VALUE!</v>
      </c>
      <c r="I58" s="3" t="e">
        <f>VLOOKUP($A58,Prices_Monthly!$A:$I,COLUMN(I$4),FALSE)/VLOOKUP(EOMONTH($A58,-1),Prices_Monthly!$A:$I,COLUMN(I$4),FALSE)-1</f>
        <v>#VALUE!</v>
      </c>
      <c r="K58" s="3">
        <f>VLOOKUP($A58,Prices_Monthly!$A:$L,COLUMN(K$4),FALSE)/VLOOKUP(EOMONTH($A58,-1),Prices_Monthly!$A:$L,COLUMN(K$4),FALSE)-1</f>
        <v>-4.5593269950657822E-3</v>
      </c>
      <c r="L58" s="3">
        <f>VLOOKUP($A58,Prices_Monthly!$A:$L,COLUMN(L$4),FALSE)/VLOOKUP(EOMONTH($A58,-1),Prices_Monthly!$A:$L,COLUMN(L$4),FALSE)-1</f>
        <v>9.4654550699553308E-3</v>
      </c>
      <c r="M58" s="3">
        <f t="shared" si="0"/>
        <v>3.8555422439468857E-3</v>
      </c>
    </row>
    <row r="59" spans="1:13" x14ac:dyDescent="0.35">
      <c r="A59" s="2">
        <v>34515</v>
      </c>
      <c r="B59" s="3" t="e">
        <f>VLOOKUP($A59,Prices_Monthly!$A:$I,COLUMN(B$4),FALSE)/VLOOKUP(EOMONTH($A59,-1),Prices_Monthly!$A:$I,COLUMN(B$4),FALSE)-1</f>
        <v>#VALUE!</v>
      </c>
      <c r="C59" s="3">
        <f>VLOOKUP($A59,Prices_Monthly!$A:$I,COLUMN(C$4),FALSE)/VLOOKUP(EOMONTH($A59,-1),Prices_Monthly!$A:$I,COLUMN(C$4),FALSE)-1</f>
        <v>-6.9220794450099987E-3</v>
      </c>
      <c r="D59" s="3">
        <f>VLOOKUP($A59,Prices_Monthly!$A:$I,COLUMN(D$4),FALSE)/VLOOKUP(EOMONTH($A59,-1),Prices_Monthly!$A:$I,COLUMN(D$4),FALSE)-1</f>
        <v>-2.6546507148137777E-2</v>
      </c>
      <c r="E59" s="3">
        <f>VLOOKUP($A59,Prices_Monthly!$A:$I,COLUMN(E$4),FALSE)/VLOOKUP(EOMONTH($A59,-1),Prices_Monthly!$A:$I,COLUMN(E$4),FALSE)-1</f>
        <v>-8.1222677753691741E-3</v>
      </c>
      <c r="F59" s="3" t="e">
        <f>VLOOKUP($A59,Prices_Monthly!$A:$I,COLUMN(F$4),FALSE)/VLOOKUP(EOMONTH($A59,-1),Prices_Monthly!$A:$I,COLUMN(F$4),FALSE)-1</f>
        <v>#VALUE!</v>
      </c>
      <c r="G59" s="3" t="e">
        <f>VLOOKUP($A59,Prices_Monthly!$A:$I,COLUMN(G$4),FALSE)/VLOOKUP(EOMONTH($A59,-1),Prices_Monthly!$A:$I,COLUMN(G$4),FALSE)-1</f>
        <v>#VALUE!</v>
      </c>
      <c r="H59" s="3" t="e">
        <f>VLOOKUP($A59,Prices_Monthly!$A:$I,COLUMN(H$4),FALSE)/VLOOKUP(EOMONTH($A59,-1),Prices_Monthly!$A:$I,COLUMN(H$4),FALSE)-1</f>
        <v>#VALUE!</v>
      </c>
      <c r="I59" s="3" t="e">
        <f>VLOOKUP($A59,Prices_Monthly!$A:$I,COLUMN(I$4),FALSE)/VLOOKUP(EOMONTH($A59,-1),Prices_Monthly!$A:$I,COLUMN(I$4),FALSE)-1</f>
        <v>#VALUE!</v>
      </c>
      <c r="K59" s="3">
        <f>VLOOKUP($A59,Prices_Monthly!$A:$L,COLUMN(K$4),FALSE)/VLOOKUP(EOMONTH($A59,-1),Prices_Monthly!$A:$L,COLUMN(K$4),FALSE)-1</f>
        <v>-7.0349570796727212E-3</v>
      </c>
      <c r="L59" s="3">
        <f>VLOOKUP($A59,Prices_Monthly!$A:$L,COLUMN(L$4),FALSE)/VLOOKUP(EOMONTH($A59,-1),Prices_Monthly!$A:$L,COLUMN(L$4),FALSE)-1</f>
        <v>-2.6950440543741183E-2</v>
      </c>
      <c r="M59" s="3">
        <f t="shared" si="0"/>
        <v>-1.8984247158113796E-2</v>
      </c>
    </row>
    <row r="60" spans="1:13" x14ac:dyDescent="0.35">
      <c r="A60" s="2">
        <v>34546</v>
      </c>
      <c r="B60" s="3" t="e">
        <f>VLOOKUP($A60,Prices_Monthly!$A:$I,COLUMN(B$4),FALSE)/VLOOKUP(EOMONTH($A60,-1),Prices_Monthly!$A:$I,COLUMN(B$4),FALSE)-1</f>
        <v>#VALUE!</v>
      </c>
      <c r="C60" s="3">
        <f>VLOOKUP($A60,Prices_Monthly!$A:$I,COLUMN(C$4),FALSE)/VLOOKUP(EOMONTH($A60,-1),Prices_Monthly!$A:$I,COLUMN(C$4),FALSE)-1</f>
        <v>-1.1098104850992718E-2</v>
      </c>
      <c r="D60" s="3">
        <f>VLOOKUP($A60,Prices_Monthly!$A:$I,COLUMN(D$4),FALSE)/VLOOKUP(EOMONTH($A60,-1),Prices_Monthly!$A:$I,COLUMN(D$4),FALSE)-1</f>
        <v>-1.9192376836819625E-3</v>
      </c>
      <c r="E60" s="3">
        <f>VLOOKUP($A60,Prices_Monthly!$A:$I,COLUMN(E$4),FALSE)/VLOOKUP(EOMONTH($A60,-1),Prices_Monthly!$A:$I,COLUMN(E$4),FALSE)-1</f>
        <v>2.122917562218718E-2</v>
      </c>
      <c r="F60" s="3" t="e">
        <f>VLOOKUP($A60,Prices_Monthly!$A:$I,COLUMN(F$4),FALSE)/VLOOKUP(EOMONTH($A60,-1),Prices_Monthly!$A:$I,COLUMN(F$4),FALSE)-1</f>
        <v>#VALUE!</v>
      </c>
      <c r="G60" s="3" t="e">
        <f>VLOOKUP($A60,Prices_Monthly!$A:$I,COLUMN(G$4),FALSE)/VLOOKUP(EOMONTH($A60,-1),Prices_Monthly!$A:$I,COLUMN(G$4),FALSE)-1</f>
        <v>#VALUE!</v>
      </c>
      <c r="H60" s="3" t="e">
        <f>VLOOKUP($A60,Prices_Monthly!$A:$I,COLUMN(H$4),FALSE)/VLOOKUP(EOMONTH($A60,-1),Prices_Monthly!$A:$I,COLUMN(H$4),FALSE)-1</f>
        <v>#VALUE!</v>
      </c>
      <c r="I60" s="3" t="e">
        <f>VLOOKUP($A60,Prices_Monthly!$A:$I,COLUMN(I$4),FALSE)/VLOOKUP(EOMONTH($A60,-1),Prices_Monthly!$A:$I,COLUMN(I$4),FALSE)-1</f>
        <v>#VALUE!</v>
      </c>
      <c r="K60" s="3">
        <f>VLOOKUP($A60,Prices_Monthly!$A:$L,COLUMN(K$4),FALSE)/VLOOKUP(EOMONTH($A60,-1),Prices_Monthly!$A:$L,COLUMN(K$4),FALSE)-1</f>
        <v>1.074315821223637E-2</v>
      </c>
      <c r="L60" s="3">
        <f>VLOOKUP($A60,Prices_Monthly!$A:$L,COLUMN(L$4),FALSE)/VLOOKUP(EOMONTH($A60,-1),Prices_Monthly!$A:$L,COLUMN(L$4),FALSE)-1</f>
        <v>2.3369135542865793E-2</v>
      </c>
      <c r="M60" s="3">
        <f t="shared" si="0"/>
        <v>1.8318744610614023E-2</v>
      </c>
    </row>
    <row r="61" spans="1:13" x14ac:dyDescent="0.35">
      <c r="A61" s="2">
        <v>34577</v>
      </c>
      <c r="B61" s="3" t="e">
        <f>VLOOKUP($A61,Prices_Monthly!$A:$I,COLUMN(B$4),FALSE)/VLOOKUP(EOMONTH($A61,-1),Prices_Monthly!$A:$I,COLUMN(B$4),FALSE)-1</f>
        <v>#VALUE!</v>
      </c>
      <c r="C61" s="3">
        <f>VLOOKUP($A61,Prices_Monthly!$A:$I,COLUMN(C$4),FALSE)/VLOOKUP(EOMONTH($A61,-1),Prices_Monthly!$A:$I,COLUMN(C$4),FALSE)-1</f>
        <v>4.1118008337819312E-3</v>
      </c>
      <c r="D61" s="3">
        <f>VLOOKUP($A61,Prices_Monthly!$A:$I,COLUMN(D$4),FALSE)/VLOOKUP(EOMONTH($A61,-1),Prices_Monthly!$A:$I,COLUMN(D$4),FALSE)-1</f>
        <v>-1.3092293666048804E-2</v>
      </c>
      <c r="E61" s="3">
        <f>VLOOKUP($A61,Prices_Monthly!$A:$I,COLUMN(E$4),FALSE)/VLOOKUP(EOMONTH($A61,-1),Prices_Monthly!$A:$I,COLUMN(E$4),FALSE)-1</f>
        <v>8.0054283317321229E-4</v>
      </c>
      <c r="F61" s="3" t="e">
        <f>VLOOKUP($A61,Prices_Monthly!$A:$I,COLUMN(F$4),FALSE)/VLOOKUP(EOMONTH($A61,-1),Prices_Monthly!$A:$I,COLUMN(F$4),FALSE)-1</f>
        <v>#VALUE!</v>
      </c>
      <c r="G61" s="3" t="e">
        <f>VLOOKUP($A61,Prices_Monthly!$A:$I,COLUMN(G$4),FALSE)/VLOOKUP(EOMONTH($A61,-1),Prices_Monthly!$A:$I,COLUMN(G$4),FALSE)-1</f>
        <v>#VALUE!</v>
      </c>
      <c r="H61" s="3" t="e">
        <f>VLOOKUP($A61,Prices_Monthly!$A:$I,COLUMN(H$4),FALSE)/VLOOKUP(EOMONTH($A61,-1),Prices_Monthly!$A:$I,COLUMN(H$4),FALSE)-1</f>
        <v>#VALUE!</v>
      </c>
      <c r="I61" s="3" t="e">
        <f>VLOOKUP($A61,Prices_Monthly!$A:$I,COLUMN(I$4),FALSE)/VLOOKUP(EOMONTH($A61,-1),Prices_Monthly!$A:$I,COLUMN(I$4),FALSE)-1</f>
        <v>#VALUE!</v>
      </c>
      <c r="K61" s="3">
        <f>VLOOKUP($A61,Prices_Monthly!$A:$L,COLUMN(K$4),FALSE)/VLOOKUP(EOMONTH($A61,-1),Prices_Monthly!$A:$L,COLUMN(K$4),FALSE)-1</f>
        <v>-5.6080969250342783E-3</v>
      </c>
      <c r="L61" s="3">
        <f>VLOOKUP($A61,Prices_Monthly!$A:$L,COLUMN(L$4),FALSE)/VLOOKUP(EOMONTH($A61,-1),Prices_Monthly!$A:$L,COLUMN(L$4),FALSE)-1</f>
        <v>2.8153783989788073E-2</v>
      </c>
      <c r="M61" s="3">
        <f t="shared" si="0"/>
        <v>1.4649031623859131E-2</v>
      </c>
    </row>
    <row r="62" spans="1:13" x14ac:dyDescent="0.35">
      <c r="A62" s="2">
        <v>34607</v>
      </c>
      <c r="B62" s="3" t="e">
        <f>VLOOKUP($A62,Prices_Monthly!$A:$I,COLUMN(B$4),FALSE)/VLOOKUP(EOMONTH($A62,-1),Prices_Monthly!$A:$I,COLUMN(B$4),FALSE)-1</f>
        <v>#VALUE!</v>
      </c>
      <c r="C62" s="3">
        <f>VLOOKUP($A62,Prices_Monthly!$A:$I,COLUMN(C$4),FALSE)/VLOOKUP(EOMONTH($A62,-1),Prices_Monthly!$A:$I,COLUMN(C$4),FALSE)-1</f>
        <v>1.7400146494894297E-2</v>
      </c>
      <c r="D62" s="3">
        <f>VLOOKUP($A62,Prices_Monthly!$A:$I,COLUMN(D$4),FALSE)/VLOOKUP(EOMONTH($A62,-1),Prices_Monthly!$A:$I,COLUMN(D$4),FALSE)-1</f>
        <v>1.368327647804346E-2</v>
      </c>
      <c r="E62" s="3">
        <f>VLOOKUP($A62,Prices_Monthly!$A:$I,COLUMN(E$4),FALSE)/VLOOKUP(EOMONTH($A62,-1),Prices_Monthly!$A:$I,COLUMN(E$4),FALSE)-1</f>
        <v>-2.6398238757533554E-2</v>
      </c>
      <c r="F62" s="3" t="e">
        <f>VLOOKUP($A62,Prices_Monthly!$A:$I,COLUMN(F$4),FALSE)/VLOOKUP(EOMONTH($A62,-1),Prices_Monthly!$A:$I,COLUMN(F$4),FALSE)-1</f>
        <v>#VALUE!</v>
      </c>
      <c r="G62" s="3" t="e">
        <f>VLOOKUP($A62,Prices_Monthly!$A:$I,COLUMN(G$4),FALSE)/VLOOKUP(EOMONTH($A62,-1),Prices_Monthly!$A:$I,COLUMN(G$4),FALSE)-1</f>
        <v>#VALUE!</v>
      </c>
      <c r="H62" s="3" t="e">
        <f>VLOOKUP($A62,Prices_Monthly!$A:$I,COLUMN(H$4),FALSE)/VLOOKUP(EOMONTH($A62,-1),Prices_Monthly!$A:$I,COLUMN(H$4),FALSE)-1</f>
        <v>#VALUE!</v>
      </c>
      <c r="I62" s="3" t="e">
        <f>VLOOKUP($A62,Prices_Monthly!$A:$I,COLUMN(I$4),FALSE)/VLOOKUP(EOMONTH($A62,-1),Prices_Monthly!$A:$I,COLUMN(I$4),FALSE)-1</f>
        <v>#VALUE!</v>
      </c>
      <c r="K62" s="3">
        <f>VLOOKUP($A62,Prices_Monthly!$A:$L,COLUMN(K$4),FALSE)/VLOOKUP(EOMONTH($A62,-1),Prices_Monthly!$A:$L,COLUMN(K$4),FALSE)-1</f>
        <v>-3.2435354157752672E-3</v>
      </c>
      <c r="L62" s="3">
        <f>VLOOKUP($A62,Prices_Monthly!$A:$L,COLUMN(L$4),FALSE)/VLOOKUP(EOMONTH($A62,-1),Prices_Monthly!$A:$L,COLUMN(L$4),FALSE)-1</f>
        <v>-3.6399566804738326E-2</v>
      </c>
      <c r="M62" s="3">
        <f t="shared" si="0"/>
        <v>-2.3137154249153104E-2</v>
      </c>
    </row>
    <row r="63" spans="1:13" x14ac:dyDescent="0.35">
      <c r="A63" s="2">
        <v>34638</v>
      </c>
      <c r="B63" s="3" t="e">
        <f>VLOOKUP($A63,Prices_Monthly!$A:$I,COLUMN(B$4),FALSE)/VLOOKUP(EOMONTH($A63,-1),Prices_Monthly!$A:$I,COLUMN(B$4),FALSE)-1</f>
        <v>#VALUE!</v>
      </c>
      <c r="C63" s="3">
        <f>VLOOKUP($A63,Prices_Monthly!$A:$I,COLUMN(C$4),FALSE)/VLOOKUP(EOMONTH($A63,-1),Prices_Monthly!$A:$I,COLUMN(C$4),FALSE)-1</f>
        <v>-3.1941943451105348E-2</v>
      </c>
      <c r="D63" s="3">
        <f>VLOOKUP($A63,Prices_Monthly!$A:$I,COLUMN(D$4),FALSE)/VLOOKUP(EOMONTH($A63,-1),Prices_Monthly!$A:$I,COLUMN(D$4),FALSE)-1</f>
        <v>-1.0176917679447506E-3</v>
      </c>
      <c r="E63" s="3">
        <f>VLOOKUP($A63,Prices_Monthly!$A:$I,COLUMN(E$4),FALSE)/VLOOKUP(EOMONTH($A63,-1),Prices_Monthly!$A:$I,COLUMN(E$4),FALSE)-1</f>
        <v>-8.0108867047414822E-3</v>
      </c>
      <c r="F63" s="3" t="e">
        <f>VLOOKUP($A63,Prices_Monthly!$A:$I,COLUMN(F$4),FALSE)/VLOOKUP(EOMONTH($A63,-1),Prices_Monthly!$A:$I,COLUMN(F$4),FALSE)-1</f>
        <v>#VALUE!</v>
      </c>
      <c r="G63" s="3" t="e">
        <f>VLOOKUP($A63,Prices_Monthly!$A:$I,COLUMN(G$4),FALSE)/VLOOKUP(EOMONTH($A63,-1),Prices_Monthly!$A:$I,COLUMN(G$4),FALSE)-1</f>
        <v>#VALUE!</v>
      </c>
      <c r="H63" s="3" t="e">
        <f>VLOOKUP($A63,Prices_Monthly!$A:$I,COLUMN(H$4),FALSE)/VLOOKUP(EOMONTH($A63,-1),Prices_Monthly!$A:$I,COLUMN(H$4),FALSE)-1</f>
        <v>#VALUE!</v>
      </c>
      <c r="I63" s="3" t="e">
        <f>VLOOKUP($A63,Prices_Monthly!$A:$I,COLUMN(I$4),FALSE)/VLOOKUP(EOMONTH($A63,-1),Prices_Monthly!$A:$I,COLUMN(I$4),FALSE)-1</f>
        <v>#VALUE!</v>
      </c>
      <c r="K63" s="3">
        <f>VLOOKUP($A63,Prices_Monthly!$A:$L,COLUMN(K$4),FALSE)/VLOOKUP(EOMONTH($A63,-1),Prices_Monthly!$A:$L,COLUMN(K$4),FALSE)-1</f>
        <v>1.6377978787061043E-3</v>
      </c>
      <c r="L63" s="3">
        <f>VLOOKUP($A63,Prices_Monthly!$A:$L,COLUMN(L$4),FALSE)/VLOOKUP(EOMONTH($A63,-1),Prices_Monthly!$A:$L,COLUMN(L$4),FALSE)-1</f>
        <v>1.4222517808561985E-2</v>
      </c>
      <c r="M63" s="3">
        <f t="shared" si="0"/>
        <v>9.1886298366196332E-3</v>
      </c>
    </row>
    <row r="64" spans="1:13" x14ac:dyDescent="0.35">
      <c r="A64" s="2">
        <v>34668</v>
      </c>
      <c r="B64" s="3" t="e">
        <f>VLOOKUP($A64,Prices_Monthly!$A:$I,COLUMN(B$4),FALSE)/VLOOKUP(EOMONTH($A64,-1),Prices_Monthly!$A:$I,COLUMN(B$4),FALSE)-1</f>
        <v>#VALUE!</v>
      </c>
      <c r="C64" s="3">
        <f>VLOOKUP($A64,Prices_Monthly!$A:$I,COLUMN(C$4),FALSE)/VLOOKUP(EOMONTH($A64,-1),Prices_Monthly!$A:$I,COLUMN(C$4),FALSE)-1</f>
        <v>-1.0551827321008345E-2</v>
      </c>
      <c r="D64" s="3">
        <f>VLOOKUP($A64,Prices_Monthly!$A:$I,COLUMN(D$4),FALSE)/VLOOKUP(EOMONTH($A64,-1),Prices_Monthly!$A:$I,COLUMN(D$4),FALSE)-1</f>
        <v>7.3156963086027371E-3</v>
      </c>
      <c r="E64" s="3">
        <f>VLOOKUP($A64,Prices_Monthly!$A:$I,COLUMN(E$4),FALSE)/VLOOKUP(EOMONTH($A64,-1),Prices_Monthly!$A:$I,COLUMN(E$4),FALSE)-1</f>
        <v>-4.2884700098763107E-3</v>
      </c>
      <c r="F64" s="3" t="e">
        <f>VLOOKUP($A64,Prices_Monthly!$A:$I,COLUMN(F$4),FALSE)/VLOOKUP(EOMONTH($A64,-1),Prices_Monthly!$A:$I,COLUMN(F$4),FALSE)-1</f>
        <v>#VALUE!</v>
      </c>
      <c r="G64" s="3" t="e">
        <f>VLOOKUP($A64,Prices_Monthly!$A:$I,COLUMN(G$4),FALSE)/VLOOKUP(EOMONTH($A64,-1),Prices_Monthly!$A:$I,COLUMN(G$4),FALSE)-1</f>
        <v>#VALUE!</v>
      </c>
      <c r="H64" s="3" t="e">
        <f>VLOOKUP($A64,Prices_Monthly!$A:$I,COLUMN(H$4),FALSE)/VLOOKUP(EOMONTH($A64,-1),Prices_Monthly!$A:$I,COLUMN(H$4),FALSE)-1</f>
        <v>#VALUE!</v>
      </c>
      <c r="I64" s="3" t="e">
        <f>VLOOKUP($A64,Prices_Monthly!$A:$I,COLUMN(I$4),FALSE)/VLOOKUP(EOMONTH($A64,-1),Prices_Monthly!$A:$I,COLUMN(I$4),FALSE)-1</f>
        <v>#VALUE!</v>
      </c>
      <c r="K64" s="3">
        <f>VLOOKUP($A64,Prices_Monthly!$A:$L,COLUMN(K$4),FALSE)/VLOOKUP(EOMONTH($A64,-1),Prices_Monthly!$A:$L,COLUMN(K$4),FALSE)-1</f>
        <v>7.5138052700198799E-3</v>
      </c>
      <c r="L64" s="3">
        <f>VLOOKUP($A64,Prices_Monthly!$A:$L,COLUMN(L$4),FALSE)/VLOOKUP(EOMONTH($A64,-1),Prices_Monthly!$A:$L,COLUMN(L$4),FALSE)-1</f>
        <v>-2.6847761391820102E-2</v>
      </c>
      <c r="M64" s="3">
        <f t="shared" si="0"/>
        <v>-1.3103134727084109E-2</v>
      </c>
    </row>
    <row r="65" spans="1:13" x14ac:dyDescent="0.35">
      <c r="A65" s="2">
        <v>34699</v>
      </c>
      <c r="B65" s="3" t="e">
        <f>VLOOKUP($A65,Prices_Monthly!$A:$I,COLUMN(B$4),FALSE)/VLOOKUP(EOMONTH($A65,-1),Prices_Monthly!$A:$I,COLUMN(B$4),FALSE)-1</f>
        <v>#VALUE!</v>
      </c>
      <c r="C65" s="3">
        <f>VLOOKUP($A65,Prices_Monthly!$A:$I,COLUMN(C$4),FALSE)/VLOOKUP(EOMONTH($A65,-1),Prices_Monthly!$A:$I,COLUMN(C$4),FALSE)-1</f>
        <v>-2.5997683199674437E-4</v>
      </c>
      <c r="D65" s="3">
        <f>VLOOKUP($A65,Prices_Monthly!$A:$I,COLUMN(D$4),FALSE)/VLOOKUP(EOMONTH($A65,-1),Prices_Monthly!$A:$I,COLUMN(D$4),FALSE)-1</f>
        <v>5.4360885103794665E-3</v>
      </c>
      <c r="E65" s="3">
        <f>VLOOKUP($A65,Prices_Monthly!$A:$I,COLUMN(E$4),FALSE)/VLOOKUP(EOMONTH($A65,-1),Prices_Monthly!$A:$I,COLUMN(E$4),FALSE)-1</f>
        <v>4.7124834600973387E-3</v>
      </c>
      <c r="F65" s="3" t="e">
        <f>VLOOKUP($A65,Prices_Monthly!$A:$I,COLUMN(F$4),FALSE)/VLOOKUP(EOMONTH($A65,-1),Prices_Monthly!$A:$I,COLUMN(F$4),FALSE)-1</f>
        <v>#VALUE!</v>
      </c>
      <c r="G65" s="3" t="e">
        <f>VLOOKUP($A65,Prices_Monthly!$A:$I,COLUMN(G$4),FALSE)/VLOOKUP(EOMONTH($A65,-1),Prices_Monthly!$A:$I,COLUMN(G$4),FALSE)-1</f>
        <v>#VALUE!</v>
      </c>
      <c r="H65" s="3" t="e">
        <f>VLOOKUP($A65,Prices_Monthly!$A:$I,COLUMN(H$4),FALSE)/VLOOKUP(EOMONTH($A65,-1),Prices_Monthly!$A:$I,COLUMN(H$4),FALSE)-1</f>
        <v>#VALUE!</v>
      </c>
      <c r="I65" s="3" t="e">
        <f>VLOOKUP($A65,Prices_Monthly!$A:$I,COLUMN(I$4),FALSE)/VLOOKUP(EOMONTH($A65,-1),Prices_Monthly!$A:$I,COLUMN(I$4),FALSE)-1</f>
        <v>#VALUE!</v>
      </c>
      <c r="K65" s="3">
        <f>VLOOKUP($A65,Prices_Monthly!$A:$L,COLUMN(K$4),FALSE)/VLOOKUP(EOMONTH($A65,-1),Prices_Monthly!$A:$L,COLUMN(K$4),FALSE)-1</f>
        <v>2.0503850687507708E-3</v>
      </c>
      <c r="L65" s="3">
        <f>VLOOKUP($A65,Prices_Monthly!$A:$L,COLUMN(L$4),FALSE)/VLOOKUP(EOMONTH($A65,-1),Prices_Monthly!$A:$L,COLUMN(L$4),FALSE)-1</f>
        <v>1.0133334585521903E-2</v>
      </c>
      <c r="M65" s="3">
        <f t="shared" si="0"/>
        <v>6.9001547788134499E-3</v>
      </c>
    </row>
    <row r="66" spans="1:13" x14ac:dyDescent="0.35">
      <c r="A66" s="2">
        <v>34730</v>
      </c>
      <c r="B66" s="3" t="e">
        <f>VLOOKUP($A66,Prices_Monthly!$A:$I,COLUMN(B$4),FALSE)/VLOOKUP(EOMONTH($A66,-1),Prices_Monthly!$A:$I,COLUMN(B$4),FALSE)-1</f>
        <v>#VALUE!</v>
      </c>
      <c r="C66" s="3">
        <f>VLOOKUP($A66,Prices_Monthly!$A:$I,COLUMN(C$4),FALSE)/VLOOKUP(EOMONTH($A66,-1),Prices_Monthly!$A:$I,COLUMN(C$4),FALSE)-1</f>
        <v>-2.7019855365760459E-2</v>
      </c>
      <c r="D66" s="3">
        <f>VLOOKUP($A66,Prices_Monthly!$A:$I,COLUMN(D$4),FALSE)/VLOOKUP(EOMONTH($A66,-1),Prices_Monthly!$A:$I,COLUMN(D$4),FALSE)-1</f>
        <v>-2.6727189810694663E-3</v>
      </c>
      <c r="E66" s="3">
        <f>VLOOKUP($A66,Prices_Monthly!$A:$I,COLUMN(E$4),FALSE)/VLOOKUP(EOMONTH($A66,-1),Prices_Monthly!$A:$I,COLUMN(E$4),FALSE)-1</f>
        <v>1.7510383831031762E-2</v>
      </c>
      <c r="F66" s="3" t="e">
        <f>VLOOKUP($A66,Prices_Monthly!$A:$I,COLUMN(F$4),FALSE)/VLOOKUP(EOMONTH($A66,-1),Prices_Monthly!$A:$I,COLUMN(F$4),FALSE)-1</f>
        <v>#VALUE!</v>
      </c>
      <c r="G66" s="3" t="e">
        <f>VLOOKUP($A66,Prices_Monthly!$A:$I,COLUMN(G$4),FALSE)/VLOOKUP(EOMONTH($A66,-1),Prices_Monthly!$A:$I,COLUMN(G$4),FALSE)-1</f>
        <v>#VALUE!</v>
      </c>
      <c r="H66" s="3" t="e">
        <f>VLOOKUP($A66,Prices_Monthly!$A:$I,COLUMN(H$4),FALSE)/VLOOKUP(EOMONTH($A66,-1),Prices_Monthly!$A:$I,COLUMN(H$4),FALSE)-1</f>
        <v>#VALUE!</v>
      </c>
      <c r="I66" s="3" t="e">
        <f>VLOOKUP($A66,Prices_Monthly!$A:$I,COLUMN(I$4),FALSE)/VLOOKUP(EOMONTH($A66,-1),Prices_Monthly!$A:$I,COLUMN(I$4),FALSE)-1</f>
        <v>#VALUE!</v>
      </c>
      <c r="K66" s="3">
        <f>VLOOKUP($A66,Prices_Monthly!$A:$L,COLUMN(K$4),FALSE)/VLOOKUP(EOMONTH($A66,-1),Prices_Monthly!$A:$L,COLUMN(K$4),FALSE)-1</f>
        <v>1.3170755709899007E-2</v>
      </c>
      <c r="L66" s="3">
        <f>VLOOKUP($A66,Prices_Monthly!$A:$L,COLUMN(L$4),FALSE)/VLOOKUP(EOMONTH($A66,-1),Prices_Monthly!$A:$L,COLUMN(L$4),FALSE)-1</f>
        <v>-2.1317320453610566E-2</v>
      </c>
      <c r="M66" s="3">
        <f t="shared" si="0"/>
        <v>-7.5220899882067361E-3</v>
      </c>
    </row>
    <row r="67" spans="1:13" x14ac:dyDescent="0.35">
      <c r="A67" s="2">
        <v>34758</v>
      </c>
      <c r="B67" s="3" t="e">
        <f>VLOOKUP($A67,Prices_Monthly!$A:$I,COLUMN(B$4),FALSE)/VLOOKUP(EOMONTH($A67,-1),Prices_Monthly!$A:$I,COLUMN(B$4),FALSE)-1</f>
        <v>#VALUE!</v>
      </c>
      <c r="C67" s="3">
        <f>VLOOKUP($A67,Prices_Monthly!$A:$I,COLUMN(C$4),FALSE)/VLOOKUP(EOMONTH($A67,-1),Prices_Monthly!$A:$I,COLUMN(C$4),FALSE)-1</f>
        <v>1.587232324995469E-3</v>
      </c>
      <c r="D67" s="3">
        <f>VLOOKUP($A67,Prices_Monthly!$A:$I,COLUMN(D$4),FALSE)/VLOOKUP(EOMONTH($A67,-1),Prices_Monthly!$A:$I,COLUMN(D$4),FALSE)-1</f>
        <v>2.1808351311693563E-2</v>
      </c>
      <c r="E67" s="3">
        <f>VLOOKUP($A67,Prices_Monthly!$A:$I,COLUMN(E$4),FALSE)/VLOOKUP(EOMONTH($A67,-1),Prices_Monthly!$A:$I,COLUMN(E$4),FALSE)-1</f>
        <v>2.6075151687607878E-2</v>
      </c>
      <c r="F67" s="3" t="e">
        <f>VLOOKUP($A67,Prices_Monthly!$A:$I,COLUMN(F$4),FALSE)/VLOOKUP(EOMONTH($A67,-1),Prices_Monthly!$A:$I,COLUMN(F$4),FALSE)-1</f>
        <v>#VALUE!</v>
      </c>
      <c r="G67" s="3" t="e">
        <f>VLOOKUP($A67,Prices_Monthly!$A:$I,COLUMN(G$4),FALSE)/VLOOKUP(EOMONTH($A67,-1),Prices_Monthly!$A:$I,COLUMN(G$4),FALSE)-1</f>
        <v>#VALUE!</v>
      </c>
      <c r="H67" s="3" t="e">
        <f>VLOOKUP($A67,Prices_Monthly!$A:$I,COLUMN(H$4),FALSE)/VLOOKUP(EOMONTH($A67,-1),Prices_Monthly!$A:$I,COLUMN(H$4),FALSE)-1</f>
        <v>#VALUE!</v>
      </c>
      <c r="I67" s="3" t="e">
        <f>VLOOKUP($A67,Prices_Monthly!$A:$I,COLUMN(I$4),FALSE)/VLOOKUP(EOMONTH($A67,-1),Prices_Monthly!$A:$I,COLUMN(I$4),FALSE)-1</f>
        <v>#VALUE!</v>
      </c>
      <c r="K67" s="3">
        <f>VLOOKUP($A67,Prices_Monthly!$A:$L,COLUMN(K$4),FALSE)/VLOOKUP(EOMONTH($A67,-1),Prices_Monthly!$A:$L,COLUMN(K$4),FALSE)-1</f>
        <v>1.4939286768207216E-2</v>
      </c>
      <c r="L67" s="3">
        <f>VLOOKUP($A67,Prices_Monthly!$A:$L,COLUMN(L$4),FALSE)/VLOOKUP(EOMONTH($A67,-1),Prices_Monthly!$A:$L,COLUMN(L$4),FALSE)-1</f>
        <v>4.6239836794987887E-3</v>
      </c>
      <c r="M67" s="3">
        <f t="shared" si="0"/>
        <v>8.7501049149821594E-3</v>
      </c>
    </row>
    <row r="68" spans="1:13" x14ac:dyDescent="0.35">
      <c r="A68" s="2">
        <v>34789</v>
      </c>
      <c r="B68" s="3" t="e">
        <f>VLOOKUP($A68,Prices_Monthly!$A:$I,COLUMN(B$4),FALSE)/VLOOKUP(EOMONTH($A68,-1),Prices_Monthly!$A:$I,COLUMN(B$4),FALSE)-1</f>
        <v>#VALUE!</v>
      </c>
      <c r="C68" s="3">
        <f>VLOOKUP($A68,Prices_Monthly!$A:$I,COLUMN(C$4),FALSE)/VLOOKUP(EOMONTH($A68,-1),Prices_Monthly!$A:$I,COLUMN(C$4),FALSE)-1</f>
        <v>3.4313752185112234E-2</v>
      </c>
      <c r="D68" s="3">
        <f>VLOOKUP($A68,Prices_Monthly!$A:$I,COLUMN(D$4),FALSE)/VLOOKUP(EOMONTH($A68,-1),Prices_Monthly!$A:$I,COLUMN(D$4),FALSE)-1</f>
        <v>4.3348517299777178E-2</v>
      </c>
      <c r="E68" s="3">
        <f>VLOOKUP($A68,Prices_Monthly!$A:$I,COLUMN(E$4),FALSE)/VLOOKUP(EOMONTH($A68,-1),Prices_Monthly!$A:$I,COLUMN(E$4),FALSE)-1</f>
        <v>6.0182724380464236E-4</v>
      </c>
      <c r="F68" s="3" t="e">
        <f>VLOOKUP($A68,Prices_Monthly!$A:$I,COLUMN(F$4),FALSE)/VLOOKUP(EOMONTH($A68,-1),Prices_Monthly!$A:$I,COLUMN(F$4),FALSE)-1</f>
        <v>#VALUE!</v>
      </c>
      <c r="G68" s="3" t="e">
        <f>VLOOKUP($A68,Prices_Monthly!$A:$I,COLUMN(G$4),FALSE)/VLOOKUP(EOMONTH($A68,-1),Prices_Monthly!$A:$I,COLUMN(G$4),FALSE)-1</f>
        <v>#VALUE!</v>
      </c>
      <c r="H68" s="3" t="e">
        <f>VLOOKUP($A68,Prices_Monthly!$A:$I,COLUMN(H$4),FALSE)/VLOOKUP(EOMONTH($A68,-1),Prices_Monthly!$A:$I,COLUMN(H$4),FALSE)-1</f>
        <v>#VALUE!</v>
      </c>
      <c r="I68" s="3" t="e">
        <f>VLOOKUP($A68,Prices_Monthly!$A:$I,COLUMN(I$4),FALSE)/VLOOKUP(EOMONTH($A68,-1),Prices_Monthly!$A:$I,COLUMN(I$4),FALSE)-1</f>
        <v>#VALUE!</v>
      </c>
      <c r="K68" s="3">
        <f>VLOOKUP($A68,Prices_Monthly!$A:$L,COLUMN(K$4),FALSE)/VLOOKUP(EOMONTH($A68,-1),Prices_Monthly!$A:$L,COLUMN(K$4),FALSE)-1</f>
        <v>1.4763590739493404E-2</v>
      </c>
      <c r="L68" s="3">
        <f>VLOOKUP($A68,Prices_Monthly!$A:$L,COLUMN(L$4),FALSE)/VLOOKUP(EOMONTH($A68,-1),Prices_Monthly!$A:$L,COLUMN(L$4),FALSE)-1</f>
        <v>3.4325226795899333E-3</v>
      </c>
      <c r="M68" s="3">
        <f t="shared" si="0"/>
        <v>7.964949903551323E-3</v>
      </c>
    </row>
    <row r="69" spans="1:13" x14ac:dyDescent="0.35">
      <c r="A69" s="2">
        <v>34819</v>
      </c>
      <c r="B69" s="3" t="e">
        <f>VLOOKUP($A69,Prices_Monthly!$A:$I,COLUMN(B$4),FALSE)/VLOOKUP(EOMONTH($A69,-1),Prices_Monthly!$A:$I,COLUMN(B$4),FALSE)-1</f>
        <v>#VALUE!</v>
      </c>
      <c r="C69" s="3">
        <f>VLOOKUP($A69,Prices_Monthly!$A:$I,COLUMN(C$4),FALSE)/VLOOKUP(EOMONTH($A69,-1),Prices_Monthly!$A:$I,COLUMN(C$4),FALSE)-1</f>
        <v>-1.4708927850611619E-2</v>
      </c>
      <c r="D69" s="3">
        <f>VLOOKUP($A69,Prices_Monthly!$A:$I,COLUMN(D$4),FALSE)/VLOOKUP(EOMONTH($A69,-1),Prices_Monthly!$A:$I,COLUMN(D$4),FALSE)-1</f>
        <v>1.608310779331168E-2</v>
      </c>
      <c r="E69" s="3">
        <f>VLOOKUP($A69,Prices_Monthly!$A:$I,COLUMN(E$4),FALSE)/VLOOKUP(EOMONTH($A69,-1),Prices_Monthly!$A:$I,COLUMN(E$4),FALSE)-1</f>
        <v>1.3535374337546147E-2</v>
      </c>
      <c r="F69" s="3" t="e">
        <f>VLOOKUP($A69,Prices_Monthly!$A:$I,COLUMN(F$4),FALSE)/VLOOKUP(EOMONTH($A69,-1),Prices_Monthly!$A:$I,COLUMN(F$4),FALSE)-1</f>
        <v>#VALUE!</v>
      </c>
      <c r="G69" s="3" t="e">
        <f>VLOOKUP($A69,Prices_Monthly!$A:$I,COLUMN(G$4),FALSE)/VLOOKUP(EOMONTH($A69,-1),Prices_Monthly!$A:$I,COLUMN(G$4),FALSE)-1</f>
        <v>#VALUE!</v>
      </c>
      <c r="H69" s="3" t="e">
        <f>VLOOKUP($A69,Prices_Monthly!$A:$I,COLUMN(H$4),FALSE)/VLOOKUP(EOMONTH($A69,-1),Prices_Monthly!$A:$I,COLUMN(H$4),FALSE)-1</f>
        <v>#VALUE!</v>
      </c>
      <c r="I69" s="3" t="e">
        <f>VLOOKUP($A69,Prices_Monthly!$A:$I,COLUMN(I$4),FALSE)/VLOOKUP(EOMONTH($A69,-1),Prices_Monthly!$A:$I,COLUMN(I$4),FALSE)-1</f>
        <v>#VALUE!</v>
      </c>
      <c r="K69" s="3">
        <f>VLOOKUP($A69,Prices_Monthly!$A:$L,COLUMN(K$4),FALSE)/VLOOKUP(EOMONTH($A69,-1),Prices_Monthly!$A:$L,COLUMN(K$4),FALSE)-1</f>
        <v>1.4135196287093255E-2</v>
      </c>
      <c r="L69" s="3">
        <f>VLOOKUP($A69,Prices_Monthly!$A:$L,COLUMN(L$4),FALSE)/VLOOKUP(EOMONTH($A69,-1),Prices_Monthly!$A:$L,COLUMN(L$4),FALSE)-1</f>
        <v>2.913435634782191E-2</v>
      </c>
      <c r="M69" s="3">
        <f t="shared" si="0"/>
        <v>2.3134692323530447E-2</v>
      </c>
    </row>
    <row r="70" spans="1:13" x14ac:dyDescent="0.35">
      <c r="A70" s="2">
        <v>34850</v>
      </c>
      <c r="B70" s="3" t="e">
        <f>VLOOKUP($A70,Prices_Monthly!$A:$I,COLUMN(B$4),FALSE)/VLOOKUP(EOMONTH($A70,-1),Prices_Monthly!$A:$I,COLUMN(B$4),FALSE)-1</f>
        <v>#VALUE!</v>
      </c>
      <c r="C70" s="3">
        <f>VLOOKUP($A70,Prices_Monthly!$A:$I,COLUMN(C$4),FALSE)/VLOOKUP(EOMONTH($A70,-1),Prices_Monthly!$A:$I,COLUMN(C$4),FALSE)-1</f>
        <v>-1.0692739161645148E-2</v>
      </c>
      <c r="D70" s="3">
        <f>VLOOKUP($A70,Prices_Monthly!$A:$I,COLUMN(D$4),FALSE)/VLOOKUP(EOMONTH($A70,-1),Prices_Monthly!$A:$I,COLUMN(D$4),FALSE)-1</f>
        <v>4.0948662089358212E-2</v>
      </c>
      <c r="E70" s="3">
        <f>VLOOKUP($A70,Prices_Monthly!$A:$I,COLUMN(E$4),FALSE)/VLOOKUP(EOMONTH($A70,-1),Prices_Monthly!$A:$I,COLUMN(E$4),FALSE)-1</f>
        <v>4.6542707231526315E-2</v>
      </c>
      <c r="F70" s="3" t="e">
        <f>VLOOKUP($A70,Prices_Monthly!$A:$I,COLUMN(F$4),FALSE)/VLOOKUP(EOMONTH($A70,-1),Prices_Monthly!$A:$I,COLUMN(F$4),FALSE)-1</f>
        <v>#VALUE!</v>
      </c>
      <c r="G70" s="3" t="e">
        <f>VLOOKUP($A70,Prices_Monthly!$A:$I,COLUMN(G$4),FALSE)/VLOOKUP(EOMONTH($A70,-1),Prices_Monthly!$A:$I,COLUMN(G$4),FALSE)-1</f>
        <v>#VALUE!</v>
      </c>
      <c r="H70" s="3" t="e">
        <f>VLOOKUP($A70,Prices_Monthly!$A:$I,COLUMN(H$4),FALSE)/VLOOKUP(EOMONTH($A70,-1),Prices_Monthly!$A:$I,COLUMN(H$4),FALSE)-1</f>
        <v>#VALUE!</v>
      </c>
      <c r="I70" s="3" t="e">
        <f>VLOOKUP($A70,Prices_Monthly!$A:$I,COLUMN(I$4),FALSE)/VLOOKUP(EOMONTH($A70,-1),Prices_Monthly!$A:$I,COLUMN(I$4),FALSE)-1</f>
        <v>#VALUE!</v>
      </c>
      <c r="K70" s="3">
        <f>VLOOKUP($A70,Prices_Monthly!$A:$L,COLUMN(K$4),FALSE)/VLOOKUP(EOMONTH($A70,-1),Prices_Monthly!$A:$L,COLUMN(K$4),FALSE)-1</f>
        <v>3.4387562663085403E-2</v>
      </c>
      <c r="L70" s="3">
        <f>VLOOKUP($A70,Prices_Monthly!$A:$L,COLUMN(L$4),FALSE)/VLOOKUP(EOMONTH($A70,-1),Prices_Monthly!$A:$L,COLUMN(L$4),FALSE)-1</f>
        <v>1.4528501869143895E-2</v>
      </c>
      <c r="M70" s="3">
        <f t="shared" si="0"/>
        <v>2.2472126186720499E-2</v>
      </c>
    </row>
    <row r="71" spans="1:13" x14ac:dyDescent="0.35">
      <c r="A71" s="2">
        <v>34880</v>
      </c>
      <c r="B71" s="3" t="e">
        <f>VLOOKUP($A71,Prices_Monthly!$A:$I,COLUMN(B$4),FALSE)/VLOOKUP(EOMONTH($A71,-1),Prices_Monthly!$A:$I,COLUMN(B$4),FALSE)-1</f>
        <v>#VALUE!</v>
      </c>
      <c r="C71" s="3">
        <f>VLOOKUP($A71,Prices_Monthly!$A:$I,COLUMN(C$4),FALSE)/VLOOKUP(EOMONTH($A71,-1),Prices_Monthly!$A:$I,COLUMN(C$4),FALSE)-1</f>
        <v>-5.1601891229119401E-3</v>
      </c>
      <c r="D71" s="3">
        <f>VLOOKUP($A71,Prices_Monthly!$A:$I,COLUMN(D$4),FALSE)/VLOOKUP(EOMONTH($A71,-1),Prices_Monthly!$A:$I,COLUMN(D$4),FALSE)-1</f>
        <v>6.8036726516838009E-3</v>
      </c>
      <c r="E71" s="3">
        <f>VLOOKUP($A71,Prices_Monthly!$A:$I,COLUMN(E$4),FALSE)/VLOOKUP(EOMONTH($A71,-1),Prices_Monthly!$A:$I,COLUMN(E$4),FALSE)-1</f>
        <v>3.1336969958151162E-3</v>
      </c>
      <c r="F71" s="3" t="e">
        <f>VLOOKUP($A71,Prices_Monthly!$A:$I,COLUMN(F$4),FALSE)/VLOOKUP(EOMONTH($A71,-1),Prices_Monthly!$A:$I,COLUMN(F$4),FALSE)-1</f>
        <v>#VALUE!</v>
      </c>
      <c r="G71" s="3" t="e">
        <f>VLOOKUP($A71,Prices_Monthly!$A:$I,COLUMN(G$4),FALSE)/VLOOKUP(EOMONTH($A71,-1),Prices_Monthly!$A:$I,COLUMN(G$4),FALSE)-1</f>
        <v>#VALUE!</v>
      </c>
      <c r="H71" s="3" t="e">
        <f>VLOOKUP($A71,Prices_Monthly!$A:$I,COLUMN(H$4),FALSE)/VLOOKUP(EOMONTH($A71,-1),Prices_Monthly!$A:$I,COLUMN(H$4),FALSE)-1</f>
        <v>#VALUE!</v>
      </c>
      <c r="I71" s="3" t="e">
        <f>VLOOKUP($A71,Prices_Monthly!$A:$I,COLUMN(I$4),FALSE)/VLOOKUP(EOMONTH($A71,-1),Prices_Monthly!$A:$I,COLUMN(I$4),FALSE)-1</f>
        <v>#VALUE!</v>
      </c>
      <c r="K71" s="3">
        <f>VLOOKUP($A71,Prices_Monthly!$A:$L,COLUMN(K$4),FALSE)/VLOOKUP(EOMONTH($A71,-1),Prices_Monthly!$A:$L,COLUMN(K$4),FALSE)-1</f>
        <v>8.700799909793222E-4</v>
      </c>
      <c r="L71" s="3">
        <f>VLOOKUP($A71,Prices_Monthly!$A:$L,COLUMN(L$4),FALSE)/VLOOKUP(EOMONTH($A71,-1),Prices_Monthly!$A:$L,COLUMN(L$4),FALSE)-1</f>
        <v>-3.1511076261768745E-3</v>
      </c>
      <c r="M71" s="3">
        <f t="shared" ref="M71:M134" si="1">(0.6*L71)+(0.4*K71)</f>
        <v>-1.5426325793143957E-3</v>
      </c>
    </row>
    <row r="72" spans="1:13" x14ac:dyDescent="0.35">
      <c r="A72" s="2">
        <v>34911</v>
      </c>
      <c r="B72" s="3" t="e">
        <f>VLOOKUP($A72,Prices_Monthly!$A:$I,COLUMN(B$4),FALSE)/VLOOKUP(EOMONTH($A72,-1),Prices_Monthly!$A:$I,COLUMN(B$4),FALSE)-1</f>
        <v>#VALUE!</v>
      </c>
      <c r="C72" s="3">
        <f>VLOOKUP($A72,Prices_Monthly!$A:$I,COLUMN(C$4),FALSE)/VLOOKUP(EOMONTH($A72,-1),Prices_Monthly!$A:$I,COLUMN(C$4),FALSE)-1</f>
        <v>-9.4147030079269056E-3</v>
      </c>
      <c r="D72" s="3">
        <f>VLOOKUP($A72,Prices_Monthly!$A:$I,COLUMN(D$4),FALSE)/VLOOKUP(EOMONTH($A72,-1),Prices_Monthly!$A:$I,COLUMN(D$4),FALSE)-1</f>
        <v>-6.4457607600786337E-3</v>
      </c>
      <c r="E72" s="3">
        <f>VLOOKUP($A72,Prices_Monthly!$A:$I,COLUMN(E$4),FALSE)/VLOOKUP(EOMONTH($A72,-1),Prices_Monthly!$A:$I,COLUMN(E$4),FALSE)-1</f>
        <v>-1.0790776423089676E-2</v>
      </c>
      <c r="F72" s="3" t="e">
        <f>VLOOKUP($A72,Prices_Monthly!$A:$I,COLUMN(F$4),FALSE)/VLOOKUP(EOMONTH($A72,-1),Prices_Monthly!$A:$I,COLUMN(F$4),FALSE)-1</f>
        <v>#VALUE!</v>
      </c>
      <c r="G72" s="3" t="e">
        <f>VLOOKUP($A72,Prices_Monthly!$A:$I,COLUMN(G$4),FALSE)/VLOOKUP(EOMONTH($A72,-1),Prices_Monthly!$A:$I,COLUMN(G$4),FALSE)-1</f>
        <v>#VALUE!</v>
      </c>
      <c r="H72" s="3" t="e">
        <f>VLOOKUP($A72,Prices_Monthly!$A:$I,COLUMN(H$4),FALSE)/VLOOKUP(EOMONTH($A72,-1),Prices_Monthly!$A:$I,COLUMN(H$4),FALSE)-1</f>
        <v>#VALUE!</v>
      </c>
      <c r="I72" s="3" t="e">
        <f>VLOOKUP($A72,Prices_Monthly!$A:$I,COLUMN(I$4),FALSE)/VLOOKUP(EOMONTH($A72,-1),Prices_Monthly!$A:$I,COLUMN(I$4),FALSE)-1</f>
        <v>#VALUE!</v>
      </c>
      <c r="K72" s="3">
        <f>VLOOKUP($A72,Prices_Monthly!$A:$L,COLUMN(K$4),FALSE)/VLOOKUP(EOMONTH($A72,-1),Prices_Monthly!$A:$L,COLUMN(K$4),FALSE)-1</f>
        <v>5.8195963202185563E-3</v>
      </c>
      <c r="L72" s="3">
        <f>VLOOKUP($A72,Prices_Monthly!$A:$L,COLUMN(L$4),FALSE)/VLOOKUP(EOMONTH($A72,-1),Prices_Monthly!$A:$L,COLUMN(L$4),FALSE)-1</f>
        <v>5.5771977518272564E-2</v>
      </c>
      <c r="M72" s="3">
        <f t="shared" si="1"/>
        <v>3.5791025039050954E-2</v>
      </c>
    </row>
    <row r="73" spans="1:13" x14ac:dyDescent="0.35">
      <c r="A73" s="2">
        <v>34942</v>
      </c>
      <c r="B73" s="3" t="e">
        <f>VLOOKUP($A73,Prices_Monthly!$A:$I,COLUMN(B$4),FALSE)/VLOOKUP(EOMONTH($A73,-1),Prices_Monthly!$A:$I,COLUMN(B$4),FALSE)-1</f>
        <v>#VALUE!</v>
      </c>
      <c r="C73" s="3">
        <f>VLOOKUP($A73,Prices_Monthly!$A:$I,COLUMN(C$4),FALSE)/VLOOKUP(EOMONTH($A73,-1),Prices_Monthly!$A:$I,COLUMN(C$4),FALSE)-1</f>
        <v>-3.8605030164177156E-3</v>
      </c>
      <c r="D73" s="3">
        <f>VLOOKUP($A73,Prices_Monthly!$A:$I,COLUMN(D$4),FALSE)/VLOOKUP(EOMONTH($A73,-1),Prices_Monthly!$A:$I,COLUMN(D$4),FALSE)-1</f>
        <v>-1.6550383271326075E-2</v>
      </c>
      <c r="E73" s="3">
        <f>VLOOKUP($A73,Prices_Monthly!$A:$I,COLUMN(E$4),FALSE)/VLOOKUP(EOMONTH($A73,-1),Prices_Monthly!$A:$I,COLUMN(E$4),FALSE)-1</f>
        <v>9.8479019836148485E-3</v>
      </c>
      <c r="F73" s="3" t="e">
        <f>VLOOKUP($A73,Prices_Monthly!$A:$I,COLUMN(F$4),FALSE)/VLOOKUP(EOMONTH($A73,-1),Prices_Monthly!$A:$I,COLUMN(F$4),FALSE)-1</f>
        <v>#VALUE!</v>
      </c>
      <c r="G73" s="3" t="e">
        <f>VLOOKUP($A73,Prices_Monthly!$A:$I,COLUMN(G$4),FALSE)/VLOOKUP(EOMONTH($A73,-1),Prices_Monthly!$A:$I,COLUMN(G$4),FALSE)-1</f>
        <v>#VALUE!</v>
      </c>
      <c r="H73" s="3" t="e">
        <f>VLOOKUP($A73,Prices_Monthly!$A:$I,COLUMN(H$4),FALSE)/VLOOKUP(EOMONTH($A73,-1),Prices_Monthly!$A:$I,COLUMN(H$4),FALSE)-1</f>
        <v>#VALUE!</v>
      </c>
      <c r="I73" s="3" t="e">
        <f>VLOOKUP($A73,Prices_Monthly!$A:$I,COLUMN(I$4),FALSE)/VLOOKUP(EOMONTH($A73,-1),Prices_Monthly!$A:$I,COLUMN(I$4),FALSE)-1</f>
        <v>#VALUE!</v>
      </c>
      <c r="K73" s="3">
        <f>VLOOKUP($A73,Prices_Monthly!$A:$L,COLUMN(K$4),FALSE)/VLOOKUP(EOMONTH($A73,-1),Prices_Monthly!$A:$L,COLUMN(K$4),FALSE)-1</f>
        <v>7.4255852146734025E-3</v>
      </c>
      <c r="L73" s="3">
        <f>VLOOKUP($A73,Prices_Monthly!$A:$L,COLUMN(L$4),FALSE)/VLOOKUP(EOMONTH($A73,-1),Prices_Monthly!$A:$L,COLUMN(L$4),FALSE)-1</f>
        <v>1.5804425196175087E-2</v>
      </c>
      <c r="M73" s="3">
        <f t="shared" si="1"/>
        <v>1.2452889203574413E-2</v>
      </c>
    </row>
    <row r="74" spans="1:13" x14ac:dyDescent="0.35">
      <c r="A74" s="2">
        <v>34972</v>
      </c>
      <c r="B74" s="3" t="e">
        <f>VLOOKUP($A74,Prices_Monthly!$A:$I,COLUMN(B$4),FALSE)/VLOOKUP(EOMONTH($A74,-1),Prices_Monthly!$A:$I,COLUMN(B$4),FALSE)-1</f>
        <v>#VALUE!</v>
      </c>
      <c r="C74" s="3">
        <f>VLOOKUP($A74,Prices_Monthly!$A:$I,COLUMN(C$4),FALSE)/VLOOKUP(EOMONTH($A74,-1),Prices_Monthly!$A:$I,COLUMN(C$4),FALSE)-1</f>
        <v>-1.0344353248659122E-3</v>
      </c>
      <c r="D74" s="3">
        <f>VLOOKUP($A74,Prices_Monthly!$A:$I,COLUMN(D$4),FALSE)/VLOOKUP(EOMONTH($A74,-1),Prices_Monthly!$A:$I,COLUMN(D$4),FALSE)-1</f>
        <v>3.6972601241420877E-2</v>
      </c>
      <c r="E74" s="3">
        <f>VLOOKUP($A74,Prices_Monthly!$A:$I,COLUMN(E$4),FALSE)/VLOOKUP(EOMONTH($A74,-1),Prices_Monthly!$A:$I,COLUMN(E$4),FALSE)-1</f>
        <v>6.8510235114054296E-3</v>
      </c>
      <c r="F74" s="3" t="e">
        <f>VLOOKUP($A74,Prices_Monthly!$A:$I,COLUMN(F$4),FALSE)/VLOOKUP(EOMONTH($A74,-1),Prices_Monthly!$A:$I,COLUMN(F$4),FALSE)-1</f>
        <v>#VALUE!</v>
      </c>
      <c r="G74" s="3" t="e">
        <f>VLOOKUP($A74,Prices_Monthly!$A:$I,COLUMN(G$4),FALSE)/VLOOKUP(EOMONTH($A74,-1),Prices_Monthly!$A:$I,COLUMN(G$4),FALSE)-1</f>
        <v>#VALUE!</v>
      </c>
      <c r="H74" s="3" t="e">
        <f>VLOOKUP($A74,Prices_Monthly!$A:$I,COLUMN(H$4),FALSE)/VLOOKUP(EOMONTH($A74,-1),Prices_Monthly!$A:$I,COLUMN(H$4),FALSE)-1</f>
        <v>#VALUE!</v>
      </c>
      <c r="I74" s="3" t="e">
        <f>VLOOKUP($A74,Prices_Monthly!$A:$I,COLUMN(I$4),FALSE)/VLOOKUP(EOMONTH($A74,-1),Prices_Monthly!$A:$I,COLUMN(I$4),FALSE)-1</f>
        <v>#VALUE!</v>
      </c>
      <c r="K74" s="3">
        <f>VLOOKUP($A74,Prices_Monthly!$A:$L,COLUMN(K$4),FALSE)/VLOOKUP(EOMONTH($A74,-1),Prices_Monthly!$A:$L,COLUMN(K$4),FALSE)-1</f>
        <v>1.3058913104476044E-2</v>
      </c>
      <c r="L74" s="3">
        <f>VLOOKUP($A74,Prices_Monthly!$A:$L,COLUMN(L$4),FALSE)/VLOOKUP(EOMONTH($A74,-1),Prices_Monthly!$A:$L,COLUMN(L$4),FALSE)-1</f>
        <v>2.2431808084357963E-2</v>
      </c>
      <c r="M74" s="3">
        <f t="shared" si="1"/>
        <v>1.8682650092405197E-2</v>
      </c>
    </row>
    <row r="75" spans="1:13" x14ac:dyDescent="0.35">
      <c r="A75" s="2">
        <v>35003</v>
      </c>
      <c r="B75" s="3" t="e">
        <f>VLOOKUP($A75,Prices_Monthly!$A:$I,COLUMN(B$4),FALSE)/VLOOKUP(EOMONTH($A75,-1),Prices_Monthly!$A:$I,COLUMN(B$4),FALSE)-1</f>
        <v>#VALUE!</v>
      </c>
      <c r="C75" s="3">
        <f>VLOOKUP($A75,Prices_Monthly!$A:$I,COLUMN(C$4),FALSE)/VLOOKUP(EOMONTH($A75,-1),Prices_Monthly!$A:$I,COLUMN(C$4),FALSE)-1</f>
        <v>-5.6916136826391517E-3</v>
      </c>
      <c r="D75" s="3">
        <f>VLOOKUP($A75,Prices_Monthly!$A:$I,COLUMN(D$4),FALSE)/VLOOKUP(EOMONTH($A75,-1),Prices_Monthly!$A:$I,COLUMN(D$4),FALSE)-1</f>
        <v>1.5669858430706896E-3</v>
      </c>
      <c r="E75" s="3">
        <f>VLOOKUP($A75,Prices_Monthly!$A:$I,COLUMN(E$4),FALSE)/VLOOKUP(EOMONTH($A75,-1),Prices_Monthly!$A:$I,COLUMN(E$4),FALSE)-1</f>
        <v>1.162423167173765E-2</v>
      </c>
      <c r="F75" s="3" t="e">
        <f>VLOOKUP($A75,Prices_Monthly!$A:$I,COLUMN(F$4),FALSE)/VLOOKUP(EOMONTH($A75,-1),Prices_Monthly!$A:$I,COLUMN(F$4),FALSE)-1</f>
        <v>#VALUE!</v>
      </c>
      <c r="G75" s="3" t="e">
        <f>VLOOKUP($A75,Prices_Monthly!$A:$I,COLUMN(G$4),FALSE)/VLOOKUP(EOMONTH($A75,-1),Prices_Monthly!$A:$I,COLUMN(G$4),FALSE)-1</f>
        <v>#VALUE!</v>
      </c>
      <c r="H75" s="3" t="e">
        <f>VLOOKUP($A75,Prices_Monthly!$A:$I,COLUMN(H$4),FALSE)/VLOOKUP(EOMONTH($A75,-1),Prices_Monthly!$A:$I,COLUMN(H$4),FALSE)-1</f>
        <v>#VALUE!</v>
      </c>
      <c r="I75" s="3" t="e">
        <f>VLOOKUP($A75,Prices_Monthly!$A:$I,COLUMN(I$4),FALSE)/VLOOKUP(EOMONTH($A75,-1),Prices_Monthly!$A:$I,COLUMN(I$4),FALSE)-1</f>
        <v>#VALUE!</v>
      </c>
      <c r="K75" s="3">
        <f>VLOOKUP($A75,Prices_Monthly!$A:$L,COLUMN(K$4),FALSE)/VLOOKUP(EOMONTH($A75,-1),Prices_Monthly!$A:$L,COLUMN(K$4),FALSE)-1</f>
        <v>1.120166821838553E-2</v>
      </c>
      <c r="L75" s="3">
        <f>VLOOKUP($A75,Prices_Monthly!$A:$L,COLUMN(L$4),FALSE)/VLOOKUP(EOMONTH($A75,-1),Prices_Monthly!$A:$L,COLUMN(L$4),FALSE)-1</f>
        <v>-9.5113842444410901E-3</v>
      </c>
      <c r="M75" s="3">
        <f t="shared" si="1"/>
        <v>-1.2261632593104418E-3</v>
      </c>
    </row>
    <row r="76" spans="1:13" x14ac:dyDescent="0.35">
      <c r="A76" s="2">
        <v>35033</v>
      </c>
      <c r="B76" s="3" t="e">
        <f>VLOOKUP($A76,Prices_Monthly!$A:$I,COLUMN(B$4),FALSE)/VLOOKUP(EOMONTH($A76,-1),Prices_Monthly!$A:$I,COLUMN(B$4),FALSE)-1</f>
        <v>#VALUE!</v>
      </c>
      <c r="C76" s="3">
        <f>VLOOKUP($A76,Prices_Monthly!$A:$I,COLUMN(C$4),FALSE)/VLOOKUP(EOMONTH($A76,-1),Prices_Monthly!$A:$I,COLUMN(C$4),FALSE)-1</f>
        <v>6.7231576867610165E-3</v>
      </c>
      <c r="D76" s="3">
        <f>VLOOKUP($A76,Prices_Monthly!$A:$I,COLUMN(D$4),FALSE)/VLOOKUP(EOMONTH($A76,-1),Prices_Monthly!$A:$I,COLUMN(D$4),FALSE)-1</f>
        <v>1.3258720122793166E-2</v>
      </c>
      <c r="E76" s="3">
        <f>VLOOKUP($A76,Prices_Monthly!$A:$I,COLUMN(E$4),FALSE)/VLOOKUP(EOMONTH($A76,-1),Prices_Monthly!$A:$I,COLUMN(E$4),FALSE)-1</f>
        <v>1.5478215343015522E-2</v>
      </c>
      <c r="F76" s="3" t="e">
        <f>VLOOKUP($A76,Prices_Monthly!$A:$I,COLUMN(F$4),FALSE)/VLOOKUP(EOMONTH($A76,-1),Prices_Monthly!$A:$I,COLUMN(F$4),FALSE)-1</f>
        <v>#VALUE!</v>
      </c>
      <c r="G76" s="3" t="e">
        <f>VLOOKUP($A76,Prices_Monthly!$A:$I,COLUMN(G$4),FALSE)/VLOOKUP(EOMONTH($A76,-1),Prices_Monthly!$A:$I,COLUMN(G$4),FALSE)-1</f>
        <v>#VALUE!</v>
      </c>
      <c r="H76" s="3" t="e">
        <f>VLOOKUP($A76,Prices_Monthly!$A:$I,COLUMN(H$4),FALSE)/VLOOKUP(EOMONTH($A76,-1),Prices_Monthly!$A:$I,COLUMN(H$4),FALSE)-1</f>
        <v>#VALUE!</v>
      </c>
      <c r="I76" s="3" t="e">
        <f>VLOOKUP($A76,Prices_Monthly!$A:$I,COLUMN(I$4),FALSE)/VLOOKUP(EOMONTH($A76,-1),Prices_Monthly!$A:$I,COLUMN(I$4),FALSE)-1</f>
        <v>#VALUE!</v>
      </c>
      <c r="K76" s="3">
        <f>VLOOKUP($A76,Prices_Monthly!$A:$L,COLUMN(K$4),FALSE)/VLOOKUP(EOMONTH($A76,-1),Prices_Monthly!$A:$L,COLUMN(K$4),FALSE)-1</f>
        <v>1.8308753969243474E-2</v>
      </c>
      <c r="L76" s="3">
        <f>VLOOKUP($A76,Prices_Monthly!$A:$L,COLUMN(L$4),FALSE)/VLOOKUP(EOMONTH($A76,-1),Prices_Monthly!$A:$L,COLUMN(L$4),FALSE)-1</f>
        <v>4.0342884296349357E-2</v>
      </c>
      <c r="M76" s="3">
        <f t="shared" si="1"/>
        <v>3.1529232165507001E-2</v>
      </c>
    </row>
    <row r="77" spans="1:13" x14ac:dyDescent="0.35">
      <c r="A77" s="2">
        <v>35064</v>
      </c>
      <c r="B77" s="3" t="e">
        <f>VLOOKUP($A77,Prices_Monthly!$A:$I,COLUMN(B$4),FALSE)/VLOOKUP(EOMONTH($A77,-1),Prices_Monthly!$A:$I,COLUMN(B$4),FALSE)-1</f>
        <v>#VALUE!</v>
      </c>
      <c r="C77" s="3">
        <f>VLOOKUP($A77,Prices_Monthly!$A:$I,COLUMN(C$4),FALSE)/VLOOKUP(EOMONTH($A77,-1),Prices_Monthly!$A:$I,COLUMN(C$4),FALSE)-1</f>
        <v>-1.2857619744609528E-3</v>
      </c>
      <c r="D77" s="3">
        <f>VLOOKUP($A77,Prices_Monthly!$A:$I,COLUMN(D$4),FALSE)/VLOOKUP(EOMONTH($A77,-1),Prices_Monthly!$A:$I,COLUMN(D$4),FALSE)-1</f>
        <v>-1.5247693001248508E-2</v>
      </c>
      <c r="E77" s="3">
        <f>VLOOKUP($A77,Prices_Monthly!$A:$I,COLUMN(E$4),FALSE)/VLOOKUP(EOMONTH($A77,-1),Prices_Monthly!$A:$I,COLUMN(E$4),FALSE)-1</f>
        <v>1.0754862403149046E-2</v>
      </c>
      <c r="F77" s="3" t="e">
        <f>VLOOKUP($A77,Prices_Monthly!$A:$I,COLUMN(F$4),FALSE)/VLOOKUP(EOMONTH($A77,-1),Prices_Monthly!$A:$I,COLUMN(F$4),FALSE)-1</f>
        <v>#VALUE!</v>
      </c>
      <c r="G77" s="3" t="e">
        <f>VLOOKUP($A77,Prices_Monthly!$A:$I,COLUMN(G$4),FALSE)/VLOOKUP(EOMONTH($A77,-1),Prices_Monthly!$A:$I,COLUMN(G$4),FALSE)-1</f>
        <v>#VALUE!</v>
      </c>
      <c r="H77" s="3" t="e">
        <f>VLOOKUP($A77,Prices_Monthly!$A:$I,COLUMN(H$4),FALSE)/VLOOKUP(EOMONTH($A77,-1),Prices_Monthly!$A:$I,COLUMN(H$4),FALSE)-1</f>
        <v>#VALUE!</v>
      </c>
      <c r="I77" s="3" t="e">
        <f>VLOOKUP($A77,Prices_Monthly!$A:$I,COLUMN(I$4),FALSE)/VLOOKUP(EOMONTH($A77,-1),Prices_Monthly!$A:$I,COLUMN(I$4),FALSE)-1</f>
        <v>#VALUE!</v>
      </c>
      <c r="K77" s="3">
        <f>VLOOKUP($A77,Prices_Monthly!$A:$L,COLUMN(K$4),FALSE)/VLOOKUP(EOMONTH($A77,-1),Prices_Monthly!$A:$L,COLUMN(K$4),FALSE)-1</f>
        <v>9.3055763602425401E-3</v>
      </c>
      <c r="L77" s="3">
        <f>VLOOKUP($A77,Prices_Monthly!$A:$L,COLUMN(L$4),FALSE)/VLOOKUP(EOMONTH($A77,-1),Prices_Monthly!$A:$L,COLUMN(L$4),FALSE)-1</f>
        <v>2.9302701089210403E-2</v>
      </c>
      <c r="M77" s="3">
        <f t="shared" si="1"/>
        <v>2.130385119762326E-2</v>
      </c>
    </row>
    <row r="78" spans="1:13" x14ac:dyDescent="0.35">
      <c r="A78" s="2">
        <v>35095</v>
      </c>
      <c r="B78" s="3" t="e">
        <f>VLOOKUP($A78,Prices_Monthly!$A:$I,COLUMN(B$4),FALSE)/VLOOKUP(EOMONTH($A78,-1),Prices_Monthly!$A:$I,COLUMN(B$4),FALSE)-1</f>
        <v>#VALUE!</v>
      </c>
      <c r="C78" s="3">
        <f>VLOOKUP($A78,Prices_Monthly!$A:$I,COLUMN(C$4),FALSE)/VLOOKUP(EOMONTH($A78,-1),Prices_Monthly!$A:$I,COLUMN(C$4),FALSE)-1</f>
        <v>4.7562814393361963E-2</v>
      </c>
      <c r="D78" s="3">
        <f>VLOOKUP($A78,Prices_Monthly!$A:$I,COLUMN(D$4),FALSE)/VLOOKUP(EOMONTH($A78,-1),Prices_Monthly!$A:$I,COLUMN(D$4),FALSE)-1</f>
        <v>-1.2513415476396172E-3</v>
      </c>
      <c r="E78" s="3">
        <f>VLOOKUP($A78,Prices_Monthly!$A:$I,COLUMN(E$4),FALSE)/VLOOKUP(EOMONTH($A78,-1),Prices_Monthly!$A:$I,COLUMN(E$4),FALSE)-1</f>
        <v>2.1828180479777082E-3</v>
      </c>
      <c r="F78" s="3" t="e">
        <f>VLOOKUP($A78,Prices_Monthly!$A:$I,COLUMN(F$4),FALSE)/VLOOKUP(EOMONTH($A78,-1),Prices_Monthly!$A:$I,COLUMN(F$4),FALSE)-1</f>
        <v>#VALUE!</v>
      </c>
      <c r="G78" s="3" t="e">
        <f>VLOOKUP($A78,Prices_Monthly!$A:$I,COLUMN(G$4),FALSE)/VLOOKUP(EOMONTH($A78,-1),Prices_Monthly!$A:$I,COLUMN(G$4),FALSE)-1</f>
        <v>#VALUE!</v>
      </c>
      <c r="H78" s="3" t="e">
        <f>VLOOKUP($A78,Prices_Monthly!$A:$I,COLUMN(H$4),FALSE)/VLOOKUP(EOMONTH($A78,-1),Prices_Monthly!$A:$I,COLUMN(H$4),FALSE)-1</f>
        <v>#VALUE!</v>
      </c>
      <c r="I78" s="3" t="e">
        <f>VLOOKUP($A78,Prices_Monthly!$A:$I,COLUMN(I$4),FALSE)/VLOOKUP(EOMONTH($A78,-1),Prices_Monthly!$A:$I,COLUMN(I$4),FALSE)-1</f>
        <v>#VALUE!</v>
      </c>
      <c r="K78" s="3">
        <f>VLOOKUP($A78,Prices_Monthly!$A:$L,COLUMN(K$4),FALSE)/VLOOKUP(EOMONTH($A78,-1),Prices_Monthly!$A:$L,COLUMN(K$4),FALSE)-1</f>
        <v>8.7816781692440227E-3</v>
      </c>
      <c r="L78" s="3">
        <f>VLOOKUP($A78,Prices_Monthly!$A:$L,COLUMN(L$4),FALSE)/VLOOKUP(EOMONTH($A78,-1),Prices_Monthly!$A:$L,COLUMN(L$4),FALSE)-1</f>
        <v>3.6854121090860836E-2</v>
      </c>
      <c r="M78" s="3">
        <f t="shared" si="1"/>
        <v>2.562514392221411E-2</v>
      </c>
    </row>
    <row r="79" spans="1:13" x14ac:dyDescent="0.35">
      <c r="A79" s="2">
        <v>35124</v>
      </c>
      <c r="B79" s="3" t="e">
        <f>VLOOKUP($A79,Prices_Monthly!$A:$I,COLUMN(B$4),FALSE)/VLOOKUP(EOMONTH($A79,-1),Prices_Monthly!$A:$I,COLUMN(B$4),FALSE)-1</f>
        <v>#VALUE!</v>
      </c>
      <c r="C79" s="3">
        <f>VLOOKUP($A79,Prices_Monthly!$A:$I,COLUMN(C$4),FALSE)/VLOOKUP(EOMONTH($A79,-1),Prices_Monthly!$A:$I,COLUMN(C$4),FALSE)-1</f>
        <v>-1.7871700336080654E-2</v>
      </c>
      <c r="D79" s="3">
        <f>VLOOKUP($A79,Prices_Monthly!$A:$I,COLUMN(D$4),FALSE)/VLOOKUP(EOMONTH($A79,-1),Prices_Monthly!$A:$I,COLUMN(D$4),FALSE)-1</f>
        <v>-6.6000649901325481E-3</v>
      </c>
      <c r="E79" s="3">
        <f>VLOOKUP($A79,Prices_Monthly!$A:$I,COLUMN(E$4),FALSE)/VLOOKUP(EOMONTH($A79,-1),Prices_Monthly!$A:$I,COLUMN(E$4),FALSE)-1</f>
        <v>-2.9836146179574086E-2</v>
      </c>
      <c r="F79" s="3" t="e">
        <f>VLOOKUP($A79,Prices_Monthly!$A:$I,COLUMN(F$4),FALSE)/VLOOKUP(EOMONTH($A79,-1),Prices_Monthly!$A:$I,COLUMN(F$4),FALSE)-1</f>
        <v>#VALUE!</v>
      </c>
      <c r="G79" s="3" t="e">
        <f>VLOOKUP($A79,Prices_Monthly!$A:$I,COLUMN(G$4),FALSE)/VLOOKUP(EOMONTH($A79,-1),Prices_Monthly!$A:$I,COLUMN(G$4),FALSE)-1</f>
        <v>#VALUE!</v>
      </c>
      <c r="H79" s="3" t="e">
        <f>VLOOKUP($A79,Prices_Monthly!$A:$I,COLUMN(H$4),FALSE)/VLOOKUP(EOMONTH($A79,-1),Prices_Monthly!$A:$I,COLUMN(H$4),FALSE)-1</f>
        <v>#VALUE!</v>
      </c>
      <c r="I79" s="3" t="e">
        <f>VLOOKUP($A79,Prices_Monthly!$A:$I,COLUMN(I$4),FALSE)/VLOOKUP(EOMONTH($A79,-1),Prices_Monthly!$A:$I,COLUMN(I$4),FALSE)-1</f>
        <v>#VALUE!</v>
      </c>
      <c r="K79" s="3">
        <f>VLOOKUP($A79,Prices_Monthly!$A:$L,COLUMN(K$4),FALSE)/VLOOKUP(EOMONTH($A79,-1),Prices_Monthly!$A:$L,COLUMN(K$4),FALSE)-1</f>
        <v>-1.4846814093881444E-2</v>
      </c>
      <c r="L79" s="3">
        <f>VLOOKUP($A79,Prices_Monthly!$A:$L,COLUMN(L$4),FALSE)/VLOOKUP(EOMONTH($A79,-1),Prices_Monthly!$A:$L,COLUMN(L$4),FALSE)-1</f>
        <v>-2.0676457089546796E-3</v>
      </c>
      <c r="M79" s="3">
        <f t="shared" si="1"/>
        <v>-7.1793130629253859E-3</v>
      </c>
    </row>
    <row r="80" spans="1:13" x14ac:dyDescent="0.35">
      <c r="A80" s="2">
        <v>35155</v>
      </c>
      <c r="B80" s="3" t="e">
        <f>VLOOKUP($A80,Prices_Monthly!$A:$I,COLUMN(B$4),FALSE)/VLOOKUP(EOMONTH($A80,-1),Prices_Monthly!$A:$I,COLUMN(B$4),FALSE)-1</f>
        <v>#VALUE!</v>
      </c>
      <c r="C80" s="3">
        <f>VLOOKUP($A80,Prices_Monthly!$A:$I,COLUMN(C$4),FALSE)/VLOOKUP(EOMONTH($A80,-1),Prices_Monthly!$A:$I,COLUMN(C$4),FALSE)-1</f>
        <v>-1.4173382958024283E-2</v>
      </c>
      <c r="D80" s="3">
        <f>VLOOKUP($A80,Prices_Monthly!$A:$I,COLUMN(D$4),FALSE)/VLOOKUP(EOMONTH($A80,-1),Prices_Monthly!$A:$I,COLUMN(D$4),FALSE)-1</f>
        <v>1.6642033717554128E-2</v>
      </c>
      <c r="E80" s="3">
        <f>VLOOKUP($A80,Prices_Monthly!$A:$I,COLUMN(E$4),FALSE)/VLOOKUP(EOMONTH($A80,-1),Prices_Monthly!$A:$I,COLUMN(E$4),FALSE)-1</f>
        <v>-1.6640338614234418E-2</v>
      </c>
      <c r="F80" s="3" t="e">
        <f>VLOOKUP($A80,Prices_Monthly!$A:$I,COLUMN(F$4),FALSE)/VLOOKUP(EOMONTH($A80,-1),Prices_Monthly!$A:$I,COLUMN(F$4),FALSE)-1</f>
        <v>#VALUE!</v>
      </c>
      <c r="G80" s="3" t="e">
        <f>VLOOKUP($A80,Prices_Monthly!$A:$I,COLUMN(G$4),FALSE)/VLOOKUP(EOMONTH($A80,-1),Prices_Monthly!$A:$I,COLUMN(G$4),FALSE)-1</f>
        <v>#VALUE!</v>
      </c>
      <c r="H80" s="3" t="e">
        <f>VLOOKUP($A80,Prices_Monthly!$A:$I,COLUMN(H$4),FALSE)/VLOOKUP(EOMONTH($A80,-1),Prices_Monthly!$A:$I,COLUMN(H$4),FALSE)-1</f>
        <v>#VALUE!</v>
      </c>
      <c r="I80" s="3" t="e">
        <f>VLOOKUP($A80,Prices_Monthly!$A:$I,COLUMN(I$4),FALSE)/VLOOKUP(EOMONTH($A80,-1),Prices_Monthly!$A:$I,COLUMN(I$4),FALSE)-1</f>
        <v>#VALUE!</v>
      </c>
      <c r="K80" s="3">
        <f>VLOOKUP($A80,Prices_Monthly!$A:$L,COLUMN(K$4),FALSE)/VLOOKUP(EOMONTH($A80,-1),Prices_Monthly!$A:$L,COLUMN(K$4),FALSE)-1</f>
        <v>2.6306446407615702E-3</v>
      </c>
      <c r="L80" s="3">
        <f>VLOOKUP($A80,Prices_Monthly!$A:$L,COLUMN(L$4),FALSE)/VLOOKUP(EOMONTH($A80,-1),Prices_Monthly!$A:$L,COLUMN(L$4),FALSE)-1</f>
        <v>1.966875458495565E-2</v>
      </c>
      <c r="M80" s="3">
        <f t="shared" si="1"/>
        <v>1.2853510607278018E-2</v>
      </c>
    </row>
    <row r="81" spans="1:13" x14ac:dyDescent="0.35">
      <c r="A81" s="2">
        <v>35185</v>
      </c>
      <c r="B81" s="3" t="e">
        <f>VLOOKUP($A81,Prices_Monthly!$A:$I,COLUMN(B$4),FALSE)/VLOOKUP(EOMONTH($A81,-1),Prices_Monthly!$A:$I,COLUMN(B$4),FALSE)-1</f>
        <v>#VALUE!</v>
      </c>
      <c r="C81" s="3">
        <f>VLOOKUP($A81,Prices_Monthly!$A:$I,COLUMN(C$4),FALSE)/VLOOKUP(EOMONTH($A81,-1),Prices_Monthly!$A:$I,COLUMN(C$4),FALSE)-1</f>
        <v>-1.2298443681928117E-2</v>
      </c>
      <c r="D81" s="3">
        <f>VLOOKUP($A81,Prices_Monthly!$A:$I,COLUMN(D$4),FALSE)/VLOOKUP(EOMONTH($A81,-1),Prices_Monthly!$A:$I,COLUMN(D$4),FALSE)-1</f>
        <v>-1.248435368455203E-2</v>
      </c>
      <c r="E81" s="3">
        <f>VLOOKUP($A81,Prices_Monthly!$A:$I,COLUMN(E$4),FALSE)/VLOOKUP(EOMONTH($A81,-1),Prices_Monthly!$A:$I,COLUMN(E$4),FALSE)-1</f>
        <v>-1.2906568455129386E-2</v>
      </c>
      <c r="F81" s="3" t="e">
        <f>VLOOKUP($A81,Prices_Monthly!$A:$I,COLUMN(F$4),FALSE)/VLOOKUP(EOMONTH($A81,-1),Prices_Monthly!$A:$I,COLUMN(F$4),FALSE)-1</f>
        <v>#VALUE!</v>
      </c>
      <c r="G81" s="3" t="e">
        <f>VLOOKUP($A81,Prices_Monthly!$A:$I,COLUMN(G$4),FALSE)/VLOOKUP(EOMONTH($A81,-1),Prices_Monthly!$A:$I,COLUMN(G$4),FALSE)-1</f>
        <v>#VALUE!</v>
      </c>
      <c r="H81" s="3" t="e">
        <f>VLOOKUP($A81,Prices_Monthly!$A:$I,COLUMN(H$4),FALSE)/VLOOKUP(EOMONTH($A81,-1),Prices_Monthly!$A:$I,COLUMN(H$4),FALSE)-1</f>
        <v>#VALUE!</v>
      </c>
      <c r="I81" s="3" t="e">
        <f>VLOOKUP($A81,Prices_Monthly!$A:$I,COLUMN(I$4),FALSE)/VLOOKUP(EOMONTH($A81,-1),Prices_Monthly!$A:$I,COLUMN(I$4),FALSE)-1</f>
        <v>#VALUE!</v>
      </c>
      <c r="K81" s="3">
        <f>VLOOKUP($A81,Prices_Monthly!$A:$L,COLUMN(K$4),FALSE)/VLOOKUP(EOMONTH($A81,-1),Prices_Monthly!$A:$L,COLUMN(K$4),FALSE)-1</f>
        <v>3.140041182159381E-3</v>
      </c>
      <c r="L81" s="3">
        <f>VLOOKUP($A81,Prices_Monthly!$A:$L,COLUMN(L$4),FALSE)/VLOOKUP(EOMONTH($A81,-1),Prices_Monthly!$A:$L,COLUMN(L$4),FALSE)-1</f>
        <v>2.6254112581663547E-2</v>
      </c>
      <c r="M81" s="3">
        <f t="shared" si="1"/>
        <v>1.7008484021861881E-2</v>
      </c>
    </row>
    <row r="82" spans="1:13" x14ac:dyDescent="0.35">
      <c r="A82" s="2">
        <v>35216</v>
      </c>
      <c r="B82" s="3" t="e">
        <f>VLOOKUP($A82,Prices_Monthly!$A:$I,COLUMN(B$4),FALSE)/VLOOKUP(EOMONTH($A82,-1),Prices_Monthly!$A:$I,COLUMN(B$4),FALSE)-1</f>
        <v>#VALUE!</v>
      </c>
      <c r="C82" s="3">
        <f>VLOOKUP($A82,Prices_Monthly!$A:$I,COLUMN(C$4),FALSE)/VLOOKUP(EOMONTH($A82,-1),Prices_Monthly!$A:$I,COLUMN(C$4),FALSE)-1</f>
        <v>-4.4841816185219319E-3</v>
      </c>
      <c r="D82" s="3">
        <f>VLOOKUP($A82,Prices_Monthly!$A:$I,COLUMN(D$4),FALSE)/VLOOKUP(EOMONTH($A82,-1),Prices_Monthly!$A:$I,COLUMN(D$4),FALSE)-1</f>
        <v>1.7054033578274286E-2</v>
      </c>
      <c r="E82" s="3">
        <f>VLOOKUP($A82,Prices_Monthly!$A:$I,COLUMN(E$4),FALSE)/VLOOKUP(EOMONTH($A82,-1),Prices_Monthly!$A:$I,COLUMN(E$4),FALSE)-1</f>
        <v>-1.0198552436884167E-2</v>
      </c>
      <c r="F82" s="3" t="e">
        <f>VLOOKUP($A82,Prices_Monthly!$A:$I,COLUMN(F$4),FALSE)/VLOOKUP(EOMONTH($A82,-1),Prices_Monthly!$A:$I,COLUMN(F$4),FALSE)-1</f>
        <v>#VALUE!</v>
      </c>
      <c r="G82" s="3" t="e">
        <f>VLOOKUP($A82,Prices_Monthly!$A:$I,COLUMN(G$4),FALSE)/VLOOKUP(EOMONTH($A82,-1),Prices_Monthly!$A:$I,COLUMN(G$4),FALSE)-1</f>
        <v>#VALUE!</v>
      </c>
      <c r="H82" s="3" t="e">
        <f>VLOOKUP($A82,Prices_Monthly!$A:$I,COLUMN(H$4),FALSE)/VLOOKUP(EOMONTH($A82,-1),Prices_Monthly!$A:$I,COLUMN(H$4),FALSE)-1</f>
        <v>#VALUE!</v>
      </c>
      <c r="I82" s="3" t="e">
        <f>VLOOKUP($A82,Prices_Monthly!$A:$I,COLUMN(I$4),FALSE)/VLOOKUP(EOMONTH($A82,-1),Prices_Monthly!$A:$I,COLUMN(I$4),FALSE)-1</f>
        <v>#VALUE!</v>
      </c>
      <c r="K82" s="3">
        <f>VLOOKUP($A82,Prices_Monthly!$A:$L,COLUMN(K$4),FALSE)/VLOOKUP(EOMONTH($A82,-1),Prices_Monthly!$A:$L,COLUMN(K$4),FALSE)-1</f>
        <v>3.9386421303717611E-3</v>
      </c>
      <c r="L82" s="3">
        <f>VLOOKUP($A82,Prices_Monthly!$A:$L,COLUMN(L$4),FALSE)/VLOOKUP(EOMONTH($A82,-1),Prices_Monthly!$A:$L,COLUMN(L$4),FALSE)-1</f>
        <v>4.4704607162984189E-3</v>
      </c>
      <c r="M82" s="3">
        <f t="shared" si="1"/>
        <v>4.257733281927756E-3</v>
      </c>
    </row>
    <row r="83" spans="1:13" x14ac:dyDescent="0.35">
      <c r="A83" s="2">
        <v>35246</v>
      </c>
      <c r="B83" s="3" t="e">
        <f>VLOOKUP($A83,Prices_Monthly!$A:$I,COLUMN(B$4),FALSE)/VLOOKUP(EOMONTH($A83,-1),Prices_Monthly!$A:$I,COLUMN(B$4),FALSE)-1</f>
        <v>#VALUE!</v>
      </c>
      <c r="C83" s="3">
        <f>VLOOKUP($A83,Prices_Monthly!$A:$I,COLUMN(C$4),FALSE)/VLOOKUP(EOMONTH($A83,-1),Prices_Monthly!$A:$I,COLUMN(C$4),FALSE)-1</f>
        <v>-3.2455108125378662E-2</v>
      </c>
      <c r="D83" s="3">
        <f>VLOOKUP($A83,Prices_Monthly!$A:$I,COLUMN(D$4),FALSE)/VLOOKUP(EOMONTH($A83,-1),Prices_Monthly!$A:$I,COLUMN(D$4),FALSE)-1</f>
        <v>3.5128820869709809E-3</v>
      </c>
      <c r="E83" s="3">
        <f>VLOOKUP($A83,Prices_Monthly!$A:$I,COLUMN(E$4),FALSE)/VLOOKUP(EOMONTH($A83,-1),Prices_Monthly!$A:$I,COLUMN(E$4),FALSE)-1</f>
        <v>1.354936292962905E-2</v>
      </c>
      <c r="F83" s="3" t="e">
        <f>VLOOKUP($A83,Prices_Monthly!$A:$I,COLUMN(F$4),FALSE)/VLOOKUP(EOMONTH($A83,-1),Prices_Monthly!$A:$I,COLUMN(F$4),FALSE)-1</f>
        <v>#VALUE!</v>
      </c>
      <c r="G83" s="3" t="e">
        <f>VLOOKUP($A83,Prices_Monthly!$A:$I,COLUMN(G$4),FALSE)/VLOOKUP(EOMONTH($A83,-1),Prices_Monthly!$A:$I,COLUMN(G$4),FALSE)-1</f>
        <v>#VALUE!</v>
      </c>
      <c r="H83" s="3" t="e">
        <f>VLOOKUP($A83,Prices_Monthly!$A:$I,COLUMN(H$4),FALSE)/VLOOKUP(EOMONTH($A83,-1),Prices_Monthly!$A:$I,COLUMN(H$4),FALSE)-1</f>
        <v>#VALUE!</v>
      </c>
      <c r="I83" s="3" t="e">
        <f>VLOOKUP($A83,Prices_Monthly!$A:$I,COLUMN(I$4),FALSE)/VLOOKUP(EOMONTH($A83,-1),Prices_Monthly!$A:$I,COLUMN(I$4),FALSE)-1</f>
        <v>#VALUE!</v>
      </c>
      <c r="K83" s="3">
        <f>VLOOKUP($A83,Prices_Monthly!$A:$L,COLUMN(K$4),FALSE)/VLOOKUP(EOMONTH($A83,-1),Prices_Monthly!$A:$L,COLUMN(K$4),FALSE)-1</f>
        <v>8.603998489740583E-3</v>
      </c>
      <c r="L83" s="3">
        <f>VLOOKUP($A83,Prices_Monthly!$A:$L,COLUMN(L$4),FALSE)/VLOOKUP(EOMONTH($A83,-1),Prices_Monthly!$A:$L,COLUMN(L$4),FALSE)-1</f>
        <v>7.0400166068516068E-3</v>
      </c>
      <c r="M83" s="3">
        <f t="shared" si="1"/>
        <v>7.6656093600071971E-3</v>
      </c>
    </row>
    <row r="84" spans="1:13" x14ac:dyDescent="0.35">
      <c r="A84" s="2">
        <v>35277</v>
      </c>
      <c r="B84" s="3" t="e">
        <f>VLOOKUP($A84,Prices_Monthly!$A:$I,COLUMN(B$4),FALSE)/VLOOKUP(EOMONTH($A84,-1),Prices_Monthly!$A:$I,COLUMN(B$4),FALSE)-1</f>
        <v>#VALUE!</v>
      </c>
      <c r="C84" s="3">
        <f>VLOOKUP($A84,Prices_Monthly!$A:$I,COLUMN(C$4),FALSE)/VLOOKUP(EOMONTH($A84,-1),Prices_Monthly!$A:$I,COLUMN(C$4),FALSE)-1</f>
        <v>1.6094312365936281E-2</v>
      </c>
      <c r="D84" s="3">
        <f>VLOOKUP($A84,Prices_Monthly!$A:$I,COLUMN(D$4),FALSE)/VLOOKUP(EOMONTH($A84,-1),Prices_Monthly!$A:$I,COLUMN(D$4),FALSE)-1</f>
        <v>-1.8434034899437179E-3</v>
      </c>
      <c r="E84" s="3">
        <f>VLOOKUP($A84,Prices_Monthly!$A:$I,COLUMN(E$4),FALSE)/VLOOKUP(EOMONTH($A84,-1),Prices_Monthly!$A:$I,COLUMN(E$4),FALSE)-1</f>
        <v>-3.4872654213736753E-3</v>
      </c>
      <c r="F84" s="3" t="e">
        <f>VLOOKUP($A84,Prices_Monthly!$A:$I,COLUMN(F$4),FALSE)/VLOOKUP(EOMONTH($A84,-1),Prices_Monthly!$A:$I,COLUMN(F$4),FALSE)-1</f>
        <v>#VALUE!</v>
      </c>
      <c r="G84" s="3" t="e">
        <f>VLOOKUP($A84,Prices_Monthly!$A:$I,COLUMN(G$4),FALSE)/VLOOKUP(EOMONTH($A84,-1),Prices_Monthly!$A:$I,COLUMN(G$4),FALSE)-1</f>
        <v>#VALUE!</v>
      </c>
      <c r="H84" s="3" t="e">
        <f>VLOOKUP($A84,Prices_Monthly!$A:$I,COLUMN(H$4),FALSE)/VLOOKUP(EOMONTH($A84,-1),Prices_Monthly!$A:$I,COLUMN(H$4),FALSE)-1</f>
        <v>#VALUE!</v>
      </c>
      <c r="I84" s="3" t="e">
        <f>VLOOKUP($A84,Prices_Monthly!$A:$I,COLUMN(I$4),FALSE)/VLOOKUP(EOMONTH($A84,-1),Prices_Monthly!$A:$I,COLUMN(I$4),FALSE)-1</f>
        <v>#VALUE!</v>
      </c>
      <c r="K84" s="3">
        <f>VLOOKUP($A84,Prices_Monthly!$A:$L,COLUMN(K$4),FALSE)/VLOOKUP(EOMONTH($A84,-1),Prices_Monthly!$A:$L,COLUMN(K$4),FALSE)-1</f>
        <v>4.1047415845747448E-3</v>
      </c>
      <c r="L84" s="3">
        <f>VLOOKUP($A84,Prices_Monthly!$A:$L,COLUMN(L$4),FALSE)/VLOOKUP(EOMONTH($A84,-1),Prices_Monthly!$A:$L,COLUMN(L$4),FALSE)-1</f>
        <v>-4.6617484644315921E-2</v>
      </c>
      <c r="M84" s="3">
        <f t="shared" si="1"/>
        <v>-2.6328594152759652E-2</v>
      </c>
    </row>
    <row r="85" spans="1:13" x14ac:dyDescent="0.35">
      <c r="A85" s="2">
        <v>35308</v>
      </c>
      <c r="B85" s="3" t="e">
        <f>VLOOKUP($A85,Prices_Monthly!$A:$I,COLUMN(B$4),FALSE)/VLOOKUP(EOMONTH($A85,-1),Prices_Monthly!$A:$I,COLUMN(B$4),FALSE)-1</f>
        <v>#VALUE!</v>
      </c>
      <c r="C85" s="3">
        <f>VLOOKUP($A85,Prices_Monthly!$A:$I,COLUMN(C$4),FALSE)/VLOOKUP(EOMONTH($A85,-1),Prices_Monthly!$A:$I,COLUMN(C$4),FALSE)-1</f>
        <v>-4.5779878207541369E-3</v>
      </c>
      <c r="D85" s="3">
        <f>VLOOKUP($A85,Prices_Monthly!$A:$I,COLUMN(D$4),FALSE)/VLOOKUP(EOMONTH($A85,-1),Prices_Monthly!$A:$I,COLUMN(D$4),FALSE)-1</f>
        <v>2.8380126500815894E-2</v>
      </c>
      <c r="E85" s="3">
        <f>VLOOKUP($A85,Prices_Monthly!$A:$I,COLUMN(E$4),FALSE)/VLOOKUP(EOMONTH($A85,-1),Prices_Monthly!$A:$I,COLUMN(E$4),FALSE)-1</f>
        <v>-9.3147833174690442E-3</v>
      </c>
      <c r="F85" s="3" t="e">
        <f>VLOOKUP($A85,Prices_Monthly!$A:$I,COLUMN(F$4),FALSE)/VLOOKUP(EOMONTH($A85,-1),Prices_Monthly!$A:$I,COLUMN(F$4),FALSE)-1</f>
        <v>#VALUE!</v>
      </c>
      <c r="G85" s="3" t="e">
        <f>VLOOKUP($A85,Prices_Monthly!$A:$I,COLUMN(G$4),FALSE)/VLOOKUP(EOMONTH($A85,-1),Prices_Monthly!$A:$I,COLUMN(G$4),FALSE)-1</f>
        <v>#VALUE!</v>
      </c>
      <c r="H85" s="3" t="e">
        <f>VLOOKUP($A85,Prices_Monthly!$A:$I,COLUMN(H$4),FALSE)/VLOOKUP(EOMONTH($A85,-1),Prices_Monthly!$A:$I,COLUMN(H$4),FALSE)-1</f>
        <v>#VALUE!</v>
      </c>
      <c r="I85" s="3" t="e">
        <f>VLOOKUP($A85,Prices_Monthly!$A:$I,COLUMN(I$4),FALSE)/VLOOKUP(EOMONTH($A85,-1),Prices_Monthly!$A:$I,COLUMN(I$4),FALSE)-1</f>
        <v>#VALUE!</v>
      </c>
      <c r="K85" s="3">
        <f>VLOOKUP($A85,Prices_Monthly!$A:$L,COLUMN(K$4),FALSE)/VLOOKUP(EOMONTH($A85,-1),Prices_Monthly!$A:$L,COLUMN(K$4),FALSE)-1</f>
        <v>7.6100326896504367E-3</v>
      </c>
      <c r="L85" s="3">
        <f>VLOOKUP($A85,Prices_Monthly!$A:$L,COLUMN(L$4),FALSE)/VLOOKUP(EOMONTH($A85,-1),Prices_Monthly!$A:$L,COLUMN(L$4),FALSE)-1</f>
        <v>1.4625185925227324E-2</v>
      </c>
      <c r="M85" s="3">
        <f t="shared" si="1"/>
        <v>1.1819124630996568E-2</v>
      </c>
    </row>
    <row r="86" spans="1:13" x14ac:dyDescent="0.35">
      <c r="A86" s="2">
        <v>35338</v>
      </c>
      <c r="B86" s="3" t="e">
        <f>VLOOKUP($A86,Prices_Monthly!$A:$I,COLUMN(B$4),FALSE)/VLOOKUP(EOMONTH($A86,-1),Prices_Monthly!$A:$I,COLUMN(B$4),FALSE)-1</f>
        <v>#VALUE!</v>
      </c>
      <c r="C86" s="3">
        <f>VLOOKUP($A86,Prices_Monthly!$A:$I,COLUMN(C$4),FALSE)/VLOOKUP(EOMONTH($A86,-1),Prices_Monthly!$A:$I,COLUMN(C$4),FALSE)-1</f>
        <v>-2.7601780152987754E-2</v>
      </c>
      <c r="D86" s="3">
        <f>VLOOKUP($A86,Prices_Monthly!$A:$I,COLUMN(D$4),FALSE)/VLOOKUP(EOMONTH($A86,-1),Prices_Monthly!$A:$I,COLUMN(D$4),FALSE)-1</f>
        <v>1.2051924540514847E-2</v>
      </c>
      <c r="E86" s="3">
        <f>VLOOKUP($A86,Prices_Monthly!$A:$I,COLUMN(E$4),FALSE)/VLOOKUP(EOMONTH($A86,-1),Prices_Monthly!$A:$I,COLUMN(E$4),FALSE)-1</f>
        <v>1.6585703921882855E-2</v>
      </c>
      <c r="F86" s="3" t="e">
        <f>VLOOKUP($A86,Prices_Monthly!$A:$I,COLUMN(F$4),FALSE)/VLOOKUP(EOMONTH($A86,-1),Prices_Monthly!$A:$I,COLUMN(F$4),FALSE)-1</f>
        <v>#VALUE!</v>
      </c>
      <c r="G86" s="3" t="e">
        <f>VLOOKUP($A86,Prices_Monthly!$A:$I,COLUMN(G$4),FALSE)/VLOOKUP(EOMONTH($A86,-1),Prices_Monthly!$A:$I,COLUMN(G$4),FALSE)-1</f>
        <v>#VALUE!</v>
      </c>
      <c r="H86" s="3" t="e">
        <f>VLOOKUP($A86,Prices_Monthly!$A:$I,COLUMN(H$4),FALSE)/VLOOKUP(EOMONTH($A86,-1),Prices_Monthly!$A:$I,COLUMN(H$4),FALSE)-1</f>
        <v>#VALUE!</v>
      </c>
      <c r="I86" s="3" t="e">
        <f>VLOOKUP($A86,Prices_Monthly!$A:$I,COLUMN(I$4),FALSE)/VLOOKUP(EOMONTH($A86,-1),Prices_Monthly!$A:$I,COLUMN(I$4),FALSE)-1</f>
        <v>#VALUE!</v>
      </c>
      <c r="K86" s="3">
        <f>VLOOKUP($A86,Prices_Monthly!$A:$L,COLUMN(K$4),FALSE)/VLOOKUP(EOMONTH($A86,-1),Prices_Monthly!$A:$L,COLUMN(K$4),FALSE)-1</f>
        <v>1.8007264781279675E-2</v>
      </c>
      <c r="L86" s="3">
        <f>VLOOKUP($A86,Prices_Monthly!$A:$L,COLUMN(L$4),FALSE)/VLOOKUP(EOMONTH($A86,-1),Prices_Monthly!$A:$L,COLUMN(L$4),FALSE)-1</f>
        <v>4.9895058808400838E-2</v>
      </c>
      <c r="M86" s="3">
        <f t="shared" si="1"/>
        <v>3.7139941197552373E-2</v>
      </c>
    </row>
    <row r="87" spans="1:13" x14ac:dyDescent="0.35">
      <c r="A87" s="2">
        <v>35369</v>
      </c>
      <c r="B87" s="3" t="e">
        <f>VLOOKUP($A87,Prices_Monthly!$A:$I,COLUMN(B$4),FALSE)/VLOOKUP(EOMONTH($A87,-1),Prices_Monthly!$A:$I,COLUMN(B$4),FALSE)-1</f>
        <v>#VALUE!</v>
      </c>
      <c r="C87" s="3">
        <f>VLOOKUP($A87,Prices_Monthly!$A:$I,COLUMN(C$4),FALSE)/VLOOKUP(EOMONTH($A87,-1),Prices_Monthly!$A:$I,COLUMN(C$4),FALSE)-1</f>
        <v>-3.6787828473121564E-3</v>
      </c>
      <c r="D87" s="3">
        <f>VLOOKUP($A87,Prices_Monthly!$A:$I,COLUMN(D$4),FALSE)/VLOOKUP(EOMONTH($A87,-1),Prices_Monthly!$A:$I,COLUMN(D$4),FALSE)-1</f>
        <v>2.6846689743131646E-2</v>
      </c>
      <c r="E87" s="3">
        <f>VLOOKUP($A87,Prices_Monthly!$A:$I,COLUMN(E$4),FALSE)/VLOOKUP(EOMONTH($A87,-1),Prices_Monthly!$A:$I,COLUMN(E$4),FALSE)-1</f>
        <v>2.1850995803879725E-2</v>
      </c>
      <c r="F87" s="3" t="e">
        <f>VLOOKUP($A87,Prices_Monthly!$A:$I,COLUMN(F$4),FALSE)/VLOOKUP(EOMONTH($A87,-1),Prices_Monthly!$A:$I,COLUMN(F$4),FALSE)-1</f>
        <v>#VALUE!</v>
      </c>
      <c r="G87" s="3" t="e">
        <f>VLOOKUP($A87,Prices_Monthly!$A:$I,COLUMN(G$4),FALSE)/VLOOKUP(EOMONTH($A87,-1),Prices_Monthly!$A:$I,COLUMN(G$4),FALSE)-1</f>
        <v>#VALUE!</v>
      </c>
      <c r="H87" s="3" t="e">
        <f>VLOOKUP($A87,Prices_Monthly!$A:$I,COLUMN(H$4),FALSE)/VLOOKUP(EOMONTH($A87,-1),Prices_Monthly!$A:$I,COLUMN(H$4),FALSE)-1</f>
        <v>#VALUE!</v>
      </c>
      <c r="I87" s="3" t="e">
        <f>VLOOKUP($A87,Prices_Monthly!$A:$I,COLUMN(I$4),FALSE)/VLOOKUP(EOMONTH($A87,-1),Prices_Monthly!$A:$I,COLUMN(I$4),FALSE)-1</f>
        <v>#VALUE!</v>
      </c>
      <c r="K87" s="3">
        <f>VLOOKUP($A87,Prices_Monthly!$A:$L,COLUMN(K$4),FALSE)/VLOOKUP(EOMONTH($A87,-1),Prices_Monthly!$A:$L,COLUMN(K$4),FALSE)-1</f>
        <v>1.713260770465963E-2</v>
      </c>
      <c r="L87" s="3">
        <f>VLOOKUP($A87,Prices_Monthly!$A:$L,COLUMN(L$4),FALSE)/VLOOKUP(EOMONTH($A87,-1),Prices_Monthly!$A:$L,COLUMN(L$4),FALSE)-1</f>
        <v>5.3804550377680727E-3</v>
      </c>
      <c r="M87" s="3">
        <f t="shared" si="1"/>
        <v>1.0081316104524696E-2</v>
      </c>
    </row>
    <row r="88" spans="1:13" x14ac:dyDescent="0.35">
      <c r="A88" s="2">
        <v>35399</v>
      </c>
      <c r="B88" s="3" t="e">
        <f>VLOOKUP($A88,Prices_Monthly!$A:$I,COLUMN(B$4),FALSE)/VLOOKUP(EOMONTH($A88,-1),Prices_Monthly!$A:$I,COLUMN(B$4),FALSE)-1</f>
        <v>#VALUE!</v>
      </c>
      <c r="C88" s="3">
        <f>VLOOKUP($A88,Prices_Monthly!$A:$I,COLUMN(C$4),FALSE)/VLOOKUP(EOMONTH($A88,-1),Prices_Monthly!$A:$I,COLUMN(C$4),FALSE)-1</f>
        <v>-1.5604666249713572E-2</v>
      </c>
      <c r="D88" s="3">
        <f>VLOOKUP($A88,Prices_Monthly!$A:$I,COLUMN(D$4),FALSE)/VLOOKUP(EOMONTH($A88,-1),Prices_Monthly!$A:$I,COLUMN(D$4),FALSE)-1</f>
        <v>5.3405124093921508E-3</v>
      </c>
      <c r="E88" s="3">
        <f>VLOOKUP($A88,Prices_Monthly!$A:$I,COLUMN(E$4),FALSE)/VLOOKUP(EOMONTH($A88,-1),Prices_Monthly!$A:$I,COLUMN(E$4),FALSE)-1</f>
        <v>1.7750510846171741E-2</v>
      </c>
      <c r="F88" s="3" t="e">
        <f>VLOOKUP($A88,Prices_Monthly!$A:$I,COLUMN(F$4),FALSE)/VLOOKUP(EOMONTH($A88,-1),Prices_Monthly!$A:$I,COLUMN(F$4),FALSE)-1</f>
        <v>#VALUE!</v>
      </c>
      <c r="G88" s="3" t="e">
        <f>VLOOKUP($A88,Prices_Monthly!$A:$I,COLUMN(G$4),FALSE)/VLOOKUP(EOMONTH($A88,-1),Prices_Monthly!$A:$I,COLUMN(G$4),FALSE)-1</f>
        <v>#VALUE!</v>
      </c>
      <c r="H88" s="3" t="e">
        <f>VLOOKUP($A88,Prices_Monthly!$A:$I,COLUMN(H$4),FALSE)/VLOOKUP(EOMONTH($A88,-1),Prices_Monthly!$A:$I,COLUMN(H$4),FALSE)-1</f>
        <v>#VALUE!</v>
      </c>
      <c r="I88" s="3" t="e">
        <f>VLOOKUP($A88,Prices_Monthly!$A:$I,COLUMN(I$4),FALSE)/VLOOKUP(EOMONTH($A88,-1),Prices_Monthly!$A:$I,COLUMN(I$4),FALSE)-1</f>
        <v>#VALUE!</v>
      </c>
      <c r="K88" s="3">
        <f>VLOOKUP($A88,Prices_Monthly!$A:$L,COLUMN(K$4),FALSE)/VLOOKUP(EOMONTH($A88,-1),Prices_Monthly!$A:$L,COLUMN(K$4),FALSE)-1</f>
        <v>1.694362074714495E-2</v>
      </c>
      <c r="L88" s="3">
        <f>VLOOKUP($A88,Prices_Monthly!$A:$L,COLUMN(L$4),FALSE)/VLOOKUP(EOMONTH($A88,-1),Prices_Monthly!$A:$L,COLUMN(L$4),FALSE)-1</f>
        <v>5.607235097147889E-2</v>
      </c>
      <c r="M88" s="3">
        <f t="shared" si="1"/>
        <v>4.0420858881745313E-2</v>
      </c>
    </row>
    <row r="89" spans="1:13" x14ac:dyDescent="0.35">
      <c r="A89" s="2">
        <v>35430</v>
      </c>
      <c r="B89" s="3" t="e">
        <f>VLOOKUP($A89,Prices_Monthly!$A:$I,COLUMN(B$4),FALSE)/VLOOKUP(EOMONTH($A89,-1),Prices_Monthly!$A:$I,COLUMN(B$4),FALSE)-1</f>
        <v>#VALUE!</v>
      </c>
      <c r="C89" s="3">
        <f>VLOOKUP($A89,Prices_Monthly!$A:$I,COLUMN(C$4),FALSE)/VLOOKUP(EOMONTH($A89,-1),Prices_Monthly!$A:$I,COLUMN(C$4),FALSE)-1</f>
        <v>-1.5467273860918729E-2</v>
      </c>
      <c r="D89" s="3">
        <f>VLOOKUP($A89,Prices_Monthly!$A:$I,COLUMN(D$4),FALSE)/VLOOKUP(EOMONTH($A89,-1),Prices_Monthly!$A:$I,COLUMN(D$4),FALSE)-1</f>
        <v>-1.2026134774751229E-2</v>
      </c>
      <c r="E89" s="3">
        <f>VLOOKUP($A89,Prices_Monthly!$A:$I,COLUMN(E$4),FALSE)/VLOOKUP(EOMONTH($A89,-1),Prices_Monthly!$A:$I,COLUMN(E$4),FALSE)-1</f>
        <v>-2.1579108572970851E-2</v>
      </c>
      <c r="F89" s="3" t="e">
        <f>VLOOKUP($A89,Prices_Monthly!$A:$I,COLUMN(F$4),FALSE)/VLOOKUP(EOMONTH($A89,-1),Prices_Monthly!$A:$I,COLUMN(F$4),FALSE)-1</f>
        <v>#VALUE!</v>
      </c>
      <c r="G89" s="3" t="e">
        <f>VLOOKUP($A89,Prices_Monthly!$A:$I,COLUMN(G$4),FALSE)/VLOOKUP(EOMONTH($A89,-1),Prices_Monthly!$A:$I,COLUMN(G$4),FALSE)-1</f>
        <v>#VALUE!</v>
      </c>
      <c r="H89" s="3" t="e">
        <f>VLOOKUP($A89,Prices_Monthly!$A:$I,COLUMN(H$4),FALSE)/VLOOKUP(EOMONTH($A89,-1),Prices_Monthly!$A:$I,COLUMN(H$4),FALSE)-1</f>
        <v>#VALUE!</v>
      </c>
      <c r="I89" s="3" t="e">
        <f>VLOOKUP($A89,Prices_Monthly!$A:$I,COLUMN(I$4),FALSE)/VLOOKUP(EOMONTH($A89,-1),Prices_Monthly!$A:$I,COLUMN(I$4),FALSE)-1</f>
        <v>#VALUE!</v>
      </c>
      <c r="K89" s="3">
        <f>VLOOKUP($A89,Prices_Monthly!$A:$L,COLUMN(K$4),FALSE)/VLOOKUP(EOMONTH($A89,-1),Prices_Monthly!$A:$L,COLUMN(K$4),FALSE)-1</f>
        <v>-3.6696124590140933E-3</v>
      </c>
      <c r="L89" s="3">
        <f>VLOOKUP($A89,Prices_Monthly!$A:$L,COLUMN(L$4),FALSE)/VLOOKUP(EOMONTH($A89,-1),Prices_Monthly!$A:$L,COLUMN(L$4),FALSE)-1</f>
        <v>-1.2572376861487156E-2</v>
      </c>
      <c r="M89" s="3">
        <f t="shared" si="1"/>
        <v>-9.0112711004979307E-3</v>
      </c>
    </row>
    <row r="90" spans="1:13" x14ac:dyDescent="0.35">
      <c r="A90" s="2">
        <v>35461</v>
      </c>
      <c r="B90" s="3" t="e">
        <f>VLOOKUP($A90,Prices_Monthly!$A:$I,COLUMN(B$4),FALSE)/VLOOKUP(EOMONTH($A90,-1),Prices_Monthly!$A:$I,COLUMN(B$4),FALSE)-1</f>
        <v>#VALUE!</v>
      </c>
      <c r="C90" s="3">
        <f>VLOOKUP($A90,Prices_Monthly!$A:$I,COLUMN(C$4),FALSE)/VLOOKUP(EOMONTH($A90,-1),Prices_Monthly!$A:$I,COLUMN(C$4),FALSE)-1</f>
        <v>-6.7474592813639211E-2</v>
      </c>
      <c r="D90" s="3">
        <f>VLOOKUP($A90,Prices_Monthly!$A:$I,COLUMN(D$4),FALSE)/VLOOKUP(EOMONTH($A90,-1),Prices_Monthly!$A:$I,COLUMN(D$4),FALSE)-1</f>
        <v>1.7318456281308459E-2</v>
      </c>
      <c r="E90" s="3">
        <f>VLOOKUP($A90,Prices_Monthly!$A:$I,COLUMN(E$4),FALSE)/VLOOKUP(EOMONTH($A90,-1),Prices_Monthly!$A:$I,COLUMN(E$4),FALSE)-1</f>
        <v>-3.1505915588331268E-3</v>
      </c>
      <c r="F90" s="3" t="e">
        <f>VLOOKUP($A90,Prices_Monthly!$A:$I,COLUMN(F$4),FALSE)/VLOOKUP(EOMONTH($A90,-1),Prices_Monthly!$A:$I,COLUMN(F$4),FALSE)-1</f>
        <v>#VALUE!</v>
      </c>
      <c r="G90" s="3" t="e">
        <f>VLOOKUP($A90,Prices_Monthly!$A:$I,COLUMN(G$4),FALSE)/VLOOKUP(EOMONTH($A90,-1),Prices_Monthly!$A:$I,COLUMN(G$4),FALSE)-1</f>
        <v>#VALUE!</v>
      </c>
      <c r="H90" s="3" t="e">
        <f>VLOOKUP($A90,Prices_Monthly!$A:$I,COLUMN(H$4),FALSE)/VLOOKUP(EOMONTH($A90,-1),Prices_Monthly!$A:$I,COLUMN(H$4),FALSE)-1</f>
        <v>#VALUE!</v>
      </c>
      <c r="I90" s="3" t="e">
        <f>VLOOKUP($A90,Prices_Monthly!$A:$I,COLUMN(I$4),FALSE)/VLOOKUP(EOMONTH($A90,-1),Prices_Monthly!$A:$I,COLUMN(I$4),FALSE)-1</f>
        <v>#VALUE!</v>
      </c>
      <c r="K90" s="3">
        <f>VLOOKUP($A90,Prices_Monthly!$A:$L,COLUMN(K$4),FALSE)/VLOOKUP(EOMONTH($A90,-1),Prices_Monthly!$A:$L,COLUMN(K$4),FALSE)-1</f>
        <v>7.6694476370495757E-3</v>
      </c>
      <c r="L90" s="3">
        <f>VLOOKUP($A90,Prices_Monthly!$A:$L,COLUMN(L$4),FALSE)/VLOOKUP(EOMONTH($A90,-1),Prices_Monthly!$A:$L,COLUMN(L$4),FALSE)-1</f>
        <v>3.8315023511396928E-2</v>
      </c>
      <c r="M90" s="3">
        <f t="shared" si="1"/>
        <v>2.6056793161657987E-2</v>
      </c>
    </row>
    <row r="91" spans="1:13" x14ac:dyDescent="0.35">
      <c r="A91" s="2">
        <v>35489</v>
      </c>
      <c r="B91" s="3" t="e">
        <f>VLOOKUP($A91,Prices_Monthly!$A:$I,COLUMN(B$4),FALSE)/VLOOKUP(EOMONTH($A91,-1),Prices_Monthly!$A:$I,COLUMN(B$4),FALSE)-1</f>
        <v>#VALUE!</v>
      </c>
      <c r="C91" s="3">
        <f>VLOOKUP($A91,Prices_Monthly!$A:$I,COLUMN(C$4),FALSE)/VLOOKUP(EOMONTH($A91,-1),Prices_Monthly!$A:$I,COLUMN(C$4),FALSE)-1</f>
        <v>5.5202501584981745E-2</v>
      </c>
      <c r="D91" s="3">
        <f>VLOOKUP($A91,Prices_Monthly!$A:$I,COLUMN(D$4),FALSE)/VLOOKUP(EOMONTH($A91,-1),Prices_Monthly!$A:$I,COLUMN(D$4),FALSE)-1</f>
        <v>3.1723672963246408E-4</v>
      </c>
      <c r="E91" s="3">
        <f>VLOOKUP($A91,Prices_Monthly!$A:$I,COLUMN(E$4),FALSE)/VLOOKUP(EOMONTH($A91,-1),Prices_Monthly!$A:$I,COLUMN(E$4),FALSE)-1</f>
        <v>-4.4836219758576101E-3</v>
      </c>
      <c r="F91" s="3" t="e">
        <f>VLOOKUP($A91,Prices_Monthly!$A:$I,COLUMN(F$4),FALSE)/VLOOKUP(EOMONTH($A91,-1),Prices_Monthly!$A:$I,COLUMN(F$4),FALSE)-1</f>
        <v>#VALUE!</v>
      </c>
      <c r="G91" s="3" t="e">
        <f>VLOOKUP($A91,Prices_Monthly!$A:$I,COLUMN(G$4),FALSE)/VLOOKUP(EOMONTH($A91,-1),Prices_Monthly!$A:$I,COLUMN(G$4),FALSE)-1</f>
        <v>#VALUE!</v>
      </c>
      <c r="H91" s="3" t="e">
        <f>VLOOKUP($A91,Prices_Monthly!$A:$I,COLUMN(H$4),FALSE)/VLOOKUP(EOMONTH($A91,-1),Prices_Monthly!$A:$I,COLUMN(H$4),FALSE)-1</f>
        <v>#VALUE!</v>
      </c>
      <c r="I91" s="3" t="e">
        <f>VLOOKUP($A91,Prices_Monthly!$A:$I,COLUMN(I$4),FALSE)/VLOOKUP(EOMONTH($A91,-1),Prices_Monthly!$A:$I,COLUMN(I$4),FALSE)-1</f>
        <v>#VALUE!</v>
      </c>
      <c r="K91" s="3">
        <f>VLOOKUP($A91,Prices_Monthly!$A:$L,COLUMN(K$4),FALSE)/VLOOKUP(EOMONTH($A91,-1),Prices_Monthly!$A:$L,COLUMN(K$4),FALSE)-1</f>
        <v>3.2428221252744915E-3</v>
      </c>
      <c r="L91" s="3">
        <f>VLOOKUP($A91,Prices_Monthly!$A:$L,COLUMN(L$4),FALSE)/VLOOKUP(EOMONTH($A91,-1),Prices_Monthly!$A:$L,COLUMN(L$4),FALSE)-1</f>
        <v>1.5537624470573164E-2</v>
      </c>
      <c r="M91" s="3">
        <f t="shared" si="1"/>
        <v>1.0619703532453695E-2</v>
      </c>
    </row>
    <row r="92" spans="1:13" x14ac:dyDescent="0.35">
      <c r="A92" s="2">
        <v>35520</v>
      </c>
      <c r="B92" s="3" t="e">
        <f>VLOOKUP($A92,Prices_Monthly!$A:$I,COLUMN(B$4),FALSE)/VLOOKUP(EOMONTH($A92,-1),Prices_Monthly!$A:$I,COLUMN(B$4),FALSE)-1</f>
        <v>#VALUE!</v>
      </c>
      <c r="C92" s="3">
        <f>VLOOKUP($A92,Prices_Monthly!$A:$I,COLUMN(C$4),FALSE)/VLOOKUP(EOMONTH($A92,-1),Prices_Monthly!$A:$I,COLUMN(C$4),FALSE)-1</f>
        <v>-3.6509834192480106E-2</v>
      </c>
      <c r="D92" s="3">
        <f>VLOOKUP($A92,Prices_Monthly!$A:$I,COLUMN(D$4),FALSE)/VLOOKUP(EOMONTH($A92,-1),Prices_Monthly!$A:$I,COLUMN(D$4),FALSE)-1</f>
        <v>8.5548522127616433E-3</v>
      </c>
      <c r="E92" s="3">
        <f>VLOOKUP($A92,Prices_Monthly!$A:$I,COLUMN(E$4),FALSE)/VLOOKUP(EOMONTH($A92,-1),Prices_Monthly!$A:$I,COLUMN(E$4),FALSE)-1</f>
        <v>-2.030958992264531E-2</v>
      </c>
      <c r="F92" s="3" t="e">
        <f>VLOOKUP($A92,Prices_Monthly!$A:$I,COLUMN(F$4),FALSE)/VLOOKUP(EOMONTH($A92,-1),Prices_Monthly!$A:$I,COLUMN(F$4),FALSE)-1</f>
        <v>#VALUE!</v>
      </c>
      <c r="G92" s="3" t="e">
        <f>VLOOKUP($A92,Prices_Monthly!$A:$I,COLUMN(G$4),FALSE)/VLOOKUP(EOMONTH($A92,-1),Prices_Monthly!$A:$I,COLUMN(G$4),FALSE)-1</f>
        <v>#VALUE!</v>
      </c>
      <c r="H92" s="3" t="e">
        <f>VLOOKUP($A92,Prices_Monthly!$A:$I,COLUMN(H$4),FALSE)/VLOOKUP(EOMONTH($A92,-1),Prices_Monthly!$A:$I,COLUMN(H$4),FALSE)-1</f>
        <v>#VALUE!</v>
      </c>
      <c r="I92" s="3" t="e">
        <f>VLOOKUP($A92,Prices_Monthly!$A:$I,COLUMN(I$4),FALSE)/VLOOKUP(EOMONTH($A92,-1),Prices_Monthly!$A:$I,COLUMN(I$4),FALSE)-1</f>
        <v>#VALUE!</v>
      </c>
      <c r="K92" s="3">
        <f>VLOOKUP($A92,Prices_Monthly!$A:$L,COLUMN(K$4),FALSE)/VLOOKUP(EOMONTH($A92,-1),Prices_Monthly!$A:$L,COLUMN(K$4),FALSE)-1</f>
        <v>-6.9879647885149332E-3</v>
      </c>
      <c r="L92" s="3">
        <f>VLOOKUP($A92,Prices_Monthly!$A:$L,COLUMN(L$4),FALSE)/VLOOKUP(EOMONTH($A92,-1),Prices_Monthly!$A:$L,COLUMN(L$4),FALSE)-1</f>
        <v>-1.9297200149097526E-2</v>
      </c>
      <c r="M92" s="3">
        <f t="shared" si="1"/>
        <v>-1.4373506004864488E-2</v>
      </c>
    </row>
    <row r="93" spans="1:13" x14ac:dyDescent="0.35">
      <c r="A93" s="2">
        <v>35550</v>
      </c>
      <c r="B93" s="3" t="e">
        <f>VLOOKUP($A93,Prices_Monthly!$A:$I,COLUMN(B$4),FALSE)/VLOOKUP(EOMONTH($A93,-1),Prices_Monthly!$A:$I,COLUMN(B$4),FALSE)-1</f>
        <v>#VALUE!</v>
      </c>
      <c r="C93" s="3">
        <f>VLOOKUP($A93,Prices_Monthly!$A:$I,COLUMN(C$4),FALSE)/VLOOKUP(EOMONTH($A93,-1),Prices_Monthly!$A:$I,COLUMN(C$4),FALSE)-1</f>
        <v>-3.6157821863803119E-2</v>
      </c>
      <c r="D93" s="3">
        <f>VLOOKUP($A93,Prices_Monthly!$A:$I,COLUMN(D$4),FALSE)/VLOOKUP(EOMONTH($A93,-1),Prices_Monthly!$A:$I,COLUMN(D$4),FALSE)-1</f>
        <v>-7.0669817889774666E-3</v>
      </c>
      <c r="E93" s="3">
        <f>VLOOKUP($A93,Prices_Monthly!$A:$I,COLUMN(E$4),FALSE)/VLOOKUP(EOMONTH($A93,-1),Prices_Monthly!$A:$I,COLUMN(E$4),FALSE)-1</f>
        <v>1.3919143947542345E-2</v>
      </c>
      <c r="F93" s="3" t="e">
        <f>VLOOKUP($A93,Prices_Monthly!$A:$I,COLUMN(F$4),FALSE)/VLOOKUP(EOMONTH($A93,-1),Prices_Monthly!$A:$I,COLUMN(F$4),FALSE)-1</f>
        <v>#VALUE!</v>
      </c>
      <c r="G93" s="3" t="e">
        <f>VLOOKUP($A93,Prices_Monthly!$A:$I,COLUMN(G$4),FALSE)/VLOOKUP(EOMONTH($A93,-1),Prices_Monthly!$A:$I,COLUMN(G$4),FALSE)-1</f>
        <v>#VALUE!</v>
      </c>
      <c r="H93" s="3" t="e">
        <f>VLOOKUP($A93,Prices_Monthly!$A:$I,COLUMN(H$4),FALSE)/VLOOKUP(EOMONTH($A93,-1),Prices_Monthly!$A:$I,COLUMN(H$4),FALSE)-1</f>
        <v>#VALUE!</v>
      </c>
      <c r="I93" s="3" t="e">
        <f>VLOOKUP($A93,Prices_Monthly!$A:$I,COLUMN(I$4),FALSE)/VLOOKUP(EOMONTH($A93,-1),Prices_Monthly!$A:$I,COLUMN(I$4),FALSE)-1</f>
        <v>#VALUE!</v>
      </c>
      <c r="K93" s="3">
        <f>VLOOKUP($A93,Prices_Monthly!$A:$L,COLUMN(K$4),FALSE)/VLOOKUP(EOMONTH($A93,-1),Prices_Monthly!$A:$L,COLUMN(K$4),FALSE)-1</f>
        <v>9.7682371687890512E-3</v>
      </c>
      <c r="L93" s="3">
        <f>VLOOKUP($A93,Prices_Monthly!$A:$L,COLUMN(L$4),FALSE)/VLOOKUP(EOMONTH($A93,-1),Prices_Monthly!$A:$L,COLUMN(L$4),FALSE)-1</f>
        <v>4.5781254160886853E-2</v>
      </c>
      <c r="M93" s="3">
        <f t="shared" si="1"/>
        <v>3.1376047364047727E-2</v>
      </c>
    </row>
    <row r="94" spans="1:13" x14ac:dyDescent="0.35">
      <c r="A94" s="2">
        <v>35581</v>
      </c>
      <c r="B94" s="3" t="e">
        <f>VLOOKUP($A94,Prices_Monthly!$A:$I,COLUMN(B$4),FALSE)/VLOOKUP(EOMONTH($A94,-1),Prices_Monthly!$A:$I,COLUMN(B$4),FALSE)-1</f>
        <v>#VALUE!</v>
      </c>
      <c r="C94" s="3">
        <f>VLOOKUP($A94,Prices_Monthly!$A:$I,COLUMN(C$4),FALSE)/VLOOKUP(EOMONTH($A94,-1),Prices_Monthly!$A:$I,COLUMN(C$4),FALSE)-1</f>
        <v>1.0430739538556111E-2</v>
      </c>
      <c r="D94" s="3">
        <f>VLOOKUP($A94,Prices_Monthly!$A:$I,COLUMN(D$4),FALSE)/VLOOKUP(EOMONTH($A94,-1),Prices_Monthly!$A:$I,COLUMN(D$4),FALSE)-1</f>
        <v>-8.1568685893255166E-3</v>
      </c>
      <c r="E94" s="3">
        <f>VLOOKUP($A94,Prices_Monthly!$A:$I,COLUMN(E$4),FALSE)/VLOOKUP(EOMONTH($A94,-1),Prices_Monthly!$A:$I,COLUMN(E$4),FALSE)-1</f>
        <v>5.2114567545857859E-3</v>
      </c>
      <c r="F94" s="3" t="e">
        <f>VLOOKUP($A94,Prices_Monthly!$A:$I,COLUMN(F$4),FALSE)/VLOOKUP(EOMONTH($A94,-1),Prices_Monthly!$A:$I,COLUMN(F$4),FALSE)-1</f>
        <v>#VALUE!</v>
      </c>
      <c r="G94" s="3" t="e">
        <f>VLOOKUP($A94,Prices_Monthly!$A:$I,COLUMN(G$4),FALSE)/VLOOKUP(EOMONTH($A94,-1),Prices_Monthly!$A:$I,COLUMN(G$4),FALSE)-1</f>
        <v>#VALUE!</v>
      </c>
      <c r="H94" s="3" t="e">
        <f>VLOOKUP($A94,Prices_Monthly!$A:$I,COLUMN(H$4),FALSE)/VLOOKUP(EOMONTH($A94,-1),Prices_Monthly!$A:$I,COLUMN(H$4),FALSE)-1</f>
        <v>#VALUE!</v>
      </c>
      <c r="I94" s="3" t="e">
        <f>VLOOKUP($A94,Prices_Monthly!$A:$I,COLUMN(I$4),FALSE)/VLOOKUP(EOMONTH($A94,-1),Prices_Monthly!$A:$I,COLUMN(I$4),FALSE)-1</f>
        <v>#VALUE!</v>
      </c>
      <c r="K94" s="3">
        <f>VLOOKUP($A94,Prices_Monthly!$A:$L,COLUMN(K$4),FALSE)/VLOOKUP(EOMONTH($A94,-1),Prices_Monthly!$A:$L,COLUMN(K$4),FALSE)-1</f>
        <v>4.9035377675272773E-3</v>
      </c>
      <c r="L94" s="3">
        <f>VLOOKUP($A94,Prices_Monthly!$A:$L,COLUMN(L$4),FALSE)/VLOOKUP(EOMONTH($A94,-1),Prices_Monthly!$A:$L,COLUMN(L$4),FALSE)-1</f>
        <v>4.2363451732780222E-2</v>
      </c>
      <c r="M94" s="3">
        <f t="shared" si="1"/>
        <v>2.7379486146679045E-2</v>
      </c>
    </row>
    <row r="95" spans="1:13" x14ac:dyDescent="0.35">
      <c r="A95" s="2">
        <v>35611</v>
      </c>
      <c r="B95" s="3" t="e">
        <f>VLOOKUP($A95,Prices_Monthly!$A:$I,COLUMN(B$4),FALSE)/VLOOKUP(EOMONTH($A95,-1),Prices_Monthly!$A:$I,COLUMN(B$4),FALSE)-1</f>
        <v>#VALUE!</v>
      </c>
      <c r="C95" s="3">
        <f>VLOOKUP($A95,Prices_Monthly!$A:$I,COLUMN(C$4),FALSE)/VLOOKUP(EOMONTH($A95,-1),Prices_Monthly!$A:$I,COLUMN(C$4),FALSE)-1</f>
        <v>-3.5108396495889038E-2</v>
      </c>
      <c r="D95" s="3">
        <f>VLOOKUP($A95,Prices_Monthly!$A:$I,COLUMN(D$4),FALSE)/VLOOKUP(EOMONTH($A95,-1),Prices_Monthly!$A:$I,COLUMN(D$4),FALSE)-1</f>
        <v>1.2428622061197991E-2</v>
      </c>
      <c r="E95" s="3">
        <f>VLOOKUP($A95,Prices_Monthly!$A:$I,COLUMN(E$4),FALSE)/VLOOKUP(EOMONTH($A95,-1),Prices_Monthly!$A:$I,COLUMN(E$4),FALSE)-1</f>
        <v>7.8835460635826582E-3</v>
      </c>
      <c r="F95" s="3" t="e">
        <f>VLOOKUP($A95,Prices_Monthly!$A:$I,COLUMN(F$4),FALSE)/VLOOKUP(EOMONTH($A95,-1),Prices_Monthly!$A:$I,COLUMN(F$4),FALSE)-1</f>
        <v>#VALUE!</v>
      </c>
      <c r="G95" s="3" t="e">
        <f>VLOOKUP($A95,Prices_Monthly!$A:$I,COLUMN(G$4),FALSE)/VLOOKUP(EOMONTH($A95,-1),Prices_Monthly!$A:$I,COLUMN(G$4),FALSE)-1</f>
        <v>#VALUE!</v>
      </c>
      <c r="H95" s="3" t="e">
        <f>VLOOKUP($A95,Prices_Monthly!$A:$I,COLUMN(H$4),FALSE)/VLOOKUP(EOMONTH($A95,-1),Prices_Monthly!$A:$I,COLUMN(H$4),FALSE)-1</f>
        <v>#VALUE!</v>
      </c>
      <c r="I95" s="3" t="e">
        <f>VLOOKUP($A95,Prices_Monthly!$A:$I,COLUMN(I$4),FALSE)/VLOOKUP(EOMONTH($A95,-1),Prices_Monthly!$A:$I,COLUMN(I$4),FALSE)-1</f>
        <v>#VALUE!</v>
      </c>
      <c r="K95" s="3">
        <f>VLOOKUP($A95,Prices_Monthly!$A:$L,COLUMN(K$4),FALSE)/VLOOKUP(EOMONTH($A95,-1),Prices_Monthly!$A:$L,COLUMN(K$4),FALSE)-1</f>
        <v>1.3551611790609819E-2</v>
      </c>
      <c r="L95" s="3">
        <f>VLOOKUP($A95,Prices_Monthly!$A:$L,COLUMN(L$4),FALSE)/VLOOKUP(EOMONTH($A95,-1),Prices_Monthly!$A:$L,COLUMN(L$4),FALSE)-1</f>
        <v>4.9077878940195552E-2</v>
      </c>
      <c r="M95" s="3">
        <f t="shared" si="1"/>
        <v>3.4867372080361253E-2</v>
      </c>
    </row>
    <row r="96" spans="1:13" x14ac:dyDescent="0.35">
      <c r="A96" s="2">
        <v>35642</v>
      </c>
      <c r="B96" s="3" t="e">
        <f>VLOOKUP($A96,Prices_Monthly!$A:$I,COLUMN(B$4),FALSE)/VLOOKUP(EOMONTH($A96,-1),Prices_Monthly!$A:$I,COLUMN(B$4),FALSE)-1</f>
        <v>#VALUE!</v>
      </c>
      <c r="C96" s="3">
        <f>VLOOKUP($A96,Prices_Monthly!$A:$I,COLUMN(C$4),FALSE)/VLOOKUP(EOMONTH($A96,-1),Prices_Monthly!$A:$I,COLUMN(C$4),FALSE)-1</f>
        <v>-3.0802558144243042E-2</v>
      </c>
      <c r="D96" s="3">
        <f>VLOOKUP($A96,Prices_Monthly!$A:$I,COLUMN(D$4),FALSE)/VLOOKUP(EOMONTH($A96,-1),Prices_Monthly!$A:$I,COLUMN(D$4),FALSE)-1</f>
        <v>1.8960431678354928E-2</v>
      </c>
      <c r="E96" s="3">
        <f>VLOOKUP($A96,Prices_Monthly!$A:$I,COLUMN(E$4),FALSE)/VLOOKUP(EOMONTH($A96,-1),Prices_Monthly!$A:$I,COLUMN(E$4),FALSE)-1</f>
        <v>2.8970962670390454E-2</v>
      </c>
      <c r="F96" s="3" t="e">
        <f>VLOOKUP($A96,Prices_Monthly!$A:$I,COLUMN(F$4),FALSE)/VLOOKUP(EOMONTH($A96,-1),Prices_Monthly!$A:$I,COLUMN(F$4),FALSE)-1</f>
        <v>#VALUE!</v>
      </c>
      <c r="G96" s="3" t="e">
        <f>VLOOKUP($A96,Prices_Monthly!$A:$I,COLUMN(G$4),FALSE)/VLOOKUP(EOMONTH($A96,-1),Prices_Monthly!$A:$I,COLUMN(G$4),FALSE)-1</f>
        <v>#VALUE!</v>
      </c>
      <c r="H96" s="3" t="e">
        <f>VLOOKUP($A96,Prices_Monthly!$A:$I,COLUMN(H$4),FALSE)/VLOOKUP(EOMONTH($A96,-1),Prices_Monthly!$A:$I,COLUMN(H$4),FALSE)-1</f>
        <v>#VALUE!</v>
      </c>
      <c r="I96" s="3" t="e">
        <f>VLOOKUP($A96,Prices_Monthly!$A:$I,COLUMN(I$4),FALSE)/VLOOKUP(EOMONTH($A96,-1),Prices_Monthly!$A:$I,COLUMN(I$4),FALSE)-1</f>
        <v>#VALUE!</v>
      </c>
      <c r="K96" s="3">
        <f>VLOOKUP($A96,Prices_Monthly!$A:$L,COLUMN(K$4),FALSE)/VLOOKUP(EOMONTH($A96,-1),Prices_Monthly!$A:$L,COLUMN(K$4),FALSE)-1</f>
        <v>1.8457543147743838E-2</v>
      </c>
      <c r="L96" s="3">
        <f>VLOOKUP($A96,Prices_Monthly!$A:$L,COLUMN(L$4),FALSE)/VLOOKUP(EOMONTH($A96,-1),Prices_Monthly!$A:$L,COLUMN(L$4),FALSE)-1</f>
        <v>6.4527396535299708E-2</v>
      </c>
      <c r="M96" s="3">
        <f t="shared" si="1"/>
        <v>4.609945518027736E-2</v>
      </c>
    </row>
    <row r="97" spans="1:13" x14ac:dyDescent="0.35">
      <c r="A97" s="2">
        <v>35673</v>
      </c>
      <c r="B97" s="3" t="e">
        <f>VLOOKUP($A97,Prices_Monthly!$A:$I,COLUMN(B$4),FALSE)/VLOOKUP(EOMONTH($A97,-1),Prices_Monthly!$A:$I,COLUMN(B$4),FALSE)-1</f>
        <v>#VALUE!</v>
      </c>
      <c r="C97" s="3">
        <f>VLOOKUP($A97,Prices_Monthly!$A:$I,COLUMN(C$4),FALSE)/VLOOKUP(EOMONTH($A97,-1),Prices_Monthly!$A:$I,COLUMN(C$4),FALSE)-1</f>
        <v>-3.6509395424836333E-3</v>
      </c>
      <c r="D97" s="3">
        <f>VLOOKUP($A97,Prices_Monthly!$A:$I,COLUMN(D$4),FALSE)/VLOOKUP(EOMONTH($A97,-1),Prices_Monthly!$A:$I,COLUMN(D$4),FALSE)-1</f>
        <v>9.2644632807183935E-3</v>
      </c>
      <c r="E97" s="3">
        <f>VLOOKUP($A97,Prices_Monthly!$A:$I,COLUMN(E$4),FALSE)/VLOOKUP(EOMONTH($A97,-1),Prices_Monthly!$A:$I,COLUMN(E$4),FALSE)-1</f>
        <v>-1.7663398749777737E-2</v>
      </c>
      <c r="F97" s="3" t="e">
        <f>VLOOKUP($A97,Prices_Monthly!$A:$I,COLUMN(F$4),FALSE)/VLOOKUP(EOMONTH($A97,-1),Prices_Monthly!$A:$I,COLUMN(F$4),FALSE)-1</f>
        <v>#VALUE!</v>
      </c>
      <c r="G97" s="3" t="e">
        <f>VLOOKUP($A97,Prices_Monthly!$A:$I,COLUMN(G$4),FALSE)/VLOOKUP(EOMONTH($A97,-1),Prices_Monthly!$A:$I,COLUMN(G$4),FALSE)-1</f>
        <v>#VALUE!</v>
      </c>
      <c r="H97" s="3" t="e">
        <f>VLOOKUP($A97,Prices_Monthly!$A:$I,COLUMN(H$4),FALSE)/VLOOKUP(EOMONTH($A97,-1),Prices_Monthly!$A:$I,COLUMN(H$4),FALSE)-1</f>
        <v>#VALUE!</v>
      </c>
      <c r="I97" s="3" t="e">
        <f>VLOOKUP($A97,Prices_Monthly!$A:$I,COLUMN(I$4),FALSE)/VLOOKUP(EOMONTH($A97,-1),Prices_Monthly!$A:$I,COLUMN(I$4),FALSE)-1</f>
        <v>#VALUE!</v>
      </c>
      <c r="K97" s="3">
        <f>VLOOKUP($A97,Prices_Monthly!$A:$L,COLUMN(K$4),FALSE)/VLOOKUP(EOMONTH($A97,-1),Prices_Monthly!$A:$L,COLUMN(K$4),FALSE)-1</f>
        <v>-3.3687972380095355E-3</v>
      </c>
      <c r="L97" s="3">
        <f>VLOOKUP($A97,Prices_Monthly!$A:$L,COLUMN(L$4),FALSE)/VLOOKUP(EOMONTH($A97,-1),Prices_Monthly!$A:$L,COLUMN(L$4),FALSE)-1</f>
        <v>-6.6227184897205693E-2</v>
      </c>
      <c r="M97" s="3">
        <f t="shared" si="1"/>
        <v>-4.1083829833527229E-2</v>
      </c>
    </row>
    <row r="98" spans="1:13" x14ac:dyDescent="0.35">
      <c r="A98" s="2">
        <v>35703</v>
      </c>
      <c r="B98" s="3" t="e">
        <f>VLOOKUP($A98,Prices_Monthly!$A:$I,COLUMN(B$4),FALSE)/VLOOKUP(EOMONTH($A98,-1),Prices_Monthly!$A:$I,COLUMN(B$4),FALSE)-1</f>
        <v>#VALUE!</v>
      </c>
      <c r="C98" s="3">
        <f>VLOOKUP($A98,Prices_Monthly!$A:$I,COLUMN(C$4),FALSE)/VLOOKUP(EOMONTH($A98,-1),Prices_Monthly!$A:$I,COLUMN(C$4),FALSE)-1</f>
        <v>2.9016364801118133E-2</v>
      </c>
      <c r="D98" s="3">
        <f>VLOOKUP($A98,Prices_Monthly!$A:$I,COLUMN(D$4),FALSE)/VLOOKUP(EOMONTH($A98,-1),Prices_Monthly!$A:$I,COLUMN(D$4),FALSE)-1</f>
        <v>1.3889874880565589E-2</v>
      </c>
      <c r="E98" s="3">
        <f>VLOOKUP($A98,Prices_Monthly!$A:$I,COLUMN(E$4),FALSE)/VLOOKUP(EOMONTH($A98,-1),Prices_Monthly!$A:$I,COLUMN(E$4),FALSE)-1</f>
        <v>1.3225228150823609E-2</v>
      </c>
      <c r="F98" s="3" t="e">
        <f>VLOOKUP($A98,Prices_Monthly!$A:$I,COLUMN(F$4),FALSE)/VLOOKUP(EOMONTH($A98,-1),Prices_Monthly!$A:$I,COLUMN(F$4),FALSE)-1</f>
        <v>#VALUE!</v>
      </c>
      <c r="G98" s="3" t="e">
        <f>VLOOKUP($A98,Prices_Monthly!$A:$I,COLUMN(G$4),FALSE)/VLOOKUP(EOMONTH($A98,-1),Prices_Monthly!$A:$I,COLUMN(G$4),FALSE)-1</f>
        <v>#VALUE!</v>
      </c>
      <c r="H98" s="3" t="e">
        <f>VLOOKUP($A98,Prices_Monthly!$A:$I,COLUMN(H$4),FALSE)/VLOOKUP(EOMONTH($A98,-1),Prices_Monthly!$A:$I,COLUMN(H$4),FALSE)-1</f>
        <v>#VALUE!</v>
      </c>
      <c r="I98" s="3" t="e">
        <f>VLOOKUP($A98,Prices_Monthly!$A:$I,COLUMN(I$4),FALSE)/VLOOKUP(EOMONTH($A98,-1),Prices_Monthly!$A:$I,COLUMN(I$4),FALSE)-1</f>
        <v>#VALUE!</v>
      </c>
      <c r="K98" s="3">
        <f>VLOOKUP($A98,Prices_Monthly!$A:$L,COLUMN(K$4),FALSE)/VLOOKUP(EOMONTH($A98,-1),Prices_Monthly!$A:$L,COLUMN(K$4),FALSE)-1</f>
        <v>1.4864952649849661E-2</v>
      </c>
      <c r="L98" s="3">
        <f>VLOOKUP($A98,Prices_Monthly!$A:$L,COLUMN(L$4),FALSE)/VLOOKUP(EOMONTH($A98,-1),Prices_Monthly!$A:$L,COLUMN(L$4),FALSE)-1</f>
        <v>5.1523229110837621E-2</v>
      </c>
      <c r="M98" s="3">
        <f t="shared" si="1"/>
        <v>3.6859918526442437E-2</v>
      </c>
    </row>
    <row r="99" spans="1:13" x14ac:dyDescent="0.35">
      <c r="A99" s="2">
        <v>35734</v>
      </c>
      <c r="B99" s="3" t="e">
        <f>VLOOKUP($A99,Prices_Monthly!$A:$I,COLUMN(B$4),FALSE)/VLOOKUP(EOMONTH($A99,-1),Prices_Monthly!$A:$I,COLUMN(B$4),FALSE)-1</f>
        <v>#VALUE!</v>
      </c>
      <c r="C99" s="3">
        <f>VLOOKUP($A99,Prices_Monthly!$A:$I,COLUMN(C$4),FALSE)/VLOOKUP(EOMONTH($A99,-1),Prices_Monthly!$A:$I,COLUMN(C$4),FALSE)-1</f>
        <v>-7.3612673776574433E-2</v>
      </c>
      <c r="D99" s="3">
        <f>VLOOKUP($A99,Prices_Monthly!$A:$I,COLUMN(D$4),FALSE)/VLOOKUP(EOMONTH($A99,-1),Prices_Monthly!$A:$I,COLUMN(D$4),FALSE)-1</f>
        <v>1.5391520143618997E-2</v>
      </c>
      <c r="E99" s="3">
        <f>VLOOKUP($A99,Prices_Monthly!$A:$I,COLUMN(E$4),FALSE)/VLOOKUP(EOMONTH($A99,-1),Prices_Monthly!$A:$I,COLUMN(E$4),FALSE)-1</f>
        <v>1.4754946775532574E-2</v>
      </c>
      <c r="F99" s="3">
        <f>VLOOKUP($A99,Prices_Monthly!$A:$I,COLUMN(F$4),FALSE)/VLOOKUP(EOMONTH($A99,-1),Prices_Monthly!$A:$I,COLUMN(F$4),FALSE)-1</f>
        <v>-3.1942246835443111E-2</v>
      </c>
      <c r="G99" s="3" t="e">
        <f>VLOOKUP($A99,Prices_Monthly!$A:$I,COLUMN(G$4),FALSE)/VLOOKUP(EOMONTH($A99,-1),Prices_Monthly!$A:$I,COLUMN(G$4),FALSE)-1</f>
        <v>#VALUE!</v>
      </c>
      <c r="H99" s="3" t="e">
        <f>VLOOKUP($A99,Prices_Monthly!$A:$I,COLUMN(H$4),FALSE)/VLOOKUP(EOMONTH($A99,-1),Prices_Monthly!$A:$I,COLUMN(H$4),FALSE)-1</f>
        <v>#VALUE!</v>
      </c>
      <c r="I99" s="3" t="e">
        <f>VLOOKUP($A99,Prices_Monthly!$A:$I,COLUMN(I$4),FALSE)/VLOOKUP(EOMONTH($A99,-1),Prices_Monthly!$A:$I,COLUMN(I$4),FALSE)-1</f>
        <v>#VALUE!</v>
      </c>
      <c r="K99" s="3">
        <f>VLOOKUP($A99,Prices_Monthly!$A:$L,COLUMN(K$4),FALSE)/VLOOKUP(EOMONTH($A99,-1),Prices_Monthly!$A:$L,COLUMN(K$4),FALSE)-1</f>
        <v>9.1342963884653017E-3</v>
      </c>
      <c r="L99" s="3">
        <f>VLOOKUP($A99,Prices_Monthly!$A:$L,COLUMN(L$4),FALSE)/VLOOKUP(EOMONTH($A99,-1),Prices_Monthly!$A:$L,COLUMN(L$4),FALSE)-1</f>
        <v>-6.1028917850621034E-2</v>
      </c>
      <c r="M99" s="3">
        <f t="shared" si="1"/>
        <v>-3.2963632154986502E-2</v>
      </c>
    </row>
    <row r="100" spans="1:13" x14ac:dyDescent="0.35">
      <c r="A100" s="2">
        <v>35764</v>
      </c>
      <c r="B100" s="3" t="e">
        <f>VLOOKUP($A100,Prices_Monthly!$A:$I,COLUMN(B$4),FALSE)/VLOOKUP(EOMONTH($A100,-1),Prices_Monthly!$A:$I,COLUMN(B$4),FALSE)-1</f>
        <v>#VALUE!</v>
      </c>
      <c r="C100" s="3">
        <f>VLOOKUP($A100,Prices_Monthly!$A:$I,COLUMN(C$4),FALSE)/VLOOKUP(EOMONTH($A100,-1),Prices_Monthly!$A:$I,COLUMN(C$4),FALSE)-1</f>
        <v>-4.7310209328126573E-2</v>
      </c>
      <c r="D100" s="3">
        <f>VLOOKUP($A100,Prices_Monthly!$A:$I,COLUMN(D$4),FALSE)/VLOOKUP(EOMONTH($A100,-1),Prices_Monthly!$A:$I,COLUMN(D$4),FALSE)-1</f>
        <v>-3.8277057617936983E-3</v>
      </c>
      <c r="E100" s="3">
        <f>VLOOKUP($A100,Prices_Monthly!$A:$I,COLUMN(E$4),FALSE)/VLOOKUP(EOMONTH($A100,-1),Prices_Monthly!$A:$I,COLUMN(E$4),FALSE)-1</f>
        <v>-1.1908814723435857E-3</v>
      </c>
      <c r="F100" s="3">
        <f>VLOOKUP($A100,Prices_Monthly!$A:$I,COLUMN(F$4),FALSE)/VLOOKUP(EOMONTH($A100,-1),Prices_Monthly!$A:$I,COLUMN(F$4),FALSE)-1</f>
        <v>3.3404842169782345E-2</v>
      </c>
      <c r="G100" s="3" t="e">
        <f>VLOOKUP($A100,Prices_Monthly!$A:$I,COLUMN(G$4),FALSE)/VLOOKUP(EOMONTH($A100,-1),Prices_Monthly!$A:$I,COLUMN(G$4),FALSE)-1</f>
        <v>#VALUE!</v>
      </c>
      <c r="H100" s="3" t="e">
        <f>VLOOKUP($A100,Prices_Monthly!$A:$I,COLUMN(H$4),FALSE)/VLOOKUP(EOMONTH($A100,-1),Prices_Monthly!$A:$I,COLUMN(H$4),FALSE)-1</f>
        <v>#VALUE!</v>
      </c>
      <c r="I100" s="3" t="e">
        <f>VLOOKUP($A100,Prices_Monthly!$A:$I,COLUMN(I$4),FALSE)/VLOOKUP(EOMONTH($A100,-1),Prices_Monthly!$A:$I,COLUMN(I$4),FALSE)-1</f>
        <v>#VALUE!</v>
      </c>
      <c r="K100" s="3">
        <f>VLOOKUP($A100,Prices_Monthly!$A:$L,COLUMN(K$4),FALSE)/VLOOKUP(EOMONTH($A100,-1),Prices_Monthly!$A:$L,COLUMN(K$4),FALSE)-1</f>
        <v>5.09327459405573E-3</v>
      </c>
      <c r="L100" s="3">
        <f>VLOOKUP($A100,Prices_Monthly!$A:$L,COLUMN(L$4),FALSE)/VLOOKUP(EOMONTH($A100,-1),Prices_Monthly!$A:$L,COLUMN(L$4),FALSE)-1</f>
        <v>3.128628587246074E-2</v>
      </c>
      <c r="M100" s="3">
        <f t="shared" si="1"/>
        <v>2.0809081361098734E-2</v>
      </c>
    </row>
    <row r="101" spans="1:13" x14ac:dyDescent="0.35">
      <c r="A101" s="2">
        <v>35795</v>
      </c>
      <c r="B101" s="3" t="e">
        <f>VLOOKUP($A101,Prices_Monthly!$A:$I,COLUMN(B$4),FALSE)/VLOOKUP(EOMONTH($A101,-1),Prices_Monthly!$A:$I,COLUMN(B$4),FALSE)-1</f>
        <v>#VALUE!</v>
      </c>
      <c r="C101" s="3">
        <f>VLOOKUP($A101,Prices_Monthly!$A:$I,COLUMN(C$4),FALSE)/VLOOKUP(EOMONTH($A101,-1),Prices_Monthly!$A:$I,COLUMN(C$4),FALSE)-1</f>
        <v>-2.9136548554074104E-2</v>
      </c>
      <c r="D101" s="3">
        <f>VLOOKUP($A101,Prices_Monthly!$A:$I,COLUMN(D$4),FALSE)/VLOOKUP(EOMONTH($A101,-1),Prices_Monthly!$A:$I,COLUMN(D$4),FALSE)-1</f>
        <v>9.7535567289330771E-4</v>
      </c>
      <c r="E101" s="3">
        <f>VLOOKUP($A101,Prices_Monthly!$A:$I,COLUMN(E$4),FALSE)/VLOOKUP(EOMONTH($A101,-1),Prices_Monthly!$A:$I,COLUMN(E$4),FALSE)-1</f>
        <v>7.0151383393575184E-3</v>
      </c>
      <c r="F101" s="3">
        <f>VLOOKUP($A101,Prices_Monthly!$A:$I,COLUMN(F$4),FALSE)/VLOOKUP(EOMONTH($A101,-1),Prices_Monthly!$A:$I,COLUMN(F$4),FALSE)-1</f>
        <v>1.3839462238038891E-2</v>
      </c>
      <c r="G101" s="3" t="e">
        <f>VLOOKUP($A101,Prices_Monthly!$A:$I,COLUMN(G$4),FALSE)/VLOOKUP(EOMONTH($A101,-1),Prices_Monthly!$A:$I,COLUMN(G$4),FALSE)-1</f>
        <v>#VALUE!</v>
      </c>
      <c r="H101" s="3" t="e">
        <f>VLOOKUP($A101,Prices_Monthly!$A:$I,COLUMN(H$4),FALSE)/VLOOKUP(EOMONTH($A101,-1),Prices_Monthly!$A:$I,COLUMN(H$4),FALSE)-1</f>
        <v>#VALUE!</v>
      </c>
      <c r="I101" s="3" t="e">
        <f>VLOOKUP($A101,Prices_Monthly!$A:$I,COLUMN(I$4),FALSE)/VLOOKUP(EOMONTH($A101,-1),Prices_Monthly!$A:$I,COLUMN(I$4),FALSE)-1</f>
        <v>#VALUE!</v>
      </c>
      <c r="K101" s="3">
        <f>VLOOKUP($A101,Prices_Monthly!$A:$L,COLUMN(K$4),FALSE)/VLOOKUP(EOMONTH($A101,-1),Prices_Monthly!$A:$L,COLUMN(K$4),FALSE)-1</f>
        <v>1.0167253114639063E-2</v>
      </c>
      <c r="L101" s="3">
        <f>VLOOKUP($A101,Prices_Monthly!$A:$L,COLUMN(L$4),FALSE)/VLOOKUP(EOMONTH($A101,-1),Prices_Monthly!$A:$L,COLUMN(L$4),FALSE)-1</f>
        <v>2.301412456950036E-2</v>
      </c>
      <c r="M101" s="3">
        <f t="shared" si="1"/>
        <v>1.7875375987555842E-2</v>
      </c>
    </row>
    <row r="102" spans="1:13" x14ac:dyDescent="0.35">
      <c r="A102" s="2">
        <v>35826</v>
      </c>
      <c r="B102" s="3" t="e">
        <f>VLOOKUP($A102,Prices_Monthly!$A:$I,COLUMN(B$4),FALSE)/VLOOKUP(EOMONTH($A102,-1),Prices_Monthly!$A:$I,COLUMN(B$4),FALSE)-1</f>
        <v>#VALUE!</v>
      </c>
      <c r="C102" s="3">
        <f>VLOOKUP($A102,Prices_Monthly!$A:$I,COLUMN(C$4),FALSE)/VLOOKUP(EOMONTH($A102,-1),Prices_Monthly!$A:$I,COLUMN(C$4),FALSE)-1</f>
        <v>4.5276687935111415E-2</v>
      </c>
      <c r="D102" s="3">
        <f>VLOOKUP($A102,Prices_Monthly!$A:$I,COLUMN(D$4),FALSE)/VLOOKUP(EOMONTH($A102,-1),Prices_Monthly!$A:$I,COLUMN(D$4),FALSE)-1</f>
        <v>-7.7357236022045361E-3</v>
      </c>
      <c r="E102" s="3">
        <f>VLOOKUP($A102,Prices_Monthly!$A:$I,COLUMN(E$4),FALSE)/VLOOKUP(EOMONTH($A102,-1),Prices_Monthly!$A:$I,COLUMN(E$4),FALSE)-1</f>
        <v>1.393253799724592E-2</v>
      </c>
      <c r="F102" s="3">
        <f>VLOOKUP($A102,Prices_Monthly!$A:$I,COLUMN(F$4),FALSE)/VLOOKUP(EOMONTH($A102,-1),Prices_Monthly!$A:$I,COLUMN(F$4),FALSE)-1</f>
        <v>8.8728549141965374E-3</v>
      </c>
      <c r="G102" s="3" t="e">
        <f>VLOOKUP($A102,Prices_Monthly!$A:$I,COLUMN(G$4),FALSE)/VLOOKUP(EOMONTH($A102,-1),Prices_Monthly!$A:$I,COLUMN(G$4),FALSE)-1</f>
        <v>#VALUE!</v>
      </c>
      <c r="H102" s="3" t="e">
        <f>VLOOKUP($A102,Prices_Monthly!$A:$I,COLUMN(H$4),FALSE)/VLOOKUP(EOMONTH($A102,-1),Prices_Monthly!$A:$I,COLUMN(H$4),FALSE)-1</f>
        <v>#VALUE!</v>
      </c>
      <c r="I102" s="3" t="e">
        <f>VLOOKUP($A102,Prices_Monthly!$A:$I,COLUMN(I$4),FALSE)/VLOOKUP(EOMONTH($A102,-1),Prices_Monthly!$A:$I,COLUMN(I$4),FALSE)-1</f>
        <v>#VALUE!</v>
      </c>
      <c r="K102" s="3">
        <f>VLOOKUP($A102,Prices_Monthly!$A:$L,COLUMN(K$4),FALSE)/VLOOKUP(EOMONTH($A102,-1),Prices_Monthly!$A:$L,COLUMN(K$4),FALSE)-1</f>
        <v>1.220303425644631E-2</v>
      </c>
      <c r="L102" s="3">
        <f>VLOOKUP($A102,Prices_Monthly!$A:$L,COLUMN(L$4),FALSE)/VLOOKUP(EOMONTH($A102,-1),Prices_Monthly!$A:$L,COLUMN(L$4),FALSE)-1</f>
        <v>2.8971146749571242E-2</v>
      </c>
      <c r="M102" s="3">
        <f t="shared" si="1"/>
        <v>2.226390175232127E-2</v>
      </c>
    </row>
    <row r="103" spans="1:13" x14ac:dyDescent="0.35">
      <c r="A103" s="2">
        <v>35854</v>
      </c>
      <c r="B103" s="3" t="e">
        <f>VLOOKUP($A103,Prices_Monthly!$A:$I,COLUMN(B$4),FALSE)/VLOOKUP(EOMONTH($A103,-1),Prices_Monthly!$A:$I,COLUMN(B$4),FALSE)-1</f>
        <v>#VALUE!</v>
      </c>
      <c r="C103" s="3">
        <f>VLOOKUP($A103,Prices_Monthly!$A:$I,COLUMN(C$4),FALSE)/VLOOKUP(EOMONTH($A103,-1),Prices_Monthly!$A:$I,COLUMN(C$4),FALSE)-1</f>
        <v>-1.4773830226068596E-2</v>
      </c>
      <c r="D103" s="3">
        <f>VLOOKUP($A103,Prices_Monthly!$A:$I,COLUMN(D$4),FALSE)/VLOOKUP(EOMONTH($A103,-1),Prices_Monthly!$A:$I,COLUMN(D$4),FALSE)-1</f>
        <v>6.3930086500703087E-3</v>
      </c>
      <c r="E103" s="3">
        <f>VLOOKUP($A103,Prices_Monthly!$A:$I,COLUMN(E$4),FALSE)/VLOOKUP(EOMONTH($A103,-1),Prices_Monthly!$A:$I,COLUMN(E$4),FALSE)-1</f>
        <v>-9.2753836572504467E-3</v>
      </c>
      <c r="F103" s="3">
        <f>VLOOKUP($A103,Prices_Monthly!$A:$I,COLUMN(F$4),FALSE)/VLOOKUP(EOMONTH($A103,-1),Prices_Monthly!$A:$I,COLUMN(F$4),FALSE)-1</f>
        <v>6.3400019329274304E-2</v>
      </c>
      <c r="G103" s="3" t="e">
        <f>VLOOKUP($A103,Prices_Monthly!$A:$I,COLUMN(G$4),FALSE)/VLOOKUP(EOMONTH($A103,-1),Prices_Monthly!$A:$I,COLUMN(G$4),FALSE)-1</f>
        <v>#VALUE!</v>
      </c>
      <c r="H103" s="3" t="e">
        <f>VLOOKUP($A103,Prices_Monthly!$A:$I,COLUMN(H$4),FALSE)/VLOOKUP(EOMONTH($A103,-1),Prices_Monthly!$A:$I,COLUMN(H$4),FALSE)-1</f>
        <v>#VALUE!</v>
      </c>
      <c r="I103" s="3" t="e">
        <f>VLOOKUP($A103,Prices_Monthly!$A:$I,COLUMN(I$4),FALSE)/VLOOKUP(EOMONTH($A103,-1),Prices_Monthly!$A:$I,COLUMN(I$4),FALSE)-1</f>
        <v>#VALUE!</v>
      </c>
      <c r="K103" s="3">
        <f>VLOOKUP($A103,Prices_Monthly!$A:$L,COLUMN(K$4),FALSE)/VLOOKUP(EOMONTH($A103,-1),Prices_Monthly!$A:$L,COLUMN(K$4),FALSE)-1</f>
        <v>3.6553422611877995E-3</v>
      </c>
      <c r="L103" s="3">
        <f>VLOOKUP($A103,Prices_Monthly!$A:$L,COLUMN(L$4),FALSE)/VLOOKUP(EOMONTH($A103,-1),Prices_Monthly!$A:$L,COLUMN(L$4),FALSE)-1</f>
        <v>6.3241148603585762E-2</v>
      </c>
      <c r="M103" s="3">
        <f t="shared" si="1"/>
        <v>3.9406826066626578E-2</v>
      </c>
    </row>
    <row r="104" spans="1:13" x14ac:dyDescent="0.35">
      <c r="A104" s="2">
        <v>35885</v>
      </c>
      <c r="B104" s="3" t="e">
        <f>VLOOKUP($A104,Prices_Monthly!$A:$I,COLUMN(B$4),FALSE)/VLOOKUP(EOMONTH($A104,-1),Prices_Monthly!$A:$I,COLUMN(B$4),FALSE)-1</f>
        <v>#VALUE!</v>
      </c>
      <c r="C104" s="3">
        <f>VLOOKUP($A104,Prices_Monthly!$A:$I,COLUMN(C$4),FALSE)/VLOOKUP(EOMONTH($A104,-1),Prices_Monthly!$A:$I,COLUMN(C$4),FALSE)-1</f>
        <v>4.6769132885395859E-3</v>
      </c>
      <c r="D104" s="3">
        <f>VLOOKUP($A104,Prices_Monthly!$A:$I,COLUMN(D$4),FALSE)/VLOOKUP(EOMONTH($A104,-1),Prices_Monthly!$A:$I,COLUMN(D$4),FALSE)-1</f>
        <v>6.6975194939880023E-3</v>
      </c>
      <c r="E104" s="3">
        <f>VLOOKUP($A104,Prices_Monthly!$A:$I,COLUMN(E$4),FALSE)/VLOOKUP(EOMONTH($A104,-1),Prices_Monthly!$A:$I,COLUMN(E$4),FALSE)-1</f>
        <v>-2.2193799657933555E-3</v>
      </c>
      <c r="F104" s="3">
        <f>VLOOKUP($A104,Prices_Monthly!$A:$I,COLUMN(F$4),FALSE)/VLOOKUP(EOMONTH($A104,-1),Prices_Monthly!$A:$I,COLUMN(F$4),FALSE)-1</f>
        <v>5.7257111696809915E-2</v>
      </c>
      <c r="G104" s="3" t="e">
        <f>VLOOKUP($A104,Prices_Monthly!$A:$I,COLUMN(G$4),FALSE)/VLOOKUP(EOMONTH($A104,-1),Prices_Monthly!$A:$I,COLUMN(G$4),FALSE)-1</f>
        <v>#VALUE!</v>
      </c>
      <c r="H104" s="3" t="e">
        <f>VLOOKUP($A104,Prices_Monthly!$A:$I,COLUMN(H$4),FALSE)/VLOOKUP(EOMONTH($A104,-1),Prices_Monthly!$A:$I,COLUMN(H$4),FALSE)-1</f>
        <v>#VALUE!</v>
      </c>
      <c r="I104" s="3" t="e">
        <f>VLOOKUP($A104,Prices_Monthly!$A:$I,COLUMN(I$4),FALSE)/VLOOKUP(EOMONTH($A104,-1),Prices_Monthly!$A:$I,COLUMN(I$4),FALSE)-1</f>
        <v>#VALUE!</v>
      </c>
      <c r="K104" s="3">
        <f>VLOOKUP($A104,Prices_Monthly!$A:$L,COLUMN(K$4),FALSE)/VLOOKUP(EOMONTH($A104,-1),Prices_Monthly!$A:$L,COLUMN(K$4),FALSE)-1</f>
        <v>5.7514726655809589E-3</v>
      </c>
      <c r="L104" s="3">
        <f>VLOOKUP($A104,Prices_Monthly!$A:$L,COLUMN(L$4),FALSE)/VLOOKUP(EOMONTH($A104,-1),Prices_Monthly!$A:$L,COLUMN(L$4),FALSE)-1</f>
        <v>5.1852788510711623E-2</v>
      </c>
      <c r="M104" s="3">
        <f t="shared" si="1"/>
        <v>3.3412262172659357E-2</v>
      </c>
    </row>
    <row r="105" spans="1:13" x14ac:dyDescent="0.35">
      <c r="A105" s="2">
        <v>35915</v>
      </c>
      <c r="B105" s="3" t="e">
        <f>VLOOKUP($A105,Prices_Monthly!$A:$I,COLUMN(B$4),FALSE)/VLOOKUP(EOMONTH($A105,-1),Prices_Monthly!$A:$I,COLUMN(B$4),FALSE)-1</f>
        <v>#VALUE!</v>
      </c>
      <c r="C105" s="3">
        <f>VLOOKUP($A105,Prices_Monthly!$A:$I,COLUMN(C$4),FALSE)/VLOOKUP(EOMONTH($A105,-1),Prices_Monthly!$A:$I,COLUMN(C$4),FALSE)-1</f>
        <v>1.5165598427006488E-2</v>
      </c>
      <c r="D105" s="3">
        <f>VLOOKUP($A105,Prices_Monthly!$A:$I,COLUMN(D$4),FALSE)/VLOOKUP(EOMONTH($A105,-1),Prices_Monthly!$A:$I,COLUMN(D$4),FALSE)-1</f>
        <v>8.9929720732382368E-3</v>
      </c>
      <c r="E105" s="3">
        <f>VLOOKUP($A105,Prices_Monthly!$A:$I,COLUMN(E$4),FALSE)/VLOOKUP(EOMONTH($A105,-1),Prices_Monthly!$A:$I,COLUMN(E$4),FALSE)-1</f>
        <v>-5.5597214232883108E-4</v>
      </c>
      <c r="F105" s="3">
        <f>VLOOKUP($A105,Prices_Monthly!$A:$I,COLUMN(F$4),FALSE)/VLOOKUP(EOMONTH($A105,-1),Prices_Monthly!$A:$I,COLUMN(F$4),FALSE)-1</f>
        <v>7.8225737127137762E-3</v>
      </c>
      <c r="G105" s="3" t="e">
        <f>VLOOKUP($A105,Prices_Monthly!$A:$I,COLUMN(G$4),FALSE)/VLOOKUP(EOMONTH($A105,-1),Prices_Monthly!$A:$I,COLUMN(G$4),FALSE)-1</f>
        <v>#VALUE!</v>
      </c>
      <c r="H105" s="3" t="e">
        <f>VLOOKUP($A105,Prices_Monthly!$A:$I,COLUMN(H$4),FALSE)/VLOOKUP(EOMONTH($A105,-1),Prices_Monthly!$A:$I,COLUMN(H$4),FALSE)-1</f>
        <v>#VALUE!</v>
      </c>
      <c r="I105" s="3" t="e">
        <f>VLOOKUP($A105,Prices_Monthly!$A:$I,COLUMN(I$4),FALSE)/VLOOKUP(EOMONTH($A105,-1),Prices_Monthly!$A:$I,COLUMN(I$4),FALSE)-1</f>
        <v>#VALUE!</v>
      </c>
      <c r="K105" s="3">
        <f>VLOOKUP($A105,Prices_Monthly!$A:$L,COLUMN(K$4),FALSE)/VLOOKUP(EOMONTH($A105,-1),Prices_Monthly!$A:$L,COLUMN(K$4),FALSE)-1</f>
        <v>3.7235061087095289E-3</v>
      </c>
      <c r="L105" s="3">
        <f>VLOOKUP($A105,Prices_Monthly!$A:$L,COLUMN(L$4),FALSE)/VLOOKUP(EOMONTH($A105,-1),Prices_Monthly!$A:$L,COLUMN(L$4),FALSE)-1</f>
        <v>2.3889117541684435E-3</v>
      </c>
      <c r="M105" s="3">
        <f t="shared" si="1"/>
        <v>2.9227494959848778E-3</v>
      </c>
    </row>
    <row r="106" spans="1:13" x14ac:dyDescent="0.35">
      <c r="A106" s="2">
        <v>35946</v>
      </c>
      <c r="B106" s="3" t="e">
        <f>VLOOKUP($A106,Prices_Monthly!$A:$I,COLUMN(B$4),FALSE)/VLOOKUP(EOMONTH($A106,-1),Prices_Monthly!$A:$I,COLUMN(B$4),FALSE)-1</f>
        <v>#VALUE!</v>
      </c>
      <c r="C106" s="3">
        <f>VLOOKUP($A106,Prices_Monthly!$A:$I,COLUMN(C$4),FALSE)/VLOOKUP(EOMONTH($A106,-1),Prices_Monthly!$A:$I,COLUMN(C$4),FALSE)-1</f>
        <v>-4.8424219404400448E-2</v>
      </c>
      <c r="D106" s="3">
        <f>VLOOKUP($A106,Prices_Monthly!$A:$I,COLUMN(D$4),FALSE)/VLOOKUP(EOMONTH($A106,-1),Prices_Monthly!$A:$I,COLUMN(D$4),FALSE)-1</f>
        <v>1.7217070097153009E-2</v>
      </c>
      <c r="E106" s="3">
        <f>VLOOKUP($A106,Prices_Monthly!$A:$I,COLUMN(E$4),FALSE)/VLOOKUP(EOMONTH($A106,-1),Prices_Monthly!$A:$I,COLUMN(E$4),FALSE)-1</f>
        <v>5.979489959741402E-3</v>
      </c>
      <c r="F106" s="3">
        <f>VLOOKUP($A106,Prices_Monthly!$A:$I,COLUMN(F$4),FALSE)/VLOOKUP(EOMONTH($A106,-1),Prices_Monthly!$A:$I,COLUMN(F$4),FALSE)-1</f>
        <v>-2.5247355851245268E-2</v>
      </c>
      <c r="G106" s="3" t="e">
        <f>VLOOKUP($A106,Prices_Monthly!$A:$I,COLUMN(G$4),FALSE)/VLOOKUP(EOMONTH($A106,-1),Prices_Monthly!$A:$I,COLUMN(G$4),FALSE)-1</f>
        <v>#VALUE!</v>
      </c>
      <c r="H106" s="3" t="e">
        <f>VLOOKUP($A106,Prices_Monthly!$A:$I,COLUMN(H$4),FALSE)/VLOOKUP(EOMONTH($A106,-1),Prices_Monthly!$A:$I,COLUMN(H$4),FALSE)-1</f>
        <v>#VALUE!</v>
      </c>
      <c r="I106" s="3" t="e">
        <f>VLOOKUP($A106,Prices_Monthly!$A:$I,COLUMN(I$4),FALSE)/VLOOKUP(EOMONTH($A106,-1),Prices_Monthly!$A:$I,COLUMN(I$4),FALSE)-1</f>
        <v>#VALUE!</v>
      </c>
      <c r="K106" s="3">
        <f>VLOOKUP($A106,Prices_Monthly!$A:$L,COLUMN(K$4),FALSE)/VLOOKUP(EOMONTH($A106,-1),Prices_Monthly!$A:$L,COLUMN(K$4),FALSE)-1</f>
        <v>1.1423857688520167E-2</v>
      </c>
      <c r="L106" s="3">
        <f>VLOOKUP($A106,Prices_Monthly!$A:$L,COLUMN(L$4),FALSE)/VLOOKUP(EOMONTH($A106,-1),Prices_Monthly!$A:$L,COLUMN(L$4),FALSE)-1</f>
        <v>-5.5515874633493834E-3</v>
      </c>
      <c r="M106" s="3">
        <f t="shared" si="1"/>
        <v>1.2385905973984366E-3</v>
      </c>
    </row>
    <row r="107" spans="1:13" x14ac:dyDescent="0.35">
      <c r="A107" s="2">
        <v>35976</v>
      </c>
      <c r="B107" s="3" t="e">
        <f>VLOOKUP($A107,Prices_Monthly!$A:$I,COLUMN(B$4),FALSE)/VLOOKUP(EOMONTH($A107,-1),Prices_Monthly!$A:$I,COLUMN(B$4),FALSE)-1</f>
        <v>#VALUE!</v>
      </c>
      <c r="C107" s="3">
        <f>VLOOKUP($A107,Prices_Monthly!$A:$I,COLUMN(C$4),FALSE)/VLOOKUP(EOMONTH($A107,-1),Prices_Monthly!$A:$I,COLUMN(C$4),FALSE)-1</f>
        <v>1.0166588245245745E-2</v>
      </c>
      <c r="D107" s="3">
        <f>VLOOKUP($A107,Prices_Monthly!$A:$I,COLUMN(D$4),FALSE)/VLOOKUP(EOMONTH($A107,-1),Prices_Monthly!$A:$I,COLUMN(D$4),FALSE)-1</f>
        <v>-7.1770203499070817E-3</v>
      </c>
      <c r="E107" s="3">
        <f>VLOOKUP($A107,Prices_Monthly!$A:$I,COLUMN(E$4),FALSE)/VLOOKUP(EOMONTH($A107,-1),Prices_Monthly!$A:$I,COLUMN(E$4),FALSE)-1</f>
        <v>6.3547417066533995E-3</v>
      </c>
      <c r="F107" s="3">
        <f>VLOOKUP($A107,Prices_Monthly!$A:$I,COLUMN(F$4),FALSE)/VLOOKUP(EOMONTH($A107,-1),Prices_Monthly!$A:$I,COLUMN(F$4),FALSE)-1</f>
        <v>3.6401820091004566E-2</v>
      </c>
      <c r="G107" s="3" t="e">
        <f>VLOOKUP($A107,Prices_Monthly!$A:$I,COLUMN(G$4),FALSE)/VLOOKUP(EOMONTH($A107,-1),Prices_Monthly!$A:$I,COLUMN(G$4),FALSE)-1</f>
        <v>#VALUE!</v>
      </c>
      <c r="H107" s="3" t="e">
        <f>VLOOKUP($A107,Prices_Monthly!$A:$I,COLUMN(H$4),FALSE)/VLOOKUP(EOMONTH($A107,-1),Prices_Monthly!$A:$I,COLUMN(H$4),FALSE)-1</f>
        <v>#VALUE!</v>
      </c>
      <c r="I107" s="3" t="e">
        <f>VLOOKUP($A107,Prices_Monthly!$A:$I,COLUMN(I$4),FALSE)/VLOOKUP(EOMONTH($A107,-1),Prices_Monthly!$A:$I,COLUMN(I$4),FALSE)-1</f>
        <v>#VALUE!</v>
      </c>
      <c r="K107" s="3">
        <f>VLOOKUP($A107,Prices_Monthly!$A:$L,COLUMN(K$4),FALSE)/VLOOKUP(EOMONTH($A107,-1),Prices_Monthly!$A:$L,COLUMN(K$4),FALSE)-1</f>
        <v>5.3080751962140127E-3</v>
      </c>
      <c r="L107" s="3">
        <f>VLOOKUP($A107,Prices_Monthly!$A:$L,COLUMN(L$4),FALSE)/VLOOKUP(EOMONTH($A107,-1),Prices_Monthly!$A:$L,COLUMN(L$4),FALSE)-1</f>
        <v>2.5581724165791409E-2</v>
      </c>
      <c r="M107" s="3">
        <f t="shared" si="1"/>
        <v>1.7472264577960448E-2</v>
      </c>
    </row>
    <row r="108" spans="1:13" x14ac:dyDescent="0.35">
      <c r="A108" s="2">
        <v>36007</v>
      </c>
      <c r="B108" s="3" t="e">
        <f>VLOOKUP($A108,Prices_Monthly!$A:$I,COLUMN(B$4),FALSE)/VLOOKUP(EOMONTH($A108,-1),Prices_Monthly!$A:$I,COLUMN(B$4),FALSE)-1</f>
        <v>#VALUE!</v>
      </c>
      <c r="C108" s="3">
        <f>VLOOKUP($A108,Prices_Monthly!$A:$I,COLUMN(C$4),FALSE)/VLOOKUP(EOMONTH($A108,-1),Prices_Monthly!$A:$I,COLUMN(C$4),FALSE)-1</f>
        <v>-3.9526984592195613E-2</v>
      </c>
      <c r="D108" s="3">
        <f>VLOOKUP($A108,Prices_Monthly!$A:$I,COLUMN(D$4),FALSE)/VLOOKUP(EOMONTH($A108,-1),Prices_Monthly!$A:$I,COLUMN(D$4),FALSE)-1</f>
        <v>6.2522479650728435E-3</v>
      </c>
      <c r="E108" s="3">
        <f>VLOOKUP($A108,Prices_Monthly!$A:$I,COLUMN(E$4),FALSE)/VLOOKUP(EOMONTH($A108,-1),Prices_Monthly!$A:$I,COLUMN(E$4),FALSE)-1</f>
        <v>-2.4711933808226894E-3</v>
      </c>
      <c r="F108" s="3">
        <f>VLOOKUP($A108,Prices_Monthly!$A:$I,COLUMN(F$4),FALSE)/VLOOKUP(EOMONTH($A108,-1),Prices_Monthly!$A:$I,COLUMN(F$4),FALSE)-1</f>
        <v>-1.7477203647416339E-2</v>
      </c>
      <c r="G108" s="3" t="e">
        <f>VLOOKUP($A108,Prices_Monthly!$A:$I,COLUMN(G$4),FALSE)/VLOOKUP(EOMONTH($A108,-1),Prices_Monthly!$A:$I,COLUMN(G$4),FALSE)-1</f>
        <v>#VALUE!</v>
      </c>
      <c r="H108" s="3" t="e">
        <f>VLOOKUP($A108,Prices_Monthly!$A:$I,COLUMN(H$4),FALSE)/VLOOKUP(EOMONTH($A108,-1),Prices_Monthly!$A:$I,COLUMN(H$4),FALSE)-1</f>
        <v>#VALUE!</v>
      </c>
      <c r="I108" s="3" t="e">
        <f>VLOOKUP($A108,Prices_Monthly!$A:$I,COLUMN(I$4),FALSE)/VLOOKUP(EOMONTH($A108,-1),Prices_Monthly!$A:$I,COLUMN(I$4),FALSE)-1</f>
        <v>#VALUE!</v>
      </c>
      <c r="K108" s="3">
        <f>VLOOKUP($A108,Prices_Monthly!$A:$L,COLUMN(K$4),FALSE)/VLOOKUP(EOMONTH($A108,-1),Prices_Monthly!$A:$L,COLUMN(K$4),FALSE)-1</f>
        <v>5.1763001903413208E-3</v>
      </c>
      <c r="L108" s="3">
        <f>VLOOKUP($A108,Prices_Monthly!$A:$L,COLUMN(L$4),FALSE)/VLOOKUP(EOMONTH($A108,-1),Prices_Monthly!$A:$L,COLUMN(L$4),FALSE)-1</f>
        <v>1.4052908679842435E-3</v>
      </c>
      <c r="M108" s="3">
        <f t="shared" si="1"/>
        <v>2.9136945969270743E-3</v>
      </c>
    </row>
    <row r="109" spans="1:13" x14ac:dyDescent="0.35">
      <c r="A109" s="2">
        <v>36038</v>
      </c>
      <c r="B109" s="3" t="e">
        <f>VLOOKUP($A109,Prices_Monthly!$A:$I,COLUMN(B$4),FALSE)/VLOOKUP(EOMONTH($A109,-1),Prices_Monthly!$A:$I,COLUMN(B$4),FALSE)-1</f>
        <v>#VALUE!</v>
      </c>
      <c r="C109" s="3">
        <f>VLOOKUP($A109,Prices_Monthly!$A:$I,COLUMN(C$4),FALSE)/VLOOKUP(EOMONTH($A109,-1),Prices_Monthly!$A:$I,COLUMN(C$4),FALSE)-1</f>
        <v>-3.9933086129811723E-2</v>
      </c>
      <c r="D109" s="3">
        <f>VLOOKUP($A109,Prices_Monthly!$A:$I,COLUMN(D$4),FALSE)/VLOOKUP(EOMONTH($A109,-1),Prices_Monthly!$A:$I,COLUMN(D$4),FALSE)-1</f>
        <v>1.4672621060671798E-2</v>
      </c>
      <c r="E109" s="3">
        <f>VLOOKUP($A109,Prices_Monthly!$A:$I,COLUMN(E$4),FALSE)/VLOOKUP(EOMONTH($A109,-1),Prices_Monthly!$A:$I,COLUMN(E$4),FALSE)-1</f>
        <v>3.0268874793380363E-2</v>
      </c>
      <c r="F109" s="3">
        <f>VLOOKUP($A109,Prices_Monthly!$A:$I,COLUMN(F$4),FALSE)/VLOOKUP(EOMONTH($A109,-1),Prices_Monthly!$A:$I,COLUMN(F$4),FALSE)-1</f>
        <v>-0.15029646816189746</v>
      </c>
      <c r="G109" s="3" t="e">
        <f>VLOOKUP($A109,Prices_Monthly!$A:$I,COLUMN(G$4),FALSE)/VLOOKUP(EOMONTH($A109,-1),Prices_Monthly!$A:$I,COLUMN(G$4),FALSE)-1</f>
        <v>#VALUE!</v>
      </c>
      <c r="H109" s="3" t="e">
        <f>VLOOKUP($A109,Prices_Monthly!$A:$I,COLUMN(H$4),FALSE)/VLOOKUP(EOMONTH($A109,-1),Prices_Monthly!$A:$I,COLUMN(H$4),FALSE)-1</f>
        <v>#VALUE!</v>
      </c>
      <c r="I109" s="3" t="e">
        <f>VLOOKUP($A109,Prices_Monthly!$A:$I,COLUMN(I$4),FALSE)/VLOOKUP(EOMONTH($A109,-1),Prices_Monthly!$A:$I,COLUMN(I$4),FALSE)-1</f>
        <v>#VALUE!</v>
      </c>
      <c r="K109" s="3">
        <f>VLOOKUP($A109,Prices_Monthly!$A:$L,COLUMN(K$4),FALSE)/VLOOKUP(EOMONTH($A109,-1),Prices_Monthly!$A:$L,COLUMN(K$4),FALSE)-1</f>
        <v>2.0363946560231438E-2</v>
      </c>
      <c r="L109" s="3">
        <f>VLOOKUP($A109,Prices_Monthly!$A:$L,COLUMN(L$4),FALSE)/VLOOKUP(EOMONTH($A109,-1),Prices_Monthly!$A:$L,COLUMN(L$4),FALSE)-1</f>
        <v>-0.13818583157050812</v>
      </c>
      <c r="M109" s="3">
        <f t="shared" si="1"/>
        <v>-7.4765920318212303E-2</v>
      </c>
    </row>
    <row r="110" spans="1:13" x14ac:dyDescent="0.35">
      <c r="A110" s="2">
        <v>36068</v>
      </c>
      <c r="B110" s="3" t="e">
        <f>VLOOKUP($A110,Prices_Monthly!$A:$I,COLUMN(B$4),FALSE)/VLOOKUP(EOMONTH($A110,-1),Prices_Monthly!$A:$I,COLUMN(B$4),FALSE)-1</f>
        <v>#VALUE!</v>
      </c>
      <c r="C110" s="3">
        <f>VLOOKUP($A110,Prices_Monthly!$A:$I,COLUMN(C$4),FALSE)/VLOOKUP(EOMONTH($A110,-1),Prices_Monthly!$A:$I,COLUMN(C$4),FALSE)-1</f>
        <v>7.2069515469008083E-2</v>
      </c>
      <c r="D110" s="3">
        <f>VLOOKUP($A110,Prices_Monthly!$A:$I,COLUMN(D$4),FALSE)/VLOOKUP(EOMONTH($A110,-1),Prices_Monthly!$A:$I,COLUMN(D$4),FALSE)-1</f>
        <v>2.5859933848949357E-2</v>
      </c>
      <c r="E110" s="3">
        <f>VLOOKUP($A110,Prices_Monthly!$A:$I,COLUMN(E$4),FALSE)/VLOOKUP(EOMONTH($A110,-1),Prices_Monthly!$A:$I,COLUMN(E$4),FALSE)-1</f>
        <v>3.6838907826791445E-2</v>
      </c>
      <c r="F110" s="3">
        <f>VLOOKUP($A110,Prices_Monthly!$A:$I,COLUMN(F$4),FALSE)/VLOOKUP(EOMONTH($A110,-1),Prices_Monthly!$A:$I,COLUMN(F$4),FALSE)-1</f>
        <v>6.4826051779935279E-2</v>
      </c>
      <c r="G110" s="3" t="e">
        <f>VLOOKUP($A110,Prices_Monthly!$A:$I,COLUMN(G$4),FALSE)/VLOOKUP(EOMONTH($A110,-1),Prices_Monthly!$A:$I,COLUMN(G$4),FALSE)-1</f>
        <v>#VALUE!</v>
      </c>
      <c r="H110" s="3" t="e">
        <f>VLOOKUP($A110,Prices_Monthly!$A:$I,COLUMN(H$4),FALSE)/VLOOKUP(EOMONTH($A110,-1),Prices_Monthly!$A:$I,COLUMN(H$4),FALSE)-1</f>
        <v>#VALUE!</v>
      </c>
      <c r="I110" s="3" t="e">
        <f>VLOOKUP($A110,Prices_Monthly!$A:$I,COLUMN(I$4),FALSE)/VLOOKUP(EOMONTH($A110,-1),Prices_Monthly!$A:$I,COLUMN(I$4),FALSE)-1</f>
        <v>#VALUE!</v>
      </c>
      <c r="K110" s="3">
        <f>VLOOKUP($A110,Prices_Monthly!$A:$L,COLUMN(K$4),FALSE)/VLOOKUP(EOMONTH($A110,-1),Prices_Monthly!$A:$L,COLUMN(K$4),FALSE)-1</f>
        <v>2.2995855252397668E-2</v>
      </c>
      <c r="L110" s="3">
        <f>VLOOKUP($A110,Prices_Monthly!$A:$L,COLUMN(L$4),FALSE)/VLOOKUP(EOMONTH($A110,-1),Prices_Monthly!$A:$L,COLUMN(L$4),FALSE)-1</f>
        <v>-1.2457471093095807E-3</v>
      </c>
      <c r="M110" s="3">
        <f t="shared" si="1"/>
        <v>8.4508938353733184E-3</v>
      </c>
    </row>
    <row r="111" spans="1:13" x14ac:dyDescent="0.35">
      <c r="A111" s="2">
        <v>36099</v>
      </c>
      <c r="B111" s="3" t="e">
        <f>VLOOKUP($A111,Prices_Monthly!$A:$I,COLUMN(B$4),FALSE)/VLOOKUP(EOMONTH($A111,-1),Prices_Monthly!$A:$I,COLUMN(B$4),FALSE)-1</f>
        <v>#VALUE!</v>
      </c>
      <c r="C111" s="3">
        <f>VLOOKUP($A111,Prices_Monthly!$A:$I,COLUMN(C$4),FALSE)/VLOOKUP(EOMONTH($A111,-1),Prices_Monthly!$A:$I,COLUMN(C$4),FALSE)-1</f>
        <v>-1.772469545606159E-2</v>
      </c>
      <c r="D111" s="3">
        <f>VLOOKUP($A111,Prices_Monthly!$A:$I,COLUMN(D$4),FALSE)/VLOOKUP(EOMONTH($A111,-1),Prices_Monthly!$A:$I,COLUMN(D$4),FALSE)-1</f>
        <v>-1.3682803041068503E-3</v>
      </c>
      <c r="E111" s="3">
        <f>VLOOKUP($A111,Prices_Monthly!$A:$I,COLUMN(E$4),FALSE)/VLOOKUP(EOMONTH($A111,-1),Prices_Monthly!$A:$I,COLUMN(E$4),FALSE)-1</f>
        <v>-9.2688563805610746E-3</v>
      </c>
      <c r="F111" s="3">
        <f>VLOOKUP($A111,Prices_Monthly!$A:$I,COLUMN(F$4),FALSE)/VLOOKUP(EOMONTH($A111,-1),Prices_Monthly!$A:$I,COLUMN(F$4),FALSE)-1</f>
        <v>7.7120334314749739E-2</v>
      </c>
      <c r="G111" s="3" t="e">
        <f>VLOOKUP($A111,Prices_Monthly!$A:$I,COLUMN(G$4),FALSE)/VLOOKUP(EOMONTH($A111,-1),Prices_Monthly!$A:$I,COLUMN(G$4),FALSE)-1</f>
        <v>#VALUE!</v>
      </c>
      <c r="H111" s="3" t="e">
        <f>VLOOKUP($A111,Prices_Monthly!$A:$I,COLUMN(H$4),FALSE)/VLOOKUP(EOMONTH($A111,-1),Prices_Monthly!$A:$I,COLUMN(H$4),FALSE)-1</f>
        <v>#VALUE!</v>
      </c>
      <c r="I111" s="3" t="e">
        <f>VLOOKUP($A111,Prices_Monthly!$A:$I,COLUMN(I$4),FALSE)/VLOOKUP(EOMONTH($A111,-1),Prices_Monthly!$A:$I,COLUMN(I$4),FALSE)-1</f>
        <v>#VALUE!</v>
      </c>
      <c r="K111" s="3">
        <f>VLOOKUP($A111,Prices_Monthly!$A:$L,COLUMN(K$4),FALSE)/VLOOKUP(EOMONTH($A111,-1),Prices_Monthly!$A:$L,COLUMN(K$4),FALSE)-1</f>
        <v>-2.5352305689422261E-3</v>
      </c>
      <c r="L111" s="3">
        <f>VLOOKUP($A111,Prices_Monthly!$A:$L,COLUMN(L$4),FALSE)/VLOOKUP(EOMONTH($A111,-1),Prices_Monthly!$A:$L,COLUMN(L$4),FALSE)-1</f>
        <v>7.1425451256138306E-2</v>
      </c>
      <c r="M111" s="3">
        <f t="shared" si="1"/>
        <v>4.1841178526106096E-2</v>
      </c>
    </row>
    <row r="112" spans="1:13" x14ac:dyDescent="0.35">
      <c r="A112" s="2">
        <v>36129</v>
      </c>
      <c r="B112" s="3" t="e">
        <f>VLOOKUP($A112,Prices_Monthly!$A:$I,COLUMN(B$4),FALSE)/VLOOKUP(EOMONTH($A112,-1),Prices_Monthly!$A:$I,COLUMN(B$4),FALSE)-1</f>
        <v>#VALUE!</v>
      </c>
      <c r="C112" s="3">
        <f>VLOOKUP($A112,Prices_Monthly!$A:$I,COLUMN(C$4),FALSE)/VLOOKUP(EOMONTH($A112,-1),Prices_Monthly!$A:$I,COLUMN(C$4),FALSE)-1</f>
        <v>-2.6813480578415927E-3</v>
      </c>
      <c r="D112" s="3">
        <f>VLOOKUP($A112,Prices_Monthly!$A:$I,COLUMN(D$4),FALSE)/VLOOKUP(EOMONTH($A112,-1),Prices_Monthly!$A:$I,COLUMN(D$4),FALSE)-1</f>
        <v>-1.3053504290595597E-2</v>
      </c>
      <c r="E112" s="3">
        <f>VLOOKUP($A112,Prices_Monthly!$A:$I,COLUMN(E$4),FALSE)/VLOOKUP(EOMONTH($A112,-1),Prices_Monthly!$A:$I,COLUMN(E$4),FALSE)-1</f>
        <v>-1.0802842612908647E-2</v>
      </c>
      <c r="F112" s="3">
        <f>VLOOKUP($A112,Prices_Monthly!$A:$I,COLUMN(F$4),FALSE)/VLOOKUP(EOMONTH($A112,-1),Prices_Monthly!$A:$I,COLUMN(F$4),FALSE)-1</f>
        <v>5.1847279781324529E-2</v>
      </c>
      <c r="G112" s="3" t="e">
        <f>VLOOKUP($A112,Prices_Monthly!$A:$I,COLUMN(G$4),FALSE)/VLOOKUP(EOMONTH($A112,-1),Prices_Monthly!$A:$I,COLUMN(G$4),FALSE)-1</f>
        <v>#VALUE!</v>
      </c>
      <c r="H112" s="3" t="e">
        <f>VLOOKUP($A112,Prices_Monthly!$A:$I,COLUMN(H$4),FALSE)/VLOOKUP(EOMONTH($A112,-1),Prices_Monthly!$A:$I,COLUMN(H$4),FALSE)-1</f>
        <v>#VALUE!</v>
      </c>
      <c r="I112" s="3" t="e">
        <f>VLOOKUP($A112,Prices_Monthly!$A:$I,COLUMN(I$4),FALSE)/VLOOKUP(EOMONTH($A112,-1),Prices_Monthly!$A:$I,COLUMN(I$4),FALSE)-1</f>
        <v>#VALUE!</v>
      </c>
      <c r="K112" s="3">
        <f>VLOOKUP($A112,Prices_Monthly!$A:$L,COLUMN(K$4),FALSE)/VLOOKUP(EOMONTH($A112,-1),Prices_Monthly!$A:$L,COLUMN(K$4),FALSE)-1</f>
        <v>5.3285243880099031E-3</v>
      </c>
      <c r="L112" s="3">
        <f>VLOOKUP($A112,Prices_Monthly!$A:$L,COLUMN(L$4),FALSE)/VLOOKUP(EOMONTH($A112,-1),Prices_Monthly!$A:$L,COLUMN(L$4),FALSE)-1</f>
        <v>7.2198683430607202E-2</v>
      </c>
      <c r="M112" s="3">
        <f t="shared" si="1"/>
        <v>4.545061981356828E-2</v>
      </c>
    </row>
    <row r="113" spans="1:13" x14ac:dyDescent="0.35">
      <c r="A113" s="2">
        <v>36160</v>
      </c>
      <c r="B113" s="3" t="e">
        <f>VLOOKUP($A113,Prices_Monthly!$A:$I,COLUMN(B$4),FALSE)/VLOOKUP(EOMONTH($A113,-1),Prices_Monthly!$A:$I,COLUMN(B$4),FALSE)-1</f>
        <v>#VALUE!</v>
      </c>
      <c r="C113" s="3">
        <f>VLOOKUP($A113,Prices_Monthly!$A:$I,COLUMN(C$4),FALSE)/VLOOKUP(EOMONTH($A113,-1),Prices_Monthly!$A:$I,COLUMN(C$4),FALSE)-1</f>
        <v>-1.9995298402807893E-2</v>
      </c>
      <c r="D113" s="3">
        <f>VLOOKUP($A113,Prices_Monthly!$A:$I,COLUMN(D$4),FALSE)/VLOOKUP(EOMONTH($A113,-1),Prices_Monthly!$A:$I,COLUMN(D$4),FALSE)-1</f>
        <v>-5.8038552289799372E-2</v>
      </c>
      <c r="E113" s="3">
        <f>VLOOKUP($A113,Prices_Monthly!$A:$I,COLUMN(E$4),FALSE)/VLOOKUP(EOMONTH($A113,-1),Prices_Monthly!$A:$I,COLUMN(E$4),FALSE)-1</f>
        <v>-1.5712271409540346E-3</v>
      </c>
      <c r="F113" s="3">
        <f>VLOOKUP($A113,Prices_Monthly!$A:$I,COLUMN(F$4),FALSE)/VLOOKUP(EOMONTH($A113,-1),Prices_Monthly!$A:$I,COLUMN(F$4),FALSE)-1</f>
        <v>6.0776259535585631E-2</v>
      </c>
      <c r="G113" s="3" t="e">
        <f>VLOOKUP($A113,Prices_Monthly!$A:$I,COLUMN(G$4),FALSE)/VLOOKUP(EOMONTH($A113,-1),Prices_Monthly!$A:$I,COLUMN(G$4),FALSE)-1</f>
        <v>#VALUE!</v>
      </c>
      <c r="H113" s="3" t="e">
        <f>VLOOKUP($A113,Prices_Monthly!$A:$I,COLUMN(H$4),FALSE)/VLOOKUP(EOMONTH($A113,-1),Prices_Monthly!$A:$I,COLUMN(H$4),FALSE)-1</f>
        <v>#VALUE!</v>
      </c>
      <c r="I113" s="3" t="e">
        <f>VLOOKUP($A113,Prices_Monthly!$A:$I,COLUMN(I$4),FALSE)/VLOOKUP(EOMONTH($A113,-1),Prices_Monthly!$A:$I,COLUMN(I$4),FALSE)-1</f>
        <v>#VALUE!</v>
      </c>
      <c r="K113" s="3">
        <f>VLOOKUP($A113,Prices_Monthly!$A:$L,COLUMN(K$4),FALSE)/VLOOKUP(EOMONTH($A113,-1),Prices_Monthly!$A:$L,COLUMN(K$4),FALSE)-1</f>
        <v>-2.6470854561402302E-3</v>
      </c>
      <c r="L113" s="3">
        <f>VLOOKUP($A113,Prices_Monthly!$A:$L,COLUMN(L$4),FALSE)/VLOOKUP(EOMONTH($A113,-1),Prices_Monthly!$A:$L,COLUMN(L$4),FALSE)-1</f>
        <v>3.579557985516546E-2</v>
      </c>
      <c r="M113" s="3">
        <f t="shared" si="1"/>
        <v>2.0418513730643181E-2</v>
      </c>
    </row>
    <row r="114" spans="1:13" x14ac:dyDescent="0.35">
      <c r="A114" s="2">
        <v>36191</v>
      </c>
      <c r="B114" s="3" t="e">
        <f>VLOOKUP($A114,Prices_Monthly!$A:$I,COLUMN(B$4),FALSE)/VLOOKUP(EOMONTH($A114,-1),Prices_Monthly!$A:$I,COLUMN(B$4),FALSE)-1</f>
        <v>#VALUE!</v>
      </c>
      <c r="C114" s="3">
        <f>VLOOKUP($A114,Prices_Monthly!$A:$I,COLUMN(C$4),FALSE)/VLOOKUP(EOMONTH($A114,-1),Prices_Monthly!$A:$I,COLUMN(C$4),FALSE)-1</f>
        <v>-1.0623485264153465E-2</v>
      </c>
      <c r="D114" s="3">
        <f>VLOOKUP($A114,Prices_Monthly!$A:$I,COLUMN(D$4),FALSE)/VLOOKUP(EOMONTH($A114,-1),Prices_Monthly!$A:$I,COLUMN(D$4),FALSE)-1</f>
        <v>7.9631534861699382E-3</v>
      </c>
      <c r="E114" s="3">
        <f>VLOOKUP($A114,Prices_Monthly!$A:$I,COLUMN(E$4),FALSE)/VLOOKUP(EOMONTH($A114,-1),Prices_Monthly!$A:$I,COLUMN(E$4),FALSE)-1</f>
        <v>2.6208044814945985E-4</v>
      </c>
      <c r="F114" s="3">
        <f>VLOOKUP($A114,Prices_Monthly!$A:$I,COLUMN(F$4),FALSE)/VLOOKUP(EOMONTH($A114,-1),Prices_Monthly!$A:$I,COLUMN(F$4),FALSE)-1</f>
        <v>2.8844634107791922E-2</v>
      </c>
      <c r="G114" s="3" t="e">
        <f>VLOOKUP($A114,Prices_Monthly!$A:$I,COLUMN(G$4),FALSE)/VLOOKUP(EOMONTH($A114,-1),Prices_Monthly!$A:$I,COLUMN(G$4),FALSE)-1</f>
        <v>#VALUE!</v>
      </c>
      <c r="H114" s="3" t="e">
        <f>VLOOKUP($A114,Prices_Monthly!$A:$I,COLUMN(H$4),FALSE)/VLOOKUP(EOMONTH($A114,-1),Prices_Monthly!$A:$I,COLUMN(H$4),FALSE)-1</f>
        <v>#VALUE!</v>
      </c>
      <c r="I114" s="3" t="e">
        <f>VLOOKUP($A114,Prices_Monthly!$A:$I,COLUMN(I$4),FALSE)/VLOOKUP(EOMONTH($A114,-1),Prices_Monthly!$A:$I,COLUMN(I$4),FALSE)-1</f>
        <v>#VALUE!</v>
      </c>
      <c r="K114" s="3">
        <f>VLOOKUP($A114,Prices_Monthly!$A:$L,COLUMN(K$4),FALSE)/VLOOKUP(EOMONTH($A114,-1),Prices_Monthly!$A:$L,COLUMN(K$4),FALSE)-1</f>
        <v>9.333949005418507E-3</v>
      </c>
      <c r="L114" s="3">
        <f>VLOOKUP($A114,Prices_Monthly!$A:$L,COLUMN(L$4),FALSE)/VLOOKUP(EOMONTH($A114,-1),Prices_Monthly!$A:$L,COLUMN(L$4),FALSE)-1</f>
        <v>3.3060166385216361E-2</v>
      </c>
      <c r="M114" s="3">
        <f t="shared" si="1"/>
        <v>2.3569679433297221E-2</v>
      </c>
    </row>
    <row r="115" spans="1:13" x14ac:dyDescent="0.35">
      <c r="A115" s="2">
        <v>36219</v>
      </c>
      <c r="B115" s="3">
        <f>VLOOKUP($A115,Prices_Monthly!$A:$I,COLUMN(B$4),FALSE)/VLOOKUP(EOMONTH($A115,-1),Prices_Monthly!$A:$I,COLUMN(B$4),FALSE)-1</f>
        <v>-2.2334796802881973E-2</v>
      </c>
      <c r="C115" s="3">
        <f>VLOOKUP($A115,Prices_Monthly!$A:$I,COLUMN(C$4),FALSE)/VLOOKUP(EOMONTH($A115,-1),Prices_Monthly!$A:$I,COLUMN(C$4),FALSE)-1</f>
        <v>3.4556368683014149E-4</v>
      </c>
      <c r="D115" s="3">
        <f>VLOOKUP($A115,Prices_Monthly!$A:$I,COLUMN(D$4),FALSE)/VLOOKUP(EOMONTH($A115,-1),Prices_Monthly!$A:$I,COLUMN(D$4),FALSE)-1</f>
        <v>1.6109291394414971E-2</v>
      </c>
      <c r="E115" s="3">
        <f>VLOOKUP($A115,Prices_Monthly!$A:$I,COLUMN(E$4),FALSE)/VLOOKUP(EOMONTH($A115,-1),Prices_Monthly!$A:$I,COLUMN(E$4),FALSE)-1</f>
        <v>-3.8340516349778531E-2</v>
      </c>
      <c r="F115" s="3">
        <f>VLOOKUP($A115,Prices_Monthly!$A:$I,COLUMN(F$4),FALSE)/VLOOKUP(EOMONTH($A115,-1),Prices_Monthly!$A:$I,COLUMN(F$4),FALSE)-1</f>
        <v>-3.5870650587602748E-2</v>
      </c>
      <c r="G115" s="3" t="e">
        <f>VLOOKUP($A115,Prices_Monthly!$A:$I,COLUMN(G$4),FALSE)/VLOOKUP(EOMONTH($A115,-1),Prices_Monthly!$A:$I,COLUMN(G$4),FALSE)-1</f>
        <v>#VALUE!</v>
      </c>
      <c r="H115" s="3" t="e">
        <f>VLOOKUP($A115,Prices_Monthly!$A:$I,COLUMN(H$4),FALSE)/VLOOKUP(EOMONTH($A115,-1),Prices_Monthly!$A:$I,COLUMN(H$4),FALSE)-1</f>
        <v>#VALUE!</v>
      </c>
      <c r="I115" s="3" t="e">
        <f>VLOOKUP($A115,Prices_Monthly!$A:$I,COLUMN(I$4),FALSE)/VLOOKUP(EOMONTH($A115,-1),Prices_Monthly!$A:$I,COLUMN(I$4),FALSE)-1</f>
        <v>#VALUE!</v>
      </c>
      <c r="K115" s="3">
        <f>VLOOKUP($A115,Prices_Monthly!$A:$L,COLUMN(K$4),FALSE)/VLOOKUP(EOMONTH($A115,-1),Prices_Monthly!$A:$L,COLUMN(K$4),FALSE)-1</f>
        <v>-1.3087682672809908E-2</v>
      </c>
      <c r="L115" s="3">
        <f>VLOOKUP($A115,Prices_Monthly!$A:$L,COLUMN(L$4),FALSE)/VLOOKUP(EOMONTH($A115,-1),Prices_Monthly!$A:$L,COLUMN(L$4),FALSE)-1</f>
        <v>-1.4424922066604506E-2</v>
      </c>
      <c r="M115" s="3">
        <f t="shared" si="1"/>
        <v>-1.3890026309086667E-2</v>
      </c>
    </row>
    <row r="116" spans="1:13" x14ac:dyDescent="0.35">
      <c r="A116" s="2">
        <v>36250</v>
      </c>
      <c r="B116" s="3">
        <f>VLOOKUP($A116,Prices_Monthly!$A:$I,COLUMN(B$4),FALSE)/VLOOKUP(EOMONTH($A116,-1),Prices_Monthly!$A:$I,COLUMN(B$4),FALSE)-1</f>
        <v>0.30600636265836734</v>
      </c>
      <c r="C116" s="3">
        <f>VLOOKUP($A116,Prices_Monthly!$A:$I,COLUMN(C$4),FALSE)/VLOOKUP(EOMONTH($A116,-1),Prices_Monthly!$A:$I,COLUMN(C$4),FALSE)-1</f>
        <v>-2.8234500972258658E-2</v>
      </c>
      <c r="D116" s="3">
        <f>VLOOKUP($A116,Prices_Monthly!$A:$I,COLUMN(D$4),FALSE)/VLOOKUP(EOMONTH($A116,-1),Prices_Monthly!$A:$I,COLUMN(D$4),FALSE)-1</f>
        <v>2.0573673809207715E-2</v>
      </c>
      <c r="E116" s="3">
        <f>VLOOKUP($A116,Prices_Monthly!$A:$I,COLUMN(E$4),FALSE)/VLOOKUP(EOMONTH($A116,-1),Prices_Monthly!$A:$I,COLUMN(E$4),FALSE)-1</f>
        <v>-5.4449415607193963E-4</v>
      </c>
      <c r="F116" s="3">
        <f>VLOOKUP($A116,Prices_Monthly!$A:$I,COLUMN(F$4),FALSE)/VLOOKUP(EOMONTH($A116,-1),Prices_Monthly!$A:$I,COLUMN(F$4),FALSE)-1</f>
        <v>3.680688336520066E-2</v>
      </c>
      <c r="G116" s="3" t="e">
        <f>VLOOKUP($A116,Prices_Monthly!$A:$I,COLUMN(G$4),FALSE)/VLOOKUP(EOMONTH($A116,-1),Prices_Monthly!$A:$I,COLUMN(G$4),FALSE)-1</f>
        <v>#VALUE!</v>
      </c>
      <c r="H116" s="3" t="e">
        <f>VLOOKUP($A116,Prices_Monthly!$A:$I,COLUMN(H$4),FALSE)/VLOOKUP(EOMONTH($A116,-1),Prices_Monthly!$A:$I,COLUMN(H$4),FALSE)-1</f>
        <v>#VALUE!</v>
      </c>
      <c r="I116" s="3">
        <f>VLOOKUP($A116,Prices_Monthly!$A:$I,COLUMN(I$4),FALSE)/VLOOKUP(EOMONTH($A116,-1),Prices_Monthly!$A:$I,COLUMN(I$4),FALSE)-1</f>
        <v>-1.8098048074162265E-2</v>
      </c>
      <c r="K116" s="3">
        <f>VLOOKUP($A116,Prices_Monthly!$A:$L,COLUMN(K$4),FALSE)/VLOOKUP(EOMONTH($A116,-1),Prices_Monthly!$A:$L,COLUMN(K$4),FALSE)-1</f>
        <v>8.0657269093440398E-3</v>
      </c>
      <c r="L116" s="3">
        <f>VLOOKUP($A116,Prices_Monthly!$A:$L,COLUMN(L$4),FALSE)/VLOOKUP(EOMONTH($A116,-1),Prices_Monthly!$A:$L,COLUMN(L$4),FALSE)-1</f>
        <v>4.4016306280269868E-2</v>
      </c>
      <c r="M116" s="3">
        <f t="shared" si="1"/>
        <v>2.9636074531899537E-2</v>
      </c>
    </row>
    <row r="117" spans="1:13" x14ac:dyDescent="0.35">
      <c r="A117" s="2">
        <v>36280</v>
      </c>
      <c r="B117" s="3">
        <f>VLOOKUP($A117,Prices_Monthly!$A:$I,COLUMN(B$4),FALSE)/VLOOKUP(EOMONTH($A117,-1),Prices_Monthly!$A:$I,COLUMN(B$4),FALSE)-1</f>
        <v>1.6770997334005111E-2</v>
      </c>
      <c r="C117" s="3">
        <f>VLOOKUP($A117,Prices_Monthly!$A:$I,COLUMN(C$4),FALSE)/VLOOKUP(EOMONTH($A117,-1),Prices_Monthly!$A:$I,COLUMN(C$4),FALSE)-1</f>
        <v>2.0930385897719006E-2</v>
      </c>
      <c r="D117" s="3">
        <f>VLOOKUP($A117,Prices_Monthly!$A:$I,COLUMN(D$4),FALSE)/VLOOKUP(EOMONTH($A117,-1),Prices_Monthly!$A:$I,COLUMN(D$4),FALSE)-1</f>
        <v>2.0576481175108352E-2</v>
      </c>
      <c r="E117" s="3">
        <f>VLOOKUP($A117,Prices_Monthly!$A:$I,COLUMN(E$4),FALSE)/VLOOKUP(EOMONTH($A117,-1),Prices_Monthly!$A:$I,COLUMN(E$4),FALSE)-1</f>
        <v>0</v>
      </c>
      <c r="F117" s="3">
        <f>VLOOKUP($A117,Prices_Monthly!$A:$I,COLUMN(F$4),FALSE)/VLOOKUP(EOMONTH($A117,-1),Prices_Monthly!$A:$I,COLUMN(F$4),FALSE)-1</f>
        <v>3.4424465959735917E-2</v>
      </c>
      <c r="G117" s="3" t="e">
        <f>VLOOKUP($A117,Prices_Monthly!$A:$I,COLUMN(G$4),FALSE)/VLOOKUP(EOMONTH($A117,-1),Prices_Monthly!$A:$I,COLUMN(G$4),FALSE)-1</f>
        <v>#VALUE!</v>
      </c>
      <c r="H117" s="3">
        <f>VLOOKUP($A117,Prices_Monthly!$A:$I,COLUMN(H$4),FALSE)/VLOOKUP(EOMONTH($A117,-1),Prices_Monthly!$A:$I,COLUMN(H$4),FALSE)-1</f>
        <v>-1.241479749544272E-2</v>
      </c>
      <c r="I117" s="3">
        <f>VLOOKUP($A117,Prices_Monthly!$A:$I,COLUMN(I$4),FALSE)/VLOOKUP(EOMONTH($A117,-1),Prices_Monthly!$A:$I,COLUMN(I$4),FALSE)-1</f>
        <v>-2.1654486171041154E-2</v>
      </c>
      <c r="K117" s="3">
        <f>VLOOKUP($A117,Prices_Monthly!$A:$L,COLUMN(K$4),FALSE)/VLOOKUP(EOMONTH($A117,-1),Prices_Monthly!$A:$L,COLUMN(K$4),FALSE)-1</f>
        <v>8.0785713731019726E-3</v>
      </c>
      <c r="L117" s="3">
        <f>VLOOKUP($A117,Prices_Monthly!$A:$L,COLUMN(L$4),FALSE)/VLOOKUP(EOMONTH($A117,-1),Prices_Monthly!$A:$L,COLUMN(L$4),FALSE)-1</f>
        <v>4.3848570552645905E-2</v>
      </c>
      <c r="M117" s="3">
        <f t="shared" si="1"/>
        <v>2.9540570880828333E-2</v>
      </c>
    </row>
    <row r="118" spans="1:13" x14ac:dyDescent="0.35">
      <c r="A118" s="2">
        <v>36311</v>
      </c>
      <c r="B118" s="3">
        <f>VLOOKUP($A118,Prices_Monthly!$A:$I,COLUMN(B$4),FALSE)/VLOOKUP(EOMONTH($A118,-1),Prices_Monthly!$A:$I,COLUMN(B$4),FALSE)-1</f>
        <v>-0.11565796623662761</v>
      </c>
      <c r="C118" s="3">
        <f>VLOOKUP($A118,Prices_Monthly!$A:$I,COLUMN(C$4),FALSE)/VLOOKUP(EOMONTH($A118,-1),Prices_Monthly!$A:$I,COLUMN(C$4),FALSE)-1</f>
        <v>-6.0815895586930568E-2</v>
      </c>
      <c r="D118" s="3">
        <f>VLOOKUP($A118,Prices_Monthly!$A:$I,COLUMN(D$4),FALSE)/VLOOKUP(EOMONTH($A118,-1),Prices_Monthly!$A:$I,COLUMN(D$4),FALSE)-1</f>
        <v>4.6530111484504033E-3</v>
      </c>
      <c r="E118" s="3">
        <f>VLOOKUP($A118,Prices_Monthly!$A:$I,COLUMN(E$4),FALSE)/VLOOKUP(EOMONTH($A118,-1),Prices_Monthly!$A:$I,COLUMN(E$4),FALSE)-1</f>
        <v>-2.2300131197100836E-2</v>
      </c>
      <c r="F118" s="3">
        <f>VLOOKUP($A118,Prices_Monthly!$A:$I,COLUMN(F$4),FALSE)/VLOOKUP(EOMONTH($A118,-1),Prices_Monthly!$A:$I,COLUMN(F$4),FALSE)-1</f>
        <v>-3.0678948150349106E-2</v>
      </c>
      <c r="G118" s="3" t="e">
        <f>VLOOKUP($A118,Prices_Monthly!$A:$I,COLUMN(G$4),FALSE)/VLOOKUP(EOMONTH($A118,-1),Prices_Monthly!$A:$I,COLUMN(G$4),FALSE)-1</f>
        <v>#VALUE!</v>
      </c>
      <c r="H118" s="3">
        <f>VLOOKUP($A118,Prices_Monthly!$A:$I,COLUMN(H$4),FALSE)/VLOOKUP(EOMONTH($A118,-1),Prices_Monthly!$A:$I,COLUMN(H$4),FALSE)-1</f>
        <v>-1.5256377974557367E-2</v>
      </c>
      <c r="I118" s="3">
        <f>VLOOKUP($A118,Prices_Monthly!$A:$I,COLUMN(I$4),FALSE)/VLOOKUP(EOMONTH($A118,-1),Prices_Monthly!$A:$I,COLUMN(I$4),FALSE)-1</f>
        <v>-1.3317121247830688E-2</v>
      </c>
      <c r="K118" s="3">
        <f>VLOOKUP($A118,Prices_Monthly!$A:$L,COLUMN(K$4),FALSE)/VLOOKUP(EOMONTH($A118,-1),Prices_Monthly!$A:$L,COLUMN(K$4),FALSE)-1</f>
        <v>-6.1545386214494346E-3</v>
      </c>
      <c r="L118" s="3">
        <f>VLOOKUP($A118,Prices_Monthly!$A:$L,COLUMN(L$4),FALSE)/VLOOKUP(EOMONTH($A118,-1),Prices_Monthly!$A:$L,COLUMN(L$4),FALSE)-1</f>
        <v>-3.0805988746921753E-2</v>
      </c>
      <c r="M118" s="3">
        <f t="shared" si="1"/>
        <v>-2.0945408696732823E-2</v>
      </c>
    </row>
    <row r="119" spans="1:13" x14ac:dyDescent="0.35">
      <c r="A119" s="2">
        <v>36341</v>
      </c>
      <c r="B119" s="3">
        <f>VLOOKUP($A119,Prices_Monthly!$A:$I,COLUMN(B$4),FALSE)/VLOOKUP(EOMONTH($A119,-1),Prices_Monthly!$A:$I,COLUMN(B$4),FALSE)-1</f>
        <v>0.13784215873774808</v>
      </c>
      <c r="C119" s="3">
        <f>VLOOKUP($A119,Prices_Monthly!$A:$I,COLUMN(C$4),FALSE)/VLOOKUP(EOMONTH($A119,-1),Prices_Monthly!$A:$I,COLUMN(C$4),FALSE)-1</f>
        <v>-3.0885052591294593E-2</v>
      </c>
      <c r="D119" s="3">
        <f>VLOOKUP($A119,Prices_Monthly!$A:$I,COLUMN(D$4),FALSE)/VLOOKUP(EOMONTH($A119,-1),Prices_Monthly!$A:$I,COLUMN(D$4),FALSE)-1</f>
        <v>-3.4894444848554973E-2</v>
      </c>
      <c r="E119" s="3">
        <f>VLOOKUP($A119,Prices_Monthly!$A:$I,COLUMN(E$4),FALSE)/VLOOKUP(EOMONTH($A119,-1),Prices_Monthly!$A:$I,COLUMN(E$4),FALSE)-1</f>
        <v>-3.0800147785462473E-3</v>
      </c>
      <c r="F119" s="3">
        <f>VLOOKUP($A119,Prices_Monthly!$A:$I,COLUMN(F$4),FALSE)/VLOOKUP(EOMONTH($A119,-1),Prices_Monthly!$A:$I,COLUMN(F$4),FALSE)-1</f>
        <v>5.510000766342249E-2</v>
      </c>
      <c r="G119" s="3" t="e">
        <f>VLOOKUP($A119,Prices_Monthly!$A:$I,COLUMN(G$4),FALSE)/VLOOKUP(EOMONTH($A119,-1),Prices_Monthly!$A:$I,COLUMN(G$4),FALSE)-1</f>
        <v>#VALUE!</v>
      </c>
      <c r="H119" s="3">
        <f>VLOOKUP($A119,Prices_Monthly!$A:$I,COLUMN(H$4),FALSE)/VLOOKUP(EOMONTH($A119,-1),Prices_Monthly!$A:$I,COLUMN(H$4),FALSE)-1</f>
        <v>-5.9065566038215556E-3</v>
      </c>
      <c r="I119" s="3">
        <f>VLOOKUP($A119,Prices_Monthly!$A:$I,COLUMN(I$4),FALSE)/VLOOKUP(EOMONTH($A119,-1),Prices_Monthly!$A:$I,COLUMN(I$4),FALSE)-1</f>
        <v>-1.5699831384245355E-2</v>
      </c>
      <c r="K119" s="3">
        <f>VLOOKUP($A119,Prices_Monthly!$A:$L,COLUMN(K$4),FALSE)/VLOOKUP(EOMONTH($A119,-1),Prices_Monthly!$A:$L,COLUMN(K$4),FALSE)-1</f>
        <v>-1.3842804648281137E-2</v>
      </c>
      <c r="L119" s="3">
        <f>VLOOKUP($A119,Prices_Monthly!$A:$L,COLUMN(L$4),FALSE)/VLOOKUP(EOMONTH($A119,-1),Prices_Monthly!$A:$L,COLUMN(L$4),FALSE)-1</f>
        <v>4.9908723089592044E-2</v>
      </c>
      <c r="M119" s="3">
        <f t="shared" si="1"/>
        <v>2.4408111994442767E-2</v>
      </c>
    </row>
    <row r="120" spans="1:13" x14ac:dyDescent="0.35">
      <c r="A120" s="2">
        <v>36372</v>
      </c>
      <c r="B120" s="3">
        <f>VLOOKUP($A120,Prices_Monthly!$A:$I,COLUMN(B$4),FALSE)/VLOOKUP(EOMONTH($A120,-1),Prices_Monthly!$A:$I,COLUMN(B$4),FALSE)-1</f>
        <v>0.1228538412548339</v>
      </c>
      <c r="C120" s="3">
        <f>VLOOKUP($A120,Prices_Monthly!$A:$I,COLUMN(C$4),FALSE)/VLOOKUP(EOMONTH($A120,-1),Prices_Monthly!$A:$I,COLUMN(C$4),FALSE)-1</f>
        <v>-2.7448355011476688E-2</v>
      </c>
      <c r="D120" s="3">
        <f>VLOOKUP($A120,Prices_Monthly!$A:$I,COLUMN(D$4),FALSE)/VLOOKUP(EOMONTH($A120,-1),Prices_Monthly!$A:$I,COLUMN(D$4),FALSE)-1</f>
        <v>1.3277753999280328E-2</v>
      </c>
      <c r="E120" s="3">
        <f>VLOOKUP($A120,Prices_Monthly!$A:$I,COLUMN(E$4),FALSE)/VLOOKUP(EOMONTH($A120,-1),Prices_Monthly!$A:$I,COLUMN(E$4),FALSE)-1</f>
        <v>-7.8645351676555064E-3</v>
      </c>
      <c r="F120" s="3">
        <f>VLOOKUP($A120,Prices_Monthly!$A:$I,COLUMN(F$4),FALSE)/VLOOKUP(EOMONTH($A120,-1),Prices_Monthly!$A:$I,COLUMN(F$4),FALSE)-1</f>
        <v>-3.6170830912260477E-2</v>
      </c>
      <c r="G120" s="3" t="e">
        <f>VLOOKUP($A120,Prices_Monthly!$A:$I,COLUMN(G$4),FALSE)/VLOOKUP(EOMONTH($A120,-1),Prices_Monthly!$A:$I,COLUMN(G$4),FALSE)-1</f>
        <v>#VALUE!</v>
      </c>
      <c r="H120" s="3">
        <f>VLOOKUP($A120,Prices_Monthly!$A:$I,COLUMN(H$4),FALSE)/VLOOKUP(EOMONTH($A120,-1),Prices_Monthly!$A:$I,COLUMN(H$4),FALSE)-1</f>
        <v>4.9705735568847942E-2</v>
      </c>
      <c r="I120" s="3">
        <f>VLOOKUP($A120,Prices_Monthly!$A:$I,COLUMN(I$4),FALSE)/VLOOKUP(EOMONTH($A120,-1),Prices_Monthly!$A:$I,COLUMN(I$4),FALSE)-1</f>
        <v>3.5348660719702663E-2</v>
      </c>
      <c r="K120" s="3">
        <f>VLOOKUP($A120,Prices_Monthly!$A:$L,COLUMN(K$4),FALSE)/VLOOKUP(EOMONTH($A120,-1),Prices_Monthly!$A:$L,COLUMN(K$4),FALSE)-1</f>
        <v>-3.0892606855997817E-3</v>
      </c>
      <c r="L120" s="3">
        <f>VLOOKUP($A120,Prices_Monthly!$A:$L,COLUMN(L$4),FALSE)/VLOOKUP(EOMONTH($A120,-1),Prices_Monthly!$A:$L,COLUMN(L$4),FALSE)-1</f>
        <v>-1.9605057607645748E-2</v>
      </c>
      <c r="M120" s="3">
        <f t="shared" si="1"/>
        <v>-1.2998738838827361E-2</v>
      </c>
    </row>
    <row r="121" spans="1:13" x14ac:dyDescent="0.35">
      <c r="A121" s="2">
        <v>36403</v>
      </c>
      <c r="B121" s="3">
        <f>VLOOKUP($A121,Prices_Monthly!$A:$I,COLUMN(B$4),FALSE)/VLOOKUP(EOMONTH($A121,-1),Prices_Monthly!$A:$I,COLUMN(B$4),FALSE)-1</f>
        <v>9.7965278610208761E-2</v>
      </c>
      <c r="C121" s="3">
        <f>VLOOKUP($A121,Prices_Monthly!$A:$I,COLUMN(C$4),FALSE)/VLOOKUP(EOMONTH($A121,-1),Prices_Monthly!$A:$I,COLUMN(C$4),FALSE)-1</f>
        <v>-5.795602701442415E-3</v>
      </c>
      <c r="D121" s="3">
        <f>VLOOKUP($A121,Prices_Monthly!$A:$I,COLUMN(D$4),FALSE)/VLOOKUP(EOMONTH($A121,-1),Prices_Monthly!$A:$I,COLUMN(D$4),FALSE)-1</f>
        <v>-2.8949358710894657E-3</v>
      </c>
      <c r="E121" s="3">
        <f>VLOOKUP($A121,Prices_Monthly!$A:$I,COLUMN(E$4),FALSE)/VLOOKUP(EOMONTH($A121,-1),Prices_Monthly!$A:$I,COLUMN(E$4),FALSE)-1</f>
        <v>-2.7806251693706097E-3</v>
      </c>
      <c r="F121" s="3">
        <f>VLOOKUP($A121,Prices_Monthly!$A:$I,COLUMN(F$4),FALSE)/VLOOKUP(EOMONTH($A121,-1),Prices_Monthly!$A:$I,COLUMN(F$4),FALSE)-1</f>
        <v>-9.0429540316502299E-3</v>
      </c>
      <c r="G121" s="3" t="e">
        <f>VLOOKUP($A121,Prices_Monthly!$A:$I,COLUMN(G$4),FALSE)/VLOOKUP(EOMONTH($A121,-1),Prices_Monthly!$A:$I,COLUMN(G$4),FALSE)-1</f>
        <v>#VALUE!</v>
      </c>
      <c r="H121" s="3">
        <f>VLOOKUP($A121,Prices_Monthly!$A:$I,COLUMN(H$4),FALSE)/VLOOKUP(EOMONTH($A121,-1),Prices_Monthly!$A:$I,COLUMN(H$4),FALSE)-1</f>
        <v>4.220331983829384E-2</v>
      </c>
      <c r="I121" s="3">
        <f>VLOOKUP($A121,Prices_Monthly!$A:$I,COLUMN(I$4),FALSE)/VLOOKUP(EOMONTH($A121,-1),Prices_Monthly!$A:$I,COLUMN(I$4),FALSE)-1</f>
        <v>-1.505303026267435E-2</v>
      </c>
      <c r="K121" s="3">
        <f>VLOOKUP($A121,Prices_Monthly!$A:$L,COLUMN(K$4),FALSE)/VLOOKUP(EOMONTH($A121,-1),Prices_Monthly!$A:$L,COLUMN(K$4),FALSE)-1</f>
        <v>-3.5507763838737993E-4</v>
      </c>
      <c r="L121" s="3">
        <f>VLOOKUP($A121,Prices_Monthly!$A:$L,COLUMN(L$4),FALSE)/VLOOKUP(EOMONTH($A121,-1),Prices_Monthly!$A:$L,COLUMN(L$4),FALSE)-1</f>
        <v>-3.6307345043251615E-3</v>
      </c>
      <c r="M121" s="3">
        <f t="shared" si="1"/>
        <v>-2.3204717579500488E-3</v>
      </c>
    </row>
    <row r="122" spans="1:13" x14ac:dyDescent="0.35">
      <c r="A122" s="2">
        <v>36433</v>
      </c>
      <c r="B122" s="3">
        <f>VLOOKUP($A122,Prices_Monthly!$A:$I,COLUMN(B$4),FALSE)/VLOOKUP(EOMONTH($A122,-1),Prices_Monthly!$A:$I,COLUMN(B$4),FALSE)-1</f>
        <v>5.6234975991543035E-2</v>
      </c>
      <c r="C122" s="3">
        <f>VLOOKUP($A122,Prices_Monthly!$A:$I,COLUMN(C$4),FALSE)/VLOOKUP(EOMONTH($A122,-1),Prices_Monthly!$A:$I,COLUMN(C$4),FALSE)-1</f>
        <v>0.16400775975393422</v>
      </c>
      <c r="D122" s="3">
        <f>VLOOKUP($A122,Prices_Monthly!$A:$I,COLUMN(D$4),FALSE)/VLOOKUP(EOMONTH($A122,-1),Prices_Monthly!$A:$I,COLUMN(D$4),FALSE)-1</f>
        <v>1.8374575620540012E-2</v>
      </c>
      <c r="E122" s="3">
        <f>VLOOKUP($A122,Prices_Monthly!$A:$I,COLUMN(E$4),FALSE)/VLOOKUP(EOMONTH($A122,-1),Prices_Monthly!$A:$I,COLUMN(E$4),FALSE)-1</f>
        <v>6.9993904250789107E-3</v>
      </c>
      <c r="F122" s="3">
        <f>VLOOKUP($A122,Prices_Monthly!$A:$I,COLUMN(F$4),FALSE)/VLOOKUP(EOMONTH($A122,-1),Prices_Monthly!$A:$I,COLUMN(F$4),FALSE)-1</f>
        <v>-2.7300380228136856E-2</v>
      </c>
      <c r="G122" s="3" t="e">
        <f>VLOOKUP($A122,Prices_Monthly!$A:$I,COLUMN(G$4),FALSE)/VLOOKUP(EOMONTH($A122,-1),Prices_Monthly!$A:$I,COLUMN(G$4),FALSE)-1</f>
        <v>#VALUE!</v>
      </c>
      <c r="H122" s="3">
        <f>VLOOKUP($A122,Prices_Monthly!$A:$I,COLUMN(H$4),FALSE)/VLOOKUP(EOMONTH($A122,-1),Prices_Monthly!$A:$I,COLUMN(H$4),FALSE)-1</f>
        <v>2.4949487474673404E-2</v>
      </c>
      <c r="I122" s="3">
        <f>VLOOKUP($A122,Prices_Monthly!$A:$I,COLUMN(I$4),FALSE)/VLOOKUP(EOMONTH($A122,-1),Prices_Monthly!$A:$I,COLUMN(I$4),FALSE)-1</f>
        <v>5.7112817284414863E-3</v>
      </c>
      <c r="K122" s="3">
        <f>VLOOKUP($A122,Prices_Monthly!$A:$L,COLUMN(K$4),FALSE)/VLOOKUP(EOMONTH($A122,-1),Prices_Monthly!$A:$L,COLUMN(K$4),FALSE)-1</f>
        <v>3.1965521855170653E-3</v>
      </c>
      <c r="L122" s="3">
        <f>VLOOKUP($A122,Prices_Monthly!$A:$L,COLUMN(L$4),FALSE)/VLOOKUP(EOMONTH($A122,-1),Prices_Monthly!$A:$L,COLUMN(L$4),FALSE)-1</f>
        <v>-1.8533217125200618E-2</v>
      </c>
      <c r="M122" s="3">
        <f t="shared" si="1"/>
        <v>-9.8413094009135449E-3</v>
      </c>
    </row>
    <row r="123" spans="1:13" x14ac:dyDescent="0.35">
      <c r="A123" s="2">
        <v>36464</v>
      </c>
      <c r="B123" s="3">
        <f>VLOOKUP($A123,Prices_Monthly!$A:$I,COLUMN(B$4),FALSE)/VLOOKUP(EOMONTH($A123,-1),Prices_Monthly!$A:$I,COLUMN(B$4),FALSE)-1</f>
        <v>-6.3932022986738168E-2</v>
      </c>
      <c r="C123" s="3">
        <f>VLOOKUP($A123,Prices_Monthly!$A:$I,COLUMN(C$4),FALSE)/VLOOKUP(EOMONTH($A123,-1),Prices_Monthly!$A:$I,COLUMN(C$4),FALSE)-1</f>
        <v>2.6725948017345402E-3</v>
      </c>
      <c r="D123" s="3">
        <f>VLOOKUP($A123,Prices_Monthly!$A:$I,COLUMN(D$4),FALSE)/VLOOKUP(EOMONTH($A123,-1),Prices_Monthly!$A:$I,COLUMN(D$4),FALSE)-1</f>
        <v>-2.3193155995187786E-2</v>
      </c>
      <c r="E123" s="3">
        <f>VLOOKUP($A123,Prices_Monthly!$A:$I,COLUMN(E$4),FALSE)/VLOOKUP(EOMONTH($A123,-1),Prices_Monthly!$A:$I,COLUMN(E$4),FALSE)-1</f>
        <v>-3.6880854026214438E-3</v>
      </c>
      <c r="F123" s="3">
        <f>VLOOKUP($A123,Prices_Monthly!$A:$I,COLUMN(F$4),FALSE)/VLOOKUP(EOMONTH($A123,-1),Prices_Monthly!$A:$I,COLUMN(F$4),FALSE)-1</f>
        <v>6.0042217183957636E-2</v>
      </c>
      <c r="G123" s="3">
        <f>VLOOKUP($A123,Prices_Monthly!$A:$I,COLUMN(G$4),FALSE)/VLOOKUP(EOMONTH($A123,-1),Prices_Monthly!$A:$I,COLUMN(G$4),FALSE)-1</f>
        <v>8.8988999999999985E-2</v>
      </c>
      <c r="H123" s="3">
        <f>VLOOKUP($A123,Prices_Monthly!$A:$I,COLUMN(H$4),FALSE)/VLOOKUP(EOMONTH($A123,-1),Prices_Monthly!$A:$I,COLUMN(H$4),FALSE)-1</f>
        <v>1.604654393378846E-2</v>
      </c>
      <c r="I123" s="3">
        <f>VLOOKUP($A123,Prices_Monthly!$A:$I,COLUMN(I$4),FALSE)/VLOOKUP(EOMONTH($A123,-1),Prices_Monthly!$A:$I,COLUMN(I$4),FALSE)-1</f>
        <v>-1.5180163611059116E-2</v>
      </c>
      <c r="K123" s="3">
        <f>VLOOKUP($A123,Prices_Monthly!$A:$L,COLUMN(K$4),FALSE)/VLOOKUP(EOMONTH($A123,-1),Prices_Monthly!$A:$L,COLUMN(K$4),FALSE)-1</f>
        <v>-1.2916185468558883E-4</v>
      </c>
      <c r="L123" s="3">
        <f>VLOOKUP($A123,Prices_Monthly!$A:$L,COLUMN(L$4),FALSE)/VLOOKUP(EOMONTH($A123,-1),Prices_Monthly!$A:$L,COLUMN(L$4),FALSE)-1</f>
        <v>5.2431199409796125E-2</v>
      </c>
      <c r="M123" s="3">
        <f t="shared" si="1"/>
        <v>3.1407054904003438E-2</v>
      </c>
    </row>
    <row r="124" spans="1:13" x14ac:dyDescent="0.35">
      <c r="A124" s="2">
        <v>36494</v>
      </c>
      <c r="B124" s="3">
        <f>VLOOKUP($A124,Prices_Monthly!$A:$I,COLUMN(B$4),FALSE)/VLOOKUP(EOMONTH($A124,-1),Prices_Monthly!$A:$I,COLUMN(B$4),FALSE)-1</f>
        <v>0.12860082304526754</v>
      </c>
      <c r="C124" s="3">
        <f>VLOOKUP($A124,Prices_Monthly!$A:$I,COLUMN(C$4),FALSE)/VLOOKUP(EOMONTH($A124,-1),Prices_Monthly!$A:$I,COLUMN(C$4),FALSE)-1</f>
        <v>-2.952521809021047E-2</v>
      </c>
      <c r="D124" s="3">
        <f>VLOOKUP($A124,Prices_Monthly!$A:$I,COLUMN(D$4),FALSE)/VLOOKUP(EOMONTH($A124,-1),Prices_Monthly!$A:$I,COLUMN(D$4),FALSE)-1</f>
        <v>9.9191350466067973E-3</v>
      </c>
      <c r="E124" s="3">
        <f>VLOOKUP($A124,Prices_Monthly!$A:$I,COLUMN(E$4),FALSE)/VLOOKUP(EOMONTH($A124,-1),Prices_Monthly!$A:$I,COLUMN(E$4),FALSE)-1</f>
        <v>-5.0050006389825707E-3</v>
      </c>
      <c r="F124" s="3">
        <f>VLOOKUP($A124,Prices_Monthly!$A:$I,COLUMN(F$4),FALSE)/VLOOKUP(EOMONTH($A124,-1),Prices_Monthly!$A:$I,COLUMN(F$4),FALSE)-1</f>
        <v>1.1136514492219085E-2</v>
      </c>
      <c r="G124" s="3">
        <f>VLOOKUP($A124,Prices_Monthly!$A:$I,COLUMN(G$4),FALSE)/VLOOKUP(EOMONTH($A124,-1),Prices_Monthly!$A:$I,COLUMN(G$4),FALSE)-1</f>
        <v>0.11937494318124431</v>
      </c>
      <c r="H124" s="3">
        <f>VLOOKUP($A124,Prices_Monthly!$A:$I,COLUMN(H$4),FALSE)/VLOOKUP(EOMONTH($A124,-1),Prices_Monthly!$A:$I,COLUMN(H$4),FALSE)-1</f>
        <v>1.6490218124578515E-2</v>
      </c>
      <c r="I124" s="3">
        <f>VLOOKUP($A124,Prices_Monthly!$A:$I,COLUMN(I$4),FALSE)/VLOOKUP(EOMONTH($A124,-1),Prices_Monthly!$A:$I,COLUMN(I$4),FALSE)-1</f>
        <v>-4.3835430927907093E-2</v>
      </c>
      <c r="K124" s="3">
        <f>VLOOKUP($A124,Prices_Monthly!$A:$L,COLUMN(K$4),FALSE)/VLOOKUP(EOMONTH($A124,-1),Prices_Monthly!$A:$L,COLUMN(K$4),FALSE)-1</f>
        <v>1.8379859605395232E-3</v>
      </c>
      <c r="L124" s="3">
        <f>VLOOKUP($A124,Prices_Monthly!$A:$L,COLUMN(L$4),FALSE)/VLOOKUP(EOMONTH($A124,-1),Prices_Monthly!$A:$L,COLUMN(L$4),FALSE)-1</f>
        <v>3.7463369749994646E-2</v>
      </c>
      <c r="M124" s="3">
        <f t="shared" si="1"/>
        <v>2.3213216234212596E-2</v>
      </c>
    </row>
    <row r="125" spans="1:13" x14ac:dyDescent="0.35">
      <c r="A125" s="2">
        <v>36525</v>
      </c>
      <c r="B125" s="3">
        <f>VLOOKUP($A125,Prices_Monthly!$A:$I,COLUMN(B$4),FALSE)/VLOOKUP(EOMONTH($A125,-1),Prices_Monthly!$A:$I,COLUMN(B$4),FALSE)-1</f>
        <v>6.9414681640075138E-2</v>
      </c>
      <c r="C125" s="3">
        <f>VLOOKUP($A125,Prices_Monthly!$A:$I,COLUMN(C$4),FALSE)/VLOOKUP(EOMONTH($A125,-1),Prices_Monthly!$A:$I,COLUMN(C$4),FALSE)-1</f>
        <v>-1.1603176436452811E-2</v>
      </c>
      <c r="D125" s="3">
        <f>VLOOKUP($A125,Prices_Monthly!$A:$I,COLUMN(D$4),FALSE)/VLOOKUP(EOMONTH($A125,-1),Prices_Monthly!$A:$I,COLUMN(D$4),FALSE)-1</f>
        <v>2.0531232079887607E-2</v>
      </c>
      <c r="E125" s="3">
        <f>VLOOKUP($A125,Prices_Monthly!$A:$I,COLUMN(E$4),FALSE)/VLOOKUP(EOMONTH($A125,-1),Prices_Monthly!$A:$I,COLUMN(E$4),FALSE)-1</f>
        <v>-1.6652405366924472E-2</v>
      </c>
      <c r="F125" s="3">
        <f>VLOOKUP($A125,Prices_Monthly!$A:$I,COLUMN(F$4),FALSE)/VLOOKUP(EOMONTH($A125,-1),Prices_Monthly!$A:$I,COLUMN(F$4),FALSE)-1</f>
        <v>5.2589350838803783E-2</v>
      </c>
      <c r="G125" s="3">
        <f>VLOOKUP($A125,Prices_Monthly!$A:$I,COLUMN(G$4),FALSE)/VLOOKUP(EOMONTH($A125,-1),Prices_Monthly!$A:$I,COLUMN(G$4),FALSE)-1</f>
        <v>0.24454485568755047</v>
      </c>
      <c r="H125" s="3">
        <f>VLOOKUP($A125,Prices_Monthly!$A:$I,COLUMN(H$4),FALSE)/VLOOKUP(EOMONTH($A125,-1),Prices_Monthly!$A:$I,COLUMN(H$4),FALSE)-1</f>
        <v>-6.7269395256809306E-3</v>
      </c>
      <c r="I125" s="3">
        <f>VLOOKUP($A125,Prices_Monthly!$A:$I,COLUMN(I$4),FALSE)/VLOOKUP(EOMONTH($A125,-1),Prices_Monthly!$A:$I,COLUMN(I$4),FALSE)-1</f>
        <v>-7.1980573697280059E-3</v>
      </c>
      <c r="K125" s="3">
        <f>VLOOKUP($A125,Prices_Monthly!$A:$L,COLUMN(K$4),FALSE)/VLOOKUP(EOMONTH($A125,-1),Prices_Monthly!$A:$L,COLUMN(K$4),FALSE)-1</f>
        <v>-1.6644671854977311E-3</v>
      </c>
      <c r="L125" s="3">
        <f>VLOOKUP($A125,Prices_Monthly!$A:$L,COLUMN(L$4),FALSE)/VLOOKUP(EOMONTH($A125,-1),Prices_Monthly!$A:$L,COLUMN(L$4),FALSE)-1</f>
        <v>8.0270561503523075E-2</v>
      </c>
      <c r="M125" s="3">
        <f t="shared" si="1"/>
        <v>4.7496550027914752E-2</v>
      </c>
    </row>
    <row r="126" spans="1:13" x14ac:dyDescent="0.35">
      <c r="A126" s="2">
        <v>36556</v>
      </c>
      <c r="B126" s="3">
        <f>VLOOKUP($A126,Prices_Monthly!$A:$I,COLUMN(B$4),FALSE)/VLOOKUP(EOMONTH($A126,-1),Prices_Monthly!$A:$I,COLUMN(B$4),FALSE)-1</f>
        <v>3.2200137233134418E-2</v>
      </c>
      <c r="C126" s="3">
        <f>VLOOKUP($A126,Prices_Monthly!$A:$I,COLUMN(C$4),FALSE)/VLOOKUP(EOMONTH($A126,-1),Prices_Monthly!$A:$I,COLUMN(C$4),FALSE)-1</f>
        <v>-1.9066890871263009E-2</v>
      </c>
      <c r="D126" s="3">
        <f>VLOOKUP($A126,Prices_Monthly!$A:$I,COLUMN(D$4),FALSE)/VLOOKUP(EOMONTH($A126,-1),Prices_Monthly!$A:$I,COLUMN(D$4),FALSE)-1</f>
        <v>5.4299969089806055E-3</v>
      </c>
      <c r="E126" s="3">
        <f>VLOOKUP($A126,Prices_Monthly!$A:$I,COLUMN(E$4),FALSE)/VLOOKUP(EOMONTH($A126,-1),Prices_Monthly!$A:$I,COLUMN(E$4),FALSE)-1</f>
        <v>-1.1235514281995207E-2</v>
      </c>
      <c r="F126" s="3">
        <f>VLOOKUP($A126,Prices_Monthly!$A:$I,COLUMN(F$4),FALSE)/VLOOKUP(EOMONTH($A126,-1),Prices_Monthly!$A:$I,COLUMN(F$4),FALSE)-1</f>
        <v>-5.6059871110803128E-2</v>
      </c>
      <c r="G126" s="3">
        <f>VLOOKUP($A126,Prices_Monthly!$A:$I,COLUMN(G$4),FALSE)/VLOOKUP(EOMONTH($A126,-1),Prices_Monthly!$A:$I,COLUMN(G$4),FALSE)-1</f>
        <v>-3.7693364375341099E-2</v>
      </c>
      <c r="H126" s="3">
        <f>VLOOKUP($A126,Prices_Monthly!$A:$I,COLUMN(H$4),FALSE)/VLOOKUP(EOMONTH($A126,-1),Prices_Monthly!$A:$I,COLUMN(H$4),FALSE)-1</f>
        <v>-4.7799472775040264E-2</v>
      </c>
      <c r="I126" s="3">
        <f>VLOOKUP($A126,Prices_Monthly!$A:$I,COLUMN(I$4),FALSE)/VLOOKUP(EOMONTH($A126,-1),Prices_Monthly!$A:$I,COLUMN(I$4),FALSE)-1</f>
        <v>-2.5957994137218443E-2</v>
      </c>
      <c r="K126" s="3">
        <f>VLOOKUP($A126,Prices_Monthly!$A:$L,COLUMN(K$4),FALSE)/VLOOKUP(EOMONTH($A126,-1),Prices_Monthly!$A:$L,COLUMN(K$4),FALSE)-1</f>
        <v>-9.9787453286048766E-4</v>
      </c>
      <c r="L126" s="3">
        <f>VLOOKUP($A126,Prices_Monthly!$A:$L,COLUMN(L$4),FALSE)/VLOOKUP(EOMONTH($A126,-1),Prices_Monthly!$A:$L,COLUMN(L$4),FALSE)-1</f>
        <v>-4.6065186100025524E-2</v>
      </c>
      <c r="M126" s="3">
        <f t="shared" si="1"/>
        <v>-2.803826147315951E-2</v>
      </c>
    </row>
    <row r="127" spans="1:13" x14ac:dyDescent="0.35">
      <c r="A127" s="2">
        <v>36585</v>
      </c>
      <c r="B127" s="3">
        <f>VLOOKUP($A127,Prices_Monthly!$A:$I,COLUMN(B$4),FALSE)/VLOOKUP(EOMONTH($A127,-1),Prices_Monthly!$A:$I,COLUMN(B$4),FALSE)-1</f>
        <v>5.8708603133236892E-2</v>
      </c>
      <c r="C127" s="3">
        <f>VLOOKUP($A127,Prices_Monthly!$A:$I,COLUMN(C$4),FALSE)/VLOOKUP(EOMONTH($A127,-1),Prices_Monthly!$A:$I,COLUMN(C$4),FALSE)-1</f>
        <v>2.7950491022139756E-2</v>
      </c>
      <c r="D127" s="3">
        <f>VLOOKUP($A127,Prices_Monthly!$A:$I,COLUMN(D$4),FALSE)/VLOOKUP(EOMONTH($A127,-1),Prices_Monthly!$A:$I,COLUMN(D$4),FALSE)-1</f>
        <v>-1.0576842825886446E-2</v>
      </c>
      <c r="E127" s="3">
        <f>VLOOKUP($A127,Prices_Monthly!$A:$I,COLUMN(E$4),FALSE)/VLOOKUP(EOMONTH($A127,-1),Prices_Monthly!$A:$I,COLUMN(E$4),FALSE)-1</f>
        <v>1.0574200645615095E-2</v>
      </c>
      <c r="F127" s="3">
        <f>VLOOKUP($A127,Prices_Monthly!$A:$I,COLUMN(F$4),FALSE)/VLOOKUP(EOMONTH($A127,-1),Prices_Monthly!$A:$I,COLUMN(F$4),FALSE)-1</f>
        <v>-2.070180590221693E-2</v>
      </c>
      <c r="G127" s="3">
        <f>VLOOKUP($A127,Prices_Monthly!$A:$I,COLUMN(G$4),FALSE)/VLOOKUP(EOMONTH($A127,-1),Prices_Monthly!$A:$I,COLUMN(G$4),FALSE)-1</f>
        <v>0.19058839646551129</v>
      </c>
      <c r="H127" s="3">
        <f>VLOOKUP($A127,Prices_Monthly!$A:$I,COLUMN(H$4),FALSE)/VLOOKUP(EOMONTH($A127,-1),Prices_Monthly!$A:$I,COLUMN(H$4),FALSE)-1</f>
        <v>-3.0185427576212009E-2</v>
      </c>
      <c r="I127" s="3">
        <f>VLOOKUP($A127,Prices_Monthly!$A:$I,COLUMN(I$4),FALSE)/VLOOKUP(EOMONTH($A127,-1),Prices_Monthly!$A:$I,COLUMN(I$4),FALSE)-1</f>
        <v>-1.8041715043660367E-2</v>
      </c>
      <c r="K127" s="3">
        <f>VLOOKUP($A127,Prices_Monthly!$A:$L,COLUMN(K$4),FALSE)/VLOOKUP(EOMONTH($A127,-1),Prices_Monthly!$A:$L,COLUMN(K$4),FALSE)-1</f>
        <v>7.0086812425800282E-3</v>
      </c>
      <c r="L127" s="3">
        <f>VLOOKUP($A127,Prices_Monthly!$A:$L,COLUMN(L$4),FALSE)/VLOOKUP(EOMONTH($A127,-1),Prices_Monthly!$A:$L,COLUMN(L$4),FALSE)-1</f>
        <v>1.2778410482034097E-2</v>
      </c>
      <c r="M127" s="3">
        <f t="shared" si="1"/>
        <v>1.0470518786252469E-2</v>
      </c>
    </row>
    <row r="128" spans="1:13" x14ac:dyDescent="0.35">
      <c r="A128" s="2">
        <v>36616</v>
      </c>
      <c r="B128" s="3">
        <f>VLOOKUP($A128,Prices_Monthly!$A:$I,COLUMN(B$4),FALSE)/VLOOKUP(EOMONTH($A128,-1),Prices_Monthly!$A:$I,COLUMN(B$4),FALSE)-1</f>
        <v>-8.3390890588125433E-2</v>
      </c>
      <c r="C128" s="3">
        <f>VLOOKUP($A128,Prices_Monthly!$A:$I,COLUMN(C$4),FALSE)/VLOOKUP(EOMONTH($A128,-1),Prices_Monthly!$A:$I,COLUMN(C$4),FALSE)-1</f>
        <v>-5.2213114754098511E-2</v>
      </c>
      <c r="D128" s="3">
        <f>VLOOKUP($A128,Prices_Monthly!$A:$I,COLUMN(D$4),FALSE)/VLOOKUP(EOMONTH($A128,-1),Prices_Monthly!$A:$I,COLUMN(D$4),FALSE)-1</f>
        <v>5.427972718657692E-3</v>
      </c>
      <c r="E128" s="3">
        <f>VLOOKUP($A128,Prices_Monthly!$A:$I,COLUMN(E$4),FALSE)/VLOOKUP(EOMONTH($A128,-1),Prices_Monthly!$A:$I,COLUMN(E$4),FALSE)-1</f>
        <v>2.8176742833128321E-2</v>
      </c>
      <c r="F128" s="3">
        <f>VLOOKUP($A128,Prices_Monthly!$A:$I,COLUMN(F$4),FALSE)/VLOOKUP(EOMONTH($A128,-1),Prices_Monthly!$A:$I,COLUMN(F$4),FALSE)-1</f>
        <v>9.0254872563718003E-2</v>
      </c>
      <c r="G128" s="3">
        <f>VLOOKUP($A128,Prices_Monthly!$A:$I,COLUMN(G$4),FALSE)/VLOOKUP(EOMONTH($A128,-1),Prices_Monthly!$A:$I,COLUMN(G$4),FALSE)-1</f>
        <v>2.2790454163646112E-2</v>
      </c>
      <c r="H128" s="3">
        <f>VLOOKUP($A128,Prices_Monthly!$A:$I,COLUMN(H$4),FALSE)/VLOOKUP(EOMONTH($A128,-1),Prices_Monthly!$A:$I,COLUMN(H$4),FALSE)-1</f>
        <v>6.541612481236081E-2</v>
      </c>
      <c r="I128" s="3">
        <f>VLOOKUP($A128,Prices_Monthly!$A:$I,COLUMN(I$4),FALSE)/VLOOKUP(EOMONTH($A128,-1),Prices_Monthly!$A:$I,COLUMN(I$4),FALSE)-1</f>
        <v>-8.3632637056246795E-3</v>
      </c>
      <c r="K128" s="3">
        <f>VLOOKUP($A128,Prices_Monthly!$A:$L,COLUMN(K$4),FALSE)/VLOOKUP(EOMONTH($A128,-1),Prices_Monthly!$A:$L,COLUMN(K$4),FALSE)-1</f>
        <v>1.3352114861679754E-2</v>
      </c>
      <c r="L128" s="3">
        <f>VLOOKUP($A128,Prices_Monthly!$A:$L,COLUMN(L$4),FALSE)/VLOOKUP(EOMONTH($A128,-1),Prices_Monthly!$A:$L,COLUMN(L$4),FALSE)-1</f>
        <v>5.9361242808773529E-2</v>
      </c>
      <c r="M128" s="3">
        <f t="shared" si="1"/>
        <v>4.0957591629936015E-2</v>
      </c>
    </row>
    <row r="129" spans="1:13" x14ac:dyDescent="0.35">
      <c r="A129" s="2">
        <v>36646</v>
      </c>
      <c r="B129" s="3">
        <f>VLOOKUP($A129,Prices_Monthly!$A:$I,COLUMN(B$4),FALSE)/VLOOKUP(EOMONTH($A129,-1),Prices_Monthly!$A:$I,COLUMN(B$4),FALSE)-1</f>
        <v>4.2623956942752894E-2</v>
      </c>
      <c r="C129" s="3">
        <f>VLOOKUP($A129,Prices_Monthly!$A:$I,COLUMN(C$4),FALSE)/VLOOKUP(EOMONTH($A129,-1),Prices_Monthly!$A:$I,COLUMN(C$4),FALSE)-1</f>
        <v>-2.3809594813420931E-2</v>
      </c>
      <c r="D129" s="3">
        <f>VLOOKUP($A129,Prices_Monthly!$A:$I,COLUMN(D$4),FALSE)/VLOOKUP(EOMONTH($A129,-1),Prices_Monthly!$A:$I,COLUMN(D$4),FALSE)-1</f>
        <v>6.8387387282144996E-3</v>
      </c>
      <c r="E129" s="3">
        <f>VLOOKUP($A129,Prices_Monthly!$A:$I,COLUMN(E$4),FALSE)/VLOOKUP(EOMONTH($A129,-1),Prices_Monthly!$A:$I,COLUMN(E$4),FALSE)-1</f>
        <v>-1.1471580091050648E-2</v>
      </c>
      <c r="F129" s="3">
        <f>VLOOKUP($A129,Prices_Monthly!$A:$I,COLUMN(F$4),FALSE)/VLOOKUP(EOMONTH($A129,-1),Prices_Monthly!$A:$I,COLUMN(F$4),FALSE)-1</f>
        <v>-3.6441144114411572E-2</v>
      </c>
      <c r="G129" s="3">
        <f>VLOOKUP($A129,Prices_Monthly!$A:$I,COLUMN(G$4),FALSE)/VLOOKUP(EOMONTH($A129,-1),Prices_Monthly!$A:$I,COLUMN(G$4),FALSE)-1</f>
        <v>-0.14526089957378774</v>
      </c>
      <c r="H129" s="3">
        <f>VLOOKUP($A129,Prices_Monthly!$A:$I,COLUMN(H$4),FALSE)/VLOOKUP(EOMONTH($A129,-1),Prices_Monthly!$A:$I,COLUMN(H$4),FALSE)-1</f>
        <v>-5.5075644800846146E-2</v>
      </c>
      <c r="I129" s="3">
        <f>VLOOKUP($A129,Prices_Monthly!$A:$I,COLUMN(I$4),FALSE)/VLOOKUP(EOMONTH($A129,-1),Prices_Monthly!$A:$I,COLUMN(I$4),FALSE)-1</f>
        <v>-4.9323100697337918E-2</v>
      </c>
      <c r="K129" s="3">
        <f>VLOOKUP($A129,Prices_Monthly!$A:$L,COLUMN(K$4),FALSE)/VLOOKUP(EOMONTH($A129,-1),Prices_Monthly!$A:$L,COLUMN(K$4),FALSE)-1</f>
        <v>3.8889575913580998E-4</v>
      </c>
      <c r="L129" s="3">
        <f>VLOOKUP($A129,Prices_Monthly!$A:$L,COLUMN(L$4),FALSE)/VLOOKUP(EOMONTH($A129,-1),Prices_Monthly!$A:$L,COLUMN(L$4),FALSE)-1</f>
        <v>-2.2945151454250357E-2</v>
      </c>
      <c r="M129" s="3">
        <f t="shared" si="1"/>
        <v>-1.361153256889589E-2</v>
      </c>
    </row>
    <row r="130" spans="1:13" x14ac:dyDescent="0.35">
      <c r="A130" s="2">
        <v>36677</v>
      </c>
      <c r="B130" s="3">
        <f>VLOOKUP($A130,Prices_Monthly!$A:$I,COLUMN(B$4),FALSE)/VLOOKUP(EOMONTH($A130,-1),Prices_Monthly!$A:$I,COLUMN(B$4),FALSE)-1</f>
        <v>0.11545609014917502</v>
      </c>
      <c r="C130" s="3">
        <f>VLOOKUP($A130,Prices_Monthly!$A:$I,COLUMN(C$4),FALSE)/VLOOKUP(EOMONTH($A130,-1),Prices_Monthly!$A:$I,COLUMN(C$4),FALSE)-1</f>
        <v>-9.5343416538615777E-3</v>
      </c>
      <c r="D130" s="3">
        <f>VLOOKUP($A130,Prices_Monthly!$A:$I,COLUMN(D$4),FALSE)/VLOOKUP(EOMONTH($A130,-1),Prices_Monthly!$A:$I,COLUMN(D$4),FALSE)-1</f>
        <v>1.0716615659021711E-2</v>
      </c>
      <c r="E130" s="3">
        <f>VLOOKUP($A130,Prices_Monthly!$A:$I,COLUMN(E$4),FALSE)/VLOOKUP(EOMONTH($A130,-1),Prices_Monthly!$A:$I,COLUMN(E$4),FALSE)-1</f>
        <v>1.053456786759277E-5</v>
      </c>
      <c r="F130" s="3">
        <f>VLOOKUP($A130,Prices_Monthly!$A:$I,COLUMN(F$4),FALSE)/VLOOKUP(EOMONTH($A130,-1),Prices_Monthly!$A:$I,COLUMN(F$4),FALSE)-1</f>
        <v>-2.590266875981162E-2</v>
      </c>
      <c r="G130" s="3">
        <f>VLOOKUP($A130,Prices_Monthly!$A:$I,COLUMN(G$4),FALSE)/VLOOKUP(EOMONTH($A130,-1),Prices_Monthly!$A:$I,COLUMN(G$4),FALSE)-1</f>
        <v>-0.12729653869820312</v>
      </c>
      <c r="H130" s="3">
        <f>VLOOKUP($A130,Prices_Monthly!$A:$I,COLUMN(H$4),FALSE)/VLOOKUP(EOMONTH($A130,-1),Prices_Monthly!$A:$I,COLUMN(H$4),FALSE)-1</f>
        <v>-1.7085941422914086E-3</v>
      </c>
      <c r="I130" s="3">
        <f>VLOOKUP($A130,Prices_Monthly!$A:$I,COLUMN(I$4),FALSE)/VLOOKUP(EOMONTH($A130,-1),Prices_Monthly!$A:$I,COLUMN(I$4),FALSE)-1</f>
        <v>1.5432059385677821E-2</v>
      </c>
      <c r="K130" s="3">
        <f>VLOOKUP($A130,Prices_Monthly!$A:$L,COLUMN(K$4),FALSE)/VLOOKUP(EOMONTH($A130,-1),Prices_Monthly!$A:$L,COLUMN(K$4),FALSE)-1</f>
        <v>3.9405815475721528E-3</v>
      </c>
      <c r="L130" s="3">
        <f>VLOOKUP($A130,Prices_Monthly!$A:$L,COLUMN(L$4),FALSE)/VLOOKUP(EOMONTH($A130,-1),Prices_Monthly!$A:$L,COLUMN(L$4),FALSE)-1</f>
        <v>-2.4496980066759821E-2</v>
      </c>
      <c r="M130" s="3">
        <f t="shared" si="1"/>
        <v>-1.312195542102703E-2</v>
      </c>
    </row>
    <row r="131" spans="1:13" x14ac:dyDescent="0.35">
      <c r="A131" s="2">
        <v>36707</v>
      </c>
      <c r="B131" s="3">
        <f>VLOOKUP($A131,Prices_Monthly!$A:$I,COLUMN(B$4),FALSE)/VLOOKUP(EOMONTH($A131,-1),Prices_Monthly!$A:$I,COLUMN(B$4),FALSE)-1</f>
        <v>0.12883803697081087</v>
      </c>
      <c r="C131" s="3">
        <f>VLOOKUP($A131,Prices_Monthly!$A:$I,COLUMN(C$4),FALSE)/VLOOKUP(EOMONTH($A131,-1),Prices_Monthly!$A:$I,COLUMN(C$4),FALSE)-1</f>
        <v>6.0773173936377045E-2</v>
      </c>
      <c r="D131" s="3">
        <f>VLOOKUP($A131,Prices_Monthly!$A:$I,COLUMN(D$4),FALSE)/VLOOKUP(EOMONTH($A131,-1),Prices_Monthly!$A:$I,COLUMN(D$4),FALSE)-1</f>
        <v>-1.3859023053670594E-3</v>
      </c>
      <c r="E131" s="3">
        <f>VLOOKUP($A131,Prices_Monthly!$A:$I,COLUMN(E$4),FALSE)/VLOOKUP(EOMONTH($A131,-1),Prices_Monthly!$A:$I,COLUMN(E$4),FALSE)-1</f>
        <v>1.7595176623337982E-2</v>
      </c>
      <c r="F131" s="3">
        <f>VLOOKUP($A131,Prices_Monthly!$A:$I,COLUMN(F$4),FALSE)/VLOOKUP(EOMONTH($A131,-1),Prices_Monthly!$A:$I,COLUMN(F$4),FALSE)-1</f>
        <v>1.6555563694967468E-2</v>
      </c>
      <c r="G131" s="3">
        <f>VLOOKUP($A131,Prices_Monthly!$A:$I,COLUMN(G$4),FALSE)/VLOOKUP(EOMONTH($A131,-1),Prices_Monthly!$A:$I,COLUMN(G$4),FALSE)-1</f>
        <v>0.1298852412286986</v>
      </c>
      <c r="H131" s="3">
        <f>VLOOKUP($A131,Prices_Monthly!$A:$I,COLUMN(H$4),FALSE)/VLOOKUP(EOMONTH($A131,-1),Prices_Monthly!$A:$I,COLUMN(H$4),FALSE)-1</f>
        <v>1.1528511708494671E-2</v>
      </c>
      <c r="I131" s="3">
        <f>VLOOKUP($A131,Prices_Monthly!$A:$I,COLUMN(I$4),FALSE)/VLOOKUP(EOMONTH($A131,-1),Prices_Monthly!$A:$I,COLUMN(I$4),FALSE)-1</f>
        <v>3.1535974608376094E-2</v>
      </c>
      <c r="K131" s="3">
        <f>VLOOKUP($A131,Prices_Monthly!$A:$L,COLUMN(K$4),FALSE)/VLOOKUP(EOMONTH($A131,-1),Prices_Monthly!$A:$L,COLUMN(K$4),FALSE)-1</f>
        <v>5.8093776035110789E-3</v>
      </c>
      <c r="L131" s="3">
        <f>VLOOKUP($A131,Prices_Monthly!$A:$L,COLUMN(L$4),FALSE)/VLOOKUP(EOMONTH($A131,-1),Prices_Monthly!$A:$L,COLUMN(L$4),FALSE)-1</f>
        <v>2.0955285686495184E-2</v>
      </c>
      <c r="M131" s="3">
        <f t="shared" si="1"/>
        <v>1.4896922453301542E-2</v>
      </c>
    </row>
    <row r="132" spans="1:13" x14ac:dyDescent="0.35">
      <c r="A132" s="2">
        <v>36738</v>
      </c>
      <c r="B132" s="3">
        <f>VLOOKUP($A132,Prices_Monthly!$A:$I,COLUMN(B$4),FALSE)/VLOOKUP(EOMONTH($A132,-1),Prices_Monthly!$A:$I,COLUMN(B$4),FALSE)-1</f>
        <v>-6.4448664927096222E-2</v>
      </c>
      <c r="C132" s="3">
        <f>VLOOKUP($A132,Prices_Monthly!$A:$I,COLUMN(C$4),FALSE)/VLOOKUP(EOMONTH($A132,-1),Prices_Monthly!$A:$I,COLUMN(C$4),FALSE)-1</f>
        <v>-4.8812826014898669E-2</v>
      </c>
      <c r="D132" s="3">
        <f>VLOOKUP($A132,Prices_Monthly!$A:$I,COLUMN(D$4),FALSE)/VLOOKUP(EOMONTH($A132,-1),Prices_Monthly!$A:$I,COLUMN(D$4),FALSE)-1</f>
        <v>7.904754191301544E-3</v>
      </c>
      <c r="E132" s="3">
        <f>VLOOKUP($A132,Prices_Monthly!$A:$I,COLUMN(E$4),FALSE)/VLOOKUP(EOMONTH($A132,-1),Prices_Monthly!$A:$I,COLUMN(E$4),FALSE)-1</f>
        <v>4.1240999963767511E-3</v>
      </c>
      <c r="F132" s="3">
        <f>VLOOKUP($A132,Prices_Monthly!$A:$I,COLUMN(F$4),FALSE)/VLOOKUP(EOMONTH($A132,-1),Prices_Monthly!$A:$I,COLUMN(F$4),FALSE)-1</f>
        <v>-1.9744901635800338E-2</v>
      </c>
      <c r="G132" s="3">
        <f>VLOOKUP($A132,Prices_Monthly!$A:$I,COLUMN(G$4),FALSE)/VLOOKUP(EOMONTH($A132,-1),Prices_Monthly!$A:$I,COLUMN(G$4),FALSE)-1</f>
        <v>-5.2397176847479798E-2</v>
      </c>
      <c r="H132" s="3">
        <f>VLOOKUP($A132,Prices_Monthly!$A:$I,COLUMN(H$4),FALSE)/VLOOKUP(EOMONTH($A132,-1),Prices_Monthly!$A:$I,COLUMN(H$4),FALSE)-1</f>
        <v>-3.9314844250432968E-2</v>
      </c>
      <c r="I132" s="3">
        <f>VLOOKUP($A132,Prices_Monthly!$A:$I,COLUMN(I$4),FALSE)/VLOOKUP(EOMONTH($A132,-1),Prices_Monthly!$A:$I,COLUMN(I$4),FALSE)-1</f>
        <v>-3.5005743339127426E-2</v>
      </c>
      <c r="K132" s="3">
        <f>VLOOKUP($A132,Prices_Monthly!$A:$L,COLUMN(K$4),FALSE)/VLOOKUP(EOMONTH($A132,-1),Prices_Monthly!$A:$L,COLUMN(K$4),FALSE)-1</f>
        <v>5.7750057120236065E-3</v>
      </c>
      <c r="L132" s="3">
        <f>VLOOKUP($A132,Prices_Monthly!$A:$L,COLUMN(L$4),FALSE)/VLOOKUP(EOMONTH($A132,-1),Prices_Monthly!$A:$L,COLUMN(L$4),FALSE)-1</f>
        <v>-1.488132911743778E-2</v>
      </c>
      <c r="M132" s="3">
        <f t="shared" si="1"/>
        <v>-6.6187951856532248E-3</v>
      </c>
    </row>
    <row r="133" spans="1:13" x14ac:dyDescent="0.35">
      <c r="A133" s="2">
        <v>36769</v>
      </c>
      <c r="B133" s="3">
        <f>VLOOKUP($A133,Prices_Monthly!$A:$I,COLUMN(B$4),FALSE)/VLOOKUP(EOMONTH($A133,-1),Prices_Monthly!$A:$I,COLUMN(B$4),FALSE)-1</f>
        <v>0.30499786202996959</v>
      </c>
      <c r="C133" s="3">
        <f>VLOOKUP($A133,Prices_Monthly!$A:$I,COLUMN(C$4),FALSE)/VLOOKUP(EOMONTH($A133,-1),Prices_Monthly!$A:$I,COLUMN(C$4),FALSE)-1</f>
        <v>-3.882153708832381E-3</v>
      </c>
      <c r="D133" s="3">
        <f>VLOOKUP($A133,Prices_Monthly!$A:$I,COLUMN(D$4),FALSE)/VLOOKUP(EOMONTH($A133,-1),Prices_Monthly!$A:$I,COLUMN(D$4),FALSE)-1</f>
        <v>-1.3519531466686163E-2</v>
      </c>
      <c r="E133" s="3">
        <f>VLOOKUP($A133,Prices_Monthly!$A:$I,COLUMN(E$4),FALSE)/VLOOKUP(EOMONTH($A133,-1),Prices_Monthly!$A:$I,COLUMN(E$4),FALSE)-1</f>
        <v>1.2681038797019539E-2</v>
      </c>
      <c r="F133" s="3">
        <f>VLOOKUP($A133,Prices_Monthly!$A:$I,COLUMN(F$4),FALSE)/VLOOKUP(EOMONTH($A133,-1),Prices_Monthly!$A:$I,COLUMN(F$4),FALSE)-1</f>
        <v>5.7193266191281289E-2</v>
      </c>
      <c r="G133" s="3">
        <f>VLOOKUP($A133,Prices_Monthly!$A:$I,COLUMN(G$4),FALSE)/VLOOKUP(EOMONTH($A133,-1),Prices_Monthly!$A:$I,COLUMN(G$4),FALSE)-1</f>
        <v>0.13187755886850216</v>
      </c>
      <c r="H133" s="3">
        <f>VLOOKUP($A133,Prices_Monthly!$A:$I,COLUMN(H$4),FALSE)/VLOOKUP(EOMONTH($A133,-1),Prices_Monthly!$A:$I,COLUMN(H$4),FALSE)-1</f>
        <v>2.1260517649104083E-2</v>
      </c>
      <c r="I133" s="3">
        <f>VLOOKUP($A133,Prices_Monthly!$A:$I,COLUMN(I$4),FALSE)/VLOOKUP(EOMONTH($A133,-1),Prices_Monthly!$A:$I,COLUMN(I$4),FALSE)-1</f>
        <v>-4.2303016991642295E-2</v>
      </c>
      <c r="K133" s="3">
        <f>VLOOKUP($A133,Prices_Monthly!$A:$L,COLUMN(K$4),FALSE)/VLOOKUP(EOMONTH($A133,-1),Prices_Monthly!$A:$L,COLUMN(K$4),FALSE)-1</f>
        <v>1.8230450789573638E-3</v>
      </c>
      <c r="L133" s="3">
        <f>VLOOKUP($A133,Prices_Monthly!$A:$L,COLUMN(L$4),FALSE)/VLOOKUP(EOMONTH($A133,-1),Prices_Monthly!$A:$L,COLUMN(L$4),FALSE)-1</f>
        <v>4.1012653890442285E-2</v>
      </c>
      <c r="M133" s="3">
        <f t="shared" si="1"/>
        <v>2.5336810365848315E-2</v>
      </c>
    </row>
    <row r="134" spans="1:13" x14ac:dyDescent="0.35">
      <c r="A134" s="2">
        <v>36799</v>
      </c>
      <c r="B134" s="3">
        <f>VLOOKUP($A134,Prices_Monthly!$A:$I,COLUMN(B$4),FALSE)/VLOOKUP(EOMONTH($A134,-1),Prices_Monthly!$A:$I,COLUMN(B$4),FALSE)-1</f>
        <v>-4.8444854297819862E-2</v>
      </c>
      <c r="C134" s="3">
        <f>VLOOKUP($A134,Prices_Monthly!$A:$I,COLUMN(C$4),FALSE)/VLOOKUP(EOMONTH($A134,-1),Prices_Monthly!$A:$I,COLUMN(C$4),FALSE)-1</f>
        <v>-1.8433844378705322E-2</v>
      </c>
      <c r="D134" s="3">
        <f>VLOOKUP($A134,Prices_Monthly!$A:$I,COLUMN(D$4),FALSE)/VLOOKUP(EOMONTH($A134,-1),Prices_Monthly!$A:$I,COLUMN(D$4),FALSE)-1</f>
        <v>8.6728486705363039E-3</v>
      </c>
      <c r="E134" s="3">
        <f>VLOOKUP($A134,Prices_Monthly!$A:$I,COLUMN(E$4),FALSE)/VLOOKUP(EOMONTH($A134,-1),Prices_Monthly!$A:$I,COLUMN(E$4),FALSE)-1</f>
        <v>1.4049346633266957E-3</v>
      </c>
      <c r="F134" s="3">
        <f>VLOOKUP($A134,Prices_Monthly!$A:$I,COLUMN(F$4),FALSE)/VLOOKUP(EOMONTH($A134,-1),Prices_Monthly!$A:$I,COLUMN(F$4),FALSE)-1</f>
        <v>-5.8410402614560875E-2</v>
      </c>
      <c r="G134" s="3">
        <f>VLOOKUP($A134,Prices_Monthly!$A:$I,COLUMN(G$4),FALSE)/VLOOKUP(EOMONTH($A134,-1),Prices_Monthly!$A:$I,COLUMN(G$4),FALSE)-1</f>
        <v>-0.13003505160669271</v>
      </c>
      <c r="H134" s="3">
        <f>VLOOKUP($A134,Prices_Monthly!$A:$I,COLUMN(H$4),FALSE)/VLOOKUP(EOMONTH($A134,-1),Prices_Monthly!$A:$I,COLUMN(H$4),FALSE)-1</f>
        <v>-1.781753781185047E-2</v>
      </c>
      <c r="I134" s="3">
        <f>VLOOKUP($A134,Prices_Monthly!$A:$I,COLUMN(I$4),FALSE)/VLOOKUP(EOMONTH($A134,-1),Prices_Monthly!$A:$I,COLUMN(I$4),FALSE)-1</f>
        <v>-9.0958218004481006E-3</v>
      </c>
      <c r="K134" s="3">
        <f>VLOOKUP($A134,Prices_Monthly!$A:$L,COLUMN(K$4),FALSE)/VLOOKUP(EOMONTH($A134,-1),Prices_Monthly!$A:$L,COLUMN(K$4),FALSE)-1</f>
        <v>4.4750417252048535E-3</v>
      </c>
      <c r="L134" s="3">
        <f>VLOOKUP($A134,Prices_Monthly!$A:$L,COLUMN(L$4),FALSE)/VLOOKUP(EOMONTH($A134,-1),Prices_Monthly!$A:$L,COLUMN(L$4),FALSE)-1</f>
        <v>-5.0395008270032182E-2</v>
      </c>
      <c r="M134" s="3">
        <f t="shared" si="1"/>
        <v>-2.8446988271937368E-2</v>
      </c>
    </row>
    <row r="135" spans="1:13" x14ac:dyDescent="0.35">
      <c r="A135" s="2">
        <v>36830</v>
      </c>
      <c r="B135" s="3">
        <f>VLOOKUP($A135,Prices_Monthly!$A:$I,COLUMN(B$4),FALSE)/VLOOKUP(EOMONTH($A135,-1),Prices_Monthly!$A:$I,COLUMN(B$4),FALSE)-1</f>
        <v>-1.2976115271839062E-2</v>
      </c>
      <c r="C135" s="3">
        <f>VLOOKUP($A135,Prices_Monthly!$A:$I,COLUMN(C$4),FALSE)/VLOOKUP(EOMONTH($A135,-1),Prices_Monthly!$A:$I,COLUMN(C$4),FALSE)-1</f>
        <v>-3.7919596324653582E-2</v>
      </c>
      <c r="D135" s="3">
        <f>VLOOKUP($A135,Prices_Monthly!$A:$I,COLUMN(D$4),FALSE)/VLOOKUP(EOMONTH($A135,-1),Prices_Monthly!$A:$I,COLUMN(D$4),FALSE)-1</f>
        <v>6.8633039099939008E-3</v>
      </c>
      <c r="E135" s="3">
        <f>VLOOKUP($A135,Prices_Monthly!$A:$I,COLUMN(E$4),FALSE)/VLOOKUP(EOMONTH($A135,-1),Prices_Monthly!$A:$I,COLUMN(E$4),FALSE)-1</f>
        <v>4.8328537473996125E-3</v>
      </c>
      <c r="F135" s="3">
        <f>VLOOKUP($A135,Prices_Monthly!$A:$I,COLUMN(F$4),FALSE)/VLOOKUP(EOMONTH($A135,-1),Prices_Monthly!$A:$I,COLUMN(F$4),FALSE)-1</f>
        <v>-9.3050734805405488E-3</v>
      </c>
      <c r="G135" s="3">
        <f>VLOOKUP($A135,Prices_Monthly!$A:$I,COLUMN(G$4),FALSE)/VLOOKUP(EOMONTH($A135,-1),Prices_Monthly!$A:$I,COLUMN(G$4),FALSE)-1</f>
        <v>-8.864911647002871E-2</v>
      </c>
      <c r="H135" s="3">
        <f>VLOOKUP($A135,Prices_Monthly!$A:$I,COLUMN(H$4),FALSE)/VLOOKUP(EOMONTH($A135,-1),Prices_Monthly!$A:$I,COLUMN(H$4),FALSE)-1</f>
        <v>-1.5454262552095255E-2</v>
      </c>
      <c r="I135" s="3">
        <f>VLOOKUP($A135,Prices_Monthly!$A:$I,COLUMN(I$4),FALSE)/VLOOKUP(EOMONTH($A135,-1),Prices_Monthly!$A:$I,COLUMN(I$4),FALSE)-1</f>
        <v>-4.0903220142617935E-2</v>
      </c>
      <c r="K135" s="3">
        <f>VLOOKUP($A135,Prices_Monthly!$A:$L,COLUMN(K$4),FALSE)/VLOOKUP(EOMONTH($A135,-1),Prices_Monthly!$A:$L,COLUMN(K$4),FALSE)-1</f>
        <v>6.2812723421976635E-3</v>
      </c>
      <c r="L135" s="3">
        <f>VLOOKUP($A135,Prices_Monthly!$A:$L,COLUMN(L$4),FALSE)/VLOOKUP(EOMONTH($A135,-1),Prices_Monthly!$A:$L,COLUMN(L$4),FALSE)-1</f>
        <v>-4.7460069872022892E-3</v>
      </c>
      <c r="M135" s="3">
        <f t="shared" ref="M135:M198" si="2">(0.6*L135)+(0.4*K135)</f>
        <v>-3.3509525544230759E-4</v>
      </c>
    </row>
    <row r="136" spans="1:13" x14ac:dyDescent="0.35">
      <c r="A136" s="2">
        <v>36860</v>
      </c>
      <c r="B136" s="3">
        <f>VLOOKUP($A136,Prices_Monthly!$A:$I,COLUMN(B$4),FALSE)/VLOOKUP(EOMONTH($A136,-1),Prices_Monthly!$A:$I,COLUMN(B$4),FALSE)-1</f>
        <v>9.3153471247494402E-2</v>
      </c>
      <c r="C136" s="3">
        <f>VLOOKUP($A136,Prices_Monthly!$A:$I,COLUMN(C$4),FALSE)/VLOOKUP(EOMONTH($A136,-1),Prices_Monthly!$A:$I,COLUMN(C$4),FALSE)-1</f>
        <v>1.5887200551129022E-2</v>
      </c>
      <c r="D136" s="3">
        <f>VLOOKUP($A136,Prices_Monthly!$A:$I,COLUMN(D$4),FALSE)/VLOOKUP(EOMONTH($A136,-1),Prices_Monthly!$A:$I,COLUMN(D$4),FALSE)-1</f>
        <v>1.6180502982906741E-2</v>
      </c>
      <c r="E136" s="3">
        <f>VLOOKUP($A136,Prices_Monthly!$A:$I,COLUMN(E$4),FALSE)/VLOOKUP(EOMONTH($A136,-1),Prices_Monthly!$A:$I,COLUMN(E$4),FALSE)-1</f>
        <v>2.1906930744825415E-2</v>
      </c>
      <c r="F136" s="3">
        <f>VLOOKUP($A136,Prices_Monthly!$A:$I,COLUMN(F$4),FALSE)/VLOOKUP(EOMONTH($A136,-1),Prices_Monthly!$A:$I,COLUMN(F$4),FALSE)-1</f>
        <v>-8.244502422661204E-2</v>
      </c>
      <c r="G136" s="3">
        <f>VLOOKUP($A136,Prices_Monthly!$A:$I,COLUMN(G$4),FALSE)/VLOOKUP(EOMONTH($A136,-1),Prices_Monthly!$A:$I,COLUMN(G$4),FALSE)-1</f>
        <v>-0.23333354262384365</v>
      </c>
      <c r="H136" s="3">
        <f>VLOOKUP($A136,Prices_Monthly!$A:$I,COLUMN(H$4),FALSE)/VLOOKUP(EOMONTH($A136,-1),Prices_Monthly!$A:$I,COLUMN(H$4),FALSE)-1</f>
        <v>-1.9857865176968303E-2</v>
      </c>
      <c r="I136" s="3">
        <f>VLOOKUP($A136,Prices_Monthly!$A:$I,COLUMN(I$4),FALSE)/VLOOKUP(EOMONTH($A136,-1),Prices_Monthly!$A:$I,COLUMN(I$4),FALSE)-1</f>
        <v>2.5472645371736879E-2</v>
      </c>
      <c r="K136" s="3">
        <f>VLOOKUP($A136,Prices_Monthly!$A:$L,COLUMN(K$4),FALSE)/VLOOKUP(EOMONTH($A136,-1),Prices_Monthly!$A:$L,COLUMN(K$4),FALSE)-1</f>
        <v>1.5843819092840716E-2</v>
      </c>
      <c r="L136" s="3">
        <f>VLOOKUP($A136,Prices_Monthly!$A:$L,COLUMN(L$4),FALSE)/VLOOKUP(EOMONTH($A136,-1),Prices_Monthly!$A:$L,COLUMN(L$4),FALSE)-1</f>
        <v>-6.2510597230101661E-2</v>
      </c>
      <c r="M136" s="3">
        <f t="shared" si="2"/>
        <v>-3.1168830700924705E-2</v>
      </c>
    </row>
    <row r="137" spans="1:13" x14ac:dyDescent="0.35">
      <c r="A137" s="2">
        <v>36891</v>
      </c>
      <c r="B137" s="3">
        <f>VLOOKUP($A137,Prices_Monthly!$A:$I,COLUMN(B$4),FALSE)/VLOOKUP(EOMONTH($A137,-1),Prices_Monthly!$A:$I,COLUMN(B$4),FALSE)-1</f>
        <v>-0.17177429098313912</v>
      </c>
      <c r="C137" s="3">
        <f>VLOOKUP($A137,Prices_Monthly!$A:$I,COLUMN(C$4),FALSE)/VLOOKUP(EOMONTH($A137,-1),Prices_Monthly!$A:$I,COLUMN(C$4),FALSE)-1</f>
        <v>1.1003739352122288E-3</v>
      </c>
      <c r="D137" s="3">
        <f>VLOOKUP($A137,Prices_Monthly!$A:$I,COLUMN(D$4),FALSE)/VLOOKUP(EOMONTH($A137,-1),Prices_Monthly!$A:$I,COLUMN(D$4),FALSE)-1</f>
        <v>-1.0184440212246404E-4</v>
      </c>
      <c r="E137" s="3">
        <f>VLOOKUP($A137,Prices_Monthly!$A:$I,COLUMN(E$4),FALSE)/VLOOKUP(EOMONTH($A137,-1),Prices_Monthly!$A:$I,COLUMN(E$4),FALSE)-1</f>
        <v>1.7748088768907877E-2</v>
      </c>
      <c r="F137" s="3">
        <f>VLOOKUP($A137,Prices_Monthly!$A:$I,COLUMN(F$4),FALSE)/VLOOKUP(EOMONTH($A137,-1),Prices_Monthly!$A:$I,COLUMN(F$4),FALSE)-1</f>
        <v>-4.5495166138598275E-3</v>
      </c>
      <c r="G137" s="3">
        <f>VLOOKUP($A137,Prices_Monthly!$A:$I,COLUMN(G$4),FALSE)/VLOOKUP(EOMONTH($A137,-1),Prices_Monthly!$A:$I,COLUMN(G$4),FALSE)-1</f>
        <v>-7.7425794266234638E-2</v>
      </c>
      <c r="H137" s="3">
        <f>VLOOKUP($A137,Prices_Monthly!$A:$I,COLUMN(H$4),FALSE)/VLOOKUP(EOMONTH($A137,-1),Prices_Monthly!$A:$I,COLUMN(H$4),FALSE)-1</f>
        <v>-3.480348034803471E-2</v>
      </c>
      <c r="I137" s="3">
        <f>VLOOKUP($A137,Prices_Monthly!$A:$I,COLUMN(I$4),FALSE)/VLOOKUP(EOMONTH($A137,-1),Prices_Monthly!$A:$I,COLUMN(I$4),FALSE)-1</f>
        <v>7.6872933332431836E-2</v>
      </c>
      <c r="K137" s="3">
        <f>VLOOKUP($A137,Prices_Monthly!$A:$L,COLUMN(K$4),FALSE)/VLOOKUP(EOMONTH($A137,-1),Prices_Monthly!$A:$L,COLUMN(K$4),FALSE)-1</f>
        <v>1.1155187821159762E-2</v>
      </c>
      <c r="L137" s="3">
        <f>VLOOKUP($A137,Prices_Monthly!$A:$L,COLUMN(L$4),FALSE)/VLOOKUP(EOMONTH($A137,-1),Prices_Monthly!$A:$L,COLUMN(L$4),FALSE)-1</f>
        <v>-4.0205008884207638E-3</v>
      </c>
      <c r="M137" s="3">
        <f t="shared" si="2"/>
        <v>2.0497745954114466E-3</v>
      </c>
    </row>
    <row r="138" spans="1:13" x14ac:dyDescent="0.35">
      <c r="A138" s="2">
        <v>36922</v>
      </c>
      <c r="B138" s="3">
        <f>VLOOKUP($A138,Prices_Monthly!$A:$I,COLUMN(B$4),FALSE)/VLOOKUP(EOMONTH($A138,-1),Prices_Monthly!$A:$I,COLUMN(B$4),FALSE)-1</f>
        <v>-9.5071767812829555E-2</v>
      </c>
      <c r="C138" s="3">
        <f>VLOOKUP($A138,Prices_Monthly!$A:$I,COLUMN(C$4),FALSE)/VLOOKUP(EOMONTH($A138,-1),Prices_Monthly!$A:$I,COLUMN(C$4),FALSE)-1</f>
        <v>-2.8923362037288514E-2</v>
      </c>
      <c r="D138" s="3">
        <f>VLOOKUP($A138,Prices_Monthly!$A:$I,COLUMN(D$4),FALSE)/VLOOKUP(EOMONTH($A138,-1),Prices_Monthly!$A:$I,COLUMN(D$4),FALSE)-1</f>
        <v>1.5215066358386098E-2</v>
      </c>
      <c r="E138" s="3">
        <f>VLOOKUP($A138,Prices_Monthly!$A:$I,COLUMN(E$4),FALSE)/VLOOKUP(EOMONTH($A138,-1),Prices_Monthly!$A:$I,COLUMN(E$4),FALSE)-1</f>
        <v>3.4278904712590208E-3</v>
      </c>
      <c r="F138" s="3">
        <f>VLOOKUP($A138,Prices_Monthly!$A:$I,COLUMN(F$4),FALSE)/VLOOKUP(EOMONTH($A138,-1),Prices_Monthly!$A:$I,COLUMN(F$4),FALSE)-1</f>
        <v>2.8482820533746844E-2</v>
      </c>
      <c r="G138" s="3">
        <f>VLOOKUP($A138,Prices_Monthly!$A:$I,COLUMN(G$4),FALSE)/VLOOKUP(EOMONTH($A138,-1),Prices_Monthly!$A:$I,COLUMN(G$4),FALSE)-1</f>
        <v>9.9599206402045226E-2</v>
      </c>
      <c r="H138" s="3">
        <f>VLOOKUP($A138,Prices_Monthly!$A:$I,COLUMN(H$4),FALSE)/VLOOKUP(EOMONTH($A138,-1),Prices_Monthly!$A:$I,COLUMN(H$4),FALSE)-1</f>
        <v>-2.2577759733050873E-2</v>
      </c>
      <c r="I138" s="3">
        <f>VLOOKUP($A138,Prices_Monthly!$A:$I,COLUMN(I$4),FALSE)/VLOOKUP(EOMONTH($A138,-1),Prices_Monthly!$A:$I,COLUMN(I$4),FALSE)-1</f>
        <v>-1.0708867499899521E-2</v>
      </c>
      <c r="K138" s="3">
        <f>VLOOKUP($A138,Prices_Monthly!$A:$L,COLUMN(K$4),FALSE)/VLOOKUP(EOMONTH($A138,-1),Prices_Monthly!$A:$L,COLUMN(K$4),FALSE)-1</f>
        <v>8.4566574154600893E-3</v>
      </c>
      <c r="L138" s="3">
        <f>VLOOKUP($A138,Prices_Monthly!$A:$L,COLUMN(L$4),FALSE)/VLOOKUP(EOMONTH($A138,-1),Prices_Monthly!$A:$L,COLUMN(L$4),FALSE)-1</f>
        <v>2.6029918431049293E-2</v>
      </c>
      <c r="M138" s="3">
        <f t="shared" si="2"/>
        <v>1.9000614024813612E-2</v>
      </c>
    </row>
    <row r="139" spans="1:13" x14ac:dyDescent="0.35">
      <c r="A139" s="2">
        <v>36950</v>
      </c>
      <c r="B139" s="3">
        <f>VLOOKUP($A139,Prices_Monthly!$A:$I,COLUMN(B$4),FALSE)/VLOOKUP(EOMONTH($A139,-1),Prices_Monthly!$A:$I,COLUMN(B$4),FALSE)-1</f>
        <v>2.8423178712553732E-2</v>
      </c>
      <c r="C139" s="3">
        <f>VLOOKUP($A139,Prices_Monthly!$A:$I,COLUMN(C$4),FALSE)/VLOOKUP(EOMONTH($A139,-1),Prices_Monthly!$A:$I,COLUMN(C$4),FALSE)-1</f>
        <v>-7.4692428425238155E-4</v>
      </c>
      <c r="D139" s="3">
        <f>VLOOKUP($A139,Prices_Monthly!$A:$I,COLUMN(D$4),FALSE)/VLOOKUP(EOMONTH($A139,-1),Prices_Monthly!$A:$I,COLUMN(D$4),FALSE)-1</f>
        <v>1.0454707803934538E-2</v>
      </c>
      <c r="E139" s="3">
        <f>VLOOKUP($A139,Prices_Monthly!$A:$I,COLUMN(E$4),FALSE)/VLOOKUP(EOMONTH($A139,-1),Prices_Monthly!$A:$I,COLUMN(E$4),FALSE)-1</f>
        <v>1.0240057651322632E-2</v>
      </c>
      <c r="F139" s="3">
        <f>VLOOKUP($A139,Prices_Monthly!$A:$I,COLUMN(F$4),FALSE)/VLOOKUP(EOMONTH($A139,-1),Prices_Monthly!$A:$I,COLUMN(F$4),FALSE)-1</f>
        <v>-9.5381685446754405E-2</v>
      </c>
      <c r="G139" s="3">
        <f>VLOOKUP($A139,Prices_Monthly!$A:$I,COLUMN(G$4),FALSE)/VLOOKUP(EOMONTH($A139,-1),Prices_Monthly!$A:$I,COLUMN(G$4),FALSE)-1</f>
        <v>-0.2673304593873489</v>
      </c>
      <c r="H139" s="3">
        <f>VLOOKUP($A139,Prices_Monthly!$A:$I,COLUMN(H$4),FALSE)/VLOOKUP(EOMONTH($A139,-1),Prices_Monthly!$A:$I,COLUMN(H$4),FALSE)-1</f>
        <v>-1.2460462721376242E-2</v>
      </c>
      <c r="I139" s="3">
        <f>VLOOKUP($A139,Prices_Monthly!$A:$I,COLUMN(I$4),FALSE)/VLOOKUP(EOMONTH($A139,-1),Prices_Monthly!$A:$I,COLUMN(I$4),FALSE)-1</f>
        <v>-1.1748964428122011E-2</v>
      </c>
      <c r="K139" s="3">
        <f>VLOOKUP($A139,Prices_Monthly!$A:$L,COLUMN(K$4),FALSE)/VLOOKUP(EOMONTH($A139,-1),Prices_Monthly!$A:$L,COLUMN(K$4),FALSE)-1</f>
        <v>8.0275493128822983E-3</v>
      </c>
      <c r="L139" s="3">
        <f>VLOOKUP($A139,Prices_Monthly!$A:$L,COLUMN(L$4),FALSE)/VLOOKUP(EOMONTH($A139,-1),Prices_Monthly!$A:$L,COLUMN(L$4),FALSE)-1</f>
        <v>-7.8678278771841526E-2</v>
      </c>
      <c r="M139" s="3">
        <f t="shared" si="2"/>
        <v>-4.3995947537951996E-2</v>
      </c>
    </row>
    <row r="140" spans="1:13" x14ac:dyDescent="0.35">
      <c r="A140" s="2">
        <v>36981</v>
      </c>
      <c r="B140" s="3">
        <f>VLOOKUP($A140,Prices_Monthly!$A:$I,COLUMN(B$4),FALSE)/VLOOKUP(EOMONTH($A140,-1),Prices_Monthly!$A:$I,COLUMN(B$4),FALSE)-1</f>
        <v>-4.1460834836778426E-2</v>
      </c>
      <c r="C140" s="3">
        <f>VLOOKUP($A140,Prices_Monthly!$A:$I,COLUMN(C$4),FALSE)/VLOOKUP(EOMONTH($A140,-1),Prices_Monthly!$A:$I,COLUMN(C$4),FALSE)-1</f>
        <v>-3.842784981856262E-2</v>
      </c>
      <c r="D140" s="3">
        <f>VLOOKUP($A140,Prices_Monthly!$A:$I,COLUMN(D$4),FALSE)/VLOOKUP(EOMONTH($A140,-1),Prices_Monthly!$A:$I,COLUMN(D$4),FALSE)-1</f>
        <v>5.371104658349779E-3</v>
      </c>
      <c r="E140" s="3">
        <f>VLOOKUP($A140,Prices_Monthly!$A:$I,COLUMN(E$4),FALSE)/VLOOKUP(EOMONTH($A140,-1),Prices_Monthly!$A:$I,COLUMN(E$4),FALSE)-1</f>
        <v>2.5070753905960252E-3</v>
      </c>
      <c r="F140" s="3">
        <f>VLOOKUP($A140,Prices_Monthly!$A:$I,COLUMN(F$4),FALSE)/VLOOKUP(EOMONTH($A140,-1),Prices_Monthly!$A:$I,COLUMN(F$4),FALSE)-1</f>
        <v>-6.8421052631578938E-2</v>
      </c>
      <c r="G140" s="3">
        <f>VLOOKUP($A140,Prices_Monthly!$A:$I,COLUMN(G$4),FALSE)/VLOOKUP(EOMONTH($A140,-1),Prices_Monthly!$A:$I,COLUMN(G$4),FALSE)-1</f>
        <v>-0.17962964238246415</v>
      </c>
      <c r="H140" s="3">
        <f>VLOOKUP($A140,Prices_Monthly!$A:$I,COLUMN(H$4),FALSE)/VLOOKUP(EOMONTH($A140,-1),Prices_Monthly!$A:$I,COLUMN(H$4),FALSE)-1</f>
        <v>-6.8030780184571649E-2</v>
      </c>
      <c r="I140" s="3">
        <f>VLOOKUP($A140,Prices_Monthly!$A:$I,COLUMN(I$4),FALSE)/VLOOKUP(EOMONTH($A140,-1),Prices_Monthly!$A:$I,COLUMN(I$4),FALSE)-1</f>
        <v>-3.9113701934810896E-2</v>
      </c>
      <c r="K140" s="3">
        <f>VLOOKUP($A140,Prices_Monthly!$A:$L,COLUMN(K$4),FALSE)/VLOOKUP(EOMONTH($A140,-1),Prices_Monthly!$A:$L,COLUMN(K$4),FALSE)-1</f>
        <v>5.392916320449137E-3</v>
      </c>
      <c r="L140" s="3">
        <f>VLOOKUP($A140,Prices_Monthly!$A:$L,COLUMN(L$4),FALSE)/VLOOKUP(EOMONTH($A140,-1),Prices_Monthly!$A:$L,COLUMN(L$4),FALSE)-1</f>
        <v>-4.7868380255584708E-2</v>
      </c>
      <c r="M140" s="3">
        <f t="shared" si="2"/>
        <v>-2.6563861625171169E-2</v>
      </c>
    </row>
    <row r="141" spans="1:13" x14ac:dyDescent="0.35">
      <c r="A141" s="2">
        <v>37011</v>
      </c>
      <c r="B141" s="3">
        <f>VLOOKUP($A141,Prices_Monthly!$A:$I,COLUMN(B$4),FALSE)/VLOOKUP(EOMONTH($A141,-1),Prices_Monthly!$A:$I,COLUMN(B$4),FALSE)-1</f>
        <v>0.11972783880669757</v>
      </c>
      <c r="C141" s="3">
        <f>VLOOKUP($A141,Prices_Monthly!$A:$I,COLUMN(C$4),FALSE)/VLOOKUP(EOMONTH($A141,-1),Prices_Monthly!$A:$I,COLUMN(C$4),FALSE)-1</f>
        <v>2.0060544627691801E-2</v>
      </c>
      <c r="D141" s="3">
        <f>VLOOKUP($A141,Prices_Monthly!$A:$I,COLUMN(D$4),FALSE)/VLOOKUP(EOMONTH($A141,-1),Prices_Monthly!$A:$I,COLUMN(D$4),FALSE)-1</f>
        <v>2.0882754370614709E-3</v>
      </c>
      <c r="E141" s="3">
        <f>VLOOKUP($A141,Prices_Monthly!$A:$I,COLUMN(E$4),FALSE)/VLOOKUP(EOMONTH($A141,-1),Prices_Monthly!$A:$I,COLUMN(E$4),FALSE)-1</f>
        <v>-2.280200319720227E-2</v>
      </c>
      <c r="F141" s="3">
        <f>VLOOKUP($A141,Prices_Monthly!$A:$I,COLUMN(F$4),FALSE)/VLOOKUP(EOMONTH($A141,-1),Prices_Monthly!$A:$I,COLUMN(F$4),FALSE)-1</f>
        <v>7.2693032015065828E-2</v>
      </c>
      <c r="G141" s="3">
        <f>VLOOKUP($A141,Prices_Monthly!$A:$I,COLUMN(G$4),FALSE)/VLOOKUP(EOMONTH($A141,-1),Prices_Monthly!$A:$I,COLUMN(G$4),FALSE)-1</f>
        <v>0.17106981804262333</v>
      </c>
      <c r="H141" s="3">
        <f>VLOOKUP($A141,Prices_Monthly!$A:$I,COLUMN(H$4),FALSE)/VLOOKUP(EOMONTH($A141,-1),Prices_Monthly!$A:$I,COLUMN(H$4),FALSE)-1</f>
        <v>1.0479326953590551E-2</v>
      </c>
      <c r="I141" s="3">
        <f>VLOOKUP($A141,Prices_Monthly!$A:$I,COLUMN(I$4),FALSE)/VLOOKUP(EOMONTH($A141,-1),Prices_Monthly!$A:$I,COLUMN(I$4),FALSE)-1</f>
        <v>2.6723705758497918E-3</v>
      </c>
      <c r="K141" s="3">
        <f>VLOOKUP($A141,Prices_Monthly!$A:$L,COLUMN(K$4),FALSE)/VLOOKUP(EOMONTH($A141,-1),Prices_Monthly!$A:$L,COLUMN(K$4),FALSE)-1</f>
        <v>-9.6674199456230347E-3</v>
      </c>
      <c r="L141" s="3">
        <f>VLOOKUP($A141,Prices_Monthly!$A:$L,COLUMN(L$4),FALSE)/VLOOKUP(EOMONTH($A141,-1),Prices_Monthly!$A:$L,COLUMN(L$4),FALSE)-1</f>
        <v>6.9750449180569163E-2</v>
      </c>
      <c r="M141" s="3">
        <f t="shared" si="2"/>
        <v>3.798330153009228E-2</v>
      </c>
    </row>
    <row r="142" spans="1:13" x14ac:dyDescent="0.35">
      <c r="A142" s="2">
        <v>37042</v>
      </c>
      <c r="B142" s="3">
        <f>VLOOKUP($A142,Prices_Monthly!$A:$I,COLUMN(B$4),FALSE)/VLOOKUP(EOMONTH($A142,-1),Prices_Monthly!$A:$I,COLUMN(B$4),FALSE)-1</f>
        <v>-6.4716763932726185E-4</v>
      </c>
      <c r="C142" s="3">
        <f>VLOOKUP($A142,Prices_Monthly!$A:$I,COLUMN(C$4),FALSE)/VLOOKUP(EOMONTH($A142,-1),Prices_Monthly!$A:$I,COLUMN(C$4),FALSE)-1</f>
        <v>5.7809677917508573E-3</v>
      </c>
      <c r="D142" s="3">
        <f>VLOOKUP($A142,Prices_Monthly!$A:$I,COLUMN(D$4),FALSE)/VLOOKUP(EOMONTH($A142,-1),Prices_Monthly!$A:$I,COLUMN(D$4),FALSE)-1</f>
        <v>9.2680150491906144E-3</v>
      </c>
      <c r="E142" s="3">
        <f>VLOOKUP($A142,Prices_Monthly!$A:$I,COLUMN(E$4),FALSE)/VLOOKUP(EOMONTH($A142,-1),Prices_Monthly!$A:$I,COLUMN(E$4),FALSE)-1</f>
        <v>-8.0244144646823834E-4</v>
      </c>
      <c r="F142" s="3">
        <f>VLOOKUP($A142,Prices_Monthly!$A:$I,COLUMN(F$4),FALSE)/VLOOKUP(EOMONTH($A142,-1),Prices_Monthly!$A:$I,COLUMN(F$4),FALSE)-1</f>
        <v>2.5456460674155856E-3</v>
      </c>
      <c r="G142" s="3">
        <f>VLOOKUP($A142,Prices_Monthly!$A:$I,COLUMN(G$4),FALSE)/VLOOKUP(EOMONTH($A142,-1),Prices_Monthly!$A:$I,COLUMN(G$4),FALSE)-1</f>
        <v>-3.1686137780651435E-2</v>
      </c>
      <c r="H142" s="3">
        <f>VLOOKUP($A142,Prices_Monthly!$A:$I,COLUMN(H$4),FALSE)/VLOOKUP(EOMONTH($A142,-1),Prices_Monthly!$A:$I,COLUMN(H$4),FALSE)-1</f>
        <v>3.5500515275654898E-2</v>
      </c>
      <c r="I142" s="3">
        <f>VLOOKUP($A142,Prices_Monthly!$A:$I,COLUMN(I$4),FALSE)/VLOOKUP(EOMONTH($A142,-1),Prices_Monthly!$A:$I,COLUMN(I$4),FALSE)-1</f>
        <v>-4.3633270402013813E-2</v>
      </c>
      <c r="K142" s="3">
        <f>VLOOKUP($A142,Prices_Monthly!$A:$L,COLUMN(K$4),FALSE)/VLOOKUP(EOMONTH($A142,-1),Prices_Monthly!$A:$L,COLUMN(K$4),FALSE)-1</f>
        <v>3.5394894081821615E-3</v>
      </c>
      <c r="L142" s="3">
        <f>VLOOKUP($A142,Prices_Monthly!$A:$L,COLUMN(L$4),FALSE)/VLOOKUP(EOMONTH($A142,-1),Prices_Monthly!$A:$L,COLUMN(L$4),FALSE)-1</f>
        <v>-7.1021148837043802E-3</v>
      </c>
      <c r="M142" s="3">
        <f t="shared" si="2"/>
        <v>-2.8454731669497629E-3</v>
      </c>
    </row>
    <row r="143" spans="1:13" x14ac:dyDescent="0.35">
      <c r="A143" s="2">
        <v>37072</v>
      </c>
      <c r="B143" s="3">
        <f>VLOOKUP($A143,Prices_Monthly!$A:$I,COLUMN(B$4),FALSE)/VLOOKUP(EOMONTH($A143,-1),Prices_Monthly!$A:$I,COLUMN(B$4),FALSE)-1</f>
        <v>-1.921023891120277E-2</v>
      </c>
      <c r="C143" s="3">
        <f>VLOOKUP($A143,Prices_Monthly!$A:$I,COLUMN(C$4),FALSE)/VLOOKUP(EOMONTH($A143,-1),Prices_Monthly!$A:$I,COLUMN(C$4),FALSE)-1</f>
        <v>1.6485533852254264E-2</v>
      </c>
      <c r="D143" s="3">
        <f>VLOOKUP($A143,Prices_Monthly!$A:$I,COLUMN(D$4),FALSE)/VLOOKUP(EOMONTH($A143,-1),Prices_Monthly!$A:$I,COLUMN(D$4),FALSE)-1</f>
        <v>3.0153997284383394E-3</v>
      </c>
      <c r="E143" s="3">
        <f>VLOOKUP($A143,Prices_Monthly!$A:$I,COLUMN(E$4),FALSE)/VLOOKUP(EOMONTH($A143,-1),Prices_Monthly!$A:$I,COLUMN(E$4),FALSE)-1</f>
        <v>1.9746272247747054E-3</v>
      </c>
      <c r="F143" s="3">
        <f>VLOOKUP($A143,Prices_Monthly!$A:$I,COLUMN(F$4),FALSE)/VLOOKUP(EOMONTH($A143,-1),Prices_Monthly!$A:$I,COLUMN(F$4),FALSE)-1</f>
        <v>-2.8193678311881576E-2</v>
      </c>
      <c r="G143" s="3">
        <f>VLOOKUP($A143,Prices_Monthly!$A:$I,COLUMN(G$4),FALSE)/VLOOKUP(EOMONTH($A143,-1),Prices_Monthly!$A:$I,COLUMN(G$4),FALSE)-1</f>
        <v>1.9574284119527441E-2</v>
      </c>
      <c r="H143" s="3">
        <f>VLOOKUP($A143,Prices_Monthly!$A:$I,COLUMN(H$4),FALSE)/VLOOKUP(EOMONTH($A143,-1),Prices_Monthly!$A:$I,COLUMN(H$4),FALSE)-1</f>
        <v>-5.0135073658670759E-2</v>
      </c>
      <c r="I143" s="3">
        <f>VLOOKUP($A143,Prices_Monthly!$A:$I,COLUMN(I$4),FALSE)/VLOOKUP(EOMONTH($A143,-1),Prices_Monthly!$A:$I,COLUMN(I$4),FALSE)-1</f>
        <v>-5.4510119922246414E-4</v>
      </c>
      <c r="K143" s="3">
        <f>VLOOKUP($A143,Prices_Monthly!$A:$L,COLUMN(K$4),FALSE)/VLOOKUP(EOMONTH($A143,-1),Prices_Monthly!$A:$L,COLUMN(K$4),FALSE)-1</f>
        <v>4.960541207797986E-3</v>
      </c>
      <c r="L143" s="3">
        <f>VLOOKUP($A143,Prices_Monthly!$A:$L,COLUMN(L$4),FALSE)/VLOOKUP(EOMONTH($A143,-1),Prices_Monthly!$A:$L,COLUMN(L$4),FALSE)-1</f>
        <v>-2.54015012241533E-2</v>
      </c>
      <c r="M143" s="3">
        <f t="shared" si="2"/>
        <v>-1.3256684251372785E-2</v>
      </c>
    </row>
    <row r="144" spans="1:13" x14ac:dyDescent="0.35">
      <c r="A144" s="2">
        <v>37103</v>
      </c>
      <c r="B144" s="3">
        <f>VLOOKUP($A144,Prices_Monthly!$A:$I,COLUMN(B$4),FALSE)/VLOOKUP(EOMONTH($A144,-1),Prices_Monthly!$A:$I,COLUMN(B$4),FALSE)-1</f>
        <v>-4.2044885886275751E-2</v>
      </c>
      <c r="C144" s="3">
        <f>VLOOKUP($A144,Prices_Monthly!$A:$I,COLUMN(C$4),FALSE)/VLOOKUP(EOMONTH($A144,-1),Prices_Monthly!$A:$I,COLUMN(C$4),FALSE)-1</f>
        <v>-1.6638481619518197E-2</v>
      </c>
      <c r="D144" s="3">
        <f>VLOOKUP($A144,Prices_Monthly!$A:$I,COLUMN(D$4),FALSE)/VLOOKUP(EOMONTH($A144,-1),Prices_Monthly!$A:$I,COLUMN(D$4),FALSE)-1</f>
        <v>-6.3310209805732542E-3</v>
      </c>
      <c r="E144" s="3">
        <f>VLOOKUP($A144,Prices_Monthly!$A:$I,COLUMN(E$4),FALSE)/VLOOKUP(EOMONTH($A144,-1),Prices_Monthly!$A:$I,COLUMN(E$4),FALSE)-1</f>
        <v>3.0020086502009269E-2</v>
      </c>
      <c r="F144" s="3">
        <f>VLOOKUP($A144,Prices_Monthly!$A:$I,COLUMN(F$4),FALSE)/VLOOKUP(EOMONTH($A144,-1),Prices_Monthly!$A:$I,COLUMN(F$4),FALSE)-1</f>
        <v>-1.3334534642760465E-2</v>
      </c>
      <c r="G144" s="3">
        <f>VLOOKUP($A144,Prices_Monthly!$A:$I,COLUMN(G$4),FALSE)/VLOOKUP(EOMONTH($A144,-1),Prices_Monthly!$A:$I,COLUMN(G$4),FALSE)-1</f>
        <v>-8.9049848398601417E-2</v>
      </c>
      <c r="H144" s="3">
        <f>VLOOKUP($A144,Prices_Monthly!$A:$I,COLUMN(H$4),FALSE)/VLOOKUP(EOMONTH($A144,-1),Prices_Monthly!$A:$I,COLUMN(H$4),FALSE)-1</f>
        <v>-4.4334229714932949E-3</v>
      </c>
      <c r="I144" s="3">
        <f>VLOOKUP($A144,Prices_Monthly!$A:$I,COLUMN(I$4),FALSE)/VLOOKUP(EOMONTH($A144,-1),Prices_Monthly!$A:$I,COLUMN(I$4),FALSE)-1</f>
        <v>3.3955589776637707E-2</v>
      </c>
      <c r="K144" s="3">
        <f>VLOOKUP($A144,Prices_Monthly!$A:$L,COLUMN(K$4),FALSE)/VLOOKUP(EOMONTH($A144,-1),Prices_Monthly!$A:$L,COLUMN(K$4),FALSE)-1</f>
        <v>1.230528839402667E-2</v>
      </c>
      <c r="L144" s="3">
        <f>VLOOKUP($A144,Prices_Monthly!$A:$L,COLUMN(L$4),FALSE)/VLOOKUP(EOMONTH($A144,-1),Prices_Monthly!$A:$L,COLUMN(L$4),FALSE)-1</f>
        <v>-2.1280574463310553E-2</v>
      </c>
      <c r="M144" s="3">
        <f t="shared" si="2"/>
        <v>-7.8462293203756632E-3</v>
      </c>
    </row>
    <row r="145" spans="1:13" x14ac:dyDescent="0.35">
      <c r="A145" s="2">
        <v>37134</v>
      </c>
      <c r="B145" s="3">
        <f>VLOOKUP($A145,Prices_Monthly!$A:$I,COLUMN(B$4),FALSE)/VLOOKUP(EOMONTH($A145,-1),Prices_Monthly!$A:$I,COLUMN(B$4),FALSE)-1</f>
        <v>5.7585934068998146E-2</v>
      </c>
      <c r="C145" s="3">
        <f>VLOOKUP($A145,Prices_Monthly!$A:$I,COLUMN(C$4),FALSE)/VLOOKUP(EOMONTH($A145,-1),Prices_Monthly!$A:$I,COLUMN(C$4),FALSE)-1</f>
        <v>2.7118089411890534E-2</v>
      </c>
      <c r="D145" s="3">
        <f>VLOOKUP($A145,Prices_Monthly!$A:$I,COLUMN(D$4),FALSE)/VLOOKUP(EOMONTH($A145,-1),Prices_Monthly!$A:$I,COLUMN(D$4),FALSE)-1</f>
        <v>3.58101094241281E-4</v>
      </c>
      <c r="E145" s="3">
        <f>VLOOKUP($A145,Prices_Monthly!$A:$I,COLUMN(E$4),FALSE)/VLOOKUP(EOMONTH($A145,-1),Prices_Monthly!$A:$I,COLUMN(E$4),FALSE)-1</f>
        <v>1.0382631968706368E-2</v>
      </c>
      <c r="F145" s="3">
        <f>VLOOKUP($A145,Prices_Monthly!$A:$I,COLUMN(F$4),FALSE)/VLOOKUP(EOMONTH($A145,-1),Prices_Monthly!$A:$I,COLUMN(F$4),FALSE)-1</f>
        <v>-6.6021367911606288E-2</v>
      </c>
      <c r="G145" s="3">
        <f>VLOOKUP($A145,Prices_Monthly!$A:$I,COLUMN(G$4),FALSE)/VLOOKUP(EOMONTH($A145,-1),Prices_Monthly!$A:$I,COLUMN(G$4),FALSE)-1</f>
        <v>-0.1302421077465552</v>
      </c>
      <c r="H145" s="3">
        <f>VLOOKUP($A145,Prices_Monthly!$A:$I,COLUMN(H$4),FALSE)/VLOOKUP(EOMONTH($A145,-1),Prices_Monthly!$A:$I,COLUMN(H$4),FALSE)-1</f>
        <v>4.5856085181494199E-2</v>
      </c>
      <c r="I145" s="3">
        <f>VLOOKUP($A145,Prices_Monthly!$A:$I,COLUMN(I$4),FALSE)/VLOOKUP(EOMONTH($A145,-1),Prices_Monthly!$A:$I,COLUMN(I$4),FALSE)-1</f>
        <v>3.8958516020236145E-2</v>
      </c>
      <c r="K145" s="3">
        <f>VLOOKUP($A145,Prices_Monthly!$A:$L,COLUMN(K$4),FALSE)/VLOOKUP(EOMONTH($A145,-1),Prices_Monthly!$A:$L,COLUMN(K$4),FALSE)-1</f>
        <v>8.6713716359057003E-3</v>
      </c>
      <c r="L145" s="3">
        <f>VLOOKUP($A145,Prices_Monthly!$A:$L,COLUMN(L$4),FALSE)/VLOOKUP(EOMONTH($A145,-1),Prices_Monthly!$A:$L,COLUMN(L$4),FALSE)-1</f>
        <v>-6.2263757946048326E-2</v>
      </c>
      <c r="M145" s="3">
        <f t="shared" si="2"/>
        <v>-3.3889706113266714E-2</v>
      </c>
    </row>
    <row r="146" spans="1:13" x14ac:dyDescent="0.35">
      <c r="A146" s="2">
        <v>37164</v>
      </c>
      <c r="B146" s="3">
        <f>VLOOKUP($A146,Prices_Monthly!$A:$I,COLUMN(B$4),FALSE)/VLOOKUP(EOMONTH($A146,-1),Prices_Monthly!$A:$I,COLUMN(B$4),FALSE)-1</f>
        <v>-0.10100097964012855</v>
      </c>
      <c r="C146" s="3">
        <f>VLOOKUP($A146,Prices_Monthly!$A:$I,COLUMN(C$4),FALSE)/VLOOKUP(EOMONTH($A146,-1),Prices_Monthly!$A:$I,COLUMN(C$4),FALSE)-1</f>
        <v>6.3288999281508662E-2</v>
      </c>
      <c r="D146" s="3">
        <f>VLOOKUP($A146,Prices_Monthly!$A:$I,COLUMN(D$4),FALSE)/VLOOKUP(EOMONTH($A146,-1),Prices_Monthly!$A:$I,COLUMN(D$4),FALSE)-1</f>
        <v>3.7707132132691612E-5</v>
      </c>
      <c r="E146" s="3">
        <f>VLOOKUP($A146,Prices_Monthly!$A:$I,COLUMN(E$4),FALSE)/VLOOKUP(EOMONTH($A146,-1),Prices_Monthly!$A:$I,COLUMN(E$4),FALSE)-1</f>
        <v>2.142583769168982E-2</v>
      </c>
      <c r="F146" s="3">
        <f>VLOOKUP($A146,Prices_Monthly!$A:$I,COLUMN(F$4),FALSE)/VLOOKUP(EOMONTH($A146,-1),Prices_Monthly!$A:$I,COLUMN(F$4),FALSE)-1</f>
        <v>-0.10393038717246772</v>
      </c>
      <c r="G146" s="3">
        <f>VLOOKUP($A146,Prices_Monthly!$A:$I,COLUMN(G$4),FALSE)/VLOOKUP(EOMONTH($A146,-1),Prices_Monthly!$A:$I,COLUMN(G$4),FALSE)-1</f>
        <v>-0.20714050071478318</v>
      </c>
      <c r="H146" s="3">
        <f>VLOOKUP($A146,Prices_Monthly!$A:$I,COLUMN(H$4),FALSE)/VLOOKUP(EOMONTH($A146,-1),Prices_Monthly!$A:$I,COLUMN(H$4),FALSE)-1</f>
        <v>-3.6854981044387447E-3</v>
      </c>
      <c r="I146" s="3">
        <f>VLOOKUP($A146,Prices_Monthly!$A:$I,COLUMN(I$4),FALSE)/VLOOKUP(EOMONTH($A146,-1),Prices_Monthly!$A:$I,COLUMN(I$4),FALSE)-1</f>
        <v>3.1072756736543194E-3</v>
      </c>
      <c r="K146" s="3">
        <f>VLOOKUP($A146,Prices_Monthly!$A:$L,COLUMN(K$4),FALSE)/VLOOKUP(EOMONTH($A146,-1),Prices_Monthly!$A:$L,COLUMN(K$4),FALSE)-1</f>
        <v>6.8062472448076061E-3</v>
      </c>
      <c r="L146" s="3">
        <f>VLOOKUP($A146,Prices_Monthly!$A:$L,COLUMN(L$4),FALSE)/VLOOKUP(EOMONTH($A146,-1),Prices_Monthly!$A:$L,COLUMN(L$4),FALSE)-1</f>
        <v>-8.8998934175432365E-2</v>
      </c>
      <c r="M146" s="3">
        <f t="shared" si="2"/>
        <v>-5.0676861607336372E-2</v>
      </c>
    </row>
    <row r="147" spans="1:13" x14ac:dyDescent="0.35">
      <c r="A147" s="2">
        <v>37195</v>
      </c>
      <c r="B147" s="3">
        <f>VLOOKUP($A147,Prices_Monthly!$A:$I,COLUMN(B$4),FALSE)/VLOOKUP(EOMONTH($A147,-1),Prices_Monthly!$A:$I,COLUMN(B$4),FALSE)-1</f>
        <v>-0.11996059113300483</v>
      </c>
      <c r="C147" s="3">
        <f>VLOOKUP($A147,Prices_Monthly!$A:$I,COLUMN(C$4),FALSE)/VLOOKUP(EOMONTH($A147,-1),Prices_Monthly!$A:$I,COLUMN(C$4),FALSE)-1</f>
        <v>-4.5915684164179682E-2</v>
      </c>
      <c r="D147" s="3">
        <f>VLOOKUP($A147,Prices_Monthly!$A:$I,COLUMN(D$4),FALSE)/VLOOKUP(EOMONTH($A147,-1),Prices_Monthly!$A:$I,COLUMN(D$4),FALSE)-1</f>
        <v>7.8804934649148173E-3</v>
      </c>
      <c r="E147" s="3">
        <f>VLOOKUP($A147,Prices_Monthly!$A:$I,COLUMN(E$4),FALSE)/VLOOKUP(EOMONTH($A147,-1),Prices_Monthly!$A:$I,COLUMN(E$4),FALSE)-1</f>
        <v>2.5142917190485337E-2</v>
      </c>
      <c r="F147" s="3">
        <f>VLOOKUP($A147,Prices_Monthly!$A:$I,COLUMN(F$4),FALSE)/VLOOKUP(EOMONTH($A147,-1),Prices_Monthly!$A:$I,COLUMN(F$4),FALSE)-1</f>
        <v>1.6257501363884375E-2</v>
      </c>
      <c r="G147" s="3">
        <f>VLOOKUP($A147,Prices_Monthly!$A:$I,COLUMN(G$4),FALSE)/VLOOKUP(EOMONTH($A147,-1),Prices_Monthly!$A:$I,COLUMN(G$4),FALSE)-1</f>
        <v>0.16510633379565443</v>
      </c>
      <c r="H147" s="3">
        <f>VLOOKUP($A147,Prices_Monthly!$A:$I,COLUMN(H$4),FALSE)/VLOOKUP(EOMONTH($A147,-1),Prices_Monthly!$A:$I,COLUMN(H$4),FALSE)-1</f>
        <v>-2.8979757943442541E-2</v>
      </c>
      <c r="I147" s="3">
        <f>VLOOKUP($A147,Prices_Monthly!$A:$I,COLUMN(I$4),FALSE)/VLOOKUP(EOMONTH($A147,-1),Prices_Monthly!$A:$I,COLUMN(I$4),FALSE)-1</f>
        <v>-1.0029500816159054E-2</v>
      </c>
      <c r="K147" s="3">
        <f>VLOOKUP($A147,Prices_Monthly!$A:$L,COLUMN(K$4),FALSE)/VLOOKUP(EOMONTH($A147,-1),Prices_Monthly!$A:$L,COLUMN(K$4),FALSE)-1</f>
        <v>2.0368872419058937E-2</v>
      </c>
      <c r="L147" s="3">
        <f>VLOOKUP($A147,Prices_Monthly!$A:$L,COLUMN(L$4),FALSE)/VLOOKUP(EOMONTH($A147,-1),Prices_Monthly!$A:$L,COLUMN(L$4),FALSE)-1</f>
        <v>2.5292817951058755E-2</v>
      </c>
      <c r="M147" s="3">
        <f t="shared" si="2"/>
        <v>2.3323239738258825E-2</v>
      </c>
    </row>
    <row r="148" spans="1:13" x14ac:dyDescent="0.35">
      <c r="A148" s="2">
        <v>37225</v>
      </c>
      <c r="B148" s="3">
        <f>VLOOKUP($A148,Prices_Monthly!$A:$I,COLUMN(B$4),FALSE)/VLOOKUP(EOMONTH($A148,-1),Prices_Monthly!$A:$I,COLUMN(B$4),FALSE)-1</f>
        <v>-0.11296529071589922</v>
      </c>
      <c r="C148" s="3">
        <f>VLOOKUP($A148,Prices_Monthly!$A:$I,COLUMN(C$4),FALSE)/VLOOKUP(EOMONTH($A148,-1),Prices_Monthly!$A:$I,COLUMN(C$4),FALSE)-1</f>
        <v>-2.2074163806447333E-2</v>
      </c>
      <c r="D148" s="3">
        <f>VLOOKUP($A148,Prices_Monthly!$A:$I,COLUMN(D$4),FALSE)/VLOOKUP(EOMONTH($A148,-1),Prices_Monthly!$A:$I,COLUMN(D$4),FALSE)-1</f>
        <v>-5.9706815196014507E-3</v>
      </c>
      <c r="E148" s="3">
        <f>VLOOKUP($A148,Prices_Monthly!$A:$I,COLUMN(E$4),FALSE)/VLOOKUP(EOMONTH($A148,-1),Prices_Monthly!$A:$I,COLUMN(E$4),FALSE)-1</f>
        <v>-2.943943781792302E-2</v>
      </c>
      <c r="F148" s="3">
        <f>VLOOKUP($A148,Prices_Monthly!$A:$I,COLUMN(F$4),FALSE)/VLOOKUP(EOMONTH($A148,-1),Prices_Monthly!$A:$I,COLUMN(F$4),FALSE)-1</f>
        <v>7.4726218595662308E-2</v>
      </c>
      <c r="G148" s="3">
        <f>VLOOKUP($A148,Prices_Monthly!$A:$I,COLUMN(G$4),FALSE)/VLOOKUP(EOMONTH($A148,-1),Prices_Monthly!$A:$I,COLUMN(G$4),FALSE)-1</f>
        <v>0.1672754327662318</v>
      </c>
      <c r="H148" s="3">
        <f>VLOOKUP($A148,Prices_Monthly!$A:$I,COLUMN(H$4),FALSE)/VLOOKUP(EOMONTH($A148,-1),Prices_Monthly!$A:$I,COLUMN(H$4),FALSE)-1</f>
        <v>-7.722370338020923E-3</v>
      </c>
      <c r="I148" s="3">
        <f>VLOOKUP($A148,Prices_Monthly!$A:$I,COLUMN(I$4),FALSE)/VLOOKUP(EOMONTH($A148,-1),Prices_Monthly!$A:$I,COLUMN(I$4),FALSE)-1</f>
        <v>-4.6889730678253416E-3</v>
      </c>
      <c r="K148" s="3">
        <f>VLOOKUP($A148,Prices_Monthly!$A:$L,COLUMN(K$4),FALSE)/VLOOKUP(EOMONTH($A148,-1),Prices_Monthly!$A:$L,COLUMN(K$4),FALSE)-1</f>
        <v>-9.575022721176718E-3</v>
      </c>
      <c r="L148" s="3">
        <f>VLOOKUP($A148,Prices_Monthly!$A:$L,COLUMN(L$4),FALSE)/VLOOKUP(EOMONTH($A148,-1),Prices_Monthly!$A:$L,COLUMN(L$4),FALSE)-1</f>
        <v>6.2491282079642607E-2</v>
      </c>
      <c r="M148" s="3">
        <f t="shared" si="2"/>
        <v>3.3664760159314876E-2</v>
      </c>
    </row>
    <row r="149" spans="1:13" x14ac:dyDescent="0.35">
      <c r="A149" s="2">
        <v>37256</v>
      </c>
      <c r="B149" s="3">
        <f>VLOOKUP($A149,Prices_Monthly!$A:$I,COLUMN(B$4),FALSE)/VLOOKUP(EOMONTH($A149,-1),Prices_Monthly!$A:$I,COLUMN(B$4),FALSE)-1</f>
        <v>9.8120362543439033E-3</v>
      </c>
      <c r="C149" s="3">
        <f>VLOOKUP($A149,Prices_Monthly!$A:$I,COLUMN(C$4),FALSE)/VLOOKUP(EOMONTH($A149,-1),Prices_Monthly!$A:$I,COLUMN(C$4),FALSE)-1</f>
        <v>1.4917204924774996E-2</v>
      </c>
      <c r="D149" s="3">
        <f>VLOOKUP($A149,Prices_Monthly!$A:$I,COLUMN(D$4),FALSE)/VLOOKUP(EOMONTH($A149,-1),Prices_Monthly!$A:$I,COLUMN(D$4),FALSE)-1</f>
        <v>2.1569600207240747E-3</v>
      </c>
      <c r="E149" s="3">
        <f>VLOOKUP($A149,Prices_Monthly!$A:$I,COLUMN(E$4),FALSE)/VLOOKUP(EOMONTH($A149,-1),Prices_Monthly!$A:$I,COLUMN(E$4),FALSE)-1</f>
        <v>-1.6935837932160247E-2</v>
      </c>
      <c r="F149" s="3">
        <f>VLOOKUP($A149,Prices_Monthly!$A:$I,COLUMN(F$4),FALSE)/VLOOKUP(EOMONTH($A149,-1),Prices_Monthly!$A:$I,COLUMN(F$4),FALSE)-1</f>
        <v>6.8931068931070705E-3</v>
      </c>
      <c r="G149" s="3">
        <f>VLOOKUP($A149,Prices_Monthly!$A:$I,COLUMN(G$4),FALSE)/VLOOKUP(EOMONTH($A149,-1),Prices_Monthly!$A:$I,COLUMN(G$4),FALSE)-1</f>
        <v>-1.3194841043213335E-2</v>
      </c>
      <c r="H149" s="3">
        <f>VLOOKUP($A149,Prices_Monthly!$A:$I,COLUMN(H$4),FALSE)/VLOOKUP(EOMONTH($A149,-1),Prices_Monthly!$A:$I,COLUMN(H$4),FALSE)-1</f>
        <v>-6.2007754074911881E-2</v>
      </c>
      <c r="I149" s="3">
        <f>VLOOKUP($A149,Prices_Monthly!$A:$I,COLUMN(I$4),FALSE)/VLOOKUP(EOMONTH($A149,-1),Prices_Monthly!$A:$I,COLUMN(I$4),FALSE)-1</f>
        <v>-4.3773737596675133E-3</v>
      </c>
      <c r="K149" s="3">
        <f>VLOOKUP($A149,Prices_Monthly!$A:$L,COLUMN(K$4),FALSE)/VLOOKUP(EOMONTH($A149,-1),Prices_Monthly!$A:$L,COLUMN(K$4),FALSE)-1</f>
        <v>-7.1599491099275658E-3</v>
      </c>
      <c r="L149" s="3">
        <f>VLOOKUP($A149,Prices_Monthly!$A:$L,COLUMN(L$4),FALSE)/VLOOKUP(EOMONTH($A149,-1),Prices_Monthly!$A:$L,COLUMN(L$4),FALSE)-1</f>
        <v>1.0930586151236543E-2</v>
      </c>
      <c r="M149" s="3">
        <f t="shared" si="2"/>
        <v>3.6943720467708992E-3</v>
      </c>
    </row>
    <row r="150" spans="1:13" x14ac:dyDescent="0.35">
      <c r="A150" s="2">
        <v>37287</v>
      </c>
      <c r="B150" s="3">
        <f>VLOOKUP($A150,Prices_Monthly!$A:$I,COLUMN(B$4),FALSE)/VLOOKUP(EOMONTH($A150,-1),Prices_Monthly!$A:$I,COLUMN(B$4),FALSE)-1</f>
        <v>-6.3187878400335018E-2</v>
      </c>
      <c r="C150" s="3">
        <f>VLOOKUP($A150,Prices_Monthly!$A:$I,COLUMN(C$4),FALSE)/VLOOKUP(EOMONTH($A150,-1),Prices_Monthly!$A:$I,COLUMN(C$4),FALSE)-1</f>
        <v>1.1423848009221693E-2</v>
      </c>
      <c r="D150" s="3">
        <f>VLOOKUP($A150,Prices_Monthly!$A:$I,COLUMN(D$4),FALSE)/VLOOKUP(EOMONTH($A150,-1),Prices_Monthly!$A:$I,COLUMN(D$4),FALSE)-1</f>
        <v>-1.4113701674057233E-2</v>
      </c>
      <c r="E150" s="3">
        <f>VLOOKUP($A150,Prices_Monthly!$A:$I,COLUMN(E$4),FALSE)/VLOOKUP(EOMONTH($A150,-1),Prices_Monthly!$A:$I,COLUMN(E$4),FALSE)-1</f>
        <v>6.980125345830368E-3</v>
      </c>
      <c r="F150" s="3">
        <f>VLOOKUP($A150,Prices_Monthly!$A:$I,COLUMN(F$4),FALSE)/VLOOKUP(EOMONTH($A150,-1),Prices_Monthly!$A:$I,COLUMN(F$4),FALSE)-1</f>
        <v>-1.6271455501537857E-2</v>
      </c>
      <c r="G150" s="3">
        <f>VLOOKUP($A150,Prices_Monthly!$A:$I,COLUMN(G$4),FALSE)/VLOOKUP(EOMONTH($A150,-1),Prices_Monthly!$A:$I,COLUMN(G$4),FALSE)-1</f>
        <v>-1.8945076674251049E-2</v>
      </c>
      <c r="H150" s="3">
        <f>VLOOKUP($A150,Prices_Monthly!$A:$I,COLUMN(H$4),FALSE)/VLOOKUP(EOMONTH($A150,-1),Prices_Monthly!$A:$I,COLUMN(H$4),FALSE)-1</f>
        <v>-2.1671951585601978E-2</v>
      </c>
      <c r="I150" s="3">
        <f>VLOOKUP($A150,Prices_Monthly!$A:$I,COLUMN(I$4),FALSE)/VLOOKUP(EOMONTH($A150,-1),Prices_Monthly!$A:$I,COLUMN(I$4),FALSE)-1</f>
        <v>-3.186493458511197E-2</v>
      </c>
      <c r="K150" s="3">
        <f>VLOOKUP($A150,Prices_Monthly!$A:$L,COLUMN(K$4),FALSE)/VLOOKUP(EOMONTH($A150,-1),Prices_Monthly!$A:$L,COLUMN(K$4),FALSE)-1</f>
        <v>1.4695442704852901E-3</v>
      </c>
      <c r="L150" s="3">
        <f>VLOOKUP($A150,Prices_Monthly!$A:$L,COLUMN(L$4),FALSE)/VLOOKUP(EOMONTH($A150,-1),Prices_Monthly!$A:$L,COLUMN(L$4),FALSE)-1</f>
        <v>-1.9522389391719575E-2</v>
      </c>
      <c r="M150" s="3">
        <f t="shared" si="2"/>
        <v>-1.1125615926837629E-2</v>
      </c>
    </row>
    <row r="151" spans="1:13" x14ac:dyDescent="0.35">
      <c r="A151" s="2">
        <v>37315</v>
      </c>
      <c r="B151" s="3">
        <f>VLOOKUP($A151,Prices_Monthly!$A:$I,COLUMN(B$4),FALSE)/VLOOKUP(EOMONTH($A151,-1),Prices_Monthly!$A:$I,COLUMN(B$4),FALSE)-1</f>
        <v>5.6360480708789407E-2</v>
      </c>
      <c r="C151" s="3">
        <f>VLOOKUP($A151,Prices_Monthly!$A:$I,COLUMN(C$4),FALSE)/VLOOKUP(EOMONTH($A151,-1),Prices_Monthly!$A:$I,COLUMN(C$4),FALSE)-1</f>
        <v>5.0191386185077791E-2</v>
      </c>
      <c r="D151" s="3">
        <f>VLOOKUP($A151,Prices_Monthly!$A:$I,COLUMN(D$4),FALSE)/VLOOKUP(EOMONTH($A151,-1),Prices_Monthly!$A:$I,COLUMN(D$4),FALSE)-1</f>
        <v>5.1389871426379408E-3</v>
      </c>
      <c r="E151" s="3">
        <f>VLOOKUP($A151,Prices_Monthly!$A:$I,COLUMN(E$4),FALSE)/VLOOKUP(EOMONTH($A151,-1),Prices_Monthly!$A:$I,COLUMN(E$4),FALSE)-1</f>
        <v>1.2944155913940714E-2</v>
      </c>
      <c r="F151" s="3">
        <f>VLOOKUP($A151,Prices_Monthly!$A:$I,COLUMN(F$4),FALSE)/VLOOKUP(EOMONTH($A151,-1),Prices_Monthly!$A:$I,COLUMN(F$4),FALSE)-1</f>
        <v>-2.0776601109430137E-2</v>
      </c>
      <c r="G151" s="3">
        <f>VLOOKUP($A151,Prices_Monthly!$A:$I,COLUMN(G$4),FALSE)/VLOOKUP(EOMONTH($A151,-1),Prices_Monthly!$A:$I,COLUMN(G$4),FALSE)-1</f>
        <v>-0.12423495454497568</v>
      </c>
      <c r="H151" s="3">
        <f>VLOOKUP($A151,Prices_Monthly!$A:$I,COLUMN(H$4),FALSE)/VLOOKUP(EOMONTH($A151,-1),Prices_Monthly!$A:$I,COLUMN(H$4),FALSE)-1</f>
        <v>-1.7778866484450262E-3</v>
      </c>
      <c r="I151" s="3">
        <f>VLOOKUP($A151,Prices_Monthly!$A:$I,COLUMN(I$4),FALSE)/VLOOKUP(EOMONTH($A151,-1),Prices_Monthly!$A:$I,COLUMN(I$4),FALSE)-1</f>
        <v>5.9983154015368356E-3</v>
      </c>
      <c r="K151" s="3">
        <f>VLOOKUP($A151,Prices_Monthly!$A:$L,COLUMN(K$4),FALSE)/VLOOKUP(EOMONTH($A151,-1),Prices_Monthly!$A:$L,COLUMN(K$4),FALSE)-1</f>
        <v>3.4543057095155483E-3</v>
      </c>
      <c r="L151" s="3">
        <f>VLOOKUP($A151,Prices_Monthly!$A:$L,COLUMN(L$4),FALSE)/VLOOKUP(EOMONTH($A151,-1),Prices_Monthly!$A:$L,COLUMN(L$4),FALSE)-1</f>
        <v>-1.00427804241634E-2</v>
      </c>
      <c r="M151" s="3">
        <f t="shared" si="2"/>
        <v>-4.6439459706918203E-3</v>
      </c>
    </row>
    <row r="152" spans="1:13" x14ac:dyDescent="0.35">
      <c r="A152" s="2">
        <v>37346</v>
      </c>
      <c r="B152" s="3">
        <f>VLOOKUP($A152,Prices_Monthly!$A:$I,COLUMN(B$4),FALSE)/VLOOKUP(EOMONTH($A152,-1),Prices_Monthly!$A:$I,COLUMN(B$4),FALSE)-1</f>
        <v>0.17417837783223789</v>
      </c>
      <c r="C152" s="3">
        <f>VLOOKUP($A152,Prices_Monthly!$A:$I,COLUMN(C$4),FALSE)/VLOOKUP(EOMONTH($A152,-1),Prices_Monthly!$A:$I,COLUMN(C$4),FALSE)-1</f>
        <v>1.8935260196435433E-2</v>
      </c>
      <c r="D152" s="3">
        <f>VLOOKUP($A152,Prices_Monthly!$A:$I,COLUMN(D$4),FALSE)/VLOOKUP(EOMONTH($A152,-1),Prices_Monthly!$A:$I,COLUMN(D$4),FALSE)-1</f>
        <v>1.2724690151284745E-2</v>
      </c>
      <c r="E152" s="3">
        <f>VLOOKUP($A152,Prices_Monthly!$A:$I,COLUMN(E$4),FALSE)/VLOOKUP(EOMONTH($A152,-1),Prices_Monthly!$A:$I,COLUMN(E$4),FALSE)-1</f>
        <v>-3.2745464127600599E-2</v>
      </c>
      <c r="F152" s="3">
        <f>VLOOKUP($A152,Prices_Monthly!$A:$I,COLUMN(F$4),FALSE)/VLOOKUP(EOMONTH($A152,-1),Prices_Monthly!$A:$I,COLUMN(F$4),FALSE)-1</f>
        <v>3.5740035019054428E-2</v>
      </c>
      <c r="G152" s="3">
        <f>VLOOKUP($A152,Prices_Monthly!$A:$I,COLUMN(G$4),FALSE)/VLOOKUP(EOMONTH($A152,-1),Prices_Monthly!$A:$I,COLUMN(G$4),FALSE)-1</f>
        <v>6.723361259630356E-2</v>
      </c>
      <c r="H152" s="3">
        <f>VLOOKUP($A152,Prices_Monthly!$A:$I,COLUMN(H$4),FALSE)/VLOOKUP(EOMONTH($A152,-1),Prices_Monthly!$A:$I,COLUMN(H$4),FALSE)-1</f>
        <v>8.2930691330185269E-3</v>
      </c>
      <c r="I152" s="3">
        <f>VLOOKUP($A152,Prices_Monthly!$A:$I,COLUMN(I$4),FALSE)/VLOOKUP(EOMONTH($A152,-1),Prices_Monthly!$A:$I,COLUMN(I$4),FALSE)-1</f>
        <v>9.9375835752810726E-3</v>
      </c>
      <c r="K152" s="3">
        <f>VLOOKUP($A152,Prices_Monthly!$A:$L,COLUMN(K$4),FALSE)/VLOOKUP(EOMONTH($A152,-1),Prices_Monthly!$A:$L,COLUMN(K$4),FALSE)-1</f>
        <v>-9.4489057845914548E-3</v>
      </c>
      <c r="L152" s="3">
        <f>VLOOKUP($A152,Prices_Monthly!$A:$L,COLUMN(L$4),FALSE)/VLOOKUP(EOMONTH($A152,-1),Prices_Monthly!$A:$L,COLUMN(L$4),FALSE)-1</f>
        <v>3.9896125083694001E-2</v>
      </c>
      <c r="M152" s="3">
        <f t="shared" si="2"/>
        <v>2.0158112736379817E-2</v>
      </c>
    </row>
    <row r="153" spans="1:13" x14ac:dyDescent="0.35">
      <c r="A153" s="2">
        <v>37376</v>
      </c>
      <c r="B153" s="3">
        <f>VLOOKUP($A153,Prices_Monthly!$A:$I,COLUMN(B$4),FALSE)/VLOOKUP(EOMONTH($A153,-1),Prices_Monthly!$A:$I,COLUMN(B$4),FALSE)-1</f>
        <v>2.86090353643218E-2</v>
      </c>
      <c r="C153" s="3">
        <f>VLOOKUP($A153,Prices_Monthly!$A:$I,COLUMN(C$4),FALSE)/VLOOKUP(EOMONTH($A153,-1),Prices_Monthly!$A:$I,COLUMN(C$4),FALSE)-1</f>
        <v>1.8112007446478451E-2</v>
      </c>
      <c r="D153" s="3">
        <f>VLOOKUP($A153,Prices_Monthly!$A:$I,COLUMN(D$4),FALSE)/VLOOKUP(EOMONTH($A153,-1),Prices_Monthly!$A:$I,COLUMN(D$4),FALSE)-1</f>
        <v>4.8579643204973433E-3</v>
      </c>
      <c r="E153" s="3">
        <f>VLOOKUP($A153,Prices_Monthly!$A:$I,COLUMN(E$4),FALSE)/VLOOKUP(EOMONTH($A153,-1),Prices_Monthly!$A:$I,COLUMN(E$4),FALSE)-1</f>
        <v>3.0346421094297638E-2</v>
      </c>
      <c r="F153" s="3">
        <f>VLOOKUP($A153,Prices_Monthly!$A:$I,COLUMN(F$4),FALSE)/VLOOKUP(EOMONTH($A153,-1),Prices_Monthly!$A:$I,COLUMN(F$4),FALSE)-1</f>
        <v>-6.2649164677804237E-2</v>
      </c>
      <c r="G153" s="3">
        <f>VLOOKUP($A153,Prices_Monthly!$A:$I,COLUMN(G$4),FALSE)/VLOOKUP(EOMONTH($A153,-1),Prices_Monthly!$A:$I,COLUMN(G$4),FALSE)-1</f>
        <v>-0.1229867568329106</v>
      </c>
      <c r="H153" s="3">
        <f>VLOOKUP($A153,Prices_Monthly!$A:$I,COLUMN(H$4),FALSE)/VLOOKUP(EOMONTH($A153,-1),Prices_Monthly!$A:$I,COLUMN(H$4),FALSE)-1</f>
        <v>3.0596324751947623E-2</v>
      </c>
      <c r="I153" s="3">
        <f>VLOOKUP($A153,Prices_Monthly!$A:$I,COLUMN(I$4),FALSE)/VLOOKUP(EOMONTH($A153,-1),Prices_Monthly!$A:$I,COLUMN(I$4),FALSE)-1</f>
        <v>3.4134111037478432E-2</v>
      </c>
      <c r="K153" s="3">
        <f>VLOOKUP($A153,Prices_Monthly!$A:$L,COLUMN(K$4),FALSE)/VLOOKUP(EOMONTH($A153,-1),Prices_Monthly!$A:$L,COLUMN(K$4),FALSE)-1</f>
        <v>1.2167608792466922E-2</v>
      </c>
      <c r="L153" s="3">
        <f>VLOOKUP($A153,Prices_Monthly!$A:$L,COLUMN(L$4),FALSE)/VLOOKUP(EOMONTH($A153,-1),Prices_Monthly!$A:$L,COLUMN(L$4),FALSE)-1</f>
        <v>-4.5864586651371164E-2</v>
      </c>
      <c r="M153" s="3">
        <f t="shared" si="2"/>
        <v>-2.2651708473835928E-2</v>
      </c>
    </row>
    <row r="154" spans="1:13" x14ac:dyDescent="0.35">
      <c r="A154" s="2">
        <v>37407</v>
      </c>
      <c r="B154" s="3">
        <f>VLOOKUP($A154,Prices_Monthly!$A:$I,COLUMN(B$4),FALSE)/VLOOKUP(EOMONTH($A154,-1),Prices_Monthly!$A:$I,COLUMN(B$4),FALSE)-1</f>
        <v>-8.0360786259189299E-2</v>
      </c>
      <c r="C154" s="3">
        <f>VLOOKUP($A154,Prices_Monthly!$A:$I,COLUMN(C$4),FALSE)/VLOOKUP(EOMONTH($A154,-1),Prices_Monthly!$A:$I,COLUMN(C$4),FALSE)-1</f>
        <v>5.5716558783108772E-2</v>
      </c>
      <c r="D154" s="3">
        <f>VLOOKUP($A154,Prices_Monthly!$A:$I,COLUMN(D$4),FALSE)/VLOOKUP(EOMONTH($A154,-1),Prices_Monthly!$A:$I,COLUMN(D$4),FALSE)-1</f>
        <v>2.7417626211037049E-3</v>
      </c>
      <c r="E154" s="3">
        <f>VLOOKUP($A154,Prices_Monthly!$A:$I,COLUMN(E$4),FALSE)/VLOOKUP(EOMONTH($A154,-1),Prices_Monthly!$A:$I,COLUMN(E$4),FALSE)-1</f>
        <v>1.0627928765028827E-2</v>
      </c>
      <c r="F154" s="3">
        <f>VLOOKUP($A154,Prices_Monthly!$A:$I,COLUMN(F$4),FALSE)/VLOOKUP(EOMONTH($A154,-1),Prices_Monthly!$A:$I,COLUMN(F$4),FALSE)-1</f>
        <v>-9.0176108635688923E-3</v>
      </c>
      <c r="G154" s="3">
        <f>VLOOKUP($A154,Prices_Monthly!$A:$I,COLUMN(G$4),FALSE)/VLOOKUP(EOMONTH($A154,-1),Prices_Monthly!$A:$I,COLUMN(G$4),FALSE)-1</f>
        <v>-5.5078628678155717E-2</v>
      </c>
      <c r="H154" s="3">
        <f>VLOOKUP($A154,Prices_Monthly!$A:$I,COLUMN(H$4),FALSE)/VLOOKUP(EOMONTH($A154,-1),Prices_Monthly!$A:$I,COLUMN(H$4),FALSE)-1</f>
        <v>3.287851368684791E-2</v>
      </c>
      <c r="I154" s="3">
        <f>VLOOKUP($A154,Prices_Monthly!$A:$I,COLUMN(I$4),FALSE)/VLOOKUP(EOMONTH($A154,-1),Prices_Monthly!$A:$I,COLUMN(I$4),FALSE)-1</f>
        <v>3.8244256291778189E-2</v>
      </c>
      <c r="K154" s="3">
        <f>VLOOKUP($A154,Prices_Monthly!$A:$L,COLUMN(K$4),FALSE)/VLOOKUP(EOMONTH($A154,-1),Prices_Monthly!$A:$L,COLUMN(K$4),FALSE)-1</f>
        <v>2.6065517065174681E-3</v>
      </c>
      <c r="L154" s="3">
        <f>VLOOKUP($A154,Prices_Monthly!$A:$L,COLUMN(L$4),FALSE)/VLOOKUP(EOMONTH($A154,-1),Prices_Monthly!$A:$L,COLUMN(L$4),FALSE)-1</f>
        <v>-1.0922375514204608E-2</v>
      </c>
      <c r="M154" s="3">
        <f t="shared" si="2"/>
        <v>-5.5108046259157769E-3</v>
      </c>
    </row>
    <row r="155" spans="1:13" x14ac:dyDescent="0.35">
      <c r="A155" s="2">
        <v>37437</v>
      </c>
      <c r="B155" s="3">
        <f>VLOOKUP($A155,Prices_Monthly!$A:$I,COLUMN(B$4),FALSE)/VLOOKUP(EOMONTH($A155,-1),Prices_Monthly!$A:$I,COLUMN(B$4),FALSE)-1</f>
        <v>4.4279837828518298E-2</v>
      </c>
      <c r="C155" s="3">
        <f>VLOOKUP($A155,Prices_Monthly!$A:$I,COLUMN(C$4),FALSE)/VLOOKUP(EOMONTH($A155,-1),Prices_Monthly!$A:$I,COLUMN(C$4),FALSE)-1</f>
        <v>-4.1526381090105868E-2</v>
      </c>
      <c r="D155" s="3">
        <f>VLOOKUP($A155,Prices_Monthly!$A:$I,COLUMN(D$4),FALSE)/VLOOKUP(EOMONTH($A155,-1),Prices_Monthly!$A:$I,COLUMN(D$4),FALSE)-1</f>
        <v>8.2220904955683238E-3</v>
      </c>
      <c r="E155" s="3">
        <f>VLOOKUP($A155,Prices_Monthly!$A:$I,COLUMN(E$4),FALSE)/VLOOKUP(EOMONTH($A155,-1),Prices_Monthly!$A:$I,COLUMN(E$4),FALSE)-1</f>
        <v>1.8543163634850757E-2</v>
      </c>
      <c r="F155" s="3">
        <f>VLOOKUP($A155,Prices_Monthly!$A:$I,COLUMN(F$4),FALSE)/VLOOKUP(EOMONTH($A155,-1),Prices_Monthly!$A:$I,COLUMN(F$4),FALSE)-1</f>
        <v>-7.3546729472219186E-2</v>
      </c>
      <c r="G155" s="3">
        <f>VLOOKUP($A155,Prices_Monthly!$A:$I,COLUMN(G$4),FALSE)/VLOOKUP(EOMONTH($A155,-1),Prices_Monthly!$A:$I,COLUMN(G$4),FALSE)-1</f>
        <v>-0.13236150810471414</v>
      </c>
      <c r="H155" s="3">
        <f>VLOOKUP($A155,Prices_Monthly!$A:$I,COLUMN(H$4),FALSE)/VLOOKUP(EOMONTH($A155,-1),Prices_Monthly!$A:$I,COLUMN(H$4),FALSE)-1</f>
        <v>3.393777052565472E-2</v>
      </c>
      <c r="I155" s="3">
        <f>VLOOKUP($A155,Prices_Monthly!$A:$I,COLUMN(I$4),FALSE)/VLOOKUP(EOMONTH($A155,-1),Prices_Monthly!$A:$I,COLUMN(I$4),FALSE)-1</f>
        <v>5.836058118192966E-2</v>
      </c>
      <c r="K155" s="3">
        <f>VLOOKUP($A155,Prices_Monthly!$A:$L,COLUMN(K$4),FALSE)/VLOOKUP(EOMONTH($A155,-1),Prices_Monthly!$A:$L,COLUMN(K$4),FALSE)-1</f>
        <v>1.302877002941849E-2</v>
      </c>
      <c r="L155" s="3">
        <f>VLOOKUP($A155,Prices_Monthly!$A:$L,COLUMN(L$4),FALSE)/VLOOKUP(EOMONTH($A155,-1),Prices_Monthly!$A:$L,COLUMN(L$4),FALSE)-1</f>
        <v>-7.735439071060235E-2</v>
      </c>
      <c r="M155" s="3">
        <f t="shared" si="2"/>
        <v>-4.120112641459401E-2</v>
      </c>
    </row>
    <row r="156" spans="1:13" x14ac:dyDescent="0.35">
      <c r="A156" s="2">
        <v>37468</v>
      </c>
      <c r="B156" s="3">
        <f>VLOOKUP($A156,Prices_Monthly!$A:$I,COLUMN(B$4),FALSE)/VLOOKUP(EOMONTH($A156,-1),Prices_Monthly!$A:$I,COLUMN(B$4),FALSE)-1</f>
        <v>2.2775154413835041E-2</v>
      </c>
      <c r="C156" s="3">
        <f>VLOOKUP($A156,Prices_Monthly!$A:$I,COLUMN(C$4),FALSE)/VLOOKUP(EOMONTH($A156,-1),Prices_Monthly!$A:$I,COLUMN(C$4),FALSE)-1</f>
        <v>-3.4446709680408527E-2</v>
      </c>
      <c r="D156" s="3">
        <f>VLOOKUP($A156,Prices_Monthly!$A:$I,COLUMN(D$4),FALSE)/VLOOKUP(EOMONTH($A156,-1),Prices_Monthly!$A:$I,COLUMN(D$4),FALSE)-1</f>
        <v>2.0862395257477129E-3</v>
      </c>
      <c r="E156" s="3">
        <f>VLOOKUP($A156,Prices_Monthly!$A:$I,COLUMN(E$4),FALSE)/VLOOKUP(EOMONTH($A156,-1),Prices_Monthly!$A:$I,COLUMN(E$4),FALSE)-1</f>
        <v>3.145900523205114E-2</v>
      </c>
      <c r="F156" s="3">
        <f>VLOOKUP($A156,Prices_Monthly!$A:$I,COLUMN(F$4),FALSE)/VLOOKUP(EOMONTH($A156,-1),Prices_Monthly!$A:$I,COLUMN(F$4),FALSE)-1</f>
        <v>-7.9269701871966691E-2</v>
      </c>
      <c r="G156" s="3">
        <f>VLOOKUP($A156,Prices_Monthly!$A:$I,COLUMN(G$4),FALSE)/VLOOKUP(EOMONTH($A156,-1),Prices_Monthly!$A:$I,COLUMN(G$4),FALSE)-1</f>
        <v>-8.4912610706168179E-2</v>
      </c>
      <c r="H156" s="3">
        <f>VLOOKUP($A156,Prices_Monthly!$A:$I,COLUMN(H$4),FALSE)/VLOOKUP(EOMONTH($A156,-1),Prices_Monthly!$A:$I,COLUMN(H$4),FALSE)-1</f>
        <v>-7.0994292524406699E-4</v>
      </c>
      <c r="I156" s="3">
        <f>VLOOKUP($A156,Prices_Monthly!$A:$I,COLUMN(I$4),FALSE)/VLOOKUP(EOMONTH($A156,-1),Prices_Monthly!$A:$I,COLUMN(I$4),FALSE)-1</f>
        <v>-5.9711077715300931E-3</v>
      </c>
      <c r="K156" s="3">
        <f>VLOOKUP($A156,Prices_Monthly!$A:$L,COLUMN(K$4),FALSE)/VLOOKUP(EOMONTH($A156,-1),Prices_Monthly!$A:$L,COLUMN(K$4),FALSE)-1</f>
        <v>1.2664798391212706E-2</v>
      </c>
      <c r="L156" s="3">
        <f>VLOOKUP($A156,Prices_Monthly!$A:$L,COLUMN(L$4),FALSE)/VLOOKUP(EOMONTH($A156,-1),Prices_Monthly!$A:$L,COLUMN(L$4),FALSE)-1</f>
        <v>-8.4373535385096066E-2</v>
      </c>
      <c r="M156" s="3">
        <f t="shared" si="2"/>
        <v>-4.555820187457256E-2</v>
      </c>
    </row>
    <row r="157" spans="1:13" x14ac:dyDescent="0.35">
      <c r="A157" s="2">
        <v>37499</v>
      </c>
      <c r="B157" s="3">
        <f>VLOOKUP($A157,Prices_Monthly!$A:$I,COLUMN(B$4),FALSE)/VLOOKUP(EOMONTH($A157,-1),Prices_Monthly!$A:$I,COLUMN(B$4),FALSE)-1</f>
        <v>8.34776322272206E-2</v>
      </c>
      <c r="C157" s="3">
        <f>VLOOKUP($A157,Prices_Monthly!$A:$I,COLUMN(C$4),FALSE)/VLOOKUP(EOMONTH($A157,-1),Prices_Monthly!$A:$I,COLUMN(C$4),FALSE)-1</f>
        <v>2.8504503315627927E-2</v>
      </c>
      <c r="D157" s="3">
        <f>VLOOKUP($A157,Prices_Monthly!$A:$I,COLUMN(D$4),FALSE)/VLOOKUP(EOMONTH($A157,-1),Prices_Monthly!$A:$I,COLUMN(D$4),FALSE)-1</f>
        <v>1.3998018833021098E-2</v>
      </c>
      <c r="E157" s="3">
        <f>VLOOKUP($A157,Prices_Monthly!$A:$I,COLUMN(E$4),FALSE)/VLOOKUP(EOMONTH($A157,-1),Prices_Monthly!$A:$I,COLUMN(E$4),FALSE)-1</f>
        <v>2.3042112486690192E-2</v>
      </c>
      <c r="F157" s="3">
        <f>VLOOKUP($A157,Prices_Monthly!$A:$I,COLUMN(F$4),FALSE)/VLOOKUP(EOMONTH($A157,-1),Prices_Monthly!$A:$I,COLUMN(F$4),FALSE)-1</f>
        <v>4.8945783132527954E-3</v>
      </c>
      <c r="G157" s="3">
        <f>VLOOKUP($A157,Prices_Monthly!$A:$I,COLUMN(G$4),FALSE)/VLOOKUP(EOMONTH($A157,-1),Prices_Monthly!$A:$I,COLUMN(G$4),FALSE)-1</f>
        <v>-2.1774755330204343E-2</v>
      </c>
      <c r="H157" s="3">
        <f>VLOOKUP($A157,Prices_Monthly!$A:$I,COLUMN(H$4),FALSE)/VLOOKUP(EOMONTH($A157,-1),Prices_Monthly!$A:$I,COLUMN(H$4),FALSE)-1</f>
        <v>8.493921599228571E-3</v>
      </c>
      <c r="I157" s="3">
        <f>VLOOKUP($A157,Prices_Monthly!$A:$I,COLUMN(I$4),FALSE)/VLOOKUP(EOMONTH($A157,-1),Prices_Monthly!$A:$I,COLUMN(I$4),FALSE)-1</f>
        <v>1.6792930342592882E-3</v>
      </c>
      <c r="K157" s="3">
        <f>VLOOKUP($A157,Prices_Monthly!$A:$L,COLUMN(K$4),FALSE)/VLOOKUP(EOMONTH($A157,-1),Prices_Monthly!$A:$L,COLUMN(K$4),FALSE)-1</f>
        <v>1.4416524508593209E-2</v>
      </c>
      <c r="L157" s="3">
        <f>VLOOKUP($A157,Prices_Monthly!$A:$L,COLUMN(L$4),FALSE)/VLOOKUP(EOMONTH($A157,-1),Prices_Monthly!$A:$L,COLUMN(L$4),FALSE)-1</f>
        <v>1.6415213184495236E-3</v>
      </c>
      <c r="M157" s="3">
        <f t="shared" si="2"/>
        <v>6.7515225945069986E-3</v>
      </c>
    </row>
    <row r="158" spans="1:13" x14ac:dyDescent="0.35">
      <c r="A158" s="2">
        <v>37529</v>
      </c>
      <c r="B158" s="3">
        <f>VLOOKUP($A158,Prices_Monthly!$A:$I,COLUMN(B$4),FALSE)/VLOOKUP(EOMONTH($A158,-1),Prices_Monthly!$A:$I,COLUMN(B$4),FALSE)-1</f>
        <v>4.9866986332108842E-2</v>
      </c>
      <c r="C158" s="3">
        <f>VLOOKUP($A158,Prices_Monthly!$A:$I,COLUMN(C$4),FALSE)/VLOOKUP(EOMONTH($A158,-1),Prices_Monthly!$A:$I,COLUMN(C$4),FALSE)-1</f>
        <v>3.5999125173142854E-2</v>
      </c>
      <c r="D158" s="3">
        <f>VLOOKUP($A158,Prices_Monthly!$A:$I,COLUMN(D$4),FALSE)/VLOOKUP(EOMONTH($A158,-1),Prices_Monthly!$A:$I,COLUMN(D$4),FALSE)-1</f>
        <v>-9.985654743045469E-4</v>
      </c>
      <c r="E158" s="3">
        <f>VLOOKUP($A158,Prices_Monthly!$A:$I,COLUMN(E$4),FALSE)/VLOOKUP(EOMONTH($A158,-1),Prices_Monthly!$A:$I,COLUMN(E$4),FALSE)-1</f>
        <v>3.6909556990860182E-2</v>
      </c>
      <c r="F158" s="3">
        <f>VLOOKUP($A158,Prices_Monthly!$A:$I,COLUMN(F$4),FALSE)/VLOOKUP(EOMONTH($A158,-1),Prices_Monthly!$A:$I,COLUMN(F$4),FALSE)-1</f>
        <v>-0.11052828774822021</v>
      </c>
      <c r="G158" s="3">
        <f>VLOOKUP($A158,Prices_Monthly!$A:$I,COLUMN(G$4),FALSE)/VLOOKUP(EOMONTH($A158,-1),Prices_Monthly!$A:$I,COLUMN(G$4),FALSE)-1</f>
        <v>-0.11834252176476256</v>
      </c>
      <c r="H158" s="3">
        <f>VLOOKUP($A158,Prices_Monthly!$A:$I,COLUMN(H$4),FALSE)/VLOOKUP(EOMONTH($A158,-1),Prices_Monthly!$A:$I,COLUMN(H$4),FALSE)-1</f>
        <v>-2.747523694807863E-2</v>
      </c>
      <c r="I158" s="3">
        <f>VLOOKUP($A158,Prices_Monthly!$A:$I,COLUMN(I$4),FALSE)/VLOOKUP(EOMONTH($A158,-1),Prices_Monthly!$A:$I,COLUMN(I$4),FALSE)-1</f>
        <v>8.9645319437774429E-3</v>
      </c>
      <c r="K158" s="3">
        <f>VLOOKUP($A158,Prices_Monthly!$A:$L,COLUMN(K$4),FALSE)/VLOOKUP(EOMONTH($A158,-1),Prices_Monthly!$A:$L,COLUMN(K$4),FALSE)-1</f>
        <v>1.5068479926235279E-2</v>
      </c>
      <c r="L158" s="3">
        <f>VLOOKUP($A158,Prices_Monthly!$A:$L,COLUMN(L$4),FALSE)/VLOOKUP(EOMONTH($A158,-1),Prices_Monthly!$A:$L,COLUMN(L$4),FALSE)-1</f>
        <v>-0.11047382732014566</v>
      </c>
      <c r="M158" s="3">
        <f t="shared" si="2"/>
        <v>-6.0256904421593288E-2</v>
      </c>
    </row>
    <row r="159" spans="1:13" x14ac:dyDescent="0.35">
      <c r="A159" s="2">
        <v>37560</v>
      </c>
      <c r="B159" s="3">
        <f>VLOOKUP($A159,Prices_Monthly!$A:$I,COLUMN(B$4),FALSE)/VLOOKUP(EOMONTH($A159,-1),Prices_Monthly!$A:$I,COLUMN(B$4),FALSE)-1</f>
        <v>-9.6343170662483102E-2</v>
      </c>
      <c r="C159" s="3">
        <f>VLOOKUP($A159,Prices_Monthly!$A:$I,COLUMN(C$4),FALSE)/VLOOKUP(EOMONTH($A159,-1),Prices_Monthly!$A:$I,COLUMN(C$4),FALSE)-1</f>
        <v>-2.0910856531651922E-2</v>
      </c>
      <c r="D159" s="3">
        <f>VLOOKUP($A159,Prices_Monthly!$A:$I,COLUMN(D$4),FALSE)/VLOOKUP(EOMONTH($A159,-1),Prices_Monthly!$A:$I,COLUMN(D$4),FALSE)-1</f>
        <v>1.1259110826673524E-2</v>
      </c>
      <c r="E159" s="3">
        <f>VLOOKUP($A159,Prices_Monthly!$A:$I,COLUMN(E$4),FALSE)/VLOOKUP(EOMONTH($A159,-1),Prices_Monthly!$A:$I,COLUMN(E$4),FALSE)-1</f>
        <v>-1.0247360593191424E-2</v>
      </c>
      <c r="F159" s="3">
        <f>VLOOKUP($A159,Prices_Monthly!$A:$I,COLUMN(F$4),FALSE)/VLOOKUP(EOMONTH($A159,-1),Prices_Monthly!$A:$I,COLUMN(F$4),FALSE)-1</f>
        <v>8.6492558270148789E-2</v>
      </c>
      <c r="G159" s="3">
        <f>VLOOKUP($A159,Prices_Monthly!$A:$I,COLUMN(G$4),FALSE)/VLOOKUP(EOMONTH($A159,-1),Prices_Monthly!$A:$I,COLUMN(G$4),FALSE)-1</f>
        <v>0.18671464322127029</v>
      </c>
      <c r="H159" s="3">
        <f>VLOOKUP($A159,Prices_Monthly!$A:$I,COLUMN(H$4),FALSE)/VLOOKUP(EOMONTH($A159,-1),Prices_Monthly!$A:$I,COLUMN(H$4),FALSE)-1</f>
        <v>-7.991773104892963E-3</v>
      </c>
      <c r="I159" s="3">
        <f>VLOOKUP($A159,Prices_Monthly!$A:$I,COLUMN(I$4),FALSE)/VLOOKUP(EOMONTH($A159,-1),Prices_Monthly!$A:$I,COLUMN(I$4),FALSE)-1</f>
        <v>3.4054214120864401E-3</v>
      </c>
      <c r="K159" s="3">
        <f>VLOOKUP($A159,Prices_Monthly!$A:$L,COLUMN(K$4),FALSE)/VLOOKUP(EOMONTH($A159,-1),Prices_Monthly!$A:$L,COLUMN(K$4),FALSE)-1</f>
        <v>-3.2806720100432285E-3</v>
      </c>
      <c r="L159" s="3">
        <f>VLOOKUP($A159,Prices_Monthly!$A:$L,COLUMN(L$4),FALSE)/VLOOKUP(EOMONTH($A159,-1),Prices_Monthly!$A:$L,COLUMN(L$4),FALSE)-1</f>
        <v>7.3984206255420792E-2</v>
      </c>
      <c r="M159" s="3">
        <f t="shared" si="2"/>
        <v>4.3078254949235187E-2</v>
      </c>
    </row>
    <row r="160" spans="1:13" x14ac:dyDescent="0.35">
      <c r="A160" s="2">
        <v>37590</v>
      </c>
      <c r="B160" s="3">
        <f>VLOOKUP($A160,Prices_Monthly!$A:$I,COLUMN(B$4),FALSE)/VLOOKUP(EOMONTH($A160,-1),Prices_Monthly!$A:$I,COLUMN(B$4),FALSE)-1</f>
        <v>-1.8497885026973471E-3</v>
      </c>
      <c r="C160" s="3">
        <f>VLOOKUP($A160,Prices_Monthly!$A:$I,COLUMN(C$4),FALSE)/VLOOKUP(EOMONTH($A160,-1),Prices_Monthly!$A:$I,COLUMN(C$4),FALSE)-1</f>
        <v>-4.3611880140640435E-3</v>
      </c>
      <c r="D160" s="3">
        <f>VLOOKUP($A160,Prices_Monthly!$A:$I,COLUMN(D$4),FALSE)/VLOOKUP(EOMONTH($A160,-1),Prices_Monthly!$A:$I,COLUMN(D$4),FALSE)-1</f>
        <v>1.1981450421914008E-3</v>
      </c>
      <c r="E160" s="3">
        <f>VLOOKUP($A160,Prices_Monthly!$A:$I,COLUMN(E$4),FALSE)/VLOOKUP(EOMONTH($A160,-1),Prices_Monthly!$A:$I,COLUMN(E$4),FALSE)-1</f>
        <v>-1.9677898625190648E-2</v>
      </c>
      <c r="F160" s="3">
        <f>VLOOKUP($A160,Prices_Monthly!$A:$I,COLUMN(F$4),FALSE)/VLOOKUP(EOMONTH($A160,-1),Prices_Monthly!$A:$I,COLUMN(F$4),FALSE)-1</f>
        <v>5.7120703024037267E-2</v>
      </c>
      <c r="G160" s="3">
        <f>VLOOKUP($A160,Prices_Monthly!$A:$I,COLUMN(G$4),FALSE)/VLOOKUP(EOMONTH($A160,-1),Prices_Monthly!$A:$I,COLUMN(G$4),FALSE)-1</f>
        <v>0.12657567566813666</v>
      </c>
      <c r="H160" s="3">
        <f>VLOOKUP($A160,Prices_Monthly!$A:$I,COLUMN(H$4),FALSE)/VLOOKUP(EOMONTH($A160,-1),Prices_Monthly!$A:$I,COLUMN(H$4),FALSE)-1</f>
        <v>-1.1886720629744607E-3</v>
      </c>
      <c r="I160" s="3">
        <f>VLOOKUP($A160,Prices_Monthly!$A:$I,COLUMN(I$4),FALSE)/VLOOKUP(EOMONTH($A160,-1),Prices_Monthly!$A:$I,COLUMN(I$4),FALSE)-1</f>
        <v>5.9082274849104888E-3</v>
      </c>
      <c r="K160" s="3">
        <f>VLOOKUP($A160,Prices_Monthly!$A:$L,COLUMN(K$4),FALSE)/VLOOKUP(EOMONTH($A160,-1),Prices_Monthly!$A:$L,COLUMN(K$4),FALSE)-1</f>
        <v>-3.0114986185270087E-4</v>
      </c>
      <c r="L160" s="3">
        <f>VLOOKUP($A160,Prices_Monthly!$A:$L,COLUMN(L$4),FALSE)/VLOOKUP(EOMONTH($A160,-1),Prices_Monthly!$A:$L,COLUMN(L$4),FALSE)-1</f>
        <v>5.3490182792918839E-2</v>
      </c>
      <c r="M160" s="3">
        <f t="shared" si="2"/>
        <v>3.1973649731010224E-2</v>
      </c>
    </row>
    <row r="161" spans="1:13" x14ac:dyDescent="0.35">
      <c r="A161" s="2">
        <v>37621</v>
      </c>
      <c r="B161" s="3">
        <f>VLOOKUP($A161,Prices_Monthly!$A:$I,COLUMN(B$4),FALSE)/VLOOKUP(EOMONTH($A161,-1),Prices_Monthly!$A:$I,COLUMN(B$4),FALSE)-1</f>
        <v>0.1302502373227199</v>
      </c>
      <c r="C161" s="3">
        <f>VLOOKUP($A161,Prices_Monthly!$A:$I,COLUMN(C$4),FALSE)/VLOOKUP(EOMONTH($A161,-1),Prices_Monthly!$A:$I,COLUMN(C$4),FALSE)-1</f>
        <v>9.5658978297779251E-2</v>
      </c>
      <c r="D161" s="3">
        <f>VLOOKUP($A161,Prices_Monthly!$A:$I,COLUMN(D$4),FALSE)/VLOOKUP(EOMONTH($A161,-1),Prices_Monthly!$A:$I,COLUMN(D$4),FALSE)-1</f>
        <v>2.8281669791490049E-3</v>
      </c>
      <c r="E161" s="3">
        <f>VLOOKUP($A161,Prices_Monthly!$A:$I,COLUMN(E$4),FALSE)/VLOOKUP(EOMONTH($A161,-1),Prices_Monthly!$A:$I,COLUMN(E$4),FALSE)-1</f>
        <v>3.5423682990067373E-2</v>
      </c>
      <c r="F161" s="3">
        <f>VLOOKUP($A161,Prices_Monthly!$A:$I,COLUMN(F$4),FALSE)/VLOOKUP(EOMONTH($A161,-1),Prices_Monthly!$A:$I,COLUMN(F$4),FALSE)-1</f>
        <v>-5.9902200488997415E-2</v>
      </c>
      <c r="G161" s="3">
        <f>VLOOKUP($A161,Prices_Monthly!$A:$I,COLUMN(G$4),FALSE)/VLOOKUP(EOMONTH($A161,-1),Prices_Monthly!$A:$I,COLUMN(G$4),FALSE)-1</f>
        <v>-0.11923025498051365</v>
      </c>
      <c r="H161" s="3">
        <f>VLOOKUP($A161,Prices_Monthly!$A:$I,COLUMN(H$4),FALSE)/VLOOKUP(EOMONTH($A161,-1),Prices_Monthly!$A:$I,COLUMN(H$4),FALSE)-1</f>
        <v>3.082120775222208E-2</v>
      </c>
      <c r="I161" s="3">
        <f>VLOOKUP($A161,Prices_Monthly!$A:$I,COLUMN(I$4),FALSE)/VLOOKUP(EOMONTH($A161,-1),Prices_Monthly!$A:$I,COLUMN(I$4),FALSE)-1</f>
        <v>5.6478981627333225E-2</v>
      </c>
      <c r="K161" s="3">
        <f>VLOOKUP($A161,Prices_Monthly!$A:$L,COLUMN(K$4),FALSE)/VLOOKUP(EOMONTH($A161,-1),Prices_Monthly!$A:$L,COLUMN(K$4),FALSE)-1</f>
        <v>1.6827103271509936E-2</v>
      </c>
      <c r="L161" s="3">
        <f>VLOOKUP($A161,Prices_Monthly!$A:$L,COLUMN(L$4),FALSE)/VLOOKUP(EOMONTH($A161,-1),Prices_Monthly!$A:$L,COLUMN(L$4),FALSE)-1</f>
        <v>-6.4238273288754089E-2</v>
      </c>
      <c r="M161" s="3">
        <f t="shared" si="2"/>
        <v>-3.1812122664648473E-2</v>
      </c>
    </row>
    <row r="162" spans="1:13" x14ac:dyDescent="0.35">
      <c r="A162" s="2">
        <v>37652</v>
      </c>
      <c r="B162" s="3">
        <f>VLOOKUP($A162,Prices_Monthly!$A:$I,COLUMN(B$4),FALSE)/VLOOKUP(EOMONTH($A162,-1),Prices_Monthly!$A:$I,COLUMN(B$4),FALSE)-1</f>
        <v>0.10564778832781596</v>
      </c>
      <c r="C162" s="3">
        <f>VLOOKUP($A162,Prices_Monthly!$A:$I,COLUMN(C$4),FALSE)/VLOOKUP(EOMONTH($A162,-1),Prices_Monthly!$A:$I,COLUMN(C$4),FALSE)-1</f>
        <v>5.7335164038760933E-2</v>
      </c>
      <c r="D162" s="3">
        <f>VLOOKUP($A162,Prices_Monthly!$A:$I,COLUMN(D$4),FALSE)/VLOOKUP(EOMONTH($A162,-1),Prices_Monthly!$A:$I,COLUMN(D$4),FALSE)-1</f>
        <v>5.1372406315446373E-3</v>
      </c>
      <c r="E162" s="3">
        <f>VLOOKUP($A162,Prices_Monthly!$A:$I,COLUMN(E$4),FALSE)/VLOOKUP(EOMONTH($A162,-1),Prices_Monthly!$A:$I,COLUMN(E$4),FALSE)-1</f>
        <v>-9.7748905028873789E-3</v>
      </c>
      <c r="F162" s="3">
        <f>VLOOKUP($A162,Prices_Monthly!$A:$I,COLUMN(F$4),FALSE)/VLOOKUP(EOMONTH($A162,-1),Prices_Monthly!$A:$I,COLUMN(F$4),FALSE)-1</f>
        <v>-2.7568270481144408E-2</v>
      </c>
      <c r="G162" s="3">
        <f>VLOOKUP($A162,Prices_Monthly!$A:$I,COLUMN(G$4),FALSE)/VLOOKUP(EOMONTH($A162,-1),Prices_Monthly!$A:$I,COLUMN(G$4),FALSE)-1</f>
        <v>-2.532891037895002E-3</v>
      </c>
      <c r="H162" s="3">
        <f>VLOOKUP($A162,Prices_Monthly!$A:$I,COLUMN(H$4),FALSE)/VLOOKUP(EOMONTH($A162,-1),Prices_Monthly!$A:$I,COLUMN(H$4),FALSE)-1</f>
        <v>-1.1620606666589151E-2</v>
      </c>
      <c r="I162" s="3">
        <f>VLOOKUP($A162,Prices_Monthly!$A:$I,COLUMN(I$4),FALSE)/VLOOKUP(EOMONTH($A162,-1),Prices_Monthly!$A:$I,COLUMN(I$4),FALSE)-1</f>
        <v>2.4377073803434124E-2</v>
      </c>
      <c r="K162" s="3">
        <f>VLOOKUP($A162,Prices_Monthly!$A:$L,COLUMN(K$4),FALSE)/VLOOKUP(EOMONTH($A162,-1),Prices_Monthly!$A:$L,COLUMN(K$4),FALSE)-1</f>
        <v>5.5395649852605366E-3</v>
      </c>
      <c r="L162" s="3">
        <f>VLOOKUP($A162,Prices_Monthly!$A:$L,COLUMN(L$4),FALSE)/VLOOKUP(EOMONTH($A162,-1),Prices_Monthly!$A:$L,COLUMN(L$4),FALSE)-1</f>
        <v>-3.6528420874933687E-2</v>
      </c>
      <c r="M162" s="3">
        <f t="shared" si="2"/>
        <v>-1.9701226530855997E-2</v>
      </c>
    </row>
    <row r="163" spans="1:13" x14ac:dyDescent="0.35">
      <c r="A163" s="2">
        <v>37680</v>
      </c>
      <c r="B163" s="3">
        <f>VLOOKUP($A163,Prices_Monthly!$A:$I,COLUMN(B$4),FALSE)/VLOOKUP(EOMONTH($A163,-1),Prices_Monthly!$A:$I,COLUMN(B$4),FALSE)-1</f>
        <v>0.18806441995470724</v>
      </c>
      <c r="C163" s="3">
        <f>VLOOKUP($A163,Prices_Monthly!$A:$I,COLUMN(C$4),FALSE)/VLOOKUP(EOMONTH($A163,-1),Prices_Monthly!$A:$I,COLUMN(C$4),FALSE)-1</f>
        <v>-5.0933553335044901E-2</v>
      </c>
      <c r="D163" s="3">
        <f>VLOOKUP($A163,Prices_Monthly!$A:$I,COLUMN(D$4),FALSE)/VLOOKUP(EOMONTH($A163,-1),Prices_Monthly!$A:$I,COLUMN(D$4),FALSE)-1</f>
        <v>2.8704262970946637E-3</v>
      </c>
      <c r="E163" s="3">
        <f>VLOOKUP($A163,Prices_Monthly!$A:$I,COLUMN(E$4),FALSE)/VLOOKUP(EOMONTH($A163,-1),Prices_Monthly!$A:$I,COLUMN(E$4),FALSE)-1</f>
        <v>2.4756941826797663E-2</v>
      </c>
      <c r="F163" s="3">
        <f>VLOOKUP($A163,Prices_Monthly!$A:$I,COLUMN(F$4),FALSE)/VLOOKUP(EOMONTH($A163,-1),Prices_Monthly!$A:$I,COLUMN(F$4),FALSE)-1</f>
        <v>-1.6047071409467817E-2</v>
      </c>
      <c r="G163" s="3">
        <f>VLOOKUP($A163,Prices_Monthly!$A:$I,COLUMN(G$4),FALSE)/VLOOKUP(EOMONTH($A163,-1),Prices_Monthly!$A:$I,COLUMN(G$4),FALSE)-1</f>
        <v>2.6407830471310678E-2</v>
      </c>
      <c r="H163" s="3">
        <f>VLOOKUP($A163,Prices_Monthly!$A:$I,COLUMN(H$4),FALSE)/VLOOKUP(EOMONTH($A163,-1),Prices_Monthly!$A:$I,COLUMN(H$4),FALSE)-1</f>
        <v>1.3442887138799042E-2</v>
      </c>
      <c r="I163" s="3">
        <f>VLOOKUP($A163,Prices_Monthly!$A:$I,COLUMN(I$4),FALSE)/VLOOKUP(EOMONTH($A163,-1),Prices_Monthly!$A:$I,COLUMN(I$4),FALSE)-1</f>
        <v>5.1937881089361149E-3</v>
      </c>
      <c r="K163" s="3">
        <f>VLOOKUP($A163,Prices_Monthly!$A:$L,COLUMN(K$4),FALSE)/VLOOKUP(EOMONTH($A163,-1),Prices_Monthly!$A:$L,COLUMN(K$4),FALSE)-1</f>
        <v>9.3657901735135773E-3</v>
      </c>
      <c r="L163" s="3">
        <f>VLOOKUP($A163,Prices_Monthly!$A:$L,COLUMN(L$4),FALSE)/VLOOKUP(EOMONTH($A163,-1),Prices_Monthly!$A:$L,COLUMN(L$4),FALSE)-1</f>
        <v>-1.6342548195381612E-2</v>
      </c>
      <c r="M163" s="3">
        <f t="shared" si="2"/>
        <v>-6.0592128478235367E-3</v>
      </c>
    </row>
    <row r="164" spans="1:13" x14ac:dyDescent="0.35">
      <c r="A164" s="2">
        <v>37711</v>
      </c>
      <c r="B164" s="3">
        <f>VLOOKUP($A164,Prices_Monthly!$A:$I,COLUMN(B$4),FALSE)/VLOOKUP(EOMONTH($A164,-1),Prices_Monthly!$A:$I,COLUMN(B$4),FALSE)-1</f>
        <v>-0.18223709552376099</v>
      </c>
      <c r="C164" s="3">
        <f>VLOOKUP($A164,Prices_Monthly!$A:$I,COLUMN(C$4),FALSE)/VLOOKUP(EOMONTH($A164,-1),Prices_Monthly!$A:$I,COLUMN(C$4),FALSE)-1</f>
        <v>-4.0517472306407454E-2</v>
      </c>
      <c r="D164" s="3">
        <f>VLOOKUP($A164,Prices_Monthly!$A:$I,COLUMN(D$4),FALSE)/VLOOKUP(EOMONTH($A164,-1),Prices_Monthly!$A:$I,COLUMN(D$4),FALSE)-1</f>
        <v>3.218145014983298E-3</v>
      </c>
      <c r="E164" s="3">
        <f>VLOOKUP($A164,Prices_Monthly!$A:$I,COLUMN(E$4),FALSE)/VLOOKUP(EOMONTH($A164,-1),Prices_Monthly!$A:$I,COLUMN(E$4),FALSE)-1</f>
        <v>-4.3350741934258252E-3</v>
      </c>
      <c r="F164" s="3">
        <f>VLOOKUP($A164,Prices_Monthly!$A:$I,COLUMN(F$4),FALSE)/VLOOKUP(EOMONTH($A164,-1),Prices_Monthly!$A:$I,COLUMN(F$4),FALSE)-1</f>
        <v>8.5621092688230593E-3</v>
      </c>
      <c r="G164" s="3">
        <f>VLOOKUP($A164,Prices_Monthly!$A:$I,COLUMN(G$4),FALSE)/VLOOKUP(EOMONTH($A164,-1),Prices_Monthly!$A:$I,COLUMN(G$4),FALSE)-1</f>
        <v>7.8667944391510591E-3</v>
      </c>
      <c r="H164" s="3">
        <f>VLOOKUP($A164,Prices_Monthly!$A:$I,COLUMN(H$4),FALSE)/VLOOKUP(EOMONTH($A164,-1),Prices_Monthly!$A:$I,COLUMN(H$4),FALSE)-1</f>
        <v>-3.9905146928244095E-3</v>
      </c>
      <c r="I164" s="3">
        <f>VLOOKUP($A164,Prices_Monthly!$A:$I,COLUMN(I$4),FALSE)/VLOOKUP(EOMONTH($A164,-1),Prices_Monthly!$A:$I,COLUMN(I$4),FALSE)-1</f>
        <v>1.3498501712328803E-2</v>
      </c>
      <c r="K164" s="3">
        <f>VLOOKUP($A164,Prices_Monthly!$A:$L,COLUMN(K$4),FALSE)/VLOOKUP(EOMONTH($A164,-1),Prices_Monthly!$A:$L,COLUMN(K$4),FALSE)-1</f>
        <v>-1.5510300386878395E-3</v>
      </c>
      <c r="L164" s="3">
        <f>VLOOKUP($A164,Prices_Monthly!$A:$L,COLUMN(L$4),FALSE)/VLOOKUP(EOMONTH($A164,-1),Prices_Monthly!$A:$L,COLUMN(L$4),FALSE)-1</f>
        <v>-5.4041631777370647E-3</v>
      </c>
      <c r="M164" s="3">
        <f t="shared" si="2"/>
        <v>-3.8629099221173745E-3</v>
      </c>
    </row>
    <row r="165" spans="1:13" x14ac:dyDescent="0.35">
      <c r="A165" s="2">
        <v>37741</v>
      </c>
      <c r="B165" s="3">
        <f>VLOOKUP($A165,Prices_Monthly!$A:$I,COLUMN(B$4),FALSE)/VLOOKUP(EOMONTH($A165,-1),Prices_Monthly!$A:$I,COLUMN(B$4),FALSE)-1</f>
        <v>-0.10257742387991708</v>
      </c>
      <c r="C165" s="3">
        <f>VLOOKUP($A165,Prices_Monthly!$A:$I,COLUMN(C$4),FALSE)/VLOOKUP(EOMONTH($A165,-1),Prices_Monthly!$A:$I,COLUMN(C$4),FALSE)-1</f>
        <v>7.4203631625910926E-3</v>
      </c>
      <c r="D165" s="3">
        <f>VLOOKUP($A165,Prices_Monthly!$A:$I,COLUMN(D$4),FALSE)/VLOOKUP(EOMONTH($A165,-1),Prices_Monthly!$A:$I,COLUMN(D$4),FALSE)-1</f>
        <v>3.7696151485928642E-3</v>
      </c>
      <c r="E165" s="3">
        <f>VLOOKUP($A165,Prices_Monthly!$A:$I,COLUMN(E$4),FALSE)/VLOOKUP(EOMONTH($A165,-1),Prices_Monthly!$A:$I,COLUMN(E$4),FALSE)-1</f>
        <v>2.1771431347621384E-3</v>
      </c>
      <c r="F165" s="3">
        <f>VLOOKUP($A165,Prices_Monthly!$A:$I,COLUMN(F$4),FALSE)/VLOOKUP(EOMONTH($A165,-1),Prices_Monthly!$A:$I,COLUMN(F$4),FALSE)-1</f>
        <v>8.1525400889368216E-2</v>
      </c>
      <c r="G165" s="3">
        <f>VLOOKUP($A165,Prices_Monthly!$A:$I,COLUMN(G$4),FALSE)/VLOOKUP(EOMONTH($A165,-1),Prices_Monthly!$A:$I,COLUMN(G$4),FALSE)-1</f>
        <v>8.521089539958715E-2</v>
      </c>
      <c r="H165" s="3">
        <f>VLOOKUP($A165,Prices_Monthly!$A:$I,COLUMN(H$4),FALSE)/VLOOKUP(EOMONTH($A165,-1),Prices_Monthly!$A:$I,COLUMN(H$4),FALSE)-1</f>
        <v>-6.7695678267810644E-3</v>
      </c>
      <c r="I165" s="3">
        <f>VLOOKUP($A165,Prices_Monthly!$A:$I,COLUMN(I$4),FALSE)/VLOOKUP(EOMONTH($A165,-1),Prices_Monthly!$A:$I,COLUMN(I$4),FALSE)-1</f>
        <v>2.3931033681691805E-2</v>
      </c>
      <c r="K165" s="3">
        <f>VLOOKUP($A165,Prices_Monthly!$A:$L,COLUMN(K$4),FALSE)/VLOOKUP(EOMONTH($A165,-1),Prices_Monthly!$A:$L,COLUMN(K$4),FALSE)-1</f>
        <v>2.9433114332104715E-3</v>
      </c>
      <c r="L165" s="3">
        <f>VLOOKUP($A165,Prices_Monthly!$A:$L,COLUMN(L$4),FALSE)/VLOOKUP(EOMONTH($A165,-1),Prices_Monthly!$A:$L,COLUMN(L$4),FALSE)-1</f>
        <v>8.2659006214656161E-2</v>
      </c>
      <c r="M165" s="3">
        <f t="shared" si="2"/>
        <v>5.0772728302077887E-2</v>
      </c>
    </row>
    <row r="166" spans="1:13" x14ac:dyDescent="0.35">
      <c r="A166" s="2">
        <v>37772</v>
      </c>
      <c r="B166" s="3">
        <f>VLOOKUP($A166,Prices_Monthly!$A:$I,COLUMN(B$4),FALSE)/VLOOKUP(EOMONTH($A166,-1),Prices_Monthly!$A:$I,COLUMN(B$4),FALSE)-1</f>
        <v>7.2584945908883203E-2</v>
      </c>
      <c r="C166" s="3">
        <f>VLOOKUP($A166,Prices_Monthly!$A:$I,COLUMN(C$4),FALSE)/VLOOKUP(EOMONTH($A166,-1),Prices_Monthly!$A:$I,COLUMN(C$4),FALSE)-1</f>
        <v>7.4665065465403524E-2</v>
      </c>
      <c r="D166" s="3">
        <f>VLOOKUP($A166,Prices_Monthly!$A:$I,COLUMN(D$4),FALSE)/VLOOKUP(EOMONTH($A166,-1),Prices_Monthly!$A:$I,COLUMN(D$4),FALSE)-1</f>
        <v>8.3449553030476853E-3</v>
      </c>
      <c r="E166" s="3">
        <f>VLOOKUP($A166,Prices_Monthly!$A:$I,COLUMN(E$4),FALSE)/VLOOKUP(EOMONTH($A166,-1),Prices_Monthly!$A:$I,COLUMN(E$4),FALSE)-1</f>
        <v>3.3748997198721042E-2</v>
      </c>
      <c r="F166" s="3">
        <f>VLOOKUP($A166,Prices_Monthly!$A:$I,COLUMN(F$4),FALSE)/VLOOKUP(EOMONTH($A166,-1),Prices_Monthly!$A:$I,COLUMN(F$4),FALSE)-1</f>
        <v>5.1582357338649354E-2</v>
      </c>
      <c r="G166" s="3">
        <f>VLOOKUP($A166,Prices_Monthly!$A:$I,COLUMN(G$4),FALSE)/VLOOKUP(EOMONTH($A166,-1),Prices_Monthly!$A:$I,COLUMN(G$4),FALSE)-1</f>
        <v>8.2130188210307375E-2</v>
      </c>
      <c r="H166" s="3">
        <f>VLOOKUP($A166,Prices_Monthly!$A:$I,COLUMN(H$4),FALSE)/VLOOKUP(EOMONTH($A166,-1),Prices_Monthly!$A:$I,COLUMN(H$4),FALSE)-1</f>
        <v>-4.0654889850475495E-3</v>
      </c>
      <c r="I166" s="3">
        <f>VLOOKUP($A166,Prices_Monthly!$A:$I,COLUMN(I$4),FALSE)/VLOOKUP(EOMONTH($A166,-1),Prices_Monthly!$A:$I,COLUMN(I$4),FALSE)-1</f>
        <v>5.5050346713747755E-2</v>
      </c>
      <c r="K166" s="3">
        <f>VLOOKUP($A166,Prices_Monthly!$A:$L,COLUMN(K$4),FALSE)/VLOOKUP(EOMONTH($A166,-1),Prices_Monthly!$A:$L,COLUMN(K$4),FALSE)-1</f>
        <v>1.868680782144172E-2</v>
      </c>
      <c r="L166" s="3">
        <f>VLOOKUP($A166,Prices_Monthly!$A:$L,COLUMN(L$4),FALSE)/VLOOKUP(EOMONTH($A166,-1),Prices_Monthly!$A:$L,COLUMN(L$4),FALSE)-1</f>
        <v>4.2378219665780481E-2</v>
      </c>
      <c r="M166" s="3">
        <f t="shared" si="2"/>
        <v>3.2901654928044977E-2</v>
      </c>
    </row>
    <row r="167" spans="1:13" x14ac:dyDescent="0.35">
      <c r="A167" s="2">
        <v>37802</v>
      </c>
      <c r="B167" s="3">
        <f>VLOOKUP($A167,Prices_Monthly!$A:$I,COLUMN(B$4),FALSE)/VLOOKUP(EOMONTH($A167,-1),Prices_Monthly!$A:$I,COLUMN(B$4),FALSE)-1</f>
        <v>6.7110873429979678E-2</v>
      </c>
      <c r="C167" s="3">
        <f>VLOOKUP($A167,Prices_Monthly!$A:$I,COLUMN(C$4),FALSE)/VLOOKUP(EOMONTH($A167,-1),Prices_Monthly!$A:$I,COLUMN(C$4),FALSE)-1</f>
        <v>-5.278885973029146E-2</v>
      </c>
      <c r="D167" s="3">
        <f>VLOOKUP($A167,Prices_Monthly!$A:$I,COLUMN(D$4),FALSE)/VLOOKUP(EOMONTH($A167,-1),Prices_Monthly!$A:$I,COLUMN(D$4),FALSE)-1</f>
        <v>-2.0505169599129291E-2</v>
      </c>
      <c r="E167" s="3">
        <f>VLOOKUP($A167,Prices_Monthly!$A:$I,COLUMN(E$4),FALSE)/VLOOKUP(EOMONTH($A167,-1),Prices_Monthly!$A:$I,COLUMN(E$4),FALSE)-1</f>
        <v>-8.4417838666248635E-3</v>
      </c>
      <c r="F167" s="3">
        <f>VLOOKUP($A167,Prices_Monthly!$A:$I,COLUMN(F$4),FALSE)/VLOOKUP(EOMONTH($A167,-1),Prices_Monthly!$A:$I,COLUMN(F$4),FALSE)-1</f>
        <v>1.1611374407582753E-2</v>
      </c>
      <c r="G167" s="3">
        <f>VLOOKUP($A167,Prices_Monthly!$A:$I,COLUMN(G$4),FALSE)/VLOOKUP(EOMONTH($A167,-1),Prices_Monthly!$A:$I,COLUMN(G$4),FALSE)-1</f>
        <v>2.1413027843897314E-3</v>
      </c>
      <c r="H167" s="3">
        <f>VLOOKUP($A167,Prices_Monthly!$A:$I,COLUMN(H$4),FALSE)/VLOOKUP(EOMONTH($A167,-1),Prices_Monthly!$A:$I,COLUMN(H$4),FALSE)-1</f>
        <v>-4.8478436814867187E-3</v>
      </c>
      <c r="I167" s="3">
        <f>VLOOKUP($A167,Prices_Monthly!$A:$I,COLUMN(I$4),FALSE)/VLOOKUP(EOMONTH($A167,-1),Prices_Monthly!$A:$I,COLUMN(I$4),FALSE)-1</f>
        <v>-2.2786609152764647E-2</v>
      </c>
      <c r="K167" s="3">
        <f>VLOOKUP($A167,Prices_Monthly!$A:$L,COLUMN(K$4),FALSE)/VLOOKUP(EOMONTH($A167,-1),Prices_Monthly!$A:$L,COLUMN(K$4),FALSE)-1</f>
        <v>-5.1184222513717126E-3</v>
      </c>
      <c r="L167" s="3">
        <f>VLOOKUP($A167,Prices_Monthly!$A:$L,COLUMN(L$4),FALSE)/VLOOKUP(EOMONTH($A167,-1),Prices_Monthly!$A:$L,COLUMN(L$4),FALSE)-1</f>
        <v>2.097235259736796E-2</v>
      </c>
      <c r="M167" s="3">
        <f t="shared" si="2"/>
        <v>1.0536042657872091E-2</v>
      </c>
    </row>
    <row r="168" spans="1:13" x14ac:dyDescent="0.35">
      <c r="A168" s="2">
        <v>37833</v>
      </c>
      <c r="B168" s="3">
        <f>VLOOKUP($A168,Prices_Monthly!$A:$I,COLUMN(B$4),FALSE)/VLOOKUP(EOMONTH($A168,-1),Prices_Monthly!$A:$I,COLUMN(B$4),FALSE)-1</f>
        <v>2.8994716447818147E-2</v>
      </c>
      <c r="C168" s="3">
        <f>VLOOKUP($A168,Prices_Monthly!$A:$I,COLUMN(C$4),FALSE)/VLOOKUP(EOMONTH($A168,-1),Prices_Monthly!$A:$I,COLUMN(C$4),FALSE)-1</f>
        <v>2.2988965936934447E-2</v>
      </c>
      <c r="D168" s="3">
        <f>VLOOKUP($A168,Prices_Monthly!$A:$I,COLUMN(D$4),FALSE)/VLOOKUP(EOMONTH($A168,-1),Prices_Monthly!$A:$I,COLUMN(D$4),FALSE)-1</f>
        <v>2.0490911498336484E-3</v>
      </c>
      <c r="E168" s="3">
        <f>VLOOKUP($A168,Prices_Monthly!$A:$I,COLUMN(E$4),FALSE)/VLOOKUP(EOMONTH($A168,-1),Prices_Monthly!$A:$I,COLUMN(E$4),FALSE)-1</f>
        <v>-5.799775088709902E-2</v>
      </c>
      <c r="F168" s="3">
        <f>VLOOKUP($A168,Prices_Monthly!$A:$I,COLUMN(F$4),FALSE)/VLOOKUP(EOMONTH($A168,-1),Prices_Monthly!$A:$I,COLUMN(F$4),FALSE)-1</f>
        <v>1.6514406184118258E-2</v>
      </c>
      <c r="G168" s="3">
        <f>VLOOKUP($A168,Prices_Monthly!$A:$I,COLUMN(G$4),FALSE)/VLOOKUP(EOMONTH($A168,-1),Prices_Monthly!$A:$I,COLUMN(G$4),FALSE)-1</f>
        <v>6.1849345670638378E-2</v>
      </c>
      <c r="H168" s="3">
        <f>VLOOKUP($A168,Prices_Monthly!$A:$I,COLUMN(H$4),FALSE)/VLOOKUP(EOMONTH($A168,-1),Prices_Monthly!$A:$I,COLUMN(H$4),FALSE)-1</f>
        <v>-5.0218061454974094E-3</v>
      </c>
      <c r="I168" s="3">
        <f>VLOOKUP($A168,Prices_Monthly!$A:$I,COLUMN(I$4),FALSE)/VLOOKUP(EOMONTH($A168,-1),Prices_Monthly!$A:$I,COLUMN(I$4),FALSE)-1</f>
        <v>-1.8897818943830691E-2</v>
      </c>
      <c r="K168" s="3">
        <f>VLOOKUP($A168,Prices_Monthly!$A:$L,COLUMN(K$4),FALSE)/VLOOKUP(EOMONTH($A168,-1),Prices_Monthly!$A:$L,COLUMN(K$4),FALSE)-1</f>
        <v>-1.8141669139358663E-2</v>
      </c>
      <c r="L168" s="3">
        <f>VLOOKUP($A168,Prices_Monthly!$A:$L,COLUMN(L$4),FALSE)/VLOOKUP(EOMONTH($A168,-1),Prices_Monthly!$A:$L,COLUMN(L$4),FALSE)-1</f>
        <v>2.8492958293781179E-2</v>
      </c>
      <c r="M168" s="3">
        <f t="shared" si="2"/>
        <v>9.8391073205252415E-3</v>
      </c>
    </row>
    <row r="169" spans="1:13" x14ac:dyDescent="0.35">
      <c r="A169" s="2">
        <v>37864</v>
      </c>
      <c r="B169" s="3">
        <f>VLOOKUP($A169,Prices_Monthly!$A:$I,COLUMN(B$4),FALSE)/VLOOKUP(EOMONTH($A169,-1),Prices_Monthly!$A:$I,COLUMN(B$4),FALSE)-1</f>
        <v>4.1197360943910466E-2</v>
      </c>
      <c r="C169" s="3">
        <f>VLOOKUP($A169,Prices_Monthly!$A:$I,COLUMN(C$4),FALSE)/VLOOKUP(EOMONTH($A169,-1),Prices_Monthly!$A:$I,COLUMN(C$4),FALSE)-1</f>
        <v>5.9020901659661007E-2</v>
      </c>
      <c r="D169" s="3">
        <f>VLOOKUP($A169,Prices_Monthly!$A:$I,COLUMN(D$4),FALSE)/VLOOKUP(EOMONTH($A169,-1),Prices_Monthly!$A:$I,COLUMN(D$4),FALSE)-1</f>
        <v>-3.1376246992249168E-2</v>
      </c>
      <c r="E169" s="3">
        <f>VLOOKUP($A169,Prices_Monthly!$A:$I,COLUMN(E$4),FALSE)/VLOOKUP(EOMONTH($A169,-1),Prices_Monthly!$A:$I,COLUMN(E$4),FALSE)-1</f>
        <v>8.2571900450705282E-3</v>
      </c>
      <c r="F169" s="3">
        <f>VLOOKUP($A169,Prices_Monthly!$A:$I,COLUMN(F$4),FALSE)/VLOOKUP(EOMONTH($A169,-1),Prices_Monthly!$A:$I,COLUMN(F$4),FALSE)-1</f>
        <v>1.8665744901486203E-2</v>
      </c>
      <c r="G169" s="3">
        <f>VLOOKUP($A169,Prices_Monthly!$A:$I,COLUMN(G$4),FALSE)/VLOOKUP(EOMONTH($A169,-1),Prices_Monthly!$A:$I,COLUMN(G$4),FALSE)-1</f>
        <v>4.925809813249149E-2</v>
      </c>
      <c r="H169" s="3">
        <f>VLOOKUP($A169,Prices_Monthly!$A:$I,COLUMN(H$4),FALSE)/VLOOKUP(EOMONTH($A169,-1),Prices_Monthly!$A:$I,COLUMN(H$4),FALSE)-1</f>
        <v>3.2172321808884075E-2</v>
      </c>
      <c r="I169" s="3">
        <f>VLOOKUP($A169,Prices_Monthly!$A:$I,COLUMN(I$4),FALSE)/VLOOKUP(EOMONTH($A169,-1),Prices_Monthly!$A:$I,COLUMN(I$4),FALSE)-1</f>
        <v>-2.3804814589764911E-2</v>
      </c>
      <c r="K169" s="3">
        <f>VLOOKUP($A169,Prices_Monthly!$A:$L,COLUMN(K$4),FALSE)/VLOOKUP(EOMONTH($A169,-1),Prices_Monthly!$A:$L,COLUMN(K$4),FALSE)-1</f>
        <v>-3.718147024927787E-3</v>
      </c>
      <c r="L169" s="3">
        <f>VLOOKUP($A169,Prices_Monthly!$A:$L,COLUMN(L$4),FALSE)/VLOOKUP(EOMONTH($A169,-1),Prices_Monthly!$A:$L,COLUMN(L$4),FALSE)-1</f>
        <v>2.4351803749856682E-2</v>
      </c>
      <c r="M169" s="3">
        <f t="shared" si="2"/>
        <v>1.3123823439942894E-2</v>
      </c>
    </row>
    <row r="170" spans="1:13" x14ac:dyDescent="0.35">
      <c r="A170" s="2">
        <v>37894</v>
      </c>
      <c r="B170" s="3">
        <f>VLOOKUP($A170,Prices_Monthly!$A:$I,COLUMN(B$4),FALSE)/VLOOKUP(EOMONTH($A170,-1),Prices_Monthly!$A:$I,COLUMN(B$4),FALSE)-1</f>
        <v>-7.5918070423084516E-2</v>
      </c>
      <c r="C170" s="3">
        <f>VLOOKUP($A170,Prices_Monthly!$A:$I,COLUMN(C$4),FALSE)/VLOOKUP(EOMONTH($A170,-1),Prices_Monthly!$A:$I,COLUMN(C$4),FALSE)-1</f>
        <v>2.4681442354123728E-2</v>
      </c>
      <c r="D170" s="3">
        <f>VLOOKUP($A170,Prices_Monthly!$A:$I,COLUMN(D$4),FALSE)/VLOOKUP(EOMONTH($A170,-1),Prices_Monthly!$A:$I,COLUMN(D$4),FALSE)-1</f>
        <v>6.4994130685616103E-3</v>
      </c>
      <c r="E170" s="3">
        <f>VLOOKUP($A170,Prices_Monthly!$A:$I,COLUMN(E$4),FALSE)/VLOOKUP(EOMONTH($A170,-1),Prices_Monthly!$A:$I,COLUMN(E$4),FALSE)-1</f>
        <v>4.4696647474800066E-2</v>
      </c>
      <c r="F170" s="3">
        <f>VLOOKUP($A170,Prices_Monthly!$A:$I,COLUMN(F$4),FALSE)/VLOOKUP(EOMONTH($A170,-1),Prices_Monthly!$A:$I,COLUMN(F$4),FALSE)-1</f>
        <v>-1.2215812690872019E-2</v>
      </c>
      <c r="G170" s="3">
        <f>VLOOKUP($A170,Prices_Monthly!$A:$I,COLUMN(G$4),FALSE)/VLOOKUP(EOMONTH($A170,-1),Prices_Monthly!$A:$I,COLUMN(G$4),FALSE)-1</f>
        <v>-2.8607047872340474E-2</v>
      </c>
      <c r="H170" s="3">
        <f>VLOOKUP($A170,Prices_Monthly!$A:$I,COLUMN(H$4),FALSE)/VLOOKUP(EOMONTH($A170,-1),Prices_Monthly!$A:$I,COLUMN(H$4),FALSE)-1</f>
        <v>4.3409097720613188E-2</v>
      </c>
      <c r="I170" s="3">
        <f>VLOOKUP($A170,Prices_Monthly!$A:$I,COLUMN(I$4),FALSE)/VLOOKUP(EOMONTH($A170,-1),Prices_Monthly!$A:$I,COLUMN(I$4),FALSE)-1</f>
        <v>6.1670825052245304E-2</v>
      </c>
      <c r="K170" s="3">
        <f>VLOOKUP($A170,Prices_Monthly!$A:$L,COLUMN(K$4),FALSE)/VLOOKUP(EOMONTH($A170,-1),Prices_Monthly!$A:$L,COLUMN(K$4),FALSE)-1</f>
        <v>1.4423218933093507E-2</v>
      </c>
      <c r="L170" s="3">
        <f>VLOOKUP($A170,Prices_Monthly!$A:$L,COLUMN(L$4),FALSE)/VLOOKUP(EOMONTH($A170,-1),Prices_Monthly!$A:$L,COLUMN(L$4),FALSE)-1</f>
        <v>-1.5557695398225935E-2</v>
      </c>
      <c r="M170" s="3">
        <f t="shared" si="2"/>
        <v>-3.5653296656981571E-3</v>
      </c>
    </row>
    <row r="171" spans="1:13" x14ac:dyDescent="0.35">
      <c r="A171" s="2">
        <v>37925</v>
      </c>
      <c r="B171" s="3">
        <f>VLOOKUP($A171,Prices_Monthly!$A:$I,COLUMN(B$4),FALSE)/VLOOKUP(EOMONTH($A171,-1),Prices_Monthly!$A:$I,COLUMN(B$4),FALSE)-1</f>
        <v>4.1052743904941513E-2</v>
      </c>
      <c r="C171" s="3">
        <f>VLOOKUP($A171,Prices_Monthly!$A:$I,COLUMN(C$4),FALSE)/VLOOKUP(EOMONTH($A171,-1),Prices_Monthly!$A:$I,COLUMN(C$4),FALSE)-1</f>
        <v>-3.8854559880743267E-3</v>
      </c>
      <c r="D171" s="3">
        <f>VLOOKUP($A171,Prices_Monthly!$A:$I,COLUMN(D$4),FALSE)/VLOOKUP(EOMONTH($A171,-1),Prices_Monthly!$A:$I,COLUMN(D$4),FALSE)-1</f>
        <v>-1.459630552341773E-4</v>
      </c>
      <c r="E171" s="3">
        <f>VLOOKUP($A171,Prices_Monthly!$A:$I,COLUMN(E$4),FALSE)/VLOOKUP(EOMONTH($A171,-1),Prices_Monthly!$A:$I,COLUMN(E$4),FALSE)-1</f>
        <v>-2.0301836479752922E-2</v>
      </c>
      <c r="F171" s="3">
        <f>VLOOKUP($A171,Prices_Monthly!$A:$I,COLUMN(F$4),FALSE)/VLOOKUP(EOMONTH($A171,-1),Prices_Monthly!$A:$I,COLUMN(F$4),FALSE)-1</f>
        <v>5.5879995419672479E-2</v>
      </c>
      <c r="G171" s="3">
        <f>VLOOKUP($A171,Prices_Monthly!$A:$I,COLUMN(G$4),FALSE)/VLOOKUP(EOMONTH($A171,-1),Prices_Monthly!$A:$I,COLUMN(G$4),FALSE)-1</f>
        <v>8.5758226526805759E-2</v>
      </c>
      <c r="H171" s="3">
        <f>VLOOKUP($A171,Prices_Monthly!$A:$I,COLUMN(H$4),FALSE)/VLOOKUP(EOMONTH($A171,-1),Prices_Monthly!$A:$I,COLUMN(H$4),FALSE)-1</f>
        <v>1.5099892617093769E-2</v>
      </c>
      <c r="I171" s="3">
        <f>VLOOKUP($A171,Prices_Monthly!$A:$I,COLUMN(I$4),FALSE)/VLOOKUP(EOMONTH($A171,-1),Prices_Monthly!$A:$I,COLUMN(I$4),FALSE)-1</f>
        <v>-8.6665427183818533E-4</v>
      </c>
      <c r="K171" s="3">
        <f>VLOOKUP($A171,Prices_Monthly!$A:$L,COLUMN(K$4),FALSE)/VLOOKUP(EOMONTH($A171,-1),Prices_Monthly!$A:$L,COLUMN(K$4),FALSE)-1</f>
        <v>-1.0300418225605346E-2</v>
      </c>
      <c r="L171" s="3">
        <f>VLOOKUP($A171,Prices_Monthly!$A:$L,COLUMN(L$4),FALSE)/VLOOKUP(EOMONTH($A171,-1),Prices_Monthly!$A:$L,COLUMN(L$4),FALSE)-1</f>
        <v>5.4291167975657251E-2</v>
      </c>
      <c r="M171" s="3">
        <f t="shared" si="2"/>
        <v>2.8454533495152215E-2</v>
      </c>
    </row>
    <row r="172" spans="1:13" x14ac:dyDescent="0.35">
      <c r="A172" s="2">
        <v>37955</v>
      </c>
      <c r="B172" s="3">
        <f>VLOOKUP($A172,Prices_Monthly!$A:$I,COLUMN(B$4),FALSE)/VLOOKUP(EOMONTH($A172,-1),Prices_Monthly!$A:$I,COLUMN(B$4),FALSE)-1</f>
        <v>4.1296177399309908E-2</v>
      </c>
      <c r="C172" s="3">
        <f>VLOOKUP($A172,Prices_Monthly!$A:$I,COLUMN(C$4),FALSE)/VLOOKUP(EOMONTH($A172,-1),Prices_Monthly!$A:$I,COLUMN(C$4),FALSE)-1</f>
        <v>3.2088323750766312E-2</v>
      </c>
      <c r="D172" s="3">
        <f>VLOOKUP($A172,Prices_Monthly!$A:$I,COLUMN(D$4),FALSE)/VLOOKUP(EOMONTH($A172,-1),Prices_Monthly!$A:$I,COLUMN(D$4),FALSE)-1</f>
        <v>1.1236530217104246E-2</v>
      </c>
      <c r="E172" s="3">
        <f>VLOOKUP($A172,Prices_Monthly!$A:$I,COLUMN(E$4),FALSE)/VLOOKUP(EOMONTH($A172,-1),Prices_Monthly!$A:$I,COLUMN(E$4),FALSE)-1</f>
        <v>-9.2912562183911085E-5</v>
      </c>
      <c r="F172" s="3">
        <f>VLOOKUP($A172,Prices_Monthly!$A:$I,COLUMN(F$4),FALSE)/VLOOKUP(EOMONTH($A172,-1),Prices_Monthly!$A:$I,COLUMN(F$4),FALSE)-1</f>
        <v>7.8082637457976833E-3</v>
      </c>
      <c r="G172" s="3">
        <f>VLOOKUP($A172,Prices_Monthly!$A:$I,COLUMN(G$4),FALSE)/VLOOKUP(EOMONTH($A172,-1),Prices_Monthly!$A:$I,COLUMN(G$4),FALSE)-1</f>
        <v>4.9369096049092231E-3</v>
      </c>
      <c r="H172" s="3">
        <f>VLOOKUP($A172,Prices_Monthly!$A:$I,COLUMN(H$4),FALSE)/VLOOKUP(EOMONTH($A172,-1),Prices_Monthly!$A:$I,COLUMN(H$4),FALSE)-1</f>
        <v>3.0168473292411235E-3</v>
      </c>
      <c r="I172" s="3">
        <f>VLOOKUP($A172,Prices_Monthly!$A:$I,COLUMN(I$4),FALSE)/VLOOKUP(EOMONTH($A172,-1),Prices_Monthly!$A:$I,COLUMN(I$4),FALSE)-1</f>
        <v>3.1934522168574064E-2</v>
      </c>
      <c r="K172" s="3">
        <f>VLOOKUP($A172,Prices_Monthly!$A:$L,COLUMN(K$4),FALSE)/VLOOKUP(EOMONTH($A172,-1),Prices_Monthly!$A:$L,COLUMN(K$4),FALSE)-1</f>
        <v>1.5050053308873768E-3</v>
      </c>
      <c r="L172" s="3">
        <f>VLOOKUP($A172,Prices_Monthly!$A:$L,COLUMN(L$4),FALSE)/VLOOKUP(EOMONTH($A172,-1),Prices_Monthly!$A:$L,COLUMN(L$4),FALSE)-1</f>
        <v>6.5090334494641855E-3</v>
      </c>
      <c r="M172" s="3">
        <f t="shared" si="2"/>
        <v>4.5074222020334617E-3</v>
      </c>
    </row>
    <row r="173" spans="1:13" x14ac:dyDescent="0.35">
      <c r="A173" s="2">
        <v>37986</v>
      </c>
      <c r="B173" s="3">
        <f>VLOOKUP($A173,Prices_Monthly!$A:$I,COLUMN(B$4),FALSE)/VLOOKUP(EOMONTH($A173,-1),Prices_Monthly!$A:$I,COLUMN(B$4),FALSE)-1</f>
        <v>8.65658478154816E-2</v>
      </c>
      <c r="C173" s="3">
        <f>VLOOKUP($A173,Prices_Monthly!$A:$I,COLUMN(C$4),FALSE)/VLOOKUP(EOMONTH($A173,-1),Prices_Monthly!$A:$I,COLUMN(C$4),FALSE)-1</f>
        <v>4.5476018971533305E-2</v>
      </c>
      <c r="D173" s="3">
        <f>VLOOKUP($A173,Prices_Monthly!$A:$I,COLUMN(D$4),FALSE)/VLOOKUP(EOMONTH($A173,-1),Prices_Monthly!$A:$I,COLUMN(D$4),FALSE)-1</f>
        <v>-1.3512867455783839E-3</v>
      </c>
      <c r="E173" s="3">
        <f>VLOOKUP($A173,Prices_Monthly!$A:$I,COLUMN(E$4),FALSE)/VLOOKUP(EOMONTH($A173,-1),Prices_Monthly!$A:$I,COLUMN(E$4),FALSE)-1</f>
        <v>1.239872856772628E-2</v>
      </c>
      <c r="F173" s="3">
        <f>VLOOKUP($A173,Prices_Monthly!$A:$I,COLUMN(F$4),FALSE)/VLOOKUP(EOMONTH($A173,-1),Prices_Monthly!$A:$I,COLUMN(F$4),FALSE)-1</f>
        <v>5.1328957279672904E-2</v>
      </c>
      <c r="G173" s="3">
        <f>VLOOKUP($A173,Prices_Monthly!$A:$I,COLUMN(G$4),FALSE)/VLOOKUP(EOMONTH($A173,-1),Prices_Monthly!$A:$I,COLUMN(G$4),FALSE)-1</f>
        <v>3.0083648460825119E-2</v>
      </c>
      <c r="H173" s="3">
        <f>VLOOKUP($A173,Prices_Monthly!$A:$I,COLUMN(H$4),FALSE)/VLOOKUP(EOMONTH($A173,-1),Prices_Monthly!$A:$I,COLUMN(H$4),FALSE)-1</f>
        <v>2.0703940486886063E-2</v>
      </c>
      <c r="I173" s="3">
        <f>VLOOKUP($A173,Prices_Monthly!$A:$I,COLUMN(I$4),FALSE)/VLOOKUP(EOMONTH($A173,-1),Prices_Monthly!$A:$I,COLUMN(I$4),FALSE)-1</f>
        <v>5.3377183818064333E-2</v>
      </c>
      <c r="K173" s="3">
        <f>VLOOKUP($A173,Prices_Monthly!$A:$L,COLUMN(K$4),FALSE)/VLOOKUP(EOMONTH($A173,-1),Prices_Monthly!$A:$L,COLUMN(K$4),FALSE)-1</f>
        <v>8.608122634732096E-3</v>
      </c>
      <c r="L173" s="3">
        <f>VLOOKUP($A173,Prices_Monthly!$A:$L,COLUMN(L$4),FALSE)/VLOOKUP(EOMONTH($A173,-1),Prices_Monthly!$A:$L,COLUMN(L$4),FALSE)-1</f>
        <v>4.496594406163168E-2</v>
      </c>
      <c r="M173" s="3">
        <f t="shared" si="2"/>
        <v>3.0422815490871849E-2</v>
      </c>
    </row>
    <row r="174" spans="1:13" x14ac:dyDescent="0.35">
      <c r="A174" s="2">
        <v>38017</v>
      </c>
      <c r="B174" s="3">
        <f>VLOOKUP($A174,Prices_Monthly!$A:$I,COLUMN(B$4),FALSE)/VLOOKUP(EOMONTH($A174,-1),Prices_Monthly!$A:$I,COLUMN(B$4),FALSE)-1</f>
        <v>-3.1378808568958694E-2</v>
      </c>
      <c r="C174" s="3">
        <f>VLOOKUP($A174,Prices_Monthly!$A:$I,COLUMN(C$4),FALSE)/VLOOKUP(EOMONTH($A174,-1),Prices_Monthly!$A:$I,COLUMN(C$4),FALSE)-1</f>
        <v>-3.4042229544575031E-2</v>
      </c>
      <c r="D174" s="3">
        <f>VLOOKUP($A174,Prices_Monthly!$A:$I,COLUMN(D$4),FALSE)/VLOOKUP(EOMONTH($A174,-1),Prices_Monthly!$A:$I,COLUMN(D$4),FALSE)-1</f>
        <v>8.705838952539624E-3</v>
      </c>
      <c r="E174" s="3">
        <f>VLOOKUP($A174,Prices_Monthly!$A:$I,COLUMN(E$4),FALSE)/VLOOKUP(EOMONTH($A174,-1),Prices_Monthly!$A:$I,COLUMN(E$4),FALSE)-1</f>
        <v>1.0437585587834697E-2</v>
      </c>
      <c r="F174" s="3">
        <f>VLOOKUP($A174,Prices_Monthly!$A:$I,COLUMN(F$4),FALSE)/VLOOKUP(EOMONTH($A174,-1),Prices_Monthly!$A:$I,COLUMN(F$4),FALSE)-1</f>
        <v>1.7604912998976374E-2</v>
      </c>
      <c r="G174" s="3">
        <f>VLOOKUP($A174,Prices_Monthly!$A:$I,COLUMN(G$4),FALSE)/VLOOKUP(EOMONTH($A174,-1),Prices_Monthly!$A:$I,COLUMN(G$4),FALSE)-1</f>
        <v>1.6315321710435038E-2</v>
      </c>
      <c r="H174" s="3">
        <f>VLOOKUP($A174,Prices_Monthly!$A:$I,COLUMN(H$4),FALSE)/VLOOKUP(EOMONTH($A174,-1),Prices_Monthly!$A:$I,COLUMN(H$4),FALSE)-1</f>
        <v>1.1563815187314086E-2</v>
      </c>
      <c r="I174" s="3">
        <f>VLOOKUP($A174,Prices_Monthly!$A:$I,COLUMN(I$4),FALSE)/VLOOKUP(EOMONTH($A174,-1),Prices_Monthly!$A:$I,COLUMN(I$4),FALSE)-1</f>
        <v>-1.4330846735479907E-2</v>
      </c>
      <c r="K174" s="3">
        <f>VLOOKUP($A174,Prices_Monthly!$A:$L,COLUMN(K$4),FALSE)/VLOOKUP(EOMONTH($A174,-1),Prices_Monthly!$A:$L,COLUMN(K$4),FALSE)-1</f>
        <v>5.6923840753948518E-3</v>
      </c>
      <c r="L174" s="3">
        <f>VLOOKUP($A174,Prices_Monthly!$A:$L,COLUMN(L$4),FALSE)/VLOOKUP(EOMONTH($A174,-1),Prices_Monthly!$A:$L,COLUMN(L$4),FALSE)-1</f>
        <v>1.690433007157055E-2</v>
      </c>
      <c r="M174" s="3">
        <f t="shared" si="2"/>
        <v>1.2419551673100271E-2</v>
      </c>
    </row>
    <row r="175" spans="1:13" x14ac:dyDescent="0.35">
      <c r="A175" s="2">
        <v>38046</v>
      </c>
      <c r="B175" s="3">
        <f>VLOOKUP($A175,Prices_Monthly!$A:$I,COLUMN(B$4),FALSE)/VLOOKUP(EOMONTH($A175,-1),Prices_Monthly!$A:$I,COLUMN(B$4),FALSE)-1</f>
        <v>7.3351497853455294E-2</v>
      </c>
      <c r="C175" s="3">
        <f>VLOOKUP($A175,Prices_Monthly!$A:$I,COLUMN(C$4),FALSE)/VLOOKUP(EOMONTH($A175,-1),Prices_Monthly!$A:$I,COLUMN(C$4),FALSE)-1</f>
        <v>-1.5138427335780413E-2</v>
      </c>
      <c r="D175" s="3">
        <f>VLOOKUP($A175,Prices_Monthly!$A:$I,COLUMN(D$4),FALSE)/VLOOKUP(EOMONTH($A175,-1),Prices_Monthly!$A:$I,COLUMN(D$4),FALSE)-1</f>
        <v>6.9044681060939084E-3</v>
      </c>
      <c r="E175" s="3">
        <f>VLOOKUP($A175,Prices_Monthly!$A:$I,COLUMN(E$4),FALSE)/VLOOKUP(EOMONTH($A175,-1),Prices_Monthly!$A:$I,COLUMN(E$4),FALSE)-1</f>
        <v>1.7263623944000717E-2</v>
      </c>
      <c r="F175" s="3">
        <f>VLOOKUP($A175,Prices_Monthly!$A:$I,COLUMN(F$4),FALSE)/VLOOKUP(EOMONTH($A175,-1),Prices_Monthly!$A:$I,COLUMN(F$4),FALSE)-1</f>
        <v>1.2874673104003254E-2</v>
      </c>
      <c r="G175" s="3">
        <f>VLOOKUP($A175,Prices_Monthly!$A:$I,COLUMN(G$4),FALSE)/VLOOKUP(EOMONTH($A175,-1),Prices_Monthly!$A:$I,COLUMN(G$4),FALSE)-1</f>
        <v>-1.571821807763607E-2</v>
      </c>
      <c r="H175" s="3">
        <f>VLOOKUP($A175,Prices_Monthly!$A:$I,COLUMN(H$4),FALSE)/VLOOKUP(EOMONTH($A175,-1),Prices_Monthly!$A:$I,COLUMN(H$4),FALSE)-1</f>
        <v>-3.2013375775428288E-2</v>
      </c>
      <c r="I175" s="3">
        <f>VLOOKUP($A175,Prices_Monthly!$A:$I,COLUMN(I$4),FALSE)/VLOOKUP(EOMONTH($A175,-1),Prices_Monthly!$A:$I,COLUMN(I$4),FALSE)-1</f>
        <v>9.6211278865698802E-4</v>
      </c>
      <c r="K175" s="3">
        <f>VLOOKUP($A175,Prices_Monthly!$A:$L,COLUMN(K$4),FALSE)/VLOOKUP(EOMONTH($A175,-1),Prices_Monthly!$A:$L,COLUMN(K$4),FALSE)-1</f>
        <v>1.0230935681490916E-2</v>
      </c>
      <c r="L175" s="3">
        <f>VLOOKUP($A175,Prices_Monthly!$A:$L,COLUMN(L$4),FALSE)/VLOOKUP(EOMONTH($A175,-1),Prices_Monthly!$A:$L,COLUMN(L$4),FALSE)-1</f>
        <v>1.7777943910150862E-2</v>
      </c>
      <c r="M175" s="3">
        <f t="shared" si="2"/>
        <v>1.4759140618686883E-2</v>
      </c>
    </row>
    <row r="176" spans="1:13" x14ac:dyDescent="0.35">
      <c r="A176" s="2">
        <v>38077</v>
      </c>
      <c r="B176" s="3">
        <f>VLOOKUP($A176,Prices_Monthly!$A:$I,COLUMN(B$4),FALSE)/VLOOKUP(EOMONTH($A176,-1),Prices_Monthly!$A:$I,COLUMN(B$4),FALSE)-1</f>
        <v>1.511372076626083E-2</v>
      </c>
      <c r="C176" s="3">
        <f>VLOOKUP($A176,Prices_Monthly!$A:$I,COLUMN(C$4),FALSE)/VLOOKUP(EOMONTH($A176,-1),Prices_Monthly!$A:$I,COLUMN(C$4),FALSE)-1</f>
        <v>7.6702768541988986E-2</v>
      </c>
      <c r="D176" s="3">
        <f>VLOOKUP($A176,Prices_Monthly!$A:$I,COLUMN(D$4),FALSE)/VLOOKUP(EOMONTH($A176,-1),Prices_Monthly!$A:$I,COLUMN(D$4),FALSE)-1</f>
        <v>-1.3416191202789918E-2</v>
      </c>
      <c r="E176" s="3">
        <f>VLOOKUP($A176,Prices_Monthly!$A:$I,COLUMN(E$4),FALSE)/VLOOKUP(EOMONTH($A176,-1),Prices_Monthly!$A:$I,COLUMN(E$4),FALSE)-1</f>
        <v>1.3453131752826364E-2</v>
      </c>
      <c r="F176" s="3">
        <f>VLOOKUP($A176,Prices_Monthly!$A:$I,COLUMN(F$4),FALSE)/VLOOKUP(EOMONTH($A176,-1),Prices_Monthly!$A:$I,COLUMN(F$4),FALSE)-1</f>
        <v>-1.5988083416087373E-2</v>
      </c>
      <c r="G176" s="3">
        <f>VLOOKUP($A176,Prices_Monthly!$A:$I,COLUMN(G$4),FALSE)/VLOOKUP(EOMONTH($A176,-1),Prices_Monthly!$A:$I,COLUMN(G$4),FALSE)-1</f>
        <v>-2.2117967566909424E-2</v>
      </c>
      <c r="H176" s="3">
        <f>VLOOKUP($A176,Prices_Monthly!$A:$I,COLUMN(H$4),FALSE)/VLOOKUP(EOMONTH($A176,-1),Prices_Monthly!$A:$I,COLUMN(H$4),FALSE)-1</f>
        <v>4.9191842867503111E-2</v>
      </c>
      <c r="I176" s="3">
        <f>VLOOKUP($A176,Prices_Monthly!$A:$I,COLUMN(I$4),FALSE)/VLOOKUP(EOMONTH($A176,-1),Prices_Monthly!$A:$I,COLUMN(I$4),FALSE)-1</f>
        <v>-1.0102113603794094E-2</v>
      </c>
      <c r="K176" s="3">
        <f>VLOOKUP($A176,Prices_Monthly!$A:$L,COLUMN(K$4),FALSE)/VLOOKUP(EOMONTH($A176,-1),Prices_Monthly!$A:$L,COLUMN(K$4),FALSE)-1</f>
        <v>4.3734231187630979E-3</v>
      </c>
      <c r="L176" s="3">
        <f>VLOOKUP($A176,Prices_Monthly!$A:$L,COLUMN(L$4),FALSE)/VLOOKUP(EOMONTH($A176,-1),Prices_Monthly!$A:$L,COLUMN(L$4),FALSE)-1</f>
        <v>-9.0004115739731327E-3</v>
      </c>
      <c r="M176" s="3">
        <f t="shared" si="2"/>
        <v>-3.6508776968786402E-3</v>
      </c>
    </row>
    <row r="177" spans="1:13" x14ac:dyDescent="0.35">
      <c r="A177" s="2">
        <v>38107</v>
      </c>
      <c r="B177" s="3">
        <f>VLOOKUP($A177,Prices_Monthly!$A:$I,COLUMN(B$4),FALSE)/VLOOKUP(EOMONTH($A177,-1),Prices_Monthly!$A:$I,COLUMN(B$4),FALSE)-1</f>
        <v>0.12140304848676164</v>
      </c>
      <c r="C177" s="3">
        <f>VLOOKUP($A177,Prices_Monthly!$A:$I,COLUMN(C$4),FALSE)/VLOOKUP(EOMONTH($A177,-1),Prices_Monthly!$A:$I,COLUMN(C$4),FALSE)-1</f>
        <v>-9.5259206198760382E-2</v>
      </c>
      <c r="D177" s="3">
        <f>VLOOKUP($A177,Prices_Monthly!$A:$I,COLUMN(D$4),FALSE)/VLOOKUP(EOMONTH($A177,-1),Prices_Monthly!$A:$I,COLUMN(D$4),FALSE)-1</f>
        <v>-1.4538682544308346E-3</v>
      </c>
      <c r="E177" s="3">
        <f>VLOOKUP($A177,Prices_Monthly!$A:$I,COLUMN(E$4),FALSE)/VLOOKUP(EOMONTH($A177,-1),Prices_Monthly!$A:$I,COLUMN(E$4),FALSE)-1</f>
        <v>-4.2532570412099902E-2</v>
      </c>
      <c r="F177" s="3">
        <f>VLOOKUP($A177,Prices_Monthly!$A:$I,COLUMN(F$4),FALSE)/VLOOKUP(EOMONTH($A177,-1),Prices_Monthly!$A:$I,COLUMN(F$4),FALSE)-1</f>
        <v>-1.6853365627207628E-2</v>
      </c>
      <c r="G177" s="3">
        <f>VLOOKUP($A177,Prices_Monthly!$A:$I,COLUMN(G$4),FALSE)/VLOOKUP(EOMONTH($A177,-1),Prices_Monthly!$A:$I,COLUMN(G$4),FALSE)-1</f>
        <v>-2.6707651602108973E-2</v>
      </c>
      <c r="H177" s="3">
        <f>VLOOKUP($A177,Prices_Monthly!$A:$I,COLUMN(H$4),FALSE)/VLOOKUP(EOMONTH($A177,-1),Prices_Monthly!$A:$I,COLUMN(H$4),FALSE)-1</f>
        <v>-5.8264582960393052E-2</v>
      </c>
      <c r="I177" s="3">
        <f>VLOOKUP($A177,Prices_Monthly!$A:$I,COLUMN(I$4),FALSE)/VLOOKUP(EOMONTH($A177,-1),Prices_Monthly!$A:$I,COLUMN(I$4),FALSE)-1</f>
        <v>-2.3640580817659296E-2</v>
      </c>
      <c r="K177" s="3">
        <f>VLOOKUP($A177,Prices_Monthly!$A:$L,COLUMN(K$4),FALSE)/VLOOKUP(EOMONTH($A177,-1),Prices_Monthly!$A:$L,COLUMN(K$4),FALSE)-1</f>
        <v>-1.2941500649358506E-2</v>
      </c>
      <c r="L177" s="3">
        <f>VLOOKUP($A177,Prices_Monthly!$A:$L,COLUMN(L$4),FALSE)/VLOOKUP(EOMONTH($A177,-1),Prices_Monthly!$A:$L,COLUMN(L$4),FALSE)-1</f>
        <v>-3.8695779289346088E-3</v>
      </c>
      <c r="M177" s="3">
        <f t="shared" si="2"/>
        <v>-7.4983470171041677E-3</v>
      </c>
    </row>
    <row r="178" spans="1:13" x14ac:dyDescent="0.35">
      <c r="A178" s="2">
        <v>38138</v>
      </c>
      <c r="B178" s="3">
        <f>VLOOKUP($A178,Prices_Monthly!$A:$I,COLUMN(B$4),FALSE)/VLOOKUP(EOMONTH($A178,-1),Prices_Monthly!$A:$I,COLUMN(B$4),FALSE)-1</f>
        <v>5.383276404386006E-2</v>
      </c>
      <c r="C178" s="3">
        <f>VLOOKUP($A178,Prices_Monthly!$A:$I,COLUMN(C$4),FALSE)/VLOOKUP(EOMONTH($A178,-1),Prices_Monthly!$A:$I,COLUMN(C$4),FALSE)-1</f>
        <v>1.6404403795509781E-2</v>
      </c>
      <c r="D178" s="3">
        <f>VLOOKUP($A178,Prices_Monthly!$A:$I,COLUMN(D$4),FALSE)/VLOOKUP(EOMONTH($A178,-1),Prices_Monthly!$A:$I,COLUMN(D$4),FALSE)-1</f>
        <v>4.5133660742346926E-3</v>
      </c>
      <c r="E178" s="3">
        <f>VLOOKUP($A178,Prices_Monthly!$A:$I,COLUMN(E$4),FALSE)/VLOOKUP(EOMONTH($A178,-1),Prices_Monthly!$A:$I,COLUMN(E$4),FALSE)-1</f>
        <v>-5.9178626761388076E-3</v>
      </c>
      <c r="F178" s="3">
        <f>VLOOKUP($A178,Prices_Monthly!$A:$I,COLUMN(F$4),FALSE)/VLOOKUP(EOMONTH($A178,-1),Prices_Monthly!$A:$I,COLUMN(F$4),FALSE)-1</f>
        <v>1.283104085403397E-2</v>
      </c>
      <c r="G178" s="3">
        <f>VLOOKUP($A178,Prices_Monthly!$A:$I,COLUMN(G$4),FALSE)/VLOOKUP(EOMONTH($A178,-1),Prices_Monthly!$A:$I,COLUMN(G$4),FALSE)-1</f>
        <v>4.5616272422353887E-2</v>
      </c>
      <c r="H178" s="3">
        <f>VLOOKUP($A178,Prices_Monthly!$A:$I,COLUMN(H$4),FALSE)/VLOOKUP(EOMONTH($A178,-1),Prices_Monthly!$A:$I,COLUMN(H$4),FALSE)-1</f>
        <v>-2.2997194847661495E-3</v>
      </c>
      <c r="I178" s="3">
        <f>VLOOKUP($A178,Prices_Monthly!$A:$I,COLUMN(I$4),FALSE)/VLOOKUP(EOMONTH($A178,-1),Prices_Monthly!$A:$I,COLUMN(I$4),FALSE)-1</f>
        <v>1.9476966741452717E-2</v>
      </c>
      <c r="K178" s="3">
        <f>VLOOKUP($A178,Prices_Monthly!$A:$L,COLUMN(K$4),FALSE)/VLOOKUP(EOMONTH($A178,-1),Prices_Monthly!$A:$L,COLUMN(K$4),FALSE)-1</f>
        <v>-1.6970103566791295E-3</v>
      </c>
      <c r="L178" s="3">
        <f>VLOOKUP($A178,Prices_Monthly!$A:$L,COLUMN(L$4),FALSE)/VLOOKUP(EOMONTH($A178,-1),Prices_Monthly!$A:$L,COLUMN(L$4),FALSE)-1</f>
        <v>1.631087271436682E-3</v>
      </c>
      <c r="M178" s="3">
        <f t="shared" si="2"/>
        <v>2.9984822019035729E-4</v>
      </c>
    </row>
    <row r="179" spans="1:13" x14ac:dyDescent="0.35">
      <c r="A179" s="2">
        <v>38168</v>
      </c>
      <c r="B179" s="3">
        <f>VLOOKUP($A179,Prices_Monthly!$A:$I,COLUMN(B$4),FALSE)/VLOOKUP(EOMONTH($A179,-1),Prices_Monthly!$A:$I,COLUMN(B$4),FALSE)-1</f>
        <v>3.4306657709013866E-2</v>
      </c>
      <c r="C179" s="3">
        <f>VLOOKUP($A179,Prices_Monthly!$A:$I,COLUMN(C$4),FALSE)/VLOOKUP(EOMONTH($A179,-1),Prices_Monthly!$A:$I,COLUMN(C$4),FALSE)-1</f>
        <v>-4.8114943893606821E-3</v>
      </c>
      <c r="D179" s="3">
        <f>VLOOKUP($A179,Prices_Monthly!$A:$I,COLUMN(D$4),FALSE)/VLOOKUP(EOMONTH($A179,-1),Prices_Monthly!$A:$I,COLUMN(D$4),FALSE)-1</f>
        <v>-1.154184520096091E-2</v>
      </c>
      <c r="E179" s="3">
        <f>VLOOKUP($A179,Prices_Monthly!$A:$I,COLUMN(E$4),FALSE)/VLOOKUP(EOMONTH($A179,-1),Prices_Monthly!$A:$I,COLUMN(E$4),FALSE)-1</f>
        <v>8.7954960489442513E-3</v>
      </c>
      <c r="F179" s="3">
        <f>VLOOKUP($A179,Prices_Monthly!$A:$I,COLUMN(F$4),FALSE)/VLOOKUP(EOMONTH($A179,-1),Prices_Monthly!$A:$I,COLUMN(F$4),FALSE)-1</f>
        <v>1.834397486571393E-2</v>
      </c>
      <c r="G179" s="3">
        <f>VLOOKUP($A179,Prices_Monthly!$A:$I,COLUMN(G$4),FALSE)/VLOOKUP(EOMONTH($A179,-1),Prices_Monthly!$A:$I,COLUMN(G$4),FALSE)-1</f>
        <v>3.3771551682938217E-2</v>
      </c>
      <c r="H179" s="3">
        <f>VLOOKUP($A179,Prices_Monthly!$A:$I,COLUMN(H$4),FALSE)/VLOOKUP(EOMONTH($A179,-1),Prices_Monthly!$A:$I,COLUMN(H$4),FALSE)-1</f>
        <v>1.1933684134014966E-2</v>
      </c>
      <c r="I179" s="3">
        <f>VLOOKUP($A179,Prices_Monthly!$A:$I,COLUMN(I$4),FALSE)/VLOOKUP(EOMONTH($A179,-1),Prices_Monthly!$A:$I,COLUMN(I$4),FALSE)-1</f>
        <v>-2.8342838402030113E-3</v>
      </c>
      <c r="K179" s="3">
        <f>VLOOKUP($A179,Prices_Monthly!$A:$L,COLUMN(K$4),FALSE)/VLOOKUP(EOMONTH($A179,-1),Prices_Monthly!$A:$L,COLUMN(K$4),FALSE)-1</f>
        <v>1.8739176510118583E-4</v>
      </c>
      <c r="L179" s="3">
        <f>VLOOKUP($A179,Prices_Monthly!$A:$L,COLUMN(L$4),FALSE)/VLOOKUP(EOMONTH($A179,-1),Prices_Monthly!$A:$L,COLUMN(L$4),FALSE)-1</f>
        <v>2.1212055107242334E-2</v>
      </c>
      <c r="M179" s="3">
        <f t="shared" si="2"/>
        <v>1.2802189770385873E-2</v>
      </c>
    </row>
    <row r="180" spans="1:13" x14ac:dyDescent="0.35">
      <c r="A180" s="2">
        <v>38199</v>
      </c>
      <c r="B180" s="3">
        <f>VLOOKUP($A180,Prices_Monthly!$A:$I,COLUMN(B$4),FALSE)/VLOOKUP(EOMONTH($A180,-1),Prices_Monthly!$A:$I,COLUMN(B$4),FALSE)-1</f>
        <v>0.16021293606670217</v>
      </c>
      <c r="C180" s="3">
        <f>VLOOKUP($A180,Prices_Monthly!$A:$I,COLUMN(C$4),FALSE)/VLOOKUP(EOMONTH($A180,-1),Prices_Monthly!$A:$I,COLUMN(C$4),FALSE)-1</f>
        <v>-5.0232789005580925E-3</v>
      </c>
      <c r="D180" s="3">
        <f>VLOOKUP($A180,Prices_Monthly!$A:$I,COLUMN(D$4),FALSE)/VLOOKUP(EOMONTH($A180,-1),Prices_Monthly!$A:$I,COLUMN(D$4),FALSE)-1</f>
        <v>-1.8499665768296758E-3</v>
      </c>
      <c r="E180" s="3">
        <f>VLOOKUP($A180,Prices_Monthly!$A:$I,COLUMN(E$4),FALSE)/VLOOKUP(EOMONTH($A180,-1),Prices_Monthly!$A:$I,COLUMN(E$4),FALSE)-1</f>
        <v>1.2720673079169131E-2</v>
      </c>
      <c r="F180" s="3">
        <f>VLOOKUP($A180,Prices_Monthly!$A:$I,COLUMN(F$4),FALSE)/VLOOKUP(EOMONTH($A180,-1),Prices_Monthly!$A:$I,COLUMN(F$4),FALSE)-1</f>
        <v>-3.4633757961783473E-2</v>
      </c>
      <c r="G180" s="3">
        <f>VLOOKUP($A180,Prices_Monthly!$A:$I,COLUMN(G$4),FALSE)/VLOOKUP(EOMONTH($A180,-1),Prices_Monthly!$A:$I,COLUMN(G$4),FALSE)-1</f>
        <v>-7.7909421582967986E-2</v>
      </c>
      <c r="H180" s="3">
        <f>VLOOKUP($A180,Prices_Monthly!$A:$I,COLUMN(H$4),FALSE)/VLOOKUP(EOMONTH($A180,-1),Prices_Monthly!$A:$I,COLUMN(H$4),FALSE)-1</f>
        <v>-2.2175448983189905E-2</v>
      </c>
      <c r="I180" s="3">
        <f>VLOOKUP($A180,Prices_Monthly!$A:$I,COLUMN(I$4),FALSE)/VLOOKUP(EOMONTH($A180,-1),Prices_Monthly!$A:$I,COLUMN(I$4),FALSE)-1</f>
        <v>-9.7884129334872005E-3</v>
      </c>
      <c r="K180" s="3">
        <f>VLOOKUP($A180,Prices_Monthly!$A:$L,COLUMN(K$4),FALSE)/VLOOKUP(EOMONTH($A180,-1),Prices_Monthly!$A:$L,COLUMN(K$4),FALSE)-1</f>
        <v>5.2796259104674892E-3</v>
      </c>
      <c r="L180" s="3">
        <f>VLOOKUP($A180,Prices_Monthly!$A:$L,COLUMN(L$4),FALSE)/VLOOKUP(EOMONTH($A180,-1),Prices_Monthly!$A:$L,COLUMN(L$4),FALSE)-1</f>
        <v>-2.8904403873011186E-2</v>
      </c>
      <c r="M180" s="3">
        <f t="shared" si="2"/>
        <v>-1.5230791959619717E-2</v>
      </c>
    </row>
    <row r="181" spans="1:13" x14ac:dyDescent="0.35">
      <c r="A181" s="2">
        <v>38230</v>
      </c>
      <c r="B181" s="3">
        <f>VLOOKUP($A181,Prices_Monthly!$A:$I,COLUMN(B$4),FALSE)/VLOOKUP(EOMONTH($A181,-1),Prices_Monthly!$A:$I,COLUMN(B$4),FALSE)-1</f>
        <v>-3.5432367294359168E-2</v>
      </c>
      <c r="C181" s="3">
        <f>VLOOKUP($A181,Prices_Monthly!$A:$I,COLUMN(C$4),FALSE)/VLOOKUP(EOMONTH($A181,-1),Prices_Monthly!$A:$I,COLUMN(C$4),FALSE)-1</f>
        <v>4.749798534095695E-2</v>
      </c>
      <c r="D181" s="3">
        <f>VLOOKUP($A181,Prices_Monthly!$A:$I,COLUMN(D$4),FALSE)/VLOOKUP(EOMONTH($A181,-1),Prices_Monthly!$A:$I,COLUMN(D$4),FALSE)-1</f>
        <v>2.0756039508178281E-2</v>
      </c>
      <c r="E181" s="3">
        <f>VLOOKUP($A181,Prices_Monthly!$A:$I,COLUMN(E$4),FALSE)/VLOOKUP(EOMONTH($A181,-1),Prices_Monthly!$A:$I,COLUMN(E$4),FALSE)-1</f>
        <v>2.5295751926868615E-2</v>
      </c>
      <c r="F181" s="3">
        <f>VLOOKUP($A181,Prices_Monthly!$A:$I,COLUMN(F$4),FALSE)/VLOOKUP(EOMONTH($A181,-1),Prices_Monthly!$A:$I,COLUMN(F$4),FALSE)-1</f>
        <v>2.6804123711341443E-3</v>
      </c>
      <c r="G181" s="3">
        <f>VLOOKUP($A181,Prices_Monthly!$A:$I,COLUMN(G$4),FALSE)/VLOOKUP(EOMONTH($A181,-1),Prices_Monthly!$A:$I,COLUMN(G$4),FALSE)-1</f>
        <v>-2.317312358865542E-2</v>
      </c>
      <c r="H181" s="3">
        <f>VLOOKUP($A181,Prices_Monthly!$A:$I,COLUMN(H$4),FALSE)/VLOOKUP(EOMONTH($A181,-1),Prices_Monthly!$A:$I,COLUMN(H$4),FALSE)-1</f>
        <v>1.4323110860811061E-2</v>
      </c>
      <c r="I181" s="3">
        <f>VLOOKUP($A181,Prices_Monthly!$A:$I,COLUMN(I$4),FALSE)/VLOOKUP(EOMONTH($A181,-1),Prices_Monthly!$A:$I,COLUMN(I$4),FALSE)-1</f>
        <v>9.8795114784449023E-3</v>
      </c>
      <c r="K181" s="3">
        <f>VLOOKUP($A181,Prices_Monthly!$A:$L,COLUMN(K$4),FALSE)/VLOOKUP(EOMONTH($A181,-1),Prices_Monthly!$A:$L,COLUMN(K$4),FALSE)-1</f>
        <v>1.5281229944438257E-2</v>
      </c>
      <c r="L181" s="3">
        <f>VLOOKUP($A181,Prices_Monthly!$A:$L,COLUMN(L$4),FALSE)/VLOOKUP(EOMONTH($A181,-1),Prices_Monthly!$A:$L,COLUMN(L$4),FALSE)-1</f>
        <v>1.6801187141206597E-3</v>
      </c>
      <c r="M181" s="3">
        <f t="shared" si="2"/>
        <v>7.1205632062476985E-3</v>
      </c>
    </row>
    <row r="182" spans="1:13" x14ac:dyDescent="0.35">
      <c r="A182" s="2">
        <v>38260</v>
      </c>
      <c r="B182" s="3">
        <f>VLOOKUP($A182,Prices_Monthly!$A:$I,COLUMN(B$4),FALSE)/VLOOKUP(EOMONTH($A182,-1),Prices_Monthly!$A:$I,COLUMN(B$4),FALSE)-1</f>
        <v>0.23726106597057162</v>
      </c>
      <c r="C182" s="3">
        <f>VLOOKUP($A182,Prices_Monthly!$A:$I,COLUMN(C$4),FALSE)/VLOOKUP(EOMONTH($A182,-1),Prices_Monthly!$A:$I,COLUMN(C$4),FALSE)-1</f>
        <v>1.9397913671041378E-2</v>
      </c>
      <c r="D182" s="3">
        <f>VLOOKUP($A182,Prices_Monthly!$A:$I,COLUMN(D$4),FALSE)/VLOOKUP(EOMONTH($A182,-1),Prices_Monthly!$A:$I,COLUMN(D$4),FALSE)-1</f>
        <v>9.5329326657807023E-3</v>
      </c>
      <c r="E182" s="3">
        <f>VLOOKUP($A182,Prices_Monthly!$A:$I,COLUMN(E$4),FALSE)/VLOOKUP(EOMONTH($A182,-1),Prices_Monthly!$A:$I,COLUMN(E$4),FALSE)-1</f>
        <v>2.7820376200129449E-3</v>
      </c>
      <c r="F182" s="3">
        <f>VLOOKUP($A182,Prices_Monthly!$A:$I,COLUMN(F$4),FALSE)/VLOOKUP(EOMONTH($A182,-1),Prices_Monthly!$A:$I,COLUMN(F$4),FALSE)-1</f>
        <v>9.3563643841250155E-3</v>
      </c>
      <c r="G182" s="3">
        <f>VLOOKUP($A182,Prices_Monthly!$A:$I,COLUMN(G$4),FALSE)/VLOOKUP(EOMONTH($A182,-1),Prices_Monthly!$A:$I,COLUMN(G$4),FALSE)-1</f>
        <v>3.1177437931523055E-2</v>
      </c>
      <c r="H182" s="3">
        <f>VLOOKUP($A182,Prices_Monthly!$A:$I,COLUMN(H$4),FALSE)/VLOOKUP(EOMONTH($A182,-1),Prices_Monthly!$A:$I,COLUMN(H$4),FALSE)-1</f>
        <v>-5.7475363390673273E-3</v>
      </c>
      <c r="I182" s="3">
        <f>VLOOKUP($A182,Prices_Monthly!$A:$I,COLUMN(I$4),FALSE)/VLOOKUP(EOMONTH($A182,-1),Prices_Monthly!$A:$I,COLUMN(I$4),FALSE)-1</f>
        <v>2.2354819811275739E-2</v>
      </c>
      <c r="K182" s="3">
        <f>VLOOKUP($A182,Prices_Monthly!$A:$L,COLUMN(K$4),FALSE)/VLOOKUP(EOMONTH($A182,-1),Prices_Monthly!$A:$L,COLUMN(K$4),FALSE)-1</f>
        <v>4.7005077028519082E-3</v>
      </c>
      <c r="L182" s="3">
        <f>VLOOKUP($A182,Prices_Monthly!$A:$L,COLUMN(L$4),FALSE)/VLOOKUP(EOMONTH($A182,-1),Prices_Monthly!$A:$L,COLUMN(L$4),FALSE)-1</f>
        <v>1.2853369736178344E-2</v>
      </c>
      <c r="M182" s="3">
        <f t="shared" si="2"/>
        <v>9.5922249228477686E-3</v>
      </c>
    </row>
    <row r="183" spans="1:13" x14ac:dyDescent="0.35">
      <c r="A183" s="2">
        <v>38291</v>
      </c>
      <c r="B183" s="3">
        <f>VLOOKUP($A183,Prices_Monthly!$A:$I,COLUMN(B$4),FALSE)/VLOOKUP(EOMONTH($A183,-1),Prices_Monthly!$A:$I,COLUMN(B$4),FALSE)-1</f>
        <v>4.9722472826934982E-2</v>
      </c>
      <c r="C183" s="3">
        <f>VLOOKUP($A183,Prices_Monthly!$A:$I,COLUMN(C$4),FALSE)/VLOOKUP(EOMONTH($A183,-1),Prices_Monthly!$A:$I,COLUMN(C$4),FALSE)-1</f>
        <v>2.1407394097300303E-2</v>
      </c>
      <c r="D183" s="3">
        <f>VLOOKUP($A183,Prices_Monthly!$A:$I,COLUMN(D$4),FALSE)/VLOOKUP(EOMONTH($A183,-1),Prices_Monthly!$A:$I,COLUMN(D$4),FALSE)-1</f>
        <v>1.3048306751408667E-3</v>
      </c>
      <c r="E183" s="3">
        <f>VLOOKUP($A183,Prices_Monthly!$A:$I,COLUMN(E$4),FALSE)/VLOOKUP(EOMONTH($A183,-1),Prices_Monthly!$A:$I,COLUMN(E$4),FALSE)-1</f>
        <v>8.3235990199990173E-3</v>
      </c>
      <c r="F183" s="3">
        <f>VLOOKUP($A183,Prices_Monthly!$A:$I,COLUMN(F$4),FALSE)/VLOOKUP(EOMONTH($A183,-1),Prices_Monthly!$A:$I,COLUMN(F$4),FALSE)-1</f>
        <v>1.3649791178567794E-2</v>
      </c>
      <c r="G183" s="3">
        <f>VLOOKUP($A183,Prices_Monthly!$A:$I,COLUMN(G$4),FALSE)/VLOOKUP(EOMONTH($A183,-1),Prices_Monthly!$A:$I,COLUMN(G$4),FALSE)-1</f>
        <v>5.1145899906225534E-2</v>
      </c>
      <c r="H183" s="3">
        <f>VLOOKUP($A183,Prices_Monthly!$A:$I,COLUMN(H$4),FALSE)/VLOOKUP(EOMONTH($A183,-1),Prices_Monthly!$A:$I,COLUMN(H$4),FALSE)-1</f>
        <v>3.6419459469004156E-2</v>
      </c>
      <c r="I183" s="3">
        <f>VLOOKUP($A183,Prices_Monthly!$A:$I,COLUMN(I$4),FALSE)/VLOOKUP(EOMONTH($A183,-1),Prices_Monthly!$A:$I,COLUMN(I$4),FALSE)-1</f>
        <v>2.4479876874033524E-2</v>
      </c>
      <c r="K183" s="3">
        <f>VLOOKUP($A183,Prices_Monthly!$A:$L,COLUMN(K$4),FALSE)/VLOOKUP(EOMONTH($A183,-1),Prices_Monthly!$A:$L,COLUMN(K$4),FALSE)-1</f>
        <v>6.3839424891183327E-3</v>
      </c>
      <c r="L183" s="3">
        <f>VLOOKUP($A183,Prices_Monthly!$A:$L,COLUMN(L$4),FALSE)/VLOOKUP(EOMONTH($A183,-1),Prices_Monthly!$A:$L,COLUMN(L$4),FALSE)-1</f>
        <v>1.2323425760003115E-2</v>
      </c>
      <c r="M183" s="3">
        <f t="shared" si="2"/>
        <v>9.9476324516492021E-3</v>
      </c>
    </row>
    <row r="184" spans="1:13" x14ac:dyDescent="0.35">
      <c r="A184" s="2">
        <v>38321</v>
      </c>
      <c r="B184" s="3">
        <f>VLOOKUP($A184,Prices_Monthly!$A:$I,COLUMN(B$4),FALSE)/VLOOKUP(EOMONTH($A184,-1),Prices_Monthly!$A:$I,COLUMN(B$4),FALSE)-1</f>
        <v>-1.6692775030269003E-2</v>
      </c>
      <c r="C184" s="3">
        <f>VLOOKUP($A184,Prices_Monthly!$A:$I,COLUMN(C$4),FALSE)/VLOOKUP(EOMONTH($A184,-1),Prices_Monthly!$A:$I,COLUMN(C$4),FALSE)-1</f>
        <v>5.0643099190546215E-2</v>
      </c>
      <c r="D184" s="3">
        <f>VLOOKUP($A184,Prices_Monthly!$A:$I,COLUMN(D$4),FALSE)/VLOOKUP(EOMONTH($A184,-1),Prices_Monthly!$A:$I,COLUMN(D$4),FALSE)-1</f>
        <v>3.5474867382065955E-3</v>
      </c>
      <c r="E184" s="3">
        <f>VLOOKUP($A184,Prices_Monthly!$A:$I,COLUMN(E$4),FALSE)/VLOOKUP(EOMONTH($A184,-1),Prices_Monthly!$A:$I,COLUMN(E$4),FALSE)-1</f>
        <v>-1.9326349218053318E-2</v>
      </c>
      <c r="F184" s="3">
        <f>VLOOKUP($A184,Prices_Monthly!$A:$I,COLUMN(F$4),FALSE)/VLOOKUP(EOMONTH($A184,-1),Prices_Monthly!$A:$I,COLUMN(F$4),FALSE)-1</f>
        <v>3.8689578936790259E-2</v>
      </c>
      <c r="G184" s="3">
        <f>VLOOKUP($A184,Prices_Monthly!$A:$I,COLUMN(G$4),FALSE)/VLOOKUP(EOMONTH($A184,-1),Prices_Monthly!$A:$I,COLUMN(G$4),FALSE)-1</f>
        <v>5.5705188670311045E-2</v>
      </c>
      <c r="H184" s="3">
        <f>VLOOKUP($A184,Prices_Monthly!$A:$I,COLUMN(H$4),FALSE)/VLOOKUP(EOMONTH($A184,-1),Prices_Monthly!$A:$I,COLUMN(H$4),FALSE)-1</f>
        <v>3.1402105612873488E-2</v>
      </c>
      <c r="I184" s="3">
        <f>VLOOKUP($A184,Prices_Monthly!$A:$I,COLUMN(I$4),FALSE)/VLOOKUP(EOMONTH($A184,-1),Prices_Monthly!$A:$I,COLUMN(I$4),FALSE)-1</f>
        <v>4.4906592539000423E-2</v>
      </c>
      <c r="K184" s="3">
        <f>VLOOKUP($A184,Prices_Monthly!$A:$L,COLUMN(K$4),FALSE)/VLOOKUP(EOMONTH($A184,-1),Prices_Monthly!$A:$L,COLUMN(K$4),FALSE)-1</f>
        <v>3.7747661009339684E-3</v>
      </c>
      <c r="L184" s="3">
        <f>VLOOKUP($A184,Prices_Monthly!$A:$L,COLUMN(L$4),FALSE)/VLOOKUP(EOMONTH($A184,-1),Prices_Monthly!$A:$L,COLUMN(L$4),FALSE)-1</f>
        <v>3.3341707495531114E-2</v>
      </c>
      <c r="M184" s="3">
        <f t="shared" si="2"/>
        <v>2.1514930937692255E-2</v>
      </c>
    </row>
    <row r="185" spans="1:13" x14ac:dyDescent="0.35">
      <c r="A185" s="2">
        <v>38352</v>
      </c>
      <c r="B185" s="3">
        <f>VLOOKUP($A185,Prices_Monthly!$A:$I,COLUMN(B$4),FALSE)/VLOOKUP(EOMONTH($A185,-1),Prices_Monthly!$A:$I,COLUMN(B$4),FALSE)-1</f>
        <v>-0.13923769027684674</v>
      </c>
      <c r="C185" s="3">
        <f>VLOOKUP($A185,Prices_Monthly!$A:$I,COLUMN(C$4),FALSE)/VLOOKUP(EOMONTH($A185,-1),Prices_Monthly!$A:$I,COLUMN(C$4),FALSE)-1</f>
        <v>-3.2657221614086906E-2</v>
      </c>
      <c r="D185" s="3">
        <f>VLOOKUP($A185,Prices_Monthly!$A:$I,COLUMN(D$4),FALSE)/VLOOKUP(EOMONTH($A185,-1),Prices_Monthly!$A:$I,COLUMN(D$4),FALSE)-1</f>
        <v>4.0825113386586676E-3</v>
      </c>
      <c r="E185" s="3">
        <f>VLOOKUP($A185,Prices_Monthly!$A:$I,COLUMN(E$4),FALSE)/VLOOKUP(EOMONTH($A185,-1),Prices_Monthly!$A:$I,COLUMN(E$4),FALSE)-1</f>
        <v>1.0719575313475227E-2</v>
      </c>
      <c r="F185" s="3">
        <f>VLOOKUP($A185,Prices_Monthly!$A:$I,COLUMN(F$4),FALSE)/VLOOKUP(EOMONTH($A185,-1),Prices_Monthly!$A:$I,COLUMN(F$4),FALSE)-1</f>
        <v>3.2120743034055765E-2</v>
      </c>
      <c r="G185" s="3">
        <f>VLOOKUP($A185,Prices_Monthly!$A:$I,COLUMN(G$4),FALSE)/VLOOKUP(EOMONTH($A185,-1),Prices_Monthly!$A:$I,COLUMN(G$4),FALSE)-1</f>
        <v>2.9772071593632932E-2</v>
      </c>
      <c r="H185" s="3">
        <f>VLOOKUP($A185,Prices_Monthly!$A:$I,COLUMN(H$4),FALSE)/VLOOKUP(EOMONTH($A185,-1),Prices_Monthly!$A:$I,COLUMN(H$4),FALSE)-1</f>
        <v>1.3741496739103631E-3</v>
      </c>
      <c r="I185" s="3">
        <f>VLOOKUP($A185,Prices_Monthly!$A:$I,COLUMN(I$4),FALSE)/VLOOKUP(EOMONTH($A185,-1),Prices_Monthly!$A:$I,COLUMN(I$4),FALSE)-1</f>
        <v>2.2609317784624938E-2</v>
      </c>
      <c r="K185" s="3">
        <f>VLOOKUP($A185,Prices_Monthly!$A:$L,COLUMN(K$4),FALSE)/VLOOKUP(EOMONTH($A185,-1),Prices_Monthly!$A:$L,COLUMN(K$4),FALSE)-1</f>
        <v>6.3387318149108474E-3</v>
      </c>
      <c r="L185" s="3">
        <f>VLOOKUP($A185,Prices_Monthly!$A:$L,COLUMN(L$4),FALSE)/VLOOKUP(EOMONTH($A185,-1),Prices_Monthly!$A:$L,COLUMN(L$4),FALSE)-1</f>
        <v>3.3498306850742399E-2</v>
      </c>
      <c r="M185" s="3">
        <f t="shared" si="2"/>
        <v>2.2634476836409775E-2</v>
      </c>
    </row>
    <row r="186" spans="1:13" x14ac:dyDescent="0.35">
      <c r="A186" s="2">
        <v>38383</v>
      </c>
      <c r="B186" s="3">
        <f>VLOOKUP($A186,Prices_Monthly!$A:$I,COLUMN(B$4),FALSE)/VLOOKUP(EOMONTH($A186,-1),Prices_Monthly!$A:$I,COLUMN(B$4),FALSE)-1</f>
        <v>8.4803277440745672E-2</v>
      </c>
      <c r="C186" s="3">
        <f>VLOOKUP($A186,Prices_Monthly!$A:$I,COLUMN(C$4),FALSE)/VLOOKUP(EOMONTH($A186,-1),Prices_Monthly!$A:$I,COLUMN(C$4),FALSE)-1</f>
        <v>-3.7628359636330488E-2</v>
      </c>
      <c r="D186" s="3">
        <f>VLOOKUP($A186,Prices_Monthly!$A:$I,COLUMN(D$4),FALSE)/VLOOKUP(EOMONTH($A186,-1),Prices_Monthly!$A:$I,COLUMN(D$4),FALSE)-1</f>
        <v>8.9639434796324746E-3</v>
      </c>
      <c r="E186" s="3">
        <f>VLOOKUP($A186,Prices_Monthly!$A:$I,COLUMN(E$4),FALSE)/VLOOKUP(EOMONTH($A186,-1),Prices_Monthly!$A:$I,COLUMN(E$4),FALSE)-1</f>
        <v>2.9304384017934115E-3</v>
      </c>
      <c r="F186" s="3">
        <f>VLOOKUP($A186,Prices_Monthly!$A:$I,COLUMN(F$4),FALSE)/VLOOKUP(EOMONTH($A186,-1),Prices_Monthly!$A:$I,COLUMN(F$4),FALSE)-1</f>
        <v>-2.6340457442819654E-2</v>
      </c>
      <c r="G186" s="3">
        <f>VLOOKUP($A186,Prices_Monthly!$A:$I,COLUMN(G$4),FALSE)/VLOOKUP(EOMONTH($A186,-1),Prices_Monthly!$A:$I,COLUMN(G$4),FALSE)-1</f>
        <v>-6.416975339830866E-2</v>
      </c>
      <c r="H186" s="3">
        <f>VLOOKUP($A186,Prices_Monthly!$A:$I,COLUMN(H$4),FALSE)/VLOOKUP(EOMONTH($A186,-1),Prices_Monthly!$A:$I,COLUMN(H$4),FALSE)-1</f>
        <v>-1.1303908529481377E-2</v>
      </c>
      <c r="I186" s="3">
        <f>VLOOKUP($A186,Prices_Monthly!$A:$I,COLUMN(I$4),FALSE)/VLOOKUP(EOMONTH($A186,-1),Prices_Monthly!$A:$I,COLUMN(I$4),FALSE)-1</f>
        <v>-4.1156516824195633E-2</v>
      </c>
      <c r="K186" s="3">
        <f>VLOOKUP($A186,Prices_Monthly!$A:$L,COLUMN(K$4),FALSE)/VLOOKUP(EOMONTH($A186,-1),Prices_Monthly!$A:$L,COLUMN(K$4),FALSE)-1</f>
        <v>8.6886927531895086E-3</v>
      </c>
      <c r="L186" s="3">
        <f>VLOOKUP($A186,Prices_Monthly!$A:$L,COLUMN(L$4),FALSE)/VLOOKUP(EOMONTH($A186,-1),Prices_Monthly!$A:$L,COLUMN(L$4),FALSE)-1</f>
        <v>-9.9125497172256605E-3</v>
      </c>
      <c r="M186" s="3">
        <f t="shared" si="2"/>
        <v>-2.4720527290595924E-3</v>
      </c>
    </row>
    <row r="187" spans="1:13" x14ac:dyDescent="0.35">
      <c r="A187" s="2">
        <v>38411</v>
      </c>
      <c r="B187" s="3">
        <f>VLOOKUP($A187,Prices_Monthly!$A:$I,COLUMN(B$4),FALSE)/VLOOKUP(EOMONTH($A187,-1),Prices_Monthly!$A:$I,COLUMN(B$4),FALSE)-1</f>
        <v>0.14852809079729035</v>
      </c>
      <c r="C187" s="3">
        <f>VLOOKUP($A187,Prices_Monthly!$A:$I,COLUMN(C$4),FALSE)/VLOOKUP(EOMONTH($A187,-1),Prices_Monthly!$A:$I,COLUMN(C$4),FALSE)-1</f>
        <v>3.1833214549885636E-2</v>
      </c>
      <c r="D187" s="3">
        <f>VLOOKUP($A187,Prices_Monthly!$A:$I,COLUMN(D$4),FALSE)/VLOOKUP(EOMONTH($A187,-1),Prices_Monthly!$A:$I,COLUMN(D$4),FALSE)-1</f>
        <v>-1.0102445620175593E-2</v>
      </c>
      <c r="E187" s="3">
        <f>VLOOKUP($A187,Prices_Monthly!$A:$I,COLUMN(E$4),FALSE)/VLOOKUP(EOMONTH($A187,-1),Prices_Monthly!$A:$I,COLUMN(E$4),FALSE)-1</f>
        <v>-1.3052687444949029E-2</v>
      </c>
      <c r="F187" s="3">
        <f>VLOOKUP($A187,Prices_Monthly!$A:$I,COLUMN(F$4),FALSE)/VLOOKUP(EOMONTH($A187,-1),Prices_Monthly!$A:$I,COLUMN(F$4),FALSE)-1</f>
        <v>1.8773466833541752E-2</v>
      </c>
      <c r="G187" s="3">
        <f>VLOOKUP($A187,Prices_Monthly!$A:$I,COLUMN(G$4),FALSE)/VLOOKUP(EOMONTH($A187,-1),Prices_Monthly!$A:$I,COLUMN(G$4),FALSE)-1</f>
        <v>-7.2179784819716986E-3</v>
      </c>
      <c r="H187" s="3">
        <f>VLOOKUP($A187,Prices_Monthly!$A:$I,COLUMN(H$4),FALSE)/VLOOKUP(EOMONTH($A187,-1),Prices_Monthly!$A:$I,COLUMN(H$4),FALSE)-1</f>
        <v>-9.9304876293841993E-3</v>
      </c>
      <c r="I187" s="3">
        <f>VLOOKUP($A187,Prices_Monthly!$A:$I,COLUMN(I$4),FALSE)/VLOOKUP(EOMONTH($A187,-1),Prices_Monthly!$A:$I,COLUMN(I$4),FALSE)-1</f>
        <v>1.7902902375589225E-2</v>
      </c>
      <c r="K187" s="3">
        <f>VLOOKUP($A187,Prices_Monthly!$A:$L,COLUMN(K$4),FALSE)/VLOOKUP(EOMONTH($A187,-1),Prices_Monthly!$A:$L,COLUMN(K$4),FALSE)-1</f>
        <v>-5.6576786610554874E-3</v>
      </c>
      <c r="L187" s="3">
        <f>VLOOKUP($A187,Prices_Monthly!$A:$L,COLUMN(L$4),FALSE)/VLOOKUP(EOMONTH($A187,-1),Prices_Monthly!$A:$L,COLUMN(L$4),FALSE)-1</f>
        <v>2.4966523343877167E-2</v>
      </c>
      <c r="M187" s="3">
        <f t="shared" si="2"/>
        <v>1.2716842541904104E-2</v>
      </c>
    </row>
    <row r="188" spans="1:13" x14ac:dyDescent="0.35">
      <c r="A188" s="2">
        <v>38442</v>
      </c>
      <c r="B188" s="3">
        <f>VLOOKUP($A188,Prices_Monthly!$A:$I,COLUMN(B$4),FALSE)/VLOOKUP(EOMONTH($A188,-1),Prices_Monthly!$A:$I,COLUMN(B$4),FALSE)-1</f>
        <v>0.15237354861415664</v>
      </c>
      <c r="C188" s="3">
        <f>VLOOKUP($A188,Prices_Monthly!$A:$I,COLUMN(C$4),FALSE)/VLOOKUP(EOMONTH($A188,-1),Prices_Monthly!$A:$I,COLUMN(C$4),FALSE)-1</f>
        <v>-2.0616804591389815E-2</v>
      </c>
      <c r="D188" s="3">
        <f>VLOOKUP($A188,Prices_Monthly!$A:$I,COLUMN(D$4),FALSE)/VLOOKUP(EOMONTH($A188,-1),Prices_Monthly!$A:$I,COLUMN(D$4),FALSE)-1</f>
        <v>1.3081895500708374E-2</v>
      </c>
      <c r="E188" s="3">
        <f>VLOOKUP($A188,Prices_Monthly!$A:$I,COLUMN(E$4),FALSE)/VLOOKUP(EOMONTH($A188,-1),Prices_Monthly!$A:$I,COLUMN(E$4),FALSE)-1</f>
        <v>-5.5449392104007789E-3</v>
      </c>
      <c r="F188" s="3">
        <f>VLOOKUP($A188,Prices_Monthly!$A:$I,COLUMN(F$4),FALSE)/VLOOKUP(EOMONTH($A188,-1),Prices_Monthly!$A:$I,COLUMN(F$4),FALSE)-1</f>
        <v>-2.0223020223020138E-2</v>
      </c>
      <c r="G188" s="3">
        <f>VLOOKUP($A188,Prices_Monthly!$A:$I,COLUMN(G$4),FALSE)/VLOOKUP(EOMONTH($A188,-1),Prices_Monthly!$A:$I,COLUMN(G$4),FALSE)-1</f>
        <v>-2.0703079583087924E-2</v>
      </c>
      <c r="H188" s="3">
        <f>VLOOKUP($A188,Prices_Monthly!$A:$I,COLUMN(H$4),FALSE)/VLOOKUP(EOMONTH($A188,-1),Prices_Monthly!$A:$I,COLUMN(H$4),FALSE)-1</f>
        <v>-2.7384477003885355E-2</v>
      </c>
      <c r="I188" s="3">
        <f>VLOOKUP($A188,Prices_Monthly!$A:$I,COLUMN(I$4),FALSE)/VLOOKUP(EOMONTH($A188,-1),Prices_Monthly!$A:$I,COLUMN(I$4),FALSE)-1</f>
        <v>-2.1392021104604253E-2</v>
      </c>
      <c r="K188" s="3">
        <f>VLOOKUP($A188,Prices_Monthly!$A:$L,COLUMN(K$4),FALSE)/VLOOKUP(EOMONTH($A188,-1),Prices_Monthly!$A:$L,COLUMN(K$4),FALSE)-1</f>
        <v>4.359662690249122E-3</v>
      </c>
      <c r="L188" s="3">
        <f>VLOOKUP($A188,Prices_Monthly!$A:$L,COLUMN(L$4),FALSE)/VLOOKUP(EOMONTH($A188,-1),Prices_Monthly!$A:$L,COLUMN(L$4),FALSE)-1</f>
        <v>-1.0073969782897652E-2</v>
      </c>
      <c r="M188" s="3">
        <f t="shared" si="2"/>
        <v>-4.3005167936389418E-3</v>
      </c>
    </row>
    <row r="189" spans="1:13" x14ac:dyDescent="0.35">
      <c r="A189" s="2">
        <v>38472</v>
      </c>
      <c r="B189" s="3">
        <f>VLOOKUP($A189,Prices_Monthly!$A:$I,COLUMN(B$4),FALSE)/VLOOKUP(EOMONTH($A189,-1),Prices_Monthly!$A:$I,COLUMN(B$4),FALSE)-1</f>
        <v>-7.9558239406558484E-2</v>
      </c>
      <c r="C189" s="3">
        <f>VLOOKUP($A189,Prices_Monthly!$A:$I,COLUMN(C$4),FALSE)/VLOOKUP(EOMONTH($A189,-1),Prices_Monthly!$A:$I,COLUMN(C$4),FALSE)-1</f>
        <v>1.1597743189968979E-2</v>
      </c>
      <c r="D189" s="3">
        <f>VLOOKUP($A189,Prices_Monthly!$A:$I,COLUMN(D$4),FALSE)/VLOOKUP(EOMONTH($A189,-1),Prices_Monthly!$A:$I,COLUMN(D$4),FALSE)-1</f>
        <v>7.890034388996936E-3</v>
      </c>
      <c r="E189" s="3">
        <f>VLOOKUP($A189,Prices_Monthly!$A:$I,COLUMN(E$4),FALSE)/VLOOKUP(EOMONTH($A189,-1),Prices_Monthly!$A:$I,COLUMN(E$4),FALSE)-1</f>
        <v>1.9729679898835117E-2</v>
      </c>
      <c r="F189" s="3">
        <f>VLOOKUP($A189,Prices_Monthly!$A:$I,COLUMN(F$4),FALSE)/VLOOKUP(EOMONTH($A189,-1),Prices_Monthly!$A:$I,COLUMN(F$4),FALSE)-1</f>
        <v>-2.1604938271605034E-2</v>
      </c>
      <c r="G189" s="3">
        <f>VLOOKUP($A189,Prices_Monthly!$A:$I,COLUMN(G$4),FALSE)/VLOOKUP(EOMONTH($A189,-1),Prices_Monthly!$A:$I,COLUMN(G$4),FALSE)-1</f>
        <v>-4.3930266136105178E-2</v>
      </c>
      <c r="H189" s="3">
        <f>VLOOKUP($A189,Prices_Monthly!$A:$I,COLUMN(H$4),FALSE)/VLOOKUP(EOMONTH($A189,-1),Prices_Monthly!$A:$I,COLUMN(H$4),FALSE)-1</f>
        <v>1.6888968783129954E-2</v>
      </c>
      <c r="I189" s="3">
        <f>VLOOKUP($A189,Prices_Monthly!$A:$I,COLUMN(I$4),FALSE)/VLOOKUP(EOMONTH($A189,-1),Prices_Monthly!$A:$I,COLUMN(I$4),FALSE)-1</f>
        <v>-7.2778066232761507E-3</v>
      </c>
      <c r="K189" s="3">
        <f>VLOOKUP($A189,Prices_Monthly!$A:$L,COLUMN(K$4),FALSE)/VLOOKUP(EOMONTH($A189,-1),Prices_Monthly!$A:$L,COLUMN(K$4),FALSE)-1</f>
        <v>1.2450903894466236E-2</v>
      </c>
      <c r="L189" s="3">
        <f>VLOOKUP($A189,Prices_Monthly!$A:$L,COLUMN(L$4),FALSE)/VLOOKUP(EOMONTH($A189,-1),Prices_Monthly!$A:$L,COLUMN(L$4),FALSE)-1</f>
        <v>-2.2879696124399218E-2</v>
      </c>
      <c r="M189" s="3">
        <f t="shared" si="2"/>
        <v>-8.7474561168530349E-3</v>
      </c>
    </row>
    <row r="190" spans="1:13" x14ac:dyDescent="0.35">
      <c r="A190" s="2">
        <v>38503</v>
      </c>
      <c r="B190" s="3">
        <f>VLOOKUP($A190,Prices_Monthly!$A:$I,COLUMN(B$4),FALSE)/VLOOKUP(EOMONTH($A190,-1),Prices_Monthly!$A:$I,COLUMN(B$4),FALSE)-1</f>
        <v>-3.3933619473207721E-2</v>
      </c>
      <c r="C190" s="3">
        <f>VLOOKUP($A190,Prices_Monthly!$A:$I,COLUMN(C$4),FALSE)/VLOOKUP(EOMONTH($A190,-1),Prices_Monthly!$A:$I,COLUMN(C$4),FALSE)-1</f>
        <v>-4.5351079949944695E-2</v>
      </c>
      <c r="D190" s="3">
        <f>VLOOKUP($A190,Prices_Monthly!$A:$I,COLUMN(D$4),FALSE)/VLOOKUP(EOMONTH($A190,-1),Prices_Monthly!$A:$I,COLUMN(D$4),FALSE)-1</f>
        <v>1.3520257175021477E-3</v>
      </c>
      <c r="E190" s="3">
        <f>VLOOKUP($A190,Prices_Monthly!$A:$I,COLUMN(E$4),FALSE)/VLOOKUP(EOMONTH($A190,-1),Prices_Monthly!$A:$I,COLUMN(E$4),FALSE)-1</f>
        <v>1.5029346005585698E-2</v>
      </c>
      <c r="F190" s="3">
        <f>VLOOKUP($A190,Prices_Monthly!$A:$I,COLUMN(F$4),FALSE)/VLOOKUP(EOMONTH($A190,-1),Prices_Monthly!$A:$I,COLUMN(F$4),FALSE)-1</f>
        <v>2.9179810725552091E-2</v>
      </c>
      <c r="G190" s="3">
        <f>VLOOKUP($A190,Prices_Monthly!$A:$I,COLUMN(G$4),FALSE)/VLOOKUP(EOMONTH($A190,-1),Prices_Monthly!$A:$I,COLUMN(G$4),FALSE)-1</f>
        <v>8.3829888658108809E-2</v>
      </c>
      <c r="H190" s="3">
        <f>VLOOKUP($A190,Prices_Monthly!$A:$I,COLUMN(H$4),FALSE)/VLOOKUP(EOMONTH($A190,-1),Prices_Monthly!$A:$I,COLUMN(H$4),FALSE)-1</f>
        <v>-2.8733630871561222E-2</v>
      </c>
      <c r="I190" s="3">
        <f>VLOOKUP($A190,Prices_Monthly!$A:$I,COLUMN(I$4),FALSE)/VLOOKUP(EOMONTH($A190,-1),Prices_Monthly!$A:$I,COLUMN(I$4),FALSE)-1</f>
        <v>-4.4251122655630915E-2</v>
      </c>
      <c r="K190" s="3">
        <f>VLOOKUP($A190,Prices_Monthly!$A:$L,COLUMN(K$4),FALSE)/VLOOKUP(EOMONTH($A190,-1),Prices_Monthly!$A:$L,COLUMN(K$4),FALSE)-1</f>
        <v>8.7230670328830584E-3</v>
      </c>
      <c r="L190" s="3">
        <f>VLOOKUP($A190,Prices_Monthly!$A:$L,COLUMN(L$4),FALSE)/VLOOKUP(EOMONTH($A190,-1),Prices_Monthly!$A:$L,COLUMN(L$4),FALSE)-1</f>
        <v>3.5534805644442224E-2</v>
      </c>
      <c r="M190" s="3">
        <f t="shared" si="2"/>
        <v>2.4810110199818557E-2</v>
      </c>
    </row>
    <row r="191" spans="1:13" x14ac:dyDescent="0.35">
      <c r="A191" s="2">
        <v>38533</v>
      </c>
      <c r="B191" s="3">
        <f>VLOOKUP($A191,Prices_Monthly!$A:$I,COLUMN(B$4),FALSE)/VLOOKUP(EOMONTH($A191,-1),Prices_Monthly!$A:$I,COLUMN(B$4),FALSE)-1</f>
        <v>0.1458162654618127</v>
      </c>
      <c r="C191" s="3">
        <f>VLOOKUP($A191,Prices_Monthly!$A:$I,COLUMN(C$4),FALSE)/VLOOKUP(EOMONTH($A191,-1),Prices_Monthly!$A:$I,COLUMN(C$4),FALSE)-1</f>
        <v>4.3448612685336174E-2</v>
      </c>
      <c r="D191" s="3">
        <f>VLOOKUP($A191,Prices_Monthly!$A:$I,COLUMN(D$4),FALSE)/VLOOKUP(EOMONTH($A191,-1),Prices_Monthly!$A:$I,COLUMN(D$4),FALSE)-1</f>
        <v>7.0001796403713623E-3</v>
      </c>
      <c r="E191" s="3">
        <f>VLOOKUP($A191,Prices_Monthly!$A:$I,COLUMN(E$4),FALSE)/VLOOKUP(EOMONTH($A191,-1),Prices_Monthly!$A:$I,COLUMN(E$4),FALSE)-1</f>
        <v>1.7919990734729385E-3</v>
      </c>
      <c r="F191" s="3">
        <f>VLOOKUP($A191,Prices_Monthly!$A:$I,COLUMN(F$4),FALSE)/VLOOKUP(EOMONTH($A191,-1),Prices_Monthly!$A:$I,COLUMN(F$4),FALSE)-1</f>
        <v>-1.4367816091954699E-3</v>
      </c>
      <c r="G191" s="3">
        <f>VLOOKUP($A191,Prices_Monthly!$A:$I,COLUMN(G$4),FALSE)/VLOOKUP(EOMONTH($A191,-1),Prices_Monthly!$A:$I,COLUMN(G$4),FALSE)-1</f>
        <v>-3.445586710698223E-2</v>
      </c>
      <c r="H191" s="3">
        <f>VLOOKUP($A191,Prices_Monthly!$A:$I,COLUMN(H$4),FALSE)/VLOOKUP(EOMONTH($A191,-1),Prices_Monthly!$A:$I,COLUMN(H$4),FALSE)-1</f>
        <v>-3.0145045759201405E-2</v>
      </c>
      <c r="I191" s="3">
        <f>VLOOKUP($A191,Prices_Monthly!$A:$I,COLUMN(I$4),FALSE)/VLOOKUP(EOMONTH($A191,-1),Prices_Monthly!$A:$I,COLUMN(I$4),FALSE)-1</f>
        <v>-2.0452460007149176E-2</v>
      </c>
      <c r="K191" s="3">
        <f>VLOOKUP($A191,Prices_Monthly!$A:$L,COLUMN(K$4),FALSE)/VLOOKUP(EOMONTH($A191,-1),Prices_Monthly!$A:$L,COLUMN(K$4),FALSE)-1</f>
        <v>8.4243277052054033E-3</v>
      </c>
      <c r="L191" s="3">
        <f>VLOOKUP($A191,Prices_Monthly!$A:$L,COLUMN(L$4),FALSE)/VLOOKUP(EOMONTH($A191,-1),Prices_Monthly!$A:$L,COLUMN(L$4),FALSE)-1</f>
        <v>1.6818301554173187E-2</v>
      </c>
      <c r="M191" s="3">
        <f t="shared" si="2"/>
        <v>1.3460712014586073E-2</v>
      </c>
    </row>
    <row r="192" spans="1:13" x14ac:dyDescent="0.35">
      <c r="A192" s="2">
        <v>38564</v>
      </c>
      <c r="B192" s="3">
        <f>VLOOKUP($A192,Prices_Monthly!$A:$I,COLUMN(B$4),FALSE)/VLOOKUP(EOMONTH($A192,-1),Prices_Monthly!$A:$I,COLUMN(B$4),FALSE)-1</f>
        <v>-4.0565704247870205E-3</v>
      </c>
      <c r="C192" s="3">
        <f>VLOOKUP($A192,Prices_Monthly!$A:$I,COLUMN(C$4),FALSE)/VLOOKUP(EOMONTH($A192,-1),Prices_Monthly!$A:$I,COLUMN(C$4),FALSE)-1</f>
        <v>-1.6691099846335877E-2</v>
      </c>
      <c r="D192" s="3">
        <f>VLOOKUP($A192,Prices_Monthly!$A:$I,COLUMN(D$4),FALSE)/VLOOKUP(EOMONTH($A192,-1),Prices_Monthly!$A:$I,COLUMN(D$4),FALSE)-1</f>
        <v>-8.9983732279804718E-3</v>
      </c>
      <c r="E192" s="3">
        <f>VLOOKUP($A192,Prices_Monthly!$A:$I,COLUMN(E$4),FALSE)/VLOOKUP(EOMONTH($A192,-1),Prices_Monthly!$A:$I,COLUMN(E$4),FALSE)-1</f>
        <v>-2.1875807965126337E-2</v>
      </c>
      <c r="F192" s="3">
        <f>VLOOKUP($A192,Prices_Monthly!$A:$I,COLUMN(F$4),FALSE)/VLOOKUP(EOMONTH($A192,-1),Prices_Monthly!$A:$I,COLUMN(F$4),FALSE)-1</f>
        <v>3.4532374100719299E-2</v>
      </c>
      <c r="G192" s="3">
        <f>VLOOKUP($A192,Prices_Monthly!$A:$I,COLUMN(G$4),FALSE)/VLOOKUP(EOMONTH($A192,-1),Prices_Monthly!$A:$I,COLUMN(G$4),FALSE)-1</f>
        <v>7.2190046738452418E-2</v>
      </c>
      <c r="H192" s="3">
        <f>VLOOKUP($A192,Prices_Monthly!$A:$I,COLUMN(H$4),FALSE)/VLOOKUP(EOMONTH($A192,-1),Prices_Monthly!$A:$I,COLUMN(H$4),FALSE)-1</f>
        <v>-1.3992219887108193E-2</v>
      </c>
      <c r="I192" s="3">
        <f>VLOOKUP($A192,Prices_Monthly!$A:$I,COLUMN(I$4),FALSE)/VLOOKUP(EOMONTH($A192,-1),Prices_Monthly!$A:$I,COLUMN(I$4),FALSE)-1</f>
        <v>2.3456516096023172E-3</v>
      </c>
      <c r="K192" s="3">
        <f>VLOOKUP($A192,Prices_Monthly!$A:$L,COLUMN(K$4),FALSE)/VLOOKUP(EOMONTH($A192,-1),Prices_Monthly!$A:$L,COLUMN(K$4),FALSE)-1</f>
        <v>-6.929113875551618E-3</v>
      </c>
      <c r="L192" s="3">
        <f>VLOOKUP($A192,Prices_Monthly!$A:$L,COLUMN(L$4),FALSE)/VLOOKUP(EOMONTH($A192,-1),Prices_Monthly!$A:$L,COLUMN(L$4),FALSE)-1</f>
        <v>3.7586043784657353E-2</v>
      </c>
      <c r="M192" s="3">
        <f t="shared" si="2"/>
        <v>1.9779980720573763E-2</v>
      </c>
    </row>
    <row r="193" spans="1:13" x14ac:dyDescent="0.35">
      <c r="A193" s="2">
        <v>38595</v>
      </c>
      <c r="B193" s="3">
        <f>VLOOKUP($A193,Prices_Monthly!$A:$I,COLUMN(B$4),FALSE)/VLOOKUP(EOMONTH($A193,-1),Prices_Monthly!$A:$I,COLUMN(B$4),FALSE)-1</f>
        <v>0.17277814839097094</v>
      </c>
      <c r="C193" s="3">
        <f>VLOOKUP($A193,Prices_Monthly!$A:$I,COLUMN(C$4),FALSE)/VLOOKUP(EOMONTH($A193,-1),Prices_Monthly!$A:$I,COLUMN(C$4),FALSE)-1</f>
        <v>5.278685874407385E-3</v>
      </c>
      <c r="D193" s="3">
        <f>VLOOKUP($A193,Prices_Monthly!$A:$I,COLUMN(D$4),FALSE)/VLOOKUP(EOMONTH($A193,-1),Prices_Monthly!$A:$I,COLUMN(D$4),FALSE)-1</f>
        <v>-2.215971702027919E-3</v>
      </c>
      <c r="E193" s="3">
        <f>VLOOKUP($A193,Prices_Monthly!$A:$I,COLUMN(E$4),FALSE)/VLOOKUP(EOMONTH($A193,-1),Prices_Monthly!$A:$I,COLUMN(E$4),FALSE)-1</f>
        <v>1.7587827527519639E-2</v>
      </c>
      <c r="F193" s="3">
        <f>VLOOKUP($A193,Prices_Monthly!$A:$I,COLUMN(F$4),FALSE)/VLOOKUP(EOMONTH($A193,-1),Prices_Monthly!$A:$I,COLUMN(F$4),FALSE)-1</f>
        <v>-1.2331942512749161E-2</v>
      </c>
      <c r="G193" s="3">
        <f>VLOOKUP($A193,Prices_Monthly!$A:$I,COLUMN(G$4),FALSE)/VLOOKUP(EOMONTH($A193,-1),Prices_Monthly!$A:$I,COLUMN(G$4),FALSE)-1</f>
        <v>-1.7065333809353822E-2</v>
      </c>
      <c r="H193" s="3">
        <f>VLOOKUP($A193,Prices_Monthly!$A:$I,COLUMN(H$4),FALSE)/VLOOKUP(EOMONTH($A193,-1),Prices_Monthly!$A:$I,COLUMN(H$4),FALSE)-1</f>
        <v>5.5962833615765817E-3</v>
      </c>
      <c r="I193" s="3">
        <f>VLOOKUP($A193,Prices_Monthly!$A:$I,COLUMN(I$4),FALSE)/VLOOKUP(EOMONTH($A193,-1),Prices_Monthly!$A:$I,COLUMN(I$4),FALSE)-1</f>
        <v>1.1334868419818012E-2</v>
      </c>
      <c r="K193" s="3">
        <f>VLOOKUP($A193,Prices_Monthly!$A:$L,COLUMN(K$4),FALSE)/VLOOKUP(EOMONTH($A193,-1),Prices_Monthly!$A:$L,COLUMN(K$4),FALSE)-1</f>
        <v>8.2176732350112136E-3</v>
      </c>
      <c r="L193" s="3">
        <f>VLOOKUP($A193,Prices_Monthly!$A:$L,COLUMN(L$4),FALSE)/VLOOKUP(EOMONTH($A193,-1),Prices_Monthly!$A:$L,COLUMN(L$4),FALSE)-1</f>
        <v>8.4607414520743163E-4</v>
      </c>
      <c r="M193" s="3">
        <f t="shared" si="2"/>
        <v>3.7947137811289449E-3</v>
      </c>
    </row>
    <row r="194" spans="1:13" x14ac:dyDescent="0.35">
      <c r="A194" s="2">
        <v>38625</v>
      </c>
      <c r="B194" s="3">
        <f>VLOOKUP($A194,Prices_Monthly!$A:$I,COLUMN(B$4),FALSE)/VLOOKUP(EOMONTH($A194,-1),Prices_Monthly!$A:$I,COLUMN(B$4),FALSE)-1</f>
        <v>-2.3723047581937218E-2</v>
      </c>
      <c r="C194" s="3">
        <f>VLOOKUP($A194,Prices_Monthly!$A:$I,COLUMN(C$4),FALSE)/VLOOKUP(EOMONTH($A194,-1),Prices_Monthly!$A:$I,COLUMN(C$4),FALSE)-1</f>
        <v>7.8063194759306453E-2</v>
      </c>
      <c r="D194" s="3">
        <f>VLOOKUP($A194,Prices_Monthly!$A:$I,COLUMN(D$4),FALSE)/VLOOKUP(EOMONTH($A194,-1),Prices_Monthly!$A:$I,COLUMN(D$4),FALSE)-1</f>
        <v>-1.2068747856777584E-2</v>
      </c>
      <c r="E194" s="3">
        <f>VLOOKUP($A194,Prices_Monthly!$A:$I,COLUMN(E$4),FALSE)/VLOOKUP(EOMONTH($A194,-1),Prices_Monthly!$A:$I,COLUMN(E$4),FALSE)-1</f>
        <v>-1.923221991006463E-2</v>
      </c>
      <c r="F194" s="3">
        <f>VLOOKUP($A194,Prices_Monthly!$A:$I,COLUMN(F$4),FALSE)/VLOOKUP(EOMONTH($A194,-1),Prices_Monthly!$A:$I,COLUMN(F$4),FALSE)-1</f>
        <v>5.1633496057077455E-3</v>
      </c>
      <c r="G194" s="3">
        <f>VLOOKUP($A194,Prices_Monthly!$A:$I,COLUMN(G$4),FALSE)/VLOOKUP(EOMONTH($A194,-1),Prices_Monthly!$A:$I,COLUMN(G$4),FALSE)-1</f>
        <v>1.046963533343015E-2</v>
      </c>
      <c r="H194" s="3">
        <f>VLOOKUP($A194,Prices_Monthly!$A:$I,COLUMN(H$4),FALSE)/VLOOKUP(EOMONTH($A194,-1),Prices_Monthly!$A:$I,COLUMN(H$4),FALSE)-1</f>
        <v>-2.2558139800038068E-2</v>
      </c>
      <c r="I194" s="3">
        <f>VLOOKUP($A194,Prices_Monthly!$A:$I,COLUMN(I$4),FALSE)/VLOOKUP(EOMONTH($A194,-1),Prices_Monthly!$A:$I,COLUMN(I$4),FALSE)-1</f>
        <v>-2.1022102061758141E-2</v>
      </c>
      <c r="K194" s="3">
        <f>VLOOKUP($A194,Prices_Monthly!$A:$L,COLUMN(K$4),FALSE)/VLOOKUP(EOMONTH($A194,-1),Prices_Monthly!$A:$L,COLUMN(K$4),FALSE)-1</f>
        <v>-4.9996214434196995E-3</v>
      </c>
      <c r="L194" s="3">
        <f>VLOOKUP($A194,Prices_Monthly!$A:$L,COLUMN(L$4),FALSE)/VLOOKUP(EOMONTH($A194,-1),Prices_Monthly!$A:$L,COLUMN(L$4),FALSE)-1</f>
        <v>3.2869513751979662E-2</v>
      </c>
      <c r="M194" s="3">
        <f t="shared" si="2"/>
        <v>1.7721859673819916E-2</v>
      </c>
    </row>
    <row r="195" spans="1:13" x14ac:dyDescent="0.35">
      <c r="A195" s="2">
        <v>38656</v>
      </c>
      <c r="B195" s="3">
        <f>VLOOKUP($A195,Prices_Monthly!$A:$I,COLUMN(B$4),FALSE)/VLOOKUP(EOMONTH($A195,-1),Prices_Monthly!$A:$I,COLUMN(B$4),FALSE)-1</f>
        <v>-0.11637142654785615</v>
      </c>
      <c r="C195" s="3">
        <f>VLOOKUP($A195,Prices_Monthly!$A:$I,COLUMN(C$4),FALSE)/VLOOKUP(EOMONTH($A195,-1),Prices_Monthly!$A:$I,COLUMN(C$4),FALSE)-1</f>
        <v>-1.1432052009828553E-2</v>
      </c>
      <c r="D195" s="3">
        <f>VLOOKUP($A195,Prices_Monthly!$A:$I,COLUMN(D$4),FALSE)/VLOOKUP(EOMONTH($A195,-1),Prices_Monthly!$A:$I,COLUMN(D$4),FALSE)-1</f>
        <v>-3.9975947366966968E-3</v>
      </c>
      <c r="E195" s="3">
        <f>VLOOKUP($A195,Prices_Monthly!$A:$I,COLUMN(E$4),FALSE)/VLOOKUP(EOMONTH($A195,-1),Prices_Monthly!$A:$I,COLUMN(E$4),FALSE)-1</f>
        <v>-1.3357388174595419E-2</v>
      </c>
      <c r="F195" s="3">
        <f>VLOOKUP($A195,Prices_Monthly!$A:$I,COLUMN(F$4),FALSE)/VLOOKUP(EOMONTH($A195,-1),Prices_Monthly!$A:$I,COLUMN(F$4),FALSE)-1</f>
        <v>-1.9893527598767169E-2</v>
      </c>
      <c r="G195" s="3">
        <f>VLOOKUP($A195,Prices_Monthly!$A:$I,COLUMN(G$4),FALSE)/VLOOKUP(EOMONTH($A195,-1),Prices_Monthly!$A:$I,COLUMN(G$4),FALSE)-1</f>
        <v>-1.7039746228017405E-2</v>
      </c>
      <c r="H195" s="3">
        <f>VLOOKUP($A195,Prices_Monthly!$A:$I,COLUMN(H$4),FALSE)/VLOOKUP(EOMONTH($A195,-1),Prices_Monthly!$A:$I,COLUMN(H$4),FALSE)-1</f>
        <v>-2.9277413966466104E-2</v>
      </c>
      <c r="I195" s="3">
        <f>VLOOKUP($A195,Prices_Monthly!$A:$I,COLUMN(I$4),FALSE)/VLOOKUP(EOMONTH($A195,-1),Prices_Monthly!$A:$I,COLUMN(I$4),FALSE)-1</f>
        <v>-7.8803214678343503E-3</v>
      </c>
      <c r="K195" s="3">
        <f>VLOOKUP($A195,Prices_Monthly!$A:$L,COLUMN(K$4),FALSE)/VLOOKUP(EOMONTH($A195,-1),Prices_Monthly!$A:$L,COLUMN(K$4),FALSE)-1</f>
        <v>-7.3438873412077221E-3</v>
      </c>
      <c r="L195" s="3">
        <f>VLOOKUP($A195,Prices_Monthly!$A:$L,COLUMN(L$4),FALSE)/VLOOKUP(EOMONTH($A195,-1),Prices_Monthly!$A:$L,COLUMN(L$4),FALSE)-1</f>
        <v>-1.9156970106775861E-2</v>
      </c>
      <c r="M195" s="3">
        <f t="shared" si="2"/>
        <v>-1.4431737000548606E-2</v>
      </c>
    </row>
    <row r="196" spans="1:13" x14ac:dyDescent="0.35">
      <c r="A196" s="2">
        <v>38686</v>
      </c>
      <c r="B196" s="3">
        <f>VLOOKUP($A196,Prices_Monthly!$A:$I,COLUMN(B$4),FALSE)/VLOOKUP(EOMONTH($A196,-1),Prices_Monthly!$A:$I,COLUMN(B$4),FALSE)-1</f>
        <v>-0.10909974843465009</v>
      </c>
      <c r="C196" s="3">
        <f>VLOOKUP($A196,Prices_Monthly!$A:$I,COLUMN(C$4),FALSE)/VLOOKUP(EOMONTH($A196,-1),Prices_Monthly!$A:$I,COLUMN(C$4),FALSE)-1</f>
        <v>5.9367926900829815E-2</v>
      </c>
      <c r="D196" s="3">
        <f>VLOOKUP($A196,Prices_Monthly!$A:$I,COLUMN(D$4),FALSE)/VLOOKUP(EOMONTH($A196,-1),Prices_Monthly!$A:$I,COLUMN(D$4),FALSE)-1</f>
        <v>9.4863296489315907E-3</v>
      </c>
      <c r="E196" s="3">
        <f>VLOOKUP($A196,Prices_Monthly!$A:$I,COLUMN(E$4),FALSE)/VLOOKUP(EOMONTH($A196,-1),Prices_Monthly!$A:$I,COLUMN(E$4),FALSE)-1</f>
        <v>2.369988238126064E-3</v>
      </c>
      <c r="F196" s="3">
        <f>VLOOKUP($A196,Prices_Monthly!$A:$I,COLUMN(F$4),FALSE)/VLOOKUP(EOMONTH($A196,-1),Prices_Monthly!$A:$I,COLUMN(F$4),FALSE)-1</f>
        <v>3.4114732227939815E-2</v>
      </c>
      <c r="G196" s="3">
        <f>VLOOKUP($A196,Prices_Monthly!$A:$I,COLUMN(G$4),FALSE)/VLOOKUP(EOMONTH($A196,-1),Prices_Monthly!$A:$I,COLUMN(G$4),FALSE)-1</f>
        <v>5.5784715975162991E-2</v>
      </c>
      <c r="H196" s="3">
        <f>VLOOKUP($A196,Prices_Monthly!$A:$I,COLUMN(H$4),FALSE)/VLOOKUP(EOMONTH($A196,-1),Prices_Monthly!$A:$I,COLUMN(H$4),FALSE)-1</f>
        <v>-3.0422395074160336E-2</v>
      </c>
      <c r="I196" s="3">
        <f>VLOOKUP($A196,Prices_Monthly!$A:$I,COLUMN(I$4),FALSE)/VLOOKUP(EOMONTH($A196,-1),Prices_Monthly!$A:$I,COLUMN(I$4),FALSE)-1</f>
        <v>-1.7288137212290167E-2</v>
      </c>
      <c r="K196" s="3">
        <f>VLOOKUP($A196,Prices_Monthly!$A:$L,COLUMN(K$4),FALSE)/VLOOKUP(EOMONTH($A196,-1),Prices_Monthly!$A:$L,COLUMN(K$4),FALSE)-1</f>
        <v>3.3044836744258177E-3</v>
      </c>
      <c r="L196" s="3">
        <f>VLOOKUP($A196,Prices_Monthly!$A:$L,COLUMN(L$4),FALSE)/VLOOKUP(EOMONTH($A196,-1),Prices_Monthly!$A:$L,COLUMN(L$4),FALSE)-1</f>
        <v>4.2206117147883138E-2</v>
      </c>
      <c r="M196" s="3">
        <f t="shared" si="2"/>
        <v>2.6645463758500212E-2</v>
      </c>
    </row>
    <row r="197" spans="1:13" x14ac:dyDescent="0.35">
      <c r="A197" s="2">
        <v>38717</v>
      </c>
      <c r="B197" s="3">
        <f>VLOOKUP($A197,Prices_Monthly!$A:$I,COLUMN(B$4),FALSE)/VLOOKUP(EOMONTH($A197,-1),Prices_Monthly!$A:$I,COLUMN(B$4),FALSE)-1</f>
        <v>-2.9025422244416399E-3</v>
      </c>
      <c r="C197" s="3">
        <f>VLOOKUP($A197,Prices_Monthly!$A:$I,COLUMN(C$4),FALSE)/VLOOKUP(EOMONTH($A197,-1),Prices_Monthly!$A:$I,COLUMN(C$4),FALSE)-1</f>
        <v>4.0505412591396839E-2</v>
      </c>
      <c r="D197" s="3">
        <f>VLOOKUP($A197,Prices_Monthly!$A:$I,COLUMN(D$4),FALSE)/VLOOKUP(EOMONTH($A197,-1),Prices_Monthly!$A:$I,COLUMN(D$4),FALSE)-1</f>
        <v>-3.6005040435251878E-3</v>
      </c>
      <c r="E197" s="3">
        <f>VLOOKUP($A197,Prices_Monthly!$A:$I,COLUMN(E$4),FALSE)/VLOOKUP(EOMONTH($A197,-1),Prices_Monthly!$A:$I,COLUMN(E$4),FALSE)-1</f>
        <v>8.0592781760722154E-3</v>
      </c>
      <c r="F197" s="3">
        <f>VLOOKUP($A197,Prices_Monthly!$A:$I,COLUMN(F$4),FALSE)/VLOOKUP(EOMONTH($A197,-1),Prices_Monthly!$A:$I,COLUMN(F$4),FALSE)-1</f>
        <v>-3.5016586804275107E-3</v>
      </c>
      <c r="G197" s="3">
        <f>VLOOKUP($A197,Prices_Monthly!$A:$I,COLUMN(G$4),FALSE)/VLOOKUP(EOMONTH($A197,-1),Prices_Monthly!$A:$I,COLUMN(G$4),FALSE)-1</f>
        <v>-1.9453305485994998E-2</v>
      </c>
      <c r="H197" s="3">
        <f>VLOOKUP($A197,Prices_Monthly!$A:$I,COLUMN(H$4),FALSE)/VLOOKUP(EOMONTH($A197,-1),Prices_Monthly!$A:$I,COLUMN(H$4),FALSE)-1</f>
        <v>9.5951496283150917E-3</v>
      </c>
      <c r="I197" s="3">
        <f>VLOOKUP($A197,Prices_Monthly!$A:$I,COLUMN(I$4),FALSE)/VLOOKUP(EOMONTH($A197,-1),Prices_Monthly!$A:$I,COLUMN(I$4),FALSE)-1</f>
        <v>-1.1693837260279283E-3</v>
      </c>
      <c r="K197" s="3">
        <f>VLOOKUP($A197,Prices_Monthly!$A:$L,COLUMN(K$4),FALSE)/VLOOKUP(EOMONTH($A197,-1),Prices_Monthly!$A:$L,COLUMN(K$4),FALSE)-1</f>
        <v>7.3831949165950039E-3</v>
      </c>
      <c r="L197" s="3">
        <f>VLOOKUP($A197,Prices_Monthly!$A:$L,COLUMN(L$4),FALSE)/VLOOKUP(EOMONTH($A197,-1),Prices_Monthly!$A:$L,COLUMN(L$4),FALSE)-1</f>
        <v>2.156827858400745E-2</v>
      </c>
      <c r="M197" s="3">
        <f t="shared" si="2"/>
        <v>1.5894245117042471E-2</v>
      </c>
    </row>
    <row r="198" spans="1:13" x14ac:dyDescent="0.35">
      <c r="A198" s="2">
        <v>38748</v>
      </c>
      <c r="B198" s="3">
        <f>VLOOKUP($A198,Prices_Monthly!$A:$I,COLUMN(B$4),FALSE)/VLOOKUP(EOMONTH($A198,-1),Prices_Monthly!$A:$I,COLUMN(B$4),FALSE)-1</f>
        <v>8.3615787449710766E-2</v>
      </c>
      <c r="C198" s="3">
        <f>VLOOKUP($A198,Prices_Monthly!$A:$I,COLUMN(C$4),FALSE)/VLOOKUP(EOMONTH($A198,-1),Prices_Monthly!$A:$I,COLUMN(C$4),FALSE)-1</f>
        <v>9.9491789346398907E-2</v>
      </c>
      <c r="D198" s="3">
        <f>VLOOKUP($A198,Prices_Monthly!$A:$I,COLUMN(D$4),FALSE)/VLOOKUP(EOMONTH($A198,-1),Prices_Monthly!$A:$I,COLUMN(D$4),FALSE)-1</f>
        <v>-4.0766812295811583E-3</v>
      </c>
      <c r="E198" s="3">
        <f>VLOOKUP($A198,Prices_Monthly!$A:$I,COLUMN(E$4),FALSE)/VLOOKUP(EOMONTH($A198,-1),Prices_Monthly!$A:$I,COLUMN(E$4),FALSE)-1</f>
        <v>-8.8512400935998325E-3</v>
      </c>
      <c r="F198" s="3">
        <f>VLOOKUP($A198,Prices_Monthly!$A:$I,COLUMN(F$4),FALSE)/VLOOKUP(EOMONTH($A198,-1),Prices_Monthly!$A:$I,COLUMN(F$4),FALSE)-1</f>
        <v>2.2933234695764693E-2</v>
      </c>
      <c r="G198" s="3">
        <f>VLOOKUP($A198,Prices_Monthly!$A:$I,COLUMN(G$4),FALSE)/VLOOKUP(EOMONTH($A198,-1),Prices_Monthly!$A:$I,COLUMN(G$4),FALSE)-1</f>
        <v>3.6467614857621289E-2</v>
      </c>
      <c r="H198" s="3">
        <f>VLOOKUP($A198,Prices_Monthly!$A:$I,COLUMN(H$4),FALSE)/VLOOKUP(EOMONTH($A198,-1),Prices_Monthly!$A:$I,COLUMN(H$4),FALSE)-1</f>
        <v>4.9140199948931595E-3</v>
      </c>
      <c r="I198" s="3">
        <f>VLOOKUP($A198,Prices_Monthly!$A:$I,COLUMN(I$4),FALSE)/VLOOKUP(EOMONTH($A198,-1),Prices_Monthly!$A:$I,COLUMN(I$4),FALSE)-1</f>
        <v>2.7729226193720091E-2</v>
      </c>
      <c r="K198" s="3">
        <f>VLOOKUP($A198,Prices_Monthly!$A:$L,COLUMN(K$4),FALSE)/VLOOKUP(EOMONTH($A198,-1),Prices_Monthly!$A:$L,COLUMN(K$4),FALSE)-1</f>
        <v>-4.4503744299464465E-3</v>
      </c>
      <c r="L198" s="3">
        <f>VLOOKUP($A198,Prices_Monthly!$A:$L,COLUMN(L$4),FALSE)/VLOOKUP(EOMONTH($A198,-1),Prices_Monthly!$A:$L,COLUMN(L$4),FALSE)-1</f>
        <v>3.2140594794599187E-2</v>
      </c>
      <c r="M198" s="3">
        <f t="shared" si="2"/>
        <v>1.7504207104780931E-2</v>
      </c>
    </row>
    <row r="199" spans="1:13" x14ac:dyDescent="0.35">
      <c r="A199" s="2">
        <v>38776</v>
      </c>
      <c r="B199" s="3">
        <f>VLOOKUP($A199,Prices_Monthly!$A:$I,COLUMN(B$4),FALSE)/VLOOKUP(EOMONTH($A199,-1),Prices_Monthly!$A:$I,COLUMN(B$4),FALSE)-1</f>
        <v>-6.9383856557227119E-2</v>
      </c>
      <c r="C199" s="3">
        <f>VLOOKUP($A199,Prices_Monthly!$A:$I,COLUMN(C$4),FALSE)/VLOOKUP(EOMONTH($A199,-1),Prices_Monthly!$A:$I,COLUMN(C$4),FALSE)-1</f>
        <v>-2.0157636626479403E-2</v>
      </c>
      <c r="D199" s="3">
        <f>VLOOKUP($A199,Prices_Monthly!$A:$I,COLUMN(D$4),FALSE)/VLOOKUP(EOMONTH($A199,-1),Prices_Monthly!$A:$I,COLUMN(D$4),FALSE)-1</f>
        <v>-5.8482533355980193E-3</v>
      </c>
      <c r="E199" s="3">
        <f>VLOOKUP($A199,Prices_Monthly!$A:$I,COLUMN(E$4),FALSE)/VLOOKUP(EOMONTH($A199,-1),Prices_Monthly!$A:$I,COLUMN(E$4),FALSE)-1</f>
        <v>-3.7430983265975826E-3</v>
      </c>
      <c r="F199" s="3">
        <f>VLOOKUP($A199,Prices_Monthly!$A:$I,COLUMN(F$4),FALSE)/VLOOKUP(EOMONTH($A199,-1),Prices_Monthly!$A:$I,COLUMN(F$4),FALSE)-1</f>
        <v>-8.1359609473874439E-4</v>
      </c>
      <c r="G199" s="3">
        <f>VLOOKUP($A199,Prices_Monthly!$A:$I,COLUMN(G$4),FALSE)/VLOOKUP(EOMONTH($A199,-1),Prices_Monthly!$A:$I,COLUMN(G$4),FALSE)-1</f>
        <v>-2.6170275488243133E-2</v>
      </c>
      <c r="H199" s="3">
        <f>VLOOKUP($A199,Prices_Monthly!$A:$I,COLUMN(H$4),FALSE)/VLOOKUP(EOMONTH($A199,-1),Prices_Monthly!$A:$I,COLUMN(H$4),FALSE)-1</f>
        <v>7.0925018109946336E-3</v>
      </c>
      <c r="I199" s="3">
        <f>VLOOKUP($A199,Prices_Monthly!$A:$I,COLUMN(I$4),FALSE)/VLOOKUP(EOMONTH($A199,-1),Prices_Monthly!$A:$I,COLUMN(I$4),FALSE)-1</f>
        <v>-1.9768246756505792E-2</v>
      </c>
      <c r="K199" s="3">
        <f>VLOOKUP($A199,Prices_Monthly!$A:$L,COLUMN(K$4),FALSE)/VLOOKUP(EOMONTH($A199,-1),Prices_Monthly!$A:$L,COLUMN(K$4),FALSE)-1</f>
        <v>3.9581151919154678E-4</v>
      </c>
      <c r="L199" s="3">
        <f>VLOOKUP($A199,Prices_Monthly!$A:$L,COLUMN(L$4),FALSE)/VLOOKUP(EOMONTH($A199,-1),Prices_Monthly!$A:$L,COLUMN(L$4),FALSE)-1</f>
        <v>3.2319579632269502E-3</v>
      </c>
      <c r="M199" s="3">
        <f t="shared" ref="M199:M262" si="3">(0.6*L199)+(0.4*K199)</f>
        <v>2.0974993856127887E-3</v>
      </c>
    </row>
    <row r="200" spans="1:13" x14ac:dyDescent="0.35">
      <c r="A200" s="2">
        <v>38807</v>
      </c>
      <c r="B200" s="3">
        <f>VLOOKUP($A200,Prices_Monthly!$A:$I,COLUMN(B$4),FALSE)/VLOOKUP(EOMONTH($A200,-1),Prices_Monthly!$A:$I,COLUMN(B$4),FALSE)-1</f>
        <v>6.9085906521311857E-2</v>
      </c>
      <c r="C200" s="3">
        <f>VLOOKUP($A200,Prices_Monthly!$A:$I,COLUMN(C$4),FALSE)/VLOOKUP(EOMONTH($A200,-1),Prices_Monthly!$A:$I,COLUMN(C$4),FALSE)-1</f>
        <v>3.063347657663229E-2</v>
      </c>
      <c r="D200" s="3">
        <f>VLOOKUP($A200,Prices_Monthly!$A:$I,COLUMN(D$4),FALSE)/VLOOKUP(EOMONTH($A200,-1),Prices_Monthly!$A:$I,COLUMN(D$4),FALSE)-1</f>
        <v>-1.0210248897087548E-2</v>
      </c>
      <c r="E200" s="3">
        <f>VLOOKUP($A200,Prices_Monthly!$A:$I,COLUMN(E$4),FALSE)/VLOOKUP(EOMONTH($A200,-1),Prices_Monthly!$A:$I,COLUMN(E$4),FALSE)-1</f>
        <v>-1.4041709627919063E-2</v>
      </c>
      <c r="F200" s="3">
        <f>VLOOKUP($A200,Prices_Monthly!$A:$I,COLUMN(F$4),FALSE)/VLOOKUP(EOMONTH($A200,-1),Prices_Monthly!$A:$I,COLUMN(F$4),FALSE)-1</f>
        <v>8.3235320727403916E-3</v>
      </c>
      <c r="G200" s="3">
        <f>VLOOKUP($A200,Prices_Monthly!$A:$I,COLUMN(G$4),FALSE)/VLOOKUP(EOMONTH($A200,-1),Prices_Monthly!$A:$I,COLUMN(G$4),FALSE)-1</f>
        <v>1.6075493752307546E-2</v>
      </c>
      <c r="H200" s="3">
        <f>VLOOKUP($A200,Prices_Monthly!$A:$I,COLUMN(H$4),FALSE)/VLOOKUP(EOMONTH($A200,-1),Prices_Monthly!$A:$I,COLUMN(H$4),FALSE)-1</f>
        <v>-2.2423118397606912E-2</v>
      </c>
      <c r="I200" s="3">
        <f>VLOOKUP($A200,Prices_Monthly!$A:$I,COLUMN(I$4),FALSE)/VLOOKUP(EOMONTH($A200,-1),Prices_Monthly!$A:$I,COLUMN(I$4),FALSE)-1</f>
        <v>1.3110037955448517E-2</v>
      </c>
      <c r="K200" s="3">
        <f>VLOOKUP($A200,Prices_Monthly!$A:$L,COLUMN(K$4),FALSE)/VLOOKUP(EOMONTH($A200,-1),Prices_Monthly!$A:$L,COLUMN(K$4),FALSE)-1</f>
        <v>-1.1042331351058032E-2</v>
      </c>
      <c r="L200" s="3">
        <f>VLOOKUP($A200,Prices_Monthly!$A:$L,COLUMN(L$4),FALSE)/VLOOKUP(EOMONTH($A200,-1),Prices_Monthly!$A:$L,COLUMN(L$4),FALSE)-1</f>
        <v>2.4453908379682199E-2</v>
      </c>
      <c r="M200" s="3">
        <f t="shared" si="3"/>
        <v>1.0255412487386106E-2</v>
      </c>
    </row>
    <row r="201" spans="1:13" x14ac:dyDescent="0.35">
      <c r="A201" s="2">
        <v>38837</v>
      </c>
      <c r="B201" s="3">
        <f>VLOOKUP($A201,Prices_Monthly!$A:$I,COLUMN(B$4),FALSE)/VLOOKUP(EOMONTH($A201,-1),Prices_Monthly!$A:$I,COLUMN(B$4),FALSE)-1</f>
        <v>7.5900397892345373E-2</v>
      </c>
      <c r="C201" s="3">
        <f>VLOOKUP($A201,Prices_Monthly!$A:$I,COLUMN(C$4),FALSE)/VLOOKUP(EOMONTH($A201,-1),Prices_Monthly!$A:$I,COLUMN(C$4),FALSE)-1</f>
        <v>0.11556131665961744</v>
      </c>
      <c r="D201" s="3">
        <f>VLOOKUP($A201,Prices_Monthly!$A:$I,COLUMN(D$4),FALSE)/VLOOKUP(EOMONTH($A201,-1),Prices_Monthly!$A:$I,COLUMN(D$4),FALSE)-1</f>
        <v>-6.4436564300176524E-3</v>
      </c>
      <c r="E201" s="3">
        <f>VLOOKUP($A201,Prices_Monthly!$A:$I,COLUMN(E$4),FALSE)/VLOOKUP(EOMONTH($A201,-1),Prices_Monthly!$A:$I,COLUMN(E$4),FALSE)-1</f>
        <v>-7.6349342922177321E-3</v>
      </c>
      <c r="F201" s="3">
        <f>VLOOKUP($A201,Prices_Monthly!$A:$I,COLUMN(F$4),FALSE)/VLOOKUP(EOMONTH($A201,-1),Prices_Monthly!$A:$I,COLUMN(F$4),FALSE)-1</f>
        <v>9.7801704800359879E-3</v>
      </c>
      <c r="G201" s="3">
        <f>VLOOKUP($A201,Prices_Monthly!$A:$I,COLUMN(G$4),FALSE)/VLOOKUP(EOMONTH($A201,-1),Prices_Monthly!$A:$I,COLUMN(G$4),FALSE)-1</f>
        <v>-5.2318152228945092E-3</v>
      </c>
      <c r="H201" s="3">
        <f>VLOOKUP($A201,Prices_Monthly!$A:$I,COLUMN(H$4),FALSE)/VLOOKUP(EOMONTH($A201,-1),Prices_Monthly!$A:$I,COLUMN(H$4),FALSE)-1</f>
        <v>2.9294071080526507E-2</v>
      </c>
      <c r="I201" s="3">
        <f>VLOOKUP($A201,Prices_Monthly!$A:$I,COLUMN(I$4),FALSE)/VLOOKUP(EOMONTH($A201,-1),Prices_Monthly!$A:$I,COLUMN(I$4),FALSE)-1</f>
        <v>3.906908533352671E-2</v>
      </c>
      <c r="K201" s="3">
        <f>VLOOKUP($A201,Prices_Monthly!$A:$L,COLUMN(K$4),FALSE)/VLOOKUP(EOMONTH($A201,-1),Prices_Monthly!$A:$L,COLUMN(K$4),FALSE)-1</f>
        <v>-6.6989152005008101E-3</v>
      </c>
      <c r="L201" s="3">
        <f>VLOOKUP($A201,Prices_Monthly!$A:$L,COLUMN(L$4),FALSE)/VLOOKUP(EOMONTH($A201,-1),Prices_Monthly!$A:$L,COLUMN(L$4),FALSE)-1</f>
        <v>9.0826236729035781E-3</v>
      </c>
      <c r="M201" s="3">
        <f t="shared" si="3"/>
        <v>2.7700081235418226E-3</v>
      </c>
    </row>
    <row r="202" spans="1:13" x14ac:dyDescent="0.35">
      <c r="A202" s="2">
        <v>38868</v>
      </c>
      <c r="B202" s="3">
        <f>VLOOKUP($A202,Prices_Monthly!$A:$I,COLUMN(B$4),FALSE)/VLOOKUP(EOMONTH($A202,-1),Prices_Monthly!$A:$I,COLUMN(B$4),FALSE)-1</f>
        <v>-2.299396231226114E-2</v>
      </c>
      <c r="C202" s="3">
        <f>VLOOKUP($A202,Prices_Monthly!$A:$I,COLUMN(C$4),FALSE)/VLOOKUP(EOMONTH($A202,-1),Prices_Monthly!$A:$I,COLUMN(C$4),FALSE)-1</f>
        <v>-1.8017437219868482E-2</v>
      </c>
      <c r="D202" s="3">
        <f>VLOOKUP($A202,Prices_Monthly!$A:$I,COLUMN(D$4),FALSE)/VLOOKUP(EOMONTH($A202,-1),Prices_Monthly!$A:$I,COLUMN(D$4),FALSE)-1</f>
        <v>7.9938086075590498E-3</v>
      </c>
      <c r="E202" s="3">
        <f>VLOOKUP($A202,Prices_Monthly!$A:$I,COLUMN(E$4),FALSE)/VLOOKUP(EOMONTH($A202,-1),Prices_Monthly!$A:$I,COLUMN(E$4),FALSE)-1</f>
        <v>-4.7053469821696225E-3</v>
      </c>
      <c r="F202" s="3">
        <f>VLOOKUP($A202,Prices_Monthly!$A:$I,COLUMN(F$4),FALSE)/VLOOKUP(EOMONTH($A202,-1),Prices_Monthly!$A:$I,COLUMN(F$4),FALSE)-1</f>
        <v>-3.3410342989159458E-2</v>
      </c>
      <c r="G202" s="3">
        <f>VLOOKUP($A202,Prices_Monthly!$A:$I,COLUMN(G$4),FALSE)/VLOOKUP(EOMONTH($A202,-1),Prices_Monthly!$A:$I,COLUMN(G$4),FALSE)-1</f>
        <v>-7.4809569974378487E-2</v>
      </c>
      <c r="H202" s="3">
        <f>VLOOKUP($A202,Prices_Monthly!$A:$I,COLUMN(H$4),FALSE)/VLOOKUP(EOMONTH($A202,-1),Prices_Monthly!$A:$I,COLUMN(H$4),FALSE)-1</f>
        <v>1.4417629047424052E-2</v>
      </c>
      <c r="I202" s="3">
        <f>VLOOKUP($A202,Prices_Monthly!$A:$I,COLUMN(I$4),FALSE)/VLOOKUP(EOMONTH($A202,-1),Prices_Monthly!$A:$I,COLUMN(I$4),FALSE)-1</f>
        <v>1.7645142492692889E-2</v>
      </c>
      <c r="K202" s="3">
        <f>VLOOKUP($A202,Prices_Monthly!$A:$L,COLUMN(K$4),FALSE)/VLOOKUP(EOMONTH($A202,-1),Prices_Monthly!$A:$L,COLUMN(K$4),FALSE)-1</f>
        <v>2.6001044423384911E-3</v>
      </c>
      <c r="L202" s="3">
        <f>VLOOKUP($A202,Prices_Monthly!$A:$L,COLUMN(L$4),FALSE)/VLOOKUP(EOMONTH($A202,-1),Prices_Monthly!$A:$L,COLUMN(L$4),FALSE)-1</f>
        <v>-4.3913094062372204E-2</v>
      </c>
      <c r="M202" s="3">
        <f t="shared" si="3"/>
        <v>-2.5307814660487926E-2</v>
      </c>
    </row>
    <row r="203" spans="1:13" x14ac:dyDescent="0.35">
      <c r="A203" s="2">
        <v>38898</v>
      </c>
      <c r="B203" s="3">
        <f>VLOOKUP($A203,Prices_Monthly!$A:$I,COLUMN(B$4),FALSE)/VLOOKUP(EOMONTH($A203,-1),Prices_Monthly!$A:$I,COLUMN(B$4),FALSE)-1</f>
        <v>3.0927534324352024E-2</v>
      </c>
      <c r="C203" s="3">
        <f>VLOOKUP($A203,Prices_Monthly!$A:$I,COLUMN(C$4),FALSE)/VLOOKUP(EOMONTH($A203,-1),Prices_Monthly!$A:$I,COLUMN(C$4),FALSE)-1</f>
        <v>-5.084862335128848E-2</v>
      </c>
      <c r="D203" s="3">
        <f>VLOOKUP($A203,Prices_Monthly!$A:$I,COLUMN(D$4),FALSE)/VLOOKUP(EOMONTH($A203,-1),Prices_Monthly!$A:$I,COLUMN(D$4),FALSE)-1</f>
        <v>-4.1573842536477557E-3</v>
      </c>
      <c r="E203" s="3">
        <f>VLOOKUP($A203,Prices_Monthly!$A:$I,COLUMN(E$4),FALSE)/VLOOKUP(EOMONTH($A203,-1),Prices_Monthly!$A:$I,COLUMN(E$4),FALSE)-1</f>
        <v>-5.9552283648800497E-4</v>
      </c>
      <c r="F203" s="3">
        <f>VLOOKUP($A203,Prices_Monthly!$A:$I,COLUMN(F$4),FALSE)/VLOOKUP(EOMONTH($A203,-1),Prices_Monthly!$A:$I,COLUMN(F$4),FALSE)-1</f>
        <v>-2.482073910645255E-3</v>
      </c>
      <c r="G203" s="3">
        <f>VLOOKUP($A203,Prices_Monthly!$A:$I,COLUMN(G$4),FALSE)/VLOOKUP(EOMONTH($A203,-1),Prices_Monthly!$A:$I,COLUMN(G$4),FALSE)-1</f>
        <v>-6.2197456341090973E-3</v>
      </c>
      <c r="H203" s="3">
        <f>VLOOKUP($A203,Prices_Monthly!$A:$I,COLUMN(H$4),FALSE)/VLOOKUP(EOMONTH($A203,-1),Prices_Monthly!$A:$I,COLUMN(H$4),FALSE)-1</f>
        <v>-2.3821746880570482E-2</v>
      </c>
      <c r="I203" s="3">
        <f>VLOOKUP($A203,Prices_Monthly!$A:$I,COLUMN(I$4),FALSE)/VLOOKUP(EOMONTH($A203,-1),Prices_Monthly!$A:$I,COLUMN(I$4),FALSE)-1</f>
        <v>-6.5964309836572532E-3</v>
      </c>
      <c r="K203" s="3">
        <f>VLOOKUP($A203,Prices_Monthly!$A:$L,COLUMN(K$4),FALSE)/VLOOKUP(EOMONTH($A203,-1),Prices_Monthly!$A:$L,COLUMN(K$4),FALSE)-1</f>
        <v>-1.800834548457142E-3</v>
      </c>
      <c r="L203" s="3">
        <f>VLOOKUP($A203,Prices_Monthly!$A:$L,COLUMN(L$4),FALSE)/VLOOKUP(EOMONTH($A203,-1),Prices_Monthly!$A:$L,COLUMN(L$4),FALSE)-1</f>
        <v>5.0152474868865315E-3</v>
      </c>
      <c r="M203" s="3">
        <f t="shared" si="3"/>
        <v>2.2888146727490619E-3</v>
      </c>
    </row>
    <row r="204" spans="1:13" x14ac:dyDescent="0.35">
      <c r="A204" s="2">
        <v>38929</v>
      </c>
      <c r="B204" s="3">
        <f>VLOOKUP($A204,Prices_Monthly!$A:$I,COLUMN(B$4),FALSE)/VLOOKUP(EOMONTH($A204,-1),Prices_Monthly!$A:$I,COLUMN(B$4),FALSE)-1</f>
        <v>-2.7457502519591781E-2</v>
      </c>
      <c r="C204" s="3">
        <f>VLOOKUP($A204,Prices_Monthly!$A:$I,COLUMN(C$4),FALSE)/VLOOKUP(EOMONTH($A204,-1),Prices_Monthly!$A:$I,COLUMN(C$4),FALSE)-1</f>
        <v>2.8614388384946121E-2</v>
      </c>
      <c r="D204" s="3">
        <f>VLOOKUP($A204,Prices_Monthly!$A:$I,COLUMN(D$4),FALSE)/VLOOKUP(EOMONTH($A204,-1),Prices_Monthly!$A:$I,COLUMN(D$4),FALSE)-1</f>
        <v>2.658672292839892E-3</v>
      </c>
      <c r="E204" s="3">
        <f>VLOOKUP($A204,Prices_Monthly!$A:$I,COLUMN(E$4),FALSE)/VLOOKUP(EOMONTH($A204,-1),Prices_Monthly!$A:$I,COLUMN(E$4),FALSE)-1</f>
        <v>1.1175225998540261E-2</v>
      </c>
      <c r="F204" s="3">
        <f>VLOOKUP($A204,Prices_Monthly!$A:$I,COLUMN(F$4),FALSE)/VLOOKUP(EOMONTH($A204,-1),Prices_Monthly!$A:$I,COLUMN(F$4),FALSE)-1</f>
        <v>1.7509906921020502E-3</v>
      </c>
      <c r="G204" s="3">
        <f>VLOOKUP($A204,Prices_Monthly!$A:$I,COLUMN(G$4),FALSE)/VLOOKUP(EOMONTH($A204,-1),Prices_Monthly!$A:$I,COLUMN(G$4),FALSE)-1</f>
        <v>-4.5710530725678433E-2</v>
      </c>
      <c r="H204" s="3">
        <f>VLOOKUP($A204,Prices_Monthly!$A:$I,COLUMN(H$4),FALSE)/VLOOKUP(EOMONTH($A204,-1),Prices_Monthly!$A:$I,COLUMN(H$4),FALSE)-1</f>
        <v>-5.0179316188124767E-3</v>
      </c>
      <c r="I204" s="3">
        <f>VLOOKUP($A204,Prices_Monthly!$A:$I,COLUMN(I$4),FALSE)/VLOOKUP(EOMONTH($A204,-1),Prices_Monthly!$A:$I,COLUMN(I$4),FALSE)-1</f>
        <v>-3.8461608288898885E-3</v>
      </c>
      <c r="K204" s="3">
        <f>VLOOKUP($A204,Prices_Monthly!$A:$L,COLUMN(K$4),FALSE)/VLOOKUP(EOMONTH($A204,-1),Prices_Monthly!$A:$L,COLUMN(K$4),FALSE)-1</f>
        <v>8.6242806346348289E-3</v>
      </c>
      <c r="L204" s="3">
        <f>VLOOKUP($A204,Prices_Monthly!$A:$L,COLUMN(L$4),FALSE)/VLOOKUP(EOMONTH($A204,-1),Prices_Monthly!$A:$L,COLUMN(L$4),FALSE)-1</f>
        <v>5.5223344562809196E-3</v>
      </c>
      <c r="M204" s="3">
        <f t="shared" si="3"/>
        <v>6.7631129276224831E-3</v>
      </c>
    </row>
    <row r="205" spans="1:13" x14ac:dyDescent="0.35">
      <c r="A205" s="2">
        <v>38960</v>
      </c>
      <c r="B205" s="3">
        <f>VLOOKUP($A205,Prices_Monthly!$A:$I,COLUMN(B$4),FALSE)/VLOOKUP(EOMONTH($A205,-1),Prices_Monthly!$A:$I,COLUMN(B$4),FALSE)-1</f>
        <v>-2.1034887984889061E-2</v>
      </c>
      <c r="C205" s="3">
        <f>VLOOKUP($A205,Prices_Monthly!$A:$I,COLUMN(C$4),FALSE)/VLOOKUP(EOMONTH($A205,-1),Prices_Monthly!$A:$I,COLUMN(C$4),FALSE)-1</f>
        <v>-1.9481673489842088E-2</v>
      </c>
      <c r="D205" s="3">
        <f>VLOOKUP($A205,Prices_Monthly!$A:$I,COLUMN(D$4),FALSE)/VLOOKUP(EOMONTH($A205,-1),Prices_Monthly!$A:$I,COLUMN(D$4),FALSE)-1</f>
        <v>2.25768693592443E-2</v>
      </c>
      <c r="E205" s="3">
        <f>VLOOKUP($A205,Prices_Monthly!$A:$I,COLUMN(E$4),FALSE)/VLOOKUP(EOMONTH($A205,-1),Prices_Monthly!$A:$I,COLUMN(E$4),FALSE)-1</f>
        <v>1.2524951077783619E-2</v>
      </c>
      <c r="F205" s="3">
        <f>VLOOKUP($A205,Prices_Monthly!$A:$I,COLUMN(F$4),FALSE)/VLOOKUP(EOMONTH($A205,-1),Prices_Monthly!$A:$I,COLUMN(F$4),FALSE)-1</f>
        <v>1.8491260349585925E-2</v>
      </c>
      <c r="G205" s="3">
        <f>VLOOKUP($A205,Prices_Monthly!$A:$I,COLUMN(G$4),FALSE)/VLOOKUP(EOMONTH($A205,-1),Prices_Monthly!$A:$I,COLUMN(G$4),FALSE)-1</f>
        <v>4.2304459518651472E-2</v>
      </c>
      <c r="H205" s="3">
        <f>VLOOKUP($A205,Prices_Monthly!$A:$I,COLUMN(H$4),FALSE)/VLOOKUP(EOMONTH($A205,-1),Prices_Monthly!$A:$I,COLUMN(H$4),FALSE)-1</f>
        <v>-2.8799802283527298E-2</v>
      </c>
      <c r="I205" s="3">
        <f>VLOOKUP($A205,Prices_Monthly!$A:$I,COLUMN(I$4),FALSE)/VLOOKUP(EOMONTH($A205,-1),Prices_Monthly!$A:$I,COLUMN(I$4),FALSE)-1</f>
        <v>8.7663263716053486E-4</v>
      </c>
      <c r="K205" s="3">
        <f>VLOOKUP($A205,Prices_Monthly!$A:$L,COLUMN(K$4),FALSE)/VLOOKUP(EOMONTH($A205,-1),Prices_Monthly!$A:$L,COLUMN(K$4),FALSE)-1</f>
        <v>1.3836375087596497E-2</v>
      </c>
      <c r="L205" s="3">
        <f>VLOOKUP($A205,Prices_Monthly!$A:$L,COLUMN(L$4),FALSE)/VLOOKUP(EOMONTH($A205,-1),Prices_Monthly!$A:$L,COLUMN(L$4),FALSE)-1</f>
        <v>2.5589071035282851E-2</v>
      </c>
      <c r="M205" s="3">
        <f t="shared" si="3"/>
        <v>2.0887992656208311E-2</v>
      </c>
    </row>
    <row r="206" spans="1:13" x14ac:dyDescent="0.35">
      <c r="A206" s="2">
        <v>38990</v>
      </c>
      <c r="B206" s="3">
        <f>VLOOKUP($A206,Prices_Monthly!$A:$I,COLUMN(B$4),FALSE)/VLOOKUP(EOMONTH($A206,-1),Prices_Monthly!$A:$I,COLUMN(B$4),FALSE)-1</f>
        <v>-0.15234438934465067</v>
      </c>
      <c r="C206" s="3">
        <f>VLOOKUP($A206,Prices_Monthly!$A:$I,COLUMN(C$4),FALSE)/VLOOKUP(EOMONTH($A206,-1),Prices_Monthly!$A:$I,COLUMN(C$4),FALSE)-1</f>
        <v>-4.7302582055749443E-2</v>
      </c>
      <c r="D206" s="3">
        <f>VLOOKUP($A206,Prices_Monthly!$A:$I,COLUMN(D$4),FALSE)/VLOOKUP(EOMONTH($A206,-1),Prices_Monthly!$A:$I,COLUMN(D$4),FALSE)-1</f>
        <v>1.7539955757424064E-3</v>
      </c>
      <c r="E206" s="3">
        <f>VLOOKUP($A206,Prices_Monthly!$A:$I,COLUMN(E$4),FALSE)/VLOOKUP(EOMONTH($A206,-1),Prices_Monthly!$A:$I,COLUMN(E$4),FALSE)-1</f>
        <v>6.4030135533788002E-3</v>
      </c>
      <c r="F206" s="3">
        <f>VLOOKUP($A206,Prices_Monthly!$A:$I,COLUMN(F$4),FALSE)/VLOOKUP(EOMONTH($A206,-1),Prices_Monthly!$A:$I,COLUMN(F$4),FALSE)-1</f>
        <v>2.1768584590371232E-2</v>
      </c>
      <c r="G206" s="3">
        <f>VLOOKUP($A206,Prices_Monthly!$A:$I,COLUMN(G$4),FALSE)/VLOOKUP(EOMONTH($A206,-1),Prices_Monthly!$A:$I,COLUMN(G$4),FALSE)-1</f>
        <v>4.3495050798175949E-2</v>
      </c>
      <c r="H206" s="3">
        <f>VLOOKUP($A206,Prices_Monthly!$A:$I,COLUMN(H$4),FALSE)/VLOOKUP(EOMONTH($A206,-1),Prices_Monthly!$A:$I,COLUMN(H$4),FALSE)-1</f>
        <v>-1.0454866696985143E-2</v>
      </c>
      <c r="I206" s="3">
        <f>VLOOKUP($A206,Prices_Monthly!$A:$I,COLUMN(I$4),FALSE)/VLOOKUP(EOMONTH($A206,-1),Prices_Monthly!$A:$I,COLUMN(I$4),FALSE)-1</f>
        <v>-1.2096403400394862E-2</v>
      </c>
      <c r="K206" s="3">
        <f>VLOOKUP($A206,Prices_Monthly!$A:$L,COLUMN(K$4),FALSE)/VLOOKUP(EOMONTH($A206,-1),Prices_Monthly!$A:$L,COLUMN(K$4),FALSE)-1</f>
        <v>4.8884722705944128E-3</v>
      </c>
      <c r="L206" s="3">
        <f>VLOOKUP($A206,Prices_Monthly!$A:$L,COLUMN(L$4),FALSE)/VLOOKUP(EOMONTH($A206,-1),Prices_Monthly!$A:$L,COLUMN(L$4),FALSE)-1</f>
        <v>1.8080771342663615E-2</v>
      </c>
      <c r="M206" s="3">
        <f t="shared" si="3"/>
        <v>1.2803851713835935E-2</v>
      </c>
    </row>
    <row r="207" spans="1:13" x14ac:dyDescent="0.35">
      <c r="A207" s="2">
        <v>39021</v>
      </c>
      <c r="B207" s="3">
        <f>VLOOKUP($A207,Prices_Monthly!$A:$I,COLUMN(B$4),FALSE)/VLOOKUP(EOMONTH($A207,-1),Prices_Monthly!$A:$I,COLUMN(B$4),FALSE)-1</f>
        <v>-6.2989749391941796E-2</v>
      </c>
      <c r="C207" s="3">
        <f>VLOOKUP($A207,Prices_Monthly!$A:$I,COLUMN(C$4),FALSE)/VLOOKUP(EOMONTH($A207,-1),Prices_Monthly!$A:$I,COLUMN(C$4),FALSE)-1</f>
        <v>4.3019967435085071E-3</v>
      </c>
      <c r="D207" s="3">
        <f>VLOOKUP($A207,Prices_Monthly!$A:$I,COLUMN(D$4),FALSE)/VLOOKUP(EOMONTH($A207,-1),Prices_Monthly!$A:$I,COLUMN(D$4),FALSE)-1</f>
        <v>-2.3731649874582095E-3</v>
      </c>
      <c r="E207" s="3">
        <f>VLOOKUP($A207,Prices_Monthly!$A:$I,COLUMN(E$4),FALSE)/VLOOKUP(EOMONTH($A207,-1),Prices_Monthly!$A:$I,COLUMN(E$4),FALSE)-1</f>
        <v>1.4457495127317976E-3</v>
      </c>
      <c r="F207" s="3">
        <f>VLOOKUP($A207,Prices_Monthly!$A:$I,COLUMN(F$4),FALSE)/VLOOKUP(EOMONTH($A207,-1),Prices_Monthly!$A:$I,COLUMN(F$4),FALSE)-1</f>
        <v>2.8111739745403153E-2</v>
      </c>
      <c r="G207" s="3">
        <f>VLOOKUP($A207,Prices_Monthly!$A:$I,COLUMN(G$4),FALSE)/VLOOKUP(EOMONTH($A207,-1),Prices_Monthly!$A:$I,COLUMN(G$4),FALSE)-1</f>
        <v>4.2783232107741709E-2</v>
      </c>
      <c r="H207" s="3">
        <f>VLOOKUP($A207,Prices_Monthly!$A:$I,COLUMN(H$4),FALSE)/VLOOKUP(EOMONTH($A207,-1),Prices_Monthly!$A:$I,COLUMN(H$4),FALSE)-1</f>
        <v>3.5799127682707432E-3</v>
      </c>
      <c r="I207" s="3">
        <f>VLOOKUP($A207,Prices_Monthly!$A:$I,COLUMN(I$4),FALSE)/VLOOKUP(EOMONTH($A207,-1),Prices_Monthly!$A:$I,COLUMN(I$4),FALSE)-1</f>
        <v>5.8660512765689177E-3</v>
      </c>
      <c r="K207" s="3">
        <f>VLOOKUP($A207,Prices_Monthly!$A:$L,COLUMN(K$4),FALSE)/VLOOKUP(EOMONTH($A207,-1),Prices_Monthly!$A:$L,COLUMN(K$4),FALSE)-1</f>
        <v>2.5934505592377644E-3</v>
      </c>
      <c r="L207" s="3">
        <f>VLOOKUP($A207,Prices_Monthly!$A:$L,COLUMN(L$4),FALSE)/VLOOKUP(EOMONTH($A207,-1),Prices_Monthly!$A:$L,COLUMN(L$4),FALSE)-1</f>
        <v>3.0845182719067221E-2</v>
      </c>
      <c r="M207" s="3">
        <f t="shared" si="3"/>
        <v>1.9544489855135436E-2</v>
      </c>
    </row>
    <row r="208" spans="1:13" x14ac:dyDescent="0.35">
      <c r="A208" s="2">
        <v>39051</v>
      </c>
      <c r="B208" s="3">
        <f>VLOOKUP($A208,Prices_Monthly!$A:$I,COLUMN(B$4),FALSE)/VLOOKUP(EOMONTH($A208,-1),Prices_Monthly!$A:$I,COLUMN(B$4),FALSE)-1</f>
        <v>7.9348954275610062E-2</v>
      </c>
      <c r="C208" s="3">
        <f>VLOOKUP($A208,Prices_Monthly!$A:$I,COLUMN(C$4),FALSE)/VLOOKUP(EOMONTH($A208,-1),Prices_Monthly!$A:$I,COLUMN(C$4),FALSE)-1</f>
        <v>6.5315038569185635E-2</v>
      </c>
      <c r="D208" s="3">
        <f>VLOOKUP($A208,Prices_Monthly!$A:$I,COLUMN(D$4),FALSE)/VLOOKUP(EOMONTH($A208,-1),Prices_Monthly!$A:$I,COLUMN(D$4),FALSE)-1</f>
        <v>4.5345083310299739E-3</v>
      </c>
      <c r="E208" s="3">
        <f>VLOOKUP($A208,Prices_Monthly!$A:$I,COLUMN(E$4),FALSE)/VLOOKUP(EOMONTH($A208,-1),Prices_Monthly!$A:$I,COLUMN(E$4),FALSE)-1</f>
        <v>8.0447961750598207E-3</v>
      </c>
      <c r="F208" s="3">
        <f>VLOOKUP($A208,Prices_Monthly!$A:$I,COLUMN(F$4),FALSE)/VLOOKUP(EOMONTH($A208,-1),Prices_Monthly!$A:$I,COLUMN(F$4),FALSE)-1</f>
        <v>1.4273430782459018E-2</v>
      </c>
      <c r="G208" s="3">
        <f>VLOOKUP($A208,Prices_Monthly!$A:$I,COLUMN(G$4),FALSE)/VLOOKUP(EOMONTH($A208,-1),Prices_Monthly!$A:$I,COLUMN(G$4),FALSE)-1</f>
        <v>2.9836751167305664E-2</v>
      </c>
      <c r="H208" s="3">
        <f>VLOOKUP($A208,Prices_Monthly!$A:$I,COLUMN(H$4),FALSE)/VLOOKUP(EOMONTH($A208,-1),Prices_Monthly!$A:$I,COLUMN(H$4),FALSE)-1</f>
        <v>8.4992376057013708E-3</v>
      </c>
      <c r="I208" s="3">
        <f>VLOOKUP($A208,Prices_Monthly!$A:$I,COLUMN(I$4),FALSE)/VLOOKUP(EOMONTH($A208,-1),Prices_Monthly!$A:$I,COLUMN(I$4),FALSE)-1</f>
        <v>3.6690665938564404E-2</v>
      </c>
      <c r="K208" s="3">
        <f>VLOOKUP($A208,Prices_Monthly!$A:$L,COLUMN(K$4),FALSE)/VLOOKUP(EOMONTH($A208,-1),Prices_Monthly!$A:$L,COLUMN(K$4),FALSE)-1</f>
        <v>5.5808738411147196E-3</v>
      </c>
      <c r="L208" s="3">
        <f>VLOOKUP($A208,Prices_Monthly!$A:$L,COLUMN(L$4),FALSE)/VLOOKUP(EOMONTH($A208,-1),Prices_Monthly!$A:$L,COLUMN(L$4),FALSE)-1</f>
        <v>1.1271987968022312E-2</v>
      </c>
      <c r="M208" s="3">
        <f t="shared" si="3"/>
        <v>8.9955423172592749E-3</v>
      </c>
    </row>
    <row r="209" spans="1:13" x14ac:dyDescent="0.35">
      <c r="A209" s="2">
        <v>39082</v>
      </c>
      <c r="B209" s="3">
        <f>VLOOKUP($A209,Prices_Monthly!$A:$I,COLUMN(B$4),FALSE)/VLOOKUP(EOMONTH($A209,-1),Prices_Monthly!$A:$I,COLUMN(B$4),FALSE)-1</f>
        <v>-9.2128506630921203E-2</v>
      </c>
      <c r="C209" s="3">
        <f>VLOOKUP($A209,Prices_Monthly!$A:$I,COLUMN(C$4),FALSE)/VLOOKUP(EOMONTH($A209,-1),Prices_Monthly!$A:$I,COLUMN(C$4),FALSE)-1</f>
        <v>-2.2821643235207412E-2</v>
      </c>
      <c r="D209" s="3">
        <f>VLOOKUP($A209,Prices_Monthly!$A:$I,COLUMN(D$4),FALSE)/VLOOKUP(EOMONTH($A209,-1),Prices_Monthly!$A:$I,COLUMN(D$4),FALSE)-1</f>
        <v>-3.0460773717141398E-3</v>
      </c>
      <c r="E209" s="3">
        <f>VLOOKUP($A209,Prices_Monthly!$A:$I,COLUMN(E$4),FALSE)/VLOOKUP(EOMONTH($A209,-1),Prices_Monthly!$A:$I,COLUMN(E$4),FALSE)-1</f>
        <v>-1.5737405716035102E-2</v>
      </c>
      <c r="F209" s="3">
        <f>VLOOKUP($A209,Prices_Monthly!$A:$I,COLUMN(F$4),FALSE)/VLOOKUP(EOMONTH($A209,-1),Prices_Monthly!$A:$I,COLUMN(F$4),FALSE)-1</f>
        <v>9.4099694811800028E-3</v>
      </c>
      <c r="G209" s="3">
        <f>VLOOKUP($A209,Prices_Monthly!$A:$I,COLUMN(G$4),FALSE)/VLOOKUP(EOMONTH($A209,-1),Prices_Monthly!$A:$I,COLUMN(G$4),FALSE)-1</f>
        <v>-2.2982234167090332E-2</v>
      </c>
      <c r="H209" s="3">
        <f>VLOOKUP($A209,Prices_Monthly!$A:$I,COLUMN(H$4),FALSE)/VLOOKUP(EOMONTH($A209,-1),Prices_Monthly!$A:$I,COLUMN(H$4),FALSE)-1</f>
        <v>-3.3504149654216442E-2</v>
      </c>
      <c r="I209" s="3">
        <f>VLOOKUP($A209,Prices_Monthly!$A:$I,COLUMN(I$4),FALSE)/VLOOKUP(EOMONTH($A209,-1),Prices_Monthly!$A:$I,COLUMN(I$4),FALSE)-1</f>
        <v>-6.5790694735241573E-3</v>
      </c>
      <c r="K209" s="3">
        <f>VLOOKUP($A209,Prices_Monthly!$A:$L,COLUMN(K$4),FALSE)/VLOOKUP(EOMONTH($A209,-1),Prices_Monthly!$A:$L,COLUMN(K$4),FALSE)-1</f>
        <v>-7.1822003336117213E-3</v>
      </c>
      <c r="L209" s="3">
        <f>VLOOKUP($A209,Prices_Monthly!$A:$L,COLUMN(L$4),FALSE)/VLOOKUP(EOMONTH($A209,-1),Prices_Monthly!$A:$L,COLUMN(L$4),FALSE)-1</f>
        <v>2.6464930868197234E-2</v>
      </c>
      <c r="M209" s="3">
        <f t="shared" si="3"/>
        <v>1.3006078387473649E-2</v>
      </c>
    </row>
    <row r="210" spans="1:13" x14ac:dyDescent="0.35">
      <c r="A210" s="2">
        <v>39113</v>
      </c>
      <c r="B210" s="3">
        <f>VLOOKUP($A210,Prices_Monthly!$A:$I,COLUMN(B$4),FALSE)/VLOOKUP(EOMONTH($A210,-1),Prices_Monthly!$A:$I,COLUMN(B$4),FALSE)-1</f>
        <v>-2.2862730644459761E-2</v>
      </c>
      <c r="C210" s="3">
        <f>VLOOKUP($A210,Prices_Monthly!$A:$I,COLUMN(C$4),FALSE)/VLOOKUP(EOMONTH($A210,-1),Prices_Monthly!$A:$I,COLUMN(C$4),FALSE)-1</f>
        <v>2.1174256458344809E-2</v>
      </c>
      <c r="D210" s="3">
        <f>VLOOKUP($A210,Prices_Monthly!$A:$I,COLUMN(D$4),FALSE)/VLOOKUP(EOMONTH($A210,-1),Prices_Monthly!$A:$I,COLUMN(D$4),FALSE)-1</f>
        <v>3.4315009896739301E-3</v>
      </c>
      <c r="E210" s="3">
        <f>VLOOKUP($A210,Prices_Monthly!$A:$I,COLUMN(E$4),FALSE)/VLOOKUP(EOMONTH($A210,-1),Prices_Monthly!$A:$I,COLUMN(E$4),FALSE)-1</f>
        <v>-6.6862924770679788E-3</v>
      </c>
      <c r="F210" s="3">
        <f>VLOOKUP($A210,Prices_Monthly!$A:$I,COLUMN(F$4),FALSE)/VLOOKUP(EOMONTH($A210,-1),Prices_Monthly!$A:$I,COLUMN(F$4),FALSE)-1</f>
        <v>1.0162089527169016E-2</v>
      </c>
      <c r="G210" s="3">
        <f>VLOOKUP($A210,Prices_Monthly!$A:$I,COLUMN(G$4),FALSE)/VLOOKUP(EOMONTH($A210,-1),Prices_Monthly!$A:$I,COLUMN(G$4),FALSE)-1</f>
        <v>1.549170605870942E-2</v>
      </c>
      <c r="H210" s="3">
        <f>VLOOKUP($A210,Prices_Monthly!$A:$I,COLUMN(H$4),FALSE)/VLOOKUP(EOMONTH($A210,-1),Prices_Monthly!$A:$I,COLUMN(H$4),FALSE)-1</f>
        <v>-1.8639457553001892E-2</v>
      </c>
      <c r="I210" s="3">
        <f>VLOOKUP($A210,Prices_Monthly!$A:$I,COLUMN(I$4),FALSE)/VLOOKUP(EOMONTH($A210,-1),Prices_Monthly!$A:$I,COLUMN(I$4),FALSE)-1</f>
        <v>-1.594540325242455E-2</v>
      </c>
      <c r="K210" s="3">
        <f>VLOOKUP($A210,Prices_Monthly!$A:$L,COLUMN(K$4),FALSE)/VLOOKUP(EOMONTH($A210,-1),Prices_Monthly!$A:$L,COLUMN(K$4),FALSE)-1</f>
        <v>-2.5555914819074266E-3</v>
      </c>
      <c r="L210" s="3">
        <f>VLOOKUP($A210,Prices_Monthly!$A:$L,COLUMN(L$4),FALSE)/VLOOKUP(EOMONTH($A210,-1),Prices_Monthly!$A:$L,COLUMN(L$4),FALSE)-1</f>
        <v>1.7930804234351783E-2</v>
      </c>
      <c r="M210" s="3">
        <f t="shared" si="3"/>
        <v>9.7362459478480996E-3</v>
      </c>
    </row>
    <row r="211" spans="1:13" x14ac:dyDescent="0.35">
      <c r="A211" s="2">
        <v>39141</v>
      </c>
      <c r="B211" s="3">
        <f>VLOOKUP($A211,Prices_Monthly!$A:$I,COLUMN(B$4),FALSE)/VLOOKUP(EOMONTH($A211,-1),Prices_Monthly!$A:$I,COLUMN(B$4),FALSE)-1</f>
        <v>4.3203720096423259E-2</v>
      </c>
      <c r="C211" s="3">
        <f>VLOOKUP($A211,Prices_Monthly!$A:$I,COLUMN(C$4),FALSE)/VLOOKUP(EOMONTH($A211,-1),Prices_Monthly!$A:$I,COLUMN(C$4),FALSE)-1</f>
        <v>2.2191291728072882E-2</v>
      </c>
      <c r="D211" s="3">
        <f>VLOOKUP($A211,Prices_Monthly!$A:$I,COLUMN(D$4),FALSE)/VLOOKUP(EOMONTH($A211,-1),Prices_Monthly!$A:$I,COLUMN(D$4),FALSE)-1</f>
        <v>3.7918998870116738E-3</v>
      </c>
      <c r="E211" s="3">
        <f>VLOOKUP($A211,Prices_Monthly!$A:$I,COLUMN(E$4),FALSE)/VLOOKUP(EOMONTH($A211,-1),Prices_Monthly!$A:$I,COLUMN(E$4),FALSE)-1</f>
        <v>1.7122537733097687E-2</v>
      </c>
      <c r="F211" s="3">
        <f>VLOOKUP($A211,Prices_Monthly!$A:$I,COLUMN(F$4),FALSE)/VLOOKUP(EOMONTH($A211,-1),Prices_Monthly!$A:$I,COLUMN(F$4),FALSE)-1</f>
        <v>-2.3611572996341867E-2</v>
      </c>
      <c r="G211" s="3">
        <f>VLOOKUP($A211,Prices_Monthly!$A:$I,COLUMN(G$4),FALSE)/VLOOKUP(EOMONTH($A211,-1),Prices_Monthly!$A:$I,COLUMN(G$4),FALSE)-1</f>
        <v>-2.0526650934561963E-2</v>
      </c>
      <c r="H211" s="3">
        <f>VLOOKUP($A211,Prices_Monthly!$A:$I,COLUMN(H$4),FALSE)/VLOOKUP(EOMONTH($A211,-1),Prices_Monthly!$A:$I,COLUMN(H$4),FALSE)-1</f>
        <v>1.6894149974537642E-2</v>
      </c>
      <c r="I211" s="3">
        <f>VLOOKUP($A211,Prices_Monthly!$A:$I,COLUMN(I$4),FALSE)/VLOOKUP(EOMONTH($A211,-1),Prices_Monthly!$A:$I,COLUMN(I$4),FALSE)-1</f>
        <v>1.5183075671277413E-2</v>
      </c>
      <c r="K211" s="3">
        <f>VLOOKUP($A211,Prices_Monthly!$A:$L,COLUMN(K$4),FALSE)/VLOOKUP(EOMONTH($A211,-1),Prices_Monthly!$A:$L,COLUMN(K$4),FALSE)-1</f>
        <v>9.9789661661386919E-3</v>
      </c>
      <c r="L211" s="3">
        <f>VLOOKUP($A211,Prices_Monthly!$A:$L,COLUMN(L$4),FALSE)/VLOOKUP(EOMONTH($A211,-1),Prices_Monthly!$A:$L,COLUMN(L$4),FALSE)-1</f>
        <v>-1.1814019839560874E-2</v>
      </c>
      <c r="M211" s="3">
        <f t="shared" si="3"/>
        <v>-3.0968254372810474E-3</v>
      </c>
    </row>
    <row r="212" spans="1:13" x14ac:dyDescent="0.35">
      <c r="A212" s="2">
        <v>39172</v>
      </c>
      <c r="B212" s="3">
        <f>VLOOKUP($A212,Prices_Monthly!$A:$I,COLUMN(B$4),FALSE)/VLOOKUP(EOMONTH($A212,-1),Prices_Monthly!$A:$I,COLUMN(B$4),FALSE)-1</f>
        <v>8.6267626024263855E-2</v>
      </c>
      <c r="C212" s="3">
        <f>VLOOKUP($A212,Prices_Monthly!$A:$I,COLUMN(C$4),FALSE)/VLOOKUP(EOMONTH($A212,-1),Prices_Monthly!$A:$I,COLUMN(C$4),FALSE)-1</f>
        <v>-1.4753622050335702E-2</v>
      </c>
      <c r="D212" s="3">
        <f>VLOOKUP($A212,Prices_Monthly!$A:$I,COLUMN(D$4),FALSE)/VLOOKUP(EOMONTH($A212,-1),Prices_Monthly!$A:$I,COLUMN(D$4),FALSE)-1</f>
        <v>4.7460356051165498E-4</v>
      </c>
      <c r="E212" s="3">
        <f>VLOOKUP($A212,Prices_Monthly!$A:$I,COLUMN(E$4),FALSE)/VLOOKUP(EOMONTH($A212,-1),Prices_Monthly!$A:$I,COLUMN(E$4),FALSE)-1</f>
        <v>-4.3172761186274222E-3</v>
      </c>
      <c r="F212" s="3">
        <f>VLOOKUP($A212,Prices_Monthly!$A:$I,COLUMN(F$4),FALSE)/VLOOKUP(EOMONTH($A212,-1),Prices_Monthly!$A:$I,COLUMN(F$4),FALSE)-1</f>
        <v>6.8971389645777759E-3</v>
      </c>
      <c r="G212" s="3">
        <f>VLOOKUP($A212,Prices_Monthly!$A:$I,COLUMN(G$4),FALSE)/VLOOKUP(EOMONTH($A212,-1),Prices_Monthly!$A:$I,COLUMN(G$4),FALSE)-1</f>
        <v>2.6074350140279368E-3</v>
      </c>
      <c r="H212" s="3">
        <f>VLOOKUP($A212,Prices_Monthly!$A:$I,COLUMN(H$4),FALSE)/VLOOKUP(EOMONTH($A212,-1),Prices_Monthly!$A:$I,COLUMN(H$4),FALSE)-1</f>
        <v>-4.7992467269264427E-4</v>
      </c>
      <c r="I212" s="3">
        <f>VLOOKUP($A212,Prices_Monthly!$A:$I,COLUMN(I$4),FALSE)/VLOOKUP(EOMONTH($A212,-1),Prices_Monthly!$A:$I,COLUMN(I$4),FALSE)-1</f>
        <v>6.3683660256443897E-3</v>
      </c>
      <c r="K212" s="3">
        <f>VLOOKUP($A212,Prices_Monthly!$A:$L,COLUMN(K$4),FALSE)/VLOOKUP(EOMONTH($A212,-1),Prices_Monthly!$A:$L,COLUMN(K$4),FALSE)-1</f>
        <v>-2.4817731768606022E-3</v>
      </c>
      <c r="L212" s="3">
        <f>VLOOKUP($A212,Prices_Monthly!$A:$L,COLUMN(L$4),FALSE)/VLOOKUP(EOMONTH($A212,-1),Prices_Monthly!$A:$L,COLUMN(L$4),FALSE)-1</f>
        <v>1.5090187068534711E-2</v>
      </c>
      <c r="M212" s="3">
        <f t="shared" si="3"/>
        <v>8.0614029703765851E-3</v>
      </c>
    </row>
    <row r="213" spans="1:13" x14ac:dyDescent="0.35">
      <c r="A213" s="2">
        <v>39202</v>
      </c>
      <c r="B213" s="3">
        <f>VLOOKUP($A213,Prices_Monthly!$A:$I,COLUMN(B$4),FALSE)/VLOOKUP(EOMONTH($A213,-1),Prices_Monthly!$A:$I,COLUMN(B$4),FALSE)-1</f>
        <v>4.0632203095047892E-4</v>
      </c>
      <c r="C213" s="3">
        <f>VLOOKUP($A213,Prices_Monthly!$A:$I,COLUMN(C$4),FALSE)/VLOOKUP(EOMONTH($A213,-1),Prices_Monthly!$A:$I,COLUMN(C$4),FALSE)-1</f>
        <v>2.1674363294656107E-2</v>
      </c>
      <c r="D213" s="3">
        <f>VLOOKUP($A213,Prices_Monthly!$A:$I,COLUMN(D$4),FALSE)/VLOOKUP(EOMONTH($A213,-1),Prices_Monthly!$A:$I,COLUMN(D$4),FALSE)-1</f>
        <v>1.5650012553125592E-3</v>
      </c>
      <c r="E213" s="3">
        <f>VLOOKUP($A213,Prices_Monthly!$A:$I,COLUMN(E$4),FALSE)/VLOOKUP(EOMONTH($A213,-1),Prices_Monthly!$A:$I,COLUMN(E$4),FALSE)-1</f>
        <v>1.878877161352932E-3</v>
      </c>
      <c r="F213" s="3">
        <f>VLOOKUP($A213,Prices_Monthly!$A:$I,COLUMN(F$4),FALSE)/VLOOKUP(EOMONTH($A213,-1),Prices_Monthly!$A:$I,COLUMN(F$4),FALSE)-1</f>
        <v>4.0000000000000036E-2</v>
      </c>
      <c r="G213" s="3">
        <f>VLOOKUP($A213,Prices_Monthly!$A:$I,COLUMN(G$4),FALSE)/VLOOKUP(EOMONTH($A213,-1),Prices_Monthly!$A:$I,COLUMN(G$4),FALSE)-1</f>
        <v>4.9421094424544787E-2</v>
      </c>
      <c r="H213" s="3">
        <f>VLOOKUP($A213,Prices_Monthly!$A:$I,COLUMN(H$4),FALSE)/VLOOKUP(EOMONTH($A213,-1),Prices_Monthly!$A:$I,COLUMN(H$4),FALSE)-1</f>
        <v>-1.5633746031870288E-2</v>
      </c>
      <c r="I213" s="3">
        <f>VLOOKUP($A213,Prices_Monthly!$A:$I,COLUMN(I$4),FALSE)/VLOOKUP(EOMONTH($A213,-1),Prices_Monthly!$A:$I,COLUMN(I$4),FALSE)-1</f>
        <v>2.3978691114070694E-2</v>
      </c>
      <c r="K213" s="3">
        <f>VLOOKUP($A213,Prices_Monthly!$A:$L,COLUMN(K$4),FALSE)/VLOOKUP(EOMONTH($A213,-1),Prices_Monthly!$A:$L,COLUMN(K$4),FALSE)-1</f>
        <v>9.0561540609224167E-4</v>
      </c>
      <c r="L213" s="3">
        <f>VLOOKUP($A213,Prices_Monthly!$A:$L,COLUMN(L$4),FALSE)/VLOOKUP(EOMONTH($A213,-1),Prices_Monthly!$A:$L,COLUMN(L$4),FALSE)-1</f>
        <v>3.4975479507661777E-2</v>
      </c>
      <c r="M213" s="3">
        <f t="shared" si="3"/>
        <v>2.1347533867033964E-2</v>
      </c>
    </row>
    <row r="214" spans="1:13" x14ac:dyDescent="0.35">
      <c r="A214" s="2">
        <v>39233</v>
      </c>
      <c r="B214" s="3">
        <f>VLOOKUP($A214,Prices_Monthly!$A:$I,COLUMN(B$4),FALSE)/VLOOKUP(EOMONTH($A214,-1),Prices_Monthly!$A:$I,COLUMN(B$4),FALSE)-1</f>
        <v>-1.7336026392378301E-2</v>
      </c>
      <c r="C214" s="3">
        <f>VLOOKUP($A214,Prices_Monthly!$A:$I,COLUMN(C$4),FALSE)/VLOOKUP(EOMONTH($A214,-1),Prices_Monthly!$A:$I,COLUMN(C$4),FALSE)-1</f>
        <v>-3.3760422387537958E-2</v>
      </c>
      <c r="D214" s="3">
        <f>VLOOKUP($A214,Prices_Monthly!$A:$I,COLUMN(D$4),FALSE)/VLOOKUP(EOMONTH($A214,-1),Prices_Monthly!$A:$I,COLUMN(D$4),FALSE)-1</f>
        <v>-8.8556747095620558E-3</v>
      </c>
      <c r="E214" s="3">
        <f>VLOOKUP($A214,Prices_Monthly!$A:$I,COLUMN(E$4),FALSE)/VLOOKUP(EOMONTH($A214,-1),Prices_Monthly!$A:$I,COLUMN(E$4),FALSE)-1</f>
        <v>-1.7923770993966803E-2</v>
      </c>
      <c r="F214" s="3">
        <f>VLOOKUP($A214,Prices_Monthly!$A:$I,COLUMN(F$4),FALSE)/VLOOKUP(EOMONTH($A214,-1),Prices_Monthly!$A:$I,COLUMN(F$4),FALSE)-1</f>
        <v>2.984225077248337E-2</v>
      </c>
      <c r="G214" s="3">
        <f>VLOOKUP($A214,Prices_Monthly!$A:$I,COLUMN(G$4),FALSE)/VLOOKUP(EOMONTH($A214,-1),Prices_Monthly!$A:$I,COLUMN(G$4),FALSE)-1</f>
        <v>2.820168417087543E-2</v>
      </c>
      <c r="H214" s="3">
        <f>VLOOKUP($A214,Prices_Monthly!$A:$I,COLUMN(H$4),FALSE)/VLOOKUP(EOMONTH($A214,-1),Prices_Monthly!$A:$I,COLUMN(H$4),FALSE)-1</f>
        <v>-2.3153689439940117E-2</v>
      </c>
      <c r="I214" s="3">
        <f>VLOOKUP($A214,Prices_Monthly!$A:$I,COLUMN(I$4),FALSE)/VLOOKUP(EOMONTH($A214,-1),Prices_Monthly!$A:$I,COLUMN(I$4),FALSE)-1</f>
        <v>-1.522630757504273E-2</v>
      </c>
      <c r="K214" s="3">
        <f>VLOOKUP($A214,Prices_Monthly!$A:$L,COLUMN(K$4),FALSE)/VLOOKUP(EOMONTH($A214,-1),Prices_Monthly!$A:$L,COLUMN(K$4),FALSE)-1</f>
        <v>-8.9714583350288812E-3</v>
      </c>
      <c r="L214" s="3">
        <f>VLOOKUP($A214,Prices_Monthly!$A:$L,COLUMN(L$4),FALSE)/VLOOKUP(EOMONTH($A214,-1),Prices_Monthly!$A:$L,COLUMN(L$4),FALSE)-1</f>
        <v>3.3718005735580592E-2</v>
      </c>
      <c r="M214" s="3">
        <f t="shared" si="3"/>
        <v>1.6642220107336802E-2</v>
      </c>
    </row>
    <row r="215" spans="1:13" x14ac:dyDescent="0.35">
      <c r="A215" s="2">
        <v>39263</v>
      </c>
      <c r="B215" s="3">
        <f>VLOOKUP($A215,Prices_Monthly!$A:$I,COLUMN(B$4),FALSE)/VLOOKUP(EOMONTH($A215,-1),Prices_Monthly!$A:$I,COLUMN(B$4),FALSE)-1</f>
        <v>5.8004769729957495E-2</v>
      </c>
      <c r="C215" s="3">
        <f>VLOOKUP($A215,Prices_Monthly!$A:$I,COLUMN(C$4),FALSE)/VLOOKUP(EOMONTH($A215,-1),Prices_Monthly!$A:$I,COLUMN(C$4),FALSE)-1</f>
        <v>-2.3699720647838651E-2</v>
      </c>
      <c r="D215" s="3">
        <f>VLOOKUP($A215,Prices_Monthly!$A:$I,COLUMN(D$4),FALSE)/VLOOKUP(EOMONTH($A215,-1),Prices_Monthly!$A:$I,COLUMN(D$4),FALSE)-1</f>
        <v>-6.7009860782325514E-3</v>
      </c>
      <c r="E215" s="3">
        <f>VLOOKUP($A215,Prices_Monthly!$A:$I,COLUMN(E$4),FALSE)/VLOOKUP(EOMONTH($A215,-1),Prices_Monthly!$A:$I,COLUMN(E$4),FALSE)-1</f>
        <v>-6.315437769917609E-3</v>
      </c>
      <c r="F215" s="3">
        <f>VLOOKUP($A215,Prices_Monthly!$A:$I,COLUMN(F$4),FALSE)/VLOOKUP(EOMONTH($A215,-1),Prices_Monthly!$A:$I,COLUMN(F$4),FALSE)-1</f>
        <v>-2.0844848006316585E-2</v>
      </c>
      <c r="G215" s="3">
        <f>VLOOKUP($A215,Prices_Monthly!$A:$I,COLUMN(G$4),FALSE)/VLOOKUP(EOMONTH($A215,-1),Prices_Monthly!$A:$I,COLUMN(G$4),FALSE)-1</f>
        <v>-7.9376173972012243E-4</v>
      </c>
      <c r="H215" s="3">
        <f>VLOOKUP($A215,Prices_Monthly!$A:$I,COLUMN(H$4),FALSE)/VLOOKUP(EOMONTH($A215,-1),Prices_Monthly!$A:$I,COLUMN(H$4),FALSE)-1</f>
        <v>-1.7272096926736258E-2</v>
      </c>
      <c r="I215" s="3">
        <f>VLOOKUP($A215,Prices_Monthly!$A:$I,COLUMN(I$4),FALSE)/VLOOKUP(EOMONTH($A215,-1),Prices_Monthly!$A:$I,COLUMN(I$4),FALSE)-1</f>
        <v>2.5747615449622785E-3</v>
      </c>
      <c r="K215" s="3">
        <f>VLOOKUP($A215,Prices_Monthly!$A:$L,COLUMN(K$4),FALSE)/VLOOKUP(EOMONTH($A215,-1),Prices_Monthly!$A:$L,COLUMN(K$4),FALSE)-1</f>
        <v>-5.0671077143794596E-3</v>
      </c>
      <c r="L215" s="3">
        <f>VLOOKUP($A215,Prices_Monthly!$A:$L,COLUMN(L$4),FALSE)/VLOOKUP(EOMONTH($A215,-1),Prices_Monthly!$A:$L,COLUMN(L$4),FALSE)-1</f>
        <v>-9.7276711967023699E-3</v>
      </c>
      <c r="M215" s="3">
        <f t="shared" si="3"/>
        <v>-7.8634458037732061E-3</v>
      </c>
    </row>
    <row r="216" spans="1:13" x14ac:dyDescent="0.35">
      <c r="A216" s="2">
        <v>39294</v>
      </c>
      <c r="B216" s="3">
        <f>VLOOKUP($A216,Prices_Monthly!$A:$I,COLUMN(B$4),FALSE)/VLOOKUP(EOMONTH($A216,-1),Prices_Monthly!$A:$I,COLUMN(B$4),FALSE)-1</f>
        <v>3.764659639447232E-2</v>
      </c>
      <c r="C216" s="3">
        <f>VLOOKUP($A216,Prices_Monthly!$A:$I,COLUMN(C$4),FALSE)/VLOOKUP(EOMONTH($A216,-1),Prices_Monthly!$A:$I,COLUMN(C$4),FALSE)-1</f>
        <v>2.4223759661138544E-2</v>
      </c>
      <c r="D216" s="3">
        <f>VLOOKUP($A216,Prices_Monthly!$A:$I,COLUMN(D$4),FALSE)/VLOOKUP(EOMONTH($A216,-1),Prices_Monthly!$A:$I,COLUMN(D$4),FALSE)-1</f>
        <v>8.6328930426262662E-3</v>
      </c>
      <c r="E216" s="3">
        <f>VLOOKUP($A216,Prices_Monthly!$A:$I,COLUMN(E$4),FALSE)/VLOOKUP(EOMONTH($A216,-1),Prices_Monthly!$A:$I,COLUMN(E$4),FALSE)-1</f>
        <v>1.6258372695006962E-2</v>
      </c>
      <c r="F216" s="3">
        <f>VLOOKUP($A216,Prices_Monthly!$A:$I,COLUMN(F$4),FALSE)/VLOOKUP(EOMONTH($A216,-1),Prices_Monthly!$A:$I,COLUMN(F$4),FALSE)-1</f>
        <v>-3.5239093621482143E-2</v>
      </c>
      <c r="G216" s="3">
        <f>VLOOKUP($A216,Prices_Monthly!$A:$I,COLUMN(G$4),FALSE)/VLOOKUP(EOMONTH($A216,-1),Prices_Monthly!$A:$I,COLUMN(G$4),FALSE)-1</f>
        <v>-5.240737852149735E-3</v>
      </c>
      <c r="H216" s="3">
        <f>VLOOKUP($A216,Prices_Monthly!$A:$I,COLUMN(H$4),FALSE)/VLOOKUP(EOMONTH($A216,-1),Prices_Monthly!$A:$I,COLUMN(H$4),FALSE)-1</f>
        <v>3.3143709267645871E-2</v>
      </c>
      <c r="I216" s="3">
        <f>VLOOKUP($A216,Prices_Monthly!$A:$I,COLUMN(I$4),FALSE)/VLOOKUP(EOMONTH($A216,-1),Prices_Monthly!$A:$I,COLUMN(I$4),FALSE)-1</f>
        <v>1.2572902087343296E-2</v>
      </c>
      <c r="K216" s="3">
        <f>VLOOKUP($A216,Prices_Monthly!$A:$L,COLUMN(K$4),FALSE)/VLOOKUP(EOMONTH($A216,-1),Prices_Monthly!$A:$L,COLUMN(K$4),FALSE)-1</f>
        <v>1.3017976143924637E-2</v>
      </c>
      <c r="L216" s="3">
        <f>VLOOKUP($A216,Prices_Monthly!$A:$L,COLUMN(L$4),FALSE)/VLOOKUP(EOMONTH($A216,-1),Prices_Monthly!$A:$L,COLUMN(L$4),FALSE)-1</f>
        <v>-3.0564816902484582E-2</v>
      </c>
      <c r="M216" s="3">
        <f t="shared" si="3"/>
        <v>-1.3131699683920896E-2</v>
      </c>
    </row>
    <row r="217" spans="1:13" x14ac:dyDescent="0.35">
      <c r="A217" s="2">
        <v>39325</v>
      </c>
      <c r="B217" s="3">
        <f>VLOOKUP($A217,Prices_Monthly!$A:$I,COLUMN(B$4),FALSE)/VLOOKUP(EOMONTH($A217,-1),Prices_Monthly!$A:$I,COLUMN(B$4),FALSE)-1</f>
        <v>-2.8191416121923663E-2</v>
      </c>
      <c r="C217" s="3">
        <f>VLOOKUP($A217,Prices_Monthly!$A:$I,COLUMN(C$4),FALSE)/VLOOKUP(EOMONTH($A217,-1),Prices_Monthly!$A:$I,COLUMN(C$4),FALSE)-1</f>
        <v>3.8287695455374582E-3</v>
      </c>
      <c r="D217" s="3">
        <f>VLOOKUP($A217,Prices_Monthly!$A:$I,COLUMN(D$4),FALSE)/VLOOKUP(EOMONTH($A217,-1),Prices_Monthly!$A:$I,COLUMN(D$4),FALSE)-1</f>
        <v>1.6518189402332073E-2</v>
      </c>
      <c r="E217" s="3">
        <f>VLOOKUP($A217,Prices_Monthly!$A:$I,COLUMN(E$4),FALSE)/VLOOKUP(EOMONTH($A217,-1),Prices_Monthly!$A:$I,COLUMN(E$4),FALSE)-1</f>
        <v>1.8507638072855492E-2</v>
      </c>
      <c r="F217" s="3">
        <f>VLOOKUP($A217,Prices_Monthly!$A:$I,COLUMN(F$4),FALSE)/VLOOKUP(EOMONTH($A217,-1),Prices_Monthly!$A:$I,COLUMN(F$4),FALSE)-1</f>
        <v>1.0030090270812364E-2</v>
      </c>
      <c r="G217" s="3">
        <f>VLOOKUP($A217,Prices_Monthly!$A:$I,COLUMN(G$4),FALSE)/VLOOKUP(EOMONTH($A217,-1),Prices_Monthly!$A:$I,COLUMN(G$4),FALSE)-1</f>
        <v>2.5182670546395114E-2</v>
      </c>
      <c r="H217" s="3">
        <f>VLOOKUP($A217,Prices_Monthly!$A:$I,COLUMN(H$4),FALSE)/VLOOKUP(EOMONTH($A217,-1),Prices_Monthly!$A:$I,COLUMN(H$4),FALSE)-1</f>
        <v>2.2825441968128191E-2</v>
      </c>
      <c r="I217" s="3">
        <f>VLOOKUP($A217,Prices_Monthly!$A:$I,COLUMN(I$4),FALSE)/VLOOKUP(EOMONTH($A217,-1),Prices_Monthly!$A:$I,COLUMN(I$4),FALSE)-1</f>
        <v>-4.9817560365864599E-3</v>
      </c>
      <c r="K217" s="3">
        <f>VLOOKUP($A217,Prices_Monthly!$A:$L,COLUMN(K$4),FALSE)/VLOOKUP(EOMONTH($A217,-1),Prices_Monthly!$A:$L,COLUMN(K$4),FALSE)-1</f>
        <v>1.131826729720653E-2</v>
      </c>
      <c r="L217" s="3">
        <f>VLOOKUP($A217,Prices_Monthly!$A:$L,COLUMN(L$4),FALSE)/VLOOKUP(EOMONTH($A217,-1),Prices_Monthly!$A:$L,COLUMN(L$4),FALSE)-1</f>
        <v>-5.1228756099352957E-4</v>
      </c>
      <c r="M217" s="3">
        <f t="shared" si="3"/>
        <v>4.2199343822864948E-3</v>
      </c>
    </row>
    <row r="218" spans="1:13" x14ac:dyDescent="0.35">
      <c r="A218" s="2">
        <v>39355</v>
      </c>
      <c r="B218" s="3">
        <f>VLOOKUP($A218,Prices_Monthly!$A:$I,COLUMN(B$4),FALSE)/VLOOKUP(EOMONTH($A218,-1),Prices_Monthly!$A:$I,COLUMN(B$4),FALSE)-1</f>
        <v>0.11406761364827656</v>
      </c>
      <c r="C218" s="3">
        <f>VLOOKUP($A218,Prices_Monthly!$A:$I,COLUMN(C$4),FALSE)/VLOOKUP(EOMONTH($A218,-1),Prices_Monthly!$A:$I,COLUMN(C$4),FALSE)-1</f>
        <v>9.986648006048604E-2</v>
      </c>
      <c r="D218" s="3">
        <f>VLOOKUP($A218,Prices_Monthly!$A:$I,COLUMN(D$4),FALSE)/VLOOKUP(EOMONTH($A218,-1),Prices_Monthly!$A:$I,COLUMN(D$4),FALSE)-1</f>
        <v>-4.3204059056767274E-4</v>
      </c>
      <c r="E218" s="3">
        <f>VLOOKUP($A218,Prices_Monthly!$A:$I,COLUMN(E$4),FALSE)/VLOOKUP(EOMONTH($A218,-1),Prices_Monthly!$A:$I,COLUMN(E$4),FALSE)-1</f>
        <v>2.1485901387865436E-3</v>
      </c>
      <c r="F218" s="3">
        <f>VLOOKUP($A218,Prices_Monthly!$A:$I,COLUMN(F$4),FALSE)/VLOOKUP(EOMONTH($A218,-1),Prices_Monthly!$A:$I,COLUMN(F$4),FALSE)-1</f>
        <v>3.2439589539887459E-2</v>
      </c>
      <c r="G218" s="3">
        <f>VLOOKUP($A218,Prices_Monthly!$A:$I,COLUMN(G$4),FALSE)/VLOOKUP(EOMONTH($A218,-1),Prices_Monthly!$A:$I,COLUMN(G$4),FALSE)-1</f>
        <v>4.7469322493054023E-2</v>
      </c>
      <c r="H218" s="3">
        <f>VLOOKUP($A218,Prices_Monthly!$A:$I,COLUMN(H$4),FALSE)/VLOOKUP(EOMONTH($A218,-1),Prices_Monthly!$A:$I,COLUMN(H$4),FALSE)-1</f>
        <v>3.9813255318341678E-3</v>
      </c>
      <c r="I218" s="3">
        <f>VLOOKUP($A218,Prices_Monthly!$A:$I,COLUMN(I$4),FALSE)/VLOOKUP(EOMONTH($A218,-1),Prices_Monthly!$A:$I,COLUMN(I$4),FALSE)-1</f>
        <v>4.2001358749949924E-2</v>
      </c>
      <c r="K218" s="3">
        <f>VLOOKUP($A218,Prices_Monthly!$A:$L,COLUMN(K$4),FALSE)/VLOOKUP(EOMONTH($A218,-1),Prices_Monthly!$A:$L,COLUMN(K$4),FALSE)-1</f>
        <v>1.275581111489732E-3</v>
      </c>
      <c r="L218" s="3">
        <f>VLOOKUP($A218,Prices_Monthly!$A:$L,COLUMN(L$4),FALSE)/VLOOKUP(EOMONTH($A218,-1),Prices_Monthly!$A:$L,COLUMN(L$4),FALSE)-1</f>
        <v>2.9983409764891666E-2</v>
      </c>
      <c r="M218" s="3">
        <f t="shared" si="3"/>
        <v>1.8500278303530893E-2</v>
      </c>
    </row>
    <row r="219" spans="1:13" x14ac:dyDescent="0.35">
      <c r="A219" s="2">
        <v>39386</v>
      </c>
      <c r="B219" s="3">
        <f>VLOOKUP($A219,Prices_Monthly!$A:$I,COLUMN(B$4),FALSE)/VLOOKUP(EOMONTH($A219,-1),Prices_Monthly!$A:$I,COLUMN(B$4),FALSE)-1</f>
        <v>0.10369070495775312</v>
      </c>
      <c r="C219" s="3">
        <f>VLOOKUP($A219,Prices_Monthly!$A:$I,COLUMN(C$4),FALSE)/VLOOKUP(EOMONTH($A219,-1),Prices_Monthly!$A:$I,COLUMN(C$4),FALSE)-1</f>
        <v>6.0399877140893121E-2</v>
      </c>
      <c r="D219" s="3">
        <f>VLOOKUP($A219,Prices_Monthly!$A:$I,COLUMN(D$4),FALSE)/VLOOKUP(EOMONTH($A219,-1),Prices_Monthly!$A:$I,COLUMN(D$4),FALSE)-1</f>
        <v>7.7845205044482224E-3</v>
      </c>
      <c r="E219" s="3">
        <f>VLOOKUP($A219,Prices_Monthly!$A:$I,COLUMN(E$4),FALSE)/VLOOKUP(EOMONTH($A219,-1),Prices_Monthly!$A:$I,COLUMN(E$4),FALSE)-1</f>
        <v>6.7181582901127967E-3</v>
      </c>
      <c r="F219" s="3">
        <f>VLOOKUP($A219,Prices_Monthly!$A:$I,COLUMN(F$4),FALSE)/VLOOKUP(EOMONTH($A219,-1),Prices_Monthly!$A:$I,COLUMN(F$4),FALSE)-1</f>
        <v>1.0981083680666748E-2</v>
      </c>
      <c r="G219" s="3">
        <f>VLOOKUP($A219,Prices_Monthly!$A:$I,COLUMN(G$4),FALSE)/VLOOKUP(EOMONTH($A219,-1),Prices_Monthly!$A:$I,COLUMN(G$4),FALSE)-1</f>
        <v>6.5515850196151471E-2</v>
      </c>
      <c r="H219" s="3">
        <f>VLOOKUP($A219,Prices_Monthly!$A:$I,COLUMN(H$4),FALSE)/VLOOKUP(EOMONTH($A219,-1),Prices_Monthly!$A:$I,COLUMN(H$4),FALSE)-1</f>
        <v>-6.0270442625297571E-3</v>
      </c>
      <c r="I219" s="3">
        <f>VLOOKUP($A219,Prices_Monthly!$A:$I,COLUMN(I$4),FALSE)/VLOOKUP(EOMONTH($A219,-1),Prices_Monthly!$A:$I,COLUMN(I$4),FALSE)-1</f>
        <v>1.6426491824272693E-2</v>
      </c>
      <c r="K219" s="3">
        <f>VLOOKUP($A219,Prices_Monthly!$A:$L,COLUMN(K$4),FALSE)/VLOOKUP(EOMONTH($A219,-1),Prices_Monthly!$A:$L,COLUMN(K$4),FALSE)-1</f>
        <v>6.6910353764708663E-3</v>
      </c>
      <c r="L219" s="3">
        <f>VLOOKUP($A219,Prices_Monthly!$A:$L,COLUMN(L$4),FALSE)/VLOOKUP(EOMONTH($A219,-1),Prices_Monthly!$A:$L,COLUMN(L$4),FALSE)-1</f>
        <v>2.1432595032786939E-2</v>
      </c>
      <c r="M219" s="3">
        <f t="shared" si="3"/>
        <v>1.553597117026051E-2</v>
      </c>
    </row>
    <row r="220" spans="1:13" x14ac:dyDescent="0.35">
      <c r="A220" s="2">
        <v>39416</v>
      </c>
      <c r="B220" s="3">
        <f>VLOOKUP($A220,Prices_Monthly!$A:$I,COLUMN(B$4),FALSE)/VLOOKUP(EOMONTH($A220,-1),Prices_Monthly!$A:$I,COLUMN(B$4),FALSE)-1</f>
        <v>3.3799049895841815E-3</v>
      </c>
      <c r="C220" s="3">
        <f>VLOOKUP($A220,Prices_Monthly!$A:$I,COLUMN(C$4),FALSE)/VLOOKUP(EOMONTH($A220,-1),Prices_Monthly!$A:$I,COLUMN(C$4),FALSE)-1</f>
        <v>-1.6216417519303361E-2</v>
      </c>
      <c r="D220" s="3">
        <f>VLOOKUP($A220,Prices_Monthly!$A:$I,COLUMN(D$4),FALSE)/VLOOKUP(EOMONTH($A220,-1),Prices_Monthly!$A:$I,COLUMN(D$4),FALSE)-1</f>
        <v>7.6510041750728064E-3</v>
      </c>
      <c r="E220" s="3">
        <f>VLOOKUP($A220,Prices_Monthly!$A:$I,COLUMN(E$4),FALSE)/VLOOKUP(EOMONTH($A220,-1),Prices_Monthly!$A:$I,COLUMN(E$4),FALSE)-1</f>
        <v>3.5241715202220192E-2</v>
      </c>
      <c r="F220" s="3">
        <f>VLOOKUP($A220,Prices_Monthly!$A:$I,COLUMN(F$4),FALSE)/VLOOKUP(EOMONTH($A220,-1),Prices_Monthly!$A:$I,COLUMN(F$4),FALSE)-1</f>
        <v>-4.5746452073257671E-2</v>
      </c>
      <c r="G220" s="3">
        <f>VLOOKUP($A220,Prices_Monthly!$A:$I,COLUMN(G$4),FALSE)/VLOOKUP(EOMONTH($A220,-1),Prices_Monthly!$A:$I,COLUMN(G$4),FALSE)-1</f>
        <v>-7.0145224024198871E-2</v>
      </c>
      <c r="H220" s="3">
        <f>VLOOKUP($A220,Prices_Monthly!$A:$I,COLUMN(H$4),FALSE)/VLOOKUP(EOMONTH($A220,-1),Prices_Monthly!$A:$I,COLUMN(H$4),FALSE)-1</f>
        <v>3.5534390675348471E-2</v>
      </c>
      <c r="I220" s="3">
        <f>VLOOKUP($A220,Prices_Monthly!$A:$I,COLUMN(I$4),FALSE)/VLOOKUP(EOMONTH($A220,-1),Prices_Monthly!$A:$I,COLUMN(I$4),FALSE)-1</f>
        <v>1.4208772657996915E-2</v>
      </c>
      <c r="K220" s="3">
        <f>VLOOKUP($A220,Prices_Monthly!$A:$L,COLUMN(K$4),FALSE)/VLOOKUP(EOMONTH($A220,-1),Prices_Monthly!$A:$L,COLUMN(K$4),FALSE)-1</f>
        <v>1.2551577204898523E-2</v>
      </c>
      <c r="L220" s="3">
        <f>VLOOKUP($A220,Prices_Monthly!$A:$L,COLUMN(L$4),FALSE)/VLOOKUP(EOMONTH($A220,-1),Prices_Monthly!$A:$L,COLUMN(L$4),FALSE)-1</f>
        <v>-4.2900450189455874E-2</v>
      </c>
      <c r="M220" s="3">
        <f t="shared" si="3"/>
        <v>-2.0719639231714115E-2</v>
      </c>
    </row>
    <row r="221" spans="1:13" x14ac:dyDescent="0.35">
      <c r="A221" s="2">
        <v>39447</v>
      </c>
      <c r="B221" s="3">
        <f>VLOOKUP($A221,Prices_Monthly!$A:$I,COLUMN(B$4),FALSE)/VLOOKUP(EOMONTH($A221,-1),Prices_Monthly!$A:$I,COLUMN(B$4),FALSE)-1</f>
        <v>6.5691670496870858E-2</v>
      </c>
      <c r="C221" s="3">
        <f>VLOOKUP($A221,Prices_Monthly!$A:$I,COLUMN(C$4),FALSE)/VLOOKUP(EOMONTH($A221,-1),Prices_Monthly!$A:$I,COLUMN(C$4),FALSE)-1</f>
        <v>6.1969943175524955E-2</v>
      </c>
      <c r="D221" s="3">
        <f>VLOOKUP($A221,Prices_Monthly!$A:$I,COLUMN(D$4),FALSE)/VLOOKUP(EOMONTH($A221,-1),Prices_Monthly!$A:$I,COLUMN(D$4),FALSE)-1</f>
        <v>6.8293023296384092E-4</v>
      </c>
      <c r="E221" s="3">
        <f>VLOOKUP($A221,Prices_Monthly!$A:$I,COLUMN(E$4),FALSE)/VLOOKUP(EOMONTH($A221,-1),Prices_Monthly!$A:$I,COLUMN(E$4),FALSE)-1</f>
        <v>1.6560480466840666E-3</v>
      </c>
      <c r="F221" s="3">
        <f>VLOOKUP($A221,Prices_Monthly!$A:$I,COLUMN(F$4),FALSE)/VLOOKUP(EOMONTH($A221,-1),Prices_Monthly!$A:$I,COLUMN(F$4),FALSE)-1</f>
        <v>-1.1465603190428664E-2</v>
      </c>
      <c r="G221" s="3">
        <f>VLOOKUP($A221,Prices_Monthly!$A:$I,COLUMN(G$4),FALSE)/VLOOKUP(EOMONTH($A221,-1),Prices_Monthly!$A:$I,COLUMN(G$4),FALSE)-1</f>
        <v>-5.3680445609992633E-3</v>
      </c>
      <c r="H221" s="3">
        <f>VLOOKUP($A221,Prices_Monthly!$A:$I,COLUMN(H$4),FALSE)/VLOOKUP(EOMONTH($A221,-1),Prices_Monthly!$A:$I,COLUMN(H$4),FALSE)-1</f>
        <v>-1.0415007118670716E-2</v>
      </c>
      <c r="I221" s="3">
        <f>VLOOKUP($A221,Prices_Monthly!$A:$I,COLUMN(I$4),FALSE)/VLOOKUP(EOMONTH($A221,-1),Prices_Monthly!$A:$I,COLUMN(I$4),FALSE)-1</f>
        <v>-4.5979224022749676E-3</v>
      </c>
      <c r="K221" s="3">
        <f>VLOOKUP($A221,Prices_Monthly!$A:$L,COLUMN(K$4),FALSE)/VLOOKUP(EOMONTH($A221,-1),Prices_Monthly!$A:$L,COLUMN(K$4),FALSE)-1</f>
        <v>1.9537401691338552E-4</v>
      </c>
      <c r="L221" s="3">
        <f>VLOOKUP($A221,Prices_Monthly!$A:$L,COLUMN(L$4),FALSE)/VLOOKUP(EOMONTH($A221,-1),Prices_Monthly!$A:$L,COLUMN(L$4),FALSE)-1</f>
        <v>-8.1021766394276939E-3</v>
      </c>
      <c r="M221" s="3">
        <f t="shared" si="3"/>
        <v>-4.7831563768912615E-3</v>
      </c>
    </row>
    <row r="222" spans="1:13" x14ac:dyDescent="0.35">
      <c r="A222" s="2">
        <v>39478</v>
      </c>
      <c r="B222" s="3">
        <f>VLOOKUP($A222,Prices_Monthly!$A:$I,COLUMN(B$4),FALSE)/VLOOKUP(EOMONTH($A222,-1),Prices_Monthly!$A:$I,COLUMN(B$4),FALSE)-1</f>
        <v>-4.5257531575843779E-2</v>
      </c>
      <c r="C222" s="3">
        <f>VLOOKUP($A222,Prices_Monthly!$A:$I,COLUMN(C$4),FALSE)/VLOOKUP(EOMONTH($A222,-1),Prices_Monthly!$A:$I,COLUMN(C$4),FALSE)-1</f>
        <v>9.9035050544657111E-2</v>
      </c>
      <c r="D222" s="3">
        <f>VLOOKUP($A222,Prices_Monthly!$A:$I,COLUMN(D$4),FALSE)/VLOOKUP(EOMONTH($A222,-1),Prices_Monthly!$A:$I,COLUMN(D$4),FALSE)-1</f>
        <v>6.8725796709354636E-3</v>
      </c>
      <c r="E222" s="3">
        <f>VLOOKUP($A222,Prices_Monthly!$A:$I,COLUMN(E$4),FALSE)/VLOOKUP(EOMONTH($A222,-1),Prices_Monthly!$A:$I,COLUMN(E$4),FALSE)-1</f>
        <v>2.9342480396400195E-2</v>
      </c>
      <c r="F222" s="3">
        <f>VLOOKUP($A222,Prices_Monthly!$A:$I,COLUMN(F$4),FALSE)/VLOOKUP(EOMONTH($A222,-1),Prices_Monthly!$A:$I,COLUMN(F$4),FALSE)-1</f>
        <v>-6.6145570684148614E-2</v>
      </c>
      <c r="G222" s="3">
        <f>VLOOKUP($A222,Prices_Monthly!$A:$I,COLUMN(G$4),FALSE)/VLOOKUP(EOMONTH($A222,-1),Prices_Monthly!$A:$I,COLUMN(G$4),FALSE)-1</f>
        <v>-0.12210576807037976</v>
      </c>
      <c r="H222" s="3">
        <f>VLOOKUP($A222,Prices_Monthly!$A:$I,COLUMN(H$4),FALSE)/VLOOKUP(EOMONTH($A222,-1),Prices_Monthly!$A:$I,COLUMN(H$4),FALSE)-1</f>
        <v>4.750326139315475E-2</v>
      </c>
      <c r="I222" s="3">
        <f>VLOOKUP($A222,Prices_Monthly!$A:$I,COLUMN(I$4),FALSE)/VLOOKUP(EOMONTH($A222,-1),Prices_Monthly!$A:$I,COLUMN(I$4),FALSE)-1</f>
        <v>1.2398201736674608E-2</v>
      </c>
      <c r="K222" s="3">
        <f>VLOOKUP($A222,Prices_Monthly!$A:$L,COLUMN(K$4),FALSE)/VLOOKUP(EOMONTH($A222,-1),Prices_Monthly!$A:$L,COLUMN(K$4),FALSE)-1</f>
        <v>1.7442702469558258E-2</v>
      </c>
      <c r="L222" s="3">
        <f>VLOOKUP($A222,Prices_Monthly!$A:$L,COLUMN(L$4),FALSE)/VLOOKUP(EOMONTH($A222,-1),Prices_Monthly!$A:$L,COLUMN(L$4),FALSE)-1</f>
        <v>-8.4061407042838487E-2</v>
      </c>
      <c r="M222" s="3">
        <f t="shared" si="3"/>
        <v>-4.3459763237879784E-2</v>
      </c>
    </row>
    <row r="223" spans="1:13" x14ac:dyDescent="0.35">
      <c r="A223" s="2">
        <v>39507</v>
      </c>
      <c r="B223" s="3">
        <f>VLOOKUP($A223,Prices_Monthly!$A:$I,COLUMN(B$4),FALSE)/VLOOKUP(EOMONTH($A223,-1),Prices_Monthly!$A:$I,COLUMN(B$4),FALSE)-1</f>
        <v>0.15295892587393323</v>
      </c>
      <c r="C223" s="3">
        <f>VLOOKUP($A223,Prices_Monthly!$A:$I,COLUMN(C$4),FALSE)/VLOOKUP(EOMONTH($A223,-1),Prices_Monthly!$A:$I,COLUMN(C$4),FALSE)-1</f>
        <v>5.0646094781389595E-2</v>
      </c>
      <c r="D223" s="3">
        <f>VLOOKUP($A223,Prices_Monthly!$A:$I,COLUMN(D$4),FALSE)/VLOOKUP(EOMONTH($A223,-1),Prices_Monthly!$A:$I,COLUMN(D$4),FALSE)-1</f>
        <v>5.2281080819045478E-3</v>
      </c>
      <c r="E223" s="3">
        <f>VLOOKUP($A223,Prices_Monthly!$A:$I,COLUMN(E$4),FALSE)/VLOOKUP(EOMONTH($A223,-1),Prices_Monthly!$A:$I,COLUMN(E$4),FALSE)-1</f>
        <v>1.6598697518185768E-2</v>
      </c>
      <c r="F223" s="3">
        <f>VLOOKUP($A223,Prices_Monthly!$A:$I,COLUMN(F$4),FALSE)/VLOOKUP(EOMONTH($A223,-1),Prices_Monthly!$A:$I,COLUMN(F$4),FALSE)-1</f>
        <v>-3.5010350103501064E-2</v>
      </c>
      <c r="G223" s="3">
        <f>VLOOKUP($A223,Prices_Monthly!$A:$I,COLUMN(G$4),FALSE)/VLOOKUP(EOMONTH($A223,-1),Prices_Monthly!$A:$I,COLUMN(G$4),FALSE)-1</f>
        <v>-5.384834901720581E-2</v>
      </c>
      <c r="H223" s="3">
        <f>VLOOKUP($A223,Prices_Monthly!$A:$I,COLUMN(H$4),FALSE)/VLOOKUP(EOMONTH($A223,-1),Prices_Monthly!$A:$I,COLUMN(H$4),FALSE)-1</f>
        <v>1.9195700514381908E-2</v>
      </c>
      <c r="I223" s="3">
        <f>VLOOKUP($A223,Prices_Monthly!$A:$I,COLUMN(I$4),FALSE)/VLOOKUP(EOMONTH($A223,-1),Prices_Monthly!$A:$I,COLUMN(I$4),FALSE)-1</f>
        <v>2.6069781589435737E-2</v>
      </c>
      <c r="K223" s="3">
        <f>VLOOKUP($A223,Prices_Monthly!$A:$L,COLUMN(K$4),FALSE)/VLOOKUP(EOMONTH($A223,-1),Prices_Monthly!$A:$L,COLUMN(K$4),FALSE)-1</f>
        <v>6.0342120976293323E-3</v>
      </c>
      <c r="L223" s="3">
        <f>VLOOKUP($A223,Prices_Monthly!$A:$L,COLUMN(L$4),FALSE)/VLOOKUP(EOMONTH($A223,-1),Prices_Monthly!$A:$L,COLUMN(L$4),FALSE)-1</f>
        <v>-1.721744781378387E-2</v>
      </c>
      <c r="M223" s="3">
        <f t="shared" si="3"/>
        <v>-7.916783849218588E-3</v>
      </c>
    </row>
    <row r="224" spans="1:13" x14ac:dyDescent="0.35">
      <c r="A224" s="2">
        <v>39538</v>
      </c>
      <c r="B224" s="3">
        <f>VLOOKUP($A224,Prices_Monthly!$A:$I,COLUMN(B$4),FALSE)/VLOOKUP(EOMONTH($A224,-1),Prices_Monthly!$A:$I,COLUMN(B$4),FALSE)-1</f>
        <v>8.7274051452630452E-2</v>
      </c>
      <c r="C224" s="3">
        <f>VLOOKUP($A224,Prices_Monthly!$A:$I,COLUMN(C$4),FALSE)/VLOOKUP(EOMONTH($A224,-1),Prices_Monthly!$A:$I,COLUMN(C$4),FALSE)-1</f>
        <v>-5.9538727498902433E-2</v>
      </c>
      <c r="D224" s="3">
        <f>VLOOKUP($A224,Prices_Monthly!$A:$I,COLUMN(D$4),FALSE)/VLOOKUP(EOMONTH($A224,-1),Prices_Monthly!$A:$I,COLUMN(D$4),FALSE)-1</f>
        <v>1.4758393524149982E-2</v>
      </c>
      <c r="E224" s="3">
        <f>VLOOKUP($A224,Prices_Monthly!$A:$I,COLUMN(E$4),FALSE)/VLOOKUP(EOMONTH($A224,-1),Prices_Monthly!$A:$I,COLUMN(E$4),FALSE)-1</f>
        <v>1.4246683256150972E-2</v>
      </c>
      <c r="F224" s="3">
        <f>VLOOKUP($A224,Prices_Monthly!$A:$I,COLUMN(F$4),FALSE)/VLOOKUP(EOMONTH($A224,-1),Prices_Monthly!$A:$I,COLUMN(F$4),FALSE)-1</f>
        <v>-6.9016974445065271E-3</v>
      </c>
      <c r="G224" s="3">
        <f>VLOOKUP($A224,Prices_Monthly!$A:$I,COLUMN(G$4),FALSE)/VLOOKUP(EOMONTH($A224,-1),Prices_Monthly!$A:$I,COLUMN(G$4),FALSE)-1</f>
        <v>2.0362598438229851E-2</v>
      </c>
      <c r="H224" s="3">
        <f>VLOOKUP($A224,Prices_Monthly!$A:$I,COLUMN(H$4),FALSE)/VLOOKUP(EOMONTH($A224,-1),Prices_Monthly!$A:$I,COLUMN(H$4),FALSE)-1</f>
        <v>4.3981492563035962E-2</v>
      </c>
      <c r="I224" s="3">
        <f>VLOOKUP($A224,Prices_Monthly!$A:$I,COLUMN(I$4),FALSE)/VLOOKUP(EOMONTH($A224,-1),Prices_Monthly!$A:$I,COLUMN(I$4),FALSE)-1</f>
        <v>4.5002483408096428E-2</v>
      </c>
      <c r="K224" s="3">
        <f>VLOOKUP($A224,Prices_Monthly!$A:$L,COLUMN(K$4),FALSE)/VLOOKUP(EOMONTH($A224,-1),Prices_Monthly!$A:$L,COLUMN(K$4),FALSE)-1</f>
        <v>8.392908397205634E-4</v>
      </c>
      <c r="L224" s="3">
        <f>VLOOKUP($A224,Prices_Monthly!$A:$L,COLUMN(L$4),FALSE)/VLOOKUP(EOMONTH($A224,-1),Prices_Monthly!$A:$L,COLUMN(L$4),FALSE)-1</f>
        <v>-2.1286621514660209E-2</v>
      </c>
      <c r="M224" s="3">
        <f t="shared" si="3"/>
        <v>-1.24362565729079E-2</v>
      </c>
    </row>
    <row r="225" spans="1:13" x14ac:dyDescent="0.35">
      <c r="A225" s="2">
        <v>39568</v>
      </c>
      <c r="B225" s="3">
        <f>VLOOKUP($A225,Prices_Monthly!$A:$I,COLUMN(B$4),FALSE)/VLOOKUP(EOMONTH($A225,-1),Prices_Monthly!$A:$I,COLUMN(B$4),FALSE)-1</f>
        <v>0.11068873233508159</v>
      </c>
      <c r="C225" s="3">
        <f>VLOOKUP($A225,Prices_Monthly!$A:$I,COLUMN(C$4),FALSE)/VLOOKUP(EOMONTH($A225,-1),Prices_Monthly!$A:$I,COLUMN(C$4),FALSE)-1</f>
        <v>-6.1204789982371777E-2</v>
      </c>
      <c r="D225" s="3">
        <f>VLOOKUP($A225,Prices_Monthly!$A:$I,COLUMN(D$4),FALSE)/VLOOKUP(EOMONTH($A225,-1),Prices_Monthly!$A:$I,COLUMN(D$4),FALSE)-1</f>
        <v>-3.1120385649565985E-2</v>
      </c>
      <c r="E225" s="3">
        <f>VLOOKUP($A225,Prices_Monthly!$A:$I,COLUMN(E$4),FALSE)/VLOOKUP(EOMONTH($A225,-1),Prices_Monthly!$A:$I,COLUMN(E$4),FALSE)-1</f>
        <v>-2.6386762820122089E-2</v>
      </c>
      <c r="F225" s="3">
        <f>VLOOKUP($A225,Prices_Monthly!$A:$I,COLUMN(F$4),FALSE)/VLOOKUP(EOMONTH($A225,-1),Prices_Monthly!$A:$I,COLUMN(F$4),FALSE)-1</f>
        <v>4.6769346356123176E-2</v>
      </c>
      <c r="G225" s="3">
        <f>VLOOKUP($A225,Prices_Monthly!$A:$I,COLUMN(G$4),FALSE)/VLOOKUP(EOMONTH($A225,-1),Prices_Monthly!$A:$I,COLUMN(G$4),FALSE)-1</f>
        <v>7.4140162288622857E-2</v>
      </c>
      <c r="H225" s="3">
        <f>VLOOKUP($A225,Prices_Monthly!$A:$I,COLUMN(H$4),FALSE)/VLOOKUP(EOMONTH($A225,-1),Prices_Monthly!$A:$I,COLUMN(H$4),FALSE)-1</f>
        <v>-4.9388688589426799E-2</v>
      </c>
      <c r="I225" s="3">
        <f>VLOOKUP($A225,Prices_Monthly!$A:$I,COLUMN(I$4),FALSE)/VLOOKUP(EOMONTH($A225,-1),Prices_Monthly!$A:$I,COLUMN(I$4),FALSE)-1</f>
        <v>-1.6353797098845768E-2</v>
      </c>
      <c r="K225" s="3">
        <f>VLOOKUP($A225,Prices_Monthly!$A:$L,COLUMN(K$4),FALSE)/VLOOKUP(EOMONTH($A225,-1),Prices_Monthly!$A:$L,COLUMN(K$4),FALSE)-1</f>
        <v>-1.1488680712325006E-2</v>
      </c>
      <c r="L225" s="3">
        <f>VLOOKUP($A225,Prices_Monthly!$A:$L,COLUMN(L$4),FALSE)/VLOOKUP(EOMONTH($A225,-1),Prices_Monthly!$A:$L,COLUMN(L$4),FALSE)-1</f>
        <v>6.1438405208200653E-2</v>
      </c>
      <c r="M225" s="3">
        <f t="shared" si="3"/>
        <v>3.2267570839990392E-2</v>
      </c>
    </row>
    <row r="226" spans="1:13" x14ac:dyDescent="0.35">
      <c r="A226" s="2">
        <v>39599</v>
      </c>
      <c r="B226" s="3">
        <f>VLOOKUP($A226,Prices_Monthly!$A:$I,COLUMN(B$4),FALSE)/VLOOKUP(EOMONTH($A226,-1),Prices_Monthly!$A:$I,COLUMN(B$4),FALSE)-1</f>
        <v>0.14373790717985191</v>
      </c>
      <c r="C226" s="3">
        <f>VLOOKUP($A226,Prices_Monthly!$A:$I,COLUMN(C$4),FALSE)/VLOOKUP(EOMONTH($A226,-1),Prices_Monthly!$A:$I,COLUMN(C$4),FALSE)-1</f>
        <v>2.5613631595714059E-2</v>
      </c>
      <c r="D226" s="3">
        <f>VLOOKUP($A226,Prices_Monthly!$A:$I,COLUMN(D$4),FALSE)/VLOOKUP(EOMONTH($A226,-1),Prices_Monthly!$A:$I,COLUMN(D$4),FALSE)-1</f>
        <v>-1.2495357816036279E-2</v>
      </c>
      <c r="E226" s="3">
        <f>VLOOKUP($A226,Prices_Monthly!$A:$I,COLUMN(E$4),FALSE)/VLOOKUP(EOMONTH($A226,-1),Prices_Monthly!$A:$I,COLUMN(E$4),FALSE)-1</f>
        <v>-1.6760001371326938E-2</v>
      </c>
      <c r="F226" s="3">
        <f>VLOOKUP($A226,Prices_Monthly!$A:$I,COLUMN(F$4),FALSE)/VLOOKUP(EOMONTH($A226,-1),Prices_Monthly!$A:$I,COLUMN(F$4),FALSE)-1</f>
        <v>1.0497039296608612E-2</v>
      </c>
      <c r="G226" s="3">
        <f>VLOOKUP($A226,Prices_Monthly!$A:$I,COLUMN(G$4),FALSE)/VLOOKUP(EOMONTH($A226,-1),Prices_Monthly!$A:$I,COLUMN(G$4),FALSE)-1</f>
        <v>5.8234946673199728E-2</v>
      </c>
      <c r="H226" s="3">
        <f>VLOOKUP($A226,Prices_Monthly!$A:$I,COLUMN(H$4),FALSE)/VLOOKUP(EOMONTH($A226,-1),Prices_Monthly!$A:$I,COLUMN(H$4),FALSE)-1</f>
        <v>-1.2016068054069962E-2</v>
      </c>
      <c r="I226" s="3">
        <f>VLOOKUP($A226,Prices_Monthly!$A:$I,COLUMN(I$4),FALSE)/VLOOKUP(EOMONTH($A226,-1),Prices_Monthly!$A:$I,COLUMN(I$4),FALSE)-1</f>
        <v>-4.3449444554777283E-4</v>
      </c>
      <c r="K226" s="3">
        <f>VLOOKUP($A226,Prices_Monthly!$A:$L,COLUMN(K$4),FALSE)/VLOOKUP(EOMONTH($A226,-1),Prices_Monthly!$A:$L,COLUMN(K$4),FALSE)-1</f>
        <v>-1.1314747028544292E-2</v>
      </c>
      <c r="L226" s="3">
        <f>VLOOKUP($A226,Prices_Monthly!$A:$L,COLUMN(L$4),FALSE)/VLOOKUP(EOMONTH($A226,-1),Prices_Monthly!$A:$L,COLUMN(L$4),FALSE)-1</f>
        <v>1.6000288047398614E-2</v>
      </c>
      <c r="M226" s="3">
        <f t="shared" si="3"/>
        <v>5.0742740170214512E-3</v>
      </c>
    </row>
    <row r="227" spans="1:13" x14ac:dyDescent="0.35">
      <c r="A227" s="2">
        <v>39629</v>
      </c>
      <c r="B227" s="3">
        <f>VLOOKUP($A227,Prices_Monthly!$A:$I,COLUMN(B$4),FALSE)/VLOOKUP(EOMONTH($A227,-1),Prices_Monthly!$A:$I,COLUMN(B$4),FALSE)-1</f>
        <v>6.1055825011283371E-2</v>
      </c>
      <c r="C227" s="3">
        <f>VLOOKUP($A227,Prices_Monthly!$A:$I,COLUMN(C$4),FALSE)/VLOOKUP(EOMONTH($A227,-1),Prices_Monthly!$A:$I,COLUMN(C$4),FALSE)-1</f>
        <v>4.1278559568678652E-2</v>
      </c>
      <c r="D227" s="3">
        <f>VLOOKUP($A227,Prices_Monthly!$A:$I,COLUMN(D$4),FALSE)/VLOOKUP(EOMONTH($A227,-1),Prices_Monthly!$A:$I,COLUMN(D$4),FALSE)-1</f>
        <v>1.1981590118480989E-2</v>
      </c>
      <c r="E227" s="3">
        <f>VLOOKUP($A227,Prices_Monthly!$A:$I,COLUMN(E$4),FALSE)/VLOOKUP(EOMONTH($A227,-1),Prices_Monthly!$A:$I,COLUMN(E$4),FALSE)-1</f>
        <v>1.3475249340927364E-2</v>
      </c>
      <c r="F227" s="3">
        <f>VLOOKUP($A227,Prices_Monthly!$A:$I,COLUMN(F$4),FALSE)/VLOOKUP(EOMONTH($A227,-1),Prices_Monthly!$A:$I,COLUMN(F$4),FALSE)-1</f>
        <v>-8.6832992985882984E-2</v>
      </c>
      <c r="G227" s="3">
        <f>VLOOKUP($A227,Prices_Monthly!$A:$I,COLUMN(G$4),FALSE)/VLOOKUP(EOMONTH($A227,-1),Prices_Monthly!$A:$I,COLUMN(G$4),FALSE)-1</f>
        <v>-9.740538774888885E-2</v>
      </c>
      <c r="H227" s="3">
        <f>VLOOKUP($A227,Prices_Monthly!$A:$I,COLUMN(H$4),FALSE)/VLOOKUP(EOMONTH($A227,-1),Prices_Monthly!$A:$I,COLUMN(H$4),FALSE)-1</f>
        <v>-5.7564213514895712E-3</v>
      </c>
      <c r="I227" s="3">
        <f>VLOOKUP($A227,Prices_Monthly!$A:$I,COLUMN(I$4),FALSE)/VLOOKUP(EOMONTH($A227,-1),Prices_Monthly!$A:$I,COLUMN(I$4),FALSE)-1</f>
        <v>1.5143118148599033E-2</v>
      </c>
      <c r="K227" s="3">
        <f>VLOOKUP($A227,Prices_Monthly!$A:$L,COLUMN(K$4),FALSE)/VLOOKUP(EOMONTH($A227,-1),Prices_Monthly!$A:$L,COLUMN(K$4),FALSE)-1</f>
        <v>-3.4309846886648732E-4</v>
      </c>
      <c r="L227" s="3">
        <f>VLOOKUP($A227,Prices_Monthly!$A:$L,COLUMN(L$4),FALSE)/VLOOKUP(EOMONTH($A227,-1),Prices_Monthly!$A:$L,COLUMN(L$4),FALSE)-1</f>
        <v>-8.2328213024403851E-2</v>
      </c>
      <c r="M227" s="3">
        <f t="shared" si="3"/>
        <v>-4.9534167202188908E-2</v>
      </c>
    </row>
    <row r="228" spans="1:13" x14ac:dyDescent="0.35">
      <c r="A228" s="2">
        <v>39660</v>
      </c>
      <c r="B228" s="3">
        <f>VLOOKUP($A228,Prices_Monthly!$A:$I,COLUMN(B$4),FALSE)/VLOOKUP(EOMONTH($A228,-1),Prices_Monthly!$A:$I,COLUMN(B$4),FALSE)-1</f>
        <v>-0.11425154435976381</v>
      </c>
      <c r="C228" s="3">
        <f>VLOOKUP($A228,Prices_Monthly!$A:$I,COLUMN(C$4),FALSE)/VLOOKUP(EOMONTH($A228,-1),Prices_Monthly!$A:$I,COLUMN(C$4),FALSE)-1</f>
        <v>-1.6513131807968318E-2</v>
      </c>
      <c r="D228" s="3">
        <f>VLOOKUP($A228,Prices_Monthly!$A:$I,COLUMN(D$4),FALSE)/VLOOKUP(EOMONTH($A228,-1),Prices_Monthly!$A:$I,COLUMN(D$4),FALSE)-1</f>
        <v>7.0963011850246893E-3</v>
      </c>
      <c r="E228" s="3">
        <f>VLOOKUP($A228,Prices_Monthly!$A:$I,COLUMN(E$4),FALSE)/VLOOKUP(EOMONTH($A228,-1),Prices_Monthly!$A:$I,COLUMN(E$4),FALSE)-1</f>
        <v>7.9503051331597518E-3</v>
      </c>
      <c r="F228" s="3">
        <f>VLOOKUP($A228,Prices_Monthly!$A:$I,COLUMN(F$4),FALSE)/VLOOKUP(EOMONTH($A228,-1),Prices_Monthly!$A:$I,COLUMN(F$4),FALSE)-1</f>
        <v>-1.0889645114243951E-2</v>
      </c>
      <c r="G228" s="3">
        <f>VLOOKUP($A228,Prices_Monthly!$A:$I,COLUMN(G$4),FALSE)/VLOOKUP(EOMONTH($A228,-1),Prices_Monthly!$A:$I,COLUMN(G$4),FALSE)-1</f>
        <v>4.1986985791182541E-3</v>
      </c>
      <c r="H228" s="3">
        <f>VLOOKUP($A228,Prices_Monthly!$A:$I,COLUMN(H$4),FALSE)/VLOOKUP(EOMONTH($A228,-1),Prices_Monthly!$A:$I,COLUMN(H$4),FALSE)-1</f>
        <v>-2.0972496234084703E-2</v>
      </c>
      <c r="I228" s="3">
        <f>VLOOKUP($A228,Prices_Monthly!$A:$I,COLUMN(I$4),FALSE)/VLOOKUP(EOMONTH($A228,-1),Prices_Monthly!$A:$I,COLUMN(I$4),FALSE)-1</f>
        <v>-8.0922870178447015E-3</v>
      </c>
      <c r="K228" s="3">
        <f>VLOOKUP($A228,Prices_Monthly!$A:$L,COLUMN(K$4),FALSE)/VLOOKUP(EOMONTH($A228,-1),Prices_Monthly!$A:$L,COLUMN(K$4),FALSE)-1</f>
        <v>1.2152929737862417E-2</v>
      </c>
      <c r="L228" s="3">
        <f>VLOOKUP($A228,Prices_Monthly!$A:$L,COLUMN(L$4),FALSE)/VLOOKUP(EOMONTH($A228,-1),Prices_Monthly!$A:$L,COLUMN(L$4),FALSE)-1</f>
        <v>-1.8188315089532336E-2</v>
      </c>
      <c r="M228" s="3">
        <f t="shared" si="3"/>
        <v>-6.051817158574435E-3</v>
      </c>
    </row>
    <row r="229" spans="1:13" x14ac:dyDescent="0.35">
      <c r="A229" s="2">
        <v>39691</v>
      </c>
      <c r="B229" s="3">
        <f>VLOOKUP($A229,Prices_Monthly!$A:$I,COLUMN(B$4),FALSE)/VLOOKUP(EOMONTH($A229,-1),Prices_Monthly!$A:$I,COLUMN(B$4),FALSE)-1</f>
        <v>-9.0091293547901574E-2</v>
      </c>
      <c r="C229" s="3">
        <f>VLOOKUP($A229,Prices_Monthly!$A:$I,COLUMN(C$4),FALSE)/VLOOKUP(EOMONTH($A229,-1),Prices_Monthly!$A:$I,COLUMN(C$4),FALSE)-1</f>
        <v>-9.4830339099868377E-2</v>
      </c>
      <c r="D229" s="3">
        <f>VLOOKUP($A229,Prices_Monthly!$A:$I,COLUMN(D$4),FALSE)/VLOOKUP(EOMONTH($A229,-1),Prices_Monthly!$A:$I,COLUMN(D$4),FALSE)-1</f>
        <v>1.4386319746084508E-2</v>
      </c>
      <c r="E229" s="3">
        <f>VLOOKUP($A229,Prices_Monthly!$A:$I,COLUMN(E$4),FALSE)/VLOOKUP(EOMONTH($A229,-1),Prices_Monthly!$A:$I,COLUMN(E$4),FALSE)-1</f>
        <v>1.623524062288717E-2</v>
      </c>
      <c r="F229" s="3">
        <f>VLOOKUP($A229,Prices_Monthly!$A:$I,COLUMN(F$4),FALSE)/VLOOKUP(EOMONTH($A229,-1),Prices_Monthly!$A:$I,COLUMN(F$4),FALSE)-1</f>
        <v>1.2189128084144185E-2</v>
      </c>
      <c r="G229" s="3">
        <f>VLOOKUP($A229,Prices_Monthly!$A:$I,COLUMN(G$4),FALSE)/VLOOKUP(EOMONTH($A229,-1),Prices_Monthly!$A:$I,COLUMN(G$4),FALSE)-1</f>
        <v>1.1462280489981103E-2</v>
      </c>
      <c r="H229" s="3">
        <f>VLOOKUP($A229,Prices_Monthly!$A:$I,COLUMN(H$4),FALSE)/VLOOKUP(EOMONTH($A229,-1),Prices_Monthly!$A:$I,COLUMN(H$4),FALSE)-1</f>
        <v>-5.7219170867504054E-3</v>
      </c>
      <c r="I229" s="3">
        <f>VLOOKUP($A229,Prices_Monthly!$A:$I,COLUMN(I$4),FALSE)/VLOOKUP(EOMONTH($A229,-1),Prices_Monthly!$A:$I,COLUMN(I$4),FALSE)-1</f>
        <v>-5.4969339253542637E-2</v>
      </c>
      <c r="K229" s="3">
        <f>VLOOKUP($A229,Prices_Monthly!$A:$L,COLUMN(K$4),FALSE)/VLOOKUP(EOMONTH($A229,-1),Prices_Monthly!$A:$L,COLUMN(K$4),FALSE)-1</f>
        <v>1.2018890389269954E-2</v>
      </c>
      <c r="L229" s="3">
        <f>VLOOKUP($A229,Prices_Monthly!$A:$L,COLUMN(L$4),FALSE)/VLOOKUP(EOMONTH($A229,-1),Prices_Monthly!$A:$L,COLUMN(L$4),FALSE)-1</f>
        <v>1.1558676127848111E-2</v>
      </c>
      <c r="M229" s="3">
        <f t="shared" si="3"/>
        <v>1.1742761832416848E-2</v>
      </c>
    </row>
    <row r="230" spans="1:13" x14ac:dyDescent="0.35">
      <c r="A230" s="2">
        <v>39721</v>
      </c>
      <c r="B230" s="3">
        <f>VLOOKUP($A230,Prices_Monthly!$A:$I,COLUMN(B$4),FALSE)/VLOOKUP(EOMONTH($A230,-1),Prices_Monthly!$A:$I,COLUMN(B$4),FALSE)-1</f>
        <v>-0.12519986619836099</v>
      </c>
      <c r="C230" s="3">
        <f>VLOOKUP($A230,Prices_Monthly!$A:$I,COLUMN(C$4),FALSE)/VLOOKUP(EOMONTH($A230,-1),Prices_Monthly!$A:$I,COLUMN(C$4),FALSE)-1</f>
        <v>5.459676957989279E-2</v>
      </c>
      <c r="D230" s="3">
        <f>VLOOKUP($A230,Prices_Monthly!$A:$I,COLUMN(D$4),FALSE)/VLOOKUP(EOMONTH($A230,-1),Prices_Monthly!$A:$I,COLUMN(D$4),FALSE)-1</f>
        <v>-7.4718582740599393E-3</v>
      </c>
      <c r="E230" s="3">
        <f>VLOOKUP($A230,Prices_Monthly!$A:$I,COLUMN(E$4),FALSE)/VLOOKUP(EOMONTH($A230,-1),Prices_Monthly!$A:$I,COLUMN(E$4),FALSE)-1</f>
        <v>-7.5799216919585355E-3</v>
      </c>
      <c r="F230" s="3">
        <f>VLOOKUP($A230,Prices_Monthly!$A:$I,COLUMN(F$4),FALSE)/VLOOKUP(EOMONTH($A230,-1),Prices_Monthly!$A:$I,COLUMN(F$4),FALSE)-1</f>
        <v>-8.9443527240943954E-2</v>
      </c>
      <c r="G230" s="3">
        <f>VLOOKUP($A230,Prices_Monthly!$A:$I,COLUMN(G$4),FALSE)/VLOOKUP(EOMONTH($A230,-1),Prices_Monthly!$A:$I,COLUMN(G$4),FALSE)-1</f>
        <v>-0.14733138925498901</v>
      </c>
      <c r="H230" s="3">
        <f>VLOOKUP($A230,Prices_Monthly!$A:$I,COLUMN(H$4),FALSE)/VLOOKUP(EOMONTH($A230,-1),Prices_Monthly!$A:$I,COLUMN(H$4),FALSE)-1</f>
        <v>2.1656028462713417E-2</v>
      </c>
      <c r="I230" s="3">
        <f>VLOOKUP($A230,Prices_Monthly!$A:$I,COLUMN(I$4),FALSE)/VLOOKUP(EOMONTH($A230,-1),Prices_Monthly!$A:$I,COLUMN(I$4),FALSE)-1</f>
        <v>-4.2033035384998252E-2</v>
      </c>
      <c r="K230" s="3">
        <f>VLOOKUP($A230,Prices_Monthly!$A:$L,COLUMN(K$4),FALSE)/VLOOKUP(EOMONTH($A230,-1),Prices_Monthly!$A:$L,COLUMN(K$4),FALSE)-1</f>
        <v>3.2030660750017592E-3</v>
      </c>
      <c r="L230" s="3">
        <f>VLOOKUP($A230,Prices_Monthly!$A:$L,COLUMN(L$4),FALSE)/VLOOKUP(EOMONTH($A230,-1),Prices_Monthly!$A:$L,COLUMN(L$4),FALSE)-1</f>
        <v>-0.107826411866215</v>
      </c>
      <c r="M230" s="3">
        <f t="shared" si="3"/>
        <v>-6.3414620689728293E-2</v>
      </c>
    </row>
    <row r="231" spans="1:13" x14ac:dyDescent="0.35">
      <c r="A231" s="2">
        <v>39752</v>
      </c>
      <c r="B231" s="3">
        <f>VLOOKUP($A231,Prices_Monthly!$A:$I,COLUMN(B$4),FALSE)/VLOOKUP(EOMONTH($A231,-1),Prices_Monthly!$A:$I,COLUMN(B$4),FALSE)-1</f>
        <v>-0.30975071733001769</v>
      </c>
      <c r="C231" s="3">
        <f>VLOOKUP($A231,Prices_Monthly!$A:$I,COLUMN(C$4),FALSE)/VLOOKUP(EOMONTH($A231,-1),Prices_Monthly!$A:$I,COLUMN(C$4),FALSE)-1</f>
        <v>-0.18460453509818808</v>
      </c>
      <c r="D231" s="3">
        <f>VLOOKUP($A231,Prices_Monthly!$A:$I,COLUMN(D$4),FALSE)/VLOOKUP(EOMONTH($A231,-1),Prices_Monthly!$A:$I,COLUMN(D$4),FALSE)-1</f>
        <v>3.2086730987077594E-3</v>
      </c>
      <c r="E231" s="3">
        <f>VLOOKUP($A231,Prices_Monthly!$A:$I,COLUMN(E$4),FALSE)/VLOOKUP(EOMONTH($A231,-1),Prices_Monthly!$A:$I,COLUMN(E$4),FALSE)-1</f>
        <v>-1.3502803593095858E-2</v>
      </c>
      <c r="F231" s="3">
        <f>VLOOKUP($A231,Prices_Monthly!$A:$I,COLUMN(F$4),FALSE)/VLOOKUP(EOMONTH($A231,-1),Prices_Monthly!$A:$I,COLUMN(F$4),FALSE)-1</f>
        <v>-0.17256825938566556</v>
      </c>
      <c r="G231" s="3">
        <f>VLOOKUP($A231,Prices_Monthly!$A:$I,COLUMN(G$4),FALSE)/VLOOKUP(EOMONTH($A231,-1),Prices_Monthly!$A:$I,COLUMN(G$4),FALSE)-1</f>
        <v>-0.16671940671502528</v>
      </c>
      <c r="H231" s="3">
        <f>VLOOKUP($A231,Prices_Monthly!$A:$I,COLUMN(H$4),FALSE)/VLOOKUP(EOMONTH($A231,-1),Prices_Monthly!$A:$I,COLUMN(H$4),FALSE)-1</f>
        <v>7.2958072655628925E-2</v>
      </c>
      <c r="I231" s="3">
        <f>VLOOKUP($A231,Prices_Monthly!$A:$I,COLUMN(I$4),FALSE)/VLOOKUP(EOMONTH($A231,-1),Prices_Monthly!$A:$I,COLUMN(I$4),FALSE)-1</f>
        <v>-0.10045329583148221</v>
      </c>
      <c r="K231" s="3">
        <f>VLOOKUP($A231,Prices_Monthly!$A:$L,COLUMN(K$4),FALSE)/VLOOKUP(EOMONTH($A231,-1),Prices_Monthly!$A:$L,COLUMN(K$4),FALSE)-1</f>
        <v>4.5754500343591076E-3</v>
      </c>
      <c r="L231" s="3">
        <f>VLOOKUP($A231,Prices_Monthly!$A:$L,COLUMN(L$4),FALSE)/VLOOKUP(EOMONTH($A231,-1),Prices_Monthly!$A:$L,COLUMN(L$4),FALSE)-1</f>
        <v>-0.16369086831259438</v>
      </c>
      <c r="M231" s="3">
        <f t="shared" si="3"/>
        <v>-9.6384340973812987E-2</v>
      </c>
    </row>
    <row r="232" spans="1:13" x14ac:dyDescent="0.35">
      <c r="A232" s="2">
        <v>39782</v>
      </c>
      <c r="B232" s="3">
        <f>VLOOKUP($A232,Prices_Monthly!$A:$I,COLUMN(B$4),FALSE)/VLOOKUP(EOMONTH($A232,-1),Prices_Monthly!$A:$I,COLUMN(B$4),FALSE)-1</f>
        <v>-0.16757315218908364</v>
      </c>
      <c r="C232" s="3">
        <f>VLOOKUP($A232,Prices_Monthly!$A:$I,COLUMN(C$4),FALSE)/VLOOKUP(EOMONTH($A232,-1),Prices_Monthly!$A:$I,COLUMN(C$4),FALSE)-1</f>
        <v>0.1373874944163016</v>
      </c>
      <c r="D232" s="3">
        <f>VLOOKUP($A232,Prices_Monthly!$A:$I,COLUMN(D$4),FALSE)/VLOOKUP(EOMONTH($A232,-1),Prices_Monthly!$A:$I,COLUMN(D$4),FALSE)-1</f>
        <v>1.0176838838284352E-2</v>
      </c>
      <c r="E232" s="3">
        <f>VLOOKUP($A232,Prices_Monthly!$A:$I,COLUMN(E$4),FALSE)/VLOOKUP(EOMONTH($A232,-1),Prices_Monthly!$A:$I,COLUMN(E$4),FALSE)-1</f>
        <v>8.9005062231528598E-2</v>
      </c>
      <c r="F232" s="3">
        <f>VLOOKUP($A232,Prices_Monthly!$A:$I,COLUMN(F$4),FALSE)/VLOOKUP(EOMONTH($A232,-1),Prices_Monthly!$A:$I,COLUMN(F$4),FALSE)-1</f>
        <v>-7.4374838875998939E-2</v>
      </c>
      <c r="G232" s="3">
        <f>VLOOKUP($A232,Prices_Monthly!$A:$I,COLUMN(G$4),FALSE)/VLOOKUP(EOMONTH($A232,-1),Prices_Monthly!$A:$I,COLUMN(G$4),FALSE)-1</f>
        <v>-0.11293981898469785</v>
      </c>
      <c r="H232" s="3">
        <f>VLOOKUP($A232,Prices_Monthly!$A:$I,COLUMN(H$4),FALSE)/VLOOKUP(EOMONTH($A232,-1),Prices_Monthly!$A:$I,COLUMN(H$4),FALSE)-1</f>
        <v>3.2193969182057858E-2</v>
      </c>
      <c r="I232" s="3">
        <f>VLOOKUP($A232,Prices_Monthly!$A:$I,COLUMN(I$4),FALSE)/VLOOKUP(EOMONTH($A232,-1),Prices_Monthly!$A:$I,COLUMN(I$4),FALSE)-1</f>
        <v>2.1083140543129986E-3</v>
      </c>
      <c r="K232" s="3">
        <f>VLOOKUP($A232,Prices_Monthly!$A:$L,COLUMN(K$4),FALSE)/VLOOKUP(EOMONTH($A232,-1),Prices_Monthly!$A:$L,COLUMN(K$4),FALSE)-1</f>
        <v>3.0822969445723825E-2</v>
      </c>
      <c r="L232" s="3">
        <f>VLOOKUP($A232,Prices_Monthly!$A:$L,COLUMN(L$4),FALSE)/VLOOKUP(EOMONTH($A232,-1),Prices_Monthly!$A:$L,COLUMN(L$4),FALSE)-1</f>
        <v>-6.0735375337095943E-2</v>
      </c>
      <c r="M232" s="3">
        <f t="shared" si="3"/>
        <v>-2.4112037423968037E-2</v>
      </c>
    </row>
    <row r="233" spans="1:13" x14ac:dyDescent="0.35">
      <c r="A233" s="2">
        <v>39813</v>
      </c>
      <c r="B233" s="3">
        <f>VLOOKUP($A233,Prices_Monthly!$A:$I,COLUMN(B$4),FALSE)/VLOOKUP(EOMONTH($A233,-1),Prices_Monthly!$A:$I,COLUMN(B$4),FALSE)-1</f>
        <v>-0.22384408343746998</v>
      </c>
      <c r="C233" s="3">
        <f>VLOOKUP($A233,Prices_Monthly!$A:$I,COLUMN(C$4),FALSE)/VLOOKUP(EOMONTH($A233,-1),Prices_Monthly!$A:$I,COLUMN(C$4),FALSE)-1</f>
        <v>7.9731489412075973E-2</v>
      </c>
      <c r="D233" s="3">
        <f>VLOOKUP($A233,Prices_Monthly!$A:$I,COLUMN(D$4),FALSE)/VLOOKUP(EOMONTH($A233,-1),Prices_Monthly!$A:$I,COLUMN(D$4),FALSE)-1</f>
        <v>5.1501743237625242E-3</v>
      </c>
      <c r="E233" s="3">
        <f>VLOOKUP($A233,Prices_Monthly!$A:$I,COLUMN(E$4),FALSE)/VLOOKUP(EOMONTH($A233,-1),Prices_Monthly!$A:$I,COLUMN(E$4),FALSE)-1</f>
        <v>3.9597242079085992E-2</v>
      </c>
      <c r="F233" s="3">
        <f>VLOOKUP($A233,Prices_Monthly!$A:$I,COLUMN(F$4),FALSE)/VLOOKUP(EOMONTH($A233,-1),Prices_Monthly!$A:$I,COLUMN(F$4),FALSE)-1</f>
        <v>5.8487675811169648E-3</v>
      </c>
      <c r="G233" s="3">
        <f>VLOOKUP($A233,Prices_Monthly!$A:$I,COLUMN(G$4),FALSE)/VLOOKUP(EOMONTH($A233,-1),Prices_Monthly!$A:$I,COLUMN(G$4),FALSE)-1</f>
        <v>2.0946819283258256E-2</v>
      </c>
      <c r="H233" s="3">
        <f>VLOOKUP($A233,Prices_Monthly!$A:$I,COLUMN(H$4),FALSE)/VLOOKUP(EOMONTH($A233,-1),Prices_Monthly!$A:$I,COLUMN(H$4),FALSE)-1</f>
        <v>4.9923591457848193E-2</v>
      </c>
      <c r="I233" s="3">
        <f>VLOOKUP($A233,Prices_Monthly!$A:$I,COLUMN(I$4),FALSE)/VLOOKUP(EOMONTH($A233,-1),Prices_Monthly!$A:$I,COLUMN(I$4),FALSE)-1</f>
        <v>9.5880715374246694E-2</v>
      </c>
      <c r="K233" s="3">
        <f>VLOOKUP($A233,Prices_Monthly!$A:$L,COLUMN(K$4),FALSE)/VLOOKUP(EOMONTH($A233,-1),Prices_Monthly!$A:$L,COLUMN(K$4),FALSE)-1</f>
        <v>2.2482263788115908E-2</v>
      </c>
      <c r="L233" s="3">
        <f>VLOOKUP($A233,Prices_Monthly!$A:$L,COLUMN(L$4),FALSE)/VLOOKUP(EOMONTH($A233,-1),Prices_Monthly!$A:$L,COLUMN(L$4),FALSE)-1</f>
        <v>1.0230776000724529E-2</v>
      </c>
      <c r="M233" s="3">
        <f t="shared" si="3"/>
        <v>1.513137111568108E-2</v>
      </c>
    </row>
    <row r="234" spans="1:13" x14ac:dyDescent="0.35">
      <c r="A234" s="2">
        <v>39844</v>
      </c>
      <c r="B234" s="3">
        <f>VLOOKUP($A234,Prices_Monthly!$A:$I,COLUMN(B$4),FALSE)/VLOOKUP(EOMONTH($A234,-1),Prices_Monthly!$A:$I,COLUMN(B$4),FALSE)-1</f>
        <v>5.6064765394308935E-2</v>
      </c>
      <c r="C234" s="3">
        <f>VLOOKUP($A234,Prices_Monthly!$A:$I,COLUMN(C$4),FALSE)/VLOOKUP(EOMONTH($A234,-1),Prices_Monthly!$A:$I,COLUMN(C$4),FALSE)-1</f>
        <v>4.8054586377912711E-2</v>
      </c>
      <c r="D234" s="3">
        <f>VLOOKUP($A234,Prices_Monthly!$A:$I,COLUMN(D$4),FALSE)/VLOOKUP(EOMONTH($A234,-1),Prices_Monthly!$A:$I,COLUMN(D$4),FALSE)-1</f>
        <v>-8.6471312781334353E-3</v>
      </c>
      <c r="E234" s="3">
        <f>VLOOKUP($A234,Prices_Monthly!$A:$I,COLUMN(E$4),FALSE)/VLOOKUP(EOMONTH($A234,-1),Prices_Monthly!$A:$I,COLUMN(E$4),FALSE)-1</f>
        <v>-2.4521354273990492E-2</v>
      </c>
      <c r="F234" s="3">
        <f>VLOOKUP($A234,Prices_Monthly!$A:$I,COLUMN(F$4),FALSE)/VLOOKUP(EOMONTH($A234,-1),Prices_Monthly!$A:$I,COLUMN(F$4),FALSE)-1</f>
        <v>-8.6113803128893829E-2</v>
      </c>
      <c r="G234" s="3">
        <f>VLOOKUP($A234,Prices_Monthly!$A:$I,COLUMN(G$4),FALSE)/VLOOKUP(EOMONTH($A234,-1),Prices_Monthly!$A:$I,COLUMN(G$4),FALSE)-1</f>
        <v>-2.7422372269052198E-2</v>
      </c>
      <c r="H234" s="3">
        <f>VLOOKUP($A234,Prices_Monthly!$A:$I,COLUMN(H$4),FALSE)/VLOOKUP(EOMONTH($A234,-1),Prices_Monthly!$A:$I,COLUMN(H$4),FALSE)-1</f>
        <v>9.1375246831006951E-3</v>
      </c>
      <c r="I234" s="3">
        <f>VLOOKUP($A234,Prices_Monthly!$A:$I,COLUMN(I$4),FALSE)/VLOOKUP(EOMONTH($A234,-1),Prices_Monthly!$A:$I,COLUMN(I$4),FALSE)-1</f>
        <v>-7.6983292361691102E-2</v>
      </c>
      <c r="K234" s="3">
        <f>VLOOKUP($A234,Prices_Monthly!$A:$L,COLUMN(K$4),FALSE)/VLOOKUP(EOMONTH($A234,-1),Prices_Monthly!$A:$L,COLUMN(K$4),FALSE)-1</f>
        <v>-1.5911151068513263E-2</v>
      </c>
      <c r="L234" s="3">
        <f>VLOOKUP($A234,Prices_Monthly!$A:$L,COLUMN(L$4),FALSE)/VLOOKUP(EOMONTH($A234,-1),Prices_Monthly!$A:$L,COLUMN(L$4),FALSE)-1</f>
        <v>-7.092552283505138E-2</v>
      </c>
      <c r="M234" s="3">
        <f t="shared" si="3"/>
        <v>-4.8919774128436136E-2</v>
      </c>
    </row>
    <row r="235" spans="1:13" x14ac:dyDescent="0.35">
      <c r="A235" s="2">
        <v>39872</v>
      </c>
      <c r="B235" s="3">
        <f>VLOOKUP($A235,Prices_Monthly!$A:$I,COLUMN(B$4),FALSE)/VLOOKUP(EOMONTH($A235,-1),Prices_Monthly!$A:$I,COLUMN(B$4),FALSE)-1</f>
        <v>-0.15132026885524075</v>
      </c>
      <c r="C235" s="3">
        <f>VLOOKUP($A235,Prices_Monthly!$A:$I,COLUMN(C$4),FALSE)/VLOOKUP(EOMONTH($A235,-1),Prices_Monthly!$A:$I,COLUMN(C$4),FALSE)-1</f>
        <v>1.5188156659171836E-2</v>
      </c>
      <c r="D235" s="3">
        <f>VLOOKUP($A235,Prices_Monthly!$A:$I,COLUMN(D$4),FALSE)/VLOOKUP(EOMONTH($A235,-1),Prices_Monthly!$A:$I,COLUMN(D$4),FALSE)-1</f>
        <v>4.2529952222818412E-3</v>
      </c>
      <c r="E235" s="3">
        <f>VLOOKUP($A235,Prices_Monthly!$A:$I,COLUMN(E$4),FALSE)/VLOOKUP(EOMONTH($A235,-1),Prices_Monthly!$A:$I,COLUMN(E$4),FALSE)-1</f>
        <v>-7.2670398063707786E-3</v>
      </c>
      <c r="F235" s="3">
        <f>VLOOKUP($A235,Prices_Monthly!$A:$I,COLUMN(F$4),FALSE)/VLOOKUP(EOMONTH($A235,-1),Prices_Monthly!$A:$I,COLUMN(F$4),FALSE)-1</f>
        <v>-0.10725647629147106</v>
      </c>
      <c r="G235" s="3">
        <f>VLOOKUP($A235,Prices_Monthly!$A:$I,COLUMN(G$4),FALSE)/VLOOKUP(EOMONTH($A235,-1),Prices_Monthly!$A:$I,COLUMN(G$4),FALSE)-1</f>
        <v>-5.2787220517922728E-2</v>
      </c>
      <c r="H235" s="3">
        <f>VLOOKUP($A235,Prices_Monthly!$A:$I,COLUMN(H$4),FALSE)/VLOOKUP(EOMONTH($A235,-1),Prices_Monthly!$A:$I,COLUMN(H$4),FALSE)-1</f>
        <v>-8.2554571210050609E-2</v>
      </c>
      <c r="I235" s="3">
        <f>VLOOKUP($A235,Prices_Monthly!$A:$I,COLUMN(I$4),FALSE)/VLOOKUP(EOMONTH($A235,-1),Prices_Monthly!$A:$I,COLUMN(I$4),FALSE)-1</f>
        <v>-8.4067092482045247E-3</v>
      </c>
      <c r="K235" s="3">
        <f>VLOOKUP($A235,Prices_Monthly!$A:$L,COLUMN(K$4),FALSE)/VLOOKUP(EOMONTH($A235,-1),Prices_Monthly!$A:$L,COLUMN(K$4),FALSE)-1</f>
        <v>3.0480204529443888E-3</v>
      </c>
      <c r="L235" s="3">
        <f>VLOOKUP($A235,Prices_Monthly!$A:$L,COLUMN(L$4),FALSE)/VLOOKUP(EOMONTH($A235,-1),Prices_Monthly!$A:$L,COLUMN(L$4),FALSE)-1</f>
        <v>-8.9575635351082372E-2</v>
      </c>
      <c r="M235" s="3">
        <f t="shared" si="3"/>
        <v>-5.2526173029471671E-2</v>
      </c>
    </row>
    <row r="236" spans="1:13" x14ac:dyDescent="0.35">
      <c r="A236" s="2">
        <v>39903</v>
      </c>
      <c r="B236" s="3">
        <f>VLOOKUP($A236,Prices_Monthly!$A:$I,COLUMN(B$4),FALSE)/VLOOKUP(EOMONTH($A236,-1),Prices_Monthly!$A:$I,COLUMN(B$4),FALSE)-1</f>
        <v>6.2808655426276783E-2</v>
      </c>
      <c r="C236" s="3">
        <f>VLOOKUP($A236,Prices_Monthly!$A:$I,COLUMN(C$4),FALSE)/VLOOKUP(EOMONTH($A236,-1),Prices_Monthly!$A:$I,COLUMN(C$4),FALSE)-1</f>
        <v>-2.0892685256800547E-2</v>
      </c>
      <c r="D236" s="3">
        <f>VLOOKUP($A236,Prices_Monthly!$A:$I,COLUMN(D$4),FALSE)/VLOOKUP(EOMONTH($A236,-1),Prices_Monthly!$A:$I,COLUMN(D$4),FALSE)-1</f>
        <v>-9.9164339705626325E-3</v>
      </c>
      <c r="E236" s="3">
        <f>VLOOKUP($A236,Prices_Monthly!$A:$I,COLUMN(E$4),FALSE)/VLOOKUP(EOMONTH($A236,-1),Prices_Monthly!$A:$I,COLUMN(E$4),FALSE)-1</f>
        <v>3.3713848476388364E-2</v>
      </c>
      <c r="F236" s="3">
        <f>VLOOKUP($A236,Prices_Monthly!$A:$I,COLUMN(F$4),FALSE)/VLOOKUP(EOMONTH($A236,-1),Prices_Monthly!$A:$I,COLUMN(F$4),FALSE)-1</f>
        <v>8.7052435092482616E-2</v>
      </c>
      <c r="G236" s="3">
        <f>VLOOKUP($A236,Prices_Monthly!$A:$I,COLUMN(G$4),FALSE)/VLOOKUP(EOMONTH($A236,-1),Prices_Monthly!$A:$I,COLUMN(G$4),FALSE)-1</f>
        <v>0.10914130656785215</v>
      </c>
      <c r="H236" s="3">
        <f>VLOOKUP($A236,Prices_Monthly!$A:$I,COLUMN(H$4),FALSE)/VLOOKUP(EOMONTH($A236,-1),Prices_Monthly!$A:$I,COLUMN(H$4),FALSE)-1</f>
        <v>-9.8431900925951554E-3</v>
      </c>
      <c r="I236" s="3">
        <f>VLOOKUP($A236,Prices_Monthly!$A:$I,COLUMN(I$4),FALSE)/VLOOKUP(EOMONTH($A236,-1),Prices_Monthly!$A:$I,COLUMN(I$4),FALSE)-1</f>
        <v>4.5554255292619139E-2</v>
      </c>
      <c r="K236" s="3">
        <f>VLOOKUP($A236,Prices_Monthly!$A:$L,COLUMN(K$4),FALSE)/VLOOKUP(EOMONTH($A236,-1),Prices_Monthly!$A:$L,COLUMN(K$4),FALSE)-1</f>
        <v>1.0480824985696469E-2</v>
      </c>
      <c r="L236" s="3">
        <f>VLOOKUP($A236,Prices_Monthly!$A:$L,COLUMN(L$4),FALSE)/VLOOKUP(EOMONTH($A236,-1),Prices_Monthly!$A:$L,COLUMN(L$4),FALSE)-1</f>
        <v>6.3599867749054573E-2</v>
      </c>
      <c r="M236" s="3">
        <f t="shared" si="3"/>
        <v>4.2352250643711328E-2</v>
      </c>
    </row>
    <row r="237" spans="1:13" x14ac:dyDescent="0.35">
      <c r="A237" s="2">
        <v>39933</v>
      </c>
      <c r="B237" s="3">
        <f>VLOOKUP($A237,Prices_Monthly!$A:$I,COLUMN(B$4),FALSE)/VLOOKUP(EOMONTH($A237,-1),Prices_Monthly!$A:$I,COLUMN(B$4),FALSE)-1</f>
        <v>-2.6608652037493075E-3</v>
      </c>
      <c r="C237" s="3">
        <f>VLOOKUP($A237,Prices_Monthly!$A:$I,COLUMN(C$4),FALSE)/VLOOKUP(EOMONTH($A237,-1),Prices_Monthly!$A:$I,COLUMN(C$4),FALSE)-1</f>
        <v>-3.6539433020325696E-2</v>
      </c>
      <c r="D237" s="3">
        <f>VLOOKUP($A237,Prices_Monthly!$A:$I,COLUMN(D$4),FALSE)/VLOOKUP(EOMONTH($A237,-1),Prices_Monthly!$A:$I,COLUMN(D$4),FALSE)-1</f>
        <v>-8.3938118236525083E-3</v>
      </c>
      <c r="E237" s="3">
        <f>VLOOKUP($A237,Prices_Monthly!$A:$I,COLUMN(E$4),FALSE)/VLOOKUP(EOMONTH($A237,-1),Prices_Monthly!$A:$I,COLUMN(E$4),FALSE)-1</f>
        <v>-2.5310634583487812E-2</v>
      </c>
      <c r="F237" s="3">
        <f>VLOOKUP($A237,Prices_Monthly!$A:$I,COLUMN(F$4),FALSE)/VLOOKUP(EOMONTH($A237,-1),Prices_Monthly!$A:$I,COLUMN(F$4),FALSE)-1</f>
        <v>9.4598813612238652E-2</v>
      </c>
      <c r="G237" s="3">
        <f>VLOOKUP($A237,Prices_Monthly!$A:$I,COLUMN(G$4),FALSE)/VLOOKUP(EOMONTH($A237,-1),Prices_Monthly!$A:$I,COLUMN(G$4),FALSE)-1</f>
        <v>0.12606277753225181</v>
      </c>
      <c r="H237" s="3">
        <f>VLOOKUP($A237,Prices_Monthly!$A:$I,COLUMN(H$4),FALSE)/VLOOKUP(EOMONTH($A237,-1),Prices_Monthly!$A:$I,COLUMN(H$4),FALSE)-1</f>
        <v>3.4372101156814328E-3</v>
      </c>
      <c r="I237" s="3">
        <f>VLOOKUP($A237,Prices_Monthly!$A:$I,COLUMN(I$4),FALSE)/VLOOKUP(EOMONTH($A237,-1),Prices_Monthly!$A:$I,COLUMN(I$4),FALSE)-1</f>
        <v>-1.8886792319489087E-3</v>
      </c>
      <c r="K237" s="3">
        <f>VLOOKUP($A237,Prices_Monthly!$A:$L,COLUMN(K$4),FALSE)/VLOOKUP(EOMONTH($A237,-1),Prices_Monthly!$A:$L,COLUMN(K$4),FALSE)-1</f>
        <v>-4.0110458619072586E-3</v>
      </c>
      <c r="L237" s="3">
        <f>VLOOKUP($A237,Prices_Monthly!$A:$L,COLUMN(L$4),FALSE)/VLOOKUP(EOMONTH($A237,-1),Prices_Monthly!$A:$L,COLUMN(L$4),FALSE)-1</f>
        <v>0.10332378307942003</v>
      </c>
      <c r="M237" s="3">
        <f t="shared" si="3"/>
        <v>6.0389851502889114E-2</v>
      </c>
    </row>
    <row r="238" spans="1:13" x14ac:dyDescent="0.35">
      <c r="A238" s="2">
        <v>39964</v>
      </c>
      <c r="B238" s="3">
        <f>VLOOKUP($A238,Prices_Monthly!$A:$I,COLUMN(B$4),FALSE)/VLOOKUP(EOMONTH($A238,-1),Prices_Monthly!$A:$I,COLUMN(B$4),FALSE)-1</f>
        <v>0.20756320997069544</v>
      </c>
      <c r="C238" s="3">
        <f>VLOOKUP($A238,Prices_Monthly!$A:$I,COLUMN(C$4),FALSE)/VLOOKUP(EOMONTH($A238,-1),Prices_Monthly!$A:$I,COLUMN(C$4),FALSE)-1</f>
        <v>9.7683312835657565E-2</v>
      </c>
      <c r="D238" s="3">
        <f>VLOOKUP($A238,Prices_Monthly!$A:$I,COLUMN(D$4),FALSE)/VLOOKUP(EOMONTH($A238,-1),Prices_Monthly!$A:$I,COLUMN(D$4),FALSE)-1</f>
        <v>-4.2324321508568907E-3</v>
      </c>
      <c r="E238" s="3">
        <f>VLOOKUP($A238,Prices_Monthly!$A:$I,COLUMN(E$4),FALSE)/VLOOKUP(EOMONTH($A238,-1),Prices_Monthly!$A:$I,COLUMN(E$4),FALSE)-1</f>
        <v>-1.9733636818333511E-2</v>
      </c>
      <c r="F238" s="3">
        <f>VLOOKUP($A238,Prices_Monthly!$A:$I,COLUMN(F$4),FALSE)/VLOOKUP(EOMONTH($A238,-1),Prices_Monthly!$A:$I,COLUMN(F$4),FALSE)-1</f>
        <v>5.5191100969765872E-2</v>
      </c>
      <c r="G238" s="3">
        <f>VLOOKUP($A238,Prices_Monthly!$A:$I,COLUMN(G$4),FALSE)/VLOOKUP(EOMONTH($A238,-1),Prices_Monthly!$A:$I,COLUMN(G$4),FALSE)-1</f>
        <v>3.0138509591012275E-2</v>
      </c>
      <c r="H238" s="3">
        <f>VLOOKUP($A238,Prices_Monthly!$A:$I,COLUMN(H$4),FALSE)/VLOOKUP(EOMONTH($A238,-1),Prices_Monthly!$A:$I,COLUMN(H$4),FALSE)-1</f>
        <v>3.0403054270311758E-2</v>
      </c>
      <c r="I238" s="3">
        <f>VLOOKUP($A238,Prices_Monthly!$A:$I,COLUMN(I$4),FALSE)/VLOOKUP(EOMONTH($A238,-1),Prices_Monthly!$A:$I,COLUMN(I$4),FALSE)-1</f>
        <v>6.8380433147176234E-2</v>
      </c>
      <c r="K238" s="3">
        <f>VLOOKUP($A238,Prices_Monthly!$A:$L,COLUMN(K$4),FALSE)/VLOOKUP(EOMONTH($A238,-1),Prices_Monthly!$A:$L,COLUMN(K$4),FALSE)-1</f>
        <v>-8.8687384038605988E-3</v>
      </c>
      <c r="L238" s="3">
        <f>VLOOKUP($A238,Prices_Monthly!$A:$L,COLUMN(L$4),FALSE)/VLOOKUP(EOMONTH($A238,-1),Prices_Monthly!$A:$L,COLUMN(L$4),FALSE)-1</f>
        <v>5.6237872367218555E-2</v>
      </c>
      <c r="M238" s="3">
        <f t="shared" si="3"/>
        <v>3.0195228058786893E-2</v>
      </c>
    </row>
    <row r="239" spans="1:13" x14ac:dyDescent="0.35">
      <c r="A239" s="2">
        <v>39994</v>
      </c>
      <c r="B239" s="3">
        <f>VLOOKUP($A239,Prices_Monthly!$A:$I,COLUMN(B$4),FALSE)/VLOOKUP(EOMONTH($A239,-1),Prices_Monthly!$A:$I,COLUMN(B$4),FALSE)-1</f>
        <v>3.8789521292309947E-2</v>
      </c>
      <c r="C239" s="3">
        <f>VLOOKUP($A239,Prices_Monthly!$A:$I,COLUMN(C$4),FALSE)/VLOOKUP(EOMONTH($A239,-1),Prices_Monthly!$A:$I,COLUMN(C$4),FALSE)-1</f>
        <v>-5.3962545132693607E-2</v>
      </c>
      <c r="D239" s="3">
        <f>VLOOKUP($A239,Prices_Monthly!$A:$I,COLUMN(D$4),FALSE)/VLOOKUP(EOMONTH($A239,-1),Prices_Monthly!$A:$I,COLUMN(D$4),FALSE)-1</f>
        <v>1.7470759277907755E-2</v>
      </c>
      <c r="E239" s="3">
        <f>VLOOKUP($A239,Prices_Monthly!$A:$I,COLUMN(E$4),FALSE)/VLOOKUP(EOMONTH($A239,-1),Prices_Monthly!$A:$I,COLUMN(E$4),FALSE)-1</f>
        <v>-6.2738053748319089E-3</v>
      </c>
      <c r="F239" s="3">
        <f>VLOOKUP($A239,Prices_Monthly!$A:$I,COLUMN(F$4),FALSE)/VLOOKUP(EOMONTH($A239,-1),Prices_Monthly!$A:$I,COLUMN(F$4),FALSE)-1</f>
        <v>1.4866873901877575E-3</v>
      </c>
      <c r="G239" s="3">
        <f>VLOOKUP($A239,Prices_Monthly!$A:$I,COLUMN(G$4),FALSE)/VLOOKUP(EOMONTH($A239,-1),Prices_Monthly!$A:$I,COLUMN(G$4),FALSE)-1</f>
        <v>2.9268093559930985E-2</v>
      </c>
      <c r="H239" s="3">
        <f>VLOOKUP($A239,Prices_Monthly!$A:$I,COLUMN(H$4),FALSE)/VLOOKUP(EOMONTH($A239,-1),Prices_Monthly!$A:$I,COLUMN(H$4),FALSE)-1</f>
        <v>-1.097107757375082E-2</v>
      </c>
      <c r="I239" s="3">
        <f>VLOOKUP($A239,Prices_Monthly!$A:$I,COLUMN(I$4),FALSE)/VLOOKUP(EOMONTH($A239,-1),Prices_Monthly!$A:$I,COLUMN(I$4),FALSE)-1</f>
        <v>-8.820086635170532E-3</v>
      </c>
      <c r="K239" s="3">
        <f>VLOOKUP($A239,Prices_Monthly!$A:$L,COLUMN(K$4),FALSE)/VLOOKUP(EOMONTH($A239,-1),Prices_Monthly!$A:$L,COLUMN(K$4),FALSE)-1</f>
        <v>7.7580718173688723E-3</v>
      </c>
      <c r="L239" s="3">
        <f>VLOOKUP($A239,Prices_Monthly!$A:$L,COLUMN(L$4),FALSE)/VLOOKUP(EOMONTH($A239,-1),Prices_Monthly!$A:$L,COLUMN(L$4),FALSE)-1</f>
        <v>-6.804097391320818E-4</v>
      </c>
      <c r="M239" s="3">
        <f t="shared" si="3"/>
        <v>2.6949828834683001E-3</v>
      </c>
    </row>
    <row r="240" spans="1:13" x14ac:dyDescent="0.35">
      <c r="A240" s="2">
        <v>40025</v>
      </c>
      <c r="B240" s="3">
        <f>VLOOKUP($A240,Prices_Monthly!$A:$I,COLUMN(B$4),FALSE)/VLOOKUP(EOMONTH($A240,-1),Prices_Monthly!$A:$I,COLUMN(B$4),FALSE)-1</f>
        <v>-1.422182286355822E-3</v>
      </c>
      <c r="C240" s="3">
        <f>VLOOKUP($A240,Prices_Monthly!$A:$I,COLUMN(C$4),FALSE)/VLOOKUP(EOMONTH($A240,-1),Prices_Monthly!$A:$I,COLUMN(C$4),FALSE)-1</f>
        <v>2.7439929905848315E-2</v>
      </c>
      <c r="D240" s="3">
        <f>VLOOKUP($A240,Prices_Monthly!$A:$I,COLUMN(D$4),FALSE)/VLOOKUP(EOMONTH($A240,-1),Prices_Monthly!$A:$I,COLUMN(D$4),FALSE)-1</f>
        <v>1.448178765244279E-4</v>
      </c>
      <c r="E240" s="3">
        <f>VLOOKUP($A240,Prices_Monthly!$A:$I,COLUMN(E$4),FALSE)/VLOOKUP(EOMONTH($A240,-1),Prices_Monthly!$A:$I,COLUMN(E$4),FALSE)-1</f>
        <v>8.7312648481823185E-3</v>
      </c>
      <c r="F240" s="3">
        <f>VLOOKUP($A240,Prices_Monthly!$A:$I,COLUMN(F$4),FALSE)/VLOOKUP(EOMONTH($A240,-1),Prices_Monthly!$A:$I,COLUMN(F$4),FALSE)-1</f>
        <v>7.5438596491228083E-2</v>
      </c>
      <c r="G240" s="3">
        <f>VLOOKUP($A240,Prices_Monthly!$A:$I,COLUMN(G$4),FALSE)/VLOOKUP(EOMONTH($A240,-1),Prices_Monthly!$A:$I,COLUMN(G$4),FALSE)-1</f>
        <v>8.518190471154341E-2</v>
      </c>
      <c r="H240" s="3">
        <f>VLOOKUP($A240,Prices_Monthly!$A:$I,COLUMN(H$4),FALSE)/VLOOKUP(EOMONTH($A240,-1),Prices_Monthly!$A:$I,COLUMN(H$4),FALSE)-1</f>
        <v>1.3139193687026207E-2</v>
      </c>
      <c r="I240" s="3">
        <f>VLOOKUP($A240,Prices_Monthly!$A:$I,COLUMN(I$4),FALSE)/VLOOKUP(EOMONTH($A240,-1),Prices_Monthly!$A:$I,COLUMN(I$4),FALSE)-1</f>
        <v>1.0761531286670012E-2</v>
      </c>
      <c r="K240" s="3">
        <f>VLOOKUP($A240,Prices_Monthly!$A:$L,COLUMN(K$4),FALSE)/VLOOKUP(EOMONTH($A240,-1),Prices_Monthly!$A:$L,COLUMN(K$4),FALSE)-1</f>
        <v>6.8344745731765411E-3</v>
      </c>
      <c r="L240" s="3">
        <f>VLOOKUP($A240,Prices_Monthly!$A:$L,COLUMN(L$4),FALSE)/VLOOKUP(EOMONTH($A240,-1),Prices_Monthly!$A:$L,COLUMN(L$4),FALSE)-1</f>
        <v>7.4171172680241426E-2</v>
      </c>
      <c r="M240" s="3">
        <f t="shared" si="3"/>
        <v>4.7236493437415469E-2</v>
      </c>
    </row>
    <row r="241" spans="1:13" x14ac:dyDescent="0.35">
      <c r="A241" s="2">
        <v>40056</v>
      </c>
      <c r="B241" s="3">
        <f>VLOOKUP($A241,Prices_Monthly!$A:$I,COLUMN(B$4),FALSE)/VLOOKUP(EOMONTH($A241,-1),Prices_Monthly!$A:$I,COLUMN(B$4),FALSE)-1</f>
        <v>-2.5168609307946288E-2</v>
      </c>
      <c r="C241" s="3">
        <f>VLOOKUP($A241,Prices_Monthly!$A:$I,COLUMN(C$4),FALSE)/VLOOKUP(EOMONTH($A241,-1),Prices_Monthly!$A:$I,COLUMN(C$4),FALSE)-1</f>
        <v>-2.4065649356985741E-3</v>
      </c>
      <c r="D241" s="3">
        <f>VLOOKUP($A241,Prices_Monthly!$A:$I,COLUMN(D$4),FALSE)/VLOOKUP(EOMONTH($A241,-1),Prices_Monthly!$A:$I,COLUMN(D$4),FALSE)-1</f>
        <v>7.3113870344223564E-3</v>
      </c>
      <c r="E241" s="3">
        <f>VLOOKUP($A241,Prices_Monthly!$A:$I,COLUMN(E$4),FALSE)/VLOOKUP(EOMONTH($A241,-1),Prices_Monthly!$A:$I,COLUMN(E$4),FALSE)-1</f>
        <v>1.1192233103636262E-2</v>
      </c>
      <c r="F241" s="3">
        <f>VLOOKUP($A241,Prices_Monthly!$A:$I,COLUMN(F$4),FALSE)/VLOOKUP(EOMONTH($A241,-1),Prices_Monthly!$A:$I,COLUMN(F$4),FALSE)-1</f>
        <v>3.576358388756451E-2</v>
      </c>
      <c r="G241" s="3">
        <f>VLOOKUP($A241,Prices_Monthly!$A:$I,COLUMN(G$4),FALSE)/VLOOKUP(EOMONTH($A241,-1),Prices_Monthly!$A:$I,COLUMN(G$4),FALSE)-1</f>
        <v>1.4358661996852984E-2</v>
      </c>
      <c r="H241" s="3">
        <f>VLOOKUP($A241,Prices_Monthly!$A:$I,COLUMN(H$4),FALSE)/VLOOKUP(EOMONTH($A241,-1),Prices_Monthly!$A:$I,COLUMN(H$4),FALSE)-1</f>
        <v>1.8142003936915563E-2</v>
      </c>
      <c r="I241" s="3">
        <f>VLOOKUP($A241,Prices_Monthly!$A:$I,COLUMN(I$4),FALSE)/VLOOKUP(EOMONTH($A241,-1),Prices_Monthly!$A:$I,COLUMN(I$4),FALSE)-1</f>
        <v>1.3784977178011415E-2</v>
      </c>
      <c r="K241" s="3">
        <f>VLOOKUP($A241,Prices_Monthly!$A:$L,COLUMN(K$4),FALSE)/VLOOKUP(EOMONTH($A241,-1),Prices_Monthly!$A:$L,COLUMN(K$4),FALSE)-1</f>
        <v>8.1014826269978357E-3</v>
      </c>
      <c r="L241" s="3">
        <f>VLOOKUP($A241,Prices_Monthly!$A:$L,COLUMN(L$4),FALSE)/VLOOKUP(EOMONTH($A241,-1),Prices_Monthly!$A:$L,COLUMN(L$4),FALSE)-1</f>
        <v>3.7225470359801838E-2</v>
      </c>
      <c r="M241" s="3">
        <f t="shared" si="3"/>
        <v>2.5575875266680238E-2</v>
      </c>
    </row>
    <row r="242" spans="1:13" x14ac:dyDescent="0.35">
      <c r="A242" s="2">
        <v>40086</v>
      </c>
      <c r="B242" s="3">
        <f>VLOOKUP($A242,Prices_Monthly!$A:$I,COLUMN(B$4),FALSE)/VLOOKUP(EOMONTH($A242,-1),Prices_Monthly!$A:$I,COLUMN(B$4),FALSE)-1</f>
        <v>-3.1044357411694645E-2</v>
      </c>
      <c r="C242" s="3">
        <f>VLOOKUP($A242,Prices_Monthly!$A:$I,COLUMN(C$4),FALSE)/VLOOKUP(EOMONTH($A242,-1),Prices_Monthly!$A:$I,COLUMN(C$4),FALSE)-1</f>
        <v>5.8521113071111852E-2</v>
      </c>
      <c r="D242" s="3">
        <f>VLOOKUP($A242,Prices_Monthly!$A:$I,COLUMN(D$4),FALSE)/VLOOKUP(EOMONTH($A242,-1),Prices_Monthly!$A:$I,COLUMN(D$4),FALSE)-1</f>
        <v>3.6927392572247975E-3</v>
      </c>
      <c r="E242" s="3">
        <f>VLOOKUP($A242,Prices_Monthly!$A:$I,COLUMN(E$4),FALSE)/VLOOKUP(EOMONTH($A242,-1),Prices_Monthly!$A:$I,COLUMN(E$4),FALSE)-1</f>
        <v>9.4739583021892226E-3</v>
      </c>
      <c r="F242" s="3">
        <f>VLOOKUP($A242,Prices_Monthly!$A:$I,COLUMN(F$4),FALSE)/VLOOKUP(EOMONTH($A242,-1),Prices_Monthly!$A:$I,COLUMN(F$4),FALSE)-1</f>
        <v>3.6830627574509167E-2</v>
      </c>
      <c r="G242" s="3">
        <f>VLOOKUP($A242,Prices_Monthly!$A:$I,COLUMN(G$4),FALSE)/VLOOKUP(EOMONTH($A242,-1),Prices_Monthly!$A:$I,COLUMN(G$4),FALSE)-1</f>
        <v>5.8070805068885623E-2</v>
      </c>
      <c r="H242" s="3">
        <f>VLOOKUP($A242,Prices_Monthly!$A:$I,COLUMN(H$4),FALSE)/VLOOKUP(EOMONTH($A242,-1),Prices_Monthly!$A:$I,COLUMN(H$4),FALSE)-1</f>
        <v>4.3783808115374967E-2</v>
      </c>
      <c r="I242" s="3">
        <f>VLOOKUP($A242,Prices_Monthly!$A:$I,COLUMN(I$4),FALSE)/VLOOKUP(EOMONTH($A242,-1),Prices_Monthly!$A:$I,COLUMN(I$4),FALSE)-1</f>
        <v>1.6901693350331204E-2</v>
      </c>
      <c r="K242" s="3">
        <f>VLOOKUP($A242,Prices_Monthly!$A:$L,COLUMN(K$4),FALSE)/VLOOKUP(EOMONTH($A242,-1),Prices_Monthly!$A:$L,COLUMN(K$4),FALSE)-1</f>
        <v>5.0160112258481604E-3</v>
      </c>
      <c r="L242" s="3">
        <f>VLOOKUP($A242,Prices_Monthly!$A:$L,COLUMN(L$4),FALSE)/VLOOKUP(EOMONTH($A242,-1),Prices_Monthly!$A:$L,COLUMN(L$4),FALSE)-1</f>
        <v>3.0743163949480179E-2</v>
      </c>
      <c r="M242" s="3">
        <f t="shared" si="3"/>
        <v>2.0452302860027371E-2</v>
      </c>
    </row>
    <row r="243" spans="1:13" x14ac:dyDescent="0.35">
      <c r="A243" s="2">
        <v>40117</v>
      </c>
      <c r="B243" s="3">
        <f>VLOOKUP($A243,Prices_Monthly!$A:$I,COLUMN(B$4),FALSE)/VLOOKUP(EOMONTH($A243,-1),Prices_Monthly!$A:$I,COLUMN(B$4),FALSE)-1</f>
        <v>0.1146996503866935</v>
      </c>
      <c r="C243" s="3">
        <f>VLOOKUP($A243,Prices_Monthly!$A:$I,COLUMN(C$4),FALSE)/VLOOKUP(EOMONTH($A243,-1),Prices_Monthly!$A:$I,COLUMN(C$4),FALSE)-1</f>
        <v>3.0813277061708666E-2</v>
      </c>
      <c r="D243" s="3">
        <f>VLOOKUP($A243,Prices_Monthly!$A:$I,COLUMN(D$4),FALSE)/VLOOKUP(EOMONTH($A243,-1),Prices_Monthly!$A:$I,COLUMN(D$4),FALSE)-1</f>
        <v>-9.6874902014955078E-3</v>
      </c>
      <c r="E243" s="3">
        <f>VLOOKUP($A243,Prices_Monthly!$A:$I,COLUMN(E$4),FALSE)/VLOOKUP(EOMONTH($A243,-1),Prices_Monthly!$A:$I,COLUMN(E$4),FALSE)-1</f>
        <v>2.3793791804724851E-3</v>
      </c>
      <c r="F243" s="3">
        <f>VLOOKUP($A243,Prices_Monthly!$A:$I,COLUMN(F$4),FALSE)/VLOOKUP(EOMONTH($A243,-1),Prices_Monthly!$A:$I,COLUMN(F$4),FALSE)-1</f>
        <v>-1.8929656461790234E-2</v>
      </c>
      <c r="G243" s="3">
        <f>VLOOKUP($A243,Prices_Monthly!$A:$I,COLUMN(G$4),FALSE)/VLOOKUP(EOMONTH($A243,-1),Prices_Monthly!$A:$I,COLUMN(G$4),FALSE)-1</f>
        <v>-3.0277577566783842E-2</v>
      </c>
      <c r="H243" s="3">
        <f>VLOOKUP($A243,Prices_Monthly!$A:$I,COLUMN(H$4),FALSE)/VLOOKUP(EOMONTH($A243,-1),Prices_Monthly!$A:$I,COLUMN(H$4),FALSE)-1</f>
        <v>-1.1078983379947061E-2</v>
      </c>
      <c r="I243" s="3">
        <f>VLOOKUP($A243,Prices_Monthly!$A:$I,COLUMN(I$4),FALSE)/VLOOKUP(EOMONTH($A243,-1),Prices_Monthly!$A:$I,COLUMN(I$4),FALSE)-1</f>
        <v>9.4549602046276604E-3</v>
      </c>
      <c r="K243" s="3">
        <f>VLOOKUP($A243,Prices_Monthly!$A:$L,COLUMN(K$4),FALSE)/VLOOKUP(EOMONTH($A243,-1),Prices_Monthly!$A:$L,COLUMN(K$4),FALSE)-1</f>
        <v>-1.166028996423818E-3</v>
      </c>
      <c r="L243" s="3">
        <f>VLOOKUP($A243,Prices_Monthly!$A:$L,COLUMN(L$4),FALSE)/VLOOKUP(EOMONTH($A243,-1),Prices_Monthly!$A:$L,COLUMN(L$4),FALSE)-1</f>
        <v>-2.2447704309839667E-2</v>
      </c>
      <c r="M243" s="3">
        <f t="shared" si="3"/>
        <v>-1.3935034184473326E-2</v>
      </c>
    </row>
    <row r="244" spans="1:13" x14ac:dyDescent="0.35">
      <c r="A244" s="2">
        <v>40147</v>
      </c>
      <c r="B244" s="3">
        <f>VLOOKUP($A244,Prices_Monthly!$A:$I,COLUMN(B$4),FALSE)/VLOOKUP(EOMONTH($A244,-1),Prices_Monthly!$A:$I,COLUMN(B$4),FALSE)-1</f>
        <v>-2.7013633793178782E-2</v>
      </c>
      <c r="C244" s="3">
        <f>VLOOKUP($A244,Prices_Monthly!$A:$I,COLUMN(C$4),FALSE)/VLOOKUP(EOMONTH($A244,-1),Prices_Monthly!$A:$I,COLUMN(C$4),FALSE)-1</f>
        <v>0.13497079828352776</v>
      </c>
      <c r="D244" s="3">
        <f>VLOOKUP($A244,Prices_Monthly!$A:$I,COLUMN(D$4),FALSE)/VLOOKUP(EOMONTH($A244,-1),Prices_Monthly!$A:$I,COLUMN(D$4),FALSE)-1</f>
        <v>1.2680606762562441E-2</v>
      </c>
      <c r="E244" s="3">
        <f>VLOOKUP($A244,Prices_Monthly!$A:$I,COLUMN(E$4),FALSE)/VLOOKUP(EOMONTH($A244,-1),Prices_Monthly!$A:$I,COLUMN(E$4),FALSE)-1</f>
        <v>2.1964735976465199E-2</v>
      </c>
      <c r="F244" s="3">
        <f>VLOOKUP($A244,Prices_Monthly!$A:$I,COLUMN(F$4),FALSE)/VLOOKUP(EOMONTH($A244,-1),Prices_Monthly!$A:$I,COLUMN(F$4),FALSE)-1</f>
        <v>5.9671272034302003E-2</v>
      </c>
      <c r="G244" s="3">
        <f>VLOOKUP($A244,Prices_Monthly!$A:$I,COLUMN(G$4),FALSE)/VLOOKUP(EOMONTH($A244,-1),Prices_Monthly!$A:$I,COLUMN(G$4),FALSE)-1</f>
        <v>6.1242206459567239E-2</v>
      </c>
      <c r="H244" s="3">
        <f>VLOOKUP($A244,Prices_Monthly!$A:$I,COLUMN(H$4),FALSE)/VLOOKUP(EOMONTH($A244,-1),Prices_Monthly!$A:$I,COLUMN(H$4),FALSE)-1</f>
        <v>5.0688906237701836E-2</v>
      </c>
      <c r="I244" s="3">
        <f>VLOOKUP($A244,Prices_Monthly!$A:$I,COLUMN(I$4),FALSE)/VLOOKUP(EOMONTH($A244,-1),Prices_Monthly!$A:$I,COLUMN(I$4),FALSE)-1</f>
        <v>1.7674434126500271E-2</v>
      </c>
      <c r="K244" s="3">
        <f>VLOOKUP($A244,Prices_Monthly!$A:$L,COLUMN(K$4),FALSE)/VLOOKUP(EOMONTH($A244,-1),Prices_Monthly!$A:$L,COLUMN(K$4),FALSE)-1</f>
        <v>9.1409126360582071E-3</v>
      </c>
      <c r="L244" s="3">
        <f>VLOOKUP($A244,Prices_Monthly!$A:$L,COLUMN(L$4),FALSE)/VLOOKUP(EOMONTH($A244,-1),Prices_Monthly!$A:$L,COLUMN(L$4),FALSE)-1</f>
        <v>3.0924930105192594E-2</v>
      </c>
      <c r="M244" s="3">
        <f t="shared" si="3"/>
        <v>2.2211323117538838E-2</v>
      </c>
    </row>
    <row r="245" spans="1:13" x14ac:dyDescent="0.35">
      <c r="A245" s="2">
        <v>40178</v>
      </c>
      <c r="B245" s="3">
        <f>VLOOKUP($A245,Prices_Monthly!$A:$I,COLUMN(B$4),FALSE)/VLOOKUP(EOMONTH($A245,-1),Prices_Monthly!$A:$I,COLUMN(B$4),FALSE)-1</f>
        <v>1.0733952356364762E-2</v>
      </c>
      <c r="C245" s="3">
        <f>VLOOKUP($A245,Prices_Monthly!$A:$I,COLUMN(C$4),FALSE)/VLOOKUP(EOMONTH($A245,-1),Prices_Monthly!$A:$I,COLUMN(C$4),FALSE)-1</f>
        <v>-7.28242186471727E-2</v>
      </c>
      <c r="D245" s="3">
        <f>VLOOKUP($A245,Prices_Monthly!$A:$I,COLUMN(D$4),FALSE)/VLOOKUP(EOMONTH($A245,-1),Prices_Monthly!$A:$I,COLUMN(D$4),FALSE)-1</f>
        <v>3.3310405318849323E-3</v>
      </c>
      <c r="E245" s="3">
        <f>VLOOKUP($A245,Prices_Monthly!$A:$I,COLUMN(E$4),FALSE)/VLOOKUP(EOMONTH($A245,-1),Prices_Monthly!$A:$I,COLUMN(E$4),FALSE)-1</f>
        <v>-3.740128402392684E-2</v>
      </c>
      <c r="F245" s="3">
        <f>VLOOKUP($A245,Prices_Monthly!$A:$I,COLUMN(F$4),FALSE)/VLOOKUP(EOMONTH($A245,-1),Prices_Monthly!$A:$I,COLUMN(F$4),FALSE)-1</f>
        <v>1.8995166910194428E-2</v>
      </c>
      <c r="G245" s="3">
        <f>VLOOKUP($A245,Prices_Monthly!$A:$I,COLUMN(G$4),FALSE)/VLOOKUP(EOMONTH($A245,-1),Prices_Monthly!$A:$I,COLUMN(G$4),FALSE)-1</f>
        <v>5.2748452656907974E-2</v>
      </c>
      <c r="H245" s="3">
        <f>VLOOKUP($A245,Prices_Monthly!$A:$I,COLUMN(H$4),FALSE)/VLOOKUP(EOMONTH($A245,-1),Prices_Monthly!$A:$I,COLUMN(H$4),FALSE)-1</f>
        <v>-7.484792623929104E-2</v>
      </c>
      <c r="I245" s="3">
        <f>VLOOKUP($A245,Prices_Monthly!$A:$I,COLUMN(I$4),FALSE)/VLOOKUP(EOMONTH($A245,-1),Prices_Monthly!$A:$I,COLUMN(I$4),FALSE)-1</f>
        <v>-4.4286121402108747E-2</v>
      </c>
      <c r="K245" s="3">
        <f>VLOOKUP($A245,Prices_Monthly!$A:$L,COLUMN(K$4),FALSE)/VLOOKUP(EOMONTH($A245,-1),Prices_Monthly!$A:$L,COLUMN(K$4),FALSE)-1</f>
        <v>-1.0063090328600421E-2</v>
      </c>
      <c r="L245" s="3">
        <f>VLOOKUP($A245,Prices_Monthly!$A:$L,COLUMN(L$4),FALSE)/VLOOKUP(EOMONTH($A245,-1),Prices_Monthly!$A:$L,COLUMN(L$4),FALSE)-1</f>
        <v>3.693092631880357E-2</v>
      </c>
      <c r="M245" s="3">
        <f t="shared" si="3"/>
        <v>1.8133319659841971E-2</v>
      </c>
    </row>
    <row r="246" spans="1:13" x14ac:dyDescent="0.35">
      <c r="A246" s="2">
        <v>40209</v>
      </c>
      <c r="B246" s="3">
        <f>VLOOKUP($A246,Prices_Monthly!$A:$I,COLUMN(B$4),FALSE)/VLOOKUP(EOMONTH($A246,-1),Prices_Monthly!$A:$I,COLUMN(B$4),FALSE)-1</f>
        <v>-8.408175651449501E-2</v>
      </c>
      <c r="C246" s="3">
        <f>VLOOKUP($A246,Prices_Monthly!$A:$I,COLUMN(C$4),FALSE)/VLOOKUP(EOMONTH($A246,-1),Prices_Monthly!$A:$I,COLUMN(C$4),FALSE)-1</f>
        <v>-1.2507965349939254E-2</v>
      </c>
      <c r="D246" s="3">
        <f>VLOOKUP($A246,Prices_Monthly!$A:$I,COLUMN(D$4),FALSE)/VLOOKUP(EOMONTH($A246,-1),Prices_Monthly!$A:$I,COLUMN(D$4),FALSE)-1</f>
        <v>-1.3601649378955916E-3</v>
      </c>
      <c r="E246" s="3">
        <f>VLOOKUP($A246,Prices_Monthly!$A:$I,COLUMN(E$4),FALSE)/VLOOKUP(EOMONTH($A246,-1),Prices_Monthly!$A:$I,COLUMN(E$4),FALSE)-1</f>
        <v>2.3421042212486531E-2</v>
      </c>
      <c r="F246" s="3">
        <f>VLOOKUP($A246,Prices_Monthly!$A:$I,COLUMN(F$4),FALSE)/VLOOKUP(EOMONTH($A246,-1),Prices_Monthly!$A:$I,COLUMN(F$4),FALSE)-1</f>
        <v>-3.6179130818442595E-2</v>
      </c>
      <c r="G246" s="3">
        <f>VLOOKUP($A246,Prices_Monthly!$A:$I,COLUMN(G$4),FALSE)/VLOOKUP(EOMONTH($A246,-1),Prices_Monthly!$A:$I,COLUMN(G$4),FALSE)-1</f>
        <v>-6.4291102372654008E-2</v>
      </c>
      <c r="H246" s="3">
        <f>VLOOKUP($A246,Prices_Monthly!$A:$I,COLUMN(H$4),FALSE)/VLOOKUP(EOMONTH($A246,-1),Prices_Monthly!$A:$I,COLUMN(H$4),FALSE)-1</f>
        <v>2.6762081397956994E-2</v>
      </c>
      <c r="I246" s="3">
        <f>VLOOKUP($A246,Prices_Monthly!$A:$I,COLUMN(I$4),FALSE)/VLOOKUP(EOMONTH($A246,-1),Prices_Monthly!$A:$I,COLUMN(I$4),FALSE)-1</f>
        <v>-3.1188728693924528E-2</v>
      </c>
      <c r="K246" s="3">
        <f>VLOOKUP($A246,Prices_Monthly!$A:$L,COLUMN(K$4),FALSE)/VLOOKUP(EOMONTH($A246,-1),Prices_Monthly!$A:$L,COLUMN(K$4),FALSE)-1</f>
        <v>6.1040749624752255E-3</v>
      </c>
      <c r="L246" s="3">
        <f>VLOOKUP($A246,Prices_Monthly!$A:$L,COLUMN(L$4),FALSE)/VLOOKUP(EOMONTH($A246,-1),Prices_Monthly!$A:$L,COLUMN(L$4),FALSE)-1</f>
        <v>-3.6172918661392162E-2</v>
      </c>
      <c r="M246" s="3">
        <f t="shared" si="3"/>
        <v>-1.9262121211845205E-2</v>
      </c>
    </row>
    <row r="247" spans="1:13" x14ac:dyDescent="0.35">
      <c r="A247" s="2">
        <v>40237</v>
      </c>
      <c r="B247" s="3">
        <f>VLOOKUP($A247,Prices_Monthly!$A:$I,COLUMN(B$4),FALSE)/VLOOKUP(EOMONTH($A247,-1),Prices_Monthly!$A:$I,COLUMN(B$4),FALSE)-1</f>
        <v>5.4523603266334542E-2</v>
      </c>
      <c r="C247" s="3">
        <f>VLOOKUP($A247,Prices_Monthly!$A:$I,COLUMN(C$4),FALSE)/VLOOKUP(EOMONTH($A247,-1),Prices_Monthly!$A:$I,COLUMN(C$4),FALSE)-1</f>
        <v>3.2386361821277632E-2</v>
      </c>
      <c r="D247" s="3">
        <f>VLOOKUP($A247,Prices_Monthly!$A:$I,COLUMN(D$4),FALSE)/VLOOKUP(EOMONTH($A247,-1),Prices_Monthly!$A:$I,COLUMN(D$4),FALSE)-1</f>
        <v>2.580664748878414E-3</v>
      </c>
      <c r="E247" s="3">
        <f>VLOOKUP($A247,Prices_Monthly!$A:$I,COLUMN(E$4),FALSE)/VLOOKUP(EOMONTH($A247,-1),Prices_Monthly!$A:$I,COLUMN(E$4),FALSE)-1</f>
        <v>6.3451153657338999E-3</v>
      </c>
      <c r="F247" s="3">
        <f>VLOOKUP($A247,Prices_Monthly!$A:$I,COLUMN(F$4),FALSE)/VLOOKUP(EOMONTH($A247,-1),Prices_Monthly!$A:$I,COLUMN(F$4),FALSE)-1</f>
        <v>3.0785076676584922E-2</v>
      </c>
      <c r="G247" s="3">
        <f>VLOOKUP($A247,Prices_Monthly!$A:$I,COLUMN(G$4),FALSE)/VLOOKUP(EOMONTH($A247,-1),Prices_Monthly!$A:$I,COLUMN(G$4),FALSE)-1</f>
        <v>4.5566766752570098E-2</v>
      </c>
      <c r="H247" s="3">
        <f>VLOOKUP($A247,Prices_Monthly!$A:$I,COLUMN(H$4),FALSE)/VLOOKUP(EOMONTH($A247,-1),Prices_Monthly!$A:$I,COLUMN(H$4),FALSE)-1</f>
        <v>2.0033824863086025E-2</v>
      </c>
      <c r="I247" s="3">
        <f>VLOOKUP($A247,Prices_Monthly!$A:$I,COLUMN(I$4),FALSE)/VLOOKUP(EOMONTH($A247,-1),Prices_Monthly!$A:$I,COLUMN(I$4),FALSE)-1</f>
        <v>-1.8137478528730044E-2</v>
      </c>
      <c r="K247" s="3">
        <f>VLOOKUP($A247,Prices_Monthly!$A:$L,COLUMN(K$4),FALSE)/VLOOKUP(EOMONTH($A247,-1),Prices_Monthly!$A:$L,COLUMN(K$4),FALSE)-1</f>
        <v>5.3008602374859937E-3</v>
      </c>
      <c r="L247" s="3">
        <f>VLOOKUP($A247,Prices_Monthly!$A:$L,COLUMN(L$4),FALSE)/VLOOKUP(EOMONTH($A247,-1),Prices_Monthly!$A:$L,COLUMN(L$4),FALSE)-1</f>
        <v>1.9454956984682248E-2</v>
      </c>
      <c r="M247" s="3">
        <f t="shared" si="3"/>
        <v>1.3793318285803746E-2</v>
      </c>
    </row>
    <row r="248" spans="1:13" x14ac:dyDescent="0.35">
      <c r="A248" s="2">
        <v>40268</v>
      </c>
      <c r="B248" s="3">
        <f>VLOOKUP($A248,Prices_Monthly!$A:$I,COLUMN(B$4),FALSE)/VLOOKUP(EOMONTH($A248,-1),Prices_Monthly!$A:$I,COLUMN(B$4),FALSE)-1</f>
        <v>7.1232754447506874E-2</v>
      </c>
      <c r="C248" s="3">
        <f>VLOOKUP($A248,Prices_Monthly!$A:$I,COLUMN(C$4),FALSE)/VLOOKUP(EOMONTH($A248,-1),Prices_Monthly!$A:$I,COLUMN(C$4),FALSE)-1</f>
        <v>-5.0881215620626197E-3</v>
      </c>
      <c r="D248" s="3">
        <f>VLOOKUP($A248,Prices_Monthly!$A:$I,COLUMN(D$4),FALSE)/VLOOKUP(EOMONTH($A248,-1),Prices_Monthly!$A:$I,COLUMN(D$4),FALSE)-1</f>
        <v>-5.2851570616107013E-3</v>
      </c>
      <c r="E248" s="3">
        <f>VLOOKUP($A248,Prices_Monthly!$A:$I,COLUMN(E$4),FALSE)/VLOOKUP(EOMONTH($A248,-1),Prices_Monthly!$A:$I,COLUMN(E$4),FALSE)-1</f>
        <v>-1.0509928518063538E-2</v>
      </c>
      <c r="F248" s="3">
        <f>VLOOKUP($A248,Prices_Monthly!$A:$I,COLUMN(F$4),FALSE)/VLOOKUP(EOMONTH($A248,-1),Prices_Monthly!$A:$I,COLUMN(F$4),FALSE)-1</f>
        <v>6.0397468635505769E-2</v>
      </c>
      <c r="G248" s="3">
        <f>VLOOKUP($A248,Prices_Monthly!$A:$I,COLUMN(G$4),FALSE)/VLOOKUP(EOMONTH($A248,-1),Prices_Monthly!$A:$I,COLUMN(G$4),FALSE)-1</f>
        <v>7.6870768939711676E-2</v>
      </c>
      <c r="H248" s="3">
        <f>VLOOKUP($A248,Prices_Monthly!$A:$I,COLUMN(H$4),FALSE)/VLOOKUP(EOMONTH($A248,-1),Prices_Monthly!$A:$I,COLUMN(H$4),FALSE)-1</f>
        <v>-4.9108719318150973E-2</v>
      </c>
      <c r="I248" s="3">
        <f>VLOOKUP($A248,Prices_Monthly!$A:$I,COLUMN(I$4),FALSE)/VLOOKUP(EOMONTH($A248,-1),Prices_Monthly!$A:$I,COLUMN(I$4),FALSE)-1</f>
        <v>-8.4594521710303905E-3</v>
      </c>
      <c r="K248" s="3">
        <f>VLOOKUP($A248,Prices_Monthly!$A:$L,COLUMN(K$4),FALSE)/VLOOKUP(EOMONTH($A248,-1),Prices_Monthly!$A:$L,COLUMN(K$4),FALSE)-1</f>
        <v>-2.5966360083906626E-4</v>
      </c>
      <c r="L248" s="3">
        <f>VLOOKUP($A248,Prices_Monthly!$A:$L,COLUMN(L$4),FALSE)/VLOOKUP(EOMONTH($A248,-1),Prices_Monthly!$A:$L,COLUMN(L$4),FALSE)-1</f>
        <v>6.5226988899403704E-2</v>
      </c>
      <c r="M248" s="3">
        <f t="shared" si="3"/>
        <v>3.90323278993066E-2</v>
      </c>
    </row>
    <row r="249" spans="1:13" x14ac:dyDescent="0.35">
      <c r="A249" s="2">
        <v>40298</v>
      </c>
      <c r="B249" s="3">
        <f>VLOOKUP($A249,Prices_Monthly!$A:$I,COLUMN(B$4),FALSE)/VLOOKUP(EOMONTH($A249,-1),Prices_Monthly!$A:$I,COLUMN(B$4),FALSE)-1</f>
        <v>7.3183753897840598E-2</v>
      </c>
      <c r="C249" s="3">
        <f>VLOOKUP($A249,Prices_Monthly!$A:$I,COLUMN(C$4),FALSE)/VLOOKUP(EOMONTH($A249,-1),Prices_Monthly!$A:$I,COLUMN(C$4),FALSE)-1</f>
        <v>5.9399946090526567E-2</v>
      </c>
      <c r="D249" s="3">
        <f>VLOOKUP($A249,Prices_Monthly!$A:$I,COLUMN(D$4),FALSE)/VLOOKUP(EOMONTH($A249,-1),Prices_Monthly!$A:$I,COLUMN(D$4),FALSE)-1</f>
        <v>1.0559247301098251E-2</v>
      </c>
      <c r="E249" s="3">
        <f>VLOOKUP($A249,Prices_Monthly!$A:$I,COLUMN(E$4),FALSE)/VLOOKUP(EOMONTH($A249,-1),Prices_Monthly!$A:$I,COLUMN(E$4),FALSE)-1</f>
        <v>1.4251839387817489E-2</v>
      </c>
      <c r="F249" s="3">
        <f>VLOOKUP($A249,Prices_Monthly!$A:$I,COLUMN(F$4),FALSE)/VLOOKUP(EOMONTH($A249,-1),Prices_Monthly!$A:$I,COLUMN(F$4),FALSE)-1</f>
        <v>1.5600460684745077E-2</v>
      </c>
      <c r="G249" s="3">
        <f>VLOOKUP($A249,Prices_Monthly!$A:$I,COLUMN(G$4),FALSE)/VLOOKUP(EOMONTH($A249,-1),Prices_Monthly!$A:$I,COLUMN(G$4),FALSE)-1</f>
        <v>2.1859218610417397E-2</v>
      </c>
      <c r="H249" s="3">
        <f>VLOOKUP($A249,Prices_Monthly!$A:$I,COLUMN(H$4),FALSE)/VLOOKUP(EOMONTH($A249,-1),Prices_Monthly!$A:$I,COLUMN(H$4),FALSE)-1</f>
        <v>-6.2329905719561429E-3</v>
      </c>
      <c r="I249" s="3">
        <f>VLOOKUP($A249,Prices_Monthly!$A:$I,COLUMN(I$4),FALSE)/VLOOKUP(EOMONTH($A249,-1),Prices_Monthly!$A:$I,COLUMN(I$4),FALSE)-1</f>
        <v>-1.7354278111921029E-2</v>
      </c>
      <c r="K249" s="3">
        <f>VLOOKUP($A249,Prices_Monthly!$A:$L,COLUMN(K$4),FALSE)/VLOOKUP(EOMONTH($A249,-1),Prices_Monthly!$A:$L,COLUMN(K$4),FALSE)-1</f>
        <v>3.7442784657417683E-3</v>
      </c>
      <c r="L249" s="3">
        <f>VLOOKUP($A249,Prices_Monthly!$A:$L,COLUMN(L$4),FALSE)/VLOOKUP(EOMONTH($A249,-1),Prices_Monthly!$A:$L,COLUMN(L$4),FALSE)-1</f>
        <v>2.507840599579314E-3</v>
      </c>
      <c r="M249" s="3">
        <f t="shared" si="3"/>
        <v>3.0024157460442958E-3</v>
      </c>
    </row>
    <row r="250" spans="1:13" x14ac:dyDescent="0.35">
      <c r="A250" s="2">
        <v>40329</v>
      </c>
      <c r="B250" s="3">
        <f>VLOOKUP($A250,Prices_Monthly!$A:$I,COLUMN(B$4),FALSE)/VLOOKUP(EOMONTH($A250,-1),Prices_Monthly!$A:$I,COLUMN(B$4),FALSE)-1</f>
        <v>-0.13697827254759776</v>
      </c>
      <c r="C250" s="3">
        <f>VLOOKUP($A250,Prices_Monthly!$A:$I,COLUMN(C$4),FALSE)/VLOOKUP(EOMONTH($A250,-1),Prices_Monthly!$A:$I,COLUMN(C$4),FALSE)-1</f>
        <v>2.7553245207833532E-2</v>
      </c>
      <c r="D250" s="3">
        <f>VLOOKUP($A250,Prices_Monthly!$A:$I,COLUMN(D$4),FALSE)/VLOOKUP(EOMONTH($A250,-1),Prices_Monthly!$A:$I,COLUMN(D$4),FALSE)-1</f>
        <v>5.2246665179922491E-3</v>
      </c>
      <c r="E250" s="3">
        <f>VLOOKUP($A250,Prices_Monthly!$A:$I,COLUMN(E$4),FALSE)/VLOOKUP(EOMONTH($A250,-1),Prices_Monthly!$A:$I,COLUMN(E$4),FALSE)-1</f>
        <v>2.3606683659977756E-2</v>
      </c>
      <c r="F250" s="3">
        <f>VLOOKUP($A250,Prices_Monthly!$A:$I,COLUMN(F$4),FALSE)/VLOOKUP(EOMONTH($A250,-1),Prices_Monthly!$A:$I,COLUMN(F$4),FALSE)-1</f>
        <v>-8.0206185567010313E-2</v>
      </c>
      <c r="G250" s="3">
        <f>VLOOKUP($A250,Prices_Monthly!$A:$I,COLUMN(G$4),FALSE)/VLOOKUP(EOMONTH($A250,-1),Prices_Monthly!$A:$I,COLUMN(G$4),FALSE)-1</f>
        <v>-7.330467926364459E-2</v>
      </c>
      <c r="H250" s="3">
        <f>VLOOKUP($A250,Prices_Monthly!$A:$I,COLUMN(H$4),FALSE)/VLOOKUP(EOMONTH($A250,-1),Prices_Monthly!$A:$I,COLUMN(H$4),FALSE)-1</f>
        <v>3.3433427235860291E-2</v>
      </c>
      <c r="I250" s="3">
        <f>VLOOKUP($A250,Prices_Monthly!$A:$I,COLUMN(I$4),FALSE)/VLOOKUP(EOMONTH($A250,-1),Prices_Monthly!$A:$I,COLUMN(I$4),FALSE)-1</f>
        <v>-7.2749741734626561E-2</v>
      </c>
      <c r="K250" s="3">
        <f>VLOOKUP($A250,Prices_Monthly!$A:$L,COLUMN(K$4),FALSE)/VLOOKUP(EOMONTH($A250,-1),Prices_Monthly!$A:$L,COLUMN(K$4),FALSE)-1</f>
        <v>1.2563574806392364E-2</v>
      </c>
      <c r="L250" s="3">
        <f>VLOOKUP($A250,Prices_Monthly!$A:$L,COLUMN(L$4),FALSE)/VLOOKUP(EOMONTH($A250,-1),Prices_Monthly!$A:$L,COLUMN(L$4),FALSE)-1</f>
        <v>-7.5753269310824933E-2</v>
      </c>
      <c r="M250" s="3">
        <f t="shared" si="3"/>
        <v>-4.042653166393801E-2</v>
      </c>
    </row>
    <row r="251" spans="1:13" x14ac:dyDescent="0.35">
      <c r="A251" s="2">
        <v>40359</v>
      </c>
      <c r="B251" s="3">
        <f>VLOOKUP($A251,Prices_Monthly!$A:$I,COLUMN(B$4),FALSE)/VLOOKUP(EOMONTH($A251,-1),Prices_Monthly!$A:$I,COLUMN(B$4),FALSE)-1</f>
        <v>6.9675883297737329E-3</v>
      </c>
      <c r="C251" s="3">
        <f>VLOOKUP($A251,Prices_Monthly!$A:$I,COLUMN(C$4),FALSE)/VLOOKUP(EOMONTH($A251,-1),Prices_Monthly!$A:$I,COLUMN(C$4),FALSE)-1</f>
        <v>2.5435415301628961E-2</v>
      </c>
      <c r="D251" s="3">
        <f>VLOOKUP($A251,Prices_Monthly!$A:$I,COLUMN(D$4),FALSE)/VLOOKUP(EOMONTH($A251,-1),Prices_Monthly!$A:$I,COLUMN(D$4),FALSE)-1</f>
        <v>1.1681601134819752E-2</v>
      </c>
      <c r="E251" s="3">
        <f>VLOOKUP($A251,Prices_Monthly!$A:$I,COLUMN(E$4),FALSE)/VLOOKUP(EOMONTH($A251,-1),Prices_Monthly!$A:$I,COLUMN(E$4),FALSE)-1</f>
        <v>2.2296537705960517E-2</v>
      </c>
      <c r="F251" s="3">
        <f>VLOOKUP($A251,Prices_Monthly!$A:$I,COLUMN(F$4),FALSE)/VLOOKUP(EOMONTH($A251,-1),Prices_Monthly!$A:$I,COLUMN(F$4),FALSE)-1</f>
        <v>-5.3351266532167707E-2</v>
      </c>
      <c r="G251" s="3">
        <f>VLOOKUP($A251,Prices_Monthly!$A:$I,COLUMN(G$4),FALSE)/VLOOKUP(EOMONTH($A251,-1),Prices_Monthly!$A:$I,COLUMN(G$4),FALSE)-1</f>
        <v>-6.0881695061205443E-2</v>
      </c>
      <c r="H251" s="3">
        <f>VLOOKUP($A251,Prices_Monthly!$A:$I,COLUMN(H$4),FALSE)/VLOOKUP(EOMONTH($A251,-1),Prices_Monthly!$A:$I,COLUMN(H$4),FALSE)-1</f>
        <v>2.7237986828197558E-2</v>
      </c>
      <c r="I251" s="3">
        <f>VLOOKUP($A251,Prices_Monthly!$A:$I,COLUMN(I$4),FALSE)/VLOOKUP(EOMONTH($A251,-1),Prices_Monthly!$A:$I,COLUMN(I$4),FALSE)-1</f>
        <v>-7.0801305755554544E-3</v>
      </c>
      <c r="K251" s="3">
        <f>VLOOKUP($A251,Prices_Monthly!$A:$L,COLUMN(K$4),FALSE)/VLOOKUP(EOMONTH($A251,-1),Prices_Monthly!$A:$L,COLUMN(K$4),FALSE)-1</f>
        <v>7.3917929557849593E-3</v>
      </c>
      <c r="L251" s="3">
        <f>VLOOKUP($A251,Prices_Monthly!$A:$L,COLUMN(L$4),FALSE)/VLOOKUP(EOMONTH($A251,-1),Prices_Monthly!$A:$L,COLUMN(L$4),FALSE)-1</f>
        <v>-4.167482063850525E-2</v>
      </c>
      <c r="M251" s="3">
        <f t="shared" si="3"/>
        <v>-2.2048175200789166E-2</v>
      </c>
    </row>
    <row r="252" spans="1:13" x14ac:dyDescent="0.35">
      <c r="A252" s="2">
        <v>40390</v>
      </c>
      <c r="B252" s="3">
        <f>VLOOKUP($A252,Prices_Monthly!$A:$I,COLUMN(B$4),FALSE)/VLOOKUP(EOMONTH($A252,-1),Prices_Monthly!$A:$I,COLUMN(B$4),FALSE)-1</f>
        <v>5.2902867322990321E-3</v>
      </c>
      <c r="C252" s="3">
        <f>VLOOKUP($A252,Prices_Monthly!$A:$I,COLUMN(C$4),FALSE)/VLOOKUP(EOMONTH($A252,-1),Prices_Monthly!$A:$I,COLUMN(C$4),FALSE)-1</f>
        <v>-5.2844697884354752E-2</v>
      </c>
      <c r="D252" s="3">
        <f>VLOOKUP($A252,Prices_Monthly!$A:$I,COLUMN(D$4),FALSE)/VLOOKUP(EOMONTH($A252,-1),Prices_Monthly!$A:$I,COLUMN(D$4),FALSE)-1</f>
        <v>1.2704885826768653E-3</v>
      </c>
      <c r="E252" s="3">
        <f>VLOOKUP($A252,Prices_Monthly!$A:$I,COLUMN(E$4),FALSE)/VLOOKUP(EOMONTH($A252,-1),Prices_Monthly!$A:$I,COLUMN(E$4),FALSE)-1</f>
        <v>1.0331048989110636E-2</v>
      </c>
      <c r="F252" s="3">
        <f>VLOOKUP($A252,Prices_Monthly!$A:$I,COLUMN(F$4),FALSE)/VLOOKUP(EOMONTH($A252,-1),Prices_Monthly!$A:$I,COLUMN(F$4),FALSE)-1</f>
        <v>6.997395216670621E-2</v>
      </c>
      <c r="G252" s="3">
        <f>VLOOKUP($A252,Prices_Monthly!$A:$I,COLUMN(G$4),FALSE)/VLOOKUP(EOMONTH($A252,-1),Prices_Monthly!$A:$I,COLUMN(G$4),FALSE)-1</f>
        <v>7.1489407699662166E-2</v>
      </c>
      <c r="H252" s="3">
        <f>VLOOKUP($A252,Prices_Monthly!$A:$I,COLUMN(H$4),FALSE)/VLOOKUP(EOMONTH($A252,-1),Prices_Monthly!$A:$I,COLUMN(H$4),FALSE)-1</f>
        <v>2.0638752572423646E-2</v>
      </c>
      <c r="I252" s="3">
        <f>VLOOKUP($A252,Prices_Monthly!$A:$I,COLUMN(I$4),FALSE)/VLOOKUP(EOMONTH($A252,-1),Prices_Monthly!$A:$I,COLUMN(I$4),FALSE)-1</f>
        <v>6.3493887085810607E-2</v>
      </c>
      <c r="K252" s="3">
        <f>VLOOKUP($A252,Prices_Monthly!$A:$L,COLUMN(K$4),FALSE)/VLOOKUP(EOMONTH($A252,-1),Prices_Monthly!$A:$L,COLUMN(K$4),FALSE)-1</f>
        <v>5.7368294469783976E-3</v>
      </c>
      <c r="L252" s="3">
        <f>VLOOKUP($A252,Prices_Monthly!$A:$L,COLUMN(L$4),FALSE)/VLOOKUP(EOMONTH($A252,-1),Prices_Monthly!$A:$L,COLUMN(L$4),FALSE)-1</f>
        <v>5.7381220436113933E-2</v>
      </c>
      <c r="M252" s="3">
        <f t="shared" si="3"/>
        <v>3.6723464040459716E-2</v>
      </c>
    </row>
    <row r="253" spans="1:13" x14ac:dyDescent="0.35">
      <c r="A253" s="2">
        <v>40421</v>
      </c>
      <c r="B253" s="3">
        <f>VLOOKUP($A253,Prices_Monthly!$A:$I,COLUMN(B$4),FALSE)/VLOOKUP(EOMONTH($A253,-1),Prices_Monthly!$A:$I,COLUMN(B$4),FALSE)-1</f>
        <v>-2.3852865882623031E-2</v>
      </c>
      <c r="C253" s="3">
        <f>VLOOKUP($A253,Prices_Monthly!$A:$I,COLUMN(C$4),FALSE)/VLOOKUP(EOMONTH($A253,-1),Prices_Monthly!$A:$I,COLUMN(C$4),FALSE)-1</f>
        <v>5.6087229369312874E-2</v>
      </c>
      <c r="D253" s="3">
        <f>VLOOKUP($A253,Prices_Monthly!$A:$I,COLUMN(D$4),FALSE)/VLOOKUP(EOMONTH($A253,-1),Prices_Monthly!$A:$I,COLUMN(D$4),FALSE)-1</f>
        <v>8.1063456562553426E-3</v>
      </c>
      <c r="E253" s="3">
        <f>VLOOKUP($A253,Prices_Monthly!$A:$I,COLUMN(E$4),FALSE)/VLOOKUP(EOMONTH($A253,-1),Prices_Monthly!$A:$I,COLUMN(E$4),FALSE)-1</f>
        <v>2.1332858914431929E-2</v>
      </c>
      <c r="F253" s="3">
        <f>VLOOKUP($A253,Prices_Monthly!$A:$I,COLUMN(F$4),FALSE)/VLOOKUP(EOMONTH($A253,-1),Prices_Monthly!$A:$I,COLUMN(F$4),FALSE)-1</f>
        <v>-4.5590350780126188E-2</v>
      </c>
      <c r="G253" s="3">
        <f>VLOOKUP($A253,Prices_Monthly!$A:$I,COLUMN(G$4),FALSE)/VLOOKUP(EOMONTH($A253,-1),Prices_Monthly!$A:$I,COLUMN(G$4),FALSE)-1</f>
        <v>-5.141687306932341E-2</v>
      </c>
      <c r="H253" s="3">
        <f>VLOOKUP($A253,Prices_Monthly!$A:$I,COLUMN(H$4),FALSE)/VLOOKUP(EOMONTH($A253,-1),Prices_Monthly!$A:$I,COLUMN(H$4),FALSE)-1</f>
        <v>3.1796906329687458E-2</v>
      </c>
      <c r="I253" s="3">
        <f>VLOOKUP($A253,Prices_Monthly!$A:$I,COLUMN(I$4),FALSE)/VLOOKUP(EOMONTH($A253,-1),Prices_Monthly!$A:$I,COLUMN(I$4),FALSE)-1</f>
        <v>-2.4382668815210229E-2</v>
      </c>
      <c r="K253" s="3">
        <f>VLOOKUP($A253,Prices_Monthly!$A:$L,COLUMN(K$4),FALSE)/VLOOKUP(EOMONTH($A253,-1),Prices_Monthly!$A:$L,COLUMN(K$4),FALSE)-1</f>
        <v>1.9410465452841308E-2</v>
      </c>
      <c r="L253" s="3">
        <f>VLOOKUP($A253,Prices_Monthly!$A:$L,COLUMN(L$4),FALSE)/VLOOKUP(EOMONTH($A253,-1),Prices_Monthly!$A:$L,COLUMN(L$4),FALSE)-1</f>
        <v>-3.3640849888085134E-2</v>
      </c>
      <c r="M253" s="3">
        <f t="shared" si="3"/>
        <v>-1.2420323751714557E-2</v>
      </c>
    </row>
    <row r="254" spans="1:13" x14ac:dyDescent="0.35">
      <c r="A254" s="2">
        <v>40451</v>
      </c>
      <c r="B254" s="3">
        <f>VLOOKUP($A254,Prices_Monthly!$A:$I,COLUMN(B$4),FALSE)/VLOOKUP(EOMONTH($A254,-1),Prices_Monthly!$A:$I,COLUMN(B$4),FALSE)-1</f>
        <v>8.8795678187797877E-2</v>
      </c>
      <c r="C254" s="3">
        <f>VLOOKUP($A254,Prices_Monthly!$A:$I,COLUMN(C$4),FALSE)/VLOOKUP(EOMONTH($A254,-1),Prices_Monthly!$A:$I,COLUMN(C$4),FALSE)-1</f>
        <v>4.7430921785634794E-2</v>
      </c>
      <c r="D254" s="3">
        <f>VLOOKUP($A254,Prices_Monthly!$A:$I,COLUMN(D$4),FALSE)/VLOOKUP(EOMONTH($A254,-1),Prices_Monthly!$A:$I,COLUMN(D$4),FALSE)-1</f>
        <v>4.5353812316655251E-3</v>
      </c>
      <c r="E254" s="3">
        <f>VLOOKUP($A254,Prices_Monthly!$A:$I,COLUMN(E$4),FALSE)/VLOOKUP(EOMONTH($A254,-1),Prices_Monthly!$A:$I,COLUMN(E$4),FALSE)-1</f>
        <v>3.357582266759529E-3</v>
      </c>
      <c r="F254" s="3">
        <f>VLOOKUP($A254,Prices_Monthly!$A:$I,COLUMN(F$4),FALSE)/VLOOKUP(EOMONTH($A254,-1),Prices_Monthly!$A:$I,COLUMN(F$4),FALSE)-1</f>
        <v>8.9159420289855129E-2</v>
      </c>
      <c r="G254" s="3">
        <f>VLOOKUP($A254,Prices_Monthly!$A:$I,COLUMN(G$4),FALSE)/VLOOKUP(EOMONTH($A254,-1),Prices_Monthly!$A:$I,COLUMN(G$4),FALSE)-1</f>
        <v>0.13116305166979303</v>
      </c>
      <c r="H254" s="3">
        <f>VLOOKUP($A254,Prices_Monthly!$A:$I,COLUMN(H$4),FALSE)/VLOOKUP(EOMONTH($A254,-1),Prices_Monthly!$A:$I,COLUMN(H$4),FALSE)-1</f>
        <v>4.8112963105813034E-3</v>
      </c>
      <c r="I254" s="3">
        <f>VLOOKUP($A254,Prices_Monthly!$A:$I,COLUMN(I$4),FALSE)/VLOOKUP(EOMONTH($A254,-1),Prices_Monthly!$A:$I,COLUMN(I$4),FALSE)-1</f>
        <v>7.4020180023898652E-2</v>
      </c>
      <c r="K254" s="3">
        <f>VLOOKUP($A254,Prices_Monthly!$A:$L,COLUMN(K$4),FALSE)/VLOOKUP(EOMONTH($A254,-1),Prices_Monthly!$A:$L,COLUMN(K$4),FALSE)-1</f>
        <v>-3.8606345245140172E-3</v>
      </c>
      <c r="L254" s="3">
        <f>VLOOKUP($A254,Prices_Monthly!$A:$L,COLUMN(L$4),FALSE)/VLOOKUP(EOMONTH($A254,-1),Prices_Monthly!$A:$L,COLUMN(L$4),FALSE)-1</f>
        <v>6.9510766354665687E-2</v>
      </c>
      <c r="M254" s="3">
        <f t="shared" si="3"/>
        <v>4.0162206002993805E-2</v>
      </c>
    </row>
    <row r="255" spans="1:13" x14ac:dyDescent="0.35">
      <c r="A255" s="2">
        <v>40482</v>
      </c>
      <c r="B255" s="3">
        <f>VLOOKUP($A255,Prices_Monthly!$A:$I,COLUMN(B$4),FALSE)/VLOOKUP(EOMONTH($A255,-1),Prices_Monthly!$A:$I,COLUMN(B$4),FALSE)-1</f>
        <v>-1.8732409073669576E-3</v>
      </c>
      <c r="C255" s="3">
        <f>VLOOKUP($A255,Prices_Monthly!$A:$I,COLUMN(C$4),FALSE)/VLOOKUP(EOMONTH($A255,-1),Prices_Monthly!$A:$I,COLUMN(C$4),FALSE)-1</f>
        <v>3.665373961218843E-2</v>
      </c>
      <c r="D255" s="3">
        <f>VLOOKUP($A255,Prices_Monthly!$A:$I,COLUMN(D$4),FALSE)/VLOOKUP(EOMONTH($A255,-1),Prices_Monthly!$A:$I,COLUMN(D$4),FALSE)-1</f>
        <v>-1.5337771819399215E-3</v>
      </c>
      <c r="E255" s="3">
        <f>VLOOKUP($A255,Prices_Monthly!$A:$I,COLUMN(E$4),FALSE)/VLOOKUP(EOMONTH($A255,-1),Prices_Monthly!$A:$I,COLUMN(E$4),FALSE)-1</f>
        <v>1.8592169246527401E-3</v>
      </c>
      <c r="F255" s="3">
        <f>VLOOKUP($A255,Prices_Monthly!$A:$I,COLUMN(F$4),FALSE)/VLOOKUP(EOMONTH($A255,-1),Prices_Monthly!$A:$I,COLUMN(F$4),FALSE)-1</f>
        <v>3.7790078773685343E-2</v>
      </c>
      <c r="G255" s="3">
        <f>VLOOKUP($A255,Prices_Monthly!$A:$I,COLUMN(G$4),FALSE)/VLOOKUP(EOMONTH($A255,-1),Prices_Monthly!$A:$I,COLUMN(G$4),FALSE)-1</f>
        <v>6.3392873063499833E-2</v>
      </c>
      <c r="H255" s="3">
        <f>VLOOKUP($A255,Prices_Monthly!$A:$I,COLUMN(H$4),FALSE)/VLOOKUP(EOMONTH($A255,-1),Prices_Monthly!$A:$I,COLUMN(H$4),FALSE)-1</f>
        <v>3.6877956983426552E-2</v>
      </c>
      <c r="I255" s="3">
        <f>VLOOKUP($A255,Prices_Monthly!$A:$I,COLUMN(I$4),FALSE)/VLOOKUP(EOMONTH($A255,-1),Prices_Monthly!$A:$I,COLUMN(I$4),FALSE)-1</f>
        <v>1.8330463828778232E-2</v>
      </c>
      <c r="K255" s="3">
        <f>VLOOKUP($A255,Prices_Monthly!$A:$L,COLUMN(K$4),FALSE)/VLOOKUP(EOMONTH($A255,-1),Prices_Monthly!$A:$L,COLUMN(K$4),FALSE)-1</f>
        <v>-4.0858084240743553E-3</v>
      </c>
      <c r="L255" s="3">
        <f>VLOOKUP($A255,Prices_Monthly!$A:$L,COLUMN(L$4),FALSE)/VLOOKUP(EOMONTH($A255,-1),Prices_Monthly!$A:$L,COLUMN(L$4),FALSE)-1</f>
        <v>2.8493902885130762E-2</v>
      </c>
      <c r="M255" s="3">
        <f t="shared" si="3"/>
        <v>1.5462018361448714E-2</v>
      </c>
    </row>
    <row r="256" spans="1:13" x14ac:dyDescent="0.35">
      <c r="A256" s="2">
        <v>40512</v>
      </c>
      <c r="B256" s="3">
        <f>VLOOKUP($A256,Prices_Monthly!$A:$I,COLUMN(B$4),FALSE)/VLOOKUP(EOMONTH($A256,-1),Prices_Monthly!$A:$I,COLUMN(B$4),FALSE)-1</f>
        <v>3.8194211618572727E-2</v>
      </c>
      <c r="C256" s="3">
        <f>VLOOKUP($A256,Prices_Monthly!$A:$I,COLUMN(C$4),FALSE)/VLOOKUP(EOMONTH($A256,-1),Prices_Monthly!$A:$I,COLUMN(C$4),FALSE)-1</f>
        <v>1.937878107697899E-2</v>
      </c>
      <c r="D256" s="3">
        <f>VLOOKUP($A256,Prices_Monthly!$A:$I,COLUMN(D$4),FALSE)/VLOOKUP(EOMONTH($A256,-1),Prices_Monthly!$A:$I,COLUMN(D$4),FALSE)-1</f>
        <v>-1.6272853030246393E-2</v>
      </c>
      <c r="E256" s="3">
        <f>VLOOKUP($A256,Prices_Monthly!$A:$I,COLUMN(E$4),FALSE)/VLOOKUP(EOMONTH($A256,-1),Prices_Monthly!$A:$I,COLUMN(E$4),FALSE)-1</f>
        <v>-9.8515045947566993E-3</v>
      </c>
      <c r="F256" s="3">
        <f>VLOOKUP($A256,Prices_Monthly!$A:$I,COLUMN(F$4),FALSE)/VLOOKUP(EOMONTH($A256,-1),Prices_Monthly!$A:$I,COLUMN(F$4),FALSE)-1</f>
        <v>-2.0514924607650808E-4</v>
      </c>
      <c r="G256" s="3">
        <f>VLOOKUP($A256,Prices_Monthly!$A:$I,COLUMN(G$4),FALSE)/VLOOKUP(EOMONTH($A256,-1),Prices_Monthly!$A:$I,COLUMN(G$4),FALSE)-1</f>
        <v>-2.3566857620205273E-3</v>
      </c>
      <c r="H256" s="3">
        <f>VLOOKUP($A256,Prices_Monthly!$A:$I,COLUMN(H$4),FALSE)/VLOOKUP(EOMONTH($A256,-1),Prices_Monthly!$A:$I,COLUMN(H$4),FALSE)-1</f>
        <v>-3.8595305535094493E-2</v>
      </c>
      <c r="I256" s="3">
        <f>VLOOKUP($A256,Prices_Monthly!$A:$I,COLUMN(I$4),FALSE)/VLOOKUP(EOMONTH($A256,-1),Prices_Monthly!$A:$I,COLUMN(I$4),FALSE)-1</f>
        <v>-6.3047329789926554E-2</v>
      </c>
      <c r="K256" s="3">
        <f>VLOOKUP($A256,Prices_Monthly!$A:$L,COLUMN(K$4),FALSE)/VLOOKUP(EOMONTH($A256,-1),Prices_Monthly!$A:$L,COLUMN(K$4),FALSE)-1</f>
        <v>-1.4376033436581892E-2</v>
      </c>
      <c r="L256" s="3">
        <f>VLOOKUP($A256,Prices_Monthly!$A:$L,COLUMN(L$4),FALSE)/VLOOKUP(EOMONTH($A256,-1),Prices_Monthly!$A:$L,COLUMN(L$4),FALSE)-1</f>
        <v>-3.290932991759532E-3</v>
      </c>
      <c r="M256" s="3">
        <f t="shared" si="3"/>
        <v>-7.7249731696884764E-3</v>
      </c>
    </row>
    <row r="257" spans="1:13" x14ac:dyDescent="0.35">
      <c r="A257" s="2">
        <v>40543</v>
      </c>
      <c r="B257" s="3">
        <f>VLOOKUP($A257,Prices_Monthly!$A:$I,COLUMN(B$4),FALSE)/VLOOKUP(EOMONTH($A257,-1),Prices_Monthly!$A:$I,COLUMN(B$4),FALSE)-1</f>
        <v>3.9168307574517502E-2</v>
      </c>
      <c r="C257" s="3">
        <f>VLOOKUP($A257,Prices_Monthly!$A:$I,COLUMN(C$4),FALSE)/VLOOKUP(EOMONTH($A257,-1),Prices_Monthly!$A:$I,COLUMN(C$4),FALSE)-1</f>
        <v>2.5467689143370942E-2</v>
      </c>
      <c r="D257" s="3">
        <f>VLOOKUP($A257,Prices_Monthly!$A:$I,COLUMN(D$4),FALSE)/VLOOKUP(EOMONTH($A257,-1),Prices_Monthly!$A:$I,COLUMN(D$4),FALSE)-1</f>
        <v>4.157507742655886E-3</v>
      </c>
      <c r="E257" s="3">
        <f>VLOOKUP($A257,Prices_Monthly!$A:$I,COLUMN(E$4),FALSE)/VLOOKUP(EOMONTH($A257,-1),Prices_Monthly!$A:$I,COLUMN(E$4),FALSE)-1</f>
        <v>-2.958433128433835E-2</v>
      </c>
      <c r="F257" s="3">
        <f>VLOOKUP($A257,Prices_Monthly!$A:$I,COLUMN(F$4),FALSE)/VLOOKUP(EOMONTH($A257,-1),Prices_Monthly!$A:$I,COLUMN(F$4),FALSE)-1</f>
        <v>6.6584590130296384E-2</v>
      </c>
      <c r="G257" s="3">
        <f>VLOOKUP($A257,Prices_Monthly!$A:$I,COLUMN(G$4),FALSE)/VLOOKUP(EOMONTH($A257,-1),Prices_Monthly!$A:$I,COLUMN(G$4),FALSE)-1</f>
        <v>4.7396326742658035E-2</v>
      </c>
      <c r="H257" s="3">
        <f>VLOOKUP($A257,Prices_Monthly!$A:$I,COLUMN(H$4),FALSE)/VLOOKUP(EOMONTH($A257,-1),Prices_Monthly!$A:$I,COLUMN(H$4),FALSE)-1</f>
        <v>3.2455402454099058E-2</v>
      </c>
      <c r="I257" s="3">
        <f>VLOOKUP($A257,Prices_Monthly!$A:$I,COLUMN(I$4),FALSE)/VLOOKUP(EOMONTH($A257,-1),Prices_Monthly!$A:$I,COLUMN(I$4),FALSE)-1</f>
        <v>3.0591498059554967E-2</v>
      </c>
      <c r="K257" s="3">
        <f>VLOOKUP($A257,Prices_Monthly!$A:$L,COLUMN(K$4),FALSE)/VLOOKUP(EOMONTH($A257,-1),Prices_Monthly!$A:$L,COLUMN(K$4),FALSE)-1</f>
        <v>-4.1689777241424864E-3</v>
      </c>
      <c r="L257" s="3">
        <f>VLOOKUP($A257,Prices_Monthly!$A:$L,COLUMN(L$4),FALSE)/VLOOKUP(EOMONTH($A257,-1),Prices_Monthly!$A:$L,COLUMN(L$4),FALSE)-1</f>
        <v>5.6555905865696365E-2</v>
      </c>
      <c r="M257" s="3">
        <f t="shared" si="3"/>
        <v>3.2265952429760825E-2</v>
      </c>
    </row>
    <row r="258" spans="1:13" x14ac:dyDescent="0.35">
      <c r="A258" s="2">
        <v>40574</v>
      </c>
      <c r="B258" s="3">
        <f>VLOOKUP($A258,Prices_Monthly!$A:$I,COLUMN(B$4),FALSE)/VLOOKUP(EOMONTH($A258,-1),Prices_Monthly!$A:$I,COLUMN(B$4),FALSE)-1</f>
        <v>8.8931302760062447E-2</v>
      </c>
      <c r="C258" s="3">
        <f>VLOOKUP($A258,Prices_Monthly!$A:$I,COLUMN(C$4),FALSE)/VLOOKUP(EOMONTH($A258,-1),Prices_Monthly!$A:$I,COLUMN(C$4),FALSE)-1</f>
        <v>-6.2441768868522596E-2</v>
      </c>
      <c r="D258" s="3">
        <f>VLOOKUP($A258,Prices_Monthly!$A:$I,COLUMN(D$4),FALSE)/VLOOKUP(EOMONTH($A258,-1),Prices_Monthly!$A:$I,COLUMN(D$4),FALSE)-1</f>
        <v>-4.195421568284563E-3</v>
      </c>
      <c r="E258" s="3">
        <f>VLOOKUP($A258,Prices_Monthly!$A:$I,COLUMN(E$4),FALSE)/VLOOKUP(EOMONTH($A258,-1),Prices_Monthly!$A:$I,COLUMN(E$4),FALSE)-1</f>
        <v>2.9835533489683819E-3</v>
      </c>
      <c r="F258" s="3">
        <f>VLOOKUP($A258,Prices_Monthly!$A:$I,COLUMN(F$4),FALSE)/VLOOKUP(EOMONTH($A258,-1),Prices_Monthly!$A:$I,COLUMN(F$4),FALSE)-1</f>
        <v>2.3470565602154769E-2</v>
      </c>
      <c r="G258" s="3">
        <f>VLOOKUP($A258,Prices_Monthly!$A:$I,COLUMN(G$4),FALSE)/VLOOKUP(EOMONTH($A258,-1),Prices_Monthly!$A:$I,COLUMN(G$4),FALSE)-1</f>
        <v>2.8880534633446198E-2</v>
      </c>
      <c r="H258" s="3">
        <f>VLOOKUP($A258,Prices_Monthly!$A:$I,COLUMN(H$4),FALSE)/VLOOKUP(EOMONTH($A258,-1),Prices_Monthly!$A:$I,COLUMN(H$4),FALSE)-1</f>
        <v>-1.0370963978472036E-2</v>
      </c>
      <c r="I258" s="3">
        <f>VLOOKUP($A258,Prices_Monthly!$A:$I,COLUMN(I$4),FALSE)/VLOOKUP(EOMONTH($A258,-1),Prices_Monthly!$A:$I,COLUMN(I$4),FALSE)-1</f>
        <v>2.1957216148964065E-2</v>
      </c>
      <c r="K258" s="3">
        <f>VLOOKUP($A258,Prices_Monthly!$A:$L,COLUMN(K$4),FALSE)/VLOOKUP(EOMONTH($A258,-1),Prices_Monthly!$A:$L,COLUMN(K$4),FALSE)-1</f>
        <v>-4.920618362914686E-3</v>
      </c>
      <c r="L258" s="3">
        <f>VLOOKUP($A258,Prices_Monthly!$A:$L,COLUMN(L$4),FALSE)/VLOOKUP(EOMONTH($A258,-1),Prices_Monthly!$A:$L,COLUMN(L$4),FALSE)-1</f>
        <v>1.9387959556348644E-2</v>
      </c>
      <c r="M258" s="3">
        <f t="shared" si="3"/>
        <v>9.6645283886433123E-3</v>
      </c>
    </row>
    <row r="259" spans="1:13" x14ac:dyDescent="0.35">
      <c r="A259" s="2">
        <v>40602</v>
      </c>
      <c r="B259" s="3">
        <f>VLOOKUP($A259,Prices_Monthly!$A:$I,COLUMN(B$4),FALSE)/VLOOKUP(EOMONTH($A259,-1),Prices_Monthly!$A:$I,COLUMN(B$4),FALSE)-1</f>
        <v>0.10897953760849965</v>
      </c>
      <c r="C259" s="3">
        <f>VLOOKUP($A259,Prices_Monthly!$A:$I,COLUMN(C$4),FALSE)/VLOOKUP(EOMONTH($A259,-1),Prices_Monthly!$A:$I,COLUMN(C$4),FALSE)-1</f>
        <v>5.6498895446027042E-2</v>
      </c>
      <c r="D259" s="3">
        <f>VLOOKUP($A259,Prices_Monthly!$A:$I,COLUMN(D$4),FALSE)/VLOOKUP(EOMONTH($A259,-1),Prices_Monthly!$A:$I,COLUMN(D$4),FALSE)-1</f>
        <v>-3.4273244849201134E-3</v>
      </c>
      <c r="E259" s="3">
        <f>VLOOKUP($A259,Prices_Monthly!$A:$I,COLUMN(E$4),FALSE)/VLOOKUP(EOMONTH($A259,-1),Prices_Monthly!$A:$I,COLUMN(E$4),FALSE)-1</f>
        <v>-3.7845766254284152E-3</v>
      </c>
      <c r="F259" s="3">
        <f>VLOOKUP($A259,Prices_Monthly!$A:$I,COLUMN(F$4),FALSE)/VLOOKUP(EOMONTH($A259,-1),Prices_Monthly!$A:$I,COLUMN(F$4),FALSE)-1</f>
        <v>3.4022556390977288E-2</v>
      </c>
      <c r="G259" s="3">
        <f>VLOOKUP($A259,Prices_Monthly!$A:$I,COLUMN(G$4),FALSE)/VLOOKUP(EOMONTH($A259,-1),Prices_Monthly!$A:$I,COLUMN(G$4),FALSE)-1</f>
        <v>3.1030405117996152E-2</v>
      </c>
      <c r="H259" s="3">
        <f>VLOOKUP($A259,Prices_Monthly!$A:$I,COLUMN(H$4),FALSE)/VLOOKUP(EOMONTH($A259,-1),Prices_Monthly!$A:$I,COLUMN(H$4),FALSE)-1</f>
        <v>-1.8456549321010929E-4</v>
      </c>
      <c r="I259" s="3">
        <f>VLOOKUP($A259,Prices_Monthly!$A:$I,COLUMN(I$4),FALSE)/VLOOKUP(EOMONTH($A259,-1),Prices_Monthly!$A:$I,COLUMN(I$4),FALSE)-1</f>
        <v>7.8055870220359314E-3</v>
      </c>
      <c r="K259" s="3">
        <f>VLOOKUP($A259,Prices_Monthly!$A:$L,COLUMN(K$4),FALSE)/VLOOKUP(EOMONTH($A259,-1),Prices_Monthly!$A:$L,COLUMN(K$4),FALSE)-1</f>
        <v>-1.8785579442681666E-4</v>
      </c>
      <c r="L259" s="3">
        <f>VLOOKUP($A259,Prices_Monthly!$A:$L,COLUMN(L$4),FALSE)/VLOOKUP(EOMONTH($A259,-1),Prices_Monthly!$A:$L,COLUMN(L$4),FALSE)-1</f>
        <v>2.9231091597947234E-2</v>
      </c>
      <c r="M259" s="3">
        <f t="shared" si="3"/>
        <v>1.7463512640997613E-2</v>
      </c>
    </row>
    <row r="260" spans="1:13" x14ac:dyDescent="0.35">
      <c r="A260" s="2">
        <v>40633</v>
      </c>
      <c r="B260" s="3">
        <f>VLOOKUP($A260,Prices_Monthly!$A:$I,COLUMN(B$4),FALSE)/VLOOKUP(EOMONTH($A260,-1),Prices_Monthly!$A:$I,COLUMN(B$4),FALSE)-1</f>
        <v>5.4871977927397841E-2</v>
      </c>
      <c r="C260" s="3">
        <f>VLOOKUP($A260,Prices_Monthly!$A:$I,COLUMN(C$4),FALSE)/VLOOKUP(EOMONTH($A260,-1),Prices_Monthly!$A:$I,COLUMN(C$4),FALSE)-1</f>
        <v>2.0175552327525992E-2</v>
      </c>
      <c r="D260" s="3">
        <f>VLOOKUP($A260,Prices_Monthly!$A:$I,COLUMN(D$4),FALSE)/VLOOKUP(EOMONTH($A260,-1),Prices_Monthly!$A:$I,COLUMN(D$4),FALSE)-1</f>
        <v>6.3463545045685521E-3</v>
      </c>
      <c r="E260" s="3">
        <f>VLOOKUP($A260,Prices_Monthly!$A:$I,COLUMN(E$4),FALSE)/VLOOKUP(EOMONTH($A260,-1),Prices_Monthly!$A:$I,COLUMN(E$4),FALSE)-1</f>
        <v>-1.3131310570702048E-4</v>
      </c>
      <c r="F260" s="3">
        <f>VLOOKUP($A260,Prices_Monthly!$A:$I,COLUMN(F$4),FALSE)/VLOOKUP(EOMONTH($A260,-1),Prices_Monthly!$A:$I,COLUMN(F$4),FALSE)-1</f>
        <v>-1.8178512997635288E-4</v>
      </c>
      <c r="G260" s="3">
        <f>VLOOKUP($A260,Prices_Monthly!$A:$I,COLUMN(G$4),FALSE)/VLOOKUP(EOMONTH($A260,-1),Prices_Monthly!$A:$I,COLUMN(G$4),FALSE)-1</f>
        <v>-5.0786552084063352E-3</v>
      </c>
      <c r="H260" s="3">
        <f>VLOOKUP($A260,Prices_Monthly!$A:$I,COLUMN(H$4),FALSE)/VLOOKUP(EOMONTH($A260,-1),Prices_Monthly!$A:$I,COLUMN(H$4),FALSE)-1</f>
        <v>-1.1654901263395523E-2</v>
      </c>
      <c r="I260" s="3">
        <f>VLOOKUP($A260,Prices_Monthly!$A:$I,COLUMN(I$4),FALSE)/VLOOKUP(EOMONTH($A260,-1),Prices_Monthly!$A:$I,COLUMN(I$4),FALSE)-1</f>
        <v>2.7875687666747195E-2</v>
      </c>
      <c r="K260" s="3">
        <f>VLOOKUP($A260,Prices_Monthly!$A:$L,COLUMN(K$4),FALSE)/VLOOKUP(EOMONTH($A260,-1),Prices_Monthly!$A:$L,COLUMN(K$4),FALSE)-1</f>
        <v>-1.4396260740496825E-3</v>
      </c>
      <c r="L260" s="3">
        <f>VLOOKUP($A260,Prices_Monthly!$A:$L,COLUMN(L$4),FALSE)/VLOOKUP(EOMONTH($A260,-1),Prices_Monthly!$A:$L,COLUMN(L$4),FALSE)-1</f>
        <v>-1.2745104436512555E-2</v>
      </c>
      <c r="M260" s="3">
        <f t="shared" si="3"/>
        <v>-8.2229130915274055E-3</v>
      </c>
    </row>
    <row r="261" spans="1:13" x14ac:dyDescent="0.35">
      <c r="A261" s="2">
        <v>40663</v>
      </c>
      <c r="B261" s="3">
        <f>VLOOKUP($A261,Prices_Monthly!$A:$I,COLUMN(B$4),FALSE)/VLOOKUP(EOMONTH($A261,-1),Prices_Monthly!$A:$I,COLUMN(B$4),FALSE)-1</f>
        <v>4.7435866773176905E-2</v>
      </c>
      <c r="C261" s="3">
        <f>VLOOKUP($A261,Prices_Monthly!$A:$I,COLUMN(C$4),FALSE)/VLOOKUP(EOMONTH($A261,-1),Prices_Monthly!$A:$I,COLUMN(C$4),FALSE)-1</f>
        <v>8.0908923124745069E-2</v>
      </c>
      <c r="D261" s="3">
        <f>VLOOKUP($A261,Prices_Monthly!$A:$I,COLUMN(D$4),FALSE)/VLOOKUP(EOMONTH($A261,-1),Prices_Monthly!$A:$I,COLUMN(D$4),FALSE)-1</f>
        <v>3.5826096986275591E-3</v>
      </c>
      <c r="E261" s="3">
        <f>VLOOKUP($A261,Prices_Monthly!$A:$I,COLUMN(E$4),FALSE)/VLOOKUP(EOMONTH($A261,-1),Prices_Monthly!$A:$I,COLUMN(E$4),FALSE)-1</f>
        <v>1.7745062942225776E-2</v>
      </c>
      <c r="F261" s="3">
        <f>VLOOKUP($A261,Prices_Monthly!$A:$I,COLUMN(F$4),FALSE)/VLOOKUP(EOMONTH($A261,-1),Prices_Monthly!$A:$I,COLUMN(F$4),FALSE)-1</f>
        <v>2.9363636363636481E-2</v>
      </c>
      <c r="G261" s="3">
        <f>VLOOKUP($A261,Prices_Monthly!$A:$I,COLUMN(G$4),FALSE)/VLOOKUP(EOMONTH($A261,-1),Prices_Monthly!$A:$I,COLUMN(G$4),FALSE)-1</f>
        <v>2.7608684834712793E-2</v>
      </c>
      <c r="H261" s="3">
        <f>VLOOKUP($A261,Prices_Monthly!$A:$I,COLUMN(H$4),FALSE)/VLOOKUP(EOMONTH($A261,-1),Prices_Monthly!$A:$I,COLUMN(H$4),FALSE)-1</f>
        <v>1.72577504882101E-2</v>
      </c>
      <c r="I261" s="3">
        <f>VLOOKUP($A261,Prices_Monthly!$A:$I,COLUMN(I$4),FALSE)/VLOOKUP(EOMONTH($A261,-1),Prices_Monthly!$A:$I,COLUMN(I$4),FALSE)-1</f>
        <v>4.5117256007229711E-2</v>
      </c>
      <c r="K261" s="3">
        <f>VLOOKUP($A261,Prices_Monthly!$A:$L,COLUMN(K$4),FALSE)/VLOOKUP(EOMONTH($A261,-1),Prices_Monthly!$A:$L,COLUMN(K$4),FALSE)-1</f>
        <v>6.8016098418670623E-3</v>
      </c>
      <c r="L261" s="3">
        <f>VLOOKUP($A261,Prices_Monthly!$A:$L,COLUMN(L$4),FALSE)/VLOOKUP(EOMONTH($A261,-1),Prices_Monthly!$A:$L,COLUMN(L$4),FALSE)-1</f>
        <v>2.2675808901385208E-2</v>
      </c>
      <c r="M261" s="3">
        <f t="shared" si="3"/>
        <v>1.6326129277577948E-2</v>
      </c>
    </row>
    <row r="262" spans="1:13" x14ac:dyDescent="0.35">
      <c r="A262" s="2">
        <v>40694</v>
      </c>
      <c r="B262" s="3">
        <f>VLOOKUP($A262,Prices_Monthly!$A:$I,COLUMN(B$4),FALSE)/VLOOKUP(EOMONTH($A262,-1),Prices_Monthly!$A:$I,COLUMN(B$4),FALSE)-1</f>
        <v>-7.2830369921620175E-2</v>
      </c>
      <c r="C262" s="3">
        <f>VLOOKUP($A262,Prices_Monthly!$A:$I,COLUMN(C$4),FALSE)/VLOOKUP(EOMONTH($A262,-1),Prices_Monthly!$A:$I,COLUMN(C$4),FALSE)-1</f>
        <v>-1.343290623925808E-2</v>
      </c>
      <c r="D262" s="3">
        <f>VLOOKUP($A262,Prices_Monthly!$A:$I,COLUMN(D$4),FALSE)/VLOOKUP(EOMONTH($A262,-1),Prices_Monthly!$A:$I,COLUMN(D$4),FALSE)-1</f>
        <v>4.141188716953792E-3</v>
      </c>
      <c r="E262" s="3">
        <f>VLOOKUP($A262,Prices_Monthly!$A:$I,COLUMN(E$4),FALSE)/VLOOKUP(EOMONTH($A262,-1),Prices_Monthly!$A:$I,COLUMN(E$4),FALSE)-1</f>
        <v>2.3549396486460816E-2</v>
      </c>
      <c r="F262" s="3">
        <f>VLOOKUP($A262,Prices_Monthly!$A:$I,COLUMN(F$4),FALSE)/VLOOKUP(EOMONTH($A262,-1),Prices_Monthly!$A:$I,COLUMN(F$4),FALSE)-1</f>
        <v>-1.1569372074538564E-2</v>
      </c>
      <c r="G262" s="3">
        <f>VLOOKUP($A262,Prices_Monthly!$A:$I,COLUMN(G$4),FALSE)/VLOOKUP(EOMONTH($A262,-1),Prices_Monthly!$A:$I,COLUMN(G$4),FALSE)-1</f>
        <v>-1.2078951686883443E-2</v>
      </c>
      <c r="H262" s="3">
        <f>VLOOKUP($A262,Prices_Monthly!$A:$I,COLUMN(H$4),FALSE)/VLOOKUP(EOMONTH($A262,-1),Prices_Monthly!$A:$I,COLUMN(H$4),FALSE)-1</f>
        <v>2.5830056110918154E-3</v>
      </c>
      <c r="I262" s="3">
        <f>VLOOKUP($A262,Prices_Monthly!$A:$I,COLUMN(I$4),FALSE)/VLOOKUP(EOMONTH($A262,-1),Prices_Monthly!$A:$I,COLUMN(I$4),FALSE)-1</f>
        <v>-2.9336698432954389E-2</v>
      </c>
      <c r="K262" s="3">
        <f>VLOOKUP($A262,Prices_Monthly!$A:$L,COLUMN(K$4),FALSE)/VLOOKUP(EOMONTH($A262,-1),Prices_Monthly!$A:$L,COLUMN(K$4),FALSE)-1</f>
        <v>1.0909599507038736E-2</v>
      </c>
      <c r="L262" s="3">
        <f>VLOOKUP($A262,Prices_Monthly!$A:$L,COLUMN(L$4),FALSE)/VLOOKUP(EOMONTH($A262,-1),Prices_Monthly!$A:$L,COLUMN(L$4),FALSE)-1</f>
        <v>-1.2725938621991451E-2</v>
      </c>
      <c r="M262" s="3">
        <f t="shared" si="3"/>
        <v>-3.2717233703793746E-3</v>
      </c>
    </row>
    <row r="263" spans="1:13" x14ac:dyDescent="0.35">
      <c r="A263" s="2">
        <v>40724</v>
      </c>
      <c r="B263" s="3">
        <f>VLOOKUP($A263,Prices_Monthly!$A:$I,COLUMN(B$4),FALSE)/VLOOKUP(EOMONTH($A263,-1),Prices_Monthly!$A:$I,COLUMN(B$4),FALSE)-1</f>
        <v>-3.9926934007702086E-2</v>
      </c>
      <c r="C263" s="3">
        <f>VLOOKUP($A263,Prices_Monthly!$A:$I,COLUMN(C$4),FALSE)/VLOOKUP(EOMONTH($A263,-1),Prices_Monthly!$A:$I,COLUMN(C$4),FALSE)-1</f>
        <v>-2.2122933186373372E-2</v>
      </c>
      <c r="D263" s="3">
        <f>VLOOKUP($A263,Prices_Monthly!$A:$I,COLUMN(D$4),FALSE)/VLOOKUP(EOMONTH($A263,-1),Prices_Monthly!$A:$I,COLUMN(D$4),FALSE)-1</f>
        <v>4.1813382080866379E-3</v>
      </c>
      <c r="E263" s="3">
        <f>VLOOKUP($A263,Prices_Monthly!$A:$I,COLUMN(E$4),FALSE)/VLOOKUP(EOMONTH($A263,-1),Prices_Monthly!$A:$I,COLUMN(E$4),FALSE)-1</f>
        <v>-2.2941138674874573E-3</v>
      </c>
      <c r="F263" s="3">
        <f>VLOOKUP($A263,Prices_Monthly!$A:$I,COLUMN(F$4),FALSE)/VLOOKUP(EOMONTH($A263,-1),Prices_Monthly!$A:$I,COLUMN(F$4),FALSE)-1</f>
        <v>-1.6976411722659068E-2</v>
      </c>
      <c r="G263" s="3">
        <f>VLOOKUP($A263,Prices_Monthly!$A:$I,COLUMN(G$4),FALSE)/VLOOKUP(EOMONTH($A263,-1),Prices_Monthly!$A:$I,COLUMN(G$4),FALSE)-1</f>
        <v>-1.9824034463321483E-2</v>
      </c>
      <c r="H263" s="3">
        <f>VLOOKUP($A263,Prices_Monthly!$A:$I,COLUMN(H$4),FALSE)/VLOOKUP(EOMONTH($A263,-1),Prices_Monthly!$A:$I,COLUMN(H$4),FALSE)-1</f>
        <v>5.834423192719207E-3</v>
      </c>
      <c r="I263" s="3">
        <f>VLOOKUP($A263,Prices_Monthly!$A:$I,COLUMN(I$4),FALSE)/VLOOKUP(EOMONTH($A263,-1),Prices_Monthly!$A:$I,COLUMN(I$4),FALSE)-1</f>
        <v>9.3216464282750433E-3</v>
      </c>
      <c r="K263" s="3">
        <f>VLOOKUP($A263,Prices_Monthly!$A:$L,COLUMN(K$4),FALSE)/VLOOKUP(EOMONTH($A263,-1),Prices_Monthly!$A:$L,COLUMN(K$4),FALSE)-1</f>
        <v>-1.0846966282569426E-3</v>
      </c>
      <c r="L263" s="3">
        <f>VLOOKUP($A263,Prices_Monthly!$A:$L,COLUMN(L$4),FALSE)/VLOOKUP(EOMONTH($A263,-1),Prices_Monthly!$A:$L,COLUMN(L$4),FALSE)-1</f>
        <v>-1.5851056540715613E-2</v>
      </c>
      <c r="M263" s="3">
        <f t="shared" ref="M263:M326" si="4">(0.6*L263)+(0.4*K263)</f>
        <v>-9.9445125757321451E-3</v>
      </c>
    </row>
    <row r="264" spans="1:13" x14ac:dyDescent="0.35">
      <c r="A264" s="2">
        <v>40755</v>
      </c>
      <c r="B264" s="3">
        <f>VLOOKUP($A264,Prices_Monthly!$A:$I,COLUMN(B$4),FALSE)/VLOOKUP(EOMONTH($A264,-1),Prices_Monthly!$A:$I,COLUMN(B$4),FALSE)-1</f>
        <v>4.389368923870185E-2</v>
      </c>
      <c r="C264" s="3">
        <f>VLOOKUP($A264,Prices_Monthly!$A:$I,COLUMN(C$4),FALSE)/VLOOKUP(EOMONTH($A264,-1),Prices_Monthly!$A:$I,COLUMN(C$4),FALSE)-1</f>
        <v>8.4025889947540122E-2</v>
      </c>
      <c r="D264" s="3">
        <f>VLOOKUP($A264,Prices_Monthly!$A:$I,COLUMN(D$4),FALSE)/VLOOKUP(EOMONTH($A264,-1),Prices_Monthly!$A:$I,COLUMN(D$4),FALSE)-1</f>
        <v>5.6029227684886163E-3</v>
      </c>
      <c r="E264" s="3">
        <f>VLOOKUP($A264,Prices_Monthly!$A:$I,COLUMN(E$4),FALSE)/VLOOKUP(EOMONTH($A264,-1),Prices_Monthly!$A:$I,COLUMN(E$4),FALSE)-1</f>
        <v>2.7463134399355882E-2</v>
      </c>
      <c r="F264" s="3">
        <f>VLOOKUP($A264,Prices_Monthly!$A:$I,COLUMN(F$4),FALSE)/VLOOKUP(EOMONTH($A264,-1),Prices_Monthly!$A:$I,COLUMN(F$4),FALSE)-1</f>
        <v>-2.0450827122341364E-2</v>
      </c>
      <c r="G264" s="3">
        <f>VLOOKUP($A264,Prices_Monthly!$A:$I,COLUMN(G$4),FALSE)/VLOOKUP(EOMONTH($A264,-1),Prices_Monthly!$A:$I,COLUMN(G$4),FALSE)-1</f>
        <v>1.6480020891732394E-2</v>
      </c>
      <c r="H264" s="3">
        <f>VLOOKUP($A264,Prices_Monthly!$A:$I,COLUMN(H$4),FALSE)/VLOOKUP(EOMONTH($A264,-1),Prices_Monthly!$A:$I,COLUMN(H$4),FALSE)-1</f>
        <v>4.6147261334962719E-2</v>
      </c>
      <c r="I264" s="3">
        <f>VLOOKUP($A264,Prices_Monthly!$A:$I,COLUMN(I$4),FALSE)/VLOOKUP(EOMONTH($A264,-1),Prices_Monthly!$A:$I,COLUMN(I$4),FALSE)-1</f>
        <v>-8.0426231622388045E-3</v>
      </c>
      <c r="K264" s="3">
        <f>VLOOKUP($A264,Prices_Monthly!$A:$L,COLUMN(K$4),FALSE)/VLOOKUP(EOMONTH($A264,-1),Prices_Monthly!$A:$L,COLUMN(K$4),FALSE)-1</f>
        <v>9.3102695130473645E-3</v>
      </c>
      <c r="L264" s="3">
        <f>VLOOKUP($A264,Prices_Monthly!$A:$L,COLUMN(L$4),FALSE)/VLOOKUP(EOMONTH($A264,-1),Prices_Monthly!$A:$L,COLUMN(L$4),FALSE)-1</f>
        <v>-2.7254118715499986E-2</v>
      </c>
      <c r="M264" s="3">
        <f t="shared" si="4"/>
        <v>-1.2628363424081046E-2</v>
      </c>
    </row>
    <row r="265" spans="1:13" x14ac:dyDescent="0.35">
      <c r="A265" s="2">
        <v>40786</v>
      </c>
      <c r="B265" s="3">
        <f>VLOOKUP($A265,Prices_Monthly!$A:$I,COLUMN(B$4),FALSE)/VLOOKUP(EOMONTH($A265,-1),Prices_Monthly!$A:$I,COLUMN(B$4),FALSE)-1</f>
        <v>-5.0845037216862288E-4</v>
      </c>
      <c r="C265" s="3">
        <f>VLOOKUP($A265,Prices_Monthly!$A:$I,COLUMN(C$4),FALSE)/VLOOKUP(EOMONTH($A265,-1),Prices_Monthly!$A:$I,COLUMN(C$4),FALSE)-1</f>
        <v>0.12291598936171733</v>
      </c>
      <c r="D265" s="3">
        <f>VLOOKUP($A265,Prices_Monthly!$A:$I,COLUMN(D$4),FALSE)/VLOOKUP(EOMONTH($A265,-1),Prices_Monthly!$A:$I,COLUMN(D$4),FALSE)-1</f>
        <v>4.0905317043531397E-3</v>
      </c>
      <c r="E265" s="3">
        <f>VLOOKUP($A265,Prices_Monthly!$A:$I,COLUMN(E$4),FALSE)/VLOOKUP(EOMONTH($A265,-1),Prices_Monthly!$A:$I,COLUMN(E$4),FALSE)-1</f>
        <v>3.4150606930645422E-2</v>
      </c>
      <c r="F265" s="3">
        <f>VLOOKUP($A265,Prices_Monthly!$A:$I,COLUMN(F$4),FALSE)/VLOOKUP(EOMONTH($A265,-1),Prices_Monthly!$A:$I,COLUMN(F$4),FALSE)-1</f>
        <v>-5.4931799202004306E-2</v>
      </c>
      <c r="G265" s="3">
        <f>VLOOKUP($A265,Prices_Monthly!$A:$I,COLUMN(G$4),FALSE)/VLOOKUP(EOMONTH($A265,-1),Prices_Monthly!$A:$I,COLUMN(G$4),FALSE)-1</f>
        <v>-5.0227805063367215E-2</v>
      </c>
      <c r="H265" s="3">
        <f>VLOOKUP($A265,Prices_Monthly!$A:$I,COLUMN(H$4),FALSE)/VLOOKUP(EOMONTH($A265,-1),Prices_Monthly!$A:$I,COLUMN(H$4),FALSE)-1</f>
        <v>9.0783758245303048E-3</v>
      </c>
      <c r="I265" s="3">
        <f>VLOOKUP($A265,Prices_Monthly!$A:$I,COLUMN(I$4),FALSE)/VLOOKUP(EOMONTH($A265,-1),Prices_Monthly!$A:$I,COLUMN(I$4),FALSE)-1</f>
        <v>2.5677237129284602E-3</v>
      </c>
      <c r="K265" s="3">
        <f>VLOOKUP($A265,Prices_Monthly!$A:$L,COLUMN(K$4),FALSE)/VLOOKUP(EOMONTH($A265,-1),Prices_Monthly!$A:$L,COLUMN(K$4),FALSE)-1</f>
        <v>1.8810913922510997E-2</v>
      </c>
      <c r="L265" s="3">
        <f>VLOOKUP($A265,Prices_Monthly!$A:$L,COLUMN(L$4),FALSE)/VLOOKUP(EOMONTH($A265,-1),Prices_Monthly!$A:$L,COLUMN(L$4),FALSE)-1</f>
        <v>-6.7656905596796491E-2</v>
      </c>
      <c r="M265" s="3">
        <f t="shared" si="4"/>
        <v>-3.3069777789073496E-2</v>
      </c>
    </row>
    <row r="266" spans="1:13" x14ac:dyDescent="0.35">
      <c r="A266" s="2">
        <v>40816</v>
      </c>
      <c r="B266" s="3">
        <f>VLOOKUP($A266,Prices_Monthly!$A:$I,COLUMN(B$4),FALSE)/VLOOKUP(EOMONTH($A266,-1),Prices_Monthly!$A:$I,COLUMN(B$4),FALSE)-1</f>
        <v>-9.0728626985770444E-2</v>
      </c>
      <c r="C266" s="3">
        <f>VLOOKUP($A266,Prices_Monthly!$A:$I,COLUMN(C$4),FALSE)/VLOOKUP(EOMONTH($A266,-1),Prices_Monthly!$A:$I,COLUMN(C$4),FALSE)-1</f>
        <v>-0.11432140775479327</v>
      </c>
      <c r="D266" s="3">
        <f>VLOOKUP($A266,Prices_Monthly!$A:$I,COLUMN(D$4),FALSE)/VLOOKUP(EOMONTH($A266,-1),Prices_Monthly!$A:$I,COLUMN(D$4),FALSE)-1</f>
        <v>5.7610653576545268E-4</v>
      </c>
      <c r="E266" s="3">
        <f>VLOOKUP($A266,Prices_Monthly!$A:$I,COLUMN(E$4),FALSE)/VLOOKUP(EOMONTH($A266,-1),Prices_Monthly!$A:$I,COLUMN(E$4),FALSE)-1</f>
        <v>8.233903940312981E-3</v>
      </c>
      <c r="F266" s="3">
        <f>VLOOKUP($A266,Prices_Monthly!$A:$I,COLUMN(F$4),FALSE)/VLOOKUP(EOMONTH($A266,-1),Prices_Monthly!$A:$I,COLUMN(F$4),FALSE)-1</f>
        <v>-7.0790378006872823E-2</v>
      </c>
      <c r="G266" s="3">
        <f>VLOOKUP($A266,Prices_Monthly!$A:$I,COLUMN(G$4),FALSE)/VLOOKUP(EOMONTH($A266,-1),Prices_Monthly!$A:$I,COLUMN(G$4),FALSE)-1</f>
        <v>-4.5207917572527623E-2</v>
      </c>
      <c r="H266" s="3">
        <f>VLOOKUP($A266,Prices_Monthly!$A:$I,COLUMN(H$4),FALSE)/VLOOKUP(EOMONTH($A266,-1),Prices_Monthly!$A:$I,COLUMN(H$4),FALSE)-1</f>
        <v>-8.231849926765844E-3</v>
      </c>
      <c r="I266" s="3">
        <f>VLOOKUP($A266,Prices_Monthly!$A:$I,COLUMN(I$4),FALSE)/VLOOKUP(EOMONTH($A266,-1),Prices_Monthly!$A:$I,COLUMN(I$4),FALSE)-1</f>
        <v>-6.7741538082478625E-2</v>
      </c>
      <c r="K266" s="3">
        <f>VLOOKUP($A266,Prices_Monthly!$A:$L,COLUMN(K$4),FALSE)/VLOOKUP(EOMONTH($A266,-1),Prices_Monthly!$A:$L,COLUMN(K$4),FALSE)-1</f>
        <v>1.128404259603677E-2</v>
      </c>
      <c r="L266" s="3">
        <f>VLOOKUP($A266,Prices_Monthly!$A:$L,COLUMN(L$4),FALSE)/VLOOKUP(EOMONTH($A266,-1),Prices_Monthly!$A:$L,COLUMN(L$4),FALSE)-1</f>
        <v>-6.0615617355572748E-2</v>
      </c>
      <c r="M266" s="3">
        <f t="shared" si="4"/>
        <v>-3.1855753374928943E-2</v>
      </c>
    </row>
    <row r="267" spans="1:13" x14ac:dyDescent="0.35">
      <c r="A267" s="2">
        <v>40847</v>
      </c>
      <c r="B267" s="3">
        <f>VLOOKUP($A267,Prices_Monthly!$A:$I,COLUMN(B$4),FALSE)/VLOOKUP(EOMONTH($A267,-1),Prices_Monthly!$A:$I,COLUMN(B$4),FALSE)-1</f>
        <v>7.7947563506128414E-2</v>
      </c>
      <c r="C267" s="3">
        <f>VLOOKUP($A267,Prices_Monthly!$A:$I,COLUMN(C$4),FALSE)/VLOOKUP(EOMONTH($A267,-1),Prices_Monthly!$A:$I,COLUMN(C$4),FALSE)-1</f>
        <v>6.3428964355273676E-2</v>
      </c>
      <c r="D267" s="3">
        <f>VLOOKUP($A267,Prices_Monthly!$A:$I,COLUMN(D$4),FALSE)/VLOOKUP(EOMONTH($A267,-1),Prices_Monthly!$A:$I,COLUMN(D$4),FALSE)-1</f>
        <v>-1.1962739431067293E-3</v>
      </c>
      <c r="E267" s="3">
        <f>VLOOKUP($A267,Prices_Monthly!$A:$I,COLUMN(E$4),FALSE)/VLOOKUP(EOMONTH($A267,-1),Prices_Monthly!$A:$I,COLUMN(E$4),FALSE)-1</f>
        <v>-7.9264310612264799E-3</v>
      </c>
      <c r="F267" s="3">
        <f>VLOOKUP($A267,Prices_Monthly!$A:$I,COLUMN(F$4),FALSE)/VLOOKUP(EOMONTH($A267,-1),Prices_Monthly!$A:$I,COLUMN(F$4),FALSE)-1</f>
        <v>0.10946745562130178</v>
      </c>
      <c r="G267" s="3">
        <f>VLOOKUP($A267,Prices_Monthly!$A:$I,COLUMN(G$4),FALSE)/VLOOKUP(EOMONTH($A267,-1),Prices_Monthly!$A:$I,COLUMN(G$4),FALSE)-1</f>
        <v>0.10377175097311442</v>
      </c>
      <c r="H267" s="3">
        <f>VLOOKUP($A267,Prices_Monthly!$A:$I,COLUMN(H$4),FALSE)/VLOOKUP(EOMONTH($A267,-1),Prices_Monthly!$A:$I,COLUMN(H$4),FALSE)-1</f>
        <v>-1.1748263209170551E-2</v>
      </c>
      <c r="I267" s="3">
        <f>VLOOKUP($A267,Prices_Monthly!$A:$I,COLUMN(I$4),FALSE)/VLOOKUP(EOMONTH($A267,-1),Prices_Monthly!$A:$I,COLUMN(I$4),FALSE)-1</f>
        <v>3.9796877350050996E-2</v>
      </c>
      <c r="K267" s="3">
        <f>VLOOKUP($A267,Prices_Monthly!$A:$L,COLUMN(K$4),FALSE)/VLOOKUP(EOMONTH($A267,-1),Prices_Monthly!$A:$L,COLUMN(K$4),FALSE)-1</f>
        <v>-7.309806228579574E-3</v>
      </c>
      <c r="L267" s="3">
        <f>VLOOKUP($A267,Prices_Monthly!$A:$L,COLUMN(L$4),FALSE)/VLOOKUP(EOMONTH($A267,-1),Prices_Monthly!$A:$L,COLUMN(L$4),FALSE)-1</f>
        <v>8.5485949611394219E-2</v>
      </c>
      <c r="M267" s="3">
        <f t="shared" si="4"/>
        <v>4.8367647275404699E-2</v>
      </c>
    </row>
    <row r="268" spans="1:13" x14ac:dyDescent="0.35">
      <c r="A268" s="2">
        <v>40877</v>
      </c>
      <c r="B268" s="3">
        <f>VLOOKUP($A268,Prices_Monthly!$A:$I,COLUMN(B$4),FALSE)/VLOOKUP(EOMONTH($A268,-1),Prices_Monthly!$A:$I,COLUMN(B$4),FALSE)-1</f>
        <v>2.7040422961963628E-2</v>
      </c>
      <c r="C268" s="3">
        <f>VLOOKUP($A268,Prices_Monthly!$A:$I,COLUMN(C$4),FALSE)/VLOOKUP(EOMONTH($A268,-1),Prices_Monthly!$A:$I,COLUMN(C$4),FALSE)-1</f>
        <v>1.3152887934361424E-2</v>
      </c>
      <c r="D268" s="3">
        <f>VLOOKUP($A268,Prices_Monthly!$A:$I,COLUMN(D$4),FALSE)/VLOOKUP(EOMONTH($A268,-1),Prices_Monthly!$A:$I,COLUMN(D$4),FALSE)-1</f>
        <v>-2.0424348825126559E-3</v>
      </c>
      <c r="E268" s="3">
        <f>VLOOKUP($A268,Prices_Monthly!$A:$I,COLUMN(E$4),FALSE)/VLOOKUP(EOMONTH($A268,-1),Prices_Monthly!$A:$I,COLUMN(E$4),FALSE)-1</f>
        <v>7.4758551293991893E-3</v>
      </c>
      <c r="F268" s="3">
        <f>VLOOKUP($A268,Prices_Monthly!$A:$I,COLUMN(F$4),FALSE)/VLOOKUP(EOMONTH($A268,-1),Prices_Monthly!$A:$I,COLUMN(F$4),FALSE)-1</f>
        <v>-2.5714285714285579E-3</v>
      </c>
      <c r="G268" s="3">
        <f>VLOOKUP($A268,Prices_Monthly!$A:$I,COLUMN(G$4),FALSE)/VLOOKUP(EOMONTH($A268,-1),Prices_Monthly!$A:$I,COLUMN(G$4),FALSE)-1</f>
        <v>-2.5891081065952393E-2</v>
      </c>
      <c r="H268" s="3">
        <f>VLOOKUP($A268,Prices_Monthly!$A:$I,COLUMN(H$4),FALSE)/VLOOKUP(EOMONTH($A268,-1),Prices_Monthly!$A:$I,COLUMN(H$4),FALSE)-1</f>
        <v>3.9442152891089322E-3</v>
      </c>
      <c r="I268" s="3">
        <f>VLOOKUP($A268,Prices_Monthly!$A:$I,COLUMN(I$4),FALSE)/VLOOKUP(EOMONTH($A268,-1),Prices_Monthly!$A:$I,COLUMN(I$4),FALSE)-1</f>
        <v>-3.4605695403995052E-2</v>
      </c>
      <c r="K268" s="3">
        <f>VLOOKUP($A268,Prices_Monthly!$A:$L,COLUMN(K$4),FALSE)/VLOOKUP(EOMONTH($A268,-1),Prices_Monthly!$A:$L,COLUMN(K$4),FALSE)-1</f>
        <v>-3.0816225461839375E-3</v>
      </c>
      <c r="L268" s="3">
        <f>VLOOKUP($A268,Prices_Monthly!$A:$L,COLUMN(L$4),FALSE)/VLOOKUP(EOMONTH($A268,-1),Prices_Monthly!$A:$L,COLUMN(L$4),FALSE)-1</f>
        <v>-1.2824951353798242E-2</v>
      </c>
      <c r="M268" s="3">
        <f t="shared" si="4"/>
        <v>-8.9276198307525201E-3</v>
      </c>
    </row>
    <row r="269" spans="1:13" x14ac:dyDescent="0.35">
      <c r="A269" s="2">
        <v>40908</v>
      </c>
      <c r="B269" s="3">
        <f>VLOOKUP($A269,Prices_Monthly!$A:$I,COLUMN(B$4),FALSE)/VLOOKUP(EOMONTH($A269,-1),Prices_Monthly!$A:$I,COLUMN(B$4),FALSE)-1</f>
        <v>-3.7004162807821483E-2</v>
      </c>
      <c r="C269" s="3">
        <f>VLOOKUP($A269,Prices_Monthly!$A:$I,COLUMN(C$4),FALSE)/VLOOKUP(EOMONTH($A269,-1),Prices_Monthly!$A:$I,COLUMN(C$4),FALSE)-1</f>
        <v>-0.10483946419454093</v>
      </c>
      <c r="D269" s="3">
        <f>VLOOKUP($A269,Prices_Monthly!$A:$I,COLUMN(D$4),FALSE)/VLOOKUP(EOMONTH($A269,-1),Prices_Monthly!$A:$I,COLUMN(D$4),FALSE)-1</f>
        <v>8.5437988941083898E-3</v>
      </c>
      <c r="E269" s="3">
        <f>VLOOKUP($A269,Prices_Monthly!$A:$I,COLUMN(E$4),FALSE)/VLOOKUP(EOMONTH($A269,-1),Prices_Monthly!$A:$I,COLUMN(E$4),FALSE)-1</f>
        <v>1.3769772932364033E-2</v>
      </c>
      <c r="F269" s="3">
        <f>VLOOKUP($A269,Prices_Monthly!$A:$I,COLUMN(F$4),FALSE)/VLOOKUP(EOMONTH($A269,-1),Prices_Monthly!$A:$I,COLUMN(F$4),FALSE)-1</f>
        <v>9.8348133295140805E-3</v>
      </c>
      <c r="G269" s="3">
        <f>VLOOKUP($A269,Prices_Monthly!$A:$I,COLUMN(G$4),FALSE)/VLOOKUP(EOMONTH($A269,-1),Prices_Monthly!$A:$I,COLUMN(G$4),FALSE)-1</f>
        <v>-7.4198761298351901E-3</v>
      </c>
      <c r="H269" s="3">
        <f>VLOOKUP($A269,Prices_Monthly!$A:$I,COLUMN(H$4),FALSE)/VLOOKUP(EOMONTH($A269,-1),Prices_Monthly!$A:$I,COLUMN(H$4),FALSE)-1</f>
        <v>7.9106663681047795E-3</v>
      </c>
      <c r="I269" s="3">
        <f>VLOOKUP($A269,Prices_Monthly!$A:$I,COLUMN(I$4),FALSE)/VLOOKUP(EOMONTH($A269,-1),Prices_Monthly!$A:$I,COLUMN(I$4),FALSE)-1</f>
        <v>-3.5892945606723514E-2</v>
      </c>
      <c r="K269" s="3">
        <f>VLOOKUP($A269,Prices_Monthly!$A:$L,COLUMN(K$4),FALSE)/VLOOKUP(EOMONTH($A269,-1),Prices_Monthly!$A:$L,COLUMN(K$4),FALSE)-1</f>
        <v>1.7304051805454579E-2</v>
      </c>
      <c r="L269" s="3">
        <f>VLOOKUP($A269,Prices_Monthly!$A:$L,COLUMN(L$4),FALSE)/VLOOKUP(EOMONTH($A269,-1),Prices_Monthly!$A:$L,COLUMN(L$4),FALSE)-1</f>
        <v>5.8682093728141815E-3</v>
      </c>
      <c r="M269" s="3">
        <f t="shared" si="4"/>
        <v>1.044254634587034E-2</v>
      </c>
    </row>
    <row r="270" spans="1:13" x14ac:dyDescent="0.35">
      <c r="A270" s="2">
        <v>40939</v>
      </c>
      <c r="B270" s="3">
        <f>VLOOKUP($A270,Prices_Monthly!$A:$I,COLUMN(B$4),FALSE)/VLOOKUP(EOMONTH($A270,-1),Prices_Monthly!$A:$I,COLUMN(B$4),FALSE)-1</f>
        <v>3.7370467672858565E-2</v>
      </c>
      <c r="C270" s="3">
        <f>VLOOKUP($A270,Prices_Monthly!$A:$I,COLUMN(C$4),FALSE)/VLOOKUP(EOMONTH($A270,-1),Prices_Monthly!$A:$I,COLUMN(C$4),FALSE)-1</f>
        <v>0.10884398941086348</v>
      </c>
      <c r="D270" s="3">
        <f>VLOOKUP($A270,Prices_Monthly!$A:$I,COLUMN(D$4),FALSE)/VLOOKUP(EOMONTH($A270,-1),Prices_Monthly!$A:$I,COLUMN(D$4),FALSE)-1</f>
        <v>1.264139909906925E-3</v>
      </c>
      <c r="E270" s="3">
        <f>VLOOKUP($A270,Prices_Monthly!$A:$I,COLUMN(E$4),FALSE)/VLOOKUP(EOMONTH($A270,-1),Prices_Monthly!$A:$I,COLUMN(E$4),FALSE)-1</f>
        <v>8.5785145436756416E-3</v>
      </c>
      <c r="F270" s="3">
        <f>VLOOKUP($A270,Prices_Monthly!$A:$I,COLUMN(F$4),FALSE)/VLOOKUP(EOMONTH($A270,-1),Prices_Monthly!$A:$I,COLUMN(F$4),FALSE)-1</f>
        <v>4.4534795763993884E-2</v>
      </c>
      <c r="G270" s="3">
        <f>VLOOKUP($A270,Prices_Monthly!$A:$I,COLUMN(G$4),FALSE)/VLOOKUP(EOMONTH($A270,-1),Prices_Monthly!$A:$I,COLUMN(G$4),FALSE)-1</f>
        <v>8.3426174994175151E-2</v>
      </c>
      <c r="H270" s="3">
        <f>VLOOKUP($A270,Prices_Monthly!$A:$I,COLUMN(H$4),FALSE)/VLOOKUP(EOMONTH($A270,-1),Prices_Monthly!$A:$I,COLUMN(H$4),FALSE)-1</f>
        <v>8.773654997596303E-3</v>
      </c>
      <c r="I270" s="3">
        <f>VLOOKUP($A270,Prices_Monthly!$A:$I,COLUMN(I$4),FALSE)/VLOOKUP(EOMONTH($A270,-1),Prices_Monthly!$A:$I,COLUMN(I$4),FALSE)-1</f>
        <v>8.2439127368765241E-3</v>
      </c>
      <c r="K270" s="3">
        <f>VLOOKUP($A270,Prices_Monthly!$A:$L,COLUMN(K$4),FALSE)/VLOOKUP(EOMONTH($A270,-1),Prices_Monthly!$A:$L,COLUMN(K$4),FALSE)-1</f>
        <v>6.6997223727756072E-3</v>
      </c>
      <c r="L270" s="3">
        <f>VLOOKUP($A270,Prices_Monthly!$A:$L,COLUMN(L$4),FALSE)/VLOOKUP(EOMONTH($A270,-1),Prices_Monthly!$A:$L,COLUMN(L$4),FALSE)-1</f>
        <v>4.3267798306066085E-2</v>
      </c>
      <c r="M270" s="3">
        <f t="shared" si="4"/>
        <v>2.8640567932749893E-2</v>
      </c>
    </row>
    <row r="271" spans="1:13" x14ac:dyDescent="0.35">
      <c r="A271" s="2">
        <v>40968</v>
      </c>
      <c r="B271" s="3">
        <f>VLOOKUP($A271,Prices_Monthly!$A:$I,COLUMN(B$4),FALSE)/VLOOKUP(EOMONTH($A271,-1),Prices_Monthly!$A:$I,COLUMN(B$4),FALSE)-1</f>
        <v>6.203402256920576E-2</v>
      </c>
      <c r="C271" s="3">
        <f>VLOOKUP($A271,Prices_Monthly!$A:$I,COLUMN(C$4),FALSE)/VLOOKUP(EOMONTH($A271,-1),Prices_Monthly!$A:$I,COLUMN(C$4),FALSE)-1</f>
        <v>-1.672141500497204E-2</v>
      </c>
      <c r="D271" s="3">
        <f>VLOOKUP($A271,Prices_Monthly!$A:$I,COLUMN(D$4),FALSE)/VLOOKUP(EOMONTH($A271,-1),Prices_Monthly!$A:$I,COLUMN(D$4),FALSE)-1</f>
        <v>9.823343931925077E-4</v>
      </c>
      <c r="E271" s="3">
        <f>VLOOKUP($A271,Prices_Monthly!$A:$I,COLUMN(E$4),FALSE)/VLOOKUP(EOMONTH($A271,-1),Prices_Monthly!$A:$I,COLUMN(E$4),FALSE)-1</f>
        <v>-7.711433862350292E-3</v>
      </c>
      <c r="F271" s="3">
        <f>VLOOKUP($A271,Prices_Monthly!$A:$I,COLUMN(F$4),FALSE)/VLOOKUP(EOMONTH($A271,-1),Prices_Monthly!$A:$I,COLUMN(F$4),FALSE)-1</f>
        <v>4.2998099031411163E-2</v>
      </c>
      <c r="G271" s="3">
        <f>VLOOKUP($A271,Prices_Monthly!$A:$I,COLUMN(G$4),FALSE)/VLOOKUP(EOMONTH($A271,-1),Prices_Monthly!$A:$I,COLUMN(G$4),FALSE)-1</f>
        <v>6.4420020409839074E-2</v>
      </c>
      <c r="H271" s="3">
        <f>VLOOKUP($A271,Prices_Monthly!$A:$I,COLUMN(H$4),FALSE)/VLOOKUP(EOMONTH($A271,-1),Prices_Monthly!$A:$I,COLUMN(H$4),FALSE)-1</f>
        <v>-5.8166444629776048E-2</v>
      </c>
      <c r="I271" s="3">
        <f>VLOOKUP($A271,Prices_Monthly!$A:$I,COLUMN(I$4),FALSE)/VLOOKUP(EOMONTH($A271,-1),Prices_Monthly!$A:$I,COLUMN(I$4),FALSE)-1</f>
        <v>2.1806689820218494E-2</v>
      </c>
      <c r="K271" s="3">
        <f>VLOOKUP($A271,Prices_Monthly!$A:$L,COLUMN(K$4),FALSE)/VLOOKUP(EOMONTH($A271,-1),Prices_Monthly!$A:$L,COLUMN(K$4),FALSE)-1</f>
        <v>1.6193938555968401E-3</v>
      </c>
      <c r="L271" s="3">
        <f>VLOOKUP($A271,Prices_Monthly!$A:$L,COLUMN(L$4),FALSE)/VLOOKUP(EOMONTH($A271,-1),Prices_Monthly!$A:$L,COLUMN(L$4),FALSE)-1</f>
        <v>4.7295408257730154E-2</v>
      </c>
      <c r="M271" s="3">
        <f t="shared" si="4"/>
        <v>2.9025002496876826E-2</v>
      </c>
    </row>
    <row r="272" spans="1:13" x14ac:dyDescent="0.35">
      <c r="A272" s="2">
        <v>40999</v>
      </c>
      <c r="B272" s="3">
        <f>VLOOKUP($A272,Prices_Monthly!$A:$I,COLUMN(B$4),FALSE)/VLOOKUP(EOMONTH($A272,-1),Prices_Monthly!$A:$I,COLUMN(B$4),FALSE)-1</f>
        <v>8.0013248942794046E-3</v>
      </c>
      <c r="C272" s="3">
        <f>VLOOKUP($A272,Prices_Monthly!$A:$I,COLUMN(C$4),FALSE)/VLOOKUP(EOMONTH($A272,-1),Prices_Monthly!$A:$I,COLUMN(C$4),FALSE)-1</f>
        <v>-2.4586341834166969E-2</v>
      </c>
      <c r="D272" s="3">
        <f>VLOOKUP($A272,Prices_Monthly!$A:$I,COLUMN(D$4),FALSE)/VLOOKUP(EOMONTH($A272,-1),Prices_Monthly!$A:$I,COLUMN(D$4),FALSE)-1</f>
        <v>-2.3702453625852327E-3</v>
      </c>
      <c r="E272" s="3">
        <f>VLOOKUP($A272,Prices_Monthly!$A:$I,COLUMN(E$4),FALSE)/VLOOKUP(EOMONTH($A272,-1),Prices_Monthly!$A:$I,COLUMN(E$4),FALSE)-1</f>
        <v>-1.1216368969161117E-2</v>
      </c>
      <c r="F272" s="3">
        <f>VLOOKUP($A272,Prices_Monthly!$A:$I,COLUMN(F$4),FALSE)/VLOOKUP(EOMONTH($A272,-1),Prices_Monthly!$A:$I,COLUMN(F$4),FALSE)-1</f>
        <v>3.272001388647805E-2</v>
      </c>
      <c r="G272" s="3">
        <f>VLOOKUP($A272,Prices_Monthly!$A:$I,COLUMN(G$4),FALSE)/VLOOKUP(EOMONTH($A272,-1),Prices_Monthly!$A:$I,COLUMN(G$4),FALSE)-1</f>
        <v>5.0413552016946195E-2</v>
      </c>
      <c r="H272" s="3">
        <f>VLOOKUP($A272,Prices_Monthly!$A:$I,COLUMN(H$4),FALSE)/VLOOKUP(EOMONTH($A272,-1),Prices_Monthly!$A:$I,COLUMN(H$4),FALSE)-1</f>
        <v>-1.6743013761643777E-2</v>
      </c>
      <c r="I272" s="3">
        <f>VLOOKUP($A272,Prices_Monthly!$A:$I,COLUMN(I$4),FALSE)/VLOOKUP(EOMONTH($A272,-1),Prices_Monthly!$A:$I,COLUMN(I$4),FALSE)-1</f>
        <v>-4.6998832440878768E-3</v>
      </c>
      <c r="K272" s="3">
        <f>VLOOKUP($A272,Prices_Monthly!$A:$L,COLUMN(K$4),FALSE)/VLOOKUP(EOMONTH($A272,-1),Prices_Monthly!$A:$L,COLUMN(K$4),FALSE)-1</f>
        <v>-2.6170864146403128E-3</v>
      </c>
      <c r="L272" s="3">
        <f>VLOOKUP($A272,Prices_Monthly!$A:$L,COLUMN(L$4),FALSE)/VLOOKUP(EOMONTH($A272,-1),Prices_Monthly!$A:$L,COLUMN(L$4),FALSE)-1</f>
        <v>1.7628571314920904E-2</v>
      </c>
      <c r="M272" s="3">
        <f t="shared" si="4"/>
        <v>9.5303082230964158E-3</v>
      </c>
    </row>
    <row r="273" spans="1:13" x14ac:dyDescent="0.35">
      <c r="A273" s="2">
        <v>41029</v>
      </c>
      <c r="B273" s="3">
        <f>VLOOKUP($A273,Prices_Monthly!$A:$I,COLUMN(B$4),FALSE)/VLOOKUP(EOMONTH($A273,-1),Prices_Monthly!$A:$I,COLUMN(B$4),FALSE)-1</f>
        <v>-9.1703670508836987E-3</v>
      </c>
      <c r="C273" s="3">
        <f>VLOOKUP($A273,Prices_Monthly!$A:$I,COLUMN(C$4),FALSE)/VLOOKUP(EOMONTH($A273,-1),Prices_Monthly!$A:$I,COLUMN(C$4),FALSE)-1</f>
        <v>-4.6057037439507509E-3</v>
      </c>
      <c r="D273" s="3">
        <f>VLOOKUP($A273,Prices_Monthly!$A:$I,COLUMN(D$4),FALSE)/VLOOKUP(EOMONTH($A273,-1),Prices_Monthly!$A:$I,COLUMN(D$4),FALSE)-1</f>
        <v>7.8175044434949381E-3</v>
      </c>
      <c r="E273" s="3">
        <f>VLOOKUP($A273,Prices_Monthly!$A:$I,COLUMN(E$4),FALSE)/VLOOKUP(EOMONTH($A273,-1),Prices_Monthly!$A:$I,COLUMN(E$4),FALSE)-1</f>
        <v>2.1601012478621895E-2</v>
      </c>
      <c r="F273" s="3">
        <f>VLOOKUP($A273,Prices_Monthly!$A:$I,COLUMN(F$4),FALSE)/VLOOKUP(EOMONTH($A273,-1),Prices_Monthly!$A:$I,COLUMN(F$4),FALSE)-1</f>
        <v>-6.9753760820236987E-3</v>
      </c>
      <c r="G273" s="3">
        <f>VLOOKUP($A273,Prices_Monthly!$A:$I,COLUMN(G$4),FALSE)/VLOOKUP(EOMONTH($A273,-1),Prices_Monthly!$A:$I,COLUMN(G$4),FALSE)-1</f>
        <v>-1.1451511753419519E-2</v>
      </c>
      <c r="H273" s="3">
        <f>VLOOKUP($A273,Prices_Monthly!$A:$I,COLUMN(H$4),FALSE)/VLOOKUP(EOMONTH($A273,-1),Prices_Monthly!$A:$I,COLUMN(H$4),FALSE)-1</f>
        <v>3.0467568997932792E-2</v>
      </c>
      <c r="I273" s="3">
        <f>VLOOKUP($A273,Prices_Monthly!$A:$I,COLUMN(I$4),FALSE)/VLOOKUP(EOMONTH($A273,-1),Prices_Monthly!$A:$I,COLUMN(I$4),FALSE)-1</f>
        <v>-6.2236792422251108E-3</v>
      </c>
      <c r="K273" s="3">
        <f>VLOOKUP($A273,Prices_Monthly!$A:$L,COLUMN(K$4),FALSE)/VLOOKUP(EOMONTH($A273,-1),Prices_Monthly!$A:$L,COLUMN(K$4),FALSE)-1</f>
        <v>5.906792444084541E-3</v>
      </c>
      <c r="L273" s="3">
        <f>VLOOKUP($A273,Prices_Monthly!$A:$L,COLUMN(L$4),FALSE)/VLOOKUP(EOMONTH($A273,-1),Prices_Monthly!$A:$L,COLUMN(L$4),FALSE)-1</f>
        <v>-1.5327933608488165E-2</v>
      </c>
      <c r="M273" s="3">
        <f t="shared" si="4"/>
        <v>-6.834043187459081E-3</v>
      </c>
    </row>
    <row r="274" spans="1:13" x14ac:dyDescent="0.35">
      <c r="A274" s="2">
        <v>41060</v>
      </c>
      <c r="B274" s="3">
        <f>VLOOKUP($A274,Prices_Monthly!$A:$I,COLUMN(B$4),FALSE)/VLOOKUP(EOMONTH($A274,-1),Prices_Monthly!$A:$I,COLUMN(B$4),FALSE)-1</f>
        <v>-0.13277633128052047</v>
      </c>
      <c r="C274" s="3">
        <f>VLOOKUP($A274,Prices_Monthly!$A:$I,COLUMN(C$4),FALSE)/VLOOKUP(EOMONTH($A274,-1),Prices_Monthly!$A:$I,COLUMN(C$4),FALSE)-1</f>
        <v>-6.1434705922592481E-2</v>
      </c>
      <c r="D274" s="3">
        <f>VLOOKUP($A274,Prices_Monthly!$A:$I,COLUMN(D$4),FALSE)/VLOOKUP(EOMONTH($A274,-1),Prices_Monthly!$A:$I,COLUMN(D$4),FALSE)-1</f>
        <v>3.4238075540140578E-3</v>
      </c>
      <c r="E274" s="3">
        <f>VLOOKUP($A274,Prices_Monthly!$A:$I,COLUMN(E$4),FALSE)/VLOOKUP(EOMONTH($A274,-1),Prices_Monthly!$A:$I,COLUMN(E$4),FALSE)-1</f>
        <v>1.998790726830979E-2</v>
      </c>
      <c r="F274" s="3">
        <f>VLOOKUP($A274,Prices_Monthly!$A:$I,COLUMN(F$4),FALSE)/VLOOKUP(EOMONTH($A274,-1),Prices_Monthly!$A:$I,COLUMN(F$4),FALSE)-1</f>
        <v>-6.0426540284360231E-2</v>
      </c>
      <c r="G274" s="3">
        <f>VLOOKUP($A274,Prices_Monthly!$A:$I,COLUMN(G$4),FALSE)/VLOOKUP(EOMONTH($A274,-1),Prices_Monthly!$A:$I,COLUMN(G$4),FALSE)-1</f>
        <v>-7.1803210644605264E-2</v>
      </c>
      <c r="H274" s="3">
        <f>VLOOKUP($A274,Prices_Monthly!$A:$I,COLUMN(H$4),FALSE)/VLOOKUP(EOMONTH($A274,-1),Prices_Monthly!$A:$I,COLUMN(H$4),FALSE)-1</f>
        <v>1.8000149441627311E-2</v>
      </c>
      <c r="I274" s="3">
        <f>VLOOKUP($A274,Prices_Monthly!$A:$I,COLUMN(I$4),FALSE)/VLOOKUP(EOMONTH($A274,-1),Prices_Monthly!$A:$I,COLUMN(I$4),FALSE)-1</f>
        <v>-6.5895412586845281E-2</v>
      </c>
      <c r="K274" s="3">
        <f>VLOOKUP($A274,Prices_Monthly!$A:$L,COLUMN(K$4),FALSE)/VLOOKUP(EOMONTH($A274,-1),Prices_Monthly!$A:$L,COLUMN(K$4),FALSE)-1</f>
        <v>1.3708614268063357E-2</v>
      </c>
      <c r="L274" s="3">
        <f>VLOOKUP($A274,Prices_Monthly!$A:$L,COLUMN(L$4),FALSE)/VLOOKUP(EOMONTH($A274,-1),Prices_Monthly!$A:$L,COLUMN(L$4),FALSE)-1</f>
        <v>-6.7649065729933899E-2</v>
      </c>
      <c r="M274" s="3">
        <f t="shared" si="4"/>
        <v>-3.5105993730734995E-2</v>
      </c>
    </row>
    <row r="275" spans="1:13" x14ac:dyDescent="0.35">
      <c r="A275" s="2">
        <v>41090</v>
      </c>
      <c r="B275" s="3">
        <f>VLOOKUP($A275,Prices_Monthly!$A:$I,COLUMN(B$4),FALSE)/VLOOKUP(EOMONTH($A275,-1),Prices_Monthly!$A:$I,COLUMN(B$4),FALSE)-1</f>
        <v>-2.3765958584223812E-2</v>
      </c>
      <c r="C275" s="3">
        <f>VLOOKUP($A275,Prices_Monthly!$A:$I,COLUMN(C$4),FALSE)/VLOOKUP(EOMONTH($A275,-1),Prices_Monthly!$A:$I,COLUMN(C$4),FALSE)-1</f>
        <v>2.5571358155303647E-2</v>
      </c>
      <c r="D275" s="3">
        <f>VLOOKUP($A275,Prices_Monthly!$A:$I,COLUMN(D$4),FALSE)/VLOOKUP(EOMONTH($A275,-1),Prices_Monthly!$A:$I,COLUMN(D$4),FALSE)-1</f>
        <v>1.8126914563685315E-3</v>
      </c>
      <c r="E275" s="3">
        <f>VLOOKUP($A275,Prices_Monthly!$A:$I,COLUMN(E$4),FALSE)/VLOOKUP(EOMONTH($A275,-1),Prices_Monthly!$A:$I,COLUMN(E$4),FALSE)-1</f>
        <v>-4.2002952171380503E-3</v>
      </c>
      <c r="F275" s="3">
        <f>VLOOKUP($A275,Prices_Monthly!$A:$I,COLUMN(F$4),FALSE)/VLOOKUP(EOMONTH($A275,-1),Prices_Monthly!$A:$I,COLUMN(F$4),FALSE)-1</f>
        <v>4.1343901999639776E-2</v>
      </c>
      <c r="G275" s="3">
        <f>VLOOKUP($A275,Prices_Monthly!$A:$I,COLUMN(G$4),FALSE)/VLOOKUP(EOMONTH($A275,-1),Prices_Monthly!$A:$I,COLUMN(G$4),FALSE)-1</f>
        <v>3.6147624183616722E-2</v>
      </c>
      <c r="H275" s="3">
        <f>VLOOKUP($A275,Prices_Monthly!$A:$I,COLUMN(H$4),FALSE)/VLOOKUP(EOMONTH($A275,-1),Prices_Monthly!$A:$I,COLUMN(H$4),FALSE)-1</f>
        <v>-1.7481185543064104E-2</v>
      </c>
      <c r="I275" s="3">
        <f>VLOOKUP($A275,Prices_Monthly!$A:$I,COLUMN(I$4),FALSE)/VLOOKUP(EOMONTH($A275,-1),Prices_Monthly!$A:$I,COLUMN(I$4),FALSE)-1</f>
        <v>2.6253427016926123E-2</v>
      </c>
      <c r="K275" s="3">
        <f>VLOOKUP($A275,Prices_Monthly!$A:$L,COLUMN(K$4),FALSE)/VLOOKUP(EOMONTH($A275,-1),Prices_Monthly!$A:$L,COLUMN(K$4),FALSE)-1</f>
        <v>-3.7279354590670222E-3</v>
      </c>
      <c r="L275" s="3">
        <f>VLOOKUP($A275,Prices_Monthly!$A:$L,COLUMN(L$4),FALSE)/VLOOKUP(EOMONTH($A275,-1),Prices_Monthly!$A:$L,COLUMN(L$4),FALSE)-1</f>
        <v>4.2831413961308407E-2</v>
      </c>
      <c r="M275" s="3">
        <f t="shared" si="4"/>
        <v>2.4207674193158234E-2</v>
      </c>
    </row>
    <row r="276" spans="1:13" x14ac:dyDescent="0.35">
      <c r="A276" s="2">
        <v>41121</v>
      </c>
      <c r="B276" s="3">
        <f>VLOOKUP($A276,Prices_Monthly!$A:$I,COLUMN(B$4),FALSE)/VLOOKUP(EOMONTH($A276,-1),Prices_Monthly!$A:$I,COLUMN(B$4),FALSE)-1</f>
        <v>7.8914527191424444E-2</v>
      </c>
      <c r="C276" s="3">
        <f>VLOOKUP($A276,Prices_Monthly!$A:$I,COLUMN(C$4),FALSE)/VLOOKUP(EOMONTH($A276,-1),Prices_Monthly!$A:$I,COLUMN(C$4),FALSE)-1</f>
        <v>3.487445197289718E-3</v>
      </c>
      <c r="D276" s="3">
        <f>VLOOKUP($A276,Prices_Monthly!$A:$I,COLUMN(D$4),FALSE)/VLOOKUP(EOMONTH($A276,-1),Prices_Monthly!$A:$I,COLUMN(D$4),FALSE)-1</f>
        <v>2.2268463179286879E-3</v>
      </c>
      <c r="E276" s="3">
        <f>VLOOKUP($A276,Prices_Monthly!$A:$I,COLUMN(E$4),FALSE)/VLOOKUP(EOMONTH($A276,-1),Prices_Monthly!$A:$I,COLUMN(E$4),FALSE)-1</f>
        <v>9.6077793686177859E-3</v>
      </c>
      <c r="F276" s="3">
        <f>VLOOKUP($A276,Prices_Monthly!$A:$I,COLUMN(F$4),FALSE)/VLOOKUP(EOMONTH($A276,-1),Prices_Monthly!$A:$I,COLUMN(F$4),FALSE)-1</f>
        <v>1.3320647002854402E-2</v>
      </c>
      <c r="G276" s="3">
        <f>VLOOKUP($A276,Prices_Monthly!$A:$I,COLUMN(G$4),FALSE)/VLOOKUP(EOMONTH($A276,-1),Prices_Monthly!$A:$I,COLUMN(G$4),FALSE)-1</f>
        <v>1.0249934098808922E-2</v>
      </c>
      <c r="H276" s="3">
        <f>VLOOKUP($A276,Prices_Monthly!$A:$I,COLUMN(H$4),FALSE)/VLOOKUP(EOMONTH($A276,-1),Prices_Monthly!$A:$I,COLUMN(H$4),FALSE)-1</f>
        <v>2.1228669910211329E-2</v>
      </c>
      <c r="I276" s="3">
        <f>VLOOKUP($A276,Prices_Monthly!$A:$I,COLUMN(I$4),FALSE)/VLOOKUP(EOMONTH($A276,-1),Prices_Monthly!$A:$I,COLUMN(I$4),FALSE)-1</f>
        <v>-2.9900323060327527E-2</v>
      </c>
      <c r="K276" s="3">
        <f>VLOOKUP($A276,Prices_Monthly!$A:$L,COLUMN(K$4),FALSE)/VLOOKUP(EOMONTH($A276,-1),Prices_Monthly!$A:$L,COLUMN(K$4),FALSE)-1</f>
        <v>1.0209011209589169E-2</v>
      </c>
      <c r="L276" s="3">
        <f>VLOOKUP($A276,Prices_Monthly!$A:$L,COLUMN(L$4),FALSE)/VLOOKUP(EOMONTH($A276,-1),Prices_Monthly!$A:$L,COLUMN(L$4),FALSE)-1</f>
        <v>1.3468908551146574E-2</v>
      </c>
      <c r="M276" s="3">
        <f t="shared" si="4"/>
        <v>1.2164949614523614E-2</v>
      </c>
    </row>
    <row r="277" spans="1:13" x14ac:dyDescent="0.35">
      <c r="A277" s="2">
        <v>41152</v>
      </c>
      <c r="B277" s="3">
        <f>VLOOKUP($A277,Prices_Monthly!$A:$I,COLUMN(B$4),FALSE)/VLOOKUP(EOMONTH($A277,-1),Prices_Monthly!$A:$I,COLUMN(B$4),FALSE)-1</f>
        <v>9.7550034800109708E-2</v>
      </c>
      <c r="C277" s="3">
        <f>VLOOKUP($A277,Prices_Monthly!$A:$I,COLUMN(C$4),FALSE)/VLOOKUP(EOMONTH($A277,-1),Prices_Monthly!$A:$I,COLUMN(C$4),FALSE)-1</f>
        <v>4.5212082449899826E-2</v>
      </c>
      <c r="D277" s="3">
        <f>VLOOKUP($A277,Prices_Monthly!$A:$I,COLUMN(D$4),FALSE)/VLOOKUP(EOMONTH($A277,-1),Prices_Monthly!$A:$I,COLUMN(D$4),FALSE)-1</f>
        <v>-6.9483677060389049E-5</v>
      </c>
      <c r="E277" s="3">
        <f>VLOOKUP($A277,Prices_Monthly!$A:$I,COLUMN(E$4),FALSE)/VLOOKUP(EOMONTH($A277,-1),Prices_Monthly!$A:$I,COLUMN(E$4),FALSE)-1</f>
        <v>1.0955723183949662E-3</v>
      </c>
      <c r="F277" s="3">
        <f>VLOOKUP($A277,Prices_Monthly!$A:$I,COLUMN(F$4),FALSE)/VLOOKUP(EOMONTH($A277,-1),Prices_Monthly!$A:$I,COLUMN(F$4),FALSE)-1</f>
        <v>2.2108408023900905E-2</v>
      </c>
      <c r="G277" s="3">
        <f>VLOOKUP($A277,Prices_Monthly!$A:$I,COLUMN(G$4),FALSE)/VLOOKUP(EOMONTH($A277,-1),Prices_Monthly!$A:$I,COLUMN(G$4),FALSE)-1</f>
        <v>5.1013683667586962E-2</v>
      </c>
      <c r="H277" s="3">
        <f>VLOOKUP($A277,Prices_Monthly!$A:$I,COLUMN(H$4),FALSE)/VLOOKUP(EOMONTH($A277,-1),Prices_Monthly!$A:$I,COLUMN(H$4),FALSE)-1</f>
        <v>-2.8362844396045972E-3</v>
      </c>
      <c r="I277" s="3">
        <f>VLOOKUP($A277,Prices_Monthly!$A:$I,COLUMN(I$4),FALSE)/VLOOKUP(EOMONTH($A277,-1),Prices_Monthly!$A:$I,COLUMN(I$4),FALSE)-1</f>
        <v>2.3133020317584796E-2</v>
      </c>
      <c r="K277" s="3">
        <f>VLOOKUP($A277,Prices_Monthly!$A:$L,COLUMN(K$4),FALSE)/VLOOKUP(EOMONTH($A277,-1),Prices_Monthly!$A:$L,COLUMN(K$4),FALSE)-1</f>
        <v>8.4288228846673974E-4</v>
      </c>
      <c r="L277" s="3">
        <f>VLOOKUP($A277,Prices_Monthly!$A:$L,COLUMN(L$4),FALSE)/VLOOKUP(EOMONTH($A277,-1),Prices_Monthly!$A:$L,COLUMN(L$4),FALSE)-1</f>
        <v>2.0029757934777903E-2</v>
      </c>
      <c r="M277" s="3">
        <f t="shared" si="4"/>
        <v>1.2355007676253436E-2</v>
      </c>
    </row>
    <row r="278" spans="1:13" x14ac:dyDescent="0.35">
      <c r="A278" s="2">
        <v>41182</v>
      </c>
      <c r="B278" s="3">
        <f>VLOOKUP($A278,Prices_Monthly!$A:$I,COLUMN(B$4),FALSE)/VLOOKUP(EOMONTH($A278,-1),Prices_Monthly!$A:$I,COLUMN(B$4),FALSE)-1</f>
        <v>-1.7264496580601141E-2</v>
      </c>
      <c r="C278" s="3">
        <f>VLOOKUP($A278,Prices_Monthly!$A:$I,COLUMN(C$4),FALSE)/VLOOKUP(EOMONTH($A278,-1),Prices_Monthly!$A:$I,COLUMN(C$4),FALSE)-1</f>
        <v>5.1137867853792596E-2</v>
      </c>
      <c r="D278" s="3">
        <f>VLOOKUP($A278,Prices_Monthly!$A:$I,COLUMN(D$4),FALSE)/VLOOKUP(EOMONTH($A278,-1),Prices_Monthly!$A:$I,COLUMN(D$4),FALSE)-1</f>
        <v>2.7811194993037081E-3</v>
      </c>
      <c r="E278" s="3">
        <f>VLOOKUP($A278,Prices_Monthly!$A:$I,COLUMN(E$4),FALSE)/VLOOKUP(EOMONTH($A278,-1),Prices_Monthly!$A:$I,COLUMN(E$4),FALSE)-1</f>
        <v>-1.7530761115661653E-3</v>
      </c>
      <c r="F278" s="3">
        <f>VLOOKUP($A278,Prices_Monthly!$A:$I,COLUMN(F$4),FALSE)/VLOOKUP(EOMONTH($A278,-1),Prices_Monthly!$A:$I,COLUMN(F$4),FALSE)-1</f>
        <v>2.5555369968264685E-2</v>
      </c>
      <c r="G278" s="3">
        <f>VLOOKUP($A278,Prices_Monthly!$A:$I,COLUMN(G$4),FALSE)/VLOOKUP(EOMONTH($A278,-1),Prices_Monthly!$A:$I,COLUMN(G$4),FALSE)-1</f>
        <v>9.6419321277263492E-3</v>
      </c>
      <c r="H278" s="3">
        <f>VLOOKUP($A278,Prices_Monthly!$A:$I,COLUMN(H$4),FALSE)/VLOOKUP(EOMONTH($A278,-1),Prices_Monthly!$A:$I,COLUMN(H$4),FALSE)-1</f>
        <v>6.2189435874864252E-3</v>
      </c>
      <c r="I278" s="3">
        <f>VLOOKUP($A278,Prices_Monthly!$A:$I,COLUMN(I$4),FALSE)/VLOOKUP(EOMONTH($A278,-1),Prices_Monthly!$A:$I,COLUMN(I$4),FALSE)-1</f>
        <v>2.0388176803156188E-2</v>
      </c>
      <c r="K278" s="3">
        <f>VLOOKUP($A278,Prices_Monthly!$A:$L,COLUMN(K$4),FALSE)/VLOOKUP(EOMONTH($A278,-1),Prices_Monthly!$A:$L,COLUMN(K$4),FALSE)-1</f>
        <v>3.0686856770938409E-3</v>
      </c>
      <c r="L278" s="3">
        <f>VLOOKUP($A278,Prices_Monthly!$A:$L,COLUMN(L$4),FALSE)/VLOOKUP(EOMONTH($A278,-1),Prices_Monthly!$A:$L,COLUMN(L$4),FALSE)-1</f>
        <v>2.1495778649299302E-2</v>
      </c>
      <c r="M278" s="3">
        <f t="shared" si="4"/>
        <v>1.4124941460417116E-2</v>
      </c>
    </row>
    <row r="279" spans="1:13" x14ac:dyDescent="0.35">
      <c r="A279" s="2">
        <v>41213</v>
      </c>
      <c r="B279" s="3">
        <f>VLOOKUP($A279,Prices_Monthly!$A:$I,COLUMN(B$4),FALSE)/VLOOKUP(EOMONTH($A279,-1),Prices_Monthly!$A:$I,COLUMN(B$4),FALSE)-1</f>
        <v>-1.3158568422831363E-2</v>
      </c>
      <c r="C279" s="3">
        <f>VLOOKUP($A279,Prices_Monthly!$A:$I,COLUMN(C$4),FALSE)/VLOOKUP(EOMONTH($A279,-1),Prices_Monthly!$A:$I,COLUMN(C$4),FALSE)-1</f>
        <v>-3.0891374139497385E-2</v>
      </c>
      <c r="D279" s="3">
        <f>VLOOKUP($A279,Prices_Monthly!$A:$I,COLUMN(D$4),FALSE)/VLOOKUP(EOMONTH($A279,-1),Prices_Monthly!$A:$I,COLUMN(D$4),FALSE)-1</f>
        <v>4.1616843915570634E-4</v>
      </c>
      <c r="E279" s="3">
        <f>VLOOKUP($A279,Prices_Monthly!$A:$I,COLUMN(E$4),FALSE)/VLOOKUP(EOMONTH($A279,-1),Prices_Monthly!$A:$I,COLUMN(E$4),FALSE)-1</f>
        <v>-3.3949578227845389E-3</v>
      </c>
      <c r="F279" s="3">
        <f>VLOOKUP($A279,Prices_Monthly!$A:$I,COLUMN(F$4),FALSE)/VLOOKUP(EOMONTH($A279,-1),Prices_Monthly!$A:$I,COLUMN(F$4),FALSE)-1</f>
        <v>-1.913680781758953E-2</v>
      </c>
      <c r="G279" s="3">
        <f>VLOOKUP($A279,Prices_Monthly!$A:$I,COLUMN(G$4),FALSE)/VLOOKUP(EOMONTH($A279,-1),Prices_Monthly!$A:$I,COLUMN(G$4),FALSE)-1</f>
        <v>-5.4262608379395671E-2</v>
      </c>
      <c r="H279" s="3">
        <f>VLOOKUP($A279,Prices_Monthly!$A:$I,COLUMN(H$4),FALSE)/VLOOKUP(EOMONTH($A279,-1),Prices_Monthly!$A:$I,COLUMN(H$4),FALSE)-1</f>
        <v>-2.6862181238279548E-2</v>
      </c>
      <c r="I279" s="3">
        <f>VLOOKUP($A279,Prices_Monthly!$A:$I,COLUMN(I$4),FALSE)/VLOOKUP(EOMONTH($A279,-1),Prices_Monthly!$A:$I,COLUMN(I$4),FALSE)-1</f>
        <v>6.9372118764341462E-3</v>
      </c>
      <c r="K279" s="3">
        <f>VLOOKUP($A279,Prices_Monthly!$A:$L,COLUMN(K$4),FALSE)/VLOOKUP(EOMONTH($A279,-1),Prices_Monthly!$A:$L,COLUMN(K$4),FALSE)-1</f>
        <v>1.0220892949928118E-3</v>
      </c>
      <c r="L279" s="3">
        <f>VLOOKUP($A279,Prices_Monthly!$A:$L,COLUMN(L$4),FALSE)/VLOOKUP(EOMONTH($A279,-1),Prices_Monthly!$A:$L,COLUMN(L$4),FALSE)-1</f>
        <v>-4.6125948713718889E-3</v>
      </c>
      <c r="M279" s="3">
        <f t="shared" si="4"/>
        <v>-2.3587212048260088E-3</v>
      </c>
    </row>
    <row r="280" spans="1:13" x14ac:dyDescent="0.35">
      <c r="A280" s="2">
        <v>41243</v>
      </c>
      <c r="B280" s="3">
        <f>VLOOKUP($A280,Prices_Monthly!$A:$I,COLUMN(B$4),FALSE)/VLOOKUP(EOMONTH($A280,-1),Prices_Monthly!$A:$I,COLUMN(B$4),FALSE)-1</f>
        <v>2.2277109359136738E-3</v>
      </c>
      <c r="C280" s="3">
        <f>VLOOKUP($A280,Prices_Monthly!$A:$I,COLUMN(C$4),FALSE)/VLOOKUP(EOMONTH($A280,-1),Prices_Monthly!$A:$I,COLUMN(C$4),FALSE)-1</f>
        <v>-5.0380441938032705E-3</v>
      </c>
      <c r="D280" s="3">
        <f>VLOOKUP($A280,Prices_Monthly!$A:$I,COLUMN(D$4),FALSE)/VLOOKUP(EOMONTH($A280,-1),Prices_Monthly!$A:$I,COLUMN(D$4),FALSE)-1</f>
        <v>4.2292201091427284E-3</v>
      </c>
      <c r="E280" s="3">
        <f>VLOOKUP($A280,Prices_Monthly!$A:$I,COLUMN(E$4),FALSE)/VLOOKUP(EOMONTH($A280,-1),Prices_Monthly!$A:$I,COLUMN(E$4),FALSE)-1</f>
        <v>8.2902720495139359E-3</v>
      </c>
      <c r="F280" s="3">
        <f>VLOOKUP($A280,Prices_Monthly!$A:$I,COLUMN(F$4),FALSE)/VLOOKUP(EOMONTH($A280,-1),Prices_Monthly!$A:$I,COLUMN(F$4),FALSE)-1</f>
        <v>5.479452054794498E-3</v>
      </c>
      <c r="G280" s="3">
        <f>VLOOKUP($A280,Prices_Monthly!$A:$I,COLUMN(G$4),FALSE)/VLOOKUP(EOMONTH($A280,-1),Prices_Monthly!$A:$I,COLUMN(G$4),FALSE)-1</f>
        <v>1.3349634907620311E-2</v>
      </c>
      <c r="H280" s="3">
        <f>VLOOKUP($A280,Prices_Monthly!$A:$I,COLUMN(H$4),FALSE)/VLOOKUP(EOMONTH($A280,-1),Prices_Monthly!$A:$I,COLUMN(H$4),FALSE)-1</f>
        <v>-3.094946138358845E-2</v>
      </c>
      <c r="I280" s="3">
        <f>VLOOKUP($A280,Prices_Monthly!$A:$I,COLUMN(I$4),FALSE)/VLOOKUP(EOMONTH($A280,-1),Prices_Monthly!$A:$I,COLUMN(I$4),FALSE)-1</f>
        <v>3.4311829149633599E-3</v>
      </c>
      <c r="K280" s="3">
        <f>VLOOKUP($A280,Prices_Monthly!$A:$L,COLUMN(K$4),FALSE)/VLOOKUP(EOMONTH($A280,-1),Prices_Monthly!$A:$L,COLUMN(K$4),FALSE)-1</f>
        <v>7.1968529257422365E-3</v>
      </c>
      <c r="L280" s="3">
        <f>VLOOKUP($A280,Prices_Monthly!$A:$L,COLUMN(L$4),FALSE)/VLOOKUP(EOMONTH($A280,-1),Prices_Monthly!$A:$L,COLUMN(L$4),FALSE)-1</f>
        <v>1.4697326738655647E-2</v>
      </c>
      <c r="M280" s="3">
        <f t="shared" si="4"/>
        <v>1.1697137213490283E-2</v>
      </c>
    </row>
    <row r="281" spans="1:13" x14ac:dyDescent="0.35">
      <c r="A281" s="2">
        <v>41274</v>
      </c>
      <c r="B281" s="3">
        <f>VLOOKUP($A281,Prices_Monthly!$A:$I,COLUMN(B$4),FALSE)/VLOOKUP(EOMONTH($A281,-1),Prices_Monthly!$A:$I,COLUMN(B$4),FALSE)-1</f>
        <v>-2.8507952058143937E-2</v>
      </c>
      <c r="C281" s="3">
        <f>VLOOKUP($A281,Prices_Monthly!$A:$I,COLUMN(C$4),FALSE)/VLOOKUP(EOMONTH($A281,-1),Prices_Monthly!$A:$I,COLUMN(C$4),FALSE)-1</f>
        <v>-2.1543022984140792E-2</v>
      </c>
      <c r="D281" s="3">
        <f>VLOOKUP($A281,Prices_Monthly!$A:$I,COLUMN(D$4),FALSE)/VLOOKUP(EOMONTH($A281,-1),Prices_Monthly!$A:$I,COLUMN(D$4),FALSE)-1</f>
        <v>-5.0634101989308622E-3</v>
      </c>
      <c r="E281" s="3">
        <f>VLOOKUP($A281,Prices_Monthly!$A:$I,COLUMN(E$4),FALSE)/VLOOKUP(EOMONTH($A281,-1),Prices_Monthly!$A:$I,COLUMN(E$4),FALSE)-1</f>
        <v>-6.4310708449631937E-3</v>
      </c>
      <c r="F281" s="3">
        <f>VLOOKUP($A281,Prices_Monthly!$A:$I,COLUMN(F$4),FALSE)/VLOOKUP(EOMONTH($A281,-1),Prices_Monthly!$A:$I,COLUMN(F$4),FALSE)-1</f>
        <v>8.0092477912641069E-3</v>
      </c>
      <c r="G281" s="3">
        <f>VLOOKUP($A281,Prices_Monthly!$A:$I,COLUMN(G$4),FALSE)/VLOOKUP(EOMONTH($A281,-1),Prices_Monthly!$A:$I,COLUMN(G$4),FALSE)-1</f>
        <v>-6.2282729460960695E-3</v>
      </c>
      <c r="H281" s="3">
        <f>VLOOKUP($A281,Prices_Monthly!$A:$I,COLUMN(H$4),FALSE)/VLOOKUP(EOMONTH($A281,-1),Prices_Monthly!$A:$I,COLUMN(H$4),FALSE)-1</f>
        <v>-4.662339772133417E-2</v>
      </c>
      <c r="I281" s="3">
        <f>VLOOKUP($A281,Prices_Monthly!$A:$I,COLUMN(I$4),FALSE)/VLOOKUP(EOMONTH($A281,-1),Prices_Monthly!$A:$I,COLUMN(I$4),FALSE)-1</f>
        <v>1.3362366457216002E-2</v>
      </c>
      <c r="K281" s="3">
        <f>VLOOKUP($A281,Prices_Monthly!$A:$L,COLUMN(K$4),FALSE)/VLOOKUP(EOMONTH($A281,-1),Prices_Monthly!$A:$L,COLUMN(K$4),FALSE)-1</f>
        <v>-1.5837877950597434E-4</v>
      </c>
      <c r="L281" s="3">
        <f>VLOOKUP($A281,Prices_Monthly!$A:$L,COLUMN(L$4),FALSE)/VLOOKUP(EOMONTH($A281,-1),Prices_Monthly!$A:$L,COLUMN(L$4),FALSE)-1</f>
        <v>1.9128279245995472E-2</v>
      </c>
      <c r="M281" s="3">
        <f t="shared" si="4"/>
        <v>1.1413616035794893E-2</v>
      </c>
    </row>
    <row r="282" spans="1:13" x14ac:dyDescent="0.35">
      <c r="A282" s="2">
        <v>41305</v>
      </c>
      <c r="B282" s="3">
        <f>VLOOKUP($A282,Prices_Monthly!$A:$I,COLUMN(B$4),FALSE)/VLOOKUP(EOMONTH($A282,-1),Prices_Monthly!$A:$I,COLUMN(B$4),FALSE)-1</f>
        <v>6.5359850864279645E-2</v>
      </c>
      <c r="C282" s="3">
        <f>VLOOKUP($A282,Prices_Monthly!$A:$I,COLUMN(C$4),FALSE)/VLOOKUP(EOMONTH($A282,-1),Prices_Monthly!$A:$I,COLUMN(C$4),FALSE)-1</f>
        <v>-9.5308935203869405E-3</v>
      </c>
      <c r="D282" s="3">
        <f>VLOOKUP($A282,Prices_Monthly!$A:$I,COLUMN(D$4),FALSE)/VLOOKUP(EOMONTH($A282,-1),Prices_Monthly!$A:$I,COLUMN(D$4),FALSE)-1</f>
        <v>4.525902817167804E-3</v>
      </c>
      <c r="E282" s="3">
        <f>VLOOKUP($A282,Prices_Monthly!$A:$I,COLUMN(E$4),FALSE)/VLOOKUP(EOMONTH($A282,-1),Prices_Monthly!$A:$I,COLUMN(E$4),FALSE)-1</f>
        <v>-1.1297455112392218E-2</v>
      </c>
      <c r="F282" s="3">
        <f>VLOOKUP($A282,Prices_Monthly!$A:$I,COLUMN(F$4),FALSE)/VLOOKUP(EOMONTH($A282,-1),Prices_Monthly!$A:$I,COLUMN(F$4),FALSE)-1</f>
        <v>5.1605504587155959E-2</v>
      </c>
      <c r="G282" s="3">
        <f>VLOOKUP($A282,Prices_Monthly!$A:$I,COLUMN(G$4),FALSE)/VLOOKUP(EOMONTH($A282,-1),Prices_Monthly!$A:$I,COLUMN(G$4),FALSE)-1</f>
        <v>2.6268892587548942E-2</v>
      </c>
      <c r="H282" s="3">
        <f>VLOOKUP($A282,Prices_Monthly!$A:$I,COLUMN(H$4),FALSE)/VLOOKUP(EOMONTH($A282,-1),Prices_Monthly!$A:$I,COLUMN(H$4),FALSE)-1</f>
        <v>-5.2735363406334557E-2</v>
      </c>
      <c r="I282" s="3">
        <f>VLOOKUP($A282,Prices_Monthly!$A:$I,COLUMN(I$4),FALSE)/VLOOKUP(EOMONTH($A282,-1),Prices_Monthly!$A:$I,COLUMN(I$4),FALSE)-1</f>
        <v>2.9282001665453139E-2</v>
      </c>
      <c r="K282" s="3">
        <f>VLOOKUP($A282,Prices_Monthly!$A:$L,COLUMN(K$4),FALSE)/VLOOKUP(EOMONTH($A282,-1),Prices_Monthly!$A:$L,COLUMN(K$4),FALSE)-1</f>
        <v>-4.4934525615776266E-3</v>
      </c>
      <c r="L282" s="3">
        <f>VLOOKUP($A282,Prices_Monthly!$A:$L,COLUMN(L$4),FALSE)/VLOOKUP(EOMONTH($A282,-1),Prices_Monthly!$A:$L,COLUMN(L$4),FALSE)-1</f>
        <v>5.3730187149996445E-2</v>
      </c>
      <c r="M282" s="3">
        <f t="shared" si="4"/>
        <v>3.0440731265366814E-2</v>
      </c>
    </row>
    <row r="283" spans="1:13" x14ac:dyDescent="0.35">
      <c r="A283" s="2">
        <v>41333</v>
      </c>
      <c r="B283" s="3">
        <f>VLOOKUP($A283,Prices_Monthly!$A:$I,COLUMN(B$4),FALSE)/VLOOKUP(EOMONTH($A283,-1),Prices_Monthly!$A:$I,COLUMN(B$4),FALSE)-1</f>
        <v>-3.6330185323227848E-2</v>
      </c>
      <c r="C283" s="3">
        <f>VLOOKUP($A283,Prices_Monthly!$A:$I,COLUMN(C$4),FALSE)/VLOOKUP(EOMONTH($A283,-1),Prices_Monthly!$A:$I,COLUMN(C$4),FALSE)-1</f>
        <v>-5.0481876987671481E-2</v>
      </c>
      <c r="D283" s="3">
        <f>VLOOKUP($A283,Prices_Monthly!$A:$I,COLUMN(D$4),FALSE)/VLOOKUP(EOMONTH($A283,-1),Prices_Monthly!$A:$I,COLUMN(D$4),FALSE)-1</f>
        <v>4.9905694040881521E-3</v>
      </c>
      <c r="E283" s="3">
        <f>VLOOKUP($A283,Prices_Monthly!$A:$I,COLUMN(E$4),FALSE)/VLOOKUP(EOMONTH($A283,-1),Prices_Monthly!$A:$I,COLUMN(E$4),FALSE)-1</f>
        <v>1.0820927418282889E-2</v>
      </c>
      <c r="F283" s="3">
        <f>VLOOKUP($A283,Prices_Monthly!$A:$I,COLUMN(F$4),FALSE)/VLOOKUP(EOMONTH($A283,-1),Prices_Monthly!$A:$I,COLUMN(F$4),FALSE)-1</f>
        <v>1.3397725502414692E-2</v>
      </c>
      <c r="G283" s="3">
        <f>VLOOKUP($A283,Prices_Monthly!$A:$I,COLUMN(G$4),FALSE)/VLOOKUP(EOMONTH($A283,-1),Prices_Monthly!$A:$I,COLUMN(G$4),FALSE)-1</f>
        <v>4.770602696671844E-3</v>
      </c>
      <c r="H283" s="3">
        <f>VLOOKUP($A283,Prices_Monthly!$A:$I,COLUMN(H$4),FALSE)/VLOOKUP(EOMONTH($A283,-1),Prices_Monthly!$A:$I,COLUMN(H$4),FALSE)-1</f>
        <v>-1.1019591227239278E-2</v>
      </c>
      <c r="I283" s="3">
        <f>VLOOKUP($A283,Prices_Monthly!$A:$I,COLUMN(I$4),FALSE)/VLOOKUP(EOMONTH($A283,-1),Prices_Monthly!$A:$I,COLUMN(I$4),FALSE)-1</f>
        <v>-3.6998552522745976E-2</v>
      </c>
      <c r="K283" s="3">
        <f>VLOOKUP($A283,Prices_Monthly!$A:$L,COLUMN(K$4),FALSE)/VLOOKUP(EOMONTH($A283,-1),Prices_Monthly!$A:$L,COLUMN(K$4),FALSE)-1</f>
        <v>5.7596923196892025E-3</v>
      </c>
      <c r="L283" s="3">
        <f>VLOOKUP($A283,Prices_Monthly!$A:$L,COLUMN(L$4),FALSE)/VLOOKUP(EOMONTH($A283,-1),Prices_Monthly!$A:$L,COLUMN(L$4),FALSE)-1</f>
        <v>1.4745012052506556E-2</v>
      </c>
      <c r="M283" s="3">
        <f t="shared" si="4"/>
        <v>1.1150884159379613E-2</v>
      </c>
    </row>
    <row r="284" spans="1:13" x14ac:dyDescent="0.35">
      <c r="A284" s="2">
        <v>41364</v>
      </c>
      <c r="B284" s="3">
        <f>VLOOKUP($A284,Prices_Monthly!$A:$I,COLUMN(B$4),FALSE)/VLOOKUP(EOMONTH($A284,-1),Prices_Monthly!$A:$I,COLUMN(B$4),FALSE)-1</f>
        <v>-2.142176071657198E-2</v>
      </c>
      <c r="C284" s="3">
        <f>VLOOKUP($A284,Prices_Monthly!$A:$I,COLUMN(C$4),FALSE)/VLOOKUP(EOMONTH($A284,-1),Prices_Monthly!$A:$I,COLUMN(C$4),FALSE)-1</f>
        <v>9.8376101535222471E-3</v>
      </c>
      <c r="D284" s="3">
        <f>VLOOKUP($A284,Prices_Monthly!$A:$I,COLUMN(D$4),FALSE)/VLOOKUP(EOMONTH($A284,-1),Prices_Monthly!$A:$I,COLUMN(D$4),FALSE)-1</f>
        <v>4.4343657296297412E-3</v>
      </c>
      <c r="E284" s="3">
        <f>VLOOKUP($A284,Prices_Monthly!$A:$I,COLUMN(E$4),FALSE)/VLOOKUP(EOMONTH($A284,-1),Prices_Monthly!$A:$I,COLUMN(E$4),FALSE)-1</f>
        <v>3.326549219319519E-3</v>
      </c>
      <c r="F284" s="3">
        <f>VLOOKUP($A284,Prices_Monthly!$A:$I,COLUMN(F$4),FALSE)/VLOOKUP(EOMONTH($A284,-1),Prices_Monthly!$A:$I,COLUMN(F$4),FALSE)-1</f>
        <v>3.6049192928516494E-2</v>
      </c>
      <c r="G284" s="3">
        <f>VLOOKUP($A284,Prices_Monthly!$A:$I,COLUMN(G$4),FALSE)/VLOOKUP(EOMONTH($A284,-1),Prices_Monthly!$A:$I,COLUMN(G$4),FALSE)-1</f>
        <v>2.8250140330691176E-2</v>
      </c>
      <c r="H284" s="3">
        <f>VLOOKUP($A284,Prices_Monthly!$A:$I,COLUMN(H$4),FALSE)/VLOOKUP(EOMONTH($A284,-1),Prices_Monthly!$A:$I,COLUMN(H$4),FALSE)-1</f>
        <v>-1.8891306777465977E-2</v>
      </c>
      <c r="I284" s="3">
        <f>VLOOKUP($A284,Prices_Monthly!$A:$I,COLUMN(I$4),FALSE)/VLOOKUP(EOMONTH($A284,-1),Prices_Monthly!$A:$I,COLUMN(I$4),FALSE)-1</f>
        <v>-1.8024546881179049E-2</v>
      </c>
      <c r="K284" s="3">
        <f>VLOOKUP($A284,Prices_Monthly!$A:$L,COLUMN(K$4),FALSE)/VLOOKUP(EOMONTH($A284,-1),Prices_Monthly!$A:$L,COLUMN(K$4),FALSE)-1</f>
        <v>7.3844354451646499E-3</v>
      </c>
      <c r="L284" s="3">
        <f>VLOOKUP($A284,Prices_Monthly!$A:$L,COLUMN(L$4),FALSE)/VLOOKUP(EOMONTH($A284,-1),Prices_Monthly!$A:$L,COLUMN(L$4),FALSE)-1</f>
        <v>2.6757074707632222E-2</v>
      </c>
      <c r="M284" s="3">
        <f t="shared" si="4"/>
        <v>1.9008019002645194E-2</v>
      </c>
    </row>
    <row r="285" spans="1:13" x14ac:dyDescent="0.35">
      <c r="A285" s="2">
        <v>41394</v>
      </c>
      <c r="B285" s="3">
        <f>VLOOKUP($A285,Prices_Monthly!$A:$I,COLUMN(B$4),FALSE)/VLOOKUP(EOMONTH($A285,-1),Prices_Monthly!$A:$I,COLUMN(B$4),FALSE)-1</f>
        <v>-7.7832223477501628E-2</v>
      </c>
      <c r="C285" s="3">
        <f>VLOOKUP($A285,Prices_Monthly!$A:$I,COLUMN(C$4),FALSE)/VLOOKUP(EOMONTH($A285,-1),Prices_Monthly!$A:$I,COLUMN(C$4),FALSE)-1</f>
        <v>-7.7458045845302026E-2</v>
      </c>
      <c r="D285" s="3">
        <f>VLOOKUP($A285,Prices_Monthly!$A:$I,COLUMN(D$4),FALSE)/VLOOKUP(EOMONTH($A285,-1),Prices_Monthly!$A:$I,COLUMN(D$4),FALSE)-1</f>
        <v>-6.3908585705951815E-3</v>
      </c>
      <c r="E285" s="3">
        <f>VLOOKUP($A285,Prices_Monthly!$A:$I,COLUMN(E$4),FALSE)/VLOOKUP(EOMONTH($A285,-1),Prices_Monthly!$A:$I,COLUMN(E$4),FALSE)-1</f>
        <v>1.0419772303382979E-2</v>
      </c>
      <c r="F285" s="3">
        <f>VLOOKUP($A285,Prices_Monthly!$A:$I,COLUMN(F$4),FALSE)/VLOOKUP(EOMONTH($A285,-1),Prices_Monthly!$A:$I,COLUMN(F$4),FALSE)-1</f>
        <v>1.8844127902663654E-2</v>
      </c>
      <c r="G285" s="3">
        <f>VLOOKUP($A285,Prices_Monthly!$A:$I,COLUMN(G$4),FALSE)/VLOOKUP(EOMONTH($A285,-1),Prices_Monthly!$A:$I,COLUMN(G$4),FALSE)-1</f>
        <v>2.4546290591475728E-2</v>
      </c>
      <c r="H285" s="3">
        <f>VLOOKUP($A285,Prices_Monthly!$A:$I,COLUMN(H$4),FALSE)/VLOOKUP(EOMONTH($A285,-1),Prices_Monthly!$A:$I,COLUMN(H$4),FALSE)-1</f>
        <v>-3.5013362727984387E-2</v>
      </c>
      <c r="I285" s="3">
        <f>VLOOKUP($A285,Prices_Monthly!$A:$I,COLUMN(I$4),FALSE)/VLOOKUP(EOMONTH($A285,-1),Prices_Monthly!$A:$I,COLUMN(I$4),FALSE)-1</f>
        <v>2.6508083443882224E-2</v>
      </c>
      <c r="K285" s="3">
        <f>VLOOKUP($A285,Prices_Monthly!$A:$L,COLUMN(K$4),FALSE)/VLOOKUP(EOMONTH($A285,-1),Prices_Monthly!$A:$L,COLUMN(K$4),FALSE)-1</f>
        <v>1.0322940697426564E-2</v>
      </c>
      <c r="L285" s="3">
        <f>VLOOKUP($A285,Prices_Monthly!$A:$L,COLUMN(L$4),FALSE)/VLOOKUP(EOMONTH($A285,-1),Prices_Monthly!$A:$L,COLUMN(L$4),FALSE)-1</f>
        <v>2.7868907299797963E-2</v>
      </c>
      <c r="M285" s="3">
        <f t="shared" si="4"/>
        <v>2.0850520658849403E-2</v>
      </c>
    </row>
    <row r="286" spans="1:13" x14ac:dyDescent="0.35">
      <c r="A286" s="2">
        <v>41425</v>
      </c>
      <c r="B286" s="3">
        <f>VLOOKUP($A286,Prices_Monthly!$A:$I,COLUMN(B$4),FALSE)/VLOOKUP(EOMONTH($A286,-1),Prices_Monthly!$A:$I,COLUMN(B$4),FALSE)-1</f>
        <v>-8.4444769483589255E-3</v>
      </c>
      <c r="C286" s="3">
        <f>VLOOKUP($A286,Prices_Monthly!$A:$I,COLUMN(C$4),FALSE)/VLOOKUP(EOMONTH($A286,-1),Prices_Monthly!$A:$I,COLUMN(C$4),FALSE)-1</f>
        <v>-5.4670108587732469E-2</v>
      </c>
      <c r="D286" s="3">
        <f>VLOOKUP($A286,Prices_Monthly!$A:$I,COLUMN(D$4),FALSE)/VLOOKUP(EOMONTH($A286,-1),Prices_Monthly!$A:$I,COLUMN(D$4),FALSE)-1</f>
        <v>-1.5284320816310482E-2</v>
      </c>
      <c r="E286" s="3">
        <f>VLOOKUP($A286,Prices_Monthly!$A:$I,COLUMN(E$4),FALSE)/VLOOKUP(EOMONTH($A286,-1),Prices_Monthly!$A:$I,COLUMN(E$4),FALSE)-1</f>
        <v>-2.3785241266264578E-2</v>
      </c>
      <c r="F286" s="3">
        <f>VLOOKUP($A286,Prices_Monthly!$A:$I,COLUMN(F$4),FALSE)/VLOOKUP(EOMONTH($A286,-1),Prices_Monthly!$A:$I,COLUMN(F$4),FALSE)-1</f>
        <v>2.3083084540886922E-2</v>
      </c>
      <c r="G286" s="3">
        <f>VLOOKUP($A286,Prices_Monthly!$A:$I,COLUMN(G$4),FALSE)/VLOOKUP(EOMONTH($A286,-1),Prices_Monthly!$A:$I,COLUMN(G$4),FALSE)-1</f>
        <v>3.4809206548185756E-2</v>
      </c>
      <c r="H286" s="3">
        <f>VLOOKUP($A286,Prices_Monthly!$A:$I,COLUMN(H$4),FALSE)/VLOOKUP(EOMONTH($A286,-1),Prices_Monthly!$A:$I,COLUMN(H$4),FALSE)-1</f>
        <v>-3.545396678432966E-2</v>
      </c>
      <c r="I286" s="3">
        <f>VLOOKUP($A286,Prices_Monthly!$A:$I,COLUMN(I$4),FALSE)/VLOOKUP(EOMONTH($A286,-1),Prices_Monthly!$A:$I,COLUMN(I$4),FALSE)-1</f>
        <v>-1.7198836191669731E-2</v>
      </c>
      <c r="K286" s="3">
        <f>VLOOKUP($A286,Prices_Monthly!$A:$L,COLUMN(K$4),FALSE)/VLOOKUP(EOMONTH($A286,-1),Prices_Monthly!$A:$L,COLUMN(K$4),FALSE)-1</f>
        <v>-1.5272920174935423E-2</v>
      </c>
      <c r="L286" s="3">
        <f>VLOOKUP($A286,Prices_Monthly!$A:$L,COLUMN(L$4),FALSE)/VLOOKUP(EOMONTH($A286,-1),Prices_Monthly!$A:$L,COLUMN(L$4),FALSE)-1</f>
        <v>1.43704761718082E-2</v>
      </c>
      <c r="M286" s="3">
        <f t="shared" si="4"/>
        <v>2.5131176331107492E-3</v>
      </c>
    </row>
    <row r="287" spans="1:13" x14ac:dyDescent="0.35">
      <c r="A287" s="2">
        <v>41455</v>
      </c>
      <c r="B287" s="3">
        <f>VLOOKUP($A287,Prices_Monthly!$A:$I,COLUMN(B$4),FALSE)/VLOOKUP(EOMONTH($A287,-1),Prices_Monthly!$A:$I,COLUMN(B$4),FALSE)-1</f>
        <v>3.5759098987625748E-2</v>
      </c>
      <c r="C287" s="3">
        <f>VLOOKUP($A287,Prices_Monthly!$A:$I,COLUMN(C$4),FALSE)/VLOOKUP(EOMONTH($A287,-1),Prices_Monthly!$A:$I,COLUMN(C$4),FALSE)-1</f>
        <v>-0.12153917589949959</v>
      </c>
      <c r="D287" s="3">
        <f>VLOOKUP($A287,Prices_Monthly!$A:$I,COLUMN(D$4),FALSE)/VLOOKUP(EOMONTH($A287,-1),Prices_Monthly!$A:$I,COLUMN(D$4),FALSE)-1</f>
        <v>4.441082995368717E-3</v>
      </c>
      <c r="E287" s="3">
        <f>VLOOKUP($A287,Prices_Monthly!$A:$I,COLUMN(E$4),FALSE)/VLOOKUP(EOMONTH($A287,-1),Prices_Monthly!$A:$I,COLUMN(E$4),FALSE)-1</f>
        <v>-2.0552297836212929E-2</v>
      </c>
      <c r="F287" s="3">
        <f>VLOOKUP($A287,Prices_Monthly!$A:$I,COLUMN(F$4),FALSE)/VLOOKUP(EOMONTH($A287,-1),Prices_Monthly!$A:$I,COLUMN(F$4),FALSE)-1</f>
        <v>-1.4804270462633551E-2</v>
      </c>
      <c r="G287" s="3">
        <f>VLOOKUP($A287,Prices_Monthly!$A:$I,COLUMN(G$4),FALSE)/VLOOKUP(EOMONTH($A287,-1),Prices_Monthly!$A:$I,COLUMN(G$4),FALSE)-1</f>
        <v>-2.4837999115484899E-2</v>
      </c>
      <c r="H287" s="3">
        <f>VLOOKUP($A287,Prices_Monthly!$A:$I,COLUMN(H$4),FALSE)/VLOOKUP(EOMONTH($A287,-1),Prices_Monthly!$A:$I,COLUMN(H$4),FALSE)-1</f>
        <v>1.6386774431976336E-2</v>
      </c>
      <c r="I287" s="3">
        <f>VLOOKUP($A287,Prices_Monthly!$A:$I,COLUMN(I$4),FALSE)/VLOOKUP(EOMONTH($A287,-1),Prices_Monthly!$A:$I,COLUMN(I$4),FALSE)-1</f>
        <v>2.8610933747805767E-3</v>
      </c>
      <c r="K287" s="3">
        <f>VLOOKUP($A287,Prices_Monthly!$A:$L,COLUMN(K$4),FALSE)/VLOOKUP(EOMONTH($A287,-1),Prices_Monthly!$A:$L,COLUMN(K$4),FALSE)-1</f>
        <v>-1.0007297624043843E-2</v>
      </c>
      <c r="L287" s="3">
        <f>VLOOKUP($A287,Prices_Monthly!$A:$L,COLUMN(L$4),FALSE)/VLOOKUP(EOMONTH($A287,-1),Prices_Monthly!$A:$L,COLUMN(L$4),FALSE)-1</f>
        <v>-2.4187917671898873E-2</v>
      </c>
      <c r="M287" s="3">
        <f t="shared" si="4"/>
        <v>-1.8515669652756861E-2</v>
      </c>
    </row>
    <row r="288" spans="1:13" x14ac:dyDescent="0.35">
      <c r="A288" s="2">
        <v>41486</v>
      </c>
      <c r="B288" s="3">
        <f>VLOOKUP($A288,Prices_Monthly!$A:$I,COLUMN(B$4),FALSE)/VLOOKUP(EOMONTH($A288,-1),Prices_Monthly!$A:$I,COLUMN(B$4),FALSE)-1</f>
        <v>4.0868677076227877E-2</v>
      </c>
      <c r="C288" s="3">
        <f>VLOOKUP($A288,Prices_Monthly!$A:$I,COLUMN(C$4),FALSE)/VLOOKUP(EOMONTH($A288,-1),Prices_Monthly!$A:$I,COLUMN(C$4),FALSE)-1</f>
        <v>7.1118851534569094E-2</v>
      </c>
      <c r="D288" s="3">
        <f>VLOOKUP($A288,Prices_Monthly!$A:$I,COLUMN(D$4),FALSE)/VLOOKUP(EOMONTH($A288,-1),Prices_Monthly!$A:$I,COLUMN(D$4),FALSE)-1</f>
        <v>6.4448143257096469E-3</v>
      </c>
      <c r="E288" s="3">
        <f>VLOOKUP($A288,Prices_Monthly!$A:$I,COLUMN(E$4),FALSE)/VLOOKUP(EOMONTH($A288,-1),Prices_Monthly!$A:$I,COLUMN(E$4),FALSE)-1</f>
        <v>-9.874694765851233E-4</v>
      </c>
      <c r="F288" s="3">
        <f>VLOOKUP($A288,Prices_Monthly!$A:$I,COLUMN(F$4),FALSE)/VLOOKUP(EOMONTH($A288,-1),Prices_Monthly!$A:$I,COLUMN(F$4),FALSE)-1</f>
        <v>5.0859702355151137E-2</v>
      </c>
      <c r="G288" s="3">
        <f>VLOOKUP($A288,Prices_Monthly!$A:$I,COLUMN(G$4),FALSE)/VLOOKUP(EOMONTH($A288,-1),Prices_Monthly!$A:$I,COLUMN(G$4),FALSE)-1</f>
        <v>6.2645217477036219E-2</v>
      </c>
      <c r="H288" s="3">
        <f>VLOOKUP($A288,Prices_Monthly!$A:$I,COLUMN(H$4),FALSE)/VLOOKUP(EOMONTH($A288,-1),Prices_Monthly!$A:$I,COLUMN(H$4),FALSE)-1</f>
        <v>9.8527517699182887E-3</v>
      </c>
      <c r="I288" s="3">
        <f>VLOOKUP($A288,Prices_Monthly!$A:$I,COLUMN(I$4),FALSE)/VLOOKUP(EOMONTH($A288,-1),Prices_Monthly!$A:$I,COLUMN(I$4),FALSE)-1</f>
        <v>2.1410489744127847E-2</v>
      </c>
      <c r="K288" s="3">
        <f>VLOOKUP($A288,Prices_Monthly!$A:$L,COLUMN(K$4),FALSE)/VLOOKUP(EOMONTH($A288,-1),Prices_Monthly!$A:$L,COLUMN(K$4),FALSE)-1</f>
        <v>3.1292032553709159E-3</v>
      </c>
      <c r="L288" s="3">
        <f>VLOOKUP($A288,Prices_Monthly!$A:$L,COLUMN(L$4),FALSE)/VLOOKUP(EOMONTH($A288,-1),Prices_Monthly!$A:$L,COLUMN(L$4),FALSE)-1</f>
        <v>4.7328268803673135E-2</v>
      </c>
      <c r="M288" s="3">
        <f t="shared" si="4"/>
        <v>2.9648642584352247E-2</v>
      </c>
    </row>
    <row r="289" spans="1:13" x14ac:dyDescent="0.35">
      <c r="A289" s="2">
        <v>41517</v>
      </c>
      <c r="B289" s="3">
        <f>VLOOKUP($A289,Prices_Monthly!$A:$I,COLUMN(B$4),FALSE)/VLOOKUP(EOMONTH($A289,-1),Prices_Monthly!$A:$I,COLUMN(B$4),FALSE)-1</f>
        <v>6.0267599385367632E-2</v>
      </c>
      <c r="C289" s="3">
        <f>VLOOKUP($A289,Prices_Monthly!$A:$I,COLUMN(C$4),FALSE)/VLOOKUP(EOMONTH($A289,-1),Prices_Monthly!$A:$I,COLUMN(C$4),FALSE)-1</f>
        <v>6.3287672718596255E-2</v>
      </c>
      <c r="D289" s="3">
        <f>VLOOKUP($A289,Prices_Monthly!$A:$I,COLUMN(D$4),FALSE)/VLOOKUP(EOMONTH($A289,-1),Prices_Monthly!$A:$I,COLUMN(D$4),FALSE)-1</f>
        <v>5.081205822218271E-3</v>
      </c>
      <c r="E289" s="3">
        <f>VLOOKUP($A289,Prices_Monthly!$A:$I,COLUMN(E$4),FALSE)/VLOOKUP(EOMONTH($A289,-1),Prices_Monthly!$A:$I,COLUMN(E$4),FALSE)-1</f>
        <v>-7.8723187881653001E-3</v>
      </c>
      <c r="F289" s="3">
        <f>VLOOKUP($A289,Prices_Monthly!$A:$I,COLUMN(F$4),FALSE)/VLOOKUP(EOMONTH($A289,-1),Prices_Monthly!$A:$I,COLUMN(F$4),FALSE)-1</f>
        <v>-2.9355149181905738E-2</v>
      </c>
      <c r="G289" s="3">
        <f>VLOOKUP($A289,Prices_Monthly!$A:$I,COLUMN(G$4),FALSE)/VLOOKUP(EOMONTH($A289,-1),Prices_Monthly!$A:$I,COLUMN(G$4),FALSE)-1</f>
        <v>-3.0813130579016024E-3</v>
      </c>
      <c r="H289" s="3">
        <f>VLOOKUP($A289,Prices_Monthly!$A:$I,COLUMN(H$4),FALSE)/VLOOKUP(EOMONTH($A289,-1),Prices_Monthly!$A:$I,COLUMN(H$4),FALSE)-1</f>
        <v>2.2784156068547112E-3</v>
      </c>
      <c r="I289" s="3">
        <f>VLOOKUP($A289,Prices_Monthly!$A:$I,COLUMN(I$4),FALSE)/VLOOKUP(EOMONTH($A289,-1),Prices_Monthly!$A:$I,COLUMN(I$4),FALSE)-1</f>
        <v>-7.1185986394077805E-3</v>
      </c>
      <c r="K289" s="3">
        <f>VLOOKUP($A289,Prices_Monthly!$A:$L,COLUMN(K$4),FALSE)/VLOOKUP(EOMONTH($A289,-1),Prices_Monthly!$A:$L,COLUMN(K$4),FALSE)-1</f>
        <v>-2.8020100546887194E-3</v>
      </c>
      <c r="L289" s="3">
        <f>VLOOKUP($A289,Prices_Monthly!$A:$L,COLUMN(L$4),FALSE)/VLOOKUP(EOMONTH($A289,-1),Prices_Monthly!$A:$L,COLUMN(L$4),FALSE)-1</f>
        <v>-2.0620671473078889E-2</v>
      </c>
      <c r="M289" s="3">
        <f t="shared" si="4"/>
        <v>-1.349320690572282E-2</v>
      </c>
    </row>
    <row r="290" spans="1:13" x14ac:dyDescent="0.35">
      <c r="A290" s="2">
        <v>41547</v>
      </c>
      <c r="B290" s="3">
        <f>VLOOKUP($A290,Prices_Monthly!$A:$I,COLUMN(B$4),FALSE)/VLOOKUP(EOMONTH($A290,-1),Prices_Monthly!$A:$I,COLUMN(B$4),FALSE)-1</f>
        <v>-5.5682670521056798E-2</v>
      </c>
      <c r="C290" s="3">
        <f>VLOOKUP($A290,Prices_Monthly!$A:$I,COLUMN(C$4),FALSE)/VLOOKUP(EOMONTH($A290,-1),Prices_Monthly!$A:$I,COLUMN(C$4),FALSE)-1</f>
        <v>-4.9497342421715551E-2</v>
      </c>
      <c r="D290" s="3">
        <f>VLOOKUP($A290,Prices_Monthly!$A:$I,COLUMN(D$4),FALSE)/VLOOKUP(EOMONTH($A290,-1),Prices_Monthly!$A:$I,COLUMN(D$4),FALSE)-1</f>
        <v>5.628747288197955E-3</v>
      </c>
      <c r="E290" s="3">
        <f>VLOOKUP($A290,Prices_Monthly!$A:$I,COLUMN(E$4),FALSE)/VLOOKUP(EOMONTH($A290,-1),Prices_Monthly!$A:$I,COLUMN(E$4),FALSE)-1</f>
        <v>1.6983519489740972E-2</v>
      </c>
      <c r="F290" s="3">
        <f>VLOOKUP($A290,Prices_Monthly!$A:$I,COLUMN(F$4),FALSE)/VLOOKUP(EOMONTH($A290,-1),Prices_Monthly!$A:$I,COLUMN(F$4),FALSE)-1</f>
        <v>3.0384588143636204E-2</v>
      </c>
      <c r="G290" s="3">
        <f>VLOOKUP($A290,Prices_Monthly!$A:$I,COLUMN(G$4),FALSE)/VLOOKUP(EOMONTH($A290,-1),Prices_Monthly!$A:$I,COLUMN(G$4),FALSE)-1</f>
        <v>4.6253976001290553E-2</v>
      </c>
      <c r="H290" s="3">
        <f>VLOOKUP($A290,Prices_Monthly!$A:$I,COLUMN(H$4),FALSE)/VLOOKUP(EOMONTH($A290,-1),Prices_Monthly!$A:$I,COLUMN(H$4),FALSE)-1</f>
        <v>-2.1927573690638802E-4</v>
      </c>
      <c r="I290" s="3">
        <f>VLOOKUP($A290,Prices_Monthly!$A:$I,COLUMN(I$4),FALSE)/VLOOKUP(EOMONTH($A290,-1),Prices_Monthly!$A:$I,COLUMN(I$4),FALSE)-1</f>
        <v>2.6521616356077082E-2</v>
      </c>
      <c r="K290" s="3">
        <f>VLOOKUP($A290,Prices_Monthly!$A:$L,COLUMN(K$4),FALSE)/VLOOKUP(EOMONTH($A290,-1),Prices_Monthly!$A:$L,COLUMN(K$4),FALSE)-1</f>
        <v>6.9996441984581104E-3</v>
      </c>
      <c r="L290" s="3">
        <f>VLOOKUP($A290,Prices_Monthly!$A:$L,COLUMN(L$4),FALSE)/VLOOKUP(EOMONTH($A290,-1),Prices_Monthly!$A:$L,COLUMN(L$4),FALSE)-1</f>
        <v>3.7326519163940697E-2</v>
      </c>
      <c r="M290" s="3">
        <f t="shared" si="4"/>
        <v>2.519576917774766E-2</v>
      </c>
    </row>
    <row r="291" spans="1:13" x14ac:dyDescent="0.35">
      <c r="A291" s="2">
        <v>41578</v>
      </c>
      <c r="B291" s="3">
        <f>VLOOKUP($A291,Prices_Monthly!$A:$I,COLUMN(B$4),FALSE)/VLOOKUP(EOMONTH($A291,-1),Prices_Monthly!$A:$I,COLUMN(B$4),FALSE)-1</f>
        <v>1.6752977452000106E-2</v>
      </c>
      <c r="C291" s="3">
        <f>VLOOKUP($A291,Prices_Monthly!$A:$I,COLUMN(C$4),FALSE)/VLOOKUP(EOMONTH($A291,-1),Prices_Monthly!$A:$I,COLUMN(C$4),FALSE)-1</f>
        <v>-2.4878914270588526E-3</v>
      </c>
      <c r="D291" s="3">
        <f>VLOOKUP($A291,Prices_Monthly!$A:$I,COLUMN(D$4),FALSE)/VLOOKUP(EOMONTH($A291,-1),Prices_Monthly!$A:$I,COLUMN(D$4),FALSE)-1</f>
        <v>6.5888531540971851E-3</v>
      </c>
      <c r="E291" s="3">
        <f>VLOOKUP($A291,Prices_Monthly!$A:$I,COLUMN(E$4),FALSE)/VLOOKUP(EOMONTH($A291,-1),Prices_Monthly!$A:$I,COLUMN(E$4),FALSE)-1</f>
        <v>7.6694436416040457E-3</v>
      </c>
      <c r="F291" s="3">
        <f>VLOOKUP($A291,Prices_Monthly!$A:$I,COLUMN(F$4),FALSE)/VLOOKUP(EOMONTH($A291,-1),Prices_Monthly!$A:$I,COLUMN(F$4),FALSE)-1</f>
        <v>4.5848226560352145E-2</v>
      </c>
      <c r="G291" s="3">
        <f>VLOOKUP($A291,Prices_Monthly!$A:$I,COLUMN(G$4),FALSE)/VLOOKUP(EOMONTH($A291,-1),Prices_Monthly!$A:$I,COLUMN(G$4),FALSE)-1</f>
        <v>4.9859554726215727E-2</v>
      </c>
      <c r="H291" s="3">
        <f>VLOOKUP($A291,Prices_Monthly!$A:$I,COLUMN(H$4),FALSE)/VLOOKUP(EOMONTH($A291,-1),Prices_Monthly!$A:$I,COLUMN(H$4),FALSE)-1</f>
        <v>-3.383186728567189E-5</v>
      </c>
      <c r="I291" s="3">
        <f>VLOOKUP($A291,Prices_Monthly!$A:$I,COLUMN(I$4),FALSE)/VLOOKUP(EOMONTH($A291,-1),Prices_Monthly!$A:$I,COLUMN(I$4),FALSE)-1</f>
        <v>4.1755874758326872E-3</v>
      </c>
      <c r="K291" s="3">
        <f>VLOOKUP($A291,Prices_Monthly!$A:$L,COLUMN(K$4),FALSE)/VLOOKUP(EOMONTH($A291,-1),Prices_Monthly!$A:$L,COLUMN(K$4),FALSE)-1</f>
        <v>8.4578959782439789E-3</v>
      </c>
      <c r="L291" s="3">
        <f>VLOOKUP($A291,Prices_Monthly!$A:$L,COLUMN(L$4),FALSE)/VLOOKUP(EOMONTH($A291,-1),Prices_Monthly!$A:$L,COLUMN(L$4),FALSE)-1</f>
        <v>3.9579229920241765E-2</v>
      </c>
      <c r="M291" s="3">
        <f t="shared" si="4"/>
        <v>2.7130696343442652E-2</v>
      </c>
    </row>
    <row r="292" spans="1:13" x14ac:dyDescent="0.35">
      <c r="A292" s="2">
        <v>41608</v>
      </c>
      <c r="B292" s="3">
        <f>VLOOKUP($A292,Prices_Monthly!$A:$I,COLUMN(B$4),FALSE)/VLOOKUP(EOMONTH($A292,-1),Prices_Monthly!$A:$I,COLUMN(B$4),FALSE)-1</f>
        <v>2.0236520761873988E-2</v>
      </c>
      <c r="C292" s="3">
        <f>VLOOKUP($A292,Prices_Monthly!$A:$I,COLUMN(C$4),FALSE)/VLOOKUP(EOMONTH($A292,-1),Prices_Monthly!$A:$I,COLUMN(C$4),FALSE)-1</f>
        <v>-5.6170961258129148E-2</v>
      </c>
      <c r="D292" s="3">
        <f>VLOOKUP($A292,Prices_Monthly!$A:$I,COLUMN(D$4),FALSE)/VLOOKUP(EOMONTH($A292,-1),Prices_Monthly!$A:$I,COLUMN(D$4),FALSE)-1</f>
        <v>2.0652016987932065E-4</v>
      </c>
      <c r="E292" s="3">
        <f>VLOOKUP($A292,Prices_Monthly!$A:$I,COLUMN(E$4),FALSE)/VLOOKUP(EOMONTH($A292,-1),Prices_Monthly!$A:$I,COLUMN(E$4),FALSE)-1</f>
        <v>-5.5637878182679401E-3</v>
      </c>
      <c r="F292" s="3">
        <f>VLOOKUP($A292,Prices_Monthly!$A:$I,COLUMN(F$4),FALSE)/VLOOKUP(EOMONTH($A292,-1),Prices_Monthly!$A:$I,COLUMN(F$4),FALSE)-1</f>
        <v>3.0233322379231042E-2</v>
      </c>
      <c r="G292" s="3">
        <f>VLOOKUP($A292,Prices_Monthly!$A:$I,COLUMN(G$4),FALSE)/VLOOKUP(EOMONTH($A292,-1),Prices_Monthly!$A:$I,COLUMN(G$4),FALSE)-1</f>
        <v>3.5173206530795253E-2</v>
      </c>
      <c r="H292" s="3">
        <f>VLOOKUP($A292,Prices_Monthly!$A:$I,COLUMN(H$4),FALSE)/VLOOKUP(EOMONTH($A292,-1),Prices_Monthly!$A:$I,COLUMN(H$4),FALSE)-1</f>
        <v>-4.1592438205170446E-2</v>
      </c>
      <c r="I292" s="3">
        <f>VLOOKUP($A292,Prices_Monthly!$A:$I,COLUMN(I$4),FALSE)/VLOOKUP(EOMONTH($A292,-1),Prices_Monthly!$A:$I,COLUMN(I$4),FALSE)-1</f>
        <v>1.4403462344250162E-3</v>
      </c>
      <c r="K292" s="3">
        <f>VLOOKUP($A292,Prices_Monthly!$A:$L,COLUMN(K$4),FALSE)/VLOOKUP(EOMONTH($A292,-1),Prices_Monthly!$A:$L,COLUMN(K$4),FALSE)-1</f>
        <v>-4.777421668504811E-4</v>
      </c>
      <c r="L292" s="3">
        <f>VLOOKUP($A292,Prices_Monthly!$A:$L,COLUMN(L$4),FALSE)/VLOOKUP(EOMONTH($A292,-1),Prices_Monthly!$A:$L,COLUMN(L$4),FALSE)-1</f>
        <v>2.1712298366257432E-2</v>
      </c>
      <c r="M292" s="3">
        <f t="shared" si="4"/>
        <v>1.2836282153014267E-2</v>
      </c>
    </row>
    <row r="293" spans="1:13" x14ac:dyDescent="0.35">
      <c r="A293" s="2">
        <v>41639</v>
      </c>
      <c r="B293" s="3">
        <f>VLOOKUP($A293,Prices_Monthly!$A:$I,COLUMN(B$4),FALSE)/VLOOKUP(EOMONTH($A293,-1),Prices_Monthly!$A:$I,COLUMN(B$4),FALSE)-1</f>
        <v>1.0107941124792852E-3</v>
      </c>
      <c r="C293" s="3">
        <f>VLOOKUP($A293,Prices_Monthly!$A:$I,COLUMN(C$4),FALSE)/VLOOKUP(EOMONTH($A293,-1),Prices_Monthly!$A:$I,COLUMN(C$4),FALSE)-1</f>
        <v>-3.8467712596850889E-2</v>
      </c>
      <c r="D293" s="3">
        <f>VLOOKUP($A293,Prices_Monthly!$A:$I,COLUMN(D$4),FALSE)/VLOOKUP(EOMONTH($A293,-1),Prices_Monthly!$A:$I,COLUMN(D$4),FALSE)-1</f>
        <v>-7.6693858663624548E-3</v>
      </c>
      <c r="E293" s="3">
        <f>VLOOKUP($A293,Prices_Monthly!$A:$I,COLUMN(E$4),FALSE)/VLOOKUP(EOMONTH($A293,-1),Prices_Monthly!$A:$I,COLUMN(E$4),FALSE)-1</f>
        <v>-1.857748608875609E-2</v>
      </c>
      <c r="F293" s="3">
        <f>VLOOKUP($A293,Prices_Monthly!$A:$I,COLUMN(F$4),FALSE)/VLOOKUP(EOMONTH($A293,-1),Prices_Monthly!$A:$I,COLUMN(F$4),FALSE)-1</f>
        <v>2.4114832535885089E-2</v>
      </c>
      <c r="G293" s="3">
        <f>VLOOKUP($A293,Prices_Monthly!$A:$I,COLUMN(G$4),FALSE)/VLOOKUP(EOMONTH($A293,-1),Prices_Monthly!$A:$I,COLUMN(G$4),FALSE)-1</f>
        <v>2.8909840113278573E-2</v>
      </c>
      <c r="H293" s="3">
        <f>VLOOKUP($A293,Prices_Monthly!$A:$I,COLUMN(H$4),FALSE)/VLOOKUP(EOMONTH($A293,-1),Prices_Monthly!$A:$I,COLUMN(H$4),FALSE)-1</f>
        <v>-2.6294583079732203E-2</v>
      </c>
      <c r="I293" s="3">
        <f>VLOOKUP($A293,Prices_Monthly!$A:$I,COLUMN(I$4),FALSE)/VLOOKUP(EOMONTH($A293,-1),Prices_Monthly!$A:$I,COLUMN(I$4),FALSE)-1</f>
        <v>1.2043829526608096E-2</v>
      </c>
      <c r="K293" s="3">
        <f>VLOOKUP($A293,Prices_Monthly!$A:$L,COLUMN(K$4),FALSE)/VLOOKUP(EOMONTH($A293,-1),Prices_Monthly!$A:$L,COLUMN(K$4),FALSE)-1</f>
        <v>-6.7445565421357934E-3</v>
      </c>
      <c r="L293" s="3">
        <f>VLOOKUP($A293,Prices_Monthly!$A:$L,COLUMN(L$4),FALSE)/VLOOKUP(EOMONTH($A293,-1),Prices_Monthly!$A:$L,COLUMN(L$4),FALSE)-1</f>
        <v>2.0881271654897171E-2</v>
      </c>
      <c r="M293" s="3">
        <f t="shared" si="4"/>
        <v>9.8309403760839832E-3</v>
      </c>
    </row>
    <row r="294" spans="1:13" x14ac:dyDescent="0.35">
      <c r="A294" s="2">
        <v>41670</v>
      </c>
      <c r="B294" s="3">
        <f>VLOOKUP($A294,Prices_Monthly!$A:$I,COLUMN(B$4),FALSE)/VLOOKUP(EOMONTH($A294,-1),Prices_Monthly!$A:$I,COLUMN(B$4),FALSE)-1</f>
        <v>-3.0648306166873973E-2</v>
      </c>
      <c r="C294" s="3">
        <f>VLOOKUP($A294,Prices_Monthly!$A:$I,COLUMN(C$4),FALSE)/VLOOKUP(EOMONTH($A294,-1),Prices_Monthly!$A:$I,COLUMN(C$4),FALSE)-1</f>
        <v>3.0692070679979144E-2</v>
      </c>
      <c r="D294" s="3">
        <f>VLOOKUP($A294,Prices_Monthly!$A:$I,COLUMN(D$4),FALSE)/VLOOKUP(EOMONTH($A294,-1),Prices_Monthly!$A:$I,COLUMN(D$4),FALSE)-1</f>
        <v>9.9046790828749565E-3</v>
      </c>
      <c r="E294" s="3">
        <f>VLOOKUP($A294,Prices_Monthly!$A:$I,COLUMN(E$4),FALSE)/VLOOKUP(EOMONTH($A294,-1),Prices_Monthly!$A:$I,COLUMN(E$4),FALSE)-1</f>
        <v>2.1978193523485956E-2</v>
      </c>
      <c r="F294" s="3">
        <f>VLOOKUP($A294,Prices_Monthly!$A:$I,COLUMN(F$4),FALSE)/VLOOKUP(EOMONTH($A294,-1),Prices_Monthly!$A:$I,COLUMN(F$4),FALSE)-1</f>
        <v>-3.5009032579580213E-2</v>
      </c>
      <c r="G294" s="3">
        <f>VLOOKUP($A294,Prices_Monthly!$A:$I,COLUMN(G$4),FALSE)/VLOOKUP(EOMONTH($A294,-1),Prices_Monthly!$A:$I,COLUMN(G$4),FALSE)-1</f>
        <v>-1.9462956743092508E-2</v>
      </c>
      <c r="H294" s="3">
        <f>VLOOKUP($A294,Prices_Monthly!$A:$I,COLUMN(H$4),FALSE)/VLOOKUP(EOMONTH($A294,-1),Prices_Monthly!$A:$I,COLUMN(H$4),FALSE)-1</f>
        <v>3.0447594008743417E-2</v>
      </c>
      <c r="I294" s="3">
        <f>VLOOKUP($A294,Prices_Monthly!$A:$I,COLUMN(I$4),FALSE)/VLOOKUP(EOMONTH($A294,-1),Prices_Monthly!$A:$I,COLUMN(I$4),FALSE)-1</f>
        <v>-2.1223029226395074E-2</v>
      </c>
      <c r="K294" s="3">
        <f>VLOOKUP($A294,Prices_Monthly!$A:$L,COLUMN(K$4),FALSE)/VLOOKUP(EOMONTH($A294,-1),Prices_Monthly!$A:$L,COLUMN(K$4),FALSE)-1</f>
        <v>1.5178227198622718E-2</v>
      </c>
      <c r="L294" s="3">
        <f>VLOOKUP($A294,Prices_Monthly!$A:$L,COLUMN(L$4),FALSE)/VLOOKUP(EOMONTH($A294,-1),Prices_Monthly!$A:$L,COLUMN(L$4),FALSE)-1</f>
        <v>-3.2419329766700811E-2</v>
      </c>
      <c r="M294" s="3">
        <f t="shared" si="4"/>
        <v>-1.33803069805714E-2</v>
      </c>
    </row>
    <row r="295" spans="1:13" x14ac:dyDescent="0.35">
      <c r="A295" s="2">
        <v>41698</v>
      </c>
      <c r="B295" s="3">
        <f>VLOOKUP($A295,Prices_Monthly!$A:$I,COLUMN(B$4),FALSE)/VLOOKUP(EOMONTH($A295,-1),Prices_Monthly!$A:$I,COLUMN(B$4),FALSE)-1</f>
        <v>1.0430519057265109E-2</v>
      </c>
      <c r="C295" s="3">
        <f>VLOOKUP($A295,Prices_Monthly!$A:$I,COLUMN(C$4),FALSE)/VLOOKUP(EOMONTH($A295,-1),Prices_Monthly!$A:$I,COLUMN(C$4),FALSE)-1</f>
        <v>6.5977859778597825E-2</v>
      </c>
      <c r="D295" s="3">
        <f>VLOOKUP($A295,Prices_Monthly!$A:$I,COLUMN(D$4),FALSE)/VLOOKUP(EOMONTH($A295,-1),Prices_Monthly!$A:$I,COLUMN(D$4),FALSE)-1</f>
        <v>2.969565706310684E-3</v>
      </c>
      <c r="E295" s="3">
        <f>VLOOKUP($A295,Prices_Monthly!$A:$I,COLUMN(E$4),FALSE)/VLOOKUP(EOMONTH($A295,-1),Prices_Monthly!$A:$I,COLUMN(E$4),FALSE)-1</f>
        <v>2.6883862775413103E-3</v>
      </c>
      <c r="F295" s="3">
        <f>VLOOKUP($A295,Prices_Monthly!$A:$I,COLUMN(F$4),FALSE)/VLOOKUP(EOMONTH($A295,-1),Prices_Monthly!$A:$I,COLUMN(F$4),FALSE)-1</f>
        <v>4.5574849912852544E-2</v>
      </c>
      <c r="G295" s="3">
        <f>VLOOKUP($A295,Prices_Monthly!$A:$I,COLUMN(G$4),FALSE)/VLOOKUP(EOMONTH($A295,-1),Prices_Monthly!$A:$I,COLUMN(G$4),FALSE)-1</f>
        <v>5.1580190380039026E-2</v>
      </c>
      <c r="H295" s="3">
        <f>VLOOKUP($A295,Prices_Monthly!$A:$I,COLUMN(H$4),FALSE)/VLOOKUP(EOMONTH($A295,-1),Prices_Monthly!$A:$I,COLUMN(H$4),FALSE)-1</f>
        <v>-9.2325909246415705E-4</v>
      </c>
      <c r="I295" s="3">
        <f>VLOOKUP($A295,Prices_Monthly!$A:$I,COLUMN(I$4),FALSE)/VLOOKUP(EOMONTH($A295,-1),Prices_Monthly!$A:$I,COLUMN(I$4),FALSE)-1</f>
        <v>2.4162509899820828E-2</v>
      </c>
      <c r="K295" s="3">
        <f>VLOOKUP($A295,Prices_Monthly!$A:$L,COLUMN(K$4),FALSE)/VLOOKUP(EOMONTH($A295,-1),Prices_Monthly!$A:$L,COLUMN(K$4),FALSE)-1</f>
        <v>4.015739114003436E-3</v>
      </c>
      <c r="L295" s="3">
        <f>VLOOKUP($A295,Prices_Monthly!$A:$L,COLUMN(L$4),FALSE)/VLOOKUP(EOMONTH($A295,-1),Prices_Monthly!$A:$L,COLUMN(L$4),FALSE)-1</f>
        <v>4.2120335112473484E-2</v>
      </c>
      <c r="M295" s="3">
        <f t="shared" si="4"/>
        <v>2.6878496713085464E-2</v>
      </c>
    </row>
    <row r="296" spans="1:13" x14ac:dyDescent="0.35">
      <c r="A296" s="2">
        <v>41729</v>
      </c>
      <c r="B296" s="3">
        <f>VLOOKUP($A296,Prices_Monthly!$A:$I,COLUMN(B$4),FALSE)/VLOOKUP(EOMONTH($A296,-1),Prices_Monthly!$A:$I,COLUMN(B$4),FALSE)-1</f>
        <v>-2.3926152613462426E-2</v>
      </c>
      <c r="C296" s="3">
        <f>VLOOKUP($A296,Prices_Monthly!$A:$I,COLUMN(C$4),FALSE)/VLOOKUP(EOMONTH($A296,-1),Prices_Monthly!$A:$I,COLUMN(C$4),FALSE)-1</f>
        <v>-2.8788298381208999E-2</v>
      </c>
      <c r="D296" s="3">
        <f>VLOOKUP($A296,Prices_Monthly!$A:$I,COLUMN(D$4),FALSE)/VLOOKUP(EOMONTH($A296,-1),Prices_Monthly!$A:$I,COLUMN(D$4),FALSE)-1</f>
        <v>-1.4832665037877169E-3</v>
      </c>
      <c r="E296" s="3">
        <f>VLOOKUP($A296,Prices_Monthly!$A:$I,COLUMN(E$4),FALSE)/VLOOKUP(EOMONTH($A296,-1),Prices_Monthly!$A:$I,COLUMN(E$4),FALSE)-1</f>
        <v>-8.281758626840996E-3</v>
      </c>
      <c r="F296" s="3">
        <f>VLOOKUP($A296,Prices_Monthly!$A:$I,COLUMN(F$4),FALSE)/VLOOKUP(EOMONTH($A296,-1),Prices_Monthly!$A:$I,COLUMN(F$4),FALSE)-1</f>
        <v>7.5939988886830623E-3</v>
      </c>
      <c r="G296" s="3">
        <f>VLOOKUP($A296,Prices_Monthly!$A:$I,COLUMN(G$4),FALSE)/VLOOKUP(EOMONTH($A296,-1),Prices_Monthly!$A:$I,COLUMN(G$4),FALSE)-1</f>
        <v>-2.7727178824273668E-2</v>
      </c>
      <c r="H296" s="3">
        <f>VLOOKUP($A296,Prices_Monthly!$A:$I,COLUMN(H$4),FALSE)/VLOOKUP(EOMONTH($A296,-1),Prices_Monthly!$A:$I,COLUMN(H$4),FALSE)-1</f>
        <v>-9.0699010191950258E-3</v>
      </c>
      <c r="I296" s="3">
        <f>VLOOKUP($A296,Prices_Monthly!$A:$I,COLUMN(I$4),FALSE)/VLOOKUP(EOMONTH($A296,-1),Prices_Monthly!$A:$I,COLUMN(I$4),FALSE)-1</f>
        <v>-2.148622981956394E-3</v>
      </c>
      <c r="K296" s="3">
        <f>VLOOKUP($A296,Prices_Monthly!$A:$L,COLUMN(K$4),FALSE)/VLOOKUP(EOMONTH($A296,-1),Prices_Monthly!$A:$L,COLUMN(K$4),FALSE)-1</f>
        <v>1.787859360808719E-3</v>
      </c>
      <c r="L296" s="3">
        <f>VLOOKUP($A296,Prices_Monthly!$A:$L,COLUMN(L$4),FALSE)/VLOOKUP(EOMONTH($A296,-1),Prices_Monthly!$A:$L,COLUMN(L$4),FALSE)-1</f>
        <v>1.8611782623372264E-3</v>
      </c>
      <c r="M296" s="3">
        <f t="shared" si="4"/>
        <v>1.8318507017258236E-3</v>
      </c>
    </row>
    <row r="297" spans="1:13" x14ac:dyDescent="0.35">
      <c r="A297" s="2">
        <v>41759</v>
      </c>
      <c r="B297" s="3">
        <f>VLOOKUP($A297,Prices_Monthly!$A:$I,COLUMN(B$4),FALSE)/VLOOKUP(EOMONTH($A297,-1),Prices_Monthly!$A:$I,COLUMN(B$4),FALSE)-1</f>
        <v>7.092050226946256E-3</v>
      </c>
      <c r="C297" s="3">
        <f>VLOOKUP($A297,Prices_Monthly!$A:$I,COLUMN(C$4),FALSE)/VLOOKUP(EOMONTH($A297,-1),Prices_Monthly!$A:$I,COLUMN(C$4),FALSE)-1</f>
        <v>9.4253682290750262E-3</v>
      </c>
      <c r="D297" s="3">
        <f>VLOOKUP($A297,Prices_Monthly!$A:$I,COLUMN(D$4),FALSE)/VLOOKUP(EOMONTH($A297,-1),Prices_Monthly!$A:$I,COLUMN(D$4),FALSE)-1</f>
        <v>2.0741973540718828E-3</v>
      </c>
      <c r="E297" s="3">
        <f>VLOOKUP($A297,Prices_Monthly!$A:$I,COLUMN(E$4),FALSE)/VLOOKUP(EOMONTH($A297,-1),Prices_Monthly!$A:$I,COLUMN(E$4),FALSE)-1</f>
        <v>7.4653132201250028E-3</v>
      </c>
      <c r="F297" s="3">
        <f>VLOOKUP($A297,Prices_Monthly!$A:$I,COLUMN(F$4),FALSE)/VLOOKUP(EOMONTH($A297,-1),Prices_Monthly!$A:$I,COLUMN(F$4),FALSE)-1</f>
        <v>7.2303921568628304E-3</v>
      </c>
      <c r="G297" s="3">
        <f>VLOOKUP($A297,Prices_Monthly!$A:$I,COLUMN(G$4),FALSE)/VLOOKUP(EOMONTH($A297,-1),Prices_Monthly!$A:$I,COLUMN(G$4),FALSE)-1</f>
        <v>-3.6253510075073825E-3</v>
      </c>
      <c r="H297" s="3">
        <f>VLOOKUP($A297,Prices_Monthly!$A:$I,COLUMN(H$4),FALSE)/VLOOKUP(EOMONTH($A297,-1),Prices_Monthly!$A:$I,COLUMN(H$4),FALSE)-1</f>
        <v>8.0291756124819536E-3</v>
      </c>
      <c r="I297" s="3">
        <f>VLOOKUP($A297,Prices_Monthly!$A:$I,COLUMN(I$4),FALSE)/VLOOKUP(EOMONTH($A297,-1),Prices_Monthly!$A:$I,COLUMN(I$4),FALSE)-1</f>
        <v>6.1631881008747946E-3</v>
      </c>
      <c r="K297" s="3">
        <f>VLOOKUP($A297,Prices_Monthly!$A:$L,COLUMN(K$4),FALSE)/VLOOKUP(EOMONTH($A297,-1),Prices_Monthly!$A:$L,COLUMN(K$4),FALSE)-1</f>
        <v>5.9931869837472895E-3</v>
      </c>
      <c r="L297" s="3">
        <f>VLOOKUP($A297,Prices_Monthly!$A:$L,COLUMN(L$4),FALSE)/VLOOKUP(EOMONTH($A297,-1),Prices_Monthly!$A:$L,COLUMN(L$4),FALSE)-1</f>
        <v>7.2882278530517208E-3</v>
      </c>
      <c r="M297" s="3">
        <f t="shared" si="4"/>
        <v>6.770211505329948E-3</v>
      </c>
    </row>
    <row r="298" spans="1:13" x14ac:dyDescent="0.35">
      <c r="A298" s="2">
        <v>41790</v>
      </c>
      <c r="B298" s="3">
        <f>VLOOKUP($A298,Prices_Monthly!$A:$I,COLUMN(B$4),FALSE)/VLOOKUP(EOMONTH($A298,-1),Prices_Monthly!$A:$I,COLUMN(B$4),FALSE)-1</f>
        <v>-5.2340744915670978E-3</v>
      </c>
      <c r="C298" s="3">
        <f>VLOOKUP($A298,Prices_Monthly!$A:$I,COLUMN(C$4),FALSE)/VLOOKUP(EOMONTH($A298,-1),Prices_Monthly!$A:$I,COLUMN(C$4),FALSE)-1</f>
        <v>-3.8744404324845938E-2</v>
      </c>
      <c r="D298" s="3">
        <f>VLOOKUP($A298,Prices_Monthly!$A:$I,COLUMN(D$4),FALSE)/VLOOKUP(EOMONTH($A298,-1),Prices_Monthly!$A:$I,COLUMN(D$4),FALSE)-1</f>
        <v>4.0020445769974877E-3</v>
      </c>
      <c r="E298" s="3">
        <f>VLOOKUP($A298,Prices_Monthly!$A:$I,COLUMN(E$4),FALSE)/VLOOKUP(EOMONTH($A298,-1),Prices_Monthly!$A:$I,COLUMN(E$4),FALSE)-1</f>
        <v>1.5173552506378529E-2</v>
      </c>
      <c r="F298" s="3">
        <f>VLOOKUP($A298,Prices_Monthly!$A:$I,COLUMN(F$4),FALSE)/VLOOKUP(EOMONTH($A298,-1),Prices_Monthly!$A:$I,COLUMN(F$4),FALSE)-1</f>
        <v>2.3178002190047398E-2</v>
      </c>
      <c r="G298" s="3">
        <f>VLOOKUP($A298,Prices_Monthly!$A:$I,COLUMN(G$4),FALSE)/VLOOKUP(EOMONTH($A298,-1),Prices_Monthly!$A:$I,COLUMN(G$4),FALSE)-1</f>
        <v>4.5406561940602996E-2</v>
      </c>
      <c r="H298" s="3">
        <f>VLOOKUP($A298,Prices_Monthly!$A:$I,COLUMN(H$4),FALSE)/VLOOKUP(EOMONTH($A298,-1),Prices_Monthly!$A:$I,COLUMN(H$4),FALSE)-1</f>
        <v>3.7929625955535062E-3</v>
      </c>
      <c r="I298" s="3">
        <f>VLOOKUP($A298,Prices_Monthly!$A:$I,COLUMN(I$4),FALSE)/VLOOKUP(EOMONTH($A298,-1),Prices_Monthly!$A:$I,COLUMN(I$4),FALSE)-1</f>
        <v>-1.5854516463850721E-2</v>
      </c>
      <c r="K298" s="3">
        <f>VLOOKUP($A298,Prices_Monthly!$A:$L,COLUMN(K$4),FALSE)/VLOOKUP(EOMONTH($A298,-1),Prices_Monthly!$A:$L,COLUMN(K$4),FALSE)-1</f>
        <v>8.1205917262223704E-3</v>
      </c>
      <c r="L298" s="3">
        <f>VLOOKUP($A298,Prices_Monthly!$A:$L,COLUMN(L$4),FALSE)/VLOOKUP(EOMONTH($A298,-1),Prices_Monthly!$A:$L,COLUMN(L$4),FALSE)-1</f>
        <v>2.2491294970416797E-2</v>
      </c>
      <c r="M298" s="3">
        <f t="shared" si="4"/>
        <v>1.6743013672739025E-2</v>
      </c>
    </row>
    <row r="299" spans="1:13" x14ac:dyDescent="0.35">
      <c r="A299" s="2">
        <v>41820</v>
      </c>
      <c r="B299" s="3">
        <f>VLOOKUP($A299,Prices_Monthly!$A:$I,COLUMN(B$4),FALSE)/VLOOKUP(EOMONTH($A299,-1),Prices_Monthly!$A:$I,COLUMN(B$4),FALSE)-1</f>
        <v>2.5279308545315571E-2</v>
      </c>
      <c r="C299" s="3">
        <f>VLOOKUP($A299,Prices_Monthly!$A:$I,COLUMN(C$4),FALSE)/VLOOKUP(EOMONTH($A299,-1),Prices_Monthly!$A:$I,COLUMN(C$4),FALSE)-1</f>
        <v>6.099573898059929E-2</v>
      </c>
      <c r="D299" s="3">
        <f>VLOOKUP($A299,Prices_Monthly!$A:$I,COLUMN(D$4),FALSE)/VLOOKUP(EOMONTH($A299,-1),Prices_Monthly!$A:$I,COLUMN(D$4),FALSE)-1</f>
        <v>3.0997417391498416E-3</v>
      </c>
      <c r="E299" s="3">
        <f>VLOOKUP($A299,Prices_Monthly!$A:$I,COLUMN(E$4),FALSE)/VLOOKUP(EOMONTH($A299,-1),Prices_Monthly!$A:$I,COLUMN(E$4),FALSE)-1</f>
        <v>-2.7394188992695412E-3</v>
      </c>
      <c r="F299" s="3">
        <f>VLOOKUP($A299,Prices_Monthly!$A:$I,COLUMN(F$4),FALSE)/VLOOKUP(EOMONTH($A299,-1),Prices_Monthly!$A:$I,COLUMN(F$4),FALSE)-1</f>
        <v>2.0096319638504001E-2</v>
      </c>
      <c r="G299" s="3">
        <f>VLOOKUP($A299,Prices_Monthly!$A:$I,COLUMN(G$4),FALSE)/VLOOKUP(EOMONTH($A299,-1),Prices_Monthly!$A:$I,COLUMN(G$4),FALSE)-1</f>
        <v>2.9994802943531518E-2</v>
      </c>
      <c r="H299" s="3">
        <f>VLOOKUP($A299,Prices_Monthly!$A:$I,COLUMN(H$4),FALSE)/VLOOKUP(EOMONTH($A299,-1),Prices_Monthly!$A:$I,COLUMN(H$4),FALSE)-1</f>
        <v>4.1782932217184765E-3</v>
      </c>
      <c r="I299" s="3">
        <f>VLOOKUP($A299,Prices_Monthly!$A:$I,COLUMN(I$4),FALSE)/VLOOKUP(EOMONTH($A299,-1),Prices_Monthly!$A:$I,COLUMN(I$4),FALSE)-1</f>
        <v>3.4368655100032175E-3</v>
      </c>
      <c r="K299" s="3">
        <f>VLOOKUP($A299,Prices_Monthly!$A:$L,COLUMN(K$4),FALSE)/VLOOKUP(EOMONTH($A299,-1),Prices_Monthly!$A:$L,COLUMN(K$4),FALSE)-1</f>
        <v>4.1883719211255332E-3</v>
      </c>
      <c r="L299" s="3">
        <f>VLOOKUP($A299,Prices_Monthly!$A:$L,COLUMN(L$4),FALSE)/VLOOKUP(EOMONTH($A299,-1),Prices_Monthly!$A:$L,COLUMN(L$4),FALSE)-1</f>
        <v>1.3812165013912914E-2</v>
      </c>
      <c r="M299" s="3">
        <f t="shared" si="4"/>
        <v>9.9626477767979608E-3</v>
      </c>
    </row>
    <row r="300" spans="1:13" x14ac:dyDescent="0.35">
      <c r="A300" s="2">
        <v>41851</v>
      </c>
      <c r="B300" s="3">
        <f>VLOOKUP($A300,Prices_Monthly!$A:$I,COLUMN(B$4),FALSE)/VLOOKUP(EOMONTH($A300,-1),Prices_Monthly!$A:$I,COLUMN(B$4),FALSE)-1</f>
        <v>-3.6295675760170898E-2</v>
      </c>
      <c r="C300" s="3">
        <f>VLOOKUP($A300,Prices_Monthly!$A:$I,COLUMN(C$4),FALSE)/VLOOKUP(EOMONTH($A300,-1),Prices_Monthly!$A:$I,COLUMN(C$4),FALSE)-1</f>
        <v>-3.0677064411583799E-2</v>
      </c>
      <c r="D300" s="3">
        <f>VLOOKUP($A300,Prices_Monthly!$A:$I,COLUMN(D$4),FALSE)/VLOOKUP(EOMONTH($A300,-1),Prices_Monthly!$A:$I,COLUMN(D$4),FALSE)-1</f>
        <v>1.8537167878918126E-3</v>
      </c>
      <c r="E300" s="3">
        <f>VLOOKUP($A300,Prices_Monthly!$A:$I,COLUMN(E$4),FALSE)/VLOOKUP(EOMONTH($A300,-1),Prices_Monthly!$A:$I,COLUMN(E$4),FALSE)-1</f>
        <v>-4.4952967998158622E-3</v>
      </c>
      <c r="F300" s="3">
        <f>VLOOKUP($A300,Prices_Monthly!$A:$I,COLUMN(F$4),FALSE)/VLOOKUP(EOMONTH($A300,-1),Prices_Monthly!$A:$I,COLUMN(F$4),FALSE)-1</f>
        <v>-1.4221600512910215E-2</v>
      </c>
      <c r="G300" s="3">
        <f>VLOOKUP($A300,Prices_Monthly!$A:$I,COLUMN(G$4),FALSE)/VLOOKUP(EOMONTH($A300,-1),Prices_Monthly!$A:$I,COLUMN(G$4),FALSE)-1</f>
        <v>1.1522136620441659E-2</v>
      </c>
      <c r="H300" s="3">
        <f>VLOOKUP($A300,Prices_Monthly!$A:$I,COLUMN(H$4),FALSE)/VLOOKUP(EOMONTH($A300,-1),Prices_Monthly!$A:$I,COLUMN(H$4),FALSE)-1</f>
        <v>-1.5098667785890418E-2</v>
      </c>
      <c r="I300" s="3">
        <f>VLOOKUP($A300,Prices_Monthly!$A:$I,COLUMN(I$4),FALSE)/VLOOKUP(EOMONTH($A300,-1),Prices_Monthly!$A:$I,COLUMN(I$4),FALSE)-1</f>
        <v>-2.2880140527199333E-2</v>
      </c>
      <c r="K300" s="3">
        <f>VLOOKUP($A300,Prices_Monthly!$A:$L,COLUMN(K$4),FALSE)/VLOOKUP(EOMONTH($A300,-1),Prices_Monthly!$A:$L,COLUMN(K$4),FALSE)-1</f>
        <v>4.1443555855884551E-3</v>
      </c>
      <c r="L300" s="3">
        <f>VLOOKUP($A300,Prices_Monthly!$A:$L,COLUMN(L$4),FALSE)/VLOOKUP(EOMONTH($A300,-1),Prices_Monthly!$A:$L,COLUMN(L$4),FALSE)-1</f>
        <v>-7.8346528732073928E-3</v>
      </c>
      <c r="M300" s="3">
        <f t="shared" si="4"/>
        <v>-3.0430494896890531E-3</v>
      </c>
    </row>
    <row r="301" spans="1:13" x14ac:dyDescent="0.35">
      <c r="A301" s="2">
        <v>41882</v>
      </c>
      <c r="B301" s="3">
        <f>VLOOKUP($A301,Prices_Monthly!$A:$I,COLUMN(B$4),FALSE)/VLOOKUP(EOMONTH($A301,-1),Prices_Monthly!$A:$I,COLUMN(B$4),FALSE)-1</f>
        <v>-2.8133629564477514E-2</v>
      </c>
      <c r="C301" s="3">
        <f>VLOOKUP($A301,Prices_Monthly!$A:$I,COLUMN(C$4),FALSE)/VLOOKUP(EOMONTH($A301,-1),Prices_Monthly!$A:$I,COLUMN(C$4),FALSE)-1</f>
        <v>3.5846749579284687E-3</v>
      </c>
      <c r="D301" s="3">
        <f>VLOOKUP($A301,Prices_Monthly!$A:$I,COLUMN(D$4),FALSE)/VLOOKUP(EOMONTH($A301,-1),Prices_Monthly!$A:$I,COLUMN(D$4),FALSE)-1</f>
        <v>2.1245020579447882E-3</v>
      </c>
      <c r="E301" s="3">
        <f>VLOOKUP($A301,Prices_Monthly!$A:$I,COLUMN(E$4),FALSE)/VLOOKUP(EOMONTH($A301,-1),Prices_Monthly!$A:$I,COLUMN(E$4),FALSE)-1</f>
        <v>1.4182193709081137E-2</v>
      </c>
      <c r="F301" s="3">
        <f>VLOOKUP($A301,Prices_Monthly!$A:$I,COLUMN(F$4),FALSE)/VLOOKUP(EOMONTH($A301,-1),Prices_Monthly!$A:$I,COLUMN(F$4),FALSE)-1</f>
        <v>3.9851002187666351E-2</v>
      </c>
      <c r="G301" s="3">
        <f>VLOOKUP($A301,Prices_Monthly!$A:$I,COLUMN(G$4),FALSE)/VLOOKUP(EOMONTH($A301,-1),Prices_Monthly!$A:$I,COLUMN(G$4),FALSE)-1</f>
        <v>5.0775207653611432E-2</v>
      </c>
      <c r="H301" s="3">
        <f>VLOOKUP($A301,Prices_Monthly!$A:$I,COLUMN(H$4),FALSE)/VLOOKUP(EOMONTH($A301,-1),Prices_Monthly!$A:$I,COLUMN(H$4),FALSE)-1</f>
        <v>-1.0262947465611516E-2</v>
      </c>
      <c r="I301" s="3">
        <f>VLOOKUP($A301,Prices_Monthly!$A:$I,COLUMN(I$4),FALSE)/VLOOKUP(EOMONTH($A301,-1),Prices_Monthly!$A:$I,COLUMN(I$4),FALSE)-1</f>
        <v>-1.563860708918674E-2</v>
      </c>
      <c r="K301" s="3">
        <f>VLOOKUP($A301,Prices_Monthly!$A:$L,COLUMN(K$4),FALSE)/VLOOKUP(EOMONTH($A301,-1),Prices_Monthly!$A:$L,COLUMN(K$4),FALSE)-1</f>
        <v>1.3330647525932715E-2</v>
      </c>
      <c r="L301" s="3">
        <f>VLOOKUP($A301,Prices_Monthly!$A:$L,COLUMN(L$4),FALSE)/VLOOKUP(EOMONTH($A301,-1),Prices_Monthly!$A:$L,COLUMN(L$4),FALSE)-1</f>
        <v>2.6413530807688934E-2</v>
      </c>
      <c r="M301" s="3">
        <f t="shared" si="4"/>
        <v>2.1180377494986448E-2</v>
      </c>
    </row>
    <row r="302" spans="1:13" x14ac:dyDescent="0.35">
      <c r="A302" s="2">
        <v>41912</v>
      </c>
      <c r="B302" s="3">
        <f>VLOOKUP($A302,Prices_Monthly!$A:$I,COLUMN(B$4),FALSE)/VLOOKUP(EOMONTH($A302,-1),Prices_Monthly!$A:$I,COLUMN(B$4),FALSE)-1</f>
        <v>-7.296152724489291E-2</v>
      </c>
      <c r="C302" s="3">
        <f>VLOOKUP($A302,Prices_Monthly!$A:$I,COLUMN(C$4),FALSE)/VLOOKUP(EOMONTH($A302,-1),Prices_Monthly!$A:$I,COLUMN(C$4),FALSE)-1</f>
        <v>-5.8879482633348967E-2</v>
      </c>
      <c r="D302" s="3">
        <f>VLOOKUP($A302,Prices_Monthly!$A:$I,COLUMN(D$4),FALSE)/VLOOKUP(EOMONTH($A302,-1),Prices_Monthly!$A:$I,COLUMN(D$4),FALSE)-1</f>
        <v>5.3132784901821495E-5</v>
      </c>
      <c r="E302" s="3">
        <f>VLOOKUP($A302,Prices_Monthly!$A:$I,COLUMN(E$4),FALSE)/VLOOKUP(EOMONTH($A302,-1),Prices_Monthly!$A:$I,COLUMN(E$4),FALSE)-1</f>
        <v>-9.0717997865330524E-3</v>
      </c>
      <c r="F302" s="3">
        <f>VLOOKUP($A302,Prices_Monthly!$A:$I,COLUMN(F$4),FALSE)/VLOOKUP(EOMONTH($A302,-1),Prices_Monthly!$A:$I,COLUMN(F$4),FALSE)-1</f>
        <v>-1.3987604480582339E-2</v>
      </c>
      <c r="G302" s="3">
        <f>VLOOKUP($A302,Prices_Monthly!$A:$I,COLUMN(G$4),FALSE)/VLOOKUP(EOMONTH($A302,-1),Prices_Monthly!$A:$I,COLUMN(G$4),FALSE)-1</f>
        <v>-7.2081614665280291E-3</v>
      </c>
      <c r="H302" s="3">
        <f>VLOOKUP($A302,Prices_Monthly!$A:$I,COLUMN(H$4),FALSE)/VLOOKUP(EOMONTH($A302,-1),Prices_Monthly!$A:$I,COLUMN(H$4),FALSE)-1</f>
        <v>-5.3348856659977351E-2</v>
      </c>
      <c r="I302" s="3">
        <f>VLOOKUP($A302,Prices_Monthly!$A:$I,COLUMN(I$4),FALSE)/VLOOKUP(EOMONTH($A302,-1),Prices_Monthly!$A:$I,COLUMN(I$4),FALSE)-1</f>
        <v>-4.1092248612727644E-2</v>
      </c>
      <c r="K302" s="3">
        <f>VLOOKUP($A302,Prices_Monthly!$A:$L,COLUMN(K$4),FALSE)/VLOOKUP(EOMONTH($A302,-1),Prices_Monthly!$A:$L,COLUMN(K$4),FALSE)-1</f>
        <v>-1.9183330588480318E-3</v>
      </c>
      <c r="L302" s="3">
        <f>VLOOKUP($A302,Prices_Monthly!$A:$L,COLUMN(L$4),FALSE)/VLOOKUP(EOMONTH($A302,-1),Prices_Monthly!$A:$L,COLUMN(L$4),FALSE)-1</f>
        <v>-9.9486378958087984E-3</v>
      </c>
      <c r="M302" s="3">
        <f t="shared" si="4"/>
        <v>-6.7365159610244911E-3</v>
      </c>
    </row>
    <row r="303" spans="1:13" x14ac:dyDescent="0.35">
      <c r="A303" s="2">
        <v>41943</v>
      </c>
      <c r="B303" s="3">
        <f>VLOOKUP($A303,Prices_Monthly!$A:$I,COLUMN(B$4),FALSE)/VLOOKUP(EOMONTH($A303,-1),Prices_Monthly!$A:$I,COLUMN(B$4),FALSE)-1</f>
        <v>-8.6276912505000025E-2</v>
      </c>
      <c r="C303" s="3">
        <f>VLOOKUP($A303,Prices_Monthly!$A:$I,COLUMN(C$4),FALSE)/VLOOKUP(EOMONTH($A303,-1),Prices_Monthly!$A:$I,COLUMN(C$4),FALSE)-1</f>
        <v>-3.3015712740806058E-2</v>
      </c>
      <c r="D303" s="3">
        <f>VLOOKUP($A303,Prices_Monthly!$A:$I,COLUMN(D$4),FALSE)/VLOOKUP(EOMONTH($A303,-1),Prices_Monthly!$A:$I,COLUMN(D$4),FALSE)-1</f>
        <v>4.7312231124443382E-3</v>
      </c>
      <c r="E303" s="3">
        <f>VLOOKUP($A303,Prices_Monthly!$A:$I,COLUMN(E$4),FALSE)/VLOOKUP(EOMONTH($A303,-1),Prices_Monthly!$A:$I,COLUMN(E$4),FALSE)-1</f>
        <v>1.3794890937893323E-2</v>
      </c>
      <c r="F303" s="3">
        <f>VLOOKUP($A303,Prices_Monthly!$A:$I,COLUMN(F$4),FALSE)/VLOOKUP(EOMONTH($A303,-1),Prices_Monthly!$A:$I,COLUMN(F$4),FALSE)-1</f>
        <v>2.3412721296349748E-2</v>
      </c>
      <c r="G303" s="3">
        <f>VLOOKUP($A303,Prices_Monthly!$A:$I,COLUMN(G$4),FALSE)/VLOOKUP(EOMONTH($A303,-1),Prices_Monthly!$A:$I,COLUMN(G$4),FALSE)-1</f>
        <v>2.6144951373443304E-2</v>
      </c>
      <c r="H303" s="3">
        <f>VLOOKUP($A303,Prices_Monthly!$A:$I,COLUMN(H$4),FALSE)/VLOOKUP(EOMONTH($A303,-1),Prices_Monthly!$A:$I,COLUMN(H$4),FALSE)-1</f>
        <v>-2.172188407937492E-2</v>
      </c>
      <c r="I303" s="3">
        <f>VLOOKUP($A303,Prices_Monthly!$A:$I,COLUMN(I$4),FALSE)/VLOOKUP(EOMONTH($A303,-1),Prices_Monthly!$A:$I,COLUMN(I$4),FALSE)-1</f>
        <v>-8.3905670332033999E-3</v>
      </c>
      <c r="K303" s="3">
        <f>VLOOKUP($A303,Prices_Monthly!$A:$L,COLUMN(K$4),FALSE)/VLOOKUP(EOMONTH($A303,-1),Prices_Monthly!$A:$L,COLUMN(K$4),FALSE)-1</f>
        <v>6.7004108111961003E-3</v>
      </c>
      <c r="L303" s="3">
        <f>VLOOKUP($A303,Prices_Monthly!$A:$L,COLUMN(L$4),FALSE)/VLOOKUP(EOMONTH($A303,-1),Prices_Monthly!$A:$L,COLUMN(L$4),FALSE)-1</f>
        <v>1.1377155616699941E-2</v>
      </c>
      <c r="M303" s="3">
        <f t="shared" si="4"/>
        <v>9.5064576944984044E-3</v>
      </c>
    </row>
    <row r="304" spans="1:13" x14ac:dyDescent="0.35">
      <c r="A304" s="2">
        <v>41973</v>
      </c>
      <c r="B304" s="3">
        <f>VLOOKUP($A304,Prices_Monthly!$A:$I,COLUMN(B$4),FALSE)/VLOOKUP(EOMONTH($A304,-1),Prices_Monthly!$A:$I,COLUMN(B$4),FALSE)-1</f>
        <v>-0.11315578508970781</v>
      </c>
      <c r="C304" s="3">
        <f>VLOOKUP($A304,Prices_Monthly!$A:$I,COLUMN(C$4),FALSE)/VLOOKUP(EOMONTH($A304,-1),Prices_Monthly!$A:$I,COLUMN(C$4),FALSE)-1</f>
        <v>2.5881736311019754E-3</v>
      </c>
      <c r="D304" s="3">
        <f>VLOOKUP($A304,Prices_Monthly!$A:$I,COLUMN(D$4),FALSE)/VLOOKUP(EOMONTH($A304,-1),Prices_Monthly!$A:$I,COLUMN(D$4),FALSE)-1</f>
        <v>2.5933752972127078E-3</v>
      </c>
      <c r="E304" s="3">
        <f>VLOOKUP($A304,Prices_Monthly!$A:$I,COLUMN(E$4),FALSE)/VLOOKUP(EOMONTH($A304,-1),Prices_Monthly!$A:$I,COLUMN(E$4),FALSE)-1</f>
        <v>1.0730154508113099E-2</v>
      </c>
      <c r="F304" s="3">
        <f>VLOOKUP($A304,Prices_Monthly!$A:$I,COLUMN(F$4),FALSE)/VLOOKUP(EOMONTH($A304,-1),Prices_Monthly!$A:$I,COLUMN(F$4),FALSE)-1</f>
        <v>2.7215867470558486E-2</v>
      </c>
      <c r="G304" s="3">
        <f>VLOOKUP($A304,Prices_Monthly!$A:$I,COLUMN(G$4),FALSE)/VLOOKUP(EOMONTH($A304,-1),Prices_Monthly!$A:$I,COLUMN(G$4),FALSE)-1</f>
        <v>4.5235283581908314E-2</v>
      </c>
      <c r="H304" s="3">
        <f>VLOOKUP($A304,Prices_Monthly!$A:$I,COLUMN(H$4),FALSE)/VLOOKUP(EOMONTH($A304,-1),Prices_Monthly!$A:$I,COLUMN(H$4),FALSE)-1</f>
        <v>-5.5519854857736917E-2</v>
      </c>
      <c r="I304" s="3">
        <f>VLOOKUP($A304,Prices_Monthly!$A:$I,COLUMN(I$4),FALSE)/VLOOKUP(EOMONTH($A304,-1),Prices_Monthly!$A:$I,COLUMN(I$4),FALSE)-1</f>
        <v>-5.2056060084681999E-3</v>
      </c>
      <c r="K304" s="3">
        <f>VLOOKUP($A304,Prices_Monthly!$A:$L,COLUMN(K$4),FALSE)/VLOOKUP(EOMONTH($A304,-1),Prices_Monthly!$A:$L,COLUMN(K$4),FALSE)-1</f>
        <v>1.1634322956731058E-2</v>
      </c>
      <c r="L304" s="3">
        <f>VLOOKUP($A304,Prices_Monthly!$A:$L,COLUMN(L$4),FALSE)/VLOOKUP(EOMONTH($A304,-1),Prices_Monthly!$A:$L,COLUMN(L$4),FALSE)-1</f>
        <v>2.8884807611248231E-2</v>
      </c>
      <c r="M304" s="3">
        <f t="shared" si="4"/>
        <v>2.198461374944136E-2</v>
      </c>
    </row>
    <row r="305" spans="1:13" x14ac:dyDescent="0.35">
      <c r="A305" s="2">
        <v>42004</v>
      </c>
      <c r="B305" s="3">
        <f>VLOOKUP($A305,Prices_Monthly!$A:$I,COLUMN(B$4),FALSE)/VLOOKUP(EOMONTH($A305,-1),Prices_Monthly!$A:$I,COLUMN(B$4),FALSE)-1</f>
        <v>-0.22065617791181269</v>
      </c>
      <c r="C305" s="3">
        <f>VLOOKUP($A305,Prices_Monthly!$A:$I,COLUMN(C$4),FALSE)/VLOOKUP(EOMONTH($A305,-1),Prices_Monthly!$A:$I,COLUMN(C$4),FALSE)-1</f>
        <v>7.315916703308778E-3</v>
      </c>
      <c r="D305" s="3">
        <f>VLOOKUP($A305,Prices_Monthly!$A:$I,COLUMN(D$4),FALSE)/VLOOKUP(EOMONTH($A305,-1),Prices_Monthly!$A:$I,COLUMN(D$4),FALSE)-1</f>
        <v>7.9400809454257537E-3</v>
      </c>
      <c r="E305" s="3">
        <f>VLOOKUP($A305,Prices_Monthly!$A:$I,COLUMN(E$4),FALSE)/VLOOKUP(EOMONTH($A305,-1),Prices_Monthly!$A:$I,COLUMN(E$4),FALSE)-1</f>
        <v>-1.9684150819984092E-3</v>
      </c>
      <c r="F305" s="3">
        <f>VLOOKUP($A305,Prices_Monthly!$A:$I,COLUMN(F$4),FALSE)/VLOOKUP(EOMONTH($A305,-1),Prices_Monthly!$A:$I,COLUMN(F$4),FALSE)-1</f>
        <v>-3.291278113000673E-3</v>
      </c>
      <c r="G305" s="3">
        <f>VLOOKUP($A305,Prices_Monthly!$A:$I,COLUMN(G$4),FALSE)/VLOOKUP(EOMONTH($A305,-1),Prices_Monthly!$A:$I,COLUMN(G$4),FALSE)-1</f>
        <v>-2.3494679244406069E-2</v>
      </c>
      <c r="H305" s="3">
        <f>VLOOKUP($A305,Prices_Monthly!$A:$I,COLUMN(H$4),FALSE)/VLOOKUP(EOMONTH($A305,-1),Prices_Monthly!$A:$I,COLUMN(H$4),FALSE)-1</f>
        <v>-1.0801329655562575E-2</v>
      </c>
      <c r="I305" s="3">
        <f>VLOOKUP($A305,Prices_Monthly!$A:$I,COLUMN(I$4),FALSE)/VLOOKUP(EOMONTH($A305,-1),Prices_Monthly!$A:$I,COLUMN(I$4),FALSE)-1</f>
        <v>-2.9577283413090405E-2</v>
      </c>
      <c r="K305" s="3">
        <f>VLOOKUP($A305,Prices_Monthly!$A:$L,COLUMN(K$4),FALSE)/VLOOKUP(EOMONTH($A305,-1),Prices_Monthly!$A:$L,COLUMN(K$4),FALSE)-1</f>
        <v>8.508102604159129E-3</v>
      </c>
      <c r="L305" s="3">
        <f>VLOOKUP($A305,Prices_Monthly!$A:$L,COLUMN(L$4),FALSE)/VLOOKUP(EOMONTH($A305,-1),Prices_Monthly!$A:$L,COLUMN(L$4),FALSE)-1</f>
        <v>-7.7718387821164026E-3</v>
      </c>
      <c r="M305" s="3">
        <f t="shared" si="4"/>
        <v>-1.25986222760619E-3</v>
      </c>
    </row>
    <row r="306" spans="1:13" x14ac:dyDescent="0.35">
      <c r="A306" s="2">
        <v>42035</v>
      </c>
      <c r="B306" s="3">
        <f>VLOOKUP($A306,Prices_Monthly!$A:$I,COLUMN(B$4),FALSE)/VLOOKUP(EOMONTH($A306,-1),Prices_Monthly!$A:$I,COLUMN(B$4),FALSE)-1</f>
        <v>-9.0010713051578484E-2</v>
      </c>
      <c r="C306" s="3">
        <f>VLOOKUP($A306,Prices_Monthly!$A:$I,COLUMN(C$4),FALSE)/VLOOKUP(EOMONTH($A306,-1),Prices_Monthly!$A:$I,COLUMN(C$4),FALSE)-1</f>
        <v>7.9537579695990956E-2</v>
      </c>
      <c r="D306" s="3">
        <f>VLOOKUP($A306,Prices_Monthly!$A:$I,COLUMN(D$4),FALSE)/VLOOKUP(EOMONTH($A306,-1),Prices_Monthly!$A:$I,COLUMN(D$4),FALSE)-1</f>
        <v>2.300541552340496E-3</v>
      </c>
      <c r="E306" s="3">
        <f>VLOOKUP($A306,Prices_Monthly!$A:$I,COLUMN(E$4),FALSE)/VLOOKUP(EOMONTH($A306,-1),Prices_Monthly!$A:$I,COLUMN(E$4),FALSE)-1</f>
        <v>3.2173087708885939E-2</v>
      </c>
      <c r="F306" s="3">
        <f>VLOOKUP($A306,Prices_Monthly!$A:$I,COLUMN(F$4),FALSE)/VLOOKUP(EOMONTH($A306,-1),Prices_Monthly!$A:$I,COLUMN(F$4),FALSE)-1</f>
        <v>-3.1205283434232234E-2</v>
      </c>
      <c r="G306" s="3">
        <f>VLOOKUP($A306,Prices_Monthly!$A:$I,COLUMN(G$4),FALSE)/VLOOKUP(EOMONTH($A306,-1),Prices_Monthly!$A:$I,COLUMN(G$4),FALSE)-1</f>
        <v>-2.1617381347173281E-2</v>
      </c>
      <c r="H306" s="3">
        <f>VLOOKUP($A306,Prices_Monthly!$A:$I,COLUMN(H$4),FALSE)/VLOOKUP(EOMONTH($A306,-1),Prices_Monthly!$A:$I,COLUMN(H$4),FALSE)-1</f>
        <v>2.047149063224829E-2</v>
      </c>
      <c r="I306" s="3">
        <f>VLOOKUP($A306,Prices_Monthly!$A:$I,COLUMN(I$4),FALSE)/VLOOKUP(EOMONTH($A306,-1),Prices_Monthly!$A:$I,COLUMN(I$4),FALSE)-1</f>
        <v>-6.7736933003096689E-2</v>
      </c>
      <c r="K306" s="3">
        <f>VLOOKUP($A306,Prices_Monthly!$A:$L,COLUMN(K$4),FALSE)/VLOOKUP(EOMONTH($A306,-1),Prices_Monthly!$A:$L,COLUMN(K$4),FALSE)-1</f>
        <v>2.0991469246672612E-2</v>
      </c>
      <c r="L306" s="3">
        <f>VLOOKUP($A306,Prices_Monthly!$A:$L,COLUMN(L$4),FALSE)/VLOOKUP(EOMONTH($A306,-1),Prices_Monthly!$A:$L,COLUMN(L$4),FALSE)-1</f>
        <v>-5.468949760512265E-3</v>
      </c>
      <c r="M306" s="3">
        <f t="shared" si="4"/>
        <v>5.1152178423616856E-3</v>
      </c>
    </row>
    <row r="307" spans="1:13" x14ac:dyDescent="0.35">
      <c r="A307" s="2">
        <v>42063</v>
      </c>
      <c r="B307" s="3">
        <f>VLOOKUP($A307,Prices_Monthly!$A:$I,COLUMN(B$4),FALSE)/VLOOKUP(EOMONTH($A307,-1),Prices_Monthly!$A:$I,COLUMN(B$4),FALSE)-1</f>
        <v>0.22311308956342191</v>
      </c>
      <c r="C307" s="3">
        <f>VLOOKUP($A307,Prices_Monthly!$A:$I,COLUMN(C$4),FALSE)/VLOOKUP(EOMONTH($A307,-1),Prices_Monthly!$A:$I,COLUMN(C$4),FALSE)-1</f>
        <v>-5.1672044027588959E-2</v>
      </c>
      <c r="D307" s="3">
        <f>VLOOKUP($A307,Prices_Monthly!$A:$I,COLUMN(D$4),FALSE)/VLOOKUP(EOMONTH($A307,-1),Prices_Monthly!$A:$I,COLUMN(D$4),FALSE)-1</f>
        <v>-1.552424437241462E-3</v>
      </c>
      <c r="E307" s="3">
        <f>VLOOKUP($A307,Prices_Monthly!$A:$I,COLUMN(E$4),FALSE)/VLOOKUP(EOMONTH($A307,-1),Prices_Monthly!$A:$I,COLUMN(E$4),FALSE)-1</f>
        <v>-1.8600167499063791E-2</v>
      </c>
      <c r="F307" s="3">
        <f>VLOOKUP($A307,Prices_Monthly!$A:$I,COLUMN(F$4),FALSE)/VLOOKUP(EOMONTH($A307,-1),Prices_Monthly!$A:$I,COLUMN(F$4),FALSE)-1</f>
        <v>5.7490200533999891E-2</v>
      </c>
      <c r="G307" s="3">
        <f>VLOOKUP($A307,Prices_Monthly!$A:$I,COLUMN(G$4),FALSE)/VLOOKUP(EOMONTH($A307,-1),Prices_Monthly!$A:$I,COLUMN(G$4),FALSE)-1</f>
        <v>7.2744158192210584E-2</v>
      </c>
      <c r="H307" s="3">
        <f>VLOOKUP($A307,Prices_Monthly!$A:$I,COLUMN(H$4),FALSE)/VLOOKUP(EOMONTH($A307,-1),Prices_Monthly!$A:$I,COLUMN(H$4),FALSE)-1</f>
        <v>-1.7591749225789211E-2</v>
      </c>
      <c r="I307" s="3">
        <f>VLOOKUP($A307,Prices_Monthly!$A:$I,COLUMN(I$4),FALSE)/VLOOKUP(EOMONTH($A307,-1),Prices_Monthly!$A:$I,COLUMN(I$4),FALSE)-1</f>
        <v>-6.2548053945098436E-3</v>
      </c>
      <c r="K307" s="3">
        <f>VLOOKUP($A307,Prices_Monthly!$A:$L,COLUMN(K$4),FALSE)/VLOOKUP(EOMONTH($A307,-1),Prices_Monthly!$A:$L,COLUMN(K$4),FALSE)-1</f>
        <v>-7.4877175767823489E-3</v>
      </c>
      <c r="L307" s="3">
        <f>VLOOKUP($A307,Prices_Monthly!$A:$L,COLUMN(L$4),FALSE)/VLOOKUP(EOMONTH($A307,-1),Prices_Monthly!$A:$L,COLUMN(L$4),FALSE)-1</f>
        <v>5.8938952949601608E-2</v>
      </c>
      <c r="M307" s="3">
        <f t="shared" si="4"/>
        <v>3.2368284739048021E-2</v>
      </c>
    </row>
    <row r="308" spans="1:13" x14ac:dyDescent="0.35">
      <c r="A308" s="2">
        <v>42094</v>
      </c>
      <c r="B308" s="3">
        <f>VLOOKUP($A308,Prices_Monthly!$A:$I,COLUMN(B$4),FALSE)/VLOOKUP(EOMONTH($A308,-1),Prices_Monthly!$A:$I,COLUMN(B$4),FALSE)-1</f>
        <v>-9.1317084785062841E-2</v>
      </c>
      <c r="C308" s="3">
        <f>VLOOKUP($A308,Prices_Monthly!$A:$I,COLUMN(C$4),FALSE)/VLOOKUP(EOMONTH($A308,-1),Prices_Monthly!$A:$I,COLUMN(C$4),FALSE)-1</f>
        <v>-2.552202352765498E-2</v>
      </c>
      <c r="D308" s="3">
        <f>VLOOKUP($A308,Prices_Monthly!$A:$I,COLUMN(D$4),FALSE)/VLOOKUP(EOMONTH($A308,-1),Prices_Monthly!$A:$I,COLUMN(D$4),FALSE)-1</f>
        <v>-2.6349708248412096E-3</v>
      </c>
      <c r="E308" s="3">
        <f>VLOOKUP($A308,Prices_Monthly!$A:$I,COLUMN(E$4),FALSE)/VLOOKUP(EOMONTH($A308,-1),Prices_Monthly!$A:$I,COLUMN(E$4),FALSE)-1</f>
        <v>8.6853160873789914E-3</v>
      </c>
      <c r="F308" s="3">
        <f>VLOOKUP($A308,Prices_Monthly!$A:$I,COLUMN(F$4),FALSE)/VLOOKUP(EOMONTH($A308,-1),Prices_Monthly!$A:$I,COLUMN(F$4),FALSE)-1</f>
        <v>-1.638463604619933E-2</v>
      </c>
      <c r="G308" s="3">
        <f>VLOOKUP($A308,Prices_Monthly!$A:$I,COLUMN(G$4),FALSE)/VLOOKUP(EOMONTH($A308,-1),Prices_Monthly!$A:$I,COLUMN(G$4),FALSE)-1</f>
        <v>-2.3902347444448968E-2</v>
      </c>
      <c r="H308" s="3">
        <f>VLOOKUP($A308,Prices_Monthly!$A:$I,COLUMN(H$4),FALSE)/VLOOKUP(EOMONTH($A308,-1),Prices_Monthly!$A:$I,COLUMN(H$4),FALSE)-1</f>
        <v>-3.5987539154100912E-3</v>
      </c>
      <c r="I308" s="3">
        <f>VLOOKUP($A308,Prices_Monthly!$A:$I,COLUMN(I$4),FALSE)/VLOOKUP(EOMONTH($A308,-1),Prices_Monthly!$A:$I,COLUMN(I$4),FALSE)-1</f>
        <v>-4.28150223746393E-2</v>
      </c>
      <c r="K308" s="3">
        <f>VLOOKUP($A308,Prices_Monthly!$A:$L,COLUMN(K$4),FALSE)/VLOOKUP(EOMONTH($A308,-1),Prices_Monthly!$A:$L,COLUMN(K$4),FALSE)-1</f>
        <v>7.6920453408706457E-3</v>
      </c>
      <c r="L308" s="3">
        <f>VLOOKUP($A308,Prices_Monthly!$A:$L,COLUMN(L$4),FALSE)/VLOOKUP(EOMONTH($A308,-1),Prices_Monthly!$A:$L,COLUMN(L$4),FALSE)-1</f>
        <v>-4.3083278563288419E-3</v>
      </c>
      <c r="M308" s="3">
        <f t="shared" si="4"/>
        <v>4.9182142255095335E-4</v>
      </c>
    </row>
    <row r="309" spans="1:13" x14ac:dyDescent="0.35">
      <c r="A309" s="2">
        <v>42124</v>
      </c>
      <c r="B309" s="3">
        <f>VLOOKUP($A309,Prices_Monthly!$A:$I,COLUMN(B$4),FALSE)/VLOOKUP(EOMONTH($A309,-1),Prices_Monthly!$A:$I,COLUMN(B$4),FALSE)-1</f>
        <v>0.14040367573442114</v>
      </c>
      <c r="C309" s="3">
        <f>VLOOKUP($A309,Prices_Monthly!$A:$I,COLUMN(C$4),FALSE)/VLOOKUP(EOMONTH($A309,-1),Prices_Monthly!$A:$I,COLUMN(C$4),FALSE)-1</f>
        <v>-6.7547948961987903E-4</v>
      </c>
      <c r="D309" s="3">
        <f>VLOOKUP($A309,Prices_Monthly!$A:$I,COLUMN(D$4),FALSE)/VLOOKUP(EOMONTH($A309,-1),Prices_Monthly!$A:$I,COLUMN(D$4),FALSE)-1</f>
        <v>4.5513882970078523E-3</v>
      </c>
      <c r="E309" s="3">
        <f>VLOOKUP($A309,Prices_Monthly!$A:$I,COLUMN(E$4),FALSE)/VLOOKUP(EOMONTH($A309,-1),Prices_Monthly!$A:$I,COLUMN(E$4),FALSE)-1</f>
        <v>-4.123408701229736E-3</v>
      </c>
      <c r="F309" s="3">
        <f>VLOOKUP($A309,Prices_Monthly!$A:$I,COLUMN(F$4),FALSE)/VLOOKUP(EOMONTH($A309,-1),Prices_Monthly!$A:$I,COLUMN(F$4),FALSE)-1</f>
        <v>8.8476242490442836E-3</v>
      </c>
      <c r="G309" s="3">
        <f>VLOOKUP($A309,Prices_Monthly!$A:$I,COLUMN(G$4),FALSE)/VLOOKUP(EOMONTH($A309,-1),Prices_Monthly!$A:$I,COLUMN(G$4),FALSE)-1</f>
        <v>1.8189194917099583E-2</v>
      </c>
      <c r="H309" s="3">
        <f>VLOOKUP($A309,Prices_Monthly!$A:$I,COLUMN(H$4),FALSE)/VLOOKUP(EOMONTH($A309,-1),Prices_Monthly!$A:$I,COLUMN(H$4),FALSE)-1</f>
        <v>1.6748908100030491E-3</v>
      </c>
      <c r="I309" s="3">
        <f>VLOOKUP($A309,Prices_Monthly!$A:$I,COLUMN(I$4),FALSE)/VLOOKUP(EOMONTH($A309,-1),Prices_Monthly!$A:$I,COLUMN(I$4),FALSE)-1</f>
        <v>4.289615397218971E-2</v>
      </c>
      <c r="K309" s="3">
        <f>VLOOKUP($A309,Prices_Monthly!$A:$L,COLUMN(K$4),FALSE)/VLOOKUP(EOMONTH($A309,-1),Prices_Monthly!$A:$L,COLUMN(K$4),FALSE)-1</f>
        <v>-7.4993641606382333E-3</v>
      </c>
      <c r="L309" s="3">
        <f>VLOOKUP($A309,Prices_Monthly!$A:$L,COLUMN(L$4),FALSE)/VLOOKUP(EOMONTH($A309,-1),Prices_Monthly!$A:$L,COLUMN(L$4),FALSE)-1</f>
        <v>1.0413133513668127E-2</v>
      </c>
      <c r="M309" s="3">
        <f t="shared" si="4"/>
        <v>3.2481344439455827E-3</v>
      </c>
    </row>
    <row r="310" spans="1:13" x14ac:dyDescent="0.35">
      <c r="A310" s="2">
        <v>42155</v>
      </c>
      <c r="B310" s="3">
        <f>VLOOKUP($A310,Prices_Monthly!$A:$I,COLUMN(B$4),FALSE)/VLOOKUP(EOMONTH($A310,-1),Prices_Monthly!$A:$I,COLUMN(B$4),FALSE)-1</f>
        <v>-1.1249606185455674E-2</v>
      </c>
      <c r="C310" s="3">
        <f>VLOOKUP($A310,Prices_Monthly!$A:$I,COLUMN(C$4),FALSE)/VLOOKUP(EOMONTH($A310,-1),Prices_Monthly!$A:$I,COLUMN(C$4),FALSE)-1</f>
        <v>5.3802493497898674E-3</v>
      </c>
      <c r="D310" s="3">
        <f>VLOOKUP($A310,Prices_Monthly!$A:$I,COLUMN(D$4),FALSE)/VLOOKUP(EOMONTH($A310,-1),Prices_Monthly!$A:$I,COLUMN(D$4),FALSE)-1</f>
        <v>-1.758030052025128E-3</v>
      </c>
      <c r="E310" s="3">
        <f>VLOOKUP($A310,Prices_Monthly!$A:$I,COLUMN(E$4),FALSE)/VLOOKUP(EOMONTH($A310,-1),Prices_Monthly!$A:$I,COLUMN(E$4),FALSE)-1</f>
        <v>-3.1364425906266202E-4</v>
      </c>
      <c r="F310" s="3">
        <f>VLOOKUP($A310,Prices_Monthly!$A:$I,COLUMN(F$4),FALSE)/VLOOKUP(EOMONTH($A310,-1),Prices_Monthly!$A:$I,COLUMN(F$4),FALSE)-1</f>
        <v>1.2992637505413684E-2</v>
      </c>
      <c r="G310" s="3">
        <f>VLOOKUP($A310,Prices_Monthly!$A:$I,COLUMN(G$4),FALSE)/VLOOKUP(EOMONTH($A310,-1),Prices_Monthly!$A:$I,COLUMN(G$4),FALSE)-1</f>
        <v>2.3308149013049784E-2</v>
      </c>
      <c r="H310" s="3">
        <f>VLOOKUP($A310,Prices_Monthly!$A:$I,COLUMN(H$4),FALSE)/VLOOKUP(EOMONTH($A310,-1),Prices_Monthly!$A:$I,COLUMN(H$4),FALSE)-1</f>
        <v>-3.5828463549147371E-2</v>
      </c>
      <c r="I310" s="3">
        <f>VLOOKUP($A310,Prices_Monthly!$A:$I,COLUMN(I$4),FALSE)/VLOOKUP(EOMONTH($A310,-1),Prices_Monthly!$A:$I,COLUMN(I$4),FALSE)-1</f>
        <v>-2.195628015807094E-2</v>
      </c>
      <c r="K310" s="3">
        <f>VLOOKUP($A310,Prices_Monthly!$A:$L,COLUMN(K$4),FALSE)/VLOOKUP(EOMONTH($A310,-1),Prices_Monthly!$A:$L,COLUMN(K$4),FALSE)-1</f>
        <v>-6.5512604202708768E-3</v>
      </c>
      <c r="L310" s="3">
        <f>VLOOKUP($A310,Prices_Monthly!$A:$L,COLUMN(L$4),FALSE)/VLOOKUP(EOMONTH($A310,-1),Prices_Monthly!$A:$L,COLUMN(L$4),FALSE)-1</f>
        <v>1.2676782001825426E-2</v>
      </c>
      <c r="M310" s="3">
        <f t="shared" si="4"/>
        <v>4.985565032986904E-3</v>
      </c>
    </row>
    <row r="311" spans="1:13" x14ac:dyDescent="0.35">
      <c r="A311" s="2">
        <v>42185</v>
      </c>
      <c r="B311" s="3">
        <f>VLOOKUP($A311,Prices_Monthly!$A:$I,COLUMN(B$4),FALSE)/VLOOKUP(EOMONTH($A311,-1),Prices_Monthly!$A:$I,COLUMN(B$4),FALSE)-1</f>
        <v>-3.405181974699234E-2</v>
      </c>
      <c r="C311" s="3">
        <f>VLOOKUP($A311,Prices_Monthly!$A:$I,COLUMN(C$4),FALSE)/VLOOKUP(EOMONTH($A311,-1),Prices_Monthly!$A:$I,COLUMN(C$4),FALSE)-1</f>
        <v>-1.5129180543695164E-2</v>
      </c>
      <c r="D311" s="3">
        <f>VLOOKUP($A311,Prices_Monthly!$A:$I,COLUMN(D$4),FALSE)/VLOOKUP(EOMONTH($A311,-1),Prices_Monthly!$A:$I,COLUMN(D$4),FALSE)-1</f>
        <v>-2.1629437544998797E-3</v>
      </c>
      <c r="E311" s="3">
        <f>VLOOKUP($A311,Prices_Monthly!$A:$I,COLUMN(E$4),FALSE)/VLOOKUP(EOMONTH($A311,-1),Prices_Monthly!$A:$I,COLUMN(E$4),FALSE)-1</f>
        <v>-1.1873775622404659E-2</v>
      </c>
      <c r="F311" s="3">
        <f>VLOOKUP($A311,Prices_Monthly!$A:$I,COLUMN(F$4),FALSE)/VLOOKUP(EOMONTH($A311,-1),Prices_Monthly!$A:$I,COLUMN(F$4),FALSE)-1</f>
        <v>-2.0735356990166709E-2</v>
      </c>
      <c r="G311" s="3">
        <f>VLOOKUP($A311,Prices_Monthly!$A:$I,COLUMN(G$4),FALSE)/VLOOKUP(EOMONTH($A311,-1),Prices_Monthly!$A:$I,COLUMN(G$4),FALSE)-1</f>
        <v>-2.5142888987186085E-2</v>
      </c>
      <c r="H311" s="3">
        <f>VLOOKUP($A311,Prices_Monthly!$A:$I,COLUMN(H$4),FALSE)/VLOOKUP(EOMONTH($A311,-1),Prices_Monthly!$A:$I,COLUMN(H$4),FALSE)-1</f>
        <v>1.3633675385716693E-2</v>
      </c>
      <c r="I311" s="3">
        <f>VLOOKUP($A311,Prices_Monthly!$A:$I,COLUMN(I$4),FALSE)/VLOOKUP(EOMONTH($A311,-1),Prices_Monthly!$A:$I,COLUMN(I$4),FALSE)-1</f>
        <v>1.5887804428795116E-2</v>
      </c>
      <c r="K311" s="3">
        <f>VLOOKUP($A311,Prices_Monthly!$A:$L,COLUMN(K$4),FALSE)/VLOOKUP(EOMONTH($A311,-1),Prices_Monthly!$A:$L,COLUMN(K$4),FALSE)-1</f>
        <v>-1.2856867921167914E-2</v>
      </c>
      <c r="L311" s="3">
        <f>VLOOKUP($A311,Prices_Monthly!$A:$L,COLUMN(L$4),FALSE)/VLOOKUP(EOMONTH($A311,-1),Prices_Monthly!$A:$L,COLUMN(L$4),FALSE)-1</f>
        <v>-2.9415305590111962E-2</v>
      </c>
      <c r="M311" s="3">
        <f t="shared" si="4"/>
        <v>-2.2791930522534344E-2</v>
      </c>
    </row>
    <row r="312" spans="1:13" x14ac:dyDescent="0.35">
      <c r="A312" s="2">
        <v>42216</v>
      </c>
      <c r="B312" s="3">
        <f>VLOOKUP($A312,Prices_Monthly!$A:$I,COLUMN(B$4),FALSE)/VLOOKUP(EOMONTH($A312,-1),Prices_Monthly!$A:$I,COLUMN(B$4),FALSE)-1</f>
        <v>-0.15030763454910945</v>
      </c>
      <c r="C312" s="3">
        <f>VLOOKUP($A312,Prices_Monthly!$A:$I,COLUMN(C$4),FALSE)/VLOOKUP(EOMONTH($A312,-1),Prices_Monthly!$A:$I,COLUMN(C$4),FALSE)-1</f>
        <v>-6.7291645015558288E-2</v>
      </c>
      <c r="D312" s="3">
        <f>VLOOKUP($A312,Prices_Monthly!$A:$I,COLUMN(D$4),FALSE)/VLOOKUP(EOMONTH($A312,-1),Prices_Monthly!$A:$I,COLUMN(D$4),FALSE)-1</f>
        <v>3.9460487118456733E-3</v>
      </c>
      <c r="E312" s="3">
        <f>VLOOKUP($A312,Prices_Monthly!$A:$I,COLUMN(E$4),FALSE)/VLOOKUP(EOMONTH($A312,-1),Prices_Monthly!$A:$I,COLUMN(E$4),FALSE)-1</f>
        <v>1.0034336370786878E-2</v>
      </c>
      <c r="F312" s="3">
        <f>VLOOKUP($A312,Prices_Monthly!$A:$I,COLUMN(F$4),FALSE)/VLOOKUP(EOMONTH($A312,-1),Prices_Monthly!$A:$I,COLUMN(F$4),FALSE)-1</f>
        <v>2.144728225278314E-2</v>
      </c>
      <c r="G312" s="3">
        <f>VLOOKUP($A312,Prices_Monthly!$A:$I,COLUMN(G$4),FALSE)/VLOOKUP(EOMONTH($A312,-1),Prices_Monthly!$A:$I,COLUMN(G$4),FALSE)-1</f>
        <v>4.435993571810859E-2</v>
      </c>
      <c r="H312" s="3">
        <f>VLOOKUP($A312,Prices_Monthly!$A:$I,COLUMN(H$4),FALSE)/VLOOKUP(EOMONTH($A312,-1),Prices_Monthly!$A:$I,COLUMN(H$4),FALSE)-1</f>
        <v>-1.2729381107872806E-2</v>
      </c>
      <c r="I312" s="3">
        <f>VLOOKUP($A312,Prices_Monthly!$A:$I,COLUMN(I$4),FALSE)/VLOOKUP(EOMONTH($A312,-1),Prices_Monthly!$A:$I,COLUMN(I$4),FALSE)-1</f>
        <v>-8.8158341362422066E-3</v>
      </c>
      <c r="K312" s="3">
        <f>VLOOKUP($A312,Prices_Monthly!$A:$L,COLUMN(K$4),FALSE)/VLOOKUP(EOMONTH($A312,-1),Prices_Monthly!$A:$L,COLUMN(K$4),FALSE)-1</f>
        <v>1.2744680671518127E-2</v>
      </c>
      <c r="L312" s="3">
        <f>VLOOKUP($A312,Prices_Monthly!$A:$L,COLUMN(L$4),FALSE)/VLOOKUP(EOMONTH($A312,-1),Prices_Monthly!$A:$L,COLUMN(L$4),FALSE)-1</f>
        <v>2.4938858549438336E-2</v>
      </c>
      <c r="M312" s="3">
        <f t="shared" si="4"/>
        <v>2.0061187398270251E-2</v>
      </c>
    </row>
    <row r="313" spans="1:13" x14ac:dyDescent="0.35">
      <c r="A313" s="2">
        <v>42247</v>
      </c>
      <c r="B313" s="3">
        <f>VLOOKUP($A313,Prices_Monthly!$A:$I,COLUMN(B$4),FALSE)/VLOOKUP(EOMONTH($A313,-1),Prices_Monthly!$A:$I,COLUMN(B$4),FALSE)-1</f>
        <v>-1.271317995726351E-2</v>
      </c>
      <c r="C313" s="3">
        <f>VLOOKUP($A313,Prices_Monthly!$A:$I,COLUMN(C$4),FALSE)/VLOOKUP(EOMONTH($A313,-1),Prices_Monthly!$A:$I,COLUMN(C$4),FALSE)-1</f>
        <v>3.4152293624082342E-2</v>
      </c>
      <c r="D313" s="3">
        <f>VLOOKUP($A313,Prices_Monthly!$A:$I,COLUMN(D$4),FALSE)/VLOOKUP(EOMONTH($A313,-1),Prices_Monthly!$A:$I,COLUMN(D$4),FALSE)-1</f>
        <v>2.7782913787601782E-3</v>
      </c>
      <c r="E313" s="3">
        <f>VLOOKUP($A313,Prices_Monthly!$A:$I,COLUMN(E$4),FALSE)/VLOOKUP(EOMONTH($A313,-1),Prices_Monthly!$A:$I,COLUMN(E$4),FALSE)-1</f>
        <v>1.4925718128138143E-3</v>
      </c>
      <c r="F313" s="3">
        <f>VLOOKUP($A313,Prices_Monthly!$A:$I,COLUMN(F$4),FALSE)/VLOOKUP(EOMONTH($A313,-1),Prices_Monthly!$A:$I,COLUMN(F$4),FALSE)-1</f>
        <v>-6.1601752417588251E-2</v>
      </c>
      <c r="G313" s="3">
        <f>VLOOKUP($A313,Prices_Monthly!$A:$I,COLUMN(G$4),FALSE)/VLOOKUP(EOMONTH($A313,-1),Prices_Monthly!$A:$I,COLUMN(G$4),FALSE)-1</f>
        <v>-6.8321039231879266E-2</v>
      </c>
      <c r="H313" s="3">
        <f>VLOOKUP($A313,Prices_Monthly!$A:$I,COLUMN(H$4),FALSE)/VLOOKUP(EOMONTH($A313,-1),Prices_Monthly!$A:$I,COLUMN(H$4),FALSE)-1</f>
        <v>2.380522138915131E-2</v>
      </c>
      <c r="I313" s="3">
        <f>VLOOKUP($A313,Prices_Monthly!$A:$I,COLUMN(I$4),FALSE)/VLOOKUP(EOMONTH($A313,-1),Prices_Monthly!$A:$I,COLUMN(I$4),FALSE)-1</f>
        <v>1.5305162022438257E-2</v>
      </c>
      <c r="K313" s="3">
        <f>VLOOKUP($A313,Prices_Monthly!$A:$L,COLUMN(K$4),FALSE)/VLOOKUP(EOMONTH($A313,-1),Prices_Monthly!$A:$L,COLUMN(K$4),FALSE)-1</f>
        <v>-1.7998091581667985E-3</v>
      </c>
      <c r="L313" s="3">
        <f>VLOOKUP($A313,Prices_Monthly!$A:$L,COLUMN(L$4),FALSE)/VLOOKUP(EOMONTH($A313,-1),Prices_Monthly!$A:$L,COLUMN(L$4),FALSE)-1</f>
        <v>-6.6538112228080259E-2</v>
      </c>
      <c r="M313" s="3">
        <f t="shared" si="4"/>
        <v>-4.0642791000114871E-2</v>
      </c>
    </row>
    <row r="314" spans="1:13" x14ac:dyDescent="0.35">
      <c r="A314" s="2">
        <v>42277</v>
      </c>
      <c r="B314" s="3">
        <f>VLOOKUP($A314,Prices_Monthly!$A:$I,COLUMN(B$4),FALSE)/VLOOKUP(EOMONTH($A314,-1),Prices_Monthly!$A:$I,COLUMN(B$4),FALSE)-1</f>
        <v>-5.4659011539175961E-2</v>
      </c>
      <c r="C314" s="3">
        <f>VLOOKUP($A314,Prices_Monthly!$A:$I,COLUMN(C$4),FALSE)/VLOOKUP(EOMONTH($A314,-1),Prices_Monthly!$A:$I,COLUMN(C$4),FALSE)-1</f>
        <v>-1.5276335623058412E-2</v>
      </c>
      <c r="D314" s="3">
        <f>VLOOKUP($A314,Prices_Monthly!$A:$I,COLUMN(D$4),FALSE)/VLOOKUP(EOMONTH($A314,-1),Prices_Monthly!$A:$I,COLUMN(D$4),FALSE)-1</f>
        <v>3.8070108329364416E-3</v>
      </c>
      <c r="E314" s="3">
        <f>VLOOKUP($A314,Prices_Monthly!$A:$I,COLUMN(E$4),FALSE)/VLOOKUP(EOMONTH($A314,-1),Prices_Monthly!$A:$I,COLUMN(E$4),FALSE)-1</f>
        <v>1.3158615300913556E-2</v>
      </c>
      <c r="F314" s="3">
        <f>VLOOKUP($A314,Prices_Monthly!$A:$I,COLUMN(F$4),FALSE)/VLOOKUP(EOMONTH($A314,-1),Prices_Monthly!$A:$I,COLUMN(F$4),FALSE)-1</f>
        <v>-2.5734456843543474E-2</v>
      </c>
      <c r="G314" s="3">
        <f>VLOOKUP($A314,Prices_Monthly!$A:$I,COLUMN(G$4),FALSE)/VLOOKUP(EOMONTH($A314,-1),Prices_Monthly!$A:$I,COLUMN(G$4),FALSE)-1</f>
        <v>-2.3183741931883106E-2</v>
      </c>
      <c r="H314" s="3">
        <f>VLOOKUP($A314,Prices_Monthly!$A:$I,COLUMN(H$4),FALSE)/VLOOKUP(EOMONTH($A314,-1),Prices_Monthly!$A:$I,COLUMN(H$4),FALSE)-1</f>
        <v>9.2908460138481086E-3</v>
      </c>
      <c r="I314" s="3">
        <f>VLOOKUP($A314,Prices_Monthly!$A:$I,COLUMN(I$4),FALSE)/VLOOKUP(EOMONTH($A314,-1),Prices_Monthly!$A:$I,COLUMN(I$4),FALSE)-1</f>
        <v>-5.7035893331880416E-3</v>
      </c>
      <c r="K314" s="3">
        <f>VLOOKUP($A314,Prices_Monthly!$A:$L,COLUMN(K$4),FALSE)/VLOOKUP(EOMONTH($A314,-1),Prices_Monthly!$A:$L,COLUMN(K$4),FALSE)-1</f>
        <v>7.8945512585255617E-3</v>
      </c>
      <c r="L314" s="3">
        <f>VLOOKUP($A314,Prices_Monthly!$A:$L,COLUMN(L$4),FALSE)/VLOOKUP(EOMONTH($A314,-1),Prices_Monthly!$A:$L,COLUMN(L$4),FALSE)-1</f>
        <v>-3.549369332196306E-2</v>
      </c>
      <c r="M314" s="3">
        <f t="shared" si="4"/>
        <v>-1.813839548976761E-2</v>
      </c>
    </row>
    <row r="315" spans="1:13" x14ac:dyDescent="0.35">
      <c r="A315" s="2">
        <v>42308</v>
      </c>
      <c r="B315" s="3">
        <f>VLOOKUP($A315,Prices_Monthly!$A:$I,COLUMN(B$4),FALSE)/VLOOKUP(EOMONTH($A315,-1),Prices_Monthly!$A:$I,COLUMN(B$4),FALSE)-1</f>
        <v>-2.6021685456036558E-2</v>
      </c>
      <c r="C315" s="3">
        <f>VLOOKUP($A315,Prices_Monthly!$A:$I,COLUMN(C$4),FALSE)/VLOOKUP(EOMONTH($A315,-1),Prices_Monthly!$A:$I,COLUMN(C$4),FALSE)-1</f>
        <v>2.3493104176969037E-2</v>
      </c>
      <c r="D315" s="3">
        <f>VLOOKUP($A315,Prices_Monthly!$A:$I,COLUMN(D$4),FALSE)/VLOOKUP(EOMONTH($A315,-1),Prices_Monthly!$A:$I,COLUMN(D$4),FALSE)-1</f>
        <v>2.700092360860662E-3</v>
      </c>
      <c r="E315" s="3">
        <f>VLOOKUP($A315,Prices_Monthly!$A:$I,COLUMN(E$4),FALSE)/VLOOKUP(EOMONTH($A315,-1),Prices_Monthly!$A:$I,COLUMN(E$4),FALSE)-1</f>
        <v>-8.1325950557880056E-3</v>
      </c>
      <c r="F315" s="3">
        <f>VLOOKUP($A315,Prices_Monthly!$A:$I,COLUMN(F$4),FALSE)/VLOOKUP(EOMONTH($A315,-1),Prices_Monthly!$A:$I,COLUMN(F$4),FALSE)-1</f>
        <v>8.6430575035063129E-2</v>
      </c>
      <c r="G315" s="3">
        <f>VLOOKUP($A315,Prices_Monthly!$A:$I,COLUMN(G$4),FALSE)/VLOOKUP(EOMONTH($A315,-1),Prices_Monthly!$A:$I,COLUMN(G$4),FALSE)-1</f>
        <v>0.11536119351816909</v>
      </c>
      <c r="H315" s="3">
        <f>VLOOKUP($A315,Prices_Monthly!$A:$I,COLUMN(H$4),FALSE)/VLOOKUP(EOMONTH($A315,-1),Prices_Monthly!$A:$I,COLUMN(H$4),FALSE)-1</f>
        <v>-7.943925233644733E-3</v>
      </c>
      <c r="I315" s="3">
        <f>VLOOKUP($A315,Prices_Monthly!$A:$I,COLUMN(I$4),FALSE)/VLOOKUP(EOMONTH($A315,-1),Prices_Monthly!$A:$I,COLUMN(I$4),FALSE)-1</f>
        <v>-1.0867904809964357E-2</v>
      </c>
      <c r="K315" s="3">
        <f>VLOOKUP($A315,Prices_Monthly!$A:$L,COLUMN(K$4),FALSE)/VLOOKUP(EOMONTH($A315,-1),Prices_Monthly!$A:$L,COLUMN(K$4),FALSE)-1</f>
        <v>2.6045745982865576E-3</v>
      </c>
      <c r="L315" s="3">
        <f>VLOOKUP($A315,Prices_Monthly!$A:$L,COLUMN(L$4),FALSE)/VLOOKUP(EOMONTH($A315,-1),Prices_Monthly!$A:$L,COLUMN(L$4),FALSE)-1</f>
        <v>7.8740742263827102E-2</v>
      </c>
      <c r="M315" s="3">
        <f t="shared" si="4"/>
        <v>4.8286275197610883E-2</v>
      </c>
    </row>
    <row r="316" spans="1:13" x14ac:dyDescent="0.35">
      <c r="A316" s="2">
        <v>42338</v>
      </c>
      <c r="B316" s="3">
        <f>VLOOKUP($A316,Prices_Monthly!$A:$I,COLUMN(B$4),FALSE)/VLOOKUP(EOMONTH($A316,-1),Prices_Monthly!$A:$I,COLUMN(B$4),FALSE)-1</f>
        <v>-8.3474657503944782E-2</v>
      </c>
      <c r="C316" s="3">
        <f>VLOOKUP($A316,Prices_Monthly!$A:$I,COLUMN(C$4),FALSE)/VLOOKUP(EOMONTH($A316,-1),Prices_Monthly!$A:$I,COLUMN(C$4),FALSE)-1</f>
        <v>-6.7359652542834825E-2</v>
      </c>
      <c r="D316" s="3">
        <f>VLOOKUP($A316,Prices_Monthly!$A:$I,COLUMN(D$4),FALSE)/VLOOKUP(EOMONTH($A316,-1),Prices_Monthly!$A:$I,COLUMN(D$4),FALSE)-1</f>
        <v>-2.0202624568388394E-4</v>
      </c>
      <c r="E316" s="3">
        <f>VLOOKUP($A316,Prices_Monthly!$A:$I,COLUMN(E$4),FALSE)/VLOOKUP(EOMONTH($A316,-1),Prices_Monthly!$A:$I,COLUMN(E$4),FALSE)-1</f>
        <v>-5.3517660807188561E-3</v>
      </c>
      <c r="F316" s="3">
        <f>VLOOKUP($A316,Prices_Monthly!$A:$I,COLUMN(F$4),FALSE)/VLOOKUP(EOMONTH($A316,-1),Prices_Monthly!$A:$I,COLUMN(F$4),FALSE)-1</f>
        <v>2.9046312731966228E-3</v>
      </c>
      <c r="G316" s="3">
        <f>VLOOKUP($A316,Prices_Monthly!$A:$I,COLUMN(G$4),FALSE)/VLOOKUP(EOMONTH($A316,-1),Prices_Monthly!$A:$I,COLUMN(G$4),FALSE)-1</f>
        <v>5.4915129937271878E-3</v>
      </c>
      <c r="H316" s="3">
        <f>VLOOKUP($A316,Prices_Monthly!$A:$I,COLUMN(H$4),FALSE)/VLOOKUP(EOMONTH($A316,-1),Prices_Monthly!$A:$I,COLUMN(H$4),FALSE)-1</f>
        <v>-2.0775959473947281E-2</v>
      </c>
      <c r="I316" s="3">
        <f>VLOOKUP($A316,Prices_Monthly!$A:$I,COLUMN(I$4),FALSE)/VLOOKUP(EOMONTH($A316,-1),Prices_Monthly!$A:$I,COLUMN(I$4),FALSE)-1</f>
        <v>-4.394180004068593E-2</v>
      </c>
      <c r="K316" s="3">
        <f>VLOOKUP($A316,Prices_Monthly!$A:$L,COLUMN(K$4),FALSE)/VLOOKUP(EOMONTH($A316,-1),Prices_Monthly!$A:$L,COLUMN(K$4),FALSE)-1</f>
        <v>4.6900126657400953E-4</v>
      </c>
      <c r="L316" s="3">
        <f>VLOOKUP($A316,Prices_Monthly!$A:$L,COLUMN(L$4),FALSE)/VLOOKUP(EOMONTH($A316,-1),Prices_Monthly!$A:$L,COLUMN(L$4),FALSE)-1</f>
        <v>6.4067057612273715E-3</v>
      </c>
      <c r="M316" s="3">
        <f t="shared" si="4"/>
        <v>4.0316239633660265E-3</v>
      </c>
    </row>
    <row r="317" spans="1:13" x14ac:dyDescent="0.35">
      <c r="A317" s="2">
        <v>42369</v>
      </c>
      <c r="B317" s="3">
        <f>VLOOKUP($A317,Prices_Monthly!$A:$I,COLUMN(B$4),FALSE)/VLOOKUP(EOMONTH($A317,-1),Prices_Monthly!$A:$I,COLUMN(B$4),FALSE)-1</f>
        <v>-0.23355886115155955</v>
      </c>
      <c r="C317" s="3">
        <f>VLOOKUP($A317,Prices_Monthly!$A:$I,COLUMN(C$4),FALSE)/VLOOKUP(EOMONTH($A317,-1),Prices_Monthly!$A:$I,COLUMN(C$4),FALSE)-1</f>
        <v>-4.7872591480476734E-3</v>
      </c>
      <c r="D317" s="3">
        <f>VLOOKUP($A317,Prices_Monthly!$A:$I,COLUMN(D$4),FALSE)/VLOOKUP(EOMONTH($A317,-1),Prices_Monthly!$A:$I,COLUMN(D$4),FALSE)-1</f>
        <v>2.6072931804765886E-3</v>
      </c>
      <c r="E317" s="3">
        <f>VLOOKUP($A317,Prices_Monthly!$A:$I,COLUMN(E$4),FALSE)/VLOOKUP(EOMONTH($A317,-1),Prices_Monthly!$A:$I,COLUMN(E$4),FALSE)-1</f>
        <v>-4.2025141614440154E-3</v>
      </c>
      <c r="F317" s="3">
        <f>VLOOKUP($A317,Prices_Monthly!$A:$I,COLUMN(F$4),FALSE)/VLOOKUP(EOMONTH($A317,-1),Prices_Monthly!$A:$I,COLUMN(F$4),FALSE)-1</f>
        <v>-1.7109144542772903E-2</v>
      </c>
      <c r="G317" s="3">
        <f>VLOOKUP($A317,Prices_Monthly!$A:$I,COLUMN(G$4),FALSE)/VLOOKUP(EOMONTH($A317,-1),Prices_Monthly!$A:$I,COLUMN(G$4),FALSE)-1</f>
        <v>-1.6074851060092765E-2</v>
      </c>
      <c r="H317" s="3">
        <f>VLOOKUP($A317,Prices_Monthly!$A:$I,COLUMN(H$4),FALSE)/VLOOKUP(EOMONTH($A317,-1),Prices_Monthly!$A:$I,COLUMN(H$4),FALSE)-1</f>
        <v>2.3345959018413298E-2</v>
      </c>
      <c r="I317" s="3">
        <f>VLOOKUP($A317,Prices_Monthly!$A:$I,COLUMN(I$4),FALSE)/VLOOKUP(EOMONTH($A317,-1),Prices_Monthly!$A:$I,COLUMN(I$4),FALSE)-1</f>
        <v>2.729255696022026E-2</v>
      </c>
      <c r="K317" s="3">
        <f>VLOOKUP($A317,Prices_Monthly!$A:$L,COLUMN(K$4),FALSE)/VLOOKUP(EOMONTH($A317,-1),Prices_Monthly!$A:$L,COLUMN(K$4),FALSE)-1</f>
        <v>-2.9244386438735948E-3</v>
      </c>
      <c r="L317" s="3">
        <f>VLOOKUP($A317,Prices_Monthly!$A:$L,COLUMN(L$4),FALSE)/VLOOKUP(EOMONTH($A317,-1),Prices_Monthly!$A:$L,COLUMN(L$4),FALSE)-1</f>
        <v>-2.1574593077145598E-2</v>
      </c>
      <c r="M317" s="3">
        <f t="shared" si="4"/>
        <v>-1.4114531303836796E-2</v>
      </c>
    </row>
    <row r="318" spans="1:13" x14ac:dyDescent="0.35">
      <c r="A318" s="2">
        <v>42400</v>
      </c>
      <c r="B318" s="3">
        <f>VLOOKUP($A318,Prices_Monthly!$A:$I,COLUMN(B$4),FALSE)/VLOOKUP(EOMONTH($A318,-1),Prices_Monthly!$A:$I,COLUMN(B$4),FALSE)-1</f>
        <v>-9.2202533027393896E-2</v>
      </c>
      <c r="C318" s="3">
        <f>VLOOKUP($A318,Prices_Monthly!$A:$I,COLUMN(C$4),FALSE)/VLOOKUP(EOMONTH($A318,-1),Prices_Monthly!$A:$I,COLUMN(C$4),FALSE)-1</f>
        <v>5.2681678677329202E-2</v>
      </c>
      <c r="D318" s="3">
        <f>VLOOKUP($A318,Prices_Monthly!$A:$I,COLUMN(D$4),FALSE)/VLOOKUP(EOMONTH($A318,-1),Prices_Monthly!$A:$I,COLUMN(D$4),FALSE)-1</f>
        <v>9.2602281436067191E-3</v>
      </c>
      <c r="E318" s="3">
        <f>VLOOKUP($A318,Prices_Monthly!$A:$I,COLUMN(E$4),FALSE)/VLOOKUP(EOMONTH($A318,-1),Prices_Monthly!$A:$I,COLUMN(E$4),FALSE)-1</f>
        <v>2.9170105369224375E-2</v>
      </c>
      <c r="F318" s="3">
        <f>VLOOKUP($A318,Prices_Monthly!$A:$I,COLUMN(F$4),FALSE)/VLOOKUP(EOMONTH($A318,-1),Prices_Monthly!$A:$I,COLUMN(F$4),FALSE)-1</f>
        <v>-5.1838917385135908E-2</v>
      </c>
      <c r="G318" s="3">
        <f>VLOOKUP($A318,Prices_Monthly!$A:$I,COLUMN(G$4),FALSE)/VLOOKUP(EOMONTH($A318,-1),Prices_Monthly!$A:$I,COLUMN(G$4),FALSE)-1</f>
        <v>-7.0786180019485889E-2</v>
      </c>
      <c r="H318" s="3">
        <f>VLOOKUP($A318,Prices_Monthly!$A:$I,COLUMN(H$4),FALSE)/VLOOKUP(EOMONTH($A318,-1),Prices_Monthly!$A:$I,COLUMN(H$4),FALSE)-1</f>
        <v>-6.8964920603108437E-3</v>
      </c>
      <c r="I318" s="3">
        <f>VLOOKUP($A318,Prices_Monthly!$A:$I,COLUMN(I$4),FALSE)/VLOOKUP(EOMONTH($A318,-1),Prices_Monthly!$A:$I,COLUMN(I$4),FALSE)-1</f>
        <v>-4.5795500264057543E-3</v>
      </c>
      <c r="K318" s="3">
        <f>VLOOKUP($A318,Prices_Monthly!$A:$L,COLUMN(K$4),FALSE)/VLOOKUP(EOMONTH($A318,-1),Prices_Monthly!$A:$L,COLUMN(K$4),FALSE)-1</f>
        <v>2.0033828984446611E-2</v>
      </c>
      <c r="L318" s="3">
        <f>VLOOKUP($A318,Prices_Monthly!$A:$L,COLUMN(L$4),FALSE)/VLOOKUP(EOMONTH($A318,-1),Prices_Monthly!$A:$L,COLUMN(L$4),FALSE)-1</f>
        <v>-5.4146099764103561E-2</v>
      </c>
      <c r="M318" s="3">
        <f t="shared" si="4"/>
        <v>-2.4474128264683492E-2</v>
      </c>
    </row>
    <row r="319" spans="1:13" x14ac:dyDescent="0.35">
      <c r="A319" s="2">
        <v>42429</v>
      </c>
      <c r="B319" s="3">
        <f>VLOOKUP($A319,Prices_Monthly!$A:$I,COLUMN(B$4),FALSE)/VLOOKUP(EOMONTH($A319,-1),Prices_Monthly!$A:$I,COLUMN(B$4),FALSE)-1</f>
        <v>3.5650443335354387E-2</v>
      </c>
      <c r="C319" s="3">
        <f>VLOOKUP($A319,Prices_Monthly!$A:$I,COLUMN(C$4),FALSE)/VLOOKUP(EOMONTH($A319,-1),Prices_Monthly!$A:$I,COLUMN(C$4),FALSE)-1</f>
        <v>0.10569617605445703</v>
      </c>
      <c r="D319" s="3">
        <f>VLOOKUP($A319,Prices_Monthly!$A:$I,COLUMN(D$4),FALSE)/VLOOKUP(EOMONTH($A319,-1),Prices_Monthly!$A:$I,COLUMN(D$4),FALSE)-1</f>
        <v>1.1568651287796827E-2</v>
      </c>
      <c r="E319" s="3">
        <f>VLOOKUP($A319,Prices_Monthly!$A:$I,COLUMN(E$4),FALSE)/VLOOKUP(EOMONTH($A319,-1),Prices_Monthly!$A:$I,COLUMN(E$4),FALSE)-1</f>
        <v>1.0098169421314918E-2</v>
      </c>
      <c r="F319" s="3">
        <f>VLOOKUP($A319,Prices_Monthly!$A:$I,COLUMN(F$4),FALSE)/VLOOKUP(EOMONTH($A319,-1),Prices_Monthly!$A:$I,COLUMN(F$4),FALSE)-1</f>
        <v>-2.8775322283602911E-4</v>
      </c>
      <c r="G319" s="3">
        <f>VLOOKUP($A319,Prices_Monthly!$A:$I,COLUMN(G$4),FALSE)/VLOOKUP(EOMONTH($A319,-1),Prices_Monthly!$A:$I,COLUMN(G$4),FALSE)-1</f>
        <v>-1.4484890034351716E-2</v>
      </c>
      <c r="H319" s="3">
        <f>VLOOKUP($A319,Prices_Monthly!$A:$I,COLUMN(H$4),FALSE)/VLOOKUP(EOMONTH($A319,-1),Prices_Monthly!$A:$I,COLUMN(H$4),FALSE)-1</f>
        <v>7.2337453793640094E-2</v>
      </c>
      <c r="I319" s="3">
        <f>VLOOKUP($A319,Prices_Monthly!$A:$I,COLUMN(I$4),FALSE)/VLOOKUP(EOMONTH($A319,-1),Prices_Monthly!$A:$I,COLUMN(I$4),FALSE)-1</f>
        <v>3.5525971762244701E-3</v>
      </c>
      <c r="K319" s="3">
        <f>VLOOKUP($A319,Prices_Monthly!$A:$L,COLUMN(K$4),FALSE)/VLOOKUP(EOMONTH($A319,-1),Prices_Monthly!$A:$L,COLUMN(K$4),FALSE)-1</f>
        <v>1.1749669774987925E-2</v>
      </c>
      <c r="L319" s="3">
        <f>VLOOKUP($A319,Prices_Monthly!$A:$L,COLUMN(L$4),FALSE)/VLOOKUP(EOMONTH($A319,-1),Prices_Monthly!$A:$L,COLUMN(L$4),FALSE)-1</f>
        <v>-1.5335762073472647E-2</v>
      </c>
      <c r="M319" s="3">
        <f t="shared" si="4"/>
        <v>-4.5015893340884178E-3</v>
      </c>
    </row>
    <row r="320" spans="1:13" x14ac:dyDescent="0.35">
      <c r="A320" s="2">
        <v>42460</v>
      </c>
      <c r="B320" s="3">
        <f>VLOOKUP($A320,Prices_Monthly!$A:$I,COLUMN(B$4),FALSE)/VLOOKUP(EOMONTH($A320,-1),Prices_Monthly!$A:$I,COLUMN(B$4),FALSE)-1</f>
        <v>7.5137525935439875E-2</v>
      </c>
      <c r="C320" s="3">
        <f>VLOOKUP($A320,Prices_Monthly!$A:$I,COLUMN(C$4),FALSE)/VLOOKUP(EOMONTH($A320,-1),Prices_Monthly!$A:$I,COLUMN(C$4),FALSE)-1</f>
        <v>3.7834948432902138E-5</v>
      </c>
      <c r="D320" s="3">
        <f>VLOOKUP($A320,Prices_Monthly!$A:$I,COLUMN(D$4),FALSE)/VLOOKUP(EOMONTH($A320,-1),Prices_Monthly!$A:$I,COLUMN(D$4),FALSE)-1</f>
        <v>-2.0859633433445435E-3</v>
      </c>
      <c r="E320" s="3">
        <f>VLOOKUP($A320,Prices_Monthly!$A:$I,COLUMN(E$4),FALSE)/VLOOKUP(EOMONTH($A320,-1),Prices_Monthly!$A:$I,COLUMN(E$4),FALSE)-1</f>
        <v>-9.5792879733913594E-4</v>
      </c>
      <c r="F320" s="3">
        <f>VLOOKUP($A320,Prices_Monthly!$A:$I,COLUMN(F$4),FALSE)/VLOOKUP(EOMONTH($A320,-1),Prices_Monthly!$A:$I,COLUMN(F$4),FALSE)-1</f>
        <v>6.8274710724770982E-2</v>
      </c>
      <c r="G320" s="3">
        <f>VLOOKUP($A320,Prices_Monthly!$A:$I,COLUMN(G$4),FALSE)/VLOOKUP(EOMONTH($A320,-1),Prices_Monthly!$A:$I,COLUMN(G$4),FALSE)-1</f>
        <v>6.7475894292006622E-2</v>
      </c>
      <c r="H320" s="3">
        <f>VLOOKUP($A320,Prices_Monthly!$A:$I,COLUMN(H$4),FALSE)/VLOOKUP(EOMONTH($A320,-1),Prices_Monthly!$A:$I,COLUMN(H$4),FALSE)-1</f>
        <v>2.9922242787183695E-3</v>
      </c>
      <c r="I320" s="3">
        <f>VLOOKUP($A320,Prices_Monthly!$A:$I,COLUMN(I$4),FALSE)/VLOOKUP(EOMONTH($A320,-1),Prices_Monthly!$A:$I,COLUMN(I$4),FALSE)-1</f>
        <v>4.7733290200297152E-2</v>
      </c>
      <c r="K320" s="3">
        <f>VLOOKUP($A320,Prices_Monthly!$A:$L,COLUMN(K$4),FALSE)/VLOOKUP(EOMONTH($A320,-1),Prices_Monthly!$A:$L,COLUMN(K$4),FALSE)-1</f>
        <v>4.6640192077960219E-3</v>
      </c>
      <c r="L320" s="3">
        <f>VLOOKUP($A320,Prices_Monthly!$A:$L,COLUMN(L$4),FALSE)/VLOOKUP(EOMONTH($A320,-1),Prices_Monthly!$A:$L,COLUMN(L$4),FALSE)-1</f>
        <v>5.2654697603085276E-2</v>
      </c>
      <c r="M320" s="3">
        <f t="shared" si="4"/>
        <v>3.3458426244969572E-2</v>
      </c>
    </row>
    <row r="321" spans="1:13" x14ac:dyDescent="0.35">
      <c r="A321" s="2">
        <v>42490</v>
      </c>
      <c r="B321" s="3">
        <f>VLOOKUP($A321,Prices_Monthly!$A:$I,COLUMN(B$4),FALSE)/VLOOKUP(EOMONTH($A321,-1),Prices_Monthly!$A:$I,COLUMN(B$4),FALSE)-1</f>
        <v>0.13928687585229782</v>
      </c>
      <c r="C321" s="3">
        <f>VLOOKUP($A321,Prices_Monthly!$A:$I,COLUMN(C$4),FALSE)/VLOOKUP(EOMONTH($A321,-1),Prices_Monthly!$A:$I,COLUMN(C$4),FALSE)-1</f>
        <v>4.4432070405264756E-2</v>
      </c>
      <c r="D321" s="3">
        <f>VLOOKUP($A321,Prices_Monthly!$A:$I,COLUMN(D$4),FALSE)/VLOOKUP(EOMONTH($A321,-1),Prices_Monthly!$A:$I,COLUMN(D$4),FALSE)-1</f>
        <v>1.2560024476315768E-3</v>
      </c>
      <c r="E321" s="3">
        <f>VLOOKUP($A321,Prices_Monthly!$A:$I,COLUMN(E$4),FALSE)/VLOOKUP(EOMONTH($A321,-1),Prices_Monthly!$A:$I,COLUMN(E$4),FALSE)-1</f>
        <v>-2.5164667410497721E-3</v>
      </c>
      <c r="F321" s="3">
        <f>VLOOKUP($A321,Prices_Monthly!$A:$I,COLUMN(F$4),FALSE)/VLOOKUP(EOMONTH($A321,-1),Prices_Monthly!$A:$I,COLUMN(F$4),FALSE)-1</f>
        <v>3.6643854071241044E-3</v>
      </c>
      <c r="G321" s="3">
        <f>VLOOKUP($A321,Prices_Monthly!$A:$I,COLUMN(G$4),FALSE)/VLOOKUP(EOMONTH($A321,-1),Prices_Monthly!$A:$I,COLUMN(G$4),FALSE)-1</f>
        <v>-3.233751959369191E-2</v>
      </c>
      <c r="H321" s="3">
        <f>VLOOKUP($A321,Prices_Monthly!$A:$I,COLUMN(H$4),FALSE)/VLOOKUP(EOMONTH($A321,-1),Prices_Monthly!$A:$I,COLUMN(H$4),FALSE)-1</f>
        <v>4.9364800598279412E-2</v>
      </c>
      <c r="I321" s="3">
        <f>VLOOKUP($A321,Prices_Monthly!$A:$I,COLUMN(I$4),FALSE)/VLOOKUP(EOMONTH($A321,-1),Prices_Monthly!$A:$I,COLUMN(I$4),FALSE)-1</f>
        <v>4.2366383740592983E-3</v>
      </c>
      <c r="K321" s="3">
        <f>VLOOKUP($A321,Prices_Monthly!$A:$L,COLUMN(K$4),FALSE)/VLOOKUP(EOMONTH($A321,-1),Prices_Monthly!$A:$L,COLUMN(K$4),FALSE)-1</f>
        <v>-2.3128525530334842E-3</v>
      </c>
      <c r="L321" s="3">
        <f>VLOOKUP($A321,Prices_Monthly!$A:$L,COLUMN(L$4),FALSE)/VLOOKUP(EOMONTH($A321,-1),Prices_Monthly!$A:$L,COLUMN(L$4),FALSE)-1</f>
        <v>8.5884768714650228E-3</v>
      </c>
      <c r="M321" s="3">
        <f t="shared" si="4"/>
        <v>4.2279451016656198E-3</v>
      </c>
    </row>
    <row r="322" spans="1:13" x14ac:dyDescent="0.35">
      <c r="A322" s="2">
        <v>42521</v>
      </c>
      <c r="B322" s="3">
        <f>VLOOKUP($A322,Prices_Monthly!$A:$I,COLUMN(B$4),FALSE)/VLOOKUP(EOMONTH($A322,-1),Prices_Monthly!$A:$I,COLUMN(B$4),FALSE)-1</f>
        <v>8.6615422028145872E-2</v>
      </c>
      <c r="C322" s="3">
        <f>VLOOKUP($A322,Prices_Monthly!$A:$I,COLUMN(C$4),FALSE)/VLOOKUP(EOMONTH($A322,-1),Prices_Monthly!$A:$I,COLUMN(C$4),FALSE)-1</f>
        <v>-5.8384743561878949E-2</v>
      </c>
      <c r="D322" s="3">
        <f>VLOOKUP($A322,Prices_Monthly!$A:$I,COLUMN(D$4),FALSE)/VLOOKUP(EOMONTH($A322,-1),Prices_Monthly!$A:$I,COLUMN(D$4),FALSE)-1</f>
        <v>3.5646239338003038E-3</v>
      </c>
      <c r="E322" s="3">
        <f>VLOOKUP($A322,Prices_Monthly!$A:$I,COLUMN(E$4),FALSE)/VLOOKUP(EOMONTH($A322,-1),Prices_Monthly!$A:$I,COLUMN(E$4),FALSE)-1</f>
        <v>-2.1919476244167679E-3</v>
      </c>
      <c r="F322" s="3">
        <f>VLOOKUP($A322,Prices_Monthly!$A:$I,COLUMN(F$4),FALSE)/VLOOKUP(EOMONTH($A322,-1),Prices_Monthly!$A:$I,COLUMN(F$4),FALSE)-1</f>
        <v>1.744966442953011E-2</v>
      </c>
      <c r="G322" s="3">
        <f>VLOOKUP($A322,Prices_Monthly!$A:$I,COLUMN(G$4),FALSE)/VLOOKUP(EOMONTH($A322,-1),Prices_Monthly!$A:$I,COLUMN(G$4),FALSE)-1</f>
        <v>4.4500193031282498E-2</v>
      </c>
      <c r="H322" s="3">
        <f>VLOOKUP($A322,Prices_Monthly!$A:$I,COLUMN(H$4),FALSE)/VLOOKUP(EOMONTH($A322,-1),Prices_Monthly!$A:$I,COLUMN(H$4),FALSE)-1</f>
        <v>-3.5512503859215894E-2</v>
      </c>
      <c r="I322" s="3">
        <f>VLOOKUP($A322,Prices_Monthly!$A:$I,COLUMN(I$4),FALSE)/VLOOKUP(EOMONTH($A322,-1),Prices_Monthly!$A:$I,COLUMN(I$4),FALSE)-1</f>
        <v>-2.8746204504349171E-2</v>
      </c>
      <c r="K322" s="3">
        <f>VLOOKUP($A322,Prices_Monthly!$A:$L,COLUMN(K$4),FALSE)/VLOOKUP(EOMONTH($A322,-1),Prices_Monthly!$A:$L,COLUMN(K$4),FALSE)-1</f>
        <v>5.7470899482583437E-3</v>
      </c>
      <c r="L322" s="3">
        <f>VLOOKUP($A322,Prices_Monthly!$A:$L,COLUMN(L$4),FALSE)/VLOOKUP(EOMONTH($A322,-1),Prices_Monthly!$A:$L,COLUMN(L$4),FALSE)-1</f>
        <v>1.7612127643660047E-2</v>
      </c>
      <c r="M322" s="3">
        <f t="shared" si="4"/>
        <v>1.2866112565499365E-2</v>
      </c>
    </row>
    <row r="323" spans="1:13" x14ac:dyDescent="0.35">
      <c r="A323" s="2">
        <v>42551</v>
      </c>
      <c r="B323" s="3">
        <f>VLOOKUP($A323,Prices_Monthly!$A:$I,COLUMN(B$4),FALSE)/VLOOKUP(EOMONTH($A323,-1),Prices_Monthly!$A:$I,COLUMN(B$4),FALSE)-1</f>
        <v>-2.1244420554705101E-2</v>
      </c>
      <c r="C323" s="3">
        <f>VLOOKUP($A323,Prices_Monthly!$A:$I,COLUMN(C$4),FALSE)/VLOOKUP(EOMONTH($A323,-1),Prices_Monthly!$A:$I,COLUMN(C$4),FALSE)-1</f>
        <v>8.4682498582032473E-2</v>
      </c>
      <c r="D323" s="3">
        <f>VLOOKUP($A323,Prices_Monthly!$A:$I,COLUMN(D$4),FALSE)/VLOOKUP(EOMONTH($A323,-1),Prices_Monthly!$A:$I,COLUMN(D$4),FALSE)-1</f>
        <v>6.5982499683279183E-3</v>
      </c>
      <c r="E323" s="3">
        <f>VLOOKUP($A323,Prices_Monthly!$A:$I,COLUMN(E$4),FALSE)/VLOOKUP(EOMONTH($A323,-1),Prices_Monthly!$A:$I,COLUMN(E$4),FALSE)-1</f>
        <v>2.5422451641953669E-2</v>
      </c>
      <c r="F323" s="3">
        <f>VLOOKUP($A323,Prices_Monthly!$A:$I,COLUMN(F$4),FALSE)/VLOOKUP(EOMONTH($A323,-1),Prices_Monthly!$A:$I,COLUMN(F$4),FALSE)-1</f>
        <v>2.0580474934035475E-3</v>
      </c>
      <c r="G323" s="3">
        <f>VLOOKUP($A323,Prices_Monthly!$A:$I,COLUMN(G$4),FALSE)/VLOOKUP(EOMONTH($A323,-1),Prices_Monthly!$A:$I,COLUMN(G$4),FALSE)-1</f>
        <v>-2.4267683750540336E-2</v>
      </c>
      <c r="H323" s="3">
        <f>VLOOKUP($A323,Prices_Monthly!$A:$I,COLUMN(H$4),FALSE)/VLOOKUP(EOMONTH($A323,-1),Prices_Monthly!$A:$I,COLUMN(H$4),FALSE)-1</f>
        <v>7.9422050432542024E-2</v>
      </c>
      <c r="I323" s="3">
        <f>VLOOKUP($A323,Prices_Monthly!$A:$I,COLUMN(I$4),FALSE)/VLOOKUP(EOMONTH($A323,-1),Prices_Monthly!$A:$I,COLUMN(I$4),FALSE)-1</f>
        <v>-3.3843967201308001E-3</v>
      </c>
      <c r="K323" s="3">
        <f>VLOOKUP($A323,Prices_Monthly!$A:$L,COLUMN(K$4),FALSE)/VLOOKUP(EOMONTH($A323,-1),Prices_Monthly!$A:$L,COLUMN(K$4),FALSE)-1</f>
        <v>2.3070944991341324E-2</v>
      </c>
      <c r="L323" s="3">
        <f>VLOOKUP($A323,Prices_Monthly!$A:$L,COLUMN(L$4),FALSE)/VLOOKUP(EOMONTH($A323,-1),Prices_Monthly!$A:$L,COLUMN(L$4),FALSE)-1</f>
        <v>-1.315835564771628E-2</v>
      </c>
      <c r="M323" s="3">
        <f t="shared" si="4"/>
        <v>1.3333646079067615E-3</v>
      </c>
    </row>
    <row r="324" spans="1:13" x14ac:dyDescent="0.35">
      <c r="A324" s="2">
        <v>42582</v>
      </c>
      <c r="B324" s="3">
        <f>VLOOKUP($A324,Prices_Monthly!$A:$I,COLUMN(B$4),FALSE)/VLOOKUP(EOMONTH($A324,-1),Prices_Monthly!$A:$I,COLUMN(B$4),FALSE)-1</f>
        <v>-0.16829919888051015</v>
      </c>
      <c r="C324" s="3">
        <f>VLOOKUP($A324,Prices_Monthly!$A:$I,COLUMN(C$4),FALSE)/VLOOKUP(EOMONTH($A324,-1),Prices_Monthly!$A:$I,COLUMN(C$4),FALSE)-1</f>
        <v>2.2271249081504241E-2</v>
      </c>
      <c r="D324" s="3">
        <f>VLOOKUP($A324,Prices_Monthly!$A:$I,COLUMN(D$4),FALSE)/VLOOKUP(EOMONTH($A324,-1),Prices_Monthly!$A:$I,COLUMN(D$4),FALSE)-1</f>
        <v>-2.0923935487630052E-3</v>
      </c>
      <c r="E324" s="3">
        <f>VLOOKUP($A324,Prices_Monthly!$A:$I,COLUMN(E$4),FALSE)/VLOOKUP(EOMONTH($A324,-1),Prices_Monthly!$A:$I,COLUMN(E$4),FALSE)-1</f>
        <v>4.699457464243384E-4</v>
      </c>
      <c r="F324" s="3">
        <f>VLOOKUP($A324,Prices_Monthly!$A:$I,COLUMN(F$4),FALSE)/VLOOKUP(EOMONTH($A324,-1),Prices_Monthly!$A:$I,COLUMN(F$4),FALSE)-1</f>
        <v>3.7337405866554318E-2</v>
      </c>
      <c r="G324" s="3">
        <f>VLOOKUP($A324,Prices_Monthly!$A:$I,COLUMN(G$4),FALSE)/VLOOKUP(EOMONTH($A324,-1),Prices_Monthly!$A:$I,COLUMN(G$4),FALSE)-1</f>
        <v>7.2555048987008153E-2</v>
      </c>
      <c r="H324" s="3">
        <f>VLOOKUP($A324,Prices_Monthly!$A:$I,COLUMN(H$4),FALSE)/VLOOKUP(EOMONTH($A324,-1),Prices_Monthly!$A:$I,COLUMN(H$4),FALSE)-1</f>
        <v>-1.8534513116841289E-5</v>
      </c>
      <c r="I324" s="3">
        <f>VLOOKUP($A324,Prices_Monthly!$A:$I,COLUMN(I$4),FALSE)/VLOOKUP(EOMONTH($A324,-1),Prices_Monthly!$A:$I,COLUMN(I$4),FALSE)-1</f>
        <v>5.4668922066141157E-3</v>
      </c>
      <c r="K324" s="3">
        <f>VLOOKUP($A324,Prices_Monthly!$A:$L,COLUMN(K$4),FALSE)/VLOOKUP(EOMONTH($A324,-1),Prices_Monthly!$A:$L,COLUMN(K$4),FALSE)-1</f>
        <v>3.0005421874701454E-3</v>
      </c>
      <c r="L324" s="3">
        <f>VLOOKUP($A324,Prices_Monthly!$A:$L,COLUMN(L$4),FALSE)/VLOOKUP(EOMONTH($A324,-1),Prices_Monthly!$A:$L,COLUMN(L$4),FALSE)-1</f>
        <v>4.1197528759276292E-2</v>
      </c>
      <c r="M324" s="3">
        <f t="shared" si="4"/>
        <v>2.5918734130553834E-2</v>
      </c>
    </row>
    <row r="325" spans="1:13" x14ac:dyDescent="0.35">
      <c r="A325" s="2">
        <v>42613</v>
      </c>
      <c r="B325" s="3">
        <f>VLOOKUP($A325,Prices_Monthly!$A:$I,COLUMN(B$4),FALSE)/VLOOKUP(EOMONTH($A325,-1),Prices_Monthly!$A:$I,COLUMN(B$4),FALSE)-1</f>
        <v>9.4387015906553184E-2</v>
      </c>
      <c r="C325" s="3">
        <f>VLOOKUP($A325,Prices_Monthly!$A:$I,COLUMN(C$4),FALSE)/VLOOKUP(EOMONTH($A325,-1),Prices_Monthly!$A:$I,COLUMN(C$4),FALSE)-1</f>
        <v>-3.3957410013575107E-2</v>
      </c>
      <c r="D325" s="3">
        <f>VLOOKUP($A325,Prices_Monthly!$A:$I,COLUMN(D$4),FALSE)/VLOOKUP(EOMONTH($A325,-1),Prices_Monthly!$A:$I,COLUMN(D$4),FALSE)-1</f>
        <v>-7.7980755622200082E-3</v>
      </c>
      <c r="E325" s="3">
        <f>VLOOKUP($A325,Prices_Monthly!$A:$I,COLUMN(E$4),FALSE)/VLOOKUP(EOMONTH($A325,-1),Prices_Monthly!$A:$I,COLUMN(E$4),FALSE)-1</f>
        <v>-8.6870301631831737E-3</v>
      </c>
      <c r="F325" s="3">
        <f>VLOOKUP($A325,Prices_Monthly!$A:$I,COLUMN(F$4),FALSE)/VLOOKUP(EOMONTH($A325,-1),Prices_Monthly!$A:$I,COLUMN(F$4),FALSE)-1</f>
        <v>5.5843232815511179E-4</v>
      </c>
      <c r="G325" s="3">
        <f>VLOOKUP($A325,Prices_Monthly!$A:$I,COLUMN(G$4),FALSE)/VLOOKUP(EOMONTH($A325,-1),Prices_Monthly!$A:$I,COLUMN(G$4),FALSE)-1</f>
        <v>9.9431350197345392E-3</v>
      </c>
      <c r="H325" s="3">
        <f>VLOOKUP($A325,Prices_Monthly!$A:$I,COLUMN(H$4),FALSE)/VLOOKUP(EOMONTH($A325,-1),Prices_Monthly!$A:$I,COLUMN(H$4),FALSE)-1</f>
        <v>-1.0170693673188458E-2</v>
      </c>
      <c r="I325" s="3">
        <f>VLOOKUP($A325,Prices_Monthly!$A:$I,COLUMN(I$4),FALSE)/VLOOKUP(EOMONTH($A325,-1),Prices_Monthly!$A:$I,COLUMN(I$4),FALSE)-1</f>
        <v>-5.1997091131129602E-3</v>
      </c>
      <c r="K325" s="3">
        <f>VLOOKUP($A325,Prices_Monthly!$A:$L,COLUMN(K$4),FALSE)/VLOOKUP(EOMONTH($A325,-1),Prices_Monthly!$A:$L,COLUMN(K$4),FALSE)-1</f>
        <v>-3.8493558216775581E-3</v>
      </c>
      <c r="L325" s="3">
        <f>VLOOKUP($A325,Prices_Monthly!$A:$L,COLUMN(L$4),FALSE)/VLOOKUP(EOMONTH($A325,-1),Prices_Monthly!$A:$L,COLUMN(L$4),FALSE)-1</f>
        <v>4.207263621560875E-3</v>
      </c>
      <c r="M325" s="3">
        <f t="shared" si="4"/>
        <v>9.8461584426550158E-4</v>
      </c>
    </row>
    <row r="326" spans="1:13" x14ac:dyDescent="0.35">
      <c r="A326" s="2">
        <v>42643</v>
      </c>
      <c r="B326" s="3">
        <f>VLOOKUP($A326,Prices_Monthly!$A:$I,COLUMN(B$4),FALSE)/VLOOKUP(EOMONTH($A326,-1),Prices_Monthly!$A:$I,COLUMN(B$4),FALSE)-1</f>
        <v>5.7194832586343392E-2</v>
      </c>
      <c r="C326" s="3">
        <f>VLOOKUP($A326,Prices_Monthly!$A:$I,COLUMN(C$4),FALSE)/VLOOKUP(EOMONTH($A326,-1),Prices_Monthly!$A:$I,COLUMN(C$4),FALSE)-1</f>
        <v>4.3473776684206378E-3</v>
      </c>
      <c r="D326" s="3">
        <f>VLOOKUP($A326,Prices_Monthly!$A:$I,COLUMN(D$4),FALSE)/VLOOKUP(EOMONTH($A326,-1),Prices_Monthly!$A:$I,COLUMN(D$4),FALSE)-1</f>
        <v>4.5313036598184642E-3</v>
      </c>
      <c r="E326" s="3">
        <f>VLOOKUP($A326,Prices_Monthly!$A:$I,COLUMN(E$4),FALSE)/VLOOKUP(EOMONTH($A326,-1),Prices_Monthly!$A:$I,COLUMN(E$4),FALSE)-1</f>
        <v>1.5514642156593261E-3</v>
      </c>
      <c r="F326" s="3">
        <f>VLOOKUP($A326,Prices_Monthly!$A:$I,COLUMN(F$4),FALSE)/VLOOKUP(EOMONTH($A326,-1),Prices_Monthly!$A:$I,COLUMN(F$4),FALSE)-1</f>
        <v>-1.0655030696636869E-3</v>
      </c>
      <c r="G326" s="3">
        <f>VLOOKUP($A326,Prices_Monthly!$A:$I,COLUMN(G$4),FALSE)/VLOOKUP(EOMONTH($A326,-1),Prices_Monthly!$A:$I,COLUMN(G$4),FALSE)-1</f>
        <v>2.0935983088887777E-2</v>
      </c>
      <c r="H326" s="3">
        <f>VLOOKUP($A326,Prices_Monthly!$A:$I,COLUMN(H$4),FALSE)/VLOOKUP(EOMONTH($A326,-1),Prices_Monthly!$A:$I,COLUMN(H$4),FALSE)-1</f>
        <v>1.9958679491420606E-2</v>
      </c>
      <c r="I326" s="3">
        <f>VLOOKUP($A326,Prices_Monthly!$A:$I,COLUMN(I$4),FALSE)/VLOOKUP(EOMONTH($A326,-1),Prices_Monthly!$A:$I,COLUMN(I$4),FALSE)-1</f>
        <v>7.800370197897033E-3</v>
      </c>
      <c r="K326" s="3">
        <f>VLOOKUP($A326,Prices_Monthly!$A:$L,COLUMN(K$4),FALSE)/VLOOKUP(EOMONTH($A326,-1),Prices_Monthly!$A:$L,COLUMN(K$4),FALSE)-1</f>
        <v>-1.3610662553843467E-3</v>
      </c>
      <c r="L326" s="3">
        <f>VLOOKUP($A326,Prices_Monthly!$A:$L,COLUMN(L$4),FALSE)/VLOOKUP(EOMONTH($A326,-1),Prices_Monthly!$A:$L,COLUMN(L$4),FALSE)-1</f>
        <v>1.9492830228162727E-3</v>
      </c>
      <c r="M326" s="3">
        <f t="shared" si="4"/>
        <v>6.2514331153602494E-4</v>
      </c>
    </row>
    <row r="327" spans="1:13" x14ac:dyDescent="0.35">
      <c r="A327" s="2">
        <v>42674</v>
      </c>
      <c r="B327" s="3">
        <f>VLOOKUP($A327,Prices_Monthly!$A:$I,COLUMN(B$4),FALSE)/VLOOKUP(EOMONTH($A327,-1),Prices_Monthly!$A:$I,COLUMN(B$4),FALSE)-1</f>
        <v>-1.7035167608492885E-2</v>
      </c>
      <c r="C327" s="3">
        <f>VLOOKUP($A327,Prices_Monthly!$A:$I,COLUMN(C$4),FALSE)/VLOOKUP(EOMONTH($A327,-1),Prices_Monthly!$A:$I,COLUMN(C$4),FALSE)-1</f>
        <v>-3.3405369027829868E-2</v>
      </c>
      <c r="D327" s="3">
        <f>VLOOKUP($A327,Prices_Monthly!$A:$I,COLUMN(D$4),FALSE)/VLOOKUP(EOMONTH($A327,-1),Prices_Monthly!$A:$I,COLUMN(D$4),FALSE)-1</f>
        <v>-4.135197929057699E-3</v>
      </c>
      <c r="E327" s="3">
        <f>VLOOKUP($A327,Prices_Monthly!$A:$I,COLUMN(E$4),FALSE)/VLOOKUP(EOMONTH($A327,-1),Prices_Monthly!$A:$I,COLUMN(E$4),FALSE)-1</f>
        <v>-1.1439064965455992E-2</v>
      </c>
      <c r="F327" s="3">
        <f>VLOOKUP($A327,Prices_Monthly!$A:$I,COLUMN(F$4),FALSE)/VLOOKUP(EOMONTH($A327,-1),Prices_Monthly!$A:$I,COLUMN(F$4),FALSE)-1</f>
        <v>-1.8640796424217787E-2</v>
      </c>
      <c r="G327" s="3">
        <f>VLOOKUP($A327,Prices_Monthly!$A:$I,COLUMN(G$4),FALSE)/VLOOKUP(EOMONTH($A327,-1),Prices_Monthly!$A:$I,COLUMN(G$4),FALSE)-1</f>
        <v>-1.5091937738088035E-2</v>
      </c>
      <c r="H327" s="3">
        <f>VLOOKUP($A327,Prices_Monthly!$A:$I,COLUMN(H$4),FALSE)/VLOOKUP(EOMONTH($A327,-1),Prices_Monthly!$A:$I,COLUMN(H$4),FALSE)-1</f>
        <v>-3.751822119521242E-2</v>
      </c>
      <c r="I327" s="3">
        <f>VLOOKUP($A327,Prices_Monthly!$A:$I,COLUMN(I$4),FALSE)/VLOOKUP(EOMONTH($A327,-1),Prices_Monthly!$A:$I,COLUMN(I$4),FALSE)-1</f>
        <v>-2.5920525473783984E-2</v>
      </c>
      <c r="K327" s="3">
        <f>VLOOKUP($A327,Prices_Monthly!$A:$L,COLUMN(K$4),FALSE)/VLOOKUP(EOMONTH($A327,-1),Prices_Monthly!$A:$L,COLUMN(K$4),FALSE)-1</f>
        <v>-1.4114395583801564E-2</v>
      </c>
      <c r="L327" s="3">
        <f>VLOOKUP($A327,Prices_Monthly!$A:$L,COLUMN(L$4),FALSE)/VLOOKUP(EOMONTH($A327,-1),Prices_Monthly!$A:$L,COLUMN(L$4),FALSE)-1</f>
        <v>-6.6915993127877327E-3</v>
      </c>
      <c r="M327" s="3">
        <f t="shared" ref="M327:M390" si="5">(0.6*L327)+(0.4*K327)</f>
        <v>-9.6607178211932654E-3</v>
      </c>
    </row>
    <row r="328" spans="1:13" x14ac:dyDescent="0.35">
      <c r="A328" s="2">
        <v>42704</v>
      </c>
      <c r="B328" s="3">
        <f>VLOOKUP($A328,Prices_Monthly!$A:$I,COLUMN(B$4),FALSE)/VLOOKUP(EOMONTH($A328,-1),Prices_Monthly!$A:$I,COLUMN(B$4),FALSE)-1</f>
        <v>1.5833551094344145E-2</v>
      </c>
      <c r="C328" s="3">
        <f>VLOOKUP($A328,Prices_Monthly!$A:$I,COLUMN(C$4),FALSE)/VLOOKUP(EOMONTH($A328,-1),Prices_Monthly!$A:$I,COLUMN(C$4),FALSE)-1</f>
        <v>-8.0462593990489828E-2</v>
      </c>
      <c r="D328" s="3">
        <f>VLOOKUP($A328,Prices_Monthly!$A:$I,COLUMN(D$4),FALSE)/VLOOKUP(EOMONTH($A328,-1),Prices_Monthly!$A:$I,COLUMN(D$4),FALSE)-1</f>
        <v>-7.5791650211932682E-3</v>
      </c>
      <c r="E328" s="3">
        <f>VLOOKUP($A328,Prices_Monthly!$A:$I,COLUMN(E$4),FALSE)/VLOOKUP(EOMONTH($A328,-1),Prices_Monthly!$A:$I,COLUMN(E$4),FALSE)-1</f>
        <v>-3.4457079030806192E-2</v>
      </c>
      <c r="F328" s="3">
        <f>VLOOKUP($A328,Prices_Monthly!$A:$I,COLUMN(F$4),FALSE)/VLOOKUP(EOMONTH($A328,-1),Prices_Monthly!$A:$I,COLUMN(F$4),FALSE)-1</f>
        <v>3.7109880440970855E-2</v>
      </c>
      <c r="G328" s="3">
        <f>VLOOKUP($A328,Prices_Monthly!$A:$I,COLUMN(G$4),FALSE)/VLOOKUP(EOMONTH($A328,-1),Prices_Monthly!$A:$I,COLUMN(G$4),FALSE)-1</f>
        <v>4.0131248974009104E-3</v>
      </c>
      <c r="H328" s="3">
        <f>VLOOKUP($A328,Prices_Monthly!$A:$I,COLUMN(H$4),FALSE)/VLOOKUP(EOMONTH($A328,-1),Prices_Monthly!$A:$I,COLUMN(H$4),FALSE)-1</f>
        <v>-7.8623938025582762E-2</v>
      </c>
      <c r="I328" s="3">
        <f>VLOOKUP($A328,Prices_Monthly!$A:$I,COLUMN(I$4),FALSE)/VLOOKUP(EOMONTH($A328,-1),Prices_Monthly!$A:$I,COLUMN(I$4),FALSE)-1</f>
        <v>-3.3412105429412753E-2</v>
      </c>
      <c r="K328" s="3">
        <f>VLOOKUP($A328,Prices_Monthly!$A:$L,COLUMN(K$4),FALSE)/VLOOKUP(EOMONTH($A328,-1),Prices_Monthly!$A:$L,COLUMN(K$4),FALSE)-1</f>
        <v>-1.7592277572136994E-2</v>
      </c>
      <c r="L328" s="3">
        <f>VLOOKUP($A328,Prices_Monthly!$A:$L,COLUMN(L$4),FALSE)/VLOOKUP(EOMONTH($A328,-1),Prices_Monthly!$A:$L,COLUMN(L$4),FALSE)-1</f>
        <v>2.6340821016960447E-2</v>
      </c>
      <c r="M328" s="3">
        <f t="shared" si="5"/>
        <v>8.7675815813214701E-3</v>
      </c>
    </row>
    <row r="329" spans="1:13" x14ac:dyDescent="0.35">
      <c r="A329" s="2">
        <v>42735</v>
      </c>
      <c r="B329" s="3">
        <f>VLOOKUP($A329,Prices_Monthly!$A:$I,COLUMN(B$4),FALSE)/VLOOKUP(EOMONTH($A329,-1),Prices_Monthly!$A:$I,COLUMN(B$4),FALSE)-1</f>
        <v>0.10644142273446655</v>
      </c>
      <c r="C329" s="3">
        <f>VLOOKUP($A329,Prices_Monthly!$A:$I,COLUMN(C$4),FALSE)/VLOOKUP(EOMONTH($A329,-1),Prices_Monthly!$A:$I,COLUMN(C$4),FALSE)-1</f>
        <v>-1.8911639431691385E-2</v>
      </c>
      <c r="D329" s="3">
        <f>VLOOKUP($A329,Prices_Monthly!$A:$I,COLUMN(D$4),FALSE)/VLOOKUP(EOMONTH($A329,-1),Prices_Monthly!$A:$I,COLUMN(D$4),FALSE)-1</f>
        <v>-9.8936793211157337E-5</v>
      </c>
      <c r="E329" s="3">
        <f>VLOOKUP($A329,Prices_Monthly!$A:$I,COLUMN(E$4),FALSE)/VLOOKUP(EOMONTH($A329,-1),Prices_Monthly!$A:$I,COLUMN(E$4),FALSE)-1</f>
        <v>-1.8823784084021078E-3</v>
      </c>
      <c r="F329" s="3">
        <f>VLOOKUP($A329,Prices_Monthly!$A:$I,COLUMN(F$4),FALSE)/VLOOKUP(EOMONTH($A329,-1),Prices_Monthly!$A:$I,COLUMN(F$4),FALSE)-1</f>
        <v>1.946302026150315E-2</v>
      </c>
      <c r="G329" s="3">
        <f>VLOOKUP($A329,Prices_Monthly!$A:$I,COLUMN(G$4),FALSE)/VLOOKUP(EOMONTH($A329,-1),Prices_Monthly!$A:$I,COLUMN(G$4),FALSE)-1</f>
        <v>1.0122284277015892E-2</v>
      </c>
      <c r="H329" s="3">
        <f>VLOOKUP($A329,Prices_Monthly!$A:$I,COLUMN(H$4),FALSE)/VLOOKUP(EOMONTH($A329,-1),Prices_Monthly!$A:$I,COLUMN(H$4),FALSE)-1</f>
        <v>-2.5075908137352387E-2</v>
      </c>
      <c r="I329" s="3">
        <f>VLOOKUP($A329,Prices_Monthly!$A:$I,COLUMN(I$4),FALSE)/VLOOKUP(EOMONTH($A329,-1),Prices_Monthly!$A:$I,COLUMN(I$4),FALSE)-1</f>
        <v>-7.4468551047063292E-3</v>
      </c>
      <c r="K329" s="3">
        <f>VLOOKUP($A329,Prices_Monthly!$A:$L,COLUMN(K$4),FALSE)/VLOOKUP(EOMONTH($A329,-1),Prices_Monthly!$A:$L,COLUMN(K$4),FALSE)-1</f>
        <v>1.0396376786347972E-3</v>
      </c>
      <c r="L329" s="3">
        <f>VLOOKUP($A329,Prices_Monthly!$A:$L,COLUMN(L$4),FALSE)/VLOOKUP(EOMONTH($A329,-1),Prices_Monthly!$A:$L,COLUMN(L$4),FALSE)-1</f>
        <v>2.7760819385907354E-2</v>
      </c>
      <c r="M329" s="3">
        <f t="shared" si="5"/>
        <v>1.7072346702998332E-2</v>
      </c>
    </row>
    <row r="330" spans="1:13" x14ac:dyDescent="0.35">
      <c r="A330" s="2">
        <v>42766</v>
      </c>
      <c r="B330" s="3">
        <f>VLOOKUP($A330,Prices_Monthly!$A:$I,COLUMN(B$4),FALSE)/VLOOKUP(EOMONTH($A330,-1),Prices_Monthly!$A:$I,COLUMN(B$4),FALSE)-1</f>
        <v>-2.2007535877645812E-2</v>
      </c>
      <c r="C330" s="3">
        <f>VLOOKUP($A330,Prices_Monthly!$A:$I,COLUMN(C$4),FALSE)/VLOOKUP(EOMONTH($A330,-1),Prices_Monthly!$A:$I,COLUMN(C$4),FALSE)-1</f>
        <v>4.9180396816217664E-2</v>
      </c>
      <c r="D330" s="3">
        <f>VLOOKUP($A330,Prices_Monthly!$A:$I,COLUMN(D$4),FALSE)/VLOOKUP(EOMONTH($A330,-1),Prices_Monthly!$A:$I,COLUMN(D$4),FALSE)-1</f>
        <v>-2.3958168877080688E-3</v>
      </c>
      <c r="E330" s="3">
        <f>VLOOKUP($A330,Prices_Monthly!$A:$I,COLUMN(E$4),FALSE)/VLOOKUP(EOMONTH($A330,-1),Prices_Monthly!$A:$I,COLUMN(E$4),FALSE)-1</f>
        <v>1.508700720557421E-3</v>
      </c>
      <c r="F330" s="3">
        <f>VLOOKUP($A330,Prices_Monthly!$A:$I,COLUMN(F$4),FALSE)/VLOOKUP(EOMONTH($A330,-1),Prices_Monthly!$A:$I,COLUMN(F$4),FALSE)-1</f>
        <v>1.7133346387311565E-2</v>
      </c>
      <c r="G330" s="3">
        <f>VLOOKUP($A330,Prices_Monthly!$A:$I,COLUMN(G$4),FALSE)/VLOOKUP(EOMONTH($A330,-1),Prices_Monthly!$A:$I,COLUMN(G$4),FALSE)-1</f>
        <v>5.1140693046439534E-2</v>
      </c>
      <c r="H330" s="3">
        <f>VLOOKUP($A330,Prices_Monthly!$A:$I,COLUMN(H$4),FALSE)/VLOOKUP(EOMONTH($A330,-1),Prices_Monthly!$A:$I,COLUMN(H$4),FALSE)-1</f>
        <v>3.4298285227303271E-2</v>
      </c>
      <c r="I330" s="3">
        <f>VLOOKUP($A330,Prices_Monthly!$A:$I,COLUMN(I$4),FALSE)/VLOOKUP(EOMONTH($A330,-1),Prices_Monthly!$A:$I,COLUMN(I$4),FALSE)-1</f>
        <v>2.3046756550035408E-2</v>
      </c>
      <c r="K330" s="3">
        <f>VLOOKUP($A330,Prices_Monthly!$A:$L,COLUMN(K$4),FALSE)/VLOOKUP(EOMONTH($A330,-1),Prices_Monthly!$A:$L,COLUMN(K$4),FALSE)-1</f>
        <v>-8.2316463999961842E-3</v>
      </c>
      <c r="L330" s="3">
        <f>VLOOKUP($A330,Prices_Monthly!$A:$L,COLUMN(L$4),FALSE)/VLOOKUP(EOMONTH($A330,-1),Prices_Monthly!$A:$L,COLUMN(L$4),FALSE)-1</f>
        <v>1.2872112243588862E-2</v>
      </c>
      <c r="M330" s="3">
        <f t="shared" si="5"/>
        <v>4.4306087861548434E-3</v>
      </c>
    </row>
    <row r="331" spans="1:13" x14ac:dyDescent="0.35">
      <c r="A331" s="2">
        <v>42794</v>
      </c>
      <c r="B331" s="3">
        <f>VLOOKUP($A331,Prices_Monthly!$A:$I,COLUMN(B$4),FALSE)/VLOOKUP(EOMONTH($A331,-1),Prices_Monthly!$A:$I,COLUMN(B$4),FALSE)-1</f>
        <v>-1.602879868746776E-2</v>
      </c>
      <c r="C331" s="3">
        <f>VLOOKUP($A331,Prices_Monthly!$A:$I,COLUMN(C$4),FALSE)/VLOOKUP(EOMONTH($A331,-1),Prices_Monthly!$A:$I,COLUMN(C$4),FALSE)-1</f>
        <v>3.5085644649865078E-2</v>
      </c>
      <c r="D331" s="3">
        <f>VLOOKUP($A331,Prices_Monthly!$A:$I,COLUMN(D$4),FALSE)/VLOOKUP(EOMONTH($A331,-1),Prices_Monthly!$A:$I,COLUMN(D$4),FALSE)-1</f>
        <v>4.6696801163372825E-3</v>
      </c>
      <c r="E331" s="3">
        <f>VLOOKUP($A331,Prices_Monthly!$A:$I,COLUMN(E$4),FALSE)/VLOOKUP(EOMONTH($A331,-1),Prices_Monthly!$A:$I,COLUMN(E$4),FALSE)-1</f>
        <v>5.2407074231077821E-3</v>
      </c>
      <c r="F331" s="3">
        <f>VLOOKUP($A331,Prices_Monthly!$A:$I,COLUMN(F$4),FALSE)/VLOOKUP(EOMONTH($A331,-1),Prices_Monthly!$A:$I,COLUMN(F$4),FALSE)-1</f>
        <v>3.8791028972952279E-2</v>
      </c>
      <c r="G331" s="3">
        <f>VLOOKUP($A331,Prices_Monthly!$A:$I,COLUMN(G$4),FALSE)/VLOOKUP(EOMONTH($A331,-1),Prices_Monthly!$A:$I,COLUMN(G$4),FALSE)-1</f>
        <v>4.293185049568593E-2</v>
      </c>
      <c r="H331" s="3">
        <f>VLOOKUP($A331,Prices_Monthly!$A:$I,COLUMN(H$4),FALSE)/VLOOKUP(EOMONTH($A331,-1),Prices_Monthly!$A:$I,COLUMN(H$4),FALSE)-1</f>
        <v>5.4337486432738391E-3</v>
      </c>
      <c r="I331" s="3">
        <f>VLOOKUP($A331,Prices_Monthly!$A:$I,COLUMN(I$4),FALSE)/VLOOKUP(EOMONTH($A331,-1),Prices_Monthly!$A:$I,COLUMN(I$4),FALSE)-1</f>
        <v>-1.7743128864685209E-2</v>
      </c>
      <c r="K331" s="3">
        <f>VLOOKUP($A331,Prices_Monthly!$A:$L,COLUMN(K$4),FALSE)/VLOOKUP(EOMONTH($A331,-1),Prices_Monthly!$A:$L,COLUMN(K$4),FALSE)-1</f>
        <v>8.4051060341077122E-3</v>
      </c>
      <c r="L331" s="3">
        <f>VLOOKUP($A331,Prices_Monthly!$A:$L,COLUMN(L$4),FALSE)/VLOOKUP(EOMONTH($A331,-1),Prices_Monthly!$A:$L,COLUMN(L$4),FALSE)-1</f>
        <v>3.0965290088437847E-2</v>
      </c>
      <c r="M331" s="3">
        <f t="shared" si="5"/>
        <v>2.1941216466705792E-2</v>
      </c>
    </row>
    <row r="332" spans="1:13" x14ac:dyDescent="0.35">
      <c r="A332" s="2">
        <v>42825</v>
      </c>
      <c r="B332" s="3">
        <f>VLOOKUP($A332,Prices_Monthly!$A:$I,COLUMN(B$4),FALSE)/VLOOKUP(EOMONTH($A332,-1),Prices_Monthly!$A:$I,COLUMN(B$4),FALSE)-1</f>
        <v>-4.7840667599994946E-2</v>
      </c>
      <c r="C332" s="3">
        <f>VLOOKUP($A332,Prices_Monthly!$A:$I,COLUMN(C$4),FALSE)/VLOOKUP(EOMONTH($A332,-1),Prices_Monthly!$A:$I,COLUMN(C$4),FALSE)-1</f>
        <v>-4.9397107432415099E-3</v>
      </c>
      <c r="D332" s="3">
        <f>VLOOKUP($A332,Prices_Monthly!$A:$I,COLUMN(D$4),FALSE)/VLOOKUP(EOMONTH($A332,-1),Prices_Monthly!$A:$I,COLUMN(D$4),FALSE)-1</f>
        <v>8.6673165944262109E-4</v>
      </c>
      <c r="E332" s="3">
        <f>VLOOKUP($A332,Prices_Monthly!$A:$I,COLUMN(E$4),FALSE)/VLOOKUP(EOMONTH($A332,-1),Prices_Monthly!$A:$I,COLUMN(E$4),FALSE)-1</f>
        <v>-1.2524650076917165E-4</v>
      </c>
      <c r="F332" s="3">
        <f>VLOOKUP($A332,Prices_Monthly!$A:$I,COLUMN(F$4),FALSE)/VLOOKUP(EOMONTH($A332,-1),Prices_Monthly!$A:$I,COLUMN(F$4),FALSE)-1</f>
        <v>-1.3899184581167567E-4</v>
      </c>
      <c r="G332" s="3">
        <f>VLOOKUP($A332,Prices_Monthly!$A:$I,COLUMN(G$4),FALSE)/VLOOKUP(EOMONTH($A332,-1),Prices_Monthly!$A:$I,COLUMN(G$4),FALSE)-1</f>
        <v>1.9169401790007701E-2</v>
      </c>
      <c r="H332" s="3">
        <f>VLOOKUP($A332,Prices_Monthly!$A:$I,COLUMN(H$4),FALSE)/VLOOKUP(EOMONTH($A332,-1),Prices_Monthly!$A:$I,COLUMN(H$4),FALSE)-1</f>
        <v>2.6177903562401017E-3</v>
      </c>
      <c r="I332" s="3">
        <f>VLOOKUP($A332,Prices_Monthly!$A:$I,COLUMN(I$4),FALSE)/VLOOKUP(EOMONTH($A332,-1),Prices_Monthly!$A:$I,COLUMN(I$4),FALSE)-1</f>
        <v>4.9980971425611642E-3</v>
      </c>
      <c r="K332" s="3">
        <f>VLOOKUP($A332,Prices_Monthly!$A:$L,COLUMN(K$4),FALSE)/VLOOKUP(EOMONTH($A332,-1),Prices_Monthly!$A:$L,COLUMN(K$4),FALSE)-1</f>
        <v>-1.8809942219772946E-3</v>
      </c>
      <c r="L332" s="3">
        <f>VLOOKUP($A332,Prices_Monthly!$A:$L,COLUMN(L$4),FALSE)/VLOOKUP(EOMONTH($A332,-1),Prices_Monthly!$A:$L,COLUMN(L$4),FALSE)-1</f>
        <v>9.6391989011912482E-3</v>
      </c>
      <c r="M332" s="3">
        <f t="shared" si="5"/>
        <v>5.0311216519238313E-3</v>
      </c>
    </row>
    <row r="333" spans="1:13" x14ac:dyDescent="0.35">
      <c r="A333" s="2">
        <v>42855</v>
      </c>
      <c r="B333" s="3">
        <f>VLOOKUP($A333,Prices_Monthly!$A:$I,COLUMN(B$4),FALSE)/VLOOKUP(EOMONTH($A333,-1),Prices_Monthly!$A:$I,COLUMN(B$4),FALSE)-1</f>
        <v>-3.5246492119917039E-2</v>
      </c>
      <c r="C333" s="3">
        <f>VLOOKUP($A333,Prices_Monthly!$A:$I,COLUMN(C$4),FALSE)/VLOOKUP(EOMONTH($A333,-1),Prices_Monthly!$A:$I,COLUMN(C$4),FALSE)-1</f>
        <v>1.3667694151896725E-2</v>
      </c>
      <c r="D333" s="3">
        <f>VLOOKUP($A333,Prices_Monthly!$A:$I,COLUMN(D$4),FALSE)/VLOOKUP(EOMONTH($A333,-1),Prices_Monthly!$A:$I,COLUMN(D$4),FALSE)-1</f>
        <v>4.9239075329474691E-3</v>
      </c>
      <c r="E333" s="3">
        <f>VLOOKUP($A333,Prices_Monthly!$A:$I,COLUMN(E$4),FALSE)/VLOOKUP(EOMONTH($A333,-1),Prices_Monthly!$A:$I,COLUMN(E$4),FALSE)-1</f>
        <v>9.2827633173018231E-3</v>
      </c>
      <c r="F333" s="3">
        <f>VLOOKUP($A333,Prices_Monthly!$A:$I,COLUMN(F$4),FALSE)/VLOOKUP(EOMONTH($A333,-1),Prices_Monthly!$A:$I,COLUMN(F$4),FALSE)-1</f>
        <v>9.0357258699782506E-3</v>
      </c>
      <c r="G333" s="3">
        <f>VLOOKUP($A333,Prices_Monthly!$A:$I,COLUMN(G$4),FALSE)/VLOOKUP(EOMONTH($A333,-1),Prices_Monthly!$A:$I,COLUMN(G$4),FALSE)-1</f>
        <v>2.6109751774978873E-2</v>
      </c>
      <c r="H333" s="3">
        <f>VLOOKUP($A333,Prices_Monthly!$A:$I,COLUMN(H$4),FALSE)/VLOOKUP(EOMONTH($A333,-1),Prices_Monthly!$A:$I,COLUMN(H$4),FALSE)-1</f>
        <v>-1.2599930483141453E-3</v>
      </c>
      <c r="I333" s="3">
        <f>VLOOKUP($A333,Prices_Monthly!$A:$I,COLUMN(I$4),FALSE)/VLOOKUP(EOMONTH($A333,-1),Prices_Monthly!$A:$I,COLUMN(I$4),FALSE)-1</f>
        <v>1.6847846180217507E-2</v>
      </c>
      <c r="K333" s="3">
        <f>VLOOKUP($A333,Prices_Monthly!$A:$L,COLUMN(K$4),FALSE)/VLOOKUP(EOMONTH($A333,-1),Prices_Monthly!$A:$L,COLUMN(K$4),FALSE)-1</f>
        <v>5.9360131838555041E-3</v>
      </c>
      <c r="L333" s="3">
        <f>VLOOKUP($A333,Prices_Monthly!$A:$L,COLUMN(L$4),FALSE)/VLOOKUP(EOMONTH($A333,-1),Prices_Monthly!$A:$L,COLUMN(L$4),FALSE)-1</f>
        <v>1.1524789485289011E-2</v>
      </c>
      <c r="M333" s="3">
        <f t="shared" si="5"/>
        <v>9.2892789647156075E-3</v>
      </c>
    </row>
    <row r="334" spans="1:13" x14ac:dyDescent="0.35">
      <c r="A334" s="2">
        <v>42886</v>
      </c>
      <c r="B334" s="3">
        <f>VLOOKUP($A334,Prices_Monthly!$A:$I,COLUMN(B$4),FALSE)/VLOOKUP(EOMONTH($A334,-1),Prices_Monthly!$A:$I,COLUMN(B$4),FALSE)-1</f>
        <v>-2.5308449002089062E-2</v>
      </c>
      <c r="C334" s="3">
        <f>VLOOKUP($A334,Prices_Monthly!$A:$I,COLUMN(C$4),FALSE)/VLOOKUP(EOMONTH($A334,-1),Prices_Monthly!$A:$I,COLUMN(C$4),FALSE)-1</f>
        <v>2.7270135601973333E-3</v>
      </c>
      <c r="D334" s="3">
        <f>VLOOKUP($A334,Prices_Monthly!$A:$I,COLUMN(D$4),FALSE)/VLOOKUP(EOMONTH($A334,-1),Prices_Monthly!$A:$I,COLUMN(D$4),FALSE)-1</f>
        <v>-2.3174544520240259E-3</v>
      </c>
      <c r="E334" s="3">
        <f>VLOOKUP($A334,Prices_Monthly!$A:$I,COLUMN(E$4),FALSE)/VLOOKUP(EOMONTH($A334,-1),Prices_Monthly!$A:$I,COLUMN(E$4),FALSE)-1</f>
        <v>6.9673344272949134E-3</v>
      </c>
      <c r="F334" s="3">
        <f>VLOOKUP($A334,Prices_Monthly!$A:$I,COLUMN(F$4),FALSE)/VLOOKUP(EOMONTH($A334,-1),Prices_Monthly!$A:$I,COLUMN(F$4),FALSE)-1</f>
        <v>1.2812270389419567E-2</v>
      </c>
      <c r="G334" s="3">
        <f>VLOOKUP($A334,Prices_Monthly!$A:$I,COLUMN(G$4),FALSE)/VLOOKUP(EOMONTH($A334,-1),Prices_Monthly!$A:$I,COLUMN(G$4),FALSE)-1</f>
        <v>3.812426197964669E-2</v>
      </c>
      <c r="H334" s="3">
        <f>VLOOKUP($A334,Prices_Monthly!$A:$I,COLUMN(H$4),FALSE)/VLOOKUP(EOMONTH($A334,-1),Prices_Monthly!$A:$I,COLUMN(H$4),FALSE)-1</f>
        <v>6.8394636098663142E-3</v>
      </c>
      <c r="I334" s="3">
        <f>VLOOKUP($A334,Prices_Monthly!$A:$I,COLUMN(I$4),FALSE)/VLOOKUP(EOMONTH($A334,-1),Prices_Monthly!$A:$I,COLUMN(I$4),FALSE)-1</f>
        <v>3.1218082557031401E-2</v>
      </c>
      <c r="K334" s="3">
        <f>VLOOKUP($A334,Prices_Monthly!$A:$L,COLUMN(K$4),FALSE)/VLOOKUP(EOMONTH($A334,-1),Prices_Monthly!$A:$L,COLUMN(K$4),FALSE)-1</f>
        <v>4.4126894787266391E-3</v>
      </c>
      <c r="L334" s="3">
        <f>VLOOKUP($A334,Prices_Monthly!$A:$L,COLUMN(L$4),FALSE)/VLOOKUP(EOMONTH($A334,-1),Prices_Monthly!$A:$L,COLUMN(L$4),FALSE)-1</f>
        <v>1.4820722914444806E-2</v>
      </c>
      <c r="M334" s="3">
        <f t="shared" si="5"/>
        <v>1.0657509540157539E-2</v>
      </c>
    </row>
    <row r="335" spans="1:13" x14ac:dyDescent="0.35">
      <c r="A335" s="2">
        <v>42916</v>
      </c>
      <c r="B335" s="3">
        <f>VLOOKUP($A335,Prices_Monthly!$A:$I,COLUMN(B$4),FALSE)/VLOOKUP(EOMONTH($A335,-1),Prices_Monthly!$A:$I,COLUMN(B$4),FALSE)-1</f>
        <v>-2.6454371019129175E-2</v>
      </c>
      <c r="C335" s="3">
        <f>VLOOKUP($A335,Prices_Monthly!$A:$I,COLUMN(C$4),FALSE)/VLOOKUP(EOMONTH($A335,-1),Prices_Monthly!$A:$I,COLUMN(C$4),FALSE)-1</f>
        <v>-2.5952481237555558E-2</v>
      </c>
      <c r="D335" s="3">
        <f>VLOOKUP($A335,Prices_Monthly!$A:$I,COLUMN(D$4),FALSE)/VLOOKUP(EOMONTH($A335,-1),Prices_Monthly!$A:$I,COLUMN(D$4),FALSE)-1</f>
        <v>-3.2538533711526929E-3</v>
      </c>
      <c r="E335" s="3">
        <f>VLOOKUP($A335,Prices_Monthly!$A:$I,COLUMN(E$4),FALSE)/VLOOKUP(EOMONTH($A335,-1),Prices_Monthly!$A:$I,COLUMN(E$4),FALSE)-1</f>
        <v>-6.0621186910705394E-3</v>
      </c>
      <c r="F335" s="3">
        <f>VLOOKUP($A335,Prices_Monthly!$A:$I,COLUMN(F$4),FALSE)/VLOOKUP(EOMONTH($A335,-1),Prices_Monthly!$A:$I,COLUMN(F$4),FALSE)-1</f>
        <v>5.0782135570164311E-3</v>
      </c>
      <c r="G335" s="3">
        <f>VLOOKUP($A335,Prices_Monthly!$A:$I,COLUMN(G$4),FALSE)/VLOOKUP(EOMONTH($A335,-1),Prices_Monthly!$A:$I,COLUMN(G$4),FALSE)-1</f>
        <v>-2.5611832241826837E-2</v>
      </c>
      <c r="H335" s="3">
        <f>VLOOKUP($A335,Prices_Monthly!$A:$I,COLUMN(H$4),FALSE)/VLOOKUP(EOMONTH($A335,-1),Prices_Monthly!$A:$I,COLUMN(H$4),FALSE)-1</f>
        <v>-1.7143860170263925E-2</v>
      </c>
      <c r="I335" s="3">
        <f>VLOOKUP($A335,Prices_Monthly!$A:$I,COLUMN(I$4),FALSE)/VLOOKUP(EOMONTH($A335,-1),Prices_Monthly!$A:$I,COLUMN(I$4),FALSE)-1</f>
        <v>1.252632354968064E-2</v>
      </c>
      <c r="K335" s="3">
        <f>VLOOKUP($A335,Prices_Monthly!$A:$L,COLUMN(K$4),FALSE)/VLOOKUP(EOMONTH($A335,-1),Prices_Monthly!$A:$L,COLUMN(K$4),FALSE)-1</f>
        <v>-4.5210218925518797E-3</v>
      </c>
      <c r="L335" s="3">
        <f>VLOOKUP($A335,Prices_Monthly!$A:$L,COLUMN(L$4),FALSE)/VLOOKUP(EOMONTH($A335,-1),Prices_Monthly!$A:$L,COLUMN(L$4),FALSE)-1</f>
        <v>2.2655010480088222E-4</v>
      </c>
      <c r="M335" s="3">
        <f t="shared" si="5"/>
        <v>-1.6724786941402225E-3</v>
      </c>
    </row>
    <row r="336" spans="1:13" x14ac:dyDescent="0.35">
      <c r="A336" s="2">
        <v>42947</v>
      </c>
      <c r="B336" s="3">
        <f>VLOOKUP($A336,Prices_Monthly!$A:$I,COLUMN(B$4),FALSE)/VLOOKUP(EOMONTH($A336,-1),Prices_Monthly!$A:$I,COLUMN(B$4),FALSE)-1</f>
        <v>0.11684377608059937</v>
      </c>
      <c r="C336" s="3">
        <f>VLOOKUP($A336,Prices_Monthly!$A:$I,COLUMN(C$4),FALSE)/VLOOKUP(EOMONTH($A336,-1),Prices_Monthly!$A:$I,COLUMN(C$4),FALSE)-1</f>
        <v>1.9079554489356054E-2</v>
      </c>
      <c r="D336" s="3">
        <f>VLOOKUP($A336,Prices_Monthly!$A:$I,COLUMN(D$4),FALSE)/VLOOKUP(EOMONTH($A336,-1),Prices_Monthly!$A:$I,COLUMN(D$4),FALSE)-1</f>
        <v>3.3312455592460211E-4</v>
      </c>
      <c r="E336" s="3">
        <f>VLOOKUP($A336,Prices_Monthly!$A:$I,COLUMN(E$4),FALSE)/VLOOKUP(EOMONTH($A336,-1),Prices_Monthly!$A:$I,COLUMN(E$4),FALSE)-1</f>
        <v>2.8628180653491597E-3</v>
      </c>
      <c r="F336" s="3">
        <f>VLOOKUP($A336,Prices_Monthly!$A:$I,COLUMN(F$4),FALSE)/VLOOKUP(EOMONTH($A336,-1),Prices_Monthly!$A:$I,COLUMN(F$4),FALSE)-1</f>
        <v>1.9398204538277675E-2</v>
      </c>
      <c r="G336" s="3">
        <f>VLOOKUP($A336,Prices_Monthly!$A:$I,COLUMN(G$4),FALSE)/VLOOKUP(EOMONTH($A336,-1),Prices_Monthly!$A:$I,COLUMN(G$4),FALSE)-1</f>
        <v>4.0643750399971701E-2</v>
      </c>
      <c r="H336" s="3">
        <f>VLOOKUP($A336,Prices_Monthly!$A:$I,COLUMN(H$4),FALSE)/VLOOKUP(EOMONTH($A336,-1),Prices_Monthly!$A:$I,COLUMN(H$4),FALSE)-1</f>
        <v>1.5637750405952389E-2</v>
      </c>
      <c r="I336" s="3">
        <f>VLOOKUP($A336,Prices_Monthly!$A:$I,COLUMN(I$4),FALSE)/VLOOKUP(EOMONTH($A336,-1),Prices_Monthly!$A:$I,COLUMN(I$4),FALSE)-1</f>
        <v>3.2225250693013185E-2</v>
      </c>
      <c r="K336" s="3">
        <f>VLOOKUP($A336,Prices_Monthly!$A:$L,COLUMN(K$4),FALSE)/VLOOKUP(EOMONTH($A336,-1),Prices_Monthly!$A:$L,COLUMN(K$4),FALSE)-1</f>
        <v>1.308812852743868E-3</v>
      </c>
      <c r="L336" s="3">
        <f>VLOOKUP($A336,Prices_Monthly!$A:$L,COLUMN(L$4),FALSE)/VLOOKUP(EOMONTH($A336,-1),Prices_Monthly!$A:$L,COLUMN(L$4),FALSE)-1</f>
        <v>1.4316192802627414E-2</v>
      </c>
      <c r="M336" s="3">
        <f t="shared" si="5"/>
        <v>9.1132408226739948E-3</v>
      </c>
    </row>
    <row r="337" spans="1:13" x14ac:dyDescent="0.35">
      <c r="A337" s="2">
        <v>42978</v>
      </c>
      <c r="B337" s="3">
        <f>VLOOKUP($A337,Prices_Monthly!$A:$I,COLUMN(B$4),FALSE)/VLOOKUP(EOMONTH($A337,-1),Prices_Monthly!$A:$I,COLUMN(B$4),FALSE)-1</f>
        <v>3.1560019798585914E-2</v>
      </c>
      <c r="C337" s="3">
        <f>VLOOKUP($A337,Prices_Monthly!$A:$I,COLUMN(C$4),FALSE)/VLOOKUP(EOMONTH($A337,-1),Prices_Monthly!$A:$I,COLUMN(C$4),FALSE)-1</f>
        <v>3.8323225095304281E-2</v>
      </c>
      <c r="D337" s="3">
        <f>VLOOKUP($A337,Prices_Monthly!$A:$I,COLUMN(D$4),FALSE)/VLOOKUP(EOMONTH($A337,-1),Prices_Monthly!$A:$I,COLUMN(D$4),FALSE)-1</f>
        <v>6.3940066254475347E-3</v>
      </c>
      <c r="E337" s="3">
        <f>VLOOKUP($A337,Prices_Monthly!$A:$I,COLUMN(E$4),FALSE)/VLOOKUP(EOMONTH($A337,-1),Prices_Monthly!$A:$I,COLUMN(E$4),FALSE)-1</f>
        <v>1.0770867693187913E-2</v>
      </c>
      <c r="F337" s="3">
        <f>VLOOKUP($A337,Prices_Monthly!$A:$I,COLUMN(F$4),FALSE)/VLOOKUP(EOMONTH($A337,-1),Prices_Monthly!$A:$I,COLUMN(F$4),FALSE)-1</f>
        <v>7.9656591582955016E-4</v>
      </c>
      <c r="G337" s="3">
        <f>VLOOKUP($A337,Prices_Monthly!$A:$I,COLUMN(G$4),FALSE)/VLOOKUP(EOMONTH($A337,-1),Prices_Monthly!$A:$I,COLUMN(G$4),FALSE)-1</f>
        <v>1.8402162964533897E-2</v>
      </c>
      <c r="H337" s="3">
        <f>VLOOKUP($A337,Prices_Monthly!$A:$I,COLUMN(H$4),FALSE)/VLOOKUP(EOMONTH($A337,-1),Prices_Monthly!$A:$I,COLUMN(H$4),FALSE)-1</f>
        <v>2.5524109936276851E-3</v>
      </c>
      <c r="I337" s="3">
        <f>VLOOKUP($A337,Prices_Monthly!$A:$I,COLUMN(I$4),FALSE)/VLOOKUP(EOMONTH($A337,-1),Prices_Monthly!$A:$I,COLUMN(I$4),FALSE)-1</f>
        <v>6.6498877543925694E-3</v>
      </c>
      <c r="K337" s="3">
        <f>VLOOKUP($A337,Prices_Monthly!$A:$L,COLUMN(K$4),FALSE)/VLOOKUP(EOMONTH($A337,-1),Prices_Monthly!$A:$L,COLUMN(K$4),FALSE)-1</f>
        <v>9.3308084116854317E-3</v>
      </c>
      <c r="L337" s="3">
        <f>VLOOKUP($A337,Prices_Monthly!$A:$L,COLUMN(L$4),FALSE)/VLOOKUP(EOMONTH($A337,-1),Prices_Monthly!$A:$L,COLUMN(L$4),FALSE)-1</f>
        <v>1.480552330753504E-3</v>
      </c>
      <c r="M337" s="3">
        <f t="shared" si="5"/>
        <v>4.6206547631262749E-3</v>
      </c>
    </row>
    <row r="338" spans="1:13" x14ac:dyDescent="0.35">
      <c r="A338" s="2">
        <v>43008</v>
      </c>
      <c r="B338" s="3">
        <f>VLOOKUP($A338,Prices_Monthly!$A:$I,COLUMN(B$4),FALSE)/VLOOKUP(EOMONTH($A338,-1),Prices_Monthly!$A:$I,COLUMN(B$4),FALSE)-1</f>
        <v>9.2208473420293036E-2</v>
      </c>
      <c r="C338" s="3">
        <f>VLOOKUP($A338,Prices_Monthly!$A:$I,COLUMN(C$4),FALSE)/VLOOKUP(EOMONTH($A338,-1),Prices_Monthly!$A:$I,COLUMN(C$4),FALSE)-1</f>
        <v>-2.8285974874661224E-2</v>
      </c>
      <c r="D338" s="3">
        <f>VLOOKUP($A338,Prices_Monthly!$A:$I,COLUMN(D$4),FALSE)/VLOOKUP(EOMONTH($A338,-1),Prices_Monthly!$A:$I,COLUMN(D$4),FALSE)-1</f>
        <v>-3.8947182502062638E-3</v>
      </c>
      <c r="E338" s="3">
        <f>VLOOKUP($A338,Prices_Monthly!$A:$I,COLUMN(E$4),FALSE)/VLOOKUP(EOMONTH($A338,-1),Prices_Monthly!$A:$I,COLUMN(E$4),FALSE)-1</f>
        <v>-1.3168169509038874E-2</v>
      </c>
      <c r="F338" s="3">
        <f>VLOOKUP($A338,Prices_Monthly!$A:$I,COLUMN(F$4),FALSE)/VLOOKUP(EOMONTH($A338,-1),Prices_Monthly!$A:$I,COLUMN(F$4),FALSE)-1</f>
        <v>1.9279239442847595E-2</v>
      </c>
      <c r="G338" s="3">
        <f>VLOOKUP($A338,Prices_Monthly!$A:$I,COLUMN(G$4),FALSE)/VLOOKUP(EOMONTH($A338,-1),Prices_Monthly!$A:$I,COLUMN(G$4),FALSE)-1</f>
        <v>-2.7428251359180589E-3</v>
      </c>
      <c r="H338" s="3">
        <f>VLOOKUP($A338,Prices_Monthly!$A:$I,COLUMN(H$4),FALSE)/VLOOKUP(EOMONTH($A338,-1),Prices_Monthly!$A:$I,COLUMN(H$4),FALSE)-1</f>
        <v>-2.3478523667409434E-2</v>
      </c>
      <c r="I338" s="3">
        <f>VLOOKUP($A338,Prices_Monthly!$A:$I,COLUMN(I$4),FALSE)/VLOOKUP(EOMONTH($A338,-1),Prices_Monthly!$A:$I,COLUMN(I$4),FALSE)-1</f>
        <v>-7.0609119168248968E-3</v>
      </c>
      <c r="K338" s="3">
        <f>VLOOKUP($A338,Prices_Monthly!$A:$L,COLUMN(K$4),FALSE)/VLOOKUP(EOMONTH($A338,-1),Prices_Monthly!$A:$L,COLUMN(K$4),FALSE)-1</f>
        <v>-7.1167943556487145E-3</v>
      </c>
      <c r="L338" s="3">
        <f>VLOOKUP($A338,Prices_Monthly!$A:$L,COLUMN(L$4),FALSE)/VLOOKUP(EOMONTH($A338,-1),Prices_Monthly!$A:$L,COLUMN(L$4),FALSE)-1</f>
        <v>2.3204980298931588E-2</v>
      </c>
      <c r="M338" s="3">
        <f t="shared" si="5"/>
        <v>1.1076270437099467E-2</v>
      </c>
    </row>
    <row r="339" spans="1:13" x14ac:dyDescent="0.35">
      <c r="A339" s="2">
        <v>43039</v>
      </c>
      <c r="B339" s="3">
        <f>VLOOKUP($A339,Prices_Monthly!$A:$I,COLUMN(B$4),FALSE)/VLOOKUP(EOMONTH($A339,-1),Prices_Monthly!$A:$I,COLUMN(B$4),FALSE)-1</f>
        <v>2.0341601054840064E-2</v>
      </c>
      <c r="C339" s="3">
        <f>VLOOKUP($A339,Prices_Monthly!$A:$I,COLUMN(C$4),FALSE)/VLOOKUP(EOMONTH($A339,-1),Prices_Monthly!$A:$I,COLUMN(C$4),FALSE)-1</f>
        <v>-1.1131427500915114E-2</v>
      </c>
      <c r="D339" s="3">
        <f>VLOOKUP($A339,Prices_Monthly!$A:$I,COLUMN(D$4),FALSE)/VLOOKUP(EOMONTH($A339,-1),Prices_Monthly!$A:$I,COLUMN(D$4),FALSE)-1</f>
        <v>7.9827318239944489E-4</v>
      </c>
      <c r="E339" s="3">
        <f>VLOOKUP($A339,Prices_Monthly!$A:$I,COLUMN(E$4),FALSE)/VLOOKUP(EOMONTH($A339,-1),Prices_Monthly!$A:$I,COLUMN(E$4),FALSE)-1</f>
        <v>-2.9929010024544178E-3</v>
      </c>
      <c r="F339" s="3">
        <f>VLOOKUP($A339,Prices_Monthly!$A:$I,COLUMN(F$4),FALSE)/VLOOKUP(EOMONTH($A339,-1),Prices_Monthly!$A:$I,COLUMN(F$4),FALSE)-1</f>
        <v>2.2515292178213464E-2</v>
      </c>
      <c r="G339" s="3">
        <f>VLOOKUP($A339,Prices_Monthly!$A:$I,COLUMN(G$4),FALSE)/VLOOKUP(EOMONTH($A339,-1),Prices_Monthly!$A:$I,COLUMN(G$4),FALSE)-1</f>
        <v>4.4671962784152086E-2</v>
      </c>
      <c r="H339" s="3">
        <f>VLOOKUP($A339,Prices_Monthly!$A:$I,COLUMN(H$4),FALSE)/VLOOKUP(EOMONTH($A339,-1),Prices_Monthly!$A:$I,COLUMN(H$4),FALSE)-1</f>
        <v>-1.0717256205563519E-2</v>
      </c>
      <c r="I339" s="3">
        <f>VLOOKUP($A339,Prices_Monthly!$A:$I,COLUMN(I$4),FALSE)/VLOOKUP(EOMONTH($A339,-1),Prices_Monthly!$A:$I,COLUMN(I$4),FALSE)-1</f>
        <v>-1.6148068450055342E-2</v>
      </c>
      <c r="K339" s="3">
        <f>VLOOKUP($A339,Prices_Monthly!$A:$L,COLUMN(K$4),FALSE)/VLOOKUP(EOMONTH($A339,-1),Prices_Monthly!$A:$L,COLUMN(K$4),FALSE)-1</f>
        <v>3.7299952477036769E-3</v>
      </c>
      <c r="L339" s="3">
        <f>VLOOKUP($A339,Prices_Monthly!$A:$L,COLUMN(L$4),FALSE)/VLOOKUP(EOMONTH($A339,-1),Prices_Monthly!$A:$L,COLUMN(L$4),FALSE)-1</f>
        <v>2.5419268690992203E-2</v>
      </c>
      <c r="M339" s="3">
        <f t="shared" si="5"/>
        <v>1.6743559313676791E-2</v>
      </c>
    </row>
    <row r="340" spans="1:13" x14ac:dyDescent="0.35">
      <c r="A340" s="2">
        <v>43069</v>
      </c>
      <c r="B340" s="3">
        <f>VLOOKUP($A340,Prices_Monthly!$A:$I,COLUMN(B$4),FALSE)/VLOOKUP(EOMONTH($A340,-1),Prices_Monthly!$A:$I,COLUMN(B$4),FALSE)-1</f>
        <v>1.5929633315727942E-2</v>
      </c>
      <c r="C340" s="3">
        <f>VLOOKUP($A340,Prices_Monthly!$A:$I,COLUMN(C$4),FALSE)/VLOOKUP(EOMONTH($A340,-1),Prices_Monthly!$A:$I,COLUMN(C$4),FALSE)-1</f>
        <v>1.4991576299971943E-3</v>
      </c>
      <c r="D340" s="3">
        <f>VLOOKUP($A340,Prices_Monthly!$A:$I,COLUMN(D$4),FALSE)/VLOOKUP(EOMONTH($A340,-1),Prices_Monthly!$A:$I,COLUMN(D$4),FALSE)-1</f>
        <v>3.0574858687095752E-3</v>
      </c>
      <c r="E340" s="3">
        <f>VLOOKUP($A340,Prices_Monthly!$A:$I,COLUMN(E$4),FALSE)/VLOOKUP(EOMONTH($A340,-1),Prices_Monthly!$A:$I,COLUMN(E$4),FALSE)-1</f>
        <v>-5.2005601750982899E-3</v>
      </c>
      <c r="F340" s="3">
        <f>VLOOKUP($A340,Prices_Monthly!$A:$I,COLUMN(F$4),FALSE)/VLOOKUP(EOMONTH($A340,-1),Prices_Monthly!$A:$I,COLUMN(F$4),FALSE)-1</f>
        <v>2.9232074671192265E-2</v>
      </c>
      <c r="G340" s="3">
        <f>VLOOKUP($A340,Prices_Monthly!$A:$I,COLUMN(G$4),FALSE)/VLOOKUP(EOMONTH($A340,-1),Prices_Monthly!$A:$I,COLUMN(G$4),FALSE)-1</f>
        <v>1.9080877999203549E-2</v>
      </c>
      <c r="H340" s="3">
        <f>VLOOKUP($A340,Prices_Monthly!$A:$I,COLUMN(H$4),FALSE)/VLOOKUP(EOMONTH($A340,-1),Prices_Monthly!$A:$I,COLUMN(H$4),FALSE)-1</f>
        <v>1.418238646758696E-2</v>
      </c>
      <c r="I340" s="3">
        <f>VLOOKUP($A340,Prices_Monthly!$A:$I,COLUMN(I$4),FALSE)/VLOOKUP(EOMONTH($A340,-1),Prices_Monthly!$A:$I,COLUMN(I$4),FALSE)-1</f>
        <v>2.1899737519166296E-2</v>
      </c>
      <c r="K340" s="3">
        <f>VLOOKUP($A340,Prices_Monthly!$A:$L,COLUMN(K$4),FALSE)/VLOOKUP(EOMONTH($A340,-1),Prices_Monthly!$A:$L,COLUMN(K$4),FALSE)-1</f>
        <v>1.6762504314031812E-3</v>
      </c>
      <c r="L340" s="3">
        <f>VLOOKUP($A340,Prices_Monthly!$A:$L,COLUMN(L$4),FALSE)/VLOOKUP(EOMONTH($A340,-1),Prices_Monthly!$A:$L,COLUMN(L$4),FALSE)-1</f>
        <v>1.5734017112710719E-2</v>
      </c>
      <c r="M340" s="3">
        <f t="shared" si="5"/>
        <v>1.0110910440187703E-2</v>
      </c>
    </row>
    <row r="341" spans="1:13" x14ac:dyDescent="0.35">
      <c r="A341" s="2">
        <v>43100</v>
      </c>
      <c r="B341" s="3">
        <f>VLOOKUP($A341,Prices_Monthly!$A:$I,COLUMN(B$4),FALSE)/VLOOKUP(EOMONTH($A341,-1),Prices_Monthly!$A:$I,COLUMN(B$4),FALSE)-1</f>
        <v>7.6389910167137254E-2</v>
      </c>
      <c r="C341" s="3">
        <f>VLOOKUP($A341,Prices_Monthly!$A:$I,COLUMN(C$4),FALSE)/VLOOKUP(EOMONTH($A341,-1),Prices_Monthly!$A:$I,COLUMN(C$4),FALSE)-1</f>
        <v>2.5537286754969468E-2</v>
      </c>
      <c r="D341" s="3">
        <f>VLOOKUP($A341,Prices_Monthly!$A:$I,COLUMN(D$4),FALSE)/VLOOKUP(EOMONTH($A341,-1),Prices_Monthly!$A:$I,COLUMN(D$4),FALSE)-1</f>
        <v>-6.2974766476076027E-4</v>
      </c>
      <c r="E341" s="3">
        <f>VLOOKUP($A341,Prices_Monthly!$A:$I,COLUMN(E$4),FALSE)/VLOOKUP(EOMONTH($A341,-1),Prices_Monthly!$A:$I,COLUMN(E$4),FALSE)-1</f>
        <v>0</v>
      </c>
      <c r="F341" s="3">
        <f>VLOOKUP($A341,Prices_Monthly!$A:$I,COLUMN(F$4),FALSE)/VLOOKUP(EOMONTH($A341,-1),Prices_Monthly!$A:$I,COLUMN(F$4),FALSE)-1</f>
        <v>9.4810173543837806E-3</v>
      </c>
      <c r="G341" s="3">
        <f>VLOOKUP($A341,Prices_Monthly!$A:$I,COLUMN(G$4),FALSE)/VLOOKUP(EOMONTH($A341,-1),Prices_Monthly!$A:$I,COLUMN(G$4),FALSE)-1</f>
        <v>3.3159925668420076E-3</v>
      </c>
      <c r="H341" s="3">
        <f>VLOOKUP($A341,Prices_Monthly!$A:$I,COLUMN(H$4),FALSE)/VLOOKUP(EOMONTH($A341,-1),Prices_Monthly!$A:$I,COLUMN(H$4),FALSE)-1</f>
        <v>-8.8985711610279905E-3</v>
      </c>
      <c r="I341" s="3">
        <f>VLOOKUP($A341,Prices_Monthly!$A:$I,COLUMN(I$4),FALSE)/VLOOKUP(EOMONTH($A341,-1),Prices_Monthly!$A:$I,COLUMN(I$4),FALSE)-1</f>
        <v>4.4301260780312823E-3</v>
      </c>
      <c r="K341" s="3">
        <f>VLOOKUP($A341,Prices_Monthly!$A:$L,COLUMN(K$4),FALSE)/VLOOKUP(EOMONTH($A341,-1),Prices_Monthly!$A:$L,COLUMN(K$4),FALSE)-1</f>
        <v>-7.731385812578262E-4</v>
      </c>
      <c r="L341" s="3">
        <f>VLOOKUP($A341,Prices_Monthly!$A:$L,COLUMN(L$4),FALSE)/VLOOKUP(EOMONTH($A341,-1),Prices_Monthly!$A:$L,COLUMN(L$4),FALSE)-1</f>
        <v>1.1031730162880615E-2</v>
      </c>
      <c r="M341" s="3">
        <f t="shared" si="5"/>
        <v>6.3097826652252385E-3</v>
      </c>
    </row>
    <row r="342" spans="1:13" x14ac:dyDescent="0.35">
      <c r="A342" s="2">
        <v>43131</v>
      </c>
      <c r="B342" s="3">
        <f>VLOOKUP($A342,Prices_Monthly!$A:$I,COLUMN(B$4),FALSE)/VLOOKUP(EOMONTH($A342,-1),Prices_Monthly!$A:$I,COLUMN(B$4),FALSE)-1</f>
        <v>1.8448222423496974E-2</v>
      </c>
      <c r="C342" s="3">
        <f>VLOOKUP($A342,Prices_Monthly!$A:$I,COLUMN(C$4),FALSE)/VLOOKUP(EOMONTH($A342,-1),Prices_Monthly!$A:$I,COLUMN(C$4),FALSE)-1</f>
        <v>2.2090322532072326E-2</v>
      </c>
      <c r="D342" s="3">
        <f>VLOOKUP($A342,Prices_Monthly!$A:$I,COLUMN(D$4),FALSE)/VLOOKUP(EOMONTH($A342,-1),Prices_Monthly!$A:$I,COLUMN(D$4),FALSE)-1</f>
        <v>-3.0508083307483336E-3</v>
      </c>
      <c r="E342" s="3">
        <f>VLOOKUP($A342,Prices_Monthly!$A:$I,COLUMN(E$4),FALSE)/VLOOKUP(EOMONTH($A342,-1),Prices_Monthly!$A:$I,COLUMN(E$4),FALSE)-1</f>
        <v>-1.9902977541267131E-2</v>
      </c>
      <c r="F342" s="3">
        <f>VLOOKUP($A342,Prices_Monthly!$A:$I,COLUMN(F$4),FALSE)/VLOOKUP(EOMONTH($A342,-1),Prices_Monthly!$A:$I,COLUMN(F$4),FALSE)-1</f>
        <v>5.5943484829923618E-2</v>
      </c>
      <c r="G342" s="3">
        <f>VLOOKUP($A342,Prices_Monthly!$A:$I,COLUMN(G$4),FALSE)/VLOOKUP(EOMONTH($A342,-1),Prices_Monthly!$A:$I,COLUMN(G$4),FALSE)-1</f>
        <v>8.640538188208513E-2</v>
      </c>
      <c r="H342" s="3">
        <f>VLOOKUP($A342,Prices_Monthly!$A:$I,COLUMN(H$4),FALSE)/VLOOKUP(EOMONTH($A342,-1),Prices_Monthly!$A:$I,COLUMN(H$4),FALSE)-1</f>
        <v>3.0557631974567956E-2</v>
      </c>
      <c r="I342" s="3">
        <f>VLOOKUP($A342,Prices_Monthly!$A:$I,COLUMN(I$4),FALSE)/VLOOKUP(EOMONTH($A342,-1),Prices_Monthly!$A:$I,COLUMN(I$4),FALSE)-1</f>
        <v>3.564726244864036E-2</v>
      </c>
      <c r="K342" s="3">
        <f>VLOOKUP($A342,Prices_Monthly!$A:$L,COLUMN(K$4),FALSE)/VLOOKUP(EOMONTH($A342,-1),Prices_Monthly!$A:$L,COLUMN(K$4),FALSE)-1</f>
        <v>-7.637773917617996E-3</v>
      </c>
      <c r="L342" s="3">
        <f>VLOOKUP($A342,Prices_Monthly!$A:$L,COLUMN(L$4),FALSE)/VLOOKUP(EOMONTH($A342,-1),Prices_Monthly!$A:$L,COLUMN(L$4),FALSE)-1</f>
        <v>3.7655407949432673E-2</v>
      </c>
      <c r="M342" s="3">
        <f t="shared" si="5"/>
        <v>1.9538135202612404E-2</v>
      </c>
    </row>
    <row r="343" spans="1:13" x14ac:dyDescent="0.35">
      <c r="A343" s="2">
        <v>43159</v>
      </c>
      <c r="B343" s="3">
        <f>VLOOKUP($A343,Prices_Monthly!$A:$I,COLUMN(B$4),FALSE)/VLOOKUP(EOMONTH($A343,-1),Prices_Monthly!$A:$I,COLUMN(B$4),FALSE)-1</f>
        <v>-5.6886205007239843E-2</v>
      </c>
      <c r="C343" s="3">
        <f>VLOOKUP($A343,Prices_Monthly!$A:$I,COLUMN(C$4),FALSE)/VLOOKUP(EOMONTH($A343,-1),Prices_Monthly!$A:$I,COLUMN(C$4),FALSE)-1</f>
        <v>-1.8761308024841994E-2</v>
      </c>
      <c r="D343" s="3">
        <f>VLOOKUP($A343,Prices_Monthly!$A:$I,COLUMN(D$4),FALSE)/VLOOKUP(EOMONTH($A343,-1),Prices_Monthly!$A:$I,COLUMN(D$4),FALSE)-1</f>
        <v>4.0583634415154446E-3</v>
      </c>
      <c r="E343" s="3">
        <f>VLOOKUP($A343,Prices_Monthly!$A:$I,COLUMN(E$4),FALSE)/VLOOKUP(EOMONTH($A343,-1),Prices_Monthly!$A:$I,COLUMN(E$4),FALSE)-1</f>
        <v>-7.8712125607839356E-3</v>
      </c>
      <c r="F343" s="3">
        <f>VLOOKUP($A343,Prices_Monthly!$A:$I,COLUMN(F$4),FALSE)/VLOOKUP(EOMONTH($A343,-1),Prices_Monthly!$A:$I,COLUMN(F$4),FALSE)-1</f>
        <v>-3.9367338257473183E-2</v>
      </c>
      <c r="G343" s="3">
        <f>VLOOKUP($A343,Prices_Monthly!$A:$I,COLUMN(G$4),FALSE)/VLOOKUP(EOMONTH($A343,-1),Prices_Monthly!$A:$I,COLUMN(G$4),FALSE)-1</f>
        <v>-1.4003532033456279E-2</v>
      </c>
      <c r="H343" s="3">
        <f>VLOOKUP($A343,Prices_Monthly!$A:$I,COLUMN(H$4),FALSE)/VLOOKUP(EOMONTH($A343,-1),Prices_Monthly!$A:$I,COLUMN(H$4),FALSE)-1</f>
        <v>2.1599940678023399E-2</v>
      </c>
      <c r="I343" s="3">
        <f>VLOOKUP($A343,Prices_Monthly!$A:$I,COLUMN(I$4),FALSE)/VLOOKUP(EOMONTH($A343,-1),Prices_Monthly!$A:$I,COLUMN(I$4),FALSE)-1</f>
        <v>-2.2495709445088163E-2</v>
      </c>
      <c r="K343" s="3">
        <f>VLOOKUP($A343,Prices_Monthly!$A:$L,COLUMN(K$4),FALSE)/VLOOKUP(EOMONTH($A343,-1),Prices_Monthly!$A:$L,COLUMN(K$4),FALSE)-1</f>
        <v>-4.3747231286173083E-4</v>
      </c>
      <c r="L343" s="3">
        <f>VLOOKUP($A343,Prices_Monthly!$A:$L,COLUMN(L$4),FALSE)/VLOOKUP(EOMONTH($A343,-1),Prices_Monthly!$A:$L,COLUMN(L$4),FALSE)-1</f>
        <v>-3.5311408666120814E-2</v>
      </c>
      <c r="M343" s="3">
        <f t="shared" si="5"/>
        <v>-2.1361834124817177E-2</v>
      </c>
    </row>
    <row r="344" spans="1:13" x14ac:dyDescent="0.35">
      <c r="A344" s="2">
        <v>43190</v>
      </c>
      <c r="B344" s="3">
        <f>VLOOKUP($A344,Prices_Monthly!$A:$I,COLUMN(B$4),FALSE)/VLOOKUP(EOMONTH($A344,-1),Prices_Monthly!$A:$I,COLUMN(B$4),FALSE)-1</f>
        <v>6.7069890825605105E-2</v>
      </c>
      <c r="C344" s="3">
        <f>VLOOKUP($A344,Prices_Monthly!$A:$I,COLUMN(C$4),FALSE)/VLOOKUP(EOMONTH($A344,-1),Prices_Monthly!$A:$I,COLUMN(C$4),FALSE)-1</f>
        <v>2.6790179874240927E-3</v>
      </c>
      <c r="D344" s="3">
        <f>VLOOKUP($A344,Prices_Monthly!$A:$I,COLUMN(D$4),FALSE)/VLOOKUP(EOMONTH($A344,-1),Prices_Monthly!$A:$I,COLUMN(D$4),FALSE)-1</f>
        <v>8.9509029998136036E-4</v>
      </c>
      <c r="E344" s="3">
        <f>VLOOKUP($A344,Prices_Monthly!$A:$I,COLUMN(E$4),FALSE)/VLOOKUP(EOMONTH($A344,-1),Prices_Monthly!$A:$I,COLUMN(E$4),FALSE)-1</f>
        <v>9.1127621300872708E-3</v>
      </c>
      <c r="F344" s="3">
        <f>VLOOKUP($A344,Prices_Monthly!$A:$I,COLUMN(F$4),FALSE)/VLOOKUP(EOMONTH($A344,-1),Prices_Monthly!$A:$I,COLUMN(F$4),FALSE)-1</f>
        <v>-2.8018195724809791E-2</v>
      </c>
      <c r="G344" s="3">
        <f>VLOOKUP($A344,Prices_Monthly!$A:$I,COLUMN(G$4),FALSE)/VLOOKUP(EOMONTH($A344,-1),Prices_Monthly!$A:$I,COLUMN(G$4),FALSE)-1</f>
        <v>-4.294712792393629E-2</v>
      </c>
      <c r="H344" s="3">
        <f>VLOOKUP($A344,Prices_Monthly!$A:$I,COLUMN(H$4),FALSE)/VLOOKUP(EOMONTH($A344,-1),Prices_Monthly!$A:$I,COLUMN(H$4),FALSE)-1</f>
        <v>7.4036339833405407E-4</v>
      </c>
      <c r="I344" s="3">
        <f>VLOOKUP($A344,Prices_Monthly!$A:$I,COLUMN(I$4),FALSE)/VLOOKUP(EOMONTH($A344,-1),Prices_Monthly!$A:$I,COLUMN(I$4),FALSE)-1</f>
        <v>5.4122135953604822E-3</v>
      </c>
      <c r="K344" s="3">
        <f>VLOOKUP($A344,Prices_Monthly!$A:$L,COLUMN(K$4),FALSE)/VLOOKUP(EOMONTH($A344,-1),Prices_Monthly!$A:$L,COLUMN(K$4),FALSE)-1</f>
        <v>1.0935793936457605E-2</v>
      </c>
      <c r="L344" s="3">
        <f>VLOOKUP($A344,Prices_Monthly!$A:$L,COLUMN(L$4),FALSE)/VLOOKUP(EOMONTH($A344,-1),Prices_Monthly!$A:$L,COLUMN(L$4),FALSE)-1</f>
        <v>-2.3093273986174445E-2</v>
      </c>
      <c r="M344" s="3">
        <f t="shared" si="5"/>
        <v>-9.4816468171216237E-3</v>
      </c>
    </row>
    <row r="345" spans="1:13" x14ac:dyDescent="0.35">
      <c r="A345" s="2">
        <v>43220</v>
      </c>
      <c r="B345" s="3">
        <f>VLOOKUP($A345,Prices_Monthly!$A:$I,COLUMN(B$4),FALSE)/VLOOKUP(EOMONTH($A345,-1),Prices_Monthly!$A:$I,COLUMN(B$4),FALSE)-1</f>
        <v>6.0468960623955903E-2</v>
      </c>
      <c r="C345" s="3">
        <f>VLOOKUP($A345,Prices_Monthly!$A:$I,COLUMN(C$4),FALSE)/VLOOKUP(EOMONTH($A345,-1),Prices_Monthly!$A:$I,COLUMN(C$4),FALSE)-1</f>
        <v>-6.1036326066122859E-3</v>
      </c>
      <c r="D345" s="3">
        <f>VLOOKUP($A345,Prices_Monthly!$A:$I,COLUMN(D$4),FALSE)/VLOOKUP(EOMONTH($A345,-1),Prices_Monthly!$A:$I,COLUMN(D$4),FALSE)-1</f>
        <v>-8.6224804446100034E-4</v>
      </c>
      <c r="E345" s="3">
        <f>VLOOKUP($A345,Prices_Monthly!$A:$I,COLUMN(E$4),FALSE)/VLOOKUP(EOMONTH($A345,-1),Prices_Monthly!$A:$I,COLUMN(E$4),FALSE)-1</f>
        <v>-1.2513541564722508E-2</v>
      </c>
      <c r="F345" s="3">
        <f>VLOOKUP($A345,Prices_Monthly!$A:$I,COLUMN(F$4),FALSE)/VLOOKUP(EOMONTH($A345,-1),Prices_Monthly!$A:$I,COLUMN(F$4),FALSE)-1</f>
        <v>1.5324083661214516E-3</v>
      </c>
      <c r="G345" s="3">
        <f>VLOOKUP($A345,Prices_Monthly!$A:$I,COLUMN(G$4),FALSE)/VLOOKUP(EOMONTH($A345,-1),Prices_Monthly!$A:$I,COLUMN(G$4),FALSE)-1</f>
        <v>2.8810956934675058E-3</v>
      </c>
      <c r="H345" s="3">
        <f>VLOOKUP($A345,Prices_Monthly!$A:$I,COLUMN(H$4),FALSE)/VLOOKUP(EOMONTH($A345,-1),Prices_Monthly!$A:$I,COLUMN(H$4),FALSE)-1</f>
        <v>-2.9890662893299003E-2</v>
      </c>
      <c r="I345" s="3">
        <f>VLOOKUP($A345,Prices_Monthly!$A:$I,COLUMN(I$4),FALSE)/VLOOKUP(EOMONTH($A345,-1),Prices_Monthly!$A:$I,COLUMN(I$4),FALSE)-1</f>
        <v>-1.9624856094670573E-2</v>
      </c>
      <c r="K345" s="3">
        <f>VLOOKUP($A345,Prices_Monthly!$A:$L,COLUMN(K$4),FALSE)/VLOOKUP(EOMONTH($A345,-1),Prices_Monthly!$A:$L,COLUMN(K$4),FALSE)-1</f>
        <v>-5.1354519685443689E-3</v>
      </c>
      <c r="L345" s="3">
        <f>VLOOKUP($A345,Prices_Monthly!$A:$L,COLUMN(L$4),FALSE)/VLOOKUP(EOMONTH($A345,-1),Prices_Monthly!$A:$L,COLUMN(L$4),FALSE)-1</f>
        <v>1.9407782833420928E-2</v>
      </c>
      <c r="M345" s="3">
        <f t="shared" si="5"/>
        <v>9.5904889126348074E-3</v>
      </c>
    </row>
    <row r="346" spans="1:13" x14ac:dyDescent="0.35">
      <c r="A346" s="2">
        <v>43251</v>
      </c>
      <c r="B346" s="3">
        <f>VLOOKUP($A346,Prices_Monthly!$A:$I,COLUMN(B$4),FALSE)/VLOOKUP(EOMONTH($A346,-1),Prices_Monthly!$A:$I,COLUMN(B$4),FALSE)-1</f>
        <v>5.0164269423013996E-2</v>
      </c>
      <c r="C346" s="3">
        <f>VLOOKUP($A346,Prices_Monthly!$A:$I,COLUMN(C$4),FALSE)/VLOOKUP(EOMONTH($A346,-1),Prices_Monthly!$A:$I,COLUMN(C$4),FALSE)-1</f>
        <v>-1.5702122931540052E-2</v>
      </c>
      <c r="D346" s="3">
        <f>VLOOKUP($A346,Prices_Monthly!$A:$I,COLUMN(D$4),FALSE)/VLOOKUP(EOMONTH($A346,-1),Prices_Monthly!$A:$I,COLUMN(D$4),FALSE)-1</f>
        <v>2.2239614186654322E-3</v>
      </c>
      <c r="E346" s="3">
        <f>VLOOKUP($A346,Prices_Monthly!$A:$I,COLUMN(E$4),FALSE)/VLOOKUP(EOMONTH($A346,-1),Prices_Monthly!$A:$I,COLUMN(E$4),FALSE)-1</f>
        <v>8.8772521515401159E-3</v>
      </c>
      <c r="F346" s="3">
        <f>VLOOKUP($A346,Prices_Monthly!$A:$I,COLUMN(F$4),FALSE)/VLOOKUP(EOMONTH($A346,-1),Prices_Monthly!$A:$I,COLUMN(F$4),FALSE)-1</f>
        <v>2.208254073277649E-2</v>
      </c>
      <c r="G346" s="3">
        <f>VLOOKUP($A346,Prices_Monthly!$A:$I,COLUMN(G$4),FALSE)/VLOOKUP(EOMONTH($A346,-1),Prices_Monthly!$A:$I,COLUMN(G$4),FALSE)-1</f>
        <v>5.5043189722495445E-2</v>
      </c>
      <c r="H346" s="3">
        <f>VLOOKUP($A346,Prices_Monthly!$A:$I,COLUMN(H$4),FALSE)/VLOOKUP(EOMONTH($A346,-1),Prices_Monthly!$A:$I,COLUMN(H$4),FALSE)-1</f>
        <v>5.1683520678165173E-3</v>
      </c>
      <c r="I346" s="3">
        <f>VLOOKUP($A346,Prices_Monthly!$A:$I,COLUMN(I$4),FALSE)/VLOOKUP(EOMONTH($A346,-1),Prices_Monthly!$A:$I,COLUMN(I$4),FALSE)-1</f>
        <v>-3.589646779893596E-2</v>
      </c>
      <c r="K346" s="3">
        <f>VLOOKUP($A346,Prices_Monthly!$A:$L,COLUMN(K$4),FALSE)/VLOOKUP(EOMONTH($A346,-1),Prices_Monthly!$A:$L,COLUMN(K$4),FALSE)-1</f>
        <v>7.633566821516613E-4</v>
      </c>
      <c r="L346" s="3">
        <f>VLOOKUP($A346,Prices_Monthly!$A:$L,COLUMN(L$4),FALSE)/VLOOKUP(EOMONTH($A346,-1),Prices_Monthly!$A:$L,COLUMN(L$4),FALSE)-1</f>
        <v>1.2712167751691261E-2</v>
      </c>
      <c r="M346" s="3">
        <f t="shared" si="5"/>
        <v>7.9326433238754209E-3</v>
      </c>
    </row>
    <row r="347" spans="1:13" x14ac:dyDescent="0.35">
      <c r="A347" s="2">
        <v>43281</v>
      </c>
      <c r="B347" s="3">
        <f>VLOOKUP($A347,Prices_Monthly!$A:$I,COLUMN(B$4),FALSE)/VLOOKUP(EOMONTH($A347,-1),Prices_Monthly!$A:$I,COLUMN(B$4),FALSE)-1</f>
        <v>-7.706229678075549E-3</v>
      </c>
      <c r="C347" s="3">
        <f>VLOOKUP($A347,Prices_Monthly!$A:$I,COLUMN(C$4),FALSE)/VLOOKUP(EOMONTH($A347,-1),Prices_Monthly!$A:$I,COLUMN(C$4),FALSE)-1</f>
        <v>-3.8476255708636109E-2</v>
      </c>
      <c r="D347" s="3">
        <f>VLOOKUP($A347,Prices_Monthly!$A:$I,COLUMN(D$4),FALSE)/VLOOKUP(EOMONTH($A347,-1),Prices_Monthly!$A:$I,COLUMN(D$4),FALSE)-1</f>
        <v>3.8649600920392935E-4</v>
      </c>
      <c r="E347" s="3">
        <f>VLOOKUP($A347,Prices_Monthly!$A:$I,COLUMN(E$4),FALSE)/VLOOKUP(EOMONTH($A347,-1),Prices_Monthly!$A:$I,COLUMN(E$4),FALSE)-1</f>
        <v>-1.4279184588453786E-3</v>
      </c>
      <c r="F347" s="3">
        <f>VLOOKUP($A347,Prices_Monthly!$A:$I,COLUMN(F$4),FALSE)/VLOOKUP(EOMONTH($A347,-1),Prices_Monthly!$A:$I,COLUMN(F$4),FALSE)-1</f>
        <v>4.5719372066677089E-3</v>
      </c>
      <c r="G347" s="3">
        <f>VLOOKUP($A347,Prices_Monthly!$A:$I,COLUMN(G$4),FALSE)/VLOOKUP(EOMONTH($A347,-1),Prices_Monthly!$A:$I,COLUMN(G$4),FALSE)-1</f>
        <v>9.2297919501185266E-3</v>
      </c>
      <c r="H347" s="3">
        <f>VLOOKUP($A347,Prices_Monthly!$A:$I,COLUMN(H$4),FALSE)/VLOOKUP(EOMONTH($A347,-1),Prices_Monthly!$A:$I,COLUMN(H$4),FALSE)-1</f>
        <v>-2.1185151325407325E-2</v>
      </c>
      <c r="I347" s="3">
        <f>VLOOKUP($A347,Prices_Monthly!$A:$I,COLUMN(I$4),FALSE)/VLOOKUP(EOMONTH($A347,-1),Prices_Monthly!$A:$I,COLUMN(I$4),FALSE)-1</f>
        <v>-2.0222968491750981E-3</v>
      </c>
      <c r="K347" s="3">
        <f>VLOOKUP($A347,Prices_Monthly!$A:$L,COLUMN(K$4),FALSE)/VLOOKUP(EOMONTH($A347,-1),Prices_Monthly!$A:$L,COLUMN(K$4),FALSE)-1</f>
        <v>2.5405231625323932E-3</v>
      </c>
      <c r="L347" s="3">
        <f>VLOOKUP($A347,Prices_Monthly!$A:$L,COLUMN(L$4),FALSE)/VLOOKUP(EOMONTH($A347,-1),Prices_Monthly!$A:$L,COLUMN(L$4),FALSE)-1</f>
        <v>3.2936578637827729E-3</v>
      </c>
      <c r="M347" s="3">
        <f t="shared" si="5"/>
        <v>2.9924039832826205E-3</v>
      </c>
    </row>
    <row r="348" spans="1:13" x14ac:dyDescent="0.35">
      <c r="A348" s="2">
        <v>43312</v>
      </c>
      <c r="B348" s="3">
        <f>VLOOKUP($A348,Prices_Monthly!$A:$I,COLUMN(B$4),FALSE)/VLOOKUP(EOMONTH($A348,-1),Prices_Monthly!$A:$I,COLUMN(B$4),FALSE)-1</f>
        <v>-3.1599273722178745E-2</v>
      </c>
      <c r="C348" s="3">
        <f>VLOOKUP($A348,Prices_Monthly!$A:$I,COLUMN(C$4),FALSE)/VLOOKUP(EOMONTH($A348,-1),Prices_Monthly!$A:$I,COLUMN(C$4),FALSE)-1</f>
        <v>-2.5365004352692511E-2</v>
      </c>
      <c r="D348" s="3">
        <f>VLOOKUP($A348,Prices_Monthly!$A:$I,COLUMN(D$4),FALSE)/VLOOKUP(EOMONTH($A348,-1),Prices_Monthly!$A:$I,COLUMN(D$4),FALSE)-1</f>
        <v>-1.8889657589016284E-3</v>
      </c>
      <c r="E348" s="3">
        <f>VLOOKUP($A348,Prices_Monthly!$A:$I,COLUMN(E$4),FALSE)/VLOOKUP(EOMONTH($A348,-1),Prices_Monthly!$A:$I,COLUMN(E$4),FALSE)-1</f>
        <v>-6.305610753745472E-3</v>
      </c>
      <c r="F348" s="3">
        <f>VLOOKUP($A348,Prices_Monthly!$A:$I,COLUMN(F$4),FALSE)/VLOOKUP(EOMONTH($A348,-1),Prices_Monthly!$A:$I,COLUMN(F$4),FALSE)-1</f>
        <v>3.5079946836360731E-2</v>
      </c>
      <c r="G348" s="3">
        <f>VLOOKUP($A348,Prices_Monthly!$A:$I,COLUMN(G$4),FALSE)/VLOOKUP(EOMONTH($A348,-1),Prices_Monthly!$A:$I,COLUMN(G$4),FALSE)-1</f>
        <v>2.5188525574437737E-2</v>
      </c>
      <c r="H348" s="3">
        <f>VLOOKUP($A348,Prices_Monthly!$A:$I,COLUMN(H$4),FALSE)/VLOOKUP(EOMONTH($A348,-1),Prices_Monthly!$A:$I,COLUMN(H$4),FALSE)-1</f>
        <v>-1.2434923898265837E-2</v>
      </c>
      <c r="I348" s="3">
        <f>VLOOKUP($A348,Prices_Monthly!$A:$I,COLUMN(I$4),FALSE)/VLOOKUP(EOMONTH($A348,-1),Prices_Monthly!$A:$I,COLUMN(I$4),FALSE)-1</f>
        <v>-5.2743228033946821E-6</v>
      </c>
      <c r="K348" s="3">
        <f>VLOOKUP($A348,Prices_Monthly!$A:$L,COLUMN(K$4),FALSE)/VLOOKUP(EOMONTH($A348,-1),Prices_Monthly!$A:$L,COLUMN(K$4),FALSE)-1</f>
        <v>-3.4126320215308592E-3</v>
      </c>
      <c r="L348" s="3">
        <f>VLOOKUP($A348,Prices_Monthly!$A:$L,COLUMN(L$4),FALSE)/VLOOKUP(EOMONTH($A348,-1),Prices_Monthly!$A:$L,COLUMN(L$4),FALSE)-1</f>
        <v>3.1457048354767148E-2</v>
      </c>
      <c r="M348" s="3">
        <f t="shared" si="5"/>
        <v>1.7509176204247946E-2</v>
      </c>
    </row>
    <row r="349" spans="1:13" x14ac:dyDescent="0.35">
      <c r="A349" s="2">
        <v>43343</v>
      </c>
      <c r="B349" s="3">
        <f>VLOOKUP($A349,Prices_Monthly!$A:$I,COLUMN(B$4),FALSE)/VLOOKUP(EOMONTH($A349,-1),Prices_Monthly!$A:$I,COLUMN(B$4),FALSE)-1</f>
        <v>5.0140389696235133E-2</v>
      </c>
      <c r="C349" s="3">
        <f>VLOOKUP($A349,Prices_Monthly!$A:$I,COLUMN(C$4),FALSE)/VLOOKUP(EOMONTH($A349,-1),Prices_Monthly!$A:$I,COLUMN(C$4),FALSE)-1</f>
        <v>-2.1806192133764668E-2</v>
      </c>
      <c r="D349" s="3">
        <f>VLOOKUP($A349,Prices_Monthly!$A:$I,COLUMN(D$4),FALSE)/VLOOKUP(EOMONTH($A349,-1),Prices_Monthly!$A:$I,COLUMN(D$4),FALSE)-1</f>
        <v>-1.02944708357533E-3</v>
      </c>
      <c r="E349" s="3">
        <f>VLOOKUP($A349,Prices_Monthly!$A:$I,COLUMN(E$4),FALSE)/VLOOKUP(EOMONTH($A349,-1),Prices_Monthly!$A:$I,COLUMN(E$4),FALSE)-1</f>
        <v>8.2279004293908109E-3</v>
      </c>
      <c r="F349" s="3">
        <f>VLOOKUP($A349,Prices_Monthly!$A:$I,COLUMN(F$4),FALSE)/VLOOKUP(EOMONTH($A349,-1),Prices_Monthly!$A:$I,COLUMN(F$4),FALSE)-1</f>
        <v>3.0194552529182905E-2</v>
      </c>
      <c r="G349" s="3">
        <f>VLOOKUP($A349,Prices_Monthly!$A:$I,COLUMN(G$4),FALSE)/VLOOKUP(EOMONTH($A349,-1),Prices_Monthly!$A:$I,COLUMN(G$4),FALSE)-1</f>
        <v>5.7490007937914367E-2</v>
      </c>
      <c r="H349" s="3">
        <f>VLOOKUP($A349,Prices_Monthly!$A:$I,COLUMN(H$4),FALSE)/VLOOKUP(EOMONTH($A349,-1),Prices_Monthly!$A:$I,COLUMN(H$4),FALSE)-1</f>
        <v>7.385613233944488E-3</v>
      </c>
      <c r="I349" s="3">
        <f>VLOOKUP($A349,Prices_Monthly!$A:$I,COLUMN(I$4),FALSE)/VLOOKUP(EOMONTH($A349,-1),Prices_Monthly!$A:$I,COLUMN(I$4),FALSE)-1</f>
        <v>-7.95794021840035E-3</v>
      </c>
      <c r="K349" s="3">
        <f>VLOOKUP($A349,Prices_Monthly!$A:$L,COLUMN(K$4),FALSE)/VLOOKUP(EOMONTH($A349,-1),Prices_Monthly!$A:$L,COLUMN(K$4),FALSE)-1</f>
        <v>-6.0290189454081933E-5</v>
      </c>
      <c r="L349" s="3">
        <f>VLOOKUP($A349,Prices_Monthly!$A:$L,COLUMN(L$4),FALSE)/VLOOKUP(EOMONTH($A349,-1),Prices_Monthly!$A:$L,COLUMN(L$4),FALSE)-1</f>
        <v>1.3389377407976522E-2</v>
      </c>
      <c r="M349" s="3">
        <f t="shared" si="5"/>
        <v>8.0095103690042812E-3</v>
      </c>
    </row>
    <row r="350" spans="1:13" x14ac:dyDescent="0.35">
      <c r="A350" s="2">
        <v>43373</v>
      </c>
      <c r="B350" s="3">
        <f>VLOOKUP($A350,Prices_Monthly!$A:$I,COLUMN(B$4),FALSE)/VLOOKUP(EOMONTH($A350,-1),Prices_Monthly!$A:$I,COLUMN(B$4),FALSE)-1</f>
        <v>4.9046389534792345E-2</v>
      </c>
      <c r="C350" s="3">
        <f>VLOOKUP($A350,Prices_Monthly!$A:$I,COLUMN(C$4),FALSE)/VLOOKUP(EOMONTH($A350,-1),Prices_Monthly!$A:$I,COLUMN(C$4),FALSE)-1</f>
        <v>-8.7011149281830402E-3</v>
      </c>
      <c r="D350" s="3">
        <f>VLOOKUP($A350,Prices_Monthly!$A:$I,COLUMN(D$4),FALSE)/VLOOKUP(EOMONTH($A350,-1),Prices_Monthly!$A:$I,COLUMN(D$4),FALSE)-1</f>
        <v>-1.4096944880981344E-3</v>
      </c>
      <c r="E350" s="3">
        <f>VLOOKUP($A350,Prices_Monthly!$A:$I,COLUMN(E$4),FALSE)/VLOOKUP(EOMONTH($A350,-1),Prices_Monthly!$A:$I,COLUMN(E$4),FALSE)-1</f>
        <v>-1.207946735495824E-2</v>
      </c>
      <c r="F350" s="3">
        <f>VLOOKUP($A350,Prices_Monthly!$A:$I,COLUMN(F$4),FALSE)/VLOOKUP(EOMONTH($A350,-1),Prices_Monthly!$A:$I,COLUMN(F$4),FALSE)-1</f>
        <v>4.0413959812659606E-3</v>
      </c>
      <c r="G350" s="3">
        <f>VLOOKUP($A350,Prices_Monthly!$A:$I,COLUMN(G$4),FALSE)/VLOOKUP(EOMONTH($A350,-1),Prices_Monthly!$A:$I,COLUMN(G$4),FALSE)-1</f>
        <v>-4.6252928123698966E-3</v>
      </c>
      <c r="H350" s="3">
        <f>VLOOKUP($A350,Prices_Monthly!$A:$I,COLUMN(H$4),FALSE)/VLOOKUP(EOMONTH($A350,-1),Prices_Monthly!$A:$I,COLUMN(H$4),FALSE)-1</f>
        <v>-2.5646936936061127E-2</v>
      </c>
      <c r="I350" s="3">
        <f>VLOOKUP($A350,Prices_Monthly!$A:$I,COLUMN(I$4),FALSE)/VLOOKUP(EOMONTH($A350,-1),Prices_Monthly!$A:$I,COLUMN(I$4),FALSE)-1</f>
        <v>-3.7280421930160346E-3</v>
      </c>
      <c r="K350" s="3">
        <f>VLOOKUP($A350,Prices_Monthly!$A:$L,COLUMN(K$4),FALSE)/VLOOKUP(EOMONTH($A350,-1),Prices_Monthly!$A:$L,COLUMN(K$4),FALSE)-1</f>
        <v>-5.7203594390943246E-3</v>
      </c>
      <c r="L350" s="3">
        <f>VLOOKUP($A350,Prices_Monthly!$A:$L,COLUMN(L$4),FALSE)/VLOOKUP(EOMONTH($A350,-1),Prices_Monthly!$A:$L,COLUMN(L$4),FALSE)-1</f>
        <v>7.2768220423238272E-3</v>
      </c>
      <c r="M350" s="3">
        <f t="shared" si="5"/>
        <v>2.0779494497565657E-3</v>
      </c>
    </row>
    <row r="351" spans="1:13" x14ac:dyDescent="0.35">
      <c r="A351" s="2">
        <v>43404</v>
      </c>
      <c r="B351" s="3">
        <f>VLOOKUP($A351,Prices_Monthly!$A:$I,COLUMN(B$4),FALSE)/VLOOKUP(EOMONTH($A351,-1),Prices_Monthly!$A:$I,COLUMN(B$4),FALSE)-1</f>
        <v>-2.9916488885011638E-2</v>
      </c>
      <c r="C351" s="3">
        <f>VLOOKUP($A351,Prices_Monthly!$A:$I,COLUMN(C$4),FALSE)/VLOOKUP(EOMONTH($A351,-1),Prices_Monthly!$A:$I,COLUMN(C$4),FALSE)-1</f>
        <v>1.5715894855410362E-2</v>
      </c>
      <c r="D351" s="3">
        <f>VLOOKUP($A351,Prices_Monthly!$A:$I,COLUMN(D$4),FALSE)/VLOOKUP(EOMONTH($A351,-1),Prices_Monthly!$A:$I,COLUMN(D$4),FALSE)-1</f>
        <v>3.6643879746567354E-3</v>
      </c>
      <c r="E351" s="3">
        <f>VLOOKUP($A351,Prices_Monthly!$A:$I,COLUMN(E$4),FALSE)/VLOOKUP(EOMONTH($A351,-1),Prices_Monthly!$A:$I,COLUMN(E$4),FALSE)-1</f>
        <v>-3.5503019815674719E-3</v>
      </c>
      <c r="F351" s="3">
        <f>VLOOKUP($A351,Prices_Monthly!$A:$I,COLUMN(F$4),FALSE)/VLOOKUP(EOMONTH($A351,-1),Prices_Monthly!$A:$I,COLUMN(F$4),FALSE)-1</f>
        <v>-7.1248542301470819E-2</v>
      </c>
      <c r="G351" s="3">
        <f>VLOOKUP($A351,Prices_Monthly!$A:$I,COLUMN(G$4),FALSE)/VLOOKUP(EOMONTH($A351,-1),Prices_Monthly!$A:$I,COLUMN(G$4),FALSE)-1</f>
        <v>-8.8795260965429446E-2</v>
      </c>
      <c r="H351" s="3">
        <f>VLOOKUP($A351,Prices_Monthly!$A:$I,COLUMN(H$4),FALSE)/VLOOKUP(EOMONTH($A351,-1),Prices_Monthly!$A:$I,COLUMN(H$4),FALSE)-1</f>
        <v>4.1691610365175436E-3</v>
      </c>
      <c r="I351" s="3">
        <f>VLOOKUP($A351,Prices_Monthly!$A:$I,COLUMN(I$4),FALSE)/VLOOKUP(EOMONTH($A351,-1),Prices_Monthly!$A:$I,COLUMN(I$4),FALSE)-1</f>
        <v>-2.6842872603619949E-2</v>
      </c>
      <c r="K351" s="3">
        <f>VLOOKUP($A351,Prices_Monthly!$A:$L,COLUMN(K$4),FALSE)/VLOOKUP(EOMONTH($A351,-1),Prices_Monthly!$A:$L,COLUMN(K$4),FALSE)-1</f>
        <v>-1.2635093069679471E-3</v>
      </c>
      <c r="L351" s="3">
        <f>VLOOKUP($A351,Prices_Monthly!$A:$L,COLUMN(L$4),FALSE)/VLOOKUP(EOMONTH($A351,-1),Prices_Monthly!$A:$L,COLUMN(L$4),FALSE)-1</f>
        <v>-6.8040596954808685E-2</v>
      </c>
      <c r="M351" s="3">
        <f t="shared" si="5"/>
        <v>-4.132976189567239E-2</v>
      </c>
    </row>
    <row r="352" spans="1:13" x14ac:dyDescent="0.35">
      <c r="A352" s="2">
        <v>43434</v>
      </c>
      <c r="B352" s="3">
        <f>VLOOKUP($A352,Prices_Monthly!$A:$I,COLUMN(B$4),FALSE)/VLOOKUP(EOMONTH($A352,-1),Prices_Monthly!$A:$I,COLUMN(B$4),FALSE)-1</f>
        <v>-0.21373282649227143</v>
      </c>
      <c r="C352" s="3">
        <f>VLOOKUP($A352,Prices_Monthly!$A:$I,COLUMN(C$4),FALSE)/VLOOKUP(EOMONTH($A352,-1),Prices_Monthly!$A:$I,COLUMN(C$4),FALSE)-1</f>
        <v>4.0897167358131536E-3</v>
      </c>
      <c r="D352" s="3">
        <f>VLOOKUP($A352,Prices_Monthly!$A:$I,COLUMN(D$4),FALSE)/VLOOKUP(EOMONTH($A352,-1),Prices_Monthly!$A:$I,COLUMN(D$4),FALSE)-1</f>
        <v>3.7179012738612904E-3</v>
      </c>
      <c r="E352" s="3">
        <f>VLOOKUP($A352,Prices_Monthly!$A:$I,COLUMN(E$4),FALSE)/VLOOKUP(EOMONTH($A352,-1),Prices_Monthly!$A:$I,COLUMN(E$4),FALSE)-1</f>
        <v>9.9904148446579022E-3</v>
      </c>
      <c r="F352" s="3">
        <f>VLOOKUP($A352,Prices_Monthly!$A:$I,COLUMN(F$4),FALSE)/VLOOKUP(EOMONTH($A352,-1),Prices_Monthly!$A:$I,COLUMN(F$4),FALSE)-1</f>
        <v>1.7416663291344392E-2</v>
      </c>
      <c r="G352" s="3">
        <f>VLOOKUP($A352,Prices_Monthly!$A:$I,COLUMN(G$4),FALSE)/VLOOKUP(EOMONTH($A352,-1),Prices_Monthly!$A:$I,COLUMN(G$4),FALSE)-1</f>
        <v>-3.7272116870104011E-3</v>
      </c>
      <c r="H352" s="3">
        <f>VLOOKUP($A352,Prices_Monthly!$A:$I,COLUMN(H$4),FALSE)/VLOOKUP(EOMONTH($A352,-1),Prices_Monthly!$A:$I,COLUMN(H$4),FALSE)-1</f>
        <v>-7.8892271878837628E-3</v>
      </c>
      <c r="I352" s="3">
        <f>VLOOKUP($A352,Prices_Monthly!$A:$I,COLUMN(I$4),FALSE)/VLOOKUP(EOMONTH($A352,-1),Prices_Monthly!$A:$I,COLUMN(I$4),FALSE)-1</f>
        <v>-2.8943258491045398E-3</v>
      </c>
      <c r="K352" s="3">
        <f>VLOOKUP($A352,Prices_Monthly!$A:$L,COLUMN(K$4),FALSE)/VLOOKUP(EOMONTH($A352,-1),Prices_Monthly!$A:$L,COLUMN(K$4),FALSE)-1</f>
        <v>5.6811596447907675E-3</v>
      </c>
      <c r="L352" s="3">
        <f>VLOOKUP($A352,Prices_Monthly!$A:$L,COLUMN(L$4),FALSE)/VLOOKUP(EOMONTH($A352,-1),Prices_Monthly!$A:$L,COLUMN(L$4),FALSE)-1</f>
        <v>1.1500904891818209E-2</v>
      </c>
      <c r="M352" s="3">
        <f t="shared" si="5"/>
        <v>9.173006793007232E-3</v>
      </c>
    </row>
    <row r="353" spans="1:13" x14ac:dyDescent="0.35">
      <c r="A353" s="2">
        <v>43465</v>
      </c>
      <c r="B353" s="3">
        <f>VLOOKUP($A353,Prices_Monthly!$A:$I,COLUMN(B$4),FALSE)/VLOOKUP(EOMONTH($A353,-1),Prices_Monthly!$A:$I,COLUMN(B$4),FALSE)-1</f>
        <v>-6.2509097974115191E-2</v>
      </c>
      <c r="C353" s="3">
        <f>VLOOKUP($A353,Prices_Monthly!$A:$I,COLUMN(C$4),FALSE)/VLOOKUP(EOMONTH($A353,-1),Prices_Monthly!$A:$I,COLUMN(C$4),FALSE)-1</f>
        <v>4.5105052100267828E-2</v>
      </c>
      <c r="D353" s="3">
        <f>VLOOKUP($A353,Prices_Monthly!$A:$I,COLUMN(D$4),FALSE)/VLOOKUP(EOMONTH($A353,-1),Prices_Monthly!$A:$I,COLUMN(D$4),FALSE)-1</f>
        <v>6.920609873594552E-3</v>
      </c>
      <c r="E353" s="3">
        <f>VLOOKUP($A353,Prices_Monthly!$A:$I,COLUMN(E$4),FALSE)/VLOOKUP(EOMONTH($A353,-1),Prices_Monthly!$A:$I,COLUMN(E$4),FALSE)-1</f>
        <v>1.9882589676777584E-2</v>
      </c>
      <c r="F353" s="3">
        <f>VLOOKUP($A353,Prices_Monthly!$A:$I,COLUMN(F$4),FALSE)/VLOOKUP(EOMONTH($A353,-1),Prices_Monthly!$A:$I,COLUMN(F$4),FALSE)-1</f>
        <v>-9.2957522194354825E-2</v>
      </c>
      <c r="G353" s="3">
        <f>VLOOKUP($A353,Prices_Monthly!$A:$I,COLUMN(G$4),FALSE)/VLOOKUP(EOMONTH($A353,-1),Prices_Monthly!$A:$I,COLUMN(G$4),FALSE)-1</f>
        <v>-9.1791375656240182E-2</v>
      </c>
      <c r="H353" s="3">
        <f>VLOOKUP($A353,Prices_Monthly!$A:$I,COLUMN(H$4),FALSE)/VLOOKUP(EOMONTH($A353,-1),Prices_Monthly!$A:$I,COLUMN(H$4),FALSE)-1</f>
        <v>3.1184052581955335E-2</v>
      </c>
      <c r="I353" s="3">
        <f>VLOOKUP($A353,Prices_Monthly!$A:$I,COLUMN(I$4),FALSE)/VLOOKUP(EOMONTH($A353,-1),Prices_Monthly!$A:$I,COLUMN(I$4),FALSE)-1</f>
        <v>6.532511315576528E-3</v>
      </c>
      <c r="K353" s="3">
        <f>VLOOKUP($A353,Prices_Monthly!$A:$L,COLUMN(K$4),FALSE)/VLOOKUP(EOMONTH($A353,-1),Prices_Monthly!$A:$L,COLUMN(K$4),FALSE)-1</f>
        <v>1.4944803466785173E-2</v>
      </c>
      <c r="L353" s="3">
        <f>VLOOKUP($A353,Prices_Monthly!$A:$L,COLUMN(L$4),FALSE)/VLOOKUP(EOMONTH($A353,-1),Prices_Monthly!$A:$L,COLUMN(L$4),FALSE)-1</f>
        <v>-7.8634719990350765E-2</v>
      </c>
      <c r="M353" s="3">
        <f t="shared" si="5"/>
        <v>-4.1202910607496389E-2</v>
      </c>
    </row>
    <row r="354" spans="1:13" x14ac:dyDescent="0.35">
      <c r="A354" s="2">
        <v>43496</v>
      </c>
      <c r="B354" s="3">
        <f>VLOOKUP($A354,Prices_Monthly!$A:$I,COLUMN(B$4),FALSE)/VLOOKUP(EOMONTH($A354,-1),Prices_Monthly!$A:$I,COLUMN(B$4),FALSE)-1</f>
        <v>0.13766335416323372</v>
      </c>
      <c r="C354" s="3">
        <f>VLOOKUP($A354,Prices_Monthly!$A:$I,COLUMN(C$4),FALSE)/VLOOKUP(EOMONTH($A354,-1),Prices_Monthly!$A:$I,COLUMN(C$4),FALSE)-1</f>
        <v>2.9009296762577463E-2</v>
      </c>
      <c r="D354" s="3">
        <f>VLOOKUP($A354,Prices_Monthly!$A:$I,COLUMN(D$4),FALSE)/VLOOKUP(EOMONTH($A354,-1),Prices_Monthly!$A:$I,COLUMN(D$4),FALSE)-1</f>
        <v>1.8863063623431042E-3</v>
      </c>
      <c r="E354" s="3">
        <f>VLOOKUP($A354,Prices_Monthly!$A:$I,COLUMN(E$4),FALSE)/VLOOKUP(EOMONTH($A354,-1),Prices_Monthly!$A:$I,COLUMN(E$4),FALSE)-1</f>
        <v>4.4251774891701512E-3</v>
      </c>
      <c r="F354" s="3">
        <f>VLOOKUP($A354,Prices_Monthly!$A:$I,COLUMN(F$4),FALSE)/VLOOKUP(EOMONTH($A354,-1),Prices_Monthly!$A:$I,COLUMN(F$4),FALSE)-1</f>
        <v>7.9529494382022392E-2</v>
      </c>
      <c r="G354" s="3">
        <f>VLOOKUP($A354,Prices_Monthly!$A:$I,COLUMN(G$4),FALSE)/VLOOKUP(EOMONTH($A354,-1),Prices_Monthly!$A:$I,COLUMN(G$4),FALSE)-1</f>
        <v>9.1817054276012167E-2</v>
      </c>
      <c r="H354" s="3">
        <f>VLOOKUP($A354,Prices_Monthly!$A:$I,COLUMN(H$4),FALSE)/VLOOKUP(EOMONTH($A354,-1),Prices_Monthly!$A:$I,COLUMN(H$4),FALSE)-1</f>
        <v>5.8953052613761603E-3</v>
      </c>
      <c r="I354" s="3">
        <f>VLOOKUP($A354,Prices_Monthly!$A:$I,COLUMN(I$4),FALSE)/VLOOKUP(EOMONTH($A354,-1),Prices_Monthly!$A:$I,COLUMN(I$4),FALSE)-1</f>
        <v>1.0654759563057947E-3</v>
      </c>
      <c r="K354" s="3">
        <f>VLOOKUP($A354,Prices_Monthly!$A:$L,COLUMN(K$4),FALSE)/VLOOKUP(EOMONTH($A354,-1),Prices_Monthly!$A:$L,COLUMN(K$4),FALSE)-1</f>
        <v>7.5039722448284607E-3</v>
      </c>
      <c r="L354" s="3">
        <f>VLOOKUP($A354,Prices_Monthly!$A:$L,COLUMN(L$4),FALSE)/VLOOKUP(EOMONTH($A354,-1),Prices_Monthly!$A:$L,COLUMN(L$4),FALSE)-1</f>
        <v>7.2410204289151903E-2</v>
      </c>
      <c r="M354" s="3">
        <f t="shared" si="5"/>
        <v>4.6447711471422522E-2</v>
      </c>
    </row>
    <row r="355" spans="1:13" x14ac:dyDescent="0.35">
      <c r="A355" s="2">
        <v>43524</v>
      </c>
      <c r="B355" s="3">
        <f>VLOOKUP($A355,Prices_Monthly!$A:$I,COLUMN(B$4),FALSE)/VLOOKUP(EOMONTH($A355,-1),Prices_Monthly!$A:$I,COLUMN(B$4),FALSE)-1</f>
        <v>7.0164814978328272E-2</v>
      </c>
      <c r="C355" s="3">
        <f>VLOOKUP($A355,Prices_Monthly!$A:$I,COLUMN(C$4),FALSE)/VLOOKUP(EOMONTH($A355,-1),Prices_Monthly!$A:$I,COLUMN(C$4),FALSE)-1</f>
        <v>-6.8655068986203105E-3</v>
      </c>
      <c r="D355" s="3">
        <f>VLOOKUP($A355,Prices_Monthly!$A:$I,COLUMN(D$4),FALSE)/VLOOKUP(EOMONTH($A355,-1),Prices_Monthly!$A:$I,COLUMN(D$4),FALSE)-1</f>
        <v>3.4380432987468623E-4</v>
      </c>
      <c r="E355" s="3">
        <f>VLOOKUP($A355,Prices_Monthly!$A:$I,COLUMN(E$4),FALSE)/VLOOKUP(EOMONTH($A355,-1),Prices_Monthly!$A:$I,COLUMN(E$4),FALSE)-1</f>
        <v>-5.2271329923166965E-3</v>
      </c>
      <c r="F355" s="3">
        <f>VLOOKUP($A355,Prices_Monthly!$A:$I,COLUMN(F$4),FALSE)/VLOOKUP(EOMONTH($A355,-1),Prices_Monthly!$A:$I,COLUMN(F$4),FALSE)-1</f>
        <v>2.9679622702878383E-2</v>
      </c>
      <c r="G355" s="3">
        <f>VLOOKUP($A355,Prices_Monthly!$A:$I,COLUMN(G$4),FALSE)/VLOOKUP(EOMONTH($A355,-1),Prices_Monthly!$A:$I,COLUMN(G$4),FALSE)-1</f>
        <v>2.7152159627217953E-2</v>
      </c>
      <c r="H355" s="3">
        <f>VLOOKUP($A355,Prices_Monthly!$A:$I,COLUMN(H$4),FALSE)/VLOOKUP(EOMONTH($A355,-1),Prices_Monthly!$A:$I,COLUMN(H$4),FALSE)-1</f>
        <v>-2.4360268802966267E-2</v>
      </c>
      <c r="I355" s="3">
        <f>VLOOKUP($A355,Prices_Monthly!$A:$I,COLUMN(I$4),FALSE)/VLOOKUP(EOMONTH($A355,-1),Prices_Monthly!$A:$I,COLUMN(I$4),FALSE)-1</f>
        <v>-9.8945591932397825E-3</v>
      </c>
      <c r="K355" s="3">
        <f>VLOOKUP($A355,Prices_Monthly!$A:$L,COLUMN(K$4),FALSE)/VLOOKUP(EOMONTH($A355,-1),Prices_Monthly!$A:$L,COLUMN(K$4),FALSE)-1</f>
        <v>-2.0574723109388904E-3</v>
      </c>
      <c r="L355" s="3">
        <f>VLOOKUP($A355,Prices_Monthly!$A:$L,COLUMN(L$4),FALSE)/VLOOKUP(EOMONTH($A355,-1),Prices_Monthly!$A:$L,COLUMN(L$4),FALSE)-1</f>
        <v>3.3375254726516923E-2</v>
      </c>
      <c r="M355" s="3">
        <f t="shared" si="5"/>
        <v>1.9202163911534599E-2</v>
      </c>
    </row>
    <row r="356" spans="1:13" x14ac:dyDescent="0.35">
      <c r="A356" s="2">
        <v>43555</v>
      </c>
      <c r="B356" s="3">
        <f>VLOOKUP($A356,Prices_Monthly!$A:$I,COLUMN(B$4),FALSE)/VLOOKUP(EOMONTH($A356,-1),Prices_Monthly!$A:$I,COLUMN(B$4),FALSE)-1</f>
        <v>-1.949506630446407E-2</v>
      </c>
      <c r="C356" s="3">
        <f>VLOOKUP($A356,Prices_Monthly!$A:$I,COLUMN(C$4),FALSE)/VLOOKUP(EOMONTH($A356,-1),Prices_Monthly!$A:$I,COLUMN(C$4),FALSE)-1</f>
        <v>-1.8340191858296273E-2</v>
      </c>
      <c r="D356" s="3">
        <f>VLOOKUP($A356,Prices_Monthly!$A:$I,COLUMN(D$4),FALSE)/VLOOKUP(EOMONTH($A356,-1),Prices_Monthly!$A:$I,COLUMN(D$4),FALSE)-1</f>
        <v>3.7624404274347878E-3</v>
      </c>
      <c r="E356" s="3">
        <f>VLOOKUP($A356,Prices_Monthly!$A:$I,COLUMN(E$4),FALSE)/VLOOKUP(EOMONTH($A356,-1),Prices_Monthly!$A:$I,COLUMN(E$4),FALSE)-1</f>
        <v>1.7025575047011854E-2</v>
      </c>
      <c r="F356" s="3">
        <f>VLOOKUP($A356,Prices_Monthly!$A:$I,COLUMN(F$4),FALSE)/VLOOKUP(EOMONTH($A356,-1),Prices_Monthly!$A:$I,COLUMN(F$4),FALSE)-1</f>
        <v>1.7176024638711374E-2</v>
      </c>
      <c r="G356" s="3">
        <f>VLOOKUP($A356,Prices_Monthly!$A:$I,COLUMN(G$4),FALSE)/VLOOKUP(EOMONTH($A356,-1),Prices_Monthly!$A:$I,COLUMN(G$4),FALSE)-1</f>
        <v>3.796738928620158E-2</v>
      </c>
      <c r="H356" s="3">
        <f>VLOOKUP($A356,Prices_Monthly!$A:$I,COLUMN(H$4),FALSE)/VLOOKUP(EOMONTH($A356,-1),Prices_Monthly!$A:$I,COLUMN(H$4),FALSE)-1</f>
        <v>3.3562787436152153E-3</v>
      </c>
      <c r="I356" s="3">
        <f>VLOOKUP($A356,Prices_Monthly!$A:$I,COLUMN(I$4),FALSE)/VLOOKUP(EOMONTH($A356,-1),Prices_Monthly!$A:$I,COLUMN(I$4),FALSE)-1</f>
        <v>-1.6341876195568927E-2</v>
      </c>
      <c r="K356" s="3">
        <f>VLOOKUP($A356,Prices_Monthly!$A:$L,COLUMN(K$4),FALSE)/VLOOKUP(EOMONTH($A356,-1),Prices_Monthly!$A:$L,COLUMN(K$4),FALSE)-1</f>
        <v>1.7793437473845986E-2</v>
      </c>
      <c r="L356" s="3">
        <f>VLOOKUP($A356,Prices_Monthly!$A:$L,COLUMN(L$4),FALSE)/VLOOKUP(EOMONTH($A356,-1),Prices_Monthly!$A:$L,COLUMN(L$4),FALSE)-1</f>
        <v>1.6125995042983954E-2</v>
      </c>
      <c r="M356" s="3">
        <f t="shared" si="5"/>
        <v>1.6792972015328769E-2</v>
      </c>
    </row>
    <row r="357" spans="1:13" x14ac:dyDescent="0.35">
      <c r="A357" s="2">
        <v>43585</v>
      </c>
      <c r="B357" s="3">
        <f>VLOOKUP($A357,Prices_Monthly!$A:$I,COLUMN(B$4),FALSE)/VLOOKUP(EOMONTH($A357,-1),Prices_Monthly!$A:$I,COLUMN(B$4),FALSE)-1</f>
        <v>4.6220376794328333E-2</v>
      </c>
      <c r="C357" s="3">
        <f>VLOOKUP($A357,Prices_Monthly!$A:$I,COLUMN(C$4),FALSE)/VLOOKUP(EOMONTH($A357,-1),Prices_Monthly!$A:$I,COLUMN(C$4),FALSE)-1</f>
        <v>-9.8577891104558724E-3</v>
      </c>
      <c r="D357" s="3">
        <f>VLOOKUP($A357,Prices_Monthly!$A:$I,COLUMN(D$4),FALSE)/VLOOKUP(EOMONTH($A357,-1),Prices_Monthly!$A:$I,COLUMN(D$4),FALSE)-1</f>
        <v>-3.8176660346924685E-3</v>
      </c>
      <c r="E357" s="3">
        <f>VLOOKUP($A357,Prices_Monthly!$A:$I,COLUMN(E$4),FALSE)/VLOOKUP(EOMONTH($A357,-1),Prices_Monthly!$A:$I,COLUMN(E$4),FALSE)-1</f>
        <v>-5.0347556685185202E-3</v>
      </c>
      <c r="F357" s="3">
        <f>VLOOKUP($A357,Prices_Monthly!$A:$I,COLUMN(F$4),FALSE)/VLOOKUP(EOMONTH($A357,-1),Prices_Monthly!$A:$I,COLUMN(F$4),FALSE)-1</f>
        <v>3.9051279065253741E-2</v>
      </c>
      <c r="G357" s="3">
        <f>VLOOKUP($A357,Prices_Monthly!$A:$I,COLUMN(G$4),FALSE)/VLOOKUP(EOMONTH($A357,-1),Prices_Monthly!$A:$I,COLUMN(G$4),FALSE)-1</f>
        <v>5.3982770823329806E-2</v>
      </c>
      <c r="H357" s="3">
        <f>VLOOKUP($A357,Prices_Monthly!$A:$I,COLUMN(H$4),FALSE)/VLOOKUP(EOMONTH($A357,-1),Prices_Monthly!$A:$I,COLUMN(H$4),FALSE)-1</f>
        <v>-8.9699241234033611E-3</v>
      </c>
      <c r="I357" s="3">
        <f>VLOOKUP($A357,Prices_Monthly!$A:$I,COLUMN(I$4),FALSE)/VLOOKUP(EOMONTH($A357,-1),Prices_Monthly!$A:$I,COLUMN(I$4),FALSE)-1</f>
        <v>-4.5260280237128248E-3</v>
      </c>
      <c r="K357" s="3">
        <f>VLOOKUP($A357,Prices_Monthly!$A:$L,COLUMN(K$4),FALSE)/VLOOKUP(EOMONTH($A357,-1),Prices_Monthly!$A:$L,COLUMN(K$4),FALSE)-1</f>
        <v>-2.9920285400010238E-3</v>
      </c>
      <c r="L357" s="3">
        <f>VLOOKUP($A357,Prices_Monthly!$A:$L,COLUMN(L$4),FALSE)/VLOOKUP(EOMONTH($A357,-1),Prices_Monthly!$A:$L,COLUMN(L$4),FALSE)-1</f>
        <v>3.7652764747543532E-2</v>
      </c>
      <c r="M357" s="3">
        <f t="shared" si="5"/>
        <v>2.1394847432525708E-2</v>
      </c>
    </row>
    <row r="358" spans="1:13" x14ac:dyDescent="0.35">
      <c r="A358" s="2">
        <v>43616</v>
      </c>
      <c r="B358" s="3">
        <f>VLOOKUP($A358,Prices_Monthly!$A:$I,COLUMN(B$4),FALSE)/VLOOKUP(EOMONTH($A358,-1),Prices_Monthly!$A:$I,COLUMN(B$4),FALSE)-1</f>
        <v>-9.0172018287520306E-2</v>
      </c>
      <c r="C358" s="3">
        <f>VLOOKUP($A358,Prices_Monthly!$A:$I,COLUMN(C$4),FALSE)/VLOOKUP(EOMONTH($A358,-1),Prices_Monthly!$A:$I,COLUMN(C$4),FALSE)-1</f>
        <v>1.5060672226796079E-2</v>
      </c>
      <c r="D358" s="3">
        <f>VLOOKUP($A358,Prices_Monthly!$A:$I,COLUMN(D$4),FALSE)/VLOOKUP(EOMONTH($A358,-1),Prices_Monthly!$A:$I,COLUMN(D$4),FALSE)-1</f>
        <v>3.0788328201944992E-3</v>
      </c>
      <c r="E358" s="3">
        <f>VLOOKUP($A358,Prices_Monthly!$A:$I,COLUMN(E$4),FALSE)/VLOOKUP(EOMONTH($A358,-1),Prices_Monthly!$A:$I,COLUMN(E$4),FALSE)-1</f>
        <v>2.2041108028291623E-2</v>
      </c>
      <c r="F358" s="3">
        <f>VLOOKUP($A358,Prices_Monthly!$A:$I,COLUMN(F$4),FALSE)/VLOOKUP(EOMONTH($A358,-1),Prices_Monthly!$A:$I,COLUMN(F$4),FALSE)-1</f>
        <v>-6.6499794523106837E-2</v>
      </c>
      <c r="G358" s="3">
        <f>VLOOKUP($A358,Prices_Monthly!$A:$I,COLUMN(G$4),FALSE)/VLOOKUP(EOMONTH($A358,-1),Prices_Monthly!$A:$I,COLUMN(G$4),FALSE)-1</f>
        <v>-8.5448617099456614E-2</v>
      </c>
      <c r="H358" s="3">
        <f>VLOOKUP($A358,Prices_Monthly!$A:$I,COLUMN(H$4),FALSE)/VLOOKUP(EOMONTH($A358,-1),Prices_Monthly!$A:$I,COLUMN(H$4),FALSE)-1</f>
        <v>2.368985652722233E-2</v>
      </c>
      <c r="I358" s="3">
        <f>VLOOKUP($A358,Prices_Monthly!$A:$I,COLUMN(I$4),FALSE)/VLOOKUP(EOMONTH($A358,-1),Prices_Monthly!$A:$I,COLUMN(I$4),FALSE)-1</f>
        <v>-8.3534597780743347E-3</v>
      </c>
      <c r="K358" s="3">
        <f>VLOOKUP($A358,Prices_Monthly!$A:$L,COLUMN(K$4),FALSE)/VLOOKUP(EOMONTH($A358,-1),Prices_Monthly!$A:$L,COLUMN(K$4),FALSE)-1</f>
        <v>1.6624673898073317E-2</v>
      </c>
      <c r="L358" s="3">
        <f>VLOOKUP($A358,Prices_Monthly!$A:$L,COLUMN(L$4),FALSE)/VLOOKUP(EOMONTH($A358,-1),Prices_Monthly!$A:$L,COLUMN(L$4),FALSE)-1</f>
        <v>-5.6970552608841207E-2</v>
      </c>
      <c r="M358" s="3">
        <f t="shared" si="5"/>
        <v>-2.7532462006075398E-2</v>
      </c>
    </row>
    <row r="359" spans="1:13" x14ac:dyDescent="0.35">
      <c r="A359" s="2">
        <v>43646</v>
      </c>
      <c r="B359" s="3">
        <f>VLOOKUP($A359,Prices_Monthly!$A:$I,COLUMN(B$4),FALSE)/VLOOKUP(EOMONTH($A359,-1),Prices_Monthly!$A:$I,COLUMN(B$4),FALSE)-1</f>
        <v>3.0296371178582637E-2</v>
      </c>
      <c r="C359" s="3">
        <f>VLOOKUP($A359,Prices_Monthly!$A:$I,COLUMN(C$4),FALSE)/VLOOKUP(EOMONTH($A359,-1),Prices_Monthly!$A:$I,COLUMN(C$4),FALSE)-1</f>
        <v>7.8254131978422459E-2</v>
      </c>
      <c r="D359" s="3">
        <f>VLOOKUP($A359,Prices_Monthly!$A:$I,COLUMN(D$4),FALSE)/VLOOKUP(EOMONTH($A359,-1),Prices_Monthly!$A:$I,COLUMN(D$4),FALSE)-1</f>
        <v>4.5713306699686207E-3</v>
      </c>
      <c r="E359" s="3">
        <f>VLOOKUP($A359,Prices_Monthly!$A:$I,COLUMN(E$4),FALSE)/VLOOKUP(EOMONTH($A359,-1),Prices_Monthly!$A:$I,COLUMN(E$4),FALSE)-1</f>
        <v>1.018658776446757E-2</v>
      </c>
      <c r="F359" s="3">
        <f>VLOOKUP($A359,Prices_Monthly!$A:$I,COLUMN(F$4),FALSE)/VLOOKUP(EOMONTH($A359,-1),Prices_Monthly!$A:$I,COLUMN(F$4),FALSE)-1</f>
        <v>6.8115420018409534E-2</v>
      </c>
      <c r="G359" s="3">
        <f>VLOOKUP($A359,Prices_Monthly!$A:$I,COLUMN(G$4),FALSE)/VLOOKUP(EOMONTH($A359,-1),Prices_Monthly!$A:$I,COLUMN(G$4),FALSE)-1</f>
        <v>7.4661217225659327E-2</v>
      </c>
      <c r="H359" s="3">
        <f>VLOOKUP($A359,Prices_Monthly!$A:$I,COLUMN(H$4),FALSE)/VLOOKUP(EOMONTH($A359,-1),Prices_Monthly!$A:$I,COLUMN(H$4),FALSE)-1</f>
        <v>5.4083258217696439E-3</v>
      </c>
      <c r="I359" s="3">
        <f>VLOOKUP($A359,Prices_Monthly!$A:$I,COLUMN(I$4),FALSE)/VLOOKUP(EOMONTH($A359,-1),Prices_Monthly!$A:$I,COLUMN(I$4),FALSE)-1</f>
        <v>1.947279259148238E-2</v>
      </c>
      <c r="K359" s="3">
        <f>VLOOKUP($A359,Prices_Monthly!$A:$L,COLUMN(K$4),FALSE)/VLOOKUP(EOMONTH($A359,-1),Prices_Monthly!$A:$L,COLUMN(K$4),FALSE)-1</f>
        <v>1.287022286856887E-2</v>
      </c>
      <c r="L359" s="3">
        <f>VLOOKUP($A359,Prices_Monthly!$A:$L,COLUMN(L$4),FALSE)/VLOOKUP(EOMONTH($A359,-1),Prices_Monthly!$A:$L,COLUMN(L$4),FALSE)-1</f>
        <v>5.8960551439457998E-2</v>
      </c>
      <c r="M359" s="3">
        <f t="shared" si="5"/>
        <v>4.0524420011102347E-2</v>
      </c>
    </row>
    <row r="360" spans="1:13" x14ac:dyDescent="0.35">
      <c r="A360" s="2">
        <v>43677</v>
      </c>
      <c r="B360" s="3">
        <f>VLOOKUP($A360,Prices_Monthly!$A:$I,COLUMN(B$4),FALSE)/VLOOKUP(EOMONTH($A360,-1),Prices_Monthly!$A:$I,COLUMN(B$4),FALSE)-1</f>
        <v>5.3771619217033439E-3</v>
      </c>
      <c r="C360" s="3">
        <f>VLOOKUP($A360,Prices_Monthly!$A:$I,COLUMN(C$4),FALSE)/VLOOKUP(EOMONTH($A360,-1),Prices_Monthly!$A:$I,COLUMN(C$4),FALSE)-1</f>
        <v>8.1452296444206596E-3</v>
      </c>
      <c r="D360" s="3">
        <f>VLOOKUP($A360,Prices_Monthly!$A:$I,COLUMN(D$4),FALSE)/VLOOKUP(EOMONTH($A360,-1),Prices_Monthly!$A:$I,COLUMN(D$4),FALSE)-1</f>
        <v>-9.7254601270191365E-5</v>
      </c>
      <c r="E360" s="3">
        <f>VLOOKUP($A360,Prices_Monthly!$A:$I,COLUMN(E$4),FALSE)/VLOOKUP(EOMONTH($A360,-1),Prices_Monthly!$A:$I,COLUMN(E$4),FALSE)-1</f>
        <v>-3.7276484464309201E-3</v>
      </c>
      <c r="F360" s="3">
        <f>VLOOKUP($A360,Prices_Monthly!$A:$I,COLUMN(F$4),FALSE)/VLOOKUP(EOMONTH($A360,-1),Prices_Monthly!$A:$I,COLUMN(F$4),FALSE)-1</f>
        <v>1.2889205290569139E-2</v>
      </c>
      <c r="G360" s="3">
        <f>VLOOKUP($A360,Prices_Monthly!$A:$I,COLUMN(G$4),FALSE)/VLOOKUP(EOMONTH($A360,-1),Prices_Monthly!$A:$I,COLUMN(G$4),FALSE)-1</f>
        <v>2.2485926531271128E-2</v>
      </c>
      <c r="H360" s="3">
        <f>VLOOKUP($A360,Prices_Monthly!$A:$I,COLUMN(H$4),FALSE)/VLOOKUP(EOMONTH($A360,-1),Prices_Monthly!$A:$I,COLUMN(H$4),FALSE)-1</f>
        <v>-1.0094005346079182E-2</v>
      </c>
      <c r="I360" s="3">
        <f>VLOOKUP($A360,Prices_Monthly!$A:$I,COLUMN(I$4),FALSE)/VLOOKUP(EOMONTH($A360,-1),Prices_Monthly!$A:$I,COLUMN(I$4),FALSE)-1</f>
        <v>-2.4809938231317497E-2</v>
      </c>
      <c r="K360" s="3">
        <f>VLOOKUP($A360,Prices_Monthly!$A:$L,COLUMN(K$4),FALSE)/VLOOKUP(EOMONTH($A360,-1),Prices_Monthly!$A:$L,COLUMN(K$4),FALSE)-1</f>
        <v>6.6562511326022644E-3</v>
      </c>
      <c r="L360" s="3">
        <f>VLOOKUP($A360,Prices_Monthly!$A:$L,COLUMN(L$4),FALSE)/VLOOKUP(EOMONTH($A360,-1),Prices_Monthly!$A:$L,COLUMN(L$4),FALSE)-1</f>
        <v>1.1842711797608763E-2</v>
      </c>
      <c r="M360" s="3">
        <f t="shared" si="5"/>
        <v>9.7681275316061633E-3</v>
      </c>
    </row>
    <row r="361" spans="1:13" x14ac:dyDescent="0.35">
      <c r="A361" s="2">
        <v>43708</v>
      </c>
      <c r="B361" s="3">
        <f>VLOOKUP($A361,Prices_Monthly!$A:$I,COLUMN(B$4),FALSE)/VLOOKUP(EOMONTH($A361,-1),Prices_Monthly!$A:$I,COLUMN(B$4),FALSE)-1</f>
        <v>-7.1924789601494732E-2</v>
      </c>
      <c r="C361" s="3">
        <f>VLOOKUP($A361,Prices_Monthly!$A:$I,COLUMN(C$4),FALSE)/VLOOKUP(EOMONTH($A361,-1),Prices_Monthly!$A:$I,COLUMN(C$4),FALSE)-1</f>
        <v>6.3708117177735613E-2</v>
      </c>
      <c r="D361" s="3">
        <f>VLOOKUP($A361,Prices_Monthly!$A:$I,COLUMN(D$4),FALSE)/VLOOKUP(EOMONTH($A361,-1),Prices_Monthly!$A:$I,COLUMN(D$4),FALSE)-1</f>
        <v>8.8101504209843196E-3</v>
      </c>
      <c r="E361" s="3">
        <f>VLOOKUP($A361,Prices_Monthly!$A:$I,COLUMN(E$4),FALSE)/VLOOKUP(EOMONTH($A361,-1),Prices_Monthly!$A:$I,COLUMN(E$4),FALSE)-1</f>
        <v>2.825253236859071E-2</v>
      </c>
      <c r="F361" s="3">
        <f>VLOOKUP($A361,Prices_Monthly!$A:$I,COLUMN(F$4),FALSE)/VLOOKUP(EOMONTH($A361,-1),Prices_Monthly!$A:$I,COLUMN(F$4),FALSE)-1</f>
        <v>-1.9272740724299853E-2</v>
      </c>
      <c r="G361" s="3">
        <f>VLOOKUP($A361,Prices_Monthly!$A:$I,COLUMN(G$4),FALSE)/VLOOKUP(EOMONTH($A361,-1),Prices_Monthly!$A:$I,COLUMN(G$4),FALSE)-1</f>
        <v>-2.2372738441579276E-2</v>
      </c>
      <c r="H361" s="3">
        <f>VLOOKUP($A361,Prices_Monthly!$A:$I,COLUMN(H$4),FALSE)/VLOOKUP(EOMONTH($A361,-1),Prices_Monthly!$A:$I,COLUMN(H$4),FALSE)-1</f>
        <v>2.0746928500058548E-2</v>
      </c>
      <c r="I361" s="3">
        <f>VLOOKUP($A361,Prices_Monthly!$A:$I,COLUMN(I$4),FALSE)/VLOOKUP(EOMONTH($A361,-1),Prices_Monthly!$A:$I,COLUMN(I$4),FALSE)-1</f>
        <v>-1.3279046128895966E-2</v>
      </c>
      <c r="K361" s="3">
        <f>VLOOKUP($A361,Prices_Monthly!$A:$L,COLUMN(K$4),FALSE)/VLOOKUP(EOMONTH($A361,-1),Prices_Monthly!$A:$L,COLUMN(K$4),FALSE)-1</f>
        <v>2.7685633272985788E-2</v>
      </c>
      <c r="L361" s="3">
        <f>VLOOKUP($A361,Prices_Monthly!$A:$L,COLUMN(L$4),FALSE)/VLOOKUP(EOMONTH($A361,-1),Prices_Monthly!$A:$L,COLUMN(L$4),FALSE)-1</f>
        <v>-1.9498520059136215E-2</v>
      </c>
      <c r="M361" s="3">
        <f t="shared" si="5"/>
        <v>-6.2485872628741286E-4</v>
      </c>
    </row>
    <row r="362" spans="1:13" x14ac:dyDescent="0.35">
      <c r="A362" s="2">
        <v>43738</v>
      </c>
      <c r="B362" s="3">
        <f>VLOOKUP($A362,Prices_Monthly!$A:$I,COLUMN(B$4),FALSE)/VLOOKUP(EOMONTH($A362,-1),Prices_Monthly!$A:$I,COLUMN(B$4),FALSE)-1</f>
        <v>4.7591917438495557E-2</v>
      </c>
      <c r="C362" s="3">
        <f>VLOOKUP($A362,Prices_Monthly!$A:$I,COLUMN(C$4),FALSE)/VLOOKUP(EOMONTH($A362,-1),Prices_Monthly!$A:$I,COLUMN(C$4),FALSE)-1</f>
        <v>-3.6944101820350572E-2</v>
      </c>
      <c r="D362" s="3">
        <f>VLOOKUP($A362,Prices_Monthly!$A:$I,COLUMN(D$4),FALSE)/VLOOKUP(EOMONTH($A362,-1),Prices_Monthly!$A:$I,COLUMN(D$4),FALSE)-1</f>
        <v>-1.7693482510525715E-3</v>
      </c>
      <c r="E362" s="3">
        <f>VLOOKUP($A362,Prices_Monthly!$A:$I,COLUMN(E$4),FALSE)/VLOOKUP(EOMONTH($A362,-1),Prices_Monthly!$A:$I,COLUMN(E$4),FALSE)-1</f>
        <v>-1.1039924163868675E-2</v>
      </c>
      <c r="F362" s="3">
        <f>VLOOKUP($A362,Prices_Monthly!$A:$I,COLUMN(F$4),FALSE)/VLOOKUP(EOMONTH($A362,-1),Prices_Monthly!$A:$I,COLUMN(F$4),FALSE)-1</f>
        <v>1.7690102595051327E-2</v>
      </c>
      <c r="G362" s="3">
        <f>VLOOKUP($A362,Prices_Monthly!$A:$I,COLUMN(G$4),FALSE)/VLOOKUP(EOMONTH($A362,-1),Prices_Monthly!$A:$I,COLUMN(G$4),FALSE)-1</f>
        <v>7.4073488226500395E-3</v>
      </c>
      <c r="H362" s="3">
        <f>VLOOKUP($A362,Prices_Monthly!$A:$I,COLUMN(H$4),FALSE)/VLOOKUP(EOMONTH($A362,-1),Prices_Monthly!$A:$I,COLUMN(H$4),FALSE)-1</f>
        <v>-2.0170755548871711E-2</v>
      </c>
      <c r="I362" s="3">
        <f>VLOOKUP($A362,Prices_Monthly!$A:$I,COLUMN(I$4),FALSE)/VLOOKUP(EOMONTH($A362,-1),Prices_Monthly!$A:$I,COLUMN(I$4),FALSE)-1</f>
        <v>-1.2358168115995771E-2</v>
      </c>
      <c r="K362" s="3">
        <f>VLOOKUP($A362,Prices_Monthly!$A:$L,COLUMN(K$4),FALSE)/VLOOKUP(EOMONTH($A362,-1),Prices_Monthly!$A:$L,COLUMN(K$4),FALSE)-1</f>
        <v>-7.2605771208787973E-3</v>
      </c>
      <c r="L362" s="3">
        <f>VLOOKUP($A362,Prices_Monthly!$A:$L,COLUMN(L$4),FALSE)/VLOOKUP(EOMONTH($A362,-1),Prices_Monthly!$A:$L,COLUMN(L$4),FALSE)-1</f>
        <v>2.3386545741703291E-2</v>
      </c>
      <c r="M362" s="3">
        <f t="shared" si="5"/>
        <v>1.1127696596670456E-2</v>
      </c>
    </row>
    <row r="363" spans="1:13" x14ac:dyDescent="0.35">
      <c r="A363" s="2">
        <v>43769</v>
      </c>
      <c r="B363" s="3">
        <f>VLOOKUP($A363,Prices_Monthly!$A:$I,COLUMN(B$4),FALSE)/VLOOKUP(EOMONTH($A363,-1),Prices_Monthly!$A:$I,COLUMN(B$4),FALSE)-1</f>
        <v>-2.5365493270537498E-2</v>
      </c>
      <c r="C363" s="3">
        <f>VLOOKUP($A363,Prices_Monthly!$A:$I,COLUMN(C$4),FALSE)/VLOOKUP(EOMONTH($A363,-1),Prices_Monthly!$A:$I,COLUMN(C$4),FALSE)-1</f>
        <v>2.8445086389953689E-2</v>
      </c>
      <c r="D363" s="3">
        <f>VLOOKUP($A363,Prices_Monthly!$A:$I,COLUMN(D$4),FALSE)/VLOOKUP(EOMONTH($A363,-1),Prices_Monthly!$A:$I,COLUMN(D$4),FALSE)-1</f>
        <v>-6.5632664945158847E-3</v>
      </c>
      <c r="E363" s="3">
        <f>VLOOKUP($A363,Prices_Monthly!$A:$I,COLUMN(E$4),FALSE)/VLOOKUP(EOMONTH($A363,-1),Prices_Monthly!$A:$I,COLUMN(E$4),FALSE)-1</f>
        <v>-5.4024282723375006E-4</v>
      </c>
      <c r="F363" s="3">
        <f>VLOOKUP($A363,Prices_Monthly!$A:$I,COLUMN(F$4),FALSE)/VLOOKUP(EOMONTH($A363,-1),Prices_Monthly!$A:$I,COLUMN(F$4),FALSE)-1</f>
        <v>1.923575849671999E-2</v>
      </c>
      <c r="G363" s="3">
        <f>VLOOKUP($A363,Prices_Monthly!$A:$I,COLUMN(G$4),FALSE)/VLOOKUP(EOMONTH($A363,-1),Prices_Monthly!$A:$I,COLUMN(G$4),FALSE)-1</f>
        <v>4.1148876159592396E-2</v>
      </c>
      <c r="H363" s="3">
        <f>VLOOKUP($A363,Prices_Monthly!$A:$I,COLUMN(H$4),FALSE)/VLOOKUP(EOMONTH($A363,-1),Prices_Monthly!$A:$I,COLUMN(H$4),FALSE)-1</f>
        <v>-2.5254604081759169E-3</v>
      </c>
      <c r="I363" s="3">
        <f>VLOOKUP($A363,Prices_Monthly!$A:$I,COLUMN(I$4),FALSE)/VLOOKUP(EOMONTH($A363,-1),Prices_Monthly!$A:$I,COLUMN(I$4),FALSE)-1</f>
        <v>2.0820686147434708E-2</v>
      </c>
      <c r="K363" s="3">
        <f>VLOOKUP($A363,Prices_Monthly!$A:$L,COLUMN(K$4),FALSE)/VLOOKUP(EOMONTH($A363,-1),Prices_Monthly!$A:$L,COLUMN(K$4),FALSE)-1</f>
        <v>-5.3115723052755692E-3</v>
      </c>
      <c r="L363" s="3">
        <f>VLOOKUP($A363,Prices_Monthly!$A:$L,COLUMN(L$4),FALSE)/VLOOKUP(EOMONTH($A363,-1),Prices_Monthly!$A:$L,COLUMN(L$4),FALSE)-1</f>
        <v>1.8782715628560043E-2</v>
      </c>
      <c r="M363" s="3">
        <f t="shared" si="5"/>
        <v>9.1450004550257969E-3</v>
      </c>
    </row>
    <row r="364" spans="1:13" x14ac:dyDescent="0.35">
      <c r="A364" s="2">
        <v>43799</v>
      </c>
      <c r="B364" s="3">
        <f>VLOOKUP($A364,Prices_Monthly!$A:$I,COLUMN(B$4),FALSE)/VLOOKUP(EOMONTH($A364,-1),Prices_Monthly!$A:$I,COLUMN(B$4),FALSE)-1</f>
        <v>1.657678165243337E-2</v>
      </c>
      <c r="C364" s="3">
        <f>VLOOKUP($A364,Prices_Monthly!$A:$I,COLUMN(C$4),FALSE)/VLOOKUP(EOMONTH($A364,-1),Prices_Monthly!$A:$I,COLUMN(C$4),FALSE)-1</f>
        <v>-3.2377974253288033E-2</v>
      </c>
      <c r="D364" s="3">
        <f>VLOOKUP($A364,Prices_Monthly!$A:$I,COLUMN(D$4),FALSE)/VLOOKUP(EOMONTH($A364,-1),Prices_Monthly!$A:$I,COLUMN(D$4),FALSE)-1</f>
        <v>-5.5354063102364126E-3</v>
      </c>
      <c r="E364" s="3">
        <f>VLOOKUP($A364,Prices_Monthly!$A:$I,COLUMN(E$4),FALSE)/VLOOKUP(EOMONTH($A364,-1),Prices_Monthly!$A:$I,COLUMN(E$4),FALSE)-1</f>
        <v>-5.3886554851468871E-3</v>
      </c>
      <c r="F364" s="3">
        <f>VLOOKUP($A364,Prices_Monthly!$A:$I,COLUMN(F$4),FALSE)/VLOOKUP(EOMONTH($A364,-1),Prices_Monthly!$A:$I,COLUMN(F$4),FALSE)-1</f>
        <v>3.5563636363636242E-2</v>
      </c>
      <c r="G364" s="3">
        <f>VLOOKUP($A364,Prices_Monthly!$A:$I,COLUMN(G$4),FALSE)/VLOOKUP(EOMONTH($A364,-1),Prices_Monthly!$A:$I,COLUMN(G$4),FALSE)-1</f>
        <v>4.0450049112502384E-2</v>
      </c>
      <c r="H364" s="3">
        <f>VLOOKUP($A364,Prices_Monthly!$A:$I,COLUMN(H$4),FALSE)/VLOOKUP(EOMONTH($A364,-1),Prices_Monthly!$A:$I,COLUMN(H$4),FALSE)-1</f>
        <v>-1.3701389442586143E-2</v>
      </c>
      <c r="I364" s="3">
        <f>VLOOKUP($A364,Prices_Monthly!$A:$I,COLUMN(I$4),FALSE)/VLOOKUP(EOMONTH($A364,-1),Prices_Monthly!$A:$I,COLUMN(I$4),FALSE)-1</f>
        <v>-1.3030220928256786E-2</v>
      </c>
      <c r="K364" s="3">
        <f>VLOOKUP($A364,Prices_Monthly!$A:$L,COLUMN(K$4),FALSE)/VLOOKUP(EOMONTH($A364,-1),Prices_Monthly!$A:$L,COLUMN(K$4),FALSE)-1</f>
        <v>-5.0124237404549632E-3</v>
      </c>
      <c r="L364" s="3">
        <f>VLOOKUP($A364,Prices_Monthly!$A:$L,COLUMN(L$4),FALSE)/VLOOKUP(EOMONTH($A364,-1),Prices_Monthly!$A:$L,COLUMN(L$4),FALSE)-1</f>
        <v>3.1508940863829826E-2</v>
      </c>
      <c r="M364" s="3">
        <f t="shared" si="5"/>
        <v>1.6900395022115908E-2</v>
      </c>
    </row>
    <row r="365" spans="1:13" x14ac:dyDescent="0.35">
      <c r="A365" s="2">
        <v>43830</v>
      </c>
      <c r="B365" s="3">
        <f>VLOOKUP($A365,Prices_Monthly!$A:$I,COLUMN(B$4),FALSE)/VLOOKUP(EOMONTH($A365,-1),Prices_Monthly!$A:$I,COLUMN(B$4),FALSE)-1</f>
        <v>7.2451940692454198E-2</v>
      </c>
      <c r="C365" s="3">
        <f>VLOOKUP($A365,Prices_Monthly!$A:$I,COLUMN(C$4),FALSE)/VLOOKUP(EOMONTH($A365,-1),Prices_Monthly!$A:$I,COLUMN(C$4),FALSE)-1</f>
        <v>3.4222454795528101E-2</v>
      </c>
      <c r="D365" s="3">
        <f>VLOOKUP($A365,Prices_Monthly!$A:$I,COLUMN(D$4),FALSE)/VLOOKUP(EOMONTH($A365,-1),Prices_Monthly!$A:$I,COLUMN(D$4),FALSE)-1</f>
        <v>-6.4478718799391155E-3</v>
      </c>
      <c r="E365" s="3">
        <f>VLOOKUP($A365,Prices_Monthly!$A:$I,COLUMN(E$4),FALSE)/VLOOKUP(EOMONTH($A365,-1),Prices_Monthly!$A:$I,COLUMN(E$4),FALSE)-1</f>
        <v>-8.8093016955058667E-3</v>
      </c>
      <c r="F365" s="3">
        <f>VLOOKUP($A365,Prices_Monthly!$A:$I,COLUMN(F$4),FALSE)/VLOOKUP(EOMONTH($A365,-1),Prices_Monthly!$A:$I,COLUMN(F$4),FALSE)-1</f>
        <v>2.6722382189760641E-2</v>
      </c>
      <c r="G365" s="3">
        <f>VLOOKUP($A365,Prices_Monthly!$A:$I,COLUMN(G$4),FALSE)/VLOOKUP(EOMONTH($A365,-1),Prices_Monthly!$A:$I,COLUMN(G$4),FALSE)-1</f>
        <v>3.6293964712272642E-2</v>
      </c>
      <c r="H365" s="3">
        <f>VLOOKUP($A365,Prices_Monthly!$A:$I,COLUMN(H$4),FALSE)/VLOOKUP(EOMONTH($A365,-1),Prices_Monthly!$A:$I,COLUMN(H$4),FALSE)-1</f>
        <v>5.4659223708544147E-3</v>
      </c>
      <c r="I365" s="3">
        <f>VLOOKUP($A365,Prices_Monthly!$A:$I,COLUMN(I$4),FALSE)/VLOOKUP(EOMONTH($A365,-1),Prices_Monthly!$A:$I,COLUMN(I$4),FALSE)-1</f>
        <v>1.5379747866121063E-2</v>
      </c>
      <c r="K365" s="3">
        <f>VLOOKUP($A365,Prices_Monthly!$A:$L,COLUMN(K$4),FALSE)/VLOOKUP(EOMONTH($A365,-1),Prices_Monthly!$A:$L,COLUMN(K$4),FALSE)-1</f>
        <v>-7.3168100986978901E-3</v>
      </c>
      <c r="L365" s="3">
        <f>VLOOKUP($A365,Prices_Monthly!$A:$L,COLUMN(L$4),FALSE)/VLOOKUP(EOMONTH($A365,-1),Prices_Monthly!$A:$L,COLUMN(L$4),FALSE)-1</f>
        <v>2.275052141340228E-2</v>
      </c>
      <c r="M365" s="3">
        <f t="shared" si="5"/>
        <v>1.0723588808562211E-2</v>
      </c>
    </row>
    <row r="366" spans="1:13" x14ac:dyDescent="0.35">
      <c r="A366" s="2">
        <v>43861</v>
      </c>
      <c r="B366" s="3">
        <f>VLOOKUP($A366,Prices_Monthly!$A:$I,COLUMN(B$4),FALSE)/VLOOKUP(EOMONTH($A366,-1),Prices_Monthly!$A:$I,COLUMN(B$4),FALSE)-1</f>
        <v>-0.18120420237137835</v>
      </c>
      <c r="C366" s="3">
        <f>VLOOKUP($A366,Prices_Monthly!$A:$I,COLUMN(C$4),FALSE)/VLOOKUP(EOMONTH($A366,-1),Prices_Monthly!$A:$I,COLUMN(C$4),FALSE)-1</f>
        <v>3.8322421838942855E-2</v>
      </c>
      <c r="D366" s="3">
        <f>VLOOKUP($A366,Prices_Monthly!$A:$I,COLUMN(D$4),FALSE)/VLOOKUP(EOMONTH($A366,-1),Prices_Monthly!$A:$I,COLUMN(D$4),FALSE)-1</f>
        <v>4.4700361759906215E-3</v>
      </c>
      <c r="E366" s="3">
        <f>VLOOKUP($A366,Prices_Monthly!$A:$I,COLUMN(E$4),FALSE)/VLOOKUP(EOMONTH($A366,-1),Prices_Monthly!$A:$I,COLUMN(E$4),FALSE)-1</f>
        <v>2.4835879840680475E-2</v>
      </c>
      <c r="F366" s="3">
        <f>VLOOKUP($A366,Prices_Monthly!$A:$I,COLUMN(F$4),FALSE)/VLOOKUP(EOMONTH($A366,-1),Prices_Monthly!$A:$I,COLUMN(F$4),FALSE)-1</f>
        <v>-2.1888573480625118E-3</v>
      </c>
      <c r="G366" s="3">
        <f>VLOOKUP($A366,Prices_Monthly!$A:$I,COLUMN(G$4),FALSE)/VLOOKUP(EOMONTH($A366,-1),Prices_Monthly!$A:$I,COLUMN(G$4),FALSE)-1</f>
        <v>2.8049932310020953E-2</v>
      </c>
      <c r="H366" s="3">
        <f>VLOOKUP($A366,Prices_Monthly!$A:$I,COLUMN(H$4),FALSE)/VLOOKUP(EOMONTH($A366,-1),Prices_Monthly!$A:$I,COLUMN(H$4),FALSE)-1</f>
        <v>1.1284293673743395E-3</v>
      </c>
      <c r="I366" s="3">
        <f>VLOOKUP($A366,Prices_Monthly!$A:$I,COLUMN(I$4),FALSE)/VLOOKUP(EOMONTH($A366,-1),Prices_Monthly!$A:$I,COLUMN(I$4),FALSE)-1</f>
        <v>-1.4705747579399797E-2</v>
      </c>
      <c r="K366" s="3">
        <f>VLOOKUP($A366,Prices_Monthly!$A:$L,COLUMN(K$4),FALSE)/VLOOKUP(EOMONTH($A366,-1),Prices_Monthly!$A:$L,COLUMN(K$4),FALSE)-1</f>
        <v>2.1840329215581988E-2</v>
      </c>
      <c r="L366" s="3">
        <f>VLOOKUP($A366,Prices_Monthly!$A:$L,COLUMN(L$4),FALSE)/VLOOKUP(EOMONTH($A366,-1),Prices_Monthly!$A:$L,COLUMN(L$4),FALSE)-1</f>
        <v>-2.5157378245724837E-3</v>
      </c>
      <c r="M366" s="3">
        <f t="shared" si="5"/>
        <v>7.2266889914893058E-3</v>
      </c>
    </row>
    <row r="367" spans="1:13" x14ac:dyDescent="0.35">
      <c r="A367" s="2">
        <v>43890</v>
      </c>
      <c r="B367" s="3">
        <f>VLOOKUP($A367,Prices_Monthly!$A:$I,COLUMN(B$4),FALSE)/VLOOKUP(EOMONTH($A367,-1),Prices_Monthly!$A:$I,COLUMN(B$4),FALSE)-1</f>
        <v>-0.12311207046360617</v>
      </c>
      <c r="C367" s="3">
        <f>VLOOKUP($A367,Prices_Monthly!$A:$I,COLUMN(C$4),FALSE)/VLOOKUP(EOMONTH($A367,-1),Prices_Monthly!$A:$I,COLUMN(C$4),FALSE)-1</f>
        <v>-1.3349708360977153E-2</v>
      </c>
      <c r="D367" s="3">
        <f>VLOOKUP($A367,Prices_Monthly!$A:$I,COLUMN(D$4),FALSE)/VLOOKUP(EOMONTH($A367,-1),Prices_Monthly!$A:$I,COLUMN(D$4),FALSE)-1</f>
        <v>7.7378837574717529E-3</v>
      </c>
      <c r="E367" s="3">
        <f>VLOOKUP($A367,Prices_Monthly!$A:$I,COLUMN(E$4),FALSE)/VLOOKUP(EOMONTH($A367,-1),Prices_Monthly!$A:$I,COLUMN(E$4),FALSE)-1</f>
        <v>2.3888023219265531E-2</v>
      </c>
      <c r="F367" s="3">
        <f>VLOOKUP($A367,Prices_Monthly!$A:$I,COLUMN(F$4),FALSE)/VLOOKUP(EOMONTH($A367,-1),Prices_Monthly!$A:$I,COLUMN(F$4),FALSE)-1</f>
        <v>-8.46615252784918E-2</v>
      </c>
      <c r="G367" s="3">
        <f>VLOOKUP($A367,Prices_Monthly!$A:$I,COLUMN(G$4),FALSE)/VLOOKUP(EOMONTH($A367,-1),Prices_Monthly!$A:$I,COLUMN(G$4),FALSE)-1</f>
        <v>-6.0431707222760922E-2</v>
      </c>
      <c r="H367" s="3">
        <f>VLOOKUP($A367,Prices_Monthly!$A:$I,COLUMN(H$4),FALSE)/VLOOKUP(EOMONTH($A367,-1),Prices_Monthly!$A:$I,COLUMN(H$4),FALSE)-1</f>
        <v>3.3518844663615877E-3</v>
      </c>
      <c r="I367" s="3">
        <f>VLOOKUP($A367,Prices_Monthly!$A:$I,COLUMN(I$4),FALSE)/VLOOKUP(EOMONTH($A367,-1),Prices_Monthly!$A:$I,COLUMN(I$4),FALSE)-1</f>
        <v>-1.0471033744260838E-2</v>
      </c>
      <c r="K367" s="3">
        <f>VLOOKUP($A367,Prices_Monthly!$A:$L,COLUMN(K$4),FALSE)/VLOOKUP(EOMONTH($A367,-1),Prices_Monthly!$A:$L,COLUMN(K$4),FALSE)-1</f>
        <v>1.5147585977408839E-2</v>
      </c>
      <c r="L367" s="3">
        <f>VLOOKUP($A367,Prices_Monthly!$A:$L,COLUMN(L$4),FALSE)/VLOOKUP(EOMONTH($A367,-1),Prices_Monthly!$A:$L,COLUMN(L$4),FALSE)-1</f>
        <v>-8.096336219888034E-2</v>
      </c>
      <c r="M367" s="3">
        <f t="shared" si="5"/>
        <v>-4.2518982928364667E-2</v>
      </c>
    </row>
    <row r="368" spans="1:13" x14ac:dyDescent="0.35">
      <c r="A368" s="2">
        <v>43921</v>
      </c>
      <c r="B368" s="3">
        <f>VLOOKUP($A368,Prices_Monthly!$A:$I,COLUMN(B$4),FALSE)/VLOOKUP(EOMONTH($A368,-1),Prices_Monthly!$A:$I,COLUMN(B$4),FALSE)-1</f>
        <v>-0.33337337992772742</v>
      </c>
      <c r="C368" s="3">
        <f>VLOOKUP($A368,Prices_Monthly!$A:$I,COLUMN(C$4),FALSE)/VLOOKUP(EOMONTH($A368,-1),Prices_Monthly!$A:$I,COLUMN(C$4),FALSE)-1</f>
        <v>1.7161115931388915E-2</v>
      </c>
      <c r="D368" s="3">
        <f>VLOOKUP($A368,Prices_Monthly!$A:$I,COLUMN(D$4),FALSE)/VLOOKUP(EOMONTH($A368,-1),Prices_Monthly!$A:$I,COLUMN(D$4),FALSE)-1</f>
        <v>-1.1211811056346721E-2</v>
      </c>
      <c r="E368" s="3">
        <f>VLOOKUP($A368,Prices_Monthly!$A:$I,COLUMN(E$4),FALSE)/VLOOKUP(EOMONTH($A368,-1),Prices_Monthly!$A:$I,COLUMN(E$4),FALSE)-1</f>
        <v>3.0830263824699111E-2</v>
      </c>
      <c r="F368" s="3">
        <f>VLOOKUP($A368,Prices_Monthly!$A:$I,COLUMN(F$4),FALSE)/VLOOKUP(EOMONTH($A368,-1),Prices_Monthly!$A:$I,COLUMN(F$4),FALSE)-1</f>
        <v>-0.12529488859764093</v>
      </c>
      <c r="G368" s="3">
        <f>VLOOKUP($A368,Prices_Monthly!$A:$I,COLUMN(G$4),FALSE)/VLOOKUP(EOMONTH($A368,-1),Prices_Monthly!$A:$I,COLUMN(G$4),FALSE)-1</f>
        <v>-7.712240370274126E-2</v>
      </c>
      <c r="H368" s="3">
        <f>VLOOKUP($A368,Prices_Monthly!$A:$I,COLUMN(H$4),FALSE)/VLOOKUP(EOMONTH($A368,-1),Prices_Monthly!$A:$I,COLUMN(H$4),FALSE)-1</f>
        <v>-2.3212086574202484E-3</v>
      </c>
      <c r="I368" s="3">
        <f>VLOOKUP($A368,Prices_Monthly!$A:$I,COLUMN(I$4),FALSE)/VLOOKUP(EOMONTH($A368,-1),Prices_Monthly!$A:$I,COLUMN(I$4),FALSE)-1</f>
        <v>-3.19711049829563E-3</v>
      </c>
      <c r="K368" s="3">
        <f>VLOOKUP($A368,Prices_Monthly!$A:$L,COLUMN(K$4),FALSE)/VLOOKUP(EOMONTH($A368,-1),Prices_Monthly!$A:$L,COLUMN(K$4),FALSE)-1</f>
        <v>-2.1183250272149845E-4</v>
      </c>
      <c r="L368" s="3">
        <f>VLOOKUP($A368,Prices_Monthly!$A:$L,COLUMN(L$4),FALSE)/VLOOKUP(EOMONTH($A368,-1),Prices_Monthly!$A:$L,COLUMN(L$4),FALSE)-1</f>
        <v>-0.12837806381690164</v>
      </c>
      <c r="M368" s="3">
        <f t="shared" si="5"/>
        <v>-7.7111571291229586E-2</v>
      </c>
    </row>
    <row r="369" spans="1:13" x14ac:dyDescent="0.35">
      <c r="A369" s="2">
        <v>43951</v>
      </c>
      <c r="B369" s="3">
        <f>VLOOKUP($A369,Prices_Monthly!$A:$I,COLUMN(B$4),FALSE)/VLOOKUP(EOMONTH($A369,-1),Prices_Monthly!$A:$I,COLUMN(B$4),FALSE)-1</f>
        <v>-0.17847873207527443</v>
      </c>
      <c r="C369" s="3">
        <f>VLOOKUP($A369,Prices_Monthly!$A:$I,COLUMN(C$4),FALSE)/VLOOKUP(EOMONTH($A369,-1),Prices_Monthly!$A:$I,COLUMN(C$4),FALSE)-1</f>
        <v>6.1128927748295814E-2</v>
      </c>
      <c r="D369" s="3">
        <f>VLOOKUP($A369,Prices_Monthly!$A:$I,COLUMN(D$4),FALSE)/VLOOKUP(EOMONTH($A369,-1),Prices_Monthly!$A:$I,COLUMN(D$4),FALSE)-1</f>
        <v>2.626624943675715E-3</v>
      </c>
      <c r="E369" s="3">
        <f>VLOOKUP($A369,Prices_Monthly!$A:$I,COLUMN(E$4),FALSE)/VLOOKUP(EOMONTH($A369,-1),Prices_Monthly!$A:$I,COLUMN(E$4),FALSE)-1</f>
        <v>2.759975840427531E-3</v>
      </c>
      <c r="F369" s="3">
        <f>VLOOKUP($A369,Prices_Monthly!$A:$I,COLUMN(F$4),FALSE)/VLOOKUP(EOMONTH($A369,-1),Prices_Monthly!$A:$I,COLUMN(F$4),FALSE)-1</f>
        <v>0.12945759664369194</v>
      </c>
      <c r="G369" s="3">
        <f>VLOOKUP($A369,Prices_Monthly!$A:$I,COLUMN(G$4),FALSE)/VLOOKUP(EOMONTH($A369,-1),Prices_Monthly!$A:$I,COLUMN(G$4),FALSE)-1</f>
        <v>0.15440707695661793</v>
      </c>
      <c r="H369" s="3">
        <f>VLOOKUP($A369,Prices_Monthly!$A:$I,COLUMN(H$4),FALSE)/VLOOKUP(EOMONTH($A369,-1),Prices_Monthly!$A:$I,COLUMN(H$4),FALSE)-1</f>
        <v>8.367629589176806E-3</v>
      </c>
      <c r="I369" s="3">
        <f>VLOOKUP($A369,Prices_Monthly!$A:$I,COLUMN(I$4),FALSE)/VLOOKUP(EOMONTH($A369,-1),Prices_Monthly!$A:$I,COLUMN(I$4),FALSE)-1</f>
        <v>-2.9727945683436507E-3</v>
      </c>
      <c r="K369" s="3">
        <f>VLOOKUP($A369,Prices_Monthly!$A:$L,COLUMN(K$4),FALSE)/VLOOKUP(EOMONTH($A369,-1),Prices_Monthly!$A:$L,COLUMN(K$4),FALSE)-1</f>
        <v>8.4218487368028505E-3</v>
      </c>
      <c r="L369" s="3">
        <f>VLOOKUP($A369,Prices_Monthly!$A:$L,COLUMN(L$4),FALSE)/VLOOKUP(EOMONTH($A369,-1),Prices_Monthly!$A:$L,COLUMN(L$4),FALSE)-1</f>
        <v>0.10510585789930738</v>
      </c>
      <c r="M369" s="3">
        <f t="shared" si="5"/>
        <v>6.6432254234305557E-2</v>
      </c>
    </row>
    <row r="370" spans="1:13" x14ac:dyDescent="0.35">
      <c r="A370" s="2">
        <v>43982</v>
      </c>
      <c r="B370" s="3">
        <f>VLOOKUP($A370,Prices_Monthly!$A:$I,COLUMN(B$4),FALSE)/VLOOKUP(EOMONTH($A370,-1),Prices_Monthly!$A:$I,COLUMN(B$4),FALSE)-1</f>
        <v>9.3705884926015948E-2</v>
      </c>
      <c r="C370" s="3">
        <f>VLOOKUP($A370,Prices_Monthly!$A:$I,COLUMN(C$4),FALSE)/VLOOKUP(EOMONTH($A370,-1),Prices_Monthly!$A:$I,COLUMN(C$4),FALSE)-1</f>
        <v>2.7107476855841917E-2</v>
      </c>
      <c r="D370" s="3">
        <f>VLOOKUP($A370,Prices_Monthly!$A:$I,COLUMN(D$4),FALSE)/VLOOKUP(EOMONTH($A370,-1),Prices_Monthly!$A:$I,COLUMN(D$4),FALSE)-1</f>
        <v>-4.2735149011698947E-3</v>
      </c>
      <c r="E370" s="3">
        <f>VLOOKUP($A370,Prices_Monthly!$A:$I,COLUMN(E$4),FALSE)/VLOOKUP(EOMONTH($A370,-1),Prices_Monthly!$A:$I,COLUMN(E$4),FALSE)-1</f>
        <v>1.3089134160186866E-3</v>
      </c>
      <c r="F370" s="3">
        <f>VLOOKUP($A370,Prices_Monthly!$A:$I,COLUMN(F$4),FALSE)/VLOOKUP(EOMONTH($A370,-1),Prices_Monthly!$A:$I,COLUMN(F$4),FALSE)-1</f>
        <v>4.8061251563506824E-2</v>
      </c>
      <c r="G370" s="3">
        <f>VLOOKUP($A370,Prices_Monthly!$A:$I,COLUMN(G$4),FALSE)/VLOOKUP(EOMONTH($A370,-1),Prices_Monthly!$A:$I,COLUMN(G$4),FALSE)-1</f>
        <v>6.360908225969153E-2</v>
      </c>
      <c r="H370" s="3">
        <f>VLOOKUP($A370,Prices_Monthly!$A:$I,COLUMN(H$4),FALSE)/VLOOKUP(EOMONTH($A370,-1),Prices_Monthly!$A:$I,COLUMN(H$4),FALSE)-1</f>
        <v>-7.7761539653361522E-3</v>
      </c>
      <c r="I370" s="3">
        <f>VLOOKUP($A370,Prices_Monthly!$A:$I,COLUMN(I$4),FALSE)/VLOOKUP(EOMONTH($A370,-1),Prices_Monthly!$A:$I,COLUMN(I$4),FALSE)-1</f>
        <v>1.5064350383879654E-2</v>
      </c>
      <c r="K370" s="3">
        <f>VLOOKUP($A370,Prices_Monthly!$A:$L,COLUMN(K$4),FALSE)/VLOOKUP(EOMONTH($A370,-1),Prices_Monthly!$A:$L,COLUMN(K$4),FALSE)-1</f>
        <v>-1.5977488754829183E-3</v>
      </c>
      <c r="L370" s="3">
        <f>VLOOKUP($A370,Prices_Monthly!$A:$L,COLUMN(L$4),FALSE)/VLOOKUP(EOMONTH($A370,-1),Prices_Monthly!$A:$L,COLUMN(L$4),FALSE)-1</f>
        <v>4.7219124197473095E-2</v>
      </c>
      <c r="M370" s="3">
        <f t="shared" si="5"/>
        <v>2.7692374968290689E-2</v>
      </c>
    </row>
    <row r="371" spans="1:13" x14ac:dyDescent="0.35">
      <c r="A371" s="2">
        <v>44012</v>
      </c>
      <c r="B371" s="3">
        <f>VLOOKUP($A371,Prices_Monthly!$A:$I,COLUMN(B$4),FALSE)/VLOOKUP(EOMONTH($A371,-1),Prices_Monthly!$A:$I,COLUMN(B$4),FALSE)-1</f>
        <v>0.17937250980926822</v>
      </c>
      <c r="C371" s="3">
        <f>VLOOKUP($A371,Prices_Monthly!$A:$I,COLUMN(C$4),FALSE)/VLOOKUP(EOMONTH($A371,-1),Prices_Monthly!$A:$I,COLUMN(C$4),FALSE)-1</f>
        <v>2.785878181138135E-2</v>
      </c>
      <c r="D371" s="3">
        <f>VLOOKUP($A371,Prices_Monthly!$A:$I,COLUMN(D$4),FALSE)/VLOOKUP(EOMONTH($A371,-1),Prices_Monthly!$A:$I,COLUMN(D$4),FALSE)-1</f>
        <v>-1.1592186245651392E-3</v>
      </c>
      <c r="E371" s="3">
        <f>VLOOKUP($A371,Prices_Monthly!$A:$I,COLUMN(E$4),FALSE)/VLOOKUP(EOMONTH($A371,-1),Prices_Monthly!$A:$I,COLUMN(E$4),FALSE)-1</f>
        <v>1.9681349230360468E-3</v>
      </c>
      <c r="F371" s="3">
        <f>VLOOKUP($A371,Prices_Monthly!$A:$I,COLUMN(F$4),FALSE)/VLOOKUP(EOMONTH($A371,-1),Prices_Monthly!$A:$I,COLUMN(F$4),FALSE)-1</f>
        <v>1.9565296010994215E-2</v>
      </c>
      <c r="G371" s="3">
        <f>VLOOKUP($A371,Prices_Monthly!$A:$I,COLUMN(G$4),FALSE)/VLOOKUP(EOMONTH($A371,-1),Prices_Monthly!$A:$I,COLUMN(G$4),FALSE)-1</f>
        <v>6.2692673602552151E-2</v>
      </c>
      <c r="H371" s="3">
        <f>VLOOKUP($A371,Prices_Monthly!$A:$I,COLUMN(H$4),FALSE)/VLOOKUP(EOMONTH($A371,-1),Prices_Monthly!$A:$I,COLUMN(H$4),FALSE)-1</f>
        <v>-1.9174228036855645E-3</v>
      </c>
      <c r="I371" s="3">
        <f>VLOOKUP($A371,Prices_Monthly!$A:$I,COLUMN(I$4),FALSE)/VLOOKUP(EOMONTH($A371,-1),Prices_Monthly!$A:$I,COLUMN(I$4),FALSE)-1</f>
        <v>9.0836031587038235E-3</v>
      </c>
      <c r="K371" s="3">
        <f>VLOOKUP($A371,Prices_Monthly!$A:$L,COLUMN(K$4),FALSE)/VLOOKUP(EOMONTH($A371,-1),Prices_Monthly!$A:$L,COLUMN(K$4),FALSE)-1</f>
        <v>2.640528992136737E-3</v>
      </c>
      <c r="L371" s="3">
        <f>VLOOKUP($A371,Prices_Monthly!$A:$L,COLUMN(L$4),FALSE)/VLOOKUP(EOMONTH($A371,-1),Prices_Monthly!$A:$L,COLUMN(L$4),FALSE)-1</f>
        <v>2.3631032293597309E-2</v>
      </c>
      <c r="M371" s="3">
        <f t="shared" si="5"/>
        <v>1.5234830973013081E-2</v>
      </c>
    </row>
    <row r="372" spans="1:13" x14ac:dyDescent="0.35">
      <c r="A372" s="2">
        <v>44043</v>
      </c>
      <c r="B372" s="3">
        <f>VLOOKUP($A372,Prices_Monthly!$A:$I,COLUMN(B$4),FALSE)/VLOOKUP(EOMONTH($A372,-1),Prices_Monthly!$A:$I,COLUMN(B$4),FALSE)-1</f>
        <v>2.7233677417366042E-2</v>
      </c>
      <c r="C372" s="3">
        <f>VLOOKUP($A372,Prices_Monthly!$A:$I,COLUMN(C$4),FALSE)/VLOOKUP(EOMONTH($A372,-1),Prices_Monthly!$A:$I,COLUMN(C$4),FALSE)-1</f>
        <v>8.5371657338991547E-2</v>
      </c>
      <c r="D372" s="3">
        <f>VLOOKUP($A372,Prices_Monthly!$A:$I,COLUMN(D$4),FALSE)/VLOOKUP(EOMONTH($A372,-1),Prices_Monthly!$A:$I,COLUMN(D$4),FALSE)-1</f>
        <v>2.5993918201849819E-3</v>
      </c>
      <c r="E372" s="3">
        <f>VLOOKUP($A372,Prices_Monthly!$A:$I,COLUMN(E$4),FALSE)/VLOOKUP(EOMONTH($A372,-1),Prices_Monthly!$A:$I,COLUMN(E$4),FALSE)-1</f>
        <v>5.2724432179185321E-3</v>
      </c>
      <c r="F372" s="3">
        <f>VLOOKUP($A372,Prices_Monthly!$A:$I,COLUMN(F$4),FALSE)/VLOOKUP(EOMONTH($A372,-1),Prices_Monthly!$A:$I,COLUMN(F$4),FALSE)-1</f>
        <v>5.6079738933030754E-2</v>
      </c>
      <c r="G372" s="3">
        <f>VLOOKUP($A372,Prices_Monthly!$A:$I,COLUMN(G$4),FALSE)/VLOOKUP(EOMONTH($A372,-1),Prices_Monthly!$A:$I,COLUMN(G$4),FALSE)-1</f>
        <v>7.3246518004038697E-2</v>
      </c>
      <c r="H372" s="3">
        <f>VLOOKUP($A372,Prices_Monthly!$A:$I,COLUMN(H$4),FALSE)/VLOOKUP(EOMONTH($A372,-1),Prices_Monthly!$A:$I,COLUMN(H$4),FALSE)-1</f>
        <v>1.996372026548765E-2</v>
      </c>
      <c r="I372" s="3">
        <f>VLOOKUP($A372,Prices_Monthly!$A:$I,COLUMN(I$4),FALSE)/VLOOKUP(EOMONTH($A372,-1),Prices_Monthly!$A:$I,COLUMN(I$4),FALSE)-1</f>
        <v>5.2092675376480768E-2</v>
      </c>
      <c r="K372" s="3">
        <f>VLOOKUP($A372,Prices_Monthly!$A:$L,COLUMN(K$4),FALSE)/VLOOKUP(EOMONTH($A372,-1),Prices_Monthly!$A:$L,COLUMN(K$4),FALSE)-1</f>
        <v>9.4301495187794071E-3</v>
      </c>
      <c r="L372" s="3">
        <f>VLOOKUP($A372,Prices_Monthly!$A:$L,COLUMN(L$4),FALSE)/VLOOKUP(EOMONTH($A372,-1),Prices_Monthly!$A:$L,COLUMN(L$4),FALSE)-1</f>
        <v>3.3918272559329443E-2</v>
      </c>
      <c r="M372" s="3">
        <f t="shared" si="5"/>
        <v>2.412302334310943E-2</v>
      </c>
    </row>
    <row r="373" spans="1:13" x14ac:dyDescent="0.35">
      <c r="A373" s="2">
        <v>44074</v>
      </c>
      <c r="B373" s="3">
        <f>VLOOKUP($A373,Prices_Monthly!$A:$I,COLUMN(B$4),FALSE)/VLOOKUP(EOMONTH($A373,-1),Prices_Monthly!$A:$I,COLUMN(B$4),FALSE)-1</f>
        <v>-1.2058124290665551E-2</v>
      </c>
      <c r="C373" s="3">
        <f>VLOOKUP($A373,Prices_Monthly!$A:$I,COLUMN(C$4),FALSE)/VLOOKUP(EOMONTH($A373,-1),Prices_Monthly!$A:$I,COLUMN(C$4),FALSE)-1</f>
        <v>-3.6757191397103206E-3</v>
      </c>
      <c r="D373" s="3">
        <f>VLOOKUP($A373,Prices_Monthly!$A:$I,COLUMN(D$4),FALSE)/VLOOKUP(EOMONTH($A373,-1),Prices_Monthly!$A:$I,COLUMN(D$4),FALSE)-1</f>
        <v>-5.6937171375861517E-3</v>
      </c>
      <c r="E373" s="3">
        <f>VLOOKUP($A373,Prices_Monthly!$A:$I,COLUMN(E$4),FALSE)/VLOOKUP(EOMONTH($A373,-1),Prices_Monthly!$A:$I,COLUMN(E$4),FALSE)-1</f>
        <v>-5.0909274505984703E-3</v>
      </c>
      <c r="F373" s="3">
        <f>VLOOKUP($A373,Prices_Monthly!$A:$I,COLUMN(F$4),FALSE)/VLOOKUP(EOMONTH($A373,-1),Prices_Monthly!$A:$I,COLUMN(F$4),FALSE)-1</f>
        <v>7.2145904006986061E-2</v>
      </c>
      <c r="G373" s="3">
        <f>VLOOKUP($A373,Prices_Monthly!$A:$I,COLUMN(G$4),FALSE)/VLOOKUP(EOMONTH($A373,-1),Prices_Monthly!$A:$I,COLUMN(G$4),FALSE)-1</f>
        <v>0.1123454704300717</v>
      </c>
      <c r="H373" s="3">
        <f>VLOOKUP($A373,Prices_Monthly!$A:$I,COLUMN(H$4),FALSE)/VLOOKUP(EOMONTH($A373,-1),Prices_Monthly!$A:$I,COLUMN(H$4),FALSE)-1</f>
        <v>3.7324621951742021E-3</v>
      </c>
      <c r="I373" s="3">
        <f>VLOOKUP($A373,Prices_Monthly!$A:$I,COLUMN(I$4),FALSE)/VLOOKUP(EOMONTH($A373,-1),Prices_Monthly!$A:$I,COLUMN(I$4),FALSE)-1</f>
        <v>5.6291147336673397E-3</v>
      </c>
      <c r="K373" s="3">
        <f>VLOOKUP($A373,Prices_Monthly!$A:$L,COLUMN(K$4),FALSE)/VLOOKUP(EOMONTH($A373,-1),Prices_Monthly!$A:$L,COLUMN(K$4),FALSE)-1</f>
        <v>-1.0380972321963333E-2</v>
      </c>
      <c r="L373" s="3">
        <f>VLOOKUP($A373,Prices_Monthly!$A:$L,COLUMN(L$4),FALSE)/VLOOKUP(EOMONTH($A373,-1),Prices_Monthly!$A:$L,COLUMN(L$4),FALSE)-1</f>
        <v>6.2685698182527227E-2</v>
      </c>
      <c r="M373" s="3">
        <f t="shared" si="5"/>
        <v>3.3459029980731005E-2</v>
      </c>
    </row>
    <row r="374" spans="1:13" x14ac:dyDescent="0.35">
      <c r="A374" s="2">
        <v>44104</v>
      </c>
      <c r="B374" s="3">
        <f>VLOOKUP($A374,Prices_Monthly!$A:$I,COLUMN(B$4),FALSE)/VLOOKUP(EOMONTH($A374,-1),Prices_Monthly!$A:$I,COLUMN(B$4),FALSE)-1</f>
        <v>-0.11096507260802602</v>
      </c>
      <c r="C374" s="3">
        <f>VLOOKUP($A374,Prices_Monthly!$A:$I,COLUMN(C$4),FALSE)/VLOOKUP(EOMONTH($A374,-1),Prices_Monthly!$A:$I,COLUMN(C$4),FALSE)-1</f>
        <v>-4.199983479825764E-2</v>
      </c>
      <c r="D374" s="3">
        <f>VLOOKUP($A374,Prices_Monthly!$A:$I,COLUMN(D$4),FALSE)/VLOOKUP(EOMONTH($A374,-1),Prices_Monthly!$A:$I,COLUMN(D$4),FALSE)-1</f>
        <v>4.4481916814442801E-3</v>
      </c>
      <c r="E374" s="3">
        <f>VLOOKUP($A374,Prices_Monthly!$A:$I,COLUMN(E$4),FALSE)/VLOOKUP(EOMONTH($A374,-1),Prices_Monthly!$A:$I,COLUMN(E$4),FALSE)-1</f>
        <v>3.143196288542871E-3</v>
      </c>
      <c r="F374" s="3">
        <f>VLOOKUP($A374,Prices_Monthly!$A:$I,COLUMN(F$4),FALSE)/VLOOKUP(EOMONTH($A374,-1),Prices_Monthly!$A:$I,COLUMN(F$4),FALSE)-1</f>
        <v>-3.8971210175119841E-2</v>
      </c>
      <c r="G374" s="3">
        <f>VLOOKUP($A374,Prices_Monthly!$A:$I,COLUMN(G$4),FALSE)/VLOOKUP(EOMONTH($A374,-1),Prices_Monthly!$A:$I,COLUMN(G$4),FALSE)-1</f>
        <v>-5.7191433955472215E-2</v>
      </c>
      <c r="H374" s="3">
        <f>VLOOKUP($A374,Prices_Monthly!$A:$I,COLUMN(H$4),FALSE)/VLOOKUP(EOMONTH($A374,-1),Prices_Monthly!$A:$I,COLUMN(H$4),FALSE)-1</f>
        <v>-2.6020441879418543E-3</v>
      </c>
      <c r="I374" s="3">
        <f>VLOOKUP($A374,Prices_Monthly!$A:$I,COLUMN(I$4),FALSE)/VLOOKUP(EOMONTH($A374,-1),Prices_Monthly!$A:$I,COLUMN(I$4),FALSE)-1</f>
        <v>-1.5108406553485332E-2</v>
      </c>
      <c r="K374" s="3">
        <f>VLOOKUP($A374,Prices_Monthly!$A:$L,COLUMN(K$4),FALSE)/VLOOKUP(EOMONTH($A374,-1),Prices_Monthly!$A:$L,COLUMN(K$4),FALSE)-1</f>
        <v>7.3808712156169243E-3</v>
      </c>
      <c r="L374" s="3">
        <f>VLOOKUP($A374,Prices_Monthly!$A:$L,COLUMN(L$4),FALSE)/VLOOKUP(EOMONTH($A374,-1),Prices_Monthly!$A:$L,COLUMN(L$4),FALSE)-1</f>
        <v>-2.8908005706350548E-2</v>
      </c>
      <c r="M374" s="3">
        <f t="shared" si="5"/>
        <v>-1.439245493756356E-2</v>
      </c>
    </row>
    <row r="375" spans="1:13" x14ac:dyDescent="0.35">
      <c r="A375" s="2">
        <v>44135</v>
      </c>
      <c r="B375" s="3">
        <f>VLOOKUP($A375,Prices_Monthly!$A:$I,COLUMN(B$4),FALSE)/VLOOKUP(EOMONTH($A375,-1),Prices_Monthly!$A:$I,COLUMN(B$4),FALSE)-1</f>
        <v>-8.9092209599784922E-2</v>
      </c>
      <c r="C375" s="3">
        <f>VLOOKUP($A375,Prices_Monthly!$A:$I,COLUMN(C$4),FALSE)/VLOOKUP(EOMONTH($A375,-1),Prices_Monthly!$A:$I,COLUMN(C$4),FALSE)-1</f>
        <v>-8.2313920855098255E-3</v>
      </c>
      <c r="D375" s="3">
        <f>VLOOKUP($A375,Prices_Monthly!$A:$I,COLUMN(D$4),FALSE)/VLOOKUP(EOMONTH($A375,-1),Prices_Monthly!$A:$I,COLUMN(D$4),FALSE)-1</f>
        <v>-1.2821011333072896E-3</v>
      </c>
      <c r="E375" s="3">
        <f>VLOOKUP($A375,Prices_Monthly!$A:$I,COLUMN(E$4),FALSE)/VLOOKUP(EOMONTH($A375,-1),Prices_Monthly!$A:$I,COLUMN(E$4),FALSE)-1</f>
        <v>-9.2894496046344033E-3</v>
      </c>
      <c r="F375" s="3">
        <f>VLOOKUP($A375,Prices_Monthly!$A:$I,COLUMN(F$4),FALSE)/VLOOKUP(EOMONTH($A375,-1),Prices_Monthly!$A:$I,COLUMN(F$4),FALSE)-1</f>
        <v>-2.6045571600873618E-2</v>
      </c>
      <c r="G375" s="3">
        <f>VLOOKUP($A375,Prices_Monthly!$A:$I,COLUMN(G$4),FALSE)/VLOOKUP(EOMONTH($A375,-1),Prices_Monthly!$A:$I,COLUMN(G$4),FALSE)-1</f>
        <v>-3.1646436215810536E-2</v>
      </c>
      <c r="H375" s="3">
        <f>VLOOKUP($A375,Prices_Monthly!$A:$I,COLUMN(H$4),FALSE)/VLOOKUP(EOMONTH($A375,-1),Prices_Monthly!$A:$I,COLUMN(H$4),FALSE)-1</f>
        <v>9.1240120254754142E-3</v>
      </c>
      <c r="I375" s="3">
        <f>VLOOKUP($A375,Prices_Monthly!$A:$I,COLUMN(I$4),FALSE)/VLOOKUP(EOMONTH($A375,-1),Prices_Monthly!$A:$I,COLUMN(I$4),FALSE)-1</f>
        <v>-7.2862771421577932E-3</v>
      </c>
      <c r="K375" s="3">
        <f>VLOOKUP($A375,Prices_Monthly!$A:$L,COLUMN(K$4),FALSE)/VLOOKUP(EOMONTH($A375,-1),Prices_Monthly!$A:$L,COLUMN(K$4),FALSE)-1</f>
        <v>-8.6946973387513893E-4</v>
      </c>
      <c r="L375" s="3">
        <f>VLOOKUP($A375,Prices_Monthly!$A:$L,COLUMN(L$4),FALSE)/VLOOKUP(EOMONTH($A375,-1),Prices_Monthly!$A:$L,COLUMN(L$4),FALSE)-1</f>
        <v>-3.0527498205938697E-2</v>
      </c>
      <c r="M375" s="3">
        <f t="shared" si="5"/>
        <v>-1.8664286817113272E-2</v>
      </c>
    </row>
    <row r="376" spans="1:13" x14ac:dyDescent="0.35">
      <c r="A376" s="2">
        <v>44165</v>
      </c>
      <c r="B376" s="3">
        <f>VLOOKUP($A376,Prices_Monthly!$A:$I,COLUMN(B$4),FALSE)/VLOOKUP(EOMONTH($A376,-1),Prices_Monthly!$A:$I,COLUMN(B$4),FALSE)-1</f>
        <v>0.25631410540951793</v>
      </c>
      <c r="C376" s="3">
        <f>VLOOKUP($A376,Prices_Monthly!$A:$I,COLUMN(C$4),FALSE)/VLOOKUP(EOMONTH($A376,-1),Prices_Monthly!$A:$I,COLUMN(C$4),FALSE)-1</f>
        <v>-5.6027854303635105E-2</v>
      </c>
      <c r="D376" s="3">
        <f>VLOOKUP($A376,Prices_Monthly!$A:$I,COLUMN(D$4),FALSE)/VLOOKUP(EOMONTH($A376,-1),Prices_Monthly!$A:$I,COLUMN(D$4),FALSE)-1</f>
        <v>6.5830433234248531E-4</v>
      </c>
      <c r="E376" s="3">
        <f>VLOOKUP($A376,Prices_Monthly!$A:$I,COLUMN(E$4),FALSE)/VLOOKUP(EOMONTH($A376,-1),Prices_Monthly!$A:$I,COLUMN(E$4),FALSE)-1</f>
        <v>2.0246227220663826E-3</v>
      </c>
      <c r="F376" s="3">
        <f>VLOOKUP($A376,Prices_Monthly!$A:$I,COLUMN(F$4),FALSE)/VLOOKUP(EOMONTH($A376,-1),Prices_Monthly!$A:$I,COLUMN(F$4),FALSE)-1</f>
        <v>0.10981324051141317</v>
      </c>
      <c r="G376" s="3">
        <f>VLOOKUP($A376,Prices_Monthly!$A:$I,COLUMN(G$4),FALSE)/VLOOKUP(EOMONTH($A376,-1),Prices_Monthly!$A:$I,COLUMN(G$4),FALSE)-1</f>
        <v>0.11141777732355296</v>
      </c>
      <c r="H376" s="3">
        <f>VLOOKUP($A376,Prices_Monthly!$A:$I,COLUMN(H$4),FALSE)/VLOOKUP(EOMONTH($A376,-1),Prices_Monthly!$A:$I,COLUMN(H$4),FALSE)-1</f>
        <v>2.2296025562460464E-3</v>
      </c>
      <c r="I376" s="3">
        <f>VLOOKUP($A376,Prices_Monthly!$A:$I,COLUMN(I$4),FALSE)/VLOOKUP(EOMONTH($A376,-1),Prices_Monthly!$A:$I,COLUMN(I$4),FALSE)-1</f>
        <v>2.6579559592285529E-2</v>
      </c>
      <c r="K376" s="3">
        <f>VLOOKUP($A376,Prices_Monthly!$A:$L,COLUMN(K$4),FALSE)/VLOOKUP(EOMONTH($A376,-1),Prices_Monthly!$A:$L,COLUMN(K$4),FALSE)-1</f>
        <v>1.6028632220550509E-3</v>
      </c>
      <c r="L376" s="3">
        <f>VLOOKUP($A376,Prices_Monthly!$A:$L,COLUMN(L$4),FALSE)/VLOOKUP(EOMONTH($A376,-1),Prices_Monthly!$A:$L,COLUMN(L$4),FALSE)-1</f>
        <v>0.11972625938910508</v>
      </c>
      <c r="M376" s="3">
        <f t="shared" si="5"/>
        <v>7.2476900922285065E-2</v>
      </c>
    </row>
    <row r="377" spans="1:13" x14ac:dyDescent="0.35">
      <c r="A377" s="2">
        <v>44196</v>
      </c>
      <c r="B377" s="3">
        <f>VLOOKUP($A377,Prices_Monthly!$A:$I,COLUMN(B$4),FALSE)/VLOOKUP(EOMONTH($A377,-1),Prices_Monthly!$A:$I,COLUMN(B$4),FALSE)-1</f>
        <v>7.7092618432917481E-2</v>
      </c>
      <c r="C377" s="3">
        <f>VLOOKUP($A377,Prices_Monthly!$A:$I,COLUMN(C$4),FALSE)/VLOOKUP(EOMONTH($A377,-1),Prices_Monthly!$A:$I,COLUMN(C$4),FALSE)-1</f>
        <v>6.4126527352307505E-2</v>
      </c>
      <c r="D377" s="3">
        <f>VLOOKUP($A377,Prices_Monthly!$A:$I,COLUMN(D$4),FALSE)/VLOOKUP(EOMONTH($A377,-1),Prices_Monthly!$A:$I,COLUMN(D$4),FALSE)-1</f>
        <v>-1.113704996680287E-4</v>
      </c>
      <c r="E377" s="3">
        <f>VLOOKUP($A377,Prices_Monthly!$A:$I,COLUMN(E$4),FALSE)/VLOOKUP(EOMONTH($A377,-1),Prices_Monthly!$A:$I,COLUMN(E$4),FALSE)-1</f>
        <v>-1.4134796111144876E-3</v>
      </c>
      <c r="F377" s="3">
        <f>VLOOKUP($A377,Prices_Monthly!$A:$I,COLUMN(F$4),FALSE)/VLOOKUP(EOMONTH($A377,-1),Prices_Monthly!$A:$I,COLUMN(F$4),FALSE)-1</f>
        <v>3.6852739829307257E-2</v>
      </c>
      <c r="G377" s="3">
        <f>VLOOKUP($A377,Prices_Monthly!$A:$I,COLUMN(G$4),FALSE)/VLOOKUP(EOMONTH($A377,-1),Prices_Monthly!$A:$I,COLUMN(G$4),FALSE)-1</f>
        <v>4.9270707014765769E-2</v>
      </c>
      <c r="H377" s="3">
        <f>VLOOKUP($A377,Prices_Monthly!$A:$I,COLUMN(H$4),FALSE)/VLOOKUP(EOMONTH($A377,-1),Prices_Monthly!$A:$I,COLUMN(H$4),FALSE)-1</f>
        <v>9.13468231286374E-3</v>
      </c>
      <c r="I377" s="3">
        <f>VLOOKUP($A377,Prices_Monthly!$A:$I,COLUMN(I$4),FALSE)/VLOOKUP(EOMONTH($A377,-1),Prices_Monthly!$A:$I,COLUMN(I$4),FALSE)-1</f>
        <v>2.1469812050832759E-2</v>
      </c>
      <c r="K377" s="3">
        <f>VLOOKUP($A377,Prices_Monthly!$A:$L,COLUMN(K$4),FALSE)/VLOOKUP(EOMONTH($A377,-1),Prices_Monthly!$A:$L,COLUMN(K$4),FALSE)-1</f>
        <v>8.0699936152961449E-4</v>
      </c>
      <c r="L377" s="3">
        <f>VLOOKUP($A377,Prices_Monthly!$A:$L,COLUMN(L$4),FALSE)/VLOOKUP(EOMONTH($A377,-1),Prices_Monthly!$A:$L,COLUMN(L$4),FALSE)-1</f>
        <v>3.5066842676198418E-2</v>
      </c>
      <c r="M377" s="3">
        <f t="shared" si="5"/>
        <v>2.1362905350330898E-2</v>
      </c>
    </row>
    <row r="378" spans="1:13" x14ac:dyDescent="0.35">
      <c r="A378" s="2">
        <v>44227</v>
      </c>
      <c r="B378" s="3">
        <f>VLOOKUP($A378,Prices_Monthly!$A:$I,COLUMN(B$4),FALSE)/VLOOKUP(EOMONTH($A378,-1),Prices_Monthly!$A:$I,COLUMN(B$4),FALSE)-1</f>
        <v>6.3420545747129964E-2</v>
      </c>
      <c r="C378" s="3">
        <f>VLOOKUP($A378,Prices_Monthly!$A:$I,COLUMN(C$4),FALSE)/VLOOKUP(EOMONTH($A378,-1),Prices_Monthly!$A:$I,COLUMN(C$4),FALSE)-1</f>
        <v>-2.5780615411900465E-2</v>
      </c>
      <c r="D378" s="3">
        <f>VLOOKUP($A378,Prices_Monthly!$A:$I,COLUMN(D$4),FALSE)/VLOOKUP(EOMONTH($A378,-1),Prices_Monthly!$A:$I,COLUMN(D$4),FALSE)-1</f>
        <v>-7.2398887884550511E-4</v>
      </c>
      <c r="E378" s="3">
        <f>VLOOKUP($A378,Prices_Monthly!$A:$I,COLUMN(E$4),FALSE)/VLOOKUP(EOMONTH($A378,-1),Prices_Monthly!$A:$I,COLUMN(E$4),FALSE)-1</f>
        <v>-7.3035061821105085E-3</v>
      </c>
      <c r="F378" s="3">
        <f>VLOOKUP($A378,Prices_Monthly!$A:$I,COLUMN(F$4),FALSE)/VLOOKUP(EOMONTH($A378,-1),Prices_Monthly!$A:$I,COLUMN(F$4),FALSE)-1</f>
        <v>-1.1605247084145343E-2</v>
      </c>
      <c r="G378" s="3">
        <f>VLOOKUP($A378,Prices_Monthly!$A:$I,COLUMN(G$4),FALSE)/VLOOKUP(EOMONTH($A378,-1),Prices_Monthly!$A:$I,COLUMN(G$4),FALSE)-1</f>
        <v>1.9984763080844736E-3</v>
      </c>
      <c r="H378" s="3">
        <f>VLOOKUP($A378,Prices_Monthly!$A:$I,COLUMN(H$4),FALSE)/VLOOKUP(EOMONTH($A378,-1),Prices_Monthly!$A:$I,COLUMN(H$4),FALSE)-1</f>
        <v>-1.4195389473826592E-2</v>
      </c>
      <c r="I378" s="3">
        <f>VLOOKUP($A378,Prices_Monthly!$A:$I,COLUMN(I$4),FALSE)/VLOOKUP(EOMONTH($A378,-1),Prices_Monthly!$A:$I,COLUMN(I$4),FALSE)-1</f>
        <v>-7.7347149200511778E-3</v>
      </c>
      <c r="K378" s="3">
        <f>VLOOKUP($A378,Prices_Monthly!$A:$L,COLUMN(K$4),FALSE)/VLOOKUP(EOMONTH($A378,-1),Prices_Monthly!$A:$L,COLUMN(K$4),FALSE)-1</f>
        <v>-7.7955111482302941E-3</v>
      </c>
      <c r="L378" s="3">
        <f>VLOOKUP($A378,Prices_Monthly!$A:$L,COLUMN(L$4),FALSE)/VLOOKUP(EOMONTH($A378,-1),Prices_Monthly!$A:$L,COLUMN(L$4),FALSE)-1</f>
        <v>-7.7224639943730411E-3</v>
      </c>
      <c r="M378" s="3">
        <f t="shared" si="5"/>
        <v>-7.7516828559159425E-3</v>
      </c>
    </row>
    <row r="379" spans="1:13" x14ac:dyDescent="0.35">
      <c r="A379" s="2">
        <v>44255</v>
      </c>
      <c r="B379" s="3">
        <f>VLOOKUP($A379,Prices_Monthly!$A:$I,COLUMN(B$4),FALSE)/VLOOKUP(EOMONTH($A379,-1),Prices_Monthly!$A:$I,COLUMN(B$4),FALSE)-1</f>
        <v>0.17587437333735356</v>
      </c>
      <c r="C379" s="3">
        <f>VLOOKUP($A379,Prices_Monthly!$A:$I,COLUMN(C$4),FALSE)/VLOOKUP(EOMONTH($A379,-1),Prices_Monthly!$A:$I,COLUMN(C$4),FALSE)-1</f>
        <v>-6.5664494743985835E-2</v>
      </c>
      <c r="D379" s="3">
        <f>VLOOKUP($A379,Prices_Monthly!$A:$I,COLUMN(D$4),FALSE)/VLOOKUP(EOMONTH($A379,-1),Prices_Monthly!$A:$I,COLUMN(D$4),FALSE)-1</f>
        <v>-8.2668838777900655E-3</v>
      </c>
      <c r="E379" s="3">
        <f>VLOOKUP($A379,Prices_Monthly!$A:$I,COLUMN(E$4),FALSE)/VLOOKUP(EOMONTH($A379,-1),Prices_Monthly!$A:$I,COLUMN(E$4),FALSE)-1</f>
        <v>-2.3195361790683267E-2</v>
      </c>
      <c r="F379" s="3">
        <f>VLOOKUP($A379,Prices_Monthly!$A:$I,COLUMN(F$4),FALSE)/VLOOKUP(EOMONTH($A379,-1),Prices_Monthly!$A:$I,COLUMN(F$4),FALSE)-1</f>
        <v>2.804425872520766E-2</v>
      </c>
      <c r="G379" s="3">
        <f>VLOOKUP($A379,Prices_Monthly!$A:$I,COLUMN(G$4),FALSE)/VLOOKUP(EOMONTH($A379,-1),Prices_Monthly!$A:$I,COLUMN(G$4),FALSE)-1</f>
        <v>-1.9380870633467495E-5</v>
      </c>
      <c r="H379" s="3">
        <f>VLOOKUP($A379,Prices_Monthly!$A:$I,COLUMN(H$4),FALSE)/VLOOKUP(EOMONTH($A379,-1),Prices_Monthly!$A:$I,COLUMN(H$4),FALSE)-1</f>
        <v>-1.7536037228751855E-2</v>
      </c>
      <c r="I379" s="3">
        <f>VLOOKUP($A379,Prices_Monthly!$A:$I,COLUMN(I$4),FALSE)/VLOOKUP(EOMONTH($A379,-1),Prices_Monthly!$A:$I,COLUMN(I$4),FALSE)-1</f>
        <v>-1.4337494102002468E-3</v>
      </c>
      <c r="K379" s="3">
        <f>VLOOKUP($A379,Prices_Monthly!$A:$L,COLUMN(K$4),FALSE)/VLOOKUP(EOMONTH($A379,-1),Prices_Monthly!$A:$L,COLUMN(K$4),FALSE)-1</f>
        <v>-2.1862125534758414E-2</v>
      </c>
      <c r="L379" s="3">
        <f>VLOOKUP($A379,Prices_Monthly!$A:$L,COLUMN(L$4),FALSE)/VLOOKUP(EOMONTH($A379,-1),Prices_Monthly!$A:$L,COLUMN(L$4),FALSE)-1</f>
        <v>2.6472949014356262E-2</v>
      </c>
      <c r="M379" s="3">
        <f t="shared" si="5"/>
        <v>7.1389191947103907E-3</v>
      </c>
    </row>
    <row r="380" spans="1:13" x14ac:dyDescent="0.35">
      <c r="A380" s="2">
        <v>44286</v>
      </c>
      <c r="B380" s="3">
        <f>VLOOKUP($A380,Prices_Monthly!$A:$I,COLUMN(B$4),FALSE)/VLOOKUP(EOMONTH($A380,-1),Prices_Monthly!$A:$I,COLUMN(B$4),FALSE)-1</f>
        <v>-5.0279643360035764E-2</v>
      </c>
      <c r="C380" s="3">
        <f>VLOOKUP($A380,Prices_Monthly!$A:$I,COLUMN(C$4),FALSE)/VLOOKUP(EOMONTH($A380,-1),Prices_Monthly!$A:$I,COLUMN(C$4),FALSE)-1</f>
        <v>-9.2618859830972955E-3</v>
      </c>
      <c r="D380" s="3">
        <f>VLOOKUP($A380,Prices_Monthly!$A:$I,COLUMN(D$4),FALSE)/VLOOKUP(EOMONTH($A380,-1),Prices_Monthly!$A:$I,COLUMN(D$4),FALSE)-1</f>
        <v>5.5198524485047251E-3</v>
      </c>
      <c r="E380" s="3">
        <f>VLOOKUP($A380,Prices_Monthly!$A:$I,COLUMN(E$4),FALSE)/VLOOKUP(EOMONTH($A380,-1),Prices_Monthly!$A:$I,COLUMN(E$4),FALSE)-1</f>
        <v>-1.2418280190928055E-2</v>
      </c>
      <c r="F380" s="3">
        <f>VLOOKUP($A380,Prices_Monthly!$A:$I,COLUMN(F$4),FALSE)/VLOOKUP(EOMONTH($A380,-1),Prices_Monthly!$A:$I,COLUMN(F$4),FALSE)-1</f>
        <v>4.4081866323171459E-2</v>
      </c>
      <c r="G380" s="3">
        <f>VLOOKUP($A380,Prices_Monthly!$A:$I,COLUMN(G$4),FALSE)/VLOOKUP(EOMONTH($A380,-1),Prices_Monthly!$A:$I,COLUMN(G$4),FALSE)-1</f>
        <v>1.458935736011524E-2</v>
      </c>
      <c r="H380" s="3">
        <f>VLOOKUP($A380,Prices_Monthly!$A:$I,COLUMN(H$4),FALSE)/VLOOKUP(EOMONTH($A380,-1),Prices_Monthly!$A:$I,COLUMN(H$4),FALSE)-1</f>
        <v>-3.615749940303048E-2</v>
      </c>
      <c r="I380" s="3">
        <f>VLOOKUP($A380,Prices_Monthly!$A:$I,COLUMN(I$4),FALSE)/VLOOKUP(EOMONTH($A380,-1),Prices_Monthly!$A:$I,COLUMN(I$4),FALSE)-1</f>
        <v>-3.2532810414279578E-2</v>
      </c>
      <c r="K380" s="3">
        <f>VLOOKUP($A380,Prices_Monthly!$A:$L,COLUMN(K$4),FALSE)/VLOOKUP(EOMONTH($A380,-1),Prices_Monthly!$A:$L,COLUMN(K$4),FALSE)-1</f>
        <v>-2.1506431332957154E-3</v>
      </c>
      <c r="L380" s="3">
        <f>VLOOKUP($A380,Prices_Monthly!$A:$L,COLUMN(L$4),FALSE)/VLOOKUP(EOMONTH($A380,-1),Prices_Monthly!$A:$L,COLUMN(L$4),FALSE)-1</f>
        <v>4.2091324532122165E-2</v>
      </c>
      <c r="M380" s="3">
        <f t="shared" si="5"/>
        <v>2.4394537465955012E-2</v>
      </c>
    </row>
    <row r="381" spans="1:13" x14ac:dyDescent="0.35">
      <c r="A381" s="2">
        <v>44316</v>
      </c>
      <c r="B381" s="3">
        <f>VLOOKUP($A381,Prices_Monthly!$A:$I,COLUMN(B$4),FALSE)/VLOOKUP(EOMONTH($A381,-1),Prices_Monthly!$A:$I,COLUMN(B$4),FALSE)-1</f>
        <v>5.0187091357694058E-2</v>
      </c>
      <c r="C381" s="3">
        <f>VLOOKUP($A381,Prices_Monthly!$A:$I,COLUMN(C$4),FALSE)/VLOOKUP(EOMONTH($A381,-1),Prices_Monthly!$A:$I,COLUMN(C$4),FALSE)-1</f>
        <v>3.0369156026003319E-2</v>
      </c>
      <c r="D381" s="3">
        <f>VLOOKUP($A381,Prices_Monthly!$A:$I,COLUMN(D$4),FALSE)/VLOOKUP(EOMONTH($A381,-1),Prices_Monthly!$A:$I,COLUMN(D$4),FALSE)-1</f>
        <v>1.1904834408877907E-3</v>
      </c>
      <c r="E381" s="3">
        <f>VLOOKUP($A381,Prices_Monthly!$A:$I,COLUMN(E$4),FALSE)/VLOOKUP(EOMONTH($A381,-1),Prices_Monthly!$A:$I,COLUMN(E$4),FALSE)-1</f>
        <v>7.2703538107898869E-3</v>
      </c>
      <c r="F381" s="3">
        <f>VLOOKUP($A381,Prices_Monthly!$A:$I,COLUMN(F$4),FALSE)/VLOOKUP(EOMONTH($A381,-1),Prices_Monthly!$A:$I,COLUMN(F$4),FALSE)-1</f>
        <v>5.2172721041809478E-2</v>
      </c>
      <c r="G381" s="3">
        <f>VLOOKUP($A381,Prices_Monthly!$A:$I,COLUMN(G$4),FALSE)/VLOOKUP(EOMONTH($A381,-1),Prices_Monthly!$A:$I,COLUMN(G$4),FALSE)-1</f>
        <v>5.8079840831656515E-2</v>
      </c>
      <c r="H381" s="3">
        <f>VLOOKUP($A381,Prices_Monthly!$A:$I,COLUMN(H$4),FALSE)/VLOOKUP(EOMONTH($A381,-1),Prices_Monthly!$A:$I,COLUMN(H$4),FALSE)-1</f>
        <v>1.0577725492014078E-2</v>
      </c>
      <c r="I381" s="3">
        <f>VLOOKUP($A381,Prices_Monthly!$A:$I,COLUMN(I$4),FALSE)/VLOOKUP(EOMONTH($A381,-1),Prices_Monthly!$A:$I,COLUMN(I$4),FALSE)-1</f>
        <v>2.3653302460125536E-2</v>
      </c>
      <c r="K381" s="3">
        <f>VLOOKUP($A381,Prices_Monthly!$A:$L,COLUMN(K$4),FALSE)/VLOOKUP(EOMONTH($A381,-1),Prices_Monthly!$A:$L,COLUMN(K$4),FALSE)-1</f>
        <v>-5.5042224266221851E-5</v>
      </c>
      <c r="L381" s="3">
        <f>VLOOKUP($A381,Prices_Monthly!$A:$L,COLUMN(L$4),FALSE)/VLOOKUP(EOMONTH($A381,-1),Prices_Monthly!$A:$L,COLUMN(L$4),FALSE)-1</f>
        <v>4.0437661020579219E-2</v>
      </c>
      <c r="M381" s="3">
        <f t="shared" si="5"/>
        <v>2.4240579722641042E-2</v>
      </c>
    </row>
    <row r="382" spans="1:13" x14ac:dyDescent="0.35">
      <c r="A382" s="2">
        <v>44347</v>
      </c>
      <c r="B382" s="3">
        <f>VLOOKUP($A382,Prices_Monthly!$A:$I,COLUMN(B$4),FALSE)/VLOOKUP(EOMONTH($A382,-1),Prices_Monthly!$A:$I,COLUMN(B$4),FALSE)-1</f>
        <v>5.7616072887227476E-2</v>
      </c>
      <c r="C382" s="3">
        <f>VLOOKUP($A382,Prices_Monthly!$A:$I,COLUMN(C$4),FALSE)/VLOOKUP(EOMONTH($A382,-1),Prices_Monthly!$A:$I,COLUMN(C$4),FALSE)-1</f>
        <v>7.660688791675252E-2</v>
      </c>
      <c r="D382" s="3">
        <f>VLOOKUP($A382,Prices_Monthly!$A:$I,COLUMN(D$4),FALSE)/VLOOKUP(EOMONTH($A382,-1),Prices_Monthly!$A:$I,COLUMN(D$4),FALSE)-1</f>
        <v>6.9347383156093123E-4</v>
      </c>
      <c r="E382" s="3">
        <f>VLOOKUP($A382,Prices_Monthly!$A:$I,COLUMN(E$4),FALSE)/VLOOKUP(EOMONTH($A382,-1),Prices_Monthly!$A:$I,COLUMN(E$4),FALSE)-1</f>
        <v>5.2343222789354993E-3</v>
      </c>
      <c r="F382" s="3">
        <f>VLOOKUP($A382,Prices_Monthly!$A:$I,COLUMN(F$4),FALSE)/VLOOKUP(EOMONTH($A382,-1),Prices_Monthly!$A:$I,COLUMN(F$4),FALSE)-1</f>
        <v>6.6965448955131901E-3</v>
      </c>
      <c r="G382" s="3">
        <f>VLOOKUP($A382,Prices_Monthly!$A:$I,COLUMN(G$4),FALSE)/VLOOKUP(EOMONTH($A382,-1),Prices_Monthly!$A:$I,COLUMN(G$4),FALSE)-1</f>
        <v>-1.1804988314677134E-2</v>
      </c>
      <c r="H382" s="3">
        <f>VLOOKUP($A382,Prices_Monthly!$A:$I,COLUMN(H$4),FALSE)/VLOOKUP(EOMONTH($A382,-1),Prices_Monthly!$A:$I,COLUMN(H$4),FALSE)-1</f>
        <v>-6.2635747822658017E-3</v>
      </c>
      <c r="I382" s="3">
        <f>VLOOKUP($A382,Prices_Monthly!$A:$I,COLUMN(I$4),FALSE)/VLOOKUP(EOMONTH($A382,-1),Prices_Monthly!$A:$I,COLUMN(I$4),FALSE)-1</f>
        <v>1.1398853608444171E-2</v>
      </c>
      <c r="K382" s="3">
        <f>VLOOKUP($A382,Prices_Monthly!$A:$L,COLUMN(K$4),FALSE)/VLOOKUP(EOMONTH($A382,-1),Prices_Monthly!$A:$L,COLUMN(K$4),FALSE)-1</f>
        <v>1.5751699866253244E-3</v>
      </c>
      <c r="L382" s="3">
        <f>VLOOKUP($A382,Prices_Monthly!$A:$L,COLUMN(L$4),FALSE)/VLOOKUP(EOMONTH($A382,-1),Prices_Monthly!$A:$L,COLUMN(L$4),FALSE)-1</f>
        <v>1.0319356842478644E-2</v>
      </c>
      <c r="M382" s="3">
        <f t="shared" si="5"/>
        <v>6.8216821001373159E-3</v>
      </c>
    </row>
    <row r="383" spans="1:13" x14ac:dyDescent="0.35">
      <c r="A383" s="2">
        <v>44377</v>
      </c>
      <c r="B383" s="3">
        <f>VLOOKUP($A383,Prices_Monthly!$A:$I,COLUMN(B$4),FALSE)/VLOOKUP(EOMONTH($A383,-1),Prices_Monthly!$A:$I,COLUMN(B$4),FALSE)-1</f>
        <v>5.1867084750179648E-2</v>
      </c>
      <c r="C383" s="3">
        <f>VLOOKUP($A383,Prices_Monthly!$A:$I,COLUMN(C$4),FALSE)/VLOOKUP(EOMONTH($A383,-1),Prices_Monthly!$A:$I,COLUMN(C$4),FALSE)-1</f>
        <v>-7.0173000173028521E-2</v>
      </c>
      <c r="D383" s="3">
        <f>VLOOKUP($A383,Prices_Monthly!$A:$I,COLUMN(D$4),FALSE)/VLOOKUP(EOMONTH($A383,-1),Prices_Monthly!$A:$I,COLUMN(D$4),FALSE)-1</f>
        <v>2.4222581710986457E-3</v>
      </c>
      <c r="E383" s="3">
        <f>VLOOKUP($A383,Prices_Monthly!$A:$I,COLUMN(E$4),FALSE)/VLOOKUP(EOMONTH($A383,-1),Prices_Monthly!$A:$I,COLUMN(E$4),FALSE)-1</f>
        <v>4.7412754883893182E-3</v>
      </c>
      <c r="F383" s="3">
        <f>VLOOKUP($A383,Prices_Monthly!$A:$I,COLUMN(F$4),FALSE)/VLOOKUP(EOMONTH($A383,-1),Prices_Monthly!$A:$I,COLUMN(F$4),FALSE)-1</f>
        <v>2.2699624692636089E-2</v>
      </c>
      <c r="G383" s="3">
        <f>VLOOKUP($A383,Prices_Monthly!$A:$I,COLUMN(G$4),FALSE)/VLOOKUP(EOMONTH($A383,-1),Prices_Monthly!$A:$I,COLUMN(G$4),FALSE)-1</f>
        <v>6.3636714975845443E-2</v>
      </c>
      <c r="H383" s="3">
        <f>VLOOKUP($A383,Prices_Monthly!$A:$I,COLUMN(H$4),FALSE)/VLOOKUP(EOMONTH($A383,-1),Prices_Monthly!$A:$I,COLUMN(H$4),FALSE)-1</f>
        <v>-9.3874971867804469E-3</v>
      </c>
      <c r="I383" s="3">
        <f>VLOOKUP($A383,Prices_Monthly!$A:$I,COLUMN(I$4),FALSE)/VLOOKUP(EOMONTH($A383,-1),Prices_Monthly!$A:$I,COLUMN(I$4),FALSE)-1</f>
        <v>-2.7082372870452676E-2</v>
      </c>
      <c r="K383" s="3">
        <f>VLOOKUP($A383,Prices_Monthly!$A:$L,COLUMN(K$4),FALSE)/VLOOKUP(EOMONTH($A383,-1),Prices_Monthly!$A:$L,COLUMN(K$4),FALSE)-1</f>
        <v>5.3243724030460626E-3</v>
      </c>
      <c r="L383" s="3">
        <f>VLOOKUP($A383,Prices_Monthly!$A:$L,COLUMN(L$4),FALSE)/VLOOKUP(EOMONTH($A383,-1),Prices_Monthly!$A:$L,COLUMN(L$4),FALSE)-1</f>
        <v>2.342053274843181E-2</v>
      </c>
      <c r="M383" s="3">
        <f t="shared" si="5"/>
        <v>1.618206861027751E-2</v>
      </c>
    </row>
    <row r="384" spans="1:13" x14ac:dyDescent="0.35">
      <c r="A384" s="2">
        <v>44408</v>
      </c>
      <c r="B384" s="3">
        <f>VLOOKUP($A384,Prices_Monthly!$A:$I,COLUMN(B$4),FALSE)/VLOOKUP(EOMONTH($A384,-1),Prices_Monthly!$A:$I,COLUMN(B$4),FALSE)-1</f>
        <v>2.5059864955449651E-2</v>
      </c>
      <c r="C384" s="3">
        <f>VLOOKUP($A384,Prices_Monthly!$A:$I,COLUMN(C$4),FALSE)/VLOOKUP(EOMONTH($A384,-1),Prices_Monthly!$A:$I,COLUMN(C$4),FALSE)-1</f>
        <v>2.3455326963673473E-2</v>
      </c>
      <c r="D384" s="3">
        <f>VLOOKUP($A384,Prices_Monthly!$A:$I,COLUMN(D$4),FALSE)/VLOOKUP(EOMONTH($A384,-1),Prices_Monthly!$A:$I,COLUMN(D$4),FALSE)-1</f>
        <v>4.1875078923769848E-3</v>
      </c>
      <c r="E384" s="3">
        <f>VLOOKUP($A384,Prices_Monthly!$A:$I,COLUMN(E$4),FALSE)/VLOOKUP(EOMONTH($A384,-1),Prices_Monthly!$A:$I,COLUMN(E$4),FALSE)-1</f>
        <v>1.4982761976096715E-2</v>
      </c>
      <c r="F384" s="3">
        <f>VLOOKUP($A384,Prices_Monthly!$A:$I,COLUMN(F$4),FALSE)/VLOOKUP(EOMONTH($A384,-1),Prices_Monthly!$A:$I,COLUMN(F$4),FALSE)-1</f>
        <v>2.3537153269892697E-2</v>
      </c>
      <c r="G384" s="3">
        <f>VLOOKUP($A384,Prices_Monthly!$A:$I,COLUMN(G$4),FALSE)/VLOOKUP(EOMONTH($A384,-1),Prices_Monthly!$A:$I,COLUMN(G$4),FALSE)-1</f>
        <v>2.7957324538918638E-2</v>
      </c>
      <c r="H384" s="3">
        <f>VLOOKUP($A384,Prices_Monthly!$A:$I,COLUMN(H$4),FALSE)/VLOOKUP(EOMONTH($A384,-1),Prices_Monthly!$A:$I,COLUMN(H$4),FALSE)-1</f>
        <v>1.1040575315772738E-2</v>
      </c>
      <c r="I384" s="3">
        <f>VLOOKUP($A384,Prices_Monthly!$A:$I,COLUMN(I$4),FALSE)/VLOOKUP(EOMONTH($A384,-1),Prices_Monthly!$A:$I,COLUMN(I$4),FALSE)-1</f>
        <v>-7.4604661413857354E-4</v>
      </c>
      <c r="K384" s="3">
        <f>VLOOKUP($A384,Prices_Monthly!$A:$L,COLUMN(K$4),FALSE)/VLOOKUP(EOMONTH($A384,-1),Prices_Monthly!$A:$L,COLUMN(K$4),FALSE)-1</f>
        <v>1.4732549258936967E-2</v>
      </c>
      <c r="L384" s="3">
        <f>VLOOKUP($A384,Prices_Monthly!$A:$L,COLUMN(L$4),FALSE)/VLOOKUP(EOMONTH($A384,-1),Prices_Monthly!$A:$L,COLUMN(L$4),FALSE)-1</f>
        <v>1.7143441836444673E-2</v>
      </c>
      <c r="M384" s="3">
        <f t="shared" si="5"/>
        <v>1.6179084805441592E-2</v>
      </c>
    </row>
    <row r="385" spans="1:13" x14ac:dyDescent="0.35">
      <c r="A385" s="2">
        <v>44439</v>
      </c>
      <c r="B385" s="3">
        <f>VLOOKUP($A385,Prices_Monthly!$A:$I,COLUMN(B$4),FALSE)/VLOOKUP(EOMONTH($A385,-1),Prices_Monthly!$A:$I,COLUMN(B$4),FALSE)-1</f>
        <v>-2.2130980318777027E-2</v>
      </c>
      <c r="C385" s="3">
        <f>VLOOKUP($A385,Prices_Monthly!$A:$I,COLUMN(C$4),FALSE)/VLOOKUP(EOMONTH($A385,-1),Prices_Monthly!$A:$I,COLUMN(C$4),FALSE)-1</f>
        <v>4.947945969024925E-4</v>
      </c>
      <c r="D385" s="3">
        <f>VLOOKUP($A385,Prices_Monthly!$A:$I,COLUMN(D$4),FALSE)/VLOOKUP(EOMONTH($A385,-1),Prices_Monthly!$A:$I,COLUMN(D$4),FALSE)-1</f>
        <v>-5.2538527365331156E-4</v>
      </c>
      <c r="E385" s="3">
        <f>VLOOKUP($A385,Prices_Monthly!$A:$I,COLUMN(E$4),FALSE)/VLOOKUP(EOMONTH($A385,-1),Prices_Monthly!$A:$I,COLUMN(E$4),FALSE)-1</f>
        <v>-2.8682011831800969E-3</v>
      </c>
      <c r="F385" s="3">
        <f>VLOOKUP($A385,Prices_Monthly!$A:$I,COLUMN(F$4),FALSE)/VLOOKUP(EOMONTH($A385,-1),Prices_Monthly!$A:$I,COLUMN(F$4),FALSE)-1</f>
        <v>2.9845210424805924E-2</v>
      </c>
      <c r="G385" s="3">
        <f>VLOOKUP($A385,Prices_Monthly!$A:$I,COLUMN(G$4),FALSE)/VLOOKUP(EOMONTH($A385,-1),Prices_Monthly!$A:$I,COLUMN(G$4),FALSE)-1</f>
        <v>4.1906847014365756E-2</v>
      </c>
      <c r="H385" s="3">
        <f>VLOOKUP($A385,Prices_Monthly!$A:$I,COLUMN(H$4),FALSE)/VLOOKUP(EOMONTH($A385,-1),Prices_Monthly!$A:$I,COLUMN(H$4),FALSE)-1</f>
        <v>-1.2013309710038333E-3</v>
      </c>
      <c r="I385" s="3">
        <f>VLOOKUP($A385,Prices_Monthly!$A:$I,COLUMN(I$4),FALSE)/VLOOKUP(EOMONTH($A385,-1),Prices_Monthly!$A:$I,COLUMN(I$4),FALSE)-1</f>
        <v>-5.0552894715656382E-3</v>
      </c>
      <c r="K385" s="3">
        <f>VLOOKUP($A385,Prices_Monthly!$A:$L,COLUMN(K$4),FALSE)/VLOOKUP(EOMONTH($A385,-1),Prices_Monthly!$A:$L,COLUMN(K$4),FALSE)-1</f>
        <v>-3.306389029899881E-3</v>
      </c>
      <c r="L385" s="3">
        <f>VLOOKUP($A385,Prices_Monthly!$A:$L,COLUMN(L$4),FALSE)/VLOOKUP(EOMONTH($A385,-1),Prices_Monthly!$A:$L,COLUMN(L$4),FALSE)-1</f>
        <v>2.6731981191420173E-2</v>
      </c>
      <c r="M385" s="3">
        <f t="shared" si="5"/>
        <v>1.4716633102892151E-2</v>
      </c>
    </row>
    <row r="386" spans="1:13" x14ac:dyDescent="0.35">
      <c r="A386" s="2">
        <v>44469</v>
      </c>
      <c r="B386" s="3">
        <f>VLOOKUP($A386,Prices_Monthly!$A:$I,COLUMN(B$4),FALSE)/VLOOKUP(EOMONTH($A386,-1),Prices_Monthly!$A:$I,COLUMN(B$4),FALSE)-1</f>
        <v>0.12699280664447721</v>
      </c>
      <c r="C386" s="3">
        <f>VLOOKUP($A386,Prices_Monthly!$A:$I,COLUMN(C$4),FALSE)/VLOOKUP(EOMONTH($A386,-1),Prices_Monthly!$A:$I,COLUMN(C$4),FALSE)-1</f>
        <v>-3.3606304021569611E-2</v>
      </c>
      <c r="D386" s="3">
        <f>VLOOKUP($A386,Prices_Monthly!$A:$I,COLUMN(D$4),FALSE)/VLOOKUP(EOMONTH($A386,-1),Prices_Monthly!$A:$I,COLUMN(D$4),FALSE)-1</f>
        <v>-4.8919568467137298E-3</v>
      </c>
      <c r="E386" s="3">
        <f>VLOOKUP($A386,Prices_Monthly!$A:$I,COLUMN(E$4),FALSE)/VLOOKUP(EOMONTH($A386,-1),Prices_Monthly!$A:$I,COLUMN(E$4),FALSE)-1</f>
        <v>-1.4514292816634855E-2</v>
      </c>
      <c r="F386" s="3">
        <f>VLOOKUP($A386,Prices_Monthly!$A:$I,COLUMN(F$4),FALSE)/VLOOKUP(EOMONTH($A386,-1),Prices_Monthly!$A:$I,COLUMN(F$4),FALSE)-1</f>
        <v>-4.7300055223414739E-2</v>
      </c>
      <c r="G386" s="3">
        <f>VLOOKUP($A386,Prices_Monthly!$A:$I,COLUMN(G$4),FALSE)/VLOOKUP(EOMONTH($A386,-1),Prices_Monthly!$A:$I,COLUMN(G$4),FALSE)-1</f>
        <v>-5.7318980303237677E-2</v>
      </c>
      <c r="H386" s="3">
        <f>VLOOKUP($A386,Prices_Monthly!$A:$I,COLUMN(H$4),FALSE)/VLOOKUP(EOMONTH($A386,-1),Prices_Monthly!$A:$I,COLUMN(H$4),FALSE)-1</f>
        <v>-1.5647624157047457E-2</v>
      </c>
      <c r="I386" s="3">
        <f>VLOOKUP($A386,Prices_Monthly!$A:$I,COLUMN(I$4),FALSE)/VLOOKUP(EOMONTH($A386,-1),Prices_Monthly!$A:$I,COLUMN(I$4),FALSE)-1</f>
        <v>-1.8846383629150809E-2</v>
      </c>
      <c r="K386" s="3">
        <f>VLOOKUP($A386,Prices_Monthly!$A:$L,COLUMN(K$4),FALSE)/VLOOKUP(EOMONTH($A386,-1),Prices_Monthly!$A:$L,COLUMN(K$4),FALSE)-1</f>
        <v>-1.2216140755021976E-2</v>
      </c>
      <c r="L386" s="3">
        <f>VLOOKUP($A386,Prices_Monthly!$A:$L,COLUMN(L$4),FALSE)/VLOOKUP(EOMONTH($A386,-1),Prices_Monthly!$A:$L,COLUMN(L$4),FALSE)-1</f>
        <v>-3.6871560531905212E-2</v>
      </c>
      <c r="M386" s="3">
        <f t="shared" si="5"/>
        <v>-2.7009392621151918E-2</v>
      </c>
    </row>
    <row r="387" spans="1:13" x14ac:dyDescent="0.35">
      <c r="A387" s="2">
        <v>44500</v>
      </c>
      <c r="B387" s="3">
        <f>VLOOKUP($A387,Prices_Monthly!$A:$I,COLUMN(B$4),FALSE)/VLOOKUP(EOMONTH($A387,-1),Prices_Monthly!$A:$I,COLUMN(B$4),FALSE)-1</f>
        <v>6.2167105637445985E-2</v>
      </c>
      <c r="C387" s="3">
        <f>VLOOKUP($A387,Prices_Monthly!$A:$I,COLUMN(C$4),FALSE)/VLOOKUP(EOMONTH($A387,-1),Prices_Monthly!$A:$I,COLUMN(C$4),FALSE)-1</f>
        <v>1.5310817455534309E-2</v>
      </c>
      <c r="D387" s="3">
        <f>VLOOKUP($A387,Prices_Monthly!$A:$I,COLUMN(D$4),FALSE)/VLOOKUP(EOMONTH($A387,-1),Prices_Monthly!$A:$I,COLUMN(D$4),FALSE)-1</f>
        <v>-5.6110469406400743E-4</v>
      </c>
      <c r="E387" s="3">
        <f>VLOOKUP($A387,Prices_Monthly!$A:$I,COLUMN(E$4),FALSE)/VLOOKUP(EOMONTH($A387,-1),Prices_Monthly!$A:$I,COLUMN(E$4),FALSE)-1</f>
        <v>-7.5421913430694376E-3</v>
      </c>
      <c r="F387" s="3">
        <f>VLOOKUP($A387,Prices_Monthly!$A:$I,COLUMN(F$4),FALSE)/VLOOKUP(EOMONTH($A387,-1),Prices_Monthly!$A:$I,COLUMN(F$4),FALSE)-1</f>
        <v>6.963381133597113E-2</v>
      </c>
      <c r="G387" s="3">
        <f>VLOOKUP($A387,Prices_Monthly!$A:$I,COLUMN(G$4),FALSE)/VLOOKUP(EOMONTH($A387,-1),Prices_Monthly!$A:$I,COLUMN(G$4),FALSE)-1</f>
        <v>7.8733214056777578E-2</v>
      </c>
      <c r="H387" s="3">
        <f>VLOOKUP($A387,Prices_Monthly!$A:$I,COLUMN(H$4),FALSE)/VLOOKUP(EOMONTH($A387,-1),Prices_Monthly!$A:$I,COLUMN(H$4),FALSE)-1</f>
        <v>-2.1673264512574897E-2</v>
      </c>
      <c r="I387" s="3">
        <f>VLOOKUP($A387,Prices_Monthly!$A:$I,COLUMN(I$4),FALSE)/VLOOKUP(EOMONTH($A387,-1),Prices_Monthly!$A:$I,COLUMN(I$4),FALSE)-1</f>
        <v>-2.0052282797062837E-3</v>
      </c>
      <c r="K387" s="3">
        <f>VLOOKUP($A387,Prices_Monthly!$A:$L,COLUMN(K$4),FALSE)/VLOOKUP(EOMONTH($A387,-1),Prices_Monthly!$A:$L,COLUMN(K$4),FALSE)-1</f>
        <v>-2.0791535937095817E-3</v>
      </c>
      <c r="L387" s="3">
        <f>VLOOKUP($A387,Prices_Monthly!$A:$L,COLUMN(L$4),FALSE)/VLOOKUP(EOMONTH($A387,-1),Prices_Monthly!$A:$L,COLUMN(L$4),FALSE)-1</f>
        <v>5.5045772756452394E-2</v>
      </c>
      <c r="M387" s="3">
        <f t="shared" si="5"/>
        <v>3.2195802216387605E-2</v>
      </c>
    </row>
    <row r="388" spans="1:13" x14ac:dyDescent="0.35">
      <c r="A388" s="2">
        <v>44530</v>
      </c>
      <c r="B388" s="3">
        <f>VLOOKUP($A388,Prices_Monthly!$A:$I,COLUMN(B$4),FALSE)/VLOOKUP(EOMONTH($A388,-1),Prices_Monthly!$A:$I,COLUMN(B$4),FALSE)-1</f>
        <v>-0.15114529704845636</v>
      </c>
      <c r="C388" s="3">
        <f>VLOOKUP($A388,Prices_Monthly!$A:$I,COLUMN(C$4),FALSE)/VLOOKUP(EOMONTH($A388,-1),Prices_Monthly!$A:$I,COLUMN(C$4),FALSE)-1</f>
        <v>-5.3606400582975056E-3</v>
      </c>
      <c r="D388" s="3">
        <f>VLOOKUP($A388,Prices_Monthly!$A:$I,COLUMN(D$4),FALSE)/VLOOKUP(EOMONTH($A388,-1),Prices_Monthly!$A:$I,COLUMN(D$4),FALSE)-1</f>
        <v>3.4199787511037805E-3</v>
      </c>
      <c r="E388" s="3">
        <f>VLOOKUP($A388,Prices_Monthly!$A:$I,COLUMN(E$4),FALSE)/VLOOKUP(EOMONTH($A388,-1),Prices_Monthly!$A:$I,COLUMN(E$4),FALSE)-1</f>
        <v>8.9317253253531348E-3</v>
      </c>
      <c r="F388" s="3">
        <f>VLOOKUP($A388,Prices_Monthly!$A:$I,COLUMN(F$4),FALSE)/VLOOKUP(EOMONTH($A388,-1),Prices_Monthly!$A:$I,COLUMN(F$4),FALSE)-1</f>
        <v>-6.6914848499128876E-3</v>
      </c>
      <c r="G388" s="3">
        <f>VLOOKUP($A388,Prices_Monthly!$A:$I,COLUMN(G$4),FALSE)/VLOOKUP(EOMONTH($A388,-1),Prices_Monthly!$A:$I,COLUMN(G$4),FALSE)-1</f>
        <v>1.9698761222553651E-2</v>
      </c>
      <c r="H388" s="3">
        <f>VLOOKUP($A388,Prices_Monthly!$A:$I,COLUMN(H$4),FALSE)/VLOOKUP(EOMONTH($A388,-1),Prices_Monthly!$A:$I,COLUMN(H$4),FALSE)-1</f>
        <v>4.1931672339923232E-3</v>
      </c>
      <c r="I388" s="3">
        <f>VLOOKUP($A388,Prices_Monthly!$A:$I,COLUMN(I$4),FALSE)/VLOOKUP(EOMONTH($A388,-1),Prices_Monthly!$A:$I,COLUMN(I$4),FALSE)-1</f>
        <v>-2.7273828376599196E-2</v>
      </c>
      <c r="K388" s="3">
        <f>VLOOKUP($A388,Prices_Monthly!$A:$L,COLUMN(K$4),FALSE)/VLOOKUP(EOMONTH($A388,-1),Prices_Monthly!$A:$L,COLUMN(K$4),FALSE)-1</f>
        <v>1.197898219528426E-2</v>
      </c>
      <c r="L388" s="3">
        <f>VLOOKUP($A388,Prices_Monthly!$A:$L,COLUMN(L$4),FALSE)/VLOOKUP(EOMONTH($A388,-1),Prices_Monthly!$A:$L,COLUMN(L$4),FALSE)-1</f>
        <v>-1.4674612271067367E-2</v>
      </c>
      <c r="M388" s="3">
        <f t="shared" si="5"/>
        <v>-4.0131744845267152E-3</v>
      </c>
    </row>
    <row r="389" spans="1:13" x14ac:dyDescent="0.35">
      <c r="A389" s="2">
        <v>44561</v>
      </c>
      <c r="B389" s="3">
        <f>VLOOKUP($A389,Prices_Monthly!$A:$I,COLUMN(B$4),FALSE)/VLOOKUP(EOMONTH($A389,-1),Prices_Monthly!$A:$I,COLUMN(B$4),FALSE)-1</f>
        <v>0.11795582341265609</v>
      </c>
      <c r="C389" s="3">
        <f>VLOOKUP($A389,Prices_Monthly!$A:$I,COLUMN(C$4),FALSE)/VLOOKUP(EOMONTH($A389,-1),Prices_Monthly!$A:$I,COLUMN(C$4),FALSE)-1</f>
        <v>2.9327232015434301E-2</v>
      </c>
      <c r="D389" s="3">
        <f>VLOOKUP($A389,Prices_Monthly!$A:$I,COLUMN(D$4),FALSE)/VLOOKUP(EOMONTH($A389,-1),Prices_Monthly!$A:$I,COLUMN(D$4),FALSE)-1</f>
        <v>-1.2600464486314245E-3</v>
      </c>
      <c r="E389" s="3">
        <f>VLOOKUP($A389,Prices_Monthly!$A:$I,COLUMN(E$4),FALSE)/VLOOKUP(EOMONTH($A389,-1),Prices_Monthly!$A:$I,COLUMN(E$4),FALSE)-1</f>
        <v>-3.7598950399325703E-3</v>
      </c>
      <c r="F389" s="3">
        <f>VLOOKUP($A389,Prices_Monthly!$A:$I,COLUMN(F$4),FALSE)/VLOOKUP(EOMONTH($A389,-1),Prices_Monthly!$A:$I,COLUMN(F$4),FALSE)-1</f>
        <v>4.3763935670572573E-2</v>
      </c>
      <c r="G389" s="3">
        <f>VLOOKUP($A389,Prices_Monthly!$A:$I,COLUMN(G$4),FALSE)/VLOOKUP(EOMONTH($A389,-1),Prices_Monthly!$A:$I,COLUMN(G$4),FALSE)-1</f>
        <v>1.0568736044523463E-2</v>
      </c>
      <c r="H389" s="3">
        <f>VLOOKUP($A389,Prices_Monthly!$A:$I,COLUMN(H$4),FALSE)/VLOOKUP(EOMONTH($A389,-1),Prices_Monthly!$A:$I,COLUMN(H$4),FALSE)-1</f>
        <v>-1.4564098587285468E-2</v>
      </c>
      <c r="I389" s="3">
        <f>VLOOKUP($A389,Prices_Monthly!$A:$I,COLUMN(I$4),FALSE)/VLOOKUP(EOMONTH($A389,-1),Prices_Monthly!$A:$I,COLUMN(I$4),FALSE)-1</f>
        <v>8.7651006555204969E-3</v>
      </c>
      <c r="K389" s="3">
        <f>VLOOKUP($A389,Prices_Monthly!$A:$L,COLUMN(K$4),FALSE)/VLOOKUP(EOMONTH($A389,-1),Prices_Monthly!$A:$L,COLUMN(K$4),FALSE)-1</f>
        <v>-9.5738096252616645E-3</v>
      </c>
      <c r="L389" s="3">
        <f>VLOOKUP($A389,Prices_Monthly!$A:$L,COLUMN(L$4),FALSE)/VLOOKUP(EOMONTH($A389,-1),Prices_Monthly!$A:$L,COLUMN(L$4),FALSE)-1</f>
        <v>3.9970035318117825E-2</v>
      </c>
      <c r="M389" s="3">
        <f t="shared" si="5"/>
        <v>2.0152497340766028E-2</v>
      </c>
    </row>
    <row r="390" spans="1:13" x14ac:dyDescent="0.35">
      <c r="A390" s="2">
        <v>44592</v>
      </c>
      <c r="B390" s="3">
        <f>VLOOKUP($A390,Prices_Monthly!$A:$I,COLUMN(B$4),FALSE)/VLOOKUP(EOMONTH($A390,-1),Prices_Monthly!$A:$I,COLUMN(B$4),FALSE)-1</f>
        <v>0.18733703605356156</v>
      </c>
      <c r="C390" s="3">
        <f>VLOOKUP($A390,Prices_Monthly!$A:$I,COLUMN(C$4),FALSE)/VLOOKUP(EOMONTH($A390,-1),Prices_Monthly!$A:$I,COLUMN(C$4),FALSE)-1</f>
        <v>-1.8962799518960405E-2</v>
      </c>
      <c r="D390" s="3">
        <f>VLOOKUP($A390,Prices_Monthly!$A:$I,COLUMN(D$4),FALSE)/VLOOKUP(EOMONTH($A390,-1),Prices_Monthly!$A:$I,COLUMN(D$4),FALSE)-1</f>
        <v>-6.0681918271794366E-3</v>
      </c>
      <c r="E390" s="3">
        <f>VLOOKUP($A390,Prices_Monthly!$A:$I,COLUMN(E$4),FALSE)/VLOOKUP(EOMONTH($A390,-1),Prices_Monthly!$A:$I,COLUMN(E$4),FALSE)-1</f>
        <v>-1.9470298437487932E-2</v>
      </c>
      <c r="F390" s="3">
        <f>VLOOKUP($A390,Prices_Monthly!$A:$I,COLUMN(F$4),FALSE)/VLOOKUP(EOMONTH($A390,-1),Prices_Monthly!$A:$I,COLUMN(F$4),FALSE)-1</f>
        <v>-5.342817535168054E-2</v>
      </c>
      <c r="G390" s="3">
        <f>VLOOKUP($A390,Prices_Monthly!$A:$I,COLUMN(G$4),FALSE)/VLOOKUP(EOMONTH($A390,-1),Prices_Monthly!$A:$I,COLUMN(G$4),FALSE)-1</f>
        <v>-8.6745365316137968E-2</v>
      </c>
      <c r="H390" s="3">
        <f>VLOOKUP($A390,Prices_Monthly!$A:$I,COLUMN(H$4),FALSE)/VLOOKUP(EOMONTH($A390,-1),Prices_Monthly!$A:$I,COLUMN(H$4),FALSE)-1</f>
        <v>-8.0964062549659932E-4</v>
      </c>
      <c r="I390" s="3">
        <f>VLOOKUP($A390,Prices_Monthly!$A:$I,COLUMN(I$4),FALSE)/VLOOKUP(EOMONTH($A390,-1),Prices_Monthly!$A:$I,COLUMN(I$4),FALSE)-1</f>
        <v>-1.481342194545987E-2</v>
      </c>
      <c r="K390" s="3">
        <f>VLOOKUP($A390,Prices_Monthly!$A:$L,COLUMN(K$4),FALSE)/VLOOKUP(EOMONTH($A390,-1),Prices_Monthly!$A:$L,COLUMN(K$4),FALSE)-1</f>
        <v>-1.5072926314711022E-2</v>
      </c>
      <c r="L390" s="3">
        <f>VLOOKUP($A390,Prices_Monthly!$A:$L,COLUMN(L$4),FALSE)/VLOOKUP(EOMONTH($A390,-1),Prices_Monthly!$A:$L,COLUMN(L$4),FALSE)-1</f>
        <v>-4.9318275283920077E-2</v>
      </c>
      <c r="M390" s="3">
        <f t="shared" si="5"/>
        <v>-3.5620135696236455E-2</v>
      </c>
    </row>
    <row r="391" spans="1:13" x14ac:dyDescent="0.35">
      <c r="A391" s="2">
        <v>44620</v>
      </c>
      <c r="B391" s="3">
        <f>VLOOKUP($A391,Prices_Monthly!$A:$I,COLUMN(B$4),FALSE)/VLOOKUP(EOMONTH($A391,-1),Prices_Monthly!$A:$I,COLUMN(B$4),FALSE)-1</f>
        <v>0.12151492305164879</v>
      </c>
      <c r="C391" s="3">
        <f>VLOOKUP($A391,Prices_Monthly!$A:$I,COLUMN(C$4),FALSE)/VLOOKUP(EOMONTH($A391,-1),Prices_Monthly!$A:$I,COLUMN(C$4),FALSE)-1</f>
        <v>5.805905514786458E-2</v>
      </c>
      <c r="D391" s="3">
        <f>VLOOKUP($A391,Prices_Monthly!$A:$I,COLUMN(D$4),FALSE)/VLOOKUP(EOMONTH($A391,-1),Prices_Monthly!$A:$I,COLUMN(D$4),FALSE)-1</f>
        <v>-1.708835645385931E-3</v>
      </c>
      <c r="E391" s="3">
        <f>VLOOKUP($A391,Prices_Monthly!$A:$I,COLUMN(E$4),FALSE)/VLOOKUP(EOMONTH($A391,-1),Prices_Monthly!$A:$I,COLUMN(E$4),FALSE)-1</f>
        <v>-3.7696635070235684E-3</v>
      </c>
      <c r="F391" s="3">
        <f>VLOOKUP($A391,Prices_Monthly!$A:$I,COLUMN(F$4),FALSE)/VLOOKUP(EOMONTH($A391,-1),Prices_Monthly!$A:$I,COLUMN(F$4),FALSE)-1</f>
        <v>-3.0250648228176247E-2</v>
      </c>
      <c r="G391" s="3">
        <f>VLOOKUP($A391,Prices_Monthly!$A:$I,COLUMN(G$4),FALSE)/VLOOKUP(EOMONTH($A391,-1),Prices_Monthly!$A:$I,COLUMN(G$4),FALSE)-1</f>
        <v>-4.5421087866540311E-2</v>
      </c>
      <c r="H391" s="3">
        <f>VLOOKUP($A391,Prices_Monthly!$A:$I,COLUMN(H$4),FALSE)/VLOOKUP(EOMONTH($A391,-1),Prices_Monthly!$A:$I,COLUMN(H$4),FALSE)-1</f>
        <v>4.0136190424266971E-4</v>
      </c>
      <c r="I391" s="3">
        <f>VLOOKUP($A391,Prices_Monthly!$A:$I,COLUMN(I$4),FALSE)/VLOOKUP(EOMONTH($A391,-1),Prices_Monthly!$A:$I,COLUMN(I$4),FALSE)-1</f>
        <v>1.6873378235331415E-3</v>
      </c>
      <c r="K391" s="3">
        <f>VLOOKUP($A391,Prices_Monthly!$A:$L,COLUMN(K$4),FALSE)/VLOOKUP(EOMONTH($A391,-1),Prices_Monthly!$A:$L,COLUMN(K$4),FALSE)-1</f>
        <v>-1.1727879957733722E-2</v>
      </c>
      <c r="L391" s="3">
        <f>VLOOKUP($A391,Prices_Monthly!$A:$L,COLUMN(L$4),FALSE)/VLOOKUP(EOMONTH($A391,-1),Prices_Monthly!$A:$L,COLUMN(L$4),FALSE)-1</f>
        <v>-2.6507953589664401E-2</v>
      </c>
      <c r="M391" s="3">
        <f t="shared" ref="M391:M444" si="6">(0.6*L391)+(0.4*K391)</f>
        <v>-2.0595924136892131E-2</v>
      </c>
    </row>
    <row r="392" spans="1:13" x14ac:dyDescent="0.35">
      <c r="A392" s="2">
        <v>44651</v>
      </c>
      <c r="B392" s="3">
        <f>VLOOKUP($A392,Prices_Monthly!$A:$I,COLUMN(B$4),FALSE)/VLOOKUP(EOMONTH($A392,-1),Prices_Monthly!$A:$I,COLUMN(B$4),FALSE)-1</f>
        <v>0.24436407016354078</v>
      </c>
      <c r="C392" s="3">
        <f>VLOOKUP($A392,Prices_Monthly!$A:$I,COLUMN(C$4),FALSE)/VLOOKUP(EOMONTH($A392,-1),Prices_Monthly!$A:$I,COLUMN(C$4),FALSE)-1</f>
        <v>2.6125863576363262E-2</v>
      </c>
      <c r="D392" s="3">
        <f>VLOOKUP($A392,Prices_Monthly!$A:$I,COLUMN(D$4),FALSE)/VLOOKUP(EOMONTH($A392,-1),Prices_Monthly!$A:$I,COLUMN(D$4),FALSE)-1</f>
        <v>-5.3239605177329841E-3</v>
      </c>
      <c r="E392" s="3">
        <f>VLOOKUP($A392,Prices_Monthly!$A:$I,COLUMN(E$4),FALSE)/VLOOKUP(EOMONTH($A392,-1),Prices_Monthly!$A:$I,COLUMN(E$4),FALSE)-1</f>
        <v>-3.503727769646392E-2</v>
      </c>
      <c r="F392" s="3">
        <f>VLOOKUP($A392,Prices_Monthly!$A:$I,COLUMN(F$4),FALSE)/VLOOKUP(EOMONTH($A392,-1),Prices_Monthly!$A:$I,COLUMN(F$4),FALSE)-1</f>
        <v>3.9488017429193834E-2</v>
      </c>
      <c r="G392" s="3">
        <f>VLOOKUP($A392,Prices_Monthly!$A:$I,COLUMN(G$4),FALSE)/VLOOKUP(EOMONTH($A392,-1),Prices_Monthly!$A:$I,COLUMN(G$4),FALSE)-1</f>
        <v>4.5211438880932597E-2</v>
      </c>
      <c r="H392" s="3">
        <f>VLOOKUP($A392,Prices_Monthly!$A:$I,COLUMN(H$4),FALSE)/VLOOKUP(EOMONTH($A392,-1),Prices_Monthly!$A:$I,COLUMN(H$4),FALSE)-1</f>
        <v>-5.1692840608190127E-2</v>
      </c>
      <c r="I392" s="3">
        <f>VLOOKUP($A392,Prices_Monthly!$A:$I,COLUMN(I$4),FALSE)/VLOOKUP(EOMONTH($A392,-1),Prices_Monthly!$A:$I,COLUMN(I$4),FALSE)-1</f>
        <v>-1.0649378279710464E-2</v>
      </c>
      <c r="K392" s="3">
        <f>VLOOKUP($A392,Prices_Monthly!$A:$L,COLUMN(K$4),FALSE)/VLOOKUP(EOMONTH($A392,-1),Prices_Monthly!$A:$L,COLUMN(K$4),FALSE)-1</f>
        <v>-2.2815266281577262E-2</v>
      </c>
      <c r="L392" s="3">
        <f>VLOOKUP($A392,Prices_Monthly!$A:$L,COLUMN(L$4),FALSE)/VLOOKUP(EOMONTH($A392,-1),Prices_Monthly!$A:$L,COLUMN(L$4),FALSE)-1</f>
        <v>3.1073968565886734E-2</v>
      </c>
      <c r="M392" s="3">
        <f t="shared" si="6"/>
        <v>9.5182746269011353E-3</v>
      </c>
    </row>
    <row r="393" spans="1:13" x14ac:dyDescent="0.35">
      <c r="A393" s="2">
        <v>44681</v>
      </c>
      <c r="B393" s="3">
        <f>VLOOKUP($A393,Prices_Monthly!$A:$I,COLUMN(B$4),FALSE)/VLOOKUP(EOMONTH($A393,-1),Prices_Monthly!$A:$I,COLUMN(B$4),FALSE)-1</f>
        <v>0.1978033963683381</v>
      </c>
      <c r="C393" s="3">
        <f>VLOOKUP($A393,Prices_Monthly!$A:$I,COLUMN(C$4),FALSE)/VLOOKUP(EOMONTH($A393,-1),Prices_Monthly!$A:$I,COLUMN(C$4),FALSE)-1</f>
        <v>-2.1646730262681602E-2</v>
      </c>
      <c r="D393" s="3">
        <f>VLOOKUP($A393,Prices_Monthly!$A:$I,COLUMN(D$4),FALSE)/VLOOKUP(EOMONTH($A393,-1),Prices_Monthly!$A:$I,COLUMN(D$4),FALSE)-1</f>
        <v>-6.8540640770076156E-4</v>
      </c>
      <c r="E393" s="3">
        <f>VLOOKUP($A393,Prices_Monthly!$A:$I,COLUMN(E$4),FALSE)/VLOOKUP(EOMONTH($A393,-1),Prices_Monthly!$A:$I,COLUMN(E$4),FALSE)-1</f>
        <v>-3.1670208771509945E-2</v>
      </c>
      <c r="F393" s="3">
        <f>VLOOKUP($A393,Prices_Monthly!$A:$I,COLUMN(F$4),FALSE)/VLOOKUP(EOMONTH($A393,-1),Prices_Monthly!$A:$I,COLUMN(F$4),FALSE)-1</f>
        <v>-8.9003739252625835E-2</v>
      </c>
      <c r="G393" s="3">
        <f>VLOOKUP($A393,Prices_Monthly!$A:$I,COLUMN(G$4),FALSE)/VLOOKUP(EOMONTH($A393,-1),Prices_Monthly!$A:$I,COLUMN(G$4),FALSE)-1</f>
        <v>-0.13563672524200376</v>
      </c>
      <c r="H393" s="3">
        <f>VLOOKUP($A393,Prices_Monthly!$A:$I,COLUMN(H$4),FALSE)/VLOOKUP(EOMONTH($A393,-1),Prices_Monthly!$A:$I,COLUMN(H$4),FALSE)-1</f>
        <v>-6.3677712800519926E-2</v>
      </c>
      <c r="I393" s="3">
        <f>VLOOKUP($A393,Prices_Monthly!$A:$I,COLUMN(I$4),FALSE)/VLOOKUP(EOMONTH($A393,-1),Prices_Monthly!$A:$I,COLUMN(I$4),FALSE)-1</f>
        <v>-5.2666839174373314E-2</v>
      </c>
      <c r="K393" s="3">
        <f>VLOOKUP($A393,Prices_Monthly!$A:$L,COLUMN(K$4),FALSE)/VLOOKUP(EOMONTH($A393,-1),Prices_Monthly!$A:$L,COLUMN(K$4),FALSE)-1</f>
        <v>-2.8172455255143114E-2</v>
      </c>
      <c r="L393" s="3">
        <f>VLOOKUP($A393,Prices_Monthly!$A:$L,COLUMN(L$4),FALSE)/VLOOKUP(EOMONTH($A393,-1),Prices_Monthly!$A:$L,COLUMN(L$4),FALSE)-1</f>
        <v>-6.8950374041654494E-2</v>
      </c>
      <c r="M393" s="3">
        <f t="shared" si="6"/>
        <v>-5.2639206527049946E-2</v>
      </c>
    </row>
    <row r="394" spans="1:13" x14ac:dyDescent="0.35">
      <c r="A394" s="2">
        <v>44712</v>
      </c>
      <c r="B394" s="3">
        <f>VLOOKUP($A394,Prices_Monthly!$A:$I,COLUMN(B$4),FALSE)/VLOOKUP(EOMONTH($A394,-1),Prices_Monthly!$A:$I,COLUMN(B$4),FALSE)-1</f>
        <v>5.3824971595961335E-2</v>
      </c>
      <c r="C394" s="3">
        <f>VLOOKUP($A394,Prices_Monthly!$A:$I,COLUMN(C$4),FALSE)/VLOOKUP(EOMONTH($A394,-1),Prices_Monthly!$A:$I,COLUMN(C$4),FALSE)-1</f>
        <v>-3.6897239430767392E-2</v>
      </c>
      <c r="D394" s="3">
        <f>VLOOKUP($A394,Prices_Monthly!$A:$I,COLUMN(D$4),FALSE)/VLOOKUP(EOMONTH($A394,-1),Prices_Monthly!$A:$I,COLUMN(D$4),FALSE)-1</f>
        <v>1.5391546183316507E-3</v>
      </c>
      <c r="E394" s="3">
        <f>VLOOKUP($A394,Prices_Monthly!$A:$I,COLUMN(E$4),FALSE)/VLOOKUP(EOMONTH($A394,-1),Prices_Monthly!$A:$I,COLUMN(E$4),FALSE)-1</f>
        <v>7.5364497156016341E-3</v>
      </c>
      <c r="F394" s="3">
        <f>VLOOKUP($A394,Prices_Monthly!$A:$I,COLUMN(F$4),FALSE)/VLOOKUP(EOMONTH($A394,-1),Prices_Monthly!$A:$I,COLUMN(F$4),FALSE)-1</f>
        <v>9.1503267973869207E-4</v>
      </c>
      <c r="G394" s="3">
        <f>VLOOKUP($A394,Prices_Monthly!$A:$I,COLUMN(G$4),FALSE)/VLOOKUP(EOMONTH($A394,-1),Prices_Monthly!$A:$I,COLUMN(G$4),FALSE)-1</f>
        <v>-1.5989851635980323E-2</v>
      </c>
      <c r="H394" s="3">
        <f>VLOOKUP($A394,Prices_Monthly!$A:$I,COLUMN(H$4),FALSE)/VLOOKUP(EOMONTH($A394,-1),Prices_Monthly!$A:$I,COLUMN(H$4),FALSE)-1</f>
        <v>6.2729438163164897E-3</v>
      </c>
      <c r="I394" s="3">
        <f>VLOOKUP($A394,Prices_Monthly!$A:$I,COLUMN(I$4),FALSE)/VLOOKUP(EOMONTH($A394,-1),Prices_Monthly!$A:$I,COLUMN(I$4),FALSE)-1</f>
        <v>1.4204910416393712E-2</v>
      </c>
      <c r="K394" s="3">
        <f>VLOOKUP($A394,Prices_Monthly!$A:$L,COLUMN(K$4),FALSE)/VLOOKUP(EOMONTH($A394,-1),Prices_Monthly!$A:$L,COLUMN(K$4),FALSE)-1</f>
        <v>-7.1437458931329356E-3</v>
      </c>
      <c r="L394" s="3">
        <f>VLOOKUP($A394,Prices_Monthly!$A:$L,COLUMN(L$4),FALSE)/VLOOKUP(EOMONTH($A394,-1),Prices_Monthly!$A:$L,COLUMN(L$4),FALSE)-1</f>
        <v>-2.3394350567372824E-3</v>
      </c>
      <c r="M394" s="3">
        <f t="shared" si="6"/>
        <v>-4.2611593912955442E-3</v>
      </c>
    </row>
    <row r="395" spans="1:13" x14ac:dyDescent="0.35">
      <c r="A395" s="2">
        <v>44742</v>
      </c>
      <c r="B395" s="3">
        <f>VLOOKUP($A395,Prices_Monthly!$A:$I,COLUMN(B$4),FALSE)/VLOOKUP(EOMONTH($A395,-1),Prices_Monthly!$A:$I,COLUMN(B$4),FALSE)-1</f>
        <v>-3.4329060843033998E-2</v>
      </c>
      <c r="C395" s="3">
        <f>VLOOKUP($A395,Prices_Monthly!$A:$I,COLUMN(C$4),FALSE)/VLOOKUP(EOMONTH($A395,-1),Prices_Monthly!$A:$I,COLUMN(C$4),FALSE)-1</f>
        <v>-2.2236045309848462E-2</v>
      </c>
      <c r="D395" s="3">
        <f>VLOOKUP($A395,Prices_Monthly!$A:$I,COLUMN(D$4),FALSE)/VLOOKUP(EOMONTH($A395,-1),Prices_Monthly!$A:$I,COLUMN(D$4),FALSE)-1</f>
        <v>-4.1739153036702836E-3</v>
      </c>
      <c r="E395" s="3">
        <f>VLOOKUP($A395,Prices_Monthly!$A:$I,COLUMN(E$4),FALSE)/VLOOKUP(EOMONTH($A395,-1),Prices_Monthly!$A:$I,COLUMN(E$4),FALSE)-1</f>
        <v>-9.943627288646173E-3</v>
      </c>
      <c r="F395" s="3">
        <f>VLOOKUP($A395,Prices_Monthly!$A:$I,COLUMN(F$4),FALSE)/VLOOKUP(EOMONTH($A395,-1),Prices_Monthly!$A:$I,COLUMN(F$4),FALSE)-1</f>
        <v>-8.3087371033041646E-2</v>
      </c>
      <c r="G395" s="3">
        <f>VLOOKUP($A395,Prices_Monthly!$A:$I,COLUMN(G$4),FALSE)/VLOOKUP(EOMONTH($A395,-1),Prices_Monthly!$A:$I,COLUMN(G$4),FALSE)-1</f>
        <v>-9.0730511597620245E-2</v>
      </c>
      <c r="H395" s="3">
        <f>VLOOKUP($A395,Prices_Monthly!$A:$I,COLUMN(H$4),FALSE)/VLOOKUP(EOMONTH($A395,-1),Prices_Monthly!$A:$I,COLUMN(H$4),FALSE)-1</f>
        <v>-5.4289809985664905E-2</v>
      </c>
      <c r="I395" s="3">
        <f>VLOOKUP($A395,Prices_Monthly!$A:$I,COLUMN(I$4),FALSE)/VLOOKUP(EOMONTH($A395,-1),Prices_Monthly!$A:$I,COLUMN(I$4),FALSE)-1</f>
        <v>-2.5708537374224183E-2</v>
      </c>
      <c r="K395" s="3">
        <f>VLOOKUP($A395,Prices_Monthly!$A:$L,COLUMN(K$4),FALSE)/VLOOKUP(EOMONTH($A395,-1),Prices_Monthly!$A:$L,COLUMN(K$4),FALSE)-1</f>
        <v>-1.2748257810807462E-2</v>
      </c>
      <c r="L395" s="3">
        <f>VLOOKUP($A395,Prices_Monthly!$A:$L,COLUMN(L$4),FALSE)/VLOOKUP(EOMONTH($A395,-1),Prices_Monthly!$A:$L,COLUMN(L$4),FALSE)-1</f>
        <v>-7.7741264106734098E-2</v>
      </c>
      <c r="M395" s="3">
        <f t="shared" si="6"/>
        <v>-5.1744061588363449E-2</v>
      </c>
    </row>
    <row r="396" spans="1:13" x14ac:dyDescent="0.35">
      <c r="A396" s="2">
        <v>44773</v>
      </c>
      <c r="B396" s="3">
        <f>VLOOKUP($A396,Prices_Monthly!$A:$I,COLUMN(B$4),FALSE)/VLOOKUP(EOMONTH($A396,-1),Prices_Monthly!$A:$I,COLUMN(B$4),FALSE)-1</f>
        <v>-5.1095586971595663E-3</v>
      </c>
      <c r="C396" s="3">
        <f>VLOOKUP($A396,Prices_Monthly!$A:$I,COLUMN(C$4),FALSE)/VLOOKUP(EOMONTH($A396,-1),Prices_Monthly!$A:$I,COLUMN(C$4),FALSE)-1</f>
        <v>-2.5087758799680282E-2</v>
      </c>
      <c r="D396" s="3">
        <f>VLOOKUP($A396,Prices_Monthly!$A:$I,COLUMN(D$4),FALSE)/VLOOKUP(EOMONTH($A396,-1),Prices_Monthly!$A:$I,COLUMN(D$4),FALSE)-1</f>
        <v>1.2318655906708775E-2</v>
      </c>
      <c r="E396" s="3">
        <f>VLOOKUP($A396,Prices_Monthly!$A:$I,COLUMN(E$4),FALSE)/VLOOKUP(EOMONTH($A396,-1),Prices_Monthly!$A:$I,COLUMN(E$4),FALSE)-1</f>
        <v>2.2390420439502234E-2</v>
      </c>
      <c r="F396" s="3">
        <f>VLOOKUP($A396,Prices_Monthly!$A:$I,COLUMN(F$4),FALSE)/VLOOKUP(EOMONTH($A396,-1),Prices_Monthly!$A:$I,COLUMN(F$4),FALSE)-1</f>
        <v>9.078737465815867E-2</v>
      </c>
      <c r="G396" s="3">
        <f>VLOOKUP($A396,Prices_Monthly!$A:$I,COLUMN(G$4),FALSE)/VLOOKUP(EOMONTH($A396,-1),Prices_Monthly!$A:$I,COLUMN(G$4),FALSE)-1</f>
        <v>0.12507040951538473</v>
      </c>
      <c r="H396" s="3">
        <f>VLOOKUP($A396,Prices_Monthly!$A:$I,COLUMN(H$4),FALSE)/VLOOKUP(EOMONTH($A396,-1),Prices_Monthly!$A:$I,COLUMN(H$4),FALSE)-1</f>
        <v>1.4663355586372884E-2</v>
      </c>
      <c r="I396" s="3">
        <f>VLOOKUP($A396,Prices_Monthly!$A:$I,COLUMN(I$4),FALSE)/VLOOKUP(EOMONTH($A396,-1),Prices_Monthly!$A:$I,COLUMN(I$4),FALSE)-1</f>
        <v>-2.6543422585576071E-2</v>
      </c>
      <c r="K396" s="3">
        <f>VLOOKUP($A396,Prices_Monthly!$A:$L,COLUMN(K$4),FALSE)/VLOOKUP(EOMONTH($A396,-1),Prices_Monthly!$A:$L,COLUMN(K$4),FALSE)-1</f>
        <v>2.2826294145278814E-2</v>
      </c>
      <c r="L396" s="3">
        <f>VLOOKUP($A396,Prices_Monthly!$A:$L,COLUMN(L$4),FALSE)/VLOOKUP(EOMONTH($A396,-1),Prices_Monthly!$A:$L,COLUMN(L$4),FALSE)-1</f>
        <v>7.9752183633890139E-2</v>
      </c>
      <c r="M396" s="3">
        <f t="shared" si="6"/>
        <v>5.698182783844561E-2</v>
      </c>
    </row>
    <row r="397" spans="1:13" x14ac:dyDescent="0.35">
      <c r="A397" s="2">
        <v>44804</v>
      </c>
      <c r="B397" s="3">
        <f>VLOOKUP($A397,Prices_Monthly!$A:$I,COLUMN(B$4),FALSE)/VLOOKUP(EOMONTH($A397,-1),Prices_Monthly!$A:$I,COLUMN(B$4),FALSE)-1</f>
        <v>-2.9924150530031834E-3</v>
      </c>
      <c r="C397" s="3">
        <f>VLOOKUP($A397,Prices_Monthly!$A:$I,COLUMN(C$4),FALSE)/VLOOKUP(EOMONTH($A397,-1),Prices_Monthly!$A:$I,COLUMN(C$4),FALSE)-1</f>
        <v>-3.1203354232703817E-2</v>
      </c>
      <c r="D397" s="3">
        <f>VLOOKUP($A397,Prices_Monthly!$A:$I,COLUMN(D$4),FALSE)/VLOOKUP(EOMONTH($A397,-1),Prices_Monthly!$A:$I,COLUMN(D$4),FALSE)-1</f>
        <v>-6.3252019710078322E-3</v>
      </c>
      <c r="E397" s="3">
        <f>VLOOKUP($A397,Prices_Monthly!$A:$I,COLUMN(E$4),FALSE)/VLOOKUP(EOMONTH($A397,-1),Prices_Monthly!$A:$I,COLUMN(E$4),FALSE)-1</f>
        <v>-3.4166699692529279E-2</v>
      </c>
      <c r="F397" s="3">
        <f>VLOOKUP($A397,Prices_Monthly!$A:$I,COLUMN(F$4),FALSE)/VLOOKUP(EOMONTH($A397,-1),Prices_Monthly!$A:$I,COLUMN(F$4),FALSE)-1</f>
        <v>-4.282990781123508E-2</v>
      </c>
      <c r="G397" s="3">
        <f>VLOOKUP($A397,Prices_Monthly!$A:$I,COLUMN(G$4),FALSE)/VLOOKUP(EOMONTH($A397,-1),Prices_Monthly!$A:$I,COLUMN(G$4),FALSE)-1</f>
        <v>-5.2904487811203826E-2</v>
      </c>
      <c r="H397" s="3">
        <f>VLOOKUP($A397,Prices_Monthly!$A:$I,COLUMN(H$4),FALSE)/VLOOKUP(EOMONTH($A397,-1),Prices_Monthly!$A:$I,COLUMN(H$4),FALSE)-1</f>
        <v>-3.7912097614380746E-2</v>
      </c>
      <c r="I397" s="3">
        <f>VLOOKUP($A397,Prices_Monthly!$A:$I,COLUMN(I$4),FALSE)/VLOOKUP(EOMONTH($A397,-1),Prices_Monthly!$A:$I,COLUMN(I$4),FALSE)-1</f>
        <v>-1.5864474469023171E-2</v>
      </c>
      <c r="K397" s="3">
        <f>VLOOKUP($A397,Prices_Monthly!$A:$L,COLUMN(K$4),FALSE)/VLOOKUP(EOMONTH($A397,-1),Prices_Monthly!$A:$L,COLUMN(K$4),FALSE)-1</f>
        <v>-3.1370290256994005E-2</v>
      </c>
      <c r="L397" s="3">
        <f>VLOOKUP($A397,Prices_Monthly!$A:$L,COLUMN(L$4),FALSE)/VLOOKUP(EOMONTH($A397,-1),Prices_Monthly!$A:$L,COLUMN(L$4),FALSE)-1</f>
        <v>-3.457828372448335E-2</v>
      </c>
      <c r="M397" s="3">
        <f t="shared" si="6"/>
        <v>-3.3295086337487609E-2</v>
      </c>
    </row>
    <row r="398" spans="1:13" x14ac:dyDescent="0.35">
      <c r="A398" s="2">
        <v>44834</v>
      </c>
      <c r="B398" s="3">
        <f>VLOOKUP($A398,Prices_Monthly!$A:$I,COLUMN(B$4),FALSE)/VLOOKUP(EOMONTH($A398,-1),Prices_Monthly!$A:$I,COLUMN(B$4),FALSE)-1</f>
        <v>-9.4760167810789109E-2</v>
      </c>
      <c r="C398" s="3">
        <f>VLOOKUP($A398,Prices_Monthly!$A:$I,COLUMN(C$4),FALSE)/VLOOKUP(EOMONTH($A398,-1),Prices_Monthly!$A:$I,COLUMN(C$4),FALSE)-1</f>
        <v>-3.1398794286299436E-2</v>
      </c>
      <c r="D398" s="3">
        <f>VLOOKUP($A398,Prices_Monthly!$A:$I,COLUMN(D$4),FALSE)/VLOOKUP(EOMONTH($A398,-1),Prices_Monthly!$A:$I,COLUMN(D$4),FALSE)-1</f>
        <v>-2.9201925748617574E-3</v>
      </c>
      <c r="E398" s="3">
        <f>VLOOKUP($A398,Prices_Monthly!$A:$I,COLUMN(E$4),FALSE)/VLOOKUP(EOMONTH($A398,-1),Prices_Monthly!$A:$I,COLUMN(E$4),FALSE)-1</f>
        <v>-3.8949290268063042E-2</v>
      </c>
      <c r="F398" s="3">
        <f>VLOOKUP($A398,Prices_Monthly!$A:$I,COLUMN(F$4),FALSE)/VLOOKUP(EOMONTH($A398,-1),Prices_Monthly!$A:$I,COLUMN(F$4),FALSE)-1</f>
        <v>-9.3776431748110567E-2</v>
      </c>
      <c r="G398" s="3">
        <f>VLOOKUP($A398,Prices_Monthly!$A:$I,COLUMN(G$4),FALSE)/VLOOKUP(EOMONTH($A398,-1),Prices_Monthly!$A:$I,COLUMN(G$4),FALSE)-1</f>
        <v>-0.10745515700926189</v>
      </c>
      <c r="H398" s="3">
        <f>VLOOKUP($A398,Prices_Monthly!$A:$I,COLUMN(H$4),FALSE)/VLOOKUP(EOMONTH($A398,-1),Prices_Monthly!$A:$I,COLUMN(H$4),FALSE)-1</f>
        <v>-4.4752587915718456E-2</v>
      </c>
      <c r="I398" s="3">
        <f>VLOOKUP($A398,Prices_Monthly!$A:$I,COLUMN(I$4),FALSE)/VLOOKUP(EOMONTH($A398,-1),Prices_Monthly!$A:$I,COLUMN(I$4),FALSE)-1</f>
        <v>-2.7801603457248913E-2</v>
      </c>
      <c r="K398" s="3">
        <f>VLOOKUP($A398,Prices_Monthly!$A:$L,COLUMN(K$4),FALSE)/VLOOKUP(EOMONTH($A398,-1),Prices_Monthly!$A:$L,COLUMN(K$4),FALSE)-1</f>
        <v>-3.2882550388094067E-2</v>
      </c>
      <c r="L398" s="3">
        <f>VLOOKUP($A398,Prices_Monthly!$A:$L,COLUMN(L$4),FALSE)/VLOOKUP(EOMONTH($A398,-1),Prices_Monthly!$A:$L,COLUMN(L$4),FALSE)-1</f>
        <v>-8.3050822288810333E-2</v>
      </c>
      <c r="M398" s="3">
        <f t="shared" si="6"/>
        <v>-6.2983513528523827E-2</v>
      </c>
    </row>
    <row r="399" spans="1:13" x14ac:dyDescent="0.35">
      <c r="A399" s="2">
        <v>44865</v>
      </c>
      <c r="B399" s="3">
        <f>VLOOKUP($A399,Prices_Monthly!$A:$I,COLUMN(B$4),FALSE)/VLOOKUP(EOMONTH($A399,-1),Prices_Monthly!$A:$I,COLUMN(B$4),FALSE)-1</f>
        <v>0.14494309315926301</v>
      </c>
      <c r="C399" s="3">
        <f>VLOOKUP($A399,Prices_Monthly!$A:$I,COLUMN(C$4),FALSE)/VLOOKUP(EOMONTH($A399,-1),Prices_Monthly!$A:$I,COLUMN(C$4),FALSE)-1</f>
        <v>-1.8719059661479465E-2</v>
      </c>
      <c r="D399" s="3">
        <f>VLOOKUP($A399,Prices_Monthly!$A:$I,COLUMN(D$4),FALSE)/VLOOKUP(EOMONTH($A399,-1),Prices_Monthly!$A:$I,COLUMN(D$4),FALSE)-1</f>
        <v>2.8112772046551271E-3</v>
      </c>
      <c r="E399" s="3">
        <f>VLOOKUP($A399,Prices_Monthly!$A:$I,COLUMN(E$4),FALSE)/VLOOKUP(EOMONTH($A399,-1),Prices_Monthly!$A:$I,COLUMN(E$4),FALSE)-1</f>
        <v>-1.5016307861107303E-2</v>
      </c>
      <c r="F399" s="3">
        <f>VLOOKUP($A399,Prices_Monthly!$A:$I,COLUMN(F$4),FALSE)/VLOOKUP(EOMONTH($A399,-1),Prices_Monthly!$A:$I,COLUMN(F$4),FALSE)-1</f>
        <v>7.8159812127416295E-2</v>
      </c>
      <c r="G399" s="3">
        <f>VLOOKUP($A399,Prices_Monthly!$A:$I,COLUMN(G$4),FALSE)/VLOOKUP(EOMONTH($A399,-1),Prices_Monthly!$A:$I,COLUMN(G$4),FALSE)-1</f>
        <v>3.7311381282886913E-2</v>
      </c>
      <c r="H399" s="3">
        <f>VLOOKUP($A399,Prices_Monthly!$A:$I,COLUMN(H$4),FALSE)/VLOOKUP(EOMONTH($A399,-1),Prices_Monthly!$A:$I,COLUMN(H$4),FALSE)-1</f>
        <v>-2.8736283689142383E-2</v>
      </c>
      <c r="I399" s="3">
        <f>VLOOKUP($A399,Prices_Monthly!$A:$I,COLUMN(I$4),FALSE)/VLOOKUP(EOMONTH($A399,-1),Prices_Monthly!$A:$I,COLUMN(I$4),FALSE)-1</f>
        <v>6.8845509592294629E-3</v>
      </c>
      <c r="K399" s="3">
        <f>VLOOKUP($A399,Prices_Monthly!$A:$L,COLUMN(K$4),FALSE)/VLOOKUP(EOMONTH($A399,-1),Prices_Monthly!$A:$L,COLUMN(K$4),FALSE)-1</f>
        <v>-4.6089173240723147E-3</v>
      </c>
      <c r="L399" s="3">
        <f>VLOOKUP($A399,Prices_Monthly!$A:$L,COLUMN(L$4),FALSE)/VLOOKUP(EOMONTH($A399,-1),Prices_Monthly!$A:$L,COLUMN(L$4),FALSE)-1</f>
        <v>7.1439437545192108E-2</v>
      </c>
      <c r="M399" s="3">
        <f t="shared" si="6"/>
        <v>4.1020095597486338E-2</v>
      </c>
    </row>
    <row r="400" spans="1:13" x14ac:dyDescent="0.35">
      <c r="A400" s="2">
        <v>44895</v>
      </c>
      <c r="B400" s="3">
        <f>VLOOKUP($A400,Prices_Monthly!$A:$I,COLUMN(B$4),FALSE)/VLOOKUP(EOMONTH($A400,-1),Prices_Monthly!$A:$I,COLUMN(B$4),FALSE)-1</f>
        <v>-7.1650909582551159E-2</v>
      </c>
      <c r="C400" s="3">
        <f>VLOOKUP($A400,Prices_Monthly!$A:$I,COLUMN(C$4),FALSE)/VLOOKUP(EOMONTH($A400,-1),Prices_Monthly!$A:$I,COLUMN(C$4),FALSE)-1</f>
        <v>6.3985260909342534E-2</v>
      </c>
      <c r="D400" s="3">
        <f>VLOOKUP($A400,Prices_Monthly!$A:$I,COLUMN(D$4),FALSE)/VLOOKUP(EOMONTH($A400,-1),Prices_Monthly!$A:$I,COLUMN(D$4),FALSE)-1</f>
        <v>1.8453828664832805E-4</v>
      </c>
      <c r="E400" s="3">
        <f>VLOOKUP($A400,Prices_Monthly!$A:$I,COLUMN(E$4),FALSE)/VLOOKUP(EOMONTH($A400,-1),Prices_Monthly!$A:$I,COLUMN(E$4),FALSE)-1</f>
        <v>1.967542213544804E-2</v>
      </c>
      <c r="F400" s="3">
        <f>VLOOKUP($A400,Prices_Monthly!$A:$I,COLUMN(F$4),FALSE)/VLOOKUP(EOMONTH($A400,-1),Prices_Monthly!$A:$I,COLUMN(F$4),FALSE)-1</f>
        <v>5.1047193521362777E-2</v>
      </c>
      <c r="G400" s="3">
        <f>VLOOKUP($A400,Prices_Monthly!$A:$I,COLUMN(G$4),FALSE)/VLOOKUP(EOMONTH($A400,-1),Prices_Monthly!$A:$I,COLUMN(G$4),FALSE)-1</f>
        <v>5.1977474160565862E-2</v>
      </c>
      <c r="H400" s="3">
        <f>VLOOKUP($A400,Prices_Monthly!$A:$I,COLUMN(H$4),FALSE)/VLOOKUP(EOMONTH($A400,-1),Prices_Monthly!$A:$I,COLUMN(H$4),FALSE)-1</f>
        <v>6.1968225582145209E-2</v>
      </c>
      <c r="I400" s="3">
        <f>VLOOKUP($A400,Prices_Monthly!$A:$I,COLUMN(I$4),FALSE)/VLOOKUP(EOMONTH($A400,-1),Prices_Monthly!$A:$I,COLUMN(I$4),FALSE)-1</f>
        <v>3.9547003623324972E-2</v>
      </c>
      <c r="K400" s="3">
        <f>VLOOKUP($A400,Prices_Monthly!$A:$L,COLUMN(K$4),FALSE)/VLOOKUP(EOMONTH($A400,-1),Prices_Monthly!$A:$L,COLUMN(K$4),FALSE)-1</f>
        <v>1.9993562531573916E-2</v>
      </c>
      <c r="L400" s="3">
        <f>VLOOKUP($A400,Prices_Monthly!$A:$L,COLUMN(L$4),FALSE)/VLOOKUP(EOMONTH($A400,-1),Prices_Monthly!$A:$L,COLUMN(L$4),FALSE)-1</f>
        <v>5.6543117250357211E-2</v>
      </c>
      <c r="M400" s="3">
        <f t="shared" si="6"/>
        <v>4.1923295362843893E-2</v>
      </c>
    </row>
    <row r="401" spans="1:13" x14ac:dyDescent="0.35">
      <c r="A401" s="2">
        <v>44926</v>
      </c>
      <c r="B401" s="3">
        <f>VLOOKUP($A401,Prices_Monthly!$A:$I,COLUMN(B$4),FALSE)/VLOOKUP(EOMONTH($A401,-1),Prices_Monthly!$A:$I,COLUMN(B$4),FALSE)-1</f>
        <v>-1.9900475624689662E-2</v>
      </c>
      <c r="C401" s="3">
        <f>VLOOKUP($A401,Prices_Monthly!$A:$I,COLUMN(C$4),FALSE)/VLOOKUP(EOMONTH($A401,-1),Prices_Monthly!$A:$I,COLUMN(C$4),FALSE)-1</f>
        <v>3.7671774686035553E-2</v>
      </c>
      <c r="D401" s="3">
        <f>VLOOKUP($A401,Prices_Monthly!$A:$I,COLUMN(D$4),FALSE)/VLOOKUP(EOMONTH($A401,-1),Prices_Monthly!$A:$I,COLUMN(D$4),FALSE)-1</f>
        <v>-1.5820517736190642E-2</v>
      </c>
      <c r="E401" s="3">
        <f>VLOOKUP($A401,Prices_Monthly!$A:$I,COLUMN(E$4),FALSE)/VLOOKUP(EOMONTH($A401,-1),Prices_Monthly!$A:$I,COLUMN(E$4),FALSE)-1</f>
        <v>-9.1209321129874787E-3</v>
      </c>
      <c r="F401" s="3">
        <f>VLOOKUP($A401,Prices_Monthly!$A:$I,COLUMN(F$4),FALSE)/VLOOKUP(EOMONTH($A401,-1),Prices_Monthly!$A:$I,COLUMN(F$4),FALSE)-1</f>
        <v>-6.1586694298315536E-2</v>
      </c>
      <c r="G401" s="3">
        <f>VLOOKUP($A401,Prices_Monthly!$A:$I,COLUMN(G$4),FALSE)/VLOOKUP(EOMONTH($A401,-1),Prices_Monthly!$A:$I,COLUMN(G$4),FALSE)-1</f>
        <v>-9.3738245493916073E-2</v>
      </c>
      <c r="H401" s="3">
        <f>VLOOKUP($A401,Prices_Monthly!$A:$I,COLUMN(H$4),FALSE)/VLOOKUP(EOMONTH($A401,-1),Prices_Monthly!$A:$I,COLUMN(H$4),FALSE)-1</f>
        <v>5.2609225335583654E-2</v>
      </c>
      <c r="I401" s="3">
        <f>VLOOKUP($A401,Prices_Monthly!$A:$I,COLUMN(I$4),FALSE)/VLOOKUP(EOMONTH($A401,-1),Prices_Monthly!$A:$I,COLUMN(I$4),FALSE)-1</f>
        <v>3.3584688727591017E-2</v>
      </c>
      <c r="K401" s="3">
        <f>VLOOKUP($A401,Prices_Monthly!$A:$L,COLUMN(K$4),FALSE)/VLOOKUP(EOMONTH($A401,-1),Prices_Monthly!$A:$L,COLUMN(K$4),FALSE)-1</f>
        <v>-2.160069889634364E-2</v>
      </c>
      <c r="L401" s="3">
        <f>VLOOKUP($A401,Prices_Monthly!$A:$L,COLUMN(L$4),FALSE)/VLOOKUP(EOMONTH($A401,-1),Prices_Monthly!$A:$L,COLUMN(L$4),FALSE)-1</f>
        <v>-5.0795932198024474E-2</v>
      </c>
      <c r="M401" s="3">
        <f t="shared" si="6"/>
        <v>-3.9117838877352137E-2</v>
      </c>
    </row>
    <row r="402" spans="1:13" x14ac:dyDescent="0.35">
      <c r="A402" s="2">
        <v>44957</v>
      </c>
      <c r="B402" s="3">
        <f>VLOOKUP($A402,Prices_Monthly!$A:$I,COLUMN(B$4),FALSE)/VLOOKUP(EOMONTH($A402,-1),Prices_Monthly!$A:$I,COLUMN(B$4),FALSE)-1</f>
        <v>2.4444735784271643E-2</v>
      </c>
      <c r="C402" s="3">
        <f>VLOOKUP($A402,Prices_Monthly!$A:$I,COLUMN(C$4),FALSE)/VLOOKUP(EOMONTH($A402,-1),Prices_Monthly!$A:$I,COLUMN(C$4),FALSE)-1</f>
        <v>5.5947686309965272E-2</v>
      </c>
      <c r="D402" s="3">
        <f>VLOOKUP($A402,Prices_Monthly!$A:$I,COLUMN(D$4),FALSE)/VLOOKUP(EOMONTH($A402,-1),Prices_Monthly!$A:$I,COLUMN(D$4),FALSE)-1</f>
        <v>7.6514901310900107E-3</v>
      </c>
      <c r="E402" s="3">
        <f>VLOOKUP($A402,Prices_Monthly!$A:$I,COLUMN(E$4),FALSE)/VLOOKUP(EOMONTH($A402,-1),Prices_Monthly!$A:$I,COLUMN(E$4),FALSE)-1</f>
        <v>2.2512484529104926E-2</v>
      </c>
      <c r="F402" s="3">
        <f>VLOOKUP($A402,Prices_Monthly!$A:$I,COLUMN(F$4),FALSE)/VLOOKUP(EOMONTH($A402,-1),Prices_Monthly!$A:$I,COLUMN(F$4),FALSE)-1</f>
        <v>5.9314835787089404E-2</v>
      </c>
      <c r="G402" s="3">
        <f>VLOOKUP($A402,Prices_Monthly!$A:$I,COLUMN(G$4),FALSE)/VLOOKUP(EOMONTH($A402,-1),Prices_Monthly!$A:$I,COLUMN(G$4),FALSE)-1</f>
        <v>0.10249728825922833</v>
      </c>
      <c r="H402" s="3">
        <f>VLOOKUP($A402,Prices_Monthly!$A:$I,COLUMN(H$4),FALSE)/VLOOKUP(EOMONTH($A402,-1),Prices_Monthly!$A:$I,COLUMN(H$4),FALSE)-1</f>
        <v>1.0936736817515724E-2</v>
      </c>
      <c r="I402" s="3">
        <f>VLOOKUP($A402,Prices_Monthly!$A:$I,COLUMN(I$4),FALSE)/VLOOKUP(EOMONTH($A402,-1),Prices_Monthly!$A:$I,COLUMN(I$4),FALSE)-1</f>
        <v>1.5468159867716436E-2</v>
      </c>
      <c r="K402" s="3">
        <f>VLOOKUP($A402,Prices_Monthly!$A:$L,COLUMN(K$4),FALSE)/VLOOKUP(EOMONTH($A402,-1),Prices_Monthly!$A:$L,COLUMN(K$4),FALSE)-1</f>
        <v>2.1079719240816308E-2</v>
      </c>
      <c r="L402" s="3">
        <f>VLOOKUP($A402,Prices_Monthly!$A:$L,COLUMN(L$4),FALSE)/VLOOKUP(EOMONTH($A402,-1),Prices_Monthly!$A:$L,COLUMN(L$4),FALSE)-1</f>
        <v>6.5023215648271959E-2</v>
      </c>
      <c r="M402" s="3">
        <f t="shared" si="6"/>
        <v>4.74458170852897E-2</v>
      </c>
    </row>
    <row r="403" spans="1:13" x14ac:dyDescent="0.35">
      <c r="A403" s="2">
        <v>44985</v>
      </c>
      <c r="B403" s="3">
        <f>VLOOKUP($A403,Prices_Monthly!$A:$I,COLUMN(B$4),FALSE)/VLOOKUP(EOMONTH($A403,-1),Prices_Monthly!$A:$I,COLUMN(B$4),FALSE)-1</f>
        <v>-7.2592883583893708E-2</v>
      </c>
      <c r="C403" s="3">
        <f>VLOOKUP($A403,Prices_Monthly!$A:$I,COLUMN(C$4),FALSE)/VLOOKUP(EOMONTH($A403,-1),Prices_Monthly!$A:$I,COLUMN(C$4),FALSE)-1</f>
        <v>-5.5827082596360045E-2</v>
      </c>
      <c r="D403" s="3">
        <f>VLOOKUP($A403,Prices_Monthly!$A:$I,COLUMN(D$4),FALSE)/VLOOKUP(EOMONTH($A403,-1),Prices_Monthly!$A:$I,COLUMN(D$4),FALSE)-1</f>
        <v>-6.6497117186448129E-4</v>
      </c>
      <c r="E403" s="3">
        <f>VLOOKUP($A403,Prices_Monthly!$A:$I,COLUMN(E$4),FALSE)/VLOOKUP(EOMONTH($A403,-1),Prices_Monthly!$A:$I,COLUMN(E$4),FALSE)-1</f>
        <v>-3.1692121439919174E-2</v>
      </c>
      <c r="F403" s="3">
        <f>VLOOKUP($A403,Prices_Monthly!$A:$I,COLUMN(F$4),FALSE)/VLOOKUP(EOMONTH($A403,-1),Prices_Monthly!$A:$I,COLUMN(F$4),FALSE)-1</f>
        <v>-2.8010156354403182E-2</v>
      </c>
      <c r="G403" s="3">
        <f>VLOOKUP($A403,Prices_Monthly!$A:$I,COLUMN(G$4),FALSE)/VLOOKUP(EOMONTH($A403,-1),Prices_Monthly!$A:$I,COLUMN(G$4),FALSE)-1</f>
        <v>-6.56260656851404E-3</v>
      </c>
      <c r="H403" s="3">
        <f>VLOOKUP($A403,Prices_Monthly!$A:$I,COLUMN(H$4),FALSE)/VLOOKUP(EOMONTH($A403,-1),Prices_Monthly!$A:$I,COLUMN(H$4),FALSE)-1</f>
        <v>-4.8805422513514385E-2</v>
      </c>
      <c r="I403" s="3">
        <f>VLOOKUP($A403,Prices_Monthly!$A:$I,COLUMN(I$4),FALSE)/VLOOKUP(EOMONTH($A403,-1),Prices_Monthly!$A:$I,COLUMN(I$4),FALSE)-1</f>
        <v>-2.5249403860933439E-2</v>
      </c>
      <c r="K403" s="3">
        <f>VLOOKUP($A403,Prices_Monthly!$A:$L,COLUMN(K$4),FALSE)/VLOOKUP(EOMONTH($A403,-1),Prices_Monthly!$A:$L,COLUMN(K$4),FALSE)-1</f>
        <v>-1.7132097424868986E-2</v>
      </c>
      <c r="L403" s="3">
        <f>VLOOKUP($A403,Prices_Monthly!$A:$L,COLUMN(L$4),FALSE)/VLOOKUP(EOMONTH($A403,-1),Prices_Monthly!$A:$L,COLUMN(L$4),FALSE)-1</f>
        <v>-1.5685801619389372E-2</v>
      </c>
      <c r="M403" s="3">
        <f t="shared" si="6"/>
        <v>-1.6264319941581215E-2</v>
      </c>
    </row>
    <row r="404" spans="1:13" x14ac:dyDescent="0.35">
      <c r="A404" s="2">
        <v>45016</v>
      </c>
      <c r="B404" s="3">
        <f>VLOOKUP($A404,Prices_Monthly!$A:$I,COLUMN(B$4),FALSE)/VLOOKUP(EOMONTH($A404,-1),Prices_Monthly!$A:$I,COLUMN(B$4),FALSE)-1</f>
        <v>-7.1107668827398496E-2</v>
      </c>
      <c r="C404" s="3">
        <f>VLOOKUP($A404,Prices_Monthly!$A:$I,COLUMN(C$4),FALSE)/VLOOKUP(EOMONTH($A404,-1),Prices_Monthly!$A:$I,COLUMN(C$4),FALSE)-1</f>
        <v>7.1663965011010466E-2</v>
      </c>
      <c r="D404" s="3">
        <f>VLOOKUP($A404,Prices_Monthly!$A:$I,COLUMN(D$4),FALSE)/VLOOKUP(EOMONTH($A404,-1),Prices_Monthly!$A:$I,COLUMN(D$4),FALSE)-1</f>
        <v>1.9771512223430543E-2</v>
      </c>
      <c r="E404" s="3">
        <f>VLOOKUP($A404,Prices_Monthly!$A:$I,COLUMN(E$4),FALSE)/VLOOKUP(EOMONTH($A404,-1),Prices_Monthly!$A:$I,COLUMN(E$4),FALSE)-1</f>
        <v>2.963983368328682E-2</v>
      </c>
      <c r="F404" s="3">
        <f>VLOOKUP($A404,Prices_Monthly!$A:$I,COLUMN(F$4),FALSE)/VLOOKUP(EOMONTH($A404,-1),Prices_Monthly!$A:$I,COLUMN(F$4),FALSE)-1</f>
        <v>3.1539582588610449E-2</v>
      </c>
      <c r="G404" s="3">
        <f>VLOOKUP($A404,Prices_Monthly!$A:$I,COLUMN(G$4),FALSE)/VLOOKUP(EOMONTH($A404,-1),Prices_Monthly!$A:$I,COLUMN(G$4),FALSE)-1</f>
        <v>9.0268373836726923E-2</v>
      </c>
      <c r="H404" s="3">
        <f>VLOOKUP($A404,Prices_Monthly!$A:$I,COLUMN(H$4),FALSE)/VLOOKUP(EOMONTH($A404,-1),Prices_Monthly!$A:$I,COLUMN(H$4),FALSE)-1</f>
        <v>1.8692672369370333E-2</v>
      </c>
      <c r="I404" s="3">
        <f>VLOOKUP($A404,Prices_Monthly!$A:$I,COLUMN(I$4),FALSE)/VLOOKUP(EOMONTH($A404,-1),Prices_Monthly!$A:$I,COLUMN(I$4),FALSE)-1</f>
        <v>2.2442148158928976E-2</v>
      </c>
      <c r="K404" s="3">
        <f>VLOOKUP($A404,Prices_Monthly!$A:$L,COLUMN(K$4),FALSE)/VLOOKUP(EOMONTH($A404,-1),Prices_Monthly!$A:$L,COLUMN(K$4),FALSE)-1</f>
        <v>2.5470642718105951E-2</v>
      </c>
      <c r="L404" s="3">
        <f>VLOOKUP($A404,Prices_Monthly!$A:$L,COLUMN(L$4),FALSE)/VLOOKUP(EOMONTH($A404,-1),Prices_Monthly!$A:$L,COLUMN(L$4),FALSE)-1</f>
        <v>2.4842654318523616E-2</v>
      </c>
      <c r="M404" s="3">
        <f t="shared" si="6"/>
        <v>2.5093849678356549E-2</v>
      </c>
    </row>
    <row r="405" spans="1:13" x14ac:dyDescent="0.35">
      <c r="A405" s="2">
        <v>45046</v>
      </c>
      <c r="B405" s="3">
        <f>VLOOKUP($A405,Prices_Monthly!$A:$I,COLUMN(B$4),FALSE)/VLOOKUP(EOMONTH($A405,-1),Prices_Monthly!$A:$I,COLUMN(B$4),FALSE)-1</f>
        <v>-6.6724814270846089E-2</v>
      </c>
      <c r="C405" s="3">
        <f>VLOOKUP($A405,Prices_Monthly!$A:$I,COLUMN(C$4),FALSE)/VLOOKUP(EOMONTH($A405,-1),Prices_Monthly!$A:$I,COLUMN(C$4),FALSE)-1</f>
        <v>6.4955959944776875E-3</v>
      </c>
      <c r="D405" s="3">
        <f>VLOOKUP($A405,Prices_Monthly!$A:$I,COLUMN(D$4),FALSE)/VLOOKUP(EOMONTH($A405,-1),Prices_Monthly!$A:$I,COLUMN(D$4),FALSE)-1</f>
        <v>3.3766630154485888E-4</v>
      </c>
      <c r="E405" s="3">
        <f>VLOOKUP($A405,Prices_Monthly!$A:$I,COLUMN(E$4),FALSE)/VLOOKUP(EOMONTH($A405,-1),Prices_Monthly!$A:$I,COLUMN(E$4),FALSE)-1</f>
        <v>3.8817289146062528E-3</v>
      </c>
      <c r="F405" s="3">
        <f>VLOOKUP($A405,Prices_Monthly!$A:$I,COLUMN(F$4),FALSE)/VLOOKUP(EOMONTH($A405,-1),Prices_Monthly!$A:$I,COLUMN(F$4),FALSE)-1</f>
        <v>1.2262088820173878E-2</v>
      </c>
      <c r="G405" s="3">
        <f>VLOOKUP($A405,Prices_Monthly!$A:$I,COLUMN(G$4),FALSE)/VLOOKUP(EOMONTH($A405,-1),Prices_Monthly!$A:$I,COLUMN(G$4),FALSE)-1</f>
        <v>1.3907981718812579E-3</v>
      </c>
      <c r="H405" s="3">
        <f>VLOOKUP($A405,Prices_Monthly!$A:$I,COLUMN(H$4),FALSE)/VLOOKUP(EOMONTH($A405,-1),Prices_Monthly!$A:$I,COLUMN(H$4),FALSE)-1</f>
        <v>-2.6381825572467266E-2</v>
      </c>
      <c r="I405" s="3">
        <f>VLOOKUP($A405,Prices_Monthly!$A:$I,COLUMN(I$4),FALSE)/VLOOKUP(EOMONTH($A405,-1),Prices_Monthly!$A:$I,COLUMN(I$4),FALSE)-1</f>
        <v>1.4552579657333142E-2</v>
      </c>
      <c r="K405" s="3">
        <f>VLOOKUP($A405,Prices_Monthly!$A:$L,COLUMN(K$4),FALSE)/VLOOKUP(EOMONTH($A405,-1),Prices_Monthly!$A:$L,COLUMN(K$4),FALSE)-1</f>
        <v>2.3031877715860016E-3</v>
      </c>
      <c r="L405" s="3">
        <f>VLOOKUP($A405,Prices_Monthly!$A:$L,COLUMN(L$4),FALSE)/VLOOKUP(EOMONTH($A405,-1),Prices_Monthly!$A:$L,COLUMN(L$4),FALSE)-1</f>
        <v>1.602927437865076E-2</v>
      </c>
      <c r="M405" s="3">
        <f t="shared" si="6"/>
        <v>1.0538839735824857E-2</v>
      </c>
    </row>
    <row r="406" spans="1:13" x14ac:dyDescent="0.35">
      <c r="A406" s="2">
        <v>45077</v>
      </c>
      <c r="B406" s="3">
        <f>VLOOKUP($A406,Prices_Monthly!$A:$I,COLUMN(B$4),FALSE)/VLOOKUP(EOMONTH($A406,-1),Prices_Monthly!$A:$I,COLUMN(B$4),FALSE)-1</f>
        <v>-5.3807028374532218E-2</v>
      </c>
      <c r="C406" s="3">
        <f>VLOOKUP($A406,Prices_Monthly!$A:$I,COLUMN(C$4),FALSE)/VLOOKUP(EOMONTH($A406,-1),Prices_Monthly!$A:$I,COLUMN(C$4),FALSE)-1</f>
        <v>-1.79113597874484E-2</v>
      </c>
      <c r="D406" s="3">
        <f>VLOOKUP($A406,Prices_Monthly!$A:$I,COLUMN(D$4),FALSE)/VLOOKUP(EOMONTH($A406,-1),Prices_Monthly!$A:$I,COLUMN(D$4),FALSE)-1</f>
        <v>3.7640470063884379E-3</v>
      </c>
      <c r="E406" s="3">
        <f>VLOOKUP($A406,Prices_Monthly!$A:$I,COLUMN(E$4),FALSE)/VLOOKUP(EOMONTH($A406,-1),Prices_Monthly!$A:$I,COLUMN(E$4),FALSE)-1</f>
        <v>-1.466143826239974E-2</v>
      </c>
      <c r="F406" s="3">
        <f>VLOOKUP($A406,Prices_Monthly!$A:$I,COLUMN(F$4),FALSE)/VLOOKUP(EOMONTH($A406,-1),Prices_Monthly!$A:$I,COLUMN(F$4),FALSE)-1</f>
        <v>4.7400853215351368E-4</v>
      </c>
      <c r="G406" s="3">
        <f>VLOOKUP($A406,Prices_Monthly!$A:$I,COLUMN(G$4),FALSE)/VLOOKUP(EOMONTH($A406,-1),Prices_Monthly!$A:$I,COLUMN(G$4),FALSE)-1</f>
        <v>7.3591111254151631E-2</v>
      </c>
      <c r="H406" s="3">
        <f>VLOOKUP($A406,Prices_Monthly!$A:$I,COLUMN(H$4),FALSE)/VLOOKUP(EOMONTH($A406,-1),Prices_Monthly!$A:$I,COLUMN(H$4),FALSE)-1</f>
        <v>-2.9911564196674179E-2</v>
      </c>
      <c r="I406" s="3">
        <f>VLOOKUP($A406,Prices_Monthly!$A:$I,COLUMN(I$4),FALSE)/VLOOKUP(EOMONTH($A406,-1),Prices_Monthly!$A:$I,COLUMN(I$4),FALSE)-1</f>
        <v>-3.6020032818686043E-2</v>
      </c>
      <c r="K406" s="3">
        <f>VLOOKUP($A406,Prices_Monthly!$A:$L,COLUMN(K$4),FALSE)/VLOOKUP(EOMONTH($A406,-1),Prices_Monthly!$A:$L,COLUMN(K$4),FALSE)-1</f>
        <v>-5.7415234011422012E-3</v>
      </c>
      <c r="L406" s="3">
        <f>VLOOKUP($A406,Prices_Monthly!$A:$L,COLUMN(L$4),FALSE)/VLOOKUP(EOMONTH($A406,-1),Prices_Monthly!$A:$L,COLUMN(L$4),FALSE)-1</f>
        <v>-2.1624089253053924E-3</v>
      </c>
      <c r="M406" s="3">
        <f t="shared" si="6"/>
        <v>-3.5940547156401159E-3</v>
      </c>
    </row>
    <row r="407" spans="1:13" x14ac:dyDescent="0.35">
      <c r="A407" s="2">
        <v>45107</v>
      </c>
      <c r="B407" s="3">
        <f>VLOOKUP($A407,Prices_Monthly!$A:$I,COLUMN(B$4),FALSE)/VLOOKUP(EOMONTH($A407,-1),Prices_Monthly!$A:$I,COLUMN(B$4),FALSE)-1</f>
        <v>7.6595833424365711E-2</v>
      </c>
      <c r="C407" s="3">
        <f>VLOOKUP($A407,Prices_Monthly!$A:$I,COLUMN(C$4),FALSE)/VLOOKUP(EOMONTH($A407,-1),Prices_Monthly!$A:$I,COLUMN(C$4),FALSE)-1</f>
        <v>-2.6588672457525053E-2</v>
      </c>
      <c r="D407" s="3">
        <f>VLOOKUP($A407,Prices_Monthly!$A:$I,COLUMN(D$4),FALSE)/VLOOKUP(EOMONTH($A407,-1),Prices_Monthly!$A:$I,COLUMN(D$4),FALSE)-1</f>
        <v>4.1913303416734049E-3</v>
      </c>
      <c r="E407" s="3">
        <f>VLOOKUP($A407,Prices_Monthly!$A:$I,COLUMN(E$4),FALSE)/VLOOKUP(EOMONTH($A407,-1),Prices_Monthly!$A:$I,COLUMN(E$4),FALSE)-1</f>
        <v>-1.8518891928776648E-2</v>
      </c>
      <c r="F407" s="3">
        <f>VLOOKUP($A407,Prices_Monthly!$A:$I,COLUMN(F$4),FALSE)/VLOOKUP(EOMONTH($A407,-1),Prices_Monthly!$A:$I,COLUMN(F$4),FALSE)-1</f>
        <v>6.0223204885238912E-2</v>
      </c>
      <c r="G407" s="3">
        <f>VLOOKUP($A407,Prices_Monthly!$A:$I,COLUMN(G$4),FALSE)/VLOOKUP(EOMONTH($A407,-1),Prices_Monthly!$A:$I,COLUMN(G$4),FALSE)-1</f>
        <v>5.9308168602512756E-2</v>
      </c>
      <c r="H407" s="3">
        <f>VLOOKUP($A407,Prices_Monthly!$A:$I,COLUMN(H$4),FALSE)/VLOOKUP(EOMONTH($A407,-1),Prices_Monthly!$A:$I,COLUMN(H$4),FALSE)-1</f>
        <v>-3.827452840654777E-2</v>
      </c>
      <c r="I407" s="3">
        <f>VLOOKUP($A407,Prices_Monthly!$A:$I,COLUMN(I$4),FALSE)/VLOOKUP(EOMONTH($A407,-1),Prices_Monthly!$A:$I,COLUMN(I$4),FALSE)-1</f>
        <v>2.1314187141119545E-2</v>
      </c>
      <c r="K407" s="3">
        <f>VLOOKUP($A407,Prices_Monthly!$A:$L,COLUMN(K$4),FALSE)/VLOOKUP(EOMONTH($A407,-1),Prices_Monthly!$A:$L,COLUMN(K$4),FALSE)-1</f>
        <v>-3.8288860747536235E-3</v>
      </c>
      <c r="L407" s="3">
        <f>VLOOKUP($A407,Prices_Monthly!$A:$L,COLUMN(L$4),FALSE)/VLOOKUP(EOMONTH($A407,-1),Prices_Monthly!$A:$L,COLUMN(L$4),FALSE)-1</f>
        <v>5.6859087005584508E-2</v>
      </c>
      <c r="M407" s="3">
        <f t="shared" si="6"/>
        <v>3.258389777344925E-2</v>
      </c>
    </row>
    <row r="408" spans="1:13" x14ac:dyDescent="0.35">
      <c r="A408" s="2">
        <v>45138</v>
      </c>
      <c r="B408" s="3">
        <f>VLOOKUP($A408,Prices_Monthly!$A:$I,COLUMN(B$4),FALSE)/VLOOKUP(EOMONTH($A408,-1),Prices_Monthly!$A:$I,COLUMN(B$4),FALSE)-1</f>
        <v>0.23239615258952329</v>
      </c>
      <c r="C408" s="3">
        <f>VLOOKUP($A408,Prices_Monthly!$A:$I,COLUMN(C$4),FALSE)/VLOOKUP(EOMONTH($A408,-1),Prices_Monthly!$A:$I,COLUMN(C$4),FALSE)-1</f>
        <v>2.1120212136447325E-2</v>
      </c>
      <c r="D408" s="3">
        <f>VLOOKUP($A408,Prices_Monthly!$A:$I,COLUMN(D$4),FALSE)/VLOOKUP(EOMONTH($A408,-1),Prices_Monthly!$A:$I,COLUMN(D$4),FALSE)-1</f>
        <v>-1.1562124494404524E-2</v>
      </c>
      <c r="E408" s="3">
        <f>VLOOKUP($A408,Prices_Monthly!$A:$I,COLUMN(E$4),FALSE)/VLOOKUP(EOMONTH($A408,-1),Prices_Monthly!$A:$I,COLUMN(E$4),FALSE)-1</f>
        <v>-7.728388416989751E-3</v>
      </c>
      <c r="F408" s="3">
        <f>VLOOKUP($A408,Prices_Monthly!$A:$I,COLUMN(F$4),FALSE)/VLOOKUP(EOMONTH($A408,-1),Prices_Monthly!$A:$I,COLUMN(F$4),FALSE)-1</f>
        <v>2.8128103277060612E-2</v>
      </c>
      <c r="G408" s="3">
        <f>VLOOKUP($A408,Prices_Monthly!$A:$I,COLUMN(G$4),FALSE)/VLOOKUP(EOMONTH($A408,-1),Prices_Monthly!$A:$I,COLUMN(G$4),FALSE)-1</f>
        <v>3.3937710478023186E-2</v>
      </c>
      <c r="H408" s="3">
        <f>VLOOKUP($A408,Prices_Monthly!$A:$I,COLUMN(H$4),FALSE)/VLOOKUP(EOMONTH($A408,-1),Prices_Monthly!$A:$I,COLUMN(H$4),FALSE)-1</f>
        <v>1.2999411287371254E-2</v>
      </c>
      <c r="I408" s="3">
        <f>VLOOKUP($A408,Prices_Monthly!$A:$I,COLUMN(I$4),FALSE)/VLOOKUP(EOMONTH($A408,-1),Prices_Monthly!$A:$I,COLUMN(I$4),FALSE)-1</f>
        <v>9.1874315341795576E-3</v>
      </c>
      <c r="K408" s="3">
        <f>VLOOKUP($A408,Prices_Monthly!$A:$L,COLUMN(K$4),FALSE)/VLOOKUP(EOMONTH($A408,-1),Prices_Monthly!$A:$L,COLUMN(K$4),FALSE)-1</f>
        <v>-4.2853151116417632E-3</v>
      </c>
      <c r="L408" s="3">
        <f>VLOOKUP($A408,Prices_Monthly!$A:$L,COLUMN(L$4),FALSE)/VLOOKUP(EOMONTH($A408,-1),Prices_Monthly!$A:$L,COLUMN(L$4),FALSE)-1</f>
        <v>2.9151381660555309E-2</v>
      </c>
      <c r="M408" s="3">
        <f t="shared" si="6"/>
        <v>1.5776702951676481E-2</v>
      </c>
    </row>
    <row r="409" spans="1:13" x14ac:dyDescent="0.35">
      <c r="A409" s="2">
        <v>45169</v>
      </c>
      <c r="B409" s="3">
        <f>VLOOKUP($A409,Prices_Monthly!$A:$I,COLUMN(B$4),FALSE)/VLOOKUP(EOMONTH($A409,-1),Prices_Monthly!$A:$I,COLUMN(B$4),FALSE)-1</f>
        <v>4.2176290291796148E-2</v>
      </c>
      <c r="C409" s="3">
        <f>VLOOKUP($A409,Prices_Monthly!$A:$I,COLUMN(C$4),FALSE)/VLOOKUP(EOMONTH($A409,-1),Prices_Monthly!$A:$I,COLUMN(C$4),FALSE)-1</f>
        <v>-2.1549720852141685E-2</v>
      </c>
      <c r="D409" s="3">
        <f>VLOOKUP($A409,Prices_Monthly!$A:$I,COLUMN(D$4),FALSE)/VLOOKUP(EOMONTH($A409,-1),Prices_Monthly!$A:$I,COLUMN(D$4),FALSE)-1</f>
        <v>-1.681479186510515E-5</v>
      </c>
      <c r="E409" s="3">
        <f>VLOOKUP($A409,Prices_Monthly!$A:$I,COLUMN(E$4),FALSE)/VLOOKUP(EOMONTH($A409,-1),Prices_Monthly!$A:$I,COLUMN(E$4),FALSE)-1</f>
        <v>-7.9169048078429061E-3</v>
      </c>
      <c r="F409" s="3">
        <f>VLOOKUP($A409,Prices_Monthly!$A:$I,COLUMN(F$4),FALSE)/VLOOKUP(EOMONTH($A409,-1),Prices_Monthly!$A:$I,COLUMN(F$4),FALSE)-1</f>
        <v>-2.1345954168980663E-2</v>
      </c>
      <c r="G409" s="3">
        <f>VLOOKUP($A409,Prices_Monthly!$A:$I,COLUMN(G$4),FALSE)/VLOOKUP(EOMONTH($A409,-1),Prices_Monthly!$A:$I,COLUMN(G$4),FALSE)-1</f>
        <v>-2.0116809590682183E-2</v>
      </c>
      <c r="H409" s="3">
        <f>VLOOKUP($A409,Prices_Monthly!$A:$I,COLUMN(H$4),FALSE)/VLOOKUP(EOMONTH($A409,-1),Prices_Monthly!$A:$I,COLUMN(H$4),FALSE)-1</f>
        <v>-2.9171771432161542E-2</v>
      </c>
      <c r="I409" s="3">
        <f>VLOOKUP($A409,Prices_Monthly!$A:$I,COLUMN(I$4),FALSE)/VLOOKUP(EOMONTH($A409,-1),Prices_Monthly!$A:$I,COLUMN(I$4),FALSE)-1</f>
        <v>-1.716507896746744E-2</v>
      </c>
      <c r="K409" s="3">
        <f>VLOOKUP($A409,Prices_Monthly!$A:$L,COLUMN(K$4),FALSE)/VLOOKUP(EOMONTH($A409,-1),Prices_Monthly!$A:$L,COLUMN(K$4),FALSE)-1</f>
        <v>-2.8249524426654515E-3</v>
      </c>
      <c r="L409" s="3">
        <f>VLOOKUP($A409,Prices_Monthly!$A:$L,COLUMN(L$4),FALSE)/VLOOKUP(EOMONTH($A409,-1),Prices_Monthly!$A:$L,COLUMN(L$4),FALSE)-1</f>
        <v>-1.7553950525322048E-2</v>
      </c>
      <c r="M409" s="3">
        <f t="shared" si="6"/>
        <v>-1.1662351292259409E-2</v>
      </c>
    </row>
    <row r="410" spans="1:13" x14ac:dyDescent="0.35">
      <c r="A410" s="2">
        <v>45199</v>
      </c>
      <c r="B410" s="3">
        <f>VLOOKUP($A410,Prices_Monthly!$A:$I,COLUMN(B$4),FALSE)/VLOOKUP(EOMONTH($A410,-1),Prices_Monthly!$A:$I,COLUMN(B$4),FALSE)-1</f>
        <v>0.1365109050376907</v>
      </c>
      <c r="C410" s="3">
        <f>VLOOKUP($A410,Prices_Monthly!$A:$I,COLUMN(C$4),FALSE)/VLOOKUP(EOMONTH($A410,-1),Prices_Monthly!$A:$I,COLUMN(C$4),FALSE)-1</f>
        <v>-5.0764710291804849E-2</v>
      </c>
      <c r="D410" s="3">
        <f>VLOOKUP($A410,Prices_Monthly!$A:$I,COLUMN(D$4),FALSE)/VLOOKUP(EOMONTH($A410,-1),Prices_Monthly!$A:$I,COLUMN(D$4),FALSE)-1</f>
        <v>-7.8029101527631317E-3</v>
      </c>
      <c r="E410" s="3">
        <f>VLOOKUP($A410,Prices_Monthly!$A:$I,COLUMN(E$4),FALSE)/VLOOKUP(EOMONTH($A410,-1),Prices_Monthly!$A:$I,COLUMN(E$4),FALSE)-1</f>
        <v>-2.4789030987378058E-2</v>
      </c>
      <c r="F410" s="3">
        <f>VLOOKUP($A410,Prices_Monthly!$A:$I,COLUMN(F$4),FALSE)/VLOOKUP(EOMONTH($A410,-1),Prices_Monthly!$A:$I,COLUMN(F$4),FALSE)-1</f>
        <v>-5.2678329097683219E-2</v>
      </c>
      <c r="G410" s="3">
        <f>VLOOKUP($A410,Prices_Monthly!$A:$I,COLUMN(G$4),FALSE)/VLOOKUP(EOMONTH($A410,-1),Prices_Monthly!$A:$I,COLUMN(G$4),FALSE)-1</f>
        <v>-5.5343255989444007E-2</v>
      </c>
      <c r="H410" s="3">
        <f>VLOOKUP($A410,Prices_Monthly!$A:$I,COLUMN(H$4),FALSE)/VLOOKUP(EOMONTH($A410,-1),Prices_Monthly!$A:$I,COLUMN(H$4),FALSE)-1</f>
        <v>-2.8739862883491507E-2</v>
      </c>
      <c r="I410" s="3">
        <f>VLOOKUP($A410,Prices_Monthly!$A:$I,COLUMN(I$4),FALSE)/VLOOKUP(EOMONTH($A410,-1),Prices_Monthly!$A:$I,COLUMN(I$4),FALSE)-1</f>
        <v>-2.583185804222099E-2</v>
      </c>
      <c r="K410" s="3">
        <f>VLOOKUP($A410,Prices_Monthly!$A:$L,COLUMN(K$4),FALSE)/VLOOKUP(EOMONTH($A410,-1),Prices_Monthly!$A:$L,COLUMN(K$4),FALSE)-1</f>
        <v>-2.0126036099572309E-2</v>
      </c>
      <c r="L410" s="3">
        <f>VLOOKUP($A410,Prices_Monthly!$A:$L,COLUMN(L$4),FALSE)/VLOOKUP(EOMONTH($A410,-1),Prices_Monthly!$A:$L,COLUMN(L$4),FALSE)-1</f>
        <v>-3.6948950626824684E-2</v>
      </c>
      <c r="M410" s="3">
        <f t="shared" si="6"/>
        <v>-3.0219784815923731E-2</v>
      </c>
    </row>
    <row r="411" spans="1:13" x14ac:dyDescent="0.35">
      <c r="A411" s="2">
        <v>45230</v>
      </c>
      <c r="B411" s="3">
        <f>VLOOKUP($A411,Prices_Monthly!$A:$I,COLUMN(B$4),FALSE)/VLOOKUP(EOMONTH($A411,-1),Prices_Monthly!$A:$I,COLUMN(B$4),FALSE)-1</f>
        <v>-9.3281117571658689E-2</v>
      </c>
      <c r="C411" s="3">
        <f>VLOOKUP($A411,Prices_Monthly!$A:$I,COLUMN(C$4),FALSE)/VLOOKUP(EOMONTH($A411,-1),Prices_Monthly!$A:$I,COLUMN(C$4),FALSE)-1</f>
        <v>6.8698816395016626E-2</v>
      </c>
      <c r="D411" s="3">
        <f>VLOOKUP($A411,Prices_Monthly!$A:$I,COLUMN(D$4),FALSE)/VLOOKUP(EOMONTH($A411,-1),Prices_Monthly!$A:$I,COLUMN(D$4),FALSE)-1</f>
        <v>-8.2270189928895787E-3</v>
      </c>
      <c r="E411" s="3">
        <f>VLOOKUP($A411,Prices_Monthly!$A:$I,COLUMN(E$4),FALSE)/VLOOKUP(EOMONTH($A411,-1),Prices_Monthly!$A:$I,COLUMN(E$4),FALSE)-1</f>
        <v>-1.8779864952036207E-2</v>
      </c>
      <c r="F411" s="3">
        <f>VLOOKUP($A411,Prices_Monthly!$A:$I,COLUMN(F$4),FALSE)/VLOOKUP(EOMONTH($A411,-1),Prices_Monthly!$A:$I,COLUMN(F$4),FALSE)-1</f>
        <v>-2.6202010730843384E-2</v>
      </c>
      <c r="G411" s="3">
        <f>VLOOKUP($A411,Prices_Monthly!$A:$I,COLUMN(G$4),FALSE)/VLOOKUP(EOMONTH($A411,-1),Prices_Monthly!$A:$I,COLUMN(G$4),FALSE)-1</f>
        <v>-2.5308586937039856E-2</v>
      </c>
      <c r="H411" s="3">
        <f>VLOOKUP($A411,Prices_Monthly!$A:$I,COLUMN(H$4),FALSE)/VLOOKUP(EOMONTH($A411,-1),Prices_Monthly!$A:$I,COLUMN(H$4),FALSE)-1</f>
        <v>-1.9343729112832886E-2</v>
      </c>
      <c r="I411" s="3">
        <f>VLOOKUP($A411,Prices_Monthly!$A:$I,COLUMN(I$4),FALSE)/VLOOKUP(EOMONTH($A411,-1),Prices_Monthly!$A:$I,COLUMN(I$4),FALSE)-1</f>
        <v>-2.9125429154414073E-3</v>
      </c>
      <c r="K411" s="3">
        <f>VLOOKUP($A411,Prices_Monthly!$A:$L,COLUMN(K$4),FALSE)/VLOOKUP(EOMONTH($A411,-1),Prices_Monthly!$A:$L,COLUMN(K$4),FALSE)-1</f>
        <v>-7.1167480882371459E-3</v>
      </c>
      <c r="L411" s="3">
        <f>VLOOKUP($A411,Prices_Monthly!$A:$L,COLUMN(L$4),FALSE)/VLOOKUP(EOMONTH($A411,-1),Prices_Monthly!$A:$L,COLUMN(L$4),FALSE)-1</f>
        <v>-2.6264103184308385E-2</v>
      </c>
      <c r="M411" s="3">
        <f t="shared" si="6"/>
        <v>-1.8605161145879887E-2</v>
      </c>
    </row>
    <row r="412" spans="1:13" x14ac:dyDescent="0.35">
      <c r="A412" s="2">
        <v>45260</v>
      </c>
      <c r="B412" s="3">
        <f>VLOOKUP($A412,Prices_Monthly!$A:$I,COLUMN(B$4),FALSE)/VLOOKUP(EOMONTH($A412,-1),Prices_Monthly!$A:$I,COLUMN(B$4),FALSE)-1</f>
        <v>-6.2540370186068728E-2</v>
      </c>
      <c r="C412" s="3">
        <f>VLOOKUP($A412,Prices_Monthly!$A:$I,COLUMN(C$4),FALSE)/VLOOKUP(EOMONTH($A412,-1),Prices_Monthly!$A:$I,COLUMN(C$4),FALSE)-1</f>
        <v>2.1036143273745811E-2</v>
      </c>
      <c r="D412" s="3">
        <f>VLOOKUP($A412,Prices_Monthly!$A:$I,COLUMN(D$4),FALSE)/VLOOKUP(EOMONTH($A412,-1),Prices_Monthly!$A:$I,COLUMN(D$4),FALSE)-1</f>
        <v>2.0120451484010982E-2</v>
      </c>
      <c r="E412" s="3">
        <f>VLOOKUP($A412,Prices_Monthly!$A:$I,COLUMN(E$4),FALSE)/VLOOKUP(EOMONTH($A412,-1),Prices_Monthly!$A:$I,COLUMN(E$4),FALSE)-1</f>
        <v>3.1272334214518693E-2</v>
      </c>
      <c r="F412" s="3">
        <f>VLOOKUP($A412,Prices_Monthly!$A:$I,COLUMN(F$4),FALSE)/VLOOKUP(EOMONTH($A412,-1),Prices_Monthly!$A:$I,COLUMN(F$4),FALSE)-1</f>
        <v>8.6551834813309192E-2</v>
      </c>
      <c r="G412" s="3">
        <f>VLOOKUP($A412,Prices_Monthly!$A:$I,COLUMN(G$4),FALSE)/VLOOKUP(EOMONTH($A412,-1),Prices_Monthly!$A:$I,COLUMN(G$4),FALSE)-1</f>
        <v>0.10319019570276744</v>
      </c>
      <c r="H412" s="3">
        <f>VLOOKUP($A412,Prices_Monthly!$A:$I,COLUMN(H$4),FALSE)/VLOOKUP(EOMONTH($A412,-1),Prices_Monthly!$A:$I,COLUMN(H$4),FALSE)-1</f>
        <v>1.923056506903853E-2</v>
      </c>
      <c r="I412" s="3">
        <f>VLOOKUP($A412,Prices_Monthly!$A:$I,COLUMN(I$4),FALSE)/VLOOKUP(EOMONTH($A412,-1),Prices_Monthly!$A:$I,COLUMN(I$4),FALSE)-1</f>
        <v>3.0914773750418068E-2</v>
      </c>
      <c r="K412" s="3">
        <f>VLOOKUP($A412,Prices_Monthly!$A:$L,COLUMN(K$4),FALSE)/VLOOKUP(EOMONTH($A412,-1),Prices_Monthly!$A:$L,COLUMN(K$4),FALSE)-1</f>
        <v>3.022353521411536E-2</v>
      </c>
      <c r="L412" s="3">
        <f>VLOOKUP($A412,Prices_Monthly!$A:$L,COLUMN(L$4),FALSE)/VLOOKUP(EOMONTH($A412,-1),Prices_Monthly!$A:$L,COLUMN(L$4),FALSE)-1</f>
        <v>8.2968818422290092E-2</v>
      </c>
      <c r="M412" s="3">
        <f t="shared" si="6"/>
        <v>6.1870705139020196E-2</v>
      </c>
    </row>
    <row r="413" spans="1:13" x14ac:dyDescent="0.35">
      <c r="A413" s="2">
        <v>45291</v>
      </c>
      <c r="B413" s="3">
        <f>VLOOKUP($A413,Prices_Monthly!$A:$I,COLUMN(B$4),FALSE)/VLOOKUP(EOMONTH($A413,-1),Prices_Monthly!$A:$I,COLUMN(B$4),FALSE)-1</f>
        <v>-4.9232992211344473E-2</v>
      </c>
      <c r="C413" s="3">
        <f>VLOOKUP($A413,Prices_Monthly!$A:$I,COLUMN(C$4),FALSE)/VLOOKUP(EOMONTH($A413,-1),Prices_Monthly!$A:$I,COLUMN(C$4),FALSE)-1</f>
        <v>7.0944854187222628E-3</v>
      </c>
      <c r="D413" s="3">
        <f>VLOOKUP($A413,Prices_Monthly!$A:$I,COLUMN(D$4),FALSE)/VLOOKUP(EOMONTH($A413,-1),Prices_Monthly!$A:$I,COLUMN(D$4),FALSE)-1</f>
        <v>5.5612856962619084E-3</v>
      </c>
      <c r="E413" s="3">
        <f>VLOOKUP($A413,Prices_Monthly!$A:$I,COLUMN(E$4),FALSE)/VLOOKUP(EOMONTH($A413,-1),Prices_Monthly!$A:$I,COLUMN(E$4),FALSE)-1</f>
        <v>2.5593258114137596E-2</v>
      </c>
      <c r="F413" s="3">
        <f>VLOOKUP($A413,Prices_Monthly!$A:$I,COLUMN(F$4),FALSE)/VLOOKUP(EOMONTH($A413,-1),Prices_Monthly!$A:$I,COLUMN(F$4),FALSE)-1</f>
        <v>4.1207168176447428E-2</v>
      </c>
      <c r="G413" s="3">
        <f>VLOOKUP($A413,Prices_Monthly!$A:$I,COLUMN(G$4),FALSE)/VLOOKUP(EOMONTH($A413,-1),Prices_Monthly!$A:$I,COLUMN(G$4),FALSE)-1</f>
        <v>5.1199217500638827E-2</v>
      </c>
      <c r="H413" s="3">
        <f>VLOOKUP($A413,Prices_Monthly!$A:$I,COLUMN(H$4),FALSE)/VLOOKUP(EOMONTH($A413,-1),Prices_Monthly!$A:$I,COLUMN(H$4),FALSE)-1</f>
        <v>4.3060167574256347E-2</v>
      </c>
      <c r="I413" s="3">
        <f>VLOOKUP($A413,Prices_Monthly!$A:$I,COLUMN(I$4),FALSE)/VLOOKUP(EOMONTH($A413,-1),Prices_Monthly!$A:$I,COLUMN(I$4),FALSE)-1</f>
        <v>1.0975739087579983E-2</v>
      </c>
      <c r="K413" s="3">
        <f>VLOOKUP($A413,Prices_Monthly!$A:$L,COLUMN(K$4),FALSE)/VLOOKUP(EOMONTH($A413,-1),Prices_Monthly!$A:$L,COLUMN(K$4),FALSE)-1</f>
        <v>3.015252881496111E-2</v>
      </c>
      <c r="L413" s="3">
        <f>VLOOKUP($A413,Prices_Monthly!$A:$L,COLUMN(L$4),FALSE)/VLOOKUP(EOMONTH($A413,-1),Prices_Monthly!$A:$L,COLUMN(L$4),FALSE)-1</f>
        <v>4.1614675563989456E-2</v>
      </c>
      <c r="M413" s="3">
        <f t="shared" si="6"/>
        <v>3.7029816864378118E-2</v>
      </c>
    </row>
    <row r="414" spans="1:13" x14ac:dyDescent="0.35">
      <c r="A414" s="2">
        <v>45322</v>
      </c>
      <c r="B414" s="3">
        <f>VLOOKUP($A414,Prices_Monthly!$A:$I,COLUMN(B$4),FALSE)/VLOOKUP(EOMONTH($A414,-1),Prices_Monthly!$A:$I,COLUMN(B$4),FALSE)-1</f>
        <v>0.14445145401499282</v>
      </c>
      <c r="C414" s="3">
        <f>VLOOKUP($A414,Prices_Monthly!$A:$I,COLUMN(C$4),FALSE)/VLOOKUP(EOMONTH($A414,-1),Prices_Monthly!$A:$I,COLUMN(C$4),FALSE)-1</f>
        <v>-1.1798715325309739E-2</v>
      </c>
      <c r="D414" s="3">
        <f>VLOOKUP($A414,Prices_Monthly!$A:$I,COLUMN(D$4),FALSE)/VLOOKUP(EOMONTH($A414,-1),Prices_Monthly!$A:$I,COLUMN(D$4),FALSE)-1</f>
        <v>-3.4932640540434878E-3</v>
      </c>
      <c r="E414" s="3">
        <f>VLOOKUP($A414,Prices_Monthly!$A:$I,COLUMN(E$4),FALSE)/VLOOKUP(EOMONTH($A414,-1),Prices_Monthly!$A:$I,COLUMN(E$4),FALSE)-1</f>
        <v>-4.229080519988937E-3</v>
      </c>
      <c r="F414" s="3">
        <f>VLOOKUP($A414,Prices_Monthly!$A:$I,COLUMN(F$4),FALSE)/VLOOKUP(EOMONTH($A414,-1),Prices_Monthly!$A:$I,COLUMN(F$4),FALSE)-1</f>
        <v>1.0496950210411748E-2</v>
      </c>
      <c r="G414" s="3">
        <f>VLOOKUP($A414,Prices_Monthly!$A:$I,COLUMN(G$4),FALSE)/VLOOKUP(EOMONTH($A414,-1),Prices_Monthly!$A:$I,COLUMN(G$4),FALSE)-1</f>
        <v>1.2849897453564241E-2</v>
      </c>
      <c r="H414" s="3">
        <f>VLOOKUP($A414,Prices_Monthly!$A:$I,COLUMN(H$4),FALSE)/VLOOKUP(EOMONTH($A414,-1),Prices_Monthly!$A:$I,COLUMN(H$4),FALSE)-1</f>
        <v>-3.9694744915078295E-2</v>
      </c>
      <c r="I414" s="3">
        <f>VLOOKUP($A414,Prices_Monthly!$A:$I,COLUMN(I$4),FALSE)/VLOOKUP(EOMONTH($A414,-1),Prices_Monthly!$A:$I,COLUMN(I$4),FALSE)-1</f>
        <v>-1.7724474633835752E-2</v>
      </c>
      <c r="K414" s="3">
        <f>VLOOKUP($A414,Prices_Monthly!$A:$L,COLUMN(K$4),FALSE)/VLOOKUP(EOMONTH($A414,-1),Prices_Monthly!$A:$L,COLUMN(K$4),FALSE)-1</f>
        <v>-4.4921863708107246E-3</v>
      </c>
      <c r="L414" s="3">
        <f>VLOOKUP($A414,Prices_Monthly!$A:$L,COLUMN(L$4),FALSE)/VLOOKUP(EOMONTH($A414,-1),Prices_Monthly!$A:$L,COLUMN(L$4),FALSE)-1</f>
        <v>1.7869790907702132E-2</v>
      </c>
      <c r="M414" s="3">
        <f t="shared" si="6"/>
        <v>8.9249999962969888E-3</v>
      </c>
    </row>
    <row r="415" spans="1:13" x14ac:dyDescent="0.35">
      <c r="A415" s="2">
        <v>45351</v>
      </c>
      <c r="B415" s="3">
        <f>VLOOKUP($A415,Prices_Monthly!$A:$I,COLUMN(B$4),FALSE)/VLOOKUP(EOMONTH($A415,-1),Prices_Monthly!$A:$I,COLUMN(B$4),FALSE)-1</f>
        <v>-5.5713785390421044E-3</v>
      </c>
      <c r="C415" s="3">
        <f>VLOOKUP($A415,Prices_Monthly!$A:$I,COLUMN(C$4),FALSE)/VLOOKUP(EOMONTH($A415,-1),Prices_Monthly!$A:$I,COLUMN(C$4),FALSE)-1</f>
        <v>-6.1443910292178217E-3</v>
      </c>
      <c r="D415" s="3">
        <f>VLOOKUP($A415,Prices_Monthly!$A:$I,COLUMN(D$4),FALSE)/VLOOKUP(EOMONTH($A415,-1),Prices_Monthly!$A:$I,COLUMN(D$4),FALSE)-1</f>
        <v>3.5389429550836127E-4</v>
      </c>
      <c r="E415" s="3">
        <f>VLOOKUP($A415,Prices_Monthly!$A:$I,COLUMN(E$4),FALSE)/VLOOKUP(EOMONTH($A415,-1),Prices_Monthly!$A:$I,COLUMN(E$4),FALSE)-1</f>
        <v>-2.0413471562252705E-2</v>
      </c>
      <c r="F415" s="3">
        <f>VLOOKUP($A415,Prices_Monthly!$A:$I,COLUMN(F$4),FALSE)/VLOOKUP(EOMONTH($A415,-1),Prices_Monthly!$A:$I,COLUMN(F$4),FALSE)-1</f>
        <v>4.7892003181881915E-2</v>
      </c>
      <c r="G415" s="3">
        <f>VLOOKUP($A415,Prices_Monthly!$A:$I,COLUMN(G$4),FALSE)/VLOOKUP(EOMONTH($A415,-1),Prices_Monthly!$A:$I,COLUMN(G$4),FALSE)-1</f>
        <v>4.874642208819524E-2</v>
      </c>
      <c r="H415" s="3">
        <f>VLOOKUP($A415,Prices_Monthly!$A:$I,COLUMN(H$4),FALSE)/VLOOKUP(EOMONTH($A415,-1),Prices_Monthly!$A:$I,COLUMN(H$4),FALSE)-1</f>
        <v>-2.8000024957312575E-2</v>
      </c>
      <c r="I415" s="3">
        <f>VLOOKUP($A415,Prices_Monthly!$A:$I,COLUMN(I$4),FALSE)/VLOOKUP(EOMONTH($A415,-1),Prices_Monthly!$A:$I,COLUMN(I$4),FALSE)-1</f>
        <v>-5.0670285075320454E-3</v>
      </c>
      <c r="K415" s="3">
        <f>VLOOKUP($A415,Prices_Monthly!$A:$L,COLUMN(K$4),FALSE)/VLOOKUP(EOMONTH($A415,-1),Prices_Monthly!$A:$L,COLUMN(K$4),FALSE)-1</f>
        <v>-8.4199624445864263E-3</v>
      </c>
      <c r="L415" s="3">
        <f>VLOOKUP($A415,Prices_Monthly!$A:$L,COLUMN(L$4),FALSE)/VLOOKUP(EOMONTH($A415,-1),Prices_Monthly!$A:$L,COLUMN(L$4),FALSE)-1</f>
        <v>4.6086804553372662E-2</v>
      </c>
      <c r="M415" s="3">
        <f t="shared" si="6"/>
        <v>2.4284097754189025E-2</v>
      </c>
    </row>
    <row r="416" spans="1:13" x14ac:dyDescent="0.35">
      <c r="A416" s="2">
        <v>45382</v>
      </c>
      <c r="B416" s="3">
        <f>VLOOKUP($A416,Prices_Monthly!$A:$I,COLUMN(B$4),FALSE)/VLOOKUP(EOMONTH($A416,-1),Prices_Monthly!$A:$I,COLUMN(B$4),FALSE)-1</f>
        <v>2.2598214046468668E-2</v>
      </c>
      <c r="C416" s="3">
        <f>VLOOKUP($A416,Prices_Monthly!$A:$I,COLUMN(C$4),FALSE)/VLOOKUP(EOMONTH($A416,-1),Prices_Monthly!$A:$I,COLUMN(C$4),FALSE)-1</f>
        <v>7.8888707778683287E-2</v>
      </c>
      <c r="D416" s="3">
        <f>VLOOKUP($A416,Prices_Monthly!$A:$I,COLUMN(D$4),FALSE)/VLOOKUP(EOMONTH($A416,-1),Prices_Monthly!$A:$I,COLUMN(D$4),FALSE)-1</f>
        <v>1.4008545212584878E-4</v>
      </c>
      <c r="E416" s="3">
        <f>VLOOKUP($A416,Prices_Monthly!$A:$I,COLUMN(E$4),FALSE)/VLOOKUP(EOMONTH($A416,-1),Prices_Monthly!$A:$I,COLUMN(E$4),FALSE)-1</f>
        <v>2.5653659566666764E-3</v>
      </c>
      <c r="F416" s="3">
        <f>VLOOKUP($A416,Prices_Monthly!$A:$I,COLUMN(F$4),FALSE)/VLOOKUP(EOMONTH($A416,-1),Prices_Monthly!$A:$I,COLUMN(F$4),FALSE)-1</f>
        <v>2.7395119337337404E-2</v>
      </c>
      <c r="G416" s="3">
        <f>VLOOKUP($A416,Prices_Monthly!$A:$I,COLUMN(G$4),FALSE)/VLOOKUP(EOMONTH($A416,-1),Prices_Monthly!$A:$I,COLUMN(G$4),FALSE)-1</f>
        <v>7.8451594521271595E-3</v>
      </c>
      <c r="H416" s="3">
        <f>VLOOKUP($A416,Prices_Monthly!$A:$I,COLUMN(H$4),FALSE)/VLOOKUP(EOMONTH($A416,-1),Prices_Monthly!$A:$I,COLUMN(H$4),FALSE)-1</f>
        <v>-1.5360815477642453E-2</v>
      </c>
      <c r="I416" s="3">
        <f>VLOOKUP($A416,Prices_Monthly!$A:$I,COLUMN(I$4),FALSE)/VLOOKUP(EOMONTH($A416,-1),Prices_Monthly!$A:$I,COLUMN(I$4),FALSE)-1</f>
        <v>-3.1519250609611804E-3</v>
      </c>
      <c r="K416" s="3">
        <f>VLOOKUP($A416,Prices_Monthly!$A:$L,COLUMN(K$4),FALSE)/VLOOKUP(EOMONTH($A416,-1),Prices_Monthly!$A:$L,COLUMN(K$4),FALSE)-1</f>
        <v>6.4757267622050918E-3</v>
      </c>
      <c r="L416" s="3">
        <f>VLOOKUP($A416,Prices_Monthly!$A:$L,COLUMN(L$4),FALSE)/VLOOKUP(EOMONTH($A416,-1),Prices_Monthly!$A:$L,COLUMN(L$4),FALSE)-1</f>
        <v>3.3915860565750799E-2</v>
      </c>
      <c r="M416" s="3">
        <f t="shared" si="6"/>
        <v>2.2939807044332516E-2</v>
      </c>
    </row>
    <row r="417" spans="1:13" x14ac:dyDescent="0.35">
      <c r="A417" s="2">
        <v>45412</v>
      </c>
      <c r="B417" s="3">
        <f>VLOOKUP($A417,Prices_Monthly!$A:$I,COLUMN(B$4),FALSE)/VLOOKUP(EOMONTH($A417,-1),Prices_Monthly!$A:$I,COLUMN(B$4),FALSE)-1</f>
        <v>-3.3079228143728656E-2</v>
      </c>
      <c r="C417" s="3">
        <f>VLOOKUP($A417,Prices_Monthly!$A:$I,COLUMN(C$4),FALSE)/VLOOKUP(EOMONTH($A417,-1),Prices_Monthly!$A:$I,COLUMN(C$4),FALSE)-1</f>
        <v>2.8814769105152793E-2</v>
      </c>
      <c r="D417" s="3">
        <f>VLOOKUP($A417,Prices_Monthly!$A:$I,COLUMN(D$4),FALSE)/VLOOKUP(EOMONTH($A417,-1),Prices_Monthly!$A:$I,COLUMN(D$4),FALSE)-1</f>
        <v>-8.1110203013691207E-3</v>
      </c>
      <c r="E417" s="3">
        <f>VLOOKUP($A417,Prices_Monthly!$A:$I,COLUMN(E$4),FALSE)/VLOOKUP(EOMONTH($A417,-1),Prices_Monthly!$A:$I,COLUMN(E$4),FALSE)-1</f>
        <v>-2.9676121465572636E-2</v>
      </c>
      <c r="F417" s="3">
        <f>VLOOKUP($A417,Prices_Monthly!$A:$I,COLUMN(F$4),FALSE)/VLOOKUP(EOMONTH($A417,-1),Prices_Monthly!$A:$I,COLUMN(F$4),FALSE)-1</f>
        <v>-4.5505910987482578E-2</v>
      </c>
      <c r="G417" s="3">
        <f>VLOOKUP($A417,Prices_Monthly!$A:$I,COLUMN(G$4),FALSE)/VLOOKUP(EOMONTH($A417,-1),Prices_Monthly!$A:$I,COLUMN(G$4),FALSE)-1</f>
        <v>-4.8917488286362554E-2</v>
      </c>
      <c r="H417" s="3">
        <f>VLOOKUP($A417,Prices_Monthly!$A:$I,COLUMN(H$4),FALSE)/VLOOKUP(EOMONTH($A417,-1),Prices_Monthly!$A:$I,COLUMN(H$4),FALSE)-1</f>
        <v>-4.2763794088821916E-2</v>
      </c>
      <c r="I417" s="3">
        <f>VLOOKUP($A417,Prices_Monthly!$A:$I,COLUMN(I$4),FALSE)/VLOOKUP(EOMONTH($A417,-1),Prices_Monthly!$A:$I,COLUMN(I$4),FALSE)-1</f>
        <v>-1.1181896146571946E-2</v>
      </c>
      <c r="K417" s="3">
        <f>VLOOKUP($A417,Prices_Monthly!$A:$L,COLUMN(K$4),FALSE)/VLOOKUP(EOMONTH($A417,-1),Prices_Monthly!$A:$L,COLUMN(K$4),FALSE)-1</f>
        <v>-1.768653381872598E-2</v>
      </c>
      <c r="L417" s="3">
        <f>VLOOKUP($A417,Prices_Monthly!$A:$L,COLUMN(L$4),FALSE)/VLOOKUP(EOMONTH($A417,-1),Prices_Monthly!$A:$L,COLUMN(L$4),FALSE)-1</f>
        <v>-3.2378647644399905E-2</v>
      </c>
      <c r="M417" s="3">
        <f t="shared" si="6"/>
        <v>-2.6501802114130335E-2</v>
      </c>
    </row>
    <row r="418" spans="1:13" x14ac:dyDescent="0.35">
      <c r="A418" s="2">
        <v>45443</v>
      </c>
      <c r="B418" s="3">
        <f>VLOOKUP($A418,Prices_Monthly!$A:$I,COLUMN(B$4),FALSE)/VLOOKUP(EOMONTH($A418,-1),Prices_Monthly!$A:$I,COLUMN(B$4),FALSE)-1</f>
        <v>-5.721318950346399E-2</v>
      </c>
      <c r="C418" s="3">
        <f>VLOOKUP($A418,Prices_Monthly!$A:$I,COLUMN(C$4),FALSE)/VLOOKUP(EOMONTH($A418,-1),Prices_Monthly!$A:$I,COLUMN(C$4),FALSE)-1</f>
        <v>8.9134203202749784E-3</v>
      </c>
      <c r="D418" s="3">
        <f>VLOOKUP($A418,Prices_Monthly!$A:$I,COLUMN(D$4),FALSE)/VLOOKUP(EOMONTH($A418,-1),Prices_Monthly!$A:$I,COLUMN(D$4),FALSE)-1</f>
        <v>-1.0307700633694128E-2</v>
      </c>
      <c r="E418" s="3">
        <f>VLOOKUP($A418,Prices_Monthly!$A:$I,COLUMN(E$4),FALSE)/VLOOKUP(EOMONTH($A418,-1),Prices_Monthly!$A:$I,COLUMN(E$4),FALSE)-1</f>
        <v>9.7570958580521783E-3</v>
      </c>
      <c r="F418" s="3">
        <f>VLOOKUP($A418,Prices_Monthly!$A:$I,COLUMN(F$4),FALSE)/VLOOKUP(EOMONTH($A418,-1),Prices_Monthly!$A:$I,COLUMN(F$4),FALSE)-1</f>
        <v>4.5102682027230001E-2</v>
      </c>
      <c r="G418" s="3">
        <f>VLOOKUP($A418,Prices_Monthly!$A:$I,COLUMN(G$4),FALSE)/VLOOKUP(EOMONTH($A418,-1),Prices_Monthly!$A:$I,COLUMN(G$4),FALSE)-1</f>
        <v>5.8035082559988016E-2</v>
      </c>
      <c r="H418" s="3">
        <f>VLOOKUP($A418,Prices_Monthly!$A:$I,COLUMN(H$4),FALSE)/VLOOKUP(EOMONTH($A418,-1),Prices_Monthly!$A:$I,COLUMN(H$4),FALSE)-1</f>
        <v>-3.611804767309712E-3</v>
      </c>
      <c r="I418" s="3">
        <f>VLOOKUP($A418,Prices_Monthly!$A:$I,COLUMN(I$4),FALSE)/VLOOKUP(EOMONTH($A418,-1),Prices_Monthly!$A:$I,COLUMN(I$4),FALSE)-1</f>
        <v>1.4008921639716343E-2</v>
      </c>
      <c r="K418" s="3">
        <f>VLOOKUP($A418,Prices_Monthly!$A:$L,COLUMN(K$4),FALSE)/VLOOKUP(EOMONTH($A418,-1),Prices_Monthly!$A:$L,COLUMN(K$4),FALSE)-1</f>
        <v>4.6447947156167402E-3</v>
      </c>
      <c r="L418" s="3">
        <f>VLOOKUP($A418,Prices_Monthly!$A:$L,COLUMN(L$4),FALSE)/VLOOKUP(EOMONTH($A418,-1),Prices_Monthly!$A:$L,COLUMN(L$4),FALSE)-1</f>
        <v>4.0665816716664027E-2</v>
      </c>
      <c r="M418" s="3">
        <f t="shared" si="6"/>
        <v>2.6257407916245111E-2</v>
      </c>
    </row>
    <row r="419" spans="1:13" x14ac:dyDescent="0.35">
      <c r="A419" s="2">
        <v>45473</v>
      </c>
      <c r="B419" s="3">
        <f>VLOOKUP($A419,Prices_Monthly!$A:$I,COLUMN(B$4),FALSE)/VLOOKUP(EOMONTH($A419,-1),Prices_Monthly!$A:$I,COLUMN(B$4),FALSE)-1</f>
        <v>6.5444359374322802E-2</v>
      </c>
      <c r="C419" s="3">
        <f>VLOOKUP($A419,Prices_Monthly!$A:$I,COLUMN(C$4),FALSE)/VLOOKUP(EOMONTH($A419,-1),Prices_Monthly!$A:$I,COLUMN(C$4),FALSE)-1</f>
        <v>-2.6445151862320992E-3</v>
      </c>
      <c r="D419" s="3">
        <f>VLOOKUP($A419,Prices_Monthly!$A:$I,COLUMN(D$4),FALSE)/VLOOKUP(EOMONTH($A419,-1),Prices_Monthly!$A:$I,COLUMN(D$4),FALSE)-1</f>
        <v>3.2534374935493382E-3</v>
      </c>
      <c r="E419" s="3">
        <f>VLOOKUP($A419,Prices_Monthly!$A:$I,COLUMN(E$4),FALSE)/VLOOKUP(EOMONTH($A419,-1),Prices_Monthly!$A:$I,COLUMN(E$4),FALSE)-1</f>
        <v>1.0567159152773176E-2</v>
      </c>
      <c r="F419" s="3">
        <f>VLOOKUP($A419,Prices_Monthly!$A:$I,COLUMN(F$4),FALSE)/VLOOKUP(EOMONTH($A419,-1),Prices_Monthly!$A:$I,COLUMN(F$4),FALSE)-1</f>
        <v>3.0368385508572571E-2</v>
      </c>
      <c r="G419" s="3">
        <f>VLOOKUP($A419,Prices_Monthly!$A:$I,COLUMN(G$4),FALSE)/VLOOKUP(EOMONTH($A419,-1),Prices_Monthly!$A:$I,COLUMN(G$4),FALSE)-1</f>
        <v>5.771661968168762E-2</v>
      </c>
      <c r="H419" s="3">
        <f>VLOOKUP($A419,Prices_Monthly!$A:$I,COLUMN(H$4),FALSE)/VLOOKUP(EOMONTH($A419,-1),Prices_Monthly!$A:$I,COLUMN(H$4),FALSE)-1</f>
        <v>-2.720837348972116E-2</v>
      </c>
      <c r="I419" s="3">
        <f>VLOOKUP($A419,Prices_Monthly!$A:$I,COLUMN(I$4),FALSE)/VLOOKUP(EOMONTH($A419,-1),Prices_Monthly!$A:$I,COLUMN(I$4),FALSE)-1</f>
        <v>-1.3983416486735956E-2</v>
      </c>
      <c r="K419" s="3">
        <f>VLOOKUP($A419,Prices_Monthly!$A:$L,COLUMN(K$4),FALSE)/VLOOKUP(EOMONTH($A419,-1),Prices_Monthly!$A:$L,COLUMN(K$4),FALSE)-1</f>
        <v>7.0152157795182468E-3</v>
      </c>
      <c r="L419" s="3">
        <f>VLOOKUP($A419,Prices_Monthly!$A:$L,COLUMN(L$4),FALSE)/VLOOKUP(EOMONTH($A419,-1),Prices_Monthly!$A:$L,COLUMN(L$4),FALSE)-1</f>
        <v>2.3212505399261119E-2</v>
      </c>
      <c r="M419" s="3">
        <f t="shared" si="6"/>
        <v>1.6733589551363968E-2</v>
      </c>
    </row>
    <row r="420" spans="1:13" x14ac:dyDescent="0.35">
      <c r="A420" s="2">
        <v>45504</v>
      </c>
      <c r="B420" s="3">
        <f>VLOOKUP($A420,Prices_Monthly!$A:$I,COLUMN(B$4),FALSE)/VLOOKUP(EOMONTH($A420,-1),Prices_Monthly!$A:$I,COLUMN(B$4),FALSE)-1</f>
        <v>-5.3267490481697544E-2</v>
      </c>
      <c r="C420" s="3">
        <f>VLOOKUP($A420,Prices_Monthly!$A:$I,COLUMN(C$4),FALSE)/VLOOKUP(EOMONTH($A420,-1),Prices_Monthly!$A:$I,COLUMN(C$4),FALSE)-1</f>
        <v>3.6330073623985104E-2</v>
      </c>
      <c r="D420" s="3">
        <f>VLOOKUP($A420,Prices_Monthly!$A:$I,COLUMN(D$4),FALSE)/VLOOKUP(EOMONTH($A420,-1),Prices_Monthly!$A:$I,COLUMN(D$4),FALSE)-1</f>
        <v>-2.9995982487551753E-4</v>
      </c>
      <c r="E420" s="3">
        <f>VLOOKUP($A420,Prices_Monthly!$A:$I,COLUMN(E$4),FALSE)/VLOOKUP(EOMONTH($A420,-1),Prices_Monthly!$A:$I,COLUMN(E$4),FALSE)-1</f>
        <v>1.6312514319025251E-2</v>
      </c>
      <c r="F420" s="3">
        <f>VLOOKUP($A420,Prices_Monthly!$A:$I,COLUMN(F$4),FALSE)/VLOOKUP(EOMONTH($A420,-1),Prices_Monthly!$A:$I,COLUMN(F$4),FALSE)-1</f>
        <v>6.5966128929952905E-3</v>
      </c>
      <c r="G420" s="3">
        <f>VLOOKUP($A420,Prices_Monthly!$A:$I,COLUMN(G$4),FALSE)/VLOOKUP(EOMONTH($A420,-1),Prices_Monthly!$A:$I,COLUMN(G$4),FALSE)-1</f>
        <v>-2.1176981277954865E-2</v>
      </c>
      <c r="H420" s="3">
        <f>VLOOKUP($A420,Prices_Monthly!$A:$I,COLUMN(H$4),FALSE)/VLOOKUP(EOMONTH($A420,-1),Prices_Monthly!$A:$I,COLUMN(H$4),FALSE)-1</f>
        <v>6.3918288767047526E-2</v>
      </c>
      <c r="I420" s="3">
        <f>VLOOKUP($A420,Prices_Monthly!$A:$I,COLUMN(I$4),FALSE)/VLOOKUP(EOMONTH($A420,-1),Prices_Monthly!$A:$I,COLUMN(I$4),FALSE)-1</f>
        <v>8.2145863684761622E-3</v>
      </c>
      <c r="K420" s="3">
        <f>VLOOKUP($A420,Prices_Monthly!$A:$L,COLUMN(K$4),FALSE)/VLOOKUP(EOMONTH($A420,-1),Prices_Monthly!$A:$L,COLUMN(K$4),FALSE)-1</f>
        <v>1.8185858714853786E-2</v>
      </c>
      <c r="L420" s="3">
        <f>VLOOKUP($A420,Prices_Monthly!$A:$L,COLUMN(L$4),FALSE)/VLOOKUP(EOMONTH($A420,-1),Prices_Monthly!$A:$L,COLUMN(L$4),FALSE)-1</f>
        <v>1.2462772697418023E-2</v>
      </c>
      <c r="M420" s="3">
        <f t="shared" si="6"/>
        <v>1.4752007104392329E-2</v>
      </c>
    </row>
    <row r="421" spans="1:13" x14ac:dyDescent="0.35">
      <c r="A421" s="2">
        <v>45535</v>
      </c>
      <c r="B421" s="3">
        <f>VLOOKUP($A421,Prices_Monthly!$A:$I,COLUMN(B$4),FALSE)/VLOOKUP(EOMONTH($A421,-1),Prices_Monthly!$A:$I,COLUMN(B$4),FALSE)-1</f>
        <v>-6.0348793436237003E-2</v>
      </c>
      <c r="C421" s="3">
        <f>VLOOKUP($A421,Prices_Monthly!$A:$I,COLUMN(C$4),FALSE)/VLOOKUP(EOMONTH($A421,-1),Prices_Monthly!$A:$I,COLUMN(C$4),FALSE)-1</f>
        <v>2.2077088933604161E-2</v>
      </c>
      <c r="D421" s="3">
        <f>VLOOKUP($A421,Prices_Monthly!$A:$I,COLUMN(D$4),FALSE)/VLOOKUP(EOMONTH($A421,-1),Prices_Monthly!$A:$I,COLUMN(D$4),FALSE)-1</f>
        <v>1.3449525914050797E-2</v>
      </c>
      <c r="E421" s="3">
        <f>VLOOKUP($A421,Prices_Monthly!$A:$I,COLUMN(E$4),FALSE)/VLOOKUP(EOMONTH($A421,-1),Prices_Monthly!$A:$I,COLUMN(E$4),FALSE)-1</f>
        <v>1.0920435739800283E-2</v>
      </c>
      <c r="F421" s="3">
        <f>VLOOKUP($A421,Prices_Monthly!$A:$I,COLUMN(F$4),FALSE)/VLOOKUP(EOMONTH($A421,-1),Prices_Monthly!$A:$I,COLUMN(F$4),FALSE)-1</f>
        <v>1.8546913398727272E-2</v>
      </c>
      <c r="G421" s="3">
        <f>VLOOKUP($A421,Prices_Monthly!$A:$I,COLUMN(G$4),FALSE)/VLOOKUP(EOMONTH($A421,-1),Prices_Monthly!$A:$I,COLUMN(G$4),FALSE)-1</f>
        <v>6.0367465906969731E-3</v>
      </c>
      <c r="H421" s="3">
        <f>VLOOKUP($A421,Prices_Monthly!$A:$I,COLUMN(H$4),FALSE)/VLOOKUP(EOMONTH($A421,-1),Prices_Monthly!$A:$I,COLUMN(H$4),FALSE)-1</f>
        <v>2.8468403418321797E-2</v>
      </c>
      <c r="I421" s="3">
        <f>VLOOKUP($A421,Prices_Monthly!$A:$I,COLUMN(I$4),FALSE)/VLOOKUP(EOMONTH($A421,-1),Prices_Monthly!$A:$I,COLUMN(I$4),FALSE)-1</f>
        <v>2.1371236268065807E-2</v>
      </c>
      <c r="K421" s="3">
        <f>VLOOKUP($A421,Prices_Monthly!$A:$L,COLUMN(K$4),FALSE)/VLOOKUP(EOMONTH($A421,-1),Prices_Monthly!$A:$L,COLUMN(K$4),FALSE)-1</f>
        <v>8.9192237828439325E-3</v>
      </c>
      <c r="L421" s="3">
        <f>VLOOKUP($A421,Prices_Monthly!$A:$L,COLUMN(L$4),FALSE)/VLOOKUP(EOMONTH($A421,-1),Prices_Monthly!$A:$L,COLUMN(L$4),FALSE)-1</f>
        <v>1.8661406144260928E-2</v>
      </c>
      <c r="M421" s="3">
        <f t="shared" si="6"/>
        <v>1.4764533199694129E-2</v>
      </c>
    </row>
    <row r="422" spans="1:13" x14ac:dyDescent="0.35">
      <c r="A422" s="2">
        <v>45565</v>
      </c>
      <c r="B422" s="3">
        <f>VLOOKUP($A422,Prices_Monthly!$A:$I,COLUMN(B$4),FALSE)/VLOOKUP(EOMONTH($A422,-1),Prices_Monthly!$A:$I,COLUMN(B$4),FALSE)-1</f>
        <v>-5.6116205073668657E-2</v>
      </c>
      <c r="C422" s="3">
        <f>VLOOKUP($A422,Prices_Monthly!$A:$I,COLUMN(C$4),FALSE)/VLOOKUP(EOMONTH($A422,-1),Prices_Monthly!$A:$I,COLUMN(C$4),FALSE)-1</f>
        <v>5.2143273981821503E-2</v>
      </c>
      <c r="D422" s="3">
        <f>VLOOKUP($A422,Prices_Monthly!$A:$I,COLUMN(D$4),FALSE)/VLOOKUP(EOMONTH($A422,-1),Prices_Monthly!$A:$I,COLUMN(D$4),FALSE)-1</f>
        <v>3.426335217930454E-3</v>
      </c>
      <c r="E422" s="3">
        <f>VLOOKUP($A422,Prices_Monthly!$A:$I,COLUMN(E$4),FALSE)/VLOOKUP(EOMONTH($A422,-1),Prices_Monthly!$A:$I,COLUMN(E$4),FALSE)-1</f>
        <v>6.5952317988799969E-3</v>
      </c>
      <c r="F422" s="3">
        <f>VLOOKUP($A422,Prices_Monthly!$A:$I,COLUMN(F$4),FALSE)/VLOOKUP(EOMONTH($A422,-1),Prices_Monthly!$A:$I,COLUMN(F$4),FALSE)-1</f>
        <v>1.6002639610657399E-2</v>
      </c>
      <c r="G422" s="3">
        <f>VLOOKUP($A422,Prices_Monthly!$A:$I,COLUMN(G$4),FALSE)/VLOOKUP(EOMONTH($A422,-1),Prices_Monthly!$A:$I,COLUMN(G$4),FALSE)-1</f>
        <v>2.020188615021401E-2</v>
      </c>
      <c r="H422" s="3">
        <f>VLOOKUP($A422,Prices_Monthly!$A:$I,COLUMN(H$4),FALSE)/VLOOKUP(EOMONTH($A422,-1),Prices_Monthly!$A:$I,COLUMN(H$4),FALSE)-1</f>
        <v>1.3546950919326228E-2</v>
      </c>
      <c r="I422" s="3">
        <f>VLOOKUP($A422,Prices_Monthly!$A:$I,COLUMN(I$4),FALSE)/VLOOKUP(EOMONTH($A422,-1),Prices_Monthly!$A:$I,COLUMN(I$4),FALSE)-1</f>
        <v>6.9630743043147536E-3</v>
      </c>
      <c r="K422" s="3">
        <f>VLOOKUP($A422,Prices_Monthly!$A:$L,COLUMN(K$4),FALSE)/VLOOKUP(EOMONTH($A422,-1),Prices_Monthly!$A:$L,COLUMN(K$4),FALSE)-1</f>
        <v>9.6531748682506802E-3</v>
      </c>
      <c r="L422" s="3">
        <f>VLOOKUP($A422,Prices_Monthly!$A:$L,COLUMN(L$4),FALSE)/VLOOKUP(EOMONTH($A422,-1),Prices_Monthly!$A:$L,COLUMN(L$4),FALSE)-1</f>
        <v>1.5040069710264614E-2</v>
      </c>
      <c r="M422" s="3">
        <f t="shared" si="6"/>
        <v>1.288531177345904E-2</v>
      </c>
    </row>
    <row r="423" spans="1:13" x14ac:dyDescent="0.35">
      <c r="A423" s="2">
        <v>45596</v>
      </c>
      <c r="B423" s="3">
        <f>VLOOKUP($A423,Prices_Monthly!$A:$I,COLUMN(B$4),FALSE)/VLOOKUP(EOMONTH($A423,-1),Prices_Monthly!$A:$I,COLUMN(B$4),FALSE)-1</f>
        <v>1.5207973348355885E-2</v>
      </c>
      <c r="C423" s="3">
        <f>VLOOKUP($A423,Prices_Monthly!$A:$I,COLUMN(C$4),FALSE)/VLOOKUP(EOMONTH($A423,-1),Prices_Monthly!$A:$I,COLUMN(C$4),FALSE)-1</f>
        <v>3.3805904000195675E-2</v>
      </c>
      <c r="D423" s="3">
        <f>VLOOKUP($A423,Prices_Monthly!$A:$I,COLUMN(D$4),FALSE)/VLOOKUP(EOMONTH($A423,-1),Prices_Monthly!$A:$I,COLUMN(D$4),FALSE)-1</f>
        <v>-3.2612485557834692E-3</v>
      </c>
      <c r="E423" s="3">
        <f>VLOOKUP($A423,Prices_Monthly!$A:$I,COLUMN(E$4),FALSE)/VLOOKUP(EOMONTH($A423,-1),Prices_Monthly!$A:$I,COLUMN(E$4),FALSE)-1</f>
        <v>-3.3334178122612745E-2</v>
      </c>
      <c r="F423" s="3">
        <f>VLOOKUP($A423,Prices_Monthly!$A:$I,COLUMN(F$4),FALSE)/VLOOKUP(EOMONTH($A423,-1),Prices_Monthly!$A:$I,COLUMN(F$4),FALSE)-1</f>
        <v>-1.3030770479824705E-2</v>
      </c>
      <c r="G423" s="3">
        <f>VLOOKUP($A423,Prices_Monthly!$A:$I,COLUMN(G$4),FALSE)/VLOOKUP(EOMONTH($A423,-1),Prices_Monthly!$A:$I,COLUMN(G$4),FALSE)-1</f>
        <v>-1.1820534185555065E-2</v>
      </c>
      <c r="H423" s="3">
        <f>VLOOKUP($A423,Prices_Monthly!$A:$I,COLUMN(H$4),FALSE)/VLOOKUP(EOMONTH($A423,-1),Prices_Monthly!$A:$I,COLUMN(H$4),FALSE)-1</f>
        <v>-6.524553397012578E-2</v>
      </c>
      <c r="I423" s="3">
        <f>VLOOKUP($A423,Prices_Monthly!$A:$I,COLUMN(I$4),FALSE)/VLOOKUP(EOMONTH($A423,-1),Prices_Monthly!$A:$I,COLUMN(I$4),FALSE)-1</f>
        <v>-2.8602532671662129E-2</v>
      </c>
      <c r="K423" s="3">
        <f>VLOOKUP($A423,Prices_Monthly!$A:$L,COLUMN(K$4),FALSE)/VLOOKUP(EOMONTH($A423,-1),Prices_Monthly!$A:$L,COLUMN(K$4),FALSE)-1</f>
        <v>-1.5291523696343789E-2</v>
      </c>
      <c r="L423" s="3">
        <f>VLOOKUP($A423,Prices_Monthly!$A:$L,COLUMN(L$4),FALSE)/VLOOKUP(EOMONTH($A423,-1),Prices_Monthly!$A:$L,COLUMN(L$4),FALSE)-1</f>
        <v>-9.1835560818069872E-3</v>
      </c>
      <c r="M423" s="3">
        <f t="shared" si="6"/>
        <v>-1.1626743127621708E-2</v>
      </c>
    </row>
    <row r="424" spans="1:13" x14ac:dyDescent="0.35">
      <c r="A424" s="2">
        <v>45626</v>
      </c>
      <c r="B424" s="3">
        <f>VLOOKUP($A424,Prices_Monthly!$A:$I,COLUMN(B$4),FALSE)/VLOOKUP(EOMONTH($A424,-1),Prices_Monthly!$A:$I,COLUMN(B$4),FALSE)-1</f>
        <v>7.9632643005231873E-3</v>
      </c>
      <c r="C424" s="3">
        <f>VLOOKUP($A424,Prices_Monthly!$A:$I,COLUMN(C$4),FALSE)/VLOOKUP(EOMONTH($A424,-1),Prices_Monthly!$A:$I,COLUMN(C$4),FALSE)-1</f>
        <v>-3.371548115270373E-2</v>
      </c>
      <c r="D424" s="3">
        <f>VLOOKUP($A424,Prices_Monthly!$A:$I,COLUMN(D$4),FALSE)/VLOOKUP(EOMONTH($A424,-1),Prices_Monthly!$A:$I,COLUMN(D$4),FALSE)-1</f>
        <v>-7.9267004628420512E-3</v>
      </c>
      <c r="E424" s="3">
        <f>VLOOKUP($A424,Prices_Monthly!$A:$I,COLUMN(E$4),FALSE)/VLOOKUP(EOMONTH($A424,-1),Prices_Monthly!$A:$I,COLUMN(E$4),FALSE)-1</f>
        <v>1.9974550180528183E-3</v>
      </c>
      <c r="F424" s="3">
        <f>VLOOKUP($A424,Prices_Monthly!$A:$I,COLUMN(F$4),FALSE)/VLOOKUP(EOMONTH($A424,-1),Prices_Monthly!$A:$I,COLUMN(F$4),FALSE)-1</f>
        <v>5.455928926911513E-2</v>
      </c>
      <c r="G424" s="3">
        <f>VLOOKUP($A424,Prices_Monthly!$A:$I,COLUMN(G$4),FALSE)/VLOOKUP(EOMONTH($A424,-1),Prices_Monthly!$A:$I,COLUMN(G$4),FALSE)-1</f>
        <v>4.8534559880542449E-2</v>
      </c>
      <c r="H424" s="3">
        <f>VLOOKUP($A424,Prices_Monthly!$A:$I,COLUMN(H$4),FALSE)/VLOOKUP(EOMONTH($A424,-1),Prices_Monthly!$A:$I,COLUMN(H$4),FALSE)-1</f>
        <v>1.0519086176981052E-2</v>
      </c>
      <c r="I424" s="3">
        <f>VLOOKUP($A424,Prices_Monthly!$A:$I,COLUMN(I$4),FALSE)/VLOOKUP(EOMONTH($A424,-1),Prices_Monthly!$A:$I,COLUMN(I$4),FALSE)-1</f>
        <v>-2.8234982833344135E-2</v>
      </c>
      <c r="K424" s="3">
        <f>VLOOKUP($A424,Prices_Monthly!$A:$L,COLUMN(K$4),FALSE)/VLOOKUP(EOMONTH($A424,-1),Prices_Monthly!$A:$L,COLUMN(K$4),FALSE)-1</f>
        <v>1.1285853131159707E-2</v>
      </c>
      <c r="L424" s="3">
        <f>VLOOKUP($A424,Prices_Monthly!$A:$L,COLUMN(L$4),FALSE)/VLOOKUP(EOMONTH($A424,-1),Prices_Monthly!$A:$L,COLUMN(L$4),FALSE)-1</f>
        <v>4.8806176977124194E-2</v>
      </c>
      <c r="M424" s="3">
        <f t="shared" si="6"/>
        <v>3.3798047438738398E-2</v>
      </c>
    </row>
    <row r="425" spans="1:13" x14ac:dyDescent="0.35">
      <c r="A425" s="2">
        <v>45657</v>
      </c>
      <c r="B425" s="3">
        <f>VLOOKUP($A425,Prices_Monthly!$A:$I,COLUMN(B$4),FALSE)/VLOOKUP(EOMONTH($A425,-1),Prices_Monthly!$A:$I,COLUMN(B$4),FALSE)-1</f>
        <v>3.1781908106019996E-2</v>
      </c>
      <c r="C425" s="3">
        <f>VLOOKUP($A425,Prices_Monthly!$A:$I,COLUMN(C$4),FALSE)/VLOOKUP(EOMONTH($A425,-1),Prices_Monthly!$A:$I,COLUMN(C$4),FALSE)-1</f>
        <v>-1.4919703470310908E-2</v>
      </c>
      <c r="D425" s="3">
        <f>VLOOKUP($A425,Prices_Monthly!$A:$I,COLUMN(D$4),FALSE)/VLOOKUP(EOMONTH($A425,-1),Prices_Monthly!$A:$I,COLUMN(D$4),FALSE)-1</f>
        <v>-3.3849568882096115E-3</v>
      </c>
      <c r="E425" s="3">
        <f>VLOOKUP($A425,Prices_Monthly!$A:$I,COLUMN(E$4),FALSE)/VLOOKUP(EOMONTH($A425,-1),Prices_Monthly!$A:$I,COLUMN(E$4),FALSE)-1</f>
        <v>-1.9037399873705563E-2</v>
      </c>
      <c r="F425" s="3">
        <f>VLOOKUP($A425,Prices_Monthly!$A:$I,COLUMN(F$4),FALSE)/VLOOKUP(EOMONTH($A425,-1),Prices_Monthly!$A:$I,COLUMN(F$4),FALSE)-1</f>
        <v>-3.0382807777062704E-2</v>
      </c>
      <c r="G425" s="3">
        <f>VLOOKUP($A425,Prices_Monthly!$A:$I,COLUMN(G$4),FALSE)/VLOOKUP(EOMONTH($A425,-1),Prices_Monthly!$A:$I,COLUMN(G$4),FALSE)-1</f>
        <v>-2.2745896424480883E-3</v>
      </c>
      <c r="H425" s="3">
        <f>VLOOKUP($A425,Prices_Monthly!$A:$I,COLUMN(H$4),FALSE)/VLOOKUP(EOMONTH($A425,-1),Prices_Monthly!$A:$I,COLUMN(H$4),FALSE)-1</f>
        <v>-4.8712216061527536E-2</v>
      </c>
      <c r="I425" s="3">
        <f>VLOOKUP($A425,Prices_Monthly!$A:$I,COLUMN(I$4),FALSE)/VLOOKUP(EOMONTH($A425,-1),Prices_Monthly!$A:$I,COLUMN(I$4),FALSE)-1</f>
        <v>-2.0977300008770627E-2</v>
      </c>
      <c r="K425" s="3">
        <f>VLOOKUP($A425,Prices_Monthly!$A:$L,COLUMN(K$4),FALSE)/VLOOKUP(EOMONTH($A425,-1),Prices_Monthly!$A:$L,COLUMN(K$4),FALSE)-1</f>
        <v>-9.9762472232521882E-3</v>
      </c>
      <c r="L425" s="3">
        <f>VLOOKUP($A425,Prices_Monthly!$A:$L,COLUMN(L$4),FALSE)/VLOOKUP(EOMONTH($A425,-1),Prices_Monthly!$A:$L,COLUMN(L$4),FALSE)-1</f>
        <v>-1.9151003250808651E-2</v>
      </c>
      <c r="M425" s="3">
        <f t="shared" si="6"/>
        <v>-1.5481100839786065E-2</v>
      </c>
    </row>
    <row r="426" spans="1:13" x14ac:dyDescent="0.35">
      <c r="A426" s="2">
        <v>45688</v>
      </c>
      <c r="B426" s="3">
        <f>VLOOKUP($A426,Prices_Monthly!$A:$I,COLUMN(B$4),FALSE)/VLOOKUP(EOMONTH($A426,-1),Prices_Monthly!$A:$I,COLUMN(B$4),FALSE)-1</f>
        <v>2.8252160158205752E-2</v>
      </c>
      <c r="C426" s="3">
        <f>VLOOKUP($A426,Prices_Monthly!$A:$I,COLUMN(C$4),FALSE)/VLOOKUP(EOMONTH($A426,-1),Prices_Monthly!$A:$I,COLUMN(C$4),FALSE)-1</f>
        <v>6.2775168856977315E-2</v>
      </c>
      <c r="D426" s="3">
        <f>VLOOKUP($A426,Prices_Monthly!$A:$I,COLUMN(D$4),FALSE)/VLOOKUP(EOMONTH($A426,-1),Prices_Monthly!$A:$I,COLUMN(D$4),FALSE)-1</f>
        <v>-8.1893914774123777E-3</v>
      </c>
      <c r="E426" s="3">
        <f>VLOOKUP($A426,Prices_Monthly!$A:$I,COLUMN(E$4),FALSE)/VLOOKUP(EOMONTH($A426,-1),Prices_Monthly!$A:$I,COLUMN(E$4),FALSE)-1</f>
        <v>6.0086020890781633E-4</v>
      </c>
      <c r="F426" s="3">
        <f>VLOOKUP($A426,Prices_Monthly!$A:$I,COLUMN(F$4),FALSE)/VLOOKUP(EOMONTH($A426,-1),Prices_Monthly!$A:$I,COLUMN(F$4),FALSE)-1</f>
        <v>2.2163673296997422E-2</v>
      </c>
      <c r="G426" s="3">
        <f>VLOOKUP($A426,Prices_Monthly!$A:$I,COLUMN(G$4),FALSE)/VLOOKUP(EOMONTH($A426,-1),Prices_Monthly!$A:$I,COLUMN(G$4),FALSE)-1</f>
        <v>1.708938667466553E-2</v>
      </c>
      <c r="H426" s="3">
        <f>VLOOKUP($A426,Prices_Monthly!$A:$I,COLUMN(H$4),FALSE)/VLOOKUP(EOMONTH($A426,-1),Prices_Monthly!$A:$I,COLUMN(H$4),FALSE)-1</f>
        <v>1.151608020832362E-2</v>
      </c>
      <c r="I426" s="3">
        <f>VLOOKUP($A426,Prices_Monthly!$A:$I,COLUMN(I$4),FALSE)/VLOOKUP(EOMONTH($A426,-1),Prices_Monthly!$A:$I,COLUMN(I$4),FALSE)-1</f>
        <v>2.6220223132629172E-3</v>
      </c>
      <c r="K426" s="3">
        <f>VLOOKUP($A426,Prices_Monthly!$A:$L,COLUMN(K$4),FALSE)/VLOOKUP(EOMONTH($A426,-1),Prices_Monthly!$A:$L,COLUMN(K$4),FALSE)-1</f>
        <v>1.7729933196435343E-3</v>
      </c>
      <c r="L426" s="3">
        <f>VLOOKUP($A426,Prices_Monthly!$A:$L,COLUMN(L$4),FALSE)/VLOOKUP(EOMONTH($A426,-1),Prices_Monthly!$A:$L,COLUMN(L$4),FALSE)-1</f>
        <v>3.4572064135910852E-2</v>
      </c>
      <c r="M426" s="3">
        <f t="shared" si="6"/>
        <v>2.1452435809403925E-2</v>
      </c>
    </row>
    <row r="427" spans="1:13" x14ac:dyDescent="0.35">
      <c r="A427" s="2">
        <v>45716</v>
      </c>
      <c r="B427" s="3">
        <f>VLOOKUP($A427,Prices_Monthly!$A:$I,COLUMN(B$4),FALSE)/VLOOKUP(EOMONTH($A427,-1),Prices_Monthly!$A:$I,COLUMN(B$4),FALSE)-1</f>
        <v>-2.8765196011473759E-2</v>
      </c>
      <c r="C427" s="3">
        <f>VLOOKUP($A427,Prices_Monthly!$A:$I,COLUMN(C$4),FALSE)/VLOOKUP(EOMONTH($A427,-1),Prices_Monthly!$A:$I,COLUMN(C$4),FALSE)-1</f>
        <v>4.7625964219866201E-3</v>
      </c>
      <c r="D427" s="3">
        <f>VLOOKUP($A427,Prices_Monthly!$A:$I,COLUMN(D$4),FALSE)/VLOOKUP(EOMONTH($A427,-1),Prices_Monthly!$A:$I,COLUMN(D$4),FALSE)-1</f>
        <v>-6.5180622577930558E-3</v>
      </c>
      <c r="E427" s="3">
        <f>VLOOKUP($A427,Prices_Monthly!$A:$I,COLUMN(E$4),FALSE)/VLOOKUP(EOMONTH($A427,-1),Prices_Monthly!$A:$I,COLUMN(E$4),FALSE)-1</f>
        <v>2.0310350843495861E-2</v>
      </c>
      <c r="F427" s="3">
        <f>VLOOKUP($A427,Prices_Monthly!$A:$I,COLUMN(F$4),FALSE)/VLOOKUP(EOMONTH($A427,-1),Prices_Monthly!$A:$I,COLUMN(F$4),FALSE)-1</f>
        <v>-1.7157586132263036E-2</v>
      </c>
      <c r="G427" s="3">
        <f>VLOOKUP($A427,Prices_Monthly!$A:$I,COLUMN(G$4),FALSE)/VLOOKUP(EOMONTH($A427,-1),Prices_Monthly!$A:$I,COLUMN(G$4),FALSE)-1</f>
        <v>-3.1022297166372281E-2</v>
      </c>
      <c r="H427" s="3">
        <f>VLOOKUP($A427,Prices_Monthly!$A:$I,COLUMN(H$4),FALSE)/VLOOKUP(EOMONTH($A427,-1),Prices_Monthly!$A:$I,COLUMN(H$4),FALSE)-1</f>
        <v>2.4284838008141518E-2</v>
      </c>
      <c r="I427" s="3">
        <f>VLOOKUP($A427,Prices_Monthly!$A:$I,COLUMN(I$4),FALSE)/VLOOKUP(EOMONTH($A427,-1),Prices_Monthly!$A:$I,COLUMN(I$4),FALSE)-1</f>
        <v>-8.0415332523398053E-4</v>
      </c>
      <c r="K427" s="3">
        <f>VLOOKUP($A427,Prices_Monthly!$A:$L,COLUMN(K$4),FALSE)/VLOOKUP(EOMONTH($A427,-1),Prices_Monthly!$A:$L,COLUMN(K$4),FALSE)-1</f>
        <v>1.0643766520090692E-2</v>
      </c>
      <c r="L427" s="3">
        <f>VLOOKUP($A427,Prices_Monthly!$A:$L,COLUMN(L$4),FALSE)/VLOOKUP(EOMONTH($A427,-1),Prices_Monthly!$A:$L,COLUMN(L$4),FALSE)-1</f>
        <v>-9.5600411371088434E-3</v>
      </c>
      <c r="M427" s="3">
        <f t="shared" si="6"/>
        <v>-1.478518074229029E-3</v>
      </c>
    </row>
    <row r="428" spans="1:13" x14ac:dyDescent="0.35">
      <c r="A428" s="2">
        <v>45747</v>
      </c>
      <c r="B428" s="3">
        <f>VLOOKUP($A428,Prices_Monthly!$A:$I,COLUMN(B$4),FALSE)/VLOOKUP(EOMONTH($A428,-1),Prices_Monthly!$A:$I,COLUMN(B$4),FALSE)-1</f>
        <v>1.6440370917820246E-2</v>
      </c>
      <c r="C428" s="3">
        <f>VLOOKUP($A428,Prices_Monthly!$A:$I,COLUMN(C$4),FALSE)/VLOOKUP(EOMONTH($A428,-1),Prices_Monthly!$A:$I,COLUMN(C$4),FALSE)-1</f>
        <v>9.54063662954443E-2</v>
      </c>
      <c r="D428" s="3">
        <f>VLOOKUP($A428,Prices_Monthly!$A:$I,COLUMN(D$4),FALSE)/VLOOKUP(EOMONTH($A428,-1),Prices_Monthly!$A:$I,COLUMN(D$4),FALSE)-1</f>
        <v>-6.7571792286943433E-3</v>
      </c>
      <c r="E428" s="3">
        <f>VLOOKUP($A428,Prices_Monthly!$A:$I,COLUMN(E$4),FALSE)/VLOOKUP(EOMONTH($A428,-1),Prices_Monthly!$A:$I,COLUMN(E$4),FALSE)-1</f>
        <v>1.3695412258500905E-3</v>
      </c>
      <c r="F428" s="3">
        <f>VLOOKUP($A428,Prices_Monthly!$A:$I,COLUMN(F$4),FALSE)/VLOOKUP(EOMONTH($A428,-1),Prices_Monthly!$A:$I,COLUMN(F$4),FALSE)-1</f>
        <v>-6.0679465876559036E-2</v>
      </c>
      <c r="G428" s="3">
        <f>VLOOKUP($A428,Prices_Monthly!$A:$I,COLUMN(G$4),FALSE)/VLOOKUP(EOMONTH($A428,-1),Prices_Monthly!$A:$I,COLUMN(G$4),FALSE)-1</f>
        <v>-8.0389241290399149E-2</v>
      </c>
      <c r="H428" s="3">
        <f>VLOOKUP($A428,Prices_Monthly!$A:$I,COLUMN(H$4),FALSE)/VLOOKUP(EOMONTH($A428,-1),Prices_Monthly!$A:$I,COLUMN(H$4),FALSE)-1</f>
        <v>4.3620872689658086E-3</v>
      </c>
      <c r="I428" s="3">
        <f>VLOOKUP($A428,Prices_Monthly!$A:$I,COLUMN(I$4),FALSE)/VLOOKUP(EOMONTH($A428,-1),Prices_Monthly!$A:$I,COLUMN(I$4),FALSE)-1</f>
        <v>3.71022376924246E-2</v>
      </c>
      <c r="K428" s="3">
        <f>VLOOKUP($A428,Prices_Monthly!$A:$L,COLUMN(K$4),FALSE)/VLOOKUP(EOMONTH($A428,-1),Prices_Monthly!$A:$L,COLUMN(K$4),FALSE)-1</f>
        <v>-5.9316982726740353E-3</v>
      </c>
      <c r="L428" s="3">
        <f>VLOOKUP($A428,Prices_Monthly!$A:$L,COLUMN(L$4),FALSE)/VLOOKUP(EOMONTH($A428,-1),Prices_Monthly!$A:$L,COLUMN(L$4),FALSE)-1</f>
        <v>-5.0168405779966396E-2</v>
      </c>
      <c r="M428" s="3">
        <f t="shared" si="6"/>
        <v>-3.2473722777049449E-2</v>
      </c>
    </row>
    <row r="429" spans="1:13" x14ac:dyDescent="0.35">
      <c r="A429" s="2">
        <v>45777</v>
      </c>
      <c r="B429" s="3">
        <f>VLOOKUP($A429,Prices_Monthly!$A:$I,COLUMN(B$4),FALSE)/VLOOKUP(EOMONTH($A429,-1),Prices_Monthly!$A:$I,COLUMN(B$4),FALSE)-1</f>
        <v>-0.11455564289576403</v>
      </c>
      <c r="C429" s="3">
        <f>VLOOKUP($A429,Prices_Monthly!$A:$I,COLUMN(C$4),FALSE)/VLOOKUP(EOMONTH($A429,-1),Prices_Monthly!$A:$I,COLUMN(C$4),FALSE)-1</f>
        <v>5.3582110003837835E-2</v>
      </c>
      <c r="D429" s="3">
        <f>VLOOKUP($A429,Prices_Monthly!$A:$I,COLUMN(D$4),FALSE)/VLOOKUP(EOMONTH($A429,-1),Prices_Monthly!$A:$I,COLUMN(D$4),FALSE)-1</f>
        <v>1.7093648958230956E-2</v>
      </c>
      <c r="E429" s="3">
        <f>VLOOKUP($A429,Prices_Monthly!$A:$I,COLUMN(E$4),FALSE)/VLOOKUP(EOMONTH($A429,-1),Prices_Monthly!$A:$I,COLUMN(E$4),FALSE)-1</f>
        <v>9.1236114825419268E-3</v>
      </c>
      <c r="F429" s="3">
        <f>VLOOKUP($A429,Prices_Monthly!$A:$I,COLUMN(F$4),FALSE)/VLOOKUP(EOMONTH($A429,-1),Prices_Monthly!$A:$I,COLUMN(F$4),FALSE)-1</f>
        <v>-1.1722080136402413E-2</v>
      </c>
      <c r="G429" s="3">
        <f>VLOOKUP($A429,Prices_Monthly!$A:$I,COLUMN(G$4),FALSE)/VLOOKUP(EOMONTH($A429,-1),Prices_Monthly!$A:$I,COLUMN(G$4),FALSE)-1</f>
        <v>1.1265942934057138E-2</v>
      </c>
      <c r="H429" s="3">
        <f>VLOOKUP($A429,Prices_Monthly!$A:$I,COLUMN(H$4),FALSE)/VLOOKUP(EOMONTH($A429,-1),Prices_Monthly!$A:$I,COLUMN(H$4),FALSE)-1</f>
        <v>4.4818154921211439E-2</v>
      </c>
      <c r="I429" s="3">
        <f>VLOOKUP($A429,Prices_Monthly!$A:$I,COLUMN(I$4),FALSE)/VLOOKUP(EOMONTH($A429,-1),Prices_Monthly!$A:$I,COLUMN(I$4),FALSE)-1</f>
        <v>5.0409688914398343E-2</v>
      </c>
      <c r="K429" s="3">
        <f>VLOOKUP($A429,Prices_Monthly!$A:$L,COLUMN(K$4),FALSE)/VLOOKUP(EOMONTH($A429,-1),Prices_Monthly!$A:$L,COLUMN(K$4),FALSE)-1</f>
        <v>1.0788236940489249E-2</v>
      </c>
      <c r="L429" s="3">
        <f>VLOOKUP($A429,Prices_Monthly!$A:$L,COLUMN(L$4),FALSE)/VLOOKUP(EOMONTH($A429,-1),Prices_Monthly!$A:$L,COLUMN(L$4),FALSE)-1</f>
        <v>-3.7483142977071671E-3</v>
      </c>
      <c r="M429" s="3">
        <f t="shared" si="6"/>
        <v>2.0663061975713993E-3</v>
      </c>
    </row>
    <row r="430" spans="1:13" x14ac:dyDescent="0.35">
      <c r="A430" s="2">
        <v>45808</v>
      </c>
      <c r="B430" s="3">
        <f>VLOOKUP($A430,Prices_Monthly!$A:$I,COLUMN(B$4),FALSE)/VLOOKUP(EOMONTH($A430,-1),Prices_Monthly!$A:$I,COLUMN(B$4),FALSE)-1</f>
        <v>-6.1099679639048388E-3</v>
      </c>
      <c r="C430" s="3">
        <f>VLOOKUP($A430,Prices_Monthly!$A:$I,COLUMN(C$4),FALSE)/VLOOKUP(EOMONTH($A430,-1),Prices_Monthly!$A:$I,COLUMN(C$4),FALSE)-1</f>
        <v>-9.6770075567428337E-3</v>
      </c>
      <c r="D430" s="3">
        <f>VLOOKUP($A430,Prices_Monthly!$A:$I,COLUMN(D$4),FALSE)/VLOOKUP(EOMONTH($A430,-1),Prices_Monthly!$A:$I,COLUMN(D$4),FALSE)-1</f>
        <v>-1.0957274844343945E-2</v>
      </c>
      <c r="E430" s="3">
        <f>VLOOKUP($A430,Prices_Monthly!$A:$I,COLUMN(E$4),FALSE)/VLOOKUP(EOMONTH($A430,-1),Prices_Monthly!$A:$I,COLUMN(E$4),FALSE)-1</f>
        <v>-1.3775103748424611E-2</v>
      </c>
      <c r="F430" s="3">
        <f>VLOOKUP($A430,Prices_Monthly!$A:$I,COLUMN(F$4),FALSE)/VLOOKUP(EOMONTH($A430,-1),Prices_Monthly!$A:$I,COLUMN(F$4),FALSE)-1</f>
        <v>5.8895837826180797E-2</v>
      </c>
      <c r="G430" s="3">
        <f>VLOOKUP($A430,Prices_Monthly!$A:$I,COLUMN(G$4),FALSE)/VLOOKUP(EOMONTH($A430,-1),Prices_Monthly!$A:$I,COLUMN(G$4),FALSE)-1</f>
        <v>8.7404717885161576E-2</v>
      </c>
      <c r="H430" s="3">
        <f>VLOOKUP($A430,Prices_Monthly!$A:$I,COLUMN(H$4),FALSE)/VLOOKUP(EOMONTH($A430,-1),Prices_Monthly!$A:$I,COLUMN(H$4),FALSE)-1</f>
        <v>-1.5003966615579789E-2</v>
      </c>
      <c r="I430" s="3">
        <f>VLOOKUP($A430,Prices_Monthly!$A:$I,COLUMN(I$4),FALSE)/VLOOKUP(EOMONTH($A430,-1),Prices_Monthly!$A:$I,COLUMN(I$4),FALSE)-1</f>
        <v>-3.0432822362489453E-3</v>
      </c>
      <c r="K430" s="3">
        <f>VLOOKUP($A430,Prices_Monthly!$A:$L,COLUMN(K$4),FALSE)/VLOOKUP(EOMONTH($A430,-1),Prices_Monthly!$A:$L,COLUMN(K$4),FALSE)-1</f>
        <v>-6.9128833823016711E-3</v>
      </c>
      <c r="L430" s="3">
        <f>VLOOKUP($A430,Prices_Monthly!$A:$L,COLUMN(L$4),FALSE)/VLOOKUP(EOMONTH($A430,-1),Prices_Monthly!$A:$L,COLUMN(L$4),FALSE)-1</f>
        <v>5.9279899991411478E-2</v>
      </c>
      <c r="M430" s="3">
        <f t="shared" si="6"/>
        <v>3.2802786641926214E-2</v>
      </c>
    </row>
    <row r="431" spans="1:13" x14ac:dyDescent="0.35">
      <c r="A431" s="2">
        <v>45838</v>
      </c>
      <c r="B431" s="3">
        <f>VLOOKUP($A431,Prices_Monthly!$A:$I,COLUMN(B$4),FALSE)/VLOOKUP(EOMONTH($A431,-1),Prices_Monthly!$A:$I,COLUMN(B$4),FALSE)-1</f>
        <v>0.12682619961982788</v>
      </c>
      <c r="C431" s="3">
        <f>VLOOKUP($A431,Prices_Monthly!$A:$I,COLUMN(C$4),FALSE)/VLOOKUP(EOMONTH($A431,-1),Prices_Monthly!$A:$I,COLUMN(C$4),FALSE)-1</f>
        <v>-2.3236790405604113E-3</v>
      </c>
      <c r="D431" s="3">
        <f>VLOOKUP($A431,Prices_Monthly!$A:$I,COLUMN(D$4),FALSE)/VLOOKUP(EOMONTH($A431,-1),Prices_Monthly!$A:$I,COLUMN(D$4),FALSE)-1</f>
        <v>2.9928100099942956E-3</v>
      </c>
      <c r="E431" s="3">
        <f>VLOOKUP($A431,Prices_Monthly!$A:$I,COLUMN(E$4),FALSE)/VLOOKUP(EOMONTH($A431,-1),Prices_Monthly!$A:$I,COLUMN(E$4),FALSE)-1</f>
        <v>1.2378631061600309E-2</v>
      </c>
      <c r="F431" s="3">
        <f>VLOOKUP($A431,Prices_Monthly!$A:$I,COLUMN(F$4),FALSE)/VLOOKUP(EOMONTH($A431,-1),Prices_Monthly!$A:$I,COLUMN(F$4),FALSE)-1</f>
        <v>4.7819800004073265E-2</v>
      </c>
      <c r="G431" s="3">
        <f>VLOOKUP($A431,Prices_Monthly!$A:$I,COLUMN(G$4),FALSE)/VLOOKUP(EOMONTH($A431,-1),Prices_Monthly!$A:$I,COLUMN(G$4),FALSE)-1</f>
        <v>6.0113949468513894E-2</v>
      </c>
      <c r="H431" s="3">
        <f>VLOOKUP($A431,Prices_Monthly!$A:$I,COLUMN(H$4),FALSE)/VLOOKUP(EOMONTH($A431,-1),Prices_Monthly!$A:$I,COLUMN(H$4),FALSE)-1</f>
        <v>-4.3145258630149508E-3</v>
      </c>
      <c r="I431" s="3">
        <f>VLOOKUP($A431,Prices_Monthly!$A:$I,COLUMN(I$4),FALSE)/VLOOKUP(EOMONTH($A431,-1),Prices_Monthly!$A:$I,COLUMN(I$4),FALSE)-1</f>
        <v>3.2050777889743642E-2</v>
      </c>
      <c r="K431" s="3">
        <f>VLOOKUP($A431,Prices_Monthly!$A:$L,COLUMN(K$4),FALSE)/VLOOKUP(EOMONTH($A431,-1),Prices_Monthly!$A:$L,COLUMN(K$4),FALSE)-1</f>
        <v>7.0481869256100449E-3</v>
      </c>
      <c r="L431" s="3">
        <f>VLOOKUP($A431,Prices_Monthly!$A:$L,COLUMN(L$4),FALSE)/VLOOKUP(EOMONTH($A431,-1),Prices_Monthly!$A:$L,COLUMN(L$4),FALSE)-1</f>
        <v>3.7746203800484102E-2</v>
      </c>
      <c r="M431" s="3">
        <f t="shared" si="6"/>
        <v>2.5466997050534478E-2</v>
      </c>
    </row>
    <row r="432" spans="1:13" x14ac:dyDescent="0.35">
      <c r="A432" s="2">
        <v>45869</v>
      </c>
      <c r="B432" s="3">
        <f>VLOOKUP($A432,Prices_Monthly!$A:$I,COLUMN(B$4),FALSE)/VLOOKUP(EOMONTH($A432,-1),Prices_Monthly!$A:$I,COLUMN(B$4),FALSE)-1</f>
        <v>8.2364893315531429E-2</v>
      </c>
      <c r="C432" s="3">
        <f>VLOOKUP($A432,Prices_Monthly!$A:$I,COLUMN(C$4),FALSE)/VLOOKUP(EOMONTH($A432,-1),Prices_Monthly!$A:$I,COLUMN(C$4),FALSE)-1</f>
        <v>-4.2244223781210399E-3</v>
      </c>
      <c r="D432" s="3">
        <f>VLOOKUP($A432,Prices_Monthly!$A:$I,COLUMN(D$4),FALSE)/VLOOKUP(EOMONTH($A432,-1),Prices_Monthly!$A:$I,COLUMN(D$4),FALSE)-1</f>
        <v>-7.3808883555347427E-3</v>
      </c>
      <c r="E432" s="3">
        <f>VLOOKUP($A432,Prices_Monthly!$A:$I,COLUMN(E$4),FALSE)/VLOOKUP(EOMONTH($A432,-1),Prices_Monthly!$A:$I,COLUMN(E$4),FALSE)-1</f>
        <v>-9.4317221511253102E-3</v>
      </c>
      <c r="F432" s="3">
        <f>VLOOKUP($A432,Prices_Monthly!$A:$I,COLUMN(F$4),FALSE)/VLOOKUP(EOMONTH($A432,-1),Prices_Monthly!$A:$I,COLUMN(F$4),FALSE)-1</f>
        <v>1.926179323213284E-2</v>
      </c>
      <c r="G432" s="3">
        <f>VLOOKUP($A432,Prices_Monthly!$A:$I,COLUMN(G$4),FALSE)/VLOOKUP(EOMONTH($A432,-1),Prices_Monthly!$A:$I,COLUMN(G$4),FALSE)-1</f>
        <v>2.0606603718317462E-2</v>
      </c>
      <c r="H432" s="3">
        <f>VLOOKUP($A432,Prices_Monthly!$A:$I,COLUMN(H$4),FALSE)/VLOOKUP(EOMONTH($A432,-1),Prices_Monthly!$A:$I,COLUMN(H$4),FALSE)-1</f>
        <v>-4.3660624548163551E-2</v>
      </c>
      <c r="I432" s="3">
        <f>VLOOKUP($A432,Prices_Monthly!$A:$I,COLUMN(I$4),FALSE)/VLOOKUP(EOMONTH($A432,-1),Prices_Monthly!$A:$I,COLUMN(I$4),FALSE)-1</f>
        <v>-2.7045048885417255E-2</v>
      </c>
      <c r="K432" s="3">
        <f>VLOOKUP($A432,Prices_Monthly!$A:$L,COLUMN(K$4),FALSE)/VLOOKUP(EOMONTH($A432,-1),Prices_Monthly!$A:$L,COLUMN(K$4),FALSE)-1</f>
        <v>-4.0476112620699833E-3</v>
      </c>
      <c r="L432" s="3">
        <f>VLOOKUP($A432,Prices_Monthly!$A:$L,COLUMN(L$4),FALSE)/VLOOKUP(EOMONTH($A432,-1),Prices_Monthly!$A:$L,COLUMN(L$4),FALSE)-1</f>
        <v>2.0266604270509525E-2</v>
      </c>
      <c r="M432" s="3">
        <f t="shared" si="6"/>
        <v>1.054091805747772E-2</v>
      </c>
    </row>
    <row r="433" spans="1:13" x14ac:dyDescent="0.35">
      <c r="A433" s="2">
        <v>45900</v>
      </c>
      <c r="B433" s="3">
        <f>VLOOKUP($A433,Prices_Monthly!$A:$I,COLUMN(B$4),FALSE)/VLOOKUP(EOMONTH($A433,-1),Prices_Monthly!$A:$I,COLUMN(B$4),FALSE)-1</f>
        <v>-3.4524054899878975E-2</v>
      </c>
      <c r="C433" s="3">
        <f>VLOOKUP($A433,Prices_Monthly!$A:$I,COLUMN(C$4),FALSE)/VLOOKUP(EOMONTH($A433,-1),Prices_Monthly!$A:$I,COLUMN(C$4),FALSE)-1</f>
        <v>5.0021316594847098E-2</v>
      </c>
      <c r="D433" s="3">
        <f>VLOOKUP($A433,Prices_Monthly!$A:$I,COLUMN(D$4),FALSE)/VLOOKUP(EOMONTH($A433,-1),Prices_Monthly!$A:$I,COLUMN(D$4),FALSE)-1</f>
        <v>-3.7147610474259629E-3</v>
      </c>
      <c r="E433" s="3">
        <f>VLOOKUP($A433,Prices_Monthly!$A:$I,COLUMN(E$4),FALSE)/VLOOKUP(EOMONTH($A433,-1),Prices_Monthly!$A:$I,COLUMN(E$4),FALSE)-1</f>
        <v>1.261982143140572E-2</v>
      </c>
      <c r="F433" s="3">
        <f>VLOOKUP($A433,Prices_Monthly!$A:$I,COLUMN(F$4),FALSE)/VLOOKUP(EOMONTH($A433,-1),Prices_Monthly!$A:$I,COLUMN(F$4),FALSE)-1</f>
        <v>1.5465293668954994E-2</v>
      </c>
      <c r="G433" s="3">
        <f>VLOOKUP($A433,Prices_Monthly!$A:$I,COLUMN(G$4),FALSE)/VLOOKUP(EOMONTH($A433,-1),Prices_Monthly!$A:$I,COLUMN(G$4),FALSE)-1</f>
        <v>4.1407364701457894E-3</v>
      </c>
      <c r="H433" s="3">
        <f>VLOOKUP($A433,Prices_Monthly!$A:$I,COLUMN(H$4),FALSE)/VLOOKUP(EOMONTH($A433,-1),Prices_Monthly!$A:$I,COLUMN(H$4),FALSE)-1</f>
        <v>2.1661922815427781E-2</v>
      </c>
      <c r="I433" s="3">
        <f>VLOOKUP($A433,Prices_Monthly!$A:$I,COLUMN(I$4),FALSE)/VLOOKUP(EOMONTH($A433,-1),Prices_Monthly!$A:$I,COLUMN(I$4),FALSE)-1</f>
        <v>2.0634971142125647E-2</v>
      </c>
      <c r="K433" s="3">
        <f>VLOOKUP($A433,Prices_Monthly!$A:$L,COLUMN(K$4),FALSE)/VLOOKUP(EOMONTH($A433,-1),Prices_Monthly!$A:$L,COLUMN(K$4),FALSE)-1</f>
        <v>2.4005181028532441E-3</v>
      </c>
      <c r="L433" s="3">
        <f>VLOOKUP($A433,Prices_Monthly!$A:$L,COLUMN(L$4),FALSE)/VLOOKUP(EOMONTH($A433,-1),Prices_Monthly!$A:$L,COLUMN(L$4),FALSE)-1</f>
        <v>2.0613975985434685E-2</v>
      </c>
      <c r="M433" s="3">
        <f t="shared" si="6"/>
        <v>1.3328592832402108E-2</v>
      </c>
    </row>
    <row r="434" spans="1:13" x14ac:dyDescent="0.35">
      <c r="A434" s="2">
        <v>45930</v>
      </c>
      <c r="B434" s="3">
        <f>VLOOKUP($A434,Prices_Monthly!$A:$I,COLUMN(B$4),FALSE)/VLOOKUP(EOMONTH($A434,-1),Prices_Monthly!$A:$I,COLUMN(B$4),FALSE)-1</f>
        <v>3.872083868223597E-2</v>
      </c>
      <c r="C434" s="3">
        <f>VLOOKUP($A434,Prices_Monthly!$A:$I,COLUMN(C$4),FALSE)/VLOOKUP(EOMONTH($A434,-1),Prices_Monthly!$A:$I,COLUMN(C$4),FALSE)-1</f>
        <v>0.10156174509614457</v>
      </c>
      <c r="D434" s="3">
        <f>VLOOKUP($A434,Prices_Monthly!$A:$I,COLUMN(D$4),FALSE)/VLOOKUP(EOMONTH($A434,-1),Prices_Monthly!$A:$I,COLUMN(D$4),FALSE)-1</f>
        <v>-5.216219646457021E-3</v>
      </c>
      <c r="E434" s="3">
        <f>VLOOKUP($A434,Prices_Monthly!$A:$I,COLUMN(E$4),FALSE)/VLOOKUP(EOMONTH($A434,-1),Prices_Monthly!$A:$I,COLUMN(E$4),FALSE)-1</f>
        <v>1.2262701173404444E-4</v>
      </c>
      <c r="F434" s="3">
        <f>VLOOKUP($A434,Prices_Monthly!$A:$I,COLUMN(F$4),FALSE)/VLOOKUP(EOMONTH($A434,-1),Prices_Monthly!$A:$I,COLUMN(F$4),FALSE)-1</f>
        <v>3.220596796304287E-2</v>
      </c>
      <c r="G434" s="3">
        <f>VLOOKUP($A434,Prices_Monthly!$A:$I,COLUMN(G$4),FALSE)/VLOOKUP(EOMONTH($A434,-1),Prices_Monthly!$A:$I,COLUMN(G$4),FALSE)-1</f>
        <v>5.1004594793488955E-2</v>
      </c>
      <c r="H434" s="3">
        <f>VLOOKUP($A434,Prices_Monthly!$A:$I,COLUMN(H$4),FALSE)/VLOOKUP(EOMONTH($A434,-1),Prices_Monthly!$A:$I,COLUMN(H$4),FALSE)-1</f>
        <v>-9.1023113328851935E-3</v>
      </c>
      <c r="I434" s="3">
        <f>VLOOKUP($A434,Prices_Monthly!$A:$I,COLUMN(I$4),FALSE)/VLOOKUP(EOMONTH($A434,-1),Prices_Monthly!$A:$I,COLUMN(I$4),FALSE)-1</f>
        <v>1.8969530042483029E-3</v>
      </c>
      <c r="K434" s="3">
        <f>VLOOKUP($A434,Prices_Monthly!$A:$L,COLUMN(K$4),FALSE)/VLOOKUP(EOMONTH($A434,-1),Prices_Monthly!$A:$L,COLUMN(K$4),FALSE)-1</f>
        <v>5.4864919030885861E-3</v>
      </c>
      <c r="L434" s="3">
        <f>VLOOKUP($A434,Prices_Monthly!$A:$L,COLUMN(L$4),FALSE)/VLOOKUP(EOMONTH($A434,-1),Prices_Monthly!$A:$L,COLUMN(L$4),FALSE)-1</f>
        <v>3.2321159581799597E-2</v>
      </c>
      <c r="M434" s="3">
        <f t="shared" si="6"/>
        <v>2.1587292510315194E-2</v>
      </c>
    </row>
    <row r="435" spans="1:13" x14ac:dyDescent="0.35">
      <c r="A435" s="2">
        <v>45961</v>
      </c>
      <c r="B435" s="3">
        <f>VLOOKUP($A435,Prices_Monthly!$A:$I,COLUMN(B$4),FALSE)/VLOOKUP(EOMONTH($A435,-1),Prices_Monthly!$A:$I,COLUMN(B$4),FALSE)-1</f>
        <v>3.3525502336935853E-2</v>
      </c>
      <c r="C435" s="3">
        <f>VLOOKUP($A435,Prices_Monthly!$A:$I,COLUMN(C$4),FALSE)/VLOOKUP(EOMONTH($A435,-1),Prices_Monthly!$A:$I,COLUMN(C$4),FALSE)-1</f>
        <v>3.183391791458634E-2</v>
      </c>
      <c r="D435" s="3">
        <f>VLOOKUP($A435,Prices_Monthly!$A:$I,COLUMN(D$4),FALSE)/VLOOKUP(EOMONTH($A435,-1),Prices_Monthly!$A:$I,COLUMN(D$4),FALSE)-1</f>
        <v>2.2572057380352284E-3</v>
      </c>
      <c r="E435" s="3">
        <f>VLOOKUP($A435,Prices_Monthly!$A:$I,COLUMN(E$4),FALSE)/VLOOKUP(EOMONTH($A435,-1),Prices_Monthly!$A:$I,COLUMN(E$4),FALSE)-1</f>
        <v>1.7755689184173473E-3</v>
      </c>
      <c r="F435" s="3">
        <f>VLOOKUP($A435,Prices_Monthly!$A:$I,COLUMN(F$4),FALSE)/VLOOKUP(EOMONTH($A435,-1),Prices_Monthly!$A:$I,COLUMN(F$4),FALSE)-1</f>
        <v>2.0066950478477841E-2</v>
      </c>
      <c r="G435" s="3">
        <f>VLOOKUP($A435,Prices_Monthly!$A:$I,COLUMN(G$4),FALSE)/VLOOKUP(EOMONTH($A435,-1),Prices_Monthly!$A:$I,COLUMN(G$4),FALSE)-1</f>
        <v>4.426410113768986E-2</v>
      </c>
      <c r="H435" s="3">
        <f>VLOOKUP($A435,Prices_Monthly!$A:$I,COLUMN(H$4),FALSE)/VLOOKUP(EOMONTH($A435,-1),Prices_Monthly!$A:$I,COLUMN(H$4),FALSE)-1</f>
        <v>-4.4686619966807672E-2</v>
      </c>
      <c r="I435" s="3">
        <f>VLOOKUP($A435,Prices_Monthly!$A:$I,COLUMN(I$4),FALSE)/VLOOKUP(EOMONTH($A435,-1),Prices_Monthly!$A:$I,COLUMN(I$4),FALSE)-1</f>
        <v>-1.9625372957485454E-2</v>
      </c>
      <c r="K435" s="3">
        <f>VLOOKUP($A435,Prices_Monthly!$A:$L,COLUMN(K$4),FALSE)/VLOOKUP(EOMONTH($A435,-1),Prices_Monthly!$A:$L,COLUMN(K$4),FALSE)-1</f>
        <v>7.7869914468320367E-3</v>
      </c>
      <c r="L435" s="3">
        <f>VLOOKUP($A435,Prices_Monthly!$A:$L,COLUMN(L$4),FALSE)/VLOOKUP(EOMONTH($A435,-1),Prices_Monthly!$A:$L,COLUMN(L$4),FALSE)-1</f>
        <v>2.5694950810558614E-2</v>
      </c>
      <c r="M435" s="3">
        <f t="shared" si="6"/>
        <v>1.8531767065067983E-2</v>
      </c>
    </row>
    <row r="436" spans="1:13" x14ac:dyDescent="0.35">
      <c r="A436" s="2">
        <v>45991</v>
      </c>
      <c r="B436" s="3">
        <f>VLOOKUP($A436,Prices_Monthly!$A:$I,COLUMN(B$4),FALSE)/VLOOKUP(EOMONTH($A436,-1),Prices_Monthly!$A:$I,COLUMN(B$4),FALSE)-1</f>
        <v>-1.3906186171644741E-2</v>
      </c>
      <c r="C436" s="3">
        <f>VLOOKUP($A436,Prices_Monthly!$A:$I,COLUMN(C$4),FALSE)/VLOOKUP(EOMONTH($A436,-1),Prices_Monthly!$A:$I,COLUMN(C$4),FALSE)-1</f>
        <v>5.5775171271648549E-2</v>
      </c>
      <c r="D436" s="3">
        <f>VLOOKUP($A436,Prices_Monthly!$A:$I,COLUMN(D$4),FALSE)/VLOOKUP(EOMONTH($A436,-1),Prices_Monthly!$A:$I,COLUMN(D$4),FALSE)-1</f>
        <v>-7.2847976198406883E-3</v>
      </c>
      <c r="E436" s="3">
        <f>VLOOKUP($A436,Prices_Monthly!$A:$I,COLUMN(E$4),FALSE)/VLOOKUP(EOMONTH($A436,-1),Prices_Monthly!$A:$I,COLUMN(E$4),FALSE)-1</f>
        <v>8.0614826088005742E-3</v>
      </c>
      <c r="F436" s="3">
        <f>VLOOKUP($A436,Prices_Monthly!$A:$I,COLUMN(F$4),FALSE)/VLOOKUP(EOMONTH($A436,-1),Prices_Monthly!$A:$I,COLUMN(F$4),FALSE)-1</f>
        <v>-2.1045497511995581E-3</v>
      </c>
      <c r="G436" s="3">
        <f>VLOOKUP($A436,Prices_Monthly!$A:$I,COLUMN(G$4),FALSE)/VLOOKUP(EOMONTH($A436,-1),Prices_Monthly!$A:$I,COLUMN(G$4),FALSE)-1</f>
        <v>-2.0073962729595274E-2</v>
      </c>
      <c r="H436" s="3">
        <f>VLOOKUP($A436,Prices_Monthly!$A:$I,COLUMN(H$4),FALSE)/VLOOKUP(EOMONTH($A436,-1),Prices_Monthly!$A:$I,COLUMN(H$4),FALSE)-1</f>
        <v>-1.5361151490598912E-2</v>
      </c>
      <c r="I436" s="3">
        <f>VLOOKUP($A436,Prices_Monthly!$A:$I,COLUMN(I$4),FALSE)/VLOOKUP(EOMONTH($A436,-1),Prices_Monthly!$A:$I,COLUMN(I$4),FALSE)-1</f>
        <v>3.9504219602441992E-3</v>
      </c>
      <c r="K436" s="3">
        <f>VLOOKUP($A436,Prices_Monthly!$A:$L,COLUMN(K$4),FALSE)/VLOOKUP(EOMONTH($A436,-1),Prices_Monthly!$A:$L,COLUMN(K$4),FALSE)-1</f>
        <v>8.3457316020663086E-4</v>
      </c>
      <c r="L436" s="3">
        <f>VLOOKUP($A436,Prices_Monthly!$A:$L,COLUMN(L$4),FALSE)/VLOOKUP(EOMONTH($A436,-1),Prices_Monthly!$A:$L,COLUMN(L$4),FALSE)-1</f>
        <v>2.486824763402451E-3</v>
      </c>
      <c r="M436" s="3">
        <f t="shared" si="6"/>
        <v>1.8259241221241229E-3</v>
      </c>
    </row>
    <row r="437" spans="1:13" x14ac:dyDescent="0.35">
      <c r="A437" s="2">
        <v>46022</v>
      </c>
      <c r="B437" s="3">
        <f>VLOOKUP($A437,Prices_Monthly!$A:$I,COLUMN(B$4),FALSE)/VLOOKUP(EOMONTH($A437,-1),Prices_Monthly!$A:$I,COLUMN(B$4),FALSE)-1</f>
        <v>-6.7290573318818159E-2</v>
      </c>
      <c r="C437" s="3">
        <f>VLOOKUP($A437,Prices_Monthly!$A:$I,COLUMN(C$4),FALSE)/VLOOKUP(EOMONTH($A437,-1),Prices_Monthly!$A:$I,COLUMN(C$4),FALSE)-1</f>
        <v>2.0257722799529088E-2</v>
      </c>
      <c r="D437" s="3">
        <f>VLOOKUP($A437,Prices_Monthly!$A:$I,COLUMN(D$4),FALSE)/VLOOKUP(EOMONTH($A437,-1),Prices_Monthly!$A:$I,COLUMN(D$4),FALSE)-1</f>
        <v>-1.5188690006240124E-2</v>
      </c>
      <c r="E437" s="3">
        <f>VLOOKUP($A437,Prices_Monthly!$A:$I,COLUMN(E$4),FALSE)/VLOOKUP(EOMONTH($A437,-1),Prices_Monthly!$A:$I,COLUMN(E$4),FALSE)-1</f>
        <v>-1.1311759194912452E-2</v>
      </c>
      <c r="F437" s="3">
        <f>VLOOKUP($A437,Prices_Monthly!$A:$I,COLUMN(F$4),FALSE)/VLOOKUP(EOMONTH($A437,-1),Prices_Monthly!$A:$I,COLUMN(F$4),FALSE)-1</f>
        <v>-3.9141391574769591E-3</v>
      </c>
      <c r="G437" s="3">
        <f>VLOOKUP($A437,Prices_Monthly!$A:$I,COLUMN(G$4),FALSE)/VLOOKUP(EOMONTH($A437,-1),Prices_Monthly!$A:$I,COLUMN(G$4),FALSE)-1</f>
        <v>-1.0782865691300048E-2</v>
      </c>
      <c r="H437" s="3">
        <f>VLOOKUP($A437,Prices_Monthly!$A:$I,COLUMN(H$4),FALSE)/VLOOKUP(EOMONTH($A437,-1),Prices_Monthly!$A:$I,COLUMN(H$4),FALSE)-1</f>
        <v>-7.3550766728623929E-3</v>
      </c>
      <c r="I437" s="3">
        <f>VLOOKUP($A437,Prices_Monthly!$A:$I,COLUMN(I$4),FALSE)/VLOOKUP(EOMONTH($A437,-1),Prices_Monthly!$A:$I,COLUMN(I$4),FALSE)-1</f>
        <v>1.0056068356945502E-2</v>
      </c>
      <c r="K437" s="3">
        <f>VLOOKUP($A437,Prices_Monthly!$A:$L,COLUMN(K$4),FALSE)/VLOOKUP(EOMONTH($A437,-1),Prices_Monthly!$A:$L,COLUMN(K$4),FALSE)-1</f>
        <v>-4.7384080807203466E-3</v>
      </c>
      <c r="L437" s="3">
        <f>VLOOKUP($A437,Prices_Monthly!$A:$L,COLUMN(L$4),FALSE)/VLOOKUP(EOMONTH($A437,-1),Prices_Monthly!$A:$L,COLUMN(L$4),FALSE)-1</f>
        <v>5.3324556410283552E-3</v>
      </c>
      <c r="M437" s="3">
        <f t="shared" si="6"/>
        <v>1.3041101523288744E-3</v>
      </c>
    </row>
    <row r="438" spans="1:13" x14ac:dyDescent="0.35">
      <c r="A438" s="2">
        <v>46053</v>
      </c>
      <c r="B438" s="3">
        <f>VLOOKUP($A438,Prices_Monthly!$A:$I,COLUMN(B$4),FALSE)/VLOOKUP(EOMONTH($A438,-1),Prices_Monthly!$A:$I,COLUMN(B$4),FALSE)-1</f>
        <v>0.18216914667581396</v>
      </c>
      <c r="C438" s="3">
        <f>VLOOKUP($A438,Prices_Monthly!$A:$I,COLUMN(C$4),FALSE)/VLOOKUP(EOMONTH($A438,-1),Prices_Monthly!$A:$I,COLUMN(C$4),FALSE)-1</f>
        <v>8.4964021897998565E-2</v>
      </c>
      <c r="D438" s="3">
        <f>VLOOKUP($A438,Prices_Monthly!$A:$I,COLUMN(D$4),FALSE)/VLOOKUP(EOMONTH($A438,-1),Prices_Monthly!$A:$I,COLUMN(D$4),FALSE)-1</f>
        <v>-5.6724155421006284E-3</v>
      </c>
      <c r="E438" s="3">
        <f>VLOOKUP($A438,Prices_Monthly!$A:$I,COLUMN(E$4),FALSE)/VLOOKUP(EOMONTH($A438,-1),Prices_Monthly!$A:$I,COLUMN(E$4),FALSE)-1</f>
        <v>-3.9752349395935083E-3</v>
      </c>
      <c r="F438" s="3">
        <f>VLOOKUP($A438,Prices_Monthly!$A:$I,COLUMN(F$4),FALSE)/VLOOKUP(EOMONTH($A438,-1),Prices_Monthly!$A:$I,COLUMN(F$4),FALSE)-1</f>
        <v>1.0622263690518885E-2</v>
      </c>
      <c r="G438" s="3">
        <f>VLOOKUP($A438,Prices_Monthly!$A:$I,COLUMN(G$4),FALSE)/VLOOKUP(EOMONTH($A438,-1),Prices_Monthly!$A:$I,COLUMN(G$4),FALSE)-1</f>
        <v>8.3769772618575988E-3</v>
      </c>
      <c r="H438" s="3">
        <f>VLOOKUP($A438,Prices_Monthly!$A:$I,COLUMN(H$4),FALSE)/VLOOKUP(EOMONTH($A438,-1),Prices_Monthly!$A:$I,COLUMN(H$4),FALSE)-1</f>
        <v>1.3551305026271221E-2</v>
      </c>
      <c r="I438" s="3">
        <f>VLOOKUP($A438,Prices_Monthly!$A:$I,COLUMN(I$4),FALSE)/VLOOKUP(EOMONTH($A438,-1),Prices_Monthly!$A:$I,COLUMN(I$4),FALSE)-1</f>
        <v>1.1551069692858462E-2</v>
      </c>
      <c r="K438" s="3">
        <f>VLOOKUP($A438,Prices_Monthly!$A:$L,COLUMN(K$4),FALSE)/VLOOKUP(EOMONTH($A438,-1),Prices_Monthly!$A:$L,COLUMN(K$4),FALSE)-1</f>
        <v>6.831780212706029E-4</v>
      </c>
      <c r="L438" s="3">
        <f>VLOOKUP($A438,Prices_Monthly!$A:$L,COLUMN(L$4),FALSE)/VLOOKUP(EOMONTH($A438,-1),Prices_Monthly!$A:$L,COLUMN(L$4),FALSE)-1</f>
        <v>1.7018586946578873E-2</v>
      </c>
      <c r="M438" s="3">
        <f t="shared" si="6"/>
        <v>1.0484423376455564E-2</v>
      </c>
    </row>
    <row r="439" spans="1:13" x14ac:dyDescent="0.35">
      <c r="A439" s="2">
        <v>46081</v>
      </c>
      <c r="B439" s="3">
        <f>VLOOKUP($A439,Prices_Monthly!$A:$I,COLUMN(B$4),FALSE)/VLOOKUP(EOMONTH($A439,-1),Prices_Monthly!$A:$I,COLUMN(B$4),FALSE)-1</f>
        <v>3.2223620461598657E-2</v>
      </c>
      <c r="C439" s="3">
        <f>VLOOKUP($A439,Prices_Monthly!$A:$I,COLUMN(C$4),FALSE)/VLOOKUP(EOMONTH($A439,-1),Prices_Monthly!$A:$I,COLUMN(C$4),FALSE)-1</f>
        <v>0.10596192086910117</v>
      </c>
      <c r="D439" s="3">
        <f>VLOOKUP($A439,Prices_Monthly!$A:$I,COLUMN(D$4),FALSE)/VLOOKUP(EOMONTH($A439,-1),Prices_Monthly!$A:$I,COLUMN(D$4),FALSE)-1</f>
        <v>8.3946154472802625E-3</v>
      </c>
      <c r="E439" s="3">
        <f>VLOOKUP($A439,Prices_Monthly!$A:$I,COLUMN(E$4),FALSE)/VLOOKUP(EOMONTH($A439,-1),Prices_Monthly!$A:$I,COLUMN(E$4),FALSE)-1</f>
        <v>1.8125079666732269E-2</v>
      </c>
      <c r="F439" s="3">
        <f>VLOOKUP($A439,Prices_Monthly!$A:$I,COLUMN(F$4),FALSE)/VLOOKUP(EOMONTH($A439,-1),Prices_Monthly!$A:$I,COLUMN(F$4),FALSE)-1</f>
        <v>-1.1007740927491017E-2</v>
      </c>
      <c r="G439" s="3">
        <f>VLOOKUP($A439,Prices_Monthly!$A:$I,COLUMN(G$4),FALSE)/VLOOKUP(EOMONTH($A439,-1),Prices_Monthly!$A:$I,COLUMN(G$4),FALSE)-1</f>
        <v>-2.5915532543728914E-2</v>
      </c>
      <c r="H439" s="3">
        <f>VLOOKUP($A439,Prices_Monthly!$A:$I,COLUMN(H$4),FALSE)/VLOOKUP(EOMONTH($A439,-1),Prices_Monthly!$A:$I,COLUMN(H$4),FALSE)-1</f>
        <v>-1.4289047709542646E-2</v>
      </c>
      <c r="I439" s="3">
        <f>VLOOKUP($A439,Prices_Monthly!$A:$I,COLUMN(I$4),FALSE)/VLOOKUP(EOMONTH($A439,-1),Prices_Monthly!$A:$I,COLUMN(I$4),FALSE)-1</f>
        <v>-8.8378038069442111E-3</v>
      </c>
      <c r="K439" s="3">
        <f>VLOOKUP($A439,Prices_Monthly!$A:$L,COLUMN(K$4),FALSE)/VLOOKUP(EOMONTH($A439,-1),Prices_Monthly!$A:$L,COLUMN(K$4),FALSE)-1</f>
        <v>1.5531057796315251E-2</v>
      </c>
      <c r="L439" s="3">
        <f>VLOOKUP($A439,Prices_Monthly!$A:$L,COLUMN(L$4),FALSE)/VLOOKUP(EOMONTH($A439,-1),Prices_Monthly!$A:$L,COLUMN(L$4),FALSE)-1</f>
        <v>9.6055945949784505E-3</v>
      </c>
      <c r="M439" s="3">
        <f t="shared" si="6"/>
        <v>1.1975779875513171E-2</v>
      </c>
    </row>
    <row r="440" spans="1:13" x14ac:dyDescent="0.35">
      <c r="A440" s="2">
        <v>46112</v>
      </c>
      <c r="B440" s="3">
        <f>VLOOKUP($A440,Prices_Monthly!$A:$I,COLUMN(B$4),FALSE)/VLOOKUP(EOMONTH($A440,-1),Prices_Monthly!$A:$I,COLUMN(B$4),FALSE)-1</f>
        <v>0.83433663397058688</v>
      </c>
      <c r="C440" s="3">
        <f>VLOOKUP($A440,Prices_Monthly!$A:$I,COLUMN(C$4),FALSE)/VLOOKUP(EOMONTH($A440,-1),Prices_Monthly!$A:$I,COLUMN(C$4),FALSE)-1</f>
        <v>-0.11515388772398705</v>
      </c>
      <c r="D440" s="3">
        <f>VLOOKUP($A440,Prices_Monthly!$A:$I,COLUMN(D$4),FALSE)/VLOOKUP(EOMONTH($A440,-1),Prices_Monthly!$A:$I,COLUMN(D$4),FALSE)-1</f>
        <v>-1.3963519460742146E-2</v>
      </c>
      <c r="E440" s="3">
        <f>VLOOKUP($A440,Prices_Monthly!$A:$I,COLUMN(E$4),FALSE)/VLOOKUP(EOMONTH($A440,-1),Prices_Monthly!$A:$I,COLUMN(E$4),FALSE)-1</f>
        <v>-2.4316552232306443E-2</v>
      </c>
      <c r="F440" s="3">
        <f>VLOOKUP($A440,Prices_Monthly!$A:$I,COLUMN(F$4),FALSE)/VLOOKUP(EOMONTH($A440,-1),Prices_Monthly!$A:$I,COLUMN(F$4),FALSE)-1</f>
        <v>-5.3299583512853577E-2</v>
      </c>
      <c r="G440" s="3">
        <f>VLOOKUP($A440,Prices_Monthly!$A:$I,COLUMN(G$4),FALSE)/VLOOKUP(EOMONTH($A440,-1),Prices_Monthly!$A:$I,COLUMN(G$4),FALSE)-1</f>
        <v>-5.1885611476843119E-2</v>
      </c>
      <c r="H440" s="3">
        <f>VLOOKUP($A440,Prices_Monthly!$A:$I,COLUMN(H$4),FALSE)/VLOOKUP(EOMONTH($A440,-1),Prices_Monthly!$A:$I,COLUMN(H$4),FALSE)-1</f>
        <v>-2.1190297806293001E-2</v>
      </c>
      <c r="I440" s="3">
        <f>VLOOKUP($A440,Prices_Monthly!$A:$I,COLUMN(I$4),FALSE)/VLOOKUP(EOMONTH($A440,-1),Prices_Monthly!$A:$I,COLUMN(I$4),FALSE)-1</f>
        <v>-2.556950534804292E-2</v>
      </c>
      <c r="K440" s="3">
        <f>VLOOKUP($A440,Prices_Monthly!$A:$L,COLUMN(K$4),FALSE)/VLOOKUP(EOMONTH($A440,-1),Prices_Monthly!$A:$L,COLUMN(K$4),FALSE)-1</f>
        <v>-1.9928365301627227E-2</v>
      </c>
      <c r="L440" s="3">
        <f>VLOOKUP($A440,Prices_Monthly!$A:$L,COLUMN(L$4),FALSE)/VLOOKUP(EOMONTH($A440,-1),Prices_Monthly!$A:$L,COLUMN(L$4),FALSE)-1</f>
        <v>-5.6782837857301316E-2</v>
      </c>
      <c r="M440" s="3">
        <f t="shared" si="6"/>
        <v>-4.204104883503168E-2</v>
      </c>
    </row>
    <row r="441" spans="1:13" x14ac:dyDescent="0.35">
      <c r="A441" s="2">
        <v>46142</v>
      </c>
      <c r="B441" s="3">
        <f>VLOOKUP($A441,Prices_Monthly!$A:$I,COLUMN(B$4),FALSE)/VLOOKUP(EOMONTH($A441,-1),Prices_Monthly!$A:$I,COLUMN(B$4),FALSE)-1</f>
        <v>8.7710465849203612E-2</v>
      </c>
      <c r="C441" s="3">
        <f>VLOOKUP($A441,Prices_Monthly!$A:$I,COLUMN(C$4),FALSE)/VLOOKUP(EOMONTH($A441,-1),Prices_Monthly!$A:$I,COLUMN(C$4),FALSE)-1</f>
        <v>-1.0473726342272394E-2</v>
      </c>
      <c r="D441" s="3">
        <f>VLOOKUP($A441,Prices_Monthly!$A:$I,COLUMN(D$4),FALSE)/VLOOKUP(EOMONTH($A441,-1),Prices_Monthly!$A:$I,COLUMN(D$4),FALSE)-1</f>
        <v>-9.0429309509818534E-3</v>
      </c>
      <c r="E441" s="3">
        <f>VLOOKUP($A441,Prices_Monthly!$A:$I,COLUMN(E$4),FALSE)/VLOOKUP(EOMONTH($A441,-1),Prices_Monthly!$A:$I,COLUMN(E$4),FALSE)-1</f>
        <v>-3.893628741134747E-3</v>
      </c>
      <c r="F441" s="3">
        <f>VLOOKUP($A441,Prices_Monthly!$A:$I,COLUMN(F$4),FALSE)/VLOOKUP(EOMONTH($A441,-1),Prices_Monthly!$A:$I,COLUMN(F$4),FALSE)-1</f>
        <v>0.10243671186119263</v>
      </c>
      <c r="G441" s="3">
        <f>VLOOKUP($A441,Prices_Monthly!$A:$I,COLUMN(G$4),FALSE)/VLOOKUP(EOMONTH($A441,-1),Prices_Monthly!$A:$I,COLUMN(G$4),FALSE)-1</f>
        <v>0.15392024853482544</v>
      </c>
      <c r="H441" s="3">
        <f>VLOOKUP($A441,Prices_Monthly!$A:$I,COLUMN(H$4),FALSE)/VLOOKUP(EOMONTH($A441,-1),Prices_Monthly!$A:$I,COLUMN(H$4),FALSE)-1</f>
        <v>1.217462850304174E-2</v>
      </c>
      <c r="I441" s="3">
        <f>VLOOKUP($A441,Prices_Monthly!$A:$I,COLUMN(I$4),FALSE)/VLOOKUP(EOMONTH($A441,-1),Prices_Monthly!$A:$I,COLUMN(I$4),FALSE)-1</f>
        <v>1.6486082512972455E-2</v>
      </c>
      <c r="K441" s="3">
        <f>VLOOKUP($A441,Prices_Monthly!$A:$L,COLUMN(K$4),FALSE)/VLOOKUP(EOMONTH($A441,-1),Prices_Monthly!$A:$L,COLUMN(K$4),FALSE)-1</f>
        <v>2.6785984921073869E-4</v>
      </c>
      <c r="L441" s="3">
        <f>VLOOKUP($A441,Prices_Monthly!$A:$L,COLUMN(L$4),FALSE)/VLOOKUP(EOMONTH($A441,-1),Prices_Monthly!$A:$L,COLUMN(L$4),FALSE)-1</f>
        <v>8.8760681548047726E-2</v>
      </c>
      <c r="M441" s="3">
        <f t="shared" si="6"/>
        <v>5.336355286851293E-2</v>
      </c>
    </row>
    <row r="442" spans="1:13" x14ac:dyDescent="0.35">
      <c r="A442" s="2">
        <v>46173</v>
      </c>
      <c r="B442" s="3">
        <f>VLOOKUP($A442,Prices_Monthly!$A:$I,COLUMN(B$4),FALSE)/VLOOKUP(EOMONTH($A442,-1),Prices_Monthly!$A:$I,COLUMN(B$4),FALSE)-1</f>
        <v>-0.15187028356031484</v>
      </c>
      <c r="C442" s="3">
        <f>VLOOKUP($A442,Prices_Monthly!$A:$I,COLUMN(C$4),FALSE)/VLOOKUP(EOMONTH($A442,-1),Prices_Monthly!$A:$I,COLUMN(C$4),FALSE)-1</f>
        <v>-1.5335515642854181E-2</v>
      </c>
      <c r="D442" s="3">
        <f>VLOOKUP($A442,Prices_Monthly!$A:$I,COLUMN(D$4),FALSE)/VLOOKUP(EOMONTH($A442,-1),Prices_Monthly!$A:$I,COLUMN(D$4),FALSE)-1</f>
        <v>-2.3196110285836902E-3</v>
      </c>
      <c r="E442" s="3">
        <f>VLOOKUP($A442,Prices_Monthly!$A:$I,COLUMN(E$4),FALSE)/VLOOKUP(EOMONTH($A442,-1),Prices_Monthly!$A:$I,COLUMN(E$4),FALSE)-1</f>
        <v>-4.5665298214517813E-3</v>
      </c>
      <c r="F442" s="3">
        <f>VLOOKUP($A442,Prices_Monthly!$A:$I,COLUMN(F$4),FALSE)/VLOOKUP(EOMONTH($A442,-1),Prices_Monthly!$A:$I,COLUMN(F$4),FALSE)-1</f>
        <v>4.8592118616371582E-2</v>
      </c>
      <c r="G442" s="3">
        <f>VLOOKUP($A442,Prices_Monthly!$A:$I,COLUMN(G$4),FALSE)/VLOOKUP(EOMONTH($A442,-1),Prices_Monthly!$A:$I,COLUMN(G$4),FALSE)-1</f>
        <v>0.10179910753409227</v>
      </c>
      <c r="H442" s="3">
        <f>VLOOKUP($A442,Prices_Monthly!$A:$I,COLUMN(H$4),FALSE)/VLOOKUP(EOMONTH($A442,-1),Prices_Monthly!$A:$I,COLUMN(H$4),FALSE)-1</f>
        <v>-1.7757775954951538E-2</v>
      </c>
      <c r="I442" s="3">
        <f>VLOOKUP($A442,Prices_Monthly!$A:$I,COLUMN(I$4),FALSE)/VLOOKUP(EOMONTH($A442,-1),Prices_Monthly!$A:$I,COLUMN(I$4),FALSE)-1</f>
        <v>-6.5206955408577683E-3</v>
      </c>
      <c r="K442" s="3">
        <f>VLOOKUP($A442,Prices_Monthly!$A:$L,COLUMN(K$4),FALSE)/VLOOKUP(EOMONTH($A442,-1),Prices_Monthly!$A:$L,COLUMN(K$4),FALSE)-1</f>
        <v>5.0102810079886151E-3</v>
      </c>
      <c r="L442" s="3">
        <f>VLOOKUP($A442,Prices_Monthly!$A:$L,COLUMN(L$4),FALSE)/VLOOKUP(EOMONTH($A442,-1),Prices_Monthly!$A:$L,COLUMN(L$4),FALSE)-1</f>
        <v>4.7458033628922092E-2</v>
      </c>
      <c r="M442" s="3">
        <f t="shared" si="6"/>
        <v>3.04789325805487E-2</v>
      </c>
    </row>
    <row r="443" spans="1:13" x14ac:dyDescent="0.35">
      <c r="A443" s="2">
        <v>46203</v>
      </c>
      <c r="B443" s="3">
        <f>VLOOKUP($A443,Prices_Monthly!$A:$I,COLUMN(B$4),FALSE)/VLOOKUP(EOMONTH($A443,-1),Prices_Monthly!$A:$I,COLUMN(B$4),FALSE)-1</f>
        <v>-7.1450608525321146E-2</v>
      </c>
      <c r="C443" s="3">
        <f>VLOOKUP($A443,Prices_Monthly!$A:$I,COLUMN(C$4),FALSE)/VLOOKUP(EOMONTH($A443,-1),Prices_Monthly!$A:$I,COLUMN(C$4),FALSE)-1</f>
        <v>-0.12072684486784924</v>
      </c>
      <c r="D443" s="3">
        <f>VLOOKUP($A443,Prices_Monthly!$A:$I,COLUMN(D$4),FALSE)/VLOOKUP(EOMONTH($A443,-1),Prices_Monthly!$A:$I,COLUMN(D$4),FALSE)-1</f>
        <v>4.4068199604940794E-4</v>
      </c>
      <c r="E443" s="3">
        <f>VLOOKUP($A443,Prices_Monthly!$A:$I,COLUMN(E$4),FALSE)/VLOOKUP(EOMONTH($A443,-1),Prices_Monthly!$A:$I,COLUMN(E$4),FALSE)-1</f>
        <v>5.7152309139163471E-4</v>
      </c>
      <c r="F443" s="3">
        <f>VLOOKUP($A443,Prices_Monthly!$A:$I,COLUMN(F$4),FALSE)/VLOOKUP(EOMONTH($A443,-1),Prices_Monthly!$A:$I,COLUMN(F$4),FALSE)-1</f>
        <v>-1.4582854893212094E-2</v>
      </c>
      <c r="G443" s="3">
        <f>VLOOKUP($A443,Prices_Monthly!$A:$I,COLUMN(G$4),FALSE)/VLOOKUP(EOMONTH($A443,-1),Prices_Monthly!$A:$I,COLUMN(G$4),FALSE)-1</f>
        <v>-5.91548077166415E-3</v>
      </c>
      <c r="H443" s="3">
        <f>VLOOKUP($A443,Prices_Monthly!$A:$I,COLUMN(H$4),FALSE)/VLOOKUP(EOMONTH($A443,-1),Prices_Monthly!$A:$I,COLUMN(H$4),FALSE)-1</f>
        <v>-2.2913876726001425E-2</v>
      </c>
      <c r="I443" s="3">
        <f>VLOOKUP($A443,Prices_Monthly!$A:$I,COLUMN(I$4),FALSE)/VLOOKUP(EOMONTH($A443,-1),Prices_Monthly!$A:$I,COLUMN(I$4),FALSE)-1</f>
        <v>-2.1551298117342466E-2</v>
      </c>
      <c r="K443" s="3">
        <f>VLOOKUP($A443,Prices_Monthly!$A:$L,COLUMN(K$4),FALSE)/VLOOKUP(EOMONTH($A443,-1),Prices_Monthly!$A:$L,COLUMN(K$4),FALSE)-1</f>
        <v>3.086924417771586E-3</v>
      </c>
      <c r="L443" s="3">
        <f>VLOOKUP($A443,Prices_Monthly!$A:$L,COLUMN(L$4),FALSE)/VLOOKUP(EOMONTH($A443,-1),Prices_Monthly!$A:$L,COLUMN(L$4),FALSE)-1</f>
        <v>-6.6866443531787834E-4</v>
      </c>
      <c r="M443" s="3">
        <f t="shared" si="6"/>
        <v>8.3357110591790766E-4</v>
      </c>
    </row>
    <row r="444" spans="1:13" x14ac:dyDescent="0.35">
      <c r="A444" s="2">
        <v>46234</v>
      </c>
      <c r="B444" s="3">
        <f>VLOOKUP($A444,Prices_Monthly!$A:$I,COLUMN(B$4),FALSE)/VLOOKUP(EOMONTH($A444,-1),Prices_Monthly!$A:$I,COLUMN(B$4),FALSE)-1</f>
        <v>0.40958427597599267</v>
      </c>
      <c r="C444" s="3">
        <f>VLOOKUP($A444,Prices_Monthly!$A:$I,COLUMN(C$4),FALSE)/VLOOKUP(EOMONTH($A444,-1),Prices_Monthly!$A:$I,COLUMN(C$4),FALSE)-1</f>
        <v>2.411034696791603E-3</v>
      </c>
      <c r="D444" s="3">
        <f>VLOOKUP($A444,Prices_Monthly!$A:$I,COLUMN(D$4),FALSE)/VLOOKUP(EOMONTH($A444,-1),Prices_Monthly!$A:$I,COLUMN(D$4),FALSE)-1</f>
        <v>-5.5432574194919093E-3</v>
      </c>
      <c r="E444" s="3">
        <f>VLOOKUP($A444,Prices_Monthly!$A:$I,COLUMN(E$4),FALSE)/VLOOKUP(EOMONTH($A444,-1),Prices_Monthly!$A:$I,COLUMN(E$4),FALSE)-1</f>
        <v>-1.7336723358344464E-2</v>
      </c>
      <c r="F444" s="3">
        <f>VLOOKUP($A444,Prices_Monthly!$A:$I,COLUMN(F$4),FALSE)/VLOOKUP(EOMONTH($A444,-1),Prices_Monthly!$A:$I,COLUMN(F$4),FALSE)-1</f>
        <v>-3.845321525477452E-3</v>
      </c>
      <c r="G444" s="3">
        <f>VLOOKUP($A444,Prices_Monthly!$A:$I,COLUMN(G$4),FALSE)/VLOOKUP(EOMONTH($A444,-1),Prices_Monthly!$A:$I,COLUMN(G$4),FALSE)-1</f>
        <v>-6.9430056881942481E-2</v>
      </c>
      <c r="H444" s="3">
        <f>VLOOKUP($A444,Prices_Monthly!$A:$I,COLUMN(H$4),FALSE)/VLOOKUP(EOMONTH($A444,-1),Prices_Monthly!$A:$I,COLUMN(H$4),FALSE)-1</f>
        <v>1.8038227284743691E-2</v>
      </c>
      <c r="I444" s="3">
        <f>VLOOKUP($A444,Prices_Monthly!$A:$I,COLUMN(I$4),FALSE)/VLOOKUP(EOMONTH($A444,-1),Prices_Monthly!$A:$I,COLUMN(I$4),FALSE)-1</f>
        <v>4.8848256140949786E-3</v>
      </c>
      <c r="K444" s="3">
        <f>VLOOKUP($A444,Prices_Monthly!$A:$L,COLUMN(K$4),FALSE)/VLOOKUP(EOMONTH($A444,-1),Prices_Monthly!$A:$L,COLUMN(K$4),FALSE)-1</f>
        <v>-1.0932802632072081E-2</v>
      </c>
      <c r="L444" s="3">
        <f>VLOOKUP($A444,Prices_Monthly!$A:$L,COLUMN(L$4),FALSE)/VLOOKUP(EOMONTH($A444,-1),Prices_Monthly!$A:$L,COLUMN(L$4),FALSE)-1</f>
        <v>2.2420596464240994E-3</v>
      </c>
      <c r="M444" s="3">
        <f t="shared" si="6"/>
        <v>-3.0278852649743724E-3</v>
      </c>
    </row>
    <row r="448" spans="1:13" x14ac:dyDescent="0.35">
      <c r="B448" s="33">
        <f>SUM(B180:B444)</f>
        <v>2.9860764806950604</v>
      </c>
      <c r="C448" s="33">
        <f>SUM(C180:C444)</f>
        <v>2.068274377679455</v>
      </c>
      <c r="D448" s="33">
        <f t="shared" ref="D448:I448" si="7">SUM(D180:D444)</f>
        <v>0.20002932899880999</v>
      </c>
      <c r="E448" s="33">
        <f t="shared" si="7"/>
        <v>0.36603643844714606</v>
      </c>
      <c r="F448" s="33">
        <f t="shared" si="7"/>
        <v>2.0354632810079867</v>
      </c>
      <c r="G448" s="33"/>
      <c r="H448" s="33">
        <f t="shared" si="7"/>
        <v>-0.742738302577442</v>
      </c>
      <c r="I448" s="33">
        <f t="shared" si="7"/>
        <v>-0.19480428959660934</v>
      </c>
    </row>
    <row r="449" spans="2:9" x14ac:dyDescent="0.35">
      <c r="B449" s="33">
        <f>STDEV(B180:B444)</f>
        <v>0.10854859639258255</v>
      </c>
      <c r="C449" s="33">
        <f>STDEV(C180:C444)</f>
        <v>4.8914125718422491E-2</v>
      </c>
      <c r="D449" s="33">
        <f t="shared" ref="D449:I449" si="8">STDEV(D180:D444)</f>
        <v>6.8951362549296959E-3</v>
      </c>
      <c r="E449" s="33">
        <f t="shared" si="8"/>
        <v>1.5949102995566115E-2</v>
      </c>
      <c r="F449" s="33">
        <f t="shared" si="8"/>
        <v>4.2851853869633159E-2</v>
      </c>
      <c r="G449" s="33"/>
      <c r="H449" s="33">
        <f t="shared" si="8"/>
        <v>2.6922762657792094E-2</v>
      </c>
      <c r="I449" s="33">
        <f t="shared" si="8"/>
        <v>2.5888405799730101E-2</v>
      </c>
    </row>
    <row r="450" spans="2:9" x14ac:dyDescent="0.35">
      <c r="B450" s="39">
        <f t="shared" ref="B450:H450" si="9">B448/B449</f>
        <v>27.509121075093958</v>
      </c>
      <c r="C450" s="39">
        <f t="shared" si="9"/>
        <v>42.283785047812522</v>
      </c>
      <c r="D450" s="39">
        <f t="shared" si="9"/>
        <v>29.010206847732483</v>
      </c>
      <c r="E450" s="39">
        <f t="shared" si="9"/>
        <v>22.950283696136701</v>
      </c>
      <c r="F450" s="39">
        <f t="shared" si="9"/>
        <v>47.500005185316191</v>
      </c>
      <c r="G450" s="39"/>
      <c r="H450" s="39">
        <f t="shared" si="9"/>
        <v>-27.587744690921447</v>
      </c>
      <c r="I450" s="39">
        <f>I448/I449</f>
        <v>-7.5247696248117473</v>
      </c>
    </row>
    <row r="452" spans="2:9" x14ac:dyDescent="0.35">
      <c r="B452" s="33">
        <f>SUM(B123:B448)</f>
        <v>7.110834298795953</v>
      </c>
      <c r="C452" s="33">
        <f t="shared" ref="C452:I452" si="10">SUM(C123:C448)</f>
        <v>4.317759957658347</v>
      </c>
      <c r="D452" s="33">
        <f t="shared" si="10"/>
        <v>0.52671203784844767</v>
      </c>
      <c r="E452" s="33">
        <f t="shared" si="10"/>
        <v>1.0084125293065176</v>
      </c>
      <c r="F452" s="33">
        <f t="shared" si="10"/>
        <v>3.9002002884000042</v>
      </c>
      <c r="G452" s="33"/>
      <c r="H452" s="33">
        <f t="shared" si="10"/>
        <v>-1.6358295429600291</v>
      </c>
      <c r="I452" s="33">
        <f t="shared" si="10"/>
        <v>-0.2241706020551838</v>
      </c>
    </row>
    <row r="453" spans="2:9" x14ac:dyDescent="0.35">
      <c r="B453" s="33">
        <f>STDEV(B123:B448)</f>
        <v>0.19629580389440843</v>
      </c>
      <c r="C453" s="33">
        <f t="shared" ref="C453:I453" si="11">STDEV(C123:C448)</f>
        <v>0.12403325319970128</v>
      </c>
      <c r="D453" s="33">
        <f t="shared" si="11"/>
        <v>1.3360687519529761E-2</v>
      </c>
      <c r="E453" s="33">
        <f t="shared" si="11"/>
        <v>2.6311938723038334E-2</v>
      </c>
      <c r="F453" s="33">
        <f t="shared" si="11"/>
        <v>0.12127280530728059</v>
      </c>
      <c r="G453" s="33"/>
      <c r="H453" s="33">
        <f t="shared" si="11"/>
        <v>4.9373457732222015E-2</v>
      </c>
      <c r="I453" s="33">
        <f t="shared" si="11"/>
        <v>2.8686113249182847E-2</v>
      </c>
    </row>
    <row r="454" spans="2:9" x14ac:dyDescent="0.35">
      <c r="B454" s="39">
        <f t="shared" ref="B454" si="12">B452/B453</f>
        <v>36.225095787686925</v>
      </c>
      <c r="C454" s="39">
        <f t="shared" ref="C454" si="13">C452/C453</f>
        <v>34.811309437369054</v>
      </c>
      <c r="D454" s="39">
        <f t="shared" ref="D454" si="14">D452/D453</f>
        <v>39.422525006930606</v>
      </c>
      <c r="E454" s="39">
        <f t="shared" ref="E454" si="15">E452/E453</f>
        <v>38.32528419593676</v>
      </c>
      <c r="F454" s="39">
        <f t="shared" ref="F454" si="16">F452/F453</f>
        <v>32.160551399117807</v>
      </c>
      <c r="G454" s="39"/>
      <c r="H454" s="39">
        <f t="shared" ref="H454" si="17">H452/H453</f>
        <v>-33.131759817835423</v>
      </c>
      <c r="I454" s="39">
        <f>I452/I453</f>
        <v>-7.8146035368374465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611F-8D71-4EE6-BCAB-0089F2D08CCE}">
  <dimension ref="A1:I444"/>
  <sheetViews>
    <sheetView workbookViewId="0">
      <selection activeCell="J1" sqref="J1:J1048576"/>
    </sheetView>
  </sheetViews>
  <sheetFormatPr defaultRowHeight="14.5" x14ac:dyDescent="0.35"/>
  <cols>
    <col min="1" max="1" width="18.1796875" bestFit="1" customWidth="1"/>
    <col min="2" max="2" width="18.1796875" customWidth="1"/>
    <col min="3" max="3" width="11.81640625" bestFit="1" customWidth="1"/>
    <col min="4" max="4" width="14.54296875" bestFit="1" customWidth="1"/>
    <col min="5" max="5" width="11.81640625" bestFit="1" customWidth="1"/>
    <col min="6" max="6" width="32.08984375" bestFit="1" customWidth="1"/>
    <col min="7" max="7" width="20.81640625" customWidth="1"/>
    <col min="8" max="8" width="22.81640625" bestFit="1" customWidth="1"/>
    <col min="9" max="9" width="18.81640625" bestFit="1" customWidth="1"/>
  </cols>
  <sheetData>
    <row r="1" spans="1:9" x14ac:dyDescent="0.35">
      <c r="C1" s="1"/>
      <c r="D1" s="1"/>
      <c r="E1" s="1"/>
      <c r="F1" s="1"/>
      <c r="G1" s="11"/>
    </row>
    <row r="2" spans="1:9" x14ac:dyDescent="0.35">
      <c r="B2" s="37" t="s">
        <v>74</v>
      </c>
      <c r="C2" s="37" t="s">
        <v>74</v>
      </c>
      <c r="D2" s="36" t="s">
        <v>76</v>
      </c>
      <c r="E2" s="36" t="s">
        <v>76</v>
      </c>
      <c r="F2" s="38" t="s">
        <v>78</v>
      </c>
      <c r="G2" s="38" t="s">
        <v>78</v>
      </c>
      <c r="H2" s="35" t="s">
        <v>77</v>
      </c>
      <c r="I2" s="35" t="s">
        <v>77</v>
      </c>
    </row>
    <row r="3" spans="1:9" x14ac:dyDescent="0.35">
      <c r="B3" s="1" t="s">
        <v>45</v>
      </c>
      <c r="C3" s="1" t="s">
        <v>50</v>
      </c>
      <c r="D3" s="1" t="s">
        <v>75</v>
      </c>
      <c r="E3" s="1" t="s">
        <v>80</v>
      </c>
      <c r="F3" s="1" t="s">
        <v>59</v>
      </c>
      <c r="G3" s="1" t="s">
        <v>57</v>
      </c>
      <c r="H3" s="1" t="s">
        <v>89</v>
      </c>
      <c r="I3" s="1" t="s">
        <v>91</v>
      </c>
    </row>
    <row r="4" spans="1:9" x14ac:dyDescent="0.35">
      <c r="A4" s="1" t="s">
        <v>0</v>
      </c>
      <c r="B4" s="1" t="s">
        <v>45</v>
      </c>
      <c r="C4" s="1" t="s">
        <v>50</v>
      </c>
      <c r="D4" s="1" t="s">
        <v>75</v>
      </c>
      <c r="E4" s="1" t="s">
        <v>80</v>
      </c>
      <c r="F4" s="1" t="s">
        <v>59</v>
      </c>
      <c r="G4" s="1" t="s">
        <v>57</v>
      </c>
      <c r="H4" s="1" t="s">
        <v>89</v>
      </c>
      <c r="I4" s="1" t="s">
        <v>91</v>
      </c>
    </row>
    <row r="5" spans="1:9" x14ac:dyDescent="0.35">
      <c r="A5" s="2">
        <v>32873</v>
      </c>
      <c r="B5" s="30"/>
    </row>
    <row r="6" spans="1:9" x14ac:dyDescent="0.35">
      <c r="A6" s="2">
        <v>32904</v>
      </c>
      <c r="B6" s="30"/>
    </row>
    <row r="7" spans="1:9" x14ac:dyDescent="0.35">
      <c r="A7" s="2">
        <v>32932</v>
      </c>
      <c r="B7" s="30"/>
    </row>
    <row r="8" spans="1:9" x14ac:dyDescent="0.35">
      <c r="A8" s="2">
        <v>32963</v>
      </c>
      <c r="B8" s="3" t="e">
        <f>VLOOKUP($A8,Prices_Monthly!$A:$I,COLUMN(B$4),FALSE)/VLOOKUP(EOMONTH($A8,-3),Prices_Monthly!$A:$I,COLUMN(B$4),FALSE)-1</f>
        <v>#VALUE!</v>
      </c>
      <c r="C8" s="3" t="e">
        <f>VLOOKUP($A8,Prices_Monthly!$A:$I,COLUMN(C$4),FALSE)/VLOOKUP(EOMONTH($A8,-3),Prices_Monthly!$A:$I,COLUMN(C$4),FALSE)-1</f>
        <v>#DIV/0!</v>
      </c>
      <c r="D8" s="3" t="e">
        <f>VLOOKUP($A8,Prices_Monthly!$A:$I,COLUMN(D$4),FALSE)/VLOOKUP(EOMONTH($A8,-3),Prices_Monthly!$A:$I,COLUMN(D$4),FALSE)-1</f>
        <v>#DIV/0!</v>
      </c>
      <c r="E8" s="3" t="e">
        <f>VLOOKUP($A8,Prices_Monthly!$A:$I,COLUMN(E$4),FALSE)/VLOOKUP(EOMONTH($A8,-3),Prices_Monthly!$A:$I,COLUMN(E$4),FALSE)-1</f>
        <v>#DIV/0!</v>
      </c>
      <c r="F8" s="3" t="e">
        <f>VLOOKUP($A8,Prices_Monthly!$A:$I,COLUMN(F$4),FALSE)/VLOOKUP(EOMONTH($A8,-3),Prices_Monthly!$A:$I,COLUMN(F$4),FALSE)-1</f>
        <v>#VALUE!</v>
      </c>
      <c r="G8" s="3" t="e">
        <f>VLOOKUP($A8,Prices_Monthly!$A:$I,COLUMN(G$4),FALSE)/VLOOKUP(EOMONTH($A8,-3),Prices_Monthly!$A:$I,COLUMN(G$4),FALSE)-1</f>
        <v>#VALUE!</v>
      </c>
      <c r="H8" s="3" t="e">
        <f>VLOOKUP($A8,Prices_Monthly!$A:$I,COLUMN(H$4),FALSE)/VLOOKUP(EOMONTH($A8,-3),Prices_Monthly!$A:$I,COLUMN(H$4),FALSE)-1</f>
        <v>#VALUE!</v>
      </c>
      <c r="I8" s="3" t="e">
        <f>VLOOKUP($A8,Prices_Monthly!$A:$I,COLUMN(I$4),FALSE)/VLOOKUP(EOMONTH($A8,-3),Prices_Monthly!$A:$I,COLUMN(I$4),FALSE)-1</f>
        <v>#VALUE!</v>
      </c>
    </row>
    <row r="9" spans="1:9" x14ac:dyDescent="0.35">
      <c r="A9" s="2">
        <v>32993</v>
      </c>
      <c r="B9" s="3" t="e">
        <f>VLOOKUP($A9,Prices_Monthly!$A:$I,COLUMN(B$4),FALSE)/VLOOKUP(EOMONTH($A9,-3),Prices_Monthly!$A:$I,COLUMN(B$4),FALSE)-1</f>
        <v>#VALUE!</v>
      </c>
      <c r="C9" s="3">
        <f>VLOOKUP($A9,Prices_Monthly!$A:$I,COLUMN(C$4),FALSE)/VLOOKUP(EOMONTH($A9,-3),Prices_Monthly!$A:$I,COLUMN(C$4),FALSE)-1</f>
        <v>-0.12293961195942993</v>
      </c>
      <c r="D9" s="3">
        <f>VLOOKUP($A9,Prices_Monthly!$A:$I,COLUMN(D$4),FALSE)/VLOOKUP(EOMONTH($A9,-3),Prices_Monthly!$A:$I,COLUMN(D$4),FALSE)-1</f>
        <v>-3.8547661870503624E-2</v>
      </c>
      <c r="E9" s="3">
        <f>VLOOKUP($A9,Prices_Monthly!$A:$I,COLUMN(E$4),FALSE)/VLOOKUP(EOMONTH($A9,-3),Prices_Monthly!$A:$I,COLUMN(E$4),FALSE)-1</f>
        <v>-3.819894246651856E-2</v>
      </c>
      <c r="F9" s="3" t="e">
        <f>VLOOKUP($A9,Prices_Monthly!$A:$I,COLUMN(F$4),FALSE)/VLOOKUP(EOMONTH($A9,-3),Prices_Monthly!$A:$I,COLUMN(F$4),FALSE)-1</f>
        <v>#VALUE!</v>
      </c>
      <c r="G9" s="3" t="e">
        <f>VLOOKUP($A9,Prices_Monthly!$A:$I,COLUMN(G$4),FALSE)/VLOOKUP(EOMONTH($A9,-3),Prices_Monthly!$A:$I,COLUMN(G$4),FALSE)-1</f>
        <v>#VALUE!</v>
      </c>
      <c r="H9" s="3" t="e">
        <f>VLOOKUP($A9,Prices_Monthly!$A:$I,COLUMN(H$4),FALSE)/VLOOKUP(EOMONTH($A9,-3),Prices_Monthly!$A:$I,COLUMN(H$4),FALSE)-1</f>
        <v>#VALUE!</v>
      </c>
      <c r="I9" s="3" t="e">
        <f>VLOOKUP($A9,Prices_Monthly!$A:$I,COLUMN(I$4),FALSE)/VLOOKUP(EOMONTH($A9,-3),Prices_Monthly!$A:$I,COLUMN(I$4),FALSE)-1</f>
        <v>#VALUE!</v>
      </c>
    </row>
    <row r="10" spans="1:9" x14ac:dyDescent="0.35">
      <c r="A10" s="2">
        <v>33024</v>
      </c>
      <c r="B10" s="3" t="e">
        <f>VLOOKUP($A10,Prices_Monthly!$A:$I,COLUMN(B$4),FALSE)/VLOOKUP(EOMONTH($A10,-3),Prices_Monthly!$A:$I,COLUMN(B$4),FALSE)-1</f>
        <v>#VALUE!</v>
      </c>
      <c r="C10" s="3">
        <f>VLOOKUP($A10,Prices_Monthly!$A:$I,COLUMN(C$4),FALSE)/VLOOKUP(EOMONTH($A10,-3),Prices_Monthly!$A:$I,COLUMN(C$4),FALSE)-1</f>
        <v>-0.12183029843400806</v>
      </c>
      <c r="D10" s="3">
        <f>VLOOKUP($A10,Prices_Monthly!$A:$I,COLUMN(D$4),FALSE)/VLOOKUP(EOMONTH($A10,-3),Prices_Monthly!$A:$I,COLUMN(D$4),FALSE)-1</f>
        <v>1.1742606055189952E-2</v>
      </c>
      <c r="E10" s="3">
        <f>VLOOKUP($A10,Prices_Monthly!$A:$I,COLUMN(E$4),FALSE)/VLOOKUP(EOMONTH($A10,-3),Prices_Monthly!$A:$I,COLUMN(E$4),FALSE)-1</f>
        <v>-3.8933518517508814E-3</v>
      </c>
      <c r="F10" s="3" t="e">
        <f>VLOOKUP($A10,Prices_Monthly!$A:$I,COLUMN(F$4),FALSE)/VLOOKUP(EOMONTH($A10,-3),Prices_Monthly!$A:$I,COLUMN(F$4),FALSE)-1</f>
        <v>#VALUE!</v>
      </c>
      <c r="G10" s="3" t="e">
        <f>VLOOKUP($A10,Prices_Monthly!$A:$I,COLUMN(G$4),FALSE)/VLOOKUP(EOMONTH($A10,-3),Prices_Monthly!$A:$I,COLUMN(G$4),FALSE)-1</f>
        <v>#VALUE!</v>
      </c>
      <c r="H10" s="3" t="e">
        <f>VLOOKUP($A10,Prices_Monthly!$A:$I,COLUMN(H$4),FALSE)/VLOOKUP(EOMONTH($A10,-3),Prices_Monthly!$A:$I,COLUMN(H$4),FALSE)-1</f>
        <v>#VALUE!</v>
      </c>
      <c r="I10" s="3" t="e">
        <f>VLOOKUP($A10,Prices_Monthly!$A:$I,COLUMN(I$4),FALSE)/VLOOKUP(EOMONTH($A10,-3),Prices_Monthly!$A:$I,COLUMN(I$4),FALSE)-1</f>
        <v>#VALUE!</v>
      </c>
    </row>
    <row r="11" spans="1:9" x14ac:dyDescent="0.35">
      <c r="A11" s="2">
        <v>33054</v>
      </c>
      <c r="B11" s="3" t="e">
        <f>VLOOKUP($A11,Prices_Monthly!$A:$I,COLUMN(B$4),FALSE)/VLOOKUP(EOMONTH($A11,-3),Prices_Monthly!$A:$I,COLUMN(B$4),FALSE)-1</f>
        <v>#VALUE!</v>
      </c>
      <c r="C11" s="3">
        <f>VLOOKUP($A11,Prices_Monthly!$A:$I,COLUMN(C$4),FALSE)/VLOOKUP(EOMONTH($A11,-3),Prices_Monthly!$A:$I,COLUMN(C$4),FALSE)-1</f>
        <v>-5.2379883818216677E-2</v>
      </c>
      <c r="D11" s="3">
        <f>VLOOKUP($A11,Prices_Monthly!$A:$I,COLUMN(D$4),FALSE)/VLOOKUP(EOMONTH($A11,-3),Prices_Monthly!$A:$I,COLUMN(D$4),FALSE)-1</f>
        <v>3.5308668058322557E-3</v>
      </c>
      <c r="E11" s="3">
        <f>VLOOKUP($A11,Prices_Monthly!$A:$I,COLUMN(E$4),FALSE)/VLOOKUP(EOMONTH($A11,-3),Prices_Monthly!$A:$I,COLUMN(E$4),FALSE)-1</f>
        <v>1.7032216401855704E-2</v>
      </c>
      <c r="F11" s="3" t="e">
        <f>VLOOKUP($A11,Prices_Monthly!$A:$I,COLUMN(F$4),FALSE)/VLOOKUP(EOMONTH($A11,-3),Prices_Monthly!$A:$I,COLUMN(F$4),FALSE)-1</f>
        <v>#VALUE!</v>
      </c>
      <c r="G11" s="3" t="e">
        <f>VLOOKUP($A11,Prices_Monthly!$A:$I,COLUMN(G$4),FALSE)/VLOOKUP(EOMONTH($A11,-3),Prices_Monthly!$A:$I,COLUMN(G$4),FALSE)-1</f>
        <v>#VALUE!</v>
      </c>
      <c r="H11" s="3" t="e">
        <f>VLOOKUP($A11,Prices_Monthly!$A:$I,COLUMN(H$4),FALSE)/VLOOKUP(EOMONTH($A11,-3),Prices_Monthly!$A:$I,COLUMN(H$4),FALSE)-1</f>
        <v>#VALUE!</v>
      </c>
      <c r="I11" s="3" t="e">
        <f>VLOOKUP($A11,Prices_Monthly!$A:$I,COLUMN(I$4),FALSE)/VLOOKUP(EOMONTH($A11,-3),Prices_Monthly!$A:$I,COLUMN(I$4),FALSE)-1</f>
        <v>#VALUE!</v>
      </c>
    </row>
    <row r="12" spans="1:9" x14ac:dyDescent="0.35">
      <c r="A12" s="2">
        <v>33085</v>
      </c>
      <c r="B12" s="3" t="e">
        <f>VLOOKUP($A12,Prices_Monthly!$A:$I,COLUMN(B$4),FALSE)/VLOOKUP(EOMONTH($A12,-3),Prices_Monthly!$A:$I,COLUMN(B$4),FALSE)-1</f>
        <v>#VALUE!</v>
      </c>
      <c r="C12" s="3">
        <f>VLOOKUP($A12,Prices_Monthly!$A:$I,COLUMN(C$4),FALSE)/VLOOKUP(EOMONTH($A12,-3),Prices_Monthly!$A:$I,COLUMN(C$4),FALSE)-1</f>
        <v>-1.5683073474268783E-2</v>
      </c>
      <c r="D12" s="3">
        <f>VLOOKUP($A12,Prices_Monthly!$A:$I,COLUMN(D$4),FALSE)/VLOOKUP(EOMONTH($A12,-3),Prices_Monthly!$A:$I,COLUMN(D$4),FALSE)-1</f>
        <v>-9.2991062868580388E-3</v>
      </c>
      <c r="E12" s="3">
        <f>VLOOKUP($A12,Prices_Monthly!$A:$I,COLUMN(E$4),FALSE)/VLOOKUP(EOMONTH($A12,-3),Prices_Monthly!$A:$I,COLUMN(E$4),FALSE)-1</f>
        <v>4.6593151567155822E-2</v>
      </c>
      <c r="F12" s="3" t="e">
        <f>VLOOKUP($A12,Prices_Monthly!$A:$I,COLUMN(F$4),FALSE)/VLOOKUP(EOMONTH($A12,-3),Prices_Monthly!$A:$I,COLUMN(F$4),FALSE)-1</f>
        <v>#VALUE!</v>
      </c>
      <c r="G12" s="3" t="e">
        <f>VLOOKUP($A12,Prices_Monthly!$A:$I,COLUMN(G$4),FALSE)/VLOOKUP(EOMONTH($A12,-3),Prices_Monthly!$A:$I,COLUMN(G$4),FALSE)-1</f>
        <v>#VALUE!</v>
      </c>
      <c r="H12" s="3" t="e">
        <f>VLOOKUP($A12,Prices_Monthly!$A:$I,COLUMN(H$4),FALSE)/VLOOKUP(EOMONTH($A12,-3),Prices_Monthly!$A:$I,COLUMN(H$4),FALSE)-1</f>
        <v>#VALUE!</v>
      </c>
      <c r="I12" s="3" t="e">
        <f>VLOOKUP($A12,Prices_Monthly!$A:$I,COLUMN(I$4),FALSE)/VLOOKUP(EOMONTH($A12,-3),Prices_Monthly!$A:$I,COLUMN(I$4),FALSE)-1</f>
        <v>#VALUE!</v>
      </c>
    </row>
    <row r="13" spans="1:9" x14ac:dyDescent="0.35">
      <c r="A13" s="2">
        <v>33116</v>
      </c>
      <c r="B13" s="3" t="e">
        <f>VLOOKUP($A13,Prices_Monthly!$A:$I,COLUMN(B$4),FALSE)/VLOOKUP(EOMONTH($A13,-3),Prices_Monthly!$A:$I,COLUMN(B$4),FALSE)-1</f>
        <v>#VALUE!</v>
      </c>
      <c r="C13" s="3">
        <f>VLOOKUP($A13,Prices_Monthly!$A:$I,COLUMN(C$4),FALSE)/VLOOKUP(EOMONTH($A13,-3),Prices_Monthly!$A:$I,COLUMN(C$4),FALSE)-1</f>
        <v>3.0961032279402501E-2</v>
      </c>
      <c r="D13" s="3">
        <f>VLOOKUP($A13,Prices_Monthly!$A:$I,COLUMN(D$4),FALSE)/VLOOKUP(EOMONTH($A13,-3),Prices_Monthly!$A:$I,COLUMN(D$4),FALSE)-1</f>
        <v>-6.9354713871398022E-2</v>
      </c>
      <c r="E13" s="3">
        <f>VLOOKUP($A13,Prices_Monthly!$A:$I,COLUMN(E$4),FALSE)/VLOOKUP(EOMONTH($A13,-3),Prices_Monthly!$A:$I,COLUMN(E$4),FALSE)-1</f>
        <v>-1.4333042953503683E-2</v>
      </c>
      <c r="F13" s="3" t="e">
        <f>VLOOKUP($A13,Prices_Monthly!$A:$I,COLUMN(F$4),FALSE)/VLOOKUP(EOMONTH($A13,-3),Prices_Monthly!$A:$I,COLUMN(F$4),FALSE)-1</f>
        <v>#VALUE!</v>
      </c>
      <c r="G13" s="3" t="e">
        <f>VLOOKUP($A13,Prices_Monthly!$A:$I,COLUMN(G$4),FALSE)/VLOOKUP(EOMONTH($A13,-3),Prices_Monthly!$A:$I,COLUMN(G$4),FALSE)-1</f>
        <v>#VALUE!</v>
      </c>
      <c r="H13" s="3" t="e">
        <f>VLOOKUP($A13,Prices_Monthly!$A:$I,COLUMN(H$4),FALSE)/VLOOKUP(EOMONTH($A13,-3),Prices_Monthly!$A:$I,COLUMN(H$4),FALSE)-1</f>
        <v>#VALUE!</v>
      </c>
      <c r="I13" s="3" t="e">
        <f>VLOOKUP($A13,Prices_Monthly!$A:$I,COLUMN(I$4),FALSE)/VLOOKUP(EOMONTH($A13,-3),Prices_Monthly!$A:$I,COLUMN(I$4),FALSE)-1</f>
        <v>#VALUE!</v>
      </c>
    </row>
    <row r="14" spans="1:9" x14ac:dyDescent="0.35">
      <c r="A14" s="2">
        <v>33146</v>
      </c>
      <c r="B14" s="3" t="e">
        <f>VLOOKUP($A14,Prices_Monthly!$A:$I,COLUMN(B$4),FALSE)/VLOOKUP(EOMONTH($A14,-3),Prices_Monthly!$A:$I,COLUMN(B$4),FALSE)-1</f>
        <v>#VALUE!</v>
      </c>
      <c r="C14" s="3">
        <f>VLOOKUP($A14,Prices_Monthly!$A:$I,COLUMN(C$4),FALSE)/VLOOKUP(EOMONTH($A14,-3),Prices_Monthly!$A:$I,COLUMN(C$4),FALSE)-1</f>
        <v>0.10715831535103137</v>
      </c>
      <c r="D14" s="3">
        <f>VLOOKUP($A14,Prices_Monthly!$A:$I,COLUMN(D$4),FALSE)/VLOOKUP(EOMONTH($A14,-3),Prices_Monthly!$A:$I,COLUMN(D$4),FALSE)-1</f>
        <v>-7.4533808545244273E-2</v>
      </c>
      <c r="E14" s="3">
        <f>VLOOKUP($A14,Prices_Monthly!$A:$I,COLUMN(E$4),FALSE)/VLOOKUP(EOMONTH($A14,-3),Prices_Monthly!$A:$I,COLUMN(E$4),FALSE)-1</f>
        <v>-2.2856630906268105E-2</v>
      </c>
      <c r="F14" s="3" t="e">
        <f>VLOOKUP($A14,Prices_Monthly!$A:$I,COLUMN(F$4),FALSE)/VLOOKUP(EOMONTH($A14,-3),Prices_Monthly!$A:$I,COLUMN(F$4),FALSE)-1</f>
        <v>#VALUE!</v>
      </c>
      <c r="G14" s="3" t="e">
        <f>VLOOKUP($A14,Prices_Monthly!$A:$I,COLUMN(G$4),FALSE)/VLOOKUP(EOMONTH($A14,-3),Prices_Monthly!$A:$I,COLUMN(G$4),FALSE)-1</f>
        <v>#VALUE!</v>
      </c>
      <c r="H14" s="3" t="e">
        <f>VLOOKUP($A14,Prices_Monthly!$A:$I,COLUMN(H$4),FALSE)/VLOOKUP(EOMONTH($A14,-3),Prices_Monthly!$A:$I,COLUMN(H$4),FALSE)-1</f>
        <v>#VALUE!</v>
      </c>
      <c r="I14" s="3" t="e">
        <f>VLOOKUP($A14,Prices_Monthly!$A:$I,COLUMN(I$4),FALSE)/VLOOKUP(EOMONTH($A14,-3),Prices_Monthly!$A:$I,COLUMN(I$4),FALSE)-1</f>
        <v>#VALUE!</v>
      </c>
    </row>
    <row r="15" spans="1:9" x14ac:dyDescent="0.35">
      <c r="A15" s="2">
        <v>33177</v>
      </c>
      <c r="B15" s="3" t="e">
        <f>VLOOKUP($A15,Prices_Monthly!$A:$I,COLUMN(B$4),FALSE)/VLOOKUP(EOMONTH($A15,-3),Prices_Monthly!$A:$I,COLUMN(B$4),FALSE)-1</f>
        <v>#VALUE!</v>
      </c>
      <c r="C15" s="3">
        <f>VLOOKUP($A15,Prices_Monthly!$A:$I,COLUMN(C$4),FALSE)/VLOOKUP(EOMONTH($A15,-3),Prices_Monthly!$A:$I,COLUMN(C$4),FALSE)-1</f>
        <v>5.5381181983509276E-3</v>
      </c>
      <c r="D15" s="3">
        <f>VLOOKUP($A15,Prices_Monthly!$A:$I,COLUMN(D$4),FALSE)/VLOOKUP(EOMONTH($A15,-3),Prices_Monthly!$A:$I,COLUMN(D$4),FALSE)-1</f>
        <v>-1.5850746747759881E-2</v>
      </c>
      <c r="E15" s="3">
        <f>VLOOKUP($A15,Prices_Monthly!$A:$I,COLUMN(E$4),FALSE)/VLOOKUP(EOMONTH($A15,-3),Prices_Monthly!$A:$I,COLUMN(E$4),FALSE)-1</f>
        <v>-1.6622892312697202E-2</v>
      </c>
      <c r="F15" s="3" t="e">
        <f>VLOOKUP($A15,Prices_Monthly!$A:$I,COLUMN(F$4),FALSE)/VLOOKUP(EOMONTH($A15,-3),Prices_Monthly!$A:$I,COLUMN(F$4),FALSE)-1</f>
        <v>#VALUE!</v>
      </c>
      <c r="G15" s="3" t="e">
        <f>VLOOKUP($A15,Prices_Monthly!$A:$I,COLUMN(G$4),FALSE)/VLOOKUP(EOMONTH($A15,-3),Prices_Monthly!$A:$I,COLUMN(G$4),FALSE)-1</f>
        <v>#VALUE!</v>
      </c>
      <c r="H15" s="3" t="e">
        <f>VLOOKUP($A15,Prices_Monthly!$A:$I,COLUMN(H$4),FALSE)/VLOOKUP(EOMONTH($A15,-3),Prices_Monthly!$A:$I,COLUMN(H$4),FALSE)-1</f>
        <v>#VALUE!</v>
      </c>
      <c r="I15" s="3" t="e">
        <f>VLOOKUP($A15,Prices_Monthly!$A:$I,COLUMN(I$4),FALSE)/VLOOKUP(EOMONTH($A15,-3),Prices_Monthly!$A:$I,COLUMN(I$4),FALSE)-1</f>
        <v>#VALUE!</v>
      </c>
    </row>
    <row r="16" spans="1:9" x14ac:dyDescent="0.35">
      <c r="A16" s="2">
        <v>33207</v>
      </c>
      <c r="B16" s="3" t="e">
        <f>VLOOKUP($A16,Prices_Monthly!$A:$I,COLUMN(B$4),FALSE)/VLOOKUP(EOMONTH($A16,-3),Prices_Monthly!$A:$I,COLUMN(B$4),FALSE)-1</f>
        <v>#VALUE!</v>
      </c>
      <c r="C16" s="3">
        <f>VLOOKUP($A16,Prices_Monthly!$A:$I,COLUMN(C$4),FALSE)/VLOOKUP(EOMONTH($A16,-3),Prices_Monthly!$A:$I,COLUMN(C$4),FALSE)-1</f>
        <v>-1.8587581445984491E-2</v>
      </c>
      <c r="D16" s="3">
        <f>VLOOKUP($A16,Prices_Monthly!$A:$I,COLUMN(D$4),FALSE)/VLOOKUP(EOMONTH($A16,-3),Prices_Monthly!$A:$I,COLUMN(D$4),FALSE)-1</f>
        <v>4.2923397551930975E-2</v>
      </c>
      <c r="E16" s="3">
        <f>VLOOKUP($A16,Prices_Monthly!$A:$I,COLUMN(E$4),FALSE)/VLOOKUP(EOMONTH($A16,-3),Prices_Monthly!$A:$I,COLUMN(E$4),FALSE)-1</f>
        <v>3.867458554568004E-2</v>
      </c>
      <c r="F16" s="3" t="e">
        <f>VLOOKUP($A16,Prices_Monthly!$A:$I,COLUMN(F$4),FALSE)/VLOOKUP(EOMONTH($A16,-3),Prices_Monthly!$A:$I,COLUMN(F$4),FALSE)-1</f>
        <v>#VALUE!</v>
      </c>
      <c r="G16" s="3" t="e">
        <f>VLOOKUP($A16,Prices_Monthly!$A:$I,COLUMN(G$4),FALSE)/VLOOKUP(EOMONTH($A16,-3),Prices_Monthly!$A:$I,COLUMN(G$4),FALSE)-1</f>
        <v>#VALUE!</v>
      </c>
      <c r="H16" s="3" t="e">
        <f>VLOOKUP($A16,Prices_Monthly!$A:$I,COLUMN(H$4),FALSE)/VLOOKUP(EOMONTH($A16,-3),Prices_Monthly!$A:$I,COLUMN(H$4),FALSE)-1</f>
        <v>#VALUE!</v>
      </c>
      <c r="I16" s="3" t="e">
        <f>VLOOKUP($A16,Prices_Monthly!$A:$I,COLUMN(I$4),FALSE)/VLOOKUP(EOMONTH($A16,-3),Prices_Monthly!$A:$I,COLUMN(I$4),FALSE)-1</f>
        <v>#VALUE!</v>
      </c>
    </row>
    <row r="17" spans="1:9" x14ac:dyDescent="0.35">
      <c r="A17" s="2">
        <v>33238</v>
      </c>
      <c r="B17" s="3" t="e">
        <f>VLOOKUP($A17,Prices_Monthly!$A:$I,COLUMN(B$4),FALSE)/VLOOKUP(EOMONTH($A17,-3),Prices_Monthly!$A:$I,COLUMN(B$4),FALSE)-1</f>
        <v>#VALUE!</v>
      </c>
      <c r="C17" s="3">
        <f>VLOOKUP($A17,Prices_Monthly!$A:$I,COLUMN(C$4),FALSE)/VLOOKUP(EOMONTH($A17,-3),Prices_Monthly!$A:$I,COLUMN(C$4),FALSE)-1</f>
        <v>-3.8558346730500959E-2</v>
      </c>
      <c r="D17" s="3">
        <f>VLOOKUP($A17,Prices_Monthly!$A:$I,COLUMN(D$4),FALSE)/VLOOKUP(EOMONTH($A17,-3),Prices_Monthly!$A:$I,COLUMN(D$4),FALSE)-1</f>
        <v>9.1563451521175621E-2</v>
      </c>
      <c r="E17" s="3">
        <f>VLOOKUP($A17,Prices_Monthly!$A:$I,COLUMN(E$4),FALSE)/VLOOKUP(EOMONTH($A17,-3),Prices_Monthly!$A:$I,COLUMN(E$4),FALSE)-1</f>
        <v>4.4849125557737235E-2</v>
      </c>
      <c r="F17" s="3" t="e">
        <f>VLOOKUP($A17,Prices_Monthly!$A:$I,COLUMN(F$4),FALSE)/VLOOKUP(EOMONTH($A17,-3),Prices_Monthly!$A:$I,COLUMN(F$4),FALSE)-1</f>
        <v>#VALUE!</v>
      </c>
      <c r="G17" s="3" t="e">
        <f>VLOOKUP($A17,Prices_Monthly!$A:$I,COLUMN(G$4),FALSE)/VLOOKUP(EOMONTH($A17,-3),Prices_Monthly!$A:$I,COLUMN(G$4),FALSE)-1</f>
        <v>#VALUE!</v>
      </c>
      <c r="H17" s="3" t="e">
        <f>VLOOKUP($A17,Prices_Monthly!$A:$I,COLUMN(H$4),FALSE)/VLOOKUP(EOMONTH($A17,-3),Prices_Monthly!$A:$I,COLUMN(H$4),FALSE)-1</f>
        <v>#VALUE!</v>
      </c>
      <c r="I17" s="3" t="e">
        <f>VLOOKUP($A17,Prices_Monthly!$A:$I,COLUMN(I$4),FALSE)/VLOOKUP(EOMONTH($A17,-3),Prices_Monthly!$A:$I,COLUMN(I$4),FALSE)-1</f>
        <v>#VALUE!</v>
      </c>
    </row>
    <row r="18" spans="1:9" x14ac:dyDescent="0.35">
      <c r="A18" s="2">
        <v>33269</v>
      </c>
      <c r="B18" s="3" t="e">
        <f>VLOOKUP($A18,Prices_Monthly!$A:$I,COLUMN(B$4),FALSE)/VLOOKUP(EOMONTH($A18,-3),Prices_Monthly!$A:$I,COLUMN(B$4),FALSE)-1</f>
        <v>#VALUE!</v>
      </c>
      <c r="C18" s="3">
        <f>VLOOKUP($A18,Prices_Monthly!$A:$I,COLUMN(C$4),FALSE)/VLOOKUP(EOMONTH($A18,-3),Prices_Monthly!$A:$I,COLUMN(C$4),FALSE)-1</f>
        <v>-5.0552429233269525E-2</v>
      </c>
      <c r="D18" s="3">
        <f>VLOOKUP($A18,Prices_Monthly!$A:$I,COLUMN(D$4),FALSE)/VLOOKUP(EOMONTH($A18,-3),Prices_Monthly!$A:$I,COLUMN(D$4),FALSE)-1</f>
        <v>5.3245190924056329E-2</v>
      </c>
      <c r="E18" s="3">
        <f>VLOOKUP($A18,Prices_Monthly!$A:$I,COLUMN(E$4),FALSE)/VLOOKUP(EOMONTH($A18,-3),Prices_Monthly!$A:$I,COLUMN(E$4),FALSE)-1</f>
        <v>3.9437125056631217E-2</v>
      </c>
      <c r="F18" s="3" t="e">
        <f>VLOOKUP($A18,Prices_Monthly!$A:$I,COLUMN(F$4),FALSE)/VLOOKUP(EOMONTH($A18,-3),Prices_Monthly!$A:$I,COLUMN(F$4),FALSE)-1</f>
        <v>#VALUE!</v>
      </c>
      <c r="G18" s="3" t="e">
        <f>VLOOKUP($A18,Prices_Monthly!$A:$I,COLUMN(G$4),FALSE)/VLOOKUP(EOMONTH($A18,-3),Prices_Monthly!$A:$I,COLUMN(G$4),FALSE)-1</f>
        <v>#VALUE!</v>
      </c>
      <c r="H18" s="3" t="e">
        <f>VLOOKUP($A18,Prices_Monthly!$A:$I,COLUMN(H$4),FALSE)/VLOOKUP(EOMONTH($A18,-3),Prices_Monthly!$A:$I,COLUMN(H$4),FALSE)-1</f>
        <v>#VALUE!</v>
      </c>
      <c r="I18" s="3" t="e">
        <f>VLOOKUP($A18,Prices_Monthly!$A:$I,COLUMN(I$4),FALSE)/VLOOKUP(EOMONTH($A18,-3),Prices_Monthly!$A:$I,COLUMN(I$4),FALSE)-1</f>
        <v>#VALUE!</v>
      </c>
    </row>
    <row r="19" spans="1:9" x14ac:dyDescent="0.35">
      <c r="A19" s="2">
        <v>33297</v>
      </c>
      <c r="B19" s="3" t="e">
        <f>VLOOKUP($A19,Prices_Monthly!$A:$I,COLUMN(B$4),FALSE)/VLOOKUP(EOMONTH($A19,-3),Prices_Monthly!$A:$I,COLUMN(B$4),FALSE)-1</f>
        <v>#VALUE!</v>
      </c>
      <c r="C19" s="3">
        <f>VLOOKUP($A19,Prices_Monthly!$A:$I,COLUMN(C$4),FALSE)/VLOOKUP(EOMONTH($A19,-3),Prices_Monthly!$A:$I,COLUMN(C$4),FALSE)-1</f>
        <v>-5.0921329814281213E-2</v>
      </c>
      <c r="D19" s="3">
        <f>VLOOKUP($A19,Prices_Monthly!$A:$I,COLUMN(D$4),FALSE)/VLOOKUP(EOMONTH($A19,-3),Prices_Monthly!$A:$I,COLUMN(D$4),FALSE)-1</f>
        <v>3.1314411590591673E-2</v>
      </c>
      <c r="E19" s="3">
        <f>VLOOKUP($A19,Prices_Monthly!$A:$I,COLUMN(E$4),FALSE)/VLOOKUP(EOMONTH($A19,-3),Prices_Monthly!$A:$I,COLUMN(E$4),FALSE)-1</f>
        <v>1.3792050274343604E-2</v>
      </c>
      <c r="F19" s="3" t="e">
        <f>VLOOKUP($A19,Prices_Monthly!$A:$I,COLUMN(F$4),FALSE)/VLOOKUP(EOMONTH($A19,-3),Prices_Monthly!$A:$I,COLUMN(F$4),FALSE)-1</f>
        <v>#VALUE!</v>
      </c>
      <c r="G19" s="3" t="e">
        <f>VLOOKUP($A19,Prices_Monthly!$A:$I,COLUMN(G$4),FALSE)/VLOOKUP(EOMONTH($A19,-3),Prices_Monthly!$A:$I,COLUMN(G$4),FALSE)-1</f>
        <v>#VALUE!</v>
      </c>
      <c r="H19" s="3" t="e">
        <f>VLOOKUP($A19,Prices_Monthly!$A:$I,COLUMN(H$4),FALSE)/VLOOKUP(EOMONTH($A19,-3),Prices_Monthly!$A:$I,COLUMN(H$4),FALSE)-1</f>
        <v>#VALUE!</v>
      </c>
      <c r="I19" s="3" t="e">
        <f>VLOOKUP($A19,Prices_Monthly!$A:$I,COLUMN(I$4),FALSE)/VLOOKUP(EOMONTH($A19,-3),Prices_Monthly!$A:$I,COLUMN(I$4),FALSE)-1</f>
        <v>#VALUE!</v>
      </c>
    </row>
    <row r="20" spans="1:9" x14ac:dyDescent="0.35">
      <c r="A20" s="2">
        <v>33328</v>
      </c>
      <c r="B20" s="3" t="e">
        <f>VLOOKUP($A20,Prices_Monthly!$A:$I,COLUMN(B$4),FALSE)/VLOOKUP(EOMONTH($A20,-3),Prices_Monthly!$A:$I,COLUMN(B$4),FALSE)-1</f>
        <v>#VALUE!</v>
      </c>
      <c r="C20" s="3">
        <f>VLOOKUP($A20,Prices_Monthly!$A:$I,COLUMN(C$4),FALSE)/VLOOKUP(EOMONTH($A20,-3),Prices_Monthly!$A:$I,COLUMN(C$4),FALSE)-1</f>
        <v>-0.10762950205738897</v>
      </c>
      <c r="D20" s="3">
        <f>VLOOKUP($A20,Prices_Monthly!$A:$I,COLUMN(D$4),FALSE)/VLOOKUP(EOMONTH($A20,-3),Prices_Monthly!$A:$I,COLUMN(D$4),FALSE)-1</f>
        <v>5.4350582465989561E-3</v>
      </c>
      <c r="E20" s="3">
        <f>VLOOKUP($A20,Prices_Monthly!$A:$I,COLUMN(E$4),FALSE)/VLOOKUP(EOMONTH($A20,-3),Prices_Monthly!$A:$I,COLUMN(E$4),FALSE)-1</f>
        <v>4.8057188053782784E-3</v>
      </c>
      <c r="F20" s="3" t="e">
        <f>VLOOKUP($A20,Prices_Monthly!$A:$I,COLUMN(F$4),FALSE)/VLOOKUP(EOMONTH($A20,-3),Prices_Monthly!$A:$I,COLUMN(F$4),FALSE)-1</f>
        <v>#VALUE!</v>
      </c>
      <c r="G20" s="3" t="e">
        <f>VLOOKUP($A20,Prices_Monthly!$A:$I,COLUMN(G$4),FALSE)/VLOOKUP(EOMONTH($A20,-3),Prices_Monthly!$A:$I,COLUMN(G$4),FALSE)-1</f>
        <v>#VALUE!</v>
      </c>
      <c r="H20" s="3" t="e">
        <f>VLOOKUP($A20,Prices_Monthly!$A:$I,COLUMN(H$4),FALSE)/VLOOKUP(EOMONTH($A20,-3),Prices_Monthly!$A:$I,COLUMN(H$4),FALSE)-1</f>
        <v>#VALUE!</v>
      </c>
      <c r="I20" s="3" t="e">
        <f>VLOOKUP($A20,Prices_Monthly!$A:$I,COLUMN(I$4),FALSE)/VLOOKUP(EOMONTH($A20,-3),Prices_Monthly!$A:$I,COLUMN(I$4),FALSE)-1</f>
        <v>#VALUE!</v>
      </c>
    </row>
    <row r="21" spans="1:9" x14ac:dyDescent="0.35">
      <c r="A21" s="2">
        <v>33358</v>
      </c>
      <c r="B21" s="3" t="e">
        <f>VLOOKUP($A21,Prices_Monthly!$A:$I,COLUMN(B$4),FALSE)/VLOOKUP(EOMONTH($A21,-3),Prices_Monthly!$A:$I,COLUMN(B$4),FALSE)-1</f>
        <v>#VALUE!</v>
      </c>
      <c r="C21" s="3">
        <f>VLOOKUP($A21,Prices_Monthly!$A:$I,COLUMN(C$4),FALSE)/VLOOKUP(EOMONTH($A21,-3),Prices_Monthly!$A:$I,COLUMN(C$4),FALSE)-1</f>
        <v>-3.7417409937312907E-2</v>
      </c>
      <c r="D21" s="3">
        <f>VLOOKUP($A21,Prices_Monthly!$A:$I,COLUMN(D$4),FALSE)/VLOOKUP(EOMONTH($A21,-3),Prices_Monthly!$A:$I,COLUMN(D$4),FALSE)-1</f>
        <v>-1.3206036576868585E-2</v>
      </c>
      <c r="E21" s="3">
        <f>VLOOKUP($A21,Prices_Monthly!$A:$I,COLUMN(E$4),FALSE)/VLOOKUP(EOMONTH($A21,-3),Prices_Monthly!$A:$I,COLUMN(E$4),FALSE)-1</f>
        <v>3.5371908175789724E-3</v>
      </c>
      <c r="F21" s="3" t="e">
        <f>VLOOKUP($A21,Prices_Monthly!$A:$I,COLUMN(F$4),FALSE)/VLOOKUP(EOMONTH($A21,-3),Prices_Monthly!$A:$I,COLUMN(F$4),FALSE)-1</f>
        <v>#VALUE!</v>
      </c>
      <c r="G21" s="3" t="e">
        <f>VLOOKUP($A21,Prices_Monthly!$A:$I,COLUMN(G$4),FALSE)/VLOOKUP(EOMONTH($A21,-3),Prices_Monthly!$A:$I,COLUMN(G$4),FALSE)-1</f>
        <v>#VALUE!</v>
      </c>
      <c r="H21" s="3" t="e">
        <f>VLOOKUP($A21,Prices_Monthly!$A:$I,COLUMN(H$4),FALSE)/VLOOKUP(EOMONTH($A21,-3),Prices_Monthly!$A:$I,COLUMN(H$4),FALSE)-1</f>
        <v>#VALUE!</v>
      </c>
      <c r="I21" s="3" t="e">
        <f>VLOOKUP($A21,Prices_Monthly!$A:$I,COLUMN(I$4),FALSE)/VLOOKUP(EOMONTH($A21,-3),Prices_Monthly!$A:$I,COLUMN(I$4),FALSE)-1</f>
        <v>#VALUE!</v>
      </c>
    </row>
    <row r="22" spans="1:9" x14ac:dyDescent="0.35">
      <c r="A22" s="2">
        <v>33389</v>
      </c>
      <c r="B22" s="3" t="e">
        <f>VLOOKUP($A22,Prices_Monthly!$A:$I,COLUMN(B$4),FALSE)/VLOOKUP(EOMONTH($A22,-3),Prices_Monthly!$A:$I,COLUMN(B$4),FALSE)-1</f>
        <v>#VALUE!</v>
      </c>
      <c r="C22" s="3">
        <f>VLOOKUP($A22,Prices_Monthly!$A:$I,COLUMN(C$4),FALSE)/VLOOKUP(EOMONTH($A22,-3),Prices_Monthly!$A:$I,COLUMN(C$4),FALSE)-1</f>
        <v>-2.696384835187271E-2</v>
      </c>
      <c r="D22" s="3">
        <f>VLOOKUP($A22,Prices_Monthly!$A:$I,COLUMN(D$4),FALSE)/VLOOKUP(EOMONTH($A22,-3),Prices_Monthly!$A:$I,COLUMN(D$4),FALSE)-1</f>
        <v>-1.0200340769432992E-2</v>
      </c>
      <c r="E22" s="3">
        <f>VLOOKUP($A22,Prices_Monthly!$A:$I,COLUMN(E$4),FALSE)/VLOOKUP(EOMONTH($A22,-3),Prices_Monthly!$A:$I,COLUMN(E$4),FALSE)-1</f>
        <v>3.004448060149878E-3</v>
      </c>
      <c r="F22" s="3" t="e">
        <f>VLOOKUP($A22,Prices_Monthly!$A:$I,COLUMN(F$4),FALSE)/VLOOKUP(EOMONTH($A22,-3),Prices_Monthly!$A:$I,COLUMN(F$4),FALSE)-1</f>
        <v>#VALUE!</v>
      </c>
      <c r="G22" s="3" t="e">
        <f>VLOOKUP($A22,Prices_Monthly!$A:$I,COLUMN(G$4),FALSE)/VLOOKUP(EOMONTH($A22,-3),Prices_Monthly!$A:$I,COLUMN(G$4),FALSE)-1</f>
        <v>#VALUE!</v>
      </c>
      <c r="H22" s="3" t="e">
        <f>VLOOKUP($A22,Prices_Monthly!$A:$I,COLUMN(H$4),FALSE)/VLOOKUP(EOMONTH($A22,-3),Prices_Monthly!$A:$I,COLUMN(H$4),FALSE)-1</f>
        <v>#VALUE!</v>
      </c>
      <c r="I22" s="3" t="e">
        <f>VLOOKUP($A22,Prices_Monthly!$A:$I,COLUMN(I$4),FALSE)/VLOOKUP(EOMONTH($A22,-3),Prices_Monthly!$A:$I,COLUMN(I$4),FALSE)-1</f>
        <v>#VALUE!</v>
      </c>
    </row>
    <row r="23" spans="1:9" x14ac:dyDescent="0.35">
      <c r="A23" s="2">
        <v>33419</v>
      </c>
      <c r="B23" s="3" t="e">
        <f>VLOOKUP($A23,Prices_Monthly!$A:$I,COLUMN(B$4),FALSE)/VLOOKUP(EOMONTH($A23,-3),Prices_Monthly!$A:$I,COLUMN(B$4),FALSE)-1</f>
        <v>#VALUE!</v>
      </c>
      <c r="C23" s="3">
        <f>VLOOKUP($A23,Prices_Monthly!$A:$I,COLUMN(C$4),FALSE)/VLOOKUP(EOMONTH($A23,-3),Prices_Monthly!$A:$I,COLUMN(C$4),FALSE)-1</f>
        <v>2.1803911727753977E-2</v>
      </c>
      <c r="D23" s="3">
        <f>VLOOKUP($A23,Prices_Monthly!$A:$I,COLUMN(D$4),FALSE)/VLOOKUP(EOMONTH($A23,-3),Prices_Monthly!$A:$I,COLUMN(D$4),FALSE)-1</f>
        <v>-1.7435925655876372E-2</v>
      </c>
      <c r="E23" s="3">
        <f>VLOOKUP($A23,Prices_Monthly!$A:$I,COLUMN(E$4),FALSE)/VLOOKUP(EOMONTH($A23,-3),Prices_Monthly!$A:$I,COLUMN(E$4),FALSE)-1</f>
        <v>-5.9151170158081579E-3</v>
      </c>
      <c r="F23" s="3" t="e">
        <f>VLOOKUP($A23,Prices_Monthly!$A:$I,COLUMN(F$4),FALSE)/VLOOKUP(EOMONTH($A23,-3),Prices_Monthly!$A:$I,COLUMN(F$4),FALSE)-1</f>
        <v>#VALUE!</v>
      </c>
      <c r="G23" s="3" t="e">
        <f>VLOOKUP($A23,Prices_Monthly!$A:$I,COLUMN(G$4),FALSE)/VLOOKUP(EOMONTH($A23,-3),Prices_Monthly!$A:$I,COLUMN(G$4),FALSE)-1</f>
        <v>#VALUE!</v>
      </c>
      <c r="H23" s="3" t="e">
        <f>VLOOKUP($A23,Prices_Monthly!$A:$I,COLUMN(H$4),FALSE)/VLOOKUP(EOMONTH($A23,-3),Prices_Monthly!$A:$I,COLUMN(H$4),FALSE)-1</f>
        <v>#VALUE!</v>
      </c>
      <c r="I23" s="3" t="e">
        <f>VLOOKUP($A23,Prices_Monthly!$A:$I,COLUMN(I$4),FALSE)/VLOOKUP(EOMONTH($A23,-3),Prices_Monthly!$A:$I,COLUMN(I$4),FALSE)-1</f>
        <v>#VALUE!</v>
      </c>
    </row>
    <row r="24" spans="1:9" x14ac:dyDescent="0.35">
      <c r="A24" s="2">
        <v>33450</v>
      </c>
      <c r="B24" s="3" t="e">
        <f>VLOOKUP($A24,Prices_Monthly!$A:$I,COLUMN(B$4),FALSE)/VLOOKUP(EOMONTH($A24,-3),Prices_Monthly!$A:$I,COLUMN(B$4),FALSE)-1</f>
        <v>#VALUE!</v>
      </c>
      <c r="C24" s="3">
        <f>VLOOKUP($A24,Prices_Monthly!$A:$I,COLUMN(C$4),FALSE)/VLOOKUP(EOMONTH($A24,-3),Prices_Monthly!$A:$I,COLUMN(C$4),FALSE)-1</f>
        <v>9.7470025810646455E-3</v>
      </c>
      <c r="D24" s="3">
        <f>VLOOKUP($A24,Prices_Monthly!$A:$I,COLUMN(D$4),FALSE)/VLOOKUP(EOMONTH($A24,-3),Prices_Monthly!$A:$I,COLUMN(D$4),FALSE)-1</f>
        <v>5.4356253599752158E-3</v>
      </c>
      <c r="E24" s="3">
        <f>VLOOKUP($A24,Prices_Monthly!$A:$I,COLUMN(E$4),FALSE)/VLOOKUP(EOMONTH($A24,-3),Prices_Monthly!$A:$I,COLUMN(E$4),FALSE)-1</f>
        <v>-1.4096560858898322E-3</v>
      </c>
      <c r="F24" s="3" t="e">
        <f>VLOOKUP($A24,Prices_Monthly!$A:$I,COLUMN(F$4),FALSE)/VLOOKUP(EOMONTH($A24,-3),Prices_Monthly!$A:$I,COLUMN(F$4),FALSE)-1</f>
        <v>#VALUE!</v>
      </c>
      <c r="G24" s="3" t="e">
        <f>VLOOKUP($A24,Prices_Monthly!$A:$I,COLUMN(G$4),FALSE)/VLOOKUP(EOMONTH($A24,-3),Prices_Monthly!$A:$I,COLUMN(G$4),FALSE)-1</f>
        <v>#VALUE!</v>
      </c>
      <c r="H24" s="3" t="e">
        <f>VLOOKUP($A24,Prices_Monthly!$A:$I,COLUMN(H$4),FALSE)/VLOOKUP(EOMONTH($A24,-3),Prices_Monthly!$A:$I,COLUMN(H$4),FALSE)-1</f>
        <v>#VALUE!</v>
      </c>
      <c r="I24" s="3" t="e">
        <f>VLOOKUP($A24,Prices_Monthly!$A:$I,COLUMN(I$4),FALSE)/VLOOKUP(EOMONTH($A24,-3),Prices_Monthly!$A:$I,COLUMN(I$4),FALSE)-1</f>
        <v>#VALUE!</v>
      </c>
    </row>
    <row r="25" spans="1:9" x14ac:dyDescent="0.35">
      <c r="A25" s="2">
        <v>33481</v>
      </c>
      <c r="B25" s="3" t="e">
        <f>VLOOKUP($A25,Prices_Monthly!$A:$I,COLUMN(B$4),FALSE)/VLOOKUP(EOMONTH($A25,-3),Prices_Monthly!$A:$I,COLUMN(B$4),FALSE)-1</f>
        <v>#VALUE!</v>
      </c>
      <c r="C25" s="3">
        <f>VLOOKUP($A25,Prices_Monthly!$A:$I,COLUMN(C$4),FALSE)/VLOOKUP(EOMONTH($A25,-3),Prices_Monthly!$A:$I,COLUMN(C$4),FALSE)-1</f>
        <v>-5.0609118588850643E-2</v>
      </c>
      <c r="D25" s="3">
        <f>VLOOKUP($A25,Prices_Monthly!$A:$I,COLUMN(D$4),FALSE)/VLOOKUP(EOMONTH($A25,-3),Prices_Monthly!$A:$I,COLUMN(D$4),FALSE)-1</f>
        <v>1.2663777130756948E-2</v>
      </c>
      <c r="E25" s="3">
        <f>VLOOKUP($A25,Prices_Monthly!$A:$I,COLUMN(E$4),FALSE)/VLOOKUP(EOMONTH($A25,-3),Prices_Monthly!$A:$I,COLUMN(E$4),FALSE)-1</f>
        <v>2.4393678820847642E-2</v>
      </c>
      <c r="F25" s="3" t="e">
        <f>VLOOKUP($A25,Prices_Monthly!$A:$I,COLUMN(F$4),FALSE)/VLOOKUP(EOMONTH($A25,-3),Prices_Monthly!$A:$I,COLUMN(F$4),FALSE)-1</f>
        <v>#VALUE!</v>
      </c>
      <c r="G25" s="3" t="e">
        <f>VLOOKUP($A25,Prices_Monthly!$A:$I,COLUMN(G$4),FALSE)/VLOOKUP(EOMONTH($A25,-3),Prices_Monthly!$A:$I,COLUMN(G$4),FALSE)-1</f>
        <v>#VALUE!</v>
      </c>
      <c r="H25" s="3" t="e">
        <f>VLOOKUP($A25,Prices_Monthly!$A:$I,COLUMN(H$4),FALSE)/VLOOKUP(EOMONTH($A25,-3),Prices_Monthly!$A:$I,COLUMN(H$4),FALSE)-1</f>
        <v>#VALUE!</v>
      </c>
      <c r="I25" s="3" t="e">
        <f>VLOOKUP($A25,Prices_Monthly!$A:$I,COLUMN(I$4),FALSE)/VLOOKUP(EOMONTH($A25,-3),Prices_Monthly!$A:$I,COLUMN(I$4),FALSE)-1</f>
        <v>#VALUE!</v>
      </c>
    </row>
    <row r="26" spans="1:9" x14ac:dyDescent="0.35">
      <c r="A26" s="2">
        <v>33511</v>
      </c>
      <c r="B26" s="3" t="e">
        <f>VLOOKUP($A26,Prices_Monthly!$A:$I,COLUMN(B$4),FALSE)/VLOOKUP(EOMONTH($A26,-3),Prices_Monthly!$A:$I,COLUMN(B$4),FALSE)-1</f>
        <v>#VALUE!</v>
      </c>
      <c r="C26" s="3">
        <f>VLOOKUP($A26,Prices_Monthly!$A:$I,COLUMN(C$4),FALSE)/VLOOKUP(EOMONTH($A26,-3),Prices_Monthly!$A:$I,COLUMN(C$4),FALSE)-1</f>
        <v>-5.2281055509238672E-2</v>
      </c>
      <c r="D26" s="3">
        <f>VLOOKUP($A26,Prices_Monthly!$A:$I,COLUMN(D$4),FALSE)/VLOOKUP(EOMONTH($A26,-3),Prices_Monthly!$A:$I,COLUMN(D$4),FALSE)-1</f>
        <v>4.4667159514768517E-2</v>
      </c>
      <c r="E26" s="3">
        <f>VLOOKUP($A26,Prices_Monthly!$A:$I,COLUMN(E$4),FALSE)/VLOOKUP(EOMONTH($A26,-3),Prices_Monthly!$A:$I,COLUMN(E$4),FALSE)-1</f>
        <v>5.9080389966068125E-2</v>
      </c>
      <c r="F26" s="3" t="e">
        <f>VLOOKUP($A26,Prices_Monthly!$A:$I,COLUMN(F$4),FALSE)/VLOOKUP(EOMONTH($A26,-3),Prices_Monthly!$A:$I,COLUMN(F$4),FALSE)-1</f>
        <v>#VALUE!</v>
      </c>
      <c r="G26" s="3" t="e">
        <f>VLOOKUP($A26,Prices_Monthly!$A:$I,COLUMN(G$4),FALSE)/VLOOKUP(EOMONTH($A26,-3),Prices_Monthly!$A:$I,COLUMN(G$4),FALSE)-1</f>
        <v>#VALUE!</v>
      </c>
      <c r="H26" s="3" t="e">
        <f>VLOOKUP($A26,Prices_Monthly!$A:$I,COLUMN(H$4),FALSE)/VLOOKUP(EOMONTH($A26,-3),Prices_Monthly!$A:$I,COLUMN(H$4),FALSE)-1</f>
        <v>#VALUE!</v>
      </c>
      <c r="I26" s="3" t="e">
        <f>VLOOKUP($A26,Prices_Monthly!$A:$I,COLUMN(I$4),FALSE)/VLOOKUP(EOMONTH($A26,-3),Prices_Monthly!$A:$I,COLUMN(I$4),FALSE)-1</f>
        <v>#VALUE!</v>
      </c>
    </row>
    <row r="27" spans="1:9" x14ac:dyDescent="0.35">
      <c r="A27" s="2">
        <v>33542</v>
      </c>
      <c r="B27" s="3" t="e">
        <f>VLOOKUP($A27,Prices_Monthly!$A:$I,COLUMN(B$4),FALSE)/VLOOKUP(EOMONTH($A27,-3),Prices_Monthly!$A:$I,COLUMN(B$4),FALSE)-1</f>
        <v>#VALUE!</v>
      </c>
      <c r="C27" s="3">
        <f>VLOOKUP($A27,Prices_Monthly!$A:$I,COLUMN(C$4),FALSE)/VLOOKUP(EOMONTH($A27,-3),Prices_Monthly!$A:$I,COLUMN(C$4),FALSE)-1</f>
        <v>-3.0473380557490271E-2</v>
      </c>
      <c r="D27" s="3">
        <f>VLOOKUP($A27,Prices_Monthly!$A:$I,COLUMN(D$4),FALSE)/VLOOKUP(EOMONTH($A27,-3),Prices_Monthly!$A:$I,COLUMN(D$4),FALSE)-1</f>
        <v>3.1247676253583823E-2</v>
      </c>
      <c r="E27" s="3">
        <f>VLOOKUP($A27,Prices_Monthly!$A:$I,COLUMN(E$4),FALSE)/VLOOKUP(EOMONTH($A27,-3),Prices_Monthly!$A:$I,COLUMN(E$4),FALSE)-1</f>
        <v>5.2497118911035923E-2</v>
      </c>
      <c r="F27" s="3" t="e">
        <f>VLOOKUP($A27,Prices_Monthly!$A:$I,COLUMN(F$4),FALSE)/VLOOKUP(EOMONTH($A27,-3),Prices_Monthly!$A:$I,COLUMN(F$4),FALSE)-1</f>
        <v>#VALUE!</v>
      </c>
      <c r="G27" s="3" t="e">
        <f>VLOOKUP($A27,Prices_Monthly!$A:$I,COLUMN(G$4),FALSE)/VLOOKUP(EOMONTH($A27,-3),Prices_Monthly!$A:$I,COLUMN(G$4),FALSE)-1</f>
        <v>#VALUE!</v>
      </c>
      <c r="H27" s="3" t="e">
        <f>VLOOKUP($A27,Prices_Monthly!$A:$I,COLUMN(H$4),FALSE)/VLOOKUP(EOMONTH($A27,-3),Prices_Monthly!$A:$I,COLUMN(H$4),FALSE)-1</f>
        <v>#VALUE!</v>
      </c>
      <c r="I27" s="3" t="e">
        <f>VLOOKUP($A27,Prices_Monthly!$A:$I,COLUMN(I$4),FALSE)/VLOOKUP(EOMONTH($A27,-3),Prices_Monthly!$A:$I,COLUMN(I$4),FALSE)-1</f>
        <v>#VALUE!</v>
      </c>
    </row>
    <row r="28" spans="1:9" x14ac:dyDescent="0.35">
      <c r="A28" s="2">
        <v>33572</v>
      </c>
      <c r="B28" s="3" t="e">
        <f>VLOOKUP($A28,Prices_Monthly!$A:$I,COLUMN(B$4),FALSE)/VLOOKUP(EOMONTH($A28,-3),Prices_Monthly!$A:$I,COLUMN(B$4),FALSE)-1</f>
        <v>#VALUE!</v>
      </c>
      <c r="C28" s="3">
        <f>VLOOKUP($A28,Prices_Monthly!$A:$I,COLUMN(C$4),FALSE)/VLOOKUP(EOMONTH($A28,-3),Prices_Monthly!$A:$I,COLUMN(C$4),FALSE)-1</f>
        <v>4.3483739339216898E-2</v>
      </c>
      <c r="D28" s="3">
        <f>VLOOKUP($A28,Prices_Monthly!$A:$I,COLUMN(D$4),FALSE)/VLOOKUP(EOMONTH($A28,-3),Prices_Monthly!$A:$I,COLUMN(D$4),FALSE)-1</f>
        <v>2.1545719308467826E-2</v>
      </c>
      <c r="E28" s="3">
        <f>VLOOKUP($A28,Prices_Monthly!$A:$I,COLUMN(E$4),FALSE)/VLOOKUP(EOMONTH($A28,-3),Prices_Monthly!$A:$I,COLUMN(E$4),FALSE)-1</f>
        <v>3.3832152410115945E-2</v>
      </c>
      <c r="F28" s="3" t="e">
        <f>VLOOKUP($A28,Prices_Monthly!$A:$I,COLUMN(F$4),FALSE)/VLOOKUP(EOMONTH($A28,-3),Prices_Monthly!$A:$I,COLUMN(F$4),FALSE)-1</f>
        <v>#VALUE!</v>
      </c>
      <c r="G28" s="3" t="e">
        <f>VLOOKUP($A28,Prices_Monthly!$A:$I,COLUMN(G$4),FALSE)/VLOOKUP(EOMONTH($A28,-3),Prices_Monthly!$A:$I,COLUMN(G$4),FALSE)-1</f>
        <v>#VALUE!</v>
      </c>
      <c r="H28" s="3" t="e">
        <f>VLOOKUP($A28,Prices_Monthly!$A:$I,COLUMN(H$4),FALSE)/VLOOKUP(EOMONTH($A28,-3),Prices_Monthly!$A:$I,COLUMN(H$4),FALSE)-1</f>
        <v>#VALUE!</v>
      </c>
      <c r="I28" s="3" t="e">
        <f>VLOOKUP($A28,Prices_Monthly!$A:$I,COLUMN(I$4),FALSE)/VLOOKUP(EOMONTH($A28,-3),Prices_Monthly!$A:$I,COLUMN(I$4),FALSE)-1</f>
        <v>#VALUE!</v>
      </c>
    </row>
    <row r="29" spans="1:9" x14ac:dyDescent="0.35">
      <c r="A29" s="2">
        <v>33603</v>
      </c>
      <c r="B29" s="3" t="e">
        <f>VLOOKUP($A29,Prices_Monthly!$A:$I,COLUMN(B$4),FALSE)/VLOOKUP(EOMONTH($A29,-3),Prices_Monthly!$A:$I,COLUMN(B$4),FALSE)-1</f>
        <v>#VALUE!</v>
      </c>
      <c r="C29" s="3">
        <f>VLOOKUP($A29,Prices_Monthly!$A:$I,COLUMN(C$4),FALSE)/VLOOKUP(EOMONTH($A29,-3),Prices_Monthly!$A:$I,COLUMN(C$4),FALSE)-1</f>
        <v>-1.3524479768687536E-2</v>
      </c>
      <c r="D29" s="3">
        <f>VLOOKUP($A29,Prices_Monthly!$A:$I,COLUMN(D$4),FALSE)/VLOOKUP(EOMONTH($A29,-3),Prices_Monthly!$A:$I,COLUMN(D$4),FALSE)-1</f>
        <v>3.1208647068336814E-2</v>
      </c>
      <c r="E29" s="3">
        <f>VLOOKUP($A29,Prices_Monthly!$A:$I,COLUMN(E$4),FALSE)/VLOOKUP(EOMONTH($A29,-3),Prices_Monthly!$A:$I,COLUMN(E$4),FALSE)-1</f>
        <v>5.3755383443711446E-2</v>
      </c>
      <c r="F29" s="3" t="e">
        <f>VLOOKUP($A29,Prices_Monthly!$A:$I,COLUMN(F$4),FALSE)/VLOOKUP(EOMONTH($A29,-3),Prices_Monthly!$A:$I,COLUMN(F$4),FALSE)-1</f>
        <v>#VALUE!</v>
      </c>
      <c r="G29" s="3" t="e">
        <f>VLOOKUP($A29,Prices_Monthly!$A:$I,COLUMN(G$4),FALSE)/VLOOKUP(EOMONTH($A29,-3),Prices_Monthly!$A:$I,COLUMN(G$4),FALSE)-1</f>
        <v>#VALUE!</v>
      </c>
      <c r="H29" s="3" t="e">
        <f>VLOOKUP($A29,Prices_Monthly!$A:$I,COLUMN(H$4),FALSE)/VLOOKUP(EOMONTH($A29,-3),Prices_Monthly!$A:$I,COLUMN(H$4),FALSE)-1</f>
        <v>#VALUE!</v>
      </c>
      <c r="I29" s="3" t="e">
        <f>VLOOKUP($A29,Prices_Monthly!$A:$I,COLUMN(I$4),FALSE)/VLOOKUP(EOMONTH($A29,-3),Prices_Monthly!$A:$I,COLUMN(I$4),FALSE)-1</f>
        <v>#VALUE!</v>
      </c>
    </row>
    <row r="30" spans="1:9" x14ac:dyDescent="0.35">
      <c r="A30" s="2">
        <v>33634</v>
      </c>
      <c r="B30" s="3" t="e">
        <f>VLOOKUP($A30,Prices_Monthly!$A:$I,COLUMN(B$4),FALSE)/VLOOKUP(EOMONTH($A30,-3),Prices_Monthly!$A:$I,COLUMN(B$4),FALSE)-1</f>
        <v>#VALUE!</v>
      </c>
      <c r="C30" s="3">
        <f>VLOOKUP($A30,Prices_Monthly!$A:$I,COLUMN(C$4),FALSE)/VLOOKUP(EOMONTH($A30,-3),Prices_Monthly!$A:$I,COLUMN(C$4),FALSE)-1</f>
        <v>-1.4970059880239472E-2</v>
      </c>
      <c r="D30" s="3">
        <f>VLOOKUP($A30,Prices_Monthly!$A:$I,COLUMN(D$4),FALSE)/VLOOKUP(EOMONTH($A30,-3),Prices_Monthly!$A:$I,COLUMN(D$4),FALSE)-1</f>
        <v>2.5293434282738447E-2</v>
      </c>
      <c r="E30" s="3">
        <f>VLOOKUP($A30,Prices_Monthly!$A:$I,COLUMN(E$4),FALSE)/VLOOKUP(EOMONTH($A30,-3),Prices_Monthly!$A:$I,COLUMN(E$4),FALSE)-1</f>
        <v>1.3219873797436721E-2</v>
      </c>
      <c r="F30" s="3" t="e">
        <f>VLOOKUP($A30,Prices_Monthly!$A:$I,COLUMN(F$4),FALSE)/VLOOKUP(EOMONTH($A30,-3),Prices_Monthly!$A:$I,COLUMN(F$4),FALSE)-1</f>
        <v>#VALUE!</v>
      </c>
      <c r="G30" s="3" t="e">
        <f>VLOOKUP($A30,Prices_Monthly!$A:$I,COLUMN(G$4),FALSE)/VLOOKUP(EOMONTH($A30,-3),Prices_Monthly!$A:$I,COLUMN(G$4),FALSE)-1</f>
        <v>#VALUE!</v>
      </c>
      <c r="H30" s="3" t="e">
        <f>VLOOKUP($A30,Prices_Monthly!$A:$I,COLUMN(H$4),FALSE)/VLOOKUP(EOMONTH($A30,-3),Prices_Monthly!$A:$I,COLUMN(H$4),FALSE)-1</f>
        <v>#VALUE!</v>
      </c>
      <c r="I30" s="3" t="e">
        <f>VLOOKUP($A30,Prices_Monthly!$A:$I,COLUMN(I$4),FALSE)/VLOOKUP(EOMONTH($A30,-3),Prices_Monthly!$A:$I,COLUMN(I$4),FALSE)-1</f>
        <v>#VALUE!</v>
      </c>
    </row>
    <row r="31" spans="1:9" x14ac:dyDescent="0.35">
      <c r="A31" s="2">
        <v>33663</v>
      </c>
      <c r="B31" s="3" t="e">
        <f>VLOOKUP($A31,Prices_Monthly!$A:$I,COLUMN(B$4),FALSE)/VLOOKUP(EOMONTH($A31,-3),Prices_Monthly!$A:$I,COLUMN(B$4),FALSE)-1</f>
        <v>#VALUE!</v>
      </c>
      <c r="C31" s="3">
        <f>VLOOKUP($A31,Prices_Monthly!$A:$I,COLUMN(C$4),FALSE)/VLOOKUP(EOMONTH($A31,-3),Prices_Monthly!$A:$I,COLUMN(C$4),FALSE)-1</f>
        <v>-5.1224494859685499E-2</v>
      </c>
      <c r="D31" s="3">
        <f>VLOOKUP($A31,Prices_Monthly!$A:$I,COLUMN(D$4),FALSE)/VLOOKUP(EOMONTH($A31,-3),Prices_Monthly!$A:$I,COLUMN(D$4),FALSE)-1</f>
        <v>2.1649225334781974E-2</v>
      </c>
      <c r="E31" s="3">
        <f>VLOOKUP($A31,Prices_Monthly!$A:$I,COLUMN(E$4),FALSE)/VLOOKUP(EOMONTH($A31,-3),Prices_Monthly!$A:$I,COLUMN(E$4),FALSE)-1</f>
        <v>1.3772992001942264E-2</v>
      </c>
      <c r="F31" s="3" t="e">
        <f>VLOOKUP($A31,Prices_Monthly!$A:$I,COLUMN(F$4),FALSE)/VLOOKUP(EOMONTH($A31,-3),Prices_Monthly!$A:$I,COLUMN(F$4),FALSE)-1</f>
        <v>#VALUE!</v>
      </c>
      <c r="G31" s="3" t="e">
        <f>VLOOKUP($A31,Prices_Monthly!$A:$I,COLUMN(G$4),FALSE)/VLOOKUP(EOMONTH($A31,-3),Prices_Monthly!$A:$I,COLUMN(G$4),FALSE)-1</f>
        <v>#VALUE!</v>
      </c>
      <c r="H31" s="3" t="e">
        <f>VLOOKUP($A31,Prices_Monthly!$A:$I,COLUMN(H$4),FALSE)/VLOOKUP(EOMONTH($A31,-3),Prices_Monthly!$A:$I,COLUMN(H$4),FALSE)-1</f>
        <v>#VALUE!</v>
      </c>
      <c r="I31" s="3" t="e">
        <f>VLOOKUP($A31,Prices_Monthly!$A:$I,COLUMN(I$4),FALSE)/VLOOKUP(EOMONTH($A31,-3),Prices_Monthly!$A:$I,COLUMN(I$4),FALSE)-1</f>
        <v>#VALUE!</v>
      </c>
    </row>
    <row r="32" spans="1:9" x14ac:dyDescent="0.35">
      <c r="A32" s="2">
        <v>33694</v>
      </c>
      <c r="B32" s="3" t="e">
        <f>VLOOKUP($A32,Prices_Monthly!$A:$I,COLUMN(B$4),FALSE)/VLOOKUP(EOMONTH($A32,-3),Prices_Monthly!$A:$I,COLUMN(B$4),FALSE)-1</f>
        <v>#VALUE!</v>
      </c>
      <c r="C32" s="3">
        <f>VLOOKUP($A32,Prices_Monthly!$A:$I,COLUMN(C$4),FALSE)/VLOOKUP(EOMONTH($A32,-3),Prices_Monthly!$A:$I,COLUMN(C$4),FALSE)-1</f>
        <v>-3.887092509414436E-2</v>
      </c>
      <c r="D32" s="3">
        <f>VLOOKUP($A32,Prices_Monthly!$A:$I,COLUMN(D$4),FALSE)/VLOOKUP(EOMONTH($A32,-3),Prices_Monthly!$A:$I,COLUMN(D$4),FALSE)-1</f>
        <v>2.4009947101866214E-3</v>
      </c>
      <c r="E32" s="3">
        <f>VLOOKUP($A32,Prices_Monthly!$A:$I,COLUMN(E$4),FALSE)/VLOOKUP(EOMONTH($A32,-3),Prices_Monthly!$A:$I,COLUMN(E$4),FALSE)-1</f>
        <v>-4.2578584387412133E-2</v>
      </c>
      <c r="F32" s="3" t="e">
        <f>VLOOKUP($A32,Prices_Monthly!$A:$I,COLUMN(F$4),FALSE)/VLOOKUP(EOMONTH($A32,-3),Prices_Monthly!$A:$I,COLUMN(F$4),FALSE)-1</f>
        <v>#VALUE!</v>
      </c>
      <c r="G32" s="3" t="e">
        <f>VLOOKUP($A32,Prices_Monthly!$A:$I,COLUMN(G$4),FALSE)/VLOOKUP(EOMONTH($A32,-3),Prices_Monthly!$A:$I,COLUMN(G$4),FALSE)-1</f>
        <v>#VALUE!</v>
      </c>
      <c r="H32" s="3" t="e">
        <f>VLOOKUP($A32,Prices_Monthly!$A:$I,COLUMN(H$4),FALSE)/VLOOKUP(EOMONTH($A32,-3),Prices_Monthly!$A:$I,COLUMN(H$4),FALSE)-1</f>
        <v>#VALUE!</v>
      </c>
      <c r="I32" s="3" t="e">
        <f>VLOOKUP($A32,Prices_Monthly!$A:$I,COLUMN(I$4),FALSE)/VLOOKUP(EOMONTH($A32,-3),Prices_Monthly!$A:$I,COLUMN(I$4),FALSE)-1</f>
        <v>#VALUE!</v>
      </c>
    </row>
    <row r="33" spans="1:9" x14ac:dyDescent="0.35">
      <c r="A33" s="2">
        <v>33724</v>
      </c>
      <c r="B33" s="3" t="e">
        <f>VLOOKUP($A33,Prices_Monthly!$A:$I,COLUMN(B$4),FALSE)/VLOOKUP(EOMONTH($A33,-3),Prices_Monthly!$A:$I,COLUMN(B$4),FALSE)-1</f>
        <v>#VALUE!</v>
      </c>
      <c r="C33" s="3">
        <f>VLOOKUP($A33,Prices_Monthly!$A:$I,COLUMN(C$4),FALSE)/VLOOKUP(EOMONTH($A33,-3),Prices_Monthly!$A:$I,COLUMN(C$4),FALSE)-1</f>
        <v>-6.4395718190465856E-2</v>
      </c>
      <c r="D33" s="3">
        <f>VLOOKUP($A33,Prices_Monthly!$A:$I,COLUMN(D$4),FALSE)/VLOOKUP(EOMONTH($A33,-3),Prices_Monthly!$A:$I,COLUMN(D$4),FALSE)-1</f>
        <v>-1.6253555465258085E-2</v>
      </c>
      <c r="E33" s="3">
        <f>VLOOKUP($A33,Prices_Monthly!$A:$I,COLUMN(E$4),FALSE)/VLOOKUP(EOMONTH($A33,-3),Prices_Monthly!$A:$I,COLUMN(E$4),FALSE)-1</f>
        <v>-7.5980661856765996E-3</v>
      </c>
      <c r="F33" s="3" t="e">
        <f>VLOOKUP($A33,Prices_Monthly!$A:$I,COLUMN(F$4),FALSE)/VLOOKUP(EOMONTH($A33,-3),Prices_Monthly!$A:$I,COLUMN(F$4),FALSE)-1</f>
        <v>#VALUE!</v>
      </c>
      <c r="G33" s="3" t="e">
        <f>VLOOKUP($A33,Prices_Monthly!$A:$I,COLUMN(G$4),FALSE)/VLOOKUP(EOMONTH($A33,-3),Prices_Monthly!$A:$I,COLUMN(G$4),FALSE)-1</f>
        <v>#VALUE!</v>
      </c>
      <c r="H33" s="3" t="e">
        <f>VLOOKUP($A33,Prices_Monthly!$A:$I,COLUMN(H$4),FALSE)/VLOOKUP(EOMONTH($A33,-3),Prices_Monthly!$A:$I,COLUMN(H$4),FALSE)-1</f>
        <v>#VALUE!</v>
      </c>
      <c r="I33" s="3" t="e">
        <f>VLOOKUP($A33,Prices_Monthly!$A:$I,COLUMN(I$4),FALSE)/VLOOKUP(EOMONTH($A33,-3),Prices_Monthly!$A:$I,COLUMN(I$4),FALSE)-1</f>
        <v>#VALUE!</v>
      </c>
    </row>
    <row r="34" spans="1:9" x14ac:dyDescent="0.35">
      <c r="A34" s="2">
        <v>33755</v>
      </c>
      <c r="B34" s="3" t="e">
        <f>VLOOKUP($A34,Prices_Monthly!$A:$I,COLUMN(B$4),FALSE)/VLOOKUP(EOMONTH($A34,-3),Prices_Monthly!$A:$I,COLUMN(B$4),FALSE)-1</f>
        <v>#VALUE!</v>
      </c>
      <c r="C34" s="3">
        <f>VLOOKUP($A34,Prices_Monthly!$A:$I,COLUMN(C$4),FALSE)/VLOOKUP(EOMONTH($A34,-3),Prices_Monthly!$A:$I,COLUMN(C$4),FALSE)-1</f>
        <v>-5.4696217362195987E-2</v>
      </c>
      <c r="D34" s="3">
        <f>VLOOKUP($A34,Prices_Monthly!$A:$I,COLUMN(D$4),FALSE)/VLOOKUP(EOMONTH($A34,-3),Prices_Monthly!$A:$I,COLUMN(D$4),FALSE)-1</f>
        <v>-8.2525255423937516E-4</v>
      </c>
      <c r="E34" s="3">
        <f>VLOOKUP($A34,Prices_Monthly!$A:$I,COLUMN(E$4),FALSE)/VLOOKUP(EOMONTH($A34,-3),Prices_Monthly!$A:$I,COLUMN(E$4),FALSE)-1</f>
        <v>7.1807393118943352E-3</v>
      </c>
      <c r="F34" s="3" t="e">
        <f>VLOOKUP($A34,Prices_Monthly!$A:$I,COLUMN(F$4),FALSE)/VLOOKUP(EOMONTH($A34,-3),Prices_Monthly!$A:$I,COLUMN(F$4),FALSE)-1</f>
        <v>#VALUE!</v>
      </c>
      <c r="G34" s="3" t="e">
        <f>VLOOKUP($A34,Prices_Monthly!$A:$I,COLUMN(G$4),FALSE)/VLOOKUP(EOMONTH($A34,-3),Prices_Monthly!$A:$I,COLUMN(G$4),FALSE)-1</f>
        <v>#VALUE!</v>
      </c>
      <c r="H34" s="3" t="e">
        <f>VLOOKUP($A34,Prices_Monthly!$A:$I,COLUMN(H$4),FALSE)/VLOOKUP(EOMONTH($A34,-3),Prices_Monthly!$A:$I,COLUMN(H$4),FALSE)-1</f>
        <v>#VALUE!</v>
      </c>
      <c r="I34" s="3" t="e">
        <f>VLOOKUP($A34,Prices_Monthly!$A:$I,COLUMN(I$4),FALSE)/VLOOKUP(EOMONTH($A34,-3),Prices_Monthly!$A:$I,COLUMN(I$4),FALSE)-1</f>
        <v>#VALUE!</v>
      </c>
    </row>
    <row r="35" spans="1:9" x14ac:dyDescent="0.35">
      <c r="A35" s="2">
        <v>33785</v>
      </c>
      <c r="B35" s="3" t="e">
        <f>VLOOKUP($A35,Prices_Monthly!$A:$I,COLUMN(B$4),FALSE)/VLOOKUP(EOMONTH($A35,-3),Prices_Monthly!$A:$I,COLUMN(B$4),FALSE)-1</f>
        <v>#VALUE!</v>
      </c>
      <c r="C35" s="3">
        <f>VLOOKUP($A35,Prices_Monthly!$A:$I,COLUMN(C$4),FALSE)/VLOOKUP(EOMONTH($A35,-3),Prices_Monthly!$A:$I,COLUMN(C$4),FALSE)-1</f>
        <v>-7.7875934340392305E-3</v>
      </c>
      <c r="D35" s="3">
        <f>VLOOKUP($A35,Prices_Monthly!$A:$I,COLUMN(D$4),FALSE)/VLOOKUP(EOMONTH($A35,-3),Prices_Monthly!$A:$I,COLUMN(D$4),FALSE)-1</f>
        <v>4.9529940978980669E-3</v>
      </c>
      <c r="E35" s="3">
        <f>VLOOKUP($A35,Prices_Monthly!$A:$I,COLUMN(E$4),FALSE)/VLOOKUP(EOMONTH($A35,-3),Prices_Monthly!$A:$I,COLUMN(E$4),FALSE)-1</f>
        <v>3.757174239451988E-2</v>
      </c>
      <c r="F35" s="3" t="e">
        <f>VLOOKUP($A35,Prices_Monthly!$A:$I,COLUMN(F$4),FALSE)/VLOOKUP(EOMONTH($A35,-3),Prices_Monthly!$A:$I,COLUMN(F$4),FALSE)-1</f>
        <v>#VALUE!</v>
      </c>
      <c r="G35" s="3" t="e">
        <f>VLOOKUP($A35,Prices_Monthly!$A:$I,COLUMN(G$4),FALSE)/VLOOKUP(EOMONTH($A35,-3),Prices_Monthly!$A:$I,COLUMN(G$4),FALSE)-1</f>
        <v>#VALUE!</v>
      </c>
      <c r="H35" s="3" t="e">
        <f>VLOOKUP($A35,Prices_Monthly!$A:$I,COLUMN(H$4),FALSE)/VLOOKUP(EOMONTH($A35,-3),Prices_Monthly!$A:$I,COLUMN(H$4),FALSE)-1</f>
        <v>#VALUE!</v>
      </c>
      <c r="I35" s="3" t="e">
        <f>VLOOKUP($A35,Prices_Monthly!$A:$I,COLUMN(I$4),FALSE)/VLOOKUP(EOMONTH($A35,-3),Prices_Monthly!$A:$I,COLUMN(I$4),FALSE)-1</f>
        <v>#VALUE!</v>
      </c>
    </row>
    <row r="36" spans="1:9" x14ac:dyDescent="0.35">
      <c r="A36" s="2">
        <v>33816</v>
      </c>
      <c r="B36" s="3" t="e">
        <f>VLOOKUP($A36,Prices_Monthly!$A:$I,COLUMN(B$4),FALSE)/VLOOKUP(EOMONTH($A36,-3),Prices_Monthly!$A:$I,COLUMN(B$4),FALSE)-1</f>
        <v>#VALUE!</v>
      </c>
      <c r="C36" s="3">
        <f>VLOOKUP($A36,Prices_Monthly!$A:$I,COLUMN(C$4),FALSE)/VLOOKUP(EOMONTH($A36,-3),Prices_Monthly!$A:$I,COLUMN(C$4),FALSE)-1</f>
        <v>5.3669101519193463E-2</v>
      </c>
      <c r="D36" s="3">
        <f>VLOOKUP($A36,Prices_Monthly!$A:$I,COLUMN(D$4),FALSE)/VLOOKUP(EOMONTH($A36,-3),Prices_Monthly!$A:$I,COLUMN(D$4),FALSE)-1</f>
        <v>4.4947697673843878E-2</v>
      </c>
      <c r="E36" s="3">
        <f>VLOOKUP($A36,Prices_Monthly!$A:$I,COLUMN(E$4),FALSE)/VLOOKUP(EOMONTH($A36,-3),Prices_Monthly!$A:$I,COLUMN(E$4),FALSE)-1</f>
        <v>7.0787799886361746E-2</v>
      </c>
      <c r="F36" s="3" t="e">
        <f>VLOOKUP($A36,Prices_Monthly!$A:$I,COLUMN(F$4),FALSE)/VLOOKUP(EOMONTH($A36,-3),Prices_Monthly!$A:$I,COLUMN(F$4),FALSE)-1</f>
        <v>#VALUE!</v>
      </c>
      <c r="G36" s="3" t="e">
        <f>VLOOKUP($A36,Prices_Monthly!$A:$I,COLUMN(G$4),FALSE)/VLOOKUP(EOMONTH($A36,-3),Prices_Monthly!$A:$I,COLUMN(G$4),FALSE)-1</f>
        <v>#VALUE!</v>
      </c>
      <c r="H36" s="3" t="e">
        <f>VLOOKUP($A36,Prices_Monthly!$A:$I,COLUMN(H$4),FALSE)/VLOOKUP(EOMONTH($A36,-3),Prices_Monthly!$A:$I,COLUMN(H$4),FALSE)-1</f>
        <v>#VALUE!</v>
      </c>
      <c r="I36" s="3" t="e">
        <f>VLOOKUP($A36,Prices_Monthly!$A:$I,COLUMN(I$4),FALSE)/VLOOKUP(EOMONTH($A36,-3),Prices_Monthly!$A:$I,COLUMN(I$4),FALSE)-1</f>
        <v>#VALUE!</v>
      </c>
    </row>
    <row r="37" spans="1:9" x14ac:dyDescent="0.35">
      <c r="A37" s="2">
        <v>33847</v>
      </c>
      <c r="B37" s="3" t="e">
        <f>VLOOKUP($A37,Prices_Monthly!$A:$I,COLUMN(B$4),FALSE)/VLOOKUP(EOMONTH($A37,-3),Prices_Monthly!$A:$I,COLUMN(B$4),FALSE)-1</f>
        <v>#VALUE!</v>
      </c>
      <c r="C37" s="3">
        <f>VLOOKUP($A37,Prices_Monthly!$A:$I,COLUMN(C$4),FALSE)/VLOOKUP(EOMONTH($A37,-3),Prices_Monthly!$A:$I,COLUMN(C$4),FALSE)-1</f>
        <v>9.9060118481140158E-3</v>
      </c>
      <c r="D37" s="3">
        <f>VLOOKUP($A37,Prices_Monthly!$A:$I,COLUMN(D$4),FALSE)/VLOOKUP(EOMONTH($A37,-3),Prices_Monthly!$A:$I,COLUMN(D$4),FALSE)-1</f>
        <v>3.4450766839396296E-2</v>
      </c>
      <c r="E37" s="3">
        <f>VLOOKUP($A37,Prices_Monthly!$A:$I,COLUMN(E$4),FALSE)/VLOOKUP(EOMONTH($A37,-3),Prices_Monthly!$A:$I,COLUMN(E$4),FALSE)-1</f>
        <v>5.9000718196305924E-2</v>
      </c>
      <c r="F37" s="3" t="e">
        <f>VLOOKUP($A37,Prices_Monthly!$A:$I,COLUMN(F$4),FALSE)/VLOOKUP(EOMONTH($A37,-3),Prices_Monthly!$A:$I,COLUMN(F$4),FALSE)-1</f>
        <v>#VALUE!</v>
      </c>
      <c r="G37" s="3" t="e">
        <f>VLOOKUP($A37,Prices_Monthly!$A:$I,COLUMN(G$4),FALSE)/VLOOKUP(EOMONTH($A37,-3),Prices_Monthly!$A:$I,COLUMN(G$4),FALSE)-1</f>
        <v>#VALUE!</v>
      </c>
      <c r="H37" s="3" t="e">
        <f>VLOOKUP($A37,Prices_Monthly!$A:$I,COLUMN(H$4),FALSE)/VLOOKUP(EOMONTH($A37,-3),Prices_Monthly!$A:$I,COLUMN(H$4),FALSE)-1</f>
        <v>#VALUE!</v>
      </c>
      <c r="I37" s="3" t="e">
        <f>VLOOKUP($A37,Prices_Monthly!$A:$I,COLUMN(I$4),FALSE)/VLOOKUP(EOMONTH($A37,-3),Prices_Monthly!$A:$I,COLUMN(I$4),FALSE)-1</f>
        <v>#VALUE!</v>
      </c>
    </row>
    <row r="38" spans="1:9" x14ac:dyDescent="0.35">
      <c r="A38" s="2">
        <v>33877</v>
      </c>
      <c r="B38" s="3" t="e">
        <f>VLOOKUP($A38,Prices_Monthly!$A:$I,COLUMN(B$4),FALSE)/VLOOKUP(EOMONTH($A38,-3),Prices_Monthly!$A:$I,COLUMN(B$4),FALSE)-1</f>
        <v>#VALUE!</v>
      </c>
      <c r="C38" s="3">
        <f>VLOOKUP($A38,Prices_Monthly!$A:$I,COLUMN(C$4),FALSE)/VLOOKUP(EOMONTH($A38,-3),Prices_Monthly!$A:$I,COLUMN(C$4),FALSE)-1</f>
        <v>4.0938004023125529E-3</v>
      </c>
      <c r="D38" s="3">
        <f>VLOOKUP($A38,Prices_Monthly!$A:$I,COLUMN(D$4),FALSE)/VLOOKUP(EOMONTH($A38,-3),Prices_Monthly!$A:$I,COLUMN(D$4),FALSE)-1</f>
        <v>4.0113331601591584E-2</v>
      </c>
      <c r="E38" s="3">
        <f>VLOOKUP($A38,Prices_Monthly!$A:$I,COLUMN(E$4),FALSE)/VLOOKUP(EOMONTH($A38,-3),Prices_Monthly!$A:$I,COLUMN(E$4),FALSE)-1</f>
        <v>5.8550732037051523E-2</v>
      </c>
      <c r="F38" s="3" t="e">
        <f>VLOOKUP($A38,Prices_Monthly!$A:$I,COLUMN(F$4),FALSE)/VLOOKUP(EOMONTH($A38,-3),Prices_Monthly!$A:$I,COLUMN(F$4),FALSE)-1</f>
        <v>#VALUE!</v>
      </c>
      <c r="G38" s="3" t="e">
        <f>VLOOKUP($A38,Prices_Monthly!$A:$I,COLUMN(G$4),FALSE)/VLOOKUP(EOMONTH($A38,-3),Prices_Monthly!$A:$I,COLUMN(G$4),FALSE)-1</f>
        <v>#VALUE!</v>
      </c>
      <c r="H38" s="3" t="e">
        <f>VLOOKUP($A38,Prices_Monthly!$A:$I,COLUMN(H$4),FALSE)/VLOOKUP(EOMONTH($A38,-3),Prices_Monthly!$A:$I,COLUMN(H$4),FALSE)-1</f>
        <v>#VALUE!</v>
      </c>
      <c r="I38" s="3" t="e">
        <f>VLOOKUP($A38,Prices_Monthly!$A:$I,COLUMN(I$4),FALSE)/VLOOKUP(EOMONTH($A38,-3),Prices_Monthly!$A:$I,COLUMN(I$4),FALSE)-1</f>
        <v>#VALUE!</v>
      </c>
    </row>
    <row r="39" spans="1:9" x14ac:dyDescent="0.35">
      <c r="A39" s="2">
        <v>33908</v>
      </c>
      <c r="B39" s="3" t="e">
        <f>VLOOKUP($A39,Prices_Monthly!$A:$I,COLUMN(B$4),FALSE)/VLOOKUP(EOMONTH($A39,-3),Prices_Monthly!$A:$I,COLUMN(B$4),FALSE)-1</f>
        <v>#VALUE!</v>
      </c>
      <c r="C39" s="3">
        <f>VLOOKUP($A39,Prices_Monthly!$A:$I,COLUMN(C$4),FALSE)/VLOOKUP(EOMONTH($A39,-3),Prices_Monthly!$A:$I,COLUMN(C$4),FALSE)-1</f>
        <v>-5.8937563907045631E-2</v>
      </c>
      <c r="D39" s="3">
        <f>VLOOKUP($A39,Prices_Monthly!$A:$I,COLUMN(D$4),FALSE)/VLOOKUP(EOMONTH($A39,-3),Prices_Monthly!$A:$I,COLUMN(D$4),FALSE)-1</f>
        <v>3.0459772542030805E-2</v>
      </c>
      <c r="E39" s="3">
        <f>VLOOKUP($A39,Prices_Monthly!$A:$I,COLUMN(E$4),FALSE)/VLOOKUP(EOMONTH($A39,-3),Prices_Monthly!$A:$I,COLUMN(E$4),FALSE)-1</f>
        <v>1.6392834548799584E-3</v>
      </c>
      <c r="F39" s="3" t="e">
        <f>VLOOKUP($A39,Prices_Monthly!$A:$I,COLUMN(F$4),FALSE)/VLOOKUP(EOMONTH($A39,-3),Prices_Monthly!$A:$I,COLUMN(F$4),FALSE)-1</f>
        <v>#VALUE!</v>
      </c>
      <c r="G39" s="3" t="e">
        <f>VLOOKUP($A39,Prices_Monthly!$A:$I,COLUMN(G$4),FALSE)/VLOOKUP(EOMONTH($A39,-3),Prices_Monthly!$A:$I,COLUMN(G$4),FALSE)-1</f>
        <v>#VALUE!</v>
      </c>
      <c r="H39" s="3" t="e">
        <f>VLOOKUP($A39,Prices_Monthly!$A:$I,COLUMN(H$4),FALSE)/VLOOKUP(EOMONTH($A39,-3),Prices_Monthly!$A:$I,COLUMN(H$4),FALSE)-1</f>
        <v>#VALUE!</v>
      </c>
      <c r="I39" s="3" t="e">
        <f>VLOOKUP($A39,Prices_Monthly!$A:$I,COLUMN(I$4),FALSE)/VLOOKUP(EOMONTH($A39,-3),Prices_Monthly!$A:$I,COLUMN(I$4),FALSE)-1</f>
        <v>#VALUE!</v>
      </c>
    </row>
    <row r="40" spans="1:9" x14ac:dyDescent="0.35">
      <c r="A40" s="2">
        <v>33938</v>
      </c>
      <c r="B40" s="3" t="e">
        <f>VLOOKUP($A40,Prices_Monthly!$A:$I,COLUMN(B$4),FALSE)/VLOOKUP(EOMONTH($A40,-3),Prices_Monthly!$A:$I,COLUMN(B$4),FALSE)-1</f>
        <v>#VALUE!</v>
      </c>
      <c r="C40" s="3">
        <f>VLOOKUP($A40,Prices_Monthly!$A:$I,COLUMN(C$4),FALSE)/VLOOKUP(EOMONTH($A40,-3),Prices_Monthly!$A:$I,COLUMN(C$4),FALSE)-1</f>
        <v>-3.221706202163388E-2</v>
      </c>
      <c r="D40" s="3">
        <f>VLOOKUP($A40,Prices_Monthly!$A:$I,COLUMN(D$4),FALSE)/VLOOKUP(EOMONTH($A40,-3),Prices_Monthly!$A:$I,COLUMN(D$4),FALSE)-1</f>
        <v>3.0357921092794449E-2</v>
      </c>
      <c r="E40" s="3">
        <f>VLOOKUP($A40,Prices_Monthly!$A:$I,COLUMN(E$4),FALSE)/VLOOKUP(EOMONTH($A40,-3),Prices_Monthly!$A:$I,COLUMN(E$4),FALSE)-1</f>
        <v>-1.3647859207367774E-2</v>
      </c>
      <c r="F40" s="3" t="e">
        <f>VLOOKUP($A40,Prices_Monthly!$A:$I,COLUMN(F$4),FALSE)/VLOOKUP(EOMONTH($A40,-3),Prices_Monthly!$A:$I,COLUMN(F$4),FALSE)-1</f>
        <v>#VALUE!</v>
      </c>
      <c r="G40" s="3" t="e">
        <f>VLOOKUP($A40,Prices_Monthly!$A:$I,COLUMN(G$4),FALSE)/VLOOKUP(EOMONTH($A40,-3),Prices_Monthly!$A:$I,COLUMN(G$4),FALSE)-1</f>
        <v>#VALUE!</v>
      </c>
      <c r="H40" s="3" t="e">
        <f>VLOOKUP($A40,Prices_Monthly!$A:$I,COLUMN(H$4),FALSE)/VLOOKUP(EOMONTH($A40,-3),Prices_Monthly!$A:$I,COLUMN(H$4),FALSE)-1</f>
        <v>#VALUE!</v>
      </c>
      <c r="I40" s="3" t="e">
        <f>VLOOKUP($A40,Prices_Monthly!$A:$I,COLUMN(I$4),FALSE)/VLOOKUP(EOMONTH($A40,-3),Prices_Monthly!$A:$I,COLUMN(I$4),FALSE)-1</f>
        <v>#VALUE!</v>
      </c>
    </row>
    <row r="41" spans="1:9" x14ac:dyDescent="0.35">
      <c r="A41" s="2">
        <v>33969</v>
      </c>
      <c r="B41" s="3" t="e">
        <f>VLOOKUP($A41,Prices_Monthly!$A:$I,COLUMN(B$4),FALSE)/VLOOKUP(EOMONTH($A41,-3),Prices_Monthly!$A:$I,COLUMN(B$4),FALSE)-1</f>
        <v>#VALUE!</v>
      </c>
      <c r="C41" s="3">
        <f>VLOOKUP($A41,Prices_Monthly!$A:$I,COLUMN(C$4),FALSE)/VLOOKUP(EOMONTH($A41,-3),Prices_Monthly!$A:$I,COLUMN(C$4),FALSE)-1</f>
        <v>-5.0416103409503088E-2</v>
      </c>
      <c r="D41" s="3">
        <f>VLOOKUP($A41,Prices_Monthly!$A:$I,COLUMN(D$4),FALSE)/VLOOKUP(EOMONTH($A41,-3),Prices_Monthly!$A:$I,COLUMN(D$4),FALSE)-1</f>
        <v>2.29217972911957E-2</v>
      </c>
      <c r="E41" s="3">
        <f>VLOOKUP($A41,Prices_Monthly!$A:$I,COLUMN(E$4),FALSE)/VLOOKUP(EOMONTH($A41,-3),Prices_Monthly!$A:$I,COLUMN(E$4),FALSE)-1</f>
        <v>-8.6063362329268367E-3</v>
      </c>
      <c r="F41" s="3" t="e">
        <f>VLOOKUP($A41,Prices_Monthly!$A:$I,COLUMN(F$4),FALSE)/VLOOKUP(EOMONTH($A41,-3),Prices_Monthly!$A:$I,COLUMN(F$4),FALSE)-1</f>
        <v>#VALUE!</v>
      </c>
      <c r="G41" s="3" t="e">
        <f>VLOOKUP($A41,Prices_Monthly!$A:$I,COLUMN(G$4),FALSE)/VLOOKUP(EOMONTH($A41,-3),Prices_Monthly!$A:$I,COLUMN(G$4),FALSE)-1</f>
        <v>#VALUE!</v>
      </c>
      <c r="H41" s="3" t="e">
        <f>VLOOKUP($A41,Prices_Monthly!$A:$I,COLUMN(H$4),FALSE)/VLOOKUP(EOMONTH($A41,-3),Prices_Monthly!$A:$I,COLUMN(H$4),FALSE)-1</f>
        <v>#VALUE!</v>
      </c>
      <c r="I41" s="3" t="e">
        <f>VLOOKUP($A41,Prices_Monthly!$A:$I,COLUMN(I$4),FALSE)/VLOOKUP(EOMONTH($A41,-3),Prices_Monthly!$A:$I,COLUMN(I$4),FALSE)-1</f>
        <v>#VALUE!</v>
      </c>
    </row>
    <row r="42" spans="1:9" x14ac:dyDescent="0.35">
      <c r="A42" s="2">
        <v>34000</v>
      </c>
      <c r="B42" s="3" t="e">
        <f>VLOOKUP($A42,Prices_Monthly!$A:$I,COLUMN(B$4),FALSE)/VLOOKUP(EOMONTH($A42,-3),Prices_Monthly!$A:$I,COLUMN(B$4),FALSE)-1</f>
        <v>#VALUE!</v>
      </c>
      <c r="C42" s="3">
        <f>VLOOKUP($A42,Prices_Monthly!$A:$I,COLUMN(C$4),FALSE)/VLOOKUP(EOMONTH($A42,-3),Prices_Monthly!$A:$I,COLUMN(C$4),FALSE)-1</f>
        <v>-3.4595352304100935E-2</v>
      </c>
      <c r="D42" s="3">
        <f>VLOOKUP($A42,Prices_Monthly!$A:$I,COLUMN(D$4),FALSE)/VLOOKUP(EOMONTH($A42,-3),Prices_Monthly!$A:$I,COLUMN(D$4),FALSE)-1</f>
        <v>2.3243099691971691E-2</v>
      </c>
      <c r="E42" s="3">
        <f>VLOOKUP($A42,Prices_Monthly!$A:$I,COLUMN(E$4),FALSE)/VLOOKUP(EOMONTH($A42,-3),Prices_Monthly!$A:$I,COLUMN(E$4),FALSE)-1</f>
        <v>4.2193641431197415E-2</v>
      </c>
      <c r="F42" s="3" t="e">
        <f>VLOOKUP($A42,Prices_Monthly!$A:$I,COLUMN(F$4),FALSE)/VLOOKUP(EOMONTH($A42,-3),Prices_Monthly!$A:$I,COLUMN(F$4),FALSE)-1</f>
        <v>#VALUE!</v>
      </c>
      <c r="G42" s="3" t="e">
        <f>VLOOKUP($A42,Prices_Monthly!$A:$I,COLUMN(G$4),FALSE)/VLOOKUP(EOMONTH($A42,-3),Prices_Monthly!$A:$I,COLUMN(G$4),FALSE)-1</f>
        <v>#VALUE!</v>
      </c>
      <c r="H42" s="3" t="e">
        <f>VLOOKUP($A42,Prices_Monthly!$A:$I,COLUMN(H$4),FALSE)/VLOOKUP(EOMONTH($A42,-3),Prices_Monthly!$A:$I,COLUMN(H$4),FALSE)-1</f>
        <v>#VALUE!</v>
      </c>
      <c r="I42" s="3" t="e">
        <f>VLOOKUP($A42,Prices_Monthly!$A:$I,COLUMN(I$4),FALSE)/VLOOKUP(EOMONTH($A42,-3),Prices_Monthly!$A:$I,COLUMN(I$4),FALSE)-1</f>
        <v>#VALUE!</v>
      </c>
    </row>
    <row r="43" spans="1:9" x14ac:dyDescent="0.35">
      <c r="A43" s="2">
        <v>34028</v>
      </c>
      <c r="B43" s="3" t="e">
        <f>VLOOKUP($A43,Prices_Monthly!$A:$I,COLUMN(B$4),FALSE)/VLOOKUP(EOMONTH($A43,-3),Prices_Monthly!$A:$I,COLUMN(B$4),FALSE)-1</f>
        <v>#VALUE!</v>
      </c>
      <c r="C43" s="3">
        <f>VLOOKUP($A43,Prices_Monthly!$A:$I,COLUMN(C$4),FALSE)/VLOOKUP(EOMONTH($A43,-3),Prices_Monthly!$A:$I,COLUMN(C$4),FALSE)-1</f>
        <v>-2.2233292950336492E-2</v>
      </c>
      <c r="D43" s="3">
        <f>VLOOKUP($A43,Prices_Monthly!$A:$I,COLUMN(D$4),FALSE)/VLOOKUP(EOMONTH($A43,-3),Prices_Monthly!$A:$I,COLUMN(D$4),FALSE)-1</f>
        <v>4.1448750642010257E-2</v>
      </c>
      <c r="E43" s="3">
        <f>VLOOKUP($A43,Prices_Monthly!$A:$I,COLUMN(E$4),FALSE)/VLOOKUP(EOMONTH($A43,-3),Prices_Monthly!$A:$I,COLUMN(E$4),FALSE)-1</f>
        <v>7.3296487200857907E-2</v>
      </c>
      <c r="F43" s="3" t="e">
        <f>VLOOKUP($A43,Prices_Monthly!$A:$I,COLUMN(F$4),FALSE)/VLOOKUP(EOMONTH($A43,-3),Prices_Monthly!$A:$I,COLUMN(F$4),FALSE)-1</f>
        <v>#VALUE!</v>
      </c>
      <c r="G43" s="3" t="e">
        <f>VLOOKUP($A43,Prices_Monthly!$A:$I,COLUMN(G$4),FALSE)/VLOOKUP(EOMONTH($A43,-3),Prices_Monthly!$A:$I,COLUMN(G$4),FALSE)-1</f>
        <v>#VALUE!</v>
      </c>
      <c r="H43" s="3" t="e">
        <f>VLOOKUP($A43,Prices_Monthly!$A:$I,COLUMN(H$4),FALSE)/VLOOKUP(EOMONTH($A43,-3),Prices_Monthly!$A:$I,COLUMN(H$4),FALSE)-1</f>
        <v>#VALUE!</v>
      </c>
      <c r="I43" s="3" t="e">
        <f>VLOOKUP($A43,Prices_Monthly!$A:$I,COLUMN(I$4),FALSE)/VLOOKUP(EOMONTH($A43,-3),Prices_Monthly!$A:$I,COLUMN(I$4),FALSE)-1</f>
        <v>#VALUE!</v>
      </c>
    </row>
    <row r="44" spans="1:9" x14ac:dyDescent="0.35">
      <c r="A44" s="2">
        <v>34059</v>
      </c>
      <c r="B44" s="3" t="e">
        <f>VLOOKUP($A44,Prices_Monthly!$A:$I,COLUMN(B$4),FALSE)/VLOOKUP(EOMONTH($A44,-3),Prices_Monthly!$A:$I,COLUMN(B$4),FALSE)-1</f>
        <v>#VALUE!</v>
      </c>
      <c r="C44" s="3">
        <f>VLOOKUP($A44,Prices_Monthly!$A:$I,COLUMN(C$4),FALSE)/VLOOKUP(EOMONTH($A44,-3),Prices_Monthly!$A:$I,COLUMN(C$4),FALSE)-1</f>
        <v>1.1571174698508768E-2</v>
      </c>
      <c r="D44" s="3">
        <f>VLOOKUP($A44,Prices_Monthly!$A:$I,COLUMN(D$4),FALSE)/VLOOKUP(EOMONTH($A44,-3),Prices_Monthly!$A:$I,COLUMN(D$4),FALSE)-1</f>
        <v>7.4416310955891518E-3</v>
      </c>
      <c r="E44" s="3">
        <f>VLOOKUP($A44,Prices_Monthly!$A:$I,COLUMN(E$4),FALSE)/VLOOKUP(EOMONTH($A44,-3),Prices_Monthly!$A:$I,COLUMN(E$4),FALSE)-1</f>
        <v>5.1934763924137872E-2</v>
      </c>
      <c r="F44" s="3" t="e">
        <f>VLOOKUP($A44,Prices_Monthly!$A:$I,COLUMN(F$4),FALSE)/VLOOKUP(EOMONTH($A44,-3),Prices_Monthly!$A:$I,COLUMN(F$4),FALSE)-1</f>
        <v>#VALUE!</v>
      </c>
      <c r="G44" s="3" t="e">
        <f>VLOOKUP($A44,Prices_Monthly!$A:$I,COLUMN(G$4),FALSE)/VLOOKUP(EOMONTH($A44,-3),Prices_Monthly!$A:$I,COLUMN(G$4),FALSE)-1</f>
        <v>#VALUE!</v>
      </c>
      <c r="H44" s="3" t="e">
        <f>VLOOKUP($A44,Prices_Monthly!$A:$I,COLUMN(H$4),FALSE)/VLOOKUP(EOMONTH($A44,-3),Prices_Monthly!$A:$I,COLUMN(H$4),FALSE)-1</f>
        <v>#VALUE!</v>
      </c>
      <c r="I44" s="3" t="e">
        <f>VLOOKUP($A44,Prices_Monthly!$A:$I,COLUMN(I$4),FALSE)/VLOOKUP(EOMONTH($A44,-3),Prices_Monthly!$A:$I,COLUMN(I$4),FALSE)-1</f>
        <v>#VALUE!</v>
      </c>
    </row>
    <row r="45" spans="1:9" x14ac:dyDescent="0.35">
      <c r="A45" s="2">
        <v>34089</v>
      </c>
      <c r="B45" s="3" t="e">
        <f>VLOOKUP($A45,Prices_Monthly!$A:$I,COLUMN(B$4),FALSE)/VLOOKUP(EOMONTH($A45,-3),Prices_Monthly!$A:$I,COLUMN(B$4),FALSE)-1</f>
        <v>#VALUE!</v>
      </c>
      <c r="C45" s="3">
        <f>VLOOKUP($A45,Prices_Monthly!$A:$I,COLUMN(C$4),FALSE)/VLOOKUP(EOMONTH($A45,-3),Prices_Monthly!$A:$I,COLUMN(C$4),FALSE)-1</f>
        <v>7.6129857508599574E-2</v>
      </c>
      <c r="D45" s="3">
        <f>VLOOKUP($A45,Prices_Monthly!$A:$I,COLUMN(D$4),FALSE)/VLOOKUP(EOMONTH($A45,-3),Prices_Monthly!$A:$I,COLUMN(D$4),FALSE)-1</f>
        <v>-8.3981175528186069E-3</v>
      </c>
      <c r="E45" s="3">
        <f>VLOOKUP($A45,Prices_Monthly!$A:$I,COLUMN(E$4),FALSE)/VLOOKUP(EOMONTH($A45,-3),Prices_Monthly!$A:$I,COLUMN(E$4),FALSE)-1</f>
        <v>3.1886039154916945E-2</v>
      </c>
      <c r="F45" s="3" t="e">
        <f>VLOOKUP($A45,Prices_Monthly!$A:$I,COLUMN(F$4),FALSE)/VLOOKUP(EOMONTH($A45,-3),Prices_Monthly!$A:$I,COLUMN(F$4),FALSE)-1</f>
        <v>#VALUE!</v>
      </c>
      <c r="G45" s="3" t="e">
        <f>VLOOKUP($A45,Prices_Monthly!$A:$I,COLUMN(G$4),FALSE)/VLOOKUP(EOMONTH($A45,-3),Prices_Monthly!$A:$I,COLUMN(G$4),FALSE)-1</f>
        <v>#VALUE!</v>
      </c>
      <c r="H45" s="3" t="e">
        <f>VLOOKUP($A45,Prices_Monthly!$A:$I,COLUMN(H$4),FALSE)/VLOOKUP(EOMONTH($A45,-3),Prices_Monthly!$A:$I,COLUMN(H$4),FALSE)-1</f>
        <v>#VALUE!</v>
      </c>
      <c r="I45" s="3" t="e">
        <f>VLOOKUP($A45,Prices_Monthly!$A:$I,COLUMN(I$4),FALSE)/VLOOKUP(EOMONTH($A45,-3),Prices_Monthly!$A:$I,COLUMN(I$4),FALSE)-1</f>
        <v>#VALUE!</v>
      </c>
    </row>
    <row r="46" spans="1:9" x14ac:dyDescent="0.35">
      <c r="A46" s="2">
        <v>34120</v>
      </c>
      <c r="B46" s="3" t="e">
        <f>VLOOKUP($A46,Prices_Monthly!$A:$I,COLUMN(B$4),FALSE)/VLOOKUP(EOMONTH($A46,-3),Prices_Monthly!$A:$I,COLUMN(B$4),FALSE)-1</f>
        <v>#VALUE!</v>
      </c>
      <c r="C46" s="3">
        <f>VLOOKUP($A46,Prices_Monthly!$A:$I,COLUMN(C$4),FALSE)/VLOOKUP(EOMONTH($A46,-3),Prices_Monthly!$A:$I,COLUMN(C$4),FALSE)-1</f>
        <v>0.14583204668972338</v>
      </c>
      <c r="D46" s="3">
        <f>VLOOKUP($A46,Prices_Monthly!$A:$I,COLUMN(D$4),FALSE)/VLOOKUP(EOMONTH($A46,-3),Prices_Monthly!$A:$I,COLUMN(D$4),FALSE)-1</f>
        <v>-2.7540515747630168E-2</v>
      </c>
      <c r="E46" s="3">
        <f>VLOOKUP($A46,Prices_Monthly!$A:$I,COLUMN(E$4),FALSE)/VLOOKUP(EOMONTH($A46,-3),Prices_Monthly!$A:$I,COLUMN(E$4),FALSE)-1</f>
        <v>5.0482555970419174E-3</v>
      </c>
      <c r="F46" s="3" t="e">
        <f>VLOOKUP($A46,Prices_Monthly!$A:$I,COLUMN(F$4),FALSE)/VLOOKUP(EOMONTH($A46,-3),Prices_Monthly!$A:$I,COLUMN(F$4),FALSE)-1</f>
        <v>#VALUE!</v>
      </c>
      <c r="G46" s="3" t="e">
        <f>VLOOKUP($A46,Prices_Monthly!$A:$I,COLUMN(G$4),FALSE)/VLOOKUP(EOMONTH($A46,-3),Prices_Monthly!$A:$I,COLUMN(G$4),FALSE)-1</f>
        <v>#VALUE!</v>
      </c>
      <c r="H46" s="3" t="e">
        <f>VLOOKUP($A46,Prices_Monthly!$A:$I,COLUMN(H$4),FALSE)/VLOOKUP(EOMONTH($A46,-3),Prices_Monthly!$A:$I,COLUMN(H$4),FALSE)-1</f>
        <v>#VALUE!</v>
      </c>
      <c r="I46" s="3" t="e">
        <f>VLOOKUP($A46,Prices_Monthly!$A:$I,COLUMN(I$4),FALSE)/VLOOKUP(EOMONTH($A46,-3),Prices_Monthly!$A:$I,COLUMN(I$4),FALSE)-1</f>
        <v>#VALUE!</v>
      </c>
    </row>
    <row r="47" spans="1:9" x14ac:dyDescent="0.35">
      <c r="A47" s="2">
        <v>34150</v>
      </c>
      <c r="B47" s="3" t="e">
        <f>VLOOKUP($A47,Prices_Monthly!$A:$I,COLUMN(B$4),FALSE)/VLOOKUP(EOMONTH($A47,-3),Prices_Monthly!$A:$I,COLUMN(B$4),FALSE)-1</f>
        <v>#VALUE!</v>
      </c>
      <c r="C47" s="3">
        <f>VLOOKUP($A47,Prices_Monthly!$A:$I,COLUMN(C$4),FALSE)/VLOOKUP(EOMONTH($A47,-3),Prices_Monthly!$A:$I,COLUMN(C$4),FALSE)-1</f>
        <v>0.11229315531271666</v>
      </c>
      <c r="D47" s="3">
        <f>VLOOKUP($A47,Prices_Monthly!$A:$I,COLUMN(D$4),FALSE)/VLOOKUP(EOMONTH($A47,-3),Prices_Monthly!$A:$I,COLUMN(D$4),FALSE)-1</f>
        <v>9.4730633583834933E-3</v>
      </c>
      <c r="E47" s="3">
        <f>VLOOKUP($A47,Prices_Monthly!$A:$I,COLUMN(E$4),FALSE)/VLOOKUP(EOMONTH($A47,-3),Prices_Monthly!$A:$I,COLUMN(E$4),FALSE)-1</f>
        <v>3.0917092417421133E-2</v>
      </c>
      <c r="F47" s="3" t="e">
        <f>VLOOKUP($A47,Prices_Monthly!$A:$I,COLUMN(F$4),FALSE)/VLOOKUP(EOMONTH($A47,-3),Prices_Monthly!$A:$I,COLUMN(F$4),FALSE)-1</f>
        <v>#VALUE!</v>
      </c>
      <c r="G47" s="3" t="e">
        <f>VLOOKUP($A47,Prices_Monthly!$A:$I,COLUMN(G$4),FALSE)/VLOOKUP(EOMONTH($A47,-3),Prices_Monthly!$A:$I,COLUMN(G$4),FALSE)-1</f>
        <v>#VALUE!</v>
      </c>
      <c r="H47" s="3" t="e">
        <f>VLOOKUP($A47,Prices_Monthly!$A:$I,COLUMN(H$4),FALSE)/VLOOKUP(EOMONTH($A47,-3),Prices_Monthly!$A:$I,COLUMN(H$4),FALSE)-1</f>
        <v>#VALUE!</v>
      </c>
      <c r="I47" s="3" t="e">
        <f>VLOOKUP($A47,Prices_Monthly!$A:$I,COLUMN(I$4),FALSE)/VLOOKUP(EOMONTH($A47,-3),Prices_Monthly!$A:$I,COLUMN(I$4),FALSE)-1</f>
        <v>#VALUE!</v>
      </c>
    </row>
    <row r="48" spans="1:9" x14ac:dyDescent="0.35">
      <c r="A48" s="2">
        <v>34181</v>
      </c>
      <c r="B48" s="3" t="e">
        <f>VLOOKUP($A48,Prices_Monthly!$A:$I,COLUMN(B$4),FALSE)/VLOOKUP(EOMONTH($A48,-3),Prices_Monthly!$A:$I,COLUMN(B$4),FALSE)-1</f>
        <v>#VALUE!</v>
      </c>
      <c r="C48" s="3">
        <f>VLOOKUP($A48,Prices_Monthly!$A:$I,COLUMN(C$4),FALSE)/VLOOKUP(EOMONTH($A48,-3),Prices_Monthly!$A:$I,COLUMN(C$4),FALSE)-1</f>
        <v>0.13401368193167595</v>
      </c>
      <c r="D48" s="3">
        <f>VLOOKUP($A48,Prices_Monthly!$A:$I,COLUMN(D$4),FALSE)/VLOOKUP(EOMONTH($A48,-3),Prices_Monthly!$A:$I,COLUMN(D$4),FALSE)-1</f>
        <v>3.5218771281154693E-2</v>
      </c>
      <c r="E48" s="3">
        <f>VLOOKUP($A48,Prices_Monthly!$A:$I,COLUMN(E$4),FALSE)/VLOOKUP(EOMONTH($A48,-3),Prices_Monthly!$A:$I,COLUMN(E$4),FALSE)-1</f>
        <v>2.3152476827197344E-2</v>
      </c>
      <c r="F48" s="3" t="e">
        <f>VLOOKUP($A48,Prices_Monthly!$A:$I,COLUMN(F$4),FALSE)/VLOOKUP(EOMONTH($A48,-3),Prices_Monthly!$A:$I,COLUMN(F$4),FALSE)-1</f>
        <v>#VALUE!</v>
      </c>
      <c r="G48" s="3" t="e">
        <f>VLOOKUP($A48,Prices_Monthly!$A:$I,COLUMN(G$4),FALSE)/VLOOKUP(EOMONTH($A48,-3),Prices_Monthly!$A:$I,COLUMN(G$4),FALSE)-1</f>
        <v>#VALUE!</v>
      </c>
      <c r="H48" s="3" t="e">
        <f>VLOOKUP($A48,Prices_Monthly!$A:$I,COLUMN(H$4),FALSE)/VLOOKUP(EOMONTH($A48,-3),Prices_Monthly!$A:$I,COLUMN(H$4),FALSE)-1</f>
        <v>#VALUE!</v>
      </c>
      <c r="I48" s="3" t="e">
        <f>VLOOKUP($A48,Prices_Monthly!$A:$I,COLUMN(I$4),FALSE)/VLOOKUP(EOMONTH($A48,-3),Prices_Monthly!$A:$I,COLUMN(I$4),FALSE)-1</f>
        <v>#VALUE!</v>
      </c>
    </row>
    <row r="49" spans="1:9" x14ac:dyDescent="0.35">
      <c r="A49" s="2">
        <v>34212</v>
      </c>
      <c r="B49" s="3" t="e">
        <f>VLOOKUP($A49,Prices_Monthly!$A:$I,COLUMN(B$4),FALSE)/VLOOKUP(EOMONTH($A49,-3),Prices_Monthly!$A:$I,COLUMN(B$4),FALSE)-1</f>
        <v>#VALUE!</v>
      </c>
      <c r="C49" s="3">
        <f>VLOOKUP($A49,Prices_Monthly!$A:$I,COLUMN(C$4),FALSE)/VLOOKUP(EOMONTH($A49,-3),Prices_Monthly!$A:$I,COLUMN(C$4),FALSE)-1</f>
        <v>-2.2423556440393178E-2</v>
      </c>
      <c r="D49" s="3">
        <f>VLOOKUP($A49,Prices_Monthly!$A:$I,COLUMN(D$4),FALSE)/VLOOKUP(EOMONTH($A49,-3),Prices_Monthly!$A:$I,COLUMN(D$4),FALSE)-1</f>
        <v>4.5721049033140115E-2</v>
      </c>
      <c r="E49" s="3">
        <f>VLOOKUP($A49,Prices_Monthly!$A:$I,COLUMN(E$4),FALSE)/VLOOKUP(EOMONTH($A49,-3),Prices_Monthly!$A:$I,COLUMN(E$4),FALSE)-1</f>
        <v>4.818347368961251E-2</v>
      </c>
      <c r="F49" s="3" t="e">
        <f>VLOOKUP($A49,Prices_Monthly!$A:$I,COLUMN(F$4),FALSE)/VLOOKUP(EOMONTH($A49,-3),Prices_Monthly!$A:$I,COLUMN(F$4),FALSE)-1</f>
        <v>#VALUE!</v>
      </c>
      <c r="G49" s="3" t="e">
        <f>VLOOKUP($A49,Prices_Monthly!$A:$I,COLUMN(G$4),FALSE)/VLOOKUP(EOMONTH($A49,-3),Prices_Monthly!$A:$I,COLUMN(G$4),FALSE)-1</f>
        <v>#VALUE!</v>
      </c>
      <c r="H49" s="3" t="e">
        <f>VLOOKUP($A49,Prices_Monthly!$A:$I,COLUMN(H$4),FALSE)/VLOOKUP(EOMONTH($A49,-3),Prices_Monthly!$A:$I,COLUMN(H$4),FALSE)-1</f>
        <v>#VALUE!</v>
      </c>
      <c r="I49" s="3" t="e">
        <f>VLOOKUP($A49,Prices_Monthly!$A:$I,COLUMN(I$4),FALSE)/VLOOKUP(EOMONTH($A49,-3),Prices_Monthly!$A:$I,COLUMN(I$4),FALSE)-1</f>
        <v>#VALUE!</v>
      </c>
    </row>
    <row r="50" spans="1:9" x14ac:dyDescent="0.35">
      <c r="A50" s="2">
        <v>34242</v>
      </c>
      <c r="B50" s="3" t="e">
        <f>VLOOKUP($A50,Prices_Monthly!$A:$I,COLUMN(B$4),FALSE)/VLOOKUP(EOMONTH($A50,-3),Prices_Monthly!$A:$I,COLUMN(B$4),FALSE)-1</f>
        <v>#VALUE!</v>
      </c>
      <c r="C50" s="3">
        <f>VLOOKUP($A50,Prices_Monthly!$A:$I,COLUMN(C$4),FALSE)/VLOOKUP(EOMONTH($A50,-3),Prices_Monthly!$A:$I,COLUMN(C$4),FALSE)-1</f>
        <v>-6.8124691716723973E-2</v>
      </c>
      <c r="D50" s="3">
        <f>VLOOKUP($A50,Prices_Monthly!$A:$I,COLUMN(D$4),FALSE)/VLOOKUP(EOMONTH($A50,-3),Prices_Monthly!$A:$I,COLUMN(D$4),FALSE)-1</f>
        <v>4.7737227437856244E-2</v>
      </c>
      <c r="E50" s="3">
        <f>VLOOKUP($A50,Prices_Monthly!$A:$I,COLUMN(E$4),FALSE)/VLOOKUP(EOMONTH($A50,-3),Prices_Monthly!$A:$I,COLUMN(E$4),FALSE)-1</f>
        <v>2.6591168552484001E-2</v>
      </c>
      <c r="F50" s="3" t="e">
        <f>VLOOKUP($A50,Prices_Monthly!$A:$I,COLUMN(F$4),FALSE)/VLOOKUP(EOMONTH($A50,-3),Prices_Monthly!$A:$I,COLUMN(F$4),FALSE)-1</f>
        <v>#VALUE!</v>
      </c>
      <c r="G50" s="3" t="e">
        <f>VLOOKUP($A50,Prices_Monthly!$A:$I,COLUMN(G$4),FALSE)/VLOOKUP(EOMONTH($A50,-3),Prices_Monthly!$A:$I,COLUMN(G$4),FALSE)-1</f>
        <v>#VALUE!</v>
      </c>
      <c r="H50" s="3" t="e">
        <f>VLOOKUP($A50,Prices_Monthly!$A:$I,COLUMN(H$4),FALSE)/VLOOKUP(EOMONTH($A50,-3),Prices_Monthly!$A:$I,COLUMN(H$4),FALSE)-1</f>
        <v>#VALUE!</v>
      </c>
      <c r="I50" s="3" t="e">
        <f>VLOOKUP($A50,Prices_Monthly!$A:$I,COLUMN(I$4),FALSE)/VLOOKUP(EOMONTH($A50,-3),Prices_Monthly!$A:$I,COLUMN(I$4),FALSE)-1</f>
        <v>#VALUE!</v>
      </c>
    </row>
    <row r="51" spans="1:9" x14ac:dyDescent="0.35">
      <c r="A51" s="2">
        <v>34273</v>
      </c>
      <c r="B51" s="3" t="e">
        <f>VLOOKUP($A51,Prices_Monthly!$A:$I,COLUMN(B$4),FALSE)/VLOOKUP(EOMONTH($A51,-3),Prices_Monthly!$A:$I,COLUMN(B$4),FALSE)-1</f>
        <v>#VALUE!</v>
      </c>
      <c r="C51" s="3">
        <f>VLOOKUP($A51,Prices_Monthly!$A:$I,COLUMN(C$4),FALSE)/VLOOKUP(EOMONTH($A51,-3),Prices_Monthly!$A:$I,COLUMN(C$4),FALSE)-1</f>
        <v>-0.10138670955902607</v>
      </c>
      <c r="D51" s="3">
        <f>VLOOKUP($A51,Prices_Monthly!$A:$I,COLUMN(D$4),FALSE)/VLOOKUP(EOMONTH($A51,-3),Prices_Monthly!$A:$I,COLUMN(D$4),FALSE)-1</f>
        <v>4.0321875819359976E-2</v>
      </c>
      <c r="E51" s="3">
        <f>VLOOKUP($A51,Prices_Monthly!$A:$I,COLUMN(E$4),FALSE)/VLOOKUP(EOMONTH($A51,-3),Prices_Monthly!$A:$I,COLUMN(E$4),FALSE)-1</f>
        <v>2.4370702803820254E-2</v>
      </c>
      <c r="F51" s="3" t="e">
        <f>VLOOKUP($A51,Prices_Monthly!$A:$I,COLUMN(F$4),FALSE)/VLOOKUP(EOMONTH($A51,-3),Prices_Monthly!$A:$I,COLUMN(F$4),FALSE)-1</f>
        <v>#VALUE!</v>
      </c>
      <c r="G51" s="3" t="e">
        <f>VLOOKUP($A51,Prices_Monthly!$A:$I,COLUMN(G$4),FALSE)/VLOOKUP(EOMONTH($A51,-3),Prices_Monthly!$A:$I,COLUMN(G$4),FALSE)-1</f>
        <v>#VALUE!</v>
      </c>
      <c r="H51" s="3" t="e">
        <f>VLOOKUP($A51,Prices_Monthly!$A:$I,COLUMN(H$4),FALSE)/VLOOKUP(EOMONTH($A51,-3),Prices_Monthly!$A:$I,COLUMN(H$4),FALSE)-1</f>
        <v>#VALUE!</v>
      </c>
      <c r="I51" s="3" t="e">
        <f>VLOOKUP($A51,Prices_Monthly!$A:$I,COLUMN(I$4),FALSE)/VLOOKUP(EOMONTH($A51,-3),Prices_Monthly!$A:$I,COLUMN(I$4),FALSE)-1</f>
        <v>#VALUE!</v>
      </c>
    </row>
    <row r="52" spans="1:9" x14ac:dyDescent="0.35">
      <c r="A52" s="2">
        <v>34303</v>
      </c>
      <c r="B52" s="3" t="e">
        <f>VLOOKUP($A52,Prices_Monthly!$A:$I,COLUMN(B$4),FALSE)/VLOOKUP(EOMONTH($A52,-3),Prices_Monthly!$A:$I,COLUMN(B$4),FALSE)-1</f>
        <v>#VALUE!</v>
      </c>
      <c r="C52" s="3">
        <f>VLOOKUP($A52,Prices_Monthly!$A:$I,COLUMN(C$4),FALSE)/VLOOKUP(EOMONTH($A52,-3),Prices_Monthly!$A:$I,COLUMN(C$4),FALSE)-1</f>
        <v>-1.5341329064961107E-2</v>
      </c>
      <c r="D52" s="3">
        <f>VLOOKUP($A52,Prices_Monthly!$A:$I,COLUMN(D$4),FALSE)/VLOOKUP(EOMONTH($A52,-3),Prices_Monthly!$A:$I,COLUMN(D$4),FALSE)-1</f>
        <v>4.690473179893484E-2</v>
      </c>
      <c r="E52" s="3">
        <f>VLOOKUP($A52,Prices_Monthly!$A:$I,COLUMN(E$4),FALSE)/VLOOKUP(EOMONTH($A52,-3),Prices_Monthly!$A:$I,COLUMN(E$4),FALSE)-1</f>
        <v>-1.2812534888785976E-2</v>
      </c>
      <c r="F52" s="3" t="e">
        <f>VLOOKUP($A52,Prices_Monthly!$A:$I,COLUMN(F$4),FALSE)/VLOOKUP(EOMONTH($A52,-3),Prices_Monthly!$A:$I,COLUMN(F$4),FALSE)-1</f>
        <v>#VALUE!</v>
      </c>
      <c r="G52" s="3" t="e">
        <f>VLOOKUP($A52,Prices_Monthly!$A:$I,COLUMN(G$4),FALSE)/VLOOKUP(EOMONTH($A52,-3),Prices_Monthly!$A:$I,COLUMN(G$4),FALSE)-1</f>
        <v>#VALUE!</v>
      </c>
      <c r="H52" s="3" t="e">
        <f>VLOOKUP($A52,Prices_Monthly!$A:$I,COLUMN(H$4),FALSE)/VLOOKUP(EOMONTH($A52,-3),Prices_Monthly!$A:$I,COLUMN(H$4),FALSE)-1</f>
        <v>#VALUE!</v>
      </c>
      <c r="I52" s="3" t="e">
        <f>VLOOKUP($A52,Prices_Monthly!$A:$I,COLUMN(I$4),FALSE)/VLOOKUP(EOMONTH($A52,-3),Prices_Monthly!$A:$I,COLUMN(I$4),FALSE)-1</f>
        <v>#VALUE!</v>
      </c>
    </row>
    <row r="53" spans="1:9" x14ac:dyDescent="0.35">
      <c r="A53" s="2">
        <v>34334</v>
      </c>
      <c r="B53" s="3" t="e">
        <f>VLOOKUP($A53,Prices_Monthly!$A:$I,COLUMN(B$4),FALSE)/VLOOKUP(EOMONTH($A53,-3),Prices_Monthly!$A:$I,COLUMN(B$4),FALSE)-1</f>
        <v>#VALUE!</v>
      </c>
      <c r="C53" s="3">
        <f>VLOOKUP($A53,Prices_Monthly!$A:$I,COLUMN(C$4),FALSE)/VLOOKUP(EOMONTH($A53,-3),Prices_Monthly!$A:$I,COLUMN(C$4),FALSE)-1</f>
        <v>9.1656258667038859E-2</v>
      </c>
      <c r="D53" s="3">
        <f>VLOOKUP($A53,Prices_Monthly!$A:$I,COLUMN(D$4),FALSE)/VLOOKUP(EOMONTH($A53,-3),Prices_Monthly!$A:$I,COLUMN(D$4),FALSE)-1</f>
        <v>4.9093262479685595E-2</v>
      </c>
      <c r="E53" s="3">
        <f>VLOOKUP($A53,Prices_Monthly!$A:$I,COLUMN(E$4),FALSE)/VLOOKUP(EOMONTH($A53,-3),Prices_Monthly!$A:$I,COLUMN(E$4),FALSE)-1</f>
        <v>-1.516370906362996E-2</v>
      </c>
      <c r="F53" s="3" t="e">
        <f>VLOOKUP($A53,Prices_Monthly!$A:$I,COLUMN(F$4),FALSE)/VLOOKUP(EOMONTH($A53,-3),Prices_Monthly!$A:$I,COLUMN(F$4),FALSE)-1</f>
        <v>#VALUE!</v>
      </c>
      <c r="G53" s="3" t="e">
        <f>VLOOKUP($A53,Prices_Monthly!$A:$I,COLUMN(G$4),FALSE)/VLOOKUP(EOMONTH($A53,-3),Prices_Monthly!$A:$I,COLUMN(G$4),FALSE)-1</f>
        <v>#VALUE!</v>
      </c>
      <c r="H53" s="3" t="e">
        <f>VLOOKUP($A53,Prices_Monthly!$A:$I,COLUMN(H$4),FALSE)/VLOOKUP(EOMONTH($A53,-3),Prices_Monthly!$A:$I,COLUMN(H$4),FALSE)-1</f>
        <v>#VALUE!</v>
      </c>
      <c r="I53" s="3" t="e">
        <f>VLOOKUP($A53,Prices_Monthly!$A:$I,COLUMN(I$4),FALSE)/VLOOKUP(EOMONTH($A53,-3),Prices_Monthly!$A:$I,COLUMN(I$4),FALSE)-1</f>
        <v>#VALUE!</v>
      </c>
    </row>
    <row r="54" spans="1:9" x14ac:dyDescent="0.35">
      <c r="A54" s="2">
        <v>34365</v>
      </c>
      <c r="B54" s="3" t="e">
        <f>VLOOKUP($A54,Prices_Monthly!$A:$I,COLUMN(B$4),FALSE)/VLOOKUP(EOMONTH($A54,-3),Prices_Monthly!$A:$I,COLUMN(B$4),FALSE)-1</f>
        <v>#VALUE!</v>
      </c>
      <c r="C54" s="3">
        <f>VLOOKUP($A54,Prices_Monthly!$A:$I,COLUMN(C$4),FALSE)/VLOOKUP(EOMONTH($A54,-3),Prices_Monthly!$A:$I,COLUMN(C$4),FALSE)-1</f>
        <v>2.7155589883163467E-2</v>
      </c>
      <c r="D54" s="3">
        <f>VLOOKUP($A54,Prices_Monthly!$A:$I,COLUMN(D$4),FALSE)/VLOOKUP(EOMONTH($A54,-3),Prices_Monthly!$A:$I,COLUMN(D$4),FALSE)-1</f>
        <v>-4.9656455339197603E-4</v>
      </c>
      <c r="E54" s="3">
        <f>VLOOKUP($A54,Prices_Monthly!$A:$I,COLUMN(E$4),FALSE)/VLOOKUP(EOMONTH($A54,-3),Prices_Monthly!$A:$I,COLUMN(E$4),FALSE)-1</f>
        <v>1.7504248293838121E-3</v>
      </c>
      <c r="F54" s="3" t="e">
        <f>VLOOKUP($A54,Prices_Monthly!$A:$I,COLUMN(F$4),FALSE)/VLOOKUP(EOMONTH($A54,-3),Prices_Monthly!$A:$I,COLUMN(F$4),FALSE)-1</f>
        <v>#VALUE!</v>
      </c>
      <c r="G54" s="3" t="e">
        <f>VLOOKUP($A54,Prices_Monthly!$A:$I,COLUMN(G$4),FALSE)/VLOOKUP(EOMONTH($A54,-3),Prices_Monthly!$A:$I,COLUMN(G$4),FALSE)-1</f>
        <v>#VALUE!</v>
      </c>
      <c r="H54" s="3" t="e">
        <f>VLOOKUP($A54,Prices_Monthly!$A:$I,COLUMN(H$4),FALSE)/VLOOKUP(EOMONTH($A54,-3),Prices_Monthly!$A:$I,COLUMN(H$4),FALSE)-1</f>
        <v>#VALUE!</v>
      </c>
      <c r="I54" s="3" t="e">
        <f>VLOOKUP($A54,Prices_Monthly!$A:$I,COLUMN(I$4),FALSE)/VLOOKUP(EOMONTH($A54,-3),Prices_Monthly!$A:$I,COLUMN(I$4),FALSE)-1</f>
        <v>#VALUE!</v>
      </c>
    </row>
    <row r="55" spans="1:9" x14ac:dyDescent="0.35">
      <c r="A55" s="2">
        <v>34393</v>
      </c>
      <c r="B55" s="3" t="e">
        <f>VLOOKUP($A55,Prices_Monthly!$A:$I,COLUMN(B$4),FALSE)/VLOOKUP(EOMONTH($A55,-3),Prices_Monthly!$A:$I,COLUMN(B$4),FALSE)-1</f>
        <v>#VALUE!</v>
      </c>
      <c r="C55" s="3">
        <f>VLOOKUP($A55,Prices_Monthly!$A:$I,COLUMN(C$4),FALSE)/VLOOKUP(EOMONTH($A55,-3),Prices_Monthly!$A:$I,COLUMN(C$4),FALSE)-1</f>
        <v>2.3277788373879504E-2</v>
      </c>
      <c r="D55" s="3">
        <f>VLOOKUP($A55,Prices_Monthly!$A:$I,COLUMN(D$4),FALSE)/VLOOKUP(EOMONTH($A55,-3),Prices_Monthly!$A:$I,COLUMN(D$4),FALSE)-1</f>
        <v>-2.2990054851500186E-2</v>
      </c>
      <c r="E55" s="3">
        <f>VLOOKUP($A55,Prices_Monthly!$A:$I,COLUMN(E$4),FALSE)/VLOOKUP(EOMONTH($A55,-3),Prices_Monthly!$A:$I,COLUMN(E$4),FALSE)-1</f>
        <v>-1.1324607858859803E-2</v>
      </c>
      <c r="F55" s="3" t="e">
        <f>VLOOKUP($A55,Prices_Monthly!$A:$I,COLUMN(F$4),FALSE)/VLOOKUP(EOMONTH($A55,-3),Prices_Monthly!$A:$I,COLUMN(F$4),FALSE)-1</f>
        <v>#VALUE!</v>
      </c>
      <c r="G55" s="3" t="e">
        <f>VLOOKUP($A55,Prices_Monthly!$A:$I,COLUMN(G$4),FALSE)/VLOOKUP(EOMONTH($A55,-3),Prices_Monthly!$A:$I,COLUMN(G$4),FALSE)-1</f>
        <v>#VALUE!</v>
      </c>
      <c r="H55" s="3" t="e">
        <f>VLOOKUP($A55,Prices_Monthly!$A:$I,COLUMN(H$4),FALSE)/VLOOKUP(EOMONTH($A55,-3),Prices_Monthly!$A:$I,COLUMN(H$4),FALSE)-1</f>
        <v>#VALUE!</v>
      </c>
      <c r="I55" s="3" t="e">
        <f>VLOOKUP($A55,Prices_Monthly!$A:$I,COLUMN(I$4),FALSE)/VLOOKUP(EOMONTH($A55,-3),Prices_Monthly!$A:$I,COLUMN(I$4),FALSE)-1</f>
        <v>#VALUE!</v>
      </c>
    </row>
    <row r="56" spans="1:9" x14ac:dyDescent="0.35">
      <c r="A56" s="2">
        <v>34424</v>
      </c>
      <c r="B56" s="3" t="e">
        <f>VLOOKUP($A56,Prices_Monthly!$A:$I,COLUMN(B$4),FALSE)/VLOOKUP(EOMONTH($A56,-3),Prices_Monthly!$A:$I,COLUMN(B$4),FALSE)-1</f>
        <v>#VALUE!</v>
      </c>
      <c r="C56" s="3">
        <f>VLOOKUP($A56,Prices_Monthly!$A:$I,COLUMN(C$4),FALSE)/VLOOKUP(EOMONTH($A56,-3),Prices_Monthly!$A:$I,COLUMN(C$4),FALSE)-1</f>
        <v>-4.8238025180082911E-3</v>
      </c>
      <c r="D56" s="3">
        <f>VLOOKUP($A56,Prices_Monthly!$A:$I,COLUMN(D$4),FALSE)/VLOOKUP(EOMONTH($A56,-3),Prices_Monthly!$A:$I,COLUMN(D$4),FALSE)-1</f>
        <v>-3.406526807875454E-2</v>
      </c>
      <c r="E56" s="3">
        <f>VLOOKUP($A56,Prices_Monthly!$A:$I,COLUMN(E$4),FALSE)/VLOOKUP(EOMONTH($A56,-3),Prices_Monthly!$A:$I,COLUMN(E$4),FALSE)-1</f>
        <v>-4.9014287880076557E-2</v>
      </c>
      <c r="F56" s="3" t="e">
        <f>VLOOKUP($A56,Prices_Monthly!$A:$I,COLUMN(F$4),FALSE)/VLOOKUP(EOMONTH($A56,-3),Prices_Monthly!$A:$I,COLUMN(F$4),FALSE)-1</f>
        <v>#VALUE!</v>
      </c>
      <c r="G56" s="3" t="e">
        <f>VLOOKUP($A56,Prices_Monthly!$A:$I,COLUMN(G$4),FALSE)/VLOOKUP(EOMONTH($A56,-3),Prices_Monthly!$A:$I,COLUMN(G$4),FALSE)-1</f>
        <v>#VALUE!</v>
      </c>
      <c r="H56" s="3" t="e">
        <f>VLOOKUP($A56,Prices_Monthly!$A:$I,COLUMN(H$4),FALSE)/VLOOKUP(EOMONTH($A56,-3),Prices_Monthly!$A:$I,COLUMN(H$4),FALSE)-1</f>
        <v>#VALUE!</v>
      </c>
      <c r="I56" s="3" t="e">
        <f>VLOOKUP($A56,Prices_Monthly!$A:$I,COLUMN(I$4),FALSE)/VLOOKUP(EOMONTH($A56,-3),Prices_Monthly!$A:$I,COLUMN(I$4),FALSE)-1</f>
        <v>#VALUE!</v>
      </c>
    </row>
    <row r="57" spans="1:9" x14ac:dyDescent="0.35">
      <c r="A57" s="2">
        <v>34454</v>
      </c>
      <c r="B57" s="3" t="e">
        <f>VLOOKUP($A57,Prices_Monthly!$A:$I,COLUMN(B$4),FALSE)/VLOOKUP(EOMONTH($A57,-3),Prices_Monthly!$A:$I,COLUMN(B$4),FALSE)-1</f>
        <v>#VALUE!</v>
      </c>
      <c r="C57" s="3">
        <f>VLOOKUP($A57,Prices_Monthly!$A:$I,COLUMN(C$4),FALSE)/VLOOKUP(EOMONTH($A57,-3),Prices_Monthly!$A:$I,COLUMN(C$4),FALSE)-1</f>
        <v>-2.0863670000716095E-2</v>
      </c>
      <c r="D57" s="3">
        <f>VLOOKUP($A57,Prices_Monthly!$A:$I,COLUMN(D$4),FALSE)/VLOOKUP(EOMONTH($A57,-3),Prices_Monthly!$A:$I,COLUMN(D$4),FALSE)-1</f>
        <v>5.2030096855679719E-3</v>
      </c>
      <c r="E57" s="3">
        <f>VLOOKUP($A57,Prices_Monthly!$A:$I,COLUMN(E$4),FALSE)/VLOOKUP(EOMONTH($A57,-3),Prices_Monthly!$A:$I,COLUMN(E$4),FALSE)-1</f>
        <v>-7.1328162295518083E-2</v>
      </c>
      <c r="F57" s="3" t="e">
        <f>VLOOKUP($A57,Prices_Monthly!$A:$I,COLUMN(F$4),FALSE)/VLOOKUP(EOMONTH($A57,-3),Prices_Monthly!$A:$I,COLUMN(F$4),FALSE)-1</f>
        <v>#VALUE!</v>
      </c>
      <c r="G57" s="3" t="e">
        <f>VLOOKUP($A57,Prices_Monthly!$A:$I,COLUMN(G$4),FALSE)/VLOOKUP(EOMONTH($A57,-3),Prices_Monthly!$A:$I,COLUMN(G$4),FALSE)-1</f>
        <v>#VALUE!</v>
      </c>
      <c r="H57" s="3" t="e">
        <f>VLOOKUP($A57,Prices_Monthly!$A:$I,COLUMN(H$4),FALSE)/VLOOKUP(EOMONTH($A57,-3),Prices_Monthly!$A:$I,COLUMN(H$4),FALSE)-1</f>
        <v>#VALUE!</v>
      </c>
      <c r="I57" s="3" t="e">
        <f>VLOOKUP($A57,Prices_Monthly!$A:$I,COLUMN(I$4),FALSE)/VLOOKUP(EOMONTH($A57,-3),Prices_Monthly!$A:$I,COLUMN(I$4),FALSE)-1</f>
        <v>#VALUE!</v>
      </c>
    </row>
    <row r="58" spans="1:9" x14ac:dyDescent="0.35">
      <c r="A58" s="2">
        <v>34485</v>
      </c>
      <c r="B58" s="3" t="e">
        <f>VLOOKUP($A58,Prices_Monthly!$A:$I,COLUMN(B$4),FALSE)/VLOOKUP(EOMONTH($A58,-3),Prices_Monthly!$A:$I,COLUMN(B$4),FALSE)-1</f>
        <v>#VALUE!</v>
      </c>
      <c r="C58" s="3">
        <f>VLOOKUP($A58,Prices_Monthly!$A:$I,COLUMN(C$4),FALSE)/VLOOKUP(EOMONTH($A58,-3),Prices_Monthly!$A:$I,COLUMN(C$4),FALSE)-1</f>
        <v>6.1816851119713689E-3</v>
      </c>
      <c r="D58" s="3">
        <f>VLOOKUP($A58,Prices_Monthly!$A:$I,COLUMN(D$4),FALSE)/VLOOKUP(EOMONTH($A58,-3),Prices_Monthly!$A:$I,COLUMN(D$4),FALSE)-1</f>
        <v>1.3504131895003102E-2</v>
      </c>
      <c r="E58" s="3">
        <f>VLOOKUP($A58,Prices_Monthly!$A:$I,COLUMN(E$4),FALSE)/VLOOKUP(EOMONTH($A58,-3),Prices_Monthly!$A:$I,COLUMN(E$4),FALSE)-1</f>
        <v>-4.781721838036157E-2</v>
      </c>
      <c r="F58" s="3" t="e">
        <f>VLOOKUP($A58,Prices_Monthly!$A:$I,COLUMN(F$4),FALSE)/VLOOKUP(EOMONTH($A58,-3),Prices_Monthly!$A:$I,COLUMN(F$4),FALSE)-1</f>
        <v>#VALUE!</v>
      </c>
      <c r="G58" s="3" t="e">
        <f>VLOOKUP($A58,Prices_Monthly!$A:$I,COLUMN(G$4),FALSE)/VLOOKUP(EOMONTH($A58,-3),Prices_Monthly!$A:$I,COLUMN(G$4),FALSE)-1</f>
        <v>#VALUE!</v>
      </c>
      <c r="H58" s="3" t="e">
        <f>VLOOKUP($A58,Prices_Monthly!$A:$I,COLUMN(H$4),FALSE)/VLOOKUP(EOMONTH($A58,-3),Prices_Monthly!$A:$I,COLUMN(H$4),FALSE)-1</f>
        <v>#VALUE!</v>
      </c>
      <c r="I58" s="3" t="e">
        <f>VLOOKUP($A58,Prices_Monthly!$A:$I,COLUMN(I$4),FALSE)/VLOOKUP(EOMONTH($A58,-3),Prices_Monthly!$A:$I,COLUMN(I$4),FALSE)-1</f>
        <v>#VALUE!</v>
      </c>
    </row>
    <row r="59" spans="1:9" x14ac:dyDescent="0.35">
      <c r="A59" s="2">
        <v>34515</v>
      </c>
      <c r="B59" s="3" t="e">
        <f>VLOOKUP($A59,Prices_Monthly!$A:$I,COLUMN(B$4),FALSE)/VLOOKUP(EOMONTH($A59,-3),Prices_Monthly!$A:$I,COLUMN(B$4),FALSE)-1</f>
        <v>#VALUE!</v>
      </c>
      <c r="C59" s="3">
        <f>VLOOKUP($A59,Prices_Monthly!$A:$I,COLUMN(C$4),FALSE)/VLOOKUP(EOMONTH($A59,-3),Prices_Monthly!$A:$I,COLUMN(C$4),FALSE)-1</f>
        <v>-2.5000125142453866E-2</v>
      </c>
      <c r="D59" s="3">
        <f>VLOOKUP($A59,Prices_Monthly!$A:$I,COLUMN(D$4),FALSE)/VLOOKUP(EOMONTH($A59,-3),Prices_Monthly!$A:$I,COLUMN(D$4),FALSE)-1</f>
        <v>-2.0044548432381792E-2</v>
      </c>
      <c r="E59" s="3">
        <f>VLOOKUP($A59,Prices_Monthly!$A:$I,COLUMN(E$4),FALSE)/VLOOKUP(EOMONTH($A59,-3),Prices_Monthly!$A:$I,COLUMN(E$4),FALSE)-1</f>
        <v>-2.0842598357496578E-2</v>
      </c>
      <c r="F59" s="3" t="e">
        <f>VLOOKUP($A59,Prices_Monthly!$A:$I,COLUMN(F$4),FALSE)/VLOOKUP(EOMONTH($A59,-3),Prices_Monthly!$A:$I,COLUMN(F$4),FALSE)-1</f>
        <v>#VALUE!</v>
      </c>
      <c r="G59" s="3" t="e">
        <f>VLOOKUP($A59,Prices_Monthly!$A:$I,COLUMN(G$4),FALSE)/VLOOKUP(EOMONTH($A59,-3),Prices_Monthly!$A:$I,COLUMN(G$4),FALSE)-1</f>
        <v>#VALUE!</v>
      </c>
      <c r="H59" s="3" t="e">
        <f>VLOOKUP($A59,Prices_Monthly!$A:$I,COLUMN(H$4),FALSE)/VLOOKUP(EOMONTH($A59,-3),Prices_Monthly!$A:$I,COLUMN(H$4),FALSE)-1</f>
        <v>#VALUE!</v>
      </c>
      <c r="I59" s="3" t="e">
        <f>VLOOKUP($A59,Prices_Monthly!$A:$I,COLUMN(I$4),FALSE)/VLOOKUP(EOMONTH($A59,-3),Prices_Monthly!$A:$I,COLUMN(I$4),FALSE)-1</f>
        <v>#VALUE!</v>
      </c>
    </row>
    <row r="60" spans="1:9" x14ac:dyDescent="0.35">
      <c r="A60" s="2">
        <v>34546</v>
      </c>
      <c r="B60" s="3" t="e">
        <f>VLOOKUP($A60,Prices_Monthly!$A:$I,COLUMN(B$4),FALSE)/VLOOKUP(EOMONTH($A60,-3),Prices_Monthly!$A:$I,COLUMN(B$4),FALSE)-1</f>
        <v>#VALUE!</v>
      </c>
      <c r="C60" s="3">
        <f>VLOOKUP($A60,Prices_Monthly!$A:$I,COLUMN(C$4),FALSE)/VLOOKUP(EOMONTH($A60,-3),Prices_Monthly!$A:$I,COLUMN(C$4),FALSE)-1</f>
        <v>6.2883334087957543E-3</v>
      </c>
      <c r="D60" s="3">
        <f>VLOOKUP($A60,Prices_Monthly!$A:$I,COLUMN(D$4),FALSE)/VLOOKUP(EOMONTH($A60,-3),Prices_Monthly!$A:$I,COLUMN(D$4),FALSE)-1</f>
        <v>-2.4704520053664636E-2</v>
      </c>
      <c r="E60" s="3">
        <f>VLOOKUP($A60,Prices_Monthly!$A:$I,COLUMN(E$4),FALSE)/VLOOKUP(EOMONTH($A60,-3),Prices_Monthly!$A:$I,COLUMN(E$4),FALSE)-1</f>
        <v>9.1415336213902521E-3</v>
      </c>
      <c r="F60" s="3" t="e">
        <f>VLOOKUP($A60,Prices_Monthly!$A:$I,COLUMN(F$4),FALSE)/VLOOKUP(EOMONTH($A60,-3),Prices_Monthly!$A:$I,COLUMN(F$4),FALSE)-1</f>
        <v>#VALUE!</v>
      </c>
      <c r="G60" s="3" t="e">
        <f>VLOOKUP($A60,Prices_Monthly!$A:$I,COLUMN(G$4),FALSE)/VLOOKUP(EOMONTH($A60,-3),Prices_Monthly!$A:$I,COLUMN(G$4),FALSE)-1</f>
        <v>#VALUE!</v>
      </c>
      <c r="H60" s="3" t="e">
        <f>VLOOKUP($A60,Prices_Monthly!$A:$I,COLUMN(H$4),FALSE)/VLOOKUP(EOMONTH($A60,-3),Prices_Monthly!$A:$I,COLUMN(H$4),FALSE)-1</f>
        <v>#VALUE!</v>
      </c>
      <c r="I60" s="3" t="e">
        <f>VLOOKUP($A60,Prices_Monthly!$A:$I,COLUMN(I$4),FALSE)/VLOOKUP(EOMONTH($A60,-3),Prices_Monthly!$A:$I,COLUMN(I$4),FALSE)-1</f>
        <v>#VALUE!</v>
      </c>
    </row>
    <row r="61" spans="1:9" x14ac:dyDescent="0.35">
      <c r="A61" s="2">
        <v>34577</v>
      </c>
      <c r="B61" s="3" t="e">
        <f>VLOOKUP($A61,Prices_Monthly!$A:$I,COLUMN(B$4),FALSE)/VLOOKUP(EOMONTH($A61,-3),Prices_Monthly!$A:$I,COLUMN(B$4),FALSE)-1</f>
        <v>#VALUE!</v>
      </c>
      <c r="C61" s="3">
        <f>VLOOKUP($A61,Prices_Monthly!$A:$I,COLUMN(C$4),FALSE)/VLOOKUP(EOMONTH($A61,-3),Prices_Monthly!$A:$I,COLUMN(C$4),FALSE)-1</f>
        <v>-1.3905341030952978E-2</v>
      </c>
      <c r="D61" s="3">
        <f>VLOOKUP($A61,Prices_Monthly!$A:$I,COLUMN(D$4),FALSE)/VLOOKUP(EOMONTH($A61,-3),Prices_Monthly!$A:$I,COLUMN(D$4),FALSE)-1</f>
        <v>-4.1135074590233467E-2</v>
      </c>
      <c r="E61" s="3">
        <f>VLOOKUP($A61,Prices_Monthly!$A:$I,COLUMN(E$4),FALSE)/VLOOKUP(EOMONTH($A61,-3),Prices_Monthly!$A:$I,COLUMN(E$4),FALSE)-1</f>
        <v>1.374537623523997E-2</v>
      </c>
      <c r="F61" s="3" t="e">
        <f>VLOOKUP($A61,Prices_Monthly!$A:$I,COLUMN(F$4),FALSE)/VLOOKUP(EOMONTH($A61,-3),Prices_Monthly!$A:$I,COLUMN(F$4),FALSE)-1</f>
        <v>#VALUE!</v>
      </c>
      <c r="G61" s="3" t="e">
        <f>VLOOKUP($A61,Prices_Monthly!$A:$I,COLUMN(G$4),FALSE)/VLOOKUP(EOMONTH($A61,-3),Prices_Monthly!$A:$I,COLUMN(G$4),FALSE)-1</f>
        <v>#VALUE!</v>
      </c>
      <c r="H61" s="3" t="e">
        <f>VLOOKUP($A61,Prices_Monthly!$A:$I,COLUMN(H$4),FALSE)/VLOOKUP(EOMONTH($A61,-3),Prices_Monthly!$A:$I,COLUMN(H$4),FALSE)-1</f>
        <v>#VALUE!</v>
      </c>
      <c r="I61" s="3" t="e">
        <f>VLOOKUP($A61,Prices_Monthly!$A:$I,COLUMN(I$4),FALSE)/VLOOKUP(EOMONTH($A61,-3),Prices_Monthly!$A:$I,COLUMN(I$4),FALSE)-1</f>
        <v>#VALUE!</v>
      </c>
    </row>
    <row r="62" spans="1:9" x14ac:dyDescent="0.35">
      <c r="A62" s="2">
        <v>34607</v>
      </c>
      <c r="B62" s="3" t="e">
        <f>VLOOKUP($A62,Prices_Monthly!$A:$I,COLUMN(B$4),FALSE)/VLOOKUP(EOMONTH($A62,-3),Prices_Monthly!$A:$I,COLUMN(B$4),FALSE)-1</f>
        <v>#VALUE!</v>
      </c>
      <c r="C62" s="3">
        <f>VLOOKUP($A62,Prices_Monthly!$A:$I,COLUMN(C$4),FALSE)/VLOOKUP(EOMONTH($A62,-3),Prices_Monthly!$A:$I,COLUMN(C$4),FALSE)-1</f>
        <v>1.0245852543237177E-2</v>
      </c>
      <c r="D62" s="3">
        <f>VLOOKUP($A62,Prices_Monthly!$A:$I,COLUMN(D$4),FALSE)/VLOOKUP(EOMONTH($A62,-3),Prices_Monthly!$A:$I,COLUMN(D$4),FALSE)-1</f>
        <v>-1.5081907593902377E-3</v>
      </c>
      <c r="E62" s="3">
        <f>VLOOKUP($A62,Prices_Monthly!$A:$I,COLUMN(E$4),FALSE)/VLOOKUP(EOMONTH($A62,-3),Prices_Monthly!$A:$I,COLUMN(E$4),FALSE)-1</f>
        <v>-4.9335198398082758E-3</v>
      </c>
      <c r="F62" s="3" t="e">
        <f>VLOOKUP($A62,Prices_Monthly!$A:$I,COLUMN(F$4),FALSE)/VLOOKUP(EOMONTH($A62,-3),Prices_Monthly!$A:$I,COLUMN(F$4),FALSE)-1</f>
        <v>#VALUE!</v>
      </c>
      <c r="G62" s="3" t="e">
        <f>VLOOKUP($A62,Prices_Monthly!$A:$I,COLUMN(G$4),FALSE)/VLOOKUP(EOMONTH($A62,-3),Prices_Monthly!$A:$I,COLUMN(G$4),FALSE)-1</f>
        <v>#VALUE!</v>
      </c>
      <c r="H62" s="3" t="e">
        <f>VLOOKUP($A62,Prices_Monthly!$A:$I,COLUMN(H$4),FALSE)/VLOOKUP(EOMONTH($A62,-3),Prices_Monthly!$A:$I,COLUMN(H$4),FALSE)-1</f>
        <v>#VALUE!</v>
      </c>
      <c r="I62" s="3" t="e">
        <f>VLOOKUP($A62,Prices_Monthly!$A:$I,COLUMN(I$4),FALSE)/VLOOKUP(EOMONTH($A62,-3),Prices_Monthly!$A:$I,COLUMN(I$4),FALSE)-1</f>
        <v>#VALUE!</v>
      </c>
    </row>
    <row r="63" spans="1:9" x14ac:dyDescent="0.35">
      <c r="A63" s="2">
        <v>34638</v>
      </c>
      <c r="B63" s="3" t="e">
        <f>VLOOKUP($A63,Prices_Monthly!$A:$I,COLUMN(B$4),FALSE)/VLOOKUP(EOMONTH($A63,-3),Prices_Monthly!$A:$I,COLUMN(B$4),FALSE)-1</f>
        <v>#VALUE!</v>
      </c>
      <c r="C63" s="3">
        <f>VLOOKUP($A63,Prices_Monthly!$A:$I,COLUMN(C$4),FALSE)/VLOOKUP(EOMONTH($A63,-3),Prices_Monthly!$A:$I,COLUMN(C$4),FALSE)-1</f>
        <v>-1.1047868906928882E-2</v>
      </c>
      <c r="D63" s="3">
        <f>VLOOKUP($A63,Prices_Monthly!$A:$I,COLUMN(D$4),FALSE)/VLOOKUP(EOMONTH($A63,-3),Prices_Monthly!$A:$I,COLUMN(D$4),FALSE)-1</f>
        <v>-6.0627355338305211E-4</v>
      </c>
      <c r="E63" s="3">
        <f>VLOOKUP($A63,Prices_Monthly!$A:$I,COLUMN(E$4),FALSE)/VLOOKUP(EOMONTH($A63,-3),Prices_Monthly!$A:$I,COLUMN(E$4),FALSE)-1</f>
        <v>-3.3424486014560384E-2</v>
      </c>
      <c r="F63" s="3" t="e">
        <f>VLOOKUP($A63,Prices_Monthly!$A:$I,COLUMN(F$4),FALSE)/VLOOKUP(EOMONTH($A63,-3),Prices_Monthly!$A:$I,COLUMN(F$4),FALSE)-1</f>
        <v>#VALUE!</v>
      </c>
      <c r="G63" s="3" t="e">
        <f>VLOOKUP($A63,Prices_Monthly!$A:$I,COLUMN(G$4),FALSE)/VLOOKUP(EOMONTH($A63,-3),Prices_Monthly!$A:$I,COLUMN(G$4),FALSE)-1</f>
        <v>#VALUE!</v>
      </c>
      <c r="H63" s="3" t="e">
        <f>VLOOKUP($A63,Prices_Monthly!$A:$I,COLUMN(H$4),FALSE)/VLOOKUP(EOMONTH($A63,-3),Prices_Monthly!$A:$I,COLUMN(H$4),FALSE)-1</f>
        <v>#VALUE!</v>
      </c>
      <c r="I63" s="3" t="e">
        <f>VLOOKUP($A63,Prices_Monthly!$A:$I,COLUMN(I$4),FALSE)/VLOOKUP(EOMONTH($A63,-3),Prices_Monthly!$A:$I,COLUMN(I$4),FALSE)-1</f>
        <v>#VALUE!</v>
      </c>
    </row>
    <row r="64" spans="1:9" x14ac:dyDescent="0.35">
      <c r="A64" s="2">
        <v>34668</v>
      </c>
      <c r="B64" s="3" t="e">
        <f>VLOOKUP($A64,Prices_Monthly!$A:$I,COLUMN(B$4),FALSE)/VLOOKUP(EOMONTH($A64,-3),Prices_Monthly!$A:$I,COLUMN(B$4),FALSE)-1</f>
        <v>#VALUE!</v>
      </c>
      <c r="C64" s="3">
        <f>VLOOKUP($A64,Prices_Monthly!$A:$I,COLUMN(C$4),FALSE)/VLOOKUP(EOMONTH($A64,-3),Prices_Monthly!$A:$I,COLUMN(C$4),FALSE)-1</f>
        <v>-2.5490111594639986E-2</v>
      </c>
      <c r="D64" s="3">
        <f>VLOOKUP($A64,Prices_Monthly!$A:$I,COLUMN(D$4),FALSE)/VLOOKUP(EOMONTH($A64,-3),Prices_Monthly!$A:$I,COLUMN(D$4),FALSE)-1</f>
        <v>2.0059911358492277E-2</v>
      </c>
      <c r="E64" s="3">
        <f>VLOOKUP($A64,Prices_Monthly!$A:$I,COLUMN(E$4),FALSE)/VLOOKUP(EOMONTH($A64,-3),Prices_Monthly!$A:$I,COLUMN(E$4),FALSE)-1</f>
        <v>-3.8339466566553515E-2</v>
      </c>
      <c r="F64" s="3" t="e">
        <f>VLOOKUP($A64,Prices_Monthly!$A:$I,COLUMN(F$4),FALSE)/VLOOKUP(EOMONTH($A64,-3),Prices_Monthly!$A:$I,COLUMN(F$4),FALSE)-1</f>
        <v>#VALUE!</v>
      </c>
      <c r="G64" s="3" t="e">
        <f>VLOOKUP($A64,Prices_Monthly!$A:$I,COLUMN(G$4),FALSE)/VLOOKUP(EOMONTH($A64,-3),Prices_Monthly!$A:$I,COLUMN(G$4),FALSE)-1</f>
        <v>#VALUE!</v>
      </c>
      <c r="H64" s="3" t="e">
        <f>VLOOKUP($A64,Prices_Monthly!$A:$I,COLUMN(H$4),FALSE)/VLOOKUP(EOMONTH($A64,-3),Prices_Monthly!$A:$I,COLUMN(H$4),FALSE)-1</f>
        <v>#VALUE!</v>
      </c>
      <c r="I64" s="3" t="e">
        <f>VLOOKUP($A64,Prices_Monthly!$A:$I,COLUMN(I$4),FALSE)/VLOOKUP(EOMONTH($A64,-3),Prices_Monthly!$A:$I,COLUMN(I$4),FALSE)-1</f>
        <v>#VALUE!</v>
      </c>
    </row>
    <row r="65" spans="1:9" x14ac:dyDescent="0.35">
      <c r="A65" s="2">
        <v>34699</v>
      </c>
      <c r="B65" s="3" t="e">
        <f>VLOOKUP($A65,Prices_Monthly!$A:$I,COLUMN(B$4),FALSE)/VLOOKUP(EOMONTH($A65,-3),Prices_Monthly!$A:$I,COLUMN(B$4),FALSE)-1</f>
        <v>#VALUE!</v>
      </c>
      <c r="C65" s="3">
        <f>VLOOKUP($A65,Prices_Monthly!$A:$I,COLUMN(C$4),FALSE)/VLOOKUP(EOMONTH($A65,-3),Prices_Monthly!$A:$I,COLUMN(C$4),FALSE)-1</f>
        <v>-4.2405741960729881E-2</v>
      </c>
      <c r="D65" s="3">
        <f>VLOOKUP($A65,Prices_Monthly!$A:$I,COLUMN(D$4),FALSE)/VLOOKUP(EOMONTH($A65,-3),Prices_Monthly!$A:$I,COLUMN(D$4),FALSE)-1</f>
        <v>1.1760843964896628E-2</v>
      </c>
      <c r="E65" s="3">
        <f>VLOOKUP($A65,Prices_Monthly!$A:$I,COLUMN(E$4),FALSE)/VLOOKUP(EOMONTH($A65,-3),Prices_Monthly!$A:$I,COLUMN(E$4),FALSE)-1</f>
        <v>-7.6103174274572138E-3</v>
      </c>
      <c r="F65" s="3" t="e">
        <f>VLOOKUP($A65,Prices_Monthly!$A:$I,COLUMN(F$4),FALSE)/VLOOKUP(EOMONTH($A65,-3),Prices_Monthly!$A:$I,COLUMN(F$4),FALSE)-1</f>
        <v>#VALUE!</v>
      </c>
      <c r="G65" s="3" t="e">
        <f>VLOOKUP($A65,Prices_Monthly!$A:$I,COLUMN(G$4),FALSE)/VLOOKUP(EOMONTH($A65,-3),Prices_Monthly!$A:$I,COLUMN(G$4),FALSE)-1</f>
        <v>#VALUE!</v>
      </c>
      <c r="H65" s="3" t="e">
        <f>VLOOKUP($A65,Prices_Monthly!$A:$I,COLUMN(H$4),FALSE)/VLOOKUP(EOMONTH($A65,-3),Prices_Monthly!$A:$I,COLUMN(H$4),FALSE)-1</f>
        <v>#VALUE!</v>
      </c>
      <c r="I65" s="3" t="e">
        <f>VLOOKUP($A65,Prices_Monthly!$A:$I,COLUMN(I$4),FALSE)/VLOOKUP(EOMONTH($A65,-3),Prices_Monthly!$A:$I,COLUMN(I$4),FALSE)-1</f>
        <v>#VALUE!</v>
      </c>
    </row>
    <row r="66" spans="1:9" x14ac:dyDescent="0.35">
      <c r="A66" s="2">
        <v>34730</v>
      </c>
      <c r="B66" s="3" t="e">
        <f>VLOOKUP($A66,Prices_Monthly!$A:$I,COLUMN(B$4),FALSE)/VLOOKUP(EOMONTH($A66,-3),Prices_Monthly!$A:$I,COLUMN(B$4),FALSE)-1</f>
        <v>#VALUE!</v>
      </c>
      <c r="C66" s="3">
        <f>VLOOKUP($A66,Prices_Monthly!$A:$I,COLUMN(C$4),FALSE)/VLOOKUP(EOMONTH($A66,-3),Prices_Monthly!$A:$I,COLUMN(C$4),FALSE)-1</f>
        <v>-3.7536857025364689E-2</v>
      </c>
      <c r="D66" s="3">
        <f>VLOOKUP($A66,Prices_Monthly!$A:$I,COLUMN(D$4),FALSE)/VLOOKUP(EOMONTH($A66,-3),Prices_Monthly!$A:$I,COLUMN(D$4),FALSE)-1</f>
        <v>1.0084646382479745E-2</v>
      </c>
      <c r="E66" s="3">
        <f>VLOOKUP($A66,Prices_Monthly!$A:$I,COLUMN(E$4),FALSE)/VLOOKUP(EOMONTH($A66,-3),Prices_Monthly!$A:$I,COLUMN(E$4),FALSE)-1</f>
        <v>1.7921258702154663E-2</v>
      </c>
      <c r="F66" s="3" t="e">
        <f>VLOOKUP($A66,Prices_Monthly!$A:$I,COLUMN(F$4),FALSE)/VLOOKUP(EOMONTH($A66,-3),Prices_Monthly!$A:$I,COLUMN(F$4),FALSE)-1</f>
        <v>#VALUE!</v>
      </c>
      <c r="G66" s="3" t="e">
        <f>VLOOKUP($A66,Prices_Monthly!$A:$I,COLUMN(G$4),FALSE)/VLOOKUP(EOMONTH($A66,-3),Prices_Monthly!$A:$I,COLUMN(G$4),FALSE)-1</f>
        <v>#VALUE!</v>
      </c>
      <c r="H66" s="3" t="e">
        <f>VLOOKUP($A66,Prices_Monthly!$A:$I,COLUMN(H$4),FALSE)/VLOOKUP(EOMONTH($A66,-3),Prices_Monthly!$A:$I,COLUMN(H$4),FALSE)-1</f>
        <v>#VALUE!</v>
      </c>
      <c r="I66" s="3" t="e">
        <f>VLOOKUP($A66,Prices_Monthly!$A:$I,COLUMN(I$4),FALSE)/VLOOKUP(EOMONTH($A66,-3),Prices_Monthly!$A:$I,COLUMN(I$4),FALSE)-1</f>
        <v>#VALUE!</v>
      </c>
    </row>
    <row r="67" spans="1:9" x14ac:dyDescent="0.35">
      <c r="A67" s="2">
        <v>34758</v>
      </c>
      <c r="B67" s="3" t="e">
        <f>VLOOKUP($A67,Prices_Monthly!$A:$I,COLUMN(B$4),FALSE)/VLOOKUP(EOMONTH($A67,-3),Prices_Monthly!$A:$I,COLUMN(B$4),FALSE)-1</f>
        <v>#VALUE!</v>
      </c>
      <c r="C67" s="3">
        <f>VLOOKUP($A67,Prices_Monthly!$A:$I,COLUMN(C$4),FALSE)/VLOOKUP(EOMONTH($A67,-3),Prices_Monthly!$A:$I,COLUMN(C$4),FALSE)-1</f>
        <v>-2.5728863618276199E-2</v>
      </c>
      <c r="D67" s="3">
        <f>VLOOKUP($A67,Prices_Monthly!$A:$I,COLUMN(D$4),FALSE)/VLOOKUP(EOMONTH($A67,-3),Prices_Monthly!$A:$I,COLUMN(D$4),FALSE)-1</f>
        <v>2.4617139381035713E-2</v>
      </c>
      <c r="E67" s="3">
        <f>VLOOKUP($A67,Prices_Monthly!$A:$I,COLUMN(E$4),FALSE)/VLOOKUP(EOMONTH($A67,-3),Prices_Monthly!$A:$I,COLUMN(E$4),FALSE)-1</f>
        <v>4.8962152662040515E-2</v>
      </c>
      <c r="F67" s="3" t="e">
        <f>VLOOKUP($A67,Prices_Monthly!$A:$I,COLUMN(F$4),FALSE)/VLOOKUP(EOMONTH($A67,-3),Prices_Monthly!$A:$I,COLUMN(F$4),FALSE)-1</f>
        <v>#VALUE!</v>
      </c>
      <c r="G67" s="3" t="e">
        <f>VLOOKUP($A67,Prices_Monthly!$A:$I,COLUMN(G$4),FALSE)/VLOOKUP(EOMONTH($A67,-3),Prices_Monthly!$A:$I,COLUMN(G$4),FALSE)-1</f>
        <v>#VALUE!</v>
      </c>
      <c r="H67" s="3" t="e">
        <f>VLOOKUP($A67,Prices_Monthly!$A:$I,COLUMN(H$4),FALSE)/VLOOKUP(EOMONTH($A67,-3),Prices_Monthly!$A:$I,COLUMN(H$4),FALSE)-1</f>
        <v>#VALUE!</v>
      </c>
      <c r="I67" s="3" t="e">
        <f>VLOOKUP($A67,Prices_Monthly!$A:$I,COLUMN(I$4),FALSE)/VLOOKUP(EOMONTH($A67,-3),Prices_Monthly!$A:$I,COLUMN(I$4),FALSE)-1</f>
        <v>#VALUE!</v>
      </c>
    </row>
    <row r="68" spans="1:9" x14ac:dyDescent="0.35">
      <c r="A68" s="2">
        <v>34789</v>
      </c>
      <c r="B68" s="3" t="e">
        <f>VLOOKUP($A68,Prices_Monthly!$A:$I,COLUMN(B$4),FALSE)/VLOOKUP(EOMONTH($A68,-3),Prices_Monthly!$A:$I,COLUMN(B$4),FALSE)-1</f>
        <v>#VALUE!</v>
      </c>
      <c r="C68" s="3">
        <f>VLOOKUP($A68,Prices_Monthly!$A:$I,COLUMN(C$4),FALSE)/VLOOKUP(EOMONTH($A68,-3),Prices_Monthly!$A:$I,COLUMN(C$4),FALSE)-1</f>
        <v>7.964082025445407E-3</v>
      </c>
      <c r="D68" s="3">
        <f>VLOOKUP($A68,Prices_Monthly!$A:$I,COLUMN(D$4),FALSE)/VLOOKUP(EOMONTH($A68,-3),Prices_Monthly!$A:$I,COLUMN(D$4),FALSE)-1</f>
        <v>6.3252836644232646E-2</v>
      </c>
      <c r="E68" s="3">
        <f>VLOOKUP($A68,Prices_Monthly!$A:$I,COLUMN(E$4),FALSE)/VLOOKUP(EOMONTH($A68,-3),Prices_Monthly!$A:$I,COLUMN(E$4),FALSE)-1</f>
        <v>4.4670454425499884E-2</v>
      </c>
      <c r="F68" s="3" t="e">
        <f>VLOOKUP($A68,Prices_Monthly!$A:$I,COLUMN(F$4),FALSE)/VLOOKUP(EOMONTH($A68,-3),Prices_Monthly!$A:$I,COLUMN(F$4),FALSE)-1</f>
        <v>#VALUE!</v>
      </c>
      <c r="G68" s="3" t="e">
        <f>VLOOKUP($A68,Prices_Monthly!$A:$I,COLUMN(G$4),FALSE)/VLOOKUP(EOMONTH($A68,-3),Prices_Monthly!$A:$I,COLUMN(G$4),FALSE)-1</f>
        <v>#VALUE!</v>
      </c>
      <c r="H68" s="3" t="e">
        <f>VLOOKUP($A68,Prices_Monthly!$A:$I,COLUMN(H$4),FALSE)/VLOOKUP(EOMONTH($A68,-3),Prices_Monthly!$A:$I,COLUMN(H$4),FALSE)-1</f>
        <v>#VALUE!</v>
      </c>
      <c r="I68" s="3" t="e">
        <f>VLOOKUP($A68,Prices_Monthly!$A:$I,COLUMN(I$4),FALSE)/VLOOKUP(EOMONTH($A68,-3),Prices_Monthly!$A:$I,COLUMN(I$4),FALSE)-1</f>
        <v>#VALUE!</v>
      </c>
    </row>
    <row r="69" spans="1:9" x14ac:dyDescent="0.35">
      <c r="A69" s="2">
        <v>34819</v>
      </c>
      <c r="B69" s="3" t="e">
        <f>VLOOKUP($A69,Prices_Monthly!$A:$I,COLUMN(B$4),FALSE)/VLOOKUP(EOMONTH($A69,-3),Prices_Monthly!$A:$I,COLUMN(B$4),FALSE)-1</f>
        <v>#VALUE!</v>
      </c>
      <c r="C69" s="3">
        <f>VLOOKUP($A69,Prices_Monthly!$A:$I,COLUMN(C$4),FALSE)/VLOOKUP(EOMONTH($A69,-3),Prices_Monthly!$A:$I,COLUMN(C$4),FALSE)-1</f>
        <v>2.0717654459704749E-2</v>
      </c>
      <c r="D69" s="3">
        <f>VLOOKUP($A69,Prices_Monthly!$A:$I,COLUMN(D$4),FALSE)/VLOOKUP(EOMONTH($A69,-3),Prices_Monthly!$A:$I,COLUMN(D$4),FALSE)-1</f>
        <v>8.3248465362113944E-2</v>
      </c>
      <c r="E69" s="3">
        <f>VLOOKUP($A69,Prices_Monthly!$A:$I,COLUMN(E$4),FALSE)/VLOOKUP(EOMONTH($A69,-3),Prices_Monthly!$A:$I,COLUMN(E$4),FALSE)-1</f>
        <v>4.0589341308727267E-2</v>
      </c>
      <c r="F69" s="3" t="e">
        <f>VLOOKUP($A69,Prices_Monthly!$A:$I,COLUMN(F$4),FALSE)/VLOOKUP(EOMONTH($A69,-3),Prices_Monthly!$A:$I,COLUMN(F$4),FALSE)-1</f>
        <v>#VALUE!</v>
      </c>
      <c r="G69" s="3" t="e">
        <f>VLOOKUP($A69,Prices_Monthly!$A:$I,COLUMN(G$4),FALSE)/VLOOKUP(EOMONTH($A69,-3),Prices_Monthly!$A:$I,COLUMN(G$4),FALSE)-1</f>
        <v>#VALUE!</v>
      </c>
      <c r="H69" s="3" t="e">
        <f>VLOOKUP($A69,Prices_Monthly!$A:$I,COLUMN(H$4),FALSE)/VLOOKUP(EOMONTH($A69,-3),Prices_Monthly!$A:$I,COLUMN(H$4),FALSE)-1</f>
        <v>#VALUE!</v>
      </c>
      <c r="I69" s="3" t="e">
        <f>VLOOKUP($A69,Prices_Monthly!$A:$I,COLUMN(I$4),FALSE)/VLOOKUP(EOMONTH($A69,-3),Prices_Monthly!$A:$I,COLUMN(I$4),FALSE)-1</f>
        <v>#VALUE!</v>
      </c>
    </row>
    <row r="70" spans="1:9" x14ac:dyDescent="0.35">
      <c r="A70" s="2">
        <v>34850</v>
      </c>
      <c r="B70" s="3" t="e">
        <f>VLOOKUP($A70,Prices_Monthly!$A:$I,COLUMN(B$4),FALSE)/VLOOKUP(EOMONTH($A70,-3),Prices_Monthly!$A:$I,COLUMN(B$4),FALSE)-1</f>
        <v>#VALUE!</v>
      </c>
      <c r="C70" s="3">
        <f>VLOOKUP($A70,Prices_Monthly!$A:$I,COLUMN(C$4),FALSE)/VLOOKUP(EOMONTH($A70,-3),Prices_Monthly!$A:$I,COLUMN(C$4),FALSE)-1</f>
        <v>8.2031342180881595E-3</v>
      </c>
      <c r="D70" s="3">
        <f>VLOOKUP($A70,Prices_Monthly!$A:$I,COLUMN(D$4),FALSE)/VLOOKUP(EOMONTH($A70,-3),Prices_Monthly!$A:$I,COLUMN(D$4),FALSE)-1</f>
        <v>0.10353966013444427</v>
      </c>
      <c r="E70" s="3">
        <f>VLOOKUP($A70,Prices_Monthly!$A:$I,COLUMN(E$4),FALSE)/VLOOKUP(EOMONTH($A70,-3),Prices_Monthly!$A:$I,COLUMN(E$4),FALSE)-1</f>
        <v>6.1346417539075659E-2</v>
      </c>
      <c r="F70" s="3" t="e">
        <f>VLOOKUP($A70,Prices_Monthly!$A:$I,COLUMN(F$4),FALSE)/VLOOKUP(EOMONTH($A70,-3),Prices_Monthly!$A:$I,COLUMN(F$4),FALSE)-1</f>
        <v>#VALUE!</v>
      </c>
      <c r="G70" s="3" t="e">
        <f>VLOOKUP($A70,Prices_Monthly!$A:$I,COLUMN(G$4),FALSE)/VLOOKUP(EOMONTH($A70,-3),Prices_Monthly!$A:$I,COLUMN(G$4),FALSE)-1</f>
        <v>#VALUE!</v>
      </c>
      <c r="H70" s="3" t="e">
        <f>VLOOKUP($A70,Prices_Monthly!$A:$I,COLUMN(H$4),FALSE)/VLOOKUP(EOMONTH($A70,-3),Prices_Monthly!$A:$I,COLUMN(H$4),FALSE)-1</f>
        <v>#VALUE!</v>
      </c>
      <c r="I70" s="3" t="e">
        <f>VLOOKUP($A70,Prices_Monthly!$A:$I,COLUMN(I$4),FALSE)/VLOOKUP(EOMONTH($A70,-3),Prices_Monthly!$A:$I,COLUMN(I$4),FALSE)-1</f>
        <v>#VALUE!</v>
      </c>
    </row>
    <row r="71" spans="1:9" x14ac:dyDescent="0.35">
      <c r="A71" s="2">
        <v>34880</v>
      </c>
      <c r="B71" s="3" t="e">
        <f>VLOOKUP($A71,Prices_Monthly!$A:$I,COLUMN(B$4),FALSE)/VLOOKUP(EOMONTH($A71,-3),Prices_Monthly!$A:$I,COLUMN(B$4),FALSE)-1</f>
        <v>#VALUE!</v>
      </c>
      <c r="C71" s="3">
        <f>VLOOKUP($A71,Prices_Monthly!$A:$I,COLUMN(C$4),FALSE)/VLOOKUP(EOMONTH($A71,-3),Prices_Monthly!$A:$I,COLUMN(C$4),FALSE)-1</f>
        <v>-3.0274311588480041E-2</v>
      </c>
      <c r="D71" s="3">
        <f>VLOOKUP($A71,Prices_Monthly!$A:$I,COLUMN(D$4),FALSE)/VLOOKUP(EOMONTH($A71,-3),Prices_Monthly!$A:$I,COLUMN(D$4),FALSE)-1</f>
        <v>6.4886530548373456E-2</v>
      </c>
      <c r="E71" s="3">
        <f>VLOOKUP($A71,Prices_Monthly!$A:$I,COLUMN(E$4),FALSE)/VLOOKUP(EOMONTH($A71,-3),Prices_Monthly!$A:$I,COLUMN(E$4),FALSE)-1</f>
        <v>6.4031992178064545E-2</v>
      </c>
      <c r="F71" s="3" t="e">
        <f>VLOOKUP($A71,Prices_Monthly!$A:$I,COLUMN(F$4),FALSE)/VLOOKUP(EOMONTH($A71,-3),Prices_Monthly!$A:$I,COLUMN(F$4),FALSE)-1</f>
        <v>#VALUE!</v>
      </c>
      <c r="G71" s="3" t="e">
        <f>VLOOKUP($A71,Prices_Monthly!$A:$I,COLUMN(G$4),FALSE)/VLOOKUP(EOMONTH($A71,-3),Prices_Monthly!$A:$I,COLUMN(G$4),FALSE)-1</f>
        <v>#VALUE!</v>
      </c>
      <c r="H71" s="3" t="e">
        <f>VLOOKUP($A71,Prices_Monthly!$A:$I,COLUMN(H$4),FALSE)/VLOOKUP(EOMONTH($A71,-3),Prices_Monthly!$A:$I,COLUMN(H$4),FALSE)-1</f>
        <v>#VALUE!</v>
      </c>
      <c r="I71" s="3" t="e">
        <f>VLOOKUP($A71,Prices_Monthly!$A:$I,COLUMN(I$4),FALSE)/VLOOKUP(EOMONTH($A71,-3),Prices_Monthly!$A:$I,COLUMN(I$4),FALSE)-1</f>
        <v>#VALUE!</v>
      </c>
    </row>
    <row r="72" spans="1:9" x14ac:dyDescent="0.35">
      <c r="A72" s="2">
        <v>34911</v>
      </c>
      <c r="B72" s="3" t="e">
        <f>VLOOKUP($A72,Prices_Monthly!$A:$I,COLUMN(B$4),FALSE)/VLOOKUP(EOMONTH($A72,-3),Prices_Monthly!$A:$I,COLUMN(B$4),FALSE)-1</f>
        <v>#VALUE!</v>
      </c>
      <c r="C72" s="3">
        <f>VLOOKUP($A72,Prices_Monthly!$A:$I,COLUMN(C$4),FALSE)/VLOOKUP(EOMONTH($A72,-3),Prices_Monthly!$A:$I,COLUMN(C$4),FALSE)-1</f>
        <v>-2.5063723595453613E-2</v>
      </c>
      <c r="D72" s="3">
        <f>VLOOKUP($A72,Prices_Monthly!$A:$I,COLUMN(D$4),FALSE)/VLOOKUP(EOMONTH($A72,-3),Prices_Monthly!$A:$I,COLUMN(D$4),FALSE)-1</f>
        <v>4.1275579350589675E-2</v>
      </c>
      <c r="E72" s="3">
        <f>VLOOKUP($A72,Prices_Monthly!$A:$I,COLUMN(E$4),FALSE)/VLOOKUP(EOMONTH($A72,-3),Prices_Monthly!$A:$I,COLUMN(E$4),FALSE)-1</f>
        <v>3.8493857731813907E-2</v>
      </c>
      <c r="F72" s="3" t="e">
        <f>VLOOKUP($A72,Prices_Monthly!$A:$I,COLUMN(F$4),FALSE)/VLOOKUP(EOMONTH($A72,-3),Prices_Monthly!$A:$I,COLUMN(F$4),FALSE)-1</f>
        <v>#VALUE!</v>
      </c>
      <c r="G72" s="3" t="e">
        <f>VLOOKUP($A72,Prices_Monthly!$A:$I,COLUMN(G$4),FALSE)/VLOOKUP(EOMONTH($A72,-3),Prices_Monthly!$A:$I,COLUMN(G$4),FALSE)-1</f>
        <v>#VALUE!</v>
      </c>
      <c r="H72" s="3" t="e">
        <f>VLOOKUP($A72,Prices_Monthly!$A:$I,COLUMN(H$4),FALSE)/VLOOKUP(EOMONTH($A72,-3),Prices_Monthly!$A:$I,COLUMN(H$4),FALSE)-1</f>
        <v>#VALUE!</v>
      </c>
      <c r="I72" s="3" t="e">
        <f>VLOOKUP($A72,Prices_Monthly!$A:$I,COLUMN(I$4),FALSE)/VLOOKUP(EOMONTH($A72,-3),Prices_Monthly!$A:$I,COLUMN(I$4),FALSE)-1</f>
        <v>#VALUE!</v>
      </c>
    </row>
    <row r="73" spans="1:9" x14ac:dyDescent="0.35">
      <c r="A73" s="2">
        <v>34942</v>
      </c>
      <c r="B73" s="3" t="e">
        <f>VLOOKUP($A73,Prices_Monthly!$A:$I,COLUMN(B$4),FALSE)/VLOOKUP(EOMONTH($A73,-3),Prices_Monthly!$A:$I,COLUMN(B$4),FALSE)-1</f>
        <v>#VALUE!</v>
      </c>
      <c r="C73" s="3">
        <f>VLOOKUP($A73,Prices_Monthly!$A:$I,COLUMN(C$4),FALSE)/VLOOKUP(EOMONTH($A73,-3),Prices_Monthly!$A:$I,COLUMN(C$4),FALSE)-1</f>
        <v>-1.8330734633763335E-2</v>
      </c>
      <c r="D73" s="3">
        <f>VLOOKUP($A73,Prices_Monthly!$A:$I,COLUMN(D$4),FALSE)/VLOOKUP(EOMONTH($A73,-3),Prices_Monthly!$A:$I,COLUMN(D$4),FALSE)-1</f>
        <v>-1.6241523990394025E-2</v>
      </c>
      <c r="E73" s="3">
        <f>VLOOKUP($A73,Prices_Monthly!$A:$I,COLUMN(E$4),FALSE)/VLOOKUP(EOMONTH($A73,-3),Prices_Monthly!$A:$I,COLUMN(E$4),FALSE)-1</f>
        <v>2.0812683579616298E-3</v>
      </c>
      <c r="F73" s="3" t="e">
        <f>VLOOKUP($A73,Prices_Monthly!$A:$I,COLUMN(F$4),FALSE)/VLOOKUP(EOMONTH($A73,-3),Prices_Monthly!$A:$I,COLUMN(F$4),FALSE)-1</f>
        <v>#VALUE!</v>
      </c>
      <c r="G73" s="3" t="e">
        <f>VLOOKUP($A73,Prices_Monthly!$A:$I,COLUMN(G$4),FALSE)/VLOOKUP(EOMONTH($A73,-3),Prices_Monthly!$A:$I,COLUMN(G$4),FALSE)-1</f>
        <v>#VALUE!</v>
      </c>
      <c r="H73" s="3" t="e">
        <f>VLOOKUP($A73,Prices_Monthly!$A:$I,COLUMN(H$4),FALSE)/VLOOKUP(EOMONTH($A73,-3),Prices_Monthly!$A:$I,COLUMN(H$4),FALSE)-1</f>
        <v>#VALUE!</v>
      </c>
      <c r="I73" s="3" t="e">
        <f>VLOOKUP($A73,Prices_Monthly!$A:$I,COLUMN(I$4),FALSE)/VLOOKUP(EOMONTH($A73,-3),Prices_Monthly!$A:$I,COLUMN(I$4),FALSE)-1</f>
        <v>#VALUE!</v>
      </c>
    </row>
    <row r="74" spans="1:9" x14ac:dyDescent="0.35">
      <c r="A74" s="2">
        <v>34972</v>
      </c>
      <c r="B74" s="3" t="e">
        <f>VLOOKUP($A74,Prices_Monthly!$A:$I,COLUMN(B$4),FALSE)/VLOOKUP(EOMONTH($A74,-3),Prices_Monthly!$A:$I,COLUMN(B$4),FALSE)-1</f>
        <v>#VALUE!</v>
      </c>
      <c r="C74" s="3">
        <f>VLOOKUP($A74,Prices_Monthly!$A:$I,COLUMN(C$4),FALSE)/VLOOKUP(EOMONTH($A74,-3),Prices_Monthly!$A:$I,COLUMN(C$4),FALSE)-1</f>
        <v>-1.4259601114851472E-2</v>
      </c>
      <c r="D74" s="3">
        <f>VLOOKUP($A74,Prices_Monthly!$A:$I,COLUMN(D$4),FALSE)/VLOOKUP(EOMONTH($A74,-3),Prices_Monthly!$A:$I,COLUMN(D$4),FALSE)-1</f>
        <v>1.3236853987821817E-2</v>
      </c>
      <c r="E74" s="3">
        <f>VLOOKUP($A74,Prices_Monthly!$A:$I,COLUMN(E$4),FALSE)/VLOOKUP(EOMONTH($A74,-3),Prices_Monthly!$A:$I,COLUMN(E$4),FALSE)-1</f>
        <v>5.7946948740872362E-3</v>
      </c>
      <c r="F74" s="3" t="e">
        <f>VLOOKUP($A74,Prices_Monthly!$A:$I,COLUMN(F$4),FALSE)/VLOOKUP(EOMONTH($A74,-3),Prices_Monthly!$A:$I,COLUMN(F$4),FALSE)-1</f>
        <v>#VALUE!</v>
      </c>
      <c r="G74" s="3" t="e">
        <f>VLOOKUP($A74,Prices_Monthly!$A:$I,COLUMN(G$4),FALSE)/VLOOKUP(EOMONTH($A74,-3),Prices_Monthly!$A:$I,COLUMN(G$4),FALSE)-1</f>
        <v>#VALUE!</v>
      </c>
      <c r="H74" s="3" t="e">
        <f>VLOOKUP($A74,Prices_Monthly!$A:$I,COLUMN(H$4),FALSE)/VLOOKUP(EOMONTH($A74,-3),Prices_Monthly!$A:$I,COLUMN(H$4),FALSE)-1</f>
        <v>#VALUE!</v>
      </c>
      <c r="I74" s="3" t="e">
        <f>VLOOKUP($A74,Prices_Monthly!$A:$I,COLUMN(I$4),FALSE)/VLOOKUP(EOMONTH($A74,-3),Prices_Monthly!$A:$I,COLUMN(I$4),FALSE)-1</f>
        <v>#VALUE!</v>
      </c>
    </row>
    <row r="75" spans="1:9" x14ac:dyDescent="0.35">
      <c r="A75" s="2">
        <v>35003</v>
      </c>
      <c r="B75" s="3" t="e">
        <f>VLOOKUP($A75,Prices_Monthly!$A:$I,COLUMN(B$4),FALSE)/VLOOKUP(EOMONTH($A75,-3),Prices_Monthly!$A:$I,COLUMN(B$4),FALSE)-1</f>
        <v>#VALUE!</v>
      </c>
      <c r="C75" s="3">
        <f>VLOOKUP($A75,Prices_Monthly!$A:$I,COLUMN(C$4),FALSE)/VLOOKUP(EOMONTH($A75,-3),Prices_Monthly!$A:$I,COLUMN(C$4),FALSE)-1</f>
        <v>-1.0554721214313667E-2</v>
      </c>
      <c r="D75" s="3">
        <f>VLOOKUP($A75,Prices_Monthly!$A:$I,COLUMN(D$4),FALSE)/VLOOKUP(EOMONTH($A75,-3),Prices_Monthly!$A:$I,COLUMN(D$4),FALSE)-1</f>
        <v>2.1408335563088077E-2</v>
      </c>
      <c r="E75" s="3">
        <f>VLOOKUP($A75,Prices_Monthly!$A:$I,COLUMN(E$4),FALSE)/VLOOKUP(EOMONTH($A75,-3),Prices_Monthly!$A:$I,COLUMN(E$4),FALSE)-1</f>
        <v>2.8585521819489257E-2</v>
      </c>
      <c r="F75" s="3" t="e">
        <f>VLOOKUP($A75,Prices_Monthly!$A:$I,COLUMN(F$4),FALSE)/VLOOKUP(EOMONTH($A75,-3),Prices_Monthly!$A:$I,COLUMN(F$4),FALSE)-1</f>
        <v>#VALUE!</v>
      </c>
      <c r="G75" s="3" t="e">
        <f>VLOOKUP($A75,Prices_Monthly!$A:$I,COLUMN(G$4),FALSE)/VLOOKUP(EOMONTH($A75,-3),Prices_Monthly!$A:$I,COLUMN(G$4),FALSE)-1</f>
        <v>#VALUE!</v>
      </c>
      <c r="H75" s="3" t="e">
        <f>VLOOKUP($A75,Prices_Monthly!$A:$I,COLUMN(H$4),FALSE)/VLOOKUP(EOMONTH($A75,-3),Prices_Monthly!$A:$I,COLUMN(H$4),FALSE)-1</f>
        <v>#VALUE!</v>
      </c>
      <c r="I75" s="3" t="e">
        <f>VLOOKUP($A75,Prices_Monthly!$A:$I,COLUMN(I$4),FALSE)/VLOOKUP(EOMONTH($A75,-3),Prices_Monthly!$A:$I,COLUMN(I$4),FALSE)-1</f>
        <v>#VALUE!</v>
      </c>
    </row>
    <row r="76" spans="1:9" x14ac:dyDescent="0.35">
      <c r="A76" s="2">
        <v>35033</v>
      </c>
      <c r="B76" s="3" t="e">
        <f>VLOOKUP($A76,Prices_Monthly!$A:$I,COLUMN(B$4),FALSE)/VLOOKUP(EOMONTH($A76,-3),Prices_Monthly!$A:$I,COLUMN(B$4),FALSE)-1</f>
        <v>#VALUE!</v>
      </c>
      <c r="C76" s="3">
        <f>VLOOKUP($A76,Prices_Monthly!$A:$I,COLUMN(C$4),FALSE)/VLOOKUP(EOMONTH($A76,-3),Prices_Monthly!$A:$I,COLUMN(C$4),FALSE)-1</f>
        <v>-4.2184419276392049E-5</v>
      </c>
      <c r="D76" s="3">
        <f>VLOOKUP($A76,Prices_Monthly!$A:$I,COLUMN(D$4),FALSE)/VLOOKUP(EOMONTH($A76,-3),Prices_Monthly!$A:$I,COLUMN(D$4),FALSE)-1</f>
        <v>5.2367996499959046E-2</v>
      </c>
      <c r="E76" s="3">
        <f>VLOOKUP($A76,Prices_Monthly!$A:$I,COLUMN(E$4),FALSE)/VLOOKUP(EOMONTH($A76,-3),Prices_Monthly!$A:$I,COLUMN(E$4),FALSE)-1</f>
        <v>3.4320305041210863E-2</v>
      </c>
      <c r="F76" s="3" t="e">
        <f>VLOOKUP($A76,Prices_Monthly!$A:$I,COLUMN(F$4),FALSE)/VLOOKUP(EOMONTH($A76,-3),Prices_Monthly!$A:$I,COLUMN(F$4),FALSE)-1</f>
        <v>#VALUE!</v>
      </c>
      <c r="G76" s="3" t="e">
        <f>VLOOKUP($A76,Prices_Monthly!$A:$I,COLUMN(G$4),FALSE)/VLOOKUP(EOMONTH($A76,-3),Prices_Monthly!$A:$I,COLUMN(G$4),FALSE)-1</f>
        <v>#VALUE!</v>
      </c>
      <c r="H76" s="3" t="e">
        <f>VLOOKUP($A76,Prices_Monthly!$A:$I,COLUMN(H$4),FALSE)/VLOOKUP(EOMONTH($A76,-3),Prices_Monthly!$A:$I,COLUMN(H$4),FALSE)-1</f>
        <v>#VALUE!</v>
      </c>
      <c r="I76" s="3" t="e">
        <f>VLOOKUP($A76,Prices_Monthly!$A:$I,COLUMN(I$4),FALSE)/VLOOKUP(EOMONTH($A76,-3),Prices_Monthly!$A:$I,COLUMN(I$4),FALSE)-1</f>
        <v>#VALUE!</v>
      </c>
    </row>
    <row r="77" spans="1:9" x14ac:dyDescent="0.35">
      <c r="A77" s="2">
        <v>35064</v>
      </c>
      <c r="B77" s="3" t="e">
        <f>VLOOKUP($A77,Prices_Monthly!$A:$I,COLUMN(B$4),FALSE)/VLOOKUP(EOMONTH($A77,-3),Prices_Monthly!$A:$I,COLUMN(B$4),FALSE)-1</f>
        <v>#VALUE!</v>
      </c>
      <c r="C77" s="3">
        <f>VLOOKUP($A77,Prices_Monthly!$A:$I,COLUMN(C$4),FALSE)/VLOOKUP(EOMONTH($A77,-3),Prices_Monthly!$A:$I,COLUMN(C$4),FALSE)-1</f>
        <v>-2.9376070620068528E-4</v>
      </c>
      <c r="D77" s="3">
        <f>VLOOKUP($A77,Prices_Monthly!$A:$I,COLUMN(D$4),FALSE)/VLOOKUP(EOMONTH($A77,-3),Prices_Monthly!$A:$I,COLUMN(D$4),FALSE)-1</f>
        <v>-6.2758541127605483E-4</v>
      </c>
      <c r="E77" s="3">
        <f>VLOOKUP($A77,Prices_Monthly!$A:$I,COLUMN(E$4),FALSE)/VLOOKUP(EOMONTH($A77,-3),Prices_Monthly!$A:$I,COLUMN(E$4),FALSE)-1</f>
        <v>3.8330649907582615E-2</v>
      </c>
      <c r="F77" s="3" t="e">
        <f>VLOOKUP($A77,Prices_Monthly!$A:$I,COLUMN(F$4),FALSE)/VLOOKUP(EOMONTH($A77,-3),Prices_Monthly!$A:$I,COLUMN(F$4),FALSE)-1</f>
        <v>#VALUE!</v>
      </c>
      <c r="G77" s="3" t="e">
        <f>VLOOKUP($A77,Prices_Monthly!$A:$I,COLUMN(G$4),FALSE)/VLOOKUP(EOMONTH($A77,-3),Prices_Monthly!$A:$I,COLUMN(G$4),FALSE)-1</f>
        <v>#VALUE!</v>
      </c>
      <c r="H77" s="3" t="e">
        <f>VLOOKUP($A77,Prices_Monthly!$A:$I,COLUMN(H$4),FALSE)/VLOOKUP(EOMONTH($A77,-3),Prices_Monthly!$A:$I,COLUMN(H$4),FALSE)-1</f>
        <v>#VALUE!</v>
      </c>
      <c r="I77" s="3" t="e">
        <f>VLOOKUP($A77,Prices_Monthly!$A:$I,COLUMN(I$4),FALSE)/VLOOKUP(EOMONTH($A77,-3),Prices_Monthly!$A:$I,COLUMN(I$4),FALSE)-1</f>
        <v>#VALUE!</v>
      </c>
    </row>
    <row r="78" spans="1:9" x14ac:dyDescent="0.35">
      <c r="A78" s="2">
        <v>35095</v>
      </c>
      <c r="B78" s="3" t="e">
        <f>VLOOKUP($A78,Prices_Monthly!$A:$I,COLUMN(B$4),FALSE)/VLOOKUP(EOMONTH($A78,-3),Prices_Monthly!$A:$I,COLUMN(B$4),FALSE)-1</f>
        <v>#VALUE!</v>
      </c>
      <c r="C78" s="3">
        <f>VLOOKUP($A78,Prices_Monthly!$A:$I,COLUMN(C$4),FALSE)/VLOOKUP(EOMONTH($A78,-3),Prices_Monthly!$A:$I,COLUMN(C$4),FALSE)-1</f>
        <v>5.3249772417142349E-2</v>
      </c>
      <c r="D78" s="3">
        <f>VLOOKUP($A78,Prices_Monthly!$A:$I,COLUMN(D$4),FALSE)/VLOOKUP(EOMONTH($A78,-3),Prices_Monthly!$A:$I,COLUMN(D$4),FALSE)-1</f>
        <v>-3.439737458385439E-3</v>
      </c>
      <c r="E78" s="3">
        <f>VLOOKUP($A78,Prices_Monthly!$A:$I,COLUMN(E$4),FALSE)/VLOOKUP(EOMONTH($A78,-3),Prices_Monthly!$A:$I,COLUMN(E$4),FALSE)-1</f>
        <v>2.8639987271116496E-2</v>
      </c>
      <c r="F78" s="3" t="e">
        <f>VLOOKUP($A78,Prices_Monthly!$A:$I,COLUMN(F$4),FALSE)/VLOOKUP(EOMONTH($A78,-3),Prices_Monthly!$A:$I,COLUMN(F$4),FALSE)-1</f>
        <v>#VALUE!</v>
      </c>
      <c r="G78" s="3" t="e">
        <f>VLOOKUP($A78,Prices_Monthly!$A:$I,COLUMN(G$4),FALSE)/VLOOKUP(EOMONTH($A78,-3),Prices_Monthly!$A:$I,COLUMN(G$4),FALSE)-1</f>
        <v>#VALUE!</v>
      </c>
      <c r="H78" s="3" t="e">
        <f>VLOOKUP($A78,Prices_Monthly!$A:$I,COLUMN(H$4),FALSE)/VLOOKUP(EOMONTH($A78,-3),Prices_Monthly!$A:$I,COLUMN(H$4),FALSE)-1</f>
        <v>#VALUE!</v>
      </c>
      <c r="I78" s="3" t="e">
        <f>VLOOKUP($A78,Prices_Monthly!$A:$I,COLUMN(I$4),FALSE)/VLOOKUP(EOMONTH($A78,-3),Prices_Monthly!$A:$I,COLUMN(I$4),FALSE)-1</f>
        <v>#VALUE!</v>
      </c>
    </row>
    <row r="79" spans="1:9" x14ac:dyDescent="0.35">
      <c r="A79" s="2">
        <v>35124</v>
      </c>
      <c r="B79" s="3" t="e">
        <f>VLOOKUP($A79,Prices_Monthly!$A:$I,COLUMN(B$4),FALSE)/VLOOKUP(EOMONTH($A79,-3),Prices_Monthly!$A:$I,COLUMN(B$4),FALSE)-1</f>
        <v>#VALUE!</v>
      </c>
      <c r="C79" s="3">
        <f>VLOOKUP($A79,Prices_Monthly!$A:$I,COLUMN(C$4),FALSE)/VLOOKUP(EOMONTH($A79,-3),Prices_Monthly!$A:$I,COLUMN(C$4),FALSE)-1</f>
        <v>2.7518240945557659E-2</v>
      </c>
      <c r="D79" s="3">
        <f>VLOOKUP($A79,Prices_Monthly!$A:$I,COLUMN(D$4),FALSE)/VLOOKUP(EOMONTH($A79,-3),Prices_Monthly!$A:$I,COLUMN(D$4),FALSE)-1</f>
        <v>-2.2971250696679046E-2</v>
      </c>
      <c r="E79" s="3">
        <f>VLOOKUP($A79,Prices_Monthly!$A:$I,COLUMN(E$4),FALSE)/VLOOKUP(EOMONTH($A79,-3),Prices_Monthly!$A:$I,COLUMN(E$4),FALSE)-1</f>
        <v>-1.7261700776470157E-2</v>
      </c>
      <c r="F79" s="3" t="e">
        <f>VLOOKUP($A79,Prices_Monthly!$A:$I,COLUMN(F$4),FALSE)/VLOOKUP(EOMONTH($A79,-3),Prices_Monthly!$A:$I,COLUMN(F$4),FALSE)-1</f>
        <v>#VALUE!</v>
      </c>
      <c r="G79" s="3" t="e">
        <f>VLOOKUP($A79,Prices_Monthly!$A:$I,COLUMN(G$4),FALSE)/VLOOKUP(EOMONTH($A79,-3),Prices_Monthly!$A:$I,COLUMN(G$4),FALSE)-1</f>
        <v>#VALUE!</v>
      </c>
      <c r="H79" s="3" t="e">
        <f>VLOOKUP($A79,Prices_Monthly!$A:$I,COLUMN(H$4),FALSE)/VLOOKUP(EOMONTH($A79,-3),Prices_Monthly!$A:$I,COLUMN(H$4),FALSE)-1</f>
        <v>#VALUE!</v>
      </c>
      <c r="I79" s="3" t="e">
        <f>VLOOKUP($A79,Prices_Monthly!$A:$I,COLUMN(I$4),FALSE)/VLOOKUP(EOMONTH($A79,-3),Prices_Monthly!$A:$I,COLUMN(I$4),FALSE)-1</f>
        <v>#VALUE!</v>
      </c>
    </row>
    <row r="80" spans="1:9" x14ac:dyDescent="0.35">
      <c r="A80" s="2">
        <v>35155</v>
      </c>
      <c r="B80" s="3" t="e">
        <f>VLOOKUP($A80,Prices_Monthly!$A:$I,COLUMN(B$4),FALSE)/VLOOKUP(EOMONTH($A80,-3),Prices_Monthly!$A:$I,COLUMN(B$4),FALSE)-1</f>
        <v>#VALUE!</v>
      </c>
      <c r="C80" s="3">
        <f>VLOOKUP($A80,Prices_Monthly!$A:$I,COLUMN(C$4),FALSE)/VLOOKUP(EOMONTH($A80,-3),Prices_Monthly!$A:$I,COLUMN(C$4),FALSE)-1</f>
        <v>1.4258926980850406E-2</v>
      </c>
      <c r="D80" s="3">
        <f>VLOOKUP($A80,Prices_Monthly!$A:$I,COLUMN(D$4),FALSE)/VLOOKUP(EOMONTH($A80,-3),Prices_Monthly!$A:$I,COLUMN(D$4),FALSE)-1</f>
        <v>8.6683601884731676E-3</v>
      </c>
      <c r="E80" s="3">
        <f>VLOOKUP($A80,Prices_Monthly!$A:$I,COLUMN(E$4),FALSE)/VLOOKUP(EOMONTH($A80,-3),Prices_Monthly!$A:$I,COLUMN(E$4),FALSE)-1</f>
        <v>-4.3897549146964532E-2</v>
      </c>
      <c r="F80" s="3" t="e">
        <f>VLOOKUP($A80,Prices_Monthly!$A:$I,COLUMN(F$4),FALSE)/VLOOKUP(EOMONTH($A80,-3),Prices_Monthly!$A:$I,COLUMN(F$4),FALSE)-1</f>
        <v>#VALUE!</v>
      </c>
      <c r="G80" s="3" t="e">
        <f>VLOOKUP($A80,Prices_Monthly!$A:$I,COLUMN(G$4),FALSE)/VLOOKUP(EOMONTH($A80,-3),Prices_Monthly!$A:$I,COLUMN(G$4),FALSE)-1</f>
        <v>#VALUE!</v>
      </c>
      <c r="H80" s="3" t="e">
        <f>VLOOKUP($A80,Prices_Monthly!$A:$I,COLUMN(H$4),FALSE)/VLOOKUP(EOMONTH($A80,-3),Prices_Monthly!$A:$I,COLUMN(H$4),FALSE)-1</f>
        <v>#VALUE!</v>
      </c>
      <c r="I80" s="3" t="e">
        <f>VLOOKUP($A80,Prices_Monthly!$A:$I,COLUMN(I$4),FALSE)/VLOOKUP(EOMONTH($A80,-3),Prices_Monthly!$A:$I,COLUMN(I$4),FALSE)-1</f>
        <v>#VALUE!</v>
      </c>
    </row>
    <row r="81" spans="1:9" x14ac:dyDescent="0.35">
      <c r="A81" s="2">
        <v>35185</v>
      </c>
      <c r="B81" s="3" t="e">
        <f>VLOOKUP($A81,Prices_Monthly!$A:$I,COLUMN(B$4),FALSE)/VLOOKUP(EOMONTH($A81,-3),Prices_Monthly!$A:$I,COLUMN(B$4),FALSE)-1</f>
        <v>#VALUE!</v>
      </c>
      <c r="C81" s="3">
        <f>VLOOKUP($A81,Prices_Monthly!$A:$I,COLUMN(C$4),FALSE)/VLOOKUP(EOMONTH($A81,-3),Prices_Monthly!$A:$I,COLUMN(C$4),FALSE)-1</f>
        <v>-4.369923509683582E-2</v>
      </c>
      <c r="D81" s="3">
        <f>VLOOKUP($A81,Prices_Monthly!$A:$I,COLUMN(D$4),FALSE)/VLOOKUP(EOMONTH($A81,-3),Prices_Monthly!$A:$I,COLUMN(D$4),FALSE)-1</f>
        <v>-2.67621968778331E-3</v>
      </c>
      <c r="E81" s="3">
        <f>VLOOKUP($A81,Prices_Monthly!$A:$I,COLUMN(E$4),FALSE)/VLOOKUP(EOMONTH($A81,-3),Prices_Monthly!$A:$I,COLUMN(E$4),FALSE)-1</f>
        <v>-5.8293125640273225E-2</v>
      </c>
      <c r="F81" s="3" t="e">
        <f>VLOOKUP($A81,Prices_Monthly!$A:$I,COLUMN(F$4),FALSE)/VLOOKUP(EOMONTH($A81,-3),Prices_Monthly!$A:$I,COLUMN(F$4),FALSE)-1</f>
        <v>#VALUE!</v>
      </c>
      <c r="G81" s="3" t="e">
        <f>VLOOKUP($A81,Prices_Monthly!$A:$I,COLUMN(G$4),FALSE)/VLOOKUP(EOMONTH($A81,-3),Prices_Monthly!$A:$I,COLUMN(G$4),FALSE)-1</f>
        <v>#VALUE!</v>
      </c>
      <c r="H81" s="3" t="e">
        <f>VLOOKUP($A81,Prices_Monthly!$A:$I,COLUMN(H$4),FALSE)/VLOOKUP(EOMONTH($A81,-3),Prices_Monthly!$A:$I,COLUMN(H$4),FALSE)-1</f>
        <v>#VALUE!</v>
      </c>
      <c r="I81" s="3" t="e">
        <f>VLOOKUP($A81,Prices_Monthly!$A:$I,COLUMN(I$4),FALSE)/VLOOKUP(EOMONTH($A81,-3),Prices_Monthly!$A:$I,COLUMN(I$4),FALSE)-1</f>
        <v>#VALUE!</v>
      </c>
    </row>
    <row r="82" spans="1:9" x14ac:dyDescent="0.35">
      <c r="A82" s="2">
        <v>35216</v>
      </c>
      <c r="B82" s="3" t="e">
        <f>VLOOKUP($A82,Prices_Monthly!$A:$I,COLUMN(B$4),FALSE)/VLOOKUP(EOMONTH($A82,-3),Prices_Monthly!$A:$I,COLUMN(B$4),FALSE)-1</f>
        <v>#VALUE!</v>
      </c>
      <c r="C82" s="3">
        <f>VLOOKUP($A82,Prices_Monthly!$A:$I,COLUMN(C$4),FALSE)/VLOOKUP(EOMONTH($A82,-3),Prices_Monthly!$A:$I,COLUMN(C$4),FALSE)-1</f>
        <v>-3.0663774868128546E-2</v>
      </c>
      <c r="D82" s="3">
        <f>VLOOKUP($A82,Prices_Monthly!$A:$I,COLUMN(D$4),FALSE)/VLOOKUP(EOMONTH($A82,-3),Prices_Monthly!$A:$I,COLUMN(D$4),FALSE)-1</f>
        <v>2.1071310559324097E-2</v>
      </c>
      <c r="E82" s="3">
        <f>VLOOKUP($A82,Prices_Monthly!$A:$I,COLUMN(E$4),FALSE)/VLOOKUP(EOMONTH($A82,-3),Prices_Monthly!$A:$I,COLUMN(E$4),FALSE)-1</f>
        <v>-3.9231544495447856E-2</v>
      </c>
      <c r="F82" s="3" t="e">
        <f>VLOOKUP($A82,Prices_Monthly!$A:$I,COLUMN(F$4),FALSE)/VLOOKUP(EOMONTH($A82,-3),Prices_Monthly!$A:$I,COLUMN(F$4),FALSE)-1</f>
        <v>#VALUE!</v>
      </c>
      <c r="G82" s="3" t="e">
        <f>VLOOKUP($A82,Prices_Monthly!$A:$I,COLUMN(G$4),FALSE)/VLOOKUP(EOMONTH($A82,-3),Prices_Monthly!$A:$I,COLUMN(G$4),FALSE)-1</f>
        <v>#VALUE!</v>
      </c>
      <c r="H82" s="3" t="e">
        <f>VLOOKUP($A82,Prices_Monthly!$A:$I,COLUMN(H$4),FALSE)/VLOOKUP(EOMONTH($A82,-3),Prices_Monthly!$A:$I,COLUMN(H$4),FALSE)-1</f>
        <v>#VALUE!</v>
      </c>
      <c r="I82" s="3" t="e">
        <f>VLOOKUP($A82,Prices_Monthly!$A:$I,COLUMN(I$4),FALSE)/VLOOKUP(EOMONTH($A82,-3),Prices_Monthly!$A:$I,COLUMN(I$4),FALSE)-1</f>
        <v>#VALUE!</v>
      </c>
    </row>
    <row r="83" spans="1:9" x14ac:dyDescent="0.35">
      <c r="A83" s="2">
        <v>35246</v>
      </c>
      <c r="B83" s="3" t="e">
        <f>VLOOKUP($A83,Prices_Monthly!$A:$I,COLUMN(B$4),FALSE)/VLOOKUP(EOMONTH($A83,-3),Prices_Monthly!$A:$I,COLUMN(B$4),FALSE)-1</f>
        <v>#VALUE!</v>
      </c>
      <c r="C83" s="3">
        <f>VLOOKUP($A83,Prices_Monthly!$A:$I,COLUMN(C$4),FALSE)/VLOOKUP(EOMONTH($A83,-3),Prices_Monthly!$A:$I,COLUMN(C$4),FALSE)-1</f>
        <v>-4.8639692901052967E-2</v>
      </c>
      <c r="D83" s="3">
        <f>VLOOKUP($A83,Prices_Monthly!$A:$I,COLUMN(D$4),FALSE)/VLOOKUP(EOMONTH($A83,-3),Prices_Monthly!$A:$I,COLUMN(D$4),FALSE)-1</f>
        <v>7.8849582176345745E-3</v>
      </c>
      <c r="E83" s="3">
        <f>VLOOKUP($A83,Prices_Monthly!$A:$I,COLUMN(E$4),FALSE)/VLOOKUP(EOMONTH($A83,-3),Prices_Monthly!$A:$I,COLUMN(E$4),FALSE)-1</f>
        <v>-9.73540583589938E-3</v>
      </c>
      <c r="F83" s="3" t="e">
        <f>VLOOKUP($A83,Prices_Monthly!$A:$I,COLUMN(F$4),FALSE)/VLOOKUP(EOMONTH($A83,-3),Prices_Monthly!$A:$I,COLUMN(F$4),FALSE)-1</f>
        <v>#VALUE!</v>
      </c>
      <c r="G83" s="3" t="e">
        <f>VLOOKUP($A83,Prices_Monthly!$A:$I,COLUMN(G$4),FALSE)/VLOOKUP(EOMONTH($A83,-3),Prices_Monthly!$A:$I,COLUMN(G$4),FALSE)-1</f>
        <v>#VALUE!</v>
      </c>
      <c r="H83" s="3" t="e">
        <f>VLOOKUP($A83,Prices_Monthly!$A:$I,COLUMN(H$4),FALSE)/VLOOKUP(EOMONTH($A83,-3),Prices_Monthly!$A:$I,COLUMN(H$4),FALSE)-1</f>
        <v>#VALUE!</v>
      </c>
      <c r="I83" s="3" t="e">
        <f>VLOOKUP($A83,Prices_Monthly!$A:$I,COLUMN(I$4),FALSE)/VLOOKUP(EOMONTH($A83,-3),Prices_Monthly!$A:$I,COLUMN(I$4),FALSE)-1</f>
        <v>#VALUE!</v>
      </c>
    </row>
    <row r="84" spans="1:9" x14ac:dyDescent="0.35">
      <c r="A84" s="2">
        <v>35277</v>
      </c>
      <c r="B84" s="3" t="e">
        <f>VLOOKUP($A84,Prices_Monthly!$A:$I,COLUMN(B$4),FALSE)/VLOOKUP(EOMONTH($A84,-3),Prices_Monthly!$A:$I,COLUMN(B$4),FALSE)-1</f>
        <v>#VALUE!</v>
      </c>
      <c r="C84" s="3">
        <f>VLOOKUP($A84,Prices_Monthly!$A:$I,COLUMN(C$4),FALSE)/VLOOKUP(EOMONTH($A84,-3),Prices_Monthly!$A:$I,COLUMN(C$4),FALSE)-1</f>
        <v>-2.1291612967094586E-2</v>
      </c>
      <c r="D84" s="3">
        <f>VLOOKUP($A84,Prices_Monthly!$A:$I,COLUMN(D$4),FALSE)/VLOOKUP(EOMONTH($A84,-3),Prices_Monthly!$A:$I,COLUMN(D$4),FALSE)-1</f>
        <v>1.8745397424146937E-2</v>
      </c>
      <c r="E84" s="3">
        <f>VLOOKUP($A84,Prices_Monthly!$A:$I,COLUMN(E$4),FALSE)/VLOOKUP(EOMONTH($A84,-3),Prices_Monthly!$A:$I,COLUMN(E$4),FALSE)-1</f>
        <v>-2.8584209862247967E-4</v>
      </c>
      <c r="F84" s="3" t="e">
        <f>VLOOKUP($A84,Prices_Monthly!$A:$I,COLUMN(F$4),FALSE)/VLOOKUP(EOMONTH($A84,-3),Prices_Monthly!$A:$I,COLUMN(F$4),FALSE)-1</f>
        <v>#VALUE!</v>
      </c>
      <c r="G84" s="3" t="e">
        <f>VLOOKUP($A84,Prices_Monthly!$A:$I,COLUMN(G$4),FALSE)/VLOOKUP(EOMONTH($A84,-3),Prices_Monthly!$A:$I,COLUMN(G$4),FALSE)-1</f>
        <v>#VALUE!</v>
      </c>
      <c r="H84" s="3" t="e">
        <f>VLOOKUP($A84,Prices_Monthly!$A:$I,COLUMN(H$4),FALSE)/VLOOKUP(EOMONTH($A84,-3),Prices_Monthly!$A:$I,COLUMN(H$4),FALSE)-1</f>
        <v>#VALUE!</v>
      </c>
      <c r="I84" s="3" t="e">
        <f>VLOOKUP($A84,Prices_Monthly!$A:$I,COLUMN(I$4),FALSE)/VLOOKUP(EOMONTH($A84,-3),Prices_Monthly!$A:$I,COLUMN(I$4),FALSE)-1</f>
        <v>#VALUE!</v>
      </c>
    </row>
    <row r="85" spans="1:9" x14ac:dyDescent="0.35">
      <c r="A85" s="2">
        <v>35308</v>
      </c>
      <c r="B85" s="3" t="e">
        <f>VLOOKUP($A85,Prices_Monthly!$A:$I,COLUMN(B$4),FALSE)/VLOOKUP(EOMONTH($A85,-3),Prices_Monthly!$A:$I,COLUMN(B$4),FALSE)-1</f>
        <v>#VALUE!</v>
      </c>
      <c r="C85" s="3">
        <f>VLOOKUP($A85,Prices_Monthly!$A:$I,COLUMN(C$4),FALSE)/VLOOKUP(EOMONTH($A85,-3),Prices_Monthly!$A:$I,COLUMN(C$4),FALSE)-1</f>
        <v>-2.1383835426231124E-2</v>
      </c>
      <c r="D85" s="3">
        <f>VLOOKUP($A85,Prices_Monthly!$A:$I,COLUMN(D$4),FALSE)/VLOOKUP(EOMONTH($A85,-3),Prices_Monthly!$A:$I,COLUMN(D$4),FALSE)-1</f>
        <v>3.0090325672493812E-2</v>
      </c>
      <c r="E85" s="3">
        <f>VLOOKUP($A85,Prices_Monthly!$A:$I,COLUMN(E$4),FALSE)/VLOOKUP(EOMONTH($A85,-3),Prices_Monthly!$A:$I,COLUMN(E$4),FALSE)-1</f>
        <v>6.0677783355744808E-4</v>
      </c>
      <c r="F85" s="3" t="e">
        <f>VLOOKUP($A85,Prices_Monthly!$A:$I,COLUMN(F$4),FALSE)/VLOOKUP(EOMONTH($A85,-3),Prices_Monthly!$A:$I,COLUMN(F$4),FALSE)-1</f>
        <v>#VALUE!</v>
      </c>
      <c r="G85" s="3" t="e">
        <f>VLOOKUP($A85,Prices_Monthly!$A:$I,COLUMN(G$4),FALSE)/VLOOKUP(EOMONTH($A85,-3),Prices_Monthly!$A:$I,COLUMN(G$4),FALSE)-1</f>
        <v>#VALUE!</v>
      </c>
      <c r="H85" s="3" t="e">
        <f>VLOOKUP($A85,Prices_Monthly!$A:$I,COLUMN(H$4),FALSE)/VLOOKUP(EOMONTH($A85,-3),Prices_Monthly!$A:$I,COLUMN(H$4),FALSE)-1</f>
        <v>#VALUE!</v>
      </c>
      <c r="I85" s="3" t="e">
        <f>VLOOKUP($A85,Prices_Monthly!$A:$I,COLUMN(I$4),FALSE)/VLOOKUP(EOMONTH($A85,-3),Prices_Monthly!$A:$I,COLUMN(I$4),FALSE)-1</f>
        <v>#VALUE!</v>
      </c>
    </row>
    <row r="86" spans="1:9" x14ac:dyDescent="0.35">
      <c r="A86" s="2">
        <v>35338</v>
      </c>
      <c r="B86" s="3" t="e">
        <f>VLOOKUP($A86,Prices_Monthly!$A:$I,COLUMN(B$4),FALSE)/VLOOKUP(EOMONTH($A86,-3),Prices_Monthly!$A:$I,COLUMN(B$4),FALSE)-1</f>
        <v>#VALUE!</v>
      </c>
      <c r="C86" s="3">
        <f>VLOOKUP($A86,Prices_Monthly!$A:$I,COLUMN(C$4),FALSE)/VLOOKUP(EOMONTH($A86,-3),Prices_Monthly!$A:$I,COLUMN(C$4),FALSE)-1</f>
        <v>-1.6474972544884614E-2</v>
      </c>
      <c r="D86" s="3">
        <f>VLOOKUP($A86,Prices_Monthly!$A:$I,COLUMN(D$4),FALSE)/VLOOKUP(EOMONTH($A86,-3),Prices_Monthly!$A:$I,COLUMN(D$4),FALSE)-1</f>
        <v>3.8855519601653565E-2</v>
      </c>
      <c r="E86" s="3">
        <f>VLOOKUP($A86,Prices_Monthly!$A:$I,COLUMN(E$4),FALSE)/VLOOKUP(EOMONTH($A86,-3),Prices_Monthly!$A:$I,COLUMN(E$4),FALSE)-1</f>
        <v>3.604346070274822E-3</v>
      </c>
      <c r="F86" s="3" t="e">
        <f>VLOOKUP($A86,Prices_Monthly!$A:$I,COLUMN(F$4),FALSE)/VLOOKUP(EOMONTH($A86,-3),Prices_Monthly!$A:$I,COLUMN(F$4),FALSE)-1</f>
        <v>#VALUE!</v>
      </c>
      <c r="G86" s="3" t="e">
        <f>VLOOKUP($A86,Prices_Monthly!$A:$I,COLUMN(G$4),FALSE)/VLOOKUP(EOMONTH($A86,-3),Prices_Monthly!$A:$I,COLUMN(G$4),FALSE)-1</f>
        <v>#VALUE!</v>
      </c>
      <c r="H86" s="3" t="e">
        <f>VLOOKUP($A86,Prices_Monthly!$A:$I,COLUMN(H$4),FALSE)/VLOOKUP(EOMONTH($A86,-3),Prices_Monthly!$A:$I,COLUMN(H$4),FALSE)-1</f>
        <v>#VALUE!</v>
      </c>
      <c r="I86" s="3" t="e">
        <f>VLOOKUP($A86,Prices_Monthly!$A:$I,COLUMN(I$4),FALSE)/VLOOKUP(EOMONTH($A86,-3),Prices_Monthly!$A:$I,COLUMN(I$4),FALSE)-1</f>
        <v>#VALUE!</v>
      </c>
    </row>
    <row r="87" spans="1:9" x14ac:dyDescent="0.35">
      <c r="A87" s="2">
        <v>35369</v>
      </c>
      <c r="B87" s="3" t="e">
        <f>VLOOKUP($A87,Prices_Monthly!$A:$I,COLUMN(B$4),FALSE)/VLOOKUP(EOMONTH($A87,-3),Prices_Monthly!$A:$I,COLUMN(B$4),FALSE)-1</f>
        <v>#VALUE!</v>
      </c>
      <c r="C87" s="3">
        <f>VLOOKUP($A87,Prices_Monthly!$A:$I,COLUMN(C$4),FALSE)/VLOOKUP(EOMONTH($A87,-3),Prices_Monthly!$A:$I,COLUMN(C$4),FALSE)-1</f>
        <v>-3.5614272682487291E-2</v>
      </c>
      <c r="D87" s="3">
        <f>VLOOKUP($A87,Prices_Monthly!$A:$I,COLUMN(D$4),FALSE)/VLOOKUP(EOMONTH($A87,-3),Prices_Monthly!$A:$I,COLUMN(D$4),FALSE)-1</f>
        <v>6.8715425168851985E-2</v>
      </c>
      <c r="E87" s="3">
        <f>VLOOKUP($A87,Prices_Monthly!$A:$I,COLUMN(E$4),FALSE)/VLOOKUP(EOMONTH($A87,-3),Prices_Monthly!$A:$I,COLUMN(E$4),FALSE)-1</f>
        <v>2.9122925216462203E-2</v>
      </c>
      <c r="F87" s="3" t="e">
        <f>VLOOKUP($A87,Prices_Monthly!$A:$I,COLUMN(F$4),FALSE)/VLOOKUP(EOMONTH($A87,-3),Prices_Monthly!$A:$I,COLUMN(F$4),FALSE)-1</f>
        <v>#VALUE!</v>
      </c>
      <c r="G87" s="3" t="e">
        <f>VLOOKUP($A87,Prices_Monthly!$A:$I,COLUMN(G$4),FALSE)/VLOOKUP(EOMONTH($A87,-3),Prices_Monthly!$A:$I,COLUMN(G$4),FALSE)-1</f>
        <v>#VALUE!</v>
      </c>
      <c r="H87" s="3" t="e">
        <f>VLOOKUP($A87,Prices_Monthly!$A:$I,COLUMN(H$4),FALSE)/VLOOKUP(EOMONTH($A87,-3),Prices_Monthly!$A:$I,COLUMN(H$4),FALSE)-1</f>
        <v>#VALUE!</v>
      </c>
      <c r="I87" s="3" t="e">
        <f>VLOOKUP($A87,Prices_Monthly!$A:$I,COLUMN(I$4),FALSE)/VLOOKUP(EOMONTH($A87,-3),Prices_Monthly!$A:$I,COLUMN(I$4),FALSE)-1</f>
        <v>#VALUE!</v>
      </c>
    </row>
    <row r="88" spans="1:9" x14ac:dyDescent="0.35">
      <c r="A88" s="2">
        <v>35399</v>
      </c>
      <c r="B88" s="3" t="e">
        <f>VLOOKUP($A88,Prices_Monthly!$A:$I,COLUMN(B$4),FALSE)/VLOOKUP(EOMONTH($A88,-3),Prices_Monthly!$A:$I,COLUMN(B$4),FALSE)-1</f>
        <v>#VALUE!</v>
      </c>
      <c r="C88" s="3">
        <f>VLOOKUP($A88,Prices_Monthly!$A:$I,COLUMN(C$4),FALSE)/VLOOKUP(EOMONTH($A88,-3),Prices_Monthly!$A:$I,COLUMN(C$4),FALSE)-1</f>
        <v>-4.6297150061627934E-2</v>
      </c>
      <c r="D88" s="3">
        <f>VLOOKUP($A88,Prices_Monthly!$A:$I,COLUMN(D$4),FALSE)/VLOOKUP(EOMONTH($A88,-3),Prices_Monthly!$A:$I,COLUMN(D$4),FALSE)-1</f>
        <v>4.4772147449917421E-2</v>
      </c>
      <c r="E88" s="3">
        <f>VLOOKUP($A88,Prices_Monthly!$A:$I,COLUMN(E$4),FALSE)/VLOOKUP(EOMONTH($A88,-3),Prices_Monthly!$A:$I,COLUMN(E$4),FALSE)-1</f>
        <v>5.7238328810352623E-2</v>
      </c>
      <c r="F88" s="3" t="e">
        <f>VLOOKUP($A88,Prices_Monthly!$A:$I,COLUMN(F$4),FALSE)/VLOOKUP(EOMONTH($A88,-3),Prices_Monthly!$A:$I,COLUMN(F$4),FALSE)-1</f>
        <v>#VALUE!</v>
      </c>
      <c r="G88" s="3" t="e">
        <f>VLOOKUP($A88,Prices_Monthly!$A:$I,COLUMN(G$4),FALSE)/VLOOKUP(EOMONTH($A88,-3),Prices_Monthly!$A:$I,COLUMN(G$4),FALSE)-1</f>
        <v>#VALUE!</v>
      </c>
      <c r="H88" s="3" t="e">
        <f>VLOOKUP($A88,Prices_Monthly!$A:$I,COLUMN(H$4),FALSE)/VLOOKUP(EOMONTH($A88,-3),Prices_Monthly!$A:$I,COLUMN(H$4),FALSE)-1</f>
        <v>#VALUE!</v>
      </c>
      <c r="I88" s="3" t="e">
        <f>VLOOKUP($A88,Prices_Monthly!$A:$I,COLUMN(I$4),FALSE)/VLOOKUP(EOMONTH($A88,-3),Prices_Monthly!$A:$I,COLUMN(I$4),FALSE)-1</f>
        <v>#VALUE!</v>
      </c>
    </row>
    <row r="89" spans="1:9" x14ac:dyDescent="0.35">
      <c r="A89" s="2">
        <v>35430</v>
      </c>
      <c r="B89" s="3" t="e">
        <f>VLOOKUP($A89,Prices_Monthly!$A:$I,COLUMN(B$4),FALSE)/VLOOKUP(EOMONTH($A89,-3),Prices_Monthly!$A:$I,COLUMN(B$4),FALSE)-1</f>
        <v>#VALUE!</v>
      </c>
      <c r="C89" s="3">
        <f>VLOOKUP($A89,Prices_Monthly!$A:$I,COLUMN(C$4),FALSE)/VLOOKUP(EOMONTH($A89,-3),Prices_Monthly!$A:$I,COLUMN(C$4),FALSE)-1</f>
        <v>-3.4395942308324989E-2</v>
      </c>
      <c r="D89" s="3">
        <f>VLOOKUP($A89,Prices_Monthly!$A:$I,COLUMN(D$4),FALSE)/VLOOKUP(EOMONTH($A89,-3),Prices_Monthly!$A:$I,COLUMN(D$4),FALSE)-1</f>
        <v>1.9915630578356547E-2</v>
      </c>
      <c r="E89" s="3">
        <f>VLOOKUP($A89,Prices_Monthly!$A:$I,COLUMN(E$4),FALSE)/VLOOKUP(EOMONTH($A89,-3),Prices_Monthly!$A:$I,COLUMN(E$4),FALSE)-1</f>
        <v>1.7547329393622579E-2</v>
      </c>
      <c r="F89" s="3" t="e">
        <f>VLOOKUP($A89,Prices_Monthly!$A:$I,COLUMN(F$4),FALSE)/VLOOKUP(EOMONTH($A89,-3),Prices_Monthly!$A:$I,COLUMN(F$4),FALSE)-1</f>
        <v>#VALUE!</v>
      </c>
      <c r="G89" s="3" t="e">
        <f>VLOOKUP($A89,Prices_Monthly!$A:$I,COLUMN(G$4),FALSE)/VLOOKUP(EOMONTH($A89,-3),Prices_Monthly!$A:$I,COLUMN(G$4),FALSE)-1</f>
        <v>#VALUE!</v>
      </c>
      <c r="H89" s="3" t="e">
        <f>VLOOKUP($A89,Prices_Monthly!$A:$I,COLUMN(H$4),FALSE)/VLOOKUP(EOMONTH($A89,-3),Prices_Monthly!$A:$I,COLUMN(H$4),FALSE)-1</f>
        <v>#VALUE!</v>
      </c>
      <c r="I89" s="3" t="e">
        <f>VLOOKUP($A89,Prices_Monthly!$A:$I,COLUMN(I$4),FALSE)/VLOOKUP(EOMONTH($A89,-3),Prices_Monthly!$A:$I,COLUMN(I$4),FALSE)-1</f>
        <v>#VALUE!</v>
      </c>
    </row>
    <row r="90" spans="1:9" x14ac:dyDescent="0.35">
      <c r="A90" s="2">
        <v>35461</v>
      </c>
      <c r="B90" s="3" t="e">
        <f>VLOOKUP($A90,Prices_Monthly!$A:$I,COLUMN(B$4),FALSE)/VLOOKUP(EOMONTH($A90,-3),Prices_Monthly!$A:$I,COLUMN(B$4),FALSE)-1</f>
        <v>#VALUE!</v>
      </c>
      <c r="C90" s="3">
        <f>VLOOKUP($A90,Prices_Monthly!$A:$I,COLUMN(C$4),FALSE)/VLOOKUP(EOMONTH($A90,-3),Prices_Monthly!$A:$I,COLUMN(C$4),FALSE)-1</f>
        <v>-9.6224890549795439E-2</v>
      </c>
      <c r="D90" s="3">
        <f>VLOOKUP($A90,Prices_Monthly!$A:$I,COLUMN(D$4),FALSE)/VLOOKUP(EOMONTH($A90,-3),Prices_Monthly!$A:$I,COLUMN(D$4),FALSE)-1</f>
        <v>1.0451711244941597E-2</v>
      </c>
      <c r="E90" s="3">
        <f>VLOOKUP($A90,Prices_Monthly!$A:$I,COLUMN(E$4),FALSE)/VLOOKUP(EOMONTH($A90,-3),Prices_Monthly!$A:$I,COLUMN(E$4),FALSE)-1</f>
        <v>-7.34896033550414E-3</v>
      </c>
      <c r="F90" s="3" t="e">
        <f>VLOOKUP($A90,Prices_Monthly!$A:$I,COLUMN(F$4),FALSE)/VLOOKUP(EOMONTH($A90,-3),Prices_Monthly!$A:$I,COLUMN(F$4),FALSE)-1</f>
        <v>#VALUE!</v>
      </c>
      <c r="G90" s="3" t="e">
        <f>VLOOKUP($A90,Prices_Monthly!$A:$I,COLUMN(G$4),FALSE)/VLOOKUP(EOMONTH($A90,-3),Prices_Monthly!$A:$I,COLUMN(G$4),FALSE)-1</f>
        <v>#VALUE!</v>
      </c>
      <c r="H90" s="3" t="e">
        <f>VLOOKUP($A90,Prices_Monthly!$A:$I,COLUMN(H$4),FALSE)/VLOOKUP(EOMONTH($A90,-3),Prices_Monthly!$A:$I,COLUMN(H$4),FALSE)-1</f>
        <v>#VALUE!</v>
      </c>
      <c r="I90" s="3" t="e">
        <f>VLOOKUP($A90,Prices_Monthly!$A:$I,COLUMN(I$4),FALSE)/VLOOKUP(EOMONTH($A90,-3),Prices_Monthly!$A:$I,COLUMN(I$4),FALSE)-1</f>
        <v>#VALUE!</v>
      </c>
    </row>
    <row r="91" spans="1:9" x14ac:dyDescent="0.35">
      <c r="A91" s="2">
        <v>35489</v>
      </c>
      <c r="B91" s="3" t="e">
        <f>VLOOKUP($A91,Prices_Monthly!$A:$I,COLUMN(B$4),FALSE)/VLOOKUP(EOMONTH($A91,-3),Prices_Monthly!$A:$I,COLUMN(B$4),FALSE)-1</f>
        <v>#VALUE!</v>
      </c>
      <c r="C91" s="3">
        <f>VLOOKUP($A91,Prices_Monthly!$A:$I,COLUMN(C$4),FALSE)/VLOOKUP(EOMONTH($A91,-3),Prices_Monthly!$A:$I,COLUMN(C$4),FALSE)-1</f>
        <v>-3.1216703629748266E-2</v>
      </c>
      <c r="D91" s="3">
        <f>VLOOKUP($A91,Prices_Monthly!$A:$I,COLUMN(D$4),FALSE)/VLOOKUP(EOMONTH($A91,-3),Prices_Monthly!$A:$I,COLUMN(D$4),FALSE)-1</f>
        <v>5.4028969934361015E-3</v>
      </c>
      <c r="E91" s="3">
        <f>VLOOKUP($A91,Prices_Monthly!$A:$I,COLUMN(E$4),FALSE)/VLOOKUP(EOMONTH($A91,-3),Prices_Monthly!$A:$I,COLUMN(E$4),FALSE)-1</f>
        <v>-2.9034761351193095E-2</v>
      </c>
      <c r="F91" s="3" t="e">
        <f>VLOOKUP($A91,Prices_Monthly!$A:$I,COLUMN(F$4),FALSE)/VLOOKUP(EOMONTH($A91,-3),Prices_Monthly!$A:$I,COLUMN(F$4),FALSE)-1</f>
        <v>#VALUE!</v>
      </c>
      <c r="G91" s="3" t="e">
        <f>VLOOKUP($A91,Prices_Monthly!$A:$I,COLUMN(G$4),FALSE)/VLOOKUP(EOMONTH($A91,-3),Prices_Monthly!$A:$I,COLUMN(G$4),FALSE)-1</f>
        <v>#VALUE!</v>
      </c>
      <c r="H91" s="3" t="e">
        <f>VLOOKUP($A91,Prices_Monthly!$A:$I,COLUMN(H$4),FALSE)/VLOOKUP(EOMONTH($A91,-3),Prices_Monthly!$A:$I,COLUMN(H$4),FALSE)-1</f>
        <v>#VALUE!</v>
      </c>
      <c r="I91" s="3" t="e">
        <f>VLOOKUP($A91,Prices_Monthly!$A:$I,COLUMN(I$4),FALSE)/VLOOKUP(EOMONTH($A91,-3),Prices_Monthly!$A:$I,COLUMN(I$4),FALSE)-1</f>
        <v>#VALUE!</v>
      </c>
    </row>
    <row r="92" spans="1:9" x14ac:dyDescent="0.35">
      <c r="A92" s="2">
        <v>35520</v>
      </c>
      <c r="B92" s="3" t="e">
        <f>VLOOKUP($A92,Prices_Monthly!$A:$I,COLUMN(B$4),FALSE)/VLOOKUP(EOMONTH($A92,-3),Prices_Monthly!$A:$I,COLUMN(B$4),FALSE)-1</f>
        <v>#VALUE!</v>
      </c>
      <c r="C92" s="3">
        <f>VLOOKUP($A92,Prices_Monthly!$A:$I,COLUMN(C$4),FALSE)/VLOOKUP(EOMONTH($A92,-3),Prices_Monthly!$A:$I,COLUMN(C$4),FALSE)-1</f>
        <v>-5.1922649121295184E-2</v>
      </c>
      <c r="D92" s="3">
        <f>VLOOKUP($A92,Prices_Monthly!$A:$I,COLUMN(D$4),FALSE)/VLOOKUP(EOMONTH($A92,-3),Prices_Monthly!$A:$I,COLUMN(D$4),FALSE)-1</f>
        <v>2.6346957022303386E-2</v>
      </c>
      <c r="E92" s="3">
        <f>VLOOKUP($A92,Prices_Monthly!$A:$I,COLUMN(E$4),FALSE)/VLOOKUP(EOMONTH($A92,-3),Prices_Monthly!$A:$I,COLUMN(E$4),FALSE)-1</f>
        <v>-2.7774916544031747E-2</v>
      </c>
      <c r="F92" s="3" t="e">
        <f>VLOOKUP($A92,Prices_Monthly!$A:$I,COLUMN(F$4),FALSE)/VLOOKUP(EOMONTH($A92,-3),Prices_Monthly!$A:$I,COLUMN(F$4),FALSE)-1</f>
        <v>#VALUE!</v>
      </c>
      <c r="G92" s="3" t="e">
        <f>VLOOKUP($A92,Prices_Monthly!$A:$I,COLUMN(G$4),FALSE)/VLOOKUP(EOMONTH($A92,-3),Prices_Monthly!$A:$I,COLUMN(G$4),FALSE)-1</f>
        <v>#VALUE!</v>
      </c>
      <c r="H92" s="3" t="e">
        <f>VLOOKUP($A92,Prices_Monthly!$A:$I,COLUMN(H$4),FALSE)/VLOOKUP(EOMONTH($A92,-3),Prices_Monthly!$A:$I,COLUMN(H$4),FALSE)-1</f>
        <v>#VALUE!</v>
      </c>
      <c r="I92" s="3" t="e">
        <f>VLOOKUP($A92,Prices_Monthly!$A:$I,COLUMN(I$4),FALSE)/VLOOKUP(EOMONTH($A92,-3),Prices_Monthly!$A:$I,COLUMN(I$4),FALSE)-1</f>
        <v>#VALUE!</v>
      </c>
    </row>
    <row r="93" spans="1:9" x14ac:dyDescent="0.35">
      <c r="A93" s="2">
        <v>35550</v>
      </c>
      <c r="B93" s="3" t="e">
        <f>VLOOKUP($A93,Prices_Monthly!$A:$I,COLUMN(B$4),FALSE)/VLOOKUP(EOMONTH($A93,-3),Prices_Monthly!$A:$I,COLUMN(B$4),FALSE)-1</f>
        <v>#VALUE!</v>
      </c>
      <c r="C93" s="3">
        <f>VLOOKUP($A93,Prices_Monthly!$A:$I,COLUMN(C$4),FALSE)/VLOOKUP(EOMONTH($A93,-3),Prices_Monthly!$A:$I,COLUMN(C$4),FALSE)-1</f>
        <v>-2.0083601078862423E-2</v>
      </c>
      <c r="D93" s="3">
        <f>VLOOKUP($A93,Prices_Monthly!$A:$I,COLUMN(D$4),FALSE)/VLOOKUP(EOMONTH($A93,-3),Prices_Monthly!$A:$I,COLUMN(D$4),FALSE)-1</f>
        <v>1.7451029965926956E-3</v>
      </c>
      <c r="E93" s="3">
        <f>VLOOKUP($A93,Prices_Monthly!$A:$I,COLUMN(E$4),FALSE)/VLOOKUP(EOMONTH($A93,-3),Prices_Monthly!$A:$I,COLUMN(E$4),FALSE)-1</f>
        <v>-1.1126840228062651E-2</v>
      </c>
      <c r="F93" s="3" t="e">
        <f>VLOOKUP($A93,Prices_Monthly!$A:$I,COLUMN(F$4),FALSE)/VLOOKUP(EOMONTH($A93,-3),Prices_Monthly!$A:$I,COLUMN(F$4),FALSE)-1</f>
        <v>#VALUE!</v>
      </c>
      <c r="G93" s="3" t="e">
        <f>VLOOKUP($A93,Prices_Monthly!$A:$I,COLUMN(G$4),FALSE)/VLOOKUP(EOMONTH($A93,-3),Prices_Monthly!$A:$I,COLUMN(G$4),FALSE)-1</f>
        <v>#VALUE!</v>
      </c>
      <c r="H93" s="3" t="e">
        <f>VLOOKUP($A93,Prices_Monthly!$A:$I,COLUMN(H$4),FALSE)/VLOOKUP(EOMONTH($A93,-3),Prices_Monthly!$A:$I,COLUMN(H$4),FALSE)-1</f>
        <v>#VALUE!</v>
      </c>
      <c r="I93" s="3" t="e">
        <f>VLOOKUP($A93,Prices_Monthly!$A:$I,COLUMN(I$4),FALSE)/VLOOKUP(EOMONTH($A93,-3),Prices_Monthly!$A:$I,COLUMN(I$4),FALSE)-1</f>
        <v>#VALUE!</v>
      </c>
    </row>
    <row r="94" spans="1:9" x14ac:dyDescent="0.35">
      <c r="A94" s="2">
        <v>35581</v>
      </c>
      <c r="B94" s="3" t="e">
        <f>VLOOKUP($A94,Prices_Monthly!$A:$I,COLUMN(B$4),FALSE)/VLOOKUP(EOMONTH($A94,-3),Prices_Monthly!$A:$I,COLUMN(B$4),FALSE)-1</f>
        <v>#VALUE!</v>
      </c>
      <c r="C94" s="3">
        <f>VLOOKUP($A94,Prices_Monthly!$A:$I,COLUMN(C$4),FALSE)/VLOOKUP(EOMONTH($A94,-3),Prices_Monthly!$A:$I,COLUMN(C$4),FALSE)-1</f>
        <v>-6.1661008042917298E-2</v>
      </c>
      <c r="D94" s="3">
        <f>VLOOKUP($A94,Prices_Monthly!$A:$I,COLUMN(D$4),FALSE)/VLOOKUP(EOMONTH($A94,-3),Prices_Monthly!$A:$I,COLUMN(D$4),FALSE)-1</f>
        <v>-6.7410983741809094E-3</v>
      </c>
      <c r="E94" s="3">
        <f>VLOOKUP($A94,Prices_Monthly!$A:$I,COLUMN(E$4),FALSE)/VLOOKUP(EOMONTH($A94,-3),Prices_Monthly!$A:$I,COLUMN(E$4),FALSE)-1</f>
        <v>-1.4964580966911889E-3</v>
      </c>
      <c r="F94" s="3" t="e">
        <f>VLOOKUP($A94,Prices_Monthly!$A:$I,COLUMN(F$4),FALSE)/VLOOKUP(EOMONTH($A94,-3),Prices_Monthly!$A:$I,COLUMN(F$4),FALSE)-1</f>
        <v>#VALUE!</v>
      </c>
      <c r="G94" s="3" t="e">
        <f>VLOOKUP($A94,Prices_Monthly!$A:$I,COLUMN(G$4),FALSE)/VLOOKUP(EOMONTH($A94,-3),Prices_Monthly!$A:$I,COLUMN(G$4),FALSE)-1</f>
        <v>#VALUE!</v>
      </c>
      <c r="H94" s="3" t="e">
        <f>VLOOKUP($A94,Prices_Monthly!$A:$I,COLUMN(H$4),FALSE)/VLOOKUP(EOMONTH($A94,-3),Prices_Monthly!$A:$I,COLUMN(H$4),FALSE)-1</f>
        <v>#VALUE!</v>
      </c>
      <c r="I94" s="3" t="e">
        <f>VLOOKUP($A94,Prices_Monthly!$A:$I,COLUMN(I$4),FALSE)/VLOOKUP(EOMONTH($A94,-3),Prices_Monthly!$A:$I,COLUMN(I$4),FALSE)-1</f>
        <v>#VALUE!</v>
      </c>
    </row>
    <row r="95" spans="1:9" x14ac:dyDescent="0.35">
      <c r="A95" s="2">
        <v>35611</v>
      </c>
      <c r="B95" s="3" t="e">
        <f>VLOOKUP($A95,Prices_Monthly!$A:$I,COLUMN(B$4),FALSE)/VLOOKUP(EOMONTH($A95,-3),Prices_Monthly!$A:$I,COLUMN(B$4),FALSE)-1</f>
        <v>#VALUE!</v>
      </c>
      <c r="C95" s="3">
        <f>VLOOKUP($A95,Prices_Monthly!$A:$I,COLUMN(C$4),FALSE)/VLOOKUP(EOMONTH($A95,-3),Prices_Monthly!$A:$I,COLUMN(C$4),FALSE)-1</f>
        <v>-6.0296153805502462E-2</v>
      </c>
      <c r="D95" s="3">
        <f>VLOOKUP($A95,Prices_Monthly!$A:$I,COLUMN(D$4),FALSE)/VLOOKUP(EOMONTH($A95,-3),Prices_Monthly!$A:$I,COLUMN(D$4),FALSE)-1</f>
        <v>-2.9260789170166834E-3</v>
      </c>
      <c r="E95" s="3">
        <f>VLOOKUP($A95,Prices_Monthly!$A:$I,COLUMN(E$4),FALSE)/VLOOKUP(EOMONTH($A95,-3),Prices_Monthly!$A:$I,COLUMN(E$4),FALSE)-1</f>
        <v>2.7238074618993524E-2</v>
      </c>
      <c r="F95" s="3" t="e">
        <f>VLOOKUP($A95,Prices_Monthly!$A:$I,COLUMN(F$4),FALSE)/VLOOKUP(EOMONTH($A95,-3),Prices_Monthly!$A:$I,COLUMN(F$4),FALSE)-1</f>
        <v>#VALUE!</v>
      </c>
      <c r="G95" s="3" t="e">
        <f>VLOOKUP($A95,Prices_Monthly!$A:$I,COLUMN(G$4),FALSE)/VLOOKUP(EOMONTH($A95,-3),Prices_Monthly!$A:$I,COLUMN(G$4),FALSE)-1</f>
        <v>#VALUE!</v>
      </c>
      <c r="H95" s="3" t="e">
        <f>VLOOKUP($A95,Prices_Monthly!$A:$I,COLUMN(H$4),FALSE)/VLOOKUP(EOMONTH($A95,-3),Prices_Monthly!$A:$I,COLUMN(H$4),FALSE)-1</f>
        <v>#VALUE!</v>
      </c>
      <c r="I95" s="3" t="e">
        <f>VLOOKUP($A95,Prices_Monthly!$A:$I,COLUMN(I$4),FALSE)/VLOOKUP(EOMONTH($A95,-3),Prices_Monthly!$A:$I,COLUMN(I$4),FALSE)-1</f>
        <v>#VALUE!</v>
      </c>
    </row>
    <row r="96" spans="1:9" x14ac:dyDescent="0.35">
      <c r="A96" s="2">
        <v>35642</v>
      </c>
      <c r="B96" s="3" t="e">
        <f>VLOOKUP($A96,Prices_Monthly!$A:$I,COLUMN(B$4),FALSE)/VLOOKUP(EOMONTH($A96,-3),Prices_Monthly!$A:$I,COLUMN(B$4),FALSE)-1</f>
        <v>#VALUE!</v>
      </c>
      <c r="C96" s="3">
        <f>VLOOKUP($A96,Prices_Monthly!$A:$I,COLUMN(C$4),FALSE)/VLOOKUP(EOMONTH($A96,-3),Prices_Monthly!$A:$I,COLUMN(C$4),FALSE)-1</f>
        <v>-5.5075006579524466E-2</v>
      </c>
      <c r="D96" s="3">
        <f>VLOOKUP($A96,Prices_Monthly!$A:$I,COLUMN(D$4),FALSE)/VLOOKUP(EOMONTH($A96,-3),Prices_Monthly!$A:$I,COLUMN(D$4),FALSE)-1</f>
        <v>2.3209878620459312E-2</v>
      </c>
      <c r="E96" s="3">
        <f>VLOOKUP($A96,Prices_Monthly!$A:$I,COLUMN(E$4),FALSE)/VLOOKUP(EOMONTH($A96,-3),Prices_Monthly!$A:$I,COLUMN(E$4),FALSE)-1</f>
        <v>4.2487615350786267E-2</v>
      </c>
      <c r="F96" s="3" t="e">
        <f>VLOOKUP($A96,Prices_Monthly!$A:$I,COLUMN(F$4),FALSE)/VLOOKUP(EOMONTH($A96,-3),Prices_Monthly!$A:$I,COLUMN(F$4),FALSE)-1</f>
        <v>#VALUE!</v>
      </c>
      <c r="G96" s="3" t="e">
        <f>VLOOKUP($A96,Prices_Monthly!$A:$I,COLUMN(G$4),FALSE)/VLOOKUP(EOMONTH($A96,-3),Prices_Monthly!$A:$I,COLUMN(G$4),FALSE)-1</f>
        <v>#VALUE!</v>
      </c>
      <c r="H96" s="3" t="e">
        <f>VLOOKUP($A96,Prices_Monthly!$A:$I,COLUMN(H$4),FALSE)/VLOOKUP(EOMONTH($A96,-3),Prices_Monthly!$A:$I,COLUMN(H$4),FALSE)-1</f>
        <v>#VALUE!</v>
      </c>
      <c r="I96" s="3" t="e">
        <f>VLOOKUP($A96,Prices_Monthly!$A:$I,COLUMN(I$4),FALSE)/VLOOKUP(EOMONTH($A96,-3),Prices_Monthly!$A:$I,COLUMN(I$4),FALSE)-1</f>
        <v>#VALUE!</v>
      </c>
    </row>
    <row r="97" spans="1:9" x14ac:dyDescent="0.35">
      <c r="A97" s="2">
        <v>35673</v>
      </c>
      <c r="B97" s="3" t="e">
        <f>VLOOKUP($A97,Prices_Monthly!$A:$I,COLUMN(B$4),FALSE)/VLOOKUP(EOMONTH($A97,-3),Prices_Monthly!$A:$I,COLUMN(B$4),FALSE)-1</f>
        <v>#VALUE!</v>
      </c>
      <c r="C97" s="3">
        <f>VLOOKUP($A97,Prices_Monthly!$A:$I,COLUMN(C$4),FALSE)/VLOOKUP(EOMONTH($A97,-3),Prices_Monthly!$A:$I,COLUMN(C$4),FALSE)-1</f>
        <v>-6.8243777077418466E-2</v>
      </c>
      <c r="D97" s="3">
        <f>VLOOKUP($A97,Prices_Monthly!$A:$I,COLUMN(D$4),FALSE)/VLOOKUP(EOMONTH($A97,-3),Prices_Monthly!$A:$I,COLUMN(D$4),FALSE)-1</f>
        <v>4.1182154985171637E-2</v>
      </c>
      <c r="E97" s="3">
        <f>VLOOKUP($A97,Prices_Monthly!$A:$I,COLUMN(E$4),FALSE)/VLOOKUP(EOMONTH($A97,-3),Prices_Monthly!$A:$I,COLUMN(E$4),FALSE)-1</f>
        <v>1.876449380656009E-2</v>
      </c>
      <c r="F97" s="3" t="e">
        <f>VLOOKUP($A97,Prices_Monthly!$A:$I,COLUMN(F$4),FALSE)/VLOOKUP(EOMONTH($A97,-3),Prices_Monthly!$A:$I,COLUMN(F$4),FALSE)-1</f>
        <v>#VALUE!</v>
      </c>
      <c r="G97" s="3" t="e">
        <f>VLOOKUP($A97,Prices_Monthly!$A:$I,COLUMN(G$4),FALSE)/VLOOKUP(EOMONTH($A97,-3),Prices_Monthly!$A:$I,COLUMN(G$4),FALSE)-1</f>
        <v>#VALUE!</v>
      </c>
      <c r="H97" s="3" t="e">
        <f>VLOOKUP($A97,Prices_Monthly!$A:$I,COLUMN(H$4),FALSE)/VLOOKUP(EOMONTH($A97,-3),Prices_Monthly!$A:$I,COLUMN(H$4),FALSE)-1</f>
        <v>#VALUE!</v>
      </c>
      <c r="I97" s="3" t="e">
        <f>VLOOKUP($A97,Prices_Monthly!$A:$I,COLUMN(I$4),FALSE)/VLOOKUP(EOMONTH($A97,-3),Prices_Monthly!$A:$I,COLUMN(I$4),FALSE)-1</f>
        <v>#VALUE!</v>
      </c>
    </row>
    <row r="98" spans="1:9" x14ac:dyDescent="0.35">
      <c r="A98" s="2">
        <v>35703</v>
      </c>
      <c r="B98" s="3" t="e">
        <f>VLOOKUP($A98,Prices_Monthly!$A:$I,COLUMN(B$4),FALSE)/VLOOKUP(EOMONTH($A98,-3),Prices_Monthly!$A:$I,COLUMN(B$4),FALSE)-1</f>
        <v>#VALUE!</v>
      </c>
      <c r="C98" s="3">
        <f>VLOOKUP($A98,Prices_Monthly!$A:$I,COLUMN(C$4),FALSE)/VLOOKUP(EOMONTH($A98,-3),Prices_Monthly!$A:$I,COLUMN(C$4),FALSE)-1</f>
        <v>-6.3211267352167866E-3</v>
      </c>
      <c r="D98" s="3">
        <f>VLOOKUP($A98,Prices_Monthly!$A:$I,COLUMN(D$4),FALSE)/VLOOKUP(EOMONTH($A98,-3),Prices_Monthly!$A:$I,COLUMN(D$4),FALSE)-1</f>
        <v>4.2684908192948345E-2</v>
      </c>
      <c r="E98" s="3">
        <f>VLOOKUP($A98,Prices_Monthly!$A:$I,COLUMN(E$4),FALSE)/VLOOKUP(EOMONTH($A98,-3),Prices_Monthly!$A:$I,COLUMN(E$4),FALSE)-1</f>
        <v>2.4163843829623444E-2</v>
      </c>
      <c r="F98" s="3" t="e">
        <f>VLOOKUP($A98,Prices_Monthly!$A:$I,COLUMN(F$4),FALSE)/VLOOKUP(EOMONTH($A98,-3),Prices_Monthly!$A:$I,COLUMN(F$4),FALSE)-1</f>
        <v>#VALUE!</v>
      </c>
      <c r="G98" s="3" t="e">
        <f>VLOOKUP($A98,Prices_Monthly!$A:$I,COLUMN(G$4),FALSE)/VLOOKUP(EOMONTH($A98,-3),Prices_Monthly!$A:$I,COLUMN(G$4),FALSE)-1</f>
        <v>#VALUE!</v>
      </c>
      <c r="H98" s="3" t="e">
        <f>VLOOKUP($A98,Prices_Monthly!$A:$I,COLUMN(H$4),FALSE)/VLOOKUP(EOMONTH($A98,-3),Prices_Monthly!$A:$I,COLUMN(H$4),FALSE)-1</f>
        <v>#VALUE!</v>
      </c>
      <c r="I98" s="3" t="e">
        <f>VLOOKUP($A98,Prices_Monthly!$A:$I,COLUMN(I$4),FALSE)/VLOOKUP(EOMONTH($A98,-3),Prices_Monthly!$A:$I,COLUMN(I$4),FALSE)-1</f>
        <v>#VALUE!</v>
      </c>
    </row>
    <row r="99" spans="1:9" x14ac:dyDescent="0.35">
      <c r="A99" s="2">
        <v>35734</v>
      </c>
      <c r="B99" s="3" t="e">
        <f>VLOOKUP($A99,Prices_Monthly!$A:$I,COLUMN(B$4),FALSE)/VLOOKUP(EOMONTH($A99,-3),Prices_Monthly!$A:$I,COLUMN(B$4),FALSE)-1</f>
        <v>#VALUE!</v>
      </c>
      <c r="C99" s="3">
        <f>VLOOKUP($A99,Prices_Monthly!$A:$I,COLUMN(C$4),FALSE)/VLOOKUP(EOMONTH($A99,-3),Prices_Monthly!$A:$I,COLUMN(C$4),FALSE)-1</f>
        <v>-5.021260398098637E-2</v>
      </c>
      <c r="D99" s="3">
        <f>VLOOKUP($A99,Prices_Monthly!$A:$I,COLUMN(D$4),FALSE)/VLOOKUP(EOMONTH($A99,-3),Prices_Monthly!$A:$I,COLUMN(D$4),FALSE)-1</f>
        <v>3.9032901618153648E-2</v>
      </c>
      <c r="E99" s="3">
        <f>VLOOKUP($A99,Prices_Monthly!$A:$I,COLUMN(E$4),FALSE)/VLOOKUP(EOMONTH($A99,-3),Prices_Monthly!$A:$I,COLUMN(E$4),FALSE)-1</f>
        <v>1.0014241935090151E-2</v>
      </c>
      <c r="F99" s="3" t="e">
        <f>VLOOKUP($A99,Prices_Monthly!$A:$I,COLUMN(F$4),FALSE)/VLOOKUP(EOMONTH($A99,-3),Prices_Monthly!$A:$I,COLUMN(F$4),FALSE)-1</f>
        <v>#VALUE!</v>
      </c>
      <c r="G99" s="3" t="e">
        <f>VLOOKUP($A99,Prices_Monthly!$A:$I,COLUMN(G$4),FALSE)/VLOOKUP(EOMONTH($A99,-3),Prices_Monthly!$A:$I,COLUMN(G$4),FALSE)-1</f>
        <v>#VALUE!</v>
      </c>
      <c r="H99" s="3" t="e">
        <f>VLOOKUP($A99,Prices_Monthly!$A:$I,COLUMN(H$4),FALSE)/VLOOKUP(EOMONTH($A99,-3),Prices_Monthly!$A:$I,COLUMN(H$4),FALSE)-1</f>
        <v>#VALUE!</v>
      </c>
      <c r="I99" s="3" t="e">
        <f>VLOOKUP($A99,Prices_Monthly!$A:$I,COLUMN(I$4),FALSE)/VLOOKUP(EOMONTH($A99,-3),Prices_Monthly!$A:$I,COLUMN(I$4),FALSE)-1</f>
        <v>#VALUE!</v>
      </c>
    </row>
    <row r="100" spans="1:9" x14ac:dyDescent="0.35">
      <c r="A100" s="2">
        <v>35764</v>
      </c>
      <c r="B100" s="3" t="e">
        <f>VLOOKUP($A100,Prices_Monthly!$A:$I,COLUMN(B$4),FALSE)/VLOOKUP(EOMONTH($A100,-3),Prices_Monthly!$A:$I,COLUMN(B$4),FALSE)-1</f>
        <v>#VALUE!</v>
      </c>
      <c r="C100" s="3">
        <f>VLOOKUP($A100,Prices_Monthly!$A:$I,COLUMN(C$4),FALSE)/VLOOKUP(EOMONTH($A100,-3),Prices_Monthly!$A:$I,COLUMN(C$4),FALSE)-1</f>
        <v>-9.1831576495253753E-2</v>
      </c>
      <c r="D100" s="3">
        <f>VLOOKUP($A100,Prices_Monthly!$A:$I,COLUMN(D$4),FALSE)/VLOOKUP(EOMONTH($A100,-3),Prices_Monthly!$A:$I,COLUMN(D$4),FALSE)-1</f>
        <v>2.5554576675949736E-2</v>
      </c>
      <c r="E100" s="3">
        <f>VLOOKUP($A100,Prices_Monthly!$A:$I,COLUMN(E$4),FALSE)/VLOOKUP(EOMONTH($A100,-3),Prices_Monthly!$A:$I,COLUMN(E$4),FALSE)-1</f>
        <v>2.695087753388159E-2</v>
      </c>
      <c r="F100" s="3" t="e">
        <f>VLOOKUP($A100,Prices_Monthly!$A:$I,COLUMN(F$4),FALSE)/VLOOKUP(EOMONTH($A100,-3),Prices_Monthly!$A:$I,COLUMN(F$4),FALSE)-1</f>
        <v>#VALUE!</v>
      </c>
      <c r="G100" s="3" t="e">
        <f>VLOOKUP($A100,Prices_Monthly!$A:$I,COLUMN(G$4),FALSE)/VLOOKUP(EOMONTH($A100,-3),Prices_Monthly!$A:$I,COLUMN(G$4),FALSE)-1</f>
        <v>#VALUE!</v>
      </c>
      <c r="H100" s="3" t="e">
        <f>VLOOKUP($A100,Prices_Monthly!$A:$I,COLUMN(H$4),FALSE)/VLOOKUP(EOMONTH($A100,-3),Prices_Monthly!$A:$I,COLUMN(H$4),FALSE)-1</f>
        <v>#VALUE!</v>
      </c>
      <c r="I100" s="3" t="e">
        <f>VLOOKUP($A100,Prices_Monthly!$A:$I,COLUMN(I$4),FALSE)/VLOOKUP(EOMONTH($A100,-3),Prices_Monthly!$A:$I,COLUMN(I$4),FALSE)-1</f>
        <v>#VALUE!</v>
      </c>
    </row>
    <row r="101" spans="1:9" x14ac:dyDescent="0.35">
      <c r="A101" s="2">
        <v>35795</v>
      </c>
      <c r="B101" s="3" t="e">
        <f>VLOOKUP($A101,Prices_Monthly!$A:$I,COLUMN(B$4),FALSE)/VLOOKUP(EOMONTH($A101,-3),Prices_Monthly!$A:$I,COLUMN(B$4),FALSE)-1</f>
        <v>#VALUE!</v>
      </c>
      <c r="C101" s="3">
        <f>VLOOKUP($A101,Prices_Monthly!$A:$I,COLUMN(C$4),FALSE)/VLOOKUP(EOMONTH($A101,-3),Prices_Monthly!$A:$I,COLUMN(C$4),FALSE)-1</f>
        <v>-0.14315499704571333</v>
      </c>
      <c r="D101" s="3">
        <f>VLOOKUP($A101,Prices_Monthly!$A:$I,COLUMN(D$4),FALSE)/VLOOKUP(EOMONTH($A101,-3),Prices_Monthly!$A:$I,COLUMN(D$4),FALSE)-1</f>
        <v>1.2491477214030544E-2</v>
      </c>
      <c r="E101" s="3">
        <f>VLOOKUP($A101,Prices_Monthly!$A:$I,COLUMN(E$4),FALSE)/VLOOKUP(EOMONTH($A101,-3),Prices_Monthly!$A:$I,COLUMN(E$4),FALSE)-1</f>
        <v>2.065666277860112E-2</v>
      </c>
      <c r="F101" s="3">
        <f>VLOOKUP($A101,Prices_Monthly!$A:$I,COLUMN(F$4),FALSE)/VLOOKUP(EOMONTH($A101,-3),Prices_Monthly!$A:$I,COLUMN(F$4),FALSE)-1</f>
        <v>1.4240506329114E-2</v>
      </c>
      <c r="G101" s="3" t="e">
        <f>VLOOKUP($A101,Prices_Monthly!$A:$I,COLUMN(G$4),FALSE)/VLOOKUP(EOMONTH($A101,-3),Prices_Monthly!$A:$I,COLUMN(G$4),FALSE)-1</f>
        <v>#VALUE!</v>
      </c>
      <c r="H101" s="3" t="e">
        <f>VLOOKUP($A101,Prices_Monthly!$A:$I,COLUMN(H$4),FALSE)/VLOOKUP(EOMONTH($A101,-3),Prices_Monthly!$A:$I,COLUMN(H$4),FALSE)-1</f>
        <v>#VALUE!</v>
      </c>
      <c r="I101" s="3" t="e">
        <f>VLOOKUP($A101,Prices_Monthly!$A:$I,COLUMN(I$4),FALSE)/VLOOKUP(EOMONTH($A101,-3),Prices_Monthly!$A:$I,COLUMN(I$4),FALSE)-1</f>
        <v>#VALUE!</v>
      </c>
    </row>
    <row r="102" spans="1:9" x14ac:dyDescent="0.35">
      <c r="A102" s="2">
        <v>35826</v>
      </c>
      <c r="B102" s="3" t="e">
        <f>VLOOKUP($A102,Prices_Monthly!$A:$I,COLUMN(B$4),FALSE)/VLOOKUP(EOMONTH($A102,-3),Prices_Monthly!$A:$I,COLUMN(B$4),FALSE)-1</f>
        <v>#VALUE!</v>
      </c>
      <c r="C102" s="3">
        <f>VLOOKUP($A102,Prices_Monthly!$A:$I,COLUMN(C$4),FALSE)/VLOOKUP(EOMONTH($A102,-3),Prices_Monthly!$A:$I,COLUMN(C$4),FALSE)-1</f>
        <v>-3.3190457804473827E-2</v>
      </c>
      <c r="D102" s="3">
        <f>VLOOKUP($A102,Prices_Monthly!$A:$I,COLUMN(D$4),FALSE)/VLOOKUP(EOMONTH($A102,-3),Prices_Monthly!$A:$I,COLUMN(D$4),FALSE)-1</f>
        <v>-1.0569713193375962E-2</v>
      </c>
      <c r="E102" s="3">
        <f>VLOOKUP($A102,Prices_Monthly!$A:$I,COLUMN(E$4),FALSE)/VLOOKUP(EOMONTH($A102,-3),Prices_Monthly!$A:$I,COLUMN(E$4),FALSE)-1</f>
        <v>1.9829470950906147E-2</v>
      </c>
      <c r="F102" s="3">
        <f>VLOOKUP($A102,Prices_Monthly!$A:$I,COLUMN(F$4),FALSE)/VLOOKUP(EOMONTH($A102,-3),Prices_Monthly!$A:$I,COLUMN(F$4),FALSE)-1</f>
        <v>5.7002758197977288E-2</v>
      </c>
      <c r="G102" s="3" t="e">
        <f>VLOOKUP($A102,Prices_Monthly!$A:$I,COLUMN(G$4),FALSE)/VLOOKUP(EOMONTH($A102,-3),Prices_Monthly!$A:$I,COLUMN(G$4),FALSE)-1</f>
        <v>#VALUE!</v>
      </c>
      <c r="H102" s="3" t="e">
        <f>VLOOKUP($A102,Prices_Monthly!$A:$I,COLUMN(H$4),FALSE)/VLOOKUP(EOMONTH($A102,-3),Prices_Monthly!$A:$I,COLUMN(H$4),FALSE)-1</f>
        <v>#VALUE!</v>
      </c>
      <c r="I102" s="3" t="e">
        <f>VLOOKUP($A102,Prices_Monthly!$A:$I,COLUMN(I$4),FALSE)/VLOOKUP(EOMONTH($A102,-3),Prices_Monthly!$A:$I,COLUMN(I$4),FALSE)-1</f>
        <v>#VALUE!</v>
      </c>
    </row>
    <row r="103" spans="1:9" x14ac:dyDescent="0.35">
      <c r="A103" s="2">
        <v>35854</v>
      </c>
      <c r="B103" s="3" t="e">
        <f>VLOOKUP($A103,Prices_Monthly!$A:$I,COLUMN(B$4),FALSE)/VLOOKUP(EOMONTH($A103,-3),Prices_Monthly!$A:$I,COLUMN(B$4),FALSE)-1</f>
        <v>#VALUE!</v>
      </c>
      <c r="C103" s="3">
        <f>VLOOKUP($A103,Prices_Monthly!$A:$I,COLUMN(C$4),FALSE)/VLOOKUP(EOMONTH($A103,-3),Prices_Monthly!$A:$I,COLUMN(C$4),FALSE)-1</f>
        <v>-1.7185920883189265E-4</v>
      </c>
      <c r="D103" s="3">
        <f>VLOOKUP($A103,Prices_Monthly!$A:$I,COLUMN(D$4),FALSE)/VLOOKUP(EOMONTH($A103,-3),Prices_Monthly!$A:$I,COLUMN(D$4),FALSE)-1</f>
        <v>-4.1817168756397294E-4</v>
      </c>
      <c r="E103" s="3">
        <f>VLOOKUP($A103,Prices_Monthly!$A:$I,COLUMN(E$4),FALSE)/VLOOKUP(EOMONTH($A103,-3),Prices_Monthly!$A:$I,COLUMN(E$4),FALSE)-1</f>
        <v>1.1574827062303283E-2</v>
      </c>
      <c r="F103" s="3">
        <f>VLOOKUP($A103,Prices_Monthly!$A:$I,COLUMN(F$4),FALSE)/VLOOKUP(EOMONTH($A103,-3),Prices_Monthly!$A:$I,COLUMN(F$4),FALSE)-1</f>
        <v>8.7682878608145609E-2</v>
      </c>
      <c r="G103" s="3" t="e">
        <f>VLOOKUP($A103,Prices_Monthly!$A:$I,COLUMN(G$4),FALSE)/VLOOKUP(EOMONTH($A103,-3),Prices_Monthly!$A:$I,COLUMN(G$4),FALSE)-1</f>
        <v>#VALUE!</v>
      </c>
      <c r="H103" s="3" t="e">
        <f>VLOOKUP($A103,Prices_Monthly!$A:$I,COLUMN(H$4),FALSE)/VLOOKUP(EOMONTH($A103,-3),Prices_Monthly!$A:$I,COLUMN(H$4),FALSE)-1</f>
        <v>#VALUE!</v>
      </c>
      <c r="I103" s="3" t="e">
        <f>VLOOKUP($A103,Prices_Monthly!$A:$I,COLUMN(I$4),FALSE)/VLOOKUP(EOMONTH($A103,-3),Prices_Monthly!$A:$I,COLUMN(I$4),FALSE)-1</f>
        <v>#VALUE!</v>
      </c>
    </row>
    <row r="104" spans="1:9" x14ac:dyDescent="0.35">
      <c r="A104" s="2">
        <v>35885</v>
      </c>
      <c r="B104" s="3" t="e">
        <f>VLOOKUP($A104,Prices_Monthly!$A:$I,COLUMN(B$4),FALSE)/VLOOKUP(EOMONTH($A104,-3),Prices_Monthly!$A:$I,COLUMN(B$4),FALSE)-1</f>
        <v>#VALUE!</v>
      </c>
      <c r="C104" s="3">
        <f>VLOOKUP($A104,Prices_Monthly!$A:$I,COLUMN(C$4),FALSE)/VLOOKUP(EOMONTH($A104,-3),Prices_Monthly!$A:$I,COLUMN(C$4),FALSE)-1</f>
        <v>3.4650391682849335E-2</v>
      </c>
      <c r="D104" s="3">
        <f>VLOOKUP($A104,Prices_Monthly!$A:$I,COLUMN(D$4),FALSE)/VLOOKUP(EOMONTH($A104,-3),Prices_Monthly!$A:$I,COLUMN(D$4),FALSE)-1</f>
        <v>5.2960259115848451E-3</v>
      </c>
      <c r="E104" s="3">
        <f>VLOOKUP($A104,Prices_Monthly!$A:$I,COLUMN(E$4),FALSE)/VLOOKUP(EOMONTH($A104,-3),Prices_Monthly!$A:$I,COLUMN(E$4),FALSE)-1</f>
        <v>2.2984955535820806E-3</v>
      </c>
      <c r="F104" s="3">
        <f>VLOOKUP($A104,Prices_Monthly!$A:$I,COLUMN(F$4),FALSE)/VLOOKUP(EOMONTH($A104,-3),Prices_Monthly!$A:$I,COLUMN(F$4),FALSE)-1</f>
        <v>0.13426287051482055</v>
      </c>
      <c r="G104" s="3" t="e">
        <f>VLOOKUP($A104,Prices_Monthly!$A:$I,COLUMN(G$4),FALSE)/VLOOKUP(EOMONTH($A104,-3),Prices_Monthly!$A:$I,COLUMN(G$4),FALSE)-1</f>
        <v>#VALUE!</v>
      </c>
      <c r="H104" s="3" t="e">
        <f>VLOOKUP($A104,Prices_Monthly!$A:$I,COLUMN(H$4),FALSE)/VLOOKUP(EOMONTH($A104,-3),Prices_Monthly!$A:$I,COLUMN(H$4),FALSE)-1</f>
        <v>#VALUE!</v>
      </c>
      <c r="I104" s="3" t="e">
        <f>VLOOKUP($A104,Prices_Monthly!$A:$I,COLUMN(I$4),FALSE)/VLOOKUP(EOMONTH($A104,-3),Prices_Monthly!$A:$I,COLUMN(I$4),FALSE)-1</f>
        <v>#VALUE!</v>
      </c>
    </row>
    <row r="105" spans="1:9" x14ac:dyDescent="0.35">
      <c r="A105" s="2">
        <v>35915</v>
      </c>
      <c r="B105" s="3" t="e">
        <f>VLOOKUP($A105,Prices_Monthly!$A:$I,COLUMN(B$4),FALSE)/VLOOKUP(EOMONTH($A105,-3),Prices_Monthly!$A:$I,COLUMN(B$4),FALSE)-1</f>
        <v>#VALUE!</v>
      </c>
      <c r="C105" s="3">
        <f>VLOOKUP($A105,Prices_Monthly!$A:$I,COLUMN(C$4),FALSE)/VLOOKUP(EOMONTH($A105,-3),Prices_Monthly!$A:$I,COLUMN(C$4),FALSE)-1</f>
        <v>4.8454118979253114E-3</v>
      </c>
      <c r="D105" s="3">
        <f>VLOOKUP($A105,Prices_Monthly!$A:$I,COLUMN(D$4),FALSE)/VLOOKUP(EOMONTH($A105,-3),Prices_Monthly!$A:$I,COLUMN(D$4),FALSE)-1</f>
        <v>2.2244425326162665E-2</v>
      </c>
      <c r="E105" s="3">
        <f>VLOOKUP($A105,Prices_Monthly!$A:$I,COLUMN(E$4),FALSE)/VLOOKUP(EOMONTH($A105,-3),Prices_Monthly!$A:$I,COLUMN(E$4),FALSE)-1</f>
        <v>-1.2023770841372183E-2</v>
      </c>
      <c r="F105" s="3">
        <f>VLOOKUP($A105,Prices_Monthly!$A:$I,COLUMN(F$4),FALSE)/VLOOKUP(EOMONTH($A105,-3),Prices_Monthly!$A:$I,COLUMN(F$4),FALSE)-1</f>
        <v>0.13308205276891849</v>
      </c>
      <c r="G105" s="3" t="e">
        <f>VLOOKUP($A105,Prices_Monthly!$A:$I,COLUMN(G$4),FALSE)/VLOOKUP(EOMONTH($A105,-3),Prices_Monthly!$A:$I,COLUMN(G$4),FALSE)-1</f>
        <v>#VALUE!</v>
      </c>
      <c r="H105" s="3" t="e">
        <f>VLOOKUP($A105,Prices_Monthly!$A:$I,COLUMN(H$4),FALSE)/VLOOKUP(EOMONTH($A105,-3),Prices_Monthly!$A:$I,COLUMN(H$4),FALSE)-1</f>
        <v>#VALUE!</v>
      </c>
      <c r="I105" s="3" t="e">
        <f>VLOOKUP($A105,Prices_Monthly!$A:$I,COLUMN(I$4),FALSE)/VLOOKUP(EOMONTH($A105,-3),Prices_Monthly!$A:$I,COLUMN(I$4),FALSE)-1</f>
        <v>#VALUE!</v>
      </c>
    </row>
    <row r="106" spans="1:9" x14ac:dyDescent="0.35">
      <c r="A106" s="2">
        <v>35946</v>
      </c>
      <c r="B106" s="3" t="e">
        <f>VLOOKUP($A106,Prices_Monthly!$A:$I,COLUMN(B$4),FALSE)/VLOOKUP(EOMONTH($A106,-3),Prices_Monthly!$A:$I,COLUMN(B$4),FALSE)-1</f>
        <v>#VALUE!</v>
      </c>
      <c r="C106" s="3">
        <f>VLOOKUP($A106,Prices_Monthly!$A:$I,COLUMN(C$4),FALSE)/VLOOKUP(EOMONTH($A106,-3),Prices_Monthly!$A:$I,COLUMN(C$4),FALSE)-1</f>
        <v>-2.947507228306756E-2</v>
      </c>
      <c r="D106" s="3">
        <f>VLOOKUP($A106,Prices_Monthly!$A:$I,COLUMN(D$4),FALSE)/VLOOKUP(EOMONTH($A106,-3),Prices_Monthly!$A:$I,COLUMN(D$4),FALSE)-1</f>
        <v>3.3238973557881968E-2</v>
      </c>
      <c r="E106" s="3">
        <f>VLOOKUP($A106,Prices_Monthly!$A:$I,COLUMN(E$4),FALSE)/VLOOKUP(EOMONTH($A106,-3),Prices_Monthly!$A:$I,COLUMN(E$4),FALSE)-1</f>
        <v>3.188783953161245E-3</v>
      </c>
      <c r="F106" s="3">
        <f>VLOOKUP($A106,Prices_Monthly!$A:$I,COLUMN(F$4),FALSE)/VLOOKUP(EOMONTH($A106,-3),Prices_Monthly!$A:$I,COLUMN(F$4),FALSE)-1</f>
        <v>3.8625829319276495E-2</v>
      </c>
      <c r="G106" s="3" t="e">
        <f>VLOOKUP($A106,Prices_Monthly!$A:$I,COLUMN(G$4),FALSE)/VLOOKUP(EOMONTH($A106,-3),Prices_Monthly!$A:$I,COLUMN(G$4),FALSE)-1</f>
        <v>#VALUE!</v>
      </c>
      <c r="H106" s="3" t="e">
        <f>VLOOKUP($A106,Prices_Monthly!$A:$I,COLUMN(H$4),FALSE)/VLOOKUP(EOMONTH($A106,-3),Prices_Monthly!$A:$I,COLUMN(H$4),FALSE)-1</f>
        <v>#VALUE!</v>
      </c>
      <c r="I106" s="3" t="e">
        <f>VLOOKUP($A106,Prices_Monthly!$A:$I,COLUMN(I$4),FALSE)/VLOOKUP(EOMONTH($A106,-3),Prices_Monthly!$A:$I,COLUMN(I$4),FALSE)-1</f>
        <v>#VALUE!</v>
      </c>
    </row>
    <row r="107" spans="1:9" x14ac:dyDescent="0.35">
      <c r="A107" s="2">
        <v>35976</v>
      </c>
      <c r="B107" s="3" t="e">
        <f>VLOOKUP($A107,Prices_Monthly!$A:$I,COLUMN(B$4),FALSE)/VLOOKUP(EOMONTH($A107,-3),Prices_Monthly!$A:$I,COLUMN(B$4),FALSE)-1</f>
        <v>#VALUE!</v>
      </c>
      <c r="C107" s="3">
        <f>VLOOKUP($A107,Prices_Monthly!$A:$I,COLUMN(C$4),FALSE)/VLOOKUP(EOMONTH($A107,-3),Prices_Monthly!$A:$I,COLUMN(C$4),FALSE)-1</f>
        <v>-2.4172007864967759E-2</v>
      </c>
      <c r="D107" s="3">
        <f>VLOOKUP($A107,Prices_Monthly!$A:$I,COLUMN(D$4),FALSE)/VLOOKUP(EOMONTH($A107,-3),Prices_Monthly!$A:$I,COLUMN(D$4),FALSE)-1</f>
        <v>1.8998633208081595E-2</v>
      </c>
      <c r="E107" s="3">
        <f>VLOOKUP($A107,Prices_Monthly!$A:$I,COLUMN(E$4),FALSE)/VLOOKUP(EOMONTH($A107,-3),Prices_Monthly!$A:$I,COLUMN(E$4),FALSE)-1</f>
        <v>1.1809379023201005E-2</v>
      </c>
      <c r="F107" s="3">
        <f>VLOOKUP($A107,Prices_Monthly!$A:$I,COLUMN(F$4),FALSE)/VLOOKUP(EOMONTH($A107,-3),Prices_Monthly!$A:$I,COLUMN(F$4),FALSE)-1</f>
        <v>1.8138055531677022E-2</v>
      </c>
      <c r="G107" s="3" t="e">
        <f>VLOOKUP($A107,Prices_Monthly!$A:$I,COLUMN(G$4),FALSE)/VLOOKUP(EOMONTH($A107,-3),Prices_Monthly!$A:$I,COLUMN(G$4),FALSE)-1</f>
        <v>#VALUE!</v>
      </c>
      <c r="H107" s="3" t="e">
        <f>VLOOKUP($A107,Prices_Monthly!$A:$I,COLUMN(H$4),FALSE)/VLOOKUP(EOMONTH($A107,-3),Prices_Monthly!$A:$I,COLUMN(H$4),FALSE)-1</f>
        <v>#VALUE!</v>
      </c>
      <c r="I107" s="3" t="e">
        <f>VLOOKUP($A107,Prices_Monthly!$A:$I,COLUMN(I$4),FALSE)/VLOOKUP(EOMONTH($A107,-3),Prices_Monthly!$A:$I,COLUMN(I$4),FALSE)-1</f>
        <v>#VALUE!</v>
      </c>
    </row>
    <row r="108" spans="1:9" x14ac:dyDescent="0.35">
      <c r="A108" s="2">
        <v>36007</v>
      </c>
      <c r="B108" s="3" t="e">
        <f>VLOOKUP($A108,Prices_Monthly!$A:$I,COLUMN(B$4),FALSE)/VLOOKUP(EOMONTH($A108,-3),Prices_Monthly!$A:$I,COLUMN(B$4),FALSE)-1</f>
        <v>#VALUE!</v>
      </c>
      <c r="C108" s="3">
        <f>VLOOKUP($A108,Prices_Monthly!$A:$I,COLUMN(C$4),FALSE)/VLOOKUP(EOMONTH($A108,-3),Prices_Monthly!$A:$I,COLUMN(C$4),FALSE)-1</f>
        <v>-7.6745256559568764E-2</v>
      </c>
      <c r="D108" s="3">
        <f>VLOOKUP($A108,Prices_Monthly!$A:$I,COLUMN(D$4),FALSE)/VLOOKUP(EOMONTH($A108,-3),Prices_Monthly!$A:$I,COLUMN(D$4),FALSE)-1</f>
        <v>1.623073075730197E-2</v>
      </c>
      <c r="E108" s="3">
        <f>VLOOKUP($A108,Prices_Monthly!$A:$I,COLUMN(E$4),FALSE)/VLOOKUP(EOMONTH($A108,-3),Prices_Monthly!$A:$I,COLUMN(E$4),FALSE)-1</f>
        <v>9.8704622274639053E-3</v>
      </c>
      <c r="F108" s="3">
        <f>VLOOKUP($A108,Prices_Monthly!$A:$I,COLUMN(F$4),FALSE)/VLOOKUP(EOMONTH($A108,-3),Prices_Monthly!$A:$I,COLUMN(F$4),FALSE)-1</f>
        <v>-7.4206755373591449E-3</v>
      </c>
      <c r="G108" s="3" t="e">
        <f>VLOOKUP($A108,Prices_Monthly!$A:$I,COLUMN(G$4),FALSE)/VLOOKUP(EOMONTH($A108,-3),Prices_Monthly!$A:$I,COLUMN(G$4),FALSE)-1</f>
        <v>#VALUE!</v>
      </c>
      <c r="H108" s="3" t="e">
        <f>VLOOKUP($A108,Prices_Monthly!$A:$I,COLUMN(H$4),FALSE)/VLOOKUP(EOMONTH($A108,-3),Prices_Monthly!$A:$I,COLUMN(H$4),FALSE)-1</f>
        <v>#VALUE!</v>
      </c>
      <c r="I108" s="3" t="e">
        <f>VLOOKUP($A108,Prices_Monthly!$A:$I,COLUMN(I$4),FALSE)/VLOOKUP(EOMONTH($A108,-3),Prices_Monthly!$A:$I,COLUMN(I$4),FALSE)-1</f>
        <v>#VALUE!</v>
      </c>
    </row>
    <row r="109" spans="1:9" x14ac:dyDescent="0.35">
      <c r="A109" s="2">
        <v>36038</v>
      </c>
      <c r="B109" s="3" t="e">
        <f>VLOOKUP($A109,Prices_Monthly!$A:$I,COLUMN(B$4),FALSE)/VLOOKUP(EOMONTH($A109,-3),Prices_Monthly!$A:$I,COLUMN(B$4),FALSE)-1</f>
        <v>#VALUE!</v>
      </c>
      <c r="C109" s="3">
        <f>VLOOKUP($A109,Prices_Monthly!$A:$I,COLUMN(C$4),FALSE)/VLOOKUP(EOMONTH($A109,-3),Prices_Monthly!$A:$I,COLUMN(C$4),FALSE)-1</f>
        <v>-6.8506838524126423E-2</v>
      </c>
      <c r="D109" s="3">
        <f>VLOOKUP($A109,Prices_Monthly!$A:$I,COLUMN(D$4),FALSE)/VLOOKUP(EOMONTH($A109,-3),Prices_Monthly!$A:$I,COLUMN(D$4),FALSE)-1</f>
        <v>1.3688748932841222E-2</v>
      </c>
      <c r="E109" s="3">
        <f>VLOOKUP($A109,Prices_Monthly!$A:$I,COLUMN(E$4),FALSE)/VLOOKUP(EOMONTH($A109,-3),Prices_Monthly!$A:$I,COLUMN(E$4),FALSE)-1</f>
        <v>3.4253794625373368E-2</v>
      </c>
      <c r="F109" s="3">
        <f>VLOOKUP($A109,Prices_Monthly!$A:$I,COLUMN(F$4),FALSE)/VLOOKUP(EOMONTH($A109,-3),Prices_Monthly!$A:$I,COLUMN(F$4),FALSE)-1</f>
        <v>-0.1347567378368919</v>
      </c>
      <c r="G109" s="3" t="e">
        <f>VLOOKUP($A109,Prices_Monthly!$A:$I,COLUMN(G$4),FALSE)/VLOOKUP(EOMONTH($A109,-3),Prices_Monthly!$A:$I,COLUMN(G$4),FALSE)-1</f>
        <v>#VALUE!</v>
      </c>
      <c r="H109" s="3" t="e">
        <f>VLOOKUP($A109,Prices_Monthly!$A:$I,COLUMN(H$4),FALSE)/VLOOKUP(EOMONTH($A109,-3),Prices_Monthly!$A:$I,COLUMN(H$4),FALSE)-1</f>
        <v>#VALUE!</v>
      </c>
      <c r="I109" s="3" t="e">
        <f>VLOOKUP($A109,Prices_Monthly!$A:$I,COLUMN(I$4),FALSE)/VLOOKUP(EOMONTH($A109,-3),Prices_Monthly!$A:$I,COLUMN(I$4),FALSE)-1</f>
        <v>#VALUE!</v>
      </c>
    </row>
    <row r="110" spans="1:9" x14ac:dyDescent="0.35">
      <c r="A110" s="2">
        <v>36068</v>
      </c>
      <c r="B110" s="3" t="e">
        <f>VLOOKUP($A110,Prices_Monthly!$A:$I,COLUMN(B$4),FALSE)/VLOOKUP(EOMONTH($A110,-3),Prices_Monthly!$A:$I,COLUMN(B$4),FALSE)-1</f>
        <v>#VALUE!</v>
      </c>
      <c r="C110" s="3">
        <f>VLOOKUP($A110,Prices_Monthly!$A:$I,COLUMN(C$4),FALSE)/VLOOKUP(EOMONTH($A110,-3),Prices_Monthly!$A:$I,COLUMN(C$4),FALSE)-1</f>
        <v>-1.1425012560710046E-2</v>
      </c>
      <c r="D110" s="3">
        <f>VLOOKUP($A110,Prices_Monthly!$A:$I,COLUMN(D$4),FALSE)/VLOOKUP(EOMONTH($A110,-3),Prices_Monthly!$A:$I,COLUMN(D$4),FALSE)-1</f>
        <v>4.7420027777931528E-2</v>
      </c>
      <c r="E110" s="3">
        <f>VLOOKUP($A110,Prices_Monthly!$A:$I,COLUMN(E$4),FALSE)/VLOOKUP(EOMONTH($A110,-3),Prices_Monthly!$A:$I,COLUMN(E$4),FALSE)-1</f>
        <v>6.558306966041183E-2</v>
      </c>
      <c r="F110" s="3">
        <f>VLOOKUP($A110,Prices_Monthly!$A:$I,COLUMN(F$4),FALSE)/VLOOKUP(EOMONTH($A110,-3),Prices_Monthly!$A:$I,COLUMN(F$4),FALSE)-1</f>
        <v>-0.11102668017561623</v>
      </c>
      <c r="G110" s="3" t="e">
        <f>VLOOKUP($A110,Prices_Monthly!$A:$I,COLUMN(G$4),FALSE)/VLOOKUP(EOMONTH($A110,-3),Prices_Monthly!$A:$I,COLUMN(G$4),FALSE)-1</f>
        <v>#VALUE!</v>
      </c>
      <c r="H110" s="3" t="e">
        <f>VLOOKUP($A110,Prices_Monthly!$A:$I,COLUMN(H$4),FALSE)/VLOOKUP(EOMONTH($A110,-3),Prices_Monthly!$A:$I,COLUMN(H$4),FALSE)-1</f>
        <v>#VALUE!</v>
      </c>
      <c r="I110" s="3" t="e">
        <f>VLOOKUP($A110,Prices_Monthly!$A:$I,COLUMN(I$4),FALSE)/VLOOKUP(EOMONTH($A110,-3),Prices_Monthly!$A:$I,COLUMN(I$4),FALSE)-1</f>
        <v>#VALUE!</v>
      </c>
    </row>
    <row r="111" spans="1:9" x14ac:dyDescent="0.35">
      <c r="A111" s="2">
        <v>36099</v>
      </c>
      <c r="B111" s="3" t="e">
        <f>VLOOKUP($A111,Prices_Monthly!$A:$I,COLUMN(B$4),FALSE)/VLOOKUP(EOMONTH($A111,-3),Prices_Monthly!$A:$I,COLUMN(B$4),FALSE)-1</f>
        <v>#VALUE!</v>
      </c>
      <c r="C111" s="3">
        <f>VLOOKUP($A111,Prices_Monthly!$A:$I,COLUMN(C$4),FALSE)/VLOOKUP(EOMONTH($A111,-3),Prices_Monthly!$A:$I,COLUMN(C$4),FALSE)-1</f>
        <v>1.1015178223567457E-2</v>
      </c>
      <c r="D111" s="3">
        <f>VLOOKUP($A111,Prices_Monthly!$A:$I,COLUMN(D$4),FALSE)/VLOOKUP(EOMONTH($A111,-3),Prices_Monthly!$A:$I,COLUMN(D$4),FALSE)-1</f>
        <v>3.9487728548261769E-2</v>
      </c>
      <c r="E111" s="3">
        <f>VLOOKUP($A111,Prices_Monthly!$A:$I,COLUMN(E$4),FALSE)/VLOOKUP(EOMONTH($A111,-3),Prices_Monthly!$A:$I,COLUMN(E$4),FALSE)-1</f>
        <v>5.8321650684124204E-2</v>
      </c>
      <c r="F111" s="3">
        <f>VLOOKUP($A111,Prices_Monthly!$A:$I,COLUMN(F$4),FALSE)/VLOOKUP(EOMONTH($A111,-3),Prices_Monthly!$A:$I,COLUMN(F$4),FALSE)-1</f>
        <v>-2.5436108962791137E-2</v>
      </c>
      <c r="G111" s="3" t="e">
        <f>VLOOKUP($A111,Prices_Monthly!$A:$I,COLUMN(G$4),FALSE)/VLOOKUP(EOMONTH($A111,-3),Prices_Monthly!$A:$I,COLUMN(G$4),FALSE)-1</f>
        <v>#VALUE!</v>
      </c>
      <c r="H111" s="3" t="e">
        <f>VLOOKUP($A111,Prices_Monthly!$A:$I,COLUMN(H$4),FALSE)/VLOOKUP(EOMONTH($A111,-3),Prices_Monthly!$A:$I,COLUMN(H$4),FALSE)-1</f>
        <v>#VALUE!</v>
      </c>
      <c r="I111" s="3" t="e">
        <f>VLOOKUP($A111,Prices_Monthly!$A:$I,COLUMN(I$4),FALSE)/VLOOKUP(EOMONTH($A111,-3),Prices_Monthly!$A:$I,COLUMN(I$4),FALSE)-1</f>
        <v>#VALUE!</v>
      </c>
    </row>
    <row r="112" spans="1:9" x14ac:dyDescent="0.35">
      <c r="A112" s="2">
        <v>36129</v>
      </c>
      <c r="B112" s="3" t="e">
        <f>VLOOKUP($A112,Prices_Monthly!$A:$I,COLUMN(B$4),FALSE)/VLOOKUP(EOMONTH($A112,-3),Prices_Monthly!$A:$I,COLUMN(B$4),FALSE)-1</f>
        <v>#VALUE!</v>
      </c>
      <c r="C112" s="3">
        <f>VLOOKUP($A112,Prices_Monthly!$A:$I,COLUMN(C$4),FALSE)/VLOOKUP(EOMONTH($A112,-3),Prices_Monthly!$A:$I,COLUMN(C$4),FALSE)-1</f>
        <v>5.0243769545549988E-2</v>
      </c>
      <c r="D112" s="3">
        <f>VLOOKUP($A112,Prices_Monthly!$A:$I,COLUMN(D$4),FALSE)/VLOOKUP(EOMONTH($A112,-3),Prices_Monthly!$A:$I,COLUMN(D$4),FALSE)-1</f>
        <v>1.1083525591937038E-2</v>
      </c>
      <c r="E112" s="3">
        <f>VLOOKUP($A112,Prices_Monthly!$A:$I,COLUMN(E$4),FALSE)/VLOOKUP(EOMONTH($A112,-3),Prices_Monthly!$A:$I,COLUMN(E$4),FALSE)-1</f>
        <v>1.6131608040573342E-2</v>
      </c>
      <c r="F112" s="3">
        <f>VLOOKUP($A112,Prices_Monthly!$A:$I,COLUMN(F$4),FALSE)/VLOOKUP(EOMONTH($A112,-3),Prices_Monthly!$A:$I,COLUMN(F$4),FALSE)-1</f>
        <v>0.20641181229773475</v>
      </c>
      <c r="G112" s="3" t="e">
        <f>VLOOKUP($A112,Prices_Monthly!$A:$I,COLUMN(G$4),FALSE)/VLOOKUP(EOMONTH($A112,-3),Prices_Monthly!$A:$I,COLUMN(G$4),FALSE)-1</f>
        <v>#VALUE!</v>
      </c>
      <c r="H112" s="3" t="e">
        <f>VLOOKUP($A112,Prices_Monthly!$A:$I,COLUMN(H$4),FALSE)/VLOOKUP(EOMONTH($A112,-3),Prices_Monthly!$A:$I,COLUMN(H$4),FALSE)-1</f>
        <v>#VALUE!</v>
      </c>
      <c r="I112" s="3" t="e">
        <f>VLOOKUP($A112,Prices_Monthly!$A:$I,COLUMN(I$4),FALSE)/VLOOKUP(EOMONTH($A112,-3),Prices_Monthly!$A:$I,COLUMN(I$4),FALSE)-1</f>
        <v>#VALUE!</v>
      </c>
    </row>
    <row r="113" spans="1:9" x14ac:dyDescent="0.35">
      <c r="A113" s="2">
        <v>36160</v>
      </c>
      <c r="B113" s="3" t="e">
        <f>VLOOKUP($A113,Prices_Monthly!$A:$I,COLUMN(B$4),FALSE)/VLOOKUP(EOMONTH($A113,-3),Prices_Monthly!$A:$I,COLUMN(B$4),FALSE)-1</f>
        <v>#VALUE!</v>
      </c>
      <c r="C113" s="3">
        <f>VLOOKUP($A113,Prices_Monthly!$A:$I,COLUMN(C$4),FALSE)/VLOOKUP(EOMONTH($A113,-3),Prices_Monthly!$A:$I,COLUMN(C$4),FALSE)-1</f>
        <v>-3.9946741207799175E-2</v>
      </c>
      <c r="D113" s="3">
        <f>VLOOKUP($A113,Prices_Monthly!$A:$I,COLUMN(D$4),FALSE)/VLOOKUP(EOMONTH($A113,-3),Prices_Monthly!$A:$I,COLUMN(D$4),FALSE)-1</f>
        <v>-7.16064931504099E-2</v>
      </c>
      <c r="E113" s="3">
        <f>VLOOKUP($A113,Prices_Monthly!$A:$I,COLUMN(E$4),FALSE)/VLOOKUP(EOMONTH($A113,-3),Prices_Monthly!$A:$I,COLUMN(E$4),FALSE)-1</f>
        <v>-2.1511416266487782E-2</v>
      </c>
      <c r="F113" s="3">
        <f>VLOOKUP($A113,Prices_Monthly!$A:$I,COLUMN(F$4),FALSE)/VLOOKUP(EOMONTH($A113,-3),Prices_Monthly!$A:$I,COLUMN(F$4),FALSE)-1</f>
        <v>0.2018235349985753</v>
      </c>
      <c r="G113" s="3" t="e">
        <f>VLOOKUP($A113,Prices_Monthly!$A:$I,COLUMN(G$4),FALSE)/VLOOKUP(EOMONTH($A113,-3),Prices_Monthly!$A:$I,COLUMN(G$4),FALSE)-1</f>
        <v>#VALUE!</v>
      </c>
      <c r="H113" s="3" t="e">
        <f>VLOOKUP($A113,Prices_Monthly!$A:$I,COLUMN(H$4),FALSE)/VLOOKUP(EOMONTH($A113,-3),Prices_Monthly!$A:$I,COLUMN(H$4),FALSE)-1</f>
        <v>#VALUE!</v>
      </c>
      <c r="I113" s="3" t="e">
        <f>VLOOKUP($A113,Prices_Monthly!$A:$I,COLUMN(I$4),FALSE)/VLOOKUP(EOMONTH($A113,-3),Prices_Monthly!$A:$I,COLUMN(I$4),FALSE)-1</f>
        <v>#VALUE!</v>
      </c>
    </row>
    <row r="114" spans="1:9" x14ac:dyDescent="0.35">
      <c r="A114" s="2">
        <v>36191</v>
      </c>
      <c r="B114" s="3" t="e">
        <f>VLOOKUP($A114,Prices_Monthly!$A:$I,COLUMN(B$4),FALSE)/VLOOKUP(EOMONTH($A114,-3),Prices_Monthly!$A:$I,COLUMN(B$4),FALSE)-1</f>
        <v>#VALUE!</v>
      </c>
      <c r="C114" s="3">
        <f>VLOOKUP($A114,Prices_Monthly!$A:$I,COLUMN(C$4),FALSE)/VLOOKUP(EOMONTH($A114,-3),Prices_Monthly!$A:$I,COLUMN(C$4),FALSE)-1</f>
        <v>-3.3006181922054845E-2</v>
      </c>
      <c r="D114" s="3">
        <f>VLOOKUP($A114,Prices_Monthly!$A:$I,COLUMN(D$4),FALSE)/VLOOKUP(EOMONTH($A114,-3),Prices_Monthly!$A:$I,COLUMN(D$4),FALSE)-1</f>
        <v>-6.2931380624314581E-2</v>
      </c>
      <c r="E114" s="3">
        <f>VLOOKUP($A114,Prices_Monthly!$A:$I,COLUMN(E$4),FALSE)/VLOOKUP(EOMONTH($A114,-3),Prices_Monthly!$A:$I,COLUMN(E$4),FALSE)-1</f>
        <v>-1.2098254139466857E-2</v>
      </c>
      <c r="F114" s="3">
        <f>VLOOKUP($A114,Prices_Monthly!$A:$I,COLUMN(F$4),FALSE)/VLOOKUP(EOMONTH($A114,-3),Prices_Monthly!$A:$I,COLUMN(F$4),FALSE)-1</f>
        <v>0.14795873379772506</v>
      </c>
      <c r="G114" s="3" t="e">
        <f>VLOOKUP($A114,Prices_Monthly!$A:$I,COLUMN(G$4),FALSE)/VLOOKUP(EOMONTH($A114,-3),Prices_Monthly!$A:$I,COLUMN(G$4),FALSE)-1</f>
        <v>#VALUE!</v>
      </c>
      <c r="H114" s="3" t="e">
        <f>VLOOKUP($A114,Prices_Monthly!$A:$I,COLUMN(H$4),FALSE)/VLOOKUP(EOMONTH($A114,-3),Prices_Monthly!$A:$I,COLUMN(H$4),FALSE)-1</f>
        <v>#VALUE!</v>
      </c>
      <c r="I114" s="3" t="e">
        <f>VLOOKUP($A114,Prices_Monthly!$A:$I,COLUMN(I$4),FALSE)/VLOOKUP(EOMONTH($A114,-3),Prices_Monthly!$A:$I,COLUMN(I$4),FALSE)-1</f>
        <v>#VALUE!</v>
      </c>
    </row>
    <row r="115" spans="1:9" x14ac:dyDescent="0.35">
      <c r="A115" s="2">
        <v>36219</v>
      </c>
      <c r="B115" s="3" t="e">
        <f>VLOOKUP($A115,Prices_Monthly!$A:$I,COLUMN(B$4),FALSE)/VLOOKUP(EOMONTH($A115,-3),Prices_Monthly!$A:$I,COLUMN(B$4),FALSE)-1</f>
        <v>#VALUE!</v>
      </c>
      <c r="C115" s="3">
        <f>VLOOKUP($A115,Prices_Monthly!$A:$I,COLUMN(C$4),FALSE)/VLOOKUP(EOMONTH($A115,-3),Prices_Monthly!$A:$I,COLUMN(C$4),FALSE)-1</f>
        <v>-3.0071307557412053E-2</v>
      </c>
      <c r="D115" s="3">
        <f>VLOOKUP($A115,Prices_Monthly!$A:$I,COLUMN(D$4),FALSE)/VLOOKUP(EOMONTH($A115,-3),Prices_Monthly!$A:$I,COLUMN(D$4),FALSE)-1</f>
        <v>-3.524240172982529E-2</v>
      </c>
      <c r="E115" s="3">
        <f>VLOOKUP($A115,Prices_Monthly!$A:$I,COLUMN(E$4),FALSE)/VLOOKUP(EOMONTH($A115,-3),Prices_Monthly!$A:$I,COLUMN(E$4),FALSE)-1</f>
        <v>-3.9599865682155344E-2</v>
      </c>
      <c r="F115" s="3">
        <f>VLOOKUP($A115,Prices_Monthly!$A:$I,COLUMN(F$4),FALSE)/VLOOKUP(EOMONTH($A115,-3),Prices_Monthly!$A:$I,COLUMN(F$4),FALSE)-1</f>
        <v>5.2225668538854908E-2</v>
      </c>
      <c r="G115" s="3" t="e">
        <f>VLOOKUP($A115,Prices_Monthly!$A:$I,COLUMN(G$4),FALSE)/VLOOKUP(EOMONTH($A115,-3),Prices_Monthly!$A:$I,COLUMN(G$4),FALSE)-1</f>
        <v>#VALUE!</v>
      </c>
      <c r="H115" s="3" t="e">
        <f>VLOOKUP($A115,Prices_Monthly!$A:$I,COLUMN(H$4),FALSE)/VLOOKUP(EOMONTH($A115,-3),Prices_Monthly!$A:$I,COLUMN(H$4),FALSE)-1</f>
        <v>#VALUE!</v>
      </c>
      <c r="I115" s="3" t="e">
        <f>VLOOKUP($A115,Prices_Monthly!$A:$I,COLUMN(I$4),FALSE)/VLOOKUP(EOMONTH($A115,-3),Prices_Monthly!$A:$I,COLUMN(I$4),FALSE)-1</f>
        <v>#VALUE!</v>
      </c>
    </row>
    <row r="116" spans="1:9" x14ac:dyDescent="0.35">
      <c r="A116" s="2">
        <v>36250</v>
      </c>
      <c r="B116" s="3" t="e">
        <f>VLOOKUP($A116,Prices_Monthly!$A:$I,COLUMN(B$4),FALSE)/VLOOKUP(EOMONTH($A116,-3),Prices_Monthly!$A:$I,COLUMN(B$4),FALSE)-1</f>
        <v>#VALUE!</v>
      </c>
      <c r="C116" s="3">
        <f>VLOOKUP($A116,Prices_Monthly!$A:$I,COLUMN(C$4),FALSE)/VLOOKUP(EOMONTH($A116,-3),Prices_Monthly!$A:$I,COLUMN(C$4),FALSE)-1</f>
        <v>-3.8225798002134104E-2</v>
      </c>
      <c r="D116" s="3">
        <f>VLOOKUP($A116,Prices_Monthly!$A:$I,COLUMN(D$4),FALSE)/VLOOKUP(EOMONTH($A116,-3),Prices_Monthly!$A:$I,COLUMN(D$4),FALSE)-1</f>
        <v>4.5272297284993712E-2</v>
      </c>
      <c r="E116" s="3">
        <f>VLOOKUP($A116,Prices_Monthly!$A:$I,COLUMN(E$4),FALSE)/VLOOKUP(EOMONTH($A116,-3),Prices_Monthly!$A:$I,COLUMN(E$4),FALSE)-1</f>
        <v>-3.8612239400346859E-2</v>
      </c>
      <c r="F116" s="3">
        <f>VLOOKUP($A116,Prices_Monthly!$A:$I,COLUMN(F$4),FALSE)/VLOOKUP(EOMONTH($A116,-3),Prices_Monthly!$A:$I,COLUMN(F$4),FALSE)-1</f>
        <v>2.8449502133712556E-2</v>
      </c>
      <c r="G116" s="3" t="e">
        <f>VLOOKUP($A116,Prices_Monthly!$A:$I,COLUMN(G$4),FALSE)/VLOOKUP(EOMONTH($A116,-3),Prices_Monthly!$A:$I,COLUMN(G$4),FALSE)-1</f>
        <v>#VALUE!</v>
      </c>
      <c r="H116" s="3" t="e">
        <f>VLOOKUP($A116,Prices_Monthly!$A:$I,COLUMN(H$4),FALSE)/VLOOKUP(EOMONTH($A116,-3),Prices_Monthly!$A:$I,COLUMN(H$4),FALSE)-1</f>
        <v>#VALUE!</v>
      </c>
      <c r="I116" s="3" t="e">
        <f>VLOOKUP($A116,Prices_Monthly!$A:$I,COLUMN(I$4),FALSE)/VLOOKUP(EOMONTH($A116,-3),Prices_Monthly!$A:$I,COLUMN(I$4),FALSE)-1</f>
        <v>#VALUE!</v>
      </c>
    </row>
    <row r="117" spans="1:9" x14ac:dyDescent="0.35">
      <c r="A117" s="2">
        <v>36280</v>
      </c>
      <c r="B117" s="3">
        <f>VLOOKUP($A117,Prices_Monthly!$A:$I,COLUMN(B$4),FALSE)/VLOOKUP(EOMONTH($A117,-3),Prices_Monthly!$A:$I,COLUMN(B$4),FALSE)-1</f>
        <v>0.29825080544432114</v>
      </c>
      <c r="C117" s="3">
        <f>VLOOKUP($A117,Prices_Monthly!$A:$I,COLUMN(C$4),FALSE)/VLOOKUP(EOMONTH($A117,-3),Prices_Monthly!$A:$I,COLUMN(C$4),FALSE)-1</f>
        <v>-7.5522386395938668E-3</v>
      </c>
      <c r="D117" s="3">
        <f>VLOOKUP($A117,Prices_Monthly!$A:$I,COLUMN(D$4),FALSE)/VLOOKUP(EOMONTH($A117,-3),Prices_Monthly!$A:$I,COLUMN(D$4),FALSE)-1</f>
        <v>5.8352499635868416E-2</v>
      </c>
      <c r="E117" s="3">
        <f>VLOOKUP($A117,Prices_Monthly!$A:$I,COLUMN(E$4),FALSE)/VLOOKUP(EOMONTH($A117,-3),Prices_Monthly!$A:$I,COLUMN(E$4),FALSE)-1</f>
        <v>-3.8864134318757126E-2</v>
      </c>
      <c r="F117" s="3">
        <f>VLOOKUP($A117,Prices_Monthly!$A:$I,COLUMN(F$4),FALSE)/VLOOKUP(EOMONTH($A117,-3),Prices_Monthly!$A:$I,COLUMN(F$4),FALSE)-1</f>
        <v>3.4027191028496828E-2</v>
      </c>
      <c r="G117" s="3" t="e">
        <f>VLOOKUP($A117,Prices_Monthly!$A:$I,COLUMN(G$4),FALSE)/VLOOKUP(EOMONTH($A117,-3),Prices_Monthly!$A:$I,COLUMN(G$4),FALSE)-1</f>
        <v>#VALUE!</v>
      </c>
      <c r="H117" s="3" t="e">
        <f>VLOOKUP($A117,Prices_Monthly!$A:$I,COLUMN(H$4),FALSE)/VLOOKUP(EOMONTH($A117,-3),Prices_Monthly!$A:$I,COLUMN(H$4),FALSE)-1</f>
        <v>#VALUE!</v>
      </c>
      <c r="I117" s="3" t="e">
        <f>VLOOKUP($A117,Prices_Monthly!$A:$I,COLUMN(I$4),FALSE)/VLOOKUP(EOMONTH($A117,-3),Prices_Monthly!$A:$I,COLUMN(I$4),FALSE)-1</f>
        <v>#VALUE!</v>
      </c>
    </row>
    <row r="118" spans="1:9" x14ac:dyDescent="0.35">
      <c r="A118" s="2">
        <v>36311</v>
      </c>
      <c r="B118" s="3">
        <f>VLOOKUP($A118,Prices_Monthly!$A:$I,COLUMN(B$4),FALSE)/VLOOKUP(EOMONTH($A118,-3),Prices_Monthly!$A:$I,COLUMN(B$4),FALSE)-1</f>
        <v>0.17432609227280249</v>
      </c>
      <c r="C118" s="3">
        <f>VLOOKUP($A118,Prices_Monthly!$A:$I,COLUMN(C$4),FALSE)/VLOOKUP(EOMONTH($A118,-3),Prices_Monthly!$A:$I,COLUMN(C$4),FALSE)-1</f>
        <v>-6.8230823661821316E-2</v>
      </c>
      <c r="D118" s="3">
        <f>VLOOKUP($A118,Prices_Monthly!$A:$I,COLUMN(D$4),FALSE)/VLOOKUP(EOMONTH($A118,-3),Prices_Monthly!$A:$I,COLUMN(D$4),FALSE)-1</f>
        <v>4.6419941851452817E-2</v>
      </c>
      <c r="E118" s="3">
        <f>VLOOKUP($A118,Prices_Monthly!$A:$I,COLUMN(E$4),FALSE)/VLOOKUP(EOMONTH($A118,-3),Prices_Monthly!$A:$I,COLUMN(E$4),FALSE)-1</f>
        <v>-2.2832483062056319E-2</v>
      </c>
      <c r="F118" s="3">
        <f>VLOOKUP($A118,Prices_Monthly!$A:$I,COLUMN(F$4),FALSE)/VLOOKUP(EOMONTH($A118,-3),Prices_Monthly!$A:$I,COLUMN(F$4),FALSE)-1</f>
        <v>3.9595283620140309E-2</v>
      </c>
      <c r="G118" s="3" t="e">
        <f>VLOOKUP($A118,Prices_Monthly!$A:$I,COLUMN(G$4),FALSE)/VLOOKUP(EOMONTH($A118,-3),Prices_Monthly!$A:$I,COLUMN(G$4),FALSE)-1</f>
        <v>#VALUE!</v>
      </c>
      <c r="H118" s="3" t="e">
        <f>VLOOKUP($A118,Prices_Monthly!$A:$I,COLUMN(H$4),FALSE)/VLOOKUP(EOMONTH($A118,-3),Prices_Monthly!$A:$I,COLUMN(H$4),FALSE)-1</f>
        <v>#VALUE!</v>
      </c>
      <c r="I118" s="3">
        <f>VLOOKUP($A118,Prices_Monthly!$A:$I,COLUMN(I$4),FALSE)/VLOOKUP(EOMONTH($A118,-3),Prices_Monthly!$A:$I,COLUMN(I$4),FALSE)-1</f>
        <v>-5.2153581275013905E-2</v>
      </c>
    </row>
    <row r="119" spans="1:9" x14ac:dyDescent="0.35">
      <c r="A119" s="2">
        <v>36341</v>
      </c>
      <c r="B119" s="3">
        <f>VLOOKUP($A119,Prices_Monthly!$A:$I,COLUMN(B$4),FALSE)/VLOOKUP(EOMONTH($A119,-3),Prices_Monthly!$A:$I,COLUMN(B$4),FALSE)-1</f>
        <v>2.311732476856232E-2</v>
      </c>
      <c r="C119" s="3">
        <f>VLOOKUP($A119,Prices_Monthly!$A:$I,COLUMN(C$4),FALSE)/VLOOKUP(EOMONTH($A119,-3),Prices_Monthly!$A:$I,COLUMN(C$4),FALSE)-1</f>
        <v>-7.0772282790985686E-2</v>
      </c>
      <c r="D119" s="3">
        <f>VLOOKUP($A119,Prices_Monthly!$A:$I,COLUMN(D$4),FALSE)/VLOOKUP(EOMONTH($A119,-3),Prices_Monthly!$A:$I,COLUMN(D$4),FALSE)-1</f>
        <v>-1.0452919941880467E-2</v>
      </c>
      <c r="E119" s="3">
        <f>VLOOKUP($A119,Prices_Monthly!$A:$I,COLUMN(E$4),FALSE)/VLOOKUP(EOMONTH($A119,-3),Prices_Monthly!$A:$I,COLUMN(E$4),FALSE)-1</f>
        <v>-2.5311461241996458E-2</v>
      </c>
      <c r="F119" s="3">
        <f>VLOOKUP($A119,Prices_Monthly!$A:$I,COLUMN(F$4),FALSE)/VLOOKUP(EOMONTH($A119,-3),Prices_Monthly!$A:$I,COLUMN(F$4),FALSE)-1</f>
        <v>5.7937605655448143E-2</v>
      </c>
      <c r="G119" s="3" t="e">
        <f>VLOOKUP($A119,Prices_Monthly!$A:$I,COLUMN(G$4),FALSE)/VLOOKUP(EOMONTH($A119,-3),Prices_Monthly!$A:$I,COLUMN(G$4),FALSE)-1</f>
        <v>#VALUE!</v>
      </c>
      <c r="H119" s="3">
        <f>VLOOKUP($A119,Prices_Monthly!$A:$I,COLUMN(H$4),FALSE)/VLOOKUP(EOMONTH($A119,-3),Prices_Monthly!$A:$I,COLUMN(H$4),FALSE)-1</f>
        <v>-3.3226004596972336E-2</v>
      </c>
      <c r="I119" s="3">
        <f>VLOOKUP($A119,Prices_Monthly!$A:$I,COLUMN(I$4),FALSE)/VLOOKUP(EOMONTH($A119,-3),Prices_Monthly!$A:$I,COLUMN(I$4),FALSE)-1</f>
        <v>-4.9838542490941995E-2</v>
      </c>
    </row>
    <row r="120" spans="1:9" x14ac:dyDescent="0.35">
      <c r="A120" s="2">
        <v>36372</v>
      </c>
      <c r="B120" s="3">
        <f>VLOOKUP($A120,Prices_Monthly!$A:$I,COLUMN(B$4),FALSE)/VLOOKUP(EOMONTH($A120,-3),Prices_Monthly!$A:$I,COLUMN(B$4),FALSE)-1</f>
        <v>0.12986230054059056</v>
      </c>
      <c r="C120" s="3">
        <f>VLOOKUP($A120,Prices_Monthly!$A:$I,COLUMN(C$4),FALSE)/VLOOKUP(EOMONTH($A120,-3),Prices_Monthly!$A:$I,COLUMN(C$4),FALSE)-1</f>
        <v>-0.11480551717940946</v>
      </c>
      <c r="D120" s="3">
        <f>VLOOKUP($A120,Prices_Monthly!$A:$I,COLUMN(D$4),FALSE)/VLOOKUP(EOMONTH($A120,-3),Prices_Monthly!$A:$I,COLUMN(D$4),FALSE)-1</f>
        <v>-1.7529738091427993E-2</v>
      </c>
      <c r="E120" s="3">
        <f>VLOOKUP($A120,Prices_Monthly!$A:$I,COLUMN(E$4),FALSE)/VLOOKUP(EOMONTH($A120,-3),Prices_Monthly!$A:$I,COLUMN(E$4),FALSE)-1</f>
        <v>-3.2976933532569586E-2</v>
      </c>
      <c r="F120" s="3">
        <f>VLOOKUP($A120,Prices_Monthly!$A:$I,COLUMN(F$4),FALSE)/VLOOKUP(EOMONTH($A120,-3),Prices_Monthly!$A:$I,COLUMN(F$4),FALSE)-1</f>
        <v>-1.4262368147377913E-2</v>
      </c>
      <c r="G120" s="3" t="e">
        <f>VLOOKUP($A120,Prices_Monthly!$A:$I,COLUMN(G$4),FALSE)/VLOOKUP(EOMONTH($A120,-3),Prices_Monthly!$A:$I,COLUMN(G$4),FALSE)-1</f>
        <v>#VALUE!</v>
      </c>
      <c r="H120" s="3">
        <f>VLOOKUP($A120,Prices_Monthly!$A:$I,COLUMN(H$4),FALSE)/VLOOKUP(EOMONTH($A120,-3),Prices_Monthly!$A:$I,COLUMN(H$4),FALSE)-1</f>
        <v>2.758547353658436E-2</v>
      </c>
      <c r="I120" s="3">
        <f>VLOOKUP($A120,Prices_Monthly!$A:$I,COLUMN(I$4),FALSE)/VLOOKUP(EOMONTH($A120,-3),Prices_Monthly!$A:$I,COLUMN(I$4),FALSE)-1</f>
        <v>5.5224648083473937E-3</v>
      </c>
    </row>
    <row r="121" spans="1:9" x14ac:dyDescent="0.35">
      <c r="A121" s="2">
        <v>36403</v>
      </c>
      <c r="B121" s="3">
        <f>VLOOKUP($A121,Prices_Monthly!$A:$I,COLUMN(B$4),FALSE)/VLOOKUP(EOMONTH($A121,-3),Prices_Monthly!$A:$I,COLUMN(B$4),FALSE)-1</f>
        <v>0.40279386056657884</v>
      </c>
      <c r="C121" s="3">
        <f>VLOOKUP($A121,Prices_Monthly!$A:$I,COLUMN(C$4),FALSE)/VLOOKUP(EOMONTH($A121,-3),Prices_Monthly!$A:$I,COLUMN(C$4),FALSE)-1</f>
        <v>-6.294810234822068E-2</v>
      </c>
      <c r="D121" s="3">
        <f>VLOOKUP($A121,Prices_Monthly!$A:$I,COLUMN(D$4),FALSE)/VLOOKUP(EOMONTH($A121,-3),Prices_Monthly!$A:$I,COLUMN(D$4),FALSE)-1</f>
        <v>-2.4911026359983879E-2</v>
      </c>
      <c r="E121" s="3">
        <f>VLOOKUP($A121,Prices_Monthly!$A:$I,COLUMN(E$4),FALSE)/VLOOKUP(EOMONTH($A121,-3),Prices_Monthly!$A:$I,COLUMN(E$4),FALSE)-1</f>
        <v>-1.3670586894744208E-2</v>
      </c>
      <c r="F121" s="3">
        <f>VLOOKUP($A121,Prices_Monthly!$A:$I,COLUMN(F$4),FALSE)/VLOOKUP(EOMONTH($A121,-3),Prices_Monthly!$A:$I,COLUMN(F$4),FALSE)-1</f>
        <v>7.740056709326204E-3</v>
      </c>
      <c r="G121" s="3" t="e">
        <f>VLOOKUP($A121,Prices_Monthly!$A:$I,COLUMN(G$4),FALSE)/VLOOKUP(EOMONTH($A121,-3),Prices_Monthly!$A:$I,COLUMN(G$4),FALSE)-1</f>
        <v>#VALUE!</v>
      </c>
      <c r="H121" s="3">
        <f>VLOOKUP($A121,Prices_Monthly!$A:$I,COLUMN(H$4),FALSE)/VLOOKUP(EOMONTH($A121,-3),Prices_Monthly!$A:$I,COLUMN(H$4),FALSE)-1</f>
        <v>8.7544989359437109E-2</v>
      </c>
      <c r="I121" s="3">
        <f>VLOOKUP($A121,Prices_Monthly!$A:$I,COLUMN(I$4),FALSE)/VLOOKUP(EOMONTH($A121,-3),Prices_Monthly!$A:$I,COLUMN(I$4),FALSE)-1</f>
        <v>3.7534105875058899E-3</v>
      </c>
    </row>
    <row r="122" spans="1:9" x14ac:dyDescent="0.35">
      <c r="A122" s="2">
        <v>36433</v>
      </c>
      <c r="B122" s="3">
        <f>VLOOKUP($A122,Prices_Monthly!$A:$I,COLUMN(B$4),FALSE)/VLOOKUP(EOMONTH($A122,-3),Prices_Monthly!$A:$I,COLUMN(B$4),FALSE)-1</f>
        <v>0.30218407558418203</v>
      </c>
      <c r="C122" s="3">
        <f>VLOOKUP($A122,Prices_Monthly!$A:$I,COLUMN(C$4),FALSE)/VLOOKUP(EOMONTH($A122,-3),Prices_Monthly!$A:$I,COLUMN(C$4),FALSE)-1</f>
        <v>0.1254967050867537</v>
      </c>
      <c r="D122" s="3">
        <f>VLOOKUP($A122,Prices_Monthly!$A:$I,COLUMN(D$4),FALSE)/VLOOKUP(EOMONTH($A122,-3),Prices_Monthly!$A:$I,COLUMN(D$4),FALSE)-1</f>
        <v>2.8909029092777594E-2</v>
      </c>
      <c r="E122" s="3">
        <f>VLOOKUP($A122,Prices_Monthly!$A:$I,COLUMN(E$4),FALSE)/VLOOKUP(EOMONTH($A122,-3),Prices_Monthly!$A:$I,COLUMN(E$4),FALSE)-1</f>
        <v>-3.6982581559104055E-3</v>
      </c>
      <c r="F122" s="3">
        <f>VLOOKUP($A122,Prices_Monthly!$A:$I,COLUMN(F$4),FALSE)/VLOOKUP(EOMONTH($A122,-3),Prices_Monthly!$A:$I,COLUMN(F$4),FALSE)-1</f>
        <v>-7.0961650203370197E-2</v>
      </c>
      <c r="G122" s="3" t="e">
        <f>VLOOKUP($A122,Prices_Monthly!$A:$I,COLUMN(G$4),FALSE)/VLOOKUP(EOMONTH($A122,-3),Prices_Monthly!$A:$I,COLUMN(G$4),FALSE)-1</f>
        <v>#VALUE!</v>
      </c>
      <c r="H122" s="3">
        <f>VLOOKUP($A122,Prices_Monthly!$A:$I,COLUMN(H$4),FALSE)/VLOOKUP(EOMONTH($A122,-3),Prices_Monthly!$A:$I,COLUMN(H$4),FALSE)-1</f>
        <v>0.12130171147841362</v>
      </c>
      <c r="I122" s="3">
        <f>VLOOKUP($A122,Prices_Monthly!$A:$I,COLUMN(I$4),FALSE)/VLOOKUP(EOMONTH($A122,-3),Prices_Monthly!$A:$I,COLUMN(I$4),FALSE)-1</f>
        <v>2.5587682790830124E-2</v>
      </c>
    </row>
    <row r="123" spans="1:9" x14ac:dyDescent="0.35">
      <c r="A123" s="2">
        <v>36464</v>
      </c>
      <c r="B123" s="3">
        <f>VLOOKUP($A123,Prices_Monthly!$A:$I,COLUMN(B$4),FALSE)/VLOOKUP(EOMONTH($A123,-3),Prices_Monthly!$A:$I,COLUMN(B$4),FALSE)-1</f>
        <v>8.5566766168572617E-2</v>
      </c>
      <c r="C123" s="3">
        <f>VLOOKUP($A123,Prices_Monthly!$A:$I,COLUMN(C$4),FALSE)/VLOOKUP(EOMONTH($A123,-3),Prices_Monthly!$A:$I,COLUMN(C$4),FALSE)-1</f>
        <v>0.16035452466224021</v>
      </c>
      <c r="D123" s="3">
        <f>VLOOKUP($A123,Prices_Monthly!$A:$I,COLUMN(D$4),FALSE)/VLOOKUP(EOMONTH($A123,-3),Prices_Monthly!$A:$I,COLUMN(D$4),FALSE)-1</f>
        <v>-8.1244974446706975E-3</v>
      </c>
      <c r="E123" s="3">
        <f>VLOOKUP($A123,Prices_Monthly!$A:$I,COLUMN(E$4),FALSE)/VLOOKUP(EOMONTH($A123,-3),Prices_Monthly!$A:$I,COLUMN(E$4),FALSE)-1</f>
        <v>4.9572978537426593E-4</v>
      </c>
      <c r="F123" s="3">
        <f>VLOOKUP($A123,Prices_Monthly!$A:$I,COLUMN(F$4),FALSE)/VLOOKUP(EOMONTH($A123,-3),Prices_Monthly!$A:$I,COLUMN(F$4),FALSE)-1</f>
        <v>2.1778447626224606E-2</v>
      </c>
      <c r="G123" s="3" t="e">
        <f>VLOOKUP($A123,Prices_Monthly!$A:$I,COLUMN(G$4),FALSE)/VLOOKUP(EOMONTH($A123,-3),Prices_Monthly!$A:$I,COLUMN(G$4),FALSE)-1</f>
        <v>#VALUE!</v>
      </c>
      <c r="H123" s="3">
        <f>VLOOKUP($A123,Prices_Monthly!$A:$I,COLUMN(H$4),FALSE)/VLOOKUP(EOMONTH($A123,-3),Prices_Monthly!$A:$I,COLUMN(H$4),FALSE)-1</f>
        <v>8.5346769146961821E-2</v>
      </c>
      <c r="I123" s="3">
        <f>VLOOKUP($A123,Prices_Monthly!$A:$I,COLUMN(I$4),FALSE)/VLOOKUP(EOMONTH($A123,-3),Prices_Monthly!$A:$I,COLUMN(I$4),FALSE)-1</f>
        <v>-2.4464769900331862E-2</v>
      </c>
    </row>
    <row r="124" spans="1:9" x14ac:dyDescent="0.35">
      <c r="A124" s="2">
        <v>36494</v>
      </c>
      <c r="B124" s="3">
        <f>VLOOKUP($A124,Prices_Monthly!$A:$I,COLUMN(B$4),FALSE)/VLOOKUP(EOMONTH($A124,-3),Prices_Monthly!$A:$I,COLUMN(B$4),FALSE)-1</f>
        <v>0.11585636598567817</v>
      </c>
      <c r="C124" s="3">
        <f>VLOOKUP($A124,Prices_Monthly!$A:$I,COLUMN(C$4),FALSE)/VLOOKUP(EOMONTH($A124,-3),Prices_Monthly!$A:$I,COLUMN(C$4),FALSE)-1</f>
        <v>0.13265924725281741</v>
      </c>
      <c r="D124" s="3">
        <f>VLOOKUP($A124,Prices_Monthly!$A:$I,COLUMN(D$4),FALSE)/VLOOKUP(EOMONTH($A124,-3),Prices_Monthly!$A:$I,COLUMN(D$4),FALSE)-1</f>
        <v>4.6223669415546009E-3</v>
      </c>
      <c r="E124" s="3">
        <f>VLOOKUP($A124,Prices_Monthly!$A:$I,COLUMN(E$4),FALSE)/VLOOKUP(EOMONTH($A124,-3),Prices_Monthly!$A:$I,COLUMN(E$4),FALSE)-1</f>
        <v>-1.7359538490958615E-3</v>
      </c>
      <c r="F124" s="3">
        <f>VLOOKUP($A124,Prices_Monthly!$A:$I,COLUMN(F$4),FALSE)/VLOOKUP(EOMONTH($A124,-3),Prices_Monthly!$A:$I,COLUMN(F$4),FALSE)-1</f>
        <v>4.2585551330798443E-2</v>
      </c>
      <c r="G124" s="3" t="e">
        <f>VLOOKUP($A124,Prices_Monthly!$A:$I,COLUMN(G$4),FALSE)/VLOOKUP(EOMONTH($A124,-3),Prices_Monthly!$A:$I,COLUMN(G$4),FALSE)-1</f>
        <v>#VALUE!</v>
      </c>
      <c r="H124" s="3">
        <f>VLOOKUP($A124,Prices_Monthly!$A:$I,COLUMN(H$4),FALSE)/VLOOKUP(EOMONTH($A124,-3),Prices_Monthly!$A:$I,COLUMN(H$4),FALSE)-1</f>
        <v>5.8569237989166023E-2</v>
      </c>
      <c r="I124" s="3">
        <f>VLOOKUP($A124,Prices_Monthly!$A:$I,COLUMN(I$4),FALSE)/VLOOKUP(EOMONTH($A124,-3),Prices_Monthly!$A:$I,COLUMN(I$4),FALSE)-1</f>
        <v>-5.2972138031295191E-2</v>
      </c>
    </row>
    <row r="125" spans="1:9" x14ac:dyDescent="0.35">
      <c r="A125" s="2">
        <v>36525</v>
      </c>
      <c r="B125" s="3">
        <f>VLOOKUP($A125,Prices_Monthly!$A:$I,COLUMN(B$4),FALSE)/VLOOKUP(EOMONTH($A125,-3),Prices_Monthly!$A:$I,COLUMN(B$4),FALSE)-1</f>
        <v>0.12978002765568286</v>
      </c>
      <c r="C125" s="3">
        <f>VLOOKUP($A125,Prices_Monthly!$A:$I,COLUMN(C$4),FALSE)/VLOOKUP(EOMONTH($A125,-3),Prices_Monthly!$A:$I,COLUMN(C$4),FALSE)-1</f>
        <v>-3.8222217349114795E-2</v>
      </c>
      <c r="D125" s="3">
        <f>VLOOKUP($A125,Prices_Monthly!$A:$I,COLUMN(D$4),FALSE)/VLOOKUP(EOMONTH($A125,-3),Prices_Monthly!$A:$I,COLUMN(D$4),FALSE)-1</f>
        <v>6.7498997460233578E-3</v>
      </c>
      <c r="E125" s="3">
        <f>VLOOKUP($A125,Prices_Monthly!$A:$I,COLUMN(E$4),FALSE)/VLOOKUP(EOMONTH($A125,-3),Prices_Monthly!$A:$I,COLUMN(E$4),FALSE)-1</f>
        <v>-2.518257913065991E-2</v>
      </c>
      <c r="F125" s="3">
        <f>VLOOKUP($A125,Prices_Monthly!$A:$I,COLUMN(F$4),FALSE)/VLOOKUP(EOMONTH($A125,-3),Prices_Monthly!$A:$I,COLUMN(F$4),FALSE)-1</f>
        <v>0.12821515127824257</v>
      </c>
      <c r="G125" s="3">
        <f>VLOOKUP($A125,Prices_Monthly!$A:$I,COLUMN(G$4),FALSE)/VLOOKUP(EOMONTH($A125,-3),Prices_Monthly!$A:$I,COLUMN(G$4),FALSE)-1</f>
        <v>0.5170840000000001</v>
      </c>
      <c r="H125" s="3">
        <f>VLOOKUP($A125,Prices_Monthly!$A:$I,COLUMN(H$4),FALSE)/VLOOKUP(EOMONTH($A125,-3),Prices_Monthly!$A:$I,COLUMN(H$4),FALSE)-1</f>
        <v>2.5853780689312211E-2</v>
      </c>
      <c r="I125" s="3">
        <f>VLOOKUP($A125,Prices_Monthly!$A:$I,COLUMN(I$4),FALSE)/VLOOKUP(EOMONTH($A125,-3),Prices_Monthly!$A:$I,COLUMN(I$4),FALSE)-1</f>
        <v>-6.512821505626154E-2</v>
      </c>
    </row>
    <row r="126" spans="1:9" x14ac:dyDescent="0.35">
      <c r="A126" s="2">
        <v>36556</v>
      </c>
      <c r="B126" s="3">
        <f>VLOOKUP($A126,Prices_Monthly!$A:$I,COLUMN(B$4),FALSE)/VLOOKUP(EOMONTH($A126,-3),Prices_Monthly!$A:$I,COLUMN(B$4),FALSE)-1</f>
        <v>0.24580599724215202</v>
      </c>
      <c r="C126" s="3">
        <f>VLOOKUP($A126,Prices_Monthly!$A:$I,COLUMN(C$4),FALSE)/VLOOKUP(EOMONTH($A126,-3),Prices_Monthly!$A:$I,COLUMN(C$4),FALSE)-1</f>
        <v>-5.9075040528829392E-2</v>
      </c>
      <c r="D126" s="3">
        <f>VLOOKUP($A126,Prices_Monthly!$A:$I,COLUMN(D$4),FALSE)/VLOOKUP(EOMONTH($A126,-3),Prices_Monthly!$A:$I,COLUMN(D$4),FALSE)-1</f>
        <v>3.6250467328599045E-2</v>
      </c>
      <c r="E126" s="3">
        <f>VLOOKUP($A126,Prices_Monthly!$A:$I,COLUMN(E$4),FALSE)/VLOOKUP(EOMONTH($A126,-3),Prices_Monthly!$A:$I,COLUMN(E$4),FALSE)-1</f>
        <v>-3.2567179321212891E-2</v>
      </c>
      <c r="F126" s="3">
        <f>VLOOKUP($A126,Prices_Monthly!$A:$I,COLUMN(F$4),FALSE)/VLOOKUP(EOMONTH($A126,-3),Prices_Monthly!$A:$I,COLUMN(F$4),FALSE)-1</f>
        <v>4.6463603510582541E-3</v>
      </c>
      <c r="G126" s="3">
        <f>VLOOKUP($A126,Prices_Monthly!$A:$I,COLUMN(G$4),FALSE)/VLOOKUP(EOMONTH($A126,-3),Prices_Monthly!$A:$I,COLUMN(G$4),FALSE)-1</f>
        <v>0.34060123655978169</v>
      </c>
      <c r="H126" s="3">
        <f>VLOOKUP($A126,Prices_Monthly!$A:$I,COLUMN(H$4),FALSE)/VLOOKUP(EOMONTH($A126,-3),Prices_Monthly!$A:$I,COLUMN(H$4),FALSE)-1</f>
        <v>-3.8608500112435329E-2</v>
      </c>
      <c r="I126" s="3">
        <f>VLOOKUP($A126,Prices_Monthly!$A:$I,COLUMN(I$4),FALSE)/VLOOKUP(EOMONTH($A126,-3),Prices_Monthly!$A:$I,COLUMN(I$4),FALSE)-1</f>
        <v>-7.5359416022681147E-2</v>
      </c>
    </row>
    <row r="127" spans="1:9" x14ac:dyDescent="0.35">
      <c r="A127" s="2">
        <v>36585</v>
      </c>
      <c r="B127" s="3">
        <f>VLOOKUP($A127,Prices_Monthly!$A:$I,COLUMN(B$4),FALSE)/VLOOKUP(EOMONTH($A127,-3),Prices_Monthly!$A:$I,COLUMN(B$4),FALSE)-1</f>
        <v>0.16865547160986405</v>
      </c>
      <c r="C127" s="3">
        <f>VLOOKUP($A127,Prices_Monthly!$A:$I,COLUMN(C$4),FALSE)/VLOOKUP(EOMONTH($A127,-3),Prices_Monthly!$A:$I,COLUMN(C$4),FALSE)-1</f>
        <v>-3.3493995588594894E-3</v>
      </c>
      <c r="D127" s="3">
        <f>VLOOKUP($A127,Prices_Monthly!$A:$I,COLUMN(D$4),FALSE)/VLOOKUP(EOMONTH($A127,-3),Prices_Monthly!$A:$I,COLUMN(D$4),FALSE)-1</f>
        <v>1.5220103696814258E-2</v>
      </c>
      <c r="E127" s="3">
        <f>VLOOKUP($A127,Prices_Monthly!$A:$I,COLUMN(E$4),FALSE)/VLOOKUP(EOMONTH($A127,-3),Prices_Monthly!$A:$I,COLUMN(E$4),FALSE)-1</f>
        <v>-1.7419534707561413E-2</v>
      </c>
      <c r="F127" s="3">
        <f>VLOOKUP($A127,Prices_Monthly!$A:$I,COLUMN(F$4),FALSE)/VLOOKUP(EOMONTH($A127,-3),Prices_Monthly!$A:$I,COLUMN(F$4),FALSE)-1</f>
        <v>-2.698760029175773E-2</v>
      </c>
      <c r="G127" s="3">
        <f>VLOOKUP($A127,Prices_Monthly!$A:$I,COLUMN(G$4),FALSE)/VLOOKUP(EOMONTH($A127,-3),Prices_Monthly!$A:$I,COLUMN(G$4),FALSE)-1</f>
        <v>0.42588887330217617</v>
      </c>
      <c r="H127" s="3">
        <f>VLOOKUP($A127,Prices_Monthly!$A:$I,COLUMN(H$4),FALSE)/VLOOKUP(EOMONTH($A127,-3),Prices_Monthly!$A:$I,COLUMN(H$4),FALSE)-1</f>
        <v>-8.2754098592758285E-2</v>
      </c>
      <c r="I127" s="3">
        <f>VLOOKUP($A127,Prices_Monthly!$A:$I,COLUMN(I$4),FALSE)/VLOOKUP(EOMONTH($A127,-3),Prices_Monthly!$A:$I,COLUMN(I$4),FALSE)-1</f>
        <v>-5.0416098429037159E-2</v>
      </c>
    </row>
    <row r="128" spans="1:9" x14ac:dyDescent="0.35">
      <c r="A128" s="2">
        <v>36616</v>
      </c>
      <c r="B128" s="3">
        <f>VLOOKUP($A128,Prices_Monthly!$A:$I,COLUMN(B$4),FALSE)/VLOOKUP(EOMONTH($A128,-3),Prices_Monthly!$A:$I,COLUMN(B$4),FALSE)-1</f>
        <v>1.6696698036895441E-3</v>
      </c>
      <c r="C128" s="3">
        <f>VLOOKUP($A128,Prices_Monthly!$A:$I,COLUMN(C$4),FALSE)/VLOOKUP(EOMONTH($A128,-3),Prices_Monthly!$A:$I,COLUMN(C$4),FALSE)-1</f>
        <v>-4.4298458118391615E-2</v>
      </c>
      <c r="D128" s="3">
        <f>VLOOKUP($A128,Prices_Monthly!$A:$I,COLUMN(D$4),FALSE)/VLOOKUP(EOMONTH($A128,-3),Prices_Monthly!$A:$I,COLUMN(D$4),FALSE)-1</f>
        <v>1.9544589813236257E-4</v>
      </c>
      <c r="E128" s="3">
        <f>VLOOKUP($A128,Prices_Monthly!$A:$I,COLUMN(E$4),FALSE)/VLOOKUP(EOMONTH($A128,-3),Prices_Monthly!$A:$I,COLUMN(E$4),FALSE)-1</f>
        <v>2.7374641367590824E-2</v>
      </c>
      <c r="F128" s="3">
        <f>VLOOKUP($A128,Prices_Monthly!$A:$I,COLUMN(F$4),FALSE)/VLOOKUP(EOMONTH($A128,-3),Prices_Monthly!$A:$I,COLUMN(F$4),FALSE)-1</f>
        <v>7.8303651860578416E-3</v>
      </c>
      <c r="G128" s="3">
        <f>VLOOKUP($A128,Prices_Monthly!$A:$I,COLUMN(G$4),FALSE)/VLOOKUP(EOMONTH($A128,-3),Prices_Monthly!$A:$I,COLUMN(G$4),FALSE)-1</f>
        <v>0.17182239084981443</v>
      </c>
      <c r="H128" s="3">
        <f>VLOOKUP($A128,Prices_Monthly!$A:$I,COLUMN(H$4),FALSE)/VLOOKUP(EOMONTH($A128,-3),Prices_Monthly!$A:$I,COLUMN(H$4),FALSE)-1</f>
        <v>-1.6133012496425292E-2</v>
      </c>
      <c r="I128" s="3">
        <f>VLOOKUP($A128,Prices_Monthly!$A:$I,COLUMN(I$4),FALSE)/VLOOKUP(EOMONTH($A128,-3),Prices_Monthly!$A:$I,COLUMN(I$4),FALSE)-1</f>
        <v>-5.1530581722295632E-2</v>
      </c>
    </row>
    <row r="129" spans="1:9" x14ac:dyDescent="0.35">
      <c r="A129" s="2">
        <v>36646</v>
      </c>
      <c r="B129" s="3">
        <f>VLOOKUP($A129,Prices_Monthly!$A:$I,COLUMN(B$4),FALSE)/VLOOKUP(EOMONTH($A129,-3),Prices_Monthly!$A:$I,COLUMN(B$4),FALSE)-1</f>
        <v>1.1785173251126491E-2</v>
      </c>
      <c r="C129" s="3">
        <f>VLOOKUP($A129,Prices_Monthly!$A:$I,COLUMN(C$4),FALSE)/VLOOKUP(EOMONTH($A129,-3),Prices_Monthly!$A:$I,COLUMN(C$4),FALSE)-1</f>
        <v>-4.8919170201638718E-2</v>
      </c>
      <c r="D129" s="3">
        <f>VLOOKUP($A129,Prices_Monthly!$A:$I,COLUMN(D$4),FALSE)/VLOOKUP(EOMONTH($A129,-3),Prices_Monthly!$A:$I,COLUMN(D$4),FALSE)-1</f>
        <v>1.5968534117094535E-3</v>
      </c>
      <c r="E129" s="3">
        <f>VLOOKUP($A129,Prices_Monthly!$A:$I,COLUMN(E$4),FALSE)/VLOOKUP(EOMONTH($A129,-3),Prices_Monthly!$A:$I,COLUMN(E$4),FALSE)-1</f>
        <v>2.7129357450722313E-2</v>
      </c>
      <c r="F129" s="3">
        <f>VLOOKUP($A129,Prices_Monthly!$A:$I,COLUMN(F$4),FALSE)/VLOOKUP(EOMONTH($A129,-3),Prices_Monthly!$A:$I,COLUMN(F$4),FALSE)-1</f>
        <v>2.8776978417266008E-2</v>
      </c>
      <c r="G129" s="3">
        <f>VLOOKUP($A129,Prices_Monthly!$A:$I,COLUMN(G$4),FALSE)/VLOOKUP(EOMONTH($A129,-3),Prices_Monthly!$A:$I,COLUMN(G$4),FALSE)-1</f>
        <v>4.0834988697856067E-2</v>
      </c>
      <c r="H129" s="3">
        <f>VLOOKUP($A129,Prices_Monthly!$A:$I,COLUMN(H$4),FALSE)/VLOOKUP(EOMONTH($A129,-3),Prices_Monthly!$A:$I,COLUMN(H$4),FALSE)-1</f>
        <v>-2.365116150696045E-2</v>
      </c>
      <c r="I129" s="3">
        <f>VLOOKUP($A129,Prices_Monthly!$A:$I,COLUMN(I$4),FALSE)/VLOOKUP(EOMONTH($A129,-3),Prices_Monthly!$A:$I,COLUMN(I$4),FALSE)-1</f>
        <v>-7.4282258645554489E-2</v>
      </c>
    </row>
    <row r="130" spans="1:9" x14ac:dyDescent="0.35">
      <c r="A130" s="2">
        <v>36677</v>
      </c>
      <c r="B130" s="3">
        <f>VLOOKUP($A130,Prices_Monthly!$A:$I,COLUMN(B$4),FALSE)/VLOOKUP(EOMONTH($A130,-3),Prices_Monthly!$A:$I,COLUMN(B$4),FALSE)-1</f>
        <v>6.6017533139450801E-2</v>
      </c>
      <c r="C130" s="3">
        <f>VLOOKUP($A130,Prices_Monthly!$A:$I,COLUMN(C$4),FALSE)/VLOOKUP(EOMONTH($A130,-3),Prices_Monthly!$A:$I,COLUMN(C$4),FALSE)-1</f>
        <v>-8.3600904465800041E-2</v>
      </c>
      <c r="D130" s="3">
        <f>VLOOKUP($A130,Prices_Monthly!$A:$I,COLUMN(D$4),FALSE)/VLOOKUP(EOMONTH($A130,-3),Prices_Monthly!$A:$I,COLUMN(D$4),FALSE)-1</f>
        <v>2.3152303031112043E-2</v>
      </c>
      <c r="E130" s="3">
        <f>VLOOKUP($A130,Prices_Monthly!$A:$I,COLUMN(E$4),FALSE)/VLOOKUP(EOMONTH($A130,-3),Prices_Monthly!$A:$I,COLUMN(E$4),FALSE)-1</f>
        <v>1.6392638124393732E-2</v>
      </c>
      <c r="F130" s="3">
        <f>VLOOKUP($A130,Prices_Monthly!$A:$I,COLUMN(F$4),FALSE)/VLOOKUP(EOMONTH($A130,-3),Prices_Monthly!$A:$I,COLUMN(F$4),FALSE)-1</f>
        <v>2.3313343328335678E-2</v>
      </c>
      <c r="G130" s="3">
        <f>VLOOKUP($A130,Prices_Monthly!$A:$I,COLUMN(G$4),FALSE)/VLOOKUP(EOMONTH($A130,-3),Prices_Monthly!$A:$I,COLUMN(G$4),FALSE)-1</f>
        <v>-0.23706605912066925</v>
      </c>
      <c r="H130" s="3">
        <f>VLOOKUP($A130,Prices_Monthly!$A:$I,COLUMN(H$4),FALSE)/VLOOKUP(EOMONTH($A130,-3),Prices_Monthly!$A:$I,COLUMN(H$4),FALSE)-1</f>
        <v>5.0175387144451022E-3</v>
      </c>
      <c r="I130" s="3">
        <f>VLOOKUP($A130,Prices_Monthly!$A:$I,COLUMN(I$4),FALSE)/VLOOKUP(EOMONTH($A130,-3),Prices_Monthly!$A:$I,COLUMN(I$4),FALSE)-1</f>
        <v>-4.2725656563712522E-2</v>
      </c>
    </row>
    <row r="131" spans="1:9" x14ac:dyDescent="0.35">
      <c r="A131" s="2">
        <v>36707</v>
      </c>
      <c r="B131" s="3">
        <f>VLOOKUP($A131,Prices_Monthly!$A:$I,COLUMN(B$4),FALSE)/VLOOKUP(EOMONTH($A131,-3),Prices_Monthly!$A:$I,COLUMN(B$4),FALSE)-1</f>
        <v>0.31284003958646966</v>
      </c>
      <c r="C131" s="3">
        <f>VLOOKUP($A131,Prices_Monthly!$A:$I,COLUMN(C$4),FALSE)/VLOOKUP(EOMONTH($A131,-3),Prices_Monthly!$A:$I,COLUMN(C$4),FALSE)-1</f>
        <v>2.5643625476027943E-2</v>
      </c>
      <c r="D131" s="3">
        <f>VLOOKUP($A131,Prices_Monthly!$A:$I,COLUMN(D$4),FALSE)/VLOOKUP(EOMONTH($A131,-3),Prices_Monthly!$A:$I,COLUMN(D$4),FALSE)-1</f>
        <v>1.6218308640100432E-2</v>
      </c>
      <c r="E131" s="3">
        <f>VLOOKUP($A131,Prices_Monthly!$A:$I,COLUMN(E$4),FALSE)/VLOOKUP(EOMONTH($A131,-3),Prices_Monthly!$A:$I,COLUMN(E$4),FALSE)-1</f>
        <v>5.9323490054030703E-3</v>
      </c>
      <c r="F131" s="3">
        <f>VLOOKUP($A131,Prices_Monthly!$A:$I,COLUMN(F$4),FALSE)/VLOOKUP(EOMONTH($A131,-3),Prices_Monthly!$A:$I,COLUMN(F$4),FALSE)-1</f>
        <v>-4.5860836083608247E-2</v>
      </c>
      <c r="G131" s="3">
        <f>VLOOKUP($A131,Prices_Monthly!$A:$I,COLUMN(G$4),FALSE)/VLOOKUP(EOMONTH($A131,-3),Prices_Monthly!$A:$I,COLUMN(G$4),FALSE)-1</f>
        <v>-0.15718044070239212</v>
      </c>
      <c r="H131" s="3">
        <f>VLOOKUP($A131,Prices_Monthly!$A:$I,COLUMN(H$4),FALSE)/VLOOKUP(EOMONTH($A131,-3),Prices_Monthly!$A:$I,COLUMN(H$4),FALSE)-1</f>
        <v>-4.581517821893355E-2</v>
      </c>
      <c r="I131" s="3">
        <f>VLOOKUP($A131,Prices_Monthly!$A:$I,COLUMN(I$4),FALSE)/VLOOKUP(EOMONTH($A131,-3),Prices_Monthly!$A:$I,COLUMN(I$4),FALSE)-1</f>
        <v>-4.2090145690125702E-3</v>
      </c>
    </row>
    <row r="132" spans="1:9" x14ac:dyDescent="0.35">
      <c r="A132" s="2">
        <v>36738</v>
      </c>
      <c r="B132" s="3">
        <f>VLOOKUP($A132,Prices_Monthly!$A:$I,COLUMN(B$4),FALSE)/VLOOKUP(EOMONTH($A132,-3),Prices_Monthly!$A:$I,COLUMN(B$4),FALSE)-1</f>
        <v>0.17801748520509353</v>
      </c>
      <c r="C132" s="3">
        <f>VLOOKUP($A132,Prices_Monthly!$A:$I,COLUMN(C$4),FALSE)/VLOOKUP(EOMONTH($A132,-3),Prices_Monthly!$A:$I,COLUMN(C$4),FALSE)-1</f>
        <v>-6.2625441814845306E-4</v>
      </c>
      <c r="D132" s="3">
        <f>VLOOKUP($A132,Prices_Monthly!$A:$I,COLUMN(D$4),FALSE)/VLOOKUP(EOMONTH($A132,-3),Prices_Monthly!$A:$I,COLUMN(D$4),FALSE)-1</f>
        <v>1.7294254955248167E-2</v>
      </c>
      <c r="E132" s="3">
        <f>VLOOKUP($A132,Prices_Monthly!$A:$I,COLUMN(E$4),FALSE)/VLOOKUP(EOMONTH($A132,-3),Prices_Monthly!$A:$I,COLUMN(E$4),FALSE)-1</f>
        <v>2.1802605023057753E-2</v>
      </c>
      <c r="F132" s="3">
        <f>VLOOKUP($A132,Prices_Monthly!$A:$I,COLUMN(F$4),FALSE)/VLOOKUP(EOMONTH($A132,-3),Prices_Monthly!$A:$I,COLUMN(F$4),FALSE)-1</f>
        <v>-2.9327815042100691E-2</v>
      </c>
      <c r="G132" s="3">
        <f>VLOOKUP($A132,Prices_Monthly!$A:$I,COLUMN(G$4),FALSE)/VLOOKUP(EOMONTH($A132,-3),Prices_Monthly!$A:$I,COLUMN(G$4),FALSE)-1</f>
        <v>-6.5611724793766535E-2</v>
      </c>
      <c r="H132" s="3">
        <f>VLOOKUP($A132,Prices_Monthly!$A:$I,COLUMN(H$4),FALSE)/VLOOKUP(EOMONTH($A132,-3),Prices_Monthly!$A:$I,COLUMN(H$4),FALSE)-1</f>
        <v>-2.9899918355456578E-2</v>
      </c>
      <c r="I132" s="3">
        <f>VLOOKUP($A132,Prices_Monthly!$A:$I,COLUMN(I$4),FALSE)/VLOOKUP(EOMONTH($A132,-3),Prices_Monthly!$A:$I,COLUMN(I$4),FALSE)-1</f>
        <v>1.0787768673493625E-2</v>
      </c>
    </row>
    <row r="133" spans="1:9" x14ac:dyDescent="0.35">
      <c r="A133" s="2">
        <v>36769</v>
      </c>
      <c r="B133" s="3">
        <f>VLOOKUP($A133,Prices_Monthly!$A:$I,COLUMN(B$4),FALSE)/VLOOKUP(EOMONTH($A133,-3),Prices_Monthly!$A:$I,COLUMN(B$4),FALSE)-1</f>
        <v>0.37818988412262566</v>
      </c>
      <c r="C133" s="3">
        <f>VLOOKUP($A133,Prices_Monthly!$A:$I,COLUMN(C$4),FALSE)/VLOOKUP(EOMONTH($A133,-3),Prices_Monthly!$A:$I,COLUMN(C$4),FALSE)-1</f>
        <v>5.0767683870927005E-3</v>
      </c>
      <c r="D133" s="3">
        <f>VLOOKUP($A133,Prices_Monthly!$A:$I,COLUMN(D$4),FALSE)/VLOOKUP(EOMONTH($A133,-3),Prices_Monthly!$A:$I,COLUMN(D$4),FALSE)-1</f>
        <v>-7.0996185116056765E-3</v>
      </c>
      <c r="E133" s="3">
        <f>VLOOKUP($A133,Prices_Monthly!$A:$I,COLUMN(E$4),FALSE)/VLOOKUP(EOMONTH($A133,-3),Prices_Monthly!$A:$I,COLUMN(E$4),FALSE)-1</f>
        <v>3.474922286433646E-2</v>
      </c>
      <c r="F133" s="3">
        <f>VLOOKUP($A133,Prices_Monthly!$A:$I,COLUMN(F$4),FALSE)/VLOOKUP(EOMONTH($A133,-3),Prices_Monthly!$A:$I,COLUMN(F$4),FALSE)-1</f>
        <v>5.3475935828876997E-2</v>
      </c>
      <c r="G133" s="3">
        <f>VLOOKUP($A133,Prices_Monthly!$A:$I,COLUMN(G$4),FALSE)/VLOOKUP(EOMONTH($A133,-3),Prices_Monthly!$A:$I,COLUMN(G$4),FALSE)-1</f>
        <v>0.21188143152103267</v>
      </c>
      <c r="H133" s="3">
        <f>VLOOKUP($A133,Prices_Monthly!$A:$I,COLUMN(H$4),FALSE)/VLOOKUP(EOMONTH($A133,-3),Prices_Monthly!$A:$I,COLUMN(H$4),FALSE)-1</f>
        <v>-7.5794445004392363E-3</v>
      </c>
      <c r="I133" s="3">
        <f>VLOOKUP($A133,Prices_Monthly!$A:$I,COLUMN(I$4),FALSE)/VLOOKUP(EOMONTH($A133,-3),Prices_Monthly!$A:$I,COLUMN(I$4),FALSE)-1</f>
        <v>-4.6683244267471502E-2</v>
      </c>
    </row>
    <row r="134" spans="1:9" x14ac:dyDescent="0.35">
      <c r="A134" s="2">
        <v>36799</v>
      </c>
      <c r="B134" s="3">
        <f>VLOOKUP($A134,Prices_Monthly!$A:$I,COLUMN(B$4),FALSE)/VLOOKUP(EOMONTH($A134,-3),Prices_Monthly!$A:$I,COLUMN(B$4),FALSE)-1</f>
        <v>0.16174653319684884</v>
      </c>
      <c r="C134" s="3">
        <f>VLOOKUP($A134,Prices_Monthly!$A:$I,COLUMN(C$4),FALSE)/VLOOKUP(EOMONTH($A134,-3),Prices_Monthly!$A:$I,COLUMN(C$4),FALSE)-1</f>
        <v>-6.9971447346231508E-2</v>
      </c>
      <c r="D134" s="3">
        <f>VLOOKUP($A134,Prices_Monthly!$A:$I,COLUMN(D$4),FALSE)/VLOOKUP(EOMONTH($A134,-3),Prices_Monthly!$A:$I,COLUMN(D$4),FALSE)-1</f>
        <v>2.9015798535363402E-3</v>
      </c>
      <c r="E134" s="3">
        <f>VLOOKUP($A134,Prices_Monthly!$A:$I,COLUMN(E$4),FALSE)/VLOOKUP(EOMONTH($A134,-3),Prices_Monthly!$A:$I,COLUMN(E$4),FALSE)-1</f>
        <v>1.8286054925886086E-2</v>
      </c>
      <c r="F134" s="3">
        <f>VLOOKUP($A134,Prices_Monthly!$A:$I,COLUMN(F$4),FALSE)/VLOOKUP(EOMONTH($A134,-3),Prices_Monthly!$A:$I,COLUMN(F$4),FALSE)-1</f>
        <v>-2.4212726093536197E-2</v>
      </c>
      <c r="G134" s="3">
        <f>VLOOKUP($A134,Prices_Monthly!$A:$I,COLUMN(G$4),FALSE)/VLOOKUP(EOMONTH($A134,-3),Prices_Monthly!$A:$I,COLUMN(G$4),FALSE)-1</f>
        <v>-6.6901373200073389E-2</v>
      </c>
      <c r="H134" s="3">
        <f>VLOOKUP($A134,Prices_Monthly!$A:$I,COLUMN(H$4),FALSE)/VLOOKUP(EOMONTH($A134,-3),Prices_Monthly!$A:$I,COLUMN(H$4),FALSE)-1</f>
        <v>-3.6371141847168498E-2</v>
      </c>
      <c r="I134" s="3">
        <f>VLOOKUP($A134,Prices_Monthly!$A:$I,COLUMN(I$4),FALSE)/VLOOKUP(EOMONTH($A134,-3),Prices_Monthly!$A:$I,COLUMN(I$4),FALSE)-1</f>
        <v>-8.4234016402927825E-2</v>
      </c>
    </row>
    <row r="135" spans="1:9" x14ac:dyDescent="0.35">
      <c r="A135" s="2">
        <v>36830</v>
      </c>
      <c r="B135" s="3">
        <f>VLOOKUP($A135,Prices_Monthly!$A:$I,COLUMN(B$4),FALSE)/VLOOKUP(EOMONTH($A135,-3),Prices_Monthly!$A:$I,COLUMN(B$4),FALSE)-1</f>
        <v>0.22566398366164653</v>
      </c>
      <c r="C135" s="3">
        <f>VLOOKUP($A135,Prices_Monthly!$A:$I,COLUMN(C$4),FALSE)/VLOOKUP(EOMONTH($A135,-3),Prices_Monthly!$A:$I,COLUMN(C$4),FALSE)-1</f>
        <v>-5.9320531396536036E-2</v>
      </c>
      <c r="D135" s="3">
        <f>VLOOKUP($A135,Prices_Monthly!$A:$I,COLUMN(D$4),FALSE)/VLOOKUP(EOMONTH($A135,-3),Prices_Monthly!$A:$I,COLUMN(D$4),FALSE)-1</f>
        <v>1.8652992644043742E-3</v>
      </c>
      <c r="E135" s="3">
        <f>VLOOKUP($A135,Prices_Monthly!$A:$I,COLUMN(E$4),FALSE)/VLOOKUP(EOMONTH($A135,-3),Prices_Monthly!$A:$I,COLUMN(E$4),FALSE)-1</f>
        <v>1.9004804790614616E-2</v>
      </c>
      <c r="F135" s="3">
        <f>VLOOKUP($A135,Prices_Monthly!$A:$I,COLUMN(F$4),FALSE)/VLOOKUP(EOMONTH($A135,-3),Prices_Monthly!$A:$I,COLUMN(F$4),FALSE)-1</f>
        <v>-1.3820480776299271E-2</v>
      </c>
      <c r="G135" s="3">
        <f>VLOOKUP($A135,Prices_Monthly!$A:$I,COLUMN(G$4),FALSE)/VLOOKUP(EOMONTH($A135,-3),Prices_Monthly!$A:$I,COLUMN(G$4),FALSE)-1</f>
        <v>-0.10259843346008679</v>
      </c>
      <c r="H135" s="3">
        <f>VLOOKUP($A135,Prices_Monthly!$A:$I,COLUMN(H$4),FALSE)/VLOOKUP(EOMONTH($A135,-3),Prices_Monthly!$A:$I,COLUMN(H$4),FALSE)-1</f>
        <v>-1.2437447275931435E-2</v>
      </c>
      <c r="I135" s="3">
        <f>VLOOKUP($A135,Prices_Monthly!$A:$I,COLUMN(I$4),FALSE)/VLOOKUP(EOMONTH($A135,-3),Prices_Monthly!$A:$I,COLUMN(I$4),FALSE)-1</f>
        <v>-8.9830638982192901E-2</v>
      </c>
    </row>
    <row r="136" spans="1:9" x14ac:dyDescent="0.35">
      <c r="A136" s="2">
        <v>36860</v>
      </c>
      <c r="B136" s="3">
        <f>VLOOKUP($A136,Prices_Monthly!$A:$I,COLUMN(B$4),FALSE)/VLOOKUP(EOMONTH($A136,-3),Prices_Monthly!$A:$I,COLUMN(B$4),FALSE)-1</f>
        <v>2.6698109864023323E-2</v>
      </c>
      <c r="C136" s="3">
        <f>VLOOKUP($A136,Prices_Monthly!$A:$I,COLUMN(C$4),FALSE)/VLOOKUP(EOMONTH($A136,-3),Prices_Monthly!$A:$I,COLUMN(C$4),FALSE)-1</f>
        <v>-4.0651429413136486E-2</v>
      </c>
      <c r="D136" s="3">
        <f>VLOOKUP($A136,Prices_Monthly!$A:$I,COLUMN(D$4),FALSE)/VLOOKUP(EOMONTH($A136,-3),Prices_Monthly!$A:$I,COLUMN(D$4),FALSE)-1</f>
        <v>3.2028525857470624E-2</v>
      </c>
      <c r="E136" s="3">
        <f>VLOOKUP($A136,Prices_Monthly!$A:$I,COLUMN(E$4),FALSE)/VLOOKUP(EOMONTH($A136,-3),Prices_Monthly!$A:$I,COLUMN(E$4),FALSE)-1</f>
        <v>2.828830854265596E-2</v>
      </c>
      <c r="F136" s="3">
        <f>VLOOKUP($A136,Prices_Monthly!$A:$I,COLUMN(F$4),FALSE)/VLOOKUP(EOMONTH($A136,-3),Prices_Monthly!$A:$I,COLUMN(F$4),FALSE)-1</f>
        <v>-0.14407899311591688</v>
      </c>
      <c r="G136" s="3">
        <f>VLOOKUP($A136,Prices_Monthly!$A:$I,COLUMN(G$4),FALSE)/VLOOKUP(EOMONTH($A136,-3),Prices_Monthly!$A:$I,COLUMN(G$4),FALSE)-1</f>
        <v>-0.39215361725985176</v>
      </c>
      <c r="H136" s="3">
        <f>VLOOKUP($A136,Prices_Monthly!$A:$I,COLUMN(H$4),FALSE)/VLOOKUP(EOMONTH($A136,-3),Prices_Monthly!$A:$I,COLUMN(H$4),FALSE)-1</f>
        <v>-5.2199069708057766E-2</v>
      </c>
      <c r="I136" s="3">
        <f>VLOOKUP($A136,Prices_Monthly!$A:$I,COLUMN(I$4),FALSE)/VLOOKUP(EOMONTH($A136,-3),Prices_Monthly!$A:$I,COLUMN(I$4),FALSE)-1</f>
        <v>-2.5418478977197845E-2</v>
      </c>
    </row>
    <row r="137" spans="1:9" x14ac:dyDescent="0.35">
      <c r="A137" s="2">
        <v>36891</v>
      </c>
      <c r="B137" s="3">
        <f>VLOOKUP($A137,Prices_Monthly!$A:$I,COLUMN(B$4),FALSE)/VLOOKUP(EOMONTH($A137,-3),Prices_Monthly!$A:$I,COLUMN(B$4),FALSE)-1</f>
        <v>-0.10637047802320199</v>
      </c>
      <c r="C137" s="3">
        <f>VLOOKUP($A137,Prices_Monthly!$A:$I,COLUMN(C$4),FALSE)/VLOOKUP(EOMONTH($A137,-3),Prices_Monthly!$A:$I,COLUMN(C$4),FALSE)-1</f>
        <v>-2.1559364849106255E-2</v>
      </c>
      <c r="D137" s="3">
        <f>VLOOKUP($A137,Prices_Monthly!$A:$I,COLUMN(D$4),FALSE)/VLOOKUP(EOMONTH($A137,-3),Prices_Monthly!$A:$I,COLUMN(D$4),FALSE)-1</f>
        <v>2.3050656007435943E-2</v>
      </c>
      <c r="E137" s="3">
        <f>VLOOKUP($A137,Prices_Monthly!$A:$I,COLUMN(E$4),FALSE)/VLOOKUP(EOMONTH($A137,-3),Prices_Monthly!$A:$I,COLUMN(E$4),FALSE)-1</f>
        <v>4.5070205365573157E-2</v>
      </c>
      <c r="F137" s="3">
        <f>VLOOKUP($A137,Prices_Monthly!$A:$I,COLUMN(F$4),FALSE)/VLOOKUP(EOMONTH($A137,-3),Prices_Monthly!$A:$I,COLUMN(F$4),FALSE)-1</f>
        <v>-9.5118528912192524E-2</v>
      </c>
      <c r="G137" s="3">
        <f>VLOOKUP($A137,Prices_Monthly!$A:$I,COLUMN(G$4),FALSE)/VLOOKUP(EOMONTH($A137,-3),Prices_Monthly!$A:$I,COLUMN(G$4),FALSE)-1</f>
        <v>-0.35539541587242551</v>
      </c>
      <c r="H137" s="3">
        <f>VLOOKUP($A137,Prices_Monthly!$A:$I,COLUMN(H$4),FALSE)/VLOOKUP(EOMONTH($A137,-3),Prices_Monthly!$A:$I,COLUMN(H$4),FALSE)-1</f>
        <v>-6.8590415264986437E-2</v>
      </c>
      <c r="I137" s="3">
        <f>VLOOKUP($A137,Prices_Monthly!$A:$I,COLUMN(I$4),FALSE)/VLOOKUP(EOMONTH($A137,-3),Prices_Monthly!$A:$I,COLUMN(I$4),FALSE)-1</f>
        <v>5.9134156869056875E-2</v>
      </c>
    </row>
    <row r="138" spans="1:9" x14ac:dyDescent="0.35">
      <c r="A138" s="2">
        <v>36922</v>
      </c>
      <c r="B138" s="3">
        <f>VLOOKUP($A138,Prices_Monthly!$A:$I,COLUMN(B$4),FALSE)/VLOOKUP(EOMONTH($A138,-3),Prices_Monthly!$A:$I,COLUMN(B$4),FALSE)-1</f>
        <v>-0.18069806003180133</v>
      </c>
      <c r="C138" s="3">
        <f>VLOOKUP($A138,Prices_Monthly!$A:$I,COLUMN(C$4),FALSE)/VLOOKUP(EOMONTH($A138,-3),Prices_Monthly!$A:$I,COLUMN(C$4),FALSE)-1</f>
        <v>-1.2410149090767209E-2</v>
      </c>
      <c r="D138" s="3">
        <f>VLOOKUP($A138,Prices_Monthly!$A:$I,COLUMN(D$4),FALSE)/VLOOKUP(EOMONTH($A138,-3),Prices_Monthly!$A:$I,COLUMN(D$4),FALSE)-1</f>
        <v>3.1536689829967379E-2</v>
      </c>
      <c r="E138" s="3">
        <f>VLOOKUP($A138,Prices_Monthly!$A:$I,COLUMN(E$4),FALSE)/VLOOKUP(EOMONTH($A138,-3),Prices_Monthly!$A:$I,COLUMN(E$4),FALSE)-1</f>
        <v>4.3608981984936568E-2</v>
      </c>
      <c r="F138" s="3">
        <f>VLOOKUP($A138,Prices_Monthly!$A:$I,COLUMN(F$4),FALSE)/VLOOKUP(EOMONTH($A138,-3),Prices_Monthly!$A:$I,COLUMN(F$4),FALSE)-1</f>
        <v>-6.0603801714498751E-2</v>
      </c>
      <c r="G138" s="3">
        <f>VLOOKUP($A138,Prices_Monthly!$A:$I,COLUMN(G$4),FALSE)/VLOOKUP(EOMONTH($A138,-3),Prices_Monthly!$A:$I,COLUMN(G$4),FALSE)-1</f>
        <v>-0.22224611622215973</v>
      </c>
      <c r="H138" s="3">
        <f>VLOOKUP($A138,Prices_Monthly!$A:$I,COLUMN(H$4),FALSE)/VLOOKUP(EOMONTH($A138,-3),Prices_Monthly!$A:$I,COLUMN(H$4),FALSE)-1</f>
        <v>-7.5329455716650506E-2</v>
      </c>
      <c r="I138" s="3">
        <f>VLOOKUP($A138,Prices_Monthly!$A:$I,COLUMN(I$4),FALSE)/VLOOKUP(EOMONTH($A138,-3),Prices_Monthly!$A:$I,COLUMN(I$4),FALSE)-1</f>
        <v>9.2477893288657853E-2</v>
      </c>
    </row>
    <row r="139" spans="1:9" x14ac:dyDescent="0.35">
      <c r="A139" s="2">
        <v>36950</v>
      </c>
      <c r="B139" s="3">
        <f>VLOOKUP($A139,Prices_Monthly!$A:$I,COLUMN(B$4),FALSE)/VLOOKUP(EOMONTH($A139,-3),Prices_Monthly!$A:$I,COLUMN(B$4),FALSE)-1</f>
        <v>-0.22921243211540687</v>
      </c>
      <c r="C139" s="3">
        <f>VLOOKUP($A139,Prices_Monthly!$A:$I,COLUMN(C$4),FALSE)/VLOOKUP(EOMONTH($A139,-3),Prices_Monthly!$A:$I,COLUMN(C$4),FALSE)-1</f>
        <v>-2.8580933462563296E-2</v>
      </c>
      <c r="D139" s="3">
        <f>VLOOKUP($A139,Prices_Monthly!$A:$I,COLUMN(D$4),FALSE)/VLOOKUP(EOMONTH($A139,-3),Prices_Monthly!$A:$I,COLUMN(D$4),FALSE)-1</f>
        <v>2.5724368310095835E-2</v>
      </c>
      <c r="E139" s="3">
        <f>VLOOKUP($A139,Prices_Monthly!$A:$I,COLUMN(E$4),FALSE)/VLOOKUP(EOMONTH($A139,-3),Prices_Monthly!$A:$I,COLUMN(E$4),FALSE)-1</f>
        <v>3.1694341633898393E-2</v>
      </c>
      <c r="F139" s="3">
        <f>VLOOKUP($A139,Prices_Monthly!$A:$I,COLUMN(F$4),FALSE)/VLOOKUP(EOMONTH($A139,-3),Prices_Monthly!$A:$I,COLUMN(F$4),FALSE)-1</f>
        <v>-7.3848403607116753E-2</v>
      </c>
      <c r="G139" s="3">
        <f>VLOOKUP($A139,Prices_Monthly!$A:$I,COLUMN(G$4),FALSE)/VLOOKUP(EOMONTH($A139,-3),Prices_Monthly!$A:$I,COLUMN(G$4),FALSE)-1</f>
        <v>-0.25673469178835939</v>
      </c>
      <c r="H139" s="3">
        <f>VLOOKUP($A139,Prices_Monthly!$A:$I,COLUMN(H$4),FALSE)/VLOOKUP(EOMONTH($A139,-3),Prices_Monthly!$A:$I,COLUMN(H$4),FALSE)-1</f>
        <v>-6.835071262228265E-2</v>
      </c>
      <c r="I139" s="3">
        <f>VLOOKUP($A139,Prices_Monthly!$A:$I,COLUMN(I$4),FALSE)/VLOOKUP(EOMONTH($A139,-3),Prices_Monthly!$A:$I,COLUMN(I$4),FALSE)-1</f>
        <v>5.2824192097806977E-2</v>
      </c>
    </row>
    <row r="140" spans="1:9" x14ac:dyDescent="0.35">
      <c r="A140" s="2">
        <v>36981</v>
      </c>
      <c r="B140" s="3">
        <f>VLOOKUP($A140,Prices_Monthly!$A:$I,COLUMN(B$4),FALSE)/VLOOKUP(EOMONTH($A140,-3),Prices_Monthly!$A:$I,COLUMN(B$4),FALSE)-1</f>
        <v>-0.10793632243641571</v>
      </c>
      <c r="C140" s="3">
        <f>VLOOKUP($A140,Prices_Monthly!$A:$I,COLUMN(C$4),FALSE)/VLOOKUP(EOMONTH($A140,-3),Prices_Monthly!$A:$I,COLUMN(C$4),FALSE)-1</f>
        <v>-6.6937197450194219E-2</v>
      </c>
      <c r="D140" s="3">
        <f>VLOOKUP($A140,Prices_Monthly!$A:$I,COLUMN(D$4),FALSE)/VLOOKUP(EOMONTH($A140,-3),Prices_Monthly!$A:$I,COLUMN(D$4),FALSE)-1</f>
        <v>3.1338677313885954E-2</v>
      </c>
      <c r="E140" s="3">
        <f>VLOOKUP($A140,Prices_Monthly!$A:$I,COLUMN(E$4),FALSE)/VLOOKUP(EOMONTH($A140,-3),Prices_Monthly!$A:$I,COLUMN(E$4),FALSE)-1</f>
        <v>1.6244479888452901E-2</v>
      </c>
      <c r="F140" s="3">
        <f>VLOOKUP($A140,Prices_Monthly!$A:$I,COLUMN(F$4),FALSE)/VLOOKUP(EOMONTH($A140,-3),Prices_Monthly!$A:$I,COLUMN(F$4),FALSE)-1</f>
        <v>-0.13327348404472372</v>
      </c>
      <c r="G140" s="3">
        <f>VLOOKUP($A140,Prices_Monthly!$A:$I,COLUMN(G$4),FALSE)/VLOOKUP(EOMONTH($A140,-3),Prices_Monthly!$A:$I,COLUMN(G$4),FALSE)-1</f>
        <v>-0.33907449079683805</v>
      </c>
      <c r="H140" s="3">
        <f>VLOOKUP($A140,Prices_Monthly!$A:$I,COLUMN(H$4),FALSE)/VLOOKUP(EOMONTH($A140,-3),Prices_Monthly!$A:$I,COLUMN(H$4),FALSE)-1</f>
        <v>-0.10042313474970344</v>
      </c>
      <c r="I140" s="3">
        <f>VLOOKUP($A140,Prices_Monthly!$A:$I,COLUMN(I$4),FALSE)/VLOOKUP(EOMONTH($A140,-3),Prices_Monthly!$A:$I,COLUMN(I$4),FALSE)-1</f>
        <v>-6.0572228027167219E-2</v>
      </c>
    </row>
    <row r="141" spans="1:9" x14ac:dyDescent="0.35">
      <c r="A141" s="2">
        <v>37011</v>
      </c>
      <c r="B141" s="3">
        <f>VLOOKUP($A141,Prices_Monthly!$A:$I,COLUMN(B$4),FALSE)/VLOOKUP(EOMONTH($A141,-3),Prices_Monthly!$A:$I,COLUMN(B$4),FALSE)-1</f>
        <v>0.10380967045530998</v>
      </c>
      <c r="C141" s="3">
        <f>VLOOKUP($A141,Prices_Monthly!$A:$I,COLUMN(C$4),FALSE)/VLOOKUP(EOMONTH($A141,-3),Prices_Monthly!$A:$I,COLUMN(C$4),FALSE)-1</f>
        <v>-1.9870818293393211E-2</v>
      </c>
      <c r="D141" s="3">
        <f>VLOOKUP($A141,Prices_Monthly!$A:$I,COLUMN(D$4),FALSE)/VLOOKUP(EOMONTH($A141,-3),Prices_Monthly!$A:$I,COLUMN(D$4),FALSE)-1</f>
        <v>1.8003407148188932E-2</v>
      </c>
      <c r="E141" s="3">
        <f>VLOOKUP($A141,Prices_Monthly!$A:$I,COLUMN(E$4),FALSE)/VLOOKUP(EOMONTH($A141,-3),Prices_Monthly!$A:$I,COLUMN(E$4),FALSE)-1</f>
        <v>-1.0320443113753131E-2</v>
      </c>
      <c r="F141" s="3">
        <f>VLOOKUP($A141,Prices_Monthly!$A:$I,COLUMN(F$4),FALSE)/VLOOKUP(EOMONTH($A141,-3),Prices_Monthly!$A:$I,COLUMN(F$4),FALSE)-1</f>
        <v>-9.6016505316616318E-2</v>
      </c>
      <c r="G141" s="3">
        <f>VLOOKUP($A141,Prices_Monthly!$A:$I,COLUMN(G$4),FALSE)/VLOOKUP(EOMONTH($A141,-3),Prices_Monthly!$A:$I,COLUMN(G$4),FALSE)-1</f>
        <v>-0.29611633830219219</v>
      </c>
      <c r="H141" s="3">
        <f>VLOOKUP($A141,Prices_Monthly!$A:$I,COLUMN(H$4),FALSE)/VLOOKUP(EOMONTH($A141,-3),Prices_Monthly!$A:$I,COLUMN(H$4),FALSE)-1</f>
        <v>-6.99988317302076E-2</v>
      </c>
      <c r="I141" s="3">
        <f>VLOOKUP($A141,Prices_Monthly!$A:$I,COLUMN(I$4),FALSE)/VLOOKUP(EOMONTH($A141,-3),Prices_Monthly!$A:$I,COLUMN(I$4),FALSE)-1</f>
        <v>-4.7865446111543641E-2</v>
      </c>
    </row>
    <row r="142" spans="1:9" x14ac:dyDescent="0.35">
      <c r="A142" s="2">
        <v>37042</v>
      </c>
      <c r="B142" s="3">
        <f>VLOOKUP($A142,Prices_Monthly!$A:$I,COLUMN(B$4),FALSE)/VLOOKUP(EOMONTH($A142,-3),Prices_Monthly!$A:$I,COLUMN(B$4),FALSE)-1</f>
        <v>7.2608380858879995E-2</v>
      </c>
      <c r="C142" s="3">
        <f>VLOOKUP($A142,Prices_Monthly!$A:$I,COLUMN(C$4),FALSE)/VLOOKUP(EOMONTH($A142,-3),Prices_Monthly!$A:$I,COLUMN(C$4),FALSE)-1</f>
        <v>-1.3467858248322306E-2</v>
      </c>
      <c r="D142" s="3">
        <f>VLOOKUP($A142,Prices_Monthly!$A:$I,COLUMN(D$4),FALSE)/VLOOKUP(EOMONTH($A142,-3),Prices_Monthly!$A:$I,COLUMN(D$4),FALSE)-1</f>
        <v>1.6807849090774374E-2</v>
      </c>
      <c r="E142" s="3">
        <f>VLOOKUP($A142,Prices_Monthly!$A:$I,COLUMN(E$4),FALSE)/VLOOKUP(EOMONTH($A142,-3),Prices_Monthly!$A:$I,COLUMN(E$4),FALSE)-1</f>
        <v>-2.1138204230280011E-2</v>
      </c>
      <c r="F142" s="3">
        <f>VLOOKUP($A142,Prices_Monthly!$A:$I,COLUMN(F$4),FALSE)/VLOOKUP(EOMONTH($A142,-3),Prices_Monthly!$A:$I,COLUMN(F$4),FALSE)-1</f>
        <v>1.8421052631578672E-3</v>
      </c>
      <c r="G142" s="3">
        <f>VLOOKUP($A142,Prices_Monthly!$A:$I,COLUMN(G$4),FALSE)/VLOOKUP(EOMONTH($A142,-3),Prices_Monthly!$A:$I,COLUMN(G$4),FALSE)-1</f>
        <v>-6.9730254595037677E-2</v>
      </c>
      <c r="H142" s="3">
        <f>VLOOKUP($A142,Prices_Monthly!$A:$I,COLUMN(H$4),FALSE)/VLOOKUP(EOMONTH($A142,-3),Prices_Monthly!$A:$I,COLUMN(H$4),FALSE)-1</f>
        <v>-2.4832269901689741E-2</v>
      </c>
      <c r="I142" s="3">
        <f>VLOOKUP($A142,Prices_Monthly!$A:$I,COLUMN(I$4),FALSE)/VLOOKUP(EOMONTH($A142,-3),Prices_Monthly!$A:$I,COLUMN(I$4),FALSE)-1</f>
        <v>-7.8584512777562177E-2</v>
      </c>
    </row>
    <row r="143" spans="1:9" x14ac:dyDescent="0.35">
      <c r="A143" s="2">
        <v>37072</v>
      </c>
      <c r="B143" s="3">
        <f>VLOOKUP($A143,Prices_Monthly!$A:$I,COLUMN(B$4),FALSE)/VLOOKUP(EOMONTH($A143,-3),Prices_Monthly!$A:$I,COLUMN(B$4),FALSE)-1</f>
        <v>9.7506868616355158E-2</v>
      </c>
      <c r="C143" s="3">
        <f>VLOOKUP($A143,Prices_Monthly!$A:$I,COLUMN(C$4),FALSE)/VLOOKUP(EOMONTH($A143,-3),Prices_Monthly!$A:$I,COLUMN(C$4),FALSE)-1</f>
        <v>4.2870938578708051E-2</v>
      </c>
      <c r="D143" s="3">
        <f>VLOOKUP($A143,Prices_Monthly!$A:$I,COLUMN(D$4),FALSE)/VLOOKUP(EOMONTH($A143,-3),Prices_Monthly!$A:$I,COLUMN(D$4),FALSE)-1</f>
        <v>1.4425346498669889E-2</v>
      </c>
      <c r="E143" s="3">
        <f>VLOOKUP($A143,Prices_Monthly!$A:$I,COLUMN(E$4),FALSE)/VLOOKUP(EOMONTH($A143,-3),Prices_Monthly!$A:$I,COLUMN(E$4),FALSE)-1</f>
        <v>-2.1658093995194583E-2</v>
      </c>
      <c r="F143" s="3">
        <f>VLOOKUP($A143,Prices_Monthly!$A:$I,COLUMN(F$4),FALSE)/VLOOKUP(EOMONTH($A143,-3),Prices_Monthly!$A:$I,COLUMN(F$4),FALSE)-1</f>
        <v>4.5103578154425561E-2</v>
      </c>
      <c r="G143" s="3">
        <f>VLOOKUP($A143,Prices_Monthly!$A:$I,COLUMN(G$4),FALSE)/VLOOKUP(EOMONTH($A143,-3),Prices_Monthly!$A:$I,COLUMN(G$4),FALSE)-1</f>
        <v>0.15615965509020646</v>
      </c>
      <c r="H143" s="3">
        <f>VLOOKUP($A143,Prices_Monthly!$A:$I,COLUMN(H$4),FALSE)/VLOOKUP(EOMONTH($A143,-3),Prices_Monthly!$A:$I,COLUMN(H$4),FALSE)-1</f>
        <v>-6.1070640254436981E-3</v>
      </c>
      <c r="I143" s="3">
        <f>VLOOKUP($A143,Prices_Monthly!$A:$I,COLUMN(I$4),FALSE)/VLOOKUP(EOMONTH($A143,-3),Prices_Monthly!$A:$I,COLUMN(I$4),FALSE)-1</f>
        <v>-4.1600213896594185E-2</v>
      </c>
    </row>
    <row r="144" spans="1:9" x14ac:dyDescent="0.35">
      <c r="A144" s="2">
        <v>37103</v>
      </c>
      <c r="B144" s="3">
        <f>VLOOKUP($A144,Prices_Monthly!$A:$I,COLUMN(B$4),FALSE)/VLOOKUP(EOMONTH($A144,-3),Prices_Monthly!$A:$I,COLUMN(B$4),FALSE)-1</f>
        <v>-6.1055480511745142E-2</v>
      </c>
      <c r="C144" s="3">
        <f>VLOOKUP($A144,Prices_Monthly!$A:$I,COLUMN(C$4),FALSE)/VLOOKUP(EOMONTH($A144,-3),Prices_Monthly!$A:$I,COLUMN(C$4),FALSE)-1</f>
        <v>5.3512559001456239E-3</v>
      </c>
      <c r="D144" s="3">
        <f>VLOOKUP($A144,Prices_Monthly!$A:$I,COLUMN(D$4),FALSE)/VLOOKUP(EOMONTH($A144,-3),Prices_Monthly!$A:$I,COLUMN(D$4),FALSE)-1</f>
        <v>5.9023970788605329E-3</v>
      </c>
      <c r="E144" s="3">
        <f>VLOOKUP($A144,Prices_Monthly!$A:$I,COLUMN(E$4),FALSE)/VLOOKUP(EOMONTH($A144,-3),Prices_Monthly!$A:$I,COLUMN(E$4),FALSE)-1</f>
        <v>3.1225829308541231E-2</v>
      </c>
      <c r="F144" s="3">
        <f>VLOOKUP($A144,Prices_Monthly!$A:$I,COLUMN(F$4),FALSE)/VLOOKUP(EOMONTH($A144,-3),Prices_Monthly!$A:$I,COLUMN(F$4),FALSE)-1</f>
        <v>-3.8711376404494402E-2</v>
      </c>
      <c r="G144" s="3">
        <f>VLOOKUP($A144,Prices_Monthly!$A:$I,COLUMN(G$4),FALSE)/VLOOKUP(EOMONTH($A144,-3),Prices_Monthly!$A:$I,COLUMN(G$4),FALSE)-1</f>
        <v>-0.10064814509504261</v>
      </c>
      <c r="H144" s="3">
        <f>VLOOKUP($A144,Prices_Monthly!$A:$I,COLUMN(H$4),FALSE)/VLOOKUP(EOMONTH($A144,-3),Prices_Monthly!$A:$I,COLUMN(H$4),FALSE)-1</f>
        <v>-2.0775030416384621E-2</v>
      </c>
      <c r="I144" s="3">
        <f>VLOOKUP($A144,Prices_Monthly!$A:$I,COLUMN(I$4),FALSE)/VLOOKUP(EOMONTH($A144,-3),Prices_Monthly!$A:$I,COLUMN(I$4),FALSE)-1</f>
        <v>-1.1698292321312365E-2</v>
      </c>
    </row>
    <row r="145" spans="1:9" x14ac:dyDescent="0.35">
      <c r="A145" s="2">
        <v>37134</v>
      </c>
      <c r="B145" s="3">
        <f>VLOOKUP($A145,Prices_Monthly!$A:$I,COLUMN(B$4),FALSE)/VLOOKUP(EOMONTH($A145,-3),Prices_Monthly!$A:$I,COLUMN(B$4),FALSE)-1</f>
        <v>-6.342420287885453E-3</v>
      </c>
      <c r="C145" s="3">
        <f>VLOOKUP($A145,Prices_Monthly!$A:$I,COLUMN(C$4),FALSE)/VLOOKUP(EOMONTH($A145,-3),Prices_Monthly!$A:$I,COLUMN(C$4),FALSE)-1</f>
        <v>2.6679261405359256E-2</v>
      </c>
      <c r="D145" s="3">
        <f>VLOOKUP($A145,Prices_Monthly!$A:$I,COLUMN(D$4),FALSE)/VLOOKUP(EOMONTH($A145,-3),Prices_Monthly!$A:$I,COLUMN(D$4),FALSE)-1</f>
        <v>-2.9778048807875823E-3</v>
      </c>
      <c r="E145" s="3">
        <f>VLOOKUP($A145,Prices_Monthly!$A:$I,COLUMN(E$4),FALSE)/VLOOKUP(EOMONTH($A145,-3),Prices_Monthly!$A:$I,COLUMN(E$4),FALSE)-1</f>
        <v>4.2769428979799073E-2</v>
      </c>
      <c r="F145" s="3">
        <f>VLOOKUP($A145,Prices_Monthly!$A:$I,COLUMN(F$4),FALSE)/VLOOKUP(EOMONTH($A145,-3),Prices_Monthly!$A:$I,COLUMN(F$4),FALSE)-1</f>
        <v>-0.10445670256544959</v>
      </c>
      <c r="G145" s="3">
        <f>VLOOKUP($A145,Prices_Monthly!$A:$I,COLUMN(G$4),FALSE)/VLOOKUP(EOMONTH($A145,-3),Prices_Monthly!$A:$I,COLUMN(G$4),FALSE)-1</f>
        <v>-0.19218509180118648</v>
      </c>
      <c r="H145" s="3">
        <f>VLOOKUP($A145,Prices_Monthly!$A:$I,COLUMN(H$4),FALSE)/VLOOKUP(EOMONTH($A145,-3),Prices_Monthly!$A:$I,COLUMN(H$4),FALSE)-1</f>
        <v>-1.0982246659664963E-2</v>
      </c>
      <c r="I145" s="3">
        <f>VLOOKUP($A145,Prices_Monthly!$A:$I,COLUMN(I$4),FALSE)/VLOOKUP(EOMONTH($A145,-3),Prices_Monthly!$A:$I,COLUMN(I$4),FALSE)-1</f>
        <v>7.3651397327191725E-2</v>
      </c>
    </row>
    <row r="146" spans="1:9" x14ac:dyDescent="0.35">
      <c r="A146" s="2">
        <v>37164</v>
      </c>
      <c r="B146" s="3">
        <f>VLOOKUP($A146,Prices_Monthly!$A:$I,COLUMN(B$4),FALSE)/VLOOKUP(EOMONTH($A146,-3),Prices_Monthly!$A:$I,COLUMN(B$4),FALSE)-1</f>
        <v>-8.9206243606497093E-2</v>
      </c>
      <c r="C146" s="3">
        <f>VLOOKUP($A146,Prices_Monthly!$A:$I,COLUMN(C$4),FALSE)/VLOOKUP(EOMONTH($A146,-3),Prices_Monthly!$A:$I,COLUMN(C$4),FALSE)-1</f>
        <v>7.3952090892672295E-2</v>
      </c>
      <c r="D146" s="3">
        <f>VLOOKUP($A146,Prices_Monthly!$A:$I,COLUMN(D$4),FALSE)/VLOOKUP(EOMONTH($A146,-3),Prices_Monthly!$A:$I,COLUMN(D$4),FALSE)-1</f>
        <v>-5.9377052069070624E-3</v>
      </c>
      <c r="E146" s="3">
        <f>VLOOKUP($A146,Prices_Monthly!$A:$I,COLUMN(E$4),FALSE)/VLOOKUP(EOMONTH($A146,-3),Prices_Monthly!$A:$I,COLUMN(E$4),FALSE)-1</f>
        <v>6.3012583926477017E-2</v>
      </c>
      <c r="F146" s="3">
        <f>VLOOKUP($A146,Prices_Monthly!$A:$I,COLUMN(F$4),FALSE)/VLOOKUP(EOMONTH($A146,-3),Prices_Monthly!$A:$I,COLUMN(F$4),FALSE)-1</f>
        <v>-0.17424993242634468</v>
      </c>
      <c r="G146" s="3">
        <f>VLOOKUP($A146,Prices_Monthly!$A:$I,COLUMN(G$4),FALSE)/VLOOKUP(EOMONTH($A146,-3),Prices_Monthly!$A:$I,COLUMN(G$4),FALSE)-1</f>
        <v>-0.37181259511390441</v>
      </c>
      <c r="H146" s="3">
        <f>VLOOKUP($A146,Prices_Monthly!$A:$I,COLUMN(H$4),FALSE)/VLOOKUP(EOMONTH($A146,-3),Prices_Monthly!$A:$I,COLUMN(H$4),FALSE)-1</f>
        <v>3.7381950800712271E-2</v>
      </c>
      <c r="I146" s="3">
        <f>VLOOKUP($A146,Prices_Monthly!$A:$I,COLUMN(I$4),FALSE)/VLOOKUP(EOMONTH($A146,-3),Prices_Monthly!$A:$I,COLUMN(I$4),FALSE)-1</f>
        <v>7.7574915574823322E-2</v>
      </c>
    </row>
    <row r="147" spans="1:9" x14ac:dyDescent="0.35">
      <c r="A147" s="2">
        <v>37195</v>
      </c>
      <c r="B147" s="3">
        <f>VLOOKUP($A147,Prices_Monthly!$A:$I,COLUMN(B$4),FALSE)/VLOOKUP(EOMONTH($A147,-3),Prices_Monthly!$A:$I,COLUMN(B$4),FALSE)-1</f>
        <v>-0.16328605884854264</v>
      </c>
      <c r="C147" s="3">
        <f>VLOOKUP($A147,Prices_Monthly!$A:$I,COLUMN(C$4),FALSE)/VLOOKUP(EOMONTH($A147,-3),Prices_Monthly!$A:$I,COLUMN(C$4),FALSE)-1</f>
        <v>4.1977773919083194E-2</v>
      </c>
      <c r="D147" s="3">
        <f>VLOOKUP($A147,Prices_Monthly!$A:$I,COLUMN(D$4),FALSE)/VLOOKUP(EOMONTH($A147,-3),Prices_Monthly!$A:$I,COLUMN(D$4),FALSE)-1</f>
        <v>8.2794344648053908E-3</v>
      </c>
      <c r="E147" s="3">
        <f>VLOOKUP($A147,Prices_Monthly!$A:$I,COLUMN(E$4),FALSE)/VLOOKUP(EOMONTH($A147,-3),Prices_Monthly!$A:$I,COLUMN(E$4),FALSE)-1</f>
        <v>5.797919436443788E-2</v>
      </c>
      <c r="F147" s="3">
        <f>VLOOKUP($A147,Prices_Monthly!$A:$I,COLUMN(F$4),FALSE)/VLOOKUP(EOMONTH($A147,-3),Prices_Monthly!$A:$I,COLUMN(F$4),FALSE)-1</f>
        <v>-0.14948406538215686</v>
      </c>
      <c r="G147" s="3">
        <f>VLOOKUP($A147,Prices_Monthly!$A:$I,COLUMN(G$4),FALSE)/VLOOKUP(EOMONTH($A147,-3),Prices_Monthly!$A:$I,COLUMN(G$4),FALSE)-1</f>
        <v>-0.19654755756196152</v>
      </c>
      <c r="H147" s="3">
        <f>VLOOKUP($A147,Prices_Monthly!$A:$I,COLUMN(H$4),FALSE)/VLOOKUP(EOMONTH($A147,-3),Prices_Monthly!$A:$I,COLUMN(H$4),FALSE)-1</f>
        <v>1.1804630864750365E-2</v>
      </c>
      <c r="I147" s="3">
        <f>VLOOKUP($A147,Prices_Monthly!$A:$I,COLUMN(I$4),FALSE)/VLOOKUP(EOMONTH($A147,-3),Prices_Monthly!$A:$I,COLUMN(I$4),FALSE)-1</f>
        <v>3.1734232715008526E-2</v>
      </c>
    </row>
    <row r="148" spans="1:9" x14ac:dyDescent="0.35">
      <c r="A148" s="2">
        <v>37225</v>
      </c>
      <c r="B148" s="3">
        <f>VLOOKUP($A148,Prices_Monthly!$A:$I,COLUMN(B$4),FALSE)/VLOOKUP(EOMONTH($A148,-3),Prices_Monthly!$A:$I,COLUMN(B$4),FALSE)-1</f>
        <v>-0.29821843915067092</v>
      </c>
      <c r="C148" s="3">
        <f>VLOOKUP($A148,Prices_Monthly!$A:$I,COLUMN(C$4),FALSE)/VLOOKUP(EOMONTH($A148,-3),Prices_Monthly!$A:$I,COLUMN(C$4),FALSE)-1</f>
        <v>-7.9261612086257704E-3</v>
      </c>
      <c r="D148" s="3">
        <f>VLOOKUP($A148,Prices_Monthly!$A:$I,COLUMN(D$4),FALSE)/VLOOKUP(EOMONTH($A148,-3),Prices_Monthly!$A:$I,COLUMN(D$4),FALSE)-1</f>
        <v>1.9005374000882203E-3</v>
      </c>
      <c r="E148" s="3">
        <f>VLOOKUP($A148,Prices_Monthly!$A:$I,COLUMN(E$4),FALSE)/VLOOKUP(EOMONTH($A148,-3),Prices_Monthly!$A:$I,COLUMN(E$4),FALSE)-1</f>
        <v>1.6281207900941563E-2</v>
      </c>
      <c r="F148" s="3">
        <f>VLOOKUP($A148,Prices_Monthly!$A:$I,COLUMN(F$4),FALSE)/VLOOKUP(EOMONTH($A148,-3),Prices_Monthly!$A:$I,COLUMN(F$4),FALSE)-1</f>
        <v>-2.1314039890496739E-2</v>
      </c>
      <c r="G148" s="3">
        <f>VLOOKUP($A148,Prices_Monthly!$A:$I,COLUMN(G$4),FALSE)/VLOOKUP(EOMONTH($A148,-3),Prices_Monthly!$A:$I,COLUMN(G$4),FALSE)-1</f>
        <v>7.828891902789481E-2</v>
      </c>
      <c r="H148" s="3">
        <f>VLOOKUP($A148,Prices_Monthly!$A:$I,COLUMN(H$4),FALSE)/VLOOKUP(EOMONTH($A148,-3),Prices_Monthly!$A:$I,COLUMN(H$4),FALSE)-1</f>
        <v>-4.002939312509779E-2</v>
      </c>
      <c r="I148" s="3">
        <f>VLOOKUP($A148,Prices_Monthly!$A:$I,COLUMN(I$4),FALSE)/VLOOKUP(EOMONTH($A148,-3),Prices_Monthly!$A:$I,COLUMN(I$4),FALSE)-1</f>
        <v>-1.1609758377828072E-2</v>
      </c>
    </row>
    <row r="149" spans="1:9" x14ac:dyDescent="0.35">
      <c r="A149" s="2">
        <v>37256</v>
      </c>
      <c r="B149" s="3">
        <f>VLOOKUP($A149,Prices_Monthly!$A:$I,COLUMN(B$4),FALSE)/VLOOKUP(EOMONTH($A149,-3),Prices_Monthly!$A:$I,COLUMN(B$4),FALSE)-1</f>
        <v>-0.21171497307824483</v>
      </c>
      <c r="C149" s="3">
        <f>VLOOKUP($A149,Prices_Monthly!$A:$I,COLUMN(C$4),FALSE)/VLOOKUP(EOMONTH($A149,-3),Prices_Monthly!$A:$I,COLUMN(C$4),FALSE)-1</f>
        <v>-5.3058191869282179E-2</v>
      </c>
      <c r="D149" s="3">
        <f>VLOOKUP($A149,Prices_Monthly!$A:$I,COLUMN(D$4),FALSE)/VLOOKUP(EOMONTH($A149,-3),Prices_Monthly!$A:$I,COLUMN(D$4),FALSE)-1</f>
        <v>4.0237379482510605E-3</v>
      </c>
      <c r="E149" s="3">
        <f>VLOOKUP($A149,Prices_Monthly!$A:$I,COLUMN(E$4),FALSE)/VLOOKUP(EOMONTH($A149,-3),Prices_Monthly!$A:$I,COLUMN(E$4),FALSE)-1</f>
        <v>-2.1887250935203495E-2</v>
      </c>
      <c r="F149" s="3">
        <f>VLOOKUP($A149,Prices_Monthly!$A:$I,COLUMN(F$4),FALSE)/VLOOKUP(EOMONTH($A149,-3),Prices_Monthly!$A:$I,COLUMN(F$4),FALSE)-1</f>
        <v>9.9727223131478526E-2</v>
      </c>
      <c r="G149" s="3">
        <f>VLOOKUP($A149,Prices_Monthly!$A:$I,COLUMN(G$4),FALSE)/VLOOKUP(EOMONTH($A149,-3),Prices_Monthly!$A:$I,COLUMN(G$4),FALSE)-1</f>
        <v>0.34205501618122969</v>
      </c>
      <c r="H149" s="3">
        <f>VLOOKUP($A149,Prices_Monthly!$A:$I,COLUMN(H$4),FALSE)/VLOOKUP(EOMONTH($A149,-3),Prices_Monthly!$A:$I,COLUMN(H$4),FALSE)-1</f>
        <v>-9.6224150254265339E-2</v>
      </c>
      <c r="I149" s="3">
        <f>VLOOKUP($A149,Prices_Monthly!$A:$I,COLUMN(I$4),FALSE)/VLOOKUP(EOMONTH($A149,-3),Prices_Monthly!$A:$I,COLUMN(I$4),FALSE)-1</f>
        <v>-1.8984597182471363E-2</v>
      </c>
    </row>
    <row r="150" spans="1:9" x14ac:dyDescent="0.35">
      <c r="A150" s="2">
        <v>37287</v>
      </c>
      <c r="B150" s="3">
        <f>VLOOKUP($A150,Prices_Monthly!$A:$I,COLUMN(B$4),FALSE)/VLOOKUP(EOMONTH($A150,-3),Prices_Monthly!$A:$I,COLUMN(B$4),FALSE)-1</f>
        <v>-0.16086147841201059</v>
      </c>
      <c r="C150" s="3">
        <f>VLOOKUP($A150,Prices_Monthly!$A:$I,COLUMN(C$4),FALSE)/VLOOKUP(EOMONTH($A150,-3),Prices_Monthly!$A:$I,COLUMN(C$4),FALSE)-1</f>
        <v>3.8520825922401247E-3</v>
      </c>
      <c r="D150" s="3">
        <f>VLOOKUP($A150,Prices_Monthly!$A:$I,COLUMN(D$4),FALSE)/VLOOKUP(EOMONTH($A150,-3),Prices_Monthly!$A:$I,COLUMN(D$4),FALSE)-1</f>
        <v>-1.7886294203157682E-2</v>
      </c>
      <c r="E150" s="3">
        <f>VLOOKUP($A150,Prices_Monthly!$A:$I,COLUMN(E$4),FALSE)/VLOOKUP(EOMONTH($A150,-3),Prices_Monthly!$A:$I,COLUMN(E$4),FALSE)-1</f>
        <v>-3.921679393253974E-2</v>
      </c>
      <c r="F150" s="3">
        <f>VLOOKUP($A150,Prices_Monthly!$A:$I,COLUMN(F$4),FALSE)/VLOOKUP(EOMONTH($A150,-3),Prices_Monthly!$A:$I,COLUMN(F$4),FALSE)-1</f>
        <v>6.452651921838104E-2</v>
      </c>
      <c r="G150" s="3">
        <f>VLOOKUP($A150,Prices_Monthly!$A:$I,COLUMN(G$4),FALSE)/VLOOKUP(EOMONTH($A150,-3),Prices_Monthly!$A:$I,COLUMN(G$4),FALSE)-1</f>
        <v>0.13005108873567761</v>
      </c>
      <c r="H150" s="3">
        <f>VLOOKUP($A150,Prices_Monthly!$A:$I,COLUMN(H$4),FALSE)/VLOOKUP(EOMONTH($A150,-3),Prices_Monthly!$A:$I,COLUMN(H$4),FALSE)-1</f>
        <v>-8.9422418822954985E-2</v>
      </c>
      <c r="I150" s="3">
        <f>VLOOKUP($A150,Prices_Monthly!$A:$I,COLUMN(I$4),FALSE)/VLOOKUP(EOMONTH($A150,-3),Prices_Monthly!$A:$I,COLUMN(I$4),FALSE)-1</f>
        <v>-4.0622511516489213E-2</v>
      </c>
    </row>
    <row r="151" spans="1:9" x14ac:dyDescent="0.35">
      <c r="A151" s="2">
        <v>37315</v>
      </c>
      <c r="B151" s="3">
        <f>VLOOKUP($A151,Prices_Monthly!$A:$I,COLUMN(B$4),FALSE)/VLOOKUP(EOMONTH($A151,-3),Prices_Monthly!$A:$I,COLUMN(B$4),FALSE)-1</f>
        <v>-6.7859490936417188E-4</v>
      </c>
      <c r="C151" s="3">
        <f>VLOOKUP($A151,Prices_Monthly!$A:$I,COLUMN(C$4),FALSE)/VLOOKUP(EOMONTH($A151,-3),Prices_Monthly!$A:$I,COLUMN(C$4),FALSE)-1</f>
        <v>7.8033498169758353E-2</v>
      </c>
      <c r="D151" s="3">
        <f>VLOOKUP($A151,Prices_Monthly!$A:$I,COLUMN(D$4),FALSE)/VLOOKUP(EOMONTH($A151,-3),Prices_Monthly!$A:$I,COLUMN(D$4),FALSE)-1</f>
        <v>-6.9097991871687192E-3</v>
      </c>
      <c r="E151" s="3">
        <f>VLOOKUP($A151,Prices_Monthly!$A:$I,COLUMN(E$4),FALSE)/VLOOKUP(EOMONTH($A151,-3),Prices_Monthly!$A:$I,COLUMN(E$4),FALSE)-1</f>
        <v>2.7398305760930608E-3</v>
      </c>
      <c r="F151" s="3">
        <f>VLOOKUP($A151,Prices_Monthly!$A:$I,COLUMN(F$4),FALSE)/VLOOKUP(EOMONTH($A151,-3),Prices_Monthly!$A:$I,COLUMN(F$4),FALSE)-1</f>
        <v>-3.0069930069929973E-2</v>
      </c>
      <c r="G151" s="3">
        <f>VLOOKUP($A151,Prices_Monthly!$A:$I,COLUMN(G$4),FALSE)/VLOOKUP(EOMONTH($A151,-3),Prices_Monthly!$A:$I,COLUMN(G$4),FALSE)-1</f>
        <v>-0.15216304968589367</v>
      </c>
      <c r="H151" s="3">
        <f>VLOOKUP($A151,Prices_Monthly!$A:$I,COLUMN(H$4),FALSE)/VLOOKUP(EOMONTH($A151,-3),Prices_Monthly!$A:$I,COLUMN(H$4),FALSE)-1</f>
        <v>-8.3967379408991349E-2</v>
      </c>
      <c r="I151" s="3">
        <f>VLOOKUP($A151,Prices_Monthly!$A:$I,COLUMN(I$4),FALSE)/VLOOKUP(EOMONTH($A151,-3),Prices_Monthly!$A:$I,COLUMN(I$4),FALSE)-1</f>
        <v>-3.0321064337672676E-2</v>
      </c>
    </row>
    <row r="152" spans="1:9" x14ac:dyDescent="0.35">
      <c r="A152" s="2">
        <v>37346</v>
      </c>
      <c r="B152" s="3">
        <f>VLOOKUP($A152,Prices_Monthly!$A:$I,COLUMN(B$4),FALSE)/VLOOKUP(EOMONTH($A152,-3),Prices_Monthly!$A:$I,COLUMN(B$4),FALSE)-1</f>
        <v>0.16198019456644008</v>
      </c>
      <c r="C152" s="3">
        <f>VLOOKUP($A152,Prices_Monthly!$A:$I,COLUMN(C$4),FALSE)/VLOOKUP(EOMONTH($A152,-3),Prices_Monthly!$A:$I,COLUMN(C$4),FALSE)-1</f>
        <v>8.230143072556606E-2</v>
      </c>
      <c r="D152" s="3">
        <f>VLOOKUP($A152,Prices_Monthly!$A:$I,COLUMN(D$4),FALSE)/VLOOKUP(EOMONTH($A152,-3),Prices_Monthly!$A:$I,COLUMN(D$4),FALSE)-1</f>
        <v>3.5623221033698194E-3</v>
      </c>
      <c r="E152" s="3">
        <f>VLOOKUP($A152,Prices_Monthly!$A:$I,COLUMN(E$4),FALSE)/VLOOKUP(EOMONTH($A152,-3),Prices_Monthly!$A:$I,COLUMN(E$4),FALSE)-1</f>
        <v>-1.3386219486947848E-2</v>
      </c>
      <c r="F152" s="3">
        <f>VLOOKUP($A152,Prices_Monthly!$A:$I,COLUMN(F$4),FALSE)/VLOOKUP(EOMONTH($A152,-3),Prices_Monthly!$A:$I,COLUMN(F$4),FALSE)-1</f>
        <v>-2.2819724178986256E-3</v>
      </c>
      <c r="G152" s="3">
        <f>VLOOKUP($A152,Prices_Monthly!$A:$I,COLUMN(G$4),FALSE)/VLOOKUP(EOMONTH($A152,-3),Prices_Monthly!$A:$I,COLUMN(G$4),FALSE)-1</f>
        <v>-8.3061044864297884E-2</v>
      </c>
      <c r="H152" s="3">
        <f>VLOOKUP($A152,Prices_Monthly!$A:$I,COLUMN(H$4),FALSE)/VLOOKUP(EOMONTH($A152,-3),Prices_Monthly!$A:$I,COLUMN(H$4),FALSE)-1</f>
        <v>-1.5312390423070976E-2</v>
      </c>
      <c r="I152" s="3">
        <f>VLOOKUP($A152,Prices_Monthly!$A:$I,COLUMN(I$4),FALSE)/VLOOKUP(EOMONTH($A152,-3),Prices_Monthly!$A:$I,COLUMN(I$4),FALSE)-1</f>
        <v>-1.6379122655389211E-2</v>
      </c>
    </row>
    <row r="153" spans="1:9" x14ac:dyDescent="0.35">
      <c r="A153" s="2">
        <v>37376</v>
      </c>
      <c r="B153" s="3">
        <f>VLOOKUP($A153,Prices_Monthly!$A:$I,COLUMN(B$4),FALSE)/VLOOKUP(EOMONTH($A153,-3),Prices_Monthly!$A:$I,COLUMN(B$4),FALSE)-1</f>
        <v>0.27584101388922511</v>
      </c>
      <c r="C153" s="3">
        <f>VLOOKUP($A153,Prices_Monthly!$A:$I,COLUMN(C$4),FALSE)/VLOOKUP(EOMONTH($A153,-3),Prices_Monthly!$A:$I,COLUMN(C$4),FALSE)-1</f>
        <v>8.9458276534680969E-2</v>
      </c>
      <c r="D153" s="3">
        <f>VLOOKUP($A153,Prices_Monthly!$A:$I,COLUMN(D$4),FALSE)/VLOOKUP(EOMONTH($A153,-3),Prices_Monthly!$A:$I,COLUMN(D$4),FALSE)-1</f>
        <v>2.2874132412523895E-2</v>
      </c>
      <c r="E153" s="3">
        <f>VLOOKUP($A153,Prices_Monthly!$A:$I,COLUMN(E$4),FALSE)/VLOOKUP(EOMONTH($A153,-3),Prices_Monthly!$A:$I,COLUMN(E$4),FALSE)-1</f>
        <v>9.5074889435577958E-3</v>
      </c>
      <c r="F153" s="3">
        <f>VLOOKUP($A153,Prices_Monthly!$A:$I,COLUMN(F$4),FALSE)/VLOOKUP(EOMONTH($A153,-3),Prices_Monthly!$A:$I,COLUMN(F$4),FALSE)-1</f>
        <v>-4.9319213313161914E-2</v>
      </c>
      <c r="G153" s="3">
        <f>VLOOKUP($A153,Prices_Monthly!$A:$I,COLUMN(G$4),FALSE)/VLOOKUP(EOMONTH($A153,-3),Prices_Monthly!$A:$I,COLUMN(G$4),FALSE)-1</f>
        <v>-0.1803031739510581</v>
      </c>
      <c r="H153" s="3">
        <f>VLOOKUP($A153,Prices_Monthly!$A:$I,COLUMN(H$4),FALSE)/VLOOKUP(EOMONTH($A153,-3),Prices_Monthly!$A:$I,COLUMN(H$4),FALSE)-1</f>
        <v>3.7295652622350683E-2</v>
      </c>
      <c r="I153" s="3">
        <f>VLOOKUP($A153,Prices_Monthly!$A:$I,COLUMN(I$4),FALSE)/VLOOKUP(EOMONTH($A153,-3),Prices_Monthly!$A:$I,COLUMN(I$4),FALSE)-1</f>
        <v>5.0675611212120497E-2</v>
      </c>
    </row>
    <row r="154" spans="1:9" x14ac:dyDescent="0.35">
      <c r="A154" s="2">
        <v>37407</v>
      </c>
      <c r="B154" s="3">
        <f>VLOOKUP($A154,Prices_Monthly!$A:$I,COLUMN(B$4),FALSE)/VLOOKUP(EOMONTH($A154,-3),Prices_Monthly!$A:$I,COLUMN(B$4),FALSE)-1</f>
        <v>0.11071310248571975</v>
      </c>
      <c r="C154" s="3">
        <f>VLOOKUP($A154,Prices_Monthly!$A:$I,COLUMN(C$4),FALSE)/VLOOKUP(EOMONTH($A154,-3),Prices_Monthly!$A:$I,COLUMN(C$4),FALSE)-1</f>
        <v>9.5190036569462455E-2</v>
      </c>
      <c r="D154" s="3">
        <f>VLOOKUP($A154,Prices_Monthly!$A:$I,COLUMN(D$4),FALSE)/VLOOKUP(EOMONTH($A154,-3),Prices_Monthly!$A:$I,COLUMN(D$4),FALSE)-1</f>
        <v>2.0434610133487574E-2</v>
      </c>
      <c r="E154" s="3">
        <f>VLOOKUP($A154,Prices_Monthly!$A:$I,COLUMN(E$4),FALSE)/VLOOKUP(EOMONTH($A154,-3),Prices_Monthly!$A:$I,COLUMN(E$4),FALSE)-1</f>
        <v>7.199120175872542E-3</v>
      </c>
      <c r="F154" s="3">
        <f>VLOOKUP($A154,Prices_Monthly!$A:$I,COLUMN(F$4),FALSE)/VLOOKUP(EOMONTH($A154,-3),Prices_Monthly!$A:$I,COLUMN(F$4),FALSE)-1</f>
        <v>-3.7902976619631379E-2</v>
      </c>
      <c r="G154" s="3">
        <f>VLOOKUP($A154,Prices_Monthly!$A:$I,COLUMN(G$4),FALSE)/VLOOKUP(EOMONTH($A154,-3),Prices_Monthly!$A:$I,COLUMN(G$4),FALSE)-1</f>
        <v>-0.11557437356283817</v>
      </c>
      <c r="H154" s="3">
        <f>VLOOKUP($A154,Prices_Monthly!$A:$I,COLUMN(H$4),FALSE)/VLOOKUP(EOMONTH($A154,-3),Prices_Monthly!$A:$I,COLUMN(H$4),FALSE)-1</f>
        <v>7.3308612987093236E-2</v>
      </c>
      <c r="I154" s="3">
        <f>VLOOKUP($A154,Prices_Monthly!$A:$I,COLUMN(I$4),FALSE)/VLOOKUP(EOMONTH($A154,-3),Prices_Monthly!$A:$I,COLUMN(I$4),FALSE)-1</f>
        <v>8.4353623526128407E-2</v>
      </c>
    </row>
    <row r="155" spans="1:9" x14ac:dyDescent="0.35">
      <c r="A155" s="2">
        <v>37437</v>
      </c>
      <c r="B155" s="3">
        <f>VLOOKUP($A155,Prices_Monthly!$A:$I,COLUMN(B$4),FALSE)/VLOOKUP(EOMONTH($A155,-3),Prices_Monthly!$A:$I,COLUMN(B$4),FALSE)-1</f>
        <v>-1.2164318100295168E-2</v>
      </c>
      <c r="C155" s="3">
        <f>VLOOKUP($A155,Prices_Monthly!$A:$I,COLUMN(C$4),FALSE)/VLOOKUP(EOMONTH($A155,-3),Prices_Monthly!$A:$I,COLUMN(C$4),FALSE)-1</f>
        <v>3.0203584811093309E-2</v>
      </c>
      <c r="D155" s="3">
        <f>VLOOKUP($A155,Prices_Monthly!$A:$I,COLUMN(D$4),FALSE)/VLOOKUP(EOMONTH($A155,-3),Prices_Monthly!$A:$I,COLUMN(D$4),FALSE)-1</f>
        <v>1.5897731978002039E-2</v>
      </c>
      <c r="E155" s="3">
        <f>VLOOKUP($A155,Prices_Monthly!$A:$I,COLUMN(E$4),FALSE)/VLOOKUP(EOMONTH($A155,-3),Prices_Monthly!$A:$I,COLUMN(E$4),FALSE)-1</f>
        <v>6.0605807703863368E-2</v>
      </c>
      <c r="F155" s="3">
        <f>VLOOKUP($A155,Prices_Monthly!$A:$I,COLUMN(F$4),FALSE)/VLOOKUP(EOMONTH($A155,-3),Prices_Monthly!$A:$I,COLUMN(F$4),FALSE)-1</f>
        <v>-0.13941925218774853</v>
      </c>
      <c r="G155" s="3">
        <f>VLOOKUP($A155,Prices_Monthly!$A:$I,COLUMN(G$4),FALSE)/VLOOKUP(EOMONTH($A155,-3),Prices_Monthly!$A:$I,COLUMN(G$4),FALSE)-1</f>
        <v>-0.28098055790363485</v>
      </c>
      <c r="H155" s="3">
        <f>VLOOKUP($A155,Prices_Monthly!$A:$I,COLUMN(H$4),FALSE)/VLOOKUP(EOMONTH($A155,-3),Prices_Monthly!$A:$I,COLUMN(H$4),FALSE)-1</f>
        <v>0.10060690524438876</v>
      </c>
      <c r="I155" s="3">
        <f>VLOOKUP($A155,Prices_Monthly!$A:$I,COLUMN(I$4),FALSE)/VLOOKUP(EOMONTH($A155,-3),Prices_Monthly!$A:$I,COLUMN(I$4),FALSE)-1</f>
        <v>0.13634461165322032</v>
      </c>
    </row>
    <row r="156" spans="1:9" x14ac:dyDescent="0.35">
      <c r="A156" s="2">
        <v>37468</v>
      </c>
      <c r="B156" s="3">
        <f>VLOOKUP($A156,Prices_Monthly!$A:$I,COLUMN(B$4),FALSE)/VLOOKUP(EOMONTH($A156,-3),Prices_Monthly!$A:$I,COLUMN(B$4),FALSE)-1</f>
        <v>-1.7766948029366847E-2</v>
      </c>
      <c r="C156" s="3">
        <f>VLOOKUP($A156,Prices_Monthly!$A:$I,COLUMN(C$4),FALSE)/VLOOKUP(EOMONTH($A156,-3),Prices_Monthly!$A:$I,COLUMN(C$4),FALSE)-1</f>
        <v>-2.2979344376624411E-2</v>
      </c>
      <c r="D156" s="3">
        <f>VLOOKUP($A156,Prices_Monthly!$A:$I,COLUMN(D$4),FALSE)/VLOOKUP(EOMONTH($A156,-3),Prices_Monthly!$A:$I,COLUMN(D$4),FALSE)-1</f>
        <v>1.3095555916674329E-2</v>
      </c>
      <c r="E156" s="3">
        <f>VLOOKUP($A156,Prices_Monthly!$A:$I,COLUMN(E$4),FALSE)/VLOOKUP(EOMONTH($A156,-3),Prices_Monthly!$A:$I,COLUMN(E$4),FALSE)-1</f>
        <v>6.1751066399290622E-2</v>
      </c>
      <c r="F156" s="3">
        <f>VLOOKUP($A156,Prices_Monthly!$A:$I,COLUMN(F$4),FALSE)/VLOOKUP(EOMONTH($A156,-3),Prices_Monthly!$A:$I,COLUMN(F$4),FALSE)-1</f>
        <v>-0.15467854869509867</v>
      </c>
      <c r="G156" s="3">
        <f>VLOOKUP($A156,Prices_Monthly!$A:$I,COLUMN(G$4),FALSE)/VLOOKUP(EOMONTH($A156,-3),Prices_Monthly!$A:$I,COLUMN(G$4),FALSE)-1</f>
        <v>-0.24976546335445238</v>
      </c>
      <c r="H156" s="3">
        <f>VLOOKUP($A156,Prices_Monthly!$A:$I,COLUMN(H$4),FALSE)/VLOOKUP(EOMONTH($A156,-3),Prices_Monthly!$A:$I,COLUMN(H$4),FALSE)-1</f>
        <v>6.7173936820753566E-2</v>
      </c>
      <c r="I156" s="3">
        <f>VLOOKUP($A156,Prices_Monthly!$A:$I,COLUMN(I$4),FALSE)/VLOOKUP(EOMONTH($A156,-3),Prices_Monthly!$A:$I,COLUMN(I$4),FALSE)-1</f>
        <v>9.2275521574497921E-2</v>
      </c>
    </row>
    <row r="157" spans="1:9" x14ac:dyDescent="0.35">
      <c r="A157" s="2">
        <v>37499</v>
      </c>
      <c r="B157" s="3">
        <f>VLOOKUP($A157,Prices_Monthly!$A:$I,COLUMN(B$4),FALSE)/VLOOKUP(EOMONTH($A157,-3),Prices_Monthly!$A:$I,COLUMN(B$4),FALSE)-1</f>
        <v>0.15722288212951074</v>
      </c>
      <c r="C157" s="3">
        <f>VLOOKUP($A157,Prices_Monthly!$A:$I,COLUMN(C$4),FALSE)/VLOOKUP(EOMONTH($A157,-3),Prices_Monthly!$A:$I,COLUMN(C$4),FALSE)-1</f>
        <v>-4.8162941292394623E-2</v>
      </c>
      <c r="D157" s="3">
        <f>VLOOKUP($A157,Prices_Monthly!$A:$I,COLUMN(D$4),FALSE)/VLOOKUP(EOMONTH($A157,-3),Prices_Monthly!$A:$I,COLUMN(D$4),FALSE)-1</f>
        <v>2.4468038413807403E-2</v>
      </c>
      <c r="E157" s="3">
        <f>VLOOKUP($A157,Prices_Monthly!$A:$I,COLUMN(E$4),FALSE)/VLOOKUP(EOMONTH($A157,-3),Prices_Monthly!$A:$I,COLUMN(E$4),FALSE)-1</f>
        <v>7.4793228039388371E-2</v>
      </c>
      <c r="F157" s="3">
        <f>VLOOKUP($A157,Prices_Monthly!$A:$I,COLUMN(F$4),FALSE)/VLOOKUP(EOMONTH($A157,-3),Prices_Monthly!$A:$I,COLUMN(F$4),FALSE)-1</f>
        <v>-0.14281126217749707</v>
      </c>
      <c r="G157" s="3">
        <f>VLOOKUP($A157,Prices_Monthly!$A:$I,COLUMN(G$4),FALSE)/VLOOKUP(EOMONTH($A157,-3),Prices_Monthly!$A:$I,COLUMN(G$4),FALSE)-1</f>
        <v>-0.22332335213968535</v>
      </c>
      <c r="H157" s="3">
        <f>VLOOKUP($A157,Prices_Monthly!$A:$I,COLUMN(H$4),FALSE)/VLOOKUP(EOMONTH($A157,-3),Prices_Monthly!$A:$I,COLUMN(H$4),FALSE)-1</f>
        <v>4.1979685230577823E-2</v>
      </c>
      <c r="I157" s="3">
        <f>VLOOKUP($A157,Prices_Monthly!$A:$I,COLUMN(I$4),FALSE)/VLOOKUP(EOMONTH($A157,-3),Prices_Monthly!$A:$I,COLUMN(I$4),FALSE)-1</f>
        <v>5.3807681207043379E-2</v>
      </c>
    </row>
    <row r="158" spans="1:9" x14ac:dyDescent="0.35">
      <c r="A158" s="2">
        <v>37529</v>
      </c>
      <c r="B158" s="3">
        <f>VLOOKUP($A158,Prices_Monthly!$A:$I,COLUMN(B$4),FALSE)/VLOOKUP(EOMONTH($A158,-3),Prices_Monthly!$A:$I,COLUMN(B$4),FALSE)-1</f>
        <v>0.16341430310691374</v>
      </c>
      <c r="C158" s="3">
        <f>VLOOKUP($A158,Prices_Monthly!$A:$I,COLUMN(C$4),FALSE)/VLOOKUP(EOMONTH($A158,-3),Prices_Monthly!$A:$I,COLUMN(C$4),FALSE)-1</f>
        <v>2.8825771177704018E-2</v>
      </c>
      <c r="D158" s="3">
        <f>VLOOKUP($A158,Prices_Monthly!$A:$I,COLUMN(D$4),FALSE)/VLOOKUP(EOMONTH($A158,-3),Prices_Monthly!$A:$I,COLUMN(D$4),FALSE)-1</f>
        <v>1.5098805758231526E-2</v>
      </c>
      <c r="E158" s="3">
        <f>VLOOKUP($A158,Prices_Monthly!$A:$I,COLUMN(E$4),FALSE)/VLOOKUP(EOMONTH($A158,-3),Prices_Monthly!$A:$I,COLUMN(E$4),FALSE)-1</f>
        <v>9.4173923828559047E-2</v>
      </c>
      <c r="F158" s="3">
        <f>VLOOKUP($A158,Prices_Monthly!$A:$I,COLUMN(F$4),FALSE)/VLOOKUP(EOMONTH($A158,-3),Prices_Monthly!$A:$I,COLUMN(F$4),FALSE)-1</f>
        <v>-0.17702796394730769</v>
      </c>
      <c r="G158" s="3">
        <f>VLOOKUP($A158,Prices_Monthly!$A:$I,COLUMN(G$4),FALSE)/VLOOKUP(EOMONTH($A158,-3),Prices_Monthly!$A:$I,COLUMN(G$4),FALSE)-1</f>
        <v>-0.21077409410350867</v>
      </c>
      <c r="H158" s="3">
        <f>VLOOKUP($A158,Prices_Monthly!$A:$I,COLUMN(H$4),FALSE)/VLOOKUP(EOMONTH($A158,-3),Prices_Monthly!$A:$I,COLUMN(H$4),FALSE)-1</f>
        <v>-1.9910989450946381E-2</v>
      </c>
      <c r="I158" s="3">
        <f>VLOOKUP($A158,Prices_Monthly!$A:$I,COLUMN(I$4),FALSE)/VLOOKUP(EOMONTH($A158,-3),Prices_Monthly!$A:$I,COLUMN(I$4),FALSE)-1</f>
        <v>4.6241259669994594E-3</v>
      </c>
    </row>
    <row r="159" spans="1:9" x14ac:dyDescent="0.35">
      <c r="A159" s="2">
        <v>37560</v>
      </c>
      <c r="B159" s="3">
        <f>VLOOKUP($A159,Prices_Monthly!$A:$I,COLUMN(B$4),FALSE)/VLOOKUP(EOMONTH($A159,-3),Prices_Monthly!$A:$I,COLUMN(B$4),FALSE)-1</f>
        <v>2.7916327273357577E-2</v>
      </c>
      <c r="C159" s="3">
        <f>VLOOKUP($A159,Prices_Monthly!$A:$I,COLUMN(C$4),FALSE)/VLOOKUP(EOMONTH($A159,-3),Prices_Monthly!$A:$I,COLUMN(C$4),FALSE)-1</f>
        <v>4.3248625611464142E-2</v>
      </c>
      <c r="D159" s="3">
        <f>VLOOKUP($A159,Prices_Monthly!$A:$I,COLUMN(D$4),FALSE)/VLOOKUP(EOMONTH($A159,-3),Prices_Monthly!$A:$I,COLUMN(D$4),FALSE)-1</f>
        <v>2.4390791153970248E-2</v>
      </c>
      <c r="E159" s="3">
        <f>VLOOKUP($A159,Prices_Monthly!$A:$I,COLUMN(E$4),FALSE)/VLOOKUP(EOMONTH($A159,-3),Prices_Monthly!$A:$I,COLUMN(E$4),FALSE)-1</f>
        <v>4.993172155764225E-2</v>
      </c>
      <c r="F159" s="3">
        <f>VLOOKUP($A159,Prices_Monthly!$A:$I,COLUMN(F$4),FALSE)/VLOOKUP(EOMONTH($A159,-3),Prices_Monthly!$A:$I,COLUMN(F$4),FALSE)-1</f>
        <v>-2.8865461847389695E-2</v>
      </c>
      <c r="G159" s="3">
        <f>VLOOKUP($A159,Prices_Monthly!$A:$I,COLUMN(G$4),FALSE)/VLOOKUP(EOMONTH($A159,-3),Prices_Monthly!$A:$I,COLUMN(G$4),FALSE)-1</f>
        <v>2.3493439309328679E-2</v>
      </c>
      <c r="H159" s="3">
        <f>VLOOKUP($A159,Prices_Monthly!$A:$I,COLUMN(H$4),FALSE)/VLOOKUP(EOMONTH($A159,-3),Prices_Monthly!$A:$I,COLUMN(H$4),FALSE)-1</f>
        <v>-2.7052901536662621E-2</v>
      </c>
      <c r="I159" s="3">
        <f>VLOOKUP($A159,Prices_Monthly!$A:$I,COLUMN(I$4),FALSE)/VLOOKUP(EOMONTH($A159,-3),Prices_Monthly!$A:$I,COLUMN(I$4),FALSE)-1</f>
        <v>1.410059844113154E-2</v>
      </c>
    </row>
    <row r="160" spans="1:9" x14ac:dyDescent="0.35">
      <c r="A160" s="2">
        <v>37590</v>
      </c>
      <c r="B160" s="3">
        <f>VLOOKUP($A160,Prices_Monthly!$A:$I,COLUMN(B$4),FALSE)/VLOOKUP(EOMONTH($A160,-3),Prices_Monthly!$A:$I,COLUMN(B$4),FALSE)-1</f>
        <v>-5.3035458276758818E-2</v>
      </c>
      <c r="C160" s="3">
        <f>VLOOKUP($A160,Prices_Monthly!$A:$I,COLUMN(C$4),FALSE)/VLOOKUP(EOMONTH($A160,-3),Prices_Monthly!$A:$I,COLUMN(C$4),FALSE)-1</f>
        <v>9.9117882919006473E-3</v>
      </c>
      <c r="D160" s="3">
        <f>VLOOKUP($A160,Prices_Monthly!$A:$I,COLUMN(D$4),FALSE)/VLOOKUP(EOMONTH($A160,-3),Prices_Monthly!$A:$I,COLUMN(D$4),FALSE)-1</f>
        <v>1.1459727586065505E-2</v>
      </c>
      <c r="E160" s="3">
        <f>VLOOKUP($A160,Prices_Monthly!$A:$I,COLUMN(E$4),FALSE)/VLOOKUP(EOMONTH($A160,-3),Prices_Monthly!$A:$I,COLUMN(E$4),FALSE)-1</f>
        <v>6.0888589186496311E-3</v>
      </c>
      <c r="F160" s="3">
        <f>VLOOKUP($A160,Prices_Monthly!$A:$I,COLUMN(F$4),FALSE)/VLOOKUP(EOMONTH($A160,-3),Prices_Monthly!$A:$I,COLUMN(F$4),FALSE)-1</f>
        <v>2.1606094667166342E-2</v>
      </c>
      <c r="G160" s="3">
        <f>VLOOKUP($A160,Prices_Monthly!$A:$I,COLUMN(G$4),FALSE)/VLOOKUP(EOMONTH($A160,-3),Prices_Monthly!$A:$I,COLUMN(G$4),FALSE)-1</f>
        <v>0.17870891107602427</v>
      </c>
      <c r="H160" s="3">
        <f>VLOOKUP($A160,Prices_Monthly!$A:$I,COLUMN(H$4),FALSE)/VLOOKUP(EOMONTH($A160,-3),Prices_Monthly!$A:$I,COLUMN(H$4),FALSE)-1</f>
        <v>-3.6394208615936785E-2</v>
      </c>
      <c r="I160" s="3">
        <f>VLOOKUP($A160,Prices_Monthly!$A:$I,COLUMN(I$4),FALSE)/VLOOKUP(EOMONTH($A160,-3),Prices_Monthly!$A:$I,COLUMN(I$4),FALSE)-1</f>
        <v>1.8381973714631128E-2</v>
      </c>
    </row>
    <row r="161" spans="1:9" x14ac:dyDescent="0.35">
      <c r="A161" s="2">
        <v>37621</v>
      </c>
      <c r="B161" s="3">
        <f>VLOOKUP($A161,Prices_Monthly!$A:$I,COLUMN(B$4),FALSE)/VLOOKUP(EOMONTH($A161,-3),Prices_Monthly!$A:$I,COLUMN(B$4),FALSE)-1</f>
        <v>1.9469048891798568E-2</v>
      </c>
      <c r="C161" s="3">
        <f>VLOOKUP($A161,Prices_Monthly!$A:$I,COLUMN(C$4),FALSE)/VLOOKUP(EOMONTH($A161,-3),Prices_Monthly!$A:$I,COLUMN(C$4),FALSE)-1</f>
        <v>6.8069355701297685E-2</v>
      </c>
      <c r="D161" s="3">
        <f>VLOOKUP($A161,Prices_Monthly!$A:$I,COLUMN(D$4),FALSE)/VLOOKUP(EOMONTH($A161,-3),Prices_Monthly!$A:$I,COLUMN(D$4),FALSE)-1</f>
        <v>1.5334182247637385E-2</v>
      </c>
      <c r="E161" s="3">
        <f>VLOOKUP($A161,Prices_Monthly!$A:$I,COLUMN(E$4),FALSE)/VLOOKUP(EOMONTH($A161,-3),Prices_Monthly!$A:$I,COLUMN(E$4),FALSE)-1</f>
        <v>4.6471504611707015E-3</v>
      </c>
      <c r="F161" s="3">
        <f>VLOOKUP($A161,Prices_Monthly!$A:$I,COLUMN(F$4),FALSE)/VLOOKUP(EOMONTH($A161,-3),Prices_Monthly!$A:$I,COLUMN(F$4),FALSE)-1</f>
        <v>7.9752878404942606E-2</v>
      </c>
      <c r="G161" s="3">
        <f>VLOOKUP($A161,Prices_Monthly!$A:$I,COLUMN(G$4),FALSE)/VLOOKUP(EOMONTH($A161,-3),Prices_Monthly!$A:$I,COLUMN(G$4),FALSE)-1</f>
        <v>0.17752207936655062</v>
      </c>
      <c r="H161" s="3">
        <f>VLOOKUP($A161,Prices_Monthly!$A:$I,COLUMN(H$4),FALSE)/VLOOKUP(EOMONTH($A161,-3),Prices_Monthly!$A:$I,COLUMN(H$4),FALSE)-1</f>
        <v>2.1367602563067134E-2</v>
      </c>
      <c r="I161" s="3">
        <f>VLOOKUP($A161,Prices_Monthly!$A:$I,COLUMN(I$4),FALSE)/VLOOKUP(EOMONTH($A161,-3),Prices_Monthly!$A:$I,COLUMN(I$4),FALSE)-1</f>
        <v>6.6339912291009551E-2</v>
      </c>
    </row>
    <row r="162" spans="1:9" x14ac:dyDescent="0.35">
      <c r="A162" s="2">
        <v>37652</v>
      </c>
      <c r="B162" s="3">
        <f>VLOOKUP($A162,Prices_Monthly!$A:$I,COLUMN(B$4),FALSE)/VLOOKUP(EOMONTH($A162,-3),Prices_Monthly!$A:$I,COLUMN(B$4),FALSE)-1</f>
        <v>0.24734707090326036</v>
      </c>
      <c r="C162" s="3">
        <f>VLOOKUP($A162,Prices_Monthly!$A:$I,COLUMN(C$4),FALSE)/VLOOKUP(EOMONTH($A162,-3),Prices_Monthly!$A:$I,COLUMN(C$4),FALSE)-1</f>
        <v>0.15342642184216349</v>
      </c>
      <c r="D162" s="3">
        <f>VLOOKUP($A162,Prices_Monthly!$A:$I,COLUMN(D$4),FALSE)/VLOOKUP(EOMONTH($A162,-3),Prices_Monthly!$A:$I,COLUMN(D$4),FALSE)-1</f>
        <v>9.1876427486594636E-3</v>
      </c>
      <c r="E162" s="3">
        <f>VLOOKUP($A162,Prices_Monthly!$A:$I,COLUMN(E$4),FALSE)/VLOOKUP(EOMONTH($A162,-3),Prices_Monthly!$A:$I,COLUMN(E$4),FALSE)-1</f>
        <v>5.1267306219131559E-3</v>
      </c>
      <c r="F162" s="3">
        <f>VLOOKUP($A162,Prices_Monthly!$A:$I,COLUMN(F$4),FALSE)/VLOOKUP(EOMONTH($A162,-3),Prices_Monthly!$A:$I,COLUMN(F$4),FALSE)-1</f>
        <v>-3.3600413543551255E-2</v>
      </c>
      <c r="G162" s="3">
        <f>VLOOKUP($A162,Prices_Monthly!$A:$I,COLUMN(G$4),FALSE)/VLOOKUP(EOMONTH($A162,-3),Prices_Monthly!$A:$I,COLUMN(G$4),FALSE)-1</f>
        <v>-1.0259500079498496E-2</v>
      </c>
      <c r="H162" s="3">
        <f>VLOOKUP($A162,Prices_Monthly!$A:$I,COLUMN(H$4),FALSE)/VLOOKUP(EOMONTH($A162,-3),Prices_Monthly!$A:$I,COLUMN(H$4),FALSE)-1</f>
        <v>1.7631370408409897E-2</v>
      </c>
      <c r="I162" s="3">
        <f>VLOOKUP($A162,Prices_Monthly!$A:$I,COLUMN(I$4),FALSE)/VLOOKUP(EOMONTH($A162,-3),Prices_Monthly!$A:$I,COLUMN(I$4),FALSE)-1</f>
        <v>8.8626925590295835E-2</v>
      </c>
    </row>
    <row r="163" spans="1:9" x14ac:dyDescent="0.35">
      <c r="A163" s="2">
        <v>37680</v>
      </c>
      <c r="B163" s="3">
        <f>VLOOKUP($A163,Prices_Monthly!$A:$I,COLUMN(B$4),FALSE)/VLOOKUP(EOMONTH($A163,-3),Prices_Monthly!$A:$I,COLUMN(B$4),FALSE)-1</f>
        <v>0.48467500903684368</v>
      </c>
      <c r="C163" s="3">
        <f>VLOOKUP($A163,Prices_Monthly!$A:$I,COLUMN(C$4),FALSE)/VLOOKUP(EOMONTH($A163,-3),Prices_Monthly!$A:$I,COLUMN(C$4),FALSE)-1</f>
        <v>9.9473325556415304E-2</v>
      </c>
      <c r="D163" s="3">
        <f>VLOOKUP($A163,Prices_Monthly!$A:$I,COLUMN(D$4),FALSE)/VLOOKUP(EOMONTH($A163,-3),Prices_Monthly!$A:$I,COLUMN(D$4),FALSE)-1</f>
        <v>1.0873268701929062E-2</v>
      </c>
      <c r="E163" s="3">
        <f>VLOOKUP($A163,Prices_Monthly!$A:$I,COLUMN(E$4),FALSE)/VLOOKUP(EOMONTH($A163,-3),Prices_Monthly!$A:$I,COLUMN(E$4),FALSE)-1</f>
        <v>5.0685884951473081E-2</v>
      </c>
      <c r="F163" s="3">
        <f>VLOOKUP($A163,Prices_Monthly!$A:$I,COLUMN(F$4),FALSE)/VLOOKUP(EOMONTH($A163,-3),Prices_Monthly!$A:$I,COLUMN(F$4),FALSE)-1</f>
        <v>-0.10048899755501217</v>
      </c>
      <c r="G163" s="3">
        <f>VLOOKUP($A163,Prices_Monthly!$A:$I,COLUMN(G$4),FALSE)/VLOOKUP(EOMONTH($A163,-3),Prices_Monthly!$A:$I,COLUMN(G$4),FALSE)-1</f>
        <v>-9.8260843728489533E-2</v>
      </c>
      <c r="H163" s="3">
        <f>VLOOKUP($A163,Prices_Monthly!$A:$I,COLUMN(H$4),FALSE)/VLOOKUP(EOMONTH($A163,-3),Prices_Monthly!$A:$I,COLUMN(H$4),FALSE)-1</f>
        <v>3.2538623885866702E-2</v>
      </c>
      <c r="I163" s="3">
        <f>VLOOKUP($A163,Prices_Monthly!$A:$I,COLUMN(I$4),FALSE)/VLOOKUP(EOMONTH($A163,-3),Prices_Monthly!$A:$I,COLUMN(I$4),FALSE)-1</f>
        <v>8.7853735829901636E-2</v>
      </c>
    </row>
    <row r="164" spans="1:9" x14ac:dyDescent="0.35">
      <c r="A164" s="2">
        <v>37711</v>
      </c>
      <c r="B164" s="3">
        <f>VLOOKUP($A164,Prices_Monthly!$A:$I,COLUMN(B$4),FALSE)/VLOOKUP(EOMONTH($A164,-3),Prices_Monthly!$A:$I,COLUMN(B$4),FALSE)-1</f>
        <v>7.4197648893384649E-2</v>
      </c>
      <c r="C164" s="3">
        <f>VLOOKUP($A164,Prices_Monthly!$A:$I,COLUMN(C$4),FALSE)/VLOOKUP(EOMONTH($A164,-3),Prices_Monthly!$A:$I,COLUMN(C$4),FALSE)-1</f>
        <v>-3.7177199811307515E-2</v>
      </c>
      <c r="D164" s="3">
        <f>VLOOKUP($A164,Prices_Monthly!$A:$I,COLUMN(D$4),FALSE)/VLOOKUP(EOMONTH($A164,-3),Prices_Monthly!$A:$I,COLUMN(D$4),FALSE)-1</f>
        <v>1.126637530262764E-2</v>
      </c>
      <c r="E164" s="3">
        <f>VLOOKUP($A164,Prices_Monthly!$A:$I,COLUMN(E$4),FALSE)/VLOOKUP(EOMONTH($A164,-3),Prices_Monthly!$A:$I,COLUMN(E$4),FALSE)-1</f>
        <v>1.0341081503211447E-2</v>
      </c>
      <c r="F164" s="3">
        <f>VLOOKUP($A164,Prices_Monthly!$A:$I,COLUMN(F$4),FALSE)/VLOOKUP(EOMONTH($A164,-3),Prices_Monthly!$A:$I,COLUMN(F$4),FALSE)-1</f>
        <v>-3.4980494148244667E-2</v>
      </c>
      <c r="G164" s="3">
        <f>VLOOKUP($A164,Prices_Monthly!$A:$I,COLUMN(G$4),FALSE)/VLOOKUP(EOMONTH($A164,-3),Prices_Monthly!$A:$I,COLUMN(G$4),FALSE)-1</f>
        <v>3.1862138760822889E-2</v>
      </c>
      <c r="H164" s="3">
        <f>VLOOKUP($A164,Prices_Monthly!$A:$I,COLUMN(H$4),FALSE)/VLOOKUP(EOMONTH($A164,-3),Prices_Monthly!$A:$I,COLUMN(H$4),FALSE)-1</f>
        <v>-2.3310971852436024E-3</v>
      </c>
      <c r="I164" s="3">
        <f>VLOOKUP($A164,Prices_Monthly!$A:$I,COLUMN(I$4),FALSE)/VLOOKUP(EOMONTH($A164,-3),Prices_Monthly!$A:$I,COLUMN(I$4),FALSE)-1</f>
        <v>4.3596844347518537E-2</v>
      </c>
    </row>
    <row r="165" spans="1:9" x14ac:dyDescent="0.35">
      <c r="A165" s="2">
        <v>37741</v>
      </c>
      <c r="B165" s="3">
        <f>VLOOKUP($A165,Prices_Monthly!$A:$I,COLUMN(B$4),FALSE)/VLOOKUP(EOMONTH($A165,-3),Prices_Monthly!$A:$I,COLUMN(B$4),FALSE)-1</f>
        <v>-0.12810459939506846</v>
      </c>
      <c r="C165" s="3">
        <f>VLOOKUP($A165,Prices_Monthly!$A:$I,COLUMN(C$4),FALSE)/VLOOKUP(EOMONTH($A165,-3),Prices_Monthly!$A:$I,COLUMN(C$4),FALSE)-1</f>
        <v>-8.2630250069165911E-2</v>
      </c>
      <c r="D165" s="3">
        <f>VLOOKUP($A165,Prices_Monthly!$A:$I,COLUMN(D$4),FALSE)/VLOOKUP(EOMONTH($A165,-3),Prices_Monthly!$A:$I,COLUMN(D$4),FALSE)-1</f>
        <v>9.8904103010251099E-3</v>
      </c>
      <c r="E165" s="3">
        <f>VLOOKUP($A165,Prices_Monthly!$A:$I,COLUMN(E$4),FALSE)/VLOOKUP(EOMONTH($A165,-3),Prices_Monthly!$A:$I,COLUMN(E$4),FALSE)-1</f>
        <v>2.2535915259505934E-2</v>
      </c>
      <c r="F165" s="3">
        <f>VLOOKUP($A165,Prices_Monthly!$A:$I,COLUMN(F$4),FALSE)/VLOOKUP(EOMONTH($A165,-3),Prices_Monthly!$A:$I,COLUMN(F$4),FALSE)-1</f>
        <v>7.3281626103236297E-2</v>
      </c>
      <c r="G165" s="3">
        <f>VLOOKUP($A165,Prices_Monthly!$A:$I,COLUMN(G$4),FALSE)/VLOOKUP(EOMONTH($A165,-3),Prices_Monthly!$A:$I,COLUMN(G$4),FALSE)-1</f>
        <v>0.12263153889729694</v>
      </c>
      <c r="H165" s="3">
        <f>VLOOKUP($A165,Prices_Monthly!$A:$I,COLUMN(H$4),FALSE)/VLOOKUP(EOMONTH($A165,-3),Prices_Monthly!$A:$I,COLUMN(H$4),FALSE)-1</f>
        <v>2.565535251113138E-3</v>
      </c>
      <c r="I165" s="3">
        <f>VLOOKUP($A165,Prices_Monthly!$A:$I,COLUMN(I$4),FALSE)/VLOOKUP(EOMONTH($A165,-3),Prices_Monthly!$A:$I,COLUMN(I$4),FALSE)-1</f>
        <v>4.3142435443408456E-2</v>
      </c>
    </row>
    <row r="166" spans="1:9" x14ac:dyDescent="0.35">
      <c r="A166" s="2">
        <v>37772</v>
      </c>
      <c r="B166" s="3">
        <f>VLOOKUP($A166,Prices_Monthly!$A:$I,COLUMN(B$4),FALSE)/VLOOKUP(EOMONTH($A166,-3),Prices_Monthly!$A:$I,COLUMN(B$4),FALSE)-1</f>
        <v>-0.2128525479016562</v>
      </c>
      <c r="C166" s="3">
        <f>VLOOKUP($A166,Prices_Monthly!$A:$I,COLUMN(C$4),FALSE)/VLOOKUP(EOMONTH($A166,-3),Prices_Monthly!$A:$I,COLUMN(C$4),FALSE)-1</f>
        <v>3.8773655764311687E-2</v>
      </c>
      <c r="D166" s="3">
        <f>VLOOKUP($A166,Prices_Monthly!$A:$I,COLUMN(D$4),FALSE)/VLOOKUP(EOMONTH($A166,-3),Prices_Monthly!$A:$I,COLUMN(D$4),FALSE)-1</f>
        <v>1.5403260415112419E-2</v>
      </c>
      <c r="E166" s="3">
        <f>VLOOKUP($A166,Prices_Monthly!$A:$I,COLUMN(E$4),FALSE)/VLOOKUP(EOMONTH($A166,-3),Prices_Monthly!$A:$I,COLUMN(E$4),FALSE)-1</f>
        <v>3.1508481528149668E-2</v>
      </c>
      <c r="F166" s="3">
        <f>VLOOKUP($A166,Prices_Monthly!$A:$I,COLUMN(F$4),FALSE)/VLOOKUP(EOMONTH($A166,-3),Prices_Monthly!$A:$I,COLUMN(F$4),FALSE)-1</f>
        <v>0.14705082902962774</v>
      </c>
      <c r="G166" s="3">
        <f>VLOOKUP($A166,Prices_Monthly!$A:$I,COLUMN(G$4),FALSE)/VLOOKUP(EOMONTH($A166,-3),Prices_Monthly!$A:$I,COLUMN(G$4),FALSE)-1</f>
        <v>0.1835777577027311</v>
      </c>
      <c r="H166" s="3">
        <f>VLOOKUP($A166,Prices_Monthly!$A:$I,COLUMN(H$4),FALSE)/VLOOKUP(EOMONTH($A166,-3),Prices_Monthly!$A:$I,COLUMN(H$4),FALSE)-1</f>
        <v>-1.4754922273177429E-2</v>
      </c>
      <c r="I166" s="3">
        <f>VLOOKUP($A166,Prices_Monthly!$A:$I,COLUMN(I$4),FALSE)/VLOOKUP(EOMONTH($A166,-3),Prices_Monthly!$A:$I,COLUMN(I$4),FALSE)-1</f>
        <v>9.4881207191780836E-2</v>
      </c>
    </row>
    <row r="167" spans="1:9" x14ac:dyDescent="0.35">
      <c r="A167" s="2">
        <v>37802</v>
      </c>
      <c r="B167" s="3">
        <f>VLOOKUP($A167,Prices_Monthly!$A:$I,COLUMN(B$4),FALSE)/VLOOKUP(EOMONTH($A167,-3),Prices_Monthly!$A:$I,COLUMN(B$4),FALSE)-1</f>
        <v>2.7160318142375406E-2</v>
      </c>
      <c r="C167" s="3">
        <f>VLOOKUP($A167,Prices_Monthly!$A:$I,COLUMN(C$4),FALSE)/VLOOKUP(EOMONTH($A167,-3),Prices_Monthly!$A:$I,COLUMN(C$4),FALSE)-1</f>
        <v>2.548816738105808E-2</v>
      </c>
      <c r="D167" s="3">
        <f>VLOOKUP($A167,Prices_Monthly!$A:$I,COLUMN(D$4),FALSE)/VLOOKUP(EOMONTH($A167,-3),Prices_Monthly!$A:$I,COLUMN(D$4),FALSE)-1</f>
        <v>-8.6081982359504927E-3</v>
      </c>
      <c r="E167" s="3">
        <f>VLOOKUP($A167,Prices_Monthly!$A:$I,COLUMN(E$4),FALSE)/VLOOKUP(EOMONTH($A167,-3),Prices_Monthly!$A:$I,COLUMN(E$4),FALSE)-1</f>
        <v>2.7253931880689919E-2</v>
      </c>
      <c r="F167" s="3">
        <f>VLOOKUP($A167,Prices_Monthly!$A:$I,COLUMN(F$4),FALSE)/VLOOKUP(EOMONTH($A167,-3),Prices_Monthly!$A:$I,COLUMN(F$4),FALSE)-1</f>
        <v>0.1505187980056597</v>
      </c>
      <c r="G167" s="3">
        <f>VLOOKUP($A167,Prices_Monthly!$A:$I,COLUMN(G$4),FALSE)/VLOOKUP(EOMONTH($A167,-3),Prices_Monthly!$A:$I,COLUMN(G$4),FALSE)-1</f>
        <v>0.17685408686460313</v>
      </c>
      <c r="H167" s="3">
        <f>VLOOKUP($A167,Prices_Monthly!$A:$I,COLUMN(H$4),FALSE)/VLOOKUP(EOMONTH($A167,-3),Prices_Monthly!$A:$I,COLUMN(H$4),FALSE)-1</f>
        <v>-1.5602985648609513E-2</v>
      </c>
      <c r="I167" s="3">
        <f>VLOOKUP($A167,Prices_Monthly!$A:$I,COLUMN(I$4),FALSE)/VLOOKUP(EOMONTH($A167,-3),Prices_Monthly!$A:$I,COLUMN(I$4),FALSE)-1</f>
        <v>5.5682445753120646E-2</v>
      </c>
    </row>
    <row r="168" spans="1:9" x14ac:dyDescent="0.35">
      <c r="A168" s="2">
        <v>37833</v>
      </c>
      <c r="B168" s="3">
        <f>VLOOKUP($A168,Prices_Monthly!$A:$I,COLUMN(B$4),FALSE)/VLOOKUP(EOMONTH($A168,-3),Prices_Monthly!$A:$I,COLUMN(B$4),FALSE)-1</f>
        <v>0.17775345577214052</v>
      </c>
      <c r="C168" s="3">
        <f>VLOOKUP($A168,Prices_Monthly!$A:$I,COLUMN(C$4),FALSE)/VLOOKUP(EOMONTH($A168,-3),Prices_Monthly!$A:$I,COLUMN(C$4),FALSE)-1</f>
        <v>4.1335988719138683E-2</v>
      </c>
      <c r="D168" s="3">
        <f>VLOOKUP($A168,Prices_Monthly!$A:$I,COLUMN(D$4),FALSE)/VLOOKUP(EOMONTH($A168,-3),Prices_Monthly!$A:$I,COLUMN(D$4),FALSE)-1</f>
        <v>-1.0307505887194424E-2</v>
      </c>
      <c r="E168" s="3">
        <f>VLOOKUP($A168,Prices_Monthly!$A:$I,COLUMN(E$4),FALSE)/VLOOKUP(EOMONTH($A168,-3),Prices_Monthly!$A:$I,COLUMN(E$4),FALSE)-1</f>
        <v>-3.4426677089403612E-2</v>
      </c>
      <c r="F168" s="3">
        <f>VLOOKUP($A168,Prices_Monthly!$A:$I,COLUMN(F$4),FALSE)/VLOOKUP(EOMONTH($A168,-3),Prices_Monthly!$A:$I,COLUMN(F$4),FALSE)-1</f>
        <v>8.1360578121106419E-2</v>
      </c>
      <c r="G168" s="3">
        <f>VLOOKUP($A168,Prices_Monthly!$A:$I,COLUMN(G$4),FALSE)/VLOOKUP(EOMONTH($A168,-3),Prices_Monthly!$A:$I,COLUMN(G$4),FALSE)-1</f>
        <v>0.15151971601507297</v>
      </c>
      <c r="H168" s="3">
        <f>VLOOKUP($A168,Prices_Monthly!$A:$I,COLUMN(H$4),FALSE)/VLOOKUP(EOMONTH($A168,-3),Prices_Monthly!$A:$I,COLUMN(H$4),FALSE)-1</f>
        <v>-1.3870767902231296E-2</v>
      </c>
      <c r="I168" s="3">
        <f>VLOOKUP($A168,Prices_Monthly!$A:$I,COLUMN(I$4),FALSE)/VLOOKUP(EOMONTH($A168,-3),Prices_Monthly!$A:$I,COLUMN(I$4),FALSE)-1</f>
        <v>1.15254992389211E-2</v>
      </c>
    </row>
    <row r="169" spans="1:9" x14ac:dyDescent="0.35">
      <c r="A169" s="2">
        <v>37864</v>
      </c>
      <c r="B169" s="3">
        <f>VLOOKUP($A169,Prices_Monthly!$A:$I,COLUMN(B$4),FALSE)/VLOOKUP(EOMONTH($A169,-3),Prices_Monthly!$A:$I,COLUMN(B$4),FALSE)-1</f>
        <v>0.14328827256978482</v>
      </c>
      <c r="C169" s="3">
        <f>VLOOKUP($A169,Prices_Monthly!$A:$I,COLUMN(C$4),FALSE)/VLOOKUP(EOMONTH($A169,-3),Prices_Monthly!$A:$I,COLUMN(C$4),FALSE)-1</f>
        <v>2.6177004485030464E-2</v>
      </c>
      <c r="D169" s="3">
        <f>VLOOKUP($A169,Prices_Monthly!$A:$I,COLUMN(D$4),FALSE)/VLOOKUP(EOMONTH($A169,-3),Prices_Monthly!$A:$I,COLUMN(D$4),FALSE)-1</f>
        <v>-4.9293941592599255E-2</v>
      </c>
      <c r="E169" s="3">
        <f>VLOOKUP($A169,Prices_Monthly!$A:$I,COLUMN(E$4),FALSE)/VLOOKUP(EOMONTH($A169,-3),Prices_Monthly!$A:$I,COLUMN(E$4),FALSE)-1</f>
        <v>-5.8237301338662006E-2</v>
      </c>
      <c r="F169" s="3">
        <f>VLOOKUP($A169,Prices_Monthly!$A:$I,COLUMN(F$4),FALSE)/VLOOKUP(EOMONTH($A169,-3),Prices_Monthly!$A:$I,COLUMN(F$4),FALSE)-1</f>
        <v>4.751184834123201E-2</v>
      </c>
      <c r="G169" s="3">
        <f>VLOOKUP($A169,Prices_Monthly!$A:$I,COLUMN(G$4),FALSE)/VLOOKUP(EOMONTH($A169,-3),Prices_Monthly!$A:$I,COLUMN(G$4),FALSE)-1</f>
        <v>0.11653976605745098</v>
      </c>
      <c r="H169" s="3">
        <f>VLOOKUP($A169,Prices_Monthly!$A:$I,COLUMN(H$4),FALSE)/VLOOKUP(EOMONTH($A169,-3),Prices_Monthly!$A:$I,COLUMN(H$4),FALSE)-1</f>
        <v>2.2010270595678172E-2</v>
      </c>
      <c r="I169" s="3">
        <f>VLOOKUP($A169,Prices_Monthly!$A:$I,COLUMN(I$4),FALSE)/VLOOKUP(EOMONTH($A169,-3),Prices_Monthly!$A:$I,COLUMN(I$4),FALSE)-1</f>
        <v>-6.4076586153068771E-2</v>
      </c>
    </row>
    <row r="170" spans="1:9" x14ac:dyDescent="0.35">
      <c r="A170" s="2">
        <v>37894</v>
      </c>
      <c r="B170" s="3">
        <f>VLOOKUP($A170,Prices_Monthly!$A:$I,COLUMN(B$4),FALSE)/VLOOKUP(EOMONTH($A170,-3),Prices_Monthly!$A:$I,COLUMN(B$4),FALSE)-1</f>
        <v>-9.9510188823234147E-3</v>
      </c>
      <c r="C170" s="3">
        <f>VLOOKUP($A170,Prices_Monthly!$A:$I,COLUMN(C$4),FALSE)/VLOOKUP(EOMONTH($A170,-3),Prices_Monthly!$A:$I,COLUMN(C$4),FALSE)-1</f>
        <v>0.11010574977713006</v>
      </c>
      <c r="D170" s="3">
        <f>VLOOKUP($A170,Prices_Monthly!$A:$I,COLUMN(D$4),FALSE)/VLOOKUP(EOMONTH($A170,-3),Prices_Monthly!$A:$I,COLUMN(D$4),FALSE)-1</f>
        <v>-2.3083062729226445E-2</v>
      </c>
      <c r="E170" s="3">
        <f>VLOOKUP($A170,Prices_Monthly!$A:$I,COLUMN(E$4),FALSE)/VLOOKUP(EOMONTH($A170,-3),Prices_Monthly!$A:$I,COLUMN(E$4),FALSE)-1</f>
        <v>-7.7674532868970969E-3</v>
      </c>
      <c r="F170" s="3">
        <f>VLOOKUP($A170,Prices_Monthly!$A:$I,COLUMN(F$4),FALSE)/VLOOKUP(EOMONTH($A170,-3),Prices_Monthly!$A:$I,COLUMN(F$4),FALSE)-1</f>
        <v>2.2839072382290881E-2</v>
      </c>
      <c r="G170" s="3">
        <f>VLOOKUP($A170,Prices_Monthly!$A:$I,COLUMN(G$4),FALSE)/VLOOKUP(EOMONTH($A170,-3),Prices_Monthly!$A:$I,COLUMN(G$4),FALSE)-1</f>
        <v>8.2281367412939233E-2</v>
      </c>
      <c r="H170" s="3">
        <f>VLOOKUP($A170,Prices_Monthly!$A:$I,COLUMN(H$4),FALSE)/VLOOKUP(EOMONTH($A170,-3),Prices_Monthly!$A:$I,COLUMN(H$4),FALSE)-1</f>
        <v>7.1569616297075145E-2</v>
      </c>
      <c r="I170" s="3">
        <f>VLOOKUP($A170,Prices_Monthly!$A:$I,COLUMN(I$4),FALSE)/VLOOKUP(EOMONTH($A170,-3),Prices_Monthly!$A:$I,COLUMN(I$4),FALSE)-1</f>
        <v>1.6812287133218806E-2</v>
      </c>
    </row>
    <row r="171" spans="1:9" x14ac:dyDescent="0.35">
      <c r="A171" s="2">
        <v>37925</v>
      </c>
      <c r="B171" s="3">
        <f>VLOOKUP($A171,Prices_Monthly!$A:$I,COLUMN(B$4),FALSE)/VLOOKUP(EOMONTH($A171,-3),Prices_Monthly!$A:$I,COLUMN(B$4),FALSE)-1</f>
        <v>1.6506323287002189E-3</v>
      </c>
      <c r="C171" s="3">
        <f>VLOOKUP($A171,Prices_Monthly!$A:$I,COLUMN(C$4),FALSE)/VLOOKUP(EOMONTH($A171,-3),Prices_Monthly!$A:$I,COLUMN(C$4),FALSE)-1</f>
        <v>8.0942727208685117E-2</v>
      </c>
      <c r="D171" s="3">
        <f>VLOOKUP($A171,Prices_Monthly!$A:$I,COLUMN(D$4),FALSE)/VLOOKUP(EOMONTH($A171,-3),Prices_Monthly!$A:$I,COLUMN(D$4),FALSE)-1</f>
        <v>-2.5223063304145921E-2</v>
      </c>
      <c r="E171" s="3">
        <f>VLOOKUP($A171,Prices_Monthly!$A:$I,COLUMN(E$4),FALSE)/VLOOKUP(EOMONTH($A171,-3),Prices_Monthly!$A:$I,COLUMN(E$4),FALSE)-1</f>
        <v>3.1938516829738361E-2</v>
      </c>
      <c r="F171" s="3">
        <f>VLOOKUP($A171,Prices_Monthly!$A:$I,COLUMN(F$4),FALSE)/VLOOKUP(EOMONTH($A171,-3),Prices_Monthly!$A:$I,COLUMN(F$4),FALSE)-1</f>
        <v>6.2449590966701107E-2</v>
      </c>
      <c r="G171" s="3">
        <f>VLOOKUP($A171,Prices_Monthly!$A:$I,COLUMN(G$4),FALSE)/VLOOKUP(EOMONTH($A171,-3),Prices_Monthly!$A:$I,COLUMN(G$4),FALSE)-1</f>
        <v>0.10665030107742557</v>
      </c>
      <c r="H171" s="3">
        <f>VLOOKUP($A171,Prices_Monthly!$A:$I,COLUMN(H$4),FALSE)/VLOOKUP(EOMONTH($A171,-3),Prices_Monthly!$A:$I,COLUMN(H$4),FALSE)-1</f>
        <v>9.3240243005732637E-2</v>
      </c>
      <c r="I171" s="3">
        <f>VLOOKUP($A171,Prices_Monthly!$A:$I,COLUMN(I$4),FALSE)/VLOOKUP(EOMONTH($A171,-3),Prices_Monthly!$A:$I,COLUMN(I$4),FALSE)-1</f>
        <v>3.5499749197636321E-2</v>
      </c>
    </row>
    <row r="172" spans="1:9" x14ac:dyDescent="0.35">
      <c r="A172" s="2">
        <v>37955</v>
      </c>
      <c r="B172" s="3">
        <f>VLOOKUP($A172,Prices_Monthly!$A:$I,COLUMN(B$4),FALSE)/VLOOKUP(EOMONTH($A172,-3),Prices_Monthly!$A:$I,COLUMN(B$4),FALSE)-1</f>
        <v>1.7456955402950225E-3</v>
      </c>
      <c r="C172" s="3">
        <f>VLOOKUP($A172,Prices_Monthly!$A:$I,COLUMN(C$4),FALSE)/VLOOKUP(EOMONTH($A172,-3),Prices_Monthly!$A:$I,COLUMN(C$4),FALSE)-1</f>
        <v>5.3452642574872256E-2</v>
      </c>
      <c r="D172" s="3">
        <f>VLOOKUP($A172,Prices_Monthly!$A:$I,COLUMN(D$4),FALSE)/VLOOKUP(EOMONTH($A172,-3),Prices_Monthly!$A:$I,COLUMN(D$4),FALSE)-1</f>
        <v>1.7660411629494277E-2</v>
      </c>
      <c r="E172" s="3">
        <f>VLOOKUP($A172,Prices_Monthly!$A:$I,COLUMN(E$4),FALSE)/VLOOKUP(EOMONTH($A172,-3),Prices_Monthly!$A:$I,COLUMN(E$4),FALSE)-1</f>
        <v>2.3392292131334536E-2</v>
      </c>
      <c r="F172" s="3">
        <f>VLOOKUP($A172,Prices_Monthly!$A:$I,COLUMN(F$4),FALSE)/VLOOKUP(EOMONTH($A172,-3),Prices_Monthly!$A:$I,COLUMN(F$4),FALSE)-1</f>
        <v>5.1125438298835091E-2</v>
      </c>
      <c r="G172" s="3">
        <f>VLOOKUP($A172,Prices_Monthly!$A:$I,COLUMN(G$4),FALSE)/VLOOKUP(EOMONTH($A172,-3),Prices_Monthly!$A:$I,COLUMN(G$4),FALSE)-1</f>
        <v>5.9904837101063757E-2</v>
      </c>
      <c r="H172" s="3">
        <f>VLOOKUP($A172,Prices_Monthly!$A:$I,COLUMN(H$4),FALSE)/VLOOKUP(EOMONTH($A172,-3),Prices_Monthly!$A:$I,COLUMN(H$4),FALSE)-1</f>
        <v>6.2359800533478227E-2</v>
      </c>
      <c r="I172" s="3">
        <f>VLOOKUP($A172,Prices_Monthly!$A:$I,COLUMN(I$4),FALSE)/VLOOKUP(EOMONTH($A172,-3),Prices_Monthly!$A:$I,COLUMN(I$4),FALSE)-1</f>
        <v>9.4625290991255495E-2</v>
      </c>
    </row>
    <row r="173" spans="1:9" x14ac:dyDescent="0.35">
      <c r="A173" s="2">
        <v>37986</v>
      </c>
      <c r="B173" s="3">
        <f>VLOOKUP($A173,Prices_Monthly!$A:$I,COLUMN(B$4),FALSE)/VLOOKUP(EOMONTH($A173,-3),Prices_Monthly!$A:$I,COLUMN(B$4),FALSE)-1</f>
        <v>0.17788545163803282</v>
      </c>
      <c r="C173" s="3">
        <f>VLOOKUP($A173,Prices_Monthly!$A:$I,COLUMN(C$4),FALSE)/VLOOKUP(EOMONTH($A173,-3),Prices_Monthly!$A:$I,COLUMN(C$4),FALSE)-1</f>
        <v>7.4831093265369963E-2</v>
      </c>
      <c r="D173" s="3">
        <f>VLOOKUP($A173,Prices_Monthly!$A:$I,COLUMN(D$4),FALSE)/VLOOKUP(EOMONTH($A173,-3),Prices_Monthly!$A:$I,COLUMN(D$4),FALSE)-1</f>
        <v>9.7226559778742505E-3</v>
      </c>
      <c r="E173" s="3">
        <f>VLOOKUP($A173,Prices_Monthly!$A:$I,COLUMN(E$4),FALSE)/VLOOKUP(EOMONTH($A173,-3),Prices_Monthly!$A:$I,COLUMN(E$4),FALSE)-1</f>
        <v>-8.2469797484763241E-3</v>
      </c>
      <c r="F173" s="3">
        <f>VLOOKUP($A173,Prices_Monthly!$A:$I,COLUMN(F$4),FALSE)/VLOOKUP(EOMONTH($A173,-3),Prices_Monthly!$A:$I,COLUMN(F$4),FALSE)-1</f>
        <v>0.11874499026680407</v>
      </c>
      <c r="G173" s="3">
        <f>VLOOKUP($A173,Prices_Monthly!$A:$I,COLUMN(G$4),FALSE)/VLOOKUP(EOMONTH($A173,-3),Prices_Monthly!$A:$I,COLUMN(G$4),FALSE)-1</f>
        <v>0.12394334263077744</v>
      </c>
      <c r="H173" s="3">
        <f>VLOOKUP($A173,Prices_Monthly!$A:$I,COLUMN(H$4),FALSE)/VLOOKUP(EOMONTH($A173,-3),Prices_Monthly!$A:$I,COLUMN(H$4),FALSE)-1</f>
        <v>3.9242265558369072E-2</v>
      </c>
      <c r="I173" s="3">
        <f>VLOOKUP($A173,Prices_Monthly!$A:$I,COLUMN(I$4),FALSE)/VLOOKUP(EOMONTH($A173,-3),Prices_Monthly!$A:$I,COLUMN(I$4),FALSE)-1</f>
        <v>8.6074213543219091E-2</v>
      </c>
    </row>
    <row r="174" spans="1:9" x14ac:dyDescent="0.35">
      <c r="A174" s="2">
        <v>38017</v>
      </c>
      <c r="B174" s="3">
        <f>VLOOKUP($A174,Prices_Monthly!$A:$I,COLUMN(B$4),FALSE)/VLOOKUP(EOMONTH($A174,-3),Prices_Monthly!$A:$I,COLUMN(B$4),FALSE)-1</f>
        <v>9.5933723065139365E-2</v>
      </c>
      <c r="C174" s="3">
        <f>VLOOKUP($A174,Prices_Monthly!$A:$I,COLUMN(C$4),FALSE)/VLOOKUP(EOMONTH($A174,-3),Prices_Monthly!$A:$I,COLUMN(C$4),FALSE)-1</f>
        <v>4.2291223141054379E-2</v>
      </c>
      <c r="D174" s="3">
        <f>VLOOKUP($A174,Prices_Monthly!$A:$I,COLUMN(D$4),FALSE)/VLOOKUP(EOMONTH($A174,-3),Prices_Monthly!$A:$I,COLUMN(D$4),FALSE)-1</f>
        <v>1.8661825799892506E-2</v>
      </c>
      <c r="E174" s="3">
        <f>VLOOKUP($A174,Prices_Monthly!$A:$I,COLUMN(E$4),FALSE)/VLOOKUP(EOMONTH($A174,-3),Prices_Monthly!$A:$I,COLUMN(E$4),FALSE)-1</f>
        <v>2.2870680579450076E-2</v>
      </c>
      <c r="F174" s="3">
        <f>VLOOKUP($A174,Prices_Monthly!$A:$I,COLUMN(F$4),FALSE)/VLOOKUP(EOMONTH($A174,-3),Prices_Monthly!$A:$I,COLUMN(F$4),FALSE)-1</f>
        <v>7.8191085565556984E-2</v>
      </c>
      <c r="G174" s="3">
        <f>VLOOKUP($A174,Prices_Monthly!$A:$I,COLUMN(G$4),FALSE)/VLOOKUP(EOMONTH($A174,-3),Prices_Monthly!$A:$I,COLUMN(G$4),FALSE)-1</f>
        <v>5.2058194856236639E-2</v>
      </c>
      <c r="H174" s="3">
        <f>VLOOKUP($A174,Prices_Monthly!$A:$I,COLUMN(H$4),FALSE)/VLOOKUP(EOMONTH($A174,-3),Prices_Monthly!$A:$I,COLUMN(H$4),FALSE)-1</f>
        <v>3.5622088720560718E-2</v>
      </c>
      <c r="I174" s="3">
        <f>VLOOKUP($A174,Prices_Monthly!$A:$I,COLUMN(I$4),FALSE)/VLOOKUP(EOMONTH($A174,-3),Prices_Monthly!$A:$I,COLUMN(I$4),FALSE)-1</f>
        <v>7.1438417126789E-2</v>
      </c>
    </row>
    <row r="175" spans="1:9" x14ac:dyDescent="0.35">
      <c r="A175" s="2">
        <v>38046</v>
      </c>
      <c r="B175" s="3">
        <f>VLOOKUP($A175,Prices_Monthly!$A:$I,COLUMN(B$4),FALSE)/VLOOKUP(EOMONTH($A175,-3),Prices_Monthly!$A:$I,COLUMN(B$4),FALSE)-1</f>
        <v>0.12967100881711224</v>
      </c>
      <c r="C175" s="3">
        <f>VLOOKUP($A175,Prices_Monthly!$A:$I,COLUMN(C$4),FALSE)/VLOOKUP(EOMONTH($A175,-3),Prices_Monthly!$A:$I,COLUMN(C$4),FALSE)-1</f>
        <v>-5.4023966996268324E-3</v>
      </c>
      <c r="D175" s="3">
        <f>VLOOKUP($A175,Prices_Monthly!$A:$I,COLUMN(D$4),FALSE)/VLOOKUP(EOMONTH($A175,-3),Prices_Monthly!$A:$I,COLUMN(D$4),FALSE)-1</f>
        <v>1.4297954274668845E-2</v>
      </c>
      <c r="E175" s="3">
        <f>VLOOKUP($A175,Prices_Monthly!$A:$I,COLUMN(E$4),FALSE)/VLOOKUP(EOMONTH($A175,-3),Prices_Monthly!$A:$I,COLUMN(E$4),FALSE)-1</f>
        <v>4.0625822563766789E-2</v>
      </c>
      <c r="F175" s="3">
        <f>VLOOKUP($A175,Prices_Monthly!$A:$I,COLUMN(F$4),FALSE)/VLOOKUP(EOMONTH($A175,-3),Prices_Monthly!$A:$I,COLUMN(F$4),FALSE)-1</f>
        <v>8.3611320348649487E-2</v>
      </c>
      <c r="G175" s="3">
        <f>VLOOKUP($A175,Prices_Monthly!$A:$I,COLUMN(G$4),FALSE)/VLOOKUP(EOMONTH($A175,-3),Prices_Monthly!$A:$I,COLUMN(G$4),FALSE)-1</f>
        <v>3.0434552479754462E-2</v>
      </c>
      <c r="H175" s="3">
        <f>VLOOKUP($A175,Prices_Monthly!$A:$I,COLUMN(H$4),FALSE)/VLOOKUP(EOMONTH($A175,-3),Prices_Monthly!$A:$I,COLUMN(H$4),FALSE)-1</f>
        <v>-5.4686787932445302E-4</v>
      </c>
      <c r="I175" s="3">
        <f>VLOOKUP($A175,Prices_Monthly!$A:$I,COLUMN(I$4),FALSE)/VLOOKUP(EOMONTH($A175,-3),Prices_Monthly!$A:$I,COLUMN(I$4),FALSE)-1</f>
        <v>3.9280340652242618E-2</v>
      </c>
    </row>
    <row r="176" spans="1:9" x14ac:dyDescent="0.35">
      <c r="A176" s="2">
        <v>38077</v>
      </c>
      <c r="B176" s="3">
        <f>VLOOKUP($A176,Prices_Monthly!$A:$I,COLUMN(B$4),FALSE)/VLOOKUP(EOMONTH($A176,-3),Prices_Monthly!$A:$I,COLUMN(B$4),FALSE)-1</f>
        <v>5.5384303958771364E-2</v>
      </c>
      <c r="C176" s="3">
        <f>VLOOKUP($A176,Prices_Monthly!$A:$I,COLUMN(C$4),FALSE)/VLOOKUP(EOMONTH($A176,-3),Prices_Monthly!$A:$I,COLUMN(C$4),FALSE)-1</f>
        <v>2.4304693389526122E-2</v>
      </c>
      <c r="D176" s="3">
        <f>VLOOKUP($A176,Prices_Monthly!$A:$I,COLUMN(D$4),FALSE)/VLOOKUP(EOMONTH($A176,-3),Prices_Monthly!$A:$I,COLUMN(D$4),FALSE)-1</f>
        <v>2.0439877426443598E-3</v>
      </c>
      <c r="E176" s="3">
        <f>VLOOKUP($A176,Prices_Monthly!$A:$I,COLUMN(E$4),FALSE)/VLOOKUP(EOMONTH($A176,-3),Prices_Monthly!$A:$I,COLUMN(E$4),FALSE)-1</f>
        <v>4.1709623985920929E-2</v>
      </c>
      <c r="F176" s="3">
        <f>VLOOKUP($A176,Prices_Monthly!$A:$I,COLUMN(F$4),FALSE)/VLOOKUP(EOMONTH($A176,-3),Prices_Monthly!$A:$I,COLUMN(F$4),FALSE)-1</f>
        <v>1.4227226202661258E-2</v>
      </c>
      <c r="G176" s="3">
        <f>VLOOKUP($A176,Prices_Monthly!$A:$I,COLUMN(G$4),FALSE)/VLOOKUP(EOMONTH($A176,-3),Prices_Monthly!$A:$I,COLUMN(G$4),FALSE)-1</f>
        <v>-2.1784846333762653E-2</v>
      </c>
      <c r="H176" s="3">
        <f>VLOOKUP($A176,Prices_Monthly!$A:$I,COLUMN(H$4),FALSE)/VLOOKUP(EOMONTH($A176,-3),Prices_Monthly!$A:$I,COLUMN(H$4),FALSE)-1</f>
        <v>2.7347923286343168E-2</v>
      </c>
      <c r="I176" s="3">
        <f>VLOOKUP($A176,Prices_Monthly!$A:$I,COLUMN(I$4),FALSE)/VLOOKUP(EOMONTH($A176,-3),Prices_Monthly!$A:$I,COLUMN(I$4),FALSE)-1</f>
        <v>-2.3349443685623528E-2</v>
      </c>
    </row>
    <row r="177" spans="1:9" x14ac:dyDescent="0.35">
      <c r="A177" s="2">
        <v>38107</v>
      </c>
      <c r="B177" s="3">
        <f>VLOOKUP($A177,Prices_Monthly!$A:$I,COLUMN(B$4),FALSE)/VLOOKUP(EOMONTH($A177,-3),Prices_Monthly!$A:$I,COLUMN(B$4),FALSE)-1</f>
        <v>0.22185141751433846</v>
      </c>
      <c r="C177" s="3">
        <f>VLOOKUP($A177,Prices_Monthly!$A:$I,COLUMN(C$4),FALSE)/VLOOKUP(EOMONTH($A177,-3),Prices_Monthly!$A:$I,COLUMN(C$4),FALSE)-1</f>
        <v>-4.0609983441983188E-2</v>
      </c>
      <c r="D177" s="3">
        <f>VLOOKUP($A177,Prices_Monthly!$A:$I,COLUMN(D$4),FALSE)/VLOOKUP(EOMONTH($A177,-3),Prices_Monthly!$A:$I,COLUMN(D$4),FALSE)-1</f>
        <v>-8.0486211536636709E-3</v>
      </c>
      <c r="E177" s="3">
        <f>VLOOKUP($A177,Prices_Monthly!$A:$I,COLUMN(E$4),FALSE)/VLOOKUP(EOMONTH($A177,-3),Prices_Monthly!$A:$I,COLUMN(E$4),FALSE)-1</f>
        <v>-1.2899905663618205E-2</v>
      </c>
      <c r="F177" s="3">
        <f>VLOOKUP($A177,Prices_Monthly!$A:$I,COLUMN(F$4),FALSE)/VLOOKUP(EOMONTH($A177,-3),Prices_Monthly!$A:$I,COLUMN(F$4),FALSE)-1</f>
        <v>-2.0116676725005056E-2</v>
      </c>
      <c r="G177" s="3">
        <f>VLOOKUP($A177,Prices_Monthly!$A:$I,COLUMN(G$4),FALSE)/VLOOKUP(EOMONTH($A177,-3),Prices_Monthly!$A:$I,COLUMN(G$4),FALSE)-1</f>
        <v>-6.3194951594479742E-2</v>
      </c>
      <c r="H177" s="3">
        <f>VLOOKUP($A177,Prices_Monthly!$A:$I,COLUMN(H$4),FALSE)/VLOOKUP(EOMONTH($A177,-3),Prices_Monthly!$A:$I,COLUMN(H$4),FALSE)-1</f>
        <v>-4.3570054152553994E-2</v>
      </c>
      <c r="I177" s="3">
        <f>VLOOKUP($A177,Prices_Monthly!$A:$I,COLUMN(I$4),FALSE)/VLOOKUP(EOMONTH($A177,-3),Prices_Monthly!$A:$I,COLUMN(I$4),FALSE)-1</f>
        <v>-3.2573996305927944E-2</v>
      </c>
    </row>
    <row r="178" spans="1:9" x14ac:dyDescent="0.35">
      <c r="A178" s="2">
        <v>38138</v>
      </c>
      <c r="B178" s="3">
        <f>VLOOKUP($A178,Prices_Monthly!$A:$I,COLUMN(B$4),FALSE)/VLOOKUP(EOMONTH($A178,-3),Prices_Monthly!$A:$I,COLUMN(B$4),FALSE)-1</f>
        <v>0.19963223524177143</v>
      </c>
      <c r="C178" s="3">
        <f>VLOOKUP($A178,Prices_Monthly!$A:$I,COLUMN(C$4),FALSE)/VLOOKUP(EOMONTH($A178,-3),Prices_Monthly!$A:$I,COLUMN(C$4),FALSE)-1</f>
        <v>-9.8829471545670566E-3</v>
      </c>
      <c r="D178" s="3">
        <f>VLOOKUP($A178,Prices_Monthly!$A:$I,COLUMN(D$4),FALSE)/VLOOKUP(EOMONTH($A178,-3),Prices_Monthly!$A:$I,COLUMN(D$4),FALSE)-1</f>
        <v>-1.0404213995481526E-2</v>
      </c>
      <c r="E178" s="3">
        <f>VLOOKUP($A178,Prices_Monthly!$A:$I,COLUMN(E$4),FALSE)/VLOOKUP(EOMONTH($A178,-3),Prices_Monthly!$A:$I,COLUMN(E$4),FALSE)-1</f>
        <v>-3.5394023305297284E-2</v>
      </c>
      <c r="F178" s="3">
        <f>VLOOKUP($A178,Prices_Monthly!$A:$I,COLUMN(F$4),FALSE)/VLOOKUP(EOMONTH($A178,-3),Prices_Monthly!$A:$I,COLUMN(F$4),FALSE)-1</f>
        <v>-2.0158887785501456E-2</v>
      </c>
      <c r="G178" s="3">
        <f>VLOOKUP($A178,Prices_Monthly!$A:$I,COLUMN(G$4),FALSE)/VLOOKUP(EOMONTH($A178,-3),Prices_Monthly!$A:$I,COLUMN(G$4),FALSE)-1</f>
        <v>-4.8189241223965951E-3</v>
      </c>
      <c r="H178" s="3">
        <f>VLOOKUP($A178,Prices_Monthly!$A:$I,COLUMN(H$4),FALSE)/VLOOKUP(EOMONTH($A178,-3),Prices_Monthly!$A:$I,COLUMN(H$4),FALSE)-1</f>
        <v>-1.421114570712656E-2</v>
      </c>
      <c r="I178" s="3">
        <f>VLOOKUP($A178,Prices_Monthly!$A:$I,COLUMN(I$4),FALSE)/VLOOKUP(EOMONTH($A178,-3),Prices_Monthly!$A:$I,COLUMN(I$4),FALSE)-1</f>
        <v>-1.4679461697988727E-2</v>
      </c>
    </row>
    <row r="179" spans="1:9" x14ac:dyDescent="0.35">
      <c r="A179" s="2">
        <v>38168</v>
      </c>
      <c r="B179" s="3">
        <f>VLOOKUP($A179,Prices_Monthly!$A:$I,COLUMN(B$4),FALSE)/VLOOKUP(EOMONTH($A179,-3),Prices_Monthly!$A:$I,COLUMN(B$4),FALSE)-1</f>
        <v>0.22231389678813396</v>
      </c>
      <c r="C179" s="3">
        <f>VLOOKUP($A179,Prices_Monthly!$A:$I,COLUMN(C$4),FALSE)/VLOOKUP(EOMONTH($A179,-3),Prices_Monthly!$A:$I,COLUMN(C$4),FALSE)-1</f>
        <v>-8.4842039056733154E-2</v>
      </c>
      <c r="D179" s="3">
        <f>VLOOKUP($A179,Prices_Monthly!$A:$I,COLUMN(D$4),FALSE)/VLOOKUP(EOMONTH($A179,-3),Prices_Monthly!$A:$I,COLUMN(D$4),FALSE)-1</f>
        <v>-8.5241457353042449E-3</v>
      </c>
      <c r="E179" s="3">
        <f>VLOOKUP($A179,Prices_Monthly!$A:$I,COLUMN(E$4),FALSE)/VLOOKUP(EOMONTH($A179,-3),Prices_Monthly!$A:$I,COLUMN(E$4),FALSE)-1</f>
        <v>-3.982716687796628E-2</v>
      </c>
      <c r="F179" s="3">
        <f>VLOOKUP($A179,Prices_Monthly!$A:$I,COLUMN(F$4),FALSE)/VLOOKUP(EOMONTH($A179,-3),Prices_Monthly!$A:$I,COLUMN(F$4),FALSE)-1</f>
        <v>1.4027651629831439E-2</v>
      </c>
      <c r="G179" s="3">
        <f>VLOOKUP($A179,Prices_Monthly!$A:$I,COLUMN(G$4),FALSE)/VLOOKUP(EOMONTH($A179,-3),Prices_Monthly!$A:$I,COLUMN(G$4),FALSE)-1</f>
        <v>5.2059298457228342E-2</v>
      </c>
      <c r="H179" s="3">
        <f>VLOOKUP($A179,Prices_Monthly!$A:$I,COLUMN(H$4),FALSE)/VLOOKUP(EOMONTH($A179,-3),Prices_Monthly!$A:$I,COLUMN(H$4),FALSE)-1</f>
        <v>-4.9217782349063932E-2</v>
      </c>
      <c r="I179" s="3">
        <f>VLOOKUP($A179,Prices_Monthly!$A:$I,COLUMN(I$4),FALSE)/VLOOKUP(EOMONTH($A179,-3),Prices_Monthly!$A:$I,COLUMN(I$4),FALSE)-1</f>
        <v>-7.4452388217083332E-3</v>
      </c>
    </row>
    <row r="180" spans="1:9" x14ac:dyDescent="0.35">
      <c r="A180" s="2">
        <v>38199</v>
      </c>
      <c r="B180" s="3">
        <f>VLOOKUP($A180,Prices_Monthly!$A:$I,COLUMN(B$4),FALSE)/VLOOKUP(EOMONTH($A180,-3),Prices_Monthly!$A:$I,COLUMN(B$4),FALSE)-1</f>
        <v>0.2646161403799987</v>
      </c>
      <c r="C180" s="3">
        <f>VLOOKUP($A180,Prices_Monthly!$A:$I,COLUMN(C$4),FALSE)/VLOOKUP(EOMONTH($A180,-3),Prices_Monthly!$A:$I,COLUMN(C$4),FALSE)-1</f>
        <v>6.4328628774328322E-3</v>
      </c>
      <c r="D180" s="3">
        <f>VLOOKUP($A180,Prices_Monthly!$A:$I,COLUMN(D$4),FALSE)/VLOOKUP(EOMONTH($A180,-3),Prices_Monthly!$A:$I,COLUMN(D$4),FALSE)-1</f>
        <v>-8.9174394551313485E-3</v>
      </c>
      <c r="E180" s="3">
        <f>VLOOKUP($A180,Prices_Monthly!$A:$I,COLUMN(E$4),FALSE)/VLOOKUP(EOMONTH($A180,-3),Prices_Monthly!$A:$I,COLUMN(E$4),FALSE)-1</f>
        <v>1.558219922969073E-2</v>
      </c>
      <c r="F180" s="3">
        <f>VLOOKUP($A180,Prices_Monthly!$A:$I,COLUMN(F$4),FALSE)/VLOOKUP(EOMONTH($A180,-3),Prices_Monthly!$A:$I,COLUMN(F$4),FALSE)-1</f>
        <v>-4.3112297269555233E-3</v>
      </c>
      <c r="G180" s="3">
        <f>VLOOKUP($A180,Prices_Monthly!$A:$I,COLUMN(G$4),FALSE)/VLOOKUP(EOMONTH($A180,-3),Prices_Monthly!$A:$I,COLUMN(G$4),FALSE)-1</f>
        <v>-3.2861466133100592E-3</v>
      </c>
      <c r="H180" s="3">
        <f>VLOOKUP($A180,Prices_Monthly!$A:$I,COLUMN(H$4),FALSE)/VLOOKUP(EOMONTH($A180,-3),Prices_Monthly!$A:$I,COLUMN(H$4),FALSE)-1</f>
        <v>-1.2781957365639918E-2</v>
      </c>
      <c r="I180" s="3">
        <f>VLOOKUP($A180,Prices_Monthly!$A:$I,COLUMN(I$4),FALSE)/VLOOKUP(EOMONTH($A180,-3),Prices_Monthly!$A:$I,COLUMN(I$4),FALSE)-1</f>
        <v>6.6367016153392466E-3</v>
      </c>
    </row>
    <row r="181" spans="1:9" x14ac:dyDescent="0.35">
      <c r="A181" s="2">
        <v>38230</v>
      </c>
      <c r="B181" s="3">
        <f>VLOOKUP($A181,Prices_Monthly!$A:$I,COLUMN(B$4),FALSE)/VLOOKUP(EOMONTH($A181,-3),Prices_Monthly!$A:$I,COLUMN(B$4),FALSE)-1</f>
        <v>0.15749655773362514</v>
      </c>
      <c r="C181" s="3">
        <f>VLOOKUP($A181,Prices_Monthly!$A:$I,COLUMN(C$4),FALSE)/VLOOKUP(EOMONTH($A181,-3),Prices_Monthly!$A:$I,COLUMN(C$4),FALSE)-1</f>
        <v>3.7221397613251606E-2</v>
      </c>
      <c r="D181" s="3">
        <f>VLOOKUP($A181,Prices_Monthly!$A:$I,COLUMN(D$4),FALSE)/VLOOKUP(EOMONTH($A181,-3),Prices_Monthly!$A:$I,COLUMN(D$4),FALSE)-1</f>
        <v>7.1080619674321888E-3</v>
      </c>
      <c r="E181" s="3">
        <f>VLOOKUP($A181,Prices_Monthly!$A:$I,COLUMN(E$4),FALSE)/VLOOKUP(EOMONTH($A181,-3),Prices_Monthly!$A:$I,COLUMN(E$4),FALSE)-1</f>
        <v>4.7470903567311096E-2</v>
      </c>
      <c r="F181" s="3">
        <f>VLOOKUP($A181,Prices_Monthly!$A:$I,COLUMN(F$4),FALSE)/VLOOKUP(EOMONTH($A181,-3),Prices_Monthly!$A:$I,COLUMN(F$4),FALSE)-1</f>
        <v>-1.4290057768318598E-2</v>
      </c>
      <c r="G181" s="3">
        <f>VLOOKUP($A181,Prices_Monthly!$A:$I,COLUMN(G$4),FALSE)/VLOOKUP(EOMONTH($A181,-3),Prices_Monthly!$A:$I,COLUMN(G$4),FALSE)-1</f>
        <v>-6.8858331915511828E-2</v>
      </c>
      <c r="H181" s="3">
        <f>VLOOKUP($A181,Prices_Monthly!$A:$I,COLUMN(H$4),FALSE)/VLOOKUP(EOMONTH($A181,-3),Prices_Monthly!$A:$I,COLUMN(H$4),FALSE)-1</f>
        <v>3.6662268809648513E-3</v>
      </c>
      <c r="I181" s="3">
        <f>VLOOKUP($A181,Prices_Monthly!$A:$I,COLUMN(I$4),FALSE)/VLOOKUP(EOMONTH($A181,-3),Prices_Monthly!$A:$I,COLUMN(I$4),FALSE)-1</f>
        <v>-2.8398741436354014E-3</v>
      </c>
    </row>
    <row r="182" spans="1:9" x14ac:dyDescent="0.35">
      <c r="A182" s="2">
        <v>38260</v>
      </c>
      <c r="B182" s="3">
        <f>VLOOKUP($A182,Prices_Monthly!$A:$I,COLUMN(B$4),FALSE)/VLOOKUP(EOMONTH($A182,-3),Prices_Monthly!$A:$I,COLUMN(B$4),FALSE)-1</f>
        <v>0.38462361641461928</v>
      </c>
      <c r="C182" s="3">
        <f>VLOOKUP($A182,Prices_Monthly!$A:$I,COLUMN(C$4),FALSE)/VLOOKUP(EOMONTH($A182,-3),Prices_Monthly!$A:$I,COLUMN(C$4),FALSE)-1</f>
        <v>6.2453316915205725E-2</v>
      </c>
      <c r="D182" s="3">
        <f>VLOOKUP($A182,Prices_Monthly!$A:$I,COLUMN(D$4),FALSE)/VLOOKUP(EOMONTH($A182,-3),Prices_Monthly!$A:$I,COLUMN(D$4),FALSE)-1</f>
        <v>2.8580471892649006E-2</v>
      </c>
      <c r="E182" s="3">
        <f>VLOOKUP($A182,Prices_Monthly!$A:$I,COLUMN(E$4),FALSE)/VLOOKUP(EOMONTH($A182,-3),Prices_Monthly!$A:$I,COLUMN(E$4),FALSE)-1</f>
        <v>4.1226899942406359E-2</v>
      </c>
      <c r="F182" s="3">
        <f>VLOOKUP($A182,Prices_Monthly!$A:$I,COLUMN(F$4),FALSE)/VLOOKUP(EOMONTH($A182,-3),Prices_Monthly!$A:$I,COLUMN(F$4),FALSE)-1</f>
        <v>-2.2989649681528723E-2</v>
      </c>
      <c r="G182" s="3">
        <f>VLOOKUP($A182,Prices_Monthly!$A:$I,COLUMN(G$4),FALSE)/VLOOKUP(EOMONTH($A182,-3),Prices_Monthly!$A:$I,COLUMN(G$4),FALSE)-1</f>
        <v>-7.1194909471511858E-2</v>
      </c>
      <c r="H182" s="3">
        <f>VLOOKUP($A182,Prices_Monthly!$A:$I,COLUMN(H$4),FALSE)/VLOOKUP(EOMONTH($A182,-3),Prices_Monthly!$A:$I,COLUMN(H$4),FALSE)-1</f>
        <v>-1.3870538736295512E-2</v>
      </c>
      <c r="I182" s="3">
        <f>VLOOKUP($A182,Prices_Monthly!$A:$I,COLUMN(I$4),FALSE)/VLOOKUP(EOMONTH($A182,-3),Prices_Monthly!$A:$I,COLUMN(I$4),FALSE)-1</f>
        <v>2.2349088292867414E-2</v>
      </c>
    </row>
    <row r="183" spans="1:9" x14ac:dyDescent="0.35">
      <c r="A183" s="2">
        <v>38291</v>
      </c>
      <c r="B183" s="3">
        <f>VLOOKUP($A183,Prices_Monthly!$A:$I,COLUMN(B$4),FALSE)/VLOOKUP(EOMONTH($A183,-3),Prices_Monthly!$A:$I,COLUMN(B$4),FALSE)-1</f>
        <v>0.25276186928652344</v>
      </c>
      <c r="C183" s="3">
        <f>VLOOKUP($A183,Prices_Monthly!$A:$I,COLUMN(C$4),FALSE)/VLOOKUP(EOMONTH($A183,-3),Prices_Monthly!$A:$I,COLUMN(C$4),FALSE)-1</f>
        <v>9.0676445757703616E-2</v>
      </c>
      <c r="D183" s="3">
        <f>VLOOKUP($A183,Prices_Monthly!$A:$I,COLUMN(D$4),FALSE)/VLOOKUP(EOMONTH($A183,-3),Prices_Monthly!$A:$I,COLUMN(D$4),FALSE)-1</f>
        <v>3.1831448937681861E-2</v>
      </c>
      <c r="E183" s="3">
        <f>VLOOKUP($A183,Prices_Monthly!$A:$I,COLUMN(E$4),FALSE)/VLOOKUP(EOMONTH($A183,-3),Prices_Monthly!$A:$I,COLUMN(E$4),FALSE)-1</f>
        <v>3.6706056324662839E-2</v>
      </c>
      <c r="F183" s="3">
        <f>VLOOKUP($A183,Prices_Monthly!$A:$I,COLUMN(F$4),FALSE)/VLOOKUP(EOMONTH($A183,-3),Prices_Monthly!$A:$I,COLUMN(F$4),FALSE)-1</f>
        <v>2.5876288659793856E-2</v>
      </c>
      <c r="G183" s="3">
        <f>VLOOKUP($A183,Prices_Monthly!$A:$I,COLUMN(G$4),FALSE)/VLOOKUP(EOMONTH($A183,-3),Prices_Monthly!$A:$I,COLUMN(G$4),FALSE)-1</f>
        <v>5.8800171667622747E-2</v>
      </c>
      <c r="H183" s="3">
        <f>VLOOKUP($A183,Prices_Monthly!$A:$I,COLUMN(H$4),FALSE)/VLOOKUP(EOMONTH($A183,-3),Prices_Monthly!$A:$I,COLUMN(H$4),FALSE)-1</f>
        <v>4.5222031034705346E-2</v>
      </c>
      <c r="I183" s="3">
        <f>VLOOKUP($A183,Prices_Monthly!$A:$I,COLUMN(I$4),FALSE)/VLOOKUP(EOMONTH($A183,-3),Prices_Monthly!$A:$I,COLUMN(I$4),FALSE)-1</f>
        <v>5.7729561819604092E-2</v>
      </c>
    </row>
    <row r="184" spans="1:9" x14ac:dyDescent="0.35">
      <c r="A184" s="2">
        <v>38321</v>
      </c>
      <c r="B184" s="3">
        <f>VLOOKUP($A184,Prices_Monthly!$A:$I,COLUMN(B$4),FALSE)/VLOOKUP(EOMONTH($A184,-3),Prices_Monthly!$A:$I,COLUMN(B$4),FALSE)-1</f>
        <v>0.27710049090145095</v>
      </c>
      <c r="C184" s="3">
        <f>VLOOKUP($A184,Prices_Monthly!$A:$I,COLUMN(C$4),FALSE)/VLOOKUP(EOMONTH($A184,-3),Prices_Monthly!$A:$I,COLUMN(C$4),FALSE)-1</f>
        <v>9.3951202982040183E-2</v>
      </c>
      <c r="D184" s="3">
        <f>VLOOKUP($A184,Prices_Monthly!$A:$I,COLUMN(D$4),FALSE)/VLOOKUP(EOMONTH($A184,-3),Prices_Monthly!$A:$I,COLUMN(D$4),FALSE)-1</f>
        <v>1.4436179890519707E-2</v>
      </c>
      <c r="E184" s="3">
        <f>VLOOKUP($A184,Prices_Monthly!$A:$I,COLUMN(E$4),FALSE)/VLOOKUP(EOMONTH($A184,-3),Prices_Monthly!$A:$I,COLUMN(E$4),FALSE)-1</f>
        <v>-8.4126349563010683E-3</v>
      </c>
      <c r="F184" s="3">
        <f>VLOOKUP($A184,Prices_Monthly!$A:$I,COLUMN(F$4),FALSE)/VLOOKUP(EOMONTH($A184,-3),Prices_Monthly!$A:$I,COLUMN(F$4),FALSE)-1</f>
        <v>6.2718486530947803E-2</v>
      </c>
      <c r="G184" s="3">
        <f>VLOOKUP($A184,Prices_Monthly!$A:$I,COLUMN(G$4),FALSE)/VLOOKUP(EOMONTH($A184,-3),Prices_Monthly!$A:$I,COLUMN(G$4),FALSE)-1</f>
        <v>0.1442977890831747</v>
      </c>
      <c r="H184" s="3">
        <f>VLOOKUP($A184,Prices_Monthly!$A:$I,COLUMN(H$4),FALSE)/VLOOKUP(EOMONTH($A184,-3),Prices_Monthly!$A:$I,COLUMN(H$4),FALSE)-1</f>
        <v>6.2821296388752002E-2</v>
      </c>
      <c r="I184" s="3">
        <f>VLOOKUP($A184,Prices_Monthly!$A:$I,COLUMN(I$4),FALSE)/VLOOKUP(EOMONTH($A184,-3),Prices_Monthly!$A:$I,COLUMN(I$4),FALSE)-1</f>
        <v>9.4416293930607909E-2</v>
      </c>
    </row>
    <row r="185" spans="1:9" x14ac:dyDescent="0.35">
      <c r="A185" s="2">
        <v>38352</v>
      </c>
      <c r="B185" s="3">
        <f>VLOOKUP($A185,Prices_Monthly!$A:$I,COLUMN(B$4),FALSE)/VLOOKUP(EOMONTH($A185,-3),Prices_Monthly!$A:$I,COLUMN(B$4),FALSE)-1</f>
        <v>-0.11152140923906495</v>
      </c>
      <c r="C185" s="3">
        <f>VLOOKUP($A185,Prices_Monthly!$A:$I,COLUMN(C$4),FALSE)/VLOOKUP(EOMONTH($A185,-3),Prices_Monthly!$A:$I,COLUMN(C$4),FALSE)-1</f>
        <v>3.8089034634562591E-2</v>
      </c>
      <c r="D185" s="3">
        <f>VLOOKUP($A185,Prices_Monthly!$A:$I,COLUMN(D$4),FALSE)/VLOOKUP(EOMONTH($A185,-3),Prices_Monthly!$A:$I,COLUMN(D$4),FALSE)-1</f>
        <v>8.9592861597929119E-3</v>
      </c>
      <c r="E185" s="3">
        <f>VLOOKUP($A185,Prices_Monthly!$A:$I,COLUMN(E$4),FALSE)/VLOOKUP(EOMONTH($A185,-3),Prices_Monthly!$A:$I,COLUMN(E$4),FALSE)-1</f>
        <v>-5.6370887753354193E-4</v>
      </c>
      <c r="F185" s="3">
        <f>VLOOKUP($A185,Prices_Monthly!$A:$I,COLUMN(F$4),FALSE)/VLOOKUP(EOMONTH($A185,-3),Prices_Monthly!$A:$I,COLUMN(F$4),FALSE)-1</f>
        <v>8.6686360395232809E-2</v>
      </c>
      <c r="G185" s="3">
        <f>VLOOKUP($A185,Prices_Monthly!$A:$I,COLUMN(G$4),FALSE)/VLOOKUP(EOMONTH($A185,-3),Prices_Monthly!$A:$I,COLUMN(G$4),FALSE)-1</f>
        <v>0.14273825380423633</v>
      </c>
      <c r="H185" s="3">
        <f>VLOOKUP($A185,Prices_Monthly!$A:$I,COLUMN(H$4),FALSE)/VLOOKUP(EOMONTH($A185,-3),Prices_Monthly!$A:$I,COLUMN(H$4),FALSE)-1</f>
        <v>7.0434130993070276E-2</v>
      </c>
      <c r="I185" s="3">
        <f>VLOOKUP($A185,Prices_Monthly!$A:$I,COLUMN(I$4),FALSE)/VLOOKUP(EOMONTH($A185,-3),Prices_Monthly!$A:$I,COLUMN(I$4),FALSE)-1</f>
        <v>9.4688730391422116E-2</v>
      </c>
    </row>
    <row r="186" spans="1:9" x14ac:dyDescent="0.35">
      <c r="A186" s="2">
        <v>38383</v>
      </c>
      <c r="B186" s="3">
        <f>VLOOKUP($A186,Prices_Monthly!$A:$I,COLUMN(B$4),FALSE)/VLOOKUP(EOMONTH($A186,-3),Prices_Monthly!$A:$I,COLUMN(B$4),FALSE)-1</f>
        <v>-8.1829233780440824E-2</v>
      </c>
      <c r="C186" s="3">
        <f>VLOOKUP($A186,Prices_Monthly!$A:$I,COLUMN(C$4),FALSE)/VLOOKUP(EOMONTH($A186,-3),Prices_Monthly!$A:$I,COLUMN(C$4),FALSE)-1</f>
        <v>-2.1910891894685092E-2</v>
      </c>
      <c r="D186" s="3">
        <f>VLOOKUP($A186,Prices_Monthly!$A:$I,COLUMN(D$4),FALSE)/VLOOKUP(EOMONTH($A186,-3),Prices_Monthly!$A:$I,COLUMN(D$4),FALSE)-1</f>
        <v>1.667694890454019E-2</v>
      </c>
      <c r="E186" s="3">
        <f>VLOOKUP($A186,Prices_Monthly!$A:$I,COLUMN(E$4),FALSE)/VLOOKUP(EOMONTH($A186,-3),Prices_Monthly!$A:$I,COLUMN(E$4),FALSE)-1</f>
        <v>-5.9093344792012781E-3</v>
      </c>
      <c r="F186" s="3">
        <f>VLOOKUP($A186,Prices_Monthly!$A:$I,COLUMN(F$4),FALSE)/VLOOKUP(EOMONTH($A186,-3),Prices_Monthly!$A:$I,COLUMN(F$4),FALSE)-1</f>
        <v>4.3814691990754717E-2</v>
      </c>
      <c r="G186" s="3">
        <f>VLOOKUP($A186,Prices_Monthly!$A:$I,COLUMN(G$4),FALSE)/VLOOKUP(EOMONTH($A186,-3),Prices_Monthly!$A:$I,COLUMN(G$4),FALSE)-1</f>
        <v>1.7374488122161136E-2</v>
      </c>
      <c r="H186" s="3">
        <f>VLOOKUP($A186,Prices_Monthly!$A:$I,COLUMN(H$4),FALSE)/VLOOKUP(EOMONTH($A186,-3),Prices_Monthly!$A:$I,COLUMN(H$4),FALSE)-1</f>
        <v>2.1144510381648995E-2</v>
      </c>
      <c r="I186" s="3">
        <f>VLOOKUP($A186,Prices_Monthly!$A:$I,COLUMN(I$4),FALSE)/VLOOKUP(EOMONTH($A186,-3),Prices_Monthly!$A:$I,COLUMN(I$4),FALSE)-1</f>
        <v>2.4554194704665466E-2</v>
      </c>
    </row>
    <row r="187" spans="1:9" x14ac:dyDescent="0.35">
      <c r="A187" s="2">
        <v>38411</v>
      </c>
      <c r="B187" s="3">
        <f>VLOOKUP($A187,Prices_Monthly!$A:$I,COLUMN(B$4),FALSE)/VLOOKUP(EOMONTH($A187,-3),Prices_Monthly!$A:$I,COLUMN(B$4),FALSE)-1</f>
        <v>7.2447034226253759E-2</v>
      </c>
      <c r="C187" s="3">
        <f>VLOOKUP($A187,Prices_Monthly!$A:$I,COLUMN(C$4),FALSE)/VLOOKUP(EOMONTH($A187,-3),Prices_Monthly!$A:$I,COLUMN(C$4),FALSE)-1</f>
        <v>-3.9421827155119327E-2</v>
      </c>
      <c r="D187" s="3">
        <f>VLOOKUP($A187,Prices_Monthly!$A:$I,COLUMN(D$4),FALSE)/VLOOKUP(EOMONTH($A187,-3),Prices_Monthly!$A:$I,COLUMN(D$4),FALSE)-1</f>
        <v>2.8484337956249384E-3</v>
      </c>
      <c r="E187" s="3">
        <f>VLOOKUP($A187,Prices_Monthly!$A:$I,COLUMN(E$4),FALSE)/VLOOKUP(EOMONTH($A187,-3),Prices_Monthly!$A:$I,COLUMN(E$4),FALSE)-1</f>
        <v>4.5015993803398935E-4</v>
      </c>
      <c r="F187" s="3">
        <f>VLOOKUP($A187,Prices_Monthly!$A:$I,COLUMN(F$4),FALSE)/VLOOKUP(EOMONTH($A187,-3),Prices_Monthly!$A:$I,COLUMN(F$4),FALSE)-1</f>
        <v>2.3800309597523217E-2</v>
      </c>
      <c r="G187" s="3">
        <f>VLOOKUP($A187,Prices_Monthly!$A:$I,COLUMN(G$4),FALSE)/VLOOKUP(EOMONTH($A187,-3),Prices_Monthly!$A:$I,COLUMN(G$4),FALSE)-1</f>
        <v>-4.3264055345839769E-2</v>
      </c>
      <c r="H187" s="3">
        <f>VLOOKUP($A187,Prices_Monthly!$A:$I,COLUMN(H$4),FALSE)/VLOOKUP(EOMONTH($A187,-3),Prices_Monthly!$A:$I,COLUMN(H$4),FALSE)-1</f>
        <v>-1.9777018146828529E-2</v>
      </c>
      <c r="I187" s="3">
        <f>VLOOKUP($A187,Prices_Monthly!$A:$I,COLUMN(I$4),FALSE)/VLOOKUP(EOMONTH($A187,-3),Prices_Monthly!$A:$I,COLUMN(I$4),FALSE)-1</f>
        <v>-1.9235251479781112E-3</v>
      </c>
    </row>
    <row r="188" spans="1:9" x14ac:dyDescent="0.35">
      <c r="A188" s="2">
        <v>38442</v>
      </c>
      <c r="B188" s="3">
        <f>VLOOKUP($A188,Prices_Monthly!$A:$I,COLUMN(B$4),FALSE)/VLOOKUP(EOMONTH($A188,-3),Prices_Monthly!$A:$I,COLUMN(B$4),FALSE)-1</f>
        <v>0.43577336109143183</v>
      </c>
      <c r="C188" s="3">
        <f>VLOOKUP($A188,Prices_Monthly!$A:$I,COLUMN(C$4),FALSE)/VLOOKUP(EOMONTH($A188,-3),Prices_Monthly!$A:$I,COLUMN(C$4),FALSE)-1</f>
        <v>-2.7465608488504323E-2</v>
      </c>
      <c r="D188" s="3">
        <f>VLOOKUP($A188,Prices_Monthly!$A:$I,COLUMN(D$4),FALSE)/VLOOKUP(EOMONTH($A188,-3),Prices_Monthly!$A:$I,COLUMN(D$4),FALSE)-1</f>
        <v>1.1836757175547552E-2</v>
      </c>
      <c r="E188" s="3">
        <f>VLOOKUP($A188,Prices_Monthly!$A:$I,COLUMN(E$4),FALSE)/VLOOKUP(EOMONTH($A188,-3),Prices_Monthly!$A:$I,COLUMN(E$4),FALSE)-1</f>
        <v>-1.5649099000014766E-2</v>
      </c>
      <c r="F188" s="3">
        <f>VLOOKUP($A188,Prices_Monthly!$A:$I,COLUMN(F$4),FALSE)/VLOOKUP(EOMONTH($A188,-3),Prices_Monthly!$A:$I,COLUMN(F$4),FALSE)-1</f>
        <v>-2.8121484814398245E-2</v>
      </c>
      <c r="G188" s="3">
        <f>VLOOKUP($A188,Prices_Monthly!$A:$I,COLUMN(G$4),FALSE)/VLOOKUP(EOMONTH($A188,-3),Prices_Monthly!$A:$I,COLUMN(G$4),FALSE)-1</f>
        <v>-9.0159278837274925E-2</v>
      </c>
      <c r="H188" s="3">
        <f>VLOOKUP($A188,Prices_Monthly!$A:$I,COLUMN(H$4),FALSE)/VLOOKUP(EOMONTH($A188,-3),Prices_Monthly!$A:$I,COLUMN(H$4),FALSE)-1</f>
        <v>-4.7928201004196036E-2</v>
      </c>
      <c r="I188" s="3">
        <f>VLOOKUP($A188,Prices_Monthly!$A:$I,COLUMN(I$4),FALSE)/VLOOKUP(EOMONTH($A188,-3),Prices_Monthly!$A:$I,COLUMN(I$4),FALSE)-1</f>
        <v>-4.4869252752408828E-2</v>
      </c>
    </row>
    <row r="189" spans="1:9" x14ac:dyDescent="0.35">
      <c r="A189" s="2">
        <v>38472</v>
      </c>
      <c r="B189" s="3">
        <f>VLOOKUP($A189,Prices_Monthly!$A:$I,COLUMN(B$4),FALSE)/VLOOKUP(EOMONTH($A189,-3),Prices_Monthly!$A:$I,COLUMN(B$4),FALSE)-1</f>
        <v>0.21823540523765272</v>
      </c>
      <c r="C189" s="3">
        <f>VLOOKUP($A189,Prices_Monthly!$A:$I,COLUMN(C$4),FALSE)/VLOOKUP(EOMONTH($A189,-3),Prices_Monthly!$A:$I,COLUMN(C$4),FALSE)-1</f>
        <v>2.2280327437627534E-2</v>
      </c>
      <c r="D189" s="3">
        <f>VLOOKUP($A189,Prices_Monthly!$A:$I,COLUMN(D$4),FALSE)/VLOOKUP(EOMONTH($A189,-3),Prices_Monthly!$A:$I,COLUMN(D$4),FALSE)-1</f>
        <v>1.0759790353499943E-2</v>
      </c>
      <c r="E189" s="3">
        <f>VLOOKUP($A189,Prices_Monthly!$A:$I,COLUMN(E$4),FALSE)/VLOOKUP(EOMONTH($A189,-3),Prices_Monthly!$A:$I,COLUMN(E$4),FALSE)-1</f>
        <v>8.3893234349563528E-4</v>
      </c>
      <c r="F189" s="3">
        <f>VLOOKUP($A189,Prices_Monthly!$A:$I,COLUMN(F$4),FALSE)/VLOOKUP(EOMONTH($A189,-3),Prices_Monthly!$A:$I,COLUMN(F$4),FALSE)-1</f>
        <v>-2.3394627900260034E-2</v>
      </c>
      <c r="G189" s="3">
        <f>VLOOKUP($A189,Prices_Monthly!$A:$I,COLUMN(G$4),FALSE)/VLOOKUP(EOMONTH($A189,-3),Prices_Monthly!$A:$I,COLUMN(G$4),FALSE)-1</f>
        <v>-7.0481874998836291E-2</v>
      </c>
      <c r="H189" s="3">
        <f>VLOOKUP($A189,Prices_Monthly!$A:$I,COLUMN(H$4),FALSE)/VLOOKUP(EOMONTH($A189,-3),Prices_Monthly!$A:$I,COLUMN(H$4),FALSE)-1</f>
        <v>-2.0779673106241625E-2</v>
      </c>
      <c r="I189" s="3">
        <f>VLOOKUP($A189,Prices_Monthly!$A:$I,COLUMN(I$4),FALSE)/VLOOKUP(EOMONTH($A189,-3),Prices_Monthly!$A:$I,COLUMN(I$4),FALSE)-1</f>
        <v>-1.1121724237313502E-2</v>
      </c>
    </row>
    <row r="190" spans="1:9" x14ac:dyDescent="0.35">
      <c r="A190" s="2">
        <v>38503</v>
      </c>
      <c r="B190" s="3">
        <f>VLOOKUP($A190,Prices_Monthly!$A:$I,COLUMN(B$4),FALSE)/VLOOKUP(EOMONTH($A190,-3),Prices_Monthly!$A:$I,COLUMN(B$4),FALSE)-1</f>
        <v>2.4699594200213282E-2</v>
      </c>
      <c r="C190" s="3">
        <f>VLOOKUP($A190,Prices_Monthly!$A:$I,COLUMN(C$4),FALSE)/VLOOKUP(EOMONTH($A190,-3),Prices_Monthly!$A:$I,COLUMN(C$4),FALSE)-1</f>
        <v>-5.418938175733079E-2</v>
      </c>
      <c r="D190" s="3">
        <f>VLOOKUP($A190,Prices_Monthly!$A:$I,COLUMN(D$4),FALSE)/VLOOKUP(EOMONTH($A190,-3),Prices_Monthly!$A:$I,COLUMN(D$4),FALSE)-1</f>
        <v>2.2455666352642734E-2</v>
      </c>
      <c r="E190" s="3">
        <f>VLOOKUP($A190,Prices_Monthly!$A:$I,COLUMN(E$4),FALSE)/VLOOKUP(EOMONTH($A190,-3),Prices_Monthly!$A:$I,COLUMN(E$4),FALSE)-1</f>
        <v>2.9316229985561826E-2</v>
      </c>
      <c r="F190" s="3">
        <f>VLOOKUP($A190,Prices_Monthly!$A:$I,COLUMN(F$4),FALSE)/VLOOKUP(EOMONTH($A190,-3),Prices_Monthly!$A:$I,COLUMN(F$4),FALSE)-1</f>
        <v>-1.3419013419013304E-2</v>
      </c>
      <c r="G190" s="3">
        <f>VLOOKUP($A190,Prices_Monthly!$A:$I,COLUMN(G$4),FALSE)/VLOOKUP(EOMONTH($A190,-3),Prices_Monthly!$A:$I,COLUMN(G$4),FALSE)-1</f>
        <v>1.4764071155584313E-2</v>
      </c>
      <c r="H190" s="3">
        <f>VLOOKUP($A190,Prices_Monthly!$A:$I,COLUMN(H$4),FALSE)/VLOOKUP(EOMONTH($A190,-3),Prices_Monthly!$A:$I,COLUMN(H$4),FALSE)-1</f>
        <v>-3.9376771433356272E-2</v>
      </c>
      <c r="I190" s="3">
        <f>VLOOKUP($A190,Prices_Monthly!$A:$I,COLUMN(I$4),FALSE)/VLOOKUP(EOMONTH($A190,-3),Prices_Monthly!$A:$I,COLUMN(I$4),FALSE)-1</f>
        <v>-7.1503480651546547E-2</v>
      </c>
    </row>
    <row r="191" spans="1:9" x14ac:dyDescent="0.35">
      <c r="A191" s="2">
        <v>38533</v>
      </c>
      <c r="B191" s="3">
        <f>VLOOKUP($A191,Prices_Monthly!$A:$I,COLUMN(B$4),FALSE)/VLOOKUP(EOMONTH($A191,-3),Prices_Monthly!$A:$I,COLUMN(B$4),FALSE)-1</f>
        <v>1.8868806611116673E-2</v>
      </c>
      <c r="C191" s="3">
        <f>VLOOKUP($A191,Prices_Monthly!$A:$I,COLUMN(C$4),FALSE)/VLOOKUP(EOMONTH($A191,-3),Prices_Monthly!$A:$I,COLUMN(C$4),FALSE)-1</f>
        <v>7.6799174164152717E-3</v>
      </c>
      <c r="D191" s="3">
        <f>VLOOKUP($A191,Prices_Monthly!$A:$I,COLUMN(D$4),FALSE)/VLOOKUP(EOMONTH($A191,-3),Prices_Monthly!$A:$I,COLUMN(D$4),FALSE)-1</f>
        <v>1.6317678031891214E-2</v>
      </c>
      <c r="E191" s="3">
        <f>VLOOKUP($A191,Prices_Monthly!$A:$I,COLUMN(E$4),FALSE)/VLOOKUP(EOMONTH($A191,-3),Prices_Monthly!$A:$I,COLUMN(E$4),FALSE)-1</f>
        <v>3.6910368676954519E-2</v>
      </c>
      <c r="F191" s="3">
        <f>VLOOKUP($A191,Prices_Monthly!$A:$I,COLUMN(F$4),FALSE)/VLOOKUP(EOMONTH($A191,-3),Prices_Monthly!$A:$I,COLUMN(F$4),FALSE)-1</f>
        <v>5.4976851851851194E-3</v>
      </c>
      <c r="G191" s="3">
        <f>VLOOKUP($A191,Prices_Monthly!$A:$I,COLUMN(G$4),FALSE)/VLOOKUP(EOMONTH($A191,-3),Prices_Monthly!$A:$I,COLUMN(G$4),FALSE)-1</f>
        <v>5.1319956952511347E-4</v>
      </c>
      <c r="H191" s="3">
        <f>VLOOKUP($A191,Prices_Monthly!$A:$I,COLUMN(H$4),FALSE)/VLOOKUP(EOMONTH($A191,-3),Prices_Monthly!$A:$I,COLUMN(H$4),FALSE)-1</f>
        <v>-4.2103302531937614E-2</v>
      </c>
      <c r="I191" s="3">
        <f>VLOOKUP($A191,Prices_Monthly!$A:$I,COLUMN(I$4),FALSE)/VLOOKUP(EOMONTH($A191,-3),Prices_Monthly!$A:$I,COLUMN(I$4),FALSE)-1</f>
        <v>-7.0612031544737719E-2</v>
      </c>
    </row>
    <row r="192" spans="1:9" x14ac:dyDescent="0.35">
      <c r="A192" s="2">
        <v>38564</v>
      </c>
      <c r="B192" s="3">
        <f>VLOOKUP($A192,Prices_Monthly!$A:$I,COLUMN(B$4),FALSE)/VLOOKUP(EOMONTH($A192,-3),Prices_Monthly!$A:$I,COLUMN(B$4),FALSE)-1</f>
        <v>0.10244421427515826</v>
      </c>
      <c r="C192" s="3">
        <f>VLOOKUP($A192,Prices_Monthly!$A:$I,COLUMN(C$4),FALSE)/VLOOKUP(EOMONTH($A192,-3),Prices_Monthly!$A:$I,COLUMN(C$4),FALSE)-1</f>
        <v>-2.0499365511538525E-2</v>
      </c>
      <c r="D192" s="3">
        <f>VLOOKUP($A192,Prices_Monthly!$A:$I,COLUMN(D$4),FALSE)/VLOOKUP(EOMONTH($A192,-3),Prices_Monthly!$A:$I,COLUMN(D$4),FALSE)-1</f>
        <v>-7.1194487270254125E-4</v>
      </c>
      <c r="E192" s="3">
        <f>VLOOKUP($A192,Prices_Monthly!$A:$I,COLUMN(E$4),FALSE)/VLOOKUP(EOMONTH($A192,-3),Prices_Monthly!$A:$I,COLUMN(E$4),FALSE)-1</f>
        <v>-5.3960999984348224E-3</v>
      </c>
      <c r="F192" s="3">
        <f>VLOOKUP($A192,Prices_Monthly!$A:$I,COLUMN(F$4),FALSE)/VLOOKUP(EOMONTH($A192,-3),Prices_Monthly!$A:$I,COLUMN(F$4),FALSE)-1</f>
        <v>6.3190063091482562E-2</v>
      </c>
      <c r="G192" s="3">
        <f>VLOOKUP($A192,Prices_Monthly!$A:$I,COLUMN(G$4),FALSE)/VLOOKUP(EOMONTH($A192,-3),Prices_Monthly!$A:$I,COLUMN(G$4),FALSE)-1</f>
        <v>0.12203143370460645</v>
      </c>
      <c r="H192" s="3">
        <f>VLOOKUP($A192,Prices_Monthly!$A:$I,COLUMN(H$4),FALSE)/VLOOKUP(EOMONTH($A192,-3),Prices_Monthly!$A:$I,COLUMN(H$4),FALSE)-1</f>
        <v>-7.1192996244032414E-2</v>
      </c>
      <c r="I192" s="3">
        <f>VLOOKUP($A192,Prices_Monthly!$A:$I,COLUMN(I$4),FALSE)/VLOOKUP(EOMONTH($A192,-3),Prices_Monthly!$A:$I,COLUMN(I$4),FALSE)-1</f>
        <v>-6.1602535880954323E-2</v>
      </c>
    </row>
    <row r="193" spans="1:9" x14ac:dyDescent="0.35">
      <c r="A193" s="2">
        <v>38595</v>
      </c>
      <c r="B193" s="3">
        <f>VLOOKUP($A193,Prices_Monthly!$A:$I,COLUMN(B$4),FALSE)/VLOOKUP(EOMONTH($A193,-3),Prices_Monthly!$A:$I,COLUMN(B$4),FALSE)-1</f>
        <v>0.33833710641802184</v>
      </c>
      <c r="C193" s="3">
        <f>VLOOKUP($A193,Prices_Monthly!$A:$I,COLUMN(C$4),FALSE)/VLOOKUP(EOMONTH($A193,-3),Prices_Monthly!$A:$I,COLUMN(C$4),FALSE)-1</f>
        <v>3.144840995586029E-2</v>
      </c>
      <c r="D193" s="3">
        <f>VLOOKUP($A193,Prices_Monthly!$A:$I,COLUMN(D$4),FALSE)/VLOOKUP(EOMONTH($A193,-3),Prices_Monthly!$A:$I,COLUMN(D$4),FALSE)-1</f>
        <v>-4.2725879936934552E-3</v>
      </c>
      <c r="E193" s="3">
        <f>VLOOKUP($A193,Prices_Monthly!$A:$I,COLUMN(E$4),FALSE)/VLOOKUP(EOMONTH($A193,-3),Prices_Monthly!$A:$I,COLUMN(E$4),FALSE)-1</f>
        <v>-2.8891028265685126E-3</v>
      </c>
      <c r="F193" s="3">
        <f>VLOOKUP($A193,Prices_Monthly!$A:$I,COLUMN(F$4),FALSE)/VLOOKUP(EOMONTH($A193,-3),Prices_Monthly!$A:$I,COLUMN(F$4),FALSE)-1</f>
        <v>2.0306513409961591E-2</v>
      </c>
      <c r="G193" s="3">
        <f>VLOOKUP($A193,Prices_Monthly!$A:$I,COLUMN(G$4),FALSE)/VLOOKUP(EOMONTH($A193,-3),Prices_Monthly!$A:$I,COLUMN(G$4),FALSE)-1</f>
        <v>1.7579976604383152E-2</v>
      </c>
      <c r="H193" s="3">
        <f>VLOOKUP($A193,Prices_Monthly!$A:$I,COLUMN(H$4),FALSE)/VLOOKUP(EOMONTH($A193,-3),Prices_Monthly!$A:$I,COLUMN(H$4),FALSE)-1</f>
        <v>-3.8363830330779725E-2</v>
      </c>
      <c r="I193" s="3">
        <f>VLOOKUP($A193,Prices_Monthly!$A:$I,COLUMN(I$4),FALSE)/VLOOKUP(EOMONTH($A193,-3),Prices_Monthly!$A:$I,COLUMN(I$4),FALSE)-1</f>
        <v>-7.0256963970503072E-3</v>
      </c>
    </row>
    <row r="194" spans="1:9" x14ac:dyDescent="0.35">
      <c r="A194" s="2">
        <v>38625</v>
      </c>
      <c r="B194" s="3">
        <f>VLOOKUP($A194,Prices_Monthly!$A:$I,COLUMN(B$4),FALSE)/VLOOKUP(EOMONTH($A194,-3),Prices_Monthly!$A:$I,COLUMN(B$4),FALSE)-1</f>
        <v>0.14031168080441292</v>
      </c>
      <c r="C194" s="3">
        <f>VLOOKUP($A194,Prices_Monthly!$A:$I,COLUMN(C$4),FALSE)/VLOOKUP(EOMONTH($A194,-3),Prices_Monthly!$A:$I,COLUMN(C$4),FALSE)-1</f>
        <v>6.5664906300227921E-2</v>
      </c>
      <c r="D194" s="3">
        <f>VLOOKUP($A194,Prices_Monthly!$A:$I,COLUMN(D$4),FALSE)/VLOOKUP(EOMONTH($A194,-3),Prices_Monthly!$A:$I,COLUMN(D$4),FALSE)-1</f>
        <v>-2.3128050197536387E-2</v>
      </c>
      <c r="E194" s="3">
        <f>VLOOKUP($A194,Prices_Monthly!$A:$I,COLUMN(E$4),FALSE)/VLOOKUP(EOMONTH($A194,-3),Prices_Monthly!$A:$I,COLUMN(E$4),FALSE)-1</f>
        <v>-2.3815081345496925E-2</v>
      </c>
      <c r="F194" s="3">
        <f>VLOOKUP($A194,Prices_Monthly!$A:$I,COLUMN(F$4),FALSE)/VLOOKUP(EOMONTH($A194,-3),Prices_Monthly!$A:$I,COLUMN(F$4),FALSE)-1</f>
        <v>2.7050359712230243E-2</v>
      </c>
      <c r="G194" s="3">
        <f>VLOOKUP($A194,Prices_Monthly!$A:$I,COLUMN(G$4),FALSE)/VLOOKUP(EOMONTH($A194,-3),Prices_Monthly!$A:$I,COLUMN(G$4),FALSE)-1</f>
        <v>6.492663862104342E-2</v>
      </c>
      <c r="H194" s="3">
        <f>VLOOKUP($A194,Prices_Monthly!$A:$I,COLUMN(H$4),FALSE)/VLOOKUP(EOMONTH($A194,-3),Prices_Monthly!$A:$I,COLUMN(H$4),FALSE)-1</f>
        <v>-3.0841217640801166E-2</v>
      </c>
      <c r="I194" s="3">
        <f>VLOOKUP($A194,Prices_Monthly!$A:$I,COLUMN(I$4),FALSE)/VLOOKUP(EOMONTH($A194,-3),Prices_Monthly!$A:$I,COLUMN(I$4),FALSE)-1</f>
        <v>-7.6031465966418521E-3</v>
      </c>
    </row>
    <row r="195" spans="1:9" x14ac:dyDescent="0.35">
      <c r="A195" s="2">
        <v>38656</v>
      </c>
      <c r="B195" s="3">
        <f>VLOOKUP($A195,Prices_Monthly!$A:$I,COLUMN(B$4),FALSE)/VLOOKUP(EOMONTH($A195,-3),Prices_Monthly!$A:$I,COLUMN(B$4),FALSE)-1</f>
        <v>1.1716081333839945E-2</v>
      </c>
      <c r="C195" s="3">
        <f>VLOOKUP($A195,Prices_Monthly!$A:$I,COLUMN(C$4),FALSE)/VLOOKUP(EOMONTH($A195,-3),Prices_Monthly!$A:$I,COLUMN(C$4),FALSE)-1</f>
        <v>7.1364420175312526E-2</v>
      </c>
      <c r="D195" s="3">
        <f>VLOOKUP($A195,Prices_Monthly!$A:$I,COLUMN(D$4),FALSE)/VLOOKUP(EOMONTH($A195,-3),Prices_Monthly!$A:$I,COLUMN(D$4),FALSE)-1</f>
        <v>-1.8198572683737702E-2</v>
      </c>
      <c r="E195" s="3">
        <f>VLOOKUP($A195,Prices_Monthly!$A:$I,COLUMN(E$4),FALSE)/VLOOKUP(EOMONTH($A195,-3),Prices_Monthly!$A:$I,COLUMN(E$4),FALSE)-1</f>
        <v>-1.5313550560346889E-2</v>
      </c>
      <c r="F195" s="3">
        <f>VLOOKUP($A195,Prices_Monthly!$A:$I,COLUMN(F$4),FALSE)/VLOOKUP(EOMONTH($A195,-3),Prices_Monthly!$A:$I,COLUMN(F$4),FALSE)-1</f>
        <v>-2.6981919332406124E-2</v>
      </c>
      <c r="G195" s="3">
        <f>VLOOKUP($A195,Prices_Monthly!$A:$I,COLUMN(G$4),FALSE)/VLOOKUP(EOMONTH($A195,-3),Prices_Monthly!$A:$I,COLUMN(G$4),FALSE)-1</f>
        <v>-2.3698679043198889E-2</v>
      </c>
      <c r="H195" s="3">
        <f>VLOOKUP($A195,Prices_Monthly!$A:$I,COLUMN(H$4),FALSE)/VLOOKUP(EOMONTH($A195,-3),Prices_Monthly!$A:$I,COLUMN(H$4),FALSE)-1</f>
        <v>-4.586521682301703E-2</v>
      </c>
      <c r="I195" s="3">
        <f>VLOOKUP($A195,Prices_Monthly!$A:$I,COLUMN(I$4),FALSE)/VLOOKUP(EOMONTH($A195,-3),Prices_Monthly!$A:$I,COLUMN(I$4),FALSE)-1</f>
        <v>-1.7727621610564737E-2</v>
      </c>
    </row>
    <row r="196" spans="1:9" x14ac:dyDescent="0.35">
      <c r="A196" s="2">
        <v>38686</v>
      </c>
      <c r="B196" s="3">
        <f>VLOOKUP($A196,Prices_Monthly!$A:$I,COLUMN(B$4),FALSE)/VLOOKUP(EOMONTH($A196,-3),Prices_Monthly!$A:$I,COLUMN(B$4),FALSE)-1</f>
        <v>-0.23145045581754164</v>
      </c>
      <c r="C196" s="3">
        <f>VLOOKUP($A196,Prices_Monthly!$A:$I,COLUMN(C$4),FALSE)/VLOOKUP(EOMONTH($A196,-3),Prices_Monthly!$A:$I,COLUMN(C$4),FALSE)-1</f>
        <v>0.12900941868594029</v>
      </c>
      <c r="D196" s="3">
        <f>VLOOKUP($A196,Prices_Monthly!$A:$I,COLUMN(D$4),FALSE)/VLOOKUP(EOMONTH($A196,-3),Prices_Monthly!$A:$I,COLUMN(D$4),FALSE)-1</f>
        <v>-6.6837199266177594E-3</v>
      </c>
      <c r="E196" s="3">
        <f>VLOOKUP($A196,Prices_Monthly!$A:$I,COLUMN(E$4),FALSE)/VLOOKUP(EOMONTH($A196,-3),Prices_Monthly!$A:$I,COLUMN(E$4),FALSE)-1</f>
        <v>-3.0039355776026011E-2</v>
      </c>
      <c r="F196" s="3">
        <f>VLOOKUP($A196,Prices_Monthly!$A:$I,COLUMN(F$4),FALSE)/VLOOKUP(EOMONTH($A196,-3),Prices_Monthly!$A:$I,COLUMN(F$4),FALSE)-1</f>
        <v>1.8775816748028529E-2</v>
      </c>
      <c r="G196" s="3">
        <f>VLOOKUP($A196,Prices_Monthly!$A:$I,COLUMN(G$4),FALSE)/VLOOKUP(EOMONTH($A196,-3),Prices_Monthly!$A:$I,COLUMN(G$4),FALSE)-1</f>
        <v>4.8659741391835043E-2</v>
      </c>
      <c r="H196" s="3">
        <f>VLOOKUP($A196,Prices_Monthly!$A:$I,COLUMN(H$4),FALSE)/VLOOKUP(EOMONTH($A196,-3),Prices_Monthly!$A:$I,COLUMN(H$4),FALSE)-1</f>
        <v>-8.0040635436061325E-2</v>
      </c>
      <c r="I196" s="3">
        <f>VLOOKUP($A196,Prices_Monthly!$A:$I,COLUMN(I$4),FALSE)/VLOOKUP(EOMONTH($A196,-3),Prices_Monthly!$A:$I,COLUMN(I$4),FALSE)-1</f>
        <v>-4.5528094724712309E-2</v>
      </c>
    </row>
    <row r="197" spans="1:9" x14ac:dyDescent="0.35">
      <c r="A197" s="2">
        <v>38717</v>
      </c>
      <c r="B197" s="3">
        <f>VLOOKUP($A197,Prices_Monthly!$A:$I,COLUMN(B$4),FALSE)/VLOOKUP(EOMONTH($A197,-3),Prices_Monthly!$A:$I,COLUMN(B$4),FALSE)-1</f>
        <v>-0.21506003518688088</v>
      </c>
      <c r="C197" s="3">
        <f>VLOOKUP($A197,Prices_Monthly!$A:$I,COLUMN(C$4),FALSE)/VLOOKUP(EOMONTH($A197,-3),Prices_Monthly!$A:$I,COLUMN(C$4),FALSE)-1</f>
        <v>8.9676761733495258E-2</v>
      </c>
      <c r="D197" s="3">
        <f>VLOOKUP($A197,Prices_Monthly!$A:$I,COLUMN(D$4),FALSE)/VLOOKUP(EOMONTH($A197,-3),Prices_Monthly!$A:$I,COLUMN(D$4),FALSE)-1</f>
        <v>1.8306826951093313E-3</v>
      </c>
      <c r="E197" s="3">
        <f>VLOOKUP($A197,Prices_Monthly!$A:$I,COLUMN(E$4),FALSE)/VLOOKUP(EOMONTH($A197,-3),Prices_Monthly!$A:$I,COLUMN(E$4),FALSE)-1</f>
        <v>-3.0485842571662536E-3</v>
      </c>
      <c r="F197" s="3">
        <f>VLOOKUP($A197,Prices_Monthly!$A:$I,COLUMN(F$4),FALSE)/VLOOKUP(EOMONTH($A197,-3),Prices_Monthly!$A:$I,COLUMN(F$4),FALSE)-1</f>
        <v>9.9934622209769675E-3</v>
      </c>
      <c r="G197" s="3">
        <f>VLOOKUP($A197,Prices_Monthly!$A:$I,COLUMN(G$4),FALSE)/VLOOKUP(EOMONTH($A197,-3),Prices_Monthly!$A:$I,COLUMN(G$4),FALSE)-1</f>
        <v>1.7605880608549507E-2</v>
      </c>
      <c r="H197" s="3">
        <f>VLOOKUP($A197,Prices_Monthly!$A:$I,COLUMN(H$4),FALSE)/VLOOKUP(EOMONTH($A197,-3),Prices_Monthly!$A:$I,COLUMN(H$4),FALSE)-1</f>
        <v>-4.9778252663650879E-2</v>
      </c>
      <c r="I197" s="3">
        <f>VLOOKUP($A197,Prices_Monthly!$A:$I,COLUMN(I$4),FALSE)/VLOOKUP(EOMONTH($A197,-3),Prices_Monthly!$A:$I,COLUMN(I$4),FALSE)-1</f>
        <v>-2.6172334053603308E-2</v>
      </c>
    </row>
    <row r="198" spans="1:9" x14ac:dyDescent="0.35">
      <c r="A198" s="2">
        <v>38748</v>
      </c>
      <c r="B198" s="3">
        <f>VLOOKUP($A198,Prices_Monthly!$A:$I,COLUMN(B$4),FALSE)/VLOOKUP(EOMONTH($A198,-3),Prices_Monthly!$A:$I,COLUMN(B$4),FALSE)-1</f>
        <v>-3.7408517983170242E-2</v>
      </c>
      <c r="C198" s="3">
        <f>VLOOKUP($A198,Prices_Monthly!$A:$I,COLUMN(C$4),FALSE)/VLOOKUP(EOMONTH($A198,-3),Prices_Monthly!$A:$I,COLUMN(C$4),FALSE)-1</f>
        <v>0.21194567859837377</v>
      </c>
      <c r="D198" s="3">
        <f>VLOOKUP($A198,Prices_Monthly!$A:$I,COLUMN(D$4),FALSE)/VLOOKUP(EOMONTH($A198,-3),Prices_Monthly!$A:$I,COLUMN(D$4),FALSE)-1</f>
        <v>1.7511334141639967E-3</v>
      </c>
      <c r="E198" s="3">
        <f>VLOOKUP($A198,Prices_Monthly!$A:$I,COLUMN(E$4),FALSE)/VLOOKUP(EOMONTH($A198,-3),Prices_Monthly!$A:$I,COLUMN(E$4),FALSE)-1</f>
        <v>1.5046457118739198E-3</v>
      </c>
      <c r="F198" s="3">
        <f>VLOOKUP($A198,Prices_Monthly!$A:$I,COLUMN(F$4),FALSE)/VLOOKUP(EOMONTH($A198,-3),Prices_Monthly!$A:$I,COLUMN(F$4),FALSE)-1</f>
        <v>5.4126167333714559E-2</v>
      </c>
      <c r="G198" s="3">
        <f>VLOOKUP($A198,Prices_Monthly!$A:$I,COLUMN(G$4),FALSE)/VLOOKUP(EOMONTH($A198,-3),Prices_Monthly!$A:$I,COLUMN(G$4),FALSE)-1</f>
        <v>7.2999173559763264E-2</v>
      </c>
      <c r="H198" s="3">
        <f>VLOOKUP($A198,Prices_Monthly!$A:$I,COLUMN(H$4),FALSE)/VLOOKUP(EOMONTH($A198,-3),Prices_Monthly!$A:$I,COLUMN(H$4),FALSE)-1</f>
        <v>-1.6308912823261301E-2</v>
      </c>
      <c r="I198" s="3">
        <f>VLOOKUP($A198,Prices_Monthly!$A:$I,COLUMN(I$4),FALSE)/VLOOKUP(EOMONTH($A198,-3),Prices_Monthly!$A:$I,COLUMN(I$4),FALSE)-1</f>
        <v>8.7806695356047459E-3</v>
      </c>
    </row>
    <row r="199" spans="1:9" x14ac:dyDescent="0.35">
      <c r="A199" s="2">
        <v>38776</v>
      </c>
      <c r="B199" s="3">
        <f>VLOOKUP($A199,Prices_Monthly!$A:$I,COLUMN(B$4),FALSE)/VLOOKUP(EOMONTH($A199,-3),Prices_Monthly!$A:$I,COLUMN(B$4),FALSE)-1</f>
        <v>5.5033334331207051E-3</v>
      </c>
      <c r="C199" s="3">
        <f>VLOOKUP($A199,Prices_Monthly!$A:$I,COLUMN(C$4),FALSE)/VLOOKUP(EOMONTH($A199,-3),Prices_Monthly!$A:$I,COLUMN(C$4),FALSE)-1</f>
        <v>0.12096627417465888</v>
      </c>
      <c r="D199" s="3">
        <f>VLOOKUP($A199,Prices_Monthly!$A:$I,COLUMN(D$4),FALSE)/VLOOKUP(EOMONTH($A199,-3),Prices_Monthly!$A:$I,COLUMN(D$4),FALSE)-1</f>
        <v>-1.3465948218361334E-2</v>
      </c>
      <c r="E199" s="3">
        <f>VLOOKUP($A199,Prices_Monthly!$A:$I,COLUMN(E$4),FALSE)/VLOOKUP(EOMONTH($A199,-3),Prices_Monthly!$A:$I,COLUMN(E$4),FALSE)-1</f>
        <v>-4.6031634464697158E-3</v>
      </c>
      <c r="F199" s="3">
        <f>VLOOKUP($A199,Prices_Monthly!$A:$I,COLUMN(F$4),FALSE)/VLOOKUP(EOMONTH($A199,-3),Prices_Monthly!$A:$I,COLUMN(F$4),FALSE)-1</f>
        <v>1.8521931441209061E-2</v>
      </c>
      <c r="G199" s="3">
        <f>VLOOKUP($A199,Prices_Monthly!$A:$I,COLUMN(G$4),FALSE)/VLOOKUP(EOMONTH($A199,-3),Prices_Monthly!$A:$I,COLUMN(G$4),FALSE)-1</f>
        <v>-1.0292085329232536E-2</v>
      </c>
      <c r="H199" s="3">
        <f>VLOOKUP($A199,Prices_Monthly!$A:$I,COLUMN(H$4),FALSE)/VLOOKUP(EOMONTH($A199,-3),Prices_Monthly!$A:$I,COLUMN(H$4),FALSE)-1</f>
        <v>2.1752062919989212E-2</v>
      </c>
      <c r="I199" s="3">
        <f>VLOOKUP($A199,Prices_Monthly!$A:$I,COLUMN(I$4),FALSE)/VLOOKUP(EOMONTH($A199,-3),Prices_Monthly!$A:$I,COLUMN(I$4),FALSE)-1</f>
        <v>6.2347690928867827E-3</v>
      </c>
    </row>
    <row r="200" spans="1:9" x14ac:dyDescent="0.35">
      <c r="A200" s="2">
        <v>38807</v>
      </c>
      <c r="B200" s="3">
        <f>VLOOKUP($A200,Prices_Monthly!$A:$I,COLUMN(B$4),FALSE)/VLOOKUP(EOMONTH($A200,-3),Prices_Monthly!$A:$I,COLUMN(B$4),FALSE)-1</f>
        <v>7.8098669644305785E-2</v>
      </c>
      <c r="C200" s="3">
        <f>VLOOKUP($A200,Prices_Monthly!$A:$I,COLUMN(C$4),FALSE)/VLOOKUP(EOMONTH($A200,-3),Prices_Monthly!$A:$I,COLUMN(C$4),FALSE)-1</f>
        <v>0.11033095483902855</v>
      </c>
      <c r="D200" s="3">
        <f>VLOOKUP($A200,Prices_Monthly!$A:$I,COLUMN(D$4),FALSE)/VLOOKUP(EOMONTH($A200,-3),Prices_Monthly!$A:$I,COLUMN(D$4),FALSE)-1</f>
        <v>-2.0010249372757527E-2</v>
      </c>
      <c r="E200" s="3">
        <f>VLOOKUP($A200,Prices_Monthly!$A:$I,COLUMN(E$4),FALSE)/VLOOKUP(EOMONTH($A200,-3),Prices_Monthly!$A:$I,COLUMN(E$4),FALSE)-1</f>
        <v>-2.6426536159833591E-2</v>
      </c>
      <c r="F200" s="3">
        <f>VLOOKUP($A200,Prices_Monthly!$A:$I,COLUMN(F$4),FALSE)/VLOOKUP(EOMONTH($A200,-3),Prices_Monthly!$A:$I,COLUMN(F$4),FALSE)-1</f>
        <v>3.060847050120219E-2</v>
      </c>
      <c r="G200" s="3">
        <f>VLOOKUP($A200,Prices_Monthly!$A:$I,COLUMN(G$4),FALSE)/VLOOKUP(EOMONTH($A200,-3),Prices_Monthly!$A:$I,COLUMN(G$4),FALSE)-1</f>
        <v>2.5568658479939055E-2</v>
      </c>
      <c r="H200" s="3">
        <f>VLOOKUP($A200,Prices_Monthly!$A:$I,COLUMN(H$4),FALSE)/VLOOKUP(EOMONTH($A200,-3),Prices_Monthly!$A:$I,COLUMN(H$4),FALSE)-1</f>
        <v>-1.0651749062125626E-2</v>
      </c>
      <c r="I200" s="3">
        <f>VLOOKUP($A200,Prices_Monthly!$A:$I,COLUMN(I$4),FALSE)/VLOOKUP(EOMONTH($A200,-3),Prices_Monthly!$A:$I,COLUMN(I$4),FALSE)-1</f>
        <v>2.0620041574861858E-2</v>
      </c>
    </row>
    <row r="201" spans="1:9" x14ac:dyDescent="0.35">
      <c r="A201" s="2">
        <v>38837</v>
      </c>
      <c r="B201" s="3">
        <f>VLOOKUP($A201,Prices_Monthly!$A:$I,COLUMN(B$4),FALSE)/VLOOKUP(EOMONTH($A201,-3),Prices_Monthly!$A:$I,COLUMN(B$4),FALSE)-1</f>
        <v>7.0422562195594951E-2</v>
      </c>
      <c r="C201" s="3">
        <f>VLOOKUP($A201,Prices_Monthly!$A:$I,COLUMN(C$4),FALSE)/VLOOKUP(EOMONTH($A201,-3),Prices_Monthly!$A:$I,COLUMN(C$4),FALSE)-1</f>
        <v>0.12655890103961309</v>
      </c>
      <c r="D201" s="3">
        <f>VLOOKUP($A201,Prices_Monthly!$A:$I,COLUMN(D$4),FALSE)/VLOOKUP(EOMONTH($A201,-3),Prices_Monthly!$A:$I,COLUMN(D$4),FALSE)-1</f>
        <v>-2.233935583376534E-2</v>
      </c>
      <c r="E201" s="3">
        <f>VLOOKUP($A201,Prices_Monthly!$A:$I,COLUMN(E$4),FALSE)/VLOOKUP(EOMONTH($A201,-3),Prices_Monthly!$A:$I,COLUMN(E$4),FALSE)-1</f>
        <v>-2.523179819511856E-2</v>
      </c>
      <c r="F201" s="3">
        <f>VLOOKUP($A201,Prices_Monthly!$A:$I,COLUMN(F$4),FALSE)/VLOOKUP(EOMONTH($A201,-3),Prices_Monthly!$A:$I,COLUMN(F$4),FALSE)-1</f>
        <v>1.7356716687759954E-2</v>
      </c>
      <c r="G201" s="3">
        <f>VLOOKUP($A201,Prices_Monthly!$A:$I,COLUMN(G$4),FALSE)/VLOOKUP(EOMONTH($A201,-3),Prices_Monthly!$A:$I,COLUMN(G$4),FALSE)-1</f>
        <v>-1.5692282000991709E-2</v>
      </c>
      <c r="H201" s="3">
        <f>VLOOKUP($A201,Prices_Monthly!$A:$I,COLUMN(H$4),FALSE)/VLOOKUP(EOMONTH($A201,-3),Prices_Monthly!$A:$I,COLUMN(H$4),FALSE)-1</f>
        <v>1.3350663501956461E-2</v>
      </c>
      <c r="I201" s="3">
        <f>VLOOKUP($A201,Prices_Monthly!$A:$I,COLUMN(I$4),FALSE)/VLOOKUP(EOMONTH($A201,-3),Prices_Monthly!$A:$I,COLUMN(I$4),FALSE)-1</f>
        <v>3.1881458698890253E-2</v>
      </c>
    </row>
    <row r="202" spans="1:9" x14ac:dyDescent="0.35">
      <c r="A202" s="2">
        <v>38868</v>
      </c>
      <c r="B202" s="3">
        <f>VLOOKUP($A202,Prices_Monthly!$A:$I,COLUMN(B$4),FALSE)/VLOOKUP(EOMONTH($A202,-3),Prices_Monthly!$A:$I,COLUMN(B$4),FALSE)-1</f>
        <v>0.12378160803588778</v>
      </c>
      <c r="C202" s="3">
        <f>VLOOKUP($A202,Prices_Monthly!$A:$I,COLUMN(C$4),FALSE)/VLOOKUP(EOMONTH($A202,-3),Prices_Monthly!$A:$I,COLUMN(C$4),FALSE)-1</f>
        <v>0.12901956285792449</v>
      </c>
      <c r="D202" s="3">
        <f>VLOOKUP($A202,Prices_Monthly!$A:$I,COLUMN(D$4),FALSE)/VLOOKUP(EOMONTH($A202,-3),Prices_Monthly!$A:$I,COLUMN(D$4),FALSE)-1</f>
        <v>-8.7269075919939043E-3</v>
      </c>
      <c r="E202" s="3">
        <f>VLOOKUP($A202,Prices_Monthly!$A:$I,COLUMN(E$4),FALSE)/VLOOKUP(EOMONTH($A202,-3),Prices_Monthly!$A:$I,COLUMN(E$4),FALSE)-1</f>
        <v>-2.6173291689523093E-2</v>
      </c>
      <c r="F202" s="3">
        <f>VLOOKUP($A202,Prices_Monthly!$A:$I,COLUMN(F$4),FALSE)/VLOOKUP(EOMONTH($A202,-3),Prices_Monthly!$A:$I,COLUMN(F$4),FALSE)-1</f>
        <v>-1.583280557314759E-2</v>
      </c>
      <c r="G202" s="3">
        <f>VLOOKUP($A202,Prices_Monthly!$A:$I,COLUMN(G$4),FALSE)/VLOOKUP(EOMONTH($A202,-3),Prices_Monthly!$A:$I,COLUMN(G$4),FALSE)-1</f>
        <v>-6.4854914600579794E-2</v>
      </c>
      <c r="H202" s="3">
        <f>VLOOKUP($A202,Prices_Monthly!$A:$I,COLUMN(H$4),FALSE)/VLOOKUP(EOMONTH($A202,-3),Prices_Monthly!$A:$I,COLUMN(H$4),FALSE)-1</f>
        <v>2.0721309725539427E-2</v>
      </c>
      <c r="I202" s="3">
        <f>VLOOKUP($A202,Prices_Monthly!$A:$I,COLUMN(I$4),FALSE)/VLOOKUP(EOMONTH($A202,-3),Prices_Monthly!$A:$I,COLUMN(I$4),FALSE)-1</f>
        <v>7.1266208831283206E-2</v>
      </c>
    </row>
    <row r="203" spans="1:9" x14ac:dyDescent="0.35">
      <c r="A203" s="2">
        <v>38898</v>
      </c>
      <c r="B203" s="3">
        <f>VLOOKUP($A203,Prices_Monthly!$A:$I,COLUMN(B$4),FALSE)/VLOOKUP(EOMONTH($A203,-3),Prices_Monthly!$A:$I,COLUMN(B$4),FALSE)-1</f>
        <v>8.3671008311433592E-2</v>
      </c>
      <c r="C203" s="3">
        <f>VLOOKUP($A203,Prices_Monthly!$A:$I,COLUMN(C$4),FALSE)/VLOOKUP(EOMONTH($A203,-3),Prices_Monthly!$A:$I,COLUMN(C$4),FALSE)-1</f>
        <v>3.9759038207649811E-2</v>
      </c>
      <c r="D203" s="3">
        <f>VLOOKUP($A203,Prices_Monthly!$A:$I,COLUMN(D$4),FALSE)/VLOOKUP(EOMONTH($A203,-3),Prices_Monthly!$A:$I,COLUMN(D$4),FALSE)-1</f>
        <v>-2.6649718664080169E-3</v>
      </c>
      <c r="E203" s="3">
        <f>VLOOKUP($A203,Prices_Monthly!$A:$I,COLUMN(E$4),FALSE)/VLOOKUP(EOMONTH($A203,-3),Prices_Monthly!$A:$I,COLUMN(E$4),FALSE)-1</f>
        <v>-1.2892551570703681E-2</v>
      </c>
      <c r="F203" s="3">
        <f>VLOOKUP($A203,Prices_Monthly!$A:$I,COLUMN(F$4),FALSE)/VLOOKUP(EOMONTH($A203,-3),Prices_Monthly!$A:$I,COLUMN(F$4),FALSE)-1</f>
        <v>-2.6379542395693067E-2</v>
      </c>
      <c r="G203" s="3">
        <f>VLOOKUP($A203,Prices_Monthly!$A:$I,COLUMN(G$4),FALSE)/VLOOKUP(EOMONTH($A203,-3),Prices_Monthly!$A:$I,COLUMN(G$4),FALSE)-1</f>
        <v>-8.5374338273535355E-2</v>
      </c>
      <c r="H203" s="3">
        <f>VLOOKUP($A203,Prices_Monthly!$A:$I,COLUMN(H$4),FALSE)/VLOOKUP(EOMONTH($A203,-3),Prices_Monthly!$A:$I,COLUMN(H$4),FALSE)-1</f>
        <v>1.9260954101529615E-2</v>
      </c>
      <c r="I203" s="3">
        <f>VLOOKUP($A203,Prices_Monthly!$A:$I,COLUMN(I$4),FALSE)/VLOOKUP(EOMONTH($A203,-3),Prices_Monthly!$A:$I,COLUMN(I$4),FALSE)-1</f>
        <v>5.0428517485878288E-2</v>
      </c>
    </row>
    <row r="204" spans="1:9" x14ac:dyDescent="0.35">
      <c r="A204" s="2">
        <v>38929</v>
      </c>
      <c r="B204" s="3">
        <f>VLOOKUP($A204,Prices_Monthly!$A:$I,COLUMN(B$4),FALSE)/VLOOKUP(EOMONTH($A204,-3),Prices_Monthly!$A:$I,COLUMN(B$4),FALSE)-1</f>
        <v>-2.0433386831251288E-2</v>
      </c>
      <c r="C204" s="3">
        <f>VLOOKUP($A204,Prices_Monthly!$A:$I,COLUMN(C$4),FALSE)/VLOOKUP(EOMONTH($A204,-3),Prices_Monthly!$A:$I,COLUMN(C$4),FALSE)-1</f>
        <v>-4.1279855099158769E-2</v>
      </c>
      <c r="D204" s="3">
        <f>VLOOKUP($A204,Prices_Monthly!$A:$I,COLUMN(D$4),FALSE)/VLOOKUP(EOMONTH($A204,-3),Prices_Monthly!$A:$I,COLUMN(D$4),FALSE)-1</f>
        <v>6.4719747513082293E-3</v>
      </c>
      <c r="E204" s="3">
        <f>VLOOKUP($A204,Prices_Monthly!$A:$I,COLUMN(E$4),FALSE)/VLOOKUP(EOMONTH($A204,-3),Prices_Monthly!$A:$I,COLUMN(E$4),FALSE)-1</f>
        <v>5.8179512178171411E-3</v>
      </c>
      <c r="F204" s="3">
        <f>VLOOKUP($A204,Prices_Monthly!$A:$I,COLUMN(F$4),FALSE)/VLOOKUP(EOMONTH($A204,-3),Prices_Monthly!$A:$I,COLUMN(F$4),FALSE)-1</f>
        <v>-3.4121201350630903E-2</v>
      </c>
      <c r="G204" s="3">
        <f>VLOOKUP($A204,Prices_Monthly!$A:$I,COLUMN(G$4),FALSE)/VLOOKUP(EOMONTH($A204,-3),Prices_Monthly!$A:$I,COLUMN(G$4),FALSE)-1</f>
        <v>-0.12259192576691369</v>
      </c>
      <c r="H204" s="3">
        <f>VLOOKUP($A204,Prices_Monthly!$A:$I,COLUMN(H$4),FALSE)/VLOOKUP(EOMONTH($A204,-3),Prices_Monthly!$A:$I,COLUMN(H$4),FALSE)-1</f>
        <v>-1.4716589917303513E-2</v>
      </c>
      <c r="I204" s="3">
        <f>VLOOKUP($A204,Prices_Monthly!$A:$I,COLUMN(I$4),FALSE)/VLOOKUP(EOMONTH($A204,-3),Prices_Monthly!$A:$I,COLUMN(I$4),FALSE)-1</f>
        <v>7.0441082678338596E-3</v>
      </c>
    </row>
    <row r="205" spans="1:9" x14ac:dyDescent="0.35">
      <c r="A205" s="2">
        <v>38960</v>
      </c>
      <c r="B205" s="3">
        <f>VLOOKUP($A205,Prices_Monthly!$A:$I,COLUMN(B$4),FALSE)/VLOOKUP(EOMONTH($A205,-3),Prices_Monthly!$A:$I,COLUMN(B$4),FALSE)-1</f>
        <v>-1.8469178085569915E-2</v>
      </c>
      <c r="C205" s="3">
        <f>VLOOKUP($A205,Prices_Monthly!$A:$I,COLUMN(C$4),FALSE)/VLOOKUP(EOMONTH($A205,-3),Prices_Monthly!$A:$I,COLUMN(C$4),FALSE)-1</f>
        <v>-4.2709404728781375E-2</v>
      </c>
      <c r="D205" s="3">
        <f>VLOOKUP($A205,Prices_Monthly!$A:$I,COLUMN(D$4),FALSE)/VLOOKUP(EOMONTH($A205,-3),Prices_Monthly!$A:$I,COLUMN(D$4),FALSE)-1</f>
        <v>2.1033018507065515E-2</v>
      </c>
      <c r="E205" s="3">
        <f>VLOOKUP($A205,Prices_Monthly!$A:$I,COLUMN(E$4),FALSE)/VLOOKUP(EOMONTH($A205,-3),Prices_Monthly!$A:$I,COLUMN(E$4),FALSE)-1</f>
        <v>2.3230426047242458E-2</v>
      </c>
      <c r="F205" s="3">
        <f>VLOOKUP($A205,Prices_Monthly!$A:$I,COLUMN(F$4),FALSE)/VLOOKUP(EOMONTH($A205,-3),Prices_Monthly!$A:$I,COLUMN(F$4),FALSE)-1</f>
        <v>1.7742232027946336E-2</v>
      </c>
      <c r="G205" s="3">
        <f>VLOOKUP($A205,Prices_Monthly!$A:$I,COLUMN(G$4),FALSE)/VLOOKUP(EOMONTH($A205,-3),Prices_Monthly!$A:$I,COLUMN(G$4),FALSE)-1</f>
        <v>-1.1526363750334445E-2</v>
      </c>
      <c r="H205" s="3">
        <f>VLOOKUP($A205,Prices_Monthly!$A:$I,COLUMN(H$4),FALSE)/VLOOKUP(EOMONTH($A205,-3),Prices_Monthly!$A:$I,COLUMN(H$4),FALSE)-1</f>
        <v>-5.6692810457516396E-2</v>
      </c>
      <c r="I205" s="3">
        <f>VLOOKUP($A205,Prices_Monthly!$A:$I,COLUMN(I$4),FALSE)/VLOOKUP(EOMONTH($A205,-3),Prices_Monthly!$A:$I,COLUMN(I$4),FALSE)-1</f>
        <v>-9.5497203167368427E-3</v>
      </c>
    </row>
    <row r="206" spans="1:9" x14ac:dyDescent="0.35">
      <c r="A206" s="2">
        <v>38990</v>
      </c>
      <c r="B206" s="3">
        <f>VLOOKUP($A206,Prices_Monthly!$A:$I,COLUMN(B$4),FALSE)/VLOOKUP(EOMONTH($A206,-3),Prices_Monthly!$A:$I,COLUMN(B$4),FALSE)-1</f>
        <v>-0.19295965960187655</v>
      </c>
      <c r="C206" s="3">
        <f>VLOOKUP($A206,Prices_Monthly!$A:$I,COLUMN(C$4),FALSE)/VLOOKUP(EOMONTH($A206,-3),Prices_Monthly!$A:$I,COLUMN(C$4),FALSE)-1</f>
        <v>-3.9132955211688913E-2</v>
      </c>
      <c r="D206" s="3">
        <f>VLOOKUP($A206,Prices_Monthly!$A:$I,COLUMN(D$4),FALSE)/VLOOKUP(EOMONTH($A206,-3),Prices_Monthly!$A:$I,COLUMN(D$4),FALSE)-1</f>
        <v>2.7093930035962499E-2</v>
      </c>
      <c r="E206" s="3">
        <f>VLOOKUP($A206,Prices_Monthly!$A:$I,COLUMN(E$4),FALSE)/VLOOKUP(EOMONTH($A206,-3),Prices_Monthly!$A:$I,COLUMN(E$4),FALSE)-1</f>
        <v>3.0395808568076221E-2</v>
      </c>
      <c r="F206" s="3">
        <f>VLOOKUP($A206,Prices_Monthly!$A:$I,COLUMN(F$4),FALSE)/VLOOKUP(EOMONTH($A206,-3),Prices_Monthly!$A:$I,COLUMN(F$4),FALSE)-1</f>
        <v>4.2484563634688E-2</v>
      </c>
      <c r="G206" s="3">
        <f>VLOOKUP($A206,Prices_Monthly!$A:$I,COLUMN(G$4),FALSE)/VLOOKUP(EOMONTH($A206,-3),Prices_Monthly!$A:$I,COLUMN(G$4),FALSE)-1</f>
        <v>3.7922964095476797E-2</v>
      </c>
      <c r="H206" s="3">
        <f>VLOOKUP($A206,Prices_Monthly!$A:$I,COLUMN(H$4),FALSE)/VLOOKUP(EOMONTH($A206,-3),Prices_Monthly!$A:$I,COLUMN(H$4),FALSE)-1</f>
        <v>-4.3776036150532938E-2</v>
      </c>
      <c r="I206" s="3">
        <f>VLOOKUP($A206,Prices_Monthly!$A:$I,COLUMN(I$4),FALSE)/VLOOKUP(EOMONTH($A206,-3),Prices_Monthly!$A:$I,COLUMN(I$4),FALSE)-1</f>
        <v>-1.5033341866236727E-2</v>
      </c>
    </row>
    <row r="207" spans="1:9" x14ac:dyDescent="0.35">
      <c r="A207" s="2">
        <v>39021</v>
      </c>
      <c r="B207" s="3">
        <f>VLOOKUP($A207,Prices_Monthly!$A:$I,COLUMN(B$4),FALSE)/VLOOKUP(EOMONTH($A207,-3),Prices_Monthly!$A:$I,COLUMN(B$4),FALSE)-1</f>
        <v>-0.2224452159505842</v>
      </c>
      <c r="C207" s="3">
        <f>VLOOKUP($A207,Prices_Monthly!$A:$I,COLUMN(C$4),FALSE)/VLOOKUP(EOMONTH($A207,-3),Prices_Monthly!$A:$I,COLUMN(C$4),FALSE)-1</f>
        <v>-6.1844066559182398E-2</v>
      </c>
      <c r="D207" s="3">
        <f>VLOOKUP($A207,Prices_Monthly!$A:$I,COLUMN(D$4),FALSE)/VLOOKUP(EOMONTH($A207,-3),Prices_Monthly!$A:$I,COLUMN(D$4),FALSE)-1</f>
        <v>2.1939464543030196E-2</v>
      </c>
      <c r="E207" s="3">
        <f>VLOOKUP($A207,Prices_Monthly!$A:$I,COLUMN(E$4),FALSE)/VLOOKUP(EOMONTH($A207,-3),Prices_Monthly!$A:$I,COLUMN(E$4),FALSE)-1</f>
        <v>2.0481392616440663E-2</v>
      </c>
      <c r="F207" s="3">
        <f>VLOOKUP($A207,Prices_Monthly!$A:$I,COLUMN(F$4),FALSE)/VLOOKUP(EOMONTH($A207,-3),Prices_Monthly!$A:$I,COLUMN(F$4),FALSE)-1</f>
        <v>6.9917203311867571E-2</v>
      </c>
      <c r="G207" s="3">
        <f>VLOOKUP($A207,Prices_Monthly!$A:$I,COLUMN(G$4),FALSE)/VLOOKUP(EOMONTH($A207,-3),Prices_Monthly!$A:$I,COLUMN(G$4),FALSE)-1</f>
        <v>0.13417228003298964</v>
      </c>
      <c r="H207" s="3">
        <f>VLOOKUP($A207,Prices_Monthly!$A:$I,COLUMN(H$4),FALSE)/VLOOKUP(EOMONTH($A207,-3),Prices_Monthly!$A:$I,COLUMN(H$4),FALSE)-1</f>
        <v>-3.5513108504255264E-2</v>
      </c>
      <c r="I207" s="3">
        <f>VLOOKUP($A207,Prices_Monthly!$A:$I,COLUMN(I$4),FALSE)/VLOOKUP(EOMONTH($A207,-3),Prices_Monthly!$A:$I,COLUMN(I$4),FALSE)-1</f>
        <v>-5.4302015434930517E-3</v>
      </c>
    </row>
    <row r="208" spans="1:9" x14ac:dyDescent="0.35">
      <c r="A208" s="2">
        <v>39051</v>
      </c>
      <c r="B208" s="3">
        <f>VLOOKUP($A208,Prices_Monthly!$A:$I,COLUMN(B$4),FALSE)/VLOOKUP(EOMONTH($A208,-3),Prices_Monthly!$A:$I,COLUMN(B$4),FALSE)-1</f>
        <v>-0.14271414501359636</v>
      </c>
      <c r="C208" s="3">
        <f>VLOOKUP($A208,Prices_Monthly!$A:$I,COLUMN(C$4),FALSE)/VLOOKUP(EOMONTH($A208,-3),Prices_Monthly!$A:$I,COLUMN(C$4),FALSE)-1</f>
        <v>1.9289081494858973E-2</v>
      </c>
      <c r="D208" s="3">
        <f>VLOOKUP($A208,Prices_Monthly!$A:$I,COLUMN(D$4),FALSE)/VLOOKUP(EOMONTH($A208,-3),Prices_Monthly!$A:$I,COLUMN(D$4),FALSE)-1</f>
        <v>3.9083498945842177E-3</v>
      </c>
      <c r="E208" s="3">
        <f>VLOOKUP($A208,Prices_Monthly!$A:$I,COLUMN(E$4),FALSE)/VLOOKUP(EOMONTH($A208,-3),Prices_Monthly!$A:$I,COLUMN(E$4),FALSE)-1</f>
        <v>1.5966032565903454E-2</v>
      </c>
      <c r="F208" s="3">
        <f>VLOOKUP($A208,Prices_Monthly!$A:$I,COLUMN(F$4),FALSE)/VLOOKUP(EOMONTH($A208,-3),Prices_Monthly!$A:$I,COLUMN(F$4),FALSE)-1</f>
        <v>6.5486405925390567E-2</v>
      </c>
      <c r="G208" s="3">
        <f>VLOOKUP($A208,Prices_Monthly!$A:$I,COLUMN(G$4),FALSE)/VLOOKUP(EOMONTH($A208,-3),Prices_Monthly!$A:$I,COLUMN(G$4),FALSE)-1</f>
        <v>0.12060567856784532</v>
      </c>
      <c r="H208" s="3">
        <f>VLOOKUP($A208,Prices_Monthly!$A:$I,COLUMN(H$4),FALSE)/VLOOKUP(EOMONTH($A208,-3),Prices_Monthly!$A:$I,COLUMN(H$4),FALSE)-1</f>
        <v>1.5281061939322882E-3</v>
      </c>
      <c r="I208" s="3">
        <f>VLOOKUP($A208,Prices_Monthly!$A:$I,COLUMN(I$4),FALSE)/VLOOKUP(EOMONTH($A208,-3),Prices_Monthly!$A:$I,COLUMN(I$4),FALSE)-1</f>
        <v>3.0158156422902538E-2</v>
      </c>
    </row>
    <row r="209" spans="1:9" x14ac:dyDescent="0.35">
      <c r="A209" s="2">
        <v>39082</v>
      </c>
      <c r="B209" s="3">
        <f>VLOOKUP($A209,Prices_Monthly!$A:$I,COLUMN(B$4),FALSE)/VLOOKUP(EOMONTH($A209,-3),Prices_Monthly!$A:$I,COLUMN(B$4),FALSE)-1</f>
        <v>-8.1814147600625997E-2</v>
      </c>
      <c r="C209" s="3">
        <f>VLOOKUP($A209,Prices_Monthly!$A:$I,COLUMN(C$4),FALSE)/VLOOKUP(EOMONTH($A209,-3),Prices_Monthly!$A:$I,COLUMN(C$4),FALSE)-1</f>
        <v>4.548118947639046E-2</v>
      </c>
      <c r="D209" s="3">
        <f>VLOOKUP($A209,Prices_Monthly!$A:$I,COLUMN(D$4),FALSE)/VLOOKUP(EOMONTH($A209,-3),Prices_Monthly!$A:$I,COLUMN(D$4),FALSE)-1</f>
        <v>-9.0204600434617976E-4</v>
      </c>
      <c r="E209" s="3">
        <f>VLOOKUP($A209,Prices_Monthly!$A:$I,COLUMN(E$4),FALSE)/VLOOKUP(EOMONTH($A209,-3),Prices_Monthly!$A:$I,COLUMN(E$4),FALSE)-1</f>
        <v>-6.3847688740398256E-3</v>
      </c>
      <c r="F209" s="3">
        <f>VLOOKUP($A209,Prices_Monthly!$A:$I,COLUMN(F$4),FALSE)/VLOOKUP(EOMONTH($A209,-3),Prices_Monthly!$A:$I,COLUMN(F$4),FALSE)-1</f>
        <v>5.259900990099009E-2</v>
      </c>
      <c r="G209" s="3">
        <f>VLOOKUP($A209,Prices_Monthly!$A:$I,COLUMN(G$4),FALSE)/VLOOKUP(EOMONTH($A209,-3),Prices_Monthly!$A:$I,COLUMN(G$4),FALSE)-1</f>
        <v>4.9215955184999771E-2</v>
      </c>
      <c r="H209" s="3">
        <f>VLOOKUP($A209,Prices_Monthly!$A:$I,COLUMN(H$4),FALSE)/VLOOKUP(EOMONTH($A209,-3),Prices_Monthly!$A:$I,COLUMN(H$4),FALSE)-1</f>
        <v>-2.1800293827833217E-2</v>
      </c>
      <c r="I209" s="3">
        <f>VLOOKUP($A209,Prices_Monthly!$A:$I,COLUMN(I$4),FALSE)/VLOOKUP(EOMONTH($A209,-3),Prices_Monthly!$A:$I,COLUMN(I$4),FALSE)-1</f>
        <v>3.5911477461552543E-2</v>
      </c>
    </row>
    <row r="210" spans="1:9" x14ac:dyDescent="0.35">
      <c r="A210" s="2">
        <v>39113</v>
      </c>
      <c r="B210" s="3">
        <f>VLOOKUP($A210,Prices_Monthly!$A:$I,COLUMN(B$4),FALSE)/VLOOKUP(EOMONTH($A210,-3),Prices_Monthly!$A:$I,COLUMN(B$4),FALSE)-1</f>
        <v>-4.249327476172915E-2</v>
      </c>
      <c r="C210" s="3">
        <f>VLOOKUP($A210,Prices_Monthly!$A:$I,COLUMN(C$4),FALSE)/VLOOKUP(EOMONTH($A210,-3),Prices_Monthly!$A:$I,COLUMN(C$4),FALSE)-1</f>
        <v>6.304525906205205E-2</v>
      </c>
      <c r="D210" s="3">
        <f>VLOOKUP($A210,Prices_Monthly!$A:$I,COLUMN(D$4),FALSE)/VLOOKUP(EOMONTH($A210,-3),Prices_Monthly!$A:$I,COLUMN(D$4),FALSE)-1</f>
        <v>4.9111796405993946E-3</v>
      </c>
      <c r="E210" s="3">
        <f>VLOOKUP($A210,Prices_Monthly!$A:$I,COLUMN(E$4),FALSE)/VLOOKUP(EOMONTH($A210,-3),Prices_Monthly!$A:$I,COLUMN(E$4),FALSE)-1</f>
        <v>-1.4453224689197519E-2</v>
      </c>
      <c r="F210" s="3">
        <f>VLOOKUP($A210,Prices_Monthly!$A:$I,COLUMN(F$4),FALSE)/VLOOKUP(EOMONTH($A210,-3),Prices_Monthly!$A:$I,COLUMN(F$4),FALSE)-1</f>
        <v>3.4221840068787701E-2</v>
      </c>
      <c r="G210" s="3">
        <f>VLOOKUP($A210,Prices_Monthly!$A:$I,COLUMN(G$4),FALSE)/VLOOKUP(EOMONTH($A210,-3),Prices_Monthly!$A:$I,COLUMN(G$4),FALSE)-1</f>
        <v>2.1756073121003361E-2</v>
      </c>
      <c r="H210" s="3">
        <f>VLOOKUP($A210,Prices_Monthly!$A:$I,COLUMN(H$4),FALSE)/VLOOKUP(EOMONTH($A210,-3),Prices_Monthly!$A:$I,COLUMN(H$4),FALSE)-1</f>
        <v>-4.3457743566584717E-2</v>
      </c>
      <c r="I210" s="3">
        <f>VLOOKUP($A210,Prices_Monthly!$A:$I,COLUMN(I$4),FALSE)/VLOOKUP(EOMONTH($A210,-3),Prices_Monthly!$A:$I,COLUMN(I$4),FALSE)-1</f>
        <v>1.3448510292077609E-2</v>
      </c>
    </row>
    <row r="211" spans="1:9" x14ac:dyDescent="0.35">
      <c r="A211" s="2">
        <v>39141</v>
      </c>
      <c r="B211" s="3">
        <f>VLOOKUP($A211,Prices_Monthly!$A:$I,COLUMN(B$4),FALSE)/VLOOKUP(EOMONTH($A211,-3),Prices_Monthly!$A:$I,COLUMN(B$4),FALSE)-1</f>
        <v>-7.4558256781479315E-2</v>
      </c>
      <c r="C211" s="3">
        <f>VLOOKUP($A211,Prices_Monthly!$A:$I,COLUMN(C$4),FALSE)/VLOOKUP(EOMONTH($A211,-3),Prices_Monthly!$A:$I,COLUMN(C$4),FALSE)-1</f>
        <v>2.0013392456650791E-2</v>
      </c>
      <c r="D211" s="3">
        <f>VLOOKUP($A211,Prices_Monthly!$A:$I,COLUMN(D$4),FALSE)/VLOOKUP(EOMONTH($A211,-3),Prices_Monthly!$A:$I,COLUMN(D$4),FALSE)-1</f>
        <v>4.168292739950008E-3</v>
      </c>
      <c r="E211" s="3">
        <f>VLOOKUP($A211,Prices_Monthly!$A:$I,COLUMN(E$4),FALSE)/VLOOKUP(EOMONTH($A211,-3),Prices_Monthly!$A:$I,COLUMN(E$4),FALSE)-1</f>
        <v>-5.5780844637076665E-3</v>
      </c>
      <c r="F211" s="3">
        <f>VLOOKUP($A211,Prices_Monthly!$A:$I,COLUMN(F$4),FALSE)/VLOOKUP(EOMONTH($A211,-3),Prices_Monthly!$A:$I,COLUMN(F$4),FALSE)-1</f>
        <v>-4.4082739911833757E-3</v>
      </c>
      <c r="G211" s="3">
        <f>VLOOKUP($A211,Prices_Monthly!$A:$I,COLUMN(G$4),FALSE)/VLOOKUP(EOMONTH($A211,-3),Prices_Monthly!$A:$I,COLUMN(G$4),FALSE)-1</f>
        <v>-2.8212149417462418E-2</v>
      </c>
      <c r="H211" s="3">
        <f>VLOOKUP($A211,Prices_Monthly!$A:$I,COLUMN(H$4),FALSE)/VLOOKUP(EOMONTH($A211,-3),Prices_Monthly!$A:$I,COLUMN(H$4),FALSE)-1</f>
        <v>-3.5495329594996794E-2</v>
      </c>
      <c r="I211" s="3">
        <f>VLOOKUP($A211,Prices_Monthly!$A:$I,COLUMN(I$4),FALSE)/VLOOKUP(EOMONTH($A211,-3),Prices_Monthly!$A:$I,COLUMN(I$4),FALSE)-1</f>
        <v>-7.5768891182862452E-3</v>
      </c>
    </row>
    <row r="212" spans="1:9" x14ac:dyDescent="0.35">
      <c r="A212" s="2">
        <v>39172</v>
      </c>
      <c r="B212" s="3">
        <f>VLOOKUP($A212,Prices_Monthly!$A:$I,COLUMN(B$4),FALSE)/VLOOKUP(EOMONTH($A212,-3),Prices_Monthly!$A:$I,COLUMN(B$4),FALSE)-1</f>
        <v>0.10729041805155726</v>
      </c>
      <c r="C212" s="3">
        <f>VLOOKUP($A212,Prices_Monthly!$A:$I,COLUMN(C$4),FALSE)/VLOOKUP(EOMONTH($A212,-3),Prices_Monthly!$A:$I,COLUMN(C$4),FALSE)-1</f>
        <v>2.8435078837874883E-2</v>
      </c>
      <c r="D212" s="3">
        <f>VLOOKUP($A212,Prices_Monthly!$A:$I,COLUMN(D$4),FALSE)/VLOOKUP(EOMONTH($A212,-3),Prices_Monthly!$A:$I,COLUMN(D$4),FALSE)-1</f>
        <v>7.7144507726853995E-3</v>
      </c>
      <c r="E212" s="3">
        <f>VLOOKUP($A212,Prices_Monthly!$A:$I,COLUMN(E$4),FALSE)/VLOOKUP(EOMONTH($A212,-3),Prices_Monthly!$A:$I,COLUMN(E$4),FALSE)-1</f>
        <v>5.9599209587055668E-3</v>
      </c>
      <c r="F212" s="3">
        <f>VLOOKUP($A212,Prices_Monthly!$A:$I,COLUMN(F$4),FALSE)/VLOOKUP(EOMONTH($A212,-3),Prices_Monthly!$A:$I,COLUMN(F$4),FALSE)-1</f>
        <v>-6.886705299403606E-3</v>
      </c>
      <c r="G212" s="3">
        <f>VLOOKUP($A212,Prices_Monthly!$A:$I,COLUMN(G$4),FALSE)/VLOOKUP(EOMONTH($A212,-3),Prices_Monthly!$A:$I,COLUMN(G$4),FALSE)-1</f>
        <v>-2.7594601417076925E-3</v>
      </c>
      <c r="H212" s="3">
        <f>VLOOKUP($A212,Prices_Monthly!$A:$I,COLUMN(H$4),FALSE)/VLOOKUP(EOMONTH($A212,-3),Prices_Monthly!$A:$I,COLUMN(H$4),FALSE)-1</f>
        <v>-2.5391412991137008E-3</v>
      </c>
      <c r="I212" s="3">
        <f>VLOOKUP($A212,Prices_Monthly!$A:$I,COLUMN(I$4),FALSE)/VLOOKUP(EOMONTH($A212,-3),Prices_Monthly!$A:$I,COLUMN(I$4),FALSE)-1</f>
        <v>5.3575416161413258E-3</v>
      </c>
    </row>
    <row r="213" spans="1:9" x14ac:dyDescent="0.35">
      <c r="A213" s="2">
        <v>39202</v>
      </c>
      <c r="B213" s="3">
        <f>VLOOKUP($A213,Prices_Monthly!$A:$I,COLUMN(B$4),FALSE)/VLOOKUP(EOMONTH($A213,-3),Prices_Monthly!$A:$I,COLUMN(B$4),FALSE)-1</f>
        <v>0.13365887197575588</v>
      </c>
      <c r="C213" s="3">
        <f>VLOOKUP($A213,Prices_Monthly!$A:$I,COLUMN(C$4),FALSE)/VLOOKUP(EOMONTH($A213,-3),Prices_Monthly!$A:$I,COLUMN(C$4),FALSE)-1</f>
        <v>2.8938741567694493E-2</v>
      </c>
      <c r="D213" s="3">
        <f>VLOOKUP($A213,Prices_Monthly!$A:$I,COLUMN(D$4),FALSE)/VLOOKUP(EOMONTH($A213,-3),Prices_Monthly!$A:$I,COLUMN(D$4),FALSE)-1</f>
        <v>5.8399842517278255E-3</v>
      </c>
      <c r="E213" s="3">
        <f>VLOOKUP($A213,Prices_Monthly!$A:$I,COLUMN(E$4),FALSE)/VLOOKUP(EOMONTH($A213,-3),Prices_Monthly!$A:$I,COLUMN(E$4),FALSE)-1</f>
        <v>1.463413667445379E-2</v>
      </c>
      <c r="F213" s="3">
        <f>VLOOKUP($A213,Prices_Monthly!$A:$I,COLUMN(F$4),FALSE)/VLOOKUP(EOMONTH($A213,-3),Prices_Monthly!$A:$I,COLUMN(F$4),FALSE)-1</f>
        <v>2.2447622214831986E-2</v>
      </c>
      <c r="G213" s="3">
        <f>VLOOKUP($A213,Prices_Monthly!$A:$I,COLUMN(G$4),FALSE)/VLOOKUP(EOMONTH($A213,-3),Prices_Monthly!$A:$I,COLUMN(G$4),FALSE)-1</f>
        <v>3.0560124222333451E-2</v>
      </c>
      <c r="H213" s="3">
        <f>VLOOKUP($A213,Prices_Monthly!$A:$I,COLUMN(H$4),FALSE)/VLOOKUP(EOMONTH($A213,-3),Prices_Monthly!$A:$I,COLUMN(H$4),FALSE)-1</f>
        <v>5.1588227805132725E-4</v>
      </c>
      <c r="I213" s="3">
        <f>VLOOKUP($A213,Prices_Monthly!$A:$I,COLUMN(I$4),FALSE)/VLOOKUP(EOMONTH($A213,-3),Prices_Monthly!$A:$I,COLUMN(I$4),FALSE)-1</f>
        <v>4.6145918090588545E-2</v>
      </c>
    </row>
    <row r="214" spans="1:9" x14ac:dyDescent="0.35">
      <c r="A214" s="2">
        <v>39233</v>
      </c>
      <c r="B214" s="3">
        <f>VLOOKUP($A214,Prices_Monthly!$A:$I,COLUMN(B$4),FALSE)/VLOOKUP(EOMONTH($A214,-3),Prices_Monthly!$A:$I,COLUMN(B$4),FALSE)-1</f>
        <v>6.7869784578857617E-2</v>
      </c>
      <c r="C214" s="3">
        <f>VLOOKUP($A214,Prices_Monthly!$A:$I,COLUMN(C$4),FALSE)/VLOOKUP(EOMONTH($A214,-3),Prices_Monthly!$A:$I,COLUMN(C$4),FALSE)-1</f>
        <v>-2.7382307903726089E-2</v>
      </c>
      <c r="D214" s="3">
        <f>VLOOKUP($A214,Prices_Monthly!$A:$I,COLUMN(D$4),FALSE)/VLOOKUP(EOMONTH($A214,-3),Prices_Monthly!$A:$I,COLUMN(D$4),FALSE)-1</f>
        <v>-6.8333957929529454E-3</v>
      </c>
      <c r="E214" s="3">
        <f>VLOOKUP($A214,Prices_Monthly!$A:$I,COLUMN(E$4),FALSE)/VLOOKUP(EOMONTH($A214,-3),Prices_Monthly!$A:$I,COLUMN(E$4),FALSE)-1</f>
        <v>-2.032643088721231E-2</v>
      </c>
      <c r="F214" s="3">
        <f>VLOOKUP($A214,Prices_Monthly!$A:$I,COLUMN(F$4),FALSE)/VLOOKUP(EOMONTH($A214,-3),Prices_Monthly!$A:$I,COLUMN(F$4),FALSE)-1</f>
        <v>7.8423024523160745E-2</v>
      </c>
      <c r="G214" s="3">
        <f>VLOOKUP($A214,Prices_Monthly!$A:$I,COLUMN(G$4),FALSE)/VLOOKUP(EOMONTH($A214,-3),Prices_Monthly!$A:$I,COLUMN(G$4),FALSE)-1</f>
        <v>8.1830002190245388E-2</v>
      </c>
      <c r="H214" s="3">
        <f>VLOOKUP($A214,Prices_Monthly!$A:$I,COLUMN(H$4),FALSE)/VLOOKUP(EOMONTH($A214,-3),Prices_Monthly!$A:$I,COLUMN(H$4),FALSE)-1</f>
        <v>-3.8886939919430152E-2</v>
      </c>
      <c r="I214" s="3">
        <f>VLOOKUP($A214,Prices_Monthly!$A:$I,COLUMN(I$4),FALSE)/VLOOKUP(EOMONTH($A214,-3),Prices_Monthly!$A:$I,COLUMN(I$4),FALSE)-1</f>
        <v>1.4809055885951716E-2</v>
      </c>
    </row>
    <row r="215" spans="1:9" x14ac:dyDescent="0.35">
      <c r="A215" s="2">
        <v>39263</v>
      </c>
      <c r="B215" s="3">
        <f>VLOOKUP($A215,Prices_Monthly!$A:$I,COLUMN(B$4),FALSE)/VLOOKUP(EOMONTH($A215,-3),Prices_Monthly!$A:$I,COLUMN(B$4),FALSE)-1</f>
        <v>4.0085609169850267E-2</v>
      </c>
      <c r="C215" s="3">
        <f>VLOOKUP($A215,Prices_Monthly!$A:$I,COLUMN(C$4),FALSE)/VLOOKUP(EOMONTH($A215,-3),Prices_Monthly!$A:$I,COLUMN(C$4),FALSE)-1</f>
        <v>-3.6213737245568867E-2</v>
      </c>
      <c r="D215" s="3">
        <f>VLOOKUP($A215,Prices_Monthly!$A:$I,COLUMN(D$4),FALSE)/VLOOKUP(EOMONTH($A215,-3),Prices_Monthly!$A:$I,COLUMN(D$4),FALSE)-1</f>
        <v>-1.3956571103283411E-2</v>
      </c>
      <c r="E215" s="3">
        <f>VLOOKUP($A215,Prices_Monthly!$A:$I,COLUMN(E$4),FALSE)/VLOOKUP(EOMONTH($A215,-3),Prices_Monthly!$A:$I,COLUMN(E$4),FALSE)-1</f>
        <v>-2.2292464955728453E-2</v>
      </c>
      <c r="F215" s="3">
        <f>VLOOKUP($A215,Prices_Monthly!$A:$I,COLUMN(F$4),FALSE)/VLOOKUP(EOMONTH($A215,-3),Prices_Monthly!$A:$I,COLUMN(F$4),FALSE)-1</f>
        <v>4.871035940803381E-2</v>
      </c>
      <c r="G215" s="3">
        <f>VLOOKUP($A215,Prices_Monthly!$A:$I,COLUMN(G$4),FALSE)/VLOOKUP(EOMONTH($A215,-3),Prices_Monthly!$A:$I,COLUMN(G$4),FALSE)-1</f>
        <v>7.8160054648408916E-2</v>
      </c>
      <c r="H215" s="3">
        <f>VLOOKUP($A215,Prices_Monthly!$A:$I,COLUMN(H$4),FALSE)/VLOOKUP(EOMONTH($A215,-3),Prices_Monthly!$A:$I,COLUMN(H$4),FALSE)-1</f>
        <v>-5.5033865287786421E-2</v>
      </c>
      <c r="I215" s="3">
        <f>VLOOKUP($A215,Prices_Monthly!$A:$I,COLUMN(I$4),FALSE)/VLOOKUP(EOMONTH($A215,-3),Prices_Monthly!$A:$I,COLUMN(I$4),FALSE)-1</f>
        <v>1.098363339513031E-2</v>
      </c>
    </row>
    <row r="216" spans="1:9" x14ac:dyDescent="0.35">
      <c r="A216" s="2">
        <v>39294</v>
      </c>
      <c r="B216" s="3">
        <f>VLOOKUP($A216,Prices_Monthly!$A:$I,COLUMN(B$4),FALSE)/VLOOKUP(EOMONTH($A216,-3),Prices_Monthly!$A:$I,COLUMN(B$4),FALSE)-1</f>
        <v>7.8802950907958191E-2</v>
      </c>
      <c r="C216" s="3">
        <f>VLOOKUP($A216,Prices_Monthly!$A:$I,COLUMN(C$4),FALSE)/VLOOKUP(EOMONTH($A216,-3),Prices_Monthly!$A:$I,COLUMN(C$4),FALSE)-1</f>
        <v>-3.3808789754855462E-2</v>
      </c>
      <c r="D216" s="3">
        <f>VLOOKUP($A216,Prices_Monthly!$A:$I,COLUMN(D$4),FALSE)/VLOOKUP(EOMONTH($A216,-3),Prices_Monthly!$A:$I,COLUMN(D$4),FALSE)-1</f>
        <v>-6.9982126899016395E-3</v>
      </c>
      <c r="E216" s="3">
        <f>VLOOKUP($A216,Prices_Monthly!$A:$I,COLUMN(E$4),FALSE)/VLOOKUP(EOMONTH($A216,-3),Prices_Monthly!$A:$I,COLUMN(E$4),FALSE)-1</f>
        <v>-8.2598893082383995E-3</v>
      </c>
      <c r="F216" s="3">
        <f>VLOOKUP($A216,Prices_Monthly!$A:$I,COLUMN(F$4),FALSE)/VLOOKUP(EOMONTH($A216,-3),Prices_Monthly!$A:$I,COLUMN(F$4),FALSE)-1</f>
        <v>-2.715888762400398E-2</v>
      </c>
      <c r="G216" s="3">
        <f>VLOOKUP($A216,Prices_Monthly!$A:$I,COLUMN(G$4),FALSE)/VLOOKUP(EOMONTH($A216,-3),Prices_Monthly!$A:$I,COLUMN(G$4),FALSE)-1</f>
        <v>2.2001278740688246E-2</v>
      </c>
      <c r="H216" s="3">
        <f>VLOOKUP($A216,Prices_Monthly!$A:$I,COLUMN(H$4),FALSE)/VLOOKUP(EOMONTH($A216,-3),Prices_Monthly!$A:$I,COLUMN(H$4),FALSE)-1</f>
        <v>-8.2087702485430514E-3</v>
      </c>
      <c r="I216" s="3">
        <f>VLOOKUP($A216,Prices_Monthly!$A:$I,COLUMN(I$4),FALSE)/VLOOKUP(EOMONTH($A216,-3),Prices_Monthly!$A:$I,COLUMN(I$4),FALSE)-1</f>
        <v>-2.7740761289452021E-4</v>
      </c>
    </row>
    <row r="217" spans="1:9" x14ac:dyDescent="0.35">
      <c r="A217" s="2">
        <v>39325</v>
      </c>
      <c r="B217" s="3">
        <f>VLOOKUP($A217,Prices_Monthly!$A:$I,COLUMN(B$4),FALSE)/VLOOKUP(EOMONTH($A217,-3),Prices_Monthly!$A:$I,COLUMN(B$4),FALSE)-1</f>
        <v>6.6885523600130892E-2</v>
      </c>
      <c r="C217" s="3">
        <f>VLOOKUP($A217,Prices_Monthly!$A:$I,COLUMN(C$4),FALSE)/VLOOKUP(EOMONTH($A217,-3),Prices_Monthly!$A:$I,COLUMN(C$4),FALSE)-1</f>
        <v>3.7785205638714014E-3</v>
      </c>
      <c r="D217" s="3">
        <f>VLOOKUP($A217,Prices_Monthly!$A:$I,COLUMN(D$4),FALSE)/VLOOKUP(EOMONTH($A217,-3),Prices_Monthly!$A:$I,COLUMN(D$4),FALSE)-1</f>
        <v>1.8423203516755304E-2</v>
      </c>
      <c r="E217" s="3">
        <f>VLOOKUP($A217,Prices_Monthly!$A:$I,COLUMN(E$4),FALSE)/VLOOKUP(EOMONTH($A217,-3),Prices_Monthly!$A:$I,COLUMN(E$4),FALSE)-1</f>
        <v>2.8530014156948891E-2</v>
      </c>
      <c r="F217" s="3">
        <f>VLOOKUP($A217,Prices_Monthly!$A:$I,COLUMN(F$4),FALSE)/VLOOKUP(EOMONTH($A217,-3),Prices_Monthly!$A:$I,COLUMN(F$4),FALSE)-1</f>
        <v>-4.5874457165416493E-2</v>
      </c>
      <c r="G217" s="3">
        <f>VLOOKUP($A217,Prices_Monthly!$A:$I,COLUMN(G$4),FALSE)/VLOOKUP(EOMONTH($A217,-3),Prices_Monthly!$A:$I,COLUMN(G$4),FALSE)-1</f>
        <v>1.900047079390621E-2</v>
      </c>
      <c r="H217" s="3">
        <f>VLOOKUP($A217,Prices_Monthly!$A:$I,COLUMN(H$4),FALSE)/VLOOKUP(EOMONTH($A217,-3),Prices_Monthly!$A:$I,COLUMN(H$4),FALSE)-1</f>
        <v>3.8473802832954984E-2</v>
      </c>
      <c r="I217" s="3">
        <f>VLOOKUP($A217,Prices_Monthly!$A:$I,COLUMN(I$4),FALSE)/VLOOKUP(EOMONTH($A217,-3),Prices_Monthly!$A:$I,COLUMN(I$4),FALSE)-1</f>
        <v>1.0122656585255463E-2</v>
      </c>
    </row>
    <row r="218" spans="1:9" x14ac:dyDescent="0.35">
      <c r="A218" s="2">
        <v>39355</v>
      </c>
      <c r="B218" s="3">
        <f>VLOOKUP($A218,Prices_Monthly!$A:$I,COLUMN(B$4),FALSE)/VLOOKUP(EOMONTH($A218,-3),Prices_Monthly!$A:$I,COLUMN(B$4),FALSE)-1</f>
        <v>0.12341895170894235</v>
      </c>
      <c r="C218" s="3">
        <f>VLOOKUP($A218,Prices_Monthly!$A:$I,COLUMN(C$4),FALSE)/VLOOKUP(EOMONTH($A218,-3),Prices_Monthly!$A:$I,COLUMN(C$4),FALSE)-1</f>
        <v>0.13082252614482304</v>
      </c>
      <c r="D218" s="3">
        <f>VLOOKUP($A218,Prices_Monthly!$A:$I,COLUMN(D$4),FALSE)/VLOOKUP(EOMONTH($A218,-3),Prices_Monthly!$A:$I,COLUMN(D$4),FALSE)-1</f>
        <v>2.4850713719360318E-2</v>
      </c>
      <c r="E218" s="3">
        <f>VLOOKUP($A218,Prices_Monthly!$A:$I,COLUMN(E$4),FALSE)/VLOOKUP(EOMONTH($A218,-3),Prices_Monthly!$A:$I,COLUMN(E$4),FALSE)-1</f>
        <v>3.7290849411576232E-2</v>
      </c>
      <c r="F218" s="3">
        <f>VLOOKUP($A218,Prices_Monthly!$A:$I,COLUMN(F$4),FALSE)/VLOOKUP(EOMONTH($A218,-3),Prices_Monthly!$A:$I,COLUMN(F$4),FALSE)-1</f>
        <v>6.0478993629546896E-3</v>
      </c>
      <c r="G218" s="3">
        <f>VLOOKUP($A218,Prices_Monthly!$A:$I,COLUMN(G$4),FALSE)/VLOOKUP(EOMONTH($A218,-3),Prices_Monthly!$A:$I,COLUMN(G$4),FALSE)-1</f>
        <v>6.8219644646133837E-2</v>
      </c>
      <c r="H218" s="3">
        <f>VLOOKUP($A218,Prices_Monthly!$A:$I,COLUMN(H$4),FALSE)/VLOOKUP(EOMONTH($A218,-3),Prices_Monthly!$A:$I,COLUMN(H$4),FALSE)-1</f>
        <v>6.0932839942560379E-2</v>
      </c>
      <c r="I218" s="3">
        <f>VLOOKUP($A218,Prices_Monthly!$A:$I,COLUMN(I$4),FALSE)/VLOOKUP(EOMONTH($A218,-3),Prices_Monthly!$A:$I,COLUMN(I$4),FALSE)-1</f>
        <v>4.9846077357834861E-2</v>
      </c>
    </row>
    <row r="219" spans="1:9" x14ac:dyDescent="0.35">
      <c r="A219" s="2">
        <v>39386</v>
      </c>
      <c r="B219" s="3">
        <f>VLOOKUP($A219,Prices_Monthly!$A:$I,COLUMN(B$4),FALSE)/VLOOKUP(EOMONTH($A219,-3),Prices_Monthly!$A:$I,COLUMN(B$4),FALSE)-1</f>
        <v>0.19492229732441491</v>
      </c>
      <c r="C219" s="3">
        <f>VLOOKUP($A219,Prices_Monthly!$A:$I,COLUMN(C$4),FALSE)/VLOOKUP(EOMONTH($A219,-3),Prices_Monthly!$A:$I,COLUMN(C$4),FALSE)-1</f>
        <v>0.17076376766425683</v>
      </c>
      <c r="D219" s="3">
        <f>VLOOKUP($A219,Prices_Monthly!$A:$I,COLUMN(D$4),FALSE)/VLOOKUP(EOMONTH($A219,-3),Prices_Monthly!$A:$I,COLUMN(D$4),FALSE)-1</f>
        <v>2.3988700188720014E-2</v>
      </c>
      <c r="E219" s="3">
        <f>VLOOKUP($A219,Prices_Monthly!$A:$I,COLUMN(E$4),FALSE)/VLOOKUP(EOMONTH($A219,-3),Prices_Monthly!$A:$I,COLUMN(E$4),FALSE)-1</f>
        <v>2.7553190790985393E-2</v>
      </c>
      <c r="F219" s="3">
        <f>VLOOKUP($A219,Prices_Monthly!$A:$I,COLUMN(F$4),FALSE)/VLOOKUP(EOMONTH($A219,-3),Prices_Monthly!$A:$I,COLUMN(F$4),FALSE)-1</f>
        <v>5.4246071547977115E-2</v>
      </c>
      <c r="G219" s="3">
        <f>VLOOKUP($A219,Prices_Monthly!$A:$I,COLUMN(G$4),FALSE)/VLOOKUP(EOMONTH($A219,-3),Prices_Monthly!$A:$I,COLUMN(G$4),FALSE)-1</f>
        <v>0.1442014225670869</v>
      </c>
      <c r="H219" s="3">
        <f>VLOOKUP($A219,Prices_Monthly!$A:$I,COLUMN(H$4),FALSE)/VLOOKUP(EOMONTH($A219,-3),Prices_Monthly!$A:$I,COLUMN(H$4),FALSE)-1</f>
        <v>2.0708485467307636E-2</v>
      </c>
      <c r="I219" s="3">
        <f>VLOOKUP($A219,Prices_Monthly!$A:$I,COLUMN(I$4),FALSE)/VLOOKUP(EOMONTH($A219,-3),Prices_Monthly!$A:$I,COLUMN(I$4),FALSE)-1</f>
        <v>5.3841519128715598E-2</v>
      </c>
    </row>
    <row r="220" spans="1:9" x14ac:dyDescent="0.35">
      <c r="A220" s="2">
        <v>39416</v>
      </c>
      <c r="B220" s="3">
        <f>VLOOKUP($A220,Prices_Monthly!$A:$I,COLUMN(B$4),FALSE)/VLOOKUP(EOMONTH($A220,-3),Prices_Monthly!$A:$I,COLUMN(B$4),FALSE)-1</f>
        <v>0.23374195397077213</v>
      </c>
      <c r="C220" s="3">
        <f>VLOOKUP($A220,Prices_Monthly!$A:$I,COLUMN(C$4),FALSE)/VLOOKUP(EOMONTH($A220,-3),Prices_Monthly!$A:$I,COLUMN(C$4),FALSE)-1</f>
        <v>0.14738510046168951</v>
      </c>
      <c r="D220" s="3">
        <f>VLOOKUP($A220,Prices_Monthly!$A:$I,COLUMN(D$4),FALSE)/VLOOKUP(EOMONTH($A220,-3),Prices_Monthly!$A:$I,COLUMN(D$4),FALSE)-1</f>
        <v>1.5056348982557699E-2</v>
      </c>
      <c r="E220" s="3">
        <f>VLOOKUP($A220,Prices_Monthly!$A:$I,COLUMN(E$4),FALSE)/VLOOKUP(EOMONTH($A220,-3),Prices_Monthly!$A:$I,COLUMN(E$4),FALSE)-1</f>
        <v>4.443588632163098E-2</v>
      </c>
      <c r="F220" s="3">
        <f>VLOOKUP($A220,Prices_Monthly!$A:$I,COLUMN(F$4),FALSE)/VLOOKUP(EOMONTH($A220,-3),Prices_Monthly!$A:$I,COLUMN(F$4),FALSE)-1</f>
        <v>-3.9721946375372852E-3</v>
      </c>
      <c r="G220" s="3">
        <f>VLOOKUP($A220,Prices_Monthly!$A:$I,COLUMN(G$4),FALSE)/VLOOKUP(EOMONTH($A220,-3),Prices_Monthly!$A:$I,COLUMN(G$4),FALSE)-1</f>
        <v>3.7806420279479891E-2</v>
      </c>
      <c r="H220" s="3">
        <f>VLOOKUP($A220,Prices_Monthly!$A:$I,COLUMN(H$4),FALSE)/VLOOKUP(EOMONTH($A220,-3),Prices_Monthly!$A:$I,COLUMN(H$4),FALSE)-1</f>
        <v>3.3391130280940207E-2</v>
      </c>
      <c r="I220" s="3">
        <f>VLOOKUP($A220,Prices_Monthly!$A:$I,COLUMN(I$4),FALSE)/VLOOKUP(EOMONTH($A220,-3),Prices_Monthly!$A:$I,COLUMN(I$4),FALSE)-1</f>
        <v>7.4166549383263058E-2</v>
      </c>
    </row>
    <row r="221" spans="1:9" x14ac:dyDescent="0.35">
      <c r="A221" s="2">
        <v>39447</v>
      </c>
      <c r="B221" s="3">
        <f>VLOOKUP($A221,Prices_Monthly!$A:$I,COLUMN(B$4),FALSE)/VLOOKUP(EOMONTH($A221,-3),Prices_Monthly!$A:$I,COLUMN(B$4),FALSE)-1</f>
        <v>0.18016941501746131</v>
      </c>
      <c r="C221" s="3">
        <f>VLOOKUP($A221,Prices_Monthly!$A:$I,COLUMN(C$4),FALSE)/VLOOKUP(EOMONTH($A221,-3),Prices_Monthly!$A:$I,COLUMN(C$4),FALSE)-1</f>
        <v>0.10785128197627669</v>
      </c>
      <c r="D221" s="3">
        <f>VLOOKUP($A221,Prices_Monthly!$A:$I,COLUMN(D$4),FALSE)/VLOOKUP(EOMONTH($A221,-3),Prices_Monthly!$A:$I,COLUMN(D$4),FALSE)-1</f>
        <v>1.6188596372744835E-2</v>
      </c>
      <c r="E221" s="3">
        <f>VLOOKUP($A221,Prices_Monthly!$A:$I,COLUMN(E$4),FALSE)/VLOOKUP(EOMONTH($A221,-3),Prices_Monthly!$A:$I,COLUMN(E$4),FALSE)-1</f>
        <v>4.3922560611673767E-2</v>
      </c>
      <c r="F221" s="3">
        <f>VLOOKUP($A221,Prices_Monthly!$A:$I,COLUMN(F$4),FALSE)/VLOOKUP(EOMONTH($A221,-3),Prices_Monthly!$A:$I,COLUMN(F$4),FALSE)-1</f>
        <v>-4.6328951587047085E-2</v>
      </c>
      <c r="G221" s="3">
        <f>VLOOKUP($A221,Prices_Monthly!$A:$I,COLUMN(G$4),FALSE)/VLOOKUP(EOMONTH($A221,-3),Prices_Monthly!$A:$I,COLUMN(G$4),FALSE)-1</f>
        <v>-1.4543522178833701E-2</v>
      </c>
      <c r="H221" s="3">
        <f>VLOOKUP($A221,Prices_Monthly!$A:$I,COLUMN(H$4),FALSE)/VLOOKUP(EOMONTH($A221,-3),Prices_Monthly!$A:$I,COLUMN(H$4),FALSE)-1</f>
        <v>1.8573083280190472E-2</v>
      </c>
      <c r="I221" s="3">
        <f>VLOOKUP($A221,Prices_Monthly!$A:$I,COLUMN(I$4),FALSE)/VLOOKUP(EOMONTH($A221,-3),Prices_Monthly!$A:$I,COLUMN(I$4),FALSE)-1</f>
        <v>2.6128810642619182E-2</v>
      </c>
    </row>
    <row r="222" spans="1:9" x14ac:dyDescent="0.35">
      <c r="A222" s="2">
        <v>39478</v>
      </c>
      <c r="B222" s="3">
        <f>VLOOKUP($A222,Prices_Monthly!$A:$I,COLUMN(B$4),FALSE)/VLOOKUP(EOMONTH($A222,-3),Prices_Monthly!$A:$I,COLUMN(B$4),FALSE)-1</f>
        <v>2.0900017904557089E-2</v>
      </c>
      <c r="C222" s="3">
        <f>VLOOKUP($A222,Prices_Monthly!$A:$I,COLUMN(C$4),FALSE)/VLOOKUP(EOMONTH($A222,-3),Prices_Monthly!$A:$I,COLUMN(C$4),FALSE)-1</f>
        <v>0.14821532511455082</v>
      </c>
      <c r="D222" s="3">
        <f>VLOOKUP($A222,Prices_Monthly!$A:$I,COLUMN(D$4),FALSE)/VLOOKUP(EOMONTH($A222,-3),Prices_Monthly!$A:$I,COLUMN(D$4),FALSE)-1</f>
        <v>1.5269050719157518E-2</v>
      </c>
      <c r="E222" s="3">
        <f>VLOOKUP($A222,Prices_Monthly!$A:$I,COLUMN(E$4),FALSE)/VLOOKUP(EOMONTH($A222,-3),Prices_Monthly!$A:$I,COLUMN(E$4),FALSE)-1</f>
        <v>6.7382989998795662E-2</v>
      </c>
      <c r="F222" s="3">
        <f>VLOOKUP($A222,Prices_Monthly!$A:$I,COLUMN(F$4),FALSE)/VLOOKUP(EOMONTH($A222,-3),Prices_Monthly!$A:$I,COLUMN(F$4),FALSE)-1</f>
        <v>-0.11908348529295165</v>
      </c>
      <c r="G222" s="3">
        <f>VLOOKUP($A222,Prices_Monthly!$A:$I,COLUMN(G$4),FALSE)/VLOOKUP(EOMONTH($A222,-3),Prices_Monthly!$A:$I,COLUMN(G$4),FALSE)-1</f>
        <v>-0.18806786634134065</v>
      </c>
      <c r="H222" s="3">
        <f>VLOOKUP($A222,Prices_Monthly!$A:$I,COLUMN(H$4),FALSE)/VLOOKUP(EOMONTH($A222,-3),Prices_Monthly!$A:$I,COLUMN(H$4),FALSE)-1</f>
        <v>7.3428226134844454E-2</v>
      </c>
      <c r="I222" s="3">
        <f>VLOOKUP($A222,Prices_Monthly!$A:$I,COLUMN(I$4),FALSE)/VLOOKUP(EOMONTH($A222,-3),Prices_Monthly!$A:$I,COLUMN(I$4),FALSE)-1</f>
        <v>2.2062068433753801E-2</v>
      </c>
    </row>
    <row r="223" spans="1:9" x14ac:dyDescent="0.35">
      <c r="A223" s="2">
        <v>39507</v>
      </c>
      <c r="B223" s="3">
        <f>VLOOKUP($A223,Prices_Monthly!$A:$I,COLUMN(B$4),FALSE)/VLOOKUP(EOMONTH($A223,-3),Prices_Monthly!$A:$I,COLUMN(B$4),FALSE)-1</f>
        <v>0.17309085244251166</v>
      </c>
      <c r="C223" s="3">
        <f>VLOOKUP($A223,Prices_Monthly!$A:$I,COLUMN(C$4),FALSE)/VLOOKUP(EOMONTH($A223,-3),Prices_Monthly!$A:$I,COLUMN(C$4),FALSE)-1</f>
        <v>0.22625338416177243</v>
      </c>
      <c r="D223" s="3">
        <f>VLOOKUP($A223,Prices_Monthly!$A:$I,COLUMN(D$4),FALSE)/VLOOKUP(EOMONTH($A223,-3),Prices_Monthly!$A:$I,COLUMN(D$4),FALSE)-1</f>
        <v>1.2827837038716705E-2</v>
      </c>
      <c r="E223" s="3">
        <f>VLOOKUP($A223,Prices_Monthly!$A:$I,COLUMN(E$4),FALSE)/VLOOKUP(EOMONTH($A223,-3),Prices_Monthly!$A:$I,COLUMN(E$4),FALSE)-1</f>
        <v>4.8161160288912042E-2</v>
      </c>
      <c r="F223" s="3">
        <f>VLOOKUP($A223,Prices_Monthly!$A:$I,COLUMN(F$4),FALSE)/VLOOKUP(EOMONTH($A223,-3),Prices_Monthly!$A:$I,COLUMN(F$4),FALSE)-1</f>
        <v>-0.10917248255234302</v>
      </c>
      <c r="G223" s="3">
        <f>VLOOKUP($A223,Prices_Monthly!$A:$I,COLUMN(G$4),FALSE)/VLOOKUP(EOMONTH($A223,-3),Prices_Monthly!$A:$I,COLUMN(G$4),FALSE)-1</f>
        <v>-0.17383773402577507</v>
      </c>
      <c r="H223" s="3">
        <f>VLOOKUP($A223,Prices_Monthly!$A:$I,COLUMN(H$4),FALSE)/VLOOKUP(EOMONTH($A223,-3),Prices_Monthly!$A:$I,COLUMN(H$4),FALSE)-1</f>
        <v>5.6491645993440143E-2</v>
      </c>
      <c r="I223" s="3">
        <f>VLOOKUP($A223,Prices_Monthly!$A:$I,COLUMN(I$4),FALSE)/VLOOKUP(EOMONTH($A223,-3),Prices_Monthly!$A:$I,COLUMN(I$4),FALSE)-1</f>
        <v>3.4014920399732196E-2</v>
      </c>
    </row>
    <row r="224" spans="1:9" x14ac:dyDescent="0.35">
      <c r="A224" s="2">
        <v>39538</v>
      </c>
      <c r="B224" s="3">
        <f>VLOOKUP($A224,Prices_Monthly!$A:$I,COLUMN(B$4),FALSE)/VLOOKUP(EOMONTH($A224,-3),Prices_Monthly!$A:$I,COLUMN(B$4),FALSE)-1</f>
        <v>0.19684828095025875</v>
      </c>
      <c r="C224" s="3">
        <f>VLOOKUP($A224,Prices_Monthly!$A:$I,COLUMN(C$4),FALSE)/VLOOKUP(EOMONTH($A224,-3),Prices_Monthly!$A:$I,COLUMN(C$4),FALSE)-1</f>
        <v>8.594770076929259E-2</v>
      </c>
      <c r="D224" s="3">
        <f>VLOOKUP($A224,Prices_Monthly!$A:$I,COLUMN(D$4),FALSE)/VLOOKUP(EOMONTH($A224,-3),Prices_Monthly!$A:$I,COLUMN(D$4),FALSE)-1</f>
        <v>2.7074128855857138E-2</v>
      </c>
      <c r="E224" s="3">
        <f>VLOOKUP($A224,Prices_Monthly!$A:$I,COLUMN(E$4),FALSE)/VLOOKUP(EOMONTH($A224,-3),Prices_Monthly!$A:$I,COLUMN(E$4),FALSE)-1</f>
        <v>6.1336356341154197E-2</v>
      </c>
      <c r="F224" s="3">
        <f>VLOOKUP($A224,Prices_Monthly!$A:$I,COLUMN(F$4),FALSE)/VLOOKUP(EOMONTH($A224,-3),Prices_Monthly!$A:$I,COLUMN(F$4),FALSE)-1</f>
        <v>-0.10505967389477222</v>
      </c>
      <c r="G224" s="3">
        <f>VLOOKUP($A224,Prices_Monthly!$A:$I,COLUMN(G$4),FALSE)/VLOOKUP(EOMONTH($A224,-3),Prices_Monthly!$A:$I,COLUMN(G$4),FALSE)-1</f>
        <v>-0.15246531962769305</v>
      </c>
      <c r="H224" s="3">
        <f>VLOOKUP($A224,Prices_Monthly!$A:$I,COLUMN(H$4),FALSE)/VLOOKUP(EOMONTH($A224,-3),Prices_Monthly!$A:$I,COLUMN(H$4),FALSE)-1</f>
        <v>0.11456593763935197</v>
      </c>
      <c r="I224" s="3">
        <f>VLOOKUP($A224,Prices_Monthly!$A:$I,COLUMN(I$4),FALSE)/VLOOKUP(EOMONTH($A224,-3),Prices_Monthly!$A:$I,COLUMN(I$4),FALSE)-1</f>
        <v>8.5539385558154768E-2</v>
      </c>
    </row>
    <row r="225" spans="1:9" x14ac:dyDescent="0.35">
      <c r="A225" s="2">
        <v>39568</v>
      </c>
      <c r="B225" s="3">
        <f>VLOOKUP($A225,Prices_Monthly!$A:$I,COLUMN(B$4),FALSE)/VLOOKUP(EOMONTH($A225,-3),Prices_Monthly!$A:$I,COLUMN(B$4),FALSE)-1</f>
        <v>0.39233976064788911</v>
      </c>
      <c r="C225" s="3">
        <f>VLOOKUP($A225,Prices_Monthly!$A:$I,COLUMN(C$4),FALSE)/VLOOKUP(EOMONTH($A225,-3),Prices_Monthly!$A:$I,COLUMN(C$4),FALSE)-1</f>
        <v>-7.2383997847351722E-2</v>
      </c>
      <c r="D225" s="3">
        <f>VLOOKUP($A225,Prices_Monthly!$A:$I,COLUMN(D$4),FALSE)/VLOOKUP(EOMONTH($A225,-3),Prices_Monthly!$A:$I,COLUMN(D$4),FALSE)-1</f>
        <v>-1.1681114406361659E-2</v>
      </c>
      <c r="E225" s="3">
        <f>VLOOKUP($A225,Prices_Monthly!$A:$I,COLUMN(E$4),FALSE)/VLOOKUP(EOMONTH($A225,-3),Prices_Monthly!$A:$I,COLUMN(E$4),FALSE)-1</f>
        <v>3.8749447473220844E-3</v>
      </c>
      <c r="F225" s="3">
        <f>VLOOKUP($A225,Prices_Monthly!$A:$I,COLUMN(F$4),FALSE)/VLOOKUP(EOMONTH($A225,-3),Prices_Monthly!$A:$I,COLUMN(F$4),FALSE)-1</f>
        <v>3.1500315003150092E-3</v>
      </c>
      <c r="G225" s="3">
        <f>VLOOKUP($A225,Prices_Monthly!$A:$I,COLUMN(G$4),FALSE)/VLOOKUP(EOMONTH($A225,-3),Prices_Monthly!$A:$I,COLUMN(G$4),FALSE)-1</f>
        <v>3.6993986302132686E-2</v>
      </c>
      <c r="H225" s="3">
        <f>VLOOKUP($A225,Prices_Monthly!$A:$I,COLUMN(H$4),FALSE)/VLOOKUP(EOMONTH($A225,-3),Prices_Monthly!$A:$I,COLUMN(H$4),FALSE)-1</f>
        <v>1.1470824657638046E-2</v>
      </c>
      <c r="I225" s="3">
        <f>VLOOKUP($A225,Prices_Monthly!$A:$I,COLUMN(I$4),FALSE)/VLOOKUP(EOMONTH($A225,-3),Prices_Monthly!$A:$I,COLUMN(I$4),FALSE)-1</f>
        <v>5.4710185055882876E-2</v>
      </c>
    </row>
    <row r="226" spans="1:9" x14ac:dyDescent="0.35">
      <c r="A226" s="2">
        <v>39599</v>
      </c>
      <c r="B226" s="3">
        <f>VLOOKUP($A226,Prices_Monthly!$A:$I,COLUMN(B$4),FALSE)/VLOOKUP(EOMONTH($A226,-3),Prices_Monthly!$A:$I,COLUMN(B$4),FALSE)-1</f>
        <v>0.3812042460399292</v>
      </c>
      <c r="C226" s="3">
        <f>VLOOKUP($A226,Prices_Monthly!$A:$I,COLUMN(C$4),FALSE)/VLOOKUP(EOMONTH($A226,-3),Prices_Monthly!$A:$I,COLUMN(C$4),FALSE)-1</f>
        <v>-9.4485173057222371E-2</v>
      </c>
      <c r="D226" s="3">
        <f>VLOOKUP($A226,Prices_Monthly!$A:$I,COLUMN(D$4),FALSE)/VLOOKUP(EOMONTH($A226,-3),Prices_Monthly!$A:$I,COLUMN(D$4),FALSE)-1</f>
        <v>-2.910644893917036E-2</v>
      </c>
      <c r="E226" s="3">
        <f>VLOOKUP($A226,Prices_Monthly!$A:$I,COLUMN(E$4),FALSE)/VLOOKUP(EOMONTH($A226,-3),Prices_Monthly!$A:$I,COLUMN(E$4),FALSE)-1</f>
        <v>-2.9066236552935498E-2</v>
      </c>
      <c r="F226" s="3">
        <f>VLOOKUP($A226,Prices_Monthly!$A:$I,COLUMN(F$4),FALSE)/VLOOKUP(EOMONTH($A226,-3),Prices_Monthly!$A:$I,COLUMN(F$4),FALSE)-1</f>
        <v>5.0457004290244356E-2</v>
      </c>
      <c r="G226" s="3">
        <f>VLOOKUP($A226,Prices_Monthly!$A:$I,COLUMN(G$4),FALSE)/VLOOKUP(EOMONTH($A226,-3),Prices_Monthly!$A:$I,COLUMN(G$4),FALSE)-1</f>
        <v>0.15983867348852954</v>
      </c>
      <c r="H226" s="3">
        <f>VLOOKUP($A226,Prices_Monthly!$A:$I,COLUMN(H$4),FALSE)/VLOOKUP(EOMONTH($A226,-3),Prices_Monthly!$A:$I,COLUMN(H$4),FALSE)-1</f>
        <v>-1.9504377923203253E-2</v>
      </c>
      <c r="I226" s="3">
        <f>VLOOKUP($A226,Prices_Monthly!$A:$I,COLUMN(I$4),FALSE)/VLOOKUP(EOMONTH($A226,-3),Prices_Monthly!$A:$I,COLUMN(I$4),FALSE)-1</f>
        <v>2.7466102457205377E-2</v>
      </c>
    </row>
    <row r="227" spans="1:9" x14ac:dyDescent="0.35">
      <c r="A227" s="2">
        <v>39629</v>
      </c>
      <c r="B227" s="3">
        <f>VLOOKUP($A227,Prices_Monthly!$A:$I,COLUMN(B$4),FALSE)/VLOOKUP(EOMONTH($A227,-3),Prices_Monthly!$A:$I,COLUMN(B$4),FALSE)-1</f>
        <v>0.34789826799691093</v>
      </c>
      <c r="C227" s="3">
        <f>VLOOKUP($A227,Prices_Monthly!$A:$I,COLUMN(C$4),FALSE)/VLOOKUP(EOMONTH($A227,-3),Prices_Monthly!$A:$I,COLUMN(C$4),FALSE)-1</f>
        <v>2.585861041881854E-3</v>
      </c>
      <c r="D227" s="3">
        <f>VLOOKUP($A227,Prices_Monthly!$A:$I,COLUMN(D$4),FALSE)/VLOOKUP(EOMONTH($A227,-3),Prices_Monthly!$A:$I,COLUMN(D$4),FALSE)-1</f>
        <v>-3.1763219788598862E-2</v>
      </c>
      <c r="E227" s="3">
        <f>VLOOKUP($A227,Prices_Monthly!$A:$I,COLUMN(E$4),FALSE)/VLOOKUP(EOMONTH($A227,-3),Prices_Monthly!$A:$I,COLUMN(E$4),FALSE)-1</f>
        <v>-2.9804726751546884E-2</v>
      </c>
      <c r="F227" s="3">
        <f>VLOOKUP($A227,Prices_Monthly!$A:$I,COLUMN(F$4),FALSE)/VLOOKUP(EOMONTH($A227,-3),Prices_Monthly!$A:$I,COLUMN(F$4),FALSE)-1</f>
        <v>-3.4090909090909172E-2</v>
      </c>
      <c r="G227" s="3">
        <f>VLOOKUP($A227,Prices_Monthly!$A:$I,COLUMN(G$4),FALSE)/VLOOKUP(EOMONTH($A227,-3),Prices_Monthly!$A:$I,COLUMN(G$4),FALSE)-1</f>
        <v>2.5972668317670422E-2</v>
      </c>
      <c r="H227" s="3">
        <f>VLOOKUP($A227,Prices_Monthly!$A:$I,COLUMN(H$4),FALSE)/VLOOKUP(EOMONTH($A227,-3),Prices_Monthly!$A:$I,COLUMN(H$4),FALSE)-1</f>
        <v>-6.6217664692968636E-2</v>
      </c>
      <c r="I227" s="3">
        <f>VLOOKUP($A227,Prices_Monthly!$A:$I,COLUMN(I$4),FALSE)/VLOOKUP(EOMONTH($A227,-3),Prices_Monthly!$A:$I,COLUMN(I$4),FALSE)-1</f>
        <v>-1.8921872427060116E-3</v>
      </c>
    </row>
    <row r="228" spans="1:9" x14ac:dyDescent="0.35">
      <c r="A228" s="2">
        <v>39660</v>
      </c>
      <c r="B228" s="3">
        <f>VLOOKUP($A228,Prices_Monthly!$A:$I,COLUMN(B$4),FALSE)/VLOOKUP(EOMONTH($A228,-3),Prices_Monthly!$A:$I,COLUMN(B$4),FALSE)-1</f>
        <v>7.4917548437169135E-2</v>
      </c>
      <c r="C228" s="3">
        <f>VLOOKUP($A228,Prices_Monthly!$A:$I,COLUMN(C$4),FALSE)/VLOOKUP(EOMONTH($A228,-3),Prices_Monthly!$A:$I,COLUMN(C$4),FALSE)-1</f>
        <v>5.0314294372227009E-2</v>
      </c>
      <c r="D228" s="3">
        <f>VLOOKUP($A228,Prices_Monthly!$A:$I,COLUMN(D$4),FALSE)/VLOOKUP(EOMONTH($A228,-3),Prices_Monthly!$A:$I,COLUMN(D$4),FALSE)-1</f>
        <v>6.4281109639625633E-3</v>
      </c>
      <c r="E228" s="3">
        <f>VLOOKUP($A228,Prices_Monthly!$A:$I,COLUMN(E$4),FALSE)/VLOOKUP(EOMONTH($A228,-3),Prices_Monthly!$A:$I,COLUMN(E$4),FALSE)-1</f>
        <v>4.4117975861663883E-3</v>
      </c>
      <c r="F228" s="3">
        <f>VLOOKUP($A228,Prices_Monthly!$A:$I,COLUMN(F$4),FALSE)/VLOOKUP(EOMONTH($A228,-3),Prices_Monthly!$A:$I,COLUMN(F$4),FALSE)-1</f>
        <v>-8.7295890902565842E-2</v>
      </c>
      <c r="G228" s="3">
        <f>VLOOKUP($A228,Prices_Monthly!$A:$I,COLUMN(G$4),FALSE)/VLOOKUP(EOMONTH($A228,-3),Prices_Monthly!$A:$I,COLUMN(G$4),FALSE)-1</f>
        <v>-4.083242162067835E-2</v>
      </c>
      <c r="H228" s="3">
        <f>VLOOKUP($A228,Prices_Monthly!$A:$I,COLUMN(H$4),FALSE)/VLOOKUP(EOMONTH($A228,-3),Prices_Monthly!$A:$I,COLUMN(H$4),FALSE)-1</f>
        <v>-3.8304533279950204E-2</v>
      </c>
      <c r="I228" s="3">
        <f>VLOOKUP($A228,Prices_Monthly!$A:$I,COLUMN(I$4),FALSE)/VLOOKUP(EOMONTH($A228,-3),Prices_Monthly!$A:$I,COLUMN(I$4),FALSE)-1</f>
        <v>6.4907839238577125E-3</v>
      </c>
    </row>
    <row r="229" spans="1:9" x14ac:dyDescent="0.35">
      <c r="A229" s="2">
        <v>39691</v>
      </c>
      <c r="B229" s="3">
        <f>VLOOKUP($A229,Prices_Monthly!$A:$I,COLUMN(B$4),FALSE)/VLOOKUP(EOMONTH($A229,-3),Prices_Monthly!$A:$I,COLUMN(B$4),FALSE)-1</f>
        <v>-0.14484181218335412</v>
      </c>
      <c r="C229" s="3">
        <f>VLOOKUP($A229,Prices_Monthly!$A:$I,COLUMN(C$4),FALSE)/VLOOKUP(EOMONTH($A229,-3),Prices_Monthly!$A:$I,COLUMN(C$4),FALSE)-1</f>
        <v>-7.3030423556001756E-2</v>
      </c>
      <c r="D229" s="3">
        <f>VLOOKUP($A229,Prices_Monthly!$A:$I,COLUMN(D$4),FALSE)/VLOOKUP(EOMONTH($A229,-3),Prices_Monthly!$A:$I,COLUMN(D$4),FALSE)-1</f>
        <v>3.3824919862555536E-2</v>
      </c>
      <c r="E229" s="3">
        <f>VLOOKUP($A229,Prices_Monthly!$A:$I,COLUMN(E$4),FALSE)/VLOOKUP(EOMONTH($A229,-3),Prices_Monthly!$A:$I,COLUMN(E$4),FALSE)-1</f>
        <v>3.8117515792729151E-2</v>
      </c>
      <c r="F229" s="3">
        <f>VLOOKUP($A229,Prices_Monthly!$A:$I,COLUMN(F$4),FALSE)/VLOOKUP(EOMONTH($A229,-3),Prices_Monthly!$A:$I,COLUMN(F$4),FALSE)-1</f>
        <v>-8.576755748912368E-2</v>
      </c>
      <c r="G229" s="3">
        <f>VLOOKUP($A229,Prices_Monthly!$A:$I,COLUMN(G$4),FALSE)/VLOOKUP(EOMONTH($A229,-3),Prices_Monthly!$A:$I,COLUMN(G$4),FALSE)-1</f>
        <v>-8.3226433553792667E-2</v>
      </c>
      <c r="H229" s="3">
        <f>VLOOKUP($A229,Prices_Monthly!$A:$I,COLUMN(H$4),FALSE)/VLOOKUP(EOMONTH($A229,-3),Prices_Monthly!$A:$I,COLUMN(H$4),FALSE)-1</f>
        <v>-3.2177858284132443E-2</v>
      </c>
      <c r="I229" s="3">
        <f>VLOOKUP($A229,Prices_Monthly!$A:$I,COLUMN(I$4),FALSE)/VLOOKUP(EOMONTH($A229,-3),Prices_Monthly!$A:$I,COLUMN(I$4),FALSE)-1</f>
        <v>-4.8421894031668744E-2</v>
      </c>
    </row>
    <row r="230" spans="1:9" x14ac:dyDescent="0.35">
      <c r="A230" s="2">
        <v>39721</v>
      </c>
      <c r="B230" s="3">
        <f>VLOOKUP($A230,Prices_Monthly!$A:$I,COLUMN(B$4),FALSE)/VLOOKUP(EOMONTH($A230,-3),Prices_Monthly!$A:$I,COLUMN(B$4),FALSE)-1</f>
        <v>-0.29495462963448349</v>
      </c>
      <c r="C230" s="3">
        <f>VLOOKUP($A230,Prices_Monthly!$A:$I,COLUMN(C$4),FALSE)/VLOOKUP(EOMONTH($A230,-3),Prices_Monthly!$A:$I,COLUMN(C$4),FALSE)-1</f>
        <v>-6.1174253677500401E-2</v>
      </c>
      <c r="D230" s="3">
        <f>VLOOKUP($A230,Prices_Monthly!$A:$I,COLUMN(D$4),FALSE)/VLOOKUP(EOMONTH($A230,-3),Prices_Monthly!$A:$I,COLUMN(D$4),FALSE)-1</f>
        <v>1.3951574416504187E-2</v>
      </c>
      <c r="E230" s="3">
        <f>VLOOKUP($A230,Prices_Monthly!$A:$I,COLUMN(E$4),FALSE)/VLOOKUP(EOMONTH($A230,-3),Prices_Monthly!$A:$I,COLUMN(E$4),FALSE)-1</f>
        <v>1.6550396258764311E-2</v>
      </c>
      <c r="F230" s="3">
        <f>VLOOKUP($A230,Prices_Monthly!$A:$I,COLUMN(F$4),FALSE)/VLOOKUP(EOMONTH($A230,-3),Prices_Monthly!$A:$I,COLUMN(F$4),FALSE)-1</f>
        <v>-8.8381137578998459E-2</v>
      </c>
      <c r="G230" s="3">
        <f>VLOOKUP($A230,Prices_Monthly!$A:$I,COLUMN(G$4),FALSE)/VLOOKUP(EOMONTH($A230,-3),Prices_Monthly!$A:$I,COLUMN(G$4),FALSE)-1</f>
        <v>-0.13393672789622368</v>
      </c>
      <c r="H230" s="3">
        <f>VLOOKUP($A230,Prices_Monthly!$A:$I,COLUMN(H$4),FALSE)/VLOOKUP(EOMONTH($A230,-3),Prices_Monthly!$A:$I,COLUMN(H$4),FALSE)-1</f>
        <v>-5.4938781623561361E-3</v>
      </c>
      <c r="I230" s="3">
        <f>VLOOKUP($A230,Prices_Monthly!$A:$I,COLUMN(I$4),FALSE)/VLOOKUP(EOMONTH($A230,-3),Prices_Monthly!$A:$I,COLUMN(I$4),FALSE)-1</f>
        <v>-0.10201785987467493</v>
      </c>
    </row>
    <row r="231" spans="1:9" x14ac:dyDescent="0.35">
      <c r="A231" s="2">
        <v>39752</v>
      </c>
      <c r="B231" s="3">
        <f>VLOOKUP($A231,Prices_Monthly!$A:$I,COLUMN(B$4),FALSE)/VLOOKUP(EOMONTH($A231,-3),Prices_Monthly!$A:$I,COLUMN(B$4),FALSE)-1</f>
        <v>-0.45056967579714879</v>
      </c>
      <c r="C231" s="3">
        <f>VLOOKUP($A231,Prices_Monthly!$A:$I,COLUMN(C$4),FALSE)/VLOOKUP(EOMONTH($A231,-3),Prices_Monthly!$A:$I,COLUMN(C$4),FALSE)-1</f>
        <v>-0.22163245830451306</v>
      </c>
      <c r="D231" s="3">
        <f>VLOOKUP($A231,Prices_Monthly!$A:$I,COLUMN(D$4),FALSE)/VLOOKUP(EOMONTH($A231,-3),Prices_Monthly!$A:$I,COLUMN(D$4),FALSE)-1</f>
        <v>1.0037483366592825E-2</v>
      </c>
      <c r="E231" s="3">
        <f>VLOOKUP($A231,Prices_Monthly!$A:$I,COLUMN(E$4),FALSE)/VLOOKUP(EOMONTH($A231,-3),Prices_Monthly!$A:$I,COLUMN(E$4),FALSE)-1</f>
        <v>-5.0857559062735813E-3</v>
      </c>
      <c r="F231" s="3">
        <f>VLOOKUP($A231,Prices_Monthly!$A:$I,COLUMN(F$4),FALSE)/VLOOKUP(EOMONTH($A231,-3),Prices_Monthly!$A:$I,COLUMN(F$4),FALSE)-1</f>
        <v>-0.23739309938071373</v>
      </c>
      <c r="G231" s="3">
        <f>VLOOKUP($A231,Prices_Monthly!$A:$I,COLUMN(G$4),FALSE)/VLOOKUP(EOMONTH($A231,-3),Prices_Monthly!$A:$I,COLUMN(G$4),FALSE)-1</f>
        <v>-0.28134370396806241</v>
      </c>
      <c r="H231" s="3">
        <f>VLOOKUP($A231,Prices_Monthly!$A:$I,COLUMN(H$4),FALSE)/VLOOKUP(EOMONTH($A231,-3),Prices_Monthly!$A:$I,COLUMN(H$4),FALSE)-1</f>
        <v>8.9921751561206964E-2</v>
      </c>
      <c r="I231" s="3">
        <f>VLOOKUP($A231,Prices_Monthly!$A:$I,COLUMN(I$4),FALSE)/VLOOKUP(EOMONTH($A231,-3),Prices_Monthly!$A:$I,COLUMN(I$4),FALSE)-1</f>
        <v>-0.18563303422315414</v>
      </c>
    </row>
    <row r="232" spans="1:9" x14ac:dyDescent="0.35">
      <c r="A232" s="2">
        <v>39782</v>
      </c>
      <c r="B232" s="3">
        <f>VLOOKUP($A232,Prices_Monthly!$A:$I,COLUMN(B$4),FALSE)/VLOOKUP(EOMONTH($A232,-3),Prices_Monthly!$A:$I,COLUMN(B$4),FALSE)-1</f>
        <v>-0.49735555927226771</v>
      </c>
      <c r="C232" s="3">
        <f>VLOOKUP($A232,Prices_Monthly!$A:$I,COLUMN(C$4),FALSE)/VLOOKUP(EOMONTH($A232,-3),Prices_Monthly!$A:$I,COLUMN(C$4),FALSE)-1</f>
        <v>-2.194522615392569E-2</v>
      </c>
      <c r="D232" s="3">
        <f>VLOOKUP($A232,Prices_Monthly!$A:$I,COLUMN(D$4),FALSE)/VLOOKUP(EOMONTH($A232,-3),Prices_Monthly!$A:$I,COLUMN(D$4),FALSE)-1</f>
        <v>5.8460491766501033E-3</v>
      </c>
      <c r="E232" s="3">
        <f>VLOOKUP($A232,Prices_Monthly!$A:$I,COLUMN(E$4),FALSE)/VLOOKUP(EOMONTH($A232,-3),Prices_Monthly!$A:$I,COLUMN(E$4),FALSE)-1</f>
        <v>6.6157327549698941E-2</v>
      </c>
      <c r="F232" s="3">
        <f>VLOOKUP($A232,Prices_Monthly!$A:$I,COLUMN(F$4),FALSE)/VLOOKUP(EOMONTH($A232,-3),Prices_Monthly!$A:$I,COLUMN(F$4),FALSE)-1</f>
        <v>-0.30261241138195583</v>
      </c>
      <c r="G232" s="3">
        <f>VLOOKUP($A232,Prices_Monthly!$A:$I,COLUMN(G$4),FALSE)/VLOOKUP(EOMONTH($A232,-3),Prices_Monthly!$A:$I,COLUMN(G$4),FALSE)-1</f>
        <v>-0.36973291407658004</v>
      </c>
      <c r="H232" s="3">
        <f>VLOOKUP($A232,Prices_Monthly!$A:$I,COLUMN(H$4),FALSE)/VLOOKUP(EOMONTH($A232,-3),Prices_Monthly!$A:$I,COLUMN(H$4),FALSE)-1</f>
        <v>0.13148492174897886</v>
      </c>
      <c r="I232" s="3">
        <f>VLOOKUP($A232,Prices_Monthly!$A:$I,COLUMN(I$4),FALSE)/VLOOKUP(EOMONTH($A232,-3),Prices_Monthly!$A:$I,COLUMN(I$4),FALSE)-1</f>
        <v>-0.13644716410411906</v>
      </c>
    </row>
    <row r="233" spans="1:9" x14ac:dyDescent="0.35">
      <c r="A233" s="2">
        <v>39813</v>
      </c>
      <c r="B233" s="3">
        <f>VLOOKUP($A233,Prices_Monthly!$A:$I,COLUMN(B$4),FALSE)/VLOOKUP(EOMONTH($A233,-3),Prices_Monthly!$A:$I,COLUMN(B$4),FALSE)-1</f>
        <v>-0.55403475431274285</v>
      </c>
      <c r="C233" s="3">
        <f>VLOOKUP($A233,Prices_Monthly!$A:$I,COLUMN(C$4),FALSE)/VLOOKUP(EOMONTH($A233,-3),Prices_Monthly!$A:$I,COLUMN(C$4),FALSE)-1</f>
        <v>1.365230913890958E-3</v>
      </c>
      <c r="D233" s="3">
        <f>VLOOKUP($A233,Prices_Monthly!$A:$I,COLUMN(D$4),FALSE)/VLOOKUP(EOMONTH($A233,-3),Prices_Monthly!$A:$I,COLUMN(D$4),FALSE)-1</f>
        <v>1.8637446304212935E-2</v>
      </c>
      <c r="E233" s="3">
        <f>VLOOKUP($A233,Prices_Monthly!$A:$I,COLUMN(E$4),FALSE)/VLOOKUP(EOMONTH($A233,-3),Prices_Monthly!$A:$I,COLUMN(E$4),FALSE)-1</f>
        <v>0.11683977538294288</v>
      </c>
      <c r="F233" s="3">
        <f>VLOOKUP($A233,Prices_Monthly!$A:$I,COLUMN(F$4),FALSE)/VLOOKUP(EOMONTH($A233,-3),Prices_Monthly!$A:$I,COLUMN(F$4),FALSE)-1</f>
        <v>-0.22962883959044367</v>
      </c>
      <c r="G233" s="3">
        <f>VLOOKUP($A233,Prices_Monthly!$A:$I,COLUMN(G$4),FALSE)/VLOOKUP(EOMONTH($A233,-3),Prices_Monthly!$A:$I,COLUMN(G$4),FALSE)-1</f>
        <v>-0.24534670496405564</v>
      </c>
      <c r="H233" s="3">
        <f>VLOOKUP($A233,Prices_Monthly!$A:$I,COLUMN(H$4),FALSE)/VLOOKUP(EOMONTH($A233,-3),Prices_Monthly!$A:$I,COLUMN(H$4),FALSE)-1</f>
        <v>0.16279127184384534</v>
      </c>
      <c r="I233" s="3">
        <f>VLOOKUP($A233,Prices_Monthly!$A:$I,COLUMN(I$4),FALSE)/VLOOKUP(EOMONTH($A233,-3),Prices_Monthly!$A:$I,COLUMN(I$4),FALSE)-1</f>
        <v>-1.2125747002802556E-2</v>
      </c>
    </row>
    <row r="234" spans="1:9" x14ac:dyDescent="0.35">
      <c r="A234" s="2">
        <v>39844</v>
      </c>
      <c r="B234" s="3">
        <f>VLOOKUP($A234,Prices_Monthly!$A:$I,COLUMN(B$4),FALSE)/VLOOKUP(EOMONTH($A234,-3),Prices_Monthly!$A:$I,COLUMN(B$4),FALSE)-1</f>
        <v>-0.31768392320676297</v>
      </c>
      <c r="C234" s="3">
        <f>VLOOKUP($A234,Prices_Monthly!$A:$I,COLUMN(C$4),FALSE)/VLOOKUP(EOMONTH($A234,-3),Prices_Monthly!$A:$I,COLUMN(C$4),FALSE)-1</f>
        <v>0.28708763792923175</v>
      </c>
      <c r="D234" s="3">
        <f>VLOOKUP($A234,Prices_Monthly!$A:$I,COLUMN(D$4),FALSE)/VLOOKUP(EOMONTH($A234,-3),Prices_Monthly!$A:$I,COLUMN(D$4),FALSE)-1</f>
        <v>6.5993064653644407E-3</v>
      </c>
      <c r="E234" s="3">
        <f>VLOOKUP($A234,Prices_Monthly!$A:$I,COLUMN(E$4),FALSE)/VLOOKUP(EOMONTH($A234,-3),Prices_Monthly!$A:$I,COLUMN(E$4),FALSE)-1</f>
        <v>0.10436538041018717</v>
      </c>
      <c r="F234" s="3">
        <f>VLOOKUP($A234,Prices_Monthly!$A:$I,COLUMN(F$4),FALSE)/VLOOKUP(EOMONTH($A234,-3),Prices_Monthly!$A:$I,COLUMN(F$4),FALSE)-1</f>
        <v>-0.14913637535447277</v>
      </c>
      <c r="G234" s="3">
        <f>VLOOKUP($A234,Prices_Monthly!$A:$I,COLUMN(G$4),FALSE)/VLOOKUP(EOMONTH($A234,-3),Prices_Monthly!$A:$I,COLUMN(G$4),FALSE)-1</f>
        <v>-0.1191935617365395</v>
      </c>
      <c r="H234" s="3">
        <f>VLOOKUP($A234,Prices_Monthly!$A:$I,COLUMN(H$4),FALSE)/VLOOKUP(EOMONTH($A234,-3),Prices_Monthly!$A:$I,COLUMN(H$4),FALSE)-1</f>
        <v>9.3627361307179635E-2</v>
      </c>
      <c r="I234" s="3">
        <f>VLOOKUP($A234,Prices_Monthly!$A:$I,COLUMN(I$4),FALSE)/VLOOKUP(EOMONTH($A234,-3),Prices_Monthly!$A:$I,COLUMN(I$4),FALSE)-1</f>
        <v>1.364880371048427E-2</v>
      </c>
    </row>
    <row r="235" spans="1:9" x14ac:dyDescent="0.35">
      <c r="A235" s="2">
        <v>39872</v>
      </c>
      <c r="B235" s="3">
        <f>VLOOKUP($A235,Prices_Monthly!$A:$I,COLUMN(B$4),FALSE)/VLOOKUP(EOMONTH($A235,-3),Prices_Monthly!$A:$I,COLUMN(B$4),FALSE)-1</f>
        <v>-0.30436190743794322</v>
      </c>
      <c r="C235" s="3">
        <f>VLOOKUP($A235,Prices_Monthly!$A:$I,COLUMN(C$4),FALSE)/VLOOKUP(EOMONTH($A235,-3),Prices_Monthly!$A:$I,COLUMN(C$4),FALSE)-1</f>
        <v>0.1488047240037047</v>
      </c>
      <c r="D235" s="3">
        <f>VLOOKUP($A235,Prices_Monthly!$A:$I,COLUMN(D$4),FALSE)/VLOOKUP(EOMONTH($A235,-3),Prices_Monthly!$A:$I,COLUMN(D$4),FALSE)-1</f>
        <v>6.9644208932628793E-4</v>
      </c>
      <c r="E235" s="3">
        <f>VLOOKUP($A235,Prices_Monthly!$A:$I,COLUMN(E$4),FALSE)/VLOOKUP(EOMONTH($A235,-3),Prices_Monthly!$A:$I,COLUMN(E$4),FALSE)-1</f>
        <v>6.7353690564209145E-3</v>
      </c>
      <c r="F235" s="3">
        <f>VLOOKUP($A235,Prices_Monthly!$A:$I,COLUMN(F$4),FALSE)/VLOOKUP(EOMONTH($A235,-3),Prices_Monthly!$A:$I,COLUMN(F$4),FALSE)-1</f>
        <v>-0.17936220582091633</v>
      </c>
      <c r="G235" s="3">
        <f>VLOOKUP($A235,Prices_Monthly!$A:$I,COLUMN(G$4),FALSE)/VLOOKUP(EOMONTH($A235,-3),Prices_Monthly!$A:$I,COLUMN(G$4),FALSE)-1</f>
        <v>-5.9465036951253936E-2</v>
      </c>
      <c r="H235" s="3">
        <f>VLOOKUP($A235,Prices_Monthly!$A:$I,COLUMN(H$4),FALSE)/VLOOKUP(EOMONTH($A235,-3),Prices_Monthly!$A:$I,COLUMN(H$4),FALSE)-1</f>
        <v>-2.7950701721337956E-2</v>
      </c>
      <c r="I235" s="3">
        <f>VLOOKUP($A235,Prices_Monthly!$A:$I,COLUMN(I$4),FALSE)/VLOOKUP(EOMONTH($A235,-3),Prices_Monthly!$A:$I,COLUMN(I$4),FALSE)-1</f>
        <v>3.0126871928368715E-3</v>
      </c>
    </row>
    <row r="236" spans="1:9" x14ac:dyDescent="0.35">
      <c r="A236" s="2">
        <v>39903</v>
      </c>
      <c r="B236" s="3">
        <f>VLOOKUP($A236,Prices_Monthly!$A:$I,COLUMN(B$4),FALSE)/VLOOKUP(EOMONTH($A236,-3),Prices_Monthly!$A:$I,COLUMN(B$4),FALSE)-1</f>
        <v>-4.744630551351825E-2</v>
      </c>
      <c r="C236" s="3">
        <f>VLOOKUP($A236,Prices_Monthly!$A:$I,COLUMN(C$4),FALSE)/VLOOKUP(EOMONTH($A236,-3),Prices_Monthly!$A:$I,COLUMN(C$4),FALSE)-1</f>
        <v>4.1743358893826077E-2</v>
      </c>
      <c r="D236" s="3">
        <f>VLOOKUP($A236,Prices_Monthly!$A:$I,COLUMN(D$4),FALSE)/VLOOKUP(EOMONTH($A236,-3),Prices_Monthly!$A:$I,COLUMN(D$4),FALSE)-1</f>
        <v>-1.4303407385532707E-2</v>
      </c>
      <c r="E236" s="3">
        <f>VLOOKUP($A236,Prices_Monthly!$A:$I,COLUMN(E$4),FALSE)/VLOOKUP(EOMONTH($A236,-3),Prices_Monthly!$A:$I,COLUMN(E$4),FALSE)-1</f>
        <v>1.0379506811368788E-3</v>
      </c>
      <c r="F236" s="3">
        <f>VLOOKUP($A236,Prices_Monthly!$A:$I,COLUMN(F$4),FALSE)/VLOOKUP(EOMONTH($A236,-3),Prices_Monthly!$A:$I,COLUMN(F$4),FALSE)-1</f>
        <v>-0.11311089574968847</v>
      </c>
      <c r="G236" s="3">
        <f>VLOOKUP($A236,Prices_Monthly!$A:$I,COLUMN(G$4),FALSE)/VLOOKUP(EOMONTH($A236,-3),Prices_Monthly!$A:$I,COLUMN(G$4),FALSE)-1</f>
        <v>2.1783072423877448E-2</v>
      </c>
      <c r="H236" s="3">
        <f>VLOOKUP($A236,Prices_Monthly!$A:$I,COLUMN(H$4),FALSE)/VLOOKUP(EOMONTH($A236,-3),Prices_Monthly!$A:$I,COLUMN(H$4),FALSE)-1</f>
        <v>-8.3284497951037206E-2</v>
      </c>
      <c r="I236" s="3">
        <f>VLOOKUP($A236,Prices_Monthly!$A:$I,COLUMN(I$4),FALSE)/VLOOKUP(EOMONTH($A236,-3),Prices_Monthly!$A:$I,COLUMN(I$4),FALSE)-1</f>
        <v>-4.3048966466373351E-2</v>
      </c>
    </row>
    <row r="237" spans="1:9" x14ac:dyDescent="0.35">
      <c r="A237" s="2">
        <v>39933</v>
      </c>
      <c r="B237" s="3">
        <f>VLOOKUP($A237,Prices_Monthly!$A:$I,COLUMN(B$4),FALSE)/VLOOKUP(EOMONTH($A237,-3),Prices_Monthly!$A:$I,COLUMN(B$4),FALSE)-1</f>
        <v>-0.10041589433067977</v>
      </c>
      <c r="C237" s="3">
        <f>VLOOKUP($A237,Prices_Monthly!$A:$I,COLUMN(C$4),FALSE)/VLOOKUP(EOMONTH($A237,-3),Prices_Monthly!$A:$I,COLUMN(C$4),FALSE)-1</f>
        <v>-4.2341248010869581E-2</v>
      </c>
      <c r="D237" s="3">
        <f>VLOOKUP($A237,Prices_Monthly!$A:$I,COLUMN(D$4),FALSE)/VLOOKUP(EOMONTH($A237,-3),Prices_Monthly!$A:$I,COLUMN(D$4),FALSE)-1</f>
        <v>-1.4051533273899075E-2</v>
      </c>
      <c r="E237" s="3">
        <f>VLOOKUP($A237,Prices_Monthly!$A:$I,COLUMN(E$4),FALSE)/VLOOKUP(EOMONTH($A237,-3),Prices_Monthly!$A:$I,COLUMN(E$4),FALSE)-1</f>
        <v>2.2798979988758461E-4</v>
      </c>
      <c r="F237" s="3">
        <f>VLOOKUP($A237,Prices_Monthly!$A:$I,COLUMN(F$4),FALSE)/VLOOKUP(EOMONTH($A237,-3),Prices_Monthly!$A:$I,COLUMN(F$4),FALSE)-1</f>
        <v>6.2263293440387724E-2</v>
      </c>
      <c r="G237" s="3">
        <f>VLOOKUP($A237,Prices_Monthly!$A:$I,COLUMN(G$4),FALSE)/VLOOKUP(EOMONTH($A237,-3),Prices_Monthly!$A:$I,COLUMN(G$4),FALSE)-1</f>
        <v>0.18303346875604576</v>
      </c>
      <c r="H237" s="3">
        <f>VLOOKUP($A237,Prices_Monthly!$A:$I,COLUMN(H$4),FALSE)/VLOOKUP(EOMONTH($A237,-3),Prices_Monthly!$A:$I,COLUMN(H$4),FALSE)-1</f>
        <v>-8.8462748291247006E-2</v>
      </c>
      <c r="I237" s="3">
        <f>VLOOKUP($A237,Prices_Monthly!$A:$I,COLUMN(I$4),FALSE)/VLOOKUP(EOMONTH($A237,-3),Prices_Monthly!$A:$I,COLUMN(I$4),FALSE)-1</f>
        <v>3.4806468925673961E-2</v>
      </c>
    </row>
    <row r="238" spans="1:9" x14ac:dyDescent="0.35">
      <c r="A238" s="2">
        <v>39964</v>
      </c>
      <c r="B238" s="3">
        <f>VLOOKUP($A238,Prices_Monthly!$A:$I,COLUMN(B$4),FALSE)/VLOOKUP(EOMONTH($A238,-3),Prices_Monthly!$A:$I,COLUMN(B$4),FALSE)-1</f>
        <v>0.27999365416136079</v>
      </c>
      <c r="C238" s="3">
        <f>VLOOKUP($A238,Prices_Monthly!$A:$I,COLUMN(C$4),FALSE)/VLOOKUP(EOMONTH($A238,-3),Prices_Monthly!$A:$I,COLUMN(C$4),FALSE)-1</f>
        <v>3.5479013968058304E-2</v>
      </c>
      <c r="D238" s="3">
        <f>VLOOKUP($A238,Prices_Monthly!$A:$I,COLUMN(D$4),FALSE)/VLOOKUP(EOMONTH($A238,-3),Prices_Monthly!$A:$I,COLUMN(D$4),FALSE)-1</f>
        <v>-2.2382296684975489E-2</v>
      </c>
      <c r="E238" s="3">
        <f>VLOOKUP($A238,Prices_Monthly!$A:$I,COLUMN(E$4),FALSE)/VLOOKUP(EOMONTH($A238,-3),Prices_Monthly!$A:$I,COLUMN(E$4),FALSE)-1</f>
        <v>-1.233272871044433E-2</v>
      </c>
      <c r="F238" s="3">
        <f>VLOOKUP($A238,Prices_Monthly!$A:$I,COLUMN(F$4),FALSE)/VLOOKUP(EOMONTH($A238,-3),Prices_Monthly!$A:$I,COLUMN(F$4),FALSE)-1</f>
        <v>0.2555574410317325</v>
      </c>
      <c r="G238" s="3">
        <f>VLOOKUP($A238,Prices_Monthly!$A:$I,COLUMN(G$4),FALSE)/VLOOKUP(EOMONTH($A238,-3),Prices_Monthly!$A:$I,COLUMN(G$4),FALSE)-1</f>
        <v>0.28660461587838792</v>
      </c>
      <c r="H238" s="3">
        <f>VLOOKUP($A238,Prices_Monthly!$A:$I,COLUMN(H$4),FALSE)/VLOOKUP(EOMONTH($A238,-3),Prices_Monthly!$A:$I,COLUMN(H$4),FALSE)-1</f>
        <v>2.3767451193991374E-2</v>
      </c>
      <c r="I238" s="3">
        <f>VLOOKUP($A238,Prices_Monthly!$A:$I,COLUMN(I$4),FALSE)/VLOOKUP(EOMONTH($A238,-3),Prices_Monthly!$A:$I,COLUMN(I$4),FALSE)-1</f>
        <v>0.1149399595635674</v>
      </c>
    </row>
    <row r="239" spans="1:9" x14ac:dyDescent="0.35">
      <c r="A239" s="2">
        <v>39994</v>
      </c>
      <c r="B239" s="3">
        <f>VLOOKUP($A239,Prices_Monthly!$A:$I,COLUMN(B$4),FALSE)/VLOOKUP(EOMONTH($A239,-3),Prices_Monthly!$A:$I,COLUMN(B$4),FALSE)-1</f>
        <v>0.25106620883716291</v>
      </c>
      <c r="C239" s="3">
        <f>VLOOKUP($A239,Prices_Monthly!$A:$I,COLUMN(C$4),FALSE)/VLOOKUP(EOMONTH($A239,-3),Prices_Monthly!$A:$I,COLUMN(C$4),FALSE)-1</f>
        <v>5.0517056935706073E-4</v>
      </c>
      <c r="D239" s="3">
        <f>VLOOKUP($A239,Prices_Monthly!$A:$I,COLUMN(D$4),FALSE)/VLOOKUP(EOMONTH($A239,-3),Prices_Monthly!$A:$I,COLUMN(D$4),FALSE)-1</f>
        <v>4.6600721437364268E-3</v>
      </c>
      <c r="E239" s="3">
        <f>VLOOKUP($A239,Prices_Monthly!$A:$I,COLUMN(E$4),FALSE)/VLOOKUP(EOMONTH($A239,-3),Prices_Monthly!$A:$I,COLUMN(E$4),FALSE)-1</f>
        <v>-5.0539140497147028E-2</v>
      </c>
      <c r="F239" s="3">
        <f>VLOOKUP($A239,Prices_Monthly!$A:$I,COLUMN(F$4),FALSE)/VLOOKUP(EOMONTH($A239,-3),Prices_Monthly!$A:$I,COLUMN(F$4),FALSE)-1</f>
        <v>0.15672806743677792</v>
      </c>
      <c r="G239" s="3">
        <f>VLOOKUP($A239,Prices_Monthly!$A:$I,COLUMN(G$4),FALSE)/VLOOKUP(EOMONTH($A239,-3),Prices_Monthly!$A:$I,COLUMN(G$4),FALSE)-1</f>
        <v>0.19395163836100782</v>
      </c>
      <c r="H239" s="3">
        <f>VLOOKUP($A239,Prices_Monthly!$A:$I,COLUMN(H$4),FALSE)/VLOOKUP(EOMONTH($A239,-3),Prices_Monthly!$A:$I,COLUMN(H$4),FALSE)-1</f>
        <v>2.2601277836132638E-2</v>
      </c>
      <c r="I239" s="3">
        <f>VLOOKUP($A239,Prices_Monthly!$A:$I,COLUMN(I$4),FALSE)/VLOOKUP(EOMONTH($A239,-3),Prices_Monthly!$A:$I,COLUMN(I$4),FALSE)-1</f>
        <v>5.6957194648801002E-2</v>
      </c>
    </row>
    <row r="240" spans="1:9" x14ac:dyDescent="0.35">
      <c r="A240" s="2">
        <v>40025</v>
      </c>
      <c r="B240" s="3">
        <f>VLOOKUP($A240,Prices_Monthly!$A:$I,COLUMN(B$4),FALSE)/VLOOKUP(EOMONTH($A240,-3),Prices_Monthly!$A:$I,COLUMN(B$4),FALSE)-1</f>
        <v>0.25262001765439268</v>
      </c>
      <c r="C240" s="3">
        <f>VLOOKUP($A240,Prices_Monthly!$A:$I,COLUMN(C$4),FALSE)/VLOOKUP(EOMONTH($A240,-3),Prices_Monthly!$A:$I,COLUMN(C$4),FALSE)-1</f>
        <v>6.6944509771415639E-2</v>
      </c>
      <c r="D240" s="3">
        <f>VLOOKUP($A240,Prices_Monthly!$A:$I,COLUMN(D$4),FALSE)/VLOOKUP(EOMONTH($A240,-3),Prices_Monthly!$A:$I,COLUMN(D$4),FALSE)-1</f>
        <v>1.3311107638346309E-2</v>
      </c>
      <c r="E240" s="3">
        <f>VLOOKUP($A240,Prices_Monthly!$A:$I,COLUMN(E$4),FALSE)/VLOOKUP(EOMONTH($A240,-3),Prices_Monthly!$A:$I,COLUMN(E$4),FALSE)-1</f>
        <v>-1.7378369239843483E-2</v>
      </c>
      <c r="F240" s="3">
        <f>VLOOKUP($A240,Prices_Monthly!$A:$I,COLUMN(F$4),FALSE)/VLOOKUP(EOMONTH($A240,-3),Prices_Monthly!$A:$I,COLUMN(F$4),FALSE)-1</f>
        <v>0.13648031945236716</v>
      </c>
      <c r="G240" s="3">
        <f>VLOOKUP($A240,Prices_Monthly!$A:$I,COLUMN(G$4),FALSE)/VLOOKUP(EOMONTH($A240,-3),Prices_Monthly!$A:$I,COLUMN(G$4),FALSE)-1</f>
        <v>0.15060611086841225</v>
      </c>
      <c r="H240" s="3">
        <f>VLOOKUP($A240,Prices_Monthly!$A:$I,COLUMN(H$4),FALSE)/VLOOKUP(EOMONTH($A240,-3),Prices_Monthly!$A:$I,COLUMN(H$4),FALSE)-1</f>
        <v>3.2488553988128777E-2</v>
      </c>
      <c r="I240" s="3">
        <f>VLOOKUP($A240,Prices_Monthly!$A:$I,COLUMN(I$4),FALSE)/VLOOKUP(EOMONTH($A240,-3),Prices_Monthly!$A:$I,COLUMN(I$4),FALSE)-1</f>
        <v>7.0353226477382513E-2</v>
      </c>
    </row>
    <row r="241" spans="1:9" x14ac:dyDescent="0.35">
      <c r="A241" s="2">
        <v>40056</v>
      </c>
      <c r="B241" s="3">
        <f>VLOOKUP($A241,Prices_Monthly!$A:$I,COLUMN(B$4),FALSE)/VLOOKUP(EOMONTH($A241,-3),Prices_Monthly!$A:$I,COLUMN(B$4),FALSE)-1</f>
        <v>1.1204468417325586E-2</v>
      </c>
      <c r="C241" s="3">
        <f>VLOOKUP($A241,Prices_Monthly!$A:$I,COLUMN(C$4),FALSE)/VLOOKUP(EOMONTH($A241,-3),Prices_Monthly!$A:$I,COLUMN(C$4),FALSE)-1</f>
        <v>-3.0342516753536941E-2</v>
      </c>
      <c r="D241" s="3">
        <f>VLOOKUP($A241,Prices_Monthly!$A:$I,COLUMN(D$4),FALSE)/VLOOKUP(EOMONTH($A241,-3),Prices_Monthly!$A:$I,COLUMN(D$4),FALSE)-1</f>
        <v>2.5058307067906682E-2</v>
      </c>
      <c r="E241" s="3">
        <f>VLOOKUP($A241,Prices_Monthly!$A:$I,COLUMN(E$4),FALSE)/VLOOKUP(EOMONTH($A241,-3),Prices_Monthly!$A:$I,COLUMN(E$4),FALSE)-1</f>
        <v>1.3621805688907695E-2</v>
      </c>
      <c r="F241" s="3">
        <f>VLOOKUP($A241,Prices_Monthly!$A:$I,COLUMN(F$4),FALSE)/VLOOKUP(EOMONTH($A241,-3),Prices_Monthly!$A:$I,COLUMN(F$4),FALSE)-1</f>
        <v>0.11555615623732951</v>
      </c>
      <c r="G241" s="3">
        <f>VLOOKUP($A241,Prices_Monthly!$A:$I,COLUMN(G$4),FALSE)/VLOOKUP(EOMONTH($A241,-3),Prices_Monthly!$A:$I,COLUMN(G$4),FALSE)-1</f>
        <v>0.13298091881766516</v>
      </c>
      <c r="H241" s="3">
        <f>VLOOKUP($A241,Prices_Monthly!$A:$I,COLUMN(H$4),FALSE)/VLOOKUP(EOMONTH($A241,-3),Prices_Monthly!$A:$I,COLUMN(H$4),FALSE)-1</f>
        <v>2.0202687717993495E-2</v>
      </c>
      <c r="I241" s="3">
        <f>VLOOKUP($A241,Prices_Monthly!$A:$I,COLUMN(I$4),FALSE)/VLOOKUP(EOMONTH($A241,-3),Prices_Monthly!$A:$I,COLUMN(I$4),FALSE)-1</f>
        <v>1.5656958523971198E-2</v>
      </c>
    </row>
    <row r="242" spans="1:9" x14ac:dyDescent="0.35">
      <c r="A242" s="2">
        <v>40086</v>
      </c>
      <c r="B242" s="3">
        <f>VLOOKUP($A242,Prices_Monthly!$A:$I,COLUMN(B$4),FALSE)/VLOOKUP(EOMONTH($A242,-3),Prices_Monthly!$A:$I,COLUMN(B$4),FALSE)-1</f>
        <v>-5.6774971830158338E-2</v>
      </c>
      <c r="C242" s="3">
        <f>VLOOKUP($A242,Prices_Monthly!$A:$I,COLUMN(C$4),FALSE)/VLOOKUP(EOMONTH($A242,-3),Prices_Monthly!$A:$I,COLUMN(C$4),FALSE)-1</f>
        <v>8.4949557951429222E-2</v>
      </c>
      <c r="D242" s="3">
        <f>VLOOKUP($A242,Prices_Monthly!$A:$I,COLUMN(D$4),FALSE)/VLOOKUP(EOMONTH($A242,-3),Prices_Monthly!$A:$I,COLUMN(D$4),FALSE)-1</f>
        <v>1.1177540718245282E-2</v>
      </c>
      <c r="E242" s="3">
        <f>VLOOKUP($A242,Prices_Monthly!$A:$I,COLUMN(E$4),FALSE)/VLOOKUP(EOMONTH($A242,-3),Prices_Monthly!$A:$I,COLUMN(E$4),FALSE)-1</f>
        <v>2.9684858811790615E-2</v>
      </c>
      <c r="F242" s="3">
        <f>VLOOKUP($A242,Prices_Monthly!$A:$I,COLUMN(F$4),FALSE)/VLOOKUP(EOMONTH($A242,-3),Prices_Monthly!$A:$I,COLUMN(F$4),FALSE)-1</f>
        <v>0.15492577597840773</v>
      </c>
      <c r="G242" s="3">
        <f>VLOOKUP($A242,Prices_Monthly!$A:$I,COLUMN(G$4),FALSE)/VLOOKUP(EOMONTH($A242,-3),Prices_Monthly!$A:$I,COLUMN(G$4),FALSE)-1</f>
        <v>0.1646858970969276</v>
      </c>
      <c r="H242" s="3">
        <f>VLOOKUP($A242,Prices_Monthly!$A:$I,COLUMN(H$4),FALSE)/VLOOKUP(EOMONTH($A242,-3),Prices_Monthly!$A:$I,COLUMN(H$4),FALSE)-1</f>
        <v>7.6683423800717243E-2</v>
      </c>
      <c r="I242" s="3">
        <f>VLOOKUP($A242,Prices_Monthly!$A:$I,COLUMN(I$4),FALSE)/VLOOKUP(EOMONTH($A242,-3),Prices_Monthly!$A:$I,COLUMN(I$4),FALSE)-1</f>
        <v>4.2013934160423316E-2</v>
      </c>
    </row>
    <row r="243" spans="1:9" x14ac:dyDescent="0.35">
      <c r="A243" s="2">
        <v>40117</v>
      </c>
      <c r="B243" s="3">
        <f>VLOOKUP($A243,Prices_Monthly!$A:$I,COLUMN(B$4),FALSE)/VLOOKUP(EOMONTH($A243,-3),Prices_Monthly!$A:$I,COLUMN(B$4),FALSE)-1</f>
        <v>5.2910039143698073E-2</v>
      </c>
      <c r="C243" s="3">
        <f>VLOOKUP($A243,Prices_Monthly!$A:$I,COLUMN(C$4),FALSE)/VLOOKUP(EOMONTH($A243,-3),Prices_Monthly!$A:$I,COLUMN(C$4),FALSE)-1</f>
        <v>8.8511723873774484E-2</v>
      </c>
      <c r="D243" s="3">
        <f>VLOOKUP($A243,Prices_Monthly!$A:$I,COLUMN(D$4),FALSE)/VLOOKUP(EOMONTH($A243,-3),Prices_Monthly!$A:$I,COLUMN(D$4),FALSE)-1</f>
        <v>1.2367712174590206E-3</v>
      </c>
      <c r="E243" s="3">
        <f>VLOOKUP($A243,Prices_Monthly!$A:$I,COLUMN(E$4),FALSE)/VLOOKUP(EOMONTH($A243,-3),Prices_Monthly!$A:$I,COLUMN(E$4),FALSE)-1</f>
        <v>2.3201030338476869E-2</v>
      </c>
      <c r="F243" s="3">
        <f>VLOOKUP($A243,Prices_Monthly!$A:$I,COLUMN(F$4),FALSE)/VLOOKUP(EOMONTH($A243,-3),Prices_Monthly!$A:$I,COLUMN(F$4),FALSE)-1</f>
        <v>5.3582632701719035E-2</v>
      </c>
      <c r="G243" s="3">
        <f>VLOOKUP($A243,Prices_Monthly!$A:$I,COLUMN(G$4),FALSE)/VLOOKUP(EOMONTH($A243,-3),Prices_Monthly!$A:$I,COLUMN(G$4),FALSE)-1</f>
        <v>4.0767473732297832E-2</v>
      </c>
      <c r="H243" s="3">
        <f>VLOOKUP($A243,Prices_Monthly!$A:$I,COLUMN(H$4),FALSE)/VLOOKUP(EOMONTH($A243,-3),Prices_Monthly!$A:$I,COLUMN(H$4),FALSE)-1</f>
        <v>5.0946279324263655E-2</v>
      </c>
      <c r="I243" s="3">
        <f>VLOOKUP($A243,Prices_Monthly!$A:$I,COLUMN(I$4),FALSE)/VLOOKUP(EOMONTH($A243,-3),Prices_Monthly!$A:$I,COLUMN(I$4),FALSE)-1</f>
        <v>4.0666964344777456E-2</v>
      </c>
    </row>
    <row r="244" spans="1:9" x14ac:dyDescent="0.35">
      <c r="A244" s="2">
        <v>40147</v>
      </c>
      <c r="B244" s="3">
        <f>VLOOKUP($A244,Prices_Monthly!$A:$I,COLUMN(B$4),FALSE)/VLOOKUP(EOMONTH($A244,-3),Prices_Monthly!$A:$I,COLUMN(B$4),FALSE)-1</f>
        <v>5.0917238315250968E-2</v>
      </c>
      <c r="C244" s="3">
        <f>VLOOKUP($A244,Prices_Monthly!$A:$I,COLUMN(C$4),FALSE)/VLOOKUP(EOMONTH($A244,-3),Prices_Monthly!$A:$I,COLUMN(C$4),FALSE)-1</f>
        <v>0.23840933266202313</v>
      </c>
      <c r="D244" s="3">
        <f>VLOOKUP($A244,Prices_Monthly!$A:$I,COLUMN(D$4),FALSE)/VLOOKUP(EOMONTH($A244,-3),Prices_Monthly!$A:$I,COLUMN(D$4),FALSE)-1</f>
        <v>6.5736117354513457E-3</v>
      </c>
      <c r="E244" s="3">
        <f>VLOOKUP($A244,Prices_Monthly!$A:$I,COLUMN(E$4),FALSE)/VLOOKUP(EOMONTH($A244,-3),Prices_Monthly!$A:$I,COLUMN(E$4),FALSE)-1</f>
        <v>3.4101466158649174E-2</v>
      </c>
      <c r="F244" s="3">
        <f>VLOOKUP($A244,Prices_Monthly!$A:$I,COLUMN(F$4),FALSE)/VLOOKUP(EOMONTH($A244,-3),Prices_Monthly!$A:$I,COLUMN(F$4),FALSE)-1</f>
        <v>7.7901623455294278E-2</v>
      </c>
      <c r="G244" s="3">
        <f>VLOOKUP($A244,Prices_Monthly!$A:$I,COLUMN(G$4),FALSE)/VLOOKUP(EOMONTH($A244,-3),Prices_Monthly!$A:$I,COLUMN(G$4),FALSE)-1</f>
        <v>8.8871630534210766E-2</v>
      </c>
      <c r="H244" s="3">
        <f>VLOOKUP($A244,Prices_Monthly!$A:$I,COLUMN(H$4),FALSE)/VLOOKUP(EOMONTH($A244,-3),Prices_Monthly!$A:$I,COLUMN(H$4),FALSE)-1</f>
        <v>8.4541834506427715E-2</v>
      </c>
      <c r="I244" s="3">
        <f>VLOOKUP($A244,Prices_Monthly!$A:$I,COLUMN(I$4),FALSE)/VLOOKUP(EOMONTH($A244,-3),Prices_Monthly!$A:$I,COLUMN(I$4),FALSE)-1</f>
        <v>4.4659555916612081E-2</v>
      </c>
    </row>
    <row r="245" spans="1:9" x14ac:dyDescent="0.35">
      <c r="A245" s="2">
        <v>40178</v>
      </c>
      <c r="B245" s="3">
        <f>VLOOKUP($A245,Prices_Monthly!$A:$I,COLUMN(B$4),FALSE)/VLOOKUP(EOMONTH($A245,-3),Prices_Monthly!$A:$I,COLUMN(B$4),FALSE)-1</f>
        <v>9.6229473461171722E-2</v>
      </c>
      <c r="C245" s="3">
        <f>VLOOKUP($A245,Prices_Monthly!$A:$I,COLUMN(C$4),FALSE)/VLOOKUP(EOMONTH($A245,-3),Prices_Monthly!$A:$I,COLUMN(C$4),FALSE)-1</f>
        <v>8.4742785445420354E-2</v>
      </c>
      <c r="D245" s="3">
        <f>VLOOKUP($A245,Prices_Monthly!$A:$I,COLUMN(D$4),FALSE)/VLOOKUP(EOMONTH($A245,-3),Prices_Monthly!$A:$I,COLUMN(D$4),FALSE)-1</f>
        <v>6.2108748359146482E-3</v>
      </c>
      <c r="E245" s="3">
        <f>VLOOKUP($A245,Prices_Monthly!$A:$I,COLUMN(E$4),FALSE)/VLOOKUP(EOMONTH($A245,-3),Prices_Monthly!$A:$I,COLUMN(E$4),FALSE)-1</f>
        <v>-1.391736227899143E-2</v>
      </c>
      <c r="F245" s="3">
        <f>VLOOKUP($A245,Prices_Monthly!$A:$I,COLUMN(F$4),FALSE)/VLOOKUP(EOMONTH($A245,-3),Prices_Monthly!$A:$I,COLUMN(F$4),FALSE)-1</f>
        <v>5.9359663472773994E-2</v>
      </c>
      <c r="G245" s="3">
        <f>VLOOKUP($A245,Prices_Monthly!$A:$I,COLUMN(G$4),FALSE)/VLOOKUP(EOMONTH($A245,-3),Prices_Monthly!$A:$I,COLUMN(G$4),FALSE)-1</f>
        <v>8.3394342510248576E-2</v>
      </c>
      <c r="H245" s="3">
        <f>VLOOKUP($A245,Prices_Monthly!$A:$I,COLUMN(H$4),FALSE)/VLOOKUP(EOMONTH($A245,-3),Prices_Monthly!$A:$I,COLUMN(H$4),FALSE)-1</f>
        <v>-3.8722272301279337E-2</v>
      </c>
      <c r="I245" s="3">
        <f>VLOOKUP($A245,Prices_Monthly!$A:$I,COLUMN(I$4),FALSE)/VLOOKUP(EOMONTH($A245,-3),Prices_Monthly!$A:$I,COLUMN(I$4),FALSE)-1</f>
        <v>-1.8198472351780848E-2</v>
      </c>
    </row>
    <row r="246" spans="1:9" x14ac:dyDescent="0.35">
      <c r="A246" s="2">
        <v>40209</v>
      </c>
      <c r="B246" s="3">
        <f>VLOOKUP($A246,Prices_Monthly!$A:$I,COLUMN(B$4),FALSE)/VLOOKUP(EOMONTH($A246,-3),Prices_Monthly!$A:$I,COLUMN(B$4),FALSE)-1</f>
        <v>-9.9258196195463611E-2</v>
      </c>
      <c r="C246" s="3">
        <f>VLOOKUP($A246,Prices_Monthly!$A:$I,COLUMN(C$4),FALSE)/VLOOKUP(EOMONTH($A246,-3),Prices_Monthly!$A:$I,COLUMN(C$4),FALSE)-1</f>
        <v>3.9155086675651818E-2</v>
      </c>
      <c r="D246" s="3">
        <f>VLOOKUP($A246,Prices_Monthly!$A:$I,COLUMN(D$4),FALSE)/VLOOKUP(EOMONTH($A246,-3),Prices_Monthly!$A:$I,COLUMN(D$4),FALSE)-1</f>
        <v>1.4671886037555426E-2</v>
      </c>
      <c r="E246" s="3">
        <f>VLOOKUP($A246,Prices_Monthly!$A:$I,COLUMN(E$4),FALSE)/VLOOKUP(EOMONTH($A246,-3),Prices_Monthly!$A:$I,COLUMN(E$4),FALSE)-1</f>
        <v>6.7822041881566708E-3</v>
      </c>
      <c r="F246" s="3">
        <f>VLOOKUP($A246,Prices_Monthly!$A:$I,COLUMN(F$4),FALSE)/VLOOKUP(EOMONTH($A246,-3),Prices_Monthly!$A:$I,COLUMN(F$4),FALSE)-1</f>
        <v>4.0733682706050489E-2</v>
      </c>
      <c r="G246" s="3">
        <f>VLOOKUP($A246,Prices_Monthly!$A:$I,COLUMN(G$4),FALSE)/VLOOKUP(EOMONTH($A246,-3),Prices_Monthly!$A:$I,COLUMN(G$4),FALSE)-1</f>
        <v>4.5393715226568654E-2</v>
      </c>
      <c r="H246" s="3">
        <f>VLOOKUP($A246,Prices_Monthly!$A:$I,COLUMN(H$4),FALSE)/VLOOKUP(EOMONTH($A246,-3),Prices_Monthly!$A:$I,COLUMN(H$4),FALSE)-1</f>
        <v>-1.9389780320065997E-3</v>
      </c>
      <c r="I246" s="3">
        <f>VLOOKUP($A246,Prices_Monthly!$A:$I,COLUMN(I$4),FALSE)/VLOOKUP(EOMONTH($A246,-3),Prices_Monthly!$A:$I,COLUMN(I$4),FALSE)-1</f>
        <v>-5.772875099023389E-2</v>
      </c>
    </row>
    <row r="247" spans="1:9" x14ac:dyDescent="0.35">
      <c r="A247" s="2">
        <v>40237</v>
      </c>
      <c r="B247" s="3">
        <f>VLOOKUP($A247,Prices_Monthly!$A:$I,COLUMN(B$4),FALSE)/VLOOKUP(EOMONTH($A247,-3),Prices_Monthly!$A:$I,COLUMN(B$4),FALSE)-1</f>
        <v>-2.3775126198763763E-2</v>
      </c>
      <c r="C247" s="3">
        <f>VLOOKUP($A247,Prices_Monthly!$A:$I,COLUMN(C$4),FALSE)/VLOOKUP(EOMONTH($A247,-3),Prices_Monthly!$A:$I,COLUMN(C$4),FALSE)-1</f>
        <v>-5.4769038178239193E-2</v>
      </c>
      <c r="D247" s="3">
        <f>VLOOKUP($A247,Prices_Monthly!$A:$I,COLUMN(D$4),FALSE)/VLOOKUP(EOMONTH($A247,-3),Prices_Monthly!$A:$I,COLUMN(D$4),FALSE)-1</f>
        <v>4.5520840551149799E-3</v>
      </c>
      <c r="E247" s="3">
        <f>VLOOKUP($A247,Prices_Monthly!$A:$I,COLUMN(E$4),FALSE)/VLOOKUP(EOMONTH($A247,-3),Prices_Monthly!$A:$I,COLUMN(E$4),FALSE)-1</f>
        <v>-8.6053679202187094E-3</v>
      </c>
      <c r="F247" s="3">
        <f>VLOOKUP($A247,Prices_Monthly!$A:$I,COLUMN(F$4),FALSE)/VLOOKUP(EOMONTH($A247,-3),Prices_Monthly!$A:$I,COLUMN(F$4),FALSE)-1</f>
        <v>1.236371810722714E-2</v>
      </c>
      <c r="G247" s="3">
        <f>VLOOKUP($A247,Prices_Monthly!$A:$I,COLUMN(G$4),FALSE)/VLOOKUP(EOMONTH($A247,-3),Prices_Monthly!$A:$I,COLUMN(G$4),FALSE)-1</f>
        <v>2.9952371060869787E-2</v>
      </c>
      <c r="H247" s="3">
        <f>VLOOKUP($A247,Prices_Monthly!$A:$I,COLUMN(H$4),FALSE)/VLOOKUP(EOMONTH($A247,-3),Prices_Monthly!$A:$I,COLUMN(H$4),FALSE)-1</f>
        <v>-3.1058579146686305E-2</v>
      </c>
      <c r="I247" s="3">
        <f>VLOOKUP($A247,Prices_Monthly!$A:$I,COLUMN(I$4),FALSE)/VLOOKUP(EOMONTH($A247,-3),Prices_Monthly!$A:$I,COLUMN(I$4),FALSE)-1</f>
        <v>-9.0887229316395812E-2</v>
      </c>
    </row>
    <row r="248" spans="1:9" x14ac:dyDescent="0.35">
      <c r="A248" s="2">
        <v>40268</v>
      </c>
      <c r="B248" s="3">
        <f>VLOOKUP($A248,Prices_Monthly!$A:$I,COLUMN(B$4),FALSE)/VLOOKUP(EOMONTH($A248,-3),Prices_Monthly!$A:$I,COLUMN(B$4),FALSE)-1</f>
        <v>3.4658089880365006E-2</v>
      </c>
      <c r="C248" s="3">
        <f>VLOOKUP($A248,Prices_Monthly!$A:$I,COLUMN(C$4),FALSE)/VLOOKUP(EOMONTH($A248,-3),Prices_Monthly!$A:$I,COLUMN(C$4),FALSE)-1</f>
        <v>1.4286104854499548E-2</v>
      </c>
      <c r="D248" s="3">
        <f>VLOOKUP($A248,Prices_Monthly!$A:$I,COLUMN(D$4),FALSE)/VLOOKUP(EOMONTH($A248,-3),Prices_Monthly!$A:$I,COLUMN(D$4),FALSE)-1</f>
        <v>-4.0745993619436538E-3</v>
      </c>
      <c r="E248" s="3">
        <f>VLOOKUP($A248,Prices_Monthly!$A:$I,COLUMN(E$4),FALSE)/VLOOKUP(EOMONTH($A248,-3),Prices_Monthly!$A:$I,COLUMN(E$4),FALSE)-1</f>
        <v>1.9090436214351358E-2</v>
      </c>
      <c r="F248" s="3">
        <f>VLOOKUP($A248,Prices_Monthly!$A:$I,COLUMN(F$4),FALSE)/VLOOKUP(EOMONTH($A248,-3),Prices_Monthly!$A:$I,COLUMN(F$4),FALSE)-1</f>
        <v>5.349658063092888E-2</v>
      </c>
      <c r="G248" s="3">
        <f>VLOOKUP($A248,Prices_Monthly!$A:$I,COLUMN(G$4),FALSE)/VLOOKUP(EOMONTH($A248,-3),Prices_Monthly!$A:$I,COLUMN(G$4),FALSE)-1</f>
        <v>5.3552345763516973E-2</v>
      </c>
      <c r="H248" s="3">
        <f>VLOOKUP($A248,Prices_Monthly!$A:$I,COLUMN(H$4),FALSE)/VLOOKUP(EOMONTH($A248,-3),Prices_Monthly!$A:$I,COLUMN(H$4),FALSE)-1</f>
        <v>-4.1010827164750241E-3</v>
      </c>
      <c r="I248" s="3">
        <f>VLOOKUP($A248,Prices_Monthly!$A:$I,COLUMN(I$4),FALSE)/VLOOKUP(EOMONTH($A248,-3),Prices_Monthly!$A:$I,COLUMN(I$4),FALSE)-1</f>
        <v>-5.6807487190212336E-2</v>
      </c>
    </row>
    <row r="249" spans="1:9" x14ac:dyDescent="0.35">
      <c r="A249" s="2">
        <v>40298</v>
      </c>
      <c r="B249" s="3">
        <f>VLOOKUP($A249,Prices_Monthly!$A:$I,COLUMN(B$4),FALSE)/VLOOKUP(EOMONTH($A249,-3),Prices_Monthly!$A:$I,COLUMN(B$4),FALSE)-1</f>
        <v>0.2123115363147059</v>
      </c>
      <c r="C249" s="3">
        <f>VLOOKUP($A249,Prices_Monthly!$A:$I,COLUMN(C$4),FALSE)/VLOOKUP(EOMONTH($A249,-3),Prices_Monthly!$A:$I,COLUMN(C$4),FALSE)-1</f>
        <v>8.8145126339182589E-2</v>
      </c>
      <c r="D249" s="3">
        <f>VLOOKUP($A249,Prices_Monthly!$A:$I,COLUMN(D$4),FALSE)/VLOOKUP(EOMONTH($A249,-3),Prices_Monthly!$A:$I,COLUMN(D$4),FALSE)-1</f>
        <v>7.8124143468092377E-3</v>
      </c>
      <c r="E249" s="3">
        <f>VLOOKUP($A249,Prices_Monthly!$A:$I,COLUMN(E$4),FALSE)/VLOOKUP(EOMONTH($A249,-3),Prices_Monthly!$A:$I,COLUMN(E$4),FALSE)-1</f>
        <v>9.9600328701627827E-3</v>
      </c>
      <c r="F249" s="3">
        <f>VLOOKUP($A249,Prices_Monthly!$A:$I,COLUMN(F$4),FALSE)/VLOOKUP(EOMONTH($A249,-3),Prices_Monthly!$A:$I,COLUMN(F$4),FALSE)-1</f>
        <v>0.11009384298466474</v>
      </c>
      <c r="G249" s="3">
        <f>VLOOKUP($A249,Prices_Monthly!$A:$I,COLUMN(G$4),FALSE)/VLOOKUP(EOMONTH($A249,-3),Prices_Monthly!$A:$I,COLUMN(G$4),FALSE)-1</f>
        <v>0.15055246299029812</v>
      </c>
      <c r="H249" s="3">
        <f>VLOOKUP($A249,Prices_Monthly!$A:$I,COLUMN(H$4),FALSE)/VLOOKUP(EOMONTH($A249,-3),Prices_Monthly!$A:$I,COLUMN(H$4),FALSE)-1</f>
        <v>-3.6104364728788196E-2</v>
      </c>
      <c r="I249" s="3">
        <f>VLOOKUP($A249,Prices_Monthly!$A:$I,COLUMN(I$4),FALSE)/VLOOKUP(EOMONTH($A249,-3),Prices_Monthly!$A:$I,COLUMN(I$4),FALSE)-1</f>
        <v>-4.3338867868523701E-2</v>
      </c>
    </row>
    <row r="250" spans="1:9" x14ac:dyDescent="0.35">
      <c r="A250" s="2">
        <v>40329</v>
      </c>
      <c r="B250" s="3">
        <f>VLOOKUP($A250,Prices_Monthly!$A:$I,COLUMN(B$4),FALSE)/VLOOKUP(EOMONTH($A250,-3),Prices_Monthly!$A:$I,COLUMN(B$4),FALSE)-1</f>
        <v>-7.8446864156647145E-3</v>
      </c>
      <c r="C250" s="3">
        <f>VLOOKUP($A250,Prices_Monthly!$A:$I,COLUMN(C$4),FALSE)/VLOOKUP(EOMONTH($A250,-3),Prices_Monthly!$A:$I,COLUMN(C$4),FALSE)-1</f>
        <v>8.3050975077177958E-2</v>
      </c>
      <c r="D250" s="3">
        <f>VLOOKUP($A250,Prices_Monthly!$A:$I,COLUMN(D$4),FALSE)/VLOOKUP(EOMONTH($A250,-3),Prices_Monthly!$A:$I,COLUMN(D$4),FALSE)-1</f>
        <v>1.0470213265298511E-2</v>
      </c>
      <c r="E250" s="3">
        <f>VLOOKUP($A250,Prices_Monthly!$A:$I,COLUMN(E$4),FALSE)/VLOOKUP(EOMONTH($A250,-3),Prices_Monthly!$A:$I,COLUMN(E$4),FALSE)-1</f>
        <v>2.7283606876391531E-2</v>
      </c>
      <c r="F250" s="3">
        <f>VLOOKUP($A250,Prices_Monthly!$A:$I,COLUMN(F$4),FALSE)/VLOOKUP(EOMONTH($A250,-3),Prices_Monthly!$A:$I,COLUMN(F$4),FALSE)-1</f>
        <v>-9.4371044742976862E-3</v>
      </c>
      <c r="G250" s="3">
        <f>VLOOKUP($A250,Prices_Monthly!$A:$I,COLUMN(G$4),FALSE)/VLOOKUP(EOMONTH($A250,-3),Prices_Monthly!$A:$I,COLUMN(G$4),FALSE)-1</f>
        <v>1.9745096744370194E-2</v>
      </c>
      <c r="H250" s="3">
        <f>VLOOKUP($A250,Prices_Monthly!$A:$I,COLUMN(H$4),FALSE)/VLOOKUP(EOMONTH($A250,-3),Prices_Monthly!$A:$I,COLUMN(H$4),FALSE)-1</f>
        <v>-2.3442217722809855E-2</v>
      </c>
      <c r="I250" s="3">
        <f>VLOOKUP($A250,Prices_Monthly!$A:$I,COLUMN(I$4),FALSE)/VLOOKUP(EOMONTH($A250,-3),Prices_Monthly!$A:$I,COLUMN(I$4),FALSE)-1</f>
        <v>-9.6549402341851054E-2</v>
      </c>
    </row>
    <row r="251" spans="1:9" x14ac:dyDescent="0.35">
      <c r="A251" s="2">
        <v>40359</v>
      </c>
      <c r="B251" s="3">
        <f>VLOOKUP($A251,Prices_Monthly!$A:$I,COLUMN(B$4),FALSE)/VLOOKUP(EOMONTH($A251,-3),Prices_Monthly!$A:$I,COLUMN(B$4),FALSE)-1</f>
        <v>-6.7365855626901228E-2</v>
      </c>
      <c r="C251" s="3">
        <f>VLOOKUP($A251,Prices_Monthly!$A:$I,COLUMN(C$4),FALSE)/VLOOKUP(EOMONTH($A251,-3),Prices_Monthly!$A:$I,COLUMN(C$4),FALSE)-1</f>
        <v>0.1162785875717931</v>
      </c>
      <c r="D251" s="3">
        <f>VLOOKUP($A251,Prices_Monthly!$A:$I,COLUMN(D$4),FALSE)/VLOOKUP(EOMONTH($A251,-3),Prices_Monthly!$A:$I,COLUMN(D$4),FALSE)-1</f>
        <v>2.7705709342267903E-2</v>
      </c>
      <c r="E251" s="3">
        <f>VLOOKUP($A251,Prices_Monthly!$A:$I,COLUMN(E$4),FALSE)/VLOOKUP(EOMONTH($A251,-3),Prices_Monthly!$A:$I,COLUMN(E$4),FALSE)-1</f>
        <v>6.1343114821741596E-2</v>
      </c>
      <c r="F251" s="3">
        <f>VLOOKUP($A251,Prices_Monthly!$A:$I,COLUMN(F$4),FALSE)/VLOOKUP(EOMONTH($A251,-3),Prices_Monthly!$A:$I,COLUMN(F$4),FALSE)-1</f>
        <v>-0.1156946916553242</v>
      </c>
      <c r="G251" s="3">
        <f>VLOOKUP($A251,Prices_Monthly!$A:$I,COLUMN(G$4),FALSE)/VLOOKUP(EOMONTH($A251,-3),Prices_Monthly!$A:$I,COLUMN(G$4),FALSE)-1</f>
        <v>-0.11069989608211339</v>
      </c>
      <c r="H251" s="3">
        <f>VLOOKUP($A251,Prices_Monthly!$A:$I,COLUMN(H$4),FALSE)/VLOOKUP(EOMONTH($A251,-3),Prices_Monthly!$A:$I,COLUMN(H$4),FALSE)-1</f>
        <v>5.4965242260401226E-2</v>
      </c>
      <c r="I251" s="3">
        <f>VLOOKUP($A251,Prices_Monthly!$A:$I,COLUMN(I$4),FALSE)/VLOOKUP(EOMONTH($A251,-3),Prices_Monthly!$A:$I,COLUMN(I$4),FALSE)-1</f>
        <v>-9.5292621746722483E-2</v>
      </c>
    </row>
    <row r="252" spans="1:9" x14ac:dyDescent="0.35">
      <c r="A252" s="2">
        <v>40390</v>
      </c>
      <c r="B252" s="3">
        <f>VLOOKUP($A252,Prices_Monthly!$A:$I,COLUMN(B$4),FALSE)/VLOOKUP(EOMONTH($A252,-3),Prices_Monthly!$A:$I,COLUMN(B$4),FALSE)-1</f>
        <v>-0.12636764858964256</v>
      </c>
      <c r="C252" s="3">
        <f>VLOOKUP($A252,Prices_Monthly!$A:$I,COLUMN(C$4),FALSE)/VLOOKUP(EOMONTH($A252,-3),Prices_Monthly!$A:$I,COLUMN(C$4),FALSE)-1</f>
        <v>-1.9924139523778139E-3</v>
      </c>
      <c r="D252" s="3">
        <f>VLOOKUP($A252,Prices_Monthly!$A:$I,COLUMN(D$4),FALSE)/VLOOKUP(EOMONTH($A252,-3),Prices_Monthly!$A:$I,COLUMN(D$4),FALSE)-1</f>
        <v>1.8259345466899779E-2</v>
      </c>
      <c r="E252" s="3">
        <f>VLOOKUP($A252,Prices_Monthly!$A:$I,COLUMN(E$4),FALSE)/VLOOKUP(EOMONTH($A252,-3),Prices_Monthly!$A:$I,COLUMN(E$4),FALSE)-1</f>
        <v>5.7240283815944926E-2</v>
      </c>
      <c r="F252" s="3">
        <f>VLOOKUP($A252,Prices_Monthly!$A:$I,COLUMN(F$4),FALSE)/VLOOKUP(EOMONTH($A252,-3),Prices_Monthly!$A:$I,COLUMN(F$4),FALSE)-1</f>
        <v>-6.8350515463917461E-2</v>
      </c>
      <c r="G252" s="3">
        <f>VLOOKUP($A252,Prices_Monthly!$A:$I,COLUMN(G$4),FALSE)/VLOOKUP(EOMONTH($A252,-3),Prices_Monthly!$A:$I,COLUMN(G$4),FALSE)-1</f>
        <v>-6.7507906901305592E-2</v>
      </c>
      <c r="H252" s="3">
        <f>VLOOKUP($A252,Prices_Monthly!$A:$I,COLUMN(H$4),FALSE)/VLOOKUP(EOMONTH($A252,-3),Prices_Monthly!$A:$I,COLUMN(H$4),FALSE)-1</f>
        <v>8.349180306119286E-2</v>
      </c>
      <c r="I252" s="3">
        <f>VLOOKUP($A252,Prices_Monthly!$A:$I,COLUMN(I$4),FALSE)/VLOOKUP(EOMONTH($A252,-3),Prices_Monthly!$A:$I,COLUMN(I$4),FALSE)-1</f>
        <v>-2.0856912168618291E-2</v>
      </c>
    </row>
    <row r="253" spans="1:9" x14ac:dyDescent="0.35">
      <c r="A253" s="2">
        <v>40421</v>
      </c>
      <c r="B253" s="3">
        <f>VLOOKUP($A253,Prices_Monthly!$A:$I,COLUMN(B$4),FALSE)/VLOOKUP(EOMONTH($A253,-3),Prices_Monthly!$A:$I,COLUMN(B$4),FALSE)-1</f>
        <v>-1.1851394959834116E-2</v>
      </c>
      <c r="C253" s="3">
        <f>VLOOKUP($A253,Prices_Monthly!$A:$I,COLUMN(C$4),FALSE)/VLOOKUP(EOMONTH($A253,-3),Prices_Monthly!$A:$I,COLUMN(C$4),FALSE)-1</f>
        <v>2.5721120880125348E-2</v>
      </c>
      <c r="D253" s="3">
        <f>VLOOKUP($A253,Prices_Monthly!$A:$I,COLUMN(D$4),FALSE)/VLOOKUP(EOMONTH($A253,-3),Prices_Monthly!$A:$I,COLUMN(D$4),FALSE)-1</f>
        <v>2.117839113988107E-2</v>
      </c>
      <c r="E253" s="3">
        <f>VLOOKUP($A253,Prices_Monthly!$A:$I,COLUMN(E$4),FALSE)/VLOOKUP(EOMONTH($A253,-3),Prices_Monthly!$A:$I,COLUMN(E$4),FALSE)-1</f>
        <v>5.4891745888532295E-2</v>
      </c>
      <c r="F253" s="3">
        <f>VLOOKUP($A253,Prices_Monthly!$A:$I,COLUMN(F$4),FALSE)/VLOOKUP(EOMONTH($A253,-3),Prices_Monthly!$A:$I,COLUMN(F$4),FALSE)-1</f>
        <v>-3.3288500336247417E-2</v>
      </c>
      <c r="G253" s="3">
        <f>VLOOKUP($A253,Prices_Monthly!$A:$I,COLUMN(G$4),FALSE)/VLOOKUP(EOMONTH($A253,-3),Prices_Monthly!$A:$I,COLUMN(G$4),FALSE)-1</f>
        <v>-4.5483185555714956E-2</v>
      </c>
      <c r="H253" s="3">
        <f>VLOOKUP($A253,Prices_Monthly!$A:$I,COLUMN(H$4),FALSE)/VLOOKUP(EOMONTH($A253,-3),Prices_Monthly!$A:$I,COLUMN(H$4),FALSE)-1</f>
        <v>8.1776010886636108E-2</v>
      </c>
      <c r="I253" s="3">
        <f>VLOOKUP($A253,Prices_Monthly!$A:$I,COLUMN(I$4),FALSE)/VLOOKUP(EOMONTH($A253,-3),Prices_Monthly!$A:$I,COLUMN(I$4),FALSE)-1</f>
        <v>3.0216985849244926E-2</v>
      </c>
    </row>
    <row r="254" spans="1:9" x14ac:dyDescent="0.35">
      <c r="A254" s="2">
        <v>40451</v>
      </c>
      <c r="B254" s="3">
        <f>VLOOKUP($A254,Prices_Monthly!$A:$I,COLUMN(B$4),FALSE)/VLOOKUP(EOMONTH($A254,-3),Prices_Monthly!$A:$I,COLUMN(B$4),FALSE)-1</f>
        <v>6.8447428739571325E-2</v>
      </c>
      <c r="C254" s="3">
        <f>VLOOKUP($A254,Prices_Monthly!$A:$I,COLUMN(C$4),FALSE)/VLOOKUP(EOMONTH($A254,-3),Prices_Monthly!$A:$I,COLUMN(C$4),FALSE)-1</f>
        <v>4.7722755725616128E-2</v>
      </c>
      <c r="D254" s="3">
        <f>VLOOKUP($A254,Prices_Monthly!$A:$I,COLUMN(D$4),FALSE)/VLOOKUP(EOMONTH($A254,-3),Prices_Monthly!$A:$I,COLUMN(D$4),FALSE)-1</f>
        <v>1.3965088718201235E-2</v>
      </c>
      <c r="E254" s="3">
        <f>VLOOKUP($A254,Prices_Monthly!$A:$I,COLUMN(E$4),FALSE)/VLOOKUP(EOMONTH($A254,-3),Prices_Monthly!$A:$I,COLUMN(E$4),FALSE)-1</f>
        <v>3.5348935136775506E-2</v>
      </c>
      <c r="F254" s="3">
        <f>VLOOKUP($A254,Prices_Monthly!$A:$I,COLUMN(F$4),FALSE)/VLOOKUP(EOMONTH($A254,-3),Prices_Monthly!$A:$I,COLUMN(F$4),FALSE)-1</f>
        <v>0.11224248164811756</v>
      </c>
      <c r="G254" s="3">
        <f>VLOOKUP($A254,Prices_Monthly!$A:$I,COLUMN(G$4),FALSE)/VLOOKUP(EOMONTH($A254,-3),Prices_Monthly!$A:$I,COLUMN(G$4),FALSE)-1</f>
        <v>0.1497104752604046</v>
      </c>
      <c r="H254" s="3">
        <f>VLOOKUP($A254,Prices_Monthly!$A:$I,COLUMN(H$4),FALSE)/VLOOKUP(EOMONTH($A254,-3),Prices_Monthly!$A:$I,COLUMN(H$4),FALSE)-1</f>
        <v>5.8158644593119702E-2</v>
      </c>
      <c r="I254" s="3">
        <f>VLOOKUP($A254,Prices_Monthly!$A:$I,COLUMN(I$4),FALSE)/VLOOKUP(EOMONTH($A254,-3),Prices_Monthly!$A:$I,COLUMN(I$4),FALSE)-1</f>
        <v>0.1143636729184021</v>
      </c>
    </row>
    <row r="255" spans="1:9" x14ac:dyDescent="0.35">
      <c r="A255" s="2">
        <v>40482</v>
      </c>
      <c r="B255" s="3">
        <f>VLOOKUP($A255,Prices_Monthly!$A:$I,COLUMN(B$4),FALSE)/VLOOKUP(EOMONTH($A255,-3),Prices_Monthly!$A:$I,COLUMN(B$4),FALSE)-1</f>
        <v>6.083385404545516E-2</v>
      </c>
      <c r="C255" s="3">
        <f>VLOOKUP($A255,Prices_Monthly!$A:$I,COLUMN(C$4),FALSE)/VLOOKUP(EOMONTH($A255,-3),Prices_Monthly!$A:$I,COLUMN(C$4),FALSE)-1</f>
        <v>0.14672399592092877</v>
      </c>
      <c r="D255" s="3">
        <f>VLOOKUP($A255,Prices_Monthly!$A:$I,COLUMN(D$4),FALSE)/VLOOKUP(EOMONTH($A255,-3),Prices_Monthly!$A:$I,COLUMN(D$4),FALSE)-1</f>
        <v>1.1125269091804224E-2</v>
      </c>
      <c r="E255" s="3">
        <f>VLOOKUP($A255,Prices_Monthly!$A:$I,COLUMN(E$4),FALSE)/VLOOKUP(EOMONTH($A255,-3),Prices_Monthly!$A:$I,COLUMN(E$4),FALSE)-1</f>
        <v>2.6667322990568287E-2</v>
      </c>
      <c r="F255" s="3">
        <f>VLOOKUP($A255,Prices_Monthly!$A:$I,COLUMN(F$4),FALSE)/VLOOKUP(EOMONTH($A255,-3),Prices_Monthly!$A:$I,COLUMN(F$4),FALSE)-1</f>
        <v>7.8787208144295517E-2</v>
      </c>
      <c r="G255" s="3">
        <f>VLOOKUP($A255,Prices_Monthly!$A:$I,COLUMN(G$4),FALSE)/VLOOKUP(EOMONTH($A255,-3),Prices_Monthly!$A:$I,COLUMN(G$4),FALSE)-1</f>
        <v>0.14102287590793972</v>
      </c>
      <c r="H255" s="3">
        <f>VLOOKUP($A255,Prices_Monthly!$A:$I,COLUMN(H$4),FALSE)/VLOOKUP(EOMONTH($A255,-3),Prices_Monthly!$A:$I,COLUMN(H$4),FALSE)-1</f>
        <v>7.4994821433855607E-2</v>
      </c>
      <c r="I255" s="3">
        <f>VLOOKUP($A255,Prices_Monthly!$A:$I,COLUMN(I$4),FALSE)/VLOOKUP(EOMONTH($A255,-3),Prices_Monthly!$A:$I,COLUMN(I$4),FALSE)-1</f>
        <v>6.7039961110160862E-2</v>
      </c>
    </row>
    <row r="256" spans="1:9" x14ac:dyDescent="0.35">
      <c r="A256" s="2">
        <v>40512</v>
      </c>
      <c r="B256" s="3">
        <f>VLOOKUP($A256,Prices_Monthly!$A:$I,COLUMN(B$4),FALSE)/VLOOKUP(EOMONTH($A256,-3),Prices_Monthly!$A:$I,COLUMN(B$4),FALSE)-1</f>
        <v>0.12826389410531336</v>
      </c>
      <c r="C256" s="3">
        <f>VLOOKUP($A256,Prices_Monthly!$A:$I,COLUMN(C$4),FALSE)/VLOOKUP(EOMONTH($A256,-3),Prices_Monthly!$A:$I,COLUMN(C$4),FALSE)-1</f>
        <v>0.10686511178786318</v>
      </c>
      <c r="D256" s="3">
        <f>VLOOKUP($A256,Prices_Monthly!$A:$I,COLUMN(D$4),FALSE)/VLOOKUP(EOMONTH($A256,-3),Prices_Monthly!$A:$I,COLUMN(D$4),FALSE)-1</f>
        <v>-1.3326936708055848E-2</v>
      </c>
      <c r="E256" s="3">
        <f>VLOOKUP($A256,Prices_Monthly!$A:$I,COLUMN(E$4),FALSE)/VLOOKUP(EOMONTH($A256,-3),Prices_Monthly!$A:$I,COLUMN(E$4),FALSE)-1</f>
        <v>-4.6799177485312704E-3</v>
      </c>
      <c r="F256" s="3">
        <f>VLOOKUP($A256,Prices_Monthly!$A:$I,COLUMN(F$4),FALSE)/VLOOKUP(EOMONTH($A256,-3),Prices_Monthly!$A:$I,COLUMN(F$4),FALSE)-1</f>
        <v>0.13008695652173907</v>
      </c>
      <c r="G256" s="3">
        <f>VLOOKUP($A256,Prices_Monthly!$A:$I,COLUMN(G$4),FALSE)/VLOOKUP(EOMONTH($A256,-3),Prices_Monthly!$A:$I,COLUMN(G$4),FALSE)-1</f>
        <v>0.20003593910155892</v>
      </c>
      <c r="H256" s="3">
        <f>VLOOKUP($A256,Prices_Monthly!$A:$I,COLUMN(H$4),FALSE)/VLOOKUP(EOMONTH($A256,-3),Prices_Monthly!$A:$I,COLUMN(H$4),FALSE)-1</f>
        <v>1.6555210737745352E-3</v>
      </c>
      <c r="I256" s="3">
        <f>VLOOKUP($A256,Prices_Monthly!$A:$I,COLUMN(I$4),FALSE)/VLOOKUP(EOMONTH($A256,-3),Prices_Monthly!$A:$I,COLUMN(I$4),FALSE)-1</f>
        <v>2.4752132651131076E-2</v>
      </c>
    </row>
    <row r="257" spans="1:9" x14ac:dyDescent="0.35">
      <c r="A257" s="2">
        <v>40543</v>
      </c>
      <c r="B257" s="3">
        <f>VLOOKUP($A257,Prices_Monthly!$A:$I,COLUMN(B$4),FALSE)/VLOOKUP(EOMONTH($A257,-3),Prices_Monthly!$A:$I,COLUMN(B$4),FALSE)-1</f>
        <v>7.6837559904995523E-2</v>
      </c>
      <c r="C257" s="3">
        <f>VLOOKUP($A257,Prices_Monthly!$A:$I,COLUMN(C$4),FALSE)/VLOOKUP(EOMONTH($A257,-3),Prices_Monthly!$A:$I,COLUMN(C$4),FALSE)-1</f>
        <v>8.3655623268698021E-2</v>
      </c>
      <c r="D257" s="3">
        <f>VLOOKUP($A257,Prices_Monthly!$A:$I,COLUMN(D$4),FALSE)/VLOOKUP(EOMONTH($A257,-3),Prices_Monthly!$A:$I,COLUMN(D$4),FALSE)-1</f>
        <v>-1.3698090974898047E-2</v>
      </c>
      <c r="E257" s="3">
        <f>VLOOKUP($A257,Prices_Monthly!$A:$I,COLUMN(E$4),FALSE)/VLOOKUP(EOMONTH($A257,-3),Prices_Monthly!$A:$I,COLUMN(E$4),FALSE)-1</f>
        <v>-3.7357946683266863E-2</v>
      </c>
      <c r="F257" s="3">
        <f>VLOOKUP($A257,Prices_Monthly!$A:$I,COLUMN(F$4),FALSE)/VLOOKUP(EOMONTH($A257,-3),Prices_Monthly!$A:$I,COLUMN(F$4),FALSE)-1</f>
        <v>0.10666382797530338</v>
      </c>
      <c r="G257" s="3">
        <f>VLOOKUP($A257,Prices_Monthly!$A:$I,COLUMN(G$4),FALSE)/VLOOKUP(EOMONTH($A257,-3),Prices_Monthly!$A:$I,COLUMN(G$4),FALSE)-1</f>
        <v>0.1111689271663594</v>
      </c>
      <c r="H257" s="3">
        <f>VLOOKUP($A257,Prices_Monthly!$A:$I,COLUMN(H$4),FALSE)/VLOOKUP(EOMONTH($A257,-3),Prices_Monthly!$A:$I,COLUMN(H$4),FALSE)-1</f>
        <v>2.9212806352587162E-2</v>
      </c>
      <c r="I257" s="3">
        <f>VLOOKUP($A257,Prices_Monthly!$A:$I,COLUMN(I$4),FALSE)/VLOOKUP(EOMONTH($A257,-3),Prices_Monthly!$A:$I,COLUMN(I$4),FALSE)-1</f>
        <v>-1.6684364808533525E-2</v>
      </c>
    </row>
    <row r="258" spans="1:9" x14ac:dyDescent="0.35">
      <c r="A258" s="2">
        <v>40574</v>
      </c>
      <c r="B258" s="3">
        <f>VLOOKUP($A258,Prices_Monthly!$A:$I,COLUMN(B$4),FALSE)/VLOOKUP(EOMONTH($A258,-3),Prices_Monthly!$A:$I,COLUMN(B$4),FALSE)-1</f>
        <v>0.17480281566069911</v>
      </c>
      <c r="C258" s="3">
        <f>VLOOKUP($A258,Prices_Monthly!$A:$I,COLUMN(C$4),FALSE)/VLOOKUP(EOMONTH($A258,-3),Prices_Monthly!$A:$I,COLUMN(C$4),FALSE)-1</f>
        <v>-1.9932875863100996E-2</v>
      </c>
      <c r="D258" s="3">
        <f>VLOOKUP($A258,Prices_Monthly!$A:$I,COLUMN(D$4),FALSE)/VLOOKUP(EOMONTH($A258,-3),Prices_Monthly!$A:$I,COLUMN(D$4),FALSE)-1</f>
        <v>-1.6327308548215957E-2</v>
      </c>
      <c r="E258" s="3">
        <f>VLOOKUP($A258,Prices_Monthly!$A:$I,COLUMN(E$4),FALSE)/VLOOKUP(EOMONTH($A258,-3),Prices_Monthly!$A:$I,COLUMN(E$4),FALSE)-1</f>
        <v>-3.627762171760518E-2</v>
      </c>
      <c r="F258" s="3">
        <f>VLOOKUP($A258,Prices_Monthly!$A:$I,COLUMN(F$4),FALSE)/VLOOKUP(EOMONTH($A258,-3),Prices_Monthly!$A:$I,COLUMN(F$4),FALSE)-1</f>
        <v>9.139398912709007E-2</v>
      </c>
      <c r="G258" s="3">
        <f>VLOOKUP($A258,Prices_Monthly!$A:$I,COLUMN(G$4),FALSE)/VLOOKUP(EOMONTH($A258,-3),Prices_Monthly!$A:$I,COLUMN(G$4),FALSE)-1</f>
        <v>7.5106020371765059E-2</v>
      </c>
      <c r="H258" s="3">
        <f>VLOOKUP($A258,Prices_Monthly!$A:$I,COLUMN(H$4),FALSE)/VLOOKUP(EOMONTH($A258,-3),Prices_Monthly!$A:$I,COLUMN(H$4),FALSE)-1</f>
        <v>-1.7686825578834608E-2</v>
      </c>
      <c r="I258" s="3">
        <f>VLOOKUP($A258,Prices_Monthly!$A:$I,COLUMN(I$4),FALSE)/VLOOKUP(EOMONTH($A258,-3),Prices_Monthly!$A:$I,COLUMN(I$4),FALSE)-1</f>
        <v>-1.3182316713068465E-2</v>
      </c>
    </row>
    <row r="259" spans="1:9" x14ac:dyDescent="0.35">
      <c r="A259" s="2">
        <v>40602</v>
      </c>
      <c r="B259" s="3">
        <f>VLOOKUP($A259,Prices_Monthly!$A:$I,COLUMN(B$4),FALSE)/VLOOKUP(EOMONTH($A259,-3),Prices_Monthly!$A:$I,COLUMN(B$4),FALSE)-1</f>
        <v>0.2549022800477907</v>
      </c>
      <c r="C259" s="3">
        <f>VLOOKUP($A259,Prices_Monthly!$A:$I,COLUMN(C$4),FALSE)/VLOOKUP(EOMONTH($A259,-3),Prices_Monthly!$A:$I,COLUMN(C$4),FALSE)-1</f>
        <v>1.5755726266589942E-2</v>
      </c>
      <c r="D259" s="3">
        <f>VLOOKUP($A259,Prices_Monthly!$A:$I,COLUMN(D$4),FALSE)/VLOOKUP(EOMONTH($A259,-3),Prices_Monthly!$A:$I,COLUMN(D$4),FALSE)-1</f>
        <v>-3.4824910841204648E-3</v>
      </c>
      <c r="E259" s="3">
        <f>VLOOKUP($A259,Prices_Monthly!$A:$I,COLUMN(E$4),FALSE)/VLOOKUP(EOMONTH($A259,-3),Prices_Monthly!$A:$I,COLUMN(E$4),FALSE)-1</f>
        <v>-3.0372614258015962E-2</v>
      </c>
      <c r="F259" s="3">
        <f>VLOOKUP($A259,Prices_Monthly!$A:$I,COLUMN(F$4),FALSE)/VLOOKUP(EOMONTH($A259,-3),Prices_Monthly!$A:$I,COLUMN(F$4),FALSE)-1</f>
        <v>0.12875756643069658</v>
      </c>
      <c r="G259" s="3">
        <f>VLOOKUP($A259,Prices_Monthly!$A:$I,COLUMN(G$4),FALSE)/VLOOKUP(EOMONTH($A259,-3),Prices_Monthly!$A:$I,COLUMN(G$4),FALSE)-1</f>
        <v>0.11108547504813138</v>
      </c>
      <c r="H259" s="3">
        <f>VLOOKUP($A259,Prices_Monthly!$A:$I,COLUMN(H$4),FALSE)/VLOOKUP(EOMONTH($A259,-3),Prices_Monthly!$A:$I,COLUMN(H$4),FALSE)-1</f>
        <v>2.1559265270981731E-2</v>
      </c>
      <c r="I259" s="3">
        <f>VLOOKUP($A259,Prices_Monthly!$A:$I,COLUMN(I$4),FALSE)/VLOOKUP(EOMONTH($A259,-3),Prices_Monthly!$A:$I,COLUMN(I$4),FALSE)-1</f>
        <v>6.1441421972500576E-2</v>
      </c>
    </row>
    <row r="260" spans="1:9" x14ac:dyDescent="0.35">
      <c r="A260" s="2">
        <v>40633</v>
      </c>
      <c r="B260" s="3">
        <f>VLOOKUP($A260,Prices_Monthly!$A:$I,COLUMN(B$4),FALSE)/VLOOKUP(EOMONTH($A260,-3),Prices_Monthly!$A:$I,COLUMN(B$4),FALSE)-1</f>
        <v>0.27386607213739445</v>
      </c>
      <c r="C260" s="3">
        <f>VLOOKUP($A260,Prices_Monthly!$A:$I,COLUMN(C$4),FALSE)/VLOOKUP(EOMONTH($A260,-3),Prices_Monthly!$A:$I,COLUMN(C$4),FALSE)-1</f>
        <v>1.0513710031664791E-2</v>
      </c>
      <c r="D260" s="3">
        <f>VLOOKUP($A260,Prices_Monthly!$A:$I,COLUMN(D$4),FALSE)/VLOOKUP(EOMONTH($A260,-3),Prices_Monthly!$A:$I,COLUMN(D$4),FALSE)-1</f>
        <v>-1.3102978716401648E-3</v>
      </c>
      <c r="E260" s="3">
        <f>VLOOKUP($A260,Prices_Monthly!$A:$I,COLUMN(E$4),FALSE)/VLOOKUP(EOMONTH($A260,-3),Prices_Monthly!$A:$I,COLUMN(E$4),FALSE)-1</f>
        <v>-9.4352120085805513E-4</v>
      </c>
      <c r="F260" s="3">
        <f>VLOOKUP($A260,Prices_Monthly!$A:$I,COLUMN(F$4),FALSE)/VLOOKUP(EOMONTH($A260,-3),Prices_Monthly!$A:$I,COLUMN(F$4),FALSE)-1</f>
        <v>5.809926894959605E-2</v>
      </c>
      <c r="G260" s="3">
        <f>VLOOKUP($A260,Prices_Monthly!$A:$I,COLUMN(G$4),FALSE)/VLOOKUP(EOMONTH($A260,-3),Prices_Monthly!$A:$I,COLUMN(G$4),FALSE)-1</f>
        <v>5.5419640864271535E-2</v>
      </c>
      <c r="H260" s="3">
        <f>VLOOKUP($A260,Prices_Monthly!$A:$I,COLUMN(H$4),FALSE)/VLOOKUP(EOMONTH($A260,-3),Prices_Monthly!$A:$I,COLUMN(H$4),FALSE)-1</f>
        <v>-2.2085515268124523E-2</v>
      </c>
      <c r="I260" s="3">
        <f>VLOOKUP($A260,Prices_Monthly!$A:$I,COLUMN(I$4),FALSE)/VLOOKUP(EOMONTH($A260,-3),Prices_Monthly!$A:$I,COLUMN(I$4),FALSE)-1</f>
        <v>5.8644315989599294E-2</v>
      </c>
    </row>
    <row r="261" spans="1:9" x14ac:dyDescent="0.35">
      <c r="A261" s="2">
        <v>40663</v>
      </c>
      <c r="B261" s="3">
        <f>VLOOKUP($A261,Prices_Monthly!$A:$I,COLUMN(B$4),FALSE)/VLOOKUP(EOMONTH($A261,-3),Prices_Monthly!$A:$I,COLUMN(B$4),FALSE)-1</f>
        <v>0.22532340657321992</v>
      </c>
      <c r="C261" s="3">
        <f>VLOOKUP($A261,Prices_Monthly!$A:$I,COLUMN(C$4),FALSE)/VLOOKUP(EOMONTH($A261,-3),Prices_Monthly!$A:$I,COLUMN(C$4),FALSE)-1</f>
        <v>0.16501914211229818</v>
      </c>
      <c r="D261" s="3">
        <f>VLOOKUP($A261,Prices_Monthly!$A:$I,COLUMN(D$4),FALSE)/VLOOKUP(EOMONTH($A261,-3),Prices_Monthly!$A:$I,COLUMN(D$4),FALSE)-1</f>
        <v>6.4902685219498935E-3</v>
      </c>
      <c r="E261" s="3">
        <f>VLOOKUP($A261,Prices_Monthly!$A:$I,COLUMN(E$4),FALSE)/VLOOKUP(EOMONTH($A261,-3),Prices_Monthly!$A:$I,COLUMN(E$4),FALSE)-1</f>
        <v>1.3760191284513557E-2</v>
      </c>
      <c r="F261" s="3">
        <f>VLOOKUP($A261,Prices_Monthly!$A:$I,COLUMN(F$4),FALSE)/VLOOKUP(EOMONTH($A261,-3),Prices_Monthly!$A:$I,COLUMN(F$4),FALSE)-1</f>
        <v>6.41917293233083E-2</v>
      </c>
      <c r="G261" s="3">
        <f>VLOOKUP($A261,Prices_Monthly!$A:$I,COLUMN(G$4),FALSE)/VLOOKUP(EOMONTH($A261,-3),Prices_Monthly!$A:$I,COLUMN(G$4),FALSE)-1</f>
        <v>5.4114984771918895E-2</v>
      </c>
      <c r="H261" s="3">
        <f>VLOOKUP($A261,Prices_Monthly!$A:$I,COLUMN(H$4),FALSE)/VLOOKUP(EOMONTH($A261,-3),Prices_Monthly!$A:$I,COLUMN(H$4),FALSE)-1</f>
        <v>5.2161493840248152E-3</v>
      </c>
      <c r="I261" s="3">
        <f>VLOOKUP($A261,Prices_Monthly!$A:$I,COLUMN(I$4),FALSE)/VLOOKUP(EOMONTH($A261,-3),Prices_Monthly!$A:$I,COLUMN(I$4),FALSE)-1</f>
        <v>8.2635774894735725E-2</v>
      </c>
    </row>
    <row r="262" spans="1:9" x14ac:dyDescent="0.35">
      <c r="A262" s="2">
        <v>40694</v>
      </c>
      <c r="B262" s="3">
        <f>VLOOKUP($A262,Prices_Monthly!$A:$I,COLUMN(B$4),FALSE)/VLOOKUP(EOMONTH($A262,-3),Prices_Monthly!$A:$I,COLUMN(B$4),FALSE)-1</f>
        <v>2.4439686280253836E-2</v>
      </c>
      <c r="C262" s="3">
        <f>VLOOKUP($A262,Prices_Monthly!$A:$I,COLUMN(C$4),FALSE)/VLOOKUP(EOMONTH($A262,-3),Prices_Monthly!$A:$I,COLUMN(C$4),FALSE)-1</f>
        <v>8.7904165507081133E-2</v>
      </c>
      <c r="D262" s="3">
        <f>VLOOKUP($A262,Prices_Monthly!$A:$I,COLUMN(D$4),FALSE)/VLOOKUP(EOMONTH($A262,-3),Prices_Monthly!$A:$I,COLUMN(D$4),FALSE)-1</f>
        <v>1.4134101302061719E-2</v>
      </c>
      <c r="E262" s="3">
        <f>VLOOKUP($A262,Prices_Monthly!$A:$I,COLUMN(E$4),FALSE)/VLOOKUP(EOMONTH($A262,-3),Prices_Monthly!$A:$I,COLUMN(E$4),FALSE)-1</f>
        <v>4.1575554468321396E-2</v>
      </c>
      <c r="F262" s="3">
        <f>VLOOKUP($A262,Prices_Monthly!$A:$I,COLUMN(F$4),FALSE)/VLOOKUP(EOMONTH($A262,-3),Prices_Monthly!$A:$I,COLUMN(F$4),FALSE)-1</f>
        <v>1.7269587347755078E-2</v>
      </c>
      <c r="G262" s="3">
        <f>VLOOKUP($A262,Prices_Monthly!$A:$I,COLUMN(G$4),FALSE)/VLOOKUP(EOMONTH($A262,-3),Prices_Monthly!$A:$I,COLUMN(G$4),FALSE)-1</f>
        <v>1.00404174591322E-2</v>
      </c>
      <c r="H262" s="3">
        <f>VLOOKUP($A262,Prices_Monthly!$A:$I,COLUMN(H$4),FALSE)/VLOOKUP(EOMONTH($A262,-3),Prices_Monthly!$A:$I,COLUMN(H$4),FALSE)-1</f>
        <v>7.9986701099477031E-3</v>
      </c>
      <c r="I262" s="3">
        <f>VLOOKUP($A262,Prices_Monthly!$A:$I,COLUMN(I$4),FALSE)/VLOOKUP(EOMONTH($A262,-3),Prices_Monthly!$A:$I,COLUMN(I$4),FALSE)-1</f>
        <v>4.2735651782949802E-2</v>
      </c>
    </row>
    <row r="263" spans="1:9" x14ac:dyDescent="0.35">
      <c r="A263" s="2">
        <v>40724</v>
      </c>
      <c r="B263" s="3">
        <f>VLOOKUP($A263,Prices_Monthly!$A:$I,COLUMN(B$4),FALSE)/VLOOKUP(EOMONTH($A263,-3),Prices_Monthly!$A:$I,COLUMN(B$4),FALSE)-1</f>
        <v>-6.7624345786760798E-2</v>
      </c>
      <c r="C263" s="3">
        <f>VLOOKUP($A263,Prices_Monthly!$A:$I,COLUMN(C$4),FALSE)/VLOOKUP(EOMONTH($A263,-3),Prices_Monthly!$A:$I,COLUMN(C$4),FALSE)-1</f>
        <v>4.2797518440088389E-2</v>
      </c>
      <c r="D263" s="3">
        <f>VLOOKUP($A263,Prices_Monthly!$A:$I,COLUMN(D$4),FALSE)/VLOOKUP(EOMONTH($A263,-3),Prices_Monthly!$A:$I,COLUMN(D$4),FALSE)-1</f>
        <v>1.1952330735388594E-2</v>
      </c>
      <c r="E263" s="3">
        <f>VLOOKUP($A263,Prices_Monthly!$A:$I,COLUMN(E$4),FALSE)/VLOOKUP(EOMONTH($A263,-3),Prices_Monthly!$A:$I,COLUMN(E$4),FALSE)-1</f>
        <v>3.9322538215103897E-2</v>
      </c>
      <c r="F263" s="3">
        <f>VLOOKUP($A263,Prices_Monthly!$A:$I,COLUMN(F$4),FALSE)/VLOOKUP(EOMONTH($A263,-3),Prices_Monthly!$A:$I,COLUMN(F$4),FALSE)-1</f>
        <v>1.8181818181806086E-4</v>
      </c>
      <c r="G263" s="3">
        <f>VLOOKUP($A263,Prices_Monthly!$A:$I,COLUMN(G$4),FALSE)/VLOOKUP(EOMONTH($A263,-3),Prices_Monthly!$A:$I,COLUMN(G$4),FALSE)-1</f>
        <v>-4.9290362531584364E-3</v>
      </c>
      <c r="H263" s="3">
        <f>VLOOKUP($A263,Prices_Monthly!$A:$I,COLUMN(H$4),FALSE)/VLOOKUP(EOMONTH($A263,-3),Prices_Monthly!$A:$I,COLUMN(H$4),FALSE)-1</f>
        <v>2.5835775606216638E-2</v>
      </c>
      <c r="I263" s="3">
        <f>VLOOKUP($A263,Prices_Monthly!$A:$I,COLUMN(I$4),FALSE)/VLOOKUP(EOMONTH($A263,-3),Prices_Monthly!$A:$I,COLUMN(I$4),FALSE)-1</f>
        <v>2.3913375396664938E-2</v>
      </c>
    </row>
    <row r="264" spans="1:9" x14ac:dyDescent="0.35">
      <c r="A264" s="2">
        <v>40755</v>
      </c>
      <c r="B264" s="3">
        <f>VLOOKUP($A264,Prices_Monthly!$A:$I,COLUMN(B$4),FALSE)/VLOOKUP(EOMONTH($A264,-3),Prices_Monthly!$A:$I,COLUMN(B$4),FALSE)-1</f>
        <v>-7.0777417206990156E-2</v>
      </c>
      <c r="C264" s="3">
        <f>VLOOKUP($A264,Prices_Monthly!$A:$I,COLUMN(C$4),FALSE)/VLOOKUP(EOMONTH($A264,-3),Prices_Monthly!$A:$I,COLUMN(C$4),FALSE)-1</f>
        <v>4.5804585176547841E-2</v>
      </c>
      <c r="D264" s="3">
        <f>VLOOKUP($A264,Prices_Monthly!$A:$I,COLUMN(D$4),FALSE)/VLOOKUP(EOMONTH($A264,-3),Prices_Monthly!$A:$I,COLUMN(D$4),FALSE)-1</f>
        <v>1.3989492898327072E-2</v>
      </c>
      <c r="E264" s="3">
        <f>VLOOKUP($A264,Prices_Monthly!$A:$I,COLUMN(E$4),FALSE)/VLOOKUP(EOMONTH($A264,-3),Prices_Monthly!$A:$I,COLUMN(E$4),FALSE)-1</f>
        <v>4.9246645008784951E-2</v>
      </c>
      <c r="F264" s="3">
        <f>VLOOKUP($A264,Prices_Monthly!$A:$I,COLUMN(F$4),FALSE)/VLOOKUP(EOMONTH($A264,-3),Prices_Monthly!$A:$I,COLUMN(F$4),FALSE)-1</f>
        <v>-4.8220436280137835E-2</v>
      </c>
      <c r="G264" s="3">
        <f>VLOOKUP($A264,Prices_Monthly!$A:$I,COLUMN(G$4),FALSE)/VLOOKUP(EOMONTH($A264,-3),Prices_Monthly!$A:$I,COLUMN(G$4),FALSE)-1</f>
        <v>-1.570532738263386E-2</v>
      </c>
      <c r="H264" s="3">
        <f>VLOOKUP($A264,Prices_Monthly!$A:$I,COLUMN(H$4),FALSE)/VLOOKUP(EOMONTH($A264,-3),Prices_Monthly!$A:$I,COLUMN(H$4),FALSE)-1</f>
        <v>5.496889722867615E-2</v>
      </c>
      <c r="I264" s="3">
        <f>VLOOKUP($A264,Prices_Monthly!$A:$I,COLUMN(I$4),FALSE)/VLOOKUP(EOMONTH($A264,-3),Prices_Monthly!$A:$I,COLUMN(I$4),FALSE)-1</f>
        <v>-2.8167968589595804E-2</v>
      </c>
    </row>
    <row r="265" spans="1:9" x14ac:dyDescent="0.35">
      <c r="A265" s="2">
        <v>40786</v>
      </c>
      <c r="B265" s="3">
        <f>VLOOKUP($A265,Prices_Monthly!$A:$I,COLUMN(B$4),FALSE)/VLOOKUP(EOMONTH($A265,-3),Prices_Monthly!$A:$I,COLUMN(B$4),FALSE)-1</f>
        <v>1.7046386069050623E-3</v>
      </c>
      <c r="C265" s="3">
        <f>VLOOKUP($A265,Prices_Monthly!$A:$I,COLUMN(C$4),FALSE)/VLOOKUP(EOMONTH($A265,-3),Prices_Monthly!$A:$I,COLUMN(C$4),FALSE)-1</f>
        <v>0.19034042172031151</v>
      </c>
      <c r="D265" s="3">
        <f>VLOOKUP($A265,Prices_Monthly!$A:$I,COLUMN(D$4),FALSE)/VLOOKUP(EOMONTH($A265,-3),Prices_Monthly!$A:$I,COLUMN(D$4),FALSE)-1</f>
        <v>1.3938339057516735E-2</v>
      </c>
      <c r="E265" s="3">
        <f>VLOOKUP($A265,Prices_Monthly!$A:$I,COLUMN(E$4),FALSE)/VLOOKUP(EOMONTH($A265,-3),Prices_Monthly!$A:$I,COLUMN(E$4),FALSE)-1</f>
        <v>6.0114009622330267E-2</v>
      </c>
      <c r="F265" s="3">
        <f>VLOOKUP($A265,Prices_Monthly!$A:$I,COLUMN(F$4),FALSE)/VLOOKUP(EOMONTH($A265,-3),Prices_Monthly!$A:$I,COLUMN(F$4),FALSE)-1</f>
        <v>-8.9974982130093029E-2</v>
      </c>
      <c r="G265" s="3">
        <f>VLOOKUP($A265,Prices_Monthly!$A:$I,COLUMN(G$4),FALSE)/VLOOKUP(EOMONTH($A265,-3),Prices_Monthly!$A:$I,COLUMN(G$4),FALSE)-1</f>
        <v>-5.3714147226132991E-2</v>
      </c>
      <c r="H265" s="3">
        <f>VLOOKUP($A265,Prices_Monthly!$A:$I,COLUMN(H$4),FALSE)/VLOOKUP(EOMONTH($A265,-3),Prices_Monthly!$A:$I,COLUMN(H$4),FALSE)-1</f>
        <v>6.1803656558141018E-2</v>
      </c>
      <c r="I265" s="3">
        <f>VLOOKUP($A265,Prices_Monthly!$A:$I,COLUMN(I$4),FALSE)/VLOOKUP(EOMONTH($A265,-3),Prices_Monthly!$A:$I,COLUMN(I$4),FALSE)-1</f>
        <v>3.7748681643563486E-3</v>
      </c>
    </row>
    <row r="266" spans="1:9" x14ac:dyDescent="0.35">
      <c r="A266" s="2">
        <v>40816</v>
      </c>
      <c r="B266" s="3">
        <f>VLOOKUP($A266,Prices_Monthly!$A:$I,COLUMN(B$4),FALSE)/VLOOKUP(EOMONTH($A266,-3),Prices_Monthly!$A:$I,COLUMN(B$4),FALSE)-1</f>
        <v>-5.1299964175716029E-2</v>
      </c>
      <c r="C266" s="3">
        <f>VLOOKUP($A266,Prices_Monthly!$A:$I,COLUMN(C$4),FALSE)/VLOOKUP(EOMONTH($A266,-3),Prices_Monthly!$A:$I,COLUMN(C$4),FALSE)-1</f>
        <v>7.8109984148694744E-2</v>
      </c>
      <c r="D266" s="3">
        <f>VLOOKUP($A266,Prices_Monthly!$A:$I,COLUMN(D$4),FALSE)/VLOOKUP(EOMONTH($A266,-3),Prices_Monthly!$A:$I,COLUMN(D$4),FALSE)-1</f>
        <v>1.0298077608051903E-2</v>
      </c>
      <c r="E266" s="3">
        <f>VLOOKUP($A266,Prices_Monthly!$A:$I,COLUMN(E$4),FALSE)/VLOOKUP(EOMONTH($A266,-3),Prices_Monthly!$A:$I,COLUMN(E$4),FALSE)-1</f>
        <v>7.1300572041909094E-2</v>
      </c>
      <c r="F266" s="3">
        <f>VLOOKUP($A266,Prices_Monthly!$A:$I,COLUMN(F$4),FALSE)/VLOOKUP(EOMONTH($A266,-3),Prices_Monthly!$A:$I,COLUMN(F$4),FALSE)-1</f>
        <v>-0.13979276495182691</v>
      </c>
      <c r="G266" s="3">
        <f>VLOOKUP($A266,Prices_Monthly!$A:$I,COLUMN(G$4),FALSE)/VLOOKUP(EOMONTH($A266,-3),Prices_Monthly!$A:$I,COLUMN(G$4),FALSE)-1</f>
        <v>-7.8220368883542557E-2</v>
      </c>
      <c r="H266" s="3">
        <f>VLOOKUP($A266,Prices_Monthly!$A:$I,COLUMN(H$4),FALSE)/VLOOKUP(EOMONTH($A266,-3),Prices_Monthly!$A:$I,COLUMN(H$4),FALSE)-1</f>
        <v>4.6954671588024244E-2</v>
      </c>
      <c r="I266" s="3">
        <f>VLOOKUP($A266,Prices_Monthly!$A:$I,COLUMN(I$4),FALSE)/VLOOKUP(EOMONTH($A266,-3),Prices_Monthly!$A:$I,COLUMN(I$4),FALSE)-1</f>
        <v>-7.2864811710085076E-2</v>
      </c>
    </row>
    <row r="267" spans="1:9" x14ac:dyDescent="0.35">
      <c r="A267" s="2">
        <v>40847</v>
      </c>
      <c r="B267" s="3">
        <f>VLOOKUP($A267,Prices_Monthly!$A:$I,COLUMN(B$4),FALSE)/VLOOKUP(EOMONTH($A267,-3),Prices_Monthly!$A:$I,COLUMN(B$4),FALSE)-1</f>
        <v>-2.0351494929748637E-2</v>
      </c>
      <c r="C267" s="3">
        <f>VLOOKUP($A267,Prices_Monthly!$A:$I,COLUMN(C$4),FALSE)/VLOOKUP(EOMONTH($A267,-3),Prices_Monthly!$A:$I,COLUMN(C$4),FALSE)-1</f>
        <v>5.7625463133366583E-2</v>
      </c>
      <c r="D267" s="3">
        <f>VLOOKUP($A267,Prices_Monthly!$A:$I,COLUMN(D$4),FALSE)/VLOOKUP(EOMONTH($A267,-3),Prices_Monthly!$A:$I,COLUMN(D$4),FALSE)-1</f>
        <v>3.4671354822151113E-3</v>
      </c>
      <c r="E267" s="3">
        <f>VLOOKUP($A267,Prices_Monthly!$A:$I,COLUMN(E$4),FALSE)/VLOOKUP(EOMONTH($A267,-3),Prices_Monthly!$A:$I,COLUMN(E$4),FALSE)-1</f>
        <v>3.4401085867741044E-2</v>
      </c>
      <c r="F267" s="3">
        <f>VLOOKUP($A267,Prices_Monthly!$A:$I,COLUMN(F$4),FALSE)/VLOOKUP(EOMONTH($A267,-3),Prices_Monthly!$A:$I,COLUMN(F$4),FALSE)-1</f>
        <v>-2.5702885775262141E-2</v>
      </c>
      <c r="G267" s="3">
        <f>VLOOKUP($A267,Prices_Monthly!$A:$I,COLUMN(G$4),FALSE)/VLOOKUP(EOMONTH($A267,-3),Prices_Monthly!$A:$I,COLUMN(G$4),FALSE)-1</f>
        <v>9.3882470625872294E-4</v>
      </c>
      <c r="H267" s="3">
        <f>VLOOKUP($A267,Prices_Monthly!$A:$I,COLUMN(H$4),FALSE)/VLOOKUP(EOMONTH($A267,-3),Prices_Monthly!$A:$I,COLUMN(H$4),FALSE)-1</f>
        <v>-1.0985536378654626E-2</v>
      </c>
      <c r="I267" s="3">
        <f>VLOOKUP($A267,Prices_Monthly!$A:$I,COLUMN(I$4),FALSE)/VLOOKUP(EOMONTH($A267,-3),Prices_Monthly!$A:$I,COLUMN(I$4),FALSE)-1</f>
        <v>-2.8151515200761867E-2</v>
      </c>
    </row>
    <row r="268" spans="1:9" x14ac:dyDescent="0.35">
      <c r="A268" s="2">
        <v>40877</v>
      </c>
      <c r="B268" s="3">
        <f>VLOOKUP($A268,Prices_Monthly!$A:$I,COLUMN(B$4),FALSE)/VLOOKUP(EOMONTH($A268,-3),Prices_Monthly!$A:$I,COLUMN(B$4),FALSE)-1</f>
        <v>6.6504467957233526E-3</v>
      </c>
      <c r="C268" s="3">
        <f>VLOOKUP($A268,Prices_Monthly!$A:$I,COLUMN(C$4),FALSE)/VLOOKUP(EOMONTH($A268,-3),Prices_Monthly!$A:$I,COLUMN(C$4),FALSE)-1</f>
        <v>-4.575560195240902E-2</v>
      </c>
      <c r="D268" s="3">
        <f>VLOOKUP($A268,Prices_Monthly!$A:$I,COLUMN(D$4),FALSE)/VLOOKUP(EOMONTH($A268,-3),Prices_Monthly!$A:$I,COLUMN(D$4),FALSE)-1</f>
        <v>-2.662023411937553E-3</v>
      </c>
      <c r="E268" s="3">
        <f>VLOOKUP($A268,Prices_Monthly!$A:$I,COLUMN(E$4),FALSE)/VLOOKUP(EOMONTH($A268,-3),Prices_Monthly!$A:$I,COLUMN(E$4),FALSE)-1</f>
        <v>7.7198732440251217E-3</v>
      </c>
      <c r="F268" s="3">
        <f>VLOOKUP($A268,Prices_Monthly!$A:$I,COLUMN(F$4),FALSE)/VLOOKUP(EOMONTH($A268,-3),Prices_Monthly!$A:$I,COLUMN(F$4),FALSE)-1</f>
        <v>2.8276877761413965E-2</v>
      </c>
      <c r="G268" s="3">
        <f>VLOOKUP($A268,Prices_Monthly!$A:$I,COLUMN(G$4),FALSE)/VLOOKUP(EOMONTH($A268,-3),Prices_Monthly!$A:$I,COLUMN(G$4),FALSE)-1</f>
        <v>2.6586629564136599E-2</v>
      </c>
      <c r="H268" s="3">
        <f>VLOOKUP($A268,Prices_Monthly!$A:$I,COLUMN(H$4),FALSE)/VLOOKUP(EOMONTH($A268,-3),Prices_Monthly!$A:$I,COLUMN(H$4),FALSE)-1</f>
        <v>-1.6017612330075814E-2</v>
      </c>
      <c r="I268" s="3">
        <f>VLOOKUP($A268,Prices_Monthly!$A:$I,COLUMN(I$4),FALSE)/VLOOKUP(EOMONTH($A268,-3),Prices_Monthly!$A:$I,COLUMN(I$4),FALSE)-1</f>
        <v>-6.4185919849054418E-2</v>
      </c>
    </row>
    <row r="269" spans="1:9" x14ac:dyDescent="0.35">
      <c r="A269" s="2">
        <v>40908</v>
      </c>
      <c r="B269" s="3">
        <f>VLOOKUP($A269,Prices_Monthly!$A:$I,COLUMN(B$4),FALSE)/VLOOKUP(EOMONTH($A269,-3),Prices_Monthly!$A:$I,COLUMN(B$4),FALSE)-1</f>
        <v>6.6128571229919997E-2</v>
      </c>
      <c r="C269" s="3">
        <f>VLOOKUP($A269,Prices_Monthly!$A:$I,COLUMN(C$4),FALSE)/VLOOKUP(EOMONTH($A269,-3),Prices_Monthly!$A:$I,COLUMN(C$4),FALSE)-1</f>
        <v>-3.5539603051456425E-2</v>
      </c>
      <c r="D269" s="3">
        <f>VLOOKUP($A269,Prices_Monthly!$A:$I,COLUMN(D$4),FALSE)/VLOOKUP(EOMONTH($A269,-3),Prices_Monthly!$A:$I,COLUMN(D$4),FALSE)-1</f>
        <v>5.2798833784000188E-3</v>
      </c>
      <c r="E269" s="3">
        <f>VLOOKUP($A269,Prices_Monthly!$A:$I,COLUMN(E$4),FALSE)/VLOOKUP(EOMONTH($A269,-3),Prices_Monthly!$A:$I,COLUMN(E$4),FALSE)-1</f>
        <v>1.3252919868586455E-2</v>
      </c>
      <c r="F269" s="3">
        <f>VLOOKUP($A269,Prices_Monthly!$A:$I,COLUMN(F$4),FALSE)/VLOOKUP(EOMONTH($A269,-3),Prices_Monthly!$A:$I,COLUMN(F$4),FALSE)-1</f>
        <v>0.11749788672865602</v>
      </c>
      <c r="G269" s="3">
        <f>VLOOKUP($A269,Prices_Monthly!$A:$I,COLUMN(G$4),FALSE)/VLOOKUP(EOMONTH($A269,-3),Prices_Monthly!$A:$I,COLUMN(G$4),FALSE)-1</f>
        <v>6.7216101484197432E-2</v>
      </c>
      <c r="H269" s="3">
        <f>VLOOKUP($A269,Prices_Monthly!$A:$I,COLUMN(H$4),FALSE)/VLOOKUP(EOMONTH($A269,-3),Prices_Monthly!$A:$I,COLUMN(H$4),FALSE)-1</f>
        <v>-1.8210126651041492E-6</v>
      </c>
      <c r="I269" s="3">
        <f>VLOOKUP($A269,Prices_Monthly!$A:$I,COLUMN(I$4),FALSE)/VLOOKUP(EOMONTH($A269,-3),Prices_Monthly!$A:$I,COLUMN(I$4),FALSE)-1</f>
        <v>-3.2215857372498546E-2</v>
      </c>
    </row>
    <row r="270" spans="1:9" x14ac:dyDescent="0.35">
      <c r="A270" s="2">
        <v>40939</v>
      </c>
      <c r="B270" s="3">
        <f>VLOOKUP($A270,Prices_Monthly!$A:$I,COLUMN(B$4),FALSE)/VLOOKUP(EOMONTH($A270,-3),Prices_Monthly!$A:$I,COLUMN(B$4),FALSE)-1</f>
        <v>2.5996376798610887E-2</v>
      </c>
      <c r="C270" s="3">
        <f>VLOOKUP($A270,Prices_Monthly!$A:$I,COLUMN(C$4),FALSE)/VLOOKUP(EOMONTH($A270,-3),Prices_Monthly!$A:$I,COLUMN(C$4),FALSE)-1</f>
        <v>5.6488491730863899E-3</v>
      </c>
      <c r="D270" s="3">
        <f>VLOOKUP($A270,Prices_Monthly!$A:$I,COLUMN(D$4),FALSE)/VLOOKUP(EOMONTH($A270,-3),Prices_Monthly!$A:$I,COLUMN(D$4),FALSE)-1</f>
        <v>7.7562503428934004E-3</v>
      </c>
      <c r="E270" s="3">
        <f>VLOOKUP($A270,Prices_Monthly!$A:$I,COLUMN(E$4),FALSE)/VLOOKUP(EOMONTH($A270,-3),Prices_Monthly!$A:$I,COLUMN(E$4),FALSE)-1</f>
        <v>3.0110222441750212E-2</v>
      </c>
      <c r="F270" s="3">
        <f>VLOOKUP($A270,Prices_Monthly!$A:$I,COLUMN(F$4),FALSE)/VLOOKUP(EOMONTH($A270,-3),Prices_Monthly!$A:$I,COLUMN(F$4),FALSE)-1</f>
        <v>5.2095238095238194E-2</v>
      </c>
      <c r="G270" s="3">
        <f>VLOOKUP($A270,Prices_Monthly!$A:$I,COLUMN(G$4),FALSE)/VLOOKUP(EOMONTH($A270,-3),Prices_Monthly!$A:$I,COLUMN(G$4),FALSE)-1</f>
        <v>4.7544347555406263E-2</v>
      </c>
      <c r="H270" s="3">
        <f>VLOOKUP($A270,Prices_Monthly!$A:$I,COLUMN(H$4),FALSE)/VLOOKUP(EOMONTH($A270,-3),Prices_Monthly!$A:$I,COLUMN(H$4),FALSE)-1</f>
        <v>2.0764022417810279E-2</v>
      </c>
      <c r="I270" s="3">
        <f>VLOOKUP($A270,Prices_Monthly!$A:$I,COLUMN(I$4),FALSE)/VLOOKUP(EOMONTH($A270,-3),Prices_Monthly!$A:$I,COLUMN(I$4),FALSE)-1</f>
        <v>-6.1583572808747711E-2</v>
      </c>
    </row>
    <row r="271" spans="1:9" x14ac:dyDescent="0.35">
      <c r="A271" s="2">
        <v>40968</v>
      </c>
      <c r="B271" s="3">
        <f>VLOOKUP($A271,Prices_Monthly!$A:$I,COLUMN(B$4),FALSE)/VLOOKUP(EOMONTH($A271,-3),Prices_Monthly!$A:$I,COLUMN(B$4),FALSE)-1</f>
        <v>6.0954403382051048E-2</v>
      </c>
      <c r="C271" s="3">
        <f>VLOOKUP($A271,Prices_Monthly!$A:$I,COLUMN(C$4),FALSE)/VLOOKUP(EOMONTH($A271,-3),Prices_Monthly!$A:$I,COLUMN(C$4),FALSE)-1</f>
        <v>-2.4004186147220885E-2</v>
      </c>
      <c r="D271" s="3">
        <f>VLOOKUP($A271,Prices_Monthly!$A:$I,COLUMN(D$4),FALSE)/VLOOKUP(EOMONTH($A271,-3),Prices_Monthly!$A:$I,COLUMN(D$4),FALSE)-1</f>
        <v>1.0810719039744399E-2</v>
      </c>
      <c r="E271" s="3">
        <f>VLOOKUP($A271,Prices_Monthly!$A:$I,COLUMN(E$4),FALSE)/VLOOKUP(EOMONTH($A271,-3),Prices_Monthly!$A:$I,COLUMN(E$4),FALSE)-1</f>
        <v>1.4581729563309054E-2</v>
      </c>
      <c r="F271" s="3">
        <f>VLOOKUP($A271,Prices_Monthly!$A:$I,COLUMN(F$4),FALSE)/VLOOKUP(EOMONTH($A271,-3),Prices_Monthly!$A:$I,COLUMN(F$4),FALSE)-1</f>
        <v>0.10016232216174914</v>
      </c>
      <c r="G271" s="3">
        <f>VLOOKUP($A271,Prices_Monthly!$A:$I,COLUMN(G$4),FALSE)/VLOOKUP(EOMONTH($A271,-3),Prices_Monthly!$A:$I,COLUMN(G$4),FALSE)-1</f>
        <v>0.14466375795562381</v>
      </c>
      <c r="H271" s="3">
        <f>VLOOKUP($A271,Prices_Monthly!$A:$I,COLUMN(H$4),FALSE)/VLOOKUP(EOMONTH($A271,-3),Prices_Monthly!$A:$I,COLUMN(H$4),FALSE)-1</f>
        <v>-4.2387222530165247E-2</v>
      </c>
      <c r="I271" s="3">
        <f>VLOOKUP($A271,Prices_Monthly!$A:$I,COLUMN(I$4),FALSE)/VLOOKUP(EOMONTH($A271,-3),Prices_Monthly!$A:$I,COLUMN(I$4),FALSE)-1</f>
        <v>-6.7476278073976825E-3</v>
      </c>
    </row>
    <row r="272" spans="1:9" x14ac:dyDescent="0.35">
      <c r="A272" s="2">
        <v>40999</v>
      </c>
      <c r="B272" s="3">
        <f>VLOOKUP($A272,Prices_Monthly!$A:$I,COLUMN(B$4),FALSE)/VLOOKUP(EOMONTH($A272,-3),Prices_Monthly!$A:$I,COLUMN(B$4),FALSE)-1</f>
        <v>0.11053797218866457</v>
      </c>
      <c r="C272" s="3">
        <f>VLOOKUP($A272,Prices_Monthly!$A:$I,COLUMN(C$4),FALSE)/VLOOKUP(EOMONTH($A272,-3),Prices_Monthly!$A:$I,COLUMN(C$4),FALSE)-1</f>
        <v>6.3495997718527875E-2</v>
      </c>
      <c r="D272" s="3">
        <f>VLOOKUP($A272,Prices_Monthly!$A:$I,COLUMN(D$4),FALSE)/VLOOKUP(EOMONTH($A272,-3),Prices_Monthly!$A:$I,COLUMN(D$4),FALSE)-1</f>
        <v>-1.2785689006344914E-4</v>
      </c>
      <c r="E272" s="3">
        <f>VLOOKUP($A272,Prices_Monthly!$A:$I,COLUMN(E$4),FALSE)/VLOOKUP(EOMONTH($A272,-3),Prices_Monthly!$A:$I,COLUMN(E$4),FALSE)-1</f>
        <v>-1.0424424439721136E-2</v>
      </c>
      <c r="F272" s="3">
        <f>VLOOKUP($A272,Prices_Monthly!$A:$I,COLUMN(F$4),FALSE)/VLOOKUP(EOMONTH($A272,-3),Prices_Monthly!$A:$I,COLUMN(F$4),FALSE)-1</f>
        <v>0.12509455370650513</v>
      </c>
      <c r="G272" s="3">
        <f>VLOOKUP($A272,Prices_Monthly!$A:$I,COLUMN(G$4),FALSE)/VLOOKUP(EOMONTH($A272,-3),Prices_Monthly!$A:$I,COLUMN(G$4),FALSE)-1</f>
        <v>0.2113584535332782</v>
      </c>
      <c r="H272" s="3">
        <f>VLOOKUP($A272,Prices_Monthly!$A:$I,COLUMN(H$4),FALSE)/VLOOKUP(EOMONTH($A272,-3),Prices_Monthly!$A:$I,COLUMN(H$4),FALSE)-1</f>
        <v>-6.5810607053887527E-2</v>
      </c>
      <c r="I272" s="3">
        <f>VLOOKUP($A272,Prices_Monthly!$A:$I,COLUMN(I$4),FALSE)/VLOOKUP(EOMONTH($A272,-3),Prices_Monthly!$A:$I,COLUMN(I$4),FALSE)-1</f>
        <v>2.538841252801638E-2</v>
      </c>
    </row>
    <row r="273" spans="1:9" x14ac:dyDescent="0.35">
      <c r="A273" s="2">
        <v>41029</v>
      </c>
      <c r="B273" s="3">
        <f>VLOOKUP($A273,Prices_Monthly!$A:$I,COLUMN(B$4),FALSE)/VLOOKUP(EOMONTH($A273,-3),Prices_Monthly!$A:$I,COLUMN(B$4),FALSE)-1</f>
        <v>6.0714533187148811E-2</v>
      </c>
      <c r="C273" s="3">
        <f>VLOOKUP($A273,Prices_Monthly!$A:$I,COLUMN(C$4),FALSE)/VLOOKUP(EOMONTH($A273,-3),Prices_Monthly!$A:$I,COLUMN(C$4),FALSE)-1</f>
        <v>-4.5313984357168824E-2</v>
      </c>
      <c r="D273" s="3">
        <f>VLOOKUP($A273,Prices_Monthly!$A:$I,COLUMN(D$4),FALSE)/VLOOKUP(EOMONTH($A273,-3),Prices_Monthly!$A:$I,COLUMN(D$4),FALSE)-1</f>
        <v>6.4163968983210751E-3</v>
      </c>
      <c r="E273" s="3">
        <f>VLOOKUP($A273,Prices_Monthly!$A:$I,COLUMN(E$4),FALSE)/VLOOKUP(EOMONTH($A273,-3),Prices_Monthly!$A:$I,COLUMN(E$4),FALSE)-1</f>
        <v>2.3527125936186888E-3</v>
      </c>
      <c r="F273" s="3">
        <f>VLOOKUP($A273,Prices_Monthly!$A:$I,COLUMN(F$4),FALSE)/VLOOKUP(EOMONTH($A273,-3),Prices_Monthly!$A:$I,COLUMN(F$4),FALSE)-1</f>
        <v>6.9611659274011028E-2</v>
      </c>
      <c r="G273" s="3">
        <f>VLOOKUP($A273,Prices_Monthly!$A:$I,COLUMN(G$4),FALSE)/VLOOKUP(EOMONTH($A273,-3),Prices_Monthly!$A:$I,COLUMN(G$4),FALSE)-1</f>
        <v>0.10527749430779254</v>
      </c>
      <c r="H273" s="3">
        <f>VLOOKUP($A273,Prices_Monthly!$A:$I,COLUMN(H$4),FALSE)/VLOOKUP(EOMONTH($A273,-3),Prices_Monthly!$A:$I,COLUMN(H$4),FALSE)-1</f>
        <v>-4.5720645098400237E-2</v>
      </c>
      <c r="I273" s="3">
        <f>VLOOKUP($A273,Prices_Monthly!$A:$I,COLUMN(I$4),FALSE)/VLOOKUP(EOMONTH($A273,-3),Prices_Monthly!$A:$I,COLUMN(I$4),FALSE)-1</f>
        <v>1.0674809018837106E-2</v>
      </c>
    </row>
    <row r="274" spans="1:9" x14ac:dyDescent="0.35">
      <c r="A274" s="2">
        <v>41060</v>
      </c>
      <c r="B274" s="3">
        <f>VLOOKUP($A274,Prices_Monthly!$A:$I,COLUMN(B$4),FALSE)/VLOOKUP(EOMONTH($A274,-3),Prices_Monthly!$A:$I,COLUMN(B$4),FALSE)-1</f>
        <v>-0.13385378491988287</v>
      </c>
      <c r="C274" s="3">
        <f>VLOOKUP($A274,Prices_Monthly!$A:$I,COLUMN(C$4),FALSE)/VLOOKUP(EOMONTH($A274,-3),Prices_Monthly!$A:$I,COLUMN(C$4),FALSE)-1</f>
        <v>-8.8727066065480087E-2</v>
      </c>
      <c r="D274" s="3">
        <f>VLOOKUP($A274,Prices_Monthly!$A:$I,COLUMN(D$4),FALSE)/VLOOKUP(EOMONTH($A274,-3),Prices_Monthly!$A:$I,COLUMN(D$4),FALSE)-1</f>
        <v>8.871124156947241E-3</v>
      </c>
      <c r="E274" s="3">
        <f>VLOOKUP($A274,Prices_Monthly!$A:$I,COLUMN(E$4),FALSE)/VLOOKUP(EOMONTH($A274,-3),Prices_Monthly!$A:$I,COLUMN(E$4),FALSE)-1</f>
        <v>3.0332990374549729E-2</v>
      </c>
      <c r="F274" s="3">
        <f>VLOOKUP($A274,Prices_Monthly!$A:$I,COLUMN(F$4),FALSE)/VLOOKUP(EOMONTH($A274,-3),Prices_Monthly!$A:$I,COLUMN(F$4),FALSE)-1</f>
        <v>-3.645200486026734E-2</v>
      </c>
      <c r="G274" s="3">
        <f>VLOOKUP($A274,Prices_Monthly!$A:$I,COLUMN(G$4),FALSE)/VLOOKUP(EOMONTH($A274,-3),Prices_Monthly!$A:$I,COLUMN(G$4),FALSE)-1</f>
        <v>-3.6174628537844256E-2</v>
      </c>
      <c r="H274" s="3">
        <f>VLOOKUP($A274,Prices_Monthly!$A:$I,COLUMN(H$4),FALSE)/VLOOKUP(EOMONTH($A274,-3),Prices_Monthly!$A:$I,COLUMN(H$4),FALSE)-1</f>
        <v>3.1452447579253917E-2</v>
      </c>
      <c r="I274" s="3">
        <f>VLOOKUP($A274,Prices_Monthly!$A:$I,COLUMN(I$4),FALSE)/VLOOKUP(EOMONTH($A274,-3),Prices_Monthly!$A:$I,COLUMN(I$4),FALSE)-1</f>
        <v>-7.6071839328518354E-2</v>
      </c>
    </row>
    <row r="275" spans="1:9" x14ac:dyDescent="0.35">
      <c r="A275" s="2">
        <v>41090</v>
      </c>
      <c r="B275" s="3">
        <f>VLOOKUP($A275,Prices_Monthly!$A:$I,COLUMN(B$4),FALSE)/VLOOKUP(EOMONTH($A275,-3),Prices_Monthly!$A:$I,COLUMN(B$4),FALSE)-1</f>
        <v>-0.16115048748242022</v>
      </c>
      <c r="C275" s="3">
        <f>VLOOKUP($A275,Prices_Monthly!$A:$I,COLUMN(C$4),FALSE)/VLOOKUP(EOMONTH($A275,-3),Prices_Monthly!$A:$I,COLUMN(C$4),FALSE)-1</f>
        <v>-4.1867609007271156E-2</v>
      </c>
      <c r="D275" s="3">
        <f>VLOOKUP($A275,Prices_Monthly!$A:$I,COLUMN(D$4),FALSE)/VLOOKUP(EOMONTH($A275,-3),Prices_Monthly!$A:$I,COLUMN(D$4),FALSE)-1</f>
        <v>1.3101194632691104E-2</v>
      </c>
      <c r="E275" s="3">
        <f>VLOOKUP($A275,Prices_Monthly!$A:$I,COLUMN(E$4),FALSE)/VLOOKUP(EOMONTH($A275,-3),Prices_Monthly!$A:$I,COLUMN(E$4),FALSE)-1</f>
        <v>3.7643884308012021E-2</v>
      </c>
      <c r="F275" s="3">
        <f>VLOOKUP($A275,Prices_Monthly!$A:$I,COLUMN(F$4),FALSE)/VLOOKUP(EOMONTH($A275,-3),Prices_Monthly!$A:$I,COLUMN(F$4),FALSE)-1</f>
        <v>-2.8405748382216989E-2</v>
      </c>
      <c r="G275" s="3">
        <f>VLOOKUP($A275,Prices_Monthly!$A:$I,COLUMN(G$4),FALSE)/VLOOKUP(EOMONTH($A275,-3),Prices_Monthly!$A:$I,COLUMN(G$4),FALSE)-1</f>
        <v>-4.926458074458151E-2</v>
      </c>
      <c r="H275" s="3">
        <f>VLOOKUP($A275,Prices_Monthly!$A:$I,COLUMN(H$4),FALSE)/VLOOKUP(EOMONTH($A275,-3),Prices_Monthly!$A:$I,COLUMN(H$4),FALSE)-1</f>
        <v>3.0678093467016554E-2</v>
      </c>
      <c r="I275" s="3">
        <f>VLOOKUP($A275,Prices_Monthly!$A:$I,COLUMN(I$4),FALSE)/VLOOKUP(EOMONTH($A275,-3),Prices_Monthly!$A:$I,COLUMN(I$4),FALSE)-1</f>
        <v>-4.7338159371394406E-2</v>
      </c>
    </row>
    <row r="276" spans="1:9" x14ac:dyDescent="0.35">
      <c r="A276" s="2">
        <v>41121</v>
      </c>
      <c r="B276" s="3">
        <f>VLOOKUP($A276,Prices_Monthly!$A:$I,COLUMN(B$4),FALSE)/VLOOKUP(EOMONTH($A276,-3),Prices_Monthly!$A:$I,COLUMN(B$4),FALSE)-1</f>
        <v>-8.6576647401158335E-2</v>
      </c>
      <c r="C276" s="3">
        <f>VLOOKUP($A276,Prices_Monthly!$A:$I,COLUMN(C$4),FALSE)/VLOOKUP(EOMONTH($A276,-3),Prices_Monthly!$A:$I,COLUMN(C$4),FALSE)-1</f>
        <v>-3.4077421566076183E-2</v>
      </c>
      <c r="D276" s="3">
        <f>VLOOKUP($A276,Prices_Monthly!$A:$I,COLUMN(D$4),FALSE)/VLOOKUP(EOMONTH($A276,-3),Prices_Monthly!$A:$I,COLUMN(D$4),FALSE)-1</f>
        <v>7.4812263340440222E-3</v>
      </c>
      <c r="E276" s="3">
        <f>VLOOKUP($A276,Prices_Monthly!$A:$I,COLUMN(E$4),FALSE)/VLOOKUP(EOMONTH($A276,-3),Prices_Monthly!$A:$I,COLUMN(E$4),FALSE)-1</f>
        <v>2.5462313579648566E-2</v>
      </c>
      <c r="F276" s="3">
        <f>VLOOKUP($A276,Prices_Monthly!$A:$I,COLUMN(F$4),FALSE)/VLOOKUP(EOMONTH($A276,-3),Prices_Monthly!$A:$I,COLUMN(F$4),FALSE)-1</f>
        <v>-8.5477318889640719E-3</v>
      </c>
      <c r="G276" s="3">
        <f>VLOOKUP($A276,Prices_Monthly!$A:$I,COLUMN(G$4),FALSE)/VLOOKUP(EOMONTH($A276,-3),Prices_Monthly!$A:$I,COLUMN(G$4),FALSE)-1</f>
        <v>-2.839323910977376E-2</v>
      </c>
      <c r="H276" s="3">
        <f>VLOOKUP($A276,Prices_Monthly!$A:$I,COLUMN(H$4),FALSE)/VLOOKUP(EOMONTH($A276,-3),Prices_Monthly!$A:$I,COLUMN(H$4),FALSE)-1</f>
        <v>2.1437306872706952E-2</v>
      </c>
      <c r="I276" s="3">
        <f>VLOOKUP($A276,Prices_Monthly!$A:$I,COLUMN(I$4),FALSE)/VLOOKUP(EOMONTH($A276,-3),Prices_Monthly!$A:$I,COLUMN(I$4),FALSE)-1</f>
        <v>-7.0035253887051674E-2</v>
      </c>
    </row>
    <row r="277" spans="1:9" x14ac:dyDescent="0.35">
      <c r="A277" s="2">
        <v>41152</v>
      </c>
      <c r="B277" s="3">
        <f>VLOOKUP($A277,Prices_Monthly!$A:$I,COLUMN(B$4),FALSE)/VLOOKUP(EOMONTH($A277,-3),Prices_Monthly!$A:$I,COLUMN(B$4),FALSE)-1</f>
        <v>0.15601991572992757</v>
      </c>
      <c r="C277" s="3">
        <f>VLOOKUP($A277,Prices_Monthly!$A:$I,COLUMN(C$4),FALSE)/VLOOKUP(EOMONTH($A277,-3),Prices_Monthly!$A:$I,COLUMN(C$4),FALSE)-1</f>
        <v>7.5677905480950658E-2</v>
      </c>
      <c r="D277" s="3">
        <f>VLOOKUP($A277,Prices_Monthly!$A:$I,COLUMN(D$4),FALSE)/VLOOKUP(EOMONTH($A277,-3),Prices_Monthly!$A:$I,COLUMN(D$4),FALSE)-1</f>
        <v>3.9738097201169609E-3</v>
      </c>
      <c r="E277" s="3">
        <f>VLOOKUP($A277,Prices_Monthly!$A:$I,COLUMN(E$4),FALSE)/VLOOKUP(EOMONTH($A277,-3),Prices_Monthly!$A:$I,COLUMN(E$4),FALSE)-1</f>
        <v>6.468581037714527E-3</v>
      </c>
      <c r="F277" s="3">
        <f>VLOOKUP($A277,Prices_Monthly!$A:$I,COLUMN(F$4),FALSE)/VLOOKUP(EOMONTH($A277,-3),Prices_Monthly!$A:$I,COLUMN(F$4),FALSE)-1</f>
        <v>7.8544406413258772E-2</v>
      </c>
      <c r="G277" s="3">
        <f>VLOOKUP($A277,Prices_Monthly!$A:$I,COLUMN(G$4),FALSE)/VLOOKUP(EOMONTH($A277,-3),Prices_Monthly!$A:$I,COLUMN(G$4),FALSE)-1</f>
        <v>0.10016756419588879</v>
      </c>
      <c r="H277" s="3">
        <f>VLOOKUP($A277,Prices_Monthly!$A:$I,COLUMN(H$4),FALSE)/VLOOKUP(EOMONTH($A277,-3),Prices_Monthly!$A:$I,COLUMN(H$4),FALSE)-1</f>
        <v>5.3052123014030172E-4</v>
      </c>
      <c r="I277" s="3">
        <f>VLOOKUP($A277,Prices_Monthly!$A:$I,COLUMN(I$4),FALSE)/VLOOKUP(EOMONTH($A277,-3),Prices_Monthly!$A:$I,COLUMN(I$4),FALSE)-1</f>
        <v>1.8598615508755634E-2</v>
      </c>
    </row>
    <row r="278" spans="1:9" x14ac:dyDescent="0.35">
      <c r="A278" s="2">
        <v>41182</v>
      </c>
      <c r="B278" s="3">
        <f>VLOOKUP($A278,Prices_Monthly!$A:$I,COLUMN(B$4),FALSE)/VLOOKUP(EOMONTH($A278,-3),Prices_Monthly!$A:$I,COLUMN(B$4),FALSE)-1</f>
        <v>0.16371870437967551</v>
      </c>
      <c r="C278" s="3">
        <f>VLOOKUP($A278,Prices_Monthly!$A:$I,COLUMN(C$4),FALSE)/VLOOKUP(EOMONTH($A278,-3),Prices_Monthly!$A:$I,COLUMN(C$4),FALSE)-1</f>
        <v>0.10249352331606221</v>
      </c>
      <c r="D278" s="3">
        <f>VLOOKUP($A278,Prices_Monthly!$A:$I,COLUMN(D$4),FALSE)/VLOOKUP(EOMONTH($A278,-3),Prices_Monthly!$A:$I,COLUMN(D$4),FALSE)-1</f>
        <v>4.9443268636879534E-3</v>
      </c>
      <c r="E278" s="3">
        <f>VLOOKUP($A278,Prices_Monthly!$A:$I,COLUMN(E$4),FALSE)/VLOOKUP(EOMONTH($A278,-3),Prices_Monthly!$A:$I,COLUMN(E$4),FALSE)-1</f>
        <v>8.9420193494986755E-3</v>
      </c>
      <c r="F278" s="3">
        <f>VLOOKUP($A278,Prices_Monthly!$A:$I,COLUMN(F$4),FALSE)/VLOOKUP(EOMONTH($A278,-3),Prices_Monthly!$A:$I,COLUMN(F$4),FALSE)-1</f>
        <v>6.2191851915924135E-2</v>
      </c>
      <c r="G278" s="3">
        <f>VLOOKUP($A278,Prices_Monthly!$A:$I,COLUMN(G$4),FALSE)/VLOOKUP(EOMONTH($A278,-3),Prices_Monthly!$A:$I,COLUMN(G$4),FALSE)-1</f>
        <v>7.2024178074214129E-2</v>
      </c>
      <c r="H278" s="3">
        <f>VLOOKUP($A278,Prices_Monthly!$A:$I,COLUMN(H$4),FALSE)/VLOOKUP(EOMONTH($A278,-3),Prices_Monthly!$A:$I,COLUMN(H$4),FALSE)-1</f>
        <v>2.4665125273644506E-2</v>
      </c>
      <c r="I278" s="3">
        <f>VLOOKUP($A278,Prices_Monthly!$A:$I,COLUMN(I$4),FALSE)/VLOOKUP(EOMONTH($A278,-3),Prices_Monthly!$A:$I,COLUMN(I$4),FALSE)-1</f>
        <v>1.2777114123152966E-2</v>
      </c>
    </row>
    <row r="279" spans="1:9" x14ac:dyDescent="0.35">
      <c r="A279" s="2">
        <v>41213</v>
      </c>
      <c r="B279" s="3">
        <f>VLOOKUP($A279,Prices_Monthly!$A:$I,COLUMN(B$4),FALSE)/VLOOKUP(EOMONTH($A279,-3),Prices_Monthly!$A:$I,COLUMN(B$4),FALSE)-1</f>
        <v>6.4408535838921921E-2</v>
      </c>
      <c r="C279" s="3">
        <f>VLOOKUP($A279,Prices_Monthly!$A:$I,COLUMN(C$4),FALSE)/VLOOKUP(EOMONTH($A279,-3),Prices_Monthly!$A:$I,COLUMN(C$4),FALSE)-1</f>
        <v>6.4722820912696433E-2</v>
      </c>
      <c r="D279" s="3">
        <f>VLOOKUP($A279,Prices_Monthly!$A:$I,COLUMN(D$4),FALSE)/VLOOKUP(EOMONTH($A279,-3),Prices_Monthly!$A:$I,COLUMN(D$4),FALSE)-1</f>
        <v>3.1287394358161524E-3</v>
      </c>
      <c r="E279" s="3">
        <f>VLOOKUP($A279,Prices_Monthly!$A:$I,COLUMN(E$4),FALSE)/VLOOKUP(EOMONTH($A279,-3),Prices_Monthly!$A:$I,COLUMN(E$4),FALSE)-1</f>
        <v>-4.0521435195399746E-3</v>
      </c>
      <c r="F279" s="3">
        <f>VLOOKUP($A279,Prices_Monthly!$A:$I,COLUMN(F$4),FALSE)/VLOOKUP(EOMONTH($A279,-3),Prices_Monthly!$A:$I,COLUMN(F$4),FALSE)-1</f>
        <v>2.8169014084507005E-2</v>
      </c>
      <c r="G279" s="3">
        <f>VLOOKUP($A279,Prices_Monthly!$A:$I,COLUMN(G$4),FALSE)/VLOOKUP(EOMONTH($A279,-3),Prices_Monthly!$A:$I,COLUMN(G$4),FALSE)-1</f>
        <v>3.5668557905277343E-3</v>
      </c>
      <c r="H279" s="3">
        <f>VLOOKUP($A279,Prices_Monthly!$A:$I,COLUMN(H$4),FALSE)/VLOOKUP(EOMONTH($A279,-3),Prices_Monthly!$A:$I,COLUMN(H$4),FALSE)-1</f>
        <v>-2.35875525726571E-2</v>
      </c>
      <c r="I279" s="3">
        <f>VLOOKUP($A279,Prices_Monthly!$A:$I,COLUMN(I$4),FALSE)/VLOOKUP(EOMONTH($A279,-3),Prices_Monthly!$A:$I,COLUMN(I$4),FALSE)-1</f>
        <v>5.1235236738303769E-2</v>
      </c>
    </row>
    <row r="280" spans="1:9" x14ac:dyDescent="0.35">
      <c r="A280" s="2">
        <v>41243</v>
      </c>
      <c r="B280" s="3">
        <f>VLOOKUP($A280,Prices_Monthly!$A:$I,COLUMN(B$4),FALSE)/VLOOKUP(EOMONTH($A280,-3),Prices_Monthly!$A:$I,COLUMN(B$4),FALSE)-1</f>
        <v>-2.8035445719997276E-2</v>
      </c>
      <c r="C280" s="3">
        <f>VLOOKUP($A280,Prices_Monthly!$A:$I,COLUMN(C$4),FALSE)/VLOOKUP(EOMONTH($A280,-3),Prices_Monthly!$A:$I,COLUMN(C$4),FALSE)-1</f>
        <v>1.353468647600109E-2</v>
      </c>
      <c r="D280" s="3">
        <f>VLOOKUP($A280,Prices_Monthly!$A:$I,COLUMN(D$4),FALSE)/VLOOKUP(EOMONTH($A280,-3),Prices_Monthly!$A:$I,COLUMN(D$4),FALSE)-1</f>
        <v>7.4411923911665845E-3</v>
      </c>
      <c r="E280" s="3">
        <f>VLOOKUP($A280,Prices_Monthly!$A:$I,COLUMN(E$4),FALSE)/VLOOKUP(EOMONTH($A280,-3),Prices_Monthly!$A:$I,COLUMN(E$4),FALSE)-1</f>
        <v>3.1055604733307707E-3</v>
      </c>
      <c r="F280" s="3">
        <f>VLOOKUP($A280,Prices_Monthly!$A:$I,COLUMN(F$4),FALSE)/VLOOKUP(EOMONTH($A280,-3),Prices_Monthly!$A:$I,COLUMN(F$4),FALSE)-1</f>
        <v>1.1441456489059698E-2</v>
      </c>
      <c r="G280" s="3">
        <f>VLOOKUP($A280,Prices_Monthly!$A:$I,COLUMN(G$4),FALSE)/VLOOKUP(EOMONTH($A280,-3),Prices_Monthly!$A:$I,COLUMN(G$4),FALSE)-1</f>
        <v>-3.2396891949159845E-2</v>
      </c>
      <c r="H280" s="3">
        <f>VLOOKUP($A280,Prices_Monthly!$A:$I,COLUMN(H$4),FALSE)/VLOOKUP(EOMONTH($A280,-3),Prices_Monthly!$A:$I,COLUMN(H$4),FALSE)-1</f>
        <v>-5.1115686094249102E-2</v>
      </c>
      <c r="I280" s="3">
        <f>VLOOKUP($A280,Prices_Monthly!$A:$I,COLUMN(I$4),FALSE)/VLOOKUP(EOMONTH($A280,-3),Prices_Monthly!$A:$I,COLUMN(I$4),FALSE)-1</f>
        <v>3.0992252400162235E-2</v>
      </c>
    </row>
    <row r="281" spans="1:9" x14ac:dyDescent="0.35">
      <c r="A281" s="2">
        <v>41274</v>
      </c>
      <c r="B281" s="3">
        <f>VLOOKUP($A281,Prices_Monthly!$A:$I,COLUMN(B$4),FALSE)/VLOOKUP(EOMONTH($A281,-3),Prices_Monthly!$A:$I,COLUMN(B$4),FALSE)-1</f>
        <v>-3.9155671003171078E-2</v>
      </c>
      <c r="C281" s="3">
        <f>VLOOKUP($A281,Prices_Monthly!$A:$I,COLUMN(C$4),FALSE)/VLOOKUP(EOMONTH($A281,-3),Prices_Monthly!$A:$I,COLUMN(C$4),FALSE)-1</f>
        <v>-5.6546133710440594E-2</v>
      </c>
      <c r="D281" s="3">
        <f>VLOOKUP($A281,Prices_Monthly!$A:$I,COLUMN(D$4),FALSE)/VLOOKUP(EOMONTH($A281,-3),Prices_Monthly!$A:$I,COLUMN(D$4),FALSE)-1</f>
        <v>-4.3979200240018557E-4</v>
      </c>
      <c r="E281" s="3">
        <f>VLOOKUP($A281,Prices_Monthly!$A:$I,COLUMN(E$4),FALSE)/VLOOKUP(EOMONTH($A281,-3),Prices_Monthly!$A:$I,COLUMN(E$4),FALSE)-1</f>
        <v>-1.595202851495614E-3</v>
      </c>
      <c r="F281" s="3">
        <f>VLOOKUP($A281,Prices_Monthly!$A:$I,COLUMN(F$4),FALSE)/VLOOKUP(EOMONTH($A281,-3),Prices_Monthly!$A:$I,COLUMN(F$4),FALSE)-1</f>
        <v>-5.8631921824103816E-3</v>
      </c>
      <c r="G281" s="3">
        <f>VLOOKUP($A281,Prices_Monthly!$A:$I,COLUMN(G$4),FALSE)/VLOOKUP(EOMONTH($A281,-3),Prices_Monthly!$A:$I,COLUMN(G$4),FALSE)-1</f>
        <v>-4.7606303589258103E-2</v>
      </c>
      <c r="H281" s="3">
        <f>VLOOKUP($A281,Prices_Monthly!$A:$I,COLUMN(H$4),FALSE)/VLOOKUP(EOMONTH($A281,-3),Prices_Monthly!$A:$I,COLUMN(H$4),FALSE)-1</f>
        <v>-0.10094705639147716</v>
      </c>
      <c r="I281" s="3">
        <f>VLOOKUP($A281,Prices_Monthly!$A:$I,COLUMN(I$4),FALSE)/VLOOKUP(EOMONTH($A281,-3),Prices_Monthly!$A:$I,COLUMN(I$4),FALSE)-1</f>
        <v>2.3893428444566212E-2</v>
      </c>
    </row>
    <row r="282" spans="1:9" x14ac:dyDescent="0.35">
      <c r="A282" s="2">
        <v>41305</v>
      </c>
      <c r="B282" s="3">
        <f>VLOOKUP($A282,Prices_Monthly!$A:$I,COLUMN(B$4),FALSE)/VLOOKUP(EOMONTH($A282,-3),Prices_Monthly!$A:$I,COLUMN(B$4),FALSE)-1</f>
        <v>3.7294278785865664E-2</v>
      </c>
      <c r="C282" s="3">
        <f>VLOOKUP($A282,Prices_Monthly!$A:$I,COLUMN(C$4),FALSE)/VLOOKUP(EOMONTH($A282,-3),Prices_Monthly!$A:$I,COLUMN(C$4),FALSE)-1</f>
        <v>-3.5751119108224261E-2</v>
      </c>
      <c r="D282" s="3">
        <f>VLOOKUP($A282,Prices_Monthly!$A:$I,COLUMN(D$4),FALSE)/VLOOKUP(EOMONTH($A282,-3),Prices_Monthly!$A:$I,COLUMN(D$4),FALSE)-1</f>
        <v>3.6664260689349693E-3</v>
      </c>
      <c r="E282" s="3">
        <f>VLOOKUP($A282,Prices_Monthly!$A:$I,COLUMN(E$4),FALSE)/VLOOKUP(EOMONTH($A282,-3),Prices_Monthly!$A:$I,COLUMN(E$4),FALSE)-1</f>
        <v>-9.5119711493570902E-3</v>
      </c>
      <c r="F282" s="3">
        <f>VLOOKUP($A282,Prices_Monthly!$A:$I,COLUMN(F$4),FALSE)/VLOOKUP(EOMONTH($A282,-3),Prices_Monthly!$A:$I,COLUMN(F$4),FALSE)-1</f>
        <v>6.58364466583643E-2</v>
      </c>
      <c r="G282" s="3">
        <f>VLOOKUP($A282,Prices_Monthly!$A:$I,COLUMN(G$4),FALSE)/VLOOKUP(EOMONTH($A282,-3),Prices_Monthly!$A:$I,COLUMN(G$4),FALSE)-1</f>
        <v>3.3491995540043895E-2</v>
      </c>
      <c r="H282" s="3">
        <f>VLOOKUP($A282,Prices_Monthly!$A:$I,COLUMN(H$4),FALSE)/VLOOKUP(EOMONTH($A282,-3),Prices_Monthly!$A:$I,COLUMN(H$4),FALSE)-1</f>
        <v>-0.12485051604563857</v>
      </c>
      <c r="I282" s="3">
        <f>VLOOKUP($A282,Prices_Monthly!$A:$I,COLUMN(I$4),FALSE)/VLOOKUP(EOMONTH($A282,-3),Prices_Monthly!$A:$I,COLUMN(I$4),FALSE)-1</f>
        <v>4.6614491044206785E-2</v>
      </c>
    </row>
    <row r="283" spans="1:9" x14ac:dyDescent="0.35">
      <c r="A283" s="2">
        <v>41333</v>
      </c>
      <c r="B283" s="3">
        <f>VLOOKUP($A283,Prices_Monthly!$A:$I,COLUMN(B$4),FALSE)/VLOOKUP(EOMONTH($A283,-3),Prices_Monthly!$A:$I,COLUMN(B$4),FALSE)-1</f>
        <v>-2.6127051811578594E-3</v>
      </c>
      <c r="C283" s="3">
        <f>VLOOKUP($A283,Prices_Monthly!$A:$I,COLUMN(C$4),FALSE)/VLOOKUP(EOMONTH($A283,-3),Prices_Monthly!$A:$I,COLUMN(C$4),FALSE)-1</f>
        <v>-7.9792164757466866E-2</v>
      </c>
      <c r="D283" s="3">
        <f>VLOOKUP($A283,Prices_Monthly!$A:$I,COLUMN(D$4),FALSE)/VLOOKUP(EOMONTH($A283,-3),Prices_Monthly!$A:$I,COLUMN(D$4),FALSE)-1</f>
        <v>4.42734868555128E-3</v>
      </c>
      <c r="E283" s="3">
        <f>VLOOKUP($A283,Prices_Monthly!$A:$I,COLUMN(E$4),FALSE)/VLOOKUP(EOMONTH($A283,-3),Prices_Monthly!$A:$I,COLUMN(E$4),FALSE)-1</f>
        <v>-7.0259967058894368E-3</v>
      </c>
      <c r="F283" s="3">
        <f>VLOOKUP($A283,Prices_Monthly!$A:$I,COLUMN(F$4),FALSE)/VLOOKUP(EOMONTH($A283,-3),Prices_Monthly!$A:$I,COLUMN(F$4),FALSE)-1</f>
        <v>7.423003880769552E-2</v>
      </c>
      <c r="G283" s="3">
        <f>VLOOKUP($A283,Prices_Monthly!$A:$I,COLUMN(G$4),FALSE)/VLOOKUP(EOMONTH($A283,-3),Prices_Monthly!$A:$I,COLUMN(G$4),FALSE)-1</f>
        <v>2.474243782169161E-2</v>
      </c>
      <c r="H283" s="3">
        <f>VLOOKUP($A283,Prices_Monthly!$A:$I,COLUMN(H$4),FALSE)/VLOOKUP(EOMONTH($A283,-3),Prices_Monthly!$A:$I,COLUMN(H$4),FALSE)-1</f>
        <v>-0.10685185148939247</v>
      </c>
      <c r="I283" s="3">
        <f>VLOOKUP($A283,Prices_Monthly!$A:$I,COLUMN(I$4),FALSE)/VLOOKUP(EOMONTH($A283,-3),Prices_Monthly!$A:$I,COLUMN(I$4),FALSE)-1</f>
        <v>4.4448358663926602E-3</v>
      </c>
    </row>
    <row r="284" spans="1:9" x14ac:dyDescent="0.35">
      <c r="A284" s="2">
        <v>41364</v>
      </c>
      <c r="B284" s="3">
        <f>VLOOKUP($A284,Prices_Monthly!$A:$I,COLUMN(B$4),FALSE)/VLOOKUP(EOMONTH($A284,-3),Prices_Monthly!$A:$I,COLUMN(B$4),FALSE)-1</f>
        <v>4.6623695121577047E-3</v>
      </c>
      <c r="C284" s="3">
        <f>VLOOKUP($A284,Prices_Monthly!$A:$I,COLUMN(C$4),FALSE)/VLOOKUP(EOMONTH($A284,-3),Prices_Monthly!$A:$I,COLUMN(C$4),FALSE)-1</f>
        <v>-5.0279671958633365E-2</v>
      </c>
      <c r="D284" s="3">
        <f>VLOOKUP($A284,Prices_Monthly!$A:$I,COLUMN(D$4),FALSE)/VLOOKUP(EOMONTH($A284,-3),Prices_Monthly!$A:$I,COLUMN(D$4),FALSE)-1</f>
        <v>1.4015724459570222E-2</v>
      </c>
      <c r="E284" s="3">
        <f>VLOOKUP($A284,Prices_Monthly!$A:$I,COLUMN(E$4),FALSE)/VLOOKUP(EOMONTH($A284,-3),Prices_Monthly!$A:$I,COLUMN(E$4),FALSE)-1</f>
        <v>2.725780723476845E-3</v>
      </c>
      <c r="F284" s="3">
        <f>VLOOKUP($A284,Prices_Monthly!$A:$I,COLUMN(F$4),FALSE)/VLOOKUP(EOMONTH($A284,-3),Prices_Monthly!$A:$I,COLUMN(F$4),FALSE)-1</f>
        <v>0.10411205766710352</v>
      </c>
      <c r="G284" s="3">
        <f>VLOOKUP($A284,Prices_Monthly!$A:$I,COLUMN(G$4),FALSE)/VLOOKUP(EOMONTH($A284,-3),Prices_Monthly!$A:$I,COLUMN(G$4),FALSE)-1</f>
        <v>6.0295364426095288E-2</v>
      </c>
      <c r="H284" s="3">
        <f>VLOOKUP($A284,Prices_Monthly!$A:$I,COLUMN(H$4),FALSE)/VLOOKUP(EOMONTH($A284,-3),Prices_Monthly!$A:$I,COLUMN(H$4),FALSE)-1</f>
        <v>-8.0871703013288054E-2</v>
      </c>
      <c r="I284" s="3">
        <f>VLOOKUP($A284,Prices_Monthly!$A:$I,COLUMN(I$4),FALSE)/VLOOKUP(EOMONTH($A284,-3),Prices_Monthly!$A:$I,COLUMN(I$4),FALSE)-1</f>
        <v>-2.666587443830859E-2</v>
      </c>
    </row>
    <row r="285" spans="1:9" x14ac:dyDescent="0.35">
      <c r="A285" s="2">
        <v>41394</v>
      </c>
      <c r="B285" s="3">
        <f>VLOOKUP($A285,Prices_Monthly!$A:$I,COLUMN(B$4),FALSE)/VLOOKUP(EOMONTH($A285,-3),Prices_Monthly!$A:$I,COLUMN(B$4),FALSE)-1</f>
        <v>-0.13037152404678187</v>
      </c>
      <c r="C285" s="3">
        <f>VLOOKUP($A285,Prices_Monthly!$A:$I,COLUMN(C$4),FALSE)/VLOOKUP(EOMONTH($A285,-3),Prices_Monthly!$A:$I,COLUMN(C$4),FALSE)-1</f>
        <v>-0.11541224092711544</v>
      </c>
      <c r="D285" s="3">
        <f>VLOOKUP($A285,Prices_Monthly!$A:$I,COLUMN(D$4),FALSE)/VLOOKUP(EOMONTH($A285,-3),Prices_Monthly!$A:$I,COLUMN(D$4),FALSE)-1</f>
        <v>2.9958317158194081E-3</v>
      </c>
      <c r="E285" s="3">
        <f>VLOOKUP($A285,Prices_Monthly!$A:$I,COLUMN(E$4),FALSE)/VLOOKUP(EOMONTH($A285,-3),Prices_Monthly!$A:$I,COLUMN(E$4),FALSE)-1</f>
        <v>2.4751033847618453E-2</v>
      </c>
      <c r="F285" s="3">
        <f>VLOOKUP($A285,Prices_Monthly!$A:$I,COLUMN(F$4),FALSE)/VLOOKUP(EOMONTH($A285,-3),Prices_Monthly!$A:$I,COLUMN(F$4),FALSE)-1</f>
        <v>6.97149088643092E-2</v>
      </c>
      <c r="G285" s="3">
        <f>VLOOKUP($A285,Prices_Monthly!$A:$I,COLUMN(G$4),FALSE)/VLOOKUP(EOMONTH($A285,-3),Prices_Monthly!$A:$I,COLUMN(G$4),FALSE)-1</f>
        <v>5.8515648676763288E-2</v>
      </c>
      <c r="H285" s="3">
        <f>VLOOKUP($A285,Prices_Monthly!$A:$I,COLUMN(H$4),FALSE)/VLOOKUP(EOMONTH($A285,-3),Prices_Monthly!$A:$I,COLUMN(H$4),FALSE)-1</f>
        <v>-6.3676094021419272E-2</v>
      </c>
      <c r="I285" s="3">
        <f>VLOOKUP($A285,Prices_Monthly!$A:$I,COLUMN(I$4),FALSE)/VLOOKUP(EOMONTH($A285,-3),Prices_Monthly!$A:$I,COLUMN(I$4),FALSE)-1</f>
        <v>-2.9289012958367833E-2</v>
      </c>
    </row>
    <row r="286" spans="1:9" x14ac:dyDescent="0.35">
      <c r="A286" s="2">
        <v>41425</v>
      </c>
      <c r="B286" s="3">
        <f>VLOOKUP($A286,Prices_Monthly!$A:$I,COLUMN(B$4),FALSE)/VLOOKUP(EOMONTH($A286,-3),Prices_Monthly!$A:$I,COLUMN(B$4),FALSE)-1</f>
        <v>-0.10520708939750634</v>
      </c>
      <c r="C286" s="3">
        <f>VLOOKUP($A286,Prices_Monthly!$A:$I,COLUMN(C$4),FALSE)/VLOOKUP(EOMONTH($A286,-3),Prices_Monthly!$A:$I,COLUMN(C$4),FALSE)-1</f>
        <v>-0.1193140710405024</v>
      </c>
      <c r="D286" s="3">
        <f>VLOOKUP($A286,Prices_Monthly!$A:$I,COLUMN(D$4),FALSE)/VLOOKUP(EOMONTH($A286,-3),Prices_Monthly!$A:$I,COLUMN(D$4),FALSE)-1</f>
        <v>-1.7238816248702049E-2</v>
      </c>
      <c r="E286" s="3">
        <f>VLOOKUP($A286,Prices_Monthly!$A:$I,COLUMN(E$4),FALSE)/VLOOKUP(EOMONTH($A286,-3),Prices_Monthly!$A:$I,COLUMN(E$4),FALSE)-1</f>
        <v>-1.033204187338943E-2</v>
      </c>
      <c r="F286" s="3">
        <f>VLOOKUP($A286,Prices_Monthly!$A:$I,COLUMN(F$4),FALSE)/VLOOKUP(EOMONTH($A286,-3),Prices_Monthly!$A:$I,COLUMN(F$4),FALSE)-1</f>
        <v>7.9938508839354494E-2</v>
      </c>
      <c r="G286" s="3">
        <f>VLOOKUP($A286,Prices_Monthly!$A:$I,COLUMN(G$4),FALSE)/VLOOKUP(EOMONTH($A286,-3),Prices_Monthly!$A:$I,COLUMN(G$4),FALSE)-1</f>
        <v>9.0161013455442474E-2</v>
      </c>
      <c r="H286" s="3">
        <f>VLOOKUP($A286,Prices_Monthly!$A:$I,COLUMN(H$4),FALSE)/VLOOKUP(EOMONTH($A286,-3),Prices_Monthly!$A:$I,COLUMN(H$4),FALSE)-1</f>
        <v>-8.6809504712691332E-2</v>
      </c>
      <c r="I286" s="3">
        <f>VLOOKUP($A286,Prices_Monthly!$A:$I,COLUMN(I$4),FALSE)/VLOOKUP(EOMONTH($A286,-3),Prices_Monthly!$A:$I,COLUMN(I$4),FALSE)-1</f>
        <v>-9.3307852389464818E-3</v>
      </c>
    </row>
    <row r="287" spans="1:9" x14ac:dyDescent="0.35">
      <c r="A287" s="2">
        <v>41455</v>
      </c>
      <c r="B287" s="3">
        <f>VLOOKUP($A287,Prices_Monthly!$A:$I,COLUMN(B$4),FALSE)/VLOOKUP(EOMONTH($A287,-3),Prices_Monthly!$A:$I,COLUMN(B$4),FALSE)-1</f>
        <v>-5.2922023337854451E-2</v>
      </c>
      <c r="C287" s="3">
        <f>VLOOKUP($A287,Prices_Monthly!$A:$I,COLUMN(C$4),FALSE)/VLOOKUP(EOMONTH($A287,-3),Prices_Monthly!$A:$I,COLUMN(C$4),FALSE)-1</f>
        <v>-0.23388861818103612</v>
      </c>
      <c r="D287" s="3">
        <f>VLOOKUP($A287,Prices_Monthly!$A:$I,COLUMN(D$4),FALSE)/VLOOKUP(EOMONTH($A287,-3),Prices_Monthly!$A:$I,COLUMN(D$4),FALSE)-1</f>
        <v>-1.7232243924761081E-2</v>
      </c>
      <c r="E287" s="3">
        <f>VLOOKUP($A287,Prices_Monthly!$A:$I,COLUMN(E$4),FALSE)/VLOOKUP(EOMONTH($A287,-3),Prices_Monthly!$A:$I,COLUMN(E$4),FALSE)-1</f>
        <v>-3.3885818882733454E-2</v>
      </c>
      <c r="F287" s="3">
        <f>VLOOKUP($A287,Prices_Monthly!$A:$I,COLUMN(F$4),FALSE)/VLOOKUP(EOMONTH($A287,-3),Prices_Monthly!$A:$I,COLUMN(F$4),FALSE)-1</f>
        <v>2.6930781215223742E-2</v>
      </c>
      <c r="G287" s="3">
        <f>VLOOKUP($A287,Prices_Monthly!$A:$I,COLUMN(G$4),FALSE)/VLOOKUP(EOMONTH($A287,-3),Prices_Monthly!$A:$I,COLUMN(G$4),FALSE)-1</f>
        <v>3.3876440634966754E-2</v>
      </c>
      <c r="H287" s="3">
        <f>VLOOKUP($A287,Prices_Monthly!$A:$I,COLUMN(H$4),FALSE)/VLOOKUP(EOMONTH($A287,-3),Prices_Monthly!$A:$I,COLUMN(H$4),FALSE)-1</f>
        <v>-5.3973582785813212E-2</v>
      </c>
      <c r="I287" s="3">
        <f>VLOOKUP($A287,Prices_Monthly!$A:$I,COLUMN(I$4),FALSE)/VLOOKUP(EOMONTH($A287,-3),Prices_Monthly!$A:$I,COLUMN(I$4),FALSE)-1</f>
        <v>1.1739762671836962E-2</v>
      </c>
    </row>
    <row r="288" spans="1:9" x14ac:dyDescent="0.35">
      <c r="A288" s="2">
        <v>41486</v>
      </c>
      <c r="B288" s="3">
        <f>VLOOKUP($A288,Prices_Monthly!$A:$I,COLUMN(B$4),FALSE)/VLOOKUP(EOMONTH($A288,-3),Prices_Monthly!$A:$I,COLUMN(B$4),FALSE)-1</f>
        <v>6.8985303708785084E-2</v>
      </c>
      <c r="C288" s="3">
        <f>VLOOKUP($A288,Prices_Monthly!$A:$I,COLUMN(C$4),FALSE)/VLOOKUP(EOMONTH($A288,-3),Prices_Monthly!$A:$I,COLUMN(C$4),FALSE)-1</f>
        <v>-0.11050512147885772</v>
      </c>
      <c r="D288" s="3">
        <f>VLOOKUP($A288,Prices_Monthly!$A:$I,COLUMN(D$4),FALSE)/VLOOKUP(EOMONTH($A288,-3),Prices_Monthly!$A:$I,COLUMN(D$4),FALSE)-1</f>
        <v>-4.5366225540981464E-3</v>
      </c>
      <c r="E288" s="3">
        <f>VLOOKUP($A288,Prices_Monthly!$A:$I,COLUMN(E$4),FALSE)/VLOOKUP(EOMONTH($A288,-3),Prices_Monthly!$A:$I,COLUMN(E$4),FALSE)-1</f>
        <v>-4.4792867965846139E-2</v>
      </c>
      <c r="F288" s="3">
        <f>VLOOKUP($A288,Prices_Monthly!$A:$I,COLUMN(F$4),FALSE)/VLOOKUP(EOMONTH($A288,-3),Prices_Monthly!$A:$I,COLUMN(F$4),FALSE)-1</f>
        <v>5.9200466030728816E-2</v>
      </c>
      <c r="G288" s="3">
        <f>VLOOKUP($A288,Prices_Monthly!$A:$I,COLUMN(G$4),FALSE)/VLOOKUP(EOMONTH($A288,-3),Prices_Monthly!$A:$I,COLUMN(G$4),FALSE)-1</f>
        <v>7.2322319832592186E-2</v>
      </c>
      <c r="H288" s="3">
        <f>VLOOKUP($A288,Prices_Monthly!$A:$I,COLUMN(H$4),FALSE)/VLOOKUP(EOMONTH($A288,-3),Prices_Monthly!$A:$I,COLUMN(H$4),FALSE)-1</f>
        <v>-9.9890052658989648E-3</v>
      </c>
      <c r="I288" s="3">
        <f>VLOOKUP($A288,Prices_Monthly!$A:$I,COLUMN(I$4),FALSE)/VLOOKUP(EOMONTH($A288,-3),Prices_Monthly!$A:$I,COLUMN(I$4),FALSE)-1</f>
        <v>6.7155077992555601E-3</v>
      </c>
    </row>
    <row r="289" spans="1:9" x14ac:dyDescent="0.35">
      <c r="A289" s="2">
        <v>41517</v>
      </c>
      <c r="B289" s="3">
        <f>VLOOKUP($A289,Prices_Monthly!$A:$I,COLUMN(B$4),FALSE)/VLOOKUP(EOMONTH($A289,-3),Prices_Monthly!$A:$I,COLUMN(B$4),FALSE)-1</f>
        <v>0.14306305132902053</v>
      </c>
      <c r="C289" s="3">
        <f>VLOOKUP($A289,Prices_Monthly!$A:$I,COLUMN(C$4),FALSE)/VLOOKUP(EOMONTH($A289,-3),Prices_Monthly!$A:$I,COLUMN(C$4),FALSE)-1</f>
        <v>4.8559541992521105E-4</v>
      </c>
      <c r="D289" s="3">
        <f>VLOOKUP($A289,Prices_Monthly!$A:$I,COLUMN(D$4),FALSE)/VLOOKUP(EOMONTH($A289,-3),Prices_Monthly!$A:$I,COLUMN(D$4),FALSE)-1</f>
        <v>1.605118401750083E-2</v>
      </c>
      <c r="E289" s="3">
        <f>VLOOKUP($A289,Prices_Monthly!$A:$I,COLUMN(E$4),FALSE)/VLOOKUP(EOMONTH($A289,-3),Prices_Monthly!$A:$I,COLUMN(E$4),FALSE)-1</f>
        <v>-2.9222383186141121E-2</v>
      </c>
      <c r="F289" s="3">
        <f>VLOOKUP($A289,Prices_Monthly!$A:$I,COLUMN(F$4),FALSE)/VLOOKUP(EOMONTH($A289,-3),Prices_Monthly!$A:$I,COLUMN(F$4),FALSE)-1</f>
        <v>4.9110320284697639E-3</v>
      </c>
      <c r="G289" s="3">
        <f>VLOOKUP($A289,Prices_Monthly!$A:$I,COLUMN(G$4),FALSE)/VLOOKUP(EOMONTH($A289,-3),Prices_Monthly!$A:$I,COLUMN(G$4),FALSE)-1</f>
        <v>3.305822203895703E-2</v>
      </c>
      <c r="H289" s="3">
        <f>VLOOKUP($A289,Prices_Monthly!$A:$I,COLUMN(H$4),FALSE)/VLOOKUP(EOMONTH($A289,-3),Prices_Monthly!$A:$I,COLUMN(H$4),FALSE)-1</f>
        <v>2.8739549036735479E-2</v>
      </c>
      <c r="I289" s="3">
        <f>VLOOKUP($A289,Prices_Monthly!$A:$I,COLUMN(I$4),FALSE)/VLOOKUP(EOMONTH($A289,-3),Prices_Monthly!$A:$I,COLUMN(I$4),FALSE)-1</f>
        <v>1.7041026164373863E-2</v>
      </c>
    </row>
    <row r="290" spans="1:9" x14ac:dyDescent="0.35">
      <c r="A290" s="2">
        <v>41547</v>
      </c>
      <c r="B290" s="3">
        <f>VLOOKUP($A290,Prices_Monthly!$A:$I,COLUMN(B$4),FALSE)/VLOOKUP(EOMONTH($A290,-3),Prices_Monthly!$A:$I,COLUMN(B$4),FALSE)-1</f>
        <v>4.2147975443437291E-2</v>
      </c>
      <c r="C290" s="3">
        <f>VLOOKUP($A290,Prices_Monthly!$A:$I,COLUMN(C$4),FALSE)/VLOOKUP(EOMONTH($A290,-3),Prices_Monthly!$A:$I,COLUMN(C$4),FALSE)-1</f>
        <v>8.253457778173634E-2</v>
      </c>
      <c r="D290" s="3">
        <f>VLOOKUP($A290,Prices_Monthly!$A:$I,COLUMN(D$4),FALSE)/VLOOKUP(EOMONTH($A290,-3),Prices_Monthly!$A:$I,COLUMN(D$4),FALSE)-1</f>
        <v>1.7252576245849305E-2</v>
      </c>
      <c r="E290" s="3">
        <f>VLOOKUP($A290,Prices_Monthly!$A:$I,COLUMN(E$4),FALSE)/VLOOKUP(EOMONTH($A290,-3),Prices_Monthly!$A:$I,COLUMN(E$4),FALSE)-1</f>
        <v>7.9811665371869456E-3</v>
      </c>
      <c r="F290" s="3">
        <f>VLOOKUP($A290,Prices_Monthly!$A:$I,COLUMN(F$4),FALSE)/VLOOKUP(EOMONTH($A290,-3),Prices_Monthly!$A:$I,COLUMN(F$4),FALSE)-1</f>
        <v>5.1004190145932604E-2</v>
      </c>
      <c r="G290" s="3">
        <f>VLOOKUP($A290,Prices_Monthly!$A:$I,COLUMN(G$4),FALSE)/VLOOKUP(EOMONTH($A290,-3),Prices_Monthly!$A:$I,COLUMN(G$4),FALSE)-1</f>
        <v>0.10837098991625171</v>
      </c>
      <c r="H290" s="3">
        <f>VLOOKUP($A290,Prices_Monthly!$A:$I,COLUMN(H$4),FALSE)/VLOOKUP(EOMONTH($A290,-3),Prices_Monthly!$A:$I,COLUMN(H$4),FALSE)-1</f>
        <v>1.1931675310156376E-2</v>
      </c>
      <c r="I290" s="3">
        <f>VLOOKUP($A290,Prices_Monthly!$A:$I,COLUMN(I$4),FALSE)/VLOOKUP(EOMONTH($A290,-3),Prices_Monthly!$A:$I,COLUMN(I$4),FALSE)-1</f>
        <v>4.1036096599807115E-2</v>
      </c>
    </row>
    <row r="291" spans="1:9" x14ac:dyDescent="0.35">
      <c r="A291" s="2">
        <v>41578</v>
      </c>
      <c r="B291" s="3">
        <f>VLOOKUP($A291,Prices_Monthly!$A:$I,COLUMN(B$4),FALSE)/VLOOKUP(EOMONTH($A291,-3),Prices_Monthly!$A:$I,COLUMN(B$4),FALSE)-1</f>
        <v>1.8002635984874171E-2</v>
      </c>
      <c r="C291" s="3">
        <f>VLOOKUP($A291,Prices_Monthly!$A:$I,COLUMN(C$4),FALSE)/VLOOKUP(EOMONTH($A291,-3),Prices_Monthly!$A:$I,COLUMN(C$4),FALSE)-1</f>
        <v>8.143351915721464E-3</v>
      </c>
      <c r="D291" s="3">
        <f>VLOOKUP($A291,Prices_Monthly!$A:$I,COLUMN(D$4),FALSE)/VLOOKUP(EOMONTH($A291,-3),Prices_Monthly!$A:$I,COLUMN(D$4),FALSE)-1</f>
        <v>1.7398161842963944E-2</v>
      </c>
      <c r="E291" s="3">
        <f>VLOOKUP($A291,Prices_Monthly!$A:$I,COLUMN(E$4),FALSE)/VLOOKUP(EOMONTH($A291,-3),Prices_Monthly!$A:$I,COLUMN(E$4),FALSE)-1</f>
        <v>1.6715797101742202E-2</v>
      </c>
      <c r="F291" s="3">
        <f>VLOOKUP($A291,Prices_Monthly!$A:$I,COLUMN(F$4),FALSE)/VLOOKUP(EOMONTH($A291,-3),Prices_Monthly!$A:$I,COLUMN(F$4),FALSE)-1</f>
        <v>4.5992025299051331E-2</v>
      </c>
      <c r="G291" s="3">
        <f>VLOOKUP($A291,Prices_Monthly!$A:$I,COLUMN(G$4),FALSE)/VLOOKUP(EOMONTH($A291,-3),Prices_Monthly!$A:$I,COLUMN(G$4),FALSE)-1</f>
        <v>9.5035158307741563E-2</v>
      </c>
      <c r="H291" s="3">
        <f>VLOOKUP($A291,Prices_Monthly!$A:$I,COLUMN(H$4),FALSE)/VLOOKUP(EOMONTH($A291,-3),Prices_Monthly!$A:$I,COLUMN(H$4),FALSE)-1</f>
        <v>2.0247387537570827E-3</v>
      </c>
      <c r="I291" s="3">
        <f>VLOOKUP($A291,Prices_Monthly!$A:$I,COLUMN(I$4),FALSE)/VLOOKUP(EOMONTH($A291,-3),Prices_Monthly!$A:$I,COLUMN(I$4),FALSE)-1</f>
        <v>2.3470039110854213E-2</v>
      </c>
    </row>
    <row r="292" spans="1:9" x14ac:dyDescent="0.35">
      <c r="A292" s="2">
        <v>41608</v>
      </c>
      <c r="B292" s="3">
        <f>VLOOKUP($A292,Prices_Monthly!$A:$I,COLUMN(B$4),FALSE)/VLOOKUP(EOMONTH($A292,-3),Prices_Monthly!$A:$I,COLUMN(B$4),FALSE)-1</f>
        <v>-2.0432702021925042E-2</v>
      </c>
      <c r="C292" s="3">
        <f>VLOOKUP($A292,Prices_Monthly!$A:$I,COLUMN(C$4),FALSE)/VLOOKUP(EOMONTH($A292,-3),Prices_Monthly!$A:$I,COLUMN(C$4),FALSE)-1</f>
        <v>-0.10511990765414847</v>
      </c>
      <c r="D292" s="3">
        <f>VLOOKUP($A292,Prices_Monthly!$A:$I,COLUMN(D$4),FALSE)/VLOOKUP(EOMONTH($A292,-3),Prices_Monthly!$A:$I,COLUMN(D$4),FALSE)-1</f>
        <v>1.246373844162818E-2</v>
      </c>
      <c r="E292" s="3">
        <f>VLOOKUP($A292,Prices_Monthly!$A:$I,COLUMN(E$4),FALSE)/VLOOKUP(EOMONTH($A292,-3),Prices_Monthly!$A:$I,COLUMN(E$4),FALSE)-1</f>
        <v>1.9081540896257021E-2</v>
      </c>
      <c r="F292" s="3">
        <f>VLOOKUP($A292,Prices_Monthly!$A:$I,COLUMN(F$4),FALSE)/VLOOKUP(EOMONTH($A292,-3),Prices_Monthly!$A:$I,COLUMN(F$4),FALSE)-1</f>
        <v>0.11020610524824703</v>
      </c>
      <c r="G292" s="3">
        <f>VLOOKUP($A292,Prices_Monthly!$A:$I,COLUMN(G$4),FALSE)/VLOOKUP(EOMONTH($A292,-3),Prices_Monthly!$A:$I,COLUMN(G$4),FALSE)-1</f>
        <v>0.13705467751475631</v>
      </c>
      <c r="H292" s="3">
        <f>VLOOKUP($A292,Prices_Monthly!$A:$I,COLUMN(H$4),FALSE)/VLOOKUP(EOMONTH($A292,-3),Prices_Monthly!$A:$I,COLUMN(H$4),FALSE)-1</f>
        <v>-4.1835011337022054E-2</v>
      </c>
      <c r="I292" s="3">
        <f>VLOOKUP($A292,Prices_Monthly!$A:$I,COLUMN(I$4),FALSE)/VLOOKUP(EOMONTH($A292,-3),Prices_Monthly!$A:$I,COLUMN(I$4),FALSE)-1</f>
        <v>3.2292667506113926E-2</v>
      </c>
    </row>
    <row r="293" spans="1:9" x14ac:dyDescent="0.35">
      <c r="A293" s="2">
        <v>41639</v>
      </c>
      <c r="B293" s="3">
        <f>VLOOKUP($A293,Prices_Monthly!$A:$I,COLUMN(B$4),FALSE)/VLOOKUP(EOMONTH($A293,-3),Prices_Monthly!$A:$I,COLUMN(B$4),FALSE)-1</f>
        <v>3.8377045750819683E-2</v>
      </c>
      <c r="C293" s="3">
        <f>VLOOKUP($A293,Prices_Monthly!$A:$I,COLUMN(C$4),FALSE)/VLOOKUP(EOMONTH($A293,-3),Prices_Monthly!$A:$I,COLUMN(C$4),FALSE)-1</f>
        <v>-9.473572189988344E-2</v>
      </c>
      <c r="D293" s="3">
        <f>VLOOKUP($A293,Prices_Monthly!$A:$I,COLUMN(D$4),FALSE)/VLOOKUP(EOMONTH($A293,-3),Prices_Monthly!$A:$I,COLUMN(D$4),FALSE)-1</f>
        <v>-9.2477858741235597E-4</v>
      </c>
      <c r="E293" s="3">
        <f>VLOOKUP($A293,Prices_Monthly!$A:$I,COLUMN(E$4),FALSE)/VLOOKUP(EOMONTH($A293,-3),Prices_Monthly!$A:$I,COLUMN(E$4),FALSE)-1</f>
        <v>-1.6552826491464168E-2</v>
      </c>
      <c r="F293" s="3">
        <f>VLOOKUP($A293,Prices_Monthly!$A:$I,COLUMN(F$4),FALSE)/VLOOKUP(EOMONTH($A293,-3),Prices_Monthly!$A:$I,COLUMN(F$4),FALSE)-1</f>
        <v>0.10345064613692623</v>
      </c>
      <c r="G293" s="3">
        <f>VLOOKUP($A293,Prices_Monthly!$A:$I,COLUMN(G$4),FALSE)/VLOOKUP(EOMONTH($A293,-3),Prices_Monthly!$A:$I,COLUMN(G$4),FALSE)-1</f>
        <v>0.11820530509536642</v>
      </c>
      <c r="H293" s="3">
        <f>VLOOKUP($A293,Prices_Monthly!$A:$I,COLUMN(H$4),FALSE)/VLOOKUP(EOMONTH($A293,-3),Prices_Monthly!$A:$I,COLUMN(H$4),FALSE)-1</f>
        <v>-6.6824937586037914E-2</v>
      </c>
      <c r="I293" s="3">
        <f>VLOOKUP($A293,Prices_Monthly!$A:$I,COLUMN(I$4),FALSE)/VLOOKUP(EOMONTH($A293,-3),Prices_Monthly!$A:$I,COLUMN(I$4),FALSE)-1</f>
        <v>1.773348731190616E-2</v>
      </c>
    </row>
    <row r="294" spans="1:9" x14ac:dyDescent="0.35">
      <c r="A294" s="2">
        <v>41670</v>
      </c>
      <c r="B294" s="3">
        <f>VLOOKUP($A294,Prices_Monthly!$A:$I,COLUMN(B$4),FALSE)/VLOOKUP(EOMONTH($A294,-3),Prices_Monthly!$A:$I,COLUMN(B$4),FALSE)-1</f>
        <v>-1.0032357457726127E-2</v>
      </c>
      <c r="C294" s="3">
        <f>VLOOKUP($A294,Prices_Monthly!$A:$I,COLUMN(C$4),FALSE)/VLOOKUP(EOMONTH($A294,-3),Prices_Monthly!$A:$I,COLUMN(C$4),FALSE)-1</f>
        <v>-6.4624173191780154E-2</v>
      </c>
      <c r="D294" s="3">
        <f>VLOOKUP($A294,Prices_Monthly!$A:$I,COLUMN(D$4),FALSE)/VLOOKUP(EOMONTH($A294,-3),Prices_Monthly!$A:$I,COLUMN(D$4),FALSE)-1</f>
        <v>2.3662965259061419E-3</v>
      </c>
      <c r="E294" s="3">
        <f>VLOOKUP($A294,Prices_Monthly!$A:$I,COLUMN(E$4),FALSE)/VLOOKUP(EOMONTH($A294,-3),Prices_Monthly!$A:$I,COLUMN(E$4),FALSE)-1</f>
        <v>-2.5880290903214087E-3</v>
      </c>
      <c r="F294" s="3">
        <f>VLOOKUP($A294,Prices_Monthly!$A:$I,COLUMN(F$4),FALSE)/VLOOKUP(EOMONTH($A294,-3),Prices_Monthly!$A:$I,COLUMN(F$4),FALSE)-1</f>
        <v>1.8139993427538581E-2</v>
      </c>
      <c r="G294" s="3">
        <f>VLOOKUP($A294,Prices_Monthly!$A:$I,COLUMN(G$4),FALSE)/VLOOKUP(EOMONTH($A294,-3),Prices_Monthly!$A:$I,COLUMN(G$4),FALSE)-1</f>
        <v>4.4369905171107282E-2</v>
      </c>
      <c r="H294" s="3">
        <f>VLOOKUP($A294,Prices_Monthly!$A:$I,COLUMN(H$4),FALSE)/VLOOKUP(EOMONTH($A294,-3),Prices_Monthly!$A:$I,COLUMN(H$4),FALSE)-1</f>
        <v>-3.8379468728380495E-2</v>
      </c>
      <c r="I294" s="3">
        <f>VLOOKUP($A294,Prices_Monthly!$A:$I,COLUMN(I$4),FALSE)/VLOOKUP(EOMONTH($A294,-3),Prices_Monthly!$A:$I,COLUMN(I$4),FALSE)-1</f>
        <v>-8.0080493990517532E-3</v>
      </c>
    </row>
    <row r="295" spans="1:9" x14ac:dyDescent="0.35">
      <c r="A295" s="2">
        <v>41698</v>
      </c>
      <c r="B295" s="3">
        <f>VLOOKUP($A295,Prices_Monthly!$A:$I,COLUMN(B$4),FALSE)/VLOOKUP(EOMONTH($A295,-3),Prices_Monthly!$A:$I,COLUMN(B$4),FALSE)-1</f>
        <v>-1.9547429887232903E-2</v>
      </c>
      <c r="C295" s="3">
        <f>VLOOKUP($A295,Prices_Monthly!$A:$I,COLUMN(C$4),FALSE)/VLOOKUP(EOMONTH($A295,-3),Prices_Monthly!$A:$I,COLUMN(C$4),FALSE)-1</f>
        <v>5.6430646887903446E-2</v>
      </c>
      <c r="D295" s="3">
        <f>VLOOKUP($A295,Prices_Monthly!$A:$I,COLUMN(D$4),FALSE)/VLOOKUP(EOMONTH($A295,-3),Prices_Monthly!$A:$I,COLUMN(D$4),FALSE)-1</f>
        <v>5.1353083905907315E-3</v>
      </c>
      <c r="E295" s="3">
        <f>VLOOKUP($A295,Prices_Monthly!$A:$I,COLUMN(E$4),FALSE)/VLOOKUP(EOMONTH($A295,-3),Prices_Monthly!$A:$I,COLUMN(E$4),FALSE)-1</f>
        <v>5.688838876034108E-3</v>
      </c>
      <c r="F295" s="3">
        <f>VLOOKUP($A295,Prices_Monthly!$A:$I,COLUMN(F$4),FALSE)/VLOOKUP(EOMONTH($A295,-3),Prices_Monthly!$A:$I,COLUMN(F$4),FALSE)-1</f>
        <v>3.3301435406698499E-2</v>
      </c>
      <c r="G295" s="3">
        <f>VLOOKUP($A295,Prices_Monthly!$A:$I,COLUMN(G$4),FALSE)/VLOOKUP(EOMONTH($A295,-3),Prices_Monthly!$A:$I,COLUMN(G$4),FALSE)-1</f>
        <v>6.0922652149753898E-2</v>
      </c>
      <c r="H295" s="3">
        <f>VLOOKUP($A295,Prices_Monthly!$A:$I,COLUMN(H$4),FALSE)/VLOOKUP(EOMONTH($A295,-3),Prices_Monthly!$A:$I,COLUMN(H$4),FALSE)-1</f>
        <v>2.4260499087034315E-3</v>
      </c>
      <c r="I295" s="3">
        <f>VLOOKUP($A295,Prices_Monthly!$A:$I,COLUMN(I$4),FALSE)/VLOOKUP(EOMONTH($A295,-3),Prices_Monthly!$A:$I,COLUMN(I$4),FALSE)-1</f>
        <v>1.4499735054675167E-2</v>
      </c>
    </row>
    <row r="296" spans="1:9" x14ac:dyDescent="0.35">
      <c r="A296" s="2">
        <v>41729</v>
      </c>
      <c r="B296" s="3">
        <f>VLOOKUP($A296,Prices_Monthly!$A:$I,COLUMN(B$4),FALSE)/VLOOKUP(EOMONTH($A296,-3),Prices_Monthly!$A:$I,COLUMN(B$4),FALSE)-1</f>
        <v>-4.397223494629543E-2</v>
      </c>
      <c r="C296" s="3">
        <f>VLOOKUP($A296,Prices_Monthly!$A:$I,COLUMN(C$4),FALSE)/VLOOKUP(EOMONTH($A296,-3),Prices_Monthly!$A:$I,COLUMN(C$4),FALSE)-1</f>
        <v>6.7065370188712503E-2</v>
      </c>
      <c r="D296" s="3">
        <f>VLOOKUP($A296,Prices_Monthly!$A:$I,COLUMN(D$4),FALSE)/VLOOKUP(EOMONTH($A296,-3),Prices_Monthly!$A:$I,COLUMN(D$4),FALSE)-1</f>
        <v>1.1401251317959771E-2</v>
      </c>
      <c r="E296" s="3">
        <f>VLOOKUP($A296,Prices_Monthly!$A:$I,COLUMN(E$4),FALSE)/VLOOKUP(EOMONTH($A296,-3),Prices_Monthly!$A:$I,COLUMN(E$4),FALSE)-1</f>
        <v>1.6239135053052411E-2</v>
      </c>
      <c r="F296" s="3">
        <f>VLOOKUP($A296,Prices_Monthly!$A:$I,COLUMN(F$4),FALSE)/VLOOKUP(EOMONTH($A296,-3),Prices_Monthly!$A:$I,COLUMN(F$4),FALSE)-1</f>
        <v>1.663240515791431E-2</v>
      </c>
      <c r="G296" s="3">
        <f>VLOOKUP($A296,Prices_Monthly!$A:$I,COLUMN(G$4),FALSE)/VLOOKUP(EOMONTH($A296,-3),Prices_Monthly!$A:$I,COLUMN(G$4),FALSE)-1</f>
        <v>2.5234669165090651E-3</v>
      </c>
      <c r="H296" s="3">
        <f>VLOOKUP($A296,Prices_Monthly!$A:$I,COLUMN(H$4),FALSE)/VLOOKUP(EOMONTH($A296,-3),Prices_Monthly!$A:$I,COLUMN(H$4),FALSE)-1</f>
        <v>2.0158795047874767E-2</v>
      </c>
      <c r="I296" s="3">
        <f>VLOOKUP($A296,Prices_Monthly!$A:$I,COLUMN(I$4),FALSE)/VLOOKUP(EOMONTH($A296,-3),Prices_Monthly!$A:$I,COLUMN(I$4),FALSE)-1</f>
        <v>2.7284201937094466E-4</v>
      </c>
    </row>
    <row r="297" spans="1:9" x14ac:dyDescent="0.35">
      <c r="A297" s="2">
        <v>41759</v>
      </c>
      <c r="B297" s="3">
        <f>VLOOKUP($A297,Prices_Monthly!$A:$I,COLUMN(B$4),FALSE)/VLOOKUP(EOMONTH($A297,-3),Prices_Monthly!$A:$I,COLUMN(B$4),FALSE)-1</f>
        <v>-6.7506271386696959E-3</v>
      </c>
      <c r="C297" s="3">
        <f>VLOOKUP($A297,Prices_Monthly!$A:$I,COLUMN(C$4),FALSE)/VLOOKUP(EOMONTH($A297,-3),Prices_Monthly!$A:$I,COLUMN(C$4),FALSE)-1</f>
        <v>4.5048162169933459E-2</v>
      </c>
      <c r="D297" s="3">
        <f>VLOOKUP($A297,Prices_Monthly!$A:$I,COLUMN(D$4),FALSE)/VLOOKUP(EOMONTH($A297,-3),Prices_Monthly!$A:$I,COLUMN(D$4),FALSE)-1</f>
        <v>3.5591656409965644E-3</v>
      </c>
      <c r="E297" s="3">
        <f>VLOOKUP($A297,Prices_Monthly!$A:$I,COLUMN(E$4),FALSE)/VLOOKUP(EOMONTH($A297,-3),Prices_Monthly!$A:$I,COLUMN(E$4),FALSE)-1</f>
        <v>1.8077538160741202E-3</v>
      </c>
      <c r="F297" s="3">
        <f>VLOOKUP($A297,Prices_Monthly!$A:$I,COLUMN(F$4),FALSE)/VLOOKUP(EOMONTH($A297,-3),Prices_Monthly!$A:$I,COLUMN(F$4),FALSE)-1</f>
        <v>6.1132270350526152E-2</v>
      </c>
      <c r="G297" s="3">
        <f>VLOOKUP($A297,Prices_Monthly!$A:$I,COLUMN(G$4),FALSE)/VLOOKUP(EOMONTH($A297,-3),Prices_Monthly!$A:$I,COLUMN(G$4),FALSE)-1</f>
        <v>1.871619672604008E-2</v>
      </c>
      <c r="H297" s="3">
        <f>VLOOKUP($A297,Prices_Monthly!$A:$I,COLUMN(H$4),FALSE)/VLOOKUP(EOMONTH($A297,-3),Prices_Monthly!$A:$I,COLUMN(H$4),FALSE)-1</f>
        <v>-2.0357802327922725E-3</v>
      </c>
      <c r="I297" s="3">
        <f>VLOOKUP($A297,Prices_Monthly!$A:$I,COLUMN(I$4),FALSE)/VLOOKUP(EOMONTH($A297,-3),Prices_Monthly!$A:$I,COLUMN(I$4),FALSE)-1</f>
        <v>2.8260514651734736E-2</v>
      </c>
    </row>
    <row r="298" spans="1:9" x14ac:dyDescent="0.35">
      <c r="A298" s="2">
        <v>41790</v>
      </c>
      <c r="B298" s="3">
        <f>VLOOKUP($A298,Prices_Monthly!$A:$I,COLUMN(B$4),FALSE)/VLOOKUP(EOMONTH($A298,-3),Prices_Monthly!$A:$I,COLUMN(B$4),FALSE)-1</f>
        <v>-2.2148863261843954E-2</v>
      </c>
      <c r="C298" s="3">
        <f>VLOOKUP($A298,Prices_Monthly!$A:$I,COLUMN(C$4),FALSE)/VLOOKUP(EOMONTH($A298,-3),Prices_Monthly!$A:$I,COLUMN(C$4),FALSE)-1</f>
        <v>-5.7617956676389359E-2</v>
      </c>
      <c r="D298" s="3">
        <f>VLOOKUP($A298,Prices_Monthly!$A:$I,COLUMN(D$4),FALSE)/VLOOKUP(EOMONTH($A298,-3),Prices_Monthly!$A:$I,COLUMN(D$4),FALSE)-1</f>
        <v>4.5922514587886099E-3</v>
      </c>
      <c r="E298" s="3">
        <f>VLOOKUP($A298,Prices_Monthly!$A:$I,COLUMN(E$4),FALSE)/VLOOKUP(EOMONTH($A298,-3),Prices_Monthly!$A:$I,COLUMN(E$4),FALSE)-1</f>
        <v>1.4281954681376163E-2</v>
      </c>
      <c r="F298" s="3">
        <f>VLOOKUP($A298,Prices_Monthly!$A:$I,COLUMN(F$4),FALSE)/VLOOKUP(EOMONTH($A298,-3),Prices_Monthly!$A:$I,COLUMN(F$4),FALSE)-1</f>
        <v>3.8402173241958382E-2</v>
      </c>
      <c r="G298" s="3">
        <f>VLOOKUP($A298,Prices_Monthly!$A:$I,COLUMN(G$4),FALSE)/VLOOKUP(EOMONTH($A298,-3),Prices_Monthly!$A:$I,COLUMN(G$4),FALSE)-1</f>
        <v>1.2735506578625877E-2</v>
      </c>
      <c r="H298" s="3">
        <f>VLOOKUP($A298,Prices_Monthly!$A:$I,COLUMN(H$4),FALSE)/VLOOKUP(EOMONTH($A298,-3),Prices_Monthly!$A:$I,COLUMN(H$4),FALSE)-1</f>
        <v>2.6751897101735533E-3</v>
      </c>
      <c r="I298" s="3">
        <f>VLOOKUP($A298,Prices_Monthly!$A:$I,COLUMN(I$4),FALSE)/VLOOKUP(EOMONTH($A298,-3),Prices_Monthly!$A:$I,COLUMN(I$4),FALSE)-1</f>
        <v>-1.1916632749966127E-2</v>
      </c>
    </row>
    <row r="299" spans="1:9" x14ac:dyDescent="0.35">
      <c r="A299" s="2">
        <v>41820</v>
      </c>
      <c r="B299" s="3">
        <f>VLOOKUP($A299,Prices_Monthly!$A:$I,COLUMN(B$4),FALSE)/VLOOKUP(EOMONTH($A299,-3),Prices_Monthly!$A:$I,COLUMN(B$4),FALSE)-1</f>
        <v>2.7146193927391371E-2</v>
      </c>
      <c r="C299" s="3">
        <f>VLOOKUP($A299,Prices_Monthly!$A:$I,COLUMN(C$4),FALSE)/VLOOKUP(EOMONTH($A299,-3),Prices_Monthly!$A:$I,COLUMN(C$4),FALSE)-1</f>
        <v>2.9500911893498127E-2</v>
      </c>
      <c r="D299" s="3">
        <f>VLOOKUP($A299,Prices_Monthly!$A:$I,COLUMN(D$4),FALSE)/VLOOKUP(EOMONTH($A299,-3),Prices_Monthly!$A:$I,COLUMN(D$4),FALSE)-1</f>
        <v>9.203145212272501E-3</v>
      </c>
      <c r="E299" s="3">
        <f>VLOOKUP($A299,Prices_Monthly!$A:$I,COLUMN(E$4),FALSE)/VLOOKUP(EOMONTH($A299,-3),Prices_Monthly!$A:$I,COLUMN(E$4),FALSE)-1</f>
        <v>1.9950394504168578E-2</v>
      </c>
      <c r="F299" s="3">
        <f>VLOOKUP($A299,Prices_Monthly!$A:$I,COLUMN(F$4),FALSE)/VLOOKUP(EOMONTH($A299,-3),Prices_Monthly!$A:$I,COLUMN(F$4),FALSE)-1</f>
        <v>5.1286764705882337E-2</v>
      </c>
      <c r="G299" s="3">
        <f>VLOOKUP($A299,Prices_Monthly!$A:$I,COLUMN(G$4),FALSE)/VLOOKUP(EOMONTH($A299,-3),Prices_Monthly!$A:$I,COLUMN(G$4),FALSE)-1</f>
        <v>7.2859680753988298E-2</v>
      </c>
      <c r="H299" s="3">
        <f>VLOOKUP($A299,Prices_Monthly!$A:$I,COLUMN(H$4),FALSE)/VLOOKUP(EOMONTH($A299,-3),Prices_Monthly!$A:$I,COLUMN(H$4),FALSE)-1</f>
        <v>1.6080409399723328E-2</v>
      </c>
      <c r="I299" s="3">
        <f>VLOOKUP($A299,Prices_Monthly!$A:$I,COLUMN(I$4),FALSE)/VLOOKUP(EOMONTH($A299,-3),Prices_Monthly!$A:$I,COLUMN(I$4),FALSE)-1</f>
        <v>-6.3858208435231267E-3</v>
      </c>
    </row>
    <row r="300" spans="1:9" x14ac:dyDescent="0.35">
      <c r="A300" s="2">
        <v>41851</v>
      </c>
      <c r="B300" s="3">
        <f>VLOOKUP($A300,Prices_Monthly!$A:$I,COLUMN(B$4),FALSE)/VLOOKUP(EOMONTH($A300,-3),Prices_Monthly!$A:$I,COLUMN(B$4),FALSE)-1</f>
        <v>-1.7105508387992074E-2</v>
      </c>
      <c r="C300" s="3">
        <f>VLOOKUP($A300,Prices_Monthly!$A:$I,COLUMN(C$4),FALSE)/VLOOKUP(EOMONTH($A300,-3),Prices_Monthly!$A:$I,COLUMN(C$4),FALSE)-1</f>
        <v>-1.1399081580151793E-2</v>
      </c>
      <c r="D300" s="3">
        <f>VLOOKUP($A300,Prices_Monthly!$A:$I,COLUMN(D$4),FALSE)/VLOOKUP(EOMONTH($A300,-3),Prices_Monthly!$A:$I,COLUMN(D$4),FALSE)-1</f>
        <v>8.9810961050962312E-3</v>
      </c>
      <c r="E300" s="3">
        <f>VLOOKUP($A300,Prices_Monthly!$A:$I,COLUMN(E$4),FALSE)/VLOOKUP(EOMONTH($A300,-3),Prices_Monthly!$A:$I,COLUMN(E$4),FALSE)-1</f>
        <v>7.8415618245033514E-3</v>
      </c>
      <c r="F300" s="3">
        <f>VLOOKUP($A300,Prices_Monthly!$A:$I,COLUMN(F$4),FALSE)/VLOOKUP(EOMONTH($A300,-3),Prices_Monthly!$A:$I,COLUMN(F$4),FALSE)-1</f>
        <v>2.8896459423287446E-2</v>
      </c>
      <c r="G300" s="3">
        <f>VLOOKUP($A300,Prices_Monthly!$A:$I,COLUMN(G$4),FALSE)/VLOOKUP(EOMONTH($A300,-3),Prices_Monthly!$A:$I,COLUMN(G$4),FALSE)-1</f>
        <v>8.9169939909195861E-2</v>
      </c>
      <c r="H300" s="3">
        <f>VLOOKUP($A300,Prices_Monthly!$A:$I,COLUMN(H$4),FALSE)/VLOOKUP(EOMONTH($A300,-3),Prices_Monthly!$A:$I,COLUMN(H$4),FALSE)-1</f>
        <v>-7.2321584874831535E-3</v>
      </c>
      <c r="I300" s="3">
        <f>VLOOKUP($A300,Prices_Monthly!$A:$I,COLUMN(I$4),FALSE)/VLOOKUP(EOMONTH($A300,-3),Prices_Monthly!$A:$I,COLUMN(I$4),FALSE)-1</f>
        <v>-3.5066916987802288E-2</v>
      </c>
    </row>
    <row r="301" spans="1:9" x14ac:dyDescent="0.35">
      <c r="A301" s="2">
        <v>41882</v>
      </c>
      <c r="B301" s="3">
        <f>VLOOKUP($A301,Prices_Monthly!$A:$I,COLUMN(B$4),FALSE)/VLOOKUP(EOMONTH($A301,-3),Prices_Monthly!$A:$I,COLUMN(B$4),FALSE)-1</f>
        <v>-3.9731782533867555E-2</v>
      </c>
      <c r="C301" s="3">
        <f>VLOOKUP($A301,Prices_Monthly!$A:$I,COLUMN(C$4),FALSE)/VLOOKUP(EOMONTH($A301,-3),Prices_Monthly!$A:$I,COLUMN(C$4),FALSE)-1</f>
        <v>3.2134154369882539E-2</v>
      </c>
      <c r="D301" s="3">
        <f>VLOOKUP($A301,Prices_Monthly!$A:$I,COLUMN(D$4),FALSE)/VLOOKUP(EOMONTH($A301,-3),Prices_Monthly!$A:$I,COLUMN(D$4),FALSE)-1</f>
        <v>7.0942424686020189E-3</v>
      </c>
      <c r="E301" s="3">
        <f>VLOOKUP($A301,Prices_Monthly!$A:$I,COLUMN(E$4),FALSE)/VLOOKUP(EOMONTH($A301,-3),Prices_Monthly!$A:$I,COLUMN(E$4),FALSE)-1</f>
        <v>6.857363018171414E-3</v>
      </c>
      <c r="F301" s="3">
        <f>VLOOKUP($A301,Prices_Monthly!$A:$I,COLUMN(F$4),FALSE)/VLOOKUP(EOMONTH($A301,-3),Prices_Monthly!$A:$I,COLUMN(F$4),FALSE)-1</f>
        <v>4.5662643438967976E-2</v>
      </c>
      <c r="G301" s="3">
        <f>VLOOKUP($A301,Prices_Monthly!$A:$I,COLUMN(G$4),FALSE)/VLOOKUP(EOMONTH($A301,-3),Prices_Monthly!$A:$I,COLUMN(G$4),FALSE)-1</f>
        <v>9.4763330788411926E-2</v>
      </c>
      <c r="H301" s="3">
        <f>VLOOKUP($A301,Prices_Monthly!$A:$I,COLUMN(H$4),FALSE)/VLOOKUP(EOMONTH($A301,-3),Prices_Monthly!$A:$I,COLUMN(H$4),FALSE)-1</f>
        <v>-2.1133686005503138E-2</v>
      </c>
      <c r="I301" s="3">
        <f>VLOOKUP($A301,Prices_Monthly!$A:$I,COLUMN(I$4),FALSE)/VLOOKUP(EOMONTH($A301,-3),Prices_Monthly!$A:$I,COLUMN(I$4),FALSE)-1</f>
        <v>-3.4855222576730904E-2</v>
      </c>
    </row>
    <row r="302" spans="1:9" x14ac:dyDescent="0.35">
      <c r="A302" s="2">
        <v>41912</v>
      </c>
      <c r="B302" s="3">
        <f>VLOOKUP($A302,Prices_Monthly!$A:$I,COLUMN(B$4),FALSE)/VLOOKUP(EOMONTH($A302,-3),Prices_Monthly!$A:$I,COLUMN(B$4),FALSE)-1</f>
        <v>-0.13174334609550264</v>
      </c>
      <c r="C302" s="3">
        <f>VLOOKUP($A302,Prices_Monthly!$A:$I,COLUMN(C$4),FALSE)/VLOOKUP(EOMONTH($A302,-3),Prices_Monthly!$A:$I,COLUMN(C$4),FALSE)-1</f>
        <v>-8.448017869925073E-2</v>
      </c>
      <c r="D302" s="3">
        <f>VLOOKUP($A302,Prices_Monthly!$A:$I,COLUMN(D$4),FALSE)/VLOOKUP(EOMONTH($A302,-3),Prices_Monthly!$A:$I,COLUMN(D$4),FALSE)-1</f>
        <v>4.0355014389643618E-3</v>
      </c>
      <c r="E302" s="3">
        <f>VLOOKUP($A302,Prices_Monthly!$A:$I,COLUMN(E$4),FALSE)/VLOOKUP(EOMONTH($A302,-3),Prices_Monthly!$A:$I,COLUMN(E$4),FALSE)-1</f>
        <v>4.6404471941774439E-4</v>
      </c>
      <c r="F302" s="3">
        <f>VLOOKUP($A302,Prices_Monthly!$A:$I,COLUMN(F$4),FALSE)/VLOOKUP(EOMONTH($A302,-3),Prices_Monthly!$A:$I,COLUMN(F$4),FALSE)-1</f>
        <v>1.0724485632686465E-2</v>
      </c>
      <c r="G302" s="3">
        <f>VLOOKUP($A302,Prices_Monthly!$A:$I,COLUMN(G$4),FALSE)/VLOOKUP(EOMONTH($A302,-3),Prices_Monthly!$A:$I,COLUMN(G$4),FALSE)-1</f>
        <v>5.5220955315870457E-2</v>
      </c>
      <c r="H302" s="3">
        <f>VLOOKUP($A302,Prices_Monthly!$A:$I,COLUMN(H$4),FALSE)/VLOOKUP(EOMONTH($A302,-3),Prices_Monthly!$A:$I,COLUMN(H$4),FALSE)-1</f>
        <v>-7.7210768670415098E-2</v>
      </c>
      <c r="I302" s="3">
        <f>VLOOKUP($A302,Prices_Monthly!$A:$I,COLUMN(I$4),FALSE)/VLOOKUP(EOMONTH($A302,-3),Prices_Monthly!$A:$I,COLUMN(I$4),FALSE)-1</f>
        <v>-7.7685064110403435E-2</v>
      </c>
    </row>
    <row r="303" spans="1:9" x14ac:dyDescent="0.35">
      <c r="A303" s="2">
        <v>41943</v>
      </c>
      <c r="B303" s="3">
        <f>VLOOKUP($A303,Prices_Monthly!$A:$I,COLUMN(B$4),FALSE)/VLOOKUP(EOMONTH($A303,-3),Prices_Monthly!$A:$I,COLUMN(B$4),FALSE)-1</f>
        <v>-0.17677431698826596</v>
      </c>
      <c r="C303" s="3">
        <f>VLOOKUP($A303,Prices_Monthly!$A:$I,COLUMN(C$4),FALSE)/VLOOKUP(EOMONTH($A303,-3),Prices_Monthly!$A:$I,COLUMN(C$4),FALSE)-1</f>
        <v>-8.6689018314868749E-2</v>
      </c>
      <c r="D303" s="3">
        <f>VLOOKUP($A303,Prices_Monthly!$A:$I,COLUMN(D$4),FALSE)/VLOOKUP(EOMONTH($A303,-3),Prices_Monthly!$A:$I,COLUMN(D$4),FALSE)-1</f>
        <v>6.9192742463646262E-3</v>
      </c>
      <c r="E303" s="3">
        <f>VLOOKUP($A303,Prices_Monthly!$A:$I,COLUMN(E$4),FALSE)/VLOOKUP(EOMONTH($A303,-3),Prices_Monthly!$A:$I,COLUMN(E$4),FALSE)-1</f>
        <v>1.8845349342009987E-2</v>
      </c>
      <c r="F303" s="3">
        <f>VLOOKUP($A303,Prices_Monthly!$A:$I,COLUMN(F$4),FALSE)/VLOOKUP(EOMONTH($A303,-3),Prices_Monthly!$A:$I,COLUMN(F$4),FALSE)-1</f>
        <v>4.9311180748536687E-2</v>
      </c>
      <c r="G303" s="3">
        <f>VLOOKUP($A303,Prices_Monthly!$A:$I,COLUMN(G$4),FALSE)/VLOOKUP(EOMONTH($A303,-3),Prices_Monthly!$A:$I,COLUMN(G$4),FALSE)-1</f>
        <v>7.0475491024424297E-2</v>
      </c>
      <c r="H303" s="3">
        <f>VLOOKUP($A303,Prices_Monthly!$A:$I,COLUMN(H$4),FALSE)/VLOOKUP(EOMONTH($A303,-3),Prices_Monthly!$A:$I,COLUMN(H$4),FALSE)-1</f>
        <v>-8.3416296546648616E-2</v>
      </c>
      <c r="I303" s="3">
        <f>VLOOKUP($A303,Prices_Monthly!$A:$I,COLUMN(I$4),FALSE)/VLOOKUP(EOMONTH($A303,-3),Prices_Monthly!$A:$I,COLUMN(I$4),FALSE)-1</f>
        <v>-6.4008185149624919E-2</v>
      </c>
    </row>
    <row r="304" spans="1:9" x14ac:dyDescent="0.35">
      <c r="A304" s="2">
        <v>41973</v>
      </c>
      <c r="B304" s="3">
        <f>VLOOKUP($A304,Prices_Monthly!$A:$I,COLUMN(B$4),FALSE)/VLOOKUP(EOMONTH($A304,-3),Prices_Monthly!$A:$I,COLUMN(B$4),FALSE)-1</f>
        <v>-0.24879288269089639</v>
      </c>
      <c r="C304" s="3">
        <f>VLOOKUP($A304,Prices_Monthly!$A:$I,COLUMN(C$4),FALSE)/VLOOKUP(EOMONTH($A304,-3),Prices_Monthly!$A:$I,COLUMN(C$4),FALSE)-1</f>
        <v>-8.759588310442179E-2</v>
      </c>
      <c r="D304" s="3">
        <f>VLOOKUP($A304,Prices_Monthly!$A:$I,COLUMN(D$4),FALSE)/VLOOKUP(EOMONTH($A304,-3),Prices_Monthly!$A:$I,COLUMN(D$4),FALSE)-1</f>
        <v>7.3903908599464163E-3</v>
      </c>
      <c r="E304" s="3">
        <f>VLOOKUP($A304,Prices_Monthly!$A:$I,COLUMN(E$4),FALSE)/VLOOKUP(EOMONTH($A304,-3),Prices_Monthly!$A:$I,COLUMN(E$4),FALSE)-1</f>
        <v>1.5377437848918429E-2</v>
      </c>
      <c r="F304" s="3">
        <f>VLOOKUP($A304,Prices_Monthly!$A:$I,COLUMN(F$4),FALSE)/VLOOKUP(EOMONTH($A304,-3),Prices_Monthly!$A:$I,COLUMN(F$4),FALSE)-1</f>
        <v>3.6561096264286164E-2</v>
      </c>
      <c r="G304" s="3">
        <f>VLOOKUP($A304,Prices_Monthly!$A:$I,COLUMN(G$4),FALSE)/VLOOKUP(EOMONTH($A304,-3),Prices_Monthly!$A:$I,COLUMN(G$4),FALSE)-1</f>
        <v>6.4831702612117681E-2</v>
      </c>
      <c r="H304" s="3">
        <f>VLOOKUP($A304,Prices_Monthly!$A:$I,COLUMN(H$4),FALSE)/VLOOKUP(EOMONTH($A304,-3),Prices_Monthly!$A:$I,COLUMN(H$4),FALSE)-1</f>
        <v>-0.12532817978684718</v>
      </c>
      <c r="I304" s="3">
        <f>VLOOKUP($A304,Prices_Monthly!$A:$I,COLUMN(I$4),FALSE)/VLOOKUP(EOMONTH($A304,-3),Prices_Monthly!$A:$I,COLUMN(I$4),FALSE)-1</f>
        <v>-5.4087841172092976E-2</v>
      </c>
    </row>
    <row r="305" spans="1:9" x14ac:dyDescent="0.35">
      <c r="A305" s="2">
        <v>42004</v>
      </c>
      <c r="B305" s="3">
        <f>VLOOKUP($A305,Prices_Monthly!$A:$I,COLUMN(B$4),FALSE)/VLOOKUP(EOMONTH($A305,-3),Prices_Monthly!$A:$I,COLUMN(B$4),FALSE)-1</f>
        <v>-0.36847429401327314</v>
      </c>
      <c r="C305" s="3">
        <f>VLOOKUP($A305,Prices_Monthly!$A:$I,COLUMN(C$4),FALSE)/VLOOKUP(EOMONTH($A305,-3),Prices_Monthly!$A:$I,COLUMN(C$4),FALSE)-1</f>
        <v>-2.3420303293124056E-2</v>
      </c>
      <c r="D305" s="3">
        <f>VLOOKUP($A305,Prices_Monthly!$A:$I,COLUMN(D$4),FALSE)/VLOOKUP(EOMONTH($A305,-3),Prices_Monthly!$A:$I,COLUMN(D$4),FALSE)-1</f>
        <v>1.5335204519993706E-2</v>
      </c>
      <c r="E305" s="3">
        <f>VLOOKUP($A305,Prices_Monthly!$A:$I,COLUMN(E$4),FALSE)/VLOOKUP(EOMONTH($A305,-3),Prices_Monthly!$A:$I,COLUMN(E$4),FALSE)-1</f>
        <v>2.2656084838470036E-2</v>
      </c>
      <c r="F305" s="3">
        <f>VLOOKUP($A305,Prices_Monthly!$A:$I,COLUMN(F$4),FALSE)/VLOOKUP(EOMONTH($A305,-3),Prices_Monthly!$A:$I,COLUMN(F$4),FALSE)-1</f>
        <v>4.7805778213482419E-2</v>
      </c>
      <c r="G305" s="3">
        <f>VLOOKUP($A305,Prices_Monthly!$A:$I,COLUMN(G$4),FALSE)/VLOOKUP(EOMONTH($A305,-3),Prices_Monthly!$A:$I,COLUMN(G$4),FALSE)-1</f>
        <v>4.7363387722807015E-2</v>
      </c>
      <c r="H305" s="3">
        <f>VLOOKUP($A305,Prices_Monthly!$A:$I,COLUMN(H$4),FALSE)/VLOOKUP(EOMONTH($A305,-3),Prices_Monthly!$A:$I,COLUMN(H$4),FALSE)-1</f>
        <v>-8.601578561467571E-2</v>
      </c>
      <c r="I305" s="3">
        <f>VLOOKUP($A305,Prices_Monthly!$A:$I,COLUMN(I$4),FALSE)/VLOOKUP(EOMONTH($A305,-3),Prices_Monthly!$A:$I,COLUMN(I$4),FALSE)-1</f>
        <v>-4.2728932481388093E-2</v>
      </c>
    </row>
    <row r="306" spans="1:9" x14ac:dyDescent="0.35">
      <c r="A306" s="2">
        <v>42035</v>
      </c>
      <c r="B306" s="3">
        <f>VLOOKUP($A306,Prices_Monthly!$A:$I,COLUMN(B$4),FALSE)/VLOOKUP(EOMONTH($A306,-3),Prices_Monthly!$A:$I,COLUMN(B$4),FALSE)-1</f>
        <v>-0.37105493475494034</v>
      </c>
      <c r="C306" s="3">
        <f>VLOOKUP($A306,Prices_Monthly!$A:$I,COLUMN(C$4),FALSE)/VLOOKUP(EOMONTH($A306,-3),Prices_Monthly!$A:$I,COLUMN(C$4),FALSE)-1</f>
        <v>9.0249858300541108E-2</v>
      </c>
      <c r="D306" s="3">
        <f>VLOOKUP($A306,Prices_Monthly!$A:$I,COLUMN(D$4),FALSE)/VLOOKUP(EOMONTH($A306,-3),Prices_Monthly!$A:$I,COLUMN(D$4),FALSE)-1</f>
        <v>1.2878869430390516E-2</v>
      </c>
      <c r="E306" s="3">
        <f>VLOOKUP($A306,Prices_Monthly!$A:$I,COLUMN(E$4),FALSE)/VLOOKUP(EOMONTH($A306,-3),Prices_Monthly!$A:$I,COLUMN(E$4),FALSE)-1</f>
        <v>4.1194918407484238E-2</v>
      </c>
      <c r="F306" s="3">
        <f>VLOOKUP($A306,Prices_Monthly!$A:$I,COLUMN(F$4),FALSE)/VLOOKUP(EOMONTH($A306,-3),Prices_Monthly!$A:$I,COLUMN(F$4),FALSE)-1</f>
        <v>-8.1140474446385058E-3</v>
      </c>
      <c r="G306" s="3">
        <f>VLOOKUP($A306,Prices_Monthly!$A:$I,COLUMN(G$4),FALSE)/VLOOKUP(EOMONTH($A306,-3),Prices_Monthly!$A:$I,COLUMN(G$4),FALSE)-1</f>
        <v>-1.3865657188131264E-3</v>
      </c>
      <c r="H306" s="3">
        <f>VLOOKUP($A306,Prices_Monthly!$A:$I,COLUMN(H$4),FALSE)/VLOOKUP(EOMONTH($A306,-3),Prices_Monthly!$A:$I,COLUMN(H$4),FALSE)-1</f>
        <v>-4.6595422621298233E-2</v>
      </c>
      <c r="I306" s="3">
        <f>VLOOKUP($A306,Prices_Monthly!$A:$I,COLUMN(I$4),FALSE)/VLOOKUP(EOMONTH($A306,-3),Prices_Monthly!$A:$I,COLUMN(I$4),FALSE)-1</f>
        <v>-0.10002019778871629</v>
      </c>
    </row>
    <row r="307" spans="1:9" x14ac:dyDescent="0.35">
      <c r="A307" s="2">
        <v>42063</v>
      </c>
      <c r="B307" s="3">
        <f>VLOOKUP($A307,Prices_Monthly!$A:$I,COLUMN(B$4),FALSE)/VLOOKUP(EOMONTH($A307,-3),Prices_Monthly!$A:$I,COLUMN(B$4),FALSE)-1</f>
        <v>-0.13257488859487265</v>
      </c>
      <c r="C307" s="3">
        <f>VLOOKUP($A307,Prices_Monthly!$A:$I,COLUMN(C$4),FALSE)/VLOOKUP(EOMONTH($A307,-3),Prices_Monthly!$A:$I,COLUMN(C$4),FALSE)-1</f>
        <v>3.1245377528049012E-2</v>
      </c>
      <c r="D307" s="3">
        <f>VLOOKUP($A307,Prices_Monthly!$A:$I,COLUMN(D$4),FALSE)/VLOOKUP(EOMONTH($A307,-3),Prices_Monthly!$A:$I,COLUMN(D$4),FALSE)-1</f>
        <v>8.6905383967110783E-3</v>
      </c>
      <c r="E307" s="3">
        <f>VLOOKUP($A307,Prices_Monthly!$A:$I,COLUMN(E$4),FALSE)/VLOOKUP(EOMONTH($A307,-3),Prices_Monthly!$A:$I,COLUMN(E$4),FALSE)-1</f>
        <v>1.0980541115070519E-2</v>
      </c>
      <c r="F307" s="3">
        <f>VLOOKUP($A307,Prices_Monthly!$A:$I,COLUMN(F$4),FALSE)/VLOOKUP(EOMONTH($A307,-3),Prices_Monthly!$A:$I,COLUMN(F$4),FALSE)-1</f>
        <v>2.1119034558420235E-2</v>
      </c>
      <c r="G307" s="3">
        <f>VLOOKUP($A307,Prices_Monthly!$A:$I,COLUMN(G$4),FALSE)/VLOOKUP(EOMONTH($A307,-3),Prices_Monthly!$A:$I,COLUMN(G$4),FALSE)-1</f>
        <v>2.4895298450242853E-2</v>
      </c>
      <c r="H307" s="3">
        <f>VLOOKUP($A307,Prices_Monthly!$A:$I,COLUMN(H$4),FALSE)/VLOOKUP(EOMONTH($A307,-3),Prices_Monthly!$A:$I,COLUMN(H$4),FALSE)-1</f>
        <v>-8.3089327392317225E-3</v>
      </c>
      <c r="I307" s="3">
        <f>VLOOKUP($A307,Prices_Monthly!$A:$I,COLUMN(I$4),FALSE)/VLOOKUP(EOMONTH($A307,-3),Prices_Monthly!$A:$I,COLUMN(I$4),FALSE)-1</f>
        <v>-0.1009693972028195</v>
      </c>
    </row>
    <row r="308" spans="1:9" x14ac:dyDescent="0.35">
      <c r="A308" s="2">
        <v>42094</v>
      </c>
      <c r="B308" s="3">
        <f>VLOOKUP($A308,Prices_Monthly!$A:$I,COLUMN(B$4),FALSE)/VLOOKUP(EOMONTH($A308,-3),Prices_Monthly!$A:$I,COLUMN(B$4),FALSE)-1</f>
        <v>1.1382084033588091E-2</v>
      </c>
      <c r="C308" s="3">
        <f>VLOOKUP($A308,Prices_Monthly!$A:$I,COLUMN(C$4),FALSE)/VLOOKUP(EOMONTH($A308,-3),Prices_Monthly!$A:$I,COLUMN(C$4),FALSE)-1</f>
        <v>-2.3726498546136066E-3</v>
      </c>
      <c r="D308" s="3">
        <f>VLOOKUP($A308,Prices_Monthly!$A:$I,COLUMN(D$4),FALSE)/VLOOKUP(EOMONTH($A308,-3),Prices_Monthly!$A:$I,COLUMN(D$4),FALSE)-1</f>
        <v>-1.8923869828594286E-3</v>
      </c>
      <c r="E308" s="3">
        <f>VLOOKUP($A308,Prices_Monthly!$A:$I,COLUMN(E$4),FALSE)/VLOOKUP(EOMONTH($A308,-3),Prices_Monthly!$A:$I,COLUMN(E$4),FALSE)-1</f>
        <v>2.1772499070385587E-2</v>
      </c>
      <c r="F308" s="3">
        <f>VLOOKUP($A308,Prices_Monthly!$A:$I,COLUMN(F$4),FALSE)/VLOOKUP(EOMONTH($A308,-3),Prices_Monthly!$A:$I,COLUMN(F$4),FALSE)-1</f>
        <v>7.7050082553660193E-3</v>
      </c>
      <c r="G308" s="3">
        <f>VLOOKUP($A308,Prices_Monthly!$A:$I,COLUMN(G$4),FALSE)/VLOOKUP(EOMONTH($A308,-3),Prices_Monthly!$A:$I,COLUMN(G$4),FALSE)-1</f>
        <v>2.4467428562930715E-2</v>
      </c>
      <c r="H308" s="3">
        <f>VLOOKUP($A308,Prices_Monthly!$A:$I,COLUMN(H$4),FALSE)/VLOOKUP(EOMONTH($A308,-3),Prices_Monthly!$A:$I,COLUMN(H$4),FALSE)-1</f>
        <v>-1.0882093022590578E-3</v>
      </c>
      <c r="I308" s="3">
        <f>VLOOKUP($A308,Prices_Monthly!$A:$I,COLUMN(I$4),FALSE)/VLOOKUP(EOMONTH($A308,-3),Prices_Monthly!$A:$I,COLUMN(I$4),FALSE)-1</f>
        <v>-0.11323326142905143</v>
      </c>
    </row>
    <row r="309" spans="1:9" x14ac:dyDescent="0.35">
      <c r="A309" s="2">
        <v>42124</v>
      </c>
      <c r="B309" s="3">
        <f>VLOOKUP($A309,Prices_Monthly!$A:$I,COLUMN(B$4),FALSE)/VLOOKUP(EOMONTH($A309,-3),Prices_Monthly!$A:$I,COLUMN(B$4),FALSE)-1</f>
        <v>0.26746969744185267</v>
      </c>
      <c r="C309" s="3">
        <f>VLOOKUP($A309,Prices_Monthly!$A:$I,COLUMN(C$4),FALSE)/VLOOKUP(EOMONTH($A309,-3),Prices_Monthly!$A:$I,COLUMN(C$4),FALSE)-1</f>
        <v>-7.6499519717663E-2</v>
      </c>
      <c r="D309" s="3">
        <f>VLOOKUP($A309,Prices_Monthly!$A:$I,COLUMN(D$4),FALSE)/VLOOKUP(EOMONTH($A309,-3),Prices_Monthly!$A:$I,COLUMN(D$4),FALSE)-1</f>
        <v>3.4904378411182435E-4</v>
      </c>
      <c r="E309" s="3">
        <f>VLOOKUP($A309,Prices_Monthly!$A:$I,COLUMN(E$4),FALSE)/VLOOKUP(EOMONTH($A309,-3),Prices_Monthly!$A:$I,COLUMN(E$4),FALSE)-1</f>
        <v>-1.4158259332533674E-2</v>
      </c>
      <c r="F309" s="3">
        <f>VLOOKUP($A309,Prices_Monthly!$A:$I,COLUMN(F$4),FALSE)/VLOOKUP(EOMONTH($A309,-3),Prices_Monthly!$A:$I,COLUMN(F$4),FALSE)-1</f>
        <v>4.9366585241152006E-2</v>
      </c>
      <c r="G309" s="3">
        <f>VLOOKUP($A309,Prices_Monthly!$A:$I,COLUMN(G$4),FALSE)/VLOOKUP(EOMONTH($A309,-3),Prices_Monthly!$A:$I,COLUMN(G$4),FALSE)-1</f>
        <v>6.6149016162581731E-2</v>
      </c>
      <c r="H309" s="3">
        <f>VLOOKUP($A309,Prices_Monthly!$A:$I,COLUMN(H$4),FALSE)/VLOOKUP(EOMONTH($A309,-3),Prices_Monthly!$A:$I,COLUMN(H$4),FALSE)-1</f>
        <v>-1.9487689699143718E-2</v>
      </c>
      <c r="I309" s="3">
        <f>VLOOKUP($A309,Prices_Monthly!$A:$I,COLUMN(I$4),FALSE)/VLOOKUP(EOMONTH($A309,-3),Prices_Monthly!$A:$I,COLUMN(I$4),FALSE)-1</f>
        <v>-7.9992934771314639E-3</v>
      </c>
    </row>
    <row r="310" spans="1:9" x14ac:dyDescent="0.35">
      <c r="A310" s="2">
        <v>42155</v>
      </c>
      <c r="B310" s="3">
        <f>VLOOKUP($A310,Prices_Monthly!$A:$I,COLUMN(B$4),FALSE)/VLOOKUP(EOMONTH($A310,-3),Prices_Monthly!$A:$I,COLUMN(B$4),FALSE)-1</f>
        <v>2.460775964792794E-2</v>
      </c>
      <c r="C310" s="3">
        <f>VLOOKUP($A310,Prices_Monthly!$A:$I,COLUMN(C$4),FALSE)/VLOOKUP(EOMONTH($A310,-3),Prices_Monthly!$A:$I,COLUMN(C$4),FALSE)-1</f>
        <v>-2.0940870409268064E-2</v>
      </c>
      <c r="D310" s="3">
        <f>VLOOKUP($A310,Prices_Monthly!$A:$I,COLUMN(D$4),FALSE)/VLOOKUP(EOMONTH($A310,-3),Prices_Monthly!$A:$I,COLUMN(D$4),FALSE)-1</f>
        <v>1.4304660891761856E-4</v>
      </c>
      <c r="E310" s="3">
        <f>VLOOKUP($A310,Prices_Monthly!$A:$I,COLUMN(E$4),FALSE)/VLOOKUP(EOMONTH($A310,-3),Prices_Monthly!$A:$I,COLUMN(E$4),FALSE)-1</f>
        <v>4.2110304356726136E-3</v>
      </c>
      <c r="F310" s="3">
        <f>VLOOKUP($A310,Prices_Monthly!$A:$I,COLUMN(F$4),FALSE)/VLOOKUP(EOMONTH($A310,-3),Prices_Monthly!$A:$I,COLUMN(F$4),FALSE)-1</f>
        <v>5.2108514638731229E-3</v>
      </c>
      <c r="G310" s="3">
        <f>VLOOKUP($A310,Prices_Monthly!$A:$I,COLUMN(G$4),FALSE)/VLOOKUP(EOMONTH($A310,-3),Prices_Monthly!$A:$I,COLUMN(G$4),FALSE)-1</f>
        <v>1.7016935463874283E-2</v>
      </c>
      <c r="H310" s="3">
        <f>VLOOKUP($A310,Prices_Monthly!$A:$I,COLUMN(H$4),FALSE)/VLOOKUP(EOMONTH($A310,-3),Prices_Monthly!$A:$I,COLUMN(H$4),FALSE)-1</f>
        <v>-3.7689209158493608E-2</v>
      </c>
      <c r="I310" s="3">
        <f>VLOOKUP($A310,Prices_Monthly!$A:$I,COLUMN(I$4),FALSE)/VLOOKUP(EOMONTH($A310,-3),Prices_Monthly!$A:$I,COLUMN(I$4),FALSE)-1</f>
        <v>-2.3673204801137548E-2</v>
      </c>
    </row>
    <row r="311" spans="1:9" x14ac:dyDescent="0.35">
      <c r="A311" s="2">
        <v>42185</v>
      </c>
      <c r="B311" s="3">
        <f>VLOOKUP($A311,Prices_Monthly!$A:$I,COLUMN(B$4),FALSE)/VLOOKUP(EOMONTH($A311,-3),Prices_Monthly!$A:$I,COLUMN(B$4),FALSE)-1</f>
        <v>8.9178617021672624E-2</v>
      </c>
      <c r="C311" s="3">
        <f>VLOOKUP($A311,Prices_Monthly!$A:$I,COLUMN(C$4),FALSE)/VLOOKUP(EOMONTH($A311,-3),Prices_Monthly!$A:$I,COLUMN(C$4),FALSE)-1</f>
        <v>-1.0499169261045549E-2</v>
      </c>
      <c r="D311" s="3">
        <f>VLOOKUP($A311,Prices_Monthly!$A:$I,COLUMN(D$4),FALSE)/VLOOKUP(EOMONTH($A311,-3),Prices_Monthly!$A:$I,COLUMN(D$4),FALSE)-1</f>
        <v>6.1638844305389462E-4</v>
      </c>
      <c r="E311" s="3">
        <f>VLOOKUP($A311,Prices_Monthly!$A:$I,COLUMN(E$4),FALSE)/VLOOKUP(EOMONTH($A311,-3),Prices_Monthly!$A:$I,COLUMN(E$4),FALSE)-1</f>
        <v>-1.6256866084112587E-2</v>
      </c>
      <c r="F311" s="3">
        <f>VLOOKUP($A311,Prices_Monthly!$A:$I,COLUMN(F$4),FALSE)/VLOOKUP(EOMONTH($A311,-3),Prices_Monthly!$A:$I,COLUMN(F$4),FALSE)-1</f>
        <v>7.6460950300383246E-4</v>
      </c>
      <c r="G311" s="3">
        <f>VLOOKUP($A311,Prices_Monthly!$A:$I,COLUMN(G$4),FALSE)/VLOOKUP(EOMONTH($A311,-3),Prices_Monthly!$A:$I,COLUMN(G$4),FALSE)-1</f>
        <v>1.5724388806470646E-2</v>
      </c>
      <c r="H311" s="3">
        <f>VLOOKUP($A311,Prices_Monthly!$A:$I,COLUMN(H$4),FALSE)/VLOOKUP(EOMONTH($A311,-3),Prices_Monthly!$A:$I,COLUMN(H$4),FALSE)-1</f>
        <v>-2.1046362981763767E-2</v>
      </c>
      <c r="I311" s="3">
        <f>VLOOKUP($A311,Prices_Monthly!$A:$I,COLUMN(I$4),FALSE)/VLOOKUP(EOMONTH($A311,-3),Prices_Monthly!$A:$I,COLUMN(I$4),FALSE)-1</f>
        <v>3.6203563119203919E-2</v>
      </c>
    </row>
    <row r="312" spans="1:9" x14ac:dyDescent="0.35">
      <c r="A312" s="2">
        <v>42216</v>
      </c>
      <c r="B312" s="3">
        <f>VLOOKUP($A312,Prices_Monthly!$A:$I,COLUMN(B$4),FALSE)/VLOOKUP(EOMONTH($A312,-3),Prices_Monthly!$A:$I,COLUMN(B$4),FALSE)-1</f>
        <v>-0.18847441902563744</v>
      </c>
      <c r="C312" s="3">
        <f>VLOOKUP($A312,Prices_Monthly!$A:$I,COLUMN(C$4),FALSE)/VLOOKUP(EOMONTH($A312,-3),Prices_Monthly!$A:$I,COLUMN(C$4),FALSE)-1</f>
        <v>-7.6460475899348013E-2</v>
      </c>
      <c r="D312" s="3">
        <f>VLOOKUP($A312,Prices_Monthly!$A:$I,COLUMN(D$4),FALSE)/VLOOKUP(EOMONTH($A312,-3),Prices_Monthly!$A:$I,COLUMN(D$4),FALSE)-1</f>
        <v>1.3420076732995057E-5</v>
      </c>
      <c r="E312" s="3">
        <f>VLOOKUP($A312,Prices_Monthly!$A:$I,COLUMN(E$4),FALSE)/VLOOKUP(EOMONTH($A312,-3),Prices_Monthly!$A:$I,COLUMN(E$4),FALSE)-1</f>
        <v>-2.2716146704166995E-3</v>
      </c>
      <c r="F312" s="3">
        <f>VLOOKUP($A312,Prices_Monthly!$A:$I,COLUMN(F$4),FALSE)/VLOOKUP(EOMONTH($A312,-3),Prices_Monthly!$A:$I,COLUMN(F$4),FALSE)-1</f>
        <v>1.3263317453442891E-2</v>
      </c>
      <c r="G312" s="3">
        <f>VLOOKUP($A312,Prices_Monthly!$A:$I,COLUMN(G$4),FALSE)/VLOOKUP(EOMONTH($A312,-3),Prices_Monthly!$A:$I,COLUMN(G$4),FALSE)-1</f>
        <v>4.1831776153948841E-2</v>
      </c>
      <c r="H312" s="3">
        <f>VLOOKUP($A312,Prices_Monthly!$A:$I,COLUMN(H$4),FALSE)/VLOOKUP(EOMONTH($A312,-3),Prices_Monthly!$A:$I,COLUMN(H$4),FALSE)-1</f>
        <v>-3.5123899028615679E-2</v>
      </c>
      <c r="I312" s="3">
        <f>VLOOKUP($A312,Prices_Monthly!$A:$I,COLUMN(I$4),FALSE)/VLOOKUP(EOMONTH($A312,-3),Prices_Monthly!$A:$I,COLUMN(I$4),FALSE)-1</f>
        <v>-1.5176572985281078E-2</v>
      </c>
    </row>
    <row r="313" spans="1:9" x14ac:dyDescent="0.35">
      <c r="A313" s="2">
        <v>42247</v>
      </c>
      <c r="B313" s="3">
        <f>VLOOKUP($A313,Prices_Monthly!$A:$I,COLUMN(B$4),FALSE)/VLOOKUP(EOMONTH($A313,-3),Prices_Monthly!$A:$I,COLUMN(B$4),FALSE)-1</f>
        <v>-0.18967566006978309</v>
      </c>
      <c r="C313" s="3">
        <f>VLOOKUP($A313,Prices_Monthly!$A:$I,COLUMN(C$4),FALSE)/VLOOKUP(EOMONTH($A313,-3),Prices_Monthly!$A:$I,COLUMN(C$4),FALSE)-1</f>
        <v>-5.00305553855247E-2</v>
      </c>
      <c r="D313" s="3">
        <f>VLOOKUP($A313,Prices_Monthly!$A:$I,COLUMN(D$4),FALSE)/VLOOKUP(EOMONTH($A313,-3),Prices_Monthly!$A:$I,COLUMN(D$4),FALSE)-1</f>
        <v>4.5577915268768532E-3</v>
      </c>
      <c r="E313" s="3">
        <f>VLOOKUP($A313,Prices_Monthly!$A:$I,COLUMN(E$4),FALSE)/VLOOKUP(EOMONTH($A313,-3),Prices_Monthly!$A:$I,COLUMN(E$4),FALSE)-1</f>
        <v>-4.68936225721861E-4</v>
      </c>
      <c r="F313" s="3">
        <f>VLOOKUP($A313,Prices_Monthly!$A:$I,COLUMN(F$4),FALSE)/VLOOKUP(EOMONTH($A313,-3),Prices_Monthly!$A:$I,COLUMN(F$4),FALSE)-1</f>
        <v>-6.1351004702864587E-2</v>
      </c>
      <c r="G313" s="3">
        <f>VLOOKUP($A313,Prices_Monthly!$A:$I,COLUMN(G$4),FALSE)/VLOOKUP(EOMONTH($A313,-3),Prices_Monthly!$A:$I,COLUMN(G$4),FALSE)-1</f>
        <v>-5.145605706503753E-2</v>
      </c>
      <c r="H313" s="3">
        <f>VLOOKUP($A313,Prices_Monthly!$A:$I,COLUMN(H$4),FALSE)/VLOOKUP(EOMONTH($A313,-3),Prices_Monthly!$A:$I,COLUMN(H$4),FALSE)-1</f>
        <v>2.4553362988084082E-2</v>
      </c>
      <c r="I313" s="3">
        <f>VLOOKUP($A313,Prices_Monthly!$A:$I,COLUMN(I$4),FALSE)/VLOOKUP(EOMONTH($A313,-3),Prices_Monthly!$A:$I,COLUMN(I$4),FALSE)-1</f>
        <v>2.234316201148423E-2</v>
      </c>
    </row>
    <row r="314" spans="1:9" x14ac:dyDescent="0.35">
      <c r="A314" s="2">
        <v>42277</v>
      </c>
      <c r="B314" s="3">
        <f>VLOOKUP($A314,Prices_Monthly!$A:$I,COLUMN(B$4),FALSE)/VLOOKUP(EOMONTH($A314,-3),Prices_Monthly!$A:$I,COLUMN(B$4),FALSE)-1</f>
        <v>-0.20696282870696903</v>
      </c>
      <c r="C314" s="3">
        <f>VLOOKUP($A314,Prices_Monthly!$A:$I,COLUMN(C$4),FALSE)/VLOOKUP(EOMONTH($A314,-3),Prices_Monthly!$A:$I,COLUMN(C$4),FALSE)-1</f>
        <v>-5.0172495654495219E-2</v>
      </c>
      <c r="D314" s="3">
        <f>VLOOKUP($A314,Prices_Monthly!$A:$I,COLUMN(D$4),FALSE)/VLOOKUP(EOMONTH($A314,-3),Prices_Monthly!$A:$I,COLUMN(D$4),FALSE)-1</f>
        <v>1.0567955569527276E-2</v>
      </c>
      <c r="E314" s="3">
        <f>VLOOKUP($A314,Prices_Monthly!$A:$I,COLUMN(E$4),FALSE)/VLOOKUP(EOMONTH($A314,-3),Prices_Monthly!$A:$I,COLUMN(E$4),FALSE)-1</f>
        <v>2.4852375678694028E-2</v>
      </c>
      <c r="F314" s="3">
        <f>VLOOKUP($A314,Prices_Monthly!$A:$I,COLUMN(F$4),FALSE)/VLOOKUP(EOMONTH($A314,-3),Prices_Monthly!$A:$I,COLUMN(F$4),FALSE)-1</f>
        <v>-6.6142763588736053E-2</v>
      </c>
      <c r="G314" s="3">
        <f>VLOOKUP($A314,Prices_Monthly!$A:$I,COLUMN(G$4),FALSE)/VLOOKUP(EOMONTH($A314,-3),Prices_Monthly!$A:$I,COLUMN(G$4),FALSE)-1</f>
        <v>-4.9549790955232154E-2</v>
      </c>
      <c r="H314" s="3">
        <f>VLOOKUP($A314,Prices_Monthly!$A:$I,COLUMN(H$4),FALSE)/VLOOKUP(EOMONTH($A314,-3),Prices_Monthly!$A:$I,COLUMN(H$4),FALSE)-1</f>
        <v>2.0163749120787999E-2</v>
      </c>
      <c r="I314" s="3">
        <f>VLOOKUP($A314,Prices_Monthly!$A:$I,COLUMN(I$4),FALSE)/VLOOKUP(EOMONTH($A314,-3),Prices_Monthly!$A:$I,COLUMN(I$4),FALSE)-1</f>
        <v>6.1456789446712179E-4</v>
      </c>
    </row>
    <row r="315" spans="1:9" x14ac:dyDescent="0.35">
      <c r="A315" s="2">
        <v>42308</v>
      </c>
      <c r="B315" s="3">
        <f>VLOOKUP($A315,Prices_Monthly!$A:$I,COLUMN(B$4),FALSE)/VLOOKUP(EOMONTH($A315,-3),Prices_Monthly!$A:$I,COLUMN(B$4),FALSE)-1</f>
        <v>-9.0963931331990988E-2</v>
      </c>
      <c r="C315" s="3">
        <f>VLOOKUP($A315,Prices_Monthly!$A:$I,COLUMN(C$4),FALSE)/VLOOKUP(EOMONTH($A315,-3),Prices_Monthly!$A:$I,COLUMN(C$4),FALSE)-1</f>
        <v>4.227853825911132E-2</v>
      </c>
      <c r="D315" s="3">
        <f>VLOOKUP($A315,Prices_Monthly!$A:$I,COLUMN(D$4),FALSE)/VLOOKUP(EOMONTH($A315,-3),Prices_Monthly!$A:$I,COLUMN(D$4),FALSE)-1</f>
        <v>9.3137810409664734E-3</v>
      </c>
      <c r="E315" s="3">
        <f>VLOOKUP($A315,Prices_Monthly!$A:$I,COLUMN(E$4),FALSE)/VLOOKUP(EOMONTH($A315,-3),Prices_Monthly!$A:$I,COLUMN(E$4),FALSE)-1</f>
        <v>6.4189203387339244E-3</v>
      </c>
      <c r="F315" s="3">
        <f>VLOOKUP($A315,Prices_Monthly!$A:$I,COLUMN(F$4),FALSE)/VLOOKUP(EOMONTH($A315,-3),Prices_Monthly!$A:$I,COLUMN(F$4),FALSE)-1</f>
        <v>-6.7318480525724311E-3</v>
      </c>
      <c r="G315" s="3">
        <f>VLOOKUP($A315,Prices_Monthly!$A:$I,COLUMN(G$4),FALSE)/VLOOKUP(EOMONTH($A315,-3),Prices_Monthly!$A:$I,COLUMN(G$4),FALSE)-1</f>
        <v>1.5066973831045383E-2</v>
      </c>
      <c r="H315" s="3">
        <f>VLOOKUP($A315,Prices_Monthly!$A:$I,COLUMN(H$4),FALSE)/VLOOKUP(EOMONTH($A315,-3),Prices_Monthly!$A:$I,COLUMN(H$4),FALSE)-1</f>
        <v>2.5108643167552014E-2</v>
      </c>
      <c r="I315" s="3">
        <f>VLOOKUP($A315,Prices_Monthly!$A:$I,COLUMN(I$4),FALSE)/VLOOKUP(EOMONTH($A315,-3),Prices_Monthly!$A:$I,COLUMN(I$4),FALSE)-1</f>
        <v>-1.4570267507983958E-3</v>
      </c>
    </row>
    <row r="316" spans="1:9" x14ac:dyDescent="0.35">
      <c r="A316" s="2">
        <v>42338</v>
      </c>
      <c r="B316" s="3">
        <f>VLOOKUP($A316,Prices_Monthly!$A:$I,COLUMN(B$4),FALSE)/VLOOKUP(EOMONTH($A316,-3),Prices_Monthly!$A:$I,COLUMN(B$4),FALSE)-1</f>
        <v>-0.15611696898663152</v>
      </c>
      <c r="C316" s="3">
        <f>VLOOKUP($A316,Prices_Monthly!$A:$I,COLUMN(C$4),FALSE)/VLOOKUP(EOMONTH($A316,-3),Prices_Monthly!$A:$I,COLUMN(C$4),FALSE)-1</f>
        <v>-6.0031076600334132E-2</v>
      </c>
      <c r="D316" s="3">
        <f>VLOOKUP($A316,Prices_Monthly!$A:$I,COLUMN(D$4),FALSE)/VLOOKUP(EOMONTH($A316,-3),Prices_Monthly!$A:$I,COLUMN(D$4),FALSE)-1</f>
        <v>6.3140395466680932E-3</v>
      </c>
      <c r="E316" s="3">
        <f>VLOOKUP($A316,Prices_Monthly!$A:$I,COLUMN(E$4),FALSE)/VLOOKUP(EOMONTH($A316,-3),Prices_Monthly!$A:$I,COLUMN(E$4),FALSE)-1</f>
        <v>-4.5908489776447237E-4</v>
      </c>
      <c r="F316" s="3">
        <f>VLOOKUP($A316,Prices_Monthly!$A:$I,COLUMN(F$4),FALSE)/VLOOKUP(EOMONTH($A316,-3),Prices_Monthly!$A:$I,COLUMN(F$4),FALSE)-1</f>
        <v>6.1546344796173935E-2</v>
      </c>
      <c r="G316" s="3">
        <f>VLOOKUP($A316,Prices_Monthly!$A:$I,COLUMN(G$4),FALSE)/VLOOKUP(EOMONTH($A316,-3),Prices_Monthly!$A:$I,COLUMN(G$4),FALSE)-1</f>
        <v>9.5485967039415032E-2</v>
      </c>
      <c r="H316" s="3">
        <f>VLOOKUP($A316,Prices_Monthly!$A:$I,COLUMN(H$4),FALSE)/VLOOKUP(EOMONTH($A316,-3),Prices_Monthly!$A:$I,COLUMN(H$4),FALSE)-1</f>
        <v>-1.9529294665358687E-2</v>
      </c>
      <c r="I316" s="3">
        <f>VLOOKUP($A316,Prices_Monthly!$A:$I,COLUMN(I$4),FALSE)/VLOOKUP(EOMONTH($A316,-3),Prices_Monthly!$A:$I,COLUMN(I$4),FALSE)-1</f>
        <v>-5.9725850615191645E-2</v>
      </c>
    </row>
    <row r="317" spans="1:9" x14ac:dyDescent="0.35">
      <c r="A317" s="2">
        <v>42369</v>
      </c>
      <c r="B317" s="3">
        <f>VLOOKUP($A317,Prices_Monthly!$A:$I,COLUMN(B$4),FALSE)/VLOOKUP(EOMONTH($A317,-3),Prices_Monthly!$A:$I,COLUMN(B$4),FALSE)-1</f>
        <v>-0.3158165368478959</v>
      </c>
      <c r="C317" s="3">
        <f>VLOOKUP($A317,Prices_Monthly!$A:$I,COLUMN(C$4),FALSE)/VLOOKUP(EOMONTH($A317,-3),Prices_Monthly!$A:$I,COLUMN(C$4),FALSE)-1</f>
        <v>-5.0018718536500195E-2</v>
      </c>
      <c r="D317" s="3">
        <f>VLOOKUP($A317,Prices_Monthly!$A:$I,COLUMN(D$4),FALSE)/VLOOKUP(EOMONTH($A317,-3),Prices_Monthly!$A:$I,COLUMN(D$4),FALSE)-1</f>
        <v>5.1113255746260133E-3</v>
      </c>
      <c r="E317" s="3">
        <f>VLOOKUP($A317,Prices_Monthly!$A:$I,COLUMN(E$4),FALSE)/VLOOKUP(EOMONTH($A317,-3),Prices_Monthly!$A:$I,COLUMN(E$4),FALSE)-1</f>
        <v>-1.7586866242109367E-2</v>
      </c>
      <c r="F317" s="3">
        <f>VLOOKUP($A317,Prices_Monthly!$A:$I,COLUMN(F$4),FALSE)/VLOOKUP(EOMONTH($A317,-3),Prices_Monthly!$A:$I,COLUMN(F$4),FALSE)-1</f>
        <v>7.0944366526414226E-2</v>
      </c>
      <c r="G317" s="3">
        <f>VLOOKUP($A317,Prices_Monthly!$A:$I,COLUMN(G$4),FALSE)/VLOOKUP(EOMONTH($A317,-3),Prices_Monthly!$A:$I,COLUMN(G$4),FALSE)-1</f>
        <v>0.10345849014899433</v>
      </c>
      <c r="H317" s="3">
        <f>VLOOKUP($A317,Prices_Monthly!$A:$I,COLUMN(H$4),FALSE)/VLOOKUP(EOMONTH($A317,-3),Prices_Monthly!$A:$I,COLUMN(H$4),FALSE)-1</f>
        <v>-5.8755231924774165E-3</v>
      </c>
      <c r="I317" s="3">
        <f>VLOOKUP($A317,Prices_Monthly!$A:$I,COLUMN(I$4),FALSE)/VLOOKUP(EOMONTH($A317,-3),Prices_Monthly!$A:$I,COLUMN(I$4),FALSE)-1</f>
        <v>-2.8522455876791142E-2</v>
      </c>
    </row>
    <row r="318" spans="1:9" x14ac:dyDescent="0.35">
      <c r="A318" s="2">
        <v>42400</v>
      </c>
      <c r="B318" s="3">
        <f>VLOOKUP($A318,Prices_Monthly!$A:$I,COLUMN(B$4),FALSE)/VLOOKUP(EOMONTH($A318,-3),Prices_Monthly!$A:$I,COLUMN(B$4),FALSE)-1</f>
        <v>-0.36230611552697944</v>
      </c>
      <c r="C318" s="3">
        <f>VLOOKUP($A318,Prices_Monthly!$A:$I,COLUMN(C$4),FALSE)/VLOOKUP(EOMONTH($A318,-3),Prices_Monthly!$A:$I,COLUMN(C$4),FALSE)-1</f>
        <v>-2.2926597158464457E-2</v>
      </c>
      <c r="D318" s="3">
        <f>VLOOKUP($A318,Prices_Monthly!$A:$I,COLUMN(D$4),FALSE)/VLOOKUP(EOMONTH($A318,-3),Prices_Monthly!$A:$I,COLUMN(D$4),FALSE)-1</f>
        <v>1.1687236779561294E-2</v>
      </c>
      <c r="E318" s="3">
        <f>VLOOKUP($A318,Prices_Monthly!$A:$I,COLUMN(E$4),FALSE)/VLOOKUP(EOMONTH($A318,-3),Prices_Monthly!$A:$I,COLUMN(E$4),FALSE)-1</f>
        <v>1.9360272699541214E-2</v>
      </c>
      <c r="F318" s="3">
        <f>VLOOKUP($A318,Prices_Monthly!$A:$I,COLUMN(F$4),FALSE)/VLOOKUP(EOMONTH($A318,-3),Prices_Monthly!$A:$I,COLUMN(F$4),FALSE)-1</f>
        <v>-6.5354203646926012E-2</v>
      </c>
      <c r="G318" s="3">
        <f>VLOOKUP($A318,Prices_Monthly!$A:$I,COLUMN(G$4),FALSE)/VLOOKUP(EOMONTH($A318,-3),Prices_Monthly!$A:$I,COLUMN(G$4),FALSE)-1</f>
        <v>-8.0702390597764073E-2</v>
      </c>
      <c r="H318" s="3">
        <f>VLOOKUP($A318,Prices_Monthly!$A:$I,COLUMN(H$4),FALSE)/VLOOKUP(EOMONTH($A318,-3),Prices_Monthly!$A:$I,COLUMN(H$4),FALSE)-1</f>
        <v>-4.8259061577985429E-3</v>
      </c>
      <c r="I318" s="3">
        <f>VLOOKUP($A318,Prices_Monthly!$A:$I,COLUMN(I$4),FALSE)/VLOOKUP(EOMONTH($A318,-3),Prices_Monthly!$A:$I,COLUMN(I$4),FALSE)-1</f>
        <v>-2.2346338964384982E-2</v>
      </c>
    </row>
    <row r="319" spans="1:9" x14ac:dyDescent="0.35">
      <c r="A319" s="2">
        <v>42429</v>
      </c>
      <c r="B319" s="3">
        <f>VLOOKUP($A319,Prices_Monthly!$A:$I,COLUMN(B$4),FALSE)/VLOOKUP(EOMONTH($A319,-3),Prices_Monthly!$A:$I,COLUMN(B$4),FALSE)-1</f>
        <v>-0.27942204809293569</v>
      </c>
      <c r="C319" s="3">
        <f>VLOOKUP($A319,Prices_Monthly!$A:$I,COLUMN(C$4),FALSE)/VLOOKUP(EOMONTH($A319,-3),Prices_Monthly!$A:$I,COLUMN(C$4),FALSE)-1</f>
        <v>0.15837399506889849</v>
      </c>
      <c r="D319" s="3">
        <f>VLOOKUP($A319,Prices_Monthly!$A:$I,COLUMN(D$4),FALSE)/VLOOKUP(EOMONTH($A319,-3),Prices_Monthly!$A:$I,COLUMN(D$4),FALSE)-1</f>
        <v>2.3597887272434503E-2</v>
      </c>
      <c r="E319" s="3">
        <f>VLOOKUP($A319,Prices_Monthly!$A:$I,COLUMN(E$4),FALSE)/VLOOKUP(EOMONTH($A319,-3),Prices_Monthly!$A:$I,COLUMN(E$4),FALSE)-1</f>
        <v>3.5194061902068086E-2</v>
      </c>
      <c r="F319" s="3">
        <f>VLOOKUP($A319,Prices_Monthly!$A:$I,COLUMN(F$4),FALSE)/VLOOKUP(EOMONTH($A319,-3),Prices_Monthly!$A:$I,COLUMN(F$4),FALSE)-1</f>
        <v>-6.8329310807186849E-2</v>
      </c>
      <c r="G319" s="3">
        <f>VLOOKUP($A319,Prices_Monthly!$A:$I,COLUMN(G$4),FALSE)/VLOOKUP(EOMONTH($A319,-3),Prices_Monthly!$A:$I,COLUMN(G$4),FALSE)-1</f>
        <v>-9.8966353357122672E-2</v>
      </c>
      <c r="H319" s="3">
        <f>VLOOKUP($A319,Prices_Monthly!$A:$I,COLUMN(H$4),FALSE)/VLOOKUP(EOMONTH($A319,-3),Prices_Monthly!$A:$I,COLUMN(H$4),FALSE)-1</f>
        <v>8.980418137900803E-2</v>
      </c>
      <c r="I319" s="3">
        <f>VLOOKUP($A319,Prices_Monthly!$A:$I,COLUMN(I$4),FALSE)/VLOOKUP(EOMONTH($A319,-3),Prices_Monthly!$A:$I,COLUMN(I$4),FALSE)-1</f>
        <v>2.6220862613686613E-2</v>
      </c>
    </row>
    <row r="320" spans="1:9" x14ac:dyDescent="0.35">
      <c r="A320" s="2">
        <v>42460</v>
      </c>
      <c r="B320" s="3">
        <f>VLOOKUP($A320,Prices_Monthly!$A:$I,COLUMN(B$4),FALSE)/VLOOKUP(EOMONTH($A320,-3),Prices_Monthly!$A:$I,COLUMN(B$4),FALSE)-1</f>
        <v>1.0802209313798494E-2</v>
      </c>
      <c r="C320" s="3">
        <f>VLOOKUP($A320,Prices_Monthly!$A:$I,COLUMN(C$4),FALSE)/VLOOKUP(EOMONTH($A320,-3),Prices_Monthly!$A:$I,COLUMN(C$4),FALSE)-1</f>
        <v>0.16399014455703598</v>
      </c>
      <c r="D320" s="3">
        <f>VLOOKUP($A320,Prices_Monthly!$A:$I,COLUMN(D$4),FALSE)/VLOOKUP(EOMONTH($A320,-3),Prices_Monthly!$A:$I,COLUMN(D$4),FALSE)-1</f>
        <v>1.8806372693509266E-2</v>
      </c>
      <c r="E320" s="3">
        <f>VLOOKUP($A320,Prices_Monthly!$A:$I,COLUMN(E$4),FALSE)/VLOOKUP(EOMONTH($A320,-3),Prices_Monthly!$A:$I,COLUMN(E$4),FALSE)-1</f>
        <v>3.8567012276036428E-2</v>
      </c>
      <c r="F320" s="3">
        <f>VLOOKUP($A320,Prices_Monthly!$A:$I,COLUMN(F$4),FALSE)/VLOOKUP(EOMONTH($A320,-3),Prices_Monthly!$A:$I,COLUMN(F$4),FALSE)-1</f>
        <v>1.2605042016806678E-2</v>
      </c>
      <c r="G320" s="3">
        <f>VLOOKUP($A320,Prices_Monthly!$A:$I,COLUMN(G$4),FALSE)/VLOOKUP(EOMONTH($A320,-3),Prices_Monthly!$A:$I,COLUMN(G$4),FALSE)-1</f>
        <v>-2.2454402376458793E-2</v>
      </c>
      <c r="H320" s="3">
        <f>VLOOKUP($A320,Prices_Monthly!$A:$I,COLUMN(H$4),FALSE)/VLOOKUP(EOMONTH($A320,-3),Prices_Monthly!$A:$I,COLUMN(H$4),FALSE)-1</f>
        <v>6.8128632625900964E-2</v>
      </c>
      <c r="I320" s="3">
        <f>VLOOKUP($A320,Prices_Monthly!$A:$I,COLUMN(I$4),FALSE)/VLOOKUP(EOMONTH($A320,-3),Prices_Monthly!$A:$I,COLUMN(I$4),FALSE)-1</f>
        <v>4.6640271628153096E-2</v>
      </c>
    </row>
    <row r="321" spans="1:9" x14ac:dyDescent="0.35">
      <c r="A321" s="2">
        <v>42490</v>
      </c>
      <c r="B321" s="3">
        <f>VLOOKUP($A321,Prices_Monthly!$A:$I,COLUMN(B$4),FALSE)/VLOOKUP(EOMONTH($A321,-3),Prices_Monthly!$A:$I,COLUMN(B$4),FALSE)-1</f>
        <v>0.26855794717531256</v>
      </c>
      <c r="C321" s="3">
        <f>VLOOKUP($A321,Prices_Monthly!$A:$I,COLUMN(C$4),FALSE)/VLOOKUP(EOMONTH($A321,-3),Prices_Monthly!$A:$I,COLUMN(C$4),FALSE)-1</f>
        <v>0.15486823912290282</v>
      </c>
      <c r="D321" s="3">
        <f>VLOOKUP($A321,Prices_Monthly!$A:$I,COLUMN(D$4),FALSE)/VLOOKUP(EOMONTH($A321,-3),Prices_Monthly!$A:$I,COLUMN(D$4),FALSE)-1</f>
        <v>1.0726438579256037E-2</v>
      </c>
      <c r="E321" s="3">
        <f>VLOOKUP($A321,Prices_Monthly!$A:$I,COLUMN(E$4),FALSE)/VLOOKUP(EOMONTH($A321,-3),Prices_Monthly!$A:$I,COLUMN(E$4),FALSE)-1</f>
        <v>6.5911237867080086E-3</v>
      </c>
      <c r="F321" s="3">
        <f>VLOOKUP($A321,Prices_Monthly!$A:$I,COLUMN(F$4),FALSE)/VLOOKUP(EOMONTH($A321,-3),Prices_Monthly!$A:$I,COLUMN(F$4),FALSE)-1</f>
        <v>7.1880755064456681E-2</v>
      </c>
      <c r="G321" s="3">
        <f>VLOOKUP($A321,Prices_Monthly!$A:$I,COLUMN(G$4),FALSE)/VLOOKUP(EOMONTH($A321,-3),Prices_Monthly!$A:$I,COLUMN(G$4),FALSE)-1</f>
        <v>1.7994112190991007E-2</v>
      </c>
      <c r="H321" s="3">
        <f>VLOOKUP($A321,Prices_Monthly!$A:$I,COLUMN(H$4),FALSE)/VLOOKUP(EOMONTH($A321,-3),Prices_Monthly!$A:$I,COLUMN(H$4),FALSE)-1</f>
        <v>0.12864024809875185</v>
      </c>
      <c r="I321" s="3">
        <f>VLOOKUP($A321,Prices_Monthly!$A:$I,COLUMN(I$4),FALSE)/VLOOKUP(EOMONTH($A321,-3),Prices_Monthly!$A:$I,COLUMN(I$4),FALSE)-1</f>
        <v>5.5910101098134879E-2</v>
      </c>
    </row>
    <row r="322" spans="1:9" x14ac:dyDescent="0.35">
      <c r="A322" s="2">
        <v>42521</v>
      </c>
      <c r="B322" s="3">
        <f>VLOOKUP($A322,Prices_Monthly!$A:$I,COLUMN(B$4),FALSE)/VLOOKUP(EOMONTH($A322,-3),Prices_Monthly!$A:$I,COLUMN(B$4),FALSE)-1</f>
        <v>0.3309844436485303</v>
      </c>
      <c r="C322" s="3">
        <f>VLOOKUP($A322,Prices_Monthly!$A:$I,COLUMN(C$4),FALSE)/VLOOKUP(EOMONTH($A322,-3),Prices_Monthly!$A:$I,COLUMN(C$4),FALSE)-1</f>
        <v>-1.6509619293107347E-2</v>
      </c>
      <c r="D322" s="3">
        <f>VLOOKUP($A322,Prices_Monthly!$A:$I,COLUMN(D$4),FALSE)/VLOOKUP(EOMONTH($A322,-3),Prices_Monthly!$A:$I,COLUMN(D$4),FALSE)-1</f>
        <v>2.7290752253237294E-3</v>
      </c>
      <c r="E322" s="3">
        <f>VLOOKUP($A322,Prices_Monthly!$A:$I,COLUMN(E$4),FALSE)/VLOOKUP(EOMONTH($A322,-3),Prices_Monthly!$A:$I,COLUMN(E$4),FALSE)-1</f>
        <v>-5.6563221577001777E-3</v>
      </c>
      <c r="F322" s="3">
        <f>VLOOKUP($A322,Prices_Monthly!$A:$I,COLUMN(F$4),FALSE)/VLOOKUP(EOMONTH($A322,-3),Prices_Monthly!$A:$I,COLUMN(F$4),FALSE)-1</f>
        <v>9.0898624143687767E-2</v>
      </c>
      <c r="G322" s="3">
        <f>VLOOKUP($A322,Prices_Monthly!$A:$I,COLUMN(G$4),FALSE)/VLOOKUP(EOMONTH($A322,-3),Prices_Monthly!$A:$I,COLUMN(G$4),FALSE)-1</f>
        <v>7.8923129575620532E-2</v>
      </c>
      <c r="H322" s="3">
        <f>VLOOKUP($A322,Prices_Monthly!$A:$I,COLUMN(H$4),FALSE)/VLOOKUP(EOMONTH($A322,-3),Prices_Monthly!$A:$I,COLUMN(H$4),FALSE)-1</f>
        <v>1.5127656952995006E-2</v>
      </c>
      <c r="I322" s="3">
        <f>VLOOKUP($A322,Prices_Monthly!$A:$I,COLUMN(I$4),FALSE)/VLOOKUP(EOMONTH($A322,-3),Prices_Monthly!$A:$I,COLUMN(I$4),FALSE)-1</f>
        <v>2.1926201256864841E-2</v>
      </c>
    </row>
    <row r="323" spans="1:9" x14ac:dyDescent="0.35">
      <c r="A323" s="2">
        <v>42551</v>
      </c>
      <c r="B323" s="3">
        <f>VLOOKUP($A323,Prices_Monthly!$A:$I,COLUMN(B$4),FALSE)/VLOOKUP(EOMONTH($A323,-3),Prices_Monthly!$A:$I,COLUMN(B$4),FALSE)-1</f>
        <v>0.21166680443271613</v>
      </c>
      <c r="C323" s="3">
        <f>VLOOKUP($A323,Prices_Monthly!$A:$I,COLUMN(C$4),FALSE)/VLOOKUP(EOMONTH($A323,-3),Prices_Monthly!$A:$I,COLUMN(C$4),FALSE)-1</f>
        <v>6.6734443633880147E-2</v>
      </c>
      <c r="D323" s="3">
        <f>VLOOKUP($A323,Prices_Monthly!$A:$I,COLUMN(D$4),FALSE)/VLOOKUP(EOMONTH($A323,-3),Prices_Monthly!$A:$I,COLUMN(D$4),FALSE)-1</f>
        <v>1.1455190765543133E-2</v>
      </c>
      <c r="E323" s="3">
        <f>VLOOKUP($A323,Prices_Monthly!$A:$I,COLUMN(E$4),FALSE)/VLOOKUP(EOMONTH($A323,-3),Prices_Monthly!$A:$I,COLUMN(E$4),FALSE)-1</f>
        <v>2.0599994032576063E-2</v>
      </c>
      <c r="F323" s="3">
        <f>VLOOKUP($A323,Prices_Monthly!$A:$I,COLUMN(F$4),FALSE)/VLOOKUP(EOMONTH($A323,-3),Prices_Monthly!$A:$I,COLUMN(F$4),FALSE)-1</f>
        <v>2.3279624939375854E-2</v>
      </c>
      <c r="G323" s="3">
        <f>VLOOKUP($A323,Prices_Monthly!$A:$I,COLUMN(G$4),FALSE)/VLOOKUP(EOMONTH($A323,-3),Prices_Monthly!$A:$I,COLUMN(G$4),FALSE)-1</f>
        <v>-1.3804274264988314E-2</v>
      </c>
      <c r="H323" s="3">
        <f>VLOOKUP($A323,Prices_Monthly!$A:$I,COLUMN(H$4),FALSE)/VLOOKUP(EOMONTH($A323,-3),Prices_Monthly!$A:$I,COLUMN(H$4),FALSE)-1</f>
        <v>9.2482225081028213E-2</v>
      </c>
      <c r="I323" s="3">
        <f>VLOOKUP($A323,Prices_Monthly!$A:$I,COLUMN(I$4),FALSE)/VLOOKUP(EOMONTH($A323,-3),Prices_Monthly!$A:$I,COLUMN(I$4),FALSE)-1</f>
        <v>-2.7932387851861584E-2</v>
      </c>
    </row>
    <row r="324" spans="1:9" x14ac:dyDescent="0.35">
      <c r="A324" s="2">
        <v>42582</v>
      </c>
      <c r="B324" s="3">
        <f>VLOOKUP($A324,Prices_Monthly!$A:$I,COLUMN(B$4),FALSE)/VLOOKUP(EOMONTH($A324,-3),Prices_Monthly!$A:$I,COLUMN(B$4),FALSE)-1</f>
        <v>-0.11546049261500424</v>
      </c>
      <c r="C324" s="3">
        <f>VLOOKUP($A324,Prices_Monthly!$A:$I,COLUMN(C$4),FALSE)/VLOOKUP(EOMONTH($A324,-3),Prices_Monthly!$A:$I,COLUMN(C$4),FALSE)-1</f>
        <v>4.4100409238422733E-2</v>
      </c>
      <c r="D324" s="3">
        <f>VLOOKUP($A324,Prices_Monthly!$A:$I,COLUMN(D$4),FALSE)/VLOOKUP(EOMONTH($A324,-3),Prices_Monthly!$A:$I,COLUMN(D$4),FALSE)-1</f>
        <v>8.072686687652153E-3</v>
      </c>
      <c r="E324" s="3">
        <f>VLOOKUP($A324,Prices_Monthly!$A:$I,COLUMN(E$4),FALSE)/VLOOKUP(EOMONTH($A324,-3),Prices_Monthly!$A:$I,COLUMN(E$4),FALSE)-1</f>
        <v>2.3655615970450627E-2</v>
      </c>
      <c r="F324" s="3">
        <f>VLOOKUP($A324,Prices_Monthly!$A:$I,COLUMN(F$4),FALSE)/VLOOKUP(EOMONTH($A324,-3),Prices_Monthly!$A:$I,COLUMN(F$4),FALSE)-1</f>
        <v>5.7610738255033489E-2</v>
      </c>
      <c r="G324" s="3">
        <f>VLOOKUP($A324,Prices_Monthly!$A:$I,COLUMN(G$4),FALSE)/VLOOKUP(EOMONTH($A324,-3),Prices_Monthly!$A:$I,COLUMN(G$4),FALSE)-1</f>
        <v>9.3097258955787243E-2</v>
      </c>
      <c r="H324" s="3">
        <f>VLOOKUP($A324,Prices_Monthly!$A:$I,COLUMN(H$4),FALSE)/VLOOKUP(EOMONTH($A324,-3),Prices_Monthly!$A:$I,COLUMN(H$4),FALSE)-1</f>
        <v>4.1069774621796729E-2</v>
      </c>
      <c r="I324" s="3">
        <f>VLOOKUP($A324,Prices_Monthly!$A:$I,COLUMN(I$4),FALSE)/VLOOKUP(EOMONTH($A324,-3),Prices_Monthly!$A:$I,COLUMN(I$4),FALSE)-1</f>
        <v>-2.6741543124981226E-2</v>
      </c>
    </row>
    <row r="325" spans="1:9" x14ac:dyDescent="0.35">
      <c r="A325" s="2">
        <v>42613</v>
      </c>
      <c r="B325" s="3">
        <f>VLOOKUP($A325,Prices_Monthly!$A:$I,COLUMN(B$4),FALSE)/VLOOKUP(EOMONTH($A325,-3),Prices_Monthly!$A:$I,COLUMN(B$4),FALSE)-1</f>
        <v>-0.10913416806498821</v>
      </c>
      <c r="C325" s="3">
        <f>VLOOKUP($A325,Prices_Monthly!$A:$I,COLUMN(C$4),FALSE)/VLOOKUP(EOMONTH($A325,-3),Prices_Monthly!$A:$I,COLUMN(C$4),FALSE)-1</f>
        <v>7.1186407240265481E-2</v>
      </c>
      <c r="D325" s="3">
        <f>VLOOKUP($A325,Prices_Monthly!$A:$I,COLUMN(D$4),FALSE)/VLOOKUP(EOMONTH($A325,-3),Prices_Monthly!$A:$I,COLUMN(D$4),FALSE)-1</f>
        <v>-3.341054625865203E-3</v>
      </c>
      <c r="E325" s="3">
        <f>VLOOKUP($A325,Prices_Monthly!$A:$I,COLUMN(E$4),FALSE)/VLOOKUP(EOMONTH($A325,-3),Prices_Monthly!$A:$I,COLUMN(E$4),FALSE)-1</f>
        <v>1.6992282575645223E-2</v>
      </c>
      <c r="F325" s="3">
        <f>VLOOKUP($A325,Prices_Monthly!$A:$I,COLUMN(F$4),FALSE)/VLOOKUP(EOMONTH($A325,-3),Prices_Monthly!$A:$I,COLUMN(F$4),FALSE)-1</f>
        <v>4.0052770448548936E-2</v>
      </c>
      <c r="G325" s="3">
        <f>VLOOKUP($A325,Prices_Monthly!$A:$I,COLUMN(G$4),FALSE)/VLOOKUP(EOMONTH($A325,-3),Prices_Monthly!$A:$I,COLUMN(G$4),FALSE)-1</f>
        <v>5.6932377759955966E-2</v>
      </c>
      <c r="H325" s="3">
        <f>VLOOKUP($A325,Prices_Monthly!$A:$I,COLUMN(H$4),FALSE)/VLOOKUP(EOMONTH($A325,-3),Prices_Monthly!$A:$I,COLUMN(H$4),FALSE)-1</f>
        <v>6.8423776331970387E-2</v>
      </c>
      <c r="I325" s="3">
        <f>VLOOKUP($A325,Prices_Monthly!$A:$I,COLUMN(I$4),FALSE)/VLOOKUP(EOMONTH($A325,-3),Prices_Monthly!$A:$I,COLUMN(I$4),FALSE)-1</f>
        <v>-3.1464479237374166E-3</v>
      </c>
    </row>
    <row r="326" spans="1:9" x14ac:dyDescent="0.35">
      <c r="A326" s="2">
        <v>42643</v>
      </c>
      <c r="B326" s="3">
        <f>VLOOKUP($A326,Prices_Monthly!$A:$I,COLUMN(B$4),FALSE)/VLOOKUP(EOMONTH($A326,-3),Prices_Monthly!$A:$I,COLUMN(B$4),FALSE)-1</f>
        <v>-3.7738559219044676E-2</v>
      </c>
      <c r="C326" s="3">
        <f>VLOOKUP($A326,Prices_Monthly!$A:$I,COLUMN(C$4),FALSE)/VLOOKUP(EOMONTH($A326,-3),Prices_Monthly!$A:$I,COLUMN(C$4),FALSE)-1</f>
        <v>-8.149149163714231E-3</v>
      </c>
      <c r="D326" s="3">
        <f>VLOOKUP($A326,Prices_Monthly!$A:$I,COLUMN(D$4),FALSE)/VLOOKUP(EOMONTH($A326,-3),Prices_Monthly!$A:$I,COLUMN(D$4),FALSE)-1</f>
        <v>-5.3875915913812467E-3</v>
      </c>
      <c r="E326" s="3">
        <f>VLOOKUP($A326,Prices_Monthly!$A:$I,COLUMN(E$4),FALSE)/VLOOKUP(EOMONTH($A326,-3),Prices_Monthly!$A:$I,COLUMN(E$4),FALSE)-1</f>
        <v>-6.6824574801520598E-3</v>
      </c>
      <c r="F326" s="3">
        <f>VLOOKUP($A326,Prices_Monthly!$A:$I,COLUMN(F$4),FALSE)/VLOOKUP(EOMONTH($A326,-3),Prices_Monthly!$A:$I,COLUMN(F$4),FALSE)-1</f>
        <v>3.6810785191426776E-2</v>
      </c>
      <c r="G326" s="3">
        <f>VLOOKUP($A326,Prices_Monthly!$A:$I,COLUMN(G$4),FALSE)/VLOOKUP(EOMONTH($A326,-3),Prices_Monthly!$A:$I,COLUMN(G$4),FALSE)-1</f>
        <v>0.10589787606354051</v>
      </c>
      <c r="H326" s="3">
        <f>VLOOKUP($A326,Prices_Monthly!$A:$I,COLUMN(H$4),FALSE)/VLOOKUP(EOMONTH($A326,-3),Prices_Monthly!$A:$I,COLUMN(H$4),FALSE)-1</f>
        <v>9.5662800367231071E-3</v>
      </c>
      <c r="I326" s="3">
        <f>VLOOKUP($A326,Prices_Monthly!$A:$I,COLUMN(I$4),FALSE)/VLOOKUP(EOMONTH($A326,-3),Prices_Monthly!$A:$I,COLUMN(I$4),FALSE)-1</f>
        <v>8.0409894339437127E-3</v>
      </c>
    </row>
    <row r="327" spans="1:9" x14ac:dyDescent="0.35">
      <c r="A327" s="2">
        <v>42674</v>
      </c>
      <c r="B327" s="3">
        <f>VLOOKUP($A327,Prices_Monthly!$A:$I,COLUMN(B$4),FALSE)/VLOOKUP(EOMONTH($A327,-3),Prices_Monthly!$A:$I,COLUMN(B$4),FALSE)-1</f>
        <v>0.13727094476871793</v>
      </c>
      <c r="C327" s="3">
        <f>VLOOKUP($A327,Prices_Monthly!$A:$I,COLUMN(C$4),FALSE)/VLOOKUP(EOMONTH($A327,-3),Prices_Monthly!$A:$I,COLUMN(C$4),FALSE)-1</f>
        <v>-6.2168961511021137E-2</v>
      </c>
      <c r="D327" s="3">
        <f>VLOOKUP($A327,Prices_Monthly!$A:$I,COLUMN(D$4),FALSE)/VLOOKUP(EOMONTH($A327,-3),Prices_Monthly!$A:$I,COLUMN(D$4),FALSE)-1</f>
        <v>-7.4236504123155189E-3</v>
      </c>
      <c r="E327" s="3">
        <f>VLOOKUP($A327,Prices_Monthly!$A:$I,COLUMN(E$4),FALSE)/VLOOKUP(EOMONTH($A327,-3),Prices_Monthly!$A:$I,COLUMN(E$4),FALSE)-1</f>
        <v>-1.8506330155649287E-2</v>
      </c>
      <c r="F327" s="3">
        <f>VLOOKUP($A327,Prices_Monthly!$A:$I,COLUMN(F$4),FALSE)/VLOOKUP(EOMONTH($A327,-3),Prices_Monthly!$A:$I,COLUMN(F$4),FALSE)-1</f>
        <v>-1.9138998883135305E-2</v>
      </c>
      <c r="G327" s="3">
        <f>VLOOKUP($A327,Prices_Monthly!$A:$I,COLUMN(G$4),FALSE)/VLOOKUP(EOMONTH($A327,-3),Prices_Monthly!$A:$I,COLUMN(G$4),FALSE)-1</f>
        <v>1.5526182271041078E-2</v>
      </c>
      <c r="H327" s="3">
        <f>VLOOKUP($A327,Prices_Monthly!$A:$I,COLUMN(H$4),FALSE)/VLOOKUP(EOMONTH($A327,-3),Prices_Monthly!$A:$I,COLUMN(H$4),FALSE)-1</f>
        <v>-2.8292840849835521E-2</v>
      </c>
      <c r="I327" s="3">
        <f>VLOOKUP($A327,Prices_Monthly!$A:$I,COLUMN(I$4),FALSE)/VLOOKUP(EOMONTH($A327,-3),Prices_Monthly!$A:$I,COLUMN(I$4),FALSE)-1</f>
        <v>-2.3426783219303693E-2</v>
      </c>
    </row>
    <row r="328" spans="1:9" x14ac:dyDescent="0.35">
      <c r="A328" s="2">
        <v>42704</v>
      </c>
      <c r="B328" s="3">
        <f>VLOOKUP($A328,Prices_Monthly!$A:$I,COLUMN(B$4),FALSE)/VLOOKUP(EOMONTH($A328,-3),Prices_Monthly!$A:$I,COLUMN(B$4),FALSE)-1</f>
        <v>5.5639335618244301E-2</v>
      </c>
      <c r="C328" s="3">
        <f>VLOOKUP($A328,Prices_Monthly!$A:$I,COLUMN(C$4),FALSE)/VLOOKUP(EOMONTH($A328,-3),Prices_Monthly!$A:$I,COLUMN(C$4),FALSE)-1</f>
        <v>-0.10731604450329768</v>
      </c>
      <c r="D328" s="3">
        <f>VLOOKUP($A328,Prices_Monthly!$A:$I,COLUMN(D$4),FALSE)/VLOOKUP(EOMONTH($A328,-3),Prices_Monthly!$A:$I,COLUMN(D$4),FALSE)-1</f>
        <v>-7.2046572614791193E-3</v>
      </c>
      <c r="E328" s="3">
        <f>VLOOKUP($A328,Prices_Monthly!$A:$I,COLUMN(E$4),FALSE)/VLOOKUP(EOMONTH($A328,-3),Prices_Monthly!$A:$I,COLUMN(E$4),FALSE)-1</f>
        <v>-4.4021117719979297E-2</v>
      </c>
      <c r="F328" s="3">
        <f>VLOOKUP($A328,Prices_Monthly!$A:$I,COLUMN(F$4),FALSE)/VLOOKUP(EOMONTH($A328,-3),Prices_Monthly!$A:$I,COLUMN(F$4),FALSE)-1</f>
        <v>1.66928814247298E-2</v>
      </c>
      <c r="G328" s="3">
        <f>VLOOKUP($A328,Prices_Monthly!$A:$I,COLUMN(G$4),FALSE)/VLOOKUP(EOMONTH($A328,-3),Prices_Monthly!$A:$I,COLUMN(G$4),FALSE)-1</f>
        <v>9.5633905736207669E-3</v>
      </c>
      <c r="H328" s="3">
        <f>VLOOKUP($A328,Prices_Monthly!$A:$I,COLUMN(H$4),FALSE)/VLOOKUP(EOMONTH($A328,-3),Prices_Monthly!$A:$I,COLUMN(H$4),FALSE)-1</f>
        <v>-9.5492818845148042E-2</v>
      </c>
      <c r="I328" s="3">
        <f>VLOOKUP($A328,Prices_Monthly!$A:$I,COLUMN(I$4),FALSE)/VLOOKUP(EOMONTH($A328,-3),Prices_Monthly!$A:$I,COLUMN(I$4),FALSE)-1</f>
        <v>-5.1122262277857211E-2</v>
      </c>
    </row>
    <row r="329" spans="1:9" x14ac:dyDescent="0.35">
      <c r="A329" s="2">
        <v>42735</v>
      </c>
      <c r="B329" s="3">
        <f>VLOOKUP($A329,Prices_Monthly!$A:$I,COLUMN(B$4),FALSE)/VLOOKUP(EOMONTH($A329,-3),Prices_Monthly!$A:$I,COLUMN(B$4),FALSE)-1</f>
        <v>0.10481346710567085</v>
      </c>
      <c r="C329" s="3">
        <f>VLOOKUP($A329,Prices_Monthly!$A:$I,COLUMN(C$4),FALSE)/VLOOKUP(EOMONTH($A329,-3),Prices_Monthly!$A:$I,COLUMN(C$4),FALSE)-1</f>
        <v>-0.12798912221281922</v>
      </c>
      <c r="D329" s="3">
        <f>VLOOKUP($A329,Prices_Monthly!$A:$I,COLUMN(D$4),FALSE)/VLOOKUP(EOMONTH($A329,-3),Prices_Monthly!$A:$I,COLUMN(D$4),FALSE)-1</f>
        <v>-1.1780802515270028E-2</v>
      </c>
      <c r="E329" s="3">
        <f>VLOOKUP($A329,Prices_Monthly!$A:$I,COLUMN(E$4),FALSE)/VLOOKUP(EOMONTH($A329,-3),Prices_Monthly!$A:$I,COLUMN(E$4),FALSE)-1</f>
        <v>-4.7298713680808513E-2</v>
      </c>
      <c r="F329" s="3">
        <f>VLOOKUP($A329,Prices_Monthly!$A:$I,COLUMN(F$4),FALSE)/VLOOKUP(EOMONTH($A329,-3),Prices_Monthly!$A:$I,COLUMN(F$4),FALSE)-1</f>
        <v>3.7586347013409238E-2</v>
      </c>
      <c r="G329" s="3">
        <f>VLOOKUP($A329,Prices_Monthly!$A:$I,COLUMN(G$4),FALSE)/VLOOKUP(EOMONTH($A329,-3),Prices_Monthly!$A:$I,COLUMN(G$4),FALSE)-1</f>
        <v>-1.1298503523432535E-3</v>
      </c>
      <c r="H329" s="3">
        <f>VLOOKUP($A329,Prices_Monthly!$A:$I,COLUMN(H$4),FALSE)/VLOOKUP(EOMONTH($A329,-3),Prices_Monthly!$A:$I,COLUMN(H$4),FALSE)-1</f>
        <v>-0.13542983661814623</v>
      </c>
      <c r="I329" s="3">
        <f>VLOOKUP($A329,Prices_Monthly!$A:$I,COLUMN(I$4),FALSE)/VLOOKUP(EOMONTH($A329,-3),Prices_Monthly!$A:$I,COLUMN(I$4),FALSE)-1</f>
        <v>-6.5478034591012091E-2</v>
      </c>
    </row>
    <row r="330" spans="1:9" x14ac:dyDescent="0.35">
      <c r="A330" s="2">
        <v>42766</v>
      </c>
      <c r="B330" s="3">
        <f>VLOOKUP($A330,Prices_Monthly!$A:$I,COLUMN(B$4),FALSE)/VLOOKUP(EOMONTH($A330,-3),Prices_Monthly!$A:$I,COLUMN(B$4),FALSE)-1</f>
        <v>9.9224722477031735E-2</v>
      </c>
      <c r="C330" s="3">
        <f>VLOOKUP($A330,Prices_Monthly!$A:$I,COLUMN(C$4),FALSE)/VLOOKUP(EOMONTH($A330,-3),Prices_Monthly!$A:$I,COLUMN(C$4),FALSE)-1</f>
        <v>-5.3484584468839302E-2</v>
      </c>
      <c r="D330" s="3">
        <f>VLOOKUP($A330,Prices_Monthly!$A:$I,COLUMN(D$4),FALSE)/VLOOKUP(EOMONTH($A330,-3),Prices_Monthly!$A:$I,COLUMN(D$4),FALSE)-1</f>
        <v>-1.005477531436072E-2</v>
      </c>
      <c r="E330" s="3">
        <f>VLOOKUP($A330,Prices_Monthly!$A:$I,COLUMN(E$4),FALSE)/VLOOKUP(EOMONTH($A330,-3),Prices_Monthly!$A:$I,COLUMN(E$4),FALSE)-1</f>
        <v>-3.4820622966457715E-2</v>
      </c>
      <c r="F330" s="3">
        <f>VLOOKUP($A330,Prices_Monthly!$A:$I,COLUMN(F$4),FALSE)/VLOOKUP(EOMONTH($A330,-3),Prices_Monthly!$A:$I,COLUMN(F$4),FALSE)-1</f>
        <v>7.5410175456756878E-2</v>
      </c>
      <c r="G330" s="3">
        <f>VLOOKUP($A330,Prices_Monthly!$A:$I,COLUMN(G$4),FALSE)/VLOOKUP(EOMONTH($A330,-3),Prices_Monthly!$A:$I,COLUMN(G$4),FALSE)-1</f>
        <v>6.604169627035672E-2</v>
      </c>
      <c r="H330" s="3">
        <f>VLOOKUP($A330,Prices_Monthly!$A:$I,COLUMN(H$4),FALSE)/VLOOKUP(EOMONTH($A330,-3),Prices_Monthly!$A:$I,COLUMN(H$4),FALSE)-1</f>
        <v>-7.0919099834814703E-2</v>
      </c>
      <c r="I330" s="3">
        <f>VLOOKUP($A330,Prices_Monthly!$A:$I,COLUMN(I$4),FALSE)/VLOOKUP(EOMONTH($A330,-3),Prices_Monthly!$A:$I,COLUMN(I$4),FALSE)-1</f>
        <v>-1.8499321011307801E-2</v>
      </c>
    </row>
    <row r="331" spans="1:9" x14ac:dyDescent="0.35">
      <c r="A331" s="2">
        <v>42794</v>
      </c>
      <c r="B331" s="3">
        <f>VLOOKUP($A331,Prices_Monthly!$A:$I,COLUMN(B$4),FALSE)/VLOOKUP(EOMONTH($A331,-3),Prices_Monthly!$A:$I,COLUMN(B$4),FALSE)-1</f>
        <v>6.4746748641015373E-2</v>
      </c>
      <c r="C331" s="3">
        <f>VLOOKUP($A331,Prices_Monthly!$A:$I,COLUMN(C$4),FALSE)/VLOOKUP(EOMONTH($A331,-3),Prices_Monthly!$A:$I,COLUMN(C$4),FALSE)-1</f>
        <v>6.5453686444131076E-2</v>
      </c>
      <c r="D331" s="3">
        <f>VLOOKUP($A331,Prices_Monthly!$A:$I,COLUMN(D$4),FALSE)/VLOOKUP(EOMONTH($A331,-3),Prices_Monthly!$A:$I,COLUMN(D$4),FALSE)-1</f>
        <v>2.1635148750740463E-3</v>
      </c>
      <c r="E331" s="3">
        <f>VLOOKUP($A331,Prices_Monthly!$A:$I,COLUMN(E$4),FALSE)/VLOOKUP(EOMONTH($A331,-3),Prices_Monthly!$A:$I,COLUMN(E$4),FALSE)-1</f>
        <v>4.8622165708451792E-3</v>
      </c>
      <c r="F331" s="3">
        <f>VLOOKUP($A331,Prices_Monthly!$A:$I,COLUMN(F$4),FALSE)/VLOOKUP(EOMONTH($A331,-3),Prices_Monthly!$A:$I,COLUMN(F$4),FALSE)-1</f>
        <v>7.7153408523804812E-2</v>
      </c>
      <c r="G331" s="3">
        <f>VLOOKUP($A331,Prices_Monthly!$A:$I,COLUMN(G$4),FALSE)/VLOOKUP(EOMONTH($A331,-3),Prices_Monthly!$A:$I,COLUMN(G$4),FALSE)-1</f>
        <v>0.1073648455645615</v>
      </c>
      <c r="H331" s="3">
        <f>VLOOKUP($A331,Prices_Monthly!$A:$I,COLUMN(H$4),FALSE)/VLOOKUP(EOMONTH($A331,-3),Prices_Monthly!$A:$I,COLUMN(H$4),FALSE)-1</f>
        <v>1.3841503809208344E-2</v>
      </c>
      <c r="I331" s="3">
        <f>VLOOKUP($A331,Prices_Monthly!$A:$I,COLUMN(I$4),FALSE)/VLOOKUP(EOMONTH($A331,-3),Prices_Monthly!$A:$I,COLUMN(I$4),FALSE)-1</f>
        <v>-2.5885991579472911E-3</v>
      </c>
    </row>
    <row r="332" spans="1:9" x14ac:dyDescent="0.35">
      <c r="A332" s="2">
        <v>42825</v>
      </c>
      <c r="B332" s="3">
        <f>VLOOKUP($A332,Prices_Monthly!$A:$I,COLUMN(B$4),FALSE)/VLOOKUP(EOMONTH($A332,-3),Prices_Monthly!$A:$I,COLUMN(B$4),FALSE)-1</f>
        <v>-8.3721440168452732E-2</v>
      </c>
      <c r="C332" s="3">
        <f>VLOOKUP($A332,Prices_Monthly!$A:$I,COLUMN(C$4),FALSE)/VLOOKUP(EOMONTH($A332,-3),Prices_Monthly!$A:$I,COLUMN(C$4),FALSE)-1</f>
        <v>8.0627083179997339E-2</v>
      </c>
      <c r="D332" s="3">
        <f>VLOOKUP($A332,Prices_Monthly!$A:$I,COLUMN(D$4),FALSE)/VLOOKUP(EOMONTH($A332,-3),Prices_Monthly!$A:$I,COLUMN(D$4),FALSE)-1</f>
        <v>3.1313683221059208E-3</v>
      </c>
      <c r="E332" s="3">
        <f>VLOOKUP($A332,Prices_Monthly!$A:$I,COLUMN(E$4),FALSE)/VLOOKUP(EOMONTH($A332,-3),Prices_Monthly!$A:$I,COLUMN(E$4),FALSE)-1</f>
        <v>6.631221971928003E-3</v>
      </c>
      <c r="F332" s="3">
        <f>VLOOKUP($A332,Prices_Monthly!$A:$I,COLUMN(F$4),FALSE)/VLOOKUP(EOMONTH($A332,-3),Prices_Monthly!$A:$I,COLUMN(F$4),FALSE)-1</f>
        <v>5.6442138241629136E-2</v>
      </c>
      <c r="G332" s="3">
        <f>VLOOKUP($A332,Prices_Monthly!$A:$I,COLUMN(G$4),FALSE)/VLOOKUP(EOMONTH($A332,-3),Prices_Monthly!$A:$I,COLUMN(G$4),FALSE)-1</f>
        <v>0.11728291196456131</v>
      </c>
      <c r="H332" s="3">
        <f>VLOOKUP($A332,Prices_Monthly!$A:$I,COLUMN(H$4),FALSE)/VLOOKUP(EOMONTH($A332,-3),Prices_Monthly!$A:$I,COLUMN(H$4),FALSE)-1</f>
        <v>4.2640690495773681E-2</v>
      </c>
      <c r="I332" s="3">
        <f>VLOOKUP($A332,Prices_Monthly!$A:$I,COLUMN(I$4),FALSE)/VLOOKUP(EOMONTH($A332,-3),Prices_Monthly!$A:$I,COLUMN(I$4),FALSE)-1</f>
        <v>9.9172674731728971E-3</v>
      </c>
    </row>
    <row r="333" spans="1:9" x14ac:dyDescent="0.35">
      <c r="A333" s="2">
        <v>42855</v>
      </c>
      <c r="B333" s="3">
        <f>VLOOKUP($A333,Prices_Monthly!$A:$I,COLUMN(B$4),FALSE)/VLOOKUP(EOMONTH($A333,-3),Prices_Monthly!$A:$I,COLUMN(B$4),FALSE)-1</f>
        <v>-9.6124983349357596E-2</v>
      </c>
      <c r="C333" s="3">
        <f>VLOOKUP($A333,Prices_Monthly!$A:$I,COLUMN(C$4),FALSE)/VLOOKUP(EOMONTH($A333,-3),Prices_Monthly!$A:$I,COLUMN(C$4),FALSE)-1</f>
        <v>4.4049971739069438E-2</v>
      </c>
      <c r="D333" s="3">
        <f>VLOOKUP($A333,Prices_Monthly!$A:$I,COLUMN(D$4),FALSE)/VLOOKUP(EOMONTH($A333,-3),Prices_Monthly!$A:$I,COLUMN(D$4),FALSE)-1</f>
        <v>1.049164737679642E-2</v>
      </c>
      <c r="E333" s="3">
        <f>VLOOKUP($A333,Prices_Monthly!$A:$I,COLUMN(E$4),FALSE)/VLOOKUP(EOMONTH($A333,-3),Prices_Monthly!$A:$I,COLUMN(E$4),FALSE)-1</f>
        <v>1.4445047379352483E-2</v>
      </c>
      <c r="F333" s="3">
        <f>VLOOKUP($A333,Prices_Monthly!$A:$I,COLUMN(F$4),FALSE)/VLOOKUP(EOMONTH($A333,-3),Prices_Monthly!$A:$I,COLUMN(F$4),FALSE)-1</f>
        <v>4.8031571854846522E-2</v>
      </c>
      <c r="G333" s="3">
        <f>VLOOKUP($A333,Prices_Monthly!$A:$I,COLUMN(G$4),FALSE)/VLOOKUP(EOMONTH($A333,-3),Prices_Monthly!$A:$I,COLUMN(G$4),FALSE)-1</f>
        <v>9.067691798297739E-2</v>
      </c>
      <c r="H333" s="3">
        <f>VLOOKUP($A333,Prices_Monthly!$A:$I,COLUMN(H$4),FALSE)/VLOOKUP(EOMONTH($A333,-3),Prices_Monthly!$A:$I,COLUMN(H$4),FALSE)-1</f>
        <v>6.7956075601649513E-3</v>
      </c>
      <c r="I333" s="3">
        <f>VLOOKUP($A333,Prices_Monthly!$A:$I,COLUMN(I$4),FALSE)/VLOOKUP(EOMONTH($A333,-3),Prices_Monthly!$A:$I,COLUMN(I$4),FALSE)-1</f>
        <v>3.7979121436968466E-3</v>
      </c>
    </row>
    <row r="334" spans="1:9" x14ac:dyDescent="0.35">
      <c r="A334" s="2">
        <v>42886</v>
      </c>
      <c r="B334" s="3">
        <f>VLOOKUP($A334,Prices_Monthly!$A:$I,COLUMN(B$4),FALSE)/VLOOKUP(EOMONTH($A334,-3),Prices_Monthly!$A:$I,COLUMN(B$4),FALSE)-1</f>
        <v>-0.10464926136831998</v>
      </c>
      <c r="C334" s="3">
        <f>VLOOKUP($A334,Prices_Monthly!$A:$I,COLUMN(C$4),FALSE)/VLOOKUP(EOMONTH($A334,-3),Prices_Monthly!$A:$I,COLUMN(C$4),FALSE)-1</f>
        <v>1.1411099729487395E-2</v>
      </c>
      <c r="D334" s="3">
        <f>VLOOKUP($A334,Prices_Monthly!$A:$I,COLUMN(D$4),FALSE)/VLOOKUP(EOMONTH($A334,-3),Prices_Monthly!$A:$I,COLUMN(D$4),FALSE)-1</f>
        <v>3.464023014121187E-3</v>
      </c>
      <c r="E334" s="3">
        <f>VLOOKUP($A334,Prices_Monthly!$A:$I,COLUMN(E$4),FALSE)/VLOOKUP(EOMONTH($A334,-3),Prices_Monthly!$A:$I,COLUMN(E$4),FALSE)-1</f>
        <v>1.6187483991931817E-2</v>
      </c>
      <c r="F334" s="3">
        <f>VLOOKUP($A334,Prices_Monthly!$A:$I,COLUMN(F$4),FALSE)/VLOOKUP(EOMONTH($A334,-3),Prices_Monthly!$A:$I,COLUMN(F$4),FALSE)-1</f>
        <v>2.1821719792438854E-2</v>
      </c>
      <c r="G334" s="3">
        <f>VLOOKUP($A334,Prices_Monthly!$A:$I,COLUMN(G$4),FALSE)/VLOOKUP(EOMONTH($A334,-3),Prices_Monthly!$A:$I,COLUMN(G$4),FALSE)-1</f>
        <v>8.5649239690180012E-2</v>
      </c>
      <c r="H334" s="3">
        <f>VLOOKUP($A334,Prices_Monthly!$A:$I,COLUMN(H$4),FALSE)/VLOOKUP(EOMONTH($A334,-3),Prices_Monthly!$A:$I,COLUMN(H$4),FALSE)-1</f>
        <v>8.2032265661478032E-3</v>
      </c>
      <c r="I334" s="3">
        <f>VLOOKUP($A334,Prices_Monthly!$A:$I,COLUMN(I$4),FALSE)/VLOOKUP(EOMONTH($A334,-3),Prices_Monthly!$A:$I,COLUMN(I$4),FALSE)-1</f>
        <v>5.3832850300291168E-2</v>
      </c>
    </row>
    <row r="335" spans="1:9" x14ac:dyDescent="0.35">
      <c r="A335" s="2">
        <v>42916</v>
      </c>
      <c r="B335" s="3">
        <f>VLOOKUP($A335,Prices_Monthly!$A:$I,COLUMN(B$4),FALSE)/VLOOKUP(EOMONTH($A335,-3),Prices_Monthly!$A:$I,COLUMN(B$4),FALSE)-1</f>
        <v>-8.4538933413008666E-2</v>
      </c>
      <c r="C335" s="3">
        <f>VLOOKUP($A335,Prices_Monthly!$A:$I,COLUMN(C$4),FALSE)/VLOOKUP(EOMONTH($A335,-3),Prices_Monthly!$A:$I,COLUMN(C$4),FALSE)-1</f>
        <v>-9.9469521830168883E-3</v>
      </c>
      <c r="D335" s="3">
        <f>VLOOKUP($A335,Prices_Monthly!$A:$I,COLUMN(D$4),FALSE)/VLOOKUP(EOMONTH($A335,-3),Prices_Monthly!$A:$I,COLUMN(D$4),FALSE)-1</f>
        <v>-6.6725510830911716E-4</v>
      </c>
      <c r="E335" s="3">
        <f>VLOOKUP($A335,Prices_Monthly!$A:$I,COLUMN(E$4),FALSE)/VLOOKUP(EOMONTH($A335,-3),Prices_Monthly!$A:$I,COLUMN(E$4),FALSE)-1</f>
        <v>1.0153753074403804E-2</v>
      </c>
      <c r="F335" s="3">
        <f>VLOOKUP($A335,Prices_Monthly!$A:$I,COLUMN(F$4),FALSE)/VLOOKUP(EOMONTH($A335,-3),Prices_Monthly!$A:$I,COLUMN(F$4),FALSE)-1</f>
        <v>2.7153514665678058E-2</v>
      </c>
      <c r="G335" s="3">
        <f>VLOOKUP($A335,Prices_Monthly!$A:$I,COLUMN(G$4),FALSE)/VLOOKUP(EOMONTH($A335,-3),Prices_Monthly!$A:$I,COLUMN(G$4),FALSE)-1</f>
        <v>3.7946951342765267E-2</v>
      </c>
      <c r="H335" s="3">
        <f>VLOOKUP($A335,Prices_Monthly!$A:$I,COLUMN(H$4),FALSE)/VLOOKUP(EOMONTH($A335,-3),Prices_Monthly!$A:$I,COLUMN(H$4),FALSE)-1</f>
        <v>-1.1668513208203057E-2</v>
      </c>
      <c r="I335" s="3">
        <f>VLOOKUP($A335,Prices_Monthly!$A:$I,COLUMN(I$4),FALSE)/VLOOKUP(EOMONTH($A335,-3),Prices_Monthly!$A:$I,COLUMN(I$4),FALSE)-1</f>
        <v>6.1726887428199539E-2</v>
      </c>
    </row>
    <row r="336" spans="1:9" x14ac:dyDescent="0.35">
      <c r="A336" s="2">
        <v>42947</v>
      </c>
      <c r="B336" s="3">
        <f>VLOOKUP($A336,Prices_Monthly!$A:$I,COLUMN(B$4),FALSE)/VLOOKUP(EOMONTH($A336,-3),Prices_Monthly!$A:$I,COLUMN(B$4),FALSE)-1</f>
        <v>5.9780540947122596E-2</v>
      </c>
      <c r="C336" s="3">
        <f>VLOOKUP($A336,Prices_Monthly!$A:$I,COLUMN(C$4),FALSE)/VLOOKUP(EOMONTH($A336,-3),Prices_Monthly!$A:$I,COLUMN(C$4),FALSE)-1</f>
        <v>-4.6611678452369576E-3</v>
      </c>
      <c r="D336" s="3">
        <f>VLOOKUP($A336,Prices_Monthly!$A:$I,COLUMN(D$4),FALSE)/VLOOKUP(EOMONTH($A336,-3),Prices_Monthly!$A:$I,COLUMN(D$4),FALSE)-1</f>
        <v>-5.2324960377374552E-3</v>
      </c>
      <c r="E336" s="3">
        <f>VLOOKUP($A336,Prices_Monthly!$A:$I,COLUMN(E$4),FALSE)/VLOOKUP(EOMONTH($A336,-3),Prices_Monthly!$A:$I,COLUMN(E$4),FALSE)-1</f>
        <v>3.7282675449799019E-3</v>
      </c>
      <c r="F336" s="3">
        <f>VLOOKUP($A336,Prices_Monthly!$A:$I,COLUMN(F$4),FALSE)/VLOOKUP(EOMONTH($A336,-3),Prices_Monthly!$A:$I,COLUMN(F$4),FALSE)-1</f>
        <v>3.7702057310800896E-2</v>
      </c>
      <c r="G336" s="3">
        <f>VLOOKUP($A336,Prices_Monthly!$A:$I,COLUMN(G$4),FALSE)/VLOOKUP(EOMONTH($A336,-3),Prices_Monthly!$A:$I,COLUMN(G$4),FALSE)-1</f>
        <v>5.2648614140079264E-2</v>
      </c>
      <c r="H336" s="3">
        <f>VLOOKUP($A336,Prices_Monthly!$A:$I,COLUMN(H$4),FALSE)/VLOOKUP(EOMONTH($A336,-3),Prices_Monthly!$A:$I,COLUMN(H$4),FALSE)-1</f>
        <v>5.0531278548744396E-3</v>
      </c>
      <c r="I336" s="3">
        <f>VLOOKUP($A336,Prices_Monthly!$A:$I,COLUMN(I$4),FALSE)/VLOOKUP(EOMONTH($A336,-3),Prices_Monthly!$A:$I,COLUMN(I$4),FALSE)-1</f>
        <v>7.7782980669116375E-2</v>
      </c>
    </row>
    <row r="337" spans="1:9" x14ac:dyDescent="0.35">
      <c r="A337" s="2">
        <v>42978</v>
      </c>
      <c r="B337" s="3">
        <f>VLOOKUP($A337,Prices_Monthly!$A:$I,COLUMN(B$4),FALSE)/VLOOKUP(EOMONTH($A337,-3),Prices_Monthly!$A:$I,COLUMN(B$4),FALSE)-1</f>
        <v>0.121613534745735</v>
      </c>
      <c r="C337" s="3">
        <f>VLOOKUP($A337,Prices_Monthly!$A:$I,COLUMN(C$4),FALSE)/VLOOKUP(EOMONTH($A337,-3),Prices_Monthly!$A:$I,COLUMN(C$4),FALSE)-1</f>
        <v>3.0672767652013988E-2</v>
      </c>
      <c r="D337" s="3">
        <f>VLOOKUP($A337,Prices_Monthly!$A:$I,COLUMN(D$4),FALSE)/VLOOKUP(EOMONTH($A337,-3),Prices_Monthly!$A:$I,COLUMN(D$4),FALSE)-1</f>
        <v>3.4535117816545391E-3</v>
      </c>
      <c r="E337" s="3">
        <f>VLOOKUP($A337,Prices_Monthly!$A:$I,COLUMN(E$4),FALSE)/VLOOKUP(EOMONTH($A337,-3),Prices_Monthly!$A:$I,COLUMN(E$4),FALSE)-1</f>
        <v>7.5195661551734627E-3</v>
      </c>
      <c r="F337" s="3">
        <f>VLOOKUP($A337,Prices_Monthly!$A:$I,COLUMN(F$4),FALSE)/VLOOKUP(EOMONTH($A337,-3),Prices_Monthly!$A:$I,COLUMN(F$4),FALSE)-1</f>
        <v>2.5391067785082821E-2</v>
      </c>
      <c r="G337" s="3">
        <f>VLOOKUP($A337,Prices_Monthly!$A:$I,COLUMN(G$4),FALSE)/VLOOKUP(EOMONTH($A337,-3),Prices_Monthly!$A:$I,COLUMN(G$4),FALSE)-1</f>
        <v>3.2650584080938794E-2</v>
      </c>
      <c r="H337" s="3">
        <f>VLOOKUP($A337,Prices_Monthly!$A:$I,COLUMN(H$4),FALSE)/VLOOKUP(EOMONTH($A337,-3),Prices_Monthly!$A:$I,COLUMN(H$4),FALSE)-1</f>
        <v>7.736813324061842E-4</v>
      </c>
      <c r="I337" s="3">
        <f>VLOOKUP($A337,Prices_Monthly!$A:$I,COLUMN(I$4),FALSE)/VLOOKUP(EOMONTH($A337,-3),Prices_Monthly!$A:$I,COLUMN(I$4),FALSE)-1</f>
        <v>5.2105403179019349E-2</v>
      </c>
    </row>
    <row r="338" spans="1:9" x14ac:dyDescent="0.35">
      <c r="A338" s="2">
        <v>43008</v>
      </c>
      <c r="B338" s="3">
        <f>VLOOKUP($A338,Prices_Monthly!$A:$I,COLUMN(B$4),FALSE)/VLOOKUP(EOMONTH($A338,-3),Prices_Monthly!$A:$I,COLUMN(B$4),FALSE)-1</f>
        <v>0.25832397587216605</v>
      </c>
      <c r="C338" s="3">
        <f>VLOOKUP($A338,Prices_Monthly!$A:$I,COLUMN(C$4),FALSE)/VLOOKUP(EOMONTH($A338,-3),Prices_Monthly!$A:$I,COLUMN(C$4),FALSE)-1</f>
        <v>2.820361876663946E-2</v>
      </c>
      <c r="D338" s="3">
        <f>VLOOKUP($A338,Prices_Monthly!$A:$I,COLUMN(D$4),FALSE)/VLOOKUP(EOMONTH($A338,-3),Prices_Monthly!$A:$I,COLUMN(D$4),FALSE)-1</f>
        <v>2.8083343554474727E-3</v>
      </c>
      <c r="E338" s="3">
        <f>VLOOKUP($A338,Prices_Monthly!$A:$I,COLUMN(E$4),FALSE)/VLOOKUP(EOMONTH($A338,-3),Prices_Monthly!$A:$I,COLUMN(E$4),FALSE)-1</f>
        <v>3.1641455804565233E-4</v>
      </c>
      <c r="F338" s="3">
        <f>VLOOKUP($A338,Prices_Monthly!$A:$I,COLUMN(F$4),FALSE)/VLOOKUP(EOMONTH($A338,-3),Prices_Monthly!$A:$I,COLUMN(F$4),FALSE)-1</f>
        <v>3.9879099562412534E-2</v>
      </c>
      <c r="G338" s="3">
        <f>VLOOKUP($A338,Prices_Monthly!$A:$I,COLUMN(G$4),FALSE)/VLOOKUP(EOMONTH($A338,-3),Prices_Monthly!$A:$I,COLUMN(G$4),FALSE)-1</f>
        <v>5.6887017082379865E-2</v>
      </c>
      <c r="H338" s="3">
        <f>VLOOKUP($A338,Prices_Monthly!$A:$I,COLUMN(H$4),FALSE)/VLOOKUP(EOMONTH($A338,-3),Prices_Monthly!$A:$I,COLUMN(H$4),FALSE)-1</f>
        <v>-5.6764635577082334E-3</v>
      </c>
      <c r="I338" s="3">
        <f>VLOOKUP($A338,Prices_Monthly!$A:$I,COLUMN(I$4),FALSE)/VLOOKUP(EOMONTH($A338,-3),Prices_Monthly!$A:$I,COLUMN(I$4),FALSE)-1</f>
        <v>3.1752513789038872E-2</v>
      </c>
    </row>
    <row r="339" spans="1:9" x14ac:dyDescent="0.35">
      <c r="A339" s="2">
        <v>43039</v>
      </c>
      <c r="B339" s="3">
        <f>VLOOKUP($A339,Prices_Monthly!$A:$I,COLUMN(B$4),FALSE)/VLOOKUP(EOMONTH($A339,-3),Prices_Monthly!$A:$I,COLUMN(B$4),FALSE)-1</f>
        <v>0.14959704095126836</v>
      </c>
      <c r="C339" s="3">
        <f>VLOOKUP($A339,Prices_Monthly!$A:$I,COLUMN(C$4),FALSE)/VLOOKUP(EOMONTH($A339,-3),Prices_Monthly!$A:$I,COLUMN(C$4),FALSE)-1</f>
        <v>-2.2778494092732249E-3</v>
      </c>
      <c r="D339" s="3">
        <f>VLOOKUP($A339,Prices_Monthly!$A:$I,COLUMN(D$4),FALSE)/VLOOKUP(EOMONTH($A339,-3),Prices_Monthly!$A:$I,COLUMN(D$4),FALSE)-1</f>
        <v>3.2746339389488899E-3</v>
      </c>
      <c r="E339" s="3">
        <f>VLOOKUP($A339,Prices_Monthly!$A:$I,COLUMN(E$4),FALSE)/VLOOKUP(EOMONTH($A339,-3),Prices_Monthly!$A:$I,COLUMN(E$4),FALSE)-1</f>
        <v>-5.5244360518756919E-3</v>
      </c>
      <c r="F339" s="3">
        <f>VLOOKUP($A339,Prices_Monthly!$A:$I,COLUMN(F$4),FALSE)/VLOOKUP(EOMONTH($A339,-3),Prices_Monthly!$A:$I,COLUMN(F$4),FALSE)-1</f>
        <v>4.3058813116785277E-2</v>
      </c>
      <c r="G339" s="3">
        <f>VLOOKUP($A339,Prices_Monthly!$A:$I,COLUMN(G$4),FALSE)/VLOOKUP(EOMONTH($A339,-3),Prices_Monthly!$A:$I,COLUMN(G$4),FALSE)-1</f>
        <v>6.0978105285479423E-2</v>
      </c>
      <c r="H339" s="3">
        <f>VLOOKUP($A339,Prices_Monthly!$A:$I,COLUMN(H$4),FALSE)/VLOOKUP(EOMONTH($A339,-3),Prices_Monthly!$A:$I,COLUMN(H$4),FALSE)-1</f>
        <v>-3.1478382959038265E-2</v>
      </c>
      <c r="I339" s="3">
        <f>VLOOKUP($A339,Prices_Monthly!$A:$I,COLUMN(I$4),FALSE)/VLOOKUP(EOMONTH($A339,-3),Prices_Monthly!$A:$I,COLUMN(I$4),FALSE)-1</f>
        <v>-1.6598651417075283E-2</v>
      </c>
    </row>
    <row r="340" spans="1:9" x14ac:dyDescent="0.35">
      <c r="A340" s="2">
        <v>43069</v>
      </c>
      <c r="B340" s="3">
        <f>VLOOKUP($A340,Prices_Monthly!$A:$I,COLUMN(B$4),FALSE)/VLOOKUP(EOMONTH($A340,-3),Prices_Monthly!$A:$I,COLUMN(B$4),FALSE)-1</f>
        <v>0.13217813589024585</v>
      </c>
      <c r="C340" s="3">
        <f>VLOOKUP($A340,Prices_Monthly!$A:$I,COLUMN(C$4),FALSE)/VLOOKUP(EOMONTH($A340,-3),Prices_Monthly!$A:$I,COLUMN(C$4),FALSE)-1</f>
        <v>-3.766200233680872E-2</v>
      </c>
      <c r="D340" s="3">
        <f>VLOOKUP($A340,Prices_Monthly!$A:$I,COLUMN(D$4),FALSE)/VLOOKUP(EOMONTH($A340,-3),Prices_Monthly!$A:$I,COLUMN(D$4),FALSE)-1</f>
        <v>-5.1545091141136368E-5</v>
      </c>
      <c r="E340" s="3">
        <f>VLOOKUP($A340,Prices_Monthly!$A:$I,COLUMN(E$4),FALSE)/VLOOKUP(EOMONTH($A340,-3),Prices_Monthly!$A:$I,COLUMN(E$4),FALSE)-1</f>
        <v>-2.1238377998599844E-2</v>
      </c>
      <c r="F340" s="3">
        <f>VLOOKUP($A340,Prices_Monthly!$A:$I,COLUMN(F$4),FALSE)/VLOOKUP(EOMONTH($A340,-3),Prices_Monthly!$A:$I,COLUMN(F$4),FALSE)-1</f>
        <v>7.2695113862480731E-2</v>
      </c>
      <c r="G340" s="3">
        <f>VLOOKUP($A340,Prices_Monthly!$A:$I,COLUMN(G$4),FALSE)/VLOOKUP(EOMONTH($A340,-3),Prices_Monthly!$A:$I,COLUMN(G$4),FALSE)-1</f>
        <v>6.1685195095085188E-2</v>
      </c>
      <c r="H340" s="3">
        <f>VLOOKUP($A340,Prices_Monthly!$A:$I,COLUMN(H$4),FALSE)/VLOOKUP(EOMONTH($A340,-3),Prices_Monthly!$A:$I,COLUMN(H$4),FALSE)-1</f>
        <v>-2.0243177169624982E-2</v>
      </c>
      <c r="I340" s="3">
        <f>VLOOKUP($A340,Prices_Monthly!$A:$I,COLUMN(I$4),FALSE)/VLOOKUP(EOMONTH($A340,-3),Prices_Monthly!$A:$I,COLUMN(I$4),FALSE)-1</f>
        <v>-1.7009963268634909E-3</v>
      </c>
    </row>
    <row r="341" spans="1:9" x14ac:dyDescent="0.35">
      <c r="A341" s="2">
        <v>43100</v>
      </c>
      <c r="B341" s="3">
        <f>VLOOKUP($A341,Prices_Monthly!$A:$I,COLUMN(B$4),FALSE)/VLOOKUP(EOMONTH($A341,-3),Prices_Monthly!$A:$I,COLUMN(B$4),FALSE)-1</f>
        <v>0.11578068806571484</v>
      </c>
      <c r="C341" s="3">
        <f>VLOOKUP($A341,Prices_Monthly!$A:$I,COLUMN(C$4),FALSE)/VLOOKUP(EOMONTH($A341,-3),Prices_Monthly!$A:$I,COLUMN(C$4),FALSE)-1</f>
        <v>1.5641920921559249E-2</v>
      </c>
      <c r="D341" s="3">
        <f>VLOOKUP($A341,Prices_Monthly!$A:$I,COLUMN(D$4),FALSE)/VLOOKUP(EOMONTH($A341,-3),Prices_Monthly!$A:$I,COLUMN(D$4),FALSE)-1</f>
        <v>3.2260224030338236E-3</v>
      </c>
      <c r="E341" s="3">
        <f>VLOOKUP($A341,Prices_Monthly!$A:$I,COLUMN(E$4),FALSE)/VLOOKUP(EOMONTH($A341,-3),Prices_Monthly!$A:$I,COLUMN(E$4),FALSE)-1</f>
        <v>-8.1778964157913636E-3</v>
      </c>
      <c r="F341" s="3">
        <f>VLOOKUP($A341,Prices_Monthly!$A:$I,COLUMN(F$4),FALSE)/VLOOKUP(EOMONTH($A341,-3),Prices_Monthly!$A:$I,COLUMN(F$4),FALSE)-1</f>
        <v>6.238341069801745E-2</v>
      </c>
      <c r="G341" s="3">
        <f>VLOOKUP($A341,Prices_Monthly!$A:$I,COLUMN(G$4),FALSE)/VLOOKUP(EOMONTH($A341,-3),Prices_Monthly!$A:$I,COLUMN(G$4),FALSE)-1</f>
        <v>6.8135444054865379E-2</v>
      </c>
      <c r="H341" s="3">
        <f>VLOOKUP($A341,Prices_Monthly!$A:$I,COLUMN(H$4),FALSE)/VLOOKUP(EOMONTH($A341,-3),Prices_Monthly!$A:$I,COLUMN(H$4),FALSE)-1</f>
        <v>-5.6149193269834363E-3</v>
      </c>
      <c r="I341" s="3">
        <f>VLOOKUP($A341,Prices_Monthly!$A:$I,COLUMN(I$4),FALSE)/VLOOKUP(EOMONTH($A341,-3),Prices_Monthly!$A:$I,COLUMN(I$4),FALSE)-1</f>
        <v>9.8520706428135707E-3</v>
      </c>
    </row>
    <row r="342" spans="1:9" x14ac:dyDescent="0.35">
      <c r="A342" s="2">
        <v>43131</v>
      </c>
      <c r="B342" s="3">
        <f>VLOOKUP($A342,Prices_Monthly!$A:$I,COLUMN(B$4),FALSE)/VLOOKUP(EOMONTH($A342,-3),Prices_Monthly!$A:$I,COLUMN(B$4),FALSE)-1</f>
        <v>0.11371020960059597</v>
      </c>
      <c r="C342" s="3">
        <f>VLOOKUP($A342,Prices_Monthly!$A:$I,COLUMN(C$4),FALSE)/VLOOKUP(EOMONTH($A342,-3),Prices_Monthly!$A:$I,COLUMN(C$4),FALSE)-1</f>
        <v>4.9763140827059349E-2</v>
      </c>
      <c r="D342" s="3">
        <f>VLOOKUP($A342,Prices_Monthly!$A:$I,COLUMN(D$4),FALSE)/VLOOKUP(EOMONTH($A342,-3),Prices_Monthly!$A:$I,COLUMN(D$4),FALSE)-1</f>
        <v>-6.3239626116040615E-4</v>
      </c>
      <c r="E342" s="3">
        <f>VLOOKUP($A342,Prices_Monthly!$A:$I,COLUMN(E$4),FALSE)/VLOOKUP(EOMONTH($A342,-3),Prices_Monthly!$A:$I,COLUMN(E$4),FALSE)-1</f>
        <v>-2.5000031083998397E-2</v>
      </c>
      <c r="F342" s="3">
        <f>VLOOKUP($A342,Prices_Monthly!$A:$I,COLUMN(F$4),FALSE)/VLOOKUP(EOMONTH($A342,-3),Prices_Monthly!$A:$I,COLUMN(F$4),FALSE)-1</f>
        <v>9.7114976665252373E-2</v>
      </c>
      <c r="G342" s="3">
        <f>VLOOKUP($A342,Prices_Monthly!$A:$I,COLUMN(G$4),FALSE)/VLOOKUP(EOMONTH($A342,-3),Prices_Monthly!$A:$I,COLUMN(G$4),FALSE)-1</f>
        <v>0.11080620169757704</v>
      </c>
      <c r="H342" s="3">
        <f>VLOOKUP($A342,Prices_Monthly!$A:$I,COLUMN(H$4),FALSE)/VLOOKUP(EOMONTH($A342,-3),Prices_Monthly!$A:$I,COLUMN(H$4),FALSE)-1</f>
        <v>3.587284872540053E-2</v>
      </c>
      <c r="I342" s="3">
        <f>VLOOKUP($A342,Prices_Monthly!$A:$I,COLUMN(I$4),FALSE)/VLOOKUP(EOMONTH($A342,-3),Prices_Monthly!$A:$I,COLUMN(I$4),FALSE)-1</f>
        <v>6.3016190649445081E-2</v>
      </c>
    </row>
    <row r="343" spans="1:9" x14ac:dyDescent="0.35">
      <c r="A343" s="2">
        <v>43159</v>
      </c>
      <c r="B343" s="3">
        <f>VLOOKUP($A343,Prices_Monthly!$A:$I,COLUMN(B$4),FALSE)/VLOOKUP(EOMONTH($A343,-3),Prices_Monthly!$A:$I,COLUMN(B$4),FALSE)-1</f>
        <v>3.3886036841464628E-2</v>
      </c>
      <c r="C343" s="3">
        <f>VLOOKUP($A343,Prices_Monthly!$A:$I,COLUMN(C$4),FALSE)/VLOOKUP(EOMONTH($A343,-3),Prices_Monthly!$A:$I,COLUMN(C$4),FALSE)-1</f>
        <v>2.8526288156335289E-2</v>
      </c>
      <c r="D343" s="3">
        <f>VLOOKUP($A343,Prices_Monthly!$A:$I,COLUMN(D$4),FALSE)/VLOOKUP(EOMONTH($A343,-3),Prices_Monthly!$A:$I,COLUMN(D$4),FALSE)-1</f>
        <v>3.6479944861933511E-4</v>
      </c>
      <c r="E343" s="3">
        <f>VLOOKUP($A343,Prices_Monthly!$A:$I,COLUMN(E$4),FALSE)/VLOOKUP(EOMONTH($A343,-3),Prices_Monthly!$A:$I,COLUMN(E$4),FALSE)-1</f>
        <v>-2.7617529535231222E-2</v>
      </c>
      <c r="F343" s="3">
        <f>VLOOKUP($A343,Prices_Monthly!$A:$I,COLUMN(F$4),FALSE)/VLOOKUP(EOMONTH($A343,-3),Prices_Monthly!$A:$I,COLUMN(F$4),FALSE)-1</f>
        <v>2.3991096088049835E-2</v>
      </c>
      <c r="G343" s="3">
        <f>VLOOKUP($A343,Prices_Monthly!$A:$I,COLUMN(G$4),FALSE)/VLOOKUP(EOMONTH($A343,-3),Prices_Monthly!$A:$I,COLUMN(G$4),FALSE)-1</f>
        <v>7.4743933591892242E-2</v>
      </c>
      <c r="H343" s="3">
        <f>VLOOKUP($A343,Prices_Monthly!$A:$I,COLUMN(H$4),FALSE)/VLOOKUP(EOMONTH($A343,-3),Prices_Monthly!$A:$I,COLUMN(H$4),FALSE)-1</f>
        <v>4.3449043217697048E-2</v>
      </c>
      <c r="I343" s="3">
        <f>VLOOKUP($A343,Prices_Monthly!$A:$I,COLUMN(I$4),FALSE)/VLOOKUP(EOMONTH($A343,-3),Prices_Monthly!$A:$I,COLUMN(I$4),FALSE)-1</f>
        <v>1.6834479096518917E-2</v>
      </c>
    </row>
    <row r="344" spans="1:9" x14ac:dyDescent="0.35">
      <c r="A344" s="2">
        <v>43190</v>
      </c>
      <c r="B344" s="3">
        <f>VLOOKUP($A344,Prices_Monthly!$A:$I,COLUMN(B$4),FALSE)/VLOOKUP(EOMONTH($A344,-3),Prices_Monthly!$A:$I,COLUMN(B$4),FALSE)-1</f>
        <v>2.493404112942188E-2</v>
      </c>
      <c r="C344" s="3">
        <f>VLOOKUP($A344,Prices_Monthly!$A:$I,COLUMN(C$4),FALSE)/VLOOKUP(EOMONTH($A344,-3),Prices_Monthly!$A:$I,COLUMN(C$4),FALSE)-1</f>
        <v>5.6013973378303827E-3</v>
      </c>
      <c r="D344" s="3">
        <f>VLOOKUP($A344,Prices_Monthly!$A:$I,COLUMN(D$4),FALSE)/VLOOKUP(EOMONTH($A344,-3),Prices_Monthly!$A:$I,COLUMN(D$4),FALSE)-1</f>
        <v>1.8911548921864973E-3</v>
      </c>
      <c r="E344" s="3">
        <f>VLOOKUP($A344,Prices_Monthly!$A:$I,COLUMN(E$4),FALSE)/VLOOKUP(EOMONTH($A344,-3),Prices_Monthly!$A:$I,COLUMN(E$4),FALSE)-1</f>
        <v>-1.875643938241911E-2</v>
      </c>
      <c r="F344" s="3">
        <f>VLOOKUP($A344,Prices_Monthly!$A:$I,COLUMN(F$4),FALSE)/VLOOKUP(EOMONTH($A344,-3),Prices_Monthly!$A:$I,COLUMN(F$4),FALSE)-1</f>
        <v>-1.4047123198170586E-2</v>
      </c>
      <c r="G344" s="3">
        <f>VLOOKUP($A344,Prices_Monthly!$A:$I,COLUMN(G$4),FALSE)/VLOOKUP(EOMONTH($A344,-3),Prices_Monthly!$A:$I,COLUMN(G$4),FALSE)-1</f>
        <v>2.5187255073003456E-2</v>
      </c>
      <c r="H344" s="3">
        <f>VLOOKUP($A344,Prices_Monthly!$A:$I,COLUMN(H$4),FALSE)/VLOOKUP(EOMONTH($A344,-3),Prices_Monthly!$A:$I,COLUMN(H$4),FALSE)-1</f>
        <v>5.359708331828128E-2</v>
      </c>
      <c r="I344" s="3">
        <f>VLOOKUP($A344,Prices_Monthly!$A:$I,COLUMN(I$4),FALSE)/VLOOKUP(EOMONTH($A344,-3),Prices_Monthly!$A:$I,COLUMN(I$4),FALSE)-1</f>
        <v>1.7828695043635046E-2</v>
      </c>
    </row>
    <row r="345" spans="1:9" x14ac:dyDescent="0.35">
      <c r="A345" s="2">
        <v>43220</v>
      </c>
      <c r="B345" s="3">
        <f>VLOOKUP($A345,Prices_Monthly!$A:$I,COLUMN(B$4),FALSE)/VLOOKUP(EOMONTH($A345,-3),Prices_Monthly!$A:$I,COLUMN(B$4),FALSE)-1</f>
        <v>6.7222381436553125E-2</v>
      </c>
      <c r="C345" s="3">
        <f>VLOOKUP($A345,Prices_Monthly!$A:$I,COLUMN(C$4),FALSE)/VLOOKUP(EOMONTH($A345,-3),Prices_Monthly!$A:$I,COLUMN(C$4),FALSE)-1</f>
        <v>-2.2137717355775188E-2</v>
      </c>
      <c r="D345" s="3">
        <f>VLOOKUP($A345,Prices_Monthly!$A:$I,COLUMN(D$4),FALSE)/VLOOKUP(EOMONTH($A345,-3),Prices_Monthly!$A:$I,COLUMN(D$4),FALSE)-1</f>
        <v>4.0905640607802329E-3</v>
      </c>
      <c r="E345" s="3">
        <f>VLOOKUP($A345,Prices_Monthly!$A:$I,COLUMN(E$4),FALSE)/VLOOKUP(EOMONTH($A345,-3),Prices_Monthly!$A:$I,COLUMN(E$4),FALSE)-1</f>
        <v>-1.1358359087888292E-2</v>
      </c>
      <c r="F345" s="3">
        <f>VLOOKUP($A345,Prices_Monthly!$A:$I,COLUMN(F$4),FALSE)/VLOOKUP(EOMONTH($A345,-3),Prices_Monthly!$A:$I,COLUMN(F$4),FALSE)-1</f>
        <v>-6.4851695734560399E-2</v>
      </c>
      <c r="G345" s="3">
        <f>VLOOKUP($A345,Prices_Monthly!$A:$I,COLUMN(G$4),FALSE)/VLOOKUP(EOMONTH($A345,-3),Prices_Monthly!$A:$I,COLUMN(G$4),FALSE)-1</f>
        <v>-5.363050035941086E-2</v>
      </c>
      <c r="H345" s="3">
        <f>VLOOKUP($A345,Prices_Monthly!$A:$I,COLUMN(H$4),FALSE)/VLOOKUP(EOMONTH($A345,-3),Prices_Monthly!$A:$I,COLUMN(H$4),FALSE)-1</f>
        <v>-8.2026115152045165E-3</v>
      </c>
      <c r="I345" s="3">
        <f>VLOOKUP($A345,Prices_Monthly!$A:$I,COLUMN(I$4),FALSE)/VLOOKUP(EOMONTH($A345,-3),Prices_Monthly!$A:$I,COLUMN(I$4),FALSE)-1</f>
        <v>-3.6492453023924454E-2</v>
      </c>
    </row>
    <row r="346" spans="1:9" x14ac:dyDescent="0.35">
      <c r="A346" s="2">
        <v>43251</v>
      </c>
      <c r="B346" s="3">
        <f>VLOOKUP($A346,Prices_Monthly!$A:$I,COLUMN(B$4),FALSE)/VLOOKUP(EOMONTH($A346,-3),Prices_Monthly!$A:$I,COLUMN(B$4),FALSE)-1</f>
        <v>0.18836010931407343</v>
      </c>
      <c r="C346" s="3">
        <f>VLOOKUP($A346,Prices_Monthly!$A:$I,COLUMN(C$4),FALSE)/VLOOKUP(EOMONTH($A346,-3),Prices_Monthly!$A:$I,COLUMN(C$4),FALSE)-1</f>
        <v>-1.9089058815470517E-2</v>
      </c>
      <c r="D346" s="3">
        <f>VLOOKUP($A346,Prices_Monthly!$A:$I,COLUMN(D$4),FALSE)/VLOOKUP(EOMONTH($A346,-3),Prices_Monthly!$A:$I,COLUMN(D$4),FALSE)-1</f>
        <v>2.2561032078032284E-3</v>
      </c>
      <c r="E346" s="3">
        <f>VLOOKUP($A346,Prices_Monthly!$A:$I,COLUMN(E$4),FALSE)/VLOOKUP(EOMONTH($A346,-3),Prices_Monthly!$A:$I,COLUMN(E$4),FALSE)-1</f>
        <v>5.3312379136150057E-3</v>
      </c>
      <c r="F346" s="3">
        <f>VLOOKUP($A346,Prices_Monthly!$A:$I,COLUMN(F$4),FALSE)/VLOOKUP(EOMONTH($A346,-3),Prices_Monthly!$A:$I,COLUMN(F$4),FALSE)-1</f>
        <v>-5.0320035425305276E-3</v>
      </c>
      <c r="G346" s="3">
        <f>VLOOKUP($A346,Prices_Monthly!$A:$I,COLUMN(G$4),FALSE)/VLOOKUP(EOMONTH($A346,-3),Prices_Monthly!$A:$I,COLUMN(G$4),FALSE)-1</f>
        <v>1.2641249735965809E-2</v>
      </c>
      <c r="H346" s="3">
        <f>VLOOKUP($A346,Prices_Monthly!$A:$I,COLUMN(H$4),FALSE)/VLOOKUP(EOMONTH($A346,-3),Prices_Monthly!$A:$I,COLUMN(H$4),FALSE)-1</f>
        <v>-2.4154850765966129E-2</v>
      </c>
      <c r="I346" s="3">
        <f>VLOOKUP($A346,Prices_Monthly!$A:$I,COLUMN(I$4),FALSE)/VLOOKUP(EOMONTH($A346,-3),Prices_Monthly!$A:$I,COLUMN(I$4),FALSE)-1</f>
        <v>-4.9701327843087895E-2</v>
      </c>
    </row>
    <row r="347" spans="1:9" x14ac:dyDescent="0.35">
      <c r="A347" s="2">
        <v>43281</v>
      </c>
      <c r="B347" s="3">
        <f>VLOOKUP($A347,Prices_Monthly!$A:$I,COLUMN(B$4),FALSE)/VLOOKUP(EOMONTH($A347,-3),Prices_Monthly!$A:$I,COLUMN(B$4),FALSE)-1</f>
        <v>0.10508444058811617</v>
      </c>
      <c r="C347" s="3">
        <f>VLOOKUP($A347,Prices_Monthly!$A:$I,COLUMN(C$4),FALSE)/VLOOKUP(EOMONTH($A347,-3),Prices_Monthly!$A:$I,COLUMN(C$4),FALSE)-1</f>
        <v>-5.9350854995208424E-2</v>
      </c>
      <c r="D347" s="3">
        <f>VLOOKUP($A347,Prices_Monthly!$A:$I,COLUMN(D$4),FALSE)/VLOOKUP(EOMONTH($A347,-3),Prices_Monthly!$A:$I,COLUMN(D$4),FALSE)-1</f>
        <v>1.7468173326617986E-3</v>
      </c>
      <c r="E347" s="3">
        <f>VLOOKUP($A347,Prices_Monthly!$A:$I,COLUMN(E$4),FALSE)/VLOOKUP(EOMONTH($A347,-3),Prices_Monthly!$A:$I,COLUMN(E$4),FALSE)-1</f>
        <v>-5.1699427894763561E-3</v>
      </c>
      <c r="F347" s="3">
        <f>VLOOKUP($A347,Prices_Monthly!$A:$I,COLUMN(F$4),FALSE)/VLOOKUP(EOMONTH($A347,-3),Prices_Monthly!$A:$I,COLUMN(F$4),FALSE)-1</f>
        <v>2.8328846552081233E-2</v>
      </c>
      <c r="G347" s="3">
        <f>VLOOKUP($A347,Prices_Monthly!$A:$I,COLUMN(G$4),FALSE)/VLOOKUP(EOMONTH($A347,-3),Prices_Monthly!$A:$I,COLUMN(G$4),FALSE)-1</f>
        <v>6.7848754869952677E-2</v>
      </c>
      <c r="H347" s="3">
        <f>VLOOKUP($A347,Prices_Monthly!$A:$I,COLUMN(H$4),FALSE)/VLOOKUP(EOMONTH($A347,-3),Prices_Monthly!$A:$I,COLUMN(H$4),FALSE)-1</f>
        <v>-4.5534928926264984E-2</v>
      </c>
      <c r="I347" s="3">
        <f>VLOOKUP($A347,Prices_Monthly!$A:$I,COLUMN(I$4),FALSE)/VLOOKUP(EOMONTH($A347,-3),Prices_Monthly!$A:$I,COLUMN(I$4),FALSE)-1</f>
        <v>-5.6728301762883793E-2</v>
      </c>
    </row>
    <row r="348" spans="1:9" x14ac:dyDescent="0.35">
      <c r="A348" s="2">
        <v>43312</v>
      </c>
      <c r="B348" s="3">
        <f>VLOOKUP($A348,Prices_Monthly!$A:$I,COLUMN(B$4),FALSE)/VLOOKUP(EOMONTH($A348,-3),Prices_Monthly!$A:$I,COLUMN(B$4),FALSE)-1</f>
        <v>9.1427609858483194E-3</v>
      </c>
      <c r="C348" s="3">
        <f>VLOOKUP($A348,Prices_Monthly!$A:$I,COLUMN(C$4),FALSE)/VLOOKUP(EOMONTH($A348,-3),Prices_Monthly!$A:$I,COLUMN(C$4),FALSE)-1</f>
        <v>-7.7580313778810694E-2</v>
      </c>
      <c r="D348" s="3">
        <f>VLOOKUP($A348,Prices_Monthly!$A:$I,COLUMN(D$4),FALSE)/VLOOKUP(EOMONTH($A348,-3),Prices_Monthly!$A:$I,COLUMN(D$4),FALSE)-1</f>
        <v>7.1741853281959145E-4</v>
      </c>
      <c r="E348" s="3">
        <f>VLOOKUP($A348,Prices_Monthly!$A:$I,COLUMN(E$4),FALSE)/VLOOKUP(EOMONTH($A348,-3),Prices_Monthly!$A:$I,COLUMN(E$4),FALSE)-1</f>
        <v>1.0841542779700397E-3</v>
      </c>
      <c r="F348" s="3">
        <f>VLOOKUP($A348,Prices_Monthly!$A:$I,COLUMN(F$4),FALSE)/VLOOKUP(EOMONTH($A348,-3),Prices_Monthly!$A:$I,COLUMN(F$4),FALSE)-1</f>
        <v>6.2773964105533153E-2</v>
      </c>
      <c r="G348" s="3">
        <f>VLOOKUP($A348,Prices_Monthly!$A:$I,COLUMN(G$4),FALSE)/VLOOKUP(EOMONTH($A348,-3),Prices_Monthly!$A:$I,COLUMN(G$4),FALSE)-1</f>
        <v>9.1601282786805349E-2</v>
      </c>
      <c r="H348" s="3">
        <f>VLOOKUP($A348,Prices_Monthly!$A:$I,COLUMN(H$4),FALSE)/VLOOKUP(EOMONTH($A348,-3),Prices_Monthly!$A:$I,COLUMN(H$4),FALSE)-1</f>
        <v>-2.8360686267979607E-2</v>
      </c>
      <c r="I348" s="3">
        <f>VLOOKUP($A348,Prices_Monthly!$A:$I,COLUMN(I$4),FALSE)/VLOOKUP(EOMONTH($A348,-3),Prices_Monthly!$A:$I,COLUMN(I$4),FALSE)-1</f>
        <v>-3.7851246044263598E-2</v>
      </c>
    </row>
    <row r="349" spans="1:9" x14ac:dyDescent="0.35">
      <c r="A349" s="2">
        <v>43343</v>
      </c>
      <c r="B349" s="3">
        <f>VLOOKUP($A349,Prices_Monthly!$A:$I,COLUMN(B$4),FALSE)/VLOOKUP(EOMONTH($A349,-3),Prices_Monthly!$A:$I,COLUMN(B$4),FALSE)-1</f>
        <v>9.1198140487689372E-3</v>
      </c>
      <c r="C349" s="3">
        <f>VLOOKUP($A349,Prices_Monthly!$A:$I,COLUMN(C$4),FALSE)/VLOOKUP(EOMONTH($A349,-3),Prices_Monthly!$A:$I,COLUMN(C$4),FALSE)-1</f>
        <v>-8.3300648780403774E-2</v>
      </c>
      <c r="D349" s="3">
        <f>VLOOKUP($A349,Prices_Monthly!$A:$I,COLUMN(D$4),FALSE)/VLOOKUP(EOMONTH($A349,-3),Prices_Monthly!$A:$I,COLUMN(D$4),FALSE)-1</f>
        <v>-2.531099446322016E-3</v>
      </c>
      <c r="E349" s="3">
        <f>VLOOKUP($A349,Prices_Monthly!$A:$I,COLUMN(E$4),FALSE)/VLOOKUP(EOMONTH($A349,-3),Prices_Monthly!$A:$I,COLUMN(E$4),FALSE)-1</f>
        <v>4.398184896368118E-4</v>
      </c>
      <c r="F349" s="3">
        <f>VLOOKUP($A349,Prices_Monthly!$A:$I,COLUMN(F$4),FALSE)/VLOOKUP(EOMONTH($A349,-3),Prices_Monthly!$A:$I,COLUMN(F$4),FALSE)-1</f>
        <v>7.1208933484382619E-2</v>
      </c>
      <c r="G349" s="3">
        <f>VLOOKUP($A349,Prices_Monthly!$A:$I,COLUMN(G$4),FALSE)/VLOOKUP(EOMONTH($A349,-3),Prices_Monthly!$A:$I,COLUMN(G$4),FALSE)-1</f>
        <v>9.4132885216654749E-2</v>
      </c>
      <c r="H349" s="3">
        <f>VLOOKUP($A349,Prices_Monthly!$A:$I,COLUMN(H$4),FALSE)/VLOOKUP(EOMONTH($A349,-3),Prices_Monthly!$A:$I,COLUMN(H$4),FALSE)-1</f>
        <v>-2.6217385483201183E-2</v>
      </c>
      <c r="I349" s="3">
        <f>VLOOKUP($A349,Prices_Monthly!$A:$I,COLUMN(I$4),FALSE)/VLOOKUP(EOMONTH($A349,-3),Prices_Monthly!$A:$I,COLUMN(I$4),FALSE)-1</f>
        <v>-9.9693655188386465E-3</v>
      </c>
    </row>
    <row r="350" spans="1:9" x14ac:dyDescent="0.35">
      <c r="A350" s="2">
        <v>43373</v>
      </c>
      <c r="B350" s="3">
        <f>VLOOKUP($A350,Prices_Monthly!$A:$I,COLUMN(B$4),FALSE)/VLOOKUP(EOMONTH($A350,-3),Prices_Monthly!$A:$I,COLUMN(B$4),FALSE)-1</f>
        <v>6.6834771312171082E-2</v>
      </c>
      <c r="C350" s="3">
        <f>VLOOKUP($A350,Prices_Monthly!$A:$I,COLUMN(C$4),FALSE)/VLOOKUP(EOMONTH($A350,-3),Prices_Monthly!$A:$I,COLUMN(C$4),FALSE)-1</f>
        <v>-5.4913567964183674E-2</v>
      </c>
      <c r="D350" s="3">
        <f>VLOOKUP($A350,Prices_Monthly!$A:$I,COLUMN(D$4),FALSE)/VLOOKUP(EOMONTH($A350,-3),Prices_Monthly!$A:$I,COLUMN(D$4),FALSE)-1</f>
        <v>-4.3220514110637875E-3</v>
      </c>
      <c r="E350" s="3">
        <f>VLOOKUP($A350,Prices_Monthly!$A:$I,COLUMN(E$4),FALSE)/VLOOKUP(EOMONTH($A350,-3),Prices_Monthly!$A:$I,COLUMN(E$4),FALSE)-1</f>
        <v>-1.0231653145955422E-2</v>
      </c>
      <c r="F350" s="3">
        <f>VLOOKUP($A350,Prices_Monthly!$A:$I,COLUMN(F$4),FALSE)/VLOOKUP(EOMONTH($A350,-3),Prices_Monthly!$A:$I,COLUMN(F$4),FALSE)-1</f>
        <v>7.064319948447384E-2</v>
      </c>
      <c r="G350" s="3">
        <f>VLOOKUP($A350,Prices_Monthly!$A:$I,COLUMN(G$4),FALSE)/VLOOKUP(EOMONTH($A350,-3),Prices_Monthly!$A:$I,COLUMN(G$4),FALSE)-1</f>
        <v>7.9112218974915383E-2</v>
      </c>
      <c r="H350" s="3">
        <f>VLOOKUP($A350,Prices_Monthly!$A:$I,COLUMN(H$4),FALSE)/VLOOKUP(EOMONTH($A350,-3),Prices_Monthly!$A:$I,COLUMN(H$4),FALSE)-1</f>
        <v>-3.065623238385784E-2</v>
      </c>
      <c r="I350" s="3">
        <f>VLOOKUP($A350,Prices_Monthly!$A:$I,COLUMN(I$4),FALSE)/VLOOKUP(EOMONTH($A350,-3),Prices_Monthly!$A:$I,COLUMN(I$4),FALSE)-1</f>
        <v>-1.1661527718148657E-2</v>
      </c>
    </row>
    <row r="351" spans="1:9" x14ac:dyDescent="0.35">
      <c r="A351" s="2">
        <v>43404</v>
      </c>
      <c r="B351" s="3">
        <f>VLOOKUP($A351,Prices_Monthly!$A:$I,COLUMN(B$4),FALSE)/VLOOKUP(EOMONTH($A351,-3),Prices_Monthly!$A:$I,COLUMN(B$4),FALSE)-1</f>
        <v>6.8688604470503067E-2</v>
      </c>
      <c r="C351" s="3">
        <f>VLOOKUP($A351,Prices_Monthly!$A:$I,COLUMN(C$4),FALSE)/VLOOKUP(EOMONTH($A351,-3),Prices_Monthly!$A:$I,COLUMN(C$4),FALSE)-1</f>
        <v>-1.5078141747394302E-2</v>
      </c>
      <c r="D351" s="3">
        <f>VLOOKUP($A351,Prices_Monthly!$A:$I,COLUMN(D$4),FALSE)/VLOOKUP(EOMONTH($A351,-3),Prices_Monthly!$A:$I,COLUMN(D$4),FALSE)-1</f>
        <v>1.217764965600443E-3</v>
      </c>
      <c r="E351" s="3">
        <f>VLOOKUP($A351,Prices_Monthly!$A:$I,COLUMN(E$4),FALSE)/VLOOKUP(EOMONTH($A351,-3),Prices_Monthly!$A:$I,COLUMN(E$4),FALSE)-1</f>
        <v>-7.4872304763460296E-3</v>
      </c>
      <c r="F351" s="3">
        <f>VLOOKUP($A351,Prices_Monthly!$A:$I,COLUMN(F$4),FALSE)/VLOOKUP(EOMONTH($A351,-3),Prices_Monthly!$A:$I,COLUMN(F$4),FALSE)-1</f>
        <v>-3.9338521400778315E-2</v>
      </c>
      <c r="G351" s="3">
        <f>VLOOKUP($A351,Prices_Monthly!$A:$I,COLUMN(G$4),FALSE)/VLOOKUP(EOMONTH($A351,-3),Prices_Monthly!$A:$I,COLUMN(G$4),FALSE)-1</f>
        <v>-4.0866978754866556E-2</v>
      </c>
      <c r="H351" s="3">
        <f>VLOOKUP($A351,Prices_Monthly!$A:$I,COLUMN(H$4),FALSE)/VLOOKUP(EOMONTH($A351,-3),Prices_Monthly!$A:$I,COLUMN(H$4),FALSE)-1</f>
        <v>-1.4358505137331168E-2</v>
      </c>
      <c r="I351" s="3">
        <f>VLOOKUP($A351,Prices_Monthly!$A:$I,COLUMN(I$4),FALSE)/VLOOKUP(EOMONTH($A351,-3),Prices_Monthly!$A:$I,COLUMN(I$4),FALSE)-1</f>
        <v>-3.8186298502928318E-2</v>
      </c>
    </row>
    <row r="352" spans="1:9" x14ac:dyDescent="0.35">
      <c r="A352" s="2">
        <v>43434</v>
      </c>
      <c r="B352" s="3">
        <f>VLOOKUP($A352,Prices_Monthly!$A:$I,COLUMN(B$4),FALSE)/VLOOKUP(EOMONTH($A352,-3),Prices_Monthly!$A:$I,COLUMN(B$4),FALSE)-1</f>
        <v>-0.19984530007459256</v>
      </c>
      <c r="C352" s="3">
        <f>VLOOKUP($A352,Prices_Monthly!$A:$I,COLUMN(C$4),FALSE)/VLOOKUP(EOMONTH($A352,-3),Prices_Monthly!$A:$I,COLUMN(C$4),FALSE)-1</f>
        <v>1.0995880066954067E-2</v>
      </c>
      <c r="D352" s="3">
        <f>VLOOKUP($A352,Prices_Monthly!$A:$I,COLUMN(D$4),FALSE)/VLOOKUP(EOMONTH($A352,-3),Prices_Monthly!$A:$I,COLUMN(D$4),FALSE)-1</f>
        <v>5.9757926152337326E-3</v>
      </c>
      <c r="E352" s="3">
        <f>VLOOKUP($A352,Prices_Monthly!$A:$I,COLUMN(E$4),FALSE)/VLOOKUP(EOMONTH($A352,-3),Prices_Monthly!$A:$I,COLUMN(E$4),FALSE)-1</f>
        <v>-5.7521881680772102E-3</v>
      </c>
      <c r="F352" s="3">
        <f>VLOOKUP($A352,Prices_Monthly!$A:$I,COLUMN(F$4),FALSE)/VLOOKUP(EOMONTH($A352,-3),Prices_Monthly!$A:$I,COLUMN(F$4),FALSE)-1</f>
        <v>-5.1253965855869388E-2</v>
      </c>
      <c r="G352" s="3">
        <f>VLOOKUP($A352,Prices_Monthly!$A:$I,COLUMN(G$4),FALSE)/VLOOKUP(EOMONTH($A352,-3),Prices_Monthly!$A:$I,COLUMN(G$4),FALSE)-1</f>
        <v>-9.639039398370175E-2</v>
      </c>
      <c r="H352" s="3">
        <f>VLOOKUP($A352,Prices_Monthly!$A:$I,COLUMN(H$4),FALSE)/VLOOKUP(EOMONTH($A352,-3),Prices_Monthly!$A:$I,COLUMN(H$4),FALSE)-1</f>
        <v>-2.9303642678880637E-2</v>
      </c>
      <c r="I352" s="3">
        <f>VLOOKUP($A352,Prices_Monthly!$A:$I,COLUMN(I$4),FALSE)/VLOOKUP(EOMONTH($A352,-3),Prices_Monthly!$A:$I,COLUMN(I$4),FALSE)-1</f>
        <v>-3.3276976734294528E-2</v>
      </c>
    </row>
    <row r="353" spans="1:9" x14ac:dyDescent="0.35">
      <c r="A353" s="2">
        <v>43465</v>
      </c>
      <c r="B353" s="3">
        <f>VLOOKUP($A353,Prices_Monthly!$A:$I,COLUMN(B$4),FALSE)/VLOOKUP(EOMONTH($A353,-3),Prices_Monthly!$A:$I,COLUMN(B$4),FALSE)-1</f>
        <v>-0.28493367035372408</v>
      </c>
      <c r="C353" s="3">
        <f>VLOOKUP($A353,Prices_Monthly!$A:$I,COLUMN(C$4),FALSE)/VLOOKUP(EOMONTH($A353,-3),Prices_Monthly!$A:$I,COLUMN(C$4),FALSE)-1</f>
        <v>6.5871169454591483E-2</v>
      </c>
      <c r="D353" s="3">
        <f>VLOOKUP($A353,Prices_Monthly!$A:$I,COLUMN(D$4),FALSE)/VLOOKUP(EOMONTH($A353,-3),Prices_Monthly!$A:$I,COLUMN(D$4),FALSE)-1</f>
        <v>1.436770718392566E-2</v>
      </c>
      <c r="E353" s="3">
        <f>VLOOKUP($A353,Prices_Monthly!$A:$I,COLUMN(E$4),FALSE)/VLOOKUP(EOMONTH($A353,-3),Prices_Monthly!$A:$I,COLUMN(E$4),FALSE)-1</f>
        <v>2.6414574456410378E-2</v>
      </c>
      <c r="F353" s="3">
        <f>VLOOKUP($A353,Prices_Monthly!$A:$I,COLUMN(F$4),FALSE)/VLOOKUP(EOMONTH($A353,-3),Prices_Monthly!$A:$I,COLUMN(F$4),FALSE)-1</f>
        <v>-0.14291088289508325</v>
      </c>
      <c r="G353" s="3">
        <f>VLOOKUP($A353,Prices_Monthly!$A:$I,COLUMN(G$4),FALSE)/VLOOKUP(EOMONTH($A353,-3),Prices_Monthly!$A:$I,COLUMN(G$4),FALSE)-1</f>
        <v>-0.17552050368789218</v>
      </c>
      <c r="H353" s="3">
        <f>VLOOKUP($A353,Prices_Monthly!$A:$I,COLUMN(H$4),FALSE)/VLOOKUP(EOMONTH($A353,-3),Prices_Monthly!$A:$I,COLUMN(H$4),FALSE)-1</f>
        <v>2.7314062544542272E-2</v>
      </c>
      <c r="I353" s="3">
        <f>VLOOKUP($A353,Prices_Monthly!$A:$I,COLUMN(I$4),FALSE)/VLOOKUP(EOMONTH($A353,-3),Prices_Monthly!$A:$I,COLUMN(I$4),FALSE)-1</f>
        <v>-2.332074617849289E-2</v>
      </c>
    </row>
    <row r="354" spans="1:9" x14ac:dyDescent="0.35">
      <c r="A354" s="2">
        <v>43496</v>
      </c>
      <c r="B354" s="3">
        <f>VLOOKUP($A354,Prices_Monthly!$A:$I,COLUMN(B$4),FALSE)/VLOOKUP(EOMONTH($A354,-3),Prices_Monthly!$A:$I,COLUMN(B$4),FALSE)-1</f>
        <v>-0.16140749769104523</v>
      </c>
      <c r="C354" s="3">
        <f>VLOOKUP($A354,Prices_Monthly!$A:$I,COLUMN(C$4),FALSE)/VLOOKUP(EOMONTH($A354,-3),Prices_Monthly!$A:$I,COLUMN(C$4),FALSE)-1</f>
        <v>7.9820989388086794E-2</v>
      </c>
      <c r="D354" s="3">
        <f>VLOOKUP($A354,Prices_Monthly!$A:$I,COLUMN(D$4),FALSE)/VLOOKUP(EOMONTH($A354,-3),Prices_Monthly!$A:$I,COLUMN(D$4),FALSE)-1</f>
        <v>1.2570663680261829E-2</v>
      </c>
      <c r="E354" s="3">
        <f>VLOOKUP($A354,Prices_Monthly!$A:$I,COLUMN(E$4),FALSE)/VLOOKUP(EOMONTH($A354,-3),Prices_Monthly!$A:$I,COLUMN(E$4),FALSE)-1</f>
        <v>3.4629889673347458E-2</v>
      </c>
      <c r="F354" s="3">
        <f>VLOOKUP($A354,Prices_Monthly!$A:$I,COLUMN(F$4),FALSE)/VLOOKUP(EOMONTH($A354,-3),Prices_Monthly!$A:$I,COLUMN(F$4),FALSE)-1</f>
        <v>-3.7668597351045996E-3</v>
      </c>
      <c r="G354" s="3">
        <f>VLOOKUP($A354,Prices_Monthly!$A:$I,COLUMN(G$4),FALSE)/VLOOKUP(EOMONTH($A354,-3),Prices_Monthly!$A:$I,COLUMN(G$4),FALSE)-1</f>
        <v>-1.2098229506350977E-2</v>
      </c>
      <c r="H354" s="3">
        <f>VLOOKUP($A354,Prices_Monthly!$A:$I,COLUMN(H$4),FALSE)/VLOOKUP(EOMONTH($A354,-3),Prices_Monthly!$A:$I,COLUMN(H$4),FALSE)-1</f>
        <v>2.9079992335043769E-2</v>
      </c>
      <c r="I354" s="3">
        <f>VLOOKUP($A354,Prices_Monthly!$A:$I,COLUMN(I$4),FALSE)/VLOOKUP(EOMONTH($A354,-3),Prices_Monthly!$A:$I,COLUMN(I$4),FALSE)-1</f>
        <v>4.6886104603722778E-3</v>
      </c>
    </row>
    <row r="355" spans="1:9" x14ac:dyDescent="0.35">
      <c r="A355" s="2">
        <v>43524</v>
      </c>
      <c r="B355" s="3">
        <f>VLOOKUP($A355,Prices_Monthly!$A:$I,COLUMN(B$4),FALSE)/VLOOKUP(EOMONTH($A355,-3),Prices_Monthly!$A:$I,COLUMN(B$4),FALSE)-1</f>
        <v>0.14138326044061222</v>
      </c>
      <c r="C355" s="3">
        <f>VLOOKUP($A355,Prices_Monthly!$A:$I,COLUMN(C$4),FALSE)/VLOOKUP(EOMONTH($A355,-3),Prices_Monthly!$A:$I,COLUMN(C$4),FALSE)-1</f>
        <v>6.8039491951424669E-2</v>
      </c>
      <c r="D355" s="3">
        <f>VLOOKUP($A355,Prices_Monthly!$A:$I,COLUMN(D$4),FALSE)/VLOOKUP(EOMONTH($A355,-3),Prices_Monthly!$A:$I,COLUMN(D$4),FALSE)-1</f>
        <v>9.1668073003388084E-3</v>
      </c>
      <c r="E355" s="3">
        <f>VLOOKUP($A355,Prices_Monthly!$A:$I,COLUMN(E$4),FALSE)/VLOOKUP(EOMONTH($A355,-3),Prices_Monthly!$A:$I,COLUMN(E$4),FALSE)-1</f>
        <v>1.9041098326164851E-2</v>
      </c>
      <c r="F355" s="3">
        <f>VLOOKUP($A355,Prices_Monthly!$A:$I,COLUMN(F$4),FALSE)/VLOOKUP(EOMONTH($A355,-3),Prices_Monthly!$A:$I,COLUMN(F$4),FALSE)-1</f>
        <v>8.240773916158961E-3</v>
      </c>
      <c r="G355" s="3">
        <f>VLOOKUP($A355,Prices_Monthly!$A:$I,COLUMN(G$4),FALSE)/VLOOKUP(EOMONTH($A355,-3),Prices_Monthly!$A:$I,COLUMN(G$4),FALSE)-1</f>
        <v>1.852168298238932E-2</v>
      </c>
      <c r="H355" s="3">
        <f>VLOOKUP($A355,Prices_Monthly!$A:$I,COLUMN(H$4),FALSE)/VLOOKUP(EOMONTH($A355,-3),Prices_Monthly!$A:$I,COLUMN(H$4),FALSE)-1</f>
        <v>1.1995187045655831E-2</v>
      </c>
      <c r="I355" s="3">
        <f>VLOOKUP($A355,Prices_Monthly!$A:$I,COLUMN(I$4),FALSE)/VLOOKUP(EOMONTH($A355,-3),Prices_Monthly!$A:$I,COLUMN(I$4),FALSE)-1</f>
        <v>-2.3648592908722676E-3</v>
      </c>
    </row>
    <row r="356" spans="1:9" x14ac:dyDescent="0.35">
      <c r="A356" s="2">
        <v>43555</v>
      </c>
      <c r="B356" s="3">
        <f>VLOOKUP($A356,Prices_Monthly!$A:$I,COLUMN(B$4),FALSE)/VLOOKUP(EOMONTH($A356,-3),Prices_Monthly!$A:$I,COLUMN(B$4),FALSE)-1</f>
        <v>0.19375229741548683</v>
      </c>
      <c r="C356" s="3">
        <f>VLOOKUP($A356,Prices_Monthly!$A:$I,COLUMN(C$4),FALSE)/VLOOKUP(EOMONTH($A356,-3),Prices_Monthly!$A:$I,COLUMN(C$4),FALSE)-1</f>
        <v>3.201965821335806E-3</v>
      </c>
      <c r="D356" s="3">
        <f>VLOOKUP($A356,Prices_Monthly!$A:$I,COLUMN(D$4),FALSE)/VLOOKUP(EOMONTH($A356,-3),Prices_Monthly!$A:$I,COLUMN(D$4),FALSE)-1</f>
        <v>6.001592738592354E-3</v>
      </c>
      <c r="E356" s="3">
        <f>VLOOKUP($A356,Prices_Monthly!$A:$I,COLUMN(E$4),FALSE)/VLOOKUP(EOMONTH($A356,-3),Prices_Monthly!$A:$I,COLUMN(E$4),FALSE)-1</f>
        <v>1.6186440980584305E-2</v>
      </c>
      <c r="F356" s="3">
        <f>VLOOKUP($A356,Prices_Monthly!$A:$I,COLUMN(F$4),FALSE)/VLOOKUP(EOMONTH($A356,-3),Prices_Monthly!$A:$I,COLUMN(F$4),FALSE)-1</f>
        <v>0.13066186797752821</v>
      </c>
      <c r="G356" s="3">
        <f>VLOOKUP($A356,Prices_Monthly!$A:$I,COLUMN(G$4),FALSE)/VLOOKUP(EOMONTH($A356,-3),Prices_Monthly!$A:$I,COLUMN(G$4),FALSE)-1</f>
        <v>0.16404123885138122</v>
      </c>
      <c r="H356" s="3">
        <f>VLOOKUP($A356,Prices_Monthly!$A:$I,COLUMN(H$4),FALSE)/VLOOKUP(EOMONTH($A356,-3),Prices_Monthly!$A:$I,COLUMN(H$4),FALSE)-1</f>
        <v>-1.5314751582741648E-2</v>
      </c>
      <c r="I356" s="3">
        <f>VLOOKUP($A356,Prices_Monthly!$A:$I,COLUMN(I$4),FALSE)/VLOOKUP(EOMONTH($A356,-3),Prices_Monthly!$A:$I,COLUMN(I$4),FALSE)-1</f>
        <v>-2.503704577940391E-2</v>
      </c>
    </row>
    <row r="357" spans="1:9" x14ac:dyDescent="0.35">
      <c r="A357" s="2">
        <v>43585</v>
      </c>
      <c r="B357" s="3">
        <f>VLOOKUP($A357,Prices_Monthly!$A:$I,COLUMN(B$4),FALSE)/VLOOKUP(EOMONTH($A357,-3),Prices_Monthly!$A:$I,COLUMN(B$4),FALSE)-1</f>
        <v>9.7801009262294958E-2</v>
      </c>
      <c r="C357" s="3">
        <f>VLOOKUP($A357,Prices_Monthly!$A:$I,COLUMN(C$4),FALSE)/VLOOKUP(EOMONTH($A357,-3),Prices_Monthly!$A:$I,COLUMN(C$4),FALSE)-1</f>
        <v>-3.4690341931613689E-2</v>
      </c>
      <c r="D357" s="3">
        <f>VLOOKUP($A357,Prices_Monthly!$A:$I,COLUMN(D$4),FALSE)/VLOOKUP(EOMONTH($A357,-3),Prices_Monthly!$A:$I,COLUMN(D$4),FALSE)-1</f>
        <v>2.7419105647030761E-4</v>
      </c>
      <c r="E357" s="3">
        <f>VLOOKUP($A357,Prices_Monthly!$A:$I,COLUMN(E$4),FALSE)/VLOOKUP(EOMONTH($A357,-3),Prices_Monthly!$A:$I,COLUMN(E$4),FALSE)-1</f>
        <v>6.6157372359247901E-3</v>
      </c>
      <c r="F357" s="3">
        <f>VLOOKUP($A357,Prices_Monthly!$A:$I,COLUMN(F$4),FALSE)/VLOOKUP(EOMONTH($A357,-3),Prices_Monthly!$A:$I,COLUMN(F$4),FALSE)-1</f>
        <v>8.8266384778012741E-2</v>
      </c>
      <c r="G357" s="3">
        <f>VLOOKUP($A357,Prices_Monthly!$A:$I,COLUMN(G$4),FALSE)/VLOOKUP(EOMONTH($A357,-3),Prices_Monthly!$A:$I,COLUMN(G$4),FALSE)-1</f>
        <v>0.12370420069207344</v>
      </c>
      <c r="H357" s="3">
        <f>VLOOKUP($A357,Prices_Monthly!$A:$I,COLUMN(H$4),FALSE)/VLOOKUP(EOMONTH($A357,-3),Prices_Monthly!$A:$I,COLUMN(H$4),FALSE)-1</f>
        <v>-2.986653645833337E-2</v>
      </c>
      <c r="I357" s="3">
        <f>VLOOKUP($A357,Prices_Monthly!$A:$I,COLUMN(I$4),FALSE)/VLOOKUP(EOMONTH($A357,-3),Prices_Monthly!$A:$I,COLUMN(I$4),FALSE)-1</f>
        <v>-3.0482752748458353E-2</v>
      </c>
    </row>
    <row r="358" spans="1:9" x14ac:dyDescent="0.35">
      <c r="A358" s="2">
        <v>43616</v>
      </c>
      <c r="B358" s="3">
        <f>VLOOKUP($A358,Prices_Monthly!$A:$I,COLUMN(B$4),FALSE)/VLOOKUP(EOMONTH($A358,-3),Prices_Monthly!$A:$I,COLUMN(B$4),FALSE)-1</f>
        <v>-6.6676401055790868E-2</v>
      </c>
      <c r="C358" s="3">
        <f>VLOOKUP($A358,Prices_Monthly!$A:$I,COLUMN(C$4),FALSE)/VLOOKUP(EOMONTH($A358,-3),Prices_Monthly!$A:$I,COLUMN(C$4),FALSE)-1</f>
        <v>-1.3378472671886743E-2</v>
      </c>
      <c r="D358" s="3">
        <f>VLOOKUP($A358,Prices_Monthly!$A:$I,COLUMN(D$4),FALSE)/VLOOKUP(EOMONTH($A358,-3),Prices_Monthly!$A:$I,COLUMN(D$4),FALSE)-1</f>
        <v>3.0090292179398848E-3</v>
      </c>
      <c r="E358" s="3">
        <f>VLOOKUP($A358,Prices_Monthly!$A:$I,COLUMN(E$4),FALSE)/VLOOKUP(EOMONTH($A358,-3),Prices_Monthly!$A:$I,COLUMN(E$4),FALSE)-1</f>
        <v>3.4208609386381816E-2</v>
      </c>
      <c r="F358" s="3">
        <f>VLOOKUP($A358,Prices_Monthly!$A:$I,COLUMN(F$4),FALSE)/VLOOKUP(EOMONTH($A358,-3),Prices_Monthly!$A:$I,COLUMN(F$4),FALSE)-1</f>
        <v>-1.3385453683961046E-2</v>
      </c>
      <c r="G358" s="3">
        <f>VLOOKUP($A358,Prices_Monthly!$A:$I,COLUMN(G$4),FALSE)/VLOOKUP(EOMONTH($A358,-3),Prices_Monthly!$A:$I,COLUMN(G$4),FALSE)-1</f>
        <v>5.1897966807668006E-4</v>
      </c>
      <c r="H358" s="3">
        <f>VLOOKUP($A358,Prices_Monthly!$A:$I,COLUMN(H$4),FALSE)/VLOOKUP(EOMONTH($A358,-3),Prices_Monthly!$A:$I,COLUMN(H$4),FALSE)-1</f>
        <v>1.79124059315936E-2</v>
      </c>
      <c r="I358" s="3">
        <f>VLOOKUP($A358,Prices_Monthly!$A:$I,COLUMN(I$4),FALSE)/VLOOKUP(EOMONTH($A358,-3),Prices_Monthly!$A:$I,COLUMN(I$4),FALSE)-1</f>
        <v>-2.8973698862727937E-2</v>
      </c>
    </row>
    <row r="359" spans="1:9" x14ac:dyDescent="0.35">
      <c r="A359" s="2">
        <v>43646</v>
      </c>
      <c r="B359" s="3">
        <f>VLOOKUP($A359,Prices_Monthly!$A:$I,COLUMN(B$4),FALSE)/VLOOKUP(EOMONTH($A359,-3),Prices_Monthly!$A:$I,COLUMN(B$4),FALSE)-1</f>
        <v>-1.928089897184837E-2</v>
      </c>
      <c r="C359" s="3">
        <f>VLOOKUP($A359,Prices_Monthly!$A:$I,COLUMN(C$4),FALSE)/VLOOKUP(EOMONTH($A359,-3),Prices_Monthly!$A:$I,COLUMN(C$4),FALSE)-1</f>
        <v>8.3704079271864407E-2</v>
      </c>
      <c r="D359" s="3">
        <f>VLOOKUP($A359,Prices_Monthly!$A:$I,COLUMN(D$4),FALSE)/VLOOKUP(EOMONTH($A359,-3),Prices_Monthly!$A:$I,COLUMN(D$4),FALSE)-1</f>
        <v>3.8173123178357748E-3</v>
      </c>
      <c r="E359" s="3">
        <f>VLOOKUP($A359,Prices_Monthly!$A:$I,COLUMN(E$4),FALSE)/VLOOKUP(EOMONTH($A359,-3),Prices_Monthly!$A:$I,COLUMN(E$4),FALSE)-1</f>
        <v>2.7254074809643702E-2</v>
      </c>
      <c r="F359" s="3">
        <f>VLOOKUP($A359,Prices_Monthly!$A:$I,COLUMN(F$4),FALSE)/VLOOKUP(EOMONTH($A359,-3),Prices_Monthly!$A:$I,COLUMN(F$4),FALSE)-1</f>
        <v>3.6023446294786599E-2</v>
      </c>
      <c r="G359" s="3">
        <f>VLOOKUP($A359,Prices_Monthly!$A:$I,COLUMN(G$4),FALSE)/VLOOKUP(EOMONTH($A359,-3),Prices_Monthly!$A:$I,COLUMN(G$4),FALSE)-1</f>
        <v>3.5888945689214413E-2</v>
      </c>
      <c r="H359" s="3">
        <f>VLOOKUP($A359,Prices_Monthly!$A:$I,COLUMN(H$4),FALSE)/VLOOKUP(EOMONTH($A359,-3),Prices_Monthly!$A:$I,COLUMN(H$4),FALSE)-1</f>
        <v>1.9994222951789764E-2</v>
      </c>
      <c r="I359" s="3">
        <f>VLOOKUP($A359,Prices_Monthly!$A:$I,COLUMN(I$4),FALSE)/VLOOKUP(EOMONTH($A359,-3),Prices_Monthly!$A:$I,COLUMN(I$4),FALSE)-1</f>
        <v>6.3810494153040409E-3</v>
      </c>
    </row>
    <row r="360" spans="1:9" x14ac:dyDescent="0.35">
      <c r="A360" s="2">
        <v>43677</v>
      </c>
      <c r="B360" s="3">
        <f>VLOOKUP($A360,Prices_Monthly!$A:$I,COLUMN(B$4),FALSE)/VLOOKUP(EOMONTH($A360,-3),Prices_Monthly!$A:$I,COLUMN(B$4),FALSE)-1</f>
        <v>-5.7567020960518578E-2</v>
      </c>
      <c r="C360" s="3">
        <f>VLOOKUP($A360,Prices_Monthly!$A:$I,COLUMN(C$4),FALSE)/VLOOKUP(EOMONTH($A360,-3),Prices_Monthly!$A:$I,COLUMN(C$4),FALSE)-1</f>
        <v>0.10340826383171664</v>
      </c>
      <c r="D360" s="3">
        <f>VLOOKUP($A360,Prices_Monthly!$A:$I,COLUMN(D$4),FALSE)/VLOOKUP(EOMONTH($A360,-3),Prices_Monthly!$A:$I,COLUMN(D$4),FALSE)-1</f>
        <v>7.5662378693950316E-3</v>
      </c>
      <c r="E360" s="3">
        <f>VLOOKUP($A360,Prices_Monthly!$A:$I,COLUMN(E$4),FALSE)/VLOOKUP(EOMONTH($A360,-3),Prices_Monthly!$A:$I,COLUMN(E$4),FALSE)-1</f>
        <v>2.860360056217881E-2</v>
      </c>
      <c r="F360" s="3">
        <f>VLOOKUP($A360,Prices_Monthly!$A:$I,COLUMN(F$4),FALSE)/VLOOKUP(EOMONTH($A360,-3),Prices_Monthly!$A:$I,COLUMN(F$4),FALSE)-1</f>
        <v>9.9376097433405697E-3</v>
      </c>
      <c r="G360" s="3">
        <f>VLOOKUP($A360,Prices_Monthly!$A:$I,COLUMN(G$4),FALSE)/VLOOKUP(EOMONTH($A360,-3),Prices_Monthly!$A:$I,COLUMN(G$4),FALSE)-1</f>
        <v>4.9328107983652725E-3</v>
      </c>
      <c r="H360" s="3">
        <f>VLOOKUP($A360,Prices_Monthly!$A:$I,COLUMN(H$4),FALSE)/VLOOKUP(EOMONTH($A360,-3),Prices_Monthly!$A:$I,COLUMN(H$4),FALSE)-1</f>
        <v>1.8837288988666989E-2</v>
      </c>
      <c r="I360" s="3">
        <f>VLOOKUP($A360,Prices_Monthly!$A:$I,COLUMN(I$4),FALSE)/VLOOKUP(EOMONTH($A360,-3),Prices_Monthly!$A:$I,COLUMN(I$4),FALSE)-1</f>
        <v>-1.4125104854554871E-2</v>
      </c>
    </row>
    <row r="361" spans="1:9" x14ac:dyDescent="0.35">
      <c r="A361" s="2">
        <v>43708</v>
      </c>
      <c r="B361" s="3">
        <f>VLOOKUP($A361,Prices_Monthly!$A:$I,COLUMN(B$4),FALSE)/VLOOKUP(EOMONTH($A361,-3),Prices_Monthly!$A:$I,COLUMN(B$4),FALSE)-1</f>
        <v>-3.8665876529438425E-2</v>
      </c>
      <c r="C361" s="3">
        <f>VLOOKUP($A361,Prices_Monthly!$A:$I,COLUMN(C$4),FALSE)/VLOOKUP(EOMONTH($A361,-3),Prices_Monthly!$A:$I,COLUMN(C$4),FALSE)-1</f>
        <v>0.15628982474906428</v>
      </c>
      <c r="D361" s="3">
        <f>VLOOKUP($A361,Prices_Monthly!$A:$I,COLUMN(D$4),FALSE)/VLOOKUP(EOMONTH($A361,-3),Prices_Monthly!$A:$I,COLUMN(D$4),FALSE)-1</f>
        <v>1.3323195273058586E-2</v>
      </c>
      <c r="E361" s="3">
        <f>VLOOKUP($A361,Prices_Monthly!$A:$I,COLUMN(E$4),FALSE)/VLOOKUP(EOMONTH($A361,-3),Prices_Monthly!$A:$I,COLUMN(E$4),FALSE)-1</f>
        <v>3.4854908255053108E-2</v>
      </c>
      <c r="F361" s="3">
        <f>VLOOKUP($A361,Prices_Monthly!$A:$I,COLUMN(F$4),FALSE)/VLOOKUP(EOMONTH($A361,-3),Prices_Monthly!$A:$I,COLUMN(F$4),FALSE)-1</f>
        <v>6.1031736502981548E-2</v>
      </c>
      <c r="G361" s="3">
        <f>VLOOKUP($A361,Prices_Monthly!$A:$I,COLUMN(G$4),FALSE)/VLOOKUP(EOMONTH($A361,-3),Prices_Monthly!$A:$I,COLUMN(G$4),FALSE)-1</f>
        <v>7.4242224373578969E-2</v>
      </c>
      <c r="H361" s="3">
        <f>VLOOKUP($A361,Prices_Monthly!$A:$I,COLUMN(H$4),FALSE)/VLOOKUP(EOMONTH($A361,-3),Prices_Monthly!$A:$I,COLUMN(H$4),FALSE)-1</f>
        <v>1.5908311238456596E-2</v>
      </c>
      <c r="I361" s="3">
        <f>VLOOKUP($A361,Prices_Monthly!$A:$I,COLUMN(I$4),FALSE)/VLOOKUP(EOMONTH($A361,-3),Prices_Monthly!$A:$I,COLUMN(I$4),FALSE)-1</f>
        <v>-1.9022022990385135E-2</v>
      </c>
    </row>
    <row r="362" spans="1:9" x14ac:dyDescent="0.35">
      <c r="A362" s="2">
        <v>43738</v>
      </c>
      <c r="B362" s="3">
        <f>VLOOKUP($A362,Prices_Monthly!$A:$I,COLUMN(B$4),FALSE)/VLOOKUP(EOMONTH($A362,-3),Prices_Monthly!$A:$I,COLUMN(B$4),FALSE)-1</f>
        <v>-2.2527996916509085E-2</v>
      </c>
      <c r="C362" s="3">
        <f>VLOOKUP($A362,Prices_Monthly!$A:$I,COLUMN(C$4),FALSE)/VLOOKUP(EOMONTH($A362,-3),Prices_Monthly!$A:$I,COLUMN(C$4),FALSE)-1</f>
        <v>3.2754433953779527E-2</v>
      </c>
      <c r="D362" s="3">
        <f>VLOOKUP($A362,Prices_Monthly!$A:$I,COLUMN(D$4),FALSE)/VLOOKUP(EOMONTH($A362,-3),Prices_Monthly!$A:$I,COLUMN(D$4),FALSE)-1</f>
        <v>6.9272761100414026E-3</v>
      </c>
      <c r="E362" s="3">
        <f>VLOOKUP($A362,Prices_Monthly!$A:$I,COLUMN(E$4),FALSE)/VLOOKUP(EOMONTH($A362,-3),Prices_Monthly!$A:$I,COLUMN(E$4),FALSE)-1</f>
        <v>1.3110054066497234E-2</v>
      </c>
      <c r="F362" s="3">
        <f>VLOOKUP($A362,Prices_Monthly!$A:$I,COLUMN(F$4),FALSE)/VLOOKUP(EOMONTH($A362,-3),Prices_Monthly!$A:$I,COLUMN(F$4),FALSE)-1</f>
        <v>1.0940837048971641E-2</v>
      </c>
      <c r="G362" s="3">
        <f>VLOOKUP($A362,Prices_Monthly!$A:$I,COLUMN(G$4),FALSE)/VLOOKUP(EOMONTH($A362,-3),Prices_Monthly!$A:$I,COLUMN(G$4),FALSE)-1</f>
        <v>7.0145771551475278E-3</v>
      </c>
      <c r="H362" s="3">
        <f>VLOOKUP($A362,Prices_Monthly!$A:$I,COLUMN(H$4),FALSE)/VLOOKUP(EOMONTH($A362,-3),Prices_Monthly!$A:$I,COLUMN(H$4),FALSE)-1</f>
        <v>-9.9379053592025812E-3</v>
      </c>
      <c r="I362" s="3">
        <f>VLOOKUP($A362,Prices_Monthly!$A:$I,COLUMN(I$4),FALSE)/VLOOKUP(EOMONTH($A362,-3),Prices_Monthly!$A:$I,COLUMN(I$4),FALSE)-1</f>
        <v>-4.9651061516974848E-2</v>
      </c>
    </row>
    <row r="363" spans="1:9" x14ac:dyDescent="0.35">
      <c r="A363" s="2">
        <v>43769</v>
      </c>
      <c r="B363" s="3">
        <f>VLOOKUP($A363,Prices_Monthly!$A:$I,COLUMN(B$4),FALSE)/VLOOKUP(EOMONTH($A363,-3),Prices_Monthly!$A:$I,COLUMN(B$4),FALSE)-1</f>
        <v>-5.241736171312561E-2</v>
      </c>
      <c r="C363" s="3">
        <f>VLOOKUP($A363,Prices_Monthly!$A:$I,COLUMN(C$4),FALSE)/VLOOKUP(EOMONTH($A363,-3),Prices_Monthly!$A:$I,COLUMN(C$4),FALSE)-1</f>
        <v>5.3549817839065872E-2</v>
      </c>
      <c r="D363" s="3">
        <f>VLOOKUP($A363,Prices_Monthly!$A:$I,COLUMN(D$4),FALSE)/VLOOKUP(EOMONTH($A363,-3),Prices_Monthly!$A:$I,COLUMN(D$4),FALSE)-1</f>
        <v>4.1583909987030765E-4</v>
      </c>
      <c r="E363" s="3">
        <f>VLOOKUP($A363,Prices_Monthly!$A:$I,COLUMN(E$4),FALSE)/VLOOKUP(EOMONTH($A363,-3),Prices_Monthly!$A:$I,COLUMN(E$4),FALSE)-1</f>
        <v>1.6351329079460353E-2</v>
      </c>
      <c r="F363" s="3">
        <f>VLOOKUP($A363,Prices_Monthly!$A:$I,COLUMN(F$4),FALSE)/VLOOKUP(EOMONTH($A363,-3),Prices_Monthly!$A:$I,COLUMN(F$4),FALSE)-1</f>
        <v>1.7275182184737226E-2</v>
      </c>
      <c r="G363" s="3">
        <f>VLOOKUP($A363,Prices_Monthly!$A:$I,COLUMN(G$4),FALSE)/VLOOKUP(EOMONTH($A363,-3),Prices_Monthly!$A:$I,COLUMN(G$4),FALSE)-1</f>
        <v>2.5395135596855356E-2</v>
      </c>
      <c r="H363" s="3">
        <f>VLOOKUP($A363,Prices_Monthly!$A:$I,COLUMN(H$4),FALSE)/VLOOKUP(EOMONTH($A363,-3),Prices_Monthly!$A:$I,COLUMN(H$4),FALSE)-1</f>
        <v>-2.3681669243694747E-3</v>
      </c>
      <c r="I363" s="3">
        <f>VLOOKUP($A363,Prices_Monthly!$A:$I,COLUMN(I$4),FALSE)/VLOOKUP(EOMONTH($A363,-3),Prices_Monthly!$A:$I,COLUMN(I$4),FALSE)-1</f>
        <v>-5.1827910323325455E-3</v>
      </c>
    </row>
    <row r="364" spans="1:9" x14ac:dyDescent="0.35">
      <c r="A364" s="2">
        <v>43799</v>
      </c>
      <c r="B364" s="3">
        <f>VLOOKUP($A364,Prices_Monthly!$A:$I,COLUMN(B$4),FALSE)/VLOOKUP(EOMONTH($A364,-3),Prices_Monthly!$A:$I,COLUMN(B$4),FALSE)-1</f>
        <v>3.794444457337276E-2</v>
      </c>
      <c r="C364" s="3">
        <f>VLOOKUP($A364,Prices_Monthly!$A:$I,COLUMN(C$4),FALSE)/VLOOKUP(EOMONTH($A364,-3),Prices_Monthly!$A:$I,COLUMN(C$4),FALSE)-1</f>
        <v>-4.1618661642517374E-2</v>
      </c>
      <c r="D364" s="3">
        <f>VLOOKUP($A364,Prices_Monthly!$A:$I,COLUMN(D$4),FALSE)/VLOOKUP(EOMONTH($A364,-3),Prices_Monthly!$A:$I,COLUMN(D$4),FALSE)-1</f>
        <v>-1.3810348224503555E-2</v>
      </c>
      <c r="E364" s="3">
        <f>VLOOKUP($A364,Prices_Monthly!$A:$I,COLUMN(E$4),FALSE)/VLOOKUP(EOMONTH($A364,-3),Prices_Monthly!$A:$I,COLUMN(E$4),FALSE)-1</f>
        <v>-1.6900488845264849E-2</v>
      </c>
      <c r="F364" s="3">
        <f>VLOOKUP($A364,Prices_Monthly!$A:$I,COLUMN(F$4),FALSE)/VLOOKUP(EOMONTH($A364,-3),Prices_Monthly!$A:$I,COLUMN(F$4),FALSE)-1</f>
        <v>7.4155099577549732E-2</v>
      </c>
      <c r="G364" s="3">
        <f>VLOOKUP($A364,Prices_Monthly!$A:$I,COLUMN(G$4),FALSE)/VLOOKUP(EOMONTH($A364,-3),Prices_Monthly!$A:$I,COLUMN(G$4),FALSE)-1</f>
        <v>9.1287509199348804E-2</v>
      </c>
      <c r="H364" s="3">
        <f>VLOOKUP($A364,Prices_Monthly!$A:$I,COLUMN(H$4),FALSE)/VLOOKUP(EOMONTH($A364,-3),Prices_Monthly!$A:$I,COLUMN(H$4),FALSE)-1</f>
        <v>-3.603639321626062E-2</v>
      </c>
      <c r="I364" s="3">
        <f>VLOOKUP($A364,Prices_Monthly!$A:$I,COLUMN(I$4),FALSE)/VLOOKUP(EOMONTH($A364,-3),Prices_Monthly!$A:$I,COLUMN(I$4),FALSE)-1</f>
        <v>-4.9319241680487735E-3</v>
      </c>
    </row>
    <row r="365" spans="1:9" x14ac:dyDescent="0.35">
      <c r="A365" s="2">
        <v>43830</v>
      </c>
      <c r="B365" s="3">
        <f>VLOOKUP($A365,Prices_Monthly!$A:$I,COLUMN(B$4),FALSE)/VLOOKUP(EOMONTH($A365,-3),Prices_Monthly!$A:$I,COLUMN(B$4),FALSE)-1</f>
        <v>6.2575527153223121E-2</v>
      </c>
      <c r="C365" s="3">
        <f>VLOOKUP($A365,Prices_Monthly!$A:$I,COLUMN(C$4),FALSE)/VLOOKUP(EOMONTH($A365,-3),Prices_Monthly!$A:$I,COLUMN(C$4),FALSE)-1</f>
        <v>2.920246089537315E-2</v>
      </c>
      <c r="D365" s="3">
        <f>VLOOKUP($A365,Prices_Monthly!$A:$I,COLUMN(D$4),FALSE)/VLOOKUP(EOMONTH($A365,-3),Prices_Monthly!$A:$I,COLUMN(D$4),FALSE)-1</f>
        <v>-1.8432437899180809E-2</v>
      </c>
      <c r="E365" s="3">
        <f>VLOOKUP($A365,Prices_Monthly!$A:$I,COLUMN(E$4),FALSE)/VLOOKUP(EOMONTH($A365,-3),Prices_Monthly!$A:$I,COLUMN(E$4),FALSE)-1</f>
        <v>-1.4683085016941266E-2</v>
      </c>
      <c r="F365" s="3">
        <f>VLOOKUP($A365,Prices_Monthly!$A:$I,COLUMN(F$4),FALSE)/VLOOKUP(EOMONTH($A365,-3),Prices_Monthly!$A:$I,COLUMN(F$4),FALSE)-1</f>
        <v>8.368852155220341E-2</v>
      </c>
      <c r="G365" s="3">
        <f>VLOOKUP($A365,Prices_Monthly!$A:$I,COLUMN(G$4),FALSE)/VLOOKUP(EOMONTH($A365,-3),Prices_Monthly!$A:$I,COLUMN(G$4),FALSE)-1</f>
        <v>0.12257932292318752</v>
      </c>
      <c r="H365" s="3">
        <f>VLOOKUP($A365,Prices_Monthly!$A:$I,COLUMN(H$4),FALSE)/VLOOKUP(EOMONTH($A365,-3),Prices_Monthly!$A:$I,COLUMN(H$4),FALSE)-1</f>
        <v>-1.0814830731365133E-2</v>
      </c>
      <c r="I365" s="3">
        <f>VLOOKUP($A365,Prices_Monthly!$A:$I,COLUMN(I$4),FALSE)/VLOOKUP(EOMONTH($A365,-3),Prices_Monthly!$A:$I,COLUMN(I$4),FALSE)-1</f>
        <v>2.3014557838755278E-2</v>
      </c>
    </row>
    <row r="366" spans="1:9" x14ac:dyDescent="0.35">
      <c r="A366" s="2">
        <v>43861</v>
      </c>
      <c r="B366" s="3">
        <f>VLOOKUP($A366,Prices_Monthly!$A:$I,COLUMN(B$4),FALSE)/VLOOKUP(EOMONTH($A366,-3),Prices_Monthly!$A:$I,COLUMN(B$4),FALSE)-1</f>
        <v>-0.10732446851732635</v>
      </c>
      <c r="C366" s="3">
        <f>VLOOKUP($A366,Prices_Monthly!$A:$I,COLUMN(C$4),FALSE)/VLOOKUP(EOMONTH($A366,-3),Prices_Monthly!$A:$I,COLUMN(C$4),FALSE)-1</f>
        <v>3.9087070278721825E-2</v>
      </c>
      <c r="D366" s="3">
        <f>VLOOKUP($A366,Prices_Monthly!$A:$I,COLUMN(D$4),FALSE)/VLOOKUP(EOMONTH($A366,-3),Prices_Monthly!$A:$I,COLUMN(D$4),FALSE)-1</f>
        <v>-7.5309565678085555E-3</v>
      </c>
      <c r="E366" s="3">
        <f>VLOOKUP($A366,Prices_Monthly!$A:$I,COLUMN(E$4),FALSE)/VLOOKUP(EOMONTH($A366,-3),Prices_Monthly!$A:$I,COLUMN(E$4),FALSE)-1</f>
        <v>1.0333953159873399E-2</v>
      </c>
      <c r="F366" s="3">
        <f>VLOOKUP($A366,Prices_Monthly!$A:$I,COLUMN(F$4),FALSE)/VLOOKUP(EOMONTH($A366,-3),Prices_Monthly!$A:$I,COLUMN(F$4),FALSE)-1</f>
        <v>6.0909090909090802E-2</v>
      </c>
      <c r="G366" s="3">
        <f>VLOOKUP($A366,Prices_Monthly!$A:$I,COLUMN(G$4),FALSE)/VLOOKUP(EOMONTH($A366,-3),Prices_Monthly!$A:$I,COLUMN(G$4),FALSE)-1</f>
        <v>0.10845588308247933</v>
      </c>
      <c r="H366" s="3">
        <f>VLOOKUP($A366,Prices_Monthly!$A:$I,COLUMN(H$4),FALSE)/VLOOKUP(EOMONTH($A366,-3),Prices_Monthly!$A:$I,COLUMN(H$4),FALSE)-1</f>
        <v>-7.1913060872216272E-3</v>
      </c>
      <c r="I366" s="3">
        <f>VLOOKUP($A366,Prices_Monthly!$A:$I,COLUMN(I$4),FALSE)/VLOOKUP(EOMONTH($A366,-3),Prices_Monthly!$A:$I,COLUMN(I$4),FALSE)-1</f>
        <v>-1.2588226650073642E-2</v>
      </c>
    </row>
    <row r="367" spans="1:9" x14ac:dyDescent="0.35">
      <c r="A367" s="2">
        <v>43890</v>
      </c>
      <c r="B367" s="3">
        <f>VLOOKUP($A367,Prices_Monthly!$A:$I,COLUMN(B$4),FALSE)/VLOOKUP(EOMONTH($A367,-3),Prices_Monthly!$A:$I,COLUMN(B$4),FALSE)-1</f>
        <v>-0.22998792351203612</v>
      </c>
      <c r="C367" s="3">
        <f>VLOOKUP($A367,Prices_Monthly!$A:$I,COLUMN(C$4),FALSE)/VLOOKUP(EOMONTH($A367,-3),Prices_Monthly!$A:$I,COLUMN(C$4),FALSE)-1</f>
        <v>5.9520694702750232E-2</v>
      </c>
      <c r="D367" s="3">
        <f>VLOOKUP($A367,Prices_Monthly!$A:$I,COLUMN(D$4),FALSE)/VLOOKUP(EOMONTH($A367,-3),Prices_Monthly!$A:$I,COLUMN(D$4),FALSE)-1</f>
        <v>5.715698547200887E-3</v>
      </c>
      <c r="E367" s="3">
        <f>VLOOKUP($A367,Prices_Monthly!$A:$I,COLUMN(E$4),FALSE)/VLOOKUP(EOMONTH($A367,-3),Prices_Monthly!$A:$I,COLUMN(E$4),FALSE)-1</f>
        <v>4.0073431493743206E-2</v>
      </c>
      <c r="F367" s="3">
        <f>VLOOKUP($A367,Prices_Monthly!$A:$I,COLUMN(F$4),FALSE)/VLOOKUP(EOMONTH($A367,-3),Prices_Monthly!$A:$I,COLUMN(F$4),FALSE)-1</f>
        <v>-6.225858557482955E-2</v>
      </c>
      <c r="G367" s="3">
        <f>VLOOKUP($A367,Prices_Monthly!$A:$I,COLUMN(G$4),FALSE)/VLOOKUP(EOMONTH($A367,-3),Prices_Monthly!$A:$I,COLUMN(G$4),FALSE)-1</f>
        <v>9.8029941471922122E-4</v>
      </c>
      <c r="H367" s="3">
        <f>VLOOKUP($A367,Prices_Monthly!$A:$I,COLUMN(H$4),FALSE)/VLOOKUP(EOMONTH($A367,-3),Prices_Monthly!$A:$I,COLUMN(H$4),FALSE)-1</f>
        <v>9.9745282911829491E-3</v>
      </c>
      <c r="I367" s="3">
        <f>VLOOKUP($A367,Prices_Monthly!$A:$I,COLUMN(I$4),FALSE)/VLOOKUP(EOMONTH($A367,-3),Prices_Monthly!$A:$I,COLUMN(I$4),FALSE)-1</f>
        <v>-1.0027893386313047E-2</v>
      </c>
    </row>
    <row r="368" spans="1:9" x14ac:dyDescent="0.35">
      <c r="A368" s="2">
        <v>43921</v>
      </c>
      <c r="B368" s="3">
        <f>VLOOKUP($A368,Prices_Monthly!$A:$I,COLUMN(B$4),FALSE)/VLOOKUP(EOMONTH($A368,-3),Prices_Monthly!$A:$I,COLUMN(B$4),FALSE)-1</f>
        <v>-0.52136731867670227</v>
      </c>
      <c r="C368" s="3">
        <f>VLOOKUP($A368,Prices_Monthly!$A:$I,COLUMN(C$4),FALSE)/VLOOKUP(EOMONTH($A368,-3),Prices_Monthly!$A:$I,COLUMN(C$4),FALSE)-1</f>
        <v>4.2042016375788638E-2</v>
      </c>
      <c r="D368" s="3">
        <f>VLOOKUP($A368,Prices_Monthly!$A:$I,COLUMN(D$4),FALSE)/VLOOKUP(EOMONTH($A368,-3),Prices_Monthly!$A:$I,COLUMN(D$4),FALSE)-1</f>
        <v>8.934368046764618E-4</v>
      </c>
      <c r="E368" s="3">
        <f>VLOOKUP($A368,Prices_Monthly!$A:$I,COLUMN(E$4),FALSE)/VLOOKUP(EOMONTH($A368,-3),Prices_Monthly!$A:$I,COLUMN(E$4),FALSE)-1</f>
        <v>8.1667908726070326E-2</v>
      </c>
      <c r="F368" s="3">
        <f>VLOOKUP($A368,Prices_Monthly!$A:$I,COLUMN(F$4),FALSE)/VLOOKUP(EOMONTH($A368,-3),Prices_Monthly!$A:$I,COLUMN(F$4),FALSE)-1</f>
        <v>-0.20110126885324386</v>
      </c>
      <c r="G368" s="3">
        <f>VLOOKUP($A368,Prices_Monthly!$A:$I,COLUMN(G$4),FALSE)/VLOOKUP(EOMONTH($A368,-3),Prices_Monthly!$A:$I,COLUMN(G$4),FALSE)-1</f>
        <v>-0.10857119299999485</v>
      </c>
      <c r="H368" s="3">
        <f>VLOOKUP($A368,Prices_Monthly!$A:$I,COLUMN(H$4),FALSE)/VLOOKUP(EOMONTH($A368,-3),Prices_Monthly!$A:$I,COLUMN(H$4),FALSE)-1</f>
        <v>2.1524790182665399E-3</v>
      </c>
      <c r="I368" s="3">
        <f>VLOOKUP($A368,Prices_Monthly!$A:$I,COLUMN(I$4),FALSE)/VLOOKUP(EOMONTH($A368,-3),Prices_Monthly!$A:$I,COLUMN(I$4),FALSE)-1</f>
        <v>-2.813990679600975E-2</v>
      </c>
    </row>
    <row r="369" spans="1:9" x14ac:dyDescent="0.35">
      <c r="A369" s="2">
        <v>43951</v>
      </c>
      <c r="B369" s="3">
        <f>VLOOKUP($A369,Prices_Monthly!$A:$I,COLUMN(B$4),FALSE)/VLOOKUP(EOMONTH($A369,-3),Prices_Monthly!$A:$I,COLUMN(B$4),FALSE)-1</f>
        <v>-0.51977412638203091</v>
      </c>
      <c r="C369" s="3">
        <f>VLOOKUP($A369,Prices_Monthly!$A:$I,COLUMN(C$4),FALSE)/VLOOKUP(EOMONTH($A369,-3),Prices_Monthly!$A:$I,COLUMN(C$4),FALSE)-1</f>
        <v>6.4930222297585383E-2</v>
      </c>
      <c r="D369" s="3">
        <f>VLOOKUP($A369,Prices_Monthly!$A:$I,COLUMN(D$4),FALSE)/VLOOKUP(EOMONTH($A369,-3),Prices_Monthly!$A:$I,COLUMN(D$4),FALSE)-1</f>
        <v>-9.4341062462088843E-4</v>
      </c>
      <c r="E369" s="3">
        <f>VLOOKUP($A369,Prices_Monthly!$A:$I,COLUMN(E$4),FALSE)/VLOOKUP(EOMONTH($A369,-3),Prices_Monthly!$A:$I,COLUMN(E$4),FALSE)-1</f>
        <v>5.8367790743371284E-2</v>
      </c>
      <c r="F369" s="3">
        <f>VLOOKUP($A369,Prices_Monthly!$A:$I,COLUMN(F$4),FALSE)/VLOOKUP(EOMONTH($A369,-3),Prices_Monthly!$A:$I,COLUMN(F$4),FALSE)-1</f>
        <v>-9.5698371893744749E-2</v>
      </c>
      <c r="G369" s="3">
        <f>VLOOKUP($A369,Prices_Monthly!$A:$I,COLUMN(G$4),FALSE)/VLOOKUP(EOMONTH($A369,-3),Prices_Monthly!$A:$I,COLUMN(G$4),FALSE)-1</f>
        <v>9.9391193138265166E-4</v>
      </c>
      <c r="H369" s="3">
        <f>VLOOKUP($A369,Prices_Monthly!$A:$I,COLUMN(H$4),FALSE)/VLOOKUP(EOMONTH($A369,-3),Prices_Monthly!$A:$I,COLUMN(H$4),FALSE)-1</f>
        <v>9.3990841845721373E-3</v>
      </c>
      <c r="I369" s="3">
        <f>VLOOKUP($A369,Prices_Monthly!$A:$I,COLUMN(I$4),FALSE)/VLOOKUP(EOMONTH($A369,-3),Prices_Monthly!$A:$I,COLUMN(I$4),FALSE)-1</f>
        <v>-1.6566928694422889E-2</v>
      </c>
    </row>
    <row r="370" spans="1:9" x14ac:dyDescent="0.35">
      <c r="A370" s="2">
        <v>43982</v>
      </c>
      <c r="B370" s="3">
        <f>VLOOKUP($A370,Prices_Monthly!$A:$I,COLUMN(B$4),FALSE)/VLOOKUP(EOMONTH($A370,-3),Prices_Monthly!$A:$I,COLUMN(B$4),FALSE)-1</f>
        <v>-0.40103421842356279</v>
      </c>
      <c r="C370" s="3">
        <f>VLOOKUP($A370,Prices_Monthly!$A:$I,COLUMN(C$4),FALSE)/VLOOKUP(EOMONTH($A370,-3),Prices_Monthly!$A:$I,COLUMN(C$4),FALSE)-1</f>
        <v>0.10859724354268163</v>
      </c>
      <c r="D370" s="3">
        <f>VLOOKUP($A370,Prices_Monthly!$A:$I,COLUMN(D$4),FALSE)/VLOOKUP(EOMONTH($A370,-3),Prices_Monthly!$A:$I,COLUMN(D$4),FALSE)-1</f>
        <v>-1.2851335463951896E-2</v>
      </c>
      <c r="E370" s="3">
        <f>VLOOKUP($A370,Prices_Monthly!$A:$I,COLUMN(E$4),FALSE)/VLOOKUP(EOMONTH($A370,-3),Prices_Monthly!$A:$I,COLUMN(E$4),FALSE)-1</f>
        <v>3.5028321956268371E-2</v>
      </c>
      <c r="F370" s="3">
        <f>VLOOKUP($A370,Prices_Monthly!$A:$I,COLUMN(F$4),FALSE)/VLOOKUP(EOMONTH($A370,-3),Prices_Monthly!$A:$I,COLUMN(F$4),FALSE)-1</f>
        <v>3.5424077888035921E-2</v>
      </c>
      <c r="G370" s="3">
        <f>VLOOKUP($A370,Prices_Monthly!$A:$I,COLUMN(G$4),FALSE)/VLOOKUP(EOMONTH($A370,-3),Prices_Monthly!$A:$I,COLUMN(G$4),FALSE)-1</f>
        <v>0.13314404519746437</v>
      </c>
      <c r="H370" s="3">
        <f>VLOOKUP($A370,Prices_Monthly!$A:$I,COLUMN(H$4),FALSE)/VLOOKUP(EOMONTH($A370,-3),Prices_Monthly!$A:$I,COLUMN(H$4),FALSE)-1</f>
        <v>-1.7960229115794313E-3</v>
      </c>
      <c r="I370" s="3">
        <f>VLOOKUP($A370,Prices_Monthly!$A:$I,COLUMN(I$4),FALSE)/VLOOKUP(EOMONTH($A370,-3),Prices_Monthly!$A:$I,COLUMN(I$4),FALSE)-1</f>
        <v>8.8111472351046771E-3</v>
      </c>
    </row>
    <row r="371" spans="1:9" x14ac:dyDescent="0.35">
      <c r="A371" s="2">
        <v>44012</v>
      </c>
      <c r="B371" s="3">
        <f>VLOOKUP($A371,Prices_Monthly!$A:$I,COLUMN(B$4),FALSE)/VLOOKUP(EOMONTH($A371,-3),Prices_Monthly!$A:$I,COLUMN(B$4),FALSE)-1</f>
        <v>5.9669319882676986E-2</v>
      </c>
      <c r="C371" s="3">
        <f>VLOOKUP($A371,Prices_Monthly!$A:$I,COLUMN(C$4),FALSE)/VLOOKUP(EOMONTH($A371,-3),Prices_Monthly!$A:$I,COLUMN(C$4),FALSE)-1</f>
        <v>0.12025655957546277</v>
      </c>
      <c r="D371" s="3">
        <f>VLOOKUP($A371,Prices_Monthly!$A:$I,COLUMN(D$4),FALSE)/VLOOKUP(EOMONTH($A371,-3),Prices_Monthly!$A:$I,COLUMN(D$4),FALSE)-1</f>
        <v>-2.8154113852472129E-3</v>
      </c>
      <c r="E371" s="3">
        <f>VLOOKUP($A371,Prices_Monthly!$A:$I,COLUMN(E$4),FALSE)/VLOOKUP(EOMONTH($A371,-3),Prices_Monthly!$A:$I,COLUMN(E$4),FALSE)-1</f>
        <v>6.0486519819553664E-3</v>
      </c>
      <c r="F371" s="3">
        <f>VLOOKUP($A371,Prices_Monthly!$A:$I,COLUMN(F$4),FALSE)/VLOOKUP(EOMONTH($A371,-3),Prices_Monthly!$A:$I,COLUMN(F$4),FALSE)-1</f>
        <v>0.20690098035018623</v>
      </c>
      <c r="G371" s="3">
        <f>VLOOKUP($A371,Prices_Monthly!$A:$I,COLUMN(G$4),FALSE)/VLOOKUP(EOMONTH($A371,-3),Prices_Monthly!$A:$I,COLUMN(G$4),FALSE)-1</f>
        <v>0.30481428934789867</v>
      </c>
      <c r="H371" s="3">
        <f>VLOOKUP($A371,Prices_Monthly!$A:$I,COLUMN(H$4),FALSE)/VLOOKUP(EOMONTH($A371,-3),Prices_Monthly!$A:$I,COLUMN(H$4),FALSE)-1</f>
        <v>-1.3920245018832489E-3</v>
      </c>
      <c r="I371" s="3">
        <f>VLOOKUP($A371,Prices_Monthly!$A:$I,COLUMN(I$4),FALSE)/VLOOKUP(EOMONTH($A371,-3),Prices_Monthly!$A:$I,COLUMN(I$4),FALSE)-1</f>
        <v>2.1239803856853312E-2</v>
      </c>
    </row>
    <row r="372" spans="1:9" x14ac:dyDescent="0.35">
      <c r="A372" s="2">
        <v>44043</v>
      </c>
      <c r="B372" s="3">
        <f>VLOOKUP($A372,Prices_Monthly!$A:$I,COLUMN(B$4),FALSE)/VLOOKUP(EOMONTH($A372,-3),Prices_Monthly!$A:$I,COLUMN(B$4),FALSE)-1</f>
        <v>0.32501501155193591</v>
      </c>
      <c r="C372" s="3">
        <f>VLOOKUP($A372,Prices_Monthly!$A:$I,COLUMN(C$4),FALSE)/VLOOKUP(EOMONTH($A372,-3),Prices_Monthly!$A:$I,COLUMN(C$4),FALSE)-1</f>
        <v>0.14585012896728022</v>
      </c>
      <c r="D372" s="3">
        <f>VLOOKUP($A372,Prices_Monthly!$A:$I,COLUMN(D$4),FALSE)/VLOOKUP(EOMONTH($A372,-3),Prices_Monthly!$A:$I,COLUMN(D$4),FALSE)-1</f>
        <v>-2.8424966933461304E-3</v>
      </c>
      <c r="E372" s="3">
        <f>VLOOKUP($A372,Prices_Monthly!$A:$I,COLUMN(E$4),FALSE)/VLOOKUP(EOMONTH($A372,-3),Prices_Monthly!$A:$I,COLUMN(E$4),FALSE)-1</f>
        <v>8.5693593089055664E-3</v>
      </c>
      <c r="F372" s="3">
        <f>VLOOKUP($A372,Prices_Monthly!$A:$I,COLUMN(F$4),FALSE)/VLOOKUP(EOMONTH($A372,-3),Prices_Monthly!$A:$I,COLUMN(F$4),FALSE)-1</f>
        <v>0.1284918318614261</v>
      </c>
      <c r="G372" s="3">
        <f>VLOOKUP($A372,Prices_Monthly!$A:$I,COLUMN(G$4),FALSE)/VLOOKUP(EOMONTH($A372,-3),Prices_Monthly!$A:$I,COLUMN(G$4),FALSE)-1</f>
        <v>0.21307935531408062</v>
      </c>
      <c r="H372" s="3">
        <f>VLOOKUP($A372,Prices_Monthly!$A:$I,COLUMN(H$4),FALSE)/VLOOKUP(EOMONTH($A372,-3),Prices_Monthly!$A:$I,COLUMN(H$4),FALSE)-1</f>
        <v>1.0091831478976632E-2</v>
      </c>
      <c r="I372" s="3">
        <f>VLOOKUP($A372,Prices_Monthly!$A:$I,COLUMN(I$4),FALSE)/VLOOKUP(EOMONTH($A372,-3),Prices_Monthly!$A:$I,COLUMN(I$4),FALSE)-1</f>
        <v>7.764252729246035E-2</v>
      </c>
    </row>
    <row r="373" spans="1:9" x14ac:dyDescent="0.35">
      <c r="A373" s="2">
        <v>44074</v>
      </c>
      <c r="B373" s="3">
        <f>VLOOKUP($A373,Prices_Monthly!$A:$I,COLUMN(B$4),FALSE)/VLOOKUP(EOMONTH($A373,-3),Prices_Monthly!$A:$I,COLUMN(B$4),FALSE)-1</f>
        <v>0.19688284930842759</v>
      </c>
      <c r="C373" s="3">
        <f>VLOOKUP($A373,Prices_Monthly!$A:$I,COLUMN(C$4),FALSE)/VLOOKUP(EOMONTH($A373,-3),Prices_Monthly!$A:$I,COLUMN(C$4),FALSE)-1</f>
        <v>0.11150812494496964</v>
      </c>
      <c r="D373" s="3">
        <f>VLOOKUP($A373,Prices_Monthly!$A:$I,COLUMN(D$4),FALSE)/VLOOKUP(EOMONTH($A373,-3),Prices_Monthly!$A:$I,COLUMN(D$4),FALSE)-1</f>
        <v>-4.2647399875122005E-3</v>
      </c>
      <c r="E373" s="3">
        <f>VLOOKUP($A373,Prices_Monthly!$A:$I,COLUMN(E$4),FALSE)/VLOOKUP(EOMONTH($A373,-3),Prices_Monthly!$A:$I,COLUMN(E$4),FALSE)-1</f>
        <v>2.1231134840258292E-3</v>
      </c>
      <c r="F373" s="3">
        <f>VLOOKUP($A373,Prices_Monthly!$A:$I,COLUMN(F$4),FALSE)/VLOOKUP(EOMONTH($A373,-3),Prices_Monthly!$A:$I,COLUMN(F$4),FALSE)-1</f>
        <v>0.15442479476329973</v>
      </c>
      <c r="G373" s="3">
        <f>VLOOKUP($A373,Prices_Monthly!$A:$I,COLUMN(G$4),FALSE)/VLOOKUP(EOMONTH($A373,-3),Prices_Monthly!$A:$I,COLUMN(G$4),FALSE)-1</f>
        <v>0.2686647271656033</v>
      </c>
      <c r="H373" s="3">
        <f>VLOOKUP($A373,Prices_Monthly!$A:$I,COLUMN(H$4),FALSE)/VLOOKUP(EOMONTH($A373,-3),Prices_Monthly!$A:$I,COLUMN(H$4),FALSE)-1</f>
        <v>2.1807695013012607E-2</v>
      </c>
      <c r="I373" s="3">
        <f>VLOOKUP($A373,Prices_Monthly!$A:$I,COLUMN(I$4),FALSE)/VLOOKUP(EOMONTH($A373,-3),Prices_Monthly!$A:$I,COLUMN(I$4),FALSE)-1</f>
        <v>6.7625614386545019E-2</v>
      </c>
    </row>
    <row r="374" spans="1:9" x14ac:dyDescent="0.35">
      <c r="A374" s="2">
        <v>44104</v>
      </c>
      <c r="B374" s="3">
        <f>VLOOKUP($A374,Prices_Monthly!$A:$I,COLUMN(B$4),FALSE)/VLOOKUP(EOMONTH($A374,-3),Prices_Monthly!$A:$I,COLUMN(B$4),FALSE)-1</f>
        <v>-9.7765423408333052E-2</v>
      </c>
      <c r="C374" s="3">
        <f>VLOOKUP($A374,Prices_Monthly!$A:$I,COLUMN(C$4),FALSE)/VLOOKUP(EOMONTH($A374,-3),Prices_Monthly!$A:$I,COLUMN(C$4),FALSE)-1</f>
        <v>3.596426490011928E-2</v>
      </c>
      <c r="D374" s="3">
        <f>VLOOKUP($A374,Prices_Monthly!$A:$I,COLUMN(D$4),FALSE)/VLOOKUP(EOMONTH($A374,-3),Prices_Monthly!$A:$I,COLUMN(D$4),FALSE)-1</f>
        <v>1.3252361760183184E-3</v>
      </c>
      <c r="E374" s="3">
        <f>VLOOKUP($A374,Prices_Monthly!$A:$I,COLUMN(E$4),FALSE)/VLOOKUP(EOMONTH($A374,-3),Prices_Monthly!$A:$I,COLUMN(E$4),FALSE)-1</f>
        <v>3.2983566011404175E-3</v>
      </c>
      <c r="F374" s="3">
        <f>VLOOKUP($A374,Prices_Monthly!$A:$I,COLUMN(F$4),FALSE)/VLOOKUP(EOMONTH($A374,-3),Prices_Monthly!$A:$I,COLUMN(F$4),FALSE)-1</f>
        <v>8.8145573212258688E-2</v>
      </c>
      <c r="G374" s="3">
        <f>VLOOKUP($A374,Prices_Monthly!$A:$I,COLUMN(G$4),FALSE)/VLOOKUP(EOMONTH($A374,-3),Prices_Monthly!$A:$I,COLUMN(G$4),FALSE)-1</f>
        <v>0.12554457363053206</v>
      </c>
      <c r="H374" s="3">
        <f>VLOOKUP($A374,Prices_Monthly!$A:$I,COLUMN(H$4),FALSE)/VLOOKUP(EOMONTH($A374,-3),Prices_Monthly!$A:$I,COLUMN(H$4),FALSE)-1</f>
        <v>2.110679970175644E-2</v>
      </c>
      <c r="I374" s="3">
        <f>VLOOKUP($A374,Prices_Monthly!$A:$I,COLUMN(I$4),FALSE)/VLOOKUP(EOMONTH($A374,-3),Prices_Monthly!$A:$I,COLUMN(I$4),FALSE)-1</f>
        <v>4.2030104607798657E-2</v>
      </c>
    </row>
    <row r="375" spans="1:9" x14ac:dyDescent="0.35">
      <c r="A375" s="2">
        <v>44135</v>
      </c>
      <c r="B375" s="3">
        <f>VLOOKUP($A375,Prices_Monthly!$A:$I,COLUMN(B$4),FALSE)/VLOOKUP(EOMONTH($A375,-3),Prices_Monthly!$A:$I,COLUMN(B$4),FALSE)-1</f>
        <v>-0.19993617552331322</v>
      </c>
      <c r="C375" s="3">
        <f>VLOOKUP($A375,Prices_Monthly!$A:$I,COLUMN(C$4),FALSE)/VLOOKUP(EOMONTH($A375,-3),Prices_Monthly!$A:$I,COLUMN(C$4),FALSE)-1</f>
        <v>-5.337786379264875E-2</v>
      </c>
      <c r="D375" s="3">
        <f>VLOOKUP($A375,Prices_Monthly!$A:$I,COLUMN(D$4),FALSE)/VLOOKUP(EOMONTH($A375,-3),Prices_Monthly!$A:$I,COLUMN(D$4),FALSE)-1</f>
        <v>-2.5513239736094651E-3</v>
      </c>
      <c r="E375" s="3">
        <f>VLOOKUP($A375,Prices_Monthly!$A:$I,COLUMN(E$4),FALSE)/VLOOKUP(EOMONTH($A375,-3),Prices_Monthly!$A:$I,COLUMN(E$4),FALSE)-1</f>
        <v>-1.1234940552716011E-2</v>
      </c>
      <c r="F375" s="3">
        <f>VLOOKUP($A375,Prices_Monthly!$A:$I,COLUMN(F$4),FALSE)/VLOOKUP(EOMONTH($A375,-3),Prices_Monthly!$A:$I,COLUMN(F$4),FALSE)-1</f>
        <v>3.5266852517379377E-3</v>
      </c>
      <c r="G375" s="3">
        <f>VLOOKUP($A375,Prices_Monthly!$A:$I,COLUMN(G$4),FALSE)/VLOOKUP(EOMONTH($A375,-3),Prices_Monthly!$A:$I,COLUMN(G$4),FALSE)-1</f>
        <v>1.5540307645312224E-2</v>
      </c>
      <c r="H375" s="3">
        <f>VLOOKUP($A375,Prices_Monthly!$A:$I,COLUMN(H$4),FALSE)/VLOOKUP(EOMONTH($A375,-3),Prices_Monthly!$A:$I,COLUMN(H$4),FALSE)-1</f>
        <v>1.0254943335945121E-2</v>
      </c>
      <c r="I375" s="3">
        <f>VLOOKUP($A375,Prices_Monthly!$A:$I,COLUMN(I$4),FALSE)/VLOOKUP(EOMONTH($A375,-3),Prices_Monthly!$A:$I,COLUMN(I$4),FALSE)-1</f>
        <v>-1.6780927492921149E-2</v>
      </c>
    </row>
    <row r="376" spans="1:9" x14ac:dyDescent="0.35">
      <c r="A376" s="2">
        <v>44165</v>
      </c>
      <c r="B376" s="3">
        <f>VLOOKUP($A376,Prices_Monthly!$A:$I,COLUMN(B$4),FALSE)/VLOOKUP(EOMONTH($A376,-3),Prices_Monthly!$A:$I,COLUMN(B$4),FALSE)-1</f>
        <v>1.7399396291679636E-2</v>
      </c>
      <c r="C376" s="3">
        <f>VLOOKUP($A376,Prices_Monthly!$A:$I,COLUMN(C$4),FALSE)/VLOOKUP(EOMONTH($A376,-3),Prices_Monthly!$A:$I,COLUMN(C$4),FALSE)-1</f>
        <v>-0.10311838600605827</v>
      </c>
      <c r="D376" s="3">
        <f>VLOOKUP($A376,Prices_Monthly!$A:$I,COLUMN(D$4),FALSE)/VLOOKUP(EOMONTH($A376,-3),Prices_Monthly!$A:$I,COLUMN(D$4),FALSE)-1</f>
        <v>3.82077234567757E-3</v>
      </c>
      <c r="E376" s="3">
        <f>VLOOKUP($A376,Prices_Monthly!$A:$I,COLUMN(E$4),FALSE)/VLOOKUP(EOMONTH($A376,-3),Prices_Monthly!$A:$I,COLUMN(E$4),FALSE)-1</f>
        <v>-4.1633321177394489E-3</v>
      </c>
      <c r="F376" s="3">
        <f>VLOOKUP($A376,Prices_Monthly!$A:$I,COLUMN(F$4),FALSE)/VLOOKUP(EOMONTH($A376,-3),Prices_Monthly!$A:$I,COLUMN(F$4),FALSE)-1</f>
        <v>3.8783246138905492E-2</v>
      </c>
      <c r="G376" s="3">
        <f>VLOOKUP($A376,Prices_Monthly!$A:$I,COLUMN(G$4),FALSE)/VLOOKUP(EOMONTH($A376,-3),Prices_Monthly!$A:$I,COLUMN(G$4),FALSE)-1</f>
        <v>1.4693349782095355E-2</v>
      </c>
      <c r="H376" s="3">
        <f>VLOOKUP($A376,Prices_Monthly!$A:$I,COLUMN(H$4),FALSE)/VLOOKUP(EOMONTH($A376,-3),Prices_Monthly!$A:$I,COLUMN(H$4),FALSE)-1</f>
        <v>8.7423177743022329E-3</v>
      </c>
      <c r="I376" s="3">
        <f>VLOOKUP($A376,Prices_Monthly!$A:$I,COLUMN(I$4),FALSE)/VLOOKUP(EOMONTH($A376,-3),Prices_Monthly!$A:$I,COLUMN(I$4),FALSE)-1</f>
        <v>3.7026450893589136E-3</v>
      </c>
    </row>
    <row r="377" spans="1:9" x14ac:dyDescent="0.35">
      <c r="A377" s="2">
        <v>44196</v>
      </c>
      <c r="B377" s="3">
        <f>VLOOKUP($A377,Prices_Monthly!$A:$I,COLUMN(B$4),FALSE)/VLOOKUP(EOMONTH($A377,-3),Prices_Monthly!$A:$I,COLUMN(B$4),FALSE)-1</f>
        <v>0.23261004262065788</v>
      </c>
      <c r="C377" s="3">
        <f>VLOOKUP($A377,Prices_Monthly!$A:$I,COLUMN(C$4),FALSE)/VLOOKUP(EOMONTH($A377,-3),Prices_Monthly!$A:$I,COLUMN(C$4),FALSE)-1</f>
        <v>-3.7626797856318284E-3</v>
      </c>
      <c r="D377" s="3">
        <f>VLOOKUP($A377,Prices_Monthly!$A:$I,COLUMN(D$4),FALSE)/VLOOKUP(EOMONTH($A377,-3),Prices_Monthly!$A:$I,COLUMN(D$4),FALSE)-1</f>
        <v>-7.359417468038032E-4</v>
      </c>
      <c r="E377" s="3">
        <f>VLOOKUP($A377,Prices_Monthly!$A:$I,COLUMN(E$4),FALSE)/VLOOKUP(EOMONTH($A377,-3),Prices_Monthly!$A:$I,COLUMN(E$4),FALSE)-1</f>
        <v>-8.6868188555481174E-3</v>
      </c>
      <c r="F377" s="3">
        <f>VLOOKUP($A377,Prices_Monthly!$A:$I,COLUMN(F$4),FALSE)/VLOOKUP(EOMONTH($A377,-3),Prices_Monthly!$A:$I,COLUMN(F$4),FALSE)-1</f>
        <v>0.12074192391694116</v>
      </c>
      <c r="G377" s="3">
        <f>VLOOKUP($A377,Prices_Monthly!$A:$I,COLUMN(G$4),FALSE)/VLOOKUP(EOMONTH($A377,-3),Prices_Monthly!$A:$I,COLUMN(G$4),FALSE)-1</f>
        <v>0.12927273560511554</v>
      </c>
      <c r="H377" s="3">
        <f>VLOOKUP($A377,Prices_Monthly!$A:$I,COLUMN(H$4),FALSE)/VLOOKUP(EOMONTH($A377,-3),Prices_Monthly!$A:$I,COLUMN(H$4),FALSE)-1</f>
        <v>2.0612537303543732E-2</v>
      </c>
      <c r="I377" s="3">
        <f>VLOOKUP($A377,Prices_Monthly!$A:$I,COLUMN(I$4),FALSE)/VLOOKUP(EOMONTH($A377,-3),Prices_Monthly!$A:$I,COLUMN(I$4),FALSE)-1</f>
        <v>4.0979493638076292E-2</v>
      </c>
    </row>
    <row r="378" spans="1:9" x14ac:dyDescent="0.35">
      <c r="A378" s="2">
        <v>44227</v>
      </c>
      <c r="B378" s="3">
        <f>VLOOKUP($A378,Prices_Monthly!$A:$I,COLUMN(B$4),FALSE)/VLOOKUP(EOMONTH($A378,-3),Prices_Monthly!$A:$I,COLUMN(B$4),FALSE)-1</f>
        <v>0.43898521675959068</v>
      </c>
      <c r="C378" s="3">
        <f>VLOOKUP($A378,Prices_Monthly!$A:$I,COLUMN(C$4),FALSE)/VLOOKUP(EOMONTH($A378,-3),Prices_Monthly!$A:$I,COLUMN(C$4),FALSE)-1</f>
        <v>-2.1390976425601949E-2</v>
      </c>
      <c r="D378" s="3">
        <f>VLOOKUP($A378,Prices_Monthly!$A:$I,COLUMN(D$4),FALSE)/VLOOKUP(EOMONTH($A378,-3),Prices_Monthly!$A:$I,COLUMN(D$4),FALSE)-1</f>
        <v>-1.7752428278594579E-4</v>
      </c>
      <c r="E378" s="3">
        <f>VLOOKUP($A378,Prices_Monthly!$A:$I,COLUMN(E$4),FALSE)/VLOOKUP(EOMONTH($A378,-3),Prices_Monthly!$A:$I,COLUMN(E$4),FALSE)-1</f>
        <v>-6.699667420682065E-3</v>
      </c>
      <c r="F378" s="3">
        <f>VLOOKUP($A378,Prices_Monthly!$A:$I,COLUMN(F$4),FALSE)/VLOOKUP(EOMONTH($A378,-3),Prices_Monthly!$A:$I,COLUMN(F$4),FALSE)-1</f>
        <v>0.13735859160586394</v>
      </c>
      <c r="G378" s="3">
        <f>VLOOKUP($A378,Prices_Monthly!$A:$I,COLUMN(G$4),FALSE)/VLOOKUP(EOMONTH($A378,-3),Prices_Monthly!$A:$I,COLUMN(G$4),FALSE)-1</f>
        <v>0.16850869633889709</v>
      </c>
      <c r="H378" s="3">
        <f>VLOOKUP($A378,Prices_Monthly!$A:$I,COLUMN(H$4),FALSE)/VLOOKUP(EOMONTH($A378,-3),Prices_Monthly!$A:$I,COLUMN(H$4),FALSE)-1</f>
        <v>-2.9723474568853492E-3</v>
      </c>
      <c r="I378" s="3">
        <f>VLOOKUP($A378,Prices_Monthly!$A:$I,COLUMN(I$4),FALSE)/VLOOKUP(EOMONTH($A378,-3),Prices_Monthly!$A:$I,COLUMN(I$4),FALSE)-1</f>
        <v>4.0509252802062079E-2</v>
      </c>
    </row>
    <row r="379" spans="1:9" x14ac:dyDescent="0.35">
      <c r="A379" s="2">
        <v>44255</v>
      </c>
      <c r="B379" s="3">
        <f>VLOOKUP($A379,Prices_Monthly!$A:$I,COLUMN(B$4),FALSE)/VLOOKUP(EOMONTH($A379,-3),Prices_Monthly!$A:$I,COLUMN(B$4),FALSE)-1</f>
        <v>0.34684935297080077</v>
      </c>
      <c r="C379" s="3">
        <f>VLOOKUP($A379,Prices_Monthly!$A:$I,COLUMN(C$4),FALSE)/VLOOKUP(EOMONTH($A379,-3),Prices_Monthly!$A:$I,COLUMN(C$4),FALSE)-1</f>
        <v>-3.1381211132063824E-2</v>
      </c>
      <c r="D379" s="3">
        <f>VLOOKUP($A379,Prices_Monthly!$A:$I,COLUMN(D$4),FALSE)/VLOOKUP(EOMONTH($A379,-3),Prices_Monthly!$A:$I,COLUMN(D$4),FALSE)-1</f>
        <v>-9.0952574728891955E-3</v>
      </c>
      <c r="E379" s="3">
        <f>VLOOKUP($A379,Prices_Monthly!$A:$I,COLUMN(E$4),FALSE)/VLOOKUP(EOMONTH($A379,-3),Prices_Monthly!$A:$I,COLUMN(E$4),FALSE)-1</f>
        <v>-3.1700070041634332E-2</v>
      </c>
      <c r="F379" s="3">
        <f>VLOOKUP($A379,Prices_Monthly!$A:$I,COLUMN(F$4),FALSE)/VLOOKUP(EOMONTH($A379,-3),Prices_Monthly!$A:$I,COLUMN(F$4),FALSE)-1</f>
        <v>5.3560119424590713E-2</v>
      </c>
      <c r="G379" s="3">
        <f>VLOOKUP($A379,Prices_Monthly!$A:$I,COLUMN(G$4),FALSE)/VLOOKUP(EOMONTH($A379,-3),Prices_Monthly!$A:$I,COLUMN(G$4),FALSE)-1</f>
        <v>5.1347273243095515E-2</v>
      </c>
      <c r="H379" s="3">
        <f>VLOOKUP($A379,Prices_Monthly!$A:$I,COLUMN(H$4),FALSE)/VLOOKUP(EOMONTH($A379,-3),Prices_Monthly!$A:$I,COLUMN(H$4),FALSE)-1</f>
        <v>-2.2635396109195849E-2</v>
      </c>
      <c r="I379" s="3">
        <f>VLOOKUP($A379,Prices_Monthly!$A:$I,COLUMN(I$4),FALSE)/VLOOKUP(EOMONTH($A379,-3),Prices_Monthly!$A:$I,COLUMN(I$4),FALSE)-1</f>
        <v>1.2115830250120529E-2</v>
      </c>
    </row>
    <row r="380" spans="1:9" x14ac:dyDescent="0.35">
      <c r="A380" s="2">
        <v>44286</v>
      </c>
      <c r="B380" s="3">
        <f>VLOOKUP($A380,Prices_Monthly!$A:$I,COLUMN(B$4),FALSE)/VLOOKUP(EOMONTH($A380,-3),Prices_Monthly!$A:$I,COLUMN(B$4),FALSE)-1</f>
        <v>0.18757683968233363</v>
      </c>
      <c r="C380" s="3">
        <f>VLOOKUP($A380,Prices_Monthly!$A:$I,COLUMN(C$4),FALSE)/VLOOKUP(EOMONTH($A380,-3),Prices_Monthly!$A:$I,COLUMN(C$4),FALSE)-1</f>
        <v>-9.8182850048771919E-2</v>
      </c>
      <c r="D380" s="3">
        <f>VLOOKUP($A380,Prices_Monthly!$A:$I,COLUMN(D$4),FALSE)/VLOOKUP(EOMONTH($A380,-3),Prices_Monthly!$A:$I,COLUMN(D$4),FALSE)-1</f>
        <v>-3.5146304300951448E-3</v>
      </c>
      <c r="E380" s="3">
        <f>VLOOKUP($A380,Prices_Monthly!$A:$I,COLUMN(E$4),FALSE)/VLOOKUP(EOMONTH($A380,-3),Prices_Monthly!$A:$I,COLUMN(E$4),FALSE)-1</f>
        <v>-4.2371100956901886E-2</v>
      </c>
      <c r="F380" s="3">
        <f>VLOOKUP($A380,Prices_Monthly!$A:$I,COLUMN(F$4),FALSE)/VLOOKUP(EOMONTH($A380,-3),Prices_Monthly!$A:$I,COLUMN(F$4),FALSE)-1</f>
        <v>6.0905732817544633E-2</v>
      </c>
      <c r="G380" s="3">
        <f>VLOOKUP($A380,Prices_Monthly!$A:$I,COLUMN(G$4),FALSE)/VLOOKUP(EOMONTH($A380,-3),Prices_Monthly!$A:$I,COLUMN(G$4),FALSE)-1</f>
        <v>1.6597287230864177E-2</v>
      </c>
      <c r="H380" s="3">
        <f>VLOOKUP($A380,Prices_Monthly!$A:$I,COLUMN(H$4),FALSE)/VLOOKUP(EOMONTH($A380,-3),Prices_Monthly!$A:$I,COLUMN(H$4),FALSE)-1</f>
        <v>-6.6501666903346579E-2</v>
      </c>
      <c r="I380" s="3">
        <f>VLOOKUP($A380,Prices_Monthly!$A:$I,COLUMN(I$4),FALSE)/VLOOKUP(EOMONTH($A380,-3),Prices_Monthly!$A:$I,COLUMN(I$4),FALSE)-1</f>
        <v>-4.1392269966981976E-2</v>
      </c>
    </row>
    <row r="381" spans="1:9" x14ac:dyDescent="0.35">
      <c r="A381" s="2">
        <v>44316</v>
      </c>
      <c r="B381" s="3">
        <f>VLOOKUP($A381,Prices_Monthly!$A:$I,COLUMN(B$4),FALSE)/VLOOKUP(EOMONTH($A381,-3),Prices_Monthly!$A:$I,COLUMN(B$4),FALSE)-1</f>
        <v>0.17279835528616738</v>
      </c>
      <c r="C381" s="3">
        <f>VLOOKUP($A381,Prices_Monthly!$A:$I,COLUMN(C$4),FALSE)/VLOOKUP(EOMONTH($A381,-3),Prices_Monthly!$A:$I,COLUMN(C$4),FALSE)-1</f>
        <v>-4.6206028760256368E-2</v>
      </c>
      <c r="D381" s="3">
        <f>VLOOKUP($A381,Prices_Monthly!$A:$I,COLUMN(D$4),FALSE)/VLOOKUP(EOMONTH($A381,-3),Prices_Monthly!$A:$I,COLUMN(D$4),FALSE)-1</f>
        <v>-1.6055045871558038E-3</v>
      </c>
      <c r="E381" s="3">
        <f>VLOOKUP($A381,Prices_Monthly!$A:$I,COLUMN(E$4),FALSE)/VLOOKUP(EOMONTH($A381,-3),Prices_Monthly!$A:$I,COLUMN(E$4),FALSE)-1</f>
        <v>-2.8312071246689552E-2</v>
      </c>
      <c r="F381" s="3">
        <f>VLOOKUP($A381,Prices_Monthly!$A:$I,COLUMN(F$4),FALSE)/VLOOKUP(EOMONTH($A381,-3),Prices_Monthly!$A:$I,COLUMN(F$4),FALSE)-1</f>
        <v>0.12936260373138708</v>
      </c>
      <c r="G381" s="3">
        <f>VLOOKUP($A381,Prices_Monthly!$A:$I,COLUMN(G$4),FALSE)/VLOOKUP(EOMONTH($A381,-3),Prices_Monthly!$A:$I,COLUMN(G$4),FALSE)-1</f>
        <v>7.3495740059787318E-2</v>
      </c>
      <c r="H381" s="3">
        <f>VLOOKUP($A381,Prices_Monthly!$A:$I,COLUMN(H$4),FALSE)/VLOOKUP(EOMONTH($A381,-3),Prices_Monthly!$A:$I,COLUMN(H$4),FALSE)-1</f>
        <v>-4.3043000470572745E-2</v>
      </c>
      <c r="I381" s="3">
        <f>VLOOKUP($A381,Prices_Monthly!$A:$I,COLUMN(I$4),FALSE)/VLOOKUP(EOMONTH($A381,-3),Prices_Monthly!$A:$I,COLUMN(I$4),FALSE)-1</f>
        <v>-1.1068931497447698E-2</v>
      </c>
    </row>
    <row r="382" spans="1:9" x14ac:dyDescent="0.35">
      <c r="A382" s="2">
        <v>44347</v>
      </c>
      <c r="B382" s="3">
        <f>VLOOKUP($A382,Prices_Monthly!$A:$I,COLUMN(B$4),FALSE)/VLOOKUP(EOMONTH($A382,-3),Prices_Monthly!$A:$I,COLUMN(B$4),FALSE)-1</f>
        <v>5.4849411579529495E-2</v>
      </c>
      <c r="C382" s="3">
        <f>VLOOKUP($A382,Prices_Monthly!$A:$I,COLUMN(C$4),FALSE)/VLOOKUP(EOMONTH($A382,-3),Prices_Monthly!$A:$I,COLUMN(C$4),FALSE)-1</f>
        <v>9.9028296916549463E-2</v>
      </c>
      <c r="D382" s="3">
        <f>VLOOKUP($A382,Prices_Monthly!$A:$I,COLUMN(D$4),FALSE)/VLOOKUP(EOMONTH($A382,-3),Prices_Monthly!$A:$I,COLUMN(D$4),FALSE)-1</f>
        <v>7.4150390132492472E-3</v>
      </c>
      <c r="E382" s="3">
        <f>VLOOKUP($A382,Prices_Monthly!$A:$I,COLUMN(E$4),FALSE)/VLOOKUP(EOMONTH($A382,-3),Prices_Monthly!$A:$I,COLUMN(E$4),FALSE)-1</f>
        <v>-3.1307879962860774E-5</v>
      </c>
      <c r="F382" s="3">
        <f>VLOOKUP($A382,Prices_Monthly!$A:$I,COLUMN(F$4),FALSE)/VLOOKUP(EOMONTH($A382,-3),Prices_Monthly!$A:$I,COLUMN(F$4),FALSE)-1</f>
        <v>0.10591097752969802</v>
      </c>
      <c r="G382" s="3">
        <f>VLOOKUP($A382,Prices_Monthly!$A:$I,COLUMN(G$4),FALSE)/VLOOKUP(EOMONTH($A382,-3),Prices_Monthly!$A:$I,COLUMN(G$4),FALSE)-1</f>
        <v>6.0843695466950232E-2</v>
      </c>
      <c r="H382" s="3">
        <f>VLOOKUP($A382,Prices_Monthly!$A:$I,COLUMN(H$4),FALSE)/VLOOKUP(EOMONTH($A382,-3),Prices_Monthly!$A:$I,COLUMN(H$4),FALSE)-1</f>
        <v>-3.2063196377128289E-2</v>
      </c>
      <c r="I382" s="3">
        <f>VLOOKUP($A382,Prices_Monthly!$A:$I,COLUMN(I$4),FALSE)/VLOOKUP(EOMONTH($A382,-3),Prices_Monthly!$A:$I,COLUMN(I$4),FALSE)-1</f>
        <v>1.6398495247442746E-3</v>
      </c>
    </row>
    <row r="383" spans="1:9" x14ac:dyDescent="0.35">
      <c r="A383" s="2">
        <v>44377</v>
      </c>
      <c r="B383" s="3">
        <f>VLOOKUP($A383,Prices_Monthly!$A:$I,COLUMN(B$4),FALSE)/VLOOKUP(EOMONTH($A383,-3),Prices_Monthly!$A:$I,COLUMN(B$4),FALSE)-1</f>
        <v>0.16830324595141133</v>
      </c>
      <c r="C383" s="3">
        <f>VLOOKUP($A383,Prices_Monthly!$A:$I,COLUMN(C$4),FALSE)/VLOOKUP(EOMONTH($A383,-3),Prices_Monthly!$A:$I,COLUMN(C$4),FALSE)-1</f>
        <v>3.145944381163357E-2</v>
      </c>
      <c r="D383" s="3">
        <f>VLOOKUP($A383,Prices_Monthly!$A:$I,COLUMN(D$4),FALSE)/VLOOKUP(EOMONTH($A383,-3),Prices_Monthly!$A:$I,COLUMN(D$4),FALSE)-1</f>
        <v>4.3116064432990875E-3</v>
      </c>
      <c r="E383" s="3">
        <f>VLOOKUP($A383,Prices_Monthly!$A:$I,COLUMN(E$4),FALSE)/VLOOKUP(EOMONTH($A383,-3),Prices_Monthly!$A:$I,COLUMN(E$4),FALSE)-1</f>
        <v>1.7343475498292849E-2</v>
      </c>
      <c r="F383" s="3">
        <f>VLOOKUP($A383,Prices_Monthly!$A:$I,COLUMN(F$4),FALSE)/VLOOKUP(EOMONTH($A383,-3),Prices_Monthly!$A:$I,COLUMN(F$4),FALSE)-1</f>
        <v>8.326250856751205E-2</v>
      </c>
      <c r="G383" s="3">
        <f>VLOOKUP($A383,Prices_Monthly!$A:$I,COLUMN(G$4),FALSE)/VLOOKUP(EOMONTH($A383,-3),Prices_Monthly!$A:$I,COLUMN(G$4),FALSE)-1</f>
        <v>0.1121270838925319</v>
      </c>
      <c r="H383" s="3">
        <f>VLOOKUP($A383,Prices_Monthly!$A:$I,COLUMN(H$4),FALSE)/VLOOKUP(EOMONTH($A383,-3),Prices_Monthly!$A:$I,COLUMN(H$4),FALSE)-1</f>
        <v>-5.1794779665731427E-3</v>
      </c>
      <c r="I383" s="3">
        <f>VLOOKUP($A383,Prices_Monthly!$A:$I,COLUMN(I$4),FALSE)/VLOOKUP(EOMONTH($A383,-3),Prices_Monthly!$A:$I,COLUMN(I$4),FALSE)-1</f>
        <v>7.2828062058700738E-3</v>
      </c>
    </row>
    <row r="384" spans="1:9" x14ac:dyDescent="0.35">
      <c r="A384" s="2">
        <v>44408</v>
      </c>
      <c r="B384" s="3">
        <f>VLOOKUP($A384,Prices_Monthly!$A:$I,COLUMN(B$4),FALSE)/VLOOKUP(EOMONTH($A384,-3),Prices_Monthly!$A:$I,COLUMN(B$4),FALSE)-1</f>
        <v>0.140349921816046</v>
      </c>
      <c r="C384" s="3">
        <f>VLOOKUP($A384,Prices_Monthly!$A:$I,COLUMN(C$4),FALSE)/VLOOKUP(EOMONTH($A384,-3),Prices_Monthly!$A:$I,COLUMN(C$4),FALSE)-1</f>
        <v>2.4538298863211239E-2</v>
      </c>
      <c r="D384" s="3">
        <f>VLOOKUP($A384,Prices_Monthly!$A:$I,COLUMN(D$4),FALSE)/VLOOKUP(EOMONTH($A384,-3),Prices_Monthly!$A:$I,COLUMN(D$4),FALSE)-1</f>
        <v>7.3179738541042649E-3</v>
      </c>
      <c r="E384" s="3">
        <f>VLOOKUP($A384,Prices_Monthly!$A:$I,COLUMN(E$4),FALSE)/VLOOKUP(EOMONTH($A384,-3),Prices_Monthly!$A:$I,COLUMN(E$4),FALSE)-1</f>
        <v>2.5133010946914336E-2</v>
      </c>
      <c r="F384" s="3">
        <f>VLOOKUP($A384,Prices_Monthly!$A:$I,COLUMN(F$4),FALSE)/VLOOKUP(EOMONTH($A384,-3),Prices_Monthly!$A:$I,COLUMN(F$4),FALSE)-1</f>
        <v>5.3780811923497929E-2</v>
      </c>
      <c r="G384" s="3">
        <f>VLOOKUP($A384,Prices_Monthly!$A:$I,COLUMN(G$4),FALSE)/VLOOKUP(EOMONTH($A384,-3),Prices_Monthly!$A:$I,COLUMN(G$4),FALSE)-1</f>
        <v>8.0465894527260051E-2</v>
      </c>
      <c r="H384" s="3">
        <f>VLOOKUP($A384,Prices_Monthly!$A:$I,COLUMN(H$4),FALSE)/VLOOKUP(EOMONTH($A384,-3),Prices_Monthly!$A:$I,COLUMN(H$4),FALSE)-1</f>
        <v>-4.7238450234757812E-3</v>
      </c>
      <c r="I384" s="3">
        <f>VLOOKUP($A384,Prices_Monthly!$A:$I,COLUMN(I$4),FALSE)/VLOOKUP(EOMONTH($A384,-3),Prices_Monthly!$A:$I,COLUMN(I$4),FALSE)-1</f>
        <v>-1.672634293286257E-2</v>
      </c>
    </row>
    <row r="385" spans="1:9" x14ac:dyDescent="0.35">
      <c r="A385" s="2">
        <v>44439</v>
      </c>
      <c r="B385" s="3">
        <f>VLOOKUP($A385,Prices_Monthly!$A:$I,COLUMN(B$4),FALSE)/VLOOKUP(EOMONTH($A385,-3),Prices_Monthly!$A:$I,COLUMN(B$4),FALSE)-1</f>
        <v>5.4364517263458367E-2</v>
      </c>
      <c r="C385" s="3">
        <f>VLOOKUP($A385,Prices_Monthly!$A:$I,COLUMN(C$4),FALSE)/VLOOKUP(EOMONTH($A385,-3),Prices_Monthly!$A:$I,COLUMN(C$4),FALSE)-1</f>
        <v>-4.7892739325415712E-2</v>
      </c>
      <c r="D385" s="3">
        <f>VLOOKUP($A385,Prices_Monthly!$A:$I,COLUMN(D$4),FALSE)/VLOOKUP(EOMONTH($A385,-3),Prices_Monthly!$A:$I,COLUMN(D$4),FALSE)-1</f>
        <v>6.0910460121779142E-3</v>
      </c>
      <c r="E385" s="3">
        <f>VLOOKUP($A385,Prices_Monthly!$A:$I,COLUMN(E$4),FALSE)/VLOOKUP(EOMONTH($A385,-3),Prices_Monthly!$A:$I,COLUMN(E$4),FALSE)-1</f>
        <v>1.6870097426257891E-2</v>
      </c>
      <c r="F385" s="3">
        <f>VLOOKUP($A385,Prices_Monthly!$A:$I,COLUMN(F$4),FALSE)/VLOOKUP(EOMONTH($A385,-3),Prices_Monthly!$A:$I,COLUMN(F$4),FALSE)-1</f>
        <v>7.8012165135240119E-2</v>
      </c>
      <c r="G385" s="3">
        <f>VLOOKUP($A385,Prices_Monthly!$A:$I,COLUMN(G$4),FALSE)/VLOOKUP(EOMONTH($A385,-3),Prices_Monthly!$A:$I,COLUMN(G$4),FALSE)-1</f>
        <v>0.1391929732103645</v>
      </c>
      <c r="H385" s="3">
        <f>VLOOKUP($A385,Prices_Monthly!$A:$I,COLUMN(H$4),FALSE)/VLOOKUP(EOMONTH($A385,-3),Prices_Monthly!$A:$I,COLUMN(H$4),FALSE)-1</f>
        <v>3.4624240430725095E-4</v>
      </c>
      <c r="I385" s="3">
        <f>VLOOKUP($A385,Prices_Monthly!$A:$I,COLUMN(I$4),FALSE)/VLOOKUP(EOMONTH($A385,-3),Prices_Monthly!$A:$I,COLUMN(I$4),FALSE)-1</f>
        <v>-3.2722925668214109E-2</v>
      </c>
    </row>
    <row r="386" spans="1:9" x14ac:dyDescent="0.35">
      <c r="A386" s="2">
        <v>44469</v>
      </c>
      <c r="B386" s="3">
        <f>VLOOKUP($A386,Prices_Monthly!$A:$I,COLUMN(B$4),FALSE)/VLOOKUP(EOMONTH($A386,-3),Prices_Monthly!$A:$I,COLUMN(B$4),FALSE)-1</f>
        <v>0.12966860905178756</v>
      </c>
      <c r="C386" s="3">
        <f>VLOOKUP($A386,Prices_Monthly!$A:$I,COLUMN(C$4),FALSE)/VLOOKUP(EOMONTH($A386,-3),Prices_Monthly!$A:$I,COLUMN(C$4),FALSE)-1</f>
        <v>-1.0449841978743435E-2</v>
      </c>
      <c r="D386" s="3">
        <f>VLOOKUP($A386,Prices_Monthly!$A:$I,COLUMN(D$4),FALSE)/VLOOKUP(EOMONTH($A386,-3),Prices_Monthly!$A:$I,COLUMN(D$4),FALSE)-1</f>
        <v>-1.2499384662143509E-3</v>
      </c>
      <c r="E386" s="3">
        <f>VLOOKUP($A386,Prices_Monthly!$A:$I,COLUMN(E$4),FALSE)/VLOOKUP(EOMONTH($A386,-3),Prices_Monthly!$A:$I,COLUMN(E$4),FALSE)-1</f>
        <v>-2.6179161509787274E-3</v>
      </c>
      <c r="F386" s="3">
        <f>VLOOKUP($A386,Prices_Monthly!$A:$I,COLUMN(F$4),FALSE)/VLOOKUP(EOMONTH($A386,-3),Prices_Monthly!$A:$I,COLUMN(F$4),FALSE)-1</f>
        <v>4.226564081798001E-3</v>
      </c>
      <c r="G386" s="3">
        <f>VLOOKUP($A386,Prices_Monthly!$A:$I,COLUMN(G$4),FALSE)/VLOOKUP(EOMONTH($A386,-3),Prices_Monthly!$A:$I,COLUMN(G$4),FALSE)-1</f>
        <v>9.645096391506458E-3</v>
      </c>
      <c r="H386" s="3">
        <f>VLOOKUP($A386,Prices_Monthly!$A:$I,COLUMN(H$4),FALSE)/VLOOKUP(EOMONTH($A386,-3),Prices_Monthly!$A:$I,COLUMN(H$4),FALSE)-1</f>
        <v>-5.9753964543748372E-3</v>
      </c>
      <c r="I386" s="3">
        <f>VLOOKUP($A386,Prices_Monthly!$A:$I,COLUMN(I$4),FALSE)/VLOOKUP(EOMONTH($A386,-3),Prices_Monthly!$A:$I,COLUMN(I$4),FALSE)-1</f>
        <v>-2.4534685106617382E-2</v>
      </c>
    </row>
    <row r="387" spans="1:9" x14ac:dyDescent="0.35">
      <c r="A387" s="2">
        <v>44500</v>
      </c>
      <c r="B387" s="3">
        <f>VLOOKUP($A387,Prices_Monthly!$A:$I,COLUMN(B$4),FALSE)/VLOOKUP(EOMONTH($A387,-3),Prices_Monthly!$A:$I,COLUMN(B$4),FALSE)-1</f>
        <v>0.17056269377805156</v>
      </c>
      <c r="C387" s="3">
        <f>VLOOKUP($A387,Prices_Monthly!$A:$I,COLUMN(C$4),FALSE)/VLOOKUP(EOMONTH($A387,-3),Prices_Monthly!$A:$I,COLUMN(C$4),FALSE)-1</f>
        <v>-1.8324539054867861E-2</v>
      </c>
      <c r="D387" s="3">
        <f>VLOOKUP($A387,Prices_Monthly!$A:$I,COLUMN(D$4),FALSE)/VLOOKUP(EOMONTH($A387,-3),Prices_Monthly!$A:$I,COLUMN(D$4),FALSE)-1</f>
        <v>-5.9728383983813638E-3</v>
      </c>
      <c r="E387" s="3">
        <f>VLOOKUP($A387,Prices_Monthly!$A:$I,COLUMN(E$4),FALSE)/VLOOKUP(EOMONTH($A387,-3),Prices_Monthly!$A:$I,COLUMN(E$4),FALSE)-1</f>
        <v>-2.4752267316048959E-2</v>
      </c>
      <c r="F387" s="3">
        <f>VLOOKUP($A387,Prices_Monthly!$A:$I,COLUMN(F$4),FALSE)/VLOOKUP(EOMONTH($A387,-3),Prices_Monthly!$A:$I,COLUMN(F$4),FALSE)-1</f>
        <v>4.9453538400672459E-2</v>
      </c>
      <c r="G387" s="3">
        <f>VLOOKUP($A387,Prices_Monthly!$A:$I,COLUMN(G$4),FALSE)/VLOOKUP(EOMONTH($A387,-3),Prices_Monthly!$A:$I,COLUMN(G$4),FALSE)-1</f>
        <v>5.9516454513905304E-2</v>
      </c>
      <c r="H387" s="3">
        <f>VLOOKUP($A387,Prices_Monthly!$A:$I,COLUMN(H$4),FALSE)/VLOOKUP(EOMONTH($A387,-3),Prices_Monthly!$A:$I,COLUMN(H$4),FALSE)-1</f>
        <v>-3.813865721734877E-2</v>
      </c>
      <c r="I387" s="3">
        <f>VLOOKUP($A387,Prices_Monthly!$A:$I,COLUMN(I$4),FALSE)/VLOOKUP(EOMONTH($A387,-3),Prices_Monthly!$A:$I,COLUMN(I$4),FALSE)-1</f>
        <v>-2.5763890190819594E-2</v>
      </c>
    </row>
    <row r="388" spans="1:9" x14ac:dyDescent="0.35">
      <c r="A388" s="2">
        <v>44530</v>
      </c>
      <c r="B388" s="3">
        <f>VLOOKUP($A388,Prices_Monthly!$A:$I,COLUMN(B$4),FALSE)/VLOOKUP(EOMONTH($A388,-3),Prices_Monthly!$A:$I,COLUMN(B$4),FALSE)-1</f>
        <v>1.6125501181174728E-2</v>
      </c>
      <c r="C388" s="3">
        <f>VLOOKUP($A388,Prices_Monthly!$A:$I,COLUMN(C$4),FALSE)/VLOOKUP(EOMONTH($A388,-3),Prices_Monthly!$A:$I,COLUMN(C$4),FALSE)-1</f>
        <v>-2.4069832828728543E-2</v>
      </c>
      <c r="D388" s="3">
        <f>VLOOKUP($A388,Prices_Monthly!$A:$I,COLUMN(D$4),FALSE)/VLOOKUP(EOMONTH($A388,-3),Prices_Monthly!$A:$I,COLUMN(D$4),FALSE)-1</f>
        <v>-2.0489778568224537E-3</v>
      </c>
      <c r="E388" s="3">
        <f>VLOOKUP($A388,Prices_Monthly!$A:$I,COLUMN(E$4),FALSE)/VLOOKUP(EOMONTH($A388,-3),Prices_Monthly!$A:$I,COLUMN(E$4),FALSE)-1</f>
        <v>-1.3211313966712934E-2</v>
      </c>
      <c r="F388" s="3">
        <f>VLOOKUP($A388,Prices_Monthly!$A:$I,COLUMN(F$4),FALSE)/VLOOKUP(EOMONTH($A388,-3),Prices_Monthly!$A:$I,COLUMN(F$4),FALSE)-1</f>
        <v>1.2221181781075119E-2</v>
      </c>
      <c r="G388" s="3">
        <f>VLOOKUP($A388,Prices_Monthly!$A:$I,COLUMN(G$4),FALSE)/VLOOKUP(EOMONTH($A388,-3),Prices_Monthly!$A:$I,COLUMN(G$4),FALSE)-1</f>
        <v>3.6933022619674682E-2</v>
      </c>
      <c r="H388" s="3">
        <f>VLOOKUP($A388,Prices_Monthly!$A:$I,COLUMN(H$4),FALSE)/VLOOKUP(EOMONTH($A388,-3),Prices_Monthly!$A:$I,COLUMN(H$4),FALSE)-1</f>
        <v>-3.2943657015615968E-2</v>
      </c>
      <c r="I388" s="3">
        <f>VLOOKUP($A388,Prices_Monthly!$A:$I,COLUMN(I$4),FALSE)/VLOOKUP(EOMONTH($A388,-3),Prices_Monthly!$A:$I,COLUMN(I$4),FALSE)-1</f>
        <v>-4.7519976412924492E-2</v>
      </c>
    </row>
    <row r="389" spans="1:9" x14ac:dyDescent="0.35">
      <c r="A389" s="2">
        <v>44561</v>
      </c>
      <c r="B389" s="3">
        <f>VLOOKUP($A389,Prices_Monthly!$A:$I,COLUMN(B$4),FALSE)/VLOOKUP(EOMONTH($A389,-3),Prices_Monthly!$A:$I,COLUMN(B$4),FALSE)-1</f>
        <v>7.9775262682373338E-3</v>
      </c>
      <c r="C389" s="3">
        <f>VLOOKUP($A389,Prices_Monthly!$A:$I,COLUMN(C$4),FALSE)/VLOOKUP(EOMONTH($A389,-3),Prices_Monthly!$A:$I,COLUMN(C$4),FALSE)-1</f>
        <v>3.9484737736933839E-2</v>
      </c>
      <c r="D389" s="3">
        <f>VLOOKUP($A389,Prices_Monthly!$A:$I,COLUMN(D$4),FALSE)/VLOOKUP(EOMONTH($A389,-3),Prices_Monthly!$A:$I,COLUMN(D$4),FALSE)-1</f>
        <v>1.5933087461614814E-3</v>
      </c>
      <c r="E389" s="3">
        <f>VLOOKUP($A389,Prices_Monthly!$A:$I,COLUMN(E$4),FALSE)/VLOOKUP(EOMONTH($A389,-3),Prices_Monthly!$A:$I,COLUMN(E$4),FALSE)-1</f>
        <v>-2.4426970564964678E-3</v>
      </c>
      <c r="F389" s="3">
        <f>VLOOKUP($A389,Prices_Monthly!$A:$I,COLUMN(F$4),FALSE)/VLOOKUP(EOMONTH($A389,-3),Prices_Monthly!$A:$I,COLUMN(F$4),FALSE)-1</f>
        <v>0.108974520527231</v>
      </c>
      <c r="G389" s="3">
        <f>VLOOKUP($A389,Prices_Monthly!$A:$I,COLUMN(G$4),FALSE)/VLOOKUP(EOMONTH($A389,-3),Prices_Monthly!$A:$I,COLUMN(G$4),FALSE)-1</f>
        <v>0.11160835122009094</v>
      </c>
      <c r="H389" s="3">
        <f>VLOOKUP($A389,Prices_Monthly!$A:$I,COLUMN(H$4),FALSE)/VLOOKUP(EOMONTH($A389,-3),Prices_Monthly!$A:$I,COLUMN(H$4),FALSE)-1</f>
        <v>-3.1879170048612071E-2</v>
      </c>
      <c r="I389" s="3">
        <f>VLOOKUP($A389,Prices_Monthly!$A:$I,COLUMN(I$4),FALSE)/VLOOKUP(EOMONTH($A389,-3),Prices_Monthly!$A:$I,COLUMN(I$4),FALSE)-1</f>
        <v>-2.0715420261956274E-2</v>
      </c>
    </row>
    <row r="390" spans="1:9" x14ac:dyDescent="0.35">
      <c r="A390" s="2">
        <v>44592</v>
      </c>
      <c r="B390" s="3">
        <f>VLOOKUP($A390,Prices_Monthly!$A:$I,COLUMN(B$4),FALSE)/VLOOKUP(EOMONTH($A390,-3),Prices_Monthly!$A:$I,COLUMN(B$4),FALSE)-1</f>
        <v>0.12676154448379418</v>
      </c>
      <c r="C390" s="3">
        <f>VLOOKUP($A390,Prices_Monthly!$A:$I,COLUMN(C$4),FALSE)/VLOOKUP(EOMONTH($A390,-3),Prices_Monthly!$A:$I,COLUMN(C$4),FALSE)-1</f>
        <v>4.3950872185702927E-3</v>
      </c>
      <c r="D390" s="3">
        <f>VLOOKUP($A390,Prices_Monthly!$A:$I,COLUMN(D$4),FALSE)/VLOOKUP(EOMONTH($A390,-3),Prices_Monthly!$A:$I,COLUMN(D$4),FALSE)-1</f>
        <v>-3.9256495904781419E-3</v>
      </c>
      <c r="E390" s="3">
        <f>VLOOKUP($A390,Prices_Monthly!$A:$I,COLUMN(E$4),FALSE)/VLOOKUP(EOMONTH($A390,-3),Prices_Monthly!$A:$I,COLUMN(E$4),FALSE)-1</f>
        <v>-1.4432093722569372E-2</v>
      </c>
      <c r="F390" s="3">
        <f>VLOOKUP($A390,Prices_Monthly!$A:$I,COLUMN(F$4),FALSE)/VLOOKUP(EOMONTH($A390,-3),Prices_Monthly!$A:$I,COLUMN(F$4),FALSE)-1</f>
        <v>-1.8613637434616748E-2</v>
      </c>
      <c r="G390" s="3">
        <f>VLOOKUP($A390,Prices_Monthly!$A:$I,COLUMN(G$4),FALSE)/VLOOKUP(EOMONTH($A390,-3),Prices_Monthly!$A:$I,COLUMN(G$4),FALSE)-1</f>
        <v>-5.8913301753957481E-2</v>
      </c>
      <c r="H390" s="3">
        <f>VLOOKUP($A390,Prices_Monthly!$A:$I,COLUMN(H$4),FALSE)/VLOOKUP(EOMONTH($A390,-3),Prices_Monthly!$A:$I,COLUMN(H$4),FALSE)-1</f>
        <v>-1.1233195507919902E-2</v>
      </c>
      <c r="I390" s="3">
        <f>VLOOKUP($A390,Prices_Monthly!$A:$I,COLUMN(I$4),FALSE)/VLOOKUP(EOMONTH($A390,-3),Prices_Monthly!$A:$I,COLUMN(I$4),FALSE)-1</f>
        <v>-3.3283488659298976E-2</v>
      </c>
    </row>
    <row r="391" spans="1:9" x14ac:dyDescent="0.35">
      <c r="A391" s="2">
        <v>44620</v>
      </c>
      <c r="B391" s="3">
        <f>VLOOKUP($A391,Prices_Monthly!$A:$I,COLUMN(B$4),FALSE)/VLOOKUP(EOMONTH($A391,-3),Prices_Monthly!$A:$I,COLUMN(B$4),FALSE)-1</f>
        <v>0.48868809051227657</v>
      </c>
      <c r="C391" s="3">
        <f>VLOOKUP($A391,Prices_Monthly!$A:$I,COLUMN(C$4),FALSE)/VLOOKUP(EOMONTH($A391,-3),Prices_Monthly!$A:$I,COLUMN(C$4),FALSE)-1</f>
        <v>6.84368222065177E-2</v>
      </c>
      <c r="D391" s="3">
        <f>VLOOKUP($A391,Prices_Monthly!$A:$I,COLUMN(D$4),FALSE)/VLOOKUP(EOMONTH($A391,-3),Prices_Monthly!$A:$I,COLUMN(D$4),FALSE)-1</f>
        <v>-9.0169180289568773E-3</v>
      </c>
      <c r="E391" s="3">
        <f>VLOOKUP($A391,Prices_Monthly!$A:$I,COLUMN(E$4),FALSE)/VLOOKUP(EOMONTH($A391,-3),Prices_Monthly!$A:$I,COLUMN(E$4),FALSE)-1</f>
        <v>-2.6839356656346514E-2</v>
      </c>
      <c r="F391" s="3">
        <f>VLOOKUP($A391,Prices_Monthly!$A:$I,COLUMN(F$4),FALSE)/VLOOKUP(EOMONTH($A391,-3),Prices_Monthly!$A:$I,COLUMN(F$4),FALSE)-1</f>
        <v>-4.1890032734000604E-2</v>
      </c>
      <c r="G391" s="3">
        <f>VLOOKUP($A391,Prices_Monthly!$A:$I,COLUMN(G$4),FALSE)/VLOOKUP(EOMONTH($A391,-3),Prices_Monthly!$A:$I,COLUMN(G$4),FALSE)-1</f>
        <v>-0.11901283908796489</v>
      </c>
      <c r="H391" s="3">
        <f>VLOOKUP($A391,Prices_Monthly!$A:$I,COLUMN(H$4),FALSE)/VLOOKUP(EOMONTH($A391,-3),Prices_Monthly!$A:$I,COLUMN(H$4),FALSE)-1</f>
        <v>-1.496675132316172E-2</v>
      </c>
      <c r="I391" s="3">
        <f>VLOOKUP($A391,Prices_Monthly!$A:$I,COLUMN(I$4),FALSE)/VLOOKUP(EOMONTH($A391,-3),Prices_Monthly!$A:$I,COLUMN(I$4),FALSE)-1</f>
        <v>-4.5012492479493682E-3</v>
      </c>
    </row>
    <row r="392" spans="1:9" x14ac:dyDescent="0.35">
      <c r="A392" s="2">
        <v>44651</v>
      </c>
      <c r="B392" s="3">
        <f>VLOOKUP($A392,Prices_Monthly!$A:$I,COLUMN(B$4),FALSE)/VLOOKUP(EOMONTH($A392,-3),Prices_Monthly!$A:$I,COLUMN(B$4),FALSE)-1</f>
        <v>0.65701536028411422</v>
      </c>
      <c r="C392" s="3">
        <f>VLOOKUP($A392,Prices_Monthly!$A:$I,COLUMN(C$4),FALSE)/VLOOKUP(EOMONTH($A392,-3),Prices_Monthly!$A:$I,COLUMN(C$4),FALSE)-1</f>
        <v>6.511381683430395E-2</v>
      </c>
      <c r="D392" s="3">
        <f>VLOOKUP($A392,Prices_Monthly!$A:$I,COLUMN(D$4),FALSE)/VLOOKUP(EOMONTH($A392,-3),Prices_Monthly!$A:$I,COLUMN(D$4),FALSE)-1</f>
        <v>-1.3049269067626601E-2</v>
      </c>
      <c r="E392" s="3">
        <f>VLOOKUP($A392,Prices_Monthly!$A:$I,COLUMN(E$4),FALSE)/VLOOKUP(EOMONTH($A392,-3),Prices_Monthly!$A:$I,COLUMN(E$4),FALSE)-1</f>
        <v>-5.7392149779803336E-2</v>
      </c>
      <c r="F392" s="3">
        <f>VLOOKUP($A392,Prices_Monthly!$A:$I,COLUMN(F$4),FALSE)/VLOOKUP(EOMONTH($A392,-3),Prices_Monthly!$A:$I,COLUMN(F$4),FALSE)-1</f>
        <v>-4.5815058064222813E-2</v>
      </c>
      <c r="G392" s="3">
        <f>VLOOKUP($A392,Prices_Monthly!$A:$I,COLUMN(G$4),FALSE)/VLOOKUP(EOMONTH($A392,-3),Prices_Monthly!$A:$I,COLUMN(G$4),FALSE)-1</f>
        <v>-8.881224477943217E-2</v>
      </c>
      <c r="H392" s="3">
        <f>VLOOKUP($A392,Prices_Monthly!$A:$I,COLUMN(H$4),FALSE)/VLOOKUP(EOMONTH($A392,-3),Prices_Monthly!$A:$I,COLUMN(H$4),FALSE)-1</f>
        <v>-5.2080322403437074E-2</v>
      </c>
      <c r="I392" s="3">
        <f>VLOOKUP($A392,Prices_Monthly!$A:$I,COLUMN(I$4),FALSE)/VLOOKUP(EOMONTH($A392,-3),Prices_Monthly!$A:$I,COLUMN(I$4),FALSE)-1</f>
        <v>-2.3660406829793867E-2</v>
      </c>
    </row>
    <row r="393" spans="1:9" x14ac:dyDescent="0.35">
      <c r="A393" s="2">
        <v>44681</v>
      </c>
      <c r="B393" s="3">
        <f>VLOOKUP($A393,Prices_Monthly!$A:$I,COLUMN(B$4),FALSE)/VLOOKUP(EOMONTH($A393,-3),Prices_Monthly!$A:$I,COLUMN(B$4),FALSE)-1</f>
        <v>0.67162192883308913</v>
      </c>
      <c r="C393" s="3">
        <f>VLOOKUP($A393,Prices_Monthly!$A:$I,COLUMN(C$4),FALSE)/VLOOKUP(EOMONTH($A393,-3),Prices_Monthly!$A:$I,COLUMN(C$4),FALSE)-1</f>
        <v>6.2199868497623045E-2</v>
      </c>
      <c r="D393" s="3">
        <f>VLOOKUP($A393,Prices_Monthly!$A:$I,COLUMN(D$4),FALSE)/VLOOKUP(EOMONTH($A393,-3),Prices_Monthly!$A:$I,COLUMN(D$4),FALSE)-1</f>
        <v>-7.7042907094303503E-3</v>
      </c>
      <c r="E393" s="3">
        <f>VLOOKUP($A393,Prices_Monthly!$A:$I,COLUMN(E$4),FALSE)/VLOOKUP(EOMONTH($A393,-3),Prices_Monthly!$A:$I,COLUMN(E$4),FALSE)-1</f>
        <v>-6.9120230259677062E-2</v>
      </c>
      <c r="F393" s="3">
        <f>VLOOKUP($A393,Prices_Monthly!$A:$I,COLUMN(F$4),FALSE)/VLOOKUP(EOMONTH($A393,-3),Prices_Monthly!$A:$I,COLUMN(F$4),FALSE)-1</f>
        <v>-8.1676750216076011E-2</v>
      </c>
      <c r="G393" s="3">
        <f>VLOOKUP($A393,Prices_Monthly!$A:$I,COLUMN(G$4),FALSE)/VLOOKUP(EOMONTH($A393,-3),Prices_Monthly!$A:$I,COLUMN(G$4),FALSE)-1</f>
        <v>-0.13759295369524505</v>
      </c>
      <c r="H393" s="3">
        <f>VLOOKUP($A393,Prices_Monthly!$A:$I,COLUMN(H$4),FALSE)/VLOOKUP(EOMONTH($A393,-3),Prices_Monthly!$A:$I,COLUMN(H$4),FALSE)-1</f>
        <v>-0.111722493835687</v>
      </c>
      <c r="I393" s="3">
        <f>VLOOKUP($A393,Prices_Monthly!$A:$I,COLUMN(I$4),FALSE)/VLOOKUP(EOMONTH($A393,-3),Prices_Monthly!$A:$I,COLUMN(I$4),FALSE)-1</f>
        <v>-6.1173900010304316E-2</v>
      </c>
    </row>
    <row r="394" spans="1:9" x14ac:dyDescent="0.35">
      <c r="A394" s="2">
        <v>44712</v>
      </c>
      <c r="B394" s="3">
        <f>VLOOKUP($A394,Prices_Monthly!$A:$I,COLUMN(B$4),FALSE)/VLOOKUP(EOMONTH($A394,-3),Prices_Monthly!$A:$I,COLUMN(B$4),FALSE)-1</f>
        <v>0.57072981862639915</v>
      </c>
      <c r="C394" s="3">
        <f>VLOOKUP($A394,Prices_Monthly!$A:$I,COLUMN(C$4),FALSE)/VLOOKUP(EOMONTH($A394,-3),Prices_Monthly!$A:$I,COLUMN(C$4),FALSE)-1</f>
        <v>-3.3128046445979664E-2</v>
      </c>
      <c r="D394" s="3">
        <f>VLOOKUP($A394,Prices_Monthly!$A:$I,COLUMN(D$4),FALSE)/VLOOKUP(EOMONTH($A394,-3),Prices_Monthly!$A:$I,COLUMN(D$4),FALSE)-1</f>
        <v>-4.4758069588123339E-3</v>
      </c>
      <c r="E394" s="3">
        <f>VLOOKUP($A394,Prices_Monthly!$A:$I,COLUMN(E$4),FALSE)/VLOOKUP(EOMONTH($A394,-3),Prices_Monthly!$A:$I,COLUMN(E$4),FALSE)-1</f>
        <v>-5.8555773740128436E-2</v>
      </c>
      <c r="F394" s="3">
        <f>VLOOKUP($A394,Prices_Monthly!$A:$I,COLUMN(F$4),FALSE)/VLOOKUP(EOMONTH($A394,-3),Prices_Monthly!$A:$I,COLUMN(F$4),FALSE)-1</f>
        <v>-5.2163794810853648E-2</v>
      </c>
      <c r="G394" s="3">
        <f>VLOOKUP($A394,Prices_Monthly!$A:$I,COLUMN(G$4),FALSE)/VLOOKUP(EOMONTH($A394,-3),Prices_Monthly!$A:$I,COLUMN(G$4),FALSE)-1</f>
        <v>-0.11100352752620546</v>
      </c>
      <c r="H394" s="3">
        <f>VLOOKUP($A394,Prices_Monthly!$A:$I,COLUMN(H$4),FALSE)/VLOOKUP(EOMONTH($A394,-3),Prices_Monthly!$A:$I,COLUMN(H$4),FALSE)-1</f>
        <v>-0.10650899219853538</v>
      </c>
      <c r="I394" s="3">
        <f>VLOOKUP($A394,Prices_Monthly!$A:$I,COLUMN(I$4),FALSE)/VLOOKUP(EOMONTH($A394,-3),Prices_Monthly!$A:$I,COLUMN(I$4),FALSE)-1</f>
        <v>-4.9441872046141921E-2</v>
      </c>
    </row>
    <row r="395" spans="1:9" x14ac:dyDescent="0.35">
      <c r="A395" s="2">
        <v>44742</v>
      </c>
      <c r="B395" s="3">
        <f>VLOOKUP($A395,Prices_Monthly!$A:$I,COLUMN(B$4),FALSE)/VLOOKUP(EOMONTH($A395,-3),Prices_Monthly!$A:$I,COLUMN(B$4),FALSE)-1</f>
        <v>0.21894241041165619</v>
      </c>
      <c r="C395" s="3">
        <f>VLOOKUP($A395,Prices_Monthly!$A:$I,COLUMN(C$4),FALSE)/VLOOKUP(EOMONTH($A395,-3),Prices_Monthly!$A:$I,COLUMN(C$4),FALSE)-1</f>
        <v>-7.8697284082619112E-2</v>
      </c>
      <c r="D395" s="3">
        <f>VLOOKUP($A395,Prices_Monthly!$A:$I,COLUMN(D$4),FALSE)/VLOOKUP(EOMONTH($A395,-3),Prices_Monthly!$A:$I,COLUMN(D$4),FALSE)-1</f>
        <v>-3.3247811089420765E-3</v>
      </c>
      <c r="E395" s="3">
        <f>VLOOKUP($A395,Prices_Monthly!$A:$I,COLUMN(E$4),FALSE)/VLOOKUP(EOMONTH($A395,-3),Prices_Monthly!$A:$I,COLUMN(E$4),FALSE)-1</f>
        <v>-3.4073716821050315E-2</v>
      </c>
      <c r="F395" s="3">
        <f>VLOOKUP($A395,Prices_Monthly!$A:$I,COLUMN(F$4),FALSE)/VLOOKUP(EOMONTH($A395,-3),Prices_Monthly!$A:$I,COLUMN(F$4),FALSE)-1</f>
        <v>-0.16393169314311573</v>
      </c>
      <c r="G395" s="3">
        <f>VLOOKUP($A395,Prices_Monthly!$A:$I,COLUMN(G$4),FALSE)/VLOOKUP(EOMONTH($A395,-3),Prices_Monthly!$A:$I,COLUMN(G$4),FALSE)-1</f>
        <v>-0.22662789781250114</v>
      </c>
      <c r="H395" s="3">
        <f>VLOOKUP($A395,Prices_Monthly!$A:$I,COLUMN(H$4),FALSE)/VLOOKUP(EOMONTH($A395,-3),Prices_Monthly!$A:$I,COLUMN(H$4),FALSE)-1</f>
        <v>-0.10895584579795103</v>
      </c>
      <c r="I395" s="3">
        <f>VLOOKUP($A395,Prices_Monthly!$A:$I,COLUMN(I$4),FALSE)/VLOOKUP(EOMONTH($A395,-3),Prices_Monthly!$A:$I,COLUMN(I$4),FALSE)-1</f>
        <v>-6.3910560661862403E-2</v>
      </c>
    </row>
    <row r="396" spans="1:9" x14ac:dyDescent="0.35">
      <c r="A396" s="2">
        <v>44773</v>
      </c>
      <c r="B396" s="3">
        <f>VLOOKUP($A396,Prices_Monthly!$A:$I,COLUMN(B$4),FALSE)/VLOOKUP(EOMONTH($A396,-3),Prices_Monthly!$A:$I,COLUMN(B$4),FALSE)-1</f>
        <v>1.2448417072510543E-2</v>
      </c>
      <c r="C396" s="3">
        <f>VLOOKUP($A396,Prices_Monthly!$A:$I,COLUMN(C$4),FALSE)/VLOOKUP(EOMONTH($A396,-3),Prices_Monthly!$A:$I,COLUMN(C$4),FALSE)-1</f>
        <v>-8.1937656486686605E-2</v>
      </c>
      <c r="D396" s="3">
        <f>VLOOKUP($A396,Prices_Monthly!$A:$I,COLUMN(D$4),FALSE)/VLOOKUP(EOMONTH($A396,-3),Prices_Monthly!$A:$I,COLUMN(D$4),FALSE)-1</f>
        <v>9.6449350713210258E-3</v>
      </c>
      <c r="E396" s="3">
        <f>VLOOKUP($A396,Prices_Monthly!$A:$I,COLUMN(E$4),FALSE)/VLOOKUP(EOMONTH($A396,-3),Prices_Monthly!$A:$I,COLUMN(E$4),FALSE)-1</f>
        <v>1.9852727571267881E-2</v>
      </c>
      <c r="F396" s="3">
        <f>VLOOKUP($A396,Prices_Monthly!$A:$I,COLUMN(F$4),FALSE)/VLOOKUP(EOMONTH($A396,-3),Prices_Monthly!$A:$I,COLUMN(F$4),FALSE)-1</f>
        <v>1.0718954248367663E-3</v>
      </c>
      <c r="G396" s="3">
        <f>VLOOKUP($A396,Prices_Monthly!$A:$I,COLUMN(G$4),FALSE)/VLOOKUP(EOMONTH($A396,-3),Prices_Monthly!$A:$I,COLUMN(G$4),FALSE)-1</f>
        <v>6.6347022430732761E-3</v>
      </c>
      <c r="H396" s="3">
        <f>VLOOKUP($A396,Prices_Monthly!$A:$I,COLUMN(H$4),FALSE)/VLOOKUP(EOMONTH($A396,-3),Prices_Monthly!$A:$I,COLUMN(H$4),FALSE)-1</f>
        <v>-3.4403149600928939E-2</v>
      </c>
      <c r="I396" s="3">
        <f>VLOOKUP($A396,Prices_Monthly!$A:$I,COLUMN(I$4),FALSE)/VLOOKUP(EOMONTH($A396,-3),Prices_Monthly!$A:$I,COLUMN(I$4),FALSE)-1</f>
        <v>-3.809719805678724E-2</v>
      </c>
    </row>
    <row r="397" spans="1:9" x14ac:dyDescent="0.35">
      <c r="A397" s="2">
        <v>44804</v>
      </c>
      <c r="B397" s="3">
        <f>VLOOKUP($A397,Prices_Monthly!$A:$I,COLUMN(B$4),FALSE)/VLOOKUP(EOMONTH($A397,-3),Prices_Monthly!$A:$I,COLUMN(B$4),FALSE)-1</f>
        <v>-4.213813641162556E-2</v>
      </c>
      <c r="C397" s="3">
        <f>VLOOKUP($A397,Prices_Monthly!$A:$I,COLUMN(C$4),FALSE)/VLOOKUP(EOMONTH($A397,-3),Prices_Monthly!$A:$I,COLUMN(C$4),FALSE)-1</f>
        <v>-7.6510051248030231E-2</v>
      </c>
      <c r="D397" s="3">
        <f>VLOOKUP($A397,Prices_Monthly!$A:$I,COLUMN(D$4),FALSE)/VLOOKUP(EOMONTH($A397,-3),Prices_Monthly!$A:$I,COLUMN(D$4),FALSE)-1</f>
        <v>1.7169296993819749E-3</v>
      </c>
      <c r="E397" s="3">
        <f>VLOOKUP($A397,Prices_Monthly!$A:$I,COLUMN(E$4),FALSE)/VLOOKUP(EOMONTH($A397,-3),Prices_Monthly!$A:$I,COLUMN(E$4),FALSE)-1</f>
        <v>-2.2360207438874458E-2</v>
      </c>
      <c r="F397" s="3">
        <f>VLOOKUP($A397,Prices_Monthly!$A:$I,COLUMN(F$4),FALSE)/VLOOKUP(EOMONTH($A397,-3),Prices_Monthly!$A:$I,COLUMN(F$4),FALSE)-1</f>
        <v>-4.2679900744416965E-2</v>
      </c>
      <c r="G397" s="3">
        <f>VLOOKUP($A397,Prices_Monthly!$A:$I,COLUMN(G$4),FALSE)/VLOOKUP(EOMONTH($A397,-3),Prices_Monthly!$A:$I,COLUMN(G$4),FALSE)-1</f>
        <v>-3.1128682470425439E-2</v>
      </c>
      <c r="H397" s="3">
        <f>VLOOKUP($A397,Prices_Monthly!$A:$I,COLUMN(H$4),FALSE)/VLOOKUP(EOMONTH($A397,-3),Prices_Monthly!$A:$I,COLUMN(H$4),FALSE)-1</f>
        <v>-7.6802120081468472E-2</v>
      </c>
      <c r="I397" s="3">
        <f>VLOOKUP($A397,Prices_Monthly!$A:$I,COLUMN(I$4),FALSE)/VLOOKUP(EOMONTH($A397,-3),Prices_Monthly!$A:$I,COLUMN(I$4),FALSE)-1</f>
        <v>-6.6615917772033351E-2</v>
      </c>
    </row>
    <row r="398" spans="1:9" x14ac:dyDescent="0.35">
      <c r="A398" s="2">
        <v>44834</v>
      </c>
      <c r="B398" s="3">
        <f>VLOOKUP($A398,Prices_Monthly!$A:$I,COLUMN(B$4),FALSE)/VLOOKUP(EOMONTH($A398,-3),Prices_Monthly!$A:$I,COLUMN(B$4),FALSE)-1</f>
        <v>-0.10208055612384737</v>
      </c>
      <c r="C398" s="3">
        <f>VLOOKUP($A398,Prices_Monthly!$A:$I,COLUMN(C$4),FALSE)/VLOOKUP(EOMONTH($A398,-3),Prices_Monthly!$A:$I,COLUMN(C$4),FALSE)-1</f>
        <v>-8.5164191689698798E-2</v>
      </c>
      <c r="D398" s="3">
        <f>VLOOKUP($A398,Prices_Monthly!$A:$I,COLUMN(D$4),FALSE)/VLOOKUP(EOMONTH($A398,-3),Prices_Monthly!$A:$I,COLUMN(D$4),FALSE)-1</f>
        <v>2.978068870063133E-3</v>
      </c>
      <c r="E398" s="3">
        <f>VLOOKUP($A398,Prices_Monthly!$A:$I,COLUMN(E$4),FALSE)/VLOOKUP(EOMONTH($A398,-3),Prices_Monthly!$A:$I,COLUMN(E$4),FALSE)-1</f>
        <v>-5.1002102102545743E-2</v>
      </c>
      <c r="F398" s="3">
        <f>VLOOKUP($A398,Prices_Monthly!$A:$I,COLUMN(F$4),FALSE)/VLOOKUP(EOMONTH($A398,-3),Prices_Monthly!$A:$I,COLUMN(F$4),FALSE)-1</f>
        <v>-5.384001823154061E-2</v>
      </c>
      <c r="G398" s="3">
        <f>VLOOKUP($A398,Prices_Monthly!$A:$I,COLUMN(G$4),FALSE)/VLOOKUP(EOMONTH($A398,-3),Prices_Monthly!$A:$I,COLUMN(G$4),FALSE)-1</f>
        <v>-4.8949613934499148E-2</v>
      </c>
      <c r="H398" s="3">
        <f>VLOOKUP($A398,Prices_Monthly!$A:$I,COLUMN(H$4),FALSE)/VLOOKUP(EOMONTH($A398,-3),Prices_Monthly!$A:$I,COLUMN(H$4),FALSE)-1</f>
        <v>-6.7491928345929209E-2</v>
      </c>
      <c r="I398" s="3">
        <f>VLOOKUP($A398,Prices_Monthly!$A:$I,COLUMN(I$4),FALSE)/VLOOKUP(EOMONTH($A398,-3),Prices_Monthly!$A:$I,COLUMN(I$4),FALSE)-1</f>
        <v>-6.8621102708870674E-2</v>
      </c>
    </row>
    <row r="399" spans="1:9" x14ac:dyDescent="0.35">
      <c r="A399" s="2">
        <v>44865</v>
      </c>
      <c r="B399" s="3">
        <f>VLOOKUP($A399,Prices_Monthly!$A:$I,COLUMN(B$4),FALSE)/VLOOKUP(EOMONTH($A399,-3),Prices_Monthly!$A:$I,COLUMN(B$4),FALSE)-1</f>
        <v>3.3346610640988539E-2</v>
      </c>
      <c r="C399" s="3">
        <f>VLOOKUP($A399,Prices_Monthly!$A:$I,COLUMN(C$4),FALSE)/VLOOKUP(EOMONTH($A399,-3),Prices_Monthly!$A:$I,COLUMN(C$4),FALSE)-1</f>
        <v>-7.9187947082484111E-2</v>
      </c>
      <c r="D399" s="3">
        <f>VLOOKUP($A399,Prices_Monthly!$A:$I,COLUMN(D$4),FALSE)/VLOOKUP(EOMONTH($A399,-3),Prices_Monthly!$A:$I,COLUMN(D$4),FALSE)-1</f>
        <v>-6.4415859737579906E-3</v>
      </c>
      <c r="E399" s="3">
        <f>VLOOKUP($A399,Prices_Monthly!$A:$I,COLUMN(E$4),FALSE)/VLOOKUP(EOMONTH($A399,-3),Prices_Monthly!$A:$I,COLUMN(E$4),FALSE)-1</f>
        <v>-8.5723580135604216E-2</v>
      </c>
      <c r="F399" s="3">
        <f>VLOOKUP($A399,Prices_Monthly!$A:$I,COLUMN(F$4),FALSE)/VLOOKUP(EOMONTH($A399,-3),Prices_Monthly!$A:$I,COLUMN(F$4),FALSE)-1</f>
        <v>-6.479329346321594E-2</v>
      </c>
      <c r="G399" s="3">
        <f>VLOOKUP($A399,Prices_Monthly!$A:$I,COLUMN(G$4),FALSE)/VLOOKUP(EOMONTH($A399,-3),Prices_Monthly!$A:$I,COLUMN(G$4),FALSE)-1</f>
        <v>-0.1231345333629652</v>
      </c>
      <c r="H399" s="3">
        <f>VLOOKUP($A399,Prices_Monthly!$A:$I,COLUMN(H$4),FALSE)/VLOOKUP(EOMONTH($A399,-3),Prices_Monthly!$A:$I,COLUMN(H$4),FALSE)-1</f>
        <v>-0.10737758471508541</v>
      </c>
      <c r="I399" s="3">
        <f>VLOOKUP($A399,Prices_Monthly!$A:$I,COLUMN(I$4),FALSE)/VLOOKUP(EOMONTH($A399,-3),Prices_Monthly!$A:$I,COLUMN(I$4),FALSE)-1</f>
        <v>-3.663805399237563E-2</v>
      </c>
    </row>
    <row r="400" spans="1:9" x14ac:dyDescent="0.35">
      <c r="A400" s="2">
        <v>44895</v>
      </c>
      <c r="B400" s="3">
        <f>VLOOKUP($A400,Prices_Monthly!$A:$I,COLUMN(B$4),FALSE)/VLOOKUP(EOMONTH($A400,-3),Prices_Monthly!$A:$I,COLUMN(B$4),FALSE)-1</f>
        <v>-3.7814355117956056E-2</v>
      </c>
      <c r="C400" s="3">
        <f>VLOOKUP($A400,Prices_Monthly!$A:$I,COLUMN(C$4),FALSE)/VLOOKUP(EOMONTH($A400,-3),Prices_Monthly!$A:$I,COLUMN(C$4),FALSE)-1</f>
        <v>1.1285966618881815E-2</v>
      </c>
      <c r="D400" s="3">
        <f>VLOOKUP($A400,Prices_Monthly!$A:$I,COLUMN(D$4),FALSE)/VLOOKUP(EOMONTH($A400,-3),Prices_Monthly!$A:$I,COLUMN(D$4),FALSE)-1</f>
        <v>6.7391831605423391E-5</v>
      </c>
      <c r="E400" s="3">
        <f>VLOOKUP($A400,Prices_Monthly!$A:$I,COLUMN(E$4),FALSE)/VLOOKUP(EOMONTH($A400,-3),Prices_Monthly!$A:$I,COLUMN(E$4),FALSE)-1</f>
        <v>-3.4755589730723235E-2</v>
      </c>
      <c r="F400" s="3">
        <f>VLOOKUP($A400,Prices_Monthly!$A:$I,COLUMN(F$4),FALSE)/VLOOKUP(EOMONTH($A400,-3),Prices_Monthly!$A:$I,COLUMN(F$4),FALSE)-1</f>
        <v>2.6929688139477825E-2</v>
      </c>
      <c r="G400" s="3">
        <f>VLOOKUP($A400,Prices_Monthly!$A:$I,COLUMN(G$4),FALSE)/VLOOKUP(EOMONTH($A400,-3),Prices_Monthly!$A:$I,COLUMN(G$4),FALSE)-1</f>
        <v>-2.6029891494647961E-2</v>
      </c>
      <c r="H400" s="3">
        <f>VLOOKUP($A400,Prices_Monthly!$A:$I,COLUMN(H$4),FALSE)/VLOOKUP(EOMONTH($A400,-3),Prices_Monthly!$A:$I,COLUMN(H$4),FALSE)-1</f>
        <v>-1.470890536671321E-2</v>
      </c>
      <c r="I400" s="3">
        <f>VLOOKUP($A400,Prices_Monthly!$A:$I,COLUMN(I$4),FALSE)/VLOOKUP(EOMONTH($A400,-3),Prices_Monthly!$A:$I,COLUMN(I$4),FALSE)-1</f>
        <v>1.7603773460608707E-2</v>
      </c>
    </row>
    <row r="401" spans="1:9" x14ac:dyDescent="0.35">
      <c r="A401" s="2">
        <v>44926</v>
      </c>
      <c r="B401" s="3">
        <f>VLOOKUP($A401,Prices_Monthly!$A:$I,COLUMN(B$4),FALSE)/VLOOKUP(EOMONTH($A401,-3),Prices_Monthly!$A:$I,COLUMN(B$4),FALSE)-1</f>
        <v>4.1754526675016113E-2</v>
      </c>
      <c r="C401" s="3">
        <f>VLOOKUP($A401,Prices_Monthly!$A:$I,COLUMN(C$4),FALSE)/VLOOKUP(EOMONTH($A401,-3),Prices_Monthly!$A:$I,COLUMN(C$4),FALSE)-1</f>
        <v>8.3400369012832654E-2</v>
      </c>
      <c r="D401" s="3">
        <f>VLOOKUP($A401,Prices_Monthly!$A:$I,COLUMN(D$4),FALSE)/VLOOKUP(EOMONTH($A401,-3),Prices_Monthly!$A:$I,COLUMN(D$4),FALSE)-1</f>
        <v>-1.2871587016222152E-2</v>
      </c>
      <c r="E401" s="3">
        <f>VLOOKUP($A401,Prices_Monthly!$A:$I,COLUMN(E$4),FALSE)/VLOOKUP(EOMONTH($A401,-3),Prices_Monthly!$A:$I,COLUMN(E$4),FALSE)-1</f>
        <v>-4.797070700309658E-3</v>
      </c>
      <c r="F401" s="3">
        <f>VLOOKUP($A401,Prices_Monthly!$A:$I,COLUMN(F$4),FALSE)/VLOOKUP(EOMONTH($A401,-3),Prices_Monthly!$A:$I,COLUMN(F$4),FALSE)-1</f>
        <v>6.3406997049437086E-2</v>
      </c>
      <c r="G401" s="3">
        <f>VLOOKUP($A401,Prices_Monthly!$A:$I,COLUMN(G$4),FALSE)/VLOOKUP(EOMONTH($A401,-3),Prices_Monthly!$A:$I,COLUMN(G$4),FALSE)-1</f>
        <v>-1.1061610738923089E-2</v>
      </c>
      <c r="H401" s="3">
        <f>VLOOKUP($A401,Prices_Monthly!$A:$I,COLUMN(H$4),FALSE)/VLOOKUP(EOMONTH($A401,-3),Prices_Monthly!$A:$I,COLUMN(H$4),FALSE)-1</f>
        <v>8.5715054269613011E-2</v>
      </c>
      <c r="I401" s="3">
        <f>VLOOKUP($A401,Prices_Monthly!$A:$I,COLUMN(I$4),FALSE)/VLOOKUP(EOMONTH($A401,-3),Prices_Monthly!$A:$I,COLUMN(I$4),FALSE)-1</f>
        <v>8.1857039859923875E-2</v>
      </c>
    </row>
    <row r="402" spans="1:9" x14ac:dyDescent="0.35">
      <c r="A402" s="2">
        <v>44957</v>
      </c>
      <c r="B402" s="3">
        <f>VLOOKUP($A402,Prices_Monthly!$A:$I,COLUMN(B$4),FALSE)/VLOOKUP(EOMONTH($A402,-3),Prices_Monthly!$A:$I,COLUMN(B$4),FALSE)-1</f>
        <v>-6.7883856230045447E-2</v>
      </c>
      <c r="C402" s="3">
        <f>VLOOKUP($A402,Prices_Monthly!$A:$I,COLUMN(C$4),FALSE)/VLOOKUP(EOMONTH($A402,-3),Prices_Monthly!$A:$I,COLUMN(C$4),FALSE)-1</f>
        <v>0.16583749462391828</v>
      </c>
      <c r="D402" s="3">
        <f>VLOOKUP($A402,Prices_Monthly!$A:$I,COLUMN(D$4),FALSE)/VLOOKUP(EOMONTH($A402,-3),Prices_Monthly!$A:$I,COLUMN(D$4),FALSE)-1</f>
        <v>-8.107069690595714E-3</v>
      </c>
      <c r="E402" s="3">
        <f>VLOOKUP($A402,Prices_Monthly!$A:$I,COLUMN(E$4),FALSE)/VLOOKUP(EOMONTH($A402,-3),Prices_Monthly!$A:$I,COLUMN(E$4),FALSE)-1</f>
        <v>3.3121084105600218E-2</v>
      </c>
      <c r="F402" s="3">
        <f>VLOOKUP($A402,Prices_Monthly!$A:$I,COLUMN(F$4),FALSE)/VLOOKUP(EOMONTH($A402,-3),Prices_Monthly!$A:$I,COLUMN(F$4),FALSE)-1</f>
        <v>4.4819882714325576E-2</v>
      </c>
      <c r="G402" s="3">
        <f>VLOOKUP($A402,Prices_Monthly!$A:$I,COLUMN(G$4),FALSE)/VLOOKUP(EOMONTH($A402,-3),Prices_Monthly!$A:$I,COLUMN(G$4),FALSE)-1</f>
        <v>5.1084478671547862E-2</v>
      </c>
      <c r="H402" s="3">
        <f>VLOOKUP($A402,Prices_Monthly!$A:$I,COLUMN(H$4),FALSE)/VLOOKUP(EOMONTH($A402,-3),Prices_Monthly!$A:$I,COLUMN(H$4),FALSE)-1</f>
        <v>0.13006304636390431</v>
      </c>
      <c r="I402" s="3">
        <f>VLOOKUP($A402,Prices_Monthly!$A:$I,COLUMN(I$4),FALSE)/VLOOKUP(EOMONTH($A402,-3),Prices_Monthly!$A:$I,COLUMN(I$4),FALSE)-1</f>
        <v>9.1079783138886761E-2</v>
      </c>
    </row>
    <row r="403" spans="1:9" x14ac:dyDescent="0.35">
      <c r="A403" s="2">
        <v>44985</v>
      </c>
      <c r="B403" s="3">
        <f>VLOOKUP($A403,Prices_Monthly!$A:$I,COLUMN(B$4),FALSE)/VLOOKUP(EOMONTH($A403,-3),Prices_Monthly!$A:$I,COLUMN(B$4),FALSE)-1</f>
        <v>-6.8829652571880784E-2</v>
      </c>
      <c r="C403" s="3">
        <f>VLOOKUP($A403,Prices_Monthly!$A:$I,COLUMN(C$4),FALSE)/VLOOKUP(EOMONTH($A403,-3),Prices_Monthly!$A:$I,COLUMN(C$4),FALSE)-1</f>
        <v>3.4555861776552899E-2</v>
      </c>
      <c r="D403" s="3">
        <f>VLOOKUP($A403,Prices_Monthly!$A:$I,COLUMN(D$4),FALSE)/VLOOKUP(EOMONTH($A403,-3),Prices_Monthly!$A:$I,COLUMN(D$4),FALSE)-1</f>
        <v>-8.9495366493165251E-3</v>
      </c>
      <c r="E403" s="3">
        <f>VLOOKUP($A403,Prices_Monthly!$A:$I,COLUMN(E$4),FALSE)/VLOOKUP(EOMONTH($A403,-3),Prices_Monthly!$A:$I,COLUMN(E$4),FALSE)-1</f>
        <v>-1.8923803075544088E-2</v>
      </c>
      <c r="F403" s="3">
        <f>VLOOKUP($A403,Prices_Monthly!$A:$I,COLUMN(F$4),FALSE)/VLOOKUP(EOMONTH($A403,-3),Prices_Monthly!$A:$I,COLUMN(F$4),FALSE)-1</f>
        <v>-3.3769063180827841E-2</v>
      </c>
      <c r="G403" s="3">
        <f>VLOOKUP($A403,Prices_Monthly!$A:$I,COLUMN(G$4),FALSE)/VLOOKUP(EOMONTH($A403,-3),Prices_Monthly!$A:$I,COLUMN(G$4),FALSE)-1</f>
        <v>-7.4059089516416154E-3</v>
      </c>
      <c r="H403" s="3">
        <f>VLOOKUP($A403,Prices_Monthly!$A:$I,COLUMN(H$4),FALSE)/VLOOKUP(EOMONTH($A403,-3),Prices_Monthly!$A:$I,COLUMN(H$4),FALSE)-1</f>
        <v>1.2186444024693266E-2</v>
      </c>
      <c r="I403" s="3">
        <f>VLOOKUP($A403,Prices_Monthly!$A:$I,COLUMN(I$4),FALSE)/VLOOKUP(EOMONTH($A403,-3),Prices_Monthly!$A:$I,COLUMN(I$4),FALSE)-1</f>
        <v>2.3071265987005818E-2</v>
      </c>
    </row>
    <row r="404" spans="1:9" x14ac:dyDescent="0.35">
      <c r="A404" s="2">
        <v>45016</v>
      </c>
      <c r="B404" s="3">
        <f>VLOOKUP($A404,Prices_Monthly!$A:$I,COLUMN(B$4),FALSE)/VLOOKUP(EOMONTH($A404,-3),Prices_Monthly!$A:$I,COLUMN(B$4),FALSE)-1</f>
        <v>-0.1174804463938417</v>
      </c>
      <c r="C404" s="3">
        <f>VLOOKUP($A404,Prices_Monthly!$A:$I,COLUMN(C$4),FALSE)/VLOOKUP(EOMONTH($A404,-3),Prices_Monthly!$A:$I,COLUMN(C$4),FALSE)-1</f>
        <v>6.8445980611063328E-2</v>
      </c>
      <c r="D404" s="3">
        <f>VLOOKUP($A404,Prices_Monthly!$A:$I,COLUMN(D$4),FALSE)/VLOOKUP(EOMONTH($A404,-3),Prices_Monthly!$A:$I,COLUMN(D$4),FALSE)-1</f>
        <v>2.6890976609441841E-2</v>
      </c>
      <c r="E404" s="3">
        <f>VLOOKUP($A404,Prices_Monthly!$A:$I,COLUMN(E$4),FALSE)/VLOOKUP(EOMONTH($A404,-3),Prices_Monthly!$A:$I,COLUMN(E$4),FALSE)-1</f>
        <v>1.9453498383027457E-2</v>
      </c>
      <c r="F404" s="3">
        <f>VLOOKUP($A404,Prices_Monthly!$A:$I,COLUMN(F$4),FALSE)/VLOOKUP(EOMONTH($A404,-3),Prices_Monthly!$A:$I,COLUMN(F$4),FALSE)-1</f>
        <v>6.2117780294450808E-2</v>
      </c>
      <c r="G404" s="3">
        <f>VLOOKUP($A404,Prices_Monthly!$A:$I,COLUMN(G$4),FALSE)/VLOOKUP(EOMONTH($A404,-3),Prices_Monthly!$A:$I,COLUMN(G$4),FALSE)-1</f>
        <v>0.19412955489558037</v>
      </c>
      <c r="H404" s="3">
        <f>VLOOKUP($A404,Prices_Monthly!$A:$I,COLUMN(H$4),FALSE)/VLOOKUP(EOMONTH($A404,-3),Prices_Monthly!$A:$I,COLUMN(H$4),FALSE)-1</f>
        <v>-2.0427629948961856E-2</v>
      </c>
      <c r="I404" s="3">
        <f>VLOOKUP($A404,Prices_Monthly!$A:$I,COLUMN(I$4),FALSE)/VLOOKUP(EOMONTH($A404,-3),Prices_Monthly!$A:$I,COLUMN(I$4),FALSE)-1</f>
        <v>1.2042065177223504E-2</v>
      </c>
    </row>
    <row r="405" spans="1:9" x14ac:dyDescent="0.35">
      <c r="A405" s="2">
        <v>45046</v>
      </c>
      <c r="B405" s="3">
        <f>VLOOKUP($A405,Prices_Monthly!$A:$I,COLUMN(B$4),FALSE)/VLOOKUP(EOMONTH($A405,-3),Prices_Monthly!$A:$I,COLUMN(B$4),FALSE)-1</f>
        <v>-0.19601949082118308</v>
      </c>
      <c r="C405" s="3">
        <f>VLOOKUP($A405,Prices_Monthly!$A:$I,COLUMN(C$4),FALSE)/VLOOKUP(EOMONTH($A405,-3),Prices_Monthly!$A:$I,COLUMN(C$4),FALSE)-1</f>
        <v>1.840857078914504E-2</v>
      </c>
      <c r="D405" s="3">
        <f>VLOOKUP($A405,Prices_Monthly!$A:$I,COLUMN(D$4),FALSE)/VLOOKUP(EOMONTH($A405,-3),Prices_Monthly!$A:$I,COLUMN(D$4),FALSE)-1</f>
        <v>1.9437507063047699E-2</v>
      </c>
      <c r="E405" s="3">
        <f>VLOOKUP($A405,Prices_Monthly!$A:$I,COLUMN(E$4),FALSE)/VLOOKUP(EOMONTH($A405,-3),Prices_Monthly!$A:$I,COLUMN(E$4),FALSE)-1</f>
        <v>8.784792257143792E-4</v>
      </c>
      <c r="F405" s="3">
        <f>VLOOKUP($A405,Prices_Monthly!$A:$I,COLUMN(F$4),FALSE)/VLOOKUP(EOMONTH($A405,-3),Prices_Monthly!$A:$I,COLUMN(F$4),FALSE)-1</f>
        <v>1.4940531872243756E-2</v>
      </c>
      <c r="G405" s="3">
        <f>VLOOKUP($A405,Prices_Monthly!$A:$I,COLUMN(G$4),FALSE)/VLOOKUP(EOMONTH($A405,-3),Prices_Monthly!$A:$I,COLUMN(G$4),FALSE)-1</f>
        <v>8.4619763542088888E-2</v>
      </c>
      <c r="H405" s="3">
        <f>VLOOKUP($A405,Prices_Monthly!$A:$I,COLUMN(H$4),FALSE)/VLOOKUP(EOMONTH($A405,-3),Prices_Monthly!$A:$I,COLUMN(H$4),FALSE)-1</f>
        <v>-5.6588381928689424E-2</v>
      </c>
      <c r="I405" s="3">
        <f>VLOOKUP($A405,Prices_Monthly!$A:$I,COLUMN(I$4),FALSE)/VLOOKUP(EOMONTH($A405,-3),Prices_Monthly!$A:$I,COLUMN(I$4),FALSE)-1</f>
        <v>1.1129574048922342E-2</v>
      </c>
    </row>
    <row r="406" spans="1:9" x14ac:dyDescent="0.35">
      <c r="A406" s="2">
        <v>45077</v>
      </c>
      <c r="B406" s="3">
        <f>VLOOKUP($A406,Prices_Monthly!$A:$I,COLUMN(B$4),FALSE)/VLOOKUP(EOMONTH($A406,-3),Prices_Monthly!$A:$I,COLUMN(B$4),FALSE)-1</f>
        <v>-0.17973380444975628</v>
      </c>
      <c r="C406" s="3">
        <f>VLOOKUP($A406,Prices_Monthly!$A:$I,COLUMN(C$4),FALSE)/VLOOKUP(EOMONTH($A406,-3),Prices_Monthly!$A:$I,COLUMN(C$4),FALSE)-1</f>
        <v>5.9305419623195466E-2</v>
      </c>
      <c r="D406" s="3">
        <f>VLOOKUP($A406,Prices_Monthly!$A:$I,COLUMN(D$4),FALSE)/VLOOKUP(EOMONTH($A406,-3),Prices_Monthly!$A:$I,COLUMN(D$4),FALSE)-1</f>
        <v>2.3955618727431016E-2</v>
      </c>
      <c r="E406" s="3">
        <f>VLOOKUP($A406,Prices_Monthly!$A:$I,COLUMN(E$4),FALSE)/VLOOKUP(EOMONTH($A406,-3),Prices_Monthly!$A:$I,COLUMN(E$4),FALSE)-1</f>
        <v>1.8482016960260417E-2</v>
      </c>
      <c r="F406" s="3">
        <f>VLOOKUP($A406,Prices_Monthly!$A:$I,COLUMN(F$4),FALSE)/VLOOKUP(EOMONTH($A406,-3),Prices_Monthly!$A:$I,COLUMN(F$4),FALSE)-1</f>
        <v>4.4683366788571988E-2</v>
      </c>
      <c r="G406" s="3">
        <f>VLOOKUP($A406,Prices_Monthly!$A:$I,COLUMN(G$4),FALSE)/VLOOKUP(EOMONTH($A406,-3),Prices_Monthly!$A:$I,COLUMN(G$4),FALSE)-1</f>
        <v>0.17213036767945433</v>
      </c>
      <c r="H406" s="3">
        <f>VLOOKUP($A406,Prices_Monthly!$A:$I,COLUMN(H$4),FALSE)/VLOOKUP(EOMONTH($A406,-3),Prices_Monthly!$A:$I,COLUMN(H$4),FALSE)-1</f>
        <v>-3.7849118829228034E-2</v>
      </c>
      <c r="I406" s="3">
        <f>VLOOKUP($A406,Prices_Monthly!$A:$I,COLUMN(I$4),FALSE)/VLOOKUP(EOMONTH($A406,-3),Prices_Monthly!$A:$I,COLUMN(I$4),FALSE)-1</f>
        <v>-4.3028987616544612E-5</v>
      </c>
    </row>
    <row r="407" spans="1:9" x14ac:dyDescent="0.35">
      <c r="A407" s="2">
        <v>45107</v>
      </c>
      <c r="B407" s="3">
        <f>VLOOKUP($A407,Prices_Monthly!$A:$I,COLUMN(B$4),FALSE)/VLOOKUP(EOMONTH($A407,-3),Prices_Monthly!$A:$I,COLUMN(B$4),FALSE)-1</f>
        <v>-4.9302982926493044E-2</v>
      </c>
      <c r="C407" s="3">
        <f>VLOOKUP($A407,Prices_Monthly!$A:$I,COLUMN(C$4),FALSE)/VLOOKUP(EOMONTH($A407,-3),Prices_Monthly!$A:$I,COLUMN(C$4),FALSE)-1</f>
        <v>-3.7814157745092114E-2</v>
      </c>
      <c r="D407" s="3">
        <f>VLOOKUP($A407,Prices_Monthly!$A:$I,COLUMN(D$4),FALSE)/VLOOKUP(EOMONTH($A407,-3),Prices_Monthly!$A:$I,COLUMN(D$4),FALSE)-1</f>
        <v>8.3115116040255455E-3</v>
      </c>
      <c r="E407" s="3">
        <f>VLOOKUP($A407,Prices_Monthly!$A:$I,COLUMN(E$4),FALSE)/VLOOKUP(EOMONTH($A407,-3),Prices_Monthly!$A:$I,COLUMN(E$4),FALSE)-1</f>
        <v>-2.9154830790811825E-2</v>
      </c>
      <c r="F407" s="3">
        <f>VLOOKUP($A407,Prices_Monthly!$A:$I,COLUMN(F$4),FALSE)/VLOOKUP(EOMONTH($A407,-3),Prices_Monthly!$A:$I,COLUMN(F$4),FALSE)-1</f>
        <v>7.3732473210001759E-2</v>
      </c>
      <c r="G407" s="3">
        <f>VLOOKUP($A407,Prices_Monthly!$A:$I,COLUMN(G$4),FALSE)/VLOOKUP(EOMONTH($A407,-3),Prices_Monthly!$A:$I,COLUMN(G$4),FALSE)-1</f>
        <v>0.13884553835169333</v>
      </c>
      <c r="H407" s="3">
        <f>VLOOKUP($A407,Prices_Monthly!$A:$I,COLUMN(H$4),FALSE)/VLOOKUP(EOMONTH($A407,-3),Prices_Monthly!$A:$I,COLUMN(H$4),FALSE)-1</f>
        <v>-9.1654396820378459E-2</v>
      </c>
      <c r="I407" s="3">
        <f>VLOOKUP($A407,Prices_Monthly!$A:$I,COLUMN(I$4),FALSE)/VLOOKUP(EOMONTH($A407,-3),Prices_Monthly!$A:$I,COLUMN(I$4),FALSE)-1</f>
        <v>-1.1461842955423629E-3</v>
      </c>
    </row>
    <row r="408" spans="1:9" x14ac:dyDescent="0.35">
      <c r="A408" s="2">
        <v>45138</v>
      </c>
      <c r="B408" s="3">
        <f>VLOOKUP($A408,Prices_Monthly!$A:$I,COLUMN(B$4),FALSE)/VLOOKUP(EOMONTH($A408,-3),Prices_Monthly!$A:$I,COLUMN(B$4),FALSE)-1</f>
        <v>0.25540179792131212</v>
      </c>
      <c r="C408" s="3">
        <f>VLOOKUP($A408,Prices_Monthly!$A:$I,COLUMN(C$4),FALSE)/VLOOKUP(EOMONTH($A408,-3),Prices_Monthly!$A:$I,COLUMN(C$4),FALSE)-1</f>
        <v>-2.3833372676368425E-2</v>
      </c>
      <c r="D408" s="3">
        <f>VLOOKUP($A408,Prices_Monthly!$A:$I,COLUMN(D$4),FALSE)/VLOOKUP(EOMONTH($A408,-3),Prices_Monthly!$A:$I,COLUMN(D$4),FALSE)-1</f>
        <v>-3.6831342535050826E-3</v>
      </c>
      <c r="E408" s="3">
        <f>VLOOKUP($A408,Prices_Monthly!$A:$I,COLUMN(E$4),FALSE)/VLOOKUP(EOMONTH($A408,-3),Prices_Monthly!$A:$I,COLUMN(E$4),FALSE)-1</f>
        <v>-4.0382872900432409E-2</v>
      </c>
      <c r="F408" s="3">
        <f>VLOOKUP($A408,Prices_Monthly!$A:$I,COLUMN(F$4),FALSE)/VLOOKUP(EOMONTH($A408,-3),Prices_Monthly!$A:$I,COLUMN(F$4),FALSE)-1</f>
        <v>9.0561963448675398E-2</v>
      </c>
      <c r="G408" s="3">
        <f>VLOOKUP($A408,Prices_Monthly!$A:$I,COLUMN(G$4),FALSE)/VLOOKUP(EOMONTH($A408,-3),Prices_Monthly!$A:$I,COLUMN(G$4),FALSE)-1</f>
        <v>0.17585996462227671</v>
      </c>
      <c r="H408" s="3">
        <f>VLOOKUP($A408,Prices_Monthly!$A:$I,COLUMN(H$4),FALSE)/VLOOKUP(EOMONTH($A408,-3),Prices_Monthly!$A:$I,COLUMN(H$4),FALSE)-1</f>
        <v>-5.4913326974961207E-2</v>
      </c>
      <c r="I408" s="3">
        <f>VLOOKUP($A408,Prices_Monthly!$A:$I,COLUMN(I$4),FALSE)/VLOOKUP(EOMONTH($A408,-3),Prices_Monthly!$A:$I,COLUMN(I$4),FALSE)-1</f>
        <v>-6.4283143517700481E-3</v>
      </c>
    </row>
    <row r="409" spans="1:9" x14ac:dyDescent="0.35">
      <c r="A409" s="2">
        <v>45169</v>
      </c>
      <c r="B409" s="3">
        <f>VLOOKUP($A409,Prices_Monthly!$A:$I,COLUMN(B$4),FALSE)/VLOOKUP(EOMONTH($A409,-3),Prices_Monthly!$A:$I,COLUMN(B$4),FALSE)-1</f>
        <v>0.38275175130044103</v>
      </c>
      <c r="C409" s="3">
        <f>VLOOKUP($A409,Prices_Monthly!$A:$I,COLUMN(C$4),FALSE)/VLOOKUP(EOMONTH($A409,-3),Prices_Monthly!$A:$I,COLUMN(C$4),FALSE)-1</f>
        <v>-2.7449794355717594E-2</v>
      </c>
      <c r="D409" s="3">
        <f>VLOOKUP($A409,Prices_Monthly!$A:$I,COLUMN(D$4),FALSE)/VLOOKUP(EOMONTH($A409,-3),Prices_Monthly!$A:$I,COLUMN(D$4),FALSE)-1</f>
        <v>-7.4359448745778822E-3</v>
      </c>
      <c r="E409" s="3">
        <f>VLOOKUP($A409,Prices_Monthly!$A:$I,COLUMN(E$4),FALSE)/VLOOKUP(EOMONTH($A409,-3),Prices_Monthly!$A:$I,COLUMN(E$4),FALSE)-1</f>
        <v>-3.3814399820605523E-2</v>
      </c>
      <c r="F409" s="3">
        <f>VLOOKUP($A409,Prices_Monthly!$A:$I,COLUMN(F$4),FALSE)/VLOOKUP(EOMONTH($A409,-3),Prices_Monthly!$A:$I,COLUMN(F$4),FALSE)-1</f>
        <v>6.6777216256053817E-2</v>
      </c>
      <c r="G409" s="3">
        <f>VLOOKUP($A409,Prices_Monthly!$A:$I,COLUMN(G$4),FALSE)/VLOOKUP(EOMONTH($A409,-3),Prices_Monthly!$A:$I,COLUMN(G$4),FALSE)-1</f>
        <v>7.322555256877683E-2</v>
      </c>
      <c r="H409" s="3">
        <f>VLOOKUP($A409,Prices_Monthly!$A:$I,COLUMN(H$4),FALSE)/VLOOKUP(EOMONTH($A409,-3),Prices_Monthly!$A:$I,COLUMN(H$4),FALSE)-1</f>
        <v>-5.4192600640395328E-2</v>
      </c>
      <c r="I409" s="3">
        <f>VLOOKUP($A409,Prices_Monthly!$A:$I,COLUMN(I$4),FALSE)/VLOOKUP(EOMONTH($A409,-3),Prices_Monthly!$A:$I,COLUMN(I$4),FALSE)-1</f>
        <v>1.3005438338705932E-2</v>
      </c>
    </row>
    <row r="410" spans="1:9" x14ac:dyDescent="0.35">
      <c r="A410" s="2">
        <v>45199</v>
      </c>
      <c r="B410" s="3">
        <f>VLOOKUP($A410,Prices_Monthly!$A:$I,COLUMN(B$4),FALSE)/VLOOKUP(EOMONTH($A410,-3),Prices_Monthly!$A:$I,COLUMN(B$4),FALSE)-1</f>
        <v>0.45970511451298468</v>
      </c>
      <c r="C410" s="3">
        <f>VLOOKUP($A410,Prices_Monthly!$A:$I,COLUMN(C$4),FALSE)/VLOOKUP(EOMONTH($A410,-3),Prices_Monthly!$A:$I,COLUMN(C$4),FALSE)-1</f>
        <v>-5.1604445017892964E-2</v>
      </c>
      <c r="D410" s="3">
        <f>VLOOKUP($A410,Prices_Monthly!$A:$I,COLUMN(D$4),FALSE)/VLOOKUP(EOMONTH($A410,-3),Prices_Monthly!$A:$I,COLUMN(D$4),FALSE)-1</f>
        <v>-1.9291307118401435E-2</v>
      </c>
      <c r="E410" s="3">
        <f>VLOOKUP($A410,Prices_Monthly!$A:$I,COLUMN(E$4),FALSE)/VLOOKUP(EOMONTH($A410,-3),Prices_Monthly!$A:$I,COLUMN(E$4),FALSE)-1</f>
        <v>-3.9986824353002604E-2</v>
      </c>
      <c r="F410" s="3">
        <f>VLOOKUP($A410,Prices_Monthly!$A:$I,COLUMN(F$4),FALSE)/VLOOKUP(EOMONTH($A410,-3),Prices_Monthly!$A:$I,COLUMN(F$4),FALSE)-1</f>
        <v>-4.6822244289970283E-2</v>
      </c>
      <c r="G410" s="3">
        <f>VLOOKUP($A410,Prices_Monthly!$A:$I,COLUMN(G$4),FALSE)/VLOOKUP(EOMONTH($A410,-3),Prices_Monthly!$A:$I,COLUMN(G$4),FALSE)-1</f>
        <v>-4.2932183355065878E-2</v>
      </c>
      <c r="H410" s="3">
        <f>VLOOKUP($A410,Prices_Monthly!$A:$I,COLUMN(H$4),FALSE)/VLOOKUP(EOMONTH($A410,-3),Prices_Monthly!$A:$I,COLUMN(H$4),FALSE)-1</f>
        <v>-4.4815748858374915E-2</v>
      </c>
      <c r="I410" s="3">
        <f>VLOOKUP($A410,Prices_Monthly!$A:$I,COLUMN(I$4),FALSE)/VLOOKUP(EOMONTH($A410,-3),Prices_Monthly!$A:$I,COLUMN(I$4),FALSE)-1</f>
        <v>-3.3757057246100119E-2</v>
      </c>
    </row>
    <row r="411" spans="1:9" x14ac:dyDescent="0.35">
      <c r="A411" s="2">
        <v>45230</v>
      </c>
      <c r="B411" s="3">
        <f>VLOOKUP($A411,Prices_Monthly!$A:$I,COLUMN(B$4),FALSE)/VLOOKUP(EOMONTH($A411,-3),Prices_Monthly!$A:$I,COLUMN(B$4),FALSE)-1</f>
        <v>7.3958391808597757E-2</v>
      </c>
      <c r="C411" s="3">
        <f>VLOOKUP($A411,Prices_Monthly!$A:$I,COLUMN(C$4),FALSE)/VLOOKUP(EOMONTH($A411,-3),Prices_Monthly!$A:$I,COLUMN(C$4),FALSE)-1</f>
        <v>-7.4144111171143834E-3</v>
      </c>
      <c r="D411" s="3">
        <f>VLOOKUP($A411,Prices_Monthly!$A:$I,COLUMN(D$4),FALSE)/VLOOKUP(EOMONTH($A411,-3),Prices_Monthly!$A:$I,COLUMN(D$4),FALSE)-1</f>
        <v>-1.5982280786989378E-2</v>
      </c>
      <c r="E411" s="3">
        <f>VLOOKUP($A411,Prices_Monthly!$A:$I,COLUMN(E$4),FALSE)/VLOOKUP(EOMONTH($A411,-3),Prices_Monthly!$A:$I,COLUMN(E$4),FALSE)-1</f>
        <v>-5.0679020884829562E-2</v>
      </c>
      <c r="F411" s="3">
        <f>VLOOKUP($A411,Prices_Monthly!$A:$I,COLUMN(F$4),FALSE)/VLOOKUP(EOMONTH($A411,-3),Prices_Monthly!$A:$I,COLUMN(F$4),FALSE)-1</f>
        <v>-9.7191703088402193E-2</v>
      </c>
      <c r="G411" s="3">
        <f>VLOOKUP($A411,Prices_Monthly!$A:$I,COLUMN(G$4),FALSE)/VLOOKUP(EOMONTH($A411,-3),Prices_Monthly!$A:$I,COLUMN(G$4),FALSE)-1</f>
        <v>-9.7773711946875674E-2</v>
      </c>
      <c r="H411" s="3">
        <f>VLOOKUP($A411,Prices_Monthly!$A:$I,COLUMN(H$4),FALSE)/VLOOKUP(EOMONTH($A411,-3),Prices_Monthly!$A:$I,COLUMN(H$4),FALSE)-1</f>
        <v>-7.5312961392265954E-2</v>
      </c>
      <c r="I411" s="3">
        <f>VLOOKUP($A411,Prices_Monthly!$A:$I,COLUMN(I$4),FALSE)/VLOOKUP(EOMONTH($A411,-3),Prices_Monthly!$A:$I,COLUMN(I$4),FALSE)-1</f>
        <v>-4.5342135056349209E-2</v>
      </c>
    </row>
    <row r="412" spans="1:9" x14ac:dyDescent="0.35">
      <c r="A412" s="2">
        <v>45260</v>
      </c>
      <c r="B412" s="3">
        <f>VLOOKUP($A412,Prices_Monthly!$A:$I,COLUMN(B$4),FALSE)/VLOOKUP(EOMONTH($A412,-3),Prices_Monthly!$A:$I,COLUMN(B$4),FALSE)-1</f>
        <v>-3.395169723294722E-2</v>
      </c>
      <c r="C412" s="3">
        <f>VLOOKUP($A412,Prices_Monthly!$A:$I,COLUMN(C$4),FALSE)/VLOOKUP(EOMONTH($A412,-3),Prices_Monthly!$A:$I,COLUMN(C$4),FALSE)-1</f>
        <v>3.5786675256220812E-2</v>
      </c>
      <c r="D412" s="3">
        <f>VLOOKUP($A412,Prices_Monthly!$A:$I,COLUMN(D$4),FALSE)/VLOOKUP(EOMONTH($A412,-3),Prices_Monthly!$A:$I,COLUMN(D$4),FALSE)-1</f>
        <v>3.8334792428638131E-3</v>
      </c>
      <c r="E412" s="3">
        <f>VLOOKUP($A412,Prices_Monthly!$A:$I,COLUMN(E$4),FALSE)/VLOOKUP(EOMONTH($A412,-3),Prices_Monthly!$A:$I,COLUMN(E$4),FALSE)-1</f>
        <v>-1.3178969790540118E-2</v>
      </c>
      <c r="F412" s="3">
        <f>VLOOKUP($A412,Prices_Monthly!$A:$I,COLUMN(F$4),FALSE)/VLOOKUP(EOMONTH($A412,-3),Prices_Monthly!$A:$I,COLUMN(F$4),FALSE)-1</f>
        <v>2.3440005921684381E-3</v>
      </c>
      <c r="G412" s="3">
        <f>VLOOKUP($A412,Prices_Monthly!$A:$I,COLUMN(G$4),FALSE)/VLOOKUP(EOMONTH($A412,-3),Prices_Monthly!$A:$I,COLUMN(G$4),FALSE)-1</f>
        <v>1.5761067265312123E-2</v>
      </c>
      <c r="H412" s="3">
        <f>VLOOKUP($A412,Prices_Monthly!$A:$I,COLUMN(H$4),FALSE)/VLOOKUP(EOMONTH($A412,-3),Prices_Monthly!$A:$I,COLUMN(H$4),FALSE)-1</f>
        <v>-2.9211074483790789E-2</v>
      </c>
      <c r="I412" s="3">
        <f>VLOOKUP($A412,Prices_Monthly!$A:$I,COLUMN(I$4),FALSE)/VLOOKUP(EOMONTH($A412,-3),Prices_Monthly!$A:$I,COLUMN(I$4),FALSE)-1</f>
        <v>1.3593084518250809E-3</v>
      </c>
    </row>
    <row r="413" spans="1:9" x14ac:dyDescent="0.35">
      <c r="A413" s="2">
        <v>45291</v>
      </c>
      <c r="B413" s="3">
        <f>VLOOKUP($A413,Prices_Monthly!$A:$I,COLUMN(B$4),FALSE)/VLOOKUP(EOMONTH($A413,-3),Prices_Monthly!$A:$I,COLUMN(B$4),FALSE)-1</f>
        <v>-0.1918363034354873</v>
      </c>
      <c r="C413" s="3">
        <f>VLOOKUP($A413,Prices_Monthly!$A:$I,COLUMN(C$4),FALSE)/VLOOKUP(EOMONTH($A413,-3),Prices_Monthly!$A:$I,COLUMN(C$4),FALSE)-1</f>
        <v>9.8921479248210042E-2</v>
      </c>
      <c r="D413" s="3">
        <f>VLOOKUP($A413,Prices_Monthly!$A:$I,COLUMN(D$4),FALSE)/VLOOKUP(EOMONTH($A413,-3),Prices_Monthly!$A:$I,COLUMN(D$4),FALSE)-1</f>
        <v>1.7354409059817222E-2</v>
      </c>
      <c r="E413" s="3">
        <f>VLOOKUP($A413,Prices_Monthly!$A:$I,COLUMN(E$4),FALSE)/VLOOKUP(EOMONTH($A413,-3),Prices_Monthly!$A:$I,COLUMN(E$4),FALSE)-1</f>
        <v>3.7803129483637843E-2</v>
      </c>
      <c r="F413" s="3">
        <f>VLOOKUP($A413,Prices_Monthly!$A:$I,COLUMN(F$4),FALSE)/VLOOKUP(EOMONTH($A413,-3),Prices_Monthly!$A:$I,COLUMN(F$4),FALSE)-1</f>
        <v>0.10168255456581754</v>
      </c>
      <c r="G413" s="3">
        <f>VLOOKUP($A413,Prices_Monthly!$A:$I,COLUMN(G$4),FALSE)/VLOOKUP(EOMONTH($A413,-3),Prices_Monthly!$A:$I,COLUMN(G$4),FALSE)-1</f>
        <v>0.13032299387784629</v>
      </c>
      <c r="H413" s="3">
        <f>VLOOKUP($A413,Prices_Monthly!$A:$I,COLUMN(H$4),FALSE)/VLOOKUP(EOMONTH($A413,-3),Prices_Monthly!$A:$I,COLUMN(H$4),FALSE)-1</f>
        <v>4.2554121838424663E-2</v>
      </c>
      <c r="I413" s="3">
        <f>VLOOKUP($A413,Prices_Monthly!$A:$I,COLUMN(I$4),FALSE)/VLOOKUP(EOMONTH($A413,-3),Prices_Monthly!$A:$I,COLUMN(I$4),FALSE)-1</f>
        <v>3.9194286234611742E-2</v>
      </c>
    </row>
    <row r="414" spans="1:9" x14ac:dyDescent="0.35">
      <c r="A414" s="2">
        <v>45322</v>
      </c>
      <c r="B414" s="3">
        <f>VLOOKUP($A414,Prices_Monthly!$A:$I,COLUMN(B$4),FALSE)/VLOOKUP(EOMONTH($A414,-3),Prices_Monthly!$A:$I,COLUMN(B$4),FALSE)-1</f>
        <v>2.0056089643069708E-2</v>
      </c>
      <c r="C414" s="3">
        <f>VLOOKUP($A414,Prices_Monthly!$A:$I,COLUMN(C$4),FALSE)/VLOOKUP(EOMONTH($A414,-3),Prices_Monthly!$A:$I,COLUMN(C$4),FALSE)-1</f>
        <v>1.614748785152309E-2</v>
      </c>
      <c r="D414" s="3">
        <f>VLOOKUP($A414,Prices_Monthly!$A:$I,COLUMN(D$4),FALSE)/VLOOKUP(EOMONTH($A414,-3),Prices_Monthly!$A:$I,COLUMN(D$4),FALSE)-1</f>
        <v>2.2210264735128549E-2</v>
      </c>
      <c r="E414" s="3">
        <f>VLOOKUP($A414,Prices_Monthly!$A:$I,COLUMN(E$4),FALSE)/VLOOKUP(EOMONTH($A414,-3),Prices_Monthly!$A:$I,COLUMN(E$4),FALSE)-1</f>
        <v>5.3192998770494881E-2</v>
      </c>
      <c r="F414" s="3">
        <f>VLOOKUP($A414,Prices_Monthly!$A:$I,COLUMN(F$4),FALSE)/VLOOKUP(EOMONTH($A414,-3),Prices_Monthly!$A:$I,COLUMN(F$4),FALSE)-1</f>
        <v>0.14320102706750837</v>
      </c>
      <c r="G414" s="3">
        <f>VLOOKUP($A414,Prices_Monthly!$A:$I,COLUMN(G$4),FALSE)/VLOOKUP(EOMONTH($A414,-3),Prices_Monthly!$A:$I,COLUMN(G$4),FALSE)-1</f>
        <v>0.17457434537245797</v>
      </c>
      <c r="H414" s="3">
        <f>VLOOKUP($A414,Prices_Monthly!$A:$I,COLUMN(H$4),FALSE)/VLOOKUP(EOMONTH($A414,-3),Prices_Monthly!$A:$I,COLUMN(H$4),FALSE)-1</f>
        <v>2.0918574258602884E-2</v>
      </c>
      <c r="I414" s="3">
        <f>VLOOKUP($A414,Prices_Monthly!$A:$I,COLUMN(I$4),FALSE)/VLOOKUP(EOMONTH($A414,-3),Prices_Monthly!$A:$I,COLUMN(I$4),FALSE)-1</f>
        <v>2.3756849226969967E-2</v>
      </c>
    </row>
    <row r="415" spans="1:9" x14ac:dyDescent="0.35">
      <c r="A415" s="2">
        <v>45351</v>
      </c>
      <c r="B415" s="3">
        <f>VLOOKUP($A415,Prices_Monthly!$A:$I,COLUMN(B$4),FALSE)/VLOOKUP(EOMONTH($A415,-3),Prices_Monthly!$A:$I,COLUMN(B$4),FALSE)-1</f>
        <v>8.2044430263037205E-2</v>
      </c>
      <c r="C415" s="3">
        <f>VLOOKUP($A415,Prices_Monthly!$A:$I,COLUMN(C$4),FALSE)/VLOOKUP(EOMONTH($A415,-3),Prices_Monthly!$A:$I,COLUMN(C$4),FALSE)-1</f>
        <v>-1.0902907800351302E-2</v>
      </c>
      <c r="D415" s="3">
        <f>VLOOKUP($A415,Prices_Monthly!$A:$I,COLUMN(D$4),FALSE)/VLOOKUP(EOMONTH($A415,-3),Prices_Monthly!$A:$I,COLUMN(D$4),FALSE)-1</f>
        <v>2.4032138842535744E-3</v>
      </c>
      <c r="E415" s="3">
        <f>VLOOKUP($A415,Prices_Monthly!$A:$I,COLUMN(E$4),FALSE)/VLOOKUP(EOMONTH($A415,-3),Prices_Monthly!$A:$I,COLUMN(E$4),FALSE)-1</f>
        <v>4.0856252226717515E-4</v>
      </c>
      <c r="F415" s="3">
        <f>VLOOKUP($A415,Prices_Monthly!$A:$I,COLUMN(F$4),FALSE)/VLOOKUP(EOMONTH($A415,-3),Prices_Monthly!$A:$I,COLUMN(F$4),FALSE)-1</f>
        <v>0.10252560063016936</v>
      </c>
      <c r="G415" s="3">
        <f>VLOOKUP($A415,Prices_Monthly!$A:$I,COLUMN(G$4),FALSE)/VLOOKUP(EOMONTH($A415,-3),Prices_Monthly!$A:$I,COLUMN(G$4),FALSE)-1</f>
        <v>0.11660767742885336</v>
      </c>
      <c r="H415" s="3">
        <f>VLOOKUP($A415,Prices_Monthly!$A:$I,COLUMN(H$4),FALSE)/VLOOKUP(EOMONTH($A415,-3),Prices_Monthly!$A:$I,COLUMN(H$4),FALSE)-1</f>
        <v>-2.6390237195485278E-2</v>
      </c>
      <c r="I415" s="3">
        <f>VLOOKUP($A415,Prices_Monthly!$A:$I,COLUMN(I$4),FALSE)/VLOOKUP(EOMONTH($A415,-3),Prices_Monthly!$A:$I,COLUMN(I$4),FALSE)-1</f>
        <v>-1.1975121491712426E-2</v>
      </c>
    </row>
    <row r="416" spans="1:9" x14ac:dyDescent="0.35">
      <c r="A416" s="2">
        <v>45382</v>
      </c>
      <c r="B416" s="3">
        <f>VLOOKUP($A416,Prices_Monthly!$A:$I,COLUMN(B$4),FALSE)/VLOOKUP(EOMONTH($A416,-3),Prices_Monthly!$A:$I,COLUMN(B$4),FALSE)-1</f>
        <v>0.16379375056298962</v>
      </c>
      <c r="C416" s="3">
        <f>VLOOKUP($A416,Prices_Monthly!$A:$I,COLUMN(C$4),FALSE)/VLOOKUP(EOMONTH($A416,-3),Prices_Monthly!$A:$I,COLUMN(C$4),FALSE)-1</f>
        <v>5.9608307980408171E-2</v>
      </c>
      <c r="D416" s="3">
        <f>VLOOKUP($A416,Prices_Monthly!$A:$I,COLUMN(D$4),FALSE)/VLOOKUP(EOMONTH($A416,-3),Prices_Monthly!$A:$I,COLUMN(D$4),FALSE)-1</f>
        <v>-3.0009605058426425E-3</v>
      </c>
      <c r="E416" s="3">
        <f>VLOOKUP($A416,Prices_Monthly!$A:$I,COLUMN(E$4),FALSE)/VLOOKUP(EOMONTH($A416,-3),Prices_Monthly!$A:$I,COLUMN(E$4),FALSE)-1</f>
        <v>-2.2053851606248287E-2</v>
      </c>
      <c r="F416" s="3">
        <f>VLOOKUP($A416,Prices_Monthly!$A:$I,COLUMN(F$4),FALSE)/VLOOKUP(EOMONTH($A416,-3),Prices_Monthly!$A:$I,COLUMN(F$4),FALSE)-1</f>
        <v>8.7900137122322475E-2</v>
      </c>
      <c r="G416" s="3">
        <f>VLOOKUP($A416,Prices_Monthly!$A:$I,COLUMN(G$4),FALSE)/VLOOKUP(EOMONTH($A416,-3),Prices_Monthly!$A:$I,COLUMN(G$4),FALSE)-1</f>
        <v>7.0556012569584992E-2</v>
      </c>
      <c r="H416" s="3">
        <f>VLOOKUP($A416,Prices_Monthly!$A:$I,COLUMN(H$4),FALSE)/VLOOKUP(EOMONTH($A416,-3),Prices_Monthly!$A:$I,COLUMN(H$4),FALSE)-1</f>
        <v>-8.0921357470401301E-2</v>
      </c>
      <c r="I416" s="3">
        <f>VLOOKUP($A416,Prices_Monthly!$A:$I,COLUMN(I$4),FALSE)/VLOOKUP(EOMONTH($A416,-3),Prices_Monthly!$A:$I,COLUMN(I$4),FALSE)-1</f>
        <v>-2.5782063749858142E-2</v>
      </c>
    </row>
    <row r="417" spans="1:9" x14ac:dyDescent="0.35">
      <c r="A417" s="2">
        <v>45412</v>
      </c>
      <c r="B417" s="3">
        <f>VLOOKUP($A417,Prices_Monthly!$A:$I,COLUMN(B$4),FALSE)/VLOOKUP(EOMONTH($A417,-3),Prices_Monthly!$A:$I,COLUMN(B$4),FALSE)-1</f>
        <v>-1.6737365636542823E-2</v>
      </c>
      <c r="C417" s="3">
        <f>VLOOKUP($A417,Prices_Monthly!$A:$I,COLUMN(C$4),FALSE)/VLOOKUP(EOMONTH($A417,-3),Prices_Monthly!$A:$I,COLUMN(C$4),FALSE)-1</f>
        <v>0.10315650629378892</v>
      </c>
      <c r="D417" s="3">
        <f>VLOOKUP($A417,Prices_Monthly!$A:$I,COLUMN(D$4),FALSE)/VLOOKUP(EOMONTH($A417,-3),Prices_Monthly!$A:$I,COLUMN(D$4),FALSE)-1</f>
        <v>-7.6209980601613658E-3</v>
      </c>
      <c r="E417" s="3">
        <f>VLOOKUP($A417,Prices_Monthly!$A:$I,COLUMN(E$4),FALSE)/VLOOKUP(EOMONTH($A417,-3),Prices_Monthly!$A:$I,COLUMN(E$4),FALSE)-1</f>
        <v>-4.7045378466409105E-2</v>
      </c>
      <c r="F417" s="3">
        <f>VLOOKUP($A417,Prices_Monthly!$A:$I,COLUMN(F$4),FALSE)/VLOOKUP(EOMONTH($A417,-3),Prices_Monthly!$A:$I,COLUMN(F$4),FALSE)-1</f>
        <v>2.7607505498104867E-2</v>
      </c>
      <c r="G417" s="3">
        <f>VLOOKUP($A417,Prices_Monthly!$A:$I,COLUMN(G$4),FALSE)/VLOOKUP(EOMONTH($A417,-3),Prices_Monthly!$A:$I,COLUMN(G$4),FALSE)-1</f>
        <v>5.2694914860251796E-3</v>
      </c>
      <c r="H417" s="3">
        <f>VLOOKUP($A417,Prices_Monthly!$A:$I,COLUMN(H$4),FALSE)/VLOOKUP(EOMONTH($A417,-3),Prices_Monthly!$A:$I,COLUMN(H$4),FALSE)-1</f>
        <v>-8.3858650100557153E-2</v>
      </c>
      <c r="I417" s="3">
        <f>VLOOKUP($A417,Prices_Monthly!$A:$I,COLUMN(I$4),FALSE)/VLOOKUP(EOMONTH($A417,-3),Prices_Monthly!$A:$I,COLUMN(I$4),FALSE)-1</f>
        <v>-1.929315392057096E-2</v>
      </c>
    </row>
    <row r="418" spans="1:9" x14ac:dyDescent="0.35">
      <c r="A418" s="2">
        <v>45443</v>
      </c>
      <c r="B418" s="3">
        <f>VLOOKUP($A418,Prices_Monthly!$A:$I,COLUMN(B$4),FALSE)/VLOOKUP(EOMONTH($A418,-3),Prices_Monthly!$A:$I,COLUMN(B$4),FALSE)-1</f>
        <v>-6.779931417295737E-2</v>
      </c>
      <c r="C418" s="3">
        <f>VLOOKUP($A418,Prices_Monthly!$A:$I,COLUMN(C$4),FALSE)/VLOOKUP(EOMONTH($A418,-3),Prices_Monthly!$A:$I,COLUMN(C$4),FALSE)-1</f>
        <v>0.11987032509281903</v>
      </c>
      <c r="D418" s="3">
        <f>VLOOKUP($A418,Prices_Monthly!$A:$I,COLUMN(D$4),FALSE)/VLOOKUP(EOMONTH($A418,-3),Prices_Monthly!$A:$I,COLUMN(D$4),FALSE)-1</f>
        <v>-1.8197597996706838E-2</v>
      </c>
      <c r="E418" s="3">
        <f>VLOOKUP($A418,Prices_Monthly!$A:$I,COLUMN(E$4),FALSE)/VLOOKUP(EOMONTH($A418,-3),Prices_Monthly!$A:$I,COLUMN(E$4),FALSE)-1</f>
        <v>-1.7695054811669997E-2</v>
      </c>
      <c r="F418" s="3">
        <f>VLOOKUP($A418,Prices_Monthly!$A:$I,COLUMN(F$4),FALSE)/VLOOKUP(EOMONTH($A418,-3),Prices_Monthly!$A:$I,COLUMN(F$4),FALSE)-1</f>
        <v>2.4872178436669667E-2</v>
      </c>
      <c r="G418" s="3">
        <f>VLOOKUP($A418,Prices_Monthly!$A:$I,COLUMN(G$4),FALSE)/VLOOKUP(EOMONTH($A418,-3),Prices_Monthly!$A:$I,COLUMN(G$4),FALSE)-1</f>
        <v>1.4173080373101499E-2</v>
      </c>
      <c r="H418" s="3">
        <f>VLOOKUP($A418,Prices_Monthly!$A:$I,COLUMN(H$4),FALSE)/VLOOKUP(EOMONTH($A418,-3),Prices_Monthly!$A:$I,COLUMN(H$4),FALSE)-1</f>
        <v>-6.0871965388417326E-2</v>
      </c>
      <c r="I418" s="3">
        <f>VLOOKUP($A418,Prices_Monthly!$A:$I,COLUMN(I$4),FALSE)/VLOOKUP(EOMONTH($A418,-3),Prices_Monthly!$A:$I,COLUMN(I$4),FALSE)-1</f>
        <v>-4.8996270979695389E-4</v>
      </c>
    </row>
    <row r="419" spans="1:9" x14ac:dyDescent="0.35">
      <c r="A419" s="2">
        <v>45473</v>
      </c>
      <c r="B419" s="3">
        <f>VLOOKUP($A419,Prices_Monthly!$A:$I,COLUMN(B$4),FALSE)/VLOOKUP(EOMONTH($A419,-3),Prices_Monthly!$A:$I,COLUMN(B$4),FALSE)-1</f>
        <v>-2.8740761643688328E-2</v>
      </c>
      <c r="C419" s="3">
        <f>VLOOKUP($A419,Prices_Monthly!$A:$I,COLUMN(C$4),FALSE)/VLOOKUP(EOMONTH($A419,-3),Prices_Monthly!$A:$I,COLUMN(C$4),FALSE)-1</f>
        <v>3.5240060405392848E-2</v>
      </c>
      <c r="D419" s="3">
        <f>VLOOKUP($A419,Prices_Monthly!$A:$I,COLUMN(D$4),FALSE)/VLOOKUP(EOMONTH($A419,-3),Prices_Monthly!$A:$I,COLUMN(D$4),FALSE)-1</f>
        <v>-1.5141329622892385E-2</v>
      </c>
      <c r="E419" s="3">
        <f>VLOOKUP($A419,Prices_Monthly!$A:$I,COLUMN(E$4),FALSE)/VLOOKUP(EOMONTH($A419,-3),Prices_Monthly!$A:$I,COLUMN(E$4),FALSE)-1</f>
        <v>-9.8549664804624681E-3</v>
      </c>
      <c r="F419" s="3">
        <f>VLOOKUP($A419,Prices_Monthly!$A:$I,COLUMN(F$4),FALSE)/VLOOKUP(EOMONTH($A419,-3),Prices_Monthly!$A:$I,COLUMN(F$4),FALSE)-1</f>
        <v>2.7838143254520276E-2</v>
      </c>
      <c r="G419" s="3">
        <f>VLOOKUP($A419,Prices_Monthly!$A:$I,COLUMN(G$4),FALSE)/VLOOKUP(EOMONTH($A419,-3),Prices_Monthly!$A:$I,COLUMN(G$4),FALSE)-1</f>
        <v>6.4357666734773389E-2</v>
      </c>
      <c r="H419" s="3">
        <f>VLOOKUP($A419,Prices_Monthly!$A:$I,COLUMN(H$4),FALSE)/VLOOKUP(EOMONTH($A419,-3),Prices_Monthly!$A:$I,COLUMN(H$4),FALSE)-1</f>
        <v>-7.2171915711060186E-2</v>
      </c>
      <c r="I419" s="3">
        <f>VLOOKUP($A419,Prices_Monthly!$A:$I,COLUMN(I$4),FALSE)/VLOOKUP(EOMONTH($A419,-3),Prices_Monthly!$A:$I,COLUMN(I$4),FALSE)-1</f>
        <v>-1.1350378324831101E-2</v>
      </c>
    </row>
    <row r="420" spans="1:9" x14ac:dyDescent="0.35">
      <c r="A420" s="2">
        <v>45504</v>
      </c>
      <c r="B420" s="3">
        <f>VLOOKUP($A420,Prices_Monthly!$A:$I,COLUMN(B$4),FALSE)/VLOOKUP(EOMONTH($A420,-3),Prices_Monthly!$A:$I,COLUMN(B$4),FALSE)-1</f>
        <v>-4.9019606480654732E-2</v>
      </c>
      <c r="C420" s="3">
        <f>VLOOKUP($A420,Prices_Monthly!$A:$I,COLUMN(C$4),FALSE)/VLOOKUP(EOMONTH($A420,-3),Prices_Monthly!$A:$I,COLUMN(C$4),FALSE)-1</f>
        <v>4.2802300506988633E-2</v>
      </c>
      <c r="D420" s="3">
        <f>VLOOKUP($A420,Prices_Monthly!$A:$I,COLUMN(D$4),FALSE)/VLOOKUP(EOMONTH($A420,-3),Prices_Monthly!$A:$I,COLUMN(D$4),FALSE)-1</f>
        <v>-7.3856323699074133E-3</v>
      </c>
      <c r="E420" s="3">
        <f>VLOOKUP($A420,Prices_Monthly!$A:$I,COLUMN(E$4),FALSE)/VLOOKUP(EOMONTH($A420,-3),Prices_Monthly!$A:$I,COLUMN(E$4),FALSE)-1</f>
        <v>3.707309571381745E-2</v>
      </c>
      <c r="F420" s="3">
        <f>VLOOKUP($A420,Prices_Monthly!$A:$I,COLUMN(F$4),FALSE)/VLOOKUP(EOMONTH($A420,-3),Prices_Monthly!$A:$I,COLUMN(F$4),FALSE)-1</f>
        <v>8.3944264833113014E-2</v>
      </c>
      <c r="G420" s="3">
        <f>VLOOKUP($A420,Prices_Monthly!$A:$I,COLUMN(G$4),FALSE)/VLOOKUP(EOMONTH($A420,-3),Prices_Monthly!$A:$I,COLUMN(G$4),FALSE)-1</f>
        <v>9.5402103941708782E-2</v>
      </c>
      <c r="H420" s="3">
        <f>VLOOKUP($A420,Prices_Monthly!$A:$I,COLUMN(H$4),FALSE)/VLOOKUP(EOMONTH($A420,-3),Prices_Monthly!$A:$I,COLUMN(H$4),FALSE)-1</f>
        <v>3.1232690124858298E-2</v>
      </c>
      <c r="I420" s="3">
        <f>VLOOKUP($A420,Prices_Monthly!$A:$I,COLUMN(I$4),FALSE)/VLOOKUP(EOMONTH($A420,-3),Prices_Monthly!$A:$I,COLUMN(I$4),FALSE)-1</f>
        <v>8.0427992733551612E-3</v>
      </c>
    </row>
    <row r="421" spans="1:9" x14ac:dyDescent="0.35">
      <c r="A421" s="2">
        <v>45535</v>
      </c>
      <c r="B421" s="3">
        <f>VLOOKUP($A421,Prices_Monthly!$A:$I,COLUMN(B$4),FALSE)/VLOOKUP(EOMONTH($A421,-3),Prices_Monthly!$A:$I,COLUMN(B$4),FALSE)-1</f>
        <v>-5.2182461358035614E-2</v>
      </c>
      <c r="C421" s="3">
        <f>VLOOKUP($A421,Prices_Monthly!$A:$I,COLUMN(C$4),FALSE)/VLOOKUP(EOMONTH($A421,-3),Prices_Monthly!$A:$I,COLUMN(C$4),FALSE)-1</f>
        <v>5.6408129943506413E-2</v>
      </c>
      <c r="D421" s="3">
        <f>VLOOKUP($A421,Prices_Monthly!$A:$I,COLUMN(D$4),FALSE)/VLOOKUP(EOMONTH($A421,-3),Prices_Monthly!$A:$I,COLUMN(D$4),FALSE)-1</f>
        <v>1.6441737431225789E-2</v>
      </c>
      <c r="E421" s="3">
        <f>VLOOKUP($A421,Prices_Monthly!$A:$I,COLUMN(E$4),FALSE)/VLOOKUP(EOMONTH($A421,-3),Prices_Monthly!$A:$I,COLUMN(E$4),FALSE)-1</f>
        <v>3.8267906324686907E-2</v>
      </c>
      <c r="F421" s="3">
        <f>VLOOKUP($A421,Prices_Monthly!$A:$I,COLUMN(F$4),FALSE)/VLOOKUP(EOMONTH($A421,-3),Prices_Monthly!$A:$I,COLUMN(F$4),FALSE)-1</f>
        <v>5.6401542382851E-2</v>
      </c>
      <c r="G421" s="3">
        <f>VLOOKUP($A421,Prices_Monthly!$A:$I,COLUMN(G$4),FALSE)/VLOOKUP(EOMONTH($A421,-3),Prices_Monthly!$A:$I,COLUMN(G$4),FALSE)-1</f>
        <v>4.1567323260889522E-2</v>
      </c>
      <c r="H421" s="3">
        <f>VLOOKUP($A421,Prices_Monthly!$A:$I,COLUMN(H$4),FALSE)/VLOOKUP(EOMONTH($A421,-3),Prices_Monthly!$A:$I,COLUMN(H$4),FALSE)-1</f>
        <v>6.4434768938435916E-2</v>
      </c>
      <c r="I421" s="3">
        <f>VLOOKUP($A421,Prices_Monthly!$A:$I,COLUMN(I$4),FALSE)/VLOOKUP(EOMONTH($A421,-3),Prices_Monthly!$A:$I,COLUMN(I$4),FALSE)-1</f>
        <v>1.5361796265108918E-2</v>
      </c>
    </row>
    <row r="422" spans="1:9" x14ac:dyDescent="0.35">
      <c r="A422" s="2">
        <v>45565</v>
      </c>
      <c r="B422" s="3">
        <f>VLOOKUP($A422,Prices_Monthly!$A:$I,COLUMN(B$4),FALSE)/VLOOKUP(EOMONTH($A422,-3),Prices_Monthly!$A:$I,COLUMN(B$4),FALSE)-1</f>
        <v>-0.16032253829146081</v>
      </c>
      <c r="C422" s="3">
        <f>VLOOKUP($A422,Prices_Monthly!$A:$I,COLUMN(C$4),FALSE)/VLOOKUP(EOMONTH($A422,-3),Prices_Monthly!$A:$I,COLUMN(C$4),FALSE)-1</f>
        <v>0.11443986163801845</v>
      </c>
      <c r="D422" s="3">
        <f>VLOOKUP($A422,Prices_Monthly!$A:$I,COLUMN(D$4),FALSE)/VLOOKUP(EOMONTH($A422,-3),Prices_Monthly!$A:$I,COLUMN(D$4),FALSE)-1</f>
        <v>1.6616907988135754E-2</v>
      </c>
      <c r="E422" s="3">
        <f>VLOOKUP($A422,Prices_Monthly!$A:$I,COLUMN(E$4),FALSE)/VLOOKUP(EOMONTH($A422,-3),Prices_Monthly!$A:$I,COLUMN(E$4),FALSE)-1</f>
        <v>3.4187104113324818E-2</v>
      </c>
      <c r="F422" s="3">
        <f>VLOOKUP($A422,Prices_Monthly!$A:$I,COLUMN(F$4),FALSE)/VLOOKUP(EOMONTH($A422,-3),Prices_Monthly!$A:$I,COLUMN(F$4),FALSE)-1</f>
        <v>4.1672833372095486E-2</v>
      </c>
      <c r="G422" s="3">
        <f>VLOOKUP($A422,Prices_Monthly!$A:$I,COLUMN(G$4),FALSE)/VLOOKUP(EOMONTH($A422,-3),Prices_Monthly!$A:$I,COLUMN(G$4),FALSE)-1</f>
        <v>4.6253674854555005E-3</v>
      </c>
      <c r="H422" s="3">
        <f>VLOOKUP($A422,Prices_Monthly!$A:$I,COLUMN(H$4),FALSE)/VLOOKUP(EOMONTH($A422,-3),Prices_Monthly!$A:$I,COLUMN(H$4),FALSE)-1</f>
        <v>0.10902950345108642</v>
      </c>
      <c r="I422" s="3">
        <f>VLOOKUP($A422,Prices_Monthly!$A:$I,COLUMN(I$4),FALSE)/VLOOKUP(EOMONTH($A422,-3),Prices_Monthly!$A:$I,COLUMN(I$4),FALSE)-1</f>
        <v>3.6931683496894685E-2</v>
      </c>
    </row>
    <row r="423" spans="1:9" x14ac:dyDescent="0.35">
      <c r="A423" s="2">
        <v>45596</v>
      </c>
      <c r="B423" s="3">
        <f>VLOOKUP($A423,Prices_Monthly!$A:$I,COLUMN(B$4),FALSE)/VLOOKUP(EOMONTH($A423,-3),Prices_Monthly!$A:$I,COLUMN(B$4),FALSE)-1</f>
        <v>-9.9590173996303322E-2</v>
      </c>
      <c r="C423" s="3">
        <f>VLOOKUP($A423,Prices_Monthly!$A:$I,COLUMN(C$4),FALSE)/VLOOKUP(EOMONTH($A423,-3),Prices_Monthly!$A:$I,COLUMN(C$4),FALSE)-1</f>
        <v>0.11172544147606178</v>
      </c>
      <c r="D423" s="3">
        <f>VLOOKUP($A423,Prices_Monthly!$A:$I,COLUMN(D$4),FALSE)/VLOOKUP(EOMONTH($A423,-3),Prices_Monthly!$A:$I,COLUMN(D$4),FALSE)-1</f>
        <v>1.3605508495995844E-2</v>
      </c>
      <c r="E423" s="3">
        <f>VLOOKUP($A423,Prices_Monthly!$A:$I,COLUMN(E$4),FALSE)/VLOOKUP(EOMONTH($A423,-3),Prices_Monthly!$A:$I,COLUMN(E$4),FALSE)-1</f>
        <v>-1.6332758981566942E-2</v>
      </c>
      <c r="F423" s="3">
        <f>VLOOKUP($A423,Prices_Monthly!$A:$I,COLUMN(F$4),FALSE)/VLOOKUP(EOMONTH($A423,-3),Prices_Monthly!$A:$I,COLUMN(F$4),FALSE)-1</f>
        <v>2.1361507278035763E-2</v>
      </c>
      <c r="G423" s="3">
        <f>VLOOKUP($A423,Prices_Monthly!$A:$I,COLUMN(G$4),FALSE)/VLOOKUP(EOMONTH($A423,-3),Prices_Monthly!$A:$I,COLUMN(G$4),FALSE)-1</f>
        <v>1.4228456009908852E-2</v>
      </c>
      <c r="H423" s="3">
        <f>VLOOKUP($A423,Prices_Monthly!$A:$I,COLUMN(H$4),FALSE)/VLOOKUP(EOMONTH($A423,-3),Prices_Monthly!$A:$I,COLUMN(H$4),FALSE)-1</f>
        <v>-2.5610996394119678E-2</v>
      </c>
      <c r="I423" s="3">
        <f>VLOOKUP($A423,Prices_Monthly!$A:$I,COLUMN(I$4),FALSE)/VLOOKUP(EOMONTH($A423,-3),Prices_Monthly!$A:$I,COLUMN(I$4),FALSE)-1</f>
        <v>-9.3410196580800964E-4</v>
      </c>
    </row>
    <row r="424" spans="1:9" x14ac:dyDescent="0.35">
      <c r="A424" s="2">
        <v>45626</v>
      </c>
      <c r="B424" s="3">
        <f>VLOOKUP($A424,Prices_Monthly!$A:$I,COLUMN(B$4),FALSE)/VLOOKUP(EOMONTH($A424,-3),Prices_Monthly!$A:$I,COLUMN(B$4),FALSE)-1</f>
        <v>-3.4130940196514858E-2</v>
      </c>
      <c r="C424" s="3">
        <f>VLOOKUP($A424,Prices_Monthly!$A:$I,COLUMN(C$4),FALSE)/VLOOKUP(EOMONTH($A424,-3),Prices_Monthly!$A:$I,COLUMN(C$4),FALSE)-1</f>
        <v>5.1039197471707709E-2</v>
      </c>
      <c r="D424" s="3">
        <f>VLOOKUP($A424,Prices_Monthly!$A:$I,COLUMN(D$4),FALSE)/VLOOKUP(EOMONTH($A424,-3),Prices_Monthly!$A:$I,COLUMN(D$4),FALSE)-1</f>
        <v>-7.7740079500098203E-3</v>
      </c>
      <c r="E424" s="3">
        <f>VLOOKUP($A424,Prices_Monthly!$A:$I,COLUMN(E$4),FALSE)/VLOOKUP(EOMONTH($A424,-3),Prices_Monthly!$A:$I,COLUMN(E$4),FALSE)-1</f>
        <v>-2.5015186913492915E-2</v>
      </c>
      <c r="F424" s="3">
        <f>VLOOKUP($A424,Prices_Monthly!$A:$I,COLUMN(F$4),FALSE)/VLOOKUP(EOMONTH($A424,-3),Prices_Monthly!$A:$I,COLUMN(F$4),FALSE)-1</f>
        <v>5.7473397673843074E-2</v>
      </c>
      <c r="G424" s="3">
        <f>VLOOKUP($A424,Prices_Monthly!$A:$I,COLUMN(G$4),FALSE)/VLOOKUP(EOMONTH($A424,-3),Prices_Monthly!$A:$I,COLUMN(G$4),FALSE)-1</f>
        <v>5.7072310076696331E-2</v>
      </c>
      <c r="H424" s="3">
        <f>VLOOKUP($A424,Prices_Monthly!$A:$I,COLUMN(H$4),FALSE)/VLOOKUP(EOMONTH($A424,-3),Prices_Monthly!$A:$I,COLUMN(H$4),FALSE)-1</f>
        <v>-4.261649435989634E-2</v>
      </c>
      <c r="I424" s="3">
        <f>VLOOKUP($A424,Prices_Monthly!$A:$I,COLUMN(I$4),FALSE)/VLOOKUP(EOMONTH($A424,-3),Prices_Monthly!$A:$I,COLUMN(I$4),FALSE)-1</f>
        <v>-4.9456989702215348E-2</v>
      </c>
    </row>
    <row r="425" spans="1:9" x14ac:dyDescent="0.35">
      <c r="A425" s="2">
        <v>45657</v>
      </c>
      <c r="B425" s="3">
        <f>VLOOKUP($A425,Prices_Monthly!$A:$I,COLUMN(B$4),FALSE)/VLOOKUP(EOMONTH($A425,-3),Prices_Monthly!$A:$I,COLUMN(B$4),FALSE)-1</f>
        <v>5.5814525963323591E-2</v>
      </c>
      <c r="C425" s="3">
        <f>VLOOKUP($A425,Prices_Monthly!$A:$I,COLUMN(C$4),FALSE)/VLOOKUP(EOMONTH($A425,-3),Prices_Monthly!$A:$I,COLUMN(C$4),FALSE)-1</f>
        <v>-1.595340680983659E-2</v>
      </c>
      <c r="D425" s="3">
        <f>VLOOKUP($A425,Prices_Monthly!$A:$I,COLUMN(D$4),FALSE)/VLOOKUP(EOMONTH($A425,-3),Prices_Monthly!$A:$I,COLUMN(D$4),FALSE)-1</f>
        <v>-1.4509271745621888E-2</v>
      </c>
      <c r="E425" s="3">
        <f>VLOOKUP($A425,Prices_Monthly!$A:$I,COLUMN(E$4),FALSE)/VLOOKUP(EOMONTH($A425,-3),Prices_Monthly!$A:$I,COLUMN(E$4),FALSE)-1</f>
        <v>-4.98428691940348E-2</v>
      </c>
      <c r="F425" s="3">
        <f>VLOOKUP($A425,Prices_Monthly!$A:$I,COLUMN(F$4),FALSE)/VLOOKUP(EOMONTH($A425,-3),Prices_Monthly!$A:$I,COLUMN(F$4),FALSE)-1</f>
        <v>9.1946090768855182E-3</v>
      </c>
      <c r="G425" s="3">
        <f>VLOOKUP($A425,Prices_Monthly!$A:$I,COLUMN(G$4),FALSE)/VLOOKUP(EOMONTH($A425,-3),Prices_Monthly!$A:$I,COLUMN(G$4),FALSE)-1</f>
        <v>3.3783527227853272E-2</v>
      </c>
      <c r="H425" s="3">
        <f>VLOOKUP($A425,Prices_Monthly!$A:$I,COLUMN(H$4),FALSE)/VLOOKUP(EOMONTH($A425,-3),Prices_Monthly!$A:$I,COLUMN(H$4),FALSE)-1</f>
        <v>-0.10142570836650699</v>
      </c>
      <c r="I425" s="3">
        <f>VLOOKUP($A425,Prices_Monthly!$A:$I,COLUMN(I$4),FALSE)/VLOOKUP(EOMONTH($A425,-3),Prices_Monthly!$A:$I,COLUMN(I$4),FALSE)-1</f>
        <v>-7.5831866980367479E-2</v>
      </c>
    </row>
    <row r="426" spans="1:9" x14ac:dyDescent="0.35">
      <c r="A426" s="2">
        <v>45688</v>
      </c>
      <c r="B426" s="3">
        <f>VLOOKUP($A426,Prices_Monthly!$A:$I,COLUMN(B$4),FALSE)/VLOOKUP(EOMONTH($A426,-3),Prices_Monthly!$A:$I,COLUMN(B$4),FALSE)-1</f>
        <v>6.938045755051836E-2</v>
      </c>
      <c r="C426" s="3">
        <f>VLOOKUP($A426,Prices_Monthly!$A:$I,COLUMN(C$4),FALSE)/VLOOKUP(EOMONTH($A426,-3),Prices_Monthly!$A:$I,COLUMN(C$4),FALSE)-1</f>
        <v>1.1621504766151203E-2</v>
      </c>
      <c r="D426" s="3">
        <f>VLOOKUP($A426,Prices_Monthly!$A:$I,COLUMN(D$4),FALSE)/VLOOKUP(EOMONTH($A426,-3),Prices_Monthly!$A:$I,COLUMN(D$4),FALSE)-1</f>
        <v>-1.938180143280499E-2</v>
      </c>
      <c r="E426" s="3">
        <f>VLOOKUP($A426,Prices_Monthly!$A:$I,COLUMN(E$4),FALSE)/VLOOKUP(EOMONTH($A426,-3),Prices_Monthly!$A:$I,COLUMN(E$4),FALSE)-1</f>
        <v>-1.6487372469999539E-2</v>
      </c>
      <c r="F426" s="3">
        <f>VLOOKUP($A426,Prices_Monthly!$A:$I,COLUMN(F$4),FALSE)/VLOOKUP(EOMONTH($A426,-3),Prices_Monthly!$A:$I,COLUMN(F$4),FALSE)-1</f>
        <v>4.5181590095833668E-2</v>
      </c>
      <c r="G426" s="3">
        <f>VLOOKUP($A426,Prices_Monthly!$A:$I,COLUMN(G$4),FALSE)/VLOOKUP(EOMONTH($A426,-3),Prices_Monthly!$A:$I,COLUMN(G$4),FALSE)-1</f>
        <v>6.4027628621039945E-2</v>
      </c>
      <c r="H426" s="3">
        <f>VLOOKUP($A426,Prices_Monthly!$A:$I,COLUMN(H$4),FALSE)/VLOOKUP(EOMONTH($A426,-3),Prices_Monthly!$A:$I,COLUMN(H$4),FALSE)-1</f>
        <v>-2.7635193753614784E-2</v>
      </c>
      <c r="I426" s="3">
        <f>VLOOKUP($A426,Prices_Monthly!$A:$I,COLUMN(I$4),FALSE)/VLOOKUP(EOMONTH($A426,-3),Prices_Monthly!$A:$I,COLUMN(I$4),FALSE)-1</f>
        <v>-4.6125449519600847E-2</v>
      </c>
    </row>
    <row r="427" spans="1:9" x14ac:dyDescent="0.35">
      <c r="A427" s="2">
        <v>45716</v>
      </c>
      <c r="B427" s="3">
        <f>VLOOKUP($A427,Prices_Monthly!$A:$I,COLUMN(B$4),FALSE)/VLOOKUP(EOMONTH($A427,-3),Prices_Monthly!$A:$I,COLUMN(B$4),FALSE)-1</f>
        <v>3.0414059582805297E-2</v>
      </c>
      <c r="C427" s="3">
        <f>VLOOKUP($A427,Prices_Monthly!$A:$I,COLUMN(C$4),FALSE)/VLOOKUP(EOMONTH($A427,-3),Prices_Monthly!$A:$I,COLUMN(C$4),FALSE)-1</f>
        <v>5.1904930586790243E-2</v>
      </c>
      <c r="D427" s="3">
        <f>VLOOKUP($A427,Prices_Monthly!$A:$I,COLUMN(D$4),FALSE)/VLOOKUP(EOMONTH($A427,-3),Prices_Monthly!$A:$I,COLUMN(D$4),FALSE)-1</f>
        <v>-1.798942824857297E-2</v>
      </c>
      <c r="E427" s="3">
        <f>VLOOKUP($A427,Prices_Monthly!$A:$I,COLUMN(E$4),FALSE)/VLOOKUP(EOMONTH($A427,-3),Prices_Monthly!$A:$I,COLUMN(E$4),FALSE)-1</f>
        <v>1.4876874473335189E-3</v>
      </c>
      <c r="F427" s="3">
        <f>VLOOKUP($A427,Prices_Monthly!$A:$I,COLUMN(F$4),FALSE)/VLOOKUP(EOMONTH($A427,-3),Prices_Monthly!$A:$I,COLUMN(F$4),FALSE)-1</f>
        <v>-2.589754090368368E-2</v>
      </c>
      <c r="G427" s="3">
        <f>VLOOKUP($A427,Prices_Monthly!$A:$I,COLUMN(G$4),FALSE)/VLOOKUP(EOMONTH($A427,-3),Prices_Monthly!$A:$I,COLUMN(G$4),FALSE)-1</f>
        <v>-1.6704754633753205E-2</v>
      </c>
      <c r="H427" s="3">
        <f>VLOOKUP($A427,Prices_Monthly!$A:$I,COLUMN(H$4),FALSE)/VLOOKUP(EOMONTH($A427,-3),Prices_Monthly!$A:$I,COLUMN(H$4),FALSE)-1</f>
        <v>-1.4389196923627279E-2</v>
      </c>
      <c r="I427" s="3">
        <f>VLOOKUP($A427,Prices_Monthly!$A:$I,COLUMN(I$4),FALSE)/VLOOKUP(EOMONTH($A427,-3),Prices_Monthly!$A:$I,COLUMN(I$4),FALSE)-1</f>
        <v>-1.9199629281038244E-2</v>
      </c>
    </row>
    <row r="428" spans="1:9" x14ac:dyDescent="0.35">
      <c r="A428" s="2">
        <v>45747</v>
      </c>
      <c r="B428" s="3">
        <f>VLOOKUP($A428,Prices_Monthly!$A:$I,COLUMN(B$4),FALSE)/VLOOKUP(EOMONTH($A428,-3),Prices_Monthly!$A:$I,COLUMN(B$4),FALSE)-1</f>
        <v>1.5092860897172766E-2</v>
      </c>
      <c r="C428" s="3">
        <f>VLOOKUP($A428,Prices_Monthly!$A:$I,COLUMN(C$4),FALSE)/VLOOKUP(EOMONTH($A428,-3),Prices_Monthly!$A:$I,COLUMN(C$4),FALSE)-1</f>
        <v>0.16971516104992967</v>
      </c>
      <c r="D428" s="3">
        <f>VLOOKUP($A428,Prices_Monthly!$A:$I,COLUMN(D$4),FALSE)/VLOOKUP(EOMONTH($A428,-3),Prices_Monthly!$A:$I,COLUMN(D$4),FALSE)-1</f>
        <v>-2.1312233790733437E-2</v>
      </c>
      <c r="E428" s="3">
        <f>VLOOKUP($A428,Prices_Monthly!$A:$I,COLUMN(E$4),FALSE)/VLOOKUP(EOMONTH($A428,-3),Prices_Monthly!$A:$I,COLUMN(E$4),FALSE)-1</f>
        <v>2.2321611438968603E-2</v>
      </c>
      <c r="F428" s="3">
        <f>VLOOKUP($A428,Prices_Monthly!$A:$I,COLUMN(F$4),FALSE)/VLOOKUP(EOMONTH($A428,-3),Prices_Monthly!$A:$I,COLUMN(F$4),FALSE)-1</f>
        <v>-5.6334345648719863E-2</v>
      </c>
      <c r="G428" s="3">
        <f>VLOOKUP($A428,Prices_Monthly!$A:$I,COLUMN(G$4),FALSE)/VLOOKUP(EOMONTH($A428,-3),Prices_Monthly!$A:$I,COLUMN(G$4),FALSE)-1</f>
        <v>-9.3689629190917056E-2</v>
      </c>
      <c r="H428" s="3">
        <f>VLOOKUP($A428,Prices_Monthly!$A:$I,COLUMN(H$4),FALSE)/VLOOKUP(EOMONTH($A428,-3),Prices_Monthly!$A:$I,COLUMN(H$4),FALSE)-1</f>
        <v>4.0600058285467089E-2</v>
      </c>
      <c r="I428" s="3">
        <f>VLOOKUP($A428,Prices_Monthly!$A:$I,COLUMN(I$4),FALSE)/VLOOKUP(EOMONTH($A428,-3),Prices_Monthly!$A:$I,COLUMN(I$4),FALSE)-1</f>
        <v>3.8985366949415345E-2</v>
      </c>
    </row>
    <row r="429" spans="1:9" x14ac:dyDescent="0.35">
      <c r="A429" s="2">
        <v>45777</v>
      </c>
      <c r="B429" s="3">
        <f>VLOOKUP($A429,Prices_Monthly!$A:$I,COLUMN(B$4),FALSE)/VLOOKUP(EOMONTH($A429,-3),Prices_Monthly!$A:$I,COLUMN(B$4),FALSE)-1</f>
        <v>-0.12588732565375094</v>
      </c>
      <c r="C429" s="3">
        <f>VLOOKUP($A429,Prices_Monthly!$A:$I,COLUMN(C$4),FALSE)/VLOOKUP(EOMONTH($A429,-3),Prices_Monthly!$A:$I,COLUMN(C$4),FALSE)-1</f>
        <v>0.15959706586663058</v>
      </c>
      <c r="D429" s="3">
        <f>VLOOKUP($A429,Prices_Monthly!$A:$I,COLUMN(D$4),FALSE)/VLOOKUP(EOMONTH($A429,-3),Prices_Monthly!$A:$I,COLUMN(D$4),FALSE)-1</f>
        <v>3.63628173663888E-3</v>
      </c>
      <c r="E429" s="3">
        <f>VLOOKUP($A429,Prices_Monthly!$A:$I,COLUMN(E$4),FALSE)/VLOOKUP(EOMONTH($A429,-3),Prices_Monthly!$A:$I,COLUMN(E$4),FALSE)-1</f>
        <v>3.102937210802903E-2</v>
      </c>
      <c r="F429" s="3">
        <f>VLOOKUP($A429,Prices_Monthly!$A:$I,COLUMN(F$4),FALSE)/VLOOKUP(EOMONTH($A429,-3),Prices_Monthly!$A:$I,COLUMN(F$4),FALSE)-1</f>
        <v>-8.7617810833677701E-2</v>
      </c>
      <c r="G429" s="3">
        <f>VLOOKUP($A429,Prices_Monthly!$A:$I,COLUMN(G$4),FALSE)/VLOOKUP(EOMONTH($A429,-3),Prices_Monthly!$A:$I,COLUMN(G$4),FALSE)-1</f>
        <v>-9.887879695245716E-2</v>
      </c>
      <c r="H429" s="3">
        <f>VLOOKUP($A429,Prices_Monthly!$A:$I,COLUMN(H$4),FALSE)/VLOOKUP(EOMONTH($A429,-3),Prices_Monthly!$A:$I,COLUMN(H$4),FALSE)-1</f>
        <v>7.4859662819011463E-2</v>
      </c>
      <c r="I429" s="3">
        <f>VLOOKUP($A429,Prices_Monthly!$A:$I,COLUMN(I$4),FALSE)/VLOOKUP(EOMONTH($A429,-3),Prices_Monthly!$A:$I,COLUMN(I$4),FALSE)-1</f>
        <v>8.8506208517090679E-2</v>
      </c>
    </row>
    <row r="430" spans="1:9" x14ac:dyDescent="0.35">
      <c r="A430" s="2">
        <v>45808</v>
      </c>
      <c r="B430" s="3">
        <f>VLOOKUP($A430,Prices_Monthly!$A:$I,COLUMN(B$4),FALSE)/VLOOKUP(EOMONTH($A430,-3),Prices_Monthly!$A:$I,COLUMN(B$4),FALSE)-1</f>
        <v>-0.10549758890290584</v>
      </c>
      <c r="C430" s="3">
        <f>VLOOKUP($A430,Prices_Monthly!$A:$I,COLUMN(C$4),FALSE)/VLOOKUP(EOMONTH($A430,-3),Prices_Monthly!$A:$I,COLUMN(C$4),FALSE)-1</f>
        <v>0.14293231096269854</v>
      </c>
      <c r="D430" s="3">
        <f>VLOOKUP($A430,Prices_Monthly!$A:$I,COLUMN(D$4),FALSE)/VLOOKUP(EOMONTH($A430,-3),Prices_Monthly!$A:$I,COLUMN(D$4),FALSE)-1</f>
        <v>-8.4830388585344085E-4</v>
      </c>
      <c r="E430" s="3">
        <f>VLOOKUP($A430,Prices_Monthly!$A:$I,COLUMN(E$4),FALSE)/VLOOKUP(EOMONTH($A430,-3),Prices_Monthly!$A:$I,COLUMN(E$4),FALSE)-1</f>
        <v>-3.4141722673384223E-3</v>
      </c>
      <c r="F430" s="3">
        <f>VLOOKUP($A430,Prices_Monthly!$A:$I,COLUMN(F$4),FALSE)/VLOOKUP(EOMONTH($A430,-3),Prices_Monthly!$A:$I,COLUMN(F$4),FALSE)-1</f>
        <v>-1.7016676342816006E-2</v>
      </c>
      <c r="G430" s="3">
        <f>VLOOKUP($A430,Prices_Monthly!$A:$I,COLUMN(G$4),FALSE)/VLOOKUP(EOMONTH($A430,-3),Prices_Monthly!$A:$I,COLUMN(G$4),FALSE)-1</f>
        <v>1.1254897522131602E-2</v>
      </c>
      <c r="H430" s="3">
        <f>VLOOKUP($A430,Prices_Monthly!$A:$I,COLUMN(H$4),FALSE)/VLOOKUP(EOMONTH($A430,-3),Prices_Monthly!$A:$I,COLUMN(H$4),FALSE)-1</f>
        <v>3.3630944279608999E-2</v>
      </c>
      <c r="I430" s="3">
        <f>VLOOKUP($A430,Prices_Monthly!$A:$I,COLUMN(I$4),FALSE)/VLOOKUP(EOMONTH($A430,-3),Prices_Monthly!$A:$I,COLUMN(I$4),FALSE)-1</f>
        <v>8.6066941250897644E-2</v>
      </c>
    </row>
    <row r="431" spans="1:9" x14ac:dyDescent="0.35">
      <c r="A431" s="2">
        <v>45838</v>
      </c>
      <c r="B431" s="3">
        <f>VLOOKUP($A431,Prices_Monthly!$A:$I,COLUMN(B$4),FALSE)/VLOOKUP(EOMONTH($A431,-3),Prices_Monthly!$A:$I,COLUMN(B$4),FALSE)-1</f>
        <v>-8.3542711539890124E-3</v>
      </c>
      <c r="C431" s="3">
        <f>VLOOKUP($A431,Prices_Monthly!$A:$I,COLUMN(C$4),FALSE)/VLOOKUP(EOMONTH($A431,-3),Prices_Monthly!$A:$I,COLUMN(C$4),FALSE)-1</f>
        <v>4.0962092418028506E-2</v>
      </c>
      <c r="D431" s="3">
        <f>VLOOKUP($A431,Prices_Monthly!$A:$I,COLUMN(D$4),FALSE)/VLOOKUP(EOMONTH($A431,-3),Prices_Monthly!$A:$I,COLUMN(D$4),FALSE)-1</f>
        <v>8.9596887632807931E-3</v>
      </c>
      <c r="E431" s="3">
        <f>VLOOKUP($A431,Prices_Monthly!$A:$I,COLUMN(E$4),FALSE)/VLOOKUP(EOMONTH($A431,-3),Prices_Monthly!$A:$I,COLUMN(E$4),FALSE)-1</f>
        <v>7.5423252641457772E-3</v>
      </c>
      <c r="F431" s="3">
        <f>VLOOKUP($A431,Prices_Monthly!$A:$I,COLUMN(F$4),FALSE)/VLOOKUP(EOMONTH($A431,-3),Prices_Monthly!$A:$I,COLUMN(F$4),FALSE)-1</f>
        <v>9.6526001705029785E-2</v>
      </c>
      <c r="G431" s="3">
        <f>VLOOKUP($A431,Prices_Monthly!$A:$I,COLUMN(G$4),FALSE)/VLOOKUP(EOMONTH($A431,-3),Prices_Monthly!$A:$I,COLUMN(G$4),FALSE)-1</f>
        <v>0.16575998396958713</v>
      </c>
      <c r="H431" s="3">
        <f>VLOOKUP($A431,Prices_Monthly!$A:$I,COLUMN(H$4),FALSE)/VLOOKUP(EOMONTH($A431,-3),Prices_Monthly!$A:$I,COLUMN(H$4),FALSE)-1</f>
        <v>2.4701479559226414E-2</v>
      </c>
      <c r="I431" s="3">
        <f>VLOOKUP($A431,Prices_Monthly!$A:$I,COLUMN(I$4),FALSE)/VLOOKUP(EOMONTH($A431,-3),Prices_Monthly!$A:$I,COLUMN(I$4),FALSE)-1</f>
        <v>8.0776986897933778E-2</v>
      </c>
    </row>
    <row r="432" spans="1:9" x14ac:dyDescent="0.35">
      <c r="A432" s="2">
        <v>45869</v>
      </c>
      <c r="B432" s="3">
        <f>VLOOKUP($A432,Prices_Monthly!$A:$I,COLUMN(B$4),FALSE)/VLOOKUP(EOMONTH($A432,-3),Prices_Monthly!$A:$I,COLUMN(B$4),FALSE)-1</f>
        <v>0.21218517560992445</v>
      </c>
      <c r="C432" s="3">
        <f>VLOOKUP($A432,Prices_Monthly!$A:$I,COLUMN(C$4),FALSE)/VLOOKUP(EOMONTH($A432,-3),Prices_Monthly!$A:$I,COLUMN(C$4),FALSE)-1</f>
        <v>-1.6152021738233158E-2</v>
      </c>
      <c r="D432" s="3">
        <f>VLOOKUP($A432,Prices_Monthly!$A:$I,COLUMN(D$4),FALSE)/VLOOKUP(EOMONTH($A432,-3),Prices_Monthly!$A:$I,COLUMN(D$4),FALSE)-1</f>
        <v>-1.5319119364186395E-2</v>
      </c>
      <c r="E432" s="3">
        <f>VLOOKUP($A432,Prices_Monthly!$A:$I,COLUMN(E$4),FALSE)/VLOOKUP(EOMONTH($A432,-3),Prices_Monthly!$A:$I,COLUMN(E$4),FALSE)-1</f>
        <v>-1.0983932354434067E-2</v>
      </c>
      <c r="F432" s="3">
        <f>VLOOKUP($A432,Prices_Monthly!$A:$I,COLUMN(F$4),FALSE)/VLOOKUP(EOMONTH($A432,-3),Prices_Monthly!$A:$I,COLUMN(F$4),FALSE)-1</f>
        <v>0.13090360146646529</v>
      </c>
      <c r="G432" s="3">
        <f>VLOOKUP($A432,Prices_Monthly!$A:$I,COLUMN(G$4),FALSE)/VLOOKUP(EOMONTH($A432,-3),Prices_Monthly!$A:$I,COLUMN(G$4),FALSE)-1</f>
        <v>0.17652764468456383</v>
      </c>
      <c r="H432" s="3">
        <f>VLOOKUP($A432,Prices_Monthly!$A:$I,COLUMN(H$4),FALSE)/VLOOKUP(EOMONTH($A432,-3),Prices_Monthly!$A:$I,COLUMN(H$4),FALSE)-1</f>
        <v>-6.2073750948421047E-2</v>
      </c>
      <c r="I432" s="3">
        <f>VLOOKUP($A432,Prices_Monthly!$A:$I,COLUMN(I$4),FALSE)/VLOOKUP(EOMONTH($A432,-3),Prices_Monthly!$A:$I,COLUMN(I$4),FALSE)-1</f>
        <v>1.0830360293254682E-3</v>
      </c>
    </row>
    <row r="433" spans="1:9" x14ac:dyDescent="0.35">
      <c r="A433" s="2">
        <v>45900</v>
      </c>
      <c r="B433" s="3">
        <f>VLOOKUP($A433,Prices_Monthly!$A:$I,COLUMN(B$4),FALSE)/VLOOKUP(EOMONTH($A433,-3),Prices_Monthly!$A:$I,COLUMN(B$4),FALSE)-1</f>
        <v>0.17753030047075158</v>
      </c>
      <c r="C433" s="3">
        <f>VLOOKUP($A433,Prices_Monthly!$A:$I,COLUMN(C$4),FALSE)/VLOOKUP(EOMONTH($A433,-3),Prices_Monthly!$A:$I,COLUMN(C$4),FALSE)-1</f>
        <v>4.3155977743080109E-2</v>
      </c>
      <c r="D433" s="3">
        <f>VLOOKUP($A433,Prices_Monthly!$A:$I,COLUMN(D$4),FALSE)/VLOOKUP(EOMONTH($A433,-3),Prices_Monthly!$A:$I,COLUMN(D$4),FALSE)-1</f>
        <v>-8.1085462694356902E-3</v>
      </c>
      <c r="E433" s="3">
        <f>VLOOKUP($A433,Prices_Monthly!$A:$I,COLUMN(E$4),FALSE)/VLOOKUP(EOMONTH($A433,-3),Prices_Monthly!$A:$I,COLUMN(E$4),FALSE)-1</f>
        <v>1.5485694610342549E-2</v>
      </c>
      <c r="F433" s="3">
        <f>VLOOKUP($A433,Prices_Monthly!$A:$I,COLUMN(F$4),FALSE)/VLOOKUP(EOMONTH($A433,-3),Prices_Monthly!$A:$I,COLUMN(F$4),FALSE)-1</f>
        <v>8.4519663550640445E-2</v>
      </c>
      <c r="G433" s="3">
        <f>VLOOKUP($A433,Prices_Monthly!$A:$I,COLUMN(G$4),FALSE)/VLOOKUP(EOMONTH($A433,-3),Prices_Monthly!$A:$I,COLUMN(G$4),FALSE)-1</f>
        <v>8.6439405843932615E-2</v>
      </c>
      <c r="H433" s="3">
        <f>VLOOKUP($A433,Prices_Monthly!$A:$I,COLUMN(H$4),FALSE)/VLOOKUP(EOMONTH($A433,-3),Prices_Monthly!$A:$I,COLUMN(H$4),FALSE)-1</f>
        <v>-2.7160006144797744E-2</v>
      </c>
      <c r="I433" s="3">
        <f>VLOOKUP($A433,Prices_Monthly!$A:$I,COLUMN(I$4),FALSE)/VLOOKUP(EOMONTH($A433,-3),Prices_Monthly!$A:$I,COLUMN(I$4),FALSE)-1</f>
        <v>2.4859291665642713E-2</v>
      </c>
    </row>
    <row r="434" spans="1:9" x14ac:dyDescent="0.35">
      <c r="A434" s="2">
        <v>45930</v>
      </c>
      <c r="B434" s="3">
        <f>VLOOKUP($A434,Prices_Monthly!$A:$I,COLUMN(B$4),FALSE)/VLOOKUP(EOMONTH($A434,-3),Prices_Monthly!$A:$I,COLUMN(B$4),FALSE)-1</f>
        <v>8.5460438966884267E-2</v>
      </c>
      <c r="C434" s="3">
        <f>VLOOKUP($A434,Prices_Monthly!$A:$I,COLUMN(C$4),FALSE)/VLOOKUP(EOMONTH($A434,-3),Prices_Monthly!$A:$I,COLUMN(C$4),FALSE)-1</f>
        <v>0.1517770795091955</v>
      </c>
      <c r="D434" s="3">
        <f>VLOOKUP($A434,Prices_Monthly!$A:$I,COLUMN(D$4),FALSE)/VLOOKUP(EOMONTH($A434,-3),Prices_Monthly!$A:$I,COLUMN(D$4),FALSE)-1</f>
        <v>-1.6226716487997561E-2</v>
      </c>
      <c r="E434" s="3">
        <f>VLOOKUP($A434,Prices_Monthly!$A:$I,COLUMN(E$4),FALSE)/VLOOKUP(EOMONTH($A434,-3),Prices_Monthly!$A:$I,COLUMN(E$4),FALSE)-1</f>
        <v>3.1920759938821597E-3</v>
      </c>
      <c r="F434" s="3">
        <f>VLOOKUP($A434,Prices_Monthly!$A:$I,COLUMN(F$4),FALSE)/VLOOKUP(EOMONTH($A434,-3),Prices_Monthly!$A:$I,COLUMN(F$4),FALSE)-1</f>
        <v>6.8358957414138111E-2</v>
      </c>
      <c r="G434" s="3">
        <f>VLOOKUP($A434,Prices_Monthly!$A:$I,COLUMN(G$4),FALSE)/VLOOKUP(EOMONTH($A434,-3),Prices_Monthly!$A:$I,COLUMN(G$4),FALSE)-1</f>
        <v>7.7103841600373979E-2</v>
      </c>
      <c r="H434" s="3">
        <f>VLOOKUP($A434,Prices_Monthly!$A:$I,COLUMN(H$4),FALSE)/VLOOKUP(EOMONTH($A434,-3),Prices_Monthly!$A:$I,COLUMN(H$4),FALSE)-1</f>
        <v>-3.1837938391550358E-2</v>
      </c>
      <c r="I434" s="3">
        <f>VLOOKUP($A434,Prices_Monthly!$A:$I,COLUMN(I$4),FALSE)/VLOOKUP(EOMONTH($A434,-3),Prices_Monthly!$A:$I,COLUMN(I$4),FALSE)-1</f>
        <v>-5.0844167983415955E-3</v>
      </c>
    </row>
    <row r="435" spans="1:9" x14ac:dyDescent="0.35">
      <c r="A435" s="2">
        <v>45961</v>
      </c>
      <c r="B435" s="3">
        <f>VLOOKUP($A435,Prices_Monthly!$A:$I,COLUMN(B$4),FALSE)/VLOOKUP(EOMONTH($A435,-3),Prices_Monthly!$A:$I,COLUMN(B$4),FALSE)-1</f>
        <v>3.6481368139753334E-2</v>
      </c>
      <c r="C435" s="3">
        <f>VLOOKUP($A435,Prices_Monthly!$A:$I,COLUMN(C$4),FALSE)/VLOOKUP(EOMONTH($A435,-3),Prices_Monthly!$A:$I,COLUMN(C$4),FALSE)-1</f>
        <v>0.1934844388857615</v>
      </c>
      <c r="D435" s="3">
        <f>VLOOKUP($A435,Prices_Monthly!$A:$I,COLUMN(D$4),FALSE)/VLOOKUP(EOMONTH($A435,-3),Prices_Monthly!$A:$I,COLUMN(D$4),FALSE)-1</f>
        <v>-6.6745132692617171E-3</v>
      </c>
      <c r="E435" s="3">
        <f>VLOOKUP($A435,Prices_Monthly!$A:$I,COLUMN(E$4),FALSE)/VLOOKUP(EOMONTH($A435,-3),Prices_Monthly!$A:$I,COLUMN(E$4),FALSE)-1</f>
        <v>1.4542192735695902E-2</v>
      </c>
      <c r="F435" s="3">
        <f>VLOOKUP($A435,Prices_Monthly!$A:$I,COLUMN(F$4),FALSE)/VLOOKUP(EOMONTH($A435,-3),Prices_Monthly!$A:$I,COLUMN(F$4),FALSE)-1</f>
        <v>6.9202898550724701E-2</v>
      </c>
      <c r="G435" s="3">
        <f>VLOOKUP($A435,Prices_Monthly!$A:$I,COLUMN(G$4),FALSE)/VLOOKUP(EOMONTH($A435,-3),Prices_Monthly!$A:$I,COLUMN(G$4),FALSE)-1</f>
        <v>0.10207093593449001</v>
      </c>
      <c r="H435" s="3">
        <f>VLOOKUP($A435,Prices_Monthly!$A:$I,COLUMN(H$4),FALSE)/VLOOKUP(EOMONTH($A435,-3),Prices_Monthly!$A:$I,COLUMN(H$4),FALSE)-1</f>
        <v>-3.2876617614860715E-2</v>
      </c>
      <c r="I435" s="3">
        <f>VLOOKUP($A435,Prices_Monthly!$A:$I,COLUMN(I$4),FALSE)/VLOOKUP(EOMONTH($A435,-3),Prices_Monthly!$A:$I,COLUMN(I$4),FALSE)-1</f>
        <v>2.5027291373966865E-3</v>
      </c>
    </row>
    <row r="436" spans="1:9" x14ac:dyDescent="0.35">
      <c r="A436" s="2">
        <v>45991</v>
      </c>
      <c r="B436" s="3">
        <f>VLOOKUP($A436,Prices_Monthly!$A:$I,COLUMN(B$4),FALSE)/VLOOKUP(EOMONTH($A436,-3),Prices_Monthly!$A:$I,COLUMN(B$4),FALSE)-1</f>
        <v>5.8615567231942833E-2</v>
      </c>
      <c r="C436" s="3">
        <f>VLOOKUP($A436,Prices_Monthly!$A:$I,COLUMN(C$4),FALSE)/VLOOKUP(EOMONTH($A436,-3),Prices_Monthly!$A:$I,COLUMN(C$4),FALSE)-1</f>
        <v>0.20002443565710548</v>
      </c>
      <c r="D436" s="3">
        <f>VLOOKUP($A436,Prices_Monthly!$A:$I,COLUMN(D$4),FALSE)/VLOOKUP(EOMONTH($A436,-3),Prices_Monthly!$A:$I,COLUMN(D$4),FALSE)-1</f>
        <v>-1.0233944019905516E-2</v>
      </c>
      <c r="E436" s="3">
        <f>VLOOKUP($A436,Prices_Monthly!$A:$I,COLUMN(E$4),FALSE)/VLOOKUP(EOMONTH($A436,-3),Prices_Monthly!$A:$I,COLUMN(E$4),FALSE)-1</f>
        <v>9.9752003003901191E-3</v>
      </c>
      <c r="F436" s="3">
        <f>VLOOKUP($A436,Prices_Monthly!$A:$I,COLUMN(F$4),FALSE)/VLOOKUP(EOMONTH($A436,-3),Prices_Monthly!$A:$I,COLUMN(F$4),FALSE)-1</f>
        <v>5.0703273177968411E-2</v>
      </c>
      <c r="G436" s="3">
        <f>VLOOKUP($A436,Prices_Monthly!$A:$I,COLUMN(G$4),FALSE)/VLOOKUP(EOMONTH($A436,-3),Prices_Monthly!$A:$I,COLUMN(G$4),FALSE)-1</f>
        <v>7.5494665058117416E-2</v>
      </c>
      <c r="H436" s="3">
        <f>VLOOKUP($A436,Prices_Monthly!$A:$I,COLUMN(H$4),FALSE)/VLOOKUP(EOMONTH($A436,-3),Prices_Monthly!$A:$I,COLUMN(H$4),FALSE)-1</f>
        <v>-6.7923319512558367E-2</v>
      </c>
      <c r="I436" s="3">
        <f>VLOOKUP($A436,Prices_Monthly!$A:$I,COLUMN(I$4),FALSE)/VLOOKUP(EOMONTH($A436,-3),Prices_Monthly!$A:$I,COLUMN(I$4),FALSE)-1</f>
        <v>-1.3885408210616901E-2</v>
      </c>
    </row>
    <row r="437" spans="1:9" x14ac:dyDescent="0.35">
      <c r="A437" s="2">
        <v>46022</v>
      </c>
      <c r="B437" s="3">
        <f>VLOOKUP($A437,Prices_Monthly!$A:$I,COLUMN(B$4),FALSE)/VLOOKUP(EOMONTH($A437,-3),Prices_Monthly!$A:$I,COLUMN(B$4),FALSE)-1</f>
        <v>-4.9426292398916938E-2</v>
      </c>
      <c r="C437" s="3">
        <f>VLOOKUP($A437,Prices_Monthly!$A:$I,COLUMN(C$4),FALSE)/VLOOKUP(EOMONTH($A437,-3),Prices_Monthly!$A:$I,COLUMN(C$4),FALSE)-1</f>
        <v>0.11145308329534287</v>
      </c>
      <c r="D437" s="3">
        <f>VLOOKUP($A437,Prices_Monthly!$A:$I,COLUMN(D$4),FALSE)/VLOOKUP(EOMONTH($A437,-3),Prices_Monthly!$A:$I,COLUMN(D$4),FALSE)-1</f>
        <v>-2.0156112888474187E-2</v>
      </c>
      <c r="E437" s="3">
        <f>VLOOKUP($A437,Prices_Monthly!$A:$I,COLUMN(E$4),FALSE)/VLOOKUP(EOMONTH($A437,-3),Prices_Monthly!$A:$I,COLUMN(E$4),FALSE)-1</f>
        <v>-1.5718302211324975E-3</v>
      </c>
      <c r="F437" s="3">
        <f>VLOOKUP($A437,Prices_Monthly!$A:$I,COLUMN(F$4),FALSE)/VLOOKUP(EOMONTH($A437,-3),Prices_Monthly!$A:$I,COLUMN(F$4),FALSE)-1</f>
        <v>1.3935887639631828E-2</v>
      </c>
      <c r="G437" s="3">
        <f>VLOOKUP($A437,Prices_Monthly!$A:$I,COLUMN(G$4),FALSE)/VLOOKUP(EOMONTH($A437,-3),Prices_Monthly!$A:$I,COLUMN(G$4),FALSE)-1</f>
        <v>1.2267458965895761E-2</v>
      </c>
      <c r="H437" s="3">
        <f>VLOOKUP($A437,Prices_Monthly!$A:$I,COLUMN(H$4),FALSE)/VLOOKUP(EOMONTH($A437,-3),Prices_Monthly!$A:$I,COLUMN(H$4),FALSE)-1</f>
        <v>-6.6279803031924267E-2</v>
      </c>
      <c r="I437" s="3">
        <f>VLOOKUP($A437,Prices_Monthly!$A:$I,COLUMN(I$4),FALSE)/VLOOKUP(EOMONTH($A437,-3),Prices_Monthly!$A:$I,COLUMN(I$4),FALSE)-1</f>
        <v>-5.8548191552639794E-3</v>
      </c>
    </row>
    <row r="438" spans="1:9" x14ac:dyDescent="0.35">
      <c r="A438" s="2">
        <v>46053</v>
      </c>
      <c r="B438" s="3">
        <f>VLOOKUP($A438,Prices_Monthly!$A:$I,COLUMN(B$4),FALSE)/VLOOKUP(EOMONTH($A438,-3),Prices_Monthly!$A:$I,COLUMN(B$4),FALSE)-1</f>
        <v>8.7287063769899254E-2</v>
      </c>
      <c r="C438" s="3">
        <f>VLOOKUP($A438,Prices_Monthly!$A:$I,COLUMN(C$4),FALSE)/VLOOKUP(EOMONTH($A438,-3),Prices_Monthly!$A:$I,COLUMN(C$4),FALSE)-1</f>
        <v>0.16868285338035172</v>
      </c>
      <c r="D438" s="3">
        <f>VLOOKUP($A438,Prices_Monthly!$A:$I,COLUMN(D$4),FALSE)/VLOOKUP(EOMONTH($A438,-3),Prices_Monthly!$A:$I,COLUMN(D$4),FALSE)-1</f>
        <v>-2.7908405307992323E-2</v>
      </c>
      <c r="E438" s="3">
        <f>VLOOKUP($A438,Prices_Monthly!$A:$I,COLUMN(E$4),FALSE)/VLOOKUP(EOMONTH($A438,-3),Prices_Monthly!$A:$I,COLUMN(E$4),FALSE)-1</f>
        <v>-7.3034179627960993E-3</v>
      </c>
      <c r="F438" s="3">
        <f>VLOOKUP($A438,Prices_Monthly!$A:$I,COLUMN(F$4),FALSE)/VLOOKUP(EOMONTH($A438,-3),Prices_Monthly!$A:$I,COLUMN(F$4),FALSE)-1</f>
        <v>4.5479676826765125E-3</v>
      </c>
      <c r="G438" s="3">
        <f>VLOOKUP($A438,Prices_Monthly!$A:$I,COLUMN(G$4),FALSE)/VLOOKUP(EOMONTH($A438,-3),Prices_Monthly!$A:$I,COLUMN(G$4),FALSE)-1</f>
        <v>-2.2520070027780781E-2</v>
      </c>
      <c r="H438" s="3">
        <f>VLOOKUP($A438,Prices_Monthly!$A:$I,COLUMN(H$4),FALSE)/VLOOKUP(EOMONTH($A438,-3),Prices_Monthly!$A:$I,COLUMN(H$4),FALSE)-1</f>
        <v>-9.3582441674808781E-3</v>
      </c>
      <c r="I438" s="3">
        <f>VLOOKUP($A438,Prices_Monthly!$A:$I,COLUMN(I$4),FALSE)/VLOOKUP(EOMONTH($A438,-3),Prices_Monthly!$A:$I,COLUMN(I$4),FALSE)-1</f>
        <v>2.5759534543607909E-2</v>
      </c>
    </row>
    <row r="439" spans="1:9" x14ac:dyDescent="0.35">
      <c r="A439" s="2">
        <v>46081</v>
      </c>
      <c r="B439" s="3">
        <f>VLOOKUP($A439,Prices_Monthly!$A:$I,COLUMN(B$4),FALSE)/VLOOKUP(EOMONTH($A439,-3),Prices_Monthly!$A:$I,COLUMN(B$4),FALSE)-1</f>
        <v>0.13815072532336581</v>
      </c>
      <c r="C439" s="3">
        <f>VLOOKUP($A439,Prices_Monthly!$A:$I,COLUMN(C$4),FALSE)/VLOOKUP(EOMONTH($A439,-3),Prices_Monthly!$A:$I,COLUMN(C$4),FALSE)-1</f>
        <v>0.224236720640548</v>
      </c>
      <c r="D439" s="3">
        <f>VLOOKUP($A439,Prices_Monthly!$A:$I,COLUMN(D$4),FALSE)/VLOOKUP(EOMONTH($A439,-3),Prices_Monthly!$A:$I,COLUMN(D$4),FALSE)-1</f>
        <v>-1.2554731247488404E-2</v>
      </c>
      <c r="E439" s="3">
        <f>VLOOKUP($A439,Prices_Monthly!$A:$I,COLUMN(E$4),FALSE)/VLOOKUP(EOMONTH($A439,-3),Prices_Monthly!$A:$I,COLUMN(E$4),FALSE)-1</f>
        <v>2.6067894747050513E-3</v>
      </c>
      <c r="F439" s="3">
        <f>VLOOKUP($A439,Prices_Monthly!$A:$I,COLUMN(F$4),FALSE)/VLOOKUP(EOMONTH($A439,-3),Prices_Monthly!$A:$I,COLUMN(F$4),FALSE)-1</f>
        <v>-4.4145770406248674E-3</v>
      </c>
      <c r="G439" s="3">
        <f>VLOOKUP($A439,Prices_Monthly!$A:$I,COLUMN(G$4),FALSE)/VLOOKUP(EOMONTH($A439,-3),Prices_Monthly!$A:$I,COLUMN(G$4),FALSE)-1</f>
        <v>-2.8347058020418037E-2</v>
      </c>
      <c r="H439" s="3">
        <f>VLOOKUP($A439,Prices_Monthly!$A:$I,COLUMN(H$4),FALSE)/VLOOKUP(EOMONTH($A439,-3),Prices_Monthly!$A:$I,COLUMN(H$4),FALSE)-1</f>
        <v>-8.2796042441138917E-3</v>
      </c>
      <c r="I439" s="3">
        <f>VLOOKUP($A439,Prices_Monthly!$A:$I,COLUMN(I$4),FALSE)/VLOOKUP(EOMONTH($A439,-3),Prices_Monthly!$A:$I,COLUMN(I$4),FALSE)-1</f>
        <v>1.2693506357696727E-2</v>
      </c>
    </row>
    <row r="440" spans="1:9" x14ac:dyDescent="0.35">
      <c r="A440" s="2">
        <v>46112</v>
      </c>
      <c r="B440" s="3">
        <f>VLOOKUP($A440,Prices_Monthly!$A:$I,COLUMN(B$4),FALSE)/VLOOKUP(EOMONTH($A440,-3),Prices_Monthly!$A:$I,COLUMN(B$4),FALSE)-1</f>
        <v>1.2383729709579514</v>
      </c>
      <c r="C440" s="3">
        <f>VLOOKUP($A440,Prices_Monthly!$A:$I,COLUMN(C$4),FALSE)/VLOOKUP(EOMONTH($A440,-3),Prices_Monthly!$A:$I,COLUMN(C$4),FALSE)-1</f>
        <v>6.1752416626573048E-2</v>
      </c>
      <c r="D440" s="3">
        <f>VLOOKUP($A440,Prices_Monthly!$A:$I,COLUMN(D$4),FALSE)/VLOOKUP(EOMONTH($A440,-3),Prices_Monthly!$A:$I,COLUMN(D$4),FALSE)-1</f>
        <v>-1.1326283882708954E-2</v>
      </c>
      <c r="E440" s="3">
        <f>VLOOKUP($A440,Prices_Monthly!$A:$I,COLUMN(E$4),FALSE)/VLOOKUP(EOMONTH($A440,-3),Prices_Monthly!$A:$I,COLUMN(E$4),FALSE)-1</f>
        <v>-1.058108235068167E-2</v>
      </c>
      <c r="F440" s="3">
        <f>VLOOKUP($A440,Prices_Monthly!$A:$I,COLUMN(F$4),FALSE)/VLOOKUP(EOMONTH($A440,-3),Prices_Monthly!$A:$I,COLUMN(F$4),FALSE)-1</f>
        <v>-5.3775209933252022E-2</v>
      </c>
      <c r="G440" s="3">
        <f>VLOOKUP($A440,Prices_Monthly!$A:$I,COLUMN(G$4),FALSE)/VLOOKUP(EOMONTH($A440,-3),Prices_Monthly!$A:$I,COLUMN(G$4),FALSE)-1</f>
        <v>-6.8719997874388095E-2</v>
      </c>
      <c r="H440" s="3">
        <f>VLOOKUP($A440,Prices_Monthly!$A:$I,COLUMN(H$4),FALSE)/VLOOKUP(EOMONTH($A440,-3),Prices_Monthly!$A:$I,COLUMN(H$4),FALSE)-1</f>
        <v>-2.2101939557961248E-2</v>
      </c>
      <c r="I440" s="3">
        <f>VLOOKUP($A440,Prices_Monthly!$A:$I,COLUMN(I$4),FALSE)/VLOOKUP(EOMONTH($A440,-3),Prices_Monthly!$A:$I,COLUMN(I$4),FALSE)-1</f>
        <v>-2.3025092125649627E-2</v>
      </c>
    </row>
    <row r="441" spans="1:9" x14ac:dyDescent="0.35">
      <c r="A441" s="2">
        <v>46142</v>
      </c>
      <c r="B441" s="3">
        <f>VLOOKUP($A441,Prices_Monthly!$A:$I,COLUMN(B$4),FALSE)/VLOOKUP(EOMONTH($A441,-3),Prices_Monthly!$A:$I,COLUMN(B$4),FALSE)-1</f>
        <v>1.0595205972268595</v>
      </c>
      <c r="C441" s="3">
        <f>VLOOKUP($A441,Prices_Monthly!$A:$I,COLUMN(C$4),FALSE)/VLOOKUP(EOMONTH($A441,-3),Prices_Monthly!$A:$I,COLUMN(C$4),FALSE)-1</f>
        <v>-3.1643546544851575E-2</v>
      </c>
      <c r="D441" s="3">
        <f>VLOOKUP($A441,Prices_Monthly!$A:$I,COLUMN(D$4),FALSE)/VLOOKUP(EOMONTH($A441,-3),Prices_Monthly!$A:$I,COLUMN(D$4),FALSE)-1</f>
        <v>-1.4677634128459127E-2</v>
      </c>
      <c r="E441" s="3">
        <f>VLOOKUP($A441,Prices_Monthly!$A:$I,COLUMN(E$4),FALSE)/VLOOKUP(EOMONTH($A441,-3),Prices_Monthly!$A:$I,COLUMN(E$4),FALSE)-1</f>
        <v>-1.0500017381832594E-2</v>
      </c>
      <c r="F441" s="3">
        <f>VLOOKUP($A441,Prices_Monthly!$A:$I,COLUMN(F$4),FALSE)/VLOOKUP(EOMONTH($A441,-3),Prices_Monthly!$A:$I,COLUMN(F$4),FALSE)-1</f>
        <v>3.2188765002485686E-2</v>
      </c>
      <c r="G441" s="3">
        <f>VLOOKUP($A441,Prices_Monthly!$A:$I,COLUMN(G$4),FALSE)/VLOOKUP(EOMONTH($A441,-3),Prices_Monthly!$A:$I,COLUMN(G$4),FALSE)-1</f>
        <v>6.569554416675083E-2</v>
      </c>
      <c r="H441" s="3">
        <f>VLOOKUP($A441,Prices_Monthly!$A:$I,COLUMN(H$4),FALSE)/VLOOKUP(EOMONTH($A441,-3),Prices_Monthly!$A:$I,COLUMN(H$4),FALSE)-1</f>
        <v>-2.3430189341910101E-2</v>
      </c>
      <c r="I441" s="3">
        <f>VLOOKUP($A441,Prices_Monthly!$A:$I,COLUMN(I$4),FALSE)/VLOOKUP(EOMONTH($A441,-3),Prices_Monthly!$A:$I,COLUMN(I$4),FALSE)-1</f>
        <v>-1.82587646116531E-2</v>
      </c>
    </row>
    <row r="442" spans="1:9" x14ac:dyDescent="0.35">
      <c r="A442" s="2">
        <v>46173</v>
      </c>
      <c r="B442" s="3">
        <f>VLOOKUP($A442,Prices_Monthly!$A:$I,COLUMN(B$4),FALSE)/VLOOKUP(EOMONTH($A442,-3),Prices_Monthly!$A:$I,COLUMN(B$4),FALSE)-1</f>
        <v>0.69221144091489095</v>
      </c>
      <c r="C442" s="3">
        <f>VLOOKUP($A442,Prices_Monthly!$A:$I,COLUMN(C$4),FALSE)/VLOOKUP(EOMONTH($A442,-3),Prices_Monthly!$A:$I,COLUMN(C$4),FALSE)-1</f>
        <v>-0.13784897117793016</v>
      </c>
      <c r="D442" s="3">
        <f>VLOOKUP($A442,Prices_Monthly!$A:$I,COLUMN(D$4),FALSE)/VLOOKUP(EOMONTH($A442,-3),Prices_Monthly!$A:$I,COLUMN(D$4),FALSE)-1</f>
        <v>-2.5146717181822154E-2</v>
      </c>
      <c r="E442" s="3">
        <f>VLOOKUP($A442,Prices_Monthly!$A:$I,COLUMN(E$4),FALSE)/VLOOKUP(EOMONTH($A442,-3),Prices_Monthly!$A:$I,COLUMN(E$4),FALSE)-1</f>
        <v>-3.2553640892890812E-2</v>
      </c>
      <c r="F442" s="3">
        <f>VLOOKUP($A442,Prices_Monthly!$A:$I,COLUMN(F$4),FALSE)/VLOOKUP(EOMONTH($A442,-3),Prices_Monthly!$A:$I,COLUMN(F$4),FALSE)-1</f>
        <v>9.4391785150079066E-2</v>
      </c>
      <c r="G442" s="3">
        <f>VLOOKUP($A442,Prices_Monthly!$A:$I,COLUMN(G$4),FALSE)/VLOOKUP(EOMONTH($A442,-3),Prices_Monthly!$A:$I,COLUMN(G$4),FALSE)-1</f>
        <v>0.20542154063112283</v>
      </c>
      <c r="H442" s="3">
        <f>VLOOKUP($A442,Prices_Monthly!$A:$I,COLUMN(H$4),FALSE)/VLOOKUP(EOMONTH($A442,-3),Prices_Monthly!$A:$I,COLUMN(H$4),FALSE)-1</f>
        <v>-2.6866749804155154E-2</v>
      </c>
      <c r="I442" s="3">
        <f>VLOOKUP($A442,Prices_Monthly!$A:$I,COLUMN(I$4),FALSE)/VLOOKUP(EOMONTH($A442,-3),Prices_Monthly!$A:$I,COLUMN(I$4),FALSE)-1</f>
        <v>-1.5963680375779776E-2</v>
      </c>
    </row>
    <row r="443" spans="1:9" x14ac:dyDescent="0.35">
      <c r="A443" s="2">
        <v>46203</v>
      </c>
      <c r="B443" s="3">
        <f>VLOOKUP($A443,Prices_Monthly!$A:$I,COLUMN(B$4),FALSE)/VLOOKUP(EOMONTH($A443,-3),Prices_Monthly!$A:$I,COLUMN(B$4),FALSE)-1</f>
        <v>-0.14339501561020074</v>
      </c>
      <c r="C443" s="3">
        <f>VLOOKUP($A443,Prices_Monthly!$A:$I,COLUMN(C$4),FALSE)/VLOOKUP(EOMONTH($A443,-3),Prices_Monthly!$A:$I,COLUMN(C$4),FALSE)-1</f>
        <v>-0.14327898965063757</v>
      </c>
      <c r="D443" s="3">
        <f>VLOOKUP($A443,Prices_Monthly!$A:$I,COLUMN(D$4),FALSE)/VLOOKUP(EOMONTH($A443,-3),Prices_Monthly!$A:$I,COLUMN(D$4),FALSE)-1</f>
        <v>-1.0905881925049488E-2</v>
      </c>
      <c r="E443" s="3">
        <f>VLOOKUP($A443,Prices_Monthly!$A:$I,COLUMN(E$4),FALSE)/VLOOKUP(EOMONTH($A443,-3),Prices_Monthly!$A:$I,COLUMN(E$4),FALSE)-1</f>
        <v>-7.8756801135170251E-3</v>
      </c>
      <c r="F443" s="3">
        <f>VLOOKUP($A443,Prices_Monthly!$A:$I,COLUMN(F$4),FALSE)/VLOOKUP(EOMONTH($A443,-3),Prices_Monthly!$A:$I,COLUMN(F$4),FALSE)-1</f>
        <v>0.13914857305394901</v>
      </c>
      <c r="G443" s="3">
        <f>VLOOKUP($A443,Prices_Monthly!$A:$I,COLUMN(G$4),FALSE)/VLOOKUP(EOMONTH($A443,-3),Prices_Monthly!$A:$I,COLUMN(G$4),FALSE)-1</f>
        <v>0.26386742695921295</v>
      </c>
      <c r="H443" s="3">
        <f>VLOOKUP($A443,Prices_Monthly!$A:$I,COLUMN(H$4),FALSE)/VLOOKUP(EOMONTH($A443,-3),Prices_Monthly!$A:$I,COLUMN(H$4),FALSE)-1</f>
        <v>-2.8580333100628241E-2</v>
      </c>
      <c r="I443" s="3">
        <f>VLOOKUP($A443,Prices_Monthly!$A:$I,COLUMN(I$4),FALSE)/VLOOKUP(EOMONTH($A443,-3),Prices_Monthly!$A:$I,COLUMN(I$4),FALSE)-1</f>
        <v>-1.1905862115280552E-2</v>
      </c>
    </row>
    <row r="444" spans="1:9" x14ac:dyDescent="0.35">
      <c r="A444" s="2">
        <v>46234</v>
      </c>
      <c r="B444" s="3">
        <f>VLOOKUP($A444,Prices_Monthly!$A:$I,COLUMN(B$4),FALSE)/VLOOKUP(EOMONTH($A444,-3),Prices_Monthly!$A:$I,COLUMN(B$4),FALSE)-1</f>
        <v>0.11009037297055779</v>
      </c>
      <c r="C444" s="3">
        <f>VLOOKUP($A444,Prices_Monthly!$A:$I,COLUMN(C$4),FALSE)/VLOOKUP(EOMONTH($A444,-3),Prices_Monthly!$A:$I,COLUMN(C$4),FALSE)-1</f>
        <v>-0.13212350465811362</v>
      </c>
      <c r="D444" s="3">
        <f>VLOOKUP($A444,Prices_Monthly!$A:$I,COLUMN(D$4),FALSE)/VLOOKUP(EOMONTH($A444,-3),Prices_Monthly!$A:$I,COLUMN(D$4),FALSE)-1</f>
        <v>-7.4127876091664158E-3</v>
      </c>
      <c r="E444" s="3">
        <f>VLOOKUP($A444,Prices_Monthly!$A:$I,COLUMN(E$4),FALSE)/VLOOKUP(EOMONTH($A444,-3),Prices_Monthly!$A:$I,COLUMN(E$4),FALSE)-1</f>
        <v>-2.1265034392431437E-2</v>
      </c>
      <c r="F444" s="3">
        <f>VLOOKUP($A444,Prices_Monthly!$A:$I,COLUMN(F$4),FALSE)/VLOOKUP(EOMONTH($A444,-3),Prices_Monthly!$A:$I,COLUMN(F$4),FALSE)-1</f>
        <v>2.9327278669349921E-2</v>
      </c>
      <c r="G444" s="3">
        <f>VLOOKUP($A444,Prices_Monthly!$A:$I,COLUMN(G$4),FALSE)/VLOOKUP(EOMONTH($A444,-3),Prices_Monthly!$A:$I,COLUMN(G$4),FALSE)-1</f>
        <v>1.9235983689132041E-2</v>
      </c>
      <c r="H444" s="3">
        <f>VLOOKUP($A444,Prices_Monthly!$A:$I,COLUMN(H$4),FALSE)/VLOOKUP(EOMONTH($A444,-3),Prices_Monthly!$A:$I,COLUMN(H$4),FALSE)-1</f>
        <v>-2.2952830676687297E-2</v>
      </c>
      <c r="I444" s="3">
        <f>VLOOKUP($A444,Prices_Monthly!$A:$I,COLUMN(I$4),FALSE)/VLOOKUP(EOMONTH($A444,-3),Prices_Monthly!$A:$I,COLUMN(I$4),FALSE)-1</f>
        <v>-2.3183078922357825E-2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45669-007A-456A-BEA5-4C82B12D48BE}">
  <dimension ref="A1:N444"/>
  <sheetViews>
    <sheetView workbookViewId="0">
      <selection activeCell="J1" sqref="J1:J1048576"/>
    </sheetView>
  </sheetViews>
  <sheetFormatPr defaultRowHeight="14.5" x14ac:dyDescent="0.35"/>
  <cols>
    <col min="1" max="1" width="18.1796875" bestFit="1" customWidth="1"/>
    <col min="2" max="2" width="18.1796875" customWidth="1"/>
    <col min="3" max="3" width="11.81640625" bestFit="1" customWidth="1"/>
    <col min="4" max="4" width="14.54296875" bestFit="1" customWidth="1"/>
    <col min="5" max="6" width="11.81640625" bestFit="1" customWidth="1"/>
    <col min="7" max="7" width="11.81640625" customWidth="1"/>
    <col min="9" max="9" width="18.81640625" bestFit="1" customWidth="1"/>
  </cols>
  <sheetData>
    <row r="1" spans="1:9" x14ac:dyDescent="0.35">
      <c r="C1" s="1"/>
      <c r="D1" s="1"/>
      <c r="E1" s="1"/>
      <c r="F1" s="1"/>
      <c r="G1" s="11"/>
    </row>
    <row r="2" spans="1:9" x14ac:dyDescent="0.35">
      <c r="B2" s="37" t="s">
        <v>74</v>
      </c>
      <c r="C2" s="37" t="s">
        <v>74</v>
      </c>
      <c r="D2" s="36" t="s">
        <v>76</v>
      </c>
      <c r="E2" s="36" t="s">
        <v>76</v>
      </c>
      <c r="F2" s="38" t="s">
        <v>78</v>
      </c>
      <c r="G2" s="38" t="s">
        <v>78</v>
      </c>
      <c r="H2" s="35" t="s">
        <v>77</v>
      </c>
      <c r="I2" s="35" t="s">
        <v>77</v>
      </c>
    </row>
    <row r="3" spans="1:9" x14ac:dyDescent="0.35">
      <c r="B3" s="1" t="s">
        <v>45</v>
      </c>
      <c r="C3" s="1" t="s">
        <v>50</v>
      </c>
      <c r="D3" s="1" t="s">
        <v>75</v>
      </c>
      <c r="E3" s="1" t="s">
        <v>80</v>
      </c>
      <c r="F3" s="1" t="s">
        <v>59</v>
      </c>
      <c r="G3" s="1" t="s">
        <v>57</v>
      </c>
      <c r="H3" s="1" t="s">
        <v>89</v>
      </c>
      <c r="I3" s="1" t="s">
        <v>91</v>
      </c>
    </row>
    <row r="4" spans="1:9" x14ac:dyDescent="0.35">
      <c r="A4" s="1" t="s">
        <v>0</v>
      </c>
      <c r="B4" s="1" t="s">
        <v>45</v>
      </c>
      <c r="C4" s="1" t="s">
        <v>50</v>
      </c>
      <c r="D4" s="1" t="s">
        <v>75</v>
      </c>
      <c r="E4" s="1" t="s">
        <v>80</v>
      </c>
      <c r="F4" s="1" t="s">
        <v>59</v>
      </c>
      <c r="G4" s="1" t="s">
        <v>57</v>
      </c>
      <c r="H4" s="1" t="s">
        <v>89</v>
      </c>
      <c r="I4" s="1" t="s">
        <v>91</v>
      </c>
    </row>
    <row r="5" spans="1:9" x14ac:dyDescent="0.35">
      <c r="A5" s="2">
        <v>32873</v>
      </c>
      <c r="B5" s="30"/>
    </row>
    <row r="6" spans="1:9" x14ac:dyDescent="0.35">
      <c r="A6" s="2">
        <v>32904</v>
      </c>
      <c r="B6" s="3" t="e">
        <f>VLOOKUP($A6,Prices_Monthly!$A:$I,COLUMN(B$4),FALSE)/VLOOKUP(EOMONTH($A6,-12),Prices_Monthly!$A:$I,COLUMN(B$4),FALSE)-1</f>
        <v>#VALUE!</v>
      </c>
      <c r="C6" s="3" t="e">
        <f>VLOOKUP($A6,Prices_Monthly!$A:$I,COLUMN(C$4),FALSE)/VLOOKUP(EOMONTH($A6,-12),Prices_Monthly!$A:$I,COLUMN(C$4),FALSE)-1</f>
        <v>#N/A</v>
      </c>
      <c r="D6" s="3" t="e">
        <f>VLOOKUP($A6,Prices_Monthly!$A:$I,COLUMN(D$4),FALSE)/VLOOKUP(EOMONTH($A6,-12),Prices_Monthly!$A:$I,COLUMN(D$4),FALSE)-1</f>
        <v>#N/A</v>
      </c>
      <c r="E6" s="3" t="e">
        <f>VLOOKUP($A6,Prices_Monthly!$A:$I,COLUMN(E$4),FALSE)/VLOOKUP(EOMONTH($A6,-12),Prices_Monthly!$A:$I,COLUMN(E$4),FALSE)-1</f>
        <v>#N/A</v>
      </c>
      <c r="F6" s="3" t="e">
        <f>VLOOKUP($A6,Prices_Monthly!$A:$I,COLUMN(F$4),FALSE)/VLOOKUP(EOMONTH($A6,-12),Prices_Monthly!$A:$I,COLUMN(F$4),FALSE)-1</f>
        <v>#VALUE!</v>
      </c>
      <c r="G6" s="3" t="e">
        <f>VLOOKUP($A6,Prices_Monthly!$A:$I,COLUMN(G$4),FALSE)/VLOOKUP(EOMONTH($A6,-12),Prices_Monthly!$A:$I,COLUMN(G$4),FALSE)-1</f>
        <v>#VALUE!</v>
      </c>
      <c r="H6" s="3" t="e">
        <f>VLOOKUP($A6,Prices_Monthly!$A:$I,COLUMN(H$4),FALSE)/VLOOKUP(EOMONTH($A6,-12),Prices_Monthly!$A:$I,COLUMN(H$4),FALSE)-1</f>
        <v>#VALUE!</v>
      </c>
      <c r="I6" s="3" t="e">
        <f>VLOOKUP($A6,Prices_Monthly!$A:$I,COLUMN(I$4),FALSE)/VLOOKUP(EOMONTH($A6,-12),Prices_Monthly!$A:$I,COLUMN(I$4),FALSE)-1</f>
        <v>#VALUE!</v>
      </c>
    </row>
    <row r="7" spans="1:9" x14ac:dyDescent="0.35">
      <c r="A7" s="2">
        <v>32932</v>
      </c>
      <c r="B7" s="3" t="e">
        <f>VLOOKUP($A7,Prices_Monthly!$A:$I,COLUMN(B$4),FALSE)/VLOOKUP(EOMONTH($A7,-12),Prices_Monthly!$A:$I,COLUMN(B$4),FALSE)-1</f>
        <v>#VALUE!</v>
      </c>
      <c r="C7" s="3" t="e">
        <f>VLOOKUP($A7,Prices_Monthly!$A:$I,COLUMN(C$4),FALSE)/VLOOKUP(EOMONTH($A7,-12),Prices_Monthly!$A:$I,COLUMN(C$4),FALSE)-1</f>
        <v>#N/A</v>
      </c>
      <c r="D7" s="3" t="e">
        <f>VLOOKUP($A7,Prices_Monthly!$A:$I,COLUMN(D$4),FALSE)/VLOOKUP(EOMONTH($A7,-12),Prices_Monthly!$A:$I,COLUMN(D$4),FALSE)-1</f>
        <v>#N/A</v>
      </c>
      <c r="E7" s="3" t="e">
        <f>VLOOKUP($A7,Prices_Monthly!$A:$I,COLUMN(E$4),FALSE)/VLOOKUP(EOMONTH($A7,-12),Prices_Monthly!$A:$I,COLUMN(E$4),FALSE)-1</f>
        <v>#N/A</v>
      </c>
      <c r="F7" s="3" t="e">
        <f>VLOOKUP($A7,Prices_Monthly!$A:$I,COLUMN(F$4),FALSE)/VLOOKUP(EOMONTH($A7,-12),Prices_Monthly!$A:$I,COLUMN(F$4),FALSE)-1</f>
        <v>#VALUE!</v>
      </c>
      <c r="G7" s="3" t="e">
        <f>VLOOKUP($A7,Prices_Monthly!$A:$I,COLUMN(G$4),FALSE)/VLOOKUP(EOMONTH($A7,-12),Prices_Monthly!$A:$I,COLUMN(G$4),FALSE)-1</f>
        <v>#VALUE!</v>
      </c>
      <c r="H7" s="3" t="e">
        <f>VLOOKUP($A7,Prices_Monthly!$A:$I,COLUMN(H$4),FALSE)/VLOOKUP(EOMONTH($A7,-12),Prices_Monthly!$A:$I,COLUMN(H$4),FALSE)-1</f>
        <v>#VALUE!</v>
      </c>
      <c r="I7" s="3" t="e">
        <f>VLOOKUP($A7,Prices_Monthly!$A:$I,COLUMN(I$4),FALSE)/VLOOKUP(EOMONTH($A7,-12),Prices_Monthly!$A:$I,COLUMN(I$4),FALSE)-1</f>
        <v>#VALUE!</v>
      </c>
    </row>
    <row r="8" spans="1:9" x14ac:dyDescent="0.35">
      <c r="A8" s="2">
        <v>32963</v>
      </c>
      <c r="B8" s="3" t="e">
        <f>VLOOKUP($A8,Prices_Monthly!$A:$I,COLUMN(B$4),FALSE)/VLOOKUP(EOMONTH($A8,-12),Prices_Monthly!$A:$I,COLUMN(B$4),FALSE)-1</f>
        <v>#VALUE!</v>
      </c>
      <c r="C8" s="3" t="e">
        <f>VLOOKUP($A8,Prices_Monthly!$A:$I,COLUMN(C$4),FALSE)/VLOOKUP(EOMONTH($A8,-12),Prices_Monthly!$A:$I,COLUMN(C$4),FALSE)-1</f>
        <v>#N/A</v>
      </c>
      <c r="D8" s="3" t="e">
        <f>VLOOKUP($A8,Prices_Monthly!$A:$I,COLUMN(D$4),FALSE)/VLOOKUP(EOMONTH($A8,-12),Prices_Monthly!$A:$I,COLUMN(D$4),FALSE)-1</f>
        <v>#N/A</v>
      </c>
      <c r="E8" s="3" t="e">
        <f>VLOOKUP($A8,Prices_Monthly!$A:$I,COLUMN(E$4),FALSE)/VLOOKUP(EOMONTH($A8,-12),Prices_Monthly!$A:$I,COLUMN(E$4),FALSE)-1</f>
        <v>#N/A</v>
      </c>
      <c r="F8" s="3" t="e">
        <f>VLOOKUP($A8,Prices_Monthly!$A:$I,COLUMN(F$4),FALSE)/VLOOKUP(EOMONTH($A8,-12),Prices_Monthly!$A:$I,COLUMN(F$4),FALSE)-1</f>
        <v>#VALUE!</v>
      </c>
      <c r="G8" s="3" t="e">
        <f>VLOOKUP($A8,Prices_Monthly!$A:$I,COLUMN(G$4),FALSE)/VLOOKUP(EOMONTH($A8,-12),Prices_Monthly!$A:$I,COLUMN(G$4),FALSE)-1</f>
        <v>#VALUE!</v>
      </c>
      <c r="H8" s="3" t="e">
        <f>VLOOKUP($A8,Prices_Monthly!$A:$I,COLUMN(H$4),FALSE)/VLOOKUP(EOMONTH($A8,-12),Prices_Monthly!$A:$I,COLUMN(H$4),FALSE)-1</f>
        <v>#VALUE!</v>
      </c>
      <c r="I8" s="3" t="e">
        <f>VLOOKUP($A8,Prices_Monthly!$A:$I,COLUMN(I$4),FALSE)/VLOOKUP(EOMONTH($A8,-12),Prices_Monthly!$A:$I,COLUMN(I$4),FALSE)-1</f>
        <v>#VALUE!</v>
      </c>
    </row>
    <row r="9" spans="1:9" x14ac:dyDescent="0.35">
      <c r="A9" s="2">
        <v>32993</v>
      </c>
      <c r="B9" s="3" t="e">
        <f>VLOOKUP($A9,Prices_Monthly!$A:$I,COLUMN(B$4),FALSE)/VLOOKUP(EOMONTH($A9,-12),Prices_Monthly!$A:$I,COLUMN(B$4),FALSE)-1</f>
        <v>#VALUE!</v>
      </c>
      <c r="C9" s="3" t="e">
        <f>VLOOKUP($A9,Prices_Monthly!$A:$I,COLUMN(C$4),FALSE)/VLOOKUP(EOMONTH($A9,-12),Prices_Monthly!$A:$I,COLUMN(C$4),FALSE)-1</f>
        <v>#N/A</v>
      </c>
      <c r="D9" s="3" t="e">
        <f>VLOOKUP($A9,Prices_Monthly!$A:$I,COLUMN(D$4),FALSE)/VLOOKUP(EOMONTH($A9,-12),Prices_Monthly!$A:$I,COLUMN(D$4),FALSE)-1</f>
        <v>#N/A</v>
      </c>
      <c r="E9" s="3" t="e">
        <f>VLOOKUP($A9,Prices_Monthly!$A:$I,COLUMN(E$4),FALSE)/VLOOKUP(EOMONTH($A9,-12),Prices_Monthly!$A:$I,COLUMN(E$4),FALSE)-1</f>
        <v>#N/A</v>
      </c>
      <c r="F9" s="3" t="e">
        <f>VLOOKUP($A9,Prices_Monthly!$A:$I,COLUMN(F$4),FALSE)/VLOOKUP(EOMONTH($A9,-12),Prices_Monthly!$A:$I,COLUMN(F$4),FALSE)-1</f>
        <v>#VALUE!</v>
      </c>
      <c r="G9" s="3" t="e">
        <f>VLOOKUP($A9,Prices_Monthly!$A:$I,COLUMN(G$4),FALSE)/VLOOKUP(EOMONTH($A9,-12),Prices_Monthly!$A:$I,COLUMN(G$4),FALSE)-1</f>
        <v>#VALUE!</v>
      </c>
      <c r="H9" s="3" t="e">
        <f>VLOOKUP($A9,Prices_Monthly!$A:$I,COLUMN(H$4),FALSE)/VLOOKUP(EOMONTH($A9,-12),Prices_Monthly!$A:$I,COLUMN(H$4),FALSE)-1</f>
        <v>#VALUE!</v>
      </c>
      <c r="I9" s="3" t="e">
        <f>VLOOKUP($A9,Prices_Monthly!$A:$I,COLUMN(I$4),FALSE)/VLOOKUP(EOMONTH($A9,-12),Prices_Monthly!$A:$I,COLUMN(I$4),FALSE)-1</f>
        <v>#VALUE!</v>
      </c>
    </row>
    <row r="10" spans="1:9" x14ac:dyDescent="0.35">
      <c r="A10" s="2">
        <v>33024</v>
      </c>
      <c r="B10" s="3" t="e">
        <f>VLOOKUP($A10,Prices_Monthly!$A:$I,COLUMN(B$4),FALSE)/VLOOKUP(EOMONTH($A10,-12),Prices_Monthly!$A:$I,COLUMN(B$4),FALSE)-1</f>
        <v>#VALUE!</v>
      </c>
      <c r="C10" s="3" t="e">
        <f>VLOOKUP($A10,Prices_Monthly!$A:$I,COLUMN(C$4),FALSE)/VLOOKUP(EOMONTH($A10,-12),Prices_Monthly!$A:$I,COLUMN(C$4),FALSE)-1</f>
        <v>#N/A</v>
      </c>
      <c r="D10" s="3" t="e">
        <f>VLOOKUP($A10,Prices_Monthly!$A:$I,COLUMN(D$4),FALSE)/VLOOKUP(EOMONTH($A10,-12),Prices_Monthly!$A:$I,COLUMN(D$4),FALSE)-1</f>
        <v>#N/A</v>
      </c>
      <c r="E10" s="3" t="e">
        <f>VLOOKUP($A10,Prices_Monthly!$A:$I,COLUMN(E$4),FALSE)/VLOOKUP(EOMONTH($A10,-12),Prices_Monthly!$A:$I,COLUMN(E$4),FALSE)-1</f>
        <v>#N/A</v>
      </c>
      <c r="F10" s="3" t="e">
        <f>VLOOKUP($A10,Prices_Monthly!$A:$I,COLUMN(F$4),FALSE)/VLOOKUP(EOMONTH($A10,-12),Prices_Monthly!$A:$I,COLUMN(F$4),FALSE)-1</f>
        <v>#VALUE!</v>
      </c>
      <c r="G10" s="3" t="e">
        <f>VLOOKUP($A10,Prices_Monthly!$A:$I,COLUMN(G$4),FALSE)/VLOOKUP(EOMONTH($A10,-12),Prices_Monthly!$A:$I,COLUMN(G$4),FALSE)-1</f>
        <v>#VALUE!</v>
      </c>
      <c r="H10" s="3" t="e">
        <f>VLOOKUP($A10,Prices_Monthly!$A:$I,COLUMN(H$4),FALSE)/VLOOKUP(EOMONTH($A10,-12),Prices_Monthly!$A:$I,COLUMN(H$4),FALSE)-1</f>
        <v>#VALUE!</v>
      </c>
      <c r="I10" s="3" t="e">
        <f>VLOOKUP($A10,Prices_Monthly!$A:$I,COLUMN(I$4),FALSE)/VLOOKUP(EOMONTH($A10,-12),Prices_Monthly!$A:$I,COLUMN(I$4),FALSE)-1</f>
        <v>#VALUE!</v>
      </c>
    </row>
    <row r="11" spans="1:9" x14ac:dyDescent="0.35">
      <c r="A11" s="2">
        <v>33054</v>
      </c>
      <c r="B11" s="3" t="e">
        <f>VLOOKUP($A11,Prices_Monthly!$A:$I,COLUMN(B$4),FALSE)/VLOOKUP(EOMONTH($A11,-12),Prices_Monthly!$A:$I,COLUMN(B$4),FALSE)-1</f>
        <v>#VALUE!</v>
      </c>
      <c r="C11" s="3" t="e">
        <f>VLOOKUP($A11,Prices_Monthly!$A:$I,COLUMN(C$4),FALSE)/VLOOKUP(EOMONTH($A11,-12),Prices_Monthly!$A:$I,COLUMN(C$4),FALSE)-1</f>
        <v>#N/A</v>
      </c>
      <c r="D11" s="3" t="e">
        <f>VLOOKUP($A11,Prices_Monthly!$A:$I,COLUMN(D$4),FALSE)/VLOOKUP(EOMONTH($A11,-12),Prices_Monthly!$A:$I,COLUMN(D$4),FALSE)-1</f>
        <v>#N/A</v>
      </c>
      <c r="E11" s="3" t="e">
        <f>VLOOKUP($A11,Prices_Monthly!$A:$I,COLUMN(E$4),FALSE)/VLOOKUP(EOMONTH($A11,-12),Prices_Monthly!$A:$I,COLUMN(E$4),FALSE)-1</f>
        <v>#N/A</v>
      </c>
      <c r="F11" s="3" t="e">
        <f>VLOOKUP($A11,Prices_Monthly!$A:$I,COLUMN(F$4),FALSE)/VLOOKUP(EOMONTH($A11,-12),Prices_Monthly!$A:$I,COLUMN(F$4),FALSE)-1</f>
        <v>#VALUE!</v>
      </c>
      <c r="G11" s="3" t="e">
        <f>VLOOKUP($A11,Prices_Monthly!$A:$I,COLUMN(G$4),FALSE)/VLOOKUP(EOMONTH($A11,-12),Prices_Monthly!$A:$I,COLUMN(G$4),FALSE)-1</f>
        <v>#VALUE!</v>
      </c>
      <c r="H11" s="3" t="e">
        <f>VLOOKUP($A11,Prices_Monthly!$A:$I,COLUMN(H$4),FALSE)/VLOOKUP(EOMONTH($A11,-12),Prices_Monthly!$A:$I,COLUMN(H$4),FALSE)-1</f>
        <v>#VALUE!</v>
      </c>
      <c r="I11" s="3" t="e">
        <f>VLOOKUP($A11,Prices_Monthly!$A:$I,COLUMN(I$4),FALSE)/VLOOKUP(EOMONTH($A11,-12),Prices_Monthly!$A:$I,COLUMN(I$4),FALSE)-1</f>
        <v>#VALUE!</v>
      </c>
    </row>
    <row r="12" spans="1:9" x14ac:dyDescent="0.35">
      <c r="A12" s="2">
        <v>33085</v>
      </c>
      <c r="B12" s="3" t="e">
        <f>VLOOKUP($A12,Prices_Monthly!$A:$I,COLUMN(B$4),FALSE)/VLOOKUP(EOMONTH($A12,-12),Prices_Monthly!$A:$I,COLUMN(B$4),FALSE)-1</f>
        <v>#VALUE!</v>
      </c>
      <c r="C12" s="3" t="e">
        <f>VLOOKUP($A12,Prices_Monthly!$A:$I,COLUMN(C$4),FALSE)/VLOOKUP(EOMONTH($A12,-12),Prices_Monthly!$A:$I,COLUMN(C$4),FALSE)-1</f>
        <v>#N/A</v>
      </c>
      <c r="D12" s="3" t="e">
        <f>VLOOKUP($A12,Prices_Monthly!$A:$I,COLUMN(D$4),FALSE)/VLOOKUP(EOMONTH($A12,-12),Prices_Monthly!$A:$I,COLUMN(D$4),FALSE)-1</f>
        <v>#N/A</v>
      </c>
      <c r="E12" s="3" t="e">
        <f>VLOOKUP($A12,Prices_Monthly!$A:$I,COLUMN(E$4),FALSE)/VLOOKUP(EOMONTH($A12,-12),Prices_Monthly!$A:$I,COLUMN(E$4),FALSE)-1</f>
        <v>#N/A</v>
      </c>
      <c r="F12" s="3" t="e">
        <f>VLOOKUP($A12,Prices_Monthly!$A:$I,COLUMN(F$4),FALSE)/VLOOKUP(EOMONTH($A12,-12),Prices_Monthly!$A:$I,COLUMN(F$4),FALSE)-1</f>
        <v>#VALUE!</v>
      </c>
      <c r="G12" s="3" t="e">
        <f>VLOOKUP($A12,Prices_Monthly!$A:$I,COLUMN(G$4),FALSE)/VLOOKUP(EOMONTH($A12,-12),Prices_Monthly!$A:$I,COLUMN(G$4),FALSE)-1</f>
        <v>#VALUE!</v>
      </c>
      <c r="H12" s="3" t="e">
        <f>VLOOKUP($A12,Prices_Monthly!$A:$I,COLUMN(H$4),FALSE)/VLOOKUP(EOMONTH($A12,-12),Prices_Monthly!$A:$I,COLUMN(H$4),FALSE)-1</f>
        <v>#VALUE!</v>
      </c>
      <c r="I12" s="3" t="e">
        <f>VLOOKUP($A12,Prices_Monthly!$A:$I,COLUMN(I$4),FALSE)/VLOOKUP(EOMONTH($A12,-12),Prices_Monthly!$A:$I,COLUMN(I$4),FALSE)-1</f>
        <v>#VALUE!</v>
      </c>
    </row>
    <row r="13" spans="1:9" x14ac:dyDescent="0.35">
      <c r="A13" s="2">
        <v>33116</v>
      </c>
      <c r="B13" s="3" t="e">
        <f>VLOOKUP($A13,Prices_Monthly!$A:$I,COLUMN(B$4),FALSE)/VLOOKUP(EOMONTH($A13,-12),Prices_Monthly!$A:$I,COLUMN(B$4),FALSE)-1</f>
        <v>#VALUE!</v>
      </c>
      <c r="C13" s="3" t="e">
        <f>VLOOKUP($A13,Prices_Monthly!$A:$I,COLUMN(C$4),FALSE)/VLOOKUP(EOMONTH($A13,-12),Prices_Monthly!$A:$I,COLUMN(C$4),FALSE)-1</f>
        <v>#N/A</v>
      </c>
      <c r="D13" s="3" t="e">
        <f>VLOOKUP($A13,Prices_Monthly!$A:$I,COLUMN(D$4),FALSE)/VLOOKUP(EOMONTH($A13,-12),Prices_Monthly!$A:$I,COLUMN(D$4),FALSE)-1</f>
        <v>#N/A</v>
      </c>
      <c r="E13" s="3" t="e">
        <f>VLOOKUP($A13,Prices_Monthly!$A:$I,COLUMN(E$4),FALSE)/VLOOKUP(EOMONTH($A13,-12),Prices_Monthly!$A:$I,COLUMN(E$4),FALSE)-1</f>
        <v>#N/A</v>
      </c>
      <c r="F13" s="3" t="e">
        <f>VLOOKUP($A13,Prices_Monthly!$A:$I,COLUMN(F$4),FALSE)/VLOOKUP(EOMONTH($A13,-12),Prices_Monthly!$A:$I,COLUMN(F$4),FALSE)-1</f>
        <v>#VALUE!</v>
      </c>
      <c r="G13" s="3" t="e">
        <f>VLOOKUP($A13,Prices_Monthly!$A:$I,COLUMN(G$4),FALSE)/VLOOKUP(EOMONTH($A13,-12),Prices_Monthly!$A:$I,COLUMN(G$4),FALSE)-1</f>
        <v>#VALUE!</v>
      </c>
      <c r="H13" s="3" t="e">
        <f>VLOOKUP($A13,Prices_Monthly!$A:$I,COLUMN(H$4),FALSE)/VLOOKUP(EOMONTH($A13,-12),Prices_Monthly!$A:$I,COLUMN(H$4),FALSE)-1</f>
        <v>#VALUE!</v>
      </c>
      <c r="I13" s="3" t="e">
        <f>VLOOKUP($A13,Prices_Monthly!$A:$I,COLUMN(I$4),FALSE)/VLOOKUP(EOMONTH($A13,-12),Prices_Monthly!$A:$I,COLUMN(I$4),FALSE)-1</f>
        <v>#VALUE!</v>
      </c>
    </row>
    <row r="14" spans="1:9" x14ac:dyDescent="0.35">
      <c r="A14" s="2">
        <v>33146</v>
      </c>
      <c r="B14" s="3" t="e">
        <f>VLOOKUP($A14,Prices_Monthly!$A:$I,COLUMN(B$4),FALSE)/VLOOKUP(EOMONTH($A14,-12),Prices_Monthly!$A:$I,COLUMN(B$4),FALSE)-1</f>
        <v>#VALUE!</v>
      </c>
      <c r="C14" s="3" t="e">
        <f>VLOOKUP($A14,Prices_Monthly!$A:$I,COLUMN(C$4),FALSE)/VLOOKUP(EOMONTH($A14,-12),Prices_Monthly!$A:$I,COLUMN(C$4),FALSE)-1</f>
        <v>#N/A</v>
      </c>
      <c r="D14" s="3" t="e">
        <f>VLOOKUP($A14,Prices_Monthly!$A:$I,COLUMN(D$4),FALSE)/VLOOKUP(EOMONTH($A14,-12),Prices_Monthly!$A:$I,COLUMN(D$4),FALSE)-1</f>
        <v>#N/A</v>
      </c>
      <c r="E14" s="3" t="e">
        <f>VLOOKUP($A14,Prices_Monthly!$A:$I,COLUMN(E$4),FALSE)/VLOOKUP(EOMONTH($A14,-12),Prices_Monthly!$A:$I,COLUMN(E$4),FALSE)-1</f>
        <v>#N/A</v>
      </c>
      <c r="F14" s="3" t="e">
        <f>VLOOKUP($A14,Prices_Monthly!$A:$I,COLUMN(F$4),FALSE)/VLOOKUP(EOMONTH($A14,-12),Prices_Monthly!$A:$I,COLUMN(F$4),FALSE)-1</f>
        <v>#VALUE!</v>
      </c>
      <c r="G14" s="3" t="e">
        <f>VLOOKUP($A14,Prices_Monthly!$A:$I,COLUMN(G$4),FALSE)/VLOOKUP(EOMONTH($A14,-12),Prices_Monthly!$A:$I,COLUMN(G$4),FALSE)-1</f>
        <v>#VALUE!</v>
      </c>
      <c r="H14" s="3" t="e">
        <f>VLOOKUP($A14,Prices_Monthly!$A:$I,COLUMN(H$4),FALSE)/VLOOKUP(EOMONTH($A14,-12),Prices_Monthly!$A:$I,COLUMN(H$4),FALSE)-1</f>
        <v>#VALUE!</v>
      </c>
      <c r="I14" s="3" t="e">
        <f>VLOOKUP($A14,Prices_Monthly!$A:$I,COLUMN(I$4),FALSE)/VLOOKUP(EOMONTH($A14,-12),Prices_Monthly!$A:$I,COLUMN(I$4),FALSE)-1</f>
        <v>#VALUE!</v>
      </c>
    </row>
    <row r="15" spans="1:9" x14ac:dyDescent="0.35">
      <c r="A15" s="2">
        <v>33177</v>
      </c>
      <c r="B15" s="3" t="e">
        <f>VLOOKUP($A15,Prices_Monthly!$A:$I,COLUMN(B$4),FALSE)/VLOOKUP(EOMONTH($A15,-12),Prices_Monthly!$A:$I,COLUMN(B$4),FALSE)-1</f>
        <v>#VALUE!</v>
      </c>
      <c r="C15" s="3" t="e">
        <f>VLOOKUP($A15,Prices_Monthly!$A:$I,COLUMN(C$4),FALSE)/VLOOKUP(EOMONTH($A15,-12),Prices_Monthly!$A:$I,COLUMN(C$4),FALSE)-1</f>
        <v>#N/A</v>
      </c>
      <c r="D15" s="3" t="e">
        <f>VLOOKUP($A15,Prices_Monthly!$A:$I,COLUMN(D$4),FALSE)/VLOOKUP(EOMONTH($A15,-12),Prices_Monthly!$A:$I,COLUMN(D$4),FALSE)-1</f>
        <v>#N/A</v>
      </c>
      <c r="E15" s="3" t="e">
        <f>VLOOKUP($A15,Prices_Monthly!$A:$I,COLUMN(E$4),FALSE)/VLOOKUP(EOMONTH($A15,-12),Prices_Monthly!$A:$I,COLUMN(E$4),FALSE)-1</f>
        <v>#N/A</v>
      </c>
      <c r="F15" s="3" t="e">
        <f>VLOOKUP($A15,Prices_Monthly!$A:$I,COLUMN(F$4),FALSE)/VLOOKUP(EOMONTH($A15,-12),Prices_Monthly!$A:$I,COLUMN(F$4),FALSE)-1</f>
        <v>#VALUE!</v>
      </c>
      <c r="G15" s="3" t="e">
        <f>VLOOKUP($A15,Prices_Monthly!$A:$I,COLUMN(G$4),FALSE)/VLOOKUP(EOMONTH($A15,-12),Prices_Monthly!$A:$I,COLUMN(G$4),FALSE)-1</f>
        <v>#VALUE!</v>
      </c>
      <c r="H15" s="3" t="e">
        <f>VLOOKUP($A15,Prices_Monthly!$A:$I,COLUMN(H$4),FALSE)/VLOOKUP(EOMONTH($A15,-12),Prices_Monthly!$A:$I,COLUMN(H$4),FALSE)-1</f>
        <v>#VALUE!</v>
      </c>
      <c r="I15" s="3" t="e">
        <f>VLOOKUP($A15,Prices_Monthly!$A:$I,COLUMN(I$4),FALSE)/VLOOKUP(EOMONTH($A15,-12),Prices_Monthly!$A:$I,COLUMN(I$4),FALSE)-1</f>
        <v>#VALUE!</v>
      </c>
    </row>
    <row r="16" spans="1:9" x14ac:dyDescent="0.35">
      <c r="A16" s="2">
        <v>33207</v>
      </c>
      <c r="B16" s="3" t="e">
        <f>VLOOKUP($A16,Prices_Monthly!$A:$I,COLUMN(B$4),FALSE)/VLOOKUP(EOMONTH($A16,-12),Prices_Monthly!$A:$I,COLUMN(B$4),FALSE)-1</f>
        <v>#VALUE!</v>
      </c>
      <c r="C16" s="3" t="e">
        <f>VLOOKUP($A16,Prices_Monthly!$A:$I,COLUMN(C$4),FALSE)/VLOOKUP(EOMONTH($A16,-12),Prices_Monthly!$A:$I,COLUMN(C$4),FALSE)-1</f>
        <v>#N/A</v>
      </c>
      <c r="D16" s="3" t="e">
        <f>VLOOKUP($A16,Prices_Monthly!$A:$I,COLUMN(D$4),FALSE)/VLOOKUP(EOMONTH($A16,-12),Prices_Monthly!$A:$I,COLUMN(D$4),FALSE)-1</f>
        <v>#N/A</v>
      </c>
      <c r="E16" s="3" t="e">
        <f>VLOOKUP($A16,Prices_Monthly!$A:$I,COLUMN(E$4),FALSE)/VLOOKUP(EOMONTH($A16,-12),Prices_Monthly!$A:$I,COLUMN(E$4),FALSE)-1</f>
        <v>#N/A</v>
      </c>
      <c r="F16" s="3" t="e">
        <f>VLOOKUP($A16,Prices_Monthly!$A:$I,COLUMN(F$4),FALSE)/VLOOKUP(EOMONTH($A16,-12),Prices_Monthly!$A:$I,COLUMN(F$4),FALSE)-1</f>
        <v>#VALUE!</v>
      </c>
      <c r="G16" s="3" t="e">
        <f>VLOOKUP($A16,Prices_Monthly!$A:$I,COLUMN(G$4),FALSE)/VLOOKUP(EOMONTH($A16,-12),Prices_Monthly!$A:$I,COLUMN(G$4),FALSE)-1</f>
        <v>#VALUE!</v>
      </c>
      <c r="H16" s="3" t="e">
        <f>VLOOKUP($A16,Prices_Monthly!$A:$I,COLUMN(H$4),FALSE)/VLOOKUP(EOMONTH($A16,-12),Prices_Monthly!$A:$I,COLUMN(H$4),FALSE)-1</f>
        <v>#VALUE!</v>
      </c>
      <c r="I16" s="3" t="e">
        <f>VLOOKUP($A16,Prices_Monthly!$A:$I,COLUMN(I$4),FALSE)/VLOOKUP(EOMONTH($A16,-12),Prices_Monthly!$A:$I,COLUMN(I$4),FALSE)-1</f>
        <v>#VALUE!</v>
      </c>
    </row>
    <row r="17" spans="1:14" x14ac:dyDescent="0.35">
      <c r="A17" s="2">
        <v>33238</v>
      </c>
      <c r="B17" s="3" t="e">
        <f>VLOOKUP($A17,Prices_Monthly!$A:$I,COLUMN(B$4),FALSE)/VLOOKUP(EOMONTH($A17,-12),Prices_Monthly!$A:$I,COLUMN(B$4),FALSE)-1</f>
        <v>#VALUE!</v>
      </c>
      <c r="C17" s="3" t="e">
        <f>VLOOKUP($A17,Prices_Monthly!$A:$I,COLUMN(C$4),FALSE)/VLOOKUP(EOMONTH($A17,-12),Prices_Monthly!$A:$I,COLUMN(C$4),FALSE)-1</f>
        <v>#DIV/0!</v>
      </c>
      <c r="D17" s="3" t="e">
        <f>VLOOKUP($A17,Prices_Monthly!$A:$I,COLUMN(D$4),FALSE)/VLOOKUP(EOMONTH($A17,-12),Prices_Monthly!$A:$I,COLUMN(D$4),FALSE)-1</f>
        <v>#DIV/0!</v>
      </c>
      <c r="E17" s="3" t="e">
        <f>VLOOKUP($A17,Prices_Monthly!$A:$I,COLUMN(E$4),FALSE)/VLOOKUP(EOMONTH($A17,-12),Prices_Monthly!$A:$I,COLUMN(E$4),FALSE)-1</f>
        <v>#DIV/0!</v>
      </c>
      <c r="F17" s="3" t="e">
        <f>VLOOKUP($A17,Prices_Monthly!$A:$I,COLUMN(F$4),FALSE)/VLOOKUP(EOMONTH($A17,-12),Prices_Monthly!$A:$I,COLUMN(F$4),FALSE)-1</f>
        <v>#VALUE!</v>
      </c>
      <c r="G17" s="3" t="e">
        <f>VLOOKUP($A17,Prices_Monthly!$A:$I,COLUMN(G$4),FALSE)/VLOOKUP(EOMONTH($A17,-12),Prices_Monthly!$A:$I,COLUMN(G$4),FALSE)-1</f>
        <v>#VALUE!</v>
      </c>
      <c r="H17" s="3" t="e">
        <f>VLOOKUP($A17,Prices_Monthly!$A:$I,COLUMN(H$4),FALSE)/VLOOKUP(EOMONTH($A17,-12),Prices_Monthly!$A:$I,COLUMN(H$4),FALSE)-1</f>
        <v>#VALUE!</v>
      </c>
      <c r="I17" s="3" t="e">
        <f>VLOOKUP($A17,Prices_Monthly!$A:$I,COLUMN(I$4),FALSE)/VLOOKUP(EOMONTH($A17,-12),Prices_Monthly!$A:$I,COLUMN(I$4),FALSE)-1</f>
        <v>#VALUE!</v>
      </c>
      <c r="J17" s="3"/>
      <c r="K17" s="3"/>
      <c r="L17" s="3"/>
      <c r="M17" s="3"/>
      <c r="N17" s="3"/>
    </row>
    <row r="18" spans="1:14" x14ac:dyDescent="0.35">
      <c r="A18" s="2">
        <v>33269</v>
      </c>
      <c r="B18" s="3" t="e">
        <f>VLOOKUP($A18,Prices_Monthly!$A:$I,COLUMN(B$4),FALSE)/VLOOKUP(EOMONTH($A18,-12),Prices_Monthly!$A:$I,COLUMN(B$4),FALSE)-1</f>
        <v>#VALUE!</v>
      </c>
      <c r="C18" s="3">
        <f>VLOOKUP($A18,Prices_Monthly!$A:$I,COLUMN(C$4),FALSE)/VLOOKUP(EOMONTH($A18,-12),Prices_Monthly!$A:$I,COLUMN(C$4),FALSE)-1</f>
        <v>-0.17579740718465953</v>
      </c>
      <c r="D18" s="3">
        <f>VLOOKUP($A18,Prices_Monthly!$A:$I,COLUMN(D$4),FALSE)/VLOOKUP(EOMONTH($A18,-12),Prices_Monthly!$A:$I,COLUMN(D$4),FALSE)-1</f>
        <v>-1.2673561151079205E-2</v>
      </c>
      <c r="E18" s="3">
        <f>VLOOKUP($A18,Prices_Monthly!$A:$I,COLUMN(E$4),FALSE)/VLOOKUP(EOMONTH($A18,-12),Prices_Monthly!$A:$I,COLUMN(E$4),FALSE)-1</f>
        <v>2.8919639976306755E-2</v>
      </c>
      <c r="F18" s="3" t="e">
        <f>VLOOKUP($A18,Prices_Monthly!$A:$I,COLUMN(F$4),FALSE)/VLOOKUP(EOMONTH($A18,-12),Prices_Monthly!$A:$I,COLUMN(F$4),FALSE)-1</f>
        <v>#VALUE!</v>
      </c>
      <c r="G18" s="3" t="e">
        <f>VLOOKUP($A18,Prices_Monthly!$A:$I,COLUMN(G$4),FALSE)/VLOOKUP(EOMONTH($A18,-12),Prices_Monthly!$A:$I,COLUMN(G$4),FALSE)-1</f>
        <v>#VALUE!</v>
      </c>
      <c r="H18" s="3" t="e">
        <f>VLOOKUP($A18,Prices_Monthly!$A:$I,COLUMN(H$4),FALSE)/VLOOKUP(EOMONTH($A18,-12),Prices_Monthly!$A:$I,COLUMN(H$4),FALSE)-1</f>
        <v>#VALUE!</v>
      </c>
      <c r="I18" s="3" t="e">
        <f>VLOOKUP($A18,Prices_Monthly!$A:$I,COLUMN(I$4),FALSE)/VLOOKUP(EOMONTH($A18,-12),Prices_Monthly!$A:$I,COLUMN(I$4),FALSE)-1</f>
        <v>#VALUE!</v>
      </c>
    </row>
    <row r="19" spans="1:14" x14ac:dyDescent="0.35">
      <c r="A19" s="2">
        <v>33297</v>
      </c>
      <c r="B19" s="3" t="e">
        <f>VLOOKUP($A19,Prices_Monthly!$A:$I,COLUMN(B$4),FALSE)/VLOOKUP(EOMONTH($A19,-12),Prices_Monthly!$A:$I,COLUMN(B$4),FALSE)-1</f>
        <v>#VALUE!</v>
      </c>
      <c r="C19" s="3">
        <f>VLOOKUP($A19,Prices_Monthly!$A:$I,COLUMN(C$4),FALSE)/VLOOKUP(EOMONTH($A19,-12),Prices_Monthly!$A:$I,COLUMN(C$4),FALSE)-1</f>
        <v>-0.15671483241493012</v>
      </c>
      <c r="D19" s="3">
        <f>VLOOKUP($A19,Prices_Monthly!$A:$I,COLUMN(D$4),FALSE)/VLOOKUP(EOMONTH($A19,-12),Prices_Monthly!$A:$I,COLUMN(D$4),FALSE)-1</f>
        <v>1.2739428568269817E-2</v>
      </c>
      <c r="E19" s="3">
        <f>VLOOKUP($A19,Prices_Monthly!$A:$I,COLUMN(E$4),FALSE)/VLOOKUP(EOMONTH($A19,-12),Prices_Monthly!$A:$I,COLUMN(E$4),FALSE)-1</f>
        <v>3.3866404403214201E-2</v>
      </c>
      <c r="F19" s="3" t="e">
        <f>VLOOKUP($A19,Prices_Monthly!$A:$I,COLUMN(F$4),FALSE)/VLOOKUP(EOMONTH($A19,-12),Prices_Monthly!$A:$I,COLUMN(F$4),FALSE)-1</f>
        <v>#VALUE!</v>
      </c>
      <c r="G19" s="3" t="e">
        <f>VLOOKUP($A19,Prices_Monthly!$A:$I,COLUMN(G$4),FALSE)/VLOOKUP(EOMONTH($A19,-12),Prices_Monthly!$A:$I,COLUMN(G$4),FALSE)-1</f>
        <v>#VALUE!</v>
      </c>
      <c r="H19" s="3" t="e">
        <f>VLOOKUP($A19,Prices_Monthly!$A:$I,COLUMN(H$4),FALSE)/VLOOKUP(EOMONTH($A19,-12),Prices_Monthly!$A:$I,COLUMN(H$4),FALSE)-1</f>
        <v>#VALUE!</v>
      </c>
      <c r="I19" s="3" t="e">
        <f>VLOOKUP($A19,Prices_Monthly!$A:$I,COLUMN(I$4),FALSE)/VLOOKUP(EOMONTH($A19,-12),Prices_Monthly!$A:$I,COLUMN(I$4),FALSE)-1</f>
        <v>#VALUE!</v>
      </c>
    </row>
    <row r="20" spans="1:14" x14ac:dyDescent="0.35">
      <c r="A20" s="2">
        <v>33328</v>
      </c>
      <c r="B20" s="3" t="e">
        <f>VLOOKUP($A20,Prices_Monthly!$A:$I,COLUMN(B$4),FALSE)/VLOOKUP(EOMONTH($A20,-12),Prices_Monthly!$A:$I,COLUMN(B$4),FALSE)-1</f>
        <v>#VALUE!</v>
      </c>
      <c r="C20" s="3">
        <f>VLOOKUP($A20,Prices_Monthly!$A:$I,COLUMN(C$4),FALSE)/VLOOKUP(EOMONTH($A20,-12),Prices_Monthly!$A:$I,COLUMN(C$4),FALSE)-1</f>
        <v>-9.9855701571233024E-2</v>
      </c>
      <c r="D20" s="3">
        <f>VLOOKUP($A20,Prices_Monthly!$A:$I,COLUMN(D$4),FALSE)/VLOOKUP(EOMONTH($A20,-12),Prices_Monthly!$A:$I,COLUMN(D$4),FALSE)-1</f>
        <v>1.9281879464415175E-2</v>
      </c>
      <c r="E20" s="3">
        <f>VLOOKUP($A20,Prices_Monthly!$A:$I,COLUMN(E$4),FALSE)/VLOOKUP(EOMONTH($A20,-12),Prices_Monthly!$A:$I,COLUMN(E$4),FALSE)-1</f>
        <v>4.3346782823952656E-2</v>
      </c>
      <c r="F20" s="3" t="e">
        <f>VLOOKUP($A20,Prices_Monthly!$A:$I,COLUMN(F$4),FALSE)/VLOOKUP(EOMONTH($A20,-12),Prices_Monthly!$A:$I,COLUMN(F$4),FALSE)-1</f>
        <v>#VALUE!</v>
      </c>
      <c r="G20" s="3" t="e">
        <f>VLOOKUP($A20,Prices_Monthly!$A:$I,COLUMN(G$4),FALSE)/VLOOKUP(EOMONTH($A20,-12),Prices_Monthly!$A:$I,COLUMN(G$4),FALSE)-1</f>
        <v>#VALUE!</v>
      </c>
      <c r="H20" s="3" t="e">
        <f>VLOOKUP($A20,Prices_Monthly!$A:$I,COLUMN(H$4),FALSE)/VLOOKUP(EOMONTH($A20,-12),Prices_Monthly!$A:$I,COLUMN(H$4),FALSE)-1</f>
        <v>#VALUE!</v>
      </c>
      <c r="I20" s="3" t="e">
        <f>VLOOKUP($A20,Prices_Monthly!$A:$I,COLUMN(I$4),FALSE)/VLOOKUP(EOMONTH($A20,-12),Prices_Monthly!$A:$I,COLUMN(I$4),FALSE)-1</f>
        <v>#VALUE!</v>
      </c>
    </row>
    <row r="21" spans="1:14" x14ac:dyDescent="0.35">
      <c r="A21" s="2">
        <v>33358</v>
      </c>
      <c r="B21" s="3" t="e">
        <f>VLOOKUP($A21,Prices_Monthly!$A:$I,COLUMN(B$4),FALSE)/VLOOKUP(EOMONTH($A21,-12),Prices_Monthly!$A:$I,COLUMN(B$4),FALSE)-1</f>
        <v>#VALUE!</v>
      </c>
      <c r="C21" s="3">
        <f>VLOOKUP($A21,Prices_Monthly!$A:$I,COLUMN(C$4),FALSE)/VLOOKUP(EOMONTH($A21,-12),Prices_Monthly!$A:$I,COLUMN(C$4),FALSE)-1</f>
        <v>-9.5429371401648422E-2</v>
      </c>
      <c r="D21" s="3">
        <f>VLOOKUP($A21,Prices_Monthly!$A:$I,COLUMN(D$4),FALSE)/VLOOKUP(EOMONTH($A21,-12),Prices_Monthly!$A:$I,COLUMN(D$4),FALSE)-1</f>
        <v>1.335004466227363E-2</v>
      </c>
      <c r="E21" s="3">
        <f>VLOOKUP($A21,Prices_Monthly!$A:$I,COLUMN(E$4),FALSE)/VLOOKUP(EOMONTH($A21,-12),Prices_Monthly!$A:$I,COLUMN(E$4),FALSE)-1</f>
        <v>7.3568298756952588E-2</v>
      </c>
      <c r="F21" s="3" t="e">
        <f>VLOOKUP($A21,Prices_Monthly!$A:$I,COLUMN(F$4),FALSE)/VLOOKUP(EOMONTH($A21,-12),Prices_Monthly!$A:$I,COLUMN(F$4),FALSE)-1</f>
        <v>#VALUE!</v>
      </c>
      <c r="G21" s="3" t="e">
        <f>VLOOKUP($A21,Prices_Monthly!$A:$I,COLUMN(G$4),FALSE)/VLOOKUP(EOMONTH($A21,-12),Prices_Monthly!$A:$I,COLUMN(G$4),FALSE)-1</f>
        <v>#VALUE!</v>
      </c>
      <c r="H21" s="3" t="e">
        <f>VLOOKUP($A21,Prices_Monthly!$A:$I,COLUMN(H$4),FALSE)/VLOOKUP(EOMONTH($A21,-12),Prices_Monthly!$A:$I,COLUMN(H$4),FALSE)-1</f>
        <v>#VALUE!</v>
      </c>
      <c r="I21" s="3" t="e">
        <f>VLOOKUP($A21,Prices_Monthly!$A:$I,COLUMN(I$4),FALSE)/VLOOKUP(EOMONTH($A21,-12),Prices_Monthly!$A:$I,COLUMN(I$4),FALSE)-1</f>
        <v>#VALUE!</v>
      </c>
    </row>
    <row r="22" spans="1:14" x14ac:dyDescent="0.35">
      <c r="A22" s="2">
        <v>33389</v>
      </c>
      <c r="B22" s="3" t="e">
        <f>VLOOKUP($A22,Prices_Monthly!$A:$I,COLUMN(B$4),FALSE)/VLOOKUP(EOMONTH($A22,-12),Prices_Monthly!$A:$I,COLUMN(B$4),FALSE)-1</f>
        <v>#VALUE!</v>
      </c>
      <c r="C22" s="3">
        <f>VLOOKUP($A22,Prices_Monthly!$A:$I,COLUMN(C$4),FALSE)/VLOOKUP(EOMONTH($A22,-12),Prices_Monthly!$A:$I,COLUMN(C$4),FALSE)-1</f>
        <v>-6.5616870240813197E-2</v>
      </c>
      <c r="D22" s="3">
        <f>VLOOKUP($A22,Prices_Monthly!$A:$I,COLUMN(D$4),FALSE)/VLOOKUP(EOMONTH($A22,-12),Prices_Monthly!$A:$I,COLUMN(D$4),FALSE)-1</f>
        <v>-9.2251376121725848E-3</v>
      </c>
      <c r="E22" s="3">
        <f>VLOOKUP($A22,Prices_Monthly!$A:$I,COLUMN(E$4),FALSE)/VLOOKUP(EOMONTH($A22,-12),Prices_Monthly!$A:$I,COLUMN(E$4),FALSE)-1</f>
        <v>4.102568158148312E-2</v>
      </c>
      <c r="F22" s="3" t="e">
        <f>VLOOKUP($A22,Prices_Monthly!$A:$I,COLUMN(F$4),FALSE)/VLOOKUP(EOMONTH($A22,-12),Prices_Monthly!$A:$I,COLUMN(F$4),FALSE)-1</f>
        <v>#VALUE!</v>
      </c>
      <c r="G22" s="3" t="e">
        <f>VLOOKUP($A22,Prices_Monthly!$A:$I,COLUMN(G$4),FALSE)/VLOOKUP(EOMONTH($A22,-12),Prices_Monthly!$A:$I,COLUMN(G$4),FALSE)-1</f>
        <v>#VALUE!</v>
      </c>
      <c r="H22" s="3" t="e">
        <f>VLOOKUP($A22,Prices_Monthly!$A:$I,COLUMN(H$4),FALSE)/VLOOKUP(EOMONTH($A22,-12),Prices_Monthly!$A:$I,COLUMN(H$4),FALSE)-1</f>
        <v>#VALUE!</v>
      </c>
      <c r="I22" s="3" t="e">
        <f>VLOOKUP($A22,Prices_Monthly!$A:$I,COLUMN(I$4),FALSE)/VLOOKUP(EOMONTH($A22,-12),Prices_Monthly!$A:$I,COLUMN(I$4),FALSE)-1</f>
        <v>#VALUE!</v>
      </c>
    </row>
    <row r="23" spans="1:14" x14ac:dyDescent="0.35">
      <c r="A23" s="2">
        <v>33419</v>
      </c>
      <c r="B23" s="3" t="e">
        <f>VLOOKUP($A23,Prices_Monthly!$A:$I,COLUMN(B$4),FALSE)/VLOOKUP(EOMONTH($A23,-12),Prices_Monthly!$A:$I,COLUMN(B$4),FALSE)-1</f>
        <v>#VALUE!</v>
      </c>
      <c r="C23" s="3">
        <f>VLOOKUP($A23,Prices_Monthly!$A:$I,COLUMN(C$4),FALSE)/VLOOKUP(EOMONTH($A23,-12),Prices_Monthly!$A:$I,COLUMN(C$4),FALSE)-1</f>
        <v>-2.9388518091032156E-2</v>
      </c>
      <c r="D23" s="3">
        <f>VLOOKUP($A23,Prices_Monthly!$A:$I,COLUMN(D$4),FALSE)/VLOOKUP(EOMONTH($A23,-12),Prices_Monthly!$A:$I,COLUMN(D$4),FALSE)-1</f>
        <v>-2.0139992510382898E-3</v>
      </c>
      <c r="E23" s="3">
        <f>VLOOKUP($A23,Prices_Monthly!$A:$I,COLUMN(E$4),FALSE)/VLOOKUP(EOMONTH($A23,-12),Prices_Monthly!$A:$I,COLUMN(E$4),FALSE)-1</f>
        <v>1.9805712925093255E-2</v>
      </c>
      <c r="F23" s="3" t="e">
        <f>VLOOKUP($A23,Prices_Monthly!$A:$I,COLUMN(F$4),FALSE)/VLOOKUP(EOMONTH($A23,-12),Prices_Monthly!$A:$I,COLUMN(F$4),FALSE)-1</f>
        <v>#VALUE!</v>
      </c>
      <c r="G23" s="3" t="e">
        <f>VLOOKUP($A23,Prices_Monthly!$A:$I,COLUMN(G$4),FALSE)/VLOOKUP(EOMONTH($A23,-12),Prices_Monthly!$A:$I,COLUMN(G$4),FALSE)-1</f>
        <v>#VALUE!</v>
      </c>
      <c r="H23" s="3" t="e">
        <f>VLOOKUP($A23,Prices_Monthly!$A:$I,COLUMN(H$4),FALSE)/VLOOKUP(EOMONTH($A23,-12),Prices_Monthly!$A:$I,COLUMN(H$4),FALSE)-1</f>
        <v>#VALUE!</v>
      </c>
      <c r="I23" s="3" t="e">
        <f>VLOOKUP($A23,Prices_Monthly!$A:$I,COLUMN(I$4),FALSE)/VLOOKUP(EOMONTH($A23,-12),Prices_Monthly!$A:$I,COLUMN(I$4),FALSE)-1</f>
        <v>#VALUE!</v>
      </c>
    </row>
    <row r="24" spans="1:14" x14ac:dyDescent="0.35">
      <c r="A24" s="2">
        <v>33450</v>
      </c>
      <c r="B24" s="3" t="e">
        <f>VLOOKUP($A24,Prices_Monthly!$A:$I,COLUMN(B$4),FALSE)/VLOOKUP(EOMONTH($A24,-12),Prices_Monthly!$A:$I,COLUMN(B$4),FALSE)-1</f>
        <v>#VALUE!</v>
      </c>
      <c r="C24" s="3">
        <f>VLOOKUP($A24,Prices_Monthly!$A:$I,COLUMN(C$4),FALSE)/VLOOKUP(EOMONTH($A24,-12),Prices_Monthly!$A:$I,COLUMN(C$4),FALSE)-1</f>
        <v>-7.205956106640421E-2</v>
      </c>
      <c r="D24" s="3">
        <f>VLOOKUP($A24,Prices_Monthly!$A:$I,COLUMN(D$4),FALSE)/VLOOKUP(EOMONTH($A24,-12),Prices_Monthly!$A:$I,COLUMN(D$4),FALSE)-1</f>
        <v>2.8421637982879444E-2</v>
      </c>
      <c r="E24" s="3">
        <f>VLOOKUP($A24,Prices_Monthly!$A:$I,COLUMN(E$4),FALSE)/VLOOKUP(EOMONTH($A24,-12),Prices_Monthly!$A:$I,COLUMN(E$4),FALSE)-1</f>
        <v>2.4328255029864687E-2</v>
      </c>
      <c r="F24" s="3" t="e">
        <f>VLOOKUP($A24,Prices_Monthly!$A:$I,COLUMN(F$4),FALSE)/VLOOKUP(EOMONTH($A24,-12),Prices_Monthly!$A:$I,COLUMN(F$4),FALSE)-1</f>
        <v>#VALUE!</v>
      </c>
      <c r="G24" s="3" t="e">
        <f>VLOOKUP($A24,Prices_Monthly!$A:$I,COLUMN(G$4),FALSE)/VLOOKUP(EOMONTH($A24,-12),Prices_Monthly!$A:$I,COLUMN(G$4),FALSE)-1</f>
        <v>#VALUE!</v>
      </c>
      <c r="H24" s="3" t="e">
        <f>VLOOKUP($A24,Prices_Monthly!$A:$I,COLUMN(H$4),FALSE)/VLOOKUP(EOMONTH($A24,-12),Prices_Monthly!$A:$I,COLUMN(H$4),FALSE)-1</f>
        <v>#VALUE!</v>
      </c>
      <c r="I24" s="3" t="e">
        <f>VLOOKUP($A24,Prices_Monthly!$A:$I,COLUMN(I$4),FALSE)/VLOOKUP(EOMONTH($A24,-12),Prices_Monthly!$A:$I,COLUMN(I$4),FALSE)-1</f>
        <v>#VALUE!</v>
      </c>
    </row>
    <row r="25" spans="1:14" x14ac:dyDescent="0.35">
      <c r="A25" s="2">
        <v>33481</v>
      </c>
      <c r="B25" s="3" t="e">
        <f>VLOOKUP($A25,Prices_Monthly!$A:$I,COLUMN(B$4),FALSE)/VLOOKUP(EOMONTH($A25,-12),Prices_Monthly!$A:$I,COLUMN(B$4),FALSE)-1</f>
        <v>#VALUE!</v>
      </c>
      <c r="C25" s="3">
        <f>VLOOKUP($A25,Prices_Monthly!$A:$I,COLUMN(C$4),FALSE)/VLOOKUP(EOMONTH($A25,-12),Prices_Monthly!$A:$I,COLUMN(C$4),FALSE)-1</f>
        <v>-0.13954572931194009</v>
      </c>
      <c r="D25" s="3">
        <f>VLOOKUP($A25,Prices_Monthly!$A:$I,COLUMN(D$4),FALSE)/VLOOKUP(EOMONTH($A25,-12),Prices_Monthly!$A:$I,COLUMN(D$4),FALSE)-1</f>
        <v>7.8092619590423018E-2</v>
      </c>
      <c r="E25" s="3">
        <f>VLOOKUP($A25,Prices_Monthly!$A:$I,COLUMN(E$4),FALSE)/VLOOKUP(EOMONTH($A25,-12),Prices_Monthly!$A:$I,COLUMN(E$4),FALSE)-1</f>
        <v>8.1927440174835997E-2</v>
      </c>
      <c r="F25" s="3" t="e">
        <f>VLOOKUP($A25,Prices_Monthly!$A:$I,COLUMN(F$4),FALSE)/VLOOKUP(EOMONTH($A25,-12),Prices_Monthly!$A:$I,COLUMN(F$4),FALSE)-1</f>
        <v>#VALUE!</v>
      </c>
      <c r="G25" s="3" t="e">
        <f>VLOOKUP($A25,Prices_Monthly!$A:$I,COLUMN(G$4),FALSE)/VLOOKUP(EOMONTH($A25,-12),Prices_Monthly!$A:$I,COLUMN(G$4),FALSE)-1</f>
        <v>#VALUE!</v>
      </c>
      <c r="H25" s="3" t="e">
        <f>VLOOKUP($A25,Prices_Monthly!$A:$I,COLUMN(H$4),FALSE)/VLOOKUP(EOMONTH($A25,-12),Prices_Monthly!$A:$I,COLUMN(H$4),FALSE)-1</f>
        <v>#VALUE!</v>
      </c>
      <c r="I25" s="3" t="e">
        <f>VLOOKUP($A25,Prices_Monthly!$A:$I,COLUMN(I$4),FALSE)/VLOOKUP(EOMONTH($A25,-12),Prices_Monthly!$A:$I,COLUMN(I$4),FALSE)-1</f>
        <v>#VALUE!</v>
      </c>
    </row>
    <row r="26" spans="1:14" x14ac:dyDescent="0.35">
      <c r="A26" s="2">
        <v>33511</v>
      </c>
      <c r="B26" s="3" t="e">
        <f>VLOOKUP($A26,Prices_Monthly!$A:$I,COLUMN(B$4),FALSE)/VLOOKUP(EOMONTH($A26,-12),Prices_Monthly!$A:$I,COLUMN(B$4),FALSE)-1</f>
        <v>#VALUE!</v>
      </c>
      <c r="C26" s="3">
        <f>VLOOKUP($A26,Prices_Monthly!$A:$I,COLUMN(C$4),FALSE)/VLOOKUP(EOMONTH($A26,-12),Prices_Monthly!$A:$I,COLUMN(C$4),FALSE)-1</f>
        <v>-0.16916408756435963</v>
      </c>
      <c r="D26" s="3">
        <f>VLOOKUP($A26,Prices_Monthly!$A:$I,COLUMN(D$4),FALSE)/VLOOKUP(EOMONTH($A26,-12),Prices_Monthly!$A:$I,COLUMN(D$4),FALSE)-1</f>
        <v>0.12652759254133206</v>
      </c>
      <c r="E26" s="3">
        <f>VLOOKUP($A26,Prices_Monthly!$A:$I,COLUMN(E$4),FALSE)/VLOOKUP(EOMONTH($A26,-12),Prices_Monthly!$A:$I,COLUMN(E$4),FALSE)-1</f>
        <v>0.10532012629431042</v>
      </c>
      <c r="F26" s="3" t="e">
        <f>VLOOKUP($A26,Prices_Monthly!$A:$I,COLUMN(F$4),FALSE)/VLOOKUP(EOMONTH($A26,-12),Prices_Monthly!$A:$I,COLUMN(F$4),FALSE)-1</f>
        <v>#VALUE!</v>
      </c>
      <c r="G26" s="3" t="e">
        <f>VLOOKUP($A26,Prices_Monthly!$A:$I,COLUMN(G$4),FALSE)/VLOOKUP(EOMONTH($A26,-12),Prices_Monthly!$A:$I,COLUMN(G$4),FALSE)-1</f>
        <v>#VALUE!</v>
      </c>
      <c r="H26" s="3" t="e">
        <f>VLOOKUP($A26,Prices_Monthly!$A:$I,COLUMN(H$4),FALSE)/VLOOKUP(EOMONTH($A26,-12),Prices_Monthly!$A:$I,COLUMN(H$4),FALSE)-1</f>
        <v>#VALUE!</v>
      </c>
      <c r="I26" s="3" t="e">
        <f>VLOOKUP($A26,Prices_Monthly!$A:$I,COLUMN(I$4),FALSE)/VLOOKUP(EOMONTH($A26,-12),Prices_Monthly!$A:$I,COLUMN(I$4),FALSE)-1</f>
        <v>#VALUE!</v>
      </c>
    </row>
    <row r="27" spans="1:14" x14ac:dyDescent="0.35">
      <c r="A27" s="2">
        <v>33542</v>
      </c>
      <c r="B27" s="3" t="e">
        <f>VLOOKUP($A27,Prices_Monthly!$A:$I,COLUMN(B$4),FALSE)/VLOOKUP(EOMONTH($A27,-12),Prices_Monthly!$A:$I,COLUMN(B$4),FALSE)-1</f>
        <v>#VALUE!</v>
      </c>
      <c r="C27" s="3">
        <f>VLOOKUP($A27,Prices_Monthly!$A:$I,COLUMN(C$4),FALSE)/VLOOKUP(EOMONTH($A27,-12),Prices_Monthly!$A:$I,COLUMN(C$4),FALSE)-1</f>
        <v>-0.10529204162320804</v>
      </c>
      <c r="D27" s="3">
        <f>VLOOKUP($A27,Prices_Monthly!$A:$I,COLUMN(D$4),FALSE)/VLOOKUP(EOMONTH($A27,-12),Prices_Monthly!$A:$I,COLUMN(D$4),FALSE)-1</f>
        <v>7.7638804148871365E-2</v>
      </c>
      <c r="E27" s="3">
        <f>VLOOKUP($A27,Prices_Monthly!$A:$I,COLUMN(E$4),FALSE)/VLOOKUP(EOMONTH($A27,-12),Prices_Monthly!$A:$I,COLUMN(E$4),FALSE)-1</f>
        <v>9.6326657200280996E-2</v>
      </c>
      <c r="F27" s="3" t="e">
        <f>VLOOKUP($A27,Prices_Monthly!$A:$I,COLUMN(F$4),FALSE)/VLOOKUP(EOMONTH($A27,-12),Prices_Monthly!$A:$I,COLUMN(F$4),FALSE)-1</f>
        <v>#VALUE!</v>
      </c>
      <c r="G27" s="3" t="e">
        <f>VLOOKUP($A27,Prices_Monthly!$A:$I,COLUMN(G$4),FALSE)/VLOOKUP(EOMONTH($A27,-12),Prices_Monthly!$A:$I,COLUMN(G$4),FALSE)-1</f>
        <v>#VALUE!</v>
      </c>
      <c r="H27" s="3" t="e">
        <f>VLOOKUP($A27,Prices_Monthly!$A:$I,COLUMN(H$4),FALSE)/VLOOKUP(EOMONTH($A27,-12),Prices_Monthly!$A:$I,COLUMN(H$4),FALSE)-1</f>
        <v>#VALUE!</v>
      </c>
      <c r="I27" s="3" t="e">
        <f>VLOOKUP($A27,Prices_Monthly!$A:$I,COLUMN(I$4),FALSE)/VLOOKUP(EOMONTH($A27,-12),Prices_Monthly!$A:$I,COLUMN(I$4),FALSE)-1</f>
        <v>#VALUE!</v>
      </c>
    </row>
    <row r="28" spans="1:14" x14ac:dyDescent="0.35">
      <c r="A28" s="2">
        <v>33572</v>
      </c>
      <c r="B28" s="3" t="e">
        <f>VLOOKUP($A28,Prices_Monthly!$A:$I,COLUMN(B$4),FALSE)/VLOOKUP(EOMONTH($A28,-12),Prices_Monthly!$A:$I,COLUMN(B$4),FALSE)-1</f>
        <v>#VALUE!</v>
      </c>
      <c r="C28" s="3">
        <f>VLOOKUP($A28,Prices_Monthly!$A:$I,COLUMN(C$4),FALSE)/VLOOKUP(EOMONTH($A28,-12),Prices_Monthly!$A:$I,COLUMN(C$4),FALSE)-1</f>
        <v>-8.5124639821787529E-2</v>
      </c>
      <c r="D28" s="3">
        <f>VLOOKUP($A28,Prices_Monthly!$A:$I,COLUMN(D$4),FALSE)/VLOOKUP(EOMONTH($A28,-12),Prices_Monthly!$A:$I,COLUMN(D$4),FALSE)-1</f>
        <v>5.5994048216576164E-2</v>
      </c>
      <c r="E28" s="3">
        <f>VLOOKUP($A28,Prices_Monthly!$A:$I,COLUMN(E$4),FALSE)/VLOOKUP(EOMONTH($A28,-12),Prices_Monthly!$A:$I,COLUMN(E$4),FALSE)-1</f>
        <v>7.6883356725132357E-2</v>
      </c>
      <c r="F28" s="3" t="e">
        <f>VLOOKUP($A28,Prices_Monthly!$A:$I,COLUMN(F$4),FALSE)/VLOOKUP(EOMONTH($A28,-12),Prices_Monthly!$A:$I,COLUMN(F$4),FALSE)-1</f>
        <v>#VALUE!</v>
      </c>
      <c r="G28" s="3" t="e">
        <f>VLOOKUP($A28,Prices_Monthly!$A:$I,COLUMN(G$4),FALSE)/VLOOKUP(EOMONTH($A28,-12),Prices_Monthly!$A:$I,COLUMN(G$4),FALSE)-1</f>
        <v>#VALUE!</v>
      </c>
      <c r="H28" s="3" t="e">
        <f>VLOOKUP($A28,Prices_Monthly!$A:$I,COLUMN(H$4),FALSE)/VLOOKUP(EOMONTH($A28,-12),Prices_Monthly!$A:$I,COLUMN(H$4),FALSE)-1</f>
        <v>#VALUE!</v>
      </c>
      <c r="I28" s="3" t="e">
        <f>VLOOKUP($A28,Prices_Monthly!$A:$I,COLUMN(I$4),FALSE)/VLOOKUP(EOMONTH($A28,-12),Prices_Monthly!$A:$I,COLUMN(I$4),FALSE)-1</f>
        <v>#VALUE!</v>
      </c>
    </row>
    <row r="29" spans="1:14" x14ac:dyDescent="0.35">
      <c r="A29" s="2">
        <v>33603</v>
      </c>
      <c r="B29" s="3" t="e">
        <f>VLOOKUP($A29,Prices_Monthly!$A:$I,COLUMN(B$4),FALSE)/VLOOKUP(EOMONTH($A29,-12),Prices_Monthly!$A:$I,COLUMN(B$4),FALSE)-1</f>
        <v>#VALUE!</v>
      </c>
      <c r="C29" s="3">
        <f>VLOOKUP($A29,Prices_Monthly!$A:$I,COLUMN(C$4),FALSE)/VLOOKUP(EOMONTH($A29,-12),Prices_Monthly!$A:$I,COLUMN(C$4),FALSE)-1</f>
        <v>-0.14753091239633875</v>
      </c>
      <c r="D29" s="3">
        <f>VLOOKUP($A29,Prices_Monthly!$A:$I,COLUMN(D$4),FALSE)/VLOOKUP(EOMONTH($A29,-12),Prices_Monthly!$A:$I,COLUMN(D$4),FALSE)-1</f>
        <v>6.4239548301844085E-2</v>
      </c>
      <c r="E29" s="3">
        <f>VLOOKUP($A29,Prices_Monthly!$A:$I,COLUMN(E$4),FALSE)/VLOOKUP(EOMONTH($A29,-12),Prices_Monthly!$A:$I,COLUMN(E$4),FALSE)-1</f>
        <v>0.11474183690356221</v>
      </c>
      <c r="F29" s="3" t="e">
        <f>VLOOKUP($A29,Prices_Monthly!$A:$I,COLUMN(F$4),FALSE)/VLOOKUP(EOMONTH($A29,-12),Prices_Monthly!$A:$I,COLUMN(F$4),FALSE)-1</f>
        <v>#VALUE!</v>
      </c>
      <c r="G29" s="3" t="e">
        <f>VLOOKUP($A29,Prices_Monthly!$A:$I,COLUMN(G$4),FALSE)/VLOOKUP(EOMONTH($A29,-12),Prices_Monthly!$A:$I,COLUMN(G$4),FALSE)-1</f>
        <v>#VALUE!</v>
      </c>
      <c r="H29" s="3" t="e">
        <f>VLOOKUP($A29,Prices_Monthly!$A:$I,COLUMN(H$4),FALSE)/VLOOKUP(EOMONTH($A29,-12),Prices_Monthly!$A:$I,COLUMN(H$4),FALSE)-1</f>
        <v>#VALUE!</v>
      </c>
      <c r="I29" s="3" t="e">
        <f>VLOOKUP($A29,Prices_Monthly!$A:$I,COLUMN(I$4),FALSE)/VLOOKUP(EOMONTH($A29,-12),Prices_Monthly!$A:$I,COLUMN(I$4),FALSE)-1</f>
        <v>#VALUE!</v>
      </c>
    </row>
    <row r="30" spans="1:14" x14ac:dyDescent="0.35">
      <c r="A30" s="2">
        <v>33634</v>
      </c>
      <c r="B30" s="3" t="e">
        <f>VLOOKUP($A30,Prices_Monthly!$A:$I,COLUMN(B$4),FALSE)/VLOOKUP(EOMONTH($A30,-12),Prices_Monthly!$A:$I,COLUMN(B$4),FALSE)-1</f>
        <v>#VALUE!</v>
      </c>
      <c r="C30" s="3">
        <f>VLOOKUP($A30,Prices_Monthly!$A:$I,COLUMN(C$4),FALSE)/VLOOKUP(EOMONTH($A30,-12),Prices_Monthly!$A:$I,COLUMN(C$4),FALSE)-1</f>
        <v>-7.1761144269550936E-2</v>
      </c>
      <c r="D30" s="3">
        <f>VLOOKUP($A30,Prices_Monthly!$A:$I,COLUMN(D$4),FALSE)/VLOOKUP(EOMONTH($A30,-12),Prices_Monthly!$A:$I,COLUMN(D$4),FALSE)-1</f>
        <v>4.9039672759168207E-2</v>
      </c>
      <c r="E30" s="3">
        <f>VLOOKUP($A30,Prices_Monthly!$A:$I,COLUMN(E$4),FALSE)/VLOOKUP(EOMONTH($A30,-12),Prices_Monthly!$A:$I,COLUMN(E$4),FALSE)-1</f>
        <v>6.8674507069116153E-2</v>
      </c>
      <c r="F30" s="3" t="e">
        <f>VLOOKUP($A30,Prices_Monthly!$A:$I,COLUMN(F$4),FALSE)/VLOOKUP(EOMONTH($A30,-12),Prices_Monthly!$A:$I,COLUMN(F$4),FALSE)-1</f>
        <v>#VALUE!</v>
      </c>
      <c r="G30" s="3" t="e">
        <f>VLOOKUP($A30,Prices_Monthly!$A:$I,COLUMN(G$4),FALSE)/VLOOKUP(EOMONTH($A30,-12),Prices_Monthly!$A:$I,COLUMN(G$4),FALSE)-1</f>
        <v>#VALUE!</v>
      </c>
      <c r="H30" s="3" t="e">
        <f>VLOOKUP($A30,Prices_Monthly!$A:$I,COLUMN(H$4),FALSE)/VLOOKUP(EOMONTH($A30,-12),Prices_Monthly!$A:$I,COLUMN(H$4),FALSE)-1</f>
        <v>#VALUE!</v>
      </c>
      <c r="I30" s="3" t="e">
        <f>VLOOKUP($A30,Prices_Monthly!$A:$I,COLUMN(I$4),FALSE)/VLOOKUP(EOMONTH($A30,-12),Prices_Monthly!$A:$I,COLUMN(I$4),FALSE)-1</f>
        <v>#VALUE!</v>
      </c>
    </row>
    <row r="31" spans="1:14" x14ac:dyDescent="0.35">
      <c r="A31" s="2">
        <v>33663</v>
      </c>
      <c r="B31" s="3" t="e">
        <f>VLOOKUP($A31,Prices_Monthly!$A:$I,COLUMN(B$4),FALSE)/VLOOKUP(EOMONTH($A31,-12),Prices_Monthly!$A:$I,COLUMN(B$4),FALSE)-1</f>
        <v>#VALUE!</v>
      </c>
      <c r="C31" s="3">
        <f>VLOOKUP($A31,Prices_Monthly!$A:$I,COLUMN(C$4),FALSE)/VLOOKUP(EOMONTH($A31,-12),Prices_Monthly!$A:$I,COLUMN(C$4),FALSE)-1</f>
        <v>-8.5416879273395252E-2</v>
      </c>
      <c r="D31" s="3">
        <f>VLOOKUP($A31,Prices_Monthly!$A:$I,COLUMN(D$4),FALSE)/VLOOKUP(EOMONTH($A31,-12),Prices_Monthly!$A:$I,COLUMN(D$4),FALSE)-1</f>
        <v>4.6097571403749926E-2</v>
      </c>
      <c r="E31" s="3">
        <f>VLOOKUP($A31,Prices_Monthly!$A:$I,COLUMN(E$4),FALSE)/VLOOKUP(EOMONTH($A31,-12),Prices_Monthly!$A:$I,COLUMN(E$4),FALSE)-1</f>
        <v>7.6863112399531808E-2</v>
      </c>
      <c r="F31" s="3" t="e">
        <f>VLOOKUP($A31,Prices_Monthly!$A:$I,COLUMN(F$4),FALSE)/VLOOKUP(EOMONTH($A31,-12),Prices_Monthly!$A:$I,COLUMN(F$4),FALSE)-1</f>
        <v>#VALUE!</v>
      </c>
      <c r="G31" s="3" t="e">
        <f>VLOOKUP($A31,Prices_Monthly!$A:$I,COLUMN(G$4),FALSE)/VLOOKUP(EOMONTH($A31,-12),Prices_Monthly!$A:$I,COLUMN(G$4),FALSE)-1</f>
        <v>#VALUE!</v>
      </c>
      <c r="H31" s="3" t="e">
        <f>VLOOKUP($A31,Prices_Monthly!$A:$I,COLUMN(H$4),FALSE)/VLOOKUP(EOMONTH($A31,-12),Prices_Monthly!$A:$I,COLUMN(H$4),FALSE)-1</f>
        <v>#VALUE!</v>
      </c>
      <c r="I31" s="3" t="e">
        <f>VLOOKUP($A31,Prices_Monthly!$A:$I,COLUMN(I$4),FALSE)/VLOOKUP(EOMONTH($A31,-12),Prices_Monthly!$A:$I,COLUMN(I$4),FALSE)-1</f>
        <v>#VALUE!</v>
      </c>
    </row>
    <row r="32" spans="1:14" x14ac:dyDescent="0.35">
      <c r="A32" s="2">
        <v>33694</v>
      </c>
      <c r="B32" s="3" t="e">
        <f>VLOOKUP($A32,Prices_Monthly!$A:$I,COLUMN(B$4),FALSE)/VLOOKUP(EOMONTH($A32,-12),Prices_Monthly!$A:$I,COLUMN(B$4),FALSE)-1</f>
        <v>#VALUE!</v>
      </c>
      <c r="C32" s="3">
        <f>VLOOKUP($A32,Prices_Monthly!$A:$I,COLUMN(C$4),FALSE)/VLOOKUP(EOMONTH($A32,-12),Prices_Monthly!$A:$I,COLUMN(C$4),FALSE)-1</f>
        <v>-8.1846803044986371E-2</v>
      </c>
      <c r="D32" s="3">
        <f>VLOOKUP($A32,Prices_Monthly!$A:$I,COLUMN(D$4),FALSE)/VLOOKUP(EOMONTH($A32,-12),Prices_Monthly!$A:$I,COLUMN(D$4),FALSE)-1</f>
        <v>6.1028032668858589E-2</v>
      </c>
      <c r="E32" s="3">
        <f>VLOOKUP($A32,Prices_Monthly!$A:$I,COLUMN(E$4),FALSE)/VLOOKUP(EOMONTH($A32,-12),Prices_Monthly!$A:$I,COLUMN(E$4),FALSE)-1</f>
        <v>6.2173201800324263E-2</v>
      </c>
      <c r="F32" s="3" t="e">
        <f>VLOOKUP($A32,Prices_Monthly!$A:$I,COLUMN(F$4),FALSE)/VLOOKUP(EOMONTH($A32,-12),Prices_Monthly!$A:$I,COLUMN(F$4),FALSE)-1</f>
        <v>#VALUE!</v>
      </c>
      <c r="G32" s="3" t="e">
        <f>VLOOKUP($A32,Prices_Monthly!$A:$I,COLUMN(G$4),FALSE)/VLOOKUP(EOMONTH($A32,-12),Prices_Monthly!$A:$I,COLUMN(G$4),FALSE)-1</f>
        <v>#VALUE!</v>
      </c>
      <c r="H32" s="3" t="e">
        <f>VLOOKUP($A32,Prices_Monthly!$A:$I,COLUMN(H$4),FALSE)/VLOOKUP(EOMONTH($A32,-12),Prices_Monthly!$A:$I,COLUMN(H$4),FALSE)-1</f>
        <v>#VALUE!</v>
      </c>
      <c r="I32" s="3" t="e">
        <f>VLOOKUP($A32,Prices_Monthly!$A:$I,COLUMN(I$4),FALSE)/VLOOKUP(EOMONTH($A32,-12),Prices_Monthly!$A:$I,COLUMN(I$4),FALSE)-1</f>
        <v>#VALUE!</v>
      </c>
    </row>
    <row r="33" spans="1:9" x14ac:dyDescent="0.35">
      <c r="A33" s="2">
        <v>33724</v>
      </c>
      <c r="B33" s="3" t="e">
        <f>VLOOKUP($A33,Prices_Monthly!$A:$I,COLUMN(B$4),FALSE)/VLOOKUP(EOMONTH($A33,-12),Prices_Monthly!$A:$I,COLUMN(B$4),FALSE)-1</f>
        <v>#VALUE!</v>
      </c>
      <c r="C33" s="3">
        <f>VLOOKUP($A33,Prices_Monthly!$A:$I,COLUMN(C$4),FALSE)/VLOOKUP(EOMONTH($A33,-12),Prices_Monthly!$A:$I,COLUMN(C$4),FALSE)-1</f>
        <v>-9.777690046644949E-2</v>
      </c>
      <c r="D33" s="3">
        <f>VLOOKUP($A33,Prices_Monthly!$A:$I,COLUMN(D$4),FALSE)/VLOOKUP(EOMONTH($A33,-12),Prices_Monthly!$A:$I,COLUMN(D$4),FALSE)-1</f>
        <v>4.5799920251650361E-2</v>
      </c>
      <c r="E33" s="3">
        <f>VLOOKUP($A33,Prices_Monthly!$A:$I,COLUMN(E$4),FALSE)/VLOOKUP(EOMONTH($A33,-12),Prices_Monthly!$A:$I,COLUMN(E$4),FALSE)-1</f>
        <v>5.6816485863796284E-2</v>
      </c>
      <c r="F33" s="3" t="e">
        <f>VLOOKUP($A33,Prices_Monthly!$A:$I,COLUMN(F$4),FALSE)/VLOOKUP(EOMONTH($A33,-12),Prices_Monthly!$A:$I,COLUMN(F$4),FALSE)-1</f>
        <v>#VALUE!</v>
      </c>
      <c r="G33" s="3" t="e">
        <f>VLOOKUP($A33,Prices_Monthly!$A:$I,COLUMN(G$4),FALSE)/VLOOKUP(EOMONTH($A33,-12),Prices_Monthly!$A:$I,COLUMN(G$4),FALSE)-1</f>
        <v>#VALUE!</v>
      </c>
      <c r="H33" s="3" t="e">
        <f>VLOOKUP($A33,Prices_Monthly!$A:$I,COLUMN(H$4),FALSE)/VLOOKUP(EOMONTH($A33,-12),Prices_Monthly!$A:$I,COLUMN(H$4),FALSE)-1</f>
        <v>#VALUE!</v>
      </c>
      <c r="I33" s="3" t="e">
        <f>VLOOKUP($A33,Prices_Monthly!$A:$I,COLUMN(I$4),FALSE)/VLOOKUP(EOMONTH($A33,-12),Prices_Monthly!$A:$I,COLUMN(I$4),FALSE)-1</f>
        <v>#VALUE!</v>
      </c>
    </row>
    <row r="34" spans="1:9" x14ac:dyDescent="0.35">
      <c r="A34" s="2">
        <v>33755</v>
      </c>
      <c r="B34" s="3" t="e">
        <f>VLOOKUP($A34,Prices_Monthly!$A:$I,COLUMN(B$4),FALSE)/VLOOKUP(EOMONTH($A34,-12),Prices_Monthly!$A:$I,COLUMN(B$4),FALSE)-1</f>
        <v>#VALUE!</v>
      </c>
      <c r="C34" s="3">
        <f>VLOOKUP($A34,Prices_Monthly!$A:$I,COLUMN(C$4),FALSE)/VLOOKUP(EOMONTH($A34,-12),Prices_Monthly!$A:$I,COLUMN(C$4),FALSE)-1</f>
        <v>-0.11148328652007611</v>
      </c>
      <c r="D34" s="3">
        <f>VLOOKUP($A34,Prices_Monthly!$A:$I,COLUMN(D$4),FALSE)/VLOOKUP(EOMONTH($A34,-12),Prices_Monthly!$A:$I,COLUMN(D$4),FALSE)-1</f>
        <v>5.6005896711958103E-2</v>
      </c>
      <c r="E34" s="3">
        <f>VLOOKUP($A34,Prices_Monthly!$A:$I,COLUMN(E$4),FALSE)/VLOOKUP(EOMONTH($A34,-12),Prices_Monthly!$A:$I,COLUMN(E$4),FALSE)-1</f>
        <v>8.1346934983109076E-2</v>
      </c>
      <c r="F34" s="3" t="e">
        <f>VLOOKUP($A34,Prices_Monthly!$A:$I,COLUMN(F$4),FALSE)/VLOOKUP(EOMONTH($A34,-12),Prices_Monthly!$A:$I,COLUMN(F$4),FALSE)-1</f>
        <v>#VALUE!</v>
      </c>
      <c r="G34" s="3" t="e">
        <f>VLOOKUP($A34,Prices_Monthly!$A:$I,COLUMN(G$4),FALSE)/VLOOKUP(EOMONTH($A34,-12),Prices_Monthly!$A:$I,COLUMN(G$4),FALSE)-1</f>
        <v>#VALUE!</v>
      </c>
      <c r="H34" s="3" t="e">
        <f>VLOOKUP($A34,Prices_Monthly!$A:$I,COLUMN(H$4),FALSE)/VLOOKUP(EOMONTH($A34,-12),Prices_Monthly!$A:$I,COLUMN(H$4),FALSE)-1</f>
        <v>#VALUE!</v>
      </c>
      <c r="I34" s="3" t="e">
        <f>VLOOKUP($A34,Prices_Monthly!$A:$I,COLUMN(I$4),FALSE)/VLOOKUP(EOMONTH($A34,-12),Prices_Monthly!$A:$I,COLUMN(I$4),FALSE)-1</f>
        <v>#VALUE!</v>
      </c>
    </row>
    <row r="35" spans="1:9" x14ac:dyDescent="0.35">
      <c r="A35" s="2">
        <v>33785</v>
      </c>
      <c r="B35" s="3" t="e">
        <f>VLOOKUP($A35,Prices_Monthly!$A:$I,COLUMN(B$4),FALSE)/VLOOKUP(EOMONTH($A35,-12),Prices_Monthly!$A:$I,COLUMN(B$4),FALSE)-1</f>
        <v>#VALUE!</v>
      </c>
      <c r="C35" s="3">
        <f>VLOOKUP($A35,Prices_Monthly!$A:$I,COLUMN(C$4),FALSE)/VLOOKUP(EOMONTH($A35,-12),Prices_Monthly!$A:$I,COLUMN(C$4),FALSE)-1</f>
        <v>-0.10843657702722798</v>
      </c>
      <c r="D35" s="3">
        <f>VLOOKUP($A35,Prices_Monthly!$A:$I,COLUMN(D$4),FALSE)/VLOOKUP(EOMONTH($A35,-12),Prices_Monthly!$A:$I,COLUMN(D$4),FALSE)-1</f>
        <v>8.520484932662753E-2</v>
      </c>
      <c r="E35" s="3">
        <f>VLOOKUP($A35,Prices_Monthly!$A:$I,COLUMN(E$4),FALSE)/VLOOKUP(EOMONTH($A35,-12),Prices_Monthly!$A:$I,COLUMN(E$4),FALSE)-1</f>
        <v>0.10863862692322424</v>
      </c>
      <c r="F35" s="3" t="e">
        <f>VLOOKUP($A35,Prices_Monthly!$A:$I,COLUMN(F$4),FALSE)/VLOOKUP(EOMONTH($A35,-12),Prices_Monthly!$A:$I,COLUMN(F$4),FALSE)-1</f>
        <v>#VALUE!</v>
      </c>
      <c r="G35" s="3" t="e">
        <f>VLOOKUP($A35,Prices_Monthly!$A:$I,COLUMN(G$4),FALSE)/VLOOKUP(EOMONTH($A35,-12),Prices_Monthly!$A:$I,COLUMN(G$4),FALSE)-1</f>
        <v>#VALUE!</v>
      </c>
      <c r="H35" s="3" t="e">
        <f>VLOOKUP($A35,Prices_Monthly!$A:$I,COLUMN(H$4),FALSE)/VLOOKUP(EOMONTH($A35,-12),Prices_Monthly!$A:$I,COLUMN(H$4),FALSE)-1</f>
        <v>#VALUE!</v>
      </c>
      <c r="I35" s="3" t="e">
        <f>VLOOKUP($A35,Prices_Monthly!$A:$I,COLUMN(I$4),FALSE)/VLOOKUP(EOMONTH($A35,-12),Prices_Monthly!$A:$I,COLUMN(I$4),FALSE)-1</f>
        <v>#VALUE!</v>
      </c>
    </row>
    <row r="36" spans="1:9" x14ac:dyDescent="0.35">
      <c r="A36" s="2">
        <v>33816</v>
      </c>
      <c r="B36" s="3" t="e">
        <f>VLOOKUP($A36,Prices_Monthly!$A:$I,COLUMN(B$4),FALSE)/VLOOKUP(EOMONTH($A36,-12),Prices_Monthly!$A:$I,COLUMN(B$4),FALSE)-1</f>
        <v>#VALUE!</v>
      </c>
      <c r="C36" s="3">
        <f>VLOOKUP($A36,Prices_Monthly!$A:$I,COLUMN(C$4),FALSE)/VLOOKUP(EOMONTH($A36,-12),Prices_Monthly!$A:$I,COLUMN(C$4),FALSE)-1</f>
        <v>-5.8531889448160679E-2</v>
      </c>
      <c r="D36" s="3">
        <f>VLOOKUP($A36,Prices_Monthly!$A:$I,COLUMN(D$4),FALSE)/VLOOKUP(EOMONTH($A36,-12),Prices_Monthly!$A:$I,COLUMN(D$4),FALSE)-1</f>
        <v>8.6898247218159863E-2</v>
      </c>
      <c r="E36" s="3">
        <f>VLOOKUP($A36,Prices_Monthly!$A:$I,COLUMN(E$4),FALSE)/VLOOKUP(EOMONTH($A36,-12),Prices_Monthly!$A:$I,COLUMN(E$4),FALSE)-1</f>
        <v>0.13322365540424563</v>
      </c>
      <c r="F36" s="3" t="e">
        <f>VLOOKUP($A36,Prices_Monthly!$A:$I,COLUMN(F$4),FALSE)/VLOOKUP(EOMONTH($A36,-12),Prices_Monthly!$A:$I,COLUMN(F$4),FALSE)-1</f>
        <v>#VALUE!</v>
      </c>
      <c r="G36" s="3" t="e">
        <f>VLOOKUP($A36,Prices_Monthly!$A:$I,COLUMN(G$4),FALSE)/VLOOKUP(EOMONTH($A36,-12),Prices_Monthly!$A:$I,COLUMN(G$4),FALSE)-1</f>
        <v>#VALUE!</v>
      </c>
      <c r="H36" s="3" t="e">
        <f>VLOOKUP($A36,Prices_Monthly!$A:$I,COLUMN(H$4),FALSE)/VLOOKUP(EOMONTH($A36,-12),Prices_Monthly!$A:$I,COLUMN(H$4),FALSE)-1</f>
        <v>#VALUE!</v>
      </c>
      <c r="I36" s="3" t="e">
        <f>VLOOKUP($A36,Prices_Monthly!$A:$I,COLUMN(I$4),FALSE)/VLOOKUP(EOMONTH($A36,-12),Prices_Monthly!$A:$I,COLUMN(I$4),FALSE)-1</f>
        <v>#VALUE!</v>
      </c>
    </row>
    <row r="37" spans="1:9" x14ac:dyDescent="0.35">
      <c r="A37" s="2">
        <v>33847</v>
      </c>
      <c r="B37" s="3" t="e">
        <f>VLOOKUP($A37,Prices_Monthly!$A:$I,COLUMN(B$4),FALSE)/VLOOKUP(EOMONTH($A37,-12),Prices_Monthly!$A:$I,COLUMN(B$4),FALSE)-1</f>
        <v>#VALUE!</v>
      </c>
      <c r="C37" s="3">
        <f>VLOOKUP($A37,Prices_Monthly!$A:$I,COLUMN(C$4),FALSE)/VLOOKUP(EOMONTH($A37,-12),Prices_Monthly!$A:$I,COLUMN(C$4),FALSE)-1</f>
        <v>-5.4848336822918342E-2</v>
      </c>
      <c r="D37" s="3">
        <f>VLOOKUP($A37,Prices_Monthly!$A:$I,COLUMN(D$4),FALSE)/VLOOKUP(EOMONTH($A37,-12),Prices_Monthly!$A:$I,COLUMN(D$4),FALSE)-1</f>
        <v>7.872537194500473E-2</v>
      </c>
      <c r="E37" s="3">
        <f>VLOOKUP($A37,Prices_Monthly!$A:$I,COLUMN(E$4),FALSE)/VLOOKUP(EOMONTH($A37,-12),Prices_Monthly!$A:$I,COLUMN(E$4),FALSE)-1</f>
        <v>0.117878023305098</v>
      </c>
      <c r="F37" s="3" t="e">
        <f>VLOOKUP($A37,Prices_Monthly!$A:$I,COLUMN(F$4),FALSE)/VLOOKUP(EOMONTH($A37,-12),Prices_Monthly!$A:$I,COLUMN(F$4),FALSE)-1</f>
        <v>#VALUE!</v>
      </c>
      <c r="G37" s="3" t="e">
        <f>VLOOKUP($A37,Prices_Monthly!$A:$I,COLUMN(G$4),FALSE)/VLOOKUP(EOMONTH($A37,-12),Prices_Monthly!$A:$I,COLUMN(G$4),FALSE)-1</f>
        <v>#VALUE!</v>
      </c>
      <c r="H37" s="3" t="e">
        <f>VLOOKUP($A37,Prices_Monthly!$A:$I,COLUMN(H$4),FALSE)/VLOOKUP(EOMONTH($A37,-12),Prices_Monthly!$A:$I,COLUMN(H$4),FALSE)-1</f>
        <v>#VALUE!</v>
      </c>
      <c r="I37" s="3" t="e">
        <f>VLOOKUP($A37,Prices_Monthly!$A:$I,COLUMN(I$4),FALSE)/VLOOKUP(EOMONTH($A37,-12),Prices_Monthly!$A:$I,COLUMN(I$4),FALSE)-1</f>
        <v>#VALUE!</v>
      </c>
    </row>
    <row r="38" spans="1:9" x14ac:dyDescent="0.35">
      <c r="A38" s="2">
        <v>33877</v>
      </c>
      <c r="B38" s="3" t="e">
        <f>VLOOKUP($A38,Prices_Monthly!$A:$I,COLUMN(B$4),FALSE)/VLOOKUP(EOMONTH($A38,-12),Prices_Monthly!$A:$I,COLUMN(B$4),FALSE)-1</f>
        <v>#VALUE!</v>
      </c>
      <c r="C38" s="3">
        <f>VLOOKUP($A38,Prices_Monthly!$A:$I,COLUMN(C$4),FALSE)/VLOOKUP(EOMONTH($A38,-12),Prices_Monthly!$A:$I,COLUMN(C$4),FALSE)-1</f>
        <v>-5.5402120136523347E-2</v>
      </c>
      <c r="D38" s="3">
        <f>VLOOKUP($A38,Prices_Monthly!$A:$I,COLUMN(D$4),FALSE)/VLOOKUP(EOMONTH($A38,-12),Prices_Monthly!$A:$I,COLUMN(D$4),FALSE)-1</f>
        <v>8.0474312820939087E-2</v>
      </c>
      <c r="E38" s="3">
        <f>VLOOKUP($A38,Prices_Monthly!$A:$I,COLUMN(E$4),FALSE)/VLOOKUP(EOMONTH($A38,-12),Prices_Monthly!$A:$I,COLUMN(E$4),FALSE)-1</f>
        <v>0.10808418436652389</v>
      </c>
      <c r="F38" s="3" t="e">
        <f>VLOOKUP($A38,Prices_Monthly!$A:$I,COLUMN(F$4),FALSE)/VLOOKUP(EOMONTH($A38,-12),Prices_Monthly!$A:$I,COLUMN(F$4),FALSE)-1</f>
        <v>#VALUE!</v>
      </c>
      <c r="G38" s="3" t="e">
        <f>VLOOKUP($A38,Prices_Monthly!$A:$I,COLUMN(G$4),FALSE)/VLOOKUP(EOMONTH($A38,-12),Prices_Monthly!$A:$I,COLUMN(G$4),FALSE)-1</f>
        <v>#VALUE!</v>
      </c>
      <c r="H38" s="3" t="e">
        <f>VLOOKUP($A38,Prices_Monthly!$A:$I,COLUMN(H$4),FALSE)/VLOOKUP(EOMONTH($A38,-12),Prices_Monthly!$A:$I,COLUMN(H$4),FALSE)-1</f>
        <v>#VALUE!</v>
      </c>
      <c r="I38" s="3" t="e">
        <f>VLOOKUP($A38,Prices_Monthly!$A:$I,COLUMN(I$4),FALSE)/VLOOKUP(EOMONTH($A38,-12),Prices_Monthly!$A:$I,COLUMN(I$4),FALSE)-1</f>
        <v>#VALUE!</v>
      </c>
    </row>
    <row r="39" spans="1:9" x14ac:dyDescent="0.35">
      <c r="A39" s="2">
        <v>33908</v>
      </c>
      <c r="B39" s="3" t="e">
        <f>VLOOKUP($A39,Prices_Monthly!$A:$I,COLUMN(B$4),FALSE)/VLOOKUP(EOMONTH($A39,-12),Prices_Monthly!$A:$I,COLUMN(B$4),FALSE)-1</f>
        <v>#VALUE!</v>
      </c>
      <c r="C39" s="3">
        <f>VLOOKUP($A39,Prices_Monthly!$A:$I,COLUMN(C$4),FALSE)/VLOOKUP(EOMONTH($A39,-12),Prices_Monthly!$A:$I,COLUMN(C$4),FALSE)-1</f>
        <v>-8.6172307337786247E-2</v>
      </c>
      <c r="D39" s="3">
        <f>VLOOKUP($A39,Prices_Monthly!$A:$I,COLUMN(D$4),FALSE)/VLOOKUP(EOMONTH($A39,-12),Prices_Monthly!$A:$I,COLUMN(D$4),FALSE)-1</f>
        <v>8.6067824825185602E-2</v>
      </c>
      <c r="E39" s="3">
        <f>VLOOKUP($A39,Prices_Monthly!$A:$I,COLUMN(E$4),FALSE)/VLOOKUP(EOMONTH($A39,-12),Prices_Monthly!$A:$I,COLUMN(E$4),FALSE)-1</f>
        <v>7.846502360751173E-2</v>
      </c>
      <c r="F39" s="3" t="e">
        <f>VLOOKUP($A39,Prices_Monthly!$A:$I,COLUMN(F$4),FALSE)/VLOOKUP(EOMONTH($A39,-12),Prices_Monthly!$A:$I,COLUMN(F$4),FALSE)-1</f>
        <v>#VALUE!</v>
      </c>
      <c r="G39" s="3" t="e">
        <f>VLOOKUP($A39,Prices_Monthly!$A:$I,COLUMN(G$4),FALSE)/VLOOKUP(EOMONTH($A39,-12),Prices_Monthly!$A:$I,COLUMN(G$4),FALSE)-1</f>
        <v>#VALUE!</v>
      </c>
      <c r="H39" s="3" t="e">
        <f>VLOOKUP($A39,Prices_Monthly!$A:$I,COLUMN(H$4),FALSE)/VLOOKUP(EOMONTH($A39,-12),Prices_Monthly!$A:$I,COLUMN(H$4),FALSE)-1</f>
        <v>#VALUE!</v>
      </c>
      <c r="I39" s="3" t="e">
        <f>VLOOKUP($A39,Prices_Monthly!$A:$I,COLUMN(I$4),FALSE)/VLOOKUP(EOMONTH($A39,-12),Prices_Monthly!$A:$I,COLUMN(I$4),FALSE)-1</f>
        <v>#VALUE!</v>
      </c>
    </row>
    <row r="40" spans="1:9" x14ac:dyDescent="0.35">
      <c r="A40" s="2">
        <v>33938</v>
      </c>
      <c r="B40" s="3" t="e">
        <f>VLOOKUP($A40,Prices_Monthly!$A:$I,COLUMN(B$4),FALSE)/VLOOKUP(EOMONTH($A40,-12),Prices_Monthly!$A:$I,COLUMN(B$4),FALSE)-1</f>
        <v>#VALUE!</v>
      </c>
      <c r="C40" s="3">
        <f>VLOOKUP($A40,Prices_Monthly!$A:$I,COLUMN(C$4),FALSE)/VLOOKUP(EOMONTH($A40,-12),Prices_Monthly!$A:$I,COLUMN(C$4),FALSE)-1</f>
        <v>-0.12341551771196035</v>
      </c>
      <c r="D40" s="3">
        <f>VLOOKUP($A40,Prices_Monthly!$A:$I,COLUMN(D$4),FALSE)/VLOOKUP(EOMONTH($A40,-12),Prices_Monthly!$A:$I,COLUMN(D$4),FALSE)-1</f>
        <v>8.8030824914733019E-2</v>
      </c>
      <c r="E40" s="3">
        <f>VLOOKUP($A40,Prices_Monthly!$A:$I,COLUMN(E$4),FALSE)/VLOOKUP(EOMONTH($A40,-12),Prices_Monthly!$A:$I,COLUMN(E$4),FALSE)-1</f>
        <v>6.6538101820047713E-2</v>
      </c>
      <c r="F40" s="3" t="e">
        <f>VLOOKUP($A40,Prices_Monthly!$A:$I,COLUMN(F$4),FALSE)/VLOOKUP(EOMONTH($A40,-12),Prices_Monthly!$A:$I,COLUMN(F$4),FALSE)-1</f>
        <v>#VALUE!</v>
      </c>
      <c r="G40" s="3" t="e">
        <f>VLOOKUP($A40,Prices_Monthly!$A:$I,COLUMN(G$4),FALSE)/VLOOKUP(EOMONTH($A40,-12),Prices_Monthly!$A:$I,COLUMN(G$4),FALSE)-1</f>
        <v>#VALUE!</v>
      </c>
      <c r="H40" s="3" t="e">
        <f>VLOOKUP($A40,Prices_Monthly!$A:$I,COLUMN(H$4),FALSE)/VLOOKUP(EOMONTH($A40,-12),Prices_Monthly!$A:$I,COLUMN(H$4),FALSE)-1</f>
        <v>#VALUE!</v>
      </c>
      <c r="I40" s="3" t="e">
        <f>VLOOKUP($A40,Prices_Monthly!$A:$I,COLUMN(I$4),FALSE)/VLOOKUP(EOMONTH($A40,-12),Prices_Monthly!$A:$I,COLUMN(I$4),FALSE)-1</f>
        <v>#VALUE!</v>
      </c>
    </row>
    <row r="41" spans="1:9" x14ac:dyDescent="0.35">
      <c r="A41" s="2">
        <v>33969</v>
      </c>
      <c r="B41" s="3" t="e">
        <f>VLOOKUP($A41,Prices_Monthly!$A:$I,COLUMN(B$4),FALSE)/VLOOKUP(EOMONTH($A41,-12),Prices_Monthly!$A:$I,COLUMN(B$4),FALSE)-1</f>
        <v>#VALUE!</v>
      </c>
      <c r="C41" s="3">
        <f>VLOOKUP($A41,Prices_Monthly!$A:$I,COLUMN(C$4),FALSE)/VLOOKUP(EOMONTH($A41,-12),Prices_Monthly!$A:$I,COLUMN(C$4),FALSE)-1</f>
        <v>-9.0727628738768828E-2</v>
      </c>
      <c r="D41" s="3">
        <f>VLOOKUP($A41,Prices_Monthly!$A:$I,COLUMN(D$4),FALSE)/VLOOKUP(EOMONTH($A41,-12),Prices_Monthly!$A:$I,COLUMN(D$4),FALSE)-1</f>
        <v>7.1791561426386652E-2</v>
      </c>
      <c r="E41" s="3">
        <f>VLOOKUP($A41,Prices_Monthly!$A:$I,COLUMN(E$4),FALSE)/VLOOKUP(EOMONTH($A41,-12),Prices_Monthly!$A:$I,COLUMN(E$4),FALSE)-1</f>
        <v>4.2507261705637012E-2</v>
      </c>
      <c r="F41" s="3" t="e">
        <f>VLOOKUP($A41,Prices_Monthly!$A:$I,COLUMN(F$4),FALSE)/VLOOKUP(EOMONTH($A41,-12),Prices_Monthly!$A:$I,COLUMN(F$4),FALSE)-1</f>
        <v>#VALUE!</v>
      </c>
      <c r="G41" s="3" t="e">
        <f>VLOOKUP($A41,Prices_Monthly!$A:$I,COLUMN(G$4),FALSE)/VLOOKUP(EOMONTH($A41,-12),Prices_Monthly!$A:$I,COLUMN(G$4),FALSE)-1</f>
        <v>#VALUE!</v>
      </c>
      <c r="H41" s="3" t="e">
        <f>VLOOKUP($A41,Prices_Monthly!$A:$I,COLUMN(H$4),FALSE)/VLOOKUP(EOMONTH($A41,-12),Prices_Monthly!$A:$I,COLUMN(H$4),FALSE)-1</f>
        <v>#VALUE!</v>
      </c>
      <c r="I41" s="3" t="e">
        <f>VLOOKUP($A41,Prices_Monthly!$A:$I,COLUMN(I$4),FALSE)/VLOOKUP(EOMONTH($A41,-12),Prices_Monthly!$A:$I,COLUMN(I$4),FALSE)-1</f>
        <v>#VALUE!</v>
      </c>
    </row>
    <row r="42" spans="1:9" x14ac:dyDescent="0.35">
      <c r="A42" s="2">
        <v>34000</v>
      </c>
      <c r="B42" s="3" t="e">
        <f>VLOOKUP($A42,Prices_Monthly!$A:$I,COLUMN(B$4),FALSE)/VLOOKUP(EOMONTH($A42,-12),Prices_Monthly!$A:$I,COLUMN(B$4),FALSE)-1</f>
        <v>#VALUE!</v>
      </c>
      <c r="C42" s="3">
        <f>VLOOKUP($A42,Prices_Monthly!$A:$I,COLUMN(C$4),FALSE)/VLOOKUP(EOMONTH($A42,-12),Prices_Monthly!$A:$I,COLUMN(C$4),FALSE)-1</f>
        <v>-0.10437899828500563</v>
      </c>
      <c r="D42" s="3">
        <f>VLOOKUP($A42,Prices_Monthly!$A:$I,COLUMN(D$4),FALSE)/VLOOKUP(EOMONTH($A42,-12),Prices_Monthly!$A:$I,COLUMN(D$4),FALSE)-1</f>
        <v>8.3895956407130656E-2</v>
      </c>
      <c r="E42" s="3">
        <f>VLOOKUP($A42,Prices_Monthly!$A:$I,COLUMN(E$4),FALSE)/VLOOKUP(EOMONTH($A42,-12),Prices_Monthly!$A:$I,COLUMN(E$4),FALSE)-1</f>
        <v>0.10930452429558168</v>
      </c>
      <c r="F42" s="3" t="e">
        <f>VLOOKUP($A42,Prices_Monthly!$A:$I,COLUMN(F$4),FALSE)/VLOOKUP(EOMONTH($A42,-12),Prices_Monthly!$A:$I,COLUMN(F$4),FALSE)-1</f>
        <v>#VALUE!</v>
      </c>
      <c r="G42" s="3" t="e">
        <f>VLOOKUP($A42,Prices_Monthly!$A:$I,COLUMN(G$4),FALSE)/VLOOKUP(EOMONTH($A42,-12),Prices_Monthly!$A:$I,COLUMN(G$4),FALSE)-1</f>
        <v>#VALUE!</v>
      </c>
      <c r="H42" s="3" t="e">
        <f>VLOOKUP($A42,Prices_Monthly!$A:$I,COLUMN(H$4),FALSE)/VLOOKUP(EOMONTH($A42,-12),Prices_Monthly!$A:$I,COLUMN(H$4),FALSE)-1</f>
        <v>#VALUE!</v>
      </c>
      <c r="I42" s="3" t="e">
        <f>VLOOKUP($A42,Prices_Monthly!$A:$I,COLUMN(I$4),FALSE)/VLOOKUP(EOMONTH($A42,-12),Prices_Monthly!$A:$I,COLUMN(I$4),FALSE)-1</f>
        <v>#VALUE!</v>
      </c>
    </row>
    <row r="43" spans="1:9" x14ac:dyDescent="0.35">
      <c r="A43" s="2">
        <v>34028</v>
      </c>
      <c r="B43" s="3" t="e">
        <f>VLOOKUP($A43,Prices_Monthly!$A:$I,COLUMN(B$4),FALSE)/VLOOKUP(EOMONTH($A43,-12),Prices_Monthly!$A:$I,COLUMN(B$4),FALSE)-1</f>
        <v>#VALUE!</v>
      </c>
      <c r="C43" s="3">
        <f>VLOOKUP($A43,Prices_Monthly!$A:$I,COLUMN(C$4),FALSE)/VLOOKUP(EOMONTH($A43,-12),Prices_Monthly!$A:$I,COLUMN(C$4),FALSE)-1</f>
        <v>-9.6630216469538066E-2</v>
      </c>
      <c r="D43" s="3">
        <f>VLOOKUP($A43,Prices_Monthly!$A:$I,COLUMN(D$4),FALSE)/VLOOKUP(EOMONTH($A43,-12),Prices_Monthly!$A:$I,COLUMN(D$4),FALSE)-1</f>
        <v>0.10911682323855532</v>
      </c>
      <c r="E43" s="3">
        <f>VLOOKUP($A43,Prices_Monthly!$A:$I,COLUMN(E$4),FALSE)/VLOOKUP(EOMONTH($A43,-12),Prices_Monthly!$A:$I,COLUMN(E$4),FALSE)-1</f>
        <v>0.12915969075958089</v>
      </c>
      <c r="F43" s="3" t="e">
        <f>VLOOKUP($A43,Prices_Monthly!$A:$I,COLUMN(F$4),FALSE)/VLOOKUP(EOMONTH($A43,-12),Prices_Monthly!$A:$I,COLUMN(F$4),FALSE)-1</f>
        <v>#VALUE!</v>
      </c>
      <c r="G43" s="3" t="e">
        <f>VLOOKUP($A43,Prices_Monthly!$A:$I,COLUMN(G$4),FALSE)/VLOOKUP(EOMONTH($A43,-12),Prices_Monthly!$A:$I,COLUMN(G$4),FALSE)-1</f>
        <v>#VALUE!</v>
      </c>
      <c r="H43" s="3" t="e">
        <f>VLOOKUP($A43,Prices_Monthly!$A:$I,COLUMN(H$4),FALSE)/VLOOKUP(EOMONTH($A43,-12),Prices_Monthly!$A:$I,COLUMN(H$4),FALSE)-1</f>
        <v>#VALUE!</v>
      </c>
      <c r="I43" s="3" t="e">
        <f>VLOOKUP($A43,Prices_Monthly!$A:$I,COLUMN(I$4),FALSE)/VLOOKUP(EOMONTH($A43,-12),Prices_Monthly!$A:$I,COLUMN(I$4),FALSE)-1</f>
        <v>#VALUE!</v>
      </c>
    </row>
    <row r="44" spans="1:9" x14ac:dyDescent="0.35">
      <c r="A44" s="2">
        <v>34059</v>
      </c>
      <c r="B44" s="3" t="e">
        <f>VLOOKUP($A44,Prices_Monthly!$A:$I,COLUMN(B$4),FALSE)/VLOOKUP(EOMONTH($A44,-12),Prices_Monthly!$A:$I,COLUMN(B$4),FALSE)-1</f>
        <v>#VALUE!</v>
      </c>
      <c r="C44" s="3">
        <f>VLOOKUP($A44,Prices_Monthly!$A:$I,COLUMN(C$4),FALSE)/VLOOKUP(EOMONTH($A44,-12),Prices_Monthly!$A:$I,COLUMN(C$4),FALSE)-1</f>
        <v>-4.3007079140002347E-2</v>
      </c>
      <c r="D44" s="3">
        <f>VLOOKUP($A44,Prices_Monthly!$A:$I,COLUMN(D$4),FALSE)/VLOOKUP(EOMONTH($A44,-12),Prices_Monthly!$A:$I,COLUMN(D$4),FALSE)-1</f>
        <v>7.718113263651416E-2</v>
      </c>
      <c r="E44" s="3">
        <f>VLOOKUP($A44,Prices_Monthly!$A:$I,COLUMN(E$4),FALSE)/VLOOKUP(EOMONTH($A44,-12),Prices_Monthly!$A:$I,COLUMN(E$4),FALSE)-1</f>
        <v>0.14541999202080547</v>
      </c>
      <c r="F44" s="3" t="e">
        <f>VLOOKUP($A44,Prices_Monthly!$A:$I,COLUMN(F$4),FALSE)/VLOOKUP(EOMONTH($A44,-12),Prices_Monthly!$A:$I,COLUMN(F$4),FALSE)-1</f>
        <v>#VALUE!</v>
      </c>
      <c r="G44" s="3" t="e">
        <f>VLOOKUP($A44,Prices_Monthly!$A:$I,COLUMN(G$4),FALSE)/VLOOKUP(EOMONTH($A44,-12),Prices_Monthly!$A:$I,COLUMN(G$4),FALSE)-1</f>
        <v>#VALUE!</v>
      </c>
      <c r="H44" s="3" t="e">
        <f>VLOOKUP($A44,Prices_Monthly!$A:$I,COLUMN(H$4),FALSE)/VLOOKUP(EOMONTH($A44,-12),Prices_Monthly!$A:$I,COLUMN(H$4),FALSE)-1</f>
        <v>#VALUE!</v>
      </c>
      <c r="I44" s="3" t="e">
        <f>VLOOKUP($A44,Prices_Monthly!$A:$I,COLUMN(I$4),FALSE)/VLOOKUP(EOMONTH($A44,-12),Prices_Monthly!$A:$I,COLUMN(I$4),FALSE)-1</f>
        <v>#VALUE!</v>
      </c>
    </row>
    <row r="45" spans="1:9" x14ac:dyDescent="0.35">
      <c r="A45" s="2">
        <v>34089</v>
      </c>
      <c r="B45" s="3" t="e">
        <f>VLOOKUP($A45,Prices_Monthly!$A:$I,COLUMN(B$4),FALSE)/VLOOKUP(EOMONTH($A45,-12),Prices_Monthly!$A:$I,COLUMN(B$4),FALSE)-1</f>
        <v>#VALUE!</v>
      </c>
      <c r="C45" s="3">
        <f>VLOOKUP($A45,Prices_Monthly!$A:$I,COLUMN(C$4),FALSE)/VLOOKUP(EOMONTH($A45,-12),Prices_Monthly!$A:$I,COLUMN(C$4),FALSE)-1</f>
        <v>3.014118222416684E-2</v>
      </c>
      <c r="D45" s="3">
        <f>VLOOKUP($A45,Prices_Monthly!$A:$I,COLUMN(D$4),FALSE)/VLOOKUP(EOMONTH($A45,-12),Prices_Monthly!$A:$I,COLUMN(D$4),FALSE)-1</f>
        <v>9.2551110828682059E-2</v>
      </c>
      <c r="E45" s="3">
        <f>VLOOKUP($A45,Prices_Monthly!$A:$I,COLUMN(E$4),FALSE)/VLOOKUP(EOMONTH($A45,-12),Prices_Monthly!$A:$I,COLUMN(E$4),FALSE)-1</f>
        <v>0.15343976345592658</v>
      </c>
      <c r="F45" s="3" t="e">
        <f>VLOOKUP($A45,Prices_Monthly!$A:$I,COLUMN(F$4),FALSE)/VLOOKUP(EOMONTH($A45,-12),Prices_Monthly!$A:$I,COLUMN(F$4),FALSE)-1</f>
        <v>#VALUE!</v>
      </c>
      <c r="G45" s="3" t="e">
        <f>VLOOKUP($A45,Prices_Monthly!$A:$I,COLUMN(G$4),FALSE)/VLOOKUP(EOMONTH($A45,-12),Prices_Monthly!$A:$I,COLUMN(G$4),FALSE)-1</f>
        <v>#VALUE!</v>
      </c>
      <c r="H45" s="3" t="e">
        <f>VLOOKUP($A45,Prices_Monthly!$A:$I,COLUMN(H$4),FALSE)/VLOOKUP(EOMONTH($A45,-12),Prices_Monthly!$A:$I,COLUMN(H$4),FALSE)-1</f>
        <v>#VALUE!</v>
      </c>
      <c r="I45" s="3" t="e">
        <f>VLOOKUP($A45,Prices_Monthly!$A:$I,COLUMN(I$4),FALSE)/VLOOKUP(EOMONTH($A45,-12),Prices_Monthly!$A:$I,COLUMN(I$4),FALSE)-1</f>
        <v>#VALUE!</v>
      </c>
    </row>
    <row r="46" spans="1:9" x14ac:dyDescent="0.35">
      <c r="A46" s="2">
        <v>34120</v>
      </c>
      <c r="B46" s="3" t="e">
        <f>VLOOKUP($A46,Prices_Monthly!$A:$I,COLUMN(B$4),FALSE)/VLOOKUP(EOMONTH($A46,-12),Prices_Monthly!$A:$I,COLUMN(B$4),FALSE)-1</f>
        <v>#VALUE!</v>
      </c>
      <c r="C46" s="3">
        <f>VLOOKUP($A46,Prices_Monthly!$A:$I,COLUMN(C$4),FALSE)/VLOOKUP(EOMONTH($A46,-12),Prices_Monthly!$A:$I,COLUMN(C$4),FALSE)-1</f>
        <v>9.5002545205055133E-2</v>
      </c>
      <c r="D46" s="3">
        <f>VLOOKUP($A46,Prices_Monthly!$A:$I,COLUMN(D$4),FALSE)/VLOOKUP(EOMONTH($A46,-12),Prices_Monthly!$A:$I,COLUMN(D$4),FALSE)-1</f>
        <v>7.9462002677106014E-2</v>
      </c>
      <c r="E46" s="3">
        <f>VLOOKUP($A46,Prices_Monthly!$A:$I,COLUMN(E$4),FALSE)/VLOOKUP(EOMONTH($A46,-12),Prices_Monthly!$A:$I,COLUMN(E$4),FALSE)-1</f>
        <v>0.12676894344082501</v>
      </c>
      <c r="F46" s="3" t="e">
        <f>VLOOKUP($A46,Prices_Monthly!$A:$I,COLUMN(F$4),FALSE)/VLOOKUP(EOMONTH($A46,-12),Prices_Monthly!$A:$I,COLUMN(F$4),FALSE)-1</f>
        <v>#VALUE!</v>
      </c>
      <c r="G46" s="3" t="e">
        <f>VLOOKUP($A46,Prices_Monthly!$A:$I,COLUMN(G$4),FALSE)/VLOOKUP(EOMONTH($A46,-12),Prices_Monthly!$A:$I,COLUMN(G$4),FALSE)-1</f>
        <v>#VALUE!</v>
      </c>
      <c r="H46" s="3" t="e">
        <f>VLOOKUP($A46,Prices_Monthly!$A:$I,COLUMN(H$4),FALSE)/VLOOKUP(EOMONTH($A46,-12),Prices_Monthly!$A:$I,COLUMN(H$4),FALSE)-1</f>
        <v>#VALUE!</v>
      </c>
      <c r="I46" s="3" t="e">
        <f>VLOOKUP($A46,Prices_Monthly!$A:$I,COLUMN(I$4),FALSE)/VLOOKUP(EOMONTH($A46,-12),Prices_Monthly!$A:$I,COLUMN(I$4),FALSE)-1</f>
        <v>#VALUE!</v>
      </c>
    </row>
    <row r="47" spans="1:9" x14ac:dyDescent="0.35">
      <c r="A47" s="2">
        <v>34150</v>
      </c>
      <c r="B47" s="3" t="e">
        <f>VLOOKUP($A47,Prices_Monthly!$A:$I,COLUMN(B$4),FALSE)/VLOOKUP(EOMONTH($A47,-12),Prices_Monthly!$A:$I,COLUMN(B$4),FALSE)-1</f>
        <v>#VALUE!</v>
      </c>
      <c r="C47" s="3">
        <f>VLOOKUP($A47,Prices_Monthly!$A:$I,COLUMN(C$4),FALSE)/VLOOKUP(EOMONTH($A47,-12),Prices_Monthly!$A:$I,COLUMN(C$4),FALSE)-1</f>
        <v>7.2811293742411465E-2</v>
      </c>
      <c r="D47" s="3">
        <f>VLOOKUP($A47,Prices_Monthly!$A:$I,COLUMN(D$4),FALSE)/VLOOKUP(EOMONTH($A47,-12),Prices_Monthly!$A:$I,COLUMN(D$4),FALSE)-1</f>
        <v>8.2026069020803227E-2</v>
      </c>
      <c r="E47" s="3">
        <f>VLOOKUP($A47,Prices_Monthly!$A:$I,COLUMN(E$4),FALSE)/VLOOKUP(EOMONTH($A47,-12),Prices_Monthly!$A:$I,COLUMN(E$4),FALSE)-1</f>
        <v>0.13807363821005247</v>
      </c>
      <c r="F47" s="3" t="e">
        <f>VLOOKUP($A47,Prices_Monthly!$A:$I,COLUMN(F$4),FALSE)/VLOOKUP(EOMONTH($A47,-12),Prices_Monthly!$A:$I,COLUMN(F$4),FALSE)-1</f>
        <v>#VALUE!</v>
      </c>
      <c r="G47" s="3" t="e">
        <f>VLOOKUP($A47,Prices_Monthly!$A:$I,COLUMN(G$4),FALSE)/VLOOKUP(EOMONTH($A47,-12),Prices_Monthly!$A:$I,COLUMN(G$4),FALSE)-1</f>
        <v>#VALUE!</v>
      </c>
      <c r="H47" s="3" t="e">
        <f>VLOOKUP($A47,Prices_Monthly!$A:$I,COLUMN(H$4),FALSE)/VLOOKUP(EOMONTH($A47,-12),Prices_Monthly!$A:$I,COLUMN(H$4),FALSE)-1</f>
        <v>#VALUE!</v>
      </c>
      <c r="I47" s="3" t="e">
        <f>VLOOKUP($A47,Prices_Monthly!$A:$I,COLUMN(I$4),FALSE)/VLOOKUP(EOMONTH($A47,-12),Prices_Monthly!$A:$I,COLUMN(I$4),FALSE)-1</f>
        <v>#VALUE!</v>
      </c>
    </row>
    <row r="48" spans="1:9" x14ac:dyDescent="0.35">
      <c r="A48" s="2">
        <v>34181</v>
      </c>
      <c r="B48" s="3" t="e">
        <f>VLOOKUP($A48,Prices_Monthly!$A:$I,COLUMN(B$4),FALSE)/VLOOKUP(EOMONTH($A48,-12),Prices_Monthly!$A:$I,COLUMN(B$4),FALSE)-1</f>
        <v>#VALUE!</v>
      </c>
      <c r="C48" s="3">
        <f>VLOOKUP($A48,Prices_Monthly!$A:$I,COLUMN(C$4),FALSE)/VLOOKUP(EOMONTH($A48,-12),Prices_Monthly!$A:$I,COLUMN(C$4),FALSE)-1</f>
        <v>0.10869170717748089</v>
      </c>
      <c r="D48" s="3">
        <f>VLOOKUP($A48,Prices_Monthly!$A:$I,COLUMN(D$4),FALSE)/VLOOKUP(EOMONTH($A48,-12),Prices_Monthly!$A:$I,COLUMN(D$4),FALSE)-1</f>
        <v>8.2378975552280354E-2</v>
      </c>
      <c r="E48" s="3">
        <f>VLOOKUP($A48,Prices_Monthly!$A:$I,COLUMN(E$4),FALSE)/VLOOKUP(EOMONTH($A48,-12),Prices_Monthly!$A:$I,COLUMN(E$4),FALSE)-1</f>
        <v>0.10212756530859957</v>
      </c>
      <c r="F48" s="3" t="e">
        <f>VLOOKUP($A48,Prices_Monthly!$A:$I,COLUMN(F$4),FALSE)/VLOOKUP(EOMONTH($A48,-12),Prices_Monthly!$A:$I,COLUMN(F$4),FALSE)-1</f>
        <v>#VALUE!</v>
      </c>
      <c r="G48" s="3" t="e">
        <f>VLOOKUP($A48,Prices_Monthly!$A:$I,COLUMN(G$4),FALSE)/VLOOKUP(EOMONTH($A48,-12),Prices_Monthly!$A:$I,COLUMN(G$4),FALSE)-1</f>
        <v>#VALUE!</v>
      </c>
      <c r="H48" s="3" t="e">
        <f>VLOOKUP($A48,Prices_Monthly!$A:$I,COLUMN(H$4),FALSE)/VLOOKUP(EOMONTH($A48,-12),Prices_Monthly!$A:$I,COLUMN(H$4),FALSE)-1</f>
        <v>#VALUE!</v>
      </c>
      <c r="I48" s="3" t="e">
        <f>VLOOKUP($A48,Prices_Monthly!$A:$I,COLUMN(I$4),FALSE)/VLOOKUP(EOMONTH($A48,-12),Prices_Monthly!$A:$I,COLUMN(I$4),FALSE)-1</f>
        <v>#VALUE!</v>
      </c>
    </row>
    <row r="49" spans="1:9" x14ac:dyDescent="0.35">
      <c r="A49" s="2">
        <v>34212</v>
      </c>
      <c r="B49" s="3" t="e">
        <f>VLOOKUP($A49,Prices_Monthly!$A:$I,COLUMN(B$4),FALSE)/VLOOKUP(EOMONTH($A49,-12),Prices_Monthly!$A:$I,COLUMN(B$4),FALSE)-1</f>
        <v>#VALUE!</v>
      </c>
      <c r="C49" s="3">
        <f>VLOOKUP($A49,Prices_Monthly!$A:$I,COLUMN(C$4),FALSE)/VLOOKUP(EOMONTH($A49,-12),Prices_Monthly!$A:$I,COLUMN(C$4),FALSE)-1</f>
        <v>5.9948828179930302E-2</v>
      </c>
      <c r="D49" s="3">
        <f>VLOOKUP($A49,Prices_Monthly!$A:$I,COLUMN(D$4),FALSE)/VLOOKUP(EOMONTH($A49,-12),Prices_Monthly!$A:$I,COLUMN(D$4),FALSE)-1</f>
        <v>9.1222679721955302E-2</v>
      </c>
      <c r="E49" s="3">
        <f>VLOOKUP($A49,Prices_Monthly!$A:$I,COLUMN(E$4),FALSE)/VLOOKUP(EOMONTH($A49,-12),Prices_Monthly!$A:$I,COLUMN(E$4),FALSE)-1</f>
        <v>0.11525947517105117</v>
      </c>
      <c r="F49" s="3" t="e">
        <f>VLOOKUP($A49,Prices_Monthly!$A:$I,COLUMN(F$4),FALSE)/VLOOKUP(EOMONTH($A49,-12),Prices_Monthly!$A:$I,COLUMN(F$4),FALSE)-1</f>
        <v>#VALUE!</v>
      </c>
      <c r="G49" s="3" t="e">
        <f>VLOOKUP($A49,Prices_Monthly!$A:$I,COLUMN(G$4),FALSE)/VLOOKUP(EOMONTH($A49,-12),Prices_Monthly!$A:$I,COLUMN(G$4),FALSE)-1</f>
        <v>#VALUE!</v>
      </c>
      <c r="H49" s="3" t="e">
        <f>VLOOKUP($A49,Prices_Monthly!$A:$I,COLUMN(H$4),FALSE)/VLOOKUP(EOMONTH($A49,-12),Prices_Monthly!$A:$I,COLUMN(H$4),FALSE)-1</f>
        <v>#VALUE!</v>
      </c>
      <c r="I49" s="3" t="e">
        <f>VLOOKUP($A49,Prices_Monthly!$A:$I,COLUMN(I$4),FALSE)/VLOOKUP(EOMONTH($A49,-12),Prices_Monthly!$A:$I,COLUMN(I$4),FALSE)-1</f>
        <v>#VALUE!</v>
      </c>
    </row>
    <row r="50" spans="1:9" x14ac:dyDescent="0.35">
      <c r="A50" s="2">
        <v>34242</v>
      </c>
      <c r="B50" s="3" t="e">
        <f>VLOOKUP($A50,Prices_Monthly!$A:$I,COLUMN(B$4),FALSE)/VLOOKUP(EOMONTH($A50,-12),Prices_Monthly!$A:$I,COLUMN(B$4),FALSE)-1</f>
        <v>#VALUE!</v>
      </c>
      <c r="C50" s="3">
        <f>VLOOKUP($A50,Prices_Monthly!$A:$I,COLUMN(C$4),FALSE)/VLOOKUP(EOMONTH($A50,-12),Prices_Monthly!$A:$I,COLUMN(C$4),FALSE)-1</f>
        <v>-4.3496387634031075E-3</v>
      </c>
      <c r="D50" s="3">
        <f>VLOOKUP($A50,Prices_Monthly!$A:$I,COLUMN(D$4),FALSE)/VLOOKUP(EOMONTH($A50,-12),Prices_Monthly!$A:$I,COLUMN(D$4),FALSE)-1</f>
        <v>8.9957179787007124E-2</v>
      </c>
      <c r="E50" s="3">
        <f>VLOOKUP($A50,Prices_Monthly!$A:$I,COLUMN(E$4),FALSE)/VLOOKUP(EOMONTH($A50,-12),Prices_Monthly!$A:$I,COLUMN(E$4),FALSE)-1</f>
        <v>0.10371313418348338</v>
      </c>
      <c r="F50" s="3" t="e">
        <f>VLOOKUP($A50,Prices_Monthly!$A:$I,COLUMN(F$4),FALSE)/VLOOKUP(EOMONTH($A50,-12),Prices_Monthly!$A:$I,COLUMN(F$4),FALSE)-1</f>
        <v>#VALUE!</v>
      </c>
      <c r="G50" s="3" t="e">
        <f>VLOOKUP($A50,Prices_Monthly!$A:$I,COLUMN(G$4),FALSE)/VLOOKUP(EOMONTH($A50,-12),Prices_Monthly!$A:$I,COLUMN(G$4),FALSE)-1</f>
        <v>#VALUE!</v>
      </c>
      <c r="H50" s="3" t="e">
        <f>VLOOKUP($A50,Prices_Monthly!$A:$I,COLUMN(H$4),FALSE)/VLOOKUP(EOMONTH($A50,-12),Prices_Monthly!$A:$I,COLUMN(H$4),FALSE)-1</f>
        <v>#VALUE!</v>
      </c>
      <c r="I50" s="3" t="e">
        <f>VLOOKUP($A50,Prices_Monthly!$A:$I,COLUMN(I$4),FALSE)/VLOOKUP(EOMONTH($A50,-12),Prices_Monthly!$A:$I,COLUMN(I$4),FALSE)-1</f>
        <v>#VALUE!</v>
      </c>
    </row>
    <row r="51" spans="1:9" x14ac:dyDescent="0.35">
      <c r="A51" s="2">
        <v>34273</v>
      </c>
      <c r="B51" s="3" t="e">
        <f>VLOOKUP($A51,Prices_Monthly!$A:$I,COLUMN(B$4),FALSE)/VLOOKUP(EOMONTH($A51,-12),Prices_Monthly!$A:$I,COLUMN(B$4),FALSE)-1</f>
        <v>#VALUE!</v>
      </c>
      <c r="C51" s="3">
        <f>VLOOKUP($A51,Prices_Monthly!$A:$I,COLUMN(C$4),FALSE)/VLOOKUP(EOMONTH($A51,-12),Prices_Monthly!$A:$I,COLUMN(C$4),FALSE)-1</f>
        <v>5.8681193574883883E-2</v>
      </c>
      <c r="D51" s="3">
        <f>VLOOKUP($A51,Prices_Monthly!$A:$I,COLUMN(D$4),FALSE)/VLOOKUP(EOMONTH($A51,-12),Prices_Monthly!$A:$I,COLUMN(D$4),FALSE)-1</f>
        <v>9.273797599707545E-2</v>
      </c>
      <c r="E51" s="3">
        <f>VLOOKUP($A51,Prices_Monthly!$A:$I,COLUMN(E$4),FALSE)/VLOOKUP(EOMONTH($A51,-12),Prices_Monthly!$A:$I,COLUMN(E$4),FALSE)-1</f>
        <v>0.12713948754136495</v>
      </c>
      <c r="F51" s="3" t="e">
        <f>VLOOKUP($A51,Prices_Monthly!$A:$I,COLUMN(F$4),FALSE)/VLOOKUP(EOMONTH($A51,-12),Prices_Monthly!$A:$I,COLUMN(F$4),FALSE)-1</f>
        <v>#VALUE!</v>
      </c>
      <c r="G51" s="3" t="e">
        <f>VLOOKUP($A51,Prices_Monthly!$A:$I,COLUMN(G$4),FALSE)/VLOOKUP(EOMONTH($A51,-12),Prices_Monthly!$A:$I,COLUMN(G$4),FALSE)-1</f>
        <v>#VALUE!</v>
      </c>
      <c r="H51" s="3" t="e">
        <f>VLOOKUP($A51,Prices_Monthly!$A:$I,COLUMN(H$4),FALSE)/VLOOKUP(EOMONTH($A51,-12),Prices_Monthly!$A:$I,COLUMN(H$4),FALSE)-1</f>
        <v>#VALUE!</v>
      </c>
      <c r="I51" s="3" t="e">
        <f>VLOOKUP($A51,Prices_Monthly!$A:$I,COLUMN(I$4),FALSE)/VLOOKUP(EOMONTH($A51,-12),Prices_Monthly!$A:$I,COLUMN(I$4),FALSE)-1</f>
        <v>#VALUE!</v>
      </c>
    </row>
    <row r="52" spans="1:9" x14ac:dyDescent="0.35">
      <c r="A52" s="2">
        <v>34303</v>
      </c>
      <c r="B52" s="3" t="e">
        <f>VLOOKUP($A52,Prices_Monthly!$A:$I,COLUMN(B$4),FALSE)/VLOOKUP(EOMONTH($A52,-12),Prices_Monthly!$A:$I,COLUMN(B$4),FALSE)-1</f>
        <v>#VALUE!</v>
      </c>
      <c r="C52" s="3">
        <f>VLOOKUP($A52,Prices_Monthly!$A:$I,COLUMN(C$4),FALSE)/VLOOKUP(EOMONTH($A52,-12),Prices_Monthly!$A:$I,COLUMN(C$4),FALSE)-1</f>
        <v>7.8431705558889231E-2</v>
      </c>
      <c r="D52" s="3">
        <f>VLOOKUP($A52,Prices_Monthly!$A:$I,COLUMN(D$4),FALSE)/VLOOKUP(EOMONTH($A52,-12),Prices_Monthly!$A:$I,COLUMN(D$4),FALSE)-1</f>
        <v>0.10874693488607923</v>
      </c>
      <c r="E52" s="3">
        <f>VLOOKUP($A52,Prices_Monthly!$A:$I,COLUMN(E$4),FALSE)/VLOOKUP(EOMONTH($A52,-12),Prices_Monthly!$A:$I,COLUMN(E$4),FALSE)-1</f>
        <v>0.11620396884892825</v>
      </c>
      <c r="F52" s="3" t="e">
        <f>VLOOKUP($A52,Prices_Monthly!$A:$I,COLUMN(F$4),FALSE)/VLOOKUP(EOMONTH($A52,-12),Prices_Monthly!$A:$I,COLUMN(F$4),FALSE)-1</f>
        <v>#VALUE!</v>
      </c>
      <c r="G52" s="3" t="e">
        <f>VLOOKUP($A52,Prices_Monthly!$A:$I,COLUMN(G$4),FALSE)/VLOOKUP(EOMONTH($A52,-12),Prices_Monthly!$A:$I,COLUMN(G$4),FALSE)-1</f>
        <v>#VALUE!</v>
      </c>
      <c r="H52" s="3" t="e">
        <f>VLOOKUP($A52,Prices_Monthly!$A:$I,COLUMN(H$4),FALSE)/VLOOKUP(EOMONTH($A52,-12),Prices_Monthly!$A:$I,COLUMN(H$4),FALSE)-1</f>
        <v>#VALUE!</v>
      </c>
      <c r="I52" s="3" t="e">
        <f>VLOOKUP($A52,Prices_Monthly!$A:$I,COLUMN(I$4),FALSE)/VLOOKUP(EOMONTH($A52,-12),Prices_Monthly!$A:$I,COLUMN(I$4),FALSE)-1</f>
        <v>#VALUE!</v>
      </c>
    </row>
    <row r="53" spans="1:9" x14ac:dyDescent="0.35">
      <c r="A53" s="2">
        <v>34334</v>
      </c>
      <c r="B53" s="3" t="e">
        <f>VLOOKUP($A53,Prices_Monthly!$A:$I,COLUMN(B$4),FALSE)/VLOOKUP(EOMONTH($A53,-12),Prices_Monthly!$A:$I,COLUMN(B$4),FALSE)-1</f>
        <v>#VALUE!</v>
      </c>
      <c r="C53" s="3">
        <f>VLOOKUP($A53,Prices_Monthly!$A:$I,COLUMN(C$4),FALSE)/VLOOKUP(EOMONTH($A53,-12),Prices_Monthly!$A:$I,COLUMN(C$4),FALSE)-1</f>
        <v>0.14461497524399625</v>
      </c>
      <c r="D53" s="3">
        <f>VLOOKUP($A53,Prices_Monthly!$A:$I,COLUMN(D$4),FALSE)/VLOOKUP(EOMONTH($A53,-12),Prices_Monthly!$A:$I,COLUMN(D$4),FALSE)-1</f>
        <v>0.11784374595783209</v>
      </c>
      <c r="E53" s="3">
        <f>VLOOKUP($A53,Prices_Monthly!$A:$I,COLUMN(E$4),FALSE)/VLOOKUP(EOMONTH($A53,-12),Prices_Monthly!$A:$I,COLUMN(E$4),FALSE)-1</f>
        <v>9.6412846937865559E-2</v>
      </c>
      <c r="F53" s="3" t="e">
        <f>VLOOKUP($A53,Prices_Monthly!$A:$I,COLUMN(F$4),FALSE)/VLOOKUP(EOMONTH($A53,-12),Prices_Monthly!$A:$I,COLUMN(F$4),FALSE)-1</f>
        <v>#VALUE!</v>
      </c>
      <c r="G53" s="3" t="e">
        <f>VLOOKUP($A53,Prices_Monthly!$A:$I,COLUMN(G$4),FALSE)/VLOOKUP(EOMONTH($A53,-12),Prices_Monthly!$A:$I,COLUMN(G$4),FALSE)-1</f>
        <v>#VALUE!</v>
      </c>
      <c r="H53" s="3" t="e">
        <f>VLOOKUP($A53,Prices_Monthly!$A:$I,COLUMN(H$4),FALSE)/VLOOKUP(EOMONTH($A53,-12),Prices_Monthly!$A:$I,COLUMN(H$4),FALSE)-1</f>
        <v>#VALUE!</v>
      </c>
      <c r="I53" s="3" t="e">
        <f>VLOOKUP($A53,Prices_Monthly!$A:$I,COLUMN(I$4),FALSE)/VLOOKUP(EOMONTH($A53,-12),Prices_Monthly!$A:$I,COLUMN(I$4),FALSE)-1</f>
        <v>#VALUE!</v>
      </c>
    </row>
    <row r="54" spans="1:9" x14ac:dyDescent="0.35">
      <c r="A54" s="2">
        <v>34365</v>
      </c>
      <c r="B54" s="3" t="e">
        <f>VLOOKUP($A54,Prices_Monthly!$A:$I,COLUMN(B$4),FALSE)/VLOOKUP(EOMONTH($A54,-12),Prices_Monthly!$A:$I,COLUMN(B$4),FALSE)-1</f>
        <v>#VALUE!</v>
      </c>
      <c r="C54" s="3">
        <f>VLOOKUP($A54,Prices_Monthly!$A:$I,COLUMN(C$4),FALSE)/VLOOKUP(EOMONTH($A54,-12),Prices_Monthly!$A:$I,COLUMN(C$4),FALSE)-1</f>
        <v>0.12639845735149224</v>
      </c>
      <c r="D54" s="3">
        <f>VLOOKUP($A54,Prices_Monthly!$A:$I,COLUMN(D$4),FALSE)/VLOOKUP(EOMONTH($A54,-12),Prices_Monthly!$A:$I,COLUMN(D$4),FALSE)-1</f>
        <v>6.738600180234311E-2</v>
      </c>
      <c r="E54" s="3">
        <f>VLOOKUP($A54,Prices_Monthly!$A:$I,COLUMN(E$4),FALSE)/VLOOKUP(EOMONTH($A54,-12),Prices_Monthly!$A:$I,COLUMN(E$4),FALSE)-1</f>
        <v>8.3399874648992567E-2</v>
      </c>
      <c r="F54" s="3" t="e">
        <f>VLOOKUP($A54,Prices_Monthly!$A:$I,COLUMN(F$4),FALSE)/VLOOKUP(EOMONTH($A54,-12),Prices_Monthly!$A:$I,COLUMN(F$4),FALSE)-1</f>
        <v>#VALUE!</v>
      </c>
      <c r="G54" s="3" t="e">
        <f>VLOOKUP($A54,Prices_Monthly!$A:$I,COLUMN(G$4),FALSE)/VLOOKUP(EOMONTH($A54,-12),Prices_Monthly!$A:$I,COLUMN(G$4),FALSE)-1</f>
        <v>#VALUE!</v>
      </c>
      <c r="H54" s="3" t="e">
        <f>VLOOKUP($A54,Prices_Monthly!$A:$I,COLUMN(H$4),FALSE)/VLOOKUP(EOMONTH($A54,-12),Prices_Monthly!$A:$I,COLUMN(H$4),FALSE)-1</f>
        <v>#VALUE!</v>
      </c>
      <c r="I54" s="3" t="e">
        <f>VLOOKUP($A54,Prices_Monthly!$A:$I,COLUMN(I$4),FALSE)/VLOOKUP(EOMONTH($A54,-12),Prices_Monthly!$A:$I,COLUMN(I$4),FALSE)-1</f>
        <v>#VALUE!</v>
      </c>
    </row>
    <row r="55" spans="1:9" x14ac:dyDescent="0.35">
      <c r="A55" s="2">
        <v>34393</v>
      </c>
      <c r="B55" s="3" t="e">
        <f>VLOOKUP($A55,Prices_Monthly!$A:$I,COLUMN(B$4),FALSE)/VLOOKUP(EOMONTH($A55,-12),Prices_Monthly!$A:$I,COLUMN(B$4),FALSE)-1</f>
        <v>#VALUE!</v>
      </c>
      <c r="C55" s="3">
        <f>VLOOKUP($A55,Prices_Monthly!$A:$I,COLUMN(C$4),FALSE)/VLOOKUP(EOMONTH($A55,-12),Prices_Monthly!$A:$I,COLUMN(C$4),FALSE)-1</f>
        <v>0.12862833498023707</v>
      </c>
      <c r="D55" s="3">
        <f>VLOOKUP($A55,Prices_Monthly!$A:$I,COLUMN(D$4),FALSE)/VLOOKUP(EOMONTH($A55,-12),Prices_Monthly!$A:$I,COLUMN(D$4),FALSE)-1</f>
        <v>4.0144108261527478E-2</v>
      </c>
      <c r="E55" s="3">
        <f>VLOOKUP($A55,Prices_Monthly!$A:$I,COLUMN(E$4),FALSE)/VLOOKUP(EOMONTH($A55,-12),Prices_Monthly!$A:$I,COLUMN(E$4),FALSE)-1</f>
        <v>2.8199951990236061E-2</v>
      </c>
      <c r="F55" s="3" t="e">
        <f>VLOOKUP($A55,Prices_Monthly!$A:$I,COLUMN(F$4),FALSE)/VLOOKUP(EOMONTH($A55,-12),Prices_Monthly!$A:$I,COLUMN(F$4),FALSE)-1</f>
        <v>#VALUE!</v>
      </c>
      <c r="G55" s="3" t="e">
        <f>VLOOKUP($A55,Prices_Monthly!$A:$I,COLUMN(G$4),FALSE)/VLOOKUP(EOMONTH($A55,-12),Prices_Monthly!$A:$I,COLUMN(G$4),FALSE)-1</f>
        <v>#VALUE!</v>
      </c>
      <c r="H55" s="3" t="e">
        <f>VLOOKUP($A55,Prices_Monthly!$A:$I,COLUMN(H$4),FALSE)/VLOOKUP(EOMONTH($A55,-12),Prices_Monthly!$A:$I,COLUMN(H$4),FALSE)-1</f>
        <v>#VALUE!</v>
      </c>
      <c r="I55" s="3" t="e">
        <f>VLOOKUP($A55,Prices_Monthly!$A:$I,COLUMN(I$4),FALSE)/VLOOKUP(EOMONTH($A55,-12),Prices_Monthly!$A:$I,COLUMN(I$4),FALSE)-1</f>
        <v>#VALUE!</v>
      </c>
    </row>
    <row r="56" spans="1:9" x14ac:dyDescent="0.35">
      <c r="A56" s="2">
        <v>34424</v>
      </c>
      <c r="B56" s="3" t="e">
        <f>VLOOKUP($A56,Prices_Monthly!$A:$I,COLUMN(B$4),FALSE)/VLOOKUP(EOMONTH($A56,-12),Prices_Monthly!$A:$I,COLUMN(B$4),FALSE)-1</f>
        <v>#VALUE!</v>
      </c>
      <c r="C56" s="3">
        <f>VLOOKUP($A56,Prices_Monthly!$A:$I,COLUMN(C$4),FALSE)/VLOOKUP(EOMONTH($A56,-12),Prices_Monthly!$A:$I,COLUMN(C$4),FALSE)-1</f>
        <v>0.12606369886307056</v>
      </c>
      <c r="D56" s="3">
        <f>VLOOKUP($A56,Prices_Monthly!$A:$I,COLUMN(D$4),FALSE)/VLOOKUP(EOMONTH($A56,-12),Prices_Monthly!$A:$I,COLUMN(D$4),FALSE)-1</f>
        <v>7.1788246339770545E-2</v>
      </c>
      <c r="E56" s="3">
        <f>VLOOKUP($A56,Prices_Monthly!$A:$I,COLUMN(E$4),FALSE)/VLOOKUP(EOMONTH($A56,-12),Prices_Monthly!$A:$I,COLUMN(E$4),FALSE)-1</f>
        <v>-8.8045496917973365E-3</v>
      </c>
      <c r="F56" s="3" t="e">
        <f>VLOOKUP($A56,Prices_Monthly!$A:$I,COLUMN(F$4),FALSE)/VLOOKUP(EOMONTH($A56,-12),Prices_Monthly!$A:$I,COLUMN(F$4),FALSE)-1</f>
        <v>#VALUE!</v>
      </c>
      <c r="G56" s="3" t="e">
        <f>VLOOKUP($A56,Prices_Monthly!$A:$I,COLUMN(G$4),FALSE)/VLOOKUP(EOMONTH($A56,-12),Prices_Monthly!$A:$I,COLUMN(G$4),FALSE)-1</f>
        <v>#VALUE!</v>
      </c>
      <c r="H56" s="3" t="e">
        <f>VLOOKUP($A56,Prices_Monthly!$A:$I,COLUMN(H$4),FALSE)/VLOOKUP(EOMONTH($A56,-12),Prices_Monthly!$A:$I,COLUMN(H$4),FALSE)-1</f>
        <v>#VALUE!</v>
      </c>
      <c r="I56" s="3" t="e">
        <f>VLOOKUP($A56,Prices_Monthly!$A:$I,COLUMN(I$4),FALSE)/VLOOKUP(EOMONTH($A56,-12),Prices_Monthly!$A:$I,COLUMN(I$4),FALSE)-1</f>
        <v>#VALUE!</v>
      </c>
    </row>
    <row r="57" spans="1:9" x14ac:dyDescent="0.35">
      <c r="A57" s="2">
        <v>34454</v>
      </c>
      <c r="B57" s="3" t="e">
        <f>VLOOKUP($A57,Prices_Monthly!$A:$I,COLUMN(B$4),FALSE)/VLOOKUP(EOMONTH($A57,-12),Prices_Monthly!$A:$I,COLUMN(B$4),FALSE)-1</f>
        <v>#VALUE!</v>
      </c>
      <c r="C57" s="3">
        <f>VLOOKUP($A57,Prices_Monthly!$A:$I,COLUMN(C$4),FALSE)/VLOOKUP(EOMONTH($A57,-12),Prices_Monthly!$A:$I,COLUMN(C$4),FALSE)-1</f>
        <v>2.4874130155041696E-2</v>
      </c>
      <c r="D57" s="3">
        <f>VLOOKUP($A57,Prices_Monthly!$A:$I,COLUMN(D$4),FALSE)/VLOOKUP(EOMONTH($A57,-12),Prices_Monthly!$A:$I,COLUMN(D$4),FALSE)-1</f>
        <v>8.2026608158553449E-2</v>
      </c>
      <c r="E57" s="3">
        <f>VLOOKUP($A57,Prices_Monthly!$A:$I,COLUMN(E$4),FALSE)/VLOOKUP(EOMONTH($A57,-12),Prices_Monthly!$A:$I,COLUMN(E$4),FALSE)-1</f>
        <v>-2.4966988231501674E-2</v>
      </c>
      <c r="F57" s="3" t="e">
        <f>VLOOKUP($A57,Prices_Monthly!$A:$I,COLUMN(F$4),FALSE)/VLOOKUP(EOMONTH($A57,-12),Prices_Monthly!$A:$I,COLUMN(F$4),FALSE)-1</f>
        <v>#VALUE!</v>
      </c>
      <c r="G57" s="3" t="e">
        <f>VLOOKUP($A57,Prices_Monthly!$A:$I,COLUMN(G$4),FALSE)/VLOOKUP(EOMONTH($A57,-12),Prices_Monthly!$A:$I,COLUMN(G$4),FALSE)-1</f>
        <v>#VALUE!</v>
      </c>
      <c r="H57" s="3" t="e">
        <f>VLOOKUP($A57,Prices_Monthly!$A:$I,COLUMN(H$4),FALSE)/VLOOKUP(EOMONTH($A57,-12),Prices_Monthly!$A:$I,COLUMN(H$4),FALSE)-1</f>
        <v>#VALUE!</v>
      </c>
      <c r="I57" s="3" t="e">
        <f>VLOOKUP($A57,Prices_Monthly!$A:$I,COLUMN(I$4),FALSE)/VLOOKUP(EOMONTH($A57,-12),Prices_Monthly!$A:$I,COLUMN(I$4),FALSE)-1</f>
        <v>#VALUE!</v>
      </c>
    </row>
    <row r="58" spans="1:9" x14ac:dyDescent="0.35">
      <c r="A58" s="2">
        <v>34485</v>
      </c>
      <c r="B58" s="3" t="e">
        <f>VLOOKUP($A58,Prices_Monthly!$A:$I,COLUMN(B$4),FALSE)/VLOOKUP(EOMONTH($A58,-12),Prices_Monthly!$A:$I,COLUMN(B$4),FALSE)-1</f>
        <v>#VALUE!</v>
      </c>
      <c r="C58" s="3">
        <f>VLOOKUP($A58,Prices_Monthly!$A:$I,COLUMN(C$4),FALSE)/VLOOKUP(EOMONTH($A58,-12),Prices_Monthly!$A:$I,COLUMN(C$4),FALSE)-1</f>
        <v>-8.9252929901332267E-3</v>
      </c>
      <c r="D58" s="3">
        <f>VLOOKUP($A58,Prices_Monthly!$A:$I,COLUMN(D$4),FALSE)/VLOOKUP(EOMONTH($A58,-12),Prices_Monthly!$A:$I,COLUMN(D$4),FALSE)-1</f>
        <v>8.404552432306911E-2</v>
      </c>
      <c r="E58" s="3">
        <f>VLOOKUP($A58,Prices_Monthly!$A:$I,COLUMN(E$4),FALSE)/VLOOKUP(EOMONTH($A58,-12),Prices_Monthly!$A:$I,COLUMN(E$4),FALSE)-1</f>
        <v>-2.5883299737032739E-2</v>
      </c>
      <c r="F58" s="3" t="e">
        <f>VLOOKUP($A58,Prices_Monthly!$A:$I,COLUMN(F$4),FALSE)/VLOOKUP(EOMONTH($A58,-12),Prices_Monthly!$A:$I,COLUMN(F$4),FALSE)-1</f>
        <v>#VALUE!</v>
      </c>
      <c r="G58" s="3" t="e">
        <f>VLOOKUP($A58,Prices_Monthly!$A:$I,COLUMN(G$4),FALSE)/VLOOKUP(EOMONTH($A58,-12),Prices_Monthly!$A:$I,COLUMN(G$4),FALSE)-1</f>
        <v>#VALUE!</v>
      </c>
      <c r="H58" s="3" t="e">
        <f>VLOOKUP($A58,Prices_Monthly!$A:$I,COLUMN(H$4),FALSE)/VLOOKUP(EOMONTH($A58,-12),Prices_Monthly!$A:$I,COLUMN(H$4),FALSE)-1</f>
        <v>#VALUE!</v>
      </c>
      <c r="I58" s="3" t="e">
        <f>VLOOKUP($A58,Prices_Monthly!$A:$I,COLUMN(I$4),FALSE)/VLOOKUP(EOMONTH($A58,-12),Prices_Monthly!$A:$I,COLUMN(I$4),FALSE)-1</f>
        <v>#VALUE!</v>
      </c>
    </row>
    <row r="59" spans="1:9" x14ac:dyDescent="0.35">
      <c r="A59" s="2">
        <v>34515</v>
      </c>
      <c r="B59" s="3" t="e">
        <f>VLOOKUP($A59,Prices_Monthly!$A:$I,COLUMN(B$4),FALSE)/VLOOKUP(EOMONTH($A59,-12),Prices_Monthly!$A:$I,COLUMN(B$4),FALSE)-1</f>
        <v>#VALUE!</v>
      </c>
      <c r="C59" s="3">
        <f>VLOOKUP($A59,Prices_Monthly!$A:$I,COLUMN(C$4),FALSE)/VLOOKUP(EOMONTH($A59,-12),Prices_Monthly!$A:$I,COLUMN(C$4),FALSE)-1</f>
        <v>-1.2929316134786539E-2</v>
      </c>
      <c r="D59" s="3">
        <f>VLOOKUP($A59,Prices_Monthly!$A:$I,COLUMN(D$4),FALSE)/VLOOKUP(EOMONTH($A59,-12),Prices_Monthly!$A:$I,COLUMN(D$4),FALSE)-1</f>
        <v>4.0448500361693895E-2</v>
      </c>
      <c r="E59" s="3">
        <f>VLOOKUP($A59,Prices_Monthly!$A:$I,COLUMN(E$4),FALSE)/VLOOKUP(EOMONTH($A59,-12),Prices_Monthly!$A:$I,COLUMN(E$4),FALSE)-1</f>
        <v>-5.8569919169913165E-2</v>
      </c>
      <c r="F59" s="3" t="e">
        <f>VLOOKUP($A59,Prices_Monthly!$A:$I,COLUMN(F$4),FALSE)/VLOOKUP(EOMONTH($A59,-12),Prices_Monthly!$A:$I,COLUMN(F$4),FALSE)-1</f>
        <v>#VALUE!</v>
      </c>
      <c r="G59" s="3" t="e">
        <f>VLOOKUP($A59,Prices_Monthly!$A:$I,COLUMN(G$4),FALSE)/VLOOKUP(EOMONTH($A59,-12),Prices_Monthly!$A:$I,COLUMN(G$4),FALSE)-1</f>
        <v>#VALUE!</v>
      </c>
      <c r="H59" s="3" t="e">
        <f>VLOOKUP($A59,Prices_Monthly!$A:$I,COLUMN(H$4),FALSE)/VLOOKUP(EOMONTH($A59,-12),Prices_Monthly!$A:$I,COLUMN(H$4),FALSE)-1</f>
        <v>#VALUE!</v>
      </c>
      <c r="I59" s="3" t="e">
        <f>VLOOKUP($A59,Prices_Monthly!$A:$I,COLUMN(I$4),FALSE)/VLOOKUP(EOMONTH($A59,-12),Prices_Monthly!$A:$I,COLUMN(I$4),FALSE)-1</f>
        <v>#VALUE!</v>
      </c>
    </row>
    <row r="60" spans="1:9" x14ac:dyDescent="0.35">
      <c r="A60" s="2">
        <v>34546</v>
      </c>
      <c r="B60" s="3" t="e">
        <f>VLOOKUP($A60,Prices_Monthly!$A:$I,COLUMN(B$4),FALSE)/VLOOKUP(EOMONTH($A60,-12),Prices_Monthly!$A:$I,COLUMN(B$4),FALSE)-1</f>
        <v>#VALUE!</v>
      </c>
      <c r="C60" s="3">
        <f>VLOOKUP($A60,Prices_Monthly!$A:$I,COLUMN(C$4),FALSE)/VLOOKUP(EOMONTH($A60,-12),Prices_Monthly!$A:$I,COLUMN(C$4),FALSE)-1</f>
        <v>-9.0558697113107045E-2</v>
      </c>
      <c r="D60" s="3">
        <f>VLOOKUP($A60,Prices_Monthly!$A:$I,COLUMN(D$4),FALSE)/VLOOKUP(EOMONTH($A60,-12),Prices_Monthly!$A:$I,COLUMN(D$4),FALSE)-1</f>
        <v>1.9393860886719017E-2</v>
      </c>
      <c r="E60" s="3">
        <f>VLOOKUP($A60,Prices_Monthly!$A:$I,COLUMN(E$4),FALSE)/VLOOKUP(EOMONTH($A60,-12),Prices_Monthly!$A:$I,COLUMN(E$4),FALSE)-1</f>
        <v>-3.8318988506220064E-2</v>
      </c>
      <c r="F60" s="3" t="e">
        <f>VLOOKUP($A60,Prices_Monthly!$A:$I,COLUMN(F$4),FALSE)/VLOOKUP(EOMONTH($A60,-12),Prices_Monthly!$A:$I,COLUMN(F$4),FALSE)-1</f>
        <v>#VALUE!</v>
      </c>
      <c r="G60" s="3" t="e">
        <f>VLOOKUP($A60,Prices_Monthly!$A:$I,COLUMN(G$4),FALSE)/VLOOKUP(EOMONTH($A60,-12),Prices_Monthly!$A:$I,COLUMN(G$4),FALSE)-1</f>
        <v>#VALUE!</v>
      </c>
      <c r="H60" s="3" t="e">
        <f>VLOOKUP($A60,Prices_Monthly!$A:$I,COLUMN(H$4),FALSE)/VLOOKUP(EOMONTH($A60,-12),Prices_Monthly!$A:$I,COLUMN(H$4),FALSE)-1</f>
        <v>#VALUE!</v>
      </c>
      <c r="I60" s="3" t="e">
        <f>VLOOKUP($A60,Prices_Monthly!$A:$I,COLUMN(I$4),FALSE)/VLOOKUP(EOMONTH($A60,-12),Prices_Monthly!$A:$I,COLUMN(I$4),FALSE)-1</f>
        <v>#VALUE!</v>
      </c>
    </row>
    <row r="61" spans="1:9" x14ac:dyDescent="0.35">
      <c r="A61" s="2">
        <v>34577</v>
      </c>
      <c r="B61" s="3" t="e">
        <f>VLOOKUP($A61,Prices_Monthly!$A:$I,COLUMN(B$4),FALSE)/VLOOKUP(EOMONTH($A61,-12),Prices_Monthly!$A:$I,COLUMN(B$4),FALSE)-1</f>
        <v>#VALUE!</v>
      </c>
      <c r="C61" s="3">
        <f>VLOOKUP($A61,Prices_Monthly!$A:$I,COLUMN(C$4),FALSE)/VLOOKUP(EOMONTH($A61,-12),Prices_Monthly!$A:$I,COLUMN(C$4),FALSE)-1</f>
        <v>-2.8945903896149261E-4</v>
      </c>
      <c r="D61" s="3">
        <f>VLOOKUP($A61,Prices_Monthly!$A:$I,COLUMN(D$4),FALSE)/VLOOKUP(EOMONTH($A61,-12),Prices_Monthly!$A:$I,COLUMN(D$4),FALSE)-1</f>
        <v>-5.9937764646741387E-3</v>
      </c>
      <c r="E61" s="3">
        <f>VLOOKUP($A61,Prices_Monthly!$A:$I,COLUMN(E$4),FALSE)/VLOOKUP(EOMONTH($A61,-12),Prices_Monthly!$A:$I,COLUMN(E$4),FALSE)-1</f>
        <v>-5.788793127115055E-2</v>
      </c>
      <c r="F61" s="3" t="e">
        <f>VLOOKUP($A61,Prices_Monthly!$A:$I,COLUMN(F$4),FALSE)/VLOOKUP(EOMONTH($A61,-12),Prices_Monthly!$A:$I,COLUMN(F$4),FALSE)-1</f>
        <v>#VALUE!</v>
      </c>
      <c r="G61" s="3" t="e">
        <f>VLOOKUP($A61,Prices_Monthly!$A:$I,COLUMN(G$4),FALSE)/VLOOKUP(EOMONTH($A61,-12),Prices_Monthly!$A:$I,COLUMN(G$4),FALSE)-1</f>
        <v>#VALUE!</v>
      </c>
      <c r="H61" s="3" t="e">
        <f>VLOOKUP($A61,Prices_Monthly!$A:$I,COLUMN(H$4),FALSE)/VLOOKUP(EOMONTH($A61,-12),Prices_Monthly!$A:$I,COLUMN(H$4),FALSE)-1</f>
        <v>#VALUE!</v>
      </c>
      <c r="I61" s="3" t="e">
        <f>VLOOKUP($A61,Prices_Monthly!$A:$I,COLUMN(I$4),FALSE)/VLOOKUP(EOMONTH($A61,-12),Prices_Monthly!$A:$I,COLUMN(I$4),FALSE)-1</f>
        <v>#VALUE!</v>
      </c>
    </row>
    <row r="62" spans="1:9" x14ac:dyDescent="0.35">
      <c r="A62" s="2">
        <v>34607</v>
      </c>
      <c r="B62" s="3" t="e">
        <f>VLOOKUP($A62,Prices_Monthly!$A:$I,COLUMN(B$4),FALSE)/VLOOKUP(EOMONTH($A62,-12),Prices_Monthly!$A:$I,COLUMN(B$4),FALSE)-1</f>
        <v>#VALUE!</v>
      </c>
      <c r="C62" s="3">
        <f>VLOOKUP($A62,Prices_Monthly!$A:$I,COLUMN(C$4),FALSE)/VLOOKUP(EOMONTH($A62,-12),Prices_Monthly!$A:$I,COLUMN(C$4),FALSE)-1</f>
        <v>7.0083149191801475E-2</v>
      </c>
      <c r="D62" s="3">
        <f>VLOOKUP($A62,Prices_Monthly!$A:$I,COLUMN(D$4),FALSE)/VLOOKUP(EOMONTH($A62,-12),Prices_Monthly!$A:$I,COLUMN(D$4),FALSE)-1</f>
        <v>-8.4543353601078675E-3</v>
      </c>
      <c r="E62" s="3">
        <f>VLOOKUP($A62,Prices_Monthly!$A:$I,COLUMN(E$4),FALSE)/VLOOKUP(EOMONTH($A62,-12),Prices_Monthly!$A:$I,COLUMN(E$4),FALSE)-1</f>
        <v>-8.7479470362669121E-2</v>
      </c>
      <c r="F62" s="3" t="e">
        <f>VLOOKUP($A62,Prices_Monthly!$A:$I,COLUMN(F$4),FALSE)/VLOOKUP(EOMONTH($A62,-12),Prices_Monthly!$A:$I,COLUMN(F$4),FALSE)-1</f>
        <v>#VALUE!</v>
      </c>
      <c r="G62" s="3" t="e">
        <f>VLOOKUP($A62,Prices_Monthly!$A:$I,COLUMN(G$4),FALSE)/VLOOKUP(EOMONTH($A62,-12),Prices_Monthly!$A:$I,COLUMN(G$4),FALSE)-1</f>
        <v>#VALUE!</v>
      </c>
      <c r="H62" s="3" t="e">
        <f>VLOOKUP($A62,Prices_Monthly!$A:$I,COLUMN(H$4),FALSE)/VLOOKUP(EOMONTH($A62,-12),Prices_Monthly!$A:$I,COLUMN(H$4),FALSE)-1</f>
        <v>#VALUE!</v>
      </c>
      <c r="I62" s="3" t="e">
        <f>VLOOKUP($A62,Prices_Monthly!$A:$I,COLUMN(I$4),FALSE)/VLOOKUP(EOMONTH($A62,-12),Prices_Monthly!$A:$I,COLUMN(I$4),FALSE)-1</f>
        <v>#VALUE!</v>
      </c>
    </row>
    <row r="63" spans="1:9" x14ac:dyDescent="0.35">
      <c r="A63" s="2">
        <v>34638</v>
      </c>
      <c r="B63" s="3" t="e">
        <f>VLOOKUP($A63,Prices_Monthly!$A:$I,COLUMN(B$4),FALSE)/VLOOKUP(EOMONTH($A63,-12),Prices_Monthly!$A:$I,COLUMN(B$4),FALSE)-1</f>
        <v>#VALUE!</v>
      </c>
      <c r="C63" s="3">
        <f>VLOOKUP($A63,Prices_Monthly!$A:$I,COLUMN(C$4),FALSE)/VLOOKUP(EOMONTH($A63,-12),Prices_Monthly!$A:$I,COLUMN(C$4),FALSE)-1</f>
        <v>8.6869865089012066E-4</v>
      </c>
      <c r="D63" s="3">
        <f>VLOOKUP($A63,Prices_Monthly!$A:$I,COLUMN(D$4),FALSE)/VLOOKUP(EOMONTH($A63,-12),Prices_Monthly!$A:$I,COLUMN(D$4),FALSE)-1</f>
        <v>-2.0710942422515033E-2</v>
      </c>
      <c r="E63" s="3">
        <f>VLOOKUP($A63,Prices_Monthly!$A:$I,COLUMN(E$4),FALSE)/VLOOKUP(EOMONTH($A63,-12),Prices_Monthly!$A:$I,COLUMN(E$4),FALSE)-1</f>
        <v>-9.2577213082737142E-2</v>
      </c>
      <c r="F63" s="3" t="e">
        <f>VLOOKUP($A63,Prices_Monthly!$A:$I,COLUMN(F$4),FALSE)/VLOOKUP(EOMONTH($A63,-12),Prices_Monthly!$A:$I,COLUMN(F$4),FALSE)-1</f>
        <v>#VALUE!</v>
      </c>
      <c r="G63" s="3" t="e">
        <f>VLOOKUP($A63,Prices_Monthly!$A:$I,COLUMN(G$4),FALSE)/VLOOKUP(EOMONTH($A63,-12),Prices_Monthly!$A:$I,COLUMN(G$4),FALSE)-1</f>
        <v>#VALUE!</v>
      </c>
      <c r="H63" s="3" t="e">
        <f>VLOOKUP($A63,Prices_Monthly!$A:$I,COLUMN(H$4),FALSE)/VLOOKUP(EOMONTH($A63,-12),Prices_Monthly!$A:$I,COLUMN(H$4),FALSE)-1</f>
        <v>#VALUE!</v>
      </c>
      <c r="I63" s="3" t="e">
        <f>VLOOKUP($A63,Prices_Monthly!$A:$I,COLUMN(I$4),FALSE)/VLOOKUP(EOMONTH($A63,-12),Prices_Monthly!$A:$I,COLUMN(I$4),FALSE)-1</f>
        <v>#VALUE!</v>
      </c>
    </row>
    <row r="64" spans="1:9" x14ac:dyDescent="0.35">
      <c r="A64" s="2">
        <v>34668</v>
      </c>
      <c r="B64" s="3" t="e">
        <f>VLOOKUP($A64,Prices_Monthly!$A:$I,COLUMN(B$4),FALSE)/VLOOKUP(EOMONTH($A64,-12),Prices_Monthly!$A:$I,COLUMN(B$4),FALSE)-1</f>
        <v>#VALUE!</v>
      </c>
      <c r="C64" s="3">
        <f>VLOOKUP($A64,Prices_Monthly!$A:$I,COLUMN(C$4),FALSE)/VLOOKUP(EOMONTH($A64,-12),Prices_Monthly!$A:$I,COLUMN(C$4),FALSE)-1</f>
        <v>-1.0593379750091336E-2</v>
      </c>
      <c r="D64" s="3">
        <f>VLOOKUP($A64,Prices_Monthly!$A:$I,COLUMN(D$4),FALSE)/VLOOKUP(EOMONTH($A64,-12),Prices_Monthly!$A:$I,COLUMN(D$4),FALSE)-1</f>
        <v>-3.1482168843640856E-2</v>
      </c>
      <c r="E64" s="3">
        <f>VLOOKUP($A64,Prices_Monthly!$A:$I,COLUMN(E$4),FALSE)/VLOOKUP(EOMONTH($A64,-12),Prices_Monthly!$A:$I,COLUMN(E$4),FALSE)-1</f>
        <v>-8.224929247272561E-2</v>
      </c>
      <c r="F64" s="3" t="e">
        <f>VLOOKUP($A64,Prices_Monthly!$A:$I,COLUMN(F$4),FALSE)/VLOOKUP(EOMONTH($A64,-12),Prices_Monthly!$A:$I,COLUMN(F$4),FALSE)-1</f>
        <v>#VALUE!</v>
      </c>
      <c r="G64" s="3" t="e">
        <f>VLOOKUP($A64,Prices_Monthly!$A:$I,COLUMN(G$4),FALSE)/VLOOKUP(EOMONTH($A64,-12),Prices_Monthly!$A:$I,COLUMN(G$4),FALSE)-1</f>
        <v>#VALUE!</v>
      </c>
      <c r="H64" s="3" t="e">
        <f>VLOOKUP($A64,Prices_Monthly!$A:$I,COLUMN(H$4),FALSE)/VLOOKUP(EOMONTH($A64,-12),Prices_Monthly!$A:$I,COLUMN(H$4),FALSE)-1</f>
        <v>#VALUE!</v>
      </c>
      <c r="I64" s="3" t="e">
        <f>VLOOKUP($A64,Prices_Monthly!$A:$I,COLUMN(I$4),FALSE)/VLOOKUP(EOMONTH($A64,-12),Prices_Monthly!$A:$I,COLUMN(I$4),FALSE)-1</f>
        <v>#VALUE!</v>
      </c>
    </row>
    <row r="65" spans="1:9" x14ac:dyDescent="0.35">
      <c r="A65" s="2">
        <v>34699</v>
      </c>
      <c r="B65" s="3" t="e">
        <f>VLOOKUP($A65,Prices_Monthly!$A:$I,COLUMN(B$4),FALSE)/VLOOKUP(EOMONTH($A65,-12),Prices_Monthly!$A:$I,COLUMN(B$4),FALSE)-1</f>
        <v>#VALUE!</v>
      </c>
      <c r="C65" s="3">
        <f>VLOOKUP($A65,Prices_Monthly!$A:$I,COLUMN(C$4),FALSE)/VLOOKUP(EOMONTH($A65,-12),Prices_Monthly!$A:$I,COLUMN(C$4),FALSE)-1</f>
        <v>-6.1329542926030656E-2</v>
      </c>
      <c r="D65" s="3">
        <f>VLOOKUP($A65,Prices_Monthly!$A:$I,COLUMN(D$4),FALSE)/VLOOKUP(EOMONTH($A65,-12),Prices_Monthly!$A:$I,COLUMN(D$4),FALSE)-1</f>
        <v>-4.3738898756660816E-2</v>
      </c>
      <c r="E65" s="3">
        <f>VLOOKUP($A65,Prices_Monthly!$A:$I,COLUMN(E$4),FALSE)/VLOOKUP(EOMONTH($A65,-12),Prices_Monthly!$A:$I,COLUMN(E$4),FALSE)-1</f>
        <v>-8.0480718387510697E-2</v>
      </c>
      <c r="F65" s="3" t="e">
        <f>VLOOKUP($A65,Prices_Monthly!$A:$I,COLUMN(F$4),FALSE)/VLOOKUP(EOMONTH($A65,-12),Prices_Monthly!$A:$I,COLUMN(F$4),FALSE)-1</f>
        <v>#VALUE!</v>
      </c>
      <c r="G65" s="3" t="e">
        <f>VLOOKUP($A65,Prices_Monthly!$A:$I,COLUMN(G$4),FALSE)/VLOOKUP(EOMONTH($A65,-12),Prices_Monthly!$A:$I,COLUMN(G$4),FALSE)-1</f>
        <v>#VALUE!</v>
      </c>
      <c r="H65" s="3" t="e">
        <f>VLOOKUP($A65,Prices_Monthly!$A:$I,COLUMN(H$4),FALSE)/VLOOKUP(EOMONTH($A65,-12),Prices_Monthly!$A:$I,COLUMN(H$4),FALSE)-1</f>
        <v>#VALUE!</v>
      </c>
      <c r="I65" s="3" t="e">
        <f>VLOOKUP($A65,Prices_Monthly!$A:$I,COLUMN(I$4),FALSE)/VLOOKUP(EOMONTH($A65,-12),Prices_Monthly!$A:$I,COLUMN(I$4),FALSE)-1</f>
        <v>#VALUE!</v>
      </c>
    </row>
    <row r="66" spans="1:9" x14ac:dyDescent="0.35">
      <c r="A66" s="2">
        <v>34730</v>
      </c>
      <c r="B66" s="3" t="e">
        <f>VLOOKUP($A66,Prices_Monthly!$A:$I,COLUMN(B$4),FALSE)/VLOOKUP(EOMONTH($A66,-12),Prices_Monthly!$A:$I,COLUMN(B$4),FALSE)-1</f>
        <v>#VALUE!</v>
      </c>
      <c r="C66" s="3">
        <f>VLOOKUP($A66,Prices_Monthly!$A:$I,COLUMN(C$4),FALSE)/VLOOKUP(EOMONTH($A66,-12),Prices_Monthly!$A:$I,COLUMN(C$4),FALSE)-1</f>
        <v>-6.2168143856334623E-2</v>
      </c>
      <c r="D66" s="3">
        <f>VLOOKUP($A66,Prices_Monthly!$A:$I,COLUMN(D$4),FALSE)/VLOOKUP(EOMONTH($A66,-12),Prices_Monthly!$A:$I,COLUMN(D$4),FALSE)-1</f>
        <v>-1.0343730347062485E-2</v>
      </c>
      <c r="E66" s="3">
        <f>VLOOKUP($A66,Prices_Monthly!$A:$I,COLUMN(E$4),FALSE)/VLOOKUP(EOMONTH($A66,-12),Prices_Monthly!$A:$I,COLUMN(E$4),FALSE)-1</f>
        <v>-7.7929070415760138E-2</v>
      </c>
      <c r="F66" s="3" t="e">
        <f>VLOOKUP($A66,Prices_Monthly!$A:$I,COLUMN(F$4),FALSE)/VLOOKUP(EOMONTH($A66,-12),Prices_Monthly!$A:$I,COLUMN(F$4),FALSE)-1</f>
        <v>#VALUE!</v>
      </c>
      <c r="G66" s="3" t="e">
        <f>VLOOKUP($A66,Prices_Monthly!$A:$I,COLUMN(G$4),FALSE)/VLOOKUP(EOMONTH($A66,-12),Prices_Monthly!$A:$I,COLUMN(G$4),FALSE)-1</f>
        <v>#VALUE!</v>
      </c>
      <c r="H66" s="3" t="e">
        <f>VLOOKUP($A66,Prices_Monthly!$A:$I,COLUMN(H$4),FALSE)/VLOOKUP(EOMONTH($A66,-12),Prices_Monthly!$A:$I,COLUMN(H$4),FALSE)-1</f>
        <v>#VALUE!</v>
      </c>
      <c r="I66" s="3" t="e">
        <f>VLOOKUP($A66,Prices_Monthly!$A:$I,COLUMN(I$4),FALSE)/VLOOKUP(EOMONTH($A66,-12),Prices_Monthly!$A:$I,COLUMN(I$4),FALSE)-1</f>
        <v>#VALUE!</v>
      </c>
    </row>
    <row r="67" spans="1:9" x14ac:dyDescent="0.35">
      <c r="A67" s="2">
        <v>34758</v>
      </c>
      <c r="B67" s="3" t="e">
        <f>VLOOKUP($A67,Prices_Monthly!$A:$I,COLUMN(B$4),FALSE)/VLOOKUP(EOMONTH($A67,-12),Prices_Monthly!$A:$I,COLUMN(B$4),FALSE)-1</f>
        <v>#VALUE!</v>
      </c>
      <c r="C67" s="3">
        <f>VLOOKUP($A67,Prices_Monthly!$A:$I,COLUMN(C$4),FALSE)/VLOOKUP(EOMONTH($A67,-12),Prices_Monthly!$A:$I,COLUMN(C$4),FALSE)-1</f>
        <v>-5.7977879314354386E-2</v>
      </c>
      <c r="D67" s="3">
        <f>VLOOKUP($A67,Prices_Monthly!$A:$I,COLUMN(D$4),FALSE)/VLOOKUP(EOMONTH($A67,-12),Prices_Monthly!$A:$I,COLUMN(D$4),FALSE)-1</f>
        <v>1.5711226407342904E-2</v>
      </c>
      <c r="E67" s="3">
        <f>VLOOKUP($A67,Prices_Monthly!$A:$I,COLUMN(E$4),FALSE)/VLOOKUP(EOMONTH($A67,-12),Prices_Monthly!$A:$I,COLUMN(E$4),FALSE)-1</f>
        <v>-2.6287328048020808E-2</v>
      </c>
      <c r="F67" s="3" t="e">
        <f>VLOOKUP($A67,Prices_Monthly!$A:$I,COLUMN(F$4),FALSE)/VLOOKUP(EOMONTH($A67,-12),Prices_Monthly!$A:$I,COLUMN(F$4),FALSE)-1</f>
        <v>#VALUE!</v>
      </c>
      <c r="G67" s="3" t="e">
        <f>VLOOKUP($A67,Prices_Monthly!$A:$I,COLUMN(G$4),FALSE)/VLOOKUP(EOMONTH($A67,-12),Prices_Monthly!$A:$I,COLUMN(G$4),FALSE)-1</f>
        <v>#VALUE!</v>
      </c>
      <c r="H67" s="3" t="e">
        <f>VLOOKUP($A67,Prices_Monthly!$A:$I,COLUMN(H$4),FALSE)/VLOOKUP(EOMONTH($A67,-12),Prices_Monthly!$A:$I,COLUMN(H$4),FALSE)-1</f>
        <v>#VALUE!</v>
      </c>
      <c r="I67" s="3" t="e">
        <f>VLOOKUP($A67,Prices_Monthly!$A:$I,COLUMN(I$4),FALSE)/VLOOKUP(EOMONTH($A67,-12),Prices_Monthly!$A:$I,COLUMN(I$4),FALSE)-1</f>
        <v>#VALUE!</v>
      </c>
    </row>
    <row r="68" spans="1:9" x14ac:dyDescent="0.35">
      <c r="A68" s="2">
        <v>34789</v>
      </c>
      <c r="B68" s="3" t="e">
        <f>VLOOKUP($A68,Prices_Monthly!$A:$I,COLUMN(B$4),FALSE)/VLOOKUP(EOMONTH($A68,-12),Prices_Monthly!$A:$I,COLUMN(B$4),FALSE)-1</f>
        <v>#VALUE!</v>
      </c>
      <c r="C68" s="3">
        <f>VLOOKUP($A68,Prices_Monthly!$A:$I,COLUMN(C$4),FALSE)/VLOOKUP(EOMONTH($A68,-12),Prices_Monthly!$A:$I,COLUMN(C$4),FALSE)-1</f>
        <v>-4.926774978850923E-2</v>
      </c>
      <c r="D68" s="3">
        <f>VLOOKUP($A68,Prices_Monthly!$A:$I,COLUMN(D$4),FALSE)/VLOOKUP(EOMONTH($A68,-12),Prices_Monthly!$A:$I,COLUMN(D$4),FALSE)-1</f>
        <v>5.2604585868039289E-2</v>
      </c>
      <c r="E68" s="3">
        <f>VLOOKUP($A68,Prices_Monthly!$A:$I,COLUMN(E$4),FALSE)/VLOOKUP(EOMONTH($A68,-12),Prices_Monthly!$A:$I,COLUMN(E$4),FALSE)-1</f>
        <v>1.0104161958211622E-2</v>
      </c>
      <c r="F68" s="3" t="e">
        <f>VLOOKUP($A68,Prices_Monthly!$A:$I,COLUMN(F$4),FALSE)/VLOOKUP(EOMONTH($A68,-12),Prices_Monthly!$A:$I,COLUMN(F$4),FALSE)-1</f>
        <v>#VALUE!</v>
      </c>
      <c r="G68" s="3" t="e">
        <f>VLOOKUP($A68,Prices_Monthly!$A:$I,COLUMN(G$4),FALSE)/VLOOKUP(EOMONTH($A68,-12),Prices_Monthly!$A:$I,COLUMN(G$4),FALSE)-1</f>
        <v>#VALUE!</v>
      </c>
      <c r="H68" s="3" t="e">
        <f>VLOOKUP($A68,Prices_Monthly!$A:$I,COLUMN(H$4),FALSE)/VLOOKUP(EOMONTH($A68,-12),Prices_Monthly!$A:$I,COLUMN(H$4),FALSE)-1</f>
        <v>#VALUE!</v>
      </c>
      <c r="I68" s="3" t="e">
        <f>VLOOKUP($A68,Prices_Monthly!$A:$I,COLUMN(I$4),FALSE)/VLOOKUP(EOMONTH($A68,-12),Prices_Monthly!$A:$I,COLUMN(I$4),FALSE)-1</f>
        <v>#VALUE!</v>
      </c>
    </row>
    <row r="69" spans="1:9" x14ac:dyDescent="0.35">
      <c r="A69" s="2">
        <v>34819</v>
      </c>
      <c r="B69" s="3" t="e">
        <f>VLOOKUP($A69,Prices_Monthly!$A:$I,COLUMN(B$4),FALSE)/VLOOKUP(EOMONTH($A69,-12),Prices_Monthly!$A:$I,COLUMN(B$4),FALSE)-1</f>
        <v>#VALUE!</v>
      </c>
      <c r="C69" s="3">
        <f>VLOOKUP($A69,Prices_Monthly!$A:$I,COLUMN(C$4),FALSE)/VLOOKUP(EOMONTH($A69,-12),Prices_Monthly!$A:$I,COLUMN(C$4),FALSE)-1</f>
        <v>-2.2340910911503586E-2</v>
      </c>
      <c r="D69" s="3">
        <f>VLOOKUP($A69,Prices_Monthly!$A:$I,COLUMN(D$4),FALSE)/VLOOKUP(EOMONTH($A69,-12),Prices_Monthly!$A:$I,COLUMN(D$4),FALSE)-1</f>
        <v>6.6494653326673925E-2</v>
      </c>
      <c r="E69" s="3">
        <f>VLOOKUP($A69,Prices_Monthly!$A:$I,COLUMN(E$4),FALSE)/VLOOKUP(EOMONTH($A69,-12),Prices_Monthly!$A:$I,COLUMN(E$4),FALSE)-1</f>
        <v>3.3192934576010247E-2</v>
      </c>
      <c r="F69" s="3" t="e">
        <f>VLOOKUP($A69,Prices_Monthly!$A:$I,COLUMN(F$4),FALSE)/VLOOKUP(EOMONTH($A69,-12),Prices_Monthly!$A:$I,COLUMN(F$4),FALSE)-1</f>
        <v>#VALUE!</v>
      </c>
      <c r="G69" s="3" t="e">
        <f>VLOOKUP($A69,Prices_Monthly!$A:$I,COLUMN(G$4),FALSE)/VLOOKUP(EOMONTH($A69,-12),Prices_Monthly!$A:$I,COLUMN(G$4),FALSE)-1</f>
        <v>#VALUE!</v>
      </c>
      <c r="H69" s="3" t="e">
        <f>VLOOKUP($A69,Prices_Monthly!$A:$I,COLUMN(H$4),FALSE)/VLOOKUP(EOMONTH($A69,-12),Prices_Monthly!$A:$I,COLUMN(H$4),FALSE)-1</f>
        <v>#VALUE!</v>
      </c>
      <c r="I69" s="3" t="e">
        <f>VLOOKUP($A69,Prices_Monthly!$A:$I,COLUMN(I$4),FALSE)/VLOOKUP(EOMONTH($A69,-12),Prices_Monthly!$A:$I,COLUMN(I$4),FALSE)-1</f>
        <v>#VALUE!</v>
      </c>
    </row>
    <row r="70" spans="1:9" x14ac:dyDescent="0.35">
      <c r="A70" s="2">
        <v>34850</v>
      </c>
      <c r="B70" s="3" t="e">
        <f>VLOOKUP($A70,Prices_Monthly!$A:$I,COLUMN(B$4),FALSE)/VLOOKUP(EOMONTH($A70,-12),Prices_Monthly!$A:$I,COLUMN(B$4),FALSE)-1</f>
        <v>#VALUE!</v>
      </c>
      <c r="C70" s="3">
        <f>VLOOKUP($A70,Prices_Monthly!$A:$I,COLUMN(C$4),FALSE)/VLOOKUP(EOMONTH($A70,-12),Prices_Monthly!$A:$I,COLUMN(C$4),FALSE)-1</f>
        <v>-5.608532869255467E-2</v>
      </c>
      <c r="D70" s="3">
        <f>VLOOKUP($A70,Prices_Monthly!$A:$I,COLUMN(D$4),FALSE)/VLOOKUP(EOMONTH($A70,-12),Prices_Monthly!$A:$I,COLUMN(D$4),FALSE)-1</f>
        <v>0.10594282382305997</v>
      </c>
      <c r="E70" s="3">
        <f>VLOOKUP($A70,Prices_Monthly!$A:$I,COLUMN(E$4),FALSE)/VLOOKUP(EOMONTH($A70,-12),Prices_Monthly!$A:$I,COLUMN(E$4),FALSE)-1</f>
        <v>8.5344616640482096E-2</v>
      </c>
      <c r="F70" s="3" t="e">
        <f>VLOOKUP($A70,Prices_Monthly!$A:$I,COLUMN(F$4),FALSE)/VLOOKUP(EOMONTH($A70,-12),Prices_Monthly!$A:$I,COLUMN(F$4),FALSE)-1</f>
        <v>#VALUE!</v>
      </c>
      <c r="G70" s="3" t="e">
        <f>VLOOKUP($A70,Prices_Monthly!$A:$I,COLUMN(G$4),FALSE)/VLOOKUP(EOMONTH($A70,-12),Prices_Monthly!$A:$I,COLUMN(G$4),FALSE)-1</f>
        <v>#VALUE!</v>
      </c>
      <c r="H70" s="3" t="e">
        <f>VLOOKUP($A70,Prices_Monthly!$A:$I,COLUMN(H$4),FALSE)/VLOOKUP(EOMONTH($A70,-12),Prices_Monthly!$A:$I,COLUMN(H$4),FALSE)-1</f>
        <v>#VALUE!</v>
      </c>
      <c r="I70" s="3" t="e">
        <f>VLOOKUP($A70,Prices_Monthly!$A:$I,COLUMN(I$4),FALSE)/VLOOKUP(EOMONTH($A70,-12),Prices_Monthly!$A:$I,COLUMN(I$4),FALSE)-1</f>
        <v>#VALUE!</v>
      </c>
    </row>
    <row r="71" spans="1:9" x14ac:dyDescent="0.35">
      <c r="A71" s="2">
        <v>34880</v>
      </c>
      <c r="B71" s="3" t="e">
        <f>VLOOKUP($A71,Prices_Monthly!$A:$I,COLUMN(B$4),FALSE)/VLOOKUP(EOMONTH($A71,-12),Prices_Monthly!$A:$I,COLUMN(B$4),FALSE)-1</f>
        <v>#VALUE!</v>
      </c>
      <c r="C71" s="3">
        <f>VLOOKUP($A71,Prices_Monthly!$A:$I,COLUMN(C$4),FALSE)/VLOOKUP(EOMONTH($A71,-12),Prices_Monthly!$A:$I,COLUMN(C$4),FALSE)-1</f>
        <v>-5.4410662395137033E-2</v>
      </c>
      <c r="D71" s="3">
        <f>VLOOKUP($A71,Prices_Monthly!$A:$I,COLUMN(D$4),FALSE)/VLOOKUP(EOMONTH($A71,-12),Prices_Monthly!$A:$I,COLUMN(D$4),FALSE)-1</f>
        <v>0.14383204225378998</v>
      </c>
      <c r="E71" s="3">
        <f>VLOOKUP($A71,Prices_Monthly!$A:$I,COLUMN(E$4),FALSE)/VLOOKUP(EOMONTH($A71,-12),Prices_Monthly!$A:$I,COLUMN(E$4),FALSE)-1</f>
        <v>9.7661256456661683E-2</v>
      </c>
      <c r="F71" s="3" t="e">
        <f>VLOOKUP($A71,Prices_Monthly!$A:$I,COLUMN(F$4),FALSE)/VLOOKUP(EOMONTH($A71,-12),Prices_Monthly!$A:$I,COLUMN(F$4),FALSE)-1</f>
        <v>#VALUE!</v>
      </c>
      <c r="G71" s="3" t="e">
        <f>VLOOKUP($A71,Prices_Monthly!$A:$I,COLUMN(G$4),FALSE)/VLOOKUP(EOMONTH($A71,-12),Prices_Monthly!$A:$I,COLUMN(G$4),FALSE)-1</f>
        <v>#VALUE!</v>
      </c>
      <c r="H71" s="3" t="e">
        <f>VLOOKUP($A71,Prices_Monthly!$A:$I,COLUMN(H$4),FALSE)/VLOOKUP(EOMONTH($A71,-12),Prices_Monthly!$A:$I,COLUMN(H$4),FALSE)-1</f>
        <v>#VALUE!</v>
      </c>
      <c r="I71" s="3" t="e">
        <f>VLOOKUP($A71,Prices_Monthly!$A:$I,COLUMN(I$4),FALSE)/VLOOKUP(EOMONTH($A71,-12),Prices_Monthly!$A:$I,COLUMN(I$4),FALSE)-1</f>
        <v>#VALUE!</v>
      </c>
    </row>
    <row r="72" spans="1:9" x14ac:dyDescent="0.35">
      <c r="A72" s="2">
        <v>34911</v>
      </c>
      <c r="B72" s="3" t="e">
        <f>VLOOKUP($A72,Prices_Monthly!$A:$I,COLUMN(B$4),FALSE)/VLOOKUP(EOMONTH($A72,-12),Prices_Monthly!$A:$I,COLUMN(B$4),FALSE)-1</f>
        <v>#VALUE!</v>
      </c>
      <c r="C72" s="3">
        <f>VLOOKUP($A72,Prices_Monthly!$A:$I,COLUMN(C$4),FALSE)/VLOOKUP(EOMONTH($A72,-12),Prices_Monthly!$A:$I,COLUMN(C$4),FALSE)-1</f>
        <v>-5.2800991262423214E-2</v>
      </c>
      <c r="D72" s="3">
        <f>VLOOKUP($A72,Prices_Monthly!$A:$I,COLUMN(D$4),FALSE)/VLOOKUP(EOMONTH($A72,-12),Prices_Monthly!$A:$I,COLUMN(D$4),FALSE)-1</f>
        <v>0.13864450400010431</v>
      </c>
      <c r="E72" s="3">
        <f>VLOOKUP($A72,Prices_Monthly!$A:$I,COLUMN(E$4),FALSE)/VLOOKUP(EOMONTH($A72,-12),Prices_Monthly!$A:$I,COLUMN(E$4),FALSE)-1</f>
        <v>6.3244828065563974E-2</v>
      </c>
      <c r="F72" s="3" t="e">
        <f>VLOOKUP($A72,Prices_Monthly!$A:$I,COLUMN(F$4),FALSE)/VLOOKUP(EOMONTH($A72,-12),Prices_Monthly!$A:$I,COLUMN(F$4),FALSE)-1</f>
        <v>#VALUE!</v>
      </c>
      <c r="G72" s="3" t="e">
        <f>VLOOKUP($A72,Prices_Monthly!$A:$I,COLUMN(G$4),FALSE)/VLOOKUP(EOMONTH($A72,-12),Prices_Monthly!$A:$I,COLUMN(G$4),FALSE)-1</f>
        <v>#VALUE!</v>
      </c>
      <c r="H72" s="3" t="e">
        <f>VLOOKUP($A72,Prices_Monthly!$A:$I,COLUMN(H$4),FALSE)/VLOOKUP(EOMONTH($A72,-12),Prices_Monthly!$A:$I,COLUMN(H$4),FALSE)-1</f>
        <v>#VALUE!</v>
      </c>
      <c r="I72" s="3" t="e">
        <f>VLOOKUP($A72,Prices_Monthly!$A:$I,COLUMN(I$4),FALSE)/VLOOKUP(EOMONTH($A72,-12),Prices_Monthly!$A:$I,COLUMN(I$4),FALSE)-1</f>
        <v>#VALUE!</v>
      </c>
    </row>
    <row r="73" spans="1:9" x14ac:dyDescent="0.35">
      <c r="A73" s="2">
        <v>34942</v>
      </c>
      <c r="B73" s="3" t="e">
        <f>VLOOKUP($A73,Prices_Monthly!$A:$I,COLUMN(B$4),FALSE)/VLOOKUP(EOMONTH($A73,-12),Prices_Monthly!$A:$I,COLUMN(B$4),FALSE)-1</f>
        <v>#VALUE!</v>
      </c>
      <c r="C73" s="3">
        <f>VLOOKUP($A73,Prices_Monthly!$A:$I,COLUMN(C$4),FALSE)/VLOOKUP(EOMONTH($A73,-12),Prices_Monthly!$A:$I,COLUMN(C$4),FALSE)-1</f>
        <v>-6.032142703261667E-2</v>
      </c>
      <c r="D73" s="3">
        <f>VLOOKUP($A73,Prices_Monthly!$A:$I,COLUMN(D$4),FALSE)/VLOOKUP(EOMONTH($A73,-12),Prices_Monthly!$A:$I,COLUMN(D$4),FALSE)-1</f>
        <v>0.13465473403669437</v>
      </c>
      <c r="E73" s="3">
        <f>VLOOKUP($A73,Prices_Monthly!$A:$I,COLUMN(E$4),FALSE)/VLOOKUP(EOMONTH($A73,-12),Prices_Monthly!$A:$I,COLUMN(E$4),FALSE)-1</f>
        <v>7.2856691181791389E-2</v>
      </c>
      <c r="F73" s="3" t="e">
        <f>VLOOKUP($A73,Prices_Monthly!$A:$I,COLUMN(F$4),FALSE)/VLOOKUP(EOMONTH($A73,-12),Prices_Monthly!$A:$I,COLUMN(F$4),FALSE)-1</f>
        <v>#VALUE!</v>
      </c>
      <c r="G73" s="3" t="e">
        <f>VLOOKUP($A73,Prices_Monthly!$A:$I,COLUMN(G$4),FALSE)/VLOOKUP(EOMONTH($A73,-12),Prices_Monthly!$A:$I,COLUMN(G$4),FALSE)-1</f>
        <v>#VALUE!</v>
      </c>
      <c r="H73" s="3" t="e">
        <f>VLOOKUP($A73,Prices_Monthly!$A:$I,COLUMN(H$4),FALSE)/VLOOKUP(EOMONTH($A73,-12),Prices_Monthly!$A:$I,COLUMN(H$4),FALSE)-1</f>
        <v>#VALUE!</v>
      </c>
      <c r="I73" s="3" t="e">
        <f>VLOOKUP($A73,Prices_Monthly!$A:$I,COLUMN(I$4),FALSE)/VLOOKUP(EOMONTH($A73,-12),Prices_Monthly!$A:$I,COLUMN(I$4),FALSE)-1</f>
        <v>#VALUE!</v>
      </c>
    </row>
    <row r="74" spans="1:9" x14ac:dyDescent="0.35">
      <c r="A74" s="2">
        <v>34972</v>
      </c>
      <c r="B74" s="3" t="e">
        <f>VLOOKUP($A74,Prices_Monthly!$A:$I,COLUMN(B$4),FALSE)/VLOOKUP(EOMONTH($A74,-12),Prices_Monthly!$A:$I,COLUMN(B$4),FALSE)-1</f>
        <v>#VALUE!</v>
      </c>
      <c r="C74" s="3">
        <f>VLOOKUP($A74,Prices_Monthly!$A:$I,COLUMN(C$4),FALSE)/VLOOKUP(EOMONTH($A74,-12),Prices_Monthly!$A:$I,COLUMN(C$4),FALSE)-1</f>
        <v>-7.7347748089598767E-2</v>
      </c>
      <c r="D74" s="3">
        <f>VLOOKUP($A74,Prices_Monthly!$A:$I,COLUMN(D$4),FALSE)/VLOOKUP(EOMONTH($A74,-12),Prices_Monthly!$A:$I,COLUMN(D$4),FALSE)-1</f>
        <v>0.16072337224792821</v>
      </c>
      <c r="E74" s="3">
        <f>VLOOKUP($A74,Prices_Monthly!$A:$I,COLUMN(E$4),FALSE)/VLOOKUP(EOMONTH($A74,-12),Prices_Monthly!$A:$I,COLUMN(E$4),FALSE)-1</f>
        <v>0.10949558700359718</v>
      </c>
      <c r="F74" s="3" t="e">
        <f>VLOOKUP($A74,Prices_Monthly!$A:$I,COLUMN(F$4),FALSE)/VLOOKUP(EOMONTH($A74,-12),Prices_Monthly!$A:$I,COLUMN(F$4),FALSE)-1</f>
        <v>#VALUE!</v>
      </c>
      <c r="G74" s="3" t="e">
        <f>VLOOKUP($A74,Prices_Monthly!$A:$I,COLUMN(G$4),FALSE)/VLOOKUP(EOMONTH($A74,-12),Prices_Monthly!$A:$I,COLUMN(G$4),FALSE)-1</f>
        <v>#VALUE!</v>
      </c>
      <c r="H74" s="3" t="e">
        <f>VLOOKUP($A74,Prices_Monthly!$A:$I,COLUMN(H$4),FALSE)/VLOOKUP(EOMONTH($A74,-12),Prices_Monthly!$A:$I,COLUMN(H$4),FALSE)-1</f>
        <v>#VALUE!</v>
      </c>
      <c r="I74" s="3" t="e">
        <f>VLOOKUP($A74,Prices_Monthly!$A:$I,COLUMN(I$4),FALSE)/VLOOKUP(EOMONTH($A74,-12),Prices_Monthly!$A:$I,COLUMN(I$4),FALSE)-1</f>
        <v>#VALUE!</v>
      </c>
    </row>
    <row r="75" spans="1:9" x14ac:dyDescent="0.35">
      <c r="A75" s="2">
        <v>35003</v>
      </c>
      <c r="B75" s="3" t="e">
        <f>VLOOKUP($A75,Prices_Monthly!$A:$I,COLUMN(B$4),FALSE)/VLOOKUP(EOMONTH($A75,-12),Prices_Monthly!$A:$I,COLUMN(B$4),FALSE)-1</f>
        <v>#VALUE!</v>
      </c>
      <c r="C75" s="3">
        <f>VLOOKUP($A75,Prices_Monthly!$A:$I,COLUMN(C$4),FALSE)/VLOOKUP(EOMONTH($A75,-12),Prices_Monthly!$A:$I,COLUMN(C$4),FALSE)-1</f>
        <v>-5.2328664047667006E-2</v>
      </c>
      <c r="D75" s="3">
        <f>VLOOKUP($A75,Prices_Monthly!$A:$I,COLUMN(D$4),FALSE)/VLOOKUP(EOMONTH($A75,-12),Prices_Monthly!$A:$I,COLUMN(D$4),FALSE)-1</f>
        <v>0.16372652424382372</v>
      </c>
      <c r="E75" s="3">
        <f>VLOOKUP($A75,Prices_Monthly!$A:$I,COLUMN(E$4),FALSE)/VLOOKUP(EOMONTH($A75,-12),Prices_Monthly!$A:$I,COLUMN(E$4),FALSE)-1</f>
        <v>0.13145659131001497</v>
      </c>
      <c r="F75" s="3" t="e">
        <f>VLOOKUP($A75,Prices_Monthly!$A:$I,COLUMN(F$4),FALSE)/VLOOKUP(EOMONTH($A75,-12),Prices_Monthly!$A:$I,COLUMN(F$4),FALSE)-1</f>
        <v>#VALUE!</v>
      </c>
      <c r="G75" s="3" t="e">
        <f>VLOOKUP($A75,Prices_Monthly!$A:$I,COLUMN(G$4),FALSE)/VLOOKUP(EOMONTH($A75,-12),Prices_Monthly!$A:$I,COLUMN(G$4),FALSE)-1</f>
        <v>#VALUE!</v>
      </c>
      <c r="H75" s="3" t="e">
        <f>VLOOKUP($A75,Prices_Monthly!$A:$I,COLUMN(H$4),FALSE)/VLOOKUP(EOMONTH($A75,-12),Prices_Monthly!$A:$I,COLUMN(H$4),FALSE)-1</f>
        <v>#VALUE!</v>
      </c>
      <c r="I75" s="3" t="e">
        <f>VLOOKUP($A75,Prices_Monthly!$A:$I,COLUMN(I$4),FALSE)/VLOOKUP(EOMONTH($A75,-12),Prices_Monthly!$A:$I,COLUMN(I$4),FALSE)-1</f>
        <v>#VALUE!</v>
      </c>
    </row>
    <row r="76" spans="1:9" x14ac:dyDescent="0.35">
      <c r="A76" s="2">
        <v>35033</v>
      </c>
      <c r="B76" s="3" t="e">
        <f>VLOOKUP($A76,Prices_Monthly!$A:$I,COLUMN(B$4),FALSE)/VLOOKUP(EOMONTH($A76,-12),Prices_Monthly!$A:$I,COLUMN(B$4),FALSE)-1</f>
        <v>#VALUE!</v>
      </c>
      <c r="C76" s="3">
        <f>VLOOKUP($A76,Prices_Monthly!$A:$I,COLUMN(C$4),FALSE)/VLOOKUP(EOMONTH($A76,-12),Prices_Monthly!$A:$I,COLUMN(C$4),FALSE)-1</f>
        <v>-3.5783069672022383E-2</v>
      </c>
      <c r="D76" s="3">
        <f>VLOOKUP($A76,Prices_Monthly!$A:$I,COLUMN(D$4),FALSE)/VLOOKUP(EOMONTH($A76,-12),Prices_Monthly!$A:$I,COLUMN(D$4),FALSE)-1</f>
        <v>0.17059235039160514</v>
      </c>
      <c r="E76" s="3">
        <f>VLOOKUP($A76,Prices_Monthly!$A:$I,COLUMN(E$4),FALSE)/VLOOKUP(EOMONTH($A76,-12),Prices_Monthly!$A:$I,COLUMN(E$4),FALSE)-1</f>
        <v>0.15391806308899736</v>
      </c>
      <c r="F76" s="3" t="e">
        <f>VLOOKUP($A76,Prices_Monthly!$A:$I,COLUMN(F$4),FALSE)/VLOOKUP(EOMONTH($A76,-12),Prices_Monthly!$A:$I,COLUMN(F$4),FALSE)-1</f>
        <v>#VALUE!</v>
      </c>
      <c r="G76" s="3" t="e">
        <f>VLOOKUP($A76,Prices_Monthly!$A:$I,COLUMN(G$4),FALSE)/VLOOKUP(EOMONTH($A76,-12),Prices_Monthly!$A:$I,COLUMN(G$4),FALSE)-1</f>
        <v>#VALUE!</v>
      </c>
      <c r="H76" s="3" t="e">
        <f>VLOOKUP($A76,Prices_Monthly!$A:$I,COLUMN(H$4),FALSE)/VLOOKUP(EOMONTH($A76,-12),Prices_Monthly!$A:$I,COLUMN(H$4),FALSE)-1</f>
        <v>#VALUE!</v>
      </c>
      <c r="I76" s="3" t="e">
        <f>VLOOKUP($A76,Prices_Monthly!$A:$I,COLUMN(I$4),FALSE)/VLOOKUP(EOMONTH($A76,-12),Prices_Monthly!$A:$I,COLUMN(I$4),FALSE)-1</f>
        <v>#VALUE!</v>
      </c>
    </row>
    <row r="77" spans="1:9" x14ac:dyDescent="0.35">
      <c r="A77" s="2">
        <v>35064</v>
      </c>
      <c r="B77" s="3" t="e">
        <f>VLOOKUP($A77,Prices_Monthly!$A:$I,COLUMN(B$4),FALSE)/VLOOKUP(EOMONTH($A77,-12),Prices_Monthly!$A:$I,COLUMN(B$4),FALSE)-1</f>
        <v>#VALUE!</v>
      </c>
      <c r="C77" s="3">
        <f>VLOOKUP($A77,Prices_Monthly!$A:$I,COLUMN(C$4),FALSE)/VLOOKUP(EOMONTH($A77,-12),Prices_Monthly!$A:$I,COLUMN(C$4),FALSE)-1</f>
        <v>-3.6772406277861824E-2</v>
      </c>
      <c r="D77" s="3">
        <f>VLOOKUP($A77,Prices_Monthly!$A:$I,COLUMN(D$4),FALSE)/VLOOKUP(EOMONTH($A77,-12),Prices_Monthly!$A:$I,COLUMN(D$4),FALSE)-1</f>
        <v>0.14651098242464156</v>
      </c>
      <c r="E77" s="3">
        <f>VLOOKUP($A77,Prices_Monthly!$A:$I,COLUMN(E$4),FALSE)/VLOOKUP(EOMONTH($A77,-12),Prices_Monthly!$A:$I,COLUMN(E$4),FALSE)-1</f>
        <v>0.16085777004118351</v>
      </c>
      <c r="F77" s="3" t="e">
        <f>VLOOKUP($A77,Prices_Monthly!$A:$I,COLUMN(F$4),FALSE)/VLOOKUP(EOMONTH($A77,-12),Prices_Monthly!$A:$I,COLUMN(F$4),FALSE)-1</f>
        <v>#VALUE!</v>
      </c>
      <c r="G77" s="3" t="e">
        <f>VLOOKUP($A77,Prices_Monthly!$A:$I,COLUMN(G$4),FALSE)/VLOOKUP(EOMONTH($A77,-12),Prices_Monthly!$A:$I,COLUMN(G$4),FALSE)-1</f>
        <v>#VALUE!</v>
      </c>
      <c r="H77" s="3" t="e">
        <f>VLOOKUP($A77,Prices_Monthly!$A:$I,COLUMN(H$4),FALSE)/VLOOKUP(EOMONTH($A77,-12),Prices_Monthly!$A:$I,COLUMN(H$4),FALSE)-1</f>
        <v>#VALUE!</v>
      </c>
      <c r="I77" s="3" t="e">
        <f>VLOOKUP($A77,Prices_Monthly!$A:$I,COLUMN(I$4),FALSE)/VLOOKUP(EOMONTH($A77,-12),Prices_Monthly!$A:$I,COLUMN(I$4),FALSE)-1</f>
        <v>#VALUE!</v>
      </c>
    </row>
    <row r="78" spans="1:9" x14ac:dyDescent="0.35">
      <c r="A78" s="2">
        <v>35095</v>
      </c>
      <c r="B78" s="3" t="e">
        <f>VLOOKUP($A78,Prices_Monthly!$A:$I,COLUMN(B$4),FALSE)/VLOOKUP(EOMONTH($A78,-12),Prices_Monthly!$A:$I,COLUMN(B$4),FALSE)-1</f>
        <v>#VALUE!</v>
      </c>
      <c r="C78" s="3">
        <f>VLOOKUP($A78,Prices_Monthly!$A:$I,COLUMN(C$4),FALSE)/VLOOKUP(EOMONTH($A78,-12),Prices_Monthly!$A:$I,COLUMN(C$4),FALSE)-1</f>
        <v>3.7062692949634046E-2</v>
      </c>
      <c r="D78" s="3">
        <f>VLOOKUP($A78,Prices_Monthly!$A:$I,COLUMN(D$4),FALSE)/VLOOKUP(EOMONTH($A78,-12),Prices_Monthly!$A:$I,COLUMN(D$4),FALSE)-1</f>
        <v>0.14814497446377728</v>
      </c>
      <c r="E78" s="3">
        <f>VLOOKUP($A78,Prices_Monthly!$A:$I,COLUMN(E$4),FALSE)/VLOOKUP(EOMONTH($A78,-12),Prices_Monthly!$A:$I,COLUMN(E$4),FALSE)-1</f>
        <v>0.14337084890718699</v>
      </c>
      <c r="F78" s="3" t="e">
        <f>VLOOKUP($A78,Prices_Monthly!$A:$I,COLUMN(F$4),FALSE)/VLOOKUP(EOMONTH($A78,-12),Prices_Monthly!$A:$I,COLUMN(F$4),FALSE)-1</f>
        <v>#VALUE!</v>
      </c>
      <c r="G78" s="3" t="e">
        <f>VLOOKUP($A78,Prices_Monthly!$A:$I,COLUMN(G$4),FALSE)/VLOOKUP(EOMONTH($A78,-12),Prices_Monthly!$A:$I,COLUMN(G$4),FALSE)-1</f>
        <v>#VALUE!</v>
      </c>
      <c r="H78" s="3" t="e">
        <f>VLOOKUP($A78,Prices_Monthly!$A:$I,COLUMN(H$4),FALSE)/VLOOKUP(EOMONTH($A78,-12),Prices_Monthly!$A:$I,COLUMN(H$4),FALSE)-1</f>
        <v>#VALUE!</v>
      </c>
      <c r="I78" s="3" t="e">
        <f>VLOOKUP($A78,Prices_Monthly!$A:$I,COLUMN(I$4),FALSE)/VLOOKUP(EOMONTH($A78,-12),Prices_Monthly!$A:$I,COLUMN(I$4),FALSE)-1</f>
        <v>#VALUE!</v>
      </c>
    </row>
    <row r="79" spans="1:9" x14ac:dyDescent="0.35">
      <c r="A79" s="2">
        <v>35124</v>
      </c>
      <c r="B79" s="3" t="e">
        <f>VLOOKUP($A79,Prices_Monthly!$A:$I,COLUMN(B$4),FALSE)/VLOOKUP(EOMONTH($A79,-12),Prices_Monthly!$A:$I,COLUMN(B$4),FALSE)-1</f>
        <v>#VALUE!</v>
      </c>
      <c r="C79" s="3">
        <f>VLOOKUP($A79,Prices_Monthly!$A:$I,COLUMN(C$4),FALSE)/VLOOKUP(EOMONTH($A79,-12),Prices_Monthly!$A:$I,COLUMN(C$4),FALSE)-1</f>
        <v>1.6914539642431059E-2</v>
      </c>
      <c r="D79" s="3">
        <f>VLOOKUP($A79,Prices_Monthly!$A:$I,COLUMN(D$4),FALSE)/VLOOKUP(EOMONTH($A79,-12),Prices_Monthly!$A:$I,COLUMN(D$4),FALSE)-1</f>
        <v>0.11622413493692663</v>
      </c>
      <c r="E79" s="3">
        <f>VLOOKUP($A79,Prices_Monthly!$A:$I,COLUMN(E$4),FALSE)/VLOOKUP(EOMONTH($A79,-12),Prices_Monthly!$A:$I,COLUMN(E$4),FALSE)-1</f>
        <v>8.1068055587653287E-2</v>
      </c>
      <c r="F79" s="3" t="e">
        <f>VLOOKUP($A79,Prices_Monthly!$A:$I,COLUMN(F$4),FALSE)/VLOOKUP(EOMONTH($A79,-12),Prices_Monthly!$A:$I,COLUMN(F$4),FALSE)-1</f>
        <v>#VALUE!</v>
      </c>
      <c r="G79" s="3" t="e">
        <f>VLOOKUP($A79,Prices_Monthly!$A:$I,COLUMN(G$4),FALSE)/VLOOKUP(EOMONTH($A79,-12),Prices_Monthly!$A:$I,COLUMN(G$4),FALSE)-1</f>
        <v>#VALUE!</v>
      </c>
      <c r="H79" s="3" t="e">
        <f>VLOOKUP($A79,Prices_Monthly!$A:$I,COLUMN(H$4),FALSE)/VLOOKUP(EOMONTH($A79,-12),Prices_Monthly!$A:$I,COLUMN(H$4),FALSE)-1</f>
        <v>#VALUE!</v>
      </c>
      <c r="I79" s="3" t="e">
        <f>VLOOKUP($A79,Prices_Monthly!$A:$I,COLUMN(I$4),FALSE)/VLOOKUP(EOMONTH($A79,-12),Prices_Monthly!$A:$I,COLUMN(I$4),FALSE)-1</f>
        <v>#VALUE!</v>
      </c>
    </row>
    <row r="80" spans="1:9" x14ac:dyDescent="0.35">
      <c r="A80" s="2">
        <v>35155</v>
      </c>
      <c r="B80" s="3" t="e">
        <f>VLOOKUP($A80,Prices_Monthly!$A:$I,COLUMN(B$4),FALSE)/VLOOKUP(EOMONTH($A80,-12),Prices_Monthly!$A:$I,COLUMN(B$4),FALSE)-1</f>
        <v>#VALUE!</v>
      </c>
      <c r="C80" s="3">
        <f>VLOOKUP($A80,Prices_Monthly!$A:$I,COLUMN(C$4),FALSE)/VLOOKUP(EOMONTH($A80,-12),Prices_Monthly!$A:$I,COLUMN(C$4),FALSE)-1</f>
        <v>-3.0756945541339786E-2</v>
      </c>
      <c r="D80" s="3">
        <f>VLOOKUP($A80,Prices_Monthly!$A:$I,COLUMN(D$4),FALSE)/VLOOKUP(EOMONTH($A80,-12),Prices_Monthly!$A:$I,COLUMN(D$4),FALSE)-1</f>
        <v>8.7652261742603432E-2</v>
      </c>
      <c r="E80" s="3">
        <f>VLOOKUP($A80,Prices_Monthly!$A:$I,COLUMN(E$4),FALSE)/VLOOKUP(EOMONTH($A80,-12),Prices_Monthly!$A:$I,COLUMN(E$4),FALSE)-1</f>
        <v>6.2439312154698889E-2</v>
      </c>
      <c r="F80" s="3" t="e">
        <f>VLOOKUP($A80,Prices_Monthly!$A:$I,COLUMN(F$4),FALSE)/VLOOKUP(EOMONTH($A80,-12),Prices_Monthly!$A:$I,COLUMN(F$4),FALSE)-1</f>
        <v>#VALUE!</v>
      </c>
      <c r="G80" s="3" t="e">
        <f>VLOOKUP($A80,Prices_Monthly!$A:$I,COLUMN(G$4),FALSE)/VLOOKUP(EOMONTH($A80,-12),Prices_Monthly!$A:$I,COLUMN(G$4),FALSE)-1</f>
        <v>#VALUE!</v>
      </c>
      <c r="H80" s="3" t="e">
        <f>VLOOKUP($A80,Prices_Monthly!$A:$I,COLUMN(H$4),FALSE)/VLOOKUP(EOMONTH($A80,-12),Prices_Monthly!$A:$I,COLUMN(H$4),FALSE)-1</f>
        <v>#VALUE!</v>
      </c>
      <c r="I80" s="3" t="e">
        <f>VLOOKUP($A80,Prices_Monthly!$A:$I,COLUMN(I$4),FALSE)/VLOOKUP(EOMONTH($A80,-12),Prices_Monthly!$A:$I,COLUMN(I$4),FALSE)-1</f>
        <v>#VALUE!</v>
      </c>
    </row>
    <row r="81" spans="1:9" x14ac:dyDescent="0.35">
      <c r="A81" s="2">
        <v>35185</v>
      </c>
      <c r="B81" s="3" t="e">
        <f>VLOOKUP($A81,Prices_Monthly!$A:$I,COLUMN(B$4),FALSE)/VLOOKUP(EOMONTH($A81,-12),Prices_Monthly!$A:$I,COLUMN(B$4),FALSE)-1</f>
        <v>#VALUE!</v>
      </c>
      <c r="C81" s="3">
        <f>VLOOKUP($A81,Prices_Monthly!$A:$I,COLUMN(C$4),FALSE)/VLOOKUP(EOMONTH($A81,-12),Prices_Monthly!$A:$I,COLUMN(C$4),FALSE)-1</f>
        <v>-2.8385722352153309E-2</v>
      </c>
      <c r="D81" s="3">
        <f>VLOOKUP($A81,Prices_Monthly!$A:$I,COLUMN(D$4),FALSE)/VLOOKUP(EOMONTH($A81,-12),Prices_Monthly!$A:$I,COLUMN(D$4),FALSE)-1</f>
        <v>5.7072613433989172E-2</v>
      </c>
      <c r="E81" s="3">
        <f>VLOOKUP($A81,Prices_Monthly!$A:$I,COLUMN(E$4),FALSE)/VLOOKUP(EOMONTH($A81,-12),Prices_Monthly!$A:$I,COLUMN(E$4),FALSE)-1</f>
        <v>3.4721523290106138E-2</v>
      </c>
      <c r="F81" s="3" t="e">
        <f>VLOOKUP($A81,Prices_Monthly!$A:$I,COLUMN(F$4),FALSE)/VLOOKUP(EOMONTH($A81,-12),Prices_Monthly!$A:$I,COLUMN(F$4),FALSE)-1</f>
        <v>#VALUE!</v>
      </c>
      <c r="G81" s="3" t="e">
        <f>VLOOKUP($A81,Prices_Monthly!$A:$I,COLUMN(G$4),FALSE)/VLOOKUP(EOMONTH($A81,-12),Prices_Monthly!$A:$I,COLUMN(G$4),FALSE)-1</f>
        <v>#VALUE!</v>
      </c>
      <c r="H81" s="3" t="e">
        <f>VLOOKUP($A81,Prices_Monthly!$A:$I,COLUMN(H$4),FALSE)/VLOOKUP(EOMONTH($A81,-12),Prices_Monthly!$A:$I,COLUMN(H$4),FALSE)-1</f>
        <v>#VALUE!</v>
      </c>
      <c r="I81" s="3" t="e">
        <f>VLOOKUP($A81,Prices_Monthly!$A:$I,COLUMN(I$4),FALSE)/VLOOKUP(EOMONTH($A81,-12),Prices_Monthly!$A:$I,COLUMN(I$4),FALSE)-1</f>
        <v>#VALUE!</v>
      </c>
    </row>
    <row r="82" spans="1:9" x14ac:dyDescent="0.35">
      <c r="A82" s="2">
        <v>35216</v>
      </c>
      <c r="B82" s="3" t="e">
        <f>VLOOKUP($A82,Prices_Monthly!$A:$I,COLUMN(B$4),FALSE)/VLOOKUP(EOMONTH($A82,-12),Prices_Monthly!$A:$I,COLUMN(B$4),FALSE)-1</f>
        <v>#VALUE!</v>
      </c>
      <c r="C82" s="3">
        <f>VLOOKUP($A82,Prices_Monthly!$A:$I,COLUMN(C$4),FALSE)/VLOOKUP(EOMONTH($A82,-12),Prices_Monthly!$A:$I,COLUMN(C$4),FALSE)-1</f>
        <v>-2.2288199983435453E-2</v>
      </c>
      <c r="D82" s="3">
        <f>VLOOKUP($A82,Prices_Monthly!$A:$I,COLUMN(D$4),FALSE)/VLOOKUP(EOMONTH($A82,-12),Prices_Monthly!$A:$I,COLUMN(D$4),FALSE)-1</f>
        <v>3.2807865010615389E-2</v>
      </c>
      <c r="E82" s="3">
        <f>VLOOKUP($A82,Prices_Monthly!$A:$I,COLUMN(E$4),FALSE)/VLOOKUP(EOMONTH($A82,-12),Prices_Monthly!$A:$I,COLUMN(E$4),FALSE)-1</f>
        <v>-2.1378817605498091E-2</v>
      </c>
      <c r="F82" s="3" t="e">
        <f>VLOOKUP($A82,Prices_Monthly!$A:$I,COLUMN(F$4),FALSE)/VLOOKUP(EOMONTH($A82,-12),Prices_Monthly!$A:$I,COLUMN(F$4),FALSE)-1</f>
        <v>#VALUE!</v>
      </c>
      <c r="G82" s="3" t="e">
        <f>VLOOKUP($A82,Prices_Monthly!$A:$I,COLUMN(G$4),FALSE)/VLOOKUP(EOMONTH($A82,-12),Prices_Monthly!$A:$I,COLUMN(G$4),FALSE)-1</f>
        <v>#VALUE!</v>
      </c>
      <c r="H82" s="3" t="e">
        <f>VLOOKUP($A82,Prices_Monthly!$A:$I,COLUMN(H$4),FALSE)/VLOOKUP(EOMONTH($A82,-12),Prices_Monthly!$A:$I,COLUMN(H$4),FALSE)-1</f>
        <v>#VALUE!</v>
      </c>
      <c r="I82" s="3" t="e">
        <f>VLOOKUP($A82,Prices_Monthly!$A:$I,COLUMN(I$4),FALSE)/VLOOKUP(EOMONTH($A82,-12),Prices_Monthly!$A:$I,COLUMN(I$4),FALSE)-1</f>
        <v>#VALUE!</v>
      </c>
    </row>
    <row r="83" spans="1:9" x14ac:dyDescent="0.35">
      <c r="A83" s="2">
        <v>35246</v>
      </c>
      <c r="B83" s="3" t="e">
        <f>VLOOKUP($A83,Prices_Monthly!$A:$I,COLUMN(B$4),FALSE)/VLOOKUP(EOMONTH($A83,-12),Prices_Monthly!$A:$I,COLUMN(B$4),FALSE)-1</f>
        <v>#VALUE!</v>
      </c>
      <c r="C83" s="3">
        <f>VLOOKUP($A83,Prices_Monthly!$A:$I,COLUMN(C$4),FALSE)/VLOOKUP(EOMONTH($A83,-12),Prices_Monthly!$A:$I,COLUMN(C$4),FALSE)-1</f>
        <v>-4.9113186375646989E-2</v>
      </c>
      <c r="D83" s="3">
        <f>VLOOKUP($A83,Prices_Monthly!$A:$I,COLUMN(D$4),FALSE)/VLOOKUP(EOMONTH($A83,-12),Prices_Monthly!$A:$I,COLUMN(D$4),FALSE)-1</f>
        <v>2.9432078380450921E-2</v>
      </c>
      <c r="E83" s="3">
        <f>VLOOKUP($A83,Prices_Monthly!$A:$I,COLUMN(E$4),FALSE)/VLOOKUP(EOMONTH($A83,-12),Prices_Monthly!$A:$I,COLUMN(E$4),FALSE)-1</f>
        <v>-1.1217668257110125E-2</v>
      </c>
      <c r="F83" s="3" t="e">
        <f>VLOOKUP($A83,Prices_Monthly!$A:$I,COLUMN(F$4),FALSE)/VLOOKUP(EOMONTH($A83,-12),Prices_Monthly!$A:$I,COLUMN(F$4),FALSE)-1</f>
        <v>#VALUE!</v>
      </c>
      <c r="G83" s="3" t="e">
        <f>VLOOKUP($A83,Prices_Monthly!$A:$I,COLUMN(G$4),FALSE)/VLOOKUP(EOMONTH($A83,-12),Prices_Monthly!$A:$I,COLUMN(G$4),FALSE)-1</f>
        <v>#VALUE!</v>
      </c>
      <c r="H83" s="3" t="e">
        <f>VLOOKUP($A83,Prices_Monthly!$A:$I,COLUMN(H$4),FALSE)/VLOOKUP(EOMONTH($A83,-12),Prices_Monthly!$A:$I,COLUMN(H$4),FALSE)-1</f>
        <v>#VALUE!</v>
      </c>
      <c r="I83" s="3" t="e">
        <f>VLOOKUP($A83,Prices_Monthly!$A:$I,COLUMN(I$4),FALSE)/VLOOKUP(EOMONTH($A83,-12),Prices_Monthly!$A:$I,COLUMN(I$4),FALSE)-1</f>
        <v>#VALUE!</v>
      </c>
    </row>
    <row r="84" spans="1:9" x14ac:dyDescent="0.35">
      <c r="A84" s="2">
        <v>35277</v>
      </c>
      <c r="B84" s="3" t="e">
        <f>VLOOKUP($A84,Prices_Monthly!$A:$I,COLUMN(B$4),FALSE)/VLOOKUP(EOMONTH($A84,-12),Prices_Monthly!$A:$I,COLUMN(B$4),FALSE)-1</f>
        <v>#VALUE!</v>
      </c>
      <c r="C84" s="3">
        <f>VLOOKUP($A84,Prices_Monthly!$A:$I,COLUMN(C$4),FALSE)/VLOOKUP(EOMONTH($A84,-12),Prices_Monthly!$A:$I,COLUMN(C$4),FALSE)-1</f>
        <v>-2.4626464816987048E-2</v>
      </c>
      <c r="D84" s="3">
        <f>VLOOKUP($A84,Prices_Monthly!$A:$I,COLUMN(D$4),FALSE)/VLOOKUP(EOMONTH($A84,-12),Prices_Monthly!$A:$I,COLUMN(D$4),FALSE)-1</f>
        <v>3.4200629530379834E-2</v>
      </c>
      <c r="E84" s="3">
        <f>VLOOKUP($A84,Prices_Monthly!$A:$I,COLUMN(E$4),FALSE)/VLOOKUP(EOMONTH($A84,-12),Prices_Monthly!$A:$I,COLUMN(E$4),FALSE)-1</f>
        <v>-3.917309075183173E-3</v>
      </c>
      <c r="F84" s="3" t="e">
        <f>VLOOKUP($A84,Prices_Monthly!$A:$I,COLUMN(F$4),FALSE)/VLOOKUP(EOMONTH($A84,-12),Prices_Monthly!$A:$I,COLUMN(F$4),FALSE)-1</f>
        <v>#VALUE!</v>
      </c>
      <c r="G84" s="3" t="e">
        <f>VLOOKUP($A84,Prices_Monthly!$A:$I,COLUMN(G$4),FALSE)/VLOOKUP(EOMONTH($A84,-12),Prices_Monthly!$A:$I,COLUMN(G$4),FALSE)-1</f>
        <v>#VALUE!</v>
      </c>
      <c r="H84" s="3" t="e">
        <f>VLOOKUP($A84,Prices_Monthly!$A:$I,COLUMN(H$4),FALSE)/VLOOKUP(EOMONTH($A84,-12),Prices_Monthly!$A:$I,COLUMN(H$4),FALSE)-1</f>
        <v>#VALUE!</v>
      </c>
      <c r="I84" s="3" t="e">
        <f>VLOOKUP($A84,Prices_Monthly!$A:$I,COLUMN(I$4),FALSE)/VLOOKUP(EOMONTH($A84,-12),Prices_Monthly!$A:$I,COLUMN(I$4),FALSE)-1</f>
        <v>#VALUE!</v>
      </c>
    </row>
    <row r="85" spans="1:9" x14ac:dyDescent="0.35">
      <c r="A85" s="2">
        <v>35308</v>
      </c>
      <c r="B85" s="3" t="e">
        <f>VLOOKUP($A85,Prices_Monthly!$A:$I,COLUMN(B$4),FALSE)/VLOOKUP(EOMONTH($A85,-12),Prices_Monthly!$A:$I,COLUMN(B$4),FALSE)-1</f>
        <v>#VALUE!</v>
      </c>
      <c r="C85" s="3">
        <f>VLOOKUP($A85,Prices_Monthly!$A:$I,COLUMN(C$4),FALSE)/VLOOKUP(EOMONTH($A85,-12),Prices_Monthly!$A:$I,COLUMN(C$4),FALSE)-1</f>
        <v>-2.5328992617726587E-2</v>
      </c>
      <c r="D85" s="3">
        <f>VLOOKUP($A85,Prices_Monthly!$A:$I,COLUMN(D$4),FALSE)/VLOOKUP(EOMONTH($A85,-12),Prices_Monthly!$A:$I,COLUMN(D$4),FALSE)-1</f>
        <v>8.1449782614640087E-2</v>
      </c>
      <c r="E85" s="3">
        <f>VLOOKUP($A85,Prices_Monthly!$A:$I,COLUMN(E$4),FALSE)/VLOOKUP(EOMONTH($A85,-12),Prices_Monthly!$A:$I,COLUMN(E$4),FALSE)-1</f>
        <v>-2.2818788300476123E-2</v>
      </c>
      <c r="F85" s="3" t="e">
        <f>VLOOKUP($A85,Prices_Monthly!$A:$I,COLUMN(F$4),FALSE)/VLOOKUP(EOMONTH($A85,-12),Prices_Monthly!$A:$I,COLUMN(F$4),FALSE)-1</f>
        <v>#VALUE!</v>
      </c>
      <c r="G85" s="3" t="e">
        <f>VLOOKUP($A85,Prices_Monthly!$A:$I,COLUMN(G$4),FALSE)/VLOOKUP(EOMONTH($A85,-12),Prices_Monthly!$A:$I,COLUMN(G$4),FALSE)-1</f>
        <v>#VALUE!</v>
      </c>
      <c r="H85" s="3" t="e">
        <f>VLOOKUP($A85,Prices_Monthly!$A:$I,COLUMN(H$4),FALSE)/VLOOKUP(EOMONTH($A85,-12),Prices_Monthly!$A:$I,COLUMN(H$4),FALSE)-1</f>
        <v>#VALUE!</v>
      </c>
      <c r="I85" s="3" t="e">
        <f>VLOOKUP($A85,Prices_Monthly!$A:$I,COLUMN(I$4),FALSE)/VLOOKUP(EOMONTH($A85,-12),Prices_Monthly!$A:$I,COLUMN(I$4),FALSE)-1</f>
        <v>#VALUE!</v>
      </c>
    </row>
    <row r="86" spans="1:9" x14ac:dyDescent="0.35">
      <c r="A86" s="2">
        <v>35338</v>
      </c>
      <c r="B86" s="3" t="e">
        <f>VLOOKUP($A86,Prices_Monthly!$A:$I,COLUMN(B$4),FALSE)/VLOOKUP(EOMONTH($A86,-12),Prices_Monthly!$A:$I,COLUMN(B$4),FALSE)-1</f>
        <v>#VALUE!</v>
      </c>
      <c r="C86" s="3">
        <f>VLOOKUP($A86,Prices_Monthly!$A:$I,COLUMN(C$4),FALSE)/VLOOKUP(EOMONTH($A86,-12),Prices_Monthly!$A:$I,COLUMN(C$4),FALSE)-1</f>
        <v>-5.1250227205546173E-2</v>
      </c>
      <c r="D86" s="3">
        <f>VLOOKUP($A86,Prices_Monthly!$A:$I,COLUMN(D$4),FALSE)/VLOOKUP(EOMONTH($A86,-12),Prices_Monthly!$A:$I,COLUMN(D$4),FALSE)-1</f>
        <v>5.5460223808032838E-2</v>
      </c>
      <c r="E86" s="3">
        <f>VLOOKUP($A86,Prices_Monthly!$A:$I,COLUMN(E$4),FALSE)/VLOOKUP(EOMONTH($A86,-12),Prices_Monthly!$A:$I,COLUMN(E$4),FALSE)-1</f>
        <v>-1.3370968735429867E-2</v>
      </c>
      <c r="F86" s="3" t="e">
        <f>VLOOKUP($A86,Prices_Monthly!$A:$I,COLUMN(F$4),FALSE)/VLOOKUP(EOMONTH($A86,-12),Prices_Monthly!$A:$I,COLUMN(F$4),FALSE)-1</f>
        <v>#VALUE!</v>
      </c>
      <c r="G86" s="3" t="e">
        <f>VLOOKUP($A86,Prices_Monthly!$A:$I,COLUMN(G$4),FALSE)/VLOOKUP(EOMONTH($A86,-12),Prices_Monthly!$A:$I,COLUMN(G$4),FALSE)-1</f>
        <v>#VALUE!</v>
      </c>
      <c r="H86" s="3" t="e">
        <f>VLOOKUP($A86,Prices_Monthly!$A:$I,COLUMN(H$4),FALSE)/VLOOKUP(EOMONTH($A86,-12),Prices_Monthly!$A:$I,COLUMN(H$4),FALSE)-1</f>
        <v>#VALUE!</v>
      </c>
      <c r="I86" s="3" t="e">
        <f>VLOOKUP($A86,Prices_Monthly!$A:$I,COLUMN(I$4),FALSE)/VLOOKUP(EOMONTH($A86,-12),Prices_Monthly!$A:$I,COLUMN(I$4),FALSE)-1</f>
        <v>#VALUE!</v>
      </c>
    </row>
    <row r="87" spans="1:9" x14ac:dyDescent="0.35">
      <c r="A87" s="2">
        <v>35369</v>
      </c>
      <c r="B87" s="3" t="e">
        <f>VLOOKUP($A87,Prices_Monthly!$A:$I,COLUMN(B$4),FALSE)/VLOOKUP(EOMONTH($A87,-12),Prices_Monthly!$A:$I,COLUMN(B$4),FALSE)-1</f>
        <v>#VALUE!</v>
      </c>
      <c r="C87" s="3">
        <f>VLOOKUP($A87,Prices_Monthly!$A:$I,COLUMN(C$4),FALSE)/VLOOKUP(EOMONTH($A87,-12),Prices_Monthly!$A:$I,COLUMN(C$4),FALSE)-1</f>
        <v>-4.9329623071085238E-2</v>
      </c>
      <c r="D87" s="3">
        <f>VLOOKUP($A87,Prices_Monthly!$A:$I,COLUMN(D$4),FALSE)/VLOOKUP(EOMONTH($A87,-12),Prices_Monthly!$A:$I,COLUMN(D$4),FALSE)-1</f>
        <v>8.2100201276638973E-2</v>
      </c>
      <c r="E87" s="3">
        <f>VLOOKUP($A87,Prices_Monthly!$A:$I,COLUMN(E$4),FALSE)/VLOOKUP(EOMONTH($A87,-12),Prices_Monthly!$A:$I,COLUMN(E$4),FALSE)-1</f>
        <v>-3.3968873791612175E-3</v>
      </c>
      <c r="F87" s="3" t="e">
        <f>VLOOKUP($A87,Prices_Monthly!$A:$I,COLUMN(F$4),FALSE)/VLOOKUP(EOMONTH($A87,-12),Prices_Monthly!$A:$I,COLUMN(F$4),FALSE)-1</f>
        <v>#VALUE!</v>
      </c>
      <c r="G87" s="3" t="e">
        <f>VLOOKUP($A87,Prices_Monthly!$A:$I,COLUMN(G$4),FALSE)/VLOOKUP(EOMONTH($A87,-12),Prices_Monthly!$A:$I,COLUMN(G$4),FALSE)-1</f>
        <v>#VALUE!</v>
      </c>
      <c r="H87" s="3" t="e">
        <f>VLOOKUP($A87,Prices_Monthly!$A:$I,COLUMN(H$4),FALSE)/VLOOKUP(EOMONTH($A87,-12),Prices_Monthly!$A:$I,COLUMN(H$4),FALSE)-1</f>
        <v>#VALUE!</v>
      </c>
      <c r="I87" s="3" t="e">
        <f>VLOOKUP($A87,Prices_Monthly!$A:$I,COLUMN(I$4),FALSE)/VLOOKUP(EOMONTH($A87,-12),Prices_Monthly!$A:$I,COLUMN(I$4),FALSE)-1</f>
        <v>#VALUE!</v>
      </c>
    </row>
    <row r="88" spans="1:9" x14ac:dyDescent="0.35">
      <c r="A88" s="2">
        <v>35399</v>
      </c>
      <c r="B88" s="3" t="e">
        <f>VLOOKUP($A88,Prices_Monthly!$A:$I,COLUMN(B$4),FALSE)/VLOOKUP(EOMONTH($A88,-12),Prices_Monthly!$A:$I,COLUMN(B$4),FALSE)-1</f>
        <v>#VALUE!</v>
      </c>
      <c r="C88" s="3">
        <f>VLOOKUP($A88,Prices_Monthly!$A:$I,COLUMN(C$4),FALSE)/VLOOKUP(EOMONTH($A88,-12),Prices_Monthly!$A:$I,COLUMN(C$4),FALSE)-1</f>
        <v>-7.0414268472969721E-2</v>
      </c>
      <c r="D88" s="3">
        <f>VLOOKUP($A88,Prices_Monthly!$A:$I,COLUMN(D$4),FALSE)/VLOOKUP(EOMONTH($A88,-12),Prices_Monthly!$A:$I,COLUMN(D$4),FALSE)-1</f>
        <v>7.3644025188282169E-2</v>
      </c>
      <c r="E88" s="3">
        <f>VLOOKUP($A88,Prices_Monthly!$A:$I,COLUMN(E$4),FALSE)/VLOOKUP(EOMONTH($A88,-12),Prices_Monthly!$A:$I,COLUMN(E$4),FALSE)-1</f>
        <v>-1.1668279480241406E-3</v>
      </c>
      <c r="F88" s="3" t="e">
        <f>VLOOKUP($A88,Prices_Monthly!$A:$I,COLUMN(F$4),FALSE)/VLOOKUP(EOMONTH($A88,-12),Prices_Monthly!$A:$I,COLUMN(F$4),FALSE)-1</f>
        <v>#VALUE!</v>
      </c>
      <c r="G88" s="3" t="e">
        <f>VLOOKUP($A88,Prices_Monthly!$A:$I,COLUMN(G$4),FALSE)/VLOOKUP(EOMONTH($A88,-12),Prices_Monthly!$A:$I,COLUMN(G$4),FALSE)-1</f>
        <v>#VALUE!</v>
      </c>
      <c r="H88" s="3" t="e">
        <f>VLOOKUP($A88,Prices_Monthly!$A:$I,COLUMN(H$4),FALSE)/VLOOKUP(EOMONTH($A88,-12),Prices_Monthly!$A:$I,COLUMN(H$4),FALSE)-1</f>
        <v>#VALUE!</v>
      </c>
      <c r="I88" s="3" t="e">
        <f>VLOOKUP($A88,Prices_Monthly!$A:$I,COLUMN(I$4),FALSE)/VLOOKUP(EOMONTH($A88,-12),Prices_Monthly!$A:$I,COLUMN(I$4),FALSE)-1</f>
        <v>#VALUE!</v>
      </c>
    </row>
    <row r="89" spans="1:9" x14ac:dyDescent="0.35">
      <c r="A89" s="2">
        <v>35430</v>
      </c>
      <c r="B89" s="3" t="e">
        <f>VLOOKUP($A89,Prices_Monthly!$A:$I,COLUMN(B$4),FALSE)/VLOOKUP(EOMONTH($A89,-12),Prices_Monthly!$A:$I,COLUMN(B$4),FALSE)-1</f>
        <v>#VALUE!</v>
      </c>
      <c r="C89" s="3">
        <f>VLOOKUP($A89,Prices_Monthly!$A:$I,COLUMN(C$4),FALSE)/VLOOKUP(EOMONTH($A89,-12),Prices_Monthly!$A:$I,COLUMN(C$4),FALSE)-1</f>
        <v>-8.3614171507490287E-2</v>
      </c>
      <c r="D89" s="3">
        <f>VLOOKUP($A89,Prices_Monthly!$A:$I,COLUMN(D$4),FALSE)/VLOOKUP(EOMONTH($A89,-12),Prices_Monthly!$A:$I,COLUMN(D$4),FALSE)-1</f>
        <v>7.7156387349906597E-2</v>
      </c>
      <c r="E89" s="3">
        <f>VLOOKUP($A89,Prices_Monthly!$A:$I,COLUMN(E$4),FALSE)/VLOOKUP(EOMONTH($A89,-12),Prices_Monthly!$A:$I,COLUMN(E$4),FALSE)-1</f>
        <v>-3.3119424958863775E-2</v>
      </c>
      <c r="F89" s="3" t="e">
        <f>VLOOKUP($A89,Prices_Monthly!$A:$I,COLUMN(F$4),FALSE)/VLOOKUP(EOMONTH($A89,-12),Prices_Monthly!$A:$I,COLUMN(F$4),FALSE)-1</f>
        <v>#VALUE!</v>
      </c>
      <c r="G89" s="3" t="e">
        <f>VLOOKUP($A89,Prices_Monthly!$A:$I,COLUMN(G$4),FALSE)/VLOOKUP(EOMONTH($A89,-12),Prices_Monthly!$A:$I,COLUMN(G$4),FALSE)-1</f>
        <v>#VALUE!</v>
      </c>
      <c r="H89" s="3" t="e">
        <f>VLOOKUP($A89,Prices_Monthly!$A:$I,COLUMN(H$4),FALSE)/VLOOKUP(EOMONTH($A89,-12),Prices_Monthly!$A:$I,COLUMN(H$4),FALSE)-1</f>
        <v>#VALUE!</v>
      </c>
      <c r="I89" s="3" t="e">
        <f>VLOOKUP($A89,Prices_Monthly!$A:$I,COLUMN(I$4),FALSE)/VLOOKUP(EOMONTH($A89,-12),Prices_Monthly!$A:$I,COLUMN(I$4),FALSE)-1</f>
        <v>#VALUE!</v>
      </c>
    </row>
    <row r="90" spans="1:9" x14ac:dyDescent="0.35">
      <c r="A90" s="2">
        <v>35461</v>
      </c>
      <c r="B90" s="3" t="e">
        <f>VLOOKUP($A90,Prices_Monthly!$A:$I,COLUMN(B$4),FALSE)/VLOOKUP(EOMONTH($A90,-12),Prices_Monthly!$A:$I,COLUMN(B$4),FALSE)-1</f>
        <v>#VALUE!</v>
      </c>
      <c r="C90" s="3">
        <f>VLOOKUP($A90,Prices_Monthly!$A:$I,COLUMN(C$4),FALSE)/VLOOKUP(EOMONTH($A90,-12),Prices_Monthly!$A:$I,COLUMN(C$4),FALSE)-1</f>
        <v>-0.18424646607024209</v>
      </c>
      <c r="D90" s="3">
        <f>VLOOKUP($A90,Prices_Monthly!$A:$I,COLUMN(D$4),FALSE)/VLOOKUP(EOMONTH($A90,-12),Prices_Monthly!$A:$I,COLUMN(D$4),FALSE)-1</f>
        <v>9.7184025108382865E-2</v>
      </c>
      <c r="E90" s="3">
        <f>VLOOKUP($A90,Prices_Monthly!$A:$I,COLUMN(E$4),FALSE)/VLOOKUP(EOMONTH($A90,-12),Prices_Monthly!$A:$I,COLUMN(E$4),FALSE)-1</f>
        <v>-3.8264963332398594E-2</v>
      </c>
      <c r="F90" s="3" t="e">
        <f>VLOOKUP($A90,Prices_Monthly!$A:$I,COLUMN(F$4),FALSE)/VLOOKUP(EOMONTH($A90,-12),Prices_Monthly!$A:$I,COLUMN(F$4),FALSE)-1</f>
        <v>#VALUE!</v>
      </c>
      <c r="G90" s="3" t="e">
        <f>VLOOKUP($A90,Prices_Monthly!$A:$I,COLUMN(G$4),FALSE)/VLOOKUP(EOMONTH($A90,-12),Prices_Monthly!$A:$I,COLUMN(G$4),FALSE)-1</f>
        <v>#VALUE!</v>
      </c>
      <c r="H90" s="3" t="e">
        <f>VLOOKUP($A90,Prices_Monthly!$A:$I,COLUMN(H$4),FALSE)/VLOOKUP(EOMONTH($A90,-12),Prices_Monthly!$A:$I,COLUMN(H$4),FALSE)-1</f>
        <v>#VALUE!</v>
      </c>
      <c r="I90" s="3" t="e">
        <f>VLOOKUP($A90,Prices_Monthly!$A:$I,COLUMN(I$4),FALSE)/VLOOKUP(EOMONTH($A90,-12),Prices_Monthly!$A:$I,COLUMN(I$4),FALSE)-1</f>
        <v>#VALUE!</v>
      </c>
    </row>
    <row r="91" spans="1:9" x14ac:dyDescent="0.35">
      <c r="A91" s="2">
        <v>35489</v>
      </c>
      <c r="B91" s="3" t="e">
        <f>VLOOKUP($A91,Prices_Monthly!$A:$I,COLUMN(B$4),FALSE)/VLOOKUP(EOMONTH($A91,-12),Prices_Monthly!$A:$I,COLUMN(B$4),FALSE)-1</f>
        <v>#VALUE!</v>
      </c>
      <c r="C91" s="3">
        <f>VLOOKUP($A91,Prices_Monthly!$A:$I,COLUMN(C$4),FALSE)/VLOOKUP(EOMONTH($A91,-12),Prices_Monthly!$A:$I,COLUMN(C$4),FALSE)-1</f>
        <v>-0.12355120000714026</v>
      </c>
      <c r="D91" s="3">
        <f>VLOOKUP($A91,Prices_Monthly!$A:$I,COLUMN(D$4),FALSE)/VLOOKUP(EOMONTH($A91,-12),Prices_Monthly!$A:$I,COLUMN(D$4),FALSE)-1</f>
        <v>0.10482400239880385</v>
      </c>
      <c r="E91" s="3">
        <f>VLOOKUP($A91,Prices_Monthly!$A:$I,COLUMN(E$4),FALSE)/VLOOKUP(EOMONTH($A91,-12),Prices_Monthly!$A:$I,COLUMN(E$4),FALSE)-1</f>
        <v>-1.3132702736766699E-2</v>
      </c>
      <c r="F91" s="3" t="e">
        <f>VLOOKUP($A91,Prices_Monthly!$A:$I,COLUMN(F$4),FALSE)/VLOOKUP(EOMONTH($A91,-12),Prices_Monthly!$A:$I,COLUMN(F$4),FALSE)-1</f>
        <v>#VALUE!</v>
      </c>
      <c r="G91" s="3" t="e">
        <f>VLOOKUP($A91,Prices_Monthly!$A:$I,COLUMN(G$4),FALSE)/VLOOKUP(EOMONTH($A91,-12),Prices_Monthly!$A:$I,COLUMN(G$4),FALSE)-1</f>
        <v>#VALUE!</v>
      </c>
      <c r="H91" s="3" t="e">
        <f>VLOOKUP($A91,Prices_Monthly!$A:$I,COLUMN(H$4),FALSE)/VLOOKUP(EOMONTH($A91,-12),Prices_Monthly!$A:$I,COLUMN(H$4),FALSE)-1</f>
        <v>#VALUE!</v>
      </c>
      <c r="I91" s="3" t="e">
        <f>VLOOKUP($A91,Prices_Monthly!$A:$I,COLUMN(I$4),FALSE)/VLOOKUP(EOMONTH($A91,-12),Prices_Monthly!$A:$I,COLUMN(I$4),FALSE)-1</f>
        <v>#VALUE!</v>
      </c>
    </row>
    <row r="92" spans="1:9" x14ac:dyDescent="0.35">
      <c r="A92" s="2">
        <v>35520</v>
      </c>
      <c r="B92" s="3" t="e">
        <f>VLOOKUP($A92,Prices_Monthly!$A:$I,COLUMN(B$4),FALSE)/VLOOKUP(EOMONTH($A92,-12),Prices_Monthly!$A:$I,COLUMN(B$4),FALSE)-1</f>
        <v>#VALUE!</v>
      </c>
      <c r="C92" s="3">
        <f>VLOOKUP($A92,Prices_Monthly!$A:$I,COLUMN(C$4),FALSE)/VLOOKUP(EOMONTH($A92,-12),Prices_Monthly!$A:$I,COLUMN(C$4),FALSE)-1</f>
        <v>-0.14340941395887852</v>
      </c>
      <c r="D92" s="3">
        <f>VLOOKUP($A92,Prices_Monthly!$A:$I,COLUMN(D$4),FALSE)/VLOOKUP(EOMONTH($A92,-12),Prices_Monthly!$A:$I,COLUMN(D$4),FALSE)-1</f>
        <v>9.6035351190297158E-2</v>
      </c>
      <c r="E92" s="3">
        <f>VLOOKUP($A92,Prices_Monthly!$A:$I,COLUMN(E$4),FALSE)/VLOOKUP(EOMONTH($A92,-12),Prices_Monthly!$A:$I,COLUMN(E$4),FALSE)-1</f>
        <v>-1.6815042234614497E-2</v>
      </c>
      <c r="F92" s="3" t="e">
        <f>VLOOKUP($A92,Prices_Monthly!$A:$I,COLUMN(F$4),FALSE)/VLOOKUP(EOMONTH($A92,-12),Prices_Monthly!$A:$I,COLUMN(F$4),FALSE)-1</f>
        <v>#VALUE!</v>
      </c>
      <c r="G92" s="3" t="e">
        <f>VLOOKUP($A92,Prices_Monthly!$A:$I,COLUMN(G$4),FALSE)/VLOOKUP(EOMONTH($A92,-12),Prices_Monthly!$A:$I,COLUMN(G$4),FALSE)-1</f>
        <v>#VALUE!</v>
      </c>
      <c r="H92" s="3" t="e">
        <f>VLOOKUP($A92,Prices_Monthly!$A:$I,COLUMN(H$4),FALSE)/VLOOKUP(EOMONTH($A92,-12),Prices_Monthly!$A:$I,COLUMN(H$4),FALSE)-1</f>
        <v>#VALUE!</v>
      </c>
      <c r="I92" s="3" t="e">
        <f>VLOOKUP($A92,Prices_Monthly!$A:$I,COLUMN(I$4),FALSE)/VLOOKUP(EOMONTH($A92,-12),Prices_Monthly!$A:$I,COLUMN(I$4),FALSE)-1</f>
        <v>#VALUE!</v>
      </c>
    </row>
    <row r="93" spans="1:9" x14ac:dyDescent="0.35">
      <c r="A93" s="2">
        <v>35550</v>
      </c>
      <c r="B93" s="3" t="e">
        <f>VLOOKUP($A93,Prices_Monthly!$A:$I,COLUMN(B$4),FALSE)/VLOOKUP(EOMONTH($A93,-12),Prices_Monthly!$A:$I,COLUMN(B$4),FALSE)-1</f>
        <v>#VALUE!</v>
      </c>
      <c r="C93" s="3">
        <f>VLOOKUP($A93,Prices_Monthly!$A:$I,COLUMN(C$4),FALSE)/VLOOKUP(EOMONTH($A93,-12),Prices_Monthly!$A:$I,COLUMN(C$4),FALSE)-1</f>
        <v>-0.16410161456204075</v>
      </c>
      <c r="D93" s="3">
        <f>VLOOKUP($A93,Prices_Monthly!$A:$I,COLUMN(D$4),FALSE)/VLOOKUP(EOMONTH($A93,-12),Prices_Monthly!$A:$I,COLUMN(D$4),FALSE)-1</f>
        <v>0.1020480469184597</v>
      </c>
      <c r="E93" s="3">
        <f>VLOOKUP($A93,Prices_Monthly!$A:$I,COLUMN(E$4),FALSE)/VLOOKUP(EOMONTH($A93,-12),Prices_Monthly!$A:$I,COLUMN(E$4),FALSE)-1</f>
        <v>9.9044516580446551E-3</v>
      </c>
      <c r="F93" s="3" t="e">
        <f>VLOOKUP($A93,Prices_Monthly!$A:$I,COLUMN(F$4),FALSE)/VLOOKUP(EOMONTH($A93,-12),Prices_Monthly!$A:$I,COLUMN(F$4),FALSE)-1</f>
        <v>#VALUE!</v>
      </c>
      <c r="G93" s="3" t="e">
        <f>VLOOKUP($A93,Prices_Monthly!$A:$I,COLUMN(G$4),FALSE)/VLOOKUP(EOMONTH($A93,-12),Prices_Monthly!$A:$I,COLUMN(G$4),FALSE)-1</f>
        <v>#VALUE!</v>
      </c>
      <c r="H93" s="3" t="e">
        <f>VLOOKUP($A93,Prices_Monthly!$A:$I,COLUMN(H$4),FALSE)/VLOOKUP(EOMONTH($A93,-12),Prices_Monthly!$A:$I,COLUMN(H$4),FALSE)-1</f>
        <v>#VALUE!</v>
      </c>
      <c r="I93" s="3" t="e">
        <f>VLOOKUP($A93,Prices_Monthly!$A:$I,COLUMN(I$4),FALSE)/VLOOKUP(EOMONTH($A93,-12),Prices_Monthly!$A:$I,COLUMN(I$4),FALSE)-1</f>
        <v>#VALUE!</v>
      </c>
    </row>
    <row r="94" spans="1:9" x14ac:dyDescent="0.35">
      <c r="A94" s="2">
        <v>35581</v>
      </c>
      <c r="B94" s="3" t="e">
        <f>VLOOKUP($A94,Prices_Monthly!$A:$I,COLUMN(B$4),FALSE)/VLOOKUP(EOMONTH($A94,-12),Prices_Monthly!$A:$I,COLUMN(B$4),FALSE)-1</f>
        <v>#VALUE!</v>
      </c>
      <c r="C94" s="3">
        <f>VLOOKUP($A94,Prices_Monthly!$A:$I,COLUMN(C$4),FALSE)/VLOOKUP(EOMONTH($A94,-12),Prices_Monthly!$A:$I,COLUMN(C$4),FALSE)-1</f>
        <v>-0.15157809832660263</v>
      </c>
      <c r="D94" s="3">
        <f>VLOOKUP($A94,Prices_Monthly!$A:$I,COLUMN(D$4),FALSE)/VLOOKUP(EOMONTH($A94,-12),Prices_Monthly!$A:$I,COLUMN(D$4),FALSE)-1</f>
        <v>7.4730299210301609E-2</v>
      </c>
      <c r="E94" s="3">
        <f>VLOOKUP($A94,Prices_Monthly!$A:$I,COLUMN(E$4),FALSE)/VLOOKUP(EOMONTH($A94,-12),Prices_Monthly!$A:$I,COLUMN(E$4),FALSE)-1</f>
        <v>2.5627440264367918E-2</v>
      </c>
      <c r="F94" s="3" t="e">
        <f>VLOOKUP($A94,Prices_Monthly!$A:$I,COLUMN(F$4),FALSE)/VLOOKUP(EOMONTH($A94,-12),Prices_Monthly!$A:$I,COLUMN(F$4),FALSE)-1</f>
        <v>#VALUE!</v>
      </c>
      <c r="G94" s="3" t="e">
        <f>VLOOKUP($A94,Prices_Monthly!$A:$I,COLUMN(G$4),FALSE)/VLOOKUP(EOMONTH($A94,-12),Prices_Monthly!$A:$I,COLUMN(G$4),FALSE)-1</f>
        <v>#VALUE!</v>
      </c>
      <c r="H94" s="3" t="e">
        <f>VLOOKUP($A94,Prices_Monthly!$A:$I,COLUMN(H$4),FALSE)/VLOOKUP(EOMONTH($A94,-12),Prices_Monthly!$A:$I,COLUMN(H$4),FALSE)-1</f>
        <v>#VALUE!</v>
      </c>
      <c r="I94" s="3" t="e">
        <f>VLOOKUP($A94,Prices_Monthly!$A:$I,COLUMN(I$4),FALSE)/VLOOKUP(EOMONTH($A94,-12),Prices_Monthly!$A:$I,COLUMN(I$4),FALSE)-1</f>
        <v>#VALUE!</v>
      </c>
    </row>
    <row r="95" spans="1:9" x14ac:dyDescent="0.35">
      <c r="A95" s="2">
        <v>35611</v>
      </c>
      <c r="B95" s="3" t="e">
        <f>VLOOKUP($A95,Prices_Monthly!$A:$I,COLUMN(B$4),FALSE)/VLOOKUP(EOMONTH($A95,-12),Prices_Monthly!$A:$I,COLUMN(B$4),FALSE)-1</f>
        <v>#VALUE!</v>
      </c>
      <c r="C95" s="3">
        <f>VLOOKUP($A95,Prices_Monthly!$A:$I,COLUMN(C$4),FALSE)/VLOOKUP(EOMONTH($A95,-12),Prices_Monthly!$A:$I,COLUMN(C$4),FALSE)-1</f>
        <v>-0.15390471695060748</v>
      </c>
      <c r="D95" s="3">
        <f>VLOOKUP($A95,Prices_Monthly!$A:$I,COLUMN(D$4),FALSE)/VLOOKUP(EOMONTH($A95,-12),Prices_Monthly!$A:$I,COLUMN(D$4),FALSE)-1</f>
        <v>8.4278772439917438E-2</v>
      </c>
      <c r="E95" s="3">
        <f>VLOOKUP($A95,Prices_Monthly!$A:$I,COLUMN(E$4),FALSE)/VLOOKUP(EOMONTH($A95,-12),Prices_Monthly!$A:$I,COLUMN(E$4),FALSE)-1</f>
        <v>1.9894106041224102E-2</v>
      </c>
      <c r="F95" s="3" t="e">
        <f>VLOOKUP($A95,Prices_Monthly!$A:$I,COLUMN(F$4),FALSE)/VLOOKUP(EOMONTH($A95,-12),Prices_Monthly!$A:$I,COLUMN(F$4),FALSE)-1</f>
        <v>#VALUE!</v>
      </c>
      <c r="G95" s="3" t="e">
        <f>VLOOKUP($A95,Prices_Monthly!$A:$I,COLUMN(G$4),FALSE)/VLOOKUP(EOMONTH($A95,-12),Prices_Monthly!$A:$I,COLUMN(G$4),FALSE)-1</f>
        <v>#VALUE!</v>
      </c>
      <c r="H95" s="3" t="e">
        <f>VLOOKUP($A95,Prices_Monthly!$A:$I,COLUMN(H$4),FALSE)/VLOOKUP(EOMONTH($A95,-12),Prices_Monthly!$A:$I,COLUMN(H$4),FALSE)-1</f>
        <v>#VALUE!</v>
      </c>
      <c r="I95" s="3" t="e">
        <f>VLOOKUP($A95,Prices_Monthly!$A:$I,COLUMN(I$4),FALSE)/VLOOKUP(EOMONTH($A95,-12),Prices_Monthly!$A:$I,COLUMN(I$4),FALSE)-1</f>
        <v>#VALUE!</v>
      </c>
    </row>
    <row r="96" spans="1:9" x14ac:dyDescent="0.35">
      <c r="A96" s="2">
        <v>35642</v>
      </c>
      <c r="B96" s="3" t="e">
        <f>VLOOKUP($A96,Prices_Monthly!$A:$I,COLUMN(B$4),FALSE)/VLOOKUP(EOMONTH($A96,-12),Prices_Monthly!$A:$I,COLUMN(B$4),FALSE)-1</f>
        <v>#VALUE!</v>
      </c>
      <c r="C96" s="3">
        <f>VLOOKUP($A96,Prices_Monthly!$A:$I,COLUMN(C$4),FALSE)/VLOOKUP(EOMONTH($A96,-12),Prices_Monthly!$A:$I,COLUMN(C$4),FALSE)-1</f>
        <v>-0.19295544329120606</v>
      </c>
      <c r="D96" s="3">
        <f>VLOOKUP($A96,Prices_Monthly!$A:$I,COLUMN(D$4),FALSE)/VLOOKUP(EOMONTH($A96,-12),Prices_Monthly!$A:$I,COLUMN(D$4),FALSE)-1</f>
        <v>0.10687758803377689</v>
      </c>
      <c r="E96" s="3">
        <f>VLOOKUP($A96,Prices_Monthly!$A:$I,COLUMN(E$4),FALSE)/VLOOKUP(EOMONTH($A96,-12),Prices_Monthly!$A:$I,COLUMN(E$4),FALSE)-1</f>
        <v>5.3113907830641294E-2</v>
      </c>
      <c r="F96" s="3" t="e">
        <f>VLOOKUP($A96,Prices_Monthly!$A:$I,COLUMN(F$4),FALSE)/VLOOKUP(EOMONTH($A96,-12),Prices_Monthly!$A:$I,COLUMN(F$4),FALSE)-1</f>
        <v>#VALUE!</v>
      </c>
      <c r="G96" s="3" t="e">
        <f>VLOOKUP($A96,Prices_Monthly!$A:$I,COLUMN(G$4),FALSE)/VLOOKUP(EOMONTH($A96,-12),Prices_Monthly!$A:$I,COLUMN(G$4),FALSE)-1</f>
        <v>#VALUE!</v>
      </c>
      <c r="H96" s="3" t="e">
        <f>VLOOKUP($A96,Prices_Monthly!$A:$I,COLUMN(H$4),FALSE)/VLOOKUP(EOMONTH($A96,-12),Prices_Monthly!$A:$I,COLUMN(H$4),FALSE)-1</f>
        <v>#VALUE!</v>
      </c>
      <c r="I96" s="3" t="e">
        <f>VLOOKUP($A96,Prices_Monthly!$A:$I,COLUMN(I$4),FALSE)/VLOOKUP(EOMONTH($A96,-12),Prices_Monthly!$A:$I,COLUMN(I$4),FALSE)-1</f>
        <v>#VALUE!</v>
      </c>
    </row>
    <row r="97" spans="1:9" x14ac:dyDescent="0.35">
      <c r="A97" s="2">
        <v>35673</v>
      </c>
      <c r="B97" s="3" t="e">
        <f>VLOOKUP($A97,Prices_Monthly!$A:$I,COLUMN(B$4),FALSE)/VLOOKUP(EOMONTH($A97,-12),Prices_Monthly!$A:$I,COLUMN(B$4),FALSE)-1</f>
        <v>#VALUE!</v>
      </c>
      <c r="C97" s="3">
        <f>VLOOKUP($A97,Prices_Monthly!$A:$I,COLUMN(C$4),FALSE)/VLOOKUP(EOMONTH($A97,-12),Prices_Monthly!$A:$I,COLUMN(C$4),FALSE)-1</f>
        <v>-0.19220383316240597</v>
      </c>
      <c r="D97" s="3">
        <f>VLOOKUP($A97,Prices_Monthly!$A:$I,COLUMN(D$4),FALSE)/VLOOKUP(EOMONTH($A97,-12),Prices_Monthly!$A:$I,COLUMN(D$4),FALSE)-1</f>
        <v>8.6302803813935292E-2</v>
      </c>
      <c r="E97" s="3">
        <f>VLOOKUP($A97,Prices_Monthly!$A:$I,COLUMN(E$4),FALSE)/VLOOKUP(EOMONTH($A97,-12),Prices_Monthly!$A:$I,COLUMN(E$4),FALSE)-1</f>
        <v>4.423919881627314E-2</v>
      </c>
      <c r="F97" s="3" t="e">
        <f>VLOOKUP($A97,Prices_Monthly!$A:$I,COLUMN(F$4),FALSE)/VLOOKUP(EOMONTH($A97,-12),Prices_Monthly!$A:$I,COLUMN(F$4),FALSE)-1</f>
        <v>#VALUE!</v>
      </c>
      <c r="G97" s="3" t="e">
        <f>VLOOKUP($A97,Prices_Monthly!$A:$I,COLUMN(G$4),FALSE)/VLOOKUP(EOMONTH($A97,-12),Prices_Monthly!$A:$I,COLUMN(G$4),FALSE)-1</f>
        <v>#VALUE!</v>
      </c>
      <c r="H97" s="3" t="e">
        <f>VLOOKUP($A97,Prices_Monthly!$A:$I,COLUMN(H$4),FALSE)/VLOOKUP(EOMONTH($A97,-12),Prices_Monthly!$A:$I,COLUMN(H$4),FALSE)-1</f>
        <v>#VALUE!</v>
      </c>
      <c r="I97" s="3" t="e">
        <f>VLOOKUP($A97,Prices_Monthly!$A:$I,COLUMN(I$4),FALSE)/VLOOKUP(EOMONTH($A97,-12),Prices_Monthly!$A:$I,COLUMN(I$4),FALSE)-1</f>
        <v>#VALUE!</v>
      </c>
    </row>
    <row r="98" spans="1:9" x14ac:dyDescent="0.35">
      <c r="A98" s="2">
        <v>35703</v>
      </c>
      <c r="B98" s="3" t="e">
        <f>VLOOKUP($A98,Prices_Monthly!$A:$I,COLUMN(B$4),FALSE)/VLOOKUP(EOMONTH($A98,-12),Prices_Monthly!$A:$I,COLUMN(B$4),FALSE)-1</f>
        <v>#VALUE!</v>
      </c>
      <c r="C98" s="3">
        <f>VLOOKUP($A98,Prices_Monthly!$A:$I,COLUMN(C$4),FALSE)/VLOOKUP(EOMONTH($A98,-12),Prices_Monthly!$A:$I,COLUMN(C$4),FALSE)-1</f>
        <v>-0.14516968651970896</v>
      </c>
      <c r="D98" s="3">
        <f>VLOOKUP($A98,Prices_Monthly!$A:$I,COLUMN(D$4),FALSE)/VLOOKUP(EOMONTH($A98,-12),Prices_Monthly!$A:$I,COLUMN(D$4),FALSE)-1</f>
        <v>8.8275598449521375E-2</v>
      </c>
      <c r="E98" s="3">
        <f>VLOOKUP($A98,Prices_Monthly!$A:$I,COLUMN(E$4),FALSE)/VLOOKUP(EOMONTH($A98,-12),Prices_Monthly!$A:$I,COLUMN(E$4),FALSE)-1</f>
        <v>4.0787310290520296E-2</v>
      </c>
      <c r="F98" s="3" t="e">
        <f>VLOOKUP($A98,Prices_Monthly!$A:$I,COLUMN(F$4),FALSE)/VLOOKUP(EOMONTH($A98,-12),Prices_Monthly!$A:$I,COLUMN(F$4),FALSE)-1</f>
        <v>#VALUE!</v>
      </c>
      <c r="G98" s="3" t="e">
        <f>VLOOKUP($A98,Prices_Monthly!$A:$I,COLUMN(G$4),FALSE)/VLOOKUP(EOMONTH($A98,-12),Prices_Monthly!$A:$I,COLUMN(G$4),FALSE)-1</f>
        <v>#VALUE!</v>
      </c>
      <c r="H98" s="3" t="e">
        <f>VLOOKUP($A98,Prices_Monthly!$A:$I,COLUMN(H$4),FALSE)/VLOOKUP(EOMONTH($A98,-12),Prices_Monthly!$A:$I,COLUMN(H$4),FALSE)-1</f>
        <v>#VALUE!</v>
      </c>
      <c r="I98" s="3" t="e">
        <f>VLOOKUP($A98,Prices_Monthly!$A:$I,COLUMN(I$4),FALSE)/VLOOKUP(EOMONTH($A98,-12),Prices_Monthly!$A:$I,COLUMN(I$4),FALSE)-1</f>
        <v>#VALUE!</v>
      </c>
    </row>
    <row r="99" spans="1:9" x14ac:dyDescent="0.35">
      <c r="A99" s="2">
        <v>35734</v>
      </c>
      <c r="B99" s="3" t="e">
        <f>VLOOKUP($A99,Prices_Monthly!$A:$I,COLUMN(B$4),FALSE)/VLOOKUP(EOMONTH($A99,-12),Prices_Monthly!$A:$I,COLUMN(B$4),FALSE)-1</f>
        <v>#VALUE!</v>
      </c>
      <c r="C99" s="3">
        <f>VLOOKUP($A99,Prices_Monthly!$A:$I,COLUMN(C$4),FALSE)/VLOOKUP(EOMONTH($A99,-12),Prices_Monthly!$A:$I,COLUMN(C$4),FALSE)-1</f>
        <v>-0.20517203202511047</v>
      </c>
      <c r="D99" s="3">
        <f>VLOOKUP($A99,Prices_Monthly!$A:$I,COLUMN(D$4),FALSE)/VLOOKUP(EOMONTH($A99,-12),Prices_Monthly!$A:$I,COLUMN(D$4),FALSE)-1</f>
        <v>7.613514780993369E-2</v>
      </c>
      <c r="E99" s="3">
        <f>VLOOKUP($A99,Prices_Monthly!$A:$I,COLUMN(E$4),FALSE)/VLOOKUP(EOMONTH($A99,-12),Prices_Monthly!$A:$I,COLUMN(E$4),FALSE)-1</f>
        <v>3.3559761643769503E-2</v>
      </c>
      <c r="F99" s="3" t="e">
        <f>VLOOKUP($A99,Prices_Monthly!$A:$I,COLUMN(F$4),FALSE)/VLOOKUP(EOMONTH($A99,-12),Prices_Monthly!$A:$I,COLUMN(F$4),FALSE)-1</f>
        <v>#VALUE!</v>
      </c>
      <c r="G99" s="3" t="e">
        <f>VLOOKUP($A99,Prices_Monthly!$A:$I,COLUMN(G$4),FALSE)/VLOOKUP(EOMONTH($A99,-12),Prices_Monthly!$A:$I,COLUMN(G$4),FALSE)-1</f>
        <v>#VALUE!</v>
      </c>
      <c r="H99" s="3" t="e">
        <f>VLOOKUP($A99,Prices_Monthly!$A:$I,COLUMN(H$4),FALSE)/VLOOKUP(EOMONTH($A99,-12),Prices_Monthly!$A:$I,COLUMN(H$4),FALSE)-1</f>
        <v>#VALUE!</v>
      </c>
      <c r="I99" s="3" t="e">
        <f>VLOOKUP($A99,Prices_Monthly!$A:$I,COLUMN(I$4),FALSE)/VLOOKUP(EOMONTH($A99,-12),Prices_Monthly!$A:$I,COLUMN(I$4),FALSE)-1</f>
        <v>#VALUE!</v>
      </c>
    </row>
    <row r="100" spans="1:9" x14ac:dyDescent="0.35">
      <c r="A100" s="2">
        <v>35764</v>
      </c>
      <c r="B100" s="3" t="e">
        <f>VLOOKUP($A100,Prices_Monthly!$A:$I,COLUMN(B$4),FALSE)/VLOOKUP(EOMONTH($A100,-12),Prices_Monthly!$A:$I,COLUMN(B$4),FALSE)-1</f>
        <v>#VALUE!</v>
      </c>
      <c r="C100" s="3">
        <f>VLOOKUP($A100,Prices_Monthly!$A:$I,COLUMN(C$4),FALSE)/VLOOKUP(EOMONTH($A100,-12),Prices_Monthly!$A:$I,COLUMN(C$4),FALSE)-1</f>
        <v>-0.23077196277909751</v>
      </c>
      <c r="D100" s="3">
        <f>VLOOKUP($A100,Prices_Monthly!$A:$I,COLUMN(D$4),FALSE)/VLOOKUP(EOMONTH($A100,-12),Prices_Monthly!$A:$I,COLUMN(D$4),FALSE)-1</f>
        <v>6.6321316879001113E-2</v>
      </c>
      <c r="E100" s="3">
        <f>VLOOKUP($A100,Prices_Monthly!$A:$I,COLUMN(E$4),FALSE)/VLOOKUP(EOMONTH($A100,-12),Prices_Monthly!$A:$I,COLUMN(E$4),FALSE)-1</f>
        <v>1.4324142775202997E-2</v>
      </c>
      <c r="F100" s="3" t="e">
        <f>VLOOKUP($A100,Prices_Monthly!$A:$I,COLUMN(F$4),FALSE)/VLOOKUP(EOMONTH($A100,-12),Prices_Monthly!$A:$I,COLUMN(F$4),FALSE)-1</f>
        <v>#VALUE!</v>
      </c>
      <c r="G100" s="3" t="e">
        <f>VLOOKUP($A100,Prices_Monthly!$A:$I,COLUMN(G$4),FALSE)/VLOOKUP(EOMONTH($A100,-12),Prices_Monthly!$A:$I,COLUMN(G$4),FALSE)-1</f>
        <v>#VALUE!</v>
      </c>
      <c r="H100" s="3" t="e">
        <f>VLOOKUP($A100,Prices_Monthly!$A:$I,COLUMN(H$4),FALSE)/VLOOKUP(EOMONTH($A100,-12),Prices_Monthly!$A:$I,COLUMN(H$4),FALSE)-1</f>
        <v>#VALUE!</v>
      </c>
      <c r="I100" s="3" t="e">
        <f>VLOOKUP($A100,Prices_Monthly!$A:$I,COLUMN(I$4),FALSE)/VLOOKUP(EOMONTH($A100,-12),Prices_Monthly!$A:$I,COLUMN(I$4),FALSE)-1</f>
        <v>#VALUE!</v>
      </c>
    </row>
    <row r="101" spans="1:9" x14ac:dyDescent="0.35">
      <c r="A101" s="2">
        <v>35795</v>
      </c>
      <c r="B101" s="3" t="e">
        <f>VLOOKUP($A101,Prices_Monthly!$A:$I,COLUMN(B$4),FALSE)/VLOOKUP(EOMONTH($A101,-12),Prices_Monthly!$A:$I,COLUMN(B$4),FALSE)-1</f>
        <v>#VALUE!</v>
      </c>
      <c r="C101" s="3">
        <f>VLOOKUP($A101,Prices_Monthly!$A:$I,COLUMN(C$4),FALSE)/VLOOKUP(EOMONTH($A101,-12),Prices_Monthly!$A:$I,COLUMN(C$4),FALSE)-1</f>
        <v>-0.24145194228946254</v>
      </c>
      <c r="D101" s="3">
        <f>VLOOKUP($A101,Prices_Monthly!$A:$I,COLUMN(D$4),FALSE)/VLOOKUP(EOMONTH($A101,-12),Prices_Monthly!$A:$I,COLUMN(D$4),FALSE)-1</f>
        <v>8.0353840312564984E-2</v>
      </c>
      <c r="E101" s="3">
        <f>VLOOKUP($A101,Prices_Monthly!$A:$I,COLUMN(E$4),FALSE)/VLOOKUP(EOMONTH($A101,-12),Prices_Monthly!$A:$I,COLUMN(E$4),FALSE)-1</f>
        <v>4.3967658405115406E-2</v>
      </c>
      <c r="F101" s="3" t="e">
        <f>VLOOKUP($A101,Prices_Monthly!$A:$I,COLUMN(F$4),FALSE)/VLOOKUP(EOMONTH($A101,-12),Prices_Monthly!$A:$I,COLUMN(F$4),FALSE)-1</f>
        <v>#VALUE!</v>
      </c>
      <c r="G101" s="3" t="e">
        <f>VLOOKUP($A101,Prices_Monthly!$A:$I,COLUMN(G$4),FALSE)/VLOOKUP(EOMONTH($A101,-12),Prices_Monthly!$A:$I,COLUMN(G$4),FALSE)-1</f>
        <v>#VALUE!</v>
      </c>
      <c r="H101" s="3" t="e">
        <f>VLOOKUP($A101,Prices_Monthly!$A:$I,COLUMN(H$4),FALSE)/VLOOKUP(EOMONTH($A101,-12),Prices_Monthly!$A:$I,COLUMN(H$4),FALSE)-1</f>
        <v>#VALUE!</v>
      </c>
      <c r="I101" s="3" t="e">
        <f>VLOOKUP($A101,Prices_Monthly!$A:$I,COLUMN(I$4),FALSE)/VLOOKUP(EOMONTH($A101,-12),Prices_Monthly!$A:$I,COLUMN(I$4),FALSE)-1</f>
        <v>#VALUE!</v>
      </c>
    </row>
    <row r="102" spans="1:9" x14ac:dyDescent="0.35">
      <c r="A102" s="2">
        <v>35826</v>
      </c>
      <c r="B102" s="3" t="e">
        <f>VLOOKUP($A102,Prices_Monthly!$A:$I,COLUMN(B$4),FALSE)/VLOOKUP(EOMONTH($A102,-12),Prices_Monthly!$A:$I,COLUMN(B$4),FALSE)-1</f>
        <v>#VALUE!</v>
      </c>
      <c r="C102" s="3">
        <f>VLOOKUP($A102,Prices_Monthly!$A:$I,COLUMN(C$4),FALSE)/VLOOKUP(EOMONTH($A102,-12),Prices_Monthly!$A:$I,COLUMN(C$4),FALSE)-1</f>
        <v>-0.14973619453906584</v>
      </c>
      <c r="D102" s="3">
        <f>VLOOKUP($A102,Prices_Monthly!$A:$I,COLUMN(D$4),FALSE)/VLOOKUP(EOMONTH($A102,-12),Prices_Monthly!$A:$I,COLUMN(D$4),FALSE)-1</f>
        <v>5.3747245999927751E-2</v>
      </c>
      <c r="E102" s="3">
        <f>VLOOKUP($A102,Prices_Monthly!$A:$I,COLUMN(E$4),FALSE)/VLOOKUP(EOMONTH($A102,-12),Prices_Monthly!$A:$I,COLUMN(E$4),FALSE)-1</f>
        <v>6.1858259141669647E-2</v>
      </c>
      <c r="F102" s="3" t="e">
        <f>VLOOKUP($A102,Prices_Monthly!$A:$I,COLUMN(F$4),FALSE)/VLOOKUP(EOMONTH($A102,-12),Prices_Monthly!$A:$I,COLUMN(F$4),FALSE)-1</f>
        <v>#VALUE!</v>
      </c>
      <c r="G102" s="3" t="e">
        <f>VLOOKUP($A102,Prices_Monthly!$A:$I,COLUMN(G$4),FALSE)/VLOOKUP(EOMONTH($A102,-12),Prices_Monthly!$A:$I,COLUMN(G$4),FALSE)-1</f>
        <v>#VALUE!</v>
      </c>
      <c r="H102" s="3" t="e">
        <f>VLOOKUP($A102,Prices_Monthly!$A:$I,COLUMN(H$4),FALSE)/VLOOKUP(EOMONTH($A102,-12),Prices_Monthly!$A:$I,COLUMN(H$4),FALSE)-1</f>
        <v>#VALUE!</v>
      </c>
      <c r="I102" s="3" t="e">
        <f>VLOOKUP($A102,Prices_Monthly!$A:$I,COLUMN(I$4),FALSE)/VLOOKUP(EOMONTH($A102,-12),Prices_Monthly!$A:$I,COLUMN(I$4),FALSE)-1</f>
        <v>#VALUE!</v>
      </c>
    </row>
    <row r="103" spans="1:9" x14ac:dyDescent="0.35">
      <c r="A103" s="2">
        <v>35854</v>
      </c>
      <c r="B103" s="3" t="e">
        <f>VLOOKUP($A103,Prices_Monthly!$A:$I,COLUMN(B$4),FALSE)/VLOOKUP(EOMONTH($A103,-12),Prices_Monthly!$A:$I,COLUMN(B$4),FALSE)-1</f>
        <v>#VALUE!</v>
      </c>
      <c r="C103" s="3">
        <f>VLOOKUP($A103,Prices_Monthly!$A:$I,COLUMN(C$4),FALSE)/VLOOKUP(EOMONTH($A103,-12),Prices_Monthly!$A:$I,COLUMN(C$4),FALSE)-1</f>
        <v>-0.20612190447482737</v>
      </c>
      <c r="D103" s="3">
        <f>VLOOKUP($A103,Prices_Monthly!$A:$I,COLUMN(D$4),FALSE)/VLOOKUP(EOMONTH($A103,-12),Prices_Monthly!$A:$I,COLUMN(D$4),FALSE)-1</f>
        <v>6.0147543518959123E-2</v>
      </c>
      <c r="E103" s="3">
        <f>VLOOKUP($A103,Prices_Monthly!$A:$I,COLUMN(E$4),FALSE)/VLOOKUP(EOMONTH($A103,-12),Prices_Monthly!$A:$I,COLUMN(E$4),FALSE)-1</f>
        <v>5.6747171238400451E-2</v>
      </c>
      <c r="F103" s="3" t="e">
        <f>VLOOKUP($A103,Prices_Monthly!$A:$I,COLUMN(F$4),FALSE)/VLOOKUP(EOMONTH($A103,-12),Prices_Monthly!$A:$I,COLUMN(F$4),FALSE)-1</f>
        <v>#VALUE!</v>
      </c>
      <c r="G103" s="3" t="e">
        <f>VLOOKUP($A103,Prices_Monthly!$A:$I,COLUMN(G$4),FALSE)/VLOOKUP(EOMONTH($A103,-12),Prices_Monthly!$A:$I,COLUMN(G$4),FALSE)-1</f>
        <v>#VALUE!</v>
      </c>
      <c r="H103" s="3" t="e">
        <f>VLOOKUP($A103,Prices_Monthly!$A:$I,COLUMN(H$4),FALSE)/VLOOKUP(EOMONTH($A103,-12),Prices_Monthly!$A:$I,COLUMN(H$4),FALSE)-1</f>
        <v>#VALUE!</v>
      </c>
      <c r="I103" s="3" t="e">
        <f>VLOOKUP($A103,Prices_Monthly!$A:$I,COLUMN(I$4),FALSE)/VLOOKUP(EOMONTH($A103,-12),Prices_Monthly!$A:$I,COLUMN(I$4),FALSE)-1</f>
        <v>#VALUE!</v>
      </c>
    </row>
    <row r="104" spans="1:9" x14ac:dyDescent="0.35">
      <c r="A104" s="2">
        <v>35885</v>
      </c>
      <c r="B104" s="3" t="e">
        <f>VLOOKUP($A104,Prices_Monthly!$A:$I,COLUMN(B$4),FALSE)/VLOOKUP(EOMONTH($A104,-12),Prices_Monthly!$A:$I,COLUMN(B$4),FALSE)-1</f>
        <v>#VALUE!</v>
      </c>
      <c r="C104" s="3">
        <f>VLOOKUP($A104,Prices_Monthly!$A:$I,COLUMN(C$4),FALSE)/VLOOKUP(EOMONTH($A104,-12),Prices_Monthly!$A:$I,COLUMN(C$4),FALSE)-1</f>
        <v>-0.17218564045110074</v>
      </c>
      <c r="D104" s="3">
        <f>VLOOKUP($A104,Prices_Monthly!$A:$I,COLUMN(D$4),FALSE)/VLOOKUP(EOMONTH($A104,-12),Prices_Monthly!$A:$I,COLUMN(D$4),FALSE)-1</f>
        <v>5.8195198820021776E-2</v>
      </c>
      <c r="E104" s="3">
        <f>VLOOKUP($A104,Prices_Monthly!$A:$I,COLUMN(E$4),FALSE)/VLOOKUP(EOMONTH($A104,-12),Prices_Monthly!$A:$I,COLUMN(E$4),FALSE)-1</f>
        <v>7.626025210800158E-2</v>
      </c>
      <c r="F104" s="3" t="e">
        <f>VLOOKUP($A104,Prices_Monthly!$A:$I,COLUMN(F$4),FALSE)/VLOOKUP(EOMONTH($A104,-12),Prices_Monthly!$A:$I,COLUMN(F$4),FALSE)-1</f>
        <v>#VALUE!</v>
      </c>
      <c r="G104" s="3" t="e">
        <f>VLOOKUP($A104,Prices_Monthly!$A:$I,COLUMN(G$4),FALSE)/VLOOKUP(EOMONTH($A104,-12),Prices_Monthly!$A:$I,COLUMN(G$4),FALSE)-1</f>
        <v>#VALUE!</v>
      </c>
      <c r="H104" s="3" t="e">
        <f>VLOOKUP($A104,Prices_Monthly!$A:$I,COLUMN(H$4),FALSE)/VLOOKUP(EOMONTH($A104,-12),Prices_Monthly!$A:$I,COLUMN(H$4),FALSE)-1</f>
        <v>#VALUE!</v>
      </c>
      <c r="I104" s="3" t="e">
        <f>VLOOKUP($A104,Prices_Monthly!$A:$I,COLUMN(I$4),FALSE)/VLOOKUP(EOMONTH($A104,-12),Prices_Monthly!$A:$I,COLUMN(I$4),FALSE)-1</f>
        <v>#VALUE!</v>
      </c>
    </row>
    <row r="105" spans="1:9" x14ac:dyDescent="0.35">
      <c r="A105" s="2">
        <v>35915</v>
      </c>
      <c r="B105" s="3" t="e">
        <f>VLOOKUP($A105,Prices_Monthly!$A:$I,COLUMN(B$4),FALSE)/VLOOKUP(EOMONTH($A105,-12),Prices_Monthly!$A:$I,COLUMN(B$4),FALSE)-1</f>
        <v>#VALUE!</v>
      </c>
      <c r="C105" s="3">
        <f>VLOOKUP($A105,Prices_Monthly!$A:$I,COLUMN(C$4),FALSE)/VLOOKUP(EOMONTH($A105,-12),Prices_Monthly!$A:$I,COLUMN(C$4),FALSE)-1</f>
        <v>-0.12810553557329585</v>
      </c>
      <c r="D105" s="3">
        <f>VLOOKUP($A105,Prices_Monthly!$A:$I,COLUMN(D$4),FALSE)/VLOOKUP(EOMONTH($A105,-12),Prices_Monthly!$A:$I,COLUMN(D$4),FALSE)-1</f>
        <v>7.5310719966540818E-2</v>
      </c>
      <c r="E105" s="3">
        <f>VLOOKUP($A105,Prices_Monthly!$A:$I,COLUMN(E$4),FALSE)/VLOOKUP(EOMONTH($A105,-12),Prices_Monthly!$A:$I,COLUMN(E$4),FALSE)-1</f>
        <v>6.0895129370972301E-2</v>
      </c>
      <c r="F105" s="3" t="e">
        <f>VLOOKUP($A105,Prices_Monthly!$A:$I,COLUMN(F$4),FALSE)/VLOOKUP(EOMONTH($A105,-12),Prices_Monthly!$A:$I,COLUMN(F$4),FALSE)-1</f>
        <v>#VALUE!</v>
      </c>
      <c r="G105" s="3" t="e">
        <f>VLOOKUP($A105,Prices_Monthly!$A:$I,COLUMN(G$4),FALSE)/VLOOKUP(EOMONTH($A105,-12),Prices_Monthly!$A:$I,COLUMN(G$4),FALSE)-1</f>
        <v>#VALUE!</v>
      </c>
      <c r="H105" s="3" t="e">
        <f>VLOOKUP($A105,Prices_Monthly!$A:$I,COLUMN(H$4),FALSE)/VLOOKUP(EOMONTH($A105,-12),Prices_Monthly!$A:$I,COLUMN(H$4),FALSE)-1</f>
        <v>#VALUE!</v>
      </c>
      <c r="I105" s="3" t="e">
        <f>VLOOKUP($A105,Prices_Monthly!$A:$I,COLUMN(I$4),FALSE)/VLOOKUP(EOMONTH($A105,-12),Prices_Monthly!$A:$I,COLUMN(I$4),FALSE)-1</f>
        <v>#VALUE!</v>
      </c>
    </row>
    <row r="106" spans="1:9" x14ac:dyDescent="0.35">
      <c r="A106" s="2">
        <v>35946</v>
      </c>
      <c r="B106" s="3" t="e">
        <f>VLOOKUP($A106,Prices_Monthly!$A:$I,COLUMN(B$4),FALSE)/VLOOKUP(EOMONTH($A106,-12),Prices_Monthly!$A:$I,COLUMN(B$4),FALSE)-1</f>
        <v>#VALUE!</v>
      </c>
      <c r="C106" s="3">
        <f>VLOOKUP($A106,Prices_Monthly!$A:$I,COLUMN(C$4),FALSE)/VLOOKUP(EOMONTH($A106,-12),Prices_Monthly!$A:$I,COLUMN(C$4),FALSE)-1</f>
        <v>-0.17889111730436968</v>
      </c>
      <c r="D106" s="3">
        <f>VLOOKUP($A106,Prices_Monthly!$A:$I,COLUMN(D$4),FALSE)/VLOOKUP(EOMONTH($A106,-12),Prices_Monthly!$A:$I,COLUMN(D$4),FALSE)-1</f>
        <v>0.10281997764374795</v>
      </c>
      <c r="E106" s="3">
        <f>VLOOKUP($A106,Prices_Monthly!$A:$I,COLUMN(E$4),FALSE)/VLOOKUP(EOMONTH($A106,-12),Prices_Monthly!$A:$I,COLUMN(E$4),FALSE)-1</f>
        <v>6.1705707763279438E-2</v>
      </c>
      <c r="F106" s="3" t="e">
        <f>VLOOKUP($A106,Prices_Monthly!$A:$I,COLUMN(F$4),FALSE)/VLOOKUP(EOMONTH($A106,-12),Prices_Monthly!$A:$I,COLUMN(F$4),FALSE)-1</f>
        <v>#VALUE!</v>
      </c>
      <c r="G106" s="3" t="e">
        <f>VLOOKUP($A106,Prices_Monthly!$A:$I,COLUMN(G$4),FALSE)/VLOOKUP(EOMONTH($A106,-12),Prices_Monthly!$A:$I,COLUMN(G$4),FALSE)-1</f>
        <v>#VALUE!</v>
      </c>
      <c r="H106" s="3" t="e">
        <f>VLOOKUP($A106,Prices_Monthly!$A:$I,COLUMN(H$4),FALSE)/VLOOKUP(EOMONTH($A106,-12),Prices_Monthly!$A:$I,COLUMN(H$4),FALSE)-1</f>
        <v>#VALUE!</v>
      </c>
      <c r="I106" s="3" t="e">
        <f>VLOOKUP($A106,Prices_Monthly!$A:$I,COLUMN(I$4),FALSE)/VLOOKUP(EOMONTH($A106,-12),Prices_Monthly!$A:$I,COLUMN(I$4),FALSE)-1</f>
        <v>#VALUE!</v>
      </c>
    </row>
    <row r="107" spans="1:9" x14ac:dyDescent="0.35">
      <c r="A107" s="2">
        <v>35976</v>
      </c>
      <c r="B107" s="3" t="e">
        <f>VLOOKUP($A107,Prices_Monthly!$A:$I,COLUMN(B$4),FALSE)/VLOOKUP(EOMONTH($A107,-12),Prices_Monthly!$A:$I,COLUMN(B$4),FALSE)-1</f>
        <v>#VALUE!</v>
      </c>
      <c r="C107" s="3">
        <f>VLOOKUP($A107,Prices_Monthly!$A:$I,COLUMN(C$4),FALSE)/VLOOKUP(EOMONTH($A107,-12),Prices_Monthly!$A:$I,COLUMN(C$4),FALSE)-1</f>
        <v>-0.14036275619121741</v>
      </c>
      <c r="D107" s="3">
        <f>VLOOKUP($A107,Prices_Monthly!$A:$I,COLUMN(D$4),FALSE)/VLOOKUP(EOMONTH($A107,-12),Prices_Monthly!$A:$I,COLUMN(D$4),FALSE)-1</f>
        <v>8.1463910011555507E-2</v>
      </c>
      <c r="E107" s="3">
        <f>VLOOKUP($A107,Prices_Monthly!$A:$I,COLUMN(E$4),FALSE)/VLOOKUP(EOMONTH($A107,-12),Prices_Monthly!$A:$I,COLUMN(E$4),FALSE)-1</f>
        <v>6.0095263463296078E-2</v>
      </c>
      <c r="F107" s="3" t="e">
        <f>VLOOKUP($A107,Prices_Monthly!$A:$I,COLUMN(F$4),FALSE)/VLOOKUP(EOMONTH($A107,-12),Prices_Monthly!$A:$I,COLUMN(F$4),FALSE)-1</f>
        <v>#VALUE!</v>
      </c>
      <c r="G107" s="3" t="e">
        <f>VLOOKUP($A107,Prices_Monthly!$A:$I,COLUMN(G$4),FALSE)/VLOOKUP(EOMONTH($A107,-12),Prices_Monthly!$A:$I,COLUMN(G$4),FALSE)-1</f>
        <v>#VALUE!</v>
      </c>
      <c r="H107" s="3" t="e">
        <f>VLOOKUP($A107,Prices_Monthly!$A:$I,COLUMN(H$4),FALSE)/VLOOKUP(EOMONTH($A107,-12),Prices_Monthly!$A:$I,COLUMN(H$4),FALSE)-1</f>
        <v>#VALUE!</v>
      </c>
      <c r="I107" s="3" t="e">
        <f>VLOOKUP($A107,Prices_Monthly!$A:$I,COLUMN(I$4),FALSE)/VLOOKUP(EOMONTH($A107,-12),Prices_Monthly!$A:$I,COLUMN(I$4),FALSE)-1</f>
        <v>#VALUE!</v>
      </c>
    </row>
    <row r="108" spans="1:9" x14ac:dyDescent="0.35">
      <c r="A108" s="2">
        <v>36007</v>
      </c>
      <c r="B108" s="3" t="e">
        <f>VLOOKUP($A108,Prices_Monthly!$A:$I,COLUMN(B$4),FALSE)/VLOOKUP(EOMONTH($A108,-12),Prices_Monthly!$A:$I,COLUMN(B$4),FALSE)-1</f>
        <v>#VALUE!</v>
      </c>
      <c r="C108" s="3">
        <f>VLOOKUP($A108,Prices_Monthly!$A:$I,COLUMN(C$4),FALSE)/VLOOKUP(EOMONTH($A108,-12),Prices_Monthly!$A:$I,COLUMN(C$4),FALSE)-1</f>
        <v>-0.1481009543969104</v>
      </c>
      <c r="D108" s="3">
        <f>VLOOKUP($A108,Prices_Monthly!$A:$I,COLUMN(D$4),FALSE)/VLOOKUP(EOMONTH($A108,-12),Prices_Monthly!$A:$I,COLUMN(D$4),FALSE)-1</f>
        <v>6.7976200753725013E-2</v>
      </c>
      <c r="E108" s="3">
        <f>VLOOKUP($A108,Prices_Monthly!$A:$I,COLUMN(E$4),FALSE)/VLOOKUP(EOMONTH($A108,-12),Prices_Monthly!$A:$I,COLUMN(E$4),FALSE)-1</f>
        <v>2.7702045469600201E-2</v>
      </c>
      <c r="F108" s="3" t="e">
        <f>VLOOKUP($A108,Prices_Monthly!$A:$I,COLUMN(F$4),FALSE)/VLOOKUP(EOMONTH($A108,-12),Prices_Monthly!$A:$I,COLUMN(F$4),FALSE)-1</f>
        <v>#VALUE!</v>
      </c>
      <c r="G108" s="3" t="e">
        <f>VLOOKUP($A108,Prices_Monthly!$A:$I,COLUMN(G$4),FALSE)/VLOOKUP(EOMONTH($A108,-12),Prices_Monthly!$A:$I,COLUMN(G$4),FALSE)-1</f>
        <v>#VALUE!</v>
      </c>
      <c r="H108" s="3" t="e">
        <f>VLOOKUP($A108,Prices_Monthly!$A:$I,COLUMN(H$4),FALSE)/VLOOKUP(EOMONTH($A108,-12),Prices_Monthly!$A:$I,COLUMN(H$4),FALSE)-1</f>
        <v>#VALUE!</v>
      </c>
      <c r="I108" s="3" t="e">
        <f>VLOOKUP($A108,Prices_Monthly!$A:$I,COLUMN(I$4),FALSE)/VLOOKUP(EOMONTH($A108,-12),Prices_Monthly!$A:$I,COLUMN(I$4),FALSE)-1</f>
        <v>#VALUE!</v>
      </c>
    </row>
    <row r="109" spans="1:9" x14ac:dyDescent="0.35">
      <c r="A109" s="2">
        <v>36038</v>
      </c>
      <c r="B109" s="3" t="e">
        <f>VLOOKUP($A109,Prices_Monthly!$A:$I,COLUMN(B$4),FALSE)/VLOOKUP(EOMONTH($A109,-12),Prices_Monthly!$A:$I,COLUMN(B$4),FALSE)-1</f>
        <v>#VALUE!</v>
      </c>
      <c r="C109" s="3">
        <f>VLOOKUP($A109,Prices_Monthly!$A:$I,COLUMN(C$4),FALSE)/VLOOKUP(EOMONTH($A109,-12),Prices_Monthly!$A:$I,COLUMN(C$4),FALSE)-1</f>
        <v>-0.17912293984042871</v>
      </c>
      <c r="D109" s="3">
        <f>VLOOKUP($A109,Prices_Monthly!$A:$I,COLUMN(D$4),FALSE)/VLOOKUP(EOMONTH($A109,-12),Prices_Monthly!$A:$I,COLUMN(D$4),FALSE)-1</f>
        <v>7.369896620227423E-2</v>
      </c>
      <c r="E109" s="3">
        <f>VLOOKUP($A109,Prices_Monthly!$A:$I,COLUMN(E$4),FALSE)/VLOOKUP(EOMONTH($A109,-12),Prices_Monthly!$A:$I,COLUMN(E$4),FALSE)-1</f>
        <v>7.7847887029019569E-2</v>
      </c>
      <c r="F109" s="3" t="e">
        <f>VLOOKUP($A109,Prices_Monthly!$A:$I,COLUMN(F$4),FALSE)/VLOOKUP(EOMONTH($A109,-12),Prices_Monthly!$A:$I,COLUMN(F$4),FALSE)-1</f>
        <v>#VALUE!</v>
      </c>
      <c r="G109" s="3" t="e">
        <f>VLOOKUP($A109,Prices_Monthly!$A:$I,COLUMN(G$4),FALSE)/VLOOKUP(EOMONTH($A109,-12),Prices_Monthly!$A:$I,COLUMN(G$4),FALSE)-1</f>
        <v>#VALUE!</v>
      </c>
      <c r="H109" s="3" t="e">
        <f>VLOOKUP($A109,Prices_Monthly!$A:$I,COLUMN(H$4),FALSE)/VLOOKUP(EOMONTH($A109,-12),Prices_Monthly!$A:$I,COLUMN(H$4),FALSE)-1</f>
        <v>#VALUE!</v>
      </c>
      <c r="I109" s="3" t="e">
        <f>VLOOKUP($A109,Prices_Monthly!$A:$I,COLUMN(I$4),FALSE)/VLOOKUP(EOMONTH($A109,-12),Prices_Monthly!$A:$I,COLUMN(I$4),FALSE)-1</f>
        <v>#VALUE!</v>
      </c>
    </row>
    <row r="110" spans="1:9" x14ac:dyDescent="0.35">
      <c r="A110" s="2">
        <v>36068</v>
      </c>
      <c r="B110" s="3" t="e">
        <f>VLOOKUP($A110,Prices_Monthly!$A:$I,COLUMN(B$4),FALSE)/VLOOKUP(EOMONTH($A110,-12),Prices_Monthly!$A:$I,COLUMN(B$4),FALSE)-1</f>
        <v>#VALUE!</v>
      </c>
      <c r="C110" s="3">
        <f>VLOOKUP($A110,Prices_Monthly!$A:$I,COLUMN(C$4),FALSE)/VLOOKUP(EOMONTH($A110,-12),Prices_Monthly!$A:$I,COLUMN(C$4),FALSE)-1</f>
        <v>-0.14477815684205997</v>
      </c>
      <c r="D110" s="3">
        <f>VLOOKUP($A110,Prices_Monthly!$A:$I,COLUMN(D$4),FALSE)/VLOOKUP(EOMONTH($A110,-12),Prices_Monthly!$A:$I,COLUMN(D$4),FALSE)-1</f>
        <v>8.6375135733258057E-2</v>
      </c>
      <c r="E110" s="3">
        <f>VLOOKUP($A110,Prices_Monthly!$A:$I,COLUMN(E$4),FALSE)/VLOOKUP(EOMONTH($A110,-12),Prices_Monthly!$A:$I,COLUMN(E$4),FALSE)-1</f>
        <v>0.10296762747426369</v>
      </c>
      <c r="F110" s="3">
        <f>VLOOKUP($A110,Prices_Monthly!$A:$I,COLUMN(F$4),FALSE)/VLOOKUP(EOMONTH($A110,-12),Prices_Monthly!$A:$I,COLUMN(F$4),FALSE)-1</f>
        <v>4.1238132911392444E-2</v>
      </c>
      <c r="G110" s="3" t="e">
        <f>VLOOKUP($A110,Prices_Monthly!$A:$I,COLUMN(G$4),FALSE)/VLOOKUP(EOMONTH($A110,-12),Prices_Monthly!$A:$I,COLUMN(G$4),FALSE)-1</f>
        <v>#VALUE!</v>
      </c>
      <c r="H110" s="3" t="e">
        <f>VLOOKUP($A110,Prices_Monthly!$A:$I,COLUMN(H$4),FALSE)/VLOOKUP(EOMONTH($A110,-12),Prices_Monthly!$A:$I,COLUMN(H$4),FALSE)-1</f>
        <v>#VALUE!</v>
      </c>
      <c r="I110" s="3" t="e">
        <f>VLOOKUP($A110,Prices_Monthly!$A:$I,COLUMN(I$4),FALSE)/VLOOKUP(EOMONTH($A110,-12),Prices_Monthly!$A:$I,COLUMN(I$4),FALSE)-1</f>
        <v>#VALUE!</v>
      </c>
    </row>
    <row r="111" spans="1:9" x14ac:dyDescent="0.35">
      <c r="A111" s="2">
        <v>36099</v>
      </c>
      <c r="B111" s="3" t="e">
        <f>VLOOKUP($A111,Prices_Monthly!$A:$I,COLUMN(B$4),FALSE)/VLOOKUP(EOMONTH($A111,-12),Prices_Monthly!$A:$I,COLUMN(B$4),FALSE)-1</f>
        <v>#VALUE!</v>
      </c>
      <c r="C111" s="3">
        <f>VLOOKUP($A111,Prices_Monthly!$A:$I,COLUMN(C$4),FALSE)/VLOOKUP(EOMONTH($A111,-12),Prices_Monthly!$A:$I,COLUMN(C$4),FALSE)-1</f>
        <v>-9.3183517670460958E-2</v>
      </c>
      <c r="D111" s="3">
        <f>VLOOKUP($A111,Prices_Monthly!$A:$I,COLUMN(D$4),FALSE)/VLOOKUP(EOMONTH($A111,-12),Prices_Monthly!$A:$I,COLUMN(D$4),FALSE)-1</f>
        <v>6.8443697342197574E-2</v>
      </c>
      <c r="E111" s="3">
        <f>VLOOKUP($A111,Prices_Monthly!$A:$I,COLUMN(E$4),FALSE)/VLOOKUP(EOMONTH($A111,-12),Prices_Monthly!$A:$I,COLUMN(E$4),FALSE)-1</f>
        <v>7.685543432439701E-2</v>
      </c>
      <c r="F111" s="3">
        <f>VLOOKUP($A111,Prices_Monthly!$A:$I,COLUMN(F$4),FALSE)/VLOOKUP(EOMONTH($A111,-12),Prices_Monthly!$A:$I,COLUMN(F$4),FALSE)-1</f>
        <v>0.15854530595566452</v>
      </c>
      <c r="G111" s="3" t="e">
        <f>VLOOKUP($A111,Prices_Monthly!$A:$I,COLUMN(G$4),FALSE)/VLOOKUP(EOMONTH($A111,-12),Prices_Monthly!$A:$I,COLUMN(G$4),FALSE)-1</f>
        <v>#VALUE!</v>
      </c>
      <c r="H111" s="3" t="e">
        <f>VLOOKUP($A111,Prices_Monthly!$A:$I,COLUMN(H$4),FALSE)/VLOOKUP(EOMONTH($A111,-12),Prices_Monthly!$A:$I,COLUMN(H$4),FALSE)-1</f>
        <v>#VALUE!</v>
      </c>
      <c r="I111" s="3" t="e">
        <f>VLOOKUP($A111,Prices_Monthly!$A:$I,COLUMN(I$4),FALSE)/VLOOKUP(EOMONTH($A111,-12),Prices_Monthly!$A:$I,COLUMN(I$4),FALSE)-1</f>
        <v>#VALUE!</v>
      </c>
    </row>
    <row r="112" spans="1:9" x14ac:dyDescent="0.35">
      <c r="A112" s="2">
        <v>36129</v>
      </c>
      <c r="B112" s="3" t="e">
        <f>VLOOKUP($A112,Prices_Monthly!$A:$I,COLUMN(B$4),FALSE)/VLOOKUP(EOMONTH($A112,-12),Prices_Monthly!$A:$I,COLUMN(B$4),FALSE)-1</f>
        <v>#VALUE!</v>
      </c>
      <c r="C112" s="3">
        <f>VLOOKUP($A112,Prices_Monthly!$A:$I,COLUMN(C$4),FALSE)/VLOOKUP(EOMONTH($A112,-12),Prices_Monthly!$A:$I,COLUMN(C$4),FALSE)-1</f>
        <v>-5.0703596731083933E-2</v>
      </c>
      <c r="D112" s="3">
        <f>VLOOKUP($A112,Prices_Monthly!$A:$I,COLUMN(D$4),FALSE)/VLOOKUP(EOMONTH($A112,-12),Prices_Monthly!$A:$I,COLUMN(D$4),FALSE)-1</f>
        <v>5.8548575436016437E-2</v>
      </c>
      <c r="E112" s="3">
        <f>VLOOKUP($A112,Prices_Monthly!$A:$I,COLUMN(E$4),FALSE)/VLOOKUP(EOMONTH($A112,-12),Prices_Monthly!$A:$I,COLUMN(E$4),FALSE)-1</f>
        <v>6.6492400590794087E-2</v>
      </c>
      <c r="F112" s="3">
        <f>VLOOKUP($A112,Prices_Monthly!$A:$I,COLUMN(F$4),FALSE)/VLOOKUP(EOMONTH($A112,-12),Prices_Monthly!$A:$I,COLUMN(F$4),FALSE)-1</f>
        <v>0.17922103598260186</v>
      </c>
      <c r="G112" s="3" t="e">
        <f>VLOOKUP($A112,Prices_Monthly!$A:$I,COLUMN(G$4),FALSE)/VLOOKUP(EOMONTH($A112,-12),Prices_Monthly!$A:$I,COLUMN(G$4),FALSE)-1</f>
        <v>#VALUE!</v>
      </c>
      <c r="H112" s="3" t="e">
        <f>VLOOKUP($A112,Prices_Monthly!$A:$I,COLUMN(H$4),FALSE)/VLOOKUP(EOMONTH($A112,-12),Prices_Monthly!$A:$I,COLUMN(H$4),FALSE)-1</f>
        <v>#VALUE!</v>
      </c>
      <c r="I112" s="3" t="e">
        <f>VLOOKUP($A112,Prices_Monthly!$A:$I,COLUMN(I$4),FALSE)/VLOOKUP(EOMONTH($A112,-12),Prices_Monthly!$A:$I,COLUMN(I$4),FALSE)-1</f>
        <v>#VALUE!</v>
      </c>
    </row>
    <row r="113" spans="1:9" x14ac:dyDescent="0.35">
      <c r="A113" s="2">
        <v>36160</v>
      </c>
      <c r="B113" s="3" t="e">
        <f>VLOOKUP($A113,Prices_Monthly!$A:$I,COLUMN(B$4),FALSE)/VLOOKUP(EOMONTH($A113,-12),Prices_Monthly!$A:$I,COLUMN(B$4),FALSE)-1</f>
        <v>#VALUE!</v>
      </c>
      <c r="C113" s="3">
        <f>VLOOKUP($A113,Prices_Monthly!$A:$I,COLUMN(C$4),FALSE)/VLOOKUP(EOMONTH($A113,-12),Prices_Monthly!$A:$I,COLUMN(C$4),FALSE)-1</f>
        <v>-4.1765413017344932E-2</v>
      </c>
      <c r="D113" s="3">
        <f>VLOOKUP($A113,Prices_Monthly!$A:$I,COLUMN(D$4),FALSE)/VLOOKUP(EOMONTH($A113,-12),Prices_Monthly!$A:$I,COLUMN(D$4),FALSE)-1</f>
        <v>-3.8596425593471206E-3</v>
      </c>
      <c r="E113" s="3">
        <f>VLOOKUP($A113,Prices_Monthly!$A:$I,COLUMN(E$4),FALSE)/VLOOKUP(EOMONTH($A113,-12),Prices_Monthly!$A:$I,COLUMN(E$4),FALSE)-1</f>
        <v>5.7398899227399935E-2</v>
      </c>
      <c r="F113" s="3">
        <f>VLOOKUP($A113,Prices_Monthly!$A:$I,COLUMN(F$4),FALSE)/VLOOKUP(EOMONTH($A113,-12),Prices_Monthly!$A:$I,COLUMN(F$4),FALSE)-1</f>
        <v>0.23381435257410299</v>
      </c>
      <c r="G113" s="3" t="e">
        <f>VLOOKUP($A113,Prices_Monthly!$A:$I,COLUMN(G$4),FALSE)/VLOOKUP(EOMONTH($A113,-12),Prices_Monthly!$A:$I,COLUMN(G$4),FALSE)-1</f>
        <v>#VALUE!</v>
      </c>
      <c r="H113" s="3" t="e">
        <f>VLOOKUP($A113,Prices_Monthly!$A:$I,COLUMN(H$4),FALSE)/VLOOKUP(EOMONTH($A113,-12),Prices_Monthly!$A:$I,COLUMN(H$4),FALSE)-1</f>
        <v>#VALUE!</v>
      </c>
      <c r="I113" s="3" t="e">
        <f>VLOOKUP($A113,Prices_Monthly!$A:$I,COLUMN(I$4),FALSE)/VLOOKUP(EOMONTH($A113,-12),Prices_Monthly!$A:$I,COLUMN(I$4),FALSE)-1</f>
        <v>#VALUE!</v>
      </c>
    </row>
    <row r="114" spans="1:9" x14ac:dyDescent="0.35">
      <c r="A114" s="2">
        <v>36191</v>
      </c>
      <c r="B114" s="3" t="e">
        <f>VLOOKUP($A114,Prices_Monthly!$A:$I,COLUMN(B$4),FALSE)/VLOOKUP(EOMONTH($A114,-12),Prices_Monthly!$A:$I,COLUMN(B$4),FALSE)-1</f>
        <v>#VALUE!</v>
      </c>
      <c r="C114" s="3">
        <f>VLOOKUP($A114,Prices_Monthly!$A:$I,COLUMN(C$4),FALSE)/VLOOKUP(EOMONTH($A114,-12),Prices_Monthly!$A:$I,COLUMN(C$4),FALSE)-1</f>
        <v>-9.3010676588344721E-2</v>
      </c>
      <c r="D114" s="3">
        <f>VLOOKUP($A114,Prices_Monthly!$A:$I,COLUMN(D$4),FALSE)/VLOOKUP(EOMONTH($A114,-12),Prices_Monthly!$A:$I,COLUMN(D$4),FALSE)-1</f>
        <v>1.1900559038358072E-2</v>
      </c>
      <c r="E114" s="3">
        <f>VLOOKUP($A114,Prices_Monthly!$A:$I,COLUMN(E$4),FALSE)/VLOOKUP(EOMONTH($A114,-12),Prices_Monthly!$A:$I,COLUMN(E$4),FALSE)-1</f>
        <v>4.3142401657155549E-2</v>
      </c>
      <c r="F114" s="3">
        <f>VLOOKUP($A114,Prices_Monthly!$A:$I,COLUMN(F$4),FALSE)/VLOOKUP(EOMONTH($A114,-12),Prices_Monthly!$A:$I,COLUMN(F$4),FALSE)-1</f>
        <v>0.25823910312167775</v>
      </c>
      <c r="G114" s="3" t="e">
        <f>VLOOKUP($A114,Prices_Monthly!$A:$I,COLUMN(G$4),FALSE)/VLOOKUP(EOMONTH($A114,-12),Prices_Monthly!$A:$I,COLUMN(G$4),FALSE)-1</f>
        <v>#VALUE!</v>
      </c>
      <c r="H114" s="3" t="e">
        <f>VLOOKUP($A114,Prices_Monthly!$A:$I,COLUMN(H$4),FALSE)/VLOOKUP(EOMONTH($A114,-12),Prices_Monthly!$A:$I,COLUMN(H$4),FALSE)-1</f>
        <v>#VALUE!</v>
      </c>
      <c r="I114" s="3" t="e">
        <f>VLOOKUP($A114,Prices_Monthly!$A:$I,COLUMN(I$4),FALSE)/VLOOKUP(EOMONTH($A114,-12),Prices_Monthly!$A:$I,COLUMN(I$4),FALSE)-1</f>
        <v>#VALUE!</v>
      </c>
    </row>
    <row r="115" spans="1:9" x14ac:dyDescent="0.35">
      <c r="A115" s="2">
        <v>36219</v>
      </c>
      <c r="B115" s="3" t="e">
        <f>VLOOKUP($A115,Prices_Monthly!$A:$I,COLUMN(B$4),FALSE)/VLOOKUP(EOMONTH($A115,-12),Prices_Monthly!$A:$I,COLUMN(B$4),FALSE)-1</f>
        <v>#VALUE!</v>
      </c>
      <c r="C115" s="3">
        <f>VLOOKUP($A115,Prices_Monthly!$A:$I,COLUMN(C$4),FALSE)/VLOOKUP(EOMONTH($A115,-12),Prices_Monthly!$A:$I,COLUMN(C$4),FALSE)-1</f>
        <v>-7.9091914301913646E-2</v>
      </c>
      <c r="D115" s="3">
        <f>VLOOKUP($A115,Prices_Monthly!$A:$I,COLUMN(D$4),FALSE)/VLOOKUP(EOMONTH($A115,-12),Prices_Monthly!$A:$I,COLUMN(D$4),FALSE)-1</f>
        <v>2.1670014764173517E-2</v>
      </c>
      <c r="E115" s="3">
        <f>VLOOKUP($A115,Prices_Monthly!$A:$I,COLUMN(E$4),FALSE)/VLOOKUP(EOMONTH($A115,-12),Prices_Monthly!$A:$I,COLUMN(E$4),FALSE)-1</f>
        <v>1.2539475454221183E-2</v>
      </c>
      <c r="F115" s="3">
        <f>VLOOKUP($A115,Prices_Monthly!$A:$I,COLUMN(F$4),FALSE)/VLOOKUP(EOMONTH($A115,-12),Prices_Monthly!$A:$I,COLUMN(F$4),FALSE)-1</f>
        <v>0.14077978733072793</v>
      </c>
      <c r="G115" s="3" t="e">
        <f>VLOOKUP($A115,Prices_Monthly!$A:$I,COLUMN(G$4),FALSE)/VLOOKUP(EOMONTH($A115,-12),Prices_Monthly!$A:$I,COLUMN(G$4),FALSE)-1</f>
        <v>#VALUE!</v>
      </c>
      <c r="H115" s="3" t="e">
        <f>VLOOKUP($A115,Prices_Monthly!$A:$I,COLUMN(H$4),FALSE)/VLOOKUP(EOMONTH($A115,-12),Prices_Monthly!$A:$I,COLUMN(H$4),FALSE)-1</f>
        <v>#VALUE!</v>
      </c>
      <c r="I115" s="3" t="e">
        <f>VLOOKUP($A115,Prices_Monthly!$A:$I,COLUMN(I$4),FALSE)/VLOOKUP(EOMONTH($A115,-12),Prices_Monthly!$A:$I,COLUMN(I$4),FALSE)-1</f>
        <v>#VALUE!</v>
      </c>
    </row>
    <row r="116" spans="1:9" x14ac:dyDescent="0.35">
      <c r="A116" s="2">
        <v>36250</v>
      </c>
      <c r="B116" s="3" t="e">
        <f>VLOOKUP($A116,Prices_Monthly!$A:$I,COLUMN(B$4),FALSE)/VLOOKUP(EOMONTH($A116,-12),Prices_Monthly!$A:$I,COLUMN(B$4),FALSE)-1</f>
        <v>#VALUE!</v>
      </c>
      <c r="C116" s="3">
        <f>VLOOKUP($A116,Prices_Monthly!$A:$I,COLUMN(C$4),FALSE)/VLOOKUP(EOMONTH($A116,-12),Prices_Monthly!$A:$I,COLUMN(C$4),FALSE)-1</f>
        <v>-0.10925921197109367</v>
      </c>
      <c r="D116" s="3">
        <f>VLOOKUP($A116,Prices_Monthly!$A:$I,COLUMN(D$4),FALSE)/VLOOKUP(EOMONTH($A116,-12),Prices_Monthly!$A:$I,COLUMN(D$4),FALSE)-1</f>
        <v>3.5752547510679467E-2</v>
      </c>
      <c r="E116" s="3">
        <f>VLOOKUP($A116,Prices_Monthly!$A:$I,COLUMN(E$4),FALSE)/VLOOKUP(EOMONTH($A116,-12),Prices_Monthly!$A:$I,COLUMN(E$4),FALSE)-1</f>
        <v>1.4239135645218726E-2</v>
      </c>
      <c r="F116" s="3">
        <f>VLOOKUP($A116,Prices_Monthly!$A:$I,COLUMN(F$4),FALSE)/VLOOKUP(EOMONTH($A116,-12),Prices_Monthly!$A:$I,COLUMN(F$4),FALSE)-1</f>
        <v>0.11871400326656922</v>
      </c>
      <c r="G116" s="3" t="e">
        <f>VLOOKUP($A116,Prices_Monthly!$A:$I,COLUMN(G$4),FALSE)/VLOOKUP(EOMONTH($A116,-12),Prices_Monthly!$A:$I,COLUMN(G$4),FALSE)-1</f>
        <v>#VALUE!</v>
      </c>
      <c r="H116" s="3" t="e">
        <f>VLOOKUP($A116,Prices_Monthly!$A:$I,COLUMN(H$4),FALSE)/VLOOKUP(EOMONTH($A116,-12),Prices_Monthly!$A:$I,COLUMN(H$4),FALSE)-1</f>
        <v>#VALUE!</v>
      </c>
      <c r="I116" s="3" t="e">
        <f>VLOOKUP($A116,Prices_Monthly!$A:$I,COLUMN(I$4),FALSE)/VLOOKUP(EOMONTH($A116,-12),Prices_Monthly!$A:$I,COLUMN(I$4),FALSE)-1</f>
        <v>#VALUE!</v>
      </c>
    </row>
    <row r="117" spans="1:9" x14ac:dyDescent="0.35">
      <c r="A117" s="2">
        <v>36280</v>
      </c>
      <c r="B117" s="3" t="e">
        <f>VLOOKUP($A117,Prices_Monthly!$A:$I,COLUMN(B$4),FALSE)/VLOOKUP(EOMONTH($A117,-12),Prices_Monthly!$A:$I,COLUMN(B$4),FALSE)-1</f>
        <v>#VALUE!</v>
      </c>
      <c r="C117" s="3">
        <f>VLOOKUP($A117,Prices_Monthly!$A:$I,COLUMN(C$4),FALSE)/VLOOKUP(EOMONTH($A117,-12),Prices_Monthly!$A:$I,COLUMN(C$4),FALSE)-1</f>
        <v>-0.10420099157588114</v>
      </c>
      <c r="D117" s="3">
        <f>VLOOKUP($A117,Prices_Monthly!$A:$I,COLUMN(D$4),FALSE)/VLOOKUP(EOMONTH($A117,-12),Prices_Monthly!$A:$I,COLUMN(D$4),FALSE)-1</f>
        <v>4.7643263693491589E-2</v>
      </c>
      <c r="E117" s="3">
        <f>VLOOKUP($A117,Prices_Monthly!$A:$I,COLUMN(E$4),FALSE)/VLOOKUP(EOMONTH($A117,-12),Prices_Monthly!$A:$I,COLUMN(E$4),FALSE)-1</f>
        <v>1.4803338031106561E-2</v>
      </c>
      <c r="F117" s="3">
        <f>VLOOKUP($A117,Prices_Monthly!$A:$I,COLUMN(F$4),FALSE)/VLOOKUP(EOMONTH($A117,-12),Prices_Monthly!$A:$I,COLUMN(F$4),FALSE)-1</f>
        <v>0.14824292050494714</v>
      </c>
      <c r="G117" s="3" t="e">
        <f>VLOOKUP($A117,Prices_Monthly!$A:$I,COLUMN(G$4),FALSE)/VLOOKUP(EOMONTH($A117,-12),Prices_Monthly!$A:$I,COLUMN(G$4),FALSE)-1</f>
        <v>#VALUE!</v>
      </c>
      <c r="H117" s="3" t="e">
        <f>VLOOKUP($A117,Prices_Monthly!$A:$I,COLUMN(H$4),FALSE)/VLOOKUP(EOMONTH($A117,-12),Prices_Monthly!$A:$I,COLUMN(H$4),FALSE)-1</f>
        <v>#VALUE!</v>
      </c>
      <c r="I117" s="3" t="e">
        <f>VLOOKUP($A117,Prices_Monthly!$A:$I,COLUMN(I$4),FALSE)/VLOOKUP(EOMONTH($A117,-12),Prices_Monthly!$A:$I,COLUMN(I$4),FALSE)-1</f>
        <v>#VALUE!</v>
      </c>
    </row>
    <row r="118" spans="1:9" x14ac:dyDescent="0.35">
      <c r="A118" s="2">
        <v>36311</v>
      </c>
      <c r="B118" s="3" t="e">
        <f>VLOOKUP($A118,Prices_Monthly!$A:$I,COLUMN(B$4),FALSE)/VLOOKUP(EOMONTH($A118,-12),Prices_Monthly!$A:$I,COLUMN(B$4),FALSE)-1</f>
        <v>#VALUE!</v>
      </c>
      <c r="C118" s="3">
        <f>VLOOKUP($A118,Prices_Monthly!$A:$I,COLUMN(C$4),FALSE)/VLOOKUP(EOMONTH($A118,-12),Prices_Monthly!$A:$I,COLUMN(C$4),FALSE)-1</f>
        <v>-0.11586632760416393</v>
      </c>
      <c r="D118" s="3">
        <f>VLOOKUP($A118,Prices_Monthly!$A:$I,COLUMN(D$4),FALSE)/VLOOKUP(EOMONTH($A118,-12),Prices_Monthly!$A:$I,COLUMN(D$4),FALSE)-1</f>
        <v>3.4703398536687802E-2</v>
      </c>
      <c r="E118" s="3">
        <f>VLOOKUP($A118,Prices_Monthly!$A:$I,COLUMN(E$4),FALSE)/VLOOKUP(EOMONTH($A118,-12),Prices_Monthly!$A:$I,COLUMN(E$4),FALSE)-1</f>
        <v>-1.3724334982751052E-2</v>
      </c>
      <c r="F118" s="3">
        <f>VLOOKUP($A118,Prices_Monthly!$A:$I,COLUMN(F$4),FALSE)/VLOOKUP(EOMONTH($A118,-12),Prices_Monthly!$A:$I,COLUMN(F$4),FALSE)-1</f>
        <v>0.14184459222961165</v>
      </c>
      <c r="G118" s="3" t="e">
        <f>VLOOKUP($A118,Prices_Monthly!$A:$I,COLUMN(G$4),FALSE)/VLOOKUP(EOMONTH($A118,-12),Prices_Monthly!$A:$I,COLUMN(G$4),FALSE)-1</f>
        <v>#VALUE!</v>
      </c>
      <c r="H118" s="3" t="e">
        <f>VLOOKUP($A118,Prices_Monthly!$A:$I,COLUMN(H$4),FALSE)/VLOOKUP(EOMONTH($A118,-12),Prices_Monthly!$A:$I,COLUMN(H$4),FALSE)-1</f>
        <v>#VALUE!</v>
      </c>
      <c r="I118" s="3" t="e">
        <f>VLOOKUP($A118,Prices_Monthly!$A:$I,COLUMN(I$4),FALSE)/VLOOKUP(EOMONTH($A118,-12),Prices_Monthly!$A:$I,COLUMN(I$4),FALSE)-1</f>
        <v>#VALUE!</v>
      </c>
    </row>
    <row r="119" spans="1:9" x14ac:dyDescent="0.35">
      <c r="A119" s="2">
        <v>36341</v>
      </c>
      <c r="B119" s="3" t="e">
        <f>VLOOKUP($A119,Prices_Monthly!$A:$I,COLUMN(B$4),FALSE)/VLOOKUP(EOMONTH($A119,-12),Prices_Monthly!$A:$I,COLUMN(B$4),FALSE)-1</f>
        <v>#VALUE!</v>
      </c>
      <c r="C119" s="3">
        <f>VLOOKUP($A119,Prices_Monthly!$A:$I,COLUMN(C$4),FALSE)/VLOOKUP(EOMONTH($A119,-12),Prices_Monthly!$A:$I,COLUMN(C$4),FALSE)-1</f>
        <v>-0.15179618154412988</v>
      </c>
      <c r="D119" s="3">
        <f>VLOOKUP($A119,Prices_Monthly!$A:$I,COLUMN(D$4),FALSE)/VLOOKUP(EOMONTH($A119,-12),Prices_Monthly!$A:$I,COLUMN(D$4),FALSE)-1</f>
        <v>5.8167652543450465E-3</v>
      </c>
      <c r="E119" s="3">
        <f>VLOOKUP($A119,Prices_Monthly!$A:$I,COLUMN(E$4),FALSE)/VLOOKUP(EOMONTH($A119,-12),Prices_Monthly!$A:$I,COLUMN(E$4),FALSE)-1</f>
        <v>-2.2970846516979448E-2</v>
      </c>
      <c r="F119" s="3">
        <f>VLOOKUP($A119,Prices_Monthly!$A:$I,COLUMN(F$4),FALSE)/VLOOKUP(EOMONTH($A119,-12),Prices_Monthly!$A:$I,COLUMN(F$4),FALSE)-1</f>
        <v>0.16244511989192856</v>
      </c>
      <c r="G119" s="3" t="e">
        <f>VLOOKUP($A119,Prices_Monthly!$A:$I,COLUMN(G$4),FALSE)/VLOOKUP(EOMONTH($A119,-12),Prices_Monthly!$A:$I,COLUMN(G$4),FALSE)-1</f>
        <v>#VALUE!</v>
      </c>
      <c r="H119" s="3" t="e">
        <f>VLOOKUP($A119,Prices_Monthly!$A:$I,COLUMN(H$4),FALSE)/VLOOKUP(EOMONTH($A119,-12),Prices_Monthly!$A:$I,COLUMN(H$4),FALSE)-1</f>
        <v>#VALUE!</v>
      </c>
      <c r="I119" s="3" t="e">
        <f>VLOOKUP($A119,Prices_Monthly!$A:$I,COLUMN(I$4),FALSE)/VLOOKUP(EOMONTH($A119,-12),Prices_Monthly!$A:$I,COLUMN(I$4),FALSE)-1</f>
        <v>#VALUE!</v>
      </c>
    </row>
    <row r="120" spans="1:9" x14ac:dyDescent="0.35">
      <c r="A120" s="2">
        <v>36372</v>
      </c>
      <c r="B120" s="3" t="e">
        <f>VLOOKUP($A120,Prices_Monthly!$A:$I,COLUMN(B$4),FALSE)/VLOOKUP(EOMONTH($A120,-12),Prices_Monthly!$A:$I,COLUMN(B$4),FALSE)-1</f>
        <v>#VALUE!</v>
      </c>
      <c r="C120" s="3">
        <f>VLOOKUP($A120,Prices_Monthly!$A:$I,COLUMN(C$4),FALSE)/VLOOKUP(EOMONTH($A120,-12),Prices_Monthly!$A:$I,COLUMN(C$4),FALSE)-1</f>
        <v>-0.14112941676497581</v>
      </c>
      <c r="D120" s="3">
        <f>VLOOKUP($A120,Prices_Monthly!$A:$I,COLUMN(D$4),FALSE)/VLOOKUP(EOMONTH($A120,-12),Prices_Monthly!$A:$I,COLUMN(D$4),FALSE)-1</f>
        <v>1.2839230811954261E-2</v>
      </c>
      <c r="E120" s="3">
        <f>VLOOKUP($A120,Prices_Monthly!$A:$I,COLUMN(E$4),FALSE)/VLOOKUP(EOMONTH($A120,-12),Prices_Monthly!$A:$I,COLUMN(E$4),FALSE)-1</f>
        <v>-2.8253352771904661E-2</v>
      </c>
      <c r="F120" s="3">
        <f>VLOOKUP($A120,Prices_Monthly!$A:$I,COLUMN(F$4),FALSE)/VLOOKUP(EOMONTH($A120,-12),Prices_Monthly!$A:$I,COLUMN(F$4),FALSE)-1</f>
        <v>0.14032826329810066</v>
      </c>
      <c r="G120" s="3" t="e">
        <f>VLOOKUP($A120,Prices_Monthly!$A:$I,COLUMN(G$4),FALSE)/VLOOKUP(EOMONTH($A120,-12),Prices_Monthly!$A:$I,COLUMN(G$4),FALSE)-1</f>
        <v>#VALUE!</v>
      </c>
      <c r="H120" s="3" t="e">
        <f>VLOOKUP($A120,Prices_Monthly!$A:$I,COLUMN(H$4),FALSE)/VLOOKUP(EOMONTH($A120,-12),Prices_Monthly!$A:$I,COLUMN(H$4),FALSE)-1</f>
        <v>#VALUE!</v>
      </c>
      <c r="I120" s="3" t="e">
        <f>VLOOKUP($A120,Prices_Monthly!$A:$I,COLUMN(I$4),FALSE)/VLOOKUP(EOMONTH($A120,-12),Prices_Monthly!$A:$I,COLUMN(I$4),FALSE)-1</f>
        <v>#VALUE!</v>
      </c>
    </row>
    <row r="121" spans="1:9" x14ac:dyDescent="0.35">
      <c r="A121" s="2">
        <v>36403</v>
      </c>
      <c r="B121" s="3" t="e">
        <f>VLOOKUP($A121,Prices_Monthly!$A:$I,COLUMN(B$4),FALSE)/VLOOKUP(EOMONTH($A121,-12),Prices_Monthly!$A:$I,COLUMN(B$4),FALSE)-1</f>
        <v>#VALUE!</v>
      </c>
      <c r="C121" s="3">
        <f>VLOOKUP($A121,Prices_Monthly!$A:$I,COLUMN(C$4),FALSE)/VLOOKUP(EOMONTH($A121,-12),Prices_Monthly!$A:$I,COLUMN(C$4),FALSE)-1</f>
        <v>-0.11059021175882988</v>
      </c>
      <c r="D121" s="3">
        <f>VLOOKUP($A121,Prices_Monthly!$A:$I,COLUMN(D$4),FALSE)/VLOOKUP(EOMONTH($A121,-12),Prices_Monthly!$A:$I,COLUMN(D$4),FALSE)-1</f>
        <v>-4.6965836770683778E-3</v>
      </c>
      <c r="E121" s="3">
        <f>VLOOKUP($A121,Prices_Monthly!$A:$I,COLUMN(E$4),FALSE)/VLOOKUP(EOMONTH($A121,-12),Prices_Monthly!$A:$I,COLUMN(E$4),FALSE)-1</f>
        <v>-5.9425546329444856E-2</v>
      </c>
      <c r="F121" s="3">
        <f>VLOOKUP($A121,Prices_Monthly!$A:$I,COLUMN(F$4),FALSE)/VLOOKUP(EOMONTH($A121,-12),Prices_Monthly!$A:$I,COLUMN(F$4),FALSE)-1</f>
        <v>0.32989482200647258</v>
      </c>
      <c r="G121" s="3" t="e">
        <f>VLOOKUP($A121,Prices_Monthly!$A:$I,COLUMN(G$4),FALSE)/VLOOKUP(EOMONTH($A121,-12),Prices_Monthly!$A:$I,COLUMN(G$4),FALSE)-1</f>
        <v>#VALUE!</v>
      </c>
      <c r="H121" s="3" t="e">
        <f>VLOOKUP($A121,Prices_Monthly!$A:$I,COLUMN(H$4),FALSE)/VLOOKUP(EOMONTH($A121,-12),Prices_Monthly!$A:$I,COLUMN(H$4),FALSE)-1</f>
        <v>#VALUE!</v>
      </c>
      <c r="I121" s="3" t="e">
        <f>VLOOKUP($A121,Prices_Monthly!$A:$I,COLUMN(I$4),FALSE)/VLOOKUP(EOMONTH($A121,-12),Prices_Monthly!$A:$I,COLUMN(I$4),FALSE)-1</f>
        <v>#VALUE!</v>
      </c>
    </row>
    <row r="122" spans="1:9" x14ac:dyDescent="0.35">
      <c r="A122" s="2">
        <v>36433</v>
      </c>
      <c r="B122" s="3" t="e">
        <f>VLOOKUP($A122,Prices_Monthly!$A:$I,COLUMN(B$4),FALSE)/VLOOKUP(EOMONTH($A122,-12),Prices_Monthly!$A:$I,COLUMN(B$4),FALSE)-1</f>
        <v>#VALUE!</v>
      </c>
      <c r="C122" s="3">
        <f>VLOOKUP($A122,Prices_Monthly!$A:$I,COLUMN(C$4),FALSE)/VLOOKUP(EOMONTH($A122,-12),Prices_Monthly!$A:$I,COLUMN(C$4),FALSE)-1</f>
        <v>-3.4316450402087972E-2</v>
      </c>
      <c r="D122" s="3">
        <f>VLOOKUP($A122,Prices_Monthly!$A:$I,COLUMN(D$4),FALSE)/VLOOKUP(EOMONTH($A122,-12),Prices_Monthly!$A:$I,COLUMN(D$4),FALSE)-1</f>
        <v>-1.1958981175315797E-2</v>
      </c>
      <c r="E122" s="3">
        <f>VLOOKUP($A122,Prices_Monthly!$A:$I,COLUMN(E$4),FALSE)/VLOOKUP(EOMONTH($A122,-12),Prices_Monthly!$A:$I,COLUMN(E$4),FALSE)-1</f>
        <v>-8.6494638322467621E-2</v>
      </c>
      <c r="F122" s="3">
        <f>VLOOKUP($A122,Prices_Monthly!$A:$I,COLUMN(F$4),FALSE)/VLOOKUP(EOMONTH($A122,-12),Prices_Monthly!$A:$I,COLUMN(F$4),FALSE)-1</f>
        <v>0.21483521701965991</v>
      </c>
      <c r="G122" s="3" t="e">
        <f>VLOOKUP($A122,Prices_Monthly!$A:$I,COLUMN(G$4),FALSE)/VLOOKUP(EOMONTH($A122,-12),Prices_Monthly!$A:$I,COLUMN(G$4),FALSE)-1</f>
        <v>#VALUE!</v>
      </c>
      <c r="H122" s="3" t="e">
        <f>VLOOKUP($A122,Prices_Monthly!$A:$I,COLUMN(H$4),FALSE)/VLOOKUP(EOMONTH($A122,-12),Prices_Monthly!$A:$I,COLUMN(H$4),FALSE)-1</f>
        <v>#VALUE!</v>
      </c>
      <c r="I122" s="3" t="e">
        <f>VLOOKUP($A122,Prices_Monthly!$A:$I,COLUMN(I$4),FALSE)/VLOOKUP(EOMONTH($A122,-12),Prices_Monthly!$A:$I,COLUMN(I$4),FALSE)-1</f>
        <v>#VALUE!</v>
      </c>
    </row>
    <row r="123" spans="1:9" x14ac:dyDescent="0.35">
      <c r="A123" s="2">
        <v>36464</v>
      </c>
      <c r="B123" s="3" t="e">
        <f>VLOOKUP($A123,Prices_Monthly!$A:$I,COLUMN(B$4),FALSE)/VLOOKUP(EOMONTH($A123,-12),Prices_Monthly!$A:$I,COLUMN(B$4),FALSE)-1</f>
        <v>#VALUE!</v>
      </c>
      <c r="C123" s="3">
        <f>VLOOKUP($A123,Prices_Monthly!$A:$I,COLUMN(C$4),FALSE)/VLOOKUP(EOMONTH($A123,-12),Prices_Monthly!$A:$I,COLUMN(C$4),FALSE)-1</f>
        <v>-1.4263693738850169E-2</v>
      </c>
      <c r="D123" s="3">
        <f>VLOOKUP($A123,Prices_Monthly!$A:$I,COLUMN(D$4),FALSE)/VLOOKUP(EOMONTH($A123,-12),Prices_Monthly!$A:$I,COLUMN(D$4),FALSE)-1</f>
        <v>-3.3552399437760339E-2</v>
      </c>
      <c r="E123" s="3">
        <f>VLOOKUP($A123,Prices_Monthly!$A:$I,COLUMN(E$4),FALSE)/VLOOKUP(EOMONTH($A123,-12),Prices_Monthly!$A:$I,COLUMN(E$4),FALSE)-1</f>
        <v>-8.1348878805897473E-2</v>
      </c>
      <c r="F123" s="3">
        <f>VLOOKUP($A123,Prices_Monthly!$A:$I,COLUMN(F$4),FALSE)/VLOOKUP(EOMONTH($A123,-12),Prices_Monthly!$A:$I,COLUMN(F$4),FALSE)-1</f>
        <v>0.19557358257649238</v>
      </c>
      <c r="G123" s="3" t="e">
        <f>VLOOKUP($A123,Prices_Monthly!$A:$I,COLUMN(G$4),FALSE)/VLOOKUP(EOMONTH($A123,-12),Prices_Monthly!$A:$I,COLUMN(G$4),FALSE)-1</f>
        <v>#VALUE!</v>
      </c>
      <c r="H123" s="3" t="e">
        <f>VLOOKUP($A123,Prices_Monthly!$A:$I,COLUMN(H$4),FALSE)/VLOOKUP(EOMONTH($A123,-12),Prices_Monthly!$A:$I,COLUMN(H$4),FALSE)-1</f>
        <v>#VALUE!</v>
      </c>
      <c r="I123" s="3" t="e">
        <f>VLOOKUP($A123,Prices_Monthly!$A:$I,COLUMN(I$4),FALSE)/VLOOKUP(EOMONTH($A123,-12),Prices_Monthly!$A:$I,COLUMN(I$4),FALSE)-1</f>
        <v>#VALUE!</v>
      </c>
    </row>
    <row r="124" spans="1:9" x14ac:dyDescent="0.35">
      <c r="A124" s="2">
        <v>36494</v>
      </c>
      <c r="B124" s="3" t="e">
        <f>VLOOKUP($A124,Prices_Monthly!$A:$I,COLUMN(B$4),FALSE)/VLOOKUP(EOMONTH($A124,-12),Prices_Monthly!$A:$I,COLUMN(B$4),FALSE)-1</f>
        <v>#VALUE!</v>
      </c>
      <c r="C124" s="3">
        <f>VLOOKUP($A124,Prices_Monthly!$A:$I,COLUMN(C$4),FALSE)/VLOOKUP(EOMONTH($A124,-12),Prices_Monthly!$A:$I,COLUMN(C$4),FALSE)-1</f>
        <v>-4.0795812876431747E-2</v>
      </c>
      <c r="D124" s="3">
        <f>VLOOKUP($A124,Prices_Monthly!$A:$I,COLUMN(D$4),FALSE)/VLOOKUP(EOMONTH($A124,-12),Prices_Monthly!$A:$I,COLUMN(D$4),FALSE)-1</f>
        <v>-1.1056902202053909E-2</v>
      </c>
      <c r="E124" s="3">
        <f>VLOOKUP($A124,Prices_Monthly!$A:$I,COLUMN(E$4),FALSE)/VLOOKUP(EOMONTH($A124,-12),Prices_Monthly!$A:$I,COLUMN(E$4),FALSE)-1</f>
        <v>-7.5964518377767853E-2</v>
      </c>
      <c r="F124" s="3">
        <f>VLOOKUP($A124,Prices_Monthly!$A:$I,COLUMN(F$4),FALSE)/VLOOKUP(EOMONTH($A124,-12),Prices_Monthly!$A:$I,COLUMN(F$4),FALSE)-1</f>
        <v>0.14930002514879703</v>
      </c>
      <c r="G124" s="3" t="e">
        <f>VLOOKUP($A124,Prices_Monthly!$A:$I,COLUMN(G$4),FALSE)/VLOOKUP(EOMONTH($A124,-12),Prices_Monthly!$A:$I,COLUMN(G$4),FALSE)-1</f>
        <v>#VALUE!</v>
      </c>
      <c r="H124" s="3" t="e">
        <f>VLOOKUP($A124,Prices_Monthly!$A:$I,COLUMN(H$4),FALSE)/VLOOKUP(EOMONTH($A124,-12),Prices_Monthly!$A:$I,COLUMN(H$4),FALSE)-1</f>
        <v>#VALUE!</v>
      </c>
      <c r="I124" s="3" t="e">
        <f>VLOOKUP($A124,Prices_Monthly!$A:$I,COLUMN(I$4),FALSE)/VLOOKUP(EOMONTH($A124,-12),Prices_Monthly!$A:$I,COLUMN(I$4),FALSE)-1</f>
        <v>#VALUE!</v>
      </c>
    </row>
    <row r="125" spans="1:9" x14ac:dyDescent="0.35">
      <c r="A125" s="2">
        <v>36525</v>
      </c>
      <c r="B125" s="3" t="e">
        <f>VLOOKUP($A125,Prices_Monthly!$A:$I,COLUMN(B$4),FALSE)/VLOOKUP(EOMONTH($A125,-12),Prices_Monthly!$A:$I,COLUMN(B$4),FALSE)-1</f>
        <v>#VALUE!</v>
      </c>
      <c r="C125" s="3">
        <f>VLOOKUP($A125,Prices_Monthly!$A:$I,COLUMN(C$4),FALSE)/VLOOKUP(EOMONTH($A125,-12),Prices_Monthly!$A:$I,COLUMN(C$4),FALSE)-1</f>
        <v>-3.2581812968206725E-2</v>
      </c>
      <c r="D125" s="3">
        <f>VLOOKUP($A125,Prices_Monthly!$A:$I,COLUMN(D$4),FALSE)/VLOOKUP(EOMONTH($A125,-12),Prices_Monthly!$A:$I,COLUMN(D$4),FALSE)-1</f>
        <v>7.1431660505854255E-2</v>
      </c>
      <c r="E125" s="3">
        <f>VLOOKUP($A125,Prices_Monthly!$A:$I,COLUMN(E$4),FALSE)/VLOOKUP(EOMONTH($A125,-12),Prices_Monthly!$A:$I,COLUMN(E$4),FALSE)-1</f>
        <v>-8.9921992525433092E-2</v>
      </c>
      <c r="F125" s="3">
        <f>VLOOKUP($A125,Prices_Monthly!$A:$I,COLUMN(F$4),FALSE)/VLOOKUP(EOMONTH($A125,-12),Prices_Monthly!$A:$I,COLUMN(F$4),FALSE)-1</f>
        <v>0.14042990358779828</v>
      </c>
      <c r="G125" s="3" t="e">
        <f>VLOOKUP($A125,Prices_Monthly!$A:$I,COLUMN(G$4),FALSE)/VLOOKUP(EOMONTH($A125,-12),Prices_Monthly!$A:$I,COLUMN(G$4),FALSE)-1</f>
        <v>#VALUE!</v>
      </c>
      <c r="H125" s="3" t="e">
        <f>VLOOKUP($A125,Prices_Monthly!$A:$I,COLUMN(H$4),FALSE)/VLOOKUP(EOMONTH($A125,-12),Prices_Monthly!$A:$I,COLUMN(H$4),FALSE)-1</f>
        <v>#VALUE!</v>
      </c>
      <c r="I125" s="3" t="e">
        <f>VLOOKUP($A125,Prices_Monthly!$A:$I,COLUMN(I$4),FALSE)/VLOOKUP(EOMONTH($A125,-12),Prices_Monthly!$A:$I,COLUMN(I$4),FALSE)-1</f>
        <v>#VALUE!</v>
      </c>
    </row>
    <row r="126" spans="1:9" x14ac:dyDescent="0.35">
      <c r="A126" s="2">
        <v>36556</v>
      </c>
      <c r="B126" s="3">
        <f>VLOOKUP($A126,Prices_Monthly!$A:$I,COLUMN(B$4),FALSE)/VLOOKUP(EOMONTH($A126,-12),Prices_Monthly!$A:$I,COLUMN(B$4),FALSE)-1</f>
        <v>0.98376888974659993</v>
      </c>
      <c r="C126" s="3">
        <f>VLOOKUP($A126,Prices_Monthly!$A:$I,COLUMN(C$4),FALSE)/VLOOKUP(EOMONTH($A126,-12),Prices_Monthly!$A:$I,COLUMN(C$4),FALSE)-1</f>
        <v>-4.0837824732327554E-2</v>
      </c>
      <c r="D126" s="3">
        <f>VLOOKUP($A126,Prices_Monthly!$A:$I,COLUMN(D$4),FALSE)/VLOOKUP(EOMONTH($A126,-12),Prices_Monthly!$A:$I,COLUMN(D$4),FALSE)-1</f>
        <v>6.873899842943576E-2</v>
      </c>
      <c r="E126" s="3">
        <f>VLOOKUP($A126,Prices_Monthly!$A:$I,COLUMN(E$4),FALSE)/VLOOKUP(EOMONTH($A126,-12),Prices_Monthly!$A:$I,COLUMN(E$4),FALSE)-1</f>
        <v>-0.10038295901340799</v>
      </c>
      <c r="F126" s="3">
        <f>VLOOKUP($A126,Prices_Monthly!$A:$I,COLUMN(F$4),FALSE)/VLOOKUP(EOMONTH($A126,-12),Prices_Monthly!$A:$I,COLUMN(F$4),FALSE)-1</f>
        <v>4.6316921422536295E-2</v>
      </c>
      <c r="G126" s="3" t="e">
        <f>VLOOKUP($A126,Prices_Monthly!$A:$I,COLUMN(G$4),FALSE)/VLOOKUP(EOMONTH($A126,-12),Prices_Monthly!$A:$I,COLUMN(G$4),FALSE)-1</f>
        <v>#VALUE!</v>
      </c>
      <c r="H126" s="3" t="e">
        <f>VLOOKUP($A126,Prices_Monthly!$A:$I,COLUMN(H$4),FALSE)/VLOOKUP(EOMONTH($A126,-12),Prices_Monthly!$A:$I,COLUMN(H$4),FALSE)-1</f>
        <v>#VALUE!</v>
      </c>
      <c r="I126" s="3" t="e">
        <f>VLOOKUP($A126,Prices_Monthly!$A:$I,COLUMN(I$4),FALSE)/VLOOKUP(EOMONTH($A126,-12),Prices_Monthly!$A:$I,COLUMN(I$4),FALSE)-1</f>
        <v>#VALUE!</v>
      </c>
    </row>
    <row r="127" spans="1:9" x14ac:dyDescent="0.35">
      <c r="A127" s="2">
        <v>36585</v>
      </c>
      <c r="B127" s="3">
        <f>VLOOKUP($A127,Prices_Monthly!$A:$I,COLUMN(B$4),FALSE)/VLOOKUP(EOMONTH($A127,-12),Prices_Monthly!$A:$I,COLUMN(B$4),FALSE)-1</f>
        <v>1.1482130931270786</v>
      </c>
      <c r="C127" s="3">
        <f>VLOOKUP($A127,Prices_Monthly!$A:$I,COLUMN(C$4),FALSE)/VLOOKUP(EOMONTH($A127,-12),Prices_Monthly!$A:$I,COLUMN(C$4),FALSE)-1</f>
        <v>-1.4369369118392594E-2</v>
      </c>
      <c r="D127" s="3">
        <f>VLOOKUP($A127,Prices_Monthly!$A:$I,COLUMN(D$4),FALSE)/VLOOKUP(EOMONTH($A127,-12),Prices_Monthly!$A:$I,COLUMN(D$4),FALSE)-1</f>
        <v>4.067064731789416E-2</v>
      </c>
      <c r="E127" s="3">
        <f>VLOOKUP($A127,Prices_Monthly!$A:$I,COLUMN(E$4),FALSE)/VLOOKUP(EOMONTH($A127,-12),Prices_Monthly!$A:$I,COLUMN(E$4),FALSE)-1</f>
        <v>-5.4624024887305223E-2</v>
      </c>
      <c r="F127" s="3">
        <f>VLOOKUP($A127,Prices_Monthly!$A:$I,COLUMN(F$4),FALSE)/VLOOKUP(EOMONTH($A127,-12),Prices_Monthly!$A:$I,COLUMN(F$4),FALSE)-1</f>
        <v>6.2778840025494054E-2</v>
      </c>
      <c r="G127" s="3" t="e">
        <f>VLOOKUP($A127,Prices_Monthly!$A:$I,COLUMN(G$4),FALSE)/VLOOKUP(EOMONTH($A127,-12),Prices_Monthly!$A:$I,COLUMN(G$4),FALSE)-1</f>
        <v>#VALUE!</v>
      </c>
      <c r="H127" s="3" t="e">
        <f>VLOOKUP($A127,Prices_Monthly!$A:$I,COLUMN(H$4),FALSE)/VLOOKUP(EOMONTH($A127,-12),Prices_Monthly!$A:$I,COLUMN(H$4),FALSE)-1</f>
        <v>#VALUE!</v>
      </c>
      <c r="I127" s="3">
        <f>VLOOKUP($A127,Prices_Monthly!$A:$I,COLUMN(I$4),FALSE)/VLOOKUP(EOMONTH($A127,-12),Prices_Monthly!$A:$I,COLUMN(I$4),FALSE)-1</f>
        <v>-0.14441904812870543</v>
      </c>
    </row>
    <row r="128" spans="1:9" x14ac:dyDescent="0.35">
      <c r="A128" s="2">
        <v>36616</v>
      </c>
      <c r="B128" s="3">
        <f>VLOOKUP($A128,Prices_Monthly!$A:$I,COLUMN(B$4),FALSE)/VLOOKUP(EOMONTH($A128,-12),Prices_Monthly!$A:$I,COLUMN(B$4),FALSE)-1</f>
        <v>0.5077045153976949</v>
      </c>
      <c r="C128" s="3">
        <f>VLOOKUP($A128,Prices_Monthly!$A:$I,COLUMN(C$4),FALSE)/VLOOKUP(EOMONTH($A128,-12),Prices_Monthly!$A:$I,COLUMN(C$4),FALSE)-1</f>
        <v>-3.8690109310452692E-2</v>
      </c>
      <c r="D128" s="3">
        <f>VLOOKUP($A128,Prices_Monthly!$A:$I,COLUMN(D$4),FALSE)/VLOOKUP(EOMONTH($A128,-12),Prices_Monthly!$A:$I,COLUMN(D$4),FALSE)-1</f>
        <v>2.5226699504546479E-2</v>
      </c>
      <c r="E128" s="3">
        <f>VLOOKUP($A128,Prices_Monthly!$A:$I,COLUMN(E$4),FALSE)/VLOOKUP(EOMONTH($A128,-12),Prices_Monthly!$A:$I,COLUMN(E$4),FALSE)-1</f>
        <v>-2.7456865102457373E-2</v>
      </c>
      <c r="F128" s="3">
        <f>VLOOKUP($A128,Prices_Monthly!$A:$I,COLUMN(F$4),FALSE)/VLOOKUP(EOMONTH($A128,-12),Prices_Monthly!$A:$I,COLUMN(F$4),FALSE)-1</f>
        <v>0.11756569847856158</v>
      </c>
      <c r="G128" s="3" t="e">
        <f>VLOOKUP($A128,Prices_Monthly!$A:$I,COLUMN(G$4),FALSE)/VLOOKUP(EOMONTH($A128,-12),Prices_Monthly!$A:$I,COLUMN(G$4),FALSE)-1</f>
        <v>#VALUE!</v>
      </c>
      <c r="H128" s="3">
        <f>VLOOKUP($A128,Prices_Monthly!$A:$I,COLUMN(H$4),FALSE)/VLOOKUP(EOMONTH($A128,-12),Prices_Monthly!$A:$I,COLUMN(H$4),FALSE)-1</f>
        <v>9.4130934453515058E-2</v>
      </c>
      <c r="I128" s="3">
        <f>VLOOKUP($A128,Prices_Monthly!$A:$I,COLUMN(I$4),FALSE)/VLOOKUP(EOMONTH($A128,-12),Prices_Monthly!$A:$I,COLUMN(I$4),FALSE)-1</f>
        <v>-0.13593663696742864</v>
      </c>
    </row>
    <row r="129" spans="1:9" x14ac:dyDescent="0.35">
      <c r="A129" s="2">
        <v>36646</v>
      </c>
      <c r="B129" s="3">
        <f>VLOOKUP($A129,Prices_Monthly!$A:$I,COLUMN(B$4),FALSE)/VLOOKUP(EOMONTH($A129,-12),Prices_Monthly!$A:$I,COLUMN(B$4),FALSE)-1</f>
        <v>0.54604021147941451</v>
      </c>
      <c r="C129" s="3">
        <f>VLOOKUP($A129,Prices_Monthly!$A:$I,COLUMN(C$4),FALSE)/VLOOKUP(EOMONTH($A129,-12),Prices_Monthly!$A:$I,COLUMN(C$4),FALSE)-1</f>
        <v>-8.0817355752490827E-2</v>
      </c>
      <c r="D129" s="3">
        <f>VLOOKUP($A129,Prices_Monthly!$A:$I,COLUMN(D$4),FALSE)/VLOOKUP(EOMONTH($A129,-12),Prices_Monthly!$A:$I,COLUMN(D$4),FALSE)-1</f>
        <v>1.1426361551181596E-2</v>
      </c>
      <c r="E129" s="3">
        <f>VLOOKUP($A129,Prices_Monthly!$A:$I,COLUMN(E$4),FALSE)/VLOOKUP(EOMONTH($A129,-12),Prices_Monthly!$A:$I,COLUMN(E$4),FALSE)-1</f>
        <v>-3.861347156643602E-2</v>
      </c>
      <c r="F129" s="3">
        <f>VLOOKUP($A129,Prices_Monthly!$A:$I,COLUMN(F$4),FALSE)/VLOOKUP(EOMONTH($A129,-12),Prices_Monthly!$A:$I,COLUMN(F$4),FALSE)-1</f>
        <v>4.1004308423711056E-2</v>
      </c>
      <c r="G129" s="3" t="e">
        <f>VLOOKUP($A129,Prices_Monthly!$A:$I,COLUMN(G$4),FALSE)/VLOOKUP(EOMONTH($A129,-12),Prices_Monthly!$A:$I,COLUMN(G$4),FALSE)-1</f>
        <v>#VALUE!</v>
      </c>
      <c r="H129" s="3">
        <f>VLOOKUP($A129,Prices_Monthly!$A:$I,COLUMN(H$4),FALSE)/VLOOKUP(EOMONTH($A129,-12),Prices_Monthly!$A:$I,COLUMN(H$4),FALSE)-1</f>
        <v>4.6867617214186197E-2</v>
      </c>
      <c r="I129" s="3">
        <f>VLOOKUP($A129,Prices_Monthly!$A:$I,COLUMN(I$4),FALSE)/VLOOKUP(EOMONTH($A129,-12),Prices_Monthly!$A:$I,COLUMN(I$4),FALSE)-1</f>
        <v>-0.16037323506095602</v>
      </c>
    </row>
    <row r="130" spans="1:9" x14ac:dyDescent="0.35">
      <c r="A130" s="2">
        <v>36677</v>
      </c>
      <c r="B130" s="3">
        <f>VLOOKUP($A130,Prices_Monthly!$A:$I,COLUMN(B$4),FALSE)/VLOOKUP(EOMONTH($A130,-12),Prices_Monthly!$A:$I,COLUMN(B$4),FALSE)-1</f>
        <v>0.95008255139851761</v>
      </c>
      <c r="C130" s="3">
        <f>VLOOKUP($A130,Prices_Monthly!$A:$I,COLUMN(C$4),FALSE)/VLOOKUP(EOMONTH($A130,-12),Prices_Monthly!$A:$I,COLUMN(C$4),FALSE)-1</f>
        <v>-3.0627926306410869E-2</v>
      </c>
      <c r="D130" s="3">
        <f>VLOOKUP($A130,Prices_Monthly!$A:$I,COLUMN(D$4),FALSE)/VLOOKUP(EOMONTH($A130,-12),Prices_Monthly!$A:$I,COLUMN(D$4),FALSE)-1</f>
        <v>1.7530846761454999E-2</v>
      </c>
      <c r="E130" s="3">
        <f>VLOOKUP($A130,Prices_Monthly!$A:$I,COLUMN(E$4),FALSE)/VLOOKUP(EOMONTH($A130,-12),Prices_Monthly!$A:$I,COLUMN(E$4),FALSE)-1</f>
        <v>-1.6675068799657522E-2</v>
      </c>
      <c r="F130" s="3">
        <f>VLOOKUP($A130,Prices_Monthly!$A:$I,COLUMN(F$4),FALSE)/VLOOKUP(EOMONTH($A130,-12),Prices_Monthly!$A:$I,COLUMN(F$4),FALSE)-1</f>
        <v>4.6133803356578795E-2</v>
      </c>
      <c r="G130" s="3" t="e">
        <f>VLOOKUP($A130,Prices_Monthly!$A:$I,COLUMN(G$4),FALSE)/VLOOKUP(EOMONTH($A130,-12),Prices_Monthly!$A:$I,COLUMN(G$4),FALSE)-1</f>
        <v>#VALUE!</v>
      </c>
      <c r="H130" s="3">
        <f>VLOOKUP($A130,Prices_Monthly!$A:$I,COLUMN(H$4),FALSE)/VLOOKUP(EOMONTH($A130,-12),Prices_Monthly!$A:$I,COLUMN(H$4),FALSE)-1</f>
        <v>6.1270082852750818E-2</v>
      </c>
      <c r="I130" s="3">
        <f>VLOOKUP($A130,Prices_Monthly!$A:$I,COLUMN(I$4),FALSE)/VLOOKUP(EOMONTH($A130,-12),Prices_Monthly!$A:$I,COLUMN(I$4),FALSE)-1</f>
        <v>-0.13590885846156853</v>
      </c>
    </row>
    <row r="131" spans="1:9" x14ac:dyDescent="0.35">
      <c r="A131" s="2">
        <v>36707</v>
      </c>
      <c r="B131" s="3">
        <f>VLOOKUP($A131,Prices_Monthly!$A:$I,COLUMN(B$4),FALSE)/VLOOKUP(EOMONTH($A131,-12),Prices_Monthly!$A:$I,COLUMN(B$4),FALSE)-1</f>
        <v>0.93465090245359694</v>
      </c>
      <c r="C131" s="3">
        <f>VLOOKUP($A131,Prices_Monthly!$A:$I,COLUMN(C$4),FALSE)/VLOOKUP(EOMONTH($A131,-12),Prices_Monthly!$A:$I,COLUMN(C$4),FALSE)-1</f>
        <v>6.105461904879439E-2</v>
      </c>
      <c r="D131" s="3">
        <f>VLOOKUP($A131,Prices_Monthly!$A:$I,COLUMN(D$4),FALSE)/VLOOKUP(EOMONTH($A131,-12),Prices_Monthly!$A:$I,COLUMN(D$4),FALSE)-1</f>
        <v>5.2859599648347189E-2</v>
      </c>
      <c r="E131" s="3">
        <f>VLOOKUP($A131,Prices_Monthly!$A:$I,COLUMN(E$4),FALSE)/VLOOKUP(EOMONTH($A131,-12),Prices_Monthly!$A:$I,COLUMN(E$4),FALSE)-1</f>
        <v>3.718173851903428E-3</v>
      </c>
      <c r="F131" s="3">
        <f>VLOOKUP($A131,Prices_Monthly!$A:$I,COLUMN(F$4),FALSE)/VLOOKUP(EOMONTH($A131,-12),Prices_Monthly!$A:$I,COLUMN(F$4),FALSE)-1</f>
        <v>7.9169087739685562E-3</v>
      </c>
      <c r="G131" s="3" t="e">
        <f>VLOOKUP($A131,Prices_Monthly!$A:$I,COLUMN(G$4),FALSE)/VLOOKUP(EOMONTH($A131,-12),Prices_Monthly!$A:$I,COLUMN(G$4),FALSE)-1</f>
        <v>#VALUE!</v>
      </c>
      <c r="H131" s="3">
        <f>VLOOKUP($A131,Prices_Monthly!$A:$I,COLUMN(H$4),FALSE)/VLOOKUP(EOMONTH($A131,-12),Prices_Monthly!$A:$I,COLUMN(H$4),FALSE)-1</f>
        <v>7.9883339499069006E-2</v>
      </c>
      <c r="I131" s="3">
        <f>VLOOKUP($A131,Prices_Monthly!$A:$I,COLUMN(I$4),FALSE)/VLOOKUP(EOMONTH($A131,-12),Prices_Monthly!$A:$I,COLUMN(I$4),FALSE)-1</f>
        <v>-9.4441790972336292E-2</v>
      </c>
    </row>
    <row r="132" spans="1:9" x14ac:dyDescent="0.35">
      <c r="A132" s="2">
        <v>36738</v>
      </c>
      <c r="B132" s="3">
        <f>VLOOKUP($A132,Prices_Monthly!$A:$I,COLUMN(B$4),FALSE)/VLOOKUP(EOMONTH($A132,-12),Prices_Monthly!$A:$I,COLUMN(B$4),FALSE)-1</f>
        <v>0.61193306572096029</v>
      </c>
      <c r="C132" s="3">
        <f>VLOOKUP($A132,Prices_Monthly!$A:$I,COLUMN(C$4),FALSE)/VLOOKUP(EOMONTH($A132,-12),Prices_Monthly!$A:$I,COLUMN(C$4),FALSE)-1</f>
        <v>3.7745964173214519E-2</v>
      </c>
      <c r="D132" s="3">
        <f>VLOOKUP($A132,Prices_Monthly!$A:$I,COLUMN(D$4),FALSE)/VLOOKUP(EOMONTH($A132,-12),Prices_Monthly!$A:$I,COLUMN(D$4),FALSE)-1</f>
        <v>4.7276713411664506E-2</v>
      </c>
      <c r="E132" s="3">
        <f>VLOOKUP($A132,Prices_Monthly!$A:$I,COLUMN(E$4),FALSE)/VLOOKUP(EOMONTH($A132,-12),Prices_Monthly!$A:$I,COLUMN(E$4),FALSE)-1</f>
        <v>1.5846770621551931E-2</v>
      </c>
      <c r="F132" s="3">
        <f>VLOOKUP($A132,Prices_Monthly!$A:$I,COLUMN(F$4),FALSE)/VLOOKUP(EOMONTH($A132,-12),Prices_Monthly!$A:$I,COLUMN(F$4),FALSE)-1</f>
        <v>2.5094197437829813E-2</v>
      </c>
      <c r="G132" s="3" t="e">
        <f>VLOOKUP($A132,Prices_Monthly!$A:$I,COLUMN(G$4),FALSE)/VLOOKUP(EOMONTH($A132,-12),Prices_Monthly!$A:$I,COLUMN(G$4),FALSE)-1</f>
        <v>#VALUE!</v>
      </c>
      <c r="H132" s="3">
        <f>VLOOKUP($A132,Prices_Monthly!$A:$I,COLUMN(H$4),FALSE)/VLOOKUP(EOMONTH($A132,-12),Prices_Monthly!$A:$I,COLUMN(H$4),FALSE)-1</f>
        <v>-1.1696460212412552E-2</v>
      </c>
      <c r="I132" s="3">
        <f>VLOOKUP($A132,Prices_Monthly!$A:$I,COLUMN(I$4),FALSE)/VLOOKUP(EOMONTH($A132,-12),Prices_Monthly!$A:$I,COLUMN(I$4),FALSE)-1</f>
        <v>-0.15597662513384092</v>
      </c>
    </row>
    <row r="133" spans="1:9" x14ac:dyDescent="0.35">
      <c r="A133" s="2">
        <v>36769</v>
      </c>
      <c r="B133" s="3">
        <f>VLOOKUP($A133,Prices_Monthly!$A:$I,COLUMN(B$4),FALSE)/VLOOKUP(EOMONTH($A133,-12),Prices_Monthly!$A:$I,COLUMN(B$4),FALSE)-1</f>
        <v>0.91587953233269825</v>
      </c>
      <c r="C133" s="3">
        <f>VLOOKUP($A133,Prices_Monthly!$A:$I,COLUMN(C$4),FALSE)/VLOOKUP(EOMONTH($A133,-12),Prices_Monthly!$A:$I,COLUMN(C$4),FALSE)-1</f>
        <v>3.9743213405995848E-2</v>
      </c>
      <c r="D133" s="3">
        <f>VLOOKUP($A133,Prices_Monthly!$A:$I,COLUMN(D$4),FALSE)/VLOOKUP(EOMONTH($A133,-12),Prices_Monthly!$A:$I,COLUMN(D$4),FALSE)-1</f>
        <v>3.6117516696115626E-2</v>
      </c>
      <c r="E133" s="3">
        <f>VLOOKUP($A133,Prices_Monthly!$A:$I,COLUMN(E$4),FALSE)/VLOOKUP(EOMONTH($A133,-12),Prices_Monthly!$A:$I,COLUMN(E$4),FALSE)-1</f>
        <v>3.159724820464227E-2</v>
      </c>
      <c r="F133" s="3">
        <f>VLOOKUP($A133,Prices_Monthly!$A:$I,COLUMN(F$4),FALSE)/VLOOKUP(EOMONTH($A133,-12),Prices_Monthly!$A:$I,COLUMN(F$4),FALSE)-1</f>
        <v>9.3612167300380245E-2</v>
      </c>
      <c r="G133" s="3" t="e">
        <f>VLOOKUP($A133,Prices_Monthly!$A:$I,COLUMN(G$4),FALSE)/VLOOKUP(EOMONTH($A133,-12),Prices_Monthly!$A:$I,COLUMN(G$4),FALSE)-1</f>
        <v>#VALUE!</v>
      </c>
      <c r="H133" s="3">
        <f>VLOOKUP($A133,Prices_Monthly!$A:$I,COLUMN(H$4),FALSE)/VLOOKUP(EOMONTH($A133,-12),Prices_Monthly!$A:$I,COLUMN(H$4),FALSE)-1</f>
        <v>-3.1556160467310024E-2</v>
      </c>
      <c r="I133" s="3">
        <f>VLOOKUP($A133,Prices_Monthly!$A:$I,COLUMN(I$4),FALSE)/VLOOKUP(EOMONTH($A133,-12),Prices_Monthly!$A:$I,COLUMN(I$4),FALSE)-1</f>
        <v>-0.17932775618019092</v>
      </c>
    </row>
    <row r="134" spans="1:9" x14ac:dyDescent="0.35">
      <c r="A134" s="2">
        <v>36799</v>
      </c>
      <c r="B134" s="3">
        <f>VLOOKUP($A134,Prices_Monthly!$A:$I,COLUMN(B$4),FALSE)/VLOOKUP(EOMONTH($A134,-12),Prices_Monthly!$A:$I,COLUMN(B$4),FALSE)-1</f>
        <v>0.72600327481605964</v>
      </c>
      <c r="C134" s="3">
        <f>VLOOKUP($A134,Prices_Monthly!$A:$I,COLUMN(C$4),FALSE)/VLOOKUP(EOMONTH($A134,-12),Prices_Monthly!$A:$I,COLUMN(C$4),FALSE)-1</f>
        <v>-0.12322169653576887</v>
      </c>
      <c r="D134" s="3">
        <f>VLOOKUP($A134,Prices_Monthly!$A:$I,COLUMN(D$4),FALSE)/VLOOKUP(EOMONTH($A134,-12),Prices_Monthly!$A:$I,COLUMN(D$4),FALSE)-1</f>
        <v>2.6246758454752106E-2</v>
      </c>
      <c r="E134" s="3">
        <f>VLOOKUP($A134,Prices_Monthly!$A:$I,COLUMN(E$4),FALSE)/VLOOKUP(EOMONTH($A134,-12),Prices_Monthly!$A:$I,COLUMN(E$4),FALSE)-1</f>
        <v>2.5866137318279137E-2</v>
      </c>
      <c r="F134" s="3">
        <f>VLOOKUP($A134,Prices_Monthly!$A:$I,COLUMN(F$4),FALSE)/VLOOKUP(EOMONTH($A134,-12),Prices_Monthly!$A:$I,COLUMN(F$4),FALSE)-1</f>
        <v>5.8634977718708514E-2</v>
      </c>
      <c r="G134" s="3">
        <f>VLOOKUP($A134,Prices_Monthly!$A:$I,COLUMN(G$4),FALSE)/VLOOKUP(EOMONTH($A134,-12),Prices_Monthly!$A:$I,COLUMN(G$4),FALSE)-1</f>
        <v>0.39808500000000002</v>
      </c>
      <c r="H134" s="3">
        <f>VLOOKUP($A134,Prices_Monthly!$A:$I,COLUMN(H$4),FALSE)/VLOOKUP(EOMONTH($A134,-12),Prices_Monthly!$A:$I,COLUMN(H$4),FALSE)-1</f>
        <v>-7.196543202655481E-2</v>
      </c>
      <c r="I134" s="3">
        <f>VLOOKUP($A134,Prices_Monthly!$A:$I,COLUMN(I$4),FALSE)/VLOOKUP(EOMONTH($A134,-12),Prices_Monthly!$A:$I,COLUMN(I$4),FALSE)-1</f>
        <v>-0.19141052694979166</v>
      </c>
    </row>
    <row r="135" spans="1:9" x14ac:dyDescent="0.35">
      <c r="A135" s="2">
        <v>36830</v>
      </c>
      <c r="B135" s="3">
        <f>VLOOKUP($A135,Prices_Monthly!$A:$I,COLUMN(B$4),FALSE)/VLOOKUP(EOMONTH($A135,-12),Prices_Monthly!$A:$I,COLUMN(B$4),FALSE)-1</f>
        <v>0.81996019434210243</v>
      </c>
      <c r="C135" s="3">
        <f>VLOOKUP($A135,Prices_Monthly!$A:$I,COLUMN(C$4),FALSE)/VLOOKUP(EOMONTH($A135,-12),Prices_Monthly!$A:$I,COLUMN(C$4),FALSE)-1</f>
        <v>-0.15871718395031009</v>
      </c>
      <c r="D135" s="3">
        <f>VLOOKUP($A135,Prices_Monthly!$A:$I,COLUMN(D$4),FALSE)/VLOOKUP(EOMONTH($A135,-12),Prices_Monthly!$A:$I,COLUMN(D$4),FALSE)-1</f>
        <v>5.7824490262869954E-2</v>
      </c>
      <c r="E135" s="3">
        <f>VLOOKUP($A135,Prices_Monthly!$A:$I,COLUMN(E$4),FALSE)/VLOOKUP(EOMONTH($A135,-12),Prices_Monthly!$A:$I,COLUMN(E$4),FALSE)-1</f>
        <v>3.4639838409356472E-2</v>
      </c>
      <c r="F135" s="3">
        <f>VLOOKUP($A135,Prices_Monthly!$A:$I,COLUMN(F$4),FALSE)/VLOOKUP(EOMONTH($A135,-12),Prices_Monthly!$A:$I,COLUMN(F$4),FALSE)-1</f>
        <v>-1.0620252230990501E-2</v>
      </c>
      <c r="G135" s="3">
        <f>VLOOKUP($A135,Prices_Monthly!$A:$I,COLUMN(G$4),FALSE)/VLOOKUP(EOMONTH($A135,-12),Prices_Monthly!$A:$I,COLUMN(G$4),FALSE)-1</f>
        <v>0.17002651082793308</v>
      </c>
      <c r="H135" s="3">
        <f>VLOOKUP($A135,Prices_Monthly!$A:$I,COLUMN(H$4),FALSE)/VLOOKUP(EOMONTH($A135,-12),Prices_Monthly!$A:$I,COLUMN(H$4),FALSE)-1</f>
        <v>-0.10073757589386101</v>
      </c>
      <c r="I135" s="3">
        <f>VLOOKUP($A135,Prices_Monthly!$A:$I,COLUMN(I$4),FALSE)/VLOOKUP(EOMONTH($A135,-12),Prices_Monthly!$A:$I,COLUMN(I$4),FALSE)-1</f>
        <v>-0.21253052469715572</v>
      </c>
    </row>
    <row r="136" spans="1:9" x14ac:dyDescent="0.35">
      <c r="A136" s="2">
        <v>36860</v>
      </c>
      <c r="B136" s="3">
        <f>VLOOKUP($A136,Prices_Monthly!$A:$I,COLUMN(B$4),FALSE)/VLOOKUP(EOMONTH($A136,-12),Prices_Monthly!$A:$I,COLUMN(B$4),FALSE)-1</f>
        <v>0.76279846988693567</v>
      </c>
      <c r="C136" s="3">
        <f>VLOOKUP($A136,Prices_Monthly!$A:$I,COLUMN(C$4),FALSE)/VLOOKUP(EOMONTH($A136,-12),Prices_Monthly!$A:$I,COLUMN(C$4),FALSE)-1</f>
        <v>-0.11935017704773943</v>
      </c>
      <c r="D136" s="3">
        <f>VLOOKUP($A136,Prices_Monthly!$A:$I,COLUMN(D$4),FALSE)/VLOOKUP(EOMONTH($A136,-12),Prices_Monthly!$A:$I,COLUMN(D$4),FALSE)-1</f>
        <v>6.4382865201729755E-2</v>
      </c>
      <c r="E136" s="3">
        <f>VLOOKUP($A136,Prices_Monthly!$A:$I,COLUMN(E$4),FALSE)/VLOOKUP(EOMONTH($A136,-12),Prices_Monthly!$A:$I,COLUMN(E$4),FALSE)-1</f>
        <v>6.2624055773371712E-2</v>
      </c>
      <c r="F136" s="3">
        <f>VLOOKUP($A136,Prices_Monthly!$A:$I,COLUMN(F$4),FALSE)/VLOOKUP(EOMONTH($A136,-12),Prices_Monthly!$A:$I,COLUMN(F$4),FALSE)-1</f>
        <v>-0.10218818380743977</v>
      </c>
      <c r="G136" s="3">
        <f>VLOOKUP($A136,Prices_Monthly!$A:$I,COLUMN(G$4),FALSE)/VLOOKUP(EOMONTH($A136,-12),Prices_Monthly!$A:$I,COLUMN(G$4),FALSE)-1</f>
        <v>-0.19864198715818959</v>
      </c>
      <c r="H136" s="3">
        <f>VLOOKUP($A136,Prices_Monthly!$A:$I,COLUMN(H$4),FALSE)/VLOOKUP(EOMONTH($A136,-12),Prices_Monthly!$A:$I,COLUMN(H$4),FALSE)-1</f>
        <v>-0.13289377859856311</v>
      </c>
      <c r="I136" s="3">
        <f>VLOOKUP($A136,Prices_Monthly!$A:$I,COLUMN(I$4),FALSE)/VLOOKUP(EOMONTH($A136,-12),Prices_Monthly!$A:$I,COLUMN(I$4),FALSE)-1</f>
        <v>-0.15545039828032448</v>
      </c>
    </row>
    <row r="137" spans="1:9" x14ac:dyDescent="0.35">
      <c r="A137" s="2">
        <v>36891</v>
      </c>
      <c r="B137" s="3">
        <f>VLOOKUP($A137,Prices_Monthly!$A:$I,COLUMN(B$4),FALSE)/VLOOKUP(EOMONTH($A137,-12),Prices_Monthly!$A:$I,COLUMN(B$4),FALSE)-1</f>
        <v>0.36522813613973226</v>
      </c>
      <c r="C137" s="3">
        <f>VLOOKUP($A137,Prices_Monthly!$A:$I,COLUMN(C$4),FALSE)/VLOOKUP(EOMONTH($A137,-12),Prices_Monthly!$A:$I,COLUMN(C$4),FALSE)-1</f>
        <v>-0.10803146464502522</v>
      </c>
      <c r="D137" s="3">
        <f>VLOOKUP($A137,Prices_Monthly!$A:$I,COLUMN(D$4),FALSE)/VLOOKUP(EOMONTH($A137,-12),Prices_Monthly!$A:$I,COLUMN(D$4),FALSE)-1</f>
        <v>4.2863197431161071E-2</v>
      </c>
      <c r="E137" s="3">
        <f>VLOOKUP($A137,Prices_Monthly!$A:$I,COLUMN(E$4),FALSE)/VLOOKUP(EOMONTH($A137,-12),Prices_Monthly!$A:$I,COLUMN(E$4),FALSE)-1</f>
        <v>9.9797881995895121E-2</v>
      </c>
      <c r="F137" s="3">
        <f>VLOOKUP($A137,Prices_Monthly!$A:$I,COLUMN(F$4),FALSE)/VLOOKUP(EOMONTH($A137,-12),Prices_Monthly!$A:$I,COLUMN(F$4),FALSE)-1</f>
        <v>-0.15092509181622893</v>
      </c>
      <c r="G137" s="3">
        <f>VLOOKUP($A137,Prices_Monthly!$A:$I,COLUMN(G$4),FALSE)/VLOOKUP(EOMONTH($A137,-12),Prices_Monthly!$A:$I,COLUMN(G$4),FALSE)-1</f>
        <v>-0.40595774525339401</v>
      </c>
      <c r="H137" s="3">
        <f>VLOOKUP($A137,Prices_Monthly!$A:$I,COLUMN(H$4),FALSE)/VLOOKUP(EOMONTH($A137,-12),Prices_Monthly!$A:$I,COLUMN(H$4),FALSE)-1</f>
        <v>-0.15740400060223725</v>
      </c>
      <c r="I137" s="3">
        <f>VLOOKUP($A137,Prices_Monthly!$A:$I,COLUMN(I$4),FALSE)/VLOOKUP(EOMONTH($A137,-12),Prices_Monthly!$A:$I,COLUMN(I$4),FALSE)-1</f>
        <v>-8.393349378517545E-2</v>
      </c>
    </row>
    <row r="138" spans="1:9" x14ac:dyDescent="0.35">
      <c r="A138" s="2">
        <v>36922</v>
      </c>
      <c r="B138" s="3">
        <f>VLOOKUP($A138,Prices_Monthly!$A:$I,COLUMN(B$4),FALSE)/VLOOKUP(EOMONTH($A138,-12),Prices_Monthly!$A:$I,COLUMN(B$4),FALSE)-1</f>
        <v>0.19689335353195792</v>
      </c>
      <c r="C138" s="3">
        <f>VLOOKUP($A138,Prices_Monthly!$A:$I,COLUMN(C$4),FALSE)/VLOOKUP(EOMONTH($A138,-12),Prices_Monthly!$A:$I,COLUMN(C$4),FALSE)-1</f>
        <v>-0.11699401475971871</v>
      </c>
      <c r="D138" s="3">
        <f>VLOOKUP($A138,Prices_Monthly!$A:$I,COLUMN(D$4),FALSE)/VLOOKUP(EOMONTH($A138,-12),Prices_Monthly!$A:$I,COLUMN(D$4),FALSE)-1</f>
        <v>5.3012575154587793E-2</v>
      </c>
      <c r="E138" s="3">
        <f>VLOOKUP($A138,Prices_Monthly!$A:$I,COLUMN(E$4),FALSE)/VLOOKUP(EOMONTH($A138,-12),Prices_Monthly!$A:$I,COLUMN(E$4),FALSE)-1</f>
        <v>0.11610791509621121</v>
      </c>
      <c r="F138" s="3">
        <f>VLOOKUP($A138,Prices_Monthly!$A:$I,COLUMN(F$4),FALSE)/VLOOKUP(EOMONTH($A138,-12),Prices_Monthly!$A:$I,COLUMN(F$4),FALSE)-1</f>
        <v>-7.4878872412274311E-2</v>
      </c>
      <c r="G138" s="3">
        <f>VLOOKUP($A138,Prices_Monthly!$A:$I,COLUMN(G$4),FALSE)/VLOOKUP(EOMONTH($A138,-12),Prices_Monthly!$A:$I,COLUMN(G$4),FALSE)-1</f>
        <v>-0.32120556202479622</v>
      </c>
      <c r="H138" s="3">
        <f>VLOOKUP($A138,Prices_Monthly!$A:$I,COLUMN(H$4),FALSE)/VLOOKUP(EOMONTH($A138,-12),Prices_Monthly!$A:$I,COLUMN(H$4),FALSE)-1</f>
        <v>-0.13508547220457567</v>
      </c>
      <c r="I138" s="3">
        <f>VLOOKUP($A138,Prices_Monthly!$A:$I,COLUMN(I$4),FALSE)/VLOOKUP(EOMONTH($A138,-12),Prices_Monthly!$A:$I,COLUMN(I$4),FALSE)-1</f>
        <v>-6.9592003297706539E-2</v>
      </c>
    </row>
    <row r="139" spans="1:9" x14ac:dyDescent="0.35">
      <c r="A139" s="2">
        <v>36950</v>
      </c>
      <c r="B139" s="3">
        <f>VLOOKUP($A139,Prices_Monthly!$A:$I,COLUMN(B$4),FALSE)/VLOOKUP(EOMONTH($A139,-12),Prices_Monthly!$A:$I,COLUMN(B$4),FALSE)-1</f>
        <v>0.16265501534264581</v>
      </c>
      <c r="C139" s="3">
        <f>VLOOKUP($A139,Prices_Monthly!$A:$I,COLUMN(C$4),FALSE)/VLOOKUP(EOMONTH($A139,-12),Prices_Monthly!$A:$I,COLUMN(C$4),FALSE)-1</f>
        <v>-0.1416449971735444</v>
      </c>
      <c r="D139" s="3">
        <f>VLOOKUP($A139,Prices_Monthly!$A:$I,COLUMN(D$4),FALSE)/VLOOKUP(EOMONTH($A139,-12),Prices_Monthly!$A:$I,COLUMN(D$4),FALSE)-1</f>
        <v>7.539580636119747E-2</v>
      </c>
      <c r="E139" s="3">
        <f>VLOOKUP($A139,Prices_Monthly!$A:$I,COLUMN(E$4),FALSE)/VLOOKUP(EOMONTH($A139,-12),Prices_Monthly!$A:$I,COLUMN(E$4),FALSE)-1</f>
        <v>0.11573887773065628</v>
      </c>
      <c r="F139" s="3">
        <f>VLOOKUP($A139,Prices_Monthly!$A:$I,COLUMN(F$4),FALSE)/VLOOKUP(EOMONTH($A139,-12),Prices_Monthly!$A:$I,COLUMN(F$4),FALSE)-1</f>
        <v>-0.14542728635682167</v>
      </c>
      <c r="G139" s="3">
        <f>VLOOKUP($A139,Prices_Monthly!$A:$I,COLUMN(G$4),FALSE)/VLOOKUP(EOMONTH($A139,-12),Prices_Monthly!$A:$I,COLUMN(G$4),FALSE)-1</f>
        <v>-0.58228048373548735</v>
      </c>
      <c r="H139" s="3">
        <f>VLOOKUP($A139,Prices_Monthly!$A:$I,COLUMN(H$4),FALSE)/VLOOKUP(EOMONTH($A139,-12),Prices_Monthly!$A:$I,COLUMN(H$4),FALSE)-1</f>
        <v>-0.11927772911272239</v>
      </c>
      <c r="I139" s="3">
        <f>VLOOKUP($A139,Prices_Monthly!$A:$I,COLUMN(I$4),FALSE)/VLOOKUP(EOMONTH($A139,-12),Prices_Monthly!$A:$I,COLUMN(I$4),FALSE)-1</f>
        <v>-6.362960592946143E-2</v>
      </c>
    </row>
    <row r="140" spans="1:9" x14ac:dyDescent="0.35">
      <c r="A140" s="2">
        <v>36981</v>
      </c>
      <c r="B140" s="3">
        <f>VLOOKUP($A140,Prices_Monthly!$A:$I,COLUMN(B$4),FALSE)/VLOOKUP(EOMONTH($A140,-12),Prices_Monthly!$A:$I,COLUMN(B$4),FALSE)-1</f>
        <v>0.21584037986971216</v>
      </c>
      <c r="C140" s="3">
        <f>VLOOKUP($A140,Prices_Monthly!$A:$I,COLUMN(C$4),FALSE)/VLOOKUP(EOMONTH($A140,-12),Prices_Monthly!$A:$I,COLUMN(C$4),FALSE)-1</f>
        <v>-0.12916049110271466</v>
      </c>
      <c r="D140" s="3">
        <f>VLOOKUP($A140,Prices_Monthly!$A:$I,COLUMN(D$4),FALSE)/VLOOKUP(EOMONTH($A140,-12),Prices_Monthly!$A:$I,COLUMN(D$4),FALSE)-1</f>
        <v>7.5334980846858857E-2</v>
      </c>
      <c r="E140" s="3">
        <f>VLOOKUP($A140,Prices_Monthly!$A:$I,COLUMN(E$4),FALSE)/VLOOKUP(EOMONTH($A140,-12),Prices_Monthly!$A:$I,COLUMN(E$4),FALSE)-1</f>
        <v>8.7883116409765982E-2</v>
      </c>
      <c r="F140" s="3">
        <f>VLOOKUP($A140,Prices_Monthly!$A:$I,COLUMN(F$4),FALSE)/VLOOKUP(EOMONTH($A140,-12),Prices_Monthly!$A:$I,COLUMN(F$4),FALSE)-1</f>
        <v>-0.26980198019801982</v>
      </c>
      <c r="G140" s="3">
        <f>VLOOKUP($A140,Prices_Monthly!$A:$I,COLUMN(G$4),FALSE)/VLOOKUP(EOMONTH($A140,-12),Prices_Monthly!$A:$I,COLUMN(G$4),FALSE)-1</f>
        <v>-0.66495120525742324</v>
      </c>
      <c r="H140" s="3">
        <f>VLOOKUP($A140,Prices_Monthly!$A:$I,COLUMN(H$4),FALSE)/VLOOKUP(EOMONTH($A140,-12),Prices_Monthly!$A:$I,COLUMN(H$4),FALSE)-1</f>
        <v>-0.22959111603698756</v>
      </c>
      <c r="I140" s="3">
        <f>VLOOKUP($A140,Prices_Monthly!$A:$I,COLUMN(I$4),FALSE)/VLOOKUP(EOMONTH($A140,-12),Prices_Monthly!$A:$I,COLUMN(I$4),FALSE)-1</f>
        <v>-9.2666246978182265E-2</v>
      </c>
    </row>
    <row r="141" spans="1:9" x14ac:dyDescent="0.35">
      <c r="A141" s="2">
        <v>37011</v>
      </c>
      <c r="B141" s="3">
        <f>VLOOKUP($A141,Prices_Monthly!$A:$I,COLUMN(B$4),FALSE)/VLOOKUP(EOMONTH($A141,-12),Prices_Monthly!$A:$I,COLUMN(B$4),FALSE)-1</f>
        <v>0.30575392193887407</v>
      </c>
      <c r="C141" s="3">
        <f>VLOOKUP($A141,Prices_Monthly!$A:$I,COLUMN(C$4),FALSE)/VLOOKUP(EOMONTH($A141,-12),Prices_Monthly!$A:$I,COLUMN(C$4),FALSE)-1</f>
        <v>-9.0024836333753799E-2</v>
      </c>
      <c r="D141" s="3">
        <f>VLOOKUP($A141,Prices_Monthly!$A:$I,COLUMN(D$4),FALSE)/VLOOKUP(EOMONTH($A141,-12),Prices_Monthly!$A:$I,COLUMN(D$4),FALSE)-1</f>
        <v>7.0261338806964391E-2</v>
      </c>
      <c r="E141" s="3">
        <f>VLOOKUP($A141,Prices_Monthly!$A:$I,COLUMN(E$4),FALSE)/VLOOKUP(EOMONTH($A141,-12),Prices_Monthly!$A:$I,COLUMN(E$4),FALSE)-1</f>
        <v>7.541389878211624E-2</v>
      </c>
      <c r="F141" s="3">
        <f>VLOOKUP($A141,Prices_Monthly!$A:$I,COLUMN(F$4),FALSE)/VLOOKUP(EOMONTH($A141,-12),Prices_Monthly!$A:$I,COLUMN(F$4),FALSE)-1</f>
        <v>-0.18709861567004415</v>
      </c>
      <c r="G141" s="3">
        <f>VLOOKUP($A141,Prices_Monthly!$A:$I,COLUMN(G$4),FALSE)/VLOOKUP(EOMONTH($A141,-12),Prices_Monthly!$A:$I,COLUMN(G$4),FALSE)-1</f>
        <v>-0.54095286983017621</v>
      </c>
      <c r="H141" s="3">
        <f>VLOOKUP($A141,Prices_Monthly!$A:$I,COLUMN(H$4),FALSE)/VLOOKUP(EOMONTH($A141,-12),Prices_Monthly!$A:$I,COLUMN(H$4),FALSE)-1</f>
        <v>-0.17614331108870895</v>
      </c>
      <c r="I141" s="3">
        <f>VLOOKUP($A141,Prices_Monthly!$A:$I,COLUMN(I$4),FALSE)/VLOOKUP(EOMONTH($A141,-12),Prices_Monthly!$A:$I,COLUMN(I$4),FALSE)-1</f>
        <v>-4.3041346946378956E-2</v>
      </c>
    </row>
    <row r="142" spans="1:9" x14ac:dyDescent="0.35">
      <c r="A142" s="2">
        <v>37042</v>
      </c>
      <c r="B142" s="3">
        <f>VLOOKUP($A142,Prices_Monthly!$A:$I,COLUMN(B$4),FALSE)/VLOOKUP(EOMONTH($A142,-12),Prices_Monthly!$A:$I,COLUMN(B$4),FALSE)-1</f>
        <v>0.16984334191152173</v>
      </c>
      <c r="C142" s="3">
        <f>VLOOKUP($A142,Prices_Monthly!$A:$I,COLUMN(C$4),FALSE)/VLOOKUP(EOMONTH($A142,-12),Prices_Monthly!$A:$I,COLUMN(C$4),FALSE)-1</f>
        <v>-7.5954130194743064E-2</v>
      </c>
      <c r="D142" s="3">
        <f>VLOOKUP($A142,Prices_Monthly!$A:$I,COLUMN(D$4),FALSE)/VLOOKUP(EOMONTH($A142,-12),Prices_Monthly!$A:$I,COLUMN(D$4),FALSE)-1</f>
        <v>6.8727396251697659E-2</v>
      </c>
      <c r="E142" s="3">
        <f>VLOOKUP($A142,Prices_Monthly!$A:$I,COLUMN(E$4),FALSE)/VLOOKUP(EOMONTH($A142,-12),Prices_Monthly!$A:$I,COLUMN(E$4),FALSE)-1</f>
        <v>7.4539622287048246E-2</v>
      </c>
      <c r="F142" s="3">
        <f>VLOOKUP($A142,Prices_Monthly!$A:$I,COLUMN(F$4),FALSE)/VLOOKUP(EOMONTH($A142,-12),Prices_Monthly!$A:$I,COLUMN(F$4),FALSE)-1</f>
        <v>-0.163357995751227</v>
      </c>
      <c r="G142" s="3">
        <f>VLOOKUP($A142,Prices_Monthly!$A:$I,COLUMN(G$4),FALSE)/VLOOKUP(EOMONTH($A142,-12),Prices_Monthly!$A:$I,COLUMN(G$4),FALSE)-1</f>
        <v>-0.49066123916548399</v>
      </c>
      <c r="H142" s="3">
        <f>VLOOKUP($A142,Prices_Monthly!$A:$I,COLUMN(H$4),FALSE)/VLOOKUP(EOMONTH($A142,-12),Prices_Monthly!$A:$I,COLUMN(H$4),FALSE)-1</f>
        <v>-0.1454358708537915</v>
      </c>
      <c r="I142" s="3">
        <f>VLOOKUP($A142,Prices_Monthly!$A:$I,COLUMN(I$4),FALSE)/VLOOKUP(EOMONTH($A142,-12),Prices_Monthly!$A:$I,COLUMN(I$4),FALSE)-1</f>
        <v>-9.8705414190811691E-2</v>
      </c>
    </row>
    <row r="143" spans="1:9" x14ac:dyDescent="0.35">
      <c r="A143" s="2">
        <v>37072</v>
      </c>
      <c r="B143" s="3">
        <f>VLOOKUP($A143,Prices_Monthly!$A:$I,COLUMN(B$4),FALSE)/VLOOKUP(EOMONTH($A143,-12),Prices_Monthly!$A:$I,COLUMN(B$4),FALSE)-1</f>
        <v>1.6417177882879885E-2</v>
      </c>
      <c r="C143" s="3">
        <f>VLOOKUP($A143,Prices_Monthly!$A:$I,COLUMN(C$4),FALSE)/VLOOKUP(EOMONTH($A143,-12),Prices_Monthly!$A:$I,COLUMN(C$4),FALSE)-1</f>
        <v>-0.11453335892023297</v>
      </c>
      <c r="D143" s="3">
        <f>VLOOKUP($A143,Prices_Monthly!$A:$I,COLUMN(D$4),FALSE)/VLOOKUP(EOMONTH($A143,-12),Prices_Monthly!$A:$I,COLUMN(D$4),FALSE)-1</f>
        <v>7.3437716357898086E-2</v>
      </c>
      <c r="E143" s="3">
        <f>VLOOKUP($A143,Prices_Monthly!$A:$I,COLUMN(E$4),FALSE)/VLOOKUP(EOMONTH($A143,-12),Prices_Monthly!$A:$I,COLUMN(E$4),FALSE)-1</f>
        <v>5.8044949713672356E-2</v>
      </c>
      <c r="F143" s="3">
        <f>VLOOKUP($A143,Prices_Monthly!$A:$I,COLUMN(F$4),FALSE)/VLOOKUP(EOMONTH($A143,-12),Prices_Monthly!$A:$I,COLUMN(F$4),FALSE)-1</f>
        <v>-0.20018736038048579</v>
      </c>
      <c r="G143" s="3">
        <f>VLOOKUP($A143,Prices_Monthly!$A:$I,COLUMN(G$4),FALSE)/VLOOKUP(EOMONTH($A143,-12),Prices_Monthly!$A:$I,COLUMN(G$4),FALSE)-1</f>
        <v>-0.54038810004505033</v>
      </c>
      <c r="H143" s="3">
        <f>VLOOKUP($A143,Prices_Monthly!$A:$I,COLUMN(H$4),FALSE)/VLOOKUP(EOMONTH($A143,-12),Prices_Monthly!$A:$I,COLUMN(H$4),FALSE)-1</f>
        <v>-0.19753078218784836</v>
      </c>
      <c r="I143" s="3">
        <f>VLOOKUP($A143,Prices_Monthly!$A:$I,COLUMN(I$4),FALSE)/VLOOKUP(EOMONTH($A143,-12),Prices_Monthly!$A:$I,COLUMN(I$4),FALSE)-1</f>
        <v>-0.12673594404538147</v>
      </c>
    </row>
    <row r="144" spans="1:9" x14ac:dyDescent="0.35">
      <c r="A144" s="2">
        <v>37103</v>
      </c>
      <c r="B144" s="3">
        <f>VLOOKUP($A144,Prices_Monthly!$A:$I,COLUMN(B$4),FALSE)/VLOOKUP(EOMONTH($A144,-12),Prices_Monthly!$A:$I,COLUMN(B$4),FALSE)-1</f>
        <v>4.0757462603661976E-2</v>
      </c>
      <c r="C144" s="3">
        <f>VLOOKUP($A144,Prices_Monthly!$A:$I,COLUMN(C$4),FALSE)/VLOOKUP(EOMONTH($A144,-12),Prices_Monthly!$A:$I,COLUMN(C$4),FALSE)-1</f>
        <v>-8.4582041829441956E-2</v>
      </c>
      <c r="D144" s="3">
        <f>VLOOKUP($A144,Prices_Monthly!$A:$I,COLUMN(D$4),FALSE)/VLOOKUP(EOMONTH($A144,-12),Prices_Monthly!$A:$I,COLUMN(D$4),FALSE)-1</f>
        <v>5.8276345278402975E-2</v>
      </c>
      <c r="E144" s="3">
        <f>VLOOKUP($A144,Prices_Monthly!$A:$I,COLUMN(E$4),FALSE)/VLOOKUP(EOMONTH($A144,-12),Prices_Monthly!$A:$I,COLUMN(E$4),FALSE)-1</f>
        <v>8.5331534848156032E-2</v>
      </c>
      <c r="F144" s="3">
        <f>VLOOKUP($A144,Prices_Monthly!$A:$I,COLUMN(F$4),FALSE)/VLOOKUP(EOMONTH($A144,-12),Prices_Monthly!$A:$I,COLUMN(F$4),FALSE)-1</f>
        <v>-0.19495699478056305</v>
      </c>
      <c r="G144" s="3">
        <f>VLOOKUP($A144,Prices_Monthly!$A:$I,COLUMN(G$4),FALSE)/VLOOKUP(EOMONTH($A144,-12),Prices_Monthly!$A:$I,COLUMN(G$4),FALSE)-1</f>
        <v>-0.55816559458014658</v>
      </c>
      <c r="H144" s="3">
        <f>VLOOKUP($A144,Prices_Monthly!$A:$I,COLUMN(H$4),FALSE)/VLOOKUP(EOMONTH($A144,-12),Prices_Monthly!$A:$I,COLUMN(H$4),FALSE)-1</f>
        <v>-0.16839400758238787</v>
      </c>
      <c r="I144" s="3">
        <f>VLOOKUP($A144,Prices_Monthly!$A:$I,COLUMN(I$4),FALSE)/VLOOKUP(EOMONTH($A144,-12),Prices_Monthly!$A:$I,COLUMN(I$4),FALSE)-1</f>
        <v>-6.4329921372156207E-2</v>
      </c>
    </row>
    <row r="145" spans="1:9" x14ac:dyDescent="0.35">
      <c r="A145" s="2">
        <v>37134</v>
      </c>
      <c r="B145" s="3">
        <f>VLOOKUP($A145,Prices_Monthly!$A:$I,COLUMN(B$4),FALSE)/VLOOKUP(EOMONTH($A145,-12),Prices_Monthly!$A:$I,COLUMN(B$4),FALSE)-1</f>
        <v>-0.1565576578686404</v>
      </c>
      <c r="C145" s="3">
        <f>VLOOKUP($A145,Prices_Monthly!$A:$I,COLUMN(C$4),FALSE)/VLOOKUP(EOMONTH($A145,-12),Prices_Monthly!$A:$I,COLUMN(C$4),FALSE)-1</f>
        <v>-5.6093264757509087E-2</v>
      </c>
      <c r="D145" s="3">
        <f>VLOOKUP($A145,Prices_Monthly!$A:$I,COLUMN(D$4),FALSE)/VLOOKUP(EOMONTH($A145,-12),Prices_Monthly!$A:$I,COLUMN(D$4),FALSE)-1</f>
        <v>7.3163989520899086E-2</v>
      </c>
      <c r="E145" s="3">
        <f>VLOOKUP($A145,Prices_Monthly!$A:$I,COLUMN(E$4),FALSE)/VLOOKUP(EOMONTH($A145,-12),Prices_Monthly!$A:$I,COLUMN(E$4),FALSE)-1</f>
        <v>8.2868238592859411E-2</v>
      </c>
      <c r="F145" s="3">
        <f>VLOOKUP($A145,Prices_Monthly!$A:$I,COLUMN(F$4),FALSE)/VLOOKUP(EOMONTH($A145,-12),Prices_Monthly!$A:$I,COLUMN(F$4),FALSE)-1</f>
        <v>-0.2887838119741325</v>
      </c>
      <c r="G145" s="3">
        <f>VLOOKUP($A145,Prices_Monthly!$A:$I,COLUMN(G$4),FALSE)/VLOOKUP(EOMONTH($A145,-12),Prices_Monthly!$A:$I,COLUMN(G$4),FALSE)-1</f>
        <v>-0.66048539599355105</v>
      </c>
      <c r="H145" s="3">
        <f>VLOOKUP($A145,Prices_Monthly!$A:$I,COLUMN(H$4),FALSE)/VLOOKUP(EOMONTH($A145,-12),Prices_Monthly!$A:$I,COLUMN(H$4),FALSE)-1</f>
        <v>-0.14836599220984481</v>
      </c>
      <c r="I145" s="3">
        <f>VLOOKUP($A145,Prices_Monthly!$A:$I,COLUMN(I$4),FALSE)/VLOOKUP(EOMONTH($A145,-12),Prices_Monthly!$A:$I,COLUMN(I$4),FALSE)-1</f>
        <v>1.5062607091076652E-2</v>
      </c>
    </row>
    <row r="146" spans="1:9" x14ac:dyDescent="0.35">
      <c r="A146" s="2">
        <v>37164</v>
      </c>
      <c r="B146" s="3">
        <f>VLOOKUP($A146,Prices_Monthly!$A:$I,COLUMN(B$4),FALSE)/VLOOKUP(EOMONTH($A146,-12),Prices_Monthly!$A:$I,COLUMN(B$4),FALSE)-1</f>
        <v>-0.20314251598461985</v>
      </c>
      <c r="C146" s="3">
        <f>VLOOKUP($A146,Prices_Monthly!$A:$I,COLUMN(C$4),FALSE)/VLOOKUP(EOMONTH($A146,-12),Prices_Monthly!$A:$I,COLUMN(C$4),FALSE)-1</f>
        <v>2.2494145894622841E-2</v>
      </c>
      <c r="D146" s="3">
        <f>VLOOKUP($A146,Prices_Monthly!$A:$I,COLUMN(D$4),FALSE)/VLOOKUP(EOMONTH($A146,-12),Prices_Monthly!$A:$I,COLUMN(D$4),FALSE)-1</f>
        <v>6.3976746148932673E-2</v>
      </c>
      <c r="E146" s="3">
        <f>VLOOKUP($A146,Prices_Monthly!$A:$I,COLUMN(E$4),FALSE)/VLOOKUP(EOMONTH($A146,-12),Prices_Monthly!$A:$I,COLUMN(E$4),FALSE)-1</f>
        <v>0.10451782233956886</v>
      </c>
      <c r="F146" s="3">
        <f>VLOOKUP($A146,Prices_Monthly!$A:$I,COLUMN(F$4),FALSE)/VLOOKUP(EOMONTH($A146,-12),Prices_Monthly!$A:$I,COLUMN(F$4),FALSE)-1</f>
        <v>-0.32316667897496487</v>
      </c>
      <c r="G146" s="3">
        <f>VLOOKUP($A146,Prices_Monthly!$A:$I,COLUMN(G$4),FALSE)/VLOOKUP(EOMONTH($A146,-12),Prices_Monthly!$A:$I,COLUMN(G$4),FALSE)-1</f>
        <v>-0.69057675320170087</v>
      </c>
      <c r="H146" s="3">
        <f>VLOOKUP($A146,Prices_Monthly!$A:$I,COLUMN(H$4),FALSE)/VLOOKUP(EOMONTH($A146,-12),Prices_Monthly!$A:$I,COLUMN(H$4),FALSE)-1</f>
        <v>-0.13611233662383504</v>
      </c>
      <c r="I146" s="3">
        <f>VLOOKUP($A146,Prices_Monthly!$A:$I,COLUMN(I$4),FALSE)/VLOOKUP(EOMONTH($A146,-12),Prices_Monthly!$A:$I,COLUMN(I$4),FALSE)-1</f>
        <v>2.7563218360226571E-2</v>
      </c>
    </row>
    <row r="147" spans="1:9" x14ac:dyDescent="0.35">
      <c r="A147" s="2">
        <v>37195</v>
      </c>
      <c r="B147" s="3">
        <f>VLOOKUP($A147,Prices_Monthly!$A:$I,COLUMN(B$4),FALSE)/VLOOKUP(EOMONTH($A147,-12),Prices_Monthly!$A:$I,COLUMN(B$4),FALSE)-1</f>
        <v>-0.28951467129159303</v>
      </c>
      <c r="C147" s="3">
        <f>VLOOKUP($A147,Prices_Monthly!$A:$I,COLUMN(C$4),FALSE)/VLOOKUP(EOMONTH($A147,-12),Prices_Monthly!$A:$I,COLUMN(C$4),FALSE)-1</f>
        <v>1.3995944523156556E-2</v>
      </c>
      <c r="D147" s="3">
        <f>VLOOKUP($A147,Prices_Monthly!$A:$I,COLUMN(D$4),FALSE)/VLOOKUP(EOMONTH($A147,-12),Prices_Monthly!$A:$I,COLUMN(D$4),FALSE)-1</f>
        <v>6.5051634893669608E-2</v>
      </c>
      <c r="E147" s="3">
        <f>VLOOKUP($A147,Prices_Monthly!$A:$I,COLUMN(E$4),FALSE)/VLOOKUP(EOMONTH($A147,-12),Prices_Monthly!$A:$I,COLUMN(E$4),FALSE)-1</f>
        <v>0.12684275624482</v>
      </c>
      <c r="F147" s="3">
        <f>VLOOKUP($A147,Prices_Monthly!$A:$I,COLUMN(F$4),FALSE)/VLOOKUP(EOMONTH($A147,-12),Prices_Monthly!$A:$I,COLUMN(F$4),FALSE)-1</f>
        <v>-0.30570257174804327</v>
      </c>
      <c r="G147" s="3">
        <f>VLOOKUP($A147,Prices_Monthly!$A:$I,COLUMN(G$4),FALSE)/VLOOKUP(EOMONTH($A147,-12),Prices_Monthly!$A:$I,COLUMN(G$4),FALSE)-1</f>
        <v>-0.60442131435486979</v>
      </c>
      <c r="H147" s="3">
        <f>VLOOKUP($A147,Prices_Monthly!$A:$I,COLUMN(H$4),FALSE)/VLOOKUP(EOMONTH($A147,-12),Prices_Monthly!$A:$I,COLUMN(H$4),FALSE)-1</f>
        <v>-0.14798025516251478</v>
      </c>
      <c r="I147" s="3">
        <f>VLOOKUP($A147,Prices_Monthly!$A:$I,COLUMN(I$4),FALSE)/VLOOKUP(EOMONTH($A147,-12),Prices_Monthly!$A:$I,COLUMN(I$4),FALSE)-1</f>
        <v>6.0640900467098025E-2</v>
      </c>
    </row>
    <row r="148" spans="1:9" x14ac:dyDescent="0.35">
      <c r="A148" s="2">
        <v>37225</v>
      </c>
      <c r="B148" s="3">
        <f>VLOOKUP($A148,Prices_Monthly!$A:$I,COLUMN(B$4),FALSE)/VLOOKUP(EOMONTH($A148,-12),Prices_Monthly!$A:$I,COLUMN(B$4),FALSE)-1</f>
        <v>-0.42347971846782428</v>
      </c>
      <c r="C148" s="3">
        <f>VLOOKUP($A148,Prices_Monthly!$A:$I,COLUMN(C$4),FALSE)/VLOOKUP(EOMONTH($A148,-12),Prices_Monthly!$A:$I,COLUMN(C$4),FALSE)-1</f>
        <v>-2.3894747953592366E-2</v>
      </c>
      <c r="D148" s="3">
        <f>VLOOKUP($A148,Prices_Monthly!$A:$I,COLUMN(D$4),FALSE)/VLOOKUP(EOMONTH($A148,-12),Prices_Monthly!$A:$I,COLUMN(D$4),FALSE)-1</f>
        <v>4.1835134281844155E-2</v>
      </c>
      <c r="E148" s="3">
        <f>VLOOKUP($A148,Prices_Monthly!$A:$I,COLUMN(E$4),FALSE)/VLOOKUP(EOMONTH($A148,-12),Prices_Monthly!$A:$I,COLUMN(E$4),FALSE)-1</f>
        <v>7.0223819888024064E-2</v>
      </c>
      <c r="F148" s="3">
        <f>VLOOKUP($A148,Prices_Monthly!$A:$I,COLUMN(F$4),FALSE)/VLOOKUP(EOMONTH($A148,-12),Prices_Monthly!$A:$I,COLUMN(F$4),FALSE)-1</f>
        <v>-0.18677390527256488</v>
      </c>
      <c r="G148" s="3">
        <f>VLOOKUP($A148,Prices_Monthly!$A:$I,COLUMN(G$4),FALSE)/VLOOKUP(EOMONTH($A148,-12),Prices_Monthly!$A:$I,COLUMN(G$4),FALSE)-1</f>
        <v>-0.39771816408949223</v>
      </c>
      <c r="H148" s="3">
        <f>VLOOKUP($A148,Prices_Monthly!$A:$I,COLUMN(H$4),FALSE)/VLOOKUP(EOMONTH($A148,-12),Prices_Monthly!$A:$I,COLUMN(H$4),FALSE)-1</f>
        <v>-0.1374310900477802</v>
      </c>
      <c r="I148" s="3">
        <f>VLOOKUP($A148,Prices_Monthly!$A:$I,COLUMN(I$4),FALSE)/VLOOKUP(EOMONTH($A148,-12),Prices_Monthly!$A:$I,COLUMN(I$4),FALSE)-1</f>
        <v>2.9444899007999625E-2</v>
      </c>
    </row>
    <row r="149" spans="1:9" x14ac:dyDescent="0.35">
      <c r="A149" s="2">
        <v>37256</v>
      </c>
      <c r="B149" s="3">
        <f>VLOOKUP($A149,Prices_Monthly!$A:$I,COLUMN(B$4),FALSE)/VLOOKUP(EOMONTH($A149,-12),Prices_Monthly!$A:$I,COLUMN(B$4),FALSE)-1</f>
        <v>-0.29707914992520223</v>
      </c>
      <c r="C149" s="3">
        <f>VLOOKUP($A149,Prices_Monthly!$A:$I,COLUMN(C$4),FALSE)/VLOOKUP(EOMONTH($A149,-12),Prices_Monthly!$A:$I,COLUMN(C$4),FALSE)-1</f>
        <v>-1.0422890738581048E-2</v>
      </c>
      <c r="D149" s="3">
        <f>VLOOKUP($A149,Prices_Monthly!$A:$I,COLUMN(D$4),FALSE)/VLOOKUP(EOMONTH($A149,-12),Prices_Monthly!$A:$I,COLUMN(D$4),FALSE)-1</f>
        <v>4.4188675786064335E-2</v>
      </c>
      <c r="E149" s="3">
        <f>VLOOKUP($A149,Prices_Monthly!$A:$I,COLUMN(E$4),FALSE)/VLOOKUP(EOMONTH($A149,-12),Prices_Monthly!$A:$I,COLUMN(E$4),FALSE)-1</f>
        <v>3.3751568127144527E-2</v>
      </c>
      <c r="F149" s="3">
        <f>VLOOKUP($A149,Prices_Monthly!$A:$I,COLUMN(F$4),FALSE)/VLOOKUP(EOMONTH($A149,-12),Prices_Monthly!$A:$I,COLUMN(F$4),FALSE)-1</f>
        <v>-0.17742593650534555</v>
      </c>
      <c r="G149" s="3">
        <f>VLOOKUP($A149,Prices_Monthly!$A:$I,COLUMN(G$4),FALSE)/VLOOKUP(EOMONTH($A149,-12),Prices_Monthly!$A:$I,COLUMN(G$4),FALSE)-1</f>
        <v>-0.35578642983005115</v>
      </c>
      <c r="H149" s="3">
        <f>VLOOKUP($A149,Prices_Monthly!$A:$I,COLUMN(H$4),FALSE)/VLOOKUP(EOMONTH($A149,-12),Prices_Monthly!$A:$I,COLUMN(H$4),FALSE)-1</f>
        <v>-0.16174278228543515</v>
      </c>
      <c r="I149" s="3">
        <f>VLOOKUP($A149,Prices_Monthly!$A:$I,COLUMN(I$4),FALSE)/VLOOKUP(EOMONTH($A149,-12),Prices_Monthly!$A:$I,COLUMN(I$4),FALSE)-1</f>
        <v>-4.8226952135996592E-2</v>
      </c>
    </row>
    <row r="150" spans="1:9" x14ac:dyDescent="0.35">
      <c r="A150" s="2">
        <v>37287</v>
      </c>
      <c r="B150" s="3">
        <f>VLOOKUP($A150,Prices_Monthly!$A:$I,COLUMN(B$4),FALSE)/VLOOKUP(EOMONTH($A150,-12),Prices_Monthly!$A:$I,COLUMN(B$4),FALSE)-1</f>
        <v>-0.27231271005476843</v>
      </c>
      <c r="C150" s="3">
        <f>VLOOKUP($A150,Prices_Monthly!$A:$I,COLUMN(C$4),FALSE)/VLOOKUP(EOMONTH($A150,-12),Prices_Monthly!$A:$I,COLUMN(C$4),FALSE)-1</f>
        <v>3.0692994376680272E-2</v>
      </c>
      <c r="D150" s="3">
        <f>VLOOKUP($A150,Prices_Monthly!$A:$I,COLUMN(D$4),FALSE)/VLOOKUP(EOMONTH($A150,-12),Prices_Monthly!$A:$I,COLUMN(D$4),FALSE)-1</f>
        <v>1.4022882872759768E-2</v>
      </c>
      <c r="E150" s="3">
        <f>VLOOKUP($A150,Prices_Monthly!$A:$I,COLUMN(E$4),FALSE)/VLOOKUP(EOMONTH($A150,-12),Prices_Monthly!$A:$I,COLUMN(E$4),FALSE)-1</f>
        <v>3.7411151846926671E-2</v>
      </c>
      <c r="F150" s="3">
        <f>VLOOKUP($A150,Prices_Monthly!$A:$I,COLUMN(F$4),FALSE)/VLOOKUP(EOMONTH($A150,-12),Prices_Monthly!$A:$I,COLUMN(F$4),FALSE)-1</f>
        <v>-0.21322012378987454</v>
      </c>
      <c r="G150" s="3">
        <f>VLOOKUP($A150,Prices_Monthly!$A:$I,COLUMN(G$4),FALSE)/VLOOKUP(EOMONTH($A150,-12),Prices_Monthly!$A:$I,COLUMN(G$4),FALSE)-1</f>
        <v>-0.42523703999709372</v>
      </c>
      <c r="H150" s="3">
        <f>VLOOKUP($A150,Prices_Monthly!$A:$I,COLUMN(H$4),FALSE)/VLOOKUP(EOMONTH($A150,-12),Prices_Monthly!$A:$I,COLUMN(H$4),FALSE)-1</f>
        <v>-0.16096594277208798</v>
      </c>
      <c r="I150" s="3">
        <f>VLOOKUP($A150,Prices_Monthly!$A:$I,COLUMN(I$4),FALSE)/VLOOKUP(EOMONTH($A150,-12),Prices_Monthly!$A:$I,COLUMN(I$4),FALSE)-1</f>
        <v>-6.8580692090807971E-2</v>
      </c>
    </row>
    <row r="151" spans="1:9" x14ac:dyDescent="0.35">
      <c r="A151" s="2">
        <v>37315</v>
      </c>
      <c r="B151" s="3">
        <f>VLOOKUP($A151,Prices_Monthly!$A:$I,COLUMN(B$4),FALSE)/VLOOKUP(EOMONTH($A151,-12),Prices_Monthly!$A:$I,COLUMN(B$4),FALSE)-1</f>
        <v>-0.25254495296913748</v>
      </c>
      <c r="C151" s="3">
        <f>VLOOKUP($A151,Prices_Monthly!$A:$I,COLUMN(C$4),FALSE)/VLOOKUP(EOMONTH($A151,-12),Prices_Monthly!$A:$I,COLUMN(C$4),FALSE)-1</f>
        <v>8.3233998274533372E-2</v>
      </c>
      <c r="D151" s="3">
        <f>VLOOKUP($A151,Prices_Monthly!$A:$I,COLUMN(D$4),FALSE)/VLOOKUP(EOMONTH($A151,-12),Prices_Monthly!$A:$I,COLUMN(D$4),FALSE)-1</f>
        <v>8.6883910366744033E-3</v>
      </c>
      <c r="E151" s="3">
        <f>VLOOKUP($A151,Prices_Monthly!$A:$I,COLUMN(E$4),FALSE)/VLOOKUP(EOMONTH($A151,-12),Prices_Monthly!$A:$I,COLUMN(E$4),FALSE)-1</f>
        <v>4.0187978673465352E-2</v>
      </c>
      <c r="F151" s="3">
        <f>VLOOKUP($A151,Prices_Monthly!$A:$I,COLUMN(F$4),FALSE)/VLOOKUP(EOMONTH($A151,-12),Prices_Monthly!$A:$I,COLUMN(F$4),FALSE)-1</f>
        <v>-0.14833333333333332</v>
      </c>
      <c r="G151" s="3">
        <f>VLOOKUP($A151,Prices_Monthly!$A:$I,COLUMN(G$4),FALSE)/VLOOKUP(EOMONTH($A151,-12),Prices_Monthly!$A:$I,COLUMN(G$4),FALSE)-1</f>
        <v>-0.31298179889953237</v>
      </c>
      <c r="H151" s="3">
        <f>VLOOKUP($A151,Prices_Monthly!$A:$I,COLUMN(H$4),FALSE)/VLOOKUP(EOMONTH($A151,-12),Prices_Monthly!$A:$I,COLUMN(H$4),FALSE)-1</f>
        <v>-0.15188980474847324</v>
      </c>
      <c r="I151" s="3">
        <f>VLOOKUP($A151,Prices_Monthly!$A:$I,COLUMN(I$4),FALSE)/VLOOKUP(EOMONTH($A151,-12),Prices_Monthly!$A:$I,COLUMN(I$4),FALSE)-1</f>
        <v>-5.1854011823130874E-2</v>
      </c>
    </row>
    <row r="152" spans="1:9" x14ac:dyDescent="0.35">
      <c r="A152" s="2">
        <v>37346</v>
      </c>
      <c r="B152" s="3">
        <f>VLOOKUP($A152,Prices_Monthly!$A:$I,COLUMN(B$4),FALSE)/VLOOKUP(EOMONTH($A152,-12),Prices_Monthly!$A:$I,COLUMN(B$4),FALSE)-1</f>
        <v>-8.4392598109676142E-2</v>
      </c>
      <c r="C152" s="3">
        <f>VLOOKUP($A152,Prices_Monthly!$A:$I,COLUMN(C$4),FALSE)/VLOOKUP(EOMONTH($A152,-12),Prices_Monthly!$A:$I,COLUMN(C$4),FALSE)-1</f>
        <v>0.1478549120596131</v>
      </c>
      <c r="D152" s="3">
        <f>VLOOKUP($A152,Prices_Monthly!$A:$I,COLUMN(D$4),FALSE)/VLOOKUP(EOMONTH($A152,-12),Prices_Monthly!$A:$I,COLUMN(D$4),FALSE)-1</f>
        <v>1.6066240156119571E-2</v>
      </c>
      <c r="E152" s="3">
        <f>VLOOKUP($A152,Prices_Monthly!$A:$I,COLUMN(E$4),FALSE)/VLOOKUP(EOMONTH($A152,-12),Prices_Monthly!$A:$I,COLUMN(E$4),FALSE)-1</f>
        <v>3.6104135622641031E-3</v>
      </c>
      <c r="F152" s="3">
        <f>VLOOKUP($A152,Prices_Monthly!$A:$I,COLUMN(F$4),FALSE)/VLOOKUP(EOMONTH($A152,-12),Prices_Monthly!$A:$I,COLUMN(F$4),FALSE)-1</f>
        <v>-5.3107344632768338E-2</v>
      </c>
      <c r="G152" s="3">
        <f>VLOOKUP($A152,Prices_Monthly!$A:$I,COLUMN(G$4),FALSE)/VLOOKUP(EOMONTH($A152,-12),Prices_Monthly!$A:$I,COLUMN(G$4),FALSE)-1</f>
        <v>-0.10624645335894189</v>
      </c>
      <c r="H152" s="3">
        <f>VLOOKUP($A152,Prices_Monthly!$A:$I,COLUMN(H$4),FALSE)/VLOOKUP(EOMONTH($A152,-12),Prices_Monthly!$A:$I,COLUMN(H$4),FALSE)-1</f>
        <v>-8.2433610948522418E-2</v>
      </c>
      <c r="I152" s="3">
        <f>VLOOKUP($A152,Prices_Monthly!$A:$I,COLUMN(I$4),FALSE)/VLOOKUP(EOMONTH($A152,-12),Prices_Monthly!$A:$I,COLUMN(I$4),FALSE)-1</f>
        <v>-3.4530931452824154E-3</v>
      </c>
    </row>
    <row r="153" spans="1:9" x14ac:dyDescent="0.35">
      <c r="A153" s="2">
        <v>37376</v>
      </c>
      <c r="B153" s="3">
        <f>VLOOKUP($A153,Prices_Monthly!$A:$I,COLUMN(B$4),FALSE)/VLOOKUP(EOMONTH($A153,-12),Prices_Monthly!$A:$I,COLUMN(B$4),FALSE)-1</f>
        <v>-0.15890092771603825</v>
      </c>
      <c r="C153" s="3">
        <f>VLOOKUP($A153,Prices_Monthly!$A:$I,COLUMN(C$4),FALSE)/VLOOKUP(EOMONTH($A153,-12),Prices_Monthly!$A:$I,COLUMN(C$4),FALSE)-1</f>
        <v>0.14566225988169479</v>
      </c>
      <c r="D153" s="3">
        <f>VLOOKUP($A153,Prices_Monthly!$A:$I,COLUMN(D$4),FALSE)/VLOOKUP(EOMONTH($A153,-12),Prices_Monthly!$A:$I,COLUMN(D$4),FALSE)-1</f>
        <v>1.8874562974753095E-2</v>
      </c>
      <c r="E153" s="3">
        <f>VLOOKUP($A153,Prices_Monthly!$A:$I,COLUMN(E$4),FALSE)/VLOOKUP(EOMONTH($A153,-12),Prices_Monthly!$A:$I,COLUMN(E$4),FALSE)-1</f>
        <v>5.8195372043446048E-2</v>
      </c>
      <c r="F153" s="3">
        <f>VLOOKUP($A153,Prices_Monthly!$A:$I,COLUMN(F$4),FALSE)/VLOOKUP(EOMONTH($A153,-12),Prices_Monthly!$A:$I,COLUMN(F$4),FALSE)-1</f>
        <v>-0.1725772471910112</v>
      </c>
      <c r="G153" s="3">
        <f>VLOOKUP($A153,Prices_Monthly!$A:$I,COLUMN(G$4),FALSE)/VLOOKUP(EOMONTH($A153,-12),Prices_Monthly!$A:$I,COLUMN(G$4),FALSE)-1</f>
        <v>-0.33066868904375291</v>
      </c>
      <c r="H153" s="3">
        <f>VLOOKUP($A153,Prices_Monthly!$A:$I,COLUMN(H$4),FALSE)/VLOOKUP(EOMONTH($A153,-12),Prices_Monthly!$A:$I,COLUMN(H$4),FALSE)-1</f>
        <v>-6.4166358431793968E-2</v>
      </c>
      <c r="I153" s="3">
        <f>VLOOKUP($A153,Prices_Monthly!$A:$I,COLUMN(I$4),FALSE)/VLOOKUP(EOMONTH($A153,-12),Prices_Monthly!$A:$I,COLUMN(I$4),FALSE)-1</f>
        <v>2.7816443207150821E-2</v>
      </c>
    </row>
    <row r="154" spans="1:9" x14ac:dyDescent="0.35">
      <c r="A154" s="2">
        <v>37407</v>
      </c>
      <c r="B154" s="3">
        <f>VLOOKUP($A154,Prices_Monthly!$A:$I,COLUMN(B$4),FALSE)/VLOOKUP(EOMONTH($A154,-12),Prices_Monthly!$A:$I,COLUMN(B$4),FALSE)-1</f>
        <v>-0.2259913971663372</v>
      </c>
      <c r="C154" s="3">
        <f>VLOOKUP($A154,Prices_Monthly!$A:$I,COLUMN(C$4),FALSE)/VLOOKUP(EOMONTH($A154,-12),Prices_Monthly!$A:$I,COLUMN(C$4),FALSE)-1</f>
        <v>0.20254275758020812</v>
      </c>
      <c r="D154" s="3">
        <f>VLOOKUP($A154,Prices_Monthly!$A:$I,COLUMN(D$4),FALSE)/VLOOKUP(EOMONTH($A154,-12),Prices_Monthly!$A:$I,COLUMN(D$4),FALSE)-1</f>
        <v>1.2286191510107125E-2</v>
      </c>
      <c r="E154" s="3">
        <f>VLOOKUP($A154,Prices_Monthly!$A:$I,COLUMN(E$4),FALSE)/VLOOKUP(EOMONTH($A154,-12),Prices_Monthly!$A:$I,COLUMN(E$4),FALSE)-1</f>
        <v>7.030065067929403E-2</v>
      </c>
      <c r="F154" s="3">
        <f>VLOOKUP($A154,Prices_Monthly!$A:$I,COLUMN(F$4),FALSE)/VLOOKUP(EOMONTH($A154,-12),Prices_Monthly!$A:$I,COLUMN(F$4),FALSE)-1</f>
        <v>-0.18212065493389373</v>
      </c>
      <c r="G154" s="3">
        <f>VLOOKUP($A154,Prices_Monthly!$A:$I,COLUMN(G$4),FALSE)/VLOOKUP(EOMONTH($A154,-12),Prices_Monthly!$A:$I,COLUMN(G$4),FALSE)-1</f>
        <v>-0.34683837039383969</v>
      </c>
      <c r="H154" s="3">
        <f>VLOOKUP($A154,Prices_Monthly!$A:$I,COLUMN(H$4),FALSE)/VLOOKUP(EOMONTH($A154,-12),Prices_Monthly!$A:$I,COLUMN(H$4),FALSE)-1</f>
        <v>-6.6535992496531859E-2</v>
      </c>
      <c r="I154" s="3">
        <f>VLOOKUP($A154,Prices_Monthly!$A:$I,COLUMN(I$4),FALSE)/VLOOKUP(EOMONTH($A154,-12),Prices_Monthly!$A:$I,COLUMN(I$4),FALSE)-1</f>
        <v>0.11581100184302762</v>
      </c>
    </row>
    <row r="155" spans="1:9" x14ac:dyDescent="0.35">
      <c r="A155" s="2">
        <v>37437</v>
      </c>
      <c r="B155" s="3">
        <f>VLOOKUP($A155,Prices_Monthly!$A:$I,COLUMN(B$4),FALSE)/VLOOKUP(EOMONTH($A155,-12),Prices_Monthly!$A:$I,COLUMN(B$4),FALSE)-1</f>
        <v>-0.17588701441201482</v>
      </c>
      <c r="C155" s="3">
        <f>VLOOKUP($A155,Prices_Monthly!$A:$I,COLUMN(C$4),FALSE)/VLOOKUP(EOMONTH($A155,-12),Prices_Monthly!$A:$I,COLUMN(C$4),FALSE)-1</f>
        <v>0.13391235818543024</v>
      </c>
      <c r="D155" s="3">
        <f>VLOOKUP($A155,Prices_Monthly!$A:$I,COLUMN(D$4),FALSE)/VLOOKUP(EOMONTH($A155,-12),Prices_Monthly!$A:$I,COLUMN(D$4),FALSE)-1</f>
        <v>1.7541007307008583E-2</v>
      </c>
      <c r="E155" s="3">
        <f>VLOOKUP($A155,Prices_Monthly!$A:$I,COLUMN(E$4),FALSE)/VLOOKUP(EOMONTH($A155,-12),Prices_Monthly!$A:$I,COLUMN(E$4),FALSE)-1</f>
        <v>8.7999018301261556E-2</v>
      </c>
      <c r="F155" s="3">
        <f>VLOOKUP($A155,Prices_Monthly!$A:$I,COLUMN(F$4),FALSE)/VLOOKUP(EOMONTH($A155,-12),Prices_Monthly!$A:$I,COLUMN(F$4),FALSE)-1</f>
        <v>-0.22029011622668704</v>
      </c>
      <c r="G155" s="3">
        <f>VLOOKUP($A155,Prices_Monthly!$A:$I,COLUMN(G$4),FALSE)/VLOOKUP(EOMONTH($A155,-12),Prices_Monthly!$A:$I,COLUMN(G$4),FALSE)-1</f>
        <v>-0.44417176845064532</v>
      </c>
      <c r="H155" s="3">
        <f>VLOOKUP($A155,Prices_Monthly!$A:$I,COLUMN(H$4),FALSE)/VLOOKUP(EOMONTH($A155,-12),Prices_Monthly!$A:$I,COLUMN(H$4),FALSE)-1</f>
        <v>1.6085201189183662E-2</v>
      </c>
      <c r="I155" s="3">
        <f>VLOOKUP($A155,Prices_Monthly!$A:$I,COLUMN(I$4),FALSE)/VLOOKUP(EOMONTH($A155,-12),Prices_Monthly!$A:$I,COLUMN(I$4),FALSE)-1</f>
        <v>0.18157445805383388</v>
      </c>
    </row>
    <row r="156" spans="1:9" x14ac:dyDescent="0.35">
      <c r="A156" s="2">
        <v>37468</v>
      </c>
      <c r="B156" s="3">
        <f>VLOOKUP($A156,Prices_Monthly!$A:$I,COLUMN(B$4),FALSE)/VLOOKUP(EOMONTH($A156,-12),Prices_Monthly!$A:$I,COLUMN(B$4),FALSE)-1</f>
        <v>-0.12012340278697553</v>
      </c>
      <c r="C156" s="3">
        <f>VLOOKUP($A156,Prices_Monthly!$A:$I,COLUMN(C$4),FALSE)/VLOOKUP(EOMONTH($A156,-12),Prices_Monthly!$A:$I,COLUMN(C$4),FALSE)-1</f>
        <v>0.11337772316240802</v>
      </c>
      <c r="D156" s="3">
        <f>VLOOKUP($A156,Prices_Monthly!$A:$I,COLUMN(D$4),FALSE)/VLOOKUP(EOMONTH($A156,-12),Prices_Monthly!$A:$I,COLUMN(D$4),FALSE)-1</f>
        <v>2.6160485136355049E-2</v>
      </c>
      <c r="E156" s="3">
        <f>VLOOKUP($A156,Prices_Monthly!$A:$I,COLUMN(E$4),FALSE)/VLOOKUP(EOMONTH($A156,-12),Prices_Monthly!$A:$I,COLUMN(E$4),FALSE)-1</f>
        <v>8.9518932510913141E-2</v>
      </c>
      <c r="F156" s="3">
        <f>VLOOKUP($A156,Prices_Monthly!$A:$I,COLUMN(F$4),FALSE)/VLOOKUP(EOMONTH($A156,-12),Prices_Monthly!$A:$I,COLUMN(F$4),FALSE)-1</f>
        <v>-0.272395215048854</v>
      </c>
      <c r="G156" s="3">
        <f>VLOOKUP($A156,Prices_Monthly!$A:$I,COLUMN(G$4),FALSE)/VLOOKUP(EOMONTH($A156,-12),Prices_Monthly!$A:$I,COLUMN(G$4),FALSE)-1</f>
        <v>-0.44164737838820123</v>
      </c>
      <c r="H156" s="3">
        <f>VLOOKUP($A156,Prices_Monthly!$A:$I,COLUMN(H$4),FALSE)/VLOOKUP(EOMONTH($A156,-12),Prices_Monthly!$A:$I,COLUMN(H$4),FALSE)-1</f>
        <v>1.9885422147996268E-2</v>
      </c>
      <c r="I156" s="3">
        <f>VLOOKUP($A156,Prices_Monthly!$A:$I,COLUMN(I$4),FALSE)/VLOOKUP(EOMONTH($A156,-12),Prices_Monthly!$A:$I,COLUMN(I$4),FALSE)-1</f>
        <v>0.13594738617200686</v>
      </c>
    </row>
    <row r="157" spans="1:9" x14ac:dyDescent="0.35">
      <c r="A157" s="2">
        <v>37499</v>
      </c>
      <c r="B157" s="3">
        <f>VLOOKUP($A157,Prices_Monthly!$A:$I,COLUMN(B$4),FALSE)/VLOOKUP(EOMONTH($A157,-12),Prices_Monthly!$A:$I,COLUMN(B$4),FALSE)-1</f>
        <v>-9.8582364335496719E-2</v>
      </c>
      <c r="C157" s="3">
        <f>VLOOKUP($A157,Prices_Monthly!$A:$I,COLUMN(C$4),FALSE)/VLOOKUP(EOMONTH($A157,-12),Prices_Monthly!$A:$I,COLUMN(C$4),FALSE)-1</f>
        <v>0.11488057115176398</v>
      </c>
      <c r="D157" s="3">
        <f>VLOOKUP($A157,Prices_Monthly!$A:$I,COLUMN(D$4),FALSE)/VLOOKUP(EOMONTH($A157,-12),Prices_Monthly!$A:$I,COLUMN(D$4),FALSE)-1</f>
        <v>4.0152219285092272E-2</v>
      </c>
      <c r="E157" s="3">
        <f>VLOOKUP($A157,Prices_Monthly!$A:$I,COLUMN(E$4),FALSE)/VLOOKUP(EOMONTH($A157,-12),Prices_Monthly!$A:$I,COLUMN(E$4),FALSE)-1</f>
        <v>0.10316994279522662</v>
      </c>
      <c r="F157" s="3">
        <f>VLOOKUP($A157,Prices_Monthly!$A:$I,COLUMN(F$4),FALSE)/VLOOKUP(EOMONTH($A157,-12),Prices_Monthly!$A:$I,COLUMN(F$4),FALSE)-1</f>
        <v>-0.2171490027375832</v>
      </c>
      <c r="G157" s="3">
        <f>VLOOKUP($A157,Prices_Monthly!$A:$I,COLUMN(G$4),FALSE)/VLOOKUP(EOMONTH($A157,-12),Prices_Monthly!$A:$I,COLUMN(G$4),FALSE)-1</f>
        <v>-0.37201532201898757</v>
      </c>
      <c r="H157" s="3">
        <f>VLOOKUP($A157,Prices_Monthly!$A:$I,COLUMN(H$4),FALSE)/VLOOKUP(EOMONTH($A157,-12),Prices_Monthly!$A:$I,COLUMN(H$4),FALSE)-1</f>
        <v>-1.6548965448313302E-2</v>
      </c>
      <c r="I157" s="3">
        <f>VLOOKUP($A157,Prices_Monthly!$A:$I,COLUMN(I$4),FALSE)/VLOOKUP(EOMONTH($A157,-12),Prices_Monthly!$A:$I,COLUMN(I$4),FALSE)-1</f>
        <v>9.5188072632081955E-2</v>
      </c>
    </row>
    <row r="158" spans="1:9" x14ac:dyDescent="0.35">
      <c r="A158" s="2">
        <v>37529</v>
      </c>
      <c r="B158" s="3">
        <f>VLOOKUP($A158,Prices_Monthly!$A:$I,COLUMN(B$4),FALSE)/VLOOKUP(EOMONTH($A158,-12),Prices_Monthly!$A:$I,COLUMN(B$4),FALSE)-1</f>
        <v>5.2691488142971643E-2</v>
      </c>
      <c r="C158" s="3">
        <f>VLOOKUP($A158,Prices_Monthly!$A:$I,COLUMN(C$4),FALSE)/VLOOKUP(EOMONTH($A158,-12),Prices_Monthly!$A:$I,COLUMN(C$4),FALSE)-1</f>
        <v>8.626657208551447E-2</v>
      </c>
      <c r="D158" s="3">
        <f>VLOOKUP($A158,Prices_Monthly!$A:$I,COLUMN(D$4),FALSE)/VLOOKUP(EOMONTH($A158,-12),Prices_Monthly!$A:$I,COLUMN(D$4),FALSE)-1</f>
        <v>3.907437867600061E-2</v>
      </c>
      <c r="E158" s="3">
        <f>VLOOKUP($A158,Prices_Monthly!$A:$I,COLUMN(E$4),FALSE)/VLOOKUP(EOMONTH($A158,-12),Prices_Monthly!$A:$I,COLUMN(E$4),FALSE)-1</f>
        <v>0.11989281498350479</v>
      </c>
      <c r="F158" s="3">
        <f>VLOOKUP($A158,Prices_Monthly!$A:$I,COLUMN(F$4),FALSE)/VLOOKUP(EOMONTH($A158,-12),Prices_Monthly!$A:$I,COLUMN(F$4),FALSE)-1</f>
        <v>-0.22291325695581021</v>
      </c>
      <c r="G158" s="3">
        <f>VLOOKUP($A158,Prices_Monthly!$A:$I,COLUMN(G$4),FALSE)/VLOOKUP(EOMONTH($A158,-12),Prices_Monthly!$A:$I,COLUMN(G$4),FALSE)-1</f>
        <v>-0.30168284789644007</v>
      </c>
      <c r="H158" s="3">
        <f>VLOOKUP($A158,Prices_Monthly!$A:$I,COLUMN(H$4),FALSE)/VLOOKUP(EOMONTH($A158,-12),Prices_Monthly!$A:$I,COLUMN(H$4),FALSE)-1</f>
        <v>-4.0031553760517369E-2</v>
      </c>
      <c r="I158" s="3">
        <f>VLOOKUP($A158,Prices_Monthly!$A:$I,COLUMN(I$4),FALSE)/VLOOKUP(EOMONTH($A158,-12),Prices_Monthly!$A:$I,COLUMN(I$4),FALSE)-1</f>
        <v>0.10158299903821377</v>
      </c>
    </row>
    <row r="159" spans="1:9" x14ac:dyDescent="0.35">
      <c r="A159" s="2">
        <v>37560</v>
      </c>
      <c r="B159" s="3">
        <f>VLOOKUP($A159,Prices_Monthly!$A:$I,COLUMN(B$4),FALSE)/VLOOKUP(EOMONTH($A159,-12),Prices_Monthly!$A:$I,COLUMN(B$4),FALSE)-1</f>
        <v>8.0942333787736853E-2</v>
      </c>
      <c r="C159" s="3">
        <f>VLOOKUP($A159,Prices_Monthly!$A:$I,COLUMN(C$4),FALSE)/VLOOKUP(EOMONTH($A159,-12),Prices_Monthly!$A:$I,COLUMN(C$4),FALSE)-1</f>
        <v>0.11473565804274477</v>
      </c>
      <c r="D159" s="3">
        <f>VLOOKUP($A159,Prices_Monthly!$A:$I,COLUMN(D$4),FALSE)/VLOOKUP(EOMONTH($A159,-12),Prices_Monthly!$A:$I,COLUMN(D$4),FALSE)-1</f>
        <v>4.2557564191263886E-2</v>
      </c>
      <c r="E159" s="3">
        <f>VLOOKUP($A159,Prices_Monthly!$A:$I,COLUMN(E$4),FALSE)/VLOOKUP(EOMONTH($A159,-12),Prices_Monthly!$A:$I,COLUMN(E$4),FALSE)-1</f>
        <v>8.1231554055292809E-2</v>
      </c>
      <c r="F159" s="3">
        <f>VLOOKUP($A159,Prices_Monthly!$A:$I,COLUMN(F$4),FALSE)/VLOOKUP(EOMONTH($A159,-12),Prices_Monthly!$A:$I,COLUMN(F$4),FALSE)-1</f>
        <v>-0.16920764440627023</v>
      </c>
      <c r="G159" s="3">
        <f>VLOOKUP($A159,Prices_Monthly!$A:$I,COLUMN(G$4),FALSE)/VLOOKUP(EOMONTH($A159,-12),Prices_Monthly!$A:$I,COLUMN(G$4),FALSE)-1</f>
        <v>-0.28873170973662032</v>
      </c>
      <c r="H159" s="3">
        <f>VLOOKUP($A159,Prices_Monthly!$A:$I,COLUMN(H$4),FALSE)/VLOOKUP(EOMONTH($A159,-12),Prices_Monthly!$A:$I,COLUMN(H$4),FALSE)-1</f>
        <v>-1.9282446458193214E-2</v>
      </c>
      <c r="I159" s="3">
        <f>VLOOKUP($A159,Prices_Monthly!$A:$I,COLUMN(I$4),FALSE)/VLOOKUP(EOMONTH($A159,-12),Prices_Monthly!$A:$I,COLUMN(I$4),FALSE)-1</f>
        <v>0.11653261817558924</v>
      </c>
    </row>
    <row r="160" spans="1:9" x14ac:dyDescent="0.35">
      <c r="A160" s="2">
        <v>37590</v>
      </c>
      <c r="B160" s="3">
        <f>VLOOKUP($A160,Prices_Monthly!$A:$I,COLUMN(B$4),FALSE)/VLOOKUP(EOMONTH($A160,-12),Prices_Monthly!$A:$I,COLUMN(B$4),FALSE)-1</f>
        <v>0.21634791490560712</v>
      </c>
      <c r="C160" s="3">
        <f>VLOOKUP($A160,Prices_Monthly!$A:$I,COLUMN(C$4),FALSE)/VLOOKUP(EOMONTH($A160,-12),Prices_Monthly!$A:$I,COLUMN(C$4),FALSE)-1</f>
        <v>0.13492664287516654</v>
      </c>
      <c r="D160" s="3">
        <f>VLOOKUP($A160,Prices_Monthly!$A:$I,COLUMN(D$4),FALSE)/VLOOKUP(EOMONTH($A160,-12),Prices_Monthly!$A:$I,COLUMN(D$4),FALSE)-1</f>
        <v>5.0076370950201232E-2</v>
      </c>
      <c r="E160" s="3">
        <f>VLOOKUP($A160,Prices_Monthly!$A:$I,COLUMN(E$4),FALSE)/VLOOKUP(EOMONTH($A160,-12),Prices_Monthly!$A:$I,COLUMN(E$4),FALSE)-1</f>
        <v>9.2106181154914868E-2</v>
      </c>
      <c r="F160" s="3">
        <f>VLOOKUP($A160,Prices_Monthly!$A:$I,COLUMN(F$4),FALSE)/VLOOKUP(EOMONTH($A160,-12),Prices_Monthly!$A:$I,COLUMN(F$4),FALSE)-1</f>
        <v>-0.18281718281718284</v>
      </c>
      <c r="G160" s="3">
        <f>VLOOKUP($A160,Prices_Monthly!$A:$I,COLUMN(G$4),FALSE)/VLOOKUP(EOMONTH($A160,-12),Prices_Monthly!$A:$I,COLUMN(G$4),FALSE)-1</f>
        <v>-0.31353172336895918</v>
      </c>
      <c r="H160" s="3">
        <f>VLOOKUP($A160,Prices_Monthly!$A:$I,COLUMN(H$4),FALSE)/VLOOKUP(EOMONTH($A160,-12),Prices_Monthly!$A:$I,COLUMN(H$4),FALSE)-1</f>
        <v>-1.2824866042854488E-2</v>
      </c>
      <c r="I160" s="3">
        <f>VLOOKUP($A160,Prices_Monthly!$A:$I,COLUMN(I$4),FALSE)/VLOOKUP(EOMONTH($A160,-12),Prices_Monthly!$A:$I,COLUMN(I$4),FALSE)-1</f>
        <v>0.12842048011855156</v>
      </c>
    </row>
    <row r="161" spans="1:9" x14ac:dyDescent="0.35">
      <c r="A161" s="2">
        <v>37621</v>
      </c>
      <c r="B161" s="3">
        <f>VLOOKUP($A161,Prices_Monthly!$A:$I,COLUMN(B$4),FALSE)/VLOOKUP(EOMONTH($A161,-12),Prices_Monthly!$A:$I,COLUMN(B$4),FALSE)-1</f>
        <v>0.36141922469895094</v>
      </c>
      <c r="C161" s="3">
        <f>VLOOKUP($A161,Prices_Monthly!$A:$I,COLUMN(C$4),FALSE)/VLOOKUP(EOMONTH($A161,-12),Prices_Monthly!$A:$I,COLUMN(C$4),FALSE)-1</f>
        <v>0.22521577123889669</v>
      </c>
      <c r="D161" s="3">
        <f>VLOOKUP($A161,Prices_Monthly!$A:$I,COLUMN(D$4),FALSE)/VLOOKUP(EOMONTH($A161,-12),Prices_Monthly!$A:$I,COLUMN(D$4),FALSE)-1</f>
        <v>5.0779672523883823E-2</v>
      </c>
      <c r="E161" s="3">
        <f>VLOOKUP($A161,Prices_Monthly!$A:$I,COLUMN(E$4),FALSE)/VLOOKUP(EOMONTH($A161,-12),Prices_Monthly!$A:$I,COLUMN(E$4),FALSE)-1</f>
        <v>0.15027344901787343</v>
      </c>
      <c r="F161" s="3">
        <f>VLOOKUP($A161,Prices_Monthly!$A:$I,COLUMN(F$4),FALSE)/VLOOKUP(EOMONTH($A161,-12),Prices_Monthly!$A:$I,COLUMN(F$4),FALSE)-1</f>
        <v>-0.23702748288520681</v>
      </c>
      <c r="G161" s="3">
        <f>VLOOKUP($A161,Prices_Monthly!$A:$I,COLUMN(G$4),FALSE)/VLOOKUP(EOMONTH($A161,-12),Prices_Monthly!$A:$I,COLUMN(G$4),FALSE)-1</f>
        <v>-0.38729496549098896</v>
      </c>
      <c r="H161" s="3">
        <f>VLOOKUP($A161,Prices_Monthly!$A:$I,COLUMN(H$4),FALSE)/VLOOKUP(EOMONTH($A161,-12),Prices_Monthly!$A:$I,COLUMN(H$4),FALSE)-1</f>
        <v>8.4871509620065844E-2</v>
      </c>
      <c r="I161" s="3">
        <f>VLOOKUP($A161,Prices_Monthly!$A:$I,COLUMN(I$4),FALSE)/VLOOKUP(EOMONTH($A161,-12),Prices_Monthly!$A:$I,COLUMN(I$4),FALSE)-1</f>
        <v>0.1973939605861279</v>
      </c>
    </row>
    <row r="162" spans="1:9" x14ac:dyDescent="0.35">
      <c r="A162" s="2">
        <v>37652</v>
      </c>
      <c r="B162" s="3">
        <f>VLOOKUP($A162,Prices_Monthly!$A:$I,COLUMN(B$4),FALSE)/VLOOKUP(EOMONTH($A162,-12),Prices_Monthly!$A:$I,COLUMN(B$4),FALSE)-1</f>
        <v>0.60677911831996423</v>
      </c>
      <c r="C162" s="3">
        <f>VLOOKUP($A162,Prices_Monthly!$A:$I,COLUMN(C$4),FALSE)/VLOOKUP(EOMONTH($A162,-12),Prices_Monthly!$A:$I,COLUMN(C$4),FALSE)-1</f>
        <v>0.28083169189218515</v>
      </c>
      <c r="D162" s="3">
        <f>VLOOKUP($A162,Prices_Monthly!$A:$I,COLUMN(D$4),FALSE)/VLOOKUP(EOMONTH($A162,-12),Prices_Monthly!$A:$I,COLUMN(D$4),FALSE)-1</f>
        <v>7.1297757505899284E-2</v>
      </c>
      <c r="E162" s="3">
        <f>VLOOKUP($A162,Prices_Monthly!$A:$I,COLUMN(E$4),FALSE)/VLOOKUP(EOMONTH($A162,-12),Prices_Monthly!$A:$I,COLUMN(E$4),FALSE)-1</f>
        <v>0.13113419355140166</v>
      </c>
      <c r="F162" s="3">
        <f>VLOOKUP($A162,Prices_Monthly!$A:$I,COLUMN(F$4),FALSE)/VLOOKUP(EOMONTH($A162,-12),Prices_Monthly!$A:$I,COLUMN(F$4),FALSE)-1</f>
        <v>-0.2457892082702976</v>
      </c>
      <c r="G162" s="3">
        <f>VLOOKUP($A162,Prices_Monthly!$A:$I,COLUMN(G$4),FALSE)/VLOOKUP(EOMONTH($A162,-12),Prices_Monthly!$A:$I,COLUMN(G$4),FALSE)-1</f>
        <v>-0.37704494938322319</v>
      </c>
      <c r="H162" s="3">
        <f>VLOOKUP($A162,Prices_Monthly!$A:$I,COLUMN(H$4),FALSE)/VLOOKUP(EOMONTH($A162,-12),Prices_Monthly!$A:$I,COLUMN(H$4),FALSE)-1</f>
        <v>9.6017482337166893E-2</v>
      </c>
      <c r="I162" s="3">
        <f>VLOOKUP($A162,Prices_Monthly!$A:$I,COLUMN(I$4),FALSE)/VLOOKUP(EOMONTH($A162,-12),Prices_Monthly!$A:$I,COLUMN(I$4),FALSE)-1</f>
        <v>0.26695433865880891</v>
      </c>
    </row>
    <row r="163" spans="1:9" x14ac:dyDescent="0.35">
      <c r="A163" s="2">
        <v>37680</v>
      </c>
      <c r="B163" s="3">
        <f>VLOOKUP($A163,Prices_Monthly!$A:$I,COLUMN(B$4),FALSE)/VLOOKUP(EOMONTH($A163,-12),Prices_Monthly!$A:$I,COLUMN(B$4),FALSE)-1</f>
        <v>0.80710764560340786</v>
      </c>
      <c r="C163" s="3">
        <f>VLOOKUP($A163,Prices_Monthly!$A:$I,COLUMN(C$4),FALSE)/VLOOKUP(EOMONTH($A163,-12),Prices_Monthly!$A:$I,COLUMN(C$4),FALSE)-1</f>
        <v>0.15749795569714542</v>
      </c>
      <c r="D163" s="3">
        <f>VLOOKUP($A163,Prices_Monthly!$A:$I,COLUMN(D$4),FALSE)/VLOOKUP(EOMONTH($A163,-12),Prices_Monthly!$A:$I,COLUMN(D$4),FALSE)-1</f>
        <v>6.887987880684987E-2</v>
      </c>
      <c r="E163" s="3">
        <f>VLOOKUP($A163,Prices_Monthly!$A:$I,COLUMN(E$4),FALSE)/VLOOKUP(EOMONTH($A163,-12),Prices_Monthly!$A:$I,COLUMN(E$4),FALSE)-1</f>
        <v>0.14432529198375188</v>
      </c>
      <c r="F163" s="3">
        <f>VLOOKUP($A163,Prices_Monthly!$A:$I,COLUMN(F$4),FALSE)/VLOOKUP(EOMONTH($A163,-12),Prices_Monthly!$A:$I,COLUMN(F$4),FALSE)-1</f>
        <v>-0.24214646204552481</v>
      </c>
      <c r="G163" s="3">
        <f>VLOOKUP($A163,Prices_Monthly!$A:$I,COLUMN(G$4),FALSE)/VLOOKUP(EOMONTH($A163,-12),Prices_Monthly!$A:$I,COLUMN(G$4),FALSE)-1</f>
        <v>-0.26988871581133611</v>
      </c>
      <c r="H163" s="3">
        <f>VLOOKUP($A163,Prices_Monthly!$A:$I,COLUMN(H$4),FALSE)/VLOOKUP(EOMONTH($A163,-12),Prices_Monthly!$A:$I,COLUMN(H$4),FALSE)-1</f>
        <v>0.1127294284485465</v>
      </c>
      <c r="I163" s="3">
        <f>VLOOKUP($A163,Prices_Monthly!$A:$I,COLUMN(I$4),FALSE)/VLOOKUP(EOMONTH($A163,-12),Prices_Monthly!$A:$I,COLUMN(I$4),FALSE)-1</f>
        <v>0.26594111693833011</v>
      </c>
    </row>
    <row r="164" spans="1:9" x14ac:dyDescent="0.35">
      <c r="A164" s="2">
        <v>37711</v>
      </c>
      <c r="B164" s="3">
        <f>VLOOKUP($A164,Prices_Monthly!$A:$I,COLUMN(B$4),FALSE)/VLOOKUP(EOMONTH($A164,-12),Prices_Monthly!$A:$I,COLUMN(B$4),FALSE)-1</f>
        <v>0.25856992844489346</v>
      </c>
      <c r="C164" s="3">
        <f>VLOOKUP($A164,Prices_Monthly!$A:$I,COLUMN(C$4),FALSE)/VLOOKUP(EOMONTH($A164,-12),Prices_Monthly!$A:$I,COLUMN(C$4),FALSE)-1</f>
        <v>8.9960380916012328E-2</v>
      </c>
      <c r="D164" s="3">
        <f>VLOOKUP($A164,Prices_Monthly!$A:$I,COLUMN(D$4),FALSE)/VLOOKUP(EOMONTH($A164,-12),Prices_Monthly!$A:$I,COLUMN(D$4),FALSE)-1</f>
        <v>5.8846199454523962E-2</v>
      </c>
      <c r="E164" s="3">
        <f>VLOOKUP($A164,Prices_Monthly!$A:$I,COLUMN(E$4),FALSE)/VLOOKUP(EOMONTH($A164,-12),Prices_Monthly!$A:$I,COLUMN(E$4),FALSE)-1</f>
        <v>0.17793663889511513</v>
      </c>
      <c r="F164" s="3">
        <f>VLOOKUP($A164,Prices_Monthly!$A:$I,COLUMN(F$4),FALSE)/VLOOKUP(EOMONTH($A164,-12),Prices_Monthly!$A:$I,COLUMN(F$4),FALSE)-1</f>
        <v>-0.26203261734287997</v>
      </c>
      <c r="G164" s="3">
        <f>VLOOKUP($A164,Prices_Monthly!$A:$I,COLUMN(G$4),FALSE)/VLOOKUP(EOMONTH($A164,-12),Prices_Monthly!$A:$I,COLUMN(G$4),FALSE)-1</f>
        <v>-0.31050248896402743</v>
      </c>
      <c r="H164" s="3">
        <f>VLOOKUP($A164,Prices_Monthly!$A:$I,COLUMN(H$4),FALSE)/VLOOKUP(EOMONTH($A164,-12),Prices_Monthly!$A:$I,COLUMN(H$4),FALSE)-1</f>
        <v>9.9173543132799358E-2</v>
      </c>
      <c r="I164" s="3">
        <f>VLOOKUP($A164,Prices_Monthly!$A:$I,COLUMN(I$4),FALSE)/VLOOKUP(EOMONTH($A164,-12),Prices_Monthly!$A:$I,COLUMN(I$4),FALSE)-1</f>
        <v>0.27040467266400325</v>
      </c>
    </row>
    <row r="165" spans="1:9" x14ac:dyDescent="0.35">
      <c r="A165" s="2">
        <v>37741</v>
      </c>
      <c r="B165" s="3">
        <f>VLOOKUP($A165,Prices_Monthly!$A:$I,COLUMN(B$4),FALSE)/VLOOKUP(EOMONTH($A165,-12),Prices_Monthly!$A:$I,COLUMN(B$4),FALSE)-1</f>
        <v>9.8054779396565817E-2</v>
      </c>
      <c r="C165" s="3">
        <f>VLOOKUP($A165,Prices_Monthly!$A:$I,COLUMN(C$4),FALSE)/VLOOKUP(EOMONTH($A165,-12),Prices_Monthly!$A:$I,COLUMN(C$4),FALSE)-1</f>
        <v>7.8514225099117096E-2</v>
      </c>
      <c r="D165" s="3">
        <f>VLOOKUP($A165,Prices_Monthly!$A:$I,COLUMN(D$4),FALSE)/VLOOKUP(EOMONTH($A165,-12),Prices_Monthly!$A:$I,COLUMN(D$4),FALSE)-1</f>
        <v>5.7699376296158622E-2</v>
      </c>
      <c r="E165" s="3">
        <f>VLOOKUP($A165,Prices_Monthly!$A:$I,COLUMN(E$4),FALSE)/VLOOKUP(EOMONTH($A165,-12),Prices_Monthly!$A:$I,COLUMN(E$4),FALSE)-1</f>
        <v>0.14573230070319299</v>
      </c>
      <c r="F165" s="3">
        <f>VLOOKUP($A165,Prices_Monthly!$A:$I,COLUMN(F$4),FALSE)/VLOOKUP(EOMONTH($A165,-12),Prices_Monthly!$A:$I,COLUMN(F$4),FALSE)-1</f>
        <v>-0.14852535539995759</v>
      </c>
      <c r="G165" s="3">
        <f>VLOOKUP($A165,Prices_Monthly!$A:$I,COLUMN(G$4),FALSE)/VLOOKUP(EOMONTH($A165,-12),Prices_Monthly!$A:$I,COLUMN(G$4),FALSE)-1</f>
        <v>-0.14681994011283461</v>
      </c>
      <c r="H165" s="3">
        <f>VLOOKUP($A165,Prices_Monthly!$A:$I,COLUMN(H$4),FALSE)/VLOOKUP(EOMONTH($A165,-12),Prices_Monthly!$A:$I,COLUMN(H$4),FALSE)-1</f>
        <v>5.932127551679911E-2</v>
      </c>
      <c r="I165" s="3">
        <f>VLOOKUP($A165,Prices_Monthly!$A:$I,COLUMN(I$4),FALSE)/VLOOKUP(EOMONTH($A165,-12),Prices_Monthly!$A:$I,COLUMN(I$4),FALSE)-1</f>
        <v>0.25787047907151117</v>
      </c>
    </row>
    <row r="166" spans="1:9" x14ac:dyDescent="0.35">
      <c r="A166" s="2">
        <v>37772</v>
      </c>
      <c r="B166" s="3">
        <f>VLOOKUP($A166,Prices_Monthly!$A:$I,COLUMN(B$4),FALSE)/VLOOKUP(EOMONTH($A166,-12),Prices_Monthly!$A:$I,COLUMN(B$4),FALSE)-1</f>
        <v>0.28067290799106015</v>
      </c>
      <c r="C166" s="3">
        <f>VLOOKUP($A166,Prices_Monthly!$A:$I,COLUMN(C$4),FALSE)/VLOOKUP(EOMONTH($A166,-12),Prices_Monthly!$A:$I,COLUMN(C$4),FALSE)-1</f>
        <v>9.787191522078853E-2</v>
      </c>
      <c r="D166" s="3">
        <f>VLOOKUP($A166,Prices_Monthly!$A:$I,COLUMN(D$4),FALSE)/VLOOKUP(EOMONTH($A166,-12),Prices_Monthly!$A:$I,COLUMN(D$4),FALSE)-1</f>
        <v>6.3609665092216883E-2</v>
      </c>
      <c r="E166" s="3">
        <f>VLOOKUP($A166,Prices_Monthly!$A:$I,COLUMN(E$4),FALSE)/VLOOKUP(EOMONTH($A166,-12),Prices_Monthly!$A:$I,COLUMN(E$4),FALSE)-1</f>
        <v>0.17194427662159173</v>
      </c>
      <c r="F166" s="3">
        <f>VLOOKUP($A166,Prices_Monthly!$A:$I,COLUMN(F$4),FALSE)/VLOOKUP(EOMONTH($A166,-12),Prices_Monthly!$A:$I,COLUMN(F$4),FALSE)-1</f>
        <v>-9.6456482175355851E-2</v>
      </c>
      <c r="G166" s="3">
        <f>VLOOKUP($A166,Prices_Monthly!$A:$I,COLUMN(G$4),FALSE)/VLOOKUP(EOMONTH($A166,-12),Prices_Monthly!$A:$I,COLUMN(G$4),FALSE)-1</f>
        <v>-2.2932566874375282E-2</v>
      </c>
      <c r="H166" s="3">
        <f>VLOOKUP($A166,Prices_Monthly!$A:$I,COLUMN(H$4),FALSE)/VLOOKUP(EOMONTH($A166,-12),Prices_Monthly!$A:$I,COLUMN(H$4),FALSE)-1</f>
        <v>2.1431468037510504E-2</v>
      </c>
      <c r="I166" s="3">
        <f>VLOOKUP($A166,Prices_Monthly!$A:$I,COLUMN(I$4),FALSE)/VLOOKUP(EOMONTH($A166,-12),Prices_Monthly!$A:$I,COLUMN(I$4),FALSE)-1</f>
        <v>0.27823166564422164</v>
      </c>
    </row>
    <row r="167" spans="1:9" x14ac:dyDescent="0.35">
      <c r="A167" s="2">
        <v>37802</v>
      </c>
      <c r="B167" s="3">
        <f>VLOOKUP($A167,Prices_Monthly!$A:$I,COLUMN(B$4),FALSE)/VLOOKUP(EOMONTH($A167,-12),Prices_Monthly!$A:$I,COLUMN(B$4),FALSE)-1</f>
        <v>0.30867219294993742</v>
      </c>
      <c r="C167" s="3">
        <f>VLOOKUP($A167,Prices_Monthly!$A:$I,COLUMN(C$4),FALSE)/VLOOKUP(EOMONTH($A167,-12),Prices_Monthly!$A:$I,COLUMN(C$4),FALSE)-1</f>
        <v>8.4971446443257825E-2</v>
      </c>
      <c r="D167" s="3">
        <f>VLOOKUP($A167,Prices_Monthly!$A:$I,COLUMN(D$4),FALSE)/VLOOKUP(EOMONTH($A167,-12),Prices_Monthly!$A:$I,COLUMN(D$4),FALSE)-1</f>
        <v>3.3304247489910788E-2</v>
      </c>
      <c r="E167" s="3">
        <f>VLOOKUP($A167,Prices_Monthly!$A:$I,COLUMN(E$4),FALSE)/VLOOKUP(EOMONTH($A167,-12),Prices_Monthly!$A:$I,COLUMN(E$4),FALSE)-1</f>
        <v>0.14089517049787115</v>
      </c>
      <c r="F167" s="3">
        <f>VLOOKUP($A167,Prices_Monthly!$A:$I,COLUMN(F$4),FALSE)/VLOOKUP(EOMONTH($A167,-12),Prices_Monthly!$A:$I,COLUMN(F$4),FALSE)-1</f>
        <v>-1.3404206147446418E-2</v>
      </c>
      <c r="G167" s="3">
        <f>VLOOKUP($A167,Prices_Monthly!$A:$I,COLUMN(G$4),FALSE)/VLOOKUP(EOMONTH($A167,-12),Prices_Monthly!$A:$I,COLUMN(G$4),FALSE)-1</f>
        <v>0.12853410664367626</v>
      </c>
      <c r="H167" s="3">
        <f>VLOOKUP($A167,Prices_Monthly!$A:$I,COLUMN(H$4),FALSE)/VLOOKUP(EOMONTH($A167,-12),Prices_Monthly!$A:$I,COLUMN(H$4),FALSE)-1</f>
        <v>-1.6885003212200766E-2</v>
      </c>
      <c r="I167" s="3">
        <f>VLOOKUP($A167,Prices_Monthly!$A:$I,COLUMN(I$4),FALSE)/VLOOKUP(EOMONTH($A167,-12),Prices_Monthly!$A:$I,COLUMN(I$4),FALSE)-1</f>
        <v>0.18022640155168546</v>
      </c>
    </row>
    <row r="168" spans="1:9" x14ac:dyDescent="0.35">
      <c r="A168" s="2">
        <v>37833</v>
      </c>
      <c r="B168" s="3">
        <f>VLOOKUP($A168,Prices_Monthly!$A:$I,COLUMN(B$4),FALSE)/VLOOKUP(EOMONTH($A168,-12),Prices_Monthly!$A:$I,COLUMN(B$4),FALSE)-1</f>
        <v>0.31663031341373138</v>
      </c>
      <c r="C168" s="3">
        <f>VLOOKUP($A168,Prices_Monthly!$A:$I,COLUMN(C$4),FALSE)/VLOOKUP(EOMONTH($A168,-12),Prices_Monthly!$A:$I,COLUMN(C$4),FALSE)-1</f>
        <v>0.14951067869150414</v>
      </c>
      <c r="D168" s="3">
        <f>VLOOKUP($A168,Prices_Monthly!$A:$I,COLUMN(D$4),FALSE)/VLOOKUP(EOMONTH($A168,-12),Prices_Monthly!$A:$I,COLUMN(D$4),FALSE)-1</f>
        <v>3.3265941830073142E-2</v>
      </c>
      <c r="E168" s="3">
        <f>VLOOKUP($A168,Prices_Monthly!$A:$I,COLUMN(E$4),FALSE)/VLOOKUP(EOMONTH($A168,-12),Prices_Monthly!$A:$I,COLUMN(E$4),FALSE)-1</f>
        <v>4.1947194371778407E-2</v>
      </c>
      <c r="F168" s="3">
        <f>VLOOKUP($A168,Prices_Monthly!$A:$I,COLUMN(F$4),FALSE)/VLOOKUP(EOMONTH($A168,-12),Prices_Monthly!$A:$I,COLUMN(F$4),FALSE)-1</f>
        <v>8.9231927710843317E-2</v>
      </c>
      <c r="G168" s="3">
        <f>VLOOKUP($A168,Prices_Monthly!$A:$I,COLUMN(G$4),FALSE)/VLOOKUP(EOMONTH($A168,-12),Prices_Monthly!$A:$I,COLUMN(G$4),FALSE)-1</f>
        <v>0.30952870373542551</v>
      </c>
      <c r="H168" s="3">
        <f>VLOOKUP($A168,Prices_Monthly!$A:$I,COLUMN(H$4),FALSE)/VLOOKUP(EOMONTH($A168,-12),Prices_Monthly!$A:$I,COLUMN(H$4),FALSE)-1</f>
        <v>-2.112707223502075E-2</v>
      </c>
      <c r="I168" s="3">
        <f>VLOOKUP($A168,Prices_Monthly!$A:$I,COLUMN(I$4),FALSE)/VLOOKUP(EOMONTH($A168,-12),Prices_Monthly!$A:$I,COLUMN(I$4),FALSE)-1</f>
        <v>0.16487831063595793</v>
      </c>
    </row>
    <row r="169" spans="1:9" x14ac:dyDescent="0.35">
      <c r="A169" s="2">
        <v>37864</v>
      </c>
      <c r="B169" s="3">
        <f>VLOOKUP($A169,Prices_Monthly!$A:$I,COLUMN(B$4),FALSE)/VLOOKUP(EOMONTH($A169,-12),Prices_Monthly!$A:$I,COLUMN(B$4),FALSE)-1</f>
        <v>0.26525178452197107</v>
      </c>
      <c r="C169" s="3">
        <f>VLOOKUP($A169,Prices_Monthly!$A:$I,COLUMN(C$4),FALSE)/VLOOKUP(EOMONTH($A169,-12),Prices_Monthly!$A:$I,COLUMN(C$4),FALSE)-1</f>
        <v>0.183617409054458</v>
      </c>
      <c r="D169" s="3">
        <f>VLOOKUP($A169,Prices_Monthly!$A:$I,COLUMN(D$4),FALSE)/VLOOKUP(EOMONTH($A169,-12),Prices_Monthly!$A:$I,COLUMN(D$4),FALSE)-1</f>
        <v>-1.2970522780334059E-2</v>
      </c>
      <c r="E169" s="3">
        <f>VLOOKUP($A169,Prices_Monthly!$A:$I,COLUMN(E$4),FALSE)/VLOOKUP(EOMONTH($A169,-12),Prices_Monthly!$A:$I,COLUMN(E$4),FALSE)-1</f>
        <v>2.6889057205161437E-2</v>
      </c>
      <c r="F169" s="3">
        <f>VLOOKUP($A169,Prices_Monthly!$A:$I,COLUMN(F$4),FALSE)/VLOOKUP(EOMONTH($A169,-12),Prices_Monthly!$A:$I,COLUMN(F$4),FALSE)-1</f>
        <v>0.10415886099662797</v>
      </c>
      <c r="G169" s="3">
        <f>VLOOKUP($A169,Prices_Monthly!$A:$I,COLUMN(G$4),FALSE)/VLOOKUP(EOMONTH($A169,-12),Prices_Monthly!$A:$I,COLUMN(G$4),FALSE)-1</f>
        <v>0.40461882845310404</v>
      </c>
      <c r="H169" s="3">
        <f>VLOOKUP($A169,Prices_Monthly!$A:$I,COLUMN(H$4),FALSE)/VLOOKUP(EOMONTH($A169,-12),Prices_Monthly!$A:$I,COLUMN(H$4),FALSE)-1</f>
        <v>1.8558574997085131E-3</v>
      </c>
      <c r="I169" s="3">
        <f>VLOOKUP($A169,Prices_Monthly!$A:$I,COLUMN(I$4),FALSE)/VLOOKUP(EOMONTH($A169,-12),Prices_Monthly!$A:$I,COLUMN(I$4),FALSE)-1</f>
        <v>0.13524219412284277</v>
      </c>
    </row>
    <row r="170" spans="1:9" x14ac:dyDescent="0.35">
      <c r="A170" s="2">
        <v>37894</v>
      </c>
      <c r="B170" s="3">
        <f>VLOOKUP($A170,Prices_Monthly!$A:$I,COLUMN(B$4),FALSE)/VLOOKUP(EOMONTH($A170,-12),Prices_Monthly!$A:$I,COLUMN(B$4),FALSE)-1</f>
        <v>0.11366137392936548</v>
      </c>
      <c r="C170" s="3">
        <f>VLOOKUP($A170,Prices_Monthly!$A:$I,COLUMN(C$4),FALSE)/VLOOKUP(EOMONTH($A170,-12),Prices_Monthly!$A:$I,COLUMN(C$4),FALSE)-1</f>
        <v>0.17068708306358538</v>
      </c>
      <c r="D170" s="3">
        <f>VLOOKUP($A170,Prices_Monthly!$A:$I,COLUMN(D$4),FALSE)/VLOOKUP(EOMONTH($A170,-12),Prices_Monthly!$A:$I,COLUMN(D$4),FALSE)-1</f>
        <v>-5.5623994427703716E-3</v>
      </c>
      <c r="E170" s="3">
        <f>VLOOKUP($A170,Prices_Monthly!$A:$I,COLUMN(E$4),FALSE)/VLOOKUP(EOMONTH($A170,-12),Prices_Monthly!$A:$I,COLUMN(E$4),FALSE)-1</f>
        <v>3.4600894704885476E-2</v>
      </c>
      <c r="F170" s="3">
        <f>VLOOKUP($A170,Prices_Monthly!$A:$I,COLUMN(F$4),FALSE)/VLOOKUP(EOMONTH($A170,-12),Prices_Monthly!$A:$I,COLUMN(F$4),FALSE)-1</f>
        <v>0.22620050547598991</v>
      </c>
      <c r="G170" s="3">
        <f>VLOOKUP($A170,Prices_Monthly!$A:$I,COLUMN(G$4),FALSE)/VLOOKUP(EOMONTH($A170,-12),Prices_Monthly!$A:$I,COLUMN(G$4),FALSE)-1</f>
        <v>0.54758153145399402</v>
      </c>
      <c r="H170" s="3">
        <f>VLOOKUP($A170,Prices_Monthly!$A:$I,COLUMN(H$4),FALSE)/VLOOKUP(EOMONTH($A170,-12),Prices_Monthly!$A:$I,COLUMN(H$4),FALSE)-1</f>
        <v>7.4878045304922258E-2</v>
      </c>
      <c r="I170" s="3">
        <f>VLOOKUP($A170,Prices_Monthly!$A:$I,COLUMN(I$4),FALSE)/VLOOKUP(EOMONTH($A170,-12),Prices_Monthly!$A:$I,COLUMN(I$4),FALSE)-1</f>
        <v>0.19454498023492484</v>
      </c>
    </row>
    <row r="171" spans="1:9" x14ac:dyDescent="0.35">
      <c r="A171" s="2">
        <v>37925</v>
      </c>
      <c r="B171" s="3">
        <f>VLOOKUP($A171,Prices_Monthly!$A:$I,COLUMN(B$4),FALSE)/VLOOKUP(EOMONTH($A171,-12),Prices_Monthly!$A:$I,COLUMN(B$4),FALSE)-1</f>
        <v>0.28298729282007473</v>
      </c>
      <c r="C171" s="3">
        <f>VLOOKUP($A171,Prices_Monthly!$A:$I,COLUMN(C$4),FALSE)/VLOOKUP(EOMONTH($A171,-12),Prices_Monthly!$A:$I,COLUMN(C$4),FALSE)-1</f>
        <v>0.19104418398061185</v>
      </c>
      <c r="D171" s="3">
        <f>VLOOKUP($A171,Prices_Monthly!$A:$I,COLUMN(D$4),FALSE)/VLOOKUP(EOMONTH($A171,-12),Prices_Monthly!$A:$I,COLUMN(D$4),FALSE)-1</f>
        <v>-1.6777758774396911E-2</v>
      </c>
      <c r="E171" s="3">
        <f>VLOOKUP($A171,Prices_Monthly!$A:$I,COLUMN(E$4),FALSE)/VLOOKUP(EOMONTH($A171,-12),Prices_Monthly!$A:$I,COLUMN(E$4),FALSE)-1</f>
        <v>2.4090824477379202E-2</v>
      </c>
      <c r="F171" s="3">
        <f>VLOOKUP($A171,Prices_Monthly!$A:$I,COLUMN(F$4),FALSE)/VLOOKUP(EOMONTH($A171,-12),Prices_Monthly!$A:$I,COLUMN(F$4),FALSE)-1</f>
        <v>0.1916515895580253</v>
      </c>
      <c r="G171" s="3">
        <f>VLOOKUP($A171,Prices_Monthly!$A:$I,COLUMN(G$4),FALSE)/VLOOKUP(EOMONTH($A171,-12),Prices_Monthly!$A:$I,COLUMN(G$4),FALSE)-1</f>
        <v>0.41592537733928037</v>
      </c>
      <c r="H171" s="3">
        <f>VLOOKUP($A171,Prices_Monthly!$A:$I,COLUMN(H$4),FALSE)/VLOOKUP(EOMONTH($A171,-12),Prices_Monthly!$A:$I,COLUMN(H$4),FALSE)-1</f>
        <v>9.9898729449619639E-2</v>
      </c>
      <c r="I171" s="3">
        <f>VLOOKUP($A171,Prices_Monthly!$A:$I,COLUMN(I$4),FALSE)/VLOOKUP(EOMONTH($A171,-12),Prices_Monthly!$A:$I,COLUMN(I$4),FALSE)-1</f>
        <v>0.18945911319203557</v>
      </c>
    </row>
    <row r="172" spans="1:9" x14ac:dyDescent="0.35">
      <c r="A172" s="2">
        <v>37955</v>
      </c>
      <c r="B172" s="3">
        <f>VLOOKUP($A172,Prices_Monthly!$A:$I,COLUMN(B$4),FALSE)/VLOOKUP(EOMONTH($A172,-12),Prices_Monthly!$A:$I,COLUMN(B$4),FALSE)-1</f>
        <v>0.33844560495696796</v>
      </c>
      <c r="C172" s="3">
        <f>VLOOKUP($A172,Prices_Monthly!$A:$I,COLUMN(C$4),FALSE)/VLOOKUP(EOMONTH($A172,-12),Prices_Monthly!$A:$I,COLUMN(C$4),FALSE)-1</f>
        <v>0.234647324470727</v>
      </c>
      <c r="D172" s="3">
        <f>VLOOKUP($A172,Prices_Monthly!$A:$I,COLUMN(D$4),FALSE)/VLOOKUP(EOMONTH($A172,-12),Prices_Monthly!$A:$I,COLUMN(D$4),FALSE)-1</f>
        <v>-6.9196067004656525E-3</v>
      </c>
      <c r="E172" s="3">
        <f>VLOOKUP($A172,Prices_Monthly!$A:$I,COLUMN(E$4),FALSE)/VLOOKUP(EOMONTH($A172,-12),Prices_Monthly!$A:$I,COLUMN(E$4),FALSE)-1</f>
        <v>4.455022705181344E-2</v>
      </c>
      <c r="F172" s="3">
        <f>VLOOKUP($A172,Prices_Monthly!$A:$I,COLUMN(F$4),FALSE)/VLOOKUP(EOMONTH($A172,-12),Prices_Monthly!$A:$I,COLUMN(F$4),FALSE)-1</f>
        <v>0.13606356968215172</v>
      </c>
      <c r="G172" s="3">
        <f>VLOOKUP($A172,Prices_Monthly!$A:$I,COLUMN(G$4),FALSE)/VLOOKUP(EOMONTH($A172,-12),Prices_Monthly!$A:$I,COLUMN(G$4),FALSE)-1</f>
        <v>0.26304491004620245</v>
      </c>
      <c r="H172" s="3">
        <f>VLOOKUP($A172,Prices_Monthly!$A:$I,COLUMN(H$4),FALSE)/VLOOKUP(EOMONTH($A172,-12),Prices_Monthly!$A:$I,COLUMN(H$4),FALSE)-1</f>
        <v>0.10452987980483996</v>
      </c>
      <c r="I172" s="3">
        <f>VLOOKUP($A172,Prices_Monthly!$A:$I,COLUMN(I$4),FALSE)/VLOOKUP(EOMONTH($A172,-12),Prices_Monthly!$A:$I,COLUMN(I$4),FALSE)-1</f>
        <v>0.22023449860816657</v>
      </c>
    </row>
    <row r="173" spans="1:9" x14ac:dyDescent="0.35">
      <c r="A173" s="2">
        <v>37986</v>
      </c>
      <c r="B173" s="3">
        <f>VLOOKUP($A173,Prices_Monthly!$A:$I,COLUMN(B$4),FALSE)/VLOOKUP(EOMONTH($A173,-12),Prices_Monthly!$A:$I,COLUMN(B$4),FALSE)-1</f>
        <v>0.28671442436488048</v>
      </c>
      <c r="C173" s="3">
        <f>VLOOKUP($A173,Prices_Monthly!$A:$I,COLUMN(C$4),FALSE)/VLOOKUP(EOMONTH($A173,-12),Prices_Monthly!$A:$I,COLUMN(C$4),FALSE)-1</f>
        <v>0.17809847332871254</v>
      </c>
      <c r="D173" s="3">
        <f>VLOOKUP($A173,Prices_Monthly!$A:$I,COLUMN(D$4),FALSE)/VLOOKUP(EOMONTH($A173,-12),Prices_Monthly!$A:$I,COLUMN(D$4),FALSE)-1</f>
        <v>-1.1058434951802365E-2</v>
      </c>
      <c r="E173" s="3">
        <f>VLOOKUP($A173,Prices_Monthly!$A:$I,COLUMN(E$4),FALSE)/VLOOKUP(EOMONTH($A173,-12),Prices_Monthly!$A:$I,COLUMN(E$4),FALSE)-1</f>
        <v>2.1322323571509649E-2</v>
      </c>
      <c r="F173" s="3">
        <f>VLOOKUP($A173,Prices_Monthly!$A:$I,COLUMN(F$4),FALSE)/VLOOKUP(EOMONTH($A173,-12),Prices_Monthly!$A:$I,COLUMN(F$4),FALSE)-1</f>
        <v>0.27048114434330284</v>
      </c>
      <c r="G173" s="3">
        <f>VLOOKUP($A173,Prices_Monthly!$A:$I,COLUMN(G$4),FALSE)/VLOOKUP(EOMONTH($A173,-12),Prices_Monthly!$A:$I,COLUMN(G$4),FALSE)-1</f>
        <v>0.47716462386146397</v>
      </c>
      <c r="H173" s="3">
        <f>VLOOKUP($A173,Prices_Monthly!$A:$I,COLUMN(H$4),FALSE)/VLOOKUP(EOMONTH($A173,-12),Prices_Monthly!$A:$I,COLUMN(H$4),FALSE)-1</f>
        <v>9.3689179291021052E-2</v>
      </c>
      <c r="I173" s="3">
        <f>VLOOKUP($A173,Prices_Monthly!$A:$I,COLUMN(I$4),FALSE)/VLOOKUP(EOMONTH($A173,-12),Prices_Monthly!$A:$I,COLUMN(I$4),FALSE)-1</f>
        <v>0.21665191839559372</v>
      </c>
    </row>
    <row r="174" spans="1:9" x14ac:dyDescent="0.35">
      <c r="A174" s="2">
        <v>38017</v>
      </c>
      <c r="B174" s="3">
        <f>VLOOKUP($A174,Prices_Monthly!$A:$I,COLUMN(B$4),FALSE)/VLOOKUP(EOMONTH($A174,-12),Prices_Monthly!$A:$I,COLUMN(B$4),FALSE)-1</f>
        <v>0.12724763882066159</v>
      </c>
      <c r="C174" s="3">
        <f>VLOOKUP($A174,Prices_Monthly!$A:$I,COLUMN(C$4),FALSE)/VLOOKUP(EOMONTH($A174,-12),Prices_Monthly!$A:$I,COLUMN(C$4),FALSE)-1</f>
        <v>7.6284430309389917E-2</v>
      </c>
      <c r="D174" s="3">
        <f>VLOOKUP($A174,Prices_Monthly!$A:$I,COLUMN(D$4),FALSE)/VLOOKUP(EOMONTH($A174,-12),Prices_Monthly!$A:$I,COLUMN(D$4),FALSE)-1</f>
        <v>-7.5473370977663379E-3</v>
      </c>
      <c r="E174" s="3">
        <f>VLOOKUP($A174,Prices_Monthly!$A:$I,COLUMN(E$4),FALSE)/VLOOKUP(EOMONTH($A174,-12),Prices_Monthly!$A:$I,COLUMN(E$4),FALSE)-1</f>
        <v>4.2169556032211064E-2</v>
      </c>
      <c r="F174" s="3">
        <f>VLOOKUP($A174,Prices_Monthly!$A:$I,COLUMN(F$4),FALSE)/VLOOKUP(EOMONTH($A174,-12),Prices_Monthly!$A:$I,COLUMN(F$4),FALSE)-1</f>
        <v>0.32949986627440486</v>
      </c>
      <c r="G174" s="3">
        <f>VLOOKUP($A174,Prices_Monthly!$A:$I,COLUMN(G$4),FALSE)/VLOOKUP(EOMONTH($A174,-12),Prices_Monthly!$A:$I,COLUMN(G$4),FALSE)-1</f>
        <v>0.50507723656286707</v>
      </c>
      <c r="H174" s="3">
        <f>VLOOKUP($A174,Prices_Monthly!$A:$I,COLUMN(H$4),FALSE)/VLOOKUP(EOMONTH($A174,-12),Prices_Monthly!$A:$I,COLUMN(H$4),FALSE)-1</f>
        <v>0.11934385347864707</v>
      </c>
      <c r="I174" s="3">
        <f>VLOOKUP($A174,Prices_Monthly!$A:$I,COLUMN(I$4),FALSE)/VLOOKUP(EOMONTH($A174,-12),Prices_Monthly!$A:$I,COLUMN(I$4),FALSE)-1</f>
        <v>0.17067854883752953</v>
      </c>
    </row>
    <row r="175" spans="1:9" x14ac:dyDescent="0.35">
      <c r="A175" s="2">
        <v>38046</v>
      </c>
      <c r="B175" s="3">
        <f>VLOOKUP($A175,Prices_Monthly!$A:$I,COLUMN(B$4),FALSE)/VLOOKUP(EOMONTH($A175,-12),Prices_Monthly!$A:$I,COLUMN(B$4),FALSE)-1</f>
        <v>1.8406848364379336E-2</v>
      </c>
      <c r="C175" s="3">
        <f>VLOOKUP($A175,Prices_Monthly!$A:$I,COLUMN(C$4),FALSE)/VLOOKUP(EOMONTH($A175,-12),Prices_Monthly!$A:$I,COLUMN(C$4),FALSE)-1</f>
        <v>0.11687772799613416</v>
      </c>
      <c r="D175" s="3">
        <f>VLOOKUP($A175,Prices_Monthly!$A:$I,COLUMN(D$4),FALSE)/VLOOKUP(EOMONTH($A175,-12),Prices_Monthly!$A:$I,COLUMN(D$4),FALSE)-1</f>
        <v>-3.5552006954766568E-3</v>
      </c>
      <c r="E175" s="3">
        <f>VLOOKUP($A175,Prices_Monthly!$A:$I,COLUMN(E$4),FALSE)/VLOOKUP(EOMONTH($A175,-12),Prices_Monthly!$A:$I,COLUMN(E$4),FALSE)-1</f>
        <v>3.4548912099610307E-2</v>
      </c>
      <c r="F175" s="3">
        <f>VLOOKUP($A175,Prices_Monthly!$A:$I,COLUMN(F$4),FALSE)/VLOOKUP(EOMONTH($A175,-12),Prices_Monthly!$A:$I,COLUMN(F$4),FALSE)-1</f>
        <v>0.36857841804838287</v>
      </c>
      <c r="G175" s="3">
        <f>VLOOKUP($A175,Prices_Monthly!$A:$I,COLUMN(G$4),FALSE)/VLOOKUP(EOMONTH($A175,-12),Prices_Monthly!$A:$I,COLUMN(G$4),FALSE)-1</f>
        <v>0.44330553641103942</v>
      </c>
      <c r="H175" s="3">
        <f>VLOOKUP($A175,Prices_Monthly!$A:$I,COLUMN(H$4),FALSE)/VLOOKUP(EOMONTH($A175,-12),Prices_Monthly!$A:$I,COLUMN(H$4),FALSE)-1</f>
        <v>6.9137582221664884E-2</v>
      </c>
      <c r="I175" s="3">
        <f>VLOOKUP($A175,Prices_Monthly!$A:$I,COLUMN(I$4),FALSE)/VLOOKUP(EOMONTH($A175,-12),Prices_Monthly!$A:$I,COLUMN(I$4),FALSE)-1</f>
        <v>0.16575021404109602</v>
      </c>
    </row>
    <row r="176" spans="1:9" x14ac:dyDescent="0.35">
      <c r="A176" s="2">
        <v>38077</v>
      </c>
      <c r="B176" s="3">
        <f>VLOOKUP($A176,Prices_Monthly!$A:$I,COLUMN(B$4),FALSE)/VLOOKUP(EOMONTH($A176,-12),Prices_Monthly!$A:$I,COLUMN(B$4),FALSE)-1</f>
        <v>0.26417909083212066</v>
      </c>
      <c r="C176" s="3">
        <f>VLOOKUP($A176,Prices_Monthly!$A:$I,COLUMN(C$4),FALSE)/VLOOKUP(EOMONTH($A176,-12),Prices_Monthly!$A:$I,COLUMN(C$4),FALSE)-1</f>
        <v>0.25332698318853919</v>
      </c>
      <c r="D176" s="3">
        <f>VLOOKUP($A176,Prices_Monthly!$A:$I,COLUMN(D$4),FALSE)/VLOOKUP(EOMONTH($A176,-12),Prices_Monthly!$A:$I,COLUMN(D$4),FALSE)-1</f>
        <v>-2.0077228229015254E-2</v>
      </c>
      <c r="E176" s="3">
        <f>VLOOKUP($A176,Prices_Monthly!$A:$I,COLUMN(E$4),FALSE)/VLOOKUP(EOMONTH($A176,-12),Prices_Monthly!$A:$I,COLUMN(E$4),FALSE)-1</f>
        <v>5.3031805925554121E-2</v>
      </c>
      <c r="F176" s="3">
        <f>VLOOKUP($A176,Prices_Monthly!$A:$I,COLUMN(F$4),FALSE)/VLOOKUP(EOMONTH($A176,-12),Prices_Monthly!$A:$I,COLUMN(F$4),FALSE)-1</f>
        <v>0.33526478911197977</v>
      </c>
      <c r="G176" s="3">
        <f>VLOOKUP($A176,Prices_Monthly!$A:$I,COLUMN(G$4),FALSE)/VLOOKUP(EOMONTH($A176,-12),Prices_Monthly!$A:$I,COLUMN(G$4),FALSE)-1</f>
        <v>0.40036615865785441</v>
      </c>
      <c r="H176" s="3">
        <f>VLOOKUP($A176,Prices_Monthly!$A:$I,COLUMN(H$4),FALSE)/VLOOKUP(EOMONTH($A176,-12),Prices_Monthly!$A:$I,COLUMN(H$4),FALSE)-1</f>
        <v>0.12622464616800966</v>
      </c>
      <c r="I176" s="3">
        <f>VLOOKUP($A176,Prices_Monthly!$A:$I,COLUMN(I$4),FALSE)/VLOOKUP(EOMONTH($A176,-12),Prices_Monthly!$A:$I,COLUMN(I$4),FALSE)-1</f>
        <v>0.13860422190614052</v>
      </c>
    </row>
    <row r="177" spans="1:9" x14ac:dyDescent="0.35">
      <c r="A177" s="2">
        <v>38107</v>
      </c>
      <c r="B177" s="3">
        <f>VLOOKUP($A177,Prices_Monthly!$A:$I,COLUMN(B$4),FALSE)/VLOOKUP(EOMONTH($A177,-12),Prices_Monthly!$A:$I,COLUMN(B$4),FALSE)-1</f>
        <v>0.57969536761761664</v>
      </c>
      <c r="C177" s="3">
        <f>VLOOKUP($A177,Prices_Monthly!$A:$I,COLUMN(C$4),FALSE)/VLOOKUP(EOMONTH($A177,-12),Prices_Monthly!$A:$I,COLUMN(C$4),FALSE)-1</f>
        <v>0.12558380902957955</v>
      </c>
      <c r="D177" s="3">
        <f>VLOOKUP($A177,Prices_Monthly!$A:$I,COLUMN(D$4),FALSE)/VLOOKUP(EOMONTH($A177,-12),Prices_Monthly!$A:$I,COLUMN(D$4),FALSE)-1</f>
        <v>-2.5176615834838434E-2</v>
      </c>
      <c r="E177" s="3">
        <f>VLOOKUP($A177,Prices_Monthly!$A:$I,COLUMN(E$4),FALSE)/VLOOKUP(EOMONTH($A177,-12),Prices_Monthly!$A:$I,COLUMN(E$4),FALSE)-1</f>
        <v>6.0533343836866038E-3</v>
      </c>
      <c r="F177" s="3">
        <f>VLOOKUP($A177,Prices_Monthly!$A:$I,COLUMN(F$4),FALSE)/VLOOKUP(EOMONTH($A177,-12),Prices_Monthly!$A:$I,COLUMN(F$4),FALSE)-1</f>
        <v>0.21380513331672057</v>
      </c>
      <c r="G177" s="3">
        <f>VLOOKUP($A177,Prices_Monthly!$A:$I,COLUMN(G$4),FALSE)/VLOOKUP(EOMONTH($A177,-12),Prices_Monthly!$A:$I,COLUMN(G$4),FALSE)-1</f>
        <v>0.25594543231633993</v>
      </c>
      <c r="H177" s="3">
        <f>VLOOKUP($A177,Prices_Monthly!$A:$I,COLUMN(H$4),FALSE)/VLOOKUP(EOMONTH($A177,-12),Prices_Monthly!$A:$I,COLUMN(H$4),FALSE)-1</f>
        <v>6.7834414334925874E-2</v>
      </c>
      <c r="I177" s="3">
        <f>VLOOKUP($A177,Prices_Monthly!$A:$I,COLUMN(I$4),FALSE)/VLOOKUP(EOMONTH($A177,-12),Prices_Monthly!$A:$I,COLUMN(I$4),FALSE)-1</f>
        <v>8.5704915868805687E-2</v>
      </c>
    </row>
    <row r="178" spans="1:9" x14ac:dyDescent="0.35">
      <c r="A178" s="2">
        <v>38138</v>
      </c>
      <c r="B178" s="3">
        <f>VLOOKUP($A178,Prices_Monthly!$A:$I,COLUMN(B$4),FALSE)/VLOOKUP(EOMONTH($A178,-12),Prices_Monthly!$A:$I,COLUMN(B$4),FALSE)-1</f>
        <v>0.55207728949905932</v>
      </c>
      <c r="C178" s="3">
        <f>VLOOKUP($A178,Prices_Monthly!$A:$I,COLUMN(C$4),FALSE)/VLOOKUP(EOMONTH($A178,-12),Prices_Monthly!$A:$I,COLUMN(C$4),FALSE)-1</f>
        <v>6.4562696883738058E-2</v>
      </c>
      <c r="D178" s="3">
        <f>VLOOKUP($A178,Prices_Monthly!$A:$I,COLUMN(D$4),FALSE)/VLOOKUP(EOMONTH($A178,-12),Prices_Monthly!$A:$I,COLUMN(D$4),FALSE)-1</f>
        <v>-2.8880827135860487E-2</v>
      </c>
      <c r="E178" s="3">
        <f>VLOOKUP($A178,Prices_Monthly!$A:$I,COLUMN(E$4),FALSE)/VLOOKUP(EOMONTH($A178,-12),Prices_Monthly!$A:$I,COLUMN(E$4),FALSE)-1</f>
        <v>-3.2550791714403116E-2</v>
      </c>
      <c r="F178" s="3">
        <f>VLOOKUP($A178,Prices_Monthly!$A:$I,COLUMN(F$4),FALSE)/VLOOKUP(EOMONTH($A178,-12),Prices_Monthly!$A:$I,COLUMN(F$4),FALSE)-1</f>
        <v>0.1690758293838861</v>
      </c>
      <c r="G178" s="3">
        <f>VLOOKUP($A178,Prices_Monthly!$A:$I,COLUMN(G$4),FALSE)/VLOOKUP(EOMONTH($A178,-12),Prices_Monthly!$A:$I,COLUMN(G$4),FALSE)-1</f>
        <v>0.21356653350222476</v>
      </c>
      <c r="H178" s="3">
        <f>VLOOKUP($A178,Prices_Monthly!$A:$I,COLUMN(H$4),FALSE)/VLOOKUP(EOMONTH($A178,-12),Prices_Monthly!$A:$I,COLUMN(H$4),FALSE)-1</f>
        <v>6.9727660747545661E-2</v>
      </c>
      <c r="I178" s="3">
        <f>VLOOKUP($A178,Prices_Monthly!$A:$I,COLUMN(I$4),FALSE)/VLOOKUP(EOMONTH($A178,-12),Prices_Monthly!$A:$I,COLUMN(I$4),FALSE)-1</f>
        <v>4.9097948599149399E-2</v>
      </c>
    </row>
    <row r="179" spans="1:9" x14ac:dyDescent="0.35">
      <c r="A179" s="2">
        <v>38168</v>
      </c>
      <c r="B179" s="3">
        <f>VLOOKUP($A179,Prices_Monthly!$A:$I,COLUMN(B$4),FALSE)/VLOOKUP(EOMONTH($A179,-12),Prices_Monthly!$A:$I,COLUMN(B$4),FALSE)-1</f>
        <v>0.50436464830303662</v>
      </c>
      <c r="C179" s="3">
        <f>VLOOKUP($A179,Prices_Monthly!$A:$I,COLUMN(C$4),FALSE)/VLOOKUP(EOMONTH($A179,-12),Prices_Monthly!$A:$I,COLUMN(C$4),FALSE)-1</f>
        <v>0.1184840574604038</v>
      </c>
      <c r="D179" s="3">
        <f>VLOOKUP($A179,Prices_Monthly!$A:$I,COLUMN(D$4),FALSE)/VLOOKUP(EOMONTH($A179,-12),Prices_Monthly!$A:$I,COLUMN(D$4),FALSE)-1</f>
        <v>-1.999414809938227E-2</v>
      </c>
      <c r="E179" s="3">
        <f>VLOOKUP($A179,Prices_Monthly!$A:$I,COLUMN(E$4),FALSE)/VLOOKUP(EOMONTH($A179,-12),Prices_Monthly!$A:$I,COLUMN(E$4),FALSE)-1</f>
        <v>-1.5732623566551807E-2</v>
      </c>
      <c r="F179" s="3">
        <f>VLOOKUP($A179,Prices_Monthly!$A:$I,COLUMN(F$4),FALSE)/VLOOKUP(EOMONTH($A179,-12),Prices_Monthly!$A:$I,COLUMN(F$4),FALSE)-1</f>
        <v>0.17685640665261193</v>
      </c>
      <c r="G179" s="3">
        <f>VLOOKUP($A179,Prices_Monthly!$A:$I,COLUMN(G$4),FALSE)/VLOOKUP(EOMONTH($A179,-12),Prices_Monthly!$A:$I,COLUMN(G$4),FALSE)-1</f>
        <v>0.25186992585116075</v>
      </c>
      <c r="H179" s="3">
        <f>VLOOKUP($A179,Prices_Monthly!$A:$I,COLUMN(H$4),FALSE)/VLOOKUP(EOMONTH($A179,-12),Prices_Monthly!$A:$I,COLUMN(H$4),FALSE)-1</f>
        <v>8.7766776052543127E-2</v>
      </c>
      <c r="I179" s="3">
        <f>VLOOKUP($A179,Prices_Monthly!$A:$I,COLUMN(I$4),FALSE)/VLOOKUP(EOMONTH($A179,-12),Prices_Monthly!$A:$I,COLUMN(I$4),FALSE)-1</f>
        <v>7.0517982085431807E-2</v>
      </c>
    </row>
    <row r="180" spans="1:9" x14ac:dyDescent="0.35">
      <c r="A180" s="2">
        <v>38199</v>
      </c>
      <c r="B180" s="3">
        <f>VLOOKUP($A180,Prices_Monthly!$A:$I,COLUMN(B$4),FALSE)/VLOOKUP(EOMONTH($A180,-12),Prices_Monthly!$A:$I,COLUMN(B$4),FALSE)-1</f>
        <v>0.69620241739222655</v>
      </c>
      <c r="C180" s="3">
        <f>VLOOKUP($A180,Prices_Monthly!$A:$I,COLUMN(C$4),FALSE)/VLOOKUP(EOMONTH($A180,-12),Prices_Monthly!$A:$I,COLUMN(C$4),FALSE)-1</f>
        <v>8.7856894990750778E-2</v>
      </c>
      <c r="D180" s="3">
        <f>VLOOKUP($A180,Prices_Monthly!$A:$I,COLUMN(D$4),FALSE)/VLOOKUP(EOMONTH($A180,-12),Prices_Monthly!$A:$I,COLUMN(D$4),FALSE)-1</f>
        <v>-2.3807433718596505E-2</v>
      </c>
      <c r="E180" s="3">
        <f>VLOOKUP($A180,Prices_Monthly!$A:$I,COLUMN(E$4),FALSE)/VLOOKUP(EOMONTH($A180,-12),Prices_Monthly!$A:$I,COLUMN(E$4),FALSE)-1</f>
        <v>5.8158747381167109E-2</v>
      </c>
      <c r="F180" s="3">
        <f>VLOOKUP($A180,Prices_Monthly!$A:$I,COLUMN(F$4),FALSE)/VLOOKUP(EOMONTH($A180,-12),Prices_Monthly!$A:$I,COLUMN(F$4),FALSE)-1</f>
        <v>0.11764028113837988</v>
      </c>
      <c r="G180" s="3">
        <f>VLOOKUP($A180,Prices_Monthly!$A:$I,COLUMN(G$4),FALSE)/VLOOKUP(EOMONTH($A180,-12),Prices_Monthly!$A:$I,COLUMN(G$4),FALSE)-1</f>
        <v>8.7100979755213803E-2</v>
      </c>
      <c r="H180" s="3">
        <f>VLOOKUP($A180,Prices_Monthly!$A:$I,COLUMN(H$4),FALSE)/VLOOKUP(EOMONTH($A180,-12),Prices_Monthly!$A:$I,COLUMN(H$4),FALSE)-1</f>
        <v>6.9013437655418342E-2</v>
      </c>
      <c r="I180" s="3">
        <f>VLOOKUP($A180,Prices_Monthly!$A:$I,COLUMN(I$4),FALSE)/VLOOKUP(EOMONTH($A180,-12),Prices_Monthly!$A:$I,COLUMN(I$4),FALSE)-1</f>
        <v>8.0457602166279951E-2</v>
      </c>
    </row>
    <row r="181" spans="1:9" x14ac:dyDescent="0.35">
      <c r="A181" s="2">
        <v>38230</v>
      </c>
      <c r="B181" s="3">
        <f>VLOOKUP($A181,Prices_Monthly!$A:$I,COLUMN(B$4),FALSE)/VLOOKUP(EOMONTH($A181,-12),Prices_Monthly!$A:$I,COLUMN(B$4),FALSE)-1</f>
        <v>0.57136582525562374</v>
      </c>
      <c r="C181" s="3">
        <f>VLOOKUP($A181,Prices_Monthly!$A:$I,COLUMN(C$4),FALSE)/VLOOKUP(EOMONTH($A181,-12),Prices_Monthly!$A:$I,COLUMN(C$4),FALSE)-1</f>
        <v>7.6020222128053705E-2</v>
      </c>
      <c r="D181" s="3">
        <f>VLOOKUP($A181,Prices_Monthly!$A:$I,COLUMN(D$4),FALSE)/VLOOKUP(EOMONTH($A181,-12),Prices_Monthly!$A:$I,COLUMN(D$4),FALSE)-1</f>
        <v>2.8732213783277505E-2</v>
      </c>
      <c r="E181" s="3">
        <f>VLOOKUP($A181,Prices_Monthly!$A:$I,COLUMN(E$4),FALSE)/VLOOKUP(EOMONTH($A181,-12),Prices_Monthly!$A:$I,COLUMN(E$4),FALSE)-1</f>
        <v>7.6040596849767494E-2</v>
      </c>
      <c r="F181" s="3">
        <f>VLOOKUP($A181,Prices_Monthly!$A:$I,COLUMN(F$4),FALSE)/VLOOKUP(EOMONTH($A181,-12),Prices_Monthly!$A:$I,COLUMN(F$4),FALSE)-1</f>
        <v>0.10010179843909062</v>
      </c>
      <c r="G181" s="3">
        <f>VLOOKUP($A181,Prices_Monthly!$A:$I,COLUMN(G$4),FALSE)/VLOOKUP(EOMONTH($A181,-12),Prices_Monthly!$A:$I,COLUMN(G$4),FALSE)-1</f>
        <v>1.2057430186170226E-2</v>
      </c>
      <c r="H181" s="3">
        <f>VLOOKUP($A181,Prices_Monthly!$A:$I,COLUMN(H$4),FALSE)/VLOOKUP(EOMONTH($A181,-12),Prices_Monthly!$A:$I,COLUMN(H$4),FALSE)-1</f>
        <v>5.0527138466929467E-2</v>
      </c>
      <c r="I181" s="3">
        <f>VLOOKUP($A181,Prices_Monthly!$A:$I,COLUMN(I$4),FALSE)/VLOOKUP(EOMONTH($A181,-12),Prices_Monthly!$A:$I,COLUMN(I$4),FALSE)-1</f>
        <v>0.11773957888382602</v>
      </c>
    </row>
    <row r="182" spans="1:9" x14ac:dyDescent="0.35">
      <c r="A182" s="2">
        <v>38260</v>
      </c>
      <c r="B182" s="3">
        <f>VLOOKUP($A182,Prices_Monthly!$A:$I,COLUMN(B$4),FALSE)/VLOOKUP(EOMONTH($A182,-12),Prices_Monthly!$A:$I,COLUMN(B$4),FALSE)-1</f>
        <v>1.1039149168035718</v>
      </c>
      <c r="C182" s="3">
        <f>VLOOKUP($A182,Prices_Monthly!$A:$I,COLUMN(C$4),FALSE)/VLOOKUP(EOMONTH($A182,-12),Prices_Monthly!$A:$I,COLUMN(C$4),FALSE)-1</f>
        <v>7.0471977110432515E-2</v>
      </c>
      <c r="D182" s="3">
        <f>VLOOKUP($A182,Prices_Monthly!$A:$I,COLUMN(D$4),FALSE)/VLOOKUP(EOMONTH($A182,-12),Prices_Monthly!$A:$I,COLUMN(D$4),FALSE)-1</f>
        <v>3.1832741503694306E-2</v>
      </c>
      <c r="E182" s="3">
        <f>VLOOKUP($A182,Prices_Monthly!$A:$I,COLUMN(E$4),FALSE)/VLOOKUP(EOMONTH($A182,-12),Prices_Monthly!$A:$I,COLUMN(E$4),FALSE)-1</f>
        <v>3.2868426331283951E-2</v>
      </c>
      <c r="F182" s="3">
        <f>VLOOKUP($A182,Prices_Monthly!$A:$I,COLUMN(F$4),FALSE)/VLOOKUP(EOMONTH($A182,-12),Prices_Monthly!$A:$I,COLUMN(F$4),FALSE)-1</f>
        <v>0.12412687507156761</v>
      </c>
      <c r="G182" s="3">
        <f>VLOOKUP($A182,Prices_Monthly!$A:$I,COLUMN(G$4),FALSE)/VLOOKUP(EOMONTH($A182,-12),Prices_Monthly!$A:$I,COLUMN(G$4),FALSE)-1</f>
        <v>7.4344615753178633E-2</v>
      </c>
      <c r="H182" s="3">
        <f>VLOOKUP($A182,Prices_Monthly!$A:$I,COLUMN(H$4),FALSE)/VLOOKUP(EOMONTH($A182,-12),Prices_Monthly!$A:$I,COLUMN(H$4),FALSE)-1</f>
        <v>1.0351623779789598E-3</v>
      </c>
      <c r="I182" s="3">
        <f>VLOOKUP($A182,Prices_Monthly!$A:$I,COLUMN(I$4),FALSE)/VLOOKUP(EOMONTH($A182,-12),Prices_Monthly!$A:$I,COLUMN(I$4),FALSE)-1</f>
        <v>7.634722439459618E-2</v>
      </c>
    </row>
    <row r="183" spans="1:9" x14ac:dyDescent="0.35">
      <c r="A183" s="2">
        <v>38291</v>
      </c>
      <c r="B183" s="3">
        <f>VLOOKUP($A183,Prices_Monthly!$A:$I,COLUMN(B$4),FALSE)/VLOOKUP(EOMONTH($A183,-12),Prices_Monthly!$A:$I,COLUMN(B$4),FALSE)-1</f>
        <v>1.1214360002553154</v>
      </c>
      <c r="C183" s="3">
        <f>VLOOKUP($A183,Prices_Monthly!$A:$I,COLUMN(C$4),FALSE)/VLOOKUP(EOMONTH($A183,-12),Prices_Monthly!$A:$I,COLUMN(C$4),FALSE)-1</f>
        <v>9.7652874528716183E-2</v>
      </c>
      <c r="D183" s="3">
        <f>VLOOKUP($A183,Prices_Monthly!$A:$I,COLUMN(D$4),FALSE)/VLOOKUP(EOMONTH($A183,-12),Prices_Monthly!$A:$I,COLUMN(D$4),FALSE)-1</f>
        <v>3.3329936511021119E-2</v>
      </c>
      <c r="E183" s="3">
        <f>VLOOKUP($A183,Prices_Monthly!$A:$I,COLUMN(E$4),FALSE)/VLOOKUP(EOMONTH($A183,-12),Prices_Monthly!$A:$I,COLUMN(E$4),FALSE)-1</f>
        <v>6.3047423923194179E-2</v>
      </c>
      <c r="F183" s="3">
        <f>VLOOKUP($A183,Prices_Monthly!$A:$I,COLUMN(F$4),FALSE)/VLOOKUP(EOMONTH($A183,-12),Prices_Monthly!$A:$I,COLUMN(F$4),FALSE)-1</f>
        <v>7.9167118533781666E-2</v>
      </c>
      <c r="G183" s="3">
        <f>VLOOKUP($A183,Prices_Monthly!$A:$I,COLUMN(G$4),FALSE)/VLOOKUP(EOMONTH($A183,-12),Prices_Monthly!$A:$I,COLUMN(G$4),FALSE)-1</f>
        <v>4.0096137744900062E-2</v>
      </c>
      <c r="H183" s="3">
        <f>VLOOKUP($A183,Prices_Monthly!$A:$I,COLUMN(H$4),FALSE)/VLOOKUP(EOMONTH($A183,-12),Prices_Monthly!$A:$I,COLUMN(H$4),FALSE)-1</f>
        <v>2.2059335684123438E-2</v>
      </c>
      <c r="I183" s="3">
        <f>VLOOKUP($A183,Prices_Monthly!$A:$I,COLUMN(I$4),FALSE)/VLOOKUP(EOMONTH($A183,-12),Prices_Monthly!$A:$I,COLUMN(I$4),FALSE)-1</f>
        <v>0.10365255712474108</v>
      </c>
    </row>
    <row r="184" spans="1:9" x14ac:dyDescent="0.35">
      <c r="A184" s="2">
        <v>38321</v>
      </c>
      <c r="B184" s="3">
        <f>VLOOKUP($A184,Prices_Monthly!$A:$I,COLUMN(B$4),FALSE)/VLOOKUP(EOMONTH($A184,-12),Prices_Monthly!$A:$I,COLUMN(B$4),FALSE)-1</f>
        <v>1.0032949238053379</v>
      </c>
      <c r="C184" s="3">
        <f>VLOOKUP($A184,Prices_Monthly!$A:$I,COLUMN(C$4),FALSE)/VLOOKUP(EOMONTH($A184,-12),Prices_Monthly!$A:$I,COLUMN(C$4),FALSE)-1</f>
        <v>0.11738636257331825</v>
      </c>
      <c r="D184" s="3">
        <f>VLOOKUP($A184,Prices_Monthly!$A:$I,COLUMN(D$4),FALSE)/VLOOKUP(EOMONTH($A184,-12),Prices_Monthly!$A:$I,COLUMN(D$4),FALSE)-1</f>
        <v>2.5472903490097787E-2</v>
      </c>
      <c r="E184" s="3">
        <f>VLOOKUP($A184,Prices_Monthly!$A:$I,COLUMN(E$4),FALSE)/VLOOKUP(EOMONTH($A184,-12),Prices_Monthly!$A:$I,COLUMN(E$4),FALSE)-1</f>
        <v>4.2599468761076675E-2</v>
      </c>
      <c r="F184" s="3">
        <f>VLOOKUP($A184,Prices_Monthly!$A:$I,COLUMN(F$4),FALSE)/VLOOKUP(EOMONTH($A184,-12),Prices_Monthly!$A:$I,COLUMN(F$4),FALSE)-1</f>
        <v>0.11223501560314197</v>
      </c>
      <c r="G184" s="3">
        <f>VLOOKUP($A184,Prices_Monthly!$A:$I,COLUMN(G$4),FALSE)/VLOOKUP(EOMONTH($A184,-12),Prices_Monthly!$A:$I,COLUMN(G$4),FALSE)-1</f>
        <v>9.2640621354959984E-2</v>
      </c>
      <c r="H184" s="3">
        <f>VLOOKUP($A184,Prices_Monthly!$A:$I,COLUMN(H$4),FALSE)/VLOOKUP(EOMONTH($A184,-12),Prices_Monthly!$A:$I,COLUMN(H$4),FALSE)-1</f>
        <v>5.0983494138531205E-2</v>
      </c>
      <c r="I184" s="3">
        <f>VLOOKUP($A184,Prices_Monthly!$A:$I,COLUMN(I$4),FALSE)/VLOOKUP(EOMONTH($A184,-12),Prices_Monthly!$A:$I,COLUMN(I$4),FALSE)-1</f>
        <v>0.11752616860683118</v>
      </c>
    </row>
    <row r="185" spans="1:9" x14ac:dyDescent="0.35">
      <c r="A185" s="2">
        <v>38352</v>
      </c>
      <c r="B185" s="3">
        <f>VLOOKUP($A185,Prices_Monthly!$A:$I,COLUMN(B$4),FALSE)/VLOOKUP(EOMONTH($A185,-12),Prices_Monthly!$A:$I,COLUMN(B$4),FALSE)-1</f>
        <v>0.58698229761053411</v>
      </c>
      <c r="C185" s="3">
        <f>VLOOKUP($A185,Prices_Monthly!$A:$I,COLUMN(C$4),FALSE)/VLOOKUP(EOMONTH($A185,-12),Prices_Monthly!$A:$I,COLUMN(C$4),FALSE)-1</f>
        <v>3.3878930638230331E-2</v>
      </c>
      <c r="D185" s="3">
        <f>VLOOKUP($A185,Prices_Monthly!$A:$I,COLUMN(D$4),FALSE)/VLOOKUP(EOMONTH($A185,-12),Prices_Monthly!$A:$I,COLUMN(D$4),FALSE)-1</f>
        <v>3.1052656034175508E-2</v>
      </c>
      <c r="E185" s="3">
        <f>VLOOKUP($A185,Prices_Monthly!$A:$I,COLUMN(E$4),FALSE)/VLOOKUP(EOMONTH($A185,-12),Prices_Monthly!$A:$I,COLUMN(E$4),FALSE)-1</f>
        <v>4.0870224895542595E-2</v>
      </c>
      <c r="F185" s="3">
        <f>VLOOKUP($A185,Prices_Monthly!$A:$I,COLUMN(F$4),FALSE)/VLOOKUP(EOMONTH($A185,-12),Prices_Monthly!$A:$I,COLUMN(F$4),FALSE)-1</f>
        <v>9.1914022517912031E-2</v>
      </c>
      <c r="G185" s="3">
        <f>VLOOKUP($A185,Prices_Monthly!$A:$I,COLUMN(G$4),FALSE)/VLOOKUP(EOMONTH($A185,-12),Prices_Monthly!$A:$I,COLUMN(G$4),FALSE)-1</f>
        <v>9.231012242676373E-2</v>
      </c>
      <c r="H185" s="3">
        <f>VLOOKUP($A185,Prices_Monthly!$A:$I,COLUMN(H$4),FALSE)/VLOOKUP(EOMONTH($A185,-12),Prices_Monthly!$A:$I,COLUMN(H$4),FALSE)-1</f>
        <v>3.1080278050330978E-2</v>
      </c>
      <c r="I185" s="3">
        <f>VLOOKUP($A185,Prices_Monthly!$A:$I,COLUMN(I$4),FALSE)/VLOOKUP(EOMONTH($A185,-12),Prices_Monthly!$A:$I,COLUMN(I$4),FALSE)-1</f>
        <v>8.4884588769369662E-2</v>
      </c>
    </row>
    <row r="186" spans="1:9" x14ac:dyDescent="0.35">
      <c r="A186" s="2">
        <v>38383</v>
      </c>
      <c r="B186" s="3">
        <f>VLOOKUP($A186,Prices_Monthly!$A:$I,COLUMN(B$4),FALSE)/VLOOKUP(EOMONTH($A186,-12),Prices_Monthly!$A:$I,COLUMN(B$4),FALSE)-1</f>
        <v>0.77733422819803666</v>
      </c>
      <c r="C186" s="3">
        <f>VLOOKUP($A186,Prices_Monthly!$A:$I,COLUMN(C$4),FALSE)/VLOOKUP(EOMONTH($A186,-12),Prices_Monthly!$A:$I,COLUMN(C$4),FALSE)-1</f>
        <v>3.0040642404733697E-2</v>
      </c>
      <c r="D186" s="3">
        <f>VLOOKUP($A186,Prices_Monthly!$A:$I,COLUMN(D$4),FALSE)/VLOOKUP(EOMONTH($A186,-12),Prices_Monthly!$A:$I,COLUMN(D$4),FALSE)-1</f>
        <v>3.1316478595637021E-2</v>
      </c>
      <c r="E186" s="3">
        <f>VLOOKUP($A186,Prices_Monthly!$A:$I,COLUMN(E$4),FALSE)/VLOOKUP(EOMONTH($A186,-12),Prices_Monthly!$A:$I,COLUMN(E$4),FALSE)-1</f>
        <v>3.3136975369484123E-2</v>
      </c>
      <c r="F186" s="3">
        <f>VLOOKUP($A186,Prices_Monthly!$A:$I,COLUMN(F$4),FALSE)/VLOOKUP(EOMONTH($A186,-12),Prices_Monthly!$A:$I,COLUMN(F$4),FALSE)-1</f>
        <v>4.4759605713136308E-2</v>
      </c>
      <c r="G186" s="3">
        <f>VLOOKUP($A186,Prices_Monthly!$A:$I,COLUMN(G$4),FALSE)/VLOOKUP(EOMONTH($A186,-12),Prices_Monthly!$A:$I,COLUMN(G$4),FALSE)-1</f>
        <v>5.806789880718366E-3</v>
      </c>
      <c r="H186" s="3">
        <f>VLOOKUP($A186,Prices_Monthly!$A:$I,COLUMN(H$4),FALSE)/VLOOKUP(EOMONTH($A186,-12),Prices_Monthly!$A:$I,COLUMN(H$4),FALSE)-1</f>
        <v>7.771359152391133E-3</v>
      </c>
      <c r="I186" s="3">
        <f>VLOOKUP($A186,Prices_Monthly!$A:$I,COLUMN(I$4),FALSE)/VLOOKUP(EOMONTH($A186,-12),Prices_Monthly!$A:$I,COLUMN(I$4),FALSE)-1</f>
        <v>5.5358701745035654E-2</v>
      </c>
    </row>
    <row r="187" spans="1:9" x14ac:dyDescent="0.35">
      <c r="A187" s="2">
        <v>38411</v>
      </c>
      <c r="B187" s="3">
        <f>VLOOKUP($A187,Prices_Monthly!$A:$I,COLUMN(B$4),FALSE)/VLOOKUP(EOMONTH($A187,-12),Prices_Monthly!$A:$I,COLUMN(B$4),FALSE)-1</f>
        <v>0.90181715114135708</v>
      </c>
      <c r="C187" s="3">
        <f>VLOOKUP($A187,Prices_Monthly!$A:$I,COLUMN(C$4),FALSE)/VLOOKUP(EOMONTH($A187,-12),Prices_Monthly!$A:$I,COLUMN(C$4),FALSE)-1</f>
        <v>7.9167038972154602E-2</v>
      </c>
      <c r="D187" s="3">
        <f>VLOOKUP($A187,Prices_Monthly!$A:$I,COLUMN(D$4),FALSE)/VLOOKUP(EOMONTH($A187,-12),Prices_Monthly!$A:$I,COLUMN(D$4),FALSE)-1</f>
        <v>1.389723880524607E-2</v>
      </c>
      <c r="E187" s="3">
        <f>VLOOKUP($A187,Prices_Monthly!$A:$I,COLUMN(E$4),FALSE)/VLOOKUP(EOMONTH($A187,-12),Prices_Monthly!$A:$I,COLUMN(E$4),FALSE)-1</f>
        <v>2.3476091565199919E-3</v>
      </c>
      <c r="F187" s="3">
        <f>VLOOKUP($A187,Prices_Monthly!$A:$I,COLUMN(F$4),FALSE)/VLOOKUP(EOMONTH($A187,-12),Prices_Monthly!$A:$I,COLUMN(F$4),FALSE)-1</f>
        <v>5.0844091360476629E-2</v>
      </c>
      <c r="G187" s="3">
        <f>VLOOKUP($A187,Prices_Monthly!$A:$I,COLUMN(G$4),FALSE)/VLOOKUP(EOMONTH($A187,-12),Prices_Monthly!$A:$I,COLUMN(G$4),FALSE)-1</f>
        <v>1.449291905425043E-2</v>
      </c>
      <c r="H187" s="3">
        <f>VLOOKUP($A187,Prices_Monthly!$A:$I,COLUMN(H$4),FALSE)/VLOOKUP(EOMONTH($A187,-12),Prices_Monthly!$A:$I,COLUMN(H$4),FALSE)-1</f>
        <v>3.0761865058169136E-2</v>
      </c>
      <c r="I187" s="3">
        <f>VLOOKUP($A187,Prices_Monthly!$A:$I,COLUMN(I$4),FALSE)/VLOOKUP(EOMONTH($A187,-12),Prices_Monthly!$A:$I,COLUMN(I$4),FALSE)-1</f>
        <v>7.3220126744620639E-2</v>
      </c>
    </row>
    <row r="188" spans="1:9" x14ac:dyDescent="0.35">
      <c r="A188" s="2">
        <v>38442</v>
      </c>
      <c r="B188" s="3">
        <f>VLOOKUP($A188,Prices_Monthly!$A:$I,COLUMN(B$4),FALSE)/VLOOKUP(EOMONTH($A188,-12),Prices_Monthly!$A:$I,COLUMN(B$4),FALSE)-1</f>
        <v>1.1589736543228821</v>
      </c>
      <c r="C188" s="3">
        <f>VLOOKUP($A188,Prices_Monthly!$A:$I,COLUMN(C$4),FALSE)/VLOOKUP(EOMONTH($A188,-12),Prices_Monthly!$A:$I,COLUMN(C$4),FALSE)-1</f>
        <v>-1.837527134864092E-2</v>
      </c>
      <c r="D188" s="3">
        <f>VLOOKUP($A188,Prices_Monthly!$A:$I,COLUMN(D$4),FALSE)/VLOOKUP(EOMONTH($A188,-12),Prices_Monthly!$A:$I,COLUMN(D$4),FALSE)-1</f>
        <v>4.1128921205399127E-2</v>
      </c>
      <c r="E188" s="3">
        <f>VLOOKUP($A188,Prices_Monthly!$A:$I,COLUMN(E$4),FALSE)/VLOOKUP(EOMONTH($A188,-12),Prices_Monthly!$A:$I,COLUMN(E$4),FALSE)-1</f>
        <v>-1.6442279010919325E-2</v>
      </c>
      <c r="F188" s="3">
        <f>VLOOKUP($A188,Prices_Monthly!$A:$I,COLUMN(F$4),FALSE)/VLOOKUP(EOMONTH($A188,-12),Prices_Monthly!$A:$I,COLUMN(F$4),FALSE)-1</f>
        <v>4.6321525885558712E-2</v>
      </c>
      <c r="G188" s="3">
        <f>VLOOKUP($A188,Prices_Monthly!$A:$I,COLUMN(G$4),FALSE)/VLOOKUP(EOMONTH($A188,-12),Prices_Monthly!$A:$I,COLUMN(G$4),FALSE)-1</f>
        <v>1.5960778973171719E-2</v>
      </c>
      <c r="H188" s="3">
        <f>VLOOKUP($A188,Prices_Monthly!$A:$I,COLUMN(H$4),FALSE)/VLOOKUP(EOMONTH($A188,-12),Prices_Monthly!$A:$I,COLUMN(H$4),FALSE)-1</f>
        <v>-4.4469324382074515E-2</v>
      </c>
      <c r="I188" s="3">
        <f>VLOOKUP($A188,Prices_Monthly!$A:$I,COLUMN(I$4),FALSE)/VLOOKUP(EOMONTH($A188,-12),Prices_Monthly!$A:$I,COLUMN(I$4),FALSE)-1</f>
        <v>6.0979918814623169E-2</v>
      </c>
    </row>
    <row r="189" spans="1:9" x14ac:dyDescent="0.35">
      <c r="A189" s="2">
        <v>38472</v>
      </c>
      <c r="B189" s="3">
        <f>VLOOKUP($A189,Prices_Monthly!$A:$I,COLUMN(B$4),FALSE)/VLOOKUP(EOMONTH($A189,-12),Prices_Monthly!$A:$I,COLUMN(B$4),FALSE)-1</f>
        <v>0.7720742904537139</v>
      </c>
      <c r="C189" s="3">
        <f>VLOOKUP($A189,Prices_Monthly!$A:$I,COLUMN(C$4),FALSE)/VLOOKUP(EOMONTH($A189,-12),Prices_Monthly!$A:$I,COLUMN(C$4),FALSE)-1</f>
        <v>9.7562270836803355E-2</v>
      </c>
      <c r="D189" s="3">
        <f>VLOOKUP($A189,Prices_Monthly!$A:$I,COLUMN(D$4),FALSE)/VLOOKUP(EOMONTH($A189,-12),Prices_Monthly!$A:$I,COLUMN(D$4),FALSE)-1</f>
        <v>5.0871292608905883E-2</v>
      </c>
      <c r="E189" s="3">
        <f>VLOOKUP($A189,Prices_Monthly!$A:$I,COLUMN(E$4),FALSE)/VLOOKUP(EOMONTH($A189,-12),Prices_Monthly!$A:$I,COLUMN(E$4),FALSE)-1</f>
        <v>4.7516572357876097E-2</v>
      </c>
      <c r="F189" s="3">
        <f>VLOOKUP($A189,Prices_Monthly!$A:$I,COLUMN(F$4),FALSE)/VLOOKUP(EOMONTH($A189,-12),Prices_Monthly!$A:$I,COLUMN(F$4),FALSE)-1</f>
        <v>4.1264627386573549E-2</v>
      </c>
      <c r="G189" s="3">
        <f>VLOOKUP($A189,Prices_Monthly!$A:$I,COLUMN(G$4),FALSE)/VLOOKUP(EOMONTH($A189,-12),Prices_Monthly!$A:$I,COLUMN(G$4),FALSE)-1</f>
        <v>-2.0168624895557929E-3</v>
      </c>
      <c r="H189" s="3">
        <f>VLOOKUP($A189,Prices_Monthly!$A:$I,COLUMN(H$4),FALSE)/VLOOKUP(EOMONTH($A189,-12),Prices_Monthly!$A:$I,COLUMN(H$4),FALSE)-1</f>
        <v>3.1785133901249374E-2</v>
      </c>
      <c r="I189" s="3">
        <f>VLOOKUP($A189,Prices_Monthly!$A:$I,COLUMN(I$4),FALSE)/VLOOKUP(EOMONTH($A189,-12),Prices_Monthly!$A:$I,COLUMN(I$4),FALSE)-1</f>
        <v>7.8760845075238617E-2</v>
      </c>
    </row>
    <row r="190" spans="1:9" x14ac:dyDescent="0.35">
      <c r="A190" s="2">
        <v>38503</v>
      </c>
      <c r="B190" s="3">
        <f>VLOOKUP($A190,Prices_Monthly!$A:$I,COLUMN(B$4),FALSE)/VLOOKUP(EOMONTH($A190,-12),Prices_Monthly!$A:$I,COLUMN(B$4),FALSE)-1</f>
        <v>0.6244905778351304</v>
      </c>
      <c r="C190" s="3">
        <f>VLOOKUP($A190,Prices_Monthly!$A:$I,COLUMN(C$4),FALSE)/VLOOKUP(EOMONTH($A190,-12),Prices_Monthly!$A:$I,COLUMN(C$4),FALSE)-1</f>
        <v>3.0875734726592663E-2</v>
      </c>
      <c r="D190" s="3">
        <f>VLOOKUP($A190,Prices_Monthly!$A:$I,COLUMN(D$4),FALSE)/VLOOKUP(EOMONTH($A190,-12),Prices_Monthly!$A:$I,COLUMN(D$4),FALSE)-1</f>
        <v>4.7564057544389193E-2</v>
      </c>
      <c r="E190" s="3">
        <f>VLOOKUP($A190,Prices_Monthly!$A:$I,COLUMN(E$4),FALSE)/VLOOKUP(EOMONTH($A190,-12),Prices_Monthly!$A:$I,COLUMN(E$4),FALSE)-1</f>
        <v>6.9589746610675851E-2</v>
      </c>
      <c r="F190" s="3">
        <f>VLOOKUP($A190,Prices_Monthly!$A:$I,COLUMN(F$4),FALSE)/VLOOKUP(EOMONTH($A190,-12),Prices_Monthly!$A:$I,COLUMN(F$4),FALSE)-1</f>
        <v>5.807236242018865E-2</v>
      </c>
      <c r="G190" s="3">
        <f>VLOOKUP($A190,Prices_Monthly!$A:$I,COLUMN(G$4),FALSE)/VLOOKUP(EOMONTH($A190,-12),Prices_Monthly!$A:$I,COLUMN(G$4),FALSE)-1</f>
        <v>3.4455929329405555E-2</v>
      </c>
      <c r="H190" s="3">
        <f>VLOOKUP($A190,Prices_Monthly!$A:$I,COLUMN(H$4),FALSE)/VLOOKUP(EOMONTH($A190,-12),Prices_Monthly!$A:$I,COLUMN(H$4),FALSE)-1</f>
        <v>4.4481497062833775E-3</v>
      </c>
      <c r="I190" s="3">
        <f>VLOOKUP($A190,Prices_Monthly!$A:$I,COLUMN(I$4),FALSE)/VLOOKUP(EOMONTH($A190,-12),Prices_Monthly!$A:$I,COLUMN(I$4),FALSE)-1</f>
        <v>1.1326886471186182E-2</v>
      </c>
    </row>
    <row r="191" spans="1:9" x14ac:dyDescent="0.35">
      <c r="A191" s="2">
        <v>38533</v>
      </c>
      <c r="B191" s="3">
        <f>VLOOKUP($A191,Prices_Monthly!$A:$I,COLUMN(B$4),FALSE)/VLOOKUP(EOMONTH($A191,-12),Prices_Monthly!$A:$I,COLUMN(B$4),FALSE)-1</f>
        <v>0.79962848861079117</v>
      </c>
      <c r="C191" s="3">
        <f>VLOOKUP($A191,Prices_Monthly!$A:$I,COLUMN(C$4),FALSE)/VLOOKUP(EOMONTH($A191,-12),Prices_Monthly!$A:$I,COLUMN(C$4),FALSE)-1</f>
        <v>8.0866438053783796E-2</v>
      </c>
      <c r="D191" s="3">
        <f>VLOOKUP($A191,Prices_Monthly!$A:$I,COLUMN(D$4),FALSE)/VLOOKUP(EOMONTH($A191,-12),Prices_Monthly!$A:$I,COLUMN(D$4),FALSE)-1</f>
        <v>6.7214822408405039E-2</v>
      </c>
      <c r="E191" s="3">
        <f>VLOOKUP($A191,Prices_Monthly!$A:$I,COLUMN(E$4),FALSE)/VLOOKUP(EOMONTH($A191,-12),Prices_Monthly!$A:$I,COLUMN(E$4),FALSE)-1</f>
        <v>6.2164189513403079E-2</v>
      </c>
      <c r="F191" s="3">
        <f>VLOOKUP($A191,Prices_Monthly!$A:$I,COLUMN(F$4),FALSE)/VLOOKUP(EOMONTH($A191,-12),Prices_Monthly!$A:$I,COLUMN(F$4),FALSE)-1</f>
        <v>3.7519904458598763E-2</v>
      </c>
      <c r="G191" s="3">
        <f>VLOOKUP($A191,Prices_Monthly!$A:$I,COLUMN(G$4),FALSE)/VLOOKUP(EOMONTH($A191,-12),Prices_Monthly!$A:$I,COLUMN(G$4),FALSE)-1</f>
        <v>-3.3816657389754257E-2</v>
      </c>
      <c r="H191" s="3">
        <f>VLOOKUP($A191,Prices_Monthly!$A:$I,COLUMN(H$4),FALSE)/VLOOKUP(EOMONTH($A191,-12),Prices_Monthly!$A:$I,COLUMN(H$4),FALSE)-1</f>
        <v>-3.7319312970287011E-2</v>
      </c>
      <c r="I191" s="3">
        <f>VLOOKUP($A191,Prices_Monthly!$A:$I,COLUMN(I$4),FALSE)/VLOOKUP(EOMONTH($A191,-12),Prices_Monthly!$A:$I,COLUMN(I$4),FALSE)-1</f>
        <v>-6.5414928357526714E-3</v>
      </c>
    </row>
    <row r="192" spans="1:9" x14ac:dyDescent="0.35">
      <c r="A192" s="2">
        <v>38564</v>
      </c>
      <c r="B192" s="3">
        <f>VLOOKUP($A192,Prices_Monthly!$A:$I,COLUMN(B$4),FALSE)/VLOOKUP(EOMONTH($A192,-12),Prices_Monthly!$A:$I,COLUMN(B$4),FALSE)-1</f>
        <v>0.54482691339794287</v>
      </c>
      <c r="C192" s="3">
        <f>VLOOKUP($A192,Prices_Monthly!$A:$I,COLUMN(C$4),FALSE)/VLOOKUP(EOMONTH($A192,-12),Prices_Monthly!$A:$I,COLUMN(C$4),FALSE)-1</f>
        <v>6.8191411796308277E-2</v>
      </c>
      <c r="D192" s="3">
        <f>VLOOKUP($A192,Prices_Monthly!$A:$I,COLUMN(D$4),FALSE)/VLOOKUP(EOMONTH($A192,-12),Prices_Monthly!$A:$I,COLUMN(D$4),FALSE)-1</f>
        <v>5.9571797533128912E-2</v>
      </c>
      <c r="E192" s="3">
        <f>VLOOKUP($A192,Prices_Monthly!$A:$I,COLUMN(E$4),FALSE)/VLOOKUP(EOMONTH($A192,-12),Prices_Monthly!$A:$I,COLUMN(E$4),FALSE)-1</f>
        <v>2.5878623092900899E-2</v>
      </c>
      <c r="F192" s="3">
        <f>VLOOKUP($A192,Prices_Monthly!$A:$I,COLUMN(F$4),FALSE)/VLOOKUP(EOMONTH($A192,-12),Prices_Monthly!$A:$I,COLUMN(F$4),FALSE)-1</f>
        <v>0.11185567010309283</v>
      </c>
      <c r="G192" s="3">
        <f>VLOOKUP($A192,Prices_Monthly!$A:$I,COLUMN(G$4),FALSE)/VLOOKUP(EOMONTH($A192,-12),Prices_Monthly!$A:$I,COLUMN(G$4),FALSE)-1</f>
        <v>0.12346030587319867</v>
      </c>
      <c r="H192" s="3">
        <f>VLOOKUP($A192,Prices_Monthly!$A:$I,COLUMN(H$4),FALSE)/VLOOKUP(EOMONTH($A192,-12),Prices_Monthly!$A:$I,COLUMN(H$4),FALSE)-1</f>
        <v>-2.9262820013400526E-2</v>
      </c>
      <c r="I192" s="3">
        <f>VLOOKUP($A192,Prices_Monthly!$A:$I,COLUMN(I$4),FALSE)/VLOOKUP(EOMONTH($A192,-12),Prices_Monthly!$A:$I,COLUMN(I$4),FALSE)-1</f>
        <v>5.6323595047600428E-3</v>
      </c>
    </row>
    <row r="193" spans="1:9" x14ac:dyDescent="0.35">
      <c r="A193" s="2">
        <v>38595</v>
      </c>
      <c r="B193" s="3">
        <f>VLOOKUP($A193,Prices_Monthly!$A:$I,COLUMN(B$4),FALSE)/VLOOKUP(EOMONTH($A193,-12),Prices_Monthly!$A:$I,COLUMN(B$4),FALSE)-1</f>
        <v>0.87829156364846694</v>
      </c>
      <c r="C193" s="3">
        <f>VLOOKUP($A193,Prices_Monthly!$A:$I,COLUMN(C$4),FALSE)/VLOOKUP(EOMONTH($A193,-12),Prices_Monthly!$A:$I,COLUMN(C$4),FALSE)-1</f>
        <v>2.5138065886964656E-2</v>
      </c>
      <c r="D193" s="3">
        <f>VLOOKUP($A193,Prices_Monthly!$A:$I,COLUMN(D$4),FALSE)/VLOOKUP(EOMONTH($A193,-12),Prices_Monthly!$A:$I,COLUMN(D$4),FALSE)-1</f>
        <v>3.5726241622749955E-2</v>
      </c>
      <c r="E193" s="3">
        <f>VLOOKUP($A193,Prices_Monthly!$A:$I,COLUMN(E$4),FALSE)/VLOOKUP(EOMONTH($A193,-12),Prices_Monthly!$A:$I,COLUMN(E$4),FALSE)-1</f>
        <v>1.8166316809715921E-2</v>
      </c>
      <c r="F193" s="3">
        <f>VLOOKUP($A193,Prices_Monthly!$A:$I,COLUMN(F$4),FALSE)/VLOOKUP(EOMONTH($A193,-12),Prices_Monthly!$A:$I,COLUMN(F$4),FALSE)-1</f>
        <v>9.5208718897799693E-2</v>
      </c>
      <c r="G193" s="3">
        <f>VLOOKUP($A193,Prices_Monthly!$A:$I,COLUMN(G$4),FALSE)/VLOOKUP(EOMONTH($A193,-12),Prices_Monthly!$A:$I,COLUMN(G$4),FALSE)-1</f>
        <v>0.13048494815052059</v>
      </c>
      <c r="H193" s="3">
        <f>VLOOKUP($A193,Prices_Monthly!$A:$I,COLUMN(H$4),FALSE)/VLOOKUP(EOMONTH($A193,-12),Prices_Monthly!$A:$I,COLUMN(H$4),FALSE)-1</f>
        <v>-3.7614651718829384E-2</v>
      </c>
      <c r="I193" s="3">
        <f>VLOOKUP($A193,Prices_Monthly!$A:$I,COLUMN(I$4),FALSE)/VLOOKUP(EOMONTH($A193,-12),Prices_Monthly!$A:$I,COLUMN(I$4),FALSE)-1</f>
        <v>7.0815957930892015E-3</v>
      </c>
    </row>
    <row r="194" spans="1:9" x14ac:dyDescent="0.35">
      <c r="A194" s="2">
        <v>38625</v>
      </c>
      <c r="B194" s="3">
        <f>VLOOKUP($A194,Prices_Monthly!$A:$I,COLUMN(B$4),FALSE)/VLOOKUP(EOMONTH($A194,-12),Prices_Monthly!$A:$I,COLUMN(B$4),FALSE)-1</f>
        <v>0.48209041240040018</v>
      </c>
      <c r="C194" s="3">
        <f>VLOOKUP($A194,Prices_Monthly!$A:$I,COLUMN(C$4),FALSE)/VLOOKUP(EOMONTH($A194,-12),Prices_Monthly!$A:$I,COLUMN(C$4),FALSE)-1</f>
        <v>8.4133686716679534E-2</v>
      </c>
      <c r="D194" s="3">
        <f>VLOOKUP($A194,Prices_Monthly!$A:$I,COLUMN(D$4),FALSE)/VLOOKUP(EOMONTH($A194,-12),Prices_Monthly!$A:$I,COLUMN(D$4),FALSE)-1</f>
        <v>1.3564084593077563E-2</v>
      </c>
      <c r="E194" s="3">
        <f>VLOOKUP($A194,Prices_Monthly!$A:$I,COLUMN(E$4),FALSE)/VLOOKUP(EOMONTH($A194,-12),Prices_Monthly!$A:$I,COLUMN(E$4),FALSE)-1</f>
        <v>-4.1856746159553149E-3</v>
      </c>
      <c r="F194" s="3">
        <f>VLOOKUP($A194,Prices_Monthly!$A:$I,COLUMN(F$4),FALSE)/VLOOKUP(EOMONTH($A194,-12),Prices_Monthly!$A:$I,COLUMN(F$4),FALSE)-1</f>
        <v>9.0659060812875447E-2</v>
      </c>
      <c r="G194" s="3">
        <f>VLOOKUP($A194,Prices_Monthly!$A:$I,COLUMN(G$4),FALSE)/VLOOKUP(EOMONTH($A194,-12),Prices_Monthly!$A:$I,COLUMN(G$4),FALSE)-1</f>
        <v>0.1077828812847299</v>
      </c>
      <c r="H194" s="3">
        <f>VLOOKUP($A194,Prices_Monthly!$A:$I,COLUMN(H$4),FALSE)/VLOOKUP(EOMONTH($A194,-12),Prices_Monthly!$A:$I,COLUMN(H$4),FALSE)-1</f>
        <v>-5.3886452954335473E-2</v>
      </c>
      <c r="I194" s="3">
        <f>VLOOKUP($A194,Prices_Monthly!$A:$I,COLUMN(I$4),FALSE)/VLOOKUP(EOMONTH($A194,-12),Prices_Monthly!$A:$I,COLUMN(I$4),FALSE)-1</f>
        <v>-3.5647306985058802E-2</v>
      </c>
    </row>
    <row r="195" spans="1:9" x14ac:dyDescent="0.35">
      <c r="A195" s="2">
        <v>38656</v>
      </c>
      <c r="B195" s="3">
        <f>VLOOKUP($A195,Prices_Monthly!$A:$I,COLUMN(B$4),FALSE)/VLOOKUP(EOMONTH($A195,-12),Prices_Monthly!$A:$I,COLUMN(B$4),FALSE)-1</f>
        <v>0.24758445278362484</v>
      </c>
      <c r="C195" s="3">
        <f>VLOOKUP($A195,Prices_Monthly!$A:$I,COLUMN(C$4),FALSE)/VLOOKUP(EOMONTH($A195,-12),Prices_Monthly!$A:$I,COLUMN(C$4),FALSE)-1</f>
        <v>4.9277516706945246E-2</v>
      </c>
      <c r="D195" s="3">
        <f>VLOOKUP($A195,Prices_Monthly!$A:$I,COLUMN(D$4),FALSE)/VLOOKUP(EOMONTH($A195,-12),Prices_Monthly!$A:$I,COLUMN(D$4),FALSE)-1</f>
        <v>8.196740110130829E-3</v>
      </c>
      <c r="E195" s="3">
        <f>VLOOKUP($A195,Prices_Monthly!$A:$I,COLUMN(E$4),FALSE)/VLOOKUP(EOMONTH($A195,-12),Prices_Monthly!$A:$I,COLUMN(E$4),FALSE)-1</f>
        <v>-2.5597687245461298E-2</v>
      </c>
      <c r="F195" s="3">
        <f>VLOOKUP($A195,Prices_Monthly!$A:$I,COLUMN(F$4),FALSE)/VLOOKUP(EOMONTH($A195,-12),Prices_Monthly!$A:$I,COLUMN(F$4),FALSE)-1</f>
        <v>5.4567380162797718E-2</v>
      </c>
      <c r="G195" s="3">
        <f>VLOOKUP($A195,Prices_Monthly!$A:$I,COLUMN(G$4),FALSE)/VLOOKUP(EOMONTH($A195,-12),Prices_Monthly!$A:$I,COLUMN(G$4),FALSE)-1</f>
        <v>3.59233120816429E-2</v>
      </c>
      <c r="H195" s="3">
        <f>VLOOKUP($A195,Prices_Monthly!$A:$I,COLUMN(H$4),FALSE)/VLOOKUP(EOMONTH($A195,-12),Prices_Monthly!$A:$I,COLUMN(H$4),FALSE)-1</f>
        <v>-0.11385898761485624</v>
      </c>
      <c r="I195" s="3">
        <f>VLOOKUP($A195,Prices_Monthly!$A:$I,COLUMN(I$4),FALSE)/VLOOKUP(EOMONTH($A195,-12),Prices_Monthly!$A:$I,COLUMN(I$4),FALSE)-1</f>
        <v>-6.6108270759865029E-2</v>
      </c>
    </row>
    <row r="196" spans="1:9" x14ac:dyDescent="0.35">
      <c r="A196" s="2">
        <v>38686</v>
      </c>
      <c r="B196" s="3">
        <f>VLOOKUP($A196,Prices_Monthly!$A:$I,COLUMN(B$4),FALSE)/VLOOKUP(EOMONTH($A196,-12),Prices_Monthly!$A:$I,COLUMN(B$4),FALSE)-1</f>
        <v>0.13034184495915313</v>
      </c>
      <c r="C196" s="3">
        <f>VLOOKUP($A196,Prices_Monthly!$A:$I,COLUMN(C$4),FALSE)/VLOOKUP(EOMONTH($A196,-12),Prices_Monthly!$A:$I,COLUMN(C$4),FALSE)-1</f>
        <v>5.799100424671555E-2</v>
      </c>
      <c r="D196" s="3">
        <f>VLOOKUP($A196,Prices_Monthly!$A:$I,COLUMN(D$4),FALSE)/VLOOKUP(EOMONTH($A196,-12),Prices_Monthly!$A:$I,COLUMN(D$4),FALSE)-1</f>
        <v>1.4163096602218816E-2</v>
      </c>
      <c r="E196" s="3">
        <f>VLOOKUP($A196,Prices_Monthly!$A:$I,COLUMN(E$4),FALSE)/VLOOKUP(EOMONTH($A196,-12),Prices_Monthly!$A:$I,COLUMN(E$4),FALSE)-1</f>
        <v>-4.0400963193187867E-3</v>
      </c>
      <c r="F196" s="3">
        <f>VLOOKUP($A196,Prices_Monthly!$A:$I,COLUMN(F$4),FALSE)/VLOOKUP(EOMONTH($A196,-12),Prices_Monthly!$A:$I,COLUMN(F$4),FALSE)-1</f>
        <v>4.9922600619195068E-2</v>
      </c>
      <c r="G196" s="3">
        <f>VLOOKUP($A196,Prices_Monthly!$A:$I,COLUMN(G$4),FALSE)/VLOOKUP(EOMONTH($A196,-12),Prices_Monthly!$A:$I,COLUMN(G$4),FALSE)-1</f>
        <v>3.6001349198375276E-2</v>
      </c>
      <c r="H196" s="3">
        <f>VLOOKUP($A196,Prices_Monthly!$A:$I,COLUMN(H$4),FALSE)/VLOOKUP(EOMONTH($A196,-12),Prices_Monthly!$A:$I,COLUMN(H$4),FALSE)-1</f>
        <v>-0.16697622029343406</v>
      </c>
      <c r="I196" s="3">
        <f>VLOOKUP($A196,Prices_Monthly!$A:$I,COLUMN(I$4),FALSE)/VLOOKUP(EOMONTH($A196,-12),Prices_Monthly!$A:$I,COLUMN(I$4),FALSE)-1</f>
        <v>-0.12169519511443383</v>
      </c>
    </row>
    <row r="197" spans="1:9" x14ac:dyDescent="0.35">
      <c r="A197" s="2">
        <v>38717</v>
      </c>
      <c r="B197" s="3">
        <f>VLOOKUP($A197,Prices_Monthly!$A:$I,COLUMN(B$4),FALSE)/VLOOKUP(EOMONTH($A197,-12),Prices_Monthly!$A:$I,COLUMN(B$4),FALSE)-1</f>
        <v>0.30937538423191668</v>
      </c>
      <c r="C197" s="3">
        <f>VLOOKUP($A197,Prices_Monthly!$A:$I,COLUMN(C$4),FALSE)/VLOOKUP(EOMONTH($A197,-12),Prices_Monthly!$A:$I,COLUMN(C$4),FALSE)-1</f>
        <v>0.1380095980336582</v>
      </c>
      <c r="D197" s="3">
        <f>VLOOKUP($A197,Prices_Monthly!$A:$I,COLUMN(D$4),FALSE)/VLOOKUP(EOMONTH($A197,-12),Prices_Monthly!$A:$I,COLUMN(D$4),FALSE)-1</f>
        <v>6.4029468304138693E-3</v>
      </c>
      <c r="E197" s="3">
        <f>VLOOKUP($A197,Prices_Monthly!$A:$I,COLUMN(E$4),FALSE)/VLOOKUP(EOMONTH($A197,-12),Prices_Monthly!$A:$I,COLUMN(E$4),FALSE)-1</f>
        <v>-6.6615447857820698E-3</v>
      </c>
      <c r="F197" s="3">
        <f>VLOOKUP($A197,Prices_Monthly!$A:$I,COLUMN(F$4),FALSE)/VLOOKUP(EOMONTH($A197,-12),Prices_Monthly!$A:$I,COLUMN(F$4),FALSE)-1</f>
        <v>1.3685789276340454E-2</v>
      </c>
      <c r="G197" s="3">
        <f>VLOOKUP($A197,Prices_Monthly!$A:$I,COLUMN(G$4),FALSE)/VLOOKUP(EOMONTH($A197,-12),Prices_Monthly!$A:$I,COLUMN(G$4),FALSE)-1</f>
        <v>-1.352180109484602E-2</v>
      </c>
      <c r="H197" s="3">
        <f>VLOOKUP($A197,Prices_Monthly!$A:$I,COLUMN(H$4),FALSE)/VLOOKUP(EOMONTH($A197,-12),Prices_Monthly!$A:$I,COLUMN(H$4),FALSE)-1</f>
        <v>-0.16013732949800485</v>
      </c>
      <c r="I197" s="3">
        <f>VLOOKUP($A197,Prices_Monthly!$A:$I,COLUMN(I$4),FALSE)/VLOOKUP(EOMONTH($A197,-12),Prices_Monthly!$A:$I,COLUMN(I$4),FALSE)-1</f>
        <v>-0.1421183884371694</v>
      </c>
    </row>
    <row r="198" spans="1:9" x14ac:dyDescent="0.35">
      <c r="A198" s="2">
        <v>38748</v>
      </c>
      <c r="B198" s="3">
        <f>VLOOKUP($A198,Prices_Monthly!$A:$I,COLUMN(B$4),FALSE)/VLOOKUP(EOMONTH($A198,-12),Prices_Monthly!$A:$I,COLUMN(B$4),FALSE)-1</f>
        <v>0.30794206429675652</v>
      </c>
      <c r="C198" s="3">
        <f>VLOOKUP($A198,Prices_Monthly!$A:$I,COLUMN(C$4),FALSE)/VLOOKUP(EOMONTH($A198,-12),Prices_Monthly!$A:$I,COLUMN(C$4),FALSE)-1</f>
        <v>0.3001549056065036</v>
      </c>
      <c r="D198" s="3">
        <f>VLOOKUP($A198,Prices_Monthly!$A:$I,COLUMN(D$4),FALSE)/VLOOKUP(EOMONTH($A198,-12),Prices_Monthly!$A:$I,COLUMN(D$4),FALSE)-1</f>
        <v>-6.6045775917181748E-3</v>
      </c>
      <c r="E198" s="3">
        <f>VLOOKUP($A198,Prices_Monthly!$A:$I,COLUMN(E$4),FALSE)/VLOOKUP(EOMONTH($A198,-12),Prices_Monthly!$A:$I,COLUMN(E$4),FALSE)-1</f>
        <v>-1.8330543819348177E-2</v>
      </c>
      <c r="F198" s="3">
        <f>VLOOKUP($A198,Prices_Monthly!$A:$I,COLUMN(F$4),FALSE)/VLOOKUP(EOMONTH($A198,-12),Prices_Monthly!$A:$I,COLUMN(F$4),FALSE)-1</f>
        <v>6.4985077500722133E-2</v>
      </c>
      <c r="G198" s="3">
        <f>VLOOKUP($A198,Prices_Monthly!$A:$I,COLUMN(G$4),FALSE)/VLOOKUP(EOMONTH($A198,-12),Prices_Monthly!$A:$I,COLUMN(G$4),FALSE)-1</f>
        <v>9.2562149643196978E-2</v>
      </c>
      <c r="H198" s="3">
        <f>VLOOKUP($A198,Prices_Monthly!$A:$I,COLUMN(H$4),FALSE)/VLOOKUP(EOMONTH($A198,-12),Prices_Monthly!$A:$I,COLUMN(H$4),FALSE)-1</f>
        <v>-0.14636076774359064</v>
      </c>
      <c r="I198" s="3">
        <f>VLOOKUP($A198,Prices_Monthly!$A:$I,COLUMN(I$4),FALSE)/VLOOKUP(EOMONTH($A198,-12),Prices_Monthly!$A:$I,COLUMN(I$4),FALSE)-1</f>
        <v>-8.0486001847670741E-2</v>
      </c>
    </row>
    <row r="199" spans="1:9" x14ac:dyDescent="0.35">
      <c r="A199" s="2">
        <v>38776</v>
      </c>
      <c r="B199" s="3">
        <f>VLOOKUP($A199,Prices_Monthly!$A:$I,COLUMN(B$4),FALSE)/VLOOKUP(EOMONTH($A199,-12),Prices_Monthly!$A:$I,COLUMN(B$4),FALSE)-1</f>
        <v>5.9784266031726707E-2</v>
      </c>
      <c r="C199" s="3">
        <f>VLOOKUP($A199,Prices_Monthly!$A:$I,COLUMN(C$4),FALSE)/VLOOKUP(EOMONTH($A199,-12),Prices_Monthly!$A:$I,COLUMN(C$4),FALSE)-1</f>
        <v>0.23464416292984369</v>
      </c>
      <c r="D199" s="3">
        <f>VLOOKUP($A199,Prices_Monthly!$A:$I,COLUMN(D$4),FALSE)/VLOOKUP(EOMONTH($A199,-12),Prices_Monthly!$A:$I,COLUMN(D$4),FALSE)-1</f>
        <v>-2.3353528392723311E-3</v>
      </c>
      <c r="E199" s="3">
        <f>VLOOKUP($A199,Prices_Monthly!$A:$I,COLUMN(E$4),FALSE)/VLOOKUP(EOMONTH($A199,-12),Prices_Monthly!$A:$I,COLUMN(E$4),FALSE)-1</f>
        <v>-9.0707391967304041E-3</v>
      </c>
      <c r="F199" s="3">
        <f>VLOOKUP($A199,Prices_Monthly!$A:$I,COLUMN(F$4),FALSE)/VLOOKUP(EOMONTH($A199,-12),Prices_Monthly!$A:$I,COLUMN(F$4),FALSE)-1</f>
        <v>4.4509544509544696E-2</v>
      </c>
      <c r="G199" s="3">
        <f>VLOOKUP($A199,Prices_Monthly!$A:$I,COLUMN(G$4),FALSE)/VLOOKUP(EOMONTH($A199,-12),Prices_Monthly!$A:$I,COLUMN(G$4),FALSE)-1</f>
        <v>7.1705041124867197E-2</v>
      </c>
      <c r="H199" s="3">
        <f>VLOOKUP($A199,Prices_Monthly!$A:$I,COLUMN(H$4),FALSE)/VLOOKUP(EOMONTH($A199,-12),Prices_Monthly!$A:$I,COLUMN(H$4),FALSE)-1</f>
        <v>-0.13168352391876081</v>
      </c>
      <c r="I199" s="3">
        <f>VLOOKUP($A199,Prices_Monthly!$A:$I,COLUMN(I$4),FALSE)/VLOOKUP(EOMONTH($A199,-12),Prices_Monthly!$A:$I,COLUMN(I$4),FALSE)-1</f>
        <v>-0.11451591656016857</v>
      </c>
    </row>
    <row r="200" spans="1:9" x14ac:dyDescent="0.35">
      <c r="A200" s="2">
        <v>38807</v>
      </c>
      <c r="B200" s="3">
        <f>VLOOKUP($A200,Prices_Monthly!$A:$I,COLUMN(B$4),FALSE)/VLOOKUP(EOMONTH($A200,-12),Prices_Monthly!$A:$I,COLUMN(B$4),FALSE)-1</f>
        <v>-1.6811498207246478E-2</v>
      </c>
      <c r="C200" s="3">
        <f>VLOOKUP($A200,Prices_Monthly!$A:$I,COLUMN(C$4),FALSE)/VLOOKUP(EOMONTH($A200,-12),Prices_Monthly!$A:$I,COLUMN(C$4),FALSE)-1</f>
        <v>0.29925203121801891</v>
      </c>
      <c r="D200" s="3">
        <f>VLOOKUP($A200,Prices_Monthly!$A:$I,COLUMN(D$4),FALSE)/VLOOKUP(EOMONTH($A200,-12),Prices_Monthly!$A:$I,COLUMN(D$4),FALSE)-1</f>
        <v>-2.5273033519824573E-2</v>
      </c>
      <c r="E200" s="3">
        <f>VLOOKUP($A200,Prices_Monthly!$A:$I,COLUMN(E$4),FALSE)/VLOOKUP(EOMONTH($A200,-12),Prices_Monthly!$A:$I,COLUMN(E$4),FALSE)-1</f>
        <v>-1.7537384660187727E-2</v>
      </c>
      <c r="F200" s="3">
        <f>VLOOKUP($A200,Prices_Monthly!$A:$I,COLUMN(F$4),FALSE)/VLOOKUP(EOMONTH($A200,-12),Prices_Monthly!$A:$I,COLUMN(F$4),FALSE)-1</f>
        <v>7.4942129629629539E-2</v>
      </c>
      <c r="G200" s="3">
        <f>VLOOKUP($A200,Prices_Monthly!$A:$I,COLUMN(G$4),FALSE)/VLOOKUP(EOMONTH($A200,-12),Prices_Monthly!$A:$I,COLUMN(G$4),FALSE)-1</f>
        <v>0.11195410310715515</v>
      </c>
      <c r="H200" s="3">
        <f>VLOOKUP($A200,Prices_Monthly!$A:$I,COLUMN(H$4),FALSE)/VLOOKUP(EOMONTH($A200,-12),Prices_Monthly!$A:$I,COLUMN(H$4),FALSE)-1</f>
        <v>-0.12725419977194041</v>
      </c>
      <c r="I200" s="3">
        <f>VLOOKUP($A200,Prices_Monthly!$A:$I,COLUMN(I$4),FALSE)/VLOOKUP(EOMONTH($A200,-12),Prices_Monthly!$A:$I,COLUMN(I$4),FALSE)-1</f>
        <v>-8.3297057933998109E-2</v>
      </c>
    </row>
    <row r="201" spans="1:9" x14ac:dyDescent="0.35">
      <c r="A201" s="2">
        <v>38837</v>
      </c>
      <c r="B201" s="3">
        <f>VLOOKUP($A201,Prices_Monthly!$A:$I,COLUMN(B$4),FALSE)/VLOOKUP(EOMONTH($A201,-12),Prices_Monthly!$A:$I,COLUMN(B$4),FALSE)-1</f>
        <v>0.14924479263086976</v>
      </c>
      <c r="C201" s="3">
        <f>VLOOKUP($A201,Prices_Monthly!$A:$I,COLUMN(C$4),FALSE)/VLOOKUP(EOMONTH($A201,-12),Prices_Monthly!$A:$I,COLUMN(C$4),FALSE)-1</f>
        <v>0.43277831171087544</v>
      </c>
      <c r="D201" s="3">
        <f>VLOOKUP($A201,Prices_Monthly!$A:$I,COLUMN(D$4),FALSE)/VLOOKUP(EOMONTH($A201,-12),Prices_Monthly!$A:$I,COLUMN(D$4),FALSE)-1</f>
        <v>-3.9135096337969744E-2</v>
      </c>
      <c r="E201" s="3">
        <f>VLOOKUP($A201,Prices_Monthly!$A:$I,COLUMN(E$4),FALSE)/VLOOKUP(EOMONTH($A201,-12),Prices_Monthly!$A:$I,COLUMN(E$4),FALSE)-1</f>
        <v>-4.390193102562634E-2</v>
      </c>
      <c r="F201" s="3">
        <f>VLOOKUP($A201,Prices_Monthly!$A:$I,COLUMN(F$4),FALSE)/VLOOKUP(EOMONTH($A201,-12),Prices_Monthly!$A:$I,COLUMN(F$4),FALSE)-1</f>
        <v>0.10942429022082023</v>
      </c>
      <c r="G201" s="3">
        <f>VLOOKUP($A201,Prices_Monthly!$A:$I,COLUMN(G$4),FALSE)/VLOOKUP(EOMONTH($A201,-12),Prices_Monthly!$A:$I,COLUMN(G$4),FALSE)-1</f>
        <v>0.15696222307234708</v>
      </c>
      <c r="H201" s="3">
        <f>VLOOKUP($A201,Prices_Monthly!$A:$I,COLUMN(H$4),FALSE)/VLOOKUP(EOMONTH($A201,-12),Prices_Monthly!$A:$I,COLUMN(H$4),FALSE)-1</f>
        <v>-0.11660751044418816</v>
      </c>
      <c r="I201" s="3">
        <f>VLOOKUP($A201,Prices_Monthly!$A:$I,COLUMN(I$4),FALSE)/VLOOKUP(EOMONTH($A201,-12),Prices_Monthly!$A:$I,COLUMN(I$4),FALSE)-1</f>
        <v>-4.0499251562912675E-2</v>
      </c>
    </row>
    <row r="202" spans="1:9" x14ac:dyDescent="0.35">
      <c r="A202" s="2">
        <v>38868</v>
      </c>
      <c r="B202" s="3">
        <f>VLOOKUP($A202,Prices_Monthly!$A:$I,COLUMN(B$4),FALSE)/VLOOKUP(EOMONTH($A202,-12),Prices_Monthly!$A:$I,COLUMN(B$4),FALSE)-1</f>
        <v>0.16225874723979561</v>
      </c>
      <c r="C202" s="3">
        <f>VLOOKUP($A202,Prices_Monthly!$A:$I,COLUMN(C$4),FALSE)/VLOOKUP(EOMONTH($A202,-12),Prices_Monthly!$A:$I,COLUMN(C$4),FALSE)-1</f>
        <v>0.47380182272228821</v>
      </c>
      <c r="D202" s="3">
        <f>VLOOKUP($A202,Prices_Monthly!$A:$I,COLUMN(D$4),FALSE)/VLOOKUP(EOMONTH($A202,-12),Prices_Monthly!$A:$I,COLUMN(D$4),FALSE)-1</f>
        <v>-3.2761857044599552E-2</v>
      </c>
      <c r="E202" s="3">
        <f>VLOOKUP($A202,Prices_Monthly!$A:$I,COLUMN(E$4),FALSE)/VLOOKUP(EOMONTH($A202,-12),Prices_Monthly!$A:$I,COLUMN(E$4),FALSE)-1</f>
        <v>-6.2490853534760582E-2</v>
      </c>
      <c r="F202" s="3">
        <f>VLOOKUP($A202,Prices_Monthly!$A:$I,COLUMN(F$4),FALSE)/VLOOKUP(EOMONTH($A202,-12),Prices_Monthly!$A:$I,COLUMN(F$4),FALSE)-1</f>
        <v>4.195402298850559E-2</v>
      </c>
      <c r="G202" s="3">
        <f>VLOOKUP($A202,Prices_Monthly!$A:$I,COLUMN(G$4),FALSE)/VLOOKUP(EOMONTH($A202,-12),Prices_Monthly!$A:$I,COLUMN(G$4),FALSE)-1</f>
        <v>-1.2381566619296347E-2</v>
      </c>
      <c r="H202" s="3">
        <f>VLOOKUP($A202,Prices_Monthly!$A:$I,COLUMN(H$4),FALSE)/VLOOKUP(EOMONTH($A202,-12),Prices_Monthly!$A:$I,COLUMN(H$4),FALSE)-1</f>
        <v>-7.7360296560412212E-2</v>
      </c>
      <c r="I202" s="3">
        <f>VLOOKUP($A202,Prices_Monthly!$A:$I,COLUMN(I$4),FALSE)/VLOOKUP(EOMONTH($A202,-12),Prices_Monthly!$A:$I,COLUMN(I$4),FALSE)-1</f>
        <v>2.1639992482338943E-2</v>
      </c>
    </row>
    <row r="203" spans="1:9" x14ac:dyDescent="0.35">
      <c r="A203" s="2">
        <v>38898</v>
      </c>
      <c r="B203" s="3">
        <f>VLOOKUP($A203,Prices_Monthly!$A:$I,COLUMN(B$4),FALSE)/VLOOKUP(EOMONTH($A203,-12),Prices_Monthly!$A:$I,COLUMN(B$4),FALSE)-1</f>
        <v>4.5721360968728364E-2</v>
      </c>
      <c r="C203" s="3">
        <f>VLOOKUP($A203,Prices_Monthly!$A:$I,COLUMN(C$4),FALSE)/VLOOKUP(EOMONTH($A203,-12),Prices_Monthly!$A:$I,COLUMN(C$4),FALSE)-1</f>
        <v>0.34061324337213228</v>
      </c>
      <c r="D203" s="3">
        <f>VLOOKUP($A203,Prices_Monthly!$A:$I,COLUMN(D$4),FALSE)/VLOOKUP(EOMONTH($A203,-12),Prices_Monthly!$A:$I,COLUMN(D$4),FALSE)-1</f>
        <v>-4.3478857496984324E-2</v>
      </c>
      <c r="E203" s="3">
        <f>VLOOKUP($A203,Prices_Monthly!$A:$I,COLUMN(E$4),FALSE)/VLOOKUP(EOMONTH($A203,-12),Prices_Monthly!$A:$I,COLUMN(E$4),FALSE)-1</f>
        <v>-6.4725173263850744E-2</v>
      </c>
      <c r="F203" s="3">
        <f>VLOOKUP($A203,Prices_Monthly!$A:$I,COLUMN(F$4),FALSE)/VLOOKUP(EOMONTH($A203,-12),Prices_Monthly!$A:$I,COLUMN(F$4),FALSE)-1</f>
        <v>4.086330935251814E-2</v>
      </c>
      <c r="G203" s="3">
        <f>VLOOKUP($A203,Prices_Monthly!$A:$I,COLUMN(G$4),FALSE)/VLOOKUP(EOMONTH($A203,-12),Prices_Monthly!$A:$I,COLUMN(G$4),FALSE)-1</f>
        <v>1.6500089955252095E-2</v>
      </c>
      <c r="H203" s="3">
        <f>VLOOKUP($A203,Prices_Monthly!$A:$I,COLUMN(H$4),FALSE)/VLOOKUP(EOMONTH($A203,-12),Prices_Monthly!$A:$I,COLUMN(H$4),FALSE)-1</f>
        <v>-7.134483355057808E-2</v>
      </c>
      <c r="I203" s="3">
        <f>VLOOKUP($A203,Prices_Monthly!$A:$I,COLUMN(I$4),FALSE)/VLOOKUP(EOMONTH($A203,-12),Prices_Monthly!$A:$I,COLUMN(I$4),FALSE)-1</f>
        <v>3.6091433386880256E-2</v>
      </c>
    </row>
    <row r="204" spans="1:9" x14ac:dyDescent="0.35">
      <c r="A204" s="2">
        <v>38929</v>
      </c>
      <c r="B204" s="3">
        <f>VLOOKUP($A204,Prices_Monthly!$A:$I,COLUMN(B$4),FALSE)/VLOOKUP(EOMONTH($A204,-12),Prices_Monthly!$A:$I,COLUMN(B$4),FALSE)-1</f>
        <v>2.1150834338964586E-2</v>
      </c>
      <c r="C204" s="3">
        <f>VLOOKUP($A204,Prices_Monthly!$A:$I,COLUMN(C$4),FALSE)/VLOOKUP(EOMONTH($A204,-12),Prices_Monthly!$A:$I,COLUMN(C$4),FALSE)-1</f>
        <v>0.40238135867222313</v>
      </c>
      <c r="D204" s="3">
        <f>VLOOKUP($A204,Prices_Monthly!$A:$I,COLUMN(D$4),FALSE)/VLOOKUP(EOMONTH($A204,-12),Prices_Monthly!$A:$I,COLUMN(D$4),FALSE)-1</f>
        <v>-3.2227402203107269E-2</v>
      </c>
      <c r="E204" s="3">
        <f>VLOOKUP($A204,Prices_Monthly!$A:$I,COLUMN(E$4),FALSE)/VLOOKUP(EOMONTH($A204,-12),Prices_Monthly!$A:$I,COLUMN(E$4),FALSE)-1</f>
        <v>-3.3122028882450194E-2</v>
      </c>
      <c r="F204" s="3">
        <f>VLOOKUP($A204,Prices_Monthly!$A:$I,COLUMN(F$4),FALSE)/VLOOKUP(EOMONTH($A204,-12),Prices_Monthly!$A:$I,COLUMN(F$4),FALSE)-1</f>
        <v>7.8813166434863469E-3</v>
      </c>
      <c r="G204" s="3">
        <f>VLOOKUP($A204,Prices_Monthly!$A:$I,COLUMN(G$4),FALSE)/VLOOKUP(EOMONTH($A204,-12),Prices_Monthly!$A:$I,COLUMN(G$4),FALSE)-1</f>
        <v>-9.5276686897536655E-2</v>
      </c>
      <c r="H204" s="3">
        <f>VLOOKUP($A204,Prices_Monthly!$A:$I,COLUMN(H$4),FALSE)/VLOOKUP(EOMONTH($A204,-12),Prices_Monthly!$A:$I,COLUMN(H$4),FALSE)-1</f>
        <v>-6.2892548149133365E-2</v>
      </c>
      <c r="I204" s="3">
        <f>VLOOKUP($A204,Prices_Monthly!$A:$I,COLUMN(I$4),FALSE)/VLOOKUP(EOMONTH($A204,-12),Prices_Monthly!$A:$I,COLUMN(I$4),FALSE)-1</f>
        <v>2.9691162368236768E-2</v>
      </c>
    </row>
    <row r="205" spans="1:9" x14ac:dyDescent="0.35">
      <c r="A205" s="2">
        <v>38960</v>
      </c>
      <c r="B205" s="3">
        <f>VLOOKUP($A205,Prices_Monthly!$A:$I,COLUMN(B$4),FALSE)/VLOOKUP(EOMONTH($A205,-12),Prices_Monthly!$A:$I,COLUMN(B$4),FALSE)-1</f>
        <v>-0.14760430837281724</v>
      </c>
      <c r="C205" s="3">
        <f>VLOOKUP($A205,Prices_Monthly!$A:$I,COLUMN(C$4),FALSE)/VLOOKUP(EOMONTH($A205,-12),Prices_Monthly!$A:$I,COLUMN(C$4),FALSE)-1</f>
        <v>0.36784022406511108</v>
      </c>
      <c r="D205" s="3">
        <f>VLOOKUP($A205,Prices_Monthly!$A:$I,COLUMN(D$4),FALSE)/VLOOKUP(EOMONTH($A205,-12),Prices_Monthly!$A:$I,COLUMN(D$4),FALSE)-1</f>
        <v>-8.1802822651767526E-3</v>
      </c>
      <c r="E205" s="3">
        <f>VLOOKUP($A205,Prices_Monthly!$A:$I,COLUMN(E$4),FALSE)/VLOOKUP(EOMONTH($A205,-12),Prices_Monthly!$A:$I,COLUMN(E$4),FALSE)-1</f>
        <v>-3.7932605008968556E-2</v>
      </c>
      <c r="F205" s="3">
        <f>VLOOKUP($A205,Prices_Monthly!$A:$I,COLUMN(F$4),FALSE)/VLOOKUP(EOMONTH($A205,-12),Prices_Monthly!$A:$I,COLUMN(F$4),FALSE)-1</f>
        <v>3.933533608711981E-2</v>
      </c>
      <c r="G205" s="3">
        <f>VLOOKUP($A205,Prices_Monthly!$A:$I,COLUMN(G$4),FALSE)/VLOOKUP(EOMONTH($A205,-12),Prices_Monthly!$A:$I,COLUMN(G$4),FALSE)-1</f>
        <v>-4.0630902222867915E-2</v>
      </c>
      <c r="H205" s="3">
        <f>VLOOKUP($A205,Prices_Monthly!$A:$I,COLUMN(H$4),FALSE)/VLOOKUP(EOMONTH($A205,-12),Prices_Monthly!$A:$I,COLUMN(H$4),FALSE)-1</f>
        <v>-9.4945996143966149E-2</v>
      </c>
      <c r="I205" s="3">
        <f>VLOOKUP($A205,Prices_Monthly!$A:$I,COLUMN(I$4),FALSE)/VLOOKUP(EOMONTH($A205,-12),Prices_Monthly!$A:$I,COLUMN(I$4),FALSE)-1</f>
        <v>1.9043103752210522E-2</v>
      </c>
    </row>
    <row r="206" spans="1:9" x14ac:dyDescent="0.35">
      <c r="A206" s="2">
        <v>38990</v>
      </c>
      <c r="B206" s="3">
        <f>VLOOKUP($A206,Prices_Monthly!$A:$I,COLUMN(B$4),FALSE)/VLOOKUP(EOMONTH($A206,-12),Prices_Monthly!$A:$I,COLUMN(B$4),FALSE)-1</f>
        <v>-0.25990469331819055</v>
      </c>
      <c r="C206" s="3">
        <f>VLOOKUP($A206,Prices_Monthly!$A:$I,COLUMN(C$4),FALSE)/VLOOKUP(EOMONTH($A206,-12),Prices_Monthly!$A:$I,COLUMN(C$4),FALSE)-1</f>
        <v>0.20877686573657805</v>
      </c>
      <c r="D206" s="3">
        <f>VLOOKUP($A206,Prices_Monthly!$A:$I,COLUMN(D$4),FALSE)/VLOOKUP(EOMONTH($A206,-12),Prices_Monthly!$A:$I,COLUMN(D$4),FALSE)-1</f>
        <v>5.6968670403252375E-3</v>
      </c>
      <c r="E206" s="3">
        <f>VLOOKUP($A206,Prices_Monthly!$A:$I,COLUMN(E$4),FALSE)/VLOOKUP(EOMONTH($A206,-12),Prices_Monthly!$A:$I,COLUMN(E$4),FALSE)-1</f>
        <v>-1.2786160785545508E-2</v>
      </c>
      <c r="F206" s="3">
        <f>VLOOKUP($A206,Prices_Monthly!$A:$I,COLUMN(F$4),FALSE)/VLOOKUP(EOMONTH($A206,-12),Prices_Monthly!$A:$I,COLUMN(F$4),FALSE)-1</f>
        <v>5.6505090127953794E-2</v>
      </c>
      <c r="G206" s="3">
        <f>VLOOKUP($A206,Prices_Monthly!$A:$I,COLUMN(G$4),FALSE)/VLOOKUP(EOMONTH($A206,-12),Prices_Monthly!$A:$I,COLUMN(G$4),FALSE)-1</f>
        <v>-9.2756175807191532E-3</v>
      </c>
      <c r="H206" s="3">
        <f>VLOOKUP($A206,Prices_Monthly!$A:$I,COLUMN(H$4),FALSE)/VLOOKUP(EOMONTH($A206,-12),Prices_Monthly!$A:$I,COLUMN(H$4),FALSE)-1</f>
        <v>-8.3739073023812449E-2</v>
      </c>
      <c r="I206" s="3">
        <f>VLOOKUP($A206,Prices_Monthly!$A:$I,COLUMN(I$4),FALSE)/VLOOKUP(EOMONTH($A206,-12),Prices_Monthly!$A:$I,COLUMN(I$4),FALSE)-1</f>
        <v>2.8334091512187687E-2</v>
      </c>
    </row>
    <row r="207" spans="1:9" x14ac:dyDescent="0.35">
      <c r="A207" s="2">
        <v>39021</v>
      </c>
      <c r="B207" s="3">
        <f>VLOOKUP($A207,Prices_Monthly!$A:$I,COLUMN(B$4),FALSE)/VLOOKUP(EOMONTH($A207,-12),Prices_Monthly!$A:$I,COLUMN(B$4),FALSE)-1</f>
        <v>-0.21519413289397471</v>
      </c>
      <c r="C207" s="3">
        <f>VLOOKUP($A207,Prices_Monthly!$A:$I,COLUMN(C$4),FALSE)/VLOOKUP(EOMONTH($A207,-12),Prices_Monthly!$A:$I,COLUMN(C$4),FALSE)-1</f>
        <v>0.22801575991281742</v>
      </c>
      <c r="D207" s="3">
        <f>VLOOKUP($A207,Prices_Monthly!$A:$I,COLUMN(D$4),FALSE)/VLOOKUP(EOMONTH($A207,-12),Prices_Monthly!$A:$I,COLUMN(D$4),FALSE)-1</f>
        <v>7.3371079683621776E-3</v>
      </c>
      <c r="E207" s="3">
        <f>VLOOKUP($A207,Prices_Monthly!$A:$I,COLUMN(E$4),FALSE)/VLOOKUP(EOMONTH($A207,-12),Prices_Monthly!$A:$I,COLUMN(E$4),FALSE)-1</f>
        <v>2.0255473381174394E-3</v>
      </c>
      <c r="F207" s="3">
        <f>VLOOKUP($A207,Prices_Monthly!$A:$I,COLUMN(F$4),FALSE)/VLOOKUP(EOMONTH($A207,-12),Prices_Monthly!$A:$I,COLUMN(F$4),FALSE)-1</f>
        <v>0.1082523346674289</v>
      </c>
      <c r="G207" s="3">
        <f>VLOOKUP($A207,Prices_Monthly!$A:$I,COLUMN(G$4),FALSE)/VLOOKUP(EOMONTH($A207,-12),Prices_Monthly!$A:$I,COLUMN(G$4),FALSE)-1</f>
        <v>5.1019885761092842E-2</v>
      </c>
      <c r="H207" s="3">
        <f>VLOOKUP($A207,Prices_Monthly!$A:$I,COLUMN(H$4),FALSE)/VLOOKUP(EOMONTH($A207,-12),Prices_Monthly!$A:$I,COLUMN(H$4),FALSE)-1</f>
        <v>-5.2725181841013269E-2</v>
      </c>
      <c r="I207" s="3">
        <f>VLOOKUP($A207,Prices_Monthly!$A:$I,COLUMN(I$4),FALSE)/VLOOKUP(EOMONTH($A207,-12),Prices_Monthly!$A:$I,COLUMN(I$4),FALSE)-1</f>
        <v>4.2582235192411444E-2</v>
      </c>
    </row>
    <row r="208" spans="1:9" x14ac:dyDescent="0.35">
      <c r="A208" s="2">
        <v>39051</v>
      </c>
      <c r="B208" s="3">
        <f>VLOOKUP($A208,Prices_Monthly!$A:$I,COLUMN(B$4),FALSE)/VLOOKUP(EOMONTH($A208,-12),Prices_Monthly!$A:$I,COLUMN(B$4),FALSE)-1</f>
        <v>-4.9187167158279421E-2</v>
      </c>
      <c r="C208" s="3">
        <f>VLOOKUP($A208,Prices_Monthly!$A:$I,COLUMN(C$4),FALSE)/VLOOKUP(EOMONTH($A208,-12),Prices_Monthly!$A:$I,COLUMN(C$4),FALSE)-1</f>
        <v>0.23490963188047997</v>
      </c>
      <c r="D208" s="3">
        <f>VLOOKUP($A208,Prices_Monthly!$A:$I,COLUMN(D$4),FALSE)/VLOOKUP(EOMONTH($A208,-12),Prices_Monthly!$A:$I,COLUMN(D$4),FALSE)-1</f>
        <v>2.3958292020751504E-3</v>
      </c>
      <c r="E208" s="3">
        <f>VLOOKUP($A208,Prices_Monthly!$A:$I,COLUMN(E$4),FALSE)/VLOOKUP(EOMONTH($A208,-12),Prices_Monthly!$A:$I,COLUMN(E$4),FALSE)-1</f>
        <v>7.6984052606094977E-3</v>
      </c>
      <c r="F208" s="3">
        <f>VLOOKUP($A208,Prices_Monthly!$A:$I,COLUMN(F$4),FALSE)/VLOOKUP(EOMONTH($A208,-12),Prices_Monthly!$A:$I,COLUMN(F$4),FALSE)-1</f>
        <v>8.6988573534832359E-2</v>
      </c>
      <c r="G208" s="3">
        <f>VLOOKUP($A208,Prices_Monthly!$A:$I,COLUMN(G$4),FALSE)/VLOOKUP(EOMONTH($A208,-12),Prices_Monthly!$A:$I,COLUMN(G$4),FALSE)-1</f>
        <v>2.5189025931967812E-2</v>
      </c>
      <c r="H208" s="3">
        <f>VLOOKUP($A208,Prices_Monthly!$A:$I,COLUMN(H$4),FALSE)/VLOOKUP(EOMONTH($A208,-12),Prices_Monthly!$A:$I,COLUMN(H$4),FALSE)-1</f>
        <v>-1.4698847144383187E-2</v>
      </c>
      <c r="I208" s="3">
        <f>VLOOKUP($A208,Prices_Monthly!$A:$I,COLUMN(I$4),FALSE)/VLOOKUP(EOMONTH($A208,-12),Prices_Monthly!$A:$I,COLUMN(I$4),FALSE)-1</f>
        <v>9.9849622890759271E-2</v>
      </c>
    </row>
    <row r="209" spans="1:9" x14ac:dyDescent="0.35">
      <c r="A209" s="2">
        <v>39082</v>
      </c>
      <c r="B209" s="3">
        <f>VLOOKUP($A209,Prices_Monthly!$A:$I,COLUMN(B$4),FALSE)/VLOOKUP(EOMONTH($A209,-12),Prices_Monthly!$A:$I,COLUMN(B$4),FALSE)-1</f>
        <v>-0.13427131948339321</v>
      </c>
      <c r="C209" s="3">
        <f>VLOOKUP($A209,Prices_Monthly!$A:$I,COLUMN(C$4),FALSE)/VLOOKUP(EOMONTH($A209,-12),Prices_Monthly!$A:$I,COLUMN(C$4),FALSE)-1</f>
        <v>0.15975078094846973</v>
      </c>
      <c r="D209" s="3">
        <f>VLOOKUP($A209,Prices_Monthly!$A:$I,COLUMN(D$4),FALSE)/VLOOKUP(EOMONTH($A209,-12),Prices_Monthly!$A:$I,COLUMN(D$4),FALSE)-1</f>
        <v>2.953592414197681E-3</v>
      </c>
      <c r="E209" s="3">
        <f>VLOOKUP($A209,Prices_Monthly!$A:$I,COLUMN(E$4),FALSE)/VLOOKUP(EOMONTH($A209,-12),Prices_Monthly!$A:$I,COLUMN(E$4),FALSE)-1</f>
        <v>-1.6089759709168039E-2</v>
      </c>
      <c r="F209" s="3">
        <f>VLOOKUP($A209,Prices_Monthly!$A:$I,COLUMN(F$4),FALSE)/VLOOKUP(EOMONTH($A209,-12),Prices_Monthly!$A:$I,COLUMN(F$4),FALSE)-1</f>
        <v>0.1010726835583502</v>
      </c>
      <c r="G209" s="3">
        <f>VLOOKUP($A209,Prices_Monthly!$A:$I,COLUMN(G$4),FALSE)/VLOOKUP(EOMONTH($A209,-12),Prices_Monthly!$A:$I,COLUMN(G$4),FALSE)-1</f>
        <v>2.14994321804447E-2</v>
      </c>
      <c r="H209" s="3">
        <f>VLOOKUP($A209,Prices_Monthly!$A:$I,COLUMN(H$4),FALSE)/VLOOKUP(EOMONTH($A209,-12),Prices_Monthly!$A:$I,COLUMN(H$4),FALSE)-1</f>
        <v>-5.6761043348457219E-2</v>
      </c>
      <c r="I209" s="3">
        <f>VLOOKUP($A209,Prices_Monthly!$A:$I,COLUMN(I$4),FALSE)/VLOOKUP(EOMONTH($A209,-12),Prices_Monthly!$A:$I,COLUMN(I$4),FALSE)-1</f>
        <v>9.3892816268694945E-2</v>
      </c>
    </row>
    <row r="210" spans="1:9" x14ac:dyDescent="0.35">
      <c r="A210" s="2">
        <v>39113</v>
      </c>
      <c r="B210" s="3">
        <f>VLOOKUP($A210,Prices_Monthly!$A:$I,COLUMN(B$4),FALSE)/VLOOKUP(EOMONTH($A210,-12),Prices_Monthly!$A:$I,COLUMN(B$4),FALSE)-1</f>
        <v>-0.21933976167541691</v>
      </c>
      <c r="C210" s="3">
        <f>VLOOKUP($A210,Prices_Monthly!$A:$I,COLUMN(C$4),FALSE)/VLOOKUP(EOMONTH($A210,-12),Prices_Monthly!$A:$I,COLUMN(C$4),FALSE)-1</f>
        <v>7.7140959930277475E-2</v>
      </c>
      <c r="D210" s="3">
        <f>VLOOKUP($A210,Prices_Monthly!$A:$I,COLUMN(D$4),FALSE)/VLOOKUP(EOMONTH($A210,-12),Prices_Monthly!$A:$I,COLUMN(D$4),FALSE)-1</f>
        <v>1.0514775275744848E-2</v>
      </c>
      <c r="E210" s="3">
        <f>VLOOKUP($A210,Prices_Monthly!$A:$I,COLUMN(E$4),FALSE)/VLOOKUP(EOMONTH($A210,-12),Prices_Monthly!$A:$I,COLUMN(E$4),FALSE)-1</f>
        <v>-1.3940623055049617E-2</v>
      </c>
      <c r="F210" s="3">
        <f>VLOOKUP($A210,Prices_Monthly!$A:$I,COLUMN(F$4),FALSE)/VLOOKUP(EOMONTH($A210,-12),Prices_Monthly!$A:$I,COLUMN(F$4),FALSE)-1</f>
        <v>8.7325980835291972E-2</v>
      </c>
      <c r="G210" s="3">
        <f>VLOOKUP($A210,Prices_Monthly!$A:$I,COLUMN(G$4),FALSE)/VLOOKUP(EOMONTH($A210,-12),Prices_Monthly!$A:$I,COLUMN(G$4),FALSE)-1</f>
        <v>8.2644768926942724E-4</v>
      </c>
      <c r="H210" s="3">
        <f>VLOOKUP($A210,Prices_Monthly!$A:$I,COLUMN(H$4),FALSE)/VLOOKUP(EOMONTH($A210,-12),Prices_Monthly!$A:$I,COLUMN(H$4),FALSE)-1</f>
        <v>-7.886896218106032E-2</v>
      </c>
      <c r="I210" s="3">
        <f>VLOOKUP($A210,Prices_Monthly!$A:$I,COLUMN(I$4),FALSE)/VLOOKUP(EOMONTH($A210,-12),Prices_Monthly!$A:$I,COLUMN(I$4),FALSE)-1</f>
        <v>4.7406482916791726E-2</v>
      </c>
    </row>
    <row r="211" spans="1:9" x14ac:dyDescent="0.35">
      <c r="A211" s="2">
        <v>39141</v>
      </c>
      <c r="B211" s="3">
        <f>VLOOKUP($A211,Prices_Monthly!$A:$I,COLUMN(B$4),FALSE)/VLOOKUP(EOMONTH($A211,-12),Prices_Monthly!$A:$I,COLUMN(B$4),FALSE)-1</f>
        <v>-0.12489411398047034</v>
      </c>
      <c r="C211" s="3">
        <f>VLOOKUP($A211,Prices_Monthly!$A:$I,COLUMN(C$4),FALSE)/VLOOKUP(EOMONTH($A211,-12),Prices_Monthly!$A:$I,COLUMN(C$4),FALSE)-1</f>
        <v>0.12369514767001677</v>
      </c>
      <c r="D211" s="3">
        <f>VLOOKUP($A211,Prices_Monthly!$A:$I,COLUMN(D$4),FALSE)/VLOOKUP(EOMONTH($A211,-12),Prices_Monthly!$A:$I,COLUMN(D$4),FALSE)-1</f>
        <v>2.0313598543977518E-2</v>
      </c>
      <c r="E211" s="3">
        <f>VLOOKUP($A211,Prices_Monthly!$A:$I,COLUMN(E$4),FALSE)/VLOOKUP(EOMONTH($A211,-12),Prices_Monthly!$A:$I,COLUMN(E$4),FALSE)-1</f>
        <v>6.7114357241908618E-3</v>
      </c>
      <c r="F211" s="3">
        <f>VLOOKUP($A211,Prices_Monthly!$A:$I,COLUMN(F$4),FALSE)/VLOOKUP(EOMONTH($A211,-12),Prices_Monthly!$A:$I,COLUMN(F$4),FALSE)-1</f>
        <v>6.2516963720256946E-2</v>
      </c>
      <c r="G211" s="3">
        <f>VLOOKUP($A211,Prices_Monthly!$A:$I,COLUMN(G$4),FALSE)/VLOOKUP(EOMONTH($A211,-12),Prices_Monthly!$A:$I,COLUMN(G$4),FALSE)-1</f>
        <v>6.6265260520288471E-3</v>
      </c>
      <c r="H211" s="3">
        <f>VLOOKUP($A211,Prices_Monthly!$A:$I,COLUMN(H$4),FALSE)/VLOOKUP(EOMONTH($A211,-12),Prices_Monthly!$A:$I,COLUMN(H$4),FALSE)-1</f>
        <v>-6.9903944241809568E-2</v>
      </c>
      <c r="I211" s="3">
        <f>VLOOKUP($A211,Prices_Monthly!$A:$I,COLUMN(I$4),FALSE)/VLOOKUP(EOMONTH($A211,-12),Prices_Monthly!$A:$I,COLUMN(I$4),FALSE)-1</f>
        <v>8.475299977491435E-2</v>
      </c>
    </row>
    <row r="212" spans="1:9" x14ac:dyDescent="0.35">
      <c r="A212" s="2">
        <v>39172</v>
      </c>
      <c r="B212" s="3">
        <f>VLOOKUP($A212,Prices_Monthly!$A:$I,COLUMN(B$4),FALSE)/VLOOKUP(EOMONTH($A212,-12),Prices_Monthly!$A:$I,COLUMN(B$4),FALSE)-1</f>
        <v>-0.11082992720440965</v>
      </c>
      <c r="C212" s="3">
        <f>VLOOKUP($A212,Prices_Monthly!$A:$I,COLUMN(C$4),FALSE)/VLOOKUP(EOMONTH($A212,-12),Prices_Monthly!$A:$I,COLUMN(C$4),FALSE)-1</f>
        <v>7.420979361053992E-2</v>
      </c>
      <c r="D212" s="3">
        <f>VLOOKUP($A212,Prices_Monthly!$A:$I,COLUMN(D$4),FALSE)/VLOOKUP(EOMONTH($A212,-12),Prices_Monthly!$A:$I,COLUMN(D$4),FALSE)-1</f>
        <v>3.1327958158003266E-2</v>
      </c>
      <c r="E212" s="3">
        <f>VLOOKUP($A212,Prices_Monthly!$A:$I,COLUMN(E$4),FALSE)/VLOOKUP(EOMONTH($A212,-12),Prices_Monthly!$A:$I,COLUMN(E$4),FALSE)-1</f>
        <v>1.6640555967248005E-2</v>
      </c>
      <c r="F212" s="3">
        <f>VLOOKUP($A212,Prices_Monthly!$A:$I,COLUMN(F$4),FALSE)/VLOOKUP(EOMONTH($A212,-12),Prices_Monthly!$A:$I,COLUMN(F$4),FALSE)-1</f>
        <v>6.1013907581875193E-2</v>
      </c>
      <c r="G212" s="3">
        <f>VLOOKUP($A212,Prices_Monthly!$A:$I,COLUMN(G$4),FALSE)/VLOOKUP(EOMONTH($A212,-12),Prices_Monthly!$A:$I,COLUMN(G$4),FALSE)-1</f>
        <v>-6.7162868233341388E-3</v>
      </c>
      <c r="H212" s="3">
        <f>VLOOKUP($A212,Prices_Monthly!$A:$I,COLUMN(H$4),FALSE)/VLOOKUP(EOMONTH($A212,-12),Prices_Monthly!$A:$I,COLUMN(H$4),FALSE)-1</f>
        <v>-4.9026529566426946E-2</v>
      </c>
      <c r="I212" s="3">
        <f>VLOOKUP($A212,Prices_Monthly!$A:$I,COLUMN(I$4),FALSE)/VLOOKUP(EOMONTH($A212,-12),Prices_Monthly!$A:$I,COLUMN(I$4),FALSE)-1</f>
        <v>7.7534584622191316E-2</v>
      </c>
    </row>
    <row r="213" spans="1:9" x14ac:dyDescent="0.35">
      <c r="A213" s="2">
        <v>39202</v>
      </c>
      <c r="B213" s="3">
        <f>VLOOKUP($A213,Prices_Monthly!$A:$I,COLUMN(B$4),FALSE)/VLOOKUP(EOMONTH($A213,-12),Prices_Monthly!$A:$I,COLUMN(B$4),FALSE)-1</f>
        <v>-0.1732214581126722</v>
      </c>
      <c r="C213" s="3">
        <f>VLOOKUP($A213,Prices_Monthly!$A:$I,COLUMN(C$4),FALSE)/VLOOKUP(EOMONTH($A213,-12),Prices_Monthly!$A:$I,COLUMN(C$4),FALSE)-1</f>
        <v>-1.619696690612149E-2</v>
      </c>
      <c r="D213" s="3">
        <f>VLOOKUP($A213,Prices_Monthly!$A:$I,COLUMN(D$4),FALSE)/VLOOKUP(EOMONTH($A213,-12),Prices_Monthly!$A:$I,COLUMN(D$4),FALSE)-1</f>
        <v>3.9641077621888288E-2</v>
      </c>
      <c r="E213" s="3">
        <f>VLOOKUP($A213,Prices_Monthly!$A:$I,COLUMN(E$4),FALSE)/VLOOKUP(EOMONTH($A213,-12),Prices_Monthly!$A:$I,COLUMN(E$4),FALSE)-1</f>
        <v>2.6387096731081972E-2</v>
      </c>
      <c r="F213" s="3">
        <f>VLOOKUP($A213,Prices_Monthly!$A:$I,COLUMN(F$4),FALSE)/VLOOKUP(EOMONTH($A213,-12),Prices_Monthly!$A:$I,COLUMN(F$4),FALSE)-1</f>
        <v>9.2767016172027761E-2</v>
      </c>
      <c r="G213" s="3">
        <f>VLOOKUP($A213,Prices_Monthly!$A:$I,COLUMN(G$4),FALSE)/VLOOKUP(EOMONTH($A213,-12),Prices_Monthly!$A:$I,COLUMN(G$4),FALSE)-1</f>
        <v>4.7855065438681565E-2</v>
      </c>
      <c r="H213" s="3">
        <f>VLOOKUP($A213,Prices_Monthly!$A:$I,COLUMN(H$4),FALSE)/VLOOKUP(EOMONTH($A213,-12),Prices_Monthly!$A:$I,COLUMN(H$4),FALSE)-1</f>
        <v>-9.053571859102616E-2</v>
      </c>
      <c r="I213" s="3">
        <f>VLOOKUP($A213,Prices_Monthly!$A:$I,COLUMN(I$4),FALSE)/VLOOKUP(EOMONTH($A213,-12),Prices_Monthly!$A:$I,COLUMN(I$4),FALSE)-1</f>
        <v>6.1885556182636581E-2</v>
      </c>
    </row>
    <row r="214" spans="1:9" x14ac:dyDescent="0.35">
      <c r="A214" s="2">
        <v>39233</v>
      </c>
      <c r="B214" s="3">
        <f>VLOOKUP($A214,Prices_Monthly!$A:$I,COLUMN(B$4),FALSE)/VLOOKUP(EOMONTH($A214,-12),Prices_Monthly!$A:$I,COLUMN(B$4),FALSE)-1</f>
        <v>-0.16843350406788071</v>
      </c>
      <c r="C214" s="3">
        <f>VLOOKUP($A214,Prices_Monthly!$A:$I,COLUMN(C$4),FALSE)/VLOOKUP(EOMONTH($A214,-12),Prices_Monthly!$A:$I,COLUMN(C$4),FALSE)-1</f>
        <v>-3.1969137558578331E-2</v>
      </c>
      <c r="D214" s="3">
        <f>VLOOKUP($A214,Prices_Monthly!$A:$I,COLUMN(D$4),FALSE)/VLOOKUP(EOMONTH($A214,-12),Prices_Monthly!$A:$I,COLUMN(D$4),FALSE)-1</f>
        <v>2.2262582988689772E-2</v>
      </c>
      <c r="E214" s="3">
        <f>VLOOKUP($A214,Prices_Monthly!$A:$I,COLUMN(E$4),FALSE)/VLOOKUP(EOMONTH($A214,-12),Prices_Monthly!$A:$I,COLUMN(E$4),FALSE)-1</f>
        <v>1.2755736607030554E-2</v>
      </c>
      <c r="F214" s="3">
        <f>VLOOKUP($A214,Prices_Monthly!$A:$I,COLUMN(F$4),FALSE)/VLOOKUP(EOMONTH($A214,-12),Prices_Monthly!$A:$I,COLUMN(F$4),FALSE)-1</f>
        <v>0.16427652141937865</v>
      </c>
      <c r="G214" s="3">
        <f>VLOOKUP($A214,Prices_Monthly!$A:$I,COLUMN(G$4),FALSE)/VLOOKUP(EOMONTH($A214,-12),Prices_Monthly!$A:$I,COLUMN(G$4),FALSE)-1</f>
        <v>0.16452387323245277</v>
      </c>
      <c r="H214" s="3">
        <f>VLOOKUP($A214,Prices_Monthly!$A:$I,COLUMN(H$4),FALSE)/VLOOKUP(EOMONTH($A214,-12),Prices_Monthly!$A:$I,COLUMN(H$4),FALSE)-1</f>
        <v>-0.12421984551396326</v>
      </c>
      <c r="I214" s="3">
        <f>VLOOKUP($A214,Prices_Monthly!$A:$I,COLUMN(I$4),FALSE)/VLOOKUP(EOMONTH($A214,-12),Prices_Monthly!$A:$I,COLUMN(I$4),FALSE)-1</f>
        <v>2.7585075022566796E-2</v>
      </c>
    </row>
    <row r="215" spans="1:9" x14ac:dyDescent="0.35">
      <c r="A215" s="2">
        <v>39263</v>
      </c>
      <c r="B215" s="3">
        <f>VLOOKUP($A215,Prices_Monthly!$A:$I,COLUMN(B$4),FALSE)/VLOOKUP(EOMONTH($A215,-12),Prices_Monthly!$A:$I,COLUMN(B$4),FALSE)-1</f>
        <v>-0.14659247158393851</v>
      </c>
      <c r="C215" s="3">
        <f>VLOOKUP($A215,Prices_Monthly!$A:$I,COLUMN(C$4),FALSE)/VLOOKUP(EOMONTH($A215,-12),Prices_Monthly!$A:$I,COLUMN(C$4),FALSE)-1</f>
        <v>-4.2802184410057897E-3</v>
      </c>
      <c r="D215" s="3">
        <f>VLOOKUP($A215,Prices_Monthly!$A:$I,COLUMN(D$4),FALSE)/VLOOKUP(EOMONTH($A215,-12),Prices_Monthly!$A:$I,COLUMN(D$4),FALSE)-1</f>
        <v>1.9651498736841466E-2</v>
      </c>
      <c r="E215" s="3">
        <f>VLOOKUP($A215,Prices_Monthly!$A:$I,COLUMN(E$4),FALSE)/VLOOKUP(EOMONTH($A215,-12),Prices_Monthly!$A:$I,COLUMN(E$4),FALSE)-1</f>
        <v>6.9594080993014007E-3</v>
      </c>
      <c r="F215" s="3">
        <f>VLOOKUP($A215,Prices_Monthly!$A:$I,COLUMN(F$4),FALSE)/VLOOKUP(EOMONTH($A215,-12),Prices_Monthly!$A:$I,COLUMN(F$4),FALSE)-1</f>
        <v>0.14284397751359323</v>
      </c>
      <c r="G215" s="3">
        <f>VLOOKUP($A215,Prices_Monthly!$A:$I,COLUMN(G$4),FALSE)/VLOOKUP(EOMONTH($A215,-12),Prices_Monthly!$A:$I,COLUMN(G$4),FALSE)-1</f>
        <v>0.1708821076137772</v>
      </c>
      <c r="H215" s="3">
        <f>VLOOKUP($A215,Prices_Monthly!$A:$I,COLUMN(H$4),FALSE)/VLOOKUP(EOMONTH($A215,-12),Prices_Monthly!$A:$I,COLUMN(H$4),FALSE)-1</f>
        <v>-0.11834381474799549</v>
      </c>
      <c r="I215" s="3">
        <f>VLOOKUP($A215,Prices_Monthly!$A:$I,COLUMN(I$4),FALSE)/VLOOKUP(EOMONTH($A215,-12),Prices_Monthly!$A:$I,COLUMN(I$4),FALSE)-1</f>
        <v>3.7071834338218812E-2</v>
      </c>
    </row>
    <row r="216" spans="1:9" x14ac:dyDescent="0.35">
      <c r="A216" s="2">
        <v>39294</v>
      </c>
      <c r="B216" s="3">
        <f>VLOOKUP($A216,Prices_Monthly!$A:$I,COLUMN(B$4),FALSE)/VLOOKUP(EOMONTH($A216,-12),Prices_Monthly!$A:$I,COLUMN(B$4),FALSE)-1</f>
        <v>-8.9463525252083786E-2</v>
      </c>
      <c r="C216" s="3">
        <f>VLOOKUP($A216,Prices_Monthly!$A:$I,COLUMN(C$4),FALSE)/VLOOKUP(EOMONTH($A216,-12),Prices_Monthly!$A:$I,COLUMN(C$4),FALSE)-1</f>
        <v>-8.5304369127119362E-3</v>
      </c>
      <c r="D216" s="3">
        <f>VLOOKUP($A216,Prices_Monthly!$A:$I,COLUMN(D$4),FALSE)/VLOOKUP(EOMONTH($A216,-12),Prices_Monthly!$A:$I,COLUMN(D$4),FALSE)-1</f>
        <v>2.5726969193177629E-2</v>
      </c>
      <c r="E216" s="3">
        <f>VLOOKUP($A216,Prices_Monthly!$A:$I,COLUMN(E$4),FALSE)/VLOOKUP(EOMONTH($A216,-12),Prices_Monthly!$A:$I,COLUMN(E$4),FALSE)-1</f>
        <v>1.2021362009120962E-2</v>
      </c>
      <c r="F216" s="3">
        <f>VLOOKUP($A216,Prices_Monthly!$A:$I,COLUMN(F$4),FALSE)/VLOOKUP(EOMONTH($A216,-12),Prices_Monthly!$A:$I,COLUMN(F$4),FALSE)-1</f>
        <v>0.10064397424103033</v>
      </c>
      <c r="G216" s="3">
        <f>VLOOKUP($A216,Prices_Monthly!$A:$I,COLUMN(G$4),FALSE)/VLOOKUP(EOMONTH($A216,-12),Prices_Monthly!$A:$I,COLUMN(G$4),FALSE)-1</f>
        <v>0.22053722579346746</v>
      </c>
      <c r="H216" s="3">
        <f>VLOOKUP($A216,Prices_Monthly!$A:$I,COLUMN(H$4),FALSE)/VLOOKUP(EOMONTH($A216,-12),Prices_Monthly!$A:$I,COLUMN(H$4),FALSE)-1</f>
        <v>-8.4528686017432353E-2</v>
      </c>
      <c r="I216" s="3">
        <f>VLOOKUP($A216,Prices_Monthly!$A:$I,COLUMN(I$4),FALSE)/VLOOKUP(EOMONTH($A216,-12),Prices_Monthly!$A:$I,COLUMN(I$4),FALSE)-1</f>
        <v>5.416532635429272E-2</v>
      </c>
    </row>
    <row r="217" spans="1:9" x14ac:dyDescent="0.35">
      <c r="A217" s="2">
        <v>39325</v>
      </c>
      <c r="B217" s="3">
        <f>VLOOKUP($A217,Prices_Monthly!$A:$I,COLUMN(B$4),FALSE)/VLOOKUP(EOMONTH($A217,-12),Prices_Monthly!$A:$I,COLUMN(B$4),FALSE)-1</f>
        <v>-9.6119819558544428E-2</v>
      </c>
      <c r="C217" s="3">
        <f>VLOOKUP($A217,Prices_Monthly!$A:$I,COLUMN(C$4),FALSE)/VLOOKUP(EOMONTH($A217,-12),Prices_Monthly!$A:$I,COLUMN(C$4),FALSE)-1</f>
        <v>1.5040356357330475E-2</v>
      </c>
      <c r="D217" s="3">
        <f>VLOOKUP($A217,Prices_Monthly!$A:$I,COLUMN(D$4),FALSE)/VLOOKUP(EOMONTH($A217,-12),Prices_Monthly!$A:$I,COLUMN(D$4),FALSE)-1</f>
        <v>1.9649625165819362E-2</v>
      </c>
      <c r="E217" s="3">
        <f>VLOOKUP($A217,Prices_Monthly!$A:$I,COLUMN(E$4),FALSE)/VLOOKUP(EOMONTH($A217,-12),Prices_Monthly!$A:$I,COLUMN(E$4),FALSE)-1</f>
        <v>1.8001073457003969E-2</v>
      </c>
      <c r="F217" s="3">
        <f>VLOOKUP($A217,Prices_Monthly!$A:$I,COLUMN(F$4),FALSE)/VLOOKUP(EOMONTH($A217,-12),Prices_Monthly!$A:$I,COLUMN(F$4),FALSE)-1</f>
        <v>9.1500316141269966E-2</v>
      </c>
      <c r="G217" s="3">
        <f>VLOOKUP($A217,Prices_Monthly!$A:$I,COLUMN(G$4),FALSE)/VLOOKUP(EOMONTH($A217,-12),Prices_Monthly!$A:$I,COLUMN(G$4),FALSE)-1</f>
        <v>0.20048763220114063</v>
      </c>
      <c r="H217" s="3">
        <f>VLOOKUP($A217,Prices_Monthly!$A:$I,COLUMN(H$4),FALSE)/VLOOKUP(EOMONTH($A217,-12),Prices_Monthly!$A:$I,COLUMN(H$4),FALSE)-1</f>
        <v>-3.5865773570691539E-2</v>
      </c>
      <c r="I217" s="3">
        <f>VLOOKUP($A217,Prices_Monthly!$A:$I,COLUMN(I$4),FALSE)/VLOOKUP(EOMONTH($A217,-12),Prices_Monthly!$A:$I,COLUMN(I$4),FALSE)-1</f>
        <v>4.7995025233465327E-2</v>
      </c>
    </row>
    <row r="218" spans="1:9" x14ac:dyDescent="0.35">
      <c r="A218" s="2">
        <v>39355</v>
      </c>
      <c r="B218" s="3">
        <f>VLOOKUP($A218,Prices_Monthly!$A:$I,COLUMN(B$4),FALSE)/VLOOKUP(EOMONTH($A218,-12),Prices_Monthly!$A:$I,COLUMN(B$4),FALSE)-1</f>
        <v>0.18796315743118264</v>
      </c>
      <c r="C218" s="3">
        <f>VLOOKUP($A218,Prices_Monthly!$A:$I,COLUMN(C$4),FALSE)/VLOOKUP(EOMONTH($A218,-12),Prices_Monthly!$A:$I,COLUMN(C$4),FALSE)-1</f>
        <v>0.17183991773073948</v>
      </c>
      <c r="D218" s="3">
        <f>VLOOKUP($A218,Prices_Monthly!$A:$I,COLUMN(D$4),FALSE)/VLOOKUP(EOMONTH($A218,-12),Prices_Monthly!$A:$I,COLUMN(D$4),FALSE)-1</f>
        <v>1.7424537003035478E-2</v>
      </c>
      <c r="E218" s="3">
        <f>VLOOKUP($A218,Prices_Monthly!$A:$I,COLUMN(E$4),FALSE)/VLOOKUP(EOMONTH($A218,-12),Prices_Monthly!$A:$I,COLUMN(E$4),FALSE)-1</f>
        <v>1.3697620918936115E-2</v>
      </c>
      <c r="F218" s="3">
        <f>VLOOKUP($A218,Prices_Monthly!$A:$I,COLUMN(F$4),FALSE)/VLOOKUP(EOMONTH($A218,-12),Prices_Monthly!$A:$I,COLUMN(F$4),FALSE)-1</f>
        <v>0.10289957567185293</v>
      </c>
      <c r="G218" s="3">
        <f>VLOOKUP($A218,Prices_Monthly!$A:$I,COLUMN(G$4),FALSE)/VLOOKUP(EOMONTH($A218,-12),Prices_Monthly!$A:$I,COLUMN(G$4),FALSE)-1</f>
        <v>0.20505982831559177</v>
      </c>
      <c r="H218" s="3">
        <f>VLOOKUP($A218,Prices_Monthly!$A:$I,COLUMN(H$4),FALSE)/VLOOKUP(EOMONTH($A218,-12),Prices_Monthly!$A:$I,COLUMN(H$4),FALSE)-1</f>
        <v>-2.1800293827833217E-2</v>
      </c>
      <c r="I218" s="3">
        <f>VLOOKUP($A218,Prices_Monthly!$A:$I,COLUMN(I$4),FALSE)/VLOOKUP(EOMONTH($A218,-12),Prices_Monthly!$A:$I,COLUMN(I$4),FALSE)-1</f>
        <v>0.10538340382118161</v>
      </c>
    </row>
    <row r="219" spans="1:9" x14ac:dyDescent="0.35">
      <c r="A219" s="2">
        <v>39386</v>
      </c>
      <c r="B219" s="3">
        <f>VLOOKUP($A219,Prices_Monthly!$A:$I,COLUMN(B$4),FALSE)/VLOOKUP(EOMONTH($A219,-12),Prices_Monthly!$A:$I,COLUMN(B$4),FALSE)-1</f>
        <v>0.3992844729694407</v>
      </c>
      <c r="C219" s="3">
        <f>VLOOKUP($A219,Prices_Monthly!$A:$I,COLUMN(C$4),FALSE)/VLOOKUP(EOMONTH($A219,-12),Prices_Monthly!$A:$I,COLUMN(C$4),FALSE)-1</f>
        <v>0.23729606116458468</v>
      </c>
      <c r="D219" s="3">
        <f>VLOOKUP($A219,Prices_Monthly!$A:$I,COLUMN(D$4),FALSE)/VLOOKUP(EOMONTH($A219,-12),Prices_Monthly!$A:$I,COLUMN(D$4),FALSE)-1</f>
        <v>2.7783799701192047E-2</v>
      </c>
      <c r="E219" s="3">
        <f>VLOOKUP($A219,Prices_Monthly!$A:$I,COLUMN(E$4),FALSE)/VLOOKUP(EOMONTH($A219,-12),Prices_Monthly!$A:$I,COLUMN(E$4),FALSE)-1</f>
        <v>1.9034533314583824E-2</v>
      </c>
      <c r="F219" s="3">
        <f>VLOOKUP($A219,Prices_Monthly!$A:$I,COLUMN(F$4),FALSE)/VLOOKUP(EOMONTH($A219,-12),Prices_Monthly!$A:$I,COLUMN(F$4),FALSE)-1</f>
        <v>8.4522785898538233E-2</v>
      </c>
      <c r="G219" s="3">
        <f>VLOOKUP($A219,Prices_Monthly!$A:$I,COLUMN(G$4),FALSE)/VLOOKUP(EOMONTH($A219,-12),Prices_Monthly!$A:$I,COLUMN(G$4),FALSE)-1</f>
        <v>0.23133006742886564</v>
      </c>
      <c r="H219" s="3">
        <f>VLOOKUP($A219,Prices_Monthly!$A:$I,COLUMN(H$4),FALSE)/VLOOKUP(EOMONTH($A219,-12),Prices_Monthly!$A:$I,COLUMN(H$4),FALSE)-1</f>
        <v>-3.1164294068546927E-2</v>
      </c>
      <c r="I219" s="3">
        <f>VLOOKUP($A219,Prices_Monthly!$A:$I,COLUMN(I$4),FALSE)/VLOOKUP(EOMONTH($A219,-12),Prices_Monthly!$A:$I,COLUMN(I$4),FALSE)-1</f>
        <v>0.11698866249718254</v>
      </c>
    </row>
    <row r="220" spans="1:9" x14ac:dyDescent="0.35">
      <c r="A220" s="2">
        <v>39416</v>
      </c>
      <c r="B220" s="3">
        <f>VLOOKUP($A220,Prices_Monthly!$A:$I,COLUMN(B$4),FALSE)/VLOOKUP(EOMONTH($A220,-12),Prices_Monthly!$A:$I,COLUMN(B$4),FALSE)-1</f>
        <v>0.30079703693580906</v>
      </c>
      <c r="C220" s="3">
        <f>VLOOKUP($A220,Prices_Monthly!$A:$I,COLUMN(C$4),FALSE)/VLOOKUP(EOMONTH($A220,-12),Prices_Monthly!$A:$I,COLUMN(C$4),FALSE)-1</f>
        <v>0.14260242986581906</v>
      </c>
      <c r="D220" s="3">
        <f>VLOOKUP($A220,Prices_Monthly!$A:$I,COLUMN(D$4),FALSE)/VLOOKUP(EOMONTH($A220,-12),Prices_Monthly!$A:$I,COLUMN(D$4),FALSE)-1</f>
        <v>3.0972424794485365E-2</v>
      </c>
      <c r="E220" s="3">
        <f>VLOOKUP($A220,Prices_Monthly!$A:$I,COLUMN(E$4),FALSE)/VLOOKUP(EOMONTH($A220,-12),Prices_Monthly!$A:$I,COLUMN(E$4),FALSE)-1</f>
        <v>4.6527954037152375E-2</v>
      </c>
      <c r="F220" s="3">
        <f>VLOOKUP($A220,Prices_Monthly!$A:$I,COLUMN(F$4),FALSE)/VLOOKUP(EOMONTH($A220,-12),Prices_Monthly!$A:$I,COLUMN(F$4),FALSE)-1</f>
        <v>2.0345879959308366E-2</v>
      </c>
      <c r="G220" s="3">
        <f>VLOOKUP($A220,Prices_Monthly!$A:$I,COLUMN(G$4),FALSE)/VLOOKUP(EOMONTH($A220,-12),Prices_Monthly!$A:$I,COLUMN(G$4),FALSE)-1</f>
        <v>0.11178605997847901</v>
      </c>
      <c r="H220" s="3">
        <f>VLOOKUP($A220,Prices_Monthly!$A:$I,COLUMN(H$4),FALSE)/VLOOKUP(EOMONTH($A220,-12),Prices_Monthly!$A:$I,COLUMN(H$4),FALSE)-1</f>
        <v>-5.1924136421612754E-3</v>
      </c>
      <c r="I220" s="3">
        <f>VLOOKUP($A220,Prices_Monthly!$A:$I,COLUMN(I$4),FALSE)/VLOOKUP(EOMONTH($A220,-12),Prices_Monthly!$A:$I,COLUMN(I$4),FALSE)-1</f>
        <v>9.2765409861710557E-2</v>
      </c>
    </row>
    <row r="221" spans="1:9" x14ac:dyDescent="0.35">
      <c r="A221" s="2">
        <v>39447</v>
      </c>
      <c r="B221" s="3">
        <f>VLOOKUP($A221,Prices_Monthly!$A:$I,COLUMN(B$4),FALSE)/VLOOKUP(EOMONTH($A221,-12),Prices_Monthly!$A:$I,COLUMN(B$4),FALSE)-1</f>
        <v>0.52692157138361395</v>
      </c>
      <c r="C221" s="3">
        <f>VLOOKUP($A221,Prices_Monthly!$A:$I,COLUMN(C$4),FALSE)/VLOOKUP(EOMONTH($A221,-12),Prices_Monthly!$A:$I,COLUMN(C$4),FALSE)-1</f>
        <v>0.24174817126950443</v>
      </c>
      <c r="D221" s="3">
        <f>VLOOKUP($A221,Prices_Monthly!$A:$I,COLUMN(D$4),FALSE)/VLOOKUP(EOMONTH($A221,-12),Prices_Monthly!$A:$I,COLUMN(D$4),FALSE)-1</f>
        <v>3.4828675243991247E-2</v>
      </c>
      <c r="E221" s="3">
        <f>VLOOKUP($A221,Prices_Monthly!$A:$I,COLUMN(E$4),FALSE)/VLOOKUP(EOMONTH($A221,-12),Prices_Monthly!$A:$I,COLUMN(E$4),FALSE)-1</f>
        <v>6.5021733731361442E-2</v>
      </c>
      <c r="F221" s="3">
        <f>VLOOKUP($A221,Prices_Monthly!$A:$I,COLUMN(F$4),FALSE)/VLOOKUP(EOMONTH($A221,-12),Prices_Monthly!$A:$I,COLUMN(F$4),FALSE)-1</f>
        <v>-7.5585789871490672E-4</v>
      </c>
      <c r="G221" s="3">
        <f>VLOOKUP($A221,Prices_Monthly!$A:$I,COLUMN(G$4),FALSE)/VLOOKUP(EOMONTH($A221,-12),Prices_Monthly!$A:$I,COLUMN(G$4),FALSE)-1</f>
        <v>0.13182992319848408</v>
      </c>
      <c r="H221" s="3">
        <f>VLOOKUP($A221,Prices_Monthly!$A:$I,COLUMN(H$4),FALSE)/VLOOKUP(EOMONTH($A221,-12),Prices_Monthly!$A:$I,COLUMN(H$4),FALSE)-1</f>
        <v>1.8573083280190472E-2</v>
      </c>
      <c r="I221" s="3">
        <f>VLOOKUP($A221,Prices_Monthly!$A:$I,COLUMN(I$4),FALSE)/VLOOKUP(EOMONTH($A221,-12),Prices_Monthly!$A:$I,COLUMN(I$4),FALSE)-1</f>
        <v>9.4944676398970529E-2</v>
      </c>
    </row>
    <row r="222" spans="1:9" x14ac:dyDescent="0.35">
      <c r="A222" s="2">
        <v>39478</v>
      </c>
      <c r="B222" s="3">
        <f>VLOOKUP($A222,Prices_Monthly!$A:$I,COLUMN(B$4),FALSE)/VLOOKUP(EOMONTH($A222,-12),Prices_Monthly!$A:$I,COLUMN(B$4),FALSE)-1</f>
        <v>0.49192638114639675</v>
      </c>
      <c r="C222" s="3">
        <f>VLOOKUP($A222,Prices_Monthly!$A:$I,COLUMN(C$4),FALSE)/VLOOKUP(EOMONTH($A222,-12),Prices_Monthly!$A:$I,COLUMN(C$4),FALSE)-1</f>
        <v>0.33642691787793266</v>
      </c>
      <c r="D222" s="3">
        <f>VLOOKUP($A222,Prices_Monthly!$A:$I,COLUMN(D$4),FALSE)/VLOOKUP(EOMONTH($A222,-12),Prices_Monthly!$A:$I,COLUMN(D$4),FALSE)-1</f>
        <v>3.8377424600203547E-2</v>
      </c>
      <c r="E222" s="3">
        <f>VLOOKUP($A222,Prices_Monthly!$A:$I,COLUMN(E$4),FALSE)/VLOOKUP(EOMONTH($A222,-12),Prices_Monthly!$A:$I,COLUMN(E$4),FALSE)-1</f>
        <v>0.10365144945893623</v>
      </c>
      <c r="F222" s="3">
        <f>VLOOKUP($A222,Prices_Monthly!$A:$I,COLUMN(F$4),FALSE)/VLOOKUP(EOMONTH($A222,-12),Prices_Monthly!$A:$I,COLUMN(F$4),FALSE)-1</f>
        <v>-7.6238776188892632E-2</v>
      </c>
      <c r="G222" s="3">
        <f>VLOOKUP($A222,Prices_Monthly!$A:$I,COLUMN(G$4),FALSE)/VLOOKUP(EOMONTH($A222,-12),Prices_Monthly!$A:$I,COLUMN(G$4),FALSE)-1</f>
        <v>-2.1531190089455032E-2</v>
      </c>
      <c r="H222" s="3">
        <f>VLOOKUP($A222,Prices_Monthly!$A:$I,COLUMN(H$4),FALSE)/VLOOKUP(EOMONTH($A222,-12),Prices_Monthly!$A:$I,COLUMN(H$4),FALSE)-1</f>
        <v>8.7223890256323156E-2</v>
      </c>
      <c r="I222" s="3">
        <f>VLOOKUP($A222,Prices_Monthly!$A:$I,COLUMN(I$4),FALSE)/VLOOKUP(EOMONTH($A222,-12),Prices_Monthly!$A:$I,COLUMN(I$4),FALSE)-1</f>
        <v>0.12648223487930577</v>
      </c>
    </row>
    <row r="223" spans="1:9" x14ac:dyDescent="0.35">
      <c r="A223" s="2">
        <v>39507</v>
      </c>
      <c r="B223" s="3">
        <f>VLOOKUP($A223,Prices_Monthly!$A:$I,COLUMN(B$4),FALSE)/VLOOKUP(EOMONTH($A223,-12),Prices_Monthly!$A:$I,COLUMN(B$4),FALSE)-1</f>
        <v>0.64889158728320351</v>
      </c>
      <c r="C223" s="3">
        <f>VLOOKUP($A223,Prices_Monthly!$A:$I,COLUMN(C$4),FALSE)/VLOOKUP(EOMONTH($A223,-12),Prices_Monthly!$A:$I,COLUMN(C$4),FALSE)-1</f>
        <v>0.37362911775099139</v>
      </c>
      <c r="D223" s="3">
        <f>VLOOKUP($A223,Prices_Monthly!$A:$I,COLUMN(D$4),FALSE)/VLOOKUP(EOMONTH($A223,-12),Prices_Monthly!$A:$I,COLUMN(D$4),FALSE)-1</f>
        <v>3.9863117169320894E-2</v>
      </c>
      <c r="E223" s="3">
        <f>VLOOKUP($A223,Prices_Monthly!$A:$I,COLUMN(E$4),FALSE)/VLOOKUP(EOMONTH($A223,-12),Prices_Monthly!$A:$I,COLUMN(E$4),FALSE)-1</f>
        <v>0.1030830449737099</v>
      </c>
      <c r="F223" s="3">
        <f>VLOOKUP($A223,Prices_Monthly!$A:$I,COLUMN(F$4),FALSE)/VLOOKUP(EOMONTH($A223,-12),Prices_Monthly!$A:$I,COLUMN(F$4),FALSE)-1</f>
        <v>-8.7023160762942808E-2</v>
      </c>
      <c r="G223" s="3">
        <f>VLOOKUP($A223,Prices_Monthly!$A:$I,COLUMN(G$4),FALSE)/VLOOKUP(EOMONTH($A223,-12),Prices_Monthly!$A:$I,COLUMN(G$4),FALSE)-1</f>
        <v>-5.481871373492464E-2</v>
      </c>
      <c r="H223" s="3">
        <f>VLOOKUP($A223,Prices_Monthly!$A:$I,COLUMN(H$4),FALSE)/VLOOKUP(EOMONTH($A223,-12),Prices_Monthly!$A:$I,COLUMN(H$4),FALSE)-1</f>
        <v>8.9684619066311644E-2</v>
      </c>
      <c r="I223" s="3">
        <f>VLOOKUP($A223,Prices_Monthly!$A:$I,COLUMN(I$4),FALSE)/VLOOKUP(EOMONTH($A223,-12),Prices_Monthly!$A:$I,COLUMN(I$4),FALSE)-1</f>
        <v>0.13856250011131954</v>
      </c>
    </row>
    <row r="224" spans="1:9" x14ac:dyDescent="0.35">
      <c r="A224" s="2">
        <v>39538</v>
      </c>
      <c r="B224" s="3">
        <f>VLOOKUP($A224,Prices_Monthly!$A:$I,COLUMN(B$4),FALSE)/VLOOKUP(EOMONTH($A224,-12),Prices_Monthly!$A:$I,COLUMN(B$4),FALSE)-1</f>
        <v>0.65041928302070362</v>
      </c>
      <c r="C224" s="3">
        <f>VLOOKUP($A224,Prices_Monthly!$A:$I,COLUMN(C$4),FALSE)/VLOOKUP(EOMONTH($A224,-12),Prices_Monthly!$A:$I,COLUMN(C$4),FALSE)-1</f>
        <v>0.31118978657200103</v>
      </c>
      <c r="D224" s="3">
        <f>VLOOKUP($A224,Prices_Monthly!$A:$I,COLUMN(D$4),FALSE)/VLOOKUP(EOMONTH($A224,-12),Prices_Monthly!$A:$I,COLUMN(D$4),FALSE)-1</f>
        <v>5.4709257494843344E-2</v>
      </c>
      <c r="E224" s="3">
        <f>VLOOKUP($A224,Prices_Monthly!$A:$I,COLUMN(E$4),FALSE)/VLOOKUP(EOMONTH($A224,-12),Prices_Monthly!$A:$I,COLUMN(E$4),FALSE)-1</f>
        <v>0.12364942454698702</v>
      </c>
      <c r="F224" s="3">
        <f>VLOOKUP($A224,Prices_Monthly!$A:$I,COLUMN(F$4),FALSE)/VLOOKUP(EOMONTH($A224,-12),Prices_Monthly!$A:$I,COLUMN(F$4),FALSE)-1</f>
        <v>-9.9534883720930223E-2</v>
      </c>
      <c r="G224" s="3">
        <f>VLOOKUP($A224,Prices_Monthly!$A:$I,COLUMN(G$4),FALSE)/VLOOKUP(EOMONTH($A224,-12),Prices_Monthly!$A:$I,COLUMN(G$4),FALSE)-1</f>
        <v>-3.8080509312074962E-2</v>
      </c>
      <c r="H224" s="3">
        <f>VLOOKUP($A224,Prices_Monthly!$A:$I,COLUMN(H$4),FALSE)/VLOOKUP(EOMONTH($A224,-12),Prices_Monthly!$A:$I,COLUMN(H$4),FALSE)-1</f>
        <v>0.13815680456773638</v>
      </c>
      <c r="I224" s="3">
        <f>VLOOKUP($A224,Prices_Monthly!$A:$I,COLUMN(I$4),FALSE)/VLOOKUP(EOMONTH($A224,-12),Prices_Monthly!$A:$I,COLUMN(I$4),FALSE)-1</f>
        <v>0.1822715024622914</v>
      </c>
    </row>
    <row r="225" spans="1:9" x14ac:dyDescent="0.35">
      <c r="A225" s="2">
        <v>39568</v>
      </c>
      <c r="B225" s="3">
        <f>VLOOKUP($A225,Prices_Monthly!$A:$I,COLUMN(B$4),FALSE)/VLOOKUP(EOMONTH($A225,-12),Prices_Monthly!$A:$I,COLUMN(B$4),FALSE)-1</f>
        <v>0.83235757402873278</v>
      </c>
      <c r="C225" s="3">
        <f>VLOOKUP($A225,Prices_Monthly!$A:$I,COLUMN(C$4),FALSE)/VLOOKUP(EOMONTH($A225,-12),Prices_Monthly!$A:$I,COLUMN(C$4),FALSE)-1</f>
        <v>0.20482487892555801</v>
      </c>
      <c r="D225" s="3">
        <f>VLOOKUP($A225,Prices_Monthly!$A:$I,COLUMN(D$4),FALSE)/VLOOKUP(EOMONTH($A225,-12),Prices_Monthly!$A:$I,COLUMN(D$4),FALSE)-1</f>
        <v>2.0289544235924994E-2</v>
      </c>
      <c r="E225" s="3">
        <f>VLOOKUP($A225,Prices_Monthly!$A:$I,COLUMN(E$4),FALSE)/VLOOKUP(EOMONTH($A225,-12),Prices_Monthly!$A:$I,COLUMN(E$4),FALSE)-1</f>
        <v>9.1948316934433283E-2</v>
      </c>
      <c r="F225" s="3">
        <f>VLOOKUP($A225,Prices_Monthly!$A:$I,COLUMN(F$4),FALSE)/VLOOKUP(EOMONTH($A225,-12),Prices_Monthly!$A:$I,COLUMN(F$4),FALSE)-1</f>
        <v>-9.3673768092372822E-2</v>
      </c>
      <c r="G225" s="3">
        <f>VLOOKUP($A225,Prices_Monthly!$A:$I,COLUMN(G$4),FALSE)/VLOOKUP(EOMONTH($A225,-12),Prices_Monthly!$A:$I,COLUMN(G$4),FALSE)-1</f>
        <v>-1.5422537887236243E-2</v>
      </c>
      <c r="H225" s="3">
        <f>VLOOKUP($A225,Prices_Monthly!$A:$I,COLUMN(H$4),FALSE)/VLOOKUP(EOMONTH($A225,-12),Prices_Monthly!$A:$I,COLUMN(H$4),FALSE)-1</f>
        <v>9.912822409293276E-2</v>
      </c>
      <c r="I225" s="3">
        <f>VLOOKUP($A225,Prices_Monthly!$A:$I,COLUMN(I$4),FALSE)/VLOOKUP(EOMONTH($A225,-12),Prices_Monthly!$A:$I,COLUMN(I$4),FALSE)-1</f>
        <v>0.13570417459568485</v>
      </c>
    </row>
    <row r="226" spans="1:9" x14ac:dyDescent="0.35">
      <c r="A226" s="2">
        <v>39599</v>
      </c>
      <c r="B226" s="3">
        <f>VLOOKUP($A226,Prices_Monthly!$A:$I,COLUMN(B$4),FALSE)/VLOOKUP(EOMONTH($A226,-12),Prices_Monthly!$A:$I,COLUMN(B$4),FALSE)-1</f>
        <v>1.1327095255469315</v>
      </c>
      <c r="C226" s="3">
        <f>VLOOKUP($A226,Prices_Monthly!$A:$I,COLUMN(C$4),FALSE)/VLOOKUP(EOMONTH($A226,-12),Prices_Monthly!$A:$I,COLUMN(C$4),FALSE)-1</f>
        <v>0.27885966187085209</v>
      </c>
      <c r="D226" s="3">
        <f>VLOOKUP($A226,Prices_Monthly!$A:$I,COLUMN(D$4),FALSE)/VLOOKUP(EOMONTH($A226,-12),Prices_Monthly!$A:$I,COLUMN(D$4),FALSE)-1</f>
        <v>1.654283397071743E-2</v>
      </c>
      <c r="E226" s="3">
        <f>VLOOKUP($A226,Prices_Monthly!$A:$I,COLUMN(E$4),FALSE)/VLOOKUP(EOMONTH($A226,-12),Prices_Monthly!$A:$I,COLUMN(E$4),FALSE)-1</f>
        <v>9.3242286020750464E-2</v>
      </c>
      <c r="F226" s="3">
        <f>VLOOKUP($A226,Prices_Monthly!$A:$I,COLUMN(F$4),FALSE)/VLOOKUP(EOMONTH($A226,-12),Prices_Monthly!$A:$I,COLUMN(F$4),FALSE)-1</f>
        <v>-0.11069877615475732</v>
      </c>
      <c r="G226" s="3">
        <f>VLOOKUP($A226,Prices_Monthly!$A:$I,COLUMN(G$4),FALSE)/VLOOKUP(EOMONTH($A226,-12),Prices_Monthly!$A:$I,COLUMN(G$4),FALSE)-1</f>
        <v>1.3336482671409966E-2</v>
      </c>
      <c r="H226" s="3">
        <f>VLOOKUP($A226,Prices_Monthly!$A:$I,COLUMN(H$4),FALSE)/VLOOKUP(EOMONTH($A226,-12),Prices_Monthly!$A:$I,COLUMN(H$4),FALSE)-1</f>
        <v>0.11166005625745457</v>
      </c>
      <c r="I226" s="3">
        <f>VLOOKUP($A226,Prices_Monthly!$A:$I,COLUMN(I$4),FALSE)/VLOOKUP(EOMONTH($A226,-12),Prices_Monthly!$A:$I,COLUMN(I$4),FALSE)-1</f>
        <v>0.152763042079888</v>
      </c>
    </row>
    <row r="227" spans="1:9" x14ac:dyDescent="0.35">
      <c r="A227" s="2">
        <v>39629</v>
      </c>
      <c r="B227" s="3">
        <f>VLOOKUP($A227,Prices_Monthly!$A:$I,COLUMN(B$4),FALSE)/VLOOKUP(EOMONTH($A227,-12),Prices_Monthly!$A:$I,COLUMN(B$4),FALSE)-1</f>
        <v>1.1388597952315518</v>
      </c>
      <c r="C227" s="3">
        <f>VLOOKUP($A227,Prices_Monthly!$A:$I,COLUMN(C$4),FALSE)/VLOOKUP(EOMONTH($A227,-12),Prices_Monthly!$A:$I,COLUMN(C$4),FALSE)-1</f>
        <v>0.36397497242037447</v>
      </c>
      <c r="D227" s="3">
        <f>VLOOKUP($A227,Prices_Monthly!$A:$I,COLUMN(D$4),FALSE)/VLOOKUP(EOMONTH($A227,-12),Prices_Monthly!$A:$I,COLUMN(D$4),FALSE)-1</f>
        <v>3.5662594170516648E-2</v>
      </c>
      <c r="E227" s="3">
        <f>VLOOKUP($A227,Prices_Monthly!$A:$I,COLUMN(E$4),FALSE)/VLOOKUP(EOMONTH($A227,-12),Prices_Monthly!$A:$I,COLUMN(E$4),FALSE)-1</f>
        <v>0.11501581138419659</v>
      </c>
      <c r="F227" s="3">
        <f>VLOOKUP($A227,Prices_Monthly!$A:$I,COLUMN(F$4),FALSE)/VLOOKUP(EOMONTH($A227,-12),Prices_Monthly!$A:$I,COLUMN(F$4),FALSE)-1</f>
        <v>-0.17063140069349259</v>
      </c>
      <c r="G227" s="3">
        <f>VLOOKUP($A227,Prices_Monthly!$A:$I,COLUMN(G$4),FALSE)/VLOOKUP(EOMONTH($A227,-12),Prices_Monthly!$A:$I,COLUMN(G$4),FALSE)-1</f>
        <v>-8.4641373687604271E-2</v>
      </c>
      <c r="H227" s="3">
        <f>VLOOKUP($A227,Prices_Monthly!$A:$I,COLUMN(H$4),FALSE)/VLOOKUP(EOMONTH($A227,-12),Prices_Monthly!$A:$I,COLUMN(H$4),FALSE)-1</f>
        <v>0.12468656798851208</v>
      </c>
      <c r="I227" s="3">
        <f>VLOOKUP($A227,Prices_Monthly!$A:$I,COLUMN(I$4),FALSE)/VLOOKUP(EOMONTH($A227,-12),Prices_Monthly!$A:$I,COLUMN(I$4),FALSE)-1</f>
        <v>0.16721417086157286</v>
      </c>
    </row>
    <row r="228" spans="1:9" x14ac:dyDescent="0.35">
      <c r="A228" s="2">
        <v>39660</v>
      </c>
      <c r="B228" s="3">
        <f>VLOOKUP($A228,Prices_Monthly!$A:$I,COLUMN(B$4),FALSE)/VLOOKUP(EOMONTH($A228,-12),Prices_Monthly!$A:$I,COLUMN(B$4),FALSE)-1</f>
        <v>0.8257581791721389</v>
      </c>
      <c r="C228" s="3">
        <f>VLOOKUP($A228,Prices_Monthly!$A:$I,COLUMN(C$4),FALSE)/VLOOKUP(EOMONTH($A228,-12),Prices_Monthly!$A:$I,COLUMN(C$4),FALSE)-1</f>
        <v>0.30972501005233677</v>
      </c>
      <c r="D228" s="3">
        <f>VLOOKUP($A228,Prices_Monthly!$A:$I,COLUMN(D$4),FALSE)/VLOOKUP(EOMONTH($A228,-12),Prices_Monthly!$A:$I,COLUMN(D$4),FALSE)-1</f>
        <v>3.4084824180659945E-2</v>
      </c>
      <c r="E228" s="3">
        <f>VLOOKUP($A228,Prices_Monthly!$A:$I,COLUMN(E$4),FALSE)/VLOOKUP(EOMONTH($A228,-12),Prices_Monthly!$A:$I,COLUMN(E$4),FALSE)-1</f>
        <v>0.10590038666307788</v>
      </c>
      <c r="F228" s="3">
        <f>VLOOKUP($A228,Prices_Monthly!$A:$I,COLUMN(F$4),FALSE)/VLOOKUP(EOMONTH($A228,-12),Prices_Monthly!$A:$I,COLUMN(F$4),FALSE)-1</f>
        <v>-0.14969909729187558</v>
      </c>
      <c r="G228" s="3">
        <f>VLOOKUP($A228,Prices_Monthly!$A:$I,COLUMN(G$4),FALSE)/VLOOKUP(EOMONTH($A228,-12),Prices_Monthly!$A:$I,COLUMN(G$4),FALSE)-1</f>
        <v>-7.5955383123181397E-2</v>
      </c>
      <c r="H228" s="3">
        <f>VLOOKUP($A228,Prices_Monthly!$A:$I,COLUMN(H$4),FALSE)/VLOOKUP(EOMONTH($A228,-12),Prices_Monthly!$A:$I,COLUMN(H$4),FALSE)-1</f>
        <v>6.577533531842561E-2</v>
      </c>
      <c r="I228" s="3">
        <f>VLOOKUP($A228,Prices_Monthly!$A:$I,COLUMN(I$4),FALSE)/VLOOKUP(EOMONTH($A228,-12),Prices_Monthly!$A:$I,COLUMN(I$4),FALSE)-1</f>
        <v>0.14339297090906888</v>
      </c>
    </row>
    <row r="229" spans="1:9" x14ac:dyDescent="0.35">
      <c r="A229" s="2">
        <v>39691</v>
      </c>
      <c r="B229" s="3">
        <f>VLOOKUP($A229,Prices_Monthly!$A:$I,COLUMN(B$4),FALSE)/VLOOKUP(EOMONTH($A229,-12),Prices_Monthly!$A:$I,COLUMN(B$4),FALSE)-1</f>
        <v>0.70946551683606396</v>
      </c>
      <c r="C229" s="3">
        <f>VLOOKUP($A229,Prices_Monthly!$A:$I,COLUMN(C$4),FALSE)/VLOOKUP(EOMONTH($A229,-12),Prices_Monthly!$A:$I,COLUMN(C$4),FALSE)-1</f>
        <v>0.18100156041375093</v>
      </c>
      <c r="D229" s="3">
        <f>VLOOKUP($A229,Prices_Monthly!$A:$I,COLUMN(D$4),FALSE)/VLOOKUP(EOMONTH($A229,-12),Prices_Monthly!$A:$I,COLUMN(D$4),FALSE)-1</f>
        <v>3.1916113299103488E-2</v>
      </c>
      <c r="E229" s="3">
        <f>VLOOKUP($A229,Prices_Monthly!$A:$I,COLUMN(E$4),FALSE)/VLOOKUP(EOMONTH($A229,-12),Prices_Monthly!$A:$I,COLUMN(E$4),FALSE)-1</f>
        <v>0.10343300681767276</v>
      </c>
      <c r="F229" s="3">
        <f>VLOOKUP($A229,Prices_Monthly!$A:$I,COLUMN(F$4),FALSE)/VLOOKUP(EOMONTH($A229,-12),Prices_Monthly!$A:$I,COLUMN(F$4),FALSE)-1</f>
        <v>-0.14788149619331348</v>
      </c>
      <c r="G229" s="3">
        <f>VLOOKUP($A229,Prices_Monthly!$A:$I,COLUMN(G$4),FALSE)/VLOOKUP(EOMONTH($A229,-12),Prices_Monthly!$A:$I,COLUMN(G$4),FALSE)-1</f>
        <v>-8.8322206068327747E-2</v>
      </c>
      <c r="H229" s="3">
        <f>VLOOKUP($A229,Prices_Monthly!$A:$I,COLUMN(H$4),FALSE)/VLOOKUP(EOMONTH($A229,-12),Prices_Monthly!$A:$I,COLUMN(H$4),FALSE)-1</f>
        <v>3.6029232102001263E-2</v>
      </c>
      <c r="I229" s="3">
        <f>VLOOKUP($A229,Prices_Monthly!$A:$I,COLUMN(I$4),FALSE)/VLOOKUP(EOMONTH($A229,-12),Prices_Monthly!$A:$I,COLUMN(I$4),FALSE)-1</f>
        <v>8.5951359531839522E-2</v>
      </c>
    </row>
    <row r="230" spans="1:9" x14ac:dyDescent="0.35">
      <c r="A230" s="2">
        <v>39721</v>
      </c>
      <c r="B230" s="3">
        <f>VLOOKUP($A230,Prices_Monthly!$A:$I,COLUMN(B$4),FALSE)/VLOOKUP(EOMONTH($A230,-12),Prices_Monthly!$A:$I,COLUMN(B$4),FALSE)-1</f>
        <v>0.34232486838056841</v>
      </c>
      <c r="C230" s="3">
        <f>VLOOKUP($A230,Prices_Monthly!$A:$I,COLUMN(C$4),FALSE)/VLOOKUP(EOMONTH($A230,-12),Prices_Monthly!$A:$I,COLUMN(C$4),FALSE)-1</f>
        <v>0.13239238858580404</v>
      </c>
      <c r="D230" s="3">
        <f>VLOOKUP($A230,Prices_Monthly!$A:$I,COLUMN(D$4),FALSE)/VLOOKUP(EOMONTH($A230,-12),Prices_Monthly!$A:$I,COLUMN(D$4),FALSE)-1</f>
        <v>2.4648472080815775E-2</v>
      </c>
      <c r="E230" s="3">
        <f>VLOOKUP($A230,Prices_Monthly!$A:$I,COLUMN(E$4),FALSE)/VLOOKUP(EOMONTH($A230,-12),Prices_Monthly!$A:$I,COLUMN(E$4),FALSE)-1</f>
        <v>9.2721260908043002E-2</v>
      </c>
      <c r="F230" s="3">
        <f>VLOOKUP($A230,Prices_Monthly!$A:$I,COLUMN(F$4),FALSE)/VLOOKUP(EOMONTH($A230,-12),Prices_Monthly!$A:$I,COLUMN(F$4),FALSE)-1</f>
        <v>-0.24847707598589286</v>
      </c>
      <c r="G230" s="3">
        <f>VLOOKUP($A230,Prices_Monthly!$A:$I,COLUMN(G$4),FALSE)/VLOOKUP(EOMONTH($A230,-12),Prices_Monthly!$A:$I,COLUMN(G$4),FALSE)-1</f>
        <v>-0.25786939883964943</v>
      </c>
      <c r="H230" s="3">
        <f>VLOOKUP($A230,Prices_Monthly!$A:$I,COLUMN(H$4),FALSE)/VLOOKUP(EOMONTH($A230,-12),Prices_Monthly!$A:$I,COLUMN(H$4),FALSE)-1</f>
        <v>5.4268126033030883E-2</v>
      </c>
      <c r="I230" s="3">
        <f>VLOOKUP($A230,Prices_Monthly!$A:$I,COLUMN(I$4),FALSE)/VLOOKUP(EOMONTH($A230,-12),Prices_Monthly!$A:$I,COLUMN(I$4),FALSE)-1</f>
        <v>-1.6274749792396515E-3</v>
      </c>
    </row>
    <row r="231" spans="1:9" x14ac:dyDescent="0.35">
      <c r="A231" s="2">
        <v>39752</v>
      </c>
      <c r="B231" s="3">
        <f>VLOOKUP($A231,Prices_Monthly!$A:$I,COLUMN(B$4),FALSE)/VLOOKUP(EOMONTH($A231,-12),Prices_Monthly!$A:$I,COLUMN(B$4),FALSE)-1</f>
        <v>-0.16050867027530902</v>
      </c>
      <c r="C231" s="3">
        <f>VLOOKUP($A231,Prices_Monthly!$A:$I,COLUMN(C$4),FALSE)/VLOOKUP(EOMONTH($A231,-12),Prices_Monthly!$A:$I,COLUMN(C$4),FALSE)-1</f>
        <v>-0.12924582693108755</v>
      </c>
      <c r="D231" s="3">
        <f>VLOOKUP($A231,Prices_Monthly!$A:$I,COLUMN(D$4),FALSE)/VLOOKUP(EOMONTH($A231,-12),Prices_Monthly!$A:$I,COLUMN(D$4),FALSE)-1</f>
        <v>1.9996053872983088E-2</v>
      </c>
      <c r="E231" s="3">
        <f>VLOOKUP($A231,Prices_Monthly!$A:$I,COLUMN(E$4),FALSE)/VLOOKUP(EOMONTH($A231,-12),Prices_Monthly!$A:$I,COLUMN(E$4),FALSE)-1</f>
        <v>7.0772838915414527E-2</v>
      </c>
      <c r="F231" s="3">
        <f>VLOOKUP($A231,Prices_Monthly!$A:$I,COLUMN(F$4),FALSE)/VLOOKUP(EOMONTH($A231,-12),Prices_Monthly!$A:$I,COLUMN(F$4),FALSE)-1</f>
        <v>-0.38492032030444778</v>
      </c>
      <c r="G231" s="3">
        <f>VLOOKUP($A231,Prices_Monthly!$A:$I,COLUMN(G$4),FALSE)/VLOOKUP(EOMONTH($A231,-12),Prices_Monthly!$A:$I,COLUMN(G$4),FALSE)-1</f>
        <v>-0.4196209962376537</v>
      </c>
      <c r="H231" s="3">
        <f>VLOOKUP($A231,Prices_Monthly!$A:$I,COLUMN(H$4),FALSE)/VLOOKUP(EOMONTH($A231,-12),Prices_Monthly!$A:$I,COLUMN(H$4),FALSE)-1</f>
        <v>0.13804454139437672</v>
      </c>
      <c r="I231" s="3">
        <f>VLOOKUP($A231,Prices_Monthly!$A:$I,COLUMN(I$4),FALSE)/VLOOKUP(EOMONTH($A231,-12),Prices_Monthly!$A:$I,COLUMN(I$4),FALSE)-1</f>
        <v>-0.11643122091106117</v>
      </c>
    </row>
    <row r="232" spans="1:9" x14ac:dyDescent="0.35">
      <c r="A232" s="2">
        <v>39782</v>
      </c>
      <c r="B232" s="3">
        <f>VLOOKUP($A232,Prices_Monthly!$A:$I,COLUMN(B$4),FALSE)/VLOOKUP(EOMONTH($A232,-12),Prices_Monthly!$A:$I,COLUMN(B$4),FALSE)-1</f>
        <v>-0.30353885114474821</v>
      </c>
      <c r="C232" s="3">
        <f>VLOOKUP($A232,Prices_Monthly!$A:$I,COLUMN(C$4),FALSE)/VLOOKUP(EOMONTH($A232,-12),Prices_Monthly!$A:$I,COLUMN(C$4),FALSE)-1</f>
        <v>6.7101390958836937E-3</v>
      </c>
      <c r="D232" s="3">
        <f>VLOOKUP($A232,Prices_Monthly!$A:$I,COLUMN(D$4),FALSE)/VLOOKUP(EOMONTH($A232,-12),Prices_Monthly!$A:$I,COLUMN(D$4),FALSE)-1</f>
        <v>2.2552833331879629E-2</v>
      </c>
      <c r="E232" s="3">
        <f>VLOOKUP($A232,Prices_Monthly!$A:$I,COLUMN(E$4),FALSE)/VLOOKUP(EOMONTH($A232,-12),Prices_Monthly!$A:$I,COLUMN(E$4),FALSE)-1</f>
        <v>0.12638142856437584</v>
      </c>
      <c r="F232" s="3">
        <f>VLOOKUP($A232,Prices_Monthly!$A:$I,COLUMN(F$4),FALSE)/VLOOKUP(EOMONTH($A232,-12),Prices_Monthly!$A:$I,COLUMN(F$4),FALSE)-1</f>
        <v>-0.40337321369225654</v>
      </c>
      <c r="G232" s="3">
        <f>VLOOKUP($A232,Prices_Monthly!$A:$I,COLUMN(G$4),FALSE)/VLOOKUP(EOMONTH($A232,-12),Prices_Monthly!$A:$I,COLUMN(G$4),FALSE)-1</f>
        <v>-0.44633170959988078</v>
      </c>
      <c r="H232" s="3">
        <f>VLOOKUP($A232,Prices_Monthly!$A:$I,COLUMN(H$4),FALSE)/VLOOKUP(EOMONTH($A232,-12),Prices_Monthly!$A:$I,COLUMN(H$4),FALSE)-1</f>
        <v>0.13437344318592759</v>
      </c>
      <c r="I232" s="3">
        <f>VLOOKUP($A232,Prices_Monthly!$A:$I,COLUMN(I$4),FALSE)/VLOOKUP(EOMONTH($A232,-12),Prices_Monthly!$A:$I,COLUMN(I$4),FALSE)-1</f>
        <v>-0.12697302228678087</v>
      </c>
    </row>
    <row r="233" spans="1:9" x14ac:dyDescent="0.35">
      <c r="A233" s="2">
        <v>39813</v>
      </c>
      <c r="B233" s="3">
        <f>VLOOKUP($A233,Prices_Monthly!$A:$I,COLUMN(B$4),FALSE)/VLOOKUP(EOMONTH($A233,-12),Prices_Monthly!$A:$I,COLUMN(B$4),FALSE)-1</f>
        <v>-0.49275906314637197</v>
      </c>
      <c r="C233" s="3">
        <f>VLOOKUP($A233,Prices_Monthly!$A:$I,COLUMN(C$4),FALSE)/VLOOKUP(EOMONTH($A233,-12),Prices_Monthly!$A:$I,COLUMN(C$4),FALSE)-1</f>
        <v>2.3547459961000605E-2</v>
      </c>
      <c r="D233" s="3">
        <f>VLOOKUP($A233,Prices_Monthly!$A:$I,COLUMN(D$4),FALSE)/VLOOKUP(EOMONTH($A233,-12),Prices_Monthly!$A:$I,COLUMN(D$4),FALSE)-1</f>
        <v>2.7117708942546503E-2</v>
      </c>
      <c r="E233" s="3">
        <f>VLOOKUP($A233,Prices_Monthly!$A:$I,COLUMN(E$4),FALSE)/VLOOKUP(EOMONTH($A233,-12),Prices_Monthly!$A:$I,COLUMN(E$4),FALSE)-1</f>
        <v>0.16904702861640408</v>
      </c>
      <c r="F233" s="3">
        <f>VLOOKUP($A233,Prices_Monthly!$A:$I,COLUMN(F$4),FALSE)/VLOOKUP(EOMONTH($A233,-12),Prices_Monthly!$A:$I,COLUMN(F$4),FALSE)-1</f>
        <v>-0.39292318036644813</v>
      </c>
      <c r="G233" s="3">
        <f>VLOOKUP($A233,Prices_Monthly!$A:$I,COLUMN(G$4),FALSE)/VLOOKUP(EOMONTH($A233,-12),Prices_Monthly!$A:$I,COLUMN(G$4),FALSE)-1</f>
        <v>-0.43168337098870957</v>
      </c>
      <c r="H233" s="3">
        <f>VLOOKUP($A233,Prices_Monthly!$A:$I,COLUMN(H$4),FALSE)/VLOOKUP(EOMONTH($A233,-12),Prices_Monthly!$A:$I,COLUMN(H$4),FALSE)-1</f>
        <v>0.20354032053010251</v>
      </c>
      <c r="I233" s="3">
        <f>VLOOKUP($A233,Prices_Monthly!$A:$I,COLUMN(I$4),FALSE)/VLOOKUP(EOMONTH($A233,-12),Prices_Monthly!$A:$I,COLUMN(I$4),FALSE)-1</f>
        <v>-3.8847265432344513E-2</v>
      </c>
    </row>
    <row r="234" spans="1:9" x14ac:dyDescent="0.35">
      <c r="A234" s="2">
        <v>39844</v>
      </c>
      <c r="B234" s="3">
        <f>VLOOKUP($A234,Prices_Monthly!$A:$I,COLUMN(B$4),FALSE)/VLOOKUP(EOMONTH($A234,-12),Prices_Monthly!$A:$I,COLUMN(B$4),FALSE)-1</f>
        <v>-0.43892798456857385</v>
      </c>
      <c r="C234" s="3">
        <f>VLOOKUP($A234,Prices_Monthly!$A:$I,COLUMN(C$4),FALSE)/VLOOKUP(EOMONTH($A234,-12),Prices_Monthly!$A:$I,COLUMN(C$4),FALSE)-1</f>
        <v>-2.3931393947839275E-2</v>
      </c>
      <c r="D234" s="3">
        <f>VLOOKUP($A234,Prices_Monthly!$A:$I,COLUMN(D$4),FALSE)/VLOOKUP(EOMONTH($A234,-12),Prices_Monthly!$A:$I,COLUMN(D$4),FALSE)-1</f>
        <v>1.1285944054612251E-2</v>
      </c>
      <c r="E234" s="3">
        <f>VLOOKUP($A234,Prices_Monthly!$A:$I,COLUMN(E$4),FALSE)/VLOOKUP(EOMONTH($A234,-12),Prices_Monthly!$A:$I,COLUMN(E$4),FALSE)-1</f>
        <v>0.10787267987383986</v>
      </c>
      <c r="F234" s="3">
        <f>VLOOKUP($A234,Prices_Monthly!$A:$I,COLUMN(F$4),FALSE)/VLOOKUP(EOMONTH($A234,-12),Prices_Monthly!$A:$I,COLUMN(F$4),FALSE)-1</f>
        <v>-0.40590405904059035</v>
      </c>
      <c r="G234" s="3">
        <f>VLOOKUP($A234,Prices_Monthly!$A:$I,COLUMN(G$4),FALSE)/VLOOKUP(EOMONTH($A234,-12),Prices_Monthly!$A:$I,COLUMN(G$4),FALSE)-1</f>
        <v>-0.37038880227184146</v>
      </c>
      <c r="H234" s="3">
        <f>VLOOKUP($A234,Prices_Monthly!$A:$I,COLUMN(H$4),FALSE)/VLOOKUP(EOMONTH($A234,-12),Prices_Monthly!$A:$I,COLUMN(H$4),FALSE)-1</f>
        <v>0.15945958803101656</v>
      </c>
      <c r="I234" s="3">
        <f>VLOOKUP($A234,Prices_Monthly!$A:$I,COLUMN(I$4),FALSE)/VLOOKUP(EOMONTH($A234,-12),Prices_Monthly!$A:$I,COLUMN(I$4),FALSE)-1</f>
        <v>-0.12370445633313587</v>
      </c>
    </row>
    <row r="235" spans="1:9" x14ac:dyDescent="0.35">
      <c r="A235" s="2">
        <v>39872</v>
      </c>
      <c r="B235" s="3">
        <f>VLOOKUP($A235,Prices_Monthly!$A:$I,COLUMN(B$4),FALSE)/VLOOKUP(EOMONTH($A235,-12),Prices_Monthly!$A:$I,COLUMN(B$4),FALSE)-1</f>
        <v>-0.58700137834636412</v>
      </c>
      <c r="C235" s="3">
        <f>VLOOKUP($A235,Prices_Monthly!$A:$I,COLUMN(C$4),FALSE)/VLOOKUP(EOMONTH($A235,-12),Prices_Monthly!$A:$I,COLUMN(C$4),FALSE)-1</f>
        <v>-5.6872438899458477E-2</v>
      </c>
      <c r="D235" s="3">
        <f>VLOOKUP($A235,Prices_Monthly!$A:$I,COLUMN(D$4),FALSE)/VLOOKUP(EOMONTH($A235,-12),Prices_Monthly!$A:$I,COLUMN(D$4),FALSE)-1</f>
        <v>1.030495484343219E-2</v>
      </c>
      <c r="E235" s="3">
        <f>VLOOKUP($A235,Prices_Monthly!$A:$I,COLUMN(E$4),FALSE)/VLOOKUP(EOMONTH($A235,-12),Prices_Monthly!$A:$I,COLUMN(E$4),FALSE)-1</f>
        <v>8.186418858669775E-2</v>
      </c>
      <c r="F235" s="3">
        <f>VLOOKUP($A235,Prices_Monthly!$A:$I,COLUMN(F$4),FALSE)/VLOOKUP(EOMONTH($A235,-12),Prices_Monthly!$A:$I,COLUMN(F$4),FALSE)-1</f>
        <v>-0.45038239134489833</v>
      </c>
      <c r="G235" s="3">
        <f>VLOOKUP($A235,Prices_Monthly!$A:$I,COLUMN(G$4),FALSE)/VLOOKUP(EOMONTH($A235,-12),Prices_Monthly!$A:$I,COLUMN(G$4),FALSE)-1</f>
        <v>-0.36968268038886087</v>
      </c>
      <c r="H235" s="3">
        <f>VLOOKUP($A235,Prices_Monthly!$A:$I,COLUMN(H$4),FALSE)/VLOOKUP(EOMONTH($A235,-12),Prices_Monthly!$A:$I,COLUMN(H$4),FALSE)-1</f>
        <v>4.3706226752006971E-2</v>
      </c>
      <c r="I235" s="3">
        <f>VLOOKUP($A235,Prices_Monthly!$A:$I,COLUMN(I$4),FALSE)/VLOOKUP(EOMONTH($A235,-12),Prices_Monthly!$A:$I,COLUMN(I$4),FALSE)-1</f>
        <v>-0.15314845305185443</v>
      </c>
    </row>
    <row r="236" spans="1:9" x14ac:dyDescent="0.35">
      <c r="A236" s="2">
        <v>39903</v>
      </c>
      <c r="B236" s="3">
        <f>VLOOKUP($A236,Prices_Monthly!$A:$I,COLUMN(B$4),FALSE)/VLOOKUP(EOMONTH($A236,-12),Prices_Monthly!$A:$I,COLUMN(B$4),FALSE)-1</f>
        <v>-0.59629450442032395</v>
      </c>
      <c r="C236" s="3">
        <f>VLOOKUP($A236,Prices_Monthly!$A:$I,COLUMN(C$4),FALSE)/VLOOKUP(EOMONTH($A236,-12),Prices_Monthly!$A:$I,COLUMN(C$4),FALSE)-1</f>
        <v>-1.8116831803537847E-2</v>
      </c>
      <c r="D236" s="3">
        <f>VLOOKUP($A236,Prices_Monthly!$A:$I,COLUMN(D$4),FALSE)/VLOOKUP(EOMONTH($A236,-12),Prices_Monthly!$A:$I,COLUMN(D$4),FALSE)-1</f>
        <v>-1.4261583001343947E-2</v>
      </c>
      <c r="E236" s="3">
        <f>VLOOKUP($A236,Prices_Monthly!$A:$I,COLUMN(E$4),FALSE)/VLOOKUP(EOMONTH($A236,-12),Prices_Monthly!$A:$I,COLUMN(E$4),FALSE)-1</f>
        <v>0.10262918516273922</v>
      </c>
      <c r="F236" s="3">
        <f>VLOOKUP($A236,Prices_Monthly!$A:$I,COLUMN(F$4),FALSE)/VLOOKUP(EOMONTH($A236,-12),Prices_Monthly!$A:$I,COLUMN(F$4),FALSE)-1</f>
        <v>-0.39838467317806159</v>
      </c>
      <c r="G236" s="3">
        <f>VLOOKUP($A236,Prices_Monthly!$A:$I,COLUMN(G$4),FALSE)/VLOOKUP(EOMONTH($A236,-12),Prices_Monthly!$A:$I,COLUMN(G$4),FALSE)-1</f>
        <v>-0.31484064929868394</v>
      </c>
      <c r="H236" s="3">
        <f>VLOOKUP($A236,Prices_Monthly!$A:$I,COLUMN(H$4),FALSE)/VLOOKUP(EOMONTH($A236,-12),Prices_Monthly!$A:$I,COLUMN(H$4),FALSE)-1</f>
        <v>-1.0104263990232787E-2</v>
      </c>
      <c r="I236" s="3">
        <f>VLOOKUP($A236,Prices_Monthly!$A:$I,COLUMN(I$4),FALSE)/VLOOKUP(EOMONTH($A236,-12),Prices_Monthly!$A:$I,COLUMN(I$4),FALSE)-1</f>
        <v>-0.15270130686666372</v>
      </c>
    </row>
    <row r="237" spans="1:9" x14ac:dyDescent="0.35">
      <c r="A237" s="2">
        <v>39933</v>
      </c>
      <c r="B237" s="3">
        <f>VLOOKUP($A237,Prices_Monthly!$A:$I,COLUMN(B$4),FALSE)/VLOOKUP(EOMONTH($A237,-12),Prices_Monthly!$A:$I,COLUMN(B$4),FALSE)-1</f>
        <v>-0.63749403595060816</v>
      </c>
      <c r="C237" s="3">
        <f>VLOOKUP($A237,Prices_Monthly!$A:$I,COLUMN(C$4),FALSE)/VLOOKUP(EOMONTH($A237,-12),Prices_Monthly!$A:$I,COLUMN(C$4),FALSE)-1</f>
        <v>7.6805930023853275E-3</v>
      </c>
      <c r="D237" s="3">
        <f>VLOOKUP($A237,Prices_Monthly!$A:$I,COLUMN(D$4),FALSE)/VLOOKUP(EOMONTH($A237,-12),Prices_Monthly!$A:$I,COLUMN(D$4),FALSE)-1</f>
        <v>8.8604401841458902E-3</v>
      </c>
      <c r="E237" s="3">
        <f>VLOOKUP($A237,Prices_Monthly!$A:$I,COLUMN(E$4),FALSE)/VLOOKUP(EOMONTH($A237,-12),Prices_Monthly!$A:$I,COLUMN(E$4),FALSE)-1</f>
        <v>0.10384791386873715</v>
      </c>
      <c r="F237" s="3">
        <f>VLOOKUP($A237,Prices_Monthly!$A:$I,COLUMN(F$4),FALSE)/VLOOKUP(EOMONTH($A237,-12),Prices_Monthly!$A:$I,COLUMN(F$4),FALSE)-1</f>
        <v>-0.37089538848017223</v>
      </c>
      <c r="G237" s="3">
        <f>VLOOKUP($A237,Prices_Monthly!$A:$I,COLUMN(G$4),FALSE)/VLOOKUP(EOMONTH($A237,-12),Prices_Monthly!$A:$I,COLUMN(G$4),FALSE)-1</f>
        <v>-0.28172088839965903</v>
      </c>
      <c r="H237" s="3">
        <f>VLOOKUP($A237,Prices_Monthly!$A:$I,COLUMN(H$4),FALSE)/VLOOKUP(EOMONTH($A237,-12),Prices_Monthly!$A:$I,COLUMN(H$4),FALSE)-1</f>
        <v>4.4904687882511674E-2</v>
      </c>
      <c r="I237" s="3">
        <f>VLOOKUP($A237,Prices_Monthly!$A:$I,COLUMN(I$4),FALSE)/VLOOKUP(EOMONTH($A237,-12),Prices_Monthly!$A:$I,COLUMN(I$4),FALSE)-1</f>
        <v>-0.14024126236235623</v>
      </c>
    </row>
    <row r="238" spans="1:9" x14ac:dyDescent="0.35">
      <c r="A238" s="2">
        <v>39964</v>
      </c>
      <c r="B238" s="3">
        <f>VLOOKUP($A238,Prices_Monthly!$A:$I,COLUMN(B$4),FALSE)/VLOOKUP(EOMONTH($A238,-12),Prices_Monthly!$A:$I,COLUMN(B$4),FALSE)-1</f>
        <v>-0.61726470476057282</v>
      </c>
      <c r="C238" s="3">
        <f>VLOOKUP($A238,Prices_Monthly!$A:$I,COLUMN(C$4),FALSE)/VLOOKUP(EOMONTH($A238,-12),Prices_Monthly!$A:$I,COLUMN(C$4),FALSE)-1</f>
        <v>7.8490122918994709E-2</v>
      </c>
      <c r="D238" s="3">
        <f>VLOOKUP($A238,Prices_Monthly!$A:$I,COLUMN(D$4),FALSE)/VLOOKUP(EOMONTH($A238,-12),Prices_Monthly!$A:$I,COLUMN(D$4),FALSE)-1</f>
        <v>1.7302060068934866E-2</v>
      </c>
      <c r="E238" s="3">
        <f>VLOOKUP($A238,Prices_Monthly!$A:$I,COLUMN(E$4),FALSE)/VLOOKUP(EOMONTH($A238,-12),Prices_Monthly!$A:$I,COLUMN(E$4),FALSE)-1</f>
        <v>0.10050952111685341</v>
      </c>
      <c r="F238" s="3">
        <f>VLOOKUP($A238,Prices_Monthly!$A:$I,COLUMN(F$4),FALSE)/VLOOKUP(EOMONTH($A238,-12),Prices_Monthly!$A:$I,COLUMN(F$4),FALSE)-1</f>
        <v>-0.34307022995649472</v>
      </c>
      <c r="G238" s="3">
        <f>VLOOKUP($A238,Prices_Monthly!$A:$I,COLUMN(G$4),FALSE)/VLOOKUP(EOMONTH($A238,-12),Prices_Monthly!$A:$I,COLUMN(G$4),FALSE)-1</f>
        <v>-0.30079140192784315</v>
      </c>
      <c r="H238" s="3">
        <f>VLOOKUP($A238,Prices_Monthly!$A:$I,COLUMN(H$4),FALSE)/VLOOKUP(EOMONTH($A238,-12),Prices_Monthly!$A:$I,COLUMN(H$4),FALSE)-1</f>
        <v>8.9767704718532126E-2</v>
      </c>
      <c r="I238" s="3">
        <f>VLOOKUP($A238,Prices_Monthly!$A:$I,COLUMN(I$4),FALSE)/VLOOKUP(EOMONTH($A238,-12),Prices_Monthly!$A:$I,COLUMN(I$4),FALSE)-1</f>
        <v>-8.1051309378806446E-2</v>
      </c>
    </row>
    <row r="239" spans="1:9" x14ac:dyDescent="0.35">
      <c r="A239" s="2">
        <v>39994</v>
      </c>
      <c r="B239" s="3">
        <f>VLOOKUP($A239,Prices_Monthly!$A:$I,COLUMN(B$4),FALSE)/VLOOKUP(EOMONTH($A239,-12),Prices_Monthly!$A:$I,COLUMN(B$4),FALSE)-1</f>
        <v>-0.62529642196798885</v>
      </c>
      <c r="C239" s="3">
        <f>VLOOKUP($A239,Prices_Monthly!$A:$I,COLUMN(C$4),FALSE)/VLOOKUP(EOMONTH($A239,-12),Prices_Monthly!$A:$I,COLUMN(C$4),FALSE)-1</f>
        <v>-2.0154557481292579E-2</v>
      </c>
      <c r="D239" s="3">
        <f>VLOOKUP($A239,Prices_Monthly!$A:$I,COLUMN(D$4),FALSE)/VLOOKUP(EOMONTH($A239,-12),Prices_Monthly!$A:$I,COLUMN(D$4),FALSE)-1</f>
        <v>2.2820088409053252E-2</v>
      </c>
      <c r="E239" s="3">
        <f>VLOOKUP($A239,Prices_Monthly!$A:$I,COLUMN(E$4),FALSE)/VLOOKUP(EOMONTH($A239,-12),Prices_Monthly!$A:$I,COLUMN(E$4),FALSE)-1</f>
        <v>7.9064475703179316E-2</v>
      </c>
      <c r="F239" s="3">
        <f>VLOOKUP($A239,Prices_Monthly!$A:$I,COLUMN(F$4),FALSE)/VLOOKUP(EOMONTH($A239,-12),Prices_Monthly!$A:$I,COLUMN(F$4),FALSE)-1</f>
        <v>-0.27953330092367523</v>
      </c>
      <c r="G239" s="3">
        <f>VLOOKUP($A239,Prices_Monthly!$A:$I,COLUMN(G$4),FALSE)/VLOOKUP(EOMONTH($A239,-12),Prices_Monthly!$A:$I,COLUMN(G$4),FALSE)-1</f>
        <v>-0.20266186949250209</v>
      </c>
      <c r="H239" s="3">
        <f>VLOOKUP($A239,Prices_Monthly!$A:$I,COLUMN(H$4),FALSE)/VLOOKUP(EOMONTH($A239,-12),Prices_Monthly!$A:$I,COLUMN(H$4),FALSE)-1</f>
        <v>8.4052038996099698E-2</v>
      </c>
      <c r="I239" s="3">
        <f>VLOOKUP($A239,Prices_Monthly!$A:$I,COLUMN(I$4),FALSE)/VLOOKUP(EOMONTH($A239,-12),Prices_Monthly!$A:$I,COLUMN(I$4),FALSE)-1</f>
        <v>-0.10274377349095454</v>
      </c>
    </row>
    <row r="240" spans="1:9" x14ac:dyDescent="0.35">
      <c r="A240" s="2">
        <v>40025</v>
      </c>
      <c r="B240" s="3">
        <f>VLOOKUP($A240,Prices_Monthly!$A:$I,COLUMN(B$4),FALSE)/VLOOKUP(EOMONTH($A240,-12),Prices_Monthly!$A:$I,COLUMN(B$4),FALSE)-1</f>
        <v>-0.57756552793508165</v>
      </c>
      <c r="C240" s="3">
        <f>VLOOKUP($A240,Prices_Monthly!$A:$I,COLUMN(C$4),FALSE)/VLOOKUP(EOMONTH($A240,-12),Prices_Monthly!$A:$I,COLUMN(C$4),FALSE)-1</f>
        <v>2.3635765092305361E-2</v>
      </c>
      <c r="D240" s="3">
        <f>VLOOKUP($A240,Prices_Monthly!$A:$I,COLUMN(D$4),FALSE)/VLOOKUP(EOMONTH($A240,-12),Prices_Monthly!$A:$I,COLUMN(D$4),FALSE)-1</f>
        <v>1.5760071642227702E-2</v>
      </c>
      <c r="E240" s="3">
        <f>VLOOKUP($A240,Prices_Monthly!$A:$I,COLUMN(E$4),FALSE)/VLOOKUP(EOMONTH($A240,-12),Prices_Monthly!$A:$I,COLUMN(E$4),FALSE)-1</f>
        <v>7.9900534664761658E-2</v>
      </c>
      <c r="F240" s="3">
        <f>VLOOKUP($A240,Prices_Monthly!$A:$I,COLUMN(F$4),FALSE)/VLOOKUP(EOMONTH($A240,-12),Prices_Monthly!$A:$I,COLUMN(F$4),FALSE)-1</f>
        <v>-0.21665192175366166</v>
      </c>
      <c r="G240" s="3">
        <f>VLOOKUP($A240,Prices_Monthly!$A:$I,COLUMN(G$4),FALSE)/VLOOKUP(EOMONTH($A240,-12),Prices_Monthly!$A:$I,COLUMN(G$4),FALSE)-1</f>
        <v>-0.13836085190355729</v>
      </c>
      <c r="H240" s="3">
        <f>VLOOKUP($A240,Prices_Monthly!$A:$I,COLUMN(H$4),FALSE)/VLOOKUP(EOMONTH($A240,-12),Prices_Monthly!$A:$I,COLUMN(H$4),FALSE)-1</f>
        <v>0.12182303814611384</v>
      </c>
      <c r="I240" s="3">
        <f>VLOOKUP($A240,Prices_Monthly!$A:$I,COLUMN(I$4),FALSE)/VLOOKUP(EOMONTH($A240,-12),Prices_Monthly!$A:$I,COLUMN(I$4),FALSE)-1</f>
        <v>-8.5689055954444759E-2</v>
      </c>
    </row>
    <row r="241" spans="1:9" x14ac:dyDescent="0.35">
      <c r="A241" s="2">
        <v>40056</v>
      </c>
      <c r="B241" s="3">
        <f>VLOOKUP($A241,Prices_Monthly!$A:$I,COLUMN(B$4),FALSE)/VLOOKUP(EOMONTH($A241,-12),Prices_Monthly!$A:$I,COLUMN(B$4),FALSE)-1</f>
        <v>-0.54742450428351086</v>
      </c>
      <c r="C241" s="3">
        <f>VLOOKUP($A241,Prices_Monthly!$A:$I,COLUMN(C$4),FALSE)/VLOOKUP(EOMONTH($A241,-12),Prices_Monthly!$A:$I,COLUMN(C$4),FALSE)-1</f>
        <v>0.12815570744783744</v>
      </c>
      <c r="D241" s="3">
        <f>VLOOKUP($A241,Prices_Monthly!$A:$I,COLUMN(D$4),FALSE)/VLOOKUP(EOMONTH($A241,-12),Prices_Monthly!$A:$I,COLUMN(D$4),FALSE)-1</f>
        <v>8.6755575688706177E-3</v>
      </c>
      <c r="E241" s="3">
        <f>VLOOKUP($A241,Prices_Monthly!$A:$I,COLUMN(E$4),FALSE)/VLOOKUP(EOMONTH($A241,-12),Prices_Monthly!$A:$I,COLUMN(E$4),FALSE)-1</f>
        <v>7.4541591874094815E-2</v>
      </c>
      <c r="F241" s="3">
        <f>VLOOKUP($A241,Prices_Monthly!$A:$I,COLUMN(F$4),FALSE)/VLOOKUP(EOMONTH($A241,-12),Prices_Monthly!$A:$I,COLUMN(F$4),FALSE)-1</f>
        <v>-0.1984073030979896</v>
      </c>
      <c r="G241" s="3">
        <f>VLOOKUP($A241,Prices_Monthly!$A:$I,COLUMN(G$4),FALSE)/VLOOKUP(EOMONTH($A241,-12),Prices_Monthly!$A:$I,COLUMN(G$4),FALSE)-1</f>
        <v>-0.1358934977151891</v>
      </c>
      <c r="H241" s="3">
        <f>VLOOKUP($A241,Prices_Monthly!$A:$I,COLUMN(H$4),FALSE)/VLOOKUP(EOMONTH($A241,-12),Prices_Monthly!$A:$I,COLUMN(H$4),FALSE)-1</f>
        <v>0.14874819806355677</v>
      </c>
      <c r="I241" s="3">
        <f>VLOOKUP($A241,Prices_Monthly!$A:$I,COLUMN(I$4),FALSE)/VLOOKUP(EOMONTH($A241,-12),Prices_Monthly!$A:$I,COLUMN(I$4),FALSE)-1</f>
        <v>-1.9169707350361276E-2</v>
      </c>
    </row>
    <row r="242" spans="1:9" x14ac:dyDescent="0.35">
      <c r="A242" s="2">
        <v>40086</v>
      </c>
      <c r="B242" s="3">
        <f>VLOOKUP($A242,Prices_Monthly!$A:$I,COLUMN(B$4),FALSE)/VLOOKUP(EOMONTH($A242,-12),Prices_Monthly!$A:$I,COLUMN(B$4),FALSE)-1</f>
        <v>-0.49871340512262963</v>
      </c>
      <c r="C242" s="3">
        <f>VLOOKUP($A242,Prices_Monthly!$A:$I,COLUMN(C$4),FALSE)/VLOOKUP(EOMONTH($A242,-12),Prices_Monthly!$A:$I,COLUMN(C$4),FALSE)-1</f>
        <v>0.13235377692359362</v>
      </c>
      <c r="D242" s="3">
        <f>VLOOKUP($A242,Prices_Monthly!$A:$I,COLUMN(D$4),FALSE)/VLOOKUP(EOMONTH($A242,-12),Prices_Monthly!$A:$I,COLUMN(D$4),FALSE)-1</f>
        <v>2.0021791661858579E-2</v>
      </c>
      <c r="E242" s="3">
        <f>VLOOKUP($A242,Prices_Monthly!$A:$I,COLUMN(E$4),FALSE)/VLOOKUP(EOMONTH($A242,-12),Prices_Monthly!$A:$I,COLUMN(E$4),FALSE)-1</f>
        <v>9.3006658993437741E-2</v>
      </c>
      <c r="F242" s="3">
        <f>VLOOKUP($A242,Prices_Monthly!$A:$I,COLUMN(F$4),FALSE)/VLOOKUP(EOMONTH($A242,-12),Prices_Monthly!$A:$I,COLUMN(F$4),FALSE)-1</f>
        <v>-8.7244027303754357E-2</v>
      </c>
      <c r="G242" s="3">
        <f>VLOOKUP($A242,Prices_Monthly!$A:$I,COLUMN(G$4),FALSE)/VLOOKUP(EOMONTH($A242,-12),Prices_Monthly!$A:$I,COLUMN(G$4),FALSE)-1</f>
        <v>7.2264008568229343E-2</v>
      </c>
      <c r="H242" s="3">
        <f>VLOOKUP($A242,Prices_Monthly!$A:$I,COLUMN(H$4),FALSE)/VLOOKUP(EOMONTH($A242,-12),Prices_Monthly!$A:$I,COLUMN(H$4),FALSE)-1</f>
        <v>0.17362863364557057</v>
      </c>
      <c r="I242" s="3">
        <f>VLOOKUP($A242,Prices_Monthly!$A:$I,COLUMN(I$4),FALSE)/VLOOKUP(EOMONTH($A242,-12),Prices_Monthly!$A:$I,COLUMN(I$4),FALSE)-1</f>
        <v>4.1171587671155141E-2</v>
      </c>
    </row>
    <row r="243" spans="1:9" x14ac:dyDescent="0.35">
      <c r="A243" s="2">
        <v>40117</v>
      </c>
      <c r="B243" s="3">
        <f>VLOOKUP($A243,Prices_Monthly!$A:$I,COLUMN(B$4),FALSE)/VLOOKUP(EOMONTH($A243,-12),Prices_Monthly!$A:$I,COLUMN(B$4),FALSE)-1</f>
        <v>-0.19046059723251729</v>
      </c>
      <c r="C243" s="3">
        <f>VLOOKUP($A243,Prices_Monthly!$A:$I,COLUMN(C$4),FALSE)/VLOOKUP(EOMONTH($A243,-12),Prices_Monthly!$A:$I,COLUMN(C$4),FALSE)-1</f>
        <v>0.43150821635287051</v>
      </c>
      <c r="D243" s="3">
        <f>VLOOKUP($A243,Prices_Monthly!$A:$I,COLUMN(D$4),FALSE)/VLOOKUP(EOMONTH($A243,-12),Prices_Monthly!$A:$I,COLUMN(D$4),FALSE)-1</f>
        <v>6.9094971335366129E-3</v>
      </c>
      <c r="E243" s="3">
        <f>VLOOKUP($A243,Prices_Monthly!$A:$I,COLUMN(E$4),FALSE)/VLOOKUP(EOMONTH($A243,-12),Prices_Monthly!$A:$I,COLUMN(E$4),FALSE)-1</f>
        <v>0.11060359854287438</v>
      </c>
      <c r="F243" s="3">
        <f>VLOOKUP($A243,Prices_Monthly!$A:$I,COLUMN(F$4),FALSE)/VLOOKUP(EOMONTH($A243,-12),Prices_Monthly!$A:$I,COLUMN(F$4),FALSE)-1</f>
        <v>8.2237690126321095E-2</v>
      </c>
      <c r="G243" s="3">
        <f>VLOOKUP($A243,Prices_Monthly!$A:$I,COLUMN(G$4),FALSE)/VLOOKUP(EOMONTH($A243,-12),Prices_Monthly!$A:$I,COLUMN(G$4),FALSE)-1</f>
        <v>0.24783711543985554</v>
      </c>
      <c r="H243" s="3">
        <f>VLOOKUP($A243,Prices_Monthly!$A:$I,COLUMN(H$4),FALSE)/VLOOKUP(EOMONTH($A243,-12),Prices_Monthly!$A:$I,COLUMN(H$4),FALSE)-1</f>
        <v>8.170677969416773E-2</v>
      </c>
      <c r="I243" s="3">
        <f>VLOOKUP($A243,Prices_Monthly!$A:$I,COLUMN(I$4),FALSE)/VLOOKUP(EOMONTH($A243,-12),Prices_Monthly!$A:$I,COLUMN(I$4),FALSE)-1</f>
        <v>0.16838383013171643</v>
      </c>
    </row>
    <row r="244" spans="1:9" x14ac:dyDescent="0.35">
      <c r="A244" s="2">
        <v>40147</v>
      </c>
      <c r="B244" s="3">
        <f>VLOOKUP($A244,Prices_Monthly!$A:$I,COLUMN(B$4),FALSE)/VLOOKUP(EOMONTH($A244,-12),Prices_Monthly!$A:$I,COLUMN(B$4),FALSE)-1</f>
        <v>-5.3765740651735117E-2</v>
      </c>
      <c r="C244" s="3">
        <f>VLOOKUP($A244,Prices_Monthly!$A:$I,COLUMN(C$4),FALSE)/VLOOKUP(EOMONTH($A244,-12),Prices_Monthly!$A:$I,COLUMN(C$4),FALSE)-1</f>
        <v>0.42846657892721107</v>
      </c>
      <c r="D244" s="3">
        <f>VLOOKUP($A244,Prices_Monthly!$A:$I,COLUMN(D$4),FALSE)/VLOOKUP(EOMONTH($A244,-12),Prices_Monthly!$A:$I,COLUMN(D$4),FALSE)-1</f>
        <v>9.4051668070496142E-3</v>
      </c>
      <c r="E244" s="3">
        <f>VLOOKUP($A244,Prices_Monthly!$A:$I,COLUMN(E$4),FALSE)/VLOOKUP(EOMONTH($A244,-12),Prices_Monthly!$A:$I,COLUMN(E$4),FALSE)-1</f>
        <v>4.2233643095842544E-2</v>
      </c>
      <c r="F244" s="3">
        <f>VLOOKUP($A244,Prices_Monthly!$A:$I,COLUMN(F$4),FALSE)/VLOOKUP(EOMONTH($A244,-12),Prices_Monthly!$A:$I,COLUMN(F$4),FALSE)-1</f>
        <v>0.23896393259991644</v>
      </c>
      <c r="G244" s="3">
        <f>VLOOKUP($A244,Prices_Monthly!$A:$I,COLUMN(G$4),FALSE)/VLOOKUP(EOMONTH($A244,-12),Prices_Monthly!$A:$I,COLUMN(G$4),FALSE)-1</f>
        <v>0.49286084758739745</v>
      </c>
      <c r="H244" s="3">
        <f>VLOOKUP($A244,Prices_Monthly!$A:$I,COLUMN(H$4),FALSE)/VLOOKUP(EOMONTH($A244,-12),Prices_Monthly!$A:$I,COLUMN(H$4),FALSE)-1</f>
        <v>0.10108889139063537</v>
      </c>
      <c r="I244" s="3">
        <f>VLOOKUP($A244,Prices_Monthly!$A:$I,COLUMN(I$4),FALSE)/VLOOKUP(EOMONTH($A244,-12),Prices_Monthly!$A:$I,COLUMN(I$4),FALSE)-1</f>
        <v>0.18653276945809605</v>
      </c>
    </row>
    <row r="245" spans="1:9" x14ac:dyDescent="0.35">
      <c r="A245" s="2">
        <v>40178</v>
      </c>
      <c r="B245" s="3">
        <f>VLOOKUP($A245,Prices_Monthly!$A:$I,COLUMN(B$4),FALSE)/VLOOKUP(EOMONTH($A245,-12),Prices_Monthly!$A:$I,COLUMN(B$4),FALSE)-1</f>
        <v>0.23221516759386684</v>
      </c>
      <c r="C245" s="3">
        <f>VLOOKUP($A245,Prices_Monthly!$A:$I,COLUMN(C$4),FALSE)/VLOOKUP(EOMONTH($A245,-12),Prices_Monthly!$A:$I,COLUMN(C$4),FALSE)-1</f>
        <v>0.2266379460456478</v>
      </c>
      <c r="D245" s="3">
        <f>VLOOKUP($A245,Prices_Monthly!$A:$I,COLUMN(D$4),FALSE)/VLOOKUP(EOMONTH($A245,-12),Prices_Monthly!$A:$I,COLUMN(D$4),FALSE)-1</f>
        <v>7.5783322747173809E-3</v>
      </c>
      <c r="E245" s="3">
        <f>VLOOKUP($A245,Prices_Monthly!$A:$I,COLUMN(E$4),FALSE)/VLOOKUP(EOMONTH($A245,-12),Prices_Monthly!$A:$I,COLUMN(E$4),FALSE)-1</f>
        <v>-3.4960149966613785E-2</v>
      </c>
      <c r="F245" s="3">
        <f>VLOOKUP($A245,Prices_Monthly!$A:$I,COLUMN(F$4),FALSE)/VLOOKUP(EOMONTH($A245,-12),Prices_Monthly!$A:$I,COLUMN(F$4),FALSE)-1</f>
        <v>0.25515713692371578</v>
      </c>
      <c r="G245" s="3">
        <f>VLOOKUP($A245,Prices_Monthly!$A:$I,COLUMN(G$4),FALSE)/VLOOKUP(EOMONTH($A245,-12),Prices_Monthly!$A:$I,COLUMN(G$4),FALSE)-1</f>
        <v>0.53936220540168578</v>
      </c>
      <c r="H245" s="3">
        <f>VLOOKUP($A245,Prices_Monthly!$A:$I,COLUMN(H$4),FALSE)/VLOOKUP(EOMONTH($A245,-12),Prices_Monthly!$A:$I,COLUMN(H$4),FALSE)-1</f>
        <v>-2.9763042231989334E-2</v>
      </c>
      <c r="I245" s="3">
        <f>VLOOKUP($A245,Prices_Monthly!$A:$I,COLUMN(I$4),FALSE)/VLOOKUP(EOMONTH($A245,-12),Prices_Monthly!$A:$I,COLUMN(I$4),FALSE)-1</f>
        <v>3.4771229453595121E-2</v>
      </c>
    </row>
    <row r="246" spans="1:9" x14ac:dyDescent="0.35">
      <c r="A246" s="2">
        <v>40209</v>
      </c>
      <c r="B246" s="3">
        <f>VLOOKUP($A246,Prices_Monthly!$A:$I,COLUMN(B$4),FALSE)/VLOOKUP(EOMONTH($A246,-12),Prices_Monthly!$A:$I,COLUMN(B$4),FALSE)-1</f>
        <v>6.8692365166995062E-2</v>
      </c>
      <c r="C246" s="3">
        <f>VLOOKUP($A246,Prices_Monthly!$A:$I,COLUMN(C$4),FALSE)/VLOOKUP(EOMONTH($A246,-12),Prices_Monthly!$A:$I,COLUMN(C$4),FALSE)-1</f>
        <v>0.15575583262875359</v>
      </c>
      <c r="D246" s="3">
        <f>VLOOKUP($A246,Prices_Monthly!$A:$I,COLUMN(D$4),FALSE)/VLOOKUP(EOMONTH($A246,-12),Prices_Monthly!$A:$I,COLUMN(D$4),FALSE)-1</f>
        <v>1.4984564327997107E-2</v>
      </c>
      <c r="E246" s="3">
        <f>VLOOKUP($A246,Prices_Monthly!$A:$I,COLUMN(E$4),FALSE)/VLOOKUP(EOMONTH($A246,-12),Prices_Monthly!$A:$I,COLUMN(E$4),FALSE)-1</f>
        <v>1.2469205169209463E-2</v>
      </c>
      <c r="F246" s="3">
        <f>VLOOKUP($A246,Prices_Monthly!$A:$I,COLUMN(F$4),FALSE)/VLOOKUP(EOMONTH($A246,-12),Prices_Monthly!$A:$I,COLUMN(F$4),FALSE)-1</f>
        <v>0.32373882745038607</v>
      </c>
      <c r="G246" s="3">
        <f>VLOOKUP($A246,Prices_Monthly!$A:$I,COLUMN(G$4),FALSE)/VLOOKUP(EOMONTH($A246,-12),Prices_Monthly!$A:$I,COLUMN(G$4),FALSE)-1</f>
        <v>0.4810076555288394</v>
      </c>
      <c r="H246" s="3">
        <f>VLOOKUP($A246,Prices_Monthly!$A:$I,COLUMN(H$4),FALSE)/VLOOKUP(EOMONTH($A246,-12),Prices_Monthly!$A:$I,COLUMN(H$4),FALSE)-1</f>
        <v>-1.2817882755928989E-2</v>
      </c>
      <c r="I246" s="3">
        <f>VLOOKUP($A246,Prices_Monthly!$A:$I,COLUMN(I$4),FALSE)/VLOOKUP(EOMONTH($A246,-12),Prices_Monthly!$A:$I,COLUMN(I$4),FALSE)-1</f>
        <v>8.6110383508599009E-2</v>
      </c>
    </row>
    <row r="247" spans="1:9" x14ac:dyDescent="0.35">
      <c r="A247" s="2">
        <v>40237</v>
      </c>
      <c r="B247" s="3">
        <f>VLOOKUP($A247,Prices_Monthly!$A:$I,COLUMN(B$4),FALSE)/VLOOKUP(EOMONTH($A247,-12),Prices_Monthly!$A:$I,COLUMN(B$4),FALSE)-1</f>
        <v>0.3278994211149544</v>
      </c>
      <c r="C247" s="3">
        <f>VLOOKUP($A247,Prices_Monthly!$A:$I,COLUMN(C$4),FALSE)/VLOOKUP(EOMONTH($A247,-12),Prices_Monthly!$A:$I,COLUMN(C$4),FALSE)-1</f>
        <v>0.17533538130302273</v>
      </c>
      <c r="D247" s="3">
        <f>VLOOKUP($A247,Prices_Monthly!$A:$I,COLUMN(D$4),FALSE)/VLOOKUP(EOMONTH($A247,-12),Prices_Monthly!$A:$I,COLUMN(D$4),FALSE)-1</f>
        <v>1.3294363128663056E-2</v>
      </c>
      <c r="E247" s="3">
        <f>VLOOKUP($A247,Prices_Monthly!$A:$I,COLUMN(E$4),FALSE)/VLOOKUP(EOMONTH($A247,-12),Prices_Monthly!$A:$I,COLUMN(E$4),FALSE)-1</f>
        <v>2.6351979772616163E-2</v>
      </c>
      <c r="F247" s="3">
        <f>VLOOKUP($A247,Prices_Monthly!$A:$I,COLUMN(F$4),FALSE)/VLOOKUP(EOMONTH($A247,-12),Prices_Monthly!$A:$I,COLUMN(F$4),FALSE)-1</f>
        <v>0.52842355336840319</v>
      </c>
      <c r="G247" s="3">
        <f>VLOOKUP($A247,Prices_Monthly!$A:$I,COLUMN(G$4),FALSE)/VLOOKUP(EOMONTH($A247,-12),Prices_Monthly!$A:$I,COLUMN(G$4),FALSE)-1</f>
        <v>0.63478831733434471</v>
      </c>
      <c r="H247" s="3">
        <f>VLOOKUP($A247,Prices_Monthly!$A:$I,COLUMN(H$4),FALSE)/VLOOKUP(EOMONTH($A247,-12),Prices_Monthly!$A:$I,COLUMN(H$4),FALSE)-1</f>
        <v>9.7568443081156975E-2</v>
      </c>
      <c r="I247" s="3">
        <f>VLOOKUP($A247,Prices_Monthly!$A:$I,COLUMN(I$4),FALSE)/VLOOKUP(EOMONTH($A247,-12),Prices_Monthly!$A:$I,COLUMN(I$4),FALSE)-1</f>
        <v>7.5452092802444248E-2</v>
      </c>
    </row>
    <row r="248" spans="1:9" x14ac:dyDescent="0.35">
      <c r="A248" s="2">
        <v>40268</v>
      </c>
      <c r="B248" s="3">
        <f>VLOOKUP($A248,Prices_Monthly!$A:$I,COLUMN(B$4),FALSE)/VLOOKUP(EOMONTH($A248,-12),Prices_Monthly!$A:$I,COLUMN(B$4),FALSE)-1</f>
        <v>0.33842469878990866</v>
      </c>
      <c r="C248" s="3">
        <f>VLOOKUP($A248,Prices_Monthly!$A:$I,COLUMN(C$4),FALSE)/VLOOKUP(EOMONTH($A248,-12),Prices_Monthly!$A:$I,COLUMN(C$4),FALSE)-1</f>
        <v>0.19430742105471688</v>
      </c>
      <c r="D248" s="3">
        <f>VLOOKUP($A248,Prices_Monthly!$A:$I,COLUMN(D$4),FALSE)/VLOOKUP(EOMONTH($A248,-12),Prices_Monthly!$A:$I,COLUMN(D$4),FALSE)-1</f>
        <v>1.8034212316089482E-2</v>
      </c>
      <c r="E248" s="3">
        <f>VLOOKUP($A248,Prices_Monthly!$A:$I,COLUMN(E$4),FALSE)/VLOOKUP(EOMONTH($A248,-12),Prices_Monthly!$A:$I,COLUMN(E$4),FALSE)-1</f>
        <v>-1.7556845806318E-2</v>
      </c>
      <c r="F248" s="3">
        <f>VLOOKUP($A248,Prices_Monthly!$A:$I,COLUMN(F$4),FALSE)/VLOOKUP(EOMONTH($A248,-12),Prices_Monthly!$A:$I,COLUMN(F$4),FALSE)-1</f>
        <v>0.49094598813612245</v>
      </c>
      <c r="G248" s="3">
        <f>VLOOKUP($A248,Prices_Monthly!$A:$I,COLUMN(G$4),FALSE)/VLOOKUP(EOMONTH($A248,-12),Prices_Monthly!$A:$I,COLUMN(G$4),FALSE)-1</f>
        <v>0.58722404613085866</v>
      </c>
      <c r="H248" s="3">
        <f>VLOOKUP($A248,Prices_Monthly!$A:$I,COLUMN(H$4),FALSE)/VLOOKUP(EOMONTH($A248,-12),Prices_Monthly!$A:$I,COLUMN(H$4),FALSE)-1</f>
        <v>5.404341214905517E-2</v>
      </c>
      <c r="I248" s="3">
        <f>VLOOKUP($A248,Prices_Monthly!$A:$I,COLUMN(I$4),FALSE)/VLOOKUP(EOMONTH($A248,-12),Prices_Monthly!$A:$I,COLUMN(I$4),FALSE)-1</f>
        <v>1.9893852340266083E-2</v>
      </c>
    </row>
    <row r="249" spans="1:9" x14ac:dyDescent="0.35">
      <c r="A249" s="2">
        <v>40298</v>
      </c>
      <c r="B249" s="3">
        <f>VLOOKUP($A249,Prices_Monthly!$A:$I,COLUMN(B$4),FALSE)/VLOOKUP(EOMONTH($A249,-12),Prices_Monthly!$A:$I,COLUMN(B$4),FALSE)-1</f>
        <v>0.44020784148852465</v>
      </c>
      <c r="C249" s="3">
        <f>VLOOKUP($A249,Prices_Monthly!$A:$I,COLUMN(C$4),FALSE)/VLOOKUP(EOMONTH($A249,-12),Prices_Monthly!$A:$I,COLUMN(C$4),FALSE)-1</f>
        <v>0.31323404490468909</v>
      </c>
      <c r="D249" s="3">
        <f>VLOOKUP($A249,Prices_Monthly!$A:$I,COLUMN(D$4),FALSE)/VLOOKUP(EOMONTH($A249,-12),Prices_Monthly!$A:$I,COLUMN(D$4),FALSE)-1</f>
        <v>3.7492403326908841E-2</v>
      </c>
      <c r="E249" s="3">
        <f>VLOOKUP($A249,Prices_Monthly!$A:$I,COLUMN(E$4),FALSE)/VLOOKUP(EOMONTH($A249,-12),Prices_Monthly!$A:$I,COLUMN(E$4),FALSE)-1</f>
        <v>2.2320353119993586E-2</v>
      </c>
      <c r="F249" s="3">
        <f>VLOOKUP($A249,Prices_Monthly!$A:$I,COLUMN(F$4),FALSE)/VLOOKUP(EOMONTH($A249,-12),Prices_Monthly!$A:$I,COLUMN(F$4),FALSE)-1</f>
        <v>0.38334284084426695</v>
      </c>
      <c r="G249" s="3">
        <f>VLOOKUP($A249,Prices_Monthly!$A:$I,COLUMN(G$4),FALSE)/VLOOKUP(EOMONTH($A249,-12),Prices_Monthly!$A:$I,COLUMN(G$4),FALSE)-1</f>
        <v>0.44034556145560044</v>
      </c>
      <c r="H249" s="3">
        <f>VLOOKUP($A249,Prices_Monthly!$A:$I,COLUMN(H$4),FALSE)/VLOOKUP(EOMONTH($A249,-12),Prices_Monthly!$A:$I,COLUMN(H$4),FALSE)-1</f>
        <v>4.3885515644710438E-2</v>
      </c>
      <c r="I249" s="3">
        <f>VLOOKUP($A249,Prices_Monthly!$A:$I,COLUMN(I$4),FALSE)/VLOOKUP(EOMONTH($A249,-12),Prices_Monthly!$A:$I,COLUMN(I$4),FALSE)-1</f>
        <v>4.0907361023836408E-3</v>
      </c>
    </row>
    <row r="250" spans="1:9" x14ac:dyDescent="0.35">
      <c r="A250" s="2">
        <v>40329</v>
      </c>
      <c r="B250" s="3">
        <f>VLOOKUP($A250,Prices_Monthly!$A:$I,COLUMN(B$4),FALSE)/VLOOKUP(EOMONTH($A250,-12),Prices_Monthly!$A:$I,COLUMN(B$4),FALSE)-1</f>
        <v>2.9288279892267344E-2</v>
      </c>
      <c r="C250" s="3">
        <f>VLOOKUP($A250,Prices_Monthly!$A:$I,COLUMN(C$4),FALSE)/VLOOKUP(EOMONTH($A250,-12),Prices_Monthly!$A:$I,COLUMN(C$4),FALSE)-1</f>
        <v>0.22933262151289946</v>
      </c>
      <c r="D250" s="3">
        <f>VLOOKUP($A250,Prices_Monthly!$A:$I,COLUMN(D$4),FALSE)/VLOOKUP(EOMONTH($A250,-12),Prices_Monthly!$A:$I,COLUMN(D$4),FALSE)-1</f>
        <v>4.7345775080758212E-2</v>
      </c>
      <c r="E250" s="3">
        <f>VLOOKUP($A250,Prices_Monthly!$A:$I,COLUMN(E$4),FALSE)/VLOOKUP(EOMONTH($A250,-12),Prices_Monthly!$A:$I,COLUMN(E$4),FALSE)-1</f>
        <v>6.7519998236766465E-2</v>
      </c>
      <c r="F250" s="3">
        <f>VLOOKUP($A250,Prices_Monthly!$A:$I,COLUMN(F$4),FALSE)/VLOOKUP(EOMONTH($A250,-12),Prices_Monthly!$A:$I,COLUMN(F$4),FALSE)-1</f>
        <v>0.20583862684146514</v>
      </c>
      <c r="G250" s="3">
        <f>VLOOKUP($A250,Prices_Monthly!$A:$I,COLUMN(G$4),FALSE)/VLOOKUP(EOMONTH($A250,-12),Prices_Monthly!$A:$I,COLUMN(G$4),FALSE)-1</f>
        <v>0.29571070260659749</v>
      </c>
      <c r="H250" s="3">
        <f>VLOOKUP($A250,Prices_Monthly!$A:$I,COLUMN(H$4),FALSE)/VLOOKUP(EOMONTH($A250,-12),Prices_Monthly!$A:$I,COLUMN(H$4),FALSE)-1</f>
        <v>4.6955539974148808E-2</v>
      </c>
      <c r="I250" s="3">
        <f>VLOOKUP($A250,Prices_Monthly!$A:$I,COLUMN(I$4),FALSE)/VLOOKUP(EOMONTH($A250,-12),Prices_Monthly!$A:$I,COLUMN(I$4),FALSE)-1</f>
        <v>-0.12854694312381998</v>
      </c>
    </row>
    <row r="251" spans="1:9" x14ac:dyDescent="0.35">
      <c r="A251" s="2">
        <v>40359</v>
      </c>
      <c r="B251" s="3">
        <f>VLOOKUP($A251,Prices_Monthly!$A:$I,COLUMN(B$4),FALSE)/VLOOKUP(EOMONTH($A251,-12),Prices_Monthly!$A:$I,COLUMN(B$4),FALSE)-1</f>
        <v>-2.2425951988757076E-3</v>
      </c>
      <c r="C251" s="3">
        <f>VLOOKUP($A251,Prices_Monthly!$A:$I,COLUMN(C$4),FALSE)/VLOOKUP(EOMONTH($A251,-12),Prices_Monthly!$A:$I,COLUMN(C$4),FALSE)-1</f>
        <v>0.33250665795439938</v>
      </c>
      <c r="D251" s="3">
        <f>VLOOKUP($A251,Prices_Monthly!$A:$I,COLUMN(D$4),FALSE)/VLOOKUP(EOMONTH($A251,-12),Prices_Monthly!$A:$I,COLUMN(D$4),FALSE)-1</f>
        <v>4.1386635452273168E-2</v>
      </c>
      <c r="E251" s="3">
        <f>VLOOKUP($A251,Prices_Monthly!$A:$I,COLUMN(E$4),FALSE)/VLOOKUP(EOMONTH($A251,-12),Prices_Monthly!$A:$I,COLUMN(E$4),FALSE)-1</f>
        <v>9.8211966265983719E-2</v>
      </c>
      <c r="F251" s="3">
        <f>VLOOKUP($A251,Prices_Monthly!$A:$I,COLUMN(F$4),FALSE)/VLOOKUP(EOMONTH($A251,-12),Prices_Monthly!$A:$I,COLUMN(F$4),FALSE)-1</f>
        <v>0.13981106612685568</v>
      </c>
      <c r="G251" s="3">
        <f>VLOOKUP($A251,Prices_Monthly!$A:$I,COLUMN(G$4),FALSE)/VLOOKUP(EOMONTH($A251,-12),Prices_Monthly!$A:$I,COLUMN(G$4),FALSE)-1</f>
        <v>0.18222419050640726</v>
      </c>
      <c r="H251" s="3">
        <f>VLOOKUP($A251,Prices_Monthly!$A:$I,COLUMN(H$4),FALSE)/VLOOKUP(EOMONTH($A251,-12),Prices_Monthly!$A:$I,COLUMN(H$4),FALSE)-1</f>
        <v>8.7402478123049798E-2</v>
      </c>
      <c r="I251" s="3">
        <f>VLOOKUP($A251,Prices_Monthly!$A:$I,COLUMN(I$4),FALSE)/VLOOKUP(EOMONTH($A251,-12),Prices_Monthly!$A:$I,COLUMN(I$4),FALSE)-1</f>
        <v>-0.12701716027961929</v>
      </c>
    </row>
    <row r="252" spans="1:9" x14ac:dyDescent="0.35">
      <c r="A252" s="2">
        <v>40390</v>
      </c>
      <c r="B252" s="3">
        <f>VLOOKUP($A252,Prices_Monthly!$A:$I,COLUMN(B$4),FALSE)/VLOOKUP(EOMONTH($A252,-12),Prices_Monthly!$A:$I,COLUMN(B$4),FALSE)-1</f>
        <v>4.4643589804145289E-3</v>
      </c>
      <c r="C252" s="3">
        <f>VLOOKUP($A252,Prices_Monthly!$A:$I,COLUMN(C$4),FALSE)/VLOOKUP(EOMONTH($A252,-12),Prices_Monthly!$A:$I,COLUMN(C$4),FALSE)-1</f>
        <v>0.22838397598734783</v>
      </c>
      <c r="D252" s="3">
        <f>VLOOKUP($A252,Prices_Monthly!$A:$I,COLUMN(D$4),FALSE)/VLOOKUP(EOMONTH($A252,-12),Prices_Monthly!$A:$I,COLUMN(D$4),FALSE)-1</f>
        <v>4.2558724142185422E-2</v>
      </c>
      <c r="E252" s="3">
        <f>VLOOKUP($A252,Prices_Monthly!$A:$I,COLUMN(E$4),FALSE)/VLOOKUP(EOMONTH($A252,-12),Prices_Monthly!$A:$I,COLUMN(E$4),FALSE)-1</f>
        <v>9.9953661153644902E-2</v>
      </c>
      <c r="F252" s="3">
        <f>VLOOKUP($A252,Prices_Monthly!$A:$I,COLUMN(F$4),FALSE)/VLOOKUP(EOMONTH($A252,-12),Prices_Monthly!$A:$I,COLUMN(F$4),FALSE)-1</f>
        <v>0.13401932488392521</v>
      </c>
      <c r="G252" s="3">
        <f>VLOOKUP($A252,Prices_Monthly!$A:$I,COLUMN(G$4),FALSE)/VLOOKUP(EOMONTH($A252,-12),Prices_Monthly!$A:$I,COLUMN(G$4),FALSE)-1</f>
        <v>0.16730724328714297</v>
      </c>
      <c r="H252" s="3">
        <f>VLOOKUP($A252,Prices_Monthly!$A:$I,COLUMN(H$4),FALSE)/VLOOKUP(EOMONTH($A252,-12),Prices_Monthly!$A:$I,COLUMN(H$4),FALSE)-1</f>
        <v>9.545175601855127E-2</v>
      </c>
      <c r="I252" s="3">
        <f>VLOOKUP($A252,Prices_Monthly!$A:$I,COLUMN(I$4),FALSE)/VLOOKUP(EOMONTH($A252,-12),Prices_Monthly!$A:$I,COLUMN(I$4),FALSE)-1</f>
        <v>-8.1472845141231764E-2</v>
      </c>
    </row>
    <row r="253" spans="1:9" x14ac:dyDescent="0.35">
      <c r="A253" s="2">
        <v>40421</v>
      </c>
      <c r="B253" s="3">
        <f>VLOOKUP($A253,Prices_Monthly!$A:$I,COLUMN(B$4),FALSE)/VLOOKUP(EOMONTH($A253,-12),Prices_Monthly!$A:$I,COLUMN(B$4),FALSE)-1</f>
        <v>5.8200984333283134E-3</v>
      </c>
      <c r="C253" s="3">
        <f>VLOOKUP($A253,Prices_Monthly!$A:$I,COLUMN(C$4),FALSE)/VLOOKUP(EOMONTH($A253,-12),Prices_Monthly!$A:$I,COLUMN(C$4),FALSE)-1</f>
        <v>0.30041015127422188</v>
      </c>
      <c r="D253" s="3">
        <f>VLOOKUP($A253,Prices_Monthly!$A:$I,COLUMN(D$4),FALSE)/VLOOKUP(EOMONTH($A253,-12),Prices_Monthly!$A:$I,COLUMN(D$4),FALSE)-1</f>
        <v>4.3381499559193237E-2</v>
      </c>
      <c r="E253" s="3">
        <f>VLOOKUP($A253,Prices_Monthly!$A:$I,COLUMN(E$4),FALSE)/VLOOKUP(EOMONTH($A253,-12),Prices_Monthly!$A:$I,COLUMN(E$4),FALSE)-1</f>
        <v>0.11098442080726523</v>
      </c>
      <c r="F253" s="3">
        <f>VLOOKUP($A253,Prices_Monthly!$A:$I,COLUMN(F$4),FALSE)/VLOOKUP(EOMONTH($A253,-12),Prices_Monthly!$A:$I,COLUMN(F$4),FALSE)-1</f>
        <v>4.4947904046522824E-2</v>
      </c>
      <c r="G253" s="3">
        <f>VLOOKUP($A253,Prices_Monthly!$A:$I,COLUMN(G$4),FALSE)/VLOOKUP(EOMONTH($A253,-12),Prices_Monthly!$A:$I,COLUMN(G$4),FALSE)-1</f>
        <v>9.1613840755649267E-2</v>
      </c>
      <c r="H253" s="3">
        <f>VLOOKUP($A253,Prices_Monthly!$A:$I,COLUMN(H$4),FALSE)/VLOOKUP(EOMONTH($A253,-12),Prices_Monthly!$A:$I,COLUMN(H$4),FALSE)-1</f>
        <v>0.11014350505413151</v>
      </c>
      <c r="I253" s="3">
        <f>VLOOKUP($A253,Prices_Monthly!$A:$I,COLUMN(I$4),FALSE)/VLOOKUP(EOMONTH($A253,-12),Prices_Monthly!$A:$I,COLUMN(I$4),FALSE)-1</f>
        <v>-0.11605416176263084</v>
      </c>
    </row>
    <row r="254" spans="1:9" x14ac:dyDescent="0.35">
      <c r="A254" s="2">
        <v>40451</v>
      </c>
      <c r="B254" s="3">
        <f>VLOOKUP($A254,Prices_Monthly!$A:$I,COLUMN(B$4),FALSE)/VLOOKUP(EOMONTH($A254,-12),Prices_Monthly!$A:$I,COLUMN(B$4),FALSE)-1</f>
        <v>0.13021951477910809</v>
      </c>
      <c r="C254" s="3">
        <f>VLOOKUP($A254,Prices_Monthly!$A:$I,COLUMN(C$4),FALSE)/VLOOKUP(EOMONTH($A254,-12),Prices_Monthly!$A:$I,COLUMN(C$4),FALSE)-1</f>
        <v>0.28678567354853435</v>
      </c>
      <c r="D254" s="3">
        <f>VLOOKUP($A254,Prices_Monthly!$A:$I,COLUMN(D$4),FALSE)/VLOOKUP(EOMONTH($A254,-12),Prices_Monthly!$A:$I,COLUMN(D$4),FALSE)-1</f>
        <v>4.425746190553248E-2</v>
      </c>
      <c r="E254" s="3">
        <f>VLOOKUP($A254,Prices_Monthly!$A:$I,COLUMN(E$4),FALSE)/VLOOKUP(EOMONTH($A254,-12),Prices_Monthly!$A:$I,COLUMN(E$4),FALSE)-1</f>
        <v>0.10425299556219003</v>
      </c>
      <c r="F254" s="3">
        <f>VLOOKUP($A254,Prices_Monthly!$A:$I,COLUMN(F$4),FALSE)/VLOOKUP(EOMONTH($A254,-12),Prices_Monthly!$A:$I,COLUMN(F$4),FALSE)-1</f>
        <v>9.7686375321336838E-2</v>
      </c>
      <c r="G254" s="3">
        <f>VLOOKUP($A254,Prices_Monthly!$A:$I,COLUMN(G$4),FALSE)/VLOOKUP(EOMONTH($A254,-12),Prices_Monthly!$A:$I,COLUMN(G$4),FALSE)-1</f>
        <v>0.16702326294103953</v>
      </c>
      <c r="H254" s="3">
        <f>VLOOKUP($A254,Prices_Monthly!$A:$I,COLUMN(H$4),FALSE)/VLOOKUP(EOMONTH($A254,-12),Prices_Monthly!$A:$I,COLUMN(H$4),FALSE)-1</f>
        <v>6.8693273196391402E-2</v>
      </c>
      <c r="I254" s="3">
        <f>VLOOKUP($A254,Prices_Monthly!$A:$I,COLUMN(I$4),FALSE)/VLOOKUP(EOMONTH($A254,-12),Prices_Monthly!$A:$I,COLUMN(I$4),FALSE)-1</f>
        <v>-6.6403690225730339E-2</v>
      </c>
    </row>
    <row r="255" spans="1:9" x14ac:dyDescent="0.35">
      <c r="A255" s="2">
        <v>40482</v>
      </c>
      <c r="B255" s="3">
        <f>VLOOKUP($A255,Prices_Monthly!$A:$I,COLUMN(B$4),FALSE)/VLOOKUP(EOMONTH($A255,-12),Prices_Monthly!$A:$I,COLUMN(B$4),FALSE)-1</f>
        <v>1.2023589456026551E-2</v>
      </c>
      <c r="C255" s="3">
        <f>VLOOKUP($A255,Prices_Monthly!$A:$I,COLUMN(C$4),FALSE)/VLOOKUP(EOMONTH($A255,-12),Prices_Monthly!$A:$I,COLUMN(C$4),FALSE)-1</f>
        <v>0.29407644453886972</v>
      </c>
      <c r="D255" s="3">
        <f>VLOOKUP($A255,Prices_Monthly!$A:$I,COLUMN(D$4),FALSE)/VLOOKUP(EOMONTH($A255,-12),Prices_Monthly!$A:$I,COLUMN(D$4),FALSE)-1</f>
        <v>5.2855329324817957E-2</v>
      </c>
      <c r="E255" s="3">
        <f>VLOOKUP($A255,Prices_Monthly!$A:$I,COLUMN(E$4),FALSE)/VLOOKUP(EOMONTH($A255,-12),Prices_Monthly!$A:$I,COLUMN(E$4),FALSE)-1</f>
        <v>0.10367996828220249</v>
      </c>
      <c r="F255" s="3">
        <f>VLOOKUP($A255,Prices_Monthly!$A:$I,COLUMN(F$4),FALSE)/VLOOKUP(EOMONTH($A255,-12),Prices_Monthly!$A:$I,COLUMN(F$4),FALSE)-1</f>
        <v>0.16114816579323499</v>
      </c>
      <c r="G255" s="3">
        <f>VLOOKUP($A255,Prices_Monthly!$A:$I,COLUMN(G$4),FALSE)/VLOOKUP(EOMONTH($A255,-12),Prices_Monthly!$A:$I,COLUMN(G$4),FALSE)-1</f>
        <v>0.27975201129917049</v>
      </c>
      <c r="H255" s="3">
        <f>VLOOKUP($A255,Prices_Monthly!$A:$I,COLUMN(H$4),FALSE)/VLOOKUP(EOMONTH($A255,-12),Prices_Monthly!$A:$I,COLUMN(H$4),FALSE)-1</f>
        <v>0.12051870587309299</v>
      </c>
      <c r="I255" s="3">
        <f>VLOOKUP($A255,Prices_Monthly!$A:$I,COLUMN(I$4),FALSE)/VLOOKUP(EOMONTH($A255,-12),Prices_Monthly!$A:$I,COLUMN(I$4),FALSE)-1</f>
        <v>-5.8195164082854633E-2</v>
      </c>
    </row>
    <row r="256" spans="1:9" x14ac:dyDescent="0.35">
      <c r="A256" s="2">
        <v>40512</v>
      </c>
      <c r="B256" s="3">
        <f>VLOOKUP($A256,Prices_Monthly!$A:$I,COLUMN(B$4),FALSE)/VLOOKUP(EOMONTH($A256,-12),Prices_Monthly!$A:$I,COLUMN(B$4),FALSE)-1</f>
        <v>7.9847641330014429E-2</v>
      </c>
      <c r="C256" s="3">
        <f>VLOOKUP($A256,Prices_Monthly!$A:$I,COLUMN(C$4),FALSE)/VLOOKUP(EOMONTH($A256,-12),Prices_Monthly!$A:$I,COLUMN(C$4),FALSE)-1</f>
        <v>0.1622801843443773</v>
      </c>
      <c r="D256" s="3">
        <f>VLOOKUP($A256,Prices_Monthly!$A:$I,COLUMN(D$4),FALSE)/VLOOKUP(EOMONTH($A256,-12),Prices_Monthly!$A:$I,COLUMN(D$4),FALSE)-1</f>
        <v>2.2753237666615522E-2</v>
      </c>
      <c r="E256" s="3">
        <f>VLOOKUP($A256,Prices_Monthly!$A:$I,COLUMN(E$4),FALSE)/VLOOKUP(EOMONTH($A256,-12),Prices_Monthly!$A:$I,COLUMN(E$4),FALSE)-1</f>
        <v>6.9319734363804564E-2</v>
      </c>
      <c r="F256" s="3">
        <f>VLOOKUP($A256,Prices_Monthly!$A:$I,COLUMN(F$4),FALSE)/VLOOKUP(EOMONTH($A256,-12),Prices_Monthly!$A:$I,COLUMN(F$4),FALSE)-1</f>
        <v>9.5537821737664341E-2</v>
      </c>
      <c r="G256" s="3">
        <f>VLOOKUP($A256,Prices_Monthly!$A:$I,COLUMN(G$4),FALSE)/VLOOKUP(EOMONTH($A256,-12),Prices_Monthly!$A:$I,COLUMN(G$4),FALSE)-1</f>
        <v>0.20305810509984412</v>
      </c>
      <c r="H256" s="3">
        <f>VLOOKUP($A256,Prices_Monthly!$A:$I,COLUMN(H$4),FALSE)/VLOOKUP(EOMONTH($A256,-12),Prices_Monthly!$A:$I,COLUMN(H$4),FALSE)-1</f>
        <v>2.5300579140612456E-2</v>
      </c>
      <c r="I256" s="3">
        <f>VLOOKUP($A256,Prices_Monthly!$A:$I,COLUMN(I$4),FALSE)/VLOOKUP(EOMONTH($A256,-12),Prices_Monthly!$A:$I,COLUMN(I$4),FALSE)-1</f>
        <v>-0.13289896430704595</v>
      </c>
    </row>
    <row r="257" spans="1:9" x14ac:dyDescent="0.35">
      <c r="A257" s="2">
        <v>40543</v>
      </c>
      <c r="B257" s="3">
        <f>VLOOKUP($A257,Prices_Monthly!$A:$I,COLUMN(B$4),FALSE)/VLOOKUP(EOMONTH($A257,-12),Prices_Monthly!$A:$I,COLUMN(B$4),FALSE)-1</f>
        <v>0.11022632935516574</v>
      </c>
      <c r="C257" s="3">
        <f>VLOOKUP($A257,Prices_Monthly!$A:$I,COLUMN(C$4),FALSE)/VLOOKUP(EOMONTH($A257,-12),Prices_Monthly!$A:$I,COLUMN(C$4),FALSE)-1</f>
        <v>0.28549601785079615</v>
      </c>
      <c r="D257" s="3">
        <f>VLOOKUP($A257,Prices_Monthly!$A:$I,COLUMN(D$4),FALSE)/VLOOKUP(EOMONTH($A257,-12),Prices_Monthly!$A:$I,COLUMN(D$4),FALSE)-1</f>
        <v>2.3595703394769574E-2</v>
      </c>
      <c r="E257" s="3">
        <f>VLOOKUP($A257,Prices_Monthly!$A:$I,COLUMN(E$4),FALSE)/VLOOKUP(EOMONTH($A257,-12),Prices_Monthly!$A:$I,COLUMN(E$4),FALSE)-1</f>
        <v>7.8003333965904087E-2</v>
      </c>
      <c r="F257" s="3">
        <f>VLOOKUP($A257,Prices_Monthly!$A:$I,COLUMN(F$4),FALSE)/VLOOKUP(EOMONTH($A257,-12),Prices_Monthly!$A:$I,COLUMN(F$4),FALSE)-1</f>
        <v>0.14670196337966024</v>
      </c>
      <c r="G257" s="3">
        <f>VLOOKUP($A257,Prices_Monthly!$A:$I,COLUMN(G$4),FALSE)/VLOOKUP(EOMONTH($A257,-12),Prices_Monthly!$A:$I,COLUMN(G$4),FALSE)-1</f>
        <v>0.19694181165443214</v>
      </c>
      <c r="H257" s="3">
        <f>VLOOKUP($A257,Prices_Monthly!$A:$I,COLUMN(H$4),FALSE)/VLOOKUP(EOMONTH($A257,-12),Prices_Monthly!$A:$I,COLUMN(H$4),FALSE)-1</f>
        <v>0.14421958518664413</v>
      </c>
      <c r="I257" s="3">
        <f>VLOOKUP($A257,Prices_Monthly!$A:$I,COLUMN(I$4),FALSE)/VLOOKUP(EOMONTH($A257,-12),Prices_Monthly!$A:$I,COLUMN(I$4),FALSE)-1</f>
        <v>-6.4963923454982697E-2</v>
      </c>
    </row>
    <row r="258" spans="1:9" x14ac:dyDescent="0.35">
      <c r="A258" s="2">
        <v>40574</v>
      </c>
      <c r="B258" s="3">
        <f>VLOOKUP($A258,Prices_Monthly!$A:$I,COLUMN(B$4),FALSE)/VLOOKUP(EOMONTH($A258,-12),Prices_Monthly!$A:$I,COLUMN(B$4),FALSE)-1</f>
        <v>0.31994335933584384</v>
      </c>
      <c r="C258" s="3">
        <f>VLOOKUP($A258,Prices_Monthly!$A:$I,COLUMN(C$4),FALSE)/VLOOKUP(EOMONTH($A258,-12),Prices_Monthly!$A:$I,COLUMN(C$4),FALSE)-1</f>
        <v>0.22049326002902792</v>
      </c>
      <c r="D258" s="3">
        <f>VLOOKUP($A258,Prices_Monthly!$A:$I,COLUMN(D$4),FALSE)/VLOOKUP(EOMONTH($A258,-12),Prices_Monthly!$A:$I,COLUMN(D$4),FALSE)-1</f>
        <v>2.0689594101916065E-2</v>
      </c>
      <c r="E258" s="3">
        <f>VLOOKUP($A258,Prices_Monthly!$A:$I,COLUMN(E$4),FALSE)/VLOOKUP(EOMONTH($A258,-12),Prices_Monthly!$A:$I,COLUMN(E$4),FALSE)-1</f>
        <v>5.6475848968004838E-2</v>
      </c>
      <c r="F258" s="3">
        <f>VLOOKUP($A258,Prices_Monthly!$A:$I,COLUMN(F$4),FALSE)/VLOOKUP(EOMONTH($A258,-12),Prices_Monthly!$A:$I,COLUMN(F$4),FALSE)-1</f>
        <v>0.21766994735637457</v>
      </c>
      <c r="G258" s="3">
        <f>VLOOKUP($A258,Prices_Monthly!$A:$I,COLUMN(G$4),FALSE)/VLOOKUP(EOMONTH($A258,-12),Prices_Monthly!$A:$I,COLUMN(G$4),FALSE)-1</f>
        <v>0.31612527595157824</v>
      </c>
      <c r="H258" s="3">
        <f>VLOOKUP($A258,Prices_Monthly!$A:$I,COLUMN(H$4),FALSE)/VLOOKUP(EOMONTH($A258,-12),Prices_Monthly!$A:$I,COLUMN(H$4),FALSE)-1</f>
        <v>0.102838666912485</v>
      </c>
      <c r="I258" s="3">
        <f>VLOOKUP($A258,Prices_Monthly!$A:$I,COLUMN(I$4),FALSE)/VLOOKUP(EOMONTH($A258,-12),Prices_Monthly!$A:$I,COLUMN(I$4),FALSE)-1</f>
        <v>-1.3670779762321339E-2</v>
      </c>
    </row>
    <row r="259" spans="1:9" x14ac:dyDescent="0.35">
      <c r="A259" s="2">
        <v>40602</v>
      </c>
      <c r="B259" s="3">
        <f>VLOOKUP($A259,Prices_Monthly!$A:$I,COLUMN(B$4),FALSE)/VLOOKUP(EOMONTH($A259,-12),Prices_Monthly!$A:$I,COLUMN(B$4),FALSE)-1</f>
        <v>0.38810565431788957</v>
      </c>
      <c r="C259" s="3">
        <f>VLOOKUP($A259,Prices_Monthly!$A:$I,COLUMN(C$4),FALSE)/VLOOKUP(EOMONTH($A259,-12),Prices_Monthly!$A:$I,COLUMN(C$4),FALSE)-1</f>
        <v>0.24899923982453043</v>
      </c>
      <c r="D259" s="3">
        <f>VLOOKUP($A259,Prices_Monthly!$A:$I,COLUMN(D$4),FALSE)/VLOOKUP(EOMONTH($A259,-12),Prices_Monthly!$A:$I,COLUMN(D$4),FALSE)-1</f>
        <v>1.4573086664631196E-2</v>
      </c>
      <c r="E259" s="3">
        <f>VLOOKUP($A259,Prices_Monthly!$A:$I,COLUMN(E$4),FALSE)/VLOOKUP(EOMONTH($A259,-12),Prices_Monthly!$A:$I,COLUMN(E$4),FALSE)-1</f>
        <v>4.5841549876427079E-2</v>
      </c>
      <c r="F259" s="3">
        <f>VLOOKUP($A259,Prices_Monthly!$A:$I,COLUMN(F$4),FALSE)/VLOOKUP(EOMONTH($A259,-12),Prices_Monthly!$A:$I,COLUMN(F$4),FALSE)-1</f>
        <v>0.22149439324969467</v>
      </c>
      <c r="G259" s="3">
        <f>VLOOKUP($A259,Prices_Monthly!$A:$I,COLUMN(G$4),FALSE)/VLOOKUP(EOMONTH($A259,-12),Prices_Monthly!$A:$I,COLUMN(G$4),FALSE)-1</f>
        <v>0.29782737898699074</v>
      </c>
      <c r="H259" s="3">
        <f>VLOOKUP($A259,Prices_Monthly!$A:$I,COLUMN(H$4),FALSE)/VLOOKUP(EOMONTH($A259,-12),Prices_Monthly!$A:$I,COLUMN(H$4),FALSE)-1</f>
        <v>8.0978977435376631E-2</v>
      </c>
      <c r="I259" s="3">
        <f>VLOOKUP($A259,Prices_Monthly!$A:$I,COLUMN(I$4),FALSE)/VLOOKUP(EOMONTH($A259,-12),Prices_Monthly!$A:$I,COLUMN(I$4),FALSE)-1</f>
        <v>1.2390306240756876E-2</v>
      </c>
    </row>
    <row r="260" spans="1:9" x14ac:dyDescent="0.35">
      <c r="A260" s="2">
        <v>40633</v>
      </c>
      <c r="B260" s="3">
        <f>VLOOKUP($A260,Prices_Monthly!$A:$I,COLUMN(B$4),FALSE)/VLOOKUP(EOMONTH($A260,-12),Prices_Monthly!$A:$I,COLUMN(B$4),FALSE)-1</f>
        <v>0.36690532572234758</v>
      </c>
      <c r="C260" s="3">
        <f>VLOOKUP($A260,Prices_Monthly!$A:$I,COLUMN(C$4),FALSE)/VLOOKUP(EOMONTH($A260,-12),Prices_Monthly!$A:$I,COLUMN(C$4),FALSE)-1</f>
        <v>0.28071492255696784</v>
      </c>
      <c r="D260" s="3">
        <f>VLOOKUP($A260,Prices_Monthly!$A:$I,COLUMN(D$4),FALSE)/VLOOKUP(EOMONTH($A260,-12),Prices_Monthly!$A:$I,COLUMN(D$4),FALSE)-1</f>
        <v>2.6436806881586561E-2</v>
      </c>
      <c r="E260" s="3">
        <f>VLOOKUP($A260,Prices_Monthly!$A:$I,COLUMN(E$4),FALSE)/VLOOKUP(EOMONTH($A260,-12),Prices_Monthly!$A:$I,COLUMN(E$4),FALSE)-1</f>
        <v>5.6811227633955186E-2</v>
      </c>
      <c r="F260" s="3">
        <f>VLOOKUP($A260,Prices_Monthly!$A:$I,COLUMN(F$4),FALSE)/VLOOKUP(EOMONTH($A260,-12),Prices_Monthly!$A:$I,COLUMN(F$4),FALSE)-1</f>
        <v>0.15171186263218495</v>
      </c>
      <c r="G260" s="3">
        <f>VLOOKUP($A260,Prices_Monthly!$A:$I,COLUMN(G$4),FALSE)/VLOOKUP(EOMONTH($A260,-12),Prices_Monthly!$A:$I,COLUMN(G$4),FALSE)-1</f>
        <v>0.19906324737594905</v>
      </c>
      <c r="H260" s="3">
        <f>VLOOKUP($A260,Prices_Monthly!$A:$I,COLUMN(H$4),FALSE)/VLOOKUP(EOMONTH($A260,-12),Prices_Monthly!$A:$I,COLUMN(H$4),FALSE)-1</f>
        <v>0.12355670505198568</v>
      </c>
      <c r="I260" s="3">
        <f>VLOOKUP($A260,Prices_Monthly!$A:$I,COLUMN(I$4),FALSE)/VLOOKUP(EOMONTH($A260,-12),Prices_Monthly!$A:$I,COLUMN(I$4),FALSE)-1</f>
        <v>4.948948834502076E-2</v>
      </c>
    </row>
    <row r="261" spans="1:9" x14ac:dyDescent="0.35">
      <c r="A261" s="2">
        <v>40663</v>
      </c>
      <c r="B261" s="3">
        <f>VLOOKUP($A261,Prices_Monthly!$A:$I,COLUMN(B$4),FALSE)/VLOOKUP(EOMONTH($A261,-12),Prices_Monthly!$A:$I,COLUMN(B$4),FALSE)-1</f>
        <v>0.33411045354042002</v>
      </c>
      <c r="C261" s="3">
        <f>VLOOKUP($A261,Prices_Monthly!$A:$I,COLUMN(C$4),FALSE)/VLOOKUP(EOMONTH($A261,-12),Prices_Monthly!$A:$I,COLUMN(C$4),FALSE)-1</f>
        <v>0.30671725336537903</v>
      </c>
      <c r="D261" s="3">
        <f>VLOOKUP($A261,Prices_Monthly!$A:$I,COLUMN(D$4),FALSE)/VLOOKUP(EOMONTH($A261,-12),Prices_Monthly!$A:$I,COLUMN(D$4),FALSE)-1</f>
        <v>1.935055474686509E-2</v>
      </c>
      <c r="E261" s="3">
        <f>VLOOKUP($A261,Prices_Monthly!$A:$I,COLUMN(E$4),FALSE)/VLOOKUP(EOMONTH($A261,-12),Prices_Monthly!$A:$I,COLUMN(E$4),FALSE)-1</f>
        <v>6.0451031605286643E-2</v>
      </c>
      <c r="F261" s="3">
        <f>VLOOKUP($A261,Prices_Monthly!$A:$I,COLUMN(F$4),FALSE)/VLOOKUP(EOMONTH($A261,-12),Prices_Monthly!$A:$I,COLUMN(F$4),FALSE)-1</f>
        <v>0.16731958762886601</v>
      </c>
      <c r="G261" s="3">
        <f>VLOOKUP($A261,Prices_Monthly!$A:$I,COLUMN(G$4),FALSE)/VLOOKUP(EOMONTH($A261,-12),Prices_Monthly!$A:$I,COLUMN(G$4),FALSE)-1</f>
        <v>0.2058097477901224</v>
      </c>
      <c r="H261" s="3">
        <f>VLOOKUP($A261,Prices_Monthly!$A:$I,COLUMN(H$4),FALSE)/VLOOKUP(EOMONTH($A261,-12),Prices_Monthly!$A:$I,COLUMN(H$4),FALSE)-1</f>
        <v>0.15011542492736174</v>
      </c>
      <c r="I261" s="3">
        <f>VLOOKUP($A261,Prices_Monthly!$A:$I,COLUMN(I$4),FALSE)/VLOOKUP(EOMONTH($A261,-12),Prices_Monthly!$A:$I,COLUMN(I$4),FALSE)-1</f>
        <v>0.11621060351240908</v>
      </c>
    </row>
    <row r="262" spans="1:9" x14ac:dyDescent="0.35">
      <c r="A262" s="2">
        <v>40694</v>
      </c>
      <c r="B262" s="3">
        <f>VLOOKUP($A262,Prices_Monthly!$A:$I,COLUMN(B$4),FALSE)/VLOOKUP(EOMONTH($A262,-12),Prices_Monthly!$A:$I,COLUMN(B$4),FALSE)-1</f>
        <v>0.43327410694997992</v>
      </c>
      <c r="C262" s="3">
        <f>VLOOKUP($A262,Prices_Monthly!$A:$I,COLUMN(C$4),FALSE)/VLOOKUP(EOMONTH($A262,-12),Prices_Monthly!$A:$I,COLUMN(C$4),FALSE)-1</f>
        <v>0.25459605040608291</v>
      </c>
      <c r="D262" s="3">
        <f>VLOOKUP($A262,Prices_Monthly!$A:$I,COLUMN(D$4),FALSE)/VLOOKUP(EOMONTH($A262,-12),Prices_Monthly!$A:$I,COLUMN(D$4),FALSE)-1</f>
        <v>1.8251851407869113E-2</v>
      </c>
      <c r="E262" s="3">
        <f>VLOOKUP($A262,Prices_Monthly!$A:$I,COLUMN(E$4),FALSE)/VLOOKUP(EOMONTH($A262,-12),Prices_Monthly!$A:$I,COLUMN(E$4),FALSE)-1</f>
        <v>6.039168240092585E-2</v>
      </c>
      <c r="F262" s="3">
        <f>VLOOKUP($A262,Prices_Monthly!$A:$I,COLUMN(F$4),FALSE)/VLOOKUP(EOMONTH($A262,-12),Prices_Monthly!$A:$I,COLUMN(F$4),FALSE)-1</f>
        <v>0.25442725846222825</v>
      </c>
      <c r="G262" s="3">
        <f>VLOOKUP($A262,Prices_Monthly!$A:$I,COLUMN(G$4),FALSE)/VLOOKUP(EOMONTH($A262,-12),Prices_Monthly!$A:$I,COLUMN(G$4),FALSE)-1</f>
        <v>0.28547625465123216</v>
      </c>
      <c r="H262" s="3">
        <f>VLOOKUP($A262,Prices_Monthly!$A:$I,COLUMN(H$4),FALSE)/VLOOKUP(EOMONTH($A262,-12),Prices_Monthly!$A:$I,COLUMN(H$4),FALSE)-1</f>
        <v>0.11578177087568098</v>
      </c>
      <c r="I262" s="3">
        <f>VLOOKUP($A262,Prices_Monthly!$A:$I,COLUMN(I$4),FALSE)/VLOOKUP(EOMONTH($A262,-12),Prices_Monthly!$A:$I,COLUMN(I$4),FALSE)-1</f>
        <v>0.16847060433971683</v>
      </c>
    </row>
    <row r="263" spans="1:9" x14ac:dyDescent="0.35">
      <c r="A263" s="2">
        <v>40724</v>
      </c>
      <c r="B263" s="3">
        <f>VLOOKUP($A263,Prices_Monthly!$A:$I,COLUMN(B$4),FALSE)/VLOOKUP(EOMONTH($A263,-12),Prices_Monthly!$A:$I,COLUMN(B$4),FALSE)-1</f>
        <v>0.36652647236565805</v>
      </c>
      <c r="C263" s="3">
        <f>VLOOKUP($A263,Prices_Monthly!$A:$I,COLUMN(C$4),FALSE)/VLOOKUP(EOMONTH($A263,-12),Prices_Monthly!$A:$I,COLUMN(C$4),FALSE)-1</f>
        <v>0.19640953247766402</v>
      </c>
      <c r="D263" s="3">
        <f>VLOOKUP($A263,Prices_Monthly!$A:$I,COLUMN(D$4),FALSE)/VLOOKUP(EOMONTH($A263,-12),Prices_Monthly!$A:$I,COLUMN(D$4),FALSE)-1</f>
        <v>1.0702878882693945E-2</v>
      </c>
      <c r="E263" s="3">
        <f>VLOOKUP($A263,Prices_Monthly!$A:$I,COLUMN(E$4),FALSE)/VLOOKUP(EOMONTH($A263,-12),Prices_Monthly!$A:$I,COLUMN(E$4),FALSE)-1</f>
        <v>3.4884677895347105E-2</v>
      </c>
      <c r="F263" s="3">
        <f>VLOOKUP($A263,Prices_Monthly!$A:$I,COLUMN(F$4),FALSE)/VLOOKUP(EOMONTH($A263,-12),Prices_Monthly!$A:$I,COLUMN(F$4),FALSE)-1</f>
        <v>0.30262846317783576</v>
      </c>
      <c r="G263" s="3">
        <f>VLOOKUP($A263,Prices_Monthly!$A:$I,COLUMN(G$4),FALSE)/VLOOKUP(EOMONTH($A263,-12),Prices_Monthly!$A:$I,COLUMN(G$4),FALSE)-1</f>
        <v>0.34167646658677642</v>
      </c>
      <c r="H263" s="3">
        <f>VLOOKUP($A263,Prices_Monthly!$A:$I,COLUMN(H$4),FALSE)/VLOOKUP(EOMONTH($A263,-12),Prices_Monthly!$A:$I,COLUMN(H$4),FALSE)-1</f>
        <v>9.2533306116327818E-2</v>
      </c>
      <c r="I263" s="3">
        <f>VLOOKUP($A263,Prices_Monthly!$A:$I,COLUMN(I$4),FALSE)/VLOOKUP(EOMONTH($A263,-12),Prices_Monthly!$A:$I,COLUMN(I$4),FALSE)-1</f>
        <v>0.18777225684770849</v>
      </c>
    </row>
    <row r="264" spans="1:9" x14ac:dyDescent="0.35">
      <c r="A264" s="2">
        <v>40755</v>
      </c>
      <c r="B264" s="3">
        <f>VLOOKUP($A264,Prices_Monthly!$A:$I,COLUMN(B$4),FALSE)/VLOOKUP(EOMONTH($A264,-12),Prices_Monthly!$A:$I,COLUMN(B$4),FALSE)-1</f>
        <v>0.41900143620904573</v>
      </c>
      <c r="C264" s="3">
        <f>VLOOKUP($A264,Prices_Monthly!$A:$I,COLUMN(C$4),FALSE)/VLOOKUP(EOMONTH($A264,-12),Prices_Monthly!$A:$I,COLUMN(C$4),FALSE)-1</f>
        <v>0.36929910574207736</v>
      </c>
      <c r="D264" s="3">
        <f>VLOOKUP($A264,Prices_Monthly!$A:$I,COLUMN(D$4),FALSE)/VLOOKUP(EOMONTH($A264,-12),Prices_Monthly!$A:$I,COLUMN(D$4),FALSE)-1</f>
        <v>1.5076126425791037E-2</v>
      </c>
      <c r="E264" s="3">
        <f>VLOOKUP($A264,Prices_Monthly!$A:$I,COLUMN(E$4),FALSE)/VLOOKUP(EOMONTH($A264,-12),Prices_Monthly!$A:$I,COLUMN(E$4),FALSE)-1</f>
        <v>5.2433116804748714E-2</v>
      </c>
      <c r="F264" s="3">
        <f>VLOOKUP($A264,Prices_Monthly!$A:$I,COLUMN(F$4),FALSE)/VLOOKUP(EOMONTH($A264,-12),Prices_Monthly!$A:$I,COLUMN(F$4),FALSE)-1</f>
        <v>0.1925417727121832</v>
      </c>
      <c r="G264" s="3">
        <f>VLOOKUP($A264,Prices_Monthly!$A:$I,COLUMN(G$4),FALSE)/VLOOKUP(EOMONTH($A264,-12),Prices_Monthly!$A:$I,COLUMN(G$4),FALSE)-1</f>
        <v>0.2727958979211309</v>
      </c>
      <c r="H264" s="3">
        <f>VLOOKUP($A264,Prices_Monthly!$A:$I,COLUMN(H$4),FALSE)/VLOOKUP(EOMONTH($A264,-12),Prices_Monthly!$A:$I,COLUMN(H$4),FALSE)-1</f>
        <v>0.11983865322586396</v>
      </c>
      <c r="I264" s="3">
        <f>VLOOKUP($A264,Prices_Monthly!$A:$I,COLUMN(I$4),FALSE)/VLOOKUP(EOMONTH($A264,-12),Prices_Monthly!$A:$I,COLUMN(I$4),FALSE)-1</f>
        <v>0.10787609265144082</v>
      </c>
    </row>
    <row r="265" spans="1:9" x14ac:dyDescent="0.35">
      <c r="A265" s="2">
        <v>40786</v>
      </c>
      <c r="B265" s="3">
        <f>VLOOKUP($A265,Prices_Monthly!$A:$I,COLUMN(B$4),FALSE)/VLOOKUP(EOMONTH($A265,-12),Prices_Monthly!$A:$I,COLUMN(B$4),FALSE)-1</f>
        <v>0.45293664738676176</v>
      </c>
      <c r="C265" s="3">
        <f>VLOOKUP($A265,Prices_Monthly!$A:$I,COLUMN(C$4),FALSE)/VLOOKUP(EOMONTH($A265,-12),Prices_Monthly!$A:$I,COLUMN(C$4),FALSE)-1</f>
        <v>0.45594778281215187</v>
      </c>
      <c r="D265" s="3">
        <f>VLOOKUP($A265,Prices_Monthly!$A:$I,COLUMN(D$4),FALSE)/VLOOKUP(EOMONTH($A265,-12),Prices_Monthly!$A:$I,COLUMN(D$4),FALSE)-1</f>
        <v>1.1032548197851266E-2</v>
      </c>
      <c r="E265" s="3">
        <f>VLOOKUP($A265,Prices_Monthly!$A:$I,COLUMN(E$4),FALSE)/VLOOKUP(EOMONTH($A265,-12),Prices_Monthly!$A:$I,COLUMN(E$4),FALSE)-1</f>
        <v>6.5641173685890841E-2</v>
      </c>
      <c r="F265" s="3">
        <f>VLOOKUP($A265,Prices_Monthly!$A:$I,COLUMN(F$4),FALSE)/VLOOKUP(EOMONTH($A265,-12),Prices_Monthly!$A:$I,COLUMN(F$4),FALSE)-1</f>
        <v>0.18086956521739128</v>
      </c>
      <c r="G265" s="3">
        <f>VLOOKUP($A265,Prices_Monthly!$A:$I,COLUMN(G$4),FALSE)/VLOOKUP(EOMONTH($A265,-12),Prices_Monthly!$A:$I,COLUMN(G$4),FALSE)-1</f>
        <v>0.27439137314872353</v>
      </c>
      <c r="H265" s="3">
        <f>VLOOKUP($A265,Prices_Monthly!$A:$I,COLUMN(H$4),FALSE)/VLOOKUP(EOMONTH($A265,-12),Prices_Monthly!$A:$I,COLUMN(H$4),FALSE)-1</f>
        <v>9.5181583168671313E-2</v>
      </c>
      <c r="I265" s="3">
        <f>VLOOKUP($A265,Prices_Monthly!$A:$I,COLUMN(I$4),FALSE)/VLOOKUP(EOMONTH($A265,-12),Prices_Monthly!$A:$I,COLUMN(I$4),FALSE)-1</f>
        <v>0.1384799929872802</v>
      </c>
    </row>
    <row r="266" spans="1:9" x14ac:dyDescent="0.35">
      <c r="A266" s="2">
        <v>40816</v>
      </c>
      <c r="B266" s="3">
        <f>VLOOKUP($A266,Prices_Monthly!$A:$I,COLUMN(B$4),FALSE)/VLOOKUP(EOMONTH($A266,-12),Prices_Monthly!$A:$I,COLUMN(B$4),FALSE)-1</f>
        <v>0.21337155054741497</v>
      </c>
      <c r="C266" s="3">
        <f>VLOOKUP($A266,Prices_Monthly!$A:$I,COLUMN(C$4),FALSE)/VLOOKUP(EOMONTH($A266,-12),Prices_Monthly!$A:$I,COLUMN(C$4),FALSE)-1</f>
        <v>0.23110914127423832</v>
      </c>
      <c r="D266" s="3">
        <f>VLOOKUP($A266,Prices_Monthly!$A:$I,COLUMN(D$4),FALSE)/VLOOKUP(EOMONTH($A266,-12),Prices_Monthly!$A:$I,COLUMN(D$4),FALSE)-1</f>
        <v>7.047665574898776E-3</v>
      </c>
      <c r="E266" s="3">
        <f>VLOOKUP($A266,Prices_Monthly!$A:$I,COLUMN(E$4),FALSE)/VLOOKUP(EOMONTH($A266,-12),Prices_Monthly!$A:$I,COLUMN(E$4),FALSE)-1</f>
        <v>7.0820193851100388E-2</v>
      </c>
      <c r="F266" s="3">
        <f>VLOOKUP($A266,Prices_Monthly!$A:$I,COLUMN(F$4),FALSE)/VLOOKUP(EOMONTH($A266,-12),Prices_Monthly!$A:$I,COLUMN(F$4),FALSE)-1</f>
        <v>7.4515648286139768E-3</v>
      </c>
      <c r="G266" s="3">
        <f>VLOOKUP($A266,Prices_Monthly!$A:$I,COLUMN(G$4),FALSE)/VLOOKUP(EOMONTH($A266,-12),Prices_Monthly!$A:$I,COLUMN(G$4),FALSE)-1</f>
        <v>7.5688240700665599E-2</v>
      </c>
      <c r="H266" s="3">
        <f>VLOOKUP($A266,Prices_Monthly!$A:$I,COLUMN(H$4),FALSE)/VLOOKUP(EOMONTH($A266,-12),Prices_Monthly!$A:$I,COLUMN(H$4),FALSE)-1</f>
        <v>8.0965368046321595E-2</v>
      </c>
      <c r="I266" s="3">
        <f>VLOOKUP($A266,Prices_Monthly!$A:$I,COLUMN(I$4),FALSE)/VLOOKUP(EOMONTH($A266,-12),Prices_Monthly!$A:$I,COLUMN(I$4),FALSE)-1</f>
        <v>-1.1789883535916923E-2</v>
      </c>
    </row>
    <row r="267" spans="1:9" x14ac:dyDescent="0.35">
      <c r="A267" s="2">
        <v>40847</v>
      </c>
      <c r="B267" s="3">
        <f>VLOOKUP($A267,Prices_Monthly!$A:$I,COLUMN(B$4),FALSE)/VLOOKUP(EOMONTH($A267,-12),Prices_Monthly!$A:$I,COLUMN(B$4),FALSE)-1</f>
        <v>0.31040561193776406</v>
      </c>
      <c r="C267" s="3">
        <f>VLOOKUP($A267,Prices_Monthly!$A:$I,COLUMN(C$4),FALSE)/VLOOKUP(EOMONTH($A267,-12),Prices_Monthly!$A:$I,COLUMN(C$4),FALSE)-1</f>
        <v>0.26290685991577423</v>
      </c>
      <c r="D267" s="3">
        <f>VLOOKUP($A267,Prices_Monthly!$A:$I,COLUMN(D$4),FALSE)/VLOOKUP(EOMONTH($A267,-12),Prices_Monthly!$A:$I,COLUMN(D$4),FALSE)-1</f>
        <v>7.3880695275048147E-3</v>
      </c>
      <c r="E267" s="3">
        <f>VLOOKUP($A267,Prices_Monthly!$A:$I,COLUMN(E$4),FALSE)/VLOOKUP(EOMONTH($A267,-12),Prices_Monthly!$A:$I,COLUMN(E$4),FALSE)-1</f>
        <v>6.0360970343266818E-2</v>
      </c>
      <c r="F267" s="3">
        <f>VLOOKUP($A267,Prices_Monthly!$A:$I,COLUMN(F$4),FALSE)/VLOOKUP(EOMONTH($A267,-12),Prices_Monthly!$A:$I,COLUMN(F$4),FALSE)-1</f>
        <v>7.7033541901733615E-2</v>
      </c>
      <c r="G267" s="3">
        <f>VLOOKUP($A267,Prices_Monthly!$A:$I,COLUMN(G$4),FALSE)/VLOOKUP(EOMONTH($A267,-12),Prices_Monthly!$A:$I,COLUMN(G$4),FALSE)-1</f>
        <v>0.11653399511589835</v>
      </c>
      <c r="H267" s="3">
        <f>VLOOKUP($A267,Prices_Monthly!$A:$I,COLUMN(H$4),FALSE)/VLOOKUP(EOMONTH($A267,-12),Prices_Monthly!$A:$I,COLUMN(H$4),FALSE)-1</f>
        <v>3.0271590969495943E-2</v>
      </c>
      <c r="I267" s="3">
        <f>VLOOKUP($A267,Prices_Monthly!$A:$I,COLUMN(I$4),FALSE)/VLOOKUP(EOMONTH($A267,-12),Prices_Monthly!$A:$I,COLUMN(I$4),FALSE)-1</f>
        <v>9.0415928456930583E-3</v>
      </c>
    </row>
    <row r="268" spans="1:9" x14ac:dyDescent="0.35">
      <c r="A268" s="2">
        <v>40877</v>
      </c>
      <c r="B268" s="3">
        <f>VLOOKUP($A268,Prices_Monthly!$A:$I,COLUMN(B$4),FALSE)/VLOOKUP(EOMONTH($A268,-12),Prices_Monthly!$A:$I,COLUMN(B$4),FALSE)-1</f>
        <v>0.29632733343609363</v>
      </c>
      <c r="C268" s="3">
        <f>VLOOKUP($A268,Prices_Monthly!$A:$I,COLUMN(C$4),FALSE)/VLOOKUP(EOMONTH($A268,-12),Prices_Monthly!$A:$I,COLUMN(C$4),FALSE)-1</f>
        <v>0.25519361013573927</v>
      </c>
      <c r="D268" s="3">
        <f>VLOOKUP($A268,Prices_Monthly!$A:$I,COLUMN(D$4),FALSE)/VLOOKUP(EOMONTH($A268,-12),Prices_Monthly!$A:$I,COLUMN(D$4),FALSE)-1</f>
        <v>2.1960762281358015E-2</v>
      </c>
      <c r="E268" s="3">
        <f>VLOOKUP($A268,Prices_Monthly!$A:$I,COLUMN(E$4),FALSE)/VLOOKUP(EOMONTH($A268,-12),Prices_Monthly!$A:$I,COLUMN(E$4),FALSE)-1</f>
        <v>7.8917031434965201E-2</v>
      </c>
      <c r="F268" s="3">
        <f>VLOOKUP($A268,Prices_Monthly!$A:$I,COLUMN(F$4),FALSE)/VLOOKUP(EOMONTH($A268,-12),Prices_Monthly!$A:$I,COLUMN(F$4),FALSE)-1</f>
        <v>7.4484456755924855E-2</v>
      </c>
      <c r="G268" s="3">
        <f>VLOOKUP($A268,Prices_Monthly!$A:$I,COLUMN(G$4),FALSE)/VLOOKUP(EOMONTH($A268,-12),Prices_Monthly!$A:$I,COLUMN(G$4),FALSE)-1</f>
        <v>9.019496989884801E-2</v>
      </c>
      <c r="H268" s="3">
        <f>VLOOKUP($A268,Prices_Monthly!$A:$I,COLUMN(H$4),FALSE)/VLOOKUP(EOMONTH($A268,-12),Prices_Monthly!$A:$I,COLUMN(H$4),FALSE)-1</f>
        <v>7.5858283078405586E-2</v>
      </c>
      <c r="I268" s="3">
        <f>VLOOKUP($A268,Prices_Monthly!$A:$I,COLUMN(I$4),FALSE)/VLOOKUP(EOMONTH($A268,-12),Prices_Monthly!$A:$I,COLUMN(I$4),FALSE)-1</f>
        <v>3.9671520030254648E-2</v>
      </c>
    </row>
    <row r="269" spans="1:9" x14ac:dyDescent="0.35">
      <c r="A269" s="2">
        <v>40908</v>
      </c>
      <c r="B269" s="3">
        <f>VLOOKUP($A269,Prices_Monthly!$A:$I,COLUMN(B$4),FALSE)/VLOOKUP(EOMONTH($A269,-12),Prices_Monthly!$A:$I,COLUMN(B$4),FALSE)-1</f>
        <v>0.20130475173087126</v>
      </c>
      <c r="C269" s="3">
        <f>VLOOKUP($A269,Prices_Monthly!$A:$I,COLUMN(C$4),FALSE)/VLOOKUP(EOMONTH($A269,-12),Prices_Monthly!$A:$I,COLUMN(C$4),FALSE)-1</f>
        <v>9.5694965803652998E-2</v>
      </c>
      <c r="D269" s="3">
        <f>VLOOKUP($A269,Prices_Monthly!$A:$I,COLUMN(D$4),FALSE)/VLOOKUP(EOMONTH($A269,-12),Prices_Monthly!$A:$I,COLUMN(D$4),FALSE)-1</f>
        <v>2.6424820374000513E-2</v>
      </c>
      <c r="E269" s="3">
        <f>VLOOKUP($A269,Prices_Monthly!$A:$I,COLUMN(E$4),FALSE)/VLOOKUP(EOMONTH($A269,-12),Prices_Monthly!$A:$I,COLUMN(E$4),FALSE)-1</f>
        <v>0.12711852171377891</v>
      </c>
      <c r="F269" s="3">
        <f>VLOOKUP($A269,Prices_Monthly!$A:$I,COLUMN(F$4),FALSE)/VLOOKUP(EOMONTH($A269,-12),Prices_Monthly!$A:$I,COLUMN(F$4),FALSE)-1</f>
        <v>1.7314351673720862E-2</v>
      </c>
      <c r="G269" s="3">
        <f>VLOOKUP($A269,Prices_Monthly!$A:$I,COLUMN(G$4),FALSE)/VLOOKUP(EOMONTH($A269,-12),Prices_Monthly!$A:$I,COLUMN(G$4),FALSE)-1</f>
        <v>3.3138870775034857E-2</v>
      </c>
      <c r="H269" s="3">
        <f>VLOOKUP($A269,Prices_Monthly!$A:$I,COLUMN(H$4),FALSE)/VLOOKUP(EOMONTH($A269,-12),Prices_Monthly!$A:$I,COLUMN(H$4),FALSE)-1</f>
        <v>5.028172300489242E-2</v>
      </c>
      <c r="I269" s="3">
        <f>VLOOKUP($A269,Prices_Monthly!$A:$I,COLUMN(I$4),FALSE)/VLOOKUP(EOMONTH($A269,-12),Prices_Monthly!$A:$I,COLUMN(I$4),FALSE)-1</f>
        <v>-2.7398684541616647E-2</v>
      </c>
    </row>
    <row r="270" spans="1:9" x14ac:dyDescent="0.35">
      <c r="A270" s="2">
        <v>40939</v>
      </c>
      <c r="B270" s="3">
        <f>VLOOKUP($A270,Prices_Monthly!$A:$I,COLUMN(B$4),FALSE)/VLOOKUP(EOMONTH($A270,-12),Prices_Monthly!$A:$I,COLUMN(B$4),FALSE)-1</f>
        <v>0.14442304024322028</v>
      </c>
      <c r="C270" s="3">
        <f>VLOOKUP($A270,Prices_Monthly!$A:$I,COLUMN(C$4),FALSE)/VLOOKUP(EOMONTH($A270,-12),Prices_Monthly!$A:$I,COLUMN(C$4),FALSE)-1</f>
        <v>0.29587127147598413</v>
      </c>
      <c r="D270" s="3">
        <f>VLOOKUP($A270,Prices_Monthly!$A:$I,COLUMN(D$4),FALSE)/VLOOKUP(EOMONTH($A270,-12),Prices_Monthly!$A:$I,COLUMN(D$4),FALSE)-1</f>
        <v>3.2052259262059346E-2</v>
      </c>
      <c r="E270" s="3">
        <f>VLOOKUP($A270,Prices_Monthly!$A:$I,COLUMN(E$4),FALSE)/VLOOKUP(EOMONTH($A270,-12),Prices_Monthly!$A:$I,COLUMN(E$4),FALSE)-1</f>
        <v>0.13340594723513277</v>
      </c>
      <c r="F270" s="3">
        <f>VLOOKUP($A270,Prices_Monthly!$A:$I,COLUMN(F$4),FALSE)/VLOOKUP(EOMONTH($A270,-12),Prices_Monthly!$A:$I,COLUMN(F$4),FALSE)-1</f>
        <v>3.8251879699248148E-2</v>
      </c>
      <c r="G270" s="3">
        <f>VLOOKUP($A270,Prices_Monthly!$A:$I,COLUMN(G$4),FALSE)/VLOOKUP(EOMONTH($A270,-12),Prices_Monthly!$A:$I,COLUMN(G$4),FALSE)-1</f>
        <v>8.791026491756404E-2</v>
      </c>
      <c r="H270" s="3">
        <f>VLOOKUP($A270,Prices_Monthly!$A:$I,COLUMN(H$4),FALSE)/VLOOKUP(EOMONTH($A270,-12),Prices_Monthly!$A:$I,COLUMN(H$4),FALSE)-1</f>
        <v>7.0599683243095956E-2</v>
      </c>
      <c r="I270" s="3">
        <f>VLOOKUP($A270,Prices_Monthly!$A:$I,COLUMN(I$4),FALSE)/VLOOKUP(EOMONTH($A270,-12),Prices_Monthly!$A:$I,COLUMN(I$4),FALSE)-1</f>
        <v>-4.0449697565563159E-2</v>
      </c>
    </row>
    <row r="271" spans="1:9" x14ac:dyDescent="0.35">
      <c r="A271" s="2">
        <v>40968</v>
      </c>
      <c r="B271" s="3">
        <f>VLOOKUP($A271,Prices_Monthly!$A:$I,COLUMN(B$4),FALSE)/VLOOKUP(EOMONTH($A271,-12),Prices_Monthly!$A:$I,COLUMN(B$4),FALSE)-1</f>
        <v>9.5977124673929382E-2</v>
      </c>
      <c r="C271" s="3">
        <f>VLOOKUP($A271,Prices_Monthly!$A:$I,COLUMN(C$4),FALSE)/VLOOKUP(EOMONTH($A271,-12),Prices_Monthly!$A:$I,COLUMN(C$4),FALSE)-1</f>
        <v>0.20606133678415017</v>
      </c>
      <c r="D271" s="3">
        <f>VLOOKUP($A271,Prices_Monthly!$A:$I,COLUMN(D$4),FALSE)/VLOOKUP(EOMONTH($A271,-12),Prices_Monthly!$A:$I,COLUMN(D$4),FALSE)-1</f>
        <v>3.6618909060458504E-2</v>
      </c>
      <c r="E271" s="3">
        <f>VLOOKUP($A271,Prices_Monthly!$A:$I,COLUMN(E$4),FALSE)/VLOOKUP(EOMONTH($A271,-12),Prices_Monthly!$A:$I,COLUMN(E$4),FALSE)-1</f>
        <v>0.12893831579534432</v>
      </c>
      <c r="F271" s="3">
        <f>VLOOKUP($A271,Prices_Monthly!$A:$I,COLUMN(F$4),FALSE)/VLOOKUP(EOMONTH($A271,-12),Prices_Monthly!$A:$I,COLUMN(F$4),FALSE)-1</f>
        <v>4.7264133793855745E-2</v>
      </c>
      <c r="G271" s="3">
        <f>VLOOKUP($A271,Prices_Monthly!$A:$I,COLUMN(G$4),FALSE)/VLOOKUP(EOMONTH($A271,-12),Prices_Monthly!$A:$I,COLUMN(G$4),FALSE)-1</f>
        <v>0.12314191767710314</v>
      </c>
      <c r="H271" s="3">
        <f>VLOOKUP($A271,Prices_Monthly!$A:$I,COLUMN(H$4),FALSE)/VLOOKUP(EOMONTH($A271,-12),Prices_Monthly!$A:$I,COLUMN(H$4),FALSE)-1</f>
        <v>8.5128427173055687E-3</v>
      </c>
      <c r="I271" s="3">
        <f>VLOOKUP($A271,Prices_Monthly!$A:$I,COLUMN(I$4),FALSE)/VLOOKUP(EOMONTH($A271,-12),Prices_Monthly!$A:$I,COLUMN(I$4),FALSE)-1</f>
        <v>-2.7118989145787475E-2</v>
      </c>
    </row>
    <row r="272" spans="1:9" x14ac:dyDescent="0.35">
      <c r="A272" s="2">
        <v>40999</v>
      </c>
      <c r="B272" s="3">
        <f>VLOOKUP($A272,Prices_Monthly!$A:$I,COLUMN(B$4),FALSE)/VLOOKUP(EOMONTH($A272,-12),Prices_Monthly!$A:$I,COLUMN(B$4),FALSE)-1</f>
        <v>4.7280065108695757E-2</v>
      </c>
      <c r="C272" s="3">
        <f>VLOOKUP($A272,Prices_Monthly!$A:$I,COLUMN(C$4),FALSE)/VLOOKUP(EOMONTH($A272,-12),Prices_Monthly!$A:$I,COLUMN(C$4),FALSE)-1</f>
        <v>0.15314339556660772</v>
      </c>
      <c r="D272" s="3">
        <f>VLOOKUP($A272,Prices_Monthly!$A:$I,COLUMN(D$4),FALSE)/VLOOKUP(EOMONTH($A272,-12),Prices_Monthly!$A:$I,COLUMN(D$4),FALSE)-1</f>
        <v>2.7640099523801753E-2</v>
      </c>
      <c r="E272" s="3">
        <f>VLOOKUP($A272,Prices_Monthly!$A:$I,COLUMN(E$4),FALSE)/VLOOKUP(EOMONTH($A272,-12),Prices_Monthly!$A:$I,COLUMN(E$4),FALSE)-1</f>
        <v>0.11642232798512886</v>
      </c>
      <c r="F272" s="3">
        <f>VLOOKUP($A272,Prices_Monthly!$A:$I,COLUMN(F$4),FALSE)/VLOOKUP(EOMONTH($A272,-12),Prices_Monthly!$A:$I,COLUMN(F$4),FALSE)-1</f>
        <v>8.1727272727272648E-2</v>
      </c>
      <c r="G272" s="3">
        <f>VLOOKUP($A272,Prices_Monthly!$A:$I,COLUMN(G$4),FALSE)/VLOOKUP(EOMONTH($A272,-12),Prices_Monthly!$A:$I,COLUMN(G$4),FALSE)-1</f>
        <v>0.18578568782586102</v>
      </c>
      <c r="H272" s="3">
        <f>VLOOKUP($A272,Prices_Monthly!$A:$I,COLUMN(H$4),FALSE)/VLOOKUP(EOMONTH($A272,-12),Prices_Monthly!$A:$I,COLUMN(H$4),FALSE)-1</f>
        <v>3.3209043890503054E-3</v>
      </c>
      <c r="I272" s="3">
        <f>VLOOKUP($A272,Prices_Monthly!$A:$I,COLUMN(I$4),FALSE)/VLOOKUP(EOMONTH($A272,-12),Prices_Monthly!$A:$I,COLUMN(I$4),FALSE)-1</f>
        <v>-5.795166155661835E-2</v>
      </c>
    </row>
    <row r="273" spans="1:9" x14ac:dyDescent="0.35">
      <c r="A273" s="2">
        <v>41029</v>
      </c>
      <c r="B273" s="3">
        <f>VLOOKUP($A273,Prices_Monthly!$A:$I,COLUMN(B$4),FALSE)/VLOOKUP(EOMONTH($A273,-12),Prices_Monthly!$A:$I,COLUMN(B$4),FALSE)-1</f>
        <v>-9.317748776990098E-3</v>
      </c>
      <c r="C273" s="3">
        <f>VLOOKUP($A273,Prices_Monthly!$A:$I,COLUMN(C$4),FALSE)/VLOOKUP(EOMONTH($A273,-12),Prices_Monthly!$A:$I,COLUMN(C$4),FALSE)-1</f>
        <v>6.1914037488120632E-2</v>
      </c>
      <c r="D273" s="3">
        <f>VLOOKUP($A273,Prices_Monthly!$A:$I,COLUMN(D$4),FALSE)/VLOOKUP(EOMONTH($A273,-12),Prices_Monthly!$A:$I,COLUMN(D$4),FALSE)-1</f>
        <v>3.1976511509253625E-2</v>
      </c>
      <c r="E273" s="3">
        <f>VLOOKUP($A273,Prices_Monthly!$A:$I,COLUMN(E$4),FALSE)/VLOOKUP(EOMONTH($A273,-12),Prices_Monthly!$A:$I,COLUMN(E$4),FALSE)-1</f>
        <v>0.12065213789997253</v>
      </c>
      <c r="F273" s="3">
        <f>VLOOKUP($A273,Prices_Monthly!$A:$I,COLUMN(F$4),FALSE)/VLOOKUP(EOMONTH($A273,-12),Prices_Monthly!$A:$I,COLUMN(F$4),FALSE)-1</f>
        <v>4.3539697959904533E-2</v>
      </c>
      <c r="G273" s="3">
        <f>VLOOKUP($A273,Prices_Monthly!$A:$I,COLUMN(G$4),FALSE)/VLOOKUP(EOMONTH($A273,-12),Prices_Monthly!$A:$I,COLUMN(G$4),FALSE)-1</f>
        <v>0.14071306167797903</v>
      </c>
      <c r="H273" s="3">
        <f>VLOOKUP($A273,Prices_Monthly!$A:$I,COLUMN(H$4),FALSE)/VLOOKUP(EOMONTH($A273,-12),Prices_Monthly!$A:$I,COLUMN(H$4),FALSE)-1</f>
        <v>1.6349742997190164E-2</v>
      </c>
      <c r="I273" s="3">
        <f>VLOOKUP($A273,Prices_Monthly!$A:$I,COLUMN(I$4),FALSE)/VLOOKUP(EOMONTH($A273,-12),Prices_Monthly!$A:$I,COLUMN(I$4),FALSE)-1</f>
        <v>-0.10422938060477038</v>
      </c>
    </row>
    <row r="274" spans="1:9" x14ac:dyDescent="0.35">
      <c r="A274" s="2">
        <v>41060</v>
      </c>
      <c r="B274" s="3">
        <f>VLOOKUP($A274,Prices_Monthly!$A:$I,COLUMN(B$4),FALSE)/VLOOKUP(EOMONTH($A274,-12),Prices_Monthly!$A:$I,COLUMN(B$4),FALSE)-1</f>
        <v>-7.3370105567130528E-2</v>
      </c>
      <c r="C274" s="3">
        <f>VLOOKUP($A274,Prices_Monthly!$A:$I,COLUMN(C$4),FALSE)/VLOOKUP(EOMONTH($A274,-12),Prices_Monthly!$A:$I,COLUMN(C$4),FALSE)-1</f>
        <v>1.024620340892346E-2</v>
      </c>
      <c r="D274" s="3">
        <f>VLOOKUP($A274,Prices_Monthly!$A:$I,COLUMN(D$4),FALSE)/VLOOKUP(EOMONTH($A274,-12),Prices_Monthly!$A:$I,COLUMN(D$4),FALSE)-1</f>
        <v>3.123924416251822E-2</v>
      </c>
      <c r="E274" s="3">
        <f>VLOOKUP($A274,Prices_Monthly!$A:$I,COLUMN(E$4),FALSE)/VLOOKUP(EOMONTH($A274,-12),Prices_Monthly!$A:$I,COLUMN(E$4),FALSE)-1</f>
        <v>0.11675277503567982</v>
      </c>
      <c r="F274" s="3">
        <f>VLOOKUP($A274,Prices_Monthly!$A:$I,COLUMN(F$4),FALSE)/VLOOKUP(EOMONTH($A274,-12),Prices_Monthly!$A:$I,COLUMN(F$4),FALSE)-1</f>
        <v>-8.0414581844174826E-3</v>
      </c>
      <c r="G274" s="3">
        <f>VLOOKUP($A274,Prices_Monthly!$A:$I,COLUMN(G$4),FALSE)/VLOOKUP(EOMONTH($A274,-12),Prices_Monthly!$A:$I,COLUMN(G$4),FALSE)-1</f>
        <v>7.1751840122429744E-2</v>
      </c>
      <c r="H274" s="3">
        <f>VLOOKUP($A274,Prices_Monthly!$A:$I,COLUMN(H$4),FALSE)/VLOOKUP(EOMONTH($A274,-12),Prices_Monthly!$A:$I,COLUMN(H$4),FALSE)-1</f>
        <v>3.1978583783659476E-2</v>
      </c>
      <c r="I274" s="3">
        <f>VLOOKUP($A274,Prices_Monthly!$A:$I,COLUMN(I$4),FALSE)/VLOOKUP(EOMONTH($A274,-12),Prices_Monthly!$A:$I,COLUMN(I$4),FALSE)-1</f>
        <v>-0.13796736366136175</v>
      </c>
    </row>
    <row r="275" spans="1:9" x14ac:dyDescent="0.35">
      <c r="A275" s="2">
        <v>41090</v>
      </c>
      <c r="B275" s="3">
        <f>VLOOKUP($A275,Prices_Monthly!$A:$I,COLUMN(B$4),FALSE)/VLOOKUP(EOMONTH($A275,-12),Prices_Monthly!$A:$I,COLUMN(B$4),FALSE)-1</f>
        <v>-5.7772081332264635E-2</v>
      </c>
      <c r="C275" s="3">
        <f>VLOOKUP($A275,Prices_Monthly!$A:$I,COLUMN(C$4),FALSE)/VLOOKUP(EOMONTH($A275,-12),Prices_Monthly!$A:$I,COLUMN(C$4),FALSE)-1</f>
        <v>5.9519244353845702E-2</v>
      </c>
      <c r="D275" s="3">
        <f>VLOOKUP($A275,Prices_Monthly!$A:$I,COLUMN(D$4),FALSE)/VLOOKUP(EOMONTH($A275,-12),Prices_Monthly!$A:$I,COLUMN(D$4),FALSE)-1</f>
        <v>2.8806773658447193E-2</v>
      </c>
      <c r="E275" s="3">
        <f>VLOOKUP($A275,Prices_Monthly!$A:$I,COLUMN(E$4),FALSE)/VLOOKUP(EOMONTH($A275,-12),Prices_Monthly!$A:$I,COLUMN(E$4),FALSE)-1</f>
        <v>0.11461914693792896</v>
      </c>
      <c r="F275" s="3">
        <f>VLOOKUP($A275,Prices_Monthly!$A:$I,COLUMN(F$4),FALSE)/VLOOKUP(EOMONTH($A275,-12),Prices_Monthly!$A:$I,COLUMN(F$4),FALSE)-1</f>
        <v>5.0808943828394959E-2</v>
      </c>
      <c r="G275" s="3">
        <f>VLOOKUP($A275,Prices_Monthly!$A:$I,COLUMN(G$4),FALSE)/VLOOKUP(EOMONTH($A275,-12),Prices_Monthly!$A:$I,COLUMN(G$4),FALSE)-1</f>
        <v>0.13295281857808416</v>
      </c>
      <c r="H275" s="3">
        <f>VLOOKUP($A275,Prices_Monthly!$A:$I,COLUMN(H$4),FALSE)/VLOOKUP(EOMONTH($A275,-12),Prices_Monthly!$A:$I,COLUMN(H$4),FALSE)-1</f>
        <v>8.0569438711652897E-3</v>
      </c>
      <c r="I275" s="3">
        <f>VLOOKUP($A275,Prices_Monthly!$A:$I,COLUMN(I$4),FALSE)/VLOOKUP(EOMONTH($A275,-12),Prices_Monthly!$A:$I,COLUMN(I$4),FALSE)-1</f>
        <v>-0.12350641604333246</v>
      </c>
    </row>
    <row r="276" spans="1:9" x14ac:dyDescent="0.35">
      <c r="A276" s="2">
        <v>41121</v>
      </c>
      <c r="B276" s="3">
        <f>VLOOKUP($A276,Prices_Monthly!$A:$I,COLUMN(B$4),FALSE)/VLOOKUP(EOMONTH($A276,-12),Prices_Monthly!$A:$I,COLUMN(B$4),FALSE)-1</f>
        <v>-2.6161955134204384E-2</v>
      </c>
      <c r="C276" s="3">
        <f>VLOOKUP($A276,Prices_Monthly!$A:$I,COLUMN(C$4),FALSE)/VLOOKUP(EOMONTH($A276,-12),Prices_Monthly!$A:$I,COLUMN(C$4),FALSE)-1</f>
        <v>-1.919846240438372E-2</v>
      </c>
      <c r="D276" s="3">
        <f>VLOOKUP($A276,Prices_Monthly!$A:$I,COLUMN(D$4),FALSE)/VLOOKUP(EOMONTH($A276,-12),Prices_Monthly!$A:$I,COLUMN(D$4),FALSE)-1</f>
        <v>2.5352795709414844E-2</v>
      </c>
      <c r="E276" s="3">
        <f>VLOOKUP($A276,Prices_Monthly!$A:$I,COLUMN(E$4),FALSE)/VLOOKUP(EOMONTH($A276,-12),Prices_Monthly!$A:$I,COLUMN(E$4),FALSE)-1</f>
        <v>9.52491861808753E-2</v>
      </c>
      <c r="F276" s="3">
        <f>VLOOKUP($A276,Prices_Monthly!$A:$I,COLUMN(F$4),FALSE)/VLOOKUP(EOMONTH($A276,-12),Prices_Monthly!$A:$I,COLUMN(F$4),FALSE)-1</f>
        <v>8.7037208870743399E-2</v>
      </c>
      <c r="G276" s="3">
        <f>VLOOKUP($A276,Prices_Monthly!$A:$I,COLUMN(G$4),FALSE)/VLOOKUP(EOMONTH($A276,-12),Prices_Monthly!$A:$I,COLUMN(G$4),FALSE)-1</f>
        <v>0.12600886075603412</v>
      </c>
      <c r="H276" s="3">
        <f>VLOOKUP($A276,Prices_Monthly!$A:$I,COLUMN(H$4),FALSE)/VLOOKUP(EOMONTH($A276,-12),Prices_Monthly!$A:$I,COLUMN(H$4),FALSE)-1</f>
        <v>-1.5954359360805137E-2</v>
      </c>
      <c r="I276" s="3">
        <f>VLOOKUP($A276,Prices_Monthly!$A:$I,COLUMN(I$4),FALSE)/VLOOKUP(EOMONTH($A276,-12),Prices_Monthly!$A:$I,COLUMN(I$4),FALSE)-1</f>
        <v>-0.14281988068210438</v>
      </c>
    </row>
    <row r="277" spans="1:9" x14ac:dyDescent="0.35">
      <c r="A277" s="2">
        <v>41152</v>
      </c>
      <c r="B277" s="3">
        <f>VLOOKUP($A277,Prices_Monthly!$A:$I,COLUMN(B$4),FALSE)/VLOOKUP(EOMONTH($A277,-12),Prices_Monthly!$A:$I,COLUMN(B$4),FALSE)-1</f>
        <v>6.9379706541905506E-2</v>
      </c>
      <c r="C277" s="3">
        <f>VLOOKUP($A277,Prices_Monthly!$A:$I,COLUMN(C$4),FALSE)/VLOOKUP(EOMONTH($A277,-12),Prices_Monthly!$A:$I,COLUMN(C$4),FALSE)-1</f>
        <v>-8.7068287127083921E-2</v>
      </c>
      <c r="D277" s="3">
        <f>VLOOKUP($A277,Prices_Monthly!$A:$I,COLUMN(D$4),FALSE)/VLOOKUP(EOMONTH($A277,-12),Prices_Monthly!$A:$I,COLUMN(D$4),FALSE)-1</f>
        <v>2.110468932175058E-2</v>
      </c>
      <c r="E277" s="3">
        <f>VLOOKUP($A277,Prices_Monthly!$A:$I,COLUMN(E$4),FALSE)/VLOOKUP(EOMONTH($A277,-12),Prices_Monthly!$A:$I,COLUMN(E$4),FALSE)-1</f>
        <v>6.0241229394290885E-2</v>
      </c>
      <c r="F277" s="3">
        <f>VLOOKUP($A277,Prices_Monthly!$A:$I,COLUMN(F$4),FALSE)/VLOOKUP(EOMONTH($A277,-12),Prices_Monthly!$A:$I,COLUMN(F$4),FALSE)-1</f>
        <v>0.1756504663721159</v>
      </c>
      <c r="G277" s="3">
        <f>VLOOKUP($A277,Prices_Monthly!$A:$I,COLUMN(G$4),FALSE)/VLOOKUP(EOMONTH($A277,-12),Prices_Monthly!$A:$I,COLUMN(G$4),FALSE)-1</f>
        <v>0.24603639366858943</v>
      </c>
      <c r="H277" s="3">
        <f>VLOOKUP($A277,Prices_Monthly!$A:$I,COLUMN(H$4),FALSE)/VLOOKUP(EOMONTH($A277,-12),Prices_Monthly!$A:$I,COLUMN(H$4),FALSE)-1</f>
        <v>-2.7573446414413505E-2</v>
      </c>
      <c r="I277" s="3">
        <f>VLOOKUP($A277,Prices_Monthly!$A:$I,COLUMN(I$4),FALSE)/VLOOKUP(EOMONTH($A277,-12),Prices_Monthly!$A:$I,COLUMN(I$4),FALSE)-1</f>
        <v>-0.1252368656094639</v>
      </c>
    </row>
    <row r="278" spans="1:9" x14ac:dyDescent="0.35">
      <c r="A278" s="2">
        <v>41182</v>
      </c>
      <c r="B278" s="3">
        <f>VLOOKUP($A278,Prices_Monthly!$A:$I,COLUMN(B$4),FALSE)/VLOOKUP(EOMONTH($A278,-12),Prices_Monthly!$A:$I,COLUMN(B$4),FALSE)-1</f>
        <v>0.15577971048529005</v>
      </c>
      <c r="C278" s="3">
        <f>VLOOKUP($A278,Prices_Monthly!$A:$I,COLUMN(C$4),FALSE)/VLOOKUP(EOMONTH($A278,-12),Prices_Monthly!$A:$I,COLUMN(C$4),FALSE)-1</f>
        <v>8.3482318041250059E-2</v>
      </c>
      <c r="D278" s="3">
        <f>VLOOKUP($A278,Prices_Monthly!$A:$I,COLUMN(D$4),FALSE)/VLOOKUP(EOMONTH($A278,-12),Prices_Monthly!$A:$I,COLUMN(D$4),FALSE)-1</f>
        <v>2.3354942013551927E-2</v>
      </c>
      <c r="E278" s="3">
        <f>VLOOKUP($A278,Prices_Monthly!$A:$I,COLUMN(E$4),FALSE)/VLOOKUP(EOMONTH($A278,-12),Prices_Monthly!$A:$I,COLUMN(E$4),FALSE)-1</f>
        <v>4.9739094952313767E-2</v>
      </c>
      <c r="F278" s="3">
        <f>VLOOKUP($A278,Prices_Monthly!$A:$I,COLUMN(F$4),FALSE)/VLOOKUP(EOMONTH($A278,-12),Prices_Monthly!$A:$I,COLUMN(F$4),FALSE)-1</f>
        <v>0.29754860524091287</v>
      </c>
      <c r="G278" s="3">
        <f>VLOOKUP($A278,Prices_Monthly!$A:$I,COLUMN(G$4),FALSE)/VLOOKUP(EOMONTH($A278,-12),Prices_Monthly!$A:$I,COLUMN(G$4),FALSE)-1</f>
        <v>0.31761732754060867</v>
      </c>
      <c r="H278" s="3">
        <f>VLOOKUP($A278,Prices_Monthly!$A:$I,COLUMN(H$4),FALSE)/VLOOKUP(EOMONTH($A278,-12),Prices_Monthly!$A:$I,COLUMN(H$4),FALSE)-1</f>
        <v>-1.3404474228118191E-2</v>
      </c>
      <c r="I278" s="3">
        <f>VLOOKUP($A278,Prices_Monthly!$A:$I,COLUMN(I$4),FALSE)/VLOOKUP(EOMONTH($A278,-12),Prices_Monthly!$A:$I,COLUMN(I$4),FALSE)-1</f>
        <v>-4.2542388942838905E-2</v>
      </c>
    </row>
    <row r="279" spans="1:9" x14ac:dyDescent="0.35">
      <c r="A279" s="2">
        <v>41213</v>
      </c>
      <c r="B279" s="3">
        <f>VLOOKUP($A279,Prices_Monthly!$A:$I,COLUMN(B$4),FALSE)/VLOOKUP(EOMONTH($A279,-12),Prices_Monthly!$A:$I,COLUMN(B$4),FALSE)-1</f>
        <v>5.8095349622880654E-2</v>
      </c>
      <c r="C279" s="3">
        <f>VLOOKUP($A279,Prices_Monthly!$A:$I,COLUMN(C$4),FALSE)/VLOOKUP(EOMONTH($A279,-12),Prices_Monthly!$A:$I,COLUMN(C$4),FALSE)-1</f>
        <v>-1.2616643352666213E-2</v>
      </c>
      <c r="D279" s="3">
        <f>VLOOKUP($A279,Prices_Monthly!$A:$I,COLUMN(D$4),FALSE)/VLOOKUP(EOMONTH($A279,-12),Prices_Monthly!$A:$I,COLUMN(D$4),FALSE)-1</f>
        <v>2.5007019231079397E-2</v>
      </c>
      <c r="E279" s="3">
        <f>VLOOKUP($A279,Prices_Monthly!$A:$I,COLUMN(E$4),FALSE)/VLOOKUP(EOMONTH($A279,-12),Prices_Monthly!$A:$I,COLUMN(E$4),FALSE)-1</f>
        <v>5.4533965781511595E-2</v>
      </c>
      <c r="F279" s="3">
        <f>VLOOKUP($A279,Prices_Monthly!$A:$I,COLUMN(F$4),FALSE)/VLOOKUP(EOMONTH($A279,-12),Prices_Monthly!$A:$I,COLUMN(F$4),FALSE)-1</f>
        <v>0.14714285714285724</v>
      </c>
      <c r="G279" s="3">
        <f>VLOOKUP($A279,Prices_Monthly!$A:$I,COLUMN(G$4),FALSE)/VLOOKUP(EOMONTH($A279,-12),Prices_Monthly!$A:$I,COLUMN(G$4),FALSE)-1</f>
        <v>0.1289652714918228</v>
      </c>
      <c r="H279" s="3">
        <f>VLOOKUP($A279,Prices_Monthly!$A:$I,COLUMN(H$4),FALSE)/VLOOKUP(EOMONTH($A279,-12),Prices_Monthly!$A:$I,COLUMN(H$4),FALSE)-1</f>
        <v>-2.8493062843022887E-2</v>
      </c>
      <c r="I279" s="3">
        <f>VLOOKUP($A279,Prices_Monthly!$A:$I,COLUMN(I$4),FALSE)/VLOOKUP(EOMONTH($A279,-12),Prices_Monthly!$A:$I,COLUMN(I$4),FALSE)-1</f>
        <v>-7.2799968562319739E-2</v>
      </c>
    </row>
    <row r="280" spans="1:9" x14ac:dyDescent="0.35">
      <c r="A280" s="2">
        <v>41243</v>
      </c>
      <c r="B280" s="3">
        <f>VLOOKUP($A280,Prices_Monthly!$A:$I,COLUMN(B$4),FALSE)/VLOOKUP(EOMONTH($A280,-12),Prices_Monthly!$A:$I,COLUMN(B$4),FALSE)-1</f>
        <v>3.2532368245206333E-2</v>
      </c>
      <c r="C280" s="3">
        <f>VLOOKUP($A280,Prices_Monthly!$A:$I,COLUMN(C$4),FALSE)/VLOOKUP(EOMONTH($A280,-12),Prices_Monthly!$A:$I,COLUMN(C$4),FALSE)-1</f>
        <v>-3.034488934510593E-2</v>
      </c>
      <c r="D280" s="3">
        <f>VLOOKUP($A280,Prices_Monthly!$A:$I,COLUMN(D$4),FALSE)/VLOOKUP(EOMONTH($A280,-12),Prices_Monthly!$A:$I,COLUMN(D$4),FALSE)-1</f>
        <v>3.1448666264323411E-2</v>
      </c>
      <c r="E280" s="3">
        <f>VLOOKUP($A280,Prices_Monthly!$A:$I,COLUMN(E$4),FALSE)/VLOOKUP(EOMONTH($A280,-12),Prices_Monthly!$A:$I,COLUMN(E$4),FALSE)-1</f>
        <v>5.5386423237633764E-2</v>
      </c>
      <c r="F280" s="3">
        <f>VLOOKUP($A280,Prices_Monthly!$A:$I,COLUMN(F$4),FALSE)/VLOOKUP(EOMONTH($A280,-12),Prices_Monthly!$A:$I,COLUMN(F$4),FALSE)-1</f>
        <v>0.15640217702663994</v>
      </c>
      <c r="G280" s="3">
        <f>VLOOKUP($A280,Prices_Monthly!$A:$I,COLUMN(G$4),FALSE)/VLOOKUP(EOMONTH($A280,-12),Prices_Monthly!$A:$I,COLUMN(G$4),FALSE)-1</f>
        <v>0.17444417503283161</v>
      </c>
      <c r="H280" s="3">
        <f>VLOOKUP($A280,Prices_Monthly!$A:$I,COLUMN(H$4),FALSE)/VLOOKUP(EOMONTH($A280,-12),Prices_Monthly!$A:$I,COLUMN(H$4),FALSE)-1</f>
        <v>-6.2259330364845211E-2</v>
      </c>
      <c r="I280" s="3">
        <f>VLOOKUP($A280,Prices_Monthly!$A:$I,COLUMN(I$4),FALSE)/VLOOKUP(EOMONTH($A280,-12),Prices_Monthly!$A:$I,COLUMN(I$4),FALSE)-1</f>
        <v>-3.626795816488082E-2</v>
      </c>
    </row>
    <row r="281" spans="1:9" x14ac:dyDescent="0.35">
      <c r="A281" s="2">
        <v>41274</v>
      </c>
      <c r="B281" s="3">
        <f>VLOOKUP($A281,Prices_Monthly!$A:$I,COLUMN(B$4),FALSE)/VLOOKUP(EOMONTH($A281,-12),Prices_Monthly!$A:$I,COLUMN(B$4),FALSE)-1</f>
        <v>4.1642078035908359E-2</v>
      </c>
      <c r="C281" s="3">
        <f>VLOOKUP($A281,Prices_Monthly!$A:$I,COLUMN(C$4),FALSE)/VLOOKUP(EOMONTH($A281,-12),Prices_Monthly!$A:$I,COLUMN(C$4),FALSE)-1</f>
        <v>5.9883417967787622E-2</v>
      </c>
      <c r="D281" s="3">
        <f>VLOOKUP($A281,Prices_Monthly!$A:$I,COLUMN(D$4),FALSE)/VLOOKUP(EOMONTH($A281,-12),Prices_Monthly!$A:$I,COLUMN(D$4),FALSE)-1</f>
        <v>1.7532426150621783E-2</v>
      </c>
      <c r="E281" s="3">
        <f>VLOOKUP($A281,Prices_Monthly!$A:$I,COLUMN(E$4),FALSE)/VLOOKUP(EOMONTH($A281,-12),Prices_Monthly!$A:$I,COLUMN(E$4),FALSE)-1</f>
        <v>3.4356306903756906E-2</v>
      </c>
      <c r="F281" s="3">
        <f>VLOOKUP($A281,Prices_Monthly!$A:$I,COLUMN(F$4),FALSE)/VLOOKUP(EOMONTH($A281,-12),Prices_Monthly!$A:$I,COLUMN(F$4),FALSE)-1</f>
        <v>0.15431164901664141</v>
      </c>
      <c r="G281" s="3">
        <f>VLOOKUP($A281,Prices_Monthly!$A:$I,COLUMN(G$4),FALSE)/VLOOKUP(EOMONTH($A281,-12),Prices_Monthly!$A:$I,COLUMN(G$4),FALSE)-1</f>
        <v>0.17585410797873458</v>
      </c>
      <c r="H281" s="3">
        <f>VLOOKUP($A281,Prices_Monthly!$A:$I,COLUMN(H$4),FALSE)/VLOOKUP(EOMONTH($A281,-12),Prices_Monthly!$A:$I,COLUMN(H$4),FALSE)-1</f>
        <v>-0.11299677315968126</v>
      </c>
      <c r="I281" s="3">
        <f>VLOOKUP($A281,Prices_Monthly!$A:$I,COLUMN(I$4),FALSE)/VLOOKUP(EOMONTH($A281,-12),Prices_Monthly!$A:$I,COLUMN(I$4),FALSE)-1</f>
        <v>1.2968194864285909E-2</v>
      </c>
    </row>
    <row r="282" spans="1:9" x14ac:dyDescent="0.35">
      <c r="A282" s="2">
        <v>41305</v>
      </c>
      <c r="B282" s="3">
        <f>VLOOKUP($A282,Prices_Monthly!$A:$I,COLUMN(B$4),FALSE)/VLOOKUP(EOMONTH($A282,-12),Prices_Monthly!$A:$I,COLUMN(B$4),FALSE)-1</f>
        <v>6.9746713919614178E-2</v>
      </c>
      <c r="C282" s="3">
        <f>VLOOKUP($A282,Prices_Monthly!$A:$I,COLUMN(C$4),FALSE)/VLOOKUP(EOMONTH($A282,-12),Prices_Monthly!$A:$I,COLUMN(C$4),FALSE)-1</f>
        <v>-5.3264668436477591E-2</v>
      </c>
      <c r="D282" s="3">
        <f>VLOOKUP($A282,Prices_Monthly!$A:$I,COLUMN(D$4),FALSE)/VLOOKUP(EOMONTH($A282,-12),Prices_Monthly!$A:$I,COLUMN(D$4),FALSE)-1</f>
        <v>2.0847185355772124E-2</v>
      </c>
      <c r="E282" s="3">
        <f>VLOOKUP($A282,Prices_Monthly!$A:$I,COLUMN(E$4),FALSE)/VLOOKUP(EOMONTH($A282,-12),Prices_Monthly!$A:$I,COLUMN(E$4),FALSE)-1</f>
        <v>1.3972336520565509E-2</v>
      </c>
      <c r="F282" s="3">
        <f>VLOOKUP($A282,Prices_Monthly!$A:$I,COLUMN(F$4),FALSE)/VLOOKUP(EOMONTH($A282,-12),Prices_Monthly!$A:$I,COLUMN(F$4),FALSE)-1</f>
        <v>0.16212546392685789</v>
      </c>
      <c r="G282" s="3">
        <f>VLOOKUP($A282,Prices_Monthly!$A:$I,COLUMN(G$4),FALSE)/VLOOKUP(EOMONTH($A282,-12),Prices_Monthly!$A:$I,COLUMN(G$4),FALSE)-1</f>
        <v>0.11382069317860433</v>
      </c>
      <c r="H282" s="3">
        <f>VLOOKUP($A282,Prices_Monthly!$A:$I,COLUMN(H$4),FALSE)/VLOOKUP(EOMONTH($A282,-12),Prices_Monthly!$A:$I,COLUMN(H$4),FALSE)-1</f>
        <v>-0.16708095501135467</v>
      </c>
      <c r="I282" s="3">
        <f>VLOOKUP($A282,Prices_Monthly!$A:$I,COLUMN(I$4),FALSE)/VLOOKUP(EOMONTH($A282,-12),Prices_Monthly!$A:$I,COLUMN(I$4),FALSE)-1</f>
        <v>3.4104860998501296E-2</v>
      </c>
    </row>
    <row r="283" spans="1:9" x14ac:dyDescent="0.35">
      <c r="A283" s="2">
        <v>41333</v>
      </c>
      <c r="B283" s="3">
        <f>VLOOKUP($A283,Prices_Monthly!$A:$I,COLUMN(B$4),FALSE)/VLOOKUP(EOMONTH($A283,-12),Prices_Monthly!$A:$I,COLUMN(B$4),FALSE)-1</f>
        <v>-2.9331833400069174E-2</v>
      </c>
      <c r="C283" s="3">
        <f>VLOOKUP($A283,Prices_Monthly!$A:$I,COLUMN(C$4),FALSE)/VLOOKUP(EOMONTH($A283,-12),Prices_Monthly!$A:$I,COLUMN(C$4),FALSE)-1</f>
        <v>-8.577043298446696E-2</v>
      </c>
      <c r="D283" s="3">
        <f>VLOOKUP($A283,Prices_Monthly!$A:$I,COLUMN(D$4),FALSE)/VLOOKUP(EOMONTH($A283,-12),Prices_Monthly!$A:$I,COLUMN(D$4),FALSE)-1</f>
        <v>2.4934965218138982E-2</v>
      </c>
      <c r="E283" s="3">
        <f>VLOOKUP($A283,Prices_Monthly!$A:$I,COLUMN(E$4),FALSE)/VLOOKUP(EOMONTH($A283,-12),Prices_Monthly!$A:$I,COLUMN(E$4),FALSE)-1</f>
        <v>3.2909672201162365E-2</v>
      </c>
      <c r="F283" s="3">
        <f>VLOOKUP($A283,Prices_Monthly!$A:$I,COLUMN(F$4),FALSE)/VLOOKUP(EOMONTH($A283,-12),Prices_Monthly!$A:$I,COLUMN(F$4),FALSE)-1</f>
        <v>0.12914424579066131</v>
      </c>
      <c r="G283" s="3">
        <f>VLOOKUP($A283,Prices_Monthly!$A:$I,COLUMN(G$4),FALSE)/VLOOKUP(EOMONTH($A283,-12),Prices_Monthly!$A:$I,COLUMN(G$4),FALSE)-1</f>
        <v>5.140289333357817E-2</v>
      </c>
      <c r="H283" s="3">
        <f>VLOOKUP($A283,Prices_Monthly!$A:$I,COLUMN(H$4),FALSE)/VLOOKUP(EOMONTH($A283,-12),Prices_Monthly!$A:$I,COLUMN(H$4),FALSE)-1</f>
        <v>-0.12538620768965381</v>
      </c>
      <c r="I283" s="3">
        <f>VLOOKUP($A283,Prices_Monthly!$A:$I,COLUMN(I$4),FALSE)/VLOOKUP(EOMONTH($A283,-12),Prices_Monthly!$A:$I,COLUMN(I$4),FALSE)-1</f>
        <v>-2.5408144313446401E-2</v>
      </c>
    </row>
    <row r="284" spans="1:9" x14ac:dyDescent="0.35">
      <c r="A284" s="2">
        <v>41364</v>
      </c>
      <c r="B284" s="3">
        <f>VLOOKUP($A284,Prices_Monthly!$A:$I,COLUMN(B$4),FALSE)/VLOOKUP(EOMONTH($A284,-12),Prices_Monthly!$A:$I,COLUMN(B$4),FALSE)-1</f>
        <v>-5.766518164104828E-2</v>
      </c>
      <c r="C284" s="3">
        <f>VLOOKUP($A284,Prices_Monthly!$A:$I,COLUMN(C$4),FALSE)/VLOOKUP(EOMONTH($A284,-12),Prices_Monthly!$A:$I,COLUMN(C$4),FALSE)-1</f>
        <v>-5.350576818589603E-2</v>
      </c>
      <c r="D284" s="3">
        <f>VLOOKUP($A284,Prices_Monthly!$A:$I,COLUMN(D$4),FALSE)/VLOOKUP(EOMONTH($A284,-12),Prices_Monthly!$A:$I,COLUMN(D$4),FALSE)-1</f>
        <v>3.1925819090232066E-2</v>
      </c>
      <c r="E284" s="3">
        <f>VLOOKUP($A284,Prices_Monthly!$A:$I,COLUMN(E$4),FALSE)/VLOOKUP(EOMONTH($A284,-12),Prices_Monthly!$A:$I,COLUMN(E$4),FALSE)-1</f>
        <v>4.8101591229242624E-2</v>
      </c>
      <c r="F284" s="3">
        <f>VLOOKUP($A284,Prices_Monthly!$A:$I,COLUMN(F$4),FALSE)/VLOOKUP(EOMONTH($A284,-12),Prices_Monthly!$A:$I,COLUMN(F$4),FALSE)-1</f>
        <v>0.13278426758551132</v>
      </c>
      <c r="G284" s="3">
        <f>VLOOKUP($A284,Prices_Monthly!$A:$I,COLUMN(G$4),FALSE)/VLOOKUP(EOMONTH($A284,-12),Prices_Monthly!$A:$I,COLUMN(G$4),FALSE)-1</f>
        <v>2.9218606841532102E-2</v>
      </c>
      <c r="H284" s="3">
        <f>VLOOKUP($A284,Prices_Monthly!$A:$I,COLUMN(H$4),FALSE)/VLOOKUP(EOMONTH($A284,-12),Prices_Monthly!$A:$I,COLUMN(H$4),FALSE)-1</f>
        <v>-0.12729712897255285</v>
      </c>
      <c r="I284" s="3">
        <f>VLOOKUP($A284,Prices_Monthly!$A:$I,COLUMN(I$4),FALSE)/VLOOKUP(EOMONTH($A284,-12),Prices_Monthly!$A:$I,COLUMN(I$4),FALSE)-1</f>
        <v>-3.8455574371828005E-2</v>
      </c>
    </row>
    <row r="285" spans="1:9" x14ac:dyDescent="0.35">
      <c r="A285" s="2">
        <v>41394</v>
      </c>
      <c r="B285" s="3">
        <f>VLOOKUP($A285,Prices_Monthly!$A:$I,COLUMN(B$4),FALSE)/VLOOKUP(EOMONTH($A285,-12),Prices_Monthly!$A:$I,COLUMN(B$4),FALSE)-1</f>
        <v>-0.12296647648765502</v>
      </c>
      <c r="C285" s="3">
        <f>VLOOKUP($A285,Prices_Monthly!$A:$I,COLUMN(C$4),FALSE)/VLOOKUP(EOMONTH($A285,-12),Prices_Monthly!$A:$I,COLUMN(C$4),FALSE)-1</f>
        <v>-0.1227791423979373</v>
      </c>
      <c r="D285" s="3">
        <f>VLOOKUP($A285,Prices_Monthly!$A:$I,COLUMN(D$4),FALSE)/VLOOKUP(EOMONTH($A285,-12),Prices_Monthly!$A:$I,COLUMN(D$4),FALSE)-1</f>
        <v>1.7377573424125714E-2</v>
      </c>
      <c r="E285" s="3">
        <f>VLOOKUP($A285,Prices_Monthly!$A:$I,COLUMN(E$4),FALSE)/VLOOKUP(EOMONTH($A285,-12),Prices_Monthly!$A:$I,COLUMN(E$4),FALSE)-1</f>
        <v>3.66303069642131E-2</v>
      </c>
      <c r="F285" s="3">
        <f>VLOOKUP($A285,Prices_Monthly!$A:$I,COLUMN(F$4),FALSE)/VLOOKUP(EOMONTH($A285,-12),Prices_Monthly!$A:$I,COLUMN(F$4),FALSE)-1</f>
        <v>0.16223764387271511</v>
      </c>
      <c r="G285" s="3">
        <f>VLOOKUP($A285,Prices_Monthly!$A:$I,COLUMN(G$4),FALSE)/VLOOKUP(EOMONTH($A285,-12),Prices_Monthly!$A:$I,COLUMN(G$4),FALSE)-1</f>
        <v>6.6697403703065872E-2</v>
      </c>
      <c r="H285" s="3">
        <f>VLOOKUP($A285,Prices_Monthly!$A:$I,COLUMN(H$4),FALSE)/VLOOKUP(EOMONTH($A285,-12),Prices_Monthly!$A:$I,COLUMN(H$4),FALSE)-1</f>
        <v>-0.18275292286069111</v>
      </c>
      <c r="I285" s="3">
        <f>VLOOKUP($A285,Prices_Monthly!$A:$I,COLUMN(I$4),FALSE)/VLOOKUP(EOMONTH($A285,-12),Prices_Monthly!$A:$I,COLUMN(I$4),FALSE)-1</f>
        <v>-6.7854255723357459E-3</v>
      </c>
    </row>
    <row r="286" spans="1:9" x14ac:dyDescent="0.35">
      <c r="A286" s="2">
        <v>41425</v>
      </c>
      <c r="B286" s="3">
        <f>VLOOKUP($A286,Prices_Monthly!$A:$I,COLUMN(B$4),FALSE)/VLOOKUP(EOMONTH($A286,-12),Prices_Monthly!$A:$I,COLUMN(B$4),FALSE)-1</f>
        <v>2.7717940680478392E-3</v>
      </c>
      <c r="C286" s="3">
        <f>VLOOKUP($A286,Prices_Monthly!$A:$I,COLUMN(C$4),FALSE)/VLOOKUP(EOMONTH($A286,-12),Prices_Monthly!$A:$I,COLUMN(C$4),FALSE)-1</f>
        <v>-0.1164566777672249</v>
      </c>
      <c r="D286" s="3">
        <f>VLOOKUP($A286,Prices_Monthly!$A:$I,COLUMN(D$4),FALSE)/VLOOKUP(EOMONTH($A286,-12),Prices_Monthly!$A:$I,COLUMN(D$4),FALSE)-1</f>
        <v>-1.5907130580378182E-3</v>
      </c>
      <c r="E286" s="3">
        <f>VLOOKUP($A286,Prices_Monthly!$A:$I,COLUMN(E$4),FALSE)/VLOOKUP(EOMONTH($A286,-12),Prices_Monthly!$A:$I,COLUMN(E$4),FALSE)-1</f>
        <v>-7.8570561494453184E-3</v>
      </c>
      <c r="F286" s="3">
        <f>VLOOKUP($A286,Prices_Monthly!$A:$I,COLUMN(F$4),FALSE)/VLOOKUP(EOMONTH($A286,-12),Prices_Monthly!$A:$I,COLUMN(F$4),FALSE)-1</f>
        <v>0.26553774094757698</v>
      </c>
      <c r="G286" s="3">
        <f>VLOOKUP($A286,Prices_Monthly!$A:$I,COLUMN(G$4),FALSE)/VLOOKUP(EOMONTH($A286,-12),Prices_Monthly!$A:$I,COLUMN(G$4),FALSE)-1</f>
        <v>0.18921796176385786</v>
      </c>
      <c r="H286" s="3">
        <f>VLOOKUP($A286,Prices_Monthly!$A:$I,COLUMN(H$4),FALSE)/VLOOKUP(EOMONTH($A286,-12),Prices_Monthly!$A:$I,COLUMN(H$4),FALSE)-1</f>
        <v>-0.22566570658738272</v>
      </c>
      <c r="I286" s="3">
        <f>VLOOKUP($A286,Prices_Monthly!$A:$I,COLUMN(I$4),FALSE)/VLOOKUP(EOMONTH($A286,-12),Prices_Monthly!$A:$I,COLUMN(I$4),FALSE)-1</f>
        <v>4.4992662290780805E-2</v>
      </c>
    </row>
    <row r="287" spans="1:9" x14ac:dyDescent="0.35">
      <c r="A287" s="2">
        <v>41455</v>
      </c>
      <c r="B287" s="3">
        <f>VLOOKUP($A287,Prices_Monthly!$A:$I,COLUMN(B$4),FALSE)/VLOOKUP(EOMONTH($A287,-12),Prices_Monthly!$A:$I,COLUMN(B$4),FALSE)-1</f>
        <v>6.3914969004625899E-2</v>
      </c>
      <c r="C287" s="3">
        <f>VLOOKUP($A287,Prices_Monthly!$A:$I,COLUMN(C$4),FALSE)/VLOOKUP(EOMONTH($A287,-12),Prices_Monthly!$A:$I,COLUMN(C$4),FALSE)-1</f>
        <v>-0.24319435326940664</v>
      </c>
      <c r="D287" s="3">
        <f>VLOOKUP($A287,Prices_Monthly!$A:$I,COLUMN(D$4),FALSE)/VLOOKUP(EOMONTH($A287,-12),Prices_Monthly!$A:$I,COLUMN(D$4),FALSE)-1</f>
        <v>1.0287491873870458E-3</v>
      </c>
      <c r="E287" s="3">
        <f>VLOOKUP($A287,Prices_Monthly!$A:$I,COLUMN(E$4),FALSE)/VLOOKUP(EOMONTH($A287,-12),Prices_Monthly!$A:$I,COLUMN(E$4),FALSE)-1</f>
        <v>-2.4149011186606617E-2</v>
      </c>
      <c r="F287" s="3">
        <f>VLOOKUP($A287,Prices_Monthly!$A:$I,COLUMN(F$4),FALSE)/VLOOKUP(EOMONTH($A287,-12),Prices_Monthly!$A:$I,COLUMN(F$4),FALSE)-1</f>
        <v>0.19730127151630472</v>
      </c>
      <c r="G287" s="3">
        <f>VLOOKUP($A287,Prices_Monthly!$A:$I,COLUMN(G$4),FALSE)/VLOOKUP(EOMONTH($A287,-12),Prices_Monthly!$A:$I,COLUMN(G$4),FALSE)-1</f>
        <v>0.11922291767561899</v>
      </c>
      <c r="H287" s="3">
        <f>VLOOKUP($A287,Prices_Monthly!$A:$I,COLUMN(H$4),FALSE)/VLOOKUP(EOMONTH($A287,-12),Prices_Monthly!$A:$I,COLUMN(H$4),FALSE)-1</f>
        <v>-0.19897398071840267</v>
      </c>
      <c r="I287" s="3">
        <f>VLOOKUP($A287,Prices_Monthly!$A:$I,COLUMN(I$4),FALSE)/VLOOKUP(EOMONTH($A287,-12),Prices_Monthly!$A:$I,COLUMN(I$4),FALSE)-1</f>
        <v>2.1173188107922236E-2</v>
      </c>
    </row>
    <row r="288" spans="1:9" x14ac:dyDescent="0.35">
      <c r="A288" s="2">
        <v>41486</v>
      </c>
      <c r="B288" s="3">
        <f>VLOOKUP($A288,Prices_Monthly!$A:$I,COLUMN(B$4),FALSE)/VLOOKUP(EOMONTH($A288,-12),Prices_Monthly!$A:$I,COLUMN(B$4),FALSE)-1</f>
        <v>2.6398049521269673E-2</v>
      </c>
      <c r="C288" s="3">
        <f>VLOOKUP($A288,Prices_Monthly!$A:$I,COLUMN(C$4),FALSE)/VLOOKUP(EOMONTH($A288,-12),Prices_Monthly!$A:$I,COLUMN(C$4),FALSE)-1</f>
        <v>-0.19218840351153865</v>
      </c>
      <c r="D288" s="3">
        <f>VLOOKUP($A288,Prices_Monthly!$A:$I,COLUMN(D$4),FALSE)/VLOOKUP(EOMONTH($A288,-12),Prices_Monthly!$A:$I,COLUMN(D$4),FALSE)-1</f>
        <v>5.2416748882437858E-3</v>
      </c>
      <c r="E288" s="3">
        <f>VLOOKUP($A288,Prices_Monthly!$A:$I,COLUMN(E$4),FALSE)/VLOOKUP(EOMONTH($A288,-12),Prices_Monthly!$A:$I,COLUMN(E$4),FALSE)-1</f>
        <v>-3.4390002068017345E-2</v>
      </c>
      <c r="F288" s="3">
        <f>VLOOKUP($A288,Prices_Monthly!$A:$I,COLUMN(F$4),FALSE)/VLOOKUP(EOMONTH($A288,-12),Prices_Monthly!$A:$I,COLUMN(F$4),FALSE)-1</f>
        <v>0.24165599658557402</v>
      </c>
      <c r="G288" s="3">
        <f>VLOOKUP($A288,Prices_Monthly!$A:$I,COLUMN(G$4),FALSE)/VLOOKUP(EOMONTH($A288,-12),Prices_Monthly!$A:$I,COLUMN(G$4),FALSE)-1</f>
        <v>0.17726994144239816</v>
      </c>
      <c r="H288" s="3">
        <f>VLOOKUP($A288,Prices_Monthly!$A:$I,COLUMN(H$4),FALSE)/VLOOKUP(EOMONTH($A288,-12),Prices_Monthly!$A:$I,COLUMN(H$4),FALSE)-1</f>
        <v>-0.20789696407373037</v>
      </c>
      <c r="I288" s="3">
        <f>VLOOKUP($A288,Prices_Monthly!$A:$I,COLUMN(I$4),FALSE)/VLOOKUP(EOMONTH($A288,-12),Prices_Monthly!$A:$I,COLUMN(I$4),FALSE)-1</f>
        <v>7.5185396895816492E-2</v>
      </c>
    </row>
    <row r="289" spans="1:9" x14ac:dyDescent="0.35">
      <c r="A289" s="2">
        <v>41517</v>
      </c>
      <c r="B289" s="3">
        <f>VLOOKUP($A289,Prices_Monthly!$A:$I,COLUMN(B$4),FALSE)/VLOOKUP(EOMONTH($A289,-12),Prices_Monthly!$A:$I,COLUMN(B$4),FALSE)-1</f>
        <v>-8.4674397755925002E-3</v>
      </c>
      <c r="C289" s="3">
        <f>VLOOKUP($A289,Prices_Monthly!$A:$I,COLUMN(C$4),FALSE)/VLOOKUP(EOMONTH($A289,-12),Prices_Monthly!$A:$I,COLUMN(C$4),FALSE)-1</f>
        <v>-0.17821834740751652</v>
      </c>
      <c r="D289" s="3">
        <f>VLOOKUP($A289,Prices_Monthly!$A:$I,COLUMN(D$4),FALSE)/VLOOKUP(EOMONTH($A289,-12),Prices_Monthly!$A:$I,COLUMN(D$4),FALSE)-1</f>
        <v>1.0419722417110311E-2</v>
      </c>
      <c r="E289" s="3">
        <f>VLOOKUP($A289,Prices_Monthly!$A:$I,COLUMN(E$4),FALSE)/VLOOKUP(EOMONTH($A289,-12),Prices_Monthly!$A:$I,COLUMN(E$4),FALSE)-1</f>
        <v>-4.3040010670898021E-2</v>
      </c>
      <c r="F289" s="3">
        <f>VLOOKUP($A289,Prices_Monthly!$A:$I,COLUMN(F$4),FALSE)/VLOOKUP(EOMONTH($A289,-12),Prices_Monthly!$A:$I,COLUMN(F$4),FALSE)-1</f>
        <v>0.17913813262067824</v>
      </c>
      <c r="G289" s="3">
        <f>VLOOKUP($A289,Prices_Monthly!$A:$I,COLUMN(G$4),FALSE)/VLOOKUP(EOMONTH($A289,-12),Prices_Monthly!$A:$I,COLUMN(G$4),FALSE)-1</f>
        <v>0.11667661652477057</v>
      </c>
      <c r="H289" s="3">
        <f>VLOOKUP($A289,Prices_Monthly!$A:$I,COLUMN(H$4),FALSE)/VLOOKUP(EOMONTH($A289,-12),Prices_Monthly!$A:$I,COLUMN(H$4),FALSE)-1</f>
        <v>-0.20383407111901053</v>
      </c>
      <c r="I289" s="3">
        <f>VLOOKUP($A289,Prices_Monthly!$A:$I,COLUMN(I$4),FALSE)/VLOOKUP(EOMONTH($A289,-12),Prices_Monthly!$A:$I,COLUMN(I$4),FALSE)-1</f>
        <v>4.3394712508639799E-2</v>
      </c>
    </row>
    <row r="290" spans="1:9" x14ac:dyDescent="0.35">
      <c r="A290" s="2">
        <v>41547</v>
      </c>
      <c r="B290" s="3">
        <f>VLOOKUP($A290,Prices_Monthly!$A:$I,COLUMN(B$4),FALSE)/VLOOKUP(EOMONTH($A290,-12),Prices_Monthly!$A:$I,COLUMN(B$4),FALSE)-1</f>
        <v>-4.7229517907280694E-2</v>
      </c>
      <c r="C290" s="3">
        <f>VLOOKUP($A290,Prices_Monthly!$A:$I,COLUMN(C$4),FALSE)/VLOOKUP(EOMONTH($A290,-12),Prices_Monthly!$A:$I,COLUMN(C$4),FALSE)-1</f>
        <v>-0.25689515274234465</v>
      </c>
      <c r="D290" s="3">
        <f>VLOOKUP($A290,Prices_Monthly!$A:$I,COLUMN(D$4),FALSE)/VLOOKUP(EOMONTH($A290,-12),Prices_Monthly!$A:$I,COLUMN(D$4),FALSE)-1</f>
        <v>1.3289041777090338E-2</v>
      </c>
      <c r="E290" s="3">
        <f>VLOOKUP($A290,Prices_Monthly!$A:$I,COLUMN(E$4),FALSE)/VLOOKUP(EOMONTH($A290,-12),Prices_Monthly!$A:$I,COLUMN(E$4),FALSE)-1</f>
        <v>-2.507835018628779E-2</v>
      </c>
      <c r="F290" s="3">
        <f>VLOOKUP($A290,Prices_Monthly!$A:$I,COLUMN(F$4),FALSE)/VLOOKUP(EOMONTH($A290,-12),Prices_Monthly!$A:$I,COLUMN(F$4),FALSE)-1</f>
        <v>0.18469055374592824</v>
      </c>
      <c r="G290" s="3">
        <f>VLOOKUP($A290,Prices_Monthly!$A:$I,COLUMN(G$4),FALSE)/VLOOKUP(EOMONTH($A290,-12),Prices_Monthly!$A:$I,COLUMN(G$4),FALSE)-1</f>
        <v>0.15716999539090915</v>
      </c>
      <c r="H290" s="3">
        <f>VLOOKUP($A290,Prices_Monthly!$A:$I,COLUMN(H$4),FALSE)/VLOOKUP(EOMONTH($A290,-12),Prices_Monthly!$A:$I,COLUMN(H$4),FALSE)-1</f>
        <v>-0.20892828138150998</v>
      </c>
      <c r="I290" s="3">
        <f>VLOOKUP($A290,Prices_Monthly!$A:$I,COLUMN(I$4),FALSE)/VLOOKUP(EOMONTH($A290,-12),Prices_Monthly!$A:$I,COLUMN(I$4),FALSE)-1</f>
        <v>4.9666441782354909E-2</v>
      </c>
    </row>
    <row r="291" spans="1:9" x14ac:dyDescent="0.35">
      <c r="A291" s="2">
        <v>41578</v>
      </c>
      <c r="B291" s="3">
        <f>VLOOKUP($A291,Prices_Monthly!$A:$I,COLUMN(B$4),FALSE)/VLOOKUP(EOMONTH($A291,-12),Prices_Monthly!$A:$I,COLUMN(B$4),FALSE)-1</f>
        <v>-1.8350675702859975E-2</v>
      </c>
      <c r="C291" s="3">
        <f>VLOOKUP($A291,Prices_Monthly!$A:$I,COLUMN(C$4),FALSE)/VLOOKUP(EOMONTH($A291,-12),Prices_Monthly!$A:$I,COLUMN(C$4),FALSE)-1</f>
        <v>-0.23511558632493634</v>
      </c>
      <c r="D291" s="3">
        <f>VLOOKUP($A291,Prices_Monthly!$A:$I,COLUMN(D$4),FALSE)/VLOOKUP(EOMONTH($A291,-12),Prices_Monthly!$A:$I,COLUMN(D$4),FALSE)-1</f>
        <v>1.9541153625456165E-2</v>
      </c>
      <c r="E291" s="3">
        <f>VLOOKUP($A291,Prices_Monthly!$A:$I,COLUMN(E$4),FALSE)/VLOOKUP(EOMONTH($A291,-12),Prices_Monthly!$A:$I,COLUMN(E$4),FALSE)-1</f>
        <v>-1.4254679751812049E-2</v>
      </c>
      <c r="F291" s="3">
        <f>VLOOKUP($A291,Prices_Monthly!$A:$I,COLUMN(F$4),FALSE)/VLOOKUP(EOMONTH($A291,-12),Prices_Monthly!$A:$I,COLUMN(F$4),FALSE)-1</f>
        <v>0.26317974263179744</v>
      </c>
      <c r="G291" s="3">
        <f>VLOOKUP($A291,Prices_Monthly!$A:$I,COLUMN(G$4),FALSE)/VLOOKUP(EOMONTH($A291,-12),Prices_Monthly!$A:$I,COLUMN(G$4),FALSE)-1</f>
        <v>0.28457010039738106</v>
      </c>
      <c r="H291" s="3">
        <f>VLOOKUP($A291,Prices_Monthly!$A:$I,COLUMN(H$4),FALSE)/VLOOKUP(EOMONTH($A291,-12),Prices_Monthly!$A:$I,COLUMN(H$4),FALSE)-1</f>
        <v>-0.18711929601948285</v>
      </c>
      <c r="I291" s="3">
        <f>VLOOKUP($A291,Prices_Monthly!$A:$I,COLUMN(I$4),FALSE)/VLOOKUP(EOMONTH($A291,-12),Prices_Monthly!$A:$I,COLUMN(I$4),FALSE)-1</f>
        <v>4.6787628263569081E-2</v>
      </c>
    </row>
    <row r="292" spans="1:9" x14ac:dyDescent="0.35">
      <c r="A292" s="2">
        <v>41608</v>
      </c>
      <c r="B292" s="3">
        <f>VLOOKUP($A292,Prices_Monthly!$A:$I,COLUMN(B$4),FALSE)/VLOOKUP(EOMONTH($A292,-12),Prices_Monthly!$A:$I,COLUMN(B$4),FALSE)-1</f>
        <v>-7.1163439103960613E-4</v>
      </c>
      <c r="C292" s="3">
        <f>VLOOKUP($A292,Prices_Monthly!$A:$I,COLUMN(C$4),FALSE)/VLOOKUP(EOMONTH($A292,-12),Prices_Monthly!$A:$I,COLUMN(C$4),FALSE)-1</f>
        <v>-0.27442439713926736</v>
      </c>
      <c r="D292" s="3">
        <f>VLOOKUP($A292,Prices_Monthly!$A:$I,COLUMN(D$4),FALSE)/VLOOKUP(EOMONTH($A292,-12),Prices_Monthly!$A:$I,COLUMN(D$4),FALSE)-1</f>
        <v>1.5457117775234952E-2</v>
      </c>
      <c r="E292" s="3">
        <f>VLOOKUP($A292,Prices_Monthly!$A:$I,COLUMN(E$4),FALSE)/VLOOKUP(EOMONTH($A292,-12),Prices_Monthly!$A:$I,COLUMN(E$4),FALSE)-1</f>
        <v>-2.7798968593699791E-2</v>
      </c>
      <c r="F292" s="3">
        <f>VLOOKUP($A292,Prices_Monthly!$A:$I,COLUMN(F$4),FALSE)/VLOOKUP(EOMONTH($A292,-12),Prices_Monthly!$A:$I,COLUMN(F$4),FALSE)-1</f>
        <v>0.29427792915531326</v>
      </c>
      <c r="G292" s="3">
        <f>VLOOKUP($A292,Prices_Monthly!$A:$I,COLUMN(G$4),FALSE)/VLOOKUP(EOMONTH($A292,-12),Prices_Monthly!$A:$I,COLUMN(G$4),FALSE)-1</f>
        <v>0.31223469574069207</v>
      </c>
      <c r="H292" s="3">
        <f>VLOOKUP($A292,Prices_Monthly!$A:$I,COLUMN(H$4),FALSE)/VLOOKUP(EOMONTH($A292,-12),Prices_Monthly!$A:$I,COLUMN(H$4),FALSE)-1</f>
        <v>-0.19604707650813336</v>
      </c>
      <c r="I292" s="3">
        <f>VLOOKUP($A292,Prices_Monthly!$A:$I,COLUMN(I$4),FALSE)/VLOOKUP(EOMONTH($A292,-12),Prices_Monthly!$A:$I,COLUMN(I$4),FALSE)-1</f>
        <v>4.4710771133190441E-2</v>
      </c>
    </row>
    <row r="293" spans="1:9" x14ac:dyDescent="0.35">
      <c r="A293" s="2">
        <v>41639</v>
      </c>
      <c r="B293" s="3">
        <f>VLOOKUP($A293,Prices_Monthly!$A:$I,COLUMN(B$4),FALSE)/VLOOKUP(EOMONTH($A293,-12),Prices_Monthly!$A:$I,COLUMN(B$4),FALSE)-1</f>
        <v>2.9651701755828652E-2</v>
      </c>
      <c r="C293" s="3">
        <f>VLOOKUP($A293,Prices_Monthly!$A:$I,COLUMN(C$4),FALSE)/VLOOKUP(EOMONTH($A293,-12),Prices_Monthly!$A:$I,COLUMN(C$4),FALSE)-1</f>
        <v>-0.28697491510524409</v>
      </c>
      <c r="D293" s="3">
        <f>VLOOKUP($A293,Prices_Monthly!$A:$I,COLUMN(D$4),FALSE)/VLOOKUP(EOMONTH($A293,-12),Prices_Monthly!$A:$I,COLUMN(D$4),FALSE)-1</f>
        <v>1.2797393962311832E-2</v>
      </c>
      <c r="E293" s="3">
        <f>VLOOKUP($A293,Prices_Monthly!$A:$I,COLUMN(E$4),FALSE)/VLOOKUP(EOMONTH($A293,-12),Prices_Monthly!$A:$I,COLUMN(E$4),FALSE)-1</f>
        <v>-3.9684160532971968E-2</v>
      </c>
      <c r="F293" s="3">
        <f>VLOOKUP($A293,Prices_Monthly!$A:$I,COLUMN(F$4),FALSE)/VLOOKUP(EOMONTH($A293,-12),Prices_Monthly!$A:$I,COLUMN(F$4),FALSE)-1</f>
        <v>0.31495740498034075</v>
      </c>
      <c r="G293" s="3">
        <f>VLOOKUP($A293,Prices_Monthly!$A:$I,COLUMN(G$4),FALSE)/VLOOKUP(EOMONTH($A293,-12),Prices_Monthly!$A:$I,COLUMN(G$4),FALSE)-1</f>
        <v>0.35863312894633825</v>
      </c>
      <c r="H293" s="3">
        <f>VLOOKUP($A293,Prices_Monthly!$A:$I,COLUMN(H$4),FALSE)/VLOOKUP(EOMONTH($A293,-12),Prices_Monthly!$A:$I,COLUMN(H$4),FALSE)-1</f>
        <v>-0.17890441753876307</v>
      </c>
      <c r="I293" s="3">
        <f>VLOOKUP($A293,Prices_Monthly!$A:$I,COLUMN(I$4),FALSE)/VLOOKUP(EOMONTH($A293,-12),Prices_Monthly!$A:$I,COLUMN(I$4),FALSE)-1</f>
        <v>4.3351445210757733E-2</v>
      </c>
    </row>
    <row r="294" spans="1:9" x14ac:dyDescent="0.35">
      <c r="A294" s="2">
        <v>41670</v>
      </c>
      <c r="B294" s="3">
        <f>VLOOKUP($A294,Prices_Monthly!$A:$I,COLUMN(B$4),FALSE)/VLOOKUP(EOMONTH($A294,-12),Prices_Monthly!$A:$I,COLUMN(B$4),FALSE)-1</f>
        <v>-6.3138506350260082E-2</v>
      </c>
      <c r="C294" s="3">
        <f>VLOOKUP($A294,Prices_Monthly!$A:$I,COLUMN(C$4),FALSE)/VLOOKUP(EOMONTH($A294,-12),Prices_Monthly!$A:$I,COLUMN(C$4),FALSE)-1</f>
        <v>-0.25801895648315143</v>
      </c>
      <c r="D294" s="3">
        <f>VLOOKUP($A294,Prices_Monthly!$A:$I,COLUMN(D$4),FALSE)/VLOOKUP(EOMONTH($A294,-12),Prices_Monthly!$A:$I,COLUMN(D$4),FALSE)-1</f>
        <v>1.8220460275820471E-2</v>
      </c>
      <c r="E294" s="3">
        <f>VLOOKUP($A294,Prices_Monthly!$A:$I,COLUMN(E$4),FALSE)/VLOOKUP(EOMONTH($A294,-12),Prices_Monthly!$A:$I,COLUMN(E$4),FALSE)-1</f>
        <v>-7.3638912883876584E-3</v>
      </c>
      <c r="F294" s="3">
        <f>VLOOKUP($A294,Prices_Monthly!$A:$I,COLUMN(F$4),FALSE)/VLOOKUP(EOMONTH($A294,-12),Prices_Monthly!$A:$I,COLUMN(F$4),FALSE)-1</f>
        <v>0.20665212649945475</v>
      </c>
      <c r="G294" s="3">
        <f>VLOOKUP($A294,Prices_Monthly!$A:$I,COLUMN(G$4),FALSE)/VLOOKUP(EOMONTH($A294,-12),Prices_Monthly!$A:$I,COLUMN(G$4),FALSE)-1</f>
        <v>0.29809070580815344</v>
      </c>
      <c r="H294" s="3">
        <f>VLOOKUP($A294,Prices_Monthly!$A:$I,COLUMN(H$4),FALSE)/VLOOKUP(EOMONTH($A294,-12),Prices_Monthly!$A:$I,COLUMN(H$4),FALSE)-1</f>
        <v>-0.10680085087845725</v>
      </c>
      <c r="I294" s="3">
        <f>VLOOKUP($A294,Prices_Monthly!$A:$I,COLUMN(I$4),FALSE)/VLOOKUP(EOMONTH($A294,-12),Prices_Monthly!$A:$I,COLUMN(I$4),FALSE)-1</f>
        <v>-7.8439481665287802E-3</v>
      </c>
    </row>
    <row r="295" spans="1:9" x14ac:dyDescent="0.35">
      <c r="A295" s="2">
        <v>41698</v>
      </c>
      <c r="B295" s="3">
        <f>VLOOKUP($A295,Prices_Monthly!$A:$I,COLUMN(B$4),FALSE)/VLOOKUP(EOMONTH($A295,-12),Prices_Monthly!$A:$I,COLUMN(B$4),FALSE)-1</f>
        <v>-1.7678637541651221E-2</v>
      </c>
      <c r="C295" s="3">
        <f>VLOOKUP($A295,Prices_Monthly!$A:$I,COLUMN(C$4),FALSE)/VLOOKUP(EOMONTH($A295,-12),Prices_Monthly!$A:$I,COLUMN(C$4),FALSE)-1</f>
        <v>-0.16701393517887453</v>
      </c>
      <c r="D295" s="3">
        <f>VLOOKUP($A295,Prices_Monthly!$A:$I,COLUMN(D$4),FALSE)/VLOOKUP(EOMONTH($A295,-12),Prices_Monthly!$A:$I,COLUMN(D$4),FALSE)-1</f>
        <v>1.6172851693194268E-2</v>
      </c>
      <c r="E295" s="3">
        <f>VLOOKUP($A295,Prices_Monthly!$A:$I,COLUMN(E$4),FALSE)/VLOOKUP(EOMONTH($A295,-12),Prices_Monthly!$A:$I,COLUMN(E$4),FALSE)-1</f>
        <v>-1.5350126805395492E-2</v>
      </c>
      <c r="F295" s="3">
        <f>VLOOKUP($A295,Prices_Monthly!$A:$I,COLUMN(F$4),FALSE)/VLOOKUP(EOMONTH($A295,-12),Prices_Monthly!$A:$I,COLUMN(F$4),FALSE)-1</f>
        <v>0.24496541122213689</v>
      </c>
      <c r="G295" s="3">
        <f>VLOOKUP($A295,Prices_Monthly!$A:$I,COLUMN(G$4),FALSE)/VLOOKUP(EOMONTH($A295,-12),Prices_Monthly!$A:$I,COLUMN(G$4),FALSE)-1</f>
        <v>0.35856529627826705</v>
      </c>
      <c r="H295" s="3">
        <f>VLOOKUP($A295,Prices_Monthly!$A:$I,COLUMN(H$4),FALSE)/VLOOKUP(EOMONTH($A295,-12),Prices_Monthly!$A:$I,COLUMN(H$4),FALSE)-1</f>
        <v>-9.7682333269781596E-2</v>
      </c>
      <c r="I295" s="3">
        <f>VLOOKUP($A295,Prices_Monthly!$A:$I,COLUMN(I$4),FALSE)/VLOOKUP(EOMONTH($A295,-12),Prices_Monthly!$A:$I,COLUMN(I$4),FALSE)-1</f>
        <v>5.5168748624404795E-2</v>
      </c>
    </row>
    <row r="296" spans="1:9" x14ac:dyDescent="0.35">
      <c r="A296" s="2">
        <v>41729</v>
      </c>
      <c r="B296" s="3">
        <f>VLOOKUP($A296,Prices_Monthly!$A:$I,COLUMN(B$4),FALSE)/VLOOKUP(EOMONTH($A296,-12),Prices_Monthly!$A:$I,COLUMN(B$4),FALSE)-1</f>
        <v>-2.0192608894707753E-2</v>
      </c>
      <c r="C296" s="3">
        <f>VLOOKUP($A296,Prices_Monthly!$A:$I,COLUMN(C$4),FALSE)/VLOOKUP(EOMONTH($A296,-12),Prices_Monthly!$A:$I,COLUMN(C$4),FALSE)-1</f>
        <v>-0.1988753386629406</v>
      </c>
      <c r="D296" s="3">
        <f>VLOOKUP($A296,Prices_Monthly!$A:$I,COLUMN(D$4),FALSE)/VLOOKUP(EOMONTH($A296,-12),Prices_Monthly!$A:$I,COLUMN(D$4),FALSE)-1</f>
        <v>1.0186062085955738E-2</v>
      </c>
      <c r="E296" s="3">
        <f>VLOOKUP($A296,Prices_Monthly!$A:$I,COLUMN(E$4),FALSE)/VLOOKUP(EOMONTH($A296,-12),Prices_Monthly!$A:$I,COLUMN(E$4),FALSE)-1</f>
        <v>-2.6742348866717003E-2</v>
      </c>
      <c r="F296" s="3">
        <f>VLOOKUP($A296,Prices_Monthly!$A:$I,COLUMN(F$4),FALSE)/VLOOKUP(EOMONTH($A296,-12),Prices_Monthly!$A:$I,COLUMN(F$4),FALSE)-1</f>
        <v>0.21077231248608941</v>
      </c>
      <c r="G296" s="3">
        <f>VLOOKUP($A296,Prices_Monthly!$A:$I,COLUMN(G$4),FALSE)/VLOOKUP(EOMONTH($A296,-12),Prices_Monthly!$A:$I,COLUMN(G$4),FALSE)-1</f>
        <v>0.28460581871556978</v>
      </c>
      <c r="H296" s="3">
        <f>VLOOKUP($A296,Prices_Monthly!$A:$I,COLUMN(H$4),FALSE)/VLOOKUP(EOMONTH($A296,-12),Prices_Monthly!$A:$I,COLUMN(H$4),FALSE)-1</f>
        <v>-8.864966646228889E-2</v>
      </c>
      <c r="I296" s="3">
        <f>VLOOKUP($A296,Prices_Monthly!$A:$I,COLUMN(I$4),FALSE)/VLOOKUP(EOMONTH($A296,-12),Prices_Monthly!$A:$I,COLUMN(I$4),FALSE)-1</f>
        <v>7.2228012886860871E-2</v>
      </c>
    </row>
    <row r="297" spans="1:9" x14ac:dyDescent="0.35">
      <c r="A297" s="2">
        <v>41759</v>
      </c>
      <c r="B297" s="3">
        <f>VLOOKUP($A297,Prices_Monthly!$A:$I,COLUMN(B$4),FALSE)/VLOOKUP(EOMONTH($A297,-12),Prices_Monthly!$A:$I,COLUMN(B$4),FALSE)-1</f>
        <v>7.0039812122702161E-2</v>
      </c>
      <c r="C297" s="3">
        <f>VLOOKUP($A297,Prices_Monthly!$A:$I,COLUMN(C$4),FALSE)/VLOOKUP(EOMONTH($A297,-12),Prices_Monthly!$A:$I,COLUMN(C$4),FALSE)-1</f>
        <v>-0.1234267963362996</v>
      </c>
      <c r="D297" s="3">
        <f>VLOOKUP($A297,Prices_Monthly!$A:$I,COLUMN(D$4),FALSE)/VLOOKUP(EOMONTH($A297,-12),Prices_Monthly!$A:$I,COLUMN(D$4),FALSE)-1</f>
        <v>1.8792345133608279E-2</v>
      </c>
      <c r="E297" s="3">
        <f>VLOOKUP($A297,Prices_Monthly!$A:$I,COLUMN(E$4),FALSE)/VLOOKUP(EOMONTH($A297,-12),Prices_Monthly!$A:$I,COLUMN(E$4),FALSE)-1</f>
        <v>-2.9588146214076905E-2</v>
      </c>
      <c r="F297" s="3">
        <f>VLOOKUP($A297,Prices_Monthly!$A:$I,COLUMN(F$4),FALSE)/VLOOKUP(EOMONTH($A297,-12),Prices_Monthly!$A:$I,COLUMN(F$4),FALSE)-1</f>
        <v>0.1969708002621422</v>
      </c>
      <c r="G297" s="3">
        <f>VLOOKUP($A297,Prices_Monthly!$A:$I,COLUMN(G$4),FALSE)/VLOOKUP(EOMONTH($A297,-12),Prices_Monthly!$A:$I,COLUMN(G$4),FALSE)-1</f>
        <v>0.24928339838848923</v>
      </c>
      <c r="H297" s="3">
        <f>VLOOKUP($A297,Prices_Monthly!$A:$I,COLUMN(H$4),FALSE)/VLOOKUP(EOMONTH($A297,-12),Prices_Monthly!$A:$I,COLUMN(H$4),FALSE)-1</f>
        <v>-4.7999537063827424E-2</v>
      </c>
      <c r="I297" s="3">
        <f>VLOOKUP($A297,Prices_Monthly!$A:$I,COLUMN(I$4),FALSE)/VLOOKUP(EOMONTH($A297,-12),Prices_Monthly!$A:$I,COLUMN(I$4),FALSE)-1</f>
        <v>5.097697058348416E-2</v>
      </c>
    </row>
    <row r="298" spans="1:9" x14ac:dyDescent="0.35">
      <c r="A298" s="2">
        <v>41790</v>
      </c>
      <c r="B298" s="3">
        <f>VLOOKUP($A298,Prices_Monthly!$A:$I,COLUMN(B$4),FALSE)/VLOOKUP(EOMONTH($A298,-12),Prices_Monthly!$A:$I,COLUMN(B$4),FALSE)-1</f>
        <v>7.3504326576851131E-2</v>
      </c>
      <c r="C298" s="3">
        <f>VLOOKUP($A298,Prices_Monthly!$A:$I,COLUMN(C$4),FALSE)/VLOOKUP(EOMONTH($A298,-12),Prices_Monthly!$A:$I,COLUMN(C$4),FALSE)-1</f>
        <v>-0.1086594164690835</v>
      </c>
      <c r="D298" s="3">
        <f>VLOOKUP($A298,Prices_Monthly!$A:$I,COLUMN(D$4),FALSE)/VLOOKUP(EOMONTH($A298,-12),Prices_Monthly!$A:$I,COLUMN(D$4),FALSE)-1</f>
        <v>3.8746126558557803E-2</v>
      </c>
      <c r="E298" s="3">
        <f>VLOOKUP($A298,Prices_Monthly!$A:$I,COLUMN(E$4),FALSE)/VLOOKUP(EOMONTH($A298,-12),Prices_Monthly!$A:$I,COLUMN(E$4),FALSE)-1</f>
        <v>9.1390651376679344E-3</v>
      </c>
      <c r="F298" s="3">
        <f>VLOOKUP($A298,Prices_Monthly!$A:$I,COLUMN(F$4),FALSE)/VLOOKUP(EOMONTH($A298,-12),Prices_Monthly!$A:$I,COLUMN(F$4),FALSE)-1</f>
        <v>0.19708185053380789</v>
      </c>
      <c r="G298" s="3">
        <f>VLOOKUP($A298,Prices_Monthly!$A:$I,COLUMN(G$4),FALSE)/VLOOKUP(EOMONTH($A298,-12),Prices_Monthly!$A:$I,COLUMN(G$4),FALSE)-1</f>
        <v>0.26207715792869601</v>
      </c>
      <c r="H298" s="3">
        <f>VLOOKUP($A298,Prices_Monthly!$A:$I,COLUMN(H$4),FALSE)/VLOOKUP(EOMONTH($A298,-12),Prices_Monthly!$A:$I,COLUMN(H$4),FALSE)-1</f>
        <v>-9.2630811023547421E-3</v>
      </c>
      <c r="I298" s="3">
        <f>VLOOKUP($A298,Prices_Monthly!$A:$I,COLUMN(I$4),FALSE)/VLOOKUP(EOMONTH($A298,-12),Prices_Monthly!$A:$I,COLUMN(I$4),FALSE)-1</f>
        <v>5.2414544252570971E-2</v>
      </c>
    </row>
    <row r="299" spans="1:9" x14ac:dyDescent="0.35">
      <c r="A299" s="2">
        <v>41820</v>
      </c>
      <c r="B299" s="3">
        <f>VLOOKUP($A299,Prices_Monthly!$A:$I,COLUMN(B$4),FALSE)/VLOOKUP(EOMONTH($A299,-12),Prices_Monthly!$A:$I,COLUMN(B$4),FALSE)-1</f>
        <v>6.2642630655053599E-2</v>
      </c>
      <c r="C299" s="3">
        <f>VLOOKUP($A299,Prices_Monthly!$A:$I,COLUMN(C$4),FALSE)/VLOOKUP(EOMONTH($A299,-12),Prices_Monthly!$A:$I,COLUMN(C$4),FALSE)-1</f>
        <v>7.6551776882186173E-2</v>
      </c>
      <c r="D299" s="3">
        <f>VLOOKUP($A299,Prices_Monthly!$A:$I,COLUMN(D$4),FALSE)/VLOOKUP(EOMONTH($A299,-12),Prices_Monthly!$A:$I,COLUMN(D$4),FALSE)-1</f>
        <v>3.7358973983978361E-2</v>
      </c>
      <c r="E299" s="3">
        <f>VLOOKUP($A299,Prices_Monthly!$A:$I,COLUMN(E$4),FALSE)/VLOOKUP(EOMONTH($A299,-12),Prices_Monthly!$A:$I,COLUMN(E$4),FALSE)-1</f>
        <v>2.7491930694579114E-2</v>
      </c>
      <c r="F299" s="3">
        <f>VLOOKUP($A299,Prices_Monthly!$A:$I,COLUMN(F$4),FALSE)/VLOOKUP(EOMONTH($A299,-12),Prices_Monthly!$A:$I,COLUMN(F$4),FALSE)-1</f>
        <v>0.23948851322063303</v>
      </c>
      <c r="G299" s="3">
        <f>VLOOKUP($A299,Prices_Monthly!$A:$I,COLUMN(G$4),FALSE)/VLOOKUP(EOMONTH($A299,-12),Prices_Monthly!$A:$I,COLUMN(G$4),FALSE)-1</f>
        <v>0.33304303531228951</v>
      </c>
      <c r="H299" s="3">
        <f>VLOOKUP($A299,Prices_Monthly!$A:$I,COLUMN(H$4),FALSE)/VLOOKUP(EOMONTH($A299,-12),Prices_Monthly!$A:$I,COLUMN(H$4),FALSE)-1</f>
        <v>-2.1163465250338631E-2</v>
      </c>
      <c r="I299" s="3">
        <f>VLOOKUP($A299,Prices_Monthly!$A:$I,COLUMN(I$4),FALSE)/VLOOKUP(EOMONTH($A299,-12),Prices_Monthly!$A:$I,COLUMN(I$4),FALSE)-1</f>
        <v>5.3018766485626756E-2</v>
      </c>
    </row>
    <row r="300" spans="1:9" x14ac:dyDescent="0.35">
      <c r="A300" s="2">
        <v>41851</v>
      </c>
      <c r="B300" s="3">
        <f>VLOOKUP($A300,Prices_Monthly!$A:$I,COLUMN(B$4),FALSE)/VLOOKUP(EOMONTH($A300,-12),Prices_Monthly!$A:$I,COLUMN(B$4),FALSE)-1</f>
        <v>-1.6135924888760034E-2</v>
      </c>
      <c r="C300" s="3">
        <f>VLOOKUP($A300,Prices_Monthly!$A:$I,COLUMN(C$4),FALSE)/VLOOKUP(EOMONTH($A300,-12),Prices_Monthly!$A:$I,COLUMN(C$4),FALSE)-1</f>
        <v>-2.5760467958034217E-2</v>
      </c>
      <c r="D300" s="3">
        <f>VLOOKUP($A300,Prices_Monthly!$A:$I,COLUMN(D$4),FALSE)/VLOOKUP(EOMONTH($A300,-12),Prices_Monthly!$A:$I,COLUMN(D$4),FALSE)-1</f>
        <v>3.262685537846699E-2</v>
      </c>
      <c r="E300" s="3">
        <f>VLOOKUP($A300,Prices_Monthly!$A:$I,COLUMN(E$4),FALSE)/VLOOKUP(EOMONTH($A300,-12),Prices_Monthly!$A:$I,COLUMN(E$4),FALSE)-1</f>
        <v>2.3884103806761203E-2</v>
      </c>
      <c r="F300" s="3">
        <f>VLOOKUP($A300,Prices_Monthly!$A:$I,COLUMN(F$4),FALSE)/VLOOKUP(EOMONTH($A300,-12),Prices_Monthly!$A:$I,COLUMN(F$4),FALSE)-1</f>
        <v>0.16272514780695713</v>
      </c>
      <c r="G300" s="3">
        <f>VLOOKUP($A300,Prices_Monthly!$A:$I,COLUMN(G$4),FALSE)/VLOOKUP(EOMONTH($A300,-12),Prices_Monthly!$A:$I,COLUMN(G$4),FALSE)-1</f>
        <v>0.26891131405785962</v>
      </c>
      <c r="H300" s="3">
        <f>VLOOKUP($A300,Prices_Monthly!$A:$I,COLUMN(H$4),FALSE)/VLOOKUP(EOMONTH($A300,-12),Prices_Monthly!$A:$I,COLUMN(H$4),FALSE)-1</f>
        <v>-4.5348536798925365E-2</v>
      </c>
      <c r="I300" s="3">
        <f>VLOOKUP($A300,Prices_Monthly!$A:$I,COLUMN(I$4),FALSE)/VLOOKUP(EOMONTH($A300,-12),Prices_Monthly!$A:$I,COLUMN(I$4),FALSE)-1</f>
        <v>7.3575310435791685E-3</v>
      </c>
    </row>
    <row r="301" spans="1:9" x14ac:dyDescent="0.35">
      <c r="A301" s="2">
        <v>41882</v>
      </c>
      <c r="B301" s="3">
        <f>VLOOKUP($A301,Prices_Monthly!$A:$I,COLUMN(B$4),FALSE)/VLOOKUP(EOMONTH($A301,-12),Prices_Monthly!$A:$I,COLUMN(B$4),FALSE)-1</f>
        <v>-9.8166907831042982E-2</v>
      </c>
      <c r="C301" s="3">
        <f>VLOOKUP($A301,Prices_Monthly!$A:$I,COLUMN(C$4),FALSE)/VLOOKUP(EOMONTH($A301,-12),Prices_Monthly!$A:$I,COLUMN(C$4),FALSE)-1</f>
        <v>-8.046346329243903E-2</v>
      </c>
      <c r="D301" s="3">
        <f>VLOOKUP($A301,Prices_Monthly!$A:$I,COLUMN(D$4),FALSE)/VLOOKUP(EOMONTH($A301,-12),Prices_Monthly!$A:$I,COLUMN(D$4),FALSE)-1</f>
        <v>2.9589119031691258E-2</v>
      </c>
      <c r="E301" s="3">
        <f>VLOOKUP($A301,Prices_Monthly!$A:$I,COLUMN(E$4),FALSE)/VLOOKUP(EOMONTH($A301,-12),Prices_Monthly!$A:$I,COLUMN(E$4),FALSE)-1</f>
        <v>4.6644546026815226E-2</v>
      </c>
      <c r="F301" s="3">
        <f>VLOOKUP($A301,Prices_Monthly!$A:$I,COLUMN(F$4),FALSE)/VLOOKUP(EOMONTH($A301,-12),Prices_Monthly!$A:$I,COLUMN(F$4),FALSE)-1</f>
        <v>0.24562646079750694</v>
      </c>
      <c r="G301" s="3">
        <f>VLOOKUP($A301,Prices_Monthly!$A:$I,COLUMN(G$4),FALSE)/VLOOKUP(EOMONTH($A301,-12),Prices_Monthly!$A:$I,COLUMN(G$4),FALSE)-1</f>
        <v>0.33746168768587403</v>
      </c>
      <c r="H301" s="3">
        <f>VLOOKUP($A301,Prices_Monthly!$A:$I,COLUMN(H$4),FALSE)/VLOOKUP(EOMONTH($A301,-12),Prices_Monthly!$A:$I,COLUMN(H$4),FALSE)-1</f>
        <v>-5.7293950788926074E-2</v>
      </c>
      <c r="I301" s="3">
        <f>VLOOKUP($A301,Prices_Monthly!$A:$I,COLUMN(I$4),FALSE)/VLOOKUP(EOMONTH($A301,-12),Prices_Monthly!$A:$I,COLUMN(I$4),FALSE)-1</f>
        <v>-1.2866984330516251E-3</v>
      </c>
    </row>
    <row r="302" spans="1:9" x14ac:dyDescent="0.35">
      <c r="A302" s="2">
        <v>41912</v>
      </c>
      <c r="B302" s="3">
        <f>VLOOKUP($A302,Prices_Monthly!$A:$I,COLUMN(B$4),FALSE)/VLOOKUP(EOMONTH($A302,-12),Prices_Monthly!$A:$I,COLUMN(B$4),FALSE)-1</f>
        <v>-0.11466839975749077</v>
      </c>
      <c r="C302" s="3">
        <f>VLOOKUP($A302,Prices_Monthly!$A:$I,COLUMN(C$4),FALSE)/VLOOKUP(EOMONTH($A302,-12),Prices_Monthly!$A:$I,COLUMN(C$4),FALSE)-1</f>
        <v>-8.9539945770763407E-2</v>
      </c>
      <c r="D302" s="3">
        <f>VLOOKUP($A302,Prices_Monthly!$A:$I,COLUMN(D$4),FALSE)/VLOOKUP(EOMONTH($A302,-12),Prices_Monthly!$A:$I,COLUMN(D$4),FALSE)-1</f>
        <v>2.3880658488981688E-2</v>
      </c>
      <c r="E302" s="3">
        <f>VLOOKUP($A302,Prices_Monthly!$A:$I,COLUMN(E$4),FALSE)/VLOOKUP(EOMONTH($A302,-12),Prices_Monthly!$A:$I,COLUMN(E$4),FALSE)-1</f>
        <v>1.9829305373572303E-2</v>
      </c>
      <c r="F302" s="3">
        <f>VLOOKUP($A302,Prices_Monthly!$A:$I,COLUMN(F$4),FALSE)/VLOOKUP(EOMONTH($A302,-12),Prices_Monthly!$A:$I,COLUMN(F$4),FALSE)-1</f>
        <v>0.19198515259829541</v>
      </c>
      <c r="G302" s="3">
        <f>VLOOKUP($A302,Prices_Monthly!$A:$I,COLUMN(G$4),FALSE)/VLOOKUP(EOMONTH($A302,-12),Prices_Monthly!$A:$I,COLUMN(G$4),FALSE)-1</f>
        <v>0.26911923714792296</v>
      </c>
      <c r="H302" s="3">
        <f>VLOOKUP($A302,Prices_Monthly!$A:$I,COLUMN(H$4),FALSE)/VLOOKUP(EOMONTH($A302,-12),Prices_Monthly!$A:$I,COLUMN(H$4),FALSE)-1</f>
        <v>-0.1073905130777667</v>
      </c>
      <c r="I302" s="3">
        <f>VLOOKUP($A302,Prices_Monthly!$A:$I,COLUMN(I$4),FALSE)/VLOOKUP(EOMONTH($A302,-12),Prices_Monthly!$A:$I,COLUMN(I$4),FALSE)-1</f>
        <v>-6.7068914061790275E-2</v>
      </c>
    </row>
    <row r="303" spans="1:9" x14ac:dyDescent="0.35">
      <c r="A303" s="2">
        <v>41943</v>
      </c>
      <c r="B303" s="3">
        <f>VLOOKUP($A303,Prices_Monthly!$A:$I,COLUMN(B$4),FALSE)/VLOOKUP(EOMONTH($A303,-12),Prices_Monthly!$A:$I,COLUMN(B$4),FALSE)-1</f>
        <v>-0.20438106288342384</v>
      </c>
      <c r="C303" s="3">
        <f>VLOOKUP($A303,Prices_Monthly!$A:$I,COLUMN(C$4),FALSE)/VLOOKUP(EOMONTH($A303,-12),Prices_Monthly!$A:$I,COLUMN(C$4),FALSE)-1</f>
        <v>-0.11740362943930349</v>
      </c>
      <c r="D303" s="3">
        <f>VLOOKUP($A303,Prices_Monthly!$A:$I,COLUMN(D$4),FALSE)/VLOOKUP(EOMONTH($A303,-12),Prices_Monthly!$A:$I,COLUMN(D$4),FALSE)-1</f>
        <v>2.1991116930562216E-2</v>
      </c>
      <c r="E303" s="3">
        <f>VLOOKUP($A303,Prices_Monthly!$A:$I,COLUMN(E$4),FALSE)/VLOOKUP(EOMONTH($A303,-12),Prices_Monthly!$A:$I,COLUMN(E$4),FALSE)-1</f>
        <v>2.6028670354514283E-2</v>
      </c>
      <c r="F303" s="3">
        <f>VLOOKUP($A303,Prices_Monthly!$A:$I,COLUMN(F$4),FALSE)/VLOOKUP(EOMONTH($A303,-12),Prices_Monthly!$A:$I,COLUMN(F$4),FALSE)-1</f>
        <v>0.1664147223135064</v>
      </c>
      <c r="G303" s="3">
        <f>VLOOKUP($A303,Prices_Monthly!$A:$I,COLUMN(G$4),FALSE)/VLOOKUP(EOMONTH($A303,-12),Prices_Monthly!$A:$I,COLUMN(G$4),FALSE)-1</f>
        <v>0.24045191761851736</v>
      </c>
      <c r="H303" s="3">
        <f>VLOOKUP($A303,Prices_Monthly!$A:$I,COLUMN(H$4),FALSE)/VLOOKUP(EOMONTH($A303,-12),Prices_Monthly!$A:$I,COLUMN(H$4),FALSE)-1</f>
        <v>-0.12675012920710593</v>
      </c>
      <c r="I303" s="3">
        <f>VLOOKUP($A303,Prices_Monthly!$A:$I,COLUMN(I$4),FALSE)/VLOOKUP(EOMONTH($A303,-12),Prices_Monthly!$A:$I,COLUMN(I$4),FALSE)-1</f>
        <v>-7.8743521887749468E-2</v>
      </c>
    </row>
    <row r="304" spans="1:9" x14ac:dyDescent="0.35">
      <c r="A304" s="2">
        <v>41973</v>
      </c>
      <c r="B304" s="3">
        <f>VLOOKUP($A304,Prices_Monthly!$A:$I,COLUMN(B$4),FALSE)/VLOOKUP(EOMONTH($A304,-12),Prices_Monthly!$A:$I,COLUMN(B$4),FALSE)-1</f>
        <v>-0.30840541649302733</v>
      </c>
      <c r="C304" s="3">
        <f>VLOOKUP($A304,Prices_Monthly!$A:$I,COLUMN(C$4),FALSE)/VLOOKUP(EOMONTH($A304,-12),Prices_Monthly!$A:$I,COLUMN(C$4),FALSE)-1</f>
        <v>-6.2456602952756457E-2</v>
      </c>
      <c r="D304" s="3">
        <f>VLOOKUP($A304,Prices_Monthly!$A:$I,COLUMN(D$4),FALSE)/VLOOKUP(EOMONTH($A304,-12),Prices_Monthly!$A:$I,COLUMN(D$4),FALSE)-1</f>
        <v>2.4429957998225449E-2</v>
      </c>
      <c r="E304" s="3">
        <f>VLOOKUP($A304,Prices_Monthly!$A:$I,COLUMN(E$4),FALSE)/VLOOKUP(EOMONTH($A304,-12),Prices_Monthly!$A:$I,COLUMN(E$4),FALSE)-1</f>
        <v>4.2840258443499257E-2</v>
      </c>
      <c r="F304" s="3">
        <f>VLOOKUP($A304,Prices_Monthly!$A:$I,COLUMN(F$4),FALSE)/VLOOKUP(EOMONTH($A304,-12),Prices_Monthly!$A:$I,COLUMN(F$4),FALSE)-1</f>
        <v>0.16299840510366836</v>
      </c>
      <c r="G304" s="3">
        <f>VLOOKUP($A304,Prices_Monthly!$A:$I,COLUMN(G$4),FALSE)/VLOOKUP(EOMONTH($A304,-12),Prices_Monthly!$A:$I,COLUMN(G$4),FALSE)-1</f>
        <v>0.25250934210992981</v>
      </c>
      <c r="H304" s="3">
        <f>VLOOKUP($A304,Prices_Monthly!$A:$I,COLUMN(H$4),FALSE)/VLOOKUP(EOMONTH($A304,-12),Prices_Monthly!$A:$I,COLUMN(H$4),FALSE)-1</f>
        <v>-0.13944004869141824</v>
      </c>
      <c r="I304" s="3">
        <f>VLOOKUP($A304,Prices_Monthly!$A:$I,COLUMN(I$4),FALSE)/VLOOKUP(EOMONTH($A304,-12),Prices_Monthly!$A:$I,COLUMN(I$4),FALSE)-1</f>
        <v>-8.4857342426348681E-2</v>
      </c>
    </row>
    <row r="305" spans="1:9" x14ac:dyDescent="0.35">
      <c r="A305" s="2">
        <v>42004</v>
      </c>
      <c r="B305" s="3">
        <f>VLOOKUP($A305,Prices_Monthly!$A:$I,COLUMN(B$4),FALSE)/VLOOKUP(EOMONTH($A305,-12),Prices_Monthly!$A:$I,COLUMN(B$4),FALSE)-1</f>
        <v>-0.46155429170602125</v>
      </c>
      <c r="C305" s="3">
        <f>VLOOKUP($A305,Prices_Monthly!$A:$I,COLUMN(C$4),FALSE)/VLOOKUP(EOMONTH($A305,-12),Prices_Monthly!$A:$I,COLUMN(C$4),FALSE)-1</f>
        <v>-1.7815211388932495E-2</v>
      </c>
      <c r="D305" s="3">
        <f>VLOOKUP($A305,Prices_Monthly!$A:$I,COLUMN(D$4),FALSE)/VLOOKUP(EOMONTH($A305,-12),Prices_Monthly!$A:$I,COLUMN(D$4),FALSE)-1</f>
        <v>4.0544350925965089E-2</v>
      </c>
      <c r="E305" s="3">
        <f>VLOOKUP($A305,Prices_Monthly!$A:$I,COLUMN(E$4),FALSE)/VLOOKUP(EOMONTH($A305,-12),Prices_Monthly!$A:$I,COLUMN(E$4),FALSE)-1</f>
        <v>6.0488730590491535E-2</v>
      </c>
      <c r="F305" s="3">
        <f>VLOOKUP($A305,Prices_Monthly!$A:$I,COLUMN(F$4),FALSE)/VLOOKUP(EOMONTH($A305,-12),Prices_Monthly!$A:$I,COLUMN(F$4),FALSE)-1</f>
        <v>0.13187566187005539</v>
      </c>
      <c r="G305" s="3">
        <f>VLOOKUP($A305,Prices_Monthly!$A:$I,COLUMN(G$4),FALSE)/VLOOKUP(EOMONTH($A305,-12),Prices_Monthly!$A:$I,COLUMN(G$4),FALSE)-1</f>
        <v>0.18871643479644318</v>
      </c>
      <c r="H305" s="3">
        <f>VLOOKUP($A305,Prices_Monthly!$A:$I,COLUMN(H$4),FALSE)/VLOOKUP(EOMONTH($A305,-12),Prices_Monthly!$A:$I,COLUMN(H$4),FALSE)-1</f>
        <v>-0.12574712557460388</v>
      </c>
      <c r="I305" s="3">
        <f>VLOOKUP($A305,Prices_Monthly!$A:$I,COLUMN(I$4),FALSE)/VLOOKUP(EOMONTH($A305,-12),Prices_Monthly!$A:$I,COLUMN(I$4),FALSE)-1</f>
        <v>-0.12249331707047573</v>
      </c>
    </row>
    <row r="306" spans="1:9" x14ac:dyDescent="0.35">
      <c r="A306" s="2">
        <v>42035</v>
      </c>
      <c r="B306" s="3">
        <f>VLOOKUP($A306,Prices_Monthly!$A:$I,COLUMN(B$4),FALSE)/VLOOKUP(EOMONTH($A306,-12),Prices_Monthly!$A:$I,COLUMN(B$4),FALSE)-1</f>
        <v>-0.4945283231379739</v>
      </c>
      <c r="C306" s="3">
        <f>VLOOKUP($A306,Prices_Monthly!$A:$I,COLUMN(C$4),FALSE)/VLOOKUP(EOMONTH($A306,-12),Prices_Monthly!$A:$I,COLUMN(C$4),FALSE)-1</f>
        <v>2.87314899123019E-2</v>
      </c>
      <c r="D306" s="3">
        <f>VLOOKUP($A306,Prices_Monthly!$A:$I,COLUMN(D$4),FALSE)/VLOOKUP(EOMONTH($A306,-12),Prices_Monthly!$A:$I,COLUMN(D$4),FALSE)-1</f>
        <v>3.2709510158371868E-2</v>
      </c>
      <c r="E306" s="3">
        <f>VLOOKUP($A306,Prices_Monthly!$A:$I,COLUMN(E$4),FALSE)/VLOOKUP(EOMONTH($A306,-12),Prices_Monthly!$A:$I,COLUMN(E$4),FALSE)-1</f>
        <v>7.1067792317732525E-2</v>
      </c>
      <c r="F306" s="3">
        <f>VLOOKUP($A306,Prices_Monthly!$A:$I,COLUMN(F$4),FALSE)/VLOOKUP(EOMONTH($A306,-12),Prices_Monthly!$A:$I,COLUMN(F$4),FALSE)-1</f>
        <v>0.13633722806791049</v>
      </c>
      <c r="G306" s="3">
        <f>VLOOKUP($A306,Prices_Monthly!$A:$I,COLUMN(G$4),FALSE)/VLOOKUP(EOMONTH($A306,-12),Prices_Monthly!$A:$I,COLUMN(G$4),FALSE)-1</f>
        <v>0.18610460085094105</v>
      </c>
      <c r="H306" s="3">
        <f>VLOOKUP($A306,Prices_Monthly!$A:$I,COLUMN(H$4),FALSE)/VLOOKUP(EOMONTH($A306,-12),Prices_Monthly!$A:$I,COLUMN(H$4),FALSE)-1</f>
        <v>-0.13421105630060637</v>
      </c>
      <c r="I306" s="3">
        <f>VLOOKUP($A306,Prices_Monthly!$A:$I,COLUMN(I$4),FALSE)/VLOOKUP(EOMONTH($A306,-12),Prices_Monthly!$A:$I,COLUMN(I$4),FALSE)-1</f>
        <v>-0.16419460616081483</v>
      </c>
    </row>
    <row r="307" spans="1:9" x14ac:dyDescent="0.35">
      <c r="A307" s="2">
        <v>42063</v>
      </c>
      <c r="B307" s="3">
        <f>VLOOKUP($A307,Prices_Monthly!$A:$I,COLUMN(B$4),FALSE)/VLOOKUP(EOMONTH($A307,-12),Prices_Monthly!$A:$I,COLUMN(B$4),FALSE)-1</f>
        <v>-0.38813306534887249</v>
      </c>
      <c r="C307" s="3">
        <f>VLOOKUP($A307,Prices_Monthly!$A:$I,COLUMN(C$4),FALSE)/VLOOKUP(EOMONTH($A307,-12),Prices_Monthly!$A:$I,COLUMN(C$4),FALSE)-1</f>
        <v>-8.4807604469747888E-2</v>
      </c>
      <c r="D307" s="3">
        <f>VLOOKUP($A307,Prices_Monthly!$A:$I,COLUMN(D$4),FALSE)/VLOOKUP(EOMONTH($A307,-12),Prices_Monthly!$A:$I,COLUMN(D$4),FALSE)-1</f>
        <v>2.8053434455017623E-2</v>
      </c>
      <c r="E307" s="3">
        <f>VLOOKUP($A307,Prices_Monthly!$A:$I,COLUMN(E$4),FALSE)/VLOOKUP(EOMONTH($A307,-12),Prices_Monthly!$A:$I,COLUMN(E$4),FALSE)-1</f>
        <v>4.8327442865999437E-2</v>
      </c>
      <c r="F307" s="3">
        <f>VLOOKUP($A307,Prices_Monthly!$A:$I,COLUMN(F$4),FALSE)/VLOOKUP(EOMONTH($A307,-12),Prices_Monthly!$A:$I,COLUMN(F$4),FALSE)-1</f>
        <v>0.14928690498240416</v>
      </c>
      <c r="G307" s="3">
        <f>VLOOKUP($A307,Prices_Monthly!$A:$I,COLUMN(G$4),FALSE)/VLOOKUP(EOMONTH($A307,-12),Prices_Monthly!$A:$I,COLUMN(G$4),FALSE)-1</f>
        <v>0.20997598966552689</v>
      </c>
      <c r="H307" s="3">
        <f>VLOOKUP($A307,Prices_Monthly!$A:$I,COLUMN(H$4),FALSE)/VLOOKUP(EOMONTH($A307,-12),Prices_Monthly!$A:$I,COLUMN(H$4),FALSE)-1</f>
        <v>-0.14865578699515347</v>
      </c>
      <c r="I307" s="3">
        <f>VLOOKUP($A307,Prices_Monthly!$A:$I,COLUMN(I$4),FALSE)/VLOOKUP(EOMONTH($A307,-12),Prices_Monthly!$A:$I,COLUMN(I$4),FALSE)-1</f>
        <v>-0.18901777235110573</v>
      </c>
    </row>
    <row r="308" spans="1:9" x14ac:dyDescent="0.35">
      <c r="A308" s="2">
        <v>42094</v>
      </c>
      <c r="B308" s="3">
        <f>VLOOKUP($A308,Prices_Monthly!$A:$I,COLUMN(B$4),FALSE)/VLOOKUP(EOMONTH($A308,-12),Prices_Monthly!$A:$I,COLUMN(B$4),FALSE)-1</f>
        <v>-0.43037810982119906</v>
      </c>
      <c r="C308" s="3">
        <f>VLOOKUP($A308,Prices_Monthly!$A:$I,COLUMN(C$4),FALSE)/VLOOKUP(EOMONTH($A308,-12),Prices_Monthly!$A:$I,COLUMN(C$4),FALSE)-1</f>
        <v>-8.1729727728042767E-2</v>
      </c>
      <c r="D308" s="3">
        <f>VLOOKUP($A308,Prices_Monthly!$A:$I,COLUMN(D$4),FALSE)/VLOOKUP(EOMONTH($A308,-12),Prices_Monthly!$A:$I,COLUMN(D$4),FALSE)-1</f>
        <v>2.6867662055801045E-2</v>
      </c>
      <c r="E308" s="3">
        <f>VLOOKUP($A308,Prices_Monthly!$A:$I,COLUMN(E$4),FALSE)/VLOOKUP(EOMONTH($A308,-12),Prices_Monthly!$A:$I,COLUMN(E$4),FALSE)-1</f>
        <v>6.6263031126881033E-2</v>
      </c>
      <c r="F308" s="3">
        <f>VLOOKUP($A308,Prices_Monthly!$A:$I,COLUMN(F$4),FALSE)/VLOOKUP(EOMONTH($A308,-12),Prices_Monthly!$A:$I,COLUMN(F$4),FALSE)-1</f>
        <v>0.12193627450980404</v>
      </c>
      <c r="G308" s="3">
        <f>VLOOKUP($A308,Prices_Monthly!$A:$I,COLUMN(G$4),FALSE)/VLOOKUP(EOMONTH($A308,-12),Prices_Monthly!$A:$I,COLUMN(G$4),FALSE)-1</f>
        <v>0.21473592333158464</v>
      </c>
      <c r="H308" s="3">
        <f>VLOOKUP($A308,Prices_Monthly!$A:$I,COLUMN(H$4),FALSE)/VLOOKUP(EOMONTH($A308,-12),Prices_Monthly!$A:$I,COLUMN(H$4),FALSE)-1</f>
        <v>-0.14395532484338702</v>
      </c>
      <c r="I308" s="3">
        <f>VLOOKUP($A308,Prices_Monthly!$A:$I,COLUMN(I$4),FALSE)/VLOOKUP(EOMONTH($A308,-12),Prices_Monthly!$A:$I,COLUMN(I$4),FALSE)-1</f>
        <v>-0.22206851310219178</v>
      </c>
    </row>
    <row r="309" spans="1:9" x14ac:dyDescent="0.35">
      <c r="A309" s="2">
        <v>42124</v>
      </c>
      <c r="B309" s="3">
        <f>VLOOKUP($A309,Prices_Monthly!$A:$I,COLUMN(B$4),FALSE)/VLOOKUP(EOMONTH($A309,-12),Prices_Monthly!$A:$I,COLUMN(B$4),FALSE)-1</f>
        <v>-0.35497564776496116</v>
      </c>
      <c r="C309" s="3">
        <f>VLOOKUP($A309,Prices_Monthly!$A:$I,COLUMN(C$4),FALSE)/VLOOKUP(EOMONTH($A309,-12),Prices_Monthly!$A:$I,COLUMN(C$4),FALSE)-1</f>
        <v>-9.0918429019645974E-2</v>
      </c>
      <c r="D309" s="3">
        <f>VLOOKUP($A309,Prices_Monthly!$A:$I,COLUMN(D$4),FALSE)/VLOOKUP(EOMONTH($A309,-12),Prices_Monthly!$A:$I,COLUMN(D$4),FALSE)-1</f>
        <v>2.940614401527597E-2</v>
      </c>
      <c r="E309" s="3">
        <f>VLOOKUP($A309,Prices_Monthly!$A:$I,COLUMN(E$4),FALSE)/VLOOKUP(EOMONTH($A309,-12),Prices_Monthly!$A:$I,COLUMN(E$4),FALSE)-1</f>
        <v>5.3997967902763344E-2</v>
      </c>
      <c r="F309" s="3">
        <f>VLOOKUP($A309,Prices_Monthly!$A:$I,COLUMN(F$4),FALSE)/VLOOKUP(EOMONTH($A309,-12),Prices_Monthly!$A:$I,COLUMN(F$4),FALSE)-1</f>
        <v>0.12373768098308791</v>
      </c>
      <c r="G309" s="3">
        <f>VLOOKUP($A309,Prices_Monthly!$A:$I,COLUMN(G$4),FALSE)/VLOOKUP(EOMONTH($A309,-12),Prices_Monthly!$A:$I,COLUMN(G$4),FALSE)-1</f>
        <v>0.24133125332375327</v>
      </c>
      <c r="H309" s="3">
        <f>VLOOKUP($A309,Prices_Monthly!$A:$I,COLUMN(H$4),FALSE)/VLOOKUP(EOMONTH($A309,-12),Prices_Monthly!$A:$I,COLUMN(H$4),FALSE)-1</f>
        <v>-0.14935154927933703</v>
      </c>
      <c r="I309" s="3">
        <f>VLOOKUP($A309,Prices_Monthly!$A:$I,COLUMN(I$4),FALSE)/VLOOKUP(EOMONTH($A309,-12),Prices_Monthly!$A:$I,COLUMN(I$4),FALSE)-1</f>
        <v>-0.19366782115044689</v>
      </c>
    </row>
    <row r="310" spans="1:9" x14ac:dyDescent="0.35">
      <c r="A310" s="2">
        <v>42155</v>
      </c>
      <c r="B310" s="3">
        <f>VLOOKUP($A310,Prices_Monthly!$A:$I,COLUMN(B$4),FALSE)/VLOOKUP(EOMONTH($A310,-12),Prices_Monthly!$A:$I,COLUMN(B$4),FALSE)-1</f>
        <v>-0.35887622812733799</v>
      </c>
      <c r="C310" s="3">
        <f>VLOOKUP($A310,Prices_Monthly!$A:$I,COLUMN(C$4),FALSE)/VLOOKUP(EOMONTH($A310,-12),Prices_Monthly!$A:$I,COLUMN(C$4),FALSE)-1</f>
        <v>-4.9188727094396811E-2</v>
      </c>
      <c r="D310" s="3">
        <f>VLOOKUP($A310,Prices_Monthly!$A:$I,COLUMN(D$4),FALSE)/VLOOKUP(EOMONTH($A310,-12),Prices_Monthly!$A:$I,COLUMN(D$4),FALSE)-1</f>
        <v>2.3500323160497993E-2</v>
      </c>
      <c r="E310" s="3">
        <f>VLOOKUP($A310,Prices_Monthly!$A:$I,COLUMN(E$4),FALSE)/VLOOKUP(EOMONTH($A310,-12),Prices_Monthly!$A:$I,COLUMN(E$4),FALSE)-1</f>
        <v>3.7918476983221705E-2</v>
      </c>
      <c r="F310" s="3">
        <f>VLOOKUP($A310,Prices_Monthly!$A:$I,COLUMN(F$4),FALSE)/VLOOKUP(EOMONTH($A310,-12),Prices_Monthly!$A:$I,COLUMN(F$4),FALSE)-1</f>
        <v>0.11255128128901837</v>
      </c>
      <c r="G310" s="3">
        <f>VLOOKUP($A310,Prices_Monthly!$A:$I,COLUMN(G$4),FALSE)/VLOOKUP(EOMONTH($A310,-12),Prices_Monthly!$A:$I,COLUMN(G$4),FALSE)-1</f>
        <v>0.21509127013012952</v>
      </c>
      <c r="H310" s="3">
        <f>VLOOKUP($A310,Prices_Monthly!$A:$I,COLUMN(H$4),FALSE)/VLOOKUP(EOMONTH($A310,-12),Prices_Monthly!$A:$I,COLUMN(H$4),FALSE)-1</f>
        <v>-0.1829280994458008</v>
      </c>
      <c r="I310" s="3">
        <f>VLOOKUP($A310,Prices_Monthly!$A:$I,COLUMN(I$4),FALSE)/VLOOKUP(EOMONTH($A310,-12),Prices_Monthly!$A:$I,COLUMN(I$4),FALSE)-1</f>
        <v>-0.19866713120845514</v>
      </c>
    </row>
    <row r="311" spans="1:9" x14ac:dyDescent="0.35">
      <c r="A311" s="2">
        <v>42185</v>
      </c>
      <c r="B311" s="3">
        <f>VLOOKUP($A311,Prices_Monthly!$A:$I,COLUMN(B$4),FALSE)/VLOOKUP(EOMONTH($A311,-12),Prices_Monthly!$A:$I,COLUMN(B$4),FALSE)-1</f>
        <v>-0.39597694443282461</v>
      </c>
      <c r="C311" s="3">
        <f>VLOOKUP($A311,Prices_Monthly!$A:$I,COLUMN(C$4),FALSE)/VLOOKUP(EOMONTH($A311,-12),Prices_Monthly!$A:$I,COLUMN(C$4),FALSE)-1</f>
        <v>-0.11740806952292904</v>
      </c>
      <c r="D311" s="3">
        <f>VLOOKUP($A311,Prices_Monthly!$A:$I,COLUMN(D$4),FALSE)/VLOOKUP(EOMONTH($A311,-12),Prices_Monthly!$A:$I,COLUMN(D$4),FALSE)-1</f>
        <v>1.8130607588541237E-2</v>
      </c>
      <c r="E311" s="3">
        <f>VLOOKUP($A311,Prices_Monthly!$A:$I,COLUMN(E$4),FALSE)/VLOOKUP(EOMONTH($A311,-12),Prices_Monthly!$A:$I,COLUMN(E$4),FALSE)-1</f>
        <v>2.8411716365216E-2</v>
      </c>
      <c r="F311" s="3">
        <f>VLOOKUP($A311,Prices_Monthly!$A:$I,COLUMN(F$4),FALSE)/VLOOKUP(EOMONTH($A311,-12),Prices_Monthly!$A:$I,COLUMN(F$4),FALSE)-1</f>
        <v>6.8018884420353309E-2</v>
      </c>
      <c r="G311" s="3">
        <f>VLOOKUP($A311,Prices_Monthly!$A:$I,COLUMN(G$4),FALSE)/VLOOKUP(EOMONTH($A311,-12),Prices_Monthly!$A:$I,COLUMN(G$4),FALSE)-1</f>
        <v>0.15004499229583979</v>
      </c>
      <c r="H311" s="3">
        <f>VLOOKUP($A311,Prices_Monthly!$A:$I,COLUMN(H$4),FALSE)/VLOOKUP(EOMONTH($A311,-12),Prices_Monthly!$A:$I,COLUMN(H$4),FALSE)-1</f>
        <v>-0.17523451840809701</v>
      </c>
      <c r="I311" s="3">
        <f>VLOOKUP($A311,Prices_Monthly!$A:$I,COLUMN(I$4),FALSE)/VLOOKUP(EOMONTH($A311,-12),Prices_Monthly!$A:$I,COLUMN(I$4),FALSE)-1</f>
        <v>-0.18872395795472718</v>
      </c>
    </row>
    <row r="312" spans="1:9" x14ac:dyDescent="0.35">
      <c r="A312" s="2">
        <v>42216</v>
      </c>
      <c r="B312" s="3">
        <f>VLOOKUP($A312,Prices_Monthly!$A:$I,COLUMN(B$4),FALSE)/VLOOKUP(EOMONTH($A312,-12),Prices_Monthly!$A:$I,COLUMN(B$4),FALSE)-1</f>
        <v>-0.46743646784340498</v>
      </c>
      <c r="C312" s="3">
        <f>VLOOKUP($A312,Prices_Monthly!$A:$I,COLUMN(C$4),FALSE)/VLOOKUP(EOMONTH($A312,-12),Prices_Monthly!$A:$I,COLUMN(C$4),FALSE)-1</f>
        <v>-0.15074652896962848</v>
      </c>
      <c r="D312" s="3">
        <f>VLOOKUP($A312,Prices_Monthly!$A:$I,COLUMN(D$4),FALSE)/VLOOKUP(EOMONTH($A312,-12),Prices_Monthly!$A:$I,COLUMN(D$4),FALSE)-1</f>
        <v>2.0256933156151957E-2</v>
      </c>
      <c r="E312" s="3">
        <f>VLOOKUP($A312,Prices_Monthly!$A:$I,COLUMN(E$4),FALSE)/VLOOKUP(EOMONTH($A312,-12),Prices_Monthly!$A:$I,COLUMN(E$4),FALSE)-1</f>
        <v>4.3421635393324998E-2</v>
      </c>
      <c r="F312" s="3">
        <f>VLOOKUP($A312,Prices_Monthly!$A:$I,COLUMN(F$4),FALSE)/VLOOKUP(EOMONTH($A312,-12),Prices_Monthly!$A:$I,COLUMN(F$4),FALSE)-1</f>
        <v>0.10666351327381296</v>
      </c>
      <c r="G312" s="3">
        <f>VLOOKUP($A312,Prices_Monthly!$A:$I,COLUMN(G$4),FALSE)/VLOOKUP(EOMONTH($A312,-12),Prices_Monthly!$A:$I,COLUMN(G$4),FALSE)-1</f>
        <v>0.1873797623844744</v>
      </c>
      <c r="H312" s="3">
        <f>VLOOKUP($A312,Prices_Monthly!$A:$I,COLUMN(H$4),FALSE)/VLOOKUP(EOMONTH($A312,-12),Prices_Monthly!$A:$I,COLUMN(H$4),FALSE)-1</f>
        <v>-0.17325045583846721</v>
      </c>
      <c r="I312" s="3">
        <f>VLOOKUP($A312,Prices_Monthly!$A:$I,COLUMN(I$4),FALSE)/VLOOKUP(EOMONTH($A312,-12),Prices_Monthly!$A:$I,COLUMN(I$4),FALSE)-1</f>
        <v>-0.17704674690190514</v>
      </c>
    </row>
    <row r="313" spans="1:9" x14ac:dyDescent="0.35">
      <c r="A313" s="2">
        <v>42247</v>
      </c>
      <c r="B313" s="3">
        <f>VLOOKUP($A313,Prices_Monthly!$A:$I,COLUMN(B$4),FALSE)/VLOOKUP(EOMONTH($A313,-12),Prices_Monthly!$A:$I,COLUMN(B$4),FALSE)-1</f>
        <v>-0.45898636671830839</v>
      </c>
      <c r="C313" s="3">
        <f>VLOOKUP($A313,Prices_Monthly!$A:$I,COLUMN(C$4),FALSE)/VLOOKUP(EOMONTH($A313,-12),Prices_Monthly!$A:$I,COLUMN(C$4),FALSE)-1</f>
        <v>-0.12487959725860753</v>
      </c>
      <c r="D313" s="3">
        <f>VLOOKUP($A313,Prices_Monthly!$A:$I,COLUMN(D$4),FALSE)/VLOOKUP(EOMONTH($A313,-12),Prices_Monthly!$A:$I,COLUMN(D$4),FALSE)-1</f>
        <v>2.0922552134647443E-2</v>
      </c>
      <c r="E313" s="3">
        <f>VLOOKUP($A313,Prices_Monthly!$A:$I,COLUMN(E$4),FALSE)/VLOOKUP(EOMONTH($A313,-12),Prices_Monthly!$A:$I,COLUMN(E$4),FALSE)-1</f>
        <v>3.0366164577866783E-2</v>
      </c>
      <c r="F313" s="3">
        <f>VLOOKUP($A313,Prices_Monthly!$A:$I,COLUMN(F$4),FALSE)/VLOOKUP(EOMONTH($A313,-12),Prices_Monthly!$A:$I,COLUMN(F$4),FALSE)-1</f>
        <v>-1.3077841587537664E-3</v>
      </c>
      <c r="G313" s="3">
        <f>VLOOKUP($A313,Prices_Monthly!$A:$I,COLUMN(G$4),FALSE)/VLOOKUP(EOMONTH($A313,-12),Prices_Monthly!$A:$I,COLUMN(G$4),FALSE)-1</f>
        <v>5.2800575230304903E-2</v>
      </c>
      <c r="H313" s="3">
        <f>VLOOKUP($A313,Prices_Monthly!$A:$I,COLUMN(H$4),FALSE)/VLOOKUP(EOMONTH($A313,-12),Prices_Monthly!$A:$I,COLUMN(H$4),FALSE)-1</f>
        <v>-0.1447925507828064</v>
      </c>
      <c r="I313" s="3">
        <f>VLOOKUP($A313,Prices_Monthly!$A:$I,COLUMN(I$4),FALSE)/VLOOKUP(EOMONTH($A313,-12),Prices_Monthly!$A:$I,COLUMN(I$4),FALSE)-1</f>
        <v>-0.15117690312610865</v>
      </c>
    </row>
    <row r="314" spans="1:9" x14ac:dyDescent="0.35">
      <c r="A314" s="2">
        <v>42277</v>
      </c>
      <c r="B314" s="3">
        <f>VLOOKUP($A314,Prices_Monthly!$A:$I,COLUMN(B$4),FALSE)/VLOOKUP(EOMONTH($A314,-12),Prices_Monthly!$A:$I,COLUMN(B$4),FALSE)-1</f>
        <v>-0.44830513739379374</v>
      </c>
      <c r="C314" s="3">
        <f>VLOOKUP($A314,Prices_Monthly!$A:$I,COLUMN(C$4),FALSE)/VLOOKUP(EOMONTH($A314,-12),Prices_Monthly!$A:$I,COLUMN(C$4),FALSE)-1</f>
        <v>-8.4334308033368277E-2</v>
      </c>
      <c r="D314" s="3">
        <f>VLOOKUP($A314,Prices_Monthly!$A:$I,COLUMN(D$4),FALSE)/VLOOKUP(EOMONTH($A314,-12),Prices_Monthly!$A:$I,COLUMN(D$4),FALSE)-1</f>
        <v>2.4754767275586564E-2</v>
      </c>
      <c r="E314" s="3">
        <f>VLOOKUP($A314,Prices_Monthly!$A:$I,COLUMN(E$4),FALSE)/VLOOKUP(EOMONTH($A314,-12),Prices_Monthly!$A:$I,COLUMN(E$4),FALSE)-1</f>
        <v>5.3481328245317261E-2</v>
      </c>
      <c r="F314" s="3">
        <f>VLOOKUP($A314,Prices_Monthly!$A:$I,COLUMN(F$4),FALSE)/VLOOKUP(EOMONTH($A314,-12),Prices_Monthly!$A:$I,COLUMN(F$4),FALSE)-1</f>
        <v>-1.3205697479960699E-2</v>
      </c>
      <c r="G314" s="3">
        <f>VLOOKUP($A314,Prices_Monthly!$A:$I,COLUMN(G$4),FALSE)/VLOOKUP(EOMONTH($A314,-12),Prices_Monthly!$A:$I,COLUMN(G$4),FALSE)-1</f>
        <v>3.5859359911282196E-2</v>
      </c>
      <c r="H314" s="3">
        <f>VLOOKUP($A314,Prices_Monthly!$A:$I,COLUMN(H$4),FALSE)/VLOOKUP(EOMONTH($A314,-12),Prices_Monthly!$A:$I,COLUMN(H$4),FALSE)-1</f>
        <v>-8.8203657693428639E-2</v>
      </c>
      <c r="I314" s="3">
        <f>VLOOKUP($A314,Prices_Monthly!$A:$I,COLUMN(I$4),FALSE)/VLOOKUP(EOMONTH($A314,-12),Prices_Monthly!$A:$I,COLUMN(I$4),FALSE)-1</f>
        <v>-0.11985093739018038</v>
      </c>
    </row>
    <row r="315" spans="1:9" x14ac:dyDescent="0.35">
      <c r="A315" s="2">
        <v>42308</v>
      </c>
      <c r="B315" s="3">
        <f>VLOOKUP($A315,Prices_Monthly!$A:$I,COLUMN(B$4),FALSE)/VLOOKUP(EOMONTH($A315,-12),Prices_Monthly!$A:$I,COLUMN(B$4),FALSE)-1</f>
        <v>-0.41192376576924716</v>
      </c>
      <c r="C315" s="3">
        <f>VLOOKUP($A315,Prices_Monthly!$A:$I,COLUMN(C$4),FALSE)/VLOOKUP(EOMONTH($A315,-12),Prices_Monthly!$A:$I,COLUMN(C$4),FALSE)-1</f>
        <v>-3.0824457225047119E-2</v>
      </c>
      <c r="D315" s="3">
        <f>VLOOKUP($A315,Prices_Monthly!$A:$I,COLUMN(D$4),FALSE)/VLOOKUP(EOMONTH($A315,-12),Prices_Monthly!$A:$I,COLUMN(D$4),FALSE)-1</f>
        <v>2.268315760250661E-2</v>
      </c>
      <c r="E315" s="3">
        <f>VLOOKUP($A315,Prices_Monthly!$A:$I,COLUMN(E$4),FALSE)/VLOOKUP(EOMONTH($A315,-12),Prices_Monthly!$A:$I,COLUMN(E$4),FALSE)-1</f>
        <v>3.0695459746479914E-2</v>
      </c>
      <c r="F315" s="3">
        <f>VLOOKUP($A315,Prices_Monthly!$A:$I,COLUMN(F$4),FALSE)/VLOOKUP(EOMONTH($A315,-12),Prices_Monthly!$A:$I,COLUMN(F$4),FALSE)-1</f>
        <v>4.7557333633853505E-2</v>
      </c>
      <c r="G315" s="3">
        <f>VLOOKUP($A315,Prices_Monthly!$A:$I,COLUMN(G$4),FALSE)/VLOOKUP(EOMONTH($A315,-12),Prices_Monthly!$A:$I,COLUMN(G$4),FALSE)-1</f>
        <v>0.12592020302904272</v>
      </c>
      <c r="H315" s="3">
        <f>VLOOKUP($A315,Prices_Monthly!$A:$I,COLUMN(H$4),FALSE)/VLOOKUP(EOMONTH($A315,-12),Prices_Monthly!$A:$I,COLUMN(H$4),FALSE)-1</f>
        <v>-7.5362020662465445E-2</v>
      </c>
      <c r="I315" s="3">
        <f>VLOOKUP($A315,Prices_Monthly!$A:$I,COLUMN(I$4),FALSE)/VLOOKUP(EOMONTH($A315,-12),Prices_Monthly!$A:$I,COLUMN(I$4),FALSE)-1</f>
        <v>-0.12204981373150403</v>
      </c>
    </row>
    <row r="316" spans="1:9" x14ac:dyDescent="0.35">
      <c r="A316" s="2">
        <v>42338</v>
      </c>
      <c r="B316" s="3">
        <f>VLOOKUP($A316,Prices_Monthly!$A:$I,COLUMN(B$4),FALSE)/VLOOKUP(EOMONTH($A316,-12),Prices_Monthly!$A:$I,COLUMN(B$4),FALSE)-1</f>
        <v>-0.39224188089601308</v>
      </c>
      <c r="C316" s="3">
        <f>VLOOKUP($A316,Prices_Monthly!$A:$I,COLUMN(C$4),FALSE)/VLOOKUP(EOMONTH($A316,-12),Prices_Monthly!$A:$I,COLUMN(C$4),FALSE)-1</f>
        <v>-9.8441175815024207E-2</v>
      </c>
      <c r="D316" s="3">
        <f>VLOOKUP($A316,Prices_Monthly!$A:$I,COLUMN(D$4),FALSE)/VLOOKUP(EOMONTH($A316,-12),Prices_Monthly!$A:$I,COLUMN(D$4),FALSE)-1</f>
        <v>1.9831742315816747E-2</v>
      </c>
      <c r="E316" s="3">
        <f>VLOOKUP($A316,Prices_Monthly!$A:$I,COLUMN(E$4),FALSE)/VLOOKUP(EOMONTH($A316,-12),Prices_Monthly!$A:$I,COLUMN(E$4),FALSE)-1</f>
        <v>1.4295867371619808E-2</v>
      </c>
      <c r="F316" s="3">
        <f>VLOOKUP($A316,Prices_Monthly!$A:$I,COLUMN(F$4),FALSE)/VLOOKUP(EOMONTH($A316,-12),Prices_Monthly!$A:$I,COLUMN(F$4),FALSE)-1</f>
        <v>2.2764673614920294E-2</v>
      </c>
      <c r="G316" s="3">
        <f>VLOOKUP($A316,Prices_Monthly!$A:$I,COLUMN(G$4),FALSE)/VLOOKUP(EOMONTH($A316,-12),Prices_Monthly!$A:$I,COLUMN(G$4),FALSE)-1</f>
        <v>8.3108488812472459E-2</v>
      </c>
      <c r="H316" s="3">
        <f>VLOOKUP($A316,Prices_Monthly!$A:$I,COLUMN(H$4),FALSE)/VLOOKUP(EOMONTH($A316,-12),Prices_Monthly!$A:$I,COLUMN(H$4),FALSE)-1</f>
        <v>-4.1348044416153806E-2</v>
      </c>
      <c r="I316" s="3">
        <f>VLOOKUP($A316,Prices_Monthly!$A:$I,COLUMN(I$4),FALSE)/VLOOKUP(EOMONTH($A316,-12),Prices_Monthly!$A:$I,COLUMN(I$4),FALSE)-1</f>
        <v>-0.15623622347740351</v>
      </c>
    </row>
    <row r="317" spans="1:9" x14ac:dyDescent="0.35">
      <c r="A317" s="2">
        <v>42369</v>
      </c>
      <c r="B317" s="3">
        <f>VLOOKUP($A317,Prices_Monthly!$A:$I,COLUMN(B$4),FALSE)/VLOOKUP(EOMONTH($A317,-12),Prices_Monthly!$A:$I,COLUMN(B$4),FALSE)-1</f>
        <v>-0.40230382053668656</v>
      </c>
      <c r="C317" s="3">
        <f>VLOOKUP($A317,Prices_Monthly!$A:$I,COLUMN(C$4),FALSE)/VLOOKUP(EOMONTH($A317,-12),Prices_Monthly!$A:$I,COLUMN(C$4),FALSE)-1</f>
        <v>-0.10927365131602118</v>
      </c>
      <c r="D317" s="3">
        <f>VLOOKUP($A317,Prices_Monthly!$A:$I,COLUMN(D$4),FALSE)/VLOOKUP(EOMONTH($A317,-12),Prices_Monthly!$A:$I,COLUMN(D$4),FALSE)-1</f>
        <v>1.4436038403906393E-2</v>
      </c>
      <c r="E317" s="3">
        <f>VLOOKUP($A317,Prices_Monthly!$A:$I,COLUMN(E$4),FALSE)/VLOOKUP(EOMONTH($A317,-12),Prices_Monthly!$A:$I,COLUMN(E$4),FALSE)-1</f>
        <v>1.202536060828252E-2</v>
      </c>
      <c r="F317" s="3">
        <f>VLOOKUP($A317,Prices_Monthly!$A:$I,COLUMN(F$4),FALSE)/VLOOKUP(EOMONTH($A317,-12),Prices_Monthly!$A:$I,COLUMN(F$4),FALSE)-1</f>
        <v>8.5855806274077739E-3</v>
      </c>
      <c r="G317" s="3">
        <f>VLOOKUP($A317,Prices_Monthly!$A:$I,COLUMN(G$4),FALSE)/VLOOKUP(EOMONTH($A317,-12),Prices_Monthly!$A:$I,COLUMN(G$4),FALSE)-1</f>
        <v>9.1338325067477522E-2</v>
      </c>
      <c r="H317" s="3">
        <f>VLOOKUP($A317,Prices_Monthly!$A:$I,COLUMN(H$4),FALSE)/VLOOKUP(EOMONTH($A317,-12),Prices_Monthly!$A:$I,COLUMN(H$4),FALSE)-1</f>
        <v>-8.2552329854684858E-3</v>
      </c>
      <c r="I317" s="3">
        <f>VLOOKUP($A317,Prices_Monthly!$A:$I,COLUMN(I$4),FALSE)/VLOOKUP(EOMONTH($A317,-12),Prices_Monthly!$A:$I,COLUMN(I$4),FALSE)-1</f>
        <v>-0.10678899757940552</v>
      </c>
    </row>
    <row r="318" spans="1:9" x14ac:dyDescent="0.35">
      <c r="A318" s="2">
        <v>42400</v>
      </c>
      <c r="B318" s="3">
        <f>VLOOKUP($A318,Prices_Monthly!$A:$I,COLUMN(B$4),FALSE)/VLOOKUP(EOMONTH($A318,-12),Prices_Monthly!$A:$I,COLUMN(B$4),FALSE)-1</f>
        <v>-0.40374344454589806</v>
      </c>
      <c r="C318" s="3">
        <f>VLOOKUP($A318,Prices_Monthly!$A:$I,COLUMN(C$4),FALSE)/VLOOKUP(EOMONTH($A318,-12),Prices_Monthly!$A:$I,COLUMN(C$4),FALSE)-1</f>
        <v>-0.13143245255173863</v>
      </c>
      <c r="D318" s="3">
        <f>VLOOKUP($A318,Prices_Monthly!$A:$I,COLUMN(D$4),FALSE)/VLOOKUP(EOMONTH($A318,-12),Prices_Monthly!$A:$I,COLUMN(D$4),FALSE)-1</f>
        <v>2.1479990393837856E-2</v>
      </c>
      <c r="E318" s="3">
        <f>VLOOKUP($A318,Prices_Monthly!$A:$I,COLUMN(E$4),FALSE)/VLOOKUP(EOMONTH($A318,-12),Prices_Monthly!$A:$I,COLUMN(E$4),FALSE)-1</f>
        <v>9.080995635599276E-3</v>
      </c>
      <c r="F318" s="3">
        <f>VLOOKUP($A318,Prices_Monthly!$A:$I,COLUMN(F$4),FALSE)/VLOOKUP(EOMONTH($A318,-12),Prices_Monthly!$A:$I,COLUMN(F$4),FALSE)-1</f>
        <v>-1.28955291711641E-2</v>
      </c>
      <c r="G318" s="3">
        <f>VLOOKUP($A318,Prices_Monthly!$A:$I,COLUMN(G$4),FALSE)/VLOOKUP(EOMONTH($A318,-12),Prices_Monthly!$A:$I,COLUMN(G$4),FALSE)-1</f>
        <v>3.6492916568185318E-2</v>
      </c>
      <c r="H318" s="3">
        <f>VLOOKUP($A318,Prices_Monthly!$A:$I,COLUMN(H$4),FALSE)/VLOOKUP(EOMONTH($A318,-12),Prices_Monthly!$A:$I,COLUMN(H$4),FALSE)-1</f>
        <v>-3.4852794865686709E-2</v>
      </c>
      <c r="I318" s="3">
        <f>VLOOKUP($A318,Prices_Monthly!$A:$I,COLUMN(I$4),FALSE)/VLOOKUP(EOMONTH($A318,-12),Prices_Monthly!$A:$I,COLUMN(I$4),FALSE)-1</f>
        <v>-4.6277247885626371E-2</v>
      </c>
    </row>
    <row r="319" spans="1:9" x14ac:dyDescent="0.35">
      <c r="A319" s="2">
        <v>42429</v>
      </c>
      <c r="B319" s="3">
        <f>VLOOKUP($A319,Prices_Monthly!$A:$I,COLUMN(B$4),FALSE)/VLOOKUP(EOMONTH($A319,-12),Prices_Monthly!$A:$I,COLUMN(B$4),FALSE)-1</f>
        <v>-0.49512978704359434</v>
      </c>
      <c r="C319" s="3">
        <f>VLOOKUP($A319,Prices_Monthly!$A:$I,COLUMN(C$4),FALSE)/VLOOKUP(EOMONTH($A319,-12),Prices_Monthly!$A:$I,COLUMN(C$4),FALSE)-1</f>
        <v>1.2700100013164795E-2</v>
      </c>
      <c r="D319" s="3">
        <f>VLOOKUP($A319,Prices_Monthly!$A:$I,COLUMN(D$4),FALSE)/VLOOKUP(EOMONTH($A319,-12),Prices_Monthly!$A:$I,COLUMN(D$4),FALSE)-1</f>
        <v>3.4903746065751307E-2</v>
      </c>
      <c r="E319" s="3">
        <f>VLOOKUP($A319,Prices_Monthly!$A:$I,COLUMN(E$4),FALSE)/VLOOKUP(EOMONTH($A319,-12),Prices_Monthly!$A:$I,COLUMN(E$4),FALSE)-1</f>
        <v>3.8588791982888893E-2</v>
      </c>
      <c r="F319" s="3">
        <f>VLOOKUP($A319,Prices_Monthly!$A:$I,COLUMN(F$4),FALSE)/VLOOKUP(EOMONTH($A319,-12),Prices_Monthly!$A:$I,COLUMN(F$4),FALSE)-1</f>
        <v>-6.6827827021219477E-2</v>
      </c>
      <c r="G319" s="3">
        <f>VLOOKUP($A319,Prices_Monthly!$A:$I,COLUMN(G$4),FALSE)/VLOOKUP(EOMONTH($A319,-12),Prices_Monthly!$A:$I,COLUMN(G$4),FALSE)-1</f>
        <v>-4.7788400571009748E-2</v>
      </c>
      <c r="H319" s="3">
        <f>VLOOKUP($A319,Prices_Monthly!$A:$I,COLUMN(H$4),FALSE)/VLOOKUP(EOMONTH($A319,-12),Prices_Monthly!$A:$I,COLUMN(H$4),FALSE)-1</f>
        <v>5.3496339911792479E-2</v>
      </c>
      <c r="I319" s="3">
        <f>VLOOKUP($A319,Prices_Monthly!$A:$I,COLUMN(I$4),FALSE)/VLOOKUP(EOMONTH($A319,-12),Prices_Monthly!$A:$I,COLUMN(I$4),FALSE)-1</f>
        <v>-3.6864832085651056E-2</v>
      </c>
    </row>
    <row r="320" spans="1:9" x14ac:dyDescent="0.35">
      <c r="A320" s="2">
        <v>42460</v>
      </c>
      <c r="B320" s="3">
        <f>VLOOKUP($A320,Prices_Monthly!$A:$I,COLUMN(B$4),FALSE)/VLOOKUP(EOMONTH($A320,-12),Prices_Monthly!$A:$I,COLUMN(B$4),FALSE)-1</f>
        <v>-0.40264650893314624</v>
      </c>
      <c r="C320" s="3">
        <f>VLOOKUP($A320,Prices_Monthly!$A:$I,COLUMN(C$4),FALSE)/VLOOKUP(EOMONTH($A320,-12),Prices_Monthly!$A:$I,COLUMN(C$4),FALSE)-1</f>
        <v>3.9262497378736327E-2</v>
      </c>
      <c r="D320" s="3">
        <f>VLOOKUP($A320,Prices_Monthly!$A:$I,COLUMN(D$4),FALSE)/VLOOKUP(EOMONTH($A320,-12),Prices_Monthly!$A:$I,COLUMN(D$4),FALSE)-1</f>
        <v>3.5473417031344434E-2</v>
      </c>
      <c r="E320" s="3">
        <f>VLOOKUP($A320,Prices_Monthly!$A:$I,COLUMN(E$4),FALSE)/VLOOKUP(EOMONTH($A320,-12),Prices_Monthly!$A:$I,COLUMN(E$4),FALSE)-1</f>
        <v>2.8659663546219072E-2</v>
      </c>
      <c r="F320" s="3">
        <f>VLOOKUP($A320,Prices_Monthly!$A:$I,COLUMN(F$4),FALSE)/VLOOKUP(EOMONTH($A320,-12),Prices_Monthly!$A:$I,COLUMN(F$4),FALSE)-1</f>
        <v>1.3489896231567489E-2</v>
      </c>
      <c r="G320" s="3">
        <f>VLOOKUP($A320,Prices_Monthly!$A:$I,COLUMN(G$4),FALSE)/VLOOKUP(EOMONTH($A320,-12),Prices_Monthly!$A:$I,COLUMN(G$4),FALSE)-1</f>
        <v>4.1353727257155803E-2</v>
      </c>
      <c r="H320" s="3">
        <f>VLOOKUP($A320,Prices_Monthly!$A:$I,COLUMN(H$4),FALSE)/VLOOKUP(EOMONTH($A320,-12),Prices_Monthly!$A:$I,COLUMN(H$4),FALSE)-1</f>
        <v>6.0464989771713773E-2</v>
      </c>
      <c r="I320" s="3">
        <f>VLOOKUP($A320,Prices_Monthly!$A:$I,COLUMN(I$4),FALSE)/VLOOKUP(EOMONTH($A320,-12),Prices_Monthly!$A:$I,COLUMN(I$4),FALSE)-1</f>
        <v>5.4246359872854866E-2</v>
      </c>
    </row>
    <row r="321" spans="1:9" x14ac:dyDescent="0.35">
      <c r="A321" s="2">
        <v>42490</v>
      </c>
      <c r="B321" s="3">
        <f>VLOOKUP($A321,Prices_Monthly!$A:$I,COLUMN(B$4),FALSE)/VLOOKUP(EOMONTH($A321,-12),Prices_Monthly!$A:$I,COLUMN(B$4),FALSE)-1</f>
        <v>-0.40323149854919582</v>
      </c>
      <c r="C321" s="3">
        <f>VLOOKUP($A321,Prices_Monthly!$A:$I,COLUMN(C$4),FALSE)/VLOOKUP(EOMONTH($A321,-12),Prices_Monthly!$A:$I,COLUMN(C$4),FALSE)-1</f>
        <v>8.6172769259638127E-2</v>
      </c>
      <c r="D321" s="3">
        <f>VLOOKUP($A321,Prices_Monthly!$A:$I,COLUMN(D$4),FALSE)/VLOOKUP(EOMONTH($A321,-12),Prices_Monthly!$A:$I,COLUMN(D$4),FALSE)-1</f>
        <v>3.2076592851274288E-2</v>
      </c>
      <c r="E321" s="3">
        <f>VLOOKUP($A321,Prices_Monthly!$A:$I,COLUMN(E$4),FALSE)/VLOOKUP(EOMONTH($A321,-12),Prices_Monthly!$A:$I,COLUMN(E$4),FALSE)-1</f>
        <v>3.0319504123394792E-2</v>
      </c>
      <c r="F321" s="3">
        <f>VLOOKUP($A321,Prices_Monthly!$A:$I,COLUMN(F$4),FALSE)/VLOOKUP(EOMONTH($A321,-12),Prices_Monthly!$A:$I,COLUMN(F$4),FALSE)-1</f>
        <v>8.2828064097011378E-3</v>
      </c>
      <c r="G321" s="3">
        <f>VLOOKUP($A321,Prices_Monthly!$A:$I,COLUMN(G$4),FALSE)/VLOOKUP(EOMONTH($A321,-12),Prices_Monthly!$A:$I,COLUMN(G$4),FALSE)-1</f>
        <v>-1.0322506142821264E-2</v>
      </c>
      <c r="H321" s="3">
        <f>VLOOKUP($A321,Prices_Monthly!$A:$I,COLUMN(H$4),FALSE)/VLOOKUP(EOMONTH($A321,-12),Prices_Monthly!$A:$I,COLUMN(H$4),FALSE)-1</f>
        <v>0.11095390604567812</v>
      </c>
      <c r="I321" s="3">
        <f>VLOOKUP($A321,Prices_Monthly!$A:$I,COLUMN(I$4),FALSE)/VLOOKUP(EOMONTH($A321,-12),Prices_Monthly!$A:$I,COLUMN(I$4),FALSE)-1</f>
        <v>1.5166099159894308E-2</v>
      </c>
    </row>
    <row r="322" spans="1:9" x14ac:dyDescent="0.35">
      <c r="A322" s="2">
        <v>42521</v>
      </c>
      <c r="B322" s="3">
        <f>VLOOKUP($A322,Prices_Monthly!$A:$I,COLUMN(B$4),FALSE)/VLOOKUP(EOMONTH($A322,-12),Prices_Monthly!$A:$I,COLUMN(B$4),FALSE)-1</f>
        <v>-0.3441642490220862</v>
      </c>
      <c r="C322" s="3">
        <f>VLOOKUP($A322,Prices_Monthly!$A:$I,COLUMN(C$4),FALSE)/VLOOKUP(EOMONTH($A322,-12),Prices_Monthly!$A:$I,COLUMN(C$4),FALSE)-1</f>
        <v>1.728361117494237E-2</v>
      </c>
      <c r="D322" s="3">
        <f>VLOOKUP($A322,Prices_Monthly!$A:$I,COLUMN(D$4),FALSE)/VLOOKUP(EOMONTH($A322,-12),Prices_Monthly!$A:$I,COLUMN(D$4),FALSE)-1</f>
        <v>3.7579653988749184E-2</v>
      </c>
      <c r="E322" s="3">
        <f>VLOOKUP($A322,Prices_Monthly!$A:$I,COLUMN(E$4),FALSE)/VLOOKUP(EOMONTH($A322,-12),Prices_Monthly!$A:$I,COLUMN(E$4),FALSE)-1</f>
        <v>2.8383644360108651E-2</v>
      </c>
      <c r="F322" s="3">
        <f>VLOOKUP($A322,Prices_Monthly!$A:$I,COLUMN(F$4),FALSE)/VLOOKUP(EOMONTH($A322,-12),Prices_Monthly!$A:$I,COLUMN(F$4),FALSE)-1</f>
        <v>1.2719110731081562E-2</v>
      </c>
      <c r="G322" s="3">
        <f>VLOOKUP($A322,Prices_Monthly!$A:$I,COLUMN(G$4),FALSE)/VLOOKUP(EOMONTH($A322,-12),Prices_Monthly!$A:$I,COLUMN(G$4),FALSE)-1</f>
        <v>1.0173068952425979E-2</v>
      </c>
      <c r="H322" s="3">
        <f>VLOOKUP($A322,Prices_Monthly!$A:$I,COLUMN(H$4),FALSE)/VLOOKUP(EOMONTH($A322,-12),Prices_Monthly!$A:$I,COLUMN(H$4),FALSE)-1</f>
        <v>0.11131796642125646</v>
      </c>
      <c r="I322" s="3">
        <f>VLOOKUP($A322,Prices_Monthly!$A:$I,COLUMN(I$4),FALSE)/VLOOKUP(EOMONTH($A322,-12),Prices_Monthly!$A:$I,COLUMN(I$4),FALSE)-1</f>
        <v>8.1184581676123635E-3</v>
      </c>
    </row>
    <row r="323" spans="1:9" x14ac:dyDescent="0.35">
      <c r="A323" s="2">
        <v>42551</v>
      </c>
      <c r="B323" s="3">
        <f>VLOOKUP($A323,Prices_Monthly!$A:$I,COLUMN(B$4),FALSE)/VLOOKUP(EOMONTH($A323,-12),Prices_Monthly!$A:$I,COLUMN(B$4),FALSE)-1</f>
        <v>-0.33546859594352507</v>
      </c>
      <c r="C323" s="3">
        <f>VLOOKUP($A323,Prices_Monthly!$A:$I,COLUMN(C$4),FALSE)/VLOOKUP(EOMONTH($A323,-12),Prices_Monthly!$A:$I,COLUMN(C$4),FALSE)-1</f>
        <v>0.12038016289784537</v>
      </c>
      <c r="D323" s="3">
        <f>VLOOKUP($A323,Prices_Monthly!$A:$I,COLUMN(D$4),FALSE)/VLOOKUP(EOMONTH($A323,-12),Prices_Monthly!$A:$I,COLUMN(D$4),FALSE)-1</f>
        <v>4.6689795062948125E-2</v>
      </c>
      <c r="E323" s="3">
        <f>VLOOKUP($A323,Prices_Monthly!$A:$I,COLUMN(E$4),FALSE)/VLOOKUP(EOMONTH($A323,-12),Prices_Monthly!$A:$I,COLUMN(E$4),FALSE)-1</f>
        <v>6.7199363616181396E-2</v>
      </c>
      <c r="F323" s="3">
        <f>VLOOKUP($A323,Prices_Monthly!$A:$I,COLUMN(F$4),FALSE)/VLOOKUP(EOMONTH($A323,-12),Prices_Monthly!$A:$I,COLUMN(F$4),FALSE)-1</f>
        <v>3.6291202794149546E-2</v>
      </c>
      <c r="G323" s="3">
        <f>VLOOKUP($A323,Prices_Monthly!$A:$I,COLUMN(G$4),FALSE)/VLOOKUP(EOMONTH($A323,-12),Prices_Monthly!$A:$I,COLUMN(G$4),FALSE)-1</f>
        <v>1.1079980078044338E-2</v>
      </c>
      <c r="H323" s="3">
        <f>VLOOKUP($A323,Prices_Monthly!$A:$I,COLUMN(H$4),FALSE)/VLOOKUP(EOMONTH($A323,-12),Prices_Monthly!$A:$I,COLUMN(H$4),FALSE)-1</f>
        <v>0.1834463940244293</v>
      </c>
      <c r="I323" s="3">
        <f>VLOOKUP($A323,Prices_Monthly!$A:$I,COLUMN(I$4),FALSE)/VLOOKUP(EOMONTH($A323,-12),Prices_Monthly!$A:$I,COLUMN(I$4),FALSE)-1</f>
        <v>-1.1006352291821675E-2</v>
      </c>
    </row>
    <row r="324" spans="1:9" x14ac:dyDescent="0.35">
      <c r="A324" s="2">
        <v>42582</v>
      </c>
      <c r="B324" s="3">
        <f>VLOOKUP($A324,Prices_Monthly!$A:$I,COLUMN(B$4),FALSE)/VLOOKUP(EOMONTH($A324,-12),Prices_Monthly!$A:$I,COLUMN(B$4),FALSE)-1</f>
        <v>-0.34953952324904891</v>
      </c>
      <c r="C324" s="3">
        <f>VLOOKUP($A324,Prices_Monthly!$A:$I,COLUMN(C$4),FALSE)/VLOOKUP(EOMONTH($A324,-12),Prices_Monthly!$A:$I,COLUMN(C$4),FALSE)-1</f>
        <v>0.22796415669593162</v>
      </c>
      <c r="D324" s="3">
        <f>VLOOKUP($A324,Prices_Monthly!$A:$I,COLUMN(D$4),FALSE)/VLOOKUP(EOMONTH($A324,-12),Prices_Monthly!$A:$I,COLUMN(D$4),FALSE)-1</f>
        <v>4.0394261652198171E-2</v>
      </c>
      <c r="E324" s="3">
        <f>VLOOKUP($A324,Prices_Monthly!$A:$I,COLUMN(E$4),FALSE)/VLOOKUP(EOMONTH($A324,-12),Prices_Monthly!$A:$I,COLUMN(E$4),FALSE)-1</f>
        <v>5.7093656096997236E-2</v>
      </c>
      <c r="F324" s="3">
        <f>VLOOKUP($A324,Prices_Monthly!$A:$I,COLUMN(F$4),FALSE)/VLOOKUP(EOMONTH($A324,-12),Prices_Monthly!$A:$I,COLUMN(F$4),FALSE)-1</f>
        <v>5.2412245552171832E-2</v>
      </c>
      <c r="G324" s="3">
        <f>VLOOKUP($A324,Prices_Monthly!$A:$I,COLUMN(G$4),FALSE)/VLOOKUP(EOMONTH($A324,-12),Prices_Monthly!$A:$I,COLUMN(G$4),FALSE)-1</f>
        <v>3.8376617556401094E-2</v>
      </c>
      <c r="H324" s="3">
        <f>VLOOKUP($A324,Prices_Monthly!$A:$I,COLUMN(H$4),FALSE)/VLOOKUP(EOMONTH($A324,-12),Prices_Monthly!$A:$I,COLUMN(H$4),FALSE)-1</f>
        <v>0.19868295153937066</v>
      </c>
      <c r="I324" s="3">
        <f>VLOOKUP($A324,Prices_Monthly!$A:$I,COLUMN(I$4),FALSE)/VLOOKUP(EOMONTH($A324,-12),Prices_Monthly!$A:$I,COLUMN(I$4),FALSE)-1</f>
        <v>3.2448092092598468E-3</v>
      </c>
    </row>
    <row r="325" spans="1:9" x14ac:dyDescent="0.35">
      <c r="A325" s="2">
        <v>42613</v>
      </c>
      <c r="B325" s="3">
        <f>VLOOKUP($A325,Prices_Monthly!$A:$I,COLUMN(B$4),FALSE)/VLOOKUP(EOMONTH($A325,-12),Prices_Monthly!$A:$I,COLUMN(B$4),FALSE)-1</f>
        <v>-0.27897801766885399</v>
      </c>
      <c r="C325" s="3">
        <f>VLOOKUP($A325,Prices_Monthly!$A:$I,COLUMN(C$4),FALSE)/VLOOKUP(EOMONTH($A325,-12),Prices_Monthly!$A:$I,COLUMN(C$4),FALSE)-1</f>
        <v>0.14708992249863462</v>
      </c>
      <c r="D325" s="3">
        <f>VLOOKUP($A325,Prices_Monthly!$A:$I,COLUMN(D$4),FALSE)/VLOOKUP(EOMONTH($A325,-12),Prices_Monthly!$A:$I,COLUMN(D$4),FALSE)-1</f>
        <v>2.9421156660670578E-2</v>
      </c>
      <c r="E325" s="3">
        <f>VLOOKUP($A325,Prices_Monthly!$A:$I,COLUMN(E$4),FALSE)/VLOOKUP(EOMONTH($A325,-12),Prices_Monthly!$A:$I,COLUMN(E$4),FALSE)-1</f>
        <v>4.6348900745551536E-2</v>
      </c>
      <c r="F325" s="3">
        <f>VLOOKUP($A325,Prices_Monthly!$A:$I,COLUMN(F$4),FALSE)/VLOOKUP(EOMONTH($A325,-12),Prices_Monthly!$A:$I,COLUMN(F$4),FALSE)-1</f>
        <v>0.12212480072876342</v>
      </c>
      <c r="G325" s="3">
        <f>VLOOKUP($A325,Prices_Monthly!$A:$I,COLUMN(G$4),FALSE)/VLOOKUP(EOMONTH($A325,-12),Prices_Monthly!$A:$I,COLUMN(G$4),FALSE)-1</f>
        <v>0.12560375475421282</v>
      </c>
      <c r="H325" s="3">
        <f>VLOOKUP($A325,Prices_Monthly!$A:$I,COLUMN(H$4),FALSE)/VLOOKUP(EOMONTH($A325,-12),Prices_Monthly!$A:$I,COLUMN(H$4),FALSE)-1</f>
        <v>0.15890355864575301</v>
      </c>
      <c r="I325" s="3">
        <f>VLOOKUP($A325,Prices_Monthly!$A:$I,COLUMN(I$4),FALSE)/VLOOKUP(EOMONTH($A325,-12),Prices_Monthly!$A:$I,COLUMN(I$4),FALSE)-1</f>
        <v>-1.7016493795709908E-2</v>
      </c>
    </row>
    <row r="326" spans="1:9" x14ac:dyDescent="0.35">
      <c r="A326" s="2">
        <v>42643</v>
      </c>
      <c r="B326" s="3">
        <f>VLOOKUP($A326,Prices_Monthly!$A:$I,COLUMN(B$4),FALSE)/VLOOKUP(EOMONTH($A326,-12),Prices_Monthly!$A:$I,COLUMN(B$4),FALSE)-1</f>
        <v>-0.19366585897990163</v>
      </c>
      <c r="C326" s="3">
        <f>VLOOKUP($A326,Prices_Monthly!$A:$I,COLUMN(C$4),FALSE)/VLOOKUP(EOMONTH($A326,-12),Prices_Monthly!$A:$I,COLUMN(C$4),FALSE)-1</f>
        <v>0.16994929368364708</v>
      </c>
      <c r="D326" s="3">
        <f>VLOOKUP($A326,Prices_Monthly!$A:$I,COLUMN(D$4),FALSE)/VLOOKUP(EOMONTH($A326,-12),Prices_Monthly!$A:$I,COLUMN(D$4),FALSE)-1</f>
        <v>3.0163931269298949E-2</v>
      </c>
      <c r="E326" s="3">
        <f>VLOOKUP($A326,Prices_Monthly!$A:$I,COLUMN(E$4),FALSE)/VLOOKUP(EOMONTH($A326,-12),Prices_Monthly!$A:$I,COLUMN(E$4),FALSE)-1</f>
        <v>3.4361508450381439E-2</v>
      </c>
      <c r="F326" s="3">
        <f>VLOOKUP($A326,Prices_Monthly!$A:$I,COLUMN(F$4),FALSE)/VLOOKUP(EOMONTH($A326,-12),Prices_Monthly!$A:$I,COLUMN(F$4),FALSE)-1</f>
        <v>0.15053763440860202</v>
      </c>
      <c r="G326" s="3">
        <f>VLOOKUP($A326,Prices_Monthly!$A:$I,COLUMN(G$4),FALSE)/VLOOKUP(EOMONTH($A326,-12),Prices_Monthly!$A:$I,COLUMN(G$4),FALSE)-1</f>
        <v>0.1764437440888702</v>
      </c>
      <c r="H326" s="3">
        <f>VLOOKUP($A326,Prices_Monthly!$A:$I,COLUMN(H$4),FALSE)/VLOOKUP(EOMONTH($A326,-12),Prices_Monthly!$A:$I,COLUMN(H$4),FALSE)-1</f>
        <v>0.17115274353534793</v>
      </c>
      <c r="I326" s="3">
        <f>VLOOKUP($A326,Prices_Monthly!$A:$I,COLUMN(I$4),FALSE)/VLOOKUP(EOMONTH($A326,-12),Prices_Monthly!$A:$I,COLUMN(I$4),FALSE)-1</f>
        <v>-3.6661795985533097E-3</v>
      </c>
    </row>
    <row r="327" spans="1:9" x14ac:dyDescent="0.35">
      <c r="A327" s="2">
        <v>42674</v>
      </c>
      <c r="B327" s="3">
        <f>VLOOKUP($A327,Prices_Monthly!$A:$I,COLUMN(B$4),FALSE)/VLOOKUP(EOMONTH($A327,-12),Prices_Monthly!$A:$I,COLUMN(B$4),FALSE)-1</f>
        <v>-0.18622612850422493</v>
      </c>
      <c r="C327" s="3">
        <f>VLOOKUP($A327,Prices_Monthly!$A:$I,COLUMN(C$4),FALSE)/VLOOKUP(EOMONTH($A327,-12),Prices_Monthly!$A:$I,COLUMN(C$4),FALSE)-1</f>
        <v>0.10490896437809427</v>
      </c>
      <c r="D327" s="3">
        <f>VLOOKUP($A327,Prices_Monthly!$A:$I,COLUMN(D$4),FALSE)/VLOOKUP(EOMONTH($A327,-12),Prices_Monthly!$A:$I,COLUMN(D$4),FALSE)-1</f>
        <v>2.3141423173333786E-2</v>
      </c>
      <c r="E327" s="3">
        <f>VLOOKUP($A327,Prices_Monthly!$A:$I,COLUMN(E$4),FALSE)/VLOOKUP(EOMONTH($A327,-12),Prices_Monthly!$A:$I,COLUMN(E$4),FALSE)-1</f>
        <v>3.0913381022902975E-2</v>
      </c>
      <c r="F327" s="3">
        <f>VLOOKUP($A327,Prices_Monthly!$A:$I,COLUMN(F$4),FALSE)/VLOOKUP(EOMONTH($A327,-12),Prices_Monthly!$A:$I,COLUMN(F$4),FALSE)-1</f>
        <v>3.9266311656177777E-2</v>
      </c>
      <c r="G327" s="3">
        <f>VLOOKUP($A327,Prices_Monthly!$A:$I,COLUMN(G$4),FALSE)/VLOOKUP(EOMONTH($A327,-12),Prices_Monthly!$A:$I,COLUMN(G$4),FALSE)-1</f>
        <v>3.8846371098747445E-2</v>
      </c>
      <c r="H327" s="3">
        <f>VLOOKUP($A327,Prices_Monthly!$A:$I,COLUMN(H$4),FALSE)/VLOOKUP(EOMONTH($A327,-12),Prices_Monthly!$A:$I,COLUMN(H$4),FALSE)-1</f>
        <v>0.13623937650448359</v>
      </c>
      <c r="I327" s="3">
        <f>VLOOKUP($A327,Prices_Monthly!$A:$I,COLUMN(I$4),FALSE)/VLOOKUP(EOMONTH($A327,-12),Prices_Monthly!$A:$I,COLUMN(I$4),FALSE)-1</f>
        <v>-1.882839617808485E-2</v>
      </c>
    </row>
    <row r="328" spans="1:9" x14ac:dyDescent="0.35">
      <c r="A328" s="2">
        <v>42704</v>
      </c>
      <c r="B328" s="3">
        <f>VLOOKUP($A328,Prices_Monthly!$A:$I,COLUMN(B$4),FALSE)/VLOOKUP(EOMONTH($A328,-12),Prices_Monthly!$A:$I,COLUMN(B$4),FALSE)-1</f>
        <v>-9.8051343110674871E-2</v>
      </c>
      <c r="C328" s="3">
        <f>VLOOKUP($A328,Prices_Monthly!$A:$I,COLUMN(C$4),FALSE)/VLOOKUP(EOMONTH($A328,-12),Prices_Monthly!$A:$I,COLUMN(C$4),FALSE)-1</f>
        <v>8.9385769928370884E-2</v>
      </c>
      <c r="D328" s="3">
        <f>VLOOKUP($A328,Prices_Monthly!$A:$I,COLUMN(D$4),FALSE)/VLOOKUP(EOMONTH($A328,-12),Prices_Monthly!$A:$I,COLUMN(D$4),FALSE)-1</f>
        <v>1.5592041734422635E-2</v>
      </c>
      <c r="E328" s="3">
        <f>VLOOKUP($A328,Prices_Monthly!$A:$I,COLUMN(E$4),FALSE)/VLOOKUP(EOMONTH($A328,-12),Prices_Monthly!$A:$I,COLUMN(E$4),FALSE)-1</f>
        <v>7.4688038893189201E-4</v>
      </c>
      <c r="F328" s="3">
        <f>VLOOKUP($A328,Prices_Monthly!$A:$I,COLUMN(F$4),FALSE)/VLOOKUP(EOMONTH($A328,-12),Prices_Monthly!$A:$I,COLUMN(F$4),FALSE)-1</f>
        <v>7.4711718959506568E-2</v>
      </c>
      <c r="G328" s="3">
        <f>VLOOKUP($A328,Prices_Monthly!$A:$I,COLUMN(G$4),FALSE)/VLOOKUP(EOMONTH($A328,-12),Prices_Monthly!$A:$I,COLUMN(G$4),FALSE)-1</f>
        <v>3.7318940892627106E-2</v>
      </c>
      <c r="H328" s="3">
        <f>VLOOKUP($A328,Prices_Monthly!$A:$I,COLUMN(H$4),FALSE)/VLOOKUP(EOMONTH($A328,-12),Prices_Monthly!$A:$I,COLUMN(H$4),FALSE)-1</f>
        <v>6.9115665932340642E-2</v>
      </c>
      <c r="I328" s="3">
        <f>VLOOKUP($A328,Prices_Monthly!$A:$I,COLUMN(I$4),FALSE)/VLOOKUP(EOMONTH($A328,-12),Prices_Monthly!$A:$I,COLUMN(I$4),FALSE)-1</f>
        <v>-8.0221112155819396E-3</v>
      </c>
    </row>
    <row r="329" spans="1:9" x14ac:dyDescent="0.35">
      <c r="A329" s="2">
        <v>42735</v>
      </c>
      <c r="B329" s="3">
        <f>VLOOKUP($A329,Prices_Monthly!$A:$I,COLUMN(B$4),FALSE)/VLOOKUP(EOMONTH($A329,-12),Prices_Monthly!$A:$I,COLUMN(B$4),FALSE)-1</f>
        <v>0.30206131244659873</v>
      </c>
      <c r="C329" s="3">
        <f>VLOOKUP($A329,Prices_Monthly!$A:$I,COLUMN(C$4),FALSE)/VLOOKUP(EOMONTH($A329,-12),Prices_Monthly!$A:$I,COLUMN(C$4),FALSE)-1</f>
        <v>7.3924855634924125E-2</v>
      </c>
      <c r="D329" s="3">
        <f>VLOOKUP($A329,Prices_Monthly!$A:$I,COLUMN(D$4),FALSE)/VLOOKUP(EOMONTH($A329,-12),Prices_Monthly!$A:$I,COLUMN(D$4),FALSE)-1</f>
        <v>1.2850763426280887E-2</v>
      </c>
      <c r="E329" s="3">
        <f>VLOOKUP($A329,Prices_Monthly!$A:$I,COLUMN(E$4),FALSE)/VLOOKUP(EOMONTH($A329,-12),Prices_Monthly!$A:$I,COLUMN(E$4),FALSE)-1</f>
        <v>3.0785478714827619E-3</v>
      </c>
      <c r="F329" s="3">
        <f>VLOOKUP($A329,Prices_Monthly!$A:$I,COLUMN(F$4),FALSE)/VLOOKUP(EOMONTH($A329,-12),Prices_Monthly!$A:$I,COLUMN(F$4),FALSE)-1</f>
        <v>0.11470042562479543</v>
      </c>
      <c r="G329" s="3">
        <f>VLOOKUP($A329,Prices_Monthly!$A:$I,COLUMN(G$4),FALSE)/VLOOKUP(EOMONTH($A329,-12),Prices_Monthly!$A:$I,COLUMN(G$4),FALSE)-1</f>
        <v>6.4937692899920352E-2</v>
      </c>
      <c r="H329" s="3">
        <f>VLOOKUP($A329,Prices_Monthly!$A:$I,COLUMN(H$4),FALSE)/VLOOKUP(EOMONTH($A329,-12),Prices_Monthly!$A:$I,COLUMN(H$4),FALSE)-1</f>
        <v>1.8528104322599548E-2</v>
      </c>
      <c r="I329" s="3">
        <f>VLOOKUP($A329,Prices_Monthly!$A:$I,COLUMN(I$4),FALSE)/VLOOKUP(EOMONTH($A329,-12),Prices_Monthly!$A:$I,COLUMN(I$4),FALSE)-1</f>
        <v>-4.1567305721563641E-2</v>
      </c>
    </row>
    <row r="330" spans="1:9" x14ac:dyDescent="0.35">
      <c r="A330" s="2">
        <v>42766</v>
      </c>
      <c r="B330" s="3">
        <f>VLOOKUP($A330,Prices_Monthly!$A:$I,COLUMN(B$4),FALSE)/VLOOKUP(EOMONTH($A330,-12),Prices_Monthly!$A:$I,COLUMN(B$4),FALSE)-1</f>
        <v>0.4027425694904061</v>
      </c>
      <c r="C330" s="3">
        <f>VLOOKUP($A330,Prices_Monthly!$A:$I,COLUMN(C$4),FALSE)/VLOOKUP(EOMONTH($A330,-12),Prices_Monthly!$A:$I,COLUMN(C$4),FALSE)-1</f>
        <v>7.0352917704023632E-2</v>
      </c>
      <c r="D330" s="3">
        <f>VLOOKUP($A330,Prices_Monthly!$A:$I,COLUMN(D$4),FALSE)/VLOOKUP(EOMONTH($A330,-12),Prices_Monthly!$A:$I,COLUMN(D$4),FALSE)-1</f>
        <v>1.1532509520069123E-3</v>
      </c>
      <c r="E330" s="3">
        <f>VLOOKUP($A330,Prices_Monthly!$A:$I,COLUMN(E$4),FALSE)/VLOOKUP(EOMONTH($A330,-12),Prices_Monthly!$A:$I,COLUMN(E$4),FALSE)-1</f>
        <v>-2.3881583852432664E-2</v>
      </c>
      <c r="F330" s="3">
        <f>VLOOKUP($A330,Prices_Monthly!$A:$I,COLUMN(F$4),FALSE)/VLOOKUP(EOMONTH($A330,-12),Prices_Monthly!$A:$I,COLUMN(F$4),FALSE)-1</f>
        <v>0.19578729281767959</v>
      </c>
      <c r="G330" s="3">
        <f>VLOOKUP($A330,Prices_Monthly!$A:$I,COLUMN(G$4),FALSE)/VLOOKUP(EOMONTH($A330,-12),Prices_Monthly!$A:$I,COLUMN(G$4),FALSE)-1</f>
        <v>0.20467358588098983</v>
      </c>
      <c r="H330" s="3">
        <f>VLOOKUP($A330,Prices_Monthly!$A:$I,COLUMN(H$4),FALSE)/VLOOKUP(EOMONTH($A330,-12),Prices_Monthly!$A:$I,COLUMN(H$4),FALSE)-1</f>
        <v>6.0777515469874643E-2</v>
      </c>
      <c r="I330" s="3">
        <f>VLOOKUP($A330,Prices_Monthly!$A:$I,COLUMN(I$4),FALSE)/VLOOKUP(EOMONTH($A330,-12),Prices_Monthly!$A:$I,COLUMN(I$4),FALSE)-1</f>
        <v>-1.4967535297193746E-2</v>
      </c>
    </row>
    <row r="331" spans="1:9" x14ac:dyDescent="0.35">
      <c r="A331" s="2">
        <v>42794</v>
      </c>
      <c r="B331" s="3">
        <f>VLOOKUP($A331,Prices_Monthly!$A:$I,COLUMN(B$4),FALSE)/VLOOKUP(EOMONTH($A331,-12),Prices_Monthly!$A:$I,COLUMN(B$4),FALSE)-1</f>
        <v>0.33274532938790125</v>
      </c>
      <c r="C331" s="3">
        <f>VLOOKUP($A331,Prices_Monthly!$A:$I,COLUMN(C$4),FALSE)/VLOOKUP(EOMONTH($A331,-12),Prices_Monthly!$A:$I,COLUMN(C$4),FALSE)-1</f>
        <v>1.9994315056466316E-3</v>
      </c>
      <c r="D331" s="3">
        <f>VLOOKUP($A331,Prices_Monthly!$A:$I,COLUMN(D$4),FALSE)/VLOOKUP(EOMONTH($A331,-12),Prices_Monthly!$A:$I,COLUMN(D$4),FALSE)-1</f>
        <v>-5.674686437845966E-3</v>
      </c>
      <c r="E331" s="3">
        <f>VLOOKUP($A331,Prices_Monthly!$A:$I,COLUMN(E$4),FALSE)/VLOOKUP(EOMONTH($A331,-12),Prices_Monthly!$A:$I,COLUMN(E$4),FALSE)-1</f>
        <v>-2.8575640584466377E-2</v>
      </c>
      <c r="F331" s="3">
        <f>VLOOKUP($A331,Prices_Monthly!$A:$I,COLUMN(F$4),FALSE)/VLOOKUP(EOMONTH($A331,-12),Prices_Monthly!$A:$I,COLUMN(F$4),FALSE)-1</f>
        <v>0.24253065453917455</v>
      </c>
      <c r="G331" s="3">
        <f>VLOOKUP($A331,Prices_Monthly!$A:$I,COLUMN(G$4),FALSE)/VLOOKUP(EOMONTH($A331,-12),Prices_Monthly!$A:$I,COLUMN(G$4),FALSE)-1</f>
        <v>0.27485863936670452</v>
      </c>
      <c r="H331" s="3">
        <f>VLOOKUP($A331,Prices_Monthly!$A:$I,COLUMN(H$4),FALSE)/VLOOKUP(EOMONTH($A331,-12),Prices_Monthly!$A:$I,COLUMN(H$4),FALSE)-1</f>
        <v>-5.4049589686168131E-3</v>
      </c>
      <c r="I331" s="3">
        <f>VLOOKUP($A331,Prices_Monthly!$A:$I,COLUMN(I$4),FALSE)/VLOOKUP(EOMONTH($A331,-12),Prices_Monthly!$A:$I,COLUMN(I$4),FALSE)-1</f>
        <v>-3.5870257853776844E-2</v>
      </c>
    </row>
    <row r="332" spans="1:9" x14ac:dyDescent="0.35">
      <c r="A332" s="2">
        <v>42825</v>
      </c>
      <c r="B332" s="3">
        <f>VLOOKUP($A332,Prices_Monthly!$A:$I,COLUMN(B$4),FALSE)/VLOOKUP(EOMONTH($A332,-12),Prices_Monthly!$A:$I,COLUMN(B$4),FALSE)-1</f>
        <v>0.18030100566446916</v>
      </c>
      <c r="C332" s="3">
        <f>VLOOKUP($A332,Prices_Monthly!$A:$I,COLUMN(C$4),FALSE)/VLOOKUP(EOMONTH($A332,-12),Prices_Monthly!$A:$I,COLUMN(C$4),FALSE)-1</f>
        <v>-2.9878777531160416E-3</v>
      </c>
      <c r="D332" s="3">
        <f>VLOOKUP($A332,Prices_Monthly!$A:$I,COLUMN(D$4),FALSE)/VLOOKUP(EOMONTH($A332,-12),Prices_Monthly!$A:$I,COLUMN(D$4),FALSE)-1</f>
        <v>-2.7326099897220235E-3</v>
      </c>
      <c r="E332" s="3">
        <f>VLOOKUP($A332,Prices_Monthly!$A:$I,COLUMN(E$4),FALSE)/VLOOKUP(EOMONTH($A332,-12),Prices_Monthly!$A:$I,COLUMN(E$4),FALSE)-1</f>
        <v>-2.7765977117973573E-2</v>
      </c>
      <c r="F332" s="3">
        <f>VLOOKUP($A332,Prices_Monthly!$A:$I,COLUMN(F$4),FALSE)/VLOOKUP(EOMONTH($A332,-12),Prices_Monthly!$A:$I,COLUMN(F$4),FALSE)-1</f>
        <v>0.16295737457563186</v>
      </c>
      <c r="G332" s="3">
        <f>VLOOKUP($A332,Prices_Monthly!$A:$I,COLUMN(G$4),FALSE)/VLOOKUP(EOMONTH($A332,-12),Prices_Monthly!$A:$I,COLUMN(G$4),FALSE)-1</f>
        <v>0.21716745436386087</v>
      </c>
      <c r="H332" s="3">
        <f>VLOOKUP($A332,Prices_Monthly!$A:$I,COLUMN(H$4),FALSE)/VLOOKUP(EOMONTH($A332,-12),Prices_Monthly!$A:$I,COLUMN(H$4),FALSE)-1</f>
        <v>-5.7762580808891073E-3</v>
      </c>
      <c r="I332" s="3">
        <f>VLOOKUP($A332,Prices_Monthly!$A:$I,COLUMN(I$4),FALSE)/VLOOKUP(EOMONTH($A332,-12),Prices_Monthly!$A:$I,COLUMN(I$4),FALSE)-1</f>
        <v>-7.5195409634958965E-2</v>
      </c>
    </row>
    <row r="333" spans="1:9" x14ac:dyDescent="0.35">
      <c r="A333" s="2">
        <v>42855</v>
      </c>
      <c r="B333" s="3">
        <f>VLOOKUP($A333,Prices_Monthly!$A:$I,COLUMN(B$4),FALSE)/VLOOKUP(EOMONTH($A333,-12),Prices_Monthly!$A:$I,COLUMN(B$4),FALSE)-1</f>
        <v>-5.1553326520337173E-4</v>
      </c>
      <c r="C333" s="3">
        <f>VLOOKUP($A333,Prices_Monthly!$A:$I,COLUMN(C$4),FALSE)/VLOOKUP(EOMONTH($A333,-12),Prices_Monthly!$A:$I,COLUMN(C$4),FALSE)-1</f>
        <v>-3.2355470847102996E-2</v>
      </c>
      <c r="D333" s="3">
        <f>VLOOKUP($A333,Prices_Monthly!$A:$I,COLUMN(D$4),FALSE)/VLOOKUP(EOMONTH($A333,-12),Prices_Monthly!$A:$I,COLUMN(D$4),FALSE)-1</f>
        <v>9.2068359583108439E-4</v>
      </c>
      <c r="E333" s="3">
        <f>VLOOKUP($A333,Prices_Monthly!$A:$I,COLUMN(E$4),FALSE)/VLOOKUP(EOMONTH($A333,-12),Prices_Monthly!$A:$I,COLUMN(E$4),FALSE)-1</f>
        <v>-1.6265423450624317E-2</v>
      </c>
      <c r="F333" s="3">
        <f>VLOOKUP($A333,Prices_Monthly!$A:$I,COLUMN(F$4),FALSE)/VLOOKUP(EOMONTH($A333,-12),Prices_Monthly!$A:$I,COLUMN(F$4),FALSE)-1</f>
        <v>0.16918120805369119</v>
      </c>
      <c r="G333" s="3">
        <f>VLOOKUP($A333,Prices_Monthly!$A:$I,COLUMN(G$4),FALSE)/VLOOKUP(EOMONTH($A333,-12),Prices_Monthly!$A:$I,COLUMN(G$4),FALSE)-1</f>
        <v>0.29068494413617052</v>
      </c>
      <c r="H333" s="3">
        <f>VLOOKUP($A333,Prices_Monthly!$A:$I,COLUMN(H$4),FALSE)/VLOOKUP(EOMONTH($A333,-12),Prices_Monthly!$A:$I,COLUMN(H$4),FALSE)-1</f>
        <v>-5.3740866522589248E-2</v>
      </c>
      <c r="I333" s="3">
        <f>VLOOKUP($A333,Prices_Monthly!$A:$I,COLUMN(I$4),FALSE)/VLOOKUP(EOMONTH($A333,-12),Prices_Monthly!$A:$I,COLUMN(I$4),FALSE)-1</f>
        <v>-6.3581709812110643E-2</v>
      </c>
    </row>
    <row r="334" spans="1:9" x14ac:dyDescent="0.35">
      <c r="A334" s="2">
        <v>42886</v>
      </c>
      <c r="B334" s="3">
        <f>VLOOKUP($A334,Prices_Monthly!$A:$I,COLUMN(B$4),FALSE)/VLOOKUP(EOMONTH($A334,-12),Prices_Monthly!$A:$I,COLUMN(B$4),FALSE)-1</f>
        <v>-0.10346471683444858</v>
      </c>
      <c r="C334" s="3">
        <f>VLOOKUP($A334,Prices_Monthly!$A:$I,COLUMN(C$4),FALSE)/VLOOKUP(EOMONTH($A334,-12),Prices_Monthly!$A:$I,COLUMN(C$4),FALSE)-1</f>
        <v>3.0445611698848296E-2</v>
      </c>
      <c r="D334" s="3">
        <f>VLOOKUP($A334,Prices_Monthly!$A:$I,COLUMN(D$4),FALSE)/VLOOKUP(EOMONTH($A334,-12),Prices_Monthly!$A:$I,COLUMN(D$4),FALSE)-1</f>
        <v>-4.9458981653170975E-3</v>
      </c>
      <c r="E334" s="3">
        <f>VLOOKUP($A334,Prices_Monthly!$A:$I,COLUMN(E$4),FALSE)/VLOOKUP(EOMONTH($A334,-12),Prices_Monthly!$A:$I,COLUMN(E$4),FALSE)-1</f>
        <v>-7.23532750262601E-3</v>
      </c>
      <c r="F334" s="3">
        <f>VLOOKUP($A334,Prices_Monthly!$A:$I,COLUMN(F$4),FALSE)/VLOOKUP(EOMONTH($A334,-12),Prices_Monthly!$A:$I,COLUMN(F$4),FALSE)-1</f>
        <v>0.1638522427440634</v>
      </c>
      <c r="G334" s="3">
        <f>VLOOKUP($A334,Prices_Monthly!$A:$I,COLUMN(G$4),FALSE)/VLOOKUP(EOMONTH($A334,-12),Prices_Monthly!$A:$I,COLUMN(G$4),FALSE)-1</f>
        <v>0.2828062302133767</v>
      </c>
      <c r="H334" s="3">
        <f>VLOOKUP($A334,Prices_Monthly!$A:$I,COLUMN(H$4),FALSE)/VLOOKUP(EOMONTH($A334,-12),Prices_Monthly!$A:$I,COLUMN(H$4),FALSE)-1</f>
        <v>-1.218933143404366E-2</v>
      </c>
      <c r="I334" s="3">
        <f>VLOOKUP($A334,Prices_Monthly!$A:$I,COLUMN(I$4),FALSE)/VLOOKUP(EOMONTH($A334,-12),Prices_Monthly!$A:$I,COLUMN(I$4),FALSE)-1</f>
        <v>-5.768133769714523E-3</v>
      </c>
    </row>
    <row r="335" spans="1:9" x14ac:dyDescent="0.35">
      <c r="A335" s="2">
        <v>42916</v>
      </c>
      <c r="B335" s="3">
        <f>VLOOKUP($A335,Prices_Monthly!$A:$I,COLUMN(B$4),FALSE)/VLOOKUP(EOMONTH($A335,-12),Prices_Monthly!$A:$I,COLUMN(B$4),FALSE)-1</f>
        <v>-0.10823700576234219</v>
      </c>
      <c r="C335" s="3">
        <f>VLOOKUP($A335,Prices_Monthly!$A:$I,COLUMN(C$4),FALSE)/VLOOKUP(EOMONTH($A335,-12),Prices_Monthly!$A:$I,COLUMN(C$4),FALSE)-1</f>
        <v>-7.4657337417153524E-2</v>
      </c>
      <c r="D335" s="3">
        <f>VLOOKUP($A335,Prices_Monthly!$A:$I,COLUMN(D$4),FALSE)/VLOOKUP(EOMONTH($A335,-12),Prices_Monthly!$A:$I,COLUMN(D$4),FALSE)-1</f>
        <v>-1.4685012891532678E-2</v>
      </c>
      <c r="E335" s="3">
        <f>VLOOKUP($A335,Prices_Monthly!$A:$I,COLUMN(E$4),FALSE)/VLOOKUP(EOMONTH($A335,-12),Prices_Monthly!$A:$I,COLUMN(E$4),FALSE)-1</f>
        <v>-3.7717173404610782E-2</v>
      </c>
      <c r="F335" s="3">
        <f>VLOOKUP($A335,Prices_Monthly!$A:$I,COLUMN(F$4),FALSE)/VLOOKUP(EOMONTH($A335,-12),Prices_Monthly!$A:$I,COLUMN(F$4),FALSE)-1</f>
        <v>0.16736005055558478</v>
      </c>
      <c r="G335" s="3">
        <f>VLOOKUP($A335,Prices_Monthly!$A:$I,COLUMN(G$4),FALSE)/VLOOKUP(EOMONTH($A335,-12),Prices_Monthly!$A:$I,COLUMN(G$4),FALSE)-1</f>
        <v>0.28103906310182492</v>
      </c>
      <c r="H335" s="3">
        <f>VLOOKUP($A335,Prices_Monthly!$A:$I,COLUMN(H$4),FALSE)/VLOOKUP(EOMONTH($A335,-12),Prices_Monthly!$A:$I,COLUMN(H$4),FALSE)-1</f>
        <v>-0.10055961873270891</v>
      </c>
      <c r="I335" s="3">
        <f>VLOOKUP($A335,Prices_Monthly!$A:$I,COLUMN(I$4),FALSE)/VLOOKUP(EOMONTH($A335,-12),Prices_Monthly!$A:$I,COLUMN(I$4),FALSE)-1</f>
        <v>1.0104530730883798E-2</v>
      </c>
    </row>
    <row r="336" spans="1:9" x14ac:dyDescent="0.35">
      <c r="A336" s="2">
        <v>42947</v>
      </c>
      <c r="B336" s="3">
        <f>VLOOKUP($A336,Prices_Monthly!$A:$I,COLUMN(B$4),FALSE)/VLOOKUP(EOMONTH($A336,-12),Prices_Monthly!$A:$I,COLUMN(B$4),FALSE)-1</f>
        <v>0.19749788447088279</v>
      </c>
      <c r="C336" s="3">
        <f>VLOOKUP($A336,Prices_Monthly!$A:$I,COLUMN(C$4),FALSE)/VLOOKUP(EOMONTH($A336,-12),Prices_Monthly!$A:$I,COLUMN(C$4),FALSE)-1</f>
        <v>-7.7546405435747645E-2</v>
      </c>
      <c r="D336" s="3">
        <f>VLOOKUP($A336,Prices_Monthly!$A:$I,COLUMN(D$4),FALSE)/VLOOKUP(EOMONTH($A336,-12),Prices_Monthly!$A:$I,COLUMN(D$4),FALSE)-1</f>
        <v>-1.229010245633666E-2</v>
      </c>
      <c r="E336" s="3">
        <f>VLOOKUP($A336,Prices_Monthly!$A:$I,COLUMN(E$4),FALSE)/VLOOKUP(EOMONTH($A336,-12),Prices_Monthly!$A:$I,COLUMN(E$4),FALSE)-1</f>
        <v>-3.5415635064027118E-2</v>
      </c>
      <c r="F336" s="3">
        <f>VLOOKUP($A336,Prices_Monthly!$A:$I,COLUMN(F$4),FALSE)/VLOOKUP(EOMONTH($A336,-12),Prices_Monthly!$A:$I,COLUMN(F$4),FALSE)-1</f>
        <v>0.14717230175652363</v>
      </c>
      <c r="G336" s="3">
        <f>VLOOKUP($A336,Prices_Monthly!$A:$I,COLUMN(G$4),FALSE)/VLOOKUP(EOMONTH($A336,-12),Prices_Monthly!$A:$I,COLUMN(G$4),FALSE)-1</f>
        <v>0.24292482357359813</v>
      </c>
      <c r="H336" s="3">
        <f>VLOOKUP($A336,Prices_Monthly!$A:$I,COLUMN(H$4),FALSE)/VLOOKUP(EOMONTH($A336,-12),Prices_Monthly!$A:$I,COLUMN(H$4),FALSE)-1</f>
        <v>-8.6477462849969045E-2</v>
      </c>
      <c r="I336" s="3">
        <f>VLOOKUP($A336,Prices_Monthly!$A:$I,COLUMN(I$4),FALSE)/VLOOKUP(EOMONTH($A336,-12),Prices_Monthly!$A:$I,COLUMN(I$4),FALSE)-1</f>
        <v>3.6986310082877338E-2</v>
      </c>
    </row>
    <row r="337" spans="1:9" x14ac:dyDescent="0.35">
      <c r="A337" s="2">
        <v>42978</v>
      </c>
      <c r="B337" s="3">
        <f>VLOOKUP($A337,Prices_Monthly!$A:$I,COLUMN(B$4),FALSE)/VLOOKUP(EOMONTH($A337,-12),Prices_Monthly!$A:$I,COLUMN(B$4),FALSE)-1</f>
        <v>0.1287514594553878</v>
      </c>
      <c r="C337" s="3">
        <f>VLOOKUP($A337,Prices_Monthly!$A:$I,COLUMN(C$4),FALSE)/VLOOKUP(EOMONTH($A337,-12),Prices_Monthly!$A:$I,COLUMN(C$4),FALSE)-1</f>
        <v>-8.5271589090393229E-3</v>
      </c>
      <c r="D337" s="3">
        <f>VLOOKUP($A337,Prices_Monthly!$A:$I,COLUMN(D$4),FALSE)/VLOOKUP(EOMONTH($A337,-12),Prices_Monthly!$A:$I,COLUMN(D$4),FALSE)-1</f>
        <v>1.837727472491002E-3</v>
      </c>
      <c r="E337" s="3">
        <f>VLOOKUP($A337,Prices_Monthly!$A:$I,COLUMN(E$4),FALSE)/VLOOKUP(EOMONTH($A337,-12),Prices_Monthly!$A:$I,COLUMN(E$4),FALSE)-1</f>
        <v>-1.6482377235405798E-2</v>
      </c>
      <c r="F337" s="3">
        <f>VLOOKUP($A337,Prices_Monthly!$A:$I,COLUMN(F$4),FALSE)/VLOOKUP(EOMONTH($A337,-12),Prices_Monthly!$A:$I,COLUMN(F$4),FALSE)-1</f>
        <v>0.14744532954487788</v>
      </c>
      <c r="G337" s="3">
        <f>VLOOKUP($A337,Prices_Monthly!$A:$I,COLUMN(G$4),FALSE)/VLOOKUP(EOMONTH($A337,-12),Prices_Monthly!$A:$I,COLUMN(G$4),FALSE)-1</f>
        <v>0.25333524714233535</v>
      </c>
      <c r="H337" s="3">
        <f>VLOOKUP($A337,Prices_Monthly!$A:$I,COLUMN(H$4),FALSE)/VLOOKUP(EOMONTH($A337,-12),Prices_Monthly!$A:$I,COLUMN(H$4),FALSE)-1</f>
        <v>-7.4735192964278552E-2</v>
      </c>
      <c r="I337" s="3">
        <f>VLOOKUP($A337,Prices_Monthly!$A:$I,COLUMN(I$4),FALSE)/VLOOKUP(EOMONTH($A337,-12),Prices_Monthly!$A:$I,COLUMN(I$4),FALSE)-1</f>
        <v>4.9338407126042982E-2</v>
      </c>
    </row>
    <row r="338" spans="1:9" x14ac:dyDescent="0.35">
      <c r="A338" s="2">
        <v>43008</v>
      </c>
      <c r="B338" s="3">
        <f>VLOOKUP($A338,Prices_Monthly!$A:$I,COLUMN(B$4),FALSE)/VLOOKUP(EOMONTH($A338,-12),Prices_Monthly!$A:$I,COLUMN(B$4),FALSE)-1</f>
        <v>0.1661350116389344</v>
      </c>
      <c r="C338" s="3">
        <f>VLOOKUP($A338,Prices_Monthly!$A:$I,COLUMN(C$4),FALSE)/VLOOKUP(EOMONTH($A338,-12),Prices_Monthly!$A:$I,COLUMN(C$4),FALSE)-1</f>
        <v>-4.0742190759198826E-2</v>
      </c>
      <c r="D338" s="3">
        <f>VLOOKUP($A338,Prices_Monthly!$A:$I,COLUMN(D$4),FALSE)/VLOOKUP(EOMONTH($A338,-12),Prices_Monthly!$A:$I,COLUMN(D$4),FALSE)-1</f>
        <v>-6.5657006847179566E-3</v>
      </c>
      <c r="E338" s="3">
        <f>VLOOKUP($A338,Prices_Monthly!$A:$I,COLUMN(E$4),FALSE)/VLOOKUP(EOMONTH($A338,-12),Prices_Monthly!$A:$I,COLUMN(E$4),FALSE)-1</f>
        <v>-3.0936970619898752E-2</v>
      </c>
      <c r="F338" s="3">
        <f>VLOOKUP($A338,Prices_Monthly!$A:$I,COLUMN(F$4),FALSE)/VLOOKUP(EOMONTH($A338,-12),Prices_Monthly!$A:$I,COLUMN(F$4),FALSE)-1</f>
        <v>0.17081470946769595</v>
      </c>
      <c r="G338" s="3">
        <f>VLOOKUP($A338,Prices_Monthly!$A:$I,COLUMN(G$4),FALSE)/VLOOKUP(EOMONTH($A338,-12),Prices_Monthly!$A:$I,COLUMN(G$4),FALSE)-1</f>
        <v>0.22426634816134117</v>
      </c>
      <c r="H338" s="3">
        <f>VLOOKUP($A338,Prices_Monthly!$A:$I,COLUMN(H$4),FALSE)/VLOOKUP(EOMONTH($A338,-12),Prices_Monthly!$A:$I,COLUMN(H$4),FALSE)-1</f>
        <v>-0.11413964748489369</v>
      </c>
      <c r="I338" s="3">
        <f>VLOOKUP($A338,Prices_Monthly!$A:$I,COLUMN(I$4),FALSE)/VLOOKUP(EOMONTH($A338,-12),Prices_Monthly!$A:$I,COLUMN(I$4),FALSE)-1</f>
        <v>3.3864594490857325E-2</v>
      </c>
    </row>
    <row r="339" spans="1:9" x14ac:dyDescent="0.35">
      <c r="A339" s="2">
        <v>43039</v>
      </c>
      <c r="B339" s="3">
        <f>VLOOKUP($A339,Prices_Monthly!$A:$I,COLUMN(B$4),FALSE)/VLOOKUP(EOMONTH($A339,-12),Prices_Monthly!$A:$I,COLUMN(B$4),FALSE)-1</f>
        <v>0.21047673895607355</v>
      </c>
      <c r="C339" s="3">
        <f>VLOOKUP($A339,Prices_Monthly!$A:$I,COLUMN(C$4),FALSE)/VLOOKUP(EOMONTH($A339,-12),Prices_Monthly!$A:$I,COLUMN(C$4),FALSE)-1</f>
        <v>-1.8637316939678183E-2</v>
      </c>
      <c r="D339" s="3">
        <f>VLOOKUP($A339,Prices_Monthly!$A:$I,COLUMN(D$4),FALSE)/VLOOKUP(EOMONTH($A339,-12),Prices_Monthly!$A:$I,COLUMN(D$4),FALSE)-1</f>
        <v>-1.6442701786786307E-3</v>
      </c>
      <c r="E339" s="3">
        <f>VLOOKUP($A339,Prices_Monthly!$A:$I,COLUMN(E$4),FALSE)/VLOOKUP(EOMONTH($A339,-12),Prices_Monthly!$A:$I,COLUMN(E$4),FALSE)-1</f>
        <v>-2.265739477732176E-2</v>
      </c>
      <c r="F339" s="3">
        <f>VLOOKUP($A339,Prices_Monthly!$A:$I,COLUMN(F$4),FALSE)/VLOOKUP(EOMONTH($A339,-12),Prices_Monthly!$A:$I,COLUMN(F$4),FALSE)-1</f>
        <v>0.21991615340820858</v>
      </c>
      <c r="G339" s="3">
        <f>VLOOKUP($A339,Prices_Monthly!$A:$I,COLUMN(G$4),FALSE)/VLOOKUP(EOMONTH($A339,-12),Prices_Monthly!$A:$I,COLUMN(G$4),FALSE)-1</f>
        <v>0.29855443153453187</v>
      </c>
      <c r="H339" s="3">
        <f>VLOOKUP($A339,Prices_Monthly!$A:$I,COLUMN(H$4),FALSE)/VLOOKUP(EOMONTH($A339,-12),Prices_Monthly!$A:$I,COLUMN(H$4),FALSE)-1</f>
        <v>-8.9472258640443836E-2</v>
      </c>
      <c r="I339" s="3">
        <f>VLOOKUP($A339,Prices_Monthly!$A:$I,COLUMN(I$4),FALSE)/VLOOKUP(EOMONTH($A339,-12),Prices_Monthly!$A:$I,COLUMN(I$4),FALSE)-1</f>
        <v>4.423684601882516E-2</v>
      </c>
    </row>
    <row r="340" spans="1:9" x14ac:dyDescent="0.35">
      <c r="A340" s="2">
        <v>43069</v>
      </c>
      <c r="B340" s="3">
        <f>VLOOKUP($A340,Prices_Monthly!$A:$I,COLUMN(B$4),FALSE)/VLOOKUP(EOMONTH($A340,-12),Prices_Monthly!$A:$I,COLUMN(B$4),FALSE)-1</f>
        <v>0.21059123142768654</v>
      </c>
      <c r="C340" s="3">
        <f>VLOOKUP($A340,Prices_Monthly!$A:$I,COLUMN(C$4),FALSE)/VLOOKUP(EOMONTH($A340,-12),Prices_Monthly!$A:$I,COLUMN(C$4),FALSE)-1</f>
        <v>6.883514905565602E-2</v>
      </c>
      <c r="D340" s="3">
        <f>VLOOKUP($A340,Prices_Monthly!$A:$I,COLUMN(D$4),FALSE)/VLOOKUP(EOMONTH($A340,-12),Prices_Monthly!$A:$I,COLUMN(D$4),FALSE)-1</f>
        <v>9.0559902227169697E-3</v>
      </c>
      <c r="E340" s="3">
        <f>VLOOKUP($A340,Prices_Monthly!$A:$I,COLUMN(E$4),FALSE)/VLOOKUP(EOMONTH($A340,-12),Prices_Monthly!$A:$I,COLUMN(E$4),FALSE)-1</f>
        <v>6.9566614569491758E-3</v>
      </c>
      <c r="F340" s="3">
        <f>VLOOKUP($A340,Prices_Monthly!$A:$I,COLUMN(F$4),FALSE)/VLOOKUP(EOMONTH($A340,-12),Prices_Monthly!$A:$I,COLUMN(F$4),FALSE)-1</f>
        <v>0.21064976544565339</v>
      </c>
      <c r="G340" s="3">
        <f>VLOOKUP($A340,Prices_Monthly!$A:$I,COLUMN(G$4),FALSE)/VLOOKUP(EOMONTH($A340,-12),Prices_Monthly!$A:$I,COLUMN(G$4),FALSE)-1</f>
        <v>0.31804252096126473</v>
      </c>
      <c r="H340" s="3">
        <f>VLOOKUP($A340,Prices_Monthly!$A:$I,COLUMN(H$4),FALSE)/VLOOKUP(EOMONTH($A340,-12),Prices_Monthly!$A:$I,COLUMN(H$4),FALSE)-1</f>
        <v>2.241360273821158E-3</v>
      </c>
      <c r="I340" s="3">
        <f>VLOOKUP($A340,Prices_Monthly!$A:$I,COLUMN(I$4),FALSE)/VLOOKUP(EOMONTH($A340,-12),Prices_Monthly!$A:$I,COLUMN(I$4),FALSE)-1</f>
        <v>0.1039920578857938</v>
      </c>
    </row>
    <row r="341" spans="1:9" x14ac:dyDescent="0.35">
      <c r="A341" s="2">
        <v>43100</v>
      </c>
      <c r="B341" s="3">
        <f>VLOOKUP($A341,Prices_Monthly!$A:$I,COLUMN(B$4),FALSE)/VLOOKUP(EOMONTH($A341,-12),Prices_Monthly!$A:$I,COLUMN(B$4),FALSE)-1</f>
        <v>0.17771095701131689</v>
      </c>
      <c r="C341" s="3">
        <f>VLOOKUP($A341,Prices_Monthly!$A:$I,COLUMN(C$4),FALSE)/VLOOKUP(EOMONTH($A341,-12),Prices_Monthly!$A:$I,COLUMN(C$4),FALSE)-1</f>
        <v>0.11725950771236615</v>
      </c>
      <c r="D341" s="3">
        <f>VLOOKUP($A341,Prices_Monthly!$A:$I,COLUMN(D$4),FALSE)/VLOOKUP(EOMONTH($A341,-12),Prices_Monthly!$A:$I,COLUMN(D$4),FALSE)-1</f>
        <v>8.520319335544535E-3</v>
      </c>
      <c r="E341" s="3">
        <f>VLOOKUP($A341,Prices_Monthly!$A:$I,COLUMN(E$4),FALSE)/VLOOKUP(EOMONTH($A341,-12),Prices_Monthly!$A:$I,COLUMN(E$4),FALSE)-1</f>
        <v>8.8557096620101028E-3</v>
      </c>
      <c r="F341" s="3">
        <f>VLOOKUP($A341,Prices_Monthly!$A:$I,COLUMN(F$4),FALSE)/VLOOKUP(EOMONTH($A341,-12),Prices_Monthly!$A:$I,COLUMN(F$4),FALSE)-1</f>
        <v>0.19879577051106323</v>
      </c>
      <c r="G341" s="3">
        <f>VLOOKUP($A341,Prices_Monthly!$A:$I,COLUMN(G$4),FALSE)/VLOOKUP(EOMONTH($A341,-12),Prices_Monthly!$A:$I,COLUMN(G$4),FALSE)-1</f>
        <v>0.30916143594441858</v>
      </c>
      <c r="H341" s="3">
        <f>VLOOKUP($A341,Prices_Monthly!$A:$I,COLUMN(H$4),FALSE)/VLOOKUP(EOMONTH($A341,-12),Prices_Monthly!$A:$I,COLUMN(H$4),FALSE)-1</f>
        <v>1.8871984495838712E-2</v>
      </c>
      <c r="I341" s="3">
        <f>VLOOKUP($A341,Prices_Monthly!$A:$I,COLUMN(I$4),FALSE)/VLOOKUP(EOMONTH($A341,-12),Prices_Monthly!$A:$I,COLUMN(I$4),FALSE)-1</f>
        <v>0.11720252723429869</v>
      </c>
    </row>
    <row r="342" spans="1:9" x14ac:dyDescent="0.35">
      <c r="A342" s="2">
        <v>43131</v>
      </c>
      <c r="B342" s="3">
        <f>VLOOKUP($A342,Prices_Monthly!$A:$I,COLUMN(B$4),FALSE)/VLOOKUP(EOMONTH($A342,-12),Prices_Monthly!$A:$I,COLUMN(B$4),FALSE)-1</f>
        <v>0.22642829540943432</v>
      </c>
      <c r="C342" s="3">
        <f>VLOOKUP($A342,Prices_Monthly!$A:$I,COLUMN(C$4),FALSE)/VLOOKUP(EOMONTH($A342,-12),Prices_Monthly!$A:$I,COLUMN(C$4),FALSE)-1</f>
        <v>8.8411615442894886E-2</v>
      </c>
      <c r="D342" s="3">
        <f>VLOOKUP($A342,Prices_Monthly!$A:$I,COLUMN(D$4),FALSE)/VLOOKUP(EOMONTH($A342,-12),Prices_Monthly!$A:$I,COLUMN(D$4),FALSE)-1</f>
        <v>7.8581607455152636E-3</v>
      </c>
      <c r="E342" s="3">
        <f>VLOOKUP($A342,Prices_Monthly!$A:$I,COLUMN(E$4),FALSE)/VLOOKUP(EOMONTH($A342,-12),Prices_Monthly!$A:$I,COLUMN(E$4),FALSE)-1</f>
        <v>-1.27130434125724E-2</v>
      </c>
      <c r="F342" s="3">
        <f>VLOOKUP($A342,Prices_Monthly!$A:$I,COLUMN(F$4),FALSE)/VLOOKUP(EOMONTH($A342,-12),Prices_Monthly!$A:$I,COLUMN(F$4),FALSE)-1</f>
        <v>0.24453749157763016</v>
      </c>
      <c r="G342" s="3">
        <f>VLOOKUP($A342,Prices_Monthly!$A:$I,COLUMN(G$4),FALSE)/VLOOKUP(EOMONTH($A342,-12),Prices_Monthly!$A:$I,COLUMN(G$4),FALSE)-1</f>
        <v>0.35308245525193316</v>
      </c>
      <c r="H342" s="3">
        <f>VLOOKUP($A342,Prices_Monthly!$A:$I,COLUMN(H$4),FALSE)/VLOOKUP(EOMONTH($A342,-12),Prices_Monthly!$A:$I,COLUMN(H$4),FALSE)-1</f>
        <v>1.5187122152585664E-2</v>
      </c>
      <c r="I342" s="3">
        <f>VLOOKUP($A342,Prices_Monthly!$A:$I,COLUMN(I$4),FALSE)/VLOOKUP(EOMONTH($A342,-12),Prices_Monthly!$A:$I,COLUMN(I$4),FALSE)-1</f>
        <v>0.13096271653573788</v>
      </c>
    </row>
    <row r="343" spans="1:9" x14ac:dyDescent="0.35">
      <c r="A343" s="2">
        <v>43159</v>
      </c>
      <c r="B343" s="3">
        <f>VLOOKUP($A343,Prices_Monthly!$A:$I,COLUMN(B$4),FALSE)/VLOOKUP(EOMONTH($A343,-12),Prices_Monthly!$A:$I,COLUMN(B$4),FALSE)-1</f>
        <v>0.17550335053221811</v>
      </c>
      <c r="C343" s="3">
        <f>VLOOKUP($A343,Prices_Monthly!$A:$I,COLUMN(C$4),FALSE)/VLOOKUP(EOMONTH($A343,-12),Prices_Monthly!$A:$I,COLUMN(C$4),FALSE)-1</f>
        <v>3.1790553166275215E-2</v>
      </c>
      <c r="D343" s="3">
        <f>VLOOKUP($A343,Prices_Monthly!$A:$I,COLUMN(D$4),FALSE)/VLOOKUP(EOMONTH($A343,-12),Prices_Monthly!$A:$I,COLUMN(D$4),FALSE)-1</f>
        <v>7.2449039590183339E-3</v>
      </c>
      <c r="E343" s="3">
        <f>VLOOKUP($A343,Prices_Monthly!$A:$I,COLUMN(E$4),FALSE)/VLOOKUP(EOMONTH($A343,-12),Prices_Monthly!$A:$I,COLUMN(E$4),FALSE)-1</f>
        <v>-2.5590782525524713E-2</v>
      </c>
      <c r="F343" s="3">
        <f>VLOOKUP($A343,Prices_Monthly!$A:$I,COLUMN(F$4),FALSE)/VLOOKUP(EOMONTH($A343,-12),Prices_Monthly!$A:$I,COLUMN(F$4),FALSE)-1</f>
        <v>0.15089881393624904</v>
      </c>
      <c r="G343" s="3">
        <f>VLOOKUP($A343,Prices_Monthly!$A:$I,COLUMN(G$4),FALSE)/VLOOKUP(EOMONTH($A343,-12),Prices_Monthly!$A:$I,COLUMN(G$4),FALSE)-1</f>
        <v>0.27921543590006959</v>
      </c>
      <c r="H343" s="3">
        <f>VLOOKUP($A343,Prices_Monthly!$A:$I,COLUMN(H$4),FALSE)/VLOOKUP(EOMONTH($A343,-12),Prices_Monthly!$A:$I,COLUMN(H$4),FALSE)-1</f>
        <v>3.1510136960940072E-2</v>
      </c>
      <c r="I343" s="3">
        <f>VLOOKUP($A343,Prices_Monthly!$A:$I,COLUMN(I$4),FALSE)/VLOOKUP(EOMONTH($A343,-12),Prices_Monthly!$A:$I,COLUMN(I$4),FALSE)-1</f>
        <v>0.12549063321240617</v>
      </c>
    </row>
    <row r="344" spans="1:9" x14ac:dyDescent="0.35">
      <c r="A344" s="2">
        <v>43190</v>
      </c>
      <c r="B344" s="3">
        <f>VLOOKUP($A344,Prices_Monthly!$A:$I,COLUMN(B$4),FALSE)/VLOOKUP(EOMONTH($A344,-12),Prices_Monthly!$A:$I,COLUMN(B$4),FALSE)-1</f>
        <v>0.31736799633718582</v>
      </c>
      <c r="C344" s="3">
        <f>VLOOKUP($A344,Prices_Monthly!$A:$I,COLUMN(C$4),FALSE)/VLOOKUP(EOMONTH($A344,-12),Prices_Monthly!$A:$I,COLUMN(C$4),FALSE)-1</f>
        <v>3.9690508994387752E-2</v>
      </c>
      <c r="D344" s="3">
        <f>VLOOKUP($A344,Prices_Monthly!$A:$I,COLUMN(D$4),FALSE)/VLOOKUP(EOMONTH($A344,-12),Prices_Monthly!$A:$I,COLUMN(D$4),FALSE)-1</f>
        <v>7.2734433192171988E-3</v>
      </c>
      <c r="E344" s="3">
        <f>VLOOKUP($A344,Prices_Monthly!$A:$I,COLUMN(E$4),FALSE)/VLOOKUP(EOMONTH($A344,-12),Prices_Monthly!$A:$I,COLUMN(E$4),FALSE)-1</f>
        <v>-1.6588054204289659E-2</v>
      </c>
      <c r="F344" s="3">
        <f>VLOOKUP($A344,Prices_Monthly!$A:$I,COLUMN(F$4),FALSE)/VLOOKUP(EOMONTH($A344,-12),Prices_Monthly!$A:$I,COLUMN(F$4),FALSE)-1</f>
        <v>0.11880821092627758</v>
      </c>
      <c r="G344" s="3">
        <f>VLOOKUP($A344,Prices_Monthly!$A:$I,COLUMN(G$4),FALSE)/VLOOKUP(EOMONTH($A344,-12),Prices_Monthly!$A:$I,COLUMN(G$4),FALSE)-1</f>
        <v>0.20124957125081377</v>
      </c>
      <c r="H344" s="3">
        <f>VLOOKUP($A344,Prices_Monthly!$A:$I,COLUMN(H$4),FALSE)/VLOOKUP(EOMONTH($A344,-12),Prices_Monthly!$A:$I,COLUMN(H$4),FALSE)-1</f>
        <v>2.957860835940207E-2</v>
      </c>
      <c r="I344" s="3">
        <f>VLOOKUP($A344,Prices_Monthly!$A:$I,COLUMN(I$4),FALSE)/VLOOKUP(EOMONTH($A344,-12),Prices_Monthly!$A:$I,COLUMN(I$4),FALSE)-1</f>
        <v>0.12595439945237219</v>
      </c>
    </row>
    <row r="345" spans="1:9" x14ac:dyDescent="0.35">
      <c r="A345" s="2">
        <v>43220</v>
      </c>
      <c r="B345" s="3">
        <f>VLOOKUP($A345,Prices_Monthly!$A:$I,COLUMN(B$4),FALSE)/VLOOKUP(EOMONTH($A345,-12),Prices_Monthly!$A:$I,COLUMN(B$4),FALSE)-1</f>
        <v>0.44806715749056059</v>
      </c>
      <c r="C345" s="3">
        <f>VLOOKUP($A345,Prices_Monthly!$A:$I,COLUMN(C$4),FALSE)/VLOOKUP(EOMONTH($A345,-12),Prices_Monthly!$A:$I,COLUMN(C$4),FALSE)-1</f>
        <v>1.9411613948564055E-2</v>
      </c>
      <c r="D345" s="3">
        <f>VLOOKUP($A345,Prices_Monthly!$A:$I,COLUMN(D$4),FALSE)/VLOOKUP(EOMONTH($A345,-12),Prices_Monthly!$A:$I,COLUMN(D$4),FALSE)-1</f>
        <v>1.47375957366358E-3</v>
      </c>
      <c r="E345" s="3">
        <f>VLOOKUP($A345,Prices_Monthly!$A:$I,COLUMN(E$4),FALSE)/VLOOKUP(EOMONTH($A345,-12),Prices_Monthly!$A:$I,COLUMN(E$4),FALSE)-1</f>
        <v>-3.7825657157833259E-2</v>
      </c>
      <c r="F345" s="3">
        <f>VLOOKUP($A345,Prices_Monthly!$A:$I,COLUMN(F$4),FALSE)/VLOOKUP(EOMONTH($A345,-12),Prices_Monthly!$A:$I,COLUMN(F$4),FALSE)-1</f>
        <v>0.11048861131520948</v>
      </c>
      <c r="G345" s="3">
        <f>VLOOKUP($A345,Prices_Monthly!$A:$I,COLUMN(G$4),FALSE)/VLOOKUP(EOMONTH($A345,-12),Prices_Monthly!$A:$I,COLUMN(G$4),FALSE)-1</f>
        <v>0.17405617102205628</v>
      </c>
      <c r="H345" s="3">
        <f>VLOOKUP($A345,Prices_Monthly!$A:$I,COLUMN(H$4),FALSE)/VLOOKUP(EOMONTH($A345,-12),Prices_Monthly!$A:$I,COLUMN(H$4),FALSE)-1</f>
        <v>6.389481011015441E-5</v>
      </c>
      <c r="I345" s="3">
        <f>VLOOKUP($A345,Prices_Monthly!$A:$I,COLUMN(I$4),FALSE)/VLOOKUP(EOMONTH($A345,-12),Prices_Monthly!$A:$I,COLUMN(I$4),FALSE)-1</f>
        <v>8.5568220005178386E-2</v>
      </c>
    </row>
    <row r="346" spans="1:9" x14ac:dyDescent="0.35">
      <c r="A346" s="2">
        <v>43251</v>
      </c>
      <c r="B346" s="3">
        <f>VLOOKUP($A346,Prices_Monthly!$A:$I,COLUMN(B$4),FALSE)/VLOOKUP(EOMONTH($A346,-12),Prices_Monthly!$A:$I,COLUMN(B$4),FALSE)-1</f>
        <v>0.56019449123633014</v>
      </c>
      <c r="C346" s="3">
        <f>VLOOKUP($A346,Prices_Monthly!$A:$I,COLUMN(C$4),FALSE)/VLOOKUP(EOMONTH($A346,-12),Prices_Monthly!$A:$I,COLUMN(C$4),FALSE)-1</f>
        <v>6.7583090825551473E-4</v>
      </c>
      <c r="D346" s="3">
        <f>VLOOKUP($A346,Prices_Monthly!$A:$I,COLUMN(D$4),FALSE)/VLOOKUP(EOMONTH($A346,-12),Prices_Monthly!$A:$I,COLUMN(D$4),FALSE)-1</f>
        <v>6.0324329173058189E-3</v>
      </c>
      <c r="E346" s="3">
        <f>VLOOKUP($A346,Prices_Monthly!$A:$I,COLUMN(E$4),FALSE)/VLOOKUP(EOMONTH($A346,-12),Prices_Monthly!$A:$I,COLUMN(E$4),FALSE)-1</f>
        <v>-3.600069842443665E-2</v>
      </c>
      <c r="F346" s="3">
        <f>VLOOKUP($A346,Prices_Monthly!$A:$I,COLUMN(F$4),FALSE)/VLOOKUP(EOMONTH($A346,-12),Prices_Monthly!$A:$I,COLUMN(F$4),FALSE)-1</f>
        <v>0.12065291317161631</v>
      </c>
      <c r="G346" s="3">
        <f>VLOOKUP($A346,Prices_Monthly!$A:$I,COLUMN(G$4),FALSE)/VLOOKUP(EOMONTH($A346,-12),Prices_Monthly!$A:$I,COLUMN(G$4),FALSE)-1</f>
        <v>0.19319046183006483</v>
      </c>
      <c r="H346" s="3">
        <f>VLOOKUP($A346,Prices_Monthly!$A:$I,COLUMN(H$4),FALSE)/VLOOKUP(EOMONTH($A346,-12),Prices_Monthly!$A:$I,COLUMN(H$4),FALSE)-1</f>
        <v>-1.5959709160630053E-3</v>
      </c>
      <c r="I346" s="3">
        <f>VLOOKUP($A346,Prices_Monthly!$A:$I,COLUMN(I$4),FALSE)/VLOOKUP(EOMONTH($A346,-12),Prices_Monthly!$A:$I,COLUMN(I$4),FALSE)-1</f>
        <v>1.4916411043764288E-2</v>
      </c>
    </row>
    <row r="347" spans="1:9" x14ac:dyDescent="0.35">
      <c r="A347" s="2">
        <v>43281</v>
      </c>
      <c r="B347" s="3">
        <f>VLOOKUP($A347,Prices_Monthly!$A:$I,COLUMN(B$4),FALSE)/VLOOKUP(EOMONTH($A347,-12),Prices_Monthly!$A:$I,COLUMN(B$4),FALSE)-1</f>
        <v>0.59024007510059362</v>
      </c>
      <c r="C347" s="3">
        <f>VLOOKUP($A347,Prices_Monthly!$A:$I,COLUMN(C$4),FALSE)/VLOOKUP(EOMONTH($A347,-12),Prices_Monthly!$A:$I,COLUMN(C$4),FALSE)-1</f>
        <v>-1.2190315951682851E-2</v>
      </c>
      <c r="D347" s="3">
        <f>VLOOKUP($A347,Prices_Monthly!$A:$I,COLUMN(D$4),FALSE)/VLOOKUP(EOMONTH($A347,-12),Prices_Monthly!$A:$I,COLUMN(D$4),FALSE)-1</f>
        <v>9.7066979808586584E-3</v>
      </c>
      <c r="E347" s="3">
        <f>VLOOKUP($A347,Prices_Monthly!$A:$I,COLUMN(E$4),FALSE)/VLOOKUP(EOMONTH($A347,-12),Prices_Monthly!$A:$I,COLUMN(E$4),FALSE)-1</f>
        <v>-3.1506085761778824E-2</v>
      </c>
      <c r="F347" s="3">
        <f>VLOOKUP($A347,Prices_Monthly!$A:$I,COLUMN(F$4),FALSE)/VLOOKUP(EOMONTH($A347,-12),Prices_Monthly!$A:$I,COLUMN(F$4),FALSE)-1</f>
        <v>0.12008841972301165</v>
      </c>
      <c r="G347" s="3">
        <f>VLOOKUP($A347,Prices_Monthly!$A:$I,COLUMN(G$4),FALSE)/VLOOKUP(EOMONTH($A347,-12),Prices_Monthly!$A:$I,COLUMN(G$4),FALSE)-1</f>
        <v>0.23585589541814422</v>
      </c>
      <c r="H347" s="3">
        <f>VLOOKUP($A347,Prices_Monthly!$A:$I,COLUMN(H$4),FALSE)/VLOOKUP(EOMONTH($A347,-12),Prices_Monthly!$A:$I,COLUMN(H$4),FALSE)-1</f>
        <v>-5.7011916177370781E-3</v>
      </c>
      <c r="I347" s="3">
        <f>VLOOKUP($A347,Prices_Monthly!$A:$I,COLUMN(I$4),FALSE)/VLOOKUP(EOMONTH($A347,-12),Prices_Monthly!$A:$I,COLUMN(I$4),FALSE)-1</f>
        <v>3.3344835191040367E-4</v>
      </c>
    </row>
    <row r="348" spans="1:9" x14ac:dyDescent="0.35">
      <c r="A348" s="2">
        <v>43312</v>
      </c>
      <c r="B348" s="3">
        <f>VLOOKUP($A348,Prices_Monthly!$A:$I,COLUMN(B$4),FALSE)/VLOOKUP(EOMONTH($A348,-12),Prices_Monthly!$A:$I,COLUMN(B$4),FALSE)-1</f>
        <v>0.37887650597640543</v>
      </c>
      <c r="C348" s="3">
        <f>VLOOKUP($A348,Prices_Monthly!$A:$I,COLUMN(C$4),FALSE)/VLOOKUP(EOMONTH($A348,-12),Prices_Monthly!$A:$I,COLUMN(C$4),FALSE)-1</f>
        <v>-5.527111904897386E-2</v>
      </c>
      <c r="D348" s="3">
        <f>VLOOKUP($A348,Prices_Monthly!$A:$I,COLUMN(D$4),FALSE)/VLOOKUP(EOMONTH($A348,-12),Prices_Monthly!$A:$I,COLUMN(D$4),FALSE)-1</f>
        <v>7.4637856756258891E-3</v>
      </c>
      <c r="E348" s="3">
        <f>VLOOKUP($A348,Prices_Monthly!$A:$I,COLUMN(E$4),FALSE)/VLOOKUP(EOMONTH($A348,-12),Prices_Monthly!$A:$I,COLUMN(E$4),FALSE)-1</f>
        <v>-4.0360305256673779E-2</v>
      </c>
      <c r="F348" s="3">
        <f>VLOOKUP($A348,Prices_Monthly!$A:$I,COLUMN(F$4),FALSE)/VLOOKUP(EOMONTH($A348,-12),Prices_Monthly!$A:$I,COLUMN(F$4),FALSE)-1</f>
        <v>0.13731911315661383</v>
      </c>
      <c r="G348" s="3">
        <f>VLOOKUP($A348,Prices_Monthly!$A:$I,COLUMN(G$4),FALSE)/VLOOKUP(EOMONTH($A348,-12),Prices_Monthly!$A:$I,COLUMN(G$4),FALSE)-1</f>
        <v>0.21750145788050679</v>
      </c>
      <c r="H348" s="3">
        <f>VLOOKUP($A348,Prices_Monthly!$A:$I,COLUMN(H$4),FALSE)/VLOOKUP(EOMONTH($A348,-12),Prices_Monthly!$A:$I,COLUMN(H$4),FALSE)-1</f>
        <v>-3.3184048175235792E-2</v>
      </c>
      <c r="I348" s="3">
        <f>VLOOKUP($A348,Prices_Monthly!$A:$I,COLUMN(I$4),FALSE)/VLOOKUP(EOMONTH($A348,-12),Prices_Monthly!$A:$I,COLUMN(I$4),FALSE)-1</f>
        <v>-3.0901277023794416E-2</v>
      </c>
    </row>
    <row r="349" spans="1:9" x14ac:dyDescent="0.35">
      <c r="A349" s="2">
        <v>43343</v>
      </c>
      <c r="B349" s="3">
        <f>VLOOKUP($A349,Prices_Monthly!$A:$I,COLUMN(B$4),FALSE)/VLOOKUP(EOMONTH($A349,-12),Prices_Monthly!$A:$I,COLUMN(B$4),FALSE)-1</f>
        <v>0.40371271039737766</v>
      </c>
      <c r="C349" s="3">
        <f>VLOOKUP($A349,Prices_Monthly!$A:$I,COLUMN(C$4),FALSE)/VLOOKUP(EOMONTH($A349,-12),Prices_Monthly!$A:$I,COLUMN(C$4),FALSE)-1</f>
        <v>-0.10998047705822145</v>
      </c>
      <c r="D349" s="3">
        <f>VLOOKUP($A349,Prices_Monthly!$A:$I,COLUMN(D$4),FALSE)/VLOOKUP(EOMONTH($A349,-12),Prices_Monthly!$A:$I,COLUMN(D$4),FALSE)-1</f>
        <v>3.2440966452496056E-5</v>
      </c>
      <c r="E349" s="3">
        <f>VLOOKUP($A349,Prices_Monthly!$A:$I,COLUMN(E$4),FALSE)/VLOOKUP(EOMONTH($A349,-12),Prices_Monthly!$A:$I,COLUMN(E$4),FALSE)-1</f>
        <v>-4.2774633178828791E-2</v>
      </c>
      <c r="F349" s="3">
        <f>VLOOKUP($A349,Prices_Monthly!$A:$I,COLUMN(F$4),FALSE)/VLOOKUP(EOMONTH($A349,-12),Prices_Monthly!$A:$I,COLUMN(F$4),FALSE)-1</f>
        <v>0.17072739332301556</v>
      </c>
      <c r="G349" s="3">
        <f>VLOOKUP($A349,Prices_Monthly!$A:$I,COLUMN(G$4),FALSE)/VLOOKUP(EOMONTH($A349,-12),Prices_Monthly!$A:$I,COLUMN(G$4),FALSE)-1</f>
        <v>0.26423104072228587</v>
      </c>
      <c r="H349" s="3">
        <f>VLOOKUP($A349,Prices_Monthly!$A:$I,COLUMN(H$4),FALSE)/VLOOKUP(EOMONTH($A349,-12),Prices_Monthly!$A:$I,COLUMN(H$4),FALSE)-1</f>
        <v>-2.8523127735473275E-2</v>
      </c>
      <c r="I349" s="3">
        <f>VLOOKUP($A349,Prices_Monthly!$A:$I,COLUMN(I$4),FALSE)/VLOOKUP(EOMONTH($A349,-12),Prices_Monthly!$A:$I,COLUMN(I$4),FALSE)-1</f>
        <v>-4.496418768031829E-2</v>
      </c>
    </row>
    <row r="350" spans="1:9" x14ac:dyDescent="0.35">
      <c r="A350" s="2">
        <v>43373</v>
      </c>
      <c r="B350" s="3">
        <f>VLOOKUP($A350,Prices_Monthly!$A:$I,COLUMN(B$4),FALSE)/VLOOKUP(EOMONTH($A350,-12),Prices_Monthly!$A:$I,COLUMN(B$4),FALSE)-1</f>
        <v>0.34824054804765336</v>
      </c>
      <c r="C350" s="3">
        <f>VLOOKUP($A350,Prices_Monthly!$A:$I,COLUMN(C$4),FALSE)/VLOOKUP(EOMONTH($A350,-12),Prices_Monthly!$A:$I,COLUMN(C$4),FALSE)-1</f>
        <v>-9.2042166757309807E-2</v>
      </c>
      <c r="D350" s="3">
        <f>VLOOKUP($A350,Prices_Monthly!$A:$I,COLUMN(D$4),FALSE)/VLOOKUP(EOMONTH($A350,-12),Prices_Monthly!$A:$I,COLUMN(D$4),FALSE)-1</f>
        <v>2.5272619700267285E-3</v>
      </c>
      <c r="E350" s="3">
        <f>VLOOKUP($A350,Prices_Monthly!$A:$I,COLUMN(E$4),FALSE)/VLOOKUP(EOMONTH($A350,-12),Prices_Monthly!$A:$I,COLUMN(E$4),FALSE)-1</f>
        <v>-4.1718593753873878E-2</v>
      </c>
      <c r="F350" s="3">
        <f>VLOOKUP($A350,Prices_Monthly!$A:$I,COLUMN(F$4),FALSE)/VLOOKUP(EOMONTH($A350,-12),Prices_Monthly!$A:$I,COLUMN(F$4),FALSE)-1</f>
        <v>0.15322545659624298</v>
      </c>
      <c r="G350" s="3">
        <f>VLOOKUP($A350,Prices_Monthly!$A:$I,COLUMN(G$4),FALSE)/VLOOKUP(EOMONTH($A350,-12),Prices_Monthly!$A:$I,COLUMN(G$4),FALSE)-1</f>
        <v>0.26184462112089157</v>
      </c>
      <c r="H350" s="3">
        <f>VLOOKUP($A350,Prices_Monthly!$A:$I,COLUMN(H$4),FALSE)/VLOOKUP(EOMONTH($A350,-12),Prices_Monthly!$A:$I,COLUMN(H$4),FALSE)-1</f>
        <v>-3.0680339216287766E-2</v>
      </c>
      <c r="I350" s="3">
        <f>VLOOKUP($A350,Prices_Monthly!$A:$I,COLUMN(I$4),FALSE)/VLOOKUP(EOMONTH($A350,-12),Prices_Monthly!$A:$I,COLUMN(I$4),FALSE)-1</f>
        <v>-4.1758542961287115E-2</v>
      </c>
    </row>
    <row r="351" spans="1:9" x14ac:dyDescent="0.35">
      <c r="A351" s="2">
        <v>43404</v>
      </c>
      <c r="B351" s="3">
        <f>VLOOKUP($A351,Prices_Monthly!$A:$I,COLUMN(B$4),FALSE)/VLOOKUP(EOMONTH($A351,-12),Prices_Monthly!$A:$I,COLUMN(B$4),FALSE)-1</f>
        <v>0.28183142128629934</v>
      </c>
      <c r="C351" s="3">
        <f>VLOOKUP($A351,Prices_Monthly!$A:$I,COLUMN(C$4),FALSE)/VLOOKUP(EOMONTH($A351,-12),Prices_Monthly!$A:$I,COLUMN(C$4),FALSE)-1</f>
        <v>-6.7391533384046354E-2</v>
      </c>
      <c r="D351" s="3">
        <f>VLOOKUP($A351,Prices_Monthly!$A:$I,COLUMN(D$4),FALSE)/VLOOKUP(EOMONTH($A351,-12),Prices_Monthly!$A:$I,COLUMN(D$4),FALSE)-1</f>
        <v>5.3983282899521257E-3</v>
      </c>
      <c r="E351" s="3">
        <f>VLOOKUP($A351,Prices_Monthly!$A:$I,COLUMN(E$4),FALSE)/VLOOKUP(EOMONTH($A351,-12),Prices_Monthly!$A:$I,COLUMN(E$4),FALSE)-1</f>
        <v>-4.2254344196016591E-2</v>
      </c>
      <c r="F351" s="3">
        <f>VLOOKUP($A351,Prices_Monthly!$A:$I,COLUMN(F$4),FALSE)/VLOOKUP(EOMONTH($A351,-12),Prices_Monthly!$A:$I,COLUMN(F$4),FALSE)-1</f>
        <v>4.7475604582095876E-2</v>
      </c>
      <c r="G351" s="3">
        <f>VLOOKUP($A351,Prices_Monthly!$A:$I,COLUMN(G$4),FALSE)/VLOOKUP(EOMONTH($A351,-12),Prices_Monthly!$A:$I,COLUMN(G$4),FALSE)-1</f>
        <v>0.10063143230752858</v>
      </c>
      <c r="H351" s="3">
        <f>VLOOKUP($A351,Prices_Monthly!$A:$I,COLUMN(H$4),FALSE)/VLOOKUP(EOMONTH($A351,-12),Prices_Monthly!$A:$I,COLUMN(H$4),FALSE)-1</f>
        <v>-1.6094320202114765E-2</v>
      </c>
      <c r="I351" s="3">
        <f>VLOOKUP($A351,Prices_Monthly!$A:$I,COLUMN(I$4),FALSE)/VLOOKUP(EOMONTH($A351,-12),Prices_Monthly!$A:$I,COLUMN(I$4),FALSE)-1</f>
        <v>-5.2174952571532596E-2</v>
      </c>
    </row>
    <row r="352" spans="1:9" x14ac:dyDescent="0.35">
      <c r="A352" s="2">
        <v>43434</v>
      </c>
      <c r="B352" s="3">
        <f>VLOOKUP($A352,Prices_Monthly!$A:$I,COLUMN(B$4),FALSE)/VLOOKUP(EOMONTH($A352,-12),Prices_Monthly!$A:$I,COLUMN(B$4),FALSE)-1</f>
        <v>-7.9411649419303121E-3</v>
      </c>
      <c r="C352" s="3">
        <f>VLOOKUP($A352,Prices_Monthly!$A:$I,COLUMN(C$4),FALSE)/VLOOKUP(EOMONTH($A352,-12),Prices_Monthly!$A:$I,COLUMN(C$4),FALSE)-1</f>
        <v>-6.4979172537862007E-2</v>
      </c>
      <c r="D352" s="3">
        <f>VLOOKUP($A352,Prices_Monthly!$A:$I,COLUMN(D$4),FALSE)/VLOOKUP(EOMONTH($A352,-12),Prices_Monthly!$A:$I,COLUMN(D$4),FALSE)-1</f>
        <v>6.0602849112532109E-3</v>
      </c>
      <c r="E352" s="3">
        <f>VLOOKUP($A352,Prices_Monthly!$A:$I,COLUMN(E$4),FALSE)/VLOOKUP(EOMONTH($A352,-12),Prices_Monthly!$A:$I,COLUMN(E$4),FALSE)-1</f>
        <v>-2.7629194894405407E-2</v>
      </c>
      <c r="F352" s="3">
        <f>VLOOKUP($A352,Prices_Monthly!$A:$I,COLUMN(F$4),FALSE)/VLOOKUP(EOMONTH($A352,-12),Prices_Monthly!$A:$I,COLUMN(F$4),FALSE)-1</f>
        <v>3.5450760542478976E-2</v>
      </c>
      <c r="G352" s="3">
        <f>VLOOKUP($A352,Prices_Monthly!$A:$I,COLUMN(G$4),FALSE)/VLOOKUP(EOMONTH($A352,-12),Prices_Monthly!$A:$I,COLUMN(G$4),FALSE)-1</f>
        <v>7.5998156419924356E-2</v>
      </c>
      <c r="H352" s="3">
        <f>VLOOKUP($A352,Prices_Monthly!$A:$I,COLUMN(H$4),FALSE)/VLOOKUP(EOMONTH($A352,-12),Prices_Monthly!$A:$I,COLUMN(H$4),FALSE)-1</f>
        <v>-3.7507023013451102E-2</v>
      </c>
      <c r="I352" s="3">
        <f>VLOOKUP($A352,Prices_Monthly!$A:$I,COLUMN(I$4),FALSE)/VLOOKUP(EOMONTH($A352,-12),Prices_Monthly!$A:$I,COLUMN(I$4),FALSE)-1</f>
        <v>-7.5171762752761273E-2</v>
      </c>
    </row>
    <row r="353" spans="1:9" x14ac:dyDescent="0.35">
      <c r="A353" s="2">
        <v>43465</v>
      </c>
      <c r="B353" s="3">
        <f>VLOOKUP($A353,Prices_Monthly!$A:$I,COLUMN(B$4),FALSE)/VLOOKUP(EOMONTH($A353,-12),Prices_Monthly!$A:$I,COLUMN(B$4),FALSE)-1</f>
        <v>-0.13595796155602702</v>
      </c>
      <c r="C353" s="3">
        <f>VLOOKUP($A353,Prices_Monthly!$A:$I,COLUMN(C$4),FALSE)/VLOOKUP(EOMONTH($A353,-12),Prices_Monthly!$A:$I,COLUMN(C$4),FALSE)-1</f>
        <v>-4.7138506595193697E-2</v>
      </c>
      <c r="D353" s="3">
        <f>VLOOKUP($A353,Prices_Monthly!$A:$I,COLUMN(D$4),FALSE)/VLOOKUP(EOMONTH($A353,-12),Prices_Monthly!$A:$I,COLUMN(D$4),FALSE)-1</f>
        <v>1.3661186417446292E-2</v>
      </c>
      <c r="E353" s="3">
        <f>VLOOKUP($A353,Prices_Monthly!$A:$I,COLUMN(E$4),FALSE)/VLOOKUP(EOMONTH($A353,-12),Prices_Monthly!$A:$I,COLUMN(E$4),FALSE)-1</f>
        <v>-8.2959451628129566E-3</v>
      </c>
      <c r="F353" s="3">
        <f>VLOOKUP($A353,Prices_Monthly!$A:$I,COLUMN(F$4),FALSE)/VLOOKUP(EOMONTH($A353,-12),Prices_Monthly!$A:$I,COLUMN(F$4),FALSE)-1</f>
        <v>-6.9623096083956004E-2</v>
      </c>
      <c r="G353" s="3">
        <f>VLOOKUP($A353,Prices_Monthly!$A:$I,COLUMN(G$4),FALSE)/VLOOKUP(EOMONTH($A353,-12),Prices_Monthly!$A:$I,COLUMN(G$4),FALSE)-1</f>
        <v>-2.5998974721359258E-2</v>
      </c>
      <c r="H353" s="3">
        <f>VLOOKUP($A353,Prices_Monthly!$A:$I,COLUMN(H$4),FALSE)/VLOOKUP(EOMONTH($A353,-12),Prices_Monthly!$A:$I,COLUMN(H$4),FALSE)-1</f>
        <v>1.4186032940495252E-3</v>
      </c>
      <c r="I353" s="3">
        <f>VLOOKUP($A353,Prices_Monthly!$A:$I,COLUMN(I$4),FALSE)/VLOOKUP(EOMONTH($A353,-12),Prices_Monthly!$A:$I,COLUMN(I$4),FALSE)-1</f>
        <v>-7.3235993222584228E-2</v>
      </c>
    </row>
    <row r="354" spans="1:9" x14ac:dyDescent="0.35">
      <c r="A354" s="2">
        <v>43496</v>
      </c>
      <c r="B354" s="3">
        <f>VLOOKUP($A354,Prices_Monthly!$A:$I,COLUMN(B$4),FALSE)/VLOOKUP(EOMONTH($A354,-12),Prices_Monthly!$A:$I,COLUMN(B$4),FALSE)-1</f>
        <v>-3.4816948027961647E-2</v>
      </c>
      <c r="C354" s="3">
        <f>VLOOKUP($A354,Prices_Monthly!$A:$I,COLUMN(C$4),FALSE)/VLOOKUP(EOMONTH($A354,-12),Prices_Monthly!$A:$I,COLUMN(C$4),FALSE)-1</f>
        <v>-4.0688172439034442E-2</v>
      </c>
      <c r="D354" s="3">
        <f>VLOOKUP($A354,Prices_Monthly!$A:$I,COLUMN(D$4),FALSE)/VLOOKUP(EOMONTH($A354,-12),Prices_Monthly!$A:$I,COLUMN(D$4),FALSE)-1</f>
        <v>1.8681062634907875E-2</v>
      </c>
      <c r="E354" s="3">
        <f>VLOOKUP($A354,Prices_Monthly!$A:$I,COLUMN(E$4),FALSE)/VLOOKUP(EOMONTH($A354,-12),Prices_Monthly!$A:$I,COLUMN(E$4),FALSE)-1</f>
        <v>1.6320321836823082E-2</v>
      </c>
      <c r="F354" s="3">
        <f>VLOOKUP($A354,Prices_Monthly!$A:$I,COLUMN(F$4),FALSE)/VLOOKUP(EOMONTH($A354,-12),Prices_Monthly!$A:$I,COLUMN(F$4),FALSE)-1</f>
        <v>-4.884179589311255E-2</v>
      </c>
      <c r="G354" s="3">
        <f>VLOOKUP($A354,Prices_Monthly!$A:$I,COLUMN(G$4),FALSE)/VLOOKUP(EOMONTH($A354,-12),Prices_Monthly!$A:$I,COLUMN(G$4),FALSE)-1</f>
        <v>-2.1147218141301161E-2</v>
      </c>
      <c r="H354" s="3">
        <f>VLOOKUP($A354,Prices_Monthly!$A:$I,COLUMN(H$4),FALSE)/VLOOKUP(EOMONTH($A354,-12),Prices_Monthly!$A:$I,COLUMN(H$4),FALSE)-1</f>
        <v>-2.2546395852854451E-2</v>
      </c>
      <c r="I354" s="3">
        <f>VLOOKUP($A354,Prices_Monthly!$A:$I,COLUMN(I$4),FALSE)/VLOOKUP(EOMONTH($A354,-12),Prices_Monthly!$A:$I,COLUMN(I$4),FALSE)-1</f>
        <v>-0.1041820075396418</v>
      </c>
    </row>
    <row r="355" spans="1:9" x14ac:dyDescent="0.35">
      <c r="A355" s="2">
        <v>43524</v>
      </c>
      <c r="B355" s="3">
        <f>VLOOKUP($A355,Prices_Monthly!$A:$I,COLUMN(B$4),FALSE)/VLOOKUP(EOMONTH($A355,-12),Prices_Monthly!$A:$I,COLUMN(B$4),FALSE)-1</f>
        <v>9.5207118926516898E-2</v>
      </c>
      <c r="C355" s="3">
        <f>VLOOKUP($A355,Prices_Monthly!$A:$I,COLUMN(C$4),FALSE)/VLOOKUP(EOMONTH($A355,-12),Prices_Monthly!$A:$I,COLUMN(C$4),FALSE)-1</f>
        <v>-2.9058196152911386E-2</v>
      </c>
      <c r="D355" s="3">
        <f>VLOOKUP($A355,Prices_Monthly!$A:$I,COLUMN(D$4),FALSE)/VLOOKUP(EOMONTH($A355,-12),Prices_Monthly!$A:$I,COLUMN(D$4),FALSE)-1</f>
        <v>1.491240618938372E-2</v>
      </c>
      <c r="E355" s="3">
        <f>VLOOKUP($A355,Prices_Monthly!$A:$I,COLUMN(E$4),FALSE)/VLOOKUP(EOMONTH($A355,-12),Prices_Monthly!$A:$I,COLUMN(E$4),FALSE)-1</f>
        <v>1.9028873218466469E-2</v>
      </c>
      <c r="F355" s="3">
        <f>VLOOKUP($A355,Prices_Monthly!$A:$I,COLUMN(F$4),FALSE)/VLOOKUP(EOMONTH($A355,-12),Prices_Monthly!$A:$I,COLUMN(F$4),FALSE)-1</f>
        <v>1.9524173745018247E-2</v>
      </c>
      <c r="G355" s="3">
        <f>VLOOKUP($A355,Prices_Monthly!$A:$I,COLUMN(G$4),FALSE)/VLOOKUP(EOMONTH($A355,-12),Prices_Monthly!$A:$I,COLUMN(G$4),FALSE)-1</f>
        <v>1.971029461881213E-2</v>
      </c>
      <c r="H355" s="3">
        <f>VLOOKUP($A355,Prices_Monthly!$A:$I,COLUMN(H$4),FALSE)/VLOOKUP(EOMONTH($A355,-12),Prices_Monthly!$A:$I,COLUMN(H$4),FALSE)-1</f>
        <v>-6.6520529577583809E-2</v>
      </c>
      <c r="I355" s="3">
        <f>VLOOKUP($A355,Prices_Monthly!$A:$I,COLUMN(I$4),FALSE)/VLOOKUP(EOMONTH($A355,-12),Prices_Monthly!$A:$I,COLUMN(I$4),FALSE)-1</f>
        <v>-9.2633887259889303E-2</v>
      </c>
    </row>
    <row r="356" spans="1:9" x14ac:dyDescent="0.35">
      <c r="A356" s="2">
        <v>43555</v>
      </c>
      <c r="B356" s="3">
        <f>VLOOKUP($A356,Prices_Monthly!$A:$I,COLUMN(B$4),FALSE)/VLOOKUP(EOMONTH($A356,-12),Prices_Monthly!$A:$I,COLUMN(B$4),FALSE)-1</f>
        <v>6.3595578496435934E-3</v>
      </c>
      <c r="C356" s="3">
        <f>VLOOKUP($A356,Prices_Monthly!$A:$I,COLUMN(C$4),FALSE)/VLOOKUP(EOMONTH($A356,-12),Prices_Monthly!$A:$I,COLUMN(C$4),FALSE)-1</f>
        <v>-4.9412097208912265E-2</v>
      </c>
      <c r="D356" s="3">
        <f>VLOOKUP($A356,Prices_Monthly!$A:$I,COLUMN(D$4),FALSE)/VLOOKUP(EOMONTH($A356,-12),Prices_Monthly!$A:$I,COLUMN(D$4),FALSE)-1</f>
        <v>1.7819912925548076E-2</v>
      </c>
      <c r="E356" s="3">
        <f>VLOOKUP($A356,Prices_Monthly!$A:$I,COLUMN(E$4),FALSE)/VLOOKUP(EOMONTH($A356,-12),Prices_Monthly!$A:$I,COLUMN(E$4),FALSE)-1</f>
        <v>2.7019441897532248E-2</v>
      </c>
      <c r="F356" s="3">
        <f>VLOOKUP($A356,Prices_Monthly!$A:$I,COLUMN(F$4),FALSE)/VLOOKUP(EOMONTH($A356,-12),Prices_Monthly!$A:$I,COLUMN(F$4),FALSE)-1</f>
        <v>6.692897080140825E-2</v>
      </c>
      <c r="G356" s="3">
        <f>VLOOKUP($A356,Prices_Monthly!$A:$I,COLUMN(G$4),FALSE)/VLOOKUP(EOMONTH($A356,-12),Prices_Monthly!$A:$I,COLUMN(G$4),FALSE)-1</f>
        <v>0.1059222151831456</v>
      </c>
      <c r="H356" s="3">
        <f>VLOOKUP($A356,Prices_Monthly!$A:$I,COLUMN(H$4),FALSE)/VLOOKUP(EOMONTH($A356,-12),Prices_Monthly!$A:$I,COLUMN(H$4),FALSE)-1</f>
        <v>-6.4080432864695558E-2</v>
      </c>
      <c r="I356" s="3">
        <f>VLOOKUP($A356,Prices_Monthly!$A:$I,COLUMN(I$4),FALSE)/VLOOKUP(EOMONTH($A356,-12),Prices_Monthly!$A:$I,COLUMN(I$4),FALSE)-1</f>
        <v>-0.1122665549586519</v>
      </c>
    </row>
    <row r="357" spans="1:9" x14ac:dyDescent="0.35">
      <c r="A357" s="2">
        <v>43585</v>
      </c>
      <c r="B357" s="3">
        <f>VLOOKUP($A357,Prices_Monthly!$A:$I,COLUMN(B$4),FALSE)/VLOOKUP(EOMONTH($A357,-12),Prices_Monthly!$A:$I,COLUMN(B$4),FALSE)-1</f>
        <v>-7.1620057747465715E-3</v>
      </c>
      <c r="C357" s="3">
        <f>VLOOKUP($A357,Prices_Monthly!$A:$I,COLUMN(C$4),FALSE)/VLOOKUP(EOMONTH($A357,-12),Prices_Monthly!$A:$I,COLUMN(C$4),FALSE)-1</f>
        <v>-5.3002668494626315E-2</v>
      </c>
      <c r="D357" s="3">
        <f>VLOOKUP($A357,Prices_Monthly!$A:$I,COLUMN(D$4),FALSE)/VLOOKUP(EOMONTH($A357,-12),Prices_Monthly!$A:$I,COLUMN(D$4),FALSE)-1</f>
        <v>1.4809233691790435E-2</v>
      </c>
      <c r="E357" s="3">
        <f>VLOOKUP($A357,Prices_Monthly!$A:$I,COLUMN(E$4),FALSE)/VLOOKUP(EOMONTH($A357,-12),Prices_Monthly!$A:$I,COLUMN(E$4),FALSE)-1</f>
        <v>3.4797633134059369E-2</v>
      </c>
      <c r="F357" s="3">
        <f>VLOOKUP($A357,Prices_Monthly!$A:$I,COLUMN(F$4),FALSE)/VLOOKUP(EOMONTH($A357,-12),Prices_Monthly!$A:$I,COLUMN(F$4),FALSE)-1</f>
        <v>0.10689769249855274</v>
      </c>
      <c r="G357" s="3">
        <f>VLOOKUP($A357,Prices_Monthly!$A:$I,COLUMN(G$4),FALSE)/VLOOKUP(EOMONTH($A357,-12),Prices_Monthly!$A:$I,COLUMN(G$4),FALSE)-1</f>
        <v>0.16227433708659844</v>
      </c>
      <c r="H357" s="3">
        <f>VLOOKUP($A357,Prices_Monthly!$A:$I,COLUMN(H$4),FALSE)/VLOOKUP(EOMONTH($A357,-12),Prices_Monthly!$A:$I,COLUMN(H$4),FALSE)-1</f>
        <v>-4.3897008146747574E-2</v>
      </c>
      <c r="I357" s="3">
        <f>VLOOKUP($A357,Prices_Monthly!$A:$I,COLUMN(I$4),FALSE)/VLOOKUP(EOMONTH($A357,-12),Prices_Monthly!$A:$I,COLUMN(I$4),FALSE)-1</f>
        <v>-9.8594508351957488E-2</v>
      </c>
    </row>
    <row r="358" spans="1:9" x14ac:dyDescent="0.35">
      <c r="A358" s="2">
        <v>43616</v>
      </c>
      <c r="B358" s="3">
        <f>VLOOKUP($A358,Prices_Monthly!$A:$I,COLUMN(B$4),FALSE)/VLOOKUP(EOMONTH($A358,-12),Prices_Monthly!$A:$I,COLUMN(B$4),FALSE)-1</f>
        <v>-0.13983762849812964</v>
      </c>
      <c r="C358" s="3">
        <f>VLOOKUP($A358,Prices_Monthly!$A:$I,COLUMN(C$4),FALSE)/VLOOKUP(EOMONTH($A358,-12),Prices_Monthly!$A:$I,COLUMN(C$4),FALSE)-1</f>
        <v>-2.3405647508097704E-2</v>
      </c>
      <c r="D358" s="3">
        <f>VLOOKUP($A358,Prices_Monthly!$A:$I,COLUMN(D$4),FALSE)/VLOOKUP(EOMONTH($A358,-12),Prices_Monthly!$A:$I,COLUMN(D$4),FALSE)-1</f>
        <v>1.5674840008628621E-2</v>
      </c>
      <c r="E358" s="3">
        <f>VLOOKUP($A358,Prices_Monthly!$A:$I,COLUMN(E$4),FALSE)/VLOOKUP(EOMONTH($A358,-12),Prices_Monthly!$A:$I,COLUMN(E$4),FALSE)-1</f>
        <v>4.8299698796785195E-2</v>
      </c>
      <c r="F358" s="3">
        <f>VLOOKUP($A358,Prices_Monthly!$A:$I,COLUMN(F$4),FALSE)/VLOOKUP(EOMONTH($A358,-12),Prices_Monthly!$A:$I,COLUMN(F$4),FALSE)-1</f>
        <v>1.0964557371742956E-2</v>
      </c>
      <c r="G358" s="3">
        <f>VLOOKUP($A358,Prices_Monthly!$A:$I,COLUMN(G$4),FALSE)/VLOOKUP(EOMONTH($A358,-12),Prices_Monthly!$A:$I,COLUMN(G$4),FALSE)-1</f>
        <v>7.5034014218393619E-3</v>
      </c>
      <c r="H358" s="3">
        <f>VLOOKUP($A358,Prices_Monthly!$A:$I,COLUMN(H$4),FALSE)/VLOOKUP(EOMONTH($A358,-12),Prices_Monthly!$A:$I,COLUMN(H$4),FALSE)-1</f>
        <v>-2.6279595311542669E-2</v>
      </c>
      <c r="I358" s="3">
        <f>VLOOKUP($A358,Prices_Monthly!$A:$I,COLUMN(I$4),FALSE)/VLOOKUP(EOMONTH($A358,-12),Prices_Monthly!$A:$I,COLUMN(I$4),FALSE)-1</f>
        <v>-7.2842690360139351E-2</v>
      </c>
    </row>
    <row r="359" spans="1:9" x14ac:dyDescent="0.35">
      <c r="A359" s="2">
        <v>43646</v>
      </c>
      <c r="B359" s="3">
        <f>VLOOKUP($A359,Prices_Monthly!$A:$I,COLUMN(B$4),FALSE)/VLOOKUP(EOMONTH($A359,-12),Prices_Monthly!$A:$I,COLUMN(B$4),FALSE)-1</f>
        <v>-0.10689536053901794</v>
      </c>
      <c r="C359" s="3">
        <f>VLOOKUP($A359,Prices_Monthly!$A:$I,COLUMN(C$4),FALSE)/VLOOKUP(EOMONTH($A359,-12),Prices_Monthly!$A:$I,COLUMN(C$4),FALSE)-1</f>
        <v>9.5154334038054955E-2</v>
      </c>
      <c r="D359" s="3">
        <f>VLOOKUP($A359,Prices_Monthly!$A:$I,COLUMN(D$4),FALSE)/VLOOKUP(EOMONTH($A359,-12),Prices_Monthly!$A:$I,COLUMN(D$4),FALSE)-1</f>
        <v>1.9923629143118848E-2</v>
      </c>
      <c r="E359" s="3">
        <f>VLOOKUP($A359,Prices_Monthly!$A:$I,COLUMN(E$4),FALSE)/VLOOKUP(EOMONTH($A359,-12),Prices_Monthly!$A:$I,COLUMN(E$4),FALSE)-1</f>
        <v>6.0492592630529529E-2</v>
      </c>
      <c r="F359" s="3">
        <f>VLOOKUP($A359,Prices_Monthly!$A:$I,COLUMN(F$4),FALSE)/VLOOKUP(EOMONTH($A359,-12),Prices_Monthly!$A:$I,COLUMN(F$4),FALSE)-1</f>
        <v>7.4912400821619762E-2</v>
      </c>
      <c r="G359" s="3">
        <f>VLOOKUP($A359,Prices_Monthly!$A:$I,COLUMN(G$4),FALSE)/VLOOKUP(EOMONTH($A359,-12),Prices_Monthly!$A:$I,COLUMN(G$4),FALSE)-1</f>
        <v>7.2822899568644406E-2</v>
      </c>
      <c r="H359" s="3">
        <f>VLOOKUP($A359,Prices_Monthly!$A:$I,COLUMN(H$4),FALSE)/VLOOKUP(EOMONTH($A359,-12),Prices_Monthly!$A:$I,COLUMN(H$4),FALSE)-1</f>
        <v>1.7547059278655297E-4</v>
      </c>
      <c r="I359" s="3">
        <f>VLOOKUP($A359,Prices_Monthly!$A:$I,COLUMN(I$4),FALSE)/VLOOKUP(EOMONTH($A359,-12),Prices_Monthly!$A:$I,COLUMN(I$4),FALSE)-1</f>
        <v>-5.287297637419841E-2</v>
      </c>
    </row>
    <row r="360" spans="1:9" x14ac:dyDescent="0.35">
      <c r="A360" s="2">
        <v>43677</v>
      </c>
      <c r="B360" s="3">
        <f>VLOOKUP($A360,Prices_Monthly!$A:$I,COLUMN(B$4),FALSE)/VLOOKUP(EOMONTH($A360,-12),Prices_Monthly!$A:$I,COLUMN(B$4),FALSE)-1</f>
        <v>-7.2793954655925419E-2</v>
      </c>
      <c r="C360" s="3">
        <f>VLOOKUP($A360,Prices_Monthly!$A:$I,COLUMN(C$4),FALSE)/VLOOKUP(EOMONTH($A360,-12),Prices_Monthly!$A:$I,COLUMN(C$4),FALSE)-1</f>
        <v>0.13280830517644415</v>
      </c>
      <c r="D360" s="3">
        <f>VLOOKUP($A360,Prices_Monthly!$A:$I,COLUMN(D$4),FALSE)/VLOOKUP(EOMONTH($A360,-12),Prices_Monthly!$A:$I,COLUMN(D$4),FALSE)-1</f>
        <v>2.1754496134442469E-2</v>
      </c>
      <c r="E360" s="3">
        <f>VLOOKUP($A360,Prices_Monthly!$A:$I,COLUMN(E$4),FALSE)/VLOOKUP(EOMONTH($A360,-12),Prices_Monthly!$A:$I,COLUMN(E$4),FALSE)-1</f>
        <v>6.3243850925407852E-2</v>
      </c>
      <c r="F360" s="3">
        <f>VLOOKUP($A360,Prices_Monthly!$A:$I,COLUMN(F$4),FALSE)/VLOOKUP(EOMONTH($A360,-12),Prices_Monthly!$A:$I,COLUMN(F$4),FALSE)-1</f>
        <v>5.1867704280155635E-2</v>
      </c>
      <c r="G360" s="3">
        <f>VLOOKUP($A360,Prices_Monthly!$A:$I,COLUMN(G$4),FALSE)/VLOOKUP(EOMONTH($A360,-12),Prices_Monthly!$A:$I,COLUMN(G$4),FALSE)-1</f>
        <v>6.9994726925728168E-2</v>
      </c>
      <c r="H360" s="3">
        <f>VLOOKUP($A360,Prices_Monthly!$A:$I,COLUMN(H$4),FALSE)/VLOOKUP(EOMONTH($A360,-12),Prices_Monthly!$A:$I,COLUMN(H$4),FALSE)-1</f>
        <v>2.5462807512368624E-3</v>
      </c>
      <c r="I360" s="3">
        <f>VLOOKUP($A360,Prices_Monthly!$A:$I,COLUMN(I$4),FALSE)/VLOOKUP(EOMONTH($A360,-12),Prices_Monthly!$A:$I,COLUMN(I$4),FALSE)-1</f>
        <v>-7.6366267785110353E-2</v>
      </c>
    </row>
    <row r="361" spans="1:9" x14ac:dyDescent="0.35">
      <c r="A361" s="2">
        <v>43708</v>
      </c>
      <c r="B361" s="3">
        <f>VLOOKUP($A361,Prices_Monthly!$A:$I,COLUMN(B$4),FALSE)/VLOOKUP(EOMONTH($A361,-12),Prices_Monthly!$A:$I,COLUMN(B$4),FALSE)-1</f>
        <v>-0.18056961330248211</v>
      </c>
      <c r="C361" s="3">
        <f>VLOOKUP($A361,Prices_Monthly!$A:$I,COLUMN(C$4),FALSE)/VLOOKUP(EOMONTH($A361,-12),Prices_Monthly!$A:$I,COLUMN(C$4),FALSE)-1</f>
        <v>0.23183910972713262</v>
      </c>
      <c r="D361" s="3">
        <f>VLOOKUP($A361,Prices_Monthly!$A:$I,COLUMN(D$4),FALSE)/VLOOKUP(EOMONTH($A361,-12),Prices_Monthly!$A:$I,COLUMN(D$4),FALSE)-1</f>
        <v>3.1818509494081493E-2</v>
      </c>
      <c r="E361" s="3">
        <f>VLOOKUP($A361,Prices_Monthly!$A:$I,COLUMN(E$4),FALSE)/VLOOKUP(EOMONTH($A361,-12),Prices_Monthly!$A:$I,COLUMN(E$4),FALSE)-1</f>
        <v>8.4361166531662368E-2</v>
      </c>
      <c r="F361" s="3">
        <f>VLOOKUP($A361,Prices_Monthly!$A:$I,COLUMN(F$4),FALSE)/VLOOKUP(EOMONTH($A361,-12),Prices_Monthly!$A:$I,COLUMN(F$4),FALSE)-1</f>
        <v>1.3597220123886533E-3</v>
      </c>
      <c r="G361" s="3">
        <f>VLOOKUP($A361,Prices_Monthly!$A:$I,COLUMN(G$4),FALSE)/VLOOKUP(EOMONTH($A361,-12),Prices_Monthly!$A:$I,COLUMN(G$4),FALSE)-1</f>
        <v>-1.0812388850709675E-2</v>
      </c>
      <c r="H361" s="3">
        <f>VLOOKUP($A361,Prices_Monthly!$A:$I,COLUMN(H$4),FALSE)/VLOOKUP(EOMONTH($A361,-12),Prices_Monthly!$A:$I,COLUMN(H$4),FALSE)-1</f>
        <v>1.5843410221832777E-2</v>
      </c>
      <c r="I361" s="3">
        <f>VLOOKUP($A361,Prices_Monthly!$A:$I,COLUMN(I$4),FALSE)/VLOOKUP(EOMONTH($A361,-12),Prices_Monthly!$A:$I,COLUMN(I$4),FALSE)-1</f>
        <v>-8.1320445748798487E-2</v>
      </c>
    </row>
    <row r="362" spans="1:9" x14ac:dyDescent="0.35">
      <c r="A362" s="2">
        <v>43738</v>
      </c>
      <c r="B362" s="3">
        <f>VLOOKUP($A362,Prices_Monthly!$A:$I,COLUMN(B$4),FALSE)/VLOOKUP(EOMONTH($A362,-12),Prices_Monthly!$A:$I,COLUMN(B$4),FALSE)-1</f>
        <v>-0.18170572953547148</v>
      </c>
      <c r="C362" s="3">
        <f>VLOOKUP($A362,Prices_Monthly!$A:$I,COLUMN(C$4),FALSE)/VLOOKUP(EOMONTH($A362,-12),Prices_Monthly!$A:$I,COLUMN(C$4),FALSE)-1</f>
        <v>0.19674291789921372</v>
      </c>
      <c r="D362" s="3">
        <f>VLOOKUP($A362,Prices_Monthly!$A:$I,COLUMN(D$4),FALSE)/VLOOKUP(EOMONTH($A362,-12),Prices_Monthly!$A:$I,COLUMN(D$4),FALSE)-1</f>
        <v>3.1446888211982937E-2</v>
      </c>
      <c r="E362" s="3">
        <f>VLOOKUP($A362,Prices_Monthly!$A:$I,COLUMN(E$4),FALSE)/VLOOKUP(EOMONTH($A362,-12),Prices_Monthly!$A:$I,COLUMN(E$4),FALSE)-1</f>
        <v>8.5502189751750501E-2</v>
      </c>
      <c r="F362" s="3">
        <f>VLOOKUP($A362,Prices_Monthly!$A:$I,COLUMN(F$4),FALSE)/VLOOKUP(EOMONTH($A362,-12),Prices_Monthly!$A:$I,COLUMN(F$4),FALSE)-1</f>
        <v>1.4971974570214153E-2</v>
      </c>
      <c r="G362" s="3">
        <f>VLOOKUP($A362,Prices_Monthly!$A:$I,COLUMN(G$4),FALSE)/VLOOKUP(EOMONTH($A362,-12),Prices_Monthly!$A:$I,COLUMN(G$4),FALSE)-1</f>
        <v>1.1454597351667761E-3</v>
      </c>
      <c r="H362" s="3">
        <f>VLOOKUP($A362,Prices_Monthly!$A:$I,COLUMN(H$4),FALSE)/VLOOKUP(EOMONTH($A362,-12),Prices_Monthly!$A:$I,COLUMN(H$4),FALSE)-1</f>
        <v>2.1552780866045174E-2</v>
      </c>
      <c r="I362" s="3">
        <f>VLOOKUP($A362,Prices_Monthly!$A:$I,COLUMN(I$4),FALSE)/VLOOKUP(EOMONTH($A362,-12),Prices_Monthly!$A:$I,COLUMN(I$4),FALSE)-1</f>
        <v>-8.9278433699705673E-2</v>
      </c>
    </row>
    <row r="363" spans="1:9" x14ac:dyDescent="0.35">
      <c r="A363" s="2">
        <v>43769</v>
      </c>
      <c r="B363" s="3">
        <f>VLOOKUP($A363,Prices_Monthly!$A:$I,COLUMN(B$4),FALSE)/VLOOKUP(EOMONTH($A363,-12),Prices_Monthly!$A:$I,COLUMN(B$4),FALSE)-1</f>
        <v>-0.17786682948865695</v>
      </c>
      <c r="C363" s="3">
        <f>VLOOKUP($A363,Prices_Monthly!$A:$I,COLUMN(C$4),FALSE)/VLOOKUP(EOMONTH($A363,-12),Prices_Monthly!$A:$I,COLUMN(C$4),FALSE)-1</f>
        <v>0.21174078285013653</v>
      </c>
      <c r="D363" s="3">
        <f>VLOOKUP($A363,Prices_Monthly!$A:$I,COLUMN(D$4),FALSE)/VLOOKUP(EOMONTH($A363,-12),Prices_Monthly!$A:$I,COLUMN(D$4),FALSE)-1</f>
        <v>2.0936121363690718E-2</v>
      </c>
      <c r="E363" s="3">
        <f>VLOOKUP($A363,Prices_Monthly!$A:$I,COLUMN(E$4),FALSE)/VLOOKUP(EOMONTH($A363,-12),Prices_Monthly!$A:$I,COLUMN(E$4),FALSE)-1</f>
        <v>8.8781257234844979E-2</v>
      </c>
      <c r="F363" s="3">
        <f>VLOOKUP($A363,Prices_Monthly!$A:$I,COLUMN(F$4),FALSE)/VLOOKUP(EOMONTH($A363,-12),Prices_Monthly!$A:$I,COLUMN(F$4),FALSE)-1</f>
        <v>0.11385637328364862</v>
      </c>
      <c r="G363" s="3">
        <f>VLOOKUP($A363,Prices_Monthly!$A:$I,COLUMN(G$4),FALSE)/VLOOKUP(EOMONTH($A363,-12),Prices_Monthly!$A:$I,COLUMN(G$4),FALSE)-1</f>
        <v>0.14391576955571739</v>
      </c>
      <c r="H363" s="3">
        <f>VLOOKUP($A363,Prices_Monthly!$A:$I,COLUMN(H$4),FALSE)/VLOOKUP(EOMONTH($A363,-12),Prices_Monthly!$A:$I,COLUMN(H$4),FALSE)-1</f>
        <v>1.4742265846232394E-2</v>
      </c>
      <c r="I363" s="3">
        <f>VLOOKUP($A363,Prices_Monthly!$A:$I,COLUMN(I$4),FALSE)/VLOOKUP(EOMONTH($A363,-12),Prices_Monthly!$A:$I,COLUMN(I$4),FALSE)-1</f>
        <v>-4.4672861116229257E-2</v>
      </c>
    </row>
    <row r="364" spans="1:9" x14ac:dyDescent="0.35">
      <c r="A364" s="2">
        <v>43799</v>
      </c>
      <c r="B364" s="3">
        <f>VLOOKUP($A364,Prices_Monthly!$A:$I,COLUMN(B$4),FALSE)/VLOOKUP(EOMONTH($A364,-12),Prices_Monthly!$A:$I,COLUMN(B$4),FALSE)-1</f>
        <v>6.2948474421992806E-2</v>
      </c>
      <c r="C364" s="3">
        <f>VLOOKUP($A364,Prices_Monthly!$A:$I,COLUMN(C$4),FALSE)/VLOOKUP(EOMONTH($A364,-12),Prices_Monthly!$A:$I,COLUMN(C$4),FALSE)-1</f>
        <v>0.16773138041195068</v>
      </c>
      <c r="D364" s="3">
        <f>VLOOKUP($A364,Prices_Monthly!$A:$I,COLUMN(D$4),FALSE)/VLOOKUP(EOMONTH($A364,-12),Prices_Monthly!$A:$I,COLUMN(D$4),FALSE)-1</f>
        <v>1.1524078455315667E-2</v>
      </c>
      <c r="E364" s="3">
        <f>VLOOKUP($A364,Prices_Monthly!$A:$I,COLUMN(E$4),FALSE)/VLOOKUP(EOMONTH($A364,-12),Prices_Monthly!$A:$I,COLUMN(E$4),FALSE)-1</f>
        <v>7.220244293850997E-2</v>
      </c>
      <c r="F364" s="3">
        <f>VLOOKUP($A364,Prices_Monthly!$A:$I,COLUMN(F$4),FALSE)/VLOOKUP(EOMONTH($A364,-12),Prices_Monthly!$A:$I,COLUMN(F$4),FALSE)-1</f>
        <v>0.13372347625303549</v>
      </c>
      <c r="G364" s="3">
        <f>VLOOKUP($A364,Prices_Monthly!$A:$I,COLUMN(G$4),FALSE)/VLOOKUP(EOMONTH($A364,-12),Prices_Monthly!$A:$I,COLUMN(G$4),FALSE)-1</f>
        <v>0.19463989439095508</v>
      </c>
      <c r="H364" s="3">
        <f>VLOOKUP($A364,Prices_Monthly!$A:$I,COLUMN(H$4),FALSE)/VLOOKUP(EOMONTH($A364,-12),Prices_Monthly!$A:$I,COLUMN(H$4),FALSE)-1</f>
        <v>8.7975196974878767E-3</v>
      </c>
      <c r="I364" s="3">
        <f>VLOOKUP($A364,Prices_Monthly!$A:$I,COLUMN(I$4),FALSE)/VLOOKUP(EOMONTH($A364,-12),Prices_Monthly!$A:$I,COLUMN(I$4),FALSE)-1</f>
        <v>-5.4384064148183198E-2</v>
      </c>
    </row>
    <row r="365" spans="1:9" x14ac:dyDescent="0.35">
      <c r="A365" s="2">
        <v>43830</v>
      </c>
      <c r="B365" s="3">
        <f>VLOOKUP($A365,Prices_Monthly!$A:$I,COLUMN(B$4),FALSE)/VLOOKUP(EOMONTH($A365,-12),Prices_Monthly!$A:$I,COLUMN(B$4),FALSE)-1</f>
        <v>0.21597036492464472</v>
      </c>
      <c r="C365" s="3">
        <f>VLOOKUP($A365,Prices_Monthly!$A:$I,COLUMN(C$4),FALSE)/VLOOKUP(EOMONTH($A365,-12),Prices_Monthly!$A:$I,COLUMN(C$4),FALSE)-1</f>
        <v>0.15557188472527983</v>
      </c>
      <c r="D365" s="3">
        <f>VLOOKUP($A365,Prices_Monthly!$A:$I,COLUMN(D$4),FALSE)/VLOOKUP(EOMONTH($A365,-12),Prices_Monthly!$A:$I,COLUMN(D$4),FALSE)-1</f>
        <v>-1.9055217072905251E-3</v>
      </c>
      <c r="E365" s="3">
        <f>VLOOKUP($A365,Prices_Monthly!$A:$I,COLUMN(E$4),FALSE)/VLOOKUP(EOMONTH($A365,-12),Prices_Monthly!$A:$I,COLUMN(E$4),FALSE)-1</f>
        <v>4.2038661015692425E-2</v>
      </c>
      <c r="F365" s="3">
        <f>VLOOKUP($A365,Prices_Monthly!$A:$I,COLUMN(F$4),FALSE)/VLOOKUP(EOMONTH($A365,-12),Prices_Monthly!$A:$I,COLUMN(F$4),FALSE)-1</f>
        <v>0.28331285112359539</v>
      </c>
      <c r="G365" s="3">
        <f>VLOOKUP($A365,Prices_Monthly!$A:$I,COLUMN(G$4),FALSE)/VLOOKUP(EOMONTH($A365,-12),Prices_Monthly!$A:$I,COLUMN(G$4),FALSE)-1</f>
        <v>0.3631208506265704</v>
      </c>
      <c r="H365" s="3">
        <f>VLOOKUP($A365,Prices_Monthly!$A:$I,COLUMN(H$4),FALSE)/VLOOKUP(EOMONTH($A365,-12),Prices_Monthly!$A:$I,COLUMN(H$4),FALSE)-1</f>
        <v>-1.6362281700966874E-2</v>
      </c>
      <c r="I365" s="3">
        <f>VLOOKUP($A365,Prices_Monthly!$A:$I,COLUMN(I$4),FALSE)/VLOOKUP(EOMONTH($A365,-12),Prices_Monthly!$A:$I,COLUMN(I$4),FALSE)-1</f>
        <v>-4.6072273146508858E-2</v>
      </c>
    </row>
    <row r="366" spans="1:9" x14ac:dyDescent="0.35">
      <c r="A366" s="2">
        <v>43861</v>
      </c>
      <c r="B366" s="3">
        <f>VLOOKUP($A366,Prices_Monthly!$A:$I,COLUMN(B$4),FALSE)/VLOOKUP(EOMONTH($A366,-12),Prices_Monthly!$A:$I,COLUMN(B$4),FALSE)-1</f>
        <v>-0.1248453057771729</v>
      </c>
      <c r="C366" s="3">
        <f>VLOOKUP($A366,Prices_Monthly!$A:$I,COLUMN(C$4),FALSE)/VLOOKUP(EOMONTH($A366,-12),Prices_Monthly!$A:$I,COLUMN(C$4),FALSE)-1</f>
        <v>0.16603047390521897</v>
      </c>
      <c r="D366" s="3">
        <f>VLOOKUP($A366,Prices_Monthly!$A:$I,COLUMN(D$4),FALSE)/VLOOKUP(EOMONTH($A366,-12),Prices_Monthly!$A:$I,COLUMN(D$4),FALSE)-1</f>
        <v>6.6842949258671958E-4</v>
      </c>
      <c r="E366" s="3">
        <f>VLOOKUP($A366,Prices_Monthly!$A:$I,COLUMN(E$4),FALSE)/VLOOKUP(EOMONTH($A366,-12),Prices_Monthly!$A:$I,COLUMN(E$4),FALSE)-1</f>
        <v>6.3213698664514206E-2</v>
      </c>
      <c r="F366" s="3">
        <f>VLOOKUP($A366,Prices_Monthly!$A:$I,COLUMN(F$4),FALSE)/VLOOKUP(EOMONTH($A366,-12),Prices_Monthly!$A:$I,COLUMN(F$4),FALSE)-1</f>
        <v>0.18616848268011066</v>
      </c>
      <c r="G366" s="3">
        <f>VLOOKUP($A366,Prices_Monthly!$A:$I,COLUMN(G$4),FALSE)/VLOOKUP(EOMONTH($A366,-12),Prices_Monthly!$A:$I,COLUMN(G$4),FALSE)-1</f>
        <v>0.28350834302205374</v>
      </c>
      <c r="H366" s="3">
        <f>VLOOKUP($A366,Prices_Monthly!$A:$I,COLUMN(H$4),FALSE)/VLOOKUP(EOMONTH($A366,-12),Prices_Monthly!$A:$I,COLUMN(H$4),FALSE)-1</f>
        <v>-2.1023680261299527E-2</v>
      </c>
      <c r="I366" s="3">
        <f>VLOOKUP($A366,Prices_Monthly!$A:$I,COLUMN(I$4),FALSE)/VLOOKUP(EOMONTH($A366,-12),Prices_Monthly!$A:$I,COLUMN(I$4),FALSE)-1</f>
        <v>-6.1100867957194938E-2</v>
      </c>
    </row>
    <row r="367" spans="1:9" x14ac:dyDescent="0.35">
      <c r="A367" s="2">
        <v>43890</v>
      </c>
      <c r="B367" s="3">
        <f>VLOOKUP($A367,Prices_Monthly!$A:$I,COLUMN(B$4),FALSE)/VLOOKUP(EOMONTH($A367,-12),Prices_Monthly!$A:$I,COLUMN(B$4),FALSE)-1</f>
        <v>-0.28290243044791985</v>
      </c>
      <c r="C367" s="3">
        <f>VLOOKUP($A367,Prices_Monthly!$A:$I,COLUMN(C$4),FALSE)/VLOOKUP(EOMONTH($A367,-12),Prices_Monthly!$A:$I,COLUMN(C$4),FALSE)-1</f>
        <v>0.15841742999568975</v>
      </c>
      <c r="D367" s="3">
        <f>VLOOKUP($A367,Prices_Monthly!$A:$I,COLUMN(D$4),FALSE)/VLOOKUP(EOMONTH($A367,-12),Prices_Monthly!$A:$I,COLUMN(D$4),FALSE)-1</f>
        <v>8.0649083994697168E-3</v>
      </c>
      <c r="E367" s="3">
        <f>VLOOKUP($A367,Prices_Monthly!$A:$I,COLUMN(E$4),FALSE)/VLOOKUP(EOMONTH($A367,-12),Prices_Monthly!$A:$I,COLUMN(E$4),FALSE)-1</f>
        <v>9.4331991040166985E-2</v>
      </c>
      <c r="F367" s="3">
        <f>VLOOKUP($A367,Prices_Monthly!$A:$I,COLUMN(F$4),FALSE)/VLOOKUP(EOMONTH($A367,-12),Prices_Monthly!$A:$I,COLUMN(F$4),FALSE)-1</f>
        <v>5.4449972360420151E-2</v>
      </c>
      <c r="G367" s="3">
        <f>VLOOKUP($A367,Prices_Monthly!$A:$I,COLUMN(G$4),FALSE)/VLOOKUP(EOMONTH($A367,-12),Prices_Monthly!$A:$I,COLUMN(G$4),FALSE)-1</f>
        <v>0.17406533327666329</v>
      </c>
      <c r="H367" s="3">
        <f>VLOOKUP($A367,Prices_Monthly!$A:$I,COLUMN(H$4),FALSE)/VLOOKUP(EOMONTH($A367,-12),Prices_Monthly!$A:$I,COLUMN(H$4),FALSE)-1</f>
        <v>6.7832457505752064E-3</v>
      </c>
      <c r="I367" s="3">
        <f>VLOOKUP($A367,Prices_Monthly!$A:$I,COLUMN(I$4),FALSE)/VLOOKUP(EOMONTH($A367,-12),Prices_Monthly!$A:$I,COLUMN(I$4),FALSE)-1</f>
        <v>-6.1647528376672533E-2</v>
      </c>
    </row>
    <row r="368" spans="1:9" x14ac:dyDescent="0.35">
      <c r="A368" s="2">
        <v>43921</v>
      </c>
      <c r="B368" s="3">
        <f>VLOOKUP($A368,Prices_Monthly!$A:$I,COLUMN(B$4),FALSE)/VLOOKUP(EOMONTH($A368,-12),Prices_Monthly!$A:$I,COLUMN(B$4),FALSE)-1</f>
        <v>-0.51245902735968962</v>
      </c>
      <c r="C368" s="3">
        <f>VLOOKUP($A368,Prices_Monthly!$A:$I,COLUMN(C$4),FALSE)/VLOOKUP(EOMONTH($A368,-12),Prices_Monthly!$A:$I,COLUMN(C$4),FALSE)-1</f>
        <v>0.20031110170367561</v>
      </c>
      <c r="D368" s="3">
        <f>VLOOKUP($A368,Prices_Monthly!$A:$I,COLUMN(D$4),FALSE)/VLOOKUP(EOMONTH($A368,-12),Prices_Monthly!$A:$I,COLUMN(D$4),FALSE)-1</f>
        <v>-6.9735278304421389E-3</v>
      </c>
      <c r="E368" s="3">
        <f>VLOOKUP($A368,Prices_Monthly!$A:$I,COLUMN(E$4),FALSE)/VLOOKUP(EOMONTH($A368,-12),Prices_Monthly!$A:$I,COLUMN(E$4),FALSE)-1</f>
        <v>0.10918600545871104</v>
      </c>
      <c r="F368" s="3">
        <f>VLOOKUP($A368,Prices_Monthly!$A:$I,COLUMN(F$4),FALSE)/VLOOKUP(EOMONTH($A368,-12),Prices_Monthly!$A:$I,COLUMN(F$4),FALSE)-1</f>
        <v>-9.3241721982842307E-2</v>
      </c>
      <c r="G368" s="3">
        <f>VLOOKUP($A368,Prices_Monthly!$A:$I,COLUMN(G$4),FALSE)/VLOOKUP(EOMONTH($A368,-12),Prices_Monthly!$A:$I,COLUMN(G$4),FALSE)-1</f>
        <v>4.388500434048348E-2</v>
      </c>
      <c r="H368" s="3">
        <f>VLOOKUP($A368,Prices_Monthly!$A:$I,COLUMN(H$4),FALSE)/VLOOKUP(EOMONTH($A368,-12),Prices_Monthly!$A:$I,COLUMN(H$4),FALSE)-1</f>
        <v>1.0863668707421503E-3</v>
      </c>
      <c r="I368" s="3">
        <f>VLOOKUP($A368,Prices_Monthly!$A:$I,COLUMN(I$4),FALSE)/VLOOKUP(EOMONTH($A368,-12),Prices_Monthly!$A:$I,COLUMN(I$4),FALSE)-1</f>
        <v>-4.9108188658477658E-2</v>
      </c>
    </row>
    <row r="369" spans="1:9" x14ac:dyDescent="0.35">
      <c r="A369" s="2">
        <v>43951</v>
      </c>
      <c r="B369" s="3">
        <f>VLOOKUP($A369,Prices_Monthly!$A:$I,COLUMN(B$4),FALSE)/VLOOKUP(EOMONTH($A369,-12),Prices_Monthly!$A:$I,COLUMN(B$4),FALSE)-1</f>
        <v>-0.61716930114097823</v>
      </c>
      <c r="C369" s="3">
        <f>VLOOKUP($A369,Prices_Monthly!$A:$I,COLUMN(C$4),FALSE)/VLOOKUP(EOMONTH($A369,-12),Prices_Monthly!$A:$I,COLUMN(C$4),FALSE)-1</f>
        <v>0.28636555265219754</v>
      </c>
      <c r="D369" s="3">
        <f>VLOOKUP($A369,Prices_Monthly!$A:$I,COLUMN(D$4),FALSE)/VLOOKUP(EOMONTH($A369,-12),Prices_Monthly!$A:$I,COLUMN(D$4),FALSE)-1</f>
        <v>-5.496520823043971E-4</v>
      </c>
      <c r="E369" s="3">
        <f>VLOOKUP($A369,Prices_Monthly!$A:$I,COLUMN(E$4),FALSE)/VLOOKUP(EOMONTH($A369,-12),Prices_Monthly!$A:$I,COLUMN(E$4),FALSE)-1</f>
        <v>0.11787556236061092</v>
      </c>
      <c r="F369" s="3">
        <f>VLOOKUP($A369,Prices_Monthly!$A:$I,COLUMN(F$4),FALSE)/VLOOKUP(EOMONTH($A369,-12),Prices_Monthly!$A:$I,COLUMN(F$4),FALSE)-1</f>
        <v>-1.4346023088131044E-2</v>
      </c>
      <c r="G369" s="3">
        <f>VLOOKUP($A369,Prices_Monthly!$A:$I,COLUMN(G$4),FALSE)/VLOOKUP(EOMONTH($A369,-12),Prices_Monthly!$A:$I,COLUMN(G$4),FALSE)-1</f>
        <v>0.14334718735315954</v>
      </c>
      <c r="H369" s="3">
        <f>VLOOKUP($A369,Prices_Monthly!$A:$I,COLUMN(H$4),FALSE)/VLOOKUP(EOMONTH($A369,-12),Prices_Monthly!$A:$I,COLUMN(H$4),FALSE)-1</f>
        <v>1.8599850143387497E-2</v>
      </c>
      <c r="I369" s="3">
        <f>VLOOKUP($A369,Prices_Monthly!$A:$I,COLUMN(I$4),FALSE)/VLOOKUP(EOMONTH($A369,-12),Prices_Monthly!$A:$I,COLUMN(I$4),FALSE)-1</f>
        <v>-4.7624516543093187E-2</v>
      </c>
    </row>
    <row r="370" spans="1:9" x14ac:dyDescent="0.35">
      <c r="A370" s="2">
        <v>43982</v>
      </c>
      <c r="B370" s="3">
        <f>VLOOKUP($A370,Prices_Monthly!$A:$I,COLUMN(B$4),FALSE)/VLOOKUP(EOMONTH($A370,-12),Prices_Monthly!$A:$I,COLUMN(B$4),FALSE)-1</f>
        <v>-0.53979851500679743</v>
      </c>
      <c r="C370" s="3">
        <f>VLOOKUP($A370,Prices_Monthly!$A:$I,COLUMN(C$4),FALSE)/VLOOKUP(EOMONTH($A370,-12),Prices_Monthly!$A:$I,COLUMN(C$4),FALSE)-1</f>
        <v>0.30163222086065034</v>
      </c>
      <c r="D370" s="3">
        <f>VLOOKUP($A370,Prices_Monthly!$A:$I,COLUMN(D$4),FALSE)/VLOOKUP(EOMONTH($A370,-12),Prices_Monthly!$A:$I,COLUMN(D$4),FALSE)-1</f>
        <v>-7.8754038055955933E-3</v>
      </c>
      <c r="E370" s="3">
        <f>VLOOKUP($A370,Prices_Monthly!$A:$I,COLUMN(E$4),FALSE)/VLOOKUP(EOMONTH($A370,-12),Prices_Monthly!$A:$I,COLUMN(E$4),FALSE)-1</f>
        <v>9.5199357334107448E-2</v>
      </c>
      <c r="F370" s="3">
        <f>VLOOKUP($A370,Prices_Monthly!$A:$I,COLUMN(F$4),FALSE)/VLOOKUP(EOMONTH($A370,-12),Prices_Monthly!$A:$I,COLUMN(F$4),FALSE)-1</f>
        <v>0.10661544002881485</v>
      </c>
      <c r="G370" s="3">
        <f>VLOOKUP($A370,Prices_Monthly!$A:$I,COLUMN(G$4),FALSE)/VLOOKUP(EOMONTH($A370,-12),Prices_Monthly!$A:$I,COLUMN(G$4),FALSE)-1</f>
        <v>0.32969505637622598</v>
      </c>
      <c r="H370" s="3">
        <f>VLOOKUP($A370,Prices_Monthly!$A:$I,COLUMN(H$4),FALSE)/VLOOKUP(EOMONTH($A370,-12),Prices_Monthly!$A:$I,COLUMN(H$4),FALSE)-1</f>
        <v>-1.2709704569854874E-2</v>
      </c>
      <c r="I370" s="3">
        <f>VLOOKUP($A370,Prices_Monthly!$A:$I,COLUMN(I$4),FALSE)/VLOOKUP(EOMONTH($A370,-12),Prices_Monthly!$A:$I,COLUMN(I$4),FALSE)-1</f>
        <v>-2.5134095440527915E-2</v>
      </c>
    </row>
    <row r="371" spans="1:9" x14ac:dyDescent="0.35">
      <c r="A371" s="2">
        <v>44012</v>
      </c>
      <c r="B371" s="3">
        <f>VLOOKUP($A371,Prices_Monthly!$A:$I,COLUMN(B$4),FALSE)/VLOOKUP(EOMONTH($A371,-12),Prices_Monthly!$A:$I,COLUMN(B$4),FALSE)-1</f>
        <v>-0.47321082015117555</v>
      </c>
      <c r="C371" s="3">
        <f>VLOOKUP($A371,Prices_Monthly!$A:$I,COLUMN(C$4),FALSE)/VLOOKUP(EOMONTH($A371,-12),Prices_Monthly!$A:$I,COLUMN(C$4),FALSE)-1</f>
        <v>0.24079664452150173</v>
      </c>
      <c r="D371" s="3">
        <f>VLOOKUP($A371,Prices_Monthly!$A:$I,COLUMN(D$4),FALSE)/VLOOKUP(EOMONTH($A371,-12),Prices_Monthly!$A:$I,COLUMN(D$4),FALSE)-1</f>
        <v>-1.3534951048517208E-2</v>
      </c>
      <c r="E371" s="3">
        <f>VLOOKUP($A371,Prices_Monthly!$A:$I,COLUMN(E$4),FALSE)/VLOOKUP(EOMONTH($A371,-12),Prices_Monthly!$A:$I,COLUMN(E$4),FALSE)-1</f>
        <v>8.6289276385462799E-2</v>
      </c>
      <c r="F371" s="3">
        <f>VLOOKUP($A371,Prices_Monthly!$A:$I,COLUMN(F$4),FALSE)/VLOOKUP(EOMONTH($A371,-12),Prices_Monthly!$A:$I,COLUMN(F$4),FALSE)-1</f>
        <v>5.6315335906178765E-2</v>
      </c>
      <c r="G371" s="3">
        <f>VLOOKUP($A371,Prices_Monthly!$A:$I,COLUMN(G$4),FALSE)/VLOOKUP(EOMONTH($A371,-12),Prices_Monthly!$A:$I,COLUMN(G$4),FALSE)-1</f>
        <v>0.3148861910030496</v>
      </c>
      <c r="H371" s="3">
        <f>VLOOKUP($A371,Prices_Monthly!$A:$I,COLUMN(H$4),FALSE)/VLOOKUP(EOMONTH($A371,-12),Prices_Monthly!$A:$I,COLUMN(H$4),FALSE)-1</f>
        <v>-1.9903439034666626E-2</v>
      </c>
      <c r="I371" s="3">
        <f>VLOOKUP($A371,Prices_Monthly!$A:$I,COLUMN(I$4),FALSE)/VLOOKUP(EOMONTH($A371,-12),Prices_Monthly!$A:$I,COLUMN(I$4),FALSE)-1</f>
        <v>-3.5068707357222673E-2</v>
      </c>
    </row>
    <row r="372" spans="1:9" x14ac:dyDescent="0.35">
      <c r="A372" s="2">
        <v>44043</v>
      </c>
      <c r="B372" s="3">
        <f>VLOOKUP($A372,Prices_Monthly!$A:$I,COLUMN(B$4),FALSE)/VLOOKUP(EOMONTH($A372,-12),Prices_Monthly!$A:$I,COLUMN(B$4),FALSE)-1</f>
        <v>-0.46175862458876038</v>
      </c>
      <c r="C372" s="3">
        <f>VLOOKUP($A372,Prices_Monthly!$A:$I,COLUMN(C$4),FALSE)/VLOOKUP(EOMONTH($A372,-12),Prices_Monthly!$A:$I,COLUMN(C$4),FALSE)-1</f>
        <v>0.33584474824124366</v>
      </c>
      <c r="D372" s="3">
        <f>VLOOKUP($A372,Prices_Monthly!$A:$I,COLUMN(D$4),FALSE)/VLOOKUP(EOMONTH($A372,-12),Prices_Monthly!$A:$I,COLUMN(D$4),FALSE)-1</f>
        <v>-1.0874544867629288E-2</v>
      </c>
      <c r="E372" s="3">
        <f>VLOOKUP($A372,Prices_Monthly!$A:$I,COLUMN(E$4),FALSE)/VLOOKUP(EOMONTH($A372,-12),Prices_Monthly!$A:$I,COLUMN(E$4),FALSE)-1</f>
        <v>9.6102559918046504E-2</v>
      </c>
      <c r="F372" s="3">
        <f>VLOOKUP($A372,Prices_Monthly!$A:$I,COLUMN(F$4),FALSE)/VLOOKUP(EOMONTH($A372,-12),Prices_Monthly!$A:$I,COLUMN(F$4),FALSE)-1</f>
        <v>0.10135759997040661</v>
      </c>
      <c r="G372" s="3">
        <f>VLOOKUP($A372,Prices_Monthly!$A:$I,COLUMN(G$4),FALSE)/VLOOKUP(EOMONTH($A372,-12),Prices_Monthly!$A:$I,COLUMN(G$4),FALSE)-1</f>
        <v>0.38016278703514939</v>
      </c>
      <c r="H372" s="3">
        <f>VLOOKUP($A372,Prices_Monthly!$A:$I,COLUMN(H$4),FALSE)/VLOOKUP(EOMONTH($A372,-12),Prices_Monthly!$A:$I,COLUMN(H$4),FALSE)-1</f>
        <v>9.8564307523989481E-3</v>
      </c>
      <c r="I372" s="3">
        <f>VLOOKUP($A372,Prices_Monthly!$A:$I,COLUMN(I$4),FALSE)/VLOOKUP(EOMONTH($A372,-12),Prices_Monthly!$A:$I,COLUMN(I$4),FALSE)-1</f>
        <v>4.1024908918557701E-2</v>
      </c>
    </row>
    <row r="373" spans="1:9" x14ac:dyDescent="0.35">
      <c r="A373" s="2">
        <v>44074</v>
      </c>
      <c r="B373" s="3">
        <f>VLOOKUP($A373,Prices_Monthly!$A:$I,COLUMN(B$4),FALSE)/VLOOKUP(EOMONTH($A373,-12),Prices_Monthly!$A:$I,COLUMN(B$4),FALSE)-1</f>
        <v>-0.42703868388013078</v>
      </c>
      <c r="C373" s="3">
        <f>VLOOKUP($A373,Prices_Monthly!$A:$I,COLUMN(C$4),FALSE)/VLOOKUP(EOMONTH($A373,-12),Prices_Monthly!$A:$I,COLUMN(C$4),FALSE)-1</f>
        <v>0.25122158667335359</v>
      </c>
      <c r="D373" s="3">
        <f>VLOOKUP($A373,Prices_Monthly!$A:$I,COLUMN(D$4),FALSE)/VLOOKUP(EOMONTH($A373,-12),Prices_Monthly!$A:$I,COLUMN(D$4),FALSE)-1</f>
        <v>-2.5095401580920496E-2</v>
      </c>
      <c r="E373" s="3">
        <f>VLOOKUP($A373,Prices_Monthly!$A:$I,COLUMN(E$4),FALSE)/VLOOKUP(EOMONTH($A373,-12),Prices_Monthly!$A:$I,COLUMN(E$4),FALSE)-1</f>
        <v>6.0558906473158425E-2</v>
      </c>
      <c r="F373" s="3">
        <f>VLOOKUP($A373,Prices_Monthly!$A:$I,COLUMN(F$4),FALSE)/VLOOKUP(EOMONTH($A373,-12),Prices_Monthly!$A:$I,COLUMN(F$4),FALSE)-1</f>
        <v>0.20402082076041039</v>
      </c>
      <c r="G373" s="3">
        <f>VLOOKUP($A373,Prices_Monthly!$A:$I,COLUMN(G$4),FALSE)/VLOOKUP(EOMONTH($A373,-12),Prices_Monthly!$A:$I,COLUMN(G$4),FALSE)-1</f>
        <v>0.57035087397974649</v>
      </c>
      <c r="H373" s="3">
        <f>VLOOKUP($A373,Prices_Monthly!$A:$I,COLUMN(H$4),FALSE)/VLOOKUP(EOMONTH($A373,-12),Prices_Monthly!$A:$I,COLUMN(H$4),FALSE)-1</f>
        <v>-6.9765057317264789E-3</v>
      </c>
      <c r="I373" s="3">
        <f>VLOOKUP($A373,Prices_Monthly!$A:$I,COLUMN(I$4),FALSE)/VLOOKUP(EOMONTH($A373,-12),Prices_Monthly!$A:$I,COLUMN(I$4),FALSE)-1</f>
        <v>6.0973675956030426E-2</v>
      </c>
    </row>
    <row r="374" spans="1:9" x14ac:dyDescent="0.35">
      <c r="A374" s="2">
        <v>44104</v>
      </c>
      <c r="B374" s="3">
        <f>VLOOKUP($A374,Prices_Monthly!$A:$I,COLUMN(B$4),FALSE)/VLOOKUP(EOMONTH($A374,-12),Prices_Monthly!$A:$I,COLUMN(B$4),FALSE)-1</f>
        <v>-0.51375854128337739</v>
      </c>
      <c r="C374" s="3">
        <f>VLOOKUP($A374,Prices_Monthly!$A:$I,COLUMN(C$4),FALSE)/VLOOKUP(EOMONTH($A374,-12),Prices_Monthly!$A:$I,COLUMN(C$4),FALSE)-1</f>
        <v>0.24465307673496817</v>
      </c>
      <c r="D374" s="3">
        <f>VLOOKUP($A374,Prices_Monthly!$A:$I,COLUMN(D$4),FALSE)/VLOOKUP(EOMONTH($A374,-12),Prices_Monthly!$A:$I,COLUMN(D$4),FALSE)-1</f>
        <v>-1.9023149381065307E-2</v>
      </c>
      <c r="E374" s="3">
        <f>VLOOKUP($A374,Prices_Monthly!$A:$I,COLUMN(E$4),FALSE)/VLOOKUP(EOMONTH($A374,-12),Prices_Monthly!$A:$I,COLUMN(E$4),FALSE)-1</f>
        <v>7.5768857900842868E-2</v>
      </c>
      <c r="F374" s="3">
        <f>VLOOKUP($A374,Prices_Monthly!$A:$I,COLUMN(F$4),FALSE)/VLOOKUP(EOMONTH($A374,-12),Prices_Monthly!$A:$I,COLUMN(F$4),FALSE)-1</f>
        <v>0.13698528594195913</v>
      </c>
      <c r="G374" s="3">
        <f>VLOOKUP($A374,Prices_Monthly!$A:$I,COLUMN(G$4),FALSE)/VLOOKUP(EOMONTH($A374,-12),Prices_Monthly!$A:$I,COLUMN(G$4),FALSE)-1</f>
        <v>0.4696540157404181</v>
      </c>
      <c r="H374" s="3">
        <f>VLOOKUP($A374,Prices_Monthly!$A:$I,COLUMN(H$4),FALSE)/VLOOKUP(EOMONTH($A374,-12),Prices_Monthly!$A:$I,COLUMN(H$4),FALSE)-1</f>
        <v>1.0828783551299681E-2</v>
      </c>
      <c r="I374" s="3">
        <f>VLOOKUP($A374,Prices_Monthly!$A:$I,COLUMN(I$4),FALSE)/VLOOKUP(EOMONTH($A374,-12),Prices_Monthly!$A:$I,COLUMN(I$4),FALSE)-1</f>
        <v>5.8019233879379462E-2</v>
      </c>
    </row>
    <row r="375" spans="1:9" x14ac:dyDescent="0.35">
      <c r="A375" s="2">
        <v>44135</v>
      </c>
      <c r="B375" s="3">
        <f>VLOOKUP($A375,Prices_Monthly!$A:$I,COLUMN(B$4),FALSE)/VLOOKUP(EOMONTH($A375,-12),Prices_Monthly!$A:$I,COLUMN(B$4),FALSE)-1</f>
        <v>-0.54555155835101021</v>
      </c>
      <c r="C375" s="3">
        <f>VLOOKUP($A375,Prices_Monthly!$A:$I,COLUMN(C$4),FALSE)/VLOOKUP(EOMONTH($A375,-12),Prices_Monthly!$A:$I,COLUMN(C$4),FALSE)-1</f>
        <v>0.20026617423293147</v>
      </c>
      <c r="D375" s="3">
        <f>VLOOKUP($A375,Prices_Monthly!$A:$I,COLUMN(D$4),FALSE)/VLOOKUP(EOMONTH($A375,-12),Prices_Monthly!$A:$I,COLUMN(D$4),FALSE)-1</f>
        <v>-1.3808221455705372E-2</v>
      </c>
      <c r="E375" s="3">
        <f>VLOOKUP($A375,Prices_Monthly!$A:$I,COLUMN(E$4),FALSE)/VLOOKUP(EOMONTH($A375,-12),Prices_Monthly!$A:$I,COLUMN(E$4),FALSE)-1</f>
        <v>6.6351646137272402E-2</v>
      </c>
      <c r="F375" s="3">
        <f>VLOOKUP($A375,Prices_Monthly!$A:$I,COLUMN(F$4),FALSE)/VLOOKUP(EOMONTH($A375,-12),Prices_Monthly!$A:$I,COLUMN(F$4),FALSE)-1</f>
        <v>8.6472727272727257E-2</v>
      </c>
      <c r="G375" s="3">
        <f>VLOOKUP($A375,Prices_Monthly!$A:$I,COLUMN(G$4),FALSE)/VLOOKUP(EOMONTH($A375,-12),Prices_Monthly!$A:$I,COLUMN(G$4),FALSE)-1</f>
        <v>0.36689837184613405</v>
      </c>
      <c r="H375" s="3">
        <f>VLOOKUP($A375,Prices_Monthly!$A:$I,COLUMN(H$4),FALSE)/VLOOKUP(EOMONTH($A375,-12),Prices_Monthly!$A:$I,COLUMN(H$4),FALSE)-1</f>
        <v>2.2634219762173613E-2</v>
      </c>
      <c r="I375" s="3">
        <f>VLOOKUP($A375,Prices_Monthly!$A:$I,COLUMN(I$4),FALSE)/VLOOKUP(EOMONTH($A375,-12),Prices_Monthly!$A:$I,COLUMN(I$4),FALSE)-1</f>
        <v>2.888805719979981E-2</v>
      </c>
    </row>
    <row r="376" spans="1:9" x14ac:dyDescent="0.35">
      <c r="A376" s="2">
        <v>44165</v>
      </c>
      <c r="B376" s="3">
        <f>VLOOKUP($A376,Prices_Monthly!$A:$I,COLUMN(B$4),FALSE)/VLOOKUP(EOMONTH($A376,-12),Prices_Monthly!$A:$I,COLUMN(B$4),FALSE)-1</f>
        <v>-0.43837986689312303</v>
      </c>
      <c r="C376" s="3">
        <f>VLOOKUP($A376,Prices_Monthly!$A:$I,COLUMN(C$4),FALSE)/VLOOKUP(EOMONTH($A376,-12),Prices_Monthly!$A:$I,COLUMN(C$4),FALSE)-1</f>
        <v>0.17093018322219322</v>
      </c>
      <c r="D376" s="3">
        <f>VLOOKUP($A376,Prices_Monthly!$A:$I,COLUMN(D$4),FALSE)/VLOOKUP(EOMONTH($A376,-12),Prices_Monthly!$A:$I,COLUMN(D$4),FALSE)-1</f>
        <v>-7.6660354461155489E-3</v>
      </c>
      <c r="E376" s="3">
        <f>VLOOKUP($A376,Prices_Monthly!$A:$I,COLUMN(E$4),FALSE)/VLOOKUP(EOMONTH($A376,-12),Prices_Monthly!$A:$I,COLUMN(E$4),FALSE)-1</f>
        <v>7.4299636538881497E-2</v>
      </c>
      <c r="F376" s="3">
        <f>VLOOKUP($A376,Prices_Monthly!$A:$I,COLUMN(F$4),FALSE)/VLOOKUP(EOMONTH($A376,-12),Prices_Monthly!$A:$I,COLUMN(F$4),FALSE)-1</f>
        <v>0.1643724980686847</v>
      </c>
      <c r="G376" s="3">
        <f>VLOOKUP($A376,Prices_Monthly!$A:$I,COLUMN(G$4),FALSE)/VLOOKUP(EOMONTH($A376,-12),Prices_Monthly!$A:$I,COLUMN(G$4),FALSE)-1</f>
        <v>0.46013271041726411</v>
      </c>
      <c r="H376" s="3">
        <f>VLOOKUP($A376,Prices_Monthly!$A:$I,COLUMN(H$4),FALSE)/VLOOKUP(EOMONTH($A376,-12),Prices_Monthly!$A:$I,COLUMN(H$4),FALSE)-1</f>
        <v>3.9152115456618564E-2</v>
      </c>
      <c r="I376" s="3">
        <f>VLOOKUP($A376,Prices_Monthly!$A:$I,COLUMN(I$4),FALSE)/VLOOKUP(EOMONTH($A376,-12),Prices_Monthly!$A:$I,COLUMN(I$4),FALSE)-1</f>
        <v>7.0180132185338584E-2</v>
      </c>
    </row>
    <row r="377" spans="1:9" x14ac:dyDescent="0.35">
      <c r="A377" s="2">
        <v>44196</v>
      </c>
      <c r="B377" s="3">
        <f>VLOOKUP($A377,Prices_Monthly!$A:$I,COLUMN(B$4),FALSE)/VLOOKUP(EOMONTH($A377,-12),Prices_Monthly!$A:$I,COLUMN(B$4),FALSE)-1</f>
        <v>-0.43594964326126284</v>
      </c>
      <c r="C377" s="3">
        <f>VLOOKUP($A377,Prices_Monthly!$A:$I,COLUMN(C$4),FALSE)/VLOOKUP(EOMONTH($A377,-12),Prices_Monthly!$A:$I,COLUMN(C$4),FALSE)-1</f>
        <v>0.20478709765645031</v>
      </c>
      <c r="D377" s="3">
        <f>VLOOKUP($A377,Prices_Monthly!$A:$I,COLUMN(D$4),FALSE)/VLOOKUP(EOMONTH($A377,-12),Prices_Monthly!$A:$I,COLUMN(D$4),FALSE)-1</f>
        <v>-1.3373030544058251E-3</v>
      </c>
      <c r="E377" s="3">
        <f>VLOOKUP($A377,Prices_Monthly!$A:$I,COLUMN(E$4),FALSE)/VLOOKUP(EOMONTH($A377,-12),Prices_Monthly!$A:$I,COLUMN(E$4),FALSE)-1</f>
        <v>8.2315580383753195E-2</v>
      </c>
      <c r="F377" s="3">
        <f>VLOOKUP($A377,Prices_Monthly!$A:$I,COLUMN(F$4),FALSE)/VLOOKUP(EOMONTH($A377,-12),Prices_Monthly!$A:$I,COLUMN(F$4),FALSE)-1</f>
        <v>0.17586100755839817</v>
      </c>
      <c r="G377" s="3">
        <f>VLOOKUP($A377,Prices_Monthly!$A:$I,COLUMN(G$4),FALSE)/VLOOKUP(EOMONTH($A377,-12),Prices_Monthly!$A:$I,COLUMN(G$4),FALSE)-1</f>
        <v>0.47841687162608348</v>
      </c>
      <c r="H377" s="3">
        <f>VLOOKUP($A377,Prices_Monthly!$A:$I,COLUMN(H$4),FALSE)/VLOOKUP(EOMONTH($A377,-12),Prices_Monthly!$A:$I,COLUMN(H$4),FALSE)-1</f>
        <v>4.294379011213767E-2</v>
      </c>
      <c r="I377" s="3">
        <f>VLOOKUP($A377,Prices_Monthly!$A:$I,COLUMN(I$4),FALSE)/VLOOKUP(EOMONTH($A377,-12),Prices_Monthly!$A:$I,COLUMN(I$4),FALSE)-1</f>
        <v>7.6598879169320622E-2</v>
      </c>
    </row>
    <row r="378" spans="1:9" x14ac:dyDescent="0.35">
      <c r="A378" s="2">
        <v>44227</v>
      </c>
      <c r="B378" s="3">
        <f>VLOOKUP($A378,Prices_Monthly!$A:$I,COLUMN(B$4),FALSE)/VLOOKUP(EOMONTH($A378,-12),Prices_Monthly!$A:$I,COLUMN(B$4),FALSE)-1</f>
        <v>-0.26743305238111303</v>
      </c>
      <c r="C378" s="3">
        <f>VLOOKUP($A378,Prices_Monthly!$A:$I,COLUMN(C$4),FALSE)/VLOOKUP(EOMONTH($A378,-12),Prices_Monthly!$A:$I,COLUMN(C$4),FALSE)-1</f>
        <v>0.13040701053127179</v>
      </c>
      <c r="D378" s="3">
        <f>VLOOKUP($A378,Prices_Monthly!$A:$I,COLUMN(D$4),FALSE)/VLOOKUP(EOMONTH($A378,-12),Prices_Monthly!$A:$I,COLUMN(D$4),FALSE)-1</f>
        <v>-6.5012988755382972E-3</v>
      </c>
      <c r="E378" s="3">
        <f>VLOOKUP($A378,Prices_Monthly!$A:$I,COLUMN(E$4),FALSE)/VLOOKUP(EOMONTH($A378,-12),Prices_Monthly!$A:$I,COLUMN(E$4),FALSE)-1</f>
        <v>4.8373601067179806E-2</v>
      </c>
      <c r="F378" s="3">
        <f>VLOOKUP($A378,Prices_Monthly!$A:$I,COLUMN(F$4),FALSE)/VLOOKUP(EOMONTH($A378,-12),Prices_Monthly!$A:$I,COLUMN(F$4),FALSE)-1</f>
        <v>0.164764353041988</v>
      </c>
      <c r="G378" s="3">
        <f>VLOOKUP($A378,Prices_Monthly!$A:$I,COLUMN(G$4),FALSE)/VLOOKUP(EOMONTH($A378,-12),Prices_Monthly!$A:$I,COLUMN(G$4),FALSE)-1</f>
        <v>0.44095282355485343</v>
      </c>
      <c r="H378" s="3">
        <f>VLOOKUP($A378,Prices_Monthly!$A:$I,COLUMN(H$4),FALSE)/VLOOKUP(EOMONTH($A378,-12),Prices_Monthly!$A:$I,COLUMN(H$4),FALSE)-1</f>
        <v>2.6979922507925469E-2</v>
      </c>
      <c r="I378" s="3">
        <f>VLOOKUP($A378,Prices_Monthly!$A:$I,COLUMN(I$4),FALSE)/VLOOKUP(EOMONTH($A378,-12),Prices_Monthly!$A:$I,COLUMN(I$4),FALSE)-1</f>
        <v>8.4215899089278068E-2</v>
      </c>
    </row>
    <row r="379" spans="1:9" x14ac:dyDescent="0.35">
      <c r="A379" s="2">
        <v>44255</v>
      </c>
      <c r="B379" s="3">
        <f>VLOOKUP($A379,Prices_Monthly!$A:$I,COLUMN(B$4),FALSE)/VLOOKUP(EOMONTH($A379,-12),Prices_Monthly!$A:$I,COLUMN(B$4),FALSE)-1</f>
        <v>-1.765474076665885E-2</v>
      </c>
      <c r="C379" s="3">
        <f>VLOOKUP($A379,Prices_Monthly!$A:$I,COLUMN(C$4),FALSE)/VLOOKUP(EOMONTH($A379,-12),Prices_Monthly!$A:$I,COLUMN(C$4),FALSE)-1</f>
        <v>7.0469865847961E-2</v>
      </c>
      <c r="D379" s="3">
        <f>VLOOKUP($A379,Prices_Monthly!$A:$I,COLUMN(D$4),FALSE)/VLOOKUP(EOMONTH($A379,-12),Prices_Monthly!$A:$I,COLUMN(D$4),FALSE)-1</f>
        <v>-2.2279921584594131E-2</v>
      </c>
      <c r="E379" s="3">
        <f>VLOOKUP($A379,Prices_Monthly!$A:$I,COLUMN(E$4),FALSE)/VLOOKUP(EOMONTH($A379,-12),Prices_Monthly!$A:$I,COLUMN(E$4),FALSE)-1</f>
        <v>1.6424928854119614E-4</v>
      </c>
      <c r="F379" s="3">
        <f>VLOOKUP($A379,Prices_Monthly!$A:$I,COLUMN(F$4),FALSE)/VLOOKUP(EOMONTH($A379,-12),Prices_Monthly!$A:$I,COLUMN(F$4),FALSE)-1</f>
        <v>0.30818198839168698</v>
      </c>
      <c r="G379" s="3">
        <f>VLOOKUP($A379,Prices_Monthly!$A:$I,COLUMN(G$4),FALSE)/VLOOKUP(EOMONTH($A379,-12),Prices_Monthly!$A:$I,COLUMN(G$4),FALSE)-1</f>
        <v>0.53360315339655462</v>
      </c>
      <c r="H379" s="3">
        <f>VLOOKUP($A379,Prices_Monthly!$A:$I,COLUMN(H$4),FALSE)/VLOOKUP(EOMONTH($A379,-12),Prices_Monthly!$A:$I,COLUMN(H$4),FALSE)-1</f>
        <v>5.6001089690209671E-3</v>
      </c>
      <c r="I379" s="3">
        <f>VLOOKUP($A379,Prices_Monthly!$A:$I,COLUMN(I$4),FALSE)/VLOOKUP(EOMONTH($A379,-12),Prices_Monthly!$A:$I,COLUMN(I$4),FALSE)-1</f>
        <v>9.411795117033539E-2</v>
      </c>
    </row>
    <row r="380" spans="1:9" x14ac:dyDescent="0.35">
      <c r="A380" s="2">
        <v>44286</v>
      </c>
      <c r="B380" s="3">
        <f>VLOOKUP($A380,Prices_Monthly!$A:$I,COLUMN(B$4),FALSE)/VLOOKUP(EOMONTH($A380,-12),Prices_Monthly!$A:$I,COLUMN(B$4),FALSE)-1</f>
        <v>0.39951400356847477</v>
      </c>
      <c r="C380" s="3">
        <f>VLOOKUP($A380,Prices_Monthly!$A:$I,COLUMN(C$4),FALSE)/VLOOKUP(EOMONTH($A380,-12),Prices_Monthly!$A:$I,COLUMN(C$4),FALSE)-1</f>
        <v>4.2662051656400468E-2</v>
      </c>
      <c r="D380" s="3">
        <f>VLOOKUP($A380,Prices_Monthly!$A:$I,COLUMN(D$4),FALSE)/VLOOKUP(EOMONTH($A380,-12),Prices_Monthly!$A:$I,COLUMN(D$4),FALSE)-1</f>
        <v>-5.7355458154417782E-3</v>
      </c>
      <c r="E380" s="3">
        <f>VLOOKUP($A380,Prices_Monthly!$A:$I,COLUMN(E$4),FALSE)/VLOOKUP(EOMONTH($A380,-12),Prices_Monthly!$A:$I,COLUMN(E$4),FALSE)-1</f>
        <v>-4.1797700293459306E-2</v>
      </c>
      <c r="F380" s="3">
        <f>VLOOKUP($A380,Prices_Monthly!$A:$I,COLUMN(F$4),FALSE)/VLOOKUP(EOMONTH($A380,-12),Prices_Monthly!$A:$I,COLUMN(F$4),FALSE)-1</f>
        <v>0.56149663941093375</v>
      </c>
      <c r="G380" s="3">
        <f>VLOOKUP($A380,Prices_Monthly!$A:$I,COLUMN(G$4),FALSE)/VLOOKUP(EOMONTH($A380,-12),Prices_Monthly!$A:$I,COLUMN(G$4),FALSE)-1</f>
        <v>0.68600629606017272</v>
      </c>
      <c r="H380" s="3">
        <f>VLOOKUP($A380,Prices_Monthly!$A:$I,COLUMN(H$4),FALSE)/VLOOKUP(EOMONTH($A380,-12),Prices_Monthly!$A:$I,COLUMN(H$4),FALSE)-1</f>
        <v>-2.8504833379311867E-2</v>
      </c>
      <c r="I380" s="3">
        <f>VLOOKUP($A380,Prices_Monthly!$A:$I,COLUMN(I$4),FALSE)/VLOOKUP(EOMONTH($A380,-12),Prices_Monthly!$A:$I,COLUMN(I$4),FALSE)-1</f>
        <v>6.1918289405441085E-2</v>
      </c>
    </row>
    <row r="381" spans="1:9" x14ac:dyDescent="0.35">
      <c r="A381" s="2">
        <v>44316</v>
      </c>
      <c r="B381" s="3">
        <f>VLOOKUP($A381,Prices_Monthly!$A:$I,COLUMN(B$4),FALSE)/VLOOKUP(EOMONTH($A381,-12),Prices_Monthly!$A:$I,COLUMN(B$4),FALSE)-1</f>
        <v>0.78906085345146382</v>
      </c>
      <c r="C381" s="3">
        <f>VLOOKUP($A381,Prices_Monthly!$A:$I,COLUMN(C$4),FALSE)/VLOOKUP(EOMONTH($A381,-12),Prices_Monthly!$A:$I,COLUMN(C$4),FALSE)-1</f>
        <v>1.2437593672294023E-2</v>
      </c>
      <c r="D381" s="3">
        <f>VLOOKUP($A381,Prices_Monthly!$A:$I,COLUMN(D$4),FALSE)/VLOOKUP(EOMONTH($A381,-12),Prices_Monthly!$A:$I,COLUMN(D$4),FALSE)-1</f>
        <v>-7.1597095189355198E-3</v>
      </c>
      <c r="E381" s="3">
        <f>VLOOKUP($A381,Prices_Monthly!$A:$I,COLUMN(E$4),FALSE)/VLOOKUP(EOMONTH($A381,-12),Prices_Monthly!$A:$I,COLUMN(E$4),FALSE)-1</f>
        <v>-3.7487741132868901E-2</v>
      </c>
      <c r="F381" s="3">
        <f>VLOOKUP($A381,Prices_Monthly!$A:$I,COLUMN(F$4),FALSE)/VLOOKUP(EOMONTH($A381,-12),Prices_Monthly!$A:$I,COLUMN(F$4),FALSE)-1</f>
        <v>0.45464882689610731</v>
      </c>
      <c r="G381" s="3">
        <f>VLOOKUP($A381,Prices_Monthly!$A:$I,COLUMN(G$4),FALSE)/VLOOKUP(EOMONTH($A381,-12),Prices_Monthly!$A:$I,COLUMN(G$4),FALSE)-1</f>
        <v>0.54532080492742629</v>
      </c>
      <c r="H381" s="3">
        <f>VLOOKUP($A381,Prices_Monthly!$A:$I,COLUMN(H$4),FALSE)/VLOOKUP(EOMONTH($A381,-12),Prices_Monthly!$A:$I,COLUMN(H$4),FALSE)-1</f>
        <v>-2.6375552922094703E-2</v>
      </c>
      <c r="I381" s="3">
        <f>VLOOKUP($A381,Prices_Monthly!$A:$I,COLUMN(I$4),FALSE)/VLOOKUP(EOMONTH($A381,-12),Prices_Monthly!$A:$I,COLUMN(I$4),FALSE)-1</f>
        <v>9.0277334430470368E-2</v>
      </c>
    </row>
    <row r="382" spans="1:9" x14ac:dyDescent="0.35">
      <c r="A382" s="2">
        <v>44347</v>
      </c>
      <c r="B382" s="3">
        <f>VLOOKUP($A382,Prices_Monthly!$A:$I,COLUMN(B$4),FALSE)/VLOOKUP(EOMONTH($A382,-12),Prices_Monthly!$A:$I,COLUMN(B$4),FALSE)-1</f>
        <v>0.73002590555833291</v>
      </c>
      <c r="C382" s="3">
        <f>VLOOKUP($A382,Prices_Monthly!$A:$I,COLUMN(C$4),FALSE)/VLOOKUP(EOMONTH($A382,-12),Prices_Monthly!$A:$I,COLUMN(C$4),FALSE)-1</f>
        <v>6.1230018761161409E-2</v>
      </c>
      <c r="D382" s="3">
        <f>VLOOKUP($A382,Prices_Monthly!$A:$I,COLUMN(D$4),FALSE)/VLOOKUP(EOMONTH($A382,-12),Prices_Monthly!$A:$I,COLUMN(D$4),FALSE)-1</f>
        <v>-2.2071180090982301E-3</v>
      </c>
      <c r="E382" s="3">
        <f>VLOOKUP($A382,Prices_Monthly!$A:$I,COLUMN(E$4),FALSE)/VLOOKUP(EOMONTH($A382,-12),Prices_Monthly!$A:$I,COLUMN(E$4),FALSE)-1</f>
        <v>-3.3714425924145419E-2</v>
      </c>
      <c r="F382" s="3">
        <f>VLOOKUP($A382,Prices_Monthly!$A:$I,COLUMN(F$4),FALSE)/VLOOKUP(EOMONTH($A382,-12),Prices_Monthly!$A:$I,COLUMN(F$4),FALSE)-1</f>
        <v>0.3972369896206287</v>
      </c>
      <c r="G382" s="3">
        <f>VLOOKUP($A382,Prices_Monthly!$A:$I,COLUMN(G$4),FALSE)/VLOOKUP(EOMONTH($A382,-12),Prices_Monthly!$A:$I,COLUMN(G$4),FALSE)-1</f>
        <v>0.4357514770732076</v>
      </c>
      <c r="H382" s="3">
        <f>VLOOKUP($A382,Prices_Monthly!$A:$I,COLUMN(H$4),FALSE)/VLOOKUP(EOMONTH($A382,-12),Prices_Monthly!$A:$I,COLUMN(H$4),FALSE)-1</f>
        <v>-2.4891327284237041E-2</v>
      </c>
      <c r="I382" s="3">
        <f>VLOOKUP($A382,Prices_Monthly!$A:$I,COLUMN(I$4),FALSE)/VLOOKUP(EOMONTH($A382,-12),Prices_Monthly!$A:$I,COLUMN(I$4),FALSE)-1</f>
        <v>8.6340236203964693E-2</v>
      </c>
    </row>
    <row r="383" spans="1:9" x14ac:dyDescent="0.35">
      <c r="A383" s="2">
        <v>44377</v>
      </c>
      <c r="B383" s="3">
        <f>VLOOKUP($A383,Prices_Monthly!$A:$I,COLUMN(B$4),FALSE)/VLOOKUP(EOMONTH($A383,-12),Prices_Monthly!$A:$I,COLUMN(B$4),FALSE)-1</f>
        <v>0.54298772498625558</v>
      </c>
      <c r="C383" s="3">
        <f>VLOOKUP($A383,Prices_Monthly!$A:$I,COLUMN(C$4),FALSE)/VLOOKUP(EOMONTH($A383,-12),Prices_Monthly!$A:$I,COLUMN(C$4),FALSE)-1</f>
        <v>-3.99845368523708E-2</v>
      </c>
      <c r="D383" s="3">
        <f>VLOOKUP($A383,Prices_Monthly!$A:$I,COLUMN(D$4),FALSE)/VLOOKUP(EOMONTH($A383,-12),Prices_Monthly!$A:$I,COLUMN(D$4),FALSE)-1</f>
        <v>1.37060140360723E-3</v>
      </c>
      <c r="E383" s="3">
        <f>VLOOKUP($A383,Prices_Monthly!$A:$I,COLUMN(E$4),FALSE)/VLOOKUP(EOMONTH($A383,-12),Prices_Monthly!$A:$I,COLUMN(E$4),FALSE)-1</f>
        <v>-3.1040043745922508E-2</v>
      </c>
      <c r="F383" s="3">
        <f>VLOOKUP($A383,Prices_Monthly!$A:$I,COLUMN(F$4),FALSE)/VLOOKUP(EOMONTH($A383,-12),Prices_Monthly!$A:$I,COLUMN(F$4),FALSE)-1</f>
        <v>0.4015323496027241</v>
      </c>
      <c r="G383" s="3">
        <f>VLOOKUP($A383,Prices_Monthly!$A:$I,COLUMN(G$4),FALSE)/VLOOKUP(EOMONTH($A383,-12),Prices_Monthly!$A:$I,COLUMN(G$4),FALSE)-1</f>
        <v>0.43702692465066129</v>
      </c>
      <c r="H383" s="3">
        <f>VLOOKUP($A383,Prices_Monthly!$A:$I,COLUMN(H$4),FALSE)/VLOOKUP(EOMONTH($A383,-12),Prices_Monthly!$A:$I,COLUMN(H$4),FALSE)-1</f>
        <v>-3.218945519791061E-2</v>
      </c>
      <c r="I383" s="3">
        <f>VLOOKUP($A383,Prices_Monthly!$A:$I,COLUMN(I$4),FALSE)/VLOOKUP(EOMONTH($A383,-12),Prices_Monthly!$A:$I,COLUMN(I$4),FALSE)-1</f>
        <v>4.7405350314354333E-2</v>
      </c>
    </row>
    <row r="384" spans="1:9" x14ac:dyDescent="0.35">
      <c r="A384" s="2">
        <v>44408</v>
      </c>
      <c r="B384" s="3">
        <f>VLOOKUP($A384,Prices_Monthly!$A:$I,COLUMN(B$4),FALSE)/VLOOKUP(EOMONTH($A384,-12),Prices_Monthly!$A:$I,COLUMN(B$4),FALSE)-1</f>
        <v>0.5397224835724499</v>
      </c>
      <c r="C384" s="3">
        <f>VLOOKUP($A384,Prices_Monthly!$A:$I,COLUMN(C$4),FALSE)/VLOOKUP(EOMONTH($A384,-12),Prices_Monthly!$A:$I,COLUMN(C$4),FALSE)-1</f>
        <v>-9.4749772502059071E-2</v>
      </c>
      <c r="D384" s="3">
        <f>VLOOKUP($A384,Prices_Monthly!$A:$I,COLUMN(D$4),FALSE)/VLOOKUP(EOMONTH($A384,-12),Prices_Monthly!$A:$I,COLUMN(D$4),FALSE)-1</f>
        <v>2.9567710734517139E-3</v>
      </c>
      <c r="E384" s="3">
        <f>VLOOKUP($A384,Prices_Monthly!$A:$I,COLUMN(E$4),FALSE)/VLOOKUP(EOMONTH($A384,-12),Prices_Monthly!$A:$I,COLUMN(E$4),FALSE)-1</f>
        <v>-2.1680481467442947E-2</v>
      </c>
      <c r="F384" s="3">
        <f>VLOOKUP($A384,Prices_Monthly!$A:$I,COLUMN(F$4),FALSE)/VLOOKUP(EOMONTH($A384,-12),Prices_Monthly!$A:$I,COLUMN(F$4),FALSE)-1</f>
        <v>0.35834480905518418</v>
      </c>
      <c r="G384" s="3">
        <f>VLOOKUP($A384,Prices_Monthly!$A:$I,COLUMN(G$4),FALSE)/VLOOKUP(EOMONTH($A384,-12),Prices_Monthly!$A:$I,COLUMN(G$4),FALSE)-1</f>
        <v>0.37638681139306085</v>
      </c>
      <c r="H384" s="3">
        <f>VLOOKUP($A384,Prices_Monthly!$A:$I,COLUMN(H$4),FALSE)/VLOOKUP(EOMONTH($A384,-12),Prices_Monthly!$A:$I,COLUMN(H$4),FALSE)-1</f>
        <v>-4.0656338483605947E-2</v>
      </c>
      <c r="I384" s="3">
        <f>VLOOKUP($A384,Prices_Monthly!$A:$I,COLUMN(I$4),FALSE)/VLOOKUP(EOMONTH($A384,-12),Prices_Monthly!$A:$I,COLUMN(I$4),FALSE)-1</f>
        <v>-5.1979625040180499E-3</v>
      </c>
    </row>
    <row r="385" spans="1:9" x14ac:dyDescent="0.35">
      <c r="A385" s="2">
        <v>44439</v>
      </c>
      <c r="B385" s="3">
        <f>VLOOKUP($A385,Prices_Monthly!$A:$I,COLUMN(B$4),FALSE)/VLOOKUP(EOMONTH($A385,-12),Prices_Monthly!$A:$I,COLUMN(B$4),FALSE)-1</f>
        <v>0.52402378379910952</v>
      </c>
      <c r="C385" s="3">
        <f>VLOOKUP($A385,Prices_Monthly!$A:$I,COLUMN(C$4),FALSE)/VLOOKUP(EOMONTH($A385,-12),Prices_Monthly!$A:$I,COLUMN(C$4),FALSE)-1</f>
        <v>-9.0960485638958533E-2</v>
      </c>
      <c r="D385" s="3">
        <f>VLOOKUP($A385,Prices_Monthly!$A:$I,COLUMN(D$4),FALSE)/VLOOKUP(EOMONTH($A385,-12),Prices_Monthly!$A:$I,COLUMN(D$4),FALSE)-1</f>
        <v>8.1700675470124384E-3</v>
      </c>
      <c r="E385" s="3">
        <f>VLOOKUP($A385,Prices_Monthly!$A:$I,COLUMN(E$4),FALSE)/VLOOKUP(EOMONTH($A385,-12),Prices_Monthly!$A:$I,COLUMN(E$4),FALSE)-1</f>
        <v>-1.9494817921126839E-2</v>
      </c>
      <c r="F385" s="3">
        <f>VLOOKUP($A385,Prices_Monthly!$A:$I,COLUMN(F$4),FALSE)/VLOOKUP(EOMONTH($A385,-12),Prices_Monthly!$A:$I,COLUMN(F$4),FALSE)-1</f>
        <v>0.30475235738228768</v>
      </c>
      <c r="G385" s="3">
        <f>VLOOKUP($A385,Prices_Monthly!$A:$I,COLUMN(G$4),FALSE)/VLOOKUP(EOMONTH($A385,-12),Prices_Monthly!$A:$I,COLUMN(G$4),FALSE)-1</f>
        <v>0.28922792518428642</v>
      </c>
      <c r="H385" s="3">
        <f>VLOOKUP($A385,Prices_Monthly!$A:$I,COLUMN(H$4),FALSE)/VLOOKUP(EOMONTH($A385,-12),Prices_Monthly!$A:$I,COLUMN(H$4),FALSE)-1</f>
        <v>-4.5371940877150352E-2</v>
      </c>
      <c r="I385" s="3">
        <f>VLOOKUP($A385,Prices_Monthly!$A:$I,COLUMN(I$4),FALSE)/VLOOKUP(EOMONTH($A385,-12),Prices_Monthly!$A:$I,COLUMN(I$4),FALSE)-1</f>
        <v>-1.5767333375516168E-2</v>
      </c>
    </row>
    <row r="386" spans="1:9" x14ac:dyDescent="0.35">
      <c r="A386" s="2">
        <v>44469</v>
      </c>
      <c r="B386" s="3">
        <f>VLOOKUP($A386,Prices_Monthly!$A:$I,COLUMN(B$4),FALSE)/VLOOKUP(EOMONTH($A386,-12),Prices_Monthly!$A:$I,COLUMN(B$4),FALSE)-1</f>
        <v>0.93194191654004999</v>
      </c>
      <c r="C386" s="3">
        <f>VLOOKUP($A386,Prices_Monthly!$A:$I,COLUMN(C$4),FALSE)/VLOOKUP(EOMONTH($A386,-12),Prices_Monthly!$A:$I,COLUMN(C$4),FALSE)-1</f>
        <v>-8.2995924234725127E-2</v>
      </c>
      <c r="D386" s="3">
        <f>VLOOKUP($A386,Prices_Monthly!$A:$I,COLUMN(D$4),FALSE)/VLOOKUP(EOMONTH($A386,-12),Prices_Monthly!$A:$I,COLUMN(D$4),FALSE)-1</f>
        <v>-1.2046899073954176E-3</v>
      </c>
      <c r="E386" s="3">
        <f>VLOOKUP($A386,Prices_Monthly!$A:$I,COLUMN(E$4),FALSE)/VLOOKUP(EOMONTH($A386,-12),Prices_Monthly!$A:$I,COLUMN(E$4),FALSE)-1</f>
        <v>-3.6753829031588636E-2</v>
      </c>
      <c r="F386" s="3">
        <f>VLOOKUP($A386,Prices_Monthly!$A:$I,COLUMN(F$4),FALSE)/VLOOKUP(EOMONTH($A386,-12),Prices_Monthly!$A:$I,COLUMN(F$4),FALSE)-1</f>
        <v>0.29344460018906693</v>
      </c>
      <c r="G386" s="3">
        <f>VLOOKUP($A386,Prices_Monthly!$A:$I,COLUMN(G$4),FALSE)/VLOOKUP(EOMONTH($A386,-12),Prices_Monthly!$A:$I,COLUMN(G$4),FALSE)-1</f>
        <v>0.28905351404801061</v>
      </c>
      <c r="H386" s="3">
        <f>VLOOKUP($A386,Prices_Monthly!$A:$I,COLUMN(H$4),FALSE)/VLOOKUP(EOMONTH($A386,-12),Prices_Monthly!$A:$I,COLUMN(H$4),FALSE)-1</f>
        <v>-5.7858107119490132E-2</v>
      </c>
      <c r="I386" s="3">
        <f>VLOOKUP($A386,Prices_Monthly!$A:$I,COLUMN(I$4),FALSE)/VLOOKUP(EOMONTH($A386,-12),Prices_Monthly!$A:$I,COLUMN(I$4),FALSE)-1</f>
        <v>-1.9502809614164063E-2</v>
      </c>
    </row>
    <row r="387" spans="1:9" x14ac:dyDescent="0.35">
      <c r="A387" s="2">
        <v>44500</v>
      </c>
      <c r="B387" s="3">
        <f>VLOOKUP($A387,Prices_Monthly!$A:$I,COLUMN(B$4),FALSE)/VLOOKUP(EOMONTH($A387,-12),Prices_Monthly!$A:$I,COLUMN(B$4),FALSE)-1</f>
        <v>1.2527473970218455</v>
      </c>
      <c r="C387" s="3">
        <f>VLOOKUP($A387,Prices_Monthly!$A:$I,COLUMN(C$4),FALSE)/VLOOKUP(EOMONTH($A387,-12),Prices_Monthly!$A:$I,COLUMN(C$4),FALSE)-1</f>
        <v>-6.1228445480730365E-2</v>
      </c>
      <c r="D387" s="3">
        <f>VLOOKUP($A387,Prices_Monthly!$A:$I,COLUMN(D$4),FALSE)/VLOOKUP(EOMONTH($A387,-12),Prices_Monthly!$A:$I,COLUMN(D$4),FALSE)-1</f>
        <v>-4.8363758328384687E-4</v>
      </c>
      <c r="E387" s="3">
        <f>VLOOKUP($A387,Prices_Monthly!$A:$I,COLUMN(E$4),FALSE)/VLOOKUP(EOMONTH($A387,-12),Prices_Monthly!$A:$I,COLUMN(E$4),FALSE)-1</f>
        <v>-3.5055008089918349E-2</v>
      </c>
      <c r="F387" s="3">
        <f>VLOOKUP($A387,Prices_Monthly!$A:$I,COLUMN(F$4),FALSE)/VLOOKUP(EOMONTH($A387,-12),Prices_Monthly!$A:$I,COLUMN(F$4),FALSE)-1</f>
        <v>0.42051007430216236</v>
      </c>
      <c r="G387" s="3">
        <f>VLOOKUP($A387,Prices_Monthly!$A:$I,COLUMN(G$4),FALSE)/VLOOKUP(EOMONTH($A387,-12),Prices_Monthly!$A:$I,COLUMN(G$4),FALSE)-1</f>
        <v>0.43598876722892466</v>
      </c>
      <c r="H387" s="3">
        <f>VLOOKUP($A387,Prices_Monthly!$A:$I,COLUMN(H$4),FALSE)/VLOOKUP(EOMONTH($A387,-12),Prices_Monthly!$A:$I,COLUMN(H$4),FALSE)-1</f>
        <v>-8.6611168257025306E-2</v>
      </c>
      <c r="I387" s="3">
        <f>VLOOKUP($A387,Prices_Monthly!$A:$I,COLUMN(I$4),FALSE)/VLOOKUP(EOMONTH($A387,-12),Prices_Monthly!$A:$I,COLUMN(I$4),FALSE)-1</f>
        <v>-1.4286750389136516E-2</v>
      </c>
    </row>
    <row r="388" spans="1:9" x14ac:dyDescent="0.35">
      <c r="A388" s="2">
        <v>44530</v>
      </c>
      <c r="B388" s="3">
        <f>VLOOKUP($A388,Prices_Monthly!$A:$I,COLUMN(B$4),FALSE)/VLOOKUP(EOMONTH($A388,-12),Prices_Monthly!$A:$I,COLUMN(B$4),FALSE)-1</f>
        <v>0.52211553964882684</v>
      </c>
      <c r="C388" s="3">
        <f>VLOOKUP($A388,Prices_Monthly!$A:$I,COLUMN(C$4),FALSE)/VLOOKUP(EOMONTH($A388,-12),Prices_Monthly!$A:$I,COLUMN(C$4),FALSE)-1</f>
        <v>-1.084037026356599E-2</v>
      </c>
      <c r="D388" s="3">
        <f>VLOOKUP($A388,Prices_Monthly!$A:$I,COLUMN(D$4),FALSE)/VLOOKUP(EOMONTH($A388,-12),Prices_Monthly!$A:$I,COLUMN(D$4),FALSE)-1</f>
        <v>2.2748852384113505E-3</v>
      </c>
      <c r="E388" s="3">
        <f>VLOOKUP($A388,Prices_Monthly!$A:$I,COLUMN(E$4),FALSE)/VLOOKUP(EOMONTH($A388,-12),Prices_Monthly!$A:$I,COLUMN(E$4),FALSE)-1</f>
        <v>-2.8403500817028249E-2</v>
      </c>
      <c r="F388" s="3">
        <f>VLOOKUP($A388,Prices_Monthly!$A:$I,COLUMN(F$4),FALSE)/VLOOKUP(EOMONTH($A388,-12),Prices_Monthly!$A:$I,COLUMN(F$4),FALSE)-1</f>
        <v>0.27138936638619993</v>
      </c>
      <c r="G388" s="3">
        <f>VLOOKUP($A388,Prices_Monthly!$A:$I,COLUMN(G$4),FALSE)/VLOOKUP(EOMONTH($A388,-12),Prices_Monthly!$A:$I,COLUMN(G$4),FALSE)-1</f>
        <v>0.31748474511449198</v>
      </c>
      <c r="H388" s="3">
        <f>VLOOKUP($A388,Prices_Monthly!$A:$I,COLUMN(H$4),FALSE)/VLOOKUP(EOMONTH($A388,-12),Prices_Monthly!$A:$I,COLUMN(H$4),FALSE)-1</f>
        <v>-8.4821660101924157E-2</v>
      </c>
      <c r="I388" s="3">
        <f>VLOOKUP($A388,Prices_Monthly!$A:$I,COLUMN(I$4),FALSE)/VLOOKUP(EOMONTH($A388,-12),Prices_Monthly!$A:$I,COLUMN(I$4),FALSE)-1</f>
        <v>-6.5996330578368623E-2</v>
      </c>
    </row>
    <row r="389" spans="1:9" x14ac:dyDescent="0.35">
      <c r="A389" s="2">
        <v>44561</v>
      </c>
      <c r="B389" s="3">
        <f>VLOOKUP($A389,Prices_Monthly!$A:$I,COLUMN(B$4),FALSE)/VLOOKUP(EOMONTH($A389,-12),Prices_Monthly!$A:$I,COLUMN(B$4),FALSE)-1</f>
        <v>0.57986221642951952</v>
      </c>
      <c r="C389" s="3">
        <f>VLOOKUP($A389,Prices_Monthly!$A:$I,COLUMN(C$4),FALSE)/VLOOKUP(EOMONTH($A389,-12),Prices_Monthly!$A:$I,COLUMN(C$4),FALSE)-1</f>
        <v>-4.3188081936685441E-2</v>
      </c>
      <c r="D389" s="3">
        <f>VLOOKUP($A389,Prices_Monthly!$A:$I,COLUMN(D$4),FALSE)/VLOOKUP(EOMONTH($A389,-12),Prices_Monthly!$A:$I,COLUMN(D$4),FALSE)-1</f>
        <v>1.1234679495693012E-3</v>
      </c>
      <c r="E389" s="3">
        <f>VLOOKUP($A389,Prices_Monthly!$A:$I,COLUMN(E$4),FALSE)/VLOOKUP(EOMONTH($A389,-12),Prices_Monthly!$A:$I,COLUMN(E$4),FALSE)-1</f>
        <v>-3.0686496801573204E-2</v>
      </c>
      <c r="F389" s="3">
        <f>VLOOKUP($A389,Prices_Monthly!$A:$I,COLUMN(F$4),FALSE)/VLOOKUP(EOMONTH($A389,-12),Prices_Monthly!$A:$I,COLUMN(F$4),FALSE)-1</f>
        <v>0.27986387830487769</v>
      </c>
      <c r="G389" s="3">
        <f>VLOOKUP($A389,Prices_Monthly!$A:$I,COLUMN(G$4),FALSE)/VLOOKUP(EOMONTH($A389,-12),Prices_Monthly!$A:$I,COLUMN(G$4),FALSE)-1</f>
        <v>0.26888979624355169</v>
      </c>
      <c r="H389" s="3">
        <f>VLOOKUP($A389,Prices_Monthly!$A:$I,COLUMN(H$4),FALSE)/VLOOKUP(EOMONTH($A389,-12),Prices_Monthly!$A:$I,COLUMN(H$4),FALSE)-1</f>
        <v>-0.10631394586114318</v>
      </c>
      <c r="I389" s="3">
        <f>VLOOKUP($A389,Prices_Monthly!$A:$I,COLUMN(I$4),FALSE)/VLOOKUP(EOMONTH($A389,-12),Prices_Monthly!$A:$I,COLUMN(I$4),FALSE)-1</f>
        <v>-7.761316635968285E-2</v>
      </c>
    </row>
    <row r="390" spans="1:9" x14ac:dyDescent="0.35">
      <c r="A390" s="2">
        <v>44592</v>
      </c>
      <c r="B390" s="3">
        <f>VLOOKUP($A390,Prices_Monthly!$A:$I,COLUMN(B$4),FALSE)/VLOOKUP(EOMONTH($A390,-12),Prices_Monthly!$A:$I,COLUMN(B$4),FALSE)-1</f>
        <v>0.763957757756627</v>
      </c>
      <c r="C390" s="3">
        <f>VLOOKUP($A390,Prices_Monthly!$A:$I,COLUMN(C$4),FALSE)/VLOOKUP(EOMONTH($A390,-12),Prices_Monthly!$A:$I,COLUMN(C$4),FALSE)-1</f>
        <v>-3.6492087579845012E-2</v>
      </c>
      <c r="D390" s="3">
        <f>VLOOKUP($A390,Prices_Monthly!$A:$I,COLUMN(D$4),FALSE)/VLOOKUP(EOMONTH($A390,-12),Prices_Monthly!$A:$I,COLUMN(D$4),FALSE)-1</f>
        <v>-4.2306153362485777E-3</v>
      </c>
      <c r="E390" s="3">
        <f>VLOOKUP($A390,Prices_Monthly!$A:$I,COLUMN(E$4),FALSE)/VLOOKUP(EOMONTH($A390,-12),Prices_Monthly!$A:$I,COLUMN(E$4),FALSE)-1</f>
        <v>-4.256669996255158E-2</v>
      </c>
      <c r="F390" s="3">
        <f>VLOOKUP($A390,Prices_Monthly!$A:$I,COLUMN(F$4),FALSE)/VLOOKUP(EOMONTH($A390,-12),Prices_Monthly!$A:$I,COLUMN(F$4),FALSE)-1</f>
        <v>0.22570772762050484</v>
      </c>
      <c r="G390" s="3">
        <f>VLOOKUP($A390,Prices_Monthly!$A:$I,COLUMN(G$4),FALSE)/VLOOKUP(EOMONTH($A390,-12),Prices_Monthly!$A:$I,COLUMN(G$4),FALSE)-1</f>
        <v>0.15650823301869221</v>
      </c>
      <c r="H390" s="3">
        <f>VLOOKUP($A390,Prices_Monthly!$A:$I,COLUMN(H$4),FALSE)/VLOOKUP(EOMONTH($A390,-12),Prices_Monthly!$A:$I,COLUMN(H$4),FALSE)-1</f>
        <v>-9.4179028918958574E-2</v>
      </c>
      <c r="I390" s="3">
        <f>VLOOKUP($A390,Prices_Monthly!$A:$I,COLUMN(I$4),FALSE)/VLOOKUP(EOMONTH($A390,-12),Prices_Monthly!$A:$I,COLUMN(I$4),FALSE)-1</f>
        <v>-8.4193368506841559E-2</v>
      </c>
    </row>
    <row r="391" spans="1:9" x14ac:dyDescent="0.35">
      <c r="A391" s="2">
        <v>44620</v>
      </c>
      <c r="B391" s="3">
        <f>VLOOKUP($A391,Prices_Monthly!$A:$I,COLUMN(B$4),FALSE)/VLOOKUP(EOMONTH($A391,-12),Prices_Monthly!$A:$I,COLUMN(B$4),FALSE)-1</f>
        <v>0.68241182375799148</v>
      </c>
      <c r="C391" s="3">
        <f>VLOOKUP($A391,Prices_Monthly!$A:$I,COLUMN(C$4),FALSE)/VLOOKUP(EOMONTH($A391,-12),Prices_Monthly!$A:$I,COLUMN(C$4),FALSE)-1</f>
        <v>9.1094436321806027E-2</v>
      </c>
      <c r="D391" s="3">
        <f>VLOOKUP($A391,Prices_Monthly!$A:$I,COLUMN(D$4),FALSE)/VLOOKUP(EOMONTH($A391,-12),Prices_Monthly!$A:$I,COLUMN(D$4),FALSE)-1</f>
        <v>2.3541235887865053E-3</v>
      </c>
      <c r="E391" s="3">
        <f>VLOOKUP($A391,Prices_Monthly!$A:$I,COLUMN(E$4),FALSE)/VLOOKUP(EOMONTH($A391,-12),Prices_Monthly!$A:$I,COLUMN(E$4),FALSE)-1</f>
        <v>-2.3526239172611429E-2</v>
      </c>
      <c r="F391" s="3">
        <f>VLOOKUP($A391,Prices_Monthly!$A:$I,COLUMN(F$4),FALSE)/VLOOKUP(EOMONTH($A391,-12),Prices_Monthly!$A:$I,COLUMN(F$4),FALSE)-1</f>
        <v>0.1562043795620438</v>
      </c>
      <c r="G391" s="3">
        <f>VLOOKUP($A391,Prices_Monthly!$A:$I,COLUMN(G$4),FALSE)/VLOOKUP(EOMONTH($A391,-12),Prices_Monthly!$A:$I,COLUMN(G$4),FALSE)-1</f>
        <v>0.10399976742504502</v>
      </c>
      <c r="H391" s="3">
        <f>VLOOKUP($A391,Prices_Monthly!$A:$I,COLUMN(H$4),FALSE)/VLOOKUP(EOMONTH($A391,-12),Prices_Monthly!$A:$I,COLUMN(H$4),FALSE)-1</f>
        <v>-7.7640944147394975E-2</v>
      </c>
      <c r="I391" s="3">
        <f>VLOOKUP($A391,Prices_Monthly!$A:$I,COLUMN(I$4),FALSE)/VLOOKUP(EOMONTH($A391,-12),Prices_Monthly!$A:$I,COLUMN(I$4),FALSE)-1</f>
        <v>-8.1330952132932066E-2</v>
      </c>
    </row>
    <row r="392" spans="1:9" x14ac:dyDescent="0.35">
      <c r="A392" s="2">
        <v>44651</v>
      </c>
      <c r="B392" s="3">
        <f>VLOOKUP($A392,Prices_Monthly!$A:$I,COLUMN(B$4),FALSE)/VLOOKUP(EOMONTH($A392,-12),Prices_Monthly!$A:$I,COLUMN(B$4),FALSE)-1</f>
        <v>1.2043676436604076</v>
      </c>
      <c r="C392" s="3">
        <f>VLOOKUP($A392,Prices_Monthly!$A:$I,COLUMN(C$4),FALSE)/VLOOKUP(EOMONTH($A392,-12),Prices_Monthly!$A:$I,COLUMN(C$4),FALSE)-1</f>
        <v>0.13006677029382718</v>
      </c>
      <c r="D392" s="3">
        <f>VLOOKUP($A392,Prices_Monthly!$A:$I,COLUMN(D$4),FALSE)/VLOOKUP(EOMONTH($A392,-12),Prices_Monthly!$A:$I,COLUMN(D$4),FALSE)-1</f>
        <v>-8.4555492542370825E-3</v>
      </c>
      <c r="E392" s="3">
        <f>VLOOKUP($A392,Prices_Monthly!$A:$I,COLUMN(E$4),FALSE)/VLOOKUP(EOMONTH($A392,-12),Prices_Monthly!$A:$I,COLUMN(E$4),FALSE)-1</f>
        <v>-4.5890826444079047E-2</v>
      </c>
      <c r="F392" s="3">
        <f>VLOOKUP($A392,Prices_Monthly!$A:$I,COLUMN(F$4),FALSE)/VLOOKUP(EOMONTH($A392,-12),Prices_Monthly!$A:$I,COLUMN(F$4),FALSE)-1</f>
        <v>0.15111720356408509</v>
      </c>
      <c r="G392" s="3">
        <f>VLOOKUP($A392,Prices_Monthly!$A:$I,COLUMN(G$4),FALSE)/VLOOKUP(EOMONTH($A392,-12),Prices_Monthly!$A:$I,COLUMN(G$4),FALSE)-1</f>
        <v>0.13732041151795737</v>
      </c>
      <c r="H392" s="3">
        <f>VLOOKUP($A392,Prices_Monthly!$A:$I,COLUMN(H$4),FALSE)/VLOOKUP(EOMONTH($A392,-12),Prices_Monthly!$A:$I,COLUMN(H$4),FALSE)-1</f>
        <v>-9.2507649690535265E-2</v>
      </c>
      <c r="I392" s="3">
        <f>VLOOKUP($A392,Prices_Monthly!$A:$I,COLUMN(I$4),FALSE)/VLOOKUP(EOMONTH($A392,-12),Prices_Monthly!$A:$I,COLUMN(I$4),FALSE)-1</f>
        <v>-6.0551299882671383E-2</v>
      </c>
    </row>
    <row r="393" spans="1:9" x14ac:dyDescent="0.35">
      <c r="A393" s="2">
        <v>44681</v>
      </c>
      <c r="B393" s="3">
        <f>VLOOKUP($A393,Prices_Monthly!$A:$I,COLUMN(B$4),FALSE)/VLOOKUP(EOMONTH($A393,-12),Prices_Monthly!$A:$I,COLUMN(B$4),FALSE)-1</f>
        <v>1.5142177733372901</v>
      </c>
      <c r="C393" s="3">
        <f>VLOOKUP($A393,Prices_Monthly!$A:$I,COLUMN(C$4),FALSE)/VLOOKUP(EOMONTH($A393,-12),Prices_Monthly!$A:$I,COLUMN(C$4),FALSE)-1</f>
        <v>7.3017872548345908E-2</v>
      </c>
      <c r="D393" s="3">
        <f>VLOOKUP($A393,Prices_Monthly!$A:$I,COLUMN(D$4),FALSE)/VLOOKUP(EOMONTH($A393,-12),Prices_Monthly!$A:$I,COLUMN(D$4),FALSE)-1</f>
        <v>-1.0313365724071932E-2</v>
      </c>
      <c r="E393" s="3">
        <f>VLOOKUP($A393,Prices_Monthly!$A:$I,COLUMN(E$4),FALSE)/VLOOKUP(EOMONTH($A393,-12),Prices_Monthly!$A:$I,COLUMN(E$4),FALSE)-1</f>
        <v>-8.2776204677081022E-2</v>
      </c>
      <c r="F393" s="3">
        <f>VLOOKUP($A393,Prices_Monthly!$A:$I,COLUMN(F$4),FALSE)/VLOOKUP(EOMONTH($A393,-12),Prices_Monthly!$A:$I,COLUMN(F$4),FALSE)-1</f>
        <v>-3.335244150294403E-3</v>
      </c>
      <c r="G393" s="3">
        <f>VLOOKUP($A393,Prices_Monthly!$A:$I,COLUMN(G$4),FALSE)/VLOOKUP(EOMONTH($A393,-12),Prices_Monthly!$A:$I,COLUMN(G$4),FALSE)-1</f>
        <v>-7.0903766037084148E-2</v>
      </c>
      <c r="H393" s="3">
        <f>VLOOKUP($A393,Prices_Monthly!$A:$I,COLUMN(H$4),FALSE)/VLOOKUP(EOMONTH($A393,-12),Prices_Monthly!$A:$I,COLUMN(H$4),FALSE)-1</f>
        <v>-0.15918855954983691</v>
      </c>
      <c r="I393" s="3">
        <f>VLOOKUP($A393,Prices_Monthly!$A:$I,COLUMN(I$4),FALSE)/VLOOKUP(EOMONTH($A393,-12),Prices_Monthly!$A:$I,COLUMN(I$4),FALSE)-1</f>
        <v>-0.13059343004430723</v>
      </c>
    </row>
    <row r="394" spans="1:9" x14ac:dyDescent="0.35">
      <c r="A394" s="2">
        <v>44712</v>
      </c>
      <c r="B394" s="3">
        <f>VLOOKUP($A394,Prices_Monthly!$A:$I,COLUMN(B$4),FALSE)/VLOOKUP(EOMONTH($A394,-12),Prices_Monthly!$A:$I,COLUMN(B$4),FALSE)-1</f>
        <v>1.5052053779214356</v>
      </c>
      <c r="C394" s="3">
        <f>VLOOKUP($A394,Prices_Monthly!$A:$I,COLUMN(C$4),FALSE)/VLOOKUP(EOMONTH($A394,-12),Prices_Monthly!$A:$I,COLUMN(C$4),FALSE)-1</f>
        <v>-4.0107873365802238E-2</v>
      </c>
      <c r="D394" s="3">
        <f>VLOOKUP($A394,Prices_Monthly!$A:$I,COLUMN(D$4),FALSE)/VLOOKUP(EOMONTH($A394,-12),Prices_Monthly!$A:$I,COLUMN(D$4),FALSE)-1</f>
        <v>-9.4769867594661772E-3</v>
      </c>
      <c r="E394" s="3">
        <f>VLOOKUP($A394,Prices_Monthly!$A:$I,COLUMN(E$4),FALSE)/VLOOKUP(EOMONTH($A394,-12),Prices_Monthly!$A:$I,COLUMN(E$4),FALSE)-1</f>
        <v>-8.0675633677884662E-2</v>
      </c>
      <c r="F394" s="3">
        <f>VLOOKUP($A394,Prices_Monthly!$A:$I,COLUMN(F$4),FALSE)/VLOOKUP(EOMONTH($A394,-12),Prices_Monthly!$A:$I,COLUMN(F$4),FALSE)-1</f>
        <v>-9.0591432638799096E-3</v>
      </c>
      <c r="G394" s="3">
        <f>VLOOKUP($A394,Prices_Monthly!$A:$I,COLUMN(G$4),FALSE)/VLOOKUP(EOMONTH($A394,-12),Prices_Monthly!$A:$I,COLUMN(G$4),FALSE)-1</f>
        <v>-7.4838354560093689E-2</v>
      </c>
      <c r="H394" s="3">
        <f>VLOOKUP($A394,Prices_Monthly!$A:$I,COLUMN(H$4),FALSE)/VLOOKUP(EOMONTH($A394,-12),Prices_Monthly!$A:$I,COLUMN(H$4),FALSE)-1</f>
        <v>-0.14858127174835112</v>
      </c>
      <c r="I394" s="3">
        <f>VLOOKUP($A394,Prices_Monthly!$A:$I,COLUMN(I$4),FALSE)/VLOOKUP(EOMONTH($A394,-12),Prices_Monthly!$A:$I,COLUMN(I$4),FALSE)-1</f>
        <v>-0.12818132109658953</v>
      </c>
    </row>
    <row r="395" spans="1:9" x14ac:dyDescent="0.35">
      <c r="A395" s="2">
        <v>44742</v>
      </c>
      <c r="B395" s="3">
        <f>VLOOKUP($A395,Prices_Monthly!$A:$I,COLUMN(B$4),FALSE)/VLOOKUP(EOMONTH($A395,-12),Prices_Monthly!$A:$I,COLUMN(B$4),FALSE)-1</f>
        <v>1.2999141860713701</v>
      </c>
      <c r="C395" s="3">
        <f>VLOOKUP($A395,Prices_Monthly!$A:$I,COLUMN(C$4),FALSE)/VLOOKUP(EOMONTH($A395,-12),Prices_Monthly!$A:$I,COLUMN(C$4),FALSE)-1</f>
        <v>9.3790801820601288E-3</v>
      </c>
      <c r="D395" s="3">
        <f>VLOOKUP($A395,Prices_Monthly!$A:$I,COLUMN(D$4),FALSE)/VLOOKUP(EOMONTH($A395,-12),Prices_Monthly!$A:$I,COLUMN(D$4),FALSE)-1</f>
        <v>-1.5994860412836598E-2</v>
      </c>
      <c r="E395" s="3">
        <f>VLOOKUP($A395,Prices_Monthly!$A:$I,COLUMN(E$4),FALSE)/VLOOKUP(EOMONTH($A395,-12),Prices_Monthly!$A:$I,COLUMN(E$4),FALSE)-1</f>
        <v>-9.4112116550988167E-2</v>
      </c>
      <c r="F395" s="3">
        <f>VLOOKUP($A395,Prices_Monthly!$A:$I,COLUMN(F$4),FALSE)/VLOOKUP(EOMONTH($A395,-12),Prices_Monthly!$A:$I,COLUMN(F$4),FALSE)-1</f>
        <v>-0.1115610447458999</v>
      </c>
      <c r="G395" s="3">
        <f>VLOOKUP($A395,Prices_Monthly!$A:$I,COLUMN(G$4),FALSE)/VLOOKUP(EOMONTH($A395,-12),Prices_Monthly!$A:$I,COLUMN(G$4),FALSE)-1</f>
        <v>-0.20910848206499622</v>
      </c>
      <c r="H395" s="3">
        <f>VLOOKUP($A395,Prices_Monthly!$A:$I,COLUMN(H$4),FALSE)/VLOOKUP(EOMONTH($A395,-12),Prices_Monthly!$A:$I,COLUMN(H$4),FALSE)-1</f>
        <v>-0.18717423312347359</v>
      </c>
      <c r="I395" s="3">
        <f>VLOOKUP($A395,Prices_Monthly!$A:$I,COLUMN(I$4),FALSE)/VLOOKUP(EOMONTH($A395,-12),Prices_Monthly!$A:$I,COLUMN(I$4),FALSE)-1</f>
        <v>-0.12695024519257259</v>
      </c>
    </row>
    <row r="396" spans="1:9" x14ac:dyDescent="0.35">
      <c r="A396" s="2">
        <v>44773</v>
      </c>
      <c r="B396" s="3">
        <f>VLOOKUP($A396,Prices_Monthly!$A:$I,COLUMN(B$4),FALSE)/VLOOKUP(EOMONTH($A396,-12),Prices_Monthly!$A:$I,COLUMN(B$4),FALSE)-1</f>
        <v>1.2322234220326784</v>
      </c>
      <c r="C396" s="3">
        <f>VLOOKUP($A396,Prices_Monthly!$A:$I,COLUMN(C$4),FALSE)/VLOOKUP(EOMONTH($A396,-12),Prices_Monthly!$A:$I,COLUMN(C$4),FALSE)-1</f>
        <v>-3.8496360949677788E-2</v>
      </c>
      <c r="D396" s="3">
        <f>VLOOKUP($A396,Prices_Monthly!$A:$I,COLUMN(D$4),FALSE)/VLOOKUP(EOMONTH($A396,-12),Prices_Monthly!$A:$I,COLUMN(D$4),FALSE)-1</f>
        <v>-8.0271338936732661E-3</v>
      </c>
      <c r="E396" s="3">
        <f>VLOOKUP($A396,Prices_Monthly!$A:$I,COLUMN(E$4),FALSE)/VLOOKUP(EOMONTH($A396,-12),Prices_Monthly!$A:$I,COLUMN(E$4),FALSE)-1</f>
        <v>-8.7500666289840101E-2</v>
      </c>
      <c r="F396" s="3">
        <f>VLOOKUP($A396,Prices_Monthly!$A:$I,COLUMN(F$4),FALSE)/VLOOKUP(EOMONTH($A396,-12),Prices_Monthly!$A:$I,COLUMN(F$4),FALSE)-1</f>
        <v>-5.3187280549923277E-2</v>
      </c>
      <c r="G396" s="3">
        <f>VLOOKUP($A396,Prices_Monthly!$A:$I,COLUMN(G$4),FALSE)/VLOOKUP(EOMONTH($A396,-12),Prices_Monthly!$A:$I,COLUMN(G$4),FALSE)-1</f>
        <v>-0.13439145504946437</v>
      </c>
      <c r="H396" s="3">
        <f>VLOOKUP($A396,Prices_Monthly!$A:$I,COLUMN(H$4),FALSE)/VLOOKUP(EOMONTH($A396,-12),Prices_Monthly!$A:$I,COLUMN(H$4),FALSE)-1</f>
        <v>-0.18426170001296405</v>
      </c>
      <c r="I396" s="3">
        <f>VLOOKUP($A396,Prices_Monthly!$A:$I,COLUMN(I$4),FALSE)/VLOOKUP(EOMONTH($A396,-12),Prices_Monthly!$A:$I,COLUMN(I$4),FALSE)-1</f>
        <v>-0.14948945325897445</v>
      </c>
    </row>
    <row r="397" spans="1:9" x14ac:dyDescent="0.35">
      <c r="A397" s="2">
        <v>44804</v>
      </c>
      <c r="B397" s="3">
        <f>VLOOKUP($A397,Prices_Monthly!$A:$I,COLUMN(B$4),FALSE)/VLOOKUP(EOMONTH($A397,-12),Prices_Monthly!$A:$I,COLUMN(B$4),FALSE)-1</f>
        <v>1.2759118432736827</v>
      </c>
      <c r="C397" s="3">
        <f>VLOOKUP($A397,Prices_Monthly!$A:$I,COLUMN(C$4),FALSE)/VLOOKUP(EOMONTH($A397,-12),Prices_Monthly!$A:$I,COLUMN(C$4),FALSE)-1</f>
        <v>-6.8959173565414256E-2</v>
      </c>
      <c r="D397" s="3">
        <f>VLOOKUP($A397,Prices_Monthly!$A:$I,COLUMN(D$4),FALSE)/VLOOKUP(EOMONTH($A397,-12),Prices_Monthly!$A:$I,COLUMN(D$4),FALSE)-1</f>
        <v>-1.3783418953240645E-2</v>
      </c>
      <c r="E397" s="3">
        <f>VLOOKUP($A397,Prices_Monthly!$A:$I,COLUMN(E$4),FALSE)/VLOOKUP(EOMONTH($A397,-12),Prices_Monthly!$A:$I,COLUMN(E$4),FALSE)-1</f>
        <v>-0.11614267637295872</v>
      </c>
      <c r="F397" s="3">
        <f>VLOOKUP($A397,Prices_Monthly!$A:$I,COLUMN(F$4),FALSE)/VLOOKUP(EOMONTH($A397,-12),Prices_Monthly!$A:$I,COLUMN(F$4),FALSE)-1</f>
        <v>-0.12000288122163805</v>
      </c>
      <c r="G397" s="3">
        <f>VLOOKUP($A397,Prices_Monthly!$A:$I,COLUMN(G$4),FALSE)/VLOOKUP(EOMONTH($A397,-12),Prices_Monthly!$A:$I,COLUMN(G$4),FALSE)-1</f>
        <v>-0.2131600146556839</v>
      </c>
      <c r="H397" s="3">
        <f>VLOOKUP($A397,Prices_Monthly!$A:$I,COLUMN(H$4),FALSE)/VLOOKUP(EOMONTH($A397,-12),Prices_Monthly!$A:$I,COLUMN(H$4),FALSE)-1</f>
        <v>-0.21424409716814063</v>
      </c>
      <c r="I397" s="3">
        <f>VLOOKUP($A397,Prices_Monthly!$A:$I,COLUMN(I$4),FALSE)/VLOOKUP(EOMONTH($A397,-12),Prices_Monthly!$A:$I,COLUMN(I$4),FALSE)-1</f>
        <v>-0.15872949016226101</v>
      </c>
    </row>
    <row r="398" spans="1:9" x14ac:dyDescent="0.35">
      <c r="A398" s="2">
        <v>44834</v>
      </c>
      <c r="B398" s="3">
        <f>VLOOKUP($A398,Prices_Monthly!$A:$I,COLUMN(B$4),FALSE)/VLOOKUP(EOMONTH($A398,-12),Prices_Monthly!$A:$I,COLUMN(B$4),FALSE)-1</f>
        <v>0.8280915751509621</v>
      </c>
      <c r="C398" s="3">
        <f>VLOOKUP($A398,Prices_Monthly!$A:$I,COLUMN(C$4),FALSE)/VLOOKUP(EOMONTH($A398,-12),Prices_Monthly!$A:$I,COLUMN(C$4),FALSE)-1</f>
        <v>-6.683241953458674E-2</v>
      </c>
      <c r="D398" s="3">
        <f>VLOOKUP($A398,Prices_Monthly!$A:$I,COLUMN(D$4),FALSE)/VLOOKUP(EOMONTH($A398,-12),Prices_Monthly!$A:$I,COLUMN(D$4),FALSE)-1</f>
        <v>-1.1829272735454976E-2</v>
      </c>
      <c r="E398" s="3">
        <f>VLOOKUP($A398,Prices_Monthly!$A:$I,COLUMN(E$4),FALSE)/VLOOKUP(EOMONTH($A398,-12),Prices_Monthly!$A:$I,COLUMN(E$4),FALSE)-1</f>
        <v>-0.13805781049700372</v>
      </c>
      <c r="F398" s="3">
        <f>VLOOKUP($A398,Prices_Monthly!$A:$I,COLUMN(F$4),FALSE)/VLOOKUP(EOMONTH($A398,-12),Prices_Monthly!$A:$I,COLUMN(F$4),FALSE)-1</f>
        <v>-0.16293253358199555</v>
      </c>
      <c r="G398" s="3">
        <f>VLOOKUP($A398,Prices_Monthly!$A:$I,COLUMN(G$4),FALSE)/VLOOKUP(EOMONTH($A398,-12),Prices_Monthly!$A:$I,COLUMN(G$4),FALSE)-1</f>
        <v>-0.25500783774782376</v>
      </c>
      <c r="H398" s="3">
        <f>VLOOKUP($A398,Prices_Monthly!$A:$I,COLUMN(H$4),FALSE)/VLOOKUP(EOMONTH($A398,-12),Prices_Monthly!$A:$I,COLUMN(H$4),FALSE)-1</f>
        <v>-0.23747703451488988</v>
      </c>
      <c r="I398" s="3">
        <f>VLOOKUP($A398,Prices_Monthly!$A:$I,COLUMN(I$4),FALSE)/VLOOKUP(EOMONTH($A398,-12),Prices_Monthly!$A:$I,COLUMN(I$4),FALSE)-1</f>
        <v>-0.16640796397593283</v>
      </c>
    </row>
    <row r="399" spans="1:9" x14ac:dyDescent="0.35">
      <c r="A399" s="2">
        <v>44865</v>
      </c>
      <c r="B399" s="3">
        <f>VLOOKUP($A399,Prices_Monthly!$A:$I,COLUMN(B$4),FALSE)/VLOOKUP(EOMONTH($A399,-12),Prices_Monthly!$A:$I,COLUMN(B$4),FALSE)-1</f>
        <v>0.97055699759748082</v>
      </c>
      <c r="C399" s="3">
        <f>VLOOKUP($A399,Prices_Monthly!$A:$I,COLUMN(C$4),FALSE)/VLOOKUP(EOMONTH($A399,-12),Prices_Monthly!$A:$I,COLUMN(C$4),FALSE)-1</f>
        <v>-9.8109125688867316E-2</v>
      </c>
      <c r="D399" s="3">
        <f>VLOOKUP($A399,Prices_Monthly!$A:$I,COLUMN(D$4),FALSE)/VLOOKUP(EOMONTH($A399,-12),Prices_Monthly!$A:$I,COLUMN(D$4),FALSE)-1</f>
        <v>-8.4949127369370325E-3</v>
      </c>
      <c r="E399" s="3">
        <f>VLOOKUP($A399,Prices_Monthly!$A:$I,COLUMN(E$4),FALSE)/VLOOKUP(EOMONTH($A399,-12),Prices_Monthly!$A:$I,COLUMN(E$4),FALSE)-1</f>
        <v>-0.14454902483373844</v>
      </c>
      <c r="F399" s="3">
        <f>VLOOKUP($A399,Prices_Monthly!$A:$I,COLUMN(F$4),FALSE)/VLOOKUP(EOMONTH($A399,-12),Prices_Monthly!$A:$I,COLUMN(F$4),FALSE)-1</f>
        <v>-0.15626030818528813</v>
      </c>
      <c r="G399" s="3">
        <f>VLOOKUP($A399,Prices_Monthly!$A:$I,COLUMN(G$4),FALSE)/VLOOKUP(EOMONTH($A399,-12),Prices_Monthly!$A:$I,COLUMN(G$4),FALSE)-1</f>
        <v>-0.28361448521223065</v>
      </c>
      <c r="H399" s="3">
        <f>VLOOKUP($A399,Prices_Monthly!$A:$I,COLUMN(H$4),FALSE)/VLOOKUP(EOMONTH($A399,-12),Prices_Monthly!$A:$I,COLUMN(H$4),FALSE)-1</f>
        <v>-0.24298206073203721</v>
      </c>
      <c r="I399" s="3">
        <f>VLOOKUP($A399,Prices_Monthly!$A:$I,COLUMN(I$4),FALSE)/VLOOKUP(EOMONTH($A399,-12),Prices_Monthly!$A:$I,COLUMN(I$4),FALSE)-1</f>
        <v>-0.15898262530124696</v>
      </c>
    </row>
    <row r="400" spans="1:9" x14ac:dyDescent="0.35">
      <c r="A400" s="2">
        <v>44895</v>
      </c>
      <c r="B400" s="3">
        <f>VLOOKUP($A400,Prices_Monthly!$A:$I,COLUMN(B$4),FALSE)/VLOOKUP(EOMONTH($A400,-12),Prices_Monthly!$A:$I,COLUMN(B$4),FALSE)-1</f>
        <v>1.1550976745189669</v>
      </c>
      <c r="C400" s="3">
        <f>VLOOKUP($A400,Prices_Monthly!$A:$I,COLUMN(C$4),FALSE)/VLOOKUP(EOMONTH($A400,-12),Prices_Monthly!$A:$I,COLUMN(C$4),FALSE)-1</f>
        <v>-3.5229616016875354E-2</v>
      </c>
      <c r="D400" s="3">
        <f>VLOOKUP($A400,Prices_Monthly!$A:$I,COLUMN(D$4),FALSE)/VLOOKUP(EOMONTH($A400,-12),Prices_Monthly!$A:$I,COLUMN(D$4),FALSE)-1</f>
        <v>-1.1691934669903814E-2</v>
      </c>
      <c r="E400" s="3">
        <f>VLOOKUP($A400,Prices_Monthly!$A:$I,COLUMN(E$4),FALSE)/VLOOKUP(EOMONTH($A400,-12),Prices_Monthly!$A:$I,COLUMN(E$4),FALSE)-1</f>
        <v>-0.13543968107698168</v>
      </c>
      <c r="F400" s="3">
        <f>VLOOKUP($A400,Prices_Monthly!$A:$I,COLUMN(F$4),FALSE)/VLOOKUP(EOMONTH($A400,-12),Prices_Monthly!$A:$I,COLUMN(F$4),FALSE)-1</f>
        <v>-0.10721571232031879</v>
      </c>
      <c r="G400" s="3">
        <f>VLOOKUP($A400,Prices_Monthly!$A:$I,COLUMN(G$4),FALSE)/VLOOKUP(EOMONTH($A400,-12),Prices_Monthly!$A:$I,COLUMN(G$4),FALSE)-1</f>
        <v>-0.26093719730706511</v>
      </c>
      <c r="H400" s="3">
        <f>VLOOKUP($A400,Prices_Monthly!$A:$I,COLUMN(H$4),FALSE)/VLOOKUP(EOMONTH($A400,-12),Prices_Monthly!$A:$I,COLUMN(H$4),FALSE)-1</f>
        <v>-0.19942793485376997</v>
      </c>
      <c r="I400" s="3">
        <f>VLOOKUP($A400,Prices_Monthly!$A:$I,COLUMN(I$4),FALSE)/VLOOKUP(EOMONTH($A400,-12),Prices_Monthly!$A:$I,COLUMN(I$4),FALSE)-1</f>
        <v>-0.10120944889953309</v>
      </c>
    </row>
    <row r="401" spans="1:9" x14ac:dyDescent="0.35">
      <c r="A401" s="2">
        <v>44926</v>
      </c>
      <c r="B401" s="3">
        <f>VLOOKUP($A401,Prices_Monthly!$A:$I,COLUMN(B$4),FALSE)/VLOOKUP(EOMONTH($A401,-12),Prices_Monthly!$A:$I,COLUMN(B$4),FALSE)-1</f>
        <v>0.88935033168902322</v>
      </c>
      <c r="C401" s="3">
        <f>VLOOKUP($A401,Prices_Monthly!$A:$I,COLUMN(C$4),FALSE)/VLOOKUP(EOMONTH($A401,-12),Prices_Monthly!$A:$I,COLUMN(C$4),FALSE)-1</f>
        <v>-2.7408422341938299E-2</v>
      </c>
      <c r="D401" s="3">
        <f>VLOOKUP($A401,Prices_Monthly!$A:$I,COLUMN(D$4),FALSE)/VLOOKUP(EOMONTH($A401,-12),Prices_Monthly!$A:$I,COLUMN(D$4),FALSE)-1</f>
        <v>-2.6100321114576164E-2</v>
      </c>
      <c r="E401" s="3">
        <f>VLOOKUP($A401,Prices_Monthly!$A:$I,COLUMN(E$4),FALSE)/VLOOKUP(EOMONTH($A401,-12),Prices_Monthly!$A:$I,COLUMN(E$4),FALSE)-1</f>
        <v>-0.14009211365680063</v>
      </c>
      <c r="F401" s="3">
        <f>VLOOKUP($A401,Prices_Monthly!$A:$I,COLUMN(F$4),FALSE)/VLOOKUP(EOMONTH($A401,-12),Prices_Monthly!$A:$I,COLUMN(F$4),FALSE)-1</f>
        <v>-0.19732745494625359</v>
      </c>
      <c r="G401" s="3">
        <f>VLOOKUP($A401,Prices_Monthly!$A:$I,COLUMN(G$4),FALSE)/VLOOKUP(EOMONTH($A401,-12),Prices_Monthly!$A:$I,COLUMN(G$4),FALSE)-1</f>
        <v>-0.33722039048992147</v>
      </c>
      <c r="H401" s="3">
        <f>VLOOKUP($A401,Prices_Monthly!$A:$I,COLUMN(H$4),FALSE)/VLOOKUP(EOMONTH($A401,-12),Prices_Monthly!$A:$I,COLUMN(H$4),FALSE)-1</f>
        <v>-0.14485605800356238</v>
      </c>
      <c r="I401" s="3">
        <f>VLOOKUP($A401,Prices_Monthly!$A:$I,COLUMN(I$4),FALSE)/VLOOKUP(EOMONTH($A401,-12),Prices_Monthly!$A:$I,COLUMN(I$4),FALSE)-1</f>
        <v>-7.9095667180789198E-2</v>
      </c>
    </row>
    <row r="402" spans="1:9" x14ac:dyDescent="0.35">
      <c r="A402" s="2">
        <v>44957</v>
      </c>
      <c r="B402" s="3">
        <f>VLOOKUP($A402,Prices_Monthly!$A:$I,COLUMN(B$4),FALSE)/VLOOKUP(EOMONTH($A402,-12),Prices_Monthly!$A:$I,COLUMN(B$4),FALSE)-1</f>
        <v>0.63014792142285558</v>
      </c>
      <c r="C402" s="3">
        <f>VLOOKUP($A402,Prices_Monthly!$A:$I,COLUMN(C$4),FALSE)/VLOOKUP(EOMONTH($A402,-12),Prices_Monthly!$A:$I,COLUMN(C$4),FALSE)-1</f>
        <v>4.6857168768941193E-2</v>
      </c>
      <c r="D402" s="3">
        <f>VLOOKUP($A402,Prices_Monthly!$A:$I,COLUMN(D$4),FALSE)/VLOOKUP(EOMONTH($A402,-12),Prices_Monthly!$A:$I,COLUMN(D$4),FALSE)-1</f>
        <v>-1.2657151529197996E-2</v>
      </c>
      <c r="E402" s="3">
        <f>VLOOKUP($A402,Prices_Monthly!$A:$I,COLUMN(E$4),FALSE)/VLOOKUP(EOMONTH($A402,-12),Prices_Monthly!$A:$I,COLUMN(E$4),FALSE)-1</f>
        <v>-0.10327392639936295</v>
      </c>
      <c r="F402" s="3">
        <f>VLOOKUP($A402,Prices_Monthly!$A:$I,COLUMN(F$4),FALSE)/VLOOKUP(EOMONTH($A402,-12),Prices_Monthly!$A:$I,COLUMN(F$4),FALSE)-1</f>
        <v>-0.1017238067799866</v>
      </c>
      <c r="G402" s="3">
        <f>VLOOKUP($A402,Prices_Monthly!$A:$I,COLUMN(G$4),FALSE)/VLOOKUP(EOMONTH($A402,-12),Prices_Monthly!$A:$I,COLUMN(G$4),FALSE)-1</f>
        <v>-0.19988063082612229</v>
      </c>
      <c r="H402" s="3">
        <f>VLOOKUP($A402,Prices_Monthly!$A:$I,COLUMN(H$4),FALSE)/VLOOKUP(EOMONTH($A402,-12),Prices_Monthly!$A:$I,COLUMN(H$4),FALSE)-1</f>
        <v>-0.1348030751894731</v>
      </c>
      <c r="I402" s="3">
        <f>VLOOKUP($A402,Prices_Monthly!$A:$I,COLUMN(I$4),FALSE)/VLOOKUP(EOMONTH($A402,-12),Prices_Monthly!$A:$I,COLUMN(I$4),FALSE)-1</f>
        <v>-5.0789922342647897E-2</v>
      </c>
    </row>
    <row r="403" spans="1:9" x14ac:dyDescent="0.35">
      <c r="A403" s="2">
        <v>44985</v>
      </c>
      <c r="B403" s="3">
        <f>VLOOKUP($A403,Prices_Monthly!$A:$I,COLUMN(B$4),FALSE)/VLOOKUP(EOMONTH($A403,-12),Prices_Monthly!$A:$I,COLUMN(B$4),FALSE)-1</f>
        <v>0.34800772781946931</v>
      </c>
      <c r="C403" s="3">
        <f>VLOOKUP($A403,Prices_Monthly!$A:$I,COLUMN(C$4),FALSE)/VLOOKUP(EOMONTH($A403,-12),Prices_Monthly!$A:$I,COLUMN(C$4),FALSE)-1</f>
        <v>-6.5823233275618787E-2</v>
      </c>
      <c r="D403" s="3">
        <f>VLOOKUP($A403,Prices_Monthly!$A:$I,COLUMN(D$4),FALSE)/VLOOKUP(EOMONTH($A403,-12),Prices_Monthly!$A:$I,COLUMN(D$4),FALSE)-1</f>
        <v>-1.1624735176629764E-2</v>
      </c>
      <c r="E403" s="3">
        <f>VLOOKUP($A403,Prices_Monthly!$A:$I,COLUMN(E$4),FALSE)/VLOOKUP(EOMONTH($A403,-12),Prices_Monthly!$A:$I,COLUMN(E$4),FALSE)-1</f>
        <v>-0.12840746745934339</v>
      </c>
      <c r="F403" s="3">
        <f>VLOOKUP($A403,Prices_Monthly!$A:$I,COLUMN(F$4),FALSE)/VLOOKUP(EOMONTH($A403,-12),Prices_Monthly!$A:$I,COLUMN(F$4),FALSE)-1</f>
        <v>-9.9648445236680483E-2</v>
      </c>
      <c r="G403" s="3">
        <f>VLOOKUP($A403,Prices_Monthly!$A:$I,COLUMN(G$4),FALSE)/VLOOKUP(EOMONTH($A403,-12),Prices_Monthly!$A:$I,COLUMN(G$4),FALSE)-1</f>
        <v>-0.16730980493835668</v>
      </c>
      <c r="H403" s="3">
        <f>VLOOKUP($A403,Prices_Monthly!$A:$I,COLUMN(H$4),FALSE)/VLOOKUP(EOMONTH($A403,-12),Prices_Monthly!$A:$I,COLUMN(H$4),FALSE)-1</f>
        <v>-0.1773595531984794</v>
      </c>
      <c r="I403" s="3">
        <f>VLOOKUP($A403,Prices_Monthly!$A:$I,COLUMN(I$4),FALSE)/VLOOKUP(EOMONTH($A403,-12),Prices_Monthly!$A:$I,COLUMN(I$4),FALSE)-1</f>
        <v>-7.6315478771966538E-2</v>
      </c>
    </row>
    <row r="404" spans="1:9" x14ac:dyDescent="0.35">
      <c r="A404" s="2">
        <v>45016</v>
      </c>
      <c r="B404" s="3">
        <f>VLOOKUP($A404,Prices_Monthly!$A:$I,COLUMN(B$4),FALSE)/VLOOKUP(EOMONTH($A404,-12),Prices_Monthly!$A:$I,COLUMN(B$4),FALSE)-1</f>
        <v>6.2602021033473232E-3</v>
      </c>
      <c r="C404" s="3">
        <f>VLOOKUP($A404,Prices_Monthly!$A:$I,COLUMN(C$4),FALSE)/VLOOKUP(EOMONTH($A404,-12),Prices_Monthly!$A:$I,COLUMN(C$4),FALSE)-1</f>
        <v>-2.4365710498911342E-2</v>
      </c>
      <c r="D404" s="3">
        <f>VLOOKUP($A404,Prices_Monthly!$A:$I,COLUMN(D$4),FALSE)/VLOOKUP(EOMONTH($A404,-12),Prices_Monthly!$A:$I,COLUMN(D$4),FALSE)-1</f>
        <v>1.3311770310448834E-2</v>
      </c>
      <c r="E404" s="3">
        <f>VLOOKUP($A404,Prices_Monthly!$A:$I,COLUMN(E$4),FALSE)/VLOOKUP(EOMONTH($A404,-12),Prices_Monthly!$A:$I,COLUMN(E$4),FALSE)-1</f>
        <v>-6.9988539969252472E-2</v>
      </c>
      <c r="F404" s="3">
        <f>VLOOKUP($A404,Prices_Monthly!$A:$I,COLUMN(F$4),FALSE)/VLOOKUP(EOMONTH($A404,-12),Prices_Monthly!$A:$I,COLUMN(F$4),FALSE)-1</f>
        <v>-0.10653297449210475</v>
      </c>
      <c r="G404" s="3">
        <f>VLOOKUP($A404,Prices_Monthly!$A:$I,COLUMN(G$4),FALSE)/VLOOKUP(EOMONTH($A404,-12),Prices_Monthly!$A:$I,COLUMN(G$4),FALSE)-1</f>
        <v>-0.13141422767851563</v>
      </c>
      <c r="H404" s="3">
        <f>VLOOKUP($A404,Prices_Monthly!$A:$I,COLUMN(H$4),FALSE)/VLOOKUP(EOMONTH($A404,-12),Prices_Monthly!$A:$I,COLUMN(H$4),FALSE)-1</f>
        <v>-0.11630130928376547</v>
      </c>
      <c r="I404" s="3">
        <f>VLOOKUP($A404,Prices_Monthly!$A:$I,COLUMN(I$4),FALSE)/VLOOKUP(EOMONTH($A404,-12),Prices_Monthly!$A:$I,COLUMN(I$4),FALSE)-1</f>
        <v>-4.5420333932384094E-2</v>
      </c>
    </row>
    <row r="405" spans="1:9" x14ac:dyDescent="0.35">
      <c r="A405" s="2">
        <v>45046</v>
      </c>
      <c r="B405" s="3">
        <f>VLOOKUP($A405,Prices_Monthly!$A:$I,COLUMN(B$4),FALSE)/VLOOKUP(EOMONTH($A405,-12),Prices_Monthly!$A:$I,COLUMN(B$4),FALSE)-1</f>
        <v>-0.21596676060762465</v>
      </c>
      <c r="C405" s="3">
        <f>VLOOKUP($A405,Prices_Monthly!$A:$I,COLUMN(C$4),FALSE)/VLOOKUP(EOMONTH($A405,-12),Prices_Monthly!$A:$I,COLUMN(C$4),FALSE)-1</f>
        <v>3.6984043071681683E-3</v>
      </c>
      <c r="D405" s="3">
        <f>VLOOKUP($A405,Prices_Monthly!$A:$I,COLUMN(D$4),FALSE)/VLOOKUP(EOMONTH($A405,-12),Prices_Monthly!$A:$I,COLUMN(D$4),FALSE)-1</f>
        <v>1.4349172971042101E-2</v>
      </c>
      <c r="E405" s="3">
        <f>VLOOKUP($A405,Prices_Monthly!$A:$I,COLUMN(E$4),FALSE)/VLOOKUP(EOMONTH($A405,-12),Prices_Monthly!$A:$I,COLUMN(E$4),FALSE)-1</f>
        <v>-3.5843448313608639E-2</v>
      </c>
      <c r="F405" s="3">
        <f>VLOOKUP($A405,Prices_Monthly!$A:$I,COLUMN(F$4),FALSE)/VLOOKUP(EOMONTH($A405,-12),Prices_Monthly!$A:$I,COLUMN(F$4),FALSE)-1</f>
        <v>-7.2156862745097472E-3</v>
      </c>
      <c r="G405" s="3">
        <f>VLOOKUP($A405,Prices_Monthly!$A:$I,COLUMN(G$4),FALSE)/VLOOKUP(EOMONTH($A405,-12),Prices_Monthly!$A:$I,COLUMN(G$4),FALSE)-1</f>
        <v>6.2826883398943156E-3</v>
      </c>
      <c r="H405" s="3">
        <f>VLOOKUP($A405,Prices_Monthly!$A:$I,COLUMN(H$4),FALSE)/VLOOKUP(EOMONTH($A405,-12),Prices_Monthly!$A:$I,COLUMN(H$4),FALSE)-1</f>
        <v>-8.1101541892659057E-2</v>
      </c>
      <c r="I405" s="3">
        <f>VLOOKUP($A405,Prices_Monthly!$A:$I,COLUMN(I$4),FALSE)/VLOOKUP(EOMONTH($A405,-12),Prices_Monthly!$A:$I,COLUMN(I$4),FALSE)-1</f>
        <v>2.2313271345094865E-2</v>
      </c>
    </row>
    <row r="406" spans="1:9" x14ac:dyDescent="0.35">
      <c r="A406" s="2">
        <v>45077</v>
      </c>
      <c r="B406" s="3">
        <f>VLOOKUP($A406,Prices_Monthly!$A:$I,COLUMN(B$4),FALSE)/VLOOKUP(EOMONTH($A406,-12),Prices_Monthly!$A:$I,COLUMN(B$4),FALSE)-1</f>
        <v>-0.29604368787131108</v>
      </c>
      <c r="C406" s="3">
        <f>VLOOKUP($A406,Prices_Monthly!$A:$I,COLUMN(C$4),FALSE)/VLOOKUP(EOMONTH($A406,-12),Prices_Monthly!$A:$I,COLUMN(C$4),FALSE)-1</f>
        <v>2.3484555777759208E-2</v>
      </c>
      <c r="D406" s="3">
        <f>VLOOKUP($A406,Prices_Monthly!$A:$I,COLUMN(D$4),FALSE)/VLOOKUP(EOMONTH($A406,-12),Prices_Monthly!$A:$I,COLUMN(D$4),FALSE)-1</f>
        <v>1.6602522471526715E-2</v>
      </c>
      <c r="E406" s="3">
        <f>VLOOKUP($A406,Prices_Monthly!$A:$I,COLUMN(E$4),FALSE)/VLOOKUP(EOMONTH($A406,-12),Prices_Monthly!$A:$I,COLUMN(E$4),FALSE)-1</f>
        <v>-5.7085597055355763E-2</v>
      </c>
      <c r="F406" s="3">
        <f>VLOOKUP($A406,Prices_Monthly!$A:$I,COLUMN(F$4),FALSE)/VLOOKUP(EOMONTH($A406,-12),Prices_Monthly!$A:$I,COLUMN(F$4),FALSE)-1</f>
        <v>-7.6531278568630068E-3</v>
      </c>
      <c r="G406" s="3">
        <f>VLOOKUP($A406,Prices_Monthly!$A:$I,COLUMN(G$4),FALSE)/VLOOKUP(EOMONTH($A406,-12),Prices_Monthly!$A:$I,COLUMN(G$4),FALSE)-1</f>
        <v>9.7891268099999484E-2</v>
      </c>
      <c r="H406" s="3">
        <f>VLOOKUP($A406,Prices_Monthly!$A:$I,COLUMN(H$4),FALSE)/VLOOKUP(EOMONTH($A406,-12),Prices_Monthly!$A:$I,COLUMN(H$4),FALSE)-1</f>
        <v>-0.11414415605100936</v>
      </c>
      <c r="I406" s="3">
        <f>VLOOKUP($A406,Prices_Monthly!$A:$I,COLUMN(I$4),FALSE)/VLOOKUP(EOMONTH($A406,-12),Prices_Monthly!$A:$I,COLUMN(I$4),FALSE)-1</f>
        <v>-2.8313210043854009E-2</v>
      </c>
    </row>
    <row r="407" spans="1:9" x14ac:dyDescent="0.35">
      <c r="A407" s="2">
        <v>45107</v>
      </c>
      <c r="B407" s="3">
        <f>VLOOKUP($A407,Prices_Monthly!$A:$I,COLUMN(B$4),FALSE)/VLOOKUP(EOMONTH($A407,-12),Prices_Monthly!$A:$I,COLUMN(B$4),FALSE)-1</f>
        <v>-0.21518148489364552</v>
      </c>
      <c r="C407" s="3">
        <f>VLOOKUP($A407,Prices_Monthly!$A:$I,COLUMN(C$4),FALSE)/VLOOKUP(EOMONTH($A407,-12),Prices_Monthly!$A:$I,COLUMN(C$4),FALSE)-1</f>
        <v>1.8928398188458706E-2</v>
      </c>
      <c r="D407" s="3">
        <f>VLOOKUP($A407,Prices_Monthly!$A:$I,COLUMN(D$4),FALSE)/VLOOKUP(EOMONTH($A407,-12),Prices_Monthly!$A:$I,COLUMN(D$4),FALSE)-1</f>
        <v>2.5142296589558244E-2</v>
      </c>
      <c r="E407" s="3">
        <f>VLOOKUP($A407,Prices_Monthly!$A:$I,COLUMN(E$4),FALSE)/VLOOKUP(EOMONTH($A407,-12),Prices_Monthly!$A:$I,COLUMN(E$4),FALSE)-1</f>
        <v>-6.5252546696917602E-2</v>
      </c>
      <c r="F407" s="3">
        <f>VLOOKUP($A407,Prices_Monthly!$A:$I,COLUMN(F$4),FALSE)/VLOOKUP(EOMONTH($A407,-12),Prices_Monthly!$A:$I,COLUMN(F$4),FALSE)-1</f>
        <v>0.14744758432087512</v>
      </c>
      <c r="G407" s="3">
        <f>VLOOKUP($A407,Prices_Monthly!$A:$I,COLUMN(G$4),FALSE)/VLOOKUP(EOMONTH($A407,-12),Prices_Monthly!$A:$I,COLUMN(G$4),FALSE)-1</f>
        <v>0.27905445345927538</v>
      </c>
      <c r="H407" s="3">
        <f>VLOOKUP($A407,Prices_Monthly!$A:$I,COLUMN(H$4),FALSE)/VLOOKUP(EOMONTH($A407,-12),Prices_Monthly!$A:$I,COLUMN(H$4),FALSE)-1</f>
        <v>-9.9142487538656177E-2</v>
      </c>
      <c r="I407" s="3">
        <f>VLOOKUP($A407,Prices_Monthly!$A:$I,COLUMN(I$4),FALSE)/VLOOKUP(EOMONTH($A407,-12),Prices_Monthly!$A:$I,COLUMN(I$4),FALSE)-1</f>
        <v>1.8583803829351542E-2</v>
      </c>
    </row>
    <row r="408" spans="1:9" x14ac:dyDescent="0.35">
      <c r="A408" s="2">
        <v>45138</v>
      </c>
      <c r="B408" s="3">
        <f>VLOOKUP($A408,Prices_Monthly!$A:$I,COLUMN(B$4),FALSE)/VLOOKUP(EOMONTH($A408,-12),Prices_Monthly!$A:$I,COLUMN(B$4),FALSE)-1</f>
        <v>-2.7825297797106852E-2</v>
      </c>
      <c r="C408" s="3">
        <f>VLOOKUP($A408,Prices_Monthly!$A:$I,COLUMN(C$4),FALSE)/VLOOKUP(EOMONTH($A408,-12),Prices_Monthly!$A:$I,COLUMN(C$4),FALSE)-1</f>
        <v>6.7222605420402815E-2</v>
      </c>
      <c r="D408" s="3">
        <f>VLOOKUP($A408,Prices_Monthly!$A:$I,COLUMN(D$4),FALSE)/VLOOKUP(EOMONTH($A408,-12),Prices_Monthly!$A:$I,COLUMN(D$4),FALSE)-1</f>
        <v>9.5900418266192666E-4</v>
      </c>
      <c r="E408" s="3">
        <f>VLOOKUP($A408,Prices_Monthly!$A:$I,COLUMN(E$4),FALSE)/VLOOKUP(EOMONTH($A408,-12),Prices_Monthly!$A:$I,COLUMN(E$4),FALSE)-1</f>
        <v>-9.2789463428811114E-2</v>
      </c>
      <c r="F408" s="3">
        <f>VLOOKUP($A408,Prices_Monthly!$A:$I,COLUMN(F$4),FALSE)/VLOOKUP(EOMONTH($A408,-12),Prices_Monthly!$A:$I,COLUMN(F$4),FALSE)-1</f>
        <v>8.1533519626021622E-2</v>
      </c>
      <c r="G408" s="3">
        <f>VLOOKUP($A408,Prices_Monthly!$A:$I,COLUMN(G$4),FALSE)/VLOOKUP(EOMONTH($A408,-12),Prices_Monthly!$A:$I,COLUMN(G$4),FALSE)-1</f>
        <v>0.17544877369589962</v>
      </c>
      <c r="H408" s="3">
        <f>VLOOKUP($A408,Prices_Monthly!$A:$I,COLUMN(H$4),FALSE)/VLOOKUP(EOMONTH($A408,-12),Prices_Monthly!$A:$I,COLUMN(H$4),FALSE)-1</f>
        <v>-0.10061980187529795</v>
      </c>
      <c r="I408" s="3">
        <f>VLOOKUP($A408,Prices_Monthly!$A:$I,COLUMN(I$4),FALSE)/VLOOKUP(EOMONTH($A408,-12),Prices_Monthly!$A:$I,COLUMN(I$4),FALSE)-1</f>
        <v>5.5971058841834953E-2</v>
      </c>
    </row>
    <row r="409" spans="1:9" x14ac:dyDescent="0.35">
      <c r="A409" s="2">
        <v>45169</v>
      </c>
      <c r="B409" s="3">
        <f>VLOOKUP($A409,Prices_Monthly!$A:$I,COLUMN(B$4),FALSE)/VLOOKUP(EOMONTH($A409,-12),Prices_Monthly!$A:$I,COLUMN(B$4),FALSE)-1</f>
        <v>1.6218371810286403E-2</v>
      </c>
      <c r="C409" s="3">
        <f>VLOOKUP($A409,Prices_Monthly!$A:$I,COLUMN(C$4),FALSE)/VLOOKUP(EOMONTH($A409,-12),Prices_Monthly!$A:$I,COLUMN(C$4),FALSE)-1</f>
        <v>7.785701029080494E-2</v>
      </c>
      <c r="D409" s="3">
        <f>VLOOKUP($A409,Prices_Monthly!$A:$I,COLUMN(D$4),FALSE)/VLOOKUP(EOMONTH($A409,-12),Prices_Monthly!$A:$I,COLUMN(D$4),FALSE)-1</f>
        <v>7.3136354577616469E-3</v>
      </c>
      <c r="E409" s="3">
        <f>VLOOKUP($A409,Prices_Monthly!$A:$I,COLUMN(E$4),FALSE)/VLOOKUP(EOMONTH($A409,-12),Prices_Monthly!$A:$I,COLUMN(E$4),FALSE)-1</f>
        <v>-6.8132940926802998E-2</v>
      </c>
      <c r="F409" s="3">
        <f>VLOOKUP($A409,Prices_Monthly!$A:$I,COLUMN(F$4),FALSE)/VLOOKUP(EOMONTH($A409,-12),Prices_Monthly!$A:$I,COLUMN(F$4),FALSE)-1</f>
        <v>0.10580884559766446</v>
      </c>
      <c r="G409" s="3">
        <f>VLOOKUP($A409,Prices_Monthly!$A:$I,COLUMN(G$4),FALSE)/VLOOKUP(EOMONTH($A409,-12),Prices_Monthly!$A:$I,COLUMN(G$4),FALSE)-1</f>
        <v>0.21614185655887197</v>
      </c>
      <c r="H409" s="3">
        <f>VLOOKUP($A409,Prices_Monthly!$A:$I,COLUMN(H$4),FALSE)/VLOOKUP(EOMONTH($A409,-12),Prices_Monthly!$A:$I,COLUMN(H$4),FALSE)-1</f>
        <v>-9.2449159386241764E-2</v>
      </c>
      <c r="I409" s="3">
        <f>VLOOKUP($A409,Prices_Monthly!$A:$I,COLUMN(I$4),FALSE)/VLOOKUP(EOMONTH($A409,-12),Prices_Monthly!$A:$I,COLUMN(I$4),FALSE)-1</f>
        <v>5.4575518620262553E-2</v>
      </c>
    </row>
    <row r="410" spans="1:9" x14ac:dyDescent="0.35">
      <c r="A410" s="2">
        <v>45199</v>
      </c>
      <c r="B410" s="3">
        <f>VLOOKUP($A410,Prices_Monthly!$A:$I,COLUMN(B$4),FALSE)/VLOOKUP(EOMONTH($A410,-12),Prices_Monthly!$A:$I,COLUMN(B$4),FALSE)-1</f>
        <v>0.27584229106329672</v>
      </c>
      <c r="C410" s="3">
        <f>VLOOKUP($A410,Prices_Monthly!$A:$I,COLUMN(C$4),FALSE)/VLOOKUP(EOMONTH($A410,-12),Prices_Monthly!$A:$I,COLUMN(C$4),FALSE)-1</f>
        <v>5.6306667173219527E-2</v>
      </c>
      <c r="D410" s="3">
        <f>VLOOKUP($A410,Prices_Monthly!$A:$I,COLUMN(D$4),FALSE)/VLOOKUP(EOMONTH($A410,-12),Prices_Monthly!$A:$I,COLUMN(D$4),FALSE)-1</f>
        <v>2.3808026416898276E-3</v>
      </c>
      <c r="E410" s="3">
        <f>VLOOKUP($A410,Prices_Monthly!$A:$I,COLUMN(E$4),FALSE)/VLOOKUP(EOMONTH($A410,-12),Prices_Monthly!$A:$I,COLUMN(E$4),FALSE)-1</f>
        <v>-5.4402677749237238E-2</v>
      </c>
      <c r="F410" s="3">
        <f>VLOOKUP($A410,Prices_Monthly!$A:$I,COLUMN(F$4),FALSE)/VLOOKUP(EOMONTH($A410,-12),Prices_Monthly!$A:$I,COLUMN(F$4),FALSE)-1</f>
        <v>0.15595833082435129</v>
      </c>
      <c r="G410" s="3">
        <f>VLOOKUP($A410,Prices_Monthly!$A:$I,COLUMN(G$4),FALSE)/VLOOKUP(EOMONTH($A410,-12),Prices_Monthly!$A:$I,COLUMN(G$4),FALSE)-1</f>
        <v>0.28714721225920292</v>
      </c>
      <c r="H410" s="3">
        <f>VLOOKUP($A410,Prices_Monthly!$A:$I,COLUMN(H$4),FALSE)/VLOOKUP(EOMONTH($A410,-12),Prices_Monthly!$A:$I,COLUMN(H$4),FALSE)-1</f>
        <v>-7.7235967620764012E-2</v>
      </c>
      <c r="I410" s="3">
        <f>VLOOKUP($A410,Prices_Monthly!$A:$I,COLUMN(I$4),FALSE)/VLOOKUP(EOMONTH($A410,-12),Prices_Monthly!$A:$I,COLUMN(I$4),FALSE)-1</f>
        <v>5.671216613993546E-2</v>
      </c>
    </row>
    <row r="411" spans="1:9" x14ac:dyDescent="0.35">
      <c r="A411" s="2">
        <v>45230</v>
      </c>
      <c r="B411" s="3">
        <f>VLOOKUP($A411,Prices_Monthly!$A:$I,COLUMN(B$4),FALSE)/VLOOKUP(EOMONTH($A411,-12),Prices_Monthly!$A:$I,COLUMN(B$4),FALSE)-1</f>
        <v>1.0382352816910245E-2</v>
      </c>
      <c r="C411" s="3">
        <f>VLOOKUP($A411,Prices_Monthly!$A:$I,COLUMN(C$4),FALSE)/VLOOKUP(EOMONTH($A411,-12),Prices_Monthly!$A:$I,COLUMN(C$4),FALSE)-1</f>
        <v>0.15040824554153454</v>
      </c>
      <c r="D411" s="3">
        <f>VLOOKUP($A411,Prices_Monthly!$A:$I,COLUMN(D$4),FALSE)/VLOOKUP(EOMONTH($A411,-12),Prices_Monthly!$A:$I,COLUMN(D$4),FALSE)-1</f>
        <v>-8.6527551710366968E-3</v>
      </c>
      <c r="E411" s="3">
        <f>VLOOKUP($A411,Prices_Monthly!$A:$I,COLUMN(E$4),FALSE)/VLOOKUP(EOMONTH($A411,-12),Prices_Monthly!$A:$I,COLUMN(E$4),FALSE)-1</f>
        <v>-5.8015742143828652E-2</v>
      </c>
      <c r="F411" s="3">
        <f>VLOOKUP($A411,Prices_Monthly!$A:$I,COLUMN(F$4),FALSE)/VLOOKUP(EOMONTH($A411,-12),Prices_Monthly!$A:$I,COLUMN(F$4),FALSE)-1</f>
        <v>4.4065903378944338E-2</v>
      </c>
      <c r="G411" s="3">
        <f>VLOOKUP($A411,Prices_Monthly!$A:$I,COLUMN(G$4),FALSE)/VLOOKUP(EOMONTH($A411,-12),Prices_Monthly!$A:$I,COLUMN(G$4),FALSE)-1</f>
        <v>0.20944526183197842</v>
      </c>
      <c r="H411" s="3">
        <f>VLOOKUP($A411,Prices_Monthly!$A:$I,COLUMN(H$4),FALSE)/VLOOKUP(EOMONTH($A411,-12),Prices_Monthly!$A:$I,COLUMN(H$4),FALSE)-1</f>
        <v>-6.8312426681648497E-2</v>
      </c>
      <c r="I411" s="3">
        <f>VLOOKUP($A411,Prices_Monthly!$A:$I,COLUMN(I$4),FALSE)/VLOOKUP(EOMONTH($A411,-12),Prices_Monthly!$A:$I,COLUMN(I$4),FALSE)-1</f>
        <v>4.6430244264863196E-2</v>
      </c>
    </row>
    <row r="412" spans="1:9" x14ac:dyDescent="0.35">
      <c r="A412" s="2">
        <v>45260</v>
      </c>
      <c r="B412" s="3">
        <f>VLOOKUP($A412,Prices_Monthly!$A:$I,COLUMN(B$4),FALSE)/VLOOKUP(EOMONTH($A412,-12),Prices_Monthly!$A:$I,COLUMN(B$4),FALSE)-1</f>
        <v>2.0297942034227079E-2</v>
      </c>
      <c r="C412" s="3">
        <f>VLOOKUP($A412,Prices_Monthly!$A:$I,COLUMN(C$4),FALSE)/VLOOKUP(EOMONTH($A412,-12),Prices_Monthly!$A:$I,COLUMN(C$4),FALSE)-1</f>
        <v>0.10397055426703661</v>
      </c>
      <c r="D412" s="3">
        <f>VLOOKUP($A412,Prices_Monthly!$A:$I,COLUMN(D$4),FALSE)/VLOOKUP(EOMONTH($A412,-12),Prices_Monthly!$A:$I,COLUMN(D$4),FALSE)-1</f>
        <v>1.1107011016921131E-2</v>
      </c>
      <c r="E412" s="3">
        <f>VLOOKUP($A412,Prices_Monthly!$A:$I,COLUMN(E$4),FALSE)/VLOOKUP(EOMONTH($A412,-12),Prices_Monthly!$A:$I,COLUMN(E$4),FALSE)-1</f>
        <v>-4.7302422609904027E-2</v>
      </c>
      <c r="F412" s="3">
        <f>VLOOKUP($A412,Prices_Monthly!$A:$I,COLUMN(F$4),FALSE)/VLOOKUP(EOMONTH($A412,-12),Prices_Monthly!$A:$I,COLUMN(F$4),FALSE)-1</f>
        <v>7.9334714915776594E-2</v>
      </c>
      <c r="G412" s="3">
        <f>VLOOKUP($A412,Prices_Monthly!$A:$I,COLUMN(G$4),FALSE)/VLOOKUP(EOMONTH($A412,-12),Prices_Monthly!$A:$I,COLUMN(G$4),FALSE)-1</f>
        <v>0.2683238832246666</v>
      </c>
      <c r="H412" s="3">
        <f>VLOOKUP($A412,Prices_Monthly!$A:$I,COLUMN(H$4),FALSE)/VLOOKUP(EOMONTH($A412,-12),Prices_Monthly!$A:$I,COLUMN(H$4),FALSE)-1</f>
        <v>-0.10580709578150094</v>
      </c>
      <c r="I412" s="3">
        <f>VLOOKUP($A412,Prices_Monthly!$A:$I,COLUMN(I$4),FALSE)/VLOOKUP(EOMONTH($A412,-12),Prices_Monthly!$A:$I,COLUMN(I$4),FALSE)-1</f>
        <v>3.7740857077009471E-2</v>
      </c>
    </row>
    <row r="413" spans="1:9" x14ac:dyDescent="0.35">
      <c r="A413" s="2">
        <v>45291</v>
      </c>
      <c r="B413" s="3">
        <f>VLOOKUP($A413,Prices_Monthly!$A:$I,COLUMN(B$4),FALSE)/VLOOKUP(EOMONTH($A413,-12),Prices_Monthly!$A:$I,COLUMN(B$4),FALSE)-1</f>
        <v>-1.0237636816424756E-2</v>
      </c>
      <c r="C413" s="3">
        <f>VLOOKUP($A413,Prices_Monthly!$A:$I,COLUMN(C$4),FALSE)/VLOOKUP(EOMONTH($A413,-12),Prices_Monthly!$A:$I,COLUMN(C$4),FALSE)-1</f>
        <v>7.1439625119780192E-2</v>
      </c>
      <c r="D413" s="3">
        <f>VLOOKUP($A413,Prices_Monthly!$A:$I,COLUMN(D$4),FALSE)/VLOOKUP(EOMONTH($A413,-12),Prices_Monthly!$A:$I,COLUMN(D$4),FALSE)-1</f>
        <v>3.3073828806100991E-2</v>
      </c>
      <c r="E413" s="3">
        <f>VLOOKUP($A413,Prices_Monthly!$A:$I,COLUMN(E$4),FALSE)/VLOOKUP(EOMONTH($A413,-12),Prices_Monthly!$A:$I,COLUMN(E$4),FALSE)-1</f>
        <v>-1.3925872431116426E-2</v>
      </c>
      <c r="F413" s="3">
        <f>VLOOKUP($A413,Prices_Monthly!$A:$I,COLUMN(F$4),FALSE)/VLOOKUP(EOMONTH($A413,-12),Prices_Monthly!$A:$I,COLUMN(F$4),FALSE)-1</f>
        <v>0.19756511891279738</v>
      </c>
      <c r="G413" s="3">
        <f>VLOOKUP($A413,Prices_Monthly!$A:$I,COLUMN(G$4),FALSE)/VLOOKUP(EOMONTH($A413,-12),Prices_Monthly!$A:$I,COLUMN(G$4),FALSE)-1</f>
        <v>0.47116555118203496</v>
      </c>
      <c r="H413" s="3">
        <f>VLOOKUP($A413,Prices_Monthly!$A:$I,COLUMN(H$4),FALSE)/VLOOKUP(EOMONTH($A413,-12),Prices_Monthly!$A:$I,COLUMN(H$4),FALSE)-1</f>
        <v>-0.11391903275358006</v>
      </c>
      <c r="I413" s="3">
        <f>VLOOKUP($A413,Prices_Monthly!$A:$I,COLUMN(I$4),FALSE)/VLOOKUP(EOMONTH($A413,-12),Prices_Monthly!$A:$I,COLUMN(I$4),FALSE)-1</f>
        <v>1.5040994131168661E-2</v>
      </c>
    </row>
    <row r="414" spans="1:9" x14ac:dyDescent="0.35">
      <c r="A414" s="2">
        <v>45322</v>
      </c>
      <c r="B414" s="3">
        <f>VLOOKUP($A414,Prices_Monthly!$A:$I,COLUMN(B$4),FALSE)/VLOOKUP(EOMONTH($A414,-12),Prices_Monthly!$A:$I,COLUMN(B$4),FALSE)-1</f>
        <v>0.1057062778575204</v>
      </c>
      <c r="C414" s="3">
        <f>VLOOKUP($A414,Prices_Monthly!$A:$I,COLUMN(C$4),FALSE)/VLOOKUP(EOMONTH($A414,-12),Prices_Monthly!$A:$I,COLUMN(C$4),FALSE)-1</f>
        <v>2.6993076662069626E-3</v>
      </c>
      <c r="D414" s="3">
        <f>VLOOKUP($A414,Prices_Monthly!$A:$I,COLUMN(D$4),FALSE)/VLOOKUP(EOMONTH($A414,-12),Prices_Monthly!$A:$I,COLUMN(D$4),FALSE)-1</f>
        <v>2.1647900308103374E-2</v>
      </c>
      <c r="E414" s="3">
        <f>VLOOKUP($A414,Prices_Monthly!$A:$I,COLUMN(E$4),FALSE)/VLOOKUP(EOMONTH($A414,-12),Prices_Monthly!$A:$I,COLUMN(E$4),FALSE)-1</f>
        <v>-3.9714472398925782E-2</v>
      </c>
      <c r="F414" s="3">
        <f>VLOOKUP($A414,Prices_Monthly!$A:$I,COLUMN(F$4),FALSE)/VLOOKUP(EOMONTH($A414,-12),Prices_Monthly!$A:$I,COLUMN(F$4),FALSE)-1</f>
        <v>0.14237605238540696</v>
      </c>
      <c r="G414" s="3">
        <f>VLOOKUP($A414,Prices_Monthly!$A:$I,COLUMN(G$4),FALSE)/VLOOKUP(EOMONTH($A414,-12),Prices_Monthly!$A:$I,COLUMN(G$4),FALSE)-1</f>
        <v>0.35154062828096766</v>
      </c>
      <c r="H414" s="3">
        <f>VLOOKUP($A414,Prices_Monthly!$A:$I,COLUMN(H$4),FALSE)/VLOOKUP(EOMONTH($A414,-12),Prices_Monthly!$A:$I,COLUMN(H$4),FALSE)-1</f>
        <v>-0.15829727193793242</v>
      </c>
      <c r="I414" s="3">
        <f>VLOOKUP($A414,Prices_Monthly!$A:$I,COLUMN(I$4),FALSE)/VLOOKUP(EOMONTH($A414,-12),Prices_Monthly!$A:$I,COLUMN(I$4),FALSE)-1</f>
        <v>-1.8137677592696022E-2</v>
      </c>
    </row>
    <row r="415" spans="1:9" x14ac:dyDescent="0.35">
      <c r="A415" s="2">
        <v>45351</v>
      </c>
      <c r="B415" s="3">
        <f>VLOOKUP($A415,Prices_Monthly!$A:$I,COLUMN(B$4),FALSE)/VLOOKUP(EOMONTH($A415,-12),Prices_Monthly!$A:$I,COLUMN(B$4),FALSE)-1</f>
        <v>0.18561303894204739</v>
      </c>
      <c r="C415" s="3">
        <f>VLOOKUP($A415,Prices_Monthly!$A:$I,COLUMN(C$4),FALSE)/VLOOKUP(EOMONTH($A415,-12),Prices_Monthly!$A:$I,COLUMN(C$4),FALSE)-1</f>
        <v>5.5461677269390774E-2</v>
      </c>
      <c r="D415" s="3">
        <f>VLOOKUP($A415,Prices_Monthly!$A:$I,COLUMN(D$4),FALSE)/VLOOKUP(EOMONTH($A415,-12),Prices_Monthly!$A:$I,COLUMN(D$4),FALSE)-1</f>
        <v>2.2689514717095571E-2</v>
      </c>
      <c r="E415" s="3">
        <f>VLOOKUP($A415,Prices_Monthly!$A:$I,COLUMN(E$4),FALSE)/VLOOKUP(EOMONTH($A415,-12),Prices_Monthly!$A:$I,COLUMN(E$4),FALSE)-1</f>
        <v>-2.8529265205828658E-2</v>
      </c>
      <c r="F415" s="3">
        <f>VLOOKUP($A415,Prices_Monthly!$A:$I,COLUMN(F$4),FALSE)/VLOOKUP(EOMONTH($A415,-12),Prices_Monthly!$A:$I,COLUMN(F$4),FALSE)-1</f>
        <v>0.23158357851898681</v>
      </c>
      <c r="G415" s="3">
        <f>VLOOKUP($A415,Prices_Monthly!$A:$I,COLUMN(G$4),FALSE)/VLOOKUP(EOMONTH($A415,-12),Prices_Monthly!$A:$I,COLUMN(G$4),FALSE)-1</f>
        <v>0.42678683889731306</v>
      </c>
      <c r="H415" s="3">
        <f>VLOOKUP($A415,Prices_Monthly!$A:$I,COLUMN(H$4),FALSE)/VLOOKUP(EOMONTH($A415,-12),Prices_Monthly!$A:$I,COLUMN(H$4),FALSE)-1</f>
        <v>-0.13988678022997303</v>
      </c>
      <c r="I415" s="3">
        <f>VLOOKUP($A415,Prices_Monthly!$A:$I,COLUMN(I$4),FALSE)/VLOOKUP(EOMONTH($A415,-12),Prices_Monthly!$A:$I,COLUMN(I$4),FALSE)-1</f>
        <v>2.1919472515234961E-3</v>
      </c>
    </row>
    <row r="416" spans="1:9" x14ac:dyDescent="0.35">
      <c r="A416" s="2">
        <v>45382</v>
      </c>
      <c r="B416" s="3">
        <f>VLOOKUP($A416,Prices_Monthly!$A:$I,COLUMN(B$4),FALSE)/VLOOKUP(EOMONTH($A416,-12),Prices_Monthly!$A:$I,COLUMN(B$4),FALSE)-1</f>
        <v>0.3052166924899089</v>
      </c>
      <c r="C416" s="3">
        <f>VLOOKUP($A416,Prices_Monthly!$A:$I,COLUMN(C$4),FALSE)/VLOOKUP(EOMONTH($A416,-12),Prices_Monthly!$A:$I,COLUMN(C$4),FALSE)-1</f>
        <v>6.2577190497765001E-2</v>
      </c>
      <c r="D416" s="3">
        <f>VLOOKUP($A416,Prices_Monthly!$A:$I,COLUMN(D$4),FALSE)/VLOOKUP(EOMONTH($A416,-12),Prices_Monthly!$A:$I,COLUMN(D$4),FALSE)-1</f>
        <v>3.0019140366492891E-3</v>
      </c>
      <c r="E416" s="3">
        <f>VLOOKUP($A416,Prices_Monthly!$A:$I,COLUMN(E$4),FALSE)/VLOOKUP(EOMONTH($A416,-12),Prices_Monthly!$A:$I,COLUMN(E$4),FALSE)-1</f>
        <v>-5.4074171488690093E-2</v>
      </c>
      <c r="F416" s="3">
        <f>VLOOKUP($A416,Prices_Monthly!$A:$I,COLUMN(F$4),FALSE)/VLOOKUP(EOMONTH($A416,-12),Prices_Monthly!$A:$I,COLUMN(F$4),FALSE)-1</f>
        <v>0.22663538945460382</v>
      </c>
      <c r="G416" s="3">
        <f>VLOOKUP($A416,Prices_Monthly!$A:$I,COLUMN(G$4),FALSE)/VLOOKUP(EOMONTH($A416,-12),Prices_Monthly!$A:$I,COLUMN(G$4),FALSE)-1</f>
        <v>0.3189231602603595</v>
      </c>
      <c r="H416" s="3">
        <f>VLOOKUP($A416,Prices_Monthly!$A:$I,COLUMN(H$4),FALSE)/VLOOKUP(EOMONTH($A416,-12),Prices_Monthly!$A:$I,COLUMN(H$4),FALSE)-1</f>
        <v>-0.16863917618897073</v>
      </c>
      <c r="I416" s="3">
        <f>VLOOKUP($A416,Prices_Monthly!$A:$I,COLUMN(I$4),FALSE)/VLOOKUP(EOMONTH($A416,-12),Prices_Monthly!$A:$I,COLUMN(I$4),FALSE)-1</f>
        <v>-2.2895216970459153E-2</v>
      </c>
    </row>
    <row r="417" spans="1:9" x14ac:dyDescent="0.35">
      <c r="A417" s="2">
        <v>45412</v>
      </c>
      <c r="B417" s="3">
        <f>VLOOKUP($A417,Prices_Monthly!$A:$I,COLUMN(B$4),FALSE)/VLOOKUP(EOMONTH($A417,-12),Prices_Monthly!$A:$I,COLUMN(B$4),FALSE)-1</f>
        <v>0.35227117471897484</v>
      </c>
      <c r="C417" s="3">
        <f>VLOOKUP($A417,Prices_Monthly!$A:$I,COLUMN(C$4),FALSE)/VLOOKUP(EOMONTH($A417,-12),Prices_Monthly!$A:$I,COLUMN(C$4),FALSE)-1</f>
        <v>8.613998039228199E-2</v>
      </c>
      <c r="D417" s="3">
        <f>VLOOKUP($A417,Prices_Monthly!$A:$I,COLUMN(D$4),FALSE)/VLOOKUP(EOMONTH($A417,-12),Prices_Monthly!$A:$I,COLUMN(D$4),FALSE)-1</f>
        <v>-5.4692743623130369E-3</v>
      </c>
      <c r="E417" s="3">
        <f>VLOOKUP($A417,Prices_Monthly!$A:$I,COLUMN(E$4),FALSE)/VLOOKUP(EOMONTH($A417,-12),Prices_Monthly!$A:$I,COLUMN(E$4),FALSE)-1</f>
        <v>-8.5694666721978341E-2</v>
      </c>
      <c r="F417" s="3">
        <f>VLOOKUP($A417,Prices_Monthly!$A:$I,COLUMN(F$4),FALSE)/VLOOKUP(EOMONTH($A417,-12),Prices_Monthly!$A:$I,COLUMN(F$4),FALSE)-1</f>
        <v>0.15663348606941585</v>
      </c>
      <c r="G417" s="3">
        <f>VLOOKUP($A417,Prices_Monthly!$A:$I,COLUMN(G$4),FALSE)/VLOOKUP(EOMONTH($A417,-12),Prices_Monthly!$A:$I,COLUMN(G$4),FALSE)-1</f>
        <v>0.25266255123147419</v>
      </c>
      <c r="H417" s="3">
        <f>VLOOKUP($A417,Prices_Monthly!$A:$I,COLUMN(H$4),FALSE)/VLOOKUP(EOMONTH($A417,-12),Prices_Monthly!$A:$I,COLUMN(H$4),FALSE)-1</f>
        <v>-0.18262754164795658</v>
      </c>
      <c r="I417" s="3">
        <f>VLOOKUP($A417,Prices_Monthly!$A:$I,COLUMN(I$4),FALSE)/VLOOKUP(EOMONTH($A417,-12),Prices_Monthly!$A:$I,COLUMN(I$4),FALSE)-1</f>
        <v>-4.7679816508165107E-2</v>
      </c>
    </row>
    <row r="418" spans="1:9" x14ac:dyDescent="0.35">
      <c r="A418" s="2">
        <v>45443</v>
      </c>
      <c r="B418" s="3">
        <f>VLOOKUP($A418,Prices_Monthly!$A:$I,COLUMN(B$4),FALSE)/VLOOKUP(EOMONTH($A418,-12),Prices_Monthly!$A:$I,COLUMN(B$4),FALSE)-1</f>
        <v>0.3474031893827596</v>
      </c>
      <c r="C418" s="3">
        <f>VLOOKUP($A418,Prices_Monthly!$A:$I,COLUMN(C$4),FALSE)/VLOOKUP(EOMONTH($A418,-12),Prices_Monthly!$A:$I,COLUMN(C$4),FALSE)-1</f>
        <v>0.1158068199699438</v>
      </c>
      <c r="D418" s="3">
        <f>VLOOKUP($A418,Prices_Monthly!$A:$I,COLUMN(D$4),FALSE)/VLOOKUP(EOMONTH($A418,-12),Prices_Monthly!$A:$I,COLUMN(D$4),FALSE)-1</f>
        <v>-1.9411580259022232E-2</v>
      </c>
      <c r="E418" s="3">
        <f>VLOOKUP($A418,Prices_Monthly!$A:$I,COLUMN(E$4),FALSE)/VLOOKUP(EOMONTH($A418,-12),Prices_Monthly!$A:$I,COLUMN(E$4),FALSE)-1</f>
        <v>-6.3036468977449078E-2</v>
      </c>
      <c r="F418" s="3">
        <f>VLOOKUP($A418,Prices_Monthly!$A:$I,COLUMN(F$4),FALSE)/VLOOKUP(EOMONTH($A418,-12),Prices_Monthly!$A:$I,COLUMN(F$4),FALSE)-1</f>
        <v>0.2082280480101073</v>
      </c>
      <c r="G418" s="3">
        <f>VLOOKUP($A418,Prices_Monthly!$A:$I,COLUMN(G$4),FALSE)/VLOOKUP(EOMONTH($A418,-12),Prices_Monthly!$A:$I,COLUMN(G$4),FALSE)-1</f>
        <v>0.23451182849654284</v>
      </c>
      <c r="H418" s="3">
        <f>VLOOKUP($A418,Prices_Monthly!$A:$I,COLUMN(H$4),FALSE)/VLOOKUP(EOMONTH($A418,-12),Prices_Monthly!$A:$I,COLUMN(H$4),FALSE)-1</f>
        <v>-0.16046801657223952</v>
      </c>
      <c r="I418" s="3">
        <f>VLOOKUP($A418,Prices_Monthly!$A:$I,COLUMN(I$4),FALSE)/VLOOKUP(EOMONTH($A418,-12),Prices_Monthly!$A:$I,COLUMN(I$4),FALSE)-1</f>
        <v>1.7440146001106438E-3</v>
      </c>
    </row>
    <row r="419" spans="1:9" x14ac:dyDescent="0.35">
      <c r="A419" s="2">
        <v>45473</v>
      </c>
      <c r="B419" s="3">
        <f>VLOOKUP($A419,Prices_Monthly!$A:$I,COLUMN(B$4),FALSE)/VLOOKUP(EOMONTH($A419,-12),Prices_Monthly!$A:$I,COLUMN(B$4),FALSE)-1</f>
        <v>0.33344666899241537</v>
      </c>
      <c r="C419" s="3">
        <f>VLOOKUP($A419,Prices_Monthly!$A:$I,COLUMN(C$4),FALSE)/VLOOKUP(EOMONTH($A419,-12),Prices_Monthly!$A:$I,COLUMN(C$4),FALSE)-1</f>
        <v>0.14325364869053514</v>
      </c>
      <c r="D419" s="3">
        <f>VLOOKUP($A419,Prices_Monthly!$A:$I,COLUMN(D$4),FALSE)/VLOOKUP(EOMONTH($A419,-12),Prices_Monthly!$A:$I,COLUMN(D$4),FALSE)-1</f>
        <v>-2.0327428502320055E-2</v>
      </c>
      <c r="E419" s="3">
        <f>VLOOKUP($A419,Prices_Monthly!$A:$I,COLUMN(E$4),FALSE)/VLOOKUP(EOMONTH($A419,-12),Prices_Monthly!$A:$I,COLUMN(E$4),FALSE)-1</f>
        <v>-3.5269689871097243E-2</v>
      </c>
      <c r="F419" s="3">
        <f>VLOOKUP($A419,Prices_Monthly!$A:$I,COLUMN(F$4),FALSE)/VLOOKUP(EOMONTH($A419,-12),Prices_Monthly!$A:$I,COLUMN(F$4),FALSE)-1</f>
        <v>0.17420556107249263</v>
      </c>
      <c r="G419" s="3">
        <f>VLOOKUP($A419,Prices_Monthly!$A:$I,COLUMN(G$4),FALSE)/VLOOKUP(EOMONTH($A419,-12),Prices_Monthly!$A:$I,COLUMN(G$4),FALSE)-1</f>
        <v>0.23265704626543693</v>
      </c>
      <c r="H419" s="3">
        <f>VLOOKUP($A419,Prices_Monthly!$A:$I,COLUMN(H$4),FALSE)/VLOOKUP(EOMONTH($A419,-12),Prices_Monthly!$A:$I,COLUMN(H$4),FALSE)-1</f>
        <v>-0.15080788874922435</v>
      </c>
      <c r="I419" s="3">
        <f>VLOOKUP($A419,Prices_Monthly!$A:$I,COLUMN(I$4),FALSE)/VLOOKUP(EOMONTH($A419,-12),Prices_Monthly!$A:$I,COLUMN(I$4),FALSE)-1</f>
        <v>-3.2877224984262043E-2</v>
      </c>
    </row>
    <row r="420" spans="1:9" x14ac:dyDescent="0.35">
      <c r="A420" s="2">
        <v>45504</v>
      </c>
      <c r="B420" s="3">
        <f>VLOOKUP($A420,Prices_Monthly!$A:$I,COLUMN(B$4),FALSE)/VLOOKUP(EOMONTH($A420,-12),Prices_Monthly!$A:$I,COLUMN(B$4),FALSE)-1</f>
        <v>2.4359990569109202E-2</v>
      </c>
      <c r="C420" s="3">
        <f>VLOOKUP($A420,Prices_Monthly!$A:$I,COLUMN(C$4),FALSE)/VLOOKUP(EOMONTH($A420,-12),Prices_Monthly!$A:$I,COLUMN(C$4),FALSE)-1</f>
        <v>0.16028272071852245</v>
      </c>
      <c r="D420" s="3">
        <f>VLOOKUP($A420,Prices_Monthly!$A:$I,COLUMN(D$4),FALSE)/VLOOKUP(EOMONTH($A420,-12),Prices_Monthly!$A:$I,COLUMN(D$4),FALSE)-1</f>
        <v>-9.1651348510530806E-3</v>
      </c>
      <c r="E420" s="3">
        <f>VLOOKUP($A420,Prices_Monthly!$A:$I,COLUMN(E$4),FALSE)/VLOOKUP(EOMONTH($A420,-12),Prices_Monthly!$A:$I,COLUMN(E$4),FALSE)-1</f>
        <v>-1.1896061842684769E-2</v>
      </c>
      <c r="F420" s="3">
        <f>VLOOKUP($A420,Prices_Monthly!$A:$I,COLUMN(F$4),FALSE)/VLOOKUP(EOMONTH($A420,-12),Prices_Monthly!$A:$I,COLUMN(F$4),FALSE)-1</f>
        <v>0.14961485523869311</v>
      </c>
      <c r="G420" s="3">
        <f>VLOOKUP($A420,Prices_Monthly!$A:$I,COLUMN(G$4),FALSE)/VLOOKUP(EOMONTH($A420,-12),Prices_Monthly!$A:$I,COLUMN(G$4),FALSE)-1</f>
        <v>0.16694949690606165</v>
      </c>
      <c r="H420" s="3">
        <f>VLOOKUP($A420,Prices_Monthly!$A:$I,COLUMN(H$4),FALSE)/VLOOKUP(EOMONTH($A420,-12),Prices_Monthly!$A:$I,COLUMN(H$4),FALSE)-1</f>
        <v>-0.10812285992523474</v>
      </c>
      <c r="I420" s="3">
        <f>VLOOKUP($A420,Prices_Monthly!$A:$I,COLUMN(I$4),FALSE)/VLOOKUP(EOMONTH($A420,-12),Prices_Monthly!$A:$I,COLUMN(I$4),FALSE)-1</f>
        <v>-3.3809520301184004E-2</v>
      </c>
    </row>
    <row r="421" spans="1:9" x14ac:dyDescent="0.35">
      <c r="A421" s="2">
        <v>45535</v>
      </c>
      <c r="B421" s="3">
        <f>VLOOKUP($A421,Prices_Monthly!$A:$I,COLUMN(B$4),FALSE)/VLOOKUP(EOMONTH($A421,-12),Prices_Monthly!$A:$I,COLUMN(B$4),FALSE)-1</f>
        <v>-7.6412397729362147E-2</v>
      </c>
      <c r="C421" s="3">
        <f>VLOOKUP($A421,Prices_Monthly!$A:$I,COLUMN(C$4),FALSE)/VLOOKUP(EOMONTH($A421,-12),Prices_Monthly!$A:$I,COLUMN(C$4),FALSE)-1</f>
        <v>0.21201701384842941</v>
      </c>
      <c r="D421" s="3">
        <f>VLOOKUP($A421,Prices_Monthly!$A:$I,COLUMN(D$4),FALSE)/VLOOKUP(EOMONTH($A421,-12),Prices_Monthly!$A:$I,COLUMN(D$4),FALSE)-1</f>
        <v>4.1780093885359637E-3</v>
      </c>
      <c r="E421" s="3">
        <f>VLOOKUP($A421,Prices_Monthly!$A:$I,COLUMN(E$4),FALSE)/VLOOKUP(EOMONTH($A421,-12),Prices_Monthly!$A:$I,COLUMN(E$4),FALSE)-1</f>
        <v>6.8657238078726479E-3</v>
      </c>
      <c r="F421" s="3">
        <f>VLOOKUP($A421,Prices_Monthly!$A:$I,COLUMN(F$4),FALSE)/VLOOKUP(EOMONTH($A421,-12),Prices_Monthly!$A:$I,COLUMN(F$4),FALSE)-1</f>
        <v>0.19647659700461406</v>
      </c>
      <c r="G421" s="3">
        <f>VLOOKUP($A421,Prices_Monthly!$A:$I,COLUMN(G$4),FALSE)/VLOOKUP(EOMONTH($A421,-12),Prices_Monthly!$A:$I,COLUMN(G$4),FALSE)-1</f>
        <v>0.19809594326505686</v>
      </c>
      <c r="H421" s="3">
        <f>VLOOKUP($A421,Prices_Monthly!$A:$I,COLUMN(H$4),FALSE)/VLOOKUP(EOMONTH($A421,-12),Prices_Monthly!$A:$I,COLUMN(H$4),FALSE)-1</f>
        <v>-5.5170182215301233E-2</v>
      </c>
      <c r="I421" s="3">
        <f>VLOOKUP($A421,Prices_Monthly!$A:$I,COLUMN(I$4),FALSE)/VLOOKUP(EOMONTH($A421,-12),Prices_Monthly!$A:$I,COLUMN(I$4),FALSE)-1</f>
        <v>4.0741772623178463E-3</v>
      </c>
    </row>
    <row r="422" spans="1:9" x14ac:dyDescent="0.35">
      <c r="A422" s="2">
        <v>45565</v>
      </c>
      <c r="B422" s="3">
        <f>VLOOKUP($A422,Prices_Monthly!$A:$I,COLUMN(B$4),FALSE)/VLOOKUP(EOMONTH($A422,-12),Prices_Monthly!$A:$I,COLUMN(B$4),FALSE)-1</f>
        <v>-0.23295116033293994</v>
      </c>
      <c r="C422" s="3">
        <f>VLOOKUP($A422,Prices_Monthly!$A:$I,COLUMN(C$4),FALSE)/VLOOKUP(EOMONTH($A422,-12),Prices_Monthly!$A:$I,COLUMN(C$4),FALSE)-1</f>
        <v>0.34341354867260776</v>
      </c>
      <c r="D422" s="3">
        <f>VLOOKUP($A422,Prices_Monthly!$A:$I,COLUMN(D$4),FALSE)/VLOOKUP(EOMONTH($A422,-12),Prices_Monthly!$A:$I,COLUMN(D$4),FALSE)-1</f>
        <v>1.5542849477932608E-2</v>
      </c>
      <c r="E422" s="3">
        <f>VLOOKUP($A422,Prices_Monthly!$A:$I,COLUMN(E$4),FALSE)/VLOOKUP(EOMONTH($A422,-12),Prices_Monthly!$A:$I,COLUMN(E$4),FALSE)-1</f>
        <v>3.9268700671900358E-2</v>
      </c>
      <c r="F422" s="3">
        <f>VLOOKUP($A422,Prices_Monthly!$A:$I,COLUMN(F$4),FALSE)/VLOOKUP(EOMONTH($A422,-12),Prices_Monthly!$A:$I,COLUMN(F$4),FALSE)-1</f>
        <v>0.28322133666718763</v>
      </c>
      <c r="G422" s="3">
        <f>VLOOKUP($A422,Prices_Monthly!$A:$I,COLUMN(G$4),FALSE)/VLOOKUP(EOMONTH($A422,-12),Prices_Monthly!$A:$I,COLUMN(G$4),FALSE)-1</f>
        <v>0.29390887098168261</v>
      </c>
      <c r="H422" s="3">
        <f>VLOOKUP($A422,Prices_Monthly!$A:$I,COLUMN(H$4),FALSE)/VLOOKUP(EOMONTH($A422,-12),Prices_Monthly!$A:$I,COLUMN(H$4),FALSE)-1</f>
        <v>-1.4034094103390071E-2</v>
      </c>
      <c r="I422" s="3">
        <f>VLOOKUP($A422,Prices_Monthly!$A:$I,COLUMN(I$4),FALSE)/VLOOKUP(EOMONTH($A422,-12),Prices_Monthly!$A:$I,COLUMN(I$4),FALSE)-1</f>
        <v>3.7875882836516661E-2</v>
      </c>
    </row>
    <row r="423" spans="1:9" x14ac:dyDescent="0.35">
      <c r="A423" s="2">
        <v>45596</v>
      </c>
      <c r="B423" s="3">
        <f>VLOOKUP($A423,Prices_Monthly!$A:$I,COLUMN(B$4),FALSE)/VLOOKUP(EOMONTH($A423,-12),Prices_Monthly!$A:$I,COLUMN(B$4),FALSE)-1</f>
        <v>-0.14117361723836563</v>
      </c>
      <c r="C423" s="3">
        <f>VLOOKUP($A423,Prices_Monthly!$A:$I,COLUMN(C$4),FALSE)/VLOOKUP(EOMONTH($A423,-12),Prices_Monthly!$A:$I,COLUMN(C$4),FALSE)-1</f>
        <v>0.29955122699251868</v>
      </c>
      <c r="D423" s="3">
        <f>VLOOKUP($A423,Prices_Monthly!$A:$I,COLUMN(D$4),FALSE)/VLOOKUP(EOMONTH($A423,-12),Prices_Monthly!$A:$I,COLUMN(D$4),FALSE)-1</f>
        <v>2.0627634762596436E-2</v>
      </c>
      <c r="E423" s="3">
        <f>VLOOKUP($A423,Prices_Monthly!$A:$I,COLUMN(E$4),FALSE)/VLOOKUP(EOMONTH($A423,-12),Prices_Monthly!$A:$I,COLUMN(E$4),FALSE)-1</f>
        <v>2.3853360527848366E-2</v>
      </c>
      <c r="F423" s="3">
        <f>VLOOKUP($A423,Prices_Monthly!$A:$I,COLUMN(F$4),FALSE)/VLOOKUP(EOMONTH($A423,-12),Prices_Monthly!$A:$I,COLUMN(F$4),FALSE)-1</f>
        <v>0.30057772547341388</v>
      </c>
      <c r="G423" s="3">
        <f>VLOOKUP($A423,Prices_Monthly!$A:$I,COLUMN(G$4),FALSE)/VLOOKUP(EOMONTH($A423,-12),Prices_Monthly!$A:$I,COLUMN(G$4),FALSE)-1</f>
        <v>0.31181434431767041</v>
      </c>
      <c r="H423" s="3">
        <f>VLOOKUP($A423,Prices_Monthly!$A:$I,COLUMN(H$4),FALSE)/VLOOKUP(EOMONTH($A423,-12),Prices_Monthly!$A:$I,COLUMN(H$4),FALSE)-1</f>
        <v>-6.0184428274472346E-2</v>
      </c>
      <c r="I423" s="3">
        <f>VLOOKUP($A423,Prices_Monthly!$A:$I,COLUMN(I$4),FALSE)/VLOOKUP(EOMONTH($A423,-12),Prices_Monthly!$A:$I,COLUMN(I$4),FALSE)-1</f>
        <v>1.113497800529939E-2</v>
      </c>
    </row>
    <row r="424" spans="1:9" x14ac:dyDescent="0.35">
      <c r="A424" s="2">
        <v>45626</v>
      </c>
      <c r="B424" s="3">
        <f>VLOOKUP($A424,Prices_Monthly!$A:$I,COLUMN(B$4),FALSE)/VLOOKUP(EOMONTH($A424,-12),Prices_Monthly!$A:$I,COLUMN(B$4),FALSE)-1</f>
        <v>-7.6583762430765923E-2</v>
      </c>
      <c r="C424" s="3">
        <f>VLOOKUP($A424,Prices_Monthly!$A:$I,COLUMN(C$4),FALSE)/VLOOKUP(EOMONTH($A424,-12),Prices_Monthly!$A:$I,COLUMN(C$4),FALSE)-1</f>
        <v>0.22986462366123028</v>
      </c>
      <c r="D424" s="3">
        <f>VLOOKUP($A424,Prices_Monthly!$A:$I,COLUMN(D$4),FALSE)/VLOOKUP(EOMONTH($A424,-12),Prices_Monthly!$A:$I,COLUMN(D$4),FALSE)-1</f>
        <v>-7.4334616615570059E-3</v>
      </c>
      <c r="E424" s="3">
        <f>VLOOKUP($A424,Prices_Monthly!$A:$I,COLUMN(E$4),FALSE)/VLOOKUP(EOMONTH($A424,-12),Prices_Monthly!$A:$I,COLUMN(E$4),FALSE)-1</f>
        <v>-5.2109151730777015E-3</v>
      </c>
      <c r="F424" s="3">
        <f>VLOOKUP($A424,Prices_Monthly!$A:$I,COLUMN(F$4),FALSE)/VLOOKUP(EOMONTH($A424,-12),Prices_Monthly!$A:$I,COLUMN(F$4),FALSE)-1</f>
        <v>0.26228337928318224</v>
      </c>
      <c r="G424" s="3">
        <f>VLOOKUP($A424,Prices_Monthly!$A:$I,COLUMN(G$4),FALSE)/VLOOKUP(EOMONTH($A424,-12),Prices_Monthly!$A:$I,COLUMN(G$4),FALSE)-1</f>
        <v>0.24682278860163764</v>
      </c>
      <c r="H424" s="3">
        <f>VLOOKUP($A424,Prices_Monthly!$A:$I,COLUMN(H$4),FALSE)/VLOOKUP(EOMONTH($A424,-12),Prices_Monthly!$A:$I,COLUMN(H$4),FALSE)-1</f>
        <v>-6.8217138238345409E-2</v>
      </c>
      <c r="I424" s="3">
        <f>VLOOKUP($A424,Prices_Monthly!$A:$I,COLUMN(I$4),FALSE)/VLOOKUP(EOMONTH($A424,-12),Prices_Monthly!$A:$I,COLUMN(I$4),FALSE)-1</f>
        <v>-4.68798931995833E-2</v>
      </c>
    </row>
    <row r="425" spans="1:9" x14ac:dyDescent="0.35">
      <c r="A425" s="2">
        <v>45657</v>
      </c>
      <c r="B425" s="3">
        <f>VLOOKUP($A425,Prices_Monthly!$A:$I,COLUMN(B$4),FALSE)/VLOOKUP(EOMONTH($A425,-12),Prices_Monthly!$A:$I,COLUMN(B$4),FALSE)-1</f>
        <v>2.1005775024269813E-3</v>
      </c>
      <c r="C425" s="3">
        <f>VLOOKUP($A425,Prices_Monthly!$A:$I,COLUMN(C$4),FALSE)/VLOOKUP(EOMONTH($A425,-12),Prices_Monthly!$A:$I,COLUMN(C$4),FALSE)-1</f>
        <v>0.20298087787052488</v>
      </c>
      <c r="D425" s="3">
        <f>VLOOKUP($A425,Prices_Monthly!$A:$I,COLUMN(D$4),FALSE)/VLOOKUP(EOMONTH($A425,-12),Prices_Monthly!$A:$I,COLUMN(D$4),FALSE)-1</f>
        <v>-1.6264093030838978E-2</v>
      </c>
      <c r="E425" s="3">
        <f>VLOOKUP($A425,Prices_Monthly!$A:$I,COLUMN(E$4),FALSE)/VLOOKUP(EOMONTH($A425,-12),Prices_Monthly!$A:$I,COLUMN(E$4),FALSE)-1</f>
        <v>-4.8501070469719632E-2</v>
      </c>
      <c r="F425" s="3">
        <f>VLOOKUP($A425,Prices_Monthly!$A:$I,COLUMN(F$4),FALSE)/VLOOKUP(EOMONTH($A425,-12),Prices_Monthly!$A:$I,COLUMN(F$4),FALSE)-1</f>
        <v>0.17549293110785369</v>
      </c>
      <c r="G425" s="3">
        <f>VLOOKUP($A425,Prices_Monthly!$A:$I,COLUMN(G$4),FALSE)/VLOOKUP(EOMONTH($A425,-12),Prices_Monthly!$A:$I,COLUMN(G$4),FALSE)-1</f>
        <v>0.18339774011481325</v>
      </c>
      <c r="H425" s="3">
        <f>VLOOKUP($A425,Prices_Monthly!$A:$I,COLUMN(H$4),FALSE)/VLOOKUP(EOMONTH($A425,-12),Prices_Monthly!$A:$I,COLUMN(H$4),FALSE)-1</f>
        <v>-0.15019892309904614</v>
      </c>
      <c r="I425" s="3">
        <f>VLOOKUP($A425,Prices_Monthly!$A:$I,COLUMN(I$4),FALSE)/VLOOKUP(EOMONTH($A425,-12),Prices_Monthly!$A:$I,COLUMN(I$4),FALSE)-1</f>
        <v>-7.7004339176494518E-2</v>
      </c>
    </row>
    <row r="426" spans="1:9" x14ac:dyDescent="0.35">
      <c r="A426" s="2">
        <v>45688</v>
      </c>
      <c r="B426" s="3">
        <f>VLOOKUP($A426,Prices_Monthly!$A:$I,COLUMN(B$4),FALSE)/VLOOKUP(EOMONTH($A426,-12),Prices_Monthly!$A:$I,COLUMN(B$4),FALSE)-1</f>
        <v>-9.964544158012234E-2</v>
      </c>
      <c r="C426" s="3">
        <f>VLOOKUP($A426,Prices_Monthly!$A:$I,COLUMN(C$4),FALSE)/VLOOKUP(EOMONTH($A426,-12),Prices_Monthly!$A:$I,COLUMN(C$4),FALSE)-1</f>
        <v>0.29376294631253752</v>
      </c>
      <c r="D426" s="3">
        <f>VLOOKUP($A426,Prices_Monthly!$A:$I,COLUMN(D$4),FALSE)/VLOOKUP(EOMONTH($A426,-12),Prices_Monthly!$A:$I,COLUMN(D$4),FALSE)-1</f>
        <v>-2.0900036776552944E-2</v>
      </c>
      <c r="E426" s="3">
        <f>VLOOKUP($A426,Prices_Monthly!$A:$I,COLUMN(E$4),FALSE)/VLOOKUP(EOMONTH($A426,-12),Prices_Monthly!$A:$I,COLUMN(E$4),FALSE)-1</f>
        <v>-4.3885868977754039E-2</v>
      </c>
      <c r="F426" s="3">
        <f>VLOOKUP($A426,Prices_Monthly!$A:$I,COLUMN(F$4),FALSE)/VLOOKUP(EOMONTH($A426,-12),Prices_Monthly!$A:$I,COLUMN(F$4),FALSE)-1</f>
        <v>0.18906462027981852</v>
      </c>
      <c r="G426" s="3">
        <f>VLOOKUP($A426,Prices_Monthly!$A:$I,COLUMN(G$4),FALSE)/VLOOKUP(EOMONTH($A426,-12),Prices_Monthly!$A:$I,COLUMN(G$4),FALSE)-1</f>
        <v>0.18835109201434541</v>
      </c>
      <c r="H426" s="3">
        <f>VLOOKUP($A426,Prices_Monthly!$A:$I,COLUMN(H$4),FALSE)/VLOOKUP(EOMONTH($A426,-12),Prices_Monthly!$A:$I,COLUMN(H$4),FALSE)-1</f>
        <v>-0.10488102641107599</v>
      </c>
      <c r="I426" s="3">
        <f>VLOOKUP($A426,Prices_Monthly!$A:$I,COLUMN(I$4),FALSE)/VLOOKUP(EOMONTH($A426,-12),Prices_Monthly!$A:$I,COLUMN(I$4),FALSE)-1</f>
        <v>-5.7885743721181604E-2</v>
      </c>
    </row>
    <row r="427" spans="1:9" x14ac:dyDescent="0.35">
      <c r="A427" s="2">
        <v>45716</v>
      </c>
      <c r="B427" s="3">
        <f>VLOOKUP($A427,Prices_Monthly!$A:$I,COLUMN(B$4),FALSE)/VLOOKUP(EOMONTH($A427,-12),Prices_Monthly!$A:$I,COLUMN(B$4),FALSE)-1</f>
        <v>-0.12064509790315014</v>
      </c>
      <c r="C427" s="3">
        <f>VLOOKUP($A427,Prices_Monthly!$A:$I,COLUMN(C$4),FALSE)/VLOOKUP(EOMONTH($A427,-12),Prices_Monthly!$A:$I,COLUMN(C$4),FALSE)-1</f>
        <v>0.30796124241601008</v>
      </c>
      <c r="D427" s="3">
        <f>VLOOKUP($A427,Prices_Monthly!$A:$I,COLUMN(D$4),FALSE)/VLOOKUP(EOMONTH($A427,-12),Prices_Monthly!$A:$I,COLUMN(D$4),FALSE)-1</f>
        <v>-2.7625988909072086E-2</v>
      </c>
      <c r="E427" s="3">
        <f>VLOOKUP($A427,Prices_Monthly!$A:$I,COLUMN(E$4),FALSE)/VLOOKUP(EOMONTH($A427,-12),Prices_Monthly!$A:$I,COLUMN(E$4),FALSE)-1</f>
        <v>-4.1378518898985694E-3</v>
      </c>
      <c r="F427" s="3">
        <f>VLOOKUP($A427,Prices_Monthly!$A:$I,COLUMN(F$4),FALSE)/VLOOKUP(EOMONTH($A427,-12),Prices_Monthly!$A:$I,COLUMN(F$4),FALSE)-1</f>
        <v>0.11525151264819478</v>
      </c>
      <c r="G427" s="3">
        <f>VLOOKUP($A427,Prices_Monthly!$A:$I,COLUMN(G$4),FALSE)/VLOOKUP(EOMONTH($A427,-12),Prices_Monthly!$A:$I,COLUMN(G$4),FALSE)-1</f>
        <v>9.7963899611815064E-2</v>
      </c>
      <c r="H427" s="3">
        <f>VLOOKUP($A427,Prices_Monthly!$A:$I,COLUMN(H$4),FALSE)/VLOOKUP(EOMONTH($A427,-12),Prices_Monthly!$A:$I,COLUMN(H$4),FALSE)-1</f>
        <v>-5.6731670368325715E-2</v>
      </c>
      <c r="I427" s="3">
        <f>VLOOKUP($A427,Prices_Monthly!$A:$I,COLUMN(I$4),FALSE)/VLOOKUP(EOMONTH($A427,-12),Prices_Monthly!$A:$I,COLUMN(I$4),FALSE)-1</f>
        <v>-5.384917482955498E-2</v>
      </c>
    </row>
    <row r="428" spans="1:9" x14ac:dyDescent="0.35">
      <c r="A428" s="2">
        <v>45747</v>
      </c>
      <c r="B428" s="3">
        <f>VLOOKUP($A428,Prices_Monthly!$A:$I,COLUMN(B$4),FALSE)/VLOOKUP(EOMONTH($A428,-12),Prices_Monthly!$A:$I,COLUMN(B$4),FALSE)-1</f>
        <v>-0.12594036389045649</v>
      </c>
      <c r="C428" s="3">
        <f>VLOOKUP($A428,Prices_Monthly!$A:$I,COLUMN(C$4),FALSE)/VLOOKUP(EOMONTH($A428,-12),Prices_Monthly!$A:$I,COLUMN(C$4),FALSE)-1</f>
        <v>0.32798597434583776</v>
      </c>
      <c r="D428" s="3">
        <f>VLOOKUP($A428,Prices_Monthly!$A:$I,COLUMN(D$4),FALSE)/VLOOKUP(EOMONTH($A428,-12),Prices_Monthly!$A:$I,COLUMN(D$4),FALSE)-1</f>
        <v>-3.4331770449878007E-2</v>
      </c>
      <c r="E428" s="3">
        <f>VLOOKUP($A428,Prices_Monthly!$A:$I,COLUMN(E$4),FALSE)/VLOOKUP(EOMONTH($A428,-12),Prices_Monthly!$A:$I,COLUMN(E$4),FALSE)-1</f>
        <v>-5.3256812580694257E-3</v>
      </c>
      <c r="F428" s="3">
        <f>VLOOKUP($A428,Prices_Monthly!$A:$I,COLUMN(F$4),FALSE)/VLOOKUP(EOMONTH($A428,-12),Prices_Monthly!$A:$I,COLUMN(F$4),FALSE)-1</f>
        <v>1.9645340751043072E-2</v>
      </c>
      <c r="G428" s="3">
        <f>VLOOKUP($A428,Prices_Monthly!$A:$I,COLUMN(G$4),FALSE)/VLOOKUP(EOMONTH($A428,-12),Prices_Monthly!$A:$I,COLUMN(G$4),FALSE)-1</f>
        <v>1.839821611738568E-3</v>
      </c>
      <c r="H428" s="3">
        <f>VLOOKUP($A428,Prices_Monthly!$A:$I,COLUMN(H$4),FALSE)/VLOOKUP(EOMONTH($A428,-12),Prices_Monthly!$A:$I,COLUMN(H$4),FALSE)-1</f>
        <v>-3.7837450209592394E-2</v>
      </c>
      <c r="I428" s="3">
        <f>VLOOKUP($A428,Prices_Monthly!$A:$I,COLUMN(I$4),FALSE)/VLOOKUP(EOMONTH($A428,-12),Prices_Monthly!$A:$I,COLUMN(I$4),FALSE)-1</f>
        <v>-1.5642240128907914E-2</v>
      </c>
    </row>
    <row r="429" spans="1:9" x14ac:dyDescent="0.35">
      <c r="A429" s="2">
        <v>45777</v>
      </c>
      <c r="B429" s="3">
        <f>VLOOKUP($A429,Prices_Monthly!$A:$I,COLUMN(B$4),FALSE)/VLOOKUP(EOMONTH($A429,-12),Prices_Monthly!$A:$I,COLUMN(B$4),FALSE)-1</f>
        <v>-0.19959194683551718</v>
      </c>
      <c r="C429" s="3">
        <f>VLOOKUP($A429,Prices_Monthly!$A:$I,COLUMN(C$4),FALSE)/VLOOKUP(EOMONTH($A429,-12),Prices_Monthly!$A:$I,COLUMN(C$4),FALSE)-1</f>
        <v>0.35995546226823927</v>
      </c>
      <c r="D429" s="3">
        <f>VLOOKUP($A429,Prices_Monthly!$A:$I,COLUMN(D$4),FALSE)/VLOOKUP(EOMONTH($A429,-12),Prices_Monthly!$A:$I,COLUMN(D$4),FALSE)-1</f>
        <v>-9.7933908141756287E-3</v>
      </c>
      <c r="E429" s="3">
        <f>VLOOKUP($A429,Prices_Monthly!$A:$I,COLUMN(E$4),FALSE)/VLOOKUP(EOMONTH($A429,-12),Prices_Monthly!$A:$I,COLUMN(E$4),FALSE)-1</f>
        <v>3.4447737485191476E-2</v>
      </c>
      <c r="F429" s="3">
        <f>VLOOKUP($A429,Prices_Monthly!$A:$I,COLUMN(F$4),FALSE)/VLOOKUP(EOMONTH($A429,-12),Prices_Monthly!$A:$I,COLUMN(F$4),FALSE)-1</f>
        <v>5.5735166886753618E-2</v>
      </c>
      <c r="G429" s="3">
        <f>VLOOKUP($A429,Prices_Monthly!$A:$I,COLUMN(G$4),FALSE)/VLOOKUP(EOMONTH($A429,-12),Prices_Monthly!$A:$I,COLUMN(G$4),FALSE)-1</f>
        <v>6.5235118292371386E-2</v>
      </c>
      <c r="H429" s="3">
        <f>VLOOKUP($A429,Prices_Monthly!$A:$I,COLUMN(H$4),FALSE)/VLOOKUP(EOMONTH($A429,-12),Prices_Monthly!$A:$I,COLUMN(H$4),FALSE)-1</f>
        <v>5.0195232690124936E-2</v>
      </c>
      <c r="I429" s="3">
        <f>VLOOKUP($A429,Prices_Monthly!$A:$I,COLUMN(I$4),FALSE)/VLOOKUP(EOMONTH($A429,-12),Prices_Monthly!$A:$I,COLUMN(I$4),FALSE)-1</f>
        <v>4.5671518651658971E-2</v>
      </c>
    </row>
    <row r="430" spans="1:9" x14ac:dyDescent="0.35">
      <c r="A430" s="2">
        <v>45808</v>
      </c>
      <c r="B430" s="3">
        <f>VLOOKUP($A430,Prices_Monthly!$A:$I,COLUMN(B$4),FALSE)/VLOOKUP(EOMONTH($A430,-12),Prices_Monthly!$A:$I,COLUMN(B$4),FALSE)-1</f>
        <v>-0.15620628466087427</v>
      </c>
      <c r="C430" s="3">
        <f>VLOOKUP($A430,Prices_Monthly!$A:$I,COLUMN(C$4),FALSE)/VLOOKUP(EOMONTH($A430,-12),Prices_Monthly!$A:$I,COLUMN(C$4),FALSE)-1</f>
        <v>0.33489666789792749</v>
      </c>
      <c r="D430" s="3">
        <f>VLOOKUP($A430,Prices_Monthly!$A:$I,COLUMN(D$4),FALSE)/VLOOKUP(EOMONTH($A430,-12),Prices_Monthly!$A:$I,COLUMN(D$4),FALSE)-1</f>
        <v>-1.0443302586707448E-2</v>
      </c>
      <c r="E430" s="3">
        <f>VLOOKUP($A430,Prices_Monthly!$A:$I,COLUMN(E$4),FALSE)/VLOOKUP(EOMONTH($A430,-12),Prices_Monthly!$A:$I,COLUMN(E$4),FALSE)-1</f>
        <v>1.0340127109565111E-2</v>
      </c>
      <c r="F430" s="3">
        <f>VLOOKUP($A430,Prices_Monthly!$A:$I,COLUMN(F$4),FALSE)/VLOOKUP(EOMONTH($A430,-12),Prices_Monthly!$A:$I,COLUMN(F$4),FALSE)-1</f>
        <v>6.9668649107901492E-2</v>
      </c>
      <c r="G430" s="3">
        <f>VLOOKUP($A430,Prices_Monthly!$A:$I,COLUMN(G$4),FALSE)/VLOOKUP(EOMONTH($A430,-12),Prices_Monthly!$A:$I,COLUMN(G$4),FALSE)-1</f>
        <v>9.4804616955986187E-2</v>
      </c>
      <c r="H430" s="3">
        <f>VLOOKUP($A430,Prices_Monthly!$A:$I,COLUMN(H$4),FALSE)/VLOOKUP(EOMONTH($A430,-12),Prices_Monthly!$A:$I,COLUMN(H$4),FALSE)-1</f>
        <v>3.8187870378597832E-2</v>
      </c>
      <c r="I430" s="3">
        <f>VLOOKUP($A430,Prices_Monthly!$A:$I,COLUMN(I$4),FALSE)/VLOOKUP(EOMONTH($A430,-12),Prices_Monthly!$A:$I,COLUMN(I$4),FALSE)-1</f>
        <v>2.8086856877180155E-2</v>
      </c>
    </row>
    <row r="431" spans="1:9" x14ac:dyDescent="0.35">
      <c r="A431" s="2">
        <v>45838</v>
      </c>
      <c r="B431" s="3">
        <f>VLOOKUP($A431,Prices_Monthly!$A:$I,COLUMN(B$4),FALSE)/VLOOKUP(EOMONTH($A431,-12),Prices_Monthly!$A:$I,COLUMN(B$4),FALSE)-1</f>
        <v>-0.10759406894130075</v>
      </c>
      <c r="C431" s="3">
        <f>VLOOKUP($A431,Prices_Monthly!$A:$I,COLUMN(C$4),FALSE)/VLOOKUP(EOMONTH($A431,-12),Prices_Monthly!$A:$I,COLUMN(C$4),FALSE)-1</f>
        <v>0.33532608660401508</v>
      </c>
      <c r="D431" s="3">
        <f>VLOOKUP($A431,Prices_Monthly!$A:$I,COLUMN(D$4),FALSE)/VLOOKUP(EOMONTH($A431,-12),Prices_Monthly!$A:$I,COLUMN(D$4),FALSE)-1</f>
        <v>-1.0700371899648231E-2</v>
      </c>
      <c r="E431" s="3">
        <f>VLOOKUP($A431,Prices_Monthly!$A:$I,COLUMN(E$4),FALSE)/VLOOKUP(EOMONTH($A431,-12),Prices_Monthly!$A:$I,COLUMN(E$4),FALSE)-1</f>
        <v>1.2151192056653048E-2</v>
      </c>
      <c r="F431" s="3">
        <f>VLOOKUP($A431,Prices_Monthly!$A:$I,COLUMN(F$4),FALSE)/VLOOKUP(EOMONTH($A431,-12),Prices_Monthly!$A:$I,COLUMN(F$4),FALSE)-1</f>
        <v>8.778569465293784E-2</v>
      </c>
      <c r="G431" s="3">
        <f>VLOOKUP($A431,Prices_Monthly!$A:$I,COLUMN(G$4),FALSE)/VLOOKUP(EOMONTH($A431,-12),Prices_Monthly!$A:$I,COLUMN(G$4),FALSE)-1</f>
        <v>9.7286007216993209E-2</v>
      </c>
      <c r="H431" s="3">
        <f>VLOOKUP($A431,Prices_Monthly!$A:$I,COLUMN(H$4),FALSE)/VLOOKUP(EOMONTH($A431,-12),Prices_Monthly!$A:$I,COLUMN(H$4),FALSE)-1</f>
        <v>6.2620764602416612E-2</v>
      </c>
      <c r="I431" s="3">
        <f>VLOOKUP($A431,Prices_Monthly!$A:$I,COLUMN(I$4),FALSE)/VLOOKUP(EOMONTH($A431,-12),Prices_Monthly!$A:$I,COLUMN(I$4),FALSE)-1</f>
        <v>7.6085187733601956E-2</v>
      </c>
    </row>
    <row r="432" spans="1:9" x14ac:dyDescent="0.35">
      <c r="A432" s="2">
        <v>45869</v>
      </c>
      <c r="B432" s="3">
        <f>VLOOKUP($A432,Prices_Monthly!$A:$I,COLUMN(B$4),FALSE)/VLOOKUP(EOMONTH($A432,-12),Prices_Monthly!$A:$I,COLUMN(B$4),FALSE)-1</f>
        <v>2.0255289274845989E-2</v>
      </c>
      <c r="C432" s="3">
        <f>VLOOKUP($A432,Prices_Monthly!$A:$I,COLUMN(C$4),FALSE)/VLOOKUP(EOMONTH($A432,-12),Prices_Monthly!$A:$I,COLUMN(C$4),FALSE)-1</f>
        <v>0.28307103985880278</v>
      </c>
      <c r="D432" s="3">
        <f>VLOOKUP($A432,Prices_Monthly!$A:$I,COLUMN(D$4),FALSE)/VLOOKUP(EOMONTH($A432,-12),Prices_Monthly!$A:$I,COLUMN(D$4),FALSE)-1</f>
        <v>-1.7707633758674679E-2</v>
      </c>
      <c r="E432" s="3">
        <f>VLOOKUP($A432,Prices_Monthly!$A:$I,COLUMN(E$4),FALSE)/VLOOKUP(EOMONTH($A432,-12),Prices_Monthly!$A:$I,COLUMN(E$4),FALSE)-1</f>
        <v>-1.3487633860304715E-2</v>
      </c>
      <c r="F432" s="3">
        <f>VLOOKUP($A432,Prices_Monthly!$A:$I,COLUMN(F$4),FALSE)/VLOOKUP(EOMONTH($A432,-12),Prices_Monthly!$A:$I,COLUMN(F$4),FALSE)-1</f>
        <v>0.10147241067865331</v>
      </c>
      <c r="G432" s="3">
        <f>VLOOKUP($A432,Prices_Monthly!$A:$I,COLUMN(G$4),FALSE)/VLOOKUP(EOMONTH($A432,-12),Prices_Monthly!$A:$I,COLUMN(G$4),FALSE)-1</f>
        <v>0.14412649040018555</v>
      </c>
      <c r="H432" s="3">
        <f>VLOOKUP($A432,Prices_Monthly!$A:$I,COLUMN(H$4),FALSE)/VLOOKUP(EOMONTH($A432,-12),Prices_Monthly!$A:$I,COLUMN(H$4),FALSE)-1</f>
        <v>-4.4826948562270874E-2</v>
      </c>
      <c r="I432" s="3">
        <f>VLOOKUP($A432,Prices_Monthly!$A:$I,COLUMN(I$4),FALSE)/VLOOKUP(EOMONTH($A432,-12),Prices_Monthly!$A:$I,COLUMN(I$4),FALSE)-1</f>
        <v>3.8451957928556046E-2</v>
      </c>
    </row>
    <row r="433" spans="1:9" x14ac:dyDescent="0.35">
      <c r="A433" s="2">
        <v>45900</v>
      </c>
      <c r="B433" s="3">
        <f>VLOOKUP($A433,Prices_Monthly!$A:$I,COLUMN(B$4),FALSE)/VLOOKUP(EOMONTH($A433,-12),Prices_Monthly!$A:$I,COLUMN(B$4),FALSE)-1</f>
        <v>4.8295295930306237E-2</v>
      </c>
      <c r="C433" s="3">
        <f>VLOOKUP($A433,Prices_Monthly!$A:$I,COLUMN(C$4),FALSE)/VLOOKUP(EOMONTH($A433,-12),Prices_Monthly!$A:$I,COLUMN(C$4),FALSE)-1</f>
        <v>0.31815100557916853</v>
      </c>
      <c r="D433" s="3">
        <f>VLOOKUP($A433,Prices_Monthly!$A:$I,COLUMN(D$4),FALSE)/VLOOKUP(EOMONTH($A433,-12),Prices_Monthly!$A:$I,COLUMN(D$4),FALSE)-1</f>
        <v>-3.4344227514074066E-2</v>
      </c>
      <c r="E433" s="3">
        <f>VLOOKUP($A433,Prices_Monthly!$A:$I,COLUMN(E$4),FALSE)/VLOOKUP(EOMONTH($A433,-12),Prices_Monthly!$A:$I,COLUMN(E$4),FALSE)-1</f>
        <v>-1.1829278820342792E-2</v>
      </c>
      <c r="F433" s="3">
        <f>VLOOKUP($A433,Prices_Monthly!$A:$I,COLUMN(F$4),FALSE)/VLOOKUP(EOMONTH($A433,-12),Prices_Monthly!$A:$I,COLUMN(F$4),FALSE)-1</f>
        <v>9.8139899364843686E-2</v>
      </c>
      <c r="G433" s="3">
        <f>VLOOKUP($A433,Prices_Monthly!$A:$I,COLUMN(G$4),FALSE)/VLOOKUP(EOMONTH($A433,-12),Prices_Monthly!$A:$I,COLUMN(G$4),FALSE)-1</f>
        <v>0.14197023178205792</v>
      </c>
      <c r="H433" s="3">
        <f>VLOOKUP($A433,Prices_Monthly!$A:$I,COLUMN(H$4),FALSE)/VLOOKUP(EOMONTH($A433,-12),Prices_Monthly!$A:$I,COLUMN(H$4),FALSE)-1</f>
        <v>-5.1148355058969641E-2</v>
      </c>
      <c r="I433" s="3">
        <f>VLOOKUP($A433,Prices_Monthly!$A:$I,COLUMN(I$4),FALSE)/VLOOKUP(EOMONTH($A433,-12),Prices_Monthly!$A:$I,COLUMN(I$4),FALSE)-1</f>
        <v>3.7703380002687803E-2</v>
      </c>
    </row>
    <row r="434" spans="1:9" x14ac:dyDescent="0.35">
      <c r="A434" s="2">
        <v>45930</v>
      </c>
      <c r="B434" s="3">
        <f>VLOOKUP($A434,Prices_Monthly!$A:$I,COLUMN(B$4),FALSE)/VLOOKUP(EOMONTH($A434,-12),Prices_Monthly!$A:$I,COLUMN(B$4),FALSE)-1</f>
        <v>0.15362312058801297</v>
      </c>
      <c r="C434" s="3">
        <f>VLOOKUP($A434,Prices_Monthly!$A:$I,COLUMN(C$4),FALSE)/VLOOKUP(EOMONTH($A434,-12),Prices_Monthly!$A:$I,COLUMN(C$4),FALSE)-1</f>
        <v>0.38006368325756568</v>
      </c>
      <c r="D434" s="3">
        <f>VLOOKUP($A434,Prices_Monthly!$A:$I,COLUMN(D$4),FALSE)/VLOOKUP(EOMONTH($A434,-12),Prices_Monthly!$A:$I,COLUMN(D$4),FALSE)-1</f>
        <v>-4.2661462871475209E-2</v>
      </c>
      <c r="E434" s="3">
        <f>VLOOKUP($A434,Prices_Monthly!$A:$I,COLUMN(E$4),FALSE)/VLOOKUP(EOMONTH($A434,-12),Prices_Monthly!$A:$I,COLUMN(E$4),FALSE)-1</f>
        <v>-1.8183410390184007E-2</v>
      </c>
      <c r="F434" s="3">
        <f>VLOOKUP($A434,Prices_Monthly!$A:$I,COLUMN(F$4),FALSE)/VLOOKUP(EOMONTH($A434,-12),Prices_Monthly!$A:$I,COLUMN(F$4),FALSE)-1</f>
        <v>0.11565316229601352</v>
      </c>
      <c r="G434" s="3">
        <f>VLOOKUP($A434,Prices_Monthly!$A:$I,COLUMN(G$4),FALSE)/VLOOKUP(EOMONTH($A434,-12),Prices_Monthly!$A:$I,COLUMN(G$4),FALSE)-1</f>
        <v>0.17644946261509742</v>
      </c>
      <c r="H434" s="3">
        <f>VLOOKUP($A434,Prices_Monthly!$A:$I,COLUMN(H$4),FALSE)/VLOOKUP(EOMONTH($A434,-12),Prices_Monthly!$A:$I,COLUMN(H$4),FALSE)-1</f>
        <v>-7.2351901402055718E-2</v>
      </c>
      <c r="I434" s="3">
        <f>VLOOKUP($A434,Prices_Monthly!$A:$I,COLUMN(I$4),FALSE)/VLOOKUP(EOMONTH($A434,-12),Prices_Monthly!$A:$I,COLUMN(I$4),FALSE)-1</f>
        <v>3.2482601474920436E-2</v>
      </c>
    </row>
    <row r="435" spans="1:9" x14ac:dyDescent="0.35">
      <c r="A435" s="2">
        <v>45961</v>
      </c>
      <c r="B435" s="3">
        <f>VLOOKUP($A435,Prices_Monthly!$A:$I,COLUMN(B$4),FALSE)/VLOOKUP(EOMONTH($A435,-12),Prices_Monthly!$A:$I,COLUMN(B$4),FALSE)-1</f>
        <v>0.17443809201063787</v>
      </c>
      <c r="C435" s="3">
        <f>VLOOKUP($A435,Prices_Monthly!$A:$I,COLUMN(C$4),FALSE)/VLOOKUP(EOMONTH($A435,-12),Prices_Monthly!$A:$I,COLUMN(C$4),FALSE)-1</f>
        <v>0.37743121001465996</v>
      </c>
      <c r="D435" s="3">
        <f>VLOOKUP($A435,Prices_Monthly!$A:$I,COLUMN(D$4),FALSE)/VLOOKUP(EOMONTH($A435,-12),Prices_Monthly!$A:$I,COLUMN(D$4),FALSE)-1</f>
        <v>-3.7361148267272104E-2</v>
      </c>
      <c r="E435" s="3">
        <f>VLOOKUP($A435,Prices_Monthly!$A:$I,COLUMN(E$4),FALSE)/VLOOKUP(EOMONTH($A435,-12),Prices_Monthly!$A:$I,COLUMN(E$4),FALSE)-1</f>
        <v>1.7476619499917634E-2</v>
      </c>
      <c r="F435" s="3">
        <f>VLOOKUP($A435,Prices_Monthly!$A:$I,COLUMN(F$4),FALSE)/VLOOKUP(EOMONTH($A435,-12),Prices_Monthly!$A:$I,COLUMN(F$4),FALSE)-1</f>
        <v>0.15306626084810615</v>
      </c>
      <c r="G435" s="3">
        <f>VLOOKUP($A435,Prices_Monthly!$A:$I,COLUMN(G$4),FALSE)/VLOOKUP(EOMONTH($A435,-12),Prices_Monthly!$A:$I,COLUMN(G$4),FALSE)-1</f>
        <v>0.24321945872366335</v>
      </c>
      <c r="H435" s="3">
        <f>VLOOKUP($A435,Prices_Monthly!$A:$I,COLUMN(H$4),FALSE)/VLOOKUP(EOMONTH($A435,-12),Prices_Monthly!$A:$I,COLUMN(H$4),FALSE)-1</f>
        <v>-5.1949284268363205E-2</v>
      </c>
      <c r="I435" s="3">
        <f>VLOOKUP($A435,Prices_Monthly!$A:$I,COLUMN(I$4),FALSE)/VLOOKUP(EOMONTH($A435,-12),Prices_Monthly!$A:$I,COLUMN(I$4),FALSE)-1</f>
        <v>4.2024278828723949E-2</v>
      </c>
    </row>
    <row r="436" spans="1:9" x14ac:dyDescent="0.35">
      <c r="A436" s="2">
        <v>45991</v>
      </c>
      <c r="B436" s="3">
        <f>VLOOKUP($A436,Prices_Monthly!$A:$I,COLUMN(B$4),FALSE)/VLOOKUP(EOMONTH($A436,-12),Prices_Monthly!$A:$I,COLUMN(B$4),FALSE)-1</f>
        <v>0.14895669145217849</v>
      </c>
      <c r="C436" s="3">
        <f>VLOOKUP($A436,Prices_Monthly!$A:$I,COLUMN(C$4),FALSE)/VLOOKUP(EOMONTH($A436,-12),Prices_Monthly!$A:$I,COLUMN(C$4),FALSE)-1</f>
        <v>0.50499945233828258</v>
      </c>
      <c r="D436" s="3">
        <f>VLOOKUP($A436,Prices_Monthly!$A:$I,COLUMN(D$4),FALSE)/VLOOKUP(EOMONTH($A436,-12),Prices_Monthly!$A:$I,COLUMN(D$4),FALSE)-1</f>
        <v>-3.6738290444166544E-2</v>
      </c>
      <c r="E436" s="3">
        <f>VLOOKUP($A436,Prices_Monthly!$A:$I,COLUMN(E$4),FALSE)/VLOOKUP(EOMONTH($A436,-12),Prices_Monthly!$A:$I,COLUMN(E$4),FALSE)-1</f>
        <v>2.3634326051654719E-2</v>
      </c>
      <c r="F436" s="3">
        <f>VLOOKUP($A436,Prices_Monthly!$A:$I,COLUMN(F$4),FALSE)/VLOOKUP(EOMONTH($A436,-12),Prices_Monthly!$A:$I,COLUMN(F$4),FALSE)-1</f>
        <v>9.1109421010550085E-2</v>
      </c>
      <c r="G436" s="3">
        <f>VLOOKUP($A436,Prices_Monthly!$A:$I,COLUMN(G$4),FALSE)/VLOOKUP(EOMONTH($A436,-12),Prices_Monthly!$A:$I,COLUMN(G$4),FALSE)-1</f>
        <v>0.16187216354922174</v>
      </c>
      <c r="H436" s="3">
        <f>VLOOKUP($A436,Prices_Monthly!$A:$I,COLUMN(H$4),FALSE)/VLOOKUP(EOMONTH($A436,-12),Prices_Monthly!$A:$I,COLUMN(H$4),FALSE)-1</f>
        <v>-7.6229654802360991E-2</v>
      </c>
      <c r="I436" s="3">
        <f>VLOOKUP($A436,Prices_Monthly!$A:$I,COLUMN(I$4),FALSE)/VLOOKUP(EOMONTH($A436,-12),Prices_Monthly!$A:$I,COLUMN(I$4),FALSE)-1</f>
        <v>7.6536709947756298E-2</v>
      </c>
    </row>
    <row r="437" spans="1:9" x14ac:dyDescent="0.35">
      <c r="A437" s="2">
        <v>46022</v>
      </c>
      <c r="B437" s="3">
        <f>VLOOKUP($A437,Prices_Monthly!$A:$I,COLUMN(B$4),FALSE)/VLOOKUP(EOMONTH($A437,-12),Prices_Monthly!$A:$I,COLUMN(B$4),FALSE)-1</f>
        <v>3.8632998453150824E-2</v>
      </c>
      <c r="C437" s="3">
        <f>VLOOKUP($A437,Prices_Monthly!$A:$I,COLUMN(C$4),FALSE)/VLOOKUP(EOMONTH($A437,-12),Prices_Monthly!$A:$I,COLUMN(C$4),FALSE)-1</f>
        <v>0.55874330190799504</v>
      </c>
      <c r="D437" s="3">
        <f>VLOOKUP($A437,Prices_Monthly!$A:$I,COLUMN(D$4),FALSE)/VLOOKUP(EOMONTH($A437,-12),Prices_Monthly!$A:$I,COLUMN(D$4),FALSE)-1</f>
        <v>-4.8146992551364787E-2</v>
      </c>
      <c r="E437" s="3">
        <f>VLOOKUP($A437,Prices_Monthly!$A:$I,COLUMN(E$4),FALSE)/VLOOKUP(EOMONTH($A437,-12),Prices_Monthly!$A:$I,COLUMN(E$4),FALSE)-1</f>
        <v>3.1696030940847608E-2</v>
      </c>
      <c r="F437" s="3">
        <f>VLOOKUP($A437,Prices_Monthly!$A:$I,COLUMN(F$4),FALSE)/VLOOKUP(EOMONTH($A437,-12),Prices_Monthly!$A:$I,COLUMN(F$4),FALSE)-1</f>
        <v>0.12089459182236895</v>
      </c>
      <c r="G437" s="3">
        <f>VLOOKUP($A437,Prices_Monthly!$A:$I,COLUMN(G$4),FALSE)/VLOOKUP(EOMONTH($A437,-12),Prices_Monthly!$A:$I,COLUMN(G$4),FALSE)-1</f>
        <v>0.15196409766422936</v>
      </c>
      <c r="H437" s="3">
        <f>VLOOKUP($A437,Prices_Monthly!$A:$I,COLUMN(H$4),FALSE)/VLOOKUP(EOMONTH($A437,-12),Prices_Monthly!$A:$I,COLUMN(H$4),FALSE)-1</f>
        <v>-3.6068833256559518E-2</v>
      </c>
      <c r="I437" s="3">
        <f>VLOOKUP($A437,Prices_Monthly!$A:$I,COLUMN(I$4),FALSE)/VLOOKUP(EOMONTH($A437,-12),Prices_Monthly!$A:$I,COLUMN(I$4),FALSE)-1</f>
        <v>0.11066110796153494</v>
      </c>
    </row>
    <row r="438" spans="1:9" x14ac:dyDescent="0.35">
      <c r="A438" s="2">
        <v>46053</v>
      </c>
      <c r="B438" s="3">
        <f>VLOOKUP($A438,Prices_Monthly!$A:$I,COLUMN(B$4),FALSE)/VLOOKUP(EOMONTH($A438,-12),Prices_Monthly!$A:$I,COLUMN(B$4),FALSE)-1</f>
        <v>0.1941038716629484</v>
      </c>
      <c r="C438" s="3">
        <f>VLOOKUP($A438,Prices_Monthly!$A:$I,COLUMN(C$4),FALSE)/VLOOKUP(EOMONTH($A438,-12),Prices_Monthly!$A:$I,COLUMN(C$4),FALSE)-1</f>
        <v>0.59128708639621474</v>
      </c>
      <c r="D438" s="3">
        <f>VLOOKUP($A438,Prices_Monthly!$A:$I,COLUMN(D$4),FALSE)/VLOOKUP(EOMONTH($A438,-12),Prices_Monthly!$A:$I,COLUMN(D$4),FALSE)-1</f>
        <v>-4.5731419363182035E-2</v>
      </c>
      <c r="E438" s="3">
        <f>VLOOKUP($A438,Prices_Monthly!$A:$I,COLUMN(E$4),FALSE)/VLOOKUP(EOMONTH($A438,-12),Prices_Monthly!$A:$I,COLUMN(E$4),FALSE)-1</f>
        <v>2.6977726780154754E-2</v>
      </c>
      <c r="F438" s="3">
        <f>VLOOKUP($A438,Prices_Monthly!$A:$I,COLUMN(F$4),FALSE)/VLOOKUP(EOMONTH($A438,-12),Prices_Monthly!$A:$I,COLUMN(F$4),FALSE)-1</f>
        <v>0.10823839600181029</v>
      </c>
      <c r="G438" s="3">
        <f>VLOOKUP($A438,Prices_Monthly!$A:$I,COLUMN(G$4),FALSE)/VLOOKUP(EOMONTH($A438,-12),Prices_Monthly!$A:$I,COLUMN(G$4),FALSE)-1</f>
        <v>0.14209634859595899</v>
      </c>
      <c r="H438" s="3">
        <f>VLOOKUP($A438,Prices_Monthly!$A:$I,COLUMN(H$4),FALSE)/VLOOKUP(EOMONTH($A438,-12),Prices_Monthly!$A:$I,COLUMN(H$4),FALSE)-1</f>
        <v>-3.4129351846688527E-2</v>
      </c>
      <c r="I438" s="3">
        <f>VLOOKUP($A438,Prices_Monthly!$A:$I,COLUMN(I$4),FALSE)/VLOOKUP(EOMONTH($A438,-12),Prices_Monthly!$A:$I,COLUMN(I$4),FALSE)-1</f>
        <v>0.12055231864208782</v>
      </c>
    </row>
    <row r="439" spans="1:9" x14ac:dyDescent="0.35">
      <c r="A439" s="2">
        <v>46081</v>
      </c>
      <c r="B439" s="3">
        <f>VLOOKUP($A439,Prices_Monthly!$A:$I,COLUMN(B$4),FALSE)/VLOOKUP(EOMONTH($A439,-12),Prices_Monthly!$A:$I,COLUMN(B$4),FALSE)-1</f>
        <v>0.26908778037334624</v>
      </c>
      <c r="C439" s="3">
        <f>VLOOKUP($A439,Prices_Monthly!$A:$I,COLUMN(C$4),FALSE)/VLOOKUP(EOMONTH($A439,-12),Prices_Monthly!$A:$I,COLUMN(C$4),FALSE)-1</f>
        <v>0.75156094483618463</v>
      </c>
      <c r="D439" s="3">
        <f>VLOOKUP($A439,Prices_Monthly!$A:$I,COLUMN(D$4),FALSE)/VLOOKUP(EOMONTH($A439,-12),Prices_Monthly!$A:$I,COLUMN(D$4),FALSE)-1</f>
        <v>-3.1407354429042078E-2</v>
      </c>
      <c r="E439" s="3">
        <f>VLOOKUP($A439,Prices_Monthly!$A:$I,COLUMN(E$4),FALSE)/VLOOKUP(EOMONTH($A439,-12),Prices_Monthly!$A:$I,COLUMN(E$4),FALSE)-1</f>
        <v>2.477817561059581E-2</v>
      </c>
      <c r="F439" s="3">
        <f>VLOOKUP($A439,Prices_Monthly!$A:$I,COLUMN(F$4),FALSE)/VLOOKUP(EOMONTH($A439,-12),Prices_Monthly!$A:$I,COLUMN(F$4),FALSE)-1</f>
        <v>0.11517286941202376</v>
      </c>
      <c r="G439" s="3">
        <f>VLOOKUP($A439,Prices_Monthly!$A:$I,COLUMN(G$4),FALSE)/VLOOKUP(EOMONTH($A439,-12),Prices_Monthly!$A:$I,COLUMN(G$4),FALSE)-1</f>
        <v>0.14811549352736852</v>
      </c>
      <c r="H439" s="3">
        <f>VLOOKUP($A439,Prices_Monthly!$A:$I,COLUMN(H$4),FALSE)/VLOOKUP(EOMONTH($A439,-12),Prices_Monthly!$A:$I,COLUMN(H$4),FALSE)-1</f>
        <v>-7.0503398027420117E-2</v>
      </c>
      <c r="I439" s="3">
        <f>VLOOKUP($A439,Prices_Monthly!$A:$I,COLUMN(I$4),FALSE)/VLOOKUP(EOMONTH($A439,-12),Prices_Monthly!$A:$I,COLUMN(I$4),FALSE)-1</f>
        <v>0.11154294805232934</v>
      </c>
    </row>
    <row r="440" spans="1:9" x14ac:dyDescent="0.35">
      <c r="A440" s="2">
        <v>46112</v>
      </c>
      <c r="B440" s="3">
        <f>VLOOKUP($A440,Prices_Monthly!$A:$I,COLUMN(B$4),FALSE)/VLOOKUP(EOMONTH($A440,-12),Prices_Monthly!$A:$I,COLUMN(B$4),FALSE)-1</f>
        <v>1.29028113588324</v>
      </c>
      <c r="C440" s="3">
        <f>VLOOKUP($A440,Prices_Monthly!$A:$I,COLUMN(C$4),FALSE)/VLOOKUP(EOMONTH($A440,-12),Prices_Monthly!$A:$I,COLUMN(C$4),FALSE)-1</f>
        <v>0.41487391359087766</v>
      </c>
      <c r="D440" s="3">
        <f>VLOOKUP($A440,Prices_Monthly!$A:$I,COLUMN(D$4),FALSE)/VLOOKUP(EOMONTH($A440,-12),Prices_Monthly!$A:$I,COLUMN(D$4),FALSE)-1</f>
        <v>-3.8434848617042716E-2</v>
      </c>
      <c r="E440" s="3">
        <f>VLOOKUP($A440,Prices_Monthly!$A:$I,COLUMN(E$4),FALSE)/VLOOKUP(EOMONTH($A440,-12),Prices_Monthly!$A:$I,COLUMN(E$4),FALSE)-1</f>
        <v>-1.5083718715550587E-3</v>
      </c>
      <c r="F440" s="3">
        <f>VLOOKUP($A440,Prices_Monthly!$A:$I,COLUMN(F$4),FALSE)/VLOOKUP(EOMONTH($A440,-12),Prices_Monthly!$A:$I,COLUMN(F$4),FALSE)-1</f>
        <v>0.12393435635123629</v>
      </c>
      <c r="G440" s="3">
        <f>VLOOKUP($A440,Prices_Monthly!$A:$I,COLUMN(G$4),FALSE)/VLOOKUP(EOMONTH($A440,-12),Prices_Monthly!$A:$I,COLUMN(G$4),FALSE)-1</f>
        <v>0.18370170073598446</v>
      </c>
      <c r="H440" s="3">
        <f>VLOOKUP($A440,Prices_Monthly!$A:$I,COLUMN(H$4),FALSE)/VLOOKUP(EOMONTH($A440,-12),Prices_Monthly!$A:$I,COLUMN(H$4),FALSE)-1</f>
        <v>-9.4151099788376325E-2</v>
      </c>
      <c r="I440" s="3">
        <f>VLOOKUP($A440,Prices_Monthly!$A:$I,COLUMN(I$4),FALSE)/VLOOKUP(EOMONTH($A440,-12),Prices_Monthly!$A:$I,COLUMN(I$4),FALSE)-1</f>
        <v>4.4372777661240814E-2</v>
      </c>
    </row>
    <row r="441" spans="1:9" x14ac:dyDescent="0.35">
      <c r="A441" s="2">
        <v>46142</v>
      </c>
      <c r="B441" s="3">
        <f>VLOOKUP($A441,Prices_Monthly!$A:$I,COLUMN(B$4),FALSE)/VLOOKUP(EOMONTH($A441,-12),Prices_Monthly!$A:$I,COLUMN(B$4),FALSE)-1</f>
        <v>1.8134605424380594</v>
      </c>
      <c r="C441" s="3">
        <f>VLOOKUP($A441,Prices_Monthly!$A:$I,COLUMN(C$4),FALSE)/VLOOKUP(EOMONTH($A441,-12),Prices_Monthly!$A:$I,COLUMN(C$4),FALSE)-1</f>
        <v>0.32885220631357059</v>
      </c>
      <c r="D441" s="3">
        <f>VLOOKUP($A441,Prices_Monthly!$A:$I,COLUMN(D$4),FALSE)/VLOOKUP(EOMONTH($A441,-12),Prices_Monthly!$A:$I,COLUMN(D$4),FALSE)-1</f>
        <v>-6.3144495012708135E-2</v>
      </c>
      <c r="E441" s="3">
        <f>VLOOKUP($A441,Prices_Monthly!$A:$I,COLUMN(E$4),FALSE)/VLOOKUP(EOMONTH($A441,-12),Prices_Monthly!$A:$I,COLUMN(E$4),FALSE)-1</f>
        <v>-1.4388464297083403E-2</v>
      </c>
      <c r="F441" s="3">
        <f>VLOOKUP($A441,Prices_Monthly!$A:$I,COLUMN(F$4),FALSE)/VLOOKUP(EOMONTH($A441,-12),Prices_Monthly!$A:$I,COLUMN(F$4),FALSE)-1</f>
        <v>0.25376320897131777</v>
      </c>
      <c r="G441" s="3">
        <f>VLOOKUP($A441,Prices_Monthly!$A:$I,COLUMN(G$4),FALSE)/VLOOKUP(EOMONTH($A441,-12),Prices_Monthly!$A:$I,COLUMN(G$4),FALSE)-1</f>
        <v>0.35068066936120523</v>
      </c>
      <c r="H441" s="3">
        <f>VLOOKUP($A441,Prices_Monthly!$A:$I,COLUMN(H$4),FALSE)/VLOOKUP(EOMONTH($A441,-12),Prices_Monthly!$A:$I,COLUMN(H$4),FALSE)-1</f>
        <v>-0.12245277349652295</v>
      </c>
      <c r="I441" s="3">
        <f>VLOOKUP($A441,Prices_Monthly!$A:$I,COLUMN(I$4),FALSE)/VLOOKUP(EOMONTH($A441,-12),Prices_Monthly!$A:$I,COLUMN(I$4),FALSE)-1</f>
        <v>1.0644136903595225E-2</v>
      </c>
    </row>
    <row r="442" spans="1:9" x14ac:dyDescent="0.35">
      <c r="A442" s="2">
        <v>46173</v>
      </c>
      <c r="B442" s="3">
        <f>VLOOKUP($A442,Prices_Monthly!$A:$I,COLUMN(B$4),FALSE)/VLOOKUP(EOMONTH($A442,-12),Prices_Monthly!$A:$I,COLUMN(B$4),FALSE)-1</f>
        <v>1.4008486001050615</v>
      </c>
      <c r="C442" s="3">
        <f>VLOOKUP($A442,Prices_Monthly!$A:$I,COLUMN(C$4),FALSE)/VLOOKUP(EOMONTH($A442,-12),Prices_Monthly!$A:$I,COLUMN(C$4),FALSE)-1</f>
        <v>0.32125940980975387</v>
      </c>
      <c r="D442" s="3">
        <f>VLOOKUP($A442,Prices_Monthly!$A:$I,COLUMN(D$4),FALSE)/VLOOKUP(EOMONTH($A442,-12),Prices_Monthly!$A:$I,COLUMN(D$4),FALSE)-1</f>
        <v>-5.4962600853635246E-2</v>
      </c>
      <c r="E442" s="3">
        <f>VLOOKUP($A442,Prices_Monthly!$A:$I,COLUMN(E$4),FALSE)/VLOOKUP(EOMONTH($A442,-12),Prices_Monthly!$A:$I,COLUMN(E$4),FALSE)-1</f>
        <v>-5.185617437007406E-3</v>
      </c>
      <c r="F442" s="3">
        <f>VLOOKUP($A442,Prices_Monthly!$A:$I,COLUMN(F$4),FALSE)/VLOOKUP(EOMONTH($A442,-12),Prices_Monthly!$A:$I,COLUMN(F$4),FALSE)-1</f>
        <v>0.24156330828292716</v>
      </c>
      <c r="G442" s="3">
        <f>VLOOKUP($A442,Prices_Monthly!$A:$I,COLUMN(G$4),FALSE)/VLOOKUP(EOMONTH($A442,-12),Prices_Monthly!$A:$I,COLUMN(G$4),FALSE)-1</f>
        <v>0.36856014286935412</v>
      </c>
      <c r="H442" s="3">
        <f>VLOOKUP($A442,Prices_Monthly!$A:$I,COLUMN(H$4),FALSE)/VLOOKUP(EOMONTH($A442,-12),Prices_Monthly!$A:$I,COLUMN(H$4),FALSE)-1</f>
        <v>-0.12490618210547111</v>
      </c>
      <c r="I442" s="3">
        <f>VLOOKUP($A442,Prices_Monthly!$A:$I,COLUMN(I$4),FALSE)/VLOOKUP(EOMONTH($A442,-12),Prices_Monthly!$A:$I,COLUMN(I$4),FALSE)-1</f>
        <v>7.1189814928602768E-3</v>
      </c>
    </row>
    <row r="443" spans="1:9" x14ac:dyDescent="0.35">
      <c r="A443" s="2">
        <v>46203</v>
      </c>
      <c r="B443" s="3">
        <f>VLOOKUP($A443,Prices_Monthly!$A:$I,COLUMN(B$4),FALSE)/VLOOKUP(EOMONTH($A443,-12),Prices_Monthly!$A:$I,COLUMN(B$4),FALSE)-1</f>
        <v>0.97839427890700459</v>
      </c>
      <c r="C443" s="3">
        <f>VLOOKUP($A443,Prices_Monthly!$A:$I,COLUMN(C$4),FALSE)/VLOOKUP(EOMONTH($A443,-12),Prices_Monthly!$A:$I,COLUMN(C$4),FALSE)-1</f>
        <v>0.16445374677655256</v>
      </c>
      <c r="D443" s="3">
        <f>VLOOKUP($A443,Prices_Monthly!$A:$I,COLUMN(D$4),FALSE)/VLOOKUP(EOMONTH($A443,-12),Prices_Monthly!$A:$I,COLUMN(D$4),FALSE)-1</f>
        <v>-5.7367260584509139E-2</v>
      </c>
      <c r="E443" s="3">
        <f>VLOOKUP($A443,Prices_Monthly!$A:$I,COLUMN(E$4),FALSE)/VLOOKUP(EOMONTH($A443,-12),Prices_Monthly!$A:$I,COLUMN(E$4),FALSE)-1</f>
        <v>-1.6787878157307978E-2</v>
      </c>
      <c r="F443" s="3">
        <f>VLOOKUP($A443,Prices_Monthly!$A:$I,COLUMN(F$4),FALSE)/VLOOKUP(EOMONTH($A443,-12),Prices_Monthly!$A:$I,COLUMN(F$4),FALSE)-1</f>
        <v>0.16762230558417079</v>
      </c>
      <c r="G443" s="3">
        <f>VLOOKUP($A443,Prices_Monthly!$A:$I,COLUMN(G$4),FALSE)/VLOOKUP(EOMONTH($A443,-12),Prices_Monthly!$A:$I,COLUMN(G$4),FALSE)-1</f>
        <v>0.28331907371034104</v>
      </c>
      <c r="H443" s="3">
        <f>VLOOKUP($A443,Prices_Monthly!$A:$I,COLUMN(H$4),FALSE)/VLOOKUP(EOMONTH($A443,-12),Prices_Monthly!$A:$I,COLUMN(H$4),FALSE)-1</f>
        <v>-0.14125288734505304</v>
      </c>
      <c r="I443" s="3">
        <f>VLOOKUP($A443,Prices_Monthly!$A:$I,COLUMN(I$4),FALSE)/VLOOKUP(EOMONTH($A443,-12),Prices_Monthly!$A:$I,COLUMN(I$4),FALSE)-1</f>
        <v>-4.5188200818984114E-2</v>
      </c>
    </row>
    <row r="444" spans="1:9" x14ac:dyDescent="0.35">
      <c r="A444" s="2">
        <v>46234</v>
      </c>
      <c r="B444" s="3">
        <f>VLOOKUP($A444,Prices_Monthly!$A:$I,COLUMN(B$4),FALSE)/VLOOKUP(EOMONTH($A444,-12),Prices_Monthly!$A:$I,COLUMN(B$4),FALSE)-1</f>
        <v>1.5765002952800033</v>
      </c>
      <c r="C444" s="3">
        <f>VLOOKUP($A444,Prices_Monthly!$A:$I,COLUMN(C$4),FALSE)/VLOOKUP(EOMONTH($A444,-12),Prices_Monthly!$A:$I,COLUMN(C$4),FALSE)-1</f>
        <v>0.17221320887433733</v>
      </c>
      <c r="D444" s="3">
        <f>VLOOKUP($A444,Prices_Monthly!$A:$I,COLUMN(D$4),FALSE)/VLOOKUP(EOMONTH($A444,-12),Prices_Monthly!$A:$I,COLUMN(D$4),FALSE)-1</f>
        <v>-5.5622169176378744E-2</v>
      </c>
      <c r="E444" s="3">
        <f>VLOOKUP($A444,Prices_Monthly!$A:$I,COLUMN(E$4),FALSE)/VLOOKUP(EOMONTH($A444,-12),Prices_Monthly!$A:$I,COLUMN(E$4),FALSE)-1</f>
        <v>-2.4634175261630142E-2</v>
      </c>
      <c r="F444" s="3">
        <f>VLOOKUP($A444,Prices_Monthly!$A:$I,COLUMN(F$4),FALSE)/VLOOKUP(EOMONTH($A444,-12),Prices_Monthly!$A:$I,COLUMN(F$4),FALSE)-1</f>
        <v>0.14115179252479026</v>
      </c>
      <c r="G444" s="3">
        <f>VLOOKUP($A444,Prices_Monthly!$A:$I,COLUMN(G$4),FALSE)/VLOOKUP(EOMONTH($A444,-12),Prices_Monthly!$A:$I,COLUMN(G$4),FALSE)-1</f>
        <v>0.1701062417920125</v>
      </c>
      <c r="H444" s="3">
        <f>VLOOKUP($A444,Prices_Monthly!$A:$I,COLUMN(H$4),FALSE)/VLOOKUP(EOMONTH($A444,-12),Prices_Monthly!$A:$I,COLUMN(H$4),FALSE)-1</f>
        <v>-8.5850263312552633E-2</v>
      </c>
      <c r="I444" s="3">
        <f>VLOOKUP($A444,Prices_Monthly!$A:$I,COLUMN(I$4),FALSE)/VLOOKUP(EOMONTH($A444,-12),Prices_Monthly!$A:$I,COLUMN(I$4),FALSE)-1</f>
        <v>-1.3853737816788003E-2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D3166-CDAE-4EC1-9B7E-D6921B78EA82}">
  <dimension ref="A1:T444"/>
  <sheetViews>
    <sheetView topLeftCell="A392" workbookViewId="0">
      <selection activeCell="K28" sqref="K28"/>
    </sheetView>
  </sheetViews>
  <sheetFormatPr defaultRowHeight="14.5" x14ac:dyDescent="0.35"/>
  <cols>
    <col min="1" max="1" width="18.1796875" bestFit="1" customWidth="1"/>
    <col min="2" max="2" width="18.1796875" customWidth="1"/>
    <col min="3" max="3" width="11.81640625" bestFit="1" customWidth="1"/>
    <col min="4" max="4" width="14.54296875" bestFit="1" customWidth="1"/>
    <col min="5" max="5" width="11.81640625" bestFit="1" customWidth="1"/>
    <col min="6" max="6" width="16.453125" customWidth="1"/>
    <col min="7" max="7" width="18.36328125" customWidth="1"/>
  </cols>
  <sheetData>
    <row r="1" spans="1:20" x14ac:dyDescent="0.35">
      <c r="C1" s="1"/>
      <c r="D1" s="1"/>
      <c r="E1" s="1"/>
      <c r="F1" s="1"/>
      <c r="G1" s="11"/>
    </row>
    <row r="2" spans="1:20" x14ac:dyDescent="0.35">
      <c r="B2" s="37" t="s">
        <v>74</v>
      </c>
      <c r="C2" s="37" t="s">
        <v>74</v>
      </c>
      <c r="D2" s="36" t="s">
        <v>76</v>
      </c>
      <c r="E2" s="36" t="s">
        <v>76</v>
      </c>
      <c r="F2" s="38" t="s">
        <v>78</v>
      </c>
      <c r="G2" s="38" t="s">
        <v>78</v>
      </c>
      <c r="H2" s="35" t="s">
        <v>77</v>
      </c>
    </row>
    <row r="3" spans="1:20" x14ac:dyDescent="0.35">
      <c r="B3" s="1" t="s">
        <v>45</v>
      </c>
      <c r="C3" s="1" t="s">
        <v>50</v>
      </c>
      <c r="D3" s="1" t="s">
        <v>75</v>
      </c>
      <c r="E3" s="1" t="s">
        <v>80</v>
      </c>
      <c r="F3" s="1" t="s">
        <v>59</v>
      </c>
      <c r="G3" s="1" t="s">
        <v>57</v>
      </c>
      <c r="H3" s="1" t="s">
        <v>89</v>
      </c>
    </row>
    <row r="4" spans="1:20" x14ac:dyDescent="0.35">
      <c r="A4" s="1" t="s">
        <v>0</v>
      </c>
      <c r="B4" s="1" t="s">
        <v>45</v>
      </c>
      <c r="C4" s="1" t="s">
        <v>50</v>
      </c>
      <c r="D4" s="1" t="s">
        <v>75</v>
      </c>
      <c r="E4" s="1" t="s">
        <v>80</v>
      </c>
      <c r="F4" s="1" t="s">
        <v>59</v>
      </c>
      <c r="G4" s="1" t="s">
        <v>57</v>
      </c>
      <c r="H4" s="1" t="s">
        <v>89</v>
      </c>
    </row>
    <row r="5" spans="1:20" x14ac:dyDescent="0.35">
      <c r="A5" s="2">
        <v>32873</v>
      </c>
      <c r="B5" s="30"/>
    </row>
    <row r="6" spans="1:20" x14ac:dyDescent="0.35">
      <c r="A6" s="2">
        <v>32904</v>
      </c>
      <c r="B6" s="41" t="e">
        <f>(VLOOKUP($A6,rets_12M!$A:$I,COLUMN(B$4),FALSE)/12)</f>
        <v>#VALUE!</v>
      </c>
      <c r="C6" s="41" t="e">
        <f>(VLOOKUP($A6,rets_12M!$A:$I,COLUMN(C$4),FALSE)/12)</f>
        <v>#N/A</v>
      </c>
      <c r="D6" s="41" t="e">
        <f>(VLOOKUP($A6,rets_12M!$A:$I,COLUMN(D$4),FALSE)/12)</f>
        <v>#N/A</v>
      </c>
      <c r="E6" s="41" t="e">
        <f>(VLOOKUP($A6,rets_12M!$A:$I,COLUMN(E$4),FALSE)/12)</f>
        <v>#N/A</v>
      </c>
      <c r="F6" s="41" t="e">
        <f>(VLOOKUP($A6,rets_12M!$A:$I,COLUMN(F$4),FALSE)/12)</f>
        <v>#VALUE!</v>
      </c>
      <c r="G6" s="41" t="e">
        <f>(VLOOKUP($A6,rets_12M!$A:$I,COLUMN(G$4),FALSE)/12)</f>
        <v>#VALUE!</v>
      </c>
      <c r="H6" s="41" t="e">
        <f>(VLOOKUP($A6,rets_12M!$A:$I,COLUMN(H$4),FALSE)/12)</f>
        <v>#VALUE!</v>
      </c>
    </row>
    <row r="7" spans="1:20" x14ac:dyDescent="0.35">
      <c r="A7" s="2">
        <v>32932</v>
      </c>
      <c r="B7" s="41" t="e">
        <f>(VLOOKUP($A7,rets_12M!$A:$I,COLUMN(B$4),FALSE)/12)</f>
        <v>#VALUE!</v>
      </c>
      <c r="C7" s="41" t="e">
        <f>(VLOOKUP($A7,rets_12M!$A:$I,COLUMN(C$4),FALSE)/12)</f>
        <v>#N/A</v>
      </c>
      <c r="D7" s="41" t="e">
        <f>(VLOOKUP($A7,rets_12M!$A:$I,COLUMN(D$4),FALSE)/12)</f>
        <v>#N/A</v>
      </c>
      <c r="E7" s="41" t="e">
        <f>(VLOOKUP($A7,rets_12M!$A:$I,COLUMN(E$4),FALSE)/12)</f>
        <v>#N/A</v>
      </c>
      <c r="F7" s="41" t="e">
        <f>(VLOOKUP($A7,rets_12M!$A:$I,COLUMN(F$4),FALSE)/12)</f>
        <v>#VALUE!</v>
      </c>
      <c r="G7" s="41" t="e">
        <f>(VLOOKUP($A7,rets_12M!$A:$I,COLUMN(G$4),FALSE)/12)</f>
        <v>#VALUE!</v>
      </c>
      <c r="H7" s="41" t="e">
        <f>(VLOOKUP($A7,rets_12M!$A:$I,COLUMN(H$4),FALSE)/12)</f>
        <v>#VALUE!</v>
      </c>
    </row>
    <row r="8" spans="1:20" x14ac:dyDescent="0.35">
      <c r="A8" s="2">
        <v>32963</v>
      </c>
      <c r="B8" s="41" t="e">
        <f>(VLOOKUP($A8,rets_12M!$A:$I,COLUMN(B$4),FALSE)/12)</f>
        <v>#VALUE!</v>
      </c>
      <c r="C8" s="41" t="e">
        <f>(VLOOKUP($A8,rets_12M!$A:$I,COLUMN(C$4),FALSE)/12)</f>
        <v>#N/A</v>
      </c>
      <c r="D8" s="41" t="e">
        <f>(VLOOKUP($A8,rets_12M!$A:$I,COLUMN(D$4),FALSE)/12)</f>
        <v>#N/A</v>
      </c>
      <c r="E8" s="41" t="e">
        <f>(VLOOKUP($A8,rets_12M!$A:$I,COLUMN(E$4),FALSE)/12)</f>
        <v>#N/A</v>
      </c>
      <c r="F8" s="41" t="e">
        <f>(VLOOKUP($A8,rets_12M!$A:$I,COLUMN(F$4),FALSE)/12)</f>
        <v>#VALUE!</v>
      </c>
      <c r="G8" s="41" t="e">
        <f>(VLOOKUP($A8,rets_12M!$A:$I,COLUMN(G$4),FALSE)/12)</f>
        <v>#VALUE!</v>
      </c>
      <c r="H8" s="41" t="e">
        <f>(VLOOKUP($A8,rets_12M!$A:$I,COLUMN(H$4),FALSE)/12)</f>
        <v>#VALUE!</v>
      </c>
    </row>
    <row r="9" spans="1:20" x14ac:dyDescent="0.35">
      <c r="A9" s="2">
        <v>32993</v>
      </c>
      <c r="B9" s="41" t="e">
        <f>(VLOOKUP($A9,rets_12M!$A:$I,COLUMN(B$4),FALSE)/12)</f>
        <v>#VALUE!</v>
      </c>
      <c r="C9" s="41" t="e">
        <f>(VLOOKUP($A9,rets_12M!$A:$I,COLUMN(C$4),FALSE)/12)</f>
        <v>#N/A</v>
      </c>
      <c r="D9" s="41" t="e">
        <f>(VLOOKUP($A9,rets_12M!$A:$I,COLUMN(D$4),FALSE)/12)</f>
        <v>#N/A</v>
      </c>
      <c r="E9" s="41" t="e">
        <f>(VLOOKUP($A9,rets_12M!$A:$I,COLUMN(E$4),FALSE)/12)</f>
        <v>#N/A</v>
      </c>
      <c r="F9" s="41" t="e">
        <f>(VLOOKUP($A9,rets_12M!$A:$I,COLUMN(F$4),FALSE)/12)</f>
        <v>#VALUE!</v>
      </c>
      <c r="G9" s="41" t="e">
        <f>(VLOOKUP($A9,rets_12M!$A:$I,COLUMN(G$4),FALSE)/12)</f>
        <v>#VALUE!</v>
      </c>
      <c r="H9" s="41" t="e">
        <f>(VLOOKUP($A9,rets_12M!$A:$I,COLUMN(H$4),FALSE)/12)</f>
        <v>#VALUE!</v>
      </c>
    </row>
    <row r="10" spans="1:20" x14ac:dyDescent="0.35">
      <c r="A10" s="2">
        <v>33024</v>
      </c>
      <c r="B10" s="41" t="e">
        <f>(VLOOKUP($A10,rets_12M!$A:$I,COLUMN(B$4),FALSE)/12)</f>
        <v>#VALUE!</v>
      </c>
      <c r="C10" s="41" t="e">
        <f>(VLOOKUP($A10,rets_12M!$A:$I,COLUMN(C$4),FALSE)/12)</f>
        <v>#N/A</v>
      </c>
      <c r="D10" s="41" t="e">
        <f>(VLOOKUP($A10,rets_12M!$A:$I,COLUMN(D$4),FALSE)/12)</f>
        <v>#N/A</v>
      </c>
      <c r="E10" s="41" t="e">
        <f>(VLOOKUP($A10,rets_12M!$A:$I,COLUMN(E$4),FALSE)/12)</f>
        <v>#N/A</v>
      </c>
      <c r="F10" s="41" t="e">
        <f>(VLOOKUP($A10,rets_12M!$A:$I,COLUMN(F$4),FALSE)/12)</f>
        <v>#VALUE!</v>
      </c>
      <c r="G10" s="41" t="e">
        <f>(VLOOKUP($A10,rets_12M!$A:$I,COLUMN(G$4),FALSE)/12)</f>
        <v>#VALUE!</v>
      </c>
      <c r="H10" s="41" t="e">
        <f>(VLOOKUP($A10,rets_12M!$A:$I,COLUMN(H$4),FALSE)/12)</f>
        <v>#VALUE!</v>
      </c>
    </row>
    <row r="11" spans="1:20" x14ac:dyDescent="0.35">
      <c r="A11" s="2">
        <v>33054</v>
      </c>
      <c r="B11" s="41" t="e">
        <f>(VLOOKUP($A11,rets_12M!$A:$I,COLUMN(B$4),FALSE)/12)</f>
        <v>#VALUE!</v>
      </c>
      <c r="C11" s="41" t="e">
        <f>(VLOOKUP($A11,rets_12M!$A:$I,COLUMN(C$4),FALSE)/12)</f>
        <v>#N/A</v>
      </c>
      <c r="D11" s="41" t="e">
        <f>(VLOOKUP($A11,rets_12M!$A:$I,COLUMN(D$4),FALSE)/12)</f>
        <v>#N/A</v>
      </c>
      <c r="E11" s="41" t="e">
        <f>(VLOOKUP($A11,rets_12M!$A:$I,COLUMN(E$4),FALSE)/12)</f>
        <v>#N/A</v>
      </c>
      <c r="F11" s="41" t="e">
        <f>(VLOOKUP($A11,rets_12M!$A:$I,COLUMN(F$4),FALSE)/12)</f>
        <v>#VALUE!</v>
      </c>
      <c r="G11" s="41" t="e">
        <f>(VLOOKUP($A11,rets_12M!$A:$I,COLUMN(G$4),FALSE)/12)</f>
        <v>#VALUE!</v>
      </c>
      <c r="H11" s="41" t="e">
        <f>(VLOOKUP($A11,rets_12M!$A:$I,COLUMN(H$4),FALSE)/12)</f>
        <v>#VALUE!</v>
      </c>
    </row>
    <row r="12" spans="1:20" x14ac:dyDescent="0.35">
      <c r="A12" s="2">
        <v>33085</v>
      </c>
      <c r="B12" s="41" t="e">
        <f>(VLOOKUP($A12,rets_12M!$A:$I,COLUMN(B$4),FALSE)/12)</f>
        <v>#VALUE!</v>
      </c>
      <c r="C12" s="41" t="e">
        <f>(VLOOKUP($A12,rets_12M!$A:$I,COLUMN(C$4),FALSE)/12)</f>
        <v>#N/A</v>
      </c>
      <c r="D12" s="41" t="e">
        <f>(VLOOKUP($A12,rets_12M!$A:$I,COLUMN(D$4),FALSE)/12)</f>
        <v>#N/A</v>
      </c>
      <c r="E12" s="41" t="e">
        <f>(VLOOKUP($A12,rets_12M!$A:$I,COLUMN(E$4),FALSE)/12)</f>
        <v>#N/A</v>
      </c>
      <c r="F12" s="41" t="e">
        <f>(VLOOKUP($A12,rets_12M!$A:$I,COLUMN(F$4),FALSE)/12)</f>
        <v>#VALUE!</v>
      </c>
      <c r="G12" s="41" t="e">
        <f>(VLOOKUP($A12,rets_12M!$A:$I,COLUMN(G$4),FALSE)/12)</f>
        <v>#VALUE!</v>
      </c>
      <c r="H12" s="41" t="e">
        <f>(VLOOKUP($A12,rets_12M!$A:$I,COLUMN(H$4),FALSE)/12)</f>
        <v>#VALUE!</v>
      </c>
    </row>
    <row r="13" spans="1:20" x14ac:dyDescent="0.35">
      <c r="A13" s="2">
        <v>33116</v>
      </c>
      <c r="B13" s="41" t="e">
        <f>(VLOOKUP($A13,rets_12M!$A:$I,COLUMN(B$4),FALSE)/12)</f>
        <v>#VALUE!</v>
      </c>
      <c r="C13" s="41" t="e">
        <f>(VLOOKUP($A13,rets_12M!$A:$I,COLUMN(C$4),FALSE)/12)</f>
        <v>#N/A</v>
      </c>
      <c r="D13" s="41" t="e">
        <f>(VLOOKUP($A13,rets_12M!$A:$I,COLUMN(D$4),FALSE)/12)</f>
        <v>#N/A</v>
      </c>
      <c r="E13" s="41" t="e">
        <f>(VLOOKUP($A13,rets_12M!$A:$I,COLUMN(E$4),FALSE)/12)</f>
        <v>#N/A</v>
      </c>
      <c r="F13" s="41" t="e">
        <f>(VLOOKUP($A13,rets_12M!$A:$I,COLUMN(F$4),FALSE)/12)</f>
        <v>#VALUE!</v>
      </c>
      <c r="G13" s="41" t="e">
        <f>(VLOOKUP($A13,rets_12M!$A:$I,COLUMN(G$4),FALSE)/12)</f>
        <v>#VALUE!</v>
      </c>
      <c r="H13" s="41" t="e">
        <f>(VLOOKUP($A13,rets_12M!$A:$I,COLUMN(H$4),FALSE)/12)</f>
        <v>#VALUE!</v>
      </c>
    </row>
    <row r="14" spans="1:20" x14ac:dyDescent="0.35">
      <c r="A14" s="2">
        <v>33146</v>
      </c>
      <c r="B14" s="41" t="e">
        <f>(VLOOKUP($A14,rets_12M!$A:$I,COLUMN(B$4),FALSE)/12)</f>
        <v>#VALUE!</v>
      </c>
      <c r="C14" s="41" t="e">
        <f>(VLOOKUP($A14,rets_12M!$A:$I,COLUMN(C$4),FALSE)/12)</f>
        <v>#N/A</v>
      </c>
      <c r="D14" s="41" t="e">
        <f>(VLOOKUP($A14,rets_12M!$A:$I,COLUMN(D$4),FALSE)/12)</f>
        <v>#N/A</v>
      </c>
      <c r="E14" s="41" t="e">
        <f>(VLOOKUP($A14,rets_12M!$A:$I,COLUMN(E$4),FALSE)/12)</f>
        <v>#N/A</v>
      </c>
      <c r="F14" s="41" t="e">
        <f>(VLOOKUP($A14,rets_12M!$A:$I,COLUMN(F$4),FALSE)/12)</f>
        <v>#VALUE!</v>
      </c>
      <c r="G14" s="41" t="e">
        <f>(VLOOKUP($A14,rets_12M!$A:$I,COLUMN(G$4),FALSE)/12)</f>
        <v>#VALUE!</v>
      </c>
      <c r="H14" s="41" t="e">
        <f>(VLOOKUP($A14,rets_12M!$A:$I,COLUMN(H$4),FALSE)/12)</f>
        <v>#VALUE!</v>
      </c>
    </row>
    <row r="15" spans="1:20" x14ac:dyDescent="0.35">
      <c r="A15" s="2">
        <v>33177</v>
      </c>
      <c r="B15" s="41" t="e">
        <f>(VLOOKUP($A15,rets_12M!$A:$I,COLUMN(B$4),FALSE)/12)</f>
        <v>#VALUE!</v>
      </c>
      <c r="C15" s="41" t="e">
        <f>(VLOOKUP($A15,rets_12M!$A:$I,COLUMN(C$4),FALSE)/12)</f>
        <v>#N/A</v>
      </c>
      <c r="D15" s="41" t="e">
        <f>(VLOOKUP($A15,rets_12M!$A:$I,COLUMN(D$4),FALSE)/12)</f>
        <v>#N/A</v>
      </c>
      <c r="E15" s="41" t="e">
        <f>(VLOOKUP($A15,rets_12M!$A:$I,COLUMN(E$4),FALSE)/12)</f>
        <v>#N/A</v>
      </c>
      <c r="F15" s="41" t="e">
        <f>(VLOOKUP($A15,rets_12M!$A:$I,COLUMN(F$4),FALSE)/12)</f>
        <v>#VALUE!</v>
      </c>
      <c r="G15" s="41" t="e">
        <f>(VLOOKUP($A15,rets_12M!$A:$I,COLUMN(G$4),FALSE)/12)</f>
        <v>#VALUE!</v>
      </c>
      <c r="H15" s="41" t="e">
        <f>(VLOOKUP($A15,rets_12M!$A:$I,COLUMN(H$4),FALSE)/12)</f>
        <v>#VALUE!</v>
      </c>
    </row>
    <row r="16" spans="1:20" x14ac:dyDescent="0.35">
      <c r="A16" s="2">
        <v>33207</v>
      </c>
      <c r="B16" s="41" t="e">
        <f>(VLOOKUP($A16,rets_12M!$A:$I,COLUMN(B$4),FALSE)/12)</f>
        <v>#VALUE!</v>
      </c>
      <c r="C16" s="41" t="e">
        <f>(VLOOKUP($A16,rets_12M!$A:$I,COLUMN(C$4),FALSE)/12)</f>
        <v>#N/A</v>
      </c>
      <c r="D16" s="41" t="e">
        <f>(VLOOKUP($A16,rets_12M!$A:$I,COLUMN(D$4),FALSE)/12)</f>
        <v>#N/A</v>
      </c>
      <c r="E16" s="41" t="e">
        <f>(VLOOKUP($A16,rets_12M!$A:$I,COLUMN(E$4),FALSE)/12)</f>
        <v>#N/A</v>
      </c>
      <c r="F16" s="41" t="e">
        <f>(VLOOKUP($A16,rets_12M!$A:$I,COLUMN(F$4),FALSE)/12)</f>
        <v>#VALUE!</v>
      </c>
      <c r="G16" s="41" t="e">
        <f>(VLOOKUP($A16,rets_12M!$A:$I,COLUMN(G$4),FALSE)/12)</f>
        <v>#VALUE!</v>
      </c>
      <c r="H16" s="41" t="e">
        <f>(VLOOKUP($A16,rets_12M!$A:$I,COLUMN(H$4),FALSE)/12)</f>
        <v>#VALUE!</v>
      </c>
      <c r="I16" s="43"/>
      <c r="J16" s="43"/>
      <c r="K16" s="43"/>
      <c r="L16" s="43"/>
      <c r="M16" s="43"/>
      <c r="N16" s="43"/>
      <c r="O16" s="43"/>
      <c r="P16" s="43"/>
      <c r="Q16" s="43"/>
      <c r="R16" s="43"/>
      <c r="S16" s="43"/>
      <c r="T16" s="43"/>
    </row>
    <row r="17" spans="1:20" x14ac:dyDescent="0.35">
      <c r="A17" s="2">
        <v>33238</v>
      </c>
      <c r="B17" s="41" t="e">
        <f>(VLOOKUP($A17,rets_12M!$A:$I,COLUMN(B$4),FALSE)/12)</f>
        <v>#VALUE!</v>
      </c>
      <c r="C17" s="41" t="e">
        <f>(VLOOKUP($A17,rets_12M!$A:$I,COLUMN(C$4),FALSE)/12)</f>
        <v>#DIV/0!</v>
      </c>
      <c r="D17" s="41" t="e">
        <f>(VLOOKUP($A17,rets_12M!$A:$I,COLUMN(D$4),FALSE)/12)</f>
        <v>#DIV/0!</v>
      </c>
      <c r="E17" s="41" t="e">
        <f>(VLOOKUP($A17,rets_12M!$A:$I,COLUMN(E$4),FALSE)/12)</f>
        <v>#DIV/0!</v>
      </c>
      <c r="F17" s="41" t="e">
        <f>(VLOOKUP($A17,rets_12M!$A:$I,COLUMN(F$4),FALSE)/12)</f>
        <v>#VALUE!</v>
      </c>
      <c r="G17" s="41" t="e">
        <f>(VLOOKUP($A17,rets_12M!$A:$I,COLUMN(G$4),FALSE)/12)</f>
        <v>#VALUE!</v>
      </c>
      <c r="H17" s="41" t="e">
        <f>(VLOOKUP($A17,rets_12M!$A:$I,COLUMN(H$4),FALSE)/12)</f>
        <v>#VALUE!</v>
      </c>
      <c r="I17" s="43" t="s">
        <v>36</v>
      </c>
      <c r="J17" s="43"/>
      <c r="K17" s="43"/>
      <c r="L17" s="43"/>
      <c r="M17" s="43"/>
      <c r="N17" s="43"/>
      <c r="O17" s="43"/>
      <c r="P17" s="43"/>
      <c r="Q17" s="43"/>
      <c r="R17" s="43"/>
      <c r="S17" s="43"/>
      <c r="T17" s="43"/>
    </row>
    <row r="18" spans="1:20" x14ac:dyDescent="0.35">
      <c r="A18" s="2">
        <v>33269</v>
      </c>
      <c r="B18" s="41" t="e">
        <f>(VLOOKUP($A18,rets_12M!$A:$I,COLUMN(B$4),FALSE)/12)</f>
        <v>#VALUE!</v>
      </c>
      <c r="C18" s="41">
        <f>(VLOOKUP($A18,rets_12M!$A:$I,COLUMN(C$4),FALSE)/12)</f>
        <v>-1.4649783932054961E-2</v>
      </c>
      <c r="D18" s="41">
        <f>(VLOOKUP($A18,rets_12M!$A:$I,COLUMN(D$4),FALSE)/12)</f>
        <v>-1.0561300959232671E-3</v>
      </c>
      <c r="E18" s="41">
        <f>(VLOOKUP($A18,rets_12M!$A:$I,COLUMN(E$4),FALSE)/12)</f>
        <v>2.4099699980255629E-3</v>
      </c>
      <c r="F18" s="41" t="e">
        <f>(VLOOKUP($A18,rets_12M!$A:$I,COLUMN(F$4),FALSE)/12)</f>
        <v>#VALUE!</v>
      </c>
      <c r="G18" s="41" t="e">
        <f>(VLOOKUP($A18,rets_12M!$A:$I,COLUMN(G$4),FALSE)/12)</f>
        <v>#VALUE!</v>
      </c>
      <c r="H18" s="41" t="e">
        <f>(VLOOKUP($A18,rets_12M!$A:$I,COLUMN(H$4),FALSE)/12)</f>
        <v>#VALUE!</v>
      </c>
      <c r="I18" s="43" t="s">
        <v>37</v>
      </c>
      <c r="J18" s="43"/>
      <c r="K18" s="43"/>
      <c r="L18" s="43"/>
      <c r="M18" s="43"/>
      <c r="N18" s="43"/>
      <c r="O18" s="43"/>
      <c r="P18" s="43"/>
      <c r="Q18" s="43"/>
      <c r="R18" s="43"/>
      <c r="S18" s="43"/>
      <c r="T18" s="43"/>
    </row>
    <row r="19" spans="1:20" x14ac:dyDescent="0.35">
      <c r="A19" s="2">
        <v>33297</v>
      </c>
      <c r="B19" s="41" t="e">
        <f>(VLOOKUP($A19,rets_12M!$A:$I,COLUMN(B$4),FALSE)/12)</f>
        <v>#VALUE!</v>
      </c>
      <c r="C19" s="41">
        <f>(VLOOKUP($A19,rets_12M!$A:$I,COLUMN(C$4),FALSE)/12)</f>
        <v>-1.3059569367910842E-2</v>
      </c>
      <c r="D19" s="41">
        <f>(VLOOKUP($A19,rets_12M!$A:$I,COLUMN(D$4),FALSE)/12)</f>
        <v>1.061619047355818E-3</v>
      </c>
      <c r="E19" s="41">
        <f>(VLOOKUP($A19,rets_12M!$A:$I,COLUMN(E$4),FALSE)/12)</f>
        <v>2.8222003669345166E-3</v>
      </c>
      <c r="F19" s="41" t="e">
        <f>(VLOOKUP($A19,rets_12M!$A:$I,COLUMN(F$4),FALSE)/12)</f>
        <v>#VALUE!</v>
      </c>
      <c r="G19" s="41" t="e">
        <f>(VLOOKUP($A19,rets_12M!$A:$I,COLUMN(G$4),FALSE)/12)</f>
        <v>#VALUE!</v>
      </c>
      <c r="H19" s="41" t="e">
        <f>(VLOOKUP($A19,rets_12M!$A:$I,COLUMN(H$4),FALSE)/12)</f>
        <v>#VALUE!</v>
      </c>
      <c r="I19" s="43"/>
      <c r="J19" s="43"/>
      <c r="K19" s="43"/>
      <c r="L19" s="43"/>
      <c r="M19" s="43"/>
      <c r="N19" s="43"/>
      <c r="O19" s="43"/>
      <c r="P19" s="43"/>
      <c r="Q19" s="43"/>
      <c r="R19" s="43"/>
      <c r="S19" s="43"/>
      <c r="T19" s="43"/>
    </row>
    <row r="20" spans="1:20" x14ac:dyDescent="0.35">
      <c r="A20" s="2">
        <v>33328</v>
      </c>
      <c r="B20" s="41" t="e">
        <f>(VLOOKUP($A20,rets_12M!$A:$I,COLUMN(B$4),FALSE)/12)</f>
        <v>#VALUE!</v>
      </c>
      <c r="C20" s="41">
        <f>(VLOOKUP($A20,rets_12M!$A:$I,COLUMN(C$4),FALSE)/12)</f>
        <v>-8.3213084642694193E-3</v>
      </c>
      <c r="D20" s="41">
        <f>(VLOOKUP($A20,rets_12M!$A:$I,COLUMN(D$4),FALSE)/12)</f>
        <v>1.6068232887012646E-3</v>
      </c>
      <c r="E20" s="41">
        <f>(VLOOKUP($A20,rets_12M!$A:$I,COLUMN(E$4),FALSE)/12)</f>
        <v>3.6122319019960547E-3</v>
      </c>
      <c r="F20" s="41" t="e">
        <f>(VLOOKUP($A20,rets_12M!$A:$I,COLUMN(F$4),FALSE)/12)</f>
        <v>#VALUE!</v>
      </c>
      <c r="G20" s="41" t="e">
        <f>(VLOOKUP($A20,rets_12M!$A:$I,COLUMN(G$4),FALSE)/12)</f>
        <v>#VALUE!</v>
      </c>
      <c r="H20" s="41" t="e">
        <f>(VLOOKUP($A20,rets_12M!$A:$I,COLUMN(H$4),FALSE)/12)</f>
        <v>#VALUE!</v>
      </c>
      <c r="I20" s="43"/>
      <c r="J20" s="44" t="s">
        <v>94</v>
      </c>
      <c r="K20" s="43"/>
      <c r="L20" s="43"/>
      <c r="M20" s="43"/>
      <c r="N20" s="43"/>
      <c r="O20" s="43"/>
      <c r="P20" s="43"/>
      <c r="Q20" s="43"/>
      <c r="R20" s="43"/>
      <c r="S20" s="43"/>
      <c r="T20" s="43"/>
    </row>
    <row r="21" spans="1:20" x14ac:dyDescent="0.35">
      <c r="A21" s="2">
        <v>33358</v>
      </c>
      <c r="B21" s="41" t="e">
        <f>(VLOOKUP($A21,rets_12M!$A:$I,COLUMN(B$4),FALSE)/12)</f>
        <v>#VALUE!</v>
      </c>
      <c r="C21" s="41">
        <f>(VLOOKUP($A21,rets_12M!$A:$I,COLUMN(C$4),FALSE)/12)</f>
        <v>-7.9524476168040346E-3</v>
      </c>
      <c r="D21" s="41">
        <f>(VLOOKUP($A21,rets_12M!$A:$I,COLUMN(D$4),FALSE)/12)</f>
        <v>1.1125037218561358E-3</v>
      </c>
      <c r="E21" s="41">
        <f>(VLOOKUP($A21,rets_12M!$A:$I,COLUMN(E$4),FALSE)/12)</f>
        <v>6.1306915630793823E-3</v>
      </c>
      <c r="F21" s="41" t="e">
        <f>(VLOOKUP($A21,rets_12M!$A:$I,COLUMN(F$4),FALSE)/12)</f>
        <v>#VALUE!</v>
      </c>
      <c r="G21" s="41" t="e">
        <f>(VLOOKUP($A21,rets_12M!$A:$I,COLUMN(G$4),FALSE)/12)</f>
        <v>#VALUE!</v>
      </c>
      <c r="H21" s="41" t="e">
        <f>(VLOOKUP($A21,rets_12M!$A:$I,COLUMN(H$4),FALSE)/12)</f>
        <v>#VALUE!</v>
      </c>
    </row>
    <row r="22" spans="1:20" x14ac:dyDescent="0.35">
      <c r="A22" s="2">
        <v>33389</v>
      </c>
      <c r="B22" s="41" t="e">
        <f>(VLOOKUP($A22,rets_12M!$A:$I,COLUMN(B$4),FALSE)/12)</f>
        <v>#VALUE!</v>
      </c>
      <c r="C22" s="41">
        <f>(VLOOKUP($A22,rets_12M!$A:$I,COLUMN(C$4),FALSE)/12)</f>
        <v>-5.4680725200677667E-3</v>
      </c>
      <c r="D22" s="41">
        <f>(VLOOKUP($A22,rets_12M!$A:$I,COLUMN(D$4),FALSE)/12)</f>
        <v>-7.6876146768104869E-4</v>
      </c>
      <c r="E22" s="41">
        <f>(VLOOKUP($A22,rets_12M!$A:$I,COLUMN(E$4),FALSE)/12)</f>
        <v>3.4188067984569268E-3</v>
      </c>
      <c r="F22" s="41" t="e">
        <f>(VLOOKUP($A22,rets_12M!$A:$I,COLUMN(F$4),FALSE)/12)</f>
        <v>#VALUE!</v>
      </c>
      <c r="G22" s="41" t="e">
        <f>(VLOOKUP($A22,rets_12M!$A:$I,COLUMN(G$4),FALSE)/12)</f>
        <v>#VALUE!</v>
      </c>
      <c r="H22" s="41" t="e">
        <f>(VLOOKUP($A22,rets_12M!$A:$I,COLUMN(H$4),FALSE)/12)</f>
        <v>#VALUE!</v>
      </c>
      <c r="I22" t="s">
        <v>99</v>
      </c>
    </row>
    <row r="23" spans="1:20" x14ac:dyDescent="0.35">
      <c r="A23" s="2">
        <v>33419</v>
      </c>
      <c r="B23" s="41" t="e">
        <f>(VLOOKUP($A23,rets_12M!$A:$I,COLUMN(B$4),FALSE)/12)</f>
        <v>#VALUE!</v>
      </c>
      <c r="C23" s="41">
        <f>(VLOOKUP($A23,rets_12M!$A:$I,COLUMN(C$4),FALSE)/12)</f>
        <v>-2.4490431742526797E-3</v>
      </c>
      <c r="D23" s="41">
        <f>(VLOOKUP($A23,rets_12M!$A:$I,COLUMN(D$4),FALSE)/12)</f>
        <v>-1.6783327091985747E-4</v>
      </c>
      <c r="E23" s="41">
        <f>(VLOOKUP($A23,rets_12M!$A:$I,COLUMN(E$4),FALSE)/12)</f>
        <v>1.6504760770911047E-3</v>
      </c>
      <c r="F23" s="41" t="e">
        <f>(VLOOKUP($A23,rets_12M!$A:$I,COLUMN(F$4),FALSE)/12)</f>
        <v>#VALUE!</v>
      </c>
      <c r="G23" s="41" t="e">
        <f>(VLOOKUP($A23,rets_12M!$A:$I,COLUMN(G$4),FALSE)/12)</f>
        <v>#VALUE!</v>
      </c>
      <c r="H23" s="41" t="e">
        <f>(VLOOKUP($A23,rets_12M!$A:$I,COLUMN(H$4),FALSE)/12)</f>
        <v>#VALUE!</v>
      </c>
    </row>
    <row r="24" spans="1:20" x14ac:dyDescent="0.35">
      <c r="A24" s="2">
        <v>33450</v>
      </c>
      <c r="B24" s="41" t="e">
        <f>(VLOOKUP($A24,rets_12M!$A:$I,COLUMN(B$4),FALSE)/12)</f>
        <v>#VALUE!</v>
      </c>
      <c r="C24" s="41">
        <f>(VLOOKUP($A24,rets_12M!$A:$I,COLUMN(C$4),FALSE)/12)</f>
        <v>-6.0049634222003505E-3</v>
      </c>
      <c r="D24" s="41">
        <f>(VLOOKUP($A24,rets_12M!$A:$I,COLUMN(D$4),FALSE)/12)</f>
        <v>2.3684698319066202E-3</v>
      </c>
      <c r="E24" s="41">
        <f>(VLOOKUP($A24,rets_12M!$A:$I,COLUMN(E$4),FALSE)/12)</f>
        <v>2.0273545858220574E-3</v>
      </c>
      <c r="F24" s="41" t="e">
        <f>(VLOOKUP($A24,rets_12M!$A:$I,COLUMN(F$4),FALSE)/12)</f>
        <v>#VALUE!</v>
      </c>
      <c r="G24" s="41" t="e">
        <f>(VLOOKUP($A24,rets_12M!$A:$I,COLUMN(G$4),FALSE)/12)</f>
        <v>#VALUE!</v>
      </c>
      <c r="H24" s="41" t="e">
        <f>(VLOOKUP($A24,rets_12M!$A:$I,COLUMN(H$4),FALSE)/12)</f>
        <v>#VALUE!</v>
      </c>
    </row>
    <row r="25" spans="1:20" x14ac:dyDescent="0.35">
      <c r="A25" s="2">
        <v>33481</v>
      </c>
      <c r="B25" s="41" t="e">
        <f>(VLOOKUP($A25,rets_12M!$A:$I,COLUMN(B$4),FALSE)/12)</f>
        <v>#VALUE!</v>
      </c>
      <c r="C25" s="41">
        <f>(VLOOKUP($A25,rets_12M!$A:$I,COLUMN(C$4),FALSE)/12)</f>
        <v>-1.1628810775995008E-2</v>
      </c>
      <c r="D25" s="41">
        <f>(VLOOKUP($A25,rets_12M!$A:$I,COLUMN(D$4),FALSE)/12)</f>
        <v>6.5077182992019185E-3</v>
      </c>
      <c r="E25" s="41">
        <f>(VLOOKUP($A25,rets_12M!$A:$I,COLUMN(E$4),FALSE)/12)</f>
        <v>6.8272866812363331E-3</v>
      </c>
      <c r="F25" s="41" t="e">
        <f>(VLOOKUP($A25,rets_12M!$A:$I,COLUMN(F$4),FALSE)/12)</f>
        <v>#VALUE!</v>
      </c>
      <c r="G25" s="41" t="e">
        <f>(VLOOKUP($A25,rets_12M!$A:$I,COLUMN(G$4),FALSE)/12)</f>
        <v>#VALUE!</v>
      </c>
      <c r="H25" s="41" t="e">
        <f>(VLOOKUP($A25,rets_12M!$A:$I,COLUMN(H$4),FALSE)/12)</f>
        <v>#VALUE!</v>
      </c>
    </row>
    <row r="26" spans="1:20" x14ac:dyDescent="0.35">
      <c r="A26" s="2">
        <v>33511</v>
      </c>
      <c r="B26" s="41" t="e">
        <f>(VLOOKUP($A26,rets_12M!$A:$I,COLUMN(B$4),FALSE)/12)</f>
        <v>#VALUE!</v>
      </c>
      <c r="C26" s="41">
        <f>(VLOOKUP($A26,rets_12M!$A:$I,COLUMN(C$4),FALSE)/12)</f>
        <v>-1.409700729702997E-2</v>
      </c>
      <c r="D26" s="41">
        <f>(VLOOKUP($A26,rets_12M!$A:$I,COLUMN(D$4),FALSE)/12)</f>
        <v>1.0543966045111005E-2</v>
      </c>
      <c r="E26" s="41">
        <f>(VLOOKUP($A26,rets_12M!$A:$I,COLUMN(E$4),FALSE)/12)</f>
        <v>8.7766771911925359E-3</v>
      </c>
      <c r="F26" s="41" t="e">
        <f>(VLOOKUP($A26,rets_12M!$A:$I,COLUMN(F$4),FALSE)/12)</f>
        <v>#VALUE!</v>
      </c>
      <c r="G26" s="41" t="e">
        <f>(VLOOKUP($A26,rets_12M!$A:$I,COLUMN(G$4),FALSE)/12)</f>
        <v>#VALUE!</v>
      </c>
      <c r="H26" s="41" t="e">
        <f>(VLOOKUP($A26,rets_12M!$A:$I,COLUMN(H$4),FALSE)/12)</f>
        <v>#VALUE!</v>
      </c>
    </row>
    <row r="27" spans="1:20" x14ac:dyDescent="0.35">
      <c r="A27" s="2">
        <v>33542</v>
      </c>
      <c r="B27" s="41" t="e">
        <f>(VLOOKUP($A27,rets_12M!$A:$I,COLUMN(B$4),FALSE)/12)</f>
        <v>#VALUE!</v>
      </c>
      <c r="C27" s="41">
        <f>(VLOOKUP($A27,rets_12M!$A:$I,COLUMN(C$4),FALSE)/12)</f>
        <v>-8.7743368019340042E-3</v>
      </c>
      <c r="D27" s="41">
        <f>(VLOOKUP($A27,rets_12M!$A:$I,COLUMN(D$4),FALSE)/12)</f>
        <v>6.4699003457392807E-3</v>
      </c>
      <c r="E27" s="41">
        <f>(VLOOKUP($A27,rets_12M!$A:$I,COLUMN(E$4),FALSE)/12)</f>
        <v>8.0272214333567491E-3</v>
      </c>
      <c r="F27" s="41" t="e">
        <f>(VLOOKUP($A27,rets_12M!$A:$I,COLUMN(F$4),FALSE)/12)</f>
        <v>#VALUE!</v>
      </c>
      <c r="G27" s="41" t="e">
        <f>(VLOOKUP($A27,rets_12M!$A:$I,COLUMN(G$4),FALSE)/12)</f>
        <v>#VALUE!</v>
      </c>
      <c r="H27" s="41" t="e">
        <f>(VLOOKUP($A27,rets_12M!$A:$I,COLUMN(H$4),FALSE)/12)</f>
        <v>#VALUE!</v>
      </c>
    </row>
    <row r="28" spans="1:20" x14ac:dyDescent="0.35">
      <c r="A28" s="2">
        <v>33572</v>
      </c>
      <c r="B28" s="41" t="e">
        <f>(VLOOKUP($A28,rets_12M!$A:$I,COLUMN(B$4),FALSE)/12)</f>
        <v>#VALUE!</v>
      </c>
      <c r="C28" s="41">
        <f>(VLOOKUP($A28,rets_12M!$A:$I,COLUMN(C$4),FALSE)/12)</f>
        <v>-7.0937199851489607E-3</v>
      </c>
      <c r="D28" s="41">
        <f>(VLOOKUP($A28,rets_12M!$A:$I,COLUMN(D$4),FALSE)/12)</f>
        <v>4.6661706847146807E-3</v>
      </c>
      <c r="E28" s="41">
        <f>(VLOOKUP($A28,rets_12M!$A:$I,COLUMN(E$4),FALSE)/12)</f>
        <v>6.40694639376103E-3</v>
      </c>
      <c r="F28" s="41" t="e">
        <f>(VLOOKUP($A28,rets_12M!$A:$I,COLUMN(F$4),FALSE)/12)</f>
        <v>#VALUE!</v>
      </c>
      <c r="G28" s="41" t="e">
        <f>(VLOOKUP($A28,rets_12M!$A:$I,COLUMN(G$4),FALSE)/12)</f>
        <v>#VALUE!</v>
      </c>
      <c r="H28" s="41" t="e">
        <f>(VLOOKUP($A28,rets_12M!$A:$I,COLUMN(H$4),FALSE)/12)</f>
        <v>#VALUE!</v>
      </c>
    </row>
    <row r="29" spans="1:20" x14ac:dyDescent="0.35">
      <c r="A29" s="2">
        <v>33603</v>
      </c>
      <c r="B29" s="41" t="e">
        <f>(VLOOKUP($A29,rets_12M!$A:$I,COLUMN(B$4),FALSE)/12)</f>
        <v>#VALUE!</v>
      </c>
      <c r="C29" s="41">
        <f>(VLOOKUP($A29,rets_12M!$A:$I,COLUMN(C$4),FALSE)/12)</f>
        <v>-1.2294242699694896E-2</v>
      </c>
      <c r="D29" s="41">
        <f>(VLOOKUP($A29,rets_12M!$A:$I,COLUMN(D$4),FALSE)/12)</f>
        <v>5.3532956918203407E-3</v>
      </c>
      <c r="E29" s="41">
        <f>(VLOOKUP($A29,rets_12M!$A:$I,COLUMN(E$4),FALSE)/12)</f>
        <v>9.5618197419635176E-3</v>
      </c>
      <c r="F29" s="41" t="e">
        <f>(VLOOKUP($A29,rets_12M!$A:$I,COLUMN(F$4),FALSE)/12)</f>
        <v>#VALUE!</v>
      </c>
      <c r="G29" s="41" t="e">
        <f>(VLOOKUP($A29,rets_12M!$A:$I,COLUMN(G$4),FALSE)/12)</f>
        <v>#VALUE!</v>
      </c>
      <c r="H29" s="41" t="e">
        <f>(VLOOKUP($A29,rets_12M!$A:$I,COLUMN(H$4),FALSE)/12)</f>
        <v>#VALUE!</v>
      </c>
    </row>
    <row r="30" spans="1:20" x14ac:dyDescent="0.35">
      <c r="A30" s="2">
        <v>33634</v>
      </c>
      <c r="B30" s="41" t="e">
        <f>(VLOOKUP($A30,rets_12M!$A:$I,COLUMN(B$4),FALSE)/12)</f>
        <v>#VALUE!</v>
      </c>
      <c r="C30" s="41">
        <f>(VLOOKUP($A30,rets_12M!$A:$I,COLUMN(C$4),FALSE)/12)</f>
        <v>-5.9800953557959113E-3</v>
      </c>
      <c r="D30" s="41">
        <f>(VLOOKUP($A30,rets_12M!$A:$I,COLUMN(D$4),FALSE)/12)</f>
        <v>4.0866393965973509E-3</v>
      </c>
      <c r="E30" s="41">
        <f>(VLOOKUP($A30,rets_12M!$A:$I,COLUMN(E$4),FALSE)/12)</f>
        <v>5.7228755890930127E-3</v>
      </c>
      <c r="F30" s="41" t="e">
        <f>(VLOOKUP($A30,rets_12M!$A:$I,COLUMN(F$4),FALSE)/12)</f>
        <v>#VALUE!</v>
      </c>
      <c r="G30" s="41" t="e">
        <f>(VLOOKUP($A30,rets_12M!$A:$I,COLUMN(G$4),FALSE)/12)</f>
        <v>#VALUE!</v>
      </c>
      <c r="H30" s="41" t="e">
        <f>(VLOOKUP($A30,rets_12M!$A:$I,COLUMN(H$4),FALSE)/12)</f>
        <v>#VALUE!</v>
      </c>
    </row>
    <row r="31" spans="1:20" x14ac:dyDescent="0.35">
      <c r="A31" s="2">
        <v>33663</v>
      </c>
      <c r="B31" s="41" t="e">
        <f>(VLOOKUP($A31,rets_12M!$A:$I,COLUMN(B$4),FALSE)/12)</f>
        <v>#VALUE!</v>
      </c>
      <c r="C31" s="41">
        <f>(VLOOKUP($A31,rets_12M!$A:$I,COLUMN(C$4),FALSE)/12)</f>
        <v>-7.1180732727829377E-3</v>
      </c>
      <c r="D31" s="41">
        <f>(VLOOKUP($A31,rets_12M!$A:$I,COLUMN(D$4),FALSE)/12)</f>
        <v>3.841464283645827E-3</v>
      </c>
      <c r="E31" s="41">
        <f>(VLOOKUP($A31,rets_12M!$A:$I,COLUMN(E$4),FALSE)/12)</f>
        <v>6.4052593666276509E-3</v>
      </c>
      <c r="F31" s="41" t="e">
        <f>(VLOOKUP($A31,rets_12M!$A:$I,COLUMN(F$4),FALSE)/12)</f>
        <v>#VALUE!</v>
      </c>
      <c r="G31" s="41" t="e">
        <f>(VLOOKUP($A31,rets_12M!$A:$I,COLUMN(G$4),FALSE)/12)</f>
        <v>#VALUE!</v>
      </c>
      <c r="H31" s="41" t="e">
        <f>(VLOOKUP($A31,rets_12M!$A:$I,COLUMN(H$4),FALSE)/12)</f>
        <v>#VALUE!</v>
      </c>
    </row>
    <row r="32" spans="1:20" x14ac:dyDescent="0.35">
      <c r="A32" s="2">
        <v>33694</v>
      </c>
      <c r="B32" s="41" t="e">
        <f>(VLOOKUP($A32,rets_12M!$A:$I,COLUMN(B$4),FALSE)/12)</f>
        <v>#VALUE!</v>
      </c>
      <c r="C32" s="41">
        <f>(VLOOKUP($A32,rets_12M!$A:$I,COLUMN(C$4),FALSE)/12)</f>
        <v>-6.8205669204155312E-3</v>
      </c>
      <c r="D32" s="41">
        <f>(VLOOKUP($A32,rets_12M!$A:$I,COLUMN(D$4),FALSE)/12)</f>
        <v>5.0856693890715494E-3</v>
      </c>
      <c r="E32" s="41">
        <f>(VLOOKUP($A32,rets_12M!$A:$I,COLUMN(E$4),FALSE)/12)</f>
        <v>5.1811001500270222E-3</v>
      </c>
      <c r="F32" s="41" t="e">
        <f>(VLOOKUP($A32,rets_12M!$A:$I,COLUMN(F$4),FALSE)/12)</f>
        <v>#VALUE!</v>
      </c>
      <c r="G32" s="41" t="e">
        <f>(VLOOKUP($A32,rets_12M!$A:$I,COLUMN(G$4),FALSE)/12)</f>
        <v>#VALUE!</v>
      </c>
      <c r="H32" s="41" t="e">
        <f>(VLOOKUP($A32,rets_12M!$A:$I,COLUMN(H$4),FALSE)/12)</f>
        <v>#VALUE!</v>
      </c>
    </row>
    <row r="33" spans="1:8" x14ac:dyDescent="0.35">
      <c r="A33" s="2">
        <v>33724</v>
      </c>
      <c r="B33" s="41" t="e">
        <f>(VLOOKUP($A33,rets_12M!$A:$I,COLUMN(B$4),FALSE)/12)</f>
        <v>#VALUE!</v>
      </c>
      <c r="C33" s="41">
        <f>(VLOOKUP($A33,rets_12M!$A:$I,COLUMN(C$4),FALSE)/12)</f>
        <v>-8.1480750388707914E-3</v>
      </c>
      <c r="D33" s="41">
        <f>(VLOOKUP($A33,rets_12M!$A:$I,COLUMN(D$4),FALSE)/12)</f>
        <v>3.8166600209708634E-3</v>
      </c>
      <c r="E33" s="41">
        <f>(VLOOKUP($A33,rets_12M!$A:$I,COLUMN(E$4),FALSE)/12)</f>
        <v>4.7347071553163573E-3</v>
      </c>
      <c r="F33" s="41" t="e">
        <f>(VLOOKUP($A33,rets_12M!$A:$I,COLUMN(F$4),FALSE)/12)</f>
        <v>#VALUE!</v>
      </c>
      <c r="G33" s="41" t="e">
        <f>(VLOOKUP($A33,rets_12M!$A:$I,COLUMN(G$4),FALSE)/12)</f>
        <v>#VALUE!</v>
      </c>
      <c r="H33" s="41" t="e">
        <f>(VLOOKUP($A33,rets_12M!$A:$I,COLUMN(H$4),FALSE)/12)</f>
        <v>#VALUE!</v>
      </c>
    </row>
    <row r="34" spans="1:8" x14ac:dyDescent="0.35">
      <c r="A34" s="2">
        <v>33755</v>
      </c>
      <c r="B34" s="41" t="e">
        <f>(VLOOKUP($A34,rets_12M!$A:$I,COLUMN(B$4),FALSE)/12)</f>
        <v>#VALUE!</v>
      </c>
      <c r="C34" s="41">
        <f>(VLOOKUP($A34,rets_12M!$A:$I,COLUMN(C$4),FALSE)/12)</f>
        <v>-9.2902738766730084E-3</v>
      </c>
      <c r="D34" s="41">
        <f>(VLOOKUP($A34,rets_12M!$A:$I,COLUMN(D$4),FALSE)/12)</f>
        <v>4.6671580593298416E-3</v>
      </c>
      <c r="E34" s="41">
        <f>(VLOOKUP($A34,rets_12M!$A:$I,COLUMN(E$4),FALSE)/12)</f>
        <v>6.778911248592423E-3</v>
      </c>
      <c r="F34" s="41" t="e">
        <f>(VLOOKUP($A34,rets_12M!$A:$I,COLUMN(F$4),FALSE)/12)</f>
        <v>#VALUE!</v>
      </c>
      <c r="G34" s="41" t="e">
        <f>(VLOOKUP($A34,rets_12M!$A:$I,COLUMN(G$4),FALSE)/12)</f>
        <v>#VALUE!</v>
      </c>
      <c r="H34" s="41" t="e">
        <f>(VLOOKUP($A34,rets_12M!$A:$I,COLUMN(H$4),FALSE)/12)</f>
        <v>#VALUE!</v>
      </c>
    </row>
    <row r="35" spans="1:8" x14ac:dyDescent="0.35">
      <c r="A35" s="2">
        <v>33785</v>
      </c>
      <c r="B35" s="41" t="e">
        <f>(VLOOKUP($A35,rets_12M!$A:$I,COLUMN(B$4),FALSE)/12)</f>
        <v>#VALUE!</v>
      </c>
      <c r="C35" s="41">
        <f>(VLOOKUP($A35,rets_12M!$A:$I,COLUMN(C$4),FALSE)/12)</f>
        <v>-9.0363814189356653E-3</v>
      </c>
      <c r="D35" s="41">
        <f>(VLOOKUP($A35,rets_12M!$A:$I,COLUMN(D$4),FALSE)/12)</f>
        <v>7.1004041105522941E-3</v>
      </c>
      <c r="E35" s="41">
        <f>(VLOOKUP($A35,rets_12M!$A:$I,COLUMN(E$4),FALSE)/12)</f>
        <v>9.0532189102686868E-3</v>
      </c>
      <c r="F35" s="41" t="e">
        <f>(VLOOKUP($A35,rets_12M!$A:$I,COLUMN(F$4),FALSE)/12)</f>
        <v>#VALUE!</v>
      </c>
      <c r="G35" s="41" t="e">
        <f>(VLOOKUP($A35,rets_12M!$A:$I,COLUMN(G$4),FALSE)/12)</f>
        <v>#VALUE!</v>
      </c>
      <c r="H35" s="41" t="e">
        <f>(VLOOKUP($A35,rets_12M!$A:$I,COLUMN(H$4),FALSE)/12)</f>
        <v>#VALUE!</v>
      </c>
    </row>
    <row r="36" spans="1:8" x14ac:dyDescent="0.35">
      <c r="A36" s="2">
        <v>33816</v>
      </c>
      <c r="B36" s="41" t="e">
        <f>(VLOOKUP($A36,rets_12M!$A:$I,COLUMN(B$4),FALSE)/12)</f>
        <v>#VALUE!</v>
      </c>
      <c r="C36" s="41">
        <f>(VLOOKUP($A36,rets_12M!$A:$I,COLUMN(C$4),FALSE)/12)</f>
        <v>-4.8776574540133899E-3</v>
      </c>
      <c r="D36" s="41">
        <f>(VLOOKUP($A36,rets_12M!$A:$I,COLUMN(D$4),FALSE)/12)</f>
        <v>7.2415206015133222E-3</v>
      </c>
      <c r="E36" s="41">
        <f>(VLOOKUP($A36,rets_12M!$A:$I,COLUMN(E$4),FALSE)/12)</f>
        <v>1.1101971283687137E-2</v>
      </c>
      <c r="F36" s="41" t="e">
        <f>(VLOOKUP($A36,rets_12M!$A:$I,COLUMN(F$4),FALSE)/12)</f>
        <v>#VALUE!</v>
      </c>
      <c r="G36" s="41" t="e">
        <f>(VLOOKUP($A36,rets_12M!$A:$I,COLUMN(G$4),FALSE)/12)</f>
        <v>#VALUE!</v>
      </c>
      <c r="H36" s="41" t="e">
        <f>(VLOOKUP($A36,rets_12M!$A:$I,COLUMN(H$4),FALSE)/12)</f>
        <v>#VALUE!</v>
      </c>
    </row>
    <row r="37" spans="1:8" x14ac:dyDescent="0.35">
      <c r="A37" s="2">
        <v>33847</v>
      </c>
      <c r="B37" s="41" t="e">
        <f>(VLOOKUP($A37,rets_12M!$A:$I,COLUMN(B$4),FALSE)/12)</f>
        <v>#VALUE!</v>
      </c>
      <c r="C37" s="41">
        <f>(VLOOKUP($A37,rets_12M!$A:$I,COLUMN(C$4),FALSE)/12)</f>
        <v>-4.5706947352431955E-3</v>
      </c>
      <c r="D37" s="41">
        <f>(VLOOKUP($A37,rets_12M!$A:$I,COLUMN(D$4),FALSE)/12)</f>
        <v>6.5604476620837278E-3</v>
      </c>
      <c r="E37" s="41">
        <f>(VLOOKUP($A37,rets_12M!$A:$I,COLUMN(E$4),FALSE)/12)</f>
        <v>9.8231686087581673E-3</v>
      </c>
      <c r="F37" s="41" t="e">
        <f>(VLOOKUP($A37,rets_12M!$A:$I,COLUMN(F$4),FALSE)/12)</f>
        <v>#VALUE!</v>
      </c>
      <c r="G37" s="41" t="e">
        <f>(VLOOKUP($A37,rets_12M!$A:$I,COLUMN(G$4),FALSE)/12)</f>
        <v>#VALUE!</v>
      </c>
      <c r="H37" s="41" t="e">
        <f>(VLOOKUP($A37,rets_12M!$A:$I,COLUMN(H$4),FALSE)/12)</f>
        <v>#VALUE!</v>
      </c>
    </row>
    <row r="38" spans="1:8" x14ac:dyDescent="0.35">
      <c r="A38" s="2">
        <v>33877</v>
      </c>
      <c r="B38" s="41" t="e">
        <f>(VLOOKUP($A38,rets_12M!$A:$I,COLUMN(B$4),FALSE)/12)</f>
        <v>#VALUE!</v>
      </c>
      <c r="C38" s="41">
        <f>(VLOOKUP($A38,rets_12M!$A:$I,COLUMN(C$4),FALSE)/12)</f>
        <v>-4.6168433447102792E-3</v>
      </c>
      <c r="D38" s="41">
        <f>(VLOOKUP($A38,rets_12M!$A:$I,COLUMN(D$4),FALSE)/12)</f>
        <v>6.7061927350782575E-3</v>
      </c>
      <c r="E38" s="41">
        <f>(VLOOKUP($A38,rets_12M!$A:$I,COLUMN(E$4),FALSE)/12)</f>
        <v>9.0070153638769912E-3</v>
      </c>
      <c r="F38" s="41" t="e">
        <f>(VLOOKUP($A38,rets_12M!$A:$I,COLUMN(F$4),FALSE)/12)</f>
        <v>#VALUE!</v>
      </c>
      <c r="G38" s="41" t="e">
        <f>(VLOOKUP($A38,rets_12M!$A:$I,COLUMN(G$4),FALSE)/12)</f>
        <v>#VALUE!</v>
      </c>
      <c r="H38" s="41" t="e">
        <f>(VLOOKUP($A38,rets_12M!$A:$I,COLUMN(H$4),FALSE)/12)</f>
        <v>#VALUE!</v>
      </c>
    </row>
    <row r="39" spans="1:8" x14ac:dyDescent="0.35">
      <c r="A39" s="2">
        <v>33908</v>
      </c>
      <c r="B39" s="41" t="e">
        <f>(VLOOKUP($A39,rets_12M!$A:$I,COLUMN(B$4),FALSE)/12)</f>
        <v>#VALUE!</v>
      </c>
      <c r="C39" s="41">
        <f>(VLOOKUP($A39,rets_12M!$A:$I,COLUMN(C$4),FALSE)/12)</f>
        <v>-7.1810256114821875E-3</v>
      </c>
      <c r="D39" s="41">
        <f>(VLOOKUP($A39,rets_12M!$A:$I,COLUMN(D$4),FALSE)/12)</f>
        <v>7.1723187354321332E-3</v>
      </c>
      <c r="E39" s="41">
        <f>(VLOOKUP($A39,rets_12M!$A:$I,COLUMN(E$4),FALSE)/12)</f>
        <v>6.5387519672926442E-3</v>
      </c>
      <c r="F39" s="41" t="e">
        <f>(VLOOKUP($A39,rets_12M!$A:$I,COLUMN(F$4),FALSE)/12)</f>
        <v>#VALUE!</v>
      </c>
      <c r="G39" s="41" t="e">
        <f>(VLOOKUP($A39,rets_12M!$A:$I,COLUMN(G$4),FALSE)/12)</f>
        <v>#VALUE!</v>
      </c>
      <c r="H39" s="41" t="e">
        <f>(VLOOKUP($A39,rets_12M!$A:$I,COLUMN(H$4),FALSE)/12)</f>
        <v>#VALUE!</v>
      </c>
    </row>
    <row r="40" spans="1:8" x14ac:dyDescent="0.35">
      <c r="A40" s="2">
        <v>33938</v>
      </c>
      <c r="B40" s="41" t="e">
        <f>(VLOOKUP($A40,rets_12M!$A:$I,COLUMN(B$4),FALSE)/12)</f>
        <v>#VALUE!</v>
      </c>
      <c r="C40" s="41">
        <f>(VLOOKUP($A40,rets_12M!$A:$I,COLUMN(C$4),FALSE)/12)</f>
        <v>-1.0284626475996697E-2</v>
      </c>
      <c r="D40" s="41">
        <f>(VLOOKUP($A40,rets_12M!$A:$I,COLUMN(D$4),FALSE)/12)</f>
        <v>7.3359020762277516E-3</v>
      </c>
      <c r="E40" s="41">
        <f>(VLOOKUP($A40,rets_12M!$A:$I,COLUMN(E$4),FALSE)/12)</f>
        <v>5.5448418183373094E-3</v>
      </c>
      <c r="F40" s="41" t="e">
        <f>(VLOOKUP($A40,rets_12M!$A:$I,COLUMN(F$4),FALSE)/12)</f>
        <v>#VALUE!</v>
      </c>
      <c r="G40" s="41" t="e">
        <f>(VLOOKUP($A40,rets_12M!$A:$I,COLUMN(G$4),FALSE)/12)</f>
        <v>#VALUE!</v>
      </c>
      <c r="H40" s="41" t="e">
        <f>(VLOOKUP($A40,rets_12M!$A:$I,COLUMN(H$4),FALSE)/12)</f>
        <v>#VALUE!</v>
      </c>
    </row>
    <row r="41" spans="1:8" x14ac:dyDescent="0.35">
      <c r="A41" s="2">
        <v>33969</v>
      </c>
      <c r="B41" s="41" t="e">
        <f>(VLOOKUP($A41,rets_12M!$A:$I,COLUMN(B$4),FALSE)/12)</f>
        <v>#VALUE!</v>
      </c>
      <c r="C41" s="41">
        <f>(VLOOKUP($A41,rets_12M!$A:$I,COLUMN(C$4),FALSE)/12)</f>
        <v>-7.5606357282307357E-3</v>
      </c>
      <c r="D41" s="41">
        <f>(VLOOKUP($A41,rets_12M!$A:$I,COLUMN(D$4),FALSE)/12)</f>
        <v>5.9826301188655546E-3</v>
      </c>
      <c r="E41" s="41">
        <f>(VLOOKUP($A41,rets_12M!$A:$I,COLUMN(E$4),FALSE)/12)</f>
        <v>3.5422718088030845E-3</v>
      </c>
      <c r="F41" s="41" t="e">
        <f>(VLOOKUP($A41,rets_12M!$A:$I,COLUMN(F$4),FALSE)/12)</f>
        <v>#VALUE!</v>
      </c>
      <c r="G41" s="41" t="e">
        <f>(VLOOKUP($A41,rets_12M!$A:$I,COLUMN(G$4),FALSE)/12)</f>
        <v>#VALUE!</v>
      </c>
      <c r="H41" s="41" t="e">
        <f>(VLOOKUP($A41,rets_12M!$A:$I,COLUMN(H$4),FALSE)/12)</f>
        <v>#VALUE!</v>
      </c>
    </row>
    <row r="42" spans="1:8" x14ac:dyDescent="0.35">
      <c r="A42" s="2">
        <v>34000</v>
      </c>
      <c r="B42" s="41" t="e">
        <f>(VLOOKUP($A42,rets_12M!$A:$I,COLUMN(B$4),FALSE)/12)</f>
        <v>#VALUE!</v>
      </c>
      <c r="C42" s="41">
        <f>(VLOOKUP($A42,rets_12M!$A:$I,COLUMN(C$4),FALSE)/12)</f>
        <v>-8.6982498570838031E-3</v>
      </c>
      <c r="D42" s="41">
        <f>(VLOOKUP($A42,rets_12M!$A:$I,COLUMN(D$4),FALSE)/12)</f>
        <v>6.9913297005942216E-3</v>
      </c>
      <c r="E42" s="41">
        <f>(VLOOKUP($A42,rets_12M!$A:$I,COLUMN(E$4),FALSE)/12)</f>
        <v>9.1087103579651409E-3</v>
      </c>
      <c r="F42" s="41" t="e">
        <f>(VLOOKUP($A42,rets_12M!$A:$I,COLUMN(F$4),FALSE)/12)</f>
        <v>#VALUE!</v>
      </c>
      <c r="G42" s="41" t="e">
        <f>(VLOOKUP($A42,rets_12M!$A:$I,COLUMN(G$4),FALSE)/12)</f>
        <v>#VALUE!</v>
      </c>
      <c r="H42" s="41" t="e">
        <f>(VLOOKUP($A42,rets_12M!$A:$I,COLUMN(H$4),FALSE)/12)</f>
        <v>#VALUE!</v>
      </c>
    </row>
    <row r="43" spans="1:8" x14ac:dyDescent="0.35">
      <c r="A43" s="2">
        <v>34028</v>
      </c>
      <c r="B43" s="41" t="e">
        <f>(VLOOKUP($A43,rets_12M!$A:$I,COLUMN(B$4),FALSE)/12)</f>
        <v>#VALUE!</v>
      </c>
      <c r="C43" s="41">
        <f>(VLOOKUP($A43,rets_12M!$A:$I,COLUMN(C$4),FALSE)/12)</f>
        <v>-8.0525180391281728E-3</v>
      </c>
      <c r="D43" s="41">
        <f>(VLOOKUP($A43,rets_12M!$A:$I,COLUMN(D$4),FALSE)/12)</f>
        <v>9.0930686032129424E-3</v>
      </c>
      <c r="E43" s="41">
        <f>(VLOOKUP($A43,rets_12M!$A:$I,COLUMN(E$4),FALSE)/12)</f>
        <v>1.0763307563298408E-2</v>
      </c>
      <c r="F43" s="41" t="e">
        <f>(VLOOKUP($A43,rets_12M!$A:$I,COLUMN(F$4),FALSE)/12)</f>
        <v>#VALUE!</v>
      </c>
      <c r="G43" s="41" t="e">
        <f>(VLOOKUP($A43,rets_12M!$A:$I,COLUMN(G$4),FALSE)/12)</f>
        <v>#VALUE!</v>
      </c>
      <c r="H43" s="41" t="e">
        <f>(VLOOKUP($A43,rets_12M!$A:$I,COLUMN(H$4),FALSE)/12)</f>
        <v>#VALUE!</v>
      </c>
    </row>
    <row r="44" spans="1:8" x14ac:dyDescent="0.35">
      <c r="A44" s="2">
        <v>34059</v>
      </c>
      <c r="B44" s="41" t="e">
        <f>(VLOOKUP($A44,rets_12M!$A:$I,COLUMN(B$4),FALSE)/12)</f>
        <v>#VALUE!</v>
      </c>
      <c r="C44" s="41">
        <f>(VLOOKUP($A44,rets_12M!$A:$I,COLUMN(C$4),FALSE)/12)</f>
        <v>-3.5839232616668624E-3</v>
      </c>
      <c r="D44" s="41">
        <f>(VLOOKUP($A44,rets_12M!$A:$I,COLUMN(D$4),FALSE)/12)</f>
        <v>6.4317610530428464E-3</v>
      </c>
      <c r="E44" s="41">
        <f>(VLOOKUP($A44,rets_12M!$A:$I,COLUMN(E$4),FALSE)/12)</f>
        <v>1.2118332668400456E-2</v>
      </c>
      <c r="F44" s="41" t="e">
        <f>(VLOOKUP($A44,rets_12M!$A:$I,COLUMN(F$4),FALSE)/12)</f>
        <v>#VALUE!</v>
      </c>
      <c r="G44" s="41" t="e">
        <f>(VLOOKUP($A44,rets_12M!$A:$I,COLUMN(G$4),FALSE)/12)</f>
        <v>#VALUE!</v>
      </c>
      <c r="H44" s="41" t="e">
        <f>(VLOOKUP($A44,rets_12M!$A:$I,COLUMN(H$4),FALSE)/12)</f>
        <v>#VALUE!</v>
      </c>
    </row>
    <row r="45" spans="1:8" x14ac:dyDescent="0.35">
      <c r="A45" s="2">
        <v>34089</v>
      </c>
      <c r="B45" s="41" t="e">
        <f>(VLOOKUP($A45,rets_12M!$A:$I,COLUMN(B$4),FALSE)/12)</f>
        <v>#VALUE!</v>
      </c>
      <c r="C45" s="41">
        <f>(VLOOKUP($A45,rets_12M!$A:$I,COLUMN(C$4),FALSE)/12)</f>
        <v>2.5117651853472367E-3</v>
      </c>
      <c r="D45" s="41">
        <f>(VLOOKUP($A45,rets_12M!$A:$I,COLUMN(D$4),FALSE)/12)</f>
        <v>7.712592569056838E-3</v>
      </c>
      <c r="E45" s="41">
        <f>(VLOOKUP($A45,rets_12M!$A:$I,COLUMN(E$4),FALSE)/12)</f>
        <v>1.2786646954660549E-2</v>
      </c>
      <c r="F45" s="41" t="e">
        <f>(VLOOKUP($A45,rets_12M!$A:$I,COLUMN(F$4),FALSE)/12)</f>
        <v>#VALUE!</v>
      </c>
      <c r="G45" s="41" t="e">
        <f>(VLOOKUP($A45,rets_12M!$A:$I,COLUMN(G$4),FALSE)/12)</f>
        <v>#VALUE!</v>
      </c>
      <c r="H45" s="41" t="e">
        <f>(VLOOKUP($A45,rets_12M!$A:$I,COLUMN(H$4),FALSE)/12)</f>
        <v>#VALUE!</v>
      </c>
    </row>
    <row r="46" spans="1:8" x14ac:dyDescent="0.35">
      <c r="A46" s="2">
        <v>34120</v>
      </c>
      <c r="B46" s="41" t="e">
        <f>(VLOOKUP($A46,rets_12M!$A:$I,COLUMN(B$4),FALSE)/12)</f>
        <v>#VALUE!</v>
      </c>
      <c r="C46" s="41">
        <f>(VLOOKUP($A46,rets_12M!$A:$I,COLUMN(C$4),FALSE)/12)</f>
        <v>7.9168787670879284E-3</v>
      </c>
      <c r="D46" s="41">
        <f>(VLOOKUP($A46,rets_12M!$A:$I,COLUMN(D$4),FALSE)/12)</f>
        <v>6.6218335564255009E-3</v>
      </c>
      <c r="E46" s="41">
        <f>(VLOOKUP($A46,rets_12M!$A:$I,COLUMN(E$4),FALSE)/12)</f>
        <v>1.0564078620068751E-2</v>
      </c>
      <c r="F46" s="41" t="e">
        <f>(VLOOKUP($A46,rets_12M!$A:$I,COLUMN(F$4),FALSE)/12)</f>
        <v>#VALUE!</v>
      </c>
      <c r="G46" s="41" t="e">
        <f>(VLOOKUP($A46,rets_12M!$A:$I,COLUMN(G$4),FALSE)/12)</f>
        <v>#VALUE!</v>
      </c>
      <c r="H46" s="41" t="e">
        <f>(VLOOKUP($A46,rets_12M!$A:$I,COLUMN(H$4),FALSE)/12)</f>
        <v>#VALUE!</v>
      </c>
    </row>
    <row r="47" spans="1:8" x14ac:dyDescent="0.35">
      <c r="A47" s="2">
        <v>34150</v>
      </c>
      <c r="B47" s="41" t="e">
        <f>(VLOOKUP($A47,rets_12M!$A:$I,COLUMN(B$4),FALSE)/12)</f>
        <v>#VALUE!</v>
      </c>
      <c r="C47" s="41">
        <f>(VLOOKUP($A47,rets_12M!$A:$I,COLUMN(C$4),FALSE)/12)</f>
        <v>6.0676078118676218E-3</v>
      </c>
      <c r="D47" s="41">
        <f>(VLOOKUP($A47,rets_12M!$A:$I,COLUMN(D$4),FALSE)/12)</f>
        <v>6.835505751733602E-3</v>
      </c>
      <c r="E47" s="41">
        <f>(VLOOKUP($A47,rets_12M!$A:$I,COLUMN(E$4),FALSE)/12)</f>
        <v>1.1506136517504373E-2</v>
      </c>
      <c r="F47" s="41" t="e">
        <f>(VLOOKUP($A47,rets_12M!$A:$I,COLUMN(F$4),FALSE)/12)</f>
        <v>#VALUE!</v>
      </c>
      <c r="G47" s="41" t="e">
        <f>(VLOOKUP($A47,rets_12M!$A:$I,COLUMN(G$4),FALSE)/12)</f>
        <v>#VALUE!</v>
      </c>
      <c r="H47" s="41" t="e">
        <f>(VLOOKUP($A47,rets_12M!$A:$I,COLUMN(H$4),FALSE)/12)</f>
        <v>#VALUE!</v>
      </c>
    </row>
    <row r="48" spans="1:8" x14ac:dyDescent="0.35">
      <c r="A48" s="2">
        <v>34181</v>
      </c>
      <c r="B48" s="41" t="e">
        <f>(VLOOKUP($A48,rets_12M!$A:$I,COLUMN(B$4),FALSE)/12)</f>
        <v>#VALUE!</v>
      </c>
      <c r="C48" s="41">
        <f>(VLOOKUP($A48,rets_12M!$A:$I,COLUMN(C$4),FALSE)/12)</f>
        <v>9.0576422647900747E-3</v>
      </c>
      <c r="D48" s="41">
        <f>(VLOOKUP($A48,rets_12M!$A:$I,COLUMN(D$4),FALSE)/12)</f>
        <v>6.8649146293566958E-3</v>
      </c>
      <c r="E48" s="41">
        <f>(VLOOKUP($A48,rets_12M!$A:$I,COLUMN(E$4),FALSE)/12)</f>
        <v>8.5106304423832966E-3</v>
      </c>
      <c r="F48" s="41" t="e">
        <f>(VLOOKUP($A48,rets_12M!$A:$I,COLUMN(F$4),FALSE)/12)</f>
        <v>#VALUE!</v>
      </c>
      <c r="G48" s="41" t="e">
        <f>(VLOOKUP($A48,rets_12M!$A:$I,COLUMN(G$4),FALSE)/12)</f>
        <v>#VALUE!</v>
      </c>
      <c r="H48" s="41" t="e">
        <f>(VLOOKUP($A48,rets_12M!$A:$I,COLUMN(H$4),FALSE)/12)</f>
        <v>#VALUE!</v>
      </c>
    </row>
    <row r="49" spans="1:8" x14ac:dyDescent="0.35">
      <c r="A49" s="2">
        <v>34212</v>
      </c>
      <c r="B49" s="41" t="e">
        <f>(VLOOKUP($A49,rets_12M!$A:$I,COLUMN(B$4),FALSE)/12)</f>
        <v>#VALUE!</v>
      </c>
      <c r="C49" s="41">
        <f>(VLOOKUP($A49,rets_12M!$A:$I,COLUMN(C$4),FALSE)/12)</f>
        <v>4.9957356816608582E-3</v>
      </c>
      <c r="D49" s="41">
        <f>(VLOOKUP($A49,rets_12M!$A:$I,COLUMN(D$4),FALSE)/12)</f>
        <v>7.6018899768296082E-3</v>
      </c>
      <c r="E49" s="41">
        <f>(VLOOKUP($A49,rets_12M!$A:$I,COLUMN(E$4),FALSE)/12)</f>
        <v>9.6049562642542639E-3</v>
      </c>
      <c r="F49" s="41" t="e">
        <f>(VLOOKUP($A49,rets_12M!$A:$I,COLUMN(F$4),FALSE)/12)</f>
        <v>#VALUE!</v>
      </c>
      <c r="G49" s="41" t="e">
        <f>(VLOOKUP($A49,rets_12M!$A:$I,COLUMN(G$4),FALSE)/12)</f>
        <v>#VALUE!</v>
      </c>
      <c r="H49" s="41" t="e">
        <f>(VLOOKUP($A49,rets_12M!$A:$I,COLUMN(H$4),FALSE)/12)</f>
        <v>#VALUE!</v>
      </c>
    </row>
    <row r="50" spans="1:8" x14ac:dyDescent="0.35">
      <c r="A50" s="2">
        <v>34242</v>
      </c>
      <c r="B50" s="41" t="e">
        <f>(VLOOKUP($A50,rets_12M!$A:$I,COLUMN(B$4),FALSE)/12)</f>
        <v>#VALUE!</v>
      </c>
      <c r="C50" s="41">
        <f>(VLOOKUP($A50,rets_12M!$A:$I,COLUMN(C$4),FALSE)/12)</f>
        <v>-3.6246989695025894E-4</v>
      </c>
      <c r="D50" s="41">
        <f>(VLOOKUP($A50,rets_12M!$A:$I,COLUMN(D$4),FALSE)/12)</f>
        <v>7.4964316489172607E-3</v>
      </c>
      <c r="E50" s="41">
        <f>(VLOOKUP($A50,rets_12M!$A:$I,COLUMN(E$4),FALSE)/12)</f>
        <v>8.6427611819569483E-3</v>
      </c>
      <c r="F50" s="41" t="e">
        <f>(VLOOKUP($A50,rets_12M!$A:$I,COLUMN(F$4),FALSE)/12)</f>
        <v>#VALUE!</v>
      </c>
      <c r="G50" s="41" t="e">
        <f>(VLOOKUP($A50,rets_12M!$A:$I,COLUMN(G$4),FALSE)/12)</f>
        <v>#VALUE!</v>
      </c>
      <c r="H50" s="41" t="e">
        <f>(VLOOKUP($A50,rets_12M!$A:$I,COLUMN(H$4),FALSE)/12)</f>
        <v>#VALUE!</v>
      </c>
    </row>
    <row r="51" spans="1:8" x14ac:dyDescent="0.35">
      <c r="A51" s="2">
        <v>34273</v>
      </c>
      <c r="B51" s="41" t="e">
        <f>(VLOOKUP($A51,rets_12M!$A:$I,COLUMN(B$4),FALSE)/12)</f>
        <v>#VALUE!</v>
      </c>
      <c r="C51" s="41">
        <f>(VLOOKUP($A51,rets_12M!$A:$I,COLUMN(C$4),FALSE)/12)</f>
        <v>4.8900994645736566E-3</v>
      </c>
      <c r="D51" s="41">
        <f>(VLOOKUP($A51,rets_12M!$A:$I,COLUMN(D$4),FALSE)/12)</f>
        <v>7.7281646664229542E-3</v>
      </c>
      <c r="E51" s="41">
        <f>(VLOOKUP($A51,rets_12M!$A:$I,COLUMN(E$4),FALSE)/12)</f>
        <v>1.0594957295113746E-2</v>
      </c>
      <c r="F51" s="41" t="e">
        <f>(VLOOKUP($A51,rets_12M!$A:$I,COLUMN(F$4),FALSE)/12)</f>
        <v>#VALUE!</v>
      </c>
      <c r="G51" s="41" t="e">
        <f>(VLOOKUP($A51,rets_12M!$A:$I,COLUMN(G$4),FALSE)/12)</f>
        <v>#VALUE!</v>
      </c>
      <c r="H51" s="41" t="e">
        <f>(VLOOKUP($A51,rets_12M!$A:$I,COLUMN(H$4),FALSE)/12)</f>
        <v>#VALUE!</v>
      </c>
    </row>
    <row r="52" spans="1:8" x14ac:dyDescent="0.35">
      <c r="A52" s="2">
        <v>34303</v>
      </c>
      <c r="B52" s="41" t="e">
        <f>(VLOOKUP($A52,rets_12M!$A:$I,COLUMN(B$4),FALSE)/12)</f>
        <v>#VALUE!</v>
      </c>
      <c r="C52" s="41">
        <f>(VLOOKUP($A52,rets_12M!$A:$I,COLUMN(C$4),FALSE)/12)</f>
        <v>6.535975463240769E-3</v>
      </c>
      <c r="D52" s="41">
        <f>(VLOOKUP($A52,rets_12M!$A:$I,COLUMN(D$4),FALSE)/12)</f>
        <v>9.0622445738399362E-3</v>
      </c>
      <c r="E52" s="41">
        <f>(VLOOKUP($A52,rets_12M!$A:$I,COLUMN(E$4),FALSE)/12)</f>
        <v>9.6836640707440216E-3</v>
      </c>
      <c r="F52" s="41" t="e">
        <f>(VLOOKUP($A52,rets_12M!$A:$I,COLUMN(F$4),FALSE)/12)</f>
        <v>#VALUE!</v>
      </c>
      <c r="G52" s="41" t="e">
        <f>(VLOOKUP($A52,rets_12M!$A:$I,COLUMN(G$4),FALSE)/12)</f>
        <v>#VALUE!</v>
      </c>
      <c r="H52" s="41" t="e">
        <f>(VLOOKUP($A52,rets_12M!$A:$I,COLUMN(H$4),FALSE)/12)</f>
        <v>#VALUE!</v>
      </c>
    </row>
    <row r="53" spans="1:8" x14ac:dyDescent="0.35">
      <c r="A53" s="2">
        <v>34334</v>
      </c>
      <c r="B53" s="41" t="e">
        <f>(VLOOKUP($A53,rets_12M!$A:$I,COLUMN(B$4),FALSE)/12)</f>
        <v>#VALUE!</v>
      </c>
      <c r="C53" s="41">
        <f>(VLOOKUP($A53,rets_12M!$A:$I,COLUMN(C$4),FALSE)/12)</f>
        <v>1.2051247936999687E-2</v>
      </c>
      <c r="D53" s="41">
        <f>(VLOOKUP($A53,rets_12M!$A:$I,COLUMN(D$4),FALSE)/12)</f>
        <v>9.8203121631526748E-3</v>
      </c>
      <c r="E53" s="41">
        <f>(VLOOKUP($A53,rets_12M!$A:$I,COLUMN(E$4),FALSE)/12)</f>
        <v>8.0344039114887966E-3</v>
      </c>
      <c r="F53" s="41" t="e">
        <f>(VLOOKUP($A53,rets_12M!$A:$I,COLUMN(F$4),FALSE)/12)</f>
        <v>#VALUE!</v>
      </c>
      <c r="G53" s="41" t="e">
        <f>(VLOOKUP($A53,rets_12M!$A:$I,COLUMN(G$4),FALSE)/12)</f>
        <v>#VALUE!</v>
      </c>
      <c r="H53" s="41" t="e">
        <f>(VLOOKUP($A53,rets_12M!$A:$I,COLUMN(H$4),FALSE)/12)</f>
        <v>#VALUE!</v>
      </c>
    </row>
    <row r="54" spans="1:8" x14ac:dyDescent="0.35">
      <c r="A54" s="2">
        <v>34365</v>
      </c>
      <c r="B54" s="41" t="e">
        <f>(VLOOKUP($A54,rets_12M!$A:$I,COLUMN(B$4),FALSE)/12)</f>
        <v>#VALUE!</v>
      </c>
      <c r="C54" s="41">
        <f>(VLOOKUP($A54,rets_12M!$A:$I,COLUMN(C$4),FALSE)/12)</f>
        <v>1.053320477929102E-2</v>
      </c>
      <c r="D54" s="41">
        <f>(VLOOKUP($A54,rets_12M!$A:$I,COLUMN(D$4),FALSE)/12)</f>
        <v>5.6155001501952588E-3</v>
      </c>
      <c r="E54" s="41">
        <f>(VLOOKUP($A54,rets_12M!$A:$I,COLUMN(E$4),FALSE)/12)</f>
        <v>6.9499895540827139E-3</v>
      </c>
      <c r="F54" s="41" t="e">
        <f>(VLOOKUP($A54,rets_12M!$A:$I,COLUMN(F$4),FALSE)/12)</f>
        <v>#VALUE!</v>
      </c>
      <c r="G54" s="41" t="e">
        <f>(VLOOKUP($A54,rets_12M!$A:$I,COLUMN(G$4),FALSE)/12)</f>
        <v>#VALUE!</v>
      </c>
      <c r="H54" s="41" t="e">
        <f>(VLOOKUP($A54,rets_12M!$A:$I,COLUMN(H$4),FALSE)/12)</f>
        <v>#VALUE!</v>
      </c>
    </row>
    <row r="55" spans="1:8" x14ac:dyDescent="0.35">
      <c r="A55" s="2">
        <v>34393</v>
      </c>
      <c r="B55" s="41" t="e">
        <f>(VLOOKUP($A55,rets_12M!$A:$I,COLUMN(B$4),FALSE)/12)</f>
        <v>#VALUE!</v>
      </c>
      <c r="C55" s="41">
        <f>(VLOOKUP($A55,rets_12M!$A:$I,COLUMN(C$4),FALSE)/12)</f>
        <v>1.0719027915019755E-2</v>
      </c>
      <c r="D55" s="41">
        <f>(VLOOKUP($A55,rets_12M!$A:$I,COLUMN(D$4),FALSE)/12)</f>
        <v>3.3453423551272898E-3</v>
      </c>
      <c r="E55" s="41">
        <f>(VLOOKUP($A55,rets_12M!$A:$I,COLUMN(E$4),FALSE)/12)</f>
        <v>2.3499959991863384E-3</v>
      </c>
      <c r="F55" s="41" t="e">
        <f>(VLOOKUP($A55,rets_12M!$A:$I,COLUMN(F$4),FALSE)/12)</f>
        <v>#VALUE!</v>
      </c>
      <c r="G55" s="41" t="e">
        <f>(VLOOKUP($A55,rets_12M!$A:$I,COLUMN(G$4),FALSE)/12)</f>
        <v>#VALUE!</v>
      </c>
      <c r="H55" s="41" t="e">
        <f>(VLOOKUP($A55,rets_12M!$A:$I,COLUMN(H$4),FALSE)/12)</f>
        <v>#VALUE!</v>
      </c>
    </row>
    <row r="56" spans="1:8" x14ac:dyDescent="0.35">
      <c r="A56" s="2">
        <v>34424</v>
      </c>
      <c r="B56" s="41" t="e">
        <f>(VLOOKUP($A56,rets_12M!$A:$I,COLUMN(B$4),FALSE)/12)</f>
        <v>#VALUE!</v>
      </c>
      <c r="C56" s="41">
        <f>(VLOOKUP($A56,rets_12M!$A:$I,COLUMN(C$4),FALSE)/12)</f>
        <v>1.0505308238589214E-2</v>
      </c>
      <c r="D56" s="41">
        <f>(VLOOKUP($A56,rets_12M!$A:$I,COLUMN(D$4),FALSE)/12)</f>
        <v>5.9823538616475451E-3</v>
      </c>
      <c r="E56" s="41">
        <f>(VLOOKUP($A56,rets_12M!$A:$I,COLUMN(E$4),FALSE)/12)</f>
        <v>-7.3371247431644471E-4</v>
      </c>
      <c r="F56" s="41" t="e">
        <f>(VLOOKUP($A56,rets_12M!$A:$I,COLUMN(F$4),FALSE)/12)</f>
        <v>#VALUE!</v>
      </c>
      <c r="G56" s="41" t="e">
        <f>(VLOOKUP($A56,rets_12M!$A:$I,COLUMN(G$4),FALSE)/12)</f>
        <v>#VALUE!</v>
      </c>
      <c r="H56" s="41" t="e">
        <f>(VLOOKUP($A56,rets_12M!$A:$I,COLUMN(H$4),FALSE)/12)</f>
        <v>#VALUE!</v>
      </c>
    </row>
    <row r="57" spans="1:8" x14ac:dyDescent="0.35">
      <c r="A57" s="2">
        <v>34454</v>
      </c>
      <c r="B57" s="41" t="e">
        <f>(VLOOKUP($A57,rets_12M!$A:$I,COLUMN(B$4),FALSE)/12)</f>
        <v>#VALUE!</v>
      </c>
      <c r="C57" s="41">
        <f>(VLOOKUP($A57,rets_12M!$A:$I,COLUMN(C$4),FALSE)/12)</f>
        <v>2.072844179586808E-3</v>
      </c>
      <c r="D57" s="41">
        <f>(VLOOKUP($A57,rets_12M!$A:$I,COLUMN(D$4),FALSE)/12)</f>
        <v>6.8355506798794541E-3</v>
      </c>
      <c r="E57" s="41">
        <f>(VLOOKUP($A57,rets_12M!$A:$I,COLUMN(E$4),FALSE)/12)</f>
        <v>-2.0805823526251397E-3</v>
      </c>
      <c r="F57" s="41" t="e">
        <f>(VLOOKUP($A57,rets_12M!$A:$I,COLUMN(F$4),FALSE)/12)</f>
        <v>#VALUE!</v>
      </c>
      <c r="G57" s="41" t="e">
        <f>(VLOOKUP($A57,rets_12M!$A:$I,COLUMN(G$4),FALSE)/12)</f>
        <v>#VALUE!</v>
      </c>
      <c r="H57" s="41" t="e">
        <f>(VLOOKUP($A57,rets_12M!$A:$I,COLUMN(H$4),FALSE)/12)</f>
        <v>#VALUE!</v>
      </c>
    </row>
    <row r="58" spans="1:8" x14ac:dyDescent="0.35">
      <c r="A58" s="2">
        <v>34485</v>
      </c>
      <c r="B58" s="41" t="e">
        <f>(VLOOKUP($A58,rets_12M!$A:$I,COLUMN(B$4),FALSE)/12)</f>
        <v>#VALUE!</v>
      </c>
      <c r="C58" s="41">
        <f>(VLOOKUP($A58,rets_12M!$A:$I,COLUMN(C$4),FALSE)/12)</f>
        <v>-7.437744158444356E-4</v>
      </c>
      <c r="D58" s="41">
        <f>(VLOOKUP($A58,rets_12M!$A:$I,COLUMN(D$4),FALSE)/12)</f>
        <v>7.0037936935890928E-3</v>
      </c>
      <c r="E58" s="41">
        <f>(VLOOKUP($A58,rets_12M!$A:$I,COLUMN(E$4),FALSE)/12)</f>
        <v>-2.1569416447527281E-3</v>
      </c>
      <c r="F58" s="41" t="e">
        <f>(VLOOKUP($A58,rets_12M!$A:$I,COLUMN(F$4),FALSE)/12)</f>
        <v>#VALUE!</v>
      </c>
      <c r="G58" s="41" t="e">
        <f>(VLOOKUP($A58,rets_12M!$A:$I,COLUMN(G$4),FALSE)/12)</f>
        <v>#VALUE!</v>
      </c>
      <c r="H58" s="41" t="e">
        <f>(VLOOKUP($A58,rets_12M!$A:$I,COLUMN(H$4),FALSE)/12)</f>
        <v>#VALUE!</v>
      </c>
    </row>
    <row r="59" spans="1:8" x14ac:dyDescent="0.35">
      <c r="A59" s="2">
        <v>34515</v>
      </c>
      <c r="B59" s="41" t="e">
        <f>(VLOOKUP($A59,rets_12M!$A:$I,COLUMN(B$4),FALSE)/12)</f>
        <v>#VALUE!</v>
      </c>
      <c r="C59" s="41">
        <f>(VLOOKUP($A59,rets_12M!$A:$I,COLUMN(C$4),FALSE)/12)</f>
        <v>-1.0774430112322115E-3</v>
      </c>
      <c r="D59" s="41">
        <f>(VLOOKUP($A59,rets_12M!$A:$I,COLUMN(D$4),FALSE)/12)</f>
        <v>3.3707083634744914E-3</v>
      </c>
      <c r="E59" s="41">
        <f>(VLOOKUP($A59,rets_12M!$A:$I,COLUMN(E$4),FALSE)/12)</f>
        <v>-4.880826597492764E-3</v>
      </c>
      <c r="F59" s="41" t="e">
        <f>(VLOOKUP($A59,rets_12M!$A:$I,COLUMN(F$4),FALSE)/12)</f>
        <v>#VALUE!</v>
      </c>
      <c r="G59" s="41" t="e">
        <f>(VLOOKUP($A59,rets_12M!$A:$I,COLUMN(G$4),FALSE)/12)</f>
        <v>#VALUE!</v>
      </c>
      <c r="H59" s="41" t="e">
        <f>(VLOOKUP($A59,rets_12M!$A:$I,COLUMN(H$4),FALSE)/12)</f>
        <v>#VALUE!</v>
      </c>
    </row>
    <row r="60" spans="1:8" x14ac:dyDescent="0.35">
      <c r="A60" s="2">
        <v>34546</v>
      </c>
      <c r="B60" s="41" t="e">
        <f>(VLOOKUP($A60,rets_12M!$A:$I,COLUMN(B$4),FALSE)/12)</f>
        <v>#VALUE!</v>
      </c>
      <c r="C60" s="41">
        <f>(VLOOKUP($A60,rets_12M!$A:$I,COLUMN(C$4),FALSE)/12)</f>
        <v>-7.5465580927589204E-3</v>
      </c>
      <c r="D60" s="41">
        <f>(VLOOKUP($A60,rets_12M!$A:$I,COLUMN(D$4),FALSE)/12)</f>
        <v>1.6161550738932513E-3</v>
      </c>
      <c r="E60" s="41">
        <f>(VLOOKUP($A60,rets_12M!$A:$I,COLUMN(E$4),FALSE)/12)</f>
        <v>-3.1932490421850055E-3</v>
      </c>
      <c r="F60" s="41" t="e">
        <f>(VLOOKUP($A60,rets_12M!$A:$I,COLUMN(F$4),FALSE)/12)</f>
        <v>#VALUE!</v>
      </c>
      <c r="G60" s="41" t="e">
        <f>(VLOOKUP($A60,rets_12M!$A:$I,COLUMN(G$4),FALSE)/12)</f>
        <v>#VALUE!</v>
      </c>
      <c r="H60" s="41" t="e">
        <f>(VLOOKUP($A60,rets_12M!$A:$I,COLUMN(H$4),FALSE)/12)</f>
        <v>#VALUE!</v>
      </c>
    </row>
    <row r="61" spans="1:8" x14ac:dyDescent="0.35">
      <c r="A61" s="2">
        <v>34577</v>
      </c>
      <c r="B61" s="41" t="e">
        <f>(VLOOKUP($A61,rets_12M!$A:$I,COLUMN(B$4),FALSE)/12)</f>
        <v>#VALUE!</v>
      </c>
      <c r="C61" s="41">
        <f>(VLOOKUP($A61,rets_12M!$A:$I,COLUMN(C$4),FALSE)/12)</f>
        <v>-2.4121586580124383E-5</v>
      </c>
      <c r="D61" s="41">
        <f>(VLOOKUP($A61,rets_12M!$A:$I,COLUMN(D$4),FALSE)/12)</f>
        <v>-4.9948137205617826E-4</v>
      </c>
      <c r="E61" s="41">
        <f>(VLOOKUP($A61,rets_12M!$A:$I,COLUMN(E$4),FALSE)/12)</f>
        <v>-4.8239942725958789E-3</v>
      </c>
      <c r="F61" s="41" t="e">
        <f>(VLOOKUP($A61,rets_12M!$A:$I,COLUMN(F$4),FALSE)/12)</f>
        <v>#VALUE!</v>
      </c>
      <c r="G61" s="41" t="e">
        <f>(VLOOKUP($A61,rets_12M!$A:$I,COLUMN(G$4),FALSE)/12)</f>
        <v>#VALUE!</v>
      </c>
      <c r="H61" s="41" t="e">
        <f>(VLOOKUP($A61,rets_12M!$A:$I,COLUMN(H$4),FALSE)/12)</f>
        <v>#VALUE!</v>
      </c>
    </row>
    <row r="62" spans="1:8" x14ac:dyDescent="0.35">
      <c r="A62" s="2">
        <v>34607</v>
      </c>
      <c r="B62" s="41" t="e">
        <f>(VLOOKUP($A62,rets_12M!$A:$I,COLUMN(B$4),FALSE)/12)</f>
        <v>#VALUE!</v>
      </c>
      <c r="C62" s="41">
        <f>(VLOOKUP($A62,rets_12M!$A:$I,COLUMN(C$4),FALSE)/12)</f>
        <v>5.8402624326501229E-3</v>
      </c>
      <c r="D62" s="41">
        <f>(VLOOKUP($A62,rets_12M!$A:$I,COLUMN(D$4),FALSE)/12)</f>
        <v>-7.0452794667565566E-4</v>
      </c>
      <c r="E62" s="41">
        <f>(VLOOKUP($A62,rets_12M!$A:$I,COLUMN(E$4),FALSE)/12)</f>
        <v>-7.2899558635557598E-3</v>
      </c>
      <c r="F62" s="41" t="e">
        <f>(VLOOKUP($A62,rets_12M!$A:$I,COLUMN(F$4),FALSE)/12)</f>
        <v>#VALUE!</v>
      </c>
      <c r="G62" s="41" t="e">
        <f>(VLOOKUP($A62,rets_12M!$A:$I,COLUMN(G$4),FALSE)/12)</f>
        <v>#VALUE!</v>
      </c>
      <c r="H62" s="41" t="e">
        <f>(VLOOKUP($A62,rets_12M!$A:$I,COLUMN(H$4),FALSE)/12)</f>
        <v>#VALUE!</v>
      </c>
    </row>
    <row r="63" spans="1:8" x14ac:dyDescent="0.35">
      <c r="A63" s="2">
        <v>34638</v>
      </c>
      <c r="B63" s="41" t="e">
        <f>(VLOOKUP($A63,rets_12M!$A:$I,COLUMN(B$4),FALSE)/12)</f>
        <v>#VALUE!</v>
      </c>
      <c r="C63" s="41">
        <f>(VLOOKUP($A63,rets_12M!$A:$I,COLUMN(C$4),FALSE)/12)</f>
        <v>7.2391554240843384E-5</v>
      </c>
      <c r="D63" s="41">
        <f>(VLOOKUP($A63,rets_12M!$A:$I,COLUMN(D$4),FALSE)/12)</f>
        <v>-1.7259118685429193E-3</v>
      </c>
      <c r="E63" s="41">
        <f>(VLOOKUP($A63,rets_12M!$A:$I,COLUMN(E$4),FALSE)/12)</f>
        <v>-7.7147677568947621E-3</v>
      </c>
      <c r="F63" s="41" t="e">
        <f>(VLOOKUP($A63,rets_12M!$A:$I,COLUMN(F$4),FALSE)/12)</f>
        <v>#VALUE!</v>
      </c>
      <c r="G63" s="41" t="e">
        <f>(VLOOKUP($A63,rets_12M!$A:$I,COLUMN(G$4),FALSE)/12)</f>
        <v>#VALUE!</v>
      </c>
      <c r="H63" s="41" t="e">
        <f>(VLOOKUP($A63,rets_12M!$A:$I,COLUMN(H$4),FALSE)/12)</f>
        <v>#VALUE!</v>
      </c>
    </row>
    <row r="64" spans="1:8" x14ac:dyDescent="0.35">
      <c r="A64" s="2">
        <v>34668</v>
      </c>
      <c r="B64" s="41" t="e">
        <f>(VLOOKUP($A64,rets_12M!$A:$I,COLUMN(B$4),FALSE)/12)</f>
        <v>#VALUE!</v>
      </c>
      <c r="C64" s="41">
        <f>(VLOOKUP($A64,rets_12M!$A:$I,COLUMN(C$4),FALSE)/12)</f>
        <v>-8.8278164584094465E-4</v>
      </c>
      <c r="D64" s="41">
        <f>(VLOOKUP($A64,rets_12M!$A:$I,COLUMN(D$4),FALSE)/12)</f>
        <v>-2.6235140703034046E-3</v>
      </c>
      <c r="E64" s="41">
        <f>(VLOOKUP($A64,rets_12M!$A:$I,COLUMN(E$4),FALSE)/12)</f>
        <v>-6.8541077060604678E-3</v>
      </c>
      <c r="F64" s="41" t="e">
        <f>(VLOOKUP($A64,rets_12M!$A:$I,COLUMN(F$4),FALSE)/12)</f>
        <v>#VALUE!</v>
      </c>
      <c r="G64" s="41" t="e">
        <f>(VLOOKUP($A64,rets_12M!$A:$I,COLUMN(G$4),FALSE)/12)</f>
        <v>#VALUE!</v>
      </c>
      <c r="H64" s="41" t="e">
        <f>(VLOOKUP($A64,rets_12M!$A:$I,COLUMN(H$4),FALSE)/12)</f>
        <v>#VALUE!</v>
      </c>
    </row>
    <row r="65" spans="1:8" x14ac:dyDescent="0.35">
      <c r="A65" s="2">
        <v>34699</v>
      </c>
      <c r="B65" s="41" t="e">
        <f>(VLOOKUP($A65,rets_12M!$A:$I,COLUMN(B$4),FALSE)/12)</f>
        <v>#VALUE!</v>
      </c>
      <c r="C65" s="41">
        <f>(VLOOKUP($A65,rets_12M!$A:$I,COLUMN(C$4),FALSE)/12)</f>
        <v>-5.1107952438358877E-3</v>
      </c>
      <c r="D65" s="41">
        <f>(VLOOKUP($A65,rets_12M!$A:$I,COLUMN(D$4),FALSE)/12)</f>
        <v>-3.6449082297217348E-3</v>
      </c>
      <c r="E65" s="41">
        <f>(VLOOKUP($A65,rets_12M!$A:$I,COLUMN(E$4),FALSE)/12)</f>
        <v>-6.7067265322925578E-3</v>
      </c>
      <c r="F65" s="41" t="e">
        <f>(VLOOKUP($A65,rets_12M!$A:$I,COLUMN(F$4),FALSE)/12)</f>
        <v>#VALUE!</v>
      </c>
      <c r="G65" s="41" t="e">
        <f>(VLOOKUP($A65,rets_12M!$A:$I,COLUMN(G$4),FALSE)/12)</f>
        <v>#VALUE!</v>
      </c>
      <c r="H65" s="41" t="e">
        <f>(VLOOKUP($A65,rets_12M!$A:$I,COLUMN(H$4),FALSE)/12)</f>
        <v>#VALUE!</v>
      </c>
    </row>
    <row r="66" spans="1:8" x14ac:dyDescent="0.35">
      <c r="A66" s="2">
        <v>34730</v>
      </c>
      <c r="B66" s="41" t="e">
        <f>(VLOOKUP($A66,rets_12M!$A:$I,COLUMN(B$4),FALSE)/12)</f>
        <v>#VALUE!</v>
      </c>
      <c r="C66" s="41">
        <f>(VLOOKUP($A66,rets_12M!$A:$I,COLUMN(C$4),FALSE)/12)</f>
        <v>-5.1806786546945522E-3</v>
      </c>
      <c r="D66" s="41">
        <f>(VLOOKUP($A66,rets_12M!$A:$I,COLUMN(D$4),FALSE)/12)</f>
        <v>-8.6197752892187374E-4</v>
      </c>
      <c r="E66" s="41">
        <f>(VLOOKUP($A66,rets_12M!$A:$I,COLUMN(E$4),FALSE)/12)</f>
        <v>-6.4940892013133451E-3</v>
      </c>
      <c r="F66" s="41" t="e">
        <f>(VLOOKUP($A66,rets_12M!$A:$I,COLUMN(F$4),FALSE)/12)</f>
        <v>#VALUE!</v>
      </c>
      <c r="G66" s="41" t="e">
        <f>(VLOOKUP($A66,rets_12M!$A:$I,COLUMN(G$4),FALSE)/12)</f>
        <v>#VALUE!</v>
      </c>
      <c r="H66" s="41" t="e">
        <f>(VLOOKUP($A66,rets_12M!$A:$I,COLUMN(H$4),FALSE)/12)</f>
        <v>#VALUE!</v>
      </c>
    </row>
    <row r="67" spans="1:8" x14ac:dyDescent="0.35">
      <c r="A67" s="2">
        <v>34758</v>
      </c>
      <c r="B67" s="41" t="e">
        <f>(VLOOKUP($A67,rets_12M!$A:$I,COLUMN(B$4),FALSE)/12)</f>
        <v>#VALUE!</v>
      </c>
      <c r="C67" s="41">
        <f>(VLOOKUP($A67,rets_12M!$A:$I,COLUMN(C$4),FALSE)/12)</f>
        <v>-4.8314899428628655E-3</v>
      </c>
      <c r="D67" s="41">
        <f>(VLOOKUP($A67,rets_12M!$A:$I,COLUMN(D$4),FALSE)/12)</f>
        <v>1.3092688672785753E-3</v>
      </c>
      <c r="E67" s="41">
        <f>(VLOOKUP($A67,rets_12M!$A:$I,COLUMN(E$4),FALSE)/12)</f>
        <v>-2.1906106706684005E-3</v>
      </c>
      <c r="F67" s="41" t="e">
        <f>(VLOOKUP($A67,rets_12M!$A:$I,COLUMN(F$4),FALSE)/12)</f>
        <v>#VALUE!</v>
      </c>
      <c r="G67" s="41" t="e">
        <f>(VLOOKUP($A67,rets_12M!$A:$I,COLUMN(G$4),FALSE)/12)</f>
        <v>#VALUE!</v>
      </c>
      <c r="H67" s="41" t="e">
        <f>(VLOOKUP($A67,rets_12M!$A:$I,COLUMN(H$4),FALSE)/12)</f>
        <v>#VALUE!</v>
      </c>
    </row>
    <row r="68" spans="1:8" x14ac:dyDescent="0.35">
      <c r="A68" s="2">
        <v>34789</v>
      </c>
      <c r="B68" s="41" t="e">
        <f>(VLOOKUP($A68,rets_12M!$A:$I,COLUMN(B$4),FALSE)/12)</f>
        <v>#VALUE!</v>
      </c>
      <c r="C68" s="41">
        <f>(VLOOKUP($A68,rets_12M!$A:$I,COLUMN(C$4),FALSE)/12)</f>
        <v>-4.1056458157091025E-3</v>
      </c>
      <c r="D68" s="41">
        <f>(VLOOKUP($A68,rets_12M!$A:$I,COLUMN(D$4),FALSE)/12)</f>
        <v>4.3837154890032743E-3</v>
      </c>
      <c r="E68" s="41">
        <f>(VLOOKUP($A68,rets_12M!$A:$I,COLUMN(E$4),FALSE)/12)</f>
        <v>8.4201349651763513E-4</v>
      </c>
      <c r="F68" s="41" t="e">
        <f>(VLOOKUP($A68,rets_12M!$A:$I,COLUMN(F$4),FALSE)/12)</f>
        <v>#VALUE!</v>
      </c>
      <c r="G68" s="41" t="e">
        <f>(VLOOKUP($A68,rets_12M!$A:$I,COLUMN(G$4),FALSE)/12)</f>
        <v>#VALUE!</v>
      </c>
      <c r="H68" s="41" t="e">
        <f>(VLOOKUP($A68,rets_12M!$A:$I,COLUMN(H$4),FALSE)/12)</f>
        <v>#VALUE!</v>
      </c>
    </row>
    <row r="69" spans="1:8" x14ac:dyDescent="0.35">
      <c r="A69" s="2">
        <v>34819</v>
      </c>
      <c r="B69" s="41" t="e">
        <f>(VLOOKUP($A69,rets_12M!$A:$I,COLUMN(B$4),FALSE)/12)</f>
        <v>#VALUE!</v>
      </c>
      <c r="C69" s="41">
        <f>(VLOOKUP($A69,rets_12M!$A:$I,COLUMN(C$4),FALSE)/12)</f>
        <v>-1.8617425759586321E-3</v>
      </c>
      <c r="D69" s="41">
        <f>(VLOOKUP($A69,rets_12M!$A:$I,COLUMN(D$4),FALSE)/12)</f>
        <v>5.5412211105561604E-3</v>
      </c>
      <c r="E69" s="41">
        <f>(VLOOKUP($A69,rets_12M!$A:$I,COLUMN(E$4),FALSE)/12)</f>
        <v>2.7660778813341871E-3</v>
      </c>
      <c r="F69" s="41" t="e">
        <f>(VLOOKUP($A69,rets_12M!$A:$I,COLUMN(F$4),FALSE)/12)</f>
        <v>#VALUE!</v>
      </c>
      <c r="G69" s="41" t="e">
        <f>(VLOOKUP($A69,rets_12M!$A:$I,COLUMN(G$4),FALSE)/12)</f>
        <v>#VALUE!</v>
      </c>
      <c r="H69" s="41" t="e">
        <f>(VLOOKUP($A69,rets_12M!$A:$I,COLUMN(H$4),FALSE)/12)</f>
        <v>#VALUE!</v>
      </c>
    </row>
    <row r="70" spans="1:8" x14ac:dyDescent="0.35">
      <c r="A70" s="2">
        <v>34850</v>
      </c>
      <c r="B70" s="41" t="e">
        <f>(VLOOKUP($A70,rets_12M!$A:$I,COLUMN(B$4),FALSE)/12)</f>
        <v>#VALUE!</v>
      </c>
      <c r="C70" s="41">
        <f>(VLOOKUP($A70,rets_12M!$A:$I,COLUMN(C$4),FALSE)/12)</f>
        <v>-4.6737773910462228E-3</v>
      </c>
      <c r="D70" s="41">
        <f>(VLOOKUP($A70,rets_12M!$A:$I,COLUMN(D$4),FALSE)/12)</f>
        <v>8.8285686519216644E-3</v>
      </c>
      <c r="E70" s="41">
        <f>(VLOOKUP($A70,rets_12M!$A:$I,COLUMN(E$4),FALSE)/12)</f>
        <v>7.1120513867068413E-3</v>
      </c>
      <c r="F70" s="41" t="e">
        <f>(VLOOKUP($A70,rets_12M!$A:$I,COLUMN(F$4),FALSE)/12)</f>
        <v>#VALUE!</v>
      </c>
      <c r="G70" s="41" t="e">
        <f>(VLOOKUP($A70,rets_12M!$A:$I,COLUMN(G$4),FALSE)/12)</f>
        <v>#VALUE!</v>
      </c>
      <c r="H70" s="41" t="e">
        <f>(VLOOKUP($A70,rets_12M!$A:$I,COLUMN(H$4),FALSE)/12)</f>
        <v>#VALUE!</v>
      </c>
    </row>
    <row r="71" spans="1:8" x14ac:dyDescent="0.35">
      <c r="A71" s="2">
        <v>34880</v>
      </c>
      <c r="B71" s="41" t="e">
        <f>(VLOOKUP($A71,rets_12M!$A:$I,COLUMN(B$4),FALSE)/12)</f>
        <v>#VALUE!</v>
      </c>
      <c r="C71" s="41">
        <f>(VLOOKUP($A71,rets_12M!$A:$I,COLUMN(C$4),FALSE)/12)</f>
        <v>-4.5342218662614191E-3</v>
      </c>
      <c r="D71" s="41">
        <f>(VLOOKUP($A71,rets_12M!$A:$I,COLUMN(D$4),FALSE)/12)</f>
        <v>1.1986003521149166E-2</v>
      </c>
      <c r="E71" s="41">
        <f>(VLOOKUP($A71,rets_12M!$A:$I,COLUMN(E$4),FALSE)/12)</f>
        <v>8.1384380380551402E-3</v>
      </c>
      <c r="F71" s="41" t="e">
        <f>(VLOOKUP($A71,rets_12M!$A:$I,COLUMN(F$4),FALSE)/12)</f>
        <v>#VALUE!</v>
      </c>
      <c r="G71" s="41" t="e">
        <f>(VLOOKUP($A71,rets_12M!$A:$I,COLUMN(G$4),FALSE)/12)</f>
        <v>#VALUE!</v>
      </c>
      <c r="H71" s="41" t="e">
        <f>(VLOOKUP($A71,rets_12M!$A:$I,COLUMN(H$4),FALSE)/12)</f>
        <v>#VALUE!</v>
      </c>
    </row>
    <row r="72" spans="1:8" x14ac:dyDescent="0.35">
      <c r="A72" s="2">
        <v>34911</v>
      </c>
      <c r="B72" s="41" t="e">
        <f>(VLOOKUP($A72,rets_12M!$A:$I,COLUMN(B$4),FALSE)/12)</f>
        <v>#VALUE!</v>
      </c>
      <c r="C72" s="41">
        <f>(VLOOKUP($A72,rets_12M!$A:$I,COLUMN(C$4),FALSE)/12)</f>
        <v>-4.4000826052019342E-3</v>
      </c>
      <c r="D72" s="41">
        <f>(VLOOKUP($A72,rets_12M!$A:$I,COLUMN(D$4),FALSE)/12)</f>
        <v>1.1553708666675358E-2</v>
      </c>
      <c r="E72" s="41">
        <f>(VLOOKUP($A72,rets_12M!$A:$I,COLUMN(E$4),FALSE)/12)</f>
        <v>5.2704023387969978E-3</v>
      </c>
      <c r="F72" s="41" t="e">
        <f>(VLOOKUP($A72,rets_12M!$A:$I,COLUMN(F$4),FALSE)/12)</f>
        <v>#VALUE!</v>
      </c>
      <c r="G72" s="41" t="e">
        <f>(VLOOKUP($A72,rets_12M!$A:$I,COLUMN(G$4),FALSE)/12)</f>
        <v>#VALUE!</v>
      </c>
      <c r="H72" s="41" t="e">
        <f>(VLOOKUP($A72,rets_12M!$A:$I,COLUMN(H$4),FALSE)/12)</f>
        <v>#VALUE!</v>
      </c>
    </row>
    <row r="73" spans="1:8" x14ac:dyDescent="0.35">
      <c r="A73" s="2">
        <v>34942</v>
      </c>
      <c r="B73" s="41" t="e">
        <f>(VLOOKUP($A73,rets_12M!$A:$I,COLUMN(B$4),FALSE)/12)</f>
        <v>#VALUE!</v>
      </c>
      <c r="C73" s="41">
        <f>(VLOOKUP($A73,rets_12M!$A:$I,COLUMN(C$4),FALSE)/12)</f>
        <v>-5.0267855860513895E-3</v>
      </c>
      <c r="D73" s="41">
        <f>(VLOOKUP($A73,rets_12M!$A:$I,COLUMN(D$4),FALSE)/12)</f>
        <v>1.1221227836391198E-2</v>
      </c>
      <c r="E73" s="41">
        <f>(VLOOKUP($A73,rets_12M!$A:$I,COLUMN(E$4),FALSE)/12)</f>
        <v>6.0713909318159493E-3</v>
      </c>
      <c r="F73" s="41" t="e">
        <f>(VLOOKUP($A73,rets_12M!$A:$I,COLUMN(F$4),FALSE)/12)</f>
        <v>#VALUE!</v>
      </c>
      <c r="G73" s="41" t="e">
        <f>(VLOOKUP($A73,rets_12M!$A:$I,COLUMN(G$4),FALSE)/12)</f>
        <v>#VALUE!</v>
      </c>
      <c r="H73" s="41" t="e">
        <f>(VLOOKUP($A73,rets_12M!$A:$I,COLUMN(H$4),FALSE)/12)</f>
        <v>#VALUE!</v>
      </c>
    </row>
    <row r="74" spans="1:8" x14ac:dyDescent="0.35">
      <c r="A74" s="2">
        <v>34972</v>
      </c>
      <c r="B74" s="41" t="e">
        <f>(VLOOKUP($A74,rets_12M!$A:$I,COLUMN(B$4),FALSE)/12)</f>
        <v>#VALUE!</v>
      </c>
      <c r="C74" s="41">
        <f>(VLOOKUP($A74,rets_12M!$A:$I,COLUMN(C$4),FALSE)/12)</f>
        <v>-6.4456456741332309E-3</v>
      </c>
      <c r="D74" s="41">
        <f>(VLOOKUP($A74,rets_12M!$A:$I,COLUMN(D$4),FALSE)/12)</f>
        <v>1.3393614353994018E-2</v>
      </c>
      <c r="E74" s="41">
        <f>(VLOOKUP($A74,rets_12M!$A:$I,COLUMN(E$4),FALSE)/12)</f>
        <v>9.1246322502997659E-3</v>
      </c>
      <c r="F74" s="41" t="e">
        <f>(VLOOKUP($A74,rets_12M!$A:$I,COLUMN(F$4),FALSE)/12)</f>
        <v>#VALUE!</v>
      </c>
      <c r="G74" s="41" t="e">
        <f>(VLOOKUP($A74,rets_12M!$A:$I,COLUMN(G$4),FALSE)/12)</f>
        <v>#VALUE!</v>
      </c>
      <c r="H74" s="41" t="e">
        <f>(VLOOKUP($A74,rets_12M!$A:$I,COLUMN(H$4),FALSE)/12)</f>
        <v>#VALUE!</v>
      </c>
    </row>
    <row r="75" spans="1:8" x14ac:dyDescent="0.35">
      <c r="A75" s="2">
        <v>35003</v>
      </c>
      <c r="B75" s="41" t="e">
        <f>(VLOOKUP($A75,rets_12M!$A:$I,COLUMN(B$4),FALSE)/12)</f>
        <v>#VALUE!</v>
      </c>
      <c r="C75" s="41">
        <f>(VLOOKUP($A75,rets_12M!$A:$I,COLUMN(C$4),FALSE)/12)</f>
        <v>-4.3607220039722505E-3</v>
      </c>
      <c r="D75" s="41">
        <f>(VLOOKUP($A75,rets_12M!$A:$I,COLUMN(D$4),FALSE)/12)</f>
        <v>1.3643877020318643E-2</v>
      </c>
      <c r="E75" s="41">
        <f>(VLOOKUP($A75,rets_12M!$A:$I,COLUMN(E$4),FALSE)/12)</f>
        <v>1.0954715942501247E-2</v>
      </c>
      <c r="F75" s="41" t="e">
        <f>(VLOOKUP($A75,rets_12M!$A:$I,COLUMN(F$4),FALSE)/12)</f>
        <v>#VALUE!</v>
      </c>
      <c r="G75" s="41" t="e">
        <f>(VLOOKUP($A75,rets_12M!$A:$I,COLUMN(G$4),FALSE)/12)</f>
        <v>#VALUE!</v>
      </c>
      <c r="H75" s="41" t="e">
        <f>(VLOOKUP($A75,rets_12M!$A:$I,COLUMN(H$4),FALSE)/12)</f>
        <v>#VALUE!</v>
      </c>
    </row>
    <row r="76" spans="1:8" x14ac:dyDescent="0.35">
      <c r="A76" s="2">
        <v>35033</v>
      </c>
      <c r="B76" s="41" t="e">
        <f>(VLOOKUP($A76,rets_12M!$A:$I,COLUMN(B$4),FALSE)/12)</f>
        <v>#VALUE!</v>
      </c>
      <c r="C76" s="41">
        <f>(VLOOKUP($A76,rets_12M!$A:$I,COLUMN(C$4),FALSE)/12)</f>
        <v>-2.9819224726685321E-3</v>
      </c>
      <c r="D76" s="41">
        <f>(VLOOKUP($A76,rets_12M!$A:$I,COLUMN(D$4),FALSE)/12)</f>
        <v>1.4216029199300428E-2</v>
      </c>
      <c r="E76" s="41">
        <f>(VLOOKUP($A76,rets_12M!$A:$I,COLUMN(E$4),FALSE)/12)</f>
        <v>1.2826505257416446E-2</v>
      </c>
      <c r="F76" s="41" t="e">
        <f>(VLOOKUP($A76,rets_12M!$A:$I,COLUMN(F$4),FALSE)/12)</f>
        <v>#VALUE!</v>
      </c>
      <c r="G76" s="41" t="e">
        <f>(VLOOKUP($A76,rets_12M!$A:$I,COLUMN(G$4),FALSE)/12)</f>
        <v>#VALUE!</v>
      </c>
      <c r="H76" s="41" t="e">
        <f>(VLOOKUP($A76,rets_12M!$A:$I,COLUMN(H$4),FALSE)/12)</f>
        <v>#VALUE!</v>
      </c>
    </row>
    <row r="77" spans="1:8" x14ac:dyDescent="0.35">
      <c r="A77" s="2">
        <v>35064</v>
      </c>
      <c r="B77" s="41" t="e">
        <f>(VLOOKUP($A77,rets_12M!$A:$I,COLUMN(B$4),FALSE)/12)</f>
        <v>#VALUE!</v>
      </c>
      <c r="C77" s="41">
        <f>(VLOOKUP($A77,rets_12M!$A:$I,COLUMN(C$4),FALSE)/12)</f>
        <v>-3.0643671898218186E-3</v>
      </c>
      <c r="D77" s="41">
        <f>(VLOOKUP($A77,rets_12M!$A:$I,COLUMN(D$4),FALSE)/12)</f>
        <v>1.2209248535386796E-2</v>
      </c>
      <c r="E77" s="41">
        <f>(VLOOKUP($A77,rets_12M!$A:$I,COLUMN(E$4),FALSE)/12)</f>
        <v>1.3404814170098625E-2</v>
      </c>
      <c r="F77" s="41" t="e">
        <f>(VLOOKUP($A77,rets_12M!$A:$I,COLUMN(F$4),FALSE)/12)</f>
        <v>#VALUE!</v>
      </c>
      <c r="G77" s="41" t="e">
        <f>(VLOOKUP($A77,rets_12M!$A:$I,COLUMN(G$4),FALSE)/12)</f>
        <v>#VALUE!</v>
      </c>
      <c r="H77" s="41" t="e">
        <f>(VLOOKUP($A77,rets_12M!$A:$I,COLUMN(H$4),FALSE)/12)</f>
        <v>#VALUE!</v>
      </c>
    </row>
    <row r="78" spans="1:8" x14ac:dyDescent="0.35">
      <c r="A78" s="2">
        <v>35095</v>
      </c>
      <c r="B78" s="41" t="e">
        <f>(VLOOKUP($A78,rets_12M!$A:$I,COLUMN(B$4),FALSE)/12)</f>
        <v>#VALUE!</v>
      </c>
      <c r="C78" s="41">
        <f>(VLOOKUP($A78,rets_12M!$A:$I,COLUMN(C$4),FALSE)/12)</f>
        <v>3.088557745802837E-3</v>
      </c>
      <c r="D78" s="41">
        <f>(VLOOKUP($A78,rets_12M!$A:$I,COLUMN(D$4),FALSE)/12)</f>
        <v>1.2345414538648106E-2</v>
      </c>
      <c r="E78" s="41">
        <f>(VLOOKUP($A78,rets_12M!$A:$I,COLUMN(E$4),FALSE)/12)</f>
        <v>1.1947570742265582E-2</v>
      </c>
      <c r="F78" s="41" t="e">
        <f>(VLOOKUP($A78,rets_12M!$A:$I,COLUMN(F$4),FALSE)/12)</f>
        <v>#VALUE!</v>
      </c>
      <c r="G78" s="41" t="e">
        <f>(VLOOKUP($A78,rets_12M!$A:$I,COLUMN(G$4),FALSE)/12)</f>
        <v>#VALUE!</v>
      </c>
      <c r="H78" s="41" t="e">
        <f>(VLOOKUP($A78,rets_12M!$A:$I,COLUMN(H$4),FALSE)/12)</f>
        <v>#VALUE!</v>
      </c>
    </row>
    <row r="79" spans="1:8" x14ac:dyDescent="0.35">
      <c r="A79" s="2">
        <v>35124</v>
      </c>
      <c r="B79" s="41" t="e">
        <f>(VLOOKUP($A79,rets_12M!$A:$I,COLUMN(B$4),FALSE)/12)</f>
        <v>#VALUE!</v>
      </c>
      <c r="C79" s="41">
        <f>(VLOOKUP($A79,rets_12M!$A:$I,COLUMN(C$4),FALSE)/12)</f>
        <v>1.4095449702025882E-3</v>
      </c>
      <c r="D79" s="41">
        <f>(VLOOKUP($A79,rets_12M!$A:$I,COLUMN(D$4),FALSE)/12)</f>
        <v>9.6853445780772183E-3</v>
      </c>
      <c r="E79" s="41">
        <f>(VLOOKUP($A79,rets_12M!$A:$I,COLUMN(E$4),FALSE)/12)</f>
        <v>6.755671298971107E-3</v>
      </c>
      <c r="F79" s="41" t="e">
        <f>(VLOOKUP($A79,rets_12M!$A:$I,COLUMN(F$4),FALSE)/12)</f>
        <v>#VALUE!</v>
      </c>
      <c r="G79" s="41" t="e">
        <f>(VLOOKUP($A79,rets_12M!$A:$I,COLUMN(G$4),FALSE)/12)</f>
        <v>#VALUE!</v>
      </c>
      <c r="H79" s="41" t="e">
        <f>(VLOOKUP($A79,rets_12M!$A:$I,COLUMN(H$4),FALSE)/12)</f>
        <v>#VALUE!</v>
      </c>
    </row>
    <row r="80" spans="1:8" x14ac:dyDescent="0.35">
      <c r="A80" s="2">
        <v>35155</v>
      </c>
      <c r="B80" s="41" t="e">
        <f>(VLOOKUP($A80,rets_12M!$A:$I,COLUMN(B$4),FALSE)/12)</f>
        <v>#VALUE!</v>
      </c>
      <c r="C80" s="41">
        <f>(VLOOKUP($A80,rets_12M!$A:$I,COLUMN(C$4),FALSE)/12)</f>
        <v>-2.5630787951116487E-3</v>
      </c>
      <c r="D80" s="41">
        <f>(VLOOKUP($A80,rets_12M!$A:$I,COLUMN(D$4),FALSE)/12)</f>
        <v>7.3043551452169524E-3</v>
      </c>
      <c r="E80" s="41">
        <f>(VLOOKUP($A80,rets_12M!$A:$I,COLUMN(E$4),FALSE)/12)</f>
        <v>5.2032760128915738E-3</v>
      </c>
      <c r="F80" s="41" t="e">
        <f>(VLOOKUP($A80,rets_12M!$A:$I,COLUMN(F$4),FALSE)/12)</f>
        <v>#VALUE!</v>
      </c>
      <c r="G80" s="41" t="e">
        <f>(VLOOKUP($A80,rets_12M!$A:$I,COLUMN(G$4),FALSE)/12)</f>
        <v>#VALUE!</v>
      </c>
      <c r="H80" s="41" t="e">
        <f>(VLOOKUP($A80,rets_12M!$A:$I,COLUMN(H$4),FALSE)/12)</f>
        <v>#VALUE!</v>
      </c>
    </row>
    <row r="81" spans="1:8" x14ac:dyDescent="0.35">
      <c r="A81" s="2">
        <v>35185</v>
      </c>
      <c r="B81" s="41" t="e">
        <f>(VLOOKUP($A81,rets_12M!$A:$I,COLUMN(B$4),FALSE)/12)</f>
        <v>#VALUE!</v>
      </c>
      <c r="C81" s="41">
        <f>(VLOOKUP($A81,rets_12M!$A:$I,COLUMN(C$4),FALSE)/12)</f>
        <v>-2.3654768626794422E-3</v>
      </c>
      <c r="D81" s="41">
        <f>(VLOOKUP($A81,rets_12M!$A:$I,COLUMN(D$4),FALSE)/12)</f>
        <v>4.756051119499098E-3</v>
      </c>
      <c r="E81" s="41">
        <f>(VLOOKUP($A81,rets_12M!$A:$I,COLUMN(E$4),FALSE)/12)</f>
        <v>2.8934602741755113E-3</v>
      </c>
      <c r="F81" s="41" t="e">
        <f>(VLOOKUP($A81,rets_12M!$A:$I,COLUMN(F$4),FALSE)/12)</f>
        <v>#VALUE!</v>
      </c>
      <c r="G81" s="41" t="e">
        <f>(VLOOKUP($A81,rets_12M!$A:$I,COLUMN(G$4),FALSE)/12)</f>
        <v>#VALUE!</v>
      </c>
      <c r="H81" s="41" t="e">
        <f>(VLOOKUP($A81,rets_12M!$A:$I,COLUMN(H$4),FALSE)/12)</f>
        <v>#VALUE!</v>
      </c>
    </row>
    <row r="82" spans="1:8" x14ac:dyDescent="0.35">
      <c r="A82" s="2">
        <v>35216</v>
      </c>
      <c r="B82" s="41" t="e">
        <f>(VLOOKUP($A82,rets_12M!$A:$I,COLUMN(B$4),FALSE)/12)</f>
        <v>#VALUE!</v>
      </c>
      <c r="C82" s="41">
        <f>(VLOOKUP($A82,rets_12M!$A:$I,COLUMN(C$4),FALSE)/12)</f>
        <v>-1.8573499986196211E-3</v>
      </c>
      <c r="D82" s="41">
        <f>(VLOOKUP($A82,rets_12M!$A:$I,COLUMN(D$4),FALSE)/12)</f>
        <v>2.7339887508846159E-3</v>
      </c>
      <c r="E82" s="41">
        <f>(VLOOKUP($A82,rets_12M!$A:$I,COLUMN(E$4),FALSE)/12)</f>
        <v>-1.7815681337915075E-3</v>
      </c>
      <c r="F82" s="41" t="e">
        <f>(VLOOKUP($A82,rets_12M!$A:$I,COLUMN(F$4),FALSE)/12)</f>
        <v>#VALUE!</v>
      </c>
      <c r="G82" s="41" t="e">
        <f>(VLOOKUP($A82,rets_12M!$A:$I,COLUMN(G$4),FALSE)/12)</f>
        <v>#VALUE!</v>
      </c>
      <c r="H82" s="41" t="e">
        <f>(VLOOKUP($A82,rets_12M!$A:$I,COLUMN(H$4),FALSE)/12)</f>
        <v>#VALUE!</v>
      </c>
    </row>
    <row r="83" spans="1:8" x14ac:dyDescent="0.35">
      <c r="A83" s="2">
        <v>35246</v>
      </c>
      <c r="B83" s="41" t="e">
        <f>(VLOOKUP($A83,rets_12M!$A:$I,COLUMN(B$4),FALSE)/12)</f>
        <v>#VALUE!</v>
      </c>
      <c r="C83" s="41">
        <f>(VLOOKUP($A83,rets_12M!$A:$I,COLUMN(C$4),FALSE)/12)</f>
        <v>-4.0927655313039157E-3</v>
      </c>
      <c r="D83" s="41">
        <f>(VLOOKUP($A83,rets_12M!$A:$I,COLUMN(D$4),FALSE)/12)</f>
        <v>2.4526731983709102E-3</v>
      </c>
      <c r="E83" s="41">
        <f>(VLOOKUP($A83,rets_12M!$A:$I,COLUMN(E$4),FALSE)/12)</f>
        <v>-9.3480568809251041E-4</v>
      </c>
      <c r="F83" s="41" t="e">
        <f>(VLOOKUP($A83,rets_12M!$A:$I,COLUMN(F$4),FALSE)/12)</f>
        <v>#VALUE!</v>
      </c>
      <c r="G83" s="41" t="e">
        <f>(VLOOKUP($A83,rets_12M!$A:$I,COLUMN(G$4),FALSE)/12)</f>
        <v>#VALUE!</v>
      </c>
      <c r="H83" s="41" t="e">
        <f>(VLOOKUP($A83,rets_12M!$A:$I,COLUMN(H$4),FALSE)/12)</f>
        <v>#VALUE!</v>
      </c>
    </row>
    <row r="84" spans="1:8" x14ac:dyDescent="0.35">
      <c r="A84" s="2">
        <v>35277</v>
      </c>
      <c r="B84" s="41" t="e">
        <f>(VLOOKUP($A84,rets_12M!$A:$I,COLUMN(B$4),FALSE)/12)</f>
        <v>#VALUE!</v>
      </c>
      <c r="C84" s="41">
        <f>(VLOOKUP($A84,rets_12M!$A:$I,COLUMN(C$4),FALSE)/12)</f>
        <v>-2.0522054014155875E-3</v>
      </c>
      <c r="D84" s="41">
        <f>(VLOOKUP($A84,rets_12M!$A:$I,COLUMN(D$4),FALSE)/12)</f>
        <v>2.850052460864986E-3</v>
      </c>
      <c r="E84" s="41">
        <f>(VLOOKUP($A84,rets_12M!$A:$I,COLUMN(E$4),FALSE)/12)</f>
        <v>-3.264424229319311E-4</v>
      </c>
      <c r="F84" s="41" t="e">
        <f>(VLOOKUP($A84,rets_12M!$A:$I,COLUMN(F$4),FALSE)/12)</f>
        <v>#VALUE!</v>
      </c>
      <c r="G84" s="41" t="e">
        <f>(VLOOKUP($A84,rets_12M!$A:$I,COLUMN(G$4),FALSE)/12)</f>
        <v>#VALUE!</v>
      </c>
      <c r="H84" s="41" t="e">
        <f>(VLOOKUP($A84,rets_12M!$A:$I,COLUMN(H$4),FALSE)/12)</f>
        <v>#VALUE!</v>
      </c>
    </row>
    <row r="85" spans="1:8" x14ac:dyDescent="0.35">
      <c r="A85" s="2">
        <v>35308</v>
      </c>
      <c r="B85" s="41" t="e">
        <f>(VLOOKUP($A85,rets_12M!$A:$I,COLUMN(B$4),FALSE)/12)</f>
        <v>#VALUE!</v>
      </c>
      <c r="C85" s="41">
        <f>(VLOOKUP($A85,rets_12M!$A:$I,COLUMN(C$4),FALSE)/12)</f>
        <v>-2.1107493848105487E-3</v>
      </c>
      <c r="D85" s="41">
        <f>(VLOOKUP($A85,rets_12M!$A:$I,COLUMN(D$4),FALSE)/12)</f>
        <v>6.7874818845533409E-3</v>
      </c>
      <c r="E85" s="41">
        <f>(VLOOKUP($A85,rets_12M!$A:$I,COLUMN(E$4),FALSE)/12)</f>
        <v>-1.9015656917063435E-3</v>
      </c>
      <c r="F85" s="41" t="e">
        <f>(VLOOKUP($A85,rets_12M!$A:$I,COLUMN(F$4),FALSE)/12)</f>
        <v>#VALUE!</v>
      </c>
      <c r="G85" s="41" t="e">
        <f>(VLOOKUP($A85,rets_12M!$A:$I,COLUMN(G$4),FALSE)/12)</f>
        <v>#VALUE!</v>
      </c>
      <c r="H85" s="41" t="e">
        <f>(VLOOKUP($A85,rets_12M!$A:$I,COLUMN(H$4),FALSE)/12)</f>
        <v>#VALUE!</v>
      </c>
    </row>
    <row r="86" spans="1:8" x14ac:dyDescent="0.35">
      <c r="A86" s="2">
        <v>35338</v>
      </c>
      <c r="B86" s="41" t="e">
        <f>(VLOOKUP($A86,rets_12M!$A:$I,COLUMN(B$4),FALSE)/12)</f>
        <v>#VALUE!</v>
      </c>
      <c r="C86" s="41">
        <f>(VLOOKUP($A86,rets_12M!$A:$I,COLUMN(C$4),FALSE)/12)</f>
        <v>-4.270852267128848E-3</v>
      </c>
      <c r="D86" s="41">
        <f>(VLOOKUP($A86,rets_12M!$A:$I,COLUMN(D$4),FALSE)/12)</f>
        <v>4.6216853173360701E-3</v>
      </c>
      <c r="E86" s="41">
        <f>(VLOOKUP($A86,rets_12M!$A:$I,COLUMN(E$4),FALSE)/12)</f>
        <v>-1.1142473946191556E-3</v>
      </c>
      <c r="F86" s="41" t="e">
        <f>(VLOOKUP($A86,rets_12M!$A:$I,COLUMN(F$4),FALSE)/12)</f>
        <v>#VALUE!</v>
      </c>
      <c r="G86" s="41" t="e">
        <f>(VLOOKUP($A86,rets_12M!$A:$I,COLUMN(G$4),FALSE)/12)</f>
        <v>#VALUE!</v>
      </c>
      <c r="H86" s="41" t="e">
        <f>(VLOOKUP($A86,rets_12M!$A:$I,COLUMN(H$4),FALSE)/12)</f>
        <v>#VALUE!</v>
      </c>
    </row>
    <row r="87" spans="1:8" x14ac:dyDescent="0.35">
      <c r="A87" s="2">
        <v>35369</v>
      </c>
      <c r="B87" s="41" t="e">
        <f>(VLOOKUP($A87,rets_12M!$A:$I,COLUMN(B$4),FALSE)/12)</f>
        <v>#VALUE!</v>
      </c>
      <c r="C87" s="41">
        <f>(VLOOKUP($A87,rets_12M!$A:$I,COLUMN(C$4),FALSE)/12)</f>
        <v>-4.1108019225904362E-3</v>
      </c>
      <c r="D87" s="41">
        <f>(VLOOKUP($A87,rets_12M!$A:$I,COLUMN(D$4),FALSE)/12)</f>
        <v>6.8416834397199144E-3</v>
      </c>
      <c r="E87" s="41">
        <f>(VLOOKUP($A87,rets_12M!$A:$I,COLUMN(E$4),FALSE)/12)</f>
        <v>-2.8307394826343479E-4</v>
      </c>
      <c r="F87" s="41" t="e">
        <f>(VLOOKUP($A87,rets_12M!$A:$I,COLUMN(F$4),FALSE)/12)</f>
        <v>#VALUE!</v>
      </c>
      <c r="G87" s="41" t="e">
        <f>(VLOOKUP($A87,rets_12M!$A:$I,COLUMN(G$4),FALSE)/12)</f>
        <v>#VALUE!</v>
      </c>
      <c r="H87" s="41" t="e">
        <f>(VLOOKUP($A87,rets_12M!$A:$I,COLUMN(H$4),FALSE)/12)</f>
        <v>#VALUE!</v>
      </c>
    </row>
    <row r="88" spans="1:8" x14ac:dyDescent="0.35">
      <c r="A88" s="2">
        <v>35399</v>
      </c>
      <c r="B88" s="41" t="e">
        <f>(VLOOKUP($A88,rets_12M!$A:$I,COLUMN(B$4),FALSE)/12)</f>
        <v>#VALUE!</v>
      </c>
      <c r="C88" s="41">
        <f>(VLOOKUP($A88,rets_12M!$A:$I,COLUMN(C$4),FALSE)/12)</f>
        <v>-5.8678557060808101E-3</v>
      </c>
      <c r="D88" s="41">
        <f>(VLOOKUP($A88,rets_12M!$A:$I,COLUMN(D$4),FALSE)/12)</f>
        <v>6.1370020990235141E-3</v>
      </c>
      <c r="E88" s="41">
        <f>(VLOOKUP($A88,rets_12M!$A:$I,COLUMN(E$4),FALSE)/12)</f>
        <v>-9.7235662335345044E-5</v>
      </c>
      <c r="F88" s="41" t="e">
        <f>(VLOOKUP($A88,rets_12M!$A:$I,COLUMN(F$4),FALSE)/12)</f>
        <v>#VALUE!</v>
      </c>
      <c r="G88" s="41" t="e">
        <f>(VLOOKUP($A88,rets_12M!$A:$I,COLUMN(G$4),FALSE)/12)</f>
        <v>#VALUE!</v>
      </c>
      <c r="H88" s="41" t="e">
        <f>(VLOOKUP($A88,rets_12M!$A:$I,COLUMN(H$4),FALSE)/12)</f>
        <v>#VALUE!</v>
      </c>
    </row>
    <row r="89" spans="1:8" x14ac:dyDescent="0.35">
      <c r="A89" s="2">
        <v>35430</v>
      </c>
      <c r="B89" s="41" t="e">
        <f>(VLOOKUP($A89,rets_12M!$A:$I,COLUMN(B$4),FALSE)/12)</f>
        <v>#VALUE!</v>
      </c>
      <c r="C89" s="41">
        <f>(VLOOKUP($A89,rets_12M!$A:$I,COLUMN(C$4),FALSE)/12)</f>
        <v>-6.9678476256241906E-3</v>
      </c>
      <c r="D89" s="41">
        <f>(VLOOKUP($A89,rets_12M!$A:$I,COLUMN(D$4),FALSE)/12)</f>
        <v>6.42969894582555E-3</v>
      </c>
      <c r="E89" s="41">
        <f>(VLOOKUP($A89,rets_12M!$A:$I,COLUMN(E$4),FALSE)/12)</f>
        <v>-2.7599520799053145E-3</v>
      </c>
      <c r="F89" s="41" t="e">
        <f>(VLOOKUP($A89,rets_12M!$A:$I,COLUMN(F$4),FALSE)/12)</f>
        <v>#VALUE!</v>
      </c>
      <c r="G89" s="41" t="e">
        <f>(VLOOKUP($A89,rets_12M!$A:$I,COLUMN(G$4),FALSE)/12)</f>
        <v>#VALUE!</v>
      </c>
      <c r="H89" s="41" t="e">
        <f>(VLOOKUP($A89,rets_12M!$A:$I,COLUMN(H$4),FALSE)/12)</f>
        <v>#VALUE!</v>
      </c>
    </row>
    <row r="90" spans="1:8" x14ac:dyDescent="0.35">
      <c r="A90" s="2">
        <v>35461</v>
      </c>
      <c r="B90" s="41" t="e">
        <f>(VLOOKUP($A90,rets_12M!$A:$I,COLUMN(B$4),FALSE)/12)</f>
        <v>#VALUE!</v>
      </c>
      <c r="C90" s="41">
        <f>(VLOOKUP($A90,rets_12M!$A:$I,COLUMN(C$4),FALSE)/12)</f>
        <v>-1.5353872172520175E-2</v>
      </c>
      <c r="D90" s="41">
        <f>(VLOOKUP($A90,rets_12M!$A:$I,COLUMN(D$4),FALSE)/12)</f>
        <v>8.0986687590319049E-3</v>
      </c>
      <c r="E90" s="41">
        <f>(VLOOKUP($A90,rets_12M!$A:$I,COLUMN(E$4),FALSE)/12)</f>
        <v>-3.1887469443665495E-3</v>
      </c>
      <c r="F90" s="41" t="e">
        <f>(VLOOKUP($A90,rets_12M!$A:$I,COLUMN(F$4),FALSE)/12)</f>
        <v>#VALUE!</v>
      </c>
      <c r="G90" s="41" t="e">
        <f>(VLOOKUP($A90,rets_12M!$A:$I,COLUMN(G$4),FALSE)/12)</f>
        <v>#VALUE!</v>
      </c>
      <c r="H90" s="41" t="e">
        <f>(VLOOKUP($A90,rets_12M!$A:$I,COLUMN(H$4),FALSE)/12)</f>
        <v>#VALUE!</v>
      </c>
    </row>
    <row r="91" spans="1:8" x14ac:dyDescent="0.35">
      <c r="A91" s="2">
        <v>35489</v>
      </c>
      <c r="B91" s="41" t="e">
        <f>(VLOOKUP($A91,rets_12M!$A:$I,COLUMN(B$4),FALSE)/12)</f>
        <v>#VALUE!</v>
      </c>
      <c r="C91" s="41">
        <f>(VLOOKUP($A91,rets_12M!$A:$I,COLUMN(C$4),FALSE)/12)</f>
        <v>-1.0295933333928356E-2</v>
      </c>
      <c r="D91" s="41">
        <f>(VLOOKUP($A91,rets_12M!$A:$I,COLUMN(D$4),FALSE)/12)</f>
        <v>8.7353335332336548E-3</v>
      </c>
      <c r="E91" s="41">
        <f>(VLOOKUP($A91,rets_12M!$A:$I,COLUMN(E$4),FALSE)/12)</f>
        <v>-1.0943918947305582E-3</v>
      </c>
      <c r="F91" s="41" t="e">
        <f>(VLOOKUP($A91,rets_12M!$A:$I,COLUMN(F$4),FALSE)/12)</f>
        <v>#VALUE!</v>
      </c>
      <c r="G91" s="41" t="e">
        <f>(VLOOKUP($A91,rets_12M!$A:$I,COLUMN(G$4),FALSE)/12)</f>
        <v>#VALUE!</v>
      </c>
      <c r="H91" s="41" t="e">
        <f>(VLOOKUP($A91,rets_12M!$A:$I,COLUMN(H$4),FALSE)/12)</f>
        <v>#VALUE!</v>
      </c>
    </row>
    <row r="92" spans="1:8" x14ac:dyDescent="0.35">
      <c r="A92" s="2">
        <v>35520</v>
      </c>
      <c r="B92" s="41" t="e">
        <f>(VLOOKUP($A92,rets_12M!$A:$I,COLUMN(B$4),FALSE)/12)</f>
        <v>#VALUE!</v>
      </c>
      <c r="C92" s="41">
        <f>(VLOOKUP($A92,rets_12M!$A:$I,COLUMN(C$4),FALSE)/12)</f>
        <v>-1.195078449657321E-2</v>
      </c>
      <c r="D92" s="41">
        <f>(VLOOKUP($A92,rets_12M!$A:$I,COLUMN(D$4),FALSE)/12)</f>
        <v>8.0029459325247632E-3</v>
      </c>
      <c r="E92" s="41">
        <f>(VLOOKUP($A92,rets_12M!$A:$I,COLUMN(E$4),FALSE)/12)</f>
        <v>-1.4012535195512081E-3</v>
      </c>
      <c r="F92" s="41" t="e">
        <f>(VLOOKUP($A92,rets_12M!$A:$I,COLUMN(F$4),FALSE)/12)</f>
        <v>#VALUE!</v>
      </c>
      <c r="G92" s="41" t="e">
        <f>(VLOOKUP($A92,rets_12M!$A:$I,COLUMN(G$4),FALSE)/12)</f>
        <v>#VALUE!</v>
      </c>
      <c r="H92" s="41" t="e">
        <f>(VLOOKUP($A92,rets_12M!$A:$I,COLUMN(H$4),FALSE)/12)</f>
        <v>#VALUE!</v>
      </c>
    </row>
    <row r="93" spans="1:8" x14ac:dyDescent="0.35">
      <c r="A93" s="2">
        <v>35550</v>
      </c>
      <c r="B93" s="41" t="e">
        <f>(VLOOKUP($A93,rets_12M!$A:$I,COLUMN(B$4),FALSE)/12)</f>
        <v>#VALUE!</v>
      </c>
      <c r="C93" s="41">
        <f>(VLOOKUP($A93,rets_12M!$A:$I,COLUMN(C$4),FALSE)/12)</f>
        <v>-1.3675134546836729E-2</v>
      </c>
      <c r="D93" s="41">
        <f>(VLOOKUP($A93,rets_12M!$A:$I,COLUMN(D$4),FALSE)/12)</f>
        <v>8.5040039098716411E-3</v>
      </c>
      <c r="E93" s="41">
        <f>(VLOOKUP($A93,rets_12M!$A:$I,COLUMN(E$4),FALSE)/12)</f>
        <v>8.2537097150372129E-4</v>
      </c>
      <c r="F93" s="41" t="e">
        <f>(VLOOKUP($A93,rets_12M!$A:$I,COLUMN(F$4),FALSE)/12)</f>
        <v>#VALUE!</v>
      </c>
      <c r="G93" s="41" t="e">
        <f>(VLOOKUP($A93,rets_12M!$A:$I,COLUMN(G$4),FALSE)/12)</f>
        <v>#VALUE!</v>
      </c>
      <c r="H93" s="41" t="e">
        <f>(VLOOKUP($A93,rets_12M!$A:$I,COLUMN(H$4),FALSE)/12)</f>
        <v>#VALUE!</v>
      </c>
    </row>
    <row r="94" spans="1:8" x14ac:dyDescent="0.35">
      <c r="A94" s="2">
        <v>35581</v>
      </c>
      <c r="B94" s="41" t="e">
        <f>(VLOOKUP($A94,rets_12M!$A:$I,COLUMN(B$4),FALSE)/12)</f>
        <v>#VALUE!</v>
      </c>
      <c r="C94" s="41">
        <f>(VLOOKUP($A94,rets_12M!$A:$I,COLUMN(C$4),FALSE)/12)</f>
        <v>-1.2631508193883553E-2</v>
      </c>
      <c r="D94" s="41">
        <f>(VLOOKUP($A94,rets_12M!$A:$I,COLUMN(D$4),FALSE)/12)</f>
        <v>6.2275249341918011E-3</v>
      </c>
      <c r="E94" s="41">
        <f>(VLOOKUP($A94,rets_12M!$A:$I,COLUMN(E$4),FALSE)/12)</f>
        <v>2.1356200220306598E-3</v>
      </c>
      <c r="F94" s="41" t="e">
        <f>(VLOOKUP($A94,rets_12M!$A:$I,COLUMN(F$4),FALSE)/12)</f>
        <v>#VALUE!</v>
      </c>
      <c r="G94" s="41" t="e">
        <f>(VLOOKUP($A94,rets_12M!$A:$I,COLUMN(G$4),FALSE)/12)</f>
        <v>#VALUE!</v>
      </c>
      <c r="H94" s="41" t="e">
        <f>(VLOOKUP($A94,rets_12M!$A:$I,COLUMN(H$4),FALSE)/12)</f>
        <v>#VALUE!</v>
      </c>
    </row>
    <row r="95" spans="1:8" x14ac:dyDescent="0.35">
      <c r="A95" s="2">
        <v>35611</v>
      </c>
      <c r="B95" s="41" t="e">
        <f>(VLOOKUP($A95,rets_12M!$A:$I,COLUMN(B$4),FALSE)/12)</f>
        <v>#VALUE!</v>
      </c>
      <c r="C95" s="41">
        <f>(VLOOKUP($A95,rets_12M!$A:$I,COLUMN(C$4),FALSE)/12)</f>
        <v>-1.282539307921729E-2</v>
      </c>
      <c r="D95" s="41">
        <f>(VLOOKUP($A95,rets_12M!$A:$I,COLUMN(D$4),FALSE)/12)</f>
        <v>7.0232310366597868E-3</v>
      </c>
      <c r="E95" s="41">
        <f>(VLOOKUP($A95,rets_12M!$A:$I,COLUMN(E$4),FALSE)/12)</f>
        <v>1.6578421701020085E-3</v>
      </c>
      <c r="F95" s="41" t="e">
        <f>(VLOOKUP($A95,rets_12M!$A:$I,COLUMN(F$4),FALSE)/12)</f>
        <v>#VALUE!</v>
      </c>
      <c r="G95" s="41" t="e">
        <f>(VLOOKUP($A95,rets_12M!$A:$I,COLUMN(G$4),FALSE)/12)</f>
        <v>#VALUE!</v>
      </c>
      <c r="H95" s="41" t="e">
        <f>(VLOOKUP($A95,rets_12M!$A:$I,COLUMN(H$4),FALSE)/12)</f>
        <v>#VALUE!</v>
      </c>
    </row>
    <row r="96" spans="1:8" x14ac:dyDescent="0.35">
      <c r="A96" s="2">
        <v>35642</v>
      </c>
      <c r="B96" s="41" t="e">
        <f>(VLOOKUP($A96,rets_12M!$A:$I,COLUMN(B$4),FALSE)/12)</f>
        <v>#VALUE!</v>
      </c>
      <c r="C96" s="41">
        <f>(VLOOKUP($A96,rets_12M!$A:$I,COLUMN(C$4),FALSE)/12)</f>
        <v>-1.6079620274267171E-2</v>
      </c>
      <c r="D96" s="41">
        <f>(VLOOKUP($A96,rets_12M!$A:$I,COLUMN(D$4),FALSE)/12)</f>
        <v>8.9064656694814084E-3</v>
      </c>
      <c r="E96" s="41">
        <f>(VLOOKUP($A96,rets_12M!$A:$I,COLUMN(E$4),FALSE)/12)</f>
        <v>4.4261589858867745E-3</v>
      </c>
      <c r="F96" s="41" t="e">
        <f>(VLOOKUP($A96,rets_12M!$A:$I,COLUMN(F$4),FALSE)/12)</f>
        <v>#VALUE!</v>
      </c>
      <c r="G96" s="41" t="e">
        <f>(VLOOKUP($A96,rets_12M!$A:$I,COLUMN(G$4),FALSE)/12)</f>
        <v>#VALUE!</v>
      </c>
      <c r="H96" s="41" t="e">
        <f>(VLOOKUP($A96,rets_12M!$A:$I,COLUMN(H$4),FALSE)/12)</f>
        <v>#VALUE!</v>
      </c>
    </row>
    <row r="97" spans="1:8" x14ac:dyDescent="0.35">
      <c r="A97" s="2">
        <v>35673</v>
      </c>
      <c r="B97" s="41" t="e">
        <f>(VLOOKUP($A97,rets_12M!$A:$I,COLUMN(B$4),FALSE)/12)</f>
        <v>#VALUE!</v>
      </c>
      <c r="C97" s="41">
        <f>(VLOOKUP($A97,rets_12M!$A:$I,COLUMN(C$4),FALSE)/12)</f>
        <v>-1.6016986096867164E-2</v>
      </c>
      <c r="D97" s="41">
        <f>(VLOOKUP($A97,rets_12M!$A:$I,COLUMN(D$4),FALSE)/12)</f>
        <v>7.1919003178279413E-3</v>
      </c>
      <c r="E97" s="41">
        <f>(VLOOKUP($A97,rets_12M!$A:$I,COLUMN(E$4),FALSE)/12)</f>
        <v>3.6865999013560948E-3</v>
      </c>
      <c r="F97" s="41" t="e">
        <f>(VLOOKUP($A97,rets_12M!$A:$I,COLUMN(F$4),FALSE)/12)</f>
        <v>#VALUE!</v>
      </c>
      <c r="G97" s="41" t="e">
        <f>(VLOOKUP($A97,rets_12M!$A:$I,COLUMN(G$4),FALSE)/12)</f>
        <v>#VALUE!</v>
      </c>
      <c r="H97" s="41" t="e">
        <f>(VLOOKUP($A97,rets_12M!$A:$I,COLUMN(H$4),FALSE)/12)</f>
        <v>#VALUE!</v>
      </c>
    </row>
    <row r="98" spans="1:8" x14ac:dyDescent="0.35">
      <c r="A98" s="2">
        <v>35703</v>
      </c>
      <c r="B98" s="41" t="e">
        <f>(VLOOKUP($A98,rets_12M!$A:$I,COLUMN(B$4),FALSE)/12)</f>
        <v>#VALUE!</v>
      </c>
      <c r="C98" s="41">
        <f>(VLOOKUP($A98,rets_12M!$A:$I,COLUMN(C$4),FALSE)/12)</f>
        <v>-1.2097473876642414E-2</v>
      </c>
      <c r="D98" s="41">
        <f>(VLOOKUP($A98,rets_12M!$A:$I,COLUMN(D$4),FALSE)/12)</f>
        <v>7.3562998707934479E-3</v>
      </c>
      <c r="E98" s="41">
        <f>(VLOOKUP($A98,rets_12M!$A:$I,COLUMN(E$4),FALSE)/12)</f>
        <v>3.3989425242100246E-3</v>
      </c>
      <c r="F98" s="41" t="e">
        <f>(VLOOKUP($A98,rets_12M!$A:$I,COLUMN(F$4),FALSE)/12)</f>
        <v>#VALUE!</v>
      </c>
      <c r="G98" s="41" t="e">
        <f>(VLOOKUP($A98,rets_12M!$A:$I,COLUMN(G$4),FALSE)/12)</f>
        <v>#VALUE!</v>
      </c>
      <c r="H98" s="41" t="e">
        <f>(VLOOKUP($A98,rets_12M!$A:$I,COLUMN(H$4),FALSE)/12)</f>
        <v>#VALUE!</v>
      </c>
    </row>
    <row r="99" spans="1:8" x14ac:dyDescent="0.35">
      <c r="A99" s="2">
        <v>35734</v>
      </c>
      <c r="B99" s="41" t="e">
        <f>(VLOOKUP($A99,rets_12M!$A:$I,COLUMN(B$4),FALSE)/12)</f>
        <v>#VALUE!</v>
      </c>
      <c r="C99" s="41">
        <f>(VLOOKUP($A99,rets_12M!$A:$I,COLUMN(C$4),FALSE)/12)</f>
        <v>-1.7097669335425874E-2</v>
      </c>
      <c r="D99" s="41">
        <f>(VLOOKUP($A99,rets_12M!$A:$I,COLUMN(D$4),FALSE)/12)</f>
        <v>6.3445956508278072E-3</v>
      </c>
      <c r="E99" s="41">
        <f>(VLOOKUP($A99,rets_12M!$A:$I,COLUMN(E$4),FALSE)/12)</f>
        <v>2.7966468036474588E-3</v>
      </c>
      <c r="F99" s="41" t="e">
        <f>(VLOOKUP($A99,rets_12M!$A:$I,COLUMN(F$4),FALSE)/12)</f>
        <v>#VALUE!</v>
      </c>
      <c r="G99" s="41" t="e">
        <f>(VLOOKUP($A99,rets_12M!$A:$I,COLUMN(G$4),FALSE)/12)</f>
        <v>#VALUE!</v>
      </c>
      <c r="H99" s="41" t="e">
        <f>(VLOOKUP($A99,rets_12M!$A:$I,COLUMN(H$4),FALSE)/12)</f>
        <v>#VALUE!</v>
      </c>
    </row>
    <row r="100" spans="1:8" x14ac:dyDescent="0.35">
      <c r="A100" s="2">
        <v>35764</v>
      </c>
      <c r="B100" s="41" t="e">
        <f>(VLOOKUP($A100,rets_12M!$A:$I,COLUMN(B$4),FALSE)/12)</f>
        <v>#VALUE!</v>
      </c>
      <c r="C100" s="41">
        <f>(VLOOKUP($A100,rets_12M!$A:$I,COLUMN(C$4),FALSE)/12)</f>
        <v>-1.9230996898258124E-2</v>
      </c>
      <c r="D100" s="41">
        <f>(VLOOKUP($A100,rets_12M!$A:$I,COLUMN(D$4),FALSE)/12)</f>
        <v>5.5267764065834264E-3</v>
      </c>
      <c r="E100" s="41">
        <f>(VLOOKUP($A100,rets_12M!$A:$I,COLUMN(E$4),FALSE)/12)</f>
        <v>1.1936785646002497E-3</v>
      </c>
      <c r="F100" s="41" t="e">
        <f>(VLOOKUP($A100,rets_12M!$A:$I,COLUMN(F$4),FALSE)/12)</f>
        <v>#VALUE!</v>
      </c>
      <c r="G100" s="41" t="e">
        <f>(VLOOKUP($A100,rets_12M!$A:$I,COLUMN(G$4),FALSE)/12)</f>
        <v>#VALUE!</v>
      </c>
      <c r="H100" s="41" t="e">
        <f>(VLOOKUP($A100,rets_12M!$A:$I,COLUMN(H$4),FALSE)/12)</f>
        <v>#VALUE!</v>
      </c>
    </row>
    <row r="101" spans="1:8" x14ac:dyDescent="0.35">
      <c r="A101" s="2">
        <v>35795</v>
      </c>
      <c r="B101" s="41" t="e">
        <f>(VLOOKUP($A101,rets_12M!$A:$I,COLUMN(B$4),FALSE)/12)</f>
        <v>#VALUE!</v>
      </c>
      <c r="C101" s="41">
        <f>(VLOOKUP($A101,rets_12M!$A:$I,COLUMN(C$4),FALSE)/12)</f>
        <v>-2.0120995190788544E-2</v>
      </c>
      <c r="D101" s="41">
        <f>(VLOOKUP($A101,rets_12M!$A:$I,COLUMN(D$4),FALSE)/12)</f>
        <v>6.696153359380415E-3</v>
      </c>
      <c r="E101" s="41">
        <f>(VLOOKUP($A101,rets_12M!$A:$I,COLUMN(E$4),FALSE)/12)</f>
        <v>3.663971533759617E-3</v>
      </c>
      <c r="F101" s="41" t="e">
        <f>(VLOOKUP($A101,rets_12M!$A:$I,COLUMN(F$4),FALSE)/12)</f>
        <v>#VALUE!</v>
      </c>
      <c r="G101" s="41" t="e">
        <f>(VLOOKUP($A101,rets_12M!$A:$I,COLUMN(G$4),FALSE)/12)</f>
        <v>#VALUE!</v>
      </c>
      <c r="H101" s="41" t="e">
        <f>(VLOOKUP($A101,rets_12M!$A:$I,COLUMN(H$4),FALSE)/12)</f>
        <v>#VALUE!</v>
      </c>
    </row>
    <row r="102" spans="1:8" x14ac:dyDescent="0.35">
      <c r="A102" s="2">
        <v>35826</v>
      </c>
      <c r="B102" s="41" t="e">
        <f>(VLOOKUP($A102,rets_12M!$A:$I,COLUMN(B$4),FALSE)/12)</f>
        <v>#VALUE!</v>
      </c>
      <c r="C102" s="41">
        <f>(VLOOKUP($A102,rets_12M!$A:$I,COLUMN(C$4),FALSE)/12)</f>
        <v>-1.2478016211588819E-2</v>
      </c>
      <c r="D102" s="41">
        <f>(VLOOKUP($A102,rets_12M!$A:$I,COLUMN(D$4),FALSE)/12)</f>
        <v>4.4789371666606459E-3</v>
      </c>
      <c r="E102" s="41">
        <f>(VLOOKUP($A102,rets_12M!$A:$I,COLUMN(E$4),FALSE)/12)</f>
        <v>5.1548549284724703E-3</v>
      </c>
      <c r="F102" s="41" t="e">
        <f>(VLOOKUP($A102,rets_12M!$A:$I,COLUMN(F$4),FALSE)/12)</f>
        <v>#VALUE!</v>
      </c>
      <c r="G102" s="41" t="e">
        <f>(VLOOKUP($A102,rets_12M!$A:$I,COLUMN(G$4),FALSE)/12)</f>
        <v>#VALUE!</v>
      </c>
      <c r="H102" s="41" t="e">
        <f>(VLOOKUP($A102,rets_12M!$A:$I,COLUMN(H$4),FALSE)/12)</f>
        <v>#VALUE!</v>
      </c>
    </row>
    <row r="103" spans="1:8" x14ac:dyDescent="0.35">
      <c r="A103" s="2">
        <v>35854</v>
      </c>
      <c r="B103" s="41" t="e">
        <f>(VLOOKUP($A103,rets_12M!$A:$I,COLUMN(B$4),FALSE)/12)</f>
        <v>#VALUE!</v>
      </c>
      <c r="C103" s="41">
        <f>(VLOOKUP($A103,rets_12M!$A:$I,COLUMN(C$4),FALSE)/12)</f>
        <v>-1.7176825372902282E-2</v>
      </c>
      <c r="D103" s="41">
        <f>(VLOOKUP($A103,rets_12M!$A:$I,COLUMN(D$4),FALSE)/12)</f>
        <v>5.0122952932465936E-3</v>
      </c>
      <c r="E103" s="41">
        <f>(VLOOKUP($A103,rets_12M!$A:$I,COLUMN(E$4),FALSE)/12)</f>
        <v>4.7289309365333709E-3</v>
      </c>
      <c r="F103" s="41" t="e">
        <f>(VLOOKUP($A103,rets_12M!$A:$I,COLUMN(F$4),FALSE)/12)</f>
        <v>#VALUE!</v>
      </c>
      <c r="G103" s="41" t="e">
        <f>(VLOOKUP($A103,rets_12M!$A:$I,COLUMN(G$4),FALSE)/12)</f>
        <v>#VALUE!</v>
      </c>
      <c r="H103" s="41" t="e">
        <f>(VLOOKUP($A103,rets_12M!$A:$I,COLUMN(H$4),FALSE)/12)</f>
        <v>#VALUE!</v>
      </c>
    </row>
    <row r="104" spans="1:8" x14ac:dyDescent="0.35">
      <c r="A104" s="2">
        <v>35885</v>
      </c>
      <c r="B104" s="41" t="e">
        <f>(VLOOKUP($A104,rets_12M!$A:$I,COLUMN(B$4),FALSE)/12)</f>
        <v>#VALUE!</v>
      </c>
      <c r="C104" s="41">
        <f>(VLOOKUP($A104,rets_12M!$A:$I,COLUMN(C$4),FALSE)/12)</f>
        <v>-1.4348803370925062E-2</v>
      </c>
      <c r="D104" s="41">
        <f>(VLOOKUP($A104,rets_12M!$A:$I,COLUMN(D$4),FALSE)/12)</f>
        <v>4.8495999016684816E-3</v>
      </c>
      <c r="E104" s="41">
        <f>(VLOOKUP($A104,rets_12M!$A:$I,COLUMN(E$4),FALSE)/12)</f>
        <v>6.355021009000132E-3</v>
      </c>
      <c r="F104" s="41" t="e">
        <f>(VLOOKUP($A104,rets_12M!$A:$I,COLUMN(F$4),FALSE)/12)</f>
        <v>#VALUE!</v>
      </c>
      <c r="G104" s="41" t="e">
        <f>(VLOOKUP($A104,rets_12M!$A:$I,COLUMN(G$4),FALSE)/12)</f>
        <v>#VALUE!</v>
      </c>
      <c r="H104" s="41" t="e">
        <f>(VLOOKUP($A104,rets_12M!$A:$I,COLUMN(H$4),FALSE)/12)</f>
        <v>#VALUE!</v>
      </c>
    </row>
    <row r="105" spans="1:8" x14ac:dyDescent="0.35">
      <c r="A105" s="2">
        <v>35915</v>
      </c>
      <c r="B105" s="41" t="e">
        <f>(VLOOKUP($A105,rets_12M!$A:$I,COLUMN(B$4),FALSE)/12)</f>
        <v>#VALUE!</v>
      </c>
      <c r="C105" s="41">
        <f>(VLOOKUP($A105,rets_12M!$A:$I,COLUMN(C$4),FALSE)/12)</f>
        <v>-1.0675461297774655E-2</v>
      </c>
      <c r="D105" s="41">
        <f>(VLOOKUP($A105,rets_12M!$A:$I,COLUMN(D$4),FALSE)/12)</f>
        <v>6.2758933305450681E-3</v>
      </c>
      <c r="E105" s="41">
        <f>(VLOOKUP($A105,rets_12M!$A:$I,COLUMN(E$4),FALSE)/12)</f>
        <v>5.074594114247692E-3</v>
      </c>
      <c r="F105" s="41" t="e">
        <f>(VLOOKUP($A105,rets_12M!$A:$I,COLUMN(F$4),FALSE)/12)</f>
        <v>#VALUE!</v>
      </c>
      <c r="G105" s="41" t="e">
        <f>(VLOOKUP($A105,rets_12M!$A:$I,COLUMN(G$4),FALSE)/12)</f>
        <v>#VALUE!</v>
      </c>
      <c r="H105" s="41" t="e">
        <f>(VLOOKUP($A105,rets_12M!$A:$I,COLUMN(H$4),FALSE)/12)</f>
        <v>#VALUE!</v>
      </c>
    </row>
    <row r="106" spans="1:8" x14ac:dyDescent="0.35">
      <c r="A106" s="2">
        <v>35946</v>
      </c>
      <c r="B106" s="41" t="e">
        <f>(VLOOKUP($A106,rets_12M!$A:$I,COLUMN(B$4),FALSE)/12)</f>
        <v>#VALUE!</v>
      </c>
      <c r="C106" s="41">
        <f>(VLOOKUP($A106,rets_12M!$A:$I,COLUMN(C$4),FALSE)/12)</f>
        <v>-1.4907593108697473E-2</v>
      </c>
      <c r="D106" s="41">
        <f>(VLOOKUP($A106,rets_12M!$A:$I,COLUMN(D$4),FALSE)/12)</f>
        <v>8.5683314703123292E-3</v>
      </c>
      <c r="E106" s="41">
        <f>(VLOOKUP($A106,rets_12M!$A:$I,COLUMN(E$4),FALSE)/12)</f>
        <v>5.1421423136066196E-3</v>
      </c>
      <c r="F106" s="41" t="e">
        <f>(VLOOKUP($A106,rets_12M!$A:$I,COLUMN(F$4),FALSE)/12)</f>
        <v>#VALUE!</v>
      </c>
      <c r="G106" s="41" t="e">
        <f>(VLOOKUP($A106,rets_12M!$A:$I,COLUMN(G$4),FALSE)/12)</f>
        <v>#VALUE!</v>
      </c>
      <c r="H106" s="41" t="e">
        <f>(VLOOKUP($A106,rets_12M!$A:$I,COLUMN(H$4),FALSE)/12)</f>
        <v>#VALUE!</v>
      </c>
    </row>
    <row r="107" spans="1:8" x14ac:dyDescent="0.35">
      <c r="A107" s="2">
        <v>35976</v>
      </c>
      <c r="B107" s="41" t="e">
        <f>(VLOOKUP($A107,rets_12M!$A:$I,COLUMN(B$4),FALSE)/12)</f>
        <v>#VALUE!</v>
      </c>
      <c r="C107" s="41">
        <f>(VLOOKUP($A107,rets_12M!$A:$I,COLUMN(C$4),FALSE)/12)</f>
        <v>-1.1696896349268118E-2</v>
      </c>
      <c r="D107" s="41">
        <f>(VLOOKUP($A107,rets_12M!$A:$I,COLUMN(D$4),FALSE)/12)</f>
        <v>6.7886591676296253E-3</v>
      </c>
      <c r="E107" s="41">
        <f>(VLOOKUP($A107,rets_12M!$A:$I,COLUMN(E$4),FALSE)/12)</f>
        <v>5.0079386219413395E-3</v>
      </c>
      <c r="F107" s="41" t="e">
        <f>(VLOOKUP($A107,rets_12M!$A:$I,COLUMN(F$4),FALSE)/12)</f>
        <v>#VALUE!</v>
      </c>
      <c r="G107" s="41" t="e">
        <f>(VLOOKUP($A107,rets_12M!$A:$I,COLUMN(G$4),FALSE)/12)</f>
        <v>#VALUE!</v>
      </c>
      <c r="H107" s="41" t="e">
        <f>(VLOOKUP($A107,rets_12M!$A:$I,COLUMN(H$4),FALSE)/12)</f>
        <v>#VALUE!</v>
      </c>
    </row>
    <row r="108" spans="1:8" x14ac:dyDescent="0.35">
      <c r="A108" s="2">
        <v>36007</v>
      </c>
      <c r="B108" s="41" t="e">
        <f>(VLOOKUP($A108,rets_12M!$A:$I,COLUMN(B$4),FALSE)/12)</f>
        <v>#VALUE!</v>
      </c>
      <c r="C108" s="41">
        <f>(VLOOKUP($A108,rets_12M!$A:$I,COLUMN(C$4),FALSE)/12)</f>
        <v>-1.2341746199742534E-2</v>
      </c>
      <c r="D108" s="41">
        <f>(VLOOKUP($A108,rets_12M!$A:$I,COLUMN(D$4),FALSE)/12)</f>
        <v>5.6646833961437508E-3</v>
      </c>
      <c r="E108" s="41">
        <f>(VLOOKUP($A108,rets_12M!$A:$I,COLUMN(E$4),FALSE)/12)</f>
        <v>2.3085037891333502E-3</v>
      </c>
      <c r="F108" s="41" t="e">
        <f>(VLOOKUP($A108,rets_12M!$A:$I,COLUMN(F$4),FALSE)/12)</f>
        <v>#VALUE!</v>
      </c>
      <c r="G108" s="41" t="e">
        <f>(VLOOKUP($A108,rets_12M!$A:$I,COLUMN(G$4),FALSE)/12)</f>
        <v>#VALUE!</v>
      </c>
      <c r="H108" s="41" t="e">
        <f>(VLOOKUP($A108,rets_12M!$A:$I,COLUMN(H$4),FALSE)/12)</f>
        <v>#VALUE!</v>
      </c>
    </row>
    <row r="109" spans="1:8" x14ac:dyDescent="0.35">
      <c r="A109" s="2">
        <v>36038</v>
      </c>
      <c r="B109" s="41" t="e">
        <f>(VLOOKUP($A109,rets_12M!$A:$I,COLUMN(B$4),FALSE)/12)</f>
        <v>#VALUE!</v>
      </c>
      <c r="C109" s="41">
        <f>(VLOOKUP($A109,rets_12M!$A:$I,COLUMN(C$4),FALSE)/12)</f>
        <v>-1.492691165336906E-2</v>
      </c>
      <c r="D109" s="41">
        <f>(VLOOKUP($A109,rets_12M!$A:$I,COLUMN(D$4),FALSE)/12)</f>
        <v>6.1415805168561861E-3</v>
      </c>
      <c r="E109" s="41">
        <f>(VLOOKUP($A109,rets_12M!$A:$I,COLUMN(E$4),FALSE)/12)</f>
        <v>6.4873239190849641E-3</v>
      </c>
      <c r="F109" s="41" t="e">
        <f>(VLOOKUP($A109,rets_12M!$A:$I,COLUMN(F$4),FALSE)/12)</f>
        <v>#VALUE!</v>
      </c>
      <c r="G109" s="41" t="e">
        <f>(VLOOKUP($A109,rets_12M!$A:$I,COLUMN(G$4),FALSE)/12)</f>
        <v>#VALUE!</v>
      </c>
      <c r="H109" s="41" t="e">
        <f>(VLOOKUP($A109,rets_12M!$A:$I,COLUMN(H$4),FALSE)/12)</f>
        <v>#VALUE!</v>
      </c>
    </row>
    <row r="110" spans="1:8" x14ac:dyDescent="0.35">
      <c r="A110" s="2">
        <v>36068</v>
      </c>
      <c r="B110" s="41" t="e">
        <f>(VLOOKUP($A110,rets_12M!$A:$I,COLUMN(B$4),FALSE)/12)</f>
        <v>#VALUE!</v>
      </c>
      <c r="C110" s="41">
        <f>(VLOOKUP($A110,rets_12M!$A:$I,COLUMN(C$4),FALSE)/12)</f>
        <v>-1.2064846403504997E-2</v>
      </c>
      <c r="D110" s="41">
        <f>(VLOOKUP($A110,rets_12M!$A:$I,COLUMN(D$4),FALSE)/12)</f>
        <v>7.1979279777715051E-3</v>
      </c>
      <c r="E110" s="41">
        <f>(VLOOKUP($A110,rets_12M!$A:$I,COLUMN(E$4),FALSE)/12)</f>
        <v>8.5806356228553069E-3</v>
      </c>
      <c r="F110" s="41">
        <f>(VLOOKUP($A110,rets_12M!$A:$I,COLUMN(F$4),FALSE)/12)</f>
        <v>3.4365110759493702E-3</v>
      </c>
      <c r="G110" s="41" t="e">
        <f>(VLOOKUP($A110,rets_12M!$A:$I,COLUMN(G$4),FALSE)/12)</f>
        <v>#VALUE!</v>
      </c>
      <c r="H110" s="41" t="e">
        <f>(VLOOKUP($A110,rets_12M!$A:$I,COLUMN(H$4),FALSE)/12)</f>
        <v>#VALUE!</v>
      </c>
    </row>
    <row r="111" spans="1:8" x14ac:dyDescent="0.35">
      <c r="A111" s="2">
        <v>36099</v>
      </c>
      <c r="B111" s="41" t="e">
        <f>(VLOOKUP($A111,rets_12M!$A:$I,COLUMN(B$4),FALSE)/12)</f>
        <v>#VALUE!</v>
      </c>
      <c r="C111" s="41">
        <f>(VLOOKUP($A111,rets_12M!$A:$I,COLUMN(C$4),FALSE)/12)</f>
        <v>-7.7652931392050801E-3</v>
      </c>
      <c r="D111" s="41">
        <f>(VLOOKUP($A111,rets_12M!$A:$I,COLUMN(D$4),FALSE)/12)</f>
        <v>5.7036414451831314E-3</v>
      </c>
      <c r="E111" s="41">
        <f>(VLOOKUP($A111,rets_12M!$A:$I,COLUMN(E$4),FALSE)/12)</f>
        <v>6.4046195270330841E-3</v>
      </c>
      <c r="F111" s="41">
        <f>(VLOOKUP($A111,rets_12M!$A:$I,COLUMN(F$4),FALSE)/12)</f>
        <v>1.321210882963871E-2</v>
      </c>
      <c r="G111" s="41" t="e">
        <f>(VLOOKUP($A111,rets_12M!$A:$I,COLUMN(G$4),FALSE)/12)</f>
        <v>#VALUE!</v>
      </c>
      <c r="H111" s="41" t="e">
        <f>(VLOOKUP($A111,rets_12M!$A:$I,COLUMN(H$4),FALSE)/12)</f>
        <v>#VALUE!</v>
      </c>
    </row>
    <row r="112" spans="1:8" x14ac:dyDescent="0.35">
      <c r="A112" s="2">
        <v>36129</v>
      </c>
      <c r="B112" s="41" t="e">
        <f>(VLOOKUP($A112,rets_12M!$A:$I,COLUMN(B$4),FALSE)/12)</f>
        <v>#VALUE!</v>
      </c>
      <c r="C112" s="41">
        <f>(VLOOKUP($A112,rets_12M!$A:$I,COLUMN(C$4),FALSE)/12)</f>
        <v>-4.2252997275903275E-3</v>
      </c>
      <c r="D112" s="41">
        <f>(VLOOKUP($A112,rets_12M!$A:$I,COLUMN(D$4),FALSE)/12)</f>
        <v>4.8790479530013697E-3</v>
      </c>
      <c r="E112" s="41">
        <f>(VLOOKUP($A112,rets_12M!$A:$I,COLUMN(E$4),FALSE)/12)</f>
        <v>5.5410333825661739E-3</v>
      </c>
      <c r="F112" s="41">
        <f>(VLOOKUP($A112,rets_12M!$A:$I,COLUMN(F$4),FALSE)/12)</f>
        <v>1.4935086331883488E-2</v>
      </c>
      <c r="G112" s="41" t="e">
        <f>(VLOOKUP($A112,rets_12M!$A:$I,COLUMN(G$4),FALSE)/12)</f>
        <v>#VALUE!</v>
      </c>
      <c r="H112" s="41" t="e">
        <f>(VLOOKUP($A112,rets_12M!$A:$I,COLUMN(H$4),FALSE)/12)</f>
        <v>#VALUE!</v>
      </c>
    </row>
    <row r="113" spans="1:8" x14ac:dyDescent="0.35">
      <c r="A113" s="2">
        <v>36160</v>
      </c>
      <c r="B113" s="41" t="e">
        <f>(VLOOKUP($A113,rets_12M!$A:$I,COLUMN(B$4),FALSE)/12)</f>
        <v>#VALUE!</v>
      </c>
      <c r="C113" s="41">
        <f>(VLOOKUP($A113,rets_12M!$A:$I,COLUMN(C$4),FALSE)/12)</f>
        <v>-3.4804510847787442E-3</v>
      </c>
      <c r="D113" s="41">
        <f>(VLOOKUP($A113,rets_12M!$A:$I,COLUMN(D$4),FALSE)/12)</f>
        <v>-3.2163687994559337E-4</v>
      </c>
      <c r="E113" s="41">
        <f>(VLOOKUP($A113,rets_12M!$A:$I,COLUMN(E$4),FALSE)/12)</f>
        <v>4.783241602283328E-3</v>
      </c>
      <c r="F113" s="41">
        <f>(VLOOKUP($A113,rets_12M!$A:$I,COLUMN(F$4),FALSE)/12)</f>
        <v>1.9484529381175248E-2</v>
      </c>
      <c r="G113" s="41" t="e">
        <f>(VLOOKUP($A113,rets_12M!$A:$I,COLUMN(G$4),FALSE)/12)</f>
        <v>#VALUE!</v>
      </c>
      <c r="H113" s="41" t="e">
        <f>(VLOOKUP($A113,rets_12M!$A:$I,COLUMN(H$4),FALSE)/12)</f>
        <v>#VALUE!</v>
      </c>
    </row>
    <row r="114" spans="1:8" x14ac:dyDescent="0.35">
      <c r="A114" s="2">
        <v>36191</v>
      </c>
      <c r="B114" s="41" t="e">
        <f>(VLOOKUP($A114,rets_12M!$A:$I,COLUMN(B$4),FALSE)/12)</f>
        <v>#VALUE!</v>
      </c>
      <c r="C114" s="41">
        <f>(VLOOKUP($A114,rets_12M!$A:$I,COLUMN(C$4),FALSE)/12)</f>
        <v>-7.7508897156953931E-3</v>
      </c>
      <c r="D114" s="41">
        <f>(VLOOKUP($A114,rets_12M!$A:$I,COLUMN(D$4),FALSE)/12)</f>
        <v>9.9171325319650605E-4</v>
      </c>
      <c r="E114" s="41">
        <f>(VLOOKUP($A114,rets_12M!$A:$I,COLUMN(E$4),FALSE)/12)</f>
        <v>3.5952001380962959E-3</v>
      </c>
      <c r="F114" s="41">
        <f>(VLOOKUP($A114,rets_12M!$A:$I,COLUMN(F$4),FALSE)/12)</f>
        <v>2.1519925260139811E-2</v>
      </c>
      <c r="G114" s="41" t="e">
        <f>(VLOOKUP($A114,rets_12M!$A:$I,COLUMN(G$4),FALSE)/12)</f>
        <v>#VALUE!</v>
      </c>
      <c r="H114" s="41" t="e">
        <f>(VLOOKUP($A114,rets_12M!$A:$I,COLUMN(H$4),FALSE)/12)</f>
        <v>#VALUE!</v>
      </c>
    </row>
    <row r="115" spans="1:8" x14ac:dyDescent="0.35">
      <c r="A115" s="2">
        <v>36219</v>
      </c>
      <c r="B115" s="41" t="e">
        <f>(VLOOKUP($A115,rets_12M!$A:$I,COLUMN(B$4),FALSE)/12)</f>
        <v>#VALUE!</v>
      </c>
      <c r="C115" s="41">
        <f>(VLOOKUP($A115,rets_12M!$A:$I,COLUMN(C$4),FALSE)/12)</f>
        <v>-6.5909928584928041E-3</v>
      </c>
      <c r="D115" s="41">
        <f>(VLOOKUP($A115,rets_12M!$A:$I,COLUMN(D$4),FALSE)/12)</f>
        <v>1.8058345636811264E-3</v>
      </c>
      <c r="E115" s="41">
        <f>(VLOOKUP($A115,rets_12M!$A:$I,COLUMN(E$4),FALSE)/12)</f>
        <v>1.0449562878517653E-3</v>
      </c>
      <c r="F115" s="41">
        <f>(VLOOKUP($A115,rets_12M!$A:$I,COLUMN(F$4),FALSE)/12)</f>
        <v>1.1731648944227327E-2</v>
      </c>
      <c r="G115" s="41" t="e">
        <f>(VLOOKUP($A115,rets_12M!$A:$I,COLUMN(G$4),FALSE)/12)</f>
        <v>#VALUE!</v>
      </c>
      <c r="H115" s="41" t="e">
        <f>(VLOOKUP($A115,rets_12M!$A:$I,COLUMN(H$4),FALSE)/12)</f>
        <v>#VALUE!</v>
      </c>
    </row>
    <row r="116" spans="1:8" x14ac:dyDescent="0.35">
      <c r="A116" s="2">
        <v>36250</v>
      </c>
      <c r="B116" s="41" t="e">
        <f>(VLOOKUP($A116,rets_12M!$A:$I,COLUMN(B$4),FALSE)/12)</f>
        <v>#VALUE!</v>
      </c>
      <c r="C116" s="41">
        <f>(VLOOKUP($A116,rets_12M!$A:$I,COLUMN(C$4),FALSE)/12)</f>
        <v>-9.1049343309244721E-3</v>
      </c>
      <c r="D116" s="41">
        <f>(VLOOKUP($A116,rets_12M!$A:$I,COLUMN(D$4),FALSE)/12)</f>
        <v>2.9793789592232889E-3</v>
      </c>
      <c r="E116" s="41">
        <f>(VLOOKUP($A116,rets_12M!$A:$I,COLUMN(E$4),FALSE)/12)</f>
        <v>1.1865946371015605E-3</v>
      </c>
      <c r="F116" s="41">
        <f>(VLOOKUP($A116,rets_12M!$A:$I,COLUMN(F$4),FALSE)/12)</f>
        <v>9.8928336055474353E-3</v>
      </c>
      <c r="G116" s="41" t="e">
        <f>(VLOOKUP($A116,rets_12M!$A:$I,COLUMN(G$4),FALSE)/12)</f>
        <v>#VALUE!</v>
      </c>
      <c r="H116" s="41" t="e">
        <f>(VLOOKUP($A116,rets_12M!$A:$I,COLUMN(H$4),FALSE)/12)</f>
        <v>#VALUE!</v>
      </c>
    </row>
    <row r="117" spans="1:8" x14ac:dyDescent="0.35">
      <c r="A117" s="2">
        <v>36280</v>
      </c>
      <c r="B117" s="41" t="e">
        <f>(VLOOKUP($A117,rets_12M!$A:$I,COLUMN(B$4),FALSE)/12)</f>
        <v>#VALUE!</v>
      </c>
      <c r="C117" s="41">
        <f>(VLOOKUP($A117,rets_12M!$A:$I,COLUMN(C$4),FALSE)/12)</f>
        <v>-8.6834159646567623E-3</v>
      </c>
      <c r="D117" s="41">
        <f>(VLOOKUP($A117,rets_12M!$A:$I,COLUMN(D$4),FALSE)/12)</f>
        <v>3.9702719744576327E-3</v>
      </c>
      <c r="E117" s="41">
        <f>(VLOOKUP($A117,rets_12M!$A:$I,COLUMN(E$4),FALSE)/12)</f>
        <v>1.2336115025922134E-3</v>
      </c>
      <c r="F117" s="41">
        <f>(VLOOKUP($A117,rets_12M!$A:$I,COLUMN(F$4),FALSE)/12)</f>
        <v>1.2353576708745595E-2</v>
      </c>
      <c r="G117" s="41" t="e">
        <f>(VLOOKUP($A117,rets_12M!$A:$I,COLUMN(G$4),FALSE)/12)</f>
        <v>#VALUE!</v>
      </c>
      <c r="H117" s="41" t="e">
        <f>(VLOOKUP($A117,rets_12M!$A:$I,COLUMN(H$4),FALSE)/12)</f>
        <v>#VALUE!</v>
      </c>
    </row>
    <row r="118" spans="1:8" x14ac:dyDescent="0.35">
      <c r="A118" s="2">
        <v>36311</v>
      </c>
      <c r="B118" s="41" t="e">
        <f>(VLOOKUP($A118,rets_12M!$A:$I,COLUMN(B$4),FALSE)/12)</f>
        <v>#VALUE!</v>
      </c>
      <c r="C118" s="41">
        <f>(VLOOKUP($A118,rets_12M!$A:$I,COLUMN(C$4),FALSE)/12)</f>
        <v>-9.6555273003469944E-3</v>
      </c>
      <c r="D118" s="41">
        <f>(VLOOKUP($A118,rets_12M!$A:$I,COLUMN(D$4),FALSE)/12)</f>
        <v>2.891949878057317E-3</v>
      </c>
      <c r="E118" s="41">
        <f>(VLOOKUP($A118,rets_12M!$A:$I,COLUMN(E$4),FALSE)/12)</f>
        <v>-1.143694581895921E-3</v>
      </c>
      <c r="F118" s="41">
        <f>(VLOOKUP($A118,rets_12M!$A:$I,COLUMN(F$4),FALSE)/12)</f>
        <v>1.1820382685800971E-2</v>
      </c>
      <c r="G118" s="41" t="e">
        <f>(VLOOKUP($A118,rets_12M!$A:$I,COLUMN(G$4),FALSE)/12)</f>
        <v>#VALUE!</v>
      </c>
      <c r="H118" s="41" t="e">
        <f>(VLOOKUP($A118,rets_12M!$A:$I,COLUMN(H$4),FALSE)/12)</f>
        <v>#VALUE!</v>
      </c>
    </row>
    <row r="119" spans="1:8" x14ac:dyDescent="0.35">
      <c r="A119" s="2">
        <v>36341</v>
      </c>
      <c r="B119" s="41" t="e">
        <f>(VLOOKUP($A119,rets_12M!$A:$I,COLUMN(B$4),FALSE)/12)</f>
        <v>#VALUE!</v>
      </c>
      <c r="C119" s="41">
        <f>(VLOOKUP($A119,rets_12M!$A:$I,COLUMN(C$4),FALSE)/12)</f>
        <v>-1.2649681795344156E-2</v>
      </c>
      <c r="D119" s="41">
        <f>(VLOOKUP($A119,rets_12M!$A:$I,COLUMN(D$4),FALSE)/12)</f>
        <v>4.8473043786208719E-4</v>
      </c>
      <c r="E119" s="41">
        <f>(VLOOKUP($A119,rets_12M!$A:$I,COLUMN(E$4),FALSE)/12)</f>
        <v>-1.9142372097482874E-3</v>
      </c>
      <c r="F119" s="41">
        <f>(VLOOKUP($A119,rets_12M!$A:$I,COLUMN(F$4),FALSE)/12)</f>
        <v>1.3537093324327379E-2</v>
      </c>
      <c r="G119" s="41" t="e">
        <f>(VLOOKUP($A119,rets_12M!$A:$I,COLUMN(G$4),FALSE)/12)</f>
        <v>#VALUE!</v>
      </c>
      <c r="H119" s="41" t="e">
        <f>(VLOOKUP($A119,rets_12M!$A:$I,COLUMN(H$4),FALSE)/12)</f>
        <v>#VALUE!</v>
      </c>
    </row>
    <row r="120" spans="1:8" x14ac:dyDescent="0.35">
      <c r="A120" s="2">
        <v>36372</v>
      </c>
      <c r="B120" s="41" t="e">
        <f>(VLOOKUP($A120,rets_12M!$A:$I,COLUMN(B$4),FALSE)/12)</f>
        <v>#VALUE!</v>
      </c>
      <c r="C120" s="41">
        <f>(VLOOKUP($A120,rets_12M!$A:$I,COLUMN(C$4),FALSE)/12)</f>
        <v>-1.176078473041465E-2</v>
      </c>
      <c r="D120" s="41">
        <f>(VLOOKUP($A120,rets_12M!$A:$I,COLUMN(D$4),FALSE)/12)</f>
        <v>1.0699359009961884E-3</v>
      </c>
      <c r="E120" s="41">
        <f>(VLOOKUP($A120,rets_12M!$A:$I,COLUMN(E$4),FALSE)/12)</f>
        <v>-2.3544460643253884E-3</v>
      </c>
      <c r="F120" s="41">
        <f>(VLOOKUP($A120,rets_12M!$A:$I,COLUMN(F$4),FALSE)/12)</f>
        <v>1.1694021941508389E-2</v>
      </c>
      <c r="G120" s="41" t="e">
        <f>(VLOOKUP($A120,rets_12M!$A:$I,COLUMN(G$4),FALSE)/12)</f>
        <v>#VALUE!</v>
      </c>
      <c r="H120" s="41" t="e">
        <f>(VLOOKUP($A120,rets_12M!$A:$I,COLUMN(H$4),FALSE)/12)</f>
        <v>#VALUE!</v>
      </c>
    </row>
    <row r="121" spans="1:8" x14ac:dyDescent="0.35">
      <c r="A121" s="2">
        <v>36403</v>
      </c>
      <c r="B121" s="41" t="e">
        <f>(VLOOKUP($A121,rets_12M!$A:$I,COLUMN(B$4),FALSE)/12)</f>
        <v>#VALUE!</v>
      </c>
      <c r="C121" s="41">
        <f>(VLOOKUP($A121,rets_12M!$A:$I,COLUMN(C$4),FALSE)/12)</f>
        <v>-9.2158509799024901E-3</v>
      </c>
      <c r="D121" s="41">
        <f>(VLOOKUP($A121,rets_12M!$A:$I,COLUMN(D$4),FALSE)/12)</f>
        <v>-3.913819730890315E-4</v>
      </c>
      <c r="E121" s="41">
        <f>(VLOOKUP($A121,rets_12M!$A:$I,COLUMN(E$4),FALSE)/12)</f>
        <v>-4.952128860787071E-3</v>
      </c>
      <c r="F121" s="41">
        <f>(VLOOKUP($A121,rets_12M!$A:$I,COLUMN(F$4),FALSE)/12)</f>
        <v>2.7491235167206047E-2</v>
      </c>
      <c r="G121" s="41" t="e">
        <f>(VLOOKUP($A121,rets_12M!$A:$I,COLUMN(G$4),FALSE)/12)</f>
        <v>#VALUE!</v>
      </c>
      <c r="H121" s="41" t="e">
        <f>(VLOOKUP($A121,rets_12M!$A:$I,COLUMN(H$4),FALSE)/12)</f>
        <v>#VALUE!</v>
      </c>
    </row>
    <row r="122" spans="1:8" x14ac:dyDescent="0.35">
      <c r="A122" s="2">
        <v>36433</v>
      </c>
      <c r="B122" s="41" t="e">
        <f>(VLOOKUP($A122,rets_12M!$A:$I,COLUMN(B$4),FALSE)/12)</f>
        <v>#VALUE!</v>
      </c>
      <c r="C122" s="41">
        <f>(VLOOKUP($A122,rets_12M!$A:$I,COLUMN(C$4),FALSE)/12)</f>
        <v>-2.8597042001739978E-3</v>
      </c>
      <c r="D122" s="41">
        <f>(VLOOKUP($A122,rets_12M!$A:$I,COLUMN(D$4),FALSE)/12)</f>
        <v>-9.9658176460964976E-4</v>
      </c>
      <c r="E122" s="41">
        <f>(VLOOKUP($A122,rets_12M!$A:$I,COLUMN(E$4),FALSE)/12)</f>
        <v>-7.207886526872302E-3</v>
      </c>
      <c r="F122" s="41">
        <f>(VLOOKUP($A122,rets_12M!$A:$I,COLUMN(F$4),FALSE)/12)</f>
        <v>1.7902934751638327E-2</v>
      </c>
      <c r="G122" s="41" t="e">
        <f>(VLOOKUP($A122,rets_12M!$A:$I,COLUMN(G$4),FALSE)/12)</f>
        <v>#VALUE!</v>
      </c>
      <c r="H122" s="41" t="e">
        <f>(VLOOKUP($A122,rets_12M!$A:$I,COLUMN(H$4),FALSE)/12)</f>
        <v>#VALUE!</v>
      </c>
    </row>
    <row r="123" spans="1:8" x14ac:dyDescent="0.35">
      <c r="A123" s="2">
        <v>36464</v>
      </c>
      <c r="B123" s="41" t="e">
        <f>(VLOOKUP($A123,rets_12M!$A:$I,COLUMN(B$4),FALSE)/12)</f>
        <v>#VALUE!</v>
      </c>
      <c r="C123" s="41">
        <f>(VLOOKUP($A123,rets_12M!$A:$I,COLUMN(C$4),FALSE)/12)</f>
        <v>-1.1886411449041807E-3</v>
      </c>
      <c r="D123" s="41">
        <f>(VLOOKUP($A123,rets_12M!$A:$I,COLUMN(D$4),FALSE)/12)</f>
        <v>-2.7960332864800284E-3</v>
      </c>
      <c r="E123" s="41">
        <f>(VLOOKUP($A123,rets_12M!$A:$I,COLUMN(E$4),FALSE)/12)</f>
        <v>-6.7790732338247894E-3</v>
      </c>
      <c r="F123" s="41">
        <f>(VLOOKUP($A123,rets_12M!$A:$I,COLUMN(F$4),FALSE)/12)</f>
        <v>1.6297798548041031E-2</v>
      </c>
      <c r="G123" s="41" t="e">
        <f>(VLOOKUP($A123,rets_12M!$A:$I,COLUMN(G$4),FALSE)/12)</f>
        <v>#VALUE!</v>
      </c>
      <c r="H123" s="41" t="e">
        <f>(VLOOKUP($A123,rets_12M!$A:$I,COLUMN(H$4),FALSE)/12)</f>
        <v>#VALUE!</v>
      </c>
    </row>
    <row r="124" spans="1:8" x14ac:dyDescent="0.35">
      <c r="A124" s="2">
        <v>36494</v>
      </c>
      <c r="B124" s="41" t="e">
        <f>(VLOOKUP($A124,rets_12M!$A:$I,COLUMN(B$4),FALSE)/12)</f>
        <v>#VALUE!</v>
      </c>
      <c r="C124" s="41">
        <f>(VLOOKUP($A124,rets_12M!$A:$I,COLUMN(C$4),FALSE)/12)</f>
        <v>-3.3996510730359788E-3</v>
      </c>
      <c r="D124" s="41">
        <f>(VLOOKUP($A124,rets_12M!$A:$I,COLUMN(D$4),FALSE)/12)</f>
        <v>-9.2140851683782576E-4</v>
      </c>
      <c r="E124" s="41">
        <f>(VLOOKUP($A124,rets_12M!$A:$I,COLUMN(E$4),FALSE)/12)</f>
        <v>-6.3303765314806542E-3</v>
      </c>
      <c r="F124" s="41">
        <f>(VLOOKUP($A124,rets_12M!$A:$I,COLUMN(F$4),FALSE)/12)</f>
        <v>1.2441668762399752E-2</v>
      </c>
      <c r="G124" s="41" t="e">
        <f>(VLOOKUP($A124,rets_12M!$A:$I,COLUMN(G$4),FALSE)/12)</f>
        <v>#VALUE!</v>
      </c>
      <c r="H124" s="41" t="e">
        <f>(VLOOKUP($A124,rets_12M!$A:$I,COLUMN(H$4),FALSE)/12)</f>
        <v>#VALUE!</v>
      </c>
    </row>
    <row r="125" spans="1:8" x14ac:dyDescent="0.35">
      <c r="A125" s="2">
        <v>36525</v>
      </c>
      <c r="B125" s="41" t="e">
        <f>(VLOOKUP($A125,rets_12M!$A:$I,COLUMN(B$4),FALSE)/12)</f>
        <v>#VALUE!</v>
      </c>
      <c r="C125" s="41">
        <f>(VLOOKUP($A125,rets_12M!$A:$I,COLUMN(C$4),FALSE)/12)</f>
        <v>-2.7151510806838939E-3</v>
      </c>
      <c r="D125" s="41">
        <f>(VLOOKUP($A125,rets_12M!$A:$I,COLUMN(D$4),FALSE)/12)</f>
        <v>5.9526383754878549E-3</v>
      </c>
      <c r="E125" s="41">
        <f>(VLOOKUP($A125,rets_12M!$A:$I,COLUMN(E$4),FALSE)/12)</f>
        <v>-7.493499377119424E-3</v>
      </c>
      <c r="F125" s="41">
        <f>(VLOOKUP($A125,rets_12M!$A:$I,COLUMN(F$4),FALSE)/12)</f>
        <v>1.1702491965649856E-2</v>
      </c>
      <c r="G125" s="41" t="e">
        <f>(VLOOKUP($A125,rets_12M!$A:$I,COLUMN(G$4),FALSE)/12)</f>
        <v>#VALUE!</v>
      </c>
      <c r="H125" s="41" t="e">
        <f>(VLOOKUP($A125,rets_12M!$A:$I,COLUMN(H$4),FALSE)/12)</f>
        <v>#VALUE!</v>
      </c>
    </row>
    <row r="126" spans="1:8" x14ac:dyDescent="0.35">
      <c r="A126" s="2">
        <v>36556</v>
      </c>
      <c r="B126" s="41">
        <f>(VLOOKUP($A126,rets_12M!$A:$I,COLUMN(B$4),FALSE)/12)</f>
        <v>8.1980740812216665E-2</v>
      </c>
      <c r="C126" s="41">
        <f>(VLOOKUP($A126,rets_12M!$A:$I,COLUMN(C$4),FALSE)/12)</f>
        <v>-3.4031520610272961E-3</v>
      </c>
      <c r="D126" s="41">
        <f>(VLOOKUP($A126,rets_12M!$A:$I,COLUMN(D$4),FALSE)/12)</f>
        <v>5.7282498691196464E-3</v>
      </c>
      <c r="E126" s="41">
        <f>(VLOOKUP($A126,rets_12M!$A:$I,COLUMN(E$4),FALSE)/12)</f>
        <v>-8.3652465844506665E-3</v>
      </c>
      <c r="F126" s="41">
        <f>(VLOOKUP($A126,rets_12M!$A:$I,COLUMN(F$4),FALSE)/12)</f>
        <v>3.8597434518780247E-3</v>
      </c>
      <c r="G126" s="41" t="e">
        <f>(VLOOKUP($A126,rets_12M!$A:$I,COLUMN(G$4),FALSE)/12)</f>
        <v>#VALUE!</v>
      </c>
      <c r="H126" s="41" t="e">
        <f>(VLOOKUP($A126,rets_12M!$A:$I,COLUMN(H$4),FALSE)/12)</f>
        <v>#VALUE!</v>
      </c>
    </row>
    <row r="127" spans="1:8" x14ac:dyDescent="0.35">
      <c r="A127" s="2">
        <v>36585</v>
      </c>
      <c r="B127" s="41">
        <f>(VLOOKUP($A127,rets_12M!$A:$I,COLUMN(B$4),FALSE)/12)</f>
        <v>9.5684424427256554E-2</v>
      </c>
      <c r="C127" s="41">
        <f>(VLOOKUP($A127,rets_12M!$A:$I,COLUMN(C$4),FALSE)/12)</f>
        <v>-1.1974474265327162E-3</v>
      </c>
      <c r="D127" s="41">
        <f>(VLOOKUP($A127,rets_12M!$A:$I,COLUMN(D$4),FALSE)/12)</f>
        <v>3.3892206098245134E-3</v>
      </c>
      <c r="E127" s="41">
        <f>(VLOOKUP($A127,rets_12M!$A:$I,COLUMN(E$4),FALSE)/12)</f>
        <v>-4.5520020739421019E-3</v>
      </c>
      <c r="F127" s="41">
        <f>(VLOOKUP($A127,rets_12M!$A:$I,COLUMN(F$4),FALSE)/12)</f>
        <v>5.2315700021245042E-3</v>
      </c>
      <c r="G127" s="41" t="e">
        <f>(VLOOKUP($A127,rets_12M!$A:$I,COLUMN(G$4),FALSE)/12)</f>
        <v>#VALUE!</v>
      </c>
      <c r="H127" s="41" t="e">
        <f>(VLOOKUP($A127,rets_12M!$A:$I,COLUMN(H$4),FALSE)/12)</f>
        <v>#VALUE!</v>
      </c>
    </row>
    <row r="128" spans="1:8" x14ac:dyDescent="0.35">
      <c r="A128" s="2">
        <v>36616</v>
      </c>
      <c r="B128" s="41">
        <f>(VLOOKUP($A128,rets_12M!$A:$I,COLUMN(B$4),FALSE)/12)</f>
        <v>4.2308709616474573E-2</v>
      </c>
      <c r="C128" s="41">
        <f>(VLOOKUP($A128,rets_12M!$A:$I,COLUMN(C$4),FALSE)/12)</f>
        <v>-3.2241757758710576E-3</v>
      </c>
      <c r="D128" s="41">
        <f>(VLOOKUP($A128,rets_12M!$A:$I,COLUMN(D$4),FALSE)/12)</f>
        <v>2.1022249587122066E-3</v>
      </c>
      <c r="E128" s="41">
        <f>(VLOOKUP($A128,rets_12M!$A:$I,COLUMN(E$4),FALSE)/12)</f>
        <v>-2.2880720918714479E-3</v>
      </c>
      <c r="F128" s="41">
        <f>(VLOOKUP($A128,rets_12M!$A:$I,COLUMN(F$4),FALSE)/12)</f>
        <v>9.7971415398801307E-3</v>
      </c>
      <c r="G128" s="41" t="e">
        <f>(VLOOKUP($A128,rets_12M!$A:$I,COLUMN(G$4),FALSE)/12)</f>
        <v>#VALUE!</v>
      </c>
      <c r="H128" s="41">
        <f>(VLOOKUP($A128,rets_12M!$A:$I,COLUMN(H$4),FALSE)/12)</f>
        <v>7.8442445377929215E-3</v>
      </c>
    </row>
    <row r="129" spans="1:8" x14ac:dyDescent="0.35">
      <c r="A129" s="2">
        <v>36646</v>
      </c>
      <c r="B129" s="41">
        <f>(VLOOKUP($A129,rets_12M!$A:$I,COLUMN(B$4),FALSE)/12)</f>
        <v>4.5503350956617873E-2</v>
      </c>
      <c r="C129" s="41">
        <f>(VLOOKUP($A129,rets_12M!$A:$I,COLUMN(C$4),FALSE)/12)</f>
        <v>-6.734779646040902E-3</v>
      </c>
      <c r="D129" s="41">
        <f>(VLOOKUP($A129,rets_12M!$A:$I,COLUMN(D$4),FALSE)/12)</f>
        <v>9.5219679593179973E-4</v>
      </c>
      <c r="E129" s="41">
        <f>(VLOOKUP($A129,rets_12M!$A:$I,COLUMN(E$4),FALSE)/12)</f>
        <v>-3.2177892972030018E-3</v>
      </c>
      <c r="F129" s="41">
        <f>(VLOOKUP($A129,rets_12M!$A:$I,COLUMN(F$4),FALSE)/12)</f>
        <v>3.4170257019759212E-3</v>
      </c>
      <c r="G129" s="41" t="e">
        <f>(VLOOKUP($A129,rets_12M!$A:$I,COLUMN(G$4),FALSE)/12)</f>
        <v>#VALUE!</v>
      </c>
      <c r="H129" s="41">
        <f>(VLOOKUP($A129,rets_12M!$A:$I,COLUMN(H$4),FALSE)/12)</f>
        <v>3.9056347678488499E-3</v>
      </c>
    </row>
    <row r="130" spans="1:8" x14ac:dyDescent="0.35">
      <c r="A130" s="2">
        <v>36677</v>
      </c>
      <c r="B130" s="41">
        <f>(VLOOKUP($A130,rets_12M!$A:$I,COLUMN(B$4),FALSE)/12)</f>
        <v>7.9173545949876467E-2</v>
      </c>
      <c r="C130" s="41">
        <f>(VLOOKUP($A130,rets_12M!$A:$I,COLUMN(C$4),FALSE)/12)</f>
        <v>-2.5523271922009059E-3</v>
      </c>
      <c r="D130" s="41">
        <f>(VLOOKUP($A130,rets_12M!$A:$I,COLUMN(D$4),FALSE)/12)</f>
        <v>1.4609038967879167E-3</v>
      </c>
      <c r="E130" s="41">
        <f>(VLOOKUP($A130,rets_12M!$A:$I,COLUMN(E$4),FALSE)/12)</f>
        <v>-1.3895890666381268E-3</v>
      </c>
      <c r="F130" s="41">
        <f>(VLOOKUP($A130,rets_12M!$A:$I,COLUMN(F$4),FALSE)/12)</f>
        <v>3.8444836130482329E-3</v>
      </c>
      <c r="G130" s="41" t="e">
        <f>(VLOOKUP($A130,rets_12M!$A:$I,COLUMN(G$4),FALSE)/12)</f>
        <v>#VALUE!</v>
      </c>
      <c r="H130" s="41">
        <f>(VLOOKUP($A130,rets_12M!$A:$I,COLUMN(H$4),FALSE)/12)</f>
        <v>5.1058402377292351E-3</v>
      </c>
    </row>
    <row r="131" spans="1:8" x14ac:dyDescent="0.35">
      <c r="A131" s="2">
        <v>36707</v>
      </c>
      <c r="B131" s="41">
        <f>(VLOOKUP($A131,rets_12M!$A:$I,COLUMN(B$4),FALSE)/12)</f>
        <v>7.7887575204466417E-2</v>
      </c>
      <c r="C131" s="41">
        <f>(VLOOKUP($A131,rets_12M!$A:$I,COLUMN(C$4),FALSE)/12)</f>
        <v>5.0878849207328658E-3</v>
      </c>
      <c r="D131" s="41">
        <f>(VLOOKUP($A131,rets_12M!$A:$I,COLUMN(D$4),FALSE)/12)</f>
        <v>4.404966637362266E-3</v>
      </c>
      <c r="E131" s="41">
        <f>(VLOOKUP($A131,rets_12M!$A:$I,COLUMN(E$4),FALSE)/12)</f>
        <v>3.0984782099195235E-4</v>
      </c>
      <c r="F131" s="41">
        <f>(VLOOKUP($A131,rets_12M!$A:$I,COLUMN(F$4),FALSE)/12)</f>
        <v>6.5974239783071298E-4</v>
      </c>
      <c r="G131" s="41" t="e">
        <f>(VLOOKUP($A131,rets_12M!$A:$I,COLUMN(G$4),FALSE)/12)</f>
        <v>#VALUE!</v>
      </c>
      <c r="H131" s="41">
        <f>(VLOOKUP($A131,rets_12M!$A:$I,COLUMN(H$4),FALSE)/12)</f>
        <v>6.6569449582557505E-3</v>
      </c>
    </row>
    <row r="132" spans="1:8" x14ac:dyDescent="0.35">
      <c r="A132" s="2">
        <v>36738</v>
      </c>
      <c r="B132" s="41">
        <f>(VLOOKUP($A132,rets_12M!$A:$I,COLUMN(B$4),FALSE)/12)</f>
        <v>5.0994422143413355E-2</v>
      </c>
      <c r="C132" s="41">
        <f>(VLOOKUP($A132,rets_12M!$A:$I,COLUMN(C$4),FALSE)/12)</f>
        <v>3.1454970144345431E-3</v>
      </c>
      <c r="D132" s="41">
        <f>(VLOOKUP($A132,rets_12M!$A:$I,COLUMN(D$4),FALSE)/12)</f>
        <v>3.9397261176387088E-3</v>
      </c>
      <c r="E132" s="41">
        <f>(VLOOKUP($A132,rets_12M!$A:$I,COLUMN(E$4),FALSE)/12)</f>
        <v>1.3205642184626609E-3</v>
      </c>
      <c r="F132" s="41">
        <f>(VLOOKUP($A132,rets_12M!$A:$I,COLUMN(F$4),FALSE)/12)</f>
        <v>2.0911831198191511E-3</v>
      </c>
      <c r="G132" s="41" t="e">
        <f>(VLOOKUP($A132,rets_12M!$A:$I,COLUMN(G$4),FALSE)/12)</f>
        <v>#VALUE!</v>
      </c>
      <c r="H132" s="41">
        <f>(VLOOKUP($A132,rets_12M!$A:$I,COLUMN(H$4),FALSE)/12)</f>
        <v>-9.7470501770104601E-4</v>
      </c>
    </row>
    <row r="133" spans="1:8" x14ac:dyDescent="0.35">
      <c r="A133" s="2">
        <v>36769</v>
      </c>
      <c r="B133" s="41">
        <f>(VLOOKUP($A133,rets_12M!$A:$I,COLUMN(B$4),FALSE)/12)</f>
        <v>7.6323294361058183E-2</v>
      </c>
      <c r="C133" s="41">
        <f>(VLOOKUP($A133,rets_12M!$A:$I,COLUMN(C$4),FALSE)/12)</f>
        <v>3.311934450499654E-3</v>
      </c>
      <c r="D133" s="41">
        <f>(VLOOKUP($A133,rets_12M!$A:$I,COLUMN(D$4),FALSE)/12)</f>
        <v>3.0097930580096355E-3</v>
      </c>
      <c r="E133" s="41">
        <f>(VLOOKUP($A133,rets_12M!$A:$I,COLUMN(E$4),FALSE)/12)</f>
        <v>2.6331040170535225E-3</v>
      </c>
      <c r="F133" s="41">
        <f>(VLOOKUP($A133,rets_12M!$A:$I,COLUMN(F$4),FALSE)/12)</f>
        <v>7.8010139416983537E-3</v>
      </c>
      <c r="G133" s="41" t="e">
        <f>(VLOOKUP($A133,rets_12M!$A:$I,COLUMN(G$4),FALSE)/12)</f>
        <v>#VALUE!</v>
      </c>
      <c r="H133" s="41">
        <f>(VLOOKUP($A133,rets_12M!$A:$I,COLUMN(H$4),FALSE)/12)</f>
        <v>-2.6296800389425021E-3</v>
      </c>
    </row>
    <row r="134" spans="1:8" x14ac:dyDescent="0.35">
      <c r="A134" s="2">
        <v>36799</v>
      </c>
      <c r="B134" s="41">
        <f>(VLOOKUP($A134,rets_12M!$A:$I,COLUMN(B$4),FALSE)/12)</f>
        <v>6.0500272901338303E-2</v>
      </c>
      <c r="C134" s="41">
        <f>(VLOOKUP($A134,rets_12M!$A:$I,COLUMN(C$4),FALSE)/12)</f>
        <v>-1.0268474711314072E-2</v>
      </c>
      <c r="D134" s="41">
        <f>(VLOOKUP($A134,rets_12M!$A:$I,COLUMN(D$4),FALSE)/12)</f>
        <v>2.1872298712293423E-3</v>
      </c>
      <c r="E134" s="41">
        <f>(VLOOKUP($A134,rets_12M!$A:$I,COLUMN(E$4),FALSE)/12)</f>
        <v>2.155511443189928E-3</v>
      </c>
      <c r="F134" s="41">
        <f>(VLOOKUP($A134,rets_12M!$A:$I,COLUMN(F$4),FALSE)/12)</f>
        <v>4.8862481432257092E-3</v>
      </c>
      <c r="G134" s="41">
        <f>(VLOOKUP($A134,rets_12M!$A:$I,COLUMN(G$4),FALSE)/12)</f>
        <v>3.3173750000000002E-2</v>
      </c>
      <c r="H134" s="41">
        <f>(VLOOKUP($A134,rets_12M!$A:$I,COLUMN(H$4),FALSE)/12)</f>
        <v>-5.9971193355462344E-3</v>
      </c>
    </row>
    <row r="135" spans="1:8" x14ac:dyDescent="0.35">
      <c r="A135" s="2">
        <v>36830</v>
      </c>
      <c r="B135" s="41">
        <f>(VLOOKUP($A135,rets_12M!$A:$I,COLUMN(B$4),FALSE)/12)</f>
        <v>6.8330016195175203E-2</v>
      </c>
      <c r="C135" s="41">
        <f>(VLOOKUP($A135,rets_12M!$A:$I,COLUMN(C$4),FALSE)/12)</f>
        <v>-1.3226431995859175E-2</v>
      </c>
      <c r="D135" s="41">
        <f>(VLOOKUP($A135,rets_12M!$A:$I,COLUMN(D$4),FALSE)/12)</f>
        <v>4.8187075219058295E-3</v>
      </c>
      <c r="E135" s="41">
        <f>(VLOOKUP($A135,rets_12M!$A:$I,COLUMN(E$4),FALSE)/12)</f>
        <v>2.8866532007797061E-3</v>
      </c>
      <c r="F135" s="41">
        <f>(VLOOKUP($A135,rets_12M!$A:$I,COLUMN(F$4),FALSE)/12)</f>
        <v>-8.850210192492084E-4</v>
      </c>
      <c r="G135" s="41">
        <f>(VLOOKUP($A135,rets_12M!$A:$I,COLUMN(G$4),FALSE)/12)</f>
        <v>1.4168875902327757E-2</v>
      </c>
      <c r="H135" s="41">
        <f>(VLOOKUP($A135,rets_12M!$A:$I,COLUMN(H$4),FALSE)/12)</f>
        <v>-8.3947979911550841E-3</v>
      </c>
    </row>
    <row r="136" spans="1:8" x14ac:dyDescent="0.35">
      <c r="A136" s="2">
        <v>36860</v>
      </c>
      <c r="B136" s="41">
        <f>(VLOOKUP($A136,rets_12M!$A:$I,COLUMN(B$4),FALSE)/12)</f>
        <v>6.3566539157244639E-2</v>
      </c>
      <c r="C136" s="41">
        <f>(VLOOKUP($A136,rets_12M!$A:$I,COLUMN(C$4),FALSE)/12)</f>
        <v>-9.9458480873116182E-3</v>
      </c>
      <c r="D136" s="41">
        <f>(VLOOKUP($A136,rets_12M!$A:$I,COLUMN(D$4),FALSE)/12)</f>
        <v>5.3652387668108132E-3</v>
      </c>
      <c r="E136" s="41">
        <f>(VLOOKUP($A136,rets_12M!$A:$I,COLUMN(E$4),FALSE)/12)</f>
        <v>5.2186713144476427E-3</v>
      </c>
      <c r="F136" s="41">
        <f>(VLOOKUP($A136,rets_12M!$A:$I,COLUMN(F$4),FALSE)/12)</f>
        <v>-8.5156819839533136E-3</v>
      </c>
      <c r="G136" s="41">
        <f>(VLOOKUP($A136,rets_12M!$A:$I,COLUMN(G$4),FALSE)/12)</f>
        <v>-1.6553498929849132E-2</v>
      </c>
      <c r="H136" s="41">
        <f>(VLOOKUP($A136,rets_12M!$A:$I,COLUMN(H$4),FALSE)/12)</f>
        <v>-1.1074481549880258E-2</v>
      </c>
    </row>
    <row r="137" spans="1:8" x14ac:dyDescent="0.35">
      <c r="A137" s="2">
        <v>36891</v>
      </c>
      <c r="B137" s="41">
        <f>(VLOOKUP($A137,rets_12M!$A:$I,COLUMN(B$4),FALSE)/12)</f>
        <v>3.0435678011644356E-2</v>
      </c>
      <c r="C137" s="41">
        <f>(VLOOKUP($A137,rets_12M!$A:$I,COLUMN(C$4),FALSE)/12)</f>
        <v>-9.0026220537521018E-3</v>
      </c>
      <c r="D137" s="41">
        <f>(VLOOKUP($A137,rets_12M!$A:$I,COLUMN(D$4),FALSE)/12)</f>
        <v>3.5719331192634227E-3</v>
      </c>
      <c r="E137" s="41">
        <f>(VLOOKUP($A137,rets_12M!$A:$I,COLUMN(E$4),FALSE)/12)</f>
        <v>8.316490166324594E-3</v>
      </c>
      <c r="F137" s="41">
        <f>(VLOOKUP($A137,rets_12M!$A:$I,COLUMN(F$4),FALSE)/12)</f>
        <v>-1.2577090984685744E-2</v>
      </c>
      <c r="G137" s="41">
        <f>(VLOOKUP($A137,rets_12M!$A:$I,COLUMN(G$4),FALSE)/12)</f>
        <v>-3.3829812104449498E-2</v>
      </c>
      <c r="H137" s="41">
        <f>(VLOOKUP($A137,rets_12M!$A:$I,COLUMN(H$4),FALSE)/12)</f>
        <v>-1.3117000050186437E-2</v>
      </c>
    </row>
    <row r="138" spans="1:8" x14ac:dyDescent="0.35">
      <c r="A138" s="2">
        <v>36922</v>
      </c>
      <c r="B138" s="41">
        <f>(VLOOKUP($A138,rets_12M!$A:$I,COLUMN(B$4),FALSE)/12)</f>
        <v>1.6407779460996492E-2</v>
      </c>
      <c r="C138" s="41">
        <f>(VLOOKUP($A138,rets_12M!$A:$I,COLUMN(C$4),FALSE)/12)</f>
        <v>-9.7495012299765593E-3</v>
      </c>
      <c r="D138" s="41">
        <f>(VLOOKUP($A138,rets_12M!$A:$I,COLUMN(D$4),FALSE)/12)</f>
        <v>4.4177145962156494E-3</v>
      </c>
      <c r="E138" s="41">
        <f>(VLOOKUP($A138,rets_12M!$A:$I,COLUMN(E$4),FALSE)/12)</f>
        <v>9.6756595913509349E-3</v>
      </c>
      <c r="F138" s="41">
        <f>(VLOOKUP($A138,rets_12M!$A:$I,COLUMN(F$4),FALSE)/12)</f>
        <v>-6.2399060343561923E-3</v>
      </c>
      <c r="G138" s="41">
        <f>(VLOOKUP($A138,rets_12M!$A:$I,COLUMN(G$4),FALSE)/12)</f>
        <v>-2.6767130168733017E-2</v>
      </c>
      <c r="H138" s="41">
        <f>(VLOOKUP($A138,rets_12M!$A:$I,COLUMN(H$4),FALSE)/12)</f>
        <v>-1.125712268371464E-2</v>
      </c>
    </row>
    <row r="139" spans="1:8" x14ac:dyDescent="0.35">
      <c r="A139" s="2">
        <v>36950</v>
      </c>
      <c r="B139" s="41">
        <f>(VLOOKUP($A139,rets_12M!$A:$I,COLUMN(B$4),FALSE)/12)</f>
        <v>1.3554584611887152E-2</v>
      </c>
      <c r="C139" s="41">
        <f>(VLOOKUP($A139,rets_12M!$A:$I,COLUMN(C$4),FALSE)/12)</f>
        <v>-1.1803749764462032E-2</v>
      </c>
      <c r="D139" s="41">
        <f>(VLOOKUP($A139,rets_12M!$A:$I,COLUMN(D$4),FALSE)/12)</f>
        <v>6.2829838634331225E-3</v>
      </c>
      <c r="E139" s="41">
        <f>(VLOOKUP($A139,rets_12M!$A:$I,COLUMN(E$4),FALSE)/12)</f>
        <v>9.6449064775546902E-3</v>
      </c>
      <c r="F139" s="41">
        <f>(VLOOKUP($A139,rets_12M!$A:$I,COLUMN(F$4),FALSE)/12)</f>
        <v>-1.2118940529735139E-2</v>
      </c>
      <c r="G139" s="41">
        <f>(VLOOKUP($A139,rets_12M!$A:$I,COLUMN(G$4),FALSE)/12)</f>
        <v>-4.8523373644623946E-2</v>
      </c>
      <c r="H139" s="41">
        <f>(VLOOKUP($A139,rets_12M!$A:$I,COLUMN(H$4),FALSE)/12)</f>
        <v>-9.9398107593935327E-3</v>
      </c>
    </row>
    <row r="140" spans="1:8" x14ac:dyDescent="0.35">
      <c r="A140" s="2">
        <v>36981</v>
      </c>
      <c r="B140" s="41">
        <f>(VLOOKUP($A140,rets_12M!$A:$I,COLUMN(B$4),FALSE)/12)</f>
        <v>1.7986698322476014E-2</v>
      </c>
      <c r="C140" s="41">
        <f>(VLOOKUP($A140,rets_12M!$A:$I,COLUMN(C$4),FALSE)/12)</f>
        <v>-1.0763374258559555E-2</v>
      </c>
      <c r="D140" s="41">
        <f>(VLOOKUP($A140,rets_12M!$A:$I,COLUMN(D$4),FALSE)/12)</f>
        <v>6.2779150705715714E-3</v>
      </c>
      <c r="E140" s="41">
        <f>(VLOOKUP($A140,rets_12M!$A:$I,COLUMN(E$4),FALSE)/12)</f>
        <v>7.3235930341471649E-3</v>
      </c>
      <c r="F140" s="41">
        <f>(VLOOKUP($A140,rets_12M!$A:$I,COLUMN(F$4),FALSE)/12)</f>
        <v>-2.2483498349834985E-2</v>
      </c>
      <c r="G140" s="41">
        <f>(VLOOKUP($A140,rets_12M!$A:$I,COLUMN(G$4),FALSE)/12)</f>
        <v>-5.5412600438118603E-2</v>
      </c>
      <c r="H140" s="41">
        <f>(VLOOKUP($A140,rets_12M!$A:$I,COLUMN(H$4),FALSE)/12)</f>
        <v>-1.9132593003082298E-2</v>
      </c>
    </row>
    <row r="141" spans="1:8" x14ac:dyDescent="0.35">
      <c r="A141" s="2">
        <v>37011</v>
      </c>
      <c r="B141" s="41">
        <f>(VLOOKUP($A141,rets_12M!$A:$I,COLUMN(B$4),FALSE)/12)</f>
        <v>2.5479493494906174E-2</v>
      </c>
      <c r="C141" s="41">
        <f>(VLOOKUP($A141,rets_12M!$A:$I,COLUMN(C$4),FALSE)/12)</f>
        <v>-7.5020696944794836E-3</v>
      </c>
      <c r="D141" s="41">
        <f>(VLOOKUP($A141,rets_12M!$A:$I,COLUMN(D$4),FALSE)/12)</f>
        <v>5.8551115672470328E-3</v>
      </c>
      <c r="E141" s="41">
        <f>(VLOOKUP($A141,rets_12M!$A:$I,COLUMN(E$4),FALSE)/12)</f>
        <v>6.2844915651763533E-3</v>
      </c>
      <c r="F141" s="41">
        <f>(VLOOKUP($A141,rets_12M!$A:$I,COLUMN(F$4),FALSE)/12)</f>
        <v>-1.5591551305837012E-2</v>
      </c>
      <c r="G141" s="41">
        <f>(VLOOKUP($A141,rets_12M!$A:$I,COLUMN(G$4),FALSE)/12)</f>
        <v>-4.5079405819181351E-2</v>
      </c>
      <c r="H141" s="41">
        <f>(VLOOKUP($A141,rets_12M!$A:$I,COLUMN(H$4),FALSE)/12)</f>
        <v>-1.4678609257392413E-2</v>
      </c>
    </row>
    <row r="142" spans="1:8" x14ac:dyDescent="0.35">
      <c r="A142" s="2">
        <v>37042</v>
      </c>
      <c r="B142" s="41">
        <f>(VLOOKUP($A142,rets_12M!$A:$I,COLUMN(B$4),FALSE)/12)</f>
        <v>1.4153611825960144E-2</v>
      </c>
      <c r="C142" s="41">
        <f>(VLOOKUP($A142,rets_12M!$A:$I,COLUMN(C$4),FALSE)/12)</f>
        <v>-6.3295108495619217E-3</v>
      </c>
      <c r="D142" s="41">
        <f>(VLOOKUP($A142,rets_12M!$A:$I,COLUMN(D$4),FALSE)/12)</f>
        <v>5.7272830209748049E-3</v>
      </c>
      <c r="E142" s="41">
        <f>(VLOOKUP($A142,rets_12M!$A:$I,COLUMN(E$4),FALSE)/12)</f>
        <v>6.2116351905873541E-3</v>
      </c>
      <c r="F142" s="41">
        <f>(VLOOKUP($A142,rets_12M!$A:$I,COLUMN(F$4),FALSE)/12)</f>
        <v>-1.3613166312602251E-2</v>
      </c>
      <c r="G142" s="41">
        <f>(VLOOKUP($A142,rets_12M!$A:$I,COLUMN(G$4),FALSE)/12)</f>
        <v>-4.0888436597123663E-2</v>
      </c>
      <c r="H142" s="41">
        <f>(VLOOKUP($A142,rets_12M!$A:$I,COLUMN(H$4),FALSE)/12)</f>
        <v>-1.2119655904482626E-2</v>
      </c>
    </row>
    <row r="143" spans="1:8" x14ac:dyDescent="0.35">
      <c r="A143" s="2">
        <v>37072</v>
      </c>
      <c r="B143" s="41">
        <f>(VLOOKUP($A143,rets_12M!$A:$I,COLUMN(B$4),FALSE)/12)</f>
        <v>1.368098156906657E-3</v>
      </c>
      <c r="C143" s="41">
        <f>(VLOOKUP($A143,rets_12M!$A:$I,COLUMN(C$4),FALSE)/12)</f>
        <v>-9.5444465766860807E-3</v>
      </c>
      <c r="D143" s="41">
        <f>(VLOOKUP($A143,rets_12M!$A:$I,COLUMN(D$4),FALSE)/12)</f>
        <v>6.1198096964915072E-3</v>
      </c>
      <c r="E143" s="41">
        <f>(VLOOKUP($A143,rets_12M!$A:$I,COLUMN(E$4),FALSE)/12)</f>
        <v>4.8370791428060294E-3</v>
      </c>
      <c r="F143" s="41">
        <f>(VLOOKUP($A143,rets_12M!$A:$I,COLUMN(F$4),FALSE)/12)</f>
        <v>-1.6682280031707148E-2</v>
      </c>
      <c r="G143" s="41">
        <f>(VLOOKUP($A143,rets_12M!$A:$I,COLUMN(G$4),FALSE)/12)</f>
        <v>-4.5032341670420861E-2</v>
      </c>
      <c r="H143" s="41">
        <f>(VLOOKUP($A143,rets_12M!$A:$I,COLUMN(H$4),FALSE)/12)</f>
        <v>-1.6460898515654031E-2</v>
      </c>
    </row>
    <row r="144" spans="1:8" x14ac:dyDescent="0.35">
      <c r="A144" s="2">
        <v>37103</v>
      </c>
      <c r="B144" s="41">
        <f>(VLOOKUP($A144,rets_12M!$A:$I,COLUMN(B$4),FALSE)/12)</f>
        <v>3.3964552169718312E-3</v>
      </c>
      <c r="C144" s="41">
        <f>(VLOOKUP($A144,rets_12M!$A:$I,COLUMN(C$4),FALSE)/12)</f>
        <v>-7.0485034857868294E-3</v>
      </c>
      <c r="D144" s="41">
        <f>(VLOOKUP($A144,rets_12M!$A:$I,COLUMN(D$4),FALSE)/12)</f>
        <v>4.8563621065335809E-3</v>
      </c>
      <c r="E144" s="41">
        <f>(VLOOKUP($A144,rets_12M!$A:$I,COLUMN(E$4),FALSE)/12)</f>
        <v>7.110961237346336E-3</v>
      </c>
      <c r="F144" s="41">
        <f>(VLOOKUP($A144,rets_12M!$A:$I,COLUMN(F$4),FALSE)/12)</f>
        <v>-1.6246416231713589E-2</v>
      </c>
      <c r="G144" s="41">
        <f>(VLOOKUP($A144,rets_12M!$A:$I,COLUMN(G$4),FALSE)/12)</f>
        <v>-4.6513799548345551E-2</v>
      </c>
      <c r="H144" s="41">
        <f>(VLOOKUP($A144,rets_12M!$A:$I,COLUMN(H$4),FALSE)/12)</f>
        <v>-1.403283396519899E-2</v>
      </c>
    </row>
    <row r="145" spans="1:8" x14ac:dyDescent="0.35">
      <c r="A145" s="2">
        <v>37134</v>
      </c>
      <c r="B145" s="41">
        <f>(VLOOKUP($A145,rets_12M!$A:$I,COLUMN(B$4),FALSE)/12)</f>
        <v>-1.3046471489053366E-2</v>
      </c>
      <c r="C145" s="41">
        <f>(VLOOKUP($A145,rets_12M!$A:$I,COLUMN(C$4),FALSE)/12)</f>
        <v>-4.6744387297924239E-3</v>
      </c>
      <c r="D145" s="41">
        <f>(VLOOKUP($A145,rets_12M!$A:$I,COLUMN(D$4),FALSE)/12)</f>
        <v>6.0969991267415908E-3</v>
      </c>
      <c r="E145" s="41">
        <f>(VLOOKUP($A145,rets_12M!$A:$I,COLUMN(E$4),FALSE)/12)</f>
        <v>6.9056865494049506E-3</v>
      </c>
      <c r="F145" s="41">
        <f>(VLOOKUP($A145,rets_12M!$A:$I,COLUMN(F$4),FALSE)/12)</f>
        <v>-2.4065317664511043E-2</v>
      </c>
      <c r="G145" s="41">
        <f>(VLOOKUP($A145,rets_12M!$A:$I,COLUMN(G$4),FALSE)/12)</f>
        <v>-5.5040449666129254E-2</v>
      </c>
      <c r="H145" s="41">
        <f>(VLOOKUP($A145,rets_12M!$A:$I,COLUMN(H$4),FALSE)/12)</f>
        <v>-1.2363832684153734E-2</v>
      </c>
    </row>
    <row r="146" spans="1:8" x14ac:dyDescent="0.35">
      <c r="A146" s="2">
        <v>37164</v>
      </c>
      <c r="B146" s="41">
        <f>(VLOOKUP($A146,rets_12M!$A:$I,COLUMN(B$4),FALSE)/12)</f>
        <v>-1.6928542998718321E-2</v>
      </c>
      <c r="C146" s="41">
        <f>(VLOOKUP($A146,rets_12M!$A:$I,COLUMN(C$4),FALSE)/12)</f>
        <v>1.8745121578852368E-3</v>
      </c>
      <c r="D146" s="41">
        <f>(VLOOKUP($A146,rets_12M!$A:$I,COLUMN(D$4),FALSE)/12)</f>
        <v>5.3313955124110564E-3</v>
      </c>
      <c r="E146" s="41">
        <f>(VLOOKUP($A146,rets_12M!$A:$I,COLUMN(E$4),FALSE)/12)</f>
        <v>8.7098185282974052E-3</v>
      </c>
      <c r="F146" s="41">
        <f>(VLOOKUP($A146,rets_12M!$A:$I,COLUMN(F$4),FALSE)/12)</f>
        <v>-2.6930556581247073E-2</v>
      </c>
      <c r="G146" s="41">
        <f>(VLOOKUP($A146,rets_12M!$A:$I,COLUMN(G$4),FALSE)/12)</f>
        <v>-5.7548062766808405E-2</v>
      </c>
      <c r="H146" s="41">
        <f>(VLOOKUP($A146,rets_12M!$A:$I,COLUMN(H$4),FALSE)/12)</f>
        <v>-1.1342694718652921E-2</v>
      </c>
    </row>
    <row r="147" spans="1:8" x14ac:dyDescent="0.35">
      <c r="A147" s="2">
        <v>37195</v>
      </c>
      <c r="B147" s="41">
        <f>(VLOOKUP($A147,rets_12M!$A:$I,COLUMN(B$4),FALSE)/12)</f>
        <v>-2.4126222607632752E-2</v>
      </c>
      <c r="C147" s="41">
        <f>(VLOOKUP($A147,rets_12M!$A:$I,COLUMN(C$4),FALSE)/12)</f>
        <v>1.1663287102630464E-3</v>
      </c>
      <c r="D147" s="41">
        <f>(VLOOKUP($A147,rets_12M!$A:$I,COLUMN(D$4),FALSE)/12)</f>
        <v>5.4209695744724673E-3</v>
      </c>
      <c r="E147" s="41">
        <f>(VLOOKUP($A147,rets_12M!$A:$I,COLUMN(E$4),FALSE)/12)</f>
        <v>1.0570229687068333E-2</v>
      </c>
      <c r="F147" s="41">
        <f>(VLOOKUP($A147,rets_12M!$A:$I,COLUMN(F$4),FALSE)/12)</f>
        <v>-2.5475214312336941E-2</v>
      </c>
      <c r="G147" s="41">
        <f>(VLOOKUP($A147,rets_12M!$A:$I,COLUMN(G$4),FALSE)/12)</f>
        <v>-5.0368442862905816E-2</v>
      </c>
      <c r="H147" s="41">
        <f>(VLOOKUP($A147,rets_12M!$A:$I,COLUMN(H$4),FALSE)/12)</f>
        <v>-1.2331687930209565E-2</v>
      </c>
    </row>
    <row r="148" spans="1:8" x14ac:dyDescent="0.35">
      <c r="A148" s="2">
        <v>37225</v>
      </c>
      <c r="B148" s="41">
        <f>(VLOOKUP($A148,rets_12M!$A:$I,COLUMN(B$4),FALSE)/12)</f>
        <v>-3.5289976538985357E-2</v>
      </c>
      <c r="C148" s="41">
        <f>(VLOOKUP($A148,rets_12M!$A:$I,COLUMN(C$4),FALSE)/12)</f>
        <v>-1.991228996132697E-3</v>
      </c>
      <c r="D148" s="41">
        <f>(VLOOKUP($A148,rets_12M!$A:$I,COLUMN(D$4),FALSE)/12)</f>
        <v>3.4862611901536797E-3</v>
      </c>
      <c r="E148" s="41">
        <f>(VLOOKUP($A148,rets_12M!$A:$I,COLUMN(E$4),FALSE)/12)</f>
        <v>5.8519849906686723E-3</v>
      </c>
      <c r="F148" s="41">
        <f>(VLOOKUP($A148,rets_12M!$A:$I,COLUMN(F$4),FALSE)/12)</f>
        <v>-1.5564492106047073E-2</v>
      </c>
      <c r="G148" s="41">
        <f>(VLOOKUP($A148,rets_12M!$A:$I,COLUMN(G$4),FALSE)/12)</f>
        <v>-3.3143180340791022E-2</v>
      </c>
      <c r="H148" s="41">
        <f>(VLOOKUP($A148,rets_12M!$A:$I,COLUMN(H$4),FALSE)/12)</f>
        <v>-1.1452590837315016E-2</v>
      </c>
    </row>
    <row r="149" spans="1:8" x14ac:dyDescent="0.35">
      <c r="A149" s="2">
        <v>37256</v>
      </c>
      <c r="B149" s="41">
        <f>(VLOOKUP($A149,rets_12M!$A:$I,COLUMN(B$4),FALSE)/12)</f>
        <v>-2.4756595827100186E-2</v>
      </c>
      <c r="C149" s="41">
        <f>(VLOOKUP($A149,rets_12M!$A:$I,COLUMN(C$4),FALSE)/12)</f>
        <v>-8.6857422821508734E-4</v>
      </c>
      <c r="D149" s="41">
        <f>(VLOOKUP($A149,rets_12M!$A:$I,COLUMN(D$4),FALSE)/12)</f>
        <v>3.6823896488386945E-3</v>
      </c>
      <c r="E149" s="41">
        <f>(VLOOKUP($A149,rets_12M!$A:$I,COLUMN(E$4),FALSE)/12)</f>
        <v>2.8126306772620437E-3</v>
      </c>
      <c r="F149" s="41">
        <f>(VLOOKUP($A149,rets_12M!$A:$I,COLUMN(F$4),FALSE)/12)</f>
        <v>-1.4785494708778796E-2</v>
      </c>
      <c r="G149" s="41">
        <f>(VLOOKUP($A149,rets_12M!$A:$I,COLUMN(G$4),FALSE)/12)</f>
        <v>-2.9648869152504264E-2</v>
      </c>
      <c r="H149" s="41">
        <f>(VLOOKUP($A149,rets_12M!$A:$I,COLUMN(H$4),FALSE)/12)</f>
        <v>-1.3478565190452929E-2</v>
      </c>
    </row>
    <row r="150" spans="1:8" x14ac:dyDescent="0.35">
      <c r="A150" s="2">
        <v>37287</v>
      </c>
      <c r="B150" s="41">
        <f>(VLOOKUP($A150,rets_12M!$A:$I,COLUMN(B$4),FALSE)/12)</f>
        <v>-2.269272583789737E-2</v>
      </c>
      <c r="C150" s="41">
        <f>(VLOOKUP($A150,rets_12M!$A:$I,COLUMN(C$4),FALSE)/12)</f>
        <v>2.5577495313900225E-3</v>
      </c>
      <c r="D150" s="41">
        <f>(VLOOKUP($A150,rets_12M!$A:$I,COLUMN(D$4),FALSE)/12)</f>
        <v>1.1685735727299806E-3</v>
      </c>
      <c r="E150" s="41">
        <f>(VLOOKUP($A150,rets_12M!$A:$I,COLUMN(E$4),FALSE)/12)</f>
        <v>3.1175959872438894E-3</v>
      </c>
      <c r="F150" s="41">
        <f>(VLOOKUP($A150,rets_12M!$A:$I,COLUMN(F$4),FALSE)/12)</f>
        <v>-1.776834364915621E-2</v>
      </c>
      <c r="G150" s="41">
        <f>(VLOOKUP($A150,rets_12M!$A:$I,COLUMN(G$4),FALSE)/12)</f>
        <v>-3.5436419999757808E-2</v>
      </c>
      <c r="H150" s="41">
        <f>(VLOOKUP($A150,rets_12M!$A:$I,COLUMN(H$4),FALSE)/12)</f>
        <v>-1.3413828564340665E-2</v>
      </c>
    </row>
    <row r="151" spans="1:8" x14ac:dyDescent="0.35">
      <c r="A151" s="2">
        <v>37315</v>
      </c>
      <c r="B151" s="41">
        <f>(VLOOKUP($A151,rets_12M!$A:$I,COLUMN(B$4),FALSE)/12)</f>
        <v>-2.1045412747428122E-2</v>
      </c>
      <c r="C151" s="41">
        <f>(VLOOKUP($A151,rets_12M!$A:$I,COLUMN(C$4),FALSE)/12)</f>
        <v>6.9361665228777807E-3</v>
      </c>
      <c r="D151" s="41">
        <f>(VLOOKUP($A151,rets_12M!$A:$I,COLUMN(D$4),FALSE)/12)</f>
        <v>7.2403258638953361E-4</v>
      </c>
      <c r="E151" s="41">
        <f>(VLOOKUP($A151,rets_12M!$A:$I,COLUMN(E$4),FALSE)/12)</f>
        <v>3.3489982227887793E-3</v>
      </c>
      <c r="F151" s="41">
        <f>(VLOOKUP($A151,rets_12M!$A:$I,COLUMN(F$4),FALSE)/12)</f>
        <v>-1.2361111111111109E-2</v>
      </c>
      <c r="G151" s="41">
        <f>(VLOOKUP($A151,rets_12M!$A:$I,COLUMN(G$4),FALSE)/12)</f>
        <v>-2.6081816574961031E-2</v>
      </c>
      <c r="H151" s="41">
        <f>(VLOOKUP($A151,rets_12M!$A:$I,COLUMN(H$4),FALSE)/12)</f>
        <v>-1.2657483729039437E-2</v>
      </c>
    </row>
    <row r="152" spans="1:8" x14ac:dyDescent="0.35">
      <c r="A152" s="2">
        <v>37346</v>
      </c>
      <c r="B152" s="41">
        <f>(VLOOKUP($A152,rets_12M!$A:$I,COLUMN(B$4),FALSE)/12)</f>
        <v>-7.0327165091396788E-3</v>
      </c>
      <c r="C152" s="41">
        <f>(VLOOKUP($A152,rets_12M!$A:$I,COLUMN(C$4),FALSE)/12)</f>
        <v>1.2321242671634425E-2</v>
      </c>
      <c r="D152" s="41">
        <f>(VLOOKUP($A152,rets_12M!$A:$I,COLUMN(D$4),FALSE)/12)</f>
        <v>1.3388533463432977E-3</v>
      </c>
      <c r="E152" s="41">
        <f>(VLOOKUP($A152,rets_12M!$A:$I,COLUMN(E$4),FALSE)/12)</f>
        <v>3.0086779685534193E-4</v>
      </c>
      <c r="F152" s="41">
        <f>(VLOOKUP($A152,rets_12M!$A:$I,COLUMN(F$4),FALSE)/12)</f>
        <v>-4.4256120527306946E-3</v>
      </c>
      <c r="G152" s="41">
        <f>(VLOOKUP($A152,rets_12M!$A:$I,COLUMN(G$4),FALSE)/12)</f>
        <v>-8.8538711132451573E-3</v>
      </c>
      <c r="H152" s="41">
        <f>(VLOOKUP($A152,rets_12M!$A:$I,COLUMN(H$4),FALSE)/12)</f>
        <v>-6.8694675790435351E-3</v>
      </c>
    </row>
    <row r="153" spans="1:8" x14ac:dyDescent="0.35">
      <c r="A153" s="2">
        <v>37376</v>
      </c>
      <c r="B153" s="41">
        <f>(VLOOKUP($A153,rets_12M!$A:$I,COLUMN(B$4),FALSE)/12)</f>
        <v>-1.3241743976336521E-2</v>
      </c>
      <c r="C153" s="41">
        <f>(VLOOKUP($A153,rets_12M!$A:$I,COLUMN(C$4),FALSE)/12)</f>
        <v>1.2138521656807899E-2</v>
      </c>
      <c r="D153" s="41">
        <f>(VLOOKUP($A153,rets_12M!$A:$I,COLUMN(D$4),FALSE)/12)</f>
        <v>1.5728802478960913E-3</v>
      </c>
      <c r="E153" s="41">
        <f>(VLOOKUP($A153,rets_12M!$A:$I,COLUMN(E$4),FALSE)/12)</f>
        <v>4.8496143369538376E-3</v>
      </c>
      <c r="F153" s="41">
        <f>(VLOOKUP($A153,rets_12M!$A:$I,COLUMN(F$4),FALSE)/12)</f>
        <v>-1.4381437265917599E-2</v>
      </c>
      <c r="G153" s="41">
        <f>(VLOOKUP($A153,rets_12M!$A:$I,COLUMN(G$4),FALSE)/12)</f>
        <v>-2.755572408697941E-2</v>
      </c>
      <c r="H153" s="41">
        <f>(VLOOKUP($A153,rets_12M!$A:$I,COLUMN(H$4),FALSE)/12)</f>
        <v>-5.3471965359828304E-3</v>
      </c>
    </row>
    <row r="154" spans="1:8" x14ac:dyDescent="0.35">
      <c r="A154" s="2">
        <v>37407</v>
      </c>
      <c r="B154" s="41">
        <f>(VLOOKUP($A154,rets_12M!$A:$I,COLUMN(B$4),FALSE)/12)</f>
        <v>-1.8832616430528099E-2</v>
      </c>
      <c r="C154" s="41">
        <f>(VLOOKUP($A154,rets_12M!$A:$I,COLUMN(C$4),FALSE)/12)</f>
        <v>1.687856313168401E-2</v>
      </c>
      <c r="D154" s="41">
        <f>(VLOOKUP($A154,rets_12M!$A:$I,COLUMN(D$4),FALSE)/12)</f>
        <v>1.0238492925089271E-3</v>
      </c>
      <c r="E154" s="41">
        <f>(VLOOKUP($A154,rets_12M!$A:$I,COLUMN(E$4),FALSE)/12)</f>
        <v>5.8583875566078358E-3</v>
      </c>
      <c r="F154" s="41">
        <f>(VLOOKUP($A154,rets_12M!$A:$I,COLUMN(F$4),FALSE)/12)</f>
        <v>-1.5176721244491145E-2</v>
      </c>
      <c r="G154" s="41">
        <f>(VLOOKUP($A154,rets_12M!$A:$I,COLUMN(G$4),FALSE)/12)</f>
        <v>-2.8903197532819974E-2</v>
      </c>
      <c r="H154" s="41">
        <f>(VLOOKUP($A154,rets_12M!$A:$I,COLUMN(H$4),FALSE)/12)</f>
        <v>-5.544666041377655E-3</v>
      </c>
    </row>
    <row r="155" spans="1:8" x14ac:dyDescent="0.35">
      <c r="A155" s="2">
        <v>37437</v>
      </c>
      <c r="B155" s="41">
        <f>(VLOOKUP($A155,rets_12M!$A:$I,COLUMN(B$4),FALSE)/12)</f>
        <v>-1.4657251201001234E-2</v>
      </c>
      <c r="C155" s="41">
        <f>(VLOOKUP($A155,rets_12M!$A:$I,COLUMN(C$4),FALSE)/12)</f>
        <v>1.1159363182119186E-2</v>
      </c>
      <c r="D155" s="41">
        <f>(VLOOKUP($A155,rets_12M!$A:$I,COLUMN(D$4),FALSE)/12)</f>
        <v>1.461750608917382E-3</v>
      </c>
      <c r="E155" s="41">
        <f>(VLOOKUP($A155,rets_12M!$A:$I,COLUMN(E$4),FALSE)/12)</f>
        <v>7.3332515251051293E-3</v>
      </c>
      <c r="F155" s="41">
        <f>(VLOOKUP($A155,rets_12M!$A:$I,COLUMN(F$4),FALSE)/12)</f>
        <v>-1.8357509685557254E-2</v>
      </c>
      <c r="G155" s="41">
        <f>(VLOOKUP($A155,rets_12M!$A:$I,COLUMN(G$4),FALSE)/12)</f>
        <v>-3.7014314037553779E-2</v>
      </c>
      <c r="H155" s="41">
        <f>(VLOOKUP($A155,rets_12M!$A:$I,COLUMN(H$4),FALSE)/12)</f>
        <v>1.3404334324319718E-3</v>
      </c>
    </row>
    <row r="156" spans="1:8" x14ac:dyDescent="0.35">
      <c r="A156" s="2">
        <v>37468</v>
      </c>
      <c r="B156" s="41">
        <f>(VLOOKUP($A156,rets_12M!$A:$I,COLUMN(B$4),FALSE)/12)</f>
        <v>-1.0010283565581294E-2</v>
      </c>
      <c r="C156" s="41">
        <f>(VLOOKUP($A156,rets_12M!$A:$I,COLUMN(C$4),FALSE)/12)</f>
        <v>9.4481435968673342E-3</v>
      </c>
      <c r="D156" s="41">
        <f>(VLOOKUP($A156,rets_12M!$A:$I,COLUMN(D$4),FALSE)/12)</f>
        <v>2.1800404280295873E-3</v>
      </c>
      <c r="E156" s="41">
        <f>(VLOOKUP($A156,rets_12M!$A:$I,COLUMN(E$4),FALSE)/12)</f>
        <v>7.4599110425760951E-3</v>
      </c>
      <c r="F156" s="41">
        <f>(VLOOKUP($A156,rets_12M!$A:$I,COLUMN(F$4),FALSE)/12)</f>
        <v>-2.2699601254071167E-2</v>
      </c>
      <c r="G156" s="41">
        <f>(VLOOKUP($A156,rets_12M!$A:$I,COLUMN(G$4),FALSE)/12)</f>
        <v>-3.6803948199016771E-2</v>
      </c>
      <c r="H156" s="41">
        <f>(VLOOKUP($A156,rets_12M!$A:$I,COLUMN(H$4),FALSE)/12)</f>
        <v>1.6571185123330223E-3</v>
      </c>
    </row>
    <row r="157" spans="1:8" x14ac:dyDescent="0.35">
      <c r="A157" s="2">
        <v>37499</v>
      </c>
      <c r="B157" s="41">
        <f>(VLOOKUP($A157,rets_12M!$A:$I,COLUMN(B$4),FALSE)/12)</f>
        <v>-8.2151970279580599E-3</v>
      </c>
      <c r="C157" s="41">
        <f>(VLOOKUP($A157,rets_12M!$A:$I,COLUMN(C$4),FALSE)/12)</f>
        <v>9.5733809293136653E-3</v>
      </c>
      <c r="D157" s="41">
        <f>(VLOOKUP($A157,rets_12M!$A:$I,COLUMN(D$4),FALSE)/12)</f>
        <v>3.3460182737576893E-3</v>
      </c>
      <c r="E157" s="41">
        <f>(VLOOKUP($A157,rets_12M!$A:$I,COLUMN(E$4),FALSE)/12)</f>
        <v>8.5974952329355512E-3</v>
      </c>
      <c r="F157" s="41">
        <f>(VLOOKUP($A157,rets_12M!$A:$I,COLUMN(F$4),FALSE)/12)</f>
        <v>-1.8095750228131934E-2</v>
      </c>
      <c r="G157" s="41">
        <f>(VLOOKUP($A157,rets_12M!$A:$I,COLUMN(G$4),FALSE)/12)</f>
        <v>-3.1001276834915631E-2</v>
      </c>
      <c r="H157" s="41">
        <f>(VLOOKUP($A157,rets_12M!$A:$I,COLUMN(H$4),FALSE)/12)</f>
        <v>-1.3790804540261086E-3</v>
      </c>
    </row>
    <row r="158" spans="1:8" x14ac:dyDescent="0.35">
      <c r="A158" s="2">
        <v>37529</v>
      </c>
      <c r="B158" s="41">
        <f>(VLOOKUP($A158,rets_12M!$A:$I,COLUMN(B$4),FALSE)/12)</f>
        <v>4.3909573452476369E-3</v>
      </c>
      <c r="C158" s="41">
        <f>(VLOOKUP($A158,rets_12M!$A:$I,COLUMN(C$4),FALSE)/12)</f>
        <v>7.1888810071262061E-3</v>
      </c>
      <c r="D158" s="41">
        <f>(VLOOKUP($A158,rets_12M!$A:$I,COLUMN(D$4),FALSE)/12)</f>
        <v>3.2561982230000508E-3</v>
      </c>
      <c r="E158" s="41">
        <f>(VLOOKUP($A158,rets_12M!$A:$I,COLUMN(E$4),FALSE)/12)</f>
        <v>9.9910679152920654E-3</v>
      </c>
      <c r="F158" s="41">
        <f>(VLOOKUP($A158,rets_12M!$A:$I,COLUMN(F$4),FALSE)/12)</f>
        <v>-1.8576104746317518E-2</v>
      </c>
      <c r="G158" s="41">
        <f>(VLOOKUP($A158,rets_12M!$A:$I,COLUMN(G$4),FALSE)/12)</f>
        <v>-2.514023732470334E-2</v>
      </c>
      <c r="H158" s="41">
        <f>(VLOOKUP($A158,rets_12M!$A:$I,COLUMN(H$4),FALSE)/12)</f>
        <v>-3.3359628133764474E-3</v>
      </c>
    </row>
    <row r="159" spans="1:8" x14ac:dyDescent="0.35">
      <c r="A159" s="2">
        <v>37560</v>
      </c>
      <c r="B159" s="41">
        <f>(VLOOKUP($A159,rets_12M!$A:$I,COLUMN(B$4),FALSE)/12)</f>
        <v>6.7451944823114047E-3</v>
      </c>
      <c r="C159" s="41">
        <f>(VLOOKUP($A159,rets_12M!$A:$I,COLUMN(C$4),FALSE)/12)</f>
        <v>9.5613048368953981E-3</v>
      </c>
      <c r="D159" s="41">
        <f>(VLOOKUP($A159,rets_12M!$A:$I,COLUMN(D$4),FALSE)/12)</f>
        <v>3.546463682605324E-3</v>
      </c>
      <c r="E159" s="41">
        <f>(VLOOKUP($A159,rets_12M!$A:$I,COLUMN(E$4),FALSE)/12)</f>
        <v>6.7692961712744011E-3</v>
      </c>
      <c r="F159" s="41">
        <f>(VLOOKUP($A159,rets_12M!$A:$I,COLUMN(F$4),FALSE)/12)</f>
        <v>-1.4100637033855853E-2</v>
      </c>
      <c r="G159" s="41">
        <f>(VLOOKUP($A159,rets_12M!$A:$I,COLUMN(G$4),FALSE)/12)</f>
        <v>-2.4060975811385027E-2</v>
      </c>
      <c r="H159" s="41">
        <f>(VLOOKUP($A159,rets_12M!$A:$I,COLUMN(H$4),FALSE)/12)</f>
        <v>-1.6068705381827679E-3</v>
      </c>
    </row>
    <row r="160" spans="1:8" x14ac:dyDescent="0.35">
      <c r="A160" s="2">
        <v>37590</v>
      </c>
      <c r="B160" s="41">
        <f>(VLOOKUP($A160,rets_12M!$A:$I,COLUMN(B$4),FALSE)/12)</f>
        <v>1.8028992908800594E-2</v>
      </c>
      <c r="C160" s="41">
        <f>(VLOOKUP($A160,rets_12M!$A:$I,COLUMN(C$4),FALSE)/12)</f>
        <v>1.1243886906263878E-2</v>
      </c>
      <c r="D160" s="41">
        <f>(VLOOKUP($A160,rets_12M!$A:$I,COLUMN(D$4),FALSE)/12)</f>
        <v>4.1730309125167691E-3</v>
      </c>
      <c r="E160" s="41">
        <f>(VLOOKUP($A160,rets_12M!$A:$I,COLUMN(E$4),FALSE)/12)</f>
        <v>7.6755150962429059E-3</v>
      </c>
      <c r="F160" s="41">
        <f>(VLOOKUP($A160,rets_12M!$A:$I,COLUMN(F$4),FALSE)/12)</f>
        <v>-1.5234765234765238E-2</v>
      </c>
      <c r="G160" s="41">
        <f>(VLOOKUP($A160,rets_12M!$A:$I,COLUMN(G$4),FALSE)/12)</f>
        <v>-2.6127643614079932E-2</v>
      </c>
      <c r="H160" s="41">
        <f>(VLOOKUP($A160,rets_12M!$A:$I,COLUMN(H$4),FALSE)/12)</f>
        <v>-1.0687388369045407E-3</v>
      </c>
    </row>
    <row r="161" spans="1:8" x14ac:dyDescent="0.35">
      <c r="A161" s="2">
        <v>37621</v>
      </c>
      <c r="B161" s="41">
        <f>(VLOOKUP($A161,rets_12M!$A:$I,COLUMN(B$4),FALSE)/12)</f>
        <v>3.0118268724912578E-2</v>
      </c>
      <c r="C161" s="41">
        <f>(VLOOKUP($A161,rets_12M!$A:$I,COLUMN(C$4),FALSE)/12)</f>
        <v>1.8767980936574724E-2</v>
      </c>
      <c r="D161" s="41">
        <f>(VLOOKUP($A161,rets_12M!$A:$I,COLUMN(D$4),FALSE)/12)</f>
        <v>4.2316393769903189E-3</v>
      </c>
      <c r="E161" s="41">
        <f>(VLOOKUP($A161,rets_12M!$A:$I,COLUMN(E$4),FALSE)/12)</f>
        <v>1.252278741815612E-2</v>
      </c>
      <c r="F161" s="41">
        <f>(VLOOKUP($A161,rets_12M!$A:$I,COLUMN(F$4),FALSE)/12)</f>
        <v>-1.9752290240433901E-2</v>
      </c>
      <c r="G161" s="41">
        <f>(VLOOKUP($A161,rets_12M!$A:$I,COLUMN(G$4),FALSE)/12)</f>
        <v>-3.2274580457582414E-2</v>
      </c>
      <c r="H161" s="41">
        <f>(VLOOKUP($A161,rets_12M!$A:$I,COLUMN(H$4),FALSE)/12)</f>
        <v>7.0726258016721539E-3</v>
      </c>
    </row>
    <row r="162" spans="1:8" x14ac:dyDescent="0.35">
      <c r="A162" s="2">
        <v>37652</v>
      </c>
      <c r="B162" s="41">
        <f>(VLOOKUP($A162,rets_12M!$A:$I,COLUMN(B$4),FALSE)/12)</f>
        <v>5.0564926526663688E-2</v>
      </c>
      <c r="C162" s="41">
        <f>(VLOOKUP($A162,rets_12M!$A:$I,COLUMN(C$4),FALSE)/12)</f>
        <v>2.3402640991015428E-2</v>
      </c>
      <c r="D162" s="41">
        <f>(VLOOKUP($A162,rets_12M!$A:$I,COLUMN(D$4),FALSE)/12)</f>
        <v>5.9414797921582734E-3</v>
      </c>
      <c r="E162" s="41">
        <f>(VLOOKUP($A162,rets_12M!$A:$I,COLUMN(E$4),FALSE)/12)</f>
        <v>1.0927849462616804E-2</v>
      </c>
      <c r="F162" s="41">
        <f>(VLOOKUP($A162,rets_12M!$A:$I,COLUMN(F$4),FALSE)/12)</f>
        <v>-2.0482434022524799E-2</v>
      </c>
      <c r="G162" s="41">
        <f>(VLOOKUP($A162,rets_12M!$A:$I,COLUMN(G$4),FALSE)/12)</f>
        <v>-3.1420412448601935E-2</v>
      </c>
      <c r="H162" s="41">
        <f>(VLOOKUP($A162,rets_12M!$A:$I,COLUMN(H$4),FALSE)/12)</f>
        <v>8.001456861430575E-3</v>
      </c>
    </row>
    <row r="163" spans="1:8" x14ac:dyDescent="0.35">
      <c r="A163" s="2">
        <v>37680</v>
      </c>
      <c r="B163" s="41">
        <f>(VLOOKUP($A163,rets_12M!$A:$I,COLUMN(B$4),FALSE)/12)</f>
        <v>6.725897046695066E-2</v>
      </c>
      <c r="C163" s="41">
        <f>(VLOOKUP($A163,rets_12M!$A:$I,COLUMN(C$4),FALSE)/12)</f>
        <v>1.3124829641428784E-2</v>
      </c>
      <c r="D163" s="41">
        <f>(VLOOKUP($A163,rets_12M!$A:$I,COLUMN(D$4),FALSE)/12)</f>
        <v>5.7399899005708228E-3</v>
      </c>
      <c r="E163" s="41">
        <f>(VLOOKUP($A163,rets_12M!$A:$I,COLUMN(E$4),FALSE)/12)</f>
        <v>1.2027107665312656E-2</v>
      </c>
      <c r="F163" s="41">
        <f>(VLOOKUP($A163,rets_12M!$A:$I,COLUMN(F$4),FALSE)/12)</f>
        <v>-2.0178871837127067E-2</v>
      </c>
      <c r="G163" s="41">
        <f>(VLOOKUP($A163,rets_12M!$A:$I,COLUMN(G$4),FALSE)/12)</f>
        <v>-2.2490726317611343E-2</v>
      </c>
      <c r="H163" s="41">
        <f>(VLOOKUP($A163,rets_12M!$A:$I,COLUMN(H$4),FALSE)/12)</f>
        <v>9.3941190373788754E-3</v>
      </c>
    </row>
    <row r="164" spans="1:8" x14ac:dyDescent="0.35">
      <c r="A164" s="2">
        <v>37711</v>
      </c>
      <c r="B164" s="41">
        <f>(VLOOKUP($A164,rets_12M!$A:$I,COLUMN(B$4),FALSE)/12)</f>
        <v>2.1547494037074455E-2</v>
      </c>
      <c r="C164" s="41">
        <f>(VLOOKUP($A164,rets_12M!$A:$I,COLUMN(C$4),FALSE)/12)</f>
        <v>7.4966984096676943E-3</v>
      </c>
      <c r="D164" s="41">
        <f>(VLOOKUP($A164,rets_12M!$A:$I,COLUMN(D$4),FALSE)/12)</f>
        <v>4.9038499545436638E-3</v>
      </c>
      <c r="E164" s="41">
        <f>(VLOOKUP($A164,rets_12M!$A:$I,COLUMN(E$4),FALSE)/12)</f>
        <v>1.4828053241259595E-2</v>
      </c>
      <c r="F164" s="41">
        <f>(VLOOKUP($A164,rets_12M!$A:$I,COLUMN(F$4),FALSE)/12)</f>
        <v>-2.1836051445239996E-2</v>
      </c>
      <c r="G164" s="41">
        <f>(VLOOKUP($A164,rets_12M!$A:$I,COLUMN(G$4),FALSE)/12)</f>
        <v>-2.5875207413668954E-2</v>
      </c>
      <c r="H164" s="41">
        <f>(VLOOKUP($A164,rets_12M!$A:$I,COLUMN(H$4),FALSE)/12)</f>
        <v>8.2644619277332798E-3</v>
      </c>
    </row>
    <row r="165" spans="1:8" x14ac:dyDescent="0.35">
      <c r="A165" s="2">
        <v>37741</v>
      </c>
      <c r="B165" s="41">
        <f>(VLOOKUP($A165,rets_12M!$A:$I,COLUMN(B$4),FALSE)/12)</f>
        <v>8.1712316163804841E-3</v>
      </c>
      <c r="C165" s="41">
        <f>(VLOOKUP($A165,rets_12M!$A:$I,COLUMN(C$4),FALSE)/12)</f>
        <v>6.5428520915930917E-3</v>
      </c>
      <c r="D165" s="41">
        <f>(VLOOKUP($A165,rets_12M!$A:$I,COLUMN(D$4),FALSE)/12)</f>
        <v>4.8082813580132182E-3</v>
      </c>
      <c r="E165" s="41">
        <f>(VLOOKUP($A165,rets_12M!$A:$I,COLUMN(E$4),FALSE)/12)</f>
        <v>1.2144358391932749E-2</v>
      </c>
      <c r="F165" s="41">
        <f>(VLOOKUP($A165,rets_12M!$A:$I,COLUMN(F$4),FALSE)/12)</f>
        <v>-1.2377112949996466E-2</v>
      </c>
      <c r="G165" s="41">
        <f>(VLOOKUP($A165,rets_12M!$A:$I,COLUMN(G$4),FALSE)/12)</f>
        <v>-1.2234995009402885E-2</v>
      </c>
      <c r="H165" s="41">
        <f>(VLOOKUP($A165,rets_12M!$A:$I,COLUMN(H$4),FALSE)/12)</f>
        <v>4.9434396263999258E-3</v>
      </c>
    </row>
    <row r="166" spans="1:8" x14ac:dyDescent="0.35">
      <c r="A166" s="2">
        <v>37772</v>
      </c>
      <c r="B166" s="41">
        <f>(VLOOKUP($A166,rets_12M!$A:$I,COLUMN(B$4),FALSE)/12)</f>
        <v>2.3389408999255012E-2</v>
      </c>
      <c r="C166" s="41">
        <f>(VLOOKUP($A166,rets_12M!$A:$I,COLUMN(C$4),FALSE)/12)</f>
        <v>8.1559929350657114E-3</v>
      </c>
      <c r="D166" s="41">
        <f>(VLOOKUP($A166,rets_12M!$A:$I,COLUMN(D$4),FALSE)/12)</f>
        <v>5.3008054243514069E-3</v>
      </c>
      <c r="E166" s="41">
        <f>(VLOOKUP($A166,rets_12M!$A:$I,COLUMN(E$4),FALSE)/12)</f>
        <v>1.4328689718465978E-2</v>
      </c>
      <c r="F166" s="41">
        <f>(VLOOKUP($A166,rets_12M!$A:$I,COLUMN(F$4),FALSE)/12)</f>
        <v>-8.0380401812796543E-3</v>
      </c>
      <c r="G166" s="41">
        <f>(VLOOKUP($A166,rets_12M!$A:$I,COLUMN(G$4),FALSE)/12)</f>
        <v>-1.9110472395312734E-3</v>
      </c>
      <c r="H166" s="41">
        <f>(VLOOKUP($A166,rets_12M!$A:$I,COLUMN(H$4),FALSE)/12)</f>
        <v>1.7859556697925421E-3</v>
      </c>
    </row>
    <row r="167" spans="1:8" x14ac:dyDescent="0.35">
      <c r="A167" s="2">
        <v>37802</v>
      </c>
      <c r="B167" s="41">
        <f>(VLOOKUP($A167,rets_12M!$A:$I,COLUMN(B$4),FALSE)/12)</f>
        <v>2.5722682745828118E-2</v>
      </c>
      <c r="C167" s="41">
        <f>(VLOOKUP($A167,rets_12M!$A:$I,COLUMN(C$4),FALSE)/12)</f>
        <v>7.0809538702714852E-3</v>
      </c>
      <c r="D167" s="41">
        <f>(VLOOKUP($A167,rets_12M!$A:$I,COLUMN(D$4),FALSE)/12)</f>
        <v>2.7753539574925656E-3</v>
      </c>
      <c r="E167" s="41">
        <f>(VLOOKUP($A167,rets_12M!$A:$I,COLUMN(E$4),FALSE)/12)</f>
        <v>1.174126420815593E-2</v>
      </c>
      <c r="F167" s="41">
        <f>(VLOOKUP($A167,rets_12M!$A:$I,COLUMN(F$4),FALSE)/12)</f>
        <v>-1.1170171789538681E-3</v>
      </c>
      <c r="G167" s="41">
        <f>(VLOOKUP($A167,rets_12M!$A:$I,COLUMN(G$4),FALSE)/12)</f>
        <v>1.0711175553639688E-2</v>
      </c>
      <c r="H167" s="41">
        <f>(VLOOKUP($A167,rets_12M!$A:$I,COLUMN(H$4),FALSE)/12)</f>
        <v>-1.4070836010167305E-3</v>
      </c>
    </row>
    <row r="168" spans="1:8" x14ac:dyDescent="0.35">
      <c r="A168" s="2">
        <v>37833</v>
      </c>
      <c r="B168" s="41">
        <f>(VLOOKUP($A168,rets_12M!$A:$I,COLUMN(B$4),FALSE)/12)</f>
        <v>2.6385859451144283E-2</v>
      </c>
      <c r="C168" s="41">
        <f>(VLOOKUP($A168,rets_12M!$A:$I,COLUMN(C$4),FALSE)/12)</f>
        <v>1.2459223224292012E-2</v>
      </c>
      <c r="D168" s="41">
        <f>(VLOOKUP($A168,rets_12M!$A:$I,COLUMN(D$4),FALSE)/12)</f>
        <v>2.7721618191727617E-3</v>
      </c>
      <c r="E168" s="41">
        <f>(VLOOKUP($A168,rets_12M!$A:$I,COLUMN(E$4),FALSE)/12)</f>
        <v>3.4955995309815338E-3</v>
      </c>
      <c r="F168" s="41">
        <f>(VLOOKUP($A168,rets_12M!$A:$I,COLUMN(F$4),FALSE)/12)</f>
        <v>7.4359939759036098E-3</v>
      </c>
      <c r="G168" s="41">
        <f>(VLOOKUP($A168,rets_12M!$A:$I,COLUMN(G$4),FALSE)/12)</f>
        <v>2.5794058644618794E-2</v>
      </c>
      <c r="H168" s="41">
        <f>(VLOOKUP($A168,rets_12M!$A:$I,COLUMN(H$4),FALSE)/12)</f>
        <v>-1.7605893529183958E-3</v>
      </c>
    </row>
    <row r="169" spans="1:8" x14ac:dyDescent="0.35">
      <c r="A169" s="2">
        <v>37864</v>
      </c>
      <c r="B169" s="41">
        <f>(VLOOKUP($A169,rets_12M!$A:$I,COLUMN(B$4),FALSE)/12)</f>
        <v>2.2104315376830923E-2</v>
      </c>
      <c r="C169" s="41">
        <f>(VLOOKUP($A169,rets_12M!$A:$I,COLUMN(C$4),FALSE)/12)</f>
        <v>1.5301450754538167E-2</v>
      </c>
      <c r="D169" s="41">
        <f>(VLOOKUP($A169,rets_12M!$A:$I,COLUMN(D$4),FALSE)/12)</f>
        <v>-1.0808768983611716E-3</v>
      </c>
      <c r="E169" s="41">
        <f>(VLOOKUP($A169,rets_12M!$A:$I,COLUMN(E$4),FALSE)/12)</f>
        <v>2.2407547670967864E-3</v>
      </c>
      <c r="F169" s="41">
        <f>(VLOOKUP($A169,rets_12M!$A:$I,COLUMN(F$4),FALSE)/12)</f>
        <v>8.6799050830523305E-3</v>
      </c>
      <c r="G169" s="41">
        <f>(VLOOKUP($A169,rets_12M!$A:$I,COLUMN(G$4),FALSE)/12)</f>
        <v>3.3718235704425337E-2</v>
      </c>
      <c r="H169" s="41">
        <f>(VLOOKUP($A169,rets_12M!$A:$I,COLUMN(H$4),FALSE)/12)</f>
        <v>1.5465479164237608E-4</v>
      </c>
    </row>
    <row r="170" spans="1:8" x14ac:dyDescent="0.35">
      <c r="A170" s="2">
        <v>37894</v>
      </c>
      <c r="B170" s="41">
        <f>(VLOOKUP($A170,rets_12M!$A:$I,COLUMN(B$4),FALSE)/12)</f>
        <v>9.471781160780457E-3</v>
      </c>
      <c r="C170" s="41">
        <f>(VLOOKUP($A170,rets_12M!$A:$I,COLUMN(C$4),FALSE)/12)</f>
        <v>1.4223923588632115E-2</v>
      </c>
      <c r="D170" s="41">
        <f>(VLOOKUP($A170,rets_12M!$A:$I,COLUMN(D$4),FALSE)/12)</f>
        <v>-4.6353328689753098E-4</v>
      </c>
      <c r="E170" s="41">
        <f>(VLOOKUP($A170,rets_12M!$A:$I,COLUMN(E$4),FALSE)/12)</f>
        <v>2.8834078920737896E-3</v>
      </c>
      <c r="F170" s="41">
        <f>(VLOOKUP($A170,rets_12M!$A:$I,COLUMN(F$4),FALSE)/12)</f>
        <v>1.885004212299916E-2</v>
      </c>
      <c r="G170" s="41">
        <f>(VLOOKUP($A170,rets_12M!$A:$I,COLUMN(G$4),FALSE)/12)</f>
        <v>4.5631794287832837E-2</v>
      </c>
      <c r="H170" s="41">
        <f>(VLOOKUP($A170,rets_12M!$A:$I,COLUMN(H$4),FALSE)/12)</f>
        <v>6.2398371087435218E-3</v>
      </c>
    </row>
    <row r="171" spans="1:8" x14ac:dyDescent="0.35">
      <c r="A171" s="2">
        <v>37925</v>
      </c>
      <c r="B171" s="41">
        <f>(VLOOKUP($A171,rets_12M!$A:$I,COLUMN(B$4),FALSE)/12)</f>
        <v>2.3582274401672893E-2</v>
      </c>
      <c r="C171" s="41">
        <f>(VLOOKUP($A171,rets_12M!$A:$I,COLUMN(C$4),FALSE)/12)</f>
        <v>1.5920348665050987E-2</v>
      </c>
      <c r="D171" s="41">
        <f>(VLOOKUP($A171,rets_12M!$A:$I,COLUMN(D$4),FALSE)/12)</f>
        <v>-1.398146564533076E-3</v>
      </c>
      <c r="E171" s="41">
        <f>(VLOOKUP($A171,rets_12M!$A:$I,COLUMN(E$4),FALSE)/12)</f>
        <v>2.007568706448267E-3</v>
      </c>
      <c r="F171" s="41">
        <f>(VLOOKUP($A171,rets_12M!$A:$I,COLUMN(F$4),FALSE)/12)</f>
        <v>1.5970965796502107E-2</v>
      </c>
      <c r="G171" s="41">
        <f>(VLOOKUP($A171,rets_12M!$A:$I,COLUMN(G$4),FALSE)/12)</f>
        <v>3.46604481116067E-2</v>
      </c>
      <c r="H171" s="41">
        <f>(VLOOKUP($A171,rets_12M!$A:$I,COLUMN(H$4),FALSE)/12)</f>
        <v>8.3248941208016371E-3</v>
      </c>
    </row>
    <row r="172" spans="1:8" x14ac:dyDescent="0.35">
      <c r="A172" s="2">
        <v>37955</v>
      </c>
      <c r="B172" s="41">
        <f>(VLOOKUP($A172,rets_12M!$A:$I,COLUMN(B$4),FALSE)/12)</f>
        <v>2.8203800413080665E-2</v>
      </c>
      <c r="C172" s="41">
        <f>(VLOOKUP($A172,rets_12M!$A:$I,COLUMN(C$4),FALSE)/12)</f>
        <v>1.9553943705893917E-2</v>
      </c>
      <c r="D172" s="41">
        <f>(VLOOKUP($A172,rets_12M!$A:$I,COLUMN(D$4),FALSE)/12)</f>
        <v>-5.7663389170547108E-4</v>
      </c>
      <c r="E172" s="41">
        <f>(VLOOKUP($A172,rets_12M!$A:$I,COLUMN(E$4),FALSE)/12)</f>
        <v>3.7125189209844534E-3</v>
      </c>
      <c r="F172" s="41">
        <f>(VLOOKUP($A172,rets_12M!$A:$I,COLUMN(F$4),FALSE)/12)</f>
        <v>1.1338630806845976E-2</v>
      </c>
      <c r="G172" s="41">
        <f>(VLOOKUP($A172,rets_12M!$A:$I,COLUMN(G$4),FALSE)/12)</f>
        <v>2.192040917051687E-2</v>
      </c>
      <c r="H172" s="41">
        <f>(VLOOKUP($A172,rets_12M!$A:$I,COLUMN(H$4),FALSE)/12)</f>
        <v>8.7108233170699965E-3</v>
      </c>
    </row>
    <row r="173" spans="1:8" x14ac:dyDescent="0.35">
      <c r="A173" s="2">
        <v>37986</v>
      </c>
      <c r="B173" s="41">
        <f>(VLOOKUP($A173,rets_12M!$A:$I,COLUMN(B$4),FALSE)/12)</f>
        <v>2.3892868697073372E-2</v>
      </c>
      <c r="C173" s="41">
        <f>(VLOOKUP($A173,rets_12M!$A:$I,COLUMN(C$4),FALSE)/12)</f>
        <v>1.4841539444059379E-2</v>
      </c>
      <c r="D173" s="41">
        <f>(VLOOKUP($A173,rets_12M!$A:$I,COLUMN(D$4),FALSE)/12)</f>
        <v>-9.2153624598353045E-4</v>
      </c>
      <c r="E173" s="41">
        <f>(VLOOKUP($A173,rets_12M!$A:$I,COLUMN(E$4),FALSE)/12)</f>
        <v>1.7768602976258041E-3</v>
      </c>
      <c r="F173" s="41">
        <f>(VLOOKUP($A173,rets_12M!$A:$I,COLUMN(F$4),FALSE)/12)</f>
        <v>2.2540095361941903E-2</v>
      </c>
      <c r="G173" s="41">
        <f>(VLOOKUP($A173,rets_12M!$A:$I,COLUMN(G$4),FALSE)/12)</f>
        <v>3.9763718655121995E-2</v>
      </c>
      <c r="H173" s="41">
        <f>(VLOOKUP($A173,rets_12M!$A:$I,COLUMN(H$4),FALSE)/12)</f>
        <v>7.8074316075850874E-3</v>
      </c>
    </row>
    <row r="174" spans="1:8" x14ac:dyDescent="0.35">
      <c r="A174" s="2">
        <v>38017</v>
      </c>
      <c r="B174" s="41">
        <f>(VLOOKUP($A174,rets_12M!$A:$I,COLUMN(B$4),FALSE)/12)</f>
        <v>1.0603969901721799E-2</v>
      </c>
      <c r="C174" s="41">
        <f>(VLOOKUP($A174,rets_12M!$A:$I,COLUMN(C$4),FALSE)/12)</f>
        <v>6.3570358591158267E-3</v>
      </c>
      <c r="D174" s="41">
        <f>(VLOOKUP($A174,rets_12M!$A:$I,COLUMN(D$4),FALSE)/12)</f>
        <v>-6.2894475814719486E-4</v>
      </c>
      <c r="E174" s="41">
        <f>(VLOOKUP($A174,rets_12M!$A:$I,COLUMN(E$4),FALSE)/12)</f>
        <v>3.5141296693509219E-3</v>
      </c>
      <c r="F174" s="41">
        <f>(VLOOKUP($A174,rets_12M!$A:$I,COLUMN(F$4),FALSE)/12)</f>
        <v>2.745832218953374E-2</v>
      </c>
      <c r="G174" s="41">
        <f>(VLOOKUP($A174,rets_12M!$A:$I,COLUMN(G$4),FALSE)/12)</f>
        <v>4.2089769713572256E-2</v>
      </c>
      <c r="H174" s="41">
        <f>(VLOOKUP($A174,rets_12M!$A:$I,COLUMN(H$4),FALSE)/12)</f>
        <v>9.9453211232205883E-3</v>
      </c>
    </row>
    <row r="175" spans="1:8" x14ac:dyDescent="0.35">
      <c r="A175" s="2">
        <v>38046</v>
      </c>
      <c r="B175" s="41">
        <f>(VLOOKUP($A175,rets_12M!$A:$I,COLUMN(B$4),FALSE)/12)</f>
        <v>1.5339040303649447E-3</v>
      </c>
      <c r="C175" s="41">
        <f>(VLOOKUP($A175,rets_12M!$A:$I,COLUMN(C$4),FALSE)/12)</f>
        <v>9.7398106663445141E-3</v>
      </c>
      <c r="D175" s="41">
        <f>(VLOOKUP($A175,rets_12M!$A:$I,COLUMN(D$4),FALSE)/12)</f>
        <v>-2.9626672462305476E-4</v>
      </c>
      <c r="E175" s="41">
        <f>(VLOOKUP($A175,rets_12M!$A:$I,COLUMN(E$4),FALSE)/12)</f>
        <v>2.8790760083008591E-3</v>
      </c>
      <c r="F175" s="41">
        <f>(VLOOKUP($A175,rets_12M!$A:$I,COLUMN(F$4),FALSE)/12)</f>
        <v>3.0714868170698573E-2</v>
      </c>
      <c r="G175" s="41">
        <f>(VLOOKUP($A175,rets_12M!$A:$I,COLUMN(G$4),FALSE)/12)</f>
        <v>3.6942128034253285E-2</v>
      </c>
      <c r="H175" s="41">
        <f>(VLOOKUP($A175,rets_12M!$A:$I,COLUMN(H$4),FALSE)/12)</f>
        <v>5.7614651851387406E-3</v>
      </c>
    </row>
    <row r="176" spans="1:8" x14ac:dyDescent="0.35">
      <c r="A176" s="2">
        <v>38077</v>
      </c>
      <c r="B176" s="41">
        <f>(VLOOKUP($A176,rets_12M!$A:$I,COLUMN(B$4),FALSE)/12)</f>
        <v>2.2014924236010053E-2</v>
      </c>
      <c r="C176" s="41">
        <f>(VLOOKUP($A176,rets_12M!$A:$I,COLUMN(C$4),FALSE)/12)</f>
        <v>2.1110581932378265E-2</v>
      </c>
      <c r="D176" s="41">
        <f>(VLOOKUP($A176,rets_12M!$A:$I,COLUMN(D$4),FALSE)/12)</f>
        <v>-1.6731023524179378E-3</v>
      </c>
      <c r="E176" s="41">
        <f>(VLOOKUP($A176,rets_12M!$A:$I,COLUMN(E$4),FALSE)/12)</f>
        <v>4.4193171604628434E-3</v>
      </c>
      <c r="F176" s="41">
        <f>(VLOOKUP($A176,rets_12M!$A:$I,COLUMN(F$4),FALSE)/12)</f>
        <v>2.7938732425998314E-2</v>
      </c>
      <c r="G176" s="41">
        <f>(VLOOKUP($A176,rets_12M!$A:$I,COLUMN(G$4),FALSE)/12)</f>
        <v>3.3363846554821198E-2</v>
      </c>
      <c r="H176" s="41">
        <f>(VLOOKUP($A176,rets_12M!$A:$I,COLUMN(H$4),FALSE)/12)</f>
        <v>1.0518720514000804E-2</v>
      </c>
    </row>
    <row r="177" spans="1:8" x14ac:dyDescent="0.35">
      <c r="A177" s="2">
        <v>38107</v>
      </c>
      <c r="B177" s="41">
        <f>(VLOOKUP($A177,rets_12M!$A:$I,COLUMN(B$4),FALSE)/12)</f>
        <v>4.8307947301468056E-2</v>
      </c>
      <c r="C177" s="41">
        <f>(VLOOKUP($A177,rets_12M!$A:$I,COLUMN(C$4),FALSE)/12)</f>
        <v>1.0465317419131629E-2</v>
      </c>
      <c r="D177" s="41">
        <f>(VLOOKUP($A177,rets_12M!$A:$I,COLUMN(D$4),FALSE)/12)</f>
        <v>-2.0980513195698693E-3</v>
      </c>
      <c r="E177" s="41">
        <f>(VLOOKUP($A177,rets_12M!$A:$I,COLUMN(E$4),FALSE)/12)</f>
        <v>5.0444453197388362E-4</v>
      </c>
      <c r="F177" s="41">
        <f>(VLOOKUP($A177,rets_12M!$A:$I,COLUMN(F$4),FALSE)/12)</f>
        <v>1.7817094443060049E-2</v>
      </c>
      <c r="G177" s="41">
        <f>(VLOOKUP($A177,rets_12M!$A:$I,COLUMN(G$4),FALSE)/12)</f>
        <v>2.1328786026361662E-2</v>
      </c>
      <c r="H177" s="41">
        <f>(VLOOKUP($A177,rets_12M!$A:$I,COLUMN(H$4),FALSE)/12)</f>
        <v>5.6528678612438226E-3</v>
      </c>
    </row>
    <row r="178" spans="1:8" x14ac:dyDescent="0.35">
      <c r="A178" s="2">
        <v>38138</v>
      </c>
      <c r="B178" s="41">
        <f>(VLOOKUP($A178,rets_12M!$A:$I,COLUMN(B$4),FALSE)/12)</f>
        <v>4.6006440791588277E-2</v>
      </c>
      <c r="C178" s="41">
        <f>(VLOOKUP($A178,rets_12M!$A:$I,COLUMN(C$4),FALSE)/12)</f>
        <v>5.3802247403115051E-3</v>
      </c>
      <c r="D178" s="41">
        <f>(VLOOKUP($A178,rets_12M!$A:$I,COLUMN(D$4),FALSE)/12)</f>
        <v>-2.4067355946550406E-3</v>
      </c>
      <c r="E178" s="41">
        <f>(VLOOKUP($A178,rets_12M!$A:$I,COLUMN(E$4),FALSE)/12)</f>
        <v>-2.7125659762002596E-3</v>
      </c>
      <c r="F178" s="41">
        <f>(VLOOKUP($A178,rets_12M!$A:$I,COLUMN(F$4),FALSE)/12)</f>
        <v>1.4089652448657175E-2</v>
      </c>
      <c r="G178" s="41">
        <f>(VLOOKUP($A178,rets_12M!$A:$I,COLUMN(G$4),FALSE)/12)</f>
        <v>1.7797211125185397E-2</v>
      </c>
      <c r="H178" s="41">
        <f>(VLOOKUP($A178,rets_12M!$A:$I,COLUMN(H$4),FALSE)/12)</f>
        <v>5.8106383956288048E-3</v>
      </c>
    </row>
    <row r="179" spans="1:8" x14ac:dyDescent="0.35">
      <c r="A179" s="2">
        <v>38168</v>
      </c>
      <c r="B179" s="41">
        <f>(VLOOKUP($A179,rets_12M!$A:$I,COLUMN(B$4),FALSE)/12)</f>
        <v>4.2030387358586385E-2</v>
      </c>
      <c r="C179" s="41">
        <f>(VLOOKUP($A179,rets_12M!$A:$I,COLUMN(C$4),FALSE)/12)</f>
        <v>9.8736714550336502E-3</v>
      </c>
      <c r="D179" s="41">
        <f>(VLOOKUP($A179,rets_12M!$A:$I,COLUMN(D$4),FALSE)/12)</f>
        <v>-1.6661790082818557E-3</v>
      </c>
      <c r="E179" s="41">
        <f>(VLOOKUP($A179,rets_12M!$A:$I,COLUMN(E$4),FALSE)/12)</f>
        <v>-1.3110519638793172E-3</v>
      </c>
      <c r="F179" s="41">
        <f>(VLOOKUP($A179,rets_12M!$A:$I,COLUMN(F$4),FALSE)/12)</f>
        <v>1.4738033887717661E-2</v>
      </c>
      <c r="G179" s="41">
        <f>(VLOOKUP($A179,rets_12M!$A:$I,COLUMN(G$4),FALSE)/12)</f>
        <v>2.098916048759673E-2</v>
      </c>
      <c r="H179" s="41">
        <f>(VLOOKUP($A179,rets_12M!$A:$I,COLUMN(H$4),FALSE)/12)</f>
        <v>7.3138980043785939E-3</v>
      </c>
    </row>
    <row r="180" spans="1:8" x14ac:dyDescent="0.35">
      <c r="A180" s="2">
        <v>38199</v>
      </c>
      <c r="B180" s="41">
        <f>(VLOOKUP($A180,rets_12M!$A:$I,COLUMN(B$4),FALSE)/12)</f>
        <v>5.8016868116018881E-2</v>
      </c>
      <c r="C180" s="41">
        <f>(VLOOKUP($A180,rets_12M!$A:$I,COLUMN(C$4),FALSE)/12)</f>
        <v>7.3214079158958984E-3</v>
      </c>
      <c r="D180" s="41">
        <f>(VLOOKUP($A180,rets_12M!$A:$I,COLUMN(D$4),FALSE)/12)</f>
        <v>-1.9839528098830419E-3</v>
      </c>
      <c r="E180" s="41">
        <f>(VLOOKUP($A180,rets_12M!$A:$I,COLUMN(E$4),FALSE)/12)</f>
        <v>4.846562281763926E-3</v>
      </c>
      <c r="F180" s="41">
        <f>(VLOOKUP($A180,rets_12M!$A:$I,COLUMN(F$4),FALSE)/12)</f>
        <v>9.8033567615316564E-3</v>
      </c>
      <c r="G180" s="41">
        <f>(VLOOKUP($A180,rets_12M!$A:$I,COLUMN(G$4),FALSE)/12)</f>
        <v>7.2584149796011506E-3</v>
      </c>
      <c r="H180" s="41">
        <f>(VLOOKUP($A180,rets_12M!$A:$I,COLUMN(H$4),FALSE)/12)</f>
        <v>5.7511198046181948E-3</v>
      </c>
    </row>
    <row r="181" spans="1:8" x14ac:dyDescent="0.35">
      <c r="A181" s="2">
        <v>38230</v>
      </c>
      <c r="B181" s="41">
        <f>(VLOOKUP($A181,rets_12M!$A:$I,COLUMN(B$4),FALSE)/12)</f>
        <v>4.7613818771301976E-2</v>
      </c>
      <c r="C181" s="41">
        <f>(VLOOKUP($A181,rets_12M!$A:$I,COLUMN(C$4),FALSE)/12)</f>
        <v>6.3350185106711421E-3</v>
      </c>
      <c r="D181" s="41">
        <f>(VLOOKUP($A181,rets_12M!$A:$I,COLUMN(D$4),FALSE)/12)</f>
        <v>2.3943511486064586E-3</v>
      </c>
      <c r="E181" s="41">
        <f>(VLOOKUP($A181,rets_12M!$A:$I,COLUMN(E$4),FALSE)/12)</f>
        <v>6.3367164041472912E-3</v>
      </c>
      <c r="F181" s="41">
        <f>(VLOOKUP($A181,rets_12M!$A:$I,COLUMN(F$4),FALSE)/12)</f>
        <v>8.3418165365908847E-3</v>
      </c>
      <c r="G181" s="41">
        <f>(VLOOKUP($A181,rets_12M!$A:$I,COLUMN(G$4),FALSE)/12)</f>
        <v>1.0047858488475188E-3</v>
      </c>
      <c r="H181" s="41">
        <f>(VLOOKUP($A181,rets_12M!$A:$I,COLUMN(H$4),FALSE)/12)</f>
        <v>4.2105948722441222E-3</v>
      </c>
    </row>
    <row r="182" spans="1:8" x14ac:dyDescent="0.35">
      <c r="A182" s="2">
        <v>38260</v>
      </c>
      <c r="B182" s="41">
        <f>(VLOOKUP($A182,rets_12M!$A:$I,COLUMN(B$4),FALSE)/12)</f>
        <v>9.1992909733630987E-2</v>
      </c>
      <c r="C182" s="41">
        <f>(VLOOKUP($A182,rets_12M!$A:$I,COLUMN(C$4),FALSE)/12)</f>
        <v>5.8726647592027099E-3</v>
      </c>
      <c r="D182" s="41">
        <f>(VLOOKUP($A182,rets_12M!$A:$I,COLUMN(D$4),FALSE)/12)</f>
        <v>2.6527284586411923E-3</v>
      </c>
      <c r="E182" s="41">
        <f>(VLOOKUP($A182,rets_12M!$A:$I,COLUMN(E$4),FALSE)/12)</f>
        <v>2.7390355276069958E-3</v>
      </c>
      <c r="F182" s="41">
        <f>(VLOOKUP($A182,rets_12M!$A:$I,COLUMN(F$4),FALSE)/12)</f>
        <v>1.0343906255963967E-2</v>
      </c>
      <c r="G182" s="41">
        <f>(VLOOKUP($A182,rets_12M!$A:$I,COLUMN(G$4),FALSE)/12)</f>
        <v>6.1953846460982192E-3</v>
      </c>
      <c r="H182" s="41">
        <f>(VLOOKUP($A182,rets_12M!$A:$I,COLUMN(H$4),FALSE)/12)</f>
        <v>8.6263531498246657E-5</v>
      </c>
    </row>
    <row r="183" spans="1:8" x14ac:dyDescent="0.35">
      <c r="A183" s="2">
        <v>38291</v>
      </c>
      <c r="B183" s="41">
        <f>(VLOOKUP($A183,rets_12M!$A:$I,COLUMN(B$4),FALSE)/12)</f>
        <v>9.3453000021276281E-2</v>
      </c>
      <c r="C183" s="41">
        <f>(VLOOKUP($A183,rets_12M!$A:$I,COLUMN(C$4),FALSE)/12)</f>
        <v>8.1377395440596825E-3</v>
      </c>
      <c r="D183" s="41">
        <f>(VLOOKUP($A183,rets_12M!$A:$I,COLUMN(D$4),FALSE)/12)</f>
        <v>2.7774947092517599E-3</v>
      </c>
      <c r="E183" s="41">
        <f>(VLOOKUP($A183,rets_12M!$A:$I,COLUMN(E$4),FALSE)/12)</f>
        <v>5.2539519935995149E-3</v>
      </c>
      <c r="F183" s="41">
        <f>(VLOOKUP($A183,rets_12M!$A:$I,COLUMN(F$4),FALSE)/12)</f>
        <v>6.5972598778151386E-3</v>
      </c>
      <c r="G183" s="41">
        <f>(VLOOKUP($A183,rets_12M!$A:$I,COLUMN(G$4),FALSE)/12)</f>
        <v>3.3413448120750053E-3</v>
      </c>
      <c r="H183" s="41">
        <f>(VLOOKUP($A183,rets_12M!$A:$I,COLUMN(H$4),FALSE)/12)</f>
        <v>1.8382779736769532E-3</v>
      </c>
    </row>
    <row r="184" spans="1:8" x14ac:dyDescent="0.35">
      <c r="A184" s="2">
        <v>38321</v>
      </c>
      <c r="B184" s="41">
        <f>(VLOOKUP($A184,rets_12M!$A:$I,COLUMN(B$4),FALSE)/12)</f>
        <v>8.3607910317111497E-2</v>
      </c>
      <c r="C184" s="41">
        <f>(VLOOKUP($A184,rets_12M!$A:$I,COLUMN(C$4),FALSE)/12)</f>
        <v>9.7821968811098534E-3</v>
      </c>
      <c r="D184" s="41">
        <f>(VLOOKUP($A184,rets_12M!$A:$I,COLUMN(D$4),FALSE)/12)</f>
        <v>2.1227419575081488E-3</v>
      </c>
      <c r="E184" s="41">
        <f>(VLOOKUP($A184,rets_12M!$A:$I,COLUMN(E$4),FALSE)/12)</f>
        <v>3.5499557300897231E-3</v>
      </c>
      <c r="F184" s="41">
        <f>(VLOOKUP($A184,rets_12M!$A:$I,COLUMN(F$4),FALSE)/12)</f>
        <v>9.3529179669284979E-3</v>
      </c>
      <c r="G184" s="41">
        <f>(VLOOKUP($A184,rets_12M!$A:$I,COLUMN(G$4),FALSE)/12)</f>
        <v>7.720051779579999E-3</v>
      </c>
      <c r="H184" s="41">
        <f>(VLOOKUP($A184,rets_12M!$A:$I,COLUMN(H$4),FALSE)/12)</f>
        <v>4.2486245115442673E-3</v>
      </c>
    </row>
    <row r="185" spans="1:8" x14ac:dyDescent="0.35">
      <c r="A185" s="2">
        <v>38352</v>
      </c>
      <c r="B185" s="41">
        <f>(VLOOKUP($A185,rets_12M!$A:$I,COLUMN(B$4),FALSE)/12)</f>
        <v>4.8915191467544507E-2</v>
      </c>
      <c r="C185" s="41">
        <f>(VLOOKUP($A185,rets_12M!$A:$I,COLUMN(C$4),FALSE)/12)</f>
        <v>2.8232442198525276E-3</v>
      </c>
      <c r="D185" s="41">
        <f>(VLOOKUP($A185,rets_12M!$A:$I,COLUMN(D$4),FALSE)/12)</f>
        <v>2.5877213361812923E-3</v>
      </c>
      <c r="E185" s="41">
        <f>(VLOOKUP($A185,rets_12M!$A:$I,COLUMN(E$4),FALSE)/12)</f>
        <v>3.4058520746285494E-3</v>
      </c>
      <c r="F185" s="41">
        <f>(VLOOKUP($A185,rets_12M!$A:$I,COLUMN(F$4),FALSE)/12)</f>
        <v>7.6595018764926692E-3</v>
      </c>
      <c r="G185" s="41">
        <f>(VLOOKUP($A185,rets_12M!$A:$I,COLUMN(G$4),FALSE)/12)</f>
        <v>7.6925102022303111E-3</v>
      </c>
      <c r="H185" s="41">
        <f>(VLOOKUP($A185,rets_12M!$A:$I,COLUMN(H$4),FALSE)/12)</f>
        <v>2.5900231708609147E-3</v>
      </c>
    </row>
    <row r="186" spans="1:8" x14ac:dyDescent="0.35">
      <c r="A186" s="2">
        <v>38383</v>
      </c>
      <c r="B186" s="41">
        <f>(VLOOKUP($A186,rets_12M!$A:$I,COLUMN(B$4),FALSE)/12)</f>
        <v>6.4777852349836393E-2</v>
      </c>
      <c r="C186" s="41">
        <f>(VLOOKUP($A186,rets_12M!$A:$I,COLUMN(C$4),FALSE)/12)</f>
        <v>2.5033868670611414E-3</v>
      </c>
      <c r="D186" s="41">
        <f>(VLOOKUP($A186,rets_12M!$A:$I,COLUMN(D$4),FALSE)/12)</f>
        <v>2.6097065496364182E-3</v>
      </c>
      <c r="E186" s="41">
        <f>(VLOOKUP($A186,rets_12M!$A:$I,COLUMN(E$4),FALSE)/12)</f>
        <v>2.7614146141236771E-3</v>
      </c>
      <c r="F186" s="41">
        <f>(VLOOKUP($A186,rets_12M!$A:$I,COLUMN(F$4),FALSE)/12)</f>
        <v>3.729967142761359E-3</v>
      </c>
      <c r="G186" s="41">
        <f>(VLOOKUP($A186,rets_12M!$A:$I,COLUMN(G$4),FALSE)/12)</f>
        <v>4.838991567265305E-4</v>
      </c>
      <c r="H186" s="41">
        <f>(VLOOKUP($A186,rets_12M!$A:$I,COLUMN(H$4),FALSE)/12)</f>
        <v>6.4761326269926112E-4</v>
      </c>
    </row>
    <row r="187" spans="1:8" x14ac:dyDescent="0.35">
      <c r="A187" s="2">
        <v>38411</v>
      </c>
      <c r="B187" s="41">
        <f>(VLOOKUP($A187,rets_12M!$A:$I,COLUMN(B$4),FALSE)/12)</f>
        <v>7.5151429261779756E-2</v>
      </c>
      <c r="C187" s="41">
        <f>(VLOOKUP($A187,rets_12M!$A:$I,COLUMN(C$4),FALSE)/12)</f>
        <v>6.5972532476795505E-3</v>
      </c>
      <c r="D187" s="41">
        <f>(VLOOKUP($A187,rets_12M!$A:$I,COLUMN(D$4),FALSE)/12)</f>
        <v>1.1581032337705059E-3</v>
      </c>
      <c r="E187" s="41">
        <f>(VLOOKUP($A187,rets_12M!$A:$I,COLUMN(E$4),FALSE)/12)</f>
        <v>1.9563409637666598E-4</v>
      </c>
      <c r="F187" s="41">
        <f>(VLOOKUP($A187,rets_12M!$A:$I,COLUMN(F$4),FALSE)/12)</f>
        <v>4.2370076133730521E-3</v>
      </c>
      <c r="G187" s="41">
        <f>(VLOOKUP($A187,rets_12M!$A:$I,COLUMN(G$4),FALSE)/12)</f>
        <v>1.2077432545208693E-3</v>
      </c>
      <c r="H187" s="41">
        <f>(VLOOKUP($A187,rets_12M!$A:$I,COLUMN(H$4),FALSE)/12)</f>
        <v>2.5634887548474281E-3</v>
      </c>
    </row>
    <row r="188" spans="1:8" x14ac:dyDescent="0.35">
      <c r="A188" s="2">
        <v>38442</v>
      </c>
      <c r="B188" s="41">
        <f>(VLOOKUP($A188,rets_12M!$A:$I,COLUMN(B$4),FALSE)/12)</f>
        <v>9.6581137860240182E-2</v>
      </c>
      <c r="C188" s="41">
        <f>(VLOOKUP($A188,rets_12M!$A:$I,COLUMN(C$4),FALSE)/12)</f>
        <v>-1.5312726123867433E-3</v>
      </c>
      <c r="D188" s="41">
        <f>(VLOOKUP($A188,rets_12M!$A:$I,COLUMN(D$4),FALSE)/12)</f>
        <v>3.4274101004499271E-3</v>
      </c>
      <c r="E188" s="41">
        <f>(VLOOKUP($A188,rets_12M!$A:$I,COLUMN(E$4),FALSE)/12)</f>
        <v>-1.3701899175766104E-3</v>
      </c>
      <c r="F188" s="41">
        <f>(VLOOKUP($A188,rets_12M!$A:$I,COLUMN(F$4),FALSE)/12)</f>
        <v>3.8601271571298925E-3</v>
      </c>
      <c r="G188" s="41">
        <f>(VLOOKUP($A188,rets_12M!$A:$I,COLUMN(G$4),FALSE)/12)</f>
        <v>1.3300649144309766E-3</v>
      </c>
      <c r="H188" s="41">
        <f>(VLOOKUP($A188,rets_12M!$A:$I,COLUMN(H$4),FALSE)/12)</f>
        <v>-3.7057770318395431E-3</v>
      </c>
    </row>
    <row r="189" spans="1:8" x14ac:dyDescent="0.35">
      <c r="A189" s="2">
        <v>38472</v>
      </c>
      <c r="B189" s="41">
        <f>(VLOOKUP($A189,rets_12M!$A:$I,COLUMN(B$4),FALSE)/12)</f>
        <v>6.4339524204476153E-2</v>
      </c>
      <c r="C189" s="41">
        <f>(VLOOKUP($A189,rets_12M!$A:$I,COLUMN(C$4),FALSE)/12)</f>
        <v>8.130189236400279E-3</v>
      </c>
      <c r="D189" s="41">
        <f>(VLOOKUP($A189,rets_12M!$A:$I,COLUMN(D$4),FALSE)/12)</f>
        <v>4.2392743840754905E-3</v>
      </c>
      <c r="E189" s="41">
        <f>(VLOOKUP($A189,rets_12M!$A:$I,COLUMN(E$4),FALSE)/12)</f>
        <v>3.9597143631563414E-3</v>
      </c>
      <c r="F189" s="41">
        <f>(VLOOKUP($A189,rets_12M!$A:$I,COLUMN(F$4),FALSE)/12)</f>
        <v>3.4387189488811289E-3</v>
      </c>
      <c r="G189" s="41">
        <f>(VLOOKUP($A189,rets_12M!$A:$I,COLUMN(G$4),FALSE)/12)</f>
        <v>-1.6807187412964941E-4</v>
      </c>
      <c r="H189" s="41">
        <f>(VLOOKUP($A189,rets_12M!$A:$I,COLUMN(H$4),FALSE)/12)</f>
        <v>2.648761158437448E-3</v>
      </c>
    </row>
    <row r="190" spans="1:8" x14ac:dyDescent="0.35">
      <c r="A190" s="2">
        <v>38503</v>
      </c>
      <c r="B190" s="41">
        <f>(VLOOKUP($A190,rets_12M!$A:$I,COLUMN(B$4),FALSE)/12)</f>
        <v>5.2040881486260869E-2</v>
      </c>
      <c r="C190" s="41">
        <f>(VLOOKUP($A190,rets_12M!$A:$I,COLUMN(C$4),FALSE)/12)</f>
        <v>2.5729778938827219E-3</v>
      </c>
      <c r="D190" s="41">
        <f>(VLOOKUP($A190,rets_12M!$A:$I,COLUMN(D$4),FALSE)/12)</f>
        <v>3.9636714620324325E-3</v>
      </c>
      <c r="E190" s="41">
        <f>(VLOOKUP($A190,rets_12M!$A:$I,COLUMN(E$4),FALSE)/12)</f>
        <v>5.7991455508896545E-3</v>
      </c>
      <c r="F190" s="41">
        <f>(VLOOKUP($A190,rets_12M!$A:$I,COLUMN(F$4),FALSE)/12)</f>
        <v>4.8393635350157211E-3</v>
      </c>
      <c r="G190" s="41">
        <f>(VLOOKUP($A190,rets_12M!$A:$I,COLUMN(G$4),FALSE)/12)</f>
        <v>2.8713274441171297E-3</v>
      </c>
      <c r="H190" s="41">
        <f>(VLOOKUP($A190,rets_12M!$A:$I,COLUMN(H$4),FALSE)/12)</f>
        <v>3.7067914219028147E-4</v>
      </c>
    </row>
    <row r="191" spans="1:8" x14ac:dyDescent="0.35">
      <c r="A191" s="2">
        <v>38533</v>
      </c>
      <c r="B191" s="41">
        <f>(VLOOKUP($A191,rets_12M!$A:$I,COLUMN(B$4),FALSE)/12)</f>
        <v>6.6635707384232593E-2</v>
      </c>
      <c r="C191" s="41">
        <f>(VLOOKUP($A191,rets_12M!$A:$I,COLUMN(C$4),FALSE)/12)</f>
        <v>6.738869837815316E-3</v>
      </c>
      <c r="D191" s="41">
        <f>(VLOOKUP($A191,rets_12M!$A:$I,COLUMN(D$4),FALSE)/12)</f>
        <v>5.6012352007004202E-3</v>
      </c>
      <c r="E191" s="41">
        <f>(VLOOKUP($A191,rets_12M!$A:$I,COLUMN(E$4),FALSE)/12)</f>
        <v>5.1803491261169232E-3</v>
      </c>
      <c r="F191" s="41">
        <f>(VLOOKUP($A191,rets_12M!$A:$I,COLUMN(F$4),FALSE)/12)</f>
        <v>3.1266587048832304E-3</v>
      </c>
      <c r="G191" s="41">
        <f>(VLOOKUP($A191,rets_12M!$A:$I,COLUMN(G$4),FALSE)/12)</f>
        <v>-2.8180547824795212E-3</v>
      </c>
      <c r="H191" s="41">
        <f>(VLOOKUP($A191,rets_12M!$A:$I,COLUMN(H$4),FALSE)/12)</f>
        <v>-3.1099427475239174E-3</v>
      </c>
    </row>
    <row r="192" spans="1:8" x14ac:dyDescent="0.35">
      <c r="A192" s="2">
        <v>38564</v>
      </c>
      <c r="B192" s="41">
        <f>(VLOOKUP($A192,rets_12M!$A:$I,COLUMN(B$4),FALSE)/12)</f>
        <v>4.5402242783161906E-2</v>
      </c>
      <c r="C192" s="41">
        <f>(VLOOKUP($A192,rets_12M!$A:$I,COLUMN(C$4),FALSE)/12)</f>
        <v>5.6826176496923564E-3</v>
      </c>
      <c r="D192" s="41">
        <f>(VLOOKUP($A192,rets_12M!$A:$I,COLUMN(D$4),FALSE)/12)</f>
        <v>4.964316461094076E-3</v>
      </c>
      <c r="E192" s="41">
        <f>(VLOOKUP($A192,rets_12M!$A:$I,COLUMN(E$4),FALSE)/12)</f>
        <v>2.1565519244084084E-3</v>
      </c>
      <c r="F192" s="41">
        <f>(VLOOKUP($A192,rets_12M!$A:$I,COLUMN(F$4),FALSE)/12)</f>
        <v>9.3213058419244019E-3</v>
      </c>
      <c r="G192" s="41">
        <f>(VLOOKUP($A192,rets_12M!$A:$I,COLUMN(G$4),FALSE)/12)</f>
        <v>1.0288358822766555E-2</v>
      </c>
      <c r="H192" s="41">
        <f>(VLOOKUP($A192,rets_12M!$A:$I,COLUMN(H$4),FALSE)/12)</f>
        <v>-2.4385683344500439E-3</v>
      </c>
    </row>
    <row r="193" spans="1:8" x14ac:dyDescent="0.35">
      <c r="A193" s="2">
        <v>38595</v>
      </c>
      <c r="B193" s="41">
        <f>(VLOOKUP($A193,rets_12M!$A:$I,COLUMN(B$4),FALSE)/12)</f>
        <v>7.319096363737225E-2</v>
      </c>
      <c r="C193" s="41">
        <f>(VLOOKUP($A193,rets_12M!$A:$I,COLUMN(C$4),FALSE)/12)</f>
        <v>2.0948388239137214E-3</v>
      </c>
      <c r="D193" s="41">
        <f>(VLOOKUP($A193,rets_12M!$A:$I,COLUMN(D$4),FALSE)/12)</f>
        <v>2.9771868018958294E-3</v>
      </c>
      <c r="E193" s="41">
        <f>(VLOOKUP($A193,rets_12M!$A:$I,COLUMN(E$4),FALSE)/12)</f>
        <v>1.5138597341429934E-3</v>
      </c>
      <c r="F193" s="41">
        <f>(VLOOKUP($A193,rets_12M!$A:$I,COLUMN(F$4),FALSE)/12)</f>
        <v>7.9340599081499739E-3</v>
      </c>
      <c r="G193" s="41">
        <f>(VLOOKUP($A193,rets_12M!$A:$I,COLUMN(G$4),FALSE)/12)</f>
        <v>1.0873745679210048E-2</v>
      </c>
      <c r="H193" s="41">
        <f>(VLOOKUP($A193,rets_12M!$A:$I,COLUMN(H$4),FALSE)/12)</f>
        <v>-3.1345543099024487E-3</v>
      </c>
    </row>
    <row r="194" spans="1:8" x14ac:dyDescent="0.35">
      <c r="A194" s="2">
        <v>38625</v>
      </c>
      <c r="B194" s="41">
        <f>(VLOOKUP($A194,rets_12M!$A:$I,COLUMN(B$4),FALSE)/12)</f>
        <v>4.0174201033366684E-2</v>
      </c>
      <c r="C194" s="41">
        <f>(VLOOKUP($A194,rets_12M!$A:$I,COLUMN(C$4),FALSE)/12)</f>
        <v>7.0111405597232945E-3</v>
      </c>
      <c r="D194" s="41">
        <f>(VLOOKUP($A194,rets_12M!$A:$I,COLUMN(D$4),FALSE)/12)</f>
        <v>1.1303403827564635E-3</v>
      </c>
      <c r="E194" s="41">
        <f>(VLOOKUP($A194,rets_12M!$A:$I,COLUMN(E$4),FALSE)/12)</f>
        <v>-3.4880621799627626E-4</v>
      </c>
      <c r="F194" s="41">
        <f>(VLOOKUP($A194,rets_12M!$A:$I,COLUMN(F$4),FALSE)/12)</f>
        <v>7.5549217344062876E-3</v>
      </c>
      <c r="G194" s="41">
        <f>(VLOOKUP($A194,rets_12M!$A:$I,COLUMN(G$4),FALSE)/12)</f>
        <v>8.9819067737274914E-3</v>
      </c>
      <c r="H194" s="41">
        <f>(VLOOKUP($A194,rets_12M!$A:$I,COLUMN(H$4),FALSE)/12)</f>
        <v>-4.4905377461946228E-3</v>
      </c>
    </row>
    <row r="195" spans="1:8" x14ac:dyDescent="0.35">
      <c r="A195" s="2">
        <v>38656</v>
      </c>
      <c r="B195" s="41">
        <f>(VLOOKUP($A195,rets_12M!$A:$I,COLUMN(B$4),FALSE)/12)</f>
        <v>2.0632037731968738E-2</v>
      </c>
      <c r="C195" s="41">
        <f>(VLOOKUP($A195,rets_12M!$A:$I,COLUMN(C$4),FALSE)/12)</f>
        <v>4.1064597255787705E-3</v>
      </c>
      <c r="D195" s="41">
        <f>(VLOOKUP($A195,rets_12M!$A:$I,COLUMN(D$4),FALSE)/12)</f>
        <v>6.8306167584423572E-4</v>
      </c>
      <c r="E195" s="41">
        <f>(VLOOKUP($A195,rets_12M!$A:$I,COLUMN(E$4),FALSE)/12)</f>
        <v>-2.1331406037884415E-3</v>
      </c>
      <c r="F195" s="41">
        <f>(VLOOKUP($A195,rets_12M!$A:$I,COLUMN(F$4),FALSE)/12)</f>
        <v>4.5472816802331435E-3</v>
      </c>
      <c r="G195" s="41">
        <f>(VLOOKUP($A195,rets_12M!$A:$I,COLUMN(G$4),FALSE)/12)</f>
        <v>2.9936093401369082E-3</v>
      </c>
      <c r="H195" s="41">
        <f>(VLOOKUP($A195,rets_12M!$A:$I,COLUMN(H$4),FALSE)/12)</f>
        <v>-9.4882489679046864E-3</v>
      </c>
    </row>
    <row r="196" spans="1:8" x14ac:dyDescent="0.35">
      <c r="A196" s="2">
        <v>38686</v>
      </c>
      <c r="B196" s="41">
        <f>(VLOOKUP($A196,rets_12M!$A:$I,COLUMN(B$4),FALSE)/12)</f>
        <v>1.086182041326276E-2</v>
      </c>
      <c r="C196" s="41">
        <f>(VLOOKUP($A196,rets_12M!$A:$I,COLUMN(C$4),FALSE)/12)</f>
        <v>4.8325836872262955E-3</v>
      </c>
      <c r="D196" s="41">
        <f>(VLOOKUP($A196,rets_12M!$A:$I,COLUMN(D$4),FALSE)/12)</f>
        <v>1.1802580501849014E-3</v>
      </c>
      <c r="E196" s="41">
        <f>(VLOOKUP($A196,rets_12M!$A:$I,COLUMN(E$4),FALSE)/12)</f>
        <v>-3.3667469327656557E-4</v>
      </c>
      <c r="F196" s="41">
        <f>(VLOOKUP($A196,rets_12M!$A:$I,COLUMN(F$4),FALSE)/12)</f>
        <v>4.1602167182662559E-3</v>
      </c>
      <c r="G196" s="41">
        <f>(VLOOKUP($A196,rets_12M!$A:$I,COLUMN(G$4),FALSE)/12)</f>
        <v>3.0001124331979399E-3</v>
      </c>
      <c r="H196" s="41">
        <f>(VLOOKUP($A196,rets_12M!$A:$I,COLUMN(H$4),FALSE)/12)</f>
        <v>-1.3914685024452839E-2</v>
      </c>
    </row>
    <row r="197" spans="1:8" x14ac:dyDescent="0.35">
      <c r="A197" s="2">
        <v>38717</v>
      </c>
      <c r="B197" s="41">
        <f>(VLOOKUP($A197,rets_12M!$A:$I,COLUMN(B$4),FALSE)/12)</f>
        <v>2.578128201932639E-2</v>
      </c>
      <c r="C197" s="41">
        <f>(VLOOKUP($A197,rets_12M!$A:$I,COLUMN(C$4),FALSE)/12)</f>
        <v>1.1500799836138184E-2</v>
      </c>
      <c r="D197" s="41">
        <f>(VLOOKUP($A197,rets_12M!$A:$I,COLUMN(D$4),FALSE)/12)</f>
        <v>5.3357890253448914E-4</v>
      </c>
      <c r="E197" s="41">
        <f>(VLOOKUP($A197,rets_12M!$A:$I,COLUMN(E$4),FALSE)/12)</f>
        <v>-5.5512873214850578E-4</v>
      </c>
      <c r="F197" s="41">
        <f>(VLOOKUP($A197,rets_12M!$A:$I,COLUMN(F$4),FALSE)/12)</f>
        <v>1.1404824396950379E-3</v>
      </c>
      <c r="G197" s="41">
        <f>(VLOOKUP($A197,rets_12M!$A:$I,COLUMN(G$4),FALSE)/12)</f>
        <v>-1.1268167579038351E-3</v>
      </c>
      <c r="H197" s="41">
        <f>(VLOOKUP($A197,rets_12M!$A:$I,COLUMN(H$4),FALSE)/12)</f>
        <v>-1.3344777458167071E-2</v>
      </c>
    </row>
    <row r="198" spans="1:8" x14ac:dyDescent="0.35">
      <c r="A198" s="2">
        <v>38748</v>
      </c>
      <c r="B198" s="41">
        <f>(VLOOKUP($A198,rets_12M!$A:$I,COLUMN(B$4),FALSE)/12)</f>
        <v>2.5661838691396377E-2</v>
      </c>
      <c r="C198" s="41">
        <f>(VLOOKUP($A198,rets_12M!$A:$I,COLUMN(C$4),FALSE)/12)</f>
        <v>2.5012908800541966E-2</v>
      </c>
      <c r="D198" s="41">
        <f>(VLOOKUP($A198,rets_12M!$A:$I,COLUMN(D$4),FALSE)/12)</f>
        <v>-5.503814659765146E-4</v>
      </c>
      <c r="E198" s="41">
        <f>(VLOOKUP($A198,rets_12M!$A:$I,COLUMN(E$4),FALSE)/12)</f>
        <v>-1.5275453182790149E-3</v>
      </c>
      <c r="F198" s="41">
        <f>(VLOOKUP($A198,rets_12M!$A:$I,COLUMN(F$4),FALSE)/12)</f>
        <v>5.4154231250601774E-3</v>
      </c>
      <c r="G198" s="41">
        <f>(VLOOKUP($A198,rets_12M!$A:$I,COLUMN(G$4),FALSE)/12)</f>
        <v>7.7135124702664148E-3</v>
      </c>
      <c r="H198" s="41">
        <f>(VLOOKUP($A198,rets_12M!$A:$I,COLUMN(H$4),FALSE)/12)</f>
        <v>-1.219673064529922E-2</v>
      </c>
    </row>
    <row r="199" spans="1:8" x14ac:dyDescent="0.35">
      <c r="A199" s="2">
        <v>38776</v>
      </c>
      <c r="B199" s="41">
        <f>(VLOOKUP($A199,rets_12M!$A:$I,COLUMN(B$4),FALSE)/12)</f>
        <v>4.9820221693105586E-3</v>
      </c>
      <c r="C199" s="41">
        <f>(VLOOKUP($A199,rets_12M!$A:$I,COLUMN(C$4),FALSE)/12)</f>
        <v>1.9553680244153642E-2</v>
      </c>
      <c r="D199" s="41">
        <f>(VLOOKUP($A199,rets_12M!$A:$I,COLUMN(D$4),FALSE)/12)</f>
        <v>-1.946127366060276E-4</v>
      </c>
      <c r="E199" s="41">
        <f>(VLOOKUP($A199,rets_12M!$A:$I,COLUMN(E$4),FALSE)/12)</f>
        <v>-7.5589493306086697E-4</v>
      </c>
      <c r="F199" s="41">
        <f>(VLOOKUP($A199,rets_12M!$A:$I,COLUMN(F$4),FALSE)/12)</f>
        <v>3.7091287091287248E-3</v>
      </c>
      <c r="G199" s="41">
        <f>(VLOOKUP($A199,rets_12M!$A:$I,COLUMN(G$4),FALSE)/12)</f>
        <v>5.9754200937389328E-3</v>
      </c>
      <c r="H199" s="41">
        <f>(VLOOKUP($A199,rets_12M!$A:$I,COLUMN(H$4),FALSE)/12)</f>
        <v>-1.0973626993230068E-2</v>
      </c>
    </row>
    <row r="200" spans="1:8" x14ac:dyDescent="0.35">
      <c r="A200" s="2">
        <v>38807</v>
      </c>
      <c r="B200" s="41">
        <f>(VLOOKUP($A200,rets_12M!$A:$I,COLUMN(B$4),FALSE)/12)</f>
        <v>-1.4009581839372065E-3</v>
      </c>
      <c r="C200" s="41">
        <f>(VLOOKUP($A200,rets_12M!$A:$I,COLUMN(C$4),FALSE)/12)</f>
        <v>2.4937669268168244E-2</v>
      </c>
      <c r="D200" s="41">
        <f>(VLOOKUP($A200,rets_12M!$A:$I,COLUMN(D$4),FALSE)/12)</f>
        <v>-2.1060861266520479E-3</v>
      </c>
      <c r="E200" s="41">
        <f>(VLOOKUP($A200,rets_12M!$A:$I,COLUMN(E$4),FALSE)/12)</f>
        <v>-1.4614487216823107E-3</v>
      </c>
      <c r="F200" s="41">
        <f>(VLOOKUP($A200,rets_12M!$A:$I,COLUMN(F$4),FALSE)/12)</f>
        <v>6.2451774691357946E-3</v>
      </c>
      <c r="G200" s="41">
        <f>(VLOOKUP($A200,rets_12M!$A:$I,COLUMN(G$4),FALSE)/12)</f>
        <v>9.3295085922629282E-3</v>
      </c>
      <c r="H200" s="41">
        <f>(VLOOKUP($A200,rets_12M!$A:$I,COLUMN(H$4),FALSE)/12)</f>
        <v>-1.0604516647661702E-2</v>
      </c>
    </row>
    <row r="201" spans="1:8" x14ac:dyDescent="0.35">
      <c r="A201" s="2">
        <v>38837</v>
      </c>
      <c r="B201" s="41">
        <f>(VLOOKUP($A201,rets_12M!$A:$I,COLUMN(B$4),FALSE)/12)</f>
        <v>1.2437066052572479E-2</v>
      </c>
      <c r="C201" s="41">
        <f>(VLOOKUP($A201,rets_12M!$A:$I,COLUMN(C$4),FALSE)/12)</f>
        <v>3.6064859309239618E-2</v>
      </c>
      <c r="D201" s="41">
        <f>(VLOOKUP($A201,rets_12M!$A:$I,COLUMN(D$4),FALSE)/12)</f>
        <v>-3.2612580281641454E-3</v>
      </c>
      <c r="E201" s="41">
        <f>(VLOOKUP($A201,rets_12M!$A:$I,COLUMN(E$4),FALSE)/12)</f>
        <v>-3.6584942521355281E-3</v>
      </c>
      <c r="F201" s="41">
        <f>(VLOOKUP($A201,rets_12M!$A:$I,COLUMN(F$4),FALSE)/12)</f>
        <v>9.1186908517350198E-3</v>
      </c>
      <c r="G201" s="41">
        <f>(VLOOKUP($A201,rets_12M!$A:$I,COLUMN(G$4),FALSE)/12)</f>
        <v>1.3080185256028923E-2</v>
      </c>
      <c r="H201" s="41">
        <f>(VLOOKUP($A201,rets_12M!$A:$I,COLUMN(H$4),FALSE)/12)</f>
        <v>-9.7172925370156791E-3</v>
      </c>
    </row>
    <row r="202" spans="1:8" x14ac:dyDescent="0.35">
      <c r="A202" s="2">
        <v>38868</v>
      </c>
      <c r="B202" s="41">
        <f>(VLOOKUP($A202,rets_12M!$A:$I,COLUMN(B$4),FALSE)/12)</f>
        <v>1.3521562269982967E-2</v>
      </c>
      <c r="C202" s="41">
        <f>(VLOOKUP($A202,rets_12M!$A:$I,COLUMN(C$4),FALSE)/12)</f>
        <v>3.9483485226857351E-2</v>
      </c>
      <c r="D202" s="41">
        <f>(VLOOKUP($A202,rets_12M!$A:$I,COLUMN(D$4),FALSE)/12)</f>
        <v>-2.7301547537166293E-3</v>
      </c>
      <c r="E202" s="41">
        <f>(VLOOKUP($A202,rets_12M!$A:$I,COLUMN(E$4),FALSE)/12)</f>
        <v>-5.2075711278967152E-3</v>
      </c>
      <c r="F202" s="41">
        <f>(VLOOKUP($A202,rets_12M!$A:$I,COLUMN(F$4),FALSE)/12)</f>
        <v>3.496168582375466E-3</v>
      </c>
      <c r="G202" s="41">
        <f>(VLOOKUP($A202,rets_12M!$A:$I,COLUMN(G$4),FALSE)/12)</f>
        <v>-1.0317972182746955E-3</v>
      </c>
      <c r="H202" s="41">
        <f>(VLOOKUP($A202,rets_12M!$A:$I,COLUMN(H$4),FALSE)/12)</f>
        <v>-6.4466913800343513E-3</v>
      </c>
    </row>
    <row r="203" spans="1:8" x14ac:dyDescent="0.35">
      <c r="A203" s="2">
        <v>38898</v>
      </c>
      <c r="B203" s="41">
        <f>(VLOOKUP($A203,rets_12M!$A:$I,COLUMN(B$4),FALSE)/12)</f>
        <v>3.8101134140606971E-3</v>
      </c>
      <c r="C203" s="41">
        <f>(VLOOKUP($A203,rets_12M!$A:$I,COLUMN(C$4),FALSE)/12)</f>
        <v>2.8384436947677689E-2</v>
      </c>
      <c r="D203" s="41">
        <f>(VLOOKUP($A203,rets_12M!$A:$I,COLUMN(D$4),FALSE)/12)</f>
        <v>-3.6232381247486936E-3</v>
      </c>
      <c r="E203" s="41">
        <f>(VLOOKUP($A203,rets_12M!$A:$I,COLUMN(E$4),FALSE)/12)</f>
        <v>-5.3937644386542289E-3</v>
      </c>
      <c r="F203" s="41">
        <f>(VLOOKUP($A203,rets_12M!$A:$I,COLUMN(F$4),FALSE)/12)</f>
        <v>3.4052757793765118E-3</v>
      </c>
      <c r="G203" s="41">
        <f>(VLOOKUP($A203,rets_12M!$A:$I,COLUMN(G$4),FALSE)/12)</f>
        <v>1.3750074962710079E-3</v>
      </c>
      <c r="H203" s="41">
        <f>(VLOOKUP($A203,rets_12M!$A:$I,COLUMN(H$4),FALSE)/12)</f>
        <v>-5.9454027958815063E-3</v>
      </c>
    </row>
    <row r="204" spans="1:8" x14ac:dyDescent="0.35">
      <c r="A204" s="2">
        <v>38929</v>
      </c>
      <c r="B204" s="41">
        <f>(VLOOKUP($A204,rets_12M!$A:$I,COLUMN(B$4),FALSE)/12)</f>
        <v>1.7625695282470488E-3</v>
      </c>
      <c r="C204" s="41">
        <f>(VLOOKUP($A204,rets_12M!$A:$I,COLUMN(C$4),FALSE)/12)</f>
        <v>3.353177988935193E-2</v>
      </c>
      <c r="D204" s="41">
        <f>(VLOOKUP($A204,rets_12M!$A:$I,COLUMN(D$4),FALSE)/12)</f>
        <v>-2.6856168502589393E-3</v>
      </c>
      <c r="E204" s="41">
        <f>(VLOOKUP($A204,rets_12M!$A:$I,COLUMN(E$4),FALSE)/12)</f>
        <v>-2.7601690735375162E-3</v>
      </c>
      <c r="F204" s="41">
        <f>(VLOOKUP($A204,rets_12M!$A:$I,COLUMN(F$4),FALSE)/12)</f>
        <v>6.5677638695719554E-4</v>
      </c>
      <c r="G204" s="41">
        <f>(VLOOKUP($A204,rets_12M!$A:$I,COLUMN(G$4),FALSE)/12)</f>
        <v>-7.9397239081280546E-3</v>
      </c>
      <c r="H204" s="41">
        <f>(VLOOKUP($A204,rets_12M!$A:$I,COLUMN(H$4),FALSE)/12)</f>
        <v>-5.2410456790944471E-3</v>
      </c>
    </row>
    <row r="205" spans="1:8" x14ac:dyDescent="0.35">
      <c r="A205" s="2">
        <v>38960</v>
      </c>
      <c r="B205" s="41">
        <f>(VLOOKUP($A205,rets_12M!$A:$I,COLUMN(B$4),FALSE)/12)</f>
        <v>-1.2300359031068103E-2</v>
      </c>
      <c r="C205" s="41">
        <f>(VLOOKUP($A205,rets_12M!$A:$I,COLUMN(C$4),FALSE)/12)</f>
        <v>3.0653352005425922E-2</v>
      </c>
      <c r="D205" s="41">
        <f>(VLOOKUP($A205,rets_12M!$A:$I,COLUMN(D$4),FALSE)/12)</f>
        <v>-6.8169018876472942E-4</v>
      </c>
      <c r="E205" s="41">
        <f>(VLOOKUP($A205,rets_12M!$A:$I,COLUMN(E$4),FALSE)/12)</f>
        <v>-3.1610504174140464E-3</v>
      </c>
      <c r="F205" s="41">
        <f>(VLOOKUP($A205,rets_12M!$A:$I,COLUMN(F$4),FALSE)/12)</f>
        <v>3.2779446739266507E-3</v>
      </c>
      <c r="G205" s="41">
        <f>(VLOOKUP($A205,rets_12M!$A:$I,COLUMN(G$4),FALSE)/12)</f>
        <v>-3.3859085185723261E-3</v>
      </c>
      <c r="H205" s="41">
        <f>(VLOOKUP($A205,rets_12M!$A:$I,COLUMN(H$4),FALSE)/12)</f>
        <v>-7.9121663453305124E-3</v>
      </c>
    </row>
    <row r="206" spans="1:8" x14ac:dyDescent="0.35">
      <c r="A206" s="2">
        <v>38990</v>
      </c>
      <c r="B206" s="41">
        <f>(VLOOKUP($A206,rets_12M!$A:$I,COLUMN(B$4),FALSE)/12)</f>
        <v>-2.1658724443182547E-2</v>
      </c>
      <c r="C206" s="41">
        <f>(VLOOKUP($A206,rets_12M!$A:$I,COLUMN(C$4),FALSE)/12)</f>
        <v>1.7398072144714838E-2</v>
      </c>
      <c r="D206" s="41">
        <f>(VLOOKUP($A206,rets_12M!$A:$I,COLUMN(D$4),FALSE)/12)</f>
        <v>4.7473892002710311E-4</v>
      </c>
      <c r="E206" s="41">
        <f>(VLOOKUP($A206,rets_12M!$A:$I,COLUMN(E$4),FALSE)/12)</f>
        <v>-1.065513398795459E-3</v>
      </c>
      <c r="F206" s="41">
        <f>(VLOOKUP($A206,rets_12M!$A:$I,COLUMN(F$4),FALSE)/12)</f>
        <v>4.7087575106628159E-3</v>
      </c>
      <c r="G206" s="41">
        <f>(VLOOKUP($A206,rets_12M!$A:$I,COLUMN(G$4),FALSE)/12)</f>
        <v>-7.7296813172659606E-4</v>
      </c>
      <c r="H206" s="41">
        <f>(VLOOKUP($A206,rets_12M!$A:$I,COLUMN(H$4),FALSE)/12)</f>
        <v>-6.9782560853177038E-3</v>
      </c>
    </row>
    <row r="207" spans="1:8" x14ac:dyDescent="0.35">
      <c r="A207" s="2">
        <v>39021</v>
      </c>
      <c r="B207" s="41">
        <f>(VLOOKUP($A207,rets_12M!$A:$I,COLUMN(B$4),FALSE)/12)</f>
        <v>-1.7932844407831227E-2</v>
      </c>
      <c r="C207" s="41">
        <f>(VLOOKUP($A207,rets_12M!$A:$I,COLUMN(C$4),FALSE)/12)</f>
        <v>1.9001313326068119E-2</v>
      </c>
      <c r="D207" s="41">
        <f>(VLOOKUP($A207,rets_12M!$A:$I,COLUMN(D$4),FALSE)/12)</f>
        <v>6.114256640301815E-4</v>
      </c>
      <c r="E207" s="41">
        <f>(VLOOKUP($A207,rets_12M!$A:$I,COLUMN(E$4),FALSE)/12)</f>
        <v>1.6879561150978661E-4</v>
      </c>
      <c r="F207" s="41">
        <f>(VLOOKUP($A207,rets_12M!$A:$I,COLUMN(F$4),FALSE)/12)</f>
        <v>9.0210278889524074E-3</v>
      </c>
      <c r="G207" s="41">
        <f>(VLOOKUP($A207,rets_12M!$A:$I,COLUMN(G$4),FALSE)/12)</f>
        <v>4.2516571467577369E-3</v>
      </c>
      <c r="H207" s="41">
        <f>(VLOOKUP($A207,rets_12M!$A:$I,COLUMN(H$4),FALSE)/12)</f>
        <v>-4.3937651534177724E-3</v>
      </c>
    </row>
    <row r="208" spans="1:8" x14ac:dyDescent="0.35">
      <c r="A208" s="2">
        <v>39051</v>
      </c>
      <c r="B208" s="41">
        <f>(VLOOKUP($A208,rets_12M!$A:$I,COLUMN(B$4),FALSE)/12)</f>
        <v>-4.0989305965232854E-3</v>
      </c>
      <c r="C208" s="41">
        <f>(VLOOKUP($A208,rets_12M!$A:$I,COLUMN(C$4),FALSE)/12)</f>
        <v>1.9575802656706665E-2</v>
      </c>
      <c r="D208" s="41">
        <f>(VLOOKUP($A208,rets_12M!$A:$I,COLUMN(D$4),FALSE)/12)</f>
        <v>1.9965243350626252E-4</v>
      </c>
      <c r="E208" s="41">
        <f>(VLOOKUP($A208,rets_12M!$A:$I,COLUMN(E$4),FALSE)/12)</f>
        <v>6.4153377171745818E-4</v>
      </c>
      <c r="F208" s="41">
        <f>(VLOOKUP($A208,rets_12M!$A:$I,COLUMN(F$4),FALSE)/12)</f>
        <v>7.2490477945693632E-3</v>
      </c>
      <c r="G208" s="41">
        <f>(VLOOKUP($A208,rets_12M!$A:$I,COLUMN(G$4),FALSE)/12)</f>
        <v>2.0990854943306512E-3</v>
      </c>
      <c r="H208" s="41">
        <f>(VLOOKUP($A208,rets_12M!$A:$I,COLUMN(H$4),FALSE)/12)</f>
        <v>-1.224903928698599E-3</v>
      </c>
    </row>
    <row r="209" spans="1:8" x14ac:dyDescent="0.35">
      <c r="A209" s="2">
        <v>39082</v>
      </c>
      <c r="B209" s="41">
        <f>(VLOOKUP($A209,rets_12M!$A:$I,COLUMN(B$4),FALSE)/12)</f>
        <v>-1.1189276623616101E-2</v>
      </c>
      <c r="C209" s="41">
        <f>(VLOOKUP($A209,rets_12M!$A:$I,COLUMN(C$4),FALSE)/12)</f>
        <v>1.3312565079039143E-2</v>
      </c>
      <c r="D209" s="41">
        <f>(VLOOKUP($A209,rets_12M!$A:$I,COLUMN(D$4),FALSE)/12)</f>
        <v>2.4613270118314007E-4</v>
      </c>
      <c r="E209" s="41">
        <f>(VLOOKUP($A209,rets_12M!$A:$I,COLUMN(E$4),FALSE)/12)</f>
        <v>-1.3408133090973366E-3</v>
      </c>
      <c r="F209" s="41">
        <f>(VLOOKUP($A209,rets_12M!$A:$I,COLUMN(F$4),FALSE)/12)</f>
        <v>8.4227236298625163E-3</v>
      </c>
      <c r="G209" s="41">
        <f>(VLOOKUP($A209,rets_12M!$A:$I,COLUMN(G$4),FALSE)/12)</f>
        <v>1.7916193483703917E-3</v>
      </c>
      <c r="H209" s="41">
        <f>(VLOOKUP($A209,rets_12M!$A:$I,COLUMN(H$4),FALSE)/12)</f>
        <v>-4.7300869457047685E-3</v>
      </c>
    </row>
    <row r="210" spans="1:8" x14ac:dyDescent="0.35">
      <c r="A210" s="2">
        <v>39113</v>
      </c>
      <c r="B210" s="41">
        <f>(VLOOKUP($A210,rets_12M!$A:$I,COLUMN(B$4),FALSE)/12)</f>
        <v>-1.8278313472951408E-2</v>
      </c>
      <c r="C210" s="41">
        <f>(VLOOKUP($A210,rets_12M!$A:$I,COLUMN(C$4),FALSE)/12)</f>
        <v>6.4284133275231232E-3</v>
      </c>
      <c r="D210" s="41">
        <f>(VLOOKUP($A210,rets_12M!$A:$I,COLUMN(D$4),FALSE)/12)</f>
        <v>8.7623127297873726E-4</v>
      </c>
      <c r="E210" s="41">
        <f>(VLOOKUP($A210,rets_12M!$A:$I,COLUMN(E$4),FALSE)/12)</f>
        <v>-1.1617185879208014E-3</v>
      </c>
      <c r="F210" s="41">
        <f>(VLOOKUP($A210,rets_12M!$A:$I,COLUMN(F$4),FALSE)/12)</f>
        <v>7.2771650696076646E-3</v>
      </c>
      <c r="G210" s="41">
        <f>(VLOOKUP($A210,rets_12M!$A:$I,COLUMN(G$4),FALSE)/12)</f>
        <v>6.8870640772452266E-5</v>
      </c>
      <c r="H210" s="41">
        <f>(VLOOKUP($A210,rets_12M!$A:$I,COLUMN(H$4),FALSE)/12)</f>
        <v>-6.57241351508836E-3</v>
      </c>
    </row>
    <row r="211" spans="1:8" x14ac:dyDescent="0.35">
      <c r="A211" s="2">
        <v>39141</v>
      </c>
      <c r="B211" s="41">
        <f>(VLOOKUP($A211,rets_12M!$A:$I,COLUMN(B$4),FALSE)/12)</f>
        <v>-1.0407842831705863E-2</v>
      </c>
      <c r="C211" s="41">
        <f>(VLOOKUP($A211,rets_12M!$A:$I,COLUMN(C$4),FALSE)/12)</f>
        <v>1.0307928972501398E-2</v>
      </c>
      <c r="D211" s="41">
        <f>(VLOOKUP($A211,rets_12M!$A:$I,COLUMN(D$4),FALSE)/12)</f>
        <v>1.6927998786647931E-3</v>
      </c>
      <c r="E211" s="41">
        <f>(VLOOKUP($A211,rets_12M!$A:$I,COLUMN(E$4),FALSE)/12)</f>
        <v>5.5928631034923848E-4</v>
      </c>
      <c r="F211" s="41">
        <f>(VLOOKUP($A211,rets_12M!$A:$I,COLUMN(F$4),FALSE)/12)</f>
        <v>5.2097469766880788E-3</v>
      </c>
      <c r="G211" s="41">
        <f>(VLOOKUP($A211,rets_12M!$A:$I,COLUMN(G$4),FALSE)/12)</f>
        <v>5.5221050433573726E-4</v>
      </c>
      <c r="H211" s="41">
        <f>(VLOOKUP($A211,rets_12M!$A:$I,COLUMN(H$4),FALSE)/12)</f>
        <v>-5.8253286868174643E-3</v>
      </c>
    </row>
    <row r="212" spans="1:8" x14ac:dyDescent="0.35">
      <c r="A212" s="2">
        <v>39172</v>
      </c>
      <c r="B212" s="41">
        <f>(VLOOKUP($A212,rets_12M!$A:$I,COLUMN(B$4),FALSE)/12)</f>
        <v>-9.2358272670341381E-3</v>
      </c>
      <c r="C212" s="41">
        <f>(VLOOKUP($A212,rets_12M!$A:$I,COLUMN(C$4),FALSE)/12)</f>
        <v>6.1841494675449931E-3</v>
      </c>
      <c r="D212" s="41">
        <f>(VLOOKUP($A212,rets_12M!$A:$I,COLUMN(D$4),FALSE)/12)</f>
        <v>2.6106631798336055E-3</v>
      </c>
      <c r="E212" s="41">
        <f>(VLOOKUP($A212,rets_12M!$A:$I,COLUMN(E$4),FALSE)/12)</f>
        <v>1.3867129972706671E-3</v>
      </c>
      <c r="F212" s="41">
        <f>(VLOOKUP($A212,rets_12M!$A:$I,COLUMN(F$4),FALSE)/12)</f>
        <v>5.0844922984895997E-3</v>
      </c>
      <c r="G212" s="41">
        <f>(VLOOKUP($A212,rets_12M!$A:$I,COLUMN(G$4),FALSE)/12)</f>
        <v>-5.5969056861117827E-4</v>
      </c>
      <c r="H212" s="41">
        <f>(VLOOKUP($A212,rets_12M!$A:$I,COLUMN(H$4),FALSE)/12)</f>
        <v>-4.0855441305355789E-3</v>
      </c>
    </row>
    <row r="213" spans="1:8" x14ac:dyDescent="0.35">
      <c r="A213" s="2">
        <v>39202</v>
      </c>
      <c r="B213" s="41">
        <f>(VLOOKUP($A213,rets_12M!$A:$I,COLUMN(B$4),FALSE)/12)</f>
        <v>-1.4435121509389351E-2</v>
      </c>
      <c r="C213" s="41">
        <f>(VLOOKUP($A213,rets_12M!$A:$I,COLUMN(C$4),FALSE)/12)</f>
        <v>-1.3497472421767909E-3</v>
      </c>
      <c r="D213" s="41">
        <f>(VLOOKUP($A213,rets_12M!$A:$I,COLUMN(D$4),FALSE)/12)</f>
        <v>3.3034231351573573E-3</v>
      </c>
      <c r="E213" s="41">
        <f>(VLOOKUP($A213,rets_12M!$A:$I,COLUMN(E$4),FALSE)/12)</f>
        <v>2.1989247275901644E-3</v>
      </c>
      <c r="F213" s="41">
        <f>(VLOOKUP($A213,rets_12M!$A:$I,COLUMN(F$4),FALSE)/12)</f>
        <v>7.7305846810023131E-3</v>
      </c>
      <c r="G213" s="41">
        <f>(VLOOKUP($A213,rets_12M!$A:$I,COLUMN(G$4),FALSE)/12)</f>
        <v>3.9879221198901305E-3</v>
      </c>
      <c r="H213" s="41">
        <f>(VLOOKUP($A213,rets_12M!$A:$I,COLUMN(H$4),FALSE)/12)</f>
        <v>-7.5446432159188464E-3</v>
      </c>
    </row>
    <row r="214" spans="1:8" x14ac:dyDescent="0.35">
      <c r="A214" s="2">
        <v>39233</v>
      </c>
      <c r="B214" s="41">
        <f>(VLOOKUP($A214,rets_12M!$A:$I,COLUMN(B$4),FALSE)/12)</f>
        <v>-1.403612533899006E-2</v>
      </c>
      <c r="C214" s="41">
        <f>(VLOOKUP($A214,rets_12M!$A:$I,COLUMN(C$4),FALSE)/12)</f>
        <v>-2.6640947965481943E-3</v>
      </c>
      <c r="D214" s="41">
        <f>(VLOOKUP($A214,rets_12M!$A:$I,COLUMN(D$4),FALSE)/12)</f>
        <v>1.8552152490574809E-3</v>
      </c>
      <c r="E214" s="41">
        <f>(VLOOKUP($A214,rets_12M!$A:$I,COLUMN(E$4),FALSE)/12)</f>
        <v>1.0629780505858795E-3</v>
      </c>
      <c r="F214" s="41">
        <f>(VLOOKUP($A214,rets_12M!$A:$I,COLUMN(F$4),FALSE)/12)</f>
        <v>1.3689710118281554E-2</v>
      </c>
      <c r="G214" s="41">
        <f>(VLOOKUP($A214,rets_12M!$A:$I,COLUMN(G$4),FALSE)/12)</f>
        <v>1.3710322769371064E-2</v>
      </c>
      <c r="H214" s="41">
        <f>(VLOOKUP($A214,rets_12M!$A:$I,COLUMN(H$4),FALSE)/12)</f>
        <v>-1.0351653792830271E-2</v>
      </c>
    </row>
    <row r="215" spans="1:8" x14ac:dyDescent="0.35">
      <c r="A215" s="2">
        <v>39263</v>
      </c>
      <c r="B215" s="41">
        <f>(VLOOKUP($A215,rets_12M!$A:$I,COLUMN(B$4),FALSE)/12)</f>
        <v>-1.2216039298661543E-2</v>
      </c>
      <c r="C215" s="41">
        <f>(VLOOKUP($A215,rets_12M!$A:$I,COLUMN(C$4),FALSE)/12)</f>
        <v>-3.5668487008381583E-4</v>
      </c>
      <c r="D215" s="41">
        <f>(VLOOKUP($A215,rets_12M!$A:$I,COLUMN(D$4),FALSE)/12)</f>
        <v>1.6376248947367888E-3</v>
      </c>
      <c r="E215" s="41">
        <f>(VLOOKUP($A215,rets_12M!$A:$I,COLUMN(E$4),FALSE)/12)</f>
        <v>5.7995067494178343E-4</v>
      </c>
      <c r="F215" s="41">
        <f>(VLOOKUP($A215,rets_12M!$A:$I,COLUMN(F$4),FALSE)/12)</f>
        <v>1.1903664792799437E-2</v>
      </c>
      <c r="G215" s="41">
        <f>(VLOOKUP($A215,rets_12M!$A:$I,COLUMN(G$4),FALSE)/12)</f>
        <v>1.4240175634481433E-2</v>
      </c>
      <c r="H215" s="41">
        <f>(VLOOKUP($A215,rets_12M!$A:$I,COLUMN(H$4),FALSE)/12)</f>
        <v>-9.861984562332957E-3</v>
      </c>
    </row>
    <row r="216" spans="1:8" x14ac:dyDescent="0.35">
      <c r="A216" s="2">
        <v>39294</v>
      </c>
      <c r="B216" s="41">
        <f>(VLOOKUP($A216,rets_12M!$A:$I,COLUMN(B$4),FALSE)/12)</f>
        <v>-7.4552937710069822E-3</v>
      </c>
      <c r="C216" s="41">
        <f>(VLOOKUP($A216,rets_12M!$A:$I,COLUMN(C$4),FALSE)/12)</f>
        <v>-7.1086974272599468E-4</v>
      </c>
      <c r="D216" s="41">
        <f>(VLOOKUP($A216,rets_12M!$A:$I,COLUMN(D$4),FALSE)/12)</f>
        <v>2.1439140994314689E-3</v>
      </c>
      <c r="E216" s="41">
        <f>(VLOOKUP($A216,rets_12M!$A:$I,COLUMN(E$4),FALSE)/12)</f>
        <v>1.0017801674267468E-3</v>
      </c>
      <c r="F216" s="41">
        <f>(VLOOKUP($A216,rets_12M!$A:$I,COLUMN(F$4),FALSE)/12)</f>
        <v>8.3869978534191949E-3</v>
      </c>
      <c r="G216" s="41">
        <f>(VLOOKUP($A216,rets_12M!$A:$I,COLUMN(G$4),FALSE)/12)</f>
        <v>1.8378102149455622E-2</v>
      </c>
      <c r="H216" s="41">
        <f>(VLOOKUP($A216,rets_12M!$A:$I,COLUMN(H$4),FALSE)/12)</f>
        <v>-7.0440571681193625E-3</v>
      </c>
    </row>
    <row r="217" spans="1:8" x14ac:dyDescent="0.35">
      <c r="A217" s="2">
        <v>39325</v>
      </c>
      <c r="B217" s="41">
        <f>(VLOOKUP($A217,rets_12M!$A:$I,COLUMN(B$4),FALSE)/12)</f>
        <v>-8.0099849632120357E-3</v>
      </c>
      <c r="C217" s="41">
        <f>(VLOOKUP($A217,rets_12M!$A:$I,COLUMN(C$4),FALSE)/12)</f>
        <v>1.2533630297775396E-3</v>
      </c>
      <c r="D217" s="41">
        <f>(VLOOKUP($A217,rets_12M!$A:$I,COLUMN(D$4),FALSE)/12)</f>
        <v>1.6374687638182801E-3</v>
      </c>
      <c r="E217" s="41">
        <f>(VLOOKUP($A217,rets_12M!$A:$I,COLUMN(E$4),FALSE)/12)</f>
        <v>1.5000894547503307E-3</v>
      </c>
      <c r="F217" s="41">
        <f>(VLOOKUP($A217,rets_12M!$A:$I,COLUMN(F$4),FALSE)/12)</f>
        <v>7.6250263451058302E-3</v>
      </c>
      <c r="G217" s="41">
        <f>(VLOOKUP($A217,rets_12M!$A:$I,COLUMN(G$4),FALSE)/12)</f>
        <v>1.6707302683428387E-2</v>
      </c>
      <c r="H217" s="41">
        <f>(VLOOKUP($A217,rets_12M!$A:$I,COLUMN(H$4),FALSE)/12)</f>
        <v>-2.9888144642242951E-3</v>
      </c>
    </row>
    <row r="218" spans="1:8" x14ac:dyDescent="0.35">
      <c r="A218" s="2">
        <v>39355</v>
      </c>
      <c r="B218" s="41">
        <f>(VLOOKUP($A218,rets_12M!$A:$I,COLUMN(B$4),FALSE)/12)</f>
        <v>1.5663596452598554E-2</v>
      </c>
      <c r="C218" s="41">
        <f>(VLOOKUP($A218,rets_12M!$A:$I,COLUMN(C$4),FALSE)/12)</f>
        <v>1.431999314422829E-2</v>
      </c>
      <c r="D218" s="41">
        <f>(VLOOKUP($A218,rets_12M!$A:$I,COLUMN(D$4),FALSE)/12)</f>
        <v>1.4520447502529565E-3</v>
      </c>
      <c r="E218" s="41">
        <f>(VLOOKUP($A218,rets_12M!$A:$I,COLUMN(E$4),FALSE)/12)</f>
        <v>1.141468409911343E-3</v>
      </c>
      <c r="F218" s="41">
        <f>(VLOOKUP($A218,rets_12M!$A:$I,COLUMN(F$4),FALSE)/12)</f>
        <v>8.5749646393210779E-3</v>
      </c>
      <c r="G218" s="41">
        <f>(VLOOKUP($A218,rets_12M!$A:$I,COLUMN(G$4),FALSE)/12)</f>
        <v>1.7088319026299315E-2</v>
      </c>
      <c r="H218" s="41">
        <f>(VLOOKUP($A218,rets_12M!$A:$I,COLUMN(H$4),FALSE)/12)</f>
        <v>-1.8166911523194347E-3</v>
      </c>
    </row>
    <row r="219" spans="1:8" x14ac:dyDescent="0.35">
      <c r="A219" s="2">
        <v>39386</v>
      </c>
      <c r="B219" s="41">
        <f>(VLOOKUP($A219,rets_12M!$A:$I,COLUMN(B$4),FALSE)/12)</f>
        <v>3.3273706080786725E-2</v>
      </c>
      <c r="C219" s="41">
        <f>(VLOOKUP($A219,rets_12M!$A:$I,COLUMN(C$4),FALSE)/12)</f>
        <v>1.977467176371539E-2</v>
      </c>
      <c r="D219" s="41">
        <f>(VLOOKUP($A219,rets_12M!$A:$I,COLUMN(D$4),FALSE)/12)</f>
        <v>2.315316641766004E-3</v>
      </c>
      <c r="E219" s="41">
        <f>(VLOOKUP($A219,rets_12M!$A:$I,COLUMN(E$4),FALSE)/12)</f>
        <v>1.586211109548652E-3</v>
      </c>
      <c r="F219" s="41">
        <f>(VLOOKUP($A219,rets_12M!$A:$I,COLUMN(F$4),FALSE)/12)</f>
        <v>7.0435654915448525E-3</v>
      </c>
      <c r="G219" s="41">
        <f>(VLOOKUP($A219,rets_12M!$A:$I,COLUMN(G$4),FALSE)/12)</f>
        <v>1.9277505619072138E-2</v>
      </c>
      <c r="H219" s="41">
        <f>(VLOOKUP($A219,rets_12M!$A:$I,COLUMN(H$4),FALSE)/12)</f>
        <v>-2.5970245057122441E-3</v>
      </c>
    </row>
    <row r="220" spans="1:8" x14ac:dyDescent="0.35">
      <c r="A220" s="2">
        <v>39416</v>
      </c>
      <c r="B220" s="41">
        <f>(VLOOKUP($A220,rets_12M!$A:$I,COLUMN(B$4),FALSE)/12)</f>
        <v>2.5066419744650754E-2</v>
      </c>
      <c r="C220" s="41">
        <f>(VLOOKUP($A220,rets_12M!$A:$I,COLUMN(C$4),FALSE)/12)</f>
        <v>1.1883535822151589E-2</v>
      </c>
      <c r="D220" s="41">
        <f>(VLOOKUP($A220,rets_12M!$A:$I,COLUMN(D$4),FALSE)/12)</f>
        <v>2.5810353995404469E-3</v>
      </c>
      <c r="E220" s="41">
        <f>(VLOOKUP($A220,rets_12M!$A:$I,COLUMN(E$4),FALSE)/12)</f>
        <v>3.8773295030960311E-3</v>
      </c>
      <c r="F220" s="41">
        <f>(VLOOKUP($A220,rets_12M!$A:$I,COLUMN(F$4),FALSE)/12)</f>
        <v>1.6954899966090304E-3</v>
      </c>
      <c r="G220" s="41">
        <f>(VLOOKUP($A220,rets_12M!$A:$I,COLUMN(G$4),FALSE)/12)</f>
        <v>9.3155049982065839E-3</v>
      </c>
      <c r="H220" s="41">
        <f>(VLOOKUP($A220,rets_12M!$A:$I,COLUMN(H$4),FALSE)/12)</f>
        <v>-4.3270113684677297E-4</v>
      </c>
    </row>
    <row r="221" spans="1:8" x14ac:dyDescent="0.35">
      <c r="A221" s="2">
        <v>39447</v>
      </c>
      <c r="B221" s="41">
        <f>(VLOOKUP($A221,rets_12M!$A:$I,COLUMN(B$4),FALSE)/12)</f>
        <v>4.3910130948634496E-2</v>
      </c>
      <c r="C221" s="41">
        <f>(VLOOKUP($A221,rets_12M!$A:$I,COLUMN(C$4),FALSE)/12)</f>
        <v>2.014568093912537E-2</v>
      </c>
      <c r="D221" s="41">
        <f>(VLOOKUP($A221,rets_12M!$A:$I,COLUMN(D$4),FALSE)/12)</f>
        <v>2.9023896036659371E-3</v>
      </c>
      <c r="E221" s="41">
        <f>(VLOOKUP($A221,rets_12M!$A:$I,COLUMN(E$4),FALSE)/12)</f>
        <v>5.4184778109467868E-3</v>
      </c>
      <c r="F221" s="41">
        <f>(VLOOKUP($A221,rets_12M!$A:$I,COLUMN(F$4),FALSE)/12)</f>
        <v>-6.2988158226242222E-5</v>
      </c>
      <c r="G221" s="41">
        <f>(VLOOKUP($A221,rets_12M!$A:$I,COLUMN(G$4),FALSE)/12)</f>
        <v>1.0985826933207007E-2</v>
      </c>
      <c r="H221" s="41">
        <f>(VLOOKUP($A221,rets_12M!$A:$I,COLUMN(H$4),FALSE)/12)</f>
        <v>1.5477569400158726E-3</v>
      </c>
    </row>
    <row r="222" spans="1:8" x14ac:dyDescent="0.35">
      <c r="A222" s="2">
        <v>39478</v>
      </c>
      <c r="B222" s="41">
        <f>(VLOOKUP($A222,rets_12M!$A:$I,COLUMN(B$4),FALSE)/12)</f>
        <v>4.0993865095533065E-2</v>
      </c>
      <c r="C222" s="41">
        <f>(VLOOKUP($A222,rets_12M!$A:$I,COLUMN(C$4),FALSE)/12)</f>
        <v>2.8035576489827723E-2</v>
      </c>
      <c r="D222" s="41">
        <f>(VLOOKUP($A222,rets_12M!$A:$I,COLUMN(D$4),FALSE)/12)</f>
        <v>3.1981187166836289E-3</v>
      </c>
      <c r="E222" s="41">
        <f>(VLOOKUP($A222,rets_12M!$A:$I,COLUMN(E$4),FALSE)/12)</f>
        <v>8.6376207882446852E-3</v>
      </c>
      <c r="F222" s="41">
        <f>(VLOOKUP($A222,rets_12M!$A:$I,COLUMN(F$4),FALSE)/12)</f>
        <v>-6.3532313490743857E-3</v>
      </c>
      <c r="G222" s="41">
        <f>(VLOOKUP($A222,rets_12M!$A:$I,COLUMN(G$4),FALSE)/12)</f>
        <v>-1.7942658407879193E-3</v>
      </c>
      <c r="H222" s="41">
        <f>(VLOOKUP($A222,rets_12M!$A:$I,COLUMN(H$4),FALSE)/12)</f>
        <v>7.2686575213602627E-3</v>
      </c>
    </row>
    <row r="223" spans="1:8" x14ac:dyDescent="0.35">
      <c r="A223" s="2">
        <v>39507</v>
      </c>
      <c r="B223" s="41">
        <f>(VLOOKUP($A223,rets_12M!$A:$I,COLUMN(B$4),FALSE)/12)</f>
        <v>5.4074298940266961E-2</v>
      </c>
      <c r="C223" s="41">
        <f>(VLOOKUP($A223,rets_12M!$A:$I,COLUMN(C$4),FALSE)/12)</f>
        <v>3.1135759812582615E-2</v>
      </c>
      <c r="D223" s="41">
        <f>(VLOOKUP($A223,rets_12M!$A:$I,COLUMN(D$4),FALSE)/12)</f>
        <v>3.3219264307767413E-3</v>
      </c>
      <c r="E223" s="41">
        <f>(VLOOKUP($A223,rets_12M!$A:$I,COLUMN(E$4),FALSE)/12)</f>
        <v>8.5902537478091592E-3</v>
      </c>
      <c r="F223" s="41">
        <f>(VLOOKUP($A223,rets_12M!$A:$I,COLUMN(F$4),FALSE)/12)</f>
        <v>-7.2519300635785671E-3</v>
      </c>
      <c r="G223" s="41">
        <f>(VLOOKUP($A223,rets_12M!$A:$I,COLUMN(G$4),FALSE)/12)</f>
        <v>-4.5682261445770533E-3</v>
      </c>
      <c r="H223" s="41">
        <f>(VLOOKUP($A223,rets_12M!$A:$I,COLUMN(H$4),FALSE)/12)</f>
        <v>7.47371825552597E-3</v>
      </c>
    </row>
    <row r="224" spans="1:8" x14ac:dyDescent="0.35">
      <c r="A224" s="2">
        <v>39538</v>
      </c>
      <c r="B224" s="41">
        <f>(VLOOKUP($A224,rets_12M!$A:$I,COLUMN(B$4),FALSE)/12)</f>
        <v>5.4201606918391966E-2</v>
      </c>
      <c r="C224" s="41">
        <f>(VLOOKUP($A224,rets_12M!$A:$I,COLUMN(C$4),FALSE)/12)</f>
        <v>2.5932482214333419E-2</v>
      </c>
      <c r="D224" s="41">
        <f>(VLOOKUP($A224,rets_12M!$A:$I,COLUMN(D$4),FALSE)/12)</f>
        <v>4.5591047912369453E-3</v>
      </c>
      <c r="E224" s="41">
        <f>(VLOOKUP($A224,rets_12M!$A:$I,COLUMN(E$4),FALSE)/12)</f>
        <v>1.0304118712248919E-2</v>
      </c>
      <c r="F224" s="41">
        <f>(VLOOKUP($A224,rets_12M!$A:$I,COLUMN(F$4),FALSE)/12)</f>
        <v>-8.2945736434108519E-3</v>
      </c>
      <c r="G224" s="41">
        <f>(VLOOKUP($A224,rets_12M!$A:$I,COLUMN(G$4),FALSE)/12)</f>
        <v>-3.1733757760062467E-3</v>
      </c>
      <c r="H224" s="41">
        <f>(VLOOKUP($A224,rets_12M!$A:$I,COLUMN(H$4),FALSE)/12)</f>
        <v>1.1513067047311365E-2</v>
      </c>
    </row>
    <row r="225" spans="1:8" x14ac:dyDescent="0.35">
      <c r="A225" s="2">
        <v>39568</v>
      </c>
      <c r="B225" s="41">
        <f>(VLOOKUP($A225,rets_12M!$A:$I,COLUMN(B$4),FALSE)/12)</f>
        <v>6.9363131169061065E-2</v>
      </c>
      <c r="C225" s="41">
        <f>(VLOOKUP($A225,rets_12M!$A:$I,COLUMN(C$4),FALSE)/12)</f>
        <v>1.7068739910463166E-2</v>
      </c>
      <c r="D225" s="41">
        <f>(VLOOKUP($A225,rets_12M!$A:$I,COLUMN(D$4),FALSE)/12)</f>
        <v>1.6907953529937496E-3</v>
      </c>
      <c r="E225" s="41">
        <f>(VLOOKUP($A225,rets_12M!$A:$I,COLUMN(E$4),FALSE)/12)</f>
        <v>7.6623597445361069E-3</v>
      </c>
      <c r="F225" s="41">
        <f>(VLOOKUP($A225,rets_12M!$A:$I,COLUMN(F$4),FALSE)/12)</f>
        <v>-7.8061473410310682E-3</v>
      </c>
      <c r="G225" s="41">
        <f>(VLOOKUP($A225,rets_12M!$A:$I,COLUMN(G$4),FALSE)/12)</f>
        <v>-1.2852114906030203E-3</v>
      </c>
      <c r="H225" s="41">
        <f>(VLOOKUP($A225,rets_12M!$A:$I,COLUMN(H$4),FALSE)/12)</f>
        <v>8.2606853410777305E-3</v>
      </c>
    </row>
    <row r="226" spans="1:8" x14ac:dyDescent="0.35">
      <c r="A226" s="2">
        <v>39599</v>
      </c>
      <c r="B226" s="41">
        <f>(VLOOKUP($A226,rets_12M!$A:$I,COLUMN(B$4),FALSE)/12)</f>
        <v>9.4392460462244296E-2</v>
      </c>
      <c r="C226" s="41">
        <f>(VLOOKUP($A226,rets_12M!$A:$I,COLUMN(C$4),FALSE)/12)</f>
        <v>2.3238305155904342E-2</v>
      </c>
      <c r="D226" s="41">
        <f>(VLOOKUP($A226,rets_12M!$A:$I,COLUMN(D$4),FALSE)/12)</f>
        <v>1.3785694975597858E-3</v>
      </c>
      <c r="E226" s="41">
        <f>(VLOOKUP($A226,rets_12M!$A:$I,COLUMN(E$4),FALSE)/12)</f>
        <v>7.7701905017292057E-3</v>
      </c>
      <c r="F226" s="41">
        <f>(VLOOKUP($A226,rets_12M!$A:$I,COLUMN(F$4),FALSE)/12)</f>
        <v>-9.2248980128964431E-3</v>
      </c>
      <c r="G226" s="41">
        <f>(VLOOKUP($A226,rets_12M!$A:$I,COLUMN(G$4),FALSE)/12)</f>
        <v>1.1113735559508304E-3</v>
      </c>
      <c r="H226" s="41">
        <f>(VLOOKUP($A226,rets_12M!$A:$I,COLUMN(H$4),FALSE)/12)</f>
        <v>9.3050046881212132E-3</v>
      </c>
    </row>
    <row r="227" spans="1:8" x14ac:dyDescent="0.35">
      <c r="A227" s="2">
        <v>39629</v>
      </c>
      <c r="B227" s="41">
        <f>(VLOOKUP($A227,rets_12M!$A:$I,COLUMN(B$4),FALSE)/12)</f>
        <v>9.4904982935962653E-2</v>
      </c>
      <c r="C227" s="41">
        <f>(VLOOKUP($A227,rets_12M!$A:$I,COLUMN(C$4),FALSE)/12)</f>
        <v>3.0331247701697872E-2</v>
      </c>
      <c r="D227" s="41">
        <f>(VLOOKUP($A227,rets_12M!$A:$I,COLUMN(D$4),FALSE)/12)</f>
        <v>2.9718828475430539E-3</v>
      </c>
      <c r="E227" s="41">
        <f>(VLOOKUP($A227,rets_12M!$A:$I,COLUMN(E$4),FALSE)/12)</f>
        <v>9.5846509486830489E-3</v>
      </c>
      <c r="F227" s="41">
        <f>(VLOOKUP($A227,rets_12M!$A:$I,COLUMN(F$4),FALSE)/12)</f>
        <v>-1.4219283391124382E-2</v>
      </c>
      <c r="G227" s="41">
        <f>(VLOOKUP($A227,rets_12M!$A:$I,COLUMN(G$4),FALSE)/12)</f>
        <v>-7.0534478073003559E-3</v>
      </c>
      <c r="H227" s="41">
        <f>(VLOOKUP($A227,rets_12M!$A:$I,COLUMN(H$4),FALSE)/12)</f>
        <v>1.0390547332376007E-2</v>
      </c>
    </row>
    <row r="228" spans="1:8" x14ac:dyDescent="0.35">
      <c r="A228" s="2">
        <v>39660</v>
      </c>
      <c r="B228" s="41">
        <f>(VLOOKUP($A228,rets_12M!$A:$I,COLUMN(B$4),FALSE)/12)</f>
        <v>6.8813181597678241E-2</v>
      </c>
      <c r="C228" s="41">
        <f>(VLOOKUP($A228,rets_12M!$A:$I,COLUMN(C$4),FALSE)/12)</f>
        <v>2.5810417504361399E-2</v>
      </c>
      <c r="D228" s="41">
        <f>(VLOOKUP($A228,rets_12M!$A:$I,COLUMN(D$4),FALSE)/12)</f>
        <v>2.8404020150549956E-3</v>
      </c>
      <c r="E228" s="41">
        <f>(VLOOKUP($A228,rets_12M!$A:$I,COLUMN(E$4),FALSE)/12)</f>
        <v>8.8250322219231569E-3</v>
      </c>
      <c r="F228" s="41">
        <f>(VLOOKUP($A228,rets_12M!$A:$I,COLUMN(F$4),FALSE)/12)</f>
        <v>-1.2474924774322965E-2</v>
      </c>
      <c r="G228" s="41">
        <f>(VLOOKUP($A228,rets_12M!$A:$I,COLUMN(G$4),FALSE)/12)</f>
        <v>-6.3296152602651161E-3</v>
      </c>
      <c r="H228" s="41">
        <f>(VLOOKUP($A228,rets_12M!$A:$I,COLUMN(H$4),FALSE)/12)</f>
        <v>5.4812779432021341E-3</v>
      </c>
    </row>
    <row r="229" spans="1:8" x14ac:dyDescent="0.35">
      <c r="A229" s="2">
        <v>39691</v>
      </c>
      <c r="B229" s="41">
        <f>(VLOOKUP($A229,rets_12M!$A:$I,COLUMN(B$4),FALSE)/12)</f>
        <v>5.9122126403005328E-2</v>
      </c>
      <c r="C229" s="41">
        <f>(VLOOKUP($A229,rets_12M!$A:$I,COLUMN(C$4),FALSE)/12)</f>
        <v>1.5083463367812577E-2</v>
      </c>
      <c r="D229" s="41">
        <f>(VLOOKUP($A229,rets_12M!$A:$I,COLUMN(D$4),FALSE)/12)</f>
        <v>2.659676108258624E-3</v>
      </c>
      <c r="E229" s="41">
        <f>(VLOOKUP($A229,rets_12M!$A:$I,COLUMN(E$4),FALSE)/12)</f>
        <v>8.6194172348060625E-3</v>
      </c>
      <c r="F229" s="41">
        <f>(VLOOKUP($A229,rets_12M!$A:$I,COLUMN(F$4),FALSE)/12)</f>
        <v>-1.2323458016109456E-2</v>
      </c>
      <c r="G229" s="41">
        <f>(VLOOKUP($A229,rets_12M!$A:$I,COLUMN(G$4),FALSE)/12)</f>
        <v>-7.3601838390273122E-3</v>
      </c>
      <c r="H229" s="41">
        <f>(VLOOKUP($A229,rets_12M!$A:$I,COLUMN(H$4),FALSE)/12)</f>
        <v>3.0024360085001054E-3</v>
      </c>
    </row>
    <row r="230" spans="1:8" x14ac:dyDescent="0.35">
      <c r="A230" s="2">
        <v>39721</v>
      </c>
      <c r="B230" s="41">
        <f>(VLOOKUP($A230,rets_12M!$A:$I,COLUMN(B$4),FALSE)/12)</f>
        <v>2.8527072365047368E-2</v>
      </c>
      <c r="C230" s="41">
        <f>(VLOOKUP($A230,rets_12M!$A:$I,COLUMN(C$4),FALSE)/12)</f>
        <v>1.1032699048817004E-2</v>
      </c>
      <c r="D230" s="41">
        <f>(VLOOKUP($A230,rets_12M!$A:$I,COLUMN(D$4),FALSE)/12)</f>
        <v>2.0540393400679813E-3</v>
      </c>
      <c r="E230" s="41">
        <f>(VLOOKUP($A230,rets_12M!$A:$I,COLUMN(E$4),FALSE)/12)</f>
        <v>7.7267717423369171E-3</v>
      </c>
      <c r="F230" s="41">
        <f>(VLOOKUP($A230,rets_12M!$A:$I,COLUMN(F$4),FALSE)/12)</f>
        <v>-2.0706422998824404E-2</v>
      </c>
      <c r="G230" s="41">
        <f>(VLOOKUP($A230,rets_12M!$A:$I,COLUMN(G$4),FALSE)/12)</f>
        <v>-2.1489116569970785E-2</v>
      </c>
      <c r="H230" s="41">
        <f>(VLOOKUP($A230,rets_12M!$A:$I,COLUMN(H$4),FALSE)/12)</f>
        <v>4.522343836085907E-3</v>
      </c>
    </row>
    <row r="231" spans="1:8" x14ac:dyDescent="0.35">
      <c r="A231" s="2">
        <v>39752</v>
      </c>
      <c r="B231" s="41">
        <f>(VLOOKUP($A231,rets_12M!$A:$I,COLUMN(B$4),FALSE)/12)</f>
        <v>-1.3375722522942418E-2</v>
      </c>
      <c r="C231" s="41">
        <f>(VLOOKUP($A231,rets_12M!$A:$I,COLUMN(C$4),FALSE)/12)</f>
        <v>-1.077048557759063E-2</v>
      </c>
      <c r="D231" s="41">
        <f>(VLOOKUP($A231,rets_12M!$A:$I,COLUMN(D$4),FALSE)/12)</f>
        <v>1.6663378227485908E-3</v>
      </c>
      <c r="E231" s="41">
        <f>(VLOOKUP($A231,rets_12M!$A:$I,COLUMN(E$4),FALSE)/12)</f>
        <v>5.8977365762845442E-3</v>
      </c>
      <c r="F231" s="41">
        <f>(VLOOKUP($A231,rets_12M!$A:$I,COLUMN(F$4),FALSE)/12)</f>
        <v>-3.207669335870398E-2</v>
      </c>
      <c r="G231" s="41">
        <f>(VLOOKUP($A231,rets_12M!$A:$I,COLUMN(G$4),FALSE)/12)</f>
        <v>-3.4968416353137806E-2</v>
      </c>
      <c r="H231" s="41">
        <f>(VLOOKUP($A231,rets_12M!$A:$I,COLUMN(H$4),FALSE)/12)</f>
        <v>1.1503711782864726E-2</v>
      </c>
    </row>
    <row r="232" spans="1:8" x14ac:dyDescent="0.35">
      <c r="A232" s="2">
        <v>39782</v>
      </c>
      <c r="B232" s="41">
        <f>(VLOOKUP($A232,rets_12M!$A:$I,COLUMN(B$4),FALSE)/12)</f>
        <v>-2.5294904262062351E-2</v>
      </c>
      <c r="C232" s="41">
        <f>(VLOOKUP($A232,rets_12M!$A:$I,COLUMN(C$4),FALSE)/12)</f>
        <v>5.5917825799030785E-4</v>
      </c>
      <c r="D232" s="41">
        <f>(VLOOKUP($A232,rets_12M!$A:$I,COLUMN(D$4),FALSE)/12)</f>
        <v>1.8794027776566358E-3</v>
      </c>
      <c r="E232" s="41">
        <f>(VLOOKUP($A232,rets_12M!$A:$I,COLUMN(E$4),FALSE)/12)</f>
        <v>1.0531785713697986E-2</v>
      </c>
      <c r="F232" s="41">
        <f>(VLOOKUP($A232,rets_12M!$A:$I,COLUMN(F$4),FALSE)/12)</f>
        <v>-3.3614434474354714E-2</v>
      </c>
      <c r="G232" s="41">
        <f>(VLOOKUP($A232,rets_12M!$A:$I,COLUMN(G$4),FALSE)/12)</f>
        <v>-3.7194309133323396E-2</v>
      </c>
      <c r="H232" s="41">
        <f>(VLOOKUP($A232,rets_12M!$A:$I,COLUMN(H$4),FALSE)/12)</f>
        <v>1.1197786932160633E-2</v>
      </c>
    </row>
    <row r="233" spans="1:8" x14ac:dyDescent="0.35">
      <c r="A233" s="2">
        <v>39813</v>
      </c>
      <c r="B233" s="41">
        <f>(VLOOKUP($A233,rets_12M!$A:$I,COLUMN(B$4),FALSE)/12)</f>
        <v>-4.1063255262197666E-2</v>
      </c>
      <c r="C233" s="41">
        <f>(VLOOKUP($A233,rets_12M!$A:$I,COLUMN(C$4),FALSE)/12)</f>
        <v>1.9622883300833838E-3</v>
      </c>
      <c r="D233" s="41">
        <f>(VLOOKUP($A233,rets_12M!$A:$I,COLUMN(D$4),FALSE)/12)</f>
        <v>2.2598090785455418E-3</v>
      </c>
      <c r="E233" s="41">
        <f>(VLOOKUP($A233,rets_12M!$A:$I,COLUMN(E$4),FALSE)/12)</f>
        <v>1.4087252384700341E-2</v>
      </c>
      <c r="F233" s="41">
        <f>(VLOOKUP($A233,rets_12M!$A:$I,COLUMN(F$4),FALSE)/12)</f>
        <v>-3.2743598363870675E-2</v>
      </c>
      <c r="G233" s="41">
        <f>(VLOOKUP($A233,rets_12M!$A:$I,COLUMN(G$4),FALSE)/12)</f>
        <v>-3.5973614249059128E-2</v>
      </c>
      <c r="H233" s="41">
        <f>(VLOOKUP($A233,rets_12M!$A:$I,COLUMN(H$4),FALSE)/12)</f>
        <v>1.6961693377508542E-2</v>
      </c>
    </row>
    <row r="234" spans="1:8" x14ac:dyDescent="0.35">
      <c r="A234" s="2">
        <v>39844</v>
      </c>
      <c r="B234" s="41">
        <f>(VLOOKUP($A234,rets_12M!$A:$I,COLUMN(B$4),FALSE)/12)</f>
        <v>-3.6577332047381152E-2</v>
      </c>
      <c r="C234" s="41">
        <f>(VLOOKUP($A234,rets_12M!$A:$I,COLUMN(C$4),FALSE)/12)</f>
        <v>-1.9942828289866064E-3</v>
      </c>
      <c r="D234" s="41">
        <f>(VLOOKUP($A234,rets_12M!$A:$I,COLUMN(D$4),FALSE)/12)</f>
        <v>9.4049533788435424E-4</v>
      </c>
      <c r="E234" s="41">
        <f>(VLOOKUP($A234,rets_12M!$A:$I,COLUMN(E$4),FALSE)/12)</f>
        <v>8.9893899894866545E-3</v>
      </c>
      <c r="F234" s="41">
        <f>(VLOOKUP($A234,rets_12M!$A:$I,COLUMN(F$4),FALSE)/12)</f>
        <v>-3.3825338253382527E-2</v>
      </c>
      <c r="G234" s="41">
        <f>(VLOOKUP($A234,rets_12M!$A:$I,COLUMN(G$4),FALSE)/12)</f>
        <v>-3.0865733522653455E-2</v>
      </c>
      <c r="H234" s="41">
        <f>(VLOOKUP($A234,rets_12M!$A:$I,COLUMN(H$4),FALSE)/12)</f>
        <v>1.3288299002584714E-2</v>
      </c>
    </row>
    <row r="235" spans="1:8" x14ac:dyDescent="0.35">
      <c r="A235" s="2">
        <v>39872</v>
      </c>
      <c r="B235" s="41">
        <f>(VLOOKUP($A235,rets_12M!$A:$I,COLUMN(B$4),FALSE)/12)</f>
        <v>-4.8916781528863675E-2</v>
      </c>
      <c r="C235" s="41">
        <f>(VLOOKUP($A235,rets_12M!$A:$I,COLUMN(C$4),FALSE)/12)</f>
        <v>-4.7393699082882062E-3</v>
      </c>
      <c r="D235" s="41">
        <f>(VLOOKUP($A235,rets_12M!$A:$I,COLUMN(D$4),FALSE)/12)</f>
        <v>8.5874623695268249E-4</v>
      </c>
      <c r="E235" s="41">
        <f>(VLOOKUP($A235,rets_12M!$A:$I,COLUMN(E$4),FALSE)/12)</f>
        <v>6.8220157155581456E-3</v>
      </c>
      <c r="F235" s="41">
        <f>(VLOOKUP($A235,rets_12M!$A:$I,COLUMN(F$4),FALSE)/12)</f>
        <v>-3.7531865945408194E-2</v>
      </c>
      <c r="G235" s="41">
        <f>(VLOOKUP($A235,rets_12M!$A:$I,COLUMN(G$4),FALSE)/12)</f>
        <v>-3.0806890032405072E-2</v>
      </c>
      <c r="H235" s="41">
        <f>(VLOOKUP($A235,rets_12M!$A:$I,COLUMN(H$4),FALSE)/12)</f>
        <v>3.6421855626672475E-3</v>
      </c>
    </row>
    <row r="236" spans="1:8" x14ac:dyDescent="0.35">
      <c r="A236" s="2">
        <v>39903</v>
      </c>
      <c r="B236" s="41">
        <f>(VLOOKUP($A236,rets_12M!$A:$I,COLUMN(B$4),FALSE)/12)</f>
        <v>-4.9691208701693662E-2</v>
      </c>
      <c r="C236" s="41">
        <f>(VLOOKUP($A236,rets_12M!$A:$I,COLUMN(C$4),FALSE)/12)</f>
        <v>-1.5097359836281539E-3</v>
      </c>
      <c r="D236" s="41">
        <f>(VLOOKUP($A236,rets_12M!$A:$I,COLUMN(D$4),FALSE)/12)</f>
        <v>-1.1884652501119957E-3</v>
      </c>
      <c r="E236" s="41">
        <f>(VLOOKUP($A236,rets_12M!$A:$I,COLUMN(E$4),FALSE)/12)</f>
        <v>8.5524320968949352E-3</v>
      </c>
      <c r="F236" s="41">
        <f>(VLOOKUP($A236,rets_12M!$A:$I,COLUMN(F$4),FALSE)/12)</f>
        <v>-3.3198722764838463E-2</v>
      </c>
      <c r="G236" s="41">
        <f>(VLOOKUP($A236,rets_12M!$A:$I,COLUMN(G$4),FALSE)/12)</f>
        <v>-2.6236720774890327E-2</v>
      </c>
      <c r="H236" s="41">
        <f>(VLOOKUP($A236,rets_12M!$A:$I,COLUMN(H$4),FALSE)/12)</f>
        <v>-8.4202199918606557E-4</v>
      </c>
    </row>
    <row r="237" spans="1:8" x14ac:dyDescent="0.35">
      <c r="A237" s="2">
        <v>39933</v>
      </c>
      <c r="B237" s="41">
        <f>(VLOOKUP($A237,rets_12M!$A:$I,COLUMN(B$4),FALSE)/12)</f>
        <v>-5.3124502995884011E-2</v>
      </c>
      <c r="C237" s="41">
        <f>(VLOOKUP($A237,rets_12M!$A:$I,COLUMN(C$4),FALSE)/12)</f>
        <v>6.4004941686544392E-4</v>
      </c>
      <c r="D237" s="41">
        <f>(VLOOKUP($A237,rets_12M!$A:$I,COLUMN(D$4),FALSE)/12)</f>
        <v>7.3837001534549085E-4</v>
      </c>
      <c r="E237" s="41">
        <f>(VLOOKUP($A237,rets_12M!$A:$I,COLUMN(E$4),FALSE)/12)</f>
        <v>8.6539928223947626E-3</v>
      </c>
      <c r="F237" s="41">
        <f>(VLOOKUP($A237,rets_12M!$A:$I,COLUMN(F$4),FALSE)/12)</f>
        <v>-3.0907949040014353E-2</v>
      </c>
      <c r="G237" s="41">
        <f>(VLOOKUP($A237,rets_12M!$A:$I,COLUMN(G$4),FALSE)/12)</f>
        <v>-2.3476740699971587E-2</v>
      </c>
      <c r="H237" s="41">
        <f>(VLOOKUP($A237,rets_12M!$A:$I,COLUMN(H$4),FALSE)/12)</f>
        <v>3.7420573235426393E-3</v>
      </c>
    </row>
    <row r="238" spans="1:8" x14ac:dyDescent="0.35">
      <c r="A238" s="2">
        <v>39964</v>
      </c>
      <c r="B238" s="41">
        <f>(VLOOKUP($A238,rets_12M!$A:$I,COLUMN(B$4),FALSE)/12)</f>
        <v>-5.1438725396714402E-2</v>
      </c>
      <c r="C238" s="41">
        <f>(VLOOKUP($A238,rets_12M!$A:$I,COLUMN(C$4),FALSE)/12)</f>
        <v>6.5408435765828927E-3</v>
      </c>
      <c r="D238" s="41">
        <f>(VLOOKUP($A238,rets_12M!$A:$I,COLUMN(D$4),FALSE)/12)</f>
        <v>1.4418383390779055E-3</v>
      </c>
      <c r="E238" s="41">
        <f>(VLOOKUP($A238,rets_12M!$A:$I,COLUMN(E$4),FALSE)/12)</f>
        <v>8.3757934264044511E-3</v>
      </c>
      <c r="F238" s="41">
        <f>(VLOOKUP($A238,rets_12M!$A:$I,COLUMN(F$4),FALSE)/12)</f>
        <v>-2.8589185829707892E-2</v>
      </c>
      <c r="G238" s="41">
        <f>(VLOOKUP($A238,rets_12M!$A:$I,COLUMN(G$4),FALSE)/12)</f>
        <v>-2.5065950160653595E-2</v>
      </c>
      <c r="H238" s="41">
        <f>(VLOOKUP($A238,rets_12M!$A:$I,COLUMN(H$4),FALSE)/12)</f>
        <v>7.4806420598776775E-3</v>
      </c>
    </row>
    <row r="239" spans="1:8" x14ac:dyDescent="0.35">
      <c r="A239" s="2">
        <v>39994</v>
      </c>
      <c r="B239" s="41">
        <f>(VLOOKUP($A239,rets_12M!$A:$I,COLUMN(B$4),FALSE)/12)</f>
        <v>-5.2108035163999068E-2</v>
      </c>
      <c r="C239" s="41">
        <f>(VLOOKUP($A239,rets_12M!$A:$I,COLUMN(C$4),FALSE)/12)</f>
        <v>-1.6795464567743816E-3</v>
      </c>
      <c r="D239" s="41">
        <f>(VLOOKUP($A239,rets_12M!$A:$I,COLUMN(D$4),FALSE)/12)</f>
        <v>1.9016740340877709E-3</v>
      </c>
      <c r="E239" s="41">
        <f>(VLOOKUP($A239,rets_12M!$A:$I,COLUMN(E$4),FALSE)/12)</f>
        <v>6.588706308598276E-3</v>
      </c>
      <c r="F239" s="41">
        <f>(VLOOKUP($A239,rets_12M!$A:$I,COLUMN(F$4),FALSE)/12)</f>
        <v>-2.3294441743639604E-2</v>
      </c>
      <c r="G239" s="41">
        <f>(VLOOKUP($A239,rets_12M!$A:$I,COLUMN(G$4),FALSE)/12)</f>
        <v>-1.6888489124375173E-2</v>
      </c>
      <c r="H239" s="41">
        <f>(VLOOKUP($A239,rets_12M!$A:$I,COLUMN(H$4),FALSE)/12)</f>
        <v>7.0043365830083082E-3</v>
      </c>
    </row>
    <row r="240" spans="1:8" x14ac:dyDescent="0.35">
      <c r="A240" s="2">
        <v>40025</v>
      </c>
      <c r="B240" s="41">
        <f>(VLOOKUP($A240,rets_12M!$A:$I,COLUMN(B$4),FALSE)/12)</f>
        <v>-4.8130460661256806E-2</v>
      </c>
      <c r="C240" s="41">
        <f>(VLOOKUP($A240,rets_12M!$A:$I,COLUMN(C$4),FALSE)/12)</f>
        <v>1.9696470910254469E-3</v>
      </c>
      <c r="D240" s="41">
        <f>(VLOOKUP($A240,rets_12M!$A:$I,COLUMN(D$4),FALSE)/12)</f>
        <v>1.3133393035189751E-3</v>
      </c>
      <c r="E240" s="41">
        <f>(VLOOKUP($A240,rets_12M!$A:$I,COLUMN(E$4),FALSE)/12)</f>
        <v>6.6583778887301381E-3</v>
      </c>
      <c r="F240" s="41">
        <f>(VLOOKUP($A240,rets_12M!$A:$I,COLUMN(F$4),FALSE)/12)</f>
        <v>-1.8054326812805138E-2</v>
      </c>
      <c r="G240" s="41">
        <f>(VLOOKUP($A240,rets_12M!$A:$I,COLUMN(G$4),FALSE)/12)</f>
        <v>-1.1530070991963107E-2</v>
      </c>
      <c r="H240" s="41">
        <f>(VLOOKUP($A240,rets_12M!$A:$I,COLUMN(H$4),FALSE)/12)</f>
        <v>1.0151919845509486E-2</v>
      </c>
    </row>
    <row r="241" spans="1:8" x14ac:dyDescent="0.35">
      <c r="A241" s="2">
        <v>40056</v>
      </c>
      <c r="B241" s="41">
        <f>(VLOOKUP($A241,rets_12M!$A:$I,COLUMN(B$4),FALSE)/12)</f>
        <v>-4.5618708690292574E-2</v>
      </c>
      <c r="C241" s="41">
        <f>(VLOOKUP($A241,rets_12M!$A:$I,COLUMN(C$4),FALSE)/12)</f>
        <v>1.0679642287319787E-2</v>
      </c>
      <c r="D241" s="41">
        <f>(VLOOKUP($A241,rets_12M!$A:$I,COLUMN(D$4),FALSE)/12)</f>
        <v>7.2296313073921814E-4</v>
      </c>
      <c r="E241" s="41">
        <f>(VLOOKUP($A241,rets_12M!$A:$I,COLUMN(E$4),FALSE)/12)</f>
        <v>6.2117993228412343E-3</v>
      </c>
      <c r="F241" s="41">
        <f>(VLOOKUP($A241,rets_12M!$A:$I,COLUMN(F$4),FALSE)/12)</f>
        <v>-1.6533941924832467E-2</v>
      </c>
      <c r="G241" s="41">
        <f>(VLOOKUP($A241,rets_12M!$A:$I,COLUMN(G$4),FALSE)/12)</f>
        <v>-1.1324458142932425E-2</v>
      </c>
      <c r="H241" s="41">
        <f>(VLOOKUP($A241,rets_12M!$A:$I,COLUMN(H$4),FALSE)/12)</f>
        <v>1.2395683171963065E-2</v>
      </c>
    </row>
    <row r="242" spans="1:8" x14ac:dyDescent="0.35">
      <c r="A242" s="2">
        <v>40086</v>
      </c>
      <c r="B242" s="41">
        <f>(VLOOKUP($A242,rets_12M!$A:$I,COLUMN(B$4),FALSE)/12)</f>
        <v>-4.1559450426885802E-2</v>
      </c>
      <c r="C242" s="41">
        <f>(VLOOKUP($A242,rets_12M!$A:$I,COLUMN(C$4),FALSE)/12)</f>
        <v>1.1029481410299469E-2</v>
      </c>
      <c r="D242" s="41">
        <f>(VLOOKUP($A242,rets_12M!$A:$I,COLUMN(D$4),FALSE)/12)</f>
        <v>1.668482638488215E-3</v>
      </c>
      <c r="E242" s="41">
        <f>(VLOOKUP($A242,rets_12M!$A:$I,COLUMN(E$4),FALSE)/12)</f>
        <v>7.7505549161198117E-3</v>
      </c>
      <c r="F242" s="41">
        <f>(VLOOKUP($A242,rets_12M!$A:$I,COLUMN(F$4),FALSE)/12)</f>
        <v>-7.2703356086461961E-3</v>
      </c>
      <c r="G242" s="41">
        <f>(VLOOKUP($A242,rets_12M!$A:$I,COLUMN(G$4),FALSE)/12)</f>
        <v>6.0220007140191116E-3</v>
      </c>
      <c r="H242" s="41">
        <f>(VLOOKUP($A242,rets_12M!$A:$I,COLUMN(H$4),FALSE)/12)</f>
        <v>1.4469052803797547E-2</v>
      </c>
    </row>
    <row r="243" spans="1:8" x14ac:dyDescent="0.35">
      <c r="A243" s="2">
        <v>40117</v>
      </c>
      <c r="B243" s="41">
        <f>(VLOOKUP($A243,rets_12M!$A:$I,COLUMN(B$4),FALSE)/12)</f>
        <v>-1.5871716436043109E-2</v>
      </c>
      <c r="C243" s="41">
        <f>(VLOOKUP($A243,rets_12M!$A:$I,COLUMN(C$4),FALSE)/12)</f>
        <v>3.5959018029405876E-2</v>
      </c>
      <c r="D243" s="41">
        <f>(VLOOKUP($A243,rets_12M!$A:$I,COLUMN(D$4),FALSE)/12)</f>
        <v>5.757914277947177E-4</v>
      </c>
      <c r="E243" s="41">
        <f>(VLOOKUP($A243,rets_12M!$A:$I,COLUMN(E$4),FALSE)/12)</f>
        <v>9.2169665452395324E-3</v>
      </c>
      <c r="F243" s="41">
        <f>(VLOOKUP($A243,rets_12M!$A:$I,COLUMN(F$4),FALSE)/12)</f>
        <v>6.8531408438600909E-3</v>
      </c>
      <c r="G243" s="41">
        <f>(VLOOKUP($A243,rets_12M!$A:$I,COLUMN(G$4),FALSE)/12)</f>
        <v>2.0653092953321295E-2</v>
      </c>
      <c r="H243" s="41">
        <f>(VLOOKUP($A243,rets_12M!$A:$I,COLUMN(H$4),FALSE)/12)</f>
        <v>6.8088983078473109E-3</v>
      </c>
    </row>
    <row r="244" spans="1:8" x14ac:dyDescent="0.35">
      <c r="A244" s="2">
        <v>40147</v>
      </c>
      <c r="B244" s="41">
        <f>(VLOOKUP($A244,rets_12M!$A:$I,COLUMN(B$4),FALSE)/12)</f>
        <v>-4.4804783876445931E-3</v>
      </c>
      <c r="C244" s="41">
        <f>(VLOOKUP($A244,rets_12M!$A:$I,COLUMN(C$4),FALSE)/12)</f>
        <v>3.5705548243934258E-2</v>
      </c>
      <c r="D244" s="41">
        <f>(VLOOKUP($A244,rets_12M!$A:$I,COLUMN(D$4),FALSE)/12)</f>
        <v>7.8376390058746781E-4</v>
      </c>
      <c r="E244" s="41">
        <f>(VLOOKUP($A244,rets_12M!$A:$I,COLUMN(E$4),FALSE)/12)</f>
        <v>3.5194702579868786E-3</v>
      </c>
      <c r="F244" s="41">
        <f>(VLOOKUP($A244,rets_12M!$A:$I,COLUMN(F$4),FALSE)/12)</f>
        <v>1.9913661049993037E-2</v>
      </c>
      <c r="G244" s="41">
        <f>(VLOOKUP($A244,rets_12M!$A:$I,COLUMN(G$4),FALSE)/12)</f>
        <v>4.1071737298949786E-2</v>
      </c>
      <c r="H244" s="41">
        <f>(VLOOKUP($A244,rets_12M!$A:$I,COLUMN(H$4),FALSE)/12)</f>
        <v>8.4240742825529482E-3</v>
      </c>
    </row>
    <row r="245" spans="1:8" x14ac:dyDescent="0.35">
      <c r="A245" s="2">
        <v>40178</v>
      </c>
      <c r="B245" s="41">
        <f>(VLOOKUP($A245,rets_12M!$A:$I,COLUMN(B$4),FALSE)/12)</f>
        <v>1.9351263966155569E-2</v>
      </c>
      <c r="C245" s="41">
        <f>(VLOOKUP($A245,rets_12M!$A:$I,COLUMN(C$4),FALSE)/12)</f>
        <v>1.8886495503803984E-2</v>
      </c>
      <c r="D245" s="41">
        <f>(VLOOKUP($A245,rets_12M!$A:$I,COLUMN(D$4),FALSE)/12)</f>
        <v>6.3152768955978178E-4</v>
      </c>
      <c r="E245" s="41">
        <f>(VLOOKUP($A245,rets_12M!$A:$I,COLUMN(E$4),FALSE)/12)</f>
        <v>-2.9133458305511486E-3</v>
      </c>
      <c r="F245" s="41">
        <f>(VLOOKUP($A245,rets_12M!$A:$I,COLUMN(F$4),FALSE)/12)</f>
        <v>2.126309474364298E-2</v>
      </c>
      <c r="G245" s="41">
        <f>(VLOOKUP($A245,rets_12M!$A:$I,COLUMN(G$4),FALSE)/12)</f>
        <v>4.4946850450140484E-2</v>
      </c>
      <c r="H245" s="41">
        <f>(VLOOKUP($A245,rets_12M!$A:$I,COLUMN(H$4),FALSE)/12)</f>
        <v>-2.4802535193324446E-3</v>
      </c>
    </row>
    <row r="246" spans="1:8" x14ac:dyDescent="0.35">
      <c r="A246" s="2">
        <v>40209</v>
      </c>
      <c r="B246" s="41">
        <f>(VLOOKUP($A246,rets_12M!$A:$I,COLUMN(B$4),FALSE)/12)</f>
        <v>5.7243637639162554E-3</v>
      </c>
      <c r="C246" s="41">
        <f>(VLOOKUP($A246,rets_12M!$A:$I,COLUMN(C$4),FALSE)/12)</f>
        <v>1.2979652719062798E-2</v>
      </c>
      <c r="D246" s="41">
        <f>(VLOOKUP($A246,rets_12M!$A:$I,COLUMN(D$4),FALSE)/12)</f>
        <v>1.248713693999759E-3</v>
      </c>
      <c r="E246" s="41">
        <f>(VLOOKUP($A246,rets_12M!$A:$I,COLUMN(E$4),FALSE)/12)</f>
        <v>1.0391004307674552E-3</v>
      </c>
      <c r="F246" s="41">
        <f>(VLOOKUP($A246,rets_12M!$A:$I,COLUMN(F$4),FALSE)/12)</f>
        <v>2.6978235620865505E-2</v>
      </c>
      <c r="G246" s="41">
        <f>(VLOOKUP($A246,rets_12M!$A:$I,COLUMN(G$4),FALSE)/12)</f>
        <v>4.0083971294069952E-2</v>
      </c>
      <c r="H246" s="41">
        <f>(VLOOKUP($A246,rets_12M!$A:$I,COLUMN(H$4),FALSE)/12)</f>
        <v>-1.0681568963274157E-3</v>
      </c>
    </row>
    <row r="247" spans="1:8" x14ac:dyDescent="0.35">
      <c r="A247" s="2">
        <v>40237</v>
      </c>
      <c r="B247" s="41">
        <f>(VLOOKUP($A247,rets_12M!$A:$I,COLUMN(B$4),FALSE)/12)</f>
        <v>2.7324951759579535E-2</v>
      </c>
      <c r="C247" s="41">
        <f>(VLOOKUP($A247,rets_12M!$A:$I,COLUMN(C$4),FALSE)/12)</f>
        <v>1.4611281775251894E-2</v>
      </c>
      <c r="D247" s="41">
        <f>(VLOOKUP($A247,rets_12M!$A:$I,COLUMN(D$4),FALSE)/12)</f>
        <v>1.1078635940552546E-3</v>
      </c>
      <c r="E247" s="41">
        <f>(VLOOKUP($A247,rets_12M!$A:$I,COLUMN(E$4),FALSE)/12)</f>
        <v>2.1959983143846804E-3</v>
      </c>
      <c r="F247" s="41">
        <f>(VLOOKUP($A247,rets_12M!$A:$I,COLUMN(F$4),FALSE)/12)</f>
        <v>4.4035296114033597E-2</v>
      </c>
      <c r="G247" s="41">
        <f>(VLOOKUP($A247,rets_12M!$A:$I,COLUMN(G$4),FALSE)/12)</f>
        <v>5.2899026444528728E-2</v>
      </c>
      <c r="H247" s="41">
        <f>(VLOOKUP($A247,rets_12M!$A:$I,COLUMN(H$4),FALSE)/12)</f>
        <v>8.130703590096414E-3</v>
      </c>
    </row>
    <row r="248" spans="1:8" x14ac:dyDescent="0.35">
      <c r="A248" s="2">
        <v>40268</v>
      </c>
      <c r="B248" s="41">
        <f>(VLOOKUP($A248,rets_12M!$A:$I,COLUMN(B$4),FALSE)/12)</f>
        <v>2.8202058232492389E-2</v>
      </c>
      <c r="C248" s="41">
        <f>(VLOOKUP($A248,rets_12M!$A:$I,COLUMN(C$4),FALSE)/12)</f>
        <v>1.6192285087893072E-2</v>
      </c>
      <c r="D248" s="41">
        <f>(VLOOKUP($A248,rets_12M!$A:$I,COLUMN(D$4),FALSE)/12)</f>
        <v>1.5028510263407902E-3</v>
      </c>
      <c r="E248" s="41">
        <f>(VLOOKUP($A248,rets_12M!$A:$I,COLUMN(E$4),FALSE)/12)</f>
        <v>-1.4630704838598334E-3</v>
      </c>
      <c r="F248" s="41">
        <f>(VLOOKUP($A248,rets_12M!$A:$I,COLUMN(F$4),FALSE)/12)</f>
        <v>4.0912165678010204E-2</v>
      </c>
      <c r="G248" s="41">
        <f>(VLOOKUP($A248,rets_12M!$A:$I,COLUMN(G$4),FALSE)/12)</f>
        <v>4.8935337177571557E-2</v>
      </c>
      <c r="H248" s="41">
        <f>(VLOOKUP($A248,rets_12M!$A:$I,COLUMN(H$4),FALSE)/12)</f>
        <v>4.5036176790879305E-3</v>
      </c>
    </row>
    <row r="249" spans="1:8" x14ac:dyDescent="0.35">
      <c r="A249" s="2">
        <v>40298</v>
      </c>
      <c r="B249" s="41">
        <f>(VLOOKUP($A249,rets_12M!$A:$I,COLUMN(B$4),FALSE)/12)</f>
        <v>3.6683986790710388E-2</v>
      </c>
      <c r="C249" s="41">
        <f>(VLOOKUP($A249,rets_12M!$A:$I,COLUMN(C$4),FALSE)/12)</f>
        <v>2.6102837075390756E-2</v>
      </c>
      <c r="D249" s="41">
        <f>(VLOOKUP($A249,rets_12M!$A:$I,COLUMN(D$4),FALSE)/12)</f>
        <v>3.1243669439090702E-3</v>
      </c>
      <c r="E249" s="41">
        <f>(VLOOKUP($A249,rets_12M!$A:$I,COLUMN(E$4),FALSE)/12)</f>
        <v>1.8600294266661321E-3</v>
      </c>
      <c r="F249" s="41">
        <f>(VLOOKUP($A249,rets_12M!$A:$I,COLUMN(F$4),FALSE)/12)</f>
        <v>3.1945236737022244E-2</v>
      </c>
      <c r="G249" s="41">
        <f>(VLOOKUP($A249,rets_12M!$A:$I,COLUMN(G$4),FALSE)/12)</f>
        <v>3.669546345463337E-2</v>
      </c>
      <c r="H249" s="41">
        <f>(VLOOKUP($A249,rets_12M!$A:$I,COLUMN(H$4),FALSE)/12)</f>
        <v>3.6571263037258697E-3</v>
      </c>
    </row>
    <row r="250" spans="1:8" x14ac:dyDescent="0.35">
      <c r="A250" s="2">
        <v>40329</v>
      </c>
      <c r="B250" s="41">
        <f>(VLOOKUP($A250,rets_12M!$A:$I,COLUMN(B$4),FALSE)/12)</f>
        <v>2.4406899910222788E-3</v>
      </c>
      <c r="C250" s="41">
        <f>(VLOOKUP($A250,rets_12M!$A:$I,COLUMN(C$4),FALSE)/12)</f>
        <v>1.9111051792741623E-2</v>
      </c>
      <c r="D250" s="41">
        <f>(VLOOKUP($A250,rets_12M!$A:$I,COLUMN(D$4),FALSE)/12)</f>
        <v>3.9454812567298507E-3</v>
      </c>
      <c r="E250" s="41">
        <f>(VLOOKUP($A250,rets_12M!$A:$I,COLUMN(E$4),FALSE)/12)</f>
        <v>5.6266665197305388E-3</v>
      </c>
      <c r="F250" s="41">
        <f>(VLOOKUP($A250,rets_12M!$A:$I,COLUMN(F$4),FALSE)/12)</f>
        <v>1.715321890345543E-2</v>
      </c>
      <c r="G250" s="41">
        <f>(VLOOKUP($A250,rets_12M!$A:$I,COLUMN(G$4),FALSE)/12)</f>
        <v>2.4642558550549792E-2</v>
      </c>
      <c r="H250" s="41">
        <f>(VLOOKUP($A250,rets_12M!$A:$I,COLUMN(H$4),FALSE)/12)</f>
        <v>3.9129616645124004E-3</v>
      </c>
    </row>
    <row r="251" spans="1:8" x14ac:dyDescent="0.35">
      <c r="A251" s="2">
        <v>40359</v>
      </c>
      <c r="B251" s="41">
        <f>(VLOOKUP($A251,rets_12M!$A:$I,COLUMN(B$4),FALSE)/12)</f>
        <v>-1.8688293323964231E-4</v>
      </c>
      <c r="C251" s="41">
        <f>(VLOOKUP($A251,rets_12M!$A:$I,COLUMN(C$4),FALSE)/12)</f>
        <v>2.7708888162866614E-2</v>
      </c>
      <c r="D251" s="41">
        <f>(VLOOKUP($A251,rets_12M!$A:$I,COLUMN(D$4),FALSE)/12)</f>
        <v>3.4488862876894308E-3</v>
      </c>
      <c r="E251" s="41">
        <f>(VLOOKUP($A251,rets_12M!$A:$I,COLUMN(E$4),FALSE)/12)</f>
        <v>8.1843305221653093E-3</v>
      </c>
      <c r="F251" s="41">
        <f>(VLOOKUP($A251,rets_12M!$A:$I,COLUMN(F$4),FALSE)/12)</f>
        <v>1.1650922177237974E-2</v>
      </c>
      <c r="G251" s="41">
        <f>(VLOOKUP($A251,rets_12M!$A:$I,COLUMN(G$4),FALSE)/12)</f>
        <v>1.5185349208867271E-2</v>
      </c>
      <c r="H251" s="41">
        <f>(VLOOKUP($A251,rets_12M!$A:$I,COLUMN(H$4),FALSE)/12)</f>
        <v>7.2835398435874832E-3</v>
      </c>
    </row>
    <row r="252" spans="1:8" x14ac:dyDescent="0.35">
      <c r="A252" s="2">
        <v>40390</v>
      </c>
      <c r="B252" s="41">
        <f>(VLOOKUP($A252,rets_12M!$A:$I,COLUMN(B$4),FALSE)/12)</f>
        <v>3.7202991503454408E-4</v>
      </c>
      <c r="C252" s="41">
        <f>(VLOOKUP($A252,rets_12M!$A:$I,COLUMN(C$4),FALSE)/12)</f>
        <v>1.9031997998945654E-2</v>
      </c>
      <c r="D252" s="41">
        <f>(VLOOKUP($A252,rets_12M!$A:$I,COLUMN(D$4),FALSE)/12)</f>
        <v>3.5465603451821184E-3</v>
      </c>
      <c r="E252" s="41">
        <f>(VLOOKUP($A252,rets_12M!$A:$I,COLUMN(E$4),FALSE)/12)</f>
        <v>8.3294717628037418E-3</v>
      </c>
      <c r="F252" s="41">
        <f>(VLOOKUP($A252,rets_12M!$A:$I,COLUMN(F$4),FALSE)/12)</f>
        <v>1.1168277073660434E-2</v>
      </c>
      <c r="G252" s="41">
        <f>(VLOOKUP($A252,rets_12M!$A:$I,COLUMN(G$4),FALSE)/12)</f>
        <v>1.3942270273928581E-2</v>
      </c>
      <c r="H252" s="41">
        <f>(VLOOKUP($A252,rets_12M!$A:$I,COLUMN(H$4),FALSE)/12)</f>
        <v>7.9543130015459398E-3</v>
      </c>
    </row>
    <row r="253" spans="1:8" x14ac:dyDescent="0.35">
      <c r="A253" s="2">
        <v>40421</v>
      </c>
      <c r="B253" s="41">
        <f>(VLOOKUP($A253,rets_12M!$A:$I,COLUMN(B$4),FALSE)/12)</f>
        <v>4.8500820277735945E-4</v>
      </c>
      <c r="C253" s="41">
        <f>(VLOOKUP($A253,rets_12M!$A:$I,COLUMN(C$4),FALSE)/12)</f>
        <v>2.5034179272851825E-2</v>
      </c>
      <c r="D253" s="41">
        <f>(VLOOKUP($A253,rets_12M!$A:$I,COLUMN(D$4),FALSE)/12)</f>
        <v>3.6151249632661031E-3</v>
      </c>
      <c r="E253" s="41">
        <f>(VLOOKUP($A253,rets_12M!$A:$I,COLUMN(E$4),FALSE)/12)</f>
        <v>9.2487017339387689E-3</v>
      </c>
      <c r="F253" s="41">
        <f>(VLOOKUP($A253,rets_12M!$A:$I,COLUMN(F$4),FALSE)/12)</f>
        <v>3.7456586705435688E-3</v>
      </c>
      <c r="G253" s="41">
        <f>(VLOOKUP($A253,rets_12M!$A:$I,COLUMN(G$4),FALSE)/12)</f>
        <v>7.6344867296374392E-3</v>
      </c>
      <c r="H253" s="41">
        <f>(VLOOKUP($A253,rets_12M!$A:$I,COLUMN(H$4),FALSE)/12)</f>
        <v>9.178625421177625E-3</v>
      </c>
    </row>
    <row r="254" spans="1:8" x14ac:dyDescent="0.35">
      <c r="A254" s="2">
        <v>40451</v>
      </c>
      <c r="B254" s="41">
        <f>(VLOOKUP($A254,rets_12M!$A:$I,COLUMN(B$4),FALSE)/12)</f>
        <v>1.085162623159234E-2</v>
      </c>
      <c r="C254" s="41">
        <f>(VLOOKUP($A254,rets_12M!$A:$I,COLUMN(C$4),FALSE)/12)</f>
        <v>2.389880612904453E-2</v>
      </c>
      <c r="D254" s="41">
        <f>(VLOOKUP($A254,rets_12M!$A:$I,COLUMN(D$4),FALSE)/12)</f>
        <v>3.6881218254610402E-3</v>
      </c>
      <c r="E254" s="41">
        <f>(VLOOKUP($A254,rets_12M!$A:$I,COLUMN(E$4),FALSE)/12)</f>
        <v>8.6877496301825032E-3</v>
      </c>
      <c r="F254" s="41">
        <f>(VLOOKUP($A254,rets_12M!$A:$I,COLUMN(F$4),FALSE)/12)</f>
        <v>8.1405312767780704E-3</v>
      </c>
      <c r="G254" s="41">
        <f>(VLOOKUP($A254,rets_12M!$A:$I,COLUMN(G$4),FALSE)/12)</f>
        <v>1.3918605245086627E-2</v>
      </c>
      <c r="H254" s="41">
        <f>(VLOOKUP($A254,rets_12M!$A:$I,COLUMN(H$4),FALSE)/12)</f>
        <v>5.7244394330326171E-3</v>
      </c>
    </row>
    <row r="255" spans="1:8" x14ac:dyDescent="0.35">
      <c r="A255" s="2">
        <v>40482</v>
      </c>
      <c r="B255" s="41">
        <f>(VLOOKUP($A255,rets_12M!$A:$I,COLUMN(B$4),FALSE)/12)</f>
        <v>1.0019657880022126E-3</v>
      </c>
      <c r="C255" s="41">
        <f>(VLOOKUP($A255,rets_12M!$A:$I,COLUMN(C$4),FALSE)/12)</f>
        <v>2.4506370378239144E-2</v>
      </c>
      <c r="D255" s="41">
        <f>(VLOOKUP($A255,rets_12M!$A:$I,COLUMN(D$4),FALSE)/12)</f>
        <v>4.4046107770681631E-3</v>
      </c>
      <c r="E255" s="41">
        <f>(VLOOKUP($A255,rets_12M!$A:$I,COLUMN(E$4),FALSE)/12)</f>
        <v>8.6399973568502073E-3</v>
      </c>
      <c r="F255" s="41">
        <f>(VLOOKUP($A255,rets_12M!$A:$I,COLUMN(F$4),FALSE)/12)</f>
        <v>1.3429013816102916E-2</v>
      </c>
      <c r="G255" s="41">
        <f>(VLOOKUP($A255,rets_12M!$A:$I,COLUMN(G$4),FALSE)/12)</f>
        <v>2.3312667608264209E-2</v>
      </c>
      <c r="H255" s="41">
        <f>(VLOOKUP($A255,rets_12M!$A:$I,COLUMN(H$4),FALSE)/12)</f>
        <v>1.0043225489424415E-2</v>
      </c>
    </row>
    <row r="256" spans="1:8" x14ac:dyDescent="0.35">
      <c r="A256" s="2">
        <v>40512</v>
      </c>
      <c r="B256" s="41">
        <f>(VLOOKUP($A256,rets_12M!$A:$I,COLUMN(B$4),FALSE)/12)</f>
        <v>6.6539701108345355E-3</v>
      </c>
      <c r="C256" s="41">
        <f>(VLOOKUP($A256,rets_12M!$A:$I,COLUMN(C$4),FALSE)/12)</f>
        <v>1.3523348695364775E-2</v>
      </c>
      <c r="D256" s="41">
        <f>(VLOOKUP($A256,rets_12M!$A:$I,COLUMN(D$4),FALSE)/12)</f>
        <v>1.8961031388846268E-3</v>
      </c>
      <c r="E256" s="41">
        <f>(VLOOKUP($A256,rets_12M!$A:$I,COLUMN(E$4),FALSE)/12)</f>
        <v>5.7766445303170473E-3</v>
      </c>
      <c r="F256" s="41">
        <f>(VLOOKUP($A256,rets_12M!$A:$I,COLUMN(F$4),FALSE)/12)</f>
        <v>7.9614851448053612E-3</v>
      </c>
      <c r="G256" s="41">
        <f>(VLOOKUP($A256,rets_12M!$A:$I,COLUMN(G$4),FALSE)/12)</f>
        <v>1.6921508758320342E-2</v>
      </c>
      <c r="H256" s="41">
        <f>(VLOOKUP($A256,rets_12M!$A:$I,COLUMN(H$4),FALSE)/12)</f>
        <v>2.1083815950510378E-3</v>
      </c>
    </row>
    <row r="257" spans="1:8" x14ac:dyDescent="0.35">
      <c r="A257" s="2">
        <v>40543</v>
      </c>
      <c r="B257" s="41">
        <f>(VLOOKUP($A257,rets_12M!$A:$I,COLUMN(B$4),FALSE)/12)</f>
        <v>9.1855274462638112E-3</v>
      </c>
      <c r="C257" s="41">
        <f>(VLOOKUP($A257,rets_12M!$A:$I,COLUMN(C$4),FALSE)/12)</f>
        <v>2.3791334820899679E-2</v>
      </c>
      <c r="D257" s="41">
        <f>(VLOOKUP($A257,rets_12M!$A:$I,COLUMN(D$4),FALSE)/12)</f>
        <v>1.9663086162307977E-3</v>
      </c>
      <c r="E257" s="41">
        <f>(VLOOKUP($A257,rets_12M!$A:$I,COLUMN(E$4),FALSE)/12)</f>
        <v>6.5002778304920072E-3</v>
      </c>
      <c r="F257" s="41">
        <f>(VLOOKUP($A257,rets_12M!$A:$I,COLUMN(F$4),FALSE)/12)</f>
        <v>1.2225163614971687E-2</v>
      </c>
      <c r="G257" s="41">
        <f>(VLOOKUP($A257,rets_12M!$A:$I,COLUMN(G$4),FALSE)/12)</f>
        <v>1.6411817637869346E-2</v>
      </c>
      <c r="H257" s="41">
        <f>(VLOOKUP($A257,rets_12M!$A:$I,COLUMN(H$4),FALSE)/12)</f>
        <v>1.2018298765553678E-2</v>
      </c>
    </row>
    <row r="258" spans="1:8" x14ac:dyDescent="0.35">
      <c r="A258" s="2">
        <v>40574</v>
      </c>
      <c r="B258" s="41">
        <f>(VLOOKUP($A258,rets_12M!$A:$I,COLUMN(B$4),FALSE)/12)</f>
        <v>2.666194661132032E-2</v>
      </c>
      <c r="C258" s="41">
        <f>(VLOOKUP($A258,rets_12M!$A:$I,COLUMN(C$4),FALSE)/12)</f>
        <v>1.8374438335752325E-2</v>
      </c>
      <c r="D258" s="41">
        <f>(VLOOKUP($A258,rets_12M!$A:$I,COLUMN(D$4),FALSE)/12)</f>
        <v>1.7241328418263386E-3</v>
      </c>
      <c r="E258" s="41">
        <f>(VLOOKUP($A258,rets_12M!$A:$I,COLUMN(E$4),FALSE)/12)</f>
        <v>4.7063207473337365E-3</v>
      </c>
      <c r="F258" s="41">
        <f>(VLOOKUP($A258,rets_12M!$A:$I,COLUMN(F$4),FALSE)/12)</f>
        <v>1.813916227969788E-2</v>
      </c>
      <c r="G258" s="41">
        <f>(VLOOKUP($A258,rets_12M!$A:$I,COLUMN(G$4),FALSE)/12)</f>
        <v>2.6343772995964854E-2</v>
      </c>
      <c r="H258" s="41">
        <f>(VLOOKUP($A258,rets_12M!$A:$I,COLUMN(H$4),FALSE)/12)</f>
        <v>8.5698889093737494E-3</v>
      </c>
    </row>
    <row r="259" spans="1:8" x14ac:dyDescent="0.35">
      <c r="A259" s="2">
        <v>40602</v>
      </c>
      <c r="B259" s="41">
        <f>(VLOOKUP($A259,rets_12M!$A:$I,COLUMN(B$4),FALSE)/12)</f>
        <v>3.2342137859824129E-2</v>
      </c>
      <c r="C259" s="41">
        <f>(VLOOKUP($A259,rets_12M!$A:$I,COLUMN(C$4),FALSE)/12)</f>
        <v>2.0749936652044203E-2</v>
      </c>
      <c r="D259" s="41">
        <f>(VLOOKUP($A259,rets_12M!$A:$I,COLUMN(D$4),FALSE)/12)</f>
        <v>1.2144238887192664E-3</v>
      </c>
      <c r="E259" s="41">
        <f>(VLOOKUP($A259,rets_12M!$A:$I,COLUMN(E$4),FALSE)/12)</f>
        <v>3.8201291563689233E-3</v>
      </c>
      <c r="F259" s="41">
        <f>(VLOOKUP($A259,rets_12M!$A:$I,COLUMN(F$4),FALSE)/12)</f>
        <v>1.8457866104141223E-2</v>
      </c>
      <c r="G259" s="41">
        <f>(VLOOKUP($A259,rets_12M!$A:$I,COLUMN(G$4),FALSE)/12)</f>
        <v>2.4818948248915895E-2</v>
      </c>
      <c r="H259" s="41">
        <f>(VLOOKUP($A259,rets_12M!$A:$I,COLUMN(H$4),FALSE)/12)</f>
        <v>6.7482481196147193E-3</v>
      </c>
    </row>
    <row r="260" spans="1:8" x14ac:dyDescent="0.35">
      <c r="A260" s="2">
        <v>40633</v>
      </c>
      <c r="B260" s="41">
        <f>(VLOOKUP($A260,rets_12M!$A:$I,COLUMN(B$4),FALSE)/12)</f>
        <v>3.057544381019563E-2</v>
      </c>
      <c r="C260" s="41">
        <f>(VLOOKUP($A260,rets_12M!$A:$I,COLUMN(C$4),FALSE)/12)</f>
        <v>2.3392910213080653E-2</v>
      </c>
      <c r="D260" s="41">
        <f>(VLOOKUP($A260,rets_12M!$A:$I,COLUMN(D$4),FALSE)/12)</f>
        <v>2.2030672401322136E-3</v>
      </c>
      <c r="E260" s="41">
        <f>(VLOOKUP($A260,rets_12M!$A:$I,COLUMN(E$4),FALSE)/12)</f>
        <v>4.7342689694962652E-3</v>
      </c>
      <c r="F260" s="41">
        <f>(VLOOKUP($A260,rets_12M!$A:$I,COLUMN(F$4),FALSE)/12)</f>
        <v>1.2642655219348745E-2</v>
      </c>
      <c r="G260" s="41">
        <f>(VLOOKUP($A260,rets_12M!$A:$I,COLUMN(G$4),FALSE)/12)</f>
        <v>1.6588603947995755E-2</v>
      </c>
      <c r="H260" s="41">
        <f>(VLOOKUP($A260,rets_12M!$A:$I,COLUMN(H$4),FALSE)/12)</f>
        <v>1.0296392087665474E-2</v>
      </c>
    </row>
    <row r="261" spans="1:8" x14ac:dyDescent="0.35">
      <c r="A261" s="2">
        <v>40663</v>
      </c>
      <c r="B261" s="41">
        <f>(VLOOKUP($A261,rets_12M!$A:$I,COLUMN(B$4),FALSE)/12)</f>
        <v>2.7842537795035E-2</v>
      </c>
      <c r="C261" s="41">
        <f>(VLOOKUP($A261,rets_12M!$A:$I,COLUMN(C$4),FALSE)/12)</f>
        <v>2.5559771113781587E-2</v>
      </c>
      <c r="D261" s="41">
        <f>(VLOOKUP($A261,rets_12M!$A:$I,COLUMN(D$4),FALSE)/12)</f>
        <v>1.6125462289054242E-3</v>
      </c>
      <c r="E261" s="41">
        <f>(VLOOKUP($A261,rets_12M!$A:$I,COLUMN(E$4),FALSE)/12)</f>
        <v>5.0375859671072205E-3</v>
      </c>
      <c r="F261" s="41">
        <f>(VLOOKUP($A261,rets_12M!$A:$I,COLUMN(F$4),FALSE)/12)</f>
        <v>1.3943298969072168E-2</v>
      </c>
      <c r="G261" s="41">
        <f>(VLOOKUP($A261,rets_12M!$A:$I,COLUMN(G$4),FALSE)/12)</f>
        <v>1.7150812315843533E-2</v>
      </c>
      <c r="H261" s="41">
        <f>(VLOOKUP($A261,rets_12M!$A:$I,COLUMN(H$4),FALSE)/12)</f>
        <v>1.2509618743946812E-2</v>
      </c>
    </row>
    <row r="262" spans="1:8" x14ac:dyDescent="0.35">
      <c r="A262" s="2">
        <v>40694</v>
      </c>
      <c r="B262" s="41">
        <f>(VLOOKUP($A262,rets_12M!$A:$I,COLUMN(B$4),FALSE)/12)</f>
        <v>3.6106175579164991E-2</v>
      </c>
      <c r="C262" s="41">
        <f>(VLOOKUP($A262,rets_12M!$A:$I,COLUMN(C$4),FALSE)/12)</f>
        <v>2.1216337533840241E-2</v>
      </c>
      <c r="D262" s="41">
        <f>(VLOOKUP($A262,rets_12M!$A:$I,COLUMN(D$4),FALSE)/12)</f>
        <v>1.5209876173224262E-3</v>
      </c>
      <c r="E262" s="41">
        <f>(VLOOKUP($A262,rets_12M!$A:$I,COLUMN(E$4),FALSE)/12)</f>
        <v>5.0326402000771542E-3</v>
      </c>
      <c r="F262" s="41">
        <f>(VLOOKUP($A262,rets_12M!$A:$I,COLUMN(F$4),FALSE)/12)</f>
        <v>2.1202271538519019E-2</v>
      </c>
      <c r="G262" s="41">
        <f>(VLOOKUP($A262,rets_12M!$A:$I,COLUMN(G$4),FALSE)/12)</f>
        <v>2.3789687887602679E-2</v>
      </c>
      <c r="H262" s="41">
        <f>(VLOOKUP($A262,rets_12M!$A:$I,COLUMN(H$4),FALSE)/12)</f>
        <v>9.6484809063067476E-3</v>
      </c>
    </row>
    <row r="263" spans="1:8" x14ac:dyDescent="0.35">
      <c r="A263" s="2">
        <v>40724</v>
      </c>
      <c r="B263" s="41">
        <f>(VLOOKUP($A263,rets_12M!$A:$I,COLUMN(B$4),FALSE)/12)</f>
        <v>3.054387269713817E-2</v>
      </c>
      <c r="C263" s="41">
        <f>(VLOOKUP($A263,rets_12M!$A:$I,COLUMN(C$4),FALSE)/12)</f>
        <v>1.6367461039805336E-2</v>
      </c>
      <c r="D263" s="41">
        <f>(VLOOKUP($A263,rets_12M!$A:$I,COLUMN(D$4),FALSE)/12)</f>
        <v>8.9190657355782876E-4</v>
      </c>
      <c r="E263" s="41">
        <f>(VLOOKUP($A263,rets_12M!$A:$I,COLUMN(E$4),FALSE)/12)</f>
        <v>2.9070564912789254E-3</v>
      </c>
      <c r="F263" s="41">
        <f>(VLOOKUP($A263,rets_12M!$A:$I,COLUMN(F$4),FALSE)/12)</f>
        <v>2.5219038598152981E-2</v>
      </c>
      <c r="G263" s="41">
        <f>(VLOOKUP($A263,rets_12M!$A:$I,COLUMN(G$4),FALSE)/12)</f>
        <v>2.8473038882231367E-2</v>
      </c>
      <c r="H263" s="41">
        <f>(VLOOKUP($A263,rets_12M!$A:$I,COLUMN(H$4),FALSE)/12)</f>
        <v>7.7111088430273185E-3</v>
      </c>
    </row>
    <row r="264" spans="1:8" x14ac:dyDescent="0.35">
      <c r="A264" s="2">
        <v>40755</v>
      </c>
      <c r="B264" s="41">
        <f>(VLOOKUP($A264,rets_12M!$A:$I,COLUMN(B$4),FALSE)/12)</f>
        <v>3.4916786350753813E-2</v>
      </c>
      <c r="C264" s="41">
        <f>(VLOOKUP($A264,rets_12M!$A:$I,COLUMN(C$4),FALSE)/12)</f>
        <v>3.0774925478506448E-2</v>
      </c>
      <c r="D264" s="41">
        <f>(VLOOKUP($A264,rets_12M!$A:$I,COLUMN(D$4),FALSE)/12)</f>
        <v>1.2563438688159196E-3</v>
      </c>
      <c r="E264" s="41">
        <f>(VLOOKUP($A264,rets_12M!$A:$I,COLUMN(E$4),FALSE)/12)</f>
        <v>4.3694264003957262E-3</v>
      </c>
      <c r="F264" s="41">
        <f>(VLOOKUP($A264,rets_12M!$A:$I,COLUMN(F$4),FALSE)/12)</f>
        <v>1.6045147726015268E-2</v>
      </c>
      <c r="G264" s="41">
        <f>(VLOOKUP($A264,rets_12M!$A:$I,COLUMN(G$4),FALSE)/12)</f>
        <v>2.2732991493427574E-2</v>
      </c>
      <c r="H264" s="41">
        <f>(VLOOKUP($A264,rets_12M!$A:$I,COLUMN(H$4),FALSE)/12)</f>
        <v>9.9865544354886624E-3</v>
      </c>
    </row>
    <row r="265" spans="1:8" x14ac:dyDescent="0.35">
      <c r="A265" s="2">
        <v>40786</v>
      </c>
      <c r="B265" s="41">
        <f>(VLOOKUP($A265,rets_12M!$A:$I,COLUMN(B$4),FALSE)/12)</f>
        <v>3.7744720615563478E-2</v>
      </c>
      <c r="C265" s="41">
        <f>(VLOOKUP($A265,rets_12M!$A:$I,COLUMN(C$4),FALSE)/12)</f>
        <v>3.799564856767932E-2</v>
      </c>
      <c r="D265" s="41">
        <f>(VLOOKUP($A265,rets_12M!$A:$I,COLUMN(D$4),FALSE)/12)</f>
        <v>9.1937901648760556E-4</v>
      </c>
      <c r="E265" s="41">
        <f>(VLOOKUP($A265,rets_12M!$A:$I,COLUMN(E$4),FALSE)/12)</f>
        <v>5.4700978071575701E-3</v>
      </c>
      <c r="F265" s="41">
        <f>(VLOOKUP($A265,rets_12M!$A:$I,COLUMN(F$4),FALSE)/12)</f>
        <v>1.507246376811594E-2</v>
      </c>
      <c r="G265" s="41">
        <f>(VLOOKUP($A265,rets_12M!$A:$I,COLUMN(G$4),FALSE)/12)</f>
        <v>2.2865947762393628E-2</v>
      </c>
      <c r="H265" s="41">
        <f>(VLOOKUP($A265,rets_12M!$A:$I,COLUMN(H$4),FALSE)/12)</f>
        <v>7.9317985973892755E-3</v>
      </c>
    </row>
    <row r="266" spans="1:8" x14ac:dyDescent="0.35">
      <c r="A266" s="2">
        <v>40816</v>
      </c>
      <c r="B266" s="41">
        <f>(VLOOKUP($A266,rets_12M!$A:$I,COLUMN(B$4),FALSE)/12)</f>
        <v>1.7780962545617913E-2</v>
      </c>
      <c r="C266" s="41">
        <f>(VLOOKUP($A266,rets_12M!$A:$I,COLUMN(C$4),FALSE)/12)</f>
        <v>1.9259095106186525E-2</v>
      </c>
      <c r="D266" s="41">
        <f>(VLOOKUP($A266,rets_12M!$A:$I,COLUMN(D$4),FALSE)/12)</f>
        <v>5.8730546457489796E-4</v>
      </c>
      <c r="E266" s="41">
        <f>(VLOOKUP($A266,rets_12M!$A:$I,COLUMN(E$4),FALSE)/12)</f>
        <v>5.9016828209250321E-3</v>
      </c>
      <c r="F266" s="41">
        <f>(VLOOKUP($A266,rets_12M!$A:$I,COLUMN(F$4),FALSE)/12)</f>
        <v>6.2096373571783137E-4</v>
      </c>
      <c r="G266" s="41">
        <f>(VLOOKUP($A266,rets_12M!$A:$I,COLUMN(G$4),FALSE)/12)</f>
        <v>6.3073533917221329E-3</v>
      </c>
      <c r="H266" s="41">
        <f>(VLOOKUP($A266,rets_12M!$A:$I,COLUMN(H$4),FALSE)/12)</f>
        <v>6.7471140038601329E-3</v>
      </c>
    </row>
    <row r="267" spans="1:8" x14ac:dyDescent="0.35">
      <c r="A267" s="2">
        <v>40847</v>
      </c>
      <c r="B267" s="41">
        <f>(VLOOKUP($A267,rets_12M!$A:$I,COLUMN(B$4),FALSE)/12)</f>
        <v>2.5867134328147006E-2</v>
      </c>
      <c r="C267" s="41">
        <f>(VLOOKUP($A267,rets_12M!$A:$I,COLUMN(C$4),FALSE)/12)</f>
        <v>2.1908904992981187E-2</v>
      </c>
      <c r="D267" s="41">
        <f>(VLOOKUP($A267,rets_12M!$A:$I,COLUMN(D$4),FALSE)/12)</f>
        <v>6.1567246062540126E-4</v>
      </c>
      <c r="E267" s="41">
        <f>(VLOOKUP($A267,rets_12M!$A:$I,COLUMN(E$4),FALSE)/12)</f>
        <v>5.0300808619389015E-3</v>
      </c>
      <c r="F267" s="41">
        <f>(VLOOKUP($A267,rets_12M!$A:$I,COLUMN(F$4),FALSE)/12)</f>
        <v>6.4194618251444679E-3</v>
      </c>
      <c r="G267" s="41">
        <f>(VLOOKUP($A267,rets_12M!$A:$I,COLUMN(G$4),FALSE)/12)</f>
        <v>9.7111662596581962E-3</v>
      </c>
      <c r="H267" s="41">
        <f>(VLOOKUP($A267,rets_12M!$A:$I,COLUMN(H$4),FALSE)/12)</f>
        <v>2.5226325807913286E-3</v>
      </c>
    </row>
    <row r="268" spans="1:8" x14ac:dyDescent="0.35">
      <c r="A268" s="2">
        <v>40877</v>
      </c>
      <c r="B268" s="41">
        <f>(VLOOKUP($A268,rets_12M!$A:$I,COLUMN(B$4),FALSE)/12)</f>
        <v>2.4693944453007804E-2</v>
      </c>
      <c r="C268" s="41">
        <f>(VLOOKUP($A268,rets_12M!$A:$I,COLUMN(C$4),FALSE)/12)</f>
        <v>2.1266134177978274E-2</v>
      </c>
      <c r="D268" s="41">
        <f>(VLOOKUP($A268,rets_12M!$A:$I,COLUMN(D$4),FALSE)/12)</f>
        <v>1.8300635234465013E-3</v>
      </c>
      <c r="E268" s="41">
        <f>(VLOOKUP($A268,rets_12M!$A:$I,COLUMN(E$4),FALSE)/12)</f>
        <v>6.5764192862470998E-3</v>
      </c>
      <c r="F268" s="41">
        <f>(VLOOKUP($A268,rets_12M!$A:$I,COLUMN(F$4),FALSE)/12)</f>
        <v>6.2070380629937376E-3</v>
      </c>
      <c r="G268" s="41">
        <f>(VLOOKUP($A268,rets_12M!$A:$I,COLUMN(G$4),FALSE)/12)</f>
        <v>7.5162474915706672E-3</v>
      </c>
      <c r="H268" s="41">
        <f>(VLOOKUP($A268,rets_12M!$A:$I,COLUMN(H$4),FALSE)/12)</f>
        <v>6.3215235898671325E-3</v>
      </c>
    </row>
    <row r="269" spans="1:8" x14ac:dyDescent="0.35">
      <c r="A269" s="2">
        <v>40908</v>
      </c>
      <c r="B269" s="41">
        <f>(VLOOKUP($A269,rets_12M!$A:$I,COLUMN(B$4),FALSE)/12)</f>
        <v>1.6775395977572605E-2</v>
      </c>
      <c r="C269" s="41">
        <f>(VLOOKUP($A269,rets_12M!$A:$I,COLUMN(C$4),FALSE)/12)</f>
        <v>7.9745804836377499E-3</v>
      </c>
      <c r="D269" s="41">
        <f>(VLOOKUP($A269,rets_12M!$A:$I,COLUMN(D$4),FALSE)/12)</f>
        <v>2.2020683645000427E-3</v>
      </c>
      <c r="E269" s="41">
        <f>(VLOOKUP($A269,rets_12M!$A:$I,COLUMN(E$4),FALSE)/12)</f>
        <v>1.059321014281491E-2</v>
      </c>
      <c r="F269" s="41">
        <f>(VLOOKUP($A269,rets_12M!$A:$I,COLUMN(F$4),FALSE)/12)</f>
        <v>1.4428626394767385E-3</v>
      </c>
      <c r="G269" s="41">
        <f>(VLOOKUP($A269,rets_12M!$A:$I,COLUMN(G$4),FALSE)/12)</f>
        <v>2.7615725645862379E-3</v>
      </c>
      <c r="H269" s="41">
        <f>(VLOOKUP($A269,rets_12M!$A:$I,COLUMN(H$4),FALSE)/12)</f>
        <v>4.190143583741035E-3</v>
      </c>
    </row>
    <row r="270" spans="1:8" x14ac:dyDescent="0.35">
      <c r="A270" s="2">
        <v>40939</v>
      </c>
      <c r="B270" s="41">
        <f>(VLOOKUP($A270,rets_12M!$A:$I,COLUMN(B$4),FALSE)/12)</f>
        <v>1.2035253353601691E-2</v>
      </c>
      <c r="C270" s="41">
        <f>(VLOOKUP($A270,rets_12M!$A:$I,COLUMN(C$4),FALSE)/12)</f>
        <v>2.4655939289665346E-2</v>
      </c>
      <c r="D270" s="41">
        <f>(VLOOKUP($A270,rets_12M!$A:$I,COLUMN(D$4),FALSE)/12)</f>
        <v>2.671021605171612E-3</v>
      </c>
      <c r="E270" s="41">
        <f>(VLOOKUP($A270,rets_12M!$A:$I,COLUMN(E$4),FALSE)/12)</f>
        <v>1.1117162269594397E-2</v>
      </c>
      <c r="F270" s="41">
        <f>(VLOOKUP($A270,rets_12M!$A:$I,COLUMN(F$4),FALSE)/12)</f>
        <v>3.1876566416040122E-3</v>
      </c>
      <c r="G270" s="41">
        <f>(VLOOKUP($A270,rets_12M!$A:$I,COLUMN(G$4),FALSE)/12)</f>
        <v>7.3258554097970037E-3</v>
      </c>
      <c r="H270" s="41">
        <f>(VLOOKUP($A270,rets_12M!$A:$I,COLUMN(H$4),FALSE)/12)</f>
        <v>5.8833069369246633E-3</v>
      </c>
    </row>
    <row r="271" spans="1:8" x14ac:dyDescent="0.35">
      <c r="A271" s="2">
        <v>40968</v>
      </c>
      <c r="B271" s="41">
        <f>(VLOOKUP($A271,rets_12M!$A:$I,COLUMN(B$4),FALSE)/12)</f>
        <v>7.9980937228274485E-3</v>
      </c>
      <c r="C271" s="41">
        <f>(VLOOKUP($A271,rets_12M!$A:$I,COLUMN(C$4),FALSE)/12)</f>
        <v>1.7171778065345849E-2</v>
      </c>
      <c r="D271" s="41">
        <f>(VLOOKUP($A271,rets_12M!$A:$I,COLUMN(D$4),FALSE)/12)</f>
        <v>3.0515757550382086E-3</v>
      </c>
      <c r="E271" s="41">
        <f>(VLOOKUP($A271,rets_12M!$A:$I,COLUMN(E$4),FALSE)/12)</f>
        <v>1.0744859649612026E-2</v>
      </c>
      <c r="F271" s="41">
        <f>(VLOOKUP($A271,rets_12M!$A:$I,COLUMN(F$4),FALSE)/12)</f>
        <v>3.9386778161546454E-3</v>
      </c>
      <c r="G271" s="41">
        <f>(VLOOKUP($A271,rets_12M!$A:$I,COLUMN(G$4),FALSE)/12)</f>
        <v>1.0261826473091928E-2</v>
      </c>
      <c r="H271" s="41">
        <f>(VLOOKUP($A271,rets_12M!$A:$I,COLUMN(H$4),FALSE)/12)</f>
        <v>7.094035597754641E-4</v>
      </c>
    </row>
    <row r="272" spans="1:8" x14ac:dyDescent="0.35">
      <c r="A272" s="2">
        <v>40999</v>
      </c>
      <c r="B272" s="41">
        <f>(VLOOKUP($A272,rets_12M!$A:$I,COLUMN(B$4),FALSE)/12)</f>
        <v>3.9400054257246464E-3</v>
      </c>
      <c r="C272" s="41">
        <f>(VLOOKUP($A272,rets_12M!$A:$I,COLUMN(C$4),FALSE)/12)</f>
        <v>1.2761949630550643E-2</v>
      </c>
      <c r="D272" s="41">
        <f>(VLOOKUP($A272,rets_12M!$A:$I,COLUMN(D$4),FALSE)/12)</f>
        <v>2.3033416269834794E-3</v>
      </c>
      <c r="E272" s="41">
        <f>(VLOOKUP($A272,rets_12M!$A:$I,COLUMN(E$4),FALSE)/12)</f>
        <v>9.7018606654274055E-3</v>
      </c>
      <c r="F272" s="41">
        <f>(VLOOKUP($A272,rets_12M!$A:$I,COLUMN(F$4),FALSE)/12)</f>
        <v>6.8106060606060543E-3</v>
      </c>
      <c r="G272" s="41">
        <f>(VLOOKUP($A272,rets_12M!$A:$I,COLUMN(G$4),FALSE)/12)</f>
        <v>1.5482140652155085E-2</v>
      </c>
      <c r="H272" s="41">
        <f>(VLOOKUP($A272,rets_12M!$A:$I,COLUMN(H$4),FALSE)/12)</f>
        <v>2.7674203242085876E-4</v>
      </c>
    </row>
    <row r="273" spans="1:8" x14ac:dyDescent="0.35">
      <c r="A273" s="2">
        <v>41029</v>
      </c>
      <c r="B273" s="41">
        <f>(VLOOKUP($A273,rets_12M!$A:$I,COLUMN(B$4),FALSE)/12)</f>
        <v>-7.7647906474917483E-4</v>
      </c>
      <c r="C273" s="41">
        <f>(VLOOKUP($A273,rets_12M!$A:$I,COLUMN(C$4),FALSE)/12)</f>
        <v>5.1595031240100524E-3</v>
      </c>
      <c r="D273" s="41">
        <f>(VLOOKUP($A273,rets_12M!$A:$I,COLUMN(D$4),FALSE)/12)</f>
        <v>2.6647092924378022E-3</v>
      </c>
      <c r="E273" s="41">
        <f>(VLOOKUP($A273,rets_12M!$A:$I,COLUMN(E$4),FALSE)/12)</f>
        <v>1.0054344824997711E-2</v>
      </c>
      <c r="F273" s="41">
        <f>(VLOOKUP($A273,rets_12M!$A:$I,COLUMN(F$4),FALSE)/12)</f>
        <v>3.6283081633253778E-3</v>
      </c>
      <c r="G273" s="41">
        <f>(VLOOKUP($A273,rets_12M!$A:$I,COLUMN(G$4),FALSE)/12)</f>
        <v>1.172608847316492E-2</v>
      </c>
      <c r="H273" s="41">
        <f>(VLOOKUP($A273,rets_12M!$A:$I,COLUMN(H$4),FALSE)/12)</f>
        <v>1.3624785830991804E-3</v>
      </c>
    </row>
    <row r="274" spans="1:8" x14ac:dyDescent="0.35">
      <c r="A274" s="2">
        <v>41060</v>
      </c>
      <c r="B274" s="41">
        <f>(VLOOKUP($A274,rets_12M!$A:$I,COLUMN(B$4),FALSE)/12)</f>
        <v>-6.1141754639275443E-3</v>
      </c>
      <c r="C274" s="41">
        <f>(VLOOKUP($A274,rets_12M!$A:$I,COLUMN(C$4),FALSE)/12)</f>
        <v>8.5385028407695496E-4</v>
      </c>
      <c r="D274" s="41">
        <f>(VLOOKUP($A274,rets_12M!$A:$I,COLUMN(D$4),FALSE)/12)</f>
        <v>2.6032703468765184E-3</v>
      </c>
      <c r="E274" s="41">
        <f>(VLOOKUP($A274,rets_12M!$A:$I,COLUMN(E$4),FALSE)/12)</f>
        <v>9.7293979196399847E-3</v>
      </c>
      <c r="F274" s="41">
        <f>(VLOOKUP($A274,rets_12M!$A:$I,COLUMN(F$4),FALSE)/12)</f>
        <v>-6.7012151536812359E-4</v>
      </c>
      <c r="G274" s="41">
        <f>(VLOOKUP($A274,rets_12M!$A:$I,COLUMN(G$4),FALSE)/12)</f>
        <v>5.9793200102024784E-3</v>
      </c>
      <c r="H274" s="41">
        <f>(VLOOKUP($A274,rets_12M!$A:$I,COLUMN(H$4),FALSE)/12)</f>
        <v>2.664881981971623E-3</v>
      </c>
    </row>
    <row r="275" spans="1:8" x14ac:dyDescent="0.35">
      <c r="A275" s="2">
        <v>41090</v>
      </c>
      <c r="B275" s="41">
        <f>(VLOOKUP($A275,rets_12M!$A:$I,COLUMN(B$4),FALSE)/12)</f>
        <v>-4.8143401110220529E-3</v>
      </c>
      <c r="C275" s="41">
        <f>(VLOOKUP($A275,rets_12M!$A:$I,COLUMN(C$4),FALSE)/12)</f>
        <v>4.9599370294871421E-3</v>
      </c>
      <c r="D275" s="41">
        <f>(VLOOKUP($A275,rets_12M!$A:$I,COLUMN(D$4),FALSE)/12)</f>
        <v>2.4005644715372663E-3</v>
      </c>
      <c r="E275" s="41">
        <f>(VLOOKUP($A275,rets_12M!$A:$I,COLUMN(E$4),FALSE)/12)</f>
        <v>9.5515955781607462E-3</v>
      </c>
      <c r="F275" s="41">
        <f>(VLOOKUP($A275,rets_12M!$A:$I,COLUMN(F$4),FALSE)/12)</f>
        <v>4.2340786523662466E-3</v>
      </c>
      <c r="G275" s="41">
        <f>(VLOOKUP($A275,rets_12M!$A:$I,COLUMN(G$4),FALSE)/12)</f>
        <v>1.1079401548173681E-2</v>
      </c>
      <c r="H275" s="41">
        <f>(VLOOKUP($A275,rets_12M!$A:$I,COLUMN(H$4),FALSE)/12)</f>
        <v>6.714119892637741E-4</v>
      </c>
    </row>
    <row r="276" spans="1:8" x14ac:dyDescent="0.35">
      <c r="A276" s="2">
        <v>41121</v>
      </c>
      <c r="B276" s="41">
        <f>(VLOOKUP($A276,rets_12M!$A:$I,COLUMN(B$4),FALSE)/12)</f>
        <v>-2.1801629278503654E-3</v>
      </c>
      <c r="C276" s="41">
        <f>(VLOOKUP($A276,rets_12M!$A:$I,COLUMN(C$4),FALSE)/12)</f>
        <v>-1.5998718670319767E-3</v>
      </c>
      <c r="D276" s="41">
        <f>(VLOOKUP($A276,rets_12M!$A:$I,COLUMN(D$4),FALSE)/12)</f>
        <v>2.1127329757845703E-3</v>
      </c>
      <c r="E276" s="41">
        <f>(VLOOKUP($A276,rets_12M!$A:$I,COLUMN(E$4),FALSE)/12)</f>
        <v>7.9374321817396089E-3</v>
      </c>
      <c r="F276" s="41">
        <f>(VLOOKUP($A276,rets_12M!$A:$I,COLUMN(F$4),FALSE)/12)</f>
        <v>7.2531007392286169E-3</v>
      </c>
      <c r="G276" s="41">
        <f>(VLOOKUP($A276,rets_12M!$A:$I,COLUMN(G$4),FALSE)/12)</f>
        <v>1.0500738396336176E-2</v>
      </c>
      <c r="H276" s="41">
        <f>(VLOOKUP($A276,rets_12M!$A:$I,COLUMN(H$4),FALSE)/12)</f>
        <v>-1.3295299467337613E-3</v>
      </c>
    </row>
    <row r="277" spans="1:8" x14ac:dyDescent="0.35">
      <c r="A277" s="2">
        <v>41152</v>
      </c>
      <c r="B277" s="41">
        <f>(VLOOKUP($A277,rets_12M!$A:$I,COLUMN(B$4),FALSE)/12)</f>
        <v>5.7816422118254591E-3</v>
      </c>
      <c r="C277" s="41">
        <f>(VLOOKUP($A277,rets_12M!$A:$I,COLUMN(C$4),FALSE)/12)</f>
        <v>-7.2556905939236598E-3</v>
      </c>
      <c r="D277" s="41">
        <f>(VLOOKUP($A277,rets_12M!$A:$I,COLUMN(D$4),FALSE)/12)</f>
        <v>1.7587241101458817E-3</v>
      </c>
      <c r="E277" s="41">
        <f>(VLOOKUP($A277,rets_12M!$A:$I,COLUMN(E$4),FALSE)/12)</f>
        <v>5.0201024495242401E-3</v>
      </c>
      <c r="F277" s="41">
        <f>(VLOOKUP($A277,rets_12M!$A:$I,COLUMN(F$4),FALSE)/12)</f>
        <v>1.4637538864342992E-2</v>
      </c>
      <c r="G277" s="41">
        <f>(VLOOKUP($A277,rets_12M!$A:$I,COLUMN(G$4),FALSE)/12)</f>
        <v>2.0503032805715787E-2</v>
      </c>
      <c r="H277" s="41">
        <f>(VLOOKUP($A277,rets_12M!$A:$I,COLUMN(H$4),FALSE)/12)</f>
        <v>-2.2977872012011256E-3</v>
      </c>
    </row>
    <row r="278" spans="1:8" x14ac:dyDescent="0.35">
      <c r="A278" s="2">
        <v>41182</v>
      </c>
      <c r="B278" s="41">
        <f>(VLOOKUP($A278,rets_12M!$A:$I,COLUMN(B$4),FALSE)/12)</f>
        <v>1.2981642540440838E-2</v>
      </c>
      <c r="C278" s="41">
        <f>(VLOOKUP($A278,rets_12M!$A:$I,COLUMN(C$4),FALSE)/12)</f>
        <v>6.9568598367708385E-3</v>
      </c>
      <c r="D278" s="41">
        <f>(VLOOKUP($A278,rets_12M!$A:$I,COLUMN(D$4),FALSE)/12)</f>
        <v>1.946245167795994E-3</v>
      </c>
      <c r="E278" s="41">
        <f>(VLOOKUP($A278,rets_12M!$A:$I,COLUMN(E$4),FALSE)/12)</f>
        <v>4.1449245793594809E-3</v>
      </c>
      <c r="F278" s="41">
        <f>(VLOOKUP($A278,rets_12M!$A:$I,COLUMN(F$4),FALSE)/12)</f>
        <v>2.4795717103409404E-2</v>
      </c>
      <c r="G278" s="41">
        <f>(VLOOKUP($A278,rets_12M!$A:$I,COLUMN(G$4),FALSE)/12)</f>
        <v>2.6468110628384056E-2</v>
      </c>
      <c r="H278" s="41">
        <f>(VLOOKUP($A278,rets_12M!$A:$I,COLUMN(H$4),FALSE)/12)</f>
        <v>-1.1170395190098492E-3</v>
      </c>
    </row>
    <row r="279" spans="1:8" x14ac:dyDescent="0.35">
      <c r="A279" s="2">
        <v>41213</v>
      </c>
      <c r="B279" s="41">
        <f>(VLOOKUP($A279,rets_12M!$A:$I,COLUMN(B$4),FALSE)/12)</f>
        <v>4.8412791352400548E-3</v>
      </c>
      <c r="C279" s="41">
        <f>(VLOOKUP($A279,rets_12M!$A:$I,COLUMN(C$4),FALSE)/12)</f>
        <v>-1.0513869460555176E-3</v>
      </c>
      <c r="D279" s="41">
        <f>(VLOOKUP($A279,rets_12M!$A:$I,COLUMN(D$4),FALSE)/12)</f>
        <v>2.0839182692566163E-3</v>
      </c>
      <c r="E279" s="41">
        <f>(VLOOKUP($A279,rets_12M!$A:$I,COLUMN(E$4),FALSE)/12)</f>
        <v>4.5444971484592993E-3</v>
      </c>
      <c r="F279" s="41">
        <f>(VLOOKUP($A279,rets_12M!$A:$I,COLUMN(F$4),FALSE)/12)</f>
        <v>1.2261904761904771E-2</v>
      </c>
      <c r="G279" s="41">
        <f>(VLOOKUP($A279,rets_12M!$A:$I,COLUMN(G$4),FALSE)/12)</f>
        <v>1.07471059576519E-2</v>
      </c>
      <c r="H279" s="41">
        <f>(VLOOKUP($A279,rets_12M!$A:$I,COLUMN(H$4),FALSE)/12)</f>
        <v>-2.3744219035852407E-3</v>
      </c>
    </row>
    <row r="280" spans="1:8" x14ac:dyDescent="0.35">
      <c r="A280" s="2">
        <v>41243</v>
      </c>
      <c r="B280" s="41">
        <f>(VLOOKUP($A280,rets_12M!$A:$I,COLUMN(B$4),FALSE)/12)</f>
        <v>2.7110306871005276E-3</v>
      </c>
      <c r="C280" s="41">
        <f>(VLOOKUP($A280,rets_12M!$A:$I,COLUMN(C$4),FALSE)/12)</f>
        <v>-2.5287407787588276E-3</v>
      </c>
      <c r="D280" s="41">
        <f>(VLOOKUP($A280,rets_12M!$A:$I,COLUMN(D$4),FALSE)/12)</f>
        <v>2.6207221886936174E-3</v>
      </c>
      <c r="E280" s="41">
        <f>(VLOOKUP($A280,rets_12M!$A:$I,COLUMN(E$4),FALSE)/12)</f>
        <v>4.6155352698028134E-3</v>
      </c>
      <c r="F280" s="41">
        <f>(VLOOKUP($A280,rets_12M!$A:$I,COLUMN(F$4),FALSE)/12)</f>
        <v>1.3033514752219996E-2</v>
      </c>
      <c r="G280" s="41">
        <f>(VLOOKUP($A280,rets_12M!$A:$I,COLUMN(G$4),FALSE)/12)</f>
        <v>1.45370145860693E-2</v>
      </c>
      <c r="H280" s="41">
        <f>(VLOOKUP($A280,rets_12M!$A:$I,COLUMN(H$4),FALSE)/12)</f>
        <v>-5.1882775304037676E-3</v>
      </c>
    </row>
    <row r="281" spans="1:8" x14ac:dyDescent="0.35">
      <c r="A281" s="2">
        <v>41274</v>
      </c>
      <c r="B281" s="41">
        <f>(VLOOKUP($A281,rets_12M!$A:$I,COLUMN(B$4),FALSE)/12)</f>
        <v>3.4701731696590299E-3</v>
      </c>
      <c r="C281" s="41">
        <f>(VLOOKUP($A281,rets_12M!$A:$I,COLUMN(C$4),FALSE)/12)</f>
        <v>4.9902848306489682E-3</v>
      </c>
      <c r="D281" s="41">
        <f>(VLOOKUP($A281,rets_12M!$A:$I,COLUMN(D$4),FALSE)/12)</f>
        <v>1.4610355125518153E-3</v>
      </c>
      <c r="E281" s="41">
        <f>(VLOOKUP($A281,rets_12M!$A:$I,COLUMN(E$4),FALSE)/12)</f>
        <v>2.8630255753130753E-3</v>
      </c>
      <c r="F281" s="41">
        <f>(VLOOKUP($A281,rets_12M!$A:$I,COLUMN(F$4),FALSE)/12)</f>
        <v>1.2859304084720117E-2</v>
      </c>
      <c r="G281" s="41">
        <f>(VLOOKUP($A281,rets_12M!$A:$I,COLUMN(G$4),FALSE)/12)</f>
        <v>1.4654508998227881E-2</v>
      </c>
      <c r="H281" s="41">
        <f>(VLOOKUP($A281,rets_12M!$A:$I,COLUMN(H$4),FALSE)/12)</f>
        <v>-9.4163977633067719E-3</v>
      </c>
    </row>
    <row r="282" spans="1:8" x14ac:dyDescent="0.35">
      <c r="A282" s="2">
        <v>41305</v>
      </c>
      <c r="B282" s="41">
        <f>(VLOOKUP($A282,rets_12M!$A:$I,COLUMN(B$4),FALSE)/12)</f>
        <v>5.8122261599678482E-3</v>
      </c>
      <c r="C282" s="41">
        <f>(VLOOKUP($A282,rets_12M!$A:$I,COLUMN(C$4),FALSE)/12)</f>
        <v>-4.4387223697064659E-3</v>
      </c>
      <c r="D282" s="41">
        <f>(VLOOKUP($A282,rets_12M!$A:$I,COLUMN(D$4),FALSE)/12)</f>
        <v>1.7372654463143438E-3</v>
      </c>
      <c r="E282" s="41">
        <f>(VLOOKUP($A282,rets_12M!$A:$I,COLUMN(E$4),FALSE)/12)</f>
        <v>1.1643613767137924E-3</v>
      </c>
      <c r="F282" s="41">
        <f>(VLOOKUP($A282,rets_12M!$A:$I,COLUMN(F$4),FALSE)/12)</f>
        <v>1.3510455327238158E-2</v>
      </c>
      <c r="G282" s="41">
        <f>(VLOOKUP($A282,rets_12M!$A:$I,COLUMN(G$4),FALSE)/12)</f>
        <v>9.4850577648836944E-3</v>
      </c>
      <c r="H282" s="41">
        <f>(VLOOKUP($A282,rets_12M!$A:$I,COLUMN(H$4),FALSE)/12)</f>
        <v>-1.392341291761289E-2</v>
      </c>
    </row>
    <row r="283" spans="1:8" x14ac:dyDescent="0.35">
      <c r="A283" s="2">
        <v>41333</v>
      </c>
      <c r="B283" s="41">
        <f>(VLOOKUP($A283,rets_12M!$A:$I,COLUMN(B$4),FALSE)/12)</f>
        <v>-2.4443194500057643E-3</v>
      </c>
      <c r="C283" s="41">
        <f>(VLOOKUP($A283,rets_12M!$A:$I,COLUMN(C$4),FALSE)/12)</f>
        <v>-7.1475360820389133E-3</v>
      </c>
      <c r="D283" s="41">
        <f>(VLOOKUP($A283,rets_12M!$A:$I,COLUMN(D$4),FALSE)/12)</f>
        <v>2.0779137681782487E-3</v>
      </c>
      <c r="E283" s="41">
        <f>(VLOOKUP($A283,rets_12M!$A:$I,COLUMN(E$4),FALSE)/12)</f>
        <v>2.7424726834301971E-3</v>
      </c>
      <c r="F283" s="41">
        <f>(VLOOKUP($A283,rets_12M!$A:$I,COLUMN(F$4),FALSE)/12)</f>
        <v>1.0762020482555109E-2</v>
      </c>
      <c r="G283" s="41">
        <f>(VLOOKUP($A283,rets_12M!$A:$I,COLUMN(G$4),FALSE)/12)</f>
        <v>4.2835744444648478E-3</v>
      </c>
      <c r="H283" s="41">
        <f>(VLOOKUP($A283,rets_12M!$A:$I,COLUMN(H$4),FALSE)/12)</f>
        <v>-1.0448850640804483E-2</v>
      </c>
    </row>
    <row r="284" spans="1:8" x14ac:dyDescent="0.35">
      <c r="A284" s="2">
        <v>41364</v>
      </c>
      <c r="B284" s="41">
        <f>(VLOOKUP($A284,rets_12M!$A:$I,COLUMN(B$4),FALSE)/12)</f>
        <v>-4.80543180342069E-3</v>
      </c>
      <c r="C284" s="41">
        <f>(VLOOKUP($A284,rets_12M!$A:$I,COLUMN(C$4),FALSE)/12)</f>
        <v>-4.4588140154913358E-3</v>
      </c>
      <c r="D284" s="41">
        <f>(VLOOKUP($A284,rets_12M!$A:$I,COLUMN(D$4),FALSE)/12)</f>
        <v>2.6604849241860054E-3</v>
      </c>
      <c r="E284" s="41">
        <f>(VLOOKUP($A284,rets_12M!$A:$I,COLUMN(E$4),FALSE)/12)</f>
        <v>4.0084659357702184E-3</v>
      </c>
      <c r="F284" s="41">
        <f>(VLOOKUP($A284,rets_12M!$A:$I,COLUMN(F$4),FALSE)/12)</f>
        <v>1.1065355632125943E-2</v>
      </c>
      <c r="G284" s="41">
        <f>(VLOOKUP($A284,rets_12M!$A:$I,COLUMN(G$4),FALSE)/12)</f>
        <v>2.4348839034610084E-3</v>
      </c>
      <c r="H284" s="41">
        <f>(VLOOKUP($A284,rets_12M!$A:$I,COLUMN(H$4),FALSE)/12)</f>
        <v>-1.0608094081046071E-2</v>
      </c>
    </row>
    <row r="285" spans="1:8" x14ac:dyDescent="0.35">
      <c r="A285" s="2">
        <v>41394</v>
      </c>
      <c r="B285" s="41">
        <f>(VLOOKUP($A285,rets_12M!$A:$I,COLUMN(B$4),FALSE)/12)</f>
        <v>-1.0247206373971252E-2</v>
      </c>
      <c r="C285" s="41">
        <f>(VLOOKUP($A285,rets_12M!$A:$I,COLUMN(C$4),FALSE)/12)</f>
        <v>-1.0231595199828109E-2</v>
      </c>
      <c r="D285" s="41">
        <f>(VLOOKUP($A285,rets_12M!$A:$I,COLUMN(D$4),FALSE)/12)</f>
        <v>1.4481311186771428E-3</v>
      </c>
      <c r="E285" s="41">
        <f>(VLOOKUP($A285,rets_12M!$A:$I,COLUMN(E$4),FALSE)/12)</f>
        <v>3.0525255803510918E-3</v>
      </c>
      <c r="F285" s="41">
        <f>(VLOOKUP($A285,rets_12M!$A:$I,COLUMN(F$4),FALSE)/12)</f>
        <v>1.3519803656059592E-2</v>
      </c>
      <c r="G285" s="41">
        <f>(VLOOKUP($A285,rets_12M!$A:$I,COLUMN(G$4),FALSE)/12)</f>
        <v>5.5581169752554893E-3</v>
      </c>
      <c r="H285" s="41">
        <f>(VLOOKUP($A285,rets_12M!$A:$I,COLUMN(H$4),FALSE)/12)</f>
        <v>-1.5229410238390926E-2</v>
      </c>
    </row>
    <row r="286" spans="1:8" x14ac:dyDescent="0.35">
      <c r="A286" s="2">
        <v>41425</v>
      </c>
      <c r="B286" s="41">
        <f>(VLOOKUP($A286,rets_12M!$A:$I,COLUMN(B$4),FALSE)/12)</f>
        <v>2.3098283900398661E-4</v>
      </c>
      <c r="C286" s="41">
        <f>(VLOOKUP($A286,rets_12M!$A:$I,COLUMN(C$4),FALSE)/12)</f>
        <v>-9.7047231472687425E-3</v>
      </c>
      <c r="D286" s="41">
        <f>(VLOOKUP($A286,rets_12M!$A:$I,COLUMN(D$4),FALSE)/12)</f>
        <v>-1.325594215031515E-4</v>
      </c>
      <c r="E286" s="41">
        <f>(VLOOKUP($A286,rets_12M!$A:$I,COLUMN(E$4),FALSE)/12)</f>
        <v>-6.5475467912044316E-4</v>
      </c>
      <c r="F286" s="41">
        <f>(VLOOKUP($A286,rets_12M!$A:$I,COLUMN(F$4),FALSE)/12)</f>
        <v>2.212814507896475E-2</v>
      </c>
      <c r="G286" s="41">
        <f>(VLOOKUP($A286,rets_12M!$A:$I,COLUMN(G$4),FALSE)/12)</f>
        <v>1.5768163480321489E-2</v>
      </c>
      <c r="H286" s="41">
        <f>(VLOOKUP($A286,rets_12M!$A:$I,COLUMN(H$4),FALSE)/12)</f>
        <v>-1.8805475548948559E-2</v>
      </c>
    </row>
    <row r="287" spans="1:8" x14ac:dyDescent="0.35">
      <c r="A287" s="2">
        <v>41455</v>
      </c>
      <c r="B287" s="41">
        <f>(VLOOKUP($A287,rets_12M!$A:$I,COLUMN(B$4),FALSE)/12)</f>
        <v>5.3262474170521585E-3</v>
      </c>
      <c r="C287" s="41">
        <f>(VLOOKUP($A287,rets_12M!$A:$I,COLUMN(C$4),FALSE)/12)</f>
        <v>-2.0266196105783885E-2</v>
      </c>
      <c r="D287" s="41">
        <f>(VLOOKUP($A287,rets_12M!$A:$I,COLUMN(D$4),FALSE)/12)</f>
        <v>8.5729098948920487E-5</v>
      </c>
      <c r="E287" s="41">
        <f>(VLOOKUP($A287,rets_12M!$A:$I,COLUMN(E$4),FALSE)/12)</f>
        <v>-2.0124175988838846E-3</v>
      </c>
      <c r="F287" s="41">
        <f>(VLOOKUP($A287,rets_12M!$A:$I,COLUMN(F$4),FALSE)/12)</f>
        <v>1.6441772626358726E-2</v>
      </c>
      <c r="G287" s="41">
        <f>(VLOOKUP($A287,rets_12M!$A:$I,COLUMN(G$4),FALSE)/12)</f>
        <v>9.9352431396349163E-3</v>
      </c>
      <c r="H287" s="41">
        <f>(VLOOKUP($A287,rets_12M!$A:$I,COLUMN(H$4),FALSE)/12)</f>
        <v>-1.6581165059866888E-2</v>
      </c>
    </row>
    <row r="288" spans="1:8" x14ac:dyDescent="0.35">
      <c r="A288" s="2">
        <v>41486</v>
      </c>
      <c r="B288" s="41">
        <f>(VLOOKUP($A288,rets_12M!$A:$I,COLUMN(B$4),FALSE)/12)</f>
        <v>2.1998374601058059E-3</v>
      </c>
      <c r="C288" s="41">
        <f>(VLOOKUP($A288,rets_12M!$A:$I,COLUMN(C$4),FALSE)/12)</f>
        <v>-1.6015700292628221E-2</v>
      </c>
      <c r="D288" s="41">
        <f>(VLOOKUP($A288,rets_12M!$A:$I,COLUMN(D$4),FALSE)/12)</f>
        <v>4.3680624068698215E-4</v>
      </c>
      <c r="E288" s="41">
        <f>(VLOOKUP($A288,rets_12M!$A:$I,COLUMN(E$4),FALSE)/12)</f>
        <v>-2.8658335056681119E-3</v>
      </c>
      <c r="F288" s="41">
        <f>(VLOOKUP($A288,rets_12M!$A:$I,COLUMN(F$4),FALSE)/12)</f>
        <v>2.01379997154645E-2</v>
      </c>
      <c r="G288" s="41">
        <f>(VLOOKUP($A288,rets_12M!$A:$I,COLUMN(G$4),FALSE)/12)</f>
        <v>1.4772495120199847E-2</v>
      </c>
      <c r="H288" s="41">
        <f>(VLOOKUP($A288,rets_12M!$A:$I,COLUMN(H$4),FALSE)/12)</f>
        <v>-1.7324747006144198E-2</v>
      </c>
    </row>
    <row r="289" spans="1:8" x14ac:dyDescent="0.35">
      <c r="A289" s="2">
        <v>41517</v>
      </c>
      <c r="B289" s="41">
        <f>(VLOOKUP($A289,rets_12M!$A:$I,COLUMN(B$4),FALSE)/12)</f>
        <v>-7.0561998129937498E-4</v>
      </c>
      <c r="C289" s="41">
        <f>(VLOOKUP($A289,rets_12M!$A:$I,COLUMN(C$4),FALSE)/12)</f>
        <v>-1.4851528950626377E-2</v>
      </c>
      <c r="D289" s="41">
        <f>(VLOOKUP($A289,rets_12M!$A:$I,COLUMN(D$4),FALSE)/12)</f>
        <v>8.6831020142585924E-4</v>
      </c>
      <c r="E289" s="41">
        <f>(VLOOKUP($A289,rets_12M!$A:$I,COLUMN(E$4),FALSE)/12)</f>
        <v>-3.5866675559081684E-3</v>
      </c>
      <c r="F289" s="41">
        <f>(VLOOKUP($A289,rets_12M!$A:$I,COLUMN(F$4),FALSE)/12)</f>
        <v>1.4928177718389854E-2</v>
      </c>
      <c r="G289" s="41">
        <f>(VLOOKUP($A289,rets_12M!$A:$I,COLUMN(G$4),FALSE)/12)</f>
        <v>9.7230513770642148E-3</v>
      </c>
      <c r="H289" s="41">
        <f>(VLOOKUP($A289,rets_12M!$A:$I,COLUMN(H$4),FALSE)/12)</f>
        <v>-1.6986172593250876E-2</v>
      </c>
    </row>
    <row r="290" spans="1:8" x14ac:dyDescent="0.35">
      <c r="A290" s="2">
        <v>41547</v>
      </c>
      <c r="B290" s="41">
        <f>(VLOOKUP($A290,rets_12M!$A:$I,COLUMN(B$4),FALSE)/12)</f>
        <v>-3.9357931589400581E-3</v>
      </c>
      <c r="C290" s="41">
        <f>(VLOOKUP($A290,rets_12M!$A:$I,COLUMN(C$4),FALSE)/12)</f>
        <v>-2.1407929395195386E-2</v>
      </c>
      <c r="D290" s="41">
        <f>(VLOOKUP($A290,rets_12M!$A:$I,COLUMN(D$4),FALSE)/12)</f>
        <v>1.1074201480908614E-3</v>
      </c>
      <c r="E290" s="41">
        <f>(VLOOKUP($A290,rets_12M!$A:$I,COLUMN(E$4),FALSE)/12)</f>
        <v>-2.0898625155239825E-3</v>
      </c>
      <c r="F290" s="41">
        <f>(VLOOKUP($A290,rets_12M!$A:$I,COLUMN(F$4),FALSE)/12)</f>
        <v>1.5390879478827354E-2</v>
      </c>
      <c r="G290" s="41">
        <f>(VLOOKUP($A290,rets_12M!$A:$I,COLUMN(G$4),FALSE)/12)</f>
        <v>1.3097499615909095E-2</v>
      </c>
      <c r="H290" s="41">
        <f>(VLOOKUP($A290,rets_12M!$A:$I,COLUMN(H$4),FALSE)/12)</f>
        <v>-1.7410690115125832E-2</v>
      </c>
    </row>
    <row r="291" spans="1:8" x14ac:dyDescent="0.35">
      <c r="A291" s="2">
        <v>41578</v>
      </c>
      <c r="B291" s="41">
        <f>(VLOOKUP($A291,rets_12M!$A:$I,COLUMN(B$4),FALSE)/12)</f>
        <v>-1.5292229752383313E-3</v>
      </c>
      <c r="C291" s="41">
        <f>(VLOOKUP($A291,rets_12M!$A:$I,COLUMN(C$4),FALSE)/12)</f>
        <v>-1.9592965527078027E-2</v>
      </c>
      <c r="D291" s="41">
        <f>(VLOOKUP($A291,rets_12M!$A:$I,COLUMN(D$4),FALSE)/12)</f>
        <v>1.6284294687880136E-3</v>
      </c>
      <c r="E291" s="41">
        <f>(VLOOKUP($A291,rets_12M!$A:$I,COLUMN(E$4),FALSE)/12)</f>
        <v>-1.1878899793176707E-3</v>
      </c>
      <c r="F291" s="41">
        <f>(VLOOKUP($A291,rets_12M!$A:$I,COLUMN(F$4),FALSE)/12)</f>
        <v>2.1931645219316453E-2</v>
      </c>
      <c r="G291" s="41">
        <f>(VLOOKUP($A291,rets_12M!$A:$I,COLUMN(G$4),FALSE)/12)</f>
        <v>2.3714175033115088E-2</v>
      </c>
      <c r="H291" s="41">
        <f>(VLOOKUP($A291,rets_12M!$A:$I,COLUMN(H$4),FALSE)/12)</f>
        <v>-1.5593274668290238E-2</v>
      </c>
    </row>
    <row r="292" spans="1:8" x14ac:dyDescent="0.35">
      <c r="A292" s="2">
        <v>41608</v>
      </c>
      <c r="B292" s="41">
        <f>(VLOOKUP($A292,rets_12M!$A:$I,COLUMN(B$4),FALSE)/12)</f>
        <v>-5.9302865919967175E-5</v>
      </c>
      <c r="C292" s="41">
        <f>(VLOOKUP($A292,rets_12M!$A:$I,COLUMN(C$4),FALSE)/12)</f>
        <v>-2.2868699761605615E-2</v>
      </c>
      <c r="D292" s="41">
        <f>(VLOOKUP($A292,rets_12M!$A:$I,COLUMN(D$4),FALSE)/12)</f>
        <v>1.2880931479362461E-3</v>
      </c>
      <c r="E292" s="41">
        <f>(VLOOKUP($A292,rets_12M!$A:$I,COLUMN(E$4),FALSE)/12)</f>
        <v>-2.3165807161416494E-3</v>
      </c>
      <c r="F292" s="41">
        <f>(VLOOKUP($A292,rets_12M!$A:$I,COLUMN(F$4),FALSE)/12)</f>
        <v>2.452316076294277E-2</v>
      </c>
      <c r="G292" s="41">
        <f>(VLOOKUP($A292,rets_12M!$A:$I,COLUMN(G$4),FALSE)/12)</f>
        <v>2.6019557978391006E-2</v>
      </c>
      <c r="H292" s="41">
        <f>(VLOOKUP($A292,rets_12M!$A:$I,COLUMN(H$4),FALSE)/12)</f>
        <v>-1.6337256375677778E-2</v>
      </c>
    </row>
    <row r="293" spans="1:8" x14ac:dyDescent="0.35">
      <c r="A293" s="2">
        <v>41639</v>
      </c>
      <c r="B293" s="41">
        <f>(VLOOKUP($A293,rets_12M!$A:$I,COLUMN(B$4),FALSE)/12)</f>
        <v>2.4709751463190543E-3</v>
      </c>
      <c r="C293" s="41">
        <f>(VLOOKUP($A293,rets_12M!$A:$I,COLUMN(C$4),FALSE)/12)</f>
        <v>-2.3914576258770342E-2</v>
      </c>
      <c r="D293" s="41">
        <f>(VLOOKUP($A293,rets_12M!$A:$I,COLUMN(D$4),FALSE)/12)</f>
        <v>1.0664494968593192E-3</v>
      </c>
      <c r="E293" s="41">
        <f>(VLOOKUP($A293,rets_12M!$A:$I,COLUMN(E$4),FALSE)/12)</f>
        <v>-3.307013377747664E-3</v>
      </c>
      <c r="F293" s="41">
        <f>(VLOOKUP($A293,rets_12M!$A:$I,COLUMN(F$4),FALSE)/12)</f>
        <v>2.6246450415028395E-2</v>
      </c>
      <c r="G293" s="41">
        <f>(VLOOKUP($A293,rets_12M!$A:$I,COLUMN(G$4),FALSE)/12)</f>
        <v>2.988609407886152E-2</v>
      </c>
      <c r="H293" s="41">
        <f>(VLOOKUP($A293,rets_12M!$A:$I,COLUMN(H$4),FALSE)/12)</f>
        <v>-1.4908701461563589E-2</v>
      </c>
    </row>
    <row r="294" spans="1:8" x14ac:dyDescent="0.35">
      <c r="A294" s="2">
        <v>41670</v>
      </c>
      <c r="B294" s="41">
        <f>(VLOOKUP($A294,rets_12M!$A:$I,COLUMN(B$4),FALSE)/12)</f>
        <v>-5.2615421958550068E-3</v>
      </c>
      <c r="C294" s="41">
        <f>(VLOOKUP($A294,rets_12M!$A:$I,COLUMN(C$4),FALSE)/12)</f>
        <v>-2.1501579706929286E-2</v>
      </c>
      <c r="D294" s="41">
        <f>(VLOOKUP($A294,rets_12M!$A:$I,COLUMN(D$4),FALSE)/12)</f>
        <v>1.5183716896517059E-3</v>
      </c>
      <c r="E294" s="41">
        <f>(VLOOKUP($A294,rets_12M!$A:$I,COLUMN(E$4),FALSE)/12)</f>
        <v>-6.1365760736563823E-4</v>
      </c>
      <c r="F294" s="41">
        <f>(VLOOKUP($A294,rets_12M!$A:$I,COLUMN(F$4),FALSE)/12)</f>
        <v>1.7221010541621229E-2</v>
      </c>
      <c r="G294" s="41">
        <f>(VLOOKUP($A294,rets_12M!$A:$I,COLUMN(G$4),FALSE)/12)</f>
        <v>2.4840892150679455E-2</v>
      </c>
      <c r="H294" s="41">
        <f>(VLOOKUP($A294,rets_12M!$A:$I,COLUMN(H$4),FALSE)/12)</f>
        <v>-8.9000709065381045E-3</v>
      </c>
    </row>
    <row r="295" spans="1:8" x14ac:dyDescent="0.35">
      <c r="A295" s="2">
        <v>41698</v>
      </c>
      <c r="B295" s="41">
        <f>(VLOOKUP($A295,rets_12M!$A:$I,COLUMN(B$4),FALSE)/12)</f>
        <v>-1.4732197951376018E-3</v>
      </c>
      <c r="C295" s="41">
        <f>(VLOOKUP($A295,rets_12M!$A:$I,COLUMN(C$4),FALSE)/12)</f>
        <v>-1.3917827931572877E-2</v>
      </c>
      <c r="D295" s="41">
        <f>(VLOOKUP($A295,rets_12M!$A:$I,COLUMN(D$4),FALSE)/12)</f>
        <v>1.3477376410995223E-3</v>
      </c>
      <c r="E295" s="41">
        <f>(VLOOKUP($A295,rets_12M!$A:$I,COLUMN(E$4),FALSE)/12)</f>
        <v>-1.2791772337829577E-3</v>
      </c>
      <c r="F295" s="41">
        <f>(VLOOKUP($A295,rets_12M!$A:$I,COLUMN(F$4),FALSE)/12)</f>
        <v>2.0413784268511408E-2</v>
      </c>
      <c r="G295" s="41">
        <f>(VLOOKUP($A295,rets_12M!$A:$I,COLUMN(G$4),FALSE)/12)</f>
        <v>2.9880441356522253E-2</v>
      </c>
      <c r="H295" s="41">
        <f>(VLOOKUP($A295,rets_12M!$A:$I,COLUMN(H$4),FALSE)/12)</f>
        <v>-8.1401944391484658E-3</v>
      </c>
    </row>
    <row r="296" spans="1:8" x14ac:dyDescent="0.35">
      <c r="A296" s="2">
        <v>41729</v>
      </c>
      <c r="B296" s="41">
        <f>(VLOOKUP($A296,rets_12M!$A:$I,COLUMN(B$4),FALSE)/12)</f>
        <v>-1.6827174078923128E-3</v>
      </c>
      <c r="C296" s="41">
        <f>(VLOOKUP($A296,rets_12M!$A:$I,COLUMN(C$4),FALSE)/12)</f>
        <v>-1.6572944888578384E-2</v>
      </c>
      <c r="D296" s="41">
        <f>(VLOOKUP($A296,rets_12M!$A:$I,COLUMN(D$4),FALSE)/12)</f>
        <v>8.4883850716297815E-4</v>
      </c>
      <c r="E296" s="41">
        <f>(VLOOKUP($A296,rets_12M!$A:$I,COLUMN(E$4),FALSE)/12)</f>
        <v>-2.228529072226417E-3</v>
      </c>
      <c r="F296" s="41">
        <f>(VLOOKUP($A296,rets_12M!$A:$I,COLUMN(F$4),FALSE)/12)</f>
        <v>1.7564359373840783E-2</v>
      </c>
      <c r="G296" s="41">
        <f>(VLOOKUP($A296,rets_12M!$A:$I,COLUMN(G$4),FALSE)/12)</f>
        <v>2.3717151559630816E-2</v>
      </c>
      <c r="H296" s="41">
        <f>(VLOOKUP($A296,rets_12M!$A:$I,COLUMN(H$4),FALSE)/12)</f>
        <v>-7.3874722051907411E-3</v>
      </c>
    </row>
    <row r="297" spans="1:8" x14ac:dyDescent="0.35">
      <c r="A297" s="2">
        <v>41759</v>
      </c>
      <c r="B297" s="41">
        <f>(VLOOKUP($A297,rets_12M!$A:$I,COLUMN(B$4),FALSE)/12)</f>
        <v>5.8366510102251801E-3</v>
      </c>
      <c r="C297" s="41">
        <f>(VLOOKUP($A297,rets_12M!$A:$I,COLUMN(C$4),FALSE)/12)</f>
        <v>-1.02855663613583E-2</v>
      </c>
      <c r="D297" s="41">
        <f>(VLOOKUP($A297,rets_12M!$A:$I,COLUMN(D$4),FALSE)/12)</f>
        <v>1.5660287611340233E-3</v>
      </c>
      <c r="E297" s="41">
        <f>(VLOOKUP($A297,rets_12M!$A:$I,COLUMN(E$4),FALSE)/12)</f>
        <v>-2.4656788511730754E-3</v>
      </c>
      <c r="F297" s="41">
        <f>(VLOOKUP($A297,rets_12M!$A:$I,COLUMN(F$4),FALSE)/12)</f>
        <v>1.6414233355178515E-2</v>
      </c>
      <c r="G297" s="41">
        <f>(VLOOKUP($A297,rets_12M!$A:$I,COLUMN(G$4),FALSE)/12)</f>
        <v>2.0773616532374101E-2</v>
      </c>
      <c r="H297" s="41">
        <f>(VLOOKUP($A297,rets_12M!$A:$I,COLUMN(H$4),FALSE)/12)</f>
        <v>-3.999961421985619E-3</v>
      </c>
    </row>
    <row r="298" spans="1:8" x14ac:dyDescent="0.35">
      <c r="A298" s="2">
        <v>41790</v>
      </c>
      <c r="B298" s="41">
        <f>(VLOOKUP($A298,rets_12M!$A:$I,COLUMN(B$4),FALSE)/12)</f>
        <v>6.1253605480709279E-3</v>
      </c>
      <c r="C298" s="41">
        <f>(VLOOKUP($A298,rets_12M!$A:$I,COLUMN(C$4),FALSE)/12)</f>
        <v>-9.0549513724236252E-3</v>
      </c>
      <c r="D298" s="41">
        <f>(VLOOKUP($A298,rets_12M!$A:$I,COLUMN(D$4),FALSE)/12)</f>
        <v>3.2288438798798169E-3</v>
      </c>
      <c r="E298" s="41">
        <f>(VLOOKUP($A298,rets_12M!$A:$I,COLUMN(E$4),FALSE)/12)</f>
        <v>7.615887614723279E-4</v>
      </c>
      <c r="F298" s="41">
        <f>(VLOOKUP($A298,rets_12M!$A:$I,COLUMN(F$4),FALSE)/12)</f>
        <v>1.642348754448399E-2</v>
      </c>
      <c r="G298" s="41">
        <f>(VLOOKUP($A298,rets_12M!$A:$I,COLUMN(G$4),FALSE)/12)</f>
        <v>2.1839763160724668E-2</v>
      </c>
      <c r="H298" s="41">
        <f>(VLOOKUP($A298,rets_12M!$A:$I,COLUMN(H$4),FALSE)/12)</f>
        <v>-7.7192342519622848E-4</v>
      </c>
    </row>
    <row r="299" spans="1:8" x14ac:dyDescent="0.35">
      <c r="A299" s="2">
        <v>41820</v>
      </c>
      <c r="B299" s="41">
        <f>(VLOOKUP($A299,rets_12M!$A:$I,COLUMN(B$4),FALSE)/12)</f>
        <v>5.2202192212544669E-3</v>
      </c>
      <c r="C299" s="41">
        <f>(VLOOKUP($A299,rets_12M!$A:$I,COLUMN(C$4),FALSE)/12)</f>
        <v>6.3793147401821808E-3</v>
      </c>
      <c r="D299" s="41">
        <f>(VLOOKUP($A299,rets_12M!$A:$I,COLUMN(D$4),FALSE)/12)</f>
        <v>3.1132478319981969E-3</v>
      </c>
      <c r="E299" s="41">
        <f>(VLOOKUP($A299,rets_12M!$A:$I,COLUMN(E$4),FALSE)/12)</f>
        <v>2.2909942245482595E-3</v>
      </c>
      <c r="F299" s="41">
        <f>(VLOOKUP($A299,rets_12M!$A:$I,COLUMN(F$4),FALSE)/12)</f>
        <v>1.995737610171942E-2</v>
      </c>
      <c r="G299" s="41">
        <f>(VLOOKUP($A299,rets_12M!$A:$I,COLUMN(G$4),FALSE)/12)</f>
        <v>2.7753586276024127E-2</v>
      </c>
      <c r="H299" s="41">
        <f>(VLOOKUP($A299,rets_12M!$A:$I,COLUMN(H$4),FALSE)/12)</f>
        <v>-1.7636221041948859E-3</v>
      </c>
    </row>
    <row r="300" spans="1:8" x14ac:dyDescent="0.35">
      <c r="A300" s="2">
        <v>41851</v>
      </c>
      <c r="B300" s="41">
        <f>(VLOOKUP($A300,rets_12M!$A:$I,COLUMN(B$4),FALSE)/12)</f>
        <v>-1.3446604073966695E-3</v>
      </c>
      <c r="C300" s="41">
        <f>(VLOOKUP($A300,rets_12M!$A:$I,COLUMN(C$4),FALSE)/12)</f>
        <v>-2.1467056631695181E-3</v>
      </c>
      <c r="D300" s="41">
        <f>(VLOOKUP($A300,rets_12M!$A:$I,COLUMN(D$4),FALSE)/12)</f>
        <v>2.7189046148722493E-3</v>
      </c>
      <c r="E300" s="41">
        <f>(VLOOKUP($A300,rets_12M!$A:$I,COLUMN(E$4),FALSE)/12)</f>
        <v>1.9903419838967671E-3</v>
      </c>
      <c r="F300" s="41">
        <f>(VLOOKUP($A300,rets_12M!$A:$I,COLUMN(F$4),FALSE)/12)</f>
        <v>1.3560428983913094E-2</v>
      </c>
      <c r="G300" s="41">
        <f>(VLOOKUP($A300,rets_12M!$A:$I,COLUMN(G$4),FALSE)/12)</f>
        <v>2.2409276171488302E-2</v>
      </c>
      <c r="H300" s="41">
        <f>(VLOOKUP($A300,rets_12M!$A:$I,COLUMN(H$4),FALSE)/12)</f>
        <v>-3.7790447332437804E-3</v>
      </c>
    </row>
    <row r="301" spans="1:8" x14ac:dyDescent="0.35">
      <c r="A301" s="2">
        <v>41882</v>
      </c>
      <c r="B301" s="41">
        <f>(VLOOKUP($A301,rets_12M!$A:$I,COLUMN(B$4),FALSE)/12)</f>
        <v>-8.1805756525869158E-3</v>
      </c>
      <c r="C301" s="41">
        <f>(VLOOKUP($A301,rets_12M!$A:$I,COLUMN(C$4),FALSE)/12)</f>
        <v>-6.7052886077032525E-3</v>
      </c>
      <c r="D301" s="41">
        <f>(VLOOKUP($A301,rets_12M!$A:$I,COLUMN(D$4),FALSE)/12)</f>
        <v>2.465759919307605E-3</v>
      </c>
      <c r="E301" s="41">
        <f>(VLOOKUP($A301,rets_12M!$A:$I,COLUMN(E$4),FALSE)/12)</f>
        <v>3.887045502234602E-3</v>
      </c>
      <c r="F301" s="41">
        <f>(VLOOKUP($A301,rets_12M!$A:$I,COLUMN(F$4),FALSE)/12)</f>
        <v>2.0468871733125577E-2</v>
      </c>
      <c r="G301" s="41">
        <f>(VLOOKUP($A301,rets_12M!$A:$I,COLUMN(G$4),FALSE)/12)</f>
        <v>2.8121807307156171E-2</v>
      </c>
      <c r="H301" s="41">
        <f>(VLOOKUP($A301,rets_12M!$A:$I,COLUMN(H$4),FALSE)/12)</f>
        <v>-4.7744958990771731E-3</v>
      </c>
    </row>
    <row r="302" spans="1:8" x14ac:dyDescent="0.35">
      <c r="A302" s="2">
        <v>41912</v>
      </c>
      <c r="B302" s="41">
        <f>(VLOOKUP($A302,rets_12M!$A:$I,COLUMN(B$4),FALSE)/12)</f>
        <v>-9.5556999797908968E-3</v>
      </c>
      <c r="C302" s="41">
        <f>(VLOOKUP($A302,rets_12M!$A:$I,COLUMN(C$4),FALSE)/12)</f>
        <v>-7.4616621475636176E-3</v>
      </c>
      <c r="D302" s="41">
        <f>(VLOOKUP($A302,rets_12M!$A:$I,COLUMN(D$4),FALSE)/12)</f>
        <v>1.9900548740818071E-3</v>
      </c>
      <c r="E302" s="41">
        <f>(VLOOKUP($A302,rets_12M!$A:$I,COLUMN(E$4),FALSE)/12)</f>
        <v>1.6524421144643586E-3</v>
      </c>
      <c r="F302" s="41">
        <f>(VLOOKUP($A302,rets_12M!$A:$I,COLUMN(F$4),FALSE)/12)</f>
        <v>1.5998762716524617E-2</v>
      </c>
      <c r="G302" s="41">
        <f>(VLOOKUP($A302,rets_12M!$A:$I,COLUMN(G$4),FALSE)/12)</f>
        <v>2.2426603095660247E-2</v>
      </c>
      <c r="H302" s="41">
        <f>(VLOOKUP($A302,rets_12M!$A:$I,COLUMN(H$4),FALSE)/12)</f>
        <v>-8.9492094231472252E-3</v>
      </c>
    </row>
    <row r="303" spans="1:8" x14ac:dyDescent="0.35">
      <c r="A303" s="2">
        <v>41943</v>
      </c>
      <c r="B303" s="41">
        <f>(VLOOKUP($A303,rets_12M!$A:$I,COLUMN(B$4),FALSE)/12)</f>
        <v>-1.7031755240285319E-2</v>
      </c>
      <c r="C303" s="41">
        <f>(VLOOKUP($A303,rets_12M!$A:$I,COLUMN(C$4),FALSE)/12)</f>
        <v>-9.7836357866086243E-3</v>
      </c>
      <c r="D303" s="41">
        <f>(VLOOKUP($A303,rets_12M!$A:$I,COLUMN(D$4),FALSE)/12)</f>
        <v>1.8325930775468513E-3</v>
      </c>
      <c r="E303" s="41">
        <f>(VLOOKUP($A303,rets_12M!$A:$I,COLUMN(E$4),FALSE)/12)</f>
        <v>2.1690558628761902E-3</v>
      </c>
      <c r="F303" s="41">
        <f>(VLOOKUP($A303,rets_12M!$A:$I,COLUMN(F$4),FALSE)/12)</f>
        <v>1.3867893526125533E-2</v>
      </c>
      <c r="G303" s="41">
        <f>(VLOOKUP($A303,rets_12M!$A:$I,COLUMN(G$4),FALSE)/12)</f>
        <v>2.0037659801543112E-2</v>
      </c>
      <c r="H303" s="41">
        <f>(VLOOKUP($A303,rets_12M!$A:$I,COLUMN(H$4),FALSE)/12)</f>
        <v>-1.0562510767258828E-2</v>
      </c>
    </row>
    <row r="304" spans="1:8" x14ac:dyDescent="0.35">
      <c r="A304" s="2">
        <v>41973</v>
      </c>
      <c r="B304" s="41">
        <f>(VLOOKUP($A304,rets_12M!$A:$I,COLUMN(B$4),FALSE)/12)</f>
        <v>-2.5700451374418943E-2</v>
      </c>
      <c r="C304" s="41">
        <f>(VLOOKUP($A304,rets_12M!$A:$I,COLUMN(C$4),FALSE)/12)</f>
        <v>-5.204716912729705E-3</v>
      </c>
      <c r="D304" s="41">
        <f>(VLOOKUP($A304,rets_12M!$A:$I,COLUMN(D$4),FALSE)/12)</f>
        <v>2.0358298331854541E-3</v>
      </c>
      <c r="E304" s="41">
        <f>(VLOOKUP($A304,rets_12M!$A:$I,COLUMN(E$4),FALSE)/12)</f>
        <v>3.5700215369582713E-3</v>
      </c>
      <c r="F304" s="41">
        <f>(VLOOKUP($A304,rets_12M!$A:$I,COLUMN(F$4),FALSE)/12)</f>
        <v>1.3583200425305697E-2</v>
      </c>
      <c r="G304" s="41">
        <f>(VLOOKUP($A304,rets_12M!$A:$I,COLUMN(G$4),FALSE)/12)</f>
        <v>2.1042445175827484E-2</v>
      </c>
      <c r="H304" s="41">
        <f>(VLOOKUP($A304,rets_12M!$A:$I,COLUMN(H$4),FALSE)/12)</f>
        <v>-1.1620004057618186E-2</v>
      </c>
    </row>
    <row r="305" spans="1:8" x14ac:dyDescent="0.35">
      <c r="A305" s="2">
        <v>42004</v>
      </c>
      <c r="B305" s="41">
        <f>(VLOOKUP($A305,rets_12M!$A:$I,COLUMN(B$4),FALSE)/12)</f>
        <v>-3.846285764216844E-2</v>
      </c>
      <c r="C305" s="41">
        <f>(VLOOKUP($A305,rets_12M!$A:$I,COLUMN(C$4),FALSE)/12)</f>
        <v>-1.4846009490777079E-3</v>
      </c>
      <c r="D305" s="41">
        <f>(VLOOKUP($A305,rets_12M!$A:$I,COLUMN(D$4),FALSE)/12)</f>
        <v>3.3786959104970906E-3</v>
      </c>
      <c r="E305" s="41">
        <f>(VLOOKUP($A305,rets_12M!$A:$I,COLUMN(E$4),FALSE)/12)</f>
        <v>5.0407275492076282E-3</v>
      </c>
      <c r="F305" s="41">
        <f>(VLOOKUP($A305,rets_12M!$A:$I,COLUMN(F$4),FALSE)/12)</f>
        <v>1.0989638489171283E-2</v>
      </c>
      <c r="G305" s="41">
        <f>(VLOOKUP($A305,rets_12M!$A:$I,COLUMN(G$4),FALSE)/12)</f>
        <v>1.5726369566370264E-2</v>
      </c>
      <c r="H305" s="41">
        <f>(VLOOKUP($A305,rets_12M!$A:$I,COLUMN(H$4),FALSE)/12)</f>
        <v>-1.0478927131216989E-2</v>
      </c>
    </row>
    <row r="306" spans="1:8" x14ac:dyDescent="0.35">
      <c r="A306" s="2">
        <v>42035</v>
      </c>
      <c r="B306" s="41">
        <f>(VLOOKUP($A306,rets_12M!$A:$I,COLUMN(B$4),FALSE)/12)</f>
        <v>-4.1210693594831156E-2</v>
      </c>
      <c r="C306" s="41">
        <f>(VLOOKUP($A306,rets_12M!$A:$I,COLUMN(C$4),FALSE)/12)</f>
        <v>2.3942908260251583E-3</v>
      </c>
      <c r="D306" s="41">
        <f>(VLOOKUP($A306,rets_12M!$A:$I,COLUMN(D$4),FALSE)/12)</f>
        <v>2.7257925131976557E-3</v>
      </c>
      <c r="E306" s="41">
        <f>(VLOOKUP($A306,rets_12M!$A:$I,COLUMN(E$4),FALSE)/12)</f>
        <v>5.9223160264777102E-3</v>
      </c>
      <c r="F306" s="41">
        <f>(VLOOKUP($A306,rets_12M!$A:$I,COLUMN(F$4),FALSE)/12)</f>
        <v>1.1361435672325873E-2</v>
      </c>
      <c r="G306" s="41">
        <f>(VLOOKUP($A306,rets_12M!$A:$I,COLUMN(G$4),FALSE)/12)</f>
        <v>1.5508716737578421E-2</v>
      </c>
      <c r="H306" s="41">
        <f>(VLOOKUP($A306,rets_12M!$A:$I,COLUMN(H$4),FALSE)/12)</f>
        <v>-1.1184254691717197E-2</v>
      </c>
    </row>
    <row r="307" spans="1:8" x14ac:dyDescent="0.35">
      <c r="A307" s="2">
        <v>42063</v>
      </c>
      <c r="B307" s="41">
        <f>(VLOOKUP($A307,rets_12M!$A:$I,COLUMN(B$4),FALSE)/12)</f>
        <v>-3.234442211240604E-2</v>
      </c>
      <c r="C307" s="41">
        <f>(VLOOKUP($A307,rets_12M!$A:$I,COLUMN(C$4),FALSE)/12)</f>
        <v>-7.0673003724789907E-3</v>
      </c>
      <c r="D307" s="41">
        <f>(VLOOKUP($A307,rets_12M!$A:$I,COLUMN(D$4),FALSE)/12)</f>
        <v>2.3377862045848019E-3</v>
      </c>
      <c r="E307" s="41">
        <f>(VLOOKUP($A307,rets_12M!$A:$I,COLUMN(E$4),FALSE)/12)</f>
        <v>4.0272869054999534E-3</v>
      </c>
      <c r="F307" s="41">
        <f>(VLOOKUP($A307,rets_12M!$A:$I,COLUMN(F$4),FALSE)/12)</f>
        <v>1.2440575415200347E-2</v>
      </c>
      <c r="G307" s="41">
        <f>(VLOOKUP($A307,rets_12M!$A:$I,COLUMN(G$4),FALSE)/12)</f>
        <v>1.7497999138793907E-2</v>
      </c>
      <c r="H307" s="41">
        <f>(VLOOKUP($A307,rets_12M!$A:$I,COLUMN(H$4),FALSE)/12)</f>
        <v>-1.2387982249596122E-2</v>
      </c>
    </row>
    <row r="308" spans="1:8" x14ac:dyDescent="0.35">
      <c r="A308" s="2">
        <v>42094</v>
      </c>
      <c r="B308" s="41">
        <f>(VLOOKUP($A308,rets_12M!$A:$I,COLUMN(B$4),FALSE)/12)</f>
        <v>-3.586484248509992E-2</v>
      </c>
      <c r="C308" s="41">
        <f>(VLOOKUP($A308,rets_12M!$A:$I,COLUMN(C$4),FALSE)/12)</f>
        <v>-6.8108106440035636E-3</v>
      </c>
      <c r="D308" s="41">
        <f>(VLOOKUP($A308,rets_12M!$A:$I,COLUMN(D$4),FALSE)/12)</f>
        <v>2.2389718379834203E-3</v>
      </c>
      <c r="E308" s="41">
        <f>(VLOOKUP($A308,rets_12M!$A:$I,COLUMN(E$4),FALSE)/12)</f>
        <v>5.5219192605734197E-3</v>
      </c>
      <c r="F308" s="41">
        <f>(VLOOKUP($A308,rets_12M!$A:$I,COLUMN(F$4),FALSE)/12)</f>
        <v>1.0161356209150338E-2</v>
      </c>
      <c r="G308" s="41">
        <f>(VLOOKUP($A308,rets_12M!$A:$I,COLUMN(G$4),FALSE)/12)</f>
        <v>1.7894660277632052E-2</v>
      </c>
      <c r="H308" s="41">
        <f>(VLOOKUP($A308,rets_12M!$A:$I,COLUMN(H$4),FALSE)/12)</f>
        <v>-1.1996277070282252E-2</v>
      </c>
    </row>
    <row r="309" spans="1:8" x14ac:dyDescent="0.35">
      <c r="A309" s="2">
        <v>42124</v>
      </c>
      <c r="B309" s="41">
        <f>(VLOOKUP($A309,rets_12M!$A:$I,COLUMN(B$4),FALSE)/12)</f>
        <v>-2.9581303980413431E-2</v>
      </c>
      <c r="C309" s="41">
        <f>(VLOOKUP($A309,rets_12M!$A:$I,COLUMN(C$4),FALSE)/12)</f>
        <v>-7.5765357516371645E-3</v>
      </c>
      <c r="D309" s="41">
        <f>(VLOOKUP($A309,rets_12M!$A:$I,COLUMN(D$4),FALSE)/12)</f>
        <v>2.4505120012729975E-3</v>
      </c>
      <c r="E309" s="41">
        <f>(VLOOKUP($A309,rets_12M!$A:$I,COLUMN(E$4),FALSE)/12)</f>
        <v>4.4998306585636123E-3</v>
      </c>
      <c r="F309" s="41">
        <f>(VLOOKUP($A309,rets_12M!$A:$I,COLUMN(F$4),FALSE)/12)</f>
        <v>1.0311473415257325E-2</v>
      </c>
      <c r="G309" s="41">
        <f>(VLOOKUP($A309,rets_12M!$A:$I,COLUMN(G$4),FALSE)/12)</f>
        <v>2.0110937776979438E-2</v>
      </c>
      <c r="H309" s="41">
        <f>(VLOOKUP($A309,rets_12M!$A:$I,COLUMN(H$4),FALSE)/12)</f>
        <v>-1.2445962439944752E-2</v>
      </c>
    </row>
    <row r="310" spans="1:8" x14ac:dyDescent="0.35">
      <c r="A310" s="2">
        <v>42155</v>
      </c>
      <c r="B310" s="41">
        <f>(VLOOKUP($A310,rets_12M!$A:$I,COLUMN(B$4),FALSE)/12)</f>
        <v>-2.9906352343944832E-2</v>
      </c>
      <c r="C310" s="41">
        <f>(VLOOKUP($A310,rets_12M!$A:$I,COLUMN(C$4),FALSE)/12)</f>
        <v>-4.099060591199734E-3</v>
      </c>
      <c r="D310" s="41">
        <f>(VLOOKUP($A310,rets_12M!$A:$I,COLUMN(D$4),FALSE)/12)</f>
        <v>1.9583602633748329E-3</v>
      </c>
      <c r="E310" s="41">
        <f>(VLOOKUP($A310,rets_12M!$A:$I,COLUMN(E$4),FALSE)/12)</f>
        <v>3.1598730819351419E-3</v>
      </c>
      <c r="F310" s="41">
        <f>(VLOOKUP($A310,rets_12M!$A:$I,COLUMN(F$4),FALSE)/12)</f>
        <v>9.3792734407515312E-3</v>
      </c>
      <c r="G310" s="41">
        <f>(VLOOKUP($A310,rets_12M!$A:$I,COLUMN(G$4),FALSE)/12)</f>
        <v>1.7924272510844125E-2</v>
      </c>
      <c r="H310" s="41">
        <f>(VLOOKUP($A310,rets_12M!$A:$I,COLUMN(H$4),FALSE)/12)</f>
        <v>-1.5244008287150066E-2</v>
      </c>
    </row>
    <row r="311" spans="1:8" x14ac:dyDescent="0.35">
      <c r="A311" s="2">
        <v>42185</v>
      </c>
      <c r="B311" s="41">
        <f>(VLOOKUP($A311,rets_12M!$A:$I,COLUMN(B$4),FALSE)/12)</f>
        <v>-3.2998078702735384E-2</v>
      </c>
      <c r="C311" s="41">
        <f>(VLOOKUP($A311,rets_12M!$A:$I,COLUMN(C$4),FALSE)/12)</f>
        <v>-9.7840057935774192E-3</v>
      </c>
      <c r="D311" s="41">
        <f>(VLOOKUP($A311,rets_12M!$A:$I,COLUMN(D$4),FALSE)/12)</f>
        <v>1.5108839657117696E-3</v>
      </c>
      <c r="E311" s="41">
        <f>(VLOOKUP($A311,rets_12M!$A:$I,COLUMN(E$4),FALSE)/12)</f>
        <v>2.3676430304346665E-3</v>
      </c>
      <c r="F311" s="41">
        <f>(VLOOKUP($A311,rets_12M!$A:$I,COLUMN(F$4),FALSE)/12)</f>
        <v>5.6682403683627758E-3</v>
      </c>
      <c r="G311" s="41">
        <f>(VLOOKUP($A311,rets_12M!$A:$I,COLUMN(G$4),FALSE)/12)</f>
        <v>1.2503749357986649E-2</v>
      </c>
      <c r="H311" s="41">
        <f>(VLOOKUP($A311,rets_12M!$A:$I,COLUMN(H$4),FALSE)/12)</f>
        <v>-1.4602876534008083E-2</v>
      </c>
    </row>
    <row r="312" spans="1:8" x14ac:dyDescent="0.35">
      <c r="A312" s="2">
        <v>42216</v>
      </c>
      <c r="B312" s="41">
        <f>(VLOOKUP($A312,rets_12M!$A:$I,COLUMN(B$4),FALSE)/12)</f>
        <v>-3.8953038986950413E-2</v>
      </c>
      <c r="C312" s="41">
        <f>(VLOOKUP($A312,rets_12M!$A:$I,COLUMN(C$4),FALSE)/12)</f>
        <v>-1.2562210747469041E-2</v>
      </c>
      <c r="D312" s="41">
        <f>(VLOOKUP($A312,rets_12M!$A:$I,COLUMN(D$4),FALSE)/12)</f>
        <v>1.6880777630126631E-3</v>
      </c>
      <c r="E312" s="41">
        <f>(VLOOKUP($A312,rets_12M!$A:$I,COLUMN(E$4),FALSE)/12)</f>
        <v>3.6184696161104166E-3</v>
      </c>
      <c r="F312" s="41">
        <f>(VLOOKUP($A312,rets_12M!$A:$I,COLUMN(F$4),FALSE)/12)</f>
        <v>8.8886261061510794E-3</v>
      </c>
      <c r="G312" s="41">
        <f>(VLOOKUP($A312,rets_12M!$A:$I,COLUMN(G$4),FALSE)/12)</f>
        <v>1.56149801987062E-2</v>
      </c>
      <c r="H312" s="41">
        <f>(VLOOKUP($A312,rets_12M!$A:$I,COLUMN(H$4),FALSE)/12)</f>
        <v>-1.4437537986538934E-2</v>
      </c>
    </row>
    <row r="313" spans="1:8" x14ac:dyDescent="0.35">
      <c r="A313" s="2">
        <v>42247</v>
      </c>
      <c r="B313" s="41">
        <f>(VLOOKUP($A313,rets_12M!$A:$I,COLUMN(B$4),FALSE)/12)</f>
        <v>-3.8248863893192368E-2</v>
      </c>
      <c r="C313" s="41">
        <f>(VLOOKUP($A313,rets_12M!$A:$I,COLUMN(C$4),FALSE)/12)</f>
        <v>-1.0406633104883961E-2</v>
      </c>
      <c r="D313" s="41">
        <f>(VLOOKUP($A313,rets_12M!$A:$I,COLUMN(D$4),FALSE)/12)</f>
        <v>1.7435460112206203E-3</v>
      </c>
      <c r="E313" s="41">
        <f>(VLOOKUP($A313,rets_12M!$A:$I,COLUMN(E$4),FALSE)/12)</f>
        <v>2.5305137148222321E-3</v>
      </c>
      <c r="F313" s="41">
        <f>(VLOOKUP($A313,rets_12M!$A:$I,COLUMN(F$4),FALSE)/12)</f>
        <v>-1.0898201322948053E-4</v>
      </c>
      <c r="G313" s="41">
        <f>(VLOOKUP($A313,rets_12M!$A:$I,COLUMN(G$4),FALSE)/12)</f>
        <v>4.4000479358587419E-3</v>
      </c>
      <c r="H313" s="41">
        <f>(VLOOKUP($A313,rets_12M!$A:$I,COLUMN(H$4),FALSE)/12)</f>
        <v>-1.2066045898567199E-2</v>
      </c>
    </row>
    <row r="314" spans="1:8" x14ac:dyDescent="0.35">
      <c r="A314" s="2">
        <v>42277</v>
      </c>
      <c r="B314" s="41">
        <f>(VLOOKUP($A314,rets_12M!$A:$I,COLUMN(B$4),FALSE)/12)</f>
        <v>-3.7358761449482809E-2</v>
      </c>
      <c r="C314" s="41">
        <f>(VLOOKUP($A314,rets_12M!$A:$I,COLUMN(C$4),FALSE)/12)</f>
        <v>-7.0278590027806898E-3</v>
      </c>
      <c r="D314" s="41">
        <f>(VLOOKUP($A314,rets_12M!$A:$I,COLUMN(D$4),FALSE)/12)</f>
        <v>2.062897272965547E-3</v>
      </c>
      <c r="E314" s="41">
        <f>(VLOOKUP($A314,rets_12M!$A:$I,COLUMN(E$4),FALSE)/12)</f>
        <v>4.4567773537764381E-3</v>
      </c>
      <c r="F314" s="41">
        <f>(VLOOKUP($A314,rets_12M!$A:$I,COLUMN(F$4),FALSE)/12)</f>
        <v>-1.1004747899967249E-3</v>
      </c>
      <c r="G314" s="41">
        <f>(VLOOKUP($A314,rets_12M!$A:$I,COLUMN(G$4),FALSE)/12)</f>
        <v>2.9882799926068495E-3</v>
      </c>
      <c r="H314" s="41">
        <f>(VLOOKUP($A314,rets_12M!$A:$I,COLUMN(H$4),FALSE)/12)</f>
        <v>-7.3503048077857196E-3</v>
      </c>
    </row>
    <row r="315" spans="1:8" x14ac:dyDescent="0.35">
      <c r="A315" s="2">
        <v>42308</v>
      </c>
      <c r="B315" s="41">
        <f>(VLOOKUP($A315,rets_12M!$A:$I,COLUMN(B$4),FALSE)/12)</f>
        <v>-3.4326980480770597E-2</v>
      </c>
      <c r="C315" s="41">
        <f>(VLOOKUP($A315,rets_12M!$A:$I,COLUMN(C$4),FALSE)/12)</f>
        <v>-2.5687047687539266E-3</v>
      </c>
      <c r="D315" s="41">
        <f>(VLOOKUP($A315,rets_12M!$A:$I,COLUMN(D$4),FALSE)/12)</f>
        <v>1.8902631335422175E-3</v>
      </c>
      <c r="E315" s="41">
        <f>(VLOOKUP($A315,rets_12M!$A:$I,COLUMN(E$4),FALSE)/12)</f>
        <v>2.557954978873326E-3</v>
      </c>
      <c r="F315" s="41">
        <f>(VLOOKUP($A315,rets_12M!$A:$I,COLUMN(F$4),FALSE)/12)</f>
        <v>3.9631111361544584E-3</v>
      </c>
      <c r="G315" s="41">
        <f>(VLOOKUP($A315,rets_12M!$A:$I,COLUMN(G$4),FALSE)/12)</f>
        <v>1.0493350252420227E-2</v>
      </c>
      <c r="H315" s="41">
        <f>(VLOOKUP($A315,rets_12M!$A:$I,COLUMN(H$4),FALSE)/12)</f>
        <v>-6.2801683885387871E-3</v>
      </c>
    </row>
    <row r="316" spans="1:8" x14ac:dyDescent="0.35">
      <c r="A316" s="2">
        <v>42338</v>
      </c>
      <c r="B316" s="41">
        <f>(VLOOKUP($A316,rets_12M!$A:$I,COLUMN(B$4),FALSE)/12)</f>
        <v>-3.2686823408001088E-2</v>
      </c>
      <c r="C316" s="41">
        <f>(VLOOKUP($A316,rets_12M!$A:$I,COLUMN(C$4),FALSE)/12)</f>
        <v>-8.2034313179186833E-3</v>
      </c>
      <c r="D316" s="41">
        <f>(VLOOKUP($A316,rets_12M!$A:$I,COLUMN(D$4),FALSE)/12)</f>
        <v>1.652645192984729E-3</v>
      </c>
      <c r="E316" s="41">
        <f>(VLOOKUP($A316,rets_12M!$A:$I,COLUMN(E$4),FALSE)/12)</f>
        <v>1.1913222809683173E-3</v>
      </c>
      <c r="F316" s="41">
        <f>(VLOOKUP($A316,rets_12M!$A:$I,COLUMN(F$4),FALSE)/12)</f>
        <v>1.8970561345766912E-3</v>
      </c>
      <c r="G316" s="41">
        <f>(VLOOKUP($A316,rets_12M!$A:$I,COLUMN(G$4),FALSE)/12)</f>
        <v>6.9257074010393715E-3</v>
      </c>
      <c r="H316" s="41">
        <f>(VLOOKUP($A316,rets_12M!$A:$I,COLUMN(H$4),FALSE)/12)</f>
        <v>-3.4456703680128173E-3</v>
      </c>
    </row>
    <row r="317" spans="1:8" x14ac:dyDescent="0.35">
      <c r="A317" s="2">
        <v>42369</v>
      </c>
      <c r="B317" s="41">
        <f>(VLOOKUP($A317,rets_12M!$A:$I,COLUMN(B$4),FALSE)/12)</f>
        <v>-3.3525318378057216E-2</v>
      </c>
      <c r="C317" s="41">
        <f>(VLOOKUP($A317,rets_12M!$A:$I,COLUMN(C$4),FALSE)/12)</f>
        <v>-9.1061376096684323E-3</v>
      </c>
      <c r="D317" s="41">
        <f>(VLOOKUP($A317,rets_12M!$A:$I,COLUMN(D$4),FALSE)/12)</f>
        <v>1.2030032003255327E-3</v>
      </c>
      <c r="E317" s="41">
        <f>(VLOOKUP($A317,rets_12M!$A:$I,COLUMN(E$4),FALSE)/12)</f>
        <v>1.0021133840235434E-3</v>
      </c>
      <c r="F317" s="41">
        <f>(VLOOKUP($A317,rets_12M!$A:$I,COLUMN(F$4),FALSE)/12)</f>
        <v>7.1546505228398116E-4</v>
      </c>
      <c r="G317" s="41">
        <f>(VLOOKUP($A317,rets_12M!$A:$I,COLUMN(G$4),FALSE)/12)</f>
        <v>7.6115270889564601E-3</v>
      </c>
      <c r="H317" s="41">
        <f>(VLOOKUP($A317,rets_12M!$A:$I,COLUMN(H$4),FALSE)/12)</f>
        <v>-6.8793608212237378E-4</v>
      </c>
    </row>
    <row r="318" spans="1:8" x14ac:dyDescent="0.35">
      <c r="A318" s="2">
        <v>42400</v>
      </c>
      <c r="B318" s="41">
        <f>(VLOOKUP($A318,rets_12M!$A:$I,COLUMN(B$4),FALSE)/12)</f>
        <v>-3.3645287045491502E-2</v>
      </c>
      <c r="C318" s="41">
        <f>(VLOOKUP($A318,rets_12M!$A:$I,COLUMN(C$4),FALSE)/12)</f>
        <v>-1.0952704379311553E-2</v>
      </c>
      <c r="D318" s="41">
        <f>(VLOOKUP($A318,rets_12M!$A:$I,COLUMN(D$4),FALSE)/12)</f>
        <v>1.7899991994864879E-3</v>
      </c>
      <c r="E318" s="41">
        <f>(VLOOKUP($A318,rets_12M!$A:$I,COLUMN(E$4),FALSE)/12)</f>
        <v>7.5674963629993963E-4</v>
      </c>
      <c r="F318" s="41">
        <f>(VLOOKUP($A318,rets_12M!$A:$I,COLUMN(F$4),FALSE)/12)</f>
        <v>-1.0746274309303416E-3</v>
      </c>
      <c r="G318" s="41">
        <f>(VLOOKUP($A318,rets_12M!$A:$I,COLUMN(G$4),FALSE)/12)</f>
        <v>3.0410763806821097E-3</v>
      </c>
      <c r="H318" s="41">
        <f>(VLOOKUP($A318,rets_12M!$A:$I,COLUMN(H$4),FALSE)/12)</f>
        <v>-2.9043995721405591E-3</v>
      </c>
    </row>
    <row r="319" spans="1:8" x14ac:dyDescent="0.35">
      <c r="A319" s="2">
        <v>42429</v>
      </c>
      <c r="B319" s="41">
        <f>(VLOOKUP($A319,rets_12M!$A:$I,COLUMN(B$4),FALSE)/12)</f>
        <v>-4.1260815586966197E-2</v>
      </c>
      <c r="C319" s="41">
        <f>(VLOOKUP($A319,rets_12M!$A:$I,COLUMN(C$4),FALSE)/12)</f>
        <v>1.0583416677637329E-3</v>
      </c>
      <c r="D319" s="41">
        <f>(VLOOKUP($A319,rets_12M!$A:$I,COLUMN(D$4),FALSE)/12)</f>
        <v>2.9086455054792757E-3</v>
      </c>
      <c r="E319" s="41">
        <f>(VLOOKUP($A319,rets_12M!$A:$I,COLUMN(E$4),FALSE)/12)</f>
        <v>3.2157326652407412E-3</v>
      </c>
      <c r="F319" s="41">
        <f>(VLOOKUP($A319,rets_12M!$A:$I,COLUMN(F$4),FALSE)/12)</f>
        <v>-5.5689855851016228E-3</v>
      </c>
      <c r="G319" s="41">
        <f>(VLOOKUP($A319,rets_12M!$A:$I,COLUMN(G$4),FALSE)/12)</f>
        <v>-3.9823667142508123E-3</v>
      </c>
      <c r="H319" s="41">
        <f>(VLOOKUP($A319,rets_12M!$A:$I,COLUMN(H$4),FALSE)/12)</f>
        <v>4.4580283259827063E-3</v>
      </c>
    </row>
    <row r="320" spans="1:8" x14ac:dyDescent="0.35">
      <c r="A320" s="2">
        <v>42460</v>
      </c>
      <c r="B320" s="41">
        <f>(VLOOKUP($A320,rets_12M!$A:$I,COLUMN(B$4),FALSE)/12)</f>
        <v>-3.3553875744428856E-2</v>
      </c>
      <c r="C320" s="41">
        <f>(VLOOKUP($A320,rets_12M!$A:$I,COLUMN(C$4),FALSE)/12)</f>
        <v>3.2718747815613605E-3</v>
      </c>
      <c r="D320" s="41">
        <f>(VLOOKUP($A320,rets_12M!$A:$I,COLUMN(D$4),FALSE)/12)</f>
        <v>2.9561180859453695E-3</v>
      </c>
      <c r="E320" s="41">
        <f>(VLOOKUP($A320,rets_12M!$A:$I,COLUMN(E$4),FALSE)/12)</f>
        <v>2.388305295518256E-3</v>
      </c>
      <c r="F320" s="41">
        <f>(VLOOKUP($A320,rets_12M!$A:$I,COLUMN(F$4),FALSE)/12)</f>
        <v>1.1241580192972906E-3</v>
      </c>
      <c r="G320" s="41">
        <f>(VLOOKUP($A320,rets_12M!$A:$I,COLUMN(G$4),FALSE)/12)</f>
        <v>3.4461439380963168E-3</v>
      </c>
      <c r="H320" s="41">
        <f>(VLOOKUP($A320,rets_12M!$A:$I,COLUMN(H$4),FALSE)/12)</f>
        <v>5.0387491476428141E-3</v>
      </c>
    </row>
    <row r="321" spans="1:8" x14ac:dyDescent="0.35">
      <c r="A321" s="2">
        <v>42490</v>
      </c>
      <c r="B321" s="41">
        <f>(VLOOKUP($A321,rets_12M!$A:$I,COLUMN(B$4),FALSE)/12)</f>
        <v>-3.3602624879099652E-2</v>
      </c>
      <c r="C321" s="41">
        <f>(VLOOKUP($A321,rets_12M!$A:$I,COLUMN(C$4),FALSE)/12)</f>
        <v>7.1810641049698436E-3</v>
      </c>
      <c r="D321" s="41">
        <f>(VLOOKUP($A321,rets_12M!$A:$I,COLUMN(D$4),FALSE)/12)</f>
        <v>2.6730494042728572E-3</v>
      </c>
      <c r="E321" s="41">
        <f>(VLOOKUP($A321,rets_12M!$A:$I,COLUMN(E$4),FALSE)/12)</f>
        <v>2.5266253436162325E-3</v>
      </c>
      <c r="F321" s="41">
        <f>(VLOOKUP($A321,rets_12M!$A:$I,COLUMN(F$4),FALSE)/12)</f>
        <v>6.9023386747509485E-4</v>
      </c>
      <c r="G321" s="41">
        <f>(VLOOKUP($A321,rets_12M!$A:$I,COLUMN(G$4),FALSE)/12)</f>
        <v>-8.6020884523510532E-4</v>
      </c>
      <c r="H321" s="41">
        <f>(VLOOKUP($A321,rets_12M!$A:$I,COLUMN(H$4),FALSE)/12)</f>
        <v>9.2461588371398427E-3</v>
      </c>
    </row>
    <row r="322" spans="1:8" x14ac:dyDescent="0.35">
      <c r="A322" s="2">
        <v>42521</v>
      </c>
      <c r="B322" s="41">
        <f>(VLOOKUP($A322,rets_12M!$A:$I,COLUMN(B$4),FALSE)/12)</f>
        <v>-2.8680354085173849E-2</v>
      </c>
      <c r="C322" s="41">
        <f>(VLOOKUP($A322,rets_12M!$A:$I,COLUMN(C$4),FALSE)/12)</f>
        <v>1.4403009312451975E-3</v>
      </c>
      <c r="D322" s="41">
        <f>(VLOOKUP($A322,rets_12M!$A:$I,COLUMN(D$4),FALSE)/12)</f>
        <v>3.1316378323957652E-3</v>
      </c>
      <c r="E322" s="41">
        <f>(VLOOKUP($A322,rets_12M!$A:$I,COLUMN(E$4),FALSE)/12)</f>
        <v>2.365303696675721E-3</v>
      </c>
      <c r="F322" s="41">
        <f>(VLOOKUP($A322,rets_12M!$A:$I,COLUMN(F$4),FALSE)/12)</f>
        <v>1.0599258942567968E-3</v>
      </c>
      <c r="G322" s="41">
        <f>(VLOOKUP($A322,rets_12M!$A:$I,COLUMN(G$4),FALSE)/12)</f>
        <v>8.4775574603549819E-4</v>
      </c>
      <c r="H322" s="41">
        <f>(VLOOKUP($A322,rets_12M!$A:$I,COLUMN(H$4),FALSE)/12)</f>
        <v>9.276497201771372E-3</v>
      </c>
    </row>
    <row r="323" spans="1:8" x14ac:dyDescent="0.35">
      <c r="A323" s="2">
        <v>42551</v>
      </c>
      <c r="B323" s="41">
        <f>(VLOOKUP($A323,rets_12M!$A:$I,COLUMN(B$4),FALSE)/12)</f>
        <v>-2.7955716328627089E-2</v>
      </c>
      <c r="C323" s="41">
        <f>(VLOOKUP($A323,rets_12M!$A:$I,COLUMN(C$4),FALSE)/12)</f>
        <v>1.0031680241487114E-2</v>
      </c>
      <c r="D323" s="41">
        <f>(VLOOKUP($A323,rets_12M!$A:$I,COLUMN(D$4),FALSE)/12)</f>
        <v>3.8908162552456771E-3</v>
      </c>
      <c r="E323" s="41">
        <f>(VLOOKUP($A323,rets_12M!$A:$I,COLUMN(E$4),FALSE)/12)</f>
        <v>5.5999469680151166E-3</v>
      </c>
      <c r="F323" s="41">
        <f>(VLOOKUP($A323,rets_12M!$A:$I,COLUMN(F$4),FALSE)/12)</f>
        <v>3.0242668995124622E-3</v>
      </c>
      <c r="G323" s="41">
        <f>(VLOOKUP($A323,rets_12M!$A:$I,COLUMN(G$4),FALSE)/12)</f>
        <v>9.2333167317036147E-4</v>
      </c>
      <c r="H323" s="41">
        <f>(VLOOKUP($A323,rets_12M!$A:$I,COLUMN(H$4),FALSE)/12)</f>
        <v>1.5287199502035775E-2</v>
      </c>
    </row>
    <row r="324" spans="1:8" x14ac:dyDescent="0.35">
      <c r="A324" s="2">
        <v>42582</v>
      </c>
      <c r="B324" s="41">
        <f>(VLOOKUP($A324,rets_12M!$A:$I,COLUMN(B$4),FALSE)/12)</f>
        <v>-2.9128293604087408E-2</v>
      </c>
      <c r="C324" s="41">
        <f>(VLOOKUP($A324,rets_12M!$A:$I,COLUMN(C$4),FALSE)/12)</f>
        <v>1.89970130579943E-2</v>
      </c>
      <c r="D324" s="41">
        <f>(VLOOKUP($A324,rets_12M!$A:$I,COLUMN(D$4),FALSE)/12)</f>
        <v>3.3661884710165144E-3</v>
      </c>
      <c r="E324" s="41">
        <f>(VLOOKUP($A324,rets_12M!$A:$I,COLUMN(E$4),FALSE)/12)</f>
        <v>4.75780467474977E-3</v>
      </c>
      <c r="F324" s="41">
        <f>(VLOOKUP($A324,rets_12M!$A:$I,COLUMN(F$4),FALSE)/12)</f>
        <v>4.3676871293476527E-3</v>
      </c>
      <c r="G324" s="41">
        <f>(VLOOKUP($A324,rets_12M!$A:$I,COLUMN(G$4),FALSE)/12)</f>
        <v>3.1980514630334245E-3</v>
      </c>
      <c r="H324" s="41">
        <f>(VLOOKUP($A324,rets_12M!$A:$I,COLUMN(H$4),FALSE)/12)</f>
        <v>1.6556912628280889E-2</v>
      </c>
    </row>
    <row r="325" spans="1:8" x14ac:dyDescent="0.35">
      <c r="A325" s="2">
        <v>42613</v>
      </c>
      <c r="B325" s="41">
        <f>(VLOOKUP($A325,rets_12M!$A:$I,COLUMN(B$4),FALSE)/12)</f>
        <v>-2.3248168139071167E-2</v>
      </c>
      <c r="C325" s="41">
        <f>(VLOOKUP($A325,rets_12M!$A:$I,COLUMN(C$4),FALSE)/12)</f>
        <v>1.2257493541552885E-2</v>
      </c>
      <c r="D325" s="41">
        <f>(VLOOKUP($A325,rets_12M!$A:$I,COLUMN(D$4),FALSE)/12)</f>
        <v>2.4517630550558813E-3</v>
      </c>
      <c r="E325" s="41">
        <f>(VLOOKUP($A325,rets_12M!$A:$I,COLUMN(E$4),FALSE)/12)</f>
        <v>3.8624083954626278E-3</v>
      </c>
      <c r="F325" s="41">
        <f>(VLOOKUP($A325,rets_12M!$A:$I,COLUMN(F$4),FALSE)/12)</f>
        <v>1.0177066727396952E-2</v>
      </c>
      <c r="G325" s="41">
        <f>(VLOOKUP($A325,rets_12M!$A:$I,COLUMN(G$4),FALSE)/12)</f>
        <v>1.0466979562851067E-2</v>
      </c>
      <c r="H325" s="41">
        <f>(VLOOKUP($A325,rets_12M!$A:$I,COLUMN(H$4),FALSE)/12)</f>
        <v>1.3241963220479417E-2</v>
      </c>
    </row>
    <row r="326" spans="1:8" x14ac:dyDescent="0.35">
      <c r="A326" s="2">
        <v>42643</v>
      </c>
      <c r="B326" s="41">
        <f>(VLOOKUP($A326,rets_12M!$A:$I,COLUMN(B$4),FALSE)/12)</f>
        <v>-1.6138821581658469E-2</v>
      </c>
      <c r="C326" s="41">
        <f>(VLOOKUP($A326,rets_12M!$A:$I,COLUMN(C$4),FALSE)/12)</f>
        <v>1.4162441140303924E-2</v>
      </c>
      <c r="D326" s="41">
        <f>(VLOOKUP($A326,rets_12M!$A:$I,COLUMN(D$4),FALSE)/12)</f>
        <v>2.5136609391082456E-3</v>
      </c>
      <c r="E326" s="41">
        <f>(VLOOKUP($A326,rets_12M!$A:$I,COLUMN(E$4),FALSE)/12)</f>
        <v>2.8634590375317868E-3</v>
      </c>
      <c r="F326" s="41">
        <f>(VLOOKUP($A326,rets_12M!$A:$I,COLUMN(F$4),FALSE)/12)</f>
        <v>1.2544802867383501E-2</v>
      </c>
      <c r="G326" s="41">
        <f>(VLOOKUP($A326,rets_12M!$A:$I,COLUMN(G$4),FALSE)/12)</f>
        <v>1.4703645340739183E-2</v>
      </c>
      <c r="H326" s="41">
        <f>(VLOOKUP($A326,rets_12M!$A:$I,COLUMN(H$4),FALSE)/12)</f>
        <v>1.4262728627945661E-2</v>
      </c>
    </row>
    <row r="327" spans="1:8" x14ac:dyDescent="0.35">
      <c r="A327" s="2">
        <v>42674</v>
      </c>
      <c r="B327" s="41">
        <f>(VLOOKUP($A327,rets_12M!$A:$I,COLUMN(B$4),FALSE)/12)</f>
        <v>-1.5518844042018745E-2</v>
      </c>
      <c r="C327" s="41">
        <f>(VLOOKUP($A327,rets_12M!$A:$I,COLUMN(C$4),FALSE)/12)</f>
        <v>8.7424136981745226E-3</v>
      </c>
      <c r="D327" s="41">
        <f>(VLOOKUP($A327,rets_12M!$A:$I,COLUMN(D$4),FALSE)/12)</f>
        <v>1.9284519311111488E-3</v>
      </c>
      <c r="E327" s="41">
        <f>(VLOOKUP($A327,rets_12M!$A:$I,COLUMN(E$4),FALSE)/12)</f>
        <v>2.5761150852419146E-3</v>
      </c>
      <c r="F327" s="41">
        <f>(VLOOKUP($A327,rets_12M!$A:$I,COLUMN(F$4),FALSE)/12)</f>
        <v>3.2721926380148147E-3</v>
      </c>
      <c r="G327" s="41">
        <f>(VLOOKUP($A327,rets_12M!$A:$I,COLUMN(G$4),FALSE)/12)</f>
        <v>3.2371975915622873E-3</v>
      </c>
      <c r="H327" s="41">
        <f>(VLOOKUP($A327,rets_12M!$A:$I,COLUMN(H$4),FALSE)/12)</f>
        <v>1.1353281375373633E-2</v>
      </c>
    </row>
    <row r="328" spans="1:8" x14ac:dyDescent="0.35">
      <c r="A328" s="2">
        <v>42704</v>
      </c>
      <c r="B328" s="41">
        <f>(VLOOKUP($A328,rets_12M!$A:$I,COLUMN(B$4),FALSE)/12)</f>
        <v>-8.1709452592229059E-3</v>
      </c>
      <c r="C328" s="41">
        <f>(VLOOKUP($A328,rets_12M!$A:$I,COLUMN(C$4),FALSE)/12)</f>
        <v>7.448814160697574E-3</v>
      </c>
      <c r="D328" s="41">
        <f>(VLOOKUP($A328,rets_12M!$A:$I,COLUMN(D$4),FALSE)/12)</f>
        <v>1.2993368112018862E-3</v>
      </c>
      <c r="E328" s="41">
        <f>(VLOOKUP($A328,rets_12M!$A:$I,COLUMN(E$4),FALSE)/12)</f>
        <v>6.2240032410991006E-5</v>
      </c>
      <c r="F328" s="41">
        <f>(VLOOKUP($A328,rets_12M!$A:$I,COLUMN(F$4),FALSE)/12)</f>
        <v>6.2259765799588807E-3</v>
      </c>
      <c r="G328" s="41">
        <f>(VLOOKUP($A328,rets_12M!$A:$I,COLUMN(G$4),FALSE)/12)</f>
        <v>3.109911741052259E-3</v>
      </c>
      <c r="H328" s="41">
        <f>(VLOOKUP($A328,rets_12M!$A:$I,COLUMN(H$4),FALSE)/12)</f>
        <v>5.7596388276950532E-3</v>
      </c>
    </row>
    <row r="329" spans="1:8" x14ac:dyDescent="0.35">
      <c r="A329" s="2">
        <v>42735</v>
      </c>
      <c r="B329" s="41">
        <f>(VLOOKUP($A329,rets_12M!$A:$I,COLUMN(B$4),FALSE)/12)</f>
        <v>2.517177603721656E-2</v>
      </c>
      <c r="C329" s="41">
        <f>(VLOOKUP($A329,rets_12M!$A:$I,COLUMN(C$4),FALSE)/12)</f>
        <v>6.1604046362436771E-3</v>
      </c>
      <c r="D329" s="41">
        <f>(VLOOKUP($A329,rets_12M!$A:$I,COLUMN(D$4),FALSE)/12)</f>
        <v>1.070896952190074E-3</v>
      </c>
      <c r="E329" s="41">
        <f>(VLOOKUP($A329,rets_12M!$A:$I,COLUMN(E$4),FALSE)/12)</f>
        <v>2.5654565595689682E-4</v>
      </c>
      <c r="F329" s="41">
        <f>(VLOOKUP($A329,rets_12M!$A:$I,COLUMN(F$4),FALSE)/12)</f>
        <v>9.558368802066286E-3</v>
      </c>
      <c r="G329" s="41">
        <f>(VLOOKUP($A329,rets_12M!$A:$I,COLUMN(G$4),FALSE)/12)</f>
        <v>5.4114744083266957E-3</v>
      </c>
      <c r="H329" s="41">
        <f>(VLOOKUP($A329,rets_12M!$A:$I,COLUMN(H$4),FALSE)/12)</f>
        <v>1.5440086935499624E-3</v>
      </c>
    </row>
    <row r="330" spans="1:8" x14ac:dyDescent="0.35">
      <c r="A330" s="2">
        <v>42766</v>
      </c>
      <c r="B330" s="41">
        <f>(VLOOKUP($A330,rets_12M!$A:$I,COLUMN(B$4),FALSE)/12)</f>
        <v>3.3561880790867173E-2</v>
      </c>
      <c r="C330" s="41">
        <f>(VLOOKUP($A330,rets_12M!$A:$I,COLUMN(C$4),FALSE)/12)</f>
        <v>5.8627431420019693E-3</v>
      </c>
      <c r="D330" s="41">
        <f>(VLOOKUP($A330,rets_12M!$A:$I,COLUMN(D$4),FALSE)/12)</f>
        <v>9.610424600057603E-5</v>
      </c>
      <c r="E330" s="41">
        <f>(VLOOKUP($A330,rets_12M!$A:$I,COLUMN(E$4),FALSE)/12)</f>
        <v>-1.9901319877027221E-3</v>
      </c>
      <c r="F330" s="41">
        <f>(VLOOKUP($A330,rets_12M!$A:$I,COLUMN(F$4),FALSE)/12)</f>
        <v>1.6315607734806632E-2</v>
      </c>
      <c r="G330" s="41">
        <f>(VLOOKUP($A330,rets_12M!$A:$I,COLUMN(G$4),FALSE)/12)</f>
        <v>1.7056132156749153E-2</v>
      </c>
      <c r="H330" s="41">
        <f>(VLOOKUP($A330,rets_12M!$A:$I,COLUMN(H$4),FALSE)/12)</f>
        <v>5.0647929558228872E-3</v>
      </c>
    </row>
    <row r="331" spans="1:8" x14ac:dyDescent="0.35">
      <c r="A331" s="2">
        <v>42794</v>
      </c>
      <c r="B331" s="41">
        <f>(VLOOKUP($A331,rets_12M!$A:$I,COLUMN(B$4),FALSE)/12)</f>
        <v>2.772877744899177E-2</v>
      </c>
      <c r="C331" s="41">
        <f>(VLOOKUP($A331,rets_12M!$A:$I,COLUMN(C$4),FALSE)/12)</f>
        <v>1.6661929213721929E-4</v>
      </c>
      <c r="D331" s="41">
        <f>(VLOOKUP($A331,rets_12M!$A:$I,COLUMN(D$4),FALSE)/12)</f>
        <v>-4.7289053648716384E-4</v>
      </c>
      <c r="E331" s="41">
        <f>(VLOOKUP($A331,rets_12M!$A:$I,COLUMN(E$4),FALSE)/12)</f>
        <v>-2.3813033820388649E-3</v>
      </c>
      <c r="F331" s="41">
        <f>(VLOOKUP($A331,rets_12M!$A:$I,COLUMN(F$4),FALSE)/12)</f>
        <v>2.0210887878264545E-2</v>
      </c>
      <c r="G331" s="41">
        <f>(VLOOKUP($A331,rets_12M!$A:$I,COLUMN(G$4),FALSE)/12)</f>
        <v>2.2904886613892044E-2</v>
      </c>
      <c r="H331" s="41">
        <f>(VLOOKUP($A331,rets_12M!$A:$I,COLUMN(H$4),FALSE)/12)</f>
        <v>-4.5041324738473443E-4</v>
      </c>
    </row>
    <row r="332" spans="1:8" x14ac:dyDescent="0.35">
      <c r="A332" s="2">
        <v>42825</v>
      </c>
      <c r="B332" s="41">
        <f>(VLOOKUP($A332,rets_12M!$A:$I,COLUMN(B$4),FALSE)/12)</f>
        <v>1.502508380537243E-2</v>
      </c>
      <c r="C332" s="41">
        <f>(VLOOKUP($A332,rets_12M!$A:$I,COLUMN(C$4),FALSE)/12)</f>
        <v>-2.4898981275967014E-4</v>
      </c>
      <c r="D332" s="41">
        <f>(VLOOKUP($A332,rets_12M!$A:$I,COLUMN(D$4),FALSE)/12)</f>
        <v>-2.2771749914350195E-4</v>
      </c>
      <c r="E332" s="41">
        <f>(VLOOKUP($A332,rets_12M!$A:$I,COLUMN(E$4),FALSE)/12)</f>
        <v>-2.3138314264977977E-3</v>
      </c>
      <c r="F332" s="41">
        <f>(VLOOKUP($A332,rets_12M!$A:$I,COLUMN(F$4),FALSE)/12)</f>
        <v>1.3579781214635989E-2</v>
      </c>
      <c r="G332" s="41">
        <f>(VLOOKUP($A332,rets_12M!$A:$I,COLUMN(G$4),FALSE)/12)</f>
        <v>1.8097287863655071E-2</v>
      </c>
      <c r="H332" s="41">
        <f>(VLOOKUP($A332,rets_12M!$A:$I,COLUMN(H$4),FALSE)/12)</f>
        <v>-4.8135484007409229E-4</v>
      </c>
    </row>
    <row r="333" spans="1:8" x14ac:dyDescent="0.35">
      <c r="A333" s="2">
        <v>42855</v>
      </c>
      <c r="B333" s="41">
        <f>(VLOOKUP($A333,rets_12M!$A:$I,COLUMN(B$4),FALSE)/12)</f>
        <v>-4.2961105433614311E-5</v>
      </c>
      <c r="C333" s="41">
        <f>(VLOOKUP($A333,rets_12M!$A:$I,COLUMN(C$4),FALSE)/12)</f>
        <v>-2.6962892372585832E-3</v>
      </c>
      <c r="D333" s="41">
        <f>(VLOOKUP($A333,rets_12M!$A:$I,COLUMN(D$4),FALSE)/12)</f>
        <v>7.6723632985923704E-5</v>
      </c>
      <c r="E333" s="41">
        <f>(VLOOKUP($A333,rets_12M!$A:$I,COLUMN(E$4),FALSE)/12)</f>
        <v>-1.3554519542186931E-3</v>
      </c>
      <c r="F333" s="41">
        <f>(VLOOKUP($A333,rets_12M!$A:$I,COLUMN(F$4),FALSE)/12)</f>
        <v>1.4098434004474266E-2</v>
      </c>
      <c r="G333" s="41">
        <f>(VLOOKUP($A333,rets_12M!$A:$I,COLUMN(G$4),FALSE)/12)</f>
        <v>2.4223745344680876E-2</v>
      </c>
      <c r="H333" s="41">
        <f>(VLOOKUP($A333,rets_12M!$A:$I,COLUMN(H$4),FALSE)/12)</f>
        <v>-4.4784055435491037E-3</v>
      </c>
    </row>
    <row r="334" spans="1:8" x14ac:dyDescent="0.35">
      <c r="A334" s="2">
        <v>42886</v>
      </c>
      <c r="B334" s="41">
        <f>(VLOOKUP($A334,rets_12M!$A:$I,COLUMN(B$4),FALSE)/12)</f>
        <v>-8.6220597362040487E-3</v>
      </c>
      <c r="C334" s="41">
        <f>(VLOOKUP($A334,rets_12M!$A:$I,COLUMN(C$4),FALSE)/12)</f>
        <v>2.5371343082373579E-3</v>
      </c>
      <c r="D334" s="41">
        <f>(VLOOKUP($A334,rets_12M!$A:$I,COLUMN(D$4),FALSE)/12)</f>
        <v>-4.1215818044309144E-4</v>
      </c>
      <c r="E334" s="41">
        <f>(VLOOKUP($A334,rets_12M!$A:$I,COLUMN(E$4),FALSE)/12)</f>
        <v>-6.0294395855216754E-4</v>
      </c>
      <c r="F334" s="41">
        <f>(VLOOKUP($A334,rets_12M!$A:$I,COLUMN(F$4),FALSE)/12)</f>
        <v>1.3654353562005284E-2</v>
      </c>
      <c r="G334" s="41">
        <f>(VLOOKUP($A334,rets_12M!$A:$I,COLUMN(G$4),FALSE)/12)</f>
        <v>2.3567185851114725E-2</v>
      </c>
      <c r="H334" s="41">
        <f>(VLOOKUP($A334,rets_12M!$A:$I,COLUMN(H$4),FALSE)/12)</f>
        <v>-1.0157776195036383E-3</v>
      </c>
    </row>
    <row r="335" spans="1:8" x14ac:dyDescent="0.35">
      <c r="A335" s="2">
        <v>42916</v>
      </c>
      <c r="B335" s="41">
        <f>(VLOOKUP($A335,rets_12M!$A:$I,COLUMN(B$4),FALSE)/12)</f>
        <v>-9.0197504801951822E-3</v>
      </c>
      <c r="C335" s="41">
        <f>(VLOOKUP($A335,rets_12M!$A:$I,COLUMN(C$4),FALSE)/12)</f>
        <v>-6.2214447847627934E-3</v>
      </c>
      <c r="D335" s="41">
        <f>(VLOOKUP($A335,rets_12M!$A:$I,COLUMN(D$4),FALSE)/12)</f>
        <v>-1.2237510742943898E-3</v>
      </c>
      <c r="E335" s="41">
        <f>(VLOOKUP($A335,rets_12M!$A:$I,COLUMN(E$4),FALSE)/12)</f>
        <v>-3.1430977837175653E-3</v>
      </c>
      <c r="F335" s="41">
        <f>(VLOOKUP($A335,rets_12M!$A:$I,COLUMN(F$4),FALSE)/12)</f>
        <v>1.3946670879632065E-2</v>
      </c>
      <c r="G335" s="41">
        <f>(VLOOKUP($A335,rets_12M!$A:$I,COLUMN(G$4),FALSE)/12)</f>
        <v>2.3419921925152076E-2</v>
      </c>
      <c r="H335" s="41">
        <f>(VLOOKUP($A335,rets_12M!$A:$I,COLUMN(H$4),FALSE)/12)</f>
        <v>-8.3799682277257426E-3</v>
      </c>
    </row>
    <row r="336" spans="1:8" x14ac:dyDescent="0.35">
      <c r="A336" s="2">
        <v>42947</v>
      </c>
      <c r="B336" s="41">
        <f>(VLOOKUP($A336,rets_12M!$A:$I,COLUMN(B$4),FALSE)/12)</f>
        <v>1.6458157039240234E-2</v>
      </c>
      <c r="C336" s="41">
        <f>(VLOOKUP($A336,rets_12M!$A:$I,COLUMN(C$4),FALSE)/12)</f>
        <v>-6.4622004529789707E-3</v>
      </c>
      <c r="D336" s="41">
        <f>(VLOOKUP($A336,rets_12M!$A:$I,COLUMN(D$4),FALSE)/12)</f>
        <v>-1.0241752046947217E-3</v>
      </c>
      <c r="E336" s="41">
        <f>(VLOOKUP($A336,rets_12M!$A:$I,COLUMN(E$4),FALSE)/12)</f>
        <v>-2.95130292200226E-3</v>
      </c>
      <c r="F336" s="41">
        <f>(VLOOKUP($A336,rets_12M!$A:$I,COLUMN(F$4),FALSE)/12)</f>
        <v>1.2264358479710302E-2</v>
      </c>
      <c r="G336" s="41">
        <f>(VLOOKUP($A336,rets_12M!$A:$I,COLUMN(G$4),FALSE)/12)</f>
        <v>2.0243735297799843E-2</v>
      </c>
      <c r="H336" s="41">
        <f>(VLOOKUP($A336,rets_12M!$A:$I,COLUMN(H$4),FALSE)/12)</f>
        <v>-7.2064552374974207E-3</v>
      </c>
    </row>
    <row r="337" spans="1:8" x14ac:dyDescent="0.35">
      <c r="A337" s="2">
        <v>42978</v>
      </c>
      <c r="B337" s="41">
        <f>(VLOOKUP($A337,rets_12M!$A:$I,COLUMN(B$4),FALSE)/12)</f>
        <v>1.0729288287948982E-2</v>
      </c>
      <c r="C337" s="41">
        <f>(VLOOKUP($A337,rets_12M!$A:$I,COLUMN(C$4),FALSE)/12)</f>
        <v>-7.1059657575327695E-4</v>
      </c>
      <c r="D337" s="41">
        <f>(VLOOKUP($A337,rets_12M!$A:$I,COLUMN(D$4),FALSE)/12)</f>
        <v>1.5314395604091682E-4</v>
      </c>
      <c r="E337" s="41">
        <f>(VLOOKUP($A337,rets_12M!$A:$I,COLUMN(E$4),FALSE)/12)</f>
        <v>-1.3735314362838165E-3</v>
      </c>
      <c r="F337" s="41">
        <f>(VLOOKUP($A337,rets_12M!$A:$I,COLUMN(F$4),FALSE)/12)</f>
        <v>1.2287110795406489E-2</v>
      </c>
      <c r="G337" s="41">
        <f>(VLOOKUP($A337,rets_12M!$A:$I,COLUMN(G$4),FALSE)/12)</f>
        <v>2.1111270595194614E-2</v>
      </c>
      <c r="H337" s="41">
        <f>(VLOOKUP($A337,rets_12M!$A:$I,COLUMN(H$4),FALSE)/12)</f>
        <v>-6.2279327470232126E-3</v>
      </c>
    </row>
    <row r="338" spans="1:8" x14ac:dyDescent="0.35">
      <c r="A338" s="2">
        <v>43008</v>
      </c>
      <c r="B338" s="41">
        <f>(VLOOKUP($A338,rets_12M!$A:$I,COLUMN(B$4),FALSE)/12)</f>
        <v>1.3844584303244534E-2</v>
      </c>
      <c r="C338" s="41">
        <f>(VLOOKUP($A338,rets_12M!$A:$I,COLUMN(C$4),FALSE)/12)</f>
        <v>-3.3951825632665689E-3</v>
      </c>
      <c r="D338" s="41">
        <f>(VLOOKUP($A338,rets_12M!$A:$I,COLUMN(D$4),FALSE)/12)</f>
        <v>-5.4714172372649639E-4</v>
      </c>
      <c r="E338" s="41">
        <f>(VLOOKUP($A338,rets_12M!$A:$I,COLUMN(E$4),FALSE)/12)</f>
        <v>-2.5780808849915626E-3</v>
      </c>
      <c r="F338" s="41">
        <f>(VLOOKUP($A338,rets_12M!$A:$I,COLUMN(F$4),FALSE)/12)</f>
        <v>1.4234559122307996E-2</v>
      </c>
      <c r="G338" s="41">
        <f>(VLOOKUP($A338,rets_12M!$A:$I,COLUMN(G$4),FALSE)/12)</f>
        <v>1.8688862346778429E-2</v>
      </c>
      <c r="H338" s="41">
        <f>(VLOOKUP($A338,rets_12M!$A:$I,COLUMN(H$4),FALSE)/12)</f>
        <v>-9.511637290407807E-3</v>
      </c>
    </row>
    <row r="339" spans="1:8" x14ac:dyDescent="0.35">
      <c r="A339" s="2">
        <v>43039</v>
      </c>
      <c r="B339" s="41">
        <f>(VLOOKUP($A339,rets_12M!$A:$I,COLUMN(B$4),FALSE)/12)</f>
        <v>1.7539728246339464E-2</v>
      </c>
      <c r="C339" s="41">
        <f>(VLOOKUP($A339,rets_12M!$A:$I,COLUMN(C$4),FALSE)/12)</f>
        <v>-1.5531097449731819E-3</v>
      </c>
      <c r="D339" s="41">
        <f>(VLOOKUP($A339,rets_12M!$A:$I,COLUMN(D$4),FALSE)/12)</f>
        <v>-1.370225148898859E-4</v>
      </c>
      <c r="E339" s="41">
        <f>(VLOOKUP($A339,rets_12M!$A:$I,COLUMN(E$4),FALSE)/12)</f>
        <v>-1.8881162314434801E-3</v>
      </c>
      <c r="F339" s="41">
        <f>(VLOOKUP($A339,rets_12M!$A:$I,COLUMN(F$4),FALSE)/12)</f>
        <v>1.8326346117350716E-2</v>
      </c>
      <c r="G339" s="41">
        <f>(VLOOKUP($A339,rets_12M!$A:$I,COLUMN(G$4),FALSE)/12)</f>
        <v>2.4879535961210991E-2</v>
      </c>
      <c r="H339" s="41">
        <f>(VLOOKUP($A339,rets_12M!$A:$I,COLUMN(H$4),FALSE)/12)</f>
        <v>-7.4560215533703194E-3</v>
      </c>
    </row>
    <row r="340" spans="1:8" x14ac:dyDescent="0.35">
      <c r="A340" s="2">
        <v>43069</v>
      </c>
      <c r="B340" s="41">
        <f>(VLOOKUP($A340,rets_12M!$A:$I,COLUMN(B$4),FALSE)/12)</f>
        <v>1.7549269285640545E-2</v>
      </c>
      <c r="C340" s="41">
        <f>(VLOOKUP($A340,rets_12M!$A:$I,COLUMN(C$4),FALSE)/12)</f>
        <v>5.736262421304668E-3</v>
      </c>
      <c r="D340" s="41">
        <f>(VLOOKUP($A340,rets_12M!$A:$I,COLUMN(D$4),FALSE)/12)</f>
        <v>7.5466585189308078E-4</v>
      </c>
      <c r="E340" s="41">
        <f>(VLOOKUP($A340,rets_12M!$A:$I,COLUMN(E$4),FALSE)/12)</f>
        <v>5.7972178807909802E-4</v>
      </c>
      <c r="F340" s="41">
        <f>(VLOOKUP($A340,rets_12M!$A:$I,COLUMN(F$4),FALSE)/12)</f>
        <v>1.7554147120471115E-2</v>
      </c>
      <c r="G340" s="41">
        <f>(VLOOKUP($A340,rets_12M!$A:$I,COLUMN(G$4),FALSE)/12)</f>
        <v>2.6503543413438729E-2</v>
      </c>
      <c r="H340" s="41">
        <f>(VLOOKUP($A340,rets_12M!$A:$I,COLUMN(H$4),FALSE)/12)</f>
        <v>1.8678002281842984E-4</v>
      </c>
    </row>
    <row r="341" spans="1:8" x14ac:dyDescent="0.35">
      <c r="A341" s="2">
        <v>43100</v>
      </c>
      <c r="B341" s="41">
        <f>(VLOOKUP($A341,rets_12M!$A:$I,COLUMN(B$4),FALSE)/12)</f>
        <v>1.4809246417609742E-2</v>
      </c>
      <c r="C341" s="41">
        <f>(VLOOKUP($A341,rets_12M!$A:$I,COLUMN(C$4),FALSE)/12)</f>
        <v>9.7716256426971793E-3</v>
      </c>
      <c r="D341" s="41">
        <f>(VLOOKUP($A341,rets_12M!$A:$I,COLUMN(D$4),FALSE)/12)</f>
        <v>7.1002661129537792E-4</v>
      </c>
      <c r="E341" s="41">
        <f>(VLOOKUP($A341,rets_12M!$A:$I,COLUMN(E$4),FALSE)/12)</f>
        <v>7.379758051675086E-4</v>
      </c>
      <c r="F341" s="41">
        <f>(VLOOKUP($A341,rets_12M!$A:$I,COLUMN(F$4),FALSE)/12)</f>
        <v>1.6566314209255268E-2</v>
      </c>
      <c r="G341" s="41">
        <f>(VLOOKUP($A341,rets_12M!$A:$I,COLUMN(G$4),FALSE)/12)</f>
        <v>2.5763452995368214E-2</v>
      </c>
      <c r="H341" s="41">
        <f>(VLOOKUP($A341,rets_12M!$A:$I,COLUMN(H$4),FALSE)/12)</f>
        <v>1.572665374653226E-3</v>
      </c>
    </row>
    <row r="342" spans="1:8" x14ac:dyDescent="0.35">
      <c r="A342" s="2">
        <v>43131</v>
      </c>
      <c r="B342" s="41">
        <f>(VLOOKUP($A342,rets_12M!$A:$I,COLUMN(B$4),FALSE)/12)</f>
        <v>1.8869024617452861E-2</v>
      </c>
      <c r="C342" s="41">
        <f>(VLOOKUP($A342,rets_12M!$A:$I,COLUMN(C$4),FALSE)/12)</f>
        <v>7.3676346202412408E-3</v>
      </c>
      <c r="D342" s="41">
        <f>(VLOOKUP($A342,rets_12M!$A:$I,COLUMN(D$4),FALSE)/12)</f>
        <v>6.5484672879293859E-4</v>
      </c>
      <c r="E342" s="41">
        <f>(VLOOKUP($A342,rets_12M!$A:$I,COLUMN(E$4),FALSE)/12)</f>
        <v>-1.0594202843810334E-3</v>
      </c>
      <c r="F342" s="41">
        <f>(VLOOKUP($A342,rets_12M!$A:$I,COLUMN(F$4),FALSE)/12)</f>
        <v>2.0378124298135847E-2</v>
      </c>
      <c r="G342" s="41">
        <f>(VLOOKUP($A342,rets_12M!$A:$I,COLUMN(G$4),FALSE)/12)</f>
        <v>2.9423537937661098E-2</v>
      </c>
      <c r="H342" s="41">
        <f>(VLOOKUP($A342,rets_12M!$A:$I,COLUMN(H$4),FALSE)/12)</f>
        <v>1.265593512715472E-3</v>
      </c>
    </row>
    <row r="343" spans="1:8" x14ac:dyDescent="0.35">
      <c r="A343" s="2">
        <v>43159</v>
      </c>
      <c r="B343" s="41">
        <f>(VLOOKUP($A343,rets_12M!$A:$I,COLUMN(B$4),FALSE)/12)</f>
        <v>1.4625279211018175E-2</v>
      </c>
      <c r="C343" s="41">
        <f>(VLOOKUP($A343,rets_12M!$A:$I,COLUMN(C$4),FALSE)/12)</f>
        <v>2.6492127638562679E-3</v>
      </c>
      <c r="D343" s="41">
        <f>(VLOOKUP($A343,rets_12M!$A:$I,COLUMN(D$4),FALSE)/12)</f>
        <v>6.0374199658486116E-4</v>
      </c>
      <c r="E343" s="41">
        <f>(VLOOKUP($A343,rets_12M!$A:$I,COLUMN(E$4),FALSE)/12)</f>
        <v>-2.1325652104603929E-3</v>
      </c>
      <c r="F343" s="41">
        <f>(VLOOKUP($A343,rets_12M!$A:$I,COLUMN(F$4),FALSE)/12)</f>
        <v>1.2574901161354088E-2</v>
      </c>
      <c r="G343" s="41">
        <f>(VLOOKUP($A343,rets_12M!$A:$I,COLUMN(G$4),FALSE)/12)</f>
        <v>2.3267952991672464E-2</v>
      </c>
      <c r="H343" s="41">
        <f>(VLOOKUP($A343,rets_12M!$A:$I,COLUMN(H$4),FALSE)/12)</f>
        <v>2.6258447467450061E-3</v>
      </c>
    </row>
    <row r="344" spans="1:8" x14ac:dyDescent="0.35">
      <c r="A344" s="2">
        <v>43190</v>
      </c>
      <c r="B344" s="41">
        <f>(VLOOKUP($A344,rets_12M!$A:$I,COLUMN(B$4),FALSE)/12)</f>
        <v>2.6447333028098818E-2</v>
      </c>
      <c r="C344" s="41">
        <f>(VLOOKUP($A344,rets_12M!$A:$I,COLUMN(C$4),FALSE)/12)</f>
        <v>3.3075424161989795E-3</v>
      </c>
      <c r="D344" s="41">
        <f>(VLOOKUP($A344,rets_12M!$A:$I,COLUMN(D$4),FALSE)/12)</f>
        <v>6.061202766014332E-4</v>
      </c>
      <c r="E344" s="41">
        <f>(VLOOKUP($A344,rets_12M!$A:$I,COLUMN(E$4),FALSE)/12)</f>
        <v>-1.3823378503574717E-3</v>
      </c>
      <c r="F344" s="41">
        <f>(VLOOKUP($A344,rets_12M!$A:$I,COLUMN(F$4),FALSE)/12)</f>
        <v>9.9006842438564644E-3</v>
      </c>
      <c r="G344" s="41">
        <f>(VLOOKUP($A344,rets_12M!$A:$I,COLUMN(G$4),FALSE)/12)</f>
        <v>1.6770797604234482E-2</v>
      </c>
      <c r="H344" s="41">
        <f>(VLOOKUP($A344,rets_12M!$A:$I,COLUMN(H$4),FALSE)/12)</f>
        <v>2.4648840299501726E-3</v>
      </c>
    </row>
    <row r="345" spans="1:8" x14ac:dyDescent="0.35">
      <c r="A345" s="2">
        <v>43220</v>
      </c>
      <c r="B345" s="41">
        <f>(VLOOKUP($A345,rets_12M!$A:$I,COLUMN(B$4),FALSE)/12)</f>
        <v>3.7338929790880049E-2</v>
      </c>
      <c r="C345" s="41">
        <f>(VLOOKUP($A345,rets_12M!$A:$I,COLUMN(C$4),FALSE)/12)</f>
        <v>1.6176344957136712E-3</v>
      </c>
      <c r="D345" s="41">
        <f>(VLOOKUP($A345,rets_12M!$A:$I,COLUMN(D$4),FALSE)/12)</f>
        <v>1.2281329780529834E-4</v>
      </c>
      <c r="E345" s="41">
        <f>(VLOOKUP($A345,rets_12M!$A:$I,COLUMN(E$4),FALSE)/12)</f>
        <v>-3.1521380964861048E-3</v>
      </c>
      <c r="F345" s="41">
        <f>(VLOOKUP($A345,rets_12M!$A:$I,COLUMN(F$4),FALSE)/12)</f>
        <v>9.2073842762674576E-3</v>
      </c>
      <c r="G345" s="41">
        <f>(VLOOKUP($A345,rets_12M!$A:$I,COLUMN(G$4),FALSE)/12)</f>
        <v>1.450468091850469E-2</v>
      </c>
      <c r="H345" s="41">
        <f>(VLOOKUP($A345,rets_12M!$A:$I,COLUMN(H$4),FALSE)/12)</f>
        <v>5.3245675091795341E-6</v>
      </c>
    </row>
    <row r="346" spans="1:8" x14ac:dyDescent="0.35">
      <c r="A346" s="2">
        <v>43251</v>
      </c>
      <c r="B346" s="41">
        <f>(VLOOKUP($A346,rets_12M!$A:$I,COLUMN(B$4),FALSE)/12)</f>
        <v>4.6682874269694176E-2</v>
      </c>
      <c r="C346" s="41">
        <f>(VLOOKUP($A346,rets_12M!$A:$I,COLUMN(C$4),FALSE)/12)</f>
        <v>5.631924235462623E-5</v>
      </c>
      <c r="D346" s="41">
        <f>(VLOOKUP($A346,rets_12M!$A:$I,COLUMN(D$4),FALSE)/12)</f>
        <v>5.0270274310881824E-4</v>
      </c>
      <c r="E346" s="41">
        <f>(VLOOKUP($A346,rets_12M!$A:$I,COLUMN(E$4),FALSE)/12)</f>
        <v>-3.0000582020363875E-3</v>
      </c>
      <c r="F346" s="41">
        <f>(VLOOKUP($A346,rets_12M!$A:$I,COLUMN(F$4),FALSE)/12)</f>
        <v>1.0054409430968025E-2</v>
      </c>
      <c r="G346" s="41">
        <f>(VLOOKUP($A346,rets_12M!$A:$I,COLUMN(G$4),FALSE)/12)</f>
        <v>1.6099205152505403E-2</v>
      </c>
      <c r="H346" s="41">
        <f>(VLOOKUP($A346,rets_12M!$A:$I,COLUMN(H$4),FALSE)/12)</f>
        <v>-1.3299757633858378E-4</v>
      </c>
    </row>
    <row r="347" spans="1:8" x14ac:dyDescent="0.35">
      <c r="A347" s="2">
        <v>43281</v>
      </c>
      <c r="B347" s="41">
        <f>(VLOOKUP($A347,rets_12M!$A:$I,COLUMN(B$4),FALSE)/12)</f>
        <v>4.9186672925049468E-2</v>
      </c>
      <c r="C347" s="41">
        <f>(VLOOKUP($A347,rets_12M!$A:$I,COLUMN(C$4),FALSE)/12)</f>
        <v>-1.0158596626402376E-3</v>
      </c>
      <c r="D347" s="41">
        <f>(VLOOKUP($A347,rets_12M!$A:$I,COLUMN(D$4),FALSE)/12)</f>
        <v>8.0889149840488817E-4</v>
      </c>
      <c r="E347" s="41">
        <f>(VLOOKUP($A347,rets_12M!$A:$I,COLUMN(E$4),FALSE)/12)</f>
        <v>-2.6255071468149018E-3</v>
      </c>
      <c r="F347" s="41">
        <f>(VLOOKUP($A347,rets_12M!$A:$I,COLUMN(F$4),FALSE)/12)</f>
        <v>1.0007368310250972E-2</v>
      </c>
      <c r="G347" s="41">
        <f>(VLOOKUP($A347,rets_12M!$A:$I,COLUMN(G$4),FALSE)/12)</f>
        <v>1.9654657951512017E-2</v>
      </c>
      <c r="H347" s="41">
        <f>(VLOOKUP($A347,rets_12M!$A:$I,COLUMN(H$4),FALSE)/12)</f>
        <v>-4.7509930147808982E-4</v>
      </c>
    </row>
    <row r="348" spans="1:8" x14ac:dyDescent="0.35">
      <c r="A348" s="2">
        <v>43312</v>
      </c>
      <c r="B348" s="41">
        <f>(VLOOKUP($A348,rets_12M!$A:$I,COLUMN(B$4),FALSE)/12)</f>
        <v>3.157304216470045E-2</v>
      </c>
      <c r="C348" s="41">
        <f>(VLOOKUP($A348,rets_12M!$A:$I,COLUMN(C$4),FALSE)/12)</f>
        <v>-4.6059265874144883E-3</v>
      </c>
      <c r="D348" s="41">
        <f>(VLOOKUP($A348,rets_12M!$A:$I,COLUMN(D$4),FALSE)/12)</f>
        <v>6.2198213963549076E-4</v>
      </c>
      <c r="E348" s="41">
        <f>(VLOOKUP($A348,rets_12M!$A:$I,COLUMN(E$4),FALSE)/12)</f>
        <v>-3.3633587713894817E-3</v>
      </c>
      <c r="F348" s="41">
        <f>(VLOOKUP($A348,rets_12M!$A:$I,COLUMN(F$4),FALSE)/12)</f>
        <v>1.1443259429717819E-2</v>
      </c>
      <c r="G348" s="41">
        <f>(VLOOKUP($A348,rets_12M!$A:$I,COLUMN(G$4),FALSE)/12)</f>
        <v>1.8125121490042233E-2</v>
      </c>
      <c r="H348" s="41">
        <f>(VLOOKUP($A348,rets_12M!$A:$I,COLUMN(H$4),FALSE)/12)</f>
        <v>-2.7653373479363161E-3</v>
      </c>
    </row>
    <row r="349" spans="1:8" x14ac:dyDescent="0.35">
      <c r="A349" s="2">
        <v>43343</v>
      </c>
      <c r="B349" s="41">
        <f>(VLOOKUP($A349,rets_12M!$A:$I,COLUMN(B$4),FALSE)/12)</f>
        <v>3.3642725866448141E-2</v>
      </c>
      <c r="C349" s="41">
        <f>(VLOOKUP($A349,rets_12M!$A:$I,COLUMN(C$4),FALSE)/12)</f>
        <v>-9.1650397548517868E-3</v>
      </c>
      <c r="D349" s="41">
        <f>(VLOOKUP($A349,rets_12M!$A:$I,COLUMN(D$4),FALSE)/12)</f>
        <v>2.703413871041338E-6</v>
      </c>
      <c r="E349" s="41">
        <f>(VLOOKUP($A349,rets_12M!$A:$I,COLUMN(E$4),FALSE)/12)</f>
        <v>-3.5645527649023991E-3</v>
      </c>
      <c r="F349" s="41">
        <f>(VLOOKUP($A349,rets_12M!$A:$I,COLUMN(F$4),FALSE)/12)</f>
        <v>1.4227282776917963E-2</v>
      </c>
      <c r="G349" s="41">
        <f>(VLOOKUP($A349,rets_12M!$A:$I,COLUMN(G$4),FALSE)/12)</f>
        <v>2.2019253393523824E-2</v>
      </c>
      <c r="H349" s="41">
        <f>(VLOOKUP($A349,rets_12M!$A:$I,COLUMN(H$4),FALSE)/12)</f>
        <v>-2.3769273112894396E-3</v>
      </c>
    </row>
    <row r="350" spans="1:8" x14ac:dyDescent="0.35">
      <c r="A350" s="2">
        <v>43373</v>
      </c>
      <c r="B350" s="41">
        <f>(VLOOKUP($A350,rets_12M!$A:$I,COLUMN(B$4),FALSE)/12)</f>
        <v>2.9020045670637779E-2</v>
      </c>
      <c r="C350" s="41">
        <f>(VLOOKUP($A350,rets_12M!$A:$I,COLUMN(C$4),FALSE)/12)</f>
        <v>-7.6701805631091509E-3</v>
      </c>
      <c r="D350" s="41">
        <f>(VLOOKUP($A350,rets_12M!$A:$I,COLUMN(D$4),FALSE)/12)</f>
        <v>2.1060516416889405E-4</v>
      </c>
      <c r="E350" s="41">
        <f>(VLOOKUP($A350,rets_12M!$A:$I,COLUMN(E$4),FALSE)/12)</f>
        <v>-3.47654947948949E-3</v>
      </c>
      <c r="F350" s="41">
        <f>(VLOOKUP($A350,rets_12M!$A:$I,COLUMN(F$4),FALSE)/12)</f>
        <v>1.2768788049686916E-2</v>
      </c>
      <c r="G350" s="41">
        <f>(VLOOKUP($A350,rets_12M!$A:$I,COLUMN(G$4),FALSE)/12)</f>
        <v>2.182038509340763E-2</v>
      </c>
      <c r="H350" s="41">
        <f>(VLOOKUP($A350,rets_12M!$A:$I,COLUMN(H$4),FALSE)/12)</f>
        <v>-2.5566949346906473E-3</v>
      </c>
    </row>
    <row r="351" spans="1:8" x14ac:dyDescent="0.35">
      <c r="A351" s="2">
        <v>43404</v>
      </c>
      <c r="B351" s="41">
        <f>(VLOOKUP($A351,rets_12M!$A:$I,COLUMN(B$4),FALSE)/12)</f>
        <v>2.3485951773858278E-2</v>
      </c>
      <c r="C351" s="41">
        <f>(VLOOKUP($A351,rets_12M!$A:$I,COLUMN(C$4),FALSE)/12)</f>
        <v>-5.6159611153371964E-3</v>
      </c>
      <c r="D351" s="41">
        <f>(VLOOKUP($A351,rets_12M!$A:$I,COLUMN(D$4),FALSE)/12)</f>
        <v>4.4986069082934382E-4</v>
      </c>
      <c r="E351" s="41">
        <f>(VLOOKUP($A351,rets_12M!$A:$I,COLUMN(E$4),FALSE)/12)</f>
        <v>-3.5211953496680493E-3</v>
      </c>
      <c r="F351" s="41">
        <f>(VLOOKUP($A351,rets_12M!$A:$I,COLUMN(F$4),FALSE)/12)</f>
        <v>3.9563003818413227E-3</v>
      </c>
      <c r="G351" s="41">
        <f>(VLOOKUP($A351,rets_12M!$A:$I,COLUMN(G$4),FALSE)/12)</f>
        <v>8.3859526922940488E-3</v>
      </c>
      <c r="H351" s="41">
        <f>(VLOOKUP($A351,rets_12M!$A:$I,COLUMN(H$4),FALSE)/12)</f>
        <v>-1.3411933501762303E-3</v>
      </c>
    </row>
    <row r="352" spans="1:8" x14ac:dyDescent="0.35">
      <c r="A352" s="2">
        <v>43434</v>
      </c>
      <c r="B352" s="41">
        <f>(VLOOKUP($A352,rets_12M!$A:$I,COLUMN(B$4),FALSE)/12)</f>
        <v>-6.6176374516085934E-4</v>
      </c>
      <c r="C352" s="41">
        <f>(VLOOKUP($A352,rets_12M!$A:$I,COLUMN(C$4),FALSE)/12)</f>
        <v>-5.4149310448218342E-3</v>
      </c>
      <c r="D352" s="41">
        <f>(VLOOKUP($A352,rets_12M!$A:$I,COLUMN(D$4),FALSE)/12)</f>
        <v>5.0502374260443428E-4</v>
      </c>
      <c r="E352" s="41">
        <f>(VLOOKUP($A352,rets_12M!$A:$I,COLUMN(E$4),FALSE)/12)</f>
        <v>-2.3024329078671171E-3</v>
      </c>
      <c r="F352" s="41">
        <f>(VLOOKUP($A352,rets_12M!$A:$I,COLUMN(F$4),FALSE)/12)</f>
        <v>2.9542300452065815E-3</v>
      </c>
      <c r="G352" s="41">
        <f>(VLOOKUP($A352,rets_12M!$A:$I,COLUMN(G$4),FALSE)/12)</f>
        <v>6.333179701660363E-3</v>
      </c>
      <c r="H352" s="41">
        <f>(VLOOKUP($A352,rets_12M!$A:$I,COLUMN(H$4),FALSE)/12)</f>
        <v>-3.125585251120925E-3</v>
      </c>
    </row>
    <row r="353" spans="1:8" x14ac:dyDescent="0.35">
      <c r="A353" s="2">
        <v>43465</v>
      </c>
      <c r="B353" s="41">
        <f>(VLOOKUP($A353,rets_12M!$A:$I,COLUMN(B$4),FALSE)/12)</f>
        <v>-1.1329830129668919E-2</v>
      </c>
      <c r="C353" s="41">
        <f>(VLOOKUP($A353,rets_12M!$A:$I,COLUMN(C$4),FALSE)/12)</f>
        <v>-3.9282088829328083E-3</v>
      </c>
      <c r="D353" s="41">
        <f>(VLOOKUP($A353,rets_12M!$A:$I,COLUMN(D$4),FALSE)/12)</f>
        <v>1.1384322014538577E-3</v>
      </c>
      <c r="E353" s="41">
        <f>(VLOOKUP($A353,rets_12M!$A:$I,COLUMN(E$4),FALSE)/12)</f>
        <v>-6.9132876356774642E-4</v>
      </c>
      <c r="F353" s="41">
        <f>(VLOOKUP($A353,rets_12M!$A:$I,COLUMN(F$4),FALSE)/12)</f>
        <v>-5.8019246736630004E-3</v>
      </c>
      <c r="G353" s="41">
        <f>(VLOOKUP($A353,rets_12M!$A:$I,COLUMN(G$4),FALSE)/12)</f>
        <v>-2.166581226779938E-3</v>
      </c>
      <c r="H353" s="41">
        <f>(VLOOKUP($A353,rets_12M!$A:$I,COLUMN(H$4),FALSE)/12)</f>
        <v>1.1821694117079377E-4</v>
      </c>
    </row>
    <row r="354" spans="1:8" x14ac:dyDescent="0.35">
      <c r="A354" s="2">
        <v>43496</v>
      </c>
      <c r="B354" s="41">
        <f>(VLOOKUP($A354,rets_12M!$A:$I,COLUMN(B$4),FALSE)/12)</f>
        <v>-2.9014123356634705E-3</v>
      </c>
      <c r="C354" s="41">
        <f>(VLOOKUP($A354,rets_12M!$A:$I,COLUMN(C$4),FALSE)/12)</f>
        <v>-3.3906810365862037E-3</v>
      </c>
      <c r="D354" s="41">
        <f>(VLOOKUP($A354,rets_12M!$A:$I,COLUMN(D$4),FALSE)/12)</f>
        <v>1.5567552195756562E-3</v>
      </c>
      <c r="E354" s="41">
        <f>(VLOOKUP($A354,rets_12M!$A:$I,COLUMN(E$4),FALSE)/12)</f>
        <v>1.3600268197352567E-3</v>
      </c>
      <c r="F354" s="41">
        <f>(VLOOKUP($A354,rets_12M!$A:$I,COLUMN(F$4),FALSE)/12)</f>
        <v>-4.0701496577593794E-3</v>
      </c>
      <c r="G354" s="41">
        <f>(VLOOKUP($A354,rets_12M!$A:$I,COLUMN(G$4),FALSE)/12)</f>
        <v>-1.7622681784417633E-3</v>
      </c>
      <c r="H354" s="41">
        <f>(VLOOKUP($A354,rets_12M!$A:$I,COLUMN(H$4),FALSE)/12)</f>
        <v>-1.8788663210712042E-3</v>
      </c>
    </row>
    <row r="355" spans="1:8" x14ac:dyDescent="0.35">
      <c r="A355" s="2">
        <v>43524</v>
      </c>
      <c r="B355" s="41">
        <f>(VLOOKUP($A355,rets_12M!$A:$I,COLUMN(B$4),FALSE)/12)</f>
        <v>7.9339265772097409E-3</v>
      </c>
      <c r="C355" s="41">
        <f>(VLOOKUP($A355,rets_12M!$A:$I,COLUMN(C$4),FALSE)/12)</f>
        <v>-2.421516346075949E-3</v>
      </c>
      <c r="D355" s="41">
        <f>(VLOOKUP($A355,rets_12M!$A:$I,COLUMN(D$4),FALSE)/12)</f>
        <v>1.2427005157819766E-3</v>
      </c>
      <c r="E355" s="41">
        <f>(VLOOKUP($A355,rets_12M!$A:$I,COLUMN(E$4),FALSE)/12)</f>
        <v>1.5857394348722058E-3</v>
      </c>
      <c r="F355" s="41">
        <f>(VLOOKUP($A355,rets_12M!$A:$I,COLUMN(F$4),FALSE)/12)</f>
        <v>1.6270144787515206E-3</v>
      </c>
      <c r="G355" s="41">
        <f>(VLOOKUP($A355,rets_12M!$A:$I,COLUMN(G$4),FALSE)/12)</f>
        <v>1.6425245515676774E-3</v>
      </c>
      <c r="H355" s="41">
        <f>(VLOOKUP($A355,rets_12M!$A:$I,COLUMN(H$4),FALSE)/12)</f>
        <v>-5.5433774647986505E-3</v>
      </c>
    </row>
    <row r="356" spans="1:8" x14ac:dyDescent="0.35">
      <c r="A356" s="2">
        <v>43555</v>
      </c>
      <c r="B356" s="41">
        <f>(VLOOKUP($A356,rets_12M!$A:$I,COLUMN(B$4),FALSE)/12)</f>
        <v>5.2996315413696615E-4</v>
      </c>
      <c r="C356" s="41">
        <f>(VLOOKUP($A356,rets_12M!$A:$I,COLUMN(C$4),FALSE)/12)</f>
        <v>-4.1176747674093557E-3</v>
      </c>
      <c r="D356" s="41">
        <f>(VLOOKUP($A356,rets_12M!$A:$I,COLUMN(D$4),FALSE)/12)</f>
        <v>1.4849927437956729E-3</v>
      </c>
      <c r="E356" s="41">
        <f>(VLOOKUP($A356,rets_12M!$A:$I,COLUMN(E$4),FALSE)/12)</f>
        <v>2.2516201581276873E-3</v>
      </c>
      <c r="F356" s="41">
        <f>(VLOOKUP($A356,rets_12M!$A:$I,COLUMN(F$4),FALSE)/12)</f>
        <v>5.5774142334506878E-3</v>
      </c>
      <c r="G356" s="41">
        <f>(VLOOKUP($A356,rets_12M!$A:$I,COLUMN(G$4),FALSE)/12)</f>
        <v>8.8268512652621336E-3</v>
      </c>
      <c r="H356" s="41">
        <f>(VLOOKUP($A356,rets_12M!$A:$I,COLUMN(H$4),FALSE)/12)</f>
        <v>-5.3400360720579632E-3</v>
      </c>
    </row>
    <row r="357" spans="1:8" x14ac:dyDescent="0.35">
      <c r="A357" s="2">
        <v>43585</v>
      </c>
      <c r="B357" s="41">
        <f>(VLOOKUP($A357,rets_12M!$A:$I,COLUMN(B$4),FALSE)/12)</f>
        <v>-5.9683381456221429E-4</v>
      </c>
      <c r="C357" s="41">
        <f>(VLOOKUP($A357,rets_12M!$A:$I,COLUMN(C$4),FALSE)/12)</f>
        <v>-4.4168890412188593E-3</v>
      </c>
      <c r="D357" s="41">
        <f>(VLOOKUP($A357,rets_12M!$A:$I,COLUMN(D$4),FALSE)/12)</f>
        <v>1.2341028076492029E-3</v>
      </c>
      <c r="E357" s="41">
        <f>(VLOOKUP($A357,rets_12M!$A:$I,COLUMN(E$4),FALSE)/12)</f>
        <v>2.899802761171614E-3</v>
      </c>
      <c r="F357" s="41">
        <f>(VLOOKUP($A357,rets_12M!$A:$I,COLUMN(F$4),FALSE)/12)</f>
        <v>8.9081410415460614E-3</v>
      </c>
      <c r="G357" s="41">
        <f>(VLOOKUP($A357,rets_12M!$A:$I,COLUMN(G$4),FALSE)/12)</f>
        <v>1.3522861423883203E-2</v>
      </c>
      <c r="H357" s="41">
        <f>(VLOOKUP($A357,rets_12M!$A:$I,COLUMN(H$4),FALSE)/12)</f>
        <v>-3.6580840122289646E-3</v>
      </c>
    </row>
    <row r="358" spans="1:8" x14ac:dyDescent="0.35">
      <c r="A358" s="2">
        <v>43616</v>
      </c>
      <c r="B358" s="41">
        <f>(VLOOKUP($A358,rets_12M!$A:$I,COLUMN(B$4),FALSE)/12)</f>
        <v>-1.165313570817747E-2</v>
      </c>
      <c r="C358" s="41">
        <f>(VLOOKUP($A358,rets_12M!$A:$I,COLUMN(C$4),FALSE)/12)</f>
        <v>-1.9504706256748088E-3</v>
      </c>
      <c r="D358" s="41">
        <f>(VLOOKUP($A358,rets_12M!$A:$I,COLUMN(D$4),FALSE)/12)</f>
        <v>1.3062366673857184E-3</v>
      </c>
      <c r="E358" s="41">
        <f>(VLOOKUP($A358,rets_12M!$A:$I,COLUMN(E$4),FALSE)/12)</f>
        <v>4.0249748997320993E-3</v>
      </c>
      <c r="F358" s="41">
        <f>(VLOOKUP($A358,rets_12M!$A:$I,COLUMN(F$4),FALSE)/12)</f>
        <v>9.1371311431191293E-4</v>
      </c>
      <c r="G358" s="41">
        <f>(VLOOKUP($A358,rets_12M!$A:$I,COLUMN(G$4),FALSE)/12)</f>
        <v>6.2528345181994682E-4</v>
      </c>
      <c r="H358" s="41">
        <f>(VLOOKUP($A358,rets_12M!$A:$I,COLUMN(H$4),FALSE)/12)</f>
        <v>-2.189966275961889E-3</v>
      </c>
    </row>
    <row r="359" spans="1:8" x14ac:dyDescent="0.35">
      <c r="A359" s="2">
        <v>43646</v>
      </c>
      <c r="B359" s="41">
        <f>(VLOOKUP($A359,rets_12M!$A:$I,COLUMN(B$4),FALSE)/12)</f>
        <v>-8.9079467115848274E-3</v>
      </c>
      <c r="C359" s="41">
        <f>(VLOOKUP($A359,rets_12M!$A:$I,COLUMN(C$4),FALSE)/12)</f>
        <v>7.9295278365045796E-3</v>
      </c>
      <c r="D359" s="41">
        <f>(VLOOKUP($A359,rets_12M!$A:$I,COLUMN(D$4),FALSE)/12)</f>
        <v>1.6603024285932373E-3</v>
      </c>
      <c r="E359" s="41">
        <f>(VLOOKUP($A359,rets_12M!$A:$I,COLUMN(E$4),FALSE)/12)</f>
        <v>5.0410493858774608E-3</v>
      </c>
      <c r="F359" s="41">
        <f>(VLOOKUP($A359,rets_12M!$A:$I,COLUMN(F$4),FALSE)/12)</f>
        <v>6.2427000684683138E-3</v>
      </c>
      <c r="G359" s="41">
        <f>(VLOOKUP($A359,rets_12M!$A:$I,COLUMN(G$4),FALSE)/12)</f>
        <v>6.0685749640537008E-3</v>
      </c>
      <c r="H359" s="41">
        <f>(VLOOKUP($A359,rets_12M!$A:$I,COLUMN(H$4),FALSE)/12)</f>
        <v>1.4622549398879414E-5</v>
      </c>
    </row>
    <row r="360" spans="1:8" x14ac:dyDescent="0.35">
      <c r="A360" s="2">
        <v>43677</v>
      </c>
      <c r="B360" s="41">
        <f>(VLOOKUP($A360,rets_12M!$A:$I,COLUMN(B$4),FALSE)/12)</f>
        <v>-6.0661628879937852E-3</v>
      </c>
      <c r="C360" s="41">
        <f>(VLOOKUP($A360,rets_12M!$A:$I,COLUMN(C$4),FALSE)/12)</f>
        <v>1.106735876470368E-2</v>
      </c>
      <c r="D360" s="41">
        <f>(VLOOKUP($A360,rets_12M!$A:$I,COLUMN(D$4),FALSE)/12)</f>
        <v>1.8128746778702058E-3</v>
      </c>
      <c r="E360" s="41">
        <f>(VLOOKUP($A360,rets_12M!$A:$I,COLUMN(E$4),FALSE)/12)</f>
        <v>5.2703209104506543E-3</v>
      </c>
      <c r="F360" s="41">
        <f>(VLOOKUP($A360,rets_12M!$A:$I,COLUMN(F$4),FALSE)/12)</f>
        <v>4.3223086900129699E-3</v>
      </c>
      <c r="G360" s="41">
        <f>(VLOOKUP($A360,rets_12M!$A:$I,COLUMN(G$4),FALSE)/12)</f>
        <v>5.8328939104773476E-3</v>
      </c>
      <c r="H360" s="41">
        <f>(VLOOKUP($A360,rets_12M!$A:$I,COLUMN(H$4),FALSE)/12)</f>
        <v>2.1219006260307186E-4</v>
      </c>
    </row>
    <row r="361" spans="1:8" x14ac:dyDescent="0.35">
      <c r="A361" s="2">
        <v>43708</v>
      </c>
      <c r="B361" s="41">
        <f>(VLOOKUP($A361,rets_12M!$A:$I,COLUMN(B$4),FALSE)/12)</f>
        <v>-1.5047467775206843E-2</v>
      </c>
      <c r="C361" s="41">
        <f>(VLOOKUP($A361,rets_12M!$A:$I,COLUMN(C$4),FALSE)/12)</f>
        <v>1.9319925810594385E-2</v>
      </c>
      <c r="D361" s="41">
        <f>(VLOOKUP($A361,rets_12M!$A:$I,COLUMN(D$4),FALSE)/12)</f>
        <v>2.6515424578401245E-3</v>
      </c>
      <c r="E361" s="41">
        <f>(VLOOKUP($A361,rets_12M!$A:$I,COLUMN(E$4),FALSE)/12)</f>
        <v>7.030097210971864E-3</v>
      </c>
      <c r="F361" s="41">
        <f>(VLOOKUP($A361,rets_12M!$A:$I,COLUMN(F$4),FALSE)/12)</f>
        <v>1.1331016769905444E-4</v>
      </c>
      <c r="G361" s="41">
        <f>(VLOOKUP($A361,rets_12M!$A:$I,COLUMN(G$4),FALSE)/12)</f>
        <v>-9.0103240422580633E-4</v>
      </c>
      <c r="H361" s="41">
        <f>(VLOOKUP($A361,rets_12M!$A:$I,COLUMN(H$4),FALSE)/12)</f>
        <v>1.3202841851527314E-3</v>
      </c>
    </row>
    <row r="362" spans="1:8" x14ac:dyDescent="0.35">
      <c r="A362" s="2">
        <v>43738</v>
      </c>
      <c r="B362" s="41">
        <f>(VLOOKUP($A362,rets_12M!$A:$I,COLUMN(B$4),FALSE)/12)</f>
        <v>-1.5142144127955956E-2</v>
      </c>
      <c r="C362" s="41">
        <f>(VLOOKUP($A362,rets_12M!$A:$I,COLUMN(C$4),FALSE)/12)</f>
        <v>1.6395243158267809E-2</v>
      </c>
      <c r="D362" s="41">
        <f>(VLOOKUP($A362,rets_12M!$A:$I,COLUMN(D$4),FALSE)/12)</f>
        <v>2.6205740176652448E-3</v>
      </c>
      <c r="E362" s="41">
        <f>(VLOOKUP($A362,rets_12M!$A:$I,COLUMN(E$4),FALSE)/12)</f>
        <v>7.1251824793125418E-3</v>
      </c>
      <c r="F362" s="41">
        <f>(VLOOKUP($A362,rets_12M!$A:$I,COLUMN(F$4),FALSE)/12)</f>
        <v>1.2476645475178461E-3</v>
      </c>
      <c r="G362" s="41">
        <f>(VLOOKUP($A362,rets_12M!$A:$I,COLUMN(G$4),FALSE)/12)</f>
        <v>9.5454977930564677E-5</v>
      </c>
      <c r="H362" s="41">
        <f>(VLOOKUP($A362,rets_12M!$A:$I,COLUMN(H$4),FALSE)/12)</f>
        <v>1.7960650721704312E-3</v>
      </c>
    </row>
    <row r="363" spans="1:8" x14ac:dyDescent="0.35">
      <c r="A363" s="2">
        <v>43769</v>
      </c>
      <c r="B363" s="41">
        <f>(VLOOKUP($A363,rets_12M!$A:$I,COLUMN(B$4),FALSE)/12)</f>
        <v>-1.4822235790721413E-2</v>
      </c>
      <c r="C363" s="41">
        <f>(VLOOKUP($A363,rets_12M!$A:$I,COLUMN(C$4),FALSE)/12)</f>
        <v>1.7645065237511377E-2</v>
      </c>
      <c r="D363" s="41">
        <f>(VLOOKUP($A363,rets_12M!$A:$I,COLUMN(D$4),FALSE)/12)</f>
        <v>1.7446767803075598E-3</v>
      </c>
      <c r="E363" s="41">
        <f>(VLOOKUP($A363,rets_12M!$A:$I,COLUMN(E$4),FALSE)/12)</f>
        <v>7.3984381029037483E-3</v>
      </c>
      <c r="F363" s="41">
        <f>(VLOOKUP($A363,rets_12M!$A:$I,COLUMN(F$4),FALSE)/12)</f>
        <v>9.4880311069707179E-3</v>
      </c>
      <c r="G363" s="41">
        <f>(VLOOKUP($A363,rets_12M!$A:$I,COLUMN(G$4),FALSE)/12)</f>
        <v>1.1992980796309782E-2</v>
      </c>
      <c r="H363" s="41">
        <f>(VLOOKUP($A363,rets_12M!$A:$I,COLUMN(H$4),FALSE)/12)</f>
        <v>1.2285221538526996E-3</v>
      </c>
    </row>
    <row r="364" spans="1:8" x14ac:dyDescent="0.35">
      <c r="A364" s="2">
        <v>43799</v>
      </c>
      <c r="B364" s="41">
        <f>(VLOOKUP($A364,rets_12M!$A:$I,COLUMN(B$4),FALSE)/12)</f>
        <v>5.2457062018327338E-3</v>
      </c>
      <c r="C364" s="41">
        <f>(VLOOKUP($A364,rets_12M!$A:$I,COLUMN(C$4),FALSE)/12)</f>
        <v>1.3977615034329224E-2</v>
      </c>
      <c r="D364" s="41">
        <f>(VLOOKUP($A364,rets_12M!$A:$I,COLUMN(D$4),FALSE)/12)</f>
        <v>9.603398712763056E-4</v>
      </c>
      <c r="E364" s="41">
        <f>(VLOOKUP($A364,rets_12M!$A:$I,COLUMN(E$4),FALSE)/12)</f>
        <v>6.0168702448758311E-3</v>
      </c>
      <c r="F364" s="41">
        <f>(VLOOKUP($A364,rets_12M!$A:$I,COLUMN(F$4),FALSE)/12)</f>
        <v>1.1143623021086291E-2</v>
      </c>
      <c r="G364" s="41">
        <f>(VLOOKUP($A364,rets_12M!$A:$I,COLUMN(G$4),FALSE)/12)</f>
        <v>1.6219991199246258E-2</v>
      </c>
      <c r="H364" s="41">
        <f>(VLOOKUP($A364,rets_12M!$A:$I,COLUMN(H$4),FALSE)/12)</f>
        <v>7.3312664145732309E-4</v>
      </c>
    </row>
    <row r="365" spans="1:8" x14ac:dyDescent="0.35">
      <c r="A365" s="2">
        <v>43830</v>
      </c>
      <c r="B365" s="41">
        <f>(VLOOKUP($A365,rets_12M!$A:$I,COLUMN(B$4),FALSE)/12)</f>
        <v>1.7997530410387059E-2</v>
      </c>
      <c r="C365" s="41">
        <f>(VLOOKUP($A365,rets_12M!$A:$I,COLUMN(C$4),FALSE)/12)</f>
        <v>1.2964323727106652E-2</v>
      </c>
      <c r="D365" s="41">
        <f>(VLOOKUP($A365,rets_12M!$A:$I,COLUMN(D$4),FALSE)/12)</f>
        <v>-1.5879347560754375E-4</v>
      </c>
      <c r="E365" s="41">
        <f>(VLOOKUP($A365,rets_12M!$A:$I,COLUMN(E$4),FALSE)/12)</f>
        <v>3.5032217513077022E-3</v>
      </c>
      <c r="F365" s="41">
        <f>(VLOOKUP($A365,rets_12M!$A:$I,COLUMN(F$4),FALSE)/12)</f>
        <v>2.3609404260299616E-2</v>
      </c>
      <c r="G365" s="41">
        <f>(VLOOKUP($A365,rets_12M!$A:$I,COLUMN(G$4),FALSE)/12)</f>
        <v>3.0260070885547535E-2</v>
      </c>
      <c r="H365" s="41">
        <f>(VLOOKUP($A365,rets_12M!$A:$I,COLUMN(H$4),FALSE)/12)</f>
        <v>-1.3635234750805729E-3</v>
      </c>
    </row>
    <row r="366" spans="1:8" x14ac:dyDescent="0.35">
      <c r="A366" s="2">
        <v>43861</v>
      </c>
      <c r="B366" s="41">
        <f>(VLOOKUP($A366,rets_12M!$A:$I,COLUMN(B$4),FALSE)/12)</f>
        <v>-1.0403775481431074E-2</v>
      </c>
      <c r="C366" s="41">
        <f>(VLOOKUP($A366,rets_12M!$A:$I,COLUMN(C$4),FALSE)/12)</f>
        <v>1.3835872825434914E-2</v>
      </c>
      <c r="D366" s="41">
        <f>(VLOOKUP($A366,rets_12M!$A:$I,COLUMN(D$4),FALSE)/12)</f>
        <v>5.5702457715559962E-5</v>
      </c>
      <c r="E366" s="41">
        <f>(VLOOKUP($A366,rets_12M!$A:$I,COLUMN(E$4),FALSE)/12)</f>
        <v>5.2678082220428508E-3</v>
      </c>
      <c r="F366" s="41">
        <f>(VLOOKUP($A366,rets_12M!$A:$I,COLUMN(F$4),FALSE)/12)</f>
        <v>1.5514040223342554E-2</v>
      </c>
      <c r="G366" s="41">
        <f>(VLOOKUP($A366,rets_12M!$A:$I,COLUMN(G$4),FALSE)/12)</f>
        <v>2.3625695251837813E-2</v>
      </c>
      <c r="H366" s="41">
        <f>(VLOOKUP($A366,rets_12M!$A:$I,COLUMN(H$4),FALSE)/12)</f>
        <v>-1.7519733551082939E-3</v>
      </c>
    </row>
    <row r="367" spans="1:8" x14ac:dyDescent="0.35">
      <c r="A367" s="2">
        <v>43890</v>
      </c>
      <c r="B367" s="41">
        <f>(VLOOKUP($A367,rets_12M!$A:$I,COLUMN(B$4),FALSE)/12)</f>
        <v>-2.3575202537326655E-2</v>
      </c>
      <c r="C367" s="41">
        <f>(VLOOKUP($A367,rets_12M!$A:$I,COLUMN(C$4),FALSE)/12)</f>
        <v>1.3201452499640812E-2</v>
      </c>
      <c r="D367" s="41">
        <f>(VLOOKUP($A367,rets_12M!$A:$I,COLUMN(D$4),FALSE)/12)</f>
        <v>6.7207569995580974E-4</v>
      </c>
      <c r="E367" s="41">
        <f>(VLOOKUP($A367,rets_12M!$A:$I,COLUMN(E$4),FALSE)/12)</f>
        <v>7.8609992533472482E-3</v>
      </c>
      <c r="F367" s="41">
        <f>(VLOOKUP($A367,rets_12M!$A:$I,COLUMN(F$4),FALSE)/12)</f>
        <v>4.5374976967016796E-3</v>
      </c>
      <c r="G367" s="41">
        <f>(VLOOKUP($A367,rets_12M!$A:$I,COLUMN(G$4),FALSE)/12)</f>
        <v>1.450544443972194E-2</v>
      </c>
      <c r="H367" s="41">
        <f>(VLOOKUP($A367,rets_12M!$A:$I,COLUMN(H$4),FALSE)/12)</f>
        <v>5.652704792146005E-4</v>
      </c>
    </row>
    <row r="368" spans="1:8" x14ac:dyDescent="0.35">
      <c r="A368" s="2">
        <v>43921</v>
      </c>
      <c r="B368" s="41">
        <f>(VLOOKUP($A368,rets_12M!$A:$I,COLUMN(B$4),FALSE)/12)</f>
        <v>-4.2704918946640802E-2</v>
      </c>
      <c r="C368" s="41">
        <f>(VLOOKUP($A368,rets_12M!$A:$I,COLUMN(C$4),FALSE)/12)</f>
        <v>1.6692591808639634E-2</v>
      </c>
      <c r="D368" s="41">
        <f>(VLOOKUP($A368,rets_12M!$A:$I,COLUMN(D$4),FALSE)/12)</f>
        <v>-5.8112731920351157E-4</v>
      </c>
      <c r="E368" s="41">
        <f>(VLOOKUP($A368,rets_12M!$A:$I,COLUMN(E$4),FALSE)/12)</f>
        <v>9.0988337882259209E-3</v>
      </c>
      <c r="F368" s="41">
        <f>(VLOOKUP($A368,rets_12M!$A:$I,COLUMN(F$4),FALSE)/12)</f>
        <v>-7.7701434985701923E-3</v>
      </c>
      <c r="G368" s="41">
        <f>(VLOOKUP($A368,rets_12M!$A:$I,COLUMN(G$4),FALSE)/12)</f>
        <v>3.6570836950402899E-3</v>
      </c>
      <c r="H368" s="41">
        <f>(VLOOKUP($A368,rets_12M!$A:$I,COLUMN(H$4),FALSE)/12)</f>
        <v>9.0530572561845865E-5</v>
      </c>
    </row>
    <row r="369" spans="1:8" x14ac:dyDescent="0.35">
      <c r="A369" s="2">
        <v>43951</v>
      </c>
      <c r="B369" s="41">
        <f>(VLOOKUP($A369,rets_12M!$A:$I,COLUMN(B$4),FALSE)/12)</f>
        <v>-5.1430775095081517E-2</v>
      </c>
      <c r="C369" s="41">
        <f>(VLOOKUP($A369,rets_12M!$A:$I,COLUMN(C$4),FALSE)/12)</f>
        <v>2.3863796054349795E-2</v>
      </c>
      <c r="D369" s="41">
        <f>(VLOOKUP($A369,rets_12M!$A:$I,COLUMN(D$4),FALSE)/12)</f>
        <v>-4.580434019203309E-5</v>
      </c>
      <c r="E369" s="41">
        <f>(VLOOKUP($A369,rets_12M!$A:$I,COLUMN(E$4),FALSE)/12)</f>
        <v>9.8229635300509099E-3</v>
      </c>
      <c r="F369" s="41">
        <f>(VLOOKUP($A369,rets_12M!$A:$I,COLUMN(F$4),FALSE)/12)</f>
        <v>-1.1955019240109204E-3</v>
      </c>
      <c r="G369" s="41">
        <f>(VLOOKUP($A369,rets_12M!$A:$I,COLUMN(G$4),FALSE)/12)</f>
        <v>1.1945598946096628E-2</v>
      </c>
      <c r="H369" s="41">
        <f>(VLOOKUP($A369,rets_12M!$A:$I,COLUMN(H$4),FALSE)/12)</f>
        <v>1.5499875119489581E-3</v>
      </c>
    </row>
    <row r="370" spans="1:8" x14ac:dyDescent="0.35">
      <c r="A370" s="2">
        <v>43982</v>
      </c>
      <c r="B370" s="41">
        <f>(VLOOKUP($A370,rets_12M!$A:$I,COLUMN(B$4),FALSE)/12)</f>
        <v>-4.4983209583899786E-2</v>
      </c>
      <c r="C370" s="41">
        <f>(VLOOKUP($A370,rets_12M!$A:$I,COLUMN(C$4),FALSE)/12)</f>
        <v>2.5136018405054195E-2</v>
      </c>
      <c r="D370" s="41">
        <f>(VLOOKUP($A370,rets_12M!$A:$I,COLUMN(D$4),FALSE)/12)</f>
        <v>-6.5628365046629944E-4</v>
      </c>
      <c r="E370" s="41">
        <f>(VLOOKUP($A370,rets_12M!$A:$I,COLUMN(E$4),FALSE)/12)</f>
        <v>7.9332797778422868E-3</v>
      </c>
      <c r="F370" s="41">
        <f>(VLOOKUP($A370,rets_12M!$A:$I,COLUMN(F$4),FALSE)/12)</f>
        <v>8.8846200024012365E-3</v>
      </c>
      <c r="G370" s="41">
        <f>(VLOOKUP($A370,rets_12M!$A:$I,COLUMN(G$4),FALSE)/12)</f>
        <v>2.7474588031352165E-2</v>
      </c>
      <c r="H370" s="41">
        <f>(VLOOKUP($A370,rets_12M!$A:$I,COLUMN(H$4),FALSE)/12)</f>
        <v>-1.0591420474879061E-3</v>
      </c>
    </row>
    <row r="371" spans="1:8" x14ac:dyDescent="0.35">
      <c r="A371" s="2">
        <v>44012</v>
      </c>
      <c r="B371" s="41">
        <f>(VLOOKUP($A371,rets_12M!$A:$I,COLUMN(B$4),FALSE)/12)</f>
        <v>-3.9434235012597962E-2</v>
      </c>
      <c r="C371" s="41">
        <f>(VLOOKUP($A371,rets_12M!$A:$I,COLUMN(C$4),FALSE)/12)</f>
        <v>2.0066387043458478E-2</v>
      </c>
      <c r="D371" s="41">
        <f>(VLOOKUP($A371,rets_12M!$A:$I,COLUMN(D$4),FALSE)/12)</f>
        <v>-1.127912587376434E-3</v>
      </c>
      <c r="E371" s="41">
        <f>(VLOOKUP($A371,rets_12M!$A:$I,COLUMN(E$4),FALSE)/12)</f>
        <v>7.1907730321218999E-3</v>
      </c>
      <c r="F371" s="41">
        <f>(VLOOKUP($A371,rets_12M!$A:$I,COLUMN(F$4),FALSE)/12)</f>
        <v>4.6929446588482304E-3</v>
      </c>
      <c r="G371" s="41">
        <f>(VLOOKUP($A371,rets_12M!$A:$I,COLUMN(G$4),FALSE)/12)</f>
        <v>2.6240515916920799E-2</v>
      </c>
      <c r="H371" s="41">
        <f>(VLOOKUP($A371,rets_12M!$A:$I,COLUMN(H$4),FALSE)/12)</f>
        <v>-1.6586199195555522E-3</v>
      </c>
    </row>
    <row r="372" spans="1:8" x14ac:dyDescent="0.35">
      <c r="A372" s="2">
        <v>44043</v>
      </c>
      <c r="B372" s="41">
        <f>(VLOOKUP($A372,rets_12M!$A:$I,COLUMN(B$4),FALSE)/12)</f>
        <v>-3.8479885382396696E-2</v>
      </c>
      <c r="C372" s="41">
        <f>(VLOOKUP($A372,rets_12M!$A:$I,COLUMN(C$4),FALSE)/12)</f>
        <v>2.7987062353436971E-2</v>
      </c>
      <c r="D372" s="41">
        <f>(VLOOKUP($A372,rets_12M!$A:$I,COLUMN(D$4),FALSE)/12)</f>
        <v>-9.0621207230244061E-4</v>
      </c>
      <c r="E372" s="41">
        <f>(VLOOKUP($A372,rets_12M!$A:$I,COLUMN(E$4),FALSE)/12)</f>
        <v>8.0085466598372092E-3</v>
      </c>
      <c r="F372" s="41">
        <f>(VLOOKUP($A372,rets_12M!$A:$I,COLUMN(F$4),FALSE)/12)</f>
        <v>8.4464666642005502E-3</v>
      </c>
      <c r="G372" s="41">
        <f>(VLOOKUP($A372,rets_12M!$A:$I,COLUMN(G$4),FALSE)/12)</f>
        <v>3.1680232252929118E-2</v>
      </c>
      <c r="H372" s="41">
        <f>(VLOOKUP($A372,rets_12M!$A:$I,COLUMN(H$4),FALSE)/12)</f>
        <v>8.2136922936657897E-4</v>
      </c>
    </row>
    <row r="373" spans="1:8" x14ac:dyDescent="0.35">
      <c r="A373" s="2">
        <v>44074</v>
      </c>
      <c r="B373" s="41">
        <f>(VLOOKUP($A373,rets_12M!$A:$I,COLUMN(B$4),FALSE)/12)</f>
        <v>-3.5586556990010898E-2</v>
      </c>
      <c r="C373" s="41">
        <f>(VLOOKUP($A373,rets_12M!$A:$I,COLUMN(C$4),FALSE)/12)</f>
        <v>2.0935132222779467E-2</v>
      </c>
      <c r="D373" s="41">
        <f>(VLOOKUP($A373,rets_12M!$A:$I,COLUMN(D$4),FALSE)/12)</f>
        <v>-2.0912834650767078E-3</v>
      </c>
      <c r="E373" s="41">
        <f>(VLOOKUP($A373,rets_12M!$A:$I,COLUMN(E$4),FALSE)/12)</f>
        <v>5.046575539429869E-3</v>
      </c>
      <c r="F373" s="41">
        <f>(VLOOKUP($A373,rets_12M!$A:$I,COLUMN(F$4),FALSE)/12)</f>
        <v>1.7001735063367534E-2</v>
      </c>
      <c r="G373" s="41">
        <f>(VLOOKUP($A373,rets_12M!$A:$I,COLUMN(G$4),FALSE)/12)</f>
        <v>4.7529239498312205E-2</v>
      </c>
      <c r="H373" s="41">
        <f>(VLOOKUP($A373,rets_12M!$A:$I,COLUMN(H$4),FALSE)/12)</f>
        <v>-5.8137547764387321E-4</v>
      </c>
    </row>
    <row r="374" spans="1:8" x14ac:dyDescent="0.35">
      <c r="A374" s="2">
        <v>44104</v>
      </c>
      <c r="B374" s="41">
        <f>(VLOOKUP($A374,rets_12M!$A:$I,COLUMN(B$4),FALSE)/12)</f>
        <v>-4.281321177361478E-2</v>
      </c>
      <c r="C374" s="41">
        <f>(VLOOKUP($A374,rets_12M!$A:$I,COLUMN(C$4),FALSE)/12)</f>
        <v>2.0387756394580681E-2</v>
      </c>
      <c r="D374" s="41">
        <f>(VLOOKUP($A374,rets_12M!$A:$I,COLUMN(D$4),FALSE)/12)</f>
        <v>-1.5852624484221089E-3</v>
      </c>
      <c r="E374" s="41">
        <f>(VLOOKUP($A374,rets_12M!$A:$I,COLUMN(E$4),FALSE)/12)</f>
        <v>6.3140714917369056E-3</v>
      </c>
      <c r="F374" s="41">
        <f>(VLOOKUP($A374,rets_12M!$A:$I,COLUMN(F$4),FALSE)/12)</f>
        <v>1.1415440495163262E-2</v>
      </c>
      <c r="G374" s="41">
        <f>(VLOOKUP($A374,rets_12M!$A:$I,COLUMN(G$4),FALSE)/12)</f>
        <v>3.9137834645034841E-2</v>
      </c>
      <c r="H374" s="41">
        <f>(VLOOKUP($A374,rets_12M!$A:$I,COLUMN(H$4),FALSE)/12)</f>
        <v>9.0239862927497339E-4</v>
      </c>
    </row>
    <row r="375" spans="1:8" x14ac:dyDescent="0.35">
      <c r="A375" s="2">
        <v>44135</v>
      </c>
      <c r="B375" s="41">
        <f>(VLOOKUP($A375,rets_12M!$A:$I,COLUMN(B$4),FALSE)/12)</f>
        <v>-4.5462629862584182E-2</v>
      </c>
      <c r="C375" s="41">
        <f>(VLOOKUP($A375,rets_12M!$A:$I,COLUMN(C$4),FALSE)/12)</f>
        <v>1.6688847852744288E-2</v>
      </c>
      <c r="D375" s="41">
        <f>(VLOOKUP($A375,rets_12M!$A:$I,COLUMN(D$4),FALSE)/12)</f>
        <v>-1.150685121308781E-3</v>
      </c>
      <c r="E375" s="41">
        <f>(VLOOKUP($A375,rets_12M!$A:$I,COLUMN(E$4),FALSE)/12)</f>
        <v>5.5293038447726999E-3</v>
      </c>
      <c r="F375" s="41">
        <f>(VLOOKUP($A375,rets_12M!$A:$I,COLUMN(F$4),FALSE)/12)</f>
        <v>7.2060606060606047E-3</v>
      </c>
      <c r="G375" s="41">
        <f>(VLOOKUP($A375,rets_12M!$A:$I,COLUMN(G$4),FALSE)/12)</f>
        <v>3.057486432051117E-2</v>
      </c>
      <c r="H375" s="41">
        <f>(VLOOKUP($A375,rets_12M!$A:$I,COLUMN(H$4),FALSE)/12)</f>
        <v>1.8861849801811343E-3</v>
      </c>
    </row>
    <row r="376" spans="1:8" x14ac:dyDescent="0.35">
      <c r="A376" s="2">
        <v>44165</v>
      </c>
      <c r="B376" s="41">
        <f>(VLOOKUP($A376,rets_12M!$A:$I,COLUMN(B$4),FALSE)/12)</f>
        <v>-3.6531655574426919E-2</v>
      </c>
      <c r="C376" s="41">
        <f>(VLOOKUP($A376,rets_12M!$A:$I,COLUMN(C$4),FALSE)/12)</f>
        <v>1.4244181935182768E-2</v>
      </c>
      <c r="D376" s="41">
        <f>(VLOOKUP($A376,rets_12M!$A:$I,COLUMN(D$4),FALSE)/12)</f>
        <v>-6.388362871762957E-4</v>
      </c>
      <c r="E376" s="41">
        <f>(VLOOKUP($A376,rets_12M!$A:$I,COLUMN(E$4),FALSE)/12)</f>
        <v>6.1916363782401245E-3</v>
      </c>
      <c r="F376" s="41">
        <f>(VLOOKUP($A376,rets_12M!$A:$I,COLUMN(F$4),FALSE)/12)</f>
        <v>1.3697708172390391E-2</v>
      </c>
      <c r="G376" s="41">
        <f>(VLOOKUP($A376,rets_12M!$A:$I,COLUMN(G$4),FALSE)/12)</f>
        <v>3.8344392534772009E-2</v>
      </c>
      <c r="H376" s="41">
        <f>(VLOOKUP($A376,rets_12M!$A:$I,COLUMN(H$4),FALSE)/12)</f>
        <v>3.262676288051547E-3</v>
      </c>
    </row>
    <row r="377" spans="1:8" x14ac:dyDescent="0.35">
      <c r="A377" s="2">
        <v>44196</v>
      </c>
      <c r="B377" s="41">
        <f>(VLOOKUP($A377,rets_12M!$A:$I,COLUMN(B$4),FALSE)/12)</f>
        <v>-3.6329136938438568E-2</v>
      </c>
      <c r="C377" s="41">
        <f>(VLOOKUP($A377,rets_12M!$A:$I,COLUMN(C$4),FALSE)/12)</f>
        <v>1.706559147137086E-2</v>
      </c>
      <c r="D377" s="41">
        <f>(VLOOKUP($A377,rets_12M!$A:$I,COLUMN(D$4),FALSE)/12)</f>
        <v>-1.1144192120048542E-4</v>
      </c>
      <c r="E377" s="41">
        <f>(VLOOKUP($A377,rets_12M!$A:$I,COLUMN(E$4),FALSE)/12)</f>
        <v>6.8596316986460999E-3</v>
      </c>
      <c r="F377" s="41">
        <f>(VLOOKUP($A377,rets_12M!$A:$I,COLUMN(F$4),FALSE)/12)</f>
        <v>1.4655083963199847E-2</v>
      </c>
      <c r="G377" s="41">
        <f>(VLOOKUP($A377,rets_12M!$A:$I,COLUMN(G$4),FALSE)/12)</f>
        <v>3.9868072635506957E-2</v>
      </c>
      <c r="H377" s="41">
        <f>(VLOOKUP($A377,rets_12M!$A:$I,COLUMN(H$4),FALSE)/12)</f>
        <v>3.5786491760114725E-3</v>
      </c>
    </row>
    <row r="378" spans="1:8" x14ac:dyDescent="0.35">
      <c r="A378" s="2">
        <v>44227</v>
      </c>
      <c r="B378" s="41">
        <f>(VLOOKUP($A378,rets_12M!$A:$I,COLUMN(B$4),FALSE)/12)</f>
        <v>-2.2286087698426087E-2</v>
      </c>
      <c r="C378" s="41">
        <f>(VLOOKUP($A378,rets_12M!$A:$I,COLUMN(C$4),FALSE)/12)</f>
        <v>1.0867250877605983E-2</v>
      </c>
      <c r="D378" s="41">
        <f>(VLOOKUP($A378,rets_12M!$A:$I,COLUMN(D$4),FALSE)/12)</f>
        <v>-5.4177490629485814E-4</v>
      </c>
      <c r="E378" s="41">
        <f>(VLOOKUP($A378,rets_12M!$A:$I,COLUMN(E$4),FALSE)/12)</f>
        <v>4.0311334222649835E-3</v>
      </c>
      <c r="F378" s="41">
        <f>(VLOOKUP($A378,rets_12M!$A:$I,COLUMN(F$4),FALSE)/12)</f>
        <v>1.3730362753499E-2</v>
      </c>
      <c r="G378" s="41">
        <f>(VLOOKUP($A378,rets_12M!$A:$I,COLUMN(G$4),FALSE)/12)</f>
        <v>3.6746068629571117E-2</v>
      </c>
      <c r="H378" s="41">
        <f>(VLOOKUP($A378,rets_12M!$A:$I,COLUMN(H$4),FALSE)/12)</f>
        <v>2.2483268756604557E-3</v>
      </c>
    </row>
    <row r="379" spans="1:8" x14ac:dyDescent="0.35">
      <c r="A379" s="2">
        <v>44255</v>
      </c>
      <c r="B379" s="41">
        <f>(VLOOKUP($A379,rets_12M!$A:$I,COLUMN(B$4),FALSE)/12)</f>
        <v>-1.4712283972215707E-3</v>
      </c>
      <c r="C379" s="41">
        <f>(VLOOKUP($A379,rets_12M!$A:$I,COLUMN(C$4),FALSE)/12)</f>
        <v>5.8724888206634169E-3</v>
      </c>
      <c r="D379" s="41">
        <f>(VLOOKUP($A379,rets_12M!$A:$I,COLUMN(D$4),FALSE)/12)</f>
        <v>-1.8566601320495109E-3</v>
      </c>
      <c r="E379" s="41">
        <f>(VLOOKUP($A379,rets_12M!$A:$I,COLUMN(E$4),FALSE)/12)</f>
        <v>1.3687440711766344E-5</v>
      </c>
      <c r="F379" s="41">
        <f>(VLOOKUP($A379,rets_12M!$A:$I,COLUMN(F$4),FALSE)/12)</f>
        <v>2.5681832365973916E-2</v>
      </c>
      <c r="G379" s="41">
        <f>(VLOOKUP($A379,rets_12M!$A:$I,COLUMN(G$4),FALSE)/12)</f>
        <v>4.4466929449712887E-2</v>
      </c>
      <c r="H379" s="41">
        <f>(VLOOKUP($A379,rets_12M!$A:$I,COLUMN(H$4),FALSE)/12)</f>
        <v>4.6667574741841394E-4</v>
      </c>
    </row>
    <row r="380" spans="1:8" x14ac:dyDescent="0.35">
      <c r="A380" s="2">
        <v>44286</v>
      </c>
      <c r="B380" s="41">
        <f>(VLOOKUP($A380,rets_12M!$A:$I,COLUMN(B$4),FALSE)/12)</f>
        <v>3.3292833630706231E-2</v>
      </c>
      <c r="C380" s="41">
        <f>(VLOOKUP($A380,rets_12M!$A:$I,COLUMN(C$4),FALSE)/12)</f>
        <v>3.5551709713667057E-3</v>
      </c>
      <c r="D380" s="41">
        <f>(VLOOKUP($A380,rets_12M!$A:$I,COLUMN(D$4),FALSE)/12)</f>
        <v>-4.7796215128681485E-4</v>
      </c>
      <c r="E380" s="41">
        <f>(VLOOKUP($A380,rets_12M!$A:$I,COLUMN(E$4),FALSE)/12)</f>
        <v>-3.4831416911216087E-3</v>
      </c>
      <c r="F380" s="41">
        <f>(VLOOKUP($A380,rets_12M!$A:$I,COLUMN(F$4),FALSE)/12)</f>
        <v>4.6791386617577813E-2</v>
      </c>
      <c r="G380" s="41">
        <f>(VLOOKUP($A380,rets_12M!$A:$I,COLUMN(G$4),FALSE)/12)</f>
        <v>5.7167191338347724E-2</v>
      </c>
      <c r="H380" s="41">
        <f>(VLOOKUP($A380,rets_12M!$A:$I,COLUMN(H$4),FALSE)/12)</f>
        <v>-2.3754027816093224E-3</v>
      </c>
    </row>
    <row r="381" spans="1:8" x14ac:dyDescent="0.35">
      <c r="A381" s="2">
        <v>44316</v>
      </c>
      <c r="B381" s="41">
        <f>(VLOOKUP($A381,rets_12M!$A:$I,COLUMN(B$4),FALSE)/12)</f>
        <v>6.5755071120955313E-2</v>
      </c>
      <c r="C381" s="41">
        <f>(VLOOKUP($A381,rets_12M!$A:$I,COLUMN(C$4),FALSE)/12)</f>
        <v>1.0364661393578352E-3</v>
      </c>
      <c r="D381" s="41">
        <f>(VLOOKUP($A381,rets_12M!$A:$I,COLUMN(D$4),FALSE)/12)</f>
        <v>-5.9664245991129328E-4</v>
      </c>
      <c r="E381" s="41">
        <f>(VLOOKUP($A381,rets_12M!$A:$I,COLUMN(E$4),FALSE)/12)</f>
        <v>-3.123978427739075E-3</v>
      </c>
      <c r="F381" s="41">
        <f>(VLOOKUP($A381,rets_12M!$A:$I,COLUMN(F$4),FALSE)/12)</f>
        <v>3.7887402241342273E-2</v>
      </c>
      <c r="G381" s="41">
        <f>(VLOOKUP($A381,rets_12M!$A:$I,COLUMN(G$4),FALSE)/12)</f>
        <v>4.544340041061886E-2</v>
      </c>
      <c r="H381" s="41">
        <f>(VLOOKUP($A381,rets_12M!$A:$I,COLUMN(H$4),FALSE)/12)</f>
        <v>-2.1979627435078919E-3</v>
      </c>
    </row>
    <row r="382" spans="1:8" x14ac:dyDescent="0.35">
      <c r="A382" s="2">
        <v>44347</v>
      </c>
      <c r="B382" s="41">
        <f>(VLOOKUP($A382,rets_12M!$A:$I,COLUMN(B$4),FALSE)/12)</f>
        <v>6.0835492129861078E-2</v>
      </c>
      <c r="C382" s="41">
        <f>(VLOOKUP($A382,rets_12M!$A:$I,COLUMN(C$4),FALSE)/12)</f>
        <v>5.1025015634301174E-3</v>
      </c>
      <c r="D382" s="41">
        <f>(VLOOKUP($A382,rets_12M!$A:$I,COLUMN(D$4),FALSE)/12)</f>
        <v>-1.8392650075818584E-4</v>
      </c>
      <c r="E382" s="41">
        <f>(VLOOKUP($A382,rets_12M!$A:$I,COLUMN(E$4),FALSE)/12)</f>
        <v>-2.8095354936787851E-3</v>
      </c>
      <c r="F382" s="41">
        <f>(VLOOKUP($A382,rets_12M!$A:$I,COLUMN(F$4),FALSE)/12)</f>
        <v>3.3103082468385725E-2</v>
      </c>
      <c r="G382" s="41">
        <f>(VLOOKUP($A382,rets_12M!$A:$I,COLUMN(G$4),FALSE)/12)</f>
        <v>3.6312623089433969E-2</v>
      </c>
      <c r="H382" s="41">
        <f>(VLOOKUP($A382,rets_12M!$A:$I,COLUMN(H$4),FALSE)/12)</f>
        <v>-2.0742772736864201E-3</v>
      </c>
    </row>
    <row r="383" spans="1:8" x14ac:dyDescent="0.35">
      <c r="A383" s="2">
        <v>44377</v>
      </c>
      <c r="B383" s="41">
        <f>(VLOOKUP($A383,rets_12M!$A:$I,COLUMN(B$4),FALSE)/12)</f>
        <v>4.5248977082187967E-2</v>
      </c>
      <c r="C383" s="41">
        <f>(VLOOKUP($A383,rets_12M!$A:$I,COLUMN(C$4),FALSE)/12)</f>
        <v>-3.3320447376975668E-3</v>
      </c>
      <c r="D383" s="41">
        <f>(VLOOKUP($A383,rets_12M!$A:$I,COLUMN(D$4),FALSE)/12)</f>
        <v>1.1421678363393584E-4</v>
      </c>
      <c r="E383" s="41">
        <f>(VLOOKUP($A383,rets_12M!$A:$I,COLUMN(E$4),FALSE)/12)</f>
        <v>-2.5866703121602088E-3</v>
      </c>
      <c r="F383" s="41">
        <f>(VLOOKUP($A383,rets_12M!$A:$I,COLUMN(F$4),FALSE)/12)</f>
        <v>3.346102913356034E-2</v>
      </c>
      <c r="G383" s="41">
        <f>(VLOOKUP($A383,rets_12M!$A:$I,COLUMN(G$4),FALSE)/12)</f>
        <v>3.6418910387555105E-2</v>
      </c>
      <c r="H383" s="41">
        <f>(VLOOKUP($A383,rets_12M!$A:$I,COLUMN(H$4),FALSE)/12)</f>
        <v>-2.6824545998258842E-3</v>
      </c>
    </row>
    <row r="384" spans="1:8" x14ac:dyDescent="0.35">
      <c r="A384" s="2">
        <v>44408</v>
      </c>
      <c r="B384" s="41">
        <f>(VLOOKUP($A384,rets_12M!$A:$I,COLUMN(B$4),FALSE)/12)</f>
        <v>4.4976873631037494E-2</v>
      </c>
      <c r="C384" s="41">
        <f>(VLOOKUP($A384,rets_12M!$A:$I,COLUMN(C$4),FALSE)/12)</f>
        <v>-7.8958143751715892E-3</v>
      </c>
      <c r="D384" s="41">
        <f>(VLOOKUP($A384,rets_12M!$A:$I,COLUMN(D$4),FALSE)/12)</f>
        <v>2.4639758945430951E-4</v>
      </c>
      <c r="E384" s="41">
        <f>(VLOOKUP($A384,rets_12M!$A:$I,COLUMN(E$4),FALSE)/12)</f>
        <v>-1.8067067889535788E-3</v>
      </c>
      <c r="F384" s="41">
        <f>(VLOOKUP($A384,rets_12M!$A:$I,COLUMN(F$4),FALSE)/12)</f>
        <v>2.9862067421265348E-2</v>
      </c>
      <c r="G384" s="41">
        <f>(VLOOKUP($A384,rets_12M!$A:$I,COLUMN(G$4),FALSE)/12)</f>
        <v>3.1365567616088406E-2</v>
      </c>
      <c r="H384" s="41">
        <f>(VLOOKUP($A384,rets_12M!$A:$I,COLUMN(H$4),FALSE)/12)</f>
        <v>-3.3880282069671621E-3</v>
      </c>
    </row>
    <row r="385" spans="1:8" x14ac:dyDescent="0.35">
      <c r="A385" s="2">
        <v>44439</v>
      </c>
      <c r="B385" s="41">
        <f>(VLOOKUP($A385,rets_12M!$A:$I,COLUMN(B$4),FALSE)/12)</f>
        <v>4.3668648649925791E-2</v>
      </c>
      <c r="C385" s="41">
        <f>(VLOOKUP($A385,rets_12M!$A:$I,COLUMN(C$4),FALSE)/12)</f>
        <v>-7.5800404699132113E-3</v>
      </c>
      <c r="D385" s="41">
        <f>(VLOOKUP($A385,rets_12M!$A:$I,COLUMN(D$4),FALSE)/12)</f>
        <v>6.8083896225103657E-4</v>
      </c>
      <c r="E385" s="41">
        <f>(VLOOKUP($A385,rets_12M!$A:$I,COLUMN(E$4),FALSE)/12)</f>
        <v>-1.6245681600939033E-3</v>
      </c>
      <c r="F385" s="41">
        <f>(VLOOKUP($A385,rets_12M!$A:$I,COLUMN(F$4),FALSE)/12)</f>
        <v>2.5396029781857305E-2</v>
      </c>
      <c r="G385" s="41">
        <f>(VLOOKUP($A385,rets_12M!$A:$I,COLUMN(G$4),FALSE)/12)</f>
        <v>2.4102327098690535E-2</v>
      </c>
      <c r="H385" s="41">
        <f>(VLOOKUP($A385,rets_12M!$A:$I,COLUMN(H$4),FALSE)/12)</f>
        <v>-3.7809950730958628E-3</v>
      </c>
    </row>
    <row r="386" spans="1:8" x14ac:dyDescent="0.35">
      <c r="A386" s="2">
        <v>44469</v>
      </c>
      <c r="B386" s="41">
        <f>(VLOOKUP($A386,rets_12M!$A:$I,COLUMN(B$4),FALSE)/12)</f>
        <v>7.7661826378337503E-2</v>
      </c>
      <c r="C386" s="41">
        <f>(VLOOKUP($A386,rets_12M!$A:$I,COLUMN(C$4),FALSE)/12)</f>
        <v>-6.916327019560427E-3</v>
      </c>
      <c r="D386" s="41">
        <f>(VLOOKUP($A386,rets_12M!$A:$I,COLUMN(D$4),FALSE)/12)</f>
        <v>-1.003908256162848E-4</v>
      </c>
      <c r="E386" s="41">
        <f>(VLOOKUP($A386,rets_12M!$A:$I,COLUMN(E$4),FALSE)/12)</f>
        <v>-3.0628190859657198E-3</v>
      </c>
      <c r="F386" s="41">
        <f>(VLOOKUP($A386,rets_12M!$A:$I,COLUMN(F$4),FALSE)/12)</f>
        <v>2.4453716682422244E-2</v>
      </c>
      <c r="G386" s="41">
        <f>(VLOOKUP($A386,rets_12M!$A:$I,COLUMN(G$4),FALSE)/12)</f>
        <v>2.4087792837334216E-2</v>
      </c>
      <c r="H386" s="41">
        <f>(VLOOKUP($A386,rets_12M!$A:$I,COLUMN(H$4),FALSE)/12)</f>
        <v>-4.821508926624178E-3</v>
      </c>
    </row>
    <row r="387" spans="1:8" x14ac:dyDescent="0.35">
      <c r="A387" s="2">
        <v>44500</v>
      </c>
      <c r="B387" s="41">
        <f>(VLOOKUP($A387,rets_12M!$A:$I,COLUMN(B$4),FALSE)/12)</f>
        <v>0.10439561641848712</v>
      </c>
      <c r="C387" s="41">
        <f>(VLOOKUP($A387,rets_12M!$A:$I,COLUMN(C$4),FALSE)/12)</f>
        <v>-5.1023704567275301E-3</v>
      </c>
      <c r="D387" s="41">
        <f>(VLOOKUP($A387,rets_12M!$A:$I,COLUMN(D$4),FALSE)/12)</f>
        <v>-4.030313194032057E-5</v>
      </c>
      <c r="E387" s="41">
        <f>(VLOOKUP($A387,rets_12M!$A:$I,COLUMN(E$4),FALSE)/12)</f>
        <v>-2.9212506741598623E-3</v>
      </c>
      <c r="F387" s="41">
        <f>(VLOOKUP($A387,rets_12M!$A:$I,COLUMN(F$4),FALSE)/12)</f>
        <v>3.5042506191846866E-2</v>
      </c>
      <c r="G387" s="41">
        <f>(VLOOKUP($A387,rets_12M!$A:$I,COLUMN(G$4),FALSE)/12)</f>
        <v>3.6332397269077055E-2</v>
      </c>
      <c r="H387" s="41">
        <f>(VLOOKUP($A387,rets_12M!$A:$I,COLUMN(H$4),FALSE)/12)</f>
        <v>-7.2175973547521088E-3</v>
      </c>
    </row>
    <row r="388" spans="1:8" x14ac:dyDescent="0.35">
      <c r="A388" s="2">
        <v>44530</v>
      </c>
      <c r="B388" s="41">
        <f>(VLOOKUP($A388,rets_12M!$A:$I,COLUMN(B$4),FALSE)/12)</f>
        <v>4.3509628304068904E-2</v>
      </c>
      <c r="C388" s="41">
        <f>(VLOOKUP($A388,rets_12M!$A:$I,COLUMN(C$4),FALSE)/12)</f>
        <v>-9.0336418863049917E-4</v>
      </c>
      <c r="D388" s="41">
        <f>(VLOOKUP($A388,rets_12M!$A:$I,COLUMN(D$4),FALSE)/12)</f>
        <v>1.8957376986761254E-4</v>
      </c>
      <c r="E388" s="41">
        <f>(VLOOKUP($A388,rets_12M!$A:$I,COLUMN(E$4),FALSE)/12)</f>
        <v>-2.3669584014190206E-3</v>
      </c>
      <c r="F388" s="41">
        <f>(VLOOKUP($A388,rets_12M!$A:$I,COLUMN(F$4),FALSE)/12)</f>
        <v>2.2615780532183327E-2</v>
      </c>
      <c r="G388" s="41">
        <f>(VLOOKUP($A388,rets_12M!$A:$I,COLUMN(G$4),FALSE)/12)</f>
        <v>2.6457062092874333E-2</v>
      </c>
      <c r="H388" s="41">
        <f>(VLOOKUP($A388,rets_12M!$A:$I,COLUMN(H$4),FALSE)/12)</f>
        <v>-7.0684716751603467E-3</v>
      </c>
    </row>
    <row r="389" spans="1:8" x14ac:dyDescent="0.35">
      <c r="A389" s="2">
        <v>44561</v>
      </c>
      <c r="B389" s="41">
        <f>(VLOOKUP($A389,rets_12M!$A:$I,COLUMN(B$4),FALSE)/12)</f>
        <v>4.8321851369126624E-2</v>
      </c>
      <c r="C389" s="41">
        <f>(VLOOKUP($A389,rets_12M!$A:$I,COLUMN(C$4),FALSE)/12)</f>
        <v>-3.5990068280571199E-3</v>
      </c>
      <c r="D389" s="41">
        <f>(VLOOKUP($A389,rets_12M!$A:$I,COLUMN(D$4),FALSE)/12)</f>
        <v>9.3622329130775103E-5</v>
      </c>
      <c r="E389" s="41">
        <f>(VLOOKUP($A389,rets_12M!$A:$I,COLUMN(E$4),FALSE)/12)</f>
        <v>-2.557208066797767E-3</v>
      </c>
      <c r="F389" s="41">
        <f>(VLOOKUP($A389,rets_12M!$A:$I,COLUMN(F$4),FALSE)/12)</f>
        <v>2.3321989858739806E-2</v>
      </c>
      <c r="G389" s="41">
        <f>(VLOOKUP($A389,rets_12M!$A:$I,COLUMN(G$4),FALSE)/12)</f>
        <v>2.2407483020295976E-2</v>
      </c>
      <c r="H389" s="41">
        <f>(VLOOKUP($A389,rets_12M!$A:$I,COLUMN(H$4),FALSE)/12)</f>
        <v>-8.8594954884285981E-3</v>
      </c>
    </row>
    <row r="390" spans="1:8" x14ac:dyDescent="0.35">
      <c r="A390" s="2">
        <v>44592</v>
      </c>
      <c r="B390" s="41">
        <f>(VLOOKUP($A390,rets_12M!$A:$I,COLUMN(B$4),FALSE)/12)</f>
        <v>6.3663146479718921E-2</v>
      </c>
      <c r="C390" s="41">
        <f>(VLOOKUP($A390,rets_12M!$A:$I,COLUMN(C$4),FALSE)/12)</f>
        <v>-3.0410072983204175E-3</v>
      </c>
      <c r="D390" s="41">
        <f>(VLOOKUP($A390,rets_12M!$A:$I,COLUMN(D$4),FALSE)/12)</f>
        <v>-3.5255127802071479E-4</v>
      </c>
      <c r="E390" s="41">
        <f>(VLOOKUP($A390,rets_12M!$A:$I,COLUMN(E$4),FALSE)/12)</f>
        <v>-3.5472249968792982E-3</v>
      </c>
      <c r="F390" s="41">
        <f>(VLOOKUP($A390,rets_12M!$A:$I,COLUMN(F$4),FALSE)/12)</f>
        <v>1.8808977301708735E-2</v>
      </c>
      <c r="G390" s="41">
        <f>(VLOOKUP($A390,rets_12M!$A:$I,COLUMN(G$4),FALSE)/12)</f>
        <v>1.3042352751557684E-2</v>
      </c>
      <c r="H390" s="41">
        <f>(VLOOKUP($A390,rets_12M!$A:$I,COLUMN(H$4),FALSE)/12)</f>
        <v>-7.8482524099132145E-3</v>
      </c>
    </row>
    <row r="391" spans="1:8" x14ac:dyDescent="0.35">
      <c r="A391" s="2">
        <v>44620</v>
      </c>
      <c r="B391" s="41">
        <f>(VLOOKUP($A391,rets_12M!$A:$I,COLUMN(B$4),FALSE)/12)</f>
        <v>5.6867651979832623E-2</v>
      </c>
      <c r="C391" s="41">
        <f>(VLOOKUP($A391,rets_12M!$A:$I,COLUMN(C$4),FALSE)/12)</f>
        <v>7.5912030268171686E-3</v>
      </c>
      <c r="D391" s="41">
        <f>(VLOOKUP($A391,rets_12M!$A:$I,COLUMN(D$4),FALSE)/12)</f>
        <v>1.9617696573220877E-4</v>
      </c>
      <c r="E391" s="41">
        <f>(VLOOKUP($A391,rets_12M!$A:$I,COLUMN(E$4),FALSE)/12)</f>
        <v>-1.9605199310509525E-3</v>
      </c>
      <c r="F391" s="41">
        <f>(VLOOKUP($A391,rets_12M!$A:$I,COLUMN(F$4),FALSE)/12)</f>
        <v>1.3017031630170317E-2</v>
      </c>
      <c r="G391" s="41">
        <f>(VLOOKUP($A391,rets_12M!$A:$I,COLUMN(G$4),FALSE)/12)</f>
        <v>8.6666472854204177E-3</v>
      </c>
      <c r="H391" s="41">
        <f>(VLOOKUP($A391,rets_12M!$A:$I,COLUMN(H$4),FALSE)/12)</f>
        <v>-6.4700786789495812E-3</v>
      </c>
    </row>
    <row r="392" spans="1:8" x14ac:dyDescent="0.35">
      <c r="A392" s="2">
        <v>44651</v>
      </c>
      <c r="B392" s="41">
        <f>(VLOOKUP($A392,rets_12M!$A:$I,COLUMN(B$4),FALSE)/12)</f>
        <v>0.10036397030503397</v>
      </c>
      <c r="C392" s="41">
        <f>(VLOOKUP($A392,rets_12M!$A:$I,COLUMN(C$4),FALSE)/12)</f>
        <v>1.0838897524485599E-2</v>
      </c>
      <c r="D392" s="41">
        <f>(VLOOKUP($A392,rets_12M!$A:$I,COLUMN(D$4),FALSE)/12)</f>
        <v>-7.0462910451975691E-4</v>
      </c>
      <c r="E392" s="41">
        <f>(VLOOKUP($A392,rets_12M!$A:$I,COLUMN(E$4),FALSE)/12)</f>
        <v>-3.8242355370065872E-3</v>
      </c>
      <c r="F392" s="41">
        <f>(VLOOKUP($A392,rets_12M!$A:$I,COLUMN(F$4),FALSE)/12)</f>
        <v>1.259310029700709E-2</v>
      </c>
      <c r="G392" s="41">
        <f>(VLOOKUP($A392,rets_12M!$A:$I,COLUMN(G$4),FALSE)/12)</f>
        <v>1.1443367626496448E-2</v>
      </c>
      <c r="H392" s="41">
        <f>(VLOOKUP($A392,rets_12M!$A:$I,COLUMN(H$4),FALSE)/12)</f>
        <v>-7.7089708075446057E-3</v>
      </c>
    </row>
    <row r="393" spans="1:8" x14ac:dyDescent="0.35">
      <c r="A393" s="2">
        <v>44681</v>
      </c>
      <c r="B393" s="41">
        <f>(VLOOKUP($A393,rets_12M!$A:$I,COLUMN(B$4),FALSE)/12)</f>
        <v>0.12618481444477417</v>
      </c>
      <c r="C393" s="41">
        <f>(VLOOKUP($A393,rets_12M!$A:$I,COLUMN(C$4),FALSE)/12)</f>
        <v>6.084822712362159E-3</v>
      </c>
      <c r="D393" s="41">
        <f>(VLOOKUP($A393,rets_12M!$A:$I,COLUMN(D$4),FALSE)/12)</f>
        <v>-8.5944714367266106E-4</v>
      </c>
      <c r="E393" s="41">
        <f>(VLOOKUP($A393,rets_12M!$A:$I,COLUMN(E$4),FALSE)/12)</f>
        <v>-6.8980170564234182E-3</v>
      </c>
      <c r="F393" s="41">
        <f>(VLOOKUP($A393,rets_12M!$A:$I,COLUMN(F$4),FALSE)/12)</f>
        <v>-2.7793701252453357E-4</v>
      </c>
      <c r="G393" s="41">
        <f>(VLOOKUP($A393,rets_12M!$A:$I,COLUMN(G$4),FALSE)/12)</f>
        <v>-5.9086471697570126E-3</v>
      </c>
      <c r="H393" s="41">
        <f>(VLOOKUP($A393,rets_12M!$A:$I,COLUMN(H$4),FALSE)/12)</f>
        <v>-1.3265713295819742E-2</v>
      </c>
    </row>
    <row r="394" spans="1:8" x14ac:dyDescent="0.35">
      <c r="A394" s="2">
        <v>44712</v>
      </c>
      <c r="B394" s="41">
        <f>(VLOOKUP($A394,rets_12M!$A:$I,COLUMN(B$4),FALSE)/12)</f>
        <v>0.12543378149345297</v>
      </c>
      <c r="C394" s="41">
        <f>(VLOOKUP($A394,rets_12M!$A:$I,COLUMN(C$4),FALSE)/12)</f>
        <v>-3.3423227804835198E-3</v>
      </c>
      <c r="D394" s="41">
        <f>(VLOOKUP($A394,rets_12M!$A:$I,COLUMN(D$4),FALSE)/12)</f>
        <v>-7.897488966221814E-4</v>
      </c>
      <c r="E394" s="41">
        <f>(VLOOKUP($A394,rets_12M!$A:$I,COLUMN(E$4),FALSE)/12)</f>
        <v>-6.7229694731570548E-3</v>
      </c>
      <c r="F394" s="41">
        <f>(VLOOKUP($A394,rets_12M!$A:$I,COLUMN(F$4),FALSE)/12)</f>
        <v>-7.5492860532332584E-4</v>
      </c>
      <c r="G394" s="41">
        <f>(VLOOKUP($A394,rets_12M!$A:$I,COLUMN(G$4),FALSE)/12)</f>
        <v>-6.2365295466744741E-3</v>
      </c>
      <c r="H394" s="41">
        <f>(VLOOKUP($A394,rets_12M!$A:$I,COLUMN(H$4),FALSE)/12)</f>
        <v>-1.2381772645695927E-2</v>
      </c>
    </row>
    <row r="395" spans="1:8" x14ac:dyDescent="0.35">
      <c r="A395" s="2">
        <v>44742</v>
      </c>
      <c r="B395" s="41">
        <f>(VLOOKUP($A395,rets_12M!$A:$I,COLUMN(B$4),FALSE)/12)</f>
        <v>0.10832618217261418</v>
      </c>
      <c r="C395" s="41">
        <f>(VLOOKUP($A395,rets_12M!$A:$I,COLUMN(C$4),FALSE)/12)</f>
        <v>7.8159001517167737E-4</v>
      </c>
      <c r="D395" s="41">
        <f>(VLOOKUP($A395,rets_12M!$A:$I,COLUMN(D$4),FALSE)/12)</f>
        <v>-1.3329050344030498E-3</v>
      </c>
      <c r="E395" s="41">
        <f>(VLOOKUP($A395,rets_12M!$A:$I,COLUMN(E$4),FALSE)/12)</f>
        <v>-7.842676379249014E-3</v>
      </c>
      <c r="F395" s="41">
        <f>(VLOOKUP($A395,rets_12M!$A:$I,COLUMN(F$4),FALSE)/12)</f>
        <v>-9.2967537288249913E-3</v>
      </c>
      <c r="G395" s="41">
        <f>(VLOOKUP($A395,rets_12M!$A:$I,COLUMN(G$4),FALSE)/12)</f>
        <v>-1.7425706838749683E-2</v>
      </c>
      <c r="H395" s="41">
        <f>(VLOOKUP($A395,rets_12M!$A:$I,COLUMN(H$4),FALSE)/12)</f>
        <v>-1.5597852760289466E-2</v>
      </c>
    </row>
    <row r="396" spans="1:8" x14ac:dyDescent="0.35">
      <c r="A396" s="2">
        <v>44773</v>
      </c>
      <c r="B396" s="41">
        <f>(VLOOKUP($A396,rets_12M!$A:$I,COLUMN(B$4),FALSE)/12)</f>
        <v>0.10268528516938986</v>
      </c>
      <c r="C396" s="41">
        <f>(VLOOKUP($A396,rets_12M!$A:$I,COLUMN(C$4),FALSE)/12)</f>
        <v>-3.2080300791398155E-3</v>
      </c>
      <c r="D396" s="41">
        <f>(VLOOKUP($A396,rets_12M!$A:$I,COLUMN(D$4),FALSE)/12)</f>
        <v>-6.6892782447277221E-4</v>
      </c>
      <c r="E396" s="41">
        <f>(VLOOKUP($A396,rets_12M!$A:$I,COLUMN(E$4),FALSE)/12)</f>
        <v>-7.2917221908200087E-3</v>
      </c>
      <c r="F396" s="41">
        <f>(VLOOKUP($A396,rets_12M!$A:$I,COLUMN(F$4),FALSE)/12)</f>
        <v>-4.4322733791602731E-3</v>
      </c>
      <c r="G396" s="41">
        <f>(VLOOKUP($A396,rets_12M!$A:$I,COLUMN(G$4),FALSE)/12)</f>
        <v>-1.1199287920788698E-2</v>
      </c>
      <c r="H396" s="41">
        <f>(VLOOKUP($A396,rets_12M!$A:$I,COLUMN(H$4),FALSE)/12)</f>
        <v>-1.5355141667747004E-2</v>
      </c>
    </row>
    <row r="397" spans="1:8" x14ac:dyDescent="0.35">
      <c r="A397" s="2">
        <v>44804</v>
      </c>
      <c r="B397" s="41">
        <f>(VLOOKUP($A397,rets_12M!$A:$I,COLUMN(B$4),FALSE)/12)</f>
        <v>0.10632598693947355</v>
      </c>
      <c r="C397" s="41">
        <f>(VLOOKUP($A397,rets_12M!$A:$I,COLUMN(C$4),FALSE)/12)</f>
        <v>-5.7465977971178544E-3</v>
      </c>
      <c r="D397" s="41">
        <f>(VLOOKUP($A397,rets_12M!$A:$I,COLUMN(D$4),FALSE)/12)</f>
        <v>-1.1486182461033871E-3</v>
      </c>
      <c r="E397" s="41">
        <f>(VLOOKUP($A397,rets_12M!$A:$I,COLUMN(E$4),FALSE)/12)</f>
        <v>-9.6785563644132266E-3</v>
      </c>
      <c r="F397" s="41">
        <f>(VLOOKUP($A397,rets_12M!$A:$I,COLUMN(F$4),FALSE)/12)</f>
        <v>-1.0000240101803171E-2</v>
      </c>
      <c r="G397" s="41">
        <f>(VLOOKUP($A397,rets_12M!$A:$I,COLUMN(G$4),FALSE)/12)</f>
        <v>-1.7763334554640325E-2</v>
      </c>
      <c r="H397" s="41">
        <f>(VLOOKUP($A397,rets_12M!$A:$I,COLUMN(H$4),FALSE)/12)</f>
        <v>-1.7853674764011718E-2</v>
      </c>
    </row>
    <row r="398" spans="1:8" x14ac:dyDescent="0.35">
      <c r="A398" s="2">
        <v>44834</v>
      </c>
      <c r="B398" s="41">
        <f>(VLOOKUP($A398,rets_12M!$A:$I,COLUMN(B$4),FALSE)/12)</f>
        <v>6.900763126258018E-2</v>
      </c>
      <c r="C398" s="41">
        <f>(VLOOKUP($A398,rets_12M!$A:$I,COLUMN(C$4),FALSE)/12)</f>
        <v>-5.5693682945488947E-3</v>
      </c>
      <c r="D398" s="41">
        <f>(VLOOKUP($A398,rets_12M!$A:$I,COLUMN(D$4),FALSE)/12)</f>
        <v>-9.8577272795458137E-4</v>
      </c>
      <c r="E398" s="41">
        <f>(VLOOKUP($A398,rets_12M!$A:$I,COLUMN(E$4),FALSE)/12)</f>
        <v>-1.1504817541416976E-2</v>
      </c>
      <c r="F398" s="41">
        <f>(VLOOKUP($A398,rets_12M!$A:$I,COLUMN(F$4),FALSE)/12)</f>
        <v>-1.3577711131832962E-2</v>
      </c>
      <c r="G398" s="41">
        <f>(VLOOKUP($A398,rets_12M!$A:$I,COLUMN(G$4),FALSE)/12)</f>
        <v>-2.1250653145651981E-2</v>
      </c>
      <c r="H398" s="41">
        <f>(VLOOKUP($A398,rets_12M!$A:$I,COLUMN(H$4),FALSE)/12)</f>
        <v>-1.9789752876240824E-2</v>
      </c>
    </row>
    <row r="399" spans="1:8" x14ac:dyDescent="0.35">
      <c r="A399" s="2">
        <v>44865</v>
      </c>
      <c r="B399" s="41">
        <f>(VLOOKUP($A399,rets_12M!$A:$I,COLUMN(B$4),FALSE)/12)</f>
        <v>8.0879749799790068E-2</v>
      </c>
      <c r="C399" s="41">
        <f>(VLOOKUP($A399,rets_12M!$A:$I,COLUMN(C$4),FALSE)/12)</f>
        <v>-8.1757604740722769E-3</v>
      </c>
      <c r="D399" s="41">
        <f>(VLOOKUP($A399,rets_12M!$A:$I,COLUMN(D$4),FALSE)/12)</f>
        <v>-7.0790939474475267E-4</v>
      </c>
      <c r="E399" s="41">
        <f>(VLOOKUP($A399,rets_12M!$A:$I,COLUMN(E$4),FALSE)/12)</f>
        <v>-1.2045752069478203E-2</v>
      </c>
      <c r="F399" s="41">
        <f>(VLOOKUP($A399,rets_12M!$A:$I,COLUMN(F$4),FALSE)/12)</f>
        <v>-1.3021692348774011E-2</v>
      </c>
      <c r="G399" s="41">
        <f>(VLOOKUP($A399,rets_12M!$A:$I,COLUMN(G$4),FALSE)/12)</f>
        <v>-2.3634540434352553E-2</v>
      </c>
      <c r="H399" s="41">
        <f>(VLOOKUP($A399,rets_12M!$A:$I,COLUMN(H$4),FALSE)/12)</f>
        <v>-2.0248505061003102E-2</v>
      </c>
    </row>
    <row r="400" spans="1:8" x14ac:dyDescent="0.35">
      <c r="A400" s="2">
        <v>44895</v>
      </c>
      <c r="B400" s="41">
        <f>(VLOOKUP($A400,rets_12M!$A:$I,COLUMN(B$4),FALSE)/12)</f>
        <v>9.6258139543247245E-2</v>
      </c>
      <c r="C400" s="41">
        <f>(VLOOKUP($A400,rets_12M!$A:$I,COLUMN(C$4),FALSE)/12)</f>
        <v>-2.9358013347396128E-3</v>
      </c>
      <c r="D400" s="41">
        <f>(VLOOKUP($A400,rets_12M!$A:$I,COLUMN(D$4),FALSE)/12)</f>
        <v>-9.743278891586512E-4</v>
      </c>
      <c r="E400" s="41">
        <f>(VLOOKUP($A400,rets_12M!$A:$I,COLUMN(E$4),FALSE)/12)</f>
        <v>-1.1286640089748473E-2</v>
      </c>
      <c r="F400" s="41">
        <f>(VLOOKUP($A400,rets_12M!$A:$I,COLUMN(F$4),FALSE)/12)</f>
        <v>-8.9346426933598986E-3</v>
      </c>
      <c r="G400" s="41">
        <f>(VLOOKUP($A400,rets_12M!$A:$I,COLUMN(G$4),FALSE)/12)</f>
        <v>-2.1744766442255425E-2</v>
      </c>
      <c r="H400" s="41">
        <f>(VLOOKUP($A400,rets_12M!$A:$I,COLUMN(H$4),FALSE)/12)</f>
        <v>-1.6618994571147499E-2</v>
      </c>
    </row>
    <row r="401" spans="1:8" x14ac:dyDescent="0.35">
      <c r="A401" s="2">
        <v>44926</v>
      </c>
      <c r="B401" s="41">
        <f>(VLOOKUP($A401,rets_12M!$A:$I,COLUMN(B$4),FALSE)/12)</f>
        <v>7.4112527640751935E-2</v>
      </c>
      <c r="C401" s="41">
        <f>(VLOOKUP($A401,rets_12M!$A:$I,COLUMN(C$4),FALSE)/12)</f>
        <v>-2.2840351951615248E-3</v>
      </c>
      <c r="D401" s="41">
        <f>(VLOOKUP($A401,rets_12M!$A:$I,COLUMN(D$4),FALSE)/12)</f>
        <v>-2.1750267595480135E-3</v>
      </c>
      <c r="E401" s="41">
        <f>(VLOOKUP($A401,rets_12M!$A:$I,COLUMN(E$4),FALSE)/12)</f>
        <v>-1.1674342804733387E-2</v>
      </c>
      <c r="F401" s="41">
        <f>(VLOOKUP($A401,rets_12M!$A:$I,COLUMN(F$4),FALSE)/12)</f>
        <v>-1.6443954578854465E-2</v>
      </c>
      <c r="G401" s="41">
        <f>(VLOOKUP($A401,rets_12M!$A:$I,COLUMN(G$4),FALSE)/12)</f>
        <v>-2.8101699207493457E-2</v>
      </c>
      <c r="H401" s="41">
        <f>(VLOOKUP($A401,rets_12M!$A:$I,COLUMN(H$4),FALSE)/12)</f>
        <v>-1.2071338166963532E-2</v>
      </c>
    </row>
    <row r="402" spans="1:8" x14ac:dyDescent="0.35">
      <c r="A402" s="2">
        <v>44957</v>
      </c>
      <c r="B402" s="41">
        <f>(VLOOKUP($A402,rets_12M!$A:$I,COLUMN(B$4),FALSE)/12)</f>
        <v>5.2512326785237963E-2</v>
      </c>
      <c r="C402" s="41">
        <f>(VLOOKUP($A402,rets_12M!$A:$I,COLUMN(C$4),FALSE)/12)</f>
        <v>3.9047640640784329E-3</v>
      </c>
      <c r="D402" s="41">
        <f>(VLOOKUP($A402,rets_12M!$A:$I,COLUMN(D$4),FALSE)/12)</f>
        <v>-1.0547626274331663E-3</v>
      </c>
      <c r="E402" s="41">
        <f>(VLOOKUP($A402,rets_12M!$A:$I,COLUMN(E$4),FALSE)/12)</f>
        <v>-8.6061605332802462E-3</v>
      </c>
      <c r="F402" s="41">
        <f>(VLOOKUP($A402,rets_12M!$A:$I,COLUMN(F$4),FALSE)/12)</f>
        <v>-8.4769838983322163E-3</v>
      </c>
      <c r="G402" s="41">
        <f>(VLOOKUP($A402,rets_12M!$A:$I,COLUMN(G$4),FALSE)/12)</f>
        <v>-1.6656719235510192E-2</v>
      </c>
      <c r="H402" s="41">
        <f>(VLOOKUP($A402,rets_12M!$A:$I,COLUMN(H$4),FALSE)/12)</f>
        <v>-1.1233589599122759E-2</v>
      </c>
    </row>
    <row r="403" spans="1:8" x14ac:dyDescent="0.35">
      <c r="A403" s="2">
        <v>44985</v>
      </c>
      <c r="B403" s="41">
        <f>(VLOOKUP($A403,rets_12M!$A:$I,COLUMN(B$4),FALSE)/12)</f>
        <v>2.9000643984955776E-2</v>
      </c>
      <c r="C403" s="41">
        <f>(VLOOKUP($A403,rets_12M!$A:$I,COLUMN(C$4),FALSE)/12)</f>
        <v>-5.4852694396348989E-3</v>
      </c>
      <c r="D403" s="41">
        <f>(VLOOKUP($A403,rets_12M!$A:$I,COLUMN(D$4),FALSE)/12)</f>
        <v>-9.6872793138581359E-4</v>
      </c>
      <c r="E403" s="41">
        <f>(VLOOKUP($A403,rets_12M!$A:$I,COLUMN(E$4),FALSE)/12)</f>
        <v>-1.0700622288278616E-2</v>
      </c>
      <c r="F403" s="41">
        <f>(VLOOKUP($A403,rets_12M!$A:$I,COLUMN(F$4),FALSE)/12)</f>
        <v>-8.3040371030567075E-3</v>
      </c>
      <c r="G403" s="41">
        <f>(VLOOKUP($A403,rets_12M!$A:$I,COLUMN(G$4),FALSE)/12)</f>
        <v>-1.3942483744863057E-2</v>
      </c>
      <c r="H403" s="41">
        <f>(VLOOKUP($A403,rets_12M!$A:$I,COLUMN(H$4),FALSE)/12)</f>
        <v>-1.477996276653995E-2</v>
      </c>
    </row>
    <row r="404" spans="1:8" x14ac:dyDescent="0.35">
      <c r="A404" s="2">
        <v>45016</v>
      </c>
      <c r="B404" s="41">
        <f>(VLOOKUP($A404,rets_12M!$A:$I,COLUMN(B$4),FALSE)/12)</f>
        <v>5.2168350861227697E-4</v>
      </c>
      <c r="C404" s="41">
        <f>(VLOOKUP($A404,rets_12M!$A:$I,COLUMN(C$4),FALSE)/12)</f>
        <v>-2.0304758749092786E-3</v>
      </c>
      <c r="D404" s="41">
        <f>(VLOOKUP($A404,rets_12M!$A:$I,COLUMN(D$4),FALSE)/12)</f>
        <v>1.1093141925374028E-3</v>
      </c>
      <c r="E404" s="41">
        <f>(VLOOKUP($A404,rets_12M!$A:$I,COLUMN(E$4),FALSE)/12)</f>
        <v>-5.8323783307710391E-3</v>
      </c>
      <c r="F404" s="41">
        <f>(VLOOKUP($A404,rets_12M!$A:$I,COLUMN(F$4),FALSE)/12)</f>
        <v>-8.8777478743420624E-3</v>
      </c>
      <c r="G404" s="41">
        <f>(VLOOKUP($A404,rets_12M!$A:$I,COLUMN(G$4),FALSE)/12)</f>
        <v>-1.0951185639876302E-2</v>
      </c>
      <c r="H404" s="41">
        <f>(VLOOKUP($A404,rets_12M!$A:$I,COLUMN(H$4),FALSE)/12)</f>
        <v>-9.6917757736471235E-3</v>
      </c>
    </row>
    <row r="405" spans="1:8" x14ac:dyDescent="0.35">
      <c r="A405" s="2">
        <v>45046</v>
      </c>
      <c r="B405" s="41">
        <f>(VLOOKUP($A405,rets_12M!$A:$I,COLUMN(B$4),FALSE)/12)</f>
        <v>-1.7997230050635388E-2</v>
      </c>
      <c r="C405" s="41">
        <f>(VLOOKUP($A405,rets_12M!$A:$I,COLUMN(C$4),FALSE)/12)</f>
        <v>3.0820035893068071E-4</v>
      </c>
      <c r="D405" s="41">
        <f>(VLOOKUP($A405,rets_12M!$A:$I,COLUMN(D$4),FALSE)/12)</f>
        <v>1.1957644142535084E-3</v>
      </c>
      <c r="E405" s="41">
        <f>(VLOOKUP($A405,rets_12M!$A:$I,COLUMN(E$4),FALSE)/12)</f>
        <v>-2.9869540261340533E-3</v>
      </c>
      <c r="F405" s="41">
        <f>(VLOOKUP($A405,rets_12M!$A:$I,COLUMN(F$4),FALSE)/12)</f>
        <v>-6.0130718954247897E-4</v>
      </c>
      <c r="G405" s="41">
        <f>(VLOOKUP($A405,rets_12M!$A:$I,COLUMN(G$4),FALSE)/12)</f>
        <v>5.235573616578596E-4</v>
      </c>
      <c r="H405" s="41">
        <f>(VLOOKUP($A405,rets_12M!$A:$I,COLUMN(H$4),FALSE)/12)</f>
        <v>-6.758461824388255E-3</v>
      </c>
    </row>
    <row r="406" spans="1:8" x14ac:dyDescent="0.35">
      <c r="A406" s="2">
        <v>45077</v>
      </c>
      <c r="B406" s="41">
        <f>(VLOOKUP($A406,rets_12M!$A:$I,COLUMN(B$4),FALSE)/12)</f>
        <v>-2.4670307322609258E-2</v>
      </c>
      <c r="C406" s="41">
        <f>(VLOOKUP($A406,rets_12M!$A:$I,COLUMN(C$4),FALSE)/12)</f>
        <v>1.9570463148132675E-3</v>
      </c>
      <c r="D406" s="41">
        <f>(VLOOKUP($A406,rets_12M!$A:$I,COLUMN(D$4),FALSE)/12)</f>
        <v>1.3835435392938928E-3</v>
      </c>
      <c r="E406" s="41">
        <f>(VLOOKUP($A406,rets_12M!$A:$I,COLUMN(E$4),FALSE)/12)</f>
        <v>-4.7571330879463136E-3</v>
      </c>
      <c r="F406" s="41">
        <f>(VLOOKUP($A406,rets_12M!$A:$I,COLUMN(F$4),FALSE)/12)</f>
        <v>-6.377606547385839E-4</v>
      </c>
      <c r="G406" s="41">
        <f>(VLOOKUP($A406,rets_12M!$A:$I,COLUMN(G$4),FALSE)/12)</f>
        <v>8.157605674999957E-3</v>
      </c>
      <c r="H406" s="41">
        <f>(VLOOKUP($A406,rets_12M!$A:$I,COLUMN(H$4),FALSE)/12)</f>
        <v>-9.51201300425078E-3</v>
      </c>
    </row>
    <row r="407" spans="1:8" x14ac:dyDescent="0.35">
      <c r="A407" s="2">
        <v>45107</v>
      </c>
      <c r="B407" s="41">
        <f>(VLOOKUP($A407,rets_12M!$A:$I,COLUMN(B$4),FALSE)/12)</f>
        <v>-1.7931790407803794E-2</v>
      </c>
      <c r="C407" s="41">
        <f>(VLOOKUP($A407,rets_12M!$A:$I,COLUMN(C$4),FALSE)/12)</f>
        <v>1.5773665157048922E-3</v>
      </c>
      <c r="D407" s="41">
        <f>(VLOOKUP($A407,rets_12M!$A:$I,COLUMN(D$4),FALSE)/12)</f>
        <v>2.0951913824631871E-3</v>
      </c>
      <c r="E407" s="41">
        <f>(VLOOKUP($A407,rets_12M!$A:$I,COLUMN(E$4),FALSE)/12)</f>
        <v>-5.4377122247431338E-3</v>
      </c>
      <c r="F407" s="41">
        <f>(VLOOKUP($A407,rets_12M!$A:$I,COLUMN(F$4),FALSE)/12)</f>
        <v>1.228729869340626E-2</v>
      </c>
      <c r="G407" s="41">
        <f>(VLOOKUP($A407,rets_12M!$A:$I,COLUMN(G$4),FALSE)/12)</f>
        <v>2.3254537788272949E-2</v>
      </c>
      <c r="H407" s="41">
        <f>(VLOOKUP($A407,rets_12M!$A:$I,COLUMN(H$4),FALSE)/12)</f>
        <v>-8.2618739615546808E-3</v>
      </c>
    </row>
    <row r="408" spans="1:8" x14ac:dyDescent="0.35">
      <c r="A408" s="2">
        <v>45138</v>
      </c>
      <c r="B408" s="41">
        <f>(VLOOKUP($A408,rets_12M!$A:$I,COLUMN(B$4),FALSE)/12)</f>
        <v>-2.3187748164255708E-3</v>
      </c>
      <c r="C408" s="41">
        <f>(VLOOKUP($A408,rets_12M!$A:$I,COLUMN(C$4),FALSE)/12)</f>
        <v>5.6018837850335679E-3</v>
      </c>
      <c r="D408" s="41">
        <f>(VLOOKUP($A408,rets_12M!$A:$I,COLUMN(D$4),FALSE)/12)</f>
        <v>7.9917015221827217E-5</v>
      </c>
      <c r="E408" s="41">
        <f>(VLOOKUP($A408,rets_12M!$A:$I,COLUMN(E$4),FALSE)/12)</f>
        <v>-7.7324552857342592E-3</v>
      </c>
      <c r="F408" s="41">
        <f>(VLOOKUP($A408,rets_12M!$A:$I,COLUMN(F$4),FALSE)/12)</f>
        <v>6.7944599688351355E-3</v>
      </c>
      <c r="G408" s="41">
        <f>(VLOOKUP($A408,rets_12M!$A:$I,COLUMN(G$4),FALSE)/12)</f>
        <v>1.4620731141324969E-2</v>
      </c>
      <c r="H408" s="41">
        <f>(VLOOKUP($A408,rets_12M!$A:$I,COLUMN(H$4),FALSE)/12)</f>
        <v>-8.3849834896081634E-3</v>
      </c>
    </row>
    <row r="409" spans="1:8" x14ac:dyDescent="0.35">
      <c r="A409" s="2">
        <v>45169</v>
      </c>
      <c r="B409" s="41">
        <f>(VLOOKUP($A409,rets_12M!$A:$I,COLUMN(B$4),FALSE)/12)</f>
        <v>1.3515309841905336E-3</v>
      </c>
      <c r="C409" s="41">
        <f>(VLOOKUP($A409,rets_12M!$A:$I,COLUMN(C$4),FALSE)/12)</f>
        <v>6.4880841909004117E-3</v>
      </c>
      <c r="D409" s="41">
        <f>(VLOOKUP($A409,rets_12M!$A:$I,COLUMN(D$4),FALSE)/12)</f>
        <v>6.0946962148013728E-4</v>
      </c>
      <c r="E409" s="41">
        <f>(VLOOKUP($A409,rets_12M!$A:$I,COLUMN(E$4),FALSE)/12)</f>
        <v>-5.6777450772335829E-3</v>
      </c>
      <c r="F409" s="41">
        <f>(VLOOKUP($A409,rets_12M!$A:$I,COLUMN(F$4),FALSE)/12)</f>
        <v>8.8174037998053709E-3</v>
      </c>
      <c r="G409" s="41">
        <f>(VLOOKUP($A409,rets_12M!$A:$I,COLUMN(G$4),FALSE)/12)</f>
        <v>1.8011821379905996E-2</v>
      </c>
      <c r="H409" s="41">
        <f>(VLOOKUP($A409,rets_12M!$A:$I,COLUMN(H$4),FALSE)/12)</f>
        <v>-7.7040966155201467E-3</v>
      </c>
    </row>
    <row r="410" spans="1:8" x14ac:dyDescent="0.35">
      <c r="A410" s="2">
        <v>45199</v>
      </c>
      <c r="B410" s="41">
        <f>(VLOOKUP($A410,rets_12M!$A:$I,COLUMN(B$4),FALSE)/12)</f>
        <v>2.2986857588608061E-2</v>
      </c>
      <c r="C410" s="41">
        <f>(VLOOKUP($A410,rets_12M!$A:$I,COLUMN(C$4),FALSE)/12)</f>
        <v>4.6922222644349603E-3</v>
      </c>
      <c r="D410" s="41">
        <f>(VLOOKUP($A410,rets_12M!$A:$I,COLUMN(D$4),FALSE)/12)</f>
        <v>1.9840022014081896E-4</v>
      </c>
      <c r="E410" s="41">
        <f>(VLOOKUP($A410,rets_12M!$A:$I,COLUMN(E$4),FALSE)/12)</f>
        <v>-4.5335564791031029E-3</v>
      </c>
      <c r="F410" s="41">
        <f>(VLOOKUP($A410,rets_12M!$A:$I,COLUMN(F$4),FALSE)/12)</f>
        <v>1.299652756869594E-2</v>
      </c>
      <c r="G410" s="41">
        <f>(VLOOKUP($A410,rets_12M!$A:$I,COLUMN(G$4),FALSE)/12)</f>
        <v>2.3928934354933578E-2</v>
      </c>
      <c r="H410" s="41">
        <f>(VLOOKUP($A410,rets_12M!$A:$I,COLUMN(H$4),FALSE)/12)</f>
        <v>-6.436330635063668E-3</v>
      </c>
    </row>
    <row r="411" spans="1:8" x14ac:dyDescent="0.35">
      <c r="A411" s="2">
        <v>45230</v>
      </c>
      <c r="B411" s="41">
        <f>(VLOOKUP($A411,rets_12M!$A:$I,COLUMN(B$4),FALSE)/12)</f>
        <v>8.6519606807585381E-4</v>
      </c>
      <c r="C411" s="41">
        <f>(VLOOKUP($A411,rets_12M!$A:$I,COLUMN(C$4),FALSE)/12)</f>
        <v>1.2534020461794545E-2</v>
      </c>
      <c r="D411" s="41">
        <f>(VLOOKUP($A411,rets_12M!$A:$I,COLUMN(D$4),FALSE)/12)</f>
        <v>-7.2106293091972473E-4</v>
      </c>
      <c r="E411" s="41">
        <f>(VLOOKUP($A411,rets_12M!$A:$I,COLUMN(E$4),FALSE)/12)</f>
        <v>-4.8346451786523874E-3</v>
      </c>
      <c r="F411" s="41">
        <f>(VLOOKUP($A411,rets_12M!$A:$I,COLUMN(F$4),FALSE)/12)</f>
        <v>3.672158614912028E-3</v>
      </c>
      <c r="G411" s="41">
        <f>(VLOOKUP($A411,rets_12M!$A:$I,COLUMN(G$4),FALSE)/12)</f>
        <v>1.7453771819331537E-2</v>
      </c>
      <c r="H411" s="41">
        <f>(VLOOKUP($A411,rets_12M!$A:$I,COLUMN(H$4),FALSE)/12)</f>
        <v>-5.6927022234707081E-3</v>
      </c>
    </row>
    <row r="412" spans="1:8" x14ac:dyDescent="0.35">
      <c r="A412" s="2">
        <v>45260</v>
      </c>
      <c r="B412" s="41">
        <f>(VLOOKUP($A412,rets_12M!$A:$I,COLUMN(B$4),FALSE)/12)</f>
        <v>1.6914951695189233E-3</v>
      </c>
      <c r="C412" s="41">
        <f>(VLOOKUP($A412,rets_12M!$A:$I,COLUMN(C$4),FALSE)/12)</f>
        <v>8.664212855586384E-3</v>
      </c>
      <c r="D412" s="41">
        <f>(VLOOKUP($A412,rets_12M!$A:$I,COLUMN(D$4),FALSE)/12)</f>
        <v>9.2558425141009426E-4</v>
      </c>
      <c r="E412" s="41">
        <f>(VLOOKUP($A412,rets_12M!$A:$I,COLUMN(E$4),FALSE)/12)</f>
        <v>-3.9418685508253353E-3</v>
      </c>
      <c r="F412" s="41">
        <f>(VLOOKUP($A412,rets_12M!$A:$I,COLUMN(F$4),FALSE)/12)</f>
        <v>6.6112262429813828E-3</v>
      </c>
      <c r="G412" s="41">
        <f>(VLOOKUP($A412,rets_12M!$A:$I,COLUMN(G$4),FALSE)/12)</f>
        <v>2.2360323602055549E-2</v>
      </c>
      <c r="H412" s="41">
        <f>(VLOOKUP($A412,rets_12M!$A:$I,COLUMN(H$4),FALSE)/12)</f>
        <v>-8.8172579817917453E-3</v>
      </c>
    </row>
    <row r="413" spans="1:8" x14ac:dyDescent="0.35">
      <c r="A413" s="2">
        <v>45291</v>
      </c>
      <c r="B413" s="41">
        <f>(VLOOKUP($A413,rets_12M!$A:$I,COLUMN(B$4),FALSE)/12)</f>
        <v>-8.5313640136872959E-4</v>
      </c>
      <c r="C413" s="41">
        <f>(VLOOKUP($A413,rets_12M!$A:$I,COLUMN(C$4),FALSE)/12)</f>
        <v>5.953302093315016E-3</v>
      </c>
      <c r="D413" s="41">
        <f>(VLOOKUP($A413,rets_12M!$A:$I,COLUMN(D$4),FALSE)/12)</f>
        <v>2.7561524005084159E-3</v>
      </c>
      <c r="E413" s="41">
        <f>(VLOOKUP($A413,rets_12M!$A:$I,COLUMN(E$4),FALSE)/12)</f>
        <v>-1.1604893692597023E-3</v>
      </c>
      <c r="F413" s="41">
        <f>(VLOOKUP($A413,rets_12M!$A:$I,COLUMN(F$4),FALSE)/12)</f>
        <v>1.6463759909399783E-2</v>
      </c>
      <c r="G413" s="41">
        <f>(VLOOKUP($A413,rets_12M!$A:$I,COLUMN(G$4),FALSE)/12)</f>
        <v>3.9263795931836244E-2</v>
      </c>
      <c r="H413" s="41">
        <f>(VLOOKUP($A413,rets_12M!$A:$I,COLUMN(H$4),FALSE)/12)</f>
        <v>-9.4932527294650047E-3</v>
      </c>
    </row>
    <row r="414" spans="1:8" x14ac:dyDescent="0.35">
      <c r="A414" s="2">
        <v>45322</v>
      </c>
      <c r="B414" s="41">
        <f>(VLOOKUP($A414,rets_12M!$A:$I,COLUMN(B$4),FALSE)/12)</f>
        <v>8.8088564881267008E-3</v>
      </c>
      <c r="C414" s="41">
        <f>(VLOOKUP($A414,rets_12M!$A:$I,COLUMN(C$4),FALSE)/12)</f>
        <v>2.2494230551724689E-4</v>
      </c>
      <c r="D414" s="41">
        <f>(VLOOKUP($A414,rets_12M!$A:$I,COLUMN(D$4),FALSE)/12)</f>
        <v>1.8039916923419479E-3</v>
      </c>
      <c r="E414" s="41">
        <f>(VLOOKUP($A414,rets_12M!$A:$I,COLUMN(E$4),FALSE)/12)</f>
        <v>-3.3095393665771486E-3</v>
      </c>
      <c r="F414" s="41">
        <f>(VLOOKUP($A414,rets_12M!$A:$I,COLUMN(F$4),FALSE)/12)</f>
        <v>1.1864671032117247E-2</v>
      </c>
      <c r="G414" s="41">
        <f>(VLOOKUP($A414,rets_12M!$A:$I,COLUMN(G$4),FALSE)/12)</f>
        <v>2.9295052356747304E-2</v>
      </c>
      <c r="H414" s="41">
        <f>(VLOOKUP($A414,rets_12M!$A:$I,COLUMN(H$4),FALSE)/12)</f>
        <v>-1.3191439328161034E-2</v>
      </c>
    </row>
    <row r="415" spans="1:8" x14ac:dyDescent="0.35">
      <c r="A415" s="2">
        <v>45351</v>
      </c>
      <c r="B415" s="41">
        <f>(VLOOKUP($A415,rets_12M!$A:$I,COLUMN(B$4),FALSE)/12)</f>
        <v>1.5467753245170615E-2</v>
      </c>
      <c r="C415" s="41">
        <f>(VLOOKUP($A415,rets_12M!$A:$I,COLUMN(C$4),FALSE)/12)</f>
        <v>4.6218064391158982E-3</v>
      </c>
      <c r="D415" s="41">
        <f>(VLOOKUP($A415,rets_12M!$A:$I,COLUMN(D$4),FALSE)/12)</f>
        <v>1.8907928930912976E-3</v>
      </c>
      <c r="E415" s="41">
        <f>(VLOOKUP($A415,rets_12M!$A:$I,COLUMN(E$4),FALSE)/12)</f>
        <v>-2.377438767152388E-3</v>
      </c>
      <c r="F415" s="41">
        <f>(VLOOKUP($A415,rets_12M!$A:$I,COLUMN(F$4),FALSE)/12)</f>
        <v>1.9298631543248901E-2</v>
      </c>
      <c r="G415" s="41">
        <f>(VLOOKUP($A415,rets_12M!$A:$I,COLUMN(G$4),FALSE)/12)</f>
        <v>3.5565569908109419E-2</v>
      </c>
      <c r="H415" s="41">
        <f>(VLOOKUP($A415,rets_12M!$A:$I,COLUMN(H$4),FALSE)/12)</f>
        <v>-1.1657231685831085E-2</v>
      </c>
    </row>
    <row r="416" spans="1:8" x14ac:dyDescent="0.35">
      <c r="A416" s="2">
        <v>45382</v>
      </c>
      <c r="B416" s="41">
        <f>(VLOOKUP($A416,rets_12M!$A:$I,COLUMN(B$4),FALSE)/12)</f>
        <v>2.5434724374159074E-2</v>
      </c>
      <c r="C416" s="41">
        <f>(VLOOKUP($A416,rets_12M!$A:$I,COLUMN(C$4),FALSE)/12)</f>
        <v>5.2147658748137498E-3</v>
      </c>
      <c r="D416" s="41">
        <f>(VLOOKUP($A416,rets_12M!$A:$I,COLUMN(D$4),FALSE)/12)</f>
        <v>2.5015950305410745E-4</v>
      </c>
      <c r="E416" s="41">
        <f>(VLOOKUP($A416,rets_12M!$A:$I,COLUMN(E$4),FALSE)/12)</f>
        <v>-4.5061809573908413E-3</v>
      </c>
      <c r="F416" s="41">
        <f>(VLOOKUP($A416,rets_12M!$A:$I,COLUMN(F$4),FALSE)/12)</f>
        <v>1.8886282454550318E-2</v>
      </c>
      <c r="G416" s="41">
        <f>(VLOOKUP($A416,rets_12M!$A:$I,COLUMN(G$4),FALSE)/12)</f>
        <v>2.6576930021696626E-2</v>
      </c>
      <c r="H416" s="41">
        <f>(VLOOKUP($A416,rets_12M!$A:$I,COLUMN(H$4),FALSE)/12)</f>
        <v>-1.4053264682414227E-2</v>
      </c>
    </row>
    <row r="417" spans="1:8" x14ac:dyDescent="0.35">
      <c r="A417" s="2">
        <v>45412</v>
      </c>
      <c r="B417" s="41">
        <f>(VLOOKUP($A417,rets_12M!$A:$I,COLUMN(B$4),FALSE)/12)</f>
        <v>2.9355931226581238E-2</v>
      </c>
      <c r="C417" s="41">
        <f>(VLOOKUP($A417,rets_12M!$A:$I,COLUMN(C$4),FALSE)/12)</f>
        <v>7.1783316993568325E-3</v>
      </c>
      <c r="D417" s="41">
        <f>(VLOOKUP($A417,rets_12M!$A:$I,COLUMN(D$4),FALSE)/12)</f>
        <v>-4.5577286352608642E-4</v>
      </c>
      <c r="E417" s="41">
        <f>(VLOOKUP($A417,rets_12M!$A:$I,COLUMN(E$4),FALSE)/12)</f>
        <v>-7.1412222268315284E-3</v>
      </c>
      <c r="F417" s="41">
        <f>(VLOOKUP($A417,rets_12M!$A:$I,COLUMN(F$4),FALSE)/12)</f>
        <v>1.3052790505784654E-2</v>
      </c>
      <c r="G417" s="41">
        <f>(VLOOKUP($A417,rets_12M!$A:$I,COLUMN(G$4),FALSE)/12)</f>
        <v>2.1055212602622848E-2</v>
      </c>
      <c r="H417" s="41">
        <f>(VLOOKUP($A417,rets_12M!$A:$I,COLUMN(H$4),FALSE)/12)</f>
        <v>-1.5218961803996381E-2</v>
      </c>
    </row>
    <row r="418" spans="1:8" x14ac:dyDescent="0.35">
      <c r="A418" s="2">
        <v>45443</v>
      </c>
      <c r="B418" s="41">
        <f>(VLOOKUP($A418,rets_12M!$A:$I,COLUMN(B$4),FALSE)/12)</f>
        <v>2.8950265781896634E-2</v>
      </c>
      <c r="C418" s="41">
        <f>(VLOOKUP($A418,rets_12M!$A:$I,COLUMN(C$4),FALSE)/12)</f>
        <v>9.6505683308286492E-3</v>
      </c>
      <c r="D418" s="41">
        <f>(VLOOKUP($A418,rets_12M!$A:$I,COLUMN(D$4),FALSE)/12)</f>
        <v>-1.6176316882518527E-3</v>
      </c>
      <c r="E418" s="41">
        <f>(VLOOKUP($A418,rets_12M!$A:$I,COLUMN(E$4),FALSE)/12)</f>
        <v>-5.2530390814540901E-3</v>
      </c>
      <c r="F418" s="41">
        <f>(VLOOKUP($A418,rets_12M!$A:$I,COLUMN(F$4),FALSE)/12)</f>
        <v>1.735233733417561E-2</v>
      </c>
      <c r="G418" s="41">
        <f>(VLOOKUP($A418,rets_12M!$A:$I,COLUMN(G$4),FALSE)/12)</f>
        <v>1.9542652374711905E-2</v>
      </c>
      <c r="H418" s="41">
        <f>(VLOOKUP($A418,rets_12M!$A:$I,COLUMN(H$4),FALSE)/12)</f>
        <v>-1.3372334714353293E-2</v>
      </c>
    </row>
    <row r="419" spans="1:8" x14ac:dyDescent="0.35">
      <c r="A419" s="2">
        <v>45473</v>
      </c>
      <c r="B419" s="41">
        <f>(VLOOKUP($A419,rets_12M!$A:$I,COLUMN(B$4),FALSE)/12)</f>
        <v>2.7787222416034613E-2</v>
      </c>
      <c r="C419" s="41">
        <f>(VLOOKUP($A419,rets_12M!$A:$I,COLUMN(C$4),FALSE)/12)</f>
        <v>1.1937804057544596E-2</v>
      </c>
      <c r="D419" s="41">
        <f>(VLOOKUP($A419,rets_12M!$A:$I,COLUMN(D$4),FALSE)/12)</f>
        <v>-1.6939523751933379E-3</v>
      </c>
      <c r="E419" s="41">
        <f>(VLOOKUP($A419,rets_12M!$A:$I,COLUMN(E$4),FALSE)/12)</f>
        <v>-2.939140822591437E-3</v>
      </c>
      <c r="F419" s="41">
        <f>(VLOOKUP($A419,rets_12M!$A:$I,COLUMN(F$4),FALSE)/12)</f>
        <v>1.4517130089374386E-2</v>
      </c>
      <c r="G419" s="41">
        <f>(VLOOKUP($A419,rets_12M!$A:$I,COLUMN(G$4),FALSE)/12)</f>
        <v>1.9388087188786412E-2</v>
      </c>
      <c r="H419" s="41">
        <f>(VLOOKUP($A419,rets_12M!$A:$I,COLUMN(H$4),FALSE)/12)</f>
        <v>-1.2567324062435362E-2</v>
      </c>
    </row>
    <row r="420" spans="1:8" x14ac:dyDescent="0.35">
      <c r="A420" s="2">
        <v>45504</v>
      </c>
      <c r="B420" s="41">
        <f>(VLOOKUP($A420,rets_12M!$A:$I,COLUMN(B$4),FALSE)/12)</f>
        <v>2.0299992140924337E-3</v>
      </c>
      <c r="C420" s="41">
        <f>(VLOOKUP($A420,rets_12M!$A:$I,COLUMN(C$4),FALSE)/12)</f>
        <v>1.3356893393210204E-2</v>
      </c>
      <c r="D420" s="41">
        <f>(VLOOKUP($A420,rets_12M!$A:$I,COLUMN(D$4),FALSE)/12)</f>
        <v>-7.6376123758775671E-4</v>
      </c>
      <c r="E420" s="41">
        <f>(VLOOKUP($A420,rets_12M!$A:$I,COLUMN(E$4),FALSE)/12)</f>
        <v>-9.9133848689039739E-4</v>
      </c>
      <c r="F420" s="41">
        <f>(VLOOKUP($A420,rets_12M!$A:$I,COLUMN(F$4),FALSE)/12)</f>
        <v>1.2467904603224425E-2</v>
      </c>
      <c r="G420" s="41">
        <f>(VLOOKUP($A420,rets_12M!$A:$I,COLUMN(G$4),FALSE)/12)</f>
        <v>1.3912458075505138E-2</v>
      </c>
      <c r="H420" s="41">
        <f>(VLOOKUP($A420,rets_12M!$A:$I,COLUMN(H$4),FALSE)/12)</f>
        <v>-9.0102383271028954E-3</v>
      </c>
    </row>
    <row r="421" spans="1:8" x14ac:dyDescent="0.35">
      <c r="A421" s="2">
        <v>45535</v>
      </c>
      <c r="B421" s="41">
        <f>(VLOOKUP($A421,rets_12M!$A:$I,COLUMN(B$4),FALSE)/12)</f>
        <v>-6.3676998107801792E-3</v>
      </c>
      <c r="C421" s="41">
        <f>(VLOOKUP($A421,rets_12M!$A:$I,COLUMN(C$4),FALSE)/12)</f>
        <v>1.7668084487369118E-2</v>
      </c>
      <c r="D421" s="41">
        <f>(VLOOKUP($A421,rets_12M!$A:$I,COLUMN(D$4),FALSE)/12)</f>
        <v>3.4816744904466362E-4</v>
      </c>
      <c r="E421" s="41">
        <f>(VLOOKUP($A421,rets_12M!$A:$I,COLUMN(E$4),FALSE)/12)</f>
        <v>5.7214365065605399E-4</v>
      </c>
      <c r="F421" s="41">
        <f>(VLOOKUP($A421,rets_12M!$A:$I,COLUMN(F$4),FALSE)/12)</f>
        <v>1.6373049750384505E-2</v>
      </c>
      <c r="G421" s="41">
        <f>(VLOOKUP($A421,rets_12M!$A:$I,COLUMN(G$4),FALSE)/12)</f>
        <v>1.6507995272088072E-2</v>
      </c>
      <c r="H421" s="41">
        <f>(VLOOKUP($A421,rets_12M!$A:$I,COLUMN(H$4),FALSE)/12)</f>
        <v>-4.5975151846084361E-3</v>
      </c>
    </row>
    <row r="422" spans="1:8" x14ac:dyDescent="0.35">
      <c r="A422" s="2">
        <v>45565</v>
      </c>
      <c r="B422" s="41">
        <f>(VLOOKUP($A422,rets_12M!$A:$I,COLUMN(B$4),FALSE)/12)</f>
        <v>-1.9412596694411661E-2</v>
      </c>
      <c r="C422" s="41">
        <f>(VLOOKUP($A422,rets_12M!$A:$I,COLUMN(C$4),FALSE)/12)</f>
        <v>2.8617795722717315E-2</v>
      </c>
      <c r="D422" s="41">
        <f>(VLOOKUP($A422,rets_12M!$A:$I,COLUMN(D$4),FALSE)/12)</f>
        <v>1.295237456494384E-3</v>
      </c>
      <c r="E422" s="41">
        <f>(VLOOKUP($A422,rets_12M!$A:$I,COLUMN(E$4),FALSE)/12)</f>
        <v>3.2723917226583632E-3</v>
      </c>
      <c r="F422" s="41">
        <f>(VLOOKUP($A422,rets_12M!$A:$I,COLUMN(F$4),FALSE)/12)</f>
        <v>2.360177805559897E-2</v>
      </c>
      <c r="G422" s="41">
        <f>(VLOOKUP($A422,rets_12M!$A:$I,COLUMN(G$4),FALSE)/12)</f>
        <v>2.4492405915140219E-2</v>
      </c>
      <c r="H422" s="41">
        <f>(VLOOKUP($A422,rets_12M!$A:$I,COLUMN(H$4),FALSE)/12)</f>
        <v>-1.1695078419491727E-3</v>
      </c>
    </row>
    <row r="423" spans="1:8" x14ac:dyDescent="0.35">
      <c r="A423" s="2">
        <v>45596</v>
      </c>
      <c r="B423" s="41">
        <f>(VLOOKUP($A423,rets_12M!$A:$I,COLUMN(B$4),FALSE)/12)</f>
        <v>-1.1764468103197137E-2</v>
      </c>
      <c r="C423" s="41">
        <f>(VLOOKUP($A423,rets_12M!$A:$I,COLUMN(C$4),FALSE)/12)</f>
        <v>2.4962602249376558E-2</v>
      </c>
      <c r="D423" s="41">
        <f>(VLOOKUP($A423,rets_12M!$A:$I,COLUMN(D$4),FALSE)/12)</f>
        <v>1.7189695635497031E-3</v>
      </c>
      <c r="E423" s="41">
        <f>(VLOOKUP($A423,rets_12M!$A:$I,COLUMN(E$4),FALSE)/12)</f>
        <v>1.9877800439873639E-3</v>
      </c>
      <c r="F423" s="41">
        <f>(VLOOKUP($A423,rets_12M!$A:$I,COLUMN(F$4),FALSE)/12)</f>
        <v>2.5048143789451156E-2</v>
      </c>
      <c r="G423" s="41">
        <f>(VLOOKUP($A423,rets_12M!$A:$I,COLUMN(G$4),FALSE)/12)</f>
        <v>2.5984528693139202E-2</v>
      </c>
      <c r="H423" s="41">
        <f>(VLOOKUP($A423,rets_12M!$A:$I,COLUMN(H$4),FALSE)/12)</f>
        <v>-5.0153690228726955E-3</v>
      </c>
    </row>
    <row r="424" spans="1:8" x14ac:dyDescent="0.35">
      <c r="A424" s="2">
        <v>45626</v>
      </c>
      <c r="B424" s="41">
        <f>(VLOOKUP($A424,rets_12M!$A:$I,COLUMN(B$4),FALSE)/12)</f>
        <v>-6.3819802025638266E-3</v>
      </c>
      <c r="C424" s="41">
        <f>(VLOOKUP($A424,rets_12M!$A:$I,COLUMN(C$4),FALSE)/12)</f>
        <v>1.9155385305102524E-2</v>
      </c>
      <c r="D424" s="41">
        <f>(VLOOKUP($A424,rets_12M!$A:$I,COLUMN(D$4),FALSE)/12)</f>
        <v>-6.1945513846308386E-4</v>
      </c>
      <c r="E424" s="41">
        <f>(VLOOKUP($A424,rets_12M!$A:$I,COLUMN(E$4),FALSE)/12)</f>
        <v>-4.3424293108980844E-4</v>
      </c>
      <c r="F424" s="41">
        <f>(VLOOKUP($A424,rets_12M!$A:$I,COLUMN(F$4),FALSE)/12)</f>
        <v>2.185694827359852E-2</v>
      </c>
      <c r="G424" s="41">
        <f>(VLOOKUP($A424,rets_12M!$A:$I,COLUMN(G$4),FALSE)/12)</f>
        <v>2.0568565716803138E-2</v>
      </c>
      <c r="H424" s="41">
        <f>(VLOOKUP($A424,rets_12M!$A:$I,COLUMN(H$4),FALSE)/12)</f>
        <v>-5.6847615198621177E-3</v>
      </c>
    </row>
    <row r="425" spans="1:8" x14ac:dyDescent="0.35">
      <c r="A425" s="2">
        <v>45657</v>
      </c>
      <c r="B425" s="41">
        <f>(VLOOKUP($A425,rets_12M!$A:$I,COLUMN(B$4),FALSE)/12)</f>
        <v>1.7504812520224844E-4</v>
      </c>
      <c r="C425" s="41">
        <f>(VLOOKUP($A425,rets_12M!$A:$I,COLUMN(C$4),FALSE)/12)</f>
        <v>1.6915073155877074E-2</v>
      </c>
      <c r="D425" s="41">
        <f>(VLOOKUP($A425,rets_12M!$A:$I,COLUMN(D$4),FALSE)/12)</f>
        <v>-1.3553410859032482E-3</v>
      </c>
      <c r="E425" s="41">
        <f>(VLOOKUP($A425,rets_12M!$A:$I,COLUMN(E$4),FALSE)/12)</f>
        <v>-4.0417558724766363E-3</v>
      </c>
      <c r="F425" s="41">
        <f>(VLOOKUP($A425,rets_12M!$A:$I,COLUMN(F$4),FALSE)/12)</f>
        <v>1.4624410925654474E-2</v>
      </c>
      <c r="G425" s="41">
        <f>(VLOOKUP($A425,rets_12M!$A:$I,COLUMN(G$4),FALSE)/12)</f>
        <v>1.528314500956777E-2</v>
      </c>
      <c r="H425" s="41">
        <f>(VLOOKUP($A425,rets_12M!$A:$I,COLUMN(H$4),FALSE)/12)</f>
        <v>-1.2516576924920511E-2</v>
      </c>
    </row>
    <row r="426" spans="1:8" x14ac:dyDescent="0.35">
      <c r="A426" s="2">
        <v>45688</v>
      </c>
      <c r="B426" s="41">
        <f>(VLOOKUP($A426,rets_12M!$A:$I,COLUMN(B$4),FALSE)/12)</f>
        <v>-8.3037867983435289E-3</v>
      </c>
      <c r="C426" s="41">
        <f>(VLOOKUP($A426,rets_12M!$A:$I,COLUMN(C$4),FALSE)/12)</f>
        <v>2.4480245526044792E-2</v>
      </c>
      <c r="D426" s="41">
        <f>(VLOOKUP($A426,rets_12M!$A:$I,COLUMN(D$4),FALSE)/12)</f>
        <v>-1.7416697313794121E-3</v>
      </c>
      <c r="E426" s="41">
        <f>(VLOOKUP($A426,rets_12M!$A:$I,COLUMN(E$4),FALSE)/12)</f>
        <v>-3.6571557481461701E-3</v>
      </c>
      <c r="F426" s="41">
        <f>(VLOOKUP($A426,rets_12M!$A:$I,COLUMN(F$4),FALSE)/12)</f>
        <v>1.5755385023318209E-2</v>
      </c>
      <c r="G426" s="41">
        <f>(VLOOKUP($A426,rets_12M!$A:$I,COLUMN(G$4),FALSE)/12)</f>
        <v>1.5695924334528783E-2</v>
      </c>
      <c r="H426" s="41">
        <f>(VLOOKUP($A426,rets_12M!$A:$I,COLUMN(H$4),FALSE)/12)</f>
        <v>-8.7400855342563335E-3</v>
      </c>
    </row>
    <row r="427" spans="1:8" x14ac:dyDescent="0.35">
      <c r="A427" s="2">
        <v>45716</v>
      </c>
      <c r="B427" s="41">
        <f>(VLOOKUP($A427,rets_12M!$A:$I,COLUMN(B$4),FALSE)/12)</f>
        <v>-1.0053758158595846E-2</v>
      </c>
      <c r="C427" s="41">
        <f>(VLOOKUP($A427,rets_12M!$A:$I,COLUMN(C$4),FALSE)/12)</f>
        <v>2.5663436868000839E-2</v>
      </c>
      <c r="D427" s="41">
        <f>(VLOOKUP($A427,rets_12M!$A:$I,COLUMN(D$4),FALSE)/12)</f>
        <v>-2.3021657424226738E-3</v>
      </c>
      <c r="E427" s="41">
        <f>(VLOOKUP($A427,rets_12M!$A:$I,COLUMN(E$4),FALSE)/12)</f>
        <v>-3.4482099082488077E-4</v>
      </c>
      <c r="F427" s="41">
        <f>(VLOOKUP($A427,rets_12M!$A:$I,COLUMN(F$4),FALSE)/12)</f>
        <v>9.6042927206828974E-3</v>
      </c>
      <c r="G427" s="41">
        <f>(VLOOKUP($A427,rets_12M!$A:$I,COLUMN(G$4),FALSE)/12)</f>
        <v>8.1636583009845887E-3</v>
      </c>
      <c r="H427" s="41">
        <f>(VLOOKUP($A427,rets_12M!$A:$I,COLUMN(H$4),FALSE)/12)</f>
        <v>-4.7276391973604765E-3</v>
      </c>
    </row>
    <row r="428" spans="1:8" x14ac:dyDescent="0.35">
      <c r="A428" s="2">
        <v>45747</v>
      </c>
      <c r="B428" s="41">
        <f>(VLOOKUP($A428,rets_12M!$A:$I,COLUMN(B$4),FALSE)/12)</f>
        <v>-1.0495030324204707E-2</v>
      </c>
      <c r="C428" s="41">
        <f>(VLOOKUP($A428,rets_12M!$A:$I,COLUMN(C$4),FALSE)/12)</f>
        <v>2.7332164528819813E-2</v>
      </c>
      <c r="D428" s="41">
        <f>(VLOOKUP($A428,rets_12M!$A:$I,COLUMN(D$4),FALSE)/12)</f>
        <v>-2.8609808708231674E-3</v>
      </c>
      <c r="E428" s="41">
        <f>(VLOOKUP($A428,rets_12M!$A:$I,COLUMN(E$4),FALSE)/12)</f>
        <v>-4.4380677150578546E-4</v>
      </c>
      <c r="F428" s="41">
        <f>(VLOOKUP($A428,rets_12M!$A:$I,COLUMN(F$4),FALSE)/12)</f>
        <v>1.6371117292535893E-3</v>
      </c>
      <c r="G428" s="41">
        <f>(VLOOKUP($A428,rets_12M!$A:$I,COLUMN(G$4),FALSE)/12)</f>
        <v>1.5331846764488066E-4</v>
      </c>
      <c r="H428" s="41">
        <f>(VLOOKUP($A428,rets_12M!$A:$I,COLUMN(H$4),FALSE)/12)</f>
        <v>-3.153120850799366E-3</v>
      </c>
    </row>
    <row r="429" spans="1:8" x14ac:dyDescent="0.35">
      <c r="A429" s="2">
        <v>45777</v>
      </c>
      <c r="B429" s="41">
        <f>(VLOOKUP($A429,rets_12M!$A:$I,COLUMN(B$4),FALSE)/12)</f>
        <v>-1.6632662236293099E-2</v>
      </c>
      <c r="C429" s="41">
        <f>(VLOOKUP($A429,rets_12M!$A:$I,COLUMN(C$4),FALSE)/12)</f>
        <v>2.9996288522353271E-2</v>
      </c>
      <c r="D429" s="41">
        <f>(VLOOKUP($A429,rets_12M!$A:$I,COLUMN(D$4),FALSE)/12)</f>
        <v>-8.1611590118130239E-4</v>
      </c>
      <c r="E429" s="41">
        <f>(VLOOKUP($A429,rets_12M!$A:$I,COLUMN(E$4),FALSE)/12)</f>
        <v>2.8706447904326229E-3</v>
      </c>
      <c r="F429" s="41">
        <f>(VLOOKUP($A429,rets_12M!$A:$I,COLUMN(F$4),FALSE)/12)</f>
        <v>4.6445972405628018E-3</v>
      </c>
      <c r="G429" s="41">
        <f>(VLOOKUP($A429,rets_12M!$A:$I,COLUMN(G$4),FALSE)/12)</f>
        <v>5.4362598576976158E-3</v>
      </c>
      <c r="H429" s="41">
        <f>(VLOOKUP($A429,rets_12M!$A:$I,COLUMN(H$4),FALSE)/12)</f>
        <v>4.1829360575104113E-3</v>
      </c>
    </row>
    <row r="430" spans="1:8" x14ac:dyDescent="0.35">
      <c r="A430" s="2">
        <v>45808</v>
      </c>
      <c r="B430" s="41">
        <f>(VLOOKUP($A430,rets_12M!$A:$I,COLUMN(B$4),FALSE)/12)</f>
        <v>-1.3017190388406189E-2</v>
      </c>
      <c r="C430" s="41">
        <f>(VLOOKUP($A430,rets_12M!$A:$I,COLUMN(C$4),FALSE)/12)</f>
        <v>2.7908055658160624E-2</v>
      </c>
      <c r="D430" s="41">
        <f>(VLOOKUP($A430,rets_12M!$A:$I,COLUMN(D$4),FALSE)/12)</f>
        <v>-8.7027521555895404E-4</v>
      </c>
      <c r="E430" s="41">
        <f>(VLOOKUP($A430,rets_12M!$A:$I,COLUMN(E$4),FALSE)/12)</f>
        <v>8.6167725913042592E-4</v>
      </c>
      <c r="F430" s="41">
        <f>(VLOOKUP($A430,rets_12M!$A:$I,COLUMN(F$4),FALSE)/12)</f>
        <v>5.8057207589917907E-3</v>
      </c>
      <c r="G430" s="41">
        <f>(VLOOKUP($A430,rets_12M!$A:$I,COLUMN(G$4),FALSE)/12)</f>
        <v>7.9003847463321817E-3</v>
      </c>
      <c r="H430" s="41">
        <f>(VLOOKUP($A430,rets_12M!$A:$I,COLUMN(H$4),FALSE)/12)</f>
        <v>3.1823225315498194E-3</v>
      </c>
    </row>
    <row r="431" spans="1:8" x14ac:dyDescent="0.35">
      <c r="A431" s="2">
        <v>45838</v>
      </c>
      <c r="B431" s="41">
        <f>(VLOOKUP($A431,rets_12M!$A:$I,COLUMN(B$4),FALSE)/12)</f>
        <v>-8.9661724117750616E-3</v>
      </c>
      <c r="C431" s="41">
        <f>(VLOOKUP($A431,rets_12M!$A:$I,COLUMN(C$4),FALSE)/12)</f>
        <v>2.7943840550334591E-2</v>
      </c>
      <c r="D431" s="41">
        <f>(VLOOKUP($A431,rets_12M!$A:$I,COLUMN(D$4),FALSE)/12)</f>
        <v>-8.9169765830401926E-4</v>
      </c>
      <c r="E431" s="41">
        <f>(VLOOKUP($A431,rets_12M!$A:$I,COLUMN(E$4),FALSE)/12)</f>
        <v>1.0125993380544207E-3</v>
      </c>
      <c r="F431" s="41">
        <f>(VLOOKUP($A431,rets_12M!$A:$I,COLUMN(F$4),FALSE)/12)</f>
        <v>7.315474554411487E-3</v>
      </c>
      <c r="G431" s="41">
        <f>(VLOOKUP($A431,rets_12M!$A:$I,COLUMN(G$4),FALSE)/12)</f>
        <v>8.107167268082768E-3</v>
      </c>
      <c r="H431" s="41">
        <f>(VLOOKUP($A431,rets_12M!$A:$I,COLUMN(H$4),FALSE)/12)</f>
        <v>5.2183970502013843E-3</v>
      </c>
    </row>
    <row r="432" spans="1:8" x14ac:dyDescent="0.35">
      <c r="A432" s="2">
        <v>45869</v>
      </c>
      <c r="B432" s="41">
        <f>(VLOOKUP($A432,rets_12M!$A:$I,COLUMN(B$4),FALSE)/12)</f>
        <v>1.6879407729038325E-3</v>
      </c>
      <c r="C432" s="41">
        <f>(VLOOKUP($A432,rets_12M!$A:$I,COLUMN(C$4),FALSE)/12)</f>
        <v>2.3589253321566899E-2</v>
      </c>
      <c r="D432" s="41">
        <f>(VLOOKUP($A432,rets_12M!$A:$I,COLUMN(D$4),FALSE)/12)</f>
        <v>-1.4756361465562233E-3</v>
      </c>
      <c r="E432" s="41">
        <f>(VLOOKUP($A432,rets_12M!$A:$I,COLUMN(E$4),FALSE)/12)</f>
        <v>-1.1239694883587263E-3</v>
      </c>
      <c r="F432" s="41">
        <f>(VLOOKUP($A432,rets_12M!$A:$I,COLUMN(F$4),FALSE)/12)</f>
        <v>8.4560342232211094E-3</v>
      </c>
      <c r="G432" s="41">
        <f>(VLOOKUP($A432,rets_12M!$A:$I,COLUMN(G$4),FALSE)/12)</f>
        <v>1.2010540866682129E-2</v>
      </c>
      <c r="H432" s="41">
        <f>(VLOOKUP($A432,rets_12M!$A:$I,COLUMN(H$4),FALSE)/12)</f>
        <v>-3.735579046855906E-3</v>
      </c>
    </row>
    <row r="433" spans="1:8" x14ac:dyDescent="0.35">
      <c r="A433" s="2">
        <v>45900</v>
      </c>
      <c r="B433" s="41">
        <f>(VLOOKUP($A433,rets_12M!$A:$I,COLUMN(B$4),FALSE)/12)</f>
        <v>4.0246079941921864E-3</v>
      </c>
      <c r="C433" s="41">
        <f>(VLOOKUP($A433,rets_12M!$A:$I,COLUMN(C$4),FALSE)/12)</f>
        <v>2.6512583798264044E-2</v>
      </c>
      <c r="D433" s="41">
        <f>(VLOOKUP($A433,rets_12M!$A:$I,COLUMN(D$4),FALSE)/12)</f>
        <v>-2.862018959506172E-3</v>
      </c>
      <c r="E433" s="41">
        <f>(VLOOKUP($A433,rets_12M!$A:$I,COLUMN(E$4),FALSE)/12)</f>
        <v>-9.8577323502856595E-4</v>
      </c>
      <c r="F433" s="41">
        <f>(VLOOKUP($A433,rets_12M!$A:$I,COLUMN(F$4),FALSE)/12)</f>
        <v>8.1783249470703066E-3</v>
      </c>
      <c r="G433" s="41">
        <f>(VLOOKUP($A433,rets_12M!$A:$I,COLUMN(G$4),FALSE)/12)</f>
        <v>1.1830852648504827E-2</v>
      </c>
      <c r="H433" s="41">
        <f>(VLOOKUP($A433,rets_12M!$A:$I,COLUMN(H$4),FALSE)/12)</f>
        <v>-4.2623629215808034E-3</v>
      </c>
    </row>
    <row r="434" spans="1:8" x14ac:dyDescent="0.35">
      <c r="A434" s="2">
        <v>45930</v>
      </c>
      <c r="B434" s="41">
        <f>(VLOOKUP($A434,rets_12M!$A:$I,COLUMN(B$4),FALSE)/12)</f>
        <v>1.2801926715667747E-2</v>
      </c>
      <c r="C434" s="41">
        <f>(VLOOKUP($A434,rets_12M!$A:$I,COLUMN(C$4),FALSE)/12)</f>
        <v>3.1671973604797142E-2</v>
      </c>
      <c r="D434" s="41">
        <f>(VLOOKUP($A434,rets_12M!$A:$I,COLUMN(D$4),FALSE)/12)</f>
        <v>-3.5551219059562675E-3</v>
      </c>
      <c r="E434" s="41">
        <f>(VLOOKUP($A434,rets_12M!$A:$I,COLUMN(E$4),FALSE)/12)</f>
        <v>-1.5152841991820005E-3</v>
      </c>
      <c r="F434" s="41">
        <f>(VLOOKUP($A434,rets_12M!$A:$I,COLUMN(F$4),FALSE)/12)</f>
        <v>9.6377635246677942E-3</v>
      </c>
      <c r="G434" s="41">
        <f>(VLOOKUP($A434,rets_12M!$A:$I,COLUMN(G$4),FALSE)/12)</f>
        <v>1.4704121884591451E-2</v>
      </c>
      <c r="H434" s="41">
        <f>(VLOOKUP($A434,rets_12M!$A:$I,COLUMN(H$4),FALSE)/12)</f>
        <v>-6.0293251168379762E-3</v>
      </c>
    </row>
    <row r="435" spans="1:8" x14ac:dyDescent="0.35">
      <c r="A435" s="2">
        <v>45961</v>
      </c>
      <c r="B435" s="41">
        <f>(VLOOKUP($A435,rets_12M!$A:$I,COLUMN(B$4),FALSE)/12)</f>
        <v>1.4536507667553156E-2</v>
      </c>
      <c r="C435" s="41">
        <f>(VLOOKUP($A435,rets_12M!$A:$I,COLUMN(C$4),FALSE)/12)</f>
        <v>3.1452600834554999E-2</v>
      </c>
      <c r="D435" s="41">
        <f>(VLOOKUP($A435,rets_12M!$A:$I,COLUMN(D$4),FALSE)/12)</f>
        <v>-3.1134290222726755E-3</v>
      </c>
      <c r="E435" s="41">
        <f>(VLOOKUP($A435,rets_12M!$A:$I,COLUMN(E$4),FALSE)/12)</f>
        <v>1.4563849583264694E-3</v>
      </c>
      <c r="F435" s="41">
        <f>(VLOOKUP($A435,rets_12M!$A:$I,COLUMN(F$4),FALSE)/12)</f>
        <v>1.2755521737342179E-2</v>
      </c>
      <c r="G435" s="41">
        <f>(VLOOKUP($A435,rets_12M!$A:$I,COLUMN(G$4),FALSE)/12)</f>
        <v>2.0268288226971947E-2</v>
      </c>
      <c r="H435" s="41">
        <f>(VLOOKUP($A435,rets_12M!$A:$I,COLUMN(H$4),FALSE)/12)</f>
        <v>-4.3291070223636001E-3</v>
      </c>
    </row>
    <row r="436" spans="1:8" x14ac:dyDescent="0.35">
      <c r="A436" s="2">
        <v>45991</v>
      </c>
      <c r="B436" s="41">
        <f>(VLOOKUP($A436,rets_12M!$A:$I,COLUMN(B$4),FALSE)/12)</f>
        <v>1.2413057621014875E-2</v>
      </c>
      <c r="C436" s="41">
        <f>(VLOOKUP($A436,rets_12M!$A:$I,COLUMN(C$4),FALSE)/12)</f>
        <v>4.2083287694856884E-2</v>
      </c>
      <c r="D436" s="41">
        <f>(VLOOKUP($A436,rets_12M!$A:$I,COLUMN(D$4),FALSE)/12)</f>
        <v>-3.0615242036805454E-3</v>
      </c>
      <c r="E436" s="41">
        <f>(VLOOKUP($A436,rets_12M!$A:$I,COLUMN(E$4),FALSE)/12)</f>
        <v>1.9695271709712268E-3</v>
      </c>
      <c r="F436" s="41">
        <f>(VLOOKUP($A436,rets_12M!$A:$I,COLUMN(F$4),FALSE)/12)</f>
        <v>7.592451750879174E-3</v>
      </c>
      <c r="G436" s="41">
        <f>(VLOOKUP($A436,rets_12M!$A:$I,COLUMN(G$4),FALSE)/12)</f>
        <v>1.3489346962435145E-2</v>
      </c>
      <c r="H436" s="41">
        <f>(VLOOKUP($A436,rets_12M!$A:$I,COLUMN(H$4),FALSE)/12)</f>
        <v>-6.3524712335300826E-3</v>
      </c>
    </row>
    <row r="437" spans="1:8" x14ac:dyDescent="0.35">
      <c r="A437" s="2">
        <v>46022</v>
      </c>
      <c r="B437" s="41">
        <f>(VLOOKUP($A437,rets_12M!$A:$I,COLUMN(B$4),FALSE)/12)</f>
        <v>3.2194165377625685E-3</v>
      </c>
      <c r="C437" s="41">
        <f>(VLOOKUP($A437,rets_12M!$A:$I,COLUMN(C$4),FALSE)/12)</f>
        <v>4.6561941825666253E-2</v>
      </c>
      <c r="D437" s="41">
        <f>(VLOOKUP($A437,rets_12M!$A:$I,COLUMN(D$4),FALSE)/12)</f>
        <v>-4.0122493792803986E-3</v>
      </c>
      <c r="E437" s="41">
        <f>(VLOOKUP($A437,rets_12M!$A:$I,COLUMN(E$4),FALSE)/12)</f>
        <v>2.6413359117373005E-3</v>
      </c>
      <c r="F437" s="41">
        <f>(VLOOKUP($A437,rets_12M!$A:$I,COLUMN(F$4),FALSE)/12)</f>
        <v>1.0074549318530746E-2</v>
      </c>
      <c r="G437" s="41">
        <f>(VLOOKUP($A437,rets_12M!$A:$I,COLUMN(G$4),FALSE)/12)</f>
        <v>1.2663674805352446E-2</v>
      </c>
      <c r="H437" s="41">
        <f>(VLOOKUP($A437,rets_12M!$A:$I,COLUMN(H$4),FALSE)/12)</f>
        <v>-3.0057361047132933E-3</v>
      </c>
    </row>
    <row r="438" spans="1:8" x14ac:dyDescent="0.35">
      <c r="A438" s="2">
        <v>46053</v>
      </c>
      <c r="B438" s="41">
        <f>(VLOOKUP($A438,rets_12M!$A:$I,COLUMN(B$4),FALSE)/12)</f>
        <v>1.6175322638579032E-2</v>
      </c>
      <c r="C438" s="41">
        <f>(VLOOKUP($A438,rets_12M!$A:$I,COLUMN(C$4),FALSE)/12)</f>
        <v>4.9273923866351231E-2</v>
      </c>
      <c r="D438" s="41">
        <f>(VLOOKUP($A438,rets_12M!$A:$I,COLUMN(D$4),FALSE)/12)</f>
        <v>-3.8109516135985031E-3</v>
      </c>
      <c r="E438" s="41">
        <f>(VLOOKUP($A438,rets_12M!$A:$I,COLUMN(E$4),FALSE)/12)</f>
        <v>2.2481438983462296E-3</v>
      </c>
      <c r="F438" s="41">
        <f>(VLOOKUP($A438,rets_12M!$A:$I,COLUMN(F$4),FALSE)/12)</f>
        <v>9.0198663334841913E-3</v>
      </c>
      <c r="G438" s="41">
        <f>(VLOOKUP($A438,rets_12M!$A:$I,COLUMN(G$4),FALSE)/12)</f>
        <v>1.1841362382996582E-2</v>
      </c>
      <c r="H438" s="41">
        <f>(VLOOKUP($A438,rets_12M!$A:$I,COLUMN(H$4),FALSE)/12)</f>
        <v>-2.8441126538907104E-3</v>
      </c>
    </row>
    <row r="439" spans="1:8" x14ac:dyDescent="0.35">
      <c r="A439" s="2">
        <v>46081</v>
      </c>
      <c r="B439" s="41">
        <f>(VLOOKUP($A439,rets_12M!$A:$I,COLUMN(B$4),FALSE)/12)</f>
        <v>2.2423981697778855E-2</v>
      </c>
      <c r="C439" s="41">
        <f>(VLOOKUP($A439,rets_12M!$A:$I,COLUMN(C$4),FALSE)/12)</f>
        <v>6.2630078736348724E-2</v>
      </c>
      <c r="D439" s="41">
        <f>(VLOOKUP($A439,rets_12M!$A:$I,COLUMN(D$4),FALSE)/12)</f>
        <v>-2.6172795357535064E-3</v>
      </c>
      <c r="E439" s="41">
        <f>(VLOOKUP($A439,rets_12M!$A:$I,COLUMN(E$4),FALSE)/12)</f>
        <v>2.0648479675496509E-3</v>
      </c>
      <c r="F439" s="41">
        <f>(VLOOKUP($A439,rets_12M!$A:$I,COLUMN(F$4),FALSE)/12)</f>
        <v>9.5977391176686466E-3</v>
      </c>
      <c r="G439" s="41">
        <f>(VLOOKUP($A439,rets_12M!$A:$I,COLUMN(G$4),FALSE)/12)</f>
        <v>1.2342957793947376E-2</v>
      </c>
      <c r="H439" s="41">
        <f>(VLOOKUP($A439,rets_12M!$A:$I,COLUMN(H$4),FALSE)/12)</f>
        <v>-5.8752831689516767E-3</v>
      </c>
    </row>
    <row r="440" spans="1:8" x14ac:dyDescent="0.35">
      <c r="A440" s="2">
        <v>46112</v>
      </c>
      <c r="B440" s="41">
        <f>(VLOOKUP($A440,rets_12M!$A:$I,COLUMN(B$4),FALSE)/12)</f>
        <v>0.10752342799027</v>
      </c>
      <c r="C440" s="41">
        <f>(VLOOKUP($A440,rets_12M!$A:$I,COLUMN(C$4),FALSE)/12)</f>
        <v>3.4572826132573141E-2</v>
      </c>
      <c r="D440" s="41">
        <f>(VLOOKUP($A440,rets_12M!$A:$I,COLUMN(D$4),FALSE)/12)</f>
        <v>-3.2029040514202265E-3</v>
      </c>
      <c r="E440" s="41">
        <f>(VLOOKUP($A440,rets_12M!$A:$I,COLUMN(E$4),FALSE)/12)</f>
        <v>-1.2569765596292157E-4</v>
      </c>
      <c r="F440" s="41">
        <f>(VLOOKUP($A440,rets_12M!$A:$I,COLUMN(F$4),FALSE)/12)</f>
        <v>1.032786302926969E-2</v>
      </c>
      <c r="G440" s="41">
        <f>(VLOOKUP($A440,rets_12M!$A:$I,COLUMN(G$4),FALSE)/12)</f>
        <v>1.5308475061332039E-2</v>
      </c>
      <c r="H440" s="41">
        <f>(VLOOKUP($A440,rets_12M!$A:$I,COLUMN(H$4),FALSE)/12)</f>
        <v>-7.8459249823646937E-3</v>
      </c>
    </row>
    <row r="441" spans="1:8" x14ac:dyDescent="0.35">
      <c r="A441" s="2">
        <v>46142</v>
      </c>
      <c r="B441" s="41">
        <f>(VLOOKUP($A441,rets_12M!$A:$I,COLUMN(B$4),FALSE)/12)</f>
        <v>0.15112171186983828</v>
      </c>
      <c r="C441" s="41">
        <f>(VLOOKUP($A441,rets_12M!$A:$I,COLUMN(C$4),FALSE)/12)</f>
        <v>2.7404350526130883E-2</v>
      </c>
      <c r="D441" s="41">
        <f>(VLOOKUP($A441,rets_12M!$A:$I,COLUMN(D$4),FALSE)/12)</f>
        <v>-5.2620412510590115E-3</v>
      </c>
      <c r="E441" s="41">
        <f>(VLOOKUP($A441,rets_12M!$A:$I,COLUMN(E$4),FALSE)/12)</f>
        <v>-1.1990386914236169E-3</v>
      </c>
      <c r="F441" s="41">
        <f>(VLOOKUP($A441,rets_12M!$A:$I,COLUMN(F$4),FALSE)/12)</f>
        <v>2.1146934080943147E-2</v>
      </c>
      <c r="G441" s="41">
        <f>(VLOOKUP($A441,rets_12M!$A:$I,COLUMN(G$4),FALSE)/12)</f>
        <v>2.9223389113433768E-2</v>
      </c>
      <c r="H441" s="41">
        <f>(VLOOKUP($A441,rets_12M!$A:$I,COLUMN(H$4),FALSE)/12)</f>
        <v>-1.0204397791376912E-2</v>
      </c>
    </row>
    <row r="442" spans="1:8" x14ac:dyDescent="0.35">
      <c r="A442" s="2">
        <v>46173</v>
      </c>
      <c r="B442" s="41">
        <f>(VLOOKUP($A442,rets_12M!$A:$I,COLUMN(B$4),FALSE)/12)</f>
        <v>0.11673738334208845</v>
      </c>
      <c r="C442" s="41">
        <f>(VLOOKUP($A442,rets_12M!$A:$I,COLUMN(C$4),FALSE)/12)</f>
        <v>2.6771617484146155E-2</v>
      </c>
      <c r="D442" s="41">
        <f>(VLOOKUP($A442,rets_12M!$A:$I,COLUMN(D$4),FALSE)/12)</f>
        <v>-4.5802167378029375E-3</v>
      </c>
      <c r="E442" s="41">
        <f>(VLOOKUP($A442,rets_12M!$A:$I,COLUMN(E$4),FALSE)/12)</f>
        <v>-4.3213478641728381E-4</v>
      </c>
      <c r="F442" s="41">
        <f>(VLOOKUP($A442,rets_12M!$A:$I,COLUMN(F$4),FALSE)/12)</f>
        <v>2.0130275690243931E-2</v>
      </c>
      <c r="G442" s="41">
        <f>(VLOOKUP($A442,rets_12M!$A:$I,COLUMN(G$4),FALSE)/12)</f>
        <v>3.0713345239112844E-2</v>
      </c>
      <c r="H442" s="41">
        <f>(VLOOKUP($A442,rets_12M!$A:$I,COLUMN(H$4),FALSE)/12)</f>
        <v>-1.0408848508789259E-2</v>
      </c>
    </row>
    <row r="443" spans="1:8" x14ac:dyDescent="0.35">
      <c r="A443" s="2">
        <v>46203</v>
      </c>
      <c r="B443" s="41">
        <f>(VLOOKUP($A443,rets_12M!$A:$I,COLUMN(B$4),FALSE)/12)</f>
        <v>8.153285657558372E-2</v>
      </c>
      <c r="C443" s="41">
        <f>(VLOOKUP($A443,rets_12M!$A:$I,COLUMN(C$4),FALSE)/12)</f>
        <v>1.3704478898046046E-2</v>
      </c>
      <c r="D443" s="41">
        <f>(VLOOKUP($A443,rets_12M!$A:$I,COLUMN(D$4),FALSE)/12)</f>
        <v>-4.7806050487090952E-3</v>
      </c>
      <c r="E443" s="41">
        <f>(VLOOKUP($A443,rets_12M!$A:$I,COLUMN(E$4),FALSE)/12)</f>
        <v>-1.3989898464423316E-3</v>
      </c>
      <c r="F443" s="41">
        <f>(VLOOKUP($A443,rets_12M!$A:$I,COLUMN(F$4),FALSE)/12)</f>
        <v>1.3968525465347567E-2</v>
      </c>
      <c r="G443" s="41">
        <f>(VLOOKUP($A443,rets_12M!$A:$I,COLUMN(G$4),FALSE)/12)</f>
        <v>2.3609922809195088E-2</v>
      </c>
      <c r="H443" s="41">
        <f>(VLOOKUP($A443,rets_12M!$A:$I,COLUMN(H$4),FALSE)/12)</f>
        <v>-1.1771073945421087E-2</v>
      </c>
    </row>
    <row r="444" spans="1:8" x14ac:dyDescent="0.35">
      <c r="A444" s="2">
        <v>46234</v>
      </c>
      <c r="B444" s="41">
        <f>(VLOOKUP($A444,rets_12M!$A:$I,COLUMN(B$4),FALSE)/12)</f>
        <v>0.13137502460666695</v>
      </c>
      <c r="C444" s="41">
        <f>(VLOOKUP($A444,rets_12M!$A:$I,COLUMN(C$4),FALSE)/12)</f>
        <v>1.4351100739528111E-2</v>
      </c>
      <c r="D444" s="41">
        <f>(VLOOKUP($A444,rets_12M!$A:$I,COLUMN(D$4),FALSE)/12)</f>
        <v>-4.6351807646982284E-3</v>
      </c>
      <c r="E444" s="41">
        <f>(VLOOKUP($A444,rets_12M!$A:$I,COLUMN(E$4),FALSE)/12)</f>
        <v>-2.0528479384691787E-3</v>
      </c>
      <c r="F444" s="41">
        <f>(VLOOKUP($A444,rets_12M!$A:$I,COLUMN(F$4),FALSE)/12)</f>
        <v>1.1762649377065856E-2</v>
      </c>
      <c r="G444" s="41">
        <f>(VLOOKUP($A444,rets_12M!$A:$I,COLUMN(G$4),FALSE)/12)</f>
        <v>1.4175520149334375E-2</v>
      </c>
      <c r="H444" s="41">
        <f>(VLOOKUP($A444,rets_12M!$A:$I,COLUMN(H$4),FALSE)/12)</f>
        <v>-7.1541886093793861E-3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B7767-7F83-403D-BEEE-5CF9ED2223EC}">
  <dimension ref="A1:H444"/>
  <sheetViews>
    <sheetView topLeftCell="A145" workbookViewId="0">
      <selection activeCell="I1" sqref="I1:I1048576"/>
    </sheetView>
  </sheetViews>
  <sheetFormatPr defaultRowHeight="14.5" x14ac:dyDescent="0.35"/>
  <cols>
    <col min="1" max="1" width="18.1796875" bestFit="1" customWidth="1"/>
    <col min="2" max="2" width="18.1796875" customWidth="1"/>
    <col min="3" max="3" width="11.81640625" bestFit="1" customWidth="1"/>
    <col min="4" max="4" width="14.54296875" bestFit="1" customWidth="1"/>
    <col min="5" max="5" width="30.1796875" bestFit="1" customWidth="1"/>
    <col min="6" max="6" width="11.81640625" bestFit="1" customWidth="1"/>
    <col min="7" max="7" width="11.81640625" customWidth="1"/>
  </cols>
  <sheetData>
    <row r="1" spans="1:8" x14ac:dyDescent="0.35">
      <c r="C1" s="1"/>
      <c r="D1" s="1"/>
      <c r="E1" s="1"/>
      <c r="F1" s="1"/>
      <c r="G1" s="11"/>
    </row>
    <row r="2" spans="1:8" x14ac:dyDescent="0.35">
      <c r="B2" s="37" t="s">
        <v>74</v>
      </c>
      <c r="C2" s="37" t="s">
        <v>74</v>
      </c>
      <c r="D2" s="36" t="s">
        <v>76</v>
      </c>
      <c r="E2" s="36" t="s">
        <v>76</v>
      </c>
      <c r="F2" s="38" t="s">
        <v>78</v>
      </c>
      <c r="G2" s="38" t="s">
        <v>78</v>
      </c>
      <c r="H2" s="35" t="s">
        <v>77</v>
      </c>
    </row>
    <row r="3" spans="1:8" x14ac:dyDescent="0.35">
      <c r="B3" s="1" t="s">
        <v>45</v>
      </c>
      <c r="C3" s="1" t="s">
        <v>50</v>
      </c>
      <c r="D3" s="1" t="s">
        <v>75</v>
      </c>
      <c r="E3" s="1" t="s">
        <v>80</v>
      </c>
      <c r="F3" s="1" t="s">
        <v>59</v>
      </c>
      <c r="G3" s="1" t="s">
        <v>57</v>
      </c>
      <c r="H3" s="1" t="s">
        <v>89</v>
      </c>
    </row>
    <row r="4" spans="1:8" x14ac:dyDescent="0.35">
      <c r="A4" s="1" t="s">
        <v>0</v>
      </c>
      <c r="B4" s="1" t="s">
        <v>45</v>
      </c>
      <c r="C4" s="1" t="s">
        <v>50</v>
      </c>
      <c r="D4" s="1" t="s">
        <v>75</v>
      </c>
      <c r="E4" s="1" t="s">
        <v>80</v>
      </c>
      <c r="F4" s="1" t="s">
        <v>59</v>
      </c>
      <c r="G4" s="1" t="s">
        <v>57</v>
      </c>
      <c r="H4" s="1" t="s">
        <v>89</v>
      </c>
    </row>
    <row r="5" spans="1:8" x14ac:dyDescent="0.35">
      <c r="A5" s="2">
        <v>32873</v>
      </c>
      <c r="B5" s="30"/>
    </row>
    <row r="6" spans="1:8" x14ac:dyDescent="0.35">
      <c r="A6" s="2">
        <v>32904</v>
      </c>
      <c r="B6" s="30"/>
    </row>
    <row r="7" spans="1:8" x14ac:dyDescent="0.35">
      <c r="A7" s="2">
        <v>32932</v>
      </c>
      <c r="B7" s="30"/>
    </row>
    <row r="8" spans="1:8" x14ac:dyDescent="0.35">
      <c r="A8" s="2">
        <v>32963</v>
      </c>
      <c r="B8" s="30"/>
    </row>
    <row r="9" spans="1:8" x14ac:dyDescent="0.35">
      <c r="A9" s="2">
        <v>32993</v>
      </c>
      <c r="B9" s="30"/>
    </row>
    <row r="10" spans="1:8" x14ac:dyDescent="0.35">
      <c r="A10" s="2">
        <v>33024</v>
      </c>
      <c r="B10" s="30"/>
    </row>
    <row r="11" spans="1:8" x14ac:dyDescent="0.35">
      <c r="A11" s="2">
        <v>33054</v>
      </c>
      <c r="B11" s="30"/>
    </row>
    <row r="12" spans="1:8" x14ac:dyDescent="0.35">
      <c r="A12" s="2">
        <v>33085</v>
      </c>
      <c r="B12" s="30"/>
    </row>
    <row r="13" spans="1:8" x14ac:dyDescent="0.35">
      <c r="A13" s="2">
        <v>33116</v>
      </c>
      <c r="B13" s="30"/>
    </row>
    <row r="14" spans="1:8" x14ac:dyDescent="0.35">
      <c r="A14" s="2">
        <v>33146</v>
      </c>
      <c r="B14" s="30"/>
    </row>
    <row r="15" spans="1:8" x14ac:dyDescent="0.35">
      <c r="A15" s="2">
        <v>33177</v>
      </c>
      <c r="B15" s="30"/>
    </row>
    <row r="16" spans="1:8" x14ac:dyDescent="0.35">
      <c r="A16" s="2">
        <v>33207</v>
      </c>
      <c r="B16" s="30"/>
    </row>
    <row r="17" spans="1:8" x14ac:dyDescent="0.35">
      <c r="A17" s="2">
        <v>33238</v>
      </c>
      <c r="B17" t="e">
        <f>SIGN(VLOOKUP($A17,rets_weighted!$A:$H,COLUMN(B$4),FALSE))</f>
        <v>#VALUE!</v>
      </c>
      <c r="C17" t="e">
        <f>SIGN(VLOOKUP($A17,rets_weighted!$A:$H,COLUMN(C$4),FALSE))</f>
        <v>#DIV/0!</v>
      </c>
      <c r="D17" t="e">
        <f>SIGN(VLOOKUP($A17,rets_weighted!$A:$H,COLUMN(D$4),FALSE))</f>
        <v>#DIV/0!</v>
      </c>
      <c r="E17" t="e">
        <f>SIGN(VLOOKUP($A17,rets_weighted!$A:$H,COLUMN(E$4),FALSE))</f>
        <v>#DIV/0!</v>
      </c>
      <c r="F17" t="e">
        <f>SIGN(VLOOKUP($A17,rets_weighted!$A:$H,COLUMN(F$4),FALSE))</f>
        <v>#VALUE!</v>
      </c>
      <c r="G17" t="e">
        <f>SIGN(VLOOKUP($A17,rets_weighted!$A:$H,COLUMN(G$4),FALSE))</f>
        <v>#VALUE!</v>
      </c>
      <c r="H17" t="e">
        <f>SIGN(VLOOKUP($A17,rets_weighted!$A:$H,COLUMN(H$4),FALSE))</f>
        <v>#VALUE!</v>
      </c>
    </row>
    <row r="18" spans="1:8" x14ac:dyDescent="0.35">
      <c r="A18" s="2">
        <v>33269</v>
      </c>
      <c r="B18" t="e">
        <f>SIGN(VLOOKUP($A18,rets_weighted!$A:$H,COLUMN(B$4),FALSE))</f>
        <v>#VALUE!</v>
      </c>
      <c r="C18">
        <f>SIGN(VLOOKUP($A18,rets_weighted!$A:$H,COLUMN(C$4),FALSE))</f>
        <v>-1</v>
      </c>
      <c r="D18">
        <f>SIGN(VLOOKUP($A18,rets_weighted!$A:$H,COLUMN(D$4),FALSE))</f>
        <v>-1</v>
      </c>
      <c r="E18">
        <f>SIGN(VLOOKUP($A18,rets_weighted!$A:$H,COLUMN(E$4),FALSE))</f>
        <v>1</v>
      </c>
      <c r="F18" t="e">
        <f>SIGN(VLOOKUP($A18,rets_weighted!$A:$H,COLUMN(F$4),FALSE))</f>
        <v>#VALUE!</v>
      </c>
      <c r="G18" t="e">
        <f>SIGN(VLOOKUP($A18,rets_weighted!$A:$H,COLUMN(G$4),FALSE))</f>
        <v>#VALUE!</v>
      </c>
      <c r="H18" t="e">
        <f>SIGN(VLOOKUP($A18,rets_weighted!$A:$H,COLUMN(H$4),FALSE))</f>
        <v>#VALUE!</v>
      </c>
    </row>
    <row r="19" spans="1:8" x14ac:dyDescent="0.35">
      <c r="A19" s="2">
        <v>33297</v>
      </c>
      <c r="B19" t="e">
        <f>SIGN(VLOOKUP($A19,rets_weighted!$A:$H,COLUMN(B$4),FALSE))</f>
        <v>#VALUE!</v>
      </c>
      <c r="C19">
        <f>SIGN(VLOOKUP($A19,rets_weighted!$A:$H,COLUMN(C$4),FALSE))</f>
        <v>-1</v>
      </c>
      <c r="D19">
        <f>SIGN(VLOOKUP($A19,rets_weighted!$A:$H,COLUMN(D$4),FALSE))</f>
        <v>1</v>
      </c>
      <c r="E19">
        <f>SIGN(VLOOKUP($A19,rets_weighted!$A:$H,COLUMN(E$4),FALSE))</f>
        <v>1</v>
      </c>
      <c r="F19" t="e">
        <f>SIGN(VLOOKUP($A19,rets_weighted!$A:$H,COLUMN(F$4),FALSE))</f>
        <v>#VALUE!</v>
      </c>
      <c r="G19" t="e">
        <f>SIGN(VLOOKUP($A19,rets_weighted!$A:$H,COLUMN(G$4),FALSE))</f>
        <v>#VALUE!</v>
      </c>
      <c r="H19" t="e">
        <f>SIGN(VLOOKUP($A19,rets_weighted!$A:$H,COLUMN(H$4),FALSE))</f>
        <v>#VALUE!</v>
      </c>
    </row>
    <row r="20" spans="1:8" x14ac:dyDescent="0.35">
      <c r="A20" s="2">
        <v>33328</v>
      </c>
      <c r="B20" t="e">
        <f>SIGN(VLOOKUP($A20,rets_weighted!$A:$H,COLUMN(B$4),FALSE))</f>
        <v>#VALUE!</v>
      </c>
      <c r="C20">
        <f>SIGN(VLOOKUP($A20,rets_weighted!$A:$H,COLUMN(C$4),FALSE))</f>
        <v>-1</v>
      </c>
      <c r="D20">
        <f>SIGN(VLOOKUP($A20,rets_weighted!$A:$H,COLUMN(D$4),FALSE))</f>
        <v>1</v>
      </c>
      <c r="E20">
        <f>SIGN(VLOOKUP($A20,rets_weighted!$A:$H,COLUMN(E$4),FALSE))</f>
        <v>1</v>
      </c>
      <c r="F20" t="e">
        <f>SIGN(VLOOKUP($A20,rets_weighted!$A:$H,COLUMN(F$4),FALSE))</f>
        <v>#VALUE!</v>
      </c>
      <c r="G20" t="e">
        <f>SIGN(VLOOKUP($A20,rets_weighted!$A:$H,COLUMN(G$4),FALSE))</f>
        <v>#VALUE!</v>
      </c>
      <c r="H20" t="e">
        <f>SIGN(VLOOKUP($A20,rets_weighted!$A:$H,COLUMN(H$4),FALSE))</f>
        <v>#VALUE!</v>
      </c>
    </row>
    <row r="21" spans="1:8" x14ac:dyDescent="0.35">
      <c r="A21" s="2">
        <v>33358</v>
      </c>
      <c r="B21" t="e">
        <f>SIGN(VLOOKUP($A21,rets_weighted!$A:$H,COLUMN(B$4),FALSE))</f>
        <v>#VALUE!</v>
      </c>
      <c r="C21">
        <f>SIGN(VLOOKUP($A21,rets_weighted!$A:$H,COLUMN(C$4),FALSE))</f>
        <v>-1</v>
      </c>
      <c r="D21">
        <f>SIGN(VLOOKUP($A21,rets_weighted!$A:$H,COLUMN(D$4),FALSE))</f>
        <v>1</v>
      </c>
      <c r="E21">
        <f>SIGN(VLOOKUP($A21,rets_weighted!$A:$H,COLUMN(E$4),FALSE))</f>
        <v>1</v>
      </c>
      <c r="F21" t="e">
        <f>SIGN(VLOOKUP($A21,rets_weighted!$A:$H,COLUMN(F$4),FALSE))</f>
        <v>#VALUE!</v>
      </c>
      <c r="G21" t="e">
        <f>SIGN(VLOOKUP($A21,rets_weighted!$A:$H,COLUMN(G$4),FALSE))</f>
        <v>#VALUE!</v>
      </c>
      <c r="H21" t="e">
        <f>SIGN(VLOOKUP($A21,rets_weighted!$A:$H,COLUMN(H$4),FALSE))</f>
        <v>#VALUE!</v>
      </c>
    </row>
    <row r="22" spans="1:8" x14ac:dyDescent="0.35">
      <c r="A22" s="2">
        <v>33389</v>
      </c>
      <c r="B22" t="e">
        <f>SIGN(VLOOKUP($A22,rets_weighted!$A:$H,COLUMN(B$4),FALSE))</f>
        <v>#VALUE!</v>
      </c>
      <c r="C22">
        <f>SIGN(VLOOKUP($A22,rets_weighted!$A:$H,COLUMN(C$4),FALSE))</f>
        <v>-1</v>
      </c>
      <c r="D22">
        <f>SIGN(VLOOKUP($A22,rets_weighted!$A:$H,COLUMN(D$4),FALSE))</f>
        <v>-1</v>
      </c>
      <c r="E22">
        <f>SIGN(VLOOKUP($A22,rets_weighted!$A:$H,COLUMN(E$4),FALSE))</f>
        <v>1</v>
      </c>
      <c r="F22" t="e">
        <f>SIGN(VLOOKUP($A22,rets_weighted!$A:$H,COLUMN(F$4),FALSE))</f>
        <v>#VALUE!</v>
      </c>
      <c r="G22" t="e">
        <f>SIGN(VLOOKUP($A22,rets_weighted!$A:$H,COLUMN(G$4),FALSE))</f>
        <v>#VALUE!</v>
      </c>
      <c r="H22" t="e">
        <f>SIGN(VLOOKUP($A22,rets_weighted!$A:$H,COLUMN(H$4),FALSE))</f>
        <v>#VALUE!</v>
      </c>
    </row>
    <row r="23" spans="1:8" x14ac:dyDescent="0.35">
      <c r="A23" s="2">
        <v>33419</v>
      </c>
      <c r="B23" t="e">
        <f>SIGN(VLOOKUP($A23,rets_weighted!$A:$H,COLUMN(B$4),FALSE))</f>
        <v>#VALUE!</v>
      </c>
      <c r="C23">
        <f>SIGN(VLOOKUP($A23,rets_weighted!$A:$H,COLUMN(C$4),FALSE))</f>
        <v>-1</v>
      </c>
      <c r="D23">
        <f>SIGN(VLOOKUP($A23,rets_weighted!$A:$H,COLUMN(D$4),FALSE))</f>
        <v>-1</v>
      </c>
      <c r="E23">
        <f>SIGN(VLOOKUP($A23,rets_weighted!$A:$H,COLUMN(E$4),FALSE))</f>
        <v>1</v>
      </c>
      <c r="F23" t="e">
        <f>SIGN(VLOOKUP($A23,rets_weighted!$A:$H,COLUMN(F$4),FALSE))</f>
        <v>#VALUE!</v>
      </c>
      <c r="G23" t="e">
        <f>SIGN(VLOOKUP($A23,rets_weighted!$A:$H,COLUMN(G$4),FALSE))</f>
        <v>#VALUE!</v>
      </c>
      <c r="H23" t="e">
        <f>SIGN(VLOOKUP($A23,rets_weighted!$A:$H,COLUMN(H$4),FALSE))</f>
        <v>#VALUE!</v>
      </c>
    </row>
    <row r="24" spans="1:8" x14ac:dyDescent="0.35">
      <c r="A24" s="2">
        <v>33450</v>
      </c>
      <c r="B24" t="e">
        <f>SIGN(VLOOKUP($A24,rets_weighted!$A:$H,COLUMN(B$4),FALSE))</f>
        <v>#VALUE!</v>
      </c>
      <c r="C24">
        <f>SIGN(VLOOKUP($A24,rets_weighted!$A:$H,COLUMN(C$4),FALSE))</f>
        <v>-1</v>
      </c>
      <c r="D24">
        <f>SIGN(VLOOKUP($A24,rets_weighted!$A:$H,COLUMN(D$4),FALSE))</f>
        <v>1</v>
      </c>
      <c r="E24">
        <f>SIGN(VLOOKUP($A24,rets_weighted!$A:$H,COLUMN(E$4),FALSE))</f>
        <v>1</v>
      </c>
      <c r="F24" t="e">
        <f>SIGN(VLOOKUP($A24,rets_weighted!$A:$H,COLUMN(F$4),FALSE))</f>
        <v>#VALUE!</v>
      </c>
      <c r="G24" t="e">
        <f>SIGN(VLOOKUP($A24,rets_weighted!$A:$H,COLUMN(G$4),FALSE))</f>
        <v>#VALUE!</v>
      </c>
      <c r="H24" t="e">
        <f>SIGN(VLOOKUP($A24,rets_weighted!$A:$H,COLUMN(H$4),FALSE))</f>
        <v>#VALUE!</v>
      </c>
    </row>
    <row r="25" spans="1:8" x14ac:dyDescent="0.35">
      <c r="A25" s="2">
        <v>33481</v>
      </c>
      <c r="B25" t="e">
        <f>SIGN(VLOOKUP($A25,rets_weighted!$A:$H,COLUMN(B$4),FALSE))</f>
        <v>#VALUE!</v>
      </c>
      <c r="C25">
        <f>SIGN(VLOOKUP($A25,rets_weighted!$A:$H,COLUMN(C$4),FALSE))</f>
        <v>-1</v>
      </c>
      <c r="D25">
        <f>SIGN(VLOOKUP($A25,rets_weighted!$A:$H,COLUMN(D$4),FALSE))</f>
        <v>1</v>
      </c>
      <c r="E25">
        <f>SIGN(VLOOKUP($A25,rets_weighted!$A:$H,COLUMN(E$4),FALSE))</f>
        <v>1</v>
      </c>
      <c r="F25" t="e">
        <f>SIGN(VLOOKUP($A25,rets_weighted!$A:$H,COLUMN(F$4),FALSE))</f>
        <v>#VALUE!</v>
      </c>
      <c r="G25" t="e">
        <f>SIGN(VLOOKUP($A25,rets_weighted!$A:$H,COLUMN(G$4),FALSE))</f>
        <v>#VALUE!</v>
      </c>
      <c r="H25" t="e">
        <f>SIGN(VLOOKUP($A25,rets_weighted!$A:$H,COLUMN(H$4),FALSE))</f>
        <v>#VALUE!</v>
      </c>
    </row>
    <row r="26" spans="1:8" x14ac:dyDescent="0.35">
      <c r="A26" s="2">
        <v>33511</v>
      </c>
      <c r="B26" t="e">
        <f>SIGN(VLOOKUP($A26,rets_weighted!$A:$H,COLUMN(B$4),FALSE))</f>
        <v>#VALUE!</v>
      </c>
      <c r="C26">
        <f>SIGN(VLOOKUP($A26,rets_weighted!$A:$H,COLUMN(C$4),FALSE))</f>
        <v>-1</v>
      </c>
      <c r="D26">
        <f>SIGN(VLOOKUP($A26,rets_weighted!$A:$H,COLUMN(D$4),FALSE))</f>
        <v>1</v>
      </c>
      <c r="E26">
        <f>SIGN(VLOOKUP($A26,rets_weighted!$A:$H,COLUMN(E$4),FALSE))</f>
        <v>1</v>
      </c>
      <c r="F26" t="e">
        <f>SIGN(VLOOKUP($A26,rets_weighted!$A:$H,COLUMN(F$4),FALSE))</f>
        <v>#VALUE!</v>
      </c>
      <c r="G26" t="e">
        <f>SIGN(VLOOKUP($A26,rets_weighted!$A:$H,COLUMN(G$4),FALSE))</f>
        <v>#VALUE!</v>
      </c>
      <c r="H26" t="e">
        <f>SIGN(VLOOKUP($A26,rets_weighted!$A:$H,COLUMN(H$4),FALSE))</f>
        <v>#VALUE!</v>
      </c>
    </row>
    <row r="27" spans="1:8" x14ac:dyDescent="0.35">
      <c r="A27" s="2">
        <v>33542</v>
      </c>
      <c r="B27" t="e">
        <f>SIGN(VLOOKUP($A27,rets_weighted!$A:$H,COLUMN(B$4),FALSE))</f>
        <v>#VALUE!</v>
      </c>
      <c r="C27">
        <f>SIGN(VLOOKUP($A27,rets_weighted!$A:$H,COLUMN(C$4),FALSE))</f>
        <v>-1</v>
      </c>
      <c r="D27">
        <f>SIGN(VLOOKUP($A27,rets_weighted!$A:$H,COLUMN(D$4),FALSE))</f>
        <v>1</v>
      </c>
      <c r="E27">
        <f>SIGN(VLOOKUP($A27,rets_weighted!$A:$H,COLUMN(E$4),FALSE))</f>
        <v>1</v>
      </c>
      <c r="F27" t="e">
        <f>SIGN(VLOOKUP($A27,rets_weighted!$A:$H,COLUMN(F$4),FALSE))</f>
        <v>#VALUE!</v>
      </c>
      <c r="G27" t="e">
        <f>SIGN(VLOOKUP($A27,rets_weighted!$A:$H,COLUMN(G$4),FALSE))</f>
        <v>#VALUE!</v>
      </c>
      <c r="H27" t="e">
        <f>SIGN(VLOOKUP($A27,rets_weighted!$A:$H,COLUMN(H$4),FALSE))</f>
        <v>#VALUE!</v>
      </c>
    </row>
    <row r="28" spans="1:8" x14ac:dyDescent="0.35">
      <c r="A28" s="2">
        <v>33572</v>
      </c>
      <c r="B28" t="e">
        <f>SIGN(VLOOKUP($A28,rets_weighted!$A:$H,COLUMN(B$4),FALSE))</f>
        <v>#VALUE!</v>
      </c>
      <c r="C28">
        <f>SIGN(VLOOKUP($A28,rets_weighted!$A:$H,COLUMN(C$4),FALSE))</f>
        <v>-1</v>
      </c>
      <c r="D28">
        <f>SIGN(VLOOKUP($A28,rets_weighted!$A:$H,COLUMN(D$4),FALSE))</f>
        <v>1</v>
      </c>
      <c r="E28">
        <f>SIGN(VLOOKUP($A28,rets_weighted!$A:$H,COLUMN(E$4),FALSE))</f>
        <v>1</v>
      </c>
      <c r="F28" t="e">
        <f>SIGN(VLOOKUP($A28,rets_weighted!$A:$H,COLUMN(F$4),FALSE))</f>
        <v>#VALUE!</v>
      </c>
      <c r="G28" t="e">
        <f>SIGN(VLOOKUP($A28,rets_weighted!$A:$H,COLUMN(G$4),FALSE))</f>
        <v>#VALUE!</v>
      </c>
      <c r="H28" t="e">
        <f>SIGN(VLOOKUP($A28,rets_weighted!$A:$H,COLUMN(H$4),FALSE))</f>
        <v>#VALUE!</v>
      </c>
    </row>
    <row r="29" spans="1:8" x14ac:dyDescent="0.35">
      <c r="A29" s="2">
        <v>33603</v>
      </c>
      <c r="B29" t="e">
        <f>SIGN(VLOOKUP($A29,rets_weighted!$A:$H,COLUMN(B$4),FALSE))</f>
        <v>#VALUE!</v>
      </c>
      <c r="C29">
        <f>SIGN(VLOOKUP($A29,rets_weighted!$A:$H,COLUMN(C$4),FALSE))</f>
        <v>-1</v>
      </c>
      <c r="D29">
        <f>SIGN(VLOOKUP($A29,rets_weighted!$A:$H,COLUMN(D$4),FALSE))</f>
        <v>1</v>
      </c>
      <c r="E29">
        <f>SIGN(VLOOKUP($A29,rets_weighted!$A:$H,COLUMN(E$4),FALSE))</f>
        <v>1</v>
      </c>
      <c r="F29" t="e">
        <f>SIGN(VLOOKUP($A29,rets_weighted!$A:$H,COLUMN(F$4),FALSE))</f>
        <v>#VALUE!</v>
      </c>
      <c r="G29" t="e">
        <f>SIGN(VLOOKUP($A29,rets_weighted!$A:$H,COLUMN(G$4),FALSE))</f>
        <v>#VALUE!</v>
      </c>
      <c r="H29" t="e">
        <f>SIGN(VLOOKUP($A29,rets_weighted!$A:$H,COLUMN(H$4),FALSE))</f>
        <v>#VALUE!</v>
      </c>
    </row>
    <row r="30" spans="1:8" x14ac:dyDescent="0.35">
      <c r="A30" s="2">
        <v>33634</v>
      </c>
      <c r="B30" t="e">
        <f>SIGN(VLOOKUP($A30,rets_weighted!$A:$H,COLUMN(B$4),FALSE))</f>
        <v>#VALUE!</v>
      </c>
      <c r="C30">
        <f>SIGN(VLOOKUP($A30,rets_weighted!$A:$H,COLUMN(C$4),FALSE))</f>
        <v>-1</v>
      </c>
      <c r="D30">
        <f>SIGN(VLOOKUP($A30,rets_weighted!$A:$H,COLUMN(D$4),FALSE))</f>
        <v>1</v>
      </c>
      <c r="E30">
        <f>SIGN(VLOOKUP($A30,rets_weighted!$A:$H,COLUMN(E$4),FALSE))</f>
        <v>1</v>
      </c>
      <c r="F30" t="e">
        <f>SIGN(VLOOKUP($A30,rets_weighted!$A:$H,COLUMN(F$4),FALSE))</f>
        <v>#VALUE!</v>
      </c>
      <c r="G30" t="e">
        <f>SIGN(VLOOKUP($A30,rets_weighted!$A:$H,COLUMN(G$4),FALSE))</f>
        <v>#VALUE!</v>
      </c>
      <c r="H30" t="e">
        <f>SIGN(VLOOKUP($A30,rets_weighted!$A:$H,COLUMN(H$4),FALSE))</f>
        <v>#VALUE!</v>
      </c>
    </row>
    <row r="31" spans="1:8" x14ac:dyDescent="0.35">
      <c r="A31" s="2">
        <v>33663</v>
      </c>
      <c r="B31" t="e">
        <f>SIGN(VLOOKUP($A31,rets_weighted!$A:$H,COLUMN(B$4),FALSE))</f>
        <v>#VALUE!</v>
      </c>
      <c r="C31">
        <f>SIGN(VLOOKUP($A31,rets_weighted!$A:$H,COLUMN(C$4),FALSE))</f>
        <v>-1</v>
      </c>
      <c r="D31">
        <f>SIGN(VLOOKUP($A31,rets_weighted!$A:$H,COLUMN(D$4),FALSE))</f>
        <v>1</v>
      </c>
      <c r="E31">
        <f>SIGN(VLOOKUP($A31,rets_weighted!$A:$H,COLUMN(E$4),FALSE))</f>
        <v>1</v>
      </c>
      <c r="F31" t="e">
        <f>SIGN(VLOOKUP($A31,rets_weighted!$A:$H,COLUMN(F$4),FALSE))</f>
        <v>#VALUE!</v>
      </c>
      <c r="G31" t="e">
        <f>SIGN(VLOOKUP($A31,rets_weighted!$A:$H,COLUMN(G$4),FALSE))</f>
        <v>#VALUE!</v>
      </c>
      <c r="H31" t="e">
        <f>SIGN(VLOOKUP($A31,rets_weighted!$A:$H,COLUMN(H$4),FALSE))</f>
        <v>#VALUE!</v>
      </c>
    </row>
    <row r="32" spans="1:8" x14ac:dyDescent="0.35">
      <c r="A32" s="2">
        <v>33694</v>
      </c>
      <c r="B32" t="e">
        <f>SIGN(VLOOKUP($A32,rets_weighted!$A:$H,COLUMN(B$4),FALSE))</f>
        <v>#VALUE!</v>
      </c>
      <c r="C32">
        <f>SIGN(VLOOKUP($A32,rets_weighted!$A:$H,COLUMN(C$4),FALSE))</f>
        <v>-1</v>
      </c>
      <c r="D32">
        <f>SIGN(VLOOKUP($A32,rets_weighted!$A:$H,COLUMN(D$4),FALSE))</f>
        <v>1</v>
      </c>
      <c r="E32">
        <f>SIGN(VLOOKUP($A32,rets_weighted!$A:$H,COLUMN(E$4),FALSE))</f>
        <v>1</v>
      </c>
      <c r="F32" t="e">
        <f>SIGN(VLOOKUP($A32,rets_weighted!$A:$H,COLUMN(F$4),FALSE))</f>
        <v>#VALUE!</v>
      </c>
      <c r="G32" t="e">
        <f>SIGN(VLOOKUP($A32,rets_weighted!$A:$H,COLUMN(G$4),FALSE))</f>
        <v>#VALUE!</v>
      </c>
      <c r="H32" t="e">
        <f>SIGN(VLOOKUP($A32,rets_weighted!$A:$H,COLUMN(H$4),FALSE))</f>
        <v>#VALUE!</v>
      </c>
    </row>
    <row r="33" spans="1:8" x14ac:dyDescent="0.35">
      <c r="A33" s="2">
        <v>33724</v>
      </c>
      <c r="B33" t="e">
        <f>SIGN(VLOOKUP($A33,rets_weighted!$A:$H,COLUMN(B$4),FALSE))</f>
        <v>#VALUE!</v>
      </c>
      <c r="C33">
        <f>SIGN(VLOOKUP($A33,rets_weighted!$A:$H,COLUMN(C$4),FALSE))</f>
        <v>-1</v>
      </c>
      <c r="D33">
        <f>SIGN(VLOOKUP($A33,rets_weighted!$A:$H,COLUMN(D$4),FALSE))</f>
        <v>1</v>
      </c>
      <c r="E33">
        <f>SIGN(VLOOKUP($A33,rets_weighted!$A:$H,COLUMN(E$4),FALSE))</f>
        <v>1</v>
      </c>
      <c r="F33" t="e">
        <f>SIGN(VLOOKUP($A33,rets_weighted!$A:$H,COLUMN(F$4),FALSE))</f>
        <v>#VALUE!</v>
      </c>
      <c r="G33" t="e">
        <f>SIGN(VLOOKUP($A33,rets_weighted!$A:$H,COLUMN(G$4),FALSE))</f>
        <v>#VALUE!</v>
      </c>
      <c r="H33" t="e">
        <f>SIGN(VLOOKUP($A33,rets_weighted!$A:$H,COLUMN(H$4),FALSE))</f>
        <v>#VALUE!</v>
      </c>
    </row>
    <row r="34" spans="1:8" x14ac:dyDescent="0.35">
      <c r="A34" s="2">
        <v>33755</v>
      </c>
      <c r="B34" t="e">
        <f>SIGN(VLOOKUP($A34,rets_weighted!$A:$H,COLUMN(B$4),FALSE))</f>
        <v>#VALUE!</v>
      </c>
      <c r="C34">
        <f>SIGN(VLOOKUP($A34,rets_weighted!$A:$H,COLUMN(C$4),FALSE))</f>
        <v>-1</v>
      </c>
      <c r="D34">
        <f>SIGN(VLOOKUP($A34,rets_weighted!$A:$H,COLUMN(D$4),FALSE))</f>
        <v>1</v>
      </c>
      <c r="E34">
        <f>SIGN(VLOOKUP($A34,rets_weighted!$A:$H,COLUMN(E$4),FALSE))</f>
        <v>1</v>
      </c>
      <c r="F34" t="e">
        <f>SIGN(VLOOKUP($A34,rets_weighted!$A:$H,COLUMN(F$4),FALSE))</f>
        <v>#VALUE!</v>
      </c>
      <c r="G34" t="e">
        <f>SIGN(VLOOKUP($A34,rets_weighted!$A:$H,COLUMN(G$4),FALSE))</f>
        <v>#VALUE!</v>
      </c>
      <c r="H34" t="e">
        <f>SIGN(VLOOKUP($A34,rets_weighted!$A:$H,COLUMN(H$4),FALSE))</f>
        <v>#VALUE!</v>
      </c>
    </row>
    <row r="35" spans="1:8" x14ac:dyDescent="0.35">
      <c r="A35" s="2">
        <v>33785</v>
      </c>
      <c r="B35" t="e">
        <f>SIGN(VLOOKUP($A35,rets_weighted!$A:$H,COLUMN(B$4),FALSE))</f>
        <v>#VALUE!</v>
      </c>
      <c r="C35">
        <f>SIGN(VLOOKUP($A35,rets_weighted!$A:$H,COLUMN(C$4),FALSE))</f>
        <v>-1</v>
      </c>
      <c r="D35">
        <f>SIGN(VLOOKUP($A35,rets_weighted!$A:$H,COLUMN(D$4),FALSE))</f>
        <v>1</v>
      </c>
      <c r="E35">
        <f>SIGN(VLOOKUP($A35,rets_weighted!$A:$H,COLUMN(E$4),FALSE))</f>
        <v>1</v>
      </c>
      <c r="F35" t="e">
        <f>SIGN(VLOOKUP($A35,rets_weighted!$A:$H,COLUMN(F$4),FALSE))</f>
        <v>#VALUE!</v>
      </c>
      <c r="G35" t="e">
        <f>SIGN(VLOOKUP($A35,rets_weighted!$A:$H,COLUMN(G$4),FALSE))</f>
        <v>#VALUE!</v>
      </c>
      <c r="H35" t="e">
        <f>SIGN(VLOOKUP($A35,rets_weighted!$A:$H,COLUMN(H$4),FALSE))</f>
        <v>#VALUE!</v>
      </c>
    </row>
    <row r="36" spans="1:8" x14ac:dyDescent="0.35">
      <c r="A36" s="2">
        <v>33816</v>
      </c>
      <c r="B36" t="e">
        <f>SIGN(VLOOKUP($A36,rets_weighted!$A:$H,COLUMN(B$4),FALSE))</f>
        <v>#VALUE!</v>
      </c>
      <c r="C36">
        <f>SIGN(VLOOKUP($A36,rets_weighted!$A:$H,COLUMN(C$4),FALSE))</f>
        <v>-1</v>
      </c>
      <c r="D36">
        <f>SIGN(VLOOKUP($A36,rets_weighted!$A:$H,COLUMN(D$4),FALSE))</f>
        <v>1</v>
      </c>
      <c r="E36">
        <f>SIGN(VLOOKUP($A36,rets_weighted!$A:$H,COLUMN(E$4),FALSE))</f>
        <v>1</v>
      </c>
      <c r="F36" t="e">
        <f>SIGN(VLOOKUP($A36,rets_weighted!$A:$H,COLUMN(F$4),FALSE))</f>
        <v>#VALUE!</v>
      </c>
      <c r="G36" t="e">
        <f>SIGN(VLOOKUP($A36,rets_weighted!$A:$H,COLUMN(G$4),FALSE))</f>
        <v>#VALUE!</v>
      </c>
      <c r="H36" t="e">
        <f>SIGN(VLOOKUP($A36,rets_weighted!$A:$H,COLUMN(H$4),FALSE))</f>
        <v>#VALUE!</v>
      </c>
    </row>
    <row r="37" spans="1:8" x14ac:dyDescent="0.35">
      <c r="A37" s="2">
        <v>33847</v>
      </c>
      <c r="B37" t="e">
        <f>SIGN(VLOOKUP($A37,rets_weighted!$A:$H,COLUMN(B$4),FALSE))</f>
        <v>#VALUE!</v>
      </c>
      <c r="C37">
        <f>SIGN(VLOOKUP($A37,rets_weighted!$A:$H,COLUMN(C$4),FALSE))</f>
        <v>-1</v>
      </c>
      <c r="D37">
        <f>SIGN(VLOOKUP($A37,rets_weighted!$A:$H,COLUMN(D$4),FALSE))</f>
        <v>1</v>
      </c>
      <c r="E37">
        <f>SIGN(VLOOKUP($A37,rets_weighted!$A:$H,COLUMN(E$4),FALSE))</f>
        <v>1</v>
      </c>
      <c r="F37" t="e">
        <f>SIGN(VLOOKUP($A37,rets_weighted!$A:$H,COLUMN(F$4),FALSE))</f>
        <v>#VALUE!</v>
      </c>
      <c r="G37" t="e">
        <f>SIGN(VLOOKUP($A37,rets_weighted!$A:$H,COLUMN(G$4),FALSE))</f>
        <v>#VALUE!</v>
      </c>
      <c r="H37" t="e">
        <f>SIGN(VLOOKUP($A37,rets_weighted!$A:$H,COLUMN(H$4),FALSE))</f>
        <v>#VALUE!</v>
      </c>
    </row>
    <row r="38" spans="1:8" x14ac:dyDescent="0.35">
      <c r="A38" s="2">
        <v>33877</v>
      </c>
      <c r="B38" t="e">
        <f>SIGN(VLOOKUP($A38,rets_weighted!$A:$H,COLUMN(B$4),FALSE))</f>
        <v>#VALUE!</v>
      </c>
      <c r="C38">
        <f>SIGN(VLOOKUP($A38,rets_weighted!$A:$H,COLUMN(C$4),FALSE))</f>
        <v>-1</v>
      </c>
      <c r="D38">
        <f>SIGN(VLOOKUP($A38,rets_weighted!$A:$H,COLUMN(D$4),FALSE))</f>
        <v>1</v>
      </c>
      <c r="E38">
        <f>SIGN(VLOOKUP($A38,rets_weighted!$A:$H,COLUMN(E$4),FALSE))</f>
        <v>1</v>
      </c>
      <c r="F38" t="e">
        <f>SIGN(VLOOKUP($A38,rets_weighted!$A:$H,COLUMN(F$4),FALSE))</f>
        <v>#VALUE!</v>
      </c>
      <c r="G38" t="e">
        <f>SIGN(VLOOKUP($A38,rets_weighted!$A:$H,COLUMN(G$4),FALSE))</f>
        <v>#VALUE!</v>
      </c>
      <c r="H38" t="e">
        <f>SIGN(VLOOKUP($A38,rets_weighted!$A:$H,COLUMN(H$4),FALSE))</f>
        <v>#VALUE!</v>
      </c>
    </row>
    <row r="39" spans="1:8" x14ac:dyDescent="0.35">
      <c r="A39" s="2">
        <v>33908</v>
      </c>
      <c r="B39" t="e">
        <f>SIGN(VLOOKUP($A39,rets_weighted!$A:$H,COLUMN(B$4),FALSE))</f>
        <v>#VALUE!</v>
      </c>
      <c r="C39">
        <f>SIGN(VLOOKUP($A39,rets_weighted!$A:$H,COLUMN(C$4),FALSE))</f>
        <v>-1</v>
      </c>
      <c r="D39">
        <f>SIGN(VLOOKUP($A39,rets_weighted!$A:$H,COLUMN(D$4),FALSE))</f>
        <v>1</v>
      </c>
      <c r="E39">
        <f>SIGN(VLOOKUP($A39,rets_weighted!$A:$H,COLUMN(E$4),FALSE))</f>
        <v>1</v>
      </c>
      <c r="F39" t="e">
        <f>SIGN(VLOOKUP($A39,rets_weighted!$A:$H,COLUMN(F$4),FALSE))</f>
        <v>#VALUE!</v>
      </c>
      <c r="G39" t="e">
        <f>SIGN(VLOOKUP($A39,rets_weighted!$A:$H,COLUMN(G$4),FALSE))</f>
        <v>#VALUE!</v>
      </c>
      <c r="H39" t="e">
        <f>SIGN(VLOOKUP($A39,rets_weighted!$A:$H,COLUMN(H$4),FALSE))</f>
        <v>#VALUE!</v>
      </c>
    </row>
    <row r="40" spans="1:8" x14ac:dyDescent="0.35">
      <c r="A40" s="2">
        <v>33938</v>
      </c>
      <c r="B40" t="e">
        <f>SIGN(VLOOKUP($A40,rets_weighted!$A:$H,COLUMN(B$4),FALSE))</f>
        <v>#VALUE!</v>
      </c>
      <c r="C40">
        <f>SIGN(VLOOKUP($A40,rets_weighted!$A:$H,COLUMN(C$4),FALSE))</f>
        <v>-1</v>
      </c>
      <c r="D40">
        <f>SIGN(VLOOKUP($A40,rets_weighted!$A:$H,COLUMN(D$4),FALSE))</f>
        <v>1</v>
      </c>
      <c r="E40">
        <f>SIGN(VLOOKUP($A40,rets_weighted!$A:$H,COLUMN(E$4),FALSE))</f>
        <v>1</v>
      </c>
      <c r="F40" t="e">
        <f>SIGN(VLOOKUP($A40,rets_weighted!$A:$H,COLUMN(F$4),FALSE))</f>
        <v>#VALUE!</v>
      </c>
      <c r="G40" t="e">
        <f>SIGN(VLOOKUP($A40,rets_weighted!$A:$H,COLUMN(G$4),FALSE))</f>
        <v>#VALUE!</v>
      </c>
      <c r="H40" t="e">
        <f>SIGN(VLOOKUP($A40,rets_weighted!$A:$H,COLUMN(H$4),FALSE))</f>
        <v>#VALUE!</v>
      </c>
    </row>
    <row r="41" spans="1:8" x14ac:dyDescent="0.35">
      <c r="A41" s="2">
        <v>33969</v>
      </c>
      <c r="B41" t="e">
        <f>SIGN(VLOOKUP($A41,rets_weighted!$A:$H,COLUMN(B$4),FALSE))</f>
        <v>#VALUE!</v>
      </c>
      <c r="C41">
        <f>SIGN(VLOOKUP($A41,rets_weighted!$A:$H,COLUMN(C$4),FALSE))</f>
        <v>-1</v>
      </c>
      <c r="D41">
        <f>SIGN(VLOOKUP($A41,rets_weighted!$A:$H,COLUMN(D$4),FALSE))</f>
        <v>1</v>
      </c>
      <c r="E41">
        <f>SIGN(VLOOKUP($A41,rets_weighted!$A:$H,COLUMN(E$4),FALSE))</f>
        <v>1</v>
      </c>
      <c r="F41" t="e">
        <f>SIGN(VLOOKUP($A41,rets_weighted!$A:$H,COLUMN(F$4),FALSE))</f>
        <v>#VALUE!</v>
      </c>
      <c r="G41" t="e">
        <f>SIGN(VLOOKUP($A41,rets_weighted!$A:$H,COLUMN(G$4),FALSE))</f>
        <v>#VALUE!</v>
      </c>
      <c r="H41" t="e">
        <f>SIGN(VLOOKUP($A41,rets_weighted!$A:$H,COLUMN(H$4),FALSE))</f>
        <v>#VALUE!</v>
      </c>
    </row>
    <row r="42" spans="1:8" x14ac:dyDescent="0.35">
      <c r="A42" s="2">
        <v>34000</v>
      </c>
      <c r="B42" t="e">
        <f>SIGN(VLOOKUP($A42,rets_weighted!$A:$H,COLUMN(B$4),FALSE))</f>
        <v>#VALUE!</v>
      </c>
      <c r="C42">
        <f>SIGN(VLOOKUP($A42,rets_weighted!$A:$H,COLUMN(C$4),FALSE))</f>
        <v>-1</v>
      </c>
      <c r="D42">
        <f>SIGN(VLOOKUP($A42,rets_weighted!$A:$H,COLUMN(D$4),FALSE))</f>
        <v>1</v>
      </c>
      <c r="E42">
        <f>SIGN(VLOOKUP($A42,rets_weighted!$A:$H,COLUMN(E$4),FALSE))</f>
        <v>1</v>
      </c>
      <c r="F42" t="e">
        <f>SIGN(VLOOKUP($A42,rets_weighted!$A:$H,COLUMN(F$4),FALSE))</f>
        <v>#VALUE!</v>
      </c>
      <c r="G42" t="e">
        <f>SIGN(VLOOKUP($A42,rets_weighted!$A:$H,COLUMN(G$4),FALSE))</f>
        <v>#VALUE!</v>
      </c>
      <c r="H42" t="e">
        <f>SIGN(VLOOKUP($A42,rets_weighted!$A:$H,COLUMN(H$4),FALSE))</f>
        <v>#VALUE!</v>
      </c>
    </row>
    <row r="43" spans="1:8" x14ac:dyDescent="0.35">
      <c r="A43" s="2">
        <v>34028</v>
      </c>
      <c r="B43" t="e">
        <f>SIGN(VLOOKUP($A43,rets_weighted!$A:$H,COLUMN(B$4),FALSE))</f>
        <v>#VALUE!</v>
      </c>
      <c r="C43">
        <f>SIGN(VLOOKUP($A43,rets_weighted!$A:$H,COLUMN(C$4),FALSE))</f>
        <v>-1</v>
      </c>
      <c r="D43">
        <f>SIGN(VLOOKUP($A43,rets_weighted!$A:$H,COLUMN(D$4),FALSE))</f>
        <v>1</v>
      </c>
      <c r="E43">
        <f>SIGN(VLOOKUP($A43,rets_weighted!$A:$H,COLUMN(E$4),FALSE))</f>
        <v>1</v>
      </c>
      <c r="F43" t="e">
        <f>SIGN(VLOOKUP($A43,rets_weighted!$A:$H,COLUMN(F$4),FALSE))</f>
        <v>#VALUE!</v>
      </c>
      <c r="G43" t="e">
        <f>SIGN(VLOOKUP($A43,rets_weighted!$A:$H,COLUMN(G$4),FALSE))</f>
        <v>#VALUE!</v>
      </c>
      <c r="H43" t="e">
        <f>SIGN(VLOOKUP($A43,rets_weighted!$A:$H,COLUMN(H$4),FALSE))</f>
        <v>#VALUE!</v>
      </c>
    </row>
    <row r="44" spans="1:8" x14ac:dyDescent="0.35">
      <c r="A44" s="2">
        <v>34059</v>
      </c>
      <c r="B44" t="e">
        <f>SIGN(VLOOKUP($A44,rets_weighted!$A:$H,COLUMN(B$4),FALSE))</f>
        <v>#VALUE!</v>
      </c>
      <c r="C44">
        <f>SIGN(VLOOKUP($A44,rets_weighted!$A:$H,COLUMN(C$4),FALSE))</f>
        <v>-1</v>
      </c>
      <c r="D44">
        <f>SIGN(VLOOKUP($A44,rets_weighted!$A:$H,COLUMN(D$4),FALSE))</f>
        <v>1</v>
      </c>
      <c r="E44">
        <f>SIGN(VLOOKUP($A44,rets_weighted!$A:$H,COLUMN(E$4),FALSE))</f>
        <v>1</v>
      </c>
      <c r="F44" t="e">
        <f>SIGN(VLOOKUP($A44,rets_weighted!$A:$H,COLUMN(F$4),FALSE))</f>
        <v>#VALUE!</v>
      </c>
      <c r="G44" t="e">
        <f>SIGN(VLOOKUP($A44,rets_weighted!$A:$H,COLUMN(G$4),FALSE))</f>
        <v>#VALUE!</v>
      </c>
      <c r="H44" t="e">
        <f>SIGN(VLOOKUP($A44,rets_weighted!$A:$H,COLUMN(H$4),FALSE))</f>
        <v>#VALUE!</v>
      </c>
    </row>
    <row r="45" spans="1:8" x14ac:dyDescent="0.35">
      <c r="A45" s="2">
        <v>34089</v>
      </c>
      <c r="B45" t="e">
        <f>SIGN(VLOOKUP($A45,rets_weighted!$A:$H,COLUMN(B$4),FALSE))</f>
        <v>#VALUE!</v>
      </c>
      <c r="C45">
        <f>SIGN(VLOOKUP($A45,rets_weighted!$A:$H,COLUMN(C$4),FALSE))</f>
        <v>1</v>
      </c>
      <c r="D45">
        <f>SIGN(VLOOKUP($A45,rets_weighted!$A:$H,COLUMN(D$4),FALSE))</f>
        <v>1</v>
      </c>
      <c r="E45">
        <f>SIGN(VLOOKUP($A45,rets_weighted!$A:$H,COLUMN(E$4),FALSE))</f>
        <v>1</v>
      </c>
      <c r="F45" t="e">
        <f>SIGN(VLOOKUP($A45,rets_weighted!$A:$H,COLUMN(F$4),FALSE))</f>
        <v>#VALUE!</v>
      </c>
      <c r="G45" t="e">
        <f>SIGN(VLOOKUP($A45,rets_weighted!$A:$H,COLUMN(G$4),FALSE))</f>
        <v>#VALUE!</v>
      </c>
      <c r="H45" t="e">
        <f>SIGN(VLOOKUP($A45,rets_weighted!$A:$H,COLUMN(H$4),FALSE))</f>
        <v>#VALUE!</v>
      </c>
    </row>
    <row r="46" spans="1:8" x14ac:dyDescent="0.35">
      <c r="A46" s="2">
        <v>34120</v>
      </c>
      <c r="B46" t="e">
        <f>SIGN(VLOOKUP($A46,rets_weighted!$A:$H,COLUMN(B$4),FALSE))</f>
        <v>#VALUE!</v>
      </c>
      <c r="C46">
        <f>SIGN(VLOOKUP($A46,rets_weighted!$A:$H,COLUMN(C$4),FALSE))</f>
        <v>1</v>
      </c>
      <c r="D46">
        <f>SIGN(VLOOKUP($A46,rets_weighted!$A:$H,COLUMN(D$4),FALSE))</f>
        <v>1</v>
      </c>
      <c r="E46">
        <f>SIGN(VLOOKUP($A46,rets_weighted!$A:$H,COLUMN(E$4),FALSE))</f>
        <v>1</v>
      </c>
      <c r="F46" t="e">
        <f>SIGN(VLOOKUP($A46,rets_weighted!$A:$H,COLUMN(F$4),FALSE))</f>
        <v>#VALUE!</v>
      </c>
      <c r="G46" t="e">
        <f>SIGN(VLOOKUP($A46,rets_weighted!$A:$H,COLUMN(G$4),FALSE))</f>
        <v>#VALUE!</v>
      </c>
      <c r="H46" t="e">
        <f>SIGN(VLOOKUP($A46,rets_weighted!$A:$H,COLUMN(H$4),FALSE))</f>
        <v>#VALUE!</v>
      </c>
    </row>
    <row r="47" spans="1:8" x14ac:dyDescent="0.35">
      <c r="A47" s="2">
        <v>34150</v>
      </c>
      <c r="B47" t="e">
        <f>SIGN(VLOOKUP($A47,rets_weighted!$A:$H,COLUMN(B$4),FALSE))</f>
        <v>#VALUE!</v>
      </c>
      <c r="C47">
        <f>SIGN(VLOOKUP($A47,rets_weighted!$A:$H,COLUMN(C$4),FALSE))</f>
        <v>1</v>
      </c>
      <c r="D47">
        <f>SIGN(VLOOKUP($A47,rets_weighted!$A:$H,COLUMN(D$4),FALSE))</f>
        <v>1</v>
      </c>
      <c r="E47">
        <f>SIGN(VLOOKUP($A47,rets_weighted!$A:$H,COLUMN(E$4),FALSE))</f>
        <v>1</v>
      </c>
      <c r="F47" t="e">
        <f>SIGN(VLOOKUP($A47,rets_weighted!$A:$H,COLUMN(F$4),FALSE))</f>
        <v>#VALUE!</v>
      </c>
      <c r="G47" t="e">
        <f>SIGN(VLOOKUP($A47,rets_weighted!$A:$H,COLUMN(G$4),FALSE))</f>
        <v>#VALUE!</v>
      </c>
      <c r="H47" t="e">
        <f>SIGN(VLOOKUP($A47,rets_weighted!$A:$H,COLUMN(H$4),FALSE))</f>
        <v>#VALUE!</v>
      </c>
    </row>
    <row r="48" spans="1:8" x14ac:dyDescent="0.35">
      <c r="A48" s="2">
        <v>34181</v>
      </c>
      <c r="B48" t="e">
        <f>SIGN(VLOOKUP($A48,rets_weighted!$A:$H,COLUMN(B$4),FALSE))</f>
        <v>#VALUE!</v>
      </c>
      <c r="C48">
        <f>SIGN(VLOOKUP($A48,rets_weighted!$A:$H,COLUMN(C$4),FALSE))</f>
        <v>1</v>
      </c>
      <c r="D48">
        <f>SIGN(VLOOKUP($A48,rets_weighted!$A:$H,COLUMN(D$4),FALSE))</f>
        <v>1</v>
      </c>
      <c r="E48">
        <f>SIGN(VLOOKUP($A48,rets_weighted!$A:$H,COLUMN(E$4),FALSE))</f>
        <v>1</v>
      </c>
      <c r="F48" t="e">
        <f>SIGN(VLOOKUP($A48,rets_weighted!$A:$H,COLUMN(F$4),FALSE))</f>
        <v>#VALUE!</v>
      </c>
      <c r="G48" t="e">
        <f>SIGN(VLOOKUP($A48,rets_weighted!$A:$H,COLUMN(G$4),FALSE))</f>
        <v>#VALUE!</v>
      </c>
      <c r="H48" t="e">
        <f>SIGN(VLOOKUP($A48,rets_weighted!$A:$H,COLUMN(H$4),FALSE))</f>
        <v>#VALUE!</v>
      </c>
    </row>
    <row r="49" spans="1:8" x14ac:dyDescent="0.35">
      <c r="A49" s="2">
        <v>34212</v>
      </c>
      <c r="B49" t="e">
        <f>SIGN(VLOOKUP($A49,rets_weighted!$A:$H,COLUMN(B$4),FALSE))</f>
        <v>#VALUE!</v>
      </c>
      <c r="C49">
        <f>SIGN(VLOOKUP($A49,rets_weighted!$A:$H,COLUMN(C$4),FALSE))</f>
        <v>1</v>
      </c>
      <c r="D49">
        <f>SIGN(VLOOKUP($A49,rets_weighted!$A:$H,COLUMN(D$4),FALSE))</f>
        <v>1</v>
      </c>
      <c r="E49">
        <f>SIGN(VLOOKUP($A49,rets_weighted!$A:$H,COLUMN(E$4),FALSE))</f>
        <v>1</v>
      </c>
      <c r="F49" t="e">
        <f>SIGN(VLOOKUP($A49,rets_weighted!$A:$H,COLUMN(F$4),FALSE))</f>
        <v>#VALUE!</v>
      </c>
      <c r="G49" t="e">
        <f>SIGN(VLOOKUP($A49,rets_weighted!$A:$H,COLUMN(G$4),FALSE))</f>
        <v>#VALUE!</v>
      </c>
      <c r="H49" t="e">
        <f>SIGN(VLOOKUP($A49,rets_weighted!$A:$H,COLUMN(H$4),FALSE))</f>
        <v>#VALUE!</v>
      </c>
    </row>
    <row r="50" spans="1:8" x14ac:dyDescent="0.35">
      <c r="A50" s="2">
        <v>34242</v>
      </c>
      <c r="B50" t="e">
        <f>SIGN(VLOOKUP($A50,rets_weighted!$A:$H,COLUMN(B$4),FALSE))</f>
        <v>#VALUE!</v>
      </c>
      <c r="C50">
        <f>SIGN(VLOOKUP($A50,rets_weighted!$A:$H,COLUMN(C$4),FALSE))</f>
        <v>-1</v>
      </c>
      <c r="D50">
        <f>SIGN(VLOOKUP($A50,rets_weighted!$A:$H,COLUMN(D$4),FALSE))</f>
        <v>1</v>
      </c>
      <c r="E50">
        <f>SIGN(VLOOKUP($A50,rets_weighted!$A:$H,COLUMN(E$4),FALSE))</f>
        <v>1</v>
      </c>
      <c r="F50" t="e">
        <f>SIGN(VLOOKUP($A50,rets_weighted!$A:$H,COLUMN(F$4),FALSE))</f>
        <v>#VALUE!</v>
      </c>
      <c r="G50" t="e">
        <f>SIGN(VLOOKUP($A50,rets_weighted!$A:$H,COLUMN(G$4),FALSE))</f>
        <v>#VALUE!</v>
      </c>
      <c r="H50" t="e">
        <f>SIGN(VLOOKUP($A50,rets_weighted!$A:$H,COLUMN(H$4),FALSE))</f>
        <v>#VALUE!</v>
      </c>
    </row>
    <row r="51" spans="1:8" x14ac:dyDescent="0.35">
      <c r="A51" s="2">
        <v>34273</v>
      </c>
      <c r="B51" t="e">
        <f>SIGN(VLOOKUP($A51,rets_weighted!$A:$H,COLUMN(B$4),FALSE))</f>
        <v>#VALUE!</v>
      </c>
      <c r="C51">
        <f>SIGN(VLOOKUP($A51,rets_weighted!$A:$H,COLUMN(C$4),FALSE))</f>
        <v>1</v>
      </c>
      <c r="D51">
        <f>SIGN(VLOOKUP($A51,rets_weighted!$A:$H,COLUMN(D$4),FALSE))</f>
        <v>1</v>
      </c>
      <c r="E51">
        <f>SIGN(VLOOKUP($A51,rets_weighted!$A:$H,COLUMN(E$4),FALSE))</f>
        <v>1</v>
      </c>
      <c r="F51" t="e">
        <f>SIGN(VLOOKUP($A51,rets_weighted!$A:$H,COLUMN(F$4),FALSE))</f>
        <v>#VALUE!</v>
      </c>
      <c r="G51" t="e">
        <f>SIGN(VLOOKUP($A51,rets_weighted!$A:$H,COLUMN(G$4),FALSE))</f>
        <v>#VALUE!</v>
      </c>
      <c r="H51" t="e">
        <f>SIGN(VLOOKUP($A51,rets_weighted!$A:$H,COLUMN(H$4),FALSE))</f>
        <v>#VALUE!</v>
      </c>
    </row>
    <row r="52" spans="1:8" x14ac:dyDescent="0.35">
      <c r="A52" s="2">
        <v>34303</v>
      </c>
      <c r="B52" t="e">
        <f>SIGN(VLOOKUP($A52,rets_weighted!$A:$H,COLUMN(B$4),FALSE))</f>
        <v>#VALUE!</v>
      </c>
      <c r="C52">
        <f>SIGN(VLOOKUP($A52,rets_weighted!$A:$H,COLUMN(C$4),FALSE))</f>
        <v>1</v>
      </c>
      <c r="D52">
        <f>SIGN(VLOOKUP($A52,rets_weighted!$A:$H,COLUMN(D$4),FALSE))</f>
        <v>1</v>
      </c>
      <c r="E52">
        <f>SIGN(VLOOKUP($A52,rets_weighted!$A:$H,COLUMN(E$4),FALSE))</f>
        <v>1</v>
      </c>
      <c r="F52" t="e">
        <f>SIGN(VLOOKUP($A52,rets_weighted!$A:$H,COLUMN(F$4),FALSE))</f>
        <v>#VALUE!</v>
      </c>
      <c r="G52" t="e">
        <f>SIGN(VLOOKUP($A52,rets_weighted!$A:$H,COLUMN(G$4),FALSE))</f>
        <v>#VALUE!</v>
      </c>
      <c r="H52" t="e">
        <f>SIGN(VLOOKUP($A52,rets_weighted!$A:$H,COLUMN(H$4),FALSE))</f>
        <v>#VALUE!</v>
      </c>
    </row>
    <row r="53" spans="1:8" x14ac:dyDescent="0.35">
      <c r="A53" s="2">
        <v>34334</v>
      </c>
      <c r="B53" t="e">
        <f>SIGN(VLOOKUP($A53,rets_weighted!$A:$H,COLUMN(B$4),FALSE))</f>
        <v>#VALUE!</v>
      </c>
      <c r="C53">
        <f>SIGN(VLOOKUP($A53,rets_weighted!$A:$H,COLUMN(C$4),FALSE))</f>
        <v>1</v>
      </c>
      <c r="D53">
        <f>SIGN(VLOOKUP($A53,rets_weighted!$A:$H,COLUMN(D$4),FALSE))</f>
        <v>1</v>
      </c>
      <c r="E53">
        <f>SIGN(VLOOKUP($A53,rets_weighted!$A:$H,COLUMN(E$4),FALSE))</f>
        <v>1</v>
      </c>
      <c r="F53" t="e">
        <f>SIGN(VLOOKUP($A53,rets_weighted!$A:$H,COLUMN(F$4),FALSE))</f>
        <v>#VALUE!</v>
      </c>
      <c r="G53" t="e">
        <f>SIGN(VLOOKUP($A53,rets_weighted!$A:$H,COLUMN(G$4),FALSE))</f>
        <v>#VALUE!</v>
      </c>
      <c r="H53" t="e">
        <f>SIGN(VLOOKUP($A53,rets_weighted!$A:$H,COLUMN(H$4),FALSE))</f>
        <v>#VALUE!</v>
      </c>
    </row>
    <row r="54" spans="1:8" x14ac:dyDescent="0.35">
      <c r="A54" s="2">
        <v>34365</v>
      </c>
      <c r="B54" t="e">
        <f>SIGN(VLOOKUP($A54,rets_weighted!$A:$H,COLUMN(B$4),FALSE))</f>
        <v>#VALUE!</v>
      </c>
      <c r="C54">
        <f>SIGN(VLOOKUP($A54,rets_weighted!$A:$H,COLUMN(C$4),FALSE))</f>
        <v>1</v>
      </c>
      <c r="D54">
        <f>SIGN(VLOOKUP($A54,rets_weighted!$A:$H,COLUMN(D$4),FALSE))</f>
        <v>1</v>
      </c>
      <c r="E54">
        <f>SIGN(VLOOKUP($A54,rets_weighted!$A:$H,COLUMN(E$4),FALSE))</f>
        <v>1</v>
      </c>
      <c r="F54" t="e">
        <f>SIGN(VLOOKUP($A54,rets_weighted!$A:$H,COLUMN(F$4),FALSE))</f>
        <v>#VALUE!</v>
      </c>
      <c r="G54" t="e">
        <f>SIGN(VLOOKUP($A54,rets_weighted!$A:$H,COLUMN(G$4),FALSE))</f>
        <v>#VALUE!</v>
      </c>
      <c r="H54" t="e">
        <f>SIGN(VLOOKUP($A54,rets_weighted!$A:$H,COLUMN(H$4),FALSE))</f>
        <v>#VALUE!</v>
      </c>
    </row>
    <row r="55" spans="1:8" x14ac:dyDescent="0.35">
      <c r="A55" s="2">
        <v>34393</v>
      </c>
      <c r="B55" t="e">
        <f>SIGN(VLOOKUP($A55,rets_weighted!$A:$H,COLUMN(B$4),FALSE))</f>
        <v>#VALUE!</v>
      </c>
      <c r="C55">
        <f>SIGN(VLOOKUP($A55,rets_weighted!$A:$H,COLUMN(C$4),FALSE))</f>
        <v>1</v>
      </c>
      <c r="D55">
        <f>SIGN(VLOOKUP($A55,rets_weighted!$A:$H,COLUMN(D$4),FALSE))</f>
        <v>1</v>
      </c>
      <c r="E55">
        <f>SIGN(VLOOKUP($A55,rets_weighted!$A:$H,COLUMN(E$4),FALSE))</f>
        <v>1</v>
      </c>
      <c r="F55" t="e">
        <f>SIGN(VLOOKUP($A55,rets_weighted!$A:$H,COLUMN(F$4),FALSE))</f>
        <v>#VALUE!</v>
      </c>
      <c r="G55" t="e">
        <f>SIGN(VLOOKUP($A55,rets_weighted!$A:$H,COLUMN(G$4),FALSE))</f>
        <v>#VALUE!</v>
      </c>
      <c r="H55" t="e">
        <f>SIGN(VLOOKUP($A55,rets_weighted!$A:$H,COLUMN(H$4),FALSE))</f>
        <v>#VALUE!</v>
      </c>
    </row>
    <row r="56" spans="1:8" x14ac:dyDescent="0.35">
      <c r="A56" s="2">
        <v>34424</v>
      </c>
      <c r="B56" t="e">
        <f>SIGN(VLOOKUP($A56,rets_weighted!$A:$H,COLUMN(B$4),FALSE))</f>
        <v>#VALUE!</v>
      </c>
      <c r="C56">
        <f>SIGN(VLOOKUP($A56,rets_weighted!$A:$H,COLUMN(C$4),FALSE))</f>
        <v>1</v>
      </c>
      <c r="D56">
        <f>SIGN(VLOOKUP($A56,rets_weighted!$A:$H,COLUMN(D$4),FALSE))</f>
        <v>1</v>
      </c>
      <c r="E56">
        <f>SIGN(VLOOKUP($A56,rets_weighted!$A:$H,COLUMN(E$4),FALSE))</f>
        <v>-1</v>
      </c>
      <c r="F56" t="e">
        <f>SIGN(VLOOKUP($A56,rets_weighted!$A:$H,COLUMN(F$4),FALSE))</f>
        <v>#VALUE!</v>
      </c>
      <c r="G56" t="e">
        <f>SIGN(VLOOKUP($A56,rets_weighted!$A:$H,COLUMN(G$4),FALSE))</f>
        <v>#VALUE!</v>
      </c>
      <c r="H56" t="e">
        <f>SIGN(VLOOKUP($A56,rets_weighted!$A:$H,COLUMN(H$4),FALSE))</f>
        <v>#VALUE!</v>
      </c>
    </row>
    <row r="57" spans="1:8" x14ac:dyDescent="0.35">
      <c r="A57" s="2">
        <v>34454</v>
      </c>
      <c r="B57" t="e">
        <f>SIGN(VLOOKUP($A57,rets_weighted!$A:$H,COLUMN(B$4),FALSE))</f>
        <v>#VALUE!</v>
      </c>
      <c r="C57">
        <f>SIGN(VLOOKUP($A57,rets_weighted!$A:$H,COLUMN(C$4),FALSE))</f>
        <v>1</v>
      </c>
      <c r="D57">
        <f>SIGN(VLOOKUP($A57,rets_weighted!$A:$H,COLUMN(D$4),FALSE))</f>
        <v>1</v>
      </c>
      <c r="E57">
        <f>SIGN(VLOOKUP($A57,rets_weighted!$A:$H,COLUMN(E$4),FALSE))</f>
        <v>-1</v>
      </c>
      <c r="F57" t="e">
        <f>SIGN(VLOOKUP($A57,rets_weighted!$A:$H,COLUMN(F$4),FALSE))</f>
        <v>#VALUE!</v>
      </c>
      <c r="G57" t="e">
        <f>SIGN(VLOOKUP($A57,rets_weighted!$A:$H,COLUMN(G$4),FALSE))</f>
        <v>#VALUE!</v>
      </c>
      <c r="H57" t="e">
        <f>SIGN(VLOOKUP($A57,rets_weighted!$A:$H,COLUMN(H$4),FALSE))</f>
        <v>#VALUE!</v>
      </c>
    </row>
    <row r="58" spans="1:8" x14ac:dyDescent="0.35">
      <c r="A58" s="2">
        <v>34485</v>
      </c>
      <c r="B58" t="e">
        <f>SIGN(VLOOKUP($A58,rets_weighted!$A:$H,COLUMN(B$4),FALSE))</f>
        <v>#VALUE!</v>
      </c>
      <c r="C58">
        <f>SIGN(VLOOKUP($A58,rets_weighted!$A:$H,COLUMN(C$4),FALSE))</f>
        <v>-1</v>
      </c>
      <c r="D58">
        <f>SIGN(VLOOKUP($A58,rets_weighted!$A:$H,COLUMN(D$4),FALSE))</f>
        <v>1</v>
      </c>
      <c r="E58">
        <f>SIGN(VLOOKUP($A58,rets_weighted!$A:$H,COLUMN(E$4),FALSE))</f>
        <v>-1</v>
      </c>
      <c r="F58" t="e">
        <f>SIGN(VLOOKUP($A58,rets_weighted!$A:$H,COLUMN(F$4),FALSE))</f>
        <v>#VALUE!</v>
      </c>
      <c r="G58" t="e">
        <f>SIGN(VLOOKUP($A58,rets_weighted!$A:$H,COLUMN(G$4),FALSE))</f>
        <v>#VALUE!</v>
      </c>
      <c r="H58" t="e">
        <f>SIGN(VLOOKUP($A58,rets_weighted!$A:$H,COLUMN(H$4),FALSE))</f>
        <v>#VALUE!</v>
      </c>
    </row>
    <row r="59" spans="1:8" x14ac:dyDescent="0.35">
      <c r="A59" s="2">
        <v>34515</v>
      </c>
      <c r="B59" t="e">
        <f>SIGN(VLOOKUP($A59,rets_weighted!$A:$H,COLUMN(B$4),FALSE))</f>
        <v>#VALUE!</v>
      </c>
      <c r="C59">
        <f>SIGN(VLOOKUP($A59,rets_weighted!$A:$H,COLUMN(C$4),FALSE))</f>
        <v>-1</v>
      </c>
      <c r="D59">
        <f>SIGN(VLOOKUP($A59,rets_weighted!$A:$H,COLUMN(D$4),FALSE))</f>
        <v>1</v>
      </c>
      <c r="E59">
        <f>SIGN(VLOOKUP($A59,rets_weighted!$A:$H,COLUMN(E$4),FALSE))</f>
        <v>-1</v>
      </c>
      <c r="F59" t="e">
        <f>SIGN(VLOOKUP($A59,rets_weighted!$A:$H,COLUMN(F$4),FALSE))</f>
        <v>#VALUE!</v>
      </c>
      <c r="G59" t="e">
        <f>SIGN(VLOOKUP($A59,rets_weighted!$A:$H,COLUMN(G$4),FALSE))</f>
        <v>#VALUE!</v>
      </c>
      <c r="H59" t="e">
        <f>SIGN(VLOOKUP($A59,rets_weighted!$A:$H,COLUMN(H$4),FALSE))</f>
        <v>#VALUE!</v>
      </c>
    </row>
    <row r="60" spans="1:8" x14ac:dyDescent="0.35">
      <c r="A60" s="2">
        <v>34546</v>
      </c>
      <c r="B60" t="e">
        <f>SIGN(VLOOKUP($A60,rets_weighted!$A:$H,COLUMN(B$4),FALSE))</f>
        <v>#VALUE!</v>
      </c>
      <c r="C60">
        <f>SIGN(VLOOKUP($A60,rets_weighted!$A:$H,COLUMN(C$4),FALSE))</f>
        <v>-1</v>
      </c>
      <c r="D60">
        <f>SIGN(VLOOKUP($A60,rets_weighted!$A:$H,COLUMN(D$4),FALSE))</f>
        <v>1</v>
      </c>
      <c r="E60">
        <f>SIGN(VLOOKUP($A60,rets_weighted!$A:$H,COLUMN(E$4),FALSE))</f>
        <v>-1</v>
      </c>
      <c r="F60" t="e">
        <f>SIGN(VLOOKUP($A60,rets_weighted!$A:$H,COLUMN(F$4),FALSE))</f>
        <v>#VALUE!</v>
      </c>
      <c r="G60" t="e">
        <f>SIGN(VLOOKUP($A60,rets_weighted!$A:$H,COLUMN(G$4),FALSE))</f>
        <v>#VALUE!</v>
      </c>
      <c r="H60" t="e">
        <f>SIGN(VLOOKUP($A60,rets_weighted!$A:$H,COLUMN(H$4),FALSE))</f>
        <v>#VALUE!</v>
      </c>
    </row>
    <row r="61" spans="1:8" x14ac:dyDescent="0.35">
      <c r="A61" s="2">
        <v>34577</v>
      </c>
      <c r="B61" t="e">
        <f>SIGN(VLOOKUP($A61,rets_weighted!$A:$H,COLUMN(B$4),FALSE))</f>
        <v>#VALUE!</v>
      </c>
      <c r="C61">
        <f>SIGN(VLOOKUP($A61,rets_weighted!$A:$H,COLUMN(C$4),FALSE))</f>
        <v>-1</v>
      </c>
      <c r="D61">
        <f>SIGN(VLOOKUP($A61,rets_weighted!$A:$H,COLUMN(D$4),FALSE))</f>
        <v>-1</v>
      </c>
      <c r="E61">
        <f>SIGN(VLOOKUP($A61,rets_weighted!$A:$H,COLUMN(E$4),FALSE))</f>
        <v>-1</v>
      </c>
      <c r="F61" t="e">
        <f>SIGN(VLOOKUP($A61,rets_weighted!$A:$H,COLUMN(F$4),FALSE))</f>
        <v>#VALUE!</v>
      </c>
      <c r="G61" t="e">
        <f>SIGN(VLOOKUP($A61,rets_weighted!$A:$H,COLUMN(G$4),FALSE))</f>
        <v>#VALUE!</v>
      </c>
      <c r="H61" t="e">
        <f>SIGN(VLOOKUP($A61,rets_weighted!$A:$H,COLUMN(H$4),FALSE))</f>
        <v>#VALUE!</v>
      </c>
    </row>
    <row r="62" spans="1:8" x14ac:dyDescent="0.35">
      <c r="A62" s="2">
        <v>34607</v>
      </c>
      <c r="B62" t="e">
        <f>SIGN(VLOOKUP($A62,rets_weighted!$A:$H,COLUMN(B$4),FALSE))</f>
        <v>#VALUE!</v>
      </c>
      <c r="C62">
        <f>SIGN(VLOOKUP($A62,rets_weighted!$A:$H,COLUMN(C$4),FALSE))</f>
        <v>1</v>
      </c>
      <c r="D62">
        <f>SIGN(VLOOKUP($A62,rets_weighted!$A:$H,COLUMN(D$4),FALSE))</f>
        <v>-1</v>
      </c>
      <c r="E62">
        <f>SIGN(VLOOKUP($A62,rets_weighted!$A:$H,COLUMN(E$4),FALSE))</f>
        <v>-1</v>
      </c>
      <c r="F62" t="e">
        <f>SIGN(VLOOKUP($A62,rets_weighted!$A:$H,COLUMN(F$4),FALSE))</f>
        <v>#VALUE!</v>
      </c>
      <c r="G62" t="e">
        <f>SIGN(VLOOKUP($A62,rets_weighted!$A:$H,COLUMN(G$4),FALSE))</f>
        <v>#VALUE!</v>
      </c>
      <c r="H62" t="e">
        <f>SIGN(VLOOKUP($A62,rets_weighted!$A:$H,COLUMN(H$4),FALSE))</f>
        <v>#VALUE!</v>
      </c>
    </row>
    <row r="63" spans="1:8" x14ac:dyDescent="0.35">
      <c r="A63" s="2">
        <v>34638</v>
      </c>
      <c r="B63" t="e">
        <f>SIGN(VLOOKUP($A63,rets_weighted!$A:$H,COLUMN(B$4),FALSE))</f>
        <v>#VALUE!</v>
      </c>
      <c r="C63">
        <f>SIGN(VLOOKUP($A63,rets_weighted!$A:$H,COLUMN(C$4),FALSE))</f>
        <v>1</v>
      </c>
      <c r="D63">
        <f>SIGN(VLOOKUP($A63,rets_weighted!$A:$H,COLUMN(D$4),FALSE))</f>
        <v>-1</v>
      </c>
      <c r="E63">
        <f>SIGN(VLOOKUP($A63,rets_weighted!$A:$H,COLUMN(E$4),FALSE))</f>
        <v>-1</v>
      </c>
      <c r="F63" t="e">
        <f>SIGN(VLOOKUP($A63,rets_weighted!$A:$H,COLUMN(F$4),FALSE))</f>
        <v>#VALUE!</v>
      </c>
      <c r="G63" t="e">
        <f>SIGN(VLOOKUP($A63,rets_weighted!$A:$H,COLUMN(G$4),FALSE))</f>
        <v>#VALUE!</v>
      </c>
      <c r="H63" t="e">
        <f>SIGN(VLOOKUP($A63,rets_weighted!$A:$H,COLUMN(H$4),FALSE))</f>
        <v>#VALUE!</v>
      </c>
    </row>
    <row r="64" spans="1:8" x14ac:dyDescent="0.35">
      <c r="A64" s="2">
        <v>34668</v>
      </c>
      <c r="B64" t="e">
        <f>SIGN(VLOOKUP($A64,rets_weighted!$A:$H,COLUMN(B$4),FALSE))</f>
        <v>#VALUE!</v>
      </c>
      <c r="C64">
        <f>SIGN(VLOOKUP($A64,rets_weighted!$A:$H,COLUMN(C$4),FALSE))</f>
        <v>-1</v>
      </c>
      <c r="D64">
        <f>SIGN(VLOOKUP($A64,rets_weighted!$A:$H,COLUMN(D$4),FALSE))</f>
        <v>-1</v>
      </c>
      <c r="E64">
        <f>SIGN(VLOOKUP($A64,rets_weighted!$A:$H,COLUMN(E$4),FALSE))</f>
        <v>-1</v>
      </c>
      <c r="F64" t="e">
        <f>SIGN(VLOOKUP($A64,rets_weighted!$A:$H,COLUMN(F$4),FALSE))</f>
        <v>#VALUE!</v>
      </c>
      <c r="G64" t="e">
        <f>SIGN(VLOOKUP($A64,rets_weighted!$A:$H,COLUMN(G$4),FALSE))</f>
        <v>#VALUE!</v>
      </c>
      <c r="H64" t="e">
        <f>SIGN(VLOOKUP($A64,rets_weighted!$A:$H,COLUMN(H$4),FALSE))</f>
        <v>#VALUE!</v>
      </c>
    </row>
    <row r="65" spans="1:8" x14ac:dyDescent="0.35">
      <c r="A65" s="2">
        <v>34699</v>
      </c>
      <c r="B65" t="e">
        <f>SIGN(VLOOKUP($A65,rets_weighted!$A:$H,COLUMN(B$4),FALSE))</f>
        <v>#VALUE!</v>
      </c>
      <c r="C65">
        <f>SIGN(VLOOKUP($A65,rets_weighted!$A:$H,COLUMN(C$4),FALSE))</f>
        <v>-1</v>
      </c>
      <c r="D65">
        <f>SIGN(VLOOKUP($A65,rets_weighted!$A:$H,COLUMN(D$4),FALSE))</f>
        <v>-1</v>
      </c>
      <c r="E65">
        <f>SIGN(VLOOKUP($A65,rets_weighted!$A:$H,COLUMN(E$4),FALSE))</f>
        <v>-1</v>
      </c>
      <c r="F65" t="e">
        <f>SIGN(VLOOKUP($A65,rets_weighted!$A:$H,COLUMN(F$4),FALSE))</f>
        <v>#VALUE!</v>
      </c>
      <c r="G65" t="e">
        <f>SIGN(VLOOKUP($A65,rets_weighted!$A:$H,COLUMN(G$4),FALSE))</f>
        <v>#VALUE!</v>
      </c>
      <c r="H65" t="e">
        <f>SIGN(VLOOKUP($A65,rets_weighted!$A:$H,COLUMN(H$4),FALSE))</f>
        <v>#VALUE!</v>
      </c>
    </row>
    <row r="66" spans="1:8" x14ac:dyDescent="0.35">
      <c r="A66" s="2">
        <v>34730</v>
      </c>
      <c r="B66" t="e">
        <f>SIGN(VLOOKUP($A66,rets_weighted!$A:$H,COLUMN(B$4),FALSE))</f>
        <v>#VALUE!</v>
      </c>
      <c r="C66">
        <f>SIGN(VLOOKUP($A66,rets_weighted!$A:$H,COLUMN(C$4),FALSE))</f>
        <v>-1</v>
      </c>
      <c r="D66">
        <f>SIGN(VLOOKUP($A66,rets_weighted!$A:$H,COLUMN(D$4),FALSE))</f>
        <v>-1</v>
      </c>
      <c r="E66">
        <f>SIGN(VLOOKUP($A66,rets_weighted!$A:$H,COLUMN(E$4),FALSE))</f>
        <v>-1</v>
      </c>
      <c r="F66" t="e">
        <f>SIGN(VLOOKUP($A66,rets_weighted!$A:$H,COLUMN(F$4),FALSE))</f>
        <v>#VALUE!</v>
      </c>
      <c r="G66" t="e">
        <f>SIGN(VLOOKUP($A66,rets_weighted!$A:$H,COLUMN(G$4),FALSE))</f>
        <v>#VALUE!</v>
      </c>
      <c r="H66" t="e">
        <f>SIGN(VLOOKUP($A66,rets_weighted!$A:$H,COLUMN(H$4),FALSE))</f>
        <v>#VALUE!</v>
      </c>
    </row>
    <row r="67" spans="1:8" x14ac:dyDescent="0.35">
      <c r="A67" s="2">
        <v>34758</v>
      </c>
      <c r="B67" t="e">
        <f>SIGN(VLOOKUP($A67,rets_weighted!$A:$H,COLUMN(B$4),FALSE))</f>
        <v>#VALUE!</v>
      </c>
      <c r="C67">
        <f>SIGN(VLOOKUP($A67,rets_weighted!$A:$H,COLUMN(C$4),FALSE))</f>
        <v>-1</v>
      </c>
      <c r="D67">
        <f>SIGN(VLOOKUP($A67,rets_weighted!$A:$H,COLUMN(D$4),FALSE))</f>
        <v>1</v>
      </c>
      <c r="E67">
        <f>SIGN(VLOOKUP($A67,rets_weighted!$A:$H,COLUMN(E$4),FALSE))</f>
        <v>-1</v>
      </c>
      <c r="F67" t="e">
        <f>SIGN(VLOOKUP($A67,rets_weighted!$A:$H,COLUMN(F$4),FALSE))</f>
        <v>#VALUE!</v>
      </c>
      <c r="G67" t="e">
        <f>SIGN(VLOOKUP($A67,rets_weighted!$A:$H,COLUMN(G$4),FALSE))</f>
        <v>#VALUE!</v>
      </c>
      <c r="H67" t="e">
        <f>SIGN(VLOOKUP($A67,rets_weighted!$A:$H,COLUMN(H$4),FALSE))</f>
        <v>#VALUE!</v>
      </c>
    </row>
    <row r="68" spans="1:8" x14ac:dyDescent="0.35">
      <c r="A68" s="2">
        <v>34789</v>
      </c>
      <c r="B68" t="e">
        <f>SIGN(VLOOKUP($A68,rets_weighted!$A:$H,COLUMN(B$4),FALSE))</f>
        <v>#VALUE!</v>
      </c>
      <c r="C68">
        <f>SIGN(VLOOKUP($A68,rets_weighted!$A:$H,COLUMN(C$4),FALSE))</f>
        <v>-1</v>
      </c>
      <c r="D68">
        <f>SIGN(VLOOKUP($A68,rets_weighted!$A:$H,COLUMN(D$4),FALSE))</f>
        <v>1</v>
      </c>
      <c r="E68">
        <f>SIGN(VLOOKUP($A68,rets_weighted!$A:$H,COLUMN(E$4),FALSE))</f>
        <v>1</v>
      </c>
      <c r="F68" t="e">
        <f>SIGN(VLOOKUP($A68,rets_weighted!$A:$H,COLUMN(F$4),FALSE))</f>
        <v>#VALUE!</v>
      </c>
      <c r="G68" t="e">
        <f>SIGN(VLOOKUP($A68,rets_weighted!$A:$H,COLUMN(G$4),FALSE))</f>
        <v>#VALUE!</v>
      </c>
      <c r="H68" t="e">
        <f>SIGN(VLOOKUP($A68,rets_weighted!$A:$H,COLUMN(H$4),FALSE))</f>
        <v>#VALUE!</v>
      </c>
    </row>
    <row r="69" spans="1:8" x14ac:dyDescent="0.35">
      <c r="A69" s="2">
        <v>34819</v>
      </c>
      <c r="B69" t="e">
        <f>SIGN(VLOOKUP($A69,rets_weighted!$A:$H,COLUMN(B$4),FALSE))</f>
        <v>#VALUE!</v>
      </c>
      <c r="C69">
        <f>SIGN(VLOOKUP($A69,rets_weighted!$A:$H,COLUMN(C$4),FALSE))</f>
        <v>-1</v>
      </c>
      <c r="D69">
        <f>SIGN(VLOOKUP($A69,rets_weighted!$A:$H,COLUMN(D$4),FALSE))</f>
        <v>1</v>
      </c>
      <c r="E69">
        <f>SIGN(VLOOKUP($A69,rets_weighted!$A:$H,COLUMN(E$4),FALSE))</f>
        <v>1</v>
      </c>
      <c r="F69" t="e">
        <f>SIGN(VLOOKUP($A69,rets_weighted!$A:$H,COLUMN(F$4),FALSE))</f>
        <v>#VALUE!</v>
      </c>
      <c r="G69" t="e">
        <f>SIGN(VLOOKUP($A69,rets_weighted!$A:$H,COLUMN(G$4),FALSE))</f>
        <v>#VALUE!</v>
      </c>
      <c r="H69" t="e">
        <f>SIGN(VLOOKUP($A69,rets_weighted!$A:$H,COLUMN(H$4),FALSE))</f>
        <v>#VALUE!</v>
      </c>
    </row>
    <row r="70" spans="1:8" x14ac:dyDescent="0.35">
      <c r="A70" s="2">
        <v>34850</v>
      </c>
      <c r="B70" t="e">
        <f>SIGN(VLOOKUP($A70,rets_weighted!$A:$H,COLUMN(B$4),FALSE))</f>
        <v>#VALUE!</v>
      </c>
      <c r="C70">
        <f>SIGN(VLOOKUP($A70,rets_weighted!$A:$H,COLUMN(C$4),FALSE))</f>
        <v>-1</v>
      </c>
      <c r="D70">
        <f>SIGN(VLOOKUP($A70,rets_weighted!$A:$H,COLUMN(D$4),FALSE))</f>
        <v>1</v>
      </c>
      <c r="E70">
        <f>SIGN(VLOOKUP($A70,rets_weighted!$A:$H,COLUMN(E$4),FALSE))</f>
        <v>1</v>
      </c>
      <c r="F70" t="e">
        <f>SIGN(VLOOKUP($A70,rets_weighted!$A:$H,COLUMN(F$4),FALSE))</f>
        <v>#VALUE!</v>
      </c>
      <c r="G70" t="e">
        <f>SIGN(VLOOKUP($A70,rets_weighted!$A:$H,COLUMN(G$4),FALSE))</f>
        <v>#VALUE!</v>
      </c>
      <c r="H70" t="e">
        <f>SIGN(VLOOKUP($A70,rets_weighted!$A:$H,COLUMN(H$4),FALSE))</f>
        <v>#VALUE!</v>
      </c>
    </row>
    <row r="71" spans="1:8" x14ac:dyDescent="0.35">
      <c r="A71" s="2">
        <v>34880</v>
      </c>
      <c r="B71" t="e">
        <f>SIGN(VLOOKUP($A71,rets_weighted!$A:$H,COLUMN(B$4),FALSE))</f>
        <v>#VALUE!</v>
      </c>
      <c r="C71">
        <f>SIGN(VLOOKUP($A71,rets_weighted!$A:$H,COLUMN(C$4),FALSE))</f>
        <v>-1</v>
      </c>
      <c r="D71">
        <f>SIGN(VLOOKUP($A71,rets_weighted!$A:$H,COLUMN(D$4),FALSE))</f>
        <v>1</v>
      </c>
      <c r="E71">
        <f>SIGN(VLOOKUP($A71,rets_weighted!$A:$H,COLUMN(E$4),FALSE))</f>
        <v>1</v>
      </c>
      <c r="F71" t="e">
        <f>SIGN(VLOOKUP($A71,rets_weighted!$A:$H,COLUMN(F$4),FALSE))</f>
        <v>#VALUE!</v>
      </c>
      <c r="G71" t="e">
        <f>SIGN(VLOOKUP($A71,rets_weighted!$A:$H,COLUMN(G$4),FALSE))</f>
        <v>#VALUE!</v>
      </c>
      <c r="H71" t="e">
        <f>SIGN(VLOOKUP($A71,rets_weighted!$A:$H,COLUMN(H$4),FALSE))</f>
        <v>#VALUE!</v>
      </c>
    </row>
    <row r="72" spans="1:8" x14ac:dyDescent="0.35">
      <c r="A72" s="2">
        <v>34911</v>
      </c>
      <c r="B72" t="e">
        <f>SIGN(VLOOKUP($A72,rets_weighted!$A:$H,COLUMN(B$4),FALSE))</f>
        <v>#VALUE!</v>
      </c>
      <c r="C72">
        <f>SIGN(VLOOKUP($A72,rets_weighted!$A:$H,COLUMN(C$4),FALSE))</f>
        <v>-1</v>
      </c>
      <c r="D72">
        <f>SIGN(VLOOKUP($A72,rets_weighted!$A:$H,COLUMN(D$4),FALSE))</f>
        <v>1</v>
      </c>
      <c r="E72">
        <f>SIGN(VLOOKUP($A72,rets_weighted!$A:$H,COLUMN(E$4),FALSE))</f>
        <v>1</v>
      </c>
      <c r="F72" t="e">
        <f>SIGN(VLOOKUP($A72,rets_weighted!$A:$H,COLUMN(F$4),FALSE))</f>
        <v>#VALUE!</v>
      </c>
      <c r="G72" t="e">
        <f>SIGN(VLOOKUP($A72,rets_weighted!$A:$H,COLUMN(G$4),FALSE))</f>
        <v>#VALUE!</v>
      </c>
      <c r="H72" t="e">
        <f>SIGN(VLOOKUP($A72,rets_weighted!$A:$H,COLUMN(H$4),FALSE))</f>
        <v>#VALUE!</v>
      </c>
    </row>
    <row r="73" spans="1:8" x14ac:dyDescent="0.35">
      <c r="A73" s="2">
        <v>34942</v>
      </c>
      <c r="B73" t="e">
        <f>SIGN(VLOOKUP($A73,rets_weighted!$A:$H,COLUMN(B$4),FALSE))</f>
        <v>#VALUE!</v>
      </c>
      <c r="C73">
        <f>SIGN(VLOOKUP($A73,rets_weighted!$A:$H,COLUMN(C$4),FALSE))</f>
        <v>-1</v>
      </c>
      <c r="D73">
        <f>SIGN(VLOOKUP($A73,rets_weighted!$A:$H,COLUMN(D$4),FALSE))</f>
        <v>1</v>
      </c>
      <c r="E73">
        <f>SIGN(VLOOKUP($A73,rets_weighted!$A:$H,COLUMN(E$4),FALSE))</f>
        <v>1</v>
      </c>
      <c r="F73" t="e">
        <f>SIGN(VLOOKUP($A73,rets_weighted!$A:$H,COLUMN(F$4),FALSE))</f>
        <v>#VALUE!</v>
      </c>
      <c r="G73" t="e">
        <f>SIGN(VLOOKUP($A73,rets_weighted!$A:$H,COLUMN(G$4),FALSE))</f>
        <v>#VALUE!</v>
      </c>
      <c r="H73" t="e">
        <f>SIGN(VLOOKUP($A73,rets_weighted!$A:$H,COLUMN(H$4),FALSE))</f>
        <v>#VALUE!</v>
      </c>
    </row>
    <row r="74" spans="1:8" x14ac:dyDescent="0.35">
      <c r="A74" s="2">
        <v>34972</v>
      </c>
      <c r="B74" t="e">
        <f>SIGN(VLOOKUP($A74,rets_weighted!$A:$H,COLUMN(B$4),FALSE))</f>
        <v>#VALUE!</v>
      </c>
      <c r="C74">
        <f>SIGN(VLOOKUP($A74,rets_weighted!$A:$H,COLUMN(C$4),FALSE))</f>
        <v>-1</v>
      </c>
      <c r="D74">
        <f>SIGN(VLOOKUP($A74,rets_weighted!$A:$H,COLUMN(D$4),FALSE))</f>
        <v>1</v>
      </c>
      <c r="E74">
        <f>SIGN(VLOOKUP($A74,rets_weighted!$A:$H,COLUMN(E$4),FALSE))</f>
        <v>1</v>
      </c>
      <c r="F74" t="e">
        <f>SIGN(VLOOKUP($A74,rets_weighted!$A:$H,COLUMN(F$4),FALSE))</f>
        <v>#VALUE!</v>
      </c>
      <c r="G74" t="e">
        <f>SIGN(VLOOKUP($A74,rets_weighted!$A:$H,COLUMN(G$4),FALSE))</f>
        <v>#VALUE!</v>
      </c>
      <c r="H74" t="e">
        <f>SIGN(VLOOKUP($A74,rets_weighted!$A:$H,COLUMN(H$4),FALSE))</f>
        <v>#VALUE!</v>
      </c>
    </row>
    <row r="75" spans="1:8" x14ac:dyDescent="0.35">
      <c r="A75" s="2">
        <v>35003</v>
      </c>
      <c r="B75" t="e">
        <f>SIGN(VLOOKUP($A75,rets_weighted!$A:$H,COLUMN(B$4),FALSE))</f>
        <v>#VALUE!</v>
      </c>
      <c r="C75">
        <f>SIGN(VLOOKUP($A75,rets_weighted!$A:$H,COLUMN(C$4),FALSE))</f>
        <v>-1</v>
      </c>
      <c r="D75">
        <f>SIGN(VLOOKUP($A75,rets_weighted!$A:$H,COLUMN(D$4),FALSE))</f>
        <v>1</v>
      </c>
      <c r="E75">
        <f>SIGN(VLOOKUP($A75,rets_weighted!$A:$H,COLUMN(E$4),FALSE))</f>
        <v>1</v>
      </c>
      <c r="F75" t="e">
        <f>SIGN(VLOOKUP($A75,rets_weighted!$A:$H,COLUMN(F$4),FALSE))</f>
        <v>#VALUE!</v>
      </c>
      <c r="G75" t="e">
        <f>SIGN(VLOOKUP($A75,rets_weighted!$A:$H,COLUMN(G$4),FALSE))</f>
        <v>#VALUE!</v>
      </c>
      <c r="H75" t="e">
        <f>SIGN(VLOOKUP($A75,rets_weighted!$A:$H,COLUMN(H$4),FALSE))</f>
        <v>#VALUE!</v>
      </c>
    </row>
    <row r="76" spans="1:8" x14ac:dyDescent="0.35">
      <c r="A76" s="2">
        <v>35033</v>
      </c>
      <c r="B76" t="e">
        <f>SIGN(VLOOKUP($A76,rets_weighted!$A:$H,COLUMN(B$4),FALSE))</f>
        <v>#VALUE!</v>
      </c>
      <c r="C76">
        <f>SIGN(VLOOKUP($A76,rets_weighted!$A:$H,COLUMN(C$4),FALSE))</f>
        <v>-1</v>
      </c>
      <c r="D76">
        <f>SIGN(VLOOKUP($A76,rets_weighted!$A:$H,COLUMN(D$4),FALSE))</f>
        <v>1</v>
      </c>
      <c r="E76">
        <f>SIGN(VLOOKUP($A76,rets_weighted!$A:$H,COLUMN(E$4),FALSE))</f>
        <v>1</v>
      </c>
      <c r="F76" t="e">
        <f>SIGN(VLOOKUP($A76,rets_weighted!$A:$H,COLUMN(F$4),FALSE))</f>
        <v>#VALUE!</v>
      </c>
      <c r="G76" t="e">
        <f>SIGN(VLOOKUP($A76,rets_weighted!$A:$H,COLUMN(G$4),FALSE))</f>
        <v>#VALUE!</v>
      </c>
      <c r="H76" t="e">
        <f>SIGN(VLOOKUP($A76,rets_weighted!$A:$H,COLUMN(H$4),FALSE))</f>
        <v>#VALUE!</v>
      </c>
    </row>
    <row r="77" spans="1:8" x14ac:dyDescent="0.35">
      <c r="A77" s="2">
        <v>35064</v>
      </c>
      <c r="B77" t="e">
        <f>SIGN(VLOOKUP($A77,rets_weighted!$A:$H,COLUMN(B$4),FALSE))</f>
        <v>#VALUE!</v>
      </c>
      <c r="C77">
        <f>SIGN(VLOOKUP($A77,rets_weighted!$A:$H,COLUMN(C$4),FALSE))</f>
        <v>-1</v>
      </c>
      <c r="D77">
        <f>SIGN(VLOOKUP($A77,rets_weighted!$A:$H,COLUMN(D$4),FALSE))</f>
        <v>1</v>
      </c>
      <c r="E77">
        <f>SIGN(VLOOKUP($A77,rets_weighted!$A:$H,COLUMN(E$4),FALSE))</f>
        <v>1</v>
      </c>
      <c r="F77" t="e">
        <f>SIGN(VLOOKUP($A77,rets_weighted!$A:$H,COLUMN(F$4),FALSE))</f>
        <v>#VALUE!</v>
      </c>
      <c r="G77" t="e">
        <f>SIGN(VLOOKUP($A77,rets_weighted!$A:$H,COLUMN(G$4),FALSE))</f>
        <v>#VALUE!</v>
      </c>
      <c r="H77" t="e">
        <f>SIGN(VLOOKUP($A77,rets_weighted!$A:$H,COLUMN(H$4),FALSE))</f>
        <v>#VALUE!</v>
      </c>
    </row>
    <row r="78" spans="1:8" x14ac:dyDescent="0.35">
      <c r="A78" s="2">
        <v>35095</v>
      </c>
      <c r="B78" t="e">
        <f>SIGN(VLOOKUP($A78,rets_weighted!$A:$H,COLUMN(B$4),FALSE))</f>
        <v>#VALUE!</v>
      </c>
      <c r="C78">
        <f>SIGN(VLOOKUP($A78,rets_weighted!$A:$H,COLUMN(C$4),FALSE))</f>
        <v>1</v>
      </c>
      <c r="D78">
        <f>SIGN(VLOOKUP($A78,rets_weighted!$A:$H,COLUMN(D$4),FALSE))</f>
        <v>1</v>
      </c>
      <c r="E78">
        <f>SIGN(VLOOKUP($A78,rets_weighted!$A:$H,COLUMN(E$4),FALSE))</f>
        <v>1</v>
      </c>
      <c r="F78" t="e">
        <f>SIGN(VLOOKUP($A78,rets_weighted!$A:$H,COLUMN(F$4),FALSE))</f>
        <v>#VALUE!</v>
      </c>
      <c r="G78" t="e">
        <f>SIGN(VLOOKUP($A78,rets_weighted!$A:$H,COLUMN(G$4),FALSE))</f>
        <v>#VALUE!</v>
      </c>
      <c r="H78" t="e">
        <f>SIGN(VLOOKUP($A78,rets_weighted!$A:$H,COLUMN(H$4),FALSE))</f>
        <v>#VALUE!</v>
      </c>
    </row>
    <row r="79" spans="1:8" x14ac:dyDescent="0.35">
      <c r="A79" s="2">
        <v>35124</v>
      </c>
      <c r="B79" t="e">
        <f>SIGN(VLOOKUP($A79,rets_weighted!$A:$H,COLUMN(B$4),FALSE))</f>
        <v>#VALUE!</v>
      </c>
      <c r="C79">
        <f>SIGN(VLOOKUP($A79,rets_weighted!$A:$H,COLUMN(C$4),FALSE))</f>
        <v>1</v>
      </c>
      <c r="D79">
        <f>SIGN(VLOOKUP($A79,rets_weighted!$A:$H,COLUMN(D$4),FALSE))</f>
        <v>1</v>
      </c>
      <c r="E79">
        <f>SIGN(VLOOKUP($A79,rets_weighted!$A:$H,COLUMN(E$4),FALSE))</f>
        <v>1</v>
      </c>
      <c r="F79" t="e">
        <f>SIGN(VLOOKUP($A79,rets_weighted!$A:$H,COLUMN(F$4),FALSE))</f>
        <v>#VALUE!</v>
      </c>
      <c r="G79" t="e">
        <f>SIGN(VLOOKUP($A79,rets_weighted!$A:$H,COLUMN(G$4),FALSE))</f>
        <v>#VALUE!</v>
      </c>
      <c r="H79" t="e">
        <f>SIGN(VLOOKUP($A79,rets_weighted!$A:$H,COLUMN(H$4),FALSE))</f>
        <v>#VALUE!</v>
      </c>
    </row>
    <row r="80" spans="1:8" x14ac:dyDescent="0.35">
      <c r="A80" s="2">
        <v>35155</v>
      </c>
      <c r="B80" t="e">
        <f>SIGN(VLOOKUP($A80,rets_weighted!$A:$H,COLUMN(B$4),FALSE))</f>
        <v>#VALUE!</v>
      </c>
      <c r="C80">
        <f>SIGN(VLOOKUP($A80,rets_weighted!$A:$H,COLUMN(C$4),FALSE))</f>
        <v>-1</v>
      </c>
      <c r="D80">
        <f>SIGN(VLOOKUP($A80,rets_weighted!$A:$H,COLUMN(D$4),FALSE))</f>
        <v>1</v>
      </c>
      <c r="E80">
        <f>SIGN(VLOOKUP($A80,rets_weighted!$A:$H,COLUMN(E$4),FALSE))</f>
        <v>1</v>
      </c>
      <c r="F80" t="e">
        <f>SIGN(VLOOKUP($A80,rets_weighted!$A:$H,COLUMN(F$4),FALSE))</f>
        <v>#VALUE!</v>
      </c>
      <c r="G80" t="e">
        <f>SIGN(VLOOKUP($A80,rets_weighted!$A:$H,COLUMN(G$4),FALSE))</f>
        <v>#VALUE!</v>
      </c>
      <c r="H80" t="e">
        <f>SIGN(VLOOKUP($A80,rets_weighted!$A:$H,COLUMN(H$4),FALSE))</f>
        <v>#VALUE!</v>
      </c>
    </row>
    <row r="81" spans="1:8" x14ac:dyDescent="0.35">
      <c r="A81" s="2">
        <v>35185</v>
      </c>
      <c r="B81" t="e">
        <f>SIGN(VLOOKUP($A81,rets_weighted!$A:$H,COLUMN(B$4),FALSE))</f>
        <v>#VALUE!</v>
      </c>
      <c r="C81">
        <f>SIGN(VLOOKUP($A81,rets_weighted!$A:$H,COLUMN(C$4),FALSE))</f>
        <v>-1</v>
      </c>
      <c r="D81">
        <f>SIGN(VLOOKUP($A81,rets_weighted!$A:$H,COLUMN(D$4),FALSE))</f>
        <v>1</v>
      </c>
      <c r="E81">
        <f>SIGN(VLOOKUP($A81,rets_weighted!$A:$H,COLUMN(E$4),FALSE))</f>
        <v>1</v>
      </c>
      <c r="F81" t="e">
        <f>SIGN(VLOOKUP($A81,rets_weighted!$A:$H,COLUMN(F$4),FALSE))</f>
        <v>#VALUE!</v>
      </c>
      <c r="G81" t="e">
        <f>SIGN(VLOOKUP($A81,rets_weighted!$A:$H,COLUMN(G$4),FALSE))</f>
        <v>#VALUE!</v>
      </c>
      <c r="H81" t="e">
        <f>SIGN(VLOOKUP($A81,rets_weighted!$A:$H,COLUMN(H$4),FALSE))</f>
        <v>#VALUE!</v>
      </c>
    </row>
    <row r="82" spans="1:8" x14ac:dyDescent="0.35">
      <c r="A82" s="2">
        <v>35216</v>
      </c>
      <c r="B82" t="e">
        <f>SIGN(VLOOKUP($A82,rets_weighted!$A:$H,COLUMN(B$4),FALSE))</f>
        <v>#VALUE!</v>
      </c>
      <c r="C82">
        <f>SIGN(VLOOKUP($A82,rets_weighted!$A:$H,COLUMN(C$4),FALSE))</f>
        <v>-1</v>
      </c>
      <c r="D82">
        <f>SIGN(VLOOKUP($A82,rets_weighted!$A:$H,COLUMN(D$4),FALSE))</f>
        <v>1</v>
      </c>
      <c r="E82">
        <f>SIGN(VLOOKUP($A82,rets_weighted!$A:$H,COLUMN(E$4),FALSE))</f>
        <v>-1</v>
      </c>
      <c r="F82" t="e">
        <f>SIGN(VLOOKUP($A82,rets_weighted!$A:$H,COLUMN(F$4),FALSE))</f>
        <v>#VALUE!</v>
      </c>
      <c r="G82" t="e">
        <f>SIGN(VLOOKUP($A82,rets_weighted!$A:$H,COLUMN(G$4),FALSE))</f>
        <v>#VALUE!</v>
      </c>
      <c r="H82" t="e">
        <f>SIGN(VLOOKUP($A82,rets_weighted!$A:$H,COLUMN(H$4),FALSE))</f>
        <v>#VALUE!</v>
      </c>
    </row>
    <row r="83" spans="1:8" x14ac:dyDescent="0.35">
      <c r="A83" s="2">
        <v>35246</v>
      </c>
      <c r="B83" t="e">
        <f>SIGN(VLOOKUP($A83,rets_weighted!$A:$H,COLUMN(B$4),FALSE))</f>
        <v>#VALUE!</v>
      </c>
      <c r="C83">
        <f>SIGN(VLOOKUP($A83,rets_weighted!$A:$H,COLUMN(C$4),FALSE))</f>
        <v>-1</v>
      </c>
      <c r="D83">
        <f>SIGN(VLOOKUP($A83,rets_weighted!$A:$H,COLUMN(D$4),FALSE))</f>
        <v>1</v>
      </c>
      <c r="E83">
        <f>SIGN(VLOOKUP($A83,rets_weighted!$A:$H,COLUMN(E$4),FALSE))</f>
        <v>-1</v>
      </c>
      <c r="F83" t="e">
        <f>SIGN(VLOOKUP($A83,rets_weighted!$A:$H,COLUMN(F$4),FALSE))</f>
        <v>#VALUE!</v>
      </c>
      <c r="G83" t="e">
        <f>SIGN(VLOOKUP($A83,rets_weighted!$A:$H,COLUMN(G$4),FALSE))</f>
        <v>#VALUE!</v>
      </c>
      <c r="H83" t="e">
        <f>SIGN(VLOOKUP($A83,rets_weighted!$A:$H,COLUMN(H$4),FALSE))</f>
        <v>#VALUE!</v>
      </c>
    </row>
    <row r="84" spans="1:8" x14ac:dyDescent="0.35">
      <c r="A84" s="2">
        <v>35277</v>
      </c>
      <c r="B84" t="e">
        <f>SIGN(VLOOKUP($A84,rets_weighted!$A:$H,COLUMN(B$4),FALSE))</f>
        <v>#VALUE!</v>
      </c>
      <c r="C84">
        <f>SIGN(VLOOKUP($A84,rets_weighted!$A:$H,COLUMN(C$4),FALSE))</f>
        <v>-1</v>
      </c>
      <c r="D84">
        <f>SIGN(VLOOKUP($A84,rets_weighted!$A:$H,COLUMN(D$4),FALSE))</f>
        <v>1</v>
      </c>
      <c r="E84">
        <f>SIGN(VLOOKUP($A84,rets_weighted!$A:$H,COLUMN(E$4),FALSE))</f>
        <v>-1</v>
      </c>
      <c r="F84" t="e">
        <f>SIGN(VLOOKUP($A84,rets_weighted!$A:$H,COLUMN(F$4),FALSE))</f>
        <v>#VALUE!</v>
      </c>
      <c r="G84" t="e">
        <f>SIGN(VLOOKUP($A84,rets_weighted!$A:$H,COLUMN(G$4),FALSE))</f>
        <v>#VALUE!</v>
      </c>
      <c r="H84" t="e">
        <f>SIGN(VLOOKUP($A84,rets_weighted!$A:$H,COLUMN(H$4),FALSE))</f>
        <v>#VALUE!</v>
      </c>
    </row>
    <row r="85" spans="1:8" x14ac:dyDescent="0.35">
      <c r="A85" s="2">
        <v>35308</v>
      </c>
      <c r="B85" t="e">
        <f>SIGN(VLOOKUP($A85,rets_weighted!$A:$H,COLUMN(B$4),FALSE))</f>
        <v>#VALUE!</v>
      </c>
      <c r="C85">
        <f>SIGN(VLOOKUP($A85,rets_weighted!$A:$H,COLUMN(C$4),FALSE))</f>
        <v>-1</v>
      </c>
      <c r="D85">
        <f>SIGN(VLOOKUP($A85,rets_weighted!$A:$H,COLUMN(D$4),FALSE))</f>
        <v>1</v>
      </c>
      <c r="E85">
        <f>SIGN(VLOOKUP($A85,rets_weighted!$A:$H,COLUMN(E$4),FALSE))</f>
        <v>-1</v>
      </c>
      <c r="F85" t="e">
        <f>SIGN(VLOOKUP($A85,rets_weighted!$A:$H,COLUMN(F$4),FALSE))</f>
        <v>#VALUE!</v>
      </c>
      <c r="G85" t="e">
        <f>SIGN(VLOOKUP($A85,rets_weighted!$A:$H,COLUMN(G$4),FALSE))</f>
        <v>#VALUE!</v>
      </c>
      <c r="H85" t="e">
        <f>SIGN(VLOOKUP($A85,rets_weighted!$A:$H,COLUMN(H$4),FALSE))</f>
        <v>#VALUE!</v>
      </c>
    </row>
    <row r="86" spans="1:8" x14ac:dyDescent="0.35">
      <c r="A86" s="2">
        <v>35338</v>
      </c>
      <c r="B86" t="e">
        <f>SIGN(VLOOKUP($A86,rets_weighted!$A:$H,COLUMN(B$4),FALSE))</f>
        <v>#VALUE!</v>
      </c>
      <c r="C86">
        <f>SIGN(VLOOKUP($A86,rets_weighted!$A:$H,COLUMN(C$4),FALSE))</f>
        <v>-1</v>
      </c>
      <c r="D86">
        <f>SIGN(VLOOKUP($A86,rets_weighted!$A:$H,COLUMN(D$4),FALSE))</f>
        <v>1</v>
      </c>
      <c r="E86">
        <f>SIGN(VLOOKUP($A86,rets_weighted!$A:$H,COLUMN(E$4),FALSE))</f>
        <v>-1</v>
      </c>
      <c r="F86" t="e">
        <f>SIGN(VLOOKUP($A86,rets_weighted!$A:$H,COLUMN(F$4),FALSE))</f>
        <v>#VALUE!</v>
      </c>
      <c r="G86" t="e">
        <f>SIGN(VLOOKUP($A86,rets_weighted!$A:$H,COLUMN(G$4),FALSE))</f>
        <v>#VALUE!</v>
      </c>
      <c r="H86" t="e">
        <f>SIGN(VLOOKUP($A86,rets_weighted!$A:$H,COLUMN(H$4),FALSE))</f>
        <v>#VALUE!</v>
      </c>
    </row>
    <row r="87" spans="1:8" x14ac:dyDescent="0.35">
      <c r="A87" s="2">
        <v>35369</v>
      </c>
      <c r="B87" t="e">
        <f>SIGN(VLOOKUP($A87,rets_weighted!$A:$H,COLUMN(B$4),FALSE))</f>
        <v>#VALUE!</v>
      </c>
      <c r="C87">
        <f>SIGN(VLOOKUP($A87,rets_weighted!$A:$H,COLUMN(C$4),FALSE))</f>
        <v>-1</v>
      </c>
      <c r="D87">
        <f>SIGN(VLOOKUP($A87,rets_weighted!$A:$H,COLUMN(D$4),FALSE))</f>
        <v>1</v>
      </c>
      <c r="E87">
        <f>SIGN(VLOOKUP($A87,rets_weighted!$A:$H,COLUMN(E$4),FALSE))</f>
        <v>-1</v>
      </c>
      <c r="F87" t="e">
        <f>SIGN(VLOOKUP($A87,rets_weighted!$A:$H,COLUMN(F$4),FALSE))</f>
        <v>#VALUE!</v>
      </c>
      <c r="G87" t="e">
        <f>SIGN(VLOOKUP($A87,rets_weighted!$A:$H,COLUMN(G$4),FALSE))</f>
        <v>#VALUE!</v>
      </c>
      <c r="H87" t="e">
        <f>SIGN(VLOOKUP($A87,rets_weighted!$A:$H,COLUMN(H$4),FALSE))</f>
        <v>#VALUE!</v>
      </c>
    </row>
    <row r="88" spans="1:8" x14ac:dyDescent="0.35">
      <c r="A88" s="2">
        <v>35399</v>
      </c>
      <c r="B88" t="e">
        <f>SIGN(VLOOKUP($A88,rets_weighted!$A:$H,COLUMN(B$4),FALSE))</f>
        <v>#VALUE!</v>
      </c>
      <c r="C88">
        <f>SIGN(VLOOKUP($A88,rets_weighted!$A:$H,COLUMN(C$4),FALSE))</f>
        <v>-1</v>
      </c>
      <c r="D88">
        <f>SIGN(VLOOKUP($A88,rets_weighted!$A:$H,COLUMN(D$4),FALSE))</f>
        <v>1</v>
      </c>
      <c r="E88">
        <f>SIGN(VLOOKUP($A88,rets_weighted!$A:$H,COLUMN(E$4),FALSE))</f>
        <v>-1</v>
      </c>
      <c r="F88" t="e">
        <f>SIGN(VLOOKUP($A88,rets_weighted!$A:$H,COLUMN(F$4),FALSE))</f>
        <v>#VALUE!</v>
      </c>
      <c r="G88" t="e">
        <f>SIGN(VLOOKUP($A88,rets_weighted!$A:$H,COLUMN(G$4),FALSE))</f>
        <v>#VALUE!</v>
      </c>
      <c r="H88" t="e">
        <f>SIGN(VLOOKUP($A88,rets_weighted!$A:$H,COLUMN(H$4),FALSE))</f>
        <v>#VALUE!</v>
      </c>
    </row>
    <row r="89" spans="1:8" x14ac:dyDescent="0.35">
      <c r="A89" s="2">
        <v>35430</v>
      </c>
      <c r="B89" t="e">
        <f>SIGN(VLOOKUP($A89,rets_weighted!$A:$H,COLUMN(B$4),FALSE))</f>
        <v>#VALUE!</v>
      </c>
      <c r="C89">
        <f>SIGN(VLOOKUP($A89,rets_weighted!$A:$H,COLUMN(C$4),FALSE))</f>
        <v>-1</v>
      </c>
      <c r="D89">
        <f>SIGN(VLOOKUP($A89,rets_weighted!$A:$H,COLUMN(D$4),FALSE))</f>
        <v>1</v>
      </c>
      <c r="E89">
        <f>SIGN(VLOOKUP($A89,rets_weighted!$A:$H,COLUMN(E$4),FALSE))</f>
        <v>-1</v>
      </c>
      <c r="F89" t="e">
        <f>SIGN(VLOOKUP($A89,rets_weighted!$A:$H,COLUMN(F$4),FALSE))</f>
        <v>#VALUE!</v>
      </c>
      <c r="G89" t="e">
        <f>SIGN(VLOOKUP($A89,rets_weighted!$A:$H,COLUMN(G$4),FALSE))</f>
        <v>#VALUE!</v>
      </c>
      <c r="H89" t="e">
        <f>SIGN(VLOOKUP($A89,rets_weighted!$A:$H,COLUMN(H$4),FALSE))</f>
        <v>#VALUE!</v>
      </c>
    </row>
    <row r="90" spans="1:8" x14ac:dyDescent="0.35">
      <c r="A90" s="2">
        <v>35461</v>
      </c>
      <c r="B90" t="e">
        <f>SIGN(VLOOKUP($A90,rets_weighted!$A:$H,COLUMN(B$4),FALSE))</f>
        <v>#VALUE!</v>
      </c>
      <c r="C90">
        <f>SIGN(VLOOKUP($A90,rets_weighted!$A:$H,COLUMN(C$4),FALSE))</f>
        <v>-1</v>
      </c>
      <c r="D90">
        <f>SIGN(VLOOKUP($A90,rets_weighted!$A:$H,COLUMN(D$4),FALSE))</f>
        <v>1</v>
      </c>
      <c r="E90">
        <f>SIGN(VLOOKUP($A90,rets_weighted!$A:$H,COLUMN(E$4),FALSE))</f>
        <v>-1</v>
      </c>
      <c r="F90" t="e">
        <f>SIGN(VLOOKUP($A90,rets_weighted!$A:$H,COLUMN(F$4),FALSE))</f>
        <v>#VALUE!</v>
      </c>
      <c r="G90" t="e">
        <f>SIGN(VLOOKUP($A90,rets_weighted!$A:$H,COLUMN(G$4),FALSE))</f>
        <v>#VALUE!</v>
      </c>
      <c r="H90" t="e">
        <f>SIGN(VLOOKUP($A90,rets_weighted!$A:$H,COLUMN(H$4),FALSE))</f>
        <v>#VALUE!</v>
      </c>
    </row>
    <row r="91" spans="1:8" x14ac:dyDescent="0.35">
      <c r="A91" s="2">
        <v>35489</v>
      </c>
      <c r="B91" t="e">
        <f>SIGN(VLOOKUP($A91,rets_weighted!$A:$H,COLUMN(B$4),FALSE))</f>
        <v>#VALUE!</v>
      </c>
      <c r="C91">
        <f>SIGN(VLOOKUP($A91,rets_weighted!$A:$H,COLUMN(C$4),FALSE))</f>
        <v>-1</v>
      </c>
      <c r="D91">
        <f>SIGN(VLOOKUP($A91,rets_weighted!$A:$H,COLUMN(D$4),FALSE))</f>
        <v>1</v>
      </c>
      <c r="E91">
        <f>SIGN(VLOOKUP($A91,rets_weighted!$A:$H,COLUMN(E$4),FALSE))</f>
        <v>-1</v>
      </c>
      <c r="F91" t="e">
        <f>SIGN(VLOOKUP($A91,rets_weighted!$A:$H,COLUMN(F$4),FALSE))</f>
        <v>#VALUE!</v>
      </c>
      <c r="G91" t="e">
        <f>SIGN(VLOOKUP($A91,rets_weighted!$A:$H,COLUMN(G$4),FALSE))</f>
        <v>#VALUE!</v>
      </c>
      <c r="H91" t="e">
        <f>SIGN(VLOOKUP($A91,rets_weighted!$A:$H,COLUMN(H$4),FALSE))</f>
        <v>#VALUE!</v>
      </c>
    </row>
    <row r="92" spans="1:8" x14ac:dyDescent="0.35">
      <c r="A92" s="2">
        <v>35520</v>
      </c>
      <c r="B92" t="e">
        <f>SIGN(VLOOKUP($A92,rets_weighted!$A:$H,COLUMN(B$4),FALSE))</f>
        <v>#VALUE!</v>
      </c>
      <c r="C92">
        <f>SIGN(VLOOKUP($A92,rets_weighted!$A:$H,COLUMN(C$4),FALSE))</f>
        <v>-1</v>
      </c>
      <c r="D92">
        <f>SIGN(VLOOKUP($A92,rets_weighted!$A:$H,COLUMN(D$4),FALSE))</f>
        <v>1</v>
      </c>
      <c r="E92">
        <f>SIGN(VLOOKUP($A92,rets_weighted!$A:$H,COLUMN(E$4),FALSE))</f>
        <v>-1</v>
      </c>
      <c r="F92" t="e">
        <f>SIGN(VLOOKUP($A92,rets_weighted!$A:$H,COLUMN(F$4),FALSE))</f>
        <v>#VALUE!</v>
      </c>
      <c r="G92" t="e">
        <f>SIGN(VLOOKUP($A92,rets_weighted!$A:$H,COLUMN(G$4),FALSE))</f>
        <v>#VALUE!</v>
      </c>
      <c r="H92" t="e">
        <f>SIGN(VLOOKUP($A92,rets_weighted!$A:$H,COLUMN(H$4),FALSE))</f>
        <v>#VALUE!</v>
      </c>
    </row>
    <row r="93" spans="1:8" x14ac:dyDescent="0.35">
      <c r="A93" s="2">
        <v>35550</v>
      </c>
      <c r="B93" t="e">
        <f>SIGN(VLOOKUP($A93,rets_weighted!$A:$H,COLUMN(B$4),FALSE))</f>
        <v>#VALUE!</v>
      </c>
      <c r="C93">
        <f>SIGN(VLOOKUP($A93,rets_weighted!$A:$H,COLUMN(C$4),FALSE))</f>
        <v>-1</v>
      </c>
      <c r="D93">
        <f>SIGN(VLOOKUP($A93,rets_weighted!$A:$H,COLUMN(D$4),FALSE))</f>
        <v>1</v>
      </c>
      <c r="E93">
        <f>SIGN(VLOOKUP($A93,rets_weighted!$A:$H,COLUMN(E$4),FALSE))</f>
        <v>1</v>
      </c>
      <c r="F93" t="e">
        <f>SIGN(VLOOKUP($A93,rets_weighted!$A:$H,COLUMN(F$4),FALSE))</f>
        <v>#VALUE!</v>
      </c>
      <c r="G93" t="e">
        <f>SIGN(VLOOKUP($A93,rets_weighted!$A:$H,COLUMN(G$4),FALSE))</f>
        <v>#VALUE!</v>
      </c>
      <c r="H93" t="e">
        <f>SIGN(VLOOKUP($A93,rets_weighted!$A:$H,COLUMN(H$4),FALSE))</f>
        <v>#VALUE!</v>
      </c>
    </row>
    <row r="94" spans="1:8" x14ac:dyDescent="0.35">
      <c r="A94" s="2">
        <v>35581</v>
      </c>
      <c r="B94" t="e">
        <f>SIGN(VLOOKUP($A94,rets_weighted!$A:$H,COLUMN(B$4),FALSE))</f>
        <v>#VALUE!</v>
      </c>
      <c r="C94">
        <f>SIGN(VLOOKUP($A94,rets_weighted!$A:$H,COLUMN(C$4),FALSE))</f>
        <v>-1</v>
      </c>
      <c r="D94">
        <f>SIGN(VLOOKUP($A94,rets_weighted!$A:$H,COLUMN(D$4),FALSE))</f>
        <v>1</v>
      </c>
      <c r="E94">
        <f>SIGN(VLOOKUP($A94,rets_weighted!$A:$H,COLUMN(E$4),FALSE))</f>
        <v>1</v>
      </c>
      <c r="F94" t="e">
        <f>SIGN(VLOOKUP($A94,rets_weighted!$A:$H,COLUMN(F$4),FALSE))</f>
        <v>#VALUE!</v>
      </c>
      <c r="G94" t="e">
        <f>SIGN(VLOOKUP($A94,rets_weighted!$A:$H,COLUMN(G$4),FALSE))</f>
        <v>#VALUE!</v>
      </c>
      <c r="H94" t="e">
        <f>SIGN(VLOOKUP($A94,rets_weighted!$A:$H,COLUMN(H$4),FALSE))</f>
        <v>#VALUE!</v>
      </c>
    </row>
    <row r="95" spans="1:8" x14ac:dyDescent="0.35">
      <c r="A95" s="2">
        <v>35611</v>
      </c>
      <c r="B95" t="e">
        <f>SIGN(VLOOKUP($A95,rets_weighted!$A:$H,COLUMN(B$4),FALSE))</f>
        <v>#VALUE!</v>
      </c>
      <c r="C95">
        <f>SIGN(VLOOKUP($A95,rets_weighted!$A:$H,COLUMN(C$4),FALSE))</f>
        <v>-1</v>
      </c>
      <c r="D95">
        <f>SIGN(VLOOKUP($A95,rets_weighted!$A:$H,COLUMN(D$4),FALSE))</f>
        <v>1</v>
      </c>
      <c r="E95">
        <f>SIGN(VLOOKUP($A95,rets_weighted!$A:$H,COLUMN(E$4),FALSE))</f>
        <v>1</v>
      </c>
      <c r="F95" t="e">
        <f>SIGN(VLOOKUP($A95,rets_weighted!$A:$H,COLUMN(F$4),FALSE))</f>
        <v>#VALUE!</v>
      </c>
      <c r="G95" t="e">
        <f>SIGN(VLOOKUP($A95,rets_weighted!$A:$H,COLUMN(G$4),FALSE))</f>
        <v>#VALUE!</v>
      </c>
      <c r="H95" t="e">
        <f>SIGN(VLOOKUP($A95,rets_weighted!$A:$H,COLUMN(H$4),FALSE))</f>
        <v>#VALUE!</v>
      </c>
    </row>
    <row r="96" spans="1:8" x14ac:dyDescent="0.35">
      <c r="A96" s="2">
        <v>35642</v>
      </c>
      <c r="B96" t="e">
        <f>SIGN(VLOOKUP($A96,rets_weighted!$A:$H,COLUMN(B$4),FALSE))</f>
        <v>#VALUE!</v>
      </c>
      <c r="C96">
        <f>SIGN(VLOOKUP($A96,rets_weighted!$A:$H,COLUMN(C$4),FALSE))</f>
        <v>-1</v>
      </c>
      <c r="D96">
        <f>SIGN(VLOOKUP($A96,rets_weighted!$A:$H,COLUMN(D$4),FALSE))</f>
        <v>1</v>
      </c>
      <c r="E96">
        <f>SIGN(VLOOKUP($A96,rets_weighted!$A:$H,COLUMN(E$4),FALSE))</f>
        <v>1</v>
      </c>
      <c r="F96" t="e">
        <f>SIGN(VLOOKUP($A96,rets_weighted!$A:$H,COLUMN(F$4),FALSE))</f>
        <v>#VALUE!</v>
      </c>
      <c r="G96" t="e">
        <f>SIGN(VLOOKUP($A96,rets_weighted!$A:$H,COLUMN(G$4),FALSE))</f>
        <v>#VALUE!</v>
      </c>
      <c r="H96" t="e">
        <f>SIGN(VLOOKUP($A96,rets_weighted!$A:$H,COLUMN(H$4),FALSE))</f>
        <v>#VALUE!</v>
      </c>
    </row>
    <row r="97" spans="1:8" x14ac:dyDescent="0.35">
      <c r="A97" s="2">
        <v>35673</v>
      </c>
      <c r="B97" t="e">
        <f>SIGN(VLOOKUP($A97,rets_weighted!$A:$H,COLUMN(B$4),FALSE))</f>
        <v>#VALUE!</v>
      </c>
      <c r="C97">
        <f>SIGN(VLOOKUP($A97,rets_weighted!$A:$H,COLUMN(C$4),FALSE))</f>
        <v>-1</v>
      </c>
      <c r="D97">
        <f>SIGN(VLOOKUP($A97,rets_weighted!$A:$H,COLUMN(D$4),FALSE))</f>
        <v>1</v>
      </c>
      <c r="E97">
        <f>SIGN(VLOOKUP($A97,rets_weighted!$A:$H,COLUMN(E$4),FALSE))</f>
        <v>1</v>
      </c>
      <c r="F97" t="e">
        <f>SIGN(VLOOKUP($A97,rets_weighted!$A:$H,COLUMN(F$4),FALSE))</f>
        <v>#VALUE!</v>
      </c>
      <c r="G97" t="e">
        <f>SIGN(VLOOKUP($A97,rets_weighted!$A:$H,COLUMN(G$4),FALSE))</f>
        <v>#VALUE!</v>
      </c>
      <c r="H97" t="e">
        <f>SIGN(VLOOKUP($A97,rets_weighted!$A:$H,COLUMN(H$4),FALSE))</f>
        <v>#VALUE!</v>
      </c>
    </row>
    <row r="98" spans="1:8" x14ac:dyDescent="0.35">
      <c r="A98" s="2">
        <v>35703</v>
      </c>
      <c r="B98" t="e">
        <f>SIGN(VLOOKUP($A98,rets_weighted!$A:$H,COLUMN(B$4),FALSE))</f>
        <v>#VALUE!</v>
      </c>
      <c r="C98">
        <f>SIGN(VLOOKUP($A98,rets_weighted!$A:$H,COLUMN(C$4),FALSE))</f>
        <v>-1</v>
      </c>
      <c r="D98">
        <f>SIGN(VLOOKUP($A98,rets_weighted!$A:$H,COLUMN(D$4),FALSE))</f>
        <v>1</v>
      </c>
      <c r="E98">
        <f>SIGN(VLOOKUP($A98,rets_weighted!$A:$H,COLUMN(E$4),FALSE))</f>
        <v>1</v>
      </c>
      <c r="F98" t="e">
        <f>SIGN(VLOOKUP($A98,rets_weighted!$A:$H,COLUMN(F$4),FALSE))</f>
        <v>#VALUE!</v>
      </c>
      <c r="G98" t="e">
        <f>SIGN(VLOOKUP($A98,rets_weighted!$A:$H,COLUMN(G$4),FALSE))</f>
        <v>#VALUE!</v>
      </c>
      <c r="H98" t="e">
        <f>SIGN(VLOOKUP($A98,rets_weighted!$A:$H,COLUMN(H$4),FALSE))</f>
        <v>#VALUE!</v>
      </c>
    </row>
    <row r="99" spans="1:8" x14ac:dyDescent="0.35">
      <c r="A99" s="2">
        <v>35734</v>
      </c>
      <c r="B99" t="e">
        <f>SIGN(VLOOKUP($A99,rets_weighted!$A:$H,COLUMN(B$4),FALSE))</f>
        <v>#VALUE!</v>
      </c>
      <c r="C99">
        <f>SIGN(VLOOKUP($A99,rets_weighted!$A:$H,COLUMN(C$4),FALSE))</f>
        <v>-1</v>
      </c>
      <c r="D99">
        <f>SIGN(VLOOKUP($A99,rets_weighted!$A:$H,COLUMN(D$4),FALSE))</f>
        <v>1</v>
      </c>
      <c r="E99">
        <f>SIGN(VLOOKUP($A99,rets_weighted!$A:$H,COLUMN(E$4),FALSE))</f>
        <v>1</v>
      </c>
      <c r="F99" t="e">
        <f>SIGN(VLOOKUP($A99,rets_weighted!$A:$H,COLUMN(F$4),FALSE))</f>
        <v>#VALUE!</v>
      </c>
      <c r="G99" t="e">
        <f>SIGN(VLOOKUP($A99,rets_weighted!$A:$H,COLUMN(G$4),FALSE))</f>
        <v>#VALUE!</v>
      </c>
      <c r="H99" t="e">
        <f>SIGN(VLOOKUP($A99,rets_weighted!$A:$H,COLUMN(H$4),FALSE))</f>
        <v>#VALUE!</v>
      </c>
    </row>
    <row r="100" spans="1:8" x14ac:dyDescent="0.35">
      <c r="A100" s="2">
        <v>35764</v>
      </c>
      <c r="B100" t="e">
        <f>SIGN(VLOOKUP($A100,rets_weighted!$A:$H,COLUMN(B$4),FALSE))</f>
        <v>#VALUE!</v>
      </c>
      <c r="C100">
        <f>SIGN(VLOOKUP($A100,rets_weighted!$A:$H,COLUMN(C$4),FALSE))</f>
        <v>-1</v>
      </c>
      <c r="D100">
        <f>SIGN(VLOOKUP($A100,rets_weighted!$A:$H,COLUMN(D$4),FALSE))</f>
        <v>1</v>
      </c>
      <c r="E100">
        <f>SIGN(VLOOKUP($A100,rets_weighted!$A:$H,COLUMN(E$4),FALSE))</f>
        <v>1</v>
      </c>
      <c r="F100" t="e">
        <f>SIGN(VLOOKUP($A100,rets_weighted!$A:$H,COLUMN(F$4),FALSE))</f>
        <v>#VALUE!</v>
      </c>
      <c r="G100" t="e">
        <f>SIGN(VLOOKUP($A100,rets_weighted!$A:$H,COLUMN(G$4),FALSE))</f>
        <v>#VALUE!</v>
      </c>
      <c r="H100" t="e">
        <f>SIGN(VLOOKUP($A100,rets_weighted!$A:$H,COLUMN(H$4),FALSE))</f>
        <v>#VALUE!</v>
      </c>
    </row>
    <row r="101" spans="1:8" x14ac:dyDescent="0.35">
      <c r="A101" s="2">
        <v>35795</v>
      </c>
      <c r="B101" t="e">
        <f>SIGN(VLOOKUP($A101,rets_weighted!$A:$H,COLUMN(B$4),FALSE))</f>
        <v>#VALUE!</v>
      </c>
      <c r="C101">
        <f>SIGN(VLOOKUP($A101,rets_weighted!$A:$H,COLUMN(C$4),FALSE))</f>
        <v>-1</v>
      </c>
      <c r="D101">
        <f>SIGN(VLOOKUP($A101,rets_weighted!$A:$H,COLUMN(D$4),FALSE))</f>
        <v>1</v>
      </c>
      <c r="E101">
        <f>SIGN(VLOOKUP($A101,rets_weighted!$A:$H,COLUMN(E$4),FALSE))</f>
        <v>1</v>
      </c>
      <c r="F101" t="e">
        <f>SIGN(VLOOKUP($A101,rets_weighted!$A:$H,COLUMN(F$4),FALSE))</f>
        <v>#VALUE!</v>
      </c>
      <c r="G101" t="e">
        <f>SIGN(VLOOKUP($A101,rets_weighted!$A:$H,COLUMN(G$4),FALSE))</f>
        <v>#VALUE!</v>
      </c>
      <c r="H101" t="e">
        <f>SIGN(VLOOKUP($A101,rets_weighted!$A:$H,COLUMN(H$4),FALSE))</f>
        <v>#VALUE!</v>
      </c>
    </row>
    <row r="102" spans="1:8" x14ac:dyDescent="0.35">
      <c r="A102" s="2">
        <v>35826</v>
      </c>
      <c r="B102" t="e">
        <f>SIGN(VLOOKUP($A102,rets_weighted!$A:$H,COLUMN(B$4),FALSE))</f>
        <v>#VALUE!</v>
      </c>
      <c r="C102">
        <f>SIGN(VLOOKUP($A102,rets_weighted!$A:$H,COLUMN(C$4),FALSE))</f>
        <v>-1</v>
      </c>
      <c r="D102">
        <f>SIGN(VLOOKUP($A102,rets_weighted!$A:$H,COLUMN(D$4),FALSE))</f>
        <v>1</v>
      </c>
      <c r="E102">
        <f>SIGN(VLOOKUP($A102,rets_weighted!$A:$H,COLUMN(E$4),FALSE))</f>
        <v>1</v>
      </c>
      <c r="F102" t="e">
        <f>SIGN(VLOOKUP($A102,rets_weighted!$A:$H,COLUMN(F$4),FALSE))</f>
        <v>#VALUE!</v>
      </c>
      <c r="G102" t="e">
        <f>SIGN(VLOOKUP($A102,rets_weighted!$A:$H,COLUMN(G$4),FALSE))</f>
        <v>#VALUE!</v>
      </c>
      <c r="H102" t="e">
        <f>SIGN(VLOOKUP($A102,rets_weighted!$A:$H,COLUMN(H$4),FALSE))</f>
        <v>#VALUE!</v>
      </c>
    </row>
    <row r="103" spans="1:8" x14ac:dyDescent="0.35">
      <c r="A103" s="2">
        <v>35854</v>
      </c>
      <c r="B103" t="e">
        <f>SIGN(VLOOKUP($A103,rets_weighted!$A:$H,COLUMN(B$4),FALSE))</f>
        <v>#VALUE!</v>
      </c>
      <c r="C103">
        <f>SIGN(VLOOKUP($A103,rets_weighted!$A:$H,COLUMN(C$4),FALSE))</f>
        <v>-1</v>
      </c>
      <c r="D103">
        <f>SIGN(VLOOKUP($A103,rets_weighted!$A:$H,COLUMN(D$4),FALSE))</f>
        <v>1</v>
      </c>
      <c r="E103">
        <f>SIGN(VLOOKUP($A103,rets_weighted!$A:$H,COLUMN(E$4),FALSE))</f>
        <v>1</v>
      </c>
      <c r="F103" t="e">
        <f>SIGN(VLOOKUP($A103,rets_weighted!$A:$H,COLUMN(F$4),FALSE))</f>
        <v>#VALUE!</v>
      </c>
      <c r="G103" t="e">
        <f>SIGN(VLOOKUP($A103,rets_weighted!$A:$H,COLUMN(G$4),FALSE))</f>
        <v>#VALUE!</v>
      </c>
      <c r="H103" t="e">
        <f>SIGN(VLOOKUP($A103,rets_weighted!$A:$H,COLUMN(H$4),FALSE))</f>
        <v>#VALUE!</v>
      </c>
    </row>
    <row r="104" spans="1:8" x14ac:dyDescent="0.35">
      <c r="A104" s="2">
        <v>35885</v>
      </c>
      <c r="B104" t="e">
        <f>SIGN(VLOOKUP($A104,rets_weighted!$A:$H,COLUMN(B$4),FALSE))</f>
        <v>#VALUE!</v>
      </c>
      <c r="C104">
        <f>SIGN(VLOOKUP($A104,rets_weighted!$A:$H,COLUMN(C$4),FALSE))</f>
        <v>-1</v>
      </c>
      <c r="D104">
        <f>SIGN(VLOOKUP($A104,rets_weighted!$A:$H,COLUMN(D$4),FALSE))</f>
        <v>1</v>
      </c>
      <c r="E104">
        <f>SIGN(VLOOKUP($A104,rets_weighted!$A:$H,COLUMN(E$4),FALSE))</f>
        <v>1</v>
      </c>
      <c r="F104" t="e">
        <f>SIGN(VLOOKUP($A104,rets_weighted!$A:$H,COLUMN(F$4),FALSE))</f>
        <v>#VALUE!</v>
      </c>
      <c r="G104" t="e">
        <f>SIGN(VLOOKUP($A104,rets_weighted!$A:$H,COLUMN(G$4),FALSE))</f>
        <v>#VALUE!</v>
      </c>
      <c r="H104" t="e">
        <f>SIGN(VLOOKUP($A104,rets_weighted!$A:$H,COLUMN(H$4),FALSE))</f>
        <v>#VALUE!</v>
      </c>
    </row>
    <row r="105" spans="1:8" x14ac:dyDescent="0.35">
      <c r="A105" s="2">
        <v>35915</v>
      </c>
      <c r="B105" t="e">
        <f>SIGN(VLOOKUP($A105,rets_weighted!$A:$H,COLUMN(B$4),FALSE))</f>
        <v>#VALUE!</v>
      </c>
      <c r="C105">
        <f>SIGN(VLOOKUP($A105,rets_weighted!$A:$H,COLUMN(C$4),FALSE))</f>
        <v>-1</v>
      </c>
      <c r="D105">
        <f>SIGN(VLOOKUP($A105,rets_weighted!$A:$H,COLUMN(D$4),FALSE))</f>
        <v>1</v>
      </c>
      <c r="E105">
        <f>SIGN(VLOOKUP($A105,rets_weighted!$A:$H,COLUMN(E$4),FALSE))</f>
        <v>1</v>
      </c>
      <c r="F105" t="e">
        <f>SIGN(VLOOKUP($A105,rets_weighted!$A:$H,COLUMN(F$4),FALSE))</f>
        <v>#VALUE!</v>
      </c>
      <c r="G105" t="e">
        <f>SIGN(VLOOKUP($A105,rets_weighted!$A:$H,COLUMN(G$4),FALSE))</f>
        <v>#VALUE!</v>
      </c>
      <c r="H105" t="e">
        <f>SIGN(VLOOKUP($A105,rets_weighted!$A:$H,COLUMN(H$4),FALSE))</f>
        <v>#VALUE!</v>
      </c>
    </row>
    <row r="106" spans="1:8" x14ac:dyDescent="0.35">
      <c r="A106" s="2">
        <v>35946</v>
      </c>
      <c r="B106" t="e">
        <f>SIGN(VLOOKUP($A106,rets_weighted!$A:$H,COLUMN(B$4),FALSE))</f>
        <v>#VALUE!</v>
      </c>
      <c r="C106">
        <f>SIGN(VLOOKUP($A106,rets_weighted!$A:$H,COLUMN(C$4),FALSE))</f>
        <v>-1</v>
      </c>
      <c r="D106">
        <f>SIGN(VLOOKUP($A106,rets_weighted!$A:$H,COLUMN(D$4),FALSE))</f>
        <v>1</v>
      </c>
      <c r="E106">
        <f>SIGN(VLOOKUP($A106,rets_weighted!$A:$H,COLUMN(E$4),FALSE))</f>
        <v>1</v>
      </c>
      <c r="F106" t="e">
        <f>SIGN(VLOOKUP($A106,rets_weighted!$A:$H,COLUMN(F$4),FALSE))</f>
        <v>#VALUE!</v>
      </c>
      <c r="G106" t="e">
        <f>SIGN(VLOOKUP($A106,rets_weighted!$A:$H,COLUMN(G$4),FALSE))</f>
        <v>#VALUE!</v>
      </c>
      <c r="H106" t="e">
        <f>SIGN(VLOOKUP($A106,rets_weighted!$A:$H,COLUMN(H$4),FALSE))</f>
        <v>#VALUE!</v>
      </c>
    </row>
    <row r="107" spans="1:8" x14ac:dyDescent="0.35">
      <c r="A107" s="2">
        <v>35976</v>
      </c>
      <c r="B107" t="e">
        <f>SIGN(VLOOKUP($A107,rets_weighted!$A:$H,COLUMN(B$4),FALSE))</f>
        <v>#VALUE!</v>
      </c>
      <c r="C107">
        <f>SIGN(VLOOKUP($A107,rets_weighted!$A:$H,COLUMN(C$4),FALSE))</f>
        <v>-1</v>
      </c>
      <c r="D107">
        <f>SIGN(VLOOKUP($A107,rets_weighted!$A:$H,COLUMN(D$4),FALSE))</f>
        <v>1</v>
      </c>
      <c r="E107">
        <f>SIGN(VLOOKUP($A107,rets_weighted!$A:$H,COLUMN(E$4),FALSE))</f>
        <v>1</v>
      </c>
      <c r="F107" t="e">
        <f>SIGN(VLOOKUP($A107,rets_weighted!$A:$H,COLUMN(F$4),FALSE))</f>
        <v>#VALUE!</v>
      </c>
      <c r="G107" t="e">
        <f>SIGN(VLOOKUP($A107,rets_weighted!$A:$H,COLUMN(G$4),FALSE))</f>
        <v>#VALUE!</v>
      </c>
      <c r="H107" t="e">
        <f>SIGN(VLOOKUP($A107,rets_weighted!$A:$H,COLUMN(H$4),FALSE))</f>
        <v>#VALUE!</v>
      </c>
    </row>
    <row r="108" spans="1:8" x14ac:dyDescent="0.35">
      <c r="A108" s="2">
        <v>36007</v>
      </c>
      <c r="B108" t="e">
        <f>SIGN(VLOOKUP($A108,rets_weighted!$A:$H,COLUMN(B$4),FALSE))</f>
        <v>#VALUE!</v>
      </c>
      <c r="C108">
        <f>SIGN(VLOOKUP($A108,rets_weighted!$A:$H,COLUMN(C$4),FALSE))</f>
        <v>-1</v>
      </c>
      <c r="D108">
        <f>SIGN(VLOOKUP($A108,rets_weighted!$A:$H,COLUMN(D$4),FALSE))</f>
        <v>1</v>
      </c>
      <c r="E108">
        <f>SIGN(VLOOKUP($A108,rets_weighted!$A:$H,COLUMN(E$4),FALSE))</f>
        <v>1</v>
      </c>
      <c r="F108" t="e">
        <f>SIGN(VLOOKUP($A108,rets_weighted!$A:$H,COLUMN(F$4),FALSE))</f>
        <v>#VALUE!</v>
      </c>
      <c r="G108" t="e">
        <f>SIGN(VLOOKUP($A108,rets_weighted!$A:$H,COLUMN(G$4),FALSE))</f>
        <v>#VALUE!</v>
      </c>
      <c r="H108" t="e">
        <f>SIGN(VLOOKUP($A108,rets_weighted!$A:$H,COLUMN(H$4),FALSE))</f>
        <v>#VALUE!</v>
      </c>
    </row>
    <row r="109" spans="1:8" x14ac:dyDescent="0.35">
      <c r="A109" s="2">
        <v>36038</v>
      </c>
      <c r="B109" t="e">
        <f>SIGN(VLOOKUP($A109,rets_weighted!$A:$H,COLUMN(B$4),FALSE))</f>
        <v>#VALUE!</v>
      </c>
      <c r="C109">
        <f>SIGN(VLOOKUP($A109,rets_weighted!$A:$H,COLUMN(C$4),FALSE))</f>
        <v>-1</v>
      </c>
      <c r="D109">
        <f>SIGN(VLOOKUP($A109,rets_weighted!$A:$H,COLUMN(D$4),FALSE))</f>
        <v>1</v>
      </c>
      <c r="E109">
        <f>SIGN(VLOOKUP($A109,rets_weighted!$A:$H,COLUMN(E$4),FALSE))</f>
        <v>1</v>
      </c>
      <c r="F109" t="e">
        <f>SIGN(VLOOKUP($A109,rets_weighted!$A:$H,COLUMN(F$4),FALSE))</f>
        <v>#VALUE!</v>
      </c>
      <c r="G109" t="e">
        <f>SIGN(VLOOKUP($A109,rets_weighted!$A:$H,COLUMN(G$4),FALSE))</f>
        <v>#VALUE!</v>
      </c>
      <c r="H109" t="e">
        <f>SIGN(VLOOKUP($A109,rets_weighted!$A:$H,COLUMN(H$4),FALSE))</f>
        <v>#VALUE!</v>
      </c>
    </row>
    <row r="110" spans="1:8" x14ac:dyDescent="0.35">
      <c r="A110" s="2">
        <v>36068</v>
      </c>
      <c r="B110" t="e">
        <f>SIGN(VLOOKUP($A110,rets_weighted!$A:$H,COLUMN(B$4),FALSE))</f>
        <v>#VALUE!</v>
      </c>
      <c r="C110">
        <f>SIGN(VLOOKUP($A110,rets_weighted!$A:$H,COLUMN(C$4),FALSE))</f>
        <v>-1</v>
      </c>
      <c r="D110">
        <f>SIGN(VLOOKUP($A110,rets_weighted!$A:$H,COLUMN(D$4),FALSE))</f>
        <v>1</v>
      </c>
      <c r="E110">
        <f>SIGN(VLOOKUP($A110,rets_weighted!$A:$H,COLUMN(E$4),FALSE))</f>
        <v>1</v>
      </c>
      <c r="F110">
        <f>SIGN(VLOOKUP($A110,rets_weighted!$A:$H,COLUMN(F$4),FALSE))</f>
        <v>1</v>
      </c>
      <c r="G110" t="e">
        <f>SIGN(VLOOKUP($A110,rets_weighted!$A:$H,COLUMN(G$4),FALSE))</f>
        <v>#VALUE!</v>
      </c>
      <c r="H110" t="e">
        <f>SIGN(VLOOKUP($A110,rets_weighted!$A:$H,COLUMN(H$4),FALSE))</f>
        <v>#VALUE!</v>
      </c>
    </row>
    <row r="111" spans="1:8" x14ac:dyDescent="0.35">
      <c r="A111" s="2">
        <v>36099</v>
      </c>
      <c r="B111" t="e">
        <f>SIGN(VLOOKUP($A111,rets_weighted!$A:$H,COLUMN(B$4),FALSE))</f>
        <v>#VALUE!</v>
      </c>
      <c r="C111">
        <f>SIGN(VLOOKUP($A111,rets_weighted!$A:$H,COLUMN(C$4),FALSE))</f>
        <v>-1</v>
      </c>
      <c r="D111">
        <f>SIGN(VLOOKUP($A111,rets_weighted!$A:$H,COLUMN(D$4),FALSE))</f>
        <v>1</v>
      </c>
      <c r="E111">
        <f>SIGN(VLOOKUP($A111,rets_weighted!$A:$H,COLUMN(E$4),FALSE))</f>
        <v>1</v>
      </c>
      <c r="F111">
        <f>SIGN(VLOOKUP($A111,rets_weighted!$A:$H,COLUMN(F$4),FALSE))</f>
        <v>1</v>
      </c>
      <c r="G111" t="e">
        <f>SIGN(VLOOKUP($A111,rets_weighted!$A:$H,COLUMN(G$4),FALSE))</f>
        <v>#VALUE!</v>
      </c>
      <c r="H111" t="e">
        <f>SIGN(VLOOKUP($A111,rets_weighted!$A:$H,COLUMN(H$4),FALSE))</f>
        <v>#VALUE!</v>
      </c>
    </row>
    <row r="112" spans="1:8" x14ac:dyDescent="0.35">
      <c r="A112" s="2">
        <v>36129</v>
      </c>
      <c r="B112" t="e">
        <f>SIGN(VLOOKUP($A112,rets_weighted!$A:$H,COLUMN(B$4),FALSE))</f>
        <v>#VALUE!</v>
      </c>
      <c r="C112">
        <f>SIGN(VLOOKUP($A112,rets_weighted!$A:$H,COLUMN(C$4),FALSE))</f>
        <v>-1</v>
      </c>
      <c r="D112">
        <f>SIGN(VLOOKUP($A112,rets_weighted!$A:$H,COLUMN(D$4),FALSE))</f>
        <v>1</v>
      </c>
      <c r="E112">
        <f>SIGN(VLOOKUP($A112,rets_weighted!$A:$H,COLUMN(E$4),FALSE))</f>
        <v>1</v>
      </c>
      <c r="F112">
        <f>SIGN(VLOOKUP($A112,rets_weighted!$A:$H,COLUMN(F$4),FALSE))</f>
        <v>1</v>
      </c>
      <c r="G112" t="e">
        <f>SIGN(VLOOKUP($A112,rets_weighted!$A:$H,COLUMN(G$4),FALSE))</f>
        <v>#VALUE!</v>
      </c>
      <c r="H112" t="e">
        <f>SIGN(VLOOKUP($A112,rets_weighted!$A:$H,COLUMN(H$4),FALSE))</f>
        <v>#VALUE!</v>
      </c>
    </row>
    <row r="113" spans="1:8" x14ac:dyDescent="0.35">
      <c r="A113" s="2">
        <v>36160</v>
      </c>
      <c r="B113" t="e">
        <f>SIGN(VLOOKUP($A113,rets_weighted!$A:$H,COLUMN(B$4),FALSE))</f>
        <v>#VALUE!</v>
      </c>
      <c r="C113">
        <f>SIGN(VLOOKUP($A113,rets_weighted!$A:$H,COLUMN(C$4),FALSE))</f>
        <v>-1</v>
      </c>
      <c r="D113">
        <f>SIGN(VLOOKUP($A113,rets_weighted!$A:$H,COLUMN(D$4),FALSE))</f>
        <v>-1</v>
      </c>
      <c r="E113">
        <f>SIGN(VLOOKUP($A113,rets_weighted!$A:$H,COLUMN(E$4),FALSE))</f>
        <v>1</v>
      </c>
      <c r="F113">
        <f>SIGN(VLOOKUP($A113,rets_weighted!$A:$H,COLUMN(F$4),FALSE))</f>
        <v>1</v>
      </c>
      <c r="G113" t="e">
        <f>SIGN(VLOOKUP($A113,rets_weighted!$A:$H,COLUMN(G$4),FALSE))</f>
        <v>#VALUE!</v>
      </c>
      <c r="H113" t="e">
        <f>SIGN(VLOOKUP($A113,rets_weighted!$A:$H,COLUMN(H$4),FALSE))</f>
        <v>#VALUE!</v>
      </c>
    </row>
    <row r="114" spans="1:8" x14ac:dyDescent="0.35">
      <c r="A114" s="2">
        <v>36191</v>
      </c>
      <c r="B114" t="e">
        <f>SIGN(VLOOKUP($A114,rets_weighted!$A:$H,COLUMN(B$4),FALSE))</f>
        <v>#VALUE!</v>
      </c>
      <c r="C114">
        <f>SIGN(VLOOKUP($A114,rets_weighted!$A:$H,COLUMN(C$4),FALSE))</f>
        <v>-1</v>
      </c>
      <c r="D114">
        <f>SIGN(VLOOKUP($A114,rets_weighted!$A:$H,COLUMN(D$4),FALSE))</f>
        <v>1</v>
      </c>
      <c r="E114">
        <f>SIGN(VLOOKUP($A114,rets_weighted!$A:$H,COLUMN(E$4),FALSE))</f>
        <v>1</v>
      </c>
      <c r="F114">
        <f>SIGN(VLOOKUP($A114,rets_weighted!$A:$H,COLUMN(F$4),FALSE))</f>
        <v>1</v>
      </c>
      <c r="G114" t="e">
        <f>SIGN(VLOOKUP($A114,rets_weighted!$A:$H,COLUMN(G$4),FALSE))</f>
        <v>#VALUE!</v>
      </c>
      <c r="H114" t="e">
        <f>SIGN(VLOOKUP($A114,rets_weighted!$A:$H,COLUMN(H$4),FALSE))</f>
        <v>#VALUE!</v>
      </c>
    </row>
    <row r="115" spans="1:8" x14ac:dyDescent="0.35">
      <c r="A115" s="2">
        <v>36219</v>
      </c>
      <c r="B115" t="e">
        <f>SIGN(VLOOKUP($A115,rets_weighted!$A:$H,COLUMN(B$4),FALSE))</f>
        <v>#VALUE!</v>
      </c>
      <c r="C115">
        <f>SIGN(VLOOKUP($A115,rets_weighted!$A:$H,COLUMN(C$4),FALSE))</f>
        <v>-1</v>
      </c>
      <c r="D115">
        <f>SIGN(VLOOKUP($A115,rets_weighted!$A:$H,COLUMN(D$4),FALSE))</f>
        <v>1</v>
      </c>
      <c r="E115">
        <f>SIGN(VLOOKUP($A115,rets_weighted!$A:$H,COLUMN(E$4),FALSE))</f>
        <v>1</v>
      </c>
      <c r="F115">
        <f>SIGN(VLOOKUP($A115,rets_weighted!$A:$H,COLUMN(F$4),FALSE))</f>
        <v>1</v>
      </c>
      <c r="G115" t="e">
        <f>SIGN(VLOOKUP($A115,rets_weighted!$A:$H,COLUMN(G$4),FALSE))</f>
        <v>#VALUE!</v>
      </c>
      <c r="H115" t="e">
        <f>SIGN(VLOOKUP($A115,rets_weighted!$A:$H,COLUMN(H$4),FALSE))</f>
        <v>#VALUE!</v>
      </c>
    </row>
    <row r="116" spans="1:8" x14ac:dyDescent="0.35">
      <c r="A116" s="2">
        <v>36250</v>
      </c>
      <c r="B116" t="e">
        <f>SIGN(VLOOKUP($A116,rets_weighted!$A:$H,COLUMN(B$4),FALSE))</f>
        <v>#VALUE!</v>
      </c>
      <c r="C116">
        <f>SIGN(VLOOKUP($A116,rets_weighted!$A:$H,COLUMN(C$4),FALSE))</f>
        <v>-1</v>
      </c>
      <c r="D116">
        <f>SIGN(VLOOKUP($A116,rets_weighted!$A:$H,COLUMN(D$4),FALSE))</f>
        <v>1</v>
      </c>
      <c r="E116">
        <f>SIGN(VLOOKUP($A116,rets_weighted!$A:$H,COLUMN(E$4),FALSE))</f>
        <v>1</v>
      </c>
      <c r="F116">
        <f>SIGN(VLOOKUP($A116,rets_weighted!$A:$H,COLUMN(F$4),FALSE))</f>
        <v>1</v>
      </c>
      <c r="G116" t="e">
        <f>SIGN(VLOOKUP($A116,rets_weighted!$A:$H,COLUMN(G$4),FALSE))</f>
        <v>#VALUE!</v>
      </c>
      <c r="H116" t="e">
        <f>SIGN(VLOOKUP($A116,rets_weighted!$A:$H,COLUMN(H$4),FALSE))</f>
        <v>#VALUE!</v>
      </c>
    </row>
    <row r="117" spans="1:8" x14ac:dyDescent="0.35">
      <c r="A117" s="2">
        <v>36280</v>
      </c>
      <c r="B117" t="e">
        <f>SIGN(VLOOKUP($A117,rets_weighted!$A:$H,COLUMN(B$4),FALSE))</f>
        <v>#VALUE!</v>
      </c>
      <c r="C117">
        <f>SIGN(VLOOKUP($A117,rets_weighted!$A:$H,COLUMN(C$4),FALSE))</f>
        <v>-1</v>
      </c>
      <c r="D117">
        <f>SIGN(VLOOKUP($A117,rets_weighted!$A:$H,COLUMN(D$4),FALSE))</f>
        <v>1</v>
      </c>
      <c r="E117">
        <f>SIGN(VLOOKUP($A117,rets_weighted!$A:$H,COLUMN(E$4),FALSE))</f>
        <v>1</v>
      </c>
      <c r="F117">
        <f>SIGN(VLOOKUP($A117,rets_weighted!$A:$H,COLUMN(F$4),FALSE))</f>
        <v>1</v>
      </c>
      <c r="G117" t="e">
        <f>SIGN(VLOOKUP($A117,rets_weighted!$A:$H,COLUMN(G$4),FALSE))</f>
        <v>#VALUE!</v>
      </c>
      <c r="H117" t="e">
        <f>SIGN(VLOOKUP($A117,rets_weighted!$A:$H,COLUMN(H$4),FALSE))</f>
        <v>#VALUE!</v>
      </c>
    </row>
    <row r="118" spans="1:8" x14ac:dyDescent="0.35">
      <c r="A118" s="2">
        <v>36311</v>
      </c>
      <c r="B118" t="e">
        <f>SIGN(VLOOKUP($A118,rets_weighted!$A:$H,COLUMN(B$4),FALSE))</f>
        <v>#VALUE!</v>
      </c>
      <c r="C118">
        <f>SIGN(VLOOKUP($A118,rets_weighted!$A:$H,COLUMN(C$4),FALSE))</f>
        <v>-1</v>
      </c>
      <c r="D118">
        <f>SIGN(VLOOKUP($A118,rets_weighted!$A:$H,COLUMN(D$4),FALSE))</f>
        <v>1</v>
      </c>
      <c r="E118">
        <f>SIGN(VLOOKUP($A118,rets_weighted!$A:$H,COLUMN(E$4),FALSE))</f>
        <v>-1</v>
      </c>
      <c r="F118">
        <f>SIGN(VLOOKUP($A118,rets_weighted!$A:$H,COLUMN(F$4),FALSE))</f>
        <v>1</v>
      </c>
      <c r="G118" t="e">
        <f>SIGN(VLOOKUP($A118,rets_weighted!$A:$H,COLUMN(G$4),FALSE))</f>
        <v>#VALUE!</v>
      </c>
      <c r="H118" t="e">
        <f>SIGN(VLOOKUP($A118,rets_weighted!$A:$H,COLUMN(H$4),FALSE))</f>
        <v>#VALUE!</v>
      </c>
    </row>
    <row r="119" spans="1:8" x14ac:dyDescent="0.35">
      <c r="A119" s="2">
        <v>36341</v>
      </c>
      <c r="B119" t="e">
        <f>SIGN(VLOOKUP($A119,rets_weighted!$A:$H,COLUMN(B$4),FALSE))</f>
        <v>#VALUE!</v>
      </c>
      <c r="C119">
        <f>SIGN(VLOOKUP($A119,rets_weighted!$A:$H,COLUMN(C$4),FALSE))</f>
        <v>-1</v>
      </c>
      <c r="D119">
        <f>SIGN(VLOOKUP($A119,rets_weighted!$A:$H,COLUMN(D$4),FALSE))</f>
        <v>1</v>
      </c>
      <c r="E119">
        <f>SIGN(VLOOKUP($A119,rets_weighted!$A:$H,COLUMN(E$4),FALSE))</f>
        <v>-1</v>
      </c>
      <c r="F119">
        <f>SIGN(VLOOKUP($A119,rets_weighted!$A:$H,COLUMN(F$4),FALSE))</f>
        <v>1</v>
      </c>
      <c r="G119" t="e">
        <f>SIGN(VLOOKUP($A119,rets_weighted!$A:$H,COLUMN(G$4),FALSE))</f>
        <v>#VALUE!</v>
      </c>
      <c r="H119" t="e">
        <f>SIGN(VLOOKUP($A119,rets_weighted!$A:$H,COLUMN(H$4),FALSE))</f>
        <v>#VALUE!</v>
      </c>
    </row>
    <row r="120" spans="1:8" x14ac:dyDescent="0.35">
      <c r="A120" s="2">
        <v>36372</v>
      </c>
      <c r="B120" t="e">
        <f>SIGN(VLOOKUP($A120,rets_weighted!$A:$H,COLUMN(B$4),FALSE))</f>
        <v>#VALUE!</v>
      </c>
      <c r="C120">
        <f>SIGN(VLOOKUP($A120,rets_weighted!$A:$H,COLUMN(C$4),FALSE))</f>
        <v>-1</v>
      </c>
      <c r="D120">
        <f>SIGN(VLOOKUP($A120,rets_weighted!$A:$H,COLUMN(D$4),FALSE))</f>
        <v>1</v>
      </c>
      <c r="E120">
        <f>SIGN(VLOOKUP($A120,rets_weighted!$A:$H,COLUMN(E$4),FALSE))</f>
        <v>-1</v>
      </c>
      <c r="F120">
        <f>SIGN(VLOOKUP($A120,rets_weighted!$A:$H,COLUMN(F$4),FALSE))</f>
        <v>1</v>
      </c>
      <c r="G120" t="e">
        <f>SIGN(VLOOKUP($A120,rets_weighted!$A:$H,COLUMN(G$4),FALSE))</f>
        <v>#VALUE!</v>
      </c>
      <c r="H120" t="e">
        <f>SIGN(VLOOKUP($A120,rets_weighted!$A:$H,COLUMN(H$4),FALSE))</f>
        <v>#VALUE!</v>
      </c>
    </row>
    <row r="121" spans="1:8" x14ac:dyDescent="0.35">
      <c r="A121" s="2">
        <v>36403</v>
      </c>
      <c r="B121" t="e">
        <f>SIGN(VLOOKUP($A121,rets_weighted!$A:$H,COLUMN(B$4),FALSE))</f>
        <v>#VALUE!</v>
      </c>
      <c r="C121">
        <f>SIGN(VLOOKUP($A121,rets_weighted!$A:$H,COLUMN(C$4),FALSE))</f>
        <v>-1</v>
      </c>
      <c r="D121">
        <f>SIGN(VLOOKUP($A121,rets_weighted!$A:$H,COLUMN(D$4),FALSE))</f>
        <v>-1</v>
      </c>
      <c r="E121">
        <f>SIGN(VLOOKUP($A121,rets_weighted!$A:$H,COLUMN(E$4),FALSE))</f>
        <v>-1</v>
      </c>
      <c r="F121">
        <f>SIGN(VLOOKUP($A121,rets_weighted!$A:$H,COLUMN(F$4),FALSE))</f>
        <v>1</v>
      </c>
      <c r="G121" t="e">
        <f>SIGN(VLOOKUP($A121,rets_weighted!$A:$H,COLUMN(G$4),FALSE))</f>
        <v>#VALUE!</v>
      </c>
      <c r="H121" t="e">
        <f>SIGN(VLOOKUP($A121,rets_weighted!$A:$H,COLUMN(H$4),FALSE))</f>
        <v>#VALUE!</v>
      </c>
    </row>
    <row r="122" spans="1:8" x14ac:dyDescent="0.35">
      <c r="A122" s="2">
        <v>36433</v>
      </c>
      <c r="B122" t="e">
        <f>SIGN(VLOOKUP($A122,rets_weighted!$A:$H,COLUMN(B$4),FALSE))</f>
        <v>#VALUE!</v>
      </c>
      <c r="C122">
        <f>SIGN(VLOOKUP($A122,rets_weighted!$A:$H,COLUMN(C$4),FALSE))</f>
        <v>-1</v>
      </c>
      <c r="D122">
        <f>SIGN(VLOOKUP($A122,rets_weighted!$A:$H,COLUMN(D$4),FALSE))</f>
        <v>-1</v>
      </c>
      <c r="E122">
        <f>SIGN(VLOOKUP($A122,rets_weighted!$A:$H,COLUMN(E$4),FALSE))</f>
        <v>-1</v>
      </c>
      <c r="F122">
        <f>SIGN(VLOOKUP($A122,rets_weighted!$A:$H,COLUMN(F$4),FALSE))</f>
        <v>1</v>
      </c>
      <c r="G122" t="e">
        <f>SIGN(VLOOKUP($A122,rets_weighted!$A:$H,COLUMN(G$4),FALSE))</f>
        <v>#VALUE!</v>
      </c>
      <c r="H122" t="e">
        <f>SIGN(VLOOKUP($A122,rets_weighted!$A:$H,COLUMN(H$4),FALSE))</f>
        <v>#VALUE!</v>
      </c>
    </row>
    <row r="123" spans="1:8" x14ac:dyDescent="0.35">
      <c r="A123" s="2">
        <v>36464</v>
      </c>
      <c r="B123" t="e">
        <f>SIGN(VLOOKUP($A123,rets_weighted!$A:$H,COLUMN(B$4),FALSE))</f>
        <v>#VALUE!</v>
      </c>
      <c r="C123">
        <f>SIGN(VLOOKUP($A123,rets_weighted!$A:$H,COLUMN(C$4),FALSE))</f>
        <v>-1</v>
      </c>
      <c r="D123">
        <f>SIGN(VLOOKUP($A123,rets_weighted!$A:$H,COLUMN(D$4),FALSE))</f>
        <v>-1</v>
      </c>
      <c r="E123">
        <f>SIGN(VLOOKUP($A123,rets_weighted!$A:$H,COLUMN(E$4),FALSE))</f>
        <v>-1</v>
      </c>
      <c r="F123">
        <f>SIGN(VLOOKUP($A123,rets_weighted!$A:$H,COLUMN(F$4),FALSE))</f>
        <v>1</v>
      </c>
      <c r="G123" t="e">
        <f>SIGN(VLOOKUP($A123,rets_weighted!$A:$H,COLUMN(G$4),FALSE))</f>
        <v>#VALUE!</v>
      </c>
      <c r="H123" t="e">
        <f>SIGN(VLOOKUP($A123,rets_weighted!$A:$H,COLUMN(H$4),FALSE))</f>
        <v>#VALUE!</v>
      </c>
    </row>
    <row r="124" spans="1:8" x14ac:dyDescent="0.35">
      <c r="A124" s="2">
        <v>36494</v>
      </c>
      <c r="B124" t="e">
        <f>SIGN(VLOOKUP($A124,rets_weighted!$A:$H,COLUMN(B$4),FALSE))</f>
        <v>#VALUE!</v>
      </c>
      <c r="C124">
        <f>SIGN(VLOOKUP($A124,rets_weighted!$A:$H,COLUMN(C$4),FALSE))</f>
        <v>-1</v>
      </c>
      <c r="D124">
        <f>SIGN(VLOOKUP($A124,rets_weighted!$A:$H,COLUMN(D$4),FALSE))</f>
        <v>-1</v>
      </c>
      <c r="E124">
        <f>SIGN(VLOOKUP($A124,rets_weighted!$A:$H,COLUMN(E$4),FALSE))</f>
        <v>-1</v>
      </c>
      <c r="F124">
        <f>SIGN(VLOOKUP($A124,rets_weighted!$A:$H,COLUMN(F$4),FALSE))</f>
        <v>1</v>
      </c>
      <c r="G124" t="e">
        <f>SIGN(VLOOKUP($A124,rets_weighted!$A:$H,COLUMN(G$4),FALSE))</f>
        <v>#VALUE!</v>
      </c>
      <c r="H124" t="e">
        <f>SIGN(VLOOKUP($A124,rets_weighted!$A:$H,COLUMN(H$4),FALSE))</f>
        <v>#VALUE!</v>
      </c>
    </row>
    <row r="125" spans="1:8" x14ac:dyDescent="0.35">
      <c r="A125" s="2">
        <v>36525</v>
      </c>
      <c r="B125" t="e">
        <f>SIGN(VLOOKUP($A125,rets_weighted!$A:$H,COLUMN(B$4),FALSE))</f>
        <v>#VALUE!</v>
      </c>
      <c r="C125">
        <f>SIGN(VLOOKUP($A125,rets_weighted!$A:$H,COLUMN(C$4),FALSE))</f>
        <v>-1</v>
      </c>
      <c r="D125">
        <f>SIGN(VLOOKUP($A125,rets_weighted!$A:$H,COLUMN(D$4),FALSE))</f>
        <v>1</v>
      </c>
      <c r="E125">
        <f>SIGN(VLOOKUP($A125,rets_weighted!$A:$H,COLUMN(E$4),FALSE))</f>
        <v>-1</v>
      </c>
      <c r="F125">
        <f>SIGN(VLOOKUP($A125,rets_weighted!$A:$H,COLUMN(F$4),FALSE))</f>
        <v>1</v>
      </c>
      <c r="G125" t="e">
        <f>SIGN(VLOOKUP($A125,rets_weighted!$A:$H,COLUMN(G$4),FALSE))</f>
        <v>#VALUE!</v>
      </c>
      <c r="H125" t="e">
        <f>SIGN(VLOOKUP($A125,rets_weighted!$A:$H,COLUMN(H$4),FALSE))</f>
        <v>#VALUE!</v>
      </c>
    </row>
    <row r="126" spans="1:8" x14ac:dyDescent="0.35">
      <c r="A126" s="2">
        <v>36556</v>
      </c>
      <c r="B126">
        <f>SIGN(VLOOKUP($A126,rets_weighted!$A:$H,COLUMN(B$4),FALSE))</f>
        <v>1</v>
      </c>
      <c r="C126">
        <f>SIGN(VLOOKUP($A126,rets_weighted!$A:$H,COLUMN(C$4),FALSE))</f>
        <v>-1</v>
      </c>
      <c r="D126">
        <f>SIGN(VLOOKUP($A126,rets_weighted!$A:$H,COLUMN(D$4),FALSE))</f>
        <v>1</v>
      </c>
      <c r="E126">
        <f>SIGN(VLOOKUP($A126,rets_weighted!$A:$H,COLUMN(E$4),FALSE))</f>
        <v>-1</v>
      </c>
      <c r="F126">
        <f>SIGN(VLOOKUP($A126,rets_weighted!$A:$H,COLUMN(F$4),FALSE))</f>
        <v>1</v>
      </c>
      <c r="G126" t="e">
        <f>SIGN(VLOOKUP($A126,rets_weighted!$A:$H,COLUMN(G$4),FALSE))</f>
        <v>#VALUE!</v>
      </c>
      <c r="H126" t="e">
        <f>SIGN(VLOOKUP($A126,rets_weighted!$A:$H,COLUMN(H$4),FALSE))</f>
        <v>#VALUE!</v>
      </c>
    </row>
    <row r="127" spans="1:8" x14ac:dyDescent="0.35">
      <c r="A127" s="2">
        <v>36585</v>
      </c>
      <c r="B127">
        <f>SIGN(VLOOKUP($A127,rets_weighted!$A:$H,COLUMN(B$4),FALSE))</f>
        <v>1</v>
      </c>
      <c r="C127">
        <f>SIGN(VLOOKUP($A127,rets_weighted!$A:$H,COLUMN(C$4),FALSE))</f>
        <v>-1</v>
      </c>
      <c r="D127">
        <f>SIGN(VLOOKUP($A127,rets_weighted!$A:$H,COLUMN(D$4),FALSE))</f>
        <v>1</v>
      </c>
      <c r="E127">
        <f>SIGN(VLOOKUP($A127,rets_weighted!$A:$H,COLUMN(E$4),FALSE))</f>
        <v>-1</v>
      </c>
      <c r="F127">
        <f>SIGN(VLOOKUP($A127,rets_weighted!$A:$H,COLUMN(F$4),FALSE))</f>
        <v>1</v>
      </c>
      <c r="G127" t="e">
        <f>SIGN(VLOOKUP($A127,rets_weighted!$A:$H,COLUMN(G$4),FALSE))</f>
        <v>#VALUE!</v>
      </c>
      <c r="H127" t="e">
        <f>SIGN(VLOOKUP($A127,rets_weighted!$A:$H,COLUMN(H$4),FALSE))</f>
        <v>#VALUE!</v>
      </c>
    </row>
    <row r="128" spans="1:8" x14ac:dyDescent="0.35">
      <c r="A128" s="2">
        <v>36616</v>
      </c>
      <c r="B128">
        <f>SIGN(VLOOKUP($A128,rets_weighted!$A:$H,COLUMN(B$4),FALSE))</f>
        <v>1</v>
      </c>
      <c r="C128">
        <f>SIGN(VLOOKUP($A128,rets_weighted!$A:$H,COLUMN(C$4),FALSE))</f>
        <v>-1</v>
      </c>
      <c r="D128">
        <f>SIGN(VLOOKUP($A128,rets_weighted!$A:$H,COLUMN(D$4),FALSE))</f>
        <v>1</v>
      </c>
      <c r="E128">
        <f>SIGN(VLOOKUP($A128,rets_weighted!$A:$H,COLUMN(E$4),FALSE))</f>
        <v>-1</v>
      </c>
      <c r="F128">
        <f>SIGN(VLOOKUP($A128,rets_weighted!$A:$H,COLUMN(F$4),FALSE))</f>
        <v>1</v>
      </c>
      <c r="G128" t="e">
        <f>SIGN(VLOOKUP($A128,rets_weighted!$A:$H,COLUMN(G$4),FALSE))</f>
        <v>#VALUE!</v>
      </c>
      <c r="H128">
        <f>SIGN(VLOOKUP($A128,rets_weighted!$A:$H,COLUMN(H$4),FALSE))</f>
        <v>1</v>
      </c>
    </row>
    <row r="129" spans="1:8" x14ac:dyDescent="0.35">
      <c r="A129" s="2">
        <v>36646</v>
      </c>
      <c r="B129">
        <f>SIGN(VLOOKUP($A129,rets_weighted!$A:$H,COLUMN(B$4),FALSE))</f>
        <v>1</v>
      </c>
      <c r="C129">
        <f>SIGN(VLOOKUP($A129,rets_weighted!$A:$H,COLUMN(C$4),FALSE))</f>
        <v>-1</v>
      </c>
      <c r="D129">
        <f>SIGN(VLOOKUP($A129,rets_weighted!$A:$H,COLUMN(D$4),FALSE))</f>
        <v>1</v>
      </c>
      <c r="E129">
        <f>SIGN(VLOOKUP($A129,rets_weighted!$A:$H,COLUMN(E$4),FALSE))</f>
        <v>-1</v>
      </c>
      <c r="F129">
        <f>SIGN(VLOOKUP($A129,rets_weighted!$A:$H,COLUMN(F$4),FALSE))</f>
        <v>1</v>
      </c>
      <c r="G129" t="e">
        <f>SIGN(VLOOKUP($A129,rets_weighted!$A:$H,COLUMN(G$4),FALSE))</f>
        <v>#VALUE!</v>
      </c>
      <c r="H129">
        <f>SIGN(VLOOKUP($A129,rets_weighted!$A:$H,COLUMN(H$4),FALSE))</f>
        <v>1</v>
      </c>
    </row>
    <row r="130" spans="1:8" x14ac:dyDescent="0.35">
      <c r="A130" s="2">
        <v>36677</v>
      </c>
      <c r="B130">
        <f>SIGN(VLOOKUP($A130,rets_weighted!$A:$H,COLUMN(B$4),FALSE))</f>
        <v>1</v>
      </c>
      <c r="C130">
        <f>SIGN(VLOOKUP($A130,rets_weighted!$A:$H,COLUMN(C$4),FALSE))</f>
        <v>-1</v>
      </c>
      <c r="D130">
        <f>SIGN(VLOOKUP($A130,rets_weighted!$A:$H,COLUMN(D$4),FALSE))</f>
        <v>1</v>
      </c>
      <c r="E130">
        <f>SIGN(VLOOKUP($A130,rets_weighted!$A:$H,COLUMN(E$4),FALSE))</f>
        <v>-1</v>
      </c>
      <c r="F130">
        <f>SIGN(VLOOKUP($A130,rets_weighted!$A:$H,COLUMN(F$4),FALSE))</f>
        <v>1</v>
      </c>
      <c r="G130" t="e">
        <f>SIGN(VLOOKUP($A130,rets_weighted!$A:$H,COLUMN(G$4),FALSE))</f>
        <v>#VALUE!</v>
      </c>
      <c r="H130">
        <f>SIGN(VLOOKUP($A130,rets_weighted!$A:$H,COLUMN(H$4),FALSE))</f>
        <v>1</v>
      </c>
    </row>
    <row r="131" spans="1:8" x14ac:dyDescent="0.35">
      <c r="A131" s="2">
        <v>36707</v>
      </c>
      <c r="B131">
        <f>SIGN(VLOOKUP($A131,rets_weighted!$A:$H,COLUMN(B$4),FALSE))</f>
        <v>1</v>
      </c>
      <c r="C131">
        <f>SIGN(VLOOKUP($A131,rets_weighted!$A:$H,COLUMN(C$4),FALSE))</f>
        <v>1</v>
      </c>
      <c r="D131">
        <f>SIGN(VLOOKUP($A131,rets_weighted!$A:$H,COLUMN(D$4),FALSE))</f>
        <v>1</v>
      </c>
      <c r="E131">
        <f>SIGN(VLOOKUP($A131,rets_weighted!$A:$H,COLUMN(E$4),FALSE))</f>
        <v>1</v>
      </c>
      <c r="F131">
        <f>SIGN(VLOOKUP($A131,rets_weighted!$A:$H,COLUMN(F$4),FALSE))</f>
        <v>1</v>
      </c>
      <c r="G131" t="e">
        <f>SIGN(VLOOKUP($A131,rets_weighted!$A:$H,COLUMN(G$4),FALSE))</f>
        <v>#VALUE!</v>
      </c>
      <c r="H131">
        <f>SIGN(VLOOKUP($A131,rets_weighted!$A:$H,COLUMN(H$4),FALSE))</f>
        <v>1</v>
      </c>
    </row>
    <row r="132" spans="1:8" x14ac:dyDescent="0.35">
      <c r="A132" s="2">
        <v>36738</v>
      </c>
      <c r="B132">
        <f>SIGN(VLOOKUP($A132,rets_weighted!$A:$H,COLUMN(B$4),FALSE))</f>
        <v>1</v>
      </c>
      <c r="C132">
        <f>SIGN(VLOOKUP($A132,rets_weighted!$A:$H,COLUMN(C$4),FALSE))</f>
        <v>1</v>
      </c>
      <c r="D132">
        <f>SIGN(VLOOKUP($A132,rets_weighted!$A:$H,COLUMN(D$4),FALSE))</f>
        <v>1</v>
      </c>
      <c r="E132">
        <f>SIGN(VLOOKUP($A132,rets_weighted!$A:$H,COLUMN(E$4),FALSE))</f>
        <v>1</v>
      </c>
      <c r="F132">
        <f>SIGN(VLOOKUP($A132,rets_weighted!$A:$H,COLUMN(F$4),FALSE))</f>
        <v>1</v>
      </c>
      <c r="G132" t="e">
        <f>SIGN(VLOOKUP($A132,rets_weighted!$A:$H,COLUMN(G$4),FALSE))</f>
        <v>#VALUE!</v>
      </c>
      <c r="H132">
        <f>SIGN(VLOOKUP($A132,rets_weighted!$A:$H,COLUMN(H$4),FALSE))</f>
        <v>-1</v>
      </c>
    </row>
    <row r="133" spans="1:8" x14ac:dyDescent="0.35">
      <c r="A133" s="2">
        <v>36769</v>
      </c>
      <c r="B133">
        <f>SIGN(VLOOKUP($A133,rets_weighted!$A:$H,COLUMN(B$4),FALSE))</f>
        <v>1</v>
      </c>
      <c r="C133">
        <f>SIGN(VLOOKUP($A133,rets_weighted!$A:$H,COLUMN(C$4),FALSE))</f>
        <v>1</v>
      </c>
      <c r="D133">
        <f>SIGN(VLOOKUP($A133,rets_weighted!$A:$H,COLUMN(D$4),FALSE))</f>
        <v>1</v>
      </c>
      <c r="E133">
        <f>SIGN(VLOOKUP($A133,rets_weighted!$A:$H,COLUMN(E$4),FALSE))</f>
        <v>1</v>
      </c>
      <c r="F133">
        <f>SIGN(VLOOKUP($A133,rets_weighted!$A:$H,COLUMN(F$4),FALSE))</f>
        <v>1</v>
      </c>
      <c r="G133" t="e">
        <f>SIGN(VLOOKUP($A133,rets_weighted!$A:$H,COLUMN(G$4),FALSE))</f>
        <v>#VALUE!</v>
      </c>
      <c r="H133">
        <f>SIGN(VLOOKUP($A133,rets_weighted!$A:$H,COLUMN(H$4),FALSE))</f>
        <v>-1</v>
      </c>
    </row>
    <row r="134" spans="1:8" x14ac:dyDescent="0.35">
      <c r="A134" s="2">
        <v>36799</v>
      </c>
      <c r="B134">
        <f>SIGN(VLOOKUP($A134,rets_weighted!$A:$H,COLUMN(B$4),FALSE))</f>
        <v>1</v>
      </c>
      <c r="C134">
        <f>SIGN(VLOOKUP($A134,rets_weighted!$A:$H,COLUMN(C$4),FALSE))</f>
        <v>-1</v>
      </c>
      <c r="D134">
        <f>SIGN(VLOOKUP($A134,rets_weighted!$A:$H,COLUMN(D$4),FALSE))</f>
        <v>1</v>
      </c>
      <c r="E134">
        <f>SIGN(VLOOKUP($A134,rets_weighted!$A:$H,COLUMN(E$4),FALSE))</f>
        <v>1</v>
      </c>
      <c r="F134">
        <f>SIGN(VLOOKUP($A134,rets_weighted!$A:$H,COLUMN(F$4),FALSE))</f>
        <v>1</v>
      </c>
      <c r="G134">
        <f>SIGN(VLOOKUP($A134,rets_weighted!$A:$H,COLUMN(G$4),FALSE))</f>
        <v>1</v>
      </c>
      <c r="H134">
        <f>SIGN(VLOOKUP($A134,rets_weighted!$A:$H,COLUMN(H$4),FALSE))</f>
        <v>-1</v>
      </c>
    </row>
    <row r="135" spans="1:8" x14ac:dyDescent="0.35">
      <c r="A135" s="2">
        <v>36830</v>
      </c>
      <c r="B135">
        <f>SIGN(VLOOKUP($A135,rets_weighted!$A:$H,COLUMN(B$4),FALSE))</f>
        <v>1</v>
      </c>
      <c r="C135">
        <f>SIGN(VLOOKUP($A135,rets_weighted!$A:$H,COLUMN(C$4),FALSE))</f>
        <v>-1</v>
      </c>
      <c r="D135">
        <f>SIGN(VLOOKUP($A135,rets_weighted!$A:$H,COLUMN(D$4),FALSE))</f>
        <v>1</v>
      </c>
      <c r="E135">
        <f>SIGN(VLOOKUP($A135,rets_weighted!$A:$H,COLUMN(E$4),FALSE))</f>
        <v>1</v>
      </c>
      <c r="F135">
        <f>SIGN(VLOOKUP($A135,rets_weighted!$A:$H,COLUMN(F$4),FALSE))</f>
        <v>-1</v>
      </c>
      <c r="G135">
        <f>SIGN(VLOOKUP($A135,rets_weighted!$A:$H,COLUMN(G$4),FALSE))</f>
        <v>1</v>
      </c>
      <c r="H135">
        <f>SIGN(VLOOKUP($A135,rets_weighted!$A:$H,COLUMN(H$4),FALSE))</f>
        <v>-1</v>
      </c>
    </row>
    <row r="136" spans="1:8" x14ac:dyDescent="0.35">
      <c r="A136" s="2">
        <v>36860</v>
      </c>
      <c r="B136">
        <f>SIGN(VLOOKUP($A136,rets_weighted!$A:$H,COLUMN(B$4),FALSE))</f>
        <v>1</v>
      </c>
      <c r="C136">
        <f>SIGN(VLOOKUP($A136,rets_weighted!$A:$H,COLUMN(C$4),FALSE))</f>
        <v>-1</v>
      </c>
      <c r="D136">
        <f>SIGN(VLOOKUP($A136,rets_weighted!$A:$H,COLUMN(D$4),FALSE))</f>
        <v>1</v>
      </c>
      <c r="E136">
        <f>SIGN(VLOOKUP($A136,rets_weighted!$A:$H,COLUMN(E$4),FALSE))</f>
        <v>1</v>
      </c>
      <c r="F136">
        <f>SIGN(VLOOKUP($A136,rets_weighted!$A:$H,COLUMN(F$4),FALSE))</f>
        <v>-1</v>
      </c>
      <c r="G136">
        <f>SIGN(VLOOKUP($A136,rets_weighted!$A:$H,COLUMN(G$4),FALSE))</f>
        <v>-1</v>
      </c>
      <c r="H136">
        <f>SIGN(VLOOKUP($A136,rets_weighted!$A:$H,COLUMN(H$4),FALSE))</f>
        <v>-1</v>
      </c>
    </row>
    <row r="137" spans="1:8" x14ac:dyDescent="0.35">
      <c r="A137" s="2">
        <v>36891</v>
      </c>
      <c r="B137">
        <f>SIGN(VLOOKUP($A137,rets_weighted!$A:$H,COLUMN(B$4),FALSE))</f>
        <v>1</v>
      </c>
      <c r="C137">
        <f>SIGN(VLOOKUP($A137,rets_weighted!$A:$H,COLUMN(C$4),FALSE))</f>
        <v>-1</v>
      </c>
      <c r="D137">
        <f>SIGN(VLOOKUP($A137,rets_weighted!$A:$H,COLUMN(D$4),FALSE))</f>
        <v>1</v>
      </c>
      <c r="E137">
        <f>SIGN(VLOOKUP($A137,rets_weighted!$A:$H,COLUMN(E$4),FALSE))</f>
        <v>1</v>
      </c>
      <c r="F137">
        <f>SIGN(VLOOKUP($A137,rets_weighted!$A:$H,COLUMN(F$4),FALSE))</f>
        <v>-1</v>
      </c>
      <c r="G137">
        <f>SIGN(VLOOKUP($A137,rets_weighted!$A:$H,COLUMN(G$4),FALSE))</f>
        <v>-1</v>
      </c>
      <c r="H137">
        <f>SIGN(VLOOKUP($A137,rets_weighted!$A:$H,COLUMN(H$4),FALSE))</f>
        <v>-1</v>
      </c>
    </row>
    <row r="138" spans="1:8" x14ac:dyDescent="0.35">
      <c r="A138" s="2">
        <v>36922</v>
      </c>
      <c r="B138">
        <f>SIGN(VLOOKUP($A138,rets_weighted!$A:$H,COLUMN(B$4),FALSE))</f>
        <v>1</v>
      </c>
      <c r="C138">
        <f>SIGN(VLOOKUP($A138,rets_weighted!$A:$H,COLUMN(C$4),FALSE))</f>
        <v>-1</v>
      </c>
      <c r="D138">
        <f>SIGN(VLOOKUP($A138,rets_weighted!$A:$H,COLUMN(D$4),FALSE))</f>
        <v>1</v>
      </c>
      <c r="E138">
        <f>SIGN(VLOOKUP($A138,rets_weighted!$A:$H,COLUMN(E$4),FALSE))</f>
        <v>1</v>
      </c>
      <c r="F138">
        <f>SIGN(VLOOKUP($A138,rets_weighted!$A:$H,COLUMN(F$4),FALSE))</f>
        <v>-1</v>
      </c>
      <c r="G138">
        <f>SIGN(VLOOKUP($A138,rets_weighted!$A:$H,COLUMN(G$4),FALSE))</f>
        <v>-1</v>
      </c>
      <c r="H138">
        <f>SIGN(VLOOKUP($A138,rets_weighted!$A:$H,COLUMN(H$4),FALSE))</f>
        <v>-1</v>
      </c>
    </row>
    <row r="139" spans="1:8" x14ac:dyDescent="0.35">
      <c r="A139" s="2">
        <v>36950</v>
      </c>
      <c r="B139">
        <f>SIGN(VLOOKUP($A139,rets_weighted!$A:$H,COLUMN(B$4),FALSE))</f>
        <v>1</v>
      </c>
      <c r="C139">
        <f>SIGN(VLOOKUP($A139,rets_weighted!$A:$H,COLUMN(C$4),FALSE))</f>
        <v>-1</v>
      </c>
      <c r="D139">
        <f>SIGN(VLOOKUP($A139,rets_weighted!$A:$H,COLUMN(D$4),FALSE))</f>
        <v>1</v>
      </c>
      <c r="E139">
        <f>SIGN(VLOOKUP($A139,rets_weighted!$A:$H,COLUMN(E$4),FALSE))</f>
        <v>1</v>
      </c>
      <c r="F139">
        <f>SIGN(VLOOKUP($A139,rets_weighted!$A:$H,COLUMN(F$4),FALSE))</f>
        <v>-1</v>
      </c>
      <c r="G139">
        <f>SIGN(VLOOKUP($A139,rets_weighted!$A:$H,COLUMN(G$4),FALSE))</f>
        <v>-1</v>
      </c>
      <c r="H139">
        <f>SIGN(VLOOKUP($A139,rets_weighted!$A:$H,COLUMN(H$4),FALSE))</f>
        <v>-1</v>
      </c>
    </row>
    <row r="140" spans="1:8" x14ac:dyDescent="0.35">
      <c r="A140" s="2">
        <v>36981</v>
      </c>
      <c r="B140">
        <f>SIGN(VLOOKUP($A140,rets_weighted!$A:$H,COLUMN(B$4),FALSE))</f>
        <v>1</v>
      </c>
      <c r="C140">
        <f>SIGN(VLOOKUP($A140,rets_weighted!$A:$H,COLUMN(C$4),FALSE))</f>
        <v>-1</v>
      </c>
      <c r="D140">
        <f>SIGN(VLOOKUP($A140,rets_weighted!$A:$H,COLUMN(D$4),FALSE))</f>
        <v>1</v>
      </c>
      <c r="E140">
        <f>SIGN(VLOOKUP($A140,rets_weighted!$A:$H,COLUMN(E$4),FALSE))</f>
        <v>1</v>
      </c>
      <c r="F140">
        <f>SIGN(VLOOKUP($A140,rets_weighted!$A:$H,COLUMN(F$4),FALSE))</f>
        <v>-1</v>
      </c>
      <c r="G140">
        <f>SIGN(VLOOKUP($A140,rets_weighted!$A:$H,COLUMN(G$4),FALSE))</f>
        <v>-1</v>
      </c>
      <c r="H140">
        <f>SIGN(VLOOKUP($A140,rets_weighted!$A:$H,COLUMN(H$4),FALSE))</f>
        <v>-1</v>
      </c>
    </row>
    <row r="141" spans="1:8" x14ac:dyDescent="0.35">
      <c r="A141" s="2">
        <v>37011</v>
      </c>
      <c r="B141">
        <f>SIGN(VLOOKUP($A141,rets_weighted!$A:$H,COLUMN(B$4),FALSE))</f>
        <v>1</v>
      </c>
      <c r="C141">
        <f>SIGN(VLOOKUP($A141,rets_weighted!$A:$H,COLUMN(C$4),FALSE))</f>
        <v>-1</v>
      </c>
      <c r="D141">
        <f>SIGN(VLOOKUP($A141,rets_weighted!$A:$H,COLUMN(D$4),FALSE))</f>
        <v>1</v>
      </c>
      <c r="E141">
        <f>SIGN(VLOOKUP($A141,rets_weighted!$A:$H,COLUMN(E$4),FALSE))</f>
        <v>1</v>
      </c>
      <c r="F141">
        <f>SIGN(VLOOKUP($A141,rets_weighted!$A:$H,COLUMN(F$4),FALSE))</f>
        <v>-1</v>
      </c>
      <c r="G141">
        <f>SIGN(VLOOKUP($A141,rets_weighted!$A:$H,COLUMN(G$4),FALSE))</f>
        <v>-1</v>
      </c>
      <c r="H141">
        <f>SIGN(VLOOKUP($A141,rets_weighted!$A:$H,COLUMN(H$4),FALSE))</f>
        <v>-1</v>
      </c>
    </row>
    <row r="142" spans="1:8" x14ac:dyDescent="0.35">
      <c r="A142" s="2">
        <v>37042</v>
      </c>
      <c r="B142">
        <f>SIGN(VLOOKUP($A142,rets_weighted!$A:$H,COLUMN(B$4),FALSE))</f>
        <v>1</v>
      </c>
      <c r="C142">
        <f>SIGN(VLOOKUP($A142,rets_weighted!$A:$H,COLUMN(C$4),FALSE))</f>
        <v>-1</v>
      </c>
      <c r="D142">
        <f>SIGN(VLOOKUP($A142,rets_weighted!$A:$H,COLUMN(D$4),FALSE))</f>
        <v>1</v>
      </c>
      <c r="E142">
        <f>SIGN(VLOOKUP($A142,rets_weighted!$A:$H,COLUMN(E$4),FALSE))</f>
        <v>1</v>
      </c>
      <c r="F142">
        <f>SIGN(VLOOKUP($A142,rets_weighted!$A:$H,COLUMN(F$4),FALSE))</f>
        <v>-1</v>
      </c>
      <c r="G142">
        <f>SIGN(VLOOKUP($A142,rets_weighted!$A:$H,COLUMN(G$4),FALSE))</f>
        <v>-1</v>
      </c>
      <c r="H142">
        <f>SIGN(VLOOKUP($A142,rets_weighted!$A:$H,COLUMN(H$4),FALSE))</f>
        <v>-1</v>
      </c>
    </row>
    <row r="143" spans="1:8" x14ac:dyDescent="0.35">
      <c r="A143" s="2">
        <v>37072</v>
      </c>
      <c r="B143">
        <f>SIGN(VLOOKUP($A143,rets_weighted!$A:$H,COLUMN(B$4),FALSE))</f>
        <v>1</v>
      </c>
      <c r="C143">
        <f>SIGN(VLOOKUP($A143,rets_weighted!$A:$H,COLUMN(C$4),FALSE))</f>
        <v>-1</v>
      </c>
      <c r="D143">
        <f>SIGN(VLOOKUP($A143,rets_weighted!$A:$H,COLUMN(D$4),FALSE))</f>
        <v>1</v>
      </c>
      <c r="E143">
        <f>SIGN(VLOOKUP($A143,rets_weighted!$A:$H,COLUMN(E$4),FALSE))</f>
        <v>1</v>
      </c>
      <c r="F143">
        <f>SIGN(VLOOKUP($A143,rets_weighted!$A:$H,COLUMN(F$4),FALSE))</f>
        <v>-1</v>
      </c>
      <c r="G143">
        <f>SIGN(VLOOKUP($A143,rets_weighted!$A:$H,COLUMN(G$4),FALSE))</f>
        <v>-1</v>
      </c>
      <c r="H143">
        <f>SIGN(VLOOKUP($A143,rets_weighted!$A:$H,COLUMN(H$4),FALSE))</f>
        <v>-1</v>
      </c>
    </row>
    <row r="144" spans="1:8" x14ac:dyDescent="0.35">
      <c r="A144" s="2">
        <v>37103</v>
      </c>
      <c r="B144">
        <f>SIGN(VLOOKUP($A144,rets_weighted!$A:$H,COLUMN(B$4),FALSE))</f>
        <v>1</v>
      </c>
      <c r="C144">
        <f>SIGN(VLOOKUP($A144,rets_weighted!$A:$H,COLUMN(C$4),FALSE))</f>
        <v>-1</v>
      </c>
      <c r="D144">
        <f>SIGN(VLOOKUP($A144,rets_weighted!$A:$H,COLUMN(D$4),FALSE))</f>
        <v>1</v>
      </c>
      <c r="E144">
        <f>SIGN(VLOOKUP($A144,rets_weighted!$A:$H,COLUMN(E$4),FALSE))</f>
        <v>1</v>
      </c>
      <c r="F144">
        <f>SIGN(VLOOKUP($A144,rets_weighted!$A:$H,COLUMN(F$4),FALSE))</f>
        <v>-1</v>
      </c>
      <c r="G144">
        <f>SIGN(VLOOKUP($A144,rets_weighted!$A:$H,COLUMN(G$4),FALSE))</f>
        <v>-1</v>
      </c>
      <c r="H144">
        <f>SIGN(VLOOKUP($A144,rets_weighted!$A:$H,COLUMN(H$4),FALSE))</f>
        <v>-1</v>
      </c>
    </row>
    <row r="145" spans="1:8" x14ac:dyDescent="0.35">
      <c r="A145" s="2">
        <v>37134</v>
      </c>
      <c r="B145">
        <f>SIGN(VLOOKUP($A145,rets_weighted!$A:$H,COLUMN(B$4),FALSE))</f>
        <v>-1</v>
      </c>
      <c r="C145">
        <f>SIGN(VLOOKUP($A145,rets_weighted!$A:$H,COLUMN(C$4),FALSE))</f>
        <v>-1</v>
      </c>
      <c r="D145">
        <f>SIGN(VLOOKUP($A145,rets_weighted!$A:$H,COLUMN(D$4),FALSE))</f>
        <v>1</v>
      </c>
      <c r="E145">
        <f>SIGN(VLOOKUP($A145,rets_weighted!$A:$H,COLUMN(E$4),FALSE))</f>
        <v>1</v>
      </c>
      <c r="F145">
        <f>SIGN(VLOOKUP($A145,rets_weighted!$A:$H,COLUMN(F$4),FALSE))</f>
        <v>-1</v>
      </c>
      <c r="G145">
        <f>SIGN(VLOOKUP($A145,rets_weighted!$A:$H,COLUMN(G$4),FALSE))</f>
        <v>-1</v>
      </c>
      <c r="H145">
        <f>SIGN(VLOOKUP($A145,rets_weighted!$A:$H,COLUMN(H$4),FALSE))</f>
        <v>-1</v>
      </c>
    </row>
    <row r="146" spans="1:8" x14ac:dyDescent="0.35">
      <c r="A146" s="2">
        <v>37164</v>
      </c>
      <c r="B146">
        <f>SIGN(VLOOKUP($A146,rets_weighted!$A:$H,COLUMN(B$4),FALSE))</f>
        <v>-1</v>
      </c>
      <c r="C146">
        <f>SIGN(VLOOKUP($A146,rets_weighted!$A:$H,COLUMN(C$4),FALSE))</f>
        <v>1</v>
      </c>
      <c r="D146">
        <f>SIGN(VLOOKUP($A146,rets_weighted!$A:$H,COLUMN(D$4),FALSE))</f>
        <v>1</v>
      </c>
      <c r="E146">
        <f>SIGN(VLOOKUP($A146,rets_weighted!$A:$H,COLUMN(E$4),FALSE))</f>
        <v>1</v>
      </c>
      <c r="F146">
        <f>SIGN(VLOOKUP($A146,rets_weighted!$A:$H,COLUMN(F$4),FALSE))</f>
        <v>-1</v>
      </c>
      <c r="G146">
        <f>SIGN(VLOOKUP($A146,rets_weighted!$A:$H,COLUMN(G$4),FALSE))</f>
        <v>-1</v>
      </c>
      <c r="H146">
        <f>SIGN(VLOOKUP($A146,rets_weighted!$A:$H,COLUMN(H$4),FALSE))</f>
        <v>-1</v>
      </c>
    </row>
    <row r="147" spans="1:8" x14ac:dyDescent="0.35">
      <c r="A147" s="2">
        <v>37195</v>
      </c>
      <c r="B147">
        <f>SIGN(VLOOKUP($A147,rets_weighted!$A:$H,COLUMN(B$4),FALSE))</f>
        <v>-1</v>
      </c>
      <c r="C147">
        <f>SIGN(VLOOKUP($A147,rets_weighted!$A:$H,COLUMN(C$4),FALSE))</f>
        <v>1</v>
      </c>
      <c r="D147">
        <f>SIGN(VLOOKUP($A147,rets_weighted!$A:$H,COLUMN(D$4),FALSE))</f>
        <v>1</v>
      </c>
      <c r="E147">
        <f>SIGN(VLOOKUP($A147,rets_weighted!$A:$H,COLUMN(E$4),FALSE))</f>
        <v>1</v>
      </c>
      <c r="F147">
        <f>SIGN(VLOOKUP($A147,rets_weighted!$A:$H,COLUMN(F$4),FALSE))</f>
        <v>-1</v>
      </c>
      <c r="G147">
        <f>SIGN(VLOOKUP($A147,rets_weighted!$A:$H,COLUMN(G$4),FALSE))</f>
        <v>-1</v>
      </c>
      <c r="H147">
        <f>SIGN(VLOOKUP($A147,rets_weighted!$A:$H,COLUMN(H$4),FALSE))</f>
        <v>-1</v>
      </c>
    </row>
    <row r="148" spans="1:8" x14ac:dyDescent="0.35">
      <c r="A148" s="2">
        <v>37225</v>
      </c>
      <c r="B148">
        <f>SIGN(VLOOKUP($A148,rets_weighted!$A:$H,COLUMN(B$4),FALSE))</f>
        <v>-1</v>
      </c>
      <c r="C148">
        <f>SIGN(VLOOKUP($A148,rets_weighted!$A:$H,COLUMN(C$4),FALSE))</f>
        <v>-1</v>
      </c>
      <c r="D148">
        <f>SIGN(VLOOKUP($A148,rets_weighted!$A:$H,COLUMN(D$4),FALSE))</f>
        <v>1</v>
      </c>
      <c r="E148">
        <f>SIGN(VLOOKUP($A148,rets_weighted!$A:$H,COLUMN(E$4),FALSE))</f>
        <v>1</v>
      </c>
      <c r="F148">
        <f>SIGN(VLOOKUP($A148,rets_weighted!$A:$H,COLUMN(F$4),FALSE))</f>
        <v>-1</v>
      </c>
      <c r="G148">
        <f>SIGN(VLOOKUP($A148,rets_weighted!$A:$H,COLUMN(G$4),FALSE))</f>
        <v>-1</v>
      </c>
      <c r="H148">
        <f>SIGN(VLOOKUP($A148,rets_weighted!$A:$H,COLUMN(H$4),FALSE))</f>
        <v>-1</v>
      </c>
    </row>
    <row r="149" spans="1:8" x14ac:dyDescent="0.35">
      <c r="A149" s="2">
        <v>37256</v>
      </c>
      <c r="B149">
        <f>SIGN(VLOOKUP($A149,rets_weighted!$A:$H,COLUMN(B$4),FALSE))</f>
        <v>-1</v>
      </c>
      <c r="C149">
        <f>SIGN(VLOOKUP($A149,rets_weighted!$A:$H,COLUMN(C$4),FALSE))</f>
        <v>-1</v>
      </c>
      <c r="D149">
        <f>SIGN(VLOOKUP($A149,rets_weighted!$A:$H,COLUMN(D$4),FALSE))</f>
        <v>1</v>
      </c>
      <c r="E149">
        <f>SIGN(VLOOKUP($A149,rets_weighted!$A:$H,COLUMN(E$4),FALSE))</f>
        <v>1</v>
      </c>
      <c r="F149">
        <f>SIGN(VLOOKUP($A149,rets_weighted!$A:$H,COLUMN(F$4),FALSE))</f>
        <v>-1</v>
      </c>
      <c r="G149">
        <f>SIGN(VLOOKUP($A149,rets_weighted!$A:$H,COLUMN(G$4),FALSE))</f>
        <v>-1</v>
      </c>
      <c r="H149">
        <f>SIGN(VLOOKUP($A149,rets_weighted!$A:$H,COLUMN(H$4),FALSE))</f>
        <v>-1</v>
      </c>
    </row>
    <row r="150" spans="1:8" x14ac:dyDescent="0.35">
      <c r="A150" s="2">
        <v>37287</v>
      </c>
      <c r="B150">
        <f>SIGN(VLOOKUP($A150,rets_weighted!$A:$H,COLUMN(B$4),FALSE))</f>
        <v>-1</v>
      </c>
      <c r="C150">
        <f>SIGN(VLOOKUP($A150,rets_weighted!$A:$H,COLUMN(C$4),FALSE))</f>
        <v>1</v>
      </c>
      <c r="D150">
        <f>SIGN(VLOOKUP($A150,rets_weighted!$A:$H,COLUMN(D$4),FALSE))</f>
        <v>1</v>
      </c>
      <c r="E150">
        <f>SIGN(VLOOKUP($A150,rets_weighted!$A:$H,COLUMN(E$4),FALSE))</f>
        <v>1</v>
      </c>
      <c r="F150">
        <f>SIGN(VLOOKUP($A150,rets_weighted!$A:$H,COLUMN(F$4),FALSE))</f>
        <v>-1</v>
      </c>
      <c r="G150">
        <f>SIGN(VLOOKUP($A150,rets_weighted!$A:$H,COLUMN(G$4),FALSE))</f>
        <v>-1</v>
      </c>
      <c r="H150">
        <f>SIGN(VLOOKUP($A150,rets_weighted!$A:$H,COLUMN(H$4),FALSE))</f>
        <v>-1</v>
      </c>
    </row>
    <row r="151" spans="1:8" x14ac:dyDescent="0.35">
      <c r="A151" s="2">
        <v>37315</v>
      </c>
      <c r="B151">
        <f>SIGN(VLOOKUP($A151,rets_weighted!$A:$H,COLUMN(B$4),FALSE))</f>
        <v>-1</v>
      </c>
      <c r="C151">
        <f>SIGN(VLOOKUP($A151,rets_weighted!$A:$H,COLUMN(C$4),FALSE))</f>
        <v>1</v>
      </c>
      <c r="D151">
        <f>SIGN(VLOOKUP($A151,rets_weighted!$A:$H,COLUMN(D$4),FALSE))</f>
        <v>1</v>
      </c>
      <c r="E151">
        <f>SIGN(VLOOKUP($A151,rets_weighted!$A:$H,COLUMN(E$4),FALSE))</f>
        <v>1</v>
      </c>
      <c r="F151">
        <f>SIGN(VLOOKUP($A151,rets_weighted!$A:$H,COLUMN(F$4),FALSE))</f>
        <v>-1</v>
      </c>
      <c r="G151">
        <f>SIGN(VLOOKUP($A151,rets_weighted!$A:$H,COLUMN(G$4),FALSE))</f>
        <v>-1</v>
      </c>
      <c r="H151">
        <f>SIGN(VLOOKUP($A151,rets_weighted!$A:$H,COLUMN(H$4),FALSE))</f>
        <v>-1</v>
      </c>
    </row>
    <row r="152" spans="1:8" x14ac:dyDescent="0.35">
      <c r="A152" s="2">
        <v>37346</v>
      </c>
      <c r="B152">
        <f>SIGN(VLOOKUP($A152,rets_weighted!$A:$H,COLUMN(B$4),FALSE))</f>
        <v>-1</v>
      </c>
      <c r="C152">
        <f>SIGN(VLOOKUP($A152,rets_weighted!$A:$H,COLUMN(C$4),FALSE))</f>
        <v>1</v>
      </c>
      <c r="D152">
        <f>SIGN(VLOOKUP($A152,rets_weighted!$A:$H,COLUMN(D$4),FALSE))</f>
        <v>1</v>
      </c>
      <c r="E152">
        <f>SIGN(VLOOKUP($A152,rets_weighted!$A:$H,COLUMN(E$4),FALSE))</f>
        <v>1</v>
      </c>
      <c r="F152">
        <f>SIGN(VLOOKUP($A152,rets_weighted!$A:$H,COLUMN(F$4),FALSE))</f>
        <v>-1</v>
      </c>
      <c r="G152">
        <f>SIGN(VLOOKUP($A152,rets_weighted!$A:$H,COLUMN(G$4),FALSE))</f>
        <v>-1</v>
      </c>
      <c r="H152">
        <f>SIGN(VLOOKUP($A152,rets_weighted!$A:$H,COLUMN(H$4),FALSE))</f>
        <v>-1</v>
      </c>
    </row>
    <row r="153" spans="1:8" x14ac:dyDescent="0.35">
      <c r="A153" s="2">
        <v>37376</v>
      </c>
      <c r="B153">
        <f>SIGN(VLOOKUP($A153,rets_weighted!$A:$H,COLUMN(B$4),FALSE))</f>
        <v>-1</v>
      </c>
      <c r="C153">
        <f>SIGN(VLOOKUP($A153,rets_weighted!$A:$H,COLUMN(C$4),FALSE))</f>
        <v>1</v>
      </c>
      <c r="D153">
        <f>SIGN(VLOOKUP($A153,rets_weighted!$A:$H,COLUMN(D$4),FALSE))</f>
        <v>1</v>
      </c>
      <c r="E153">
        <f>SIGN(VLOOKUP($A153,rets_weighted!$A:$H,COLUMN(E$4),FALSE))</f>
        <v>1</v>
      </c>
      <c r="F153">
        <f>SIGN(VLOOKUP($A153,rets_weighted!$A:$H,COLUMN(F$4),FALSE))</f>
        <v>-1</v>
      </c>
      <c r="G153">
        <f>SIGN(VLOOKUP($A153,rets_weighted!$A:$H,COLUMN(G$4),FALSE))</f>
        <v>-1</v>
      </c>
      <c r="H153">
        <f>SIGN(VLOOKUP($A153,rets_weighted!$A:$H,COLUMN(H$4),FALSE))</f>
        <v>-1</v>
      </c>
    </row>
    <row r="154" spans="1:8" x14ac:dyDescent="0.35">
      <c r="A154" s="2">
        <v>37407</v>
      </c>
      <c r="B154">
        <f>SIGN(VLOOKUP($A154,rets_weighted!$A:$H,COLUMN(B$4),FALSE))</f>
        <v>-1</v>
      </c>
      <c r="C154">
        <f>SIGN(VLOOKUP($A154,rets_weighted!$A:$H,COLUMN(C$4),FALSE))</f>
        <v>1</v>
      </c>
      <c r="D154">
        <f>SIGN(VLOOKUP($A154,rets_weighted!$A:$H,COLUMN(D$4),FALSE))</f>
        <v>1</v>
      </c>
      <c r="E154">
        <f>SIGN(VLOOKUP($A154,rets_weighted!$A:$H,COLUMN(E$4),FALSE))</f>
        <v>1</v>
      </c>
      <c r="F154">
        <f>SIGN(VLOOKUP($A154,rets_weighted!$A:$H,COLUMN(F$4),FALSE))</f>
        <v>-1</v>
      </c>
      <c r="G154">
        <f>SIGN(VLOOKUP($A154,rets_weighted!$A:$H,COLUMN(G$4),FALSE))</f>
        <v>-1</v>
      </c>
      <c r="H154">
        <f>SIGN(VLOOKUP($A154,rets_weighted!$A:$H,COLUMN(H$4),FALSE))</f>
        <v>-1</v>
      </c>
    </row>
    <row r="155" spans="1:8" x14ac:dyDescent="0.35">
      <c r="A155" s="2">
        <v>37437</v>
      </c>
      <c r="B155">
        <f>SIGN(VLOOKUP($A155,rets_weighted!$A:$H,COLUMN(B$4),FALSE))</f>
        <v>-1</v>
      </c>
      <c r="C155">
        <f>SIGN(VLOOKUP($A155,rets_weighted!$A:$H,COLUMN(C$4),FALSE))</f>
        <v>1</v>
      </c>
      <c r="D155">
        <f>SIGN(VLOOKUP($A155,rets_weighted!$A:$H,COLUMN(D$4),FALSE))</f>
        <v>1</v>
      </c>
      <c r="E155">
        <f>SIGN(VLOOKUP($A155,rets_weighted!$A:$H,COLUMN(E$4),FALSE))</f>
        <v>1</v>
      </c>
      <c r="F155">
        <f>SIGN(VLOOKUP($A155,rets_weighted!$A:$H,COLUMN(F$4),FALSE))</f>
        <v>-1</v>
      </c>
      <c r="G155">
        <f>SIGN(VLOOKUP($A155,rets_weighted!$A:$H,COLUMN(G$4),FALSE))</f>
        <v>-1</v>
      </c>
      <c r="H155">
        <f>SIGN(VLOOKUP($A155,rets_weighted!$A:$H,COLUMN(H$4),FALSE))</f>
        <v>1</v>
      </c>
    </row>
    <row r="156" spans="1:8" x14ac:dyDescent="0.35">
      <c r="A156" s="2">
        <v>37468</v>
      </c>
      <c r="B156">
        <f>SIGN(VLOOKUP($A156,rets_weighted!$A:$H,COLUMN(B$4),FALSE))</f>
        <v>-1</v>
      </c>
      <c r="C156">
        <f>SIGN(VLOOKUP($A156,rets_weighted!$A:$H,COLUMN(C$4),FALSE))</f>
        <v>1</v>
      </c>
      <c r="D156">
        <f>SIGN(VLOOKUP($A156,rets_weighted!$A:$H,COLUMN(D$4),FALSE))</f>
        <v>1</v>
      </c>
      <c r="E156">
        <f>SIGN(VLOOKUP($A156,rets_weighted!$A:$H,COLUMN(E$4),FALSE))</f>
        <v>1</v>
      </c>
      <c r="F156">
        <f>SIGN(VLOOKUP($A156,rets_weighted!$A:$H,COLUMN(F$4),FALSE))</f>
        <v>-1</v>
      </c>
      <c r="G156">
        <f>SIGN(VLOOKUP($A156,rets_weighted!$A:$H,COLUMN(G$4),FALSE))</f>
        <v>-1</v>
      </c>
      <c r="H156">
        <f>SIGN(VLOOKUP($A156,rets_weighted!$A:$H,COLUMN(H$4),FALSE))</f>
        <v>1</v>
      </c>
    </row>
    <row r="157" spans="1:8" x14ac:dyDescent="0.35">
      <c r="A157" s="2">
        <v>37499</v>
      </c>
      <c r="B157">
        <f>SIGN(VLOOKUP($A157,rets_weighted!$A:$H,COLUMN(B$4),FALSE))</f>
        <v>-1</v>
      </c>
      <c r="C157">
        <f>SIGN(VLOOKUP($A157,rets_weighted!$A:$H,COLUMN(C$4),FALSE))</f>
        <v>1</v>
      </c>
      <c r="D157">
        <f>SIGN(VLOOKUP($A157,rets_weighted!$A:$H,COLUMN(D$4),FALSE))</f>
        <v>1</v>
      </c>
      <c r="E157">
        <f>SIGN(VLOOKUP($A157,rets_weighted!$A:$H,COLUMN(E$4),FALSE))</f>
        <v>1</v>
      </c>
      <c r="F157">
        <f>SIGN(VLOOKUP($A157,rets_weighted!$A:$H,COLUMN(F$4),FALSE))</f>
        <v>-1</v>
      </c>
      <c r="G157">
        <f>SIGN(VLOOKUP($A157,rets_weighted!$A:$H,COLUMN(G$4),FALSE))</f>
        <v>-1</v>
      </c>
      <c r="H157">
        <f>SIGN(VLOOKUP($A157,rets_weighted!$A:$H,COLUMN(H$4),FALSE))</f>
        <v>-1</v>
      </c>
    </row>
    <row r="158" spans="1:8" x14ac:dyDescent="0.35">
      <c r="A158" s="2">
        <v>37529</v>
      </c>
      <c r="B158">
        <f>SIGN(VLOOKUP($A158,rets_weighted!$A:$H,COLUMN(B$4),FALSE))</f>
        <v>1</v>
      </c>
      <c r="C158">
        <f>SIGN(VLOOKUP($A158,rets_weighted!$A:$H,COLUMN(C$4),FALSE))</f>
        <v>1</v>
      </c>
      <c r="D158">
        <f>SIGN(VLOOKUP($A158,rets_weighted!$A:$H,COLUMN(D$4),FALSE))</f>
        <v>1</v>
      </c>
      <c r="E158">
        <f>SIGN(VLOOKUP($A158,rets_weighted!$A:$H,COLUMN(E$4),FALSE))</f>
        <v>1</v>
      </c>
      <c r="F158">
        <f>SIGN(VLOOKUP($A158,rets_weighted!$A:$H,COLUMN(F$4),FALSE))</f>
        <v>-1</v>
      </c>
      <c r="G158">
        <f>SIGN(VLOOKUP($A158,rets_weighted!$A:$H,COLUMN(G$4),FALSE))</f>
        <v>-1</v>
      </c>
      <c r="H158">
        <f>SIGN(VLOOKUP($A158,rets_weighted!$A:$H,COLUMN(H$4),FALSE))</f>
        <v>-1</v>
      </c>
    </row>
    <row r="159" spans="1:8" x14ac:dyDescent="0.35">
      <c r="A159" s="2">
        <v>37560</v>
      </c>
      <c r="B159">
        <f>SIGN(VLOOKUP($A159,rets_weighted!$A:$H,COLUMN(B$4),FALSE))</f>
        <v>1</v>
      </c>
      <c r="C159">
        <f>SIGN(VLOOKUP($A159,rets_weighted!$A:$H,COLUMN(C$4),FALSE))</f>
        <v>1</v>
      </c>
      <c r="D159">
        <f>SIGN(VLOOKUP($A159,rets_weighted!$A:$H,COLUMN(D$4),FALSE))</f>
        <v>1</v>
      </c>
      <c r="E159">
        <f>SIGN(VLOOKUP($A159,rets_weighted!$A:$H,COLUMN(E$4),FALSE))</f>
        <v>1</v>
      </c>
      <c r="F159">
        <f>SIGN(VLOOKUP($A159,rets_weighted!$A:$H,COLUMN(F$4),FALSE))</f>
        <v>-1</v>
      </c>
      <c r="G159">
        <f>SIGN(VLOOKUP($A159,rets_weighted!$A:$H,COLUMN(G$4),FALSE))</f>
        <v>-1</v>
      </c>
      <c r="H159">
        <f>SIGN(VLOOKUP($A159,rets_weighted!$A:$H,COLUMN(H$4),FALSE))</f>
        <v>-1</v>
      </c>
    </row>
    <row r="160" spans="1:8" x14ac:dyDescent="0.35">
      <c r="A160" s="2">
        <v>37590</v>
      </c>
      <c r="B160">
        <f>SIGN(VLOOKUP($A160,rets_weighted!$A:$H,COLUMN(B$4),FALSE))</f>
        <v>1</v>
      </c>
      <c r="C160">
        <f>SIGN(VLOOKUP($A160,rets_weighted!$A:$H,COLUMN(C$4),FALSE))</f>
        <v>1</v>
      </c>
      <c r="D160">
        <f>SIGN(VLOOKUP($A160,rets_weighted!$A:$H,COLUMN(D$4),FALSE))</f>
        <v>1</v>
      </c>
      <c r="E160">
        <f>SIGN(VLOOKUP($A160,rets_weighted!$A:$H,COLUMN(E$4),FALSE))</f>
        <v>1</v>
      </c>
      <c r="F160">
        <f>SIGN(VLOOKUP($A160,rets_weighted!$A:$H,COLUMN(F$4),FALSE))</f>
        <v>-1</v>
      </c>
      <c r="G160">
        <f>SIGN(VLOOKUP($A160,rets_weighted!$A:$H,COLUMN(G$4),FALSE))</f>
        <v>-1</v>
      </c>
      <c r="H160">
        <f>SIGN(VLOOKUP($A160,rets_weighted!$A:$H,COLUMN(H$4),FALSE))</f>
        <v>-1</v>
      </c>
    </row>
    <row r="161" spans="1:8" x14ac:dyDescent="0.35">
      <c r="A161" s="2">
        <v>37621</v>
      </c>
      <c r="B161">
        <f>SIGN(VLOOKUP($A161,rets_weighted!$A:$H,COLUMN(B$4),FALSE))</f>
        <v>1</v>
      </c>
      <c r="C161">
        <f>SIGN(VLOOKUP($A161,rets_weighted!$A:$H,COLUMN(C$4),FALSE))</f>
        <v>1</v>
      </c>
      <c r="D161">
        <f>SIGN(VLOOKUP($A161,rets_weighted!$A:$H,COLUMN(D$4),FALSE))</f>
        <v>1</v>
      </c>
      <c r="E161">
        <f>SIGN(VLOOKUP($A161,rets_weighted!$A:$H,COLUMN(E$4),FALSE))</f>
        <v>1</v>
      </c>
      <c r="F161">
        <f>SIGN(VLOOKUP($A161,rets_weighted!$A:$H,COLUMN(F$4),FALSE))</f>
        <v>-1</v>
      </c>
      <c r="G161">
        <f>SIGN(VLOOKUP($A161,rets_weighted!$A:$H,COLUMN(G$4),FALSE))</f>
        <v>-1</v>
      </c>
      <c r="H161">
        <f>SIGN(VLOOKUP($A161,rets_weighted!$A:$H,COLUMN(H$4),FALSE))</f>
        <v>1</v>
      </c>
    </row>
    <row r="162" spans="1:8" x14ac:dyDescent="0.35">
      <c r="A162" s="2">
        <v>37652</v>
      </c>
      <c r="B162">
        <f>SIGN(VLOOKUP($A162,rets_weighted!$A:$H,COLUMN(B$4),FALSE))</f>
        <v>1</v>
      </c>
      <c r="C162">
        <f>SIGN(VLOOKUP($A162,rets_weighted!$A:$H,COLUMN(C$4),FALSE))</f>
        <v>1</v>
      </c>
      <c r="D162">
        <f>SIGN(VLOOKUP($A162,rets_weighted!$A:$H,COLUMN(D$4),FALSE))</f>
        <v>1</v>
      </c>
      <c r="E162">
        <f>SIGN(VLOOKUP($A162,rets_weighted!$A:$H,COLUMN(E$4),FALSE))</f>
        <v>1</v>
      </c>
      <c r="F162">
        <f>SIGN(VLOOKUP($A162,rets_weighted!$A:$H,COLUMN(F$4),FALSE))</f>
        <v>-1</v>
      </c>
      <c r="G162">
        <f>SIGN(VLOOKUP($A162,rets_weighted!$A:$H,COLUMN(G$4),FALSE))</f>
        <v>-1</v>
      </c>
      <c r="H162">
        <f>SIGN(VLOOKUP($A162,rets_weighted!$A:$H,COLUMN(H$4),FALSE))</f>
        <v>1</v>
      </c>
    </row>
    <row r="163" spans="1:8" x14ac:dyDescent="0.35">
      <c r="A163" s="2">
        <v>37680</v>
      </c>
      <c r="B163">
        <f>SIGN(VLOOKUP($A163,rets_weighted!$A:$H,COLUMN(B$4),FALSE))</f>
        <v>1</v>
      </c>
      <c r="C163">
        <f>SIGN(VLOOKUP($A163,rets_weighted!$A:$H,COLUMN(C$4),FALSE))</f>
        <v>1</v>
      </c>
      <c r="D163">
        <f>SIGN(VLOOKUP($A163,rets_weighted!$A:$H,COLUMN(D$4),FALSE))</f>
        <v>1</v>
      </c>
      <c r="E163">
        <f>SIGN(VLOOKUP($A163,rets_weighted!$A:$H,COLUMN(E$4),FALSE))</f>
        <v>1</v>
      </c>
      <c r="F163">
        <f>SIGN(VLOOKUP($A163,rets_weighted!$A:$H,COLUMN(F$4),FALSE))</f>
        <v>-1</v>
      </c>
      <c r="G163">
        <f>SIGN(VLOOKUP($A163,rets_weighted!$A:$H,COLUMN(G$4),FALSE))</f>
        <v>-1</v>
      </c>
      <c r="H163">
        <f>SIGN(VLOOKUP($A163,rets_weighted!$A:$H,COLUMN(H$4),FALSE))</f>
        <v>1</v>
      </c>
    </row>
    <row r="164" spans="1:8" x14ac:dyDescent="0.35">
      <c r="A164" s="2">
        <v>37711</v>
      </c>
      <c r="B164">
        <f>SIGN(VLOOKUP($A164,rets_weighted!$A:$H,COLUMN(B$4),FALSE))</f>
        <v>1</v>
      </c>
      <c r="C164">
        <f>SIGN(VLOOKUP($A164,rets_weighted!$A:$H,COLUMN(C$4),FALSE))</f>
        <v>1</v>
      </c>
      <c r="D164">
        <f>SIGN(VLOOKUP($A164,rets_weighted!$A:$H,COLUMN(D$4),FALSE))</f>
        <v>1</v>
      </c>
      <c r="E164">
        <f>SIGN(VLOOKUP($A164,rets_weighted!$A:$H,COLUMN(E$4),FALSE))</f>
        <v>1</v>
      </c>
      <c r="F164">
        <f>SIGN(VLOOKUP($A164,rets_weighted!$A:$H,COLUMN(F$4),FALSE))</f>
        <v>-1</v>
      </c>
      <c r="G164">
        <f>SIGN(VLOOKUP($A164,rets_weighted!$A:$H,COLUMN(G$4),FALSE))</f>
        <v>-1</v>
      </c>
      <c r="H164">
        <f>SIGN(VLOOKUP($A164,rets_weighted!$A:$H,COLUMN(H$4),FALSE))</f>
        <v>1</v>
      </c>
    </row>
    <row r="165" spans="1:8" x14ac:dyDescent="0.35">
      <c r="A165" s="2">
        <v>37741</v>
      </c>
      <c r="B165">
        <f>SIGN(VLOOKUP($A165,rets_weighted!$A:$H,COLUMN(B$4),FALSE))</f>
        <v>1</v>
      </c>
      <c r="C165">
        <f>SIGN(VLOOKUP($A165,rets_weighted!$A:$H,COLUMN(C$4),FALSE))</f>
        <v>1</v>
      </c>
      <c r="D165">
        <f>SIGN(VLOOKUP($A165,rets_weighted!$A:$H,COLUMN(D$4),FALSE))</f>
        <v>1</v>
      </c>
      <c r="E165">
        <f>SIGN(VLOOKUP($A165,rets_weighted!$A:$H,COLUMN(E$4),FALSE))</f>
        <v>1</v>
      </c>
      <c r="F165">
        <f>SIGN(VLOOKUP($A165,rets_weighted!$A:$H,COLUMN(F$4),FALSE))</f>
        <v>-1</v>
      </c>
      <c r="G165">
        <f>SIGN(VLOOKUP($A165,rets_weighted!$A:$H,COLUMN(G$4),FALSE))</f>
        <v>-1</v>
      </c>
      <c r="H165">
        <f>SIGN(VLOOKUP($A165,rets_weighted!$A:$H,COLUMN(H$4),FALSE))</f>
        <v>1</v>
      </c>
    </row>
    <row r="166" spans="1:8" x14ac:dyDescent="0.35">
      <c r="A166" s="2">
        <v>37772</v>
      </c>
      <c r="B166">
        <f>SIGN(VLOOKUP($A166,rets_weighted!$A:$H,COLUMN(B$4),FALSE))</f>
        <v>1</v>
      </c>
      <c r="C166">
        <f>SIGN(VLOOKUP($A166,rets_weighted!$A:$H,COLUMN(C$4),FALSE))</f>
        <v>1</v>
      </c>
      <c r="D166">
        <f>SIGN(VLOOKUP($A166,rets_weighted!$A:$H,COLUMN(D$4),FALSE))</f>
        <v>1</v>
      </c>
      <c r="E166">
        <f>SIGN(VLOOKUP($A166,rets_weighted!$A:$H,COLUMN(E$4),FALSE))</f>
        <v>1</v>
      </c>
      <c r="F166">
        <f>SIGN(VLOOKUP($A166,rets_weighted!$A:$H,COLUMN(F$4),FALSE))</f>
        <v>-1</v>
      </c>
      <c r="G166">
        <f>SIGN(VLOOKUP($A166,rets_weighted!$A:$H,COLUMN(G$4),FALSE))</f>
        <v>-1</v>
      </c>
      <c r="H166">
        <f>SIGN(VLOOKUP($A166,rets_weighted!$A:$H,COLUMN(H$4),FALSE))</f>
        <v>1</v>
      </c>
    </row>
    <row r="167" spans="1:8" x14ac:dyDescent="0.35">
      <c r="A167" s="2">
        <v>37802</v>
      </c>
      <c r="B167">
        <f>SIGN(VLOOKUP($A167,rets_weighted!$A:$H,COLUMN(B$4),FALSE))</f>
        <v>1</v>
      </c>
      <c r="C167">
        <f>SIGN(VLOOKUP($A167,rets_weighted!$A:$H,COLUMN(C$4),FALSE))</f>
        <v>1</v>
      </c>
      <c r="D167">
        <f>SIGN(VLOOKUP($A167,rets_weighted!$A:$H,COLUMN(D$4),FALSE))</f>
        <v>1</v>
      </c>
      <c r="E167">
        <f>SIGN(VLOOKUP($A167,rets_weighted!$A:$H,COLUMN(E$4),FALSE))</f>
        <v>1</v>
      </c>
      <c r="F167">
        <f>SIGN(VLOOKUP($A167,rets_weighted!$A:$H,COLUMN(F$4),FALSE))</f>
        <v>-1</v>
      </c>
      <c r="G167">
        <f>SIGN(VLOOKUP($A167,rets_weighted!$A:$H,COLUMN(G$4),FALSE))</f>
        <v>1</v>
      </c>
      <c r="H167">
        <f>SIGN(VLOOKUP($A167,rets_weighted!$A:$H,COLUMN(H$4),FALSE))</f>
        <v>-1</v>
      </c>
    </row>
    <row r="168" spans="1:8" x14ac:dyDescent="0.35">
      <c r="A168" s="2">
        <v>37833</v>
      </c>
      <c r="B168">
        <f>SIGN(VLOOKUP($A168,rets_weighted!$A:$H,COLUMN(B$4),FALSE))</f>
        <v>1</v>
      </c>
      <c r="C168">
        <f>SIGN(VLOOKUP($A168,rets_weighted!$A:$H,COLUMN(C$4),FALSE))</f>
        <v>1</v>
      </c>
      <c r="D168">
        <f>SIGN(VLOOKUP($A168,rets_weighted!$A:$H,COLUMN(D$4),FALSE))</f>
        <v>1</v>
      </c>
      <c r="E168">
        <f>SIGN(VLOOKUP($A168,rets_weighted!$A:$H,COLUMN(E$4),FALSE))</f>
        <v>1</v>
      </c>
      <c r="F168">
        <f>SIGN(VLOOKUP($A168,rets_weighted!$A:$H,COLUMN(F$4),FALSE))</f>
        <v>1</v>
      </c>
      <c r="G168">
        <f>SIGN(VLOOKUP($A168,rets_weighted!$A:$H,COLUMN(G$4),FALSE))</f>
        <v>1</v>
      </c>
      <c r="H168">
        <f>SIGN(VLOOKUP($A168,rets_weighted!$A:$H,COLUMN(H$4),FALSE))</f>
        <v>-1</v>
      </c>
    </row>
    <row r="169" spans="1:8" x14ac:dyDescent="0.35">
      <c r="A169" s="2">
        <v>37864</v>
      </c>
      <c r="B169">
        <f>SIGN(VLOOKUP($A169,rets_weighted!$A:$H,COLUMN(B$4),FALSE))</f>
        <v>1</v>
      </c>
      <c r="C169">
        <f>SIGN(VLOOKUP($A169,rets_weighted!$A:$H,COLUMN(C$4),FALSE))</f>
        <v>1</v>
      </c>
      <c r="D169">
        <f>SIGN(VLOOKUP($A169,rets_weighted!$A:$H,COLUMN(D$4),FALSE))</f>
        <v>-1</v>
      </c>
      <c r="E169">
        <f>SIGN(VLOOKUP($A169,rets_weighted!$A:$H,COLUMN(E$4),FALSE))</f>
        <v>1</v>
      </c>
      <c r="F169">
        <f>SIGN(VLOOKUP($A169,rets_weighted!$A:$H,COLUMN(F$4),FALSE))</f>
        <v>1</v>
      </c>
      <c r="G169">
        <f>SIGN(VLOOKUP($A169,rets_weighted!$A:$H,COLUMN(G$4),FALSE))</f>
        <v>1</v>
      </c>
      <c r="H169">
        <f>SIGN(VLOOKUP($A169,rets_weighted!$A:$H,COLUMN(H$4),FALSE))</f>
        <v>1</v>
      </c>
    </row>
    <row r="170" spans="1:8" x14ac:dyDescent="0.35">
      <c r="A170" s="2">
        <v>37894</v>
      </c>
      <c r="B170">
        <f>SIGN(VLOOKUP($A170,rets_weighted!$A:$H,COLUMN(B$4),FALSE))</f>
        <v>1</v>
      </c>
      <c r="C170">
        <f>SIGN(VLOOKUP($A170,rets_weighted!$A:$H,COLUMN(C$4),FALSE))</f>
        <v>1</v>
      </c>
      <c r="D170">
        <f>SIGN(VLOOKUP($A170,rets_weighted!$A:$H,COLUMN(D$4),FALSE))</f>
        <v>-1</v>
      </c>
      <c r="E170">
        <f>SIGN(VLOOKUP($A170,rets_weighted!$A:$H,COLUMN(E$4),FALSE))</f>
        <v>1</v>
      </c>
      <c r="F170">
        <f>SIGN(VLOOKUP($A170,rets_weighted!$A:$H,COLUMN(F$4),FALSE))</f>
        <v>1</v>
      </c>
      <c r="G170">
        <f>SIGN(VLOOKUP($A170,rets_weighted!$A:$H,COLUMN(G$4),FALSE))</f>
        <v>1</v>
      </c>
      <c r="H170">
        <f>SIGN(VLOOKUP($A170,rets_weighted!$A:$H,COLUMN(H$4),FALSE))</f>
        <v>1</v>
      </c>
    </row>
    <row r="171" spans="1:8" x14ac:dyDescent="0.35">
      <c r="A171" s="2">
        <v>37925</v>
      </c>
      <c r="B171">
        <f>SIGN(VLOOKUP($A171,rets_weighted!$A:$H,COLUMN(B$4),FALSE))</f>
        <v>1</v>
      </c>
      <c r="C171">
        <f>SIGN(VLOOKUP($A171,rets_weighted!$A:$H,COLUMN(C$4),FALSE))</f>
        <v>1</v>
      </c>
      <c r="D171">
        <f>SIGN(VLOOKUP($A171,rets_weighted!$A:$H,COLUMN(D$4),FALSE))</f>
        <v>-1</v>
      </c>
      <c r="E171">
        <f>SIGN(VLOOKUP($A171,rets_weighted!$A:$H,COLUMN(E$4),FALSE))</f>
        <v>1</v>
      </c>
      <c r="F171">
        <f>SIGN(VLOOKUP($A171,rets_weighted!$A:$H,COLUMN(F$4),FALSE))</f>
        <v>1</v>
      </c>
      <c r="G171">
        <f>SIGN(VLOOKUP($A171,rets_weighted!$A:$H,COLUMN(G$4),FALSE))</f>
        <v>1</v>
      </c>
      <c r="H171">
        <f>SIGN(VLOOKUP($A171,rets_weighted!$A:$H,COLUMN(H$4),FALSE))</f>
        <v>1</v>
      </c>
    </row>
    <row r="172" spans="1:8" x14ac:dyDescent="0.35">
      <c r="A172" s="2">
        <v>37955</v>
      </c>
      <c r="B172">
        <f>SIGN(VLOOKUP($A172,rets_weighted!$A:$H,COLUMN(B$4),FALSE))</f>
        <v>1</v>
      </c>
      <c r="C172">
        <f>SIGN(VLOOKUP($A172,rets_weighted!$A:$H,COLUMN(C$4),FALSE))</f>
        <v>1</v>
      </c>
      <c r="D172">
        <f>SIGN(VLOOKUP($A172,rets_weighted!$A:$H,COLUMN(D$4),FALSE))</f>
        <v>-1</v>
      </c>
      <c r="E172">
        <f>SIGN(VLOOKUP($A172,rets_weighted!$A:$H,COLUMN(E$4),FALSE))</f>
        <v>1</v>
      </c>
      <c r="F172">
        <f>SIGN(VLOOKUP($A172,rets_weighted!$A:$H,COLUMN(F$4),FALSE))</f>
        <v>1</v>
      </c>
      <c r="G172">
        <f>SIGN(VLOOKUP($A172,rets_weighted!$A:$H,COLUMN(G$4),FALSE))</f>
        <v>1</v>
      </c>
      <c r="H172">
        <f>SIGN(VLOOKUP($A172,rets_weighted!$A:$H,COLUMN(H$4),FALSE))</f>
        <v>1</v>
      </c>
    </row>
    <row r="173" spans="1:8" x14ac:dyDescent="0.35">
      <c r="A173" s="2">
        <v>37986</v>
      </c>
      <c r="B173">
        <f>SIGN(VLOOKUP($A173,rets_weighted!$A:$H,COLUMN(B$4),FALSE))</f>
        <v>1</v>
      </c>
      <c r="C173">
        <f>SIGN(VLOOKUP($A173,rets_weighted!$A:$H,COLUMN(C$4),FALSE))</f>
        <v>1</v>
      </c>
      <c r="D173">
        <f>SIGN(VLOOKUP($A173,rets_weighted!$A:$H,COLUMN(D$4),FALSE))</f>
        <v>-1</v>
      </c>
      <c r="E173">
        <f>SIGN(VLOOKUP($A173,rets_weighted!$A:$H,COLUMN(E$4),FALSE))</f>
        <v>1</v>
      </c>
      <c r="F173">
        <f>SIGN(VLOOKUP($A173,rets_weighted!$A:$H,COLUMN(F$4),FALSE))</f>
        <v>1</v>
      </c>
      <c r="G173">
        <f>SIGN(VLOOKUP($A173,rets_weighted!$A:$H,COLUMN(G$4),FALSE))</f>
        <v>1</v>
      </c>
      <c r="H173">
        <f>SIGN(VLOOKUP($A173,rets_weighted!$A:$H,COLUMN(H$4),FALSE))</f>
        <v>1</v>
      </c>
    </row>
    <row r="174" spans="1:8" x14ac:dyDescent="0.35">
      <c r="A174" s="2">
        <v>38017</v>
      </c>
      <c r="B174">
        <f>SIGN(VLOOKUP($A174,rets_weighted!$A:$H,COLUMN(B$4),FALSE))</f>
        <v>1</v>
      </c>
      <c r="C174">
        <f>SIGN(VLOOKUP($A174,rets_weighted!$A:$H,COLUMN(C$4),FALSE))</f>
        <v>1</v>
      </c>
      <c r="D174">
        <f>SIGN(VLOOKUP($A174,rets_weighted!$A:$H,COLUMN(D$4),FALSE))</f>
        <v>-1</v>
      </c>
      <c r="E174">
        <f>SIGN(VLOOKUP($A174,rets_weighted!$A:$H,COLUMN(E$4),FALSE))</f>
        <v>1</v>
      </c>
      <c r="F174">
        <f>SIGN(VLOOKUP($A174,rets_weighted!$A:$H,COLUMN(F$4),FALSE))</f>
        <v>1</v>
      </c>
      <c r="G174">
        <f>SIGN(VLOOKUP($A174,rets_weighted!$A:$H,COLUMN(G$4),FALSE))</f>
        <v>1</v>
      </c>
      <c r="H174">
        <f>SIGN(VLOOKUP($A174,rets_weighted!$A:$H,COLUMN(H$4),FALSE))</f>
        <v>1</v>
      </c>
    </row>
    <row r="175" spans="1:8" x14ac:dyDescent="0.35">
      <c r="A175" s="2">
        <v>38046</v>
      </c>
      <c r="B175">
        <f>SIGN(VLOOKUP($A175,rets_weighted!$A:$H,COLUMN(B$4),FALSE))</f>
        <v>1</v>
      </c>
      <c r="C175">
        <f>SIGN(VLOOKUP($A175,rets_weighted!$A:$H,COLUMN(C$4),FALSE))</f>
        <v>1</v>
      </c>
      <c r="D175">
        <f>SIGN(VLOOKUP($A175,rets_weighted!$A:$H,COLUMN(D$4),FALSE))</f>
        <v>-1</v>
      </c>
      <c r="E175">
        <f>SIGN(VLOOKUP($A175,rets_weighted!$A:$H,COLUMN(E$4),FALSE))</f>
        <v>1</v>
      </c>
      <c r="F175">
        <f>SIGN(VLOOKUP($A175,rets_weighted!$A:$H,COLUMN(F$4),FALSE))</f>
        <v>1</v>
      </c>
      <c r="G175">
        <f>SIGN(VLOOKUP($A175,rets_weighted!$A:$H,COLUMN(G$4),FALSE))</f>
        <v>1</v>
      </c>
      <c r="H175">
        <f>SIGN(VLOOKUP($A175,rets_weighted!$A:$H,COLUMN(H$4),FALSE))</f>
        <v>1</v>
      </c>
    </row>
    <row r="176" spans="1:8" x14ac:dyDescent="0.35">
      <c r="A176" s="2">
        <v>38077</v>
      </c>
      <c r="B176">
        <f>SIGN(VLOOKUP($A176,rets_weighted!$A:$H,COLUMN(B$4),FALSE))</f>
        <v>1</v>
      </c>
      <c r="C176">
        <f>SIGN(VLOOKUP($A176,rets_weighted!$A:$H,COLUMN(C$4),FALSE))</f>
        <v>1</v>
      </c>
      <c r="D176">
        <f>SIGN(VLOOKUP($A176,rets_weighted!$A:$H,COLUMN(D$4),FALSE))</f>
        <v>-1</v>
      </c>
      <c r="E176">
        <f>SIGN(VLOOKUP($A176,rets_weighted!$A:$H,COLUMN(E$4),FALSE))</f>
        <v>1</v>
      </c>
      <c r="F176">
        <f>SIGN(VLOOKUP($A176,rets_weighted!$A:$H,COLUMN(F$4),FALSE))</f>
        <v>1</v>
      </c>
      <c r="G176">
        <f>SIGN(VLOOKUP($A176,rets_weighted!$A:$H,COLUMN(G$4),FALSE))</f>
        <v>1</v>
      </c>
      <c r="H176">
        <f>SIGN(VLOOKUP($A176,rets_weighted!$A:$H,COLUMN(H$4),FALSE))</f>
        <v>1</v>
      </c>
    </row>
    <row r="177" spans="1:8" x14ac:dyDescent="0.35">
      <c r="A177" s="2">
        <v>38107</v>
      </c>
      <c r="B177">
        <f>SIGN(VLOOKUP($A177,rets_weighted!$A:$H,COLUMN(B$4),FALSE))</f>
        <v>1</v>
      </c>
      <c r="C177">
        <f>SIGN(VLOOKUP($A177,rets_weighted!$A:$H,COLUMN(C$4),FALSE))</f>
        <v>1</v>
      </c>
      <c r="D177">
        <f>SIGN(VLOOKUP($A177,rets_weighted!$A:$H,COLUMN(D$4),FALSE))</f>
        <v>-1</v>
      </c>
      <c r="E177">
        <f>SIGN(VLOOKUP($A177,rets_weighted!$A:$H,COLUMN(E$4),FALSE))</f>
        <v>1</v>
      </c>
      <c r="F177">
        <f>SIGN(VLOOKUP($A177,rets_weighted!$A:$H,COLUMN(F$4),FALSE))</f>
        <v>1</v>
      </c>
      <c r="G177">
        <f>SIGN(VLOOKUP($A177,rets_weighted!$A:$H,COLUMN(G$4),FALSE))</f>
        <v>1</v>
      </c>
      <c r="H177">
        <f>SIGN(VLOOKUP($A177,rets_weighted!$A:$H,COLUMN(H$4),FALSE))</f>
        <v>1</v>
      </c>
    </row>
    <row r="178" spans="1:8" x14ac:dyDescent="0.35">
      <c r="A178" s="2">
        <v>38138</v>
      </c>
      <c r="B178">
        <f>SIGN(VLOOKUP($A178,rets_weighted!$A:$H,COLUMN(B$4),FALSE))</f>
        <v>1</v>
      </c>
      <c r="C178">
        <f>SIGN(VLOOKUP($A178,rets_weighted!$A:$H,COLUMN(C$4),FALSE))</f>
        <v>1</v>
      </c>
      <c r="D178">
        <f>SIGN(VLOOKUP($A178,rets_weighted!$A:$H,COLUMN(D$4),FALSE))</f>
        <v>-1</v>
      </c>
      <c r="E178">
        <f>SIGN(VLOOKUP($A178,rets_weighted!$A:$H,COLUMN(E$4),FALSE))</f>
        <v>-1</v>
      </c>
      <c r="F178">
        <f>SIGN(VLOOKUP($A178,rets_weighted!$A:$H,COLUMN(F$4),FALSE))</f>
        <v>1</v>
      </c>
      <c r="G178">
        <f>SIGN(VLOOKUP($A178,rets_weighted!$A:$H,COLUMN(G$4),FALSE))</f>
        <v>1</v>
      </c>
      <c r="H178">
        <f>SIGN(VLOOKUP($A178,rets_weighted!$A:$H,COLUMN(H$4),FALSE))</f>
        <v>1</v>
      </c>
    </row>
    <row r="179" spans="1:8" x14ac:dyDescent="0.35">
      <c r="A179" s="2">
        <v>38168</v>
      </c>
      <c r="B179">
        <f>SIGN(VLOOKUP($A179,rets_weighted!$A:$H,COLUMN(B$4),FALSE))</f>
        <v>1</v>
      </c>
      <c r="C179">
        <f>SIGN(VLOOKUP($A179,rets_weighted!$A:$H,COLUMN(C$4),FALSE))</f>
        <v>1</v>
      </c>
      <c r="D179">
        <f>SIGN(VLOOKUP($A179,rets_weighted!$A:$H,COLUMN(D$4),FALSE))</f>
        <v>-1</v>
      </c>
      <c r="E179">
        <f>SIGN(VLOOKUP($A179,rets_weighted!$A:$H,COLUMN(E$4),FALSE))</f>
        <v>-1</v>
      </c>
      <c r="F179">
        <f>SIGN(VLOOKUP($A179,rets_weighted!$A:$H,COLUMN(F$4),FALSE))</f>
        <v>1</v>
      </c>
      <c r="G179">
        <f>SIGN(VLOOKUP($A179,rets_weighted!$A:$H,COLUMN(G$4),FALSE))</f>
        <v>1</v>
      </c>
      <c r="H179">
        <f>SIGN(VLOOKUP($A179,rets_weighted!$A:$H,COLUMN(H$4),FALSE))</f>
        <v>1</v>
      </c>
    </row>
    <row r="180" spans="1:8" x14ac:dyDescent="0.35">
      <c r="A180" s="2">
        <v>38199</v>
      </c>
      <c r="B180">
        <f>SIGN(VLOOKUP($A180,rets_weighted!$A:$H,COLUMN(B$4),FALSE))</f>
        <v>1</v>
      </c>
      <c r="C180">
        <f>SIGN(VLOOKUP($A180,rets_weighted!$A:$H,COLUMN(C$4),FALSE))</f>
        <v>1</v>
      </c>
      <c r="D180">
        <f>SIGN(VLOOKUP($A180,rets_weighted!$A:$H,COLUMN(D$4),FALSE))</f>
        <v>-1</v>
      </c>
      <c r="E180">
        <f>SIGN(VLOOKUP($A180,rets_weighted!$A:$H,COLUMN(E$4),FALSE))</f>
        <v>1</v>
      </c>
      <c r="F180">
        <f>SIGN(VLOOKUP($A180,rets_weighted!$A:$H,COLUMN(F$4),FALSE))</f>
        <v>1</v>
      </c>
      <c r="G180">
        <f>SIGN(VLOOKUP($A180,rets_weighted!$A:$H,COLUMN(G$4),FALSE))</f>
        <v>1</v>
      </c>
      <c r="H180">
        <f>SIGN(VLOOKUP($A180,rets_weighted!$A:$H,COLUMN(H$4),FALSE))</f>
        <v>1</v>
      </c>
    </row>
    <row r="181" spans="1:8" x14ac:dyDescent="0.35">
      <c r="A181" s="2">
        <v>38230</v>
      </c>
      <c r="B181">
        <f>SIGN(VLOOKUP($A181,rets_weighted!$A:$H,COLUMN(B$4),FALSE))</f>
        <v>1</v>
      </c>
      <c r="C181">
        <f>SIGN(VLOOKUP($A181,rets_weighted!$A:$H,COLUMN(C$4),FALSE))</f>
        <v>1</v>
      </c>
      <c r="D181">
        <f>SIGN(VLOOKUP($A181,rets_weighted!$A:$H,COLUMN(D$4),FALSE))</f>
        <v>1</v>
      </c>
      <c r="E181">
        <f>SIGN(VLOOKUP($A181,rets_weighted!$A:$H,COLUMN(E$4),FALSE))</f>
        <v>1</v>
      </c>
      <c r="F181">
        <f>SIGN(VLOOKUP($A181,rets_weighted!$A:$H,COLUMN(F$4),FALSE))</f>
        <v>1</v>
      </c>
      <c r="G181">
        <f>SIGN(VLOOKUP($A181,rets_weighted!$A:$H,COLUMN(G$4),FALSE))</f>
        <v>1</v>
      </c>
      <c r="H181">
        <f>SIGN(VLOOKUP($A181,rets_weighted!$A:$H,COLUMN(H$4),FALSE))</f>
        <v>1</v>
      </c>
    </row>
    <row r="182" spans="1:8" x14ac:dyDescent="0.35">
      <c r="A182" s="2">
        <v>38260</v>
      </c>
      <c r="B182">
        <f>SIGN(VLOOKUP($A182,rets_weighted!$A:$H,COLUMN(B$4),FALSE))</f>
        <v>1</v>
      </c>
      <c r="C182">
        <f>SIGN(VLOOKUP($A182,rets_weighted!$A:$H,COLUMN(C$4),FALSE))</f>
        <v>1</v>
      </c>
      <c r="D182">
        <f>SIGN(VLOOKUP($A182,rets_weighted!$A:$H,COLUMN(D$4),FALSE))</f>
        <v>1</v>
      </c>
      <c r="E182">
        <f>SIGN(VLOOKUP($A182,rets_weighted!$A:$H,COLUMN(E$4),FALSE))</f>
        <v>1</v>
      </c>
      <c r="F182">
        <f>SIGN(VLOOKUP($A182,rets_weighted!$A:$H,COLUMN(F$4),FALSE))</f>
        <v>1</v>
      </c>
      <c r="G182">
        <f>SIGN(VLOOKUP($A182,rets_weighted!$A:$H,COLUMN(G$4),FALSE))</f>
        <v>1</v>
      </c>
      <c r="H182">
        <f>SIGN(VLOOKUP($A182,rets_weighted!$A:$H,COLUMN(H$4),FALSE))</f>
        <v>1</v>
      </c>
    </row>
    <row r="183" spans="1:8" x14ac:dyDescent="0.35">
      <c r="A183" s="2">
        <v>38291</v>
      </c>
      <c r="B183">
        <f>SIGN(VLOOKUP($A183,rets_weighted!$A:$H,COLUMN(B$4),FALSE))</f>
        <v>1</v>
      </c>
      <c r="C183">
        <f>SIGN(VLOOKUP($A183,rets_weighted!$A:$H,COLUMN(C$4),FALSE))</f>
        <v>1</v>
      </c>
      <c r="D183">
        <f>SIGN(VLOOKUP($A183,rets_weighted!$A:$H,COLUMN(D$4),FALSE))</f>
        <v>1</v>
      </c>
      <c r="E183">
        <f>SIGN(VLOOKUP($A183,rets_weighted!$A:$H,COLUMN(E$4),FALSE))</f>
        <v>1</v>
      </c>
      <c r="F183">
        <f>SIGN(VLOOKUP($A183,rets_weighted!$A:$H,COLUMN(F$4),FALSE))</f>
        <v>1</v>
      </c>
      <c r="G183">
        <f>SIGN(VLOOKUP($A183,rets_weighted!$A:$H,COLUMN(G$4),FALSE))</f>
        <v>1</v>
      </c>
      <c r="H183">
        <f>SIGN(VLOOKUP($A183,rets_weighted!$A:$H,COLUMN(H$4),FALSE))</f>
        <v>1</v>
      </c>
    </row>
    <row r="184" spans="1:8" x14ac:dyDescent="0.35">
      <c r="A184" s="2">
        <v>38321</v>
      </c>
      <c r="B184">
        <f>SIGN(VLOOKUP($A184,rets_weighted!$A:$H,COLUMN(B$4),FALSE))</f>
        <v>1</v>
      </c>
      <c r="C184">
        <f>SIGN(VLOOKUP($A184,rets_weighted!$A:$H,COLUMN(C$4),FALSE))</f>
        <v>1</v>
      </c>
      <c r="D184">
        <f>SIGN(VLOOKUP($A184,rets_weighted!$A:$H,COLUMN(D$4),FALSE))</f>
        <v>1</v>
      </c>
      <c r="E184">
        <f>SIGN(VLOOKUP($A184,rets_weighted!$A:$H,COLUMN(E$4),FALSE))</f>
        <v>1</v>
      </c>
      <c r="F184">
        <f>SIGN(VLOOKUP($A184,rets_weighted!$A:$H,COLUMN(F$4),FALSE))</f>
        <v>1</v>
      </c>
      <c r="G184">
        <f>SIGN(VLOOKUP($A184,rets_weighted!$A:$H,COLUMN(G$4),FALSE))</f>
        <v>1</v>
      </c>
      <c r="H184">
        <f>SIGN(VLOOKUP($A184,rets_weighted!$A:$H,COLUMN(H$4),FALSE))</f>
        <v>1</v>
      </c>
    </row>
    <row r="185" spans="1:8" x14ac:dyDescent="0.35">
      <c r="A185" s="2">
        <v>38352</v>
      </c>
      <c r="B185">
        <f>SIGN(VLOOKUP($A185,rets_weighted!$A:$H,COLUMN(B$4),FALSE))</f>
        <v>1</v>
      </c>
      <c r="C185">
        <f>SIGN(VLOOKUP($A185,rets_weighted!$A:$H,COLUMN(C$4),FALSE))</f>
        <v>1</v>
      </c>
      <c r="D185">
        <f>SIGN(VLOOKUP($A185,rets_weighted!$A:$H,COLUMN(D$4),FALSE))</f>
        <v>1</v>
      </c>
      <c r="E185">
        <f>SIGN(VLOOKUP($A185,rets_weighted!$A:$H,COLUMN(E$4),FALSE))</f>
        <v>1</v>
      </c>
      <c r="F185">
        <f>SIGN(VLOOKUP($A185,rets_weighted!$A:$H,COLUMN(F$4),FALSE))</f>
        <v>1</v>
      </c>
      <c r="G185">
        <f>SIGN(VLOOKUP($A185,rets_weighted!$A:$H,COLUMN(G$4),FALSE))</f>
        <v>1</v>
      </c>
      <c r="H185">
        <f>SIGN(VLOOKUP($A185,rets_weighted!$A:$H,COLUMN(H$4),FALSE))</f>
        <v>1</v>
      </c>
    </row>
    <row r="186" spans="1:8" x14ac:dyDescent="0.35">
      <c r="A186" s="2">
        <v>38383</v>
      </c>
      <c r="B186">
        <f>SIGN(VLOOKUP($A186,rets_weighted!$A:$H,COLUMN(B$4),FALSE))</f>
        <v>1</v>
      </c>
      <c r="C186">
        <f>SIGN(VLOOKUP($A186,rets_weighted!$A:$H,COLUMN(C$4),FALSE))</f>
        <v>1</v>
      </c>
      <c r="D186">
        <f>SIGN(VLOOKUP($A186,rets_weighted!$A:$H,COLUMN(D$4),FALSE))</f>
        <v>1</v>
      </c>
      <c r="E186">
        <f>SIGN(VLOOKUP($A186,rets_weighted!$A:$H,COLUMN(E$4),FALSE))</f>
        <v>1</v>
      </c>
      <c r="F186">
        <f>SIGN(VLOOKUP($A186,rets_weighted!$A:$H,COLUMN(F$4),FALSE))</f>
        <v>1</v>
      </c>
      <c r="G186">
        <f>SIGN(VLOOKUP($A186,rets_weighted!$A:$H,COLUMN(G$4),FALSE))</f>
        <v>1</v>
      </c>
      <c r="H186">
        <f>SIGN(VLOOKUP($A186,rets_weighted!$A:$H,COLUMN(H$4),FALSE))</f>
        <v>1</v>
      </c>
    </row>
    <row r="187" spans="1:8" x14ac:dyDescent="0.35">
      <c r="A187" s="2">
        <v>38411</v>
      </c>
      <c r="B187">
        <f>SIGN(VLOOKUP($A187,rets_weighted!$A:$H,COLUMN(B$4),FALSE))</f>
        <v>1</v>
      </c>
      <c r="C187">
        <f>SIGN(VLOOKUP($A187,rets_weighted!$A:$H,COLUMN(C$4),FALSE))</f>
        <v>1</v>
      </c>
      <c r="D187">
        <f>SIGN(VLOOKUP($A187,rets_weighted!$A:$H,COLUMN(D$4),FALSE))</f>
        <v>1</v>
      </c>
      <c r="E187">
        <f>SIGN(VLOOKUP($A187,rets_weighted!$A:$H,COLUMN(E$4),FALSE))</f>
        <v>1</v>
      </c>
      <c r="F187">
        <f>SIGN(VLOOKUP($A187,rets_weighted!$A:$H,COLUMN(F$4),FALSE))</f>
        <v>1</v>
      </c>
      <c r="G187">
        <f>SIGN(VLOOKUP($A187,rets_weighted!$A:$H,COLUMN(G$4),FALSE))</f>
        <v>1</v>
      </c>
      <c r="H187">
        <f>SIGN(VLOOKUP($A187,rets_weighted!$A:$H,COLUMN(H$4),FALSE))</f>
        <v>1</v>
      </c>
    </row>
    <row r="188" spans="1:8" x14ac:dyDescent="0.35">
      <c r="A188" s="2">
        <v>38442</v>
      </c>
      <c r="B188">
        <f>SIGN(VLOOKUP($A188,rets_weighted!$A:$H,COLUMN(B$4),FALSE))</f>
        <v>1</v>
      </c>
      <c r="C188">
        <f>SIGN(VLOOKUP($A188,rets_weighted!$A:$H,COLUMN(C$4),FALSE))</f>
        <v>-1</v>
      </c>
      <c r="D188">
        <f>SIGN(VLOOKUP($A188,rets_weighted!$A:$H,COLUMN(D$4),FALSE))</f>
        <v>1</v>
      </c>
      <c r="E188">
        <f>SIGN(VLOOKUP($A188,rets_weighted!$A:$H,COLUMN(E$4),FALSE))</f>
        <v>-1</v>
      </c>
      <c r="F188">
        <f>SIGN(VLOOKUP($A188,rets_weighted!$A:$H,COLUMN(F$4),FALSE))</f>
        <v>1</v>
      </c>
      <c r="G188">
        <f>SIGN(VLOOKUP($A188,rets_weighted!$A:$H,COLUMN(G$4),FALSE))</f>
        <v>1</v>
      </c>
      <c r="H188">
        <f>SIGN(VLOOKUP($A188,rets_weighted!$A:$H,COLUMN(H$4),FALSE))</f>
        <v>-1</v>
      </c>
    </row>
    <row r="189" spans="1:8" x14ac:dyDescent="0.35">
      <c r="A189" s="2">
        <v>38472</v>
      </c>
      <c r="B189">
        <f>SIGN(VLOOKUP($A189,rets_weighted!$A:$H,COLUMN(B$4),FALSE))</f>
        <v>1</v>
      </c>
      <c r="C189">
        <f>SIGN(VLOOKUP($A189,rets_weighted!$A:$H,COLUMN(C$4),FALSE))</f>
        <v>1</v>
      </c>
      <c r="D189">
        <f>SIGN(VLOOKUP($A189,rets_weighted!$A:$H,COLUMN(D$4),FALSE))</f>
        <v>1</v>
      </c>
      <c r="E189">
        <f>SIGN(VLOOKUP($A189,rets_weighted!$A:$H,COLUMN(E$4),FALSE))</f>
        <v>1</v>
      </c>
      <c r="F189">
        <f>SIGN(VLOOKUP($A189,rets_weighted!$A:$H,COLUMN(F$4),FALSE))</f>
        <v>1</v>
      </c>
      <c r="G189">
        <f>SIGN(VLOOKUP($A189,rets_weighted!$A:$H,COLUMN(G$4),FALSE))</f>
        <v>-1</v>
      </c>
      <c r="H189">
        <f>SIGN(VLOOKUP($A189,rets_weighted!$A:$H,COLUMN(H$4),FALSE))</f>
        <v>1</v>
      </c>
    </row>
    <row r="190" spans="1:8" x14ac:dyDescent="0.35">
      <c r="A190" s="2">
        <v>38503</v>
      </c>
      <c r="B190">
        <f>SIGN(VLOOKUP($A190,rets_weighted!$A:$H,COLUMN(B$4),FALSE))</f>
        <v>1</v>
      </c>
      <c r="C190">
        <f>SIGN(VLOOKUP($A190,rets_weighted!$A:$H,COLUMN(C$4),FALSE))</f>
        <v>1</v>
      </c>
      <c r="D190">
        <f>SIGN(VLOOKUP($A190,rets_weighted!$A:$H,COLUMN(D$4),FALSE))</f>
        <v>1</v>
      </c>
      <c r="E190">
        <f>SIGN(VLOOKUP($A190,rets_weighted!$A:$H,COLUMN(E$4),FALSE))</f>
        <v>1</v>
      </c>
      <c r="F190">
        <f>SIGN(VLOOKUP($A190,rets_weighted!$A:$H,COLUMN(F$4),FALSE))</f>
        <v>1</v>
      </c>
      <c r="G190">
        <f>SIGN(VLOOKUP($A190,rets_weighted!$A:$H,COLUMN(G$4),FALSE))</f>
        <v>1</v>
      </c>
      <c r="H190">
        <f>SIGN(VLOOKUP($A190,rets_weighted!$A:$H,COLUMN(H$4),FALSE))</f>
        <v>1</v>
      </c>
    </row>
    <row r="191" spans="1:8" x14ac:dyDescent="0.35">
      <c r="A191" s="2">
        <v>38533</v>
      </c>
      <c r="B191">
        <f>SIGN(VLOOKUP($A191,rets_weighted!$A:$H,COLUMN(B$4),FALSE))</f>
        <v>1</v>
      </c>
      <c r="C191">
        <f>SIGN(VLOOKUP($A191,rets_weighted!$A:$H,COLUMN(C$4),FALSE))</f>
        <v>1</v>
      </c>
      <c r="D191">
        <f>SIGN(VLOOKUP($A191,rets_weighted!$A:$H,COLUMN(D$4),FALSE))</f>
        <v>1</v>
      </c>
      <c r="E191">
        <f>SIGN(VLOOKUP($A191,rets_weighted!$A:$H,COLUMN(E$4),FALSE))</f>
        <v>1</v>
      </c>
      <c r="F191">
        <f>SIGN(VLOOKUP($A191,rets_weighted!$A:$H,COLUMN(F$4),FALSE))</f>
        <v>1</v>
      </c>
      <c r="G191">
        <f>SIGN(VLOOKUP($A191,rets_weighted!$A:$H,COLUMN(G$4),FALSE))</f>
        <v>-1</v>
      </c>
      <c r="H191">
        <f>SIGN(VLOOKUP($A191,rets_weighted!$A:$H,COLUMN(H$4),FALSE))</f>
        <v>-1</v>
      </c>
    </row>
    <row r="192" spans="1:8" x14ac:dyDescent="0.35">
      <c r="A192" s="2">
        <v>38564</v>
      </c>
      <c r="B192">
        <f>SIGN(VLOOKUP($A192,rets_weighted!$A:$H,COLUMN(B$4),FALSE))</f>
        <v>1</v>
      </c>
      <c r="C192">
        <f>SIGN(VLOOKUP($A192,rets_weighted!$A:$H,COLUMN(C$4),FALSE))</f>
        <v>1</v>
      </c>
      <c r="D192">
        <f>SIGN(VLOOKUP($A192,rets_weighted!$A:$H,COLUMN(D$4),FALSE))</f>
        <v>1</v>
      </c>
      <c r="E192">
        <f>SIGN(VLOOKUP($A192,rets_weighted!$A:$H,COLUMN(E$4),FALSE))</f>
        <v>1</v>
      </c>
      <c r="F192">
        <f>SIGN(VLOOKUP($A192,rets_weighted!$A:$H,COLUMN(F$4),FALSE))</f>
        <v>1</v>
      </c>
      <c r="G192">
        <f>SIGN(VLOOKUP($A192,rets_weighted!$A:$H,COLUMN(G$4),FALSE))</f>
        <v>1</v>
      </c>
      <c r="H192">
        <f>SIGN(VLOOKUP($A192,rets_weighted!$A:$H,COLUMN(H$4),FALSE))</f>
        <v>-1</v>
      </c>
    </row>
    <row r="193" spans="1:8" x14ac:dyDescent="0.35">
      <c r="A193" s="2">
        <v>38595</v>
      </c>
      <c r="B193">
        <f>SIGN(VLOOKUP($A193,rets_weighted!$A:$H,COLUMN(B$4),FALSE))</f>
        <v>1</v>
      </c>
      <c r="C193">
        <f>SIGN(VLOOKUP($A193,rets_weighted!$A:$H,COLUMN(C$4),FALSE))</f>
        <v>1</v>
      </c>
      <c r="D193">
        <f>SIGN(VLOOKUP($A193,rets_weighted!$A:$H,COLUMN(D$4),FALSE))</f>
        <v>1</v>
      </c>
      <c r="E193">
        <f>SIGN(VLOOKUP($A193,rets_weighted!$A:$H,COLUMN(E$4),FALSE))</f>
        <v>1</v>
      </c>
      <c r="F193">
        <f>SIGN(VLOOKUP($A193,rets_weighted!$A:$H,COLUMN(F$4),FALSE))</f>
        <v>1</v>
      </c>
      <c r="G193">
        <f>SIGN(VLOOKUP($A193,rets_weighted!$A:$H,COLUMN(G$4),FALSE))</f>
        <v>1</v>
      </c>
      <c r="H193">
        <f>SIGN(VLOOKUP($A193,rets_weighted!$A:$H,COLUMN(H$4),FALSE))</f>
        <v>-1</v>
      </c>
    </row>
    <row r="194" spans="1:8" x14ac:dyDescent="0.35">
      <c r="A194" s="2">
        <v>38625</v>
      </c>
      <c r="B194">
        <f>SIGN(VLOOKUP($A194,rets_weighted!$A:$H,COLUMN(B$4),FALSE))</f>
        <v>1</v>
      </c>
      <c r="C194">
        <f>SIGN(VLOOKUP($A194,rets_weighted!$A:$H,COLUMN(C$4),FALSE))</f>
        <v>1</v>
      </c>
      <c r="D194">
        <f>SIGN(VLOOKUP($A194,rets_weighted!$A:$H,COLUMN(D$4),FALSE))</f>
        <v>1</v>
      </c>
      <c r="E194">
        <f>SIGN(VLOOKUP($A194,rets_weighted!$A:$H,COLUMN(E$4),FALSE))</f>
        <v>-1</v>
      </c>
      <c r="F194">
        <f>SIGN(VLOOKUP($A194,rets_weighted!$A:$H,COLUMN(F$4),FALSE))</f>
        <v>1</v>
      </c>
      <c r="G194">
        <f>SIGN(VLOOKUP($A194,rets_weighted!$A:$H,COLUMN(G$4),FALSE))</f>
        <v>1</v>
      </c>
      <c r="H194">
        <f>SIGN(VLOOKUP($A194,rets_weighted!$A:$H,COLUMN(H$4),FALSE))</f>
        <v>-1</v>
      </c>
    </row>
    <row r="195" spans="1:8" x14ac:dyDescent="0.35">
      <c r="A195" s="2">
        <v>38656</v>
      </c>
      <c r="B195">
        <f>SIGN(VLOOKUP($A195,rets_weighted!$A:$H,COLUMN(B$4),FALSE))</f>
        <v>1</v>
      </c>
      <c r="C195">
        <f>SIGN(VLOOKUP($A195,rets_weighted!$A:$H,COLUMN(C$4),FALSE))</f>
        <v>1</v>
      </c>
      <c r="D195">
        <f>SIGN(VLOOKUP($A195,rets_weighted!$A:$H,COLUMN(D$4),FALSE))</f>
        <v>1</v>
      </c>
      <c r="E195">
        <f>SIGN(VLOOKUP($A195,rets_weighted!$A:$H,COLUMN(E$4),FALSE))</f>
        <v>-1</v>
      </c>
      <c r="F195">
        <f>SIGN(VLOOKUP($A195,rets_weighted!$A:$H,COLUMN(F$4),FALSE))</f>
        <v>1</v>
      </c>
      <c r="G195">
        <f>SIGN(VLOOKUP($A195,rets_weighted!$A:$H,COLUMN(G$4),FALSE))</f>
        <v>1</v>
      </c>
      <c r="H195">
        <f>SIGN(VLOOKUP($A195,rets_weighted!$A:$H,COLUMN(H$4),FALSE))</f>
        <v>-1</v>
      </c>
    </row>
    <row r="196" spans="1:8" x14ac:dyDescent="0.35">
      <c r="A196" s="2">
        <v>38686</v>
      </c>
      <c r="B196">
        <f>SIGN(VLOOKUP($A196,rets_weighted!$A:$H,COLUMN(B$4),FALSE))</f>
        <v>1</v>
      </c>
      <c r="C196">
        <f>SIGN(VLOOKUP($A196,rets_weighted!$A:$H,COLUMN(C$4),FALSE))</f>
        <v>1</v>
      </c>
      <c r="D196">
        <f>SIGN(VLOOKUP($A196,rets_weighted!$A:$H,COLUMN(D$4),FALSE))</f>
        <v>1</v>
      </c>
      <c r="E196">
        <f>SIGN(VLOOKUP($A196,rets_weighted!$A:$H,COLUMN(E$4),FALSE))</f>
        <v>-1</v>
      </c>
      <c r="F196">
        <f>SIGN(VLOOKUP($A196,rets_weighted!$A:$H,COLUMN(F$4),FALSE))</f>
        <v>1</v>
      </c>
      <c r="G196">
        <f>SIGN(VLOOKUP($A196,rets_weighted!$A:$H,COLUMN(G$4),FALSE))</f>
        <v>1</v>
      </c>
      <c r="H196">
        <f>SIGN(VLOOKUP($A196,rets_weighted!$A:$H,COLUMN(H$4),FALSE))</f>
        <v>-1</v>
      </c>
    </row>
    <row r="197" spans="1:8" x14ac:dyDescent="0.35">
      <c r="A197" s="2">
        <v>38717</v>
      </c>
      <c r="B197">
        <f>SIGN(VLOOKUP($A197,rets_weighted!$A:$H,COLUMN(B$4),FALSE))</f>
        <v>1</v>
      </c>
      <c r="C197">
        <f>SIGN(VLOOKUP($A197,rets_weighted!$A:$H,COLUMN(C$4),FALSE))</f>
        <v>1</v>
      </c>
      <c r="D197">
        <f>SIGN(VLOOKUP($A197,rets_weighted!$A:$H,COLUMN(D$4),FALSE))</f>
        <v>1</v>
      </c>
      <c r="E197">
        <f>SIGN(VLOOKUP($A197,rets_weighted!$A:$H,COLUMN(E$4),FALSE))</f>
        <v>-1</v>
      </c>
      <c r="F197">
        <f>SIGN(VLOOKUP($A197,rets_weighted!$A:$H,COLUMN(F$4),FALSE))</f>
        <v>1</v>
      </c>
      <c r="G197">
        <f>SIGN(VLOOKUP($A197,rets_weighted!$A:$H,COLUMN(G$4),FALSE))</f>
        <v>-1</v>
      </c>
      <c r="H197">
        <f>SIGN(VLOOKUP($A197,rets_weighted!$A:$H,COLUMN(H$4),FALSE))</f>
        <v>-1</v>
      </c>
    </row>
    <row r="198" spans="1:8" x14ac:dyDescent="0.35">
      <c r="A198" s="2">
        <v>38748</v>
      </c>
      <c r="B198">
        <f>SIGN(VLOOKUP($A198,rets_weighted!$A:$H,COLUMN(B$4),FALSE))</f>
        <v>1</v>
      </c>
      <c r="C198">
        <f>SIGN(VLOOKUP($A198,rets_weighted!$A:$H,COLUMN(C$4),FALSE))</f>
        <v>1</v>
      </c>
      <c r="D198">
        <f>SIGN(VLOOKUP($A198,rets_weighted!$A:$H,COLUMN(D$4),FALSE))</f>
        <v>-1</v>
      </c>
      <c r="E198">
        <f>SIGN(VLOOKUP($A198,rets_weighted!$A:$H,COLUMN(E$4),FALSE))</f>
        <v>-1</v>
      </c>
      <c r="F198">
        <f>SIGN(VLOOKUP($A198,rets_weighted!$A:$H,COLUMN(F$4),FALSE))</f>
        <v>1</v>
      </c>
      <c r="G198">
        <f>SIGN(VLOOKUP($A198,rets_weighted!$A:$H,COLUMN(G$4),FALSE))</f>
        <v>1</v>
      </c>
      <c r="H198">
        <f>SIGN(VLOOKUP($A198,rets_weighted!$A:$H,COLUMN(H$4),FALSE))</f>
        <v>-1</v>
      </c>
    </row>
    <row r="199" spans="1:8" x14ac:dyDescent="0.35">
      <c r="A199" s="2">
        <v>38776</v>
      </c>
      <c r="B199">
        <f>SIGN(VLOOKUP($A199,rets_weighted!$A:$H,COLUMN(B$4),FALSE))</f>
        <v>1</v>
      </c>
      <c r="C199">
        <f>SIGN(VLOOKUP($A199,rets_weighted!$A:$H,COLUMN(C$4),FALSE))</f>
        <v>1</v>
      </c>
      <c r="D199">
        <f>SIGN(VLOOKUP($A199,rets_weighted!$A:$H,COLUMN(D$4),FALSE))</f>
        <v>-1</v>
      </c>
      <c r="E199">
        <f>SIGN(VLOOKUP($A199,rets_weighted!$A:$H,COLUMN(E$4),FALSE))</f>
        <v>-1</v>
      </c>
      <c r="F199">
        <f>SIGN(VLOOKUP($A199,rets_weighted!$A:$H,COLUMN(F$4),FALSE))</f>
        <v>1</v>
      </c>
      <c r="G199">
        <f>SIGN(VLOOKUP($A199,rets_weighted!$A:$H,COLUMN(G$4),FALSE))</f>
        <v>1</v>
      </c>
      <c r="H199">
        <f>SIGN(VLOOKUP($A199,rets_weighted!$A:$H,COLUMN(H$4),FALSE))</f>
        <v>-1</v>
      </c>
    </row>
    <row r="200" spans="1:8" x14ac:dyDescent="0.35">
      <c r="A200" s="2">
        <v>38807</v>
      </c>
      <c r="B200">
        <f>SIGN(VLOOKUP($A200,rets_weighted!$A:$H,COLUMN(B$4),FALSE))</f>
        <v>-1</v>
      </c>
      <c r="C200">
        <f>SIGN(VLOOKUP($A200,rets_weighted!$A:$H,COLUMN(C$4),FALSE))</f>
        <v>1</v>
      </c>
      <c r="D200">
        <f>SIGN(VLOOKUP($A200,rets_weighted!$A:$H,COLUMN(D$4),FALSE))</f>
        <v>-1</v>
      </c>
      <c r="E200">
        <f>SIGN(VLOOKUP($A200,rets_weighted!$A:$H,COLUMN(E$4),FALSE))</f>
        <v>-1</v>
      </c>
      <c r="F200">
        <f>SIGN(VLOOKUP($A200,rets_weighted!$A:$H,COLUMN(F$4),FALSE))</f>
        <v>1</v>
      </c>
      <c r="G200">
        <f>SIGN(VLOOKUP($A200,rets_weighted!$A:$H,COLUMN(G$4),FALSE))</f>
        <v>1</v>
      </c>
      <c r="H200">
        <f>SIGN(VLOOKUP($A200,rets_weighted!$A:$H,COLUMN(H$4),FALSE))</f>
        <v>-1</v>
      </c>
    </row>
    <row r="201" spans="1:8" x14ac:dyDescent="0.35">
      <c r="A201" s="2">
        <v>38837</v>
      </c>
      <c r="B201">
        <f>SIGN(VLOOKUP($A201,rets_weighted!$A:$H,COLUMN(B$4),FALSE))</f>
        <v>1</v>
      </c>
      <c r="C201">
        <f>SIGN(VLOOKUP($A201,rets_weighted!$A:$H,COLUMN(C$4),FALSE))</f>
        <v>1</v>
      </c>
      <c r="D201">
        <f>SIGN(VLOOKUP($A201,rets_weighted!$A:$H,COLUMN(D$4),FALSE))</f>
        <v>-1</v>
      </c>
      <c r="E201">
        <f>SIGN(VLOOKUP($A201,rets_weighted!$A:$H,COLUMN(E$4),FALSE))</f>
        <v>-1</v>
      </c>
      <c r="F201">
        <f>SIGN(VLOOKUP($A201,rets_weighted!$A:$H,COLUMN(F$4),FALSE))</f>
        <v>1</v>
      </c>
      <c r="G201">
        <f>SIGN(VLOOKUP($A201,rets_weighted!$A:$H,COLUMN(G$4),FALSE))</f>
        <v>1</v>
      </c>
      <c r="H201">
        <f>SIGN(VLOOKUP($A201,rets_weighted!$A:$H,COLUMN(H$4),FALSE))</f>
        <v>-1</v>
      </c>
    </row>
    <row r="202" spans="1:8" x14ac:dyDescent="0.35">
      <c r="A202" s="2">
        <v>38868</v>
      </c>
      <c r="B202">
        <f>SIGN(VLOOKUP($A202,rets_weighted!$A:$H,COLUMN(B$4),FALSE))</f>
        <v>1</v>
      </c>
      <c r="C202">
        <f>SIGN(VLOOKUP($A202,rets_weighted!$A:$H,COLUMN(C$4),FALSE))</f>
        <v>1</v>
      </c>
      <c r="D202">
        <f>SIGN(VLOOKUP($A202,rets_weighted!$A:$H,COLUMN(D$4),FALSE))</f>
        <v>-1</v>
      </c>
      <c r="E202">
        <f>SIGN(VLOOKUP($A202,rets_weighted!$A:$H,COLUMN(E$4),FALSE))</f>
        <v>-1</v>
      </c>
      <c r="F202">
        <f>SIGN(VLOOKUP($A202,rets_weighted!$A:$H,COLUMN(F$4),FALSE))</f>
        <v>1</v>
      </c>
      <c r="G202">
        <f>SIGN(VLOOKUP($A202,rets_weighted!$A:$H,COLUMN(G$4),FALSE))</f>
        <v>-1</v>
      </c>
      <c r="H202">
        <f>SIGN(VLOOKUP($A202,rets_weighted!$A:$H,COLUMN(H$4),FALSE))</f>
        <v>-1</v>
      </c>
    </row>
    <row r="203" spans="1:8" x14ac:dyDescent="0.35">
      <c r="A203" s="2">
        <v>38898</v>
      </c>
      <c r="B203">
        <f>SIGN(VLOOKUP($A203,rets_weighted!$A:$H,COLUMN(B$4),FALSE))</f>
        <v>1</v>
      </c>
      <c r="C203">
        <f>SIGN(VLOOKUP($A203,rets_weighted!$A:$H,COLUMN(C$4),FALSE))</f>
        <v>1</v>
      </c>
      <c r="D203">
        <f>SIGN(VLOOKUP($A203,rets_weighted!$A:$H,COLUMN(D$4),FALSE))</f>
        <v>-1</v>
      </c>
      <c r="E203">
        <f>SIGN(VLOOKUP($A203,rets_weighted!$A:$H,COLUMN(E$4),FALSE))</f>
        <v>-1</v>
      </c>
      <c r="F203">
        <f>SIGN(VLOOKUP($A203,rets_weighted!$A:$H,COLUMN(F$4),FALSE))</f>
        <v>1</v>
      </c>
      <c r="G203">
        <f>SIGN(VLOOKUP($A203,rets_weighted!$A:$H,COLUMN(G$4),FALSE))</f>
        <v>1</v>
      </c>
      <c r="H203">
        <f>SIGN(VLOOKUP($A203,rets_weighted!$A:$H,COLUMN(H$4),FALSE))</f>
        <v>-1</v>
      </c>
    </row>
    <row r="204" spans="1:8" x14ac:dyDescent="0.35">
      <c r="A204" s="2">
        <v>38929</v>
      </c>
      <c r="B204">
        <f>SIGN(VLOOKUP($A204,rets_weighted!$A:$H,COLUMN(B$4),FALSE))</f>
        <v>1</v>
      </c>
      <c r="C204">
        <f>SIGN(VLOOKUP($A204,rets_weighted!$A:$H,COLUMN(C$4),FALSE))</f>
        <v>1</v>
      </c>
      <c r="D204">
        <f>SIGN(VLOOKUP($A204,rets_weighted!$A:$H,COLUMN(D$4),FALSE))</f>
        <v>-1</v>
      </c>
      <c r="E204">
        <f>SIGN(VLOOKUP($A204,rets_weighted!$A:$H,COLUMN(E$4),FALSE))</f>
        <v>-1</v>
      </c>
      <c r="F204">
        <f>SIGN(VLOOKUP($A204,rets_weighted!$A:$H,COLUMN(F$4),FALSE))</f>
        <v>1</v>
      </c>
      <c r="G204">
        <f>SIGN(VLOOKUP($A204,rets_weighted!$A:$H,COLUMN(G$4),FALSE))</f>
        <v>-1</v>
      </c>
      <c r="H204">
        <f>SIGN(VLOOKUP($A204,rets_weighted!$A:$H,COLUMN(H$4),FALSE))</f>
        <v>-1</v>
      </c>
    </row>
    <row r="205" spans="1:8" x14ac:dyDescent="0.35">
      <c r="A205" s="2">
        <v>38960</v>
      </c>
      <c r="B205">
        <f>SIGN(VLOOKUP($A205,rets_weighted!$A:$H,COLUMN(B$4),FALSE))</f>
        <v>-1</v>
      </c>
      <c r="C205">
        <f>SIGN(VLOOKUP($A205,rets_weighted!$A:$H,COLUMN(C$4),FALSE))</f>
        <v>1</v>
      </c>
      <c r="D205">
        <f>SIGN(VLOOKUP($A205,rets_weighted!$A:$H,COLUMN(D$4),FALSE))</f>
        <v>-1</v>
      </c>
      <c r="E205">
        <f>SIGN(VLOOKUP($A205,rets_weighted!$A:$H,COLUMN(E$4),FALSE))</f>
        <v>-1</v>
      </c>
      <c r="F205">
        <f>SIGN(VLOOKUP($A205,rets_weighted!$A:$H,COLUMN(F$4),FALSE))</f>
        <v>1</v>
      </c>
      <c r="G205">
        <f>SIGN(VLOOKUP($A205,rets_weighted!$A:$H,COLUMN(G$4),FALSE))</f>
        <v>-1</v>
      </c>
      <c r="H205">
        <f>SIGN(VLOOKUP($A205,rets_weighted!$A:$H,COLUMN(H$4),FALSE))</f>
        <v>-1</v>
      </c>
    </row>
    <row r="206" spans="1:8" x14ac:dyDescent="0.35">
      <c r="A206" s="2">
        <v>38990</v>
      </c>
      <c r="B206">
        <f>SIGN(VLOOKUP($A206,rets_weighted!$A:$H,COLUMN(B$4),FALSE))</f>
        <v>-1</v>
      </c>
      <c r="C206">
        <f>SIGN(VLOOKUP($A206,rets_weighted!$A:$H,COLUMN(C$4),FALSE))</f>
        <v>1</v>
      </c>
      <c r="D206">
        <f>SIGN(VLOOKUP($A206,rets_weighted!$A:$H,COLUMN(D$4),FALSE))</f>
        <v>1</v>
      </c>
      <c r="E206">
        <f>SIGN(VLOOKUP($A206,rets_weighted!$A:$H,COLUMN(E$4),FALSE))</f>
        <v>-1</v>
      </c>
      <c r="F206">
        <f>SIGN(VLOOKUP($A206,rets_weighted!$A:$H,COLUMN(F$4),FALSE))</f>
        <v>1</v>
      </c>
      <c r="G206">
        <f>SIGN(VLOOKUP($A206,rets_weighted!$A:$H,COLUMN(G$4),FALSE))</f>
        <v>-1</v>
      </c>
      <c r="H206">
        <f>SIGN(VLOOKUP($A206,rets_weighted!$A:$H,COLUMN(H$4),FALSE))</f>
        <v>-1</v>
      </c>
    </row>
    <row r="207" spans="1:8" x14ac:dyDescent="0.35">
      <c r="A207" s="2">
        <v>39021</v>
      </c>
      <c r="B207">
        <f>SIGN(VLOOKUP($A207,rets_weighted!$A:$H,COLUMN(B$4),FALSE))</f>
        <v>-1</v>
      </c>
      <c r="C207">
        <f>SIGN(VLOOKUP($A207,rets_weighted!$A:$H,COLUMN(C$4),FALSE))</f>
        <v>1</v>
      </c>
      <c r="D207">
        <f>SIGN(VLOOKUP($A207,rets_weighted!$A:$H,COLUMN(D$4),FALSE))</f>
        <v>1</v>
      </c>
      <c r="E207">
        <f>SIGN(VLOOKUP($A207,rets_weighted!$A:$H,COLUMN(E$4),FALSE))</f>
        <v>1</v>
      </c>
      <c r="F207">
        <f>SIGN(VLOOKUP($A207,rets_weighted!$A:$H,COLUMN(F$4),FALSE))</f>
        <v>1</v>
      </c>
      <c r="G207">
        <f>SIGN(VLOOKUP($A207,rets_weighted!$A:$H,COLUMN(G$4),FALSE))</f>
        <v>1</v>
      </c>
      <c r="H207">
        <f>SIGN(VLOOKUP($A207,rets_weighted!$A:$H,COLUMN(H$4),FALSE))</f>
        <v>-1</v>
      </c>
    </row>
    <row r="208" spans="1:8" x14ac:dyDescent="0.35">
      <c r="A208" s="2">
        <v>39051</v>
      </c>
      <c r="B208">
        <f>SIGN(VLOOKUP($A208,rets_weighted!$A:$H,COLUMN(B$4),FALSE))</f>
        <v>-1</v>
      </c>
      <c r="C208">
        <f>SIGN(VLOOKUP($A208,rets_weighted!$A:$H,COLUMN(C$4),FALSE))</f>
        <v>1</v>
      </c>
      <c r="D208">
        <f>SIGN(VLOOKUP($A208,rets_weighted!$A:$H,COLUMN(D$4),FALSE))</f>
        <v>1</v>
      </c>
      <c r="E208">
        <f>SIGN(VLOOKUP($A208,rets_weighted!$A:$H,COLUMN(E$4),FALSE))</f>
        <v>1</v>
      </c>
      <c r="F208">
        <f>SIGN(VLOOKUP($A208,rets_weighted!$A:$H,COLUMN(F$4),FALSE))</f>
        <v>1</v>
      </c>
      <c r="G208">
        <f>SIGN(VLOOKUP($A208,rets_weighted!$A:$H,COLUMN(G$4),FALSE))</f>
        <v>1</v>
      </c>
      <c r="H208">
        <f>SIGN(VLOOKUP($A208,rets_weighted!$A:$H,COLUMN(H$4),FALSE))</f>
        <v>-1</v>
      </c>
    </row>
    <row r="209" spans="1:8" x14ac:dyDescent="0.35">
      <c r="A209" s="2">
        <v>39082</v>
      </c>
      <c r="B209">
        <f>SIGN(VLOOKUP($A209,rets_weighted!$A:$H,COLUMN(B$4),FALSE))</f>
        <v>-1</v>
      </c>
      <c r="C209">
        <f>SIGN(VLOOKUP($A209,rets_weighted!$A:$H,COLUMN(C$4),FALSE))</f>
        <v>1</v>
      </c>
      <c r="D209">
        <f>SIGN(VLOOKUP($A209,rets_weighted!$A:$H,COLUMN(D$4),FALSE))</f>
        <v>1</v>
      </c>
      <c r="E209">
        <f>SIGN(VLOOKUP($A209,rets_weighted!$A:$H,COLUMN(E$4),FALSE))</f>
        <v>-1</v>
      </c>
      <c r="F209">
        <f>SIGN(VLOOKUP($A209,rets_weighted!$A:$H,COLUMN(F$4),FALSE))</f>
        <v>1</v>
      </c>
      <c r="G209">
        <f>SIGN(VLOOKUP($A209,rets_weighted!$A:$H,COLUMN(G$4),FALSE))</f>
        <v>1</v>
      </c>
      <c r="H209">
        <f>SIGN(VLOOKUP($A209,rets_weighted!$A:$H,COLUMN(H$4),FALSE))</f>
        <v>-1</v>
      </c>
    </row>
    <row r="210" spans="1:8" x14ac:dyDescent="0.35">
      <c r="A210" s="2">
        <v>39113</v>
      </c>
      <c r="B210">
        <f>SIGN(VLOOKUP($A210,rets_weighted!$A:$H,COLUMN(B$4),FALSE))</f>
        <v>-1</v>
      </c>
      <c r="C210">
        <f>SIGN(VLOOKUP($A210,rets_weighted!$A:$H,COLUMN(C$4),FALSE))</f>
        <v>1</v>
      </c>
      <c r="D210">
        <f>SIGN(VLOOKUP($A210,rets_weighted!$A:$H,COLUMN(D$4),FALSE))</f>
        <v>1</v>
      </c>
      <c r="E210">
        <f>SIGN(VLOOKUP($A210,rets_weighted!$A:$H,COLUMN(E$4),FALSE))</f>
        <v>-1</v>
      </c>
      <c r="F210">
        <f>SIGN(VLOOKUP($A210,rets_weighted!$A:$H,COLUMN(F$4),FALSE))</f>
        <v>1</v>
      </c>
      <c r="G210">
        <f>SIGN(VLOOKUP($A210,rets_weighted!$A:$H,COLUMN(G$4),FALSE))</f>
        <v>1</v>
      </c>
      <c r="H210">
        <f>SIGN(VLOOKUP($A210,rets_weighted!$A:$H,COLUMN(H$4),FALSE))</f>
        <v>-1</v>
      </c>
    </row>
    <row r="211" spans="1:8" x14ac:dyDescent="0.35">
      <c r="A211" s="2">
        <v>39141</v>
      </c>
      <c r="B211">
        <f>SIGN(VLOOKUP($A211,rets_weighted!$A:$H,COLUMN(B$4),FALSE))</f>
        <v>-1</v>
      </c>
      <c r="C211">
        <f>SIGN(VLOOKUP($A211,rets_weighted!$A:$H,COLUMN(C$4),FALSE))</f>
        <v>1</v>
      </c>
      <c r="D211">
        <f>SIGN(VLOOKUP($A211,rets_weighted!$A:$H,COLUMN(D$4),FALSE))</f>
        <v>1</v>
      </c>
      <c r="E211">
        <f>SIGN(VLOOKUP($A211,rets_weighted!$A:$H,COLUMN(E$4),FALSE))</f>
        <v>1</v>
      </c>
      <c r="F211">
        <f>SIGN(VLOOKUP($A211,rets_weighted!$A:$H,COLUMN(F$4),FALSE))</f>
        <v>1</v>
      </c>
      <c r="G211">
        <f>SIGN(VLOOKUP($A211,rets_weighted!$A:$H,COLUMN(G$4),FALSE))</f>
        <v>1</v>
      </c>
      <c r="H211">
        <f>SIGN(VLOOKUP($A211,rets_weighted!$A:$H,COLUMN(H$4),FALSE))</f>
        <v>-1</v>
      </c>
    </row>
    <row r="212" spans="1:8" x14ac:dyDescent="0.35">
      <c r="A212" s="2">
        <v>39172</v>
      </c>
      <c r="B212">
        <f>SIGN(VLOOKUP($A212,rets_weighted!$A:$H,COLUMN(B$4),FALSE))</f>
        <v>-1</v>
      </c>
      <c r="C212">
        <f>SIGN(VLOOKUP($A212,rets_weighted!$A:$H,COLUMN(C$4),FALSE))</f>
        <v>1</v>
      </c>
      <c r="D212">
        <f>SIGN(VLOOKUP($A212,rets_weighted!$A:$H,COLUMN(D$4),FALSE))</f>
        <v>1</v>
      </c>
      <c r="E212">
        <f>SIGN(VLOOKUP($A212,rets_weighted!$A:$H,COLUMN(E$4),FALSE))</f>
        <v>1</v>
      </c>
      <c r="F212">
        <f>SIGN(VLOOKUP($A212,rets_weighted!$A:$H,COLUMN(F$4),FALSE))</f>
        <v>1</v>
      </c>
      <c r="G212">
        <f>SIGN(VLOOKUP($A212,rets_weighted!$A:$H,COLUMN(G$4),FALSE))</f>
        <v>-1</v>
      </c>
      <c r="H212">
        <f>SIGN(VLOOKUP($A212,rets_weighted!$A:$H,COLUMN(H$4),FALSE))</f>
        <v>-1</v>
      </c>
    </row>
    <row r="213" spans="1:8" x14ac:dyDescent="0.35">
      <c r="A213" s="2">
        <v>39202</v>
      </c>
      <c r="B213">
        <f>SIGN(VLOOKUP($A213,rets_weighted!$A:$H,COLUMN(B$4),FALSE))</f>
        <v>-1</v>
      </c>
      <c r="C213">
        <f>SIGN(VLOOKUP($A213,rets_weighted!$A:$H,COLUMN(C$4),FALSE))</f>
        <v>-1</v>
      </c>
      <c r="D213">
        <f>SIGN(VLOOKUP($A213,rets_weighted!$A:$H,COLUMN(D$4),FALSE))</f>
        <v>1</v>
      </c>
      <c r="E213">
        <f>SIGN(VLOOKUP($A213,rets_weighted!$A:$H,COLUMN(E$4),FALSE))</f>
        <v>1</v>
      </c>
      <c r="F213">
        <f>SIGN(VLOOKUP($A213,rets_weighted!$A:$H,COLUMN(F$4),FALSE))</f>
        <v>1</v>
      </c>
      <c r="G213">
        <f>SIGN(VLOOKUP($A213,rets_weighted!$A:$H,COLUMN(G$4),FALSE))</f>
        <v>1</v>
      </c>
      <c r="H213">
        <f>SIGN(VLOOKUP($A213,rets_weighted!$A:$H,COLUMN(H$4),FALSE))</f>
        <v>-1</v>
      </c>
    </row>
    <row r="214" spans="1:8" x14ac:dyDescent="0.35">
      <c r="A214" s="2">
        <v>39233</v>
      </c>
      <c r="B214">
        <f>SIGN(VLOOKUP($A214,rets_weighted!$A:$H,COLUMN(B$4),FALSE))</f>
        <v>-1</v>
      </c>
      <c r="C214">
        <f>SIGN(VLOOKUP($A214,rets_weighted!$A:$H,COLUMN(C$4),FALSE))</f>
        <v>-1</v>
      </c>
      <c r="D214">
        <f>SIGN(VLOOKUP($A214,rets_weighted!$A:$H,COLUMN(D$4),FALSE))</f>
        <v>1</v>
      </c>
      <c r="E214">
        <f>SIGN(VLOOKUP($A214,rets_weighted!$A:$H,COLUMN(E$4),FALSE))</f>
        <v>1</v>
      </c>
      <c r="F214">
        <f>SIGN(VLOOKUP($A214,rets_weighted!$A:$H,COLUMN(F$4),FALSE))</f>
        <v>1</v>
      </c>
      <c r="G214">
        <f>SIGN(VLOOKUP($A214,rets_weighted!$A:$H,COLUMN(G$4),FALSE))</f>
        <v>1</v>
      </c>
      <c r="H214">
        <f>SIGN(VLOOKUP($A214,rets_weighted!$A:$H,COLUMN(H$4),FALSE))</f>
        <v>-1</v>
      </c>
    </row>
    <row r="215" spans="1:8" x14ac:dyDescent="0.35">
      <c r="A215" s="2">
        <v>39263</v>
      </c>
      <c r="B215">
        <f>SIGN(VLOOKUP($A215,rets_weighted!$A:$H,COLUMN(B$4),FALSE))</f>
        <v>-1</v>
      </c>
      <c r="C215">
        <f>SIGN(VLOOKUP($A215,rets_weighted!$A:$H,COLUMN(C$4),FALSE))</f>
        <v>-1</v>
      </c>
      <c r="D215">
        <f>SIGN(VLOOKUP($A215,rets_weighted!$A:$H,COLUMN(D$4),FALSE))</f>
        <v>1</v>
      </c>
      <c r="E215">
        <f>SIGN(VLOOKUP($A215,rets_weighted!$A:$H,COLUMN(E$4),FALSE))</f>
        <v>1</v>
      </c>
      <c r="F215">
        <f>SIGN(VLOOKUP($A215,rets_weighted!$A:$H,COLUMN(F$4),FALSE))</f>
        <v>1</v>
      </c>
      <c r="G215">
        <f>SIGN(VLOOKUP($A215,rets_weighted!$A:$H,COLUMN(G$4),FALSE))</f>
        <v>1</v>
      </c>
      <c r="H215">
        <f>SIGN(VLOOKUP($A215,rets_weighted!$A:$H,COLUMN(H$4),FALSE))</f>
        <v>-1</v>
      </c>
    </row>
    <row r="216" spans="1:8" x14ac:dyDescent="0.35">
      <c r="A216" s="2">
        <v>39294</v>
      </c>
      <c r="B216">
        <f>SIGN(VLOOKUP($A216,rets_weighted!$A:$H,COLUMN(B$4),FALSE))</f>
        <v>-1</v>
      </c>
      <c r="C216">
        <f>SIGN(VLOOKUP($A216,rets_weighted!$A:$H,COLUMN(C$4),FALSE))</f>
        <v>-1</v>
      </c>
      <c r="D216">
        <f>SIGN(VLOOKUP($A216,rets_weighted!$A:$H,COLUMN(D$4),FALSE))</f>
        <v>1</v>
      </c>
      <c r="E216">
        <f>SIGN(VLOOKUP($A216,rets_weighted!$A:$H,COLUMN(E$4),FALSE))</f>
        <v>1</v>
      </c>
      <c r="F216">
        <f>SIGN(VLOOKUP($A216,rets_weighted!$A:$H,COLUMN(F$4),FALSE))</f>
        <v>1</v>
      </c>
      <c r="G216">
        <f>SIGN(VLOOKUP($A216,rets_weighted!$A:$H,COLUMN(G$4),FALSE))</f>
        <v>1</v>
      </c>
      <c r="H216">
        <f>SIGN(VLOOKUP($A216,rets_weighted!$A:$H,COLUMN(H$4),FALSE))</f>
        <v>-1</v>
      </c>
    </row>
    <row r="217" spans="1:8" x14ac:dyDescent="0.35">
      <c r="A217" s="2">
        <v>39325</v>
      </c>
      <c r="B217">
        <f>SIGN(VLOOKUP($A217,rets_weighted!$A:$H,COLUMN(B$4),FALSE))</f>
        <v>-1</v>
      </c>
      <c r="C217">
        <f>SIGN(VLOOKUP($A217,rets_weighted!$A:$H,COLUMN(C$4),FALSE))</f>
        <v>1</v>
      </c>
      <c r="D217">
        <f>SIGN(VLOOKUP($A217,rets_weighted!$A:$H,COLUMN(D$4),FALSE))</f>
        <v>1</v>
      </c>
      <c r="E217">
        <f>SIGN(VLOOKUP($A217,rets_weighted!$A:$H,COLUMN(E$4),FALSE))</f>
        <v>1</v>
      </c>
      <c r="F217">
        <f>SIGN(VLOOKUP($A217,rets_weighted!$A:$H,COLUMN(F$4),FALSE))</f>
        <v>1</v>
      </c>
      <c r="G217">
        <f>SIGN(VLOOKUP($A217,rets_weighted!$A:$H,COLUMN(G$4),FALSE))</f>
        <v>1</v>
      </c>
      <c r="H217">
        <f>SIGN(VLOOKUP($A217,rets_weighted!$A:$H,COLUMN(H$4),FALSE))</f>
        <v>-1</v>
      </c>
    </row>
    <row r="218" spans="1:8" x14ac:dyDescent="0.35">
      <c r="A218" s="2">
        <v>39355</v>
      </c>
      <c r="B218">
        <f>SIGN(VLOOKUP($A218,rets_weighted!$A:$H,COLUMN(B$4),FALSE))</f>
        <v>1</v>
      </c>
      <c r="C218">
        <f>SIGN(VLOOKUP($A218,rets_weighted!$A:$H,COLUMN(C$4),FALSE))</f>
        <v>1</v>
      </c>
      <c r="D218">
        <f>SIGN(VLOOKUP($A218,rets_weighted!$A:$H,COLUMN(D$4),FALSE))</f>
        <v>1</v>
      </c>
      <c r="E218">
        <f>SIGN(VLOOKUP($A218,rets_weighted!$A:$H,COLUMN(E$4),FALSE))</f>
        <v>1</v>
      </c>
      <c r="F218">
        <f>SIGN(VLOOKUP($A218,rets_weighted!$A:$H,COLUMN(F$4),FALSE))</f>
        <v>1</v>
      </c>
      <c r="G218">
        <f>SIGN(VLOOKUP($A218,rets_weighted!$A:$H,COLUMN(G$4),FALSE))</f>
        <v>1</v>
      </c>
      <c r="H218">
        <f>SIGN(VLOOKUP($A218,rets_weighted!$A:$H,COLUMN(H$4),FALSE))</f>
        <v>-1</v>
      </c>
    </row>
    <row r="219" spans="1:8" x14ac:dyDescent="0.35">
      <c r="A219" s="2">
        <v>39386</v>
      </c>
      <c r="B219">
        <f>SIGN(VLOOKUP($A219,rets_weighted!$A:$H,COLUMN(B$4),FALSE))</f>
        <v>1</v>
      </c>
      <c r="C219">
        <f>SIGN(VLOOKUP($A219,rets_weighted!$A:$H,COLUMN(C$4),FALSE))</f>
        <v>1</v>
      </c>
      <c r="D219">
        <f>SIGN(VLOOKUP($A219,rets_weighted!$A:$H,COLUMN(D$4),FALSE))</f>
        <v>1</v>
      </c>
      <c r="E219">
        <f>SIGN(VLOOKUP($A219,rets_weighted!$A:$H,COLUMN(E$4),FALSE))</f>
        <v>1</v>
      </c>
      <c r="F219">
        <f>SIGN(VLOOKUP($A219,rets_weighted!$A:$H,COLUMN(F$4),FALSE))</f>
        <v>1</v>
      </c>
      <c r="G219">
        <f>SIGN(VLOOKUP($A219,rets_weighted!$A:$H,COLUMN(G$4),FALSE))</f>
        <v>1</v>
      </c>
      <c r="H219">
        <f>SIGN(VLOOKUP($A219,rets_weighted!$A:$H,COLUMN(H$4),FALSE))</f>
        <v>-1</v>
      </c>
    </row>
    <row r="220" spans="1:8" x14ac:dyDescent="0.35">
      <c r="A220" s="2">
        <v>39416</v>
      </c>
      <c r="B220">
        <f>SIGN(VLOOKUP($A220,rets_weighted!$A:$H,COLUMN(B$4),FALSE))</f>
        <v>1</v>
      </c>
      <c r="C220">
        <f>SIGN(VLOOKUP($A220,rets_weighted!$A:$H,COLUMN(C$4),FALSE))</f>
        <v>1</v>
      </c>
      <c r="D220">
        <f>SIGN(VLOOKUP($A220,rets_weighted!$A:$H,COLUMN(D$4),FALSE))</f>
        <v>1</v>
      </c>
      <c r="E220">
        <f>SIGN(VLOOKUP($A220,rets_weighted!$A:$H,COLUMN(E$4),FALSE))</f>
        <v>1</v>
      </c>
      <c r="F220">
        <f>SIGN(VLOOKUP($A220,rets_weighted!$A:$H,COLUMN(F$4),FALSE))</f>
        <v>1</v>
      </c>
      <c r="G220">
        <f>SIGN(VLOOKUP($A220,rets_weighted!$A:$H,COLUMN(G$4),FALSE))</f>
        <v>1</v>
      </c>
      <c r="H220">
        <f>SIGN(VLOOKUP($A220,rets_weighted!$A:$H,COLUMN(H$4),FALSE))</f>
        <v>-1</v>
      </c>
    </row>
    <row r="221" spans="1:8" x14ac:dyDescent="0.35">
      <c r="A221" s="2">
        <v>39447</v>
      </c>
      <c r="B221">
        <f>SIGN(VLOOKUP($A221,rets_weighted!$A:$H,COLUMN(B$4),FALSE))</f>
        <v>1</v>
      </c>
      <c r="C221">
        <f>SIGN(VLOOKUP($A221,rets_weighted!$A:$H,COLUMN(C$4),FALSE))</f>
        <v>1</v>
      </c>
      <c r="D221">
        <f>SIGN(VLOOKUP($A221,rets_weighted!$A:$H,COLUMN(D$4),FALSE))</f>
        <v>1</v>
      </c>
      <c r="E221">
        <f>SIGN(VLOOKUP($A221,rets_weighted!$A:$H,COLUMN(E$4),FALSE))</f>
        <v>1</v>
      </c>
      <c r="F221">
        <f>SIGN(VLOOKUP($A221,rets_weighted!$A:$H,COLUMN(F$4),FALSE))</f>
        <v>-1</v>
      </c>
      <c r="G221">
        <f>SIGN(VLOOKUP($A221,rets_weighted!$A:$H,COLUMN(G$4),FALSE))</f>
        <v>1</v>
      </c>
      <c r="H221">
        <f>SIGN(VLOOKUP($A221,rets_weighted!$A:$H,COLUMN(H$4),FALSE))</f>
        <v>1</v>
      </c>
    </row>
    <row r="222" spans="1:8" x14ac:dyDescent="0.35">
      <c r="A222" s="2">
        <v>39478</v>
      </c>
      <c r="B222">
        <f>SIGN(VLOOKUP($A222,rets_weighted!$A:$H,COLUMN(B$4),FALSE))</f>
        <v>1</v>
      </c>
      <c r="C222">
        <f>SIGN(VLOOKUP($A222,rets_weighted!$A:$H,COLUMN(C$4),FALSE))</f>
        <v>1</v>
      </c>
      <c r="D222">
        <f>SIGN(VLOOKUP($A222,rets_weighted!$A:$H,COLUMN(D$4),FALSE))</f>
        <v>1</v>
      </c>
      <c r="E222">
        <f>SIGN(VLOOKUP($A222,rets_weighted!$A:$H,COLUMN(E$4),FALSE))</f>
        <v>1</v>
      </c>
      <c r="F222">
        <f>SIGN(VLOOKUP($A222,rets_weighted!$A:$H,COLUMN(F$4),FALSE))</f>
        <v>-1</v>
      </c>
      <c r="G222">
        <f>SIGN(VLOOKUP($A222,rets_weighted!$A:$H,COLUMN(G$4),FALSE))</f>
        <v>-1</v>
      </c>
      <c r="H222">
        <f>SIGN(VLOOKUP($A222,rets_weighted!$A:$H,COLUMN(H$4),FALSE))</f>
        <v>1</v>
      </c>
    </row>
    <row r="223" spans="1:8" x14ac:dyDescent="0.35">
      <c r="A223" s="2">
        <v>39507</v>
      </c>
      <c r="B223">
        <f>SIGN(VLOOKUP($A223,rets_weighted!$A:$H,COLUMN(B$4),FALSE))</f>
        <v>1</v>
      </c>
      <c r="C223">
        <f>SIGN(VLOOKUP($A223,rets_weighted!$A:$H,COLUMN(C$4),FALSE))</f>
        <v>1</v>
      </c>
      <c r="D223">
        <f>SIGN(VLOOKUP($A223,rets_weighted!$A:$H,COLUMN(D$4),FALSE))</f>
        <v>1</v>
      </c>
      <c r="E223">
        <f>SIGN(VLOOKUP($A223,rets_weighted!$A:$H,COLUMN(E$4),FALSE))</f>
        <v>1</v>
      </c>
      <c r="F223">
        <f>SIGN(VLOOKUP($A223,rets_weighted!$A:$H,COLUMN(F$4),FALSE))</f>
        <v>-1</v>
      </c>
      <c r="G223">
        <f>SIGN(VLOOKUP($A223,rets_weighted!$A:$H,COLUMN(G$4),FALSE))</f>
        <v>-1</v>
      </c>
      <c r="H223">
        <f>SIGN(VLOOKUP($A223,rets_weighted!$A:$H,COLUMN(H$4),FALSE))</f>
        <v>1</v>
      </c>
    </row>
    <row r="224" spans="1:8" x14ac:dyDescent="0.35">
      <c r="A224" s="2">
        <v>39538</v>
      </c>
      <c r="B224">
        <f>SIGN(VLOOKUP($A224,rets_weighted!$A:$H,COLUMN(B$4),FALSE))</f>
        <v>1</v>
      </c>
      <c r="C224">
        <f>SIGN(VLOOKUP($A224,rets_weighted!$A:$H,COLUMN(C$4),FALSE))</f>
        <v>1</v>
      </c>
      <c r="D224">
        <f>SIGN(VLOOKUP($A224,rets_weighted!$A:$H,COLUMN(D$4),FALSE))</f>
        <v>1</v>
      </c>
      <c r="E224">
        <f>SIGN(VLOOKUP($A224,rets_weighted!$A:$H,COLUMN(E$4),FALSE))</f>
        <v>1</v>
      </c>
      <c r="F224">
        <f>SIGN(VLOOKUP($A224,rets_weighted!$A:$H,COLUMN(F$4),FALSE))</f>
        <v>-1</v>
      </c>
      <c r="G224">
        <f>SIGN(VLOOKUP($A224,rets_weighted!$A:$H,COLUMN(G$4),FALSE))</f>
        <v>-1</v>
      </c>
      <c r="H224">
        <f>SIGN(VLOOKUP($A224,rets_weighted!$A:$H,COLUMN(H$4),FALSE))</f>
        <v>1</v>
      </c>
    </row>
    <row r="225" spans="1:8" x14ac:dyDescent="0.35">
      <c r="A225" s="2">
        <v>39568</v>
      </c>
      <c r="B225">
        <f>SIGN(VLOOKUP($A225,rets_weighted!$A:$H,COLUMN(B$4),FALSE))</f>
        <v>1</v>
      </c>
      <c r="C225">
        <f>SIGN(VLOOKUP($A225,rets_weighted!$A:$H,COLUMN(C$4),FALSE))</f>
        <v>1</v>
      </c>
      <c r="D225">
        <f>SIGN(VLOOKUP($A225,rets_weighted!$A:$H,COLUMN(D$4),FALSE))</f>
        <v>1</v>
      </c>
      <c r="E225">
        <f>SIGN(VLOOKUP($A225,rets_weighted!$A:$H,COLUMN(E$4),FALSE))</f>
        <v>1</v>
      </c>
      <c r="F225">
        <f>SIGN(VLOOKUP($A225,rets_weighted!$A:$H,COLUMN(F$4),FALSE))</f>
        <v>-1</v>
      </c>
      <c r="G225">
        <f>SIGN(VLOOKUP($A225,rets_weighted!$A:$H,COLUMN(G$4),FALSE))</f>
        <v>-1</v>
      </c>
      <c r="H225">
        <f>SIGN(VLOOKUP($A225,rets_weighted!$A:$H,COLUMN(H$4),FALSE))</f>
        <v>1</v>
      </c>
    </row>
    <row r="226" spans="1:8" x14ac:dyDescent="0.35">
      <c r="A226" s="2">
        <v>39599</v>
      </c>
      <c r="B226">
        <f>SIGN(VLOOKUP($A226,rets_weighted!$A:$H,COLUMN(B$4),FALSE))</f>
        <v>1</v>
      </c>
      <c r="C226">
        <f>SIGN(VLOOKUP($A226,rets_weighted!$A:$H,COLUMN(C$4),FALSE))</f>
        <v>1</v>
      </c>
      <c r="D226">
        <f>SIGN(VLOOKUP($A226,rets_weighted!$A:$H,COLUMN(D$4),FALSE))</f>
        <v>1</v>
      </c>
      <c r="E226">
        <f>SIGN(VLOOKUP($A226,rets_weighted!$A:$H,COLUMN(E$4),FALSE))</f>
        <v>1</v>
      </c>
      <c r="F226">
        <f>SIGN(VLOOKUP($A226,rets_weighted!$A:$H,COLUMN(F$4),FALSE))</f>
        <v>-1</v>
      </c>
      <c r="G226">
        <f>SIGN(VLOOKUP($A226,rets_weighted!$A:$H,COLUMN(G$4),FALSE))</f>
        <v>1</v>
      </c>
      <c r="H226">
        <f>SIGN(VLOOKUP($A226,rets_weighted!$A:$H,COLUMN(H$4),FALSE))</f>
        <v>1</v>
      </c>
    </row>
    <row r="227" spans="1:8" x14ac:dyDescent="0.35">
      <c r="A227" s="2">
        <v>39629</v>
      </c>
      <c r="B227">
        <f>SIGN(VLOOKUP($A227,rets_weighted!$A:$H,COLUMN(B$4),FALSE))</f>
        <v>1</v>
      </c>
      <c r="C227">
        <f>SIGN(VLOOKUP($A227,rets_weighted!$A:$H,COLUMN(C$4),FALSE))</f>
        <v>1</v>
      </c>
      <c r="D227">
        <f>SIGN(VLOOKUP($A227,rets_weighted!$A:$H,COLUMN(D$4),FALSE))</f>
        <v>1</v>
      </c>
      <c r="E227">
        <f>SIGN(VLOOKUP($A227,rets_weighted!$A:$H,COLUMN(E$4),FALSE))</f>
        <v>1</v>
      </c>
      <c r="F227">
        <f>SIGN(VLOOKUP($A227,rets_weighted!$A:$H,COLUMN(F$4),FALSE))</f>
        <v>-1</v>
      </c>
      <c r="G227">
        <f>SIGN(VLOOKUP($A227,rets_weighted!$A:$H,COLUMN(G$4),FALSE))</f>
        <v>-1</v>
      </c>
      <c r="H227">
        <f>SIGN(VLOOKUP($A227,rets_weighted!$A:$H,COLUMN(H$4),FALSE))</f>
        <v>1</v>
      </c>
    </row>
    <row r="228" spans="1:8" x14ac:dyDescent="0.35">
      <c r="A228" s="2">
        <v>39660</v>
      </c>
      <c r="B228">
        <f>SIGN(VLOOKUP($A228,rets_weighted!$A:$H,COLUMN(B$4),FALSE))</f>
        <v>1</v>
      </c>
      <c r="C228">
        <f>SIGN(VLOOKUP($A228,rets_weighted!$A:$H,COLUMN(C$4),FALSE))</f>
        <v>1</v>
      </c>
      <c r="D228">
        <f>SIGN(VLOOKUP($A228,rets_weighted!$A:$H,COLUMN(D$4),FALSE))</f>
        <v>1</v>
      </c>
      <c r="E228">
        <f>SIGN(VLOOKUP($A228,rets_weighted!$A:$H,COLUMN(E$4),FALSE))</f>
        <v>1</v>
      </c>
      <c r="F228">
        <f>SIGN(VLOOKUP($A228,rets_weighted!$A:$H,COLUMN(F$4),FALSE))</f>
        <v>-1</v>
      </c>
      <c r="G228">
        <f>SIGN(VLOOKUP($A228,rets_weighted!$A:$H,COLUMN(G$4),FALSE))</f>
        <v>-1</v>
      </c>
      <c r="H228">
        <f>SIGN(VLOOKUP($A228,rets_weighted!$A:$H,COLUMN(H$4),FALSE))</f>
        <v>1</v>
      </c>
    </row>
    <row r="229" spans="1:8" x14ac:dyDescent="0.35">
      <c r="A229" s="2">
        <v>39691</v>
      </c>
      <c r="B229">
        <f>SIGN(VLOOKUP($A229,rets_weighted!$A:$H,COLUMN(B$4),FALSE))</f>
        <v>1</v>
      </c>
      <c r="C229">
        <f>SIGN(VLOOKUP($A229,rets_weighted!$A:$H,COLUMN(C$4),FALSE))</f>
        <v>1</v>
      </c>
      <c r="D229">
        <f>SIGN(VLOOKUP($A229,rets_weighted!$A:$H,COLUMN(D$4),FALSE))</f>
        <v>1</v>
      </c>
      <c r="E229">
        <f>SIGN(VLOOKUP($A229,rets_weighted!$A:$H,COLUMN(E$4),FALSE))</f>
        <v>1</v>
      </c>
      <c r="F229">
        <f>SIGN(VLOOKUP($A229,rets_weighted!$A:$H,COLUMN(F$4),FALSE))</f>
        <v>-1</v>
      </c>
      <c r="G229">
        <f>SIGN(VLOOKUP($A229,rets_weighted!$A:$H,COLUMN(G$4),FALSE))</f>
        <v>-1</v>
      </c>
      <c r="H229">
        <f>SIGN(VLOOKUP($A229,rets_weighted!$A:$H,COLUMN(H$4),FALSE))</f>
        <v>1</v>
      </c>
    </row>
    <row r="230" spans="1:8" x14ac:dyDescent="0.35">
      <c r="A230" s="2">
        <v>39721</v>
      </c>
      <c r="B230">
        <f>SIGN(VLOOKUP($A230,rets_weighted!$A:$H,COLUMN(B$4),FALSE))</f>
        <v>1</v>
      </c>
      <c r="C230">
        <f>SIGN(VLOOKUP($A230,rets_weighted!$A:$H,COLUMN(C$4),FALSE))</f>
        <v>1</v>
      </c>
      <c r="D230">
        <f>SIGN(VLOOKUP($A230,rets_weighted!$A:$H,COLUMN(D$4),FALSE))</f>
        <v>1</v>
      </c>
      <c r="E230">
        <f>SIGN(VLOOKUP($A230,rets_weighted!$A:$H,COLUMN(E$4),FALSE))</f>
        <v>1</v>
      </c>
      <c r="F230">
        <f>SIGN(VLOOKUP($A230,rets_weighted!$A:$H,COLUMN(F$4),FALSE))</f>
        <v>-1</v>
      </c>
      <c r="G230">
        <f>SIGN(VLOOKUP($A230,rets_weighted!$A:$H,COLUMN(G$4),FALSE))</f>
        <v>-1</v>
      </c>
      <c r="H230">
        <f>SIGN(VLOOKUP($A230,rets_weighted!$A:$H,COLUMN(H$4),FALSE))</f>
        <v>1</v>
      </c>
    </row>
    <row r="231" spans="1:8" x14ac:dyDescent="0.35">
      <c r="A231" s="2">
        <v>39752</v>
      </c>
      <c r="B231">
        <f>SIGN(VLOOKUP($A231,rets_weighted!$A:$H,COLUMN(B$4),FALSE))</f>
        <v>-1</v>
      </c>
      <c r="C231">
        <f>SIGN(VLOOKUP($A231,rets_weighted!$A:$H,COLUMN(C$4),FALSE))</f>
        <v>-1</v>
      </c>
      <c r="D231">
        <f>SIGN(VLOOKUP($A231,rets_weighted!$A:$H,COLUMN(D$4),FALSE))</f>
        <v>1</v>
      </c>
      <c r="E231">
        <f>SIGN(VLOOKUP($A231,rets_weighted!$A:$H,COLUMN(E$4),FALSE))</f>
        <v>1</v>
      </c>
      <c r="F231">
        <f>SIGN(VLOOKUP($A231,rets_weighted!$A:$H,COLUMN(F$4),FALSE))</f>
        <v>-1</v>
      </c>
      <c r="G231">
        <f>SIGN(VLOOKUP($A231,rets_weighted!$A:$H,COLUMN(G$4),FALSE))</f>
        <v>-1</v>
      </c>
      <c r="H231">
        <f>SIGN(VLOOKUP($A231,rets_weighted!$A:$H,COLUMN(H$4),FALSE))</f>
        <v>1</v>
      </c>
    </row>
    <row r="232" spans="1:8" x14ac:dyDescent="0.35">
      <c r="A232" s="2">
        <v>39782</v>
      </c>
      <c r="B232">
        <f>SIGN(VLOOKUP($A232,rets_weighted!$A:$H,COLUMN(B$4),FALSE))</f>
        <v>-1</v>
      </c>
      <c r="C232">
        <f>SIGN(VLOOKUP($A232,rets_weighted!$A:$H,COLUMN(C$4),FALSE))</f>
        <v>1</v>
      </c>
      <c r="D232">
        <f>SIGN(VLOOKUP($A232,rets_weighted!$A:$H,COLUMN(D$4),FALSE))</f>
        <v>1</v>
      </c>
      <c r="E232">
        <f>SIGN(VLOOKUP($A232,rets_weighted!$A:$H,COLUMN(E$4),FALSE))</f>
        <v>1</v>
      </c>
      <c r="F232">
        <f>SIGN(VLOOKUP($A232,rets_weighted!$A:$H,COLUMN(F$4),FALSE))</f>
        <v>-1</v>
      </c>
      <c r="G232">
        <f>SIGN(VLOOKUP($A232,rets_weighted!$A:$H,COLUMN(G$4),FALSE))</f>
        <v>-1</v>
      </c>
      <c r="H232">
        <f>SIGN(VLOOKUP($A232,rets_weighted!$A:$H,COLUMN(H$4),FALSE))</f>
        <v>1</v>
      </c>
    </row>
    <row r="233" spans="1:8" x14ac:dyDescent="0.35">
      <c r="A233" s="2">
        <v>39813</v>
      </c>
      <c r="B233">
        <f>SIGN(VLOOKUP($A233,rets_weighted!$A:$H,COLUMN(B$4),FALSE))</f>
        <v>-1</v>
      </c>
      <c r="C233">
        <f>SIGN(VLOOKUP($A233,rets_weighted!$A:$H,COLUMN(C$4),FALSE))</f>
        <v>1</v>
      </c>
      <c r="D233">
        <f>SIGN(VLOOKUP($A233,rets_weighted!$A:$H,COLUMN(D$4),FALSE))</f>
        <v>1</v>
      </c>
      <c r="E233">
        <f>SIGN(VLOOKUP($A233,rets_weighted!$A:$H,COLUMN(E$4),FALSE))</f>
        <v>1</v>
      </c>
      <c r="F233">
        <f>SIGN(VLOOKUP($A233,rets_weighted!$A:$H,COLUMN(F$4),FALSE))</f>
        <v>-1</v>
      </c>
      <c r="G233">
        <f>SIGN(VLOOKUP($A233,rets_weighted!$A:$H,COLUMN(G$4),FALSE))</f>
        <v>-1</v>
      </c>
      <c r="H233">
        <f>SIGN(VLOOKUP($A233,rets_weighted!$A:$H,COLUMN(H$4),FALSE))</f>
        <v>1</v>
      </c>
    </row>
    <row r="234" spans="1:8" x14ac:dyDescent="0.35">
      <c r="A234" s="2">
        <v>39844</v>
      </c>
      <c r="B234">
        <f>SIGN(VLOOKUP($A234,rets_weighted!$A:$H,COLUMN(B$4),FALSE))</f>
        <v>-1</v>
      </c>
      <c r="C234">
        <f>SIGN(VLOOKUP($A234,rets_weighted!$A:$H,COLUMN(C$4),FALSE))</f>
        <v>-1</v>
      </c>
      <c r="D234">
        <f>SIGN(VLOOKUP($A234,rets_weighted!$A:$H,COLUMN(D$4),FALSE))</f>
        <v>1</v>
      </c>
      <c r="E234">
        <f>SIGN(VLOOKUP($A234,rets_weighted!$A:$H,COLUMN(E$4),FALSE))</f>
        <v>1</v>
      </c>
      <c r="F234">
        <f>SIGN(VLOOKUP($A234,rets_weighted!$A:$H,COLUMN(F$4),FALSE))</f>
        <v>-1</v>
      </c>
      <c r="G234">
        <f>SIGN(VLOOKUP($A234,rets_weighted!$A:$H,COLUMN(G$4),FALSE))</f>
        <v>-1</v>
      </c>
      <c r="H234">
        <f>SIGN(VLOOKUP($A234,rets_weighted!$A:$H,COLUMN(H$4),FALSE))</f>
        <v>1</v>
      </c>
    </row>
    <row r="235" spans="1:8" x14ac:dyDescent="0.35">
      <c r="A235" s="2">
        <v>39872</v>
      </c>
      <c r="B235">
        <f>SIGN(VLOOKUP($A235,rets_weighted!$A:$H,COLUMN(B$4),FALSE))</f>
        <v>-1</v>
      </c>
      <c r="C235">
        <f>SIGN(VLOOKUP($A235,rets_weighted!$A:$H,COLUMN(C$4),FALSE))</f>
        <v>-1</v>
      </c>
      <c r="D235">
        <f>SIGN(VLOOKUP($A235,rets_weighted!$A:$H,COLUMN(D$4),FALSE))</f>
        <v>1</v>
      </c>
      <c r="E235">
        <f>SIGN(VLOOKUP($A235,rets_weighted!$A:$H,COLUMN(E$4),FALSE))</f>
        <v>1</v>
      </c>
      <c r="F235">
        <f>SIGN(VLOOKUP($A235,rets_weighted!$A:$H,COLUMN(F$4),FALSE))</f>
        <v>-1</v>
      </c>
      <c r="G235">
        <f>SIGN(VLOOKUP($A235,rets_weighted!$A:$H,COLUMN(G$4),FALSE))</f>
        <v>-1</v>
      </c>
      <c r="H235">
        <f>SIGN(VLOOKUP($A235,rets_weighted!$A:$H,COLUMN(H$4),FALSE))</f>
        <v>1</v>
      </c>
    </row>
    <row r="236" spans="1:8" x14ac:dyDescent="0.35">
      <c r="A236" s="2">
        <v>39903</v>
      </c>
      <c r="B236">
        <f>SIGN(VLOOKUP($A236,rets_weighted!$A:$H,COLUMN(B$4),FALSE))</f>
        <v>-1</v>
      </c>
      <c r="C236">
        <f>SIGN(VLOOKUP($A236,rets_weighted!$A:$H,COLUMN(C$4),FALSE))</f>
        <v>-1</v>
      </c>
      <c r="D236">
        <f>SIGN(VLOOKUP($A236,rets_weighted!$A:$H,COLUMN(D$4),FALSE))</f>
        <v>-1</v>
      </c>
      <c r="E236">
        <f>SIGN(VLOOKUP($A236,rets_weighted!$A:$H,COLUMN(E$4),FALSE))</f>
        <v>1</v>
      </c>
      <c r="F236">
        <f>SIGN(VLOOKUP($A236,rets_weighted!$A:$H,COLUMN(F$4),FALSE))</f>
        <v>-1</v>
      </c>
      <c r="G236">
        <f>SIGN(VLOOKUP($A236,rets_weighted!$A:$H,COLUMN(G$4),FALSE))</f>
        <v>-1</v>
      </c>
      <c r="H236">
        <f>SIGN(VLOOKUP($A236,rets_weighted!$A:$H,COLUMN(H$4),FALSE))</f>
        <v>-1</v>
      </c>
    </row>
    <row r="237" spans="1:8" x14ac:dyDescent="0.35">
      <c r="A237" s="2">
        <v>39933</v>
      </c>
      <c r="B237">
        <f>SIGN(VLOOKUP($A237,rets_weighted!$A:$H,COLUMN(B$4),FALSE))</f>
        <v>-1</v>
      </c>
      <c r="C237">
        <f>SIGN(VLOOKUP($A237,rets_weighted!$A:$H,COLUMN(C$4),FALSE))</f>
        <v>1</v>
      </c>
      <c r="D237">
        <f>SIGN(VLOOKUP($A237,rets_weighted!$A:$H,COLUMN(D$4),FALSE))</f>
        <v>1</v>
      </c>
      <c r="E237">
        <f>SIGN(VLOOKUP($A237,rets_weighted!$A:$H,COLUMN(E$4),FALSE))</f>
        <v>1</v>
      </c>
      <c r="F237">
        <f>SIGN(VLOOKUP($A237,rets_weighted!$A:$H,COLUMN(F$4),FALSE))</f>
        <v>-1</v>
      </c>
      <c r="G237">
        <f>SIGN(VLOOKUP($A237,rets_weighted!$A:$H,COLUMN(G$4),FALSE))</f>
        <v>-1</v>
      </c>
      <c r="H237">
        <f>SIGN(VLOOKUP($A237,rets_weighted!$A:$H,COLUMN(H$4),FALSE))</f>
        <v>1</v>
      </c>
    </row>
    <row r="238" spans="1:8" x14ac:dyDescent="0.35">
      <c r="A238" s="2">
        <v>39964</v>
      </c>
      <c r="B238">
        <f>SIGN(VLOOKUP($A238,rets_weighted!$A:$H,COLUMN(B$4),FALSE))</f>
        <v>-1</v>
      </c>
      <c r="C238">
        <f>SIGN(VLOOKUP($A238,rets_weighted!$A:$H,COLUMN(C$4),FALSE))</f>
        <v>1</v>
      </c>
      <c r="D238">
        <f>SIGN(VLOOKUP($A238,rets_weighted!$A:$H,COLUMN(D$4),FALSE))</f>
        <v>1</v>
      </c>
      <c r="E238">
        <f>SIGN(VLOOKUP($A238,rets_weighted!$A:$H,COLUMN(E$4),FALSE))</f>
        <v>1</v>
      </c>
      <c r="F238">
        <f>SIGN(VLOOKUP($A238,rets_weighted!$A:$H,COLUMN(F$4),FALSE))</f>
        <v>-1</v>
      </c>
      <c r="G238">
        <f>SIGN(VLOOKUP($A238,rets_weighted!$A:$H,COLUMN(G$4),FALSE))</f>
        <v>-1</v>
      </c>
      <c r="H238">
        <f>SIGN(VLOOKUP($A238,rets_weighted!$A:$H,COLUMN(H$4),FALSE))</f>
        <v>1</v>
      </c>
    </row>
    <row r="239" spans="1:8" x14ac:dyDescent="0.35">
      <c r="A239" s="2">
        <v>39994</v>
      </c>
      <c r="B239">
        <f>SIGN(VLOOKUP($A239,rets_weighted!$A:$H,COLUMN(B$4),FALSE))</f>
        <v>-1</v>
      </c>
      <c r="C239">
        <f>SIGN(VLOOKUP($A239,rets_weighted!$A:$H,COLUMN(C$4),FALSE))</f>
        <v>-1</v>
      </c>
      <c r="D239">
        <f>SIGN(VLOOKUP($A239,rets_weighted!$A:$H,COLUMN(D$4),FALSE))</f>
        <v>1</v>
      </c>
      <c r="E239">
        <f>SIGN(VLOOKUP($A239,rets_weighted!$A:$H,COLUMN(E$4),FALSE))</f>
        <v>1</v>
      </c>
      <c r="F239">
        <f>SIGN(VLOOKUP($A239,rets_weighted!$A:$H,COLUMN(F$4),FALSE))</f>
        <v>-1</v>
      </c>
      <c r="G239">
        <f>SIGN(VLOOKUP($A239,rets_weighted!$A:$H,COLUMN(G$4),FALSE))</f>
        <v>-1</v>
      </c>
      <c r="H239">
        <f>SIGN(VLOOKUP($A239,rets_weighted!$A:$H,COLUMN(H$4),FALSE))</f>
        <v>1</v>
      </c>
    </row>
    <row r="240" spans="1:8" x14ac:dyDescent="0.35">
      <c r="A240" s="2">
        <v>40025</v>
      </c>
      <c r="B240">
        <f>SIGN(VLOOKUP($A240,rets_weighted!$A:$H,COLUMN(B$4),FALSE))</f>
        <v>-1</v>
      </c>
      <c r="C240">
        <f>SIGN(VLOOKUP($A240,rets_weighted!$A:$H,COLUMN(C$4),FALSE))</f>
        <v>1</v>
      </c>
      <c r="D240">
        <f>SIGN(VLOOKUP($A240,rets_weighted!$A:$H,COLUMN(D$4),FALSE))</f>
        <v>1</v>
      </c>
      <c r="E240">
        <f>SIGN(VLOOKUP($A240,rets_weighted!$A:$H,COLUMN(E$4),FALSE))</f>
        <v>1</v>
      </c>
      <c r="F240">
        <f>SIGN(VLOOKUP($A240,rets_weighted!$A:$H,COLUMN(F$4),FALSE))</f>
        <v>-1</v>
      </c>
      <c r="G240">
        <f>SIGN(VLOOKUP($A240,rets_weighted!$A:$H,COLUMN(G$4),FALSE))</f>
        <v>-1</v>
      </c>
      <c r="H240">
        <f>SIGN(VLOOKUP($A240,rets_weighted!$A:$H,COLUMN(H$4),FALSE))</f>
        <v>1</v>
      </c>
    </row>
    <row r="241" spans="1:8" x14ac:dyDescent="0.35">
      <c r="A241" s="2">
        <v>40056</v>
      </c>
      <c r="B241">
        <f>SIGN(VLOOKUP($A241,rets_weighted!$A:$H,COLUMN(B$4),FALSE))</f>
        <v>-1</v>
      </c>
      <c r="C241">
        <f>SIGN(VLOOKUP($A241,rets_weighted!$A:$H,COLUMN(C$4),FALSE))</f>
        <v>1</v>
      </c>
      <c r="D241">
        <f>SIGN(VLOOKUP($A241,rets_weighted!$A:$H,COLUMN(D$4),FALSE))</f>
        <v>1</v>
      </c>
      <c r="E241">
        <f>SIGN(VLOOKUP($A241,rets_weighted!$A:$H,COLUMN(E$4),FALSE))</f>
        <v>1</v>
      </c>
      <c r="F241">
        <f>SIGN(VLOOKUP($A241,rets_weighted!$A:$H,COLUMN(F$4),FALSE))</f>
        <v>-1</v>
      </c>
      <c r="G241">
        <f>SIGN(VLOOKUP($A241,rets_weighted!$A:$H,COLUMN(G$4),FALSE))</f>
        <v>-1</v>
      </c>
      <c r="H241">
        <f>SIGN(VLOOKUP($A241,rets_weighted!$A:$H,COLUMN(H$4),FALSE))</f>
        <v>1</v>
      </c>
    </row>
    <row r="242" spans="1:8" x14ac:dyDescent="0.35">
      <c r="A242" s="2">
        <v>40086</v>
      </c>
      <c r="B242">
        <f>SIGN(VLOOKUP($A242,rets_weighted!$A:$H,COLUMN(B$4),FALSE))</f>
        <v>-1</v>
      </c>
      <c r="C242">
        <f>SIGN(VLOOKUP($A242,rets_weighted!$A:$H,COLUMN(C$4),FALSE))</f>
        <v>1</v>
      </c>
      <c r="D242">
        <f>SIGN(VLOOKUP($A242,rets_weighted!$A:$H,COLUMN(D$4),FALSE))</f>
        <v>1</v>
      </c>
      <c r="E242">
        <f>SIGN(VLOOKUP($A242,rets_weighted!$A:$H,COLUMN(E$4),FALSE))</f>
        <v>1</v>
      </c>
      <c r="F242">
        <f>SIGN(VLOOKUP($A242,rets_weighted!$A:$H,COLUMN(F$4),FALSE))</f>
        <v>-1</v>
      </c>
      <c r="G242">
        <f>SIGN(VLOOKUP($A242,rets_weighted!$A:$H,COLUMN(G$4),FALSE))</f>
        <v>1</v>
      </c>
      <c r="H242">
        <f>SIGN(VLOOKUP($A242,rets_weighted!$A:$H,COLUMN(H$4),FALSE))</f>
        <v>1</v>
      </c>
    </row>
    <row r="243" spans="1:8" x14ac:dyDescent="0.35">
      <c r="A243" s="2">
        <v>40117</v>
      </c>
      <c r="B243">
        <f>SIGN(VLOOKUP($A243,rets_weighted!$A:$H,COLUMN(B$4),FALSE))</f>
        <v>-1</v>
      </c>
      <c r="C243">
        <f>SIGN(VLOOKUP($A243,rets_weighted!$A:$H,COLUMN(C$4),FALSE))</f>
        <v>1</v>
      </c>
      <c r="D243">
        <f>SIGN(VLOOKUP($A243,rets_weighted!$A:$H,COLUMN(D$4),FALSE))</f>
        <v>1</v>
      </c>
      <c r="E243">
        <f>SIGN(VLOOKUP($A243,rets_weighted!$A:$H,COLUMN(E$4),FALSE))</f>
        <v>1</v>
      </c>
      <c r="F243">
        <f>SIGN(VLOOKUP($A243,rets_weighted!$A:$H,COLUMN(F$4),FALSE))</f>
        <v>1</v>
      </c>
      <c r="G243">
        <f>SIGN(VLOOKUP($A243,rets_weighted!$A:$H,COLUMN(G$4),FALSE))</f>
        <v>1</v>
      </c>
      <c r="H243">
        <f>SIGN(VLOOKUP($A243,rets_weighted!$A:$H,COLUMN(H$4),FALSE))</f>
        <v>1</v>
      </c>
    </row>
    <row r="244" spans="1:8" x14ac:dyDescent="0.35">
      <c r="A244" s="2">
        <v>40147</v>
      </c>
      <c r="B244">
        <f>SIGN(VLOOKUP($A244,rets_weighted!$A:$H,COLUMN(B$4),FALSE))</f>
        <v>-1</v>
      </c>
      <c r="C244">
        <f>SIGN(VLOOKUP($A244,rets_weighted!$A:$H,COLUMN(C$4),FALSE))</f>
        <v>1</v>
      </c>
      <c r="D244">
        <f>SIGN(VLOOKUP($A244,rets_weighted!$A:$H,COLUMN(D$4),FALSE))</f>
        <v>1</v>
      </c>
      <c r="E244">
        <f>SIGN(VLOOKUP($A244,rets_weighted!$A:$H,COLUMN(E$4),FALSE))</f>
        <v>1</v>
      </c>
      <c r="F244">
        <f>SIGN(VLOOKUP($A244,rets_weighted!$A:$H,COLUMN(F$4),FALSE))</f>
        <v>1</v>
      </c>
      <c r="G244">
        <f>SIGN(VLOOKUP($A244,rets_weighted!$A:$H,COLUMN(G$4),FALSE))</f>
        <v>1</v>
      </c>
      <c r="H244">
        <f>SIGN(VLOOKUP($A244,rets_weighted!$A:$H,COLUMN(H$4),FALSE))</f>
        <v>1</v>
      </c>
    </row>
    <row r="245" spans="1:8" x14ac:dyDescent="0.35">
      <c r="A245" s="2">
        <v>40178</v>
      </c>
      <c r="B245">
        <f>SIGN(VLOOKUP($A245,rets_weighted!$A:$H,COLUMN(B$4),FALSE))</f>
        <v>1</v>
      </c>
      <c r="C245">
        <f>SIGN(VLOOKUP($A245,rets_weighted!$A:$H,COLUMN(C$4),FALSE))</f>
        <v>1</v>
      </c>
      <c r="D245">
        <f>SIGN(VLOOKUP($A245,rets_weighted!$A:$H,COLUMN(D$4),FALSE))</f>
        <v>1</v>
      </c>
      <c r="E245">
        <f>SIGN(VLOOKUP($A245,rets_weighted!$A:$H,COLUMN(E$4),FALSE))</f>
        <v>-1</v>
      </c>
      <c r="F245">
        <f>SIGN(VLOOKUP($A245,rets_weighted!$A:$H,COLUMN(F$4),FALSE))</f>
        <v>1</v>
      </c>
      <c r="G245">
        <f>SIGN(VLOOKUP($A245,rets_weighted!$A:$H,COLUMN(G$4),FALSE))</f>
        <v>1</v>
      </c>
      <c r="H245">
        <f>SIGN(VLOOKUP($A245,rets_weighted!$A:$H,COLUMN(H$4),FALSE))</f>
        <v>-1</v>
      </c>
    </row>
    <row r="246" spans="1:8" x14ac:dyDescent="0.35">
      <c r="A246" s="2">
        <v>40209</v>
      </c>
      <c r="B246">
        <f>SIGN(VLOOKUP($A246,rets_weighted!$A:$H,COLUMN(B$4),FALSE))</f>
        <v>1</v>
      </c>
      <c r="C246">
        <f>SIGN(VLOOKUP($A246,rets_weighted!$A:$H,COLUMN(C$4),FALSE))</f>
        <v>1</v>
      </c>
      <c r="D246">
        <f>SIGN(VLOOKUP($A246,rets_weighted!$A:$H,COLUMN(D$4),FALSE))</f>
        <v>1</v>
      </c>
      <c r="E246">
        <f>SIGN(VLOOKUP($A246,rets_weighted!$A:$H,COLUMN(E$4),FALSE))</f>
        <v>1</v>
      </c>
      <c r="F246">
        <f>SIGN(VLOOKUP($A246,rets_weighted!$A:$H,COLUMN(F$4),FALSE))</f>
        <v>1</v>
      </c>
      <c r="G246">
        <f>SIGN(VLOOKUP($A246,rets_weighted!$A:$H,COLUMN(G$4),FALSE))</f>
        <v>1</v>
      </c>
      <c r="H246">
        <f>SIGN(VLOOKUP($A246,rets_weighted!$A:$H,COLUMN(H$4),FALSE))</f>
        <v>-1</v>
      </c>
    </row>
    <row r="247" spans="1:8" x14ac:dyDescent="0.35">
      <c r="A247" s="2">
        <v>40237</v>
      </c>
      <c r="B247">
        <f>SIGN(VLOOKUP($A247,rets_weighted!$A:$H,COLUMN(B$4),FALSE))</f>
        <v>1</v>
      </c>
      <c r="C247">
        <f>SIGN(VLOOKUP($A247,rets_weighted!$A:$H,COLUMN(C$4),FALSE))</f>
        <v>1</v>
      </c>
      <c r="D247">
        <f>SIGN(VLOOKUP($A247,rets_weighted!$A:$H,COLUMN(D$4),FALSE))</f>
        <v>1</v>
      </c>
      <c r="E247">
        <f>SIGN(VLOOKUP($A247,rets_weighted!$A:$H,COLUMN(E$4),FALSE))</f>
        <v>1</v>
      </c>
      <c r="F247">
        <f>SIGN(VLOOKUP($A247,rets_weighted!$A:$H,COLUMN(F$4),FALSE))</f>
        <v>1</v>
      </c>
      <c r="G247">
        <f>SIGN(VLOOKUP($A247,rets_weighted!$A:$H,COLUMN(G$4),FALSE))</f>
        <v>1</v>
      </c>
      <c r="H247">
        <f>SIGN(VLOOKUP($A247,rets_weighted!$A:$H,COLUMN(H$4),FALSE))</f>
        <v>1</v>
      </c>
    </row>
    <row r="248" spans="1:8" x14ac:dyDescent="0.35">
      <c r="A248" s="2">
        <v>40268</v>
      </c>
      <c r="B248">
        <f>SIGN(VLOOKUP($A248,rets_weighted!$A:$H,COLUMN(B$4),FALSE))</f>
        <v>1</v>
      </c>
      <c r="C248">
        <f>SIGN(VLOOKUP($A248,rets_weighted!$A:$H,COLUMN(C$4),FALSE))</f>
        <v>1</v>
      </c>
      <c r="D248">
        <f>SIGN(VLOOKUP($A248,rets_weighted!$A:$H,COLUMN(D$4),FALSE))</f>
        <v>1</v>
      </c>
      <c r="E248">
        <f>SIGN(VLOOKUP($A248,rets_weighted!$A:$H,COLUMN(E$4),FALSE))</f>
        <v>-1</v>
      </c>
      <c r="F248">
        <f>SIGN(VLOOKUP($A248,rets_weighted!$A:$H,COLUMN(F$4),FALSE))</f>
        <v>1</v>
      </c>
      <c r="G248">
        <f>SIGN(VLOOKUP($A248,rets_weighted!$A:$H,COLUMN(G$4),FALSE))</f>
        <v>1</v>
      </c>
      <c r="H248">
        <f>SIGN(VLOOKUP($A248,rets_weighted!$A:$H,COLUMN(H$4),FALSE))</f>
        <v>1</v>
      </c>
    </row>
    <row r="249" spans="1:8" x14ac:dyDescent="0.35">
      <c r="A249" s="2">
        <v>40298</v>
      </c>
      <c r="B249">
        <f>SIGN(VLOOKUP($A249,rets_weighted!$A:$H,COLUMN(B$4),FALSE))</f>
        <v>1</v>
      </c>
      <c r="C249">
        <f>SIGN(VLOOKUP($A249,rets_weighted!$A:$H,COLUMN(C$4),FALSE))</f>
        <v>1</v>
      </c>
      <c r="D249">
        <f>SIGN(VLOOKUP($A249,rets_weighted!$A:$H,COLUMN(D$4),FALSE))</f>
        <v>1</v>
      </c>
      <c r="E249">
        <f>SIGN(VLOOKUP($A249,rets_weighted!$A:$H,COLUMN(E$4),FALSE))</f>
        <v>1</v>
      </c>
      <c r="F249">
        <f>SIGN(VLOOKUP($A249,rets_weighted!$A:$H,COLUMN(F$4),FALSE))</f>
        <v>1</v>
      </c>
      <c r="G249">
        <f>SIGN(VLOOKUP($A249,rets_weighted!$A:$H,COLUMN(G$4),FALSE))</f>
        <v>1</v>
      </c>
      <c r="H249">
        <f>SIGN(VLOOKUP($A249,rets_weighted!$A:$H,COLUMN(H$4),FALSE))</f>
        <v>1</v>
      </c>
    </row>
    <row r="250" spans="1:8" x14ac:dyDescent="0.35">
      <c r="A250" s="2">
        <v>40329</v>
      </c>
      <c r="B250">
        <f>SIGN(VLOOKUP($A250,rets_weighted!$A:$H,COLUMN(B$4),FALSE))</f>
        <v>1</v>
      </c>
      <c r="C250">
        <f>SIGN(VLOOKUP($A250,rets_weighted!$A:$H,COLUMN(C$4),FALSE))</f>
        <v>1</v>
      </c>
      <c r="D250">
        <f>SIGN(VLOOKUP($A250,rets_weighted!$A:$H,COLUMN(D$4),FALSE))</f>
        <v>1</v>
      </c>
      <c r="E250">
        <f>SIGN(VLOOKUP($A250,rets_weighted!$A:$H,COLUMN(E$4),FALSE))</f>
        <v>1</v>
      </c>
      <c r="F250">
        <f>SIGN(VLOOKUP($A250,rets_weighted!$A:$H,COLUMN(F$4),FALSE))</f>
        <v>1</v>
      </c>
      <c r="G250">
        <f>SIGN(VLOOKUP($A250,rets_weighted!$A:$H,COLUMN(G$4),FALSE))</f>
        <v>1</v>
      </c>
      <c r="H250">
        <f>SIGN(VLOOKUP($A250,rets_weighted!$A:$H,COLUMN(H$4),FALSE))</f>
        <v>1</v>
      </c>
    </row>
    <row r="251" spans="1:8" x14ac:dyDescent="0.35">
      <c r="A251" s="2">
        <v>40359</v>
      </c>
      <c r="B251">
        <f>SIGN(VLOOKUP($A251,rets_weighted!$A:$H,COLUMN(B$4),FALSE))</f>
        <v>-1</v>
      </c>
      <c r="C251">
        <f>SIGN(VLOOKUP($A251,rets_weighted!$A:$H,COLUMN(C$4),FALSE))</f>
        <v>1</v>
      </c>
      <c r="D251">
        <f>SIGN(VLOOKUP($A251,rets_weighted!$A:$H,COLUMN(D$4),FALSE))</f>
        <v>1</v>
      </c>
      <c r="E251">
        <f>SIGN(VLOOKUP($A251,rets_weighted!$A:$H,COLUMN(E$4),FALSE))</f>
        <v>1</v>
      </c>
      <c r="F251">
        <f>SIGN(VLOOKUP($A251,rets_weighted!$A:$H,COLUMN(F$4),FALSE))</f>
        <v>1</v>
      </c>
      <c r="G251">
        <f>SIGN(VLOOKUP($A251,rets_weighted!$A:$H,COLUMN(G$4),FALSE))</f>
        <v>1</v>
      </c>
      <c r="H251">
        <f>SIGN(VLOOKUP($A251,rets_weighted!$A:$H,COLUMN(H$4),FALSE))</f>
        <v>1</v>
      </c>
    </row>
    <row r="252" spans="1:8" x14ac:dyDescent="0.35">
      <c r="A252" s="2">
        <v>40390</v>
      </c>
      <c r="B252">
        <f>SIGN(VLOOKUP($A252,rets_weighted!$A:$H,COLUMN(B$4),FALSE))</f>
        <v>1</v>
      </c>
      <c r="C252">
        <f>SIGN(VLOOKUP($A252,rets_weighted!$A:$H,COLUMN(C$4),FALSE))</f>
        <v>1</v>
      </c>
      <c r="D252">
        <f>SIGN(VLOOKUP($A252,rets_weighted!$A:$H,COLUMN(D$4),FALSE))</f>
        <v>1</v>
      </c>
      <c r="E252">
        <f>SIGN(VLOOKUP($A252,rets_weighted!$A:$H,COLUMN(E$4),FALSE))</f>
        <v>1</v>
      </c>
      <c r="F252">
        <f>SIGN(VLOOKUP($A252,rets_weighted!$A:$H,COLUMN(F$4),FALSE))</f>
        <v>1</v>
      </c>
      <c r="G252">
        <f>SIGN(VLOOKUP($A252,rets_weighted!$A:$H,COLUMN(G$4),FALSE))</f>
        <v>1</v>
      </c>
      <c r="H252">
        <f>SIGN(VLOOKUP($A252,rets_weighted!$A:$H,COLUMN(H$4),FALSE))</f>
        <v>1</v>
      </c>
    </row>
    <row r="253" spans="1:8" x14ac:dyDescent="0.35">
      <c r="A253" s="2">
        <v>40421</v>
      </c>
      <c r="B253">
        <f>SIGN(VLOOKUP($A253,rets_weighted!$A:$H,COLUMN(B$4),FALSE))</f>
        <v>1</v>
      </c>
      <c r="C253">
        <f>SIGN(VLOOKUP($A253,rets_weighted!$A:$H,COLUMN(C$4),FALSE))</f>
        <v>1</v>
      </c>
      <c r="D253">
        <f>SIGN(VLOOKUP($A253,rets_weighted!$A:$H,COLUMN(D$4),FALSE))</f>
        <v>1</v>
      </c>
      <c r="E253">
        <f>SIGN(VLOOKUP($A253,rets_weighted!$A:$H,COLUMN(E$4),FALSE))</f>
        <v>1</v>
      </c>
      <c r="F253">
        <f>SIGN(VLOOKUP($A253,rets_weighted!$A:$H,COLUMN(F$4),FALSE))</f>
        <v>1</v>
      </c>
      <c r="G253">
        <f>SIGN(VLOOKUP($A253,rets_weighted!$A:$H,COLUMN(G$4),FALSE))</f>
        <v>1</v>
      </c>
      <c r="H253">
        <f>SIGN(VLOOKUP($A253,rets_weighted!$A:$H,COLUMN(H$4),FALSE))</f>
        <v>1</v>
      </c>
    </row>
    <row r="254" spans="1:8" x14ac:dyDescent="0.35">
      <c r="A254" s="2">
        <v>40451</v>
      </c>
      <c r="B254">
        <f>SIGN(VLOOKUP($A254,rets_weighted!$A:$H,COLUMN(B$4),FALSE))</f>
        <v>1</v>
      </c>
      <c r="C254">
        <f>SIGN(VLOOKUP($A254,rets_weighted!$A:$H,COLUMN(C$4),FALSE))</f>
        <v>1</v>
      </c>
      <c r="D254">
        <f>SIGN(VLOOKUP($A254,rets_weighted!$A:$H,COLUMN(D$4),FALSE))</f>
        <v>1</v>
      </c>
      <c r="E254">
        <f>SIGN(VLOOKUP($A254,rets_weighted!$A:$H,COLUMN(E$4),FALSE))</f>
        <v>1</v>
      </c>
      <c r="F254">
        <f>SIGN(VLOOKUP($A254,rets_weighted!$A:$H,COLUMN(F$4),FALSE))</f>
        <v>1</v>
      </c>
      <c r="G254">
        <f>SIGN(VLOOKUP($A254,rets_weighted!$A:$H,COLUMN(G$4),FALSE))</f>
        <v>1</v>
      </c>
      <c r="H254">
        <f>SIGN(VLOOKUP($A254,rets_weighted!$A:$H,COLUMN(H$4),FALSE))</f>
        <v>1</v>
      </c>
    </row>
    <row r="255" spans="1:8" x14ac:dyDescent="0.35">
      <c r="A255" s="2">
        <v>40482</v>
      </c>
      <c r="B255">
        <f>SIGN(VLOOKUP($A255,rets_weighted!$A:$H,COLUMN(B$4),FALSE))</f>
        <v>1</v>
      </c>
      <c r="C255">
        <f>SIGN(VLOOKUP($A255,rets_weighted!$A:$H,COLUMN(C$4),FALSE))</f>
        <v>1</v>
      </c>
      <c r="D255">
        <f>SIGN(VLOOKUP($A255,rets_weighted!$A:$H,COLUMN(D$4),FALSE))</f>
        <v>1</v>
      </c>
      <c r="E255">
        <f>SIGN(VLOOKUP($A255,rets_weighted!$A:$H,COLUMN(E$4),FALSE))</f>
        <v>1</v>
      </c>
      <c r="F255">
        <f>SIGN(VLOOKUP($A255,rets_weighted!$A:$H,COLUMN(F$4),FALSE))</f>
        <v>1</v>
      </c>
      <c r="G255">
        <f>SIGN(VLOOKUP($A255,rets_weighted!$A:$H,COLUMN(G$4),FALSE))</f>
        <v>1</v>
      </c>
      <c r="H255">
        <f>SIGN(VLOOKUP($A255,rets_weighted!$A:$H,COLUMN(H$4),FALSE))</f>
        <v>1</v>
      </c>
    </row>
    <row r="256" spans="1:8" x14ac:dyDescent="0.35">
      <c r="A256" s="2">
        <v>40512</v>
      </c>
      <c r="B256">
        <f>SIGN(VLOOKUP($A256,rets_weighted!$A:$H,COLUMN(B$4),FALSE))</f>
        <v>1</v>
      </c>
      <c r="C256">
        <f>SIGN(VLOOKUP($A256,rets_weighted!$A:$H,COLUMN(C$4),FALSE))</f>
        <v>1</v>
      </c>
      <c r="D256">
        <f>SIGN(VLOOKUP($A256,rets_weighted!$A:$H,COLUMN(D$4),FALSE))</f>
        <v>1</v>
      </c>
      <c r="E256">
        <f>SIGN(VLOOKUP($A256,rets_weighted!$A:$H,COLUMN(E$4),FALSE))</f>
        <v>1</v>
      </c>
      <c r="F256">
        <f>SIGN(VLOOKUP($A256,rets_weighted!$A:$H,COLUMN(F$4),FALSE))</f>
        <v>1</v>
      </c>
      <c r="G256">
        <f>SIGN(VLOOKUP($A256,rets_weighted!$A:$H,COLUMN(G$4),FALSE))</f>
        <v>1</v>
      </c>
      <c r="H256">
        <f>SIGN(VLOOKUP($A256,rets_weighted!$A:$H,COLUMN(H$4),FALSE))</f>
        <v>1</v>
      </c>
    </row>
    <row r="257" spans="1:8" x14ac:dyDescent="0.35">
      <c r="A257" s="2">
        <v>40543</v>
      </c>
      <c r="B257">
        <f>SIGN(VLOOKUP($A257,rets_weighted!$A:$H,COLUMN(B$4),FALSE))</f>
        <v>1</v>
      </c>
      <c r="C257">
        <f>SIGN(VLOOKUP($A257,rets_weighted!$A:$H,COLUMN(C$4),FALSE))</f>
        <v>1</v>
      </c>
      <c r="D257">
        <f>SIGN(VLOOKUP($A257,rets_weighted!$A:$H,COLUMN(D$4),FALSE))</f>
        <v>1</v>
      </c>
      <c r="E257">
        <f>SIGN(VLOOKUP($A257,rets_weighted!$A:$H,COLUMN(E$4),FALSE))</f>
        <v>1</v>
      </c>
      <c r="F257">
        <f>SIGN(VLOOKUP($A257,rets_weighted!$A:$H,COLUMN(F$4),FALSE))</f>
        <v>1</v>
      </c>
      <c r="G257">
        <f>SIGN(VLOOKUP($A257,rets_weighted!$A:$H,COLUMN(G$4),FALSE))</f>
        <v>1</v>
      </c>
      <c r="H257">
        <f>SIGN(VLOOKUP($A257,rets_weighted!$A:$H,COLUMN(H$4),FALSE))</f>
        <v>1</v>
      </c>
    </row>
    <row r="258" spans="1:8" x14ac:dyDescent="0.35">
      <c r="A258" s="2">
        <v>40574</v>
      </c>
      <c r="B258">
        <f>SIGN(VLOOKUP($A258,rets_weighted!$A:$H,COLUMN(B$4),FALSE))</f>
        <v>1</v>
      </c>
      <c r="C258">
        <f>SIGN(VLOOKUP($A258,rets_weighted!$A:$H,COLUMN(C$4),FALSE))</f>
        <v>1</v>
      </c>
      <c r="D258">
        <f>SIGN(VLOOKUP($A258,rets_weighted!$A:$H,COLUMN(D$4),FALSE))</f>
        <v>1</v>
      </c>
      <c r="E258">
        <f>SIGN(VLOOKUP($A258,rets_weighted!$A:$H,COLUMN(E$4),FALSE))</f>
        <v>1</v>
      </c>
      <c r="F258">
        <f>SIGN(VLOOKUP($A258,rets_weighted!$A:$H,COLUMN(F$4),FALSE))</f>
        <v>1</v>
      </c>
      <c r="G258">
        <f>SIGN(VLOOKUP($A258,rets_weighted!$A:$H,COLUMN(G$4),FALSE))</f>
        <v>1</v>
      </c>
      <c r="H258">
        <f>SIGN(VLOOKUP($A258,rets_weighted!$A:$H,COLUMN(H$4),FALSE))</f>
        <v>1</v>
      </c>
    </row>
    <row r="259" spans="1:8" x14ac:dyDescent="0.35">
      <c r="A259" s="2">
        <v>40602</v>
      </c>
      <c r="B259">
        <f>SIGN(VLOOKUP($A259,rets_weighted!$A:$H,COLUMN(B$4),FALSE))</f>
        <v>1</v>
      </c>
      <c r="C259">
        <f>SIGN(VLOOKUP($A259,rets_weighted!$A:$H,COLUMN(C$4),FALSE))</f>
        <v>1</v>
      </c>
      <c r="D259">
        <f>SIGN(VLOOKUP($A259,rets_weighted!$A:$H,COLUMN(D$4),FALSE))</f>
        <v>1</v>
      </c>
      <c r="E259">
        <f>SIGN(VLOOKUP($A259,rets_weighted!$A:$H,COLUMN(E$4),FALSE))</f>
        <v>1</v>
      </c>
      <c r="F259">
        <f>SIGN(VLOOKUP($A259,rets_weighted!$A:$H,COLUMN(F$4),FALSE))</f>
        <v>1</v>
      </c>
      <c r="G259">
        <f>SIGN(VLOOKUP($A259,rets_weighted!$A:$H,COLUMN(G$4),FALSE))</f>
        <v>1</v>
      </c>
      <c r="H259">
        <f>SIGN(VLOOKUP($A259,rets_weighted!$A:$H,COLUMN(H$4),FALSE))</f>
        <v>1</v>
      </c>
    </row>
    <row r="260" spans="1:8" x14ac:dyDescent="0.35">
      <c r="A260" s="2">
        <v>40633</v>
      </c>
      <c r="B260">
        <f>SIGN(VLOOKUP($A260,rets_weighted!$A:$H,COLUMN(B$4),FALSE))</f>
        <v>1</v>
      </c>
      <c r="C260">
        <f>SIGN(VLOOKUP($A260,rets_weighted!$A:$H,COLUMN(C$4),FALSE))</f>
        <v>1</v>
      </c>
      <c r="D260">
        <f>SIGN(VLOOKUP($A260,rets_weighted!$A:$H,COLUMN(D$4),FALSE))</f>
        <v>1</v>
      </c>
      <c r="E260">
        <f>SIGN(VLOOKUP($A260,rets_weighted!$A:$H,COLUMN(E$4),FALSE))</f>
        <v>1</v>
      </c>
      <c r="F260">
        <f>SIGN(VLOOKUP($A260,rets_weighted!$A:$H,COLUMN(F$4),FALSE))</f>
        <v>1</v>
      </c>
      <c r="G260">
        <f>SIGN(VLOOKUP($A260,rets_weighted!$A:$H,COLUMN(G$4),FALSE))</f>
        <v>1</v>
      </c>
      <c r="H260">
        <f>SIGN(VLOOKUP($A260,rets_weighted!$A:$H,COLUMN(H$4),FALSE))</f>
        <v>1</v>
      </c>
    </row>
    <row r="261" spans="1:8" x14ac:dyDescent="0.35">
      <c r="A261" s="2">
        <v>40663</v>
      </c>
      <c r="B261">
        <f>SIGN(VLOOKUP($A261,rets_weighted!$A:$H,COLUMN(B$4),FALSE))</f>
        <v>1</v>
      </c>
      <c r="C261">
        <f>SIGN(VLOOKUP($A261,rets_weighted!$A:$H,COLUMN(C$4),FALSE))</f>
        <v>1</v>
      </c>
      <c r="D261">
        <f>SIGN(VLOOKUP($A261,rets_weighted!$A:$H,COLUMN(D$4),FALSE))</f>
        <v>1</v>
      </c>
      <c r="E261">
        <f>SIGN(VLOOKUP($A261,rets_weighted!$A:$H,COLUMN(E$4),FALSE))</f>
        <v>1</v>
      </c>
      <c r="F261">
        <f>SIGN(VLOOKUP($A261,rets_weighted!$A:$H,COLUMN(F$4),FALSE))</f>
        <v>1</v>
      </c>
      <c r="G261">
        <f>SIGN(VLOOKUP($A261,rets_weighted!$A:$H,COLUMN(G$4),FALSE))</f>
        <v>1</v>
      </c>
      <c r="H261">
        <f>SIGN(VLOOKUP($A261,rets_weighted!$A:$H,COLUMN(H$4),FALSE))</f>
        <v>1</v>
      </c>
    </row>
    <row r="262" spans="1:8" x14ac:dyDescent="0.35">
      <c r="A262" s="2">
        <v>40694</v>
      </c>
      <c r="B262">
        <f>SIGN(VLOOKUP($A262,rets_weighted!$A:$H,COLUMN(B$4),FALSE))</f>
        <v>1</v>
      </c>
      <c r="C262">
        <f>SIGN(VLOOKUP($A262,rets_weighted!$A:$H,COLUMN(C$4),FALSE))</f>
        <v>1</v>
      </c>
      <c r="D262">
        <f>SIGN(VLOOKUP($A262,rets_weighted!$A:$H,COLUMN(D$4),FALSE))</f>
        <v>1</v>
      </c>
      <c r="E262">
        <f>SIGN(VLOOKUP($A262,rets_weighted!$A:$H,COLUMN(E$4),FALSE))</f>
        <v>1</v>
      </c>
      <c r="F262">
        <f>SIGN(VLOOKUP($A262,rets_weighted!$A:$H,COLUMN(F$4),FALSE))</f>
        <v>1</v>
      </c>
      <c r="G262">
        <f>SIGN(VLOOKUP($A262,rets_weighted!$A:$H,COLUMN(G$4),FALSE))</f>
        <v>1</v>
      </c>
      <c r="H262">
        <f>SIGN(VLOOKUP($A262,rets_weighted!$A:$H,COLUMN(H$4),FALSE))</f>
        <v>1</v>
      </c>
    </row>
    <row r="263" spans="1:8" x14ac:dyDescent="0.35">
      <c r="A263" s="2">
        <v>40724</v>
      </c>
      <c r="B263">
        <f>SIGN(VLOOKUP($A263,rets_weighted!$A:$H,COLUMN(B$4),FALSE))</f>
        <v>1</v>
      </c>
      <c r="C263">
        <f>SIGN(VLOOKUP($A263,rets_weighted!$A:$H,COLUMN(C$4),FALSE))</f>
        <v>1</v>
      </c>
      <c r="D263">
        <f>SIGN(VLOOKUP($A263,rets_weighted!$A:$H,COLUMN(D$4),FALSE))</f>
        <v>1</v>
      </c>
      <c r="E263">
        <f>SIGN(VLOOKUP($A263,rets_weighted!$A:$H,COLUMN(E$4),FALSE))</f>
        <v>1</v>
      </c>
      <c r="F263">
        <f>SIGN(VLOOKUP($A263,rets_weighted!$A:$H,COLUMN(F$4),FALSE))</f>
        <v>1</v>
      </c>
      <c r="G263">
        <f>SIGN(VLOOKUP($A263,rets_weighted!$A:$H,COLUMN(G$4),FALSE))</f>
        <v>1</v>
      </c>
      <c r="H263">
        <f>SIGN(VLOOKUP($A263,rets_weighted!$A:$H,COLUMN(H$4),FALSE))</f>
        <v>1</v>
      </c>
    </row>
    <row r="264" spans="1:8" x14ac:dyDescent="0.35">
      <c r="A264" s="2">
        <v>40755</v>
      </c>
      <c r="B264">
        <f>SIGN(VLOOKUP($A264,rets_weighted!$A:$H,COLUMN(B$4),FALSE))</f>
        <v>1</v>
      </c>
      <c r="C264">
        <f>SIGN(VLOOKUP($A264,rets_weighted!$A:$H,COLUMN(C$4),FALSE))</f>
        <v>1</v>
      </c>
      <c r="D264">
        <f>SIGN(VLOOKUP($A264,rets_weighted!$A:$H,COLUMN(D$4),FALSE))</f>
        <v>1</v>
      </c>
      <c r="E264">
        <f>SIGN(VLOOKUP($A264,rets_weighted!$A:$H,COLUMN(E$4),FALSE))</f>
        <v>1</v>
      </c>
      <c r="F264">
        <f>SIGN(VLOOKUP($A264,rets_weighted!$A:$H,COLUMN(F$4),FALSE))</f>
        <v>1</v>
      </c>
      <c r="G264">
        <f>SIGN(VLOOKUP($A264,rets_weighted!$A:$H,COLUMN(G$4),FALSE))</f>
        <v>1</v>
      </c>
      <c r="H264">
        <f>SIGN(VLOOKUP($A264,rets_weighted!$A:$H,COLUMN(H$4),FALSE))</f>
        <v>1</v>
      </c>
    </row>
    <row r="265" spans="1:8" x14ac:dyDescent="0.35">
      <c r="A265" s="2">
        <v>40786</v>
      </c>
      <c r="B265">
        <f>SIGN(VLOOKUP($A265,rets_weighted!$A:$H,COLUMN(B$4),FALSE))</f>
        <v>1</v>
      </c>
      <c r="C265">
        <f>SIGN(VLOOKUP($A265,rets_weighted!$A:$H,COLUMN(C$4),FALSE))</f>
        <v>1</v>
      </c>
      <c r="D265">
        <f>SIGN(VLOOKUP($A265,rets_weighted!$A:$H,COLUMN(D$4),FALSE))</f>
        <v>1</v>
      </c>
      <c r="E265">
        <f>SIGN(VLOOKUP($A265,rets_weighted!$A:$H,COLUMN(E$4),FALSE))</f>
        <v>1</v>
      </c>
      <c r="F265">
        <f>SIGN(VLOOKUP($A265,rets_weighted!$A:$H,COLUMN(F$4),FALSE))</f>
        <v>1</v>
      </c>
      <c r="G265">
        <f>SIGN(VLOOKUP($A265,rets_weighted!$A:$H,COLUMN(G$4),FALSE))</f>
        <v>1</v>
      </c>
      <c r="H265">
        <f>SIGN(VLOOKUP($A265,rets_weighted!$A:$H,COLUMN(H$4),FALSE))</f>
        <v>1</v>
      </c>
    </row>
    <row r="266" spans="1:8" x14ac:dyDescent="0.35">
      <c r="A266" s="2">
        <v>40816</v>
      </c>
      <c r="B266">
        <f>SIGN(VLOOKUP($A266,rets_weighted!$A:$H,COLUMN(B$4),FALSE))</f>
        <v>1</v>
      </c>
      <c r="C266">
        <f>SIGN(VLOOKUP($A266,rets_weighted!$A:$H,COLUMN(C$4),FALSE))</f>
        <v>1</v>
      </c>
      <c r="D266">
        <f>SIGN(VLOOKUP($A266,rets_weighted!$A:$H,COLUMN(D$4),FALSE))</f>
        <v>1</v>
      </c>
      <c r="E266">
        <f>SIGN(VLOOKUP($A266,rets_weighted!$A:$H,COLUMN(E$4),FALSE))</f>
        <v>1</v>
      </c>
      <c r="F266">
        <f>SIGN(VLOOKUP($A266,rets_weighted!$A:$H,COLUMN(F$4),FALSE))</f>
        <v>1</v>
      </c>
      <c r="G266">
        <f>SIGN(VLOOKUP($A266,rets_weighted!$A:$H,COLUMN(G$4),FALSE))</f>
        <v>1</v>
      </c>
      <c r="H266">
        <f>SIGN(VLOOKUP($A266,rets_weighted!$A:$H,COLUMN(H$4),FALSE))</f>
        <v>1</v>
      </c>
    </row>
    <row r="267" spans="1:8" x14ac:dyDescent="0.35">
      <c r="A267" s="2">
        <v>40847</v>
      </c>
      <c r="B267">
        <f>SIGN(VLOOKUP($A267,rets_weighted!$A:$H,COLUMN(B$4),FALSE))</f>
        <v>1</v>
      </c>
      <c r="C267">
        <f>SIGN(VLOOKUP($A267,rets_weighted!$A:$H,COLUMN(C$4),FALSE))</f>
        <v>1</v>
      </c>
      <c r="D267">
        <f>SIGN(VLOOKUP($A267,rets_weighted!$A:$H,COLUMN(D$4),FALSE))</f>
        <v>1</v>
      </c>
      <c r="E267">
        <f>SIGN(VLOOKUP($A267,rets_weighted!$A:$H,COLUMN(E$4),FALSE))</f>
        <v>1</v>
      </c>
      <c r="F267">
        <f>SIGN(VLOOKUP($A267,rets_weighted!$A:$H,COLUMN(F$4),FALSE))</f>
        <v>1</v>
      </c>
      <c r="G267">
        <f>SIGN(VLOOKUP($A267,rets_weighted!$A:$H,COLUMN(G$4),FALSE))</f>
        <v>1</v>
      </c>
      <c r="H267">
        <f>SIGN(VLOOKUP($A267,rets_weighted!$A:$H,COLUMN(H$4),FALSE))</f>
        <v>1</v>
      </c>
    </row>
    <row r="268" spans="1:8" x14ac:dyDescent="0.35">
      <c r="A268" s="2">
        <v>40877</v>
      </c>
      <c r="B268">
        <f>SIGN(VLOOKUP($A268,rets_weighted!$A:$H,COLUMN(B$4),FALSE))</f>
        <v>1</v>
      </c>
      <c r="C268">
        <f>SIGN(VLOOKUP($A268,rets_weighted!$A:$H,COLUMN(C$4),FALSE))</f>
        <v>1</v>
      </c>
      <c r="D268">
        <f>SIGN(VLOOKUP($A268,rets_weighted!$A:$H,COLUMN(D$4),FALSE))</f>
        <v>1</v>
      </c>
      <c r="E268">
        <f>SIGN(VLOOKUP($A268,rets_weighted!$A:$H,COLUMN(E$4),FALSE))</f>
        <v>1</v>
      </c>
      <c r="F268">
        <f>SIGN(VLOOKUP($A268,rets_weighted!$A:$H,COLUMN(F$4),FALSE))</f>
        <v>1</v>
      </c>
      <c r="G268">
        <f>SIGN(VLOOKUP($A268,rets_weighted!$A:$H,COLUMN(G$4),FALSE))</f>
        <v>1</v>
      </c>
      <c r="H268">
        <f>SIGN(VLOOKUP($A268,rets_weighted!$A:$H,COLUMN(H$4),FALSE))</f>
        <v>1</v>
      </c>
    </row>
    <row r="269" spans="1:8" x14ac:dyDescent="0.35">
      <c r="A269" s="2">
        <v>40908</v>
      </c>
      <c r="B269">
        <f>SIGN(VLOOKUP($A269,rets_weighted!$A:$H,COLUMN(B$4),FALSE))</f>
        <v>1</v>
      </c>
      <c r="C269">
        <f>SIGN(VLOOKUP($A269,rets_weighted!$A:$H,COLUMN(C$4),FALSE))</f>
        <v>1</v>
      </c>
      <c r="D269">
        <f>SIGN(VLOOKUP($A269,rets_weighted!$A:$H,COLUMN(D$4),FALSE))</f>
        <v>1</v>
      </c>
      <c r="E269">
        <f>SIGN(VLOOKUP($A269,rets_weighted!$A:$H,COLUMN(E$4),FALSE))</f>
        <v>1</v>
      </c>
      <c r="F269">
        <f>SIGN(VLOOKUP($A269,rets_weighted!$A:$H,COLUMN(F$4),FALSE))</f>
        <v>1</v>
      </c>
      <c r="G269">
        <f>SIGN(VLOOKUP($A269,rets_weighted!$A:$H,COLUMN(G$4),FALSE))</f>
        <v>1</v>
      </c>
      <c r="H269">
        <f>SIGN(VLOOKUP($A269,rets_weighted!$A:$H,COLUMN(H$4),FALSE))</f>
        <v>1</v>
      </c>
    </row>
    <row r="270" spans="1:8" x14ac:dyDescent="0.35">
      <c r="A270" s="2">
        <v>40939</v>
      </c>
      <c r="B270">
        <f>SIGN(VLOOKUP($A270,rets_weighted!$A:$H,COLUMN(B$4),FALSE))</f>
        <v>1</v>
      </c>
      <c r="C270">
        <f>SIGN(VLOOKUP($A270,rets_weighted!$A:$H,COLUMN(C$4),FALSE))</f>
        <v>1</v>
      </c>
      <c r="D270">
        <f>SIGN(VLOOKUP($A270,rets_weighted!$A:$H,COLUMN(D$4),FALSE))</f>
        <v>1</v>
      </c>
      <c r="E270">
        <f>SIGN(VLOOKUP($A270,rets_weighted!$A:$H,COLUMN(E$4),FALSE))</f>
        <v>1</v>
      </c>
      <c r="F270">
        <f>SIGN(VLOOKUP($A270,rets_weighted!$A:$H,COLUMN(F$4),FALSE))</f>
        <v>1</v>
      </c>
      <c r="G270">
        <f>SIGN(VLOOKUP($A270,rets_weighted!$A:$H,COLUMN(G$4),FALSE))</f>
        <v>1</v>
      </c>
      <c r="H270">
        <f>SIGN(VLOOKUP($A270,rets_weighted!$A:$H,COLUMN(H$4),FALSE))</f>
        <v>1</v>
      </c>
    </row>
    <row r="271" spans="1:8" x14ac:dyDescent="0.35">
      <c r="A271" s="2">
        <v>40968</v>
      </c>
      <c r="B271">
        <f>SIGN(VLOOKUP($A271,rets_weighted!$A:$H,COLUMN(B$4),FALSE))</f>
        <v>1</v>
      </c>
      <c r="C271">
        <f>SIGN(VLOOKUP($A271,rets_weighted!$A:$H,COLUMN(C$4),FALSE))</f>
        <v>1</v>
      </c>
      <c r="D271">
        <f>SIGN(VLOOKUP($A271,rets_weighted!$A:$H,COLUMN(D$4),FALSE))</f>
        <v>1</v>
      </c>
      <c r="E271">
        <f>SIGN(VLOOKUP($A271,rets_weighted!$A:$H,COLUMN(E$4),FALSE))</f>
        <v>1</v>
      </c>
      <c r="F271">
        <f>SIGN(VLOOKUP($A271,rets_weighted!$A:$H,COLUMN(F$4),FALSE))</f>
        <v>1</v>
      </c>
      <c r="G271">
        <f>SIGN(VLOOKUP($A271,rets_weighted!$A:$H,COLUMN(G$4),FALSE))</f>
        <v>1</v>
      </c>
      <c r="H271">
        <f>SIGN(VLOOKUP($A271,rets_weighted!$A:$H,COLUMN(H$4),FALSE))</f>
        <v>1</v>
      </c>
    </row>
    <row r="272" spans="1:8" x14ac:dyDescent="0.35">
      <c r="A272" s="2">
        <v>40999</v>
      </c>
      <c r="B272">
        <f>SIGN(VLOOKUP($A272,rets_weighted!$A:$H,COLUMN(B$4),FALSE))</f>
        <v>1</v>
      </c>
      <c r="C272">
        <f>SIGN(VLOOKUP($A272,rets_weighted!$A:$H,COLUMN(C$4),FALSE))</f>
        <v>1</v>
      </c>
      <c r="D272">
        <f>SIGN(VLOOKUP($A272,rets_weighted!$A:$H,COLUMN(D$4),FALSE))</f>
        <v>1</v>
      </c>
      <c r="E272">
        <f>SIGN(VLOOKUP($A272,rets_weighted!$A:$H,COLUMN(E$4),FALSE))</f>
        <v>1</v>
      </c>
      <c r="F272">
        <f>SIGN(VLOOKUP($A272,rets_weighted!$A:$H,COLUMN(F$4),FALSE))</f>
        <v>1</v>
      </c>
      <c r="G272">
        <f>SIGN(VLOOKUP($A272,rets_weighted!$A:$H,COLUMN(G$4),FALSE))</f>
        <v>1</v>
      </c>
      <c r="H272">
        <f>SIGN(VLOOKUP($A272,rets_weighted!$A:$H,COLUMN(H$4),FALSE))</f>
        <v>1</v>
      </c>
    </row>
    <row r="273" spans="1:8" x14ac:dyDescent="0.35">
      <c r="A273" s="2">
        <v>41029</v>
      </c>
      <c r="B273">
        <f>SIGN(VLOOKUP($A273,rets_weighted!$A:$H,COLUMN(B$4),FALSE))</f>
        <v>-1</v>
      </c>
      <c r="C273">
        <f>SIGN(VLOOKUP($A273,rets_weighted!$A:$H,COLUMN(C$4),FALSE))</f>
        <v>1</v>
      </c>
      <c r="D273">
        <f>SIGN(VLOOKUP($A273,rets_weighted!$A:$H,COLUMN(D$4),FALSE))</f>
        <v>1</v>
      </c>
      <c r="E273">
        <f>SIGN(VLOOKUP($A273,rets_weighted!$A:$H,COLUMN(E$4),FALSE))</f>
        <v>1</v>
      </c>
      <c r="F273">
        <f>SIGN(VLOOKUP($A273,rets_weighted!$A:$H,COLUMN(F$4),FALSE))</f>
        <v>1</v>
      </c>
      <c r="G273">
        <f>SIGN(VLOOKUP($A273,rets_weighted!$A:$H,COLUMN(G$4),FALSE))</f>
        <v>1</v>
      </c>
      <c r="H273">
        <f>SIGN(VLOOKUP($A273,rets_weighted!$A:$H,COLUMN(H$4),FALSE))</f>
        <v>1</v>
      </c>
    </row>
    <row r="274" spans="1:8" x14ac:dyDescent="0.35">
      <c r="A274" s="2">
        <v>41060</v>
      </c>
      <c r="B274">
        <f>SIGN(VLOOKUP($A274,rets_weighted!$A:$H,COLUMN(B$4),FALSE))</f>
        <v>-1</v>
      </c>
      <c r="C274">
        <f>SIGN(VLOOKUP($A274,rets_weighted!$A:$H,COLUMN(C$4),FALSE))</f>
        <v>1</v>
      </c>
      <c r="D274">
        <f>SIGN(VLOOKUP($A274,rets_weighted!$A:$H,COLUMN(D$4),FALSE))</f>
        <v>1</v>
      </c>
      <c r="E274">
        <f>SIGN(VLOOKUP($A274,rets_weighted!$A:$H,COLUMN(E$4),FALSE))</f>
        <v>1</v>
      </c>
      <c r="F274">
        <f>SIGN(VLOOKUP($A274,rets_weighted!$A:$H,COLUMN(F$4),FALSE))</f>
        <v>-1</v>
      </c>
      <c r="G274">
        <f>SIGN(VLOOKUP($A274,rets_weighted!$A:$H,COLUMN(G$4),FALSE))</f>
        <v>1</v>
      </c>
      <c r="H274">
        <f>SIGN(VLOOKUP($A274,rets_weighted!$A:$H,COLUMN(H$4),FALSE))</f>
        <v>1</v>
      </c>
    </row>
    <row r="275" spans="1:8" x14ac:dyDescent="0.35">
      <c r="A275" s="2">
        <v>41090</v>
      </c>
      <c r="B275">
        <f>SIGN(VLOOKUP($A275,rets_weighted!$A:$H,COLUMN(B$4),FALSE))</f>
        <v>-1</v>
      </c>
      <c r="C275">
        <f>SIGN(VLOOKUP($A275,rets_weighted!$A:$H,COLUMN(C$4),FALSE))</f>
        <v>1</v>
      </c>
      <c r="D275">
        <f>SIGN(VLOOKUP($A275,rets_weighted!$A:$H,COLUMN(D$4),FALSE))</f>
        <v>1</v>
      </c>
      <c r="E275">
        <f>SIGN(VLOOKUP($A275,rets_weighted!$A:$H,COLUMN(E$4),FALSE))</f>
        <v>1</v>
      </c>
      <c r="F275">
        <f>SIGN(VLOOKUP($A275,rets_weighted!$A:$H,COLUMN(F$4),FALSE))</f>
        <v>1</v>
      </c>
      <c r="G275">
        <f>SIGN(VLOOKUP($A275,rets_weighted!$A:$H,COLUMN(G$4),FALSE))</f>
        <v>1</v>
      </c>
      <c r="H275">
        <f>SIGN(VLOOKUP($A275,rets_weighted!$A:$H,COLUMN(H$4),FALSE))</f>
        <v>1</v>
      </c>
    </row>
    <row r="276" spans="1:8" x14ac:dyDescent="0.35">
      <c r="A276" s="2">
        <v>41121</v>
      </c>
      <c r="B276">
        <f>SIGN(VLOOKUP($A276,rets_weighted!$A:$H,COLUMN(B$4),FALSE))</f>
        <v>-1</v>
      </c>
      <c r="C276">
        <f>SIGN(VLOOKUP($A276,rets_weighted!$A:$H,COLUMN(C$4),FALSE))</f>
        <v>-1</v>
      </c>
      <c r="D276">
        <f>SIGN(VLOOKUP($A276,rets_weighted!$A:$H,COLUMN(D$4),FALSE))</f>
        <v>1</v>
      </c>
      <c r="E276">
        <f>SIGN(VLOOKUP($A276,rets_weighted!$A:$H,COLUMN(E$4),FALSE))</f>
        <v>1</v>
      </c>
      <c r="F276">
        <f>SIGN(VLOOKUP($A276,rets_weighted!$A:$H,COLUMN(F$4),FALSE))</f>
        <v>1</v>
      </c>
      <c r="G276">
        <f>SIGN(VLOOKUP($A276,rets_weighted!$A:$H,COLUMN(G$4),FALSE))</f>
        <v>1</v>
      </c>
      <c r="H276">
        <f>SIGN(VLOOKUP($A276,rets_weighted!$A:$H,COLUMN(H$4),FALSE))</f>
        <v>-1</v>
      </c>
    </row>
    <row r="277" spans="1:8" x14ac:dyDescent="0.35">
      <c r="A277" s="2">
        <v>41152</v>
      </c>
      <c r="B277">
        <f>SIGN(VLOOKUP($A277,rets_weighted!$A:$H,COLUMN(B$4),FALSE))</f>
        <v>1</v>
      </c>
      <c r="C277">
        <f>SIGN(VLOOKUP($A277,rets_weighted!$A:$H,COLUMN(C$4),FALSE))</f>
        <v>-1</v>
      </c>
      <c r="D277">
        <f>SIGN(VLOOKUP($A277,rets_weighted!$A:$H,COLUMN(D$4),FALSE))</f>
        <v>1</v>
      </c>
      <c r="E277">
        <f>SIGN(VLOOKUP($A277,rets_weighted!$A:$H,COLUMN(E$4),FALSE))</f>
        <v>1</v>
      </c>
      <c r="F277">
        <f>SIGN(VLOOKUP($A277,rets_weighted!$A:$H,COLUMN(F$4),FALSE))</f>
        <v>1</v>
      </c>
      <c r="G277">
        <f>SIGN(VLOOKUP($A277,rets_weighted!$A:$H,COLUMN(G$4),FALSE))</f>
        <v>1</v>
      </c>
      <c r="H277">
        <f>SIGN(VLOOKUP($A277,rets_weighted!$A:$H,COLUMN(H$4),FALSE))</f>
        <v>-1</v>
      </c>
    </row>
    <row r="278" spans="1:8" x14ac:dyDescent="0.35">
      <c r="A278" s="2">
        <v>41182</v>
      </c>
      <c r="B278">
        <f>SIGN(VLOOKUP($A278,rets_weighted!$A:$H,COLUMN(B$4),FALSE))</f>
        <v>1</v>
      </c>
      <c r="C278">
        <f>SIGN(VLOOKUP($A278,rets_weighted!$A:$H,COLUMN(C$4),FALSE))</f>
        <v>1</v>
      </c>
      <c r="D278">
        <f>SIGN(VLOOKUP($A278,rets_weighted!$A:$H,COLUMN(D$4),FALSE))</f>
        <v>1</v>
      </c>
      <c r="E278">
        <f>SIGN(VLOOKUP($A278,rets_weighted!$A:$H,COLUMN(E$4),FALSE))</f>
        <v>1</v>
      </c>
      <c r="F278">
        <f>SIGN(VLOOKUP($A278,rets_weighted!$A:$H,COLUMN(F$4),FALSE))</f>
        <v>1</v>
      </c>
      <c r="G278">
        <f>SIGN(VLOOKUP($A278,rets_weighted!$A:$H,COLUMN(G$4),FALSE))</f>
        <v>1</v>
      </c>
      <c r="H278">
        <f>SIGN(VLOOKUP($A278,rets_weighted!$A:$H,COLUMN(H$4),FALSE))</f>
        <v>-1</v>
      </c>
    </row>
    <row r="279" spans="1:8" x14ac:dyDescent="0.35">
      <c r="A279" s="2">
        <v>41213</v>
      </c>
      <c r="B279">
        <f>SIGN(VLOOKUP($A279,rets_weighted!$A:$H,COLUMN(B$4),FALSE))</f>
        <v>1</v>
      </c>
      <c r="C279">
        <f>SIGN(VLOOKUP($A279,rets_weighted!$A:$H,COLUMN(C$4),FALSE))</f>
        <v>-1</v>
      </c>
      <c r="D279">
        <f>SIGN(VLOOKUP($A279,rets_weighted!$A:$H,COLUMN(D$4),FALSE))</f>
        <v>1</v>
      </c>
      <c r="E279">
        <f>SIGN(VLOOKUP($A279,rets_weighted!$A:$H,COLUMN(E$4),FALSE))</f>
        <v>1</v>
      </c>
      <c r="F279">
        <f>SIGN(VLOOKUP($A279,rets_weighted!$A:$H,COLUMN(F$4),FALSE))</f>
        <v>1</v>
      </c>
      <c r="G279">
        <f>SIGN(VLOOKUP($A279,rets_weighted!$A:$H,COLUMN(G$4),FALSE))</f>
        <v>1</v>
      </c>
      <c r="H279">
        <f>SIGN(VLOOKUP($A279,rets_weighted!$A:$H,COLUMN(H$4),FALSE))</f>
        <v>-1</v>
      </c>
    </row>
    <row r="280" spans="1:8" x14ac:dyDescent="0.35">
      <c r="A280" s="2">
        <v>41243</v>
      </c>
      <c r="B280">
        <f>SIGN(VLOOKUP($A280,rets_weighted!$A:$H,COLUMN(B$4),FALSE))</f>
        <v>1</v>
      </c>
      <c r="C280">
        <f>SIGN(VLOOKUP($A280,rets_weighted!$A:$H,COLUMN(C$4),FALSE))</f>
        <v>-1</v>
      </c>
      <c r="D280">
        <f>SIGN(VLOOKUP($A280,rets_weighted!$A:$H,COLUMN(D$4),FALSE))</f>
        <v>1</v>
      </c>
      <c r="E280">
        <f>SIGN(VLOOKUP($A280,rets_weighted!$A:$H,COLUMN(E$4),FALSE))</f>
        <v>1</v>
      </c>
      <c r="F280">
        <f>SIGN(VLOOKUP($A280,rets_weighted!$A:$H,COLUMN(F$4),FALSE))</f>
        <v>1</v>
      </c>
      <c r="G280">
        <f>SIGN(VLOOKUP($A280,rets_weighted!$A:$H,COLUMN(G$4),FALSE))</f>
        <v>1</v>
      </c>
      <c r="H280">
        <f>SIGN(VLOOKUP($A280,rets_weighted!$A:$H,COLUMN(H$4),FALSE))</f>
        <v>-1</v>
      </c>
    </row>
    <row r="281" spans="1:8" x14ac:dyDescent="0.35">
      <c r="A281" s="2">
        <v>41274</v>
      </c>
      <c r="B281">
        <f>SIGN(VLOOKUP($A281,rets_weighted!$A:$H,COLUMN(B$4),FALSE))</f>
        <v>1</v>
      </c>
      <c r="C281">
        <f>SIGN(VLOOKUP($A281,rets_weighted!$A:$H,COLUMN(C$4),FALSE))</f>
        <v>1</v>
      </c>
      <c r="D281">
        <f>SIGN(VLOOKUP($A281,rets_weighted!$A:$H,COLUMN(D$4),FALSE))</f>
        <v>1</v>
      </c>
      <c r="E281">
        <f>SIGN(VLOOKUP($A281,rets_weighted!$A:$H,COLUMN(E$4),FALSE))</f>
        <v>1</v>
      </c>
      <c r="F281">
        <f>SIGN(VLOOKUP($A281,rets_weighted!$A:$H,COLUMN(F$4),FALSE))</f>
        <v>1</v>
      </c>
      <c r="G281">
        <f>SIGN(VLOOKUP($A281,rets_weighted!$A:$H,COLUMN(G$4),FALSE))</f>
        <v>1</v>
      </c>
      <c r="H281">
        <f>SIGN(VLOOKUP($A281,rets_weighted!$A:$H,COLUMN(H$4),FALSE))</f>
        <v>-1</v>
      </c>
    </row>
    <row r="282" spans="1:8" x14ac:dyDescent="0.35">
      <c r="A282" s="2">
        <v>41305</v>
      </c>
      <c r="B282">
        <f>SIGN(VLOOKUP($A282,rets_weighted!$A:$H,COLUMN(B$4),FALSE))</f>
        <v>1</v>
      </c>
      <c r="C282">
        <f>SIGN(VLOOKUP($A282,rets_weighted!$A:$H,COLUMN(C$4),FALSE))</f>
        <v>-1</v>
      </c>
      <c r="D282">
        <f>SIGN(VLOOKUP($A282,rets_weighted!$A:$H,COLUMN(D$4),FALSE))</f>
        <v>1</v>
      </c>
      <c r="E282">
        <f>SIGN(VLOOKUP($A282,rets_weighted!$A:$H,COLUMN(E$4),FALSE))</f>
        <v>1</v>
      </c>
      <c r="F282">
        <f>SIGN(VLOOKUP($A282,rets_weighted!$A:$H,COLUMN(F$4),FALSE))</f>
        <v>1</v>
      </c>
      <c r="G282">
        <f>SIGN(VLOOKUP($A282,rets_weighted!$A:$H,COLUMN(G$4),FALSE))</f>
        <v>1</v>
      </c>
      <c r="H282">
        <f>SIGN(VLOOKUP($A282,rets_weighted!$A:$H,COLUMN(H$4),FALSE))</f>
        <v>-1</v>
      </c>
    </row>
    <row r="283" spans="1:8" x14ac:dyDescent="0.35">
      <c r="A283" s="2">
        <v>41333</v>
      </c>
      <c r="B283">
        <f>SIGN(VLOOKUP($A283,rets_weighted!$A:$H,COLUMN(B$4),FALSE))</f>
        <v>-1</v>
      </c>
      <c r="C283">
        <f>SIGN(VLOOKUP($A283,rets_weighted!$A:$H,COLUMN(C$4),FALSE))</f>
        <v>-1</v>
      </c>
      <c r="D283">
        <f>SIGN(VLOOKUP($A283,rets_weighted!$A:$H,COLUMN(D$4),FALSE))</f>
        <v>1</v>
      </c>
      <c r="E283">
        <f>SIGN(VLOOKUP($A283,rets_weighted!$A:$H,COLUMN(E$4),FALSE))</f>
        <v>1</v>
      </c>
      <c r="F283">
        <f>SIGN(VLOOKUP($A283,rets_weighted!$A:$H,COLUMN(F$4),FALSE))</f>
        <v>1</v>
      </c>
      <c r="G283">
        <f>SIGN(VLOOKUP($A283,rets_weighted!$A:$H,COLUMN(G$4),FALSE))</f>
        <v>1</v>
      </c>
      <c r="H283">
        <f>SIGN(VLOOKUP($A283,rets_weighted!$A:$H,COLUMN(H$4),FALSE))</f>
        <v>-1</v>
      </c>
    </row>
    <row r="284" spans="1:8" x14ac:dyDescent="0.35">
      <c r="A284" s="2">
        <v>41364</v>
      </c>
      <c r="B284">
        <f>SIGN(VLOOKUP($A284,rets_weighted!$A:$H,COLUMN(B$4),FALSE))</f>
        <v>-1</v>
      </c>
      <c r="C284">
        <f>SIGN(VLOOKUP($A284,rets_weighted!$A:$H,COLUMN(C$4),FALSE))</f>
        <v>-1</v>
      </c>
      <c r="D284">
        <f>SIGN(VLOOKUP($A284,rets_weighted!$A:$H,COLUMN(D$4),FALSE))</f>
        <v>1</v>
      </c>
      <c r="E284">
        <f>SIGN(VLOOKUP($A284,rets_weighted!$A:$H,COLUMN(E$4),FALSE))</f>
        <v>1</v>
      </c>
      <c r="F284">
        <f>SIGN(VLOOKUP($A284,rets_weighted!$A:$H,COLUMN(F$4),FALSE))</f>
        <v>1</v>
      </c>
      <c r="G284">
        <f>SIGN(VLOOKUP($A284,rets_weighted!$A:$H,COLUMN(G$4),FALSE))</f>
        <v>1</v>
      </c>
      <c r="H284">
        <f>SIGN(VLOOKUP($A284,rets_weighted!$A:$H,COLUMN(H$4),FALSE))</f>
        <v>-1</v>
      </c>
    </row>
    <row r="285" spans="1:8" x14ac:dyDescent="0.35">
      <c r="A285" s="2">
        <v>41394</v>
      </c>
      <c r="B285">
        <f>SIGN(VLOOKUP($A285,rets_weighted!$A:$H,COLUMN(B$4),FALSE))</f>
        <v>-1</v>
      </c>
      <c r="C285">
        <f>SIGN(VLOOKUP($A285,rets_weighted!$A:$H,COLUMN(C$4),FALSE))</f>
        <v>-1</v>
      </c>
      <c r="D285">
        <f>SIGN(VLOOKUP($A285,rets_weighted!$A:$H,COLUMN(D$4),FALSE))</f>
        <v>1</v>
      </c>
      <c r="E285">
        <f>SIGN(VLOOKUP($A285,rets_weighted!$A:$H,COLUMN(E$4),FALSE))</f>
        <v>1</v>
      </c>
      <c r="F285">
        <f>SIGN(VLOOKUP($A285,rets_weighted!$A:$H,COLUMN(F$4),FALSE))</f>
        <v>1</v>
      </c>
      <c r="G285">
        <f>SIGN(VLOOKUP($A285,rets_weighted!$A:$H,COLUMN(G$4),FALSE))</f>
        <v>1</v>
      </c>
      <c r="H285">
        <f>SIGN(VLOOKUP($A285,rets_weighted!$A:$H,COLUMN(H$4),FALSE))</f>
        <v>-1</v>
      </c>
    </row>
    <row r="286" spans="1:8" x14ac:dyDescent="0.35">
      <c r="A286" s="2">
        <v>41425</v>
      </c>
      <c r="B286">
        <f>SIGN(VLOOKUP($A286,rets_weighted!$A:$H,COLUMN(B$4),FALSE))</f>
        <v>1</v>
      </c>
      <c r="C286">
        <f>SIGN(VLOOKUP($A286,rets_weighted!$A:$H,COLUMN(C$4),FALSE))</f>
        <v>-1</v>
      </c>
      <c r="D286">
        <f>SIGN(VLOOKUP($A286,rets_weighted!$A:$H,COLUMN(D$4),FALSE))</f>
        <v>-1</v>
      </c>
      <c r="E286">
        <f>SIGN(VLOOKUP($A286,rets_weighted!$A:$H,COLUMN(E$4),FALSE))</f>
        <v>-1</v>
      </c>
      <c r="F286">
        <f>SIGN(VLOOKUP($A286,rets_weighted!$A:$H,COLUMN(F$4),FALSE))</f>
        <v>1</v>
      </c>
      <c r="G286">
        <f>SIGN(VLOOKUP($A286,rets_weighted!$A:$H,COLUMN(G$4),FALSE))</f>
        <v>1</v>
      </c>
      <c r="H286">
        <f>SIGN(VLOOKUP($A286,rets_weighted!$A:$H,COLUMN(H$4),FALSE))</f>
        <v>-1</v>
      </c>
    </row>
    <row r="287" spans="1:8" x14ac:dyDescent="0.35">
      <c r="A287" s="2">
        <v>41455</v>
      </c>
      <c r="B287">
        <f>SIGN(VLOOKUP($A287,rets_weighted!$A:$H,COLUMN(B$4),FALSE))</f>
        <v>1</v>
      </c>
      <c r="C287">
        <f>SIGN(VLOOKUP($A287,rets_weighted!$A:$H,COLUMN(C$4),FALSE))</f>
        <v>-1</v>
      </c>
      <c r="D287">
        <f>SIGN(VLOOKUP($A287,rets_weighted!$A:$H,COLUMN(D$4),FALSE))</f>
        <v>1</v>
      </c>
      <c r="E287">
        <f>SIGN(VLOOKUP($A287,rets_weighted!$A:$H,COLUMN(E$4),FALSE))</f>
        <v>-1</v>
      </c>
      <c r="F287">
        <f>SIGN(VLOOKUP($A287,rets_weighted!$A:$H,COLUMN(F$4),FALSE))</f>
        <v>1</v>
      </c>
      <c r="G287">
        <f>SIGN(VLOOKUP($A287,rets_weighted!$A:$H,COLUMN(G$4),FALSE))</f>
        <v>1</v>
      </c>
      <c r="H287">
        <f>SIGN(VLOOKUP($A287,rets_weighted!$A:$H,COLUMN(H$4),FALSE))</f>
        <v>-1</v>
      </c>
    </row>
    <row r="288" spans="1:8" x14ac:dyDescent="0.35">
      <c r="A288" s="2">
        <v>41486</v>
      </c>
      <c r="B288">
        <f>SIGN(VLOOKUP($A288,rets_weighted!$A:$H,COLUMN(B$4),FALSE))</f>
        <v>1</v>
      </c>
      <c r="C288">
        <f>SIGN(VLOOKUP($A288,rets_weighted!$A:$H,COLUMN(C$4),FALSE))</f>
        <v>-1</v>
      </c>
      <c r="D288">
        <f>SIGN(VLOOKUP($A288,rets_weighted!$A:$H,COLUMN(D$4),FALSE))</f>
        <v>1</v>
      </c>
      <c r="E288">
        <f>SIGN(VLOOKUP($A288,rets_weighted!$A:$H,COLUMN(E$4),FALSE))</f>
        <v>-1</v>
      </c>
      <c r="F288">
        <f>SIGN(VLOOKUP($A288,rets_weighted!$A:$H,COLUMN(F$4),FALSE))</f>
        <v>1</v>
      </c>
      <c r="G288">
        <f>SIGN(VLOOKUP($A288,rets_weighted!$A:$H,COLUMN(G$4),FALSE))</f>
        <v>1</v>
      </c>
      <c r="H288">
        <f>SIGN(VLOOKUP($A288,rets_weighted!$A:$H,COLUMN(H$4),FALSE))</f>
        <v>-1</v>
      </c>
    </row>
    <row r="289" spans="1:8" x14ac:dyDescent="0.35">
      <c r="A289" s="2">
        <v>41517</v>
      </c>
      <c r="B289">
        <f>SIGN(VLOOKUP($A289,rets_weighted!$A:$H,COLUMN(B$4),FALSE))</f>
        <v>-1</v>
      </c>
      <c r="C289">
        <f>SIGN(VLOOKUP($A289,rets_weighted!$A:$H,COLUMN(C$4),FALSE))</f>
        <v>-1</v>
      </c>
      <c r="D289">
        <f>SIGN(VLOOKUP($A289,rets_weighted!$A:$H,COLUMN(D$4),FALSE))</f>
        <v>1</v>
      </c>
      <c r="E289">
        <f>SIGN(VLOOKUP($A289,rets_weighted!$A:$H,COLUMN(E$4),FALSE))</f>
        <v>-1</v>
      </c>
      <c r="F289">
        <f>SIGN(VLOOKUP($A289,rets_weighted!$A:$H,COLUMN(F$4),FALSE))</f>
        <v>1</v>
      </c>
      <c r="G289">
        <f>SIGN(VLOOKUP($A289,rets_weighted!$A:$H,COLUMN(G$4),FALSE))</f>
        <v>1</v>
      </c>
      <c r="H289">
        <f>SIGN(VLOOKUP($A289,rets_weighted!$A:$H,COLUMN(H$4),FALSE))</f>
        <v>-1</v>
      </c>
    </row>
    <row r="290" spans="1:8" x14ac:dyDescent="0.35">
      <c r="A290" s="2">
        <v>41547</v>
      </c>
      <c r="B290">
        <f>SIGN(VLOOKUP($A290,rets_weighted!$A:$H,COLUMN(B$4),FALSE))</f>
        <v>-1</v>
      </c>
      <c r="C290">
        <f>SIGN(VLOOKUP($A290,rets_weighted!$A:$H,COLUMN(C$4),FALSE))</f>
        <v>-1</v>
      </c>
      <c r="D290">
        <f>SIGN(VLOOKUP($A290,rets_weighted!$A:$H,COLUMN(D$4),FALSE))</f>
        <v>1</v>
      </c>
      <c r="E290">
        <f>SIGN(VLOOKUP($A290,rets_weighted!$A:$H,COLUMN(E$4),FALSE))</f>
        <v>-1</v>
      </c>
      <c r="F290">
        <f>SIGN(VLOOKUP($A290,rets_weighted!$A:$H,COLUMN(F$4),FALSE))</f>
        <v>1</v>
      </c>
      <c r="G290">
        <f>SIGN(VLOOKUP($A290,rets_weighted!$A:$H,COLUMN(G$4),FALSE))</f>
        <v>1</v>
      </c>
      <c r="H290">
        <f>SIGN(VLOOKUP($A290,rets_weighted!$A:$H,COLUMN(H$4),FALSE))</f>
        <v>-1</v>
      </c>
    </row>
    <row r="291" spans="1:8" x14ac:dyDescent="0.35">
      <c r="A291" s="2">
        <v>41578</v>
      </c>
      <c r="B291">
        <f>SIGN(VLOOKUP($A291,rets_weighted!$A:$H,COLUMN(B$4),FALSE))</f>
        <v>-1</v>
      </c>
      <c r="C291">
        <f>SIGN(VLOOKUP($A291,rets_weighted!$A:$H,COLUMN(C$4),FALSE))</f>
        <v>-1</v>
      </c>
      <c r="D291">
        <f>SIGN(VLOOKUP($A291,rets_weighted!$A:$H,COLUMN(D$4),FALSE))</f>
        <v>1</v>
      </c>
      <c r="E291">
        <f>SIGN(VLOOKUP($A291,rets_weighted!$A:$H,COLUMN(E$4),FALSE))</f>
        <v>-1</v>
      </c>
      <c r="F291">
        <f>SIGN(VLOOKUP($A291,rets_weighted!$A:$H,COLUMN(F$4),FALSE))</f>
        <v>1</v>
      </c>
      <c r="G291">
        <f>SIGN(VLOOKUP($A291,rets_weighted!$A:$H,COLUMN(G$4),FALSE))</f>
        <v>1</v>
      </c>
      <c r="H291">
        <f>SIGN(VLOOKUP($A291,rets_weighted!$A:$H,COLUMN(H$4),FALSE))</f>
        <v>-1</v>
      </c>
    </row>
    <row r="292" spans="1:8" x14ac:dyDescent="0.35">
      <c r="A292" s="2">
        <v>41608</v>
      </c>
      <c r="B292">
        <f>SIGN(VLOOKUP($A292,rets_weighted!$A:$H,COLUMN(B$4),FALSE))</f>
        <v>-1</v>
      </c>
      <c r="C292">
        <f>SIGN(VLOOKUP($A292,rets_weighted!$A:$H,COLUMN(C$4),FALSE))</f>
        <v>-1</v>
      </c>
      <c r="D292">
        <f>SIGN(VLOOKUP($A292,rets_weighted!$A:$H,COLUMN(D$4),FALSE))</f>
        <v>1</v>
      </c>
      <c r="E292">
        <f>SIGN(VLOOKUP($A292,rets_weighted!$A:$H,COLUMN(E$4),FALSE))</f>
        <v>-1</v>
      </c>
      <c r="F292">
        <f>SIGN(VLOOKUP($A292,rets_weighted!$A:$H,COLUMN(F$4),FALSE))</f>
        <v>1</v>
      </c>
      <c r="G292">
        <f>SIGN(VLOOKUP($A292,rets_weighted!$A:$H,COLUMN(G$4),FALSE))</f>
        <v>1</v>
      </c>
      <c r="H292">
        <f>SIGN(VLOOKUP($A292,rets_weighted!$A:$H,COLUMN(H$4),FALSE))</f>
        <v>-1</v>
      </c>
    </row>
    <row r="293" spans="1:8" x14ac:dyDescent="0.35">
      <c r="A293" s="2">
        <v>41639</v>
      </c>
      <c r="B293">
        <f>SIGN(VLOOKUP($A293,rets_weighted!$A:$H,COLUMN(B$4),FALSE))</f>
        <v>1</v>
      </c>
      <c r="C293">
        <f>SIGN(VLOOKUP($A293,rets_weighted!$A:$H,COLUMN(C$4),FALSE))</f>
        <v>-1</v>
      </c>
      <c r="D293">
        <f>SIGN(VLOOKUP($A293,rets_weighted!$A:$H,COLUMN(D$4),FALSE))</f>
        <v>1</v>
      </c>
      <c r="E293">
        <f>SIGN(VLOOKUP($A293,rets_weighted!$A:$H,COLUMN(E$4),FALSE))</f>
        <v>-1</v>
      </c>
      <c r="F293">
        <f>SIGN(VLOOKUP($A293,rets_weighted!$A:$H,COLUMN(F$4),FALSE))</f>
        <v>1</v>
      </c>
      <c r="G293">
        <f>SIGN(VLOOKUP($A293,rets_weighted!$A:$H,COLUMN(G$4),FALSE))</f>
        <v>1</v>
      </c>
      <c r="H293">
        <f>SIGN(VLOOKUP($A293,rets_weighted!$A:$H,COLUMN(H$4),FALSE))</f>
        <v>-1</v>
      </c>
    </row>
    <row r="294" spans="1:8" x14ac:dyDescent="0.35">
      <c r="A294" s="2">
        <v>41670</v>
      </c>
      <c r="B294">
        <f>SIGN(VLOOKUP($A294,rets_weighted!$A:$H,COLUMN(B$4),FALSE))</f>
        <v>-1</v>
      </c>
      <c r="C294">
        <f>SIGN(VLOOKUP($A294,rets_weighted!$A:$H,COLUMN(C$4),FALSE))</f>
        <v>-1</v>
      </c>
      <c r="D294">
        <f>SIGN(VLOOKUP($A294,rets_weighted!$A:$H,COLUMN(D$4),FALSE))</f>
        <v>1</v>
      </c>
      <c r="E294">
        <f>SIGN(VLOOKUP($A294,rets_weighted!$A:$H,COLUMN(E$4),FALSE))</f>
        <v>-1</v>
      </c>
      <c r="F294">
        <f>SIGN(VLOOKUP($A294,rets_weighted!$A:$H,COLUMN(F$4),FALSE))</f>
        <v>1</v>
      </c>
      <c r="G294">
        <f>SIGN(VLOOKUP($A294,rets_weighted!$A:$H,COLUMN(G$4),FALSE))</f>
        <v>1</v>
      </c>
      <c r="H294">
        <f>SIGN(VLOOKUP($A294,rets_weighted!$A:$H,COLUMN(H$4),FALSE))</f>
        <v>-1</v>
      </c>
    </row>
    <row r="295" spans="1:8" x14ac:dyDescent="0.35">
      <c r="A295" s="2">
        <v>41698</v>
      </c>
      <c r="B295">
        <f>SIGN(VLOOKUP($A295,rets_weighted!$A:$H,COLUMN(B$4),FALSE))</f>
        <v>-1</v>
      </c>
      <c r="C295">
        <f>SIGN(VLOOKUP($A295,rets_weighted!$A:$H,COLUMN(C$4),FALSE))</f>
        <v>-1</v>
      </c>
      <c r="D295">
        <f>SIGN(VLOOKUP($A295,rets_weighted!$A:$H,COLUMN(D$4),FALSE))</f>
        <v>1</v>
      </c>
      <c r="E295">
        <f>SIGN(VLOOKUP($A295,rets_weighted!$A:$H,COLUMN(E$4),FALSE))</f>
        <v>-1</v>
      </c>
      <c r="F295">
        <f>SIGN(VLOOKUP($A295,rets_weighted!$A:$H,COLUMN(F$4),FALSE))</f>
        <v>1</v>
      </c>
      <c r="G295">
        <f>SIGN(VLOOKUP($A295,rets_weighted!$A:$H,COLUMN(G$4),FALSE))</f>
        <v>1</v>
      </c>
      <c r="H295">
        <f>SIGN(VLOOKUP($A295,rets_weighted!$A:$H,COLUMN(H$4),FALSE))</f>
        <v>-1</v>
      </c>
    </row>
    <row r="296" spans="1:8" x14ac:dyDescent="0.35">
      <c r="A296" s="2">
        <v>41729</v>
      </c>
      <c r="B296">
        <f>SIGN(VLOOKUP($A296,rets_weighted!$A:$H,COLUMN(B$4),FALSE))</f>
        <v>-1</v>
      </c>
      <c r="C296">
        <f>SIGN(VLOOKUP($A296,rets_weighted!$A:$H,COLUMN(C$4),FALSE))</f>
        <v>-1</v>
      </c>
      <c r="D296">
        <f>SIGN(VLOOKUP($A296,rets_weighted!$A:$H,COLUMN(D$4),FALSE))</f>
        <v>1</v>
      </c>
      <c r="E296">
        <f>SIGN(VLOOKUP($A296,rets_weighted!$A:$H,COLUMN(E$4),FALSE))</f>
        <v>-1</v>
      </c>
      <c r="F296">
        <f>SIGN(VLOOKUP($A296,rets_weighted!$A:$H,COLUMN(F$4),FALSE))</f>
        <v>1</v>
      </c>
      <c r="G296">
        <f>SIGN(VLOOKUP($A296,rets_weighted!$A:$H,COLUMN(G$4),FALSE))</f>
        <v>1</v>
      </c>
      <c r="H296">
        <f>SIGN(VLOOKUP($A296,rets_weighted!$A:$H,COLUMN(H$4),FALSE))</f>
        <v>-1</v>
      </c>
    </row>
    <row r="297" spans="1:8" x14ac:dyDescent="0.35">
      <c r="A297" s="2">
        <v>41759</v>
      </c>
      <c r="B297">
        <f>SIGN(VLOOKUP($A297,rets_weighted!$A:$H,COLUMN(B$4),FALSE))</f>
        <v>1</v>
      </c>
      <c r="C297">
        <f>SIGN(VLOOKUP($A297,rets_weighted!$A:$H,COLUMN(C$4),FALSE))</f>
        <v>-1</v>
      </c>
      <c r="D297">
        <f>SIGN(VLOOKUP($A297,rets_weighted!$A:$H,COLUMN(D$4),FALSE))</f>
        <v>1</v>
      </c>
      <c r="E297">
        <f>SIGN(VLOOKUP($A297,rets_weighted!$A:$H,COLUMN(E$4),FALSE))</f>
        <v>-1</v>
      </c>
      <c r="F297">
        <f>SIGN(VLOOKUP($A297,rets_weighted!$A:$H,COLUMN(F$4),FALSE))</f>
        <v>1</v>
      </c>
      <c r="G297">
        <f>SIGN(VLOOKUP($A297,rets_weighted!$A:$H,COLUMN(G$4),FALSE))</f>
        <v>1</v>
      </c>
      <c r="H297">
        <f>SIGN(VLOOKUP($A297,rets_weighted!$A:$H,COLUMN(H$4),FALSE))</f>
        <v>-1</v>
      </c>
    </row>
    <row r="298" spans="1:8" x14ac:dyDescent="0.35">
      <c r="A298" s="2">
        <v>41790</v>
      </c>
      <c r="B298">
        <f>SIGN(VLOOKUP($A298,rets_weighted!$A:$H,COLUMN(B$4),FALSE))</f>
        <v>1</v>
      </c>
      <c r="C298">
        <f>SIGN(VLOOKUP($A298,rets_weighted!$A:$H,COLUMN(C$4),FALSE))</f>
        <v>-1</v>
      </c>
      <c r="D298">
        <f>SIGN(VLOOKUP($A298,rets_weighted!$A:$H,COLUMN(D$4),FALSE))</f>
        <v>1</v>
      </c>
      <c r="E298">
        <f>SIGN(VLOOKUP($A298,rets_weighted!$A:$H,COLUMN(E$4),FALSE))</f>
        <v>1</v>
      </c>
      <c r="F298">
        <f>SIGN(VLOOKUP($A298,rets_weighted!$A:$H,COLUMN(F$4),FALSE))</f>
        <v>1</v>
      </c>
      <c r="G298">
        <f>SIGN(VLOOKUP($A298,rets_weighted!$A:$H,COLUMN(G$4),FALSE))</f>
        <v>1</v>
      </c>
      <c r="H298">
        <f>SIGN(VLOOKUP($A298,rets_weighted!$A:$H,COLUMN(H$4),FALSE))</f>
        <v>-1</v>
      </c>
    </row>
    <row r="299" spans="1:8" x14ac:dyDescent="0.35">
      <c r="A299" s="2">
        <v>41820</v>
      </c>
      <c r="B299">
        <f>SIGN(VLOOKUP($A299,rets_weighted!$A:$H,COLUMN(B$4),FALSE))</f>
        <v>1</v>
      </c>
      <c r="C299">
        <f>SIGN(VLOOKUP($A299,rets_weighted!$A:$H,COLUMN(C$4),FALSE))</f>
        <v>1</v>
      </c>
      <c r="D299">
        <f>SIGN(VLOOKUP($A299,rets_weighted!$A:$H,COLUMN(D$4),FALSE))</f>
        <v>1</v>
      </c>
      <c r="E299">
        <f>SIGN(VLOOKUP($A299,rets_weighted!$A:$H,COLUMN(E$4),FALSE))</f>
        <v>1</v>
      </c>
      <c r="F299">
        <f>SIGN(VLOOKUP($A299,rets_weighted!$A:$H,COLUMN(F$4),FALSE))</f>
        <v>1</v>
      </c>
      <c r="G299">
        <f>SIGN(VLOOKUP($A299,rets_weighted!$A:$H,COLUMN(G$4),FALSE))</f>
        <v>1</v>
      </c>
      <c r="H299">
        <f>SIGN(VLOOKUP($A299,rets_weighted!$A:$H,COLUMN(H$4),FALSE))</f>
        <v>-1</v>
      </c>
    </row>
    <row r="300" spans="1:8" x14ac:dyDescent="0.35">
      <c r="A300" s="2">
        <v>41851</v>
      </c>
      <c r="B300">
        <f>SIGN(VLOOKUP($A300,rets_weighted!$A:$H,COLUMN(B$4),FALSE))</f>
        <v>-1</v>
      </c>
      <c r="C300">
        <f>SIGN(VLOOKUP($A300,rets_weighted!$A:$H,COLUMN(C$4),FALSE))</f>
        <v>-1</v>
      </c>
      <c r="D300">
        <f>SIGN(VLOOKUP($A300,rets_weighted!$A:$H,COLUMN(D$4),FALSE))</f>
        <v>1</v>
      </c>
      <c r="E300">
        <f>SIGN(VLOOKUP($A300,rets_weighted!$A:$H,COLUMN(E$4),FALSE))</f>
        <v>1</v>
      </c>
      <c r="F300">
        <f>SIGN(VLOOKUP($A300,rets_weighted!$A:$H,COLUMN(F$4),FALSE))</f>
        <v>1</v>
      </c>
      <c r="G300">
        <f>SIGN(VLOOKUP($A300,rets_weighted!$A:$H,COLUMN(G$4),FALSE))</f>
        <v>1</v>
      </c>
      <c r="H300">
        <f>SIGN(VLOOKUP($A300,rets_weighted!$A:$H,COLUMN(H$4),FALSE))</f>
        <v>-1</v>
      </c>
    </row>
    <row r="301" spans="1:8" x14ac:dyDescent="0.35">
      <c r="A301" s="2">
        <v>41882</v>
      </c>
      <c r="B301">
        <f>SIGN(VLOOKUP($A301,rets_weighted!$A:$H,COLUMN(B$4),FALSE))</f>
        <v>-1</v>
      </c>
      <c r="C301">
        <f>SIGN(VLOOKUP($A301,rets_weighted!$A:$H,COLUMN(C$4),FALSE))</f>
        <v>-1</v>
      </c>
      <c r="D301">
        <f>SIGN(VLOOKUP($A301,rets_weighted!$A:$H,COLUMN(D$4),FALSE))</f>
        <v>1</v>
      </c>
      <c r="E301">
        <f>SIGN(VLOOKUP($A301,rets_weighted!$A:$H,COLUMN(E$4),FALSE))</f>
        <v>1</v>
      </c>
      <c r="F301">
        <f>SIGN(VLOOKUP($A301,rets_weighted!$A:$H,COLUMN(F$4),FALSE))</f>
        <v>1</v>
      </c>
      <c r="G301">
        <f>SIGN(VLOOKUP($A301,rets_weighted!$A:$H,COLUMN(G$4),FALSE))</f>
        <v>1</v>
      </c>
      <c r="H301">
        <f>SIGN(VLOOKUP($A301,rets_weighted!$A:$H,COLUMN(H$4),FALSE))</f>
        <v>-1</v>
      </c>
    </row>
    <row r="302" spans="1:8" x14ac:dyDescent="0.35">
      <c r="A302" s="2">
        <v>41912</v>
      </c>
      <c r="B302">
        <f>SIGN(VLOOKUP($A302,rets_weighted!$A:$H,COLUMN(B$4),FALSE))</f>
        <v>-1</v>
      </c>
      <c r="C302">
        <f>SIGN(VLOOKUP($A302,rets_weighted!$A:$H,COLUMN(C$4),FALSE))</f>
        <v>-1</v>
      </c>
      <c r="D302">
        <f>SIGN(VLOOKUP($A302,rets_weighted!$A:$H,COLUMN(D$4),FALSE))</f>
        <v>1</v>
      </c>
      <c r="E302">
        <f>SIGN(VLOOKUP($A302,rets_weighted!$A:$H,COLUMN(E$4),FALSE))</f>
        <v>1</v>
      </c>
      <c r="F302">
        <f>SIGN(VLOOKUP($A302,rets_weighted!$A:$H,COLUMN(F$4),FALSE))</f>
        <v>1</v>
      </c>
      <c r="G302">
        <f>SIGN(VLOOKUP($A302,rets_weighted!$A:$H,COLUMN(G$4),FALSE))</f>
        <v>1</v>
      </c>
      <c r="H302">
        <f>SIGN(VLOOKUP($A302,rets_weighted!$A:$H,COLUMN(H$4),FALSE))</f>
        <v>-1</v>
      </c>
    </row>
    <row r="303" spans="1:8" x14ac:dyDescent="0.35">
      <c r="A303" s="2">
        <v>41943</v>
      </c>
      <c r="B303">
        <f>SIGN(VLOOKUP($A303,rets_weighted!$A:$H,COLUMN(B$4),FALSE))</f>
        <v>-1</v>
      </c>
      <c r="C303">
        <f>SIGN(VLOOKUP($A303,rets_weighted!$A:$H,COLUMN(C$4),FALSE))</f>
        <v>-1</v>
      </c>
      <c r="D303">
        <f>SIGN(VLOOKUP($A303,rets_weighted!$A:$H,COLUMN(D$4),FALSE))</f>
        <v>1</v>
      </c>
      <c r="E303">
        <f>SIGN(VLOOKUP($A303,rets_weighted!$A:$H,COLUMN(E$4),FALSE))</f>
        <v>1</v>
      </c>
      <c r="F303">
        <f>SIGN(VLOOKUP($A303,rets_weighted!$A:$H,COLUMN(F$4),FALSE))</f>
        <v>1</v>
      </c>
      <c r="G303">
        <f>SIGN(VLOOKUP($A303,rets_weighted!$A:$H,COLUMN(G$4),FALSE))</f>
        <v>1</v>
      </c>
      <c r="H303">
        <f>SIGN(VLOOKUP($A303,rets_weighted!$A:$H,COLUMN(H$4),FALSE))</f>
        <v>-1</v>
      </c>
    </row>
    <row r="304" spans="1:8" x14ac:dyDescent="0.35">
      <c r="A304" s="2">
        <v>41973</v>
      </c>
      <c r="B304">
        <f>SIGN(VLOOKUP($A304,rets_weighted!$A:$H,COLUMN(B$4),FALSE))</f>
        <v>-1</v>
      </c>
      <c r="C304">
        <f>SIGN(VLOOKUP($A304,rets_weighted!$A:$H,COLUMN(C$4),FALSE))</f>
        <v>-1</v>
      </c>
      <c r="D304">
        <f>SIGN(VLOOKUP($A304,rets_weighted!$A:$H,COLUMN(D$4),FALSE))</f>
        <v>1</v>
      </c>
      <c r="E304">
        <f>SIGN(VLOOKUP($A304,rets_weighted!$A:$H,COLUMN(E$4),FALSE))</f>
        <v>1</v>
      </c>
      <c r="F304">
        <f>SIGN(VLOOKUP($A304,rets_weighted!$A:$H,COLUMN(F$4),FALSE))</f>
        <v>1</v>
      </c>
      <c r="G304">
        <f>SIGN(VLOOKUP($A304,rets_weighted!$A:$H,COLUMN(G$4),FALSE))</f>
        <v>1</v>
      </c>
      <c r="H304">
        <f>SIGN(VLOOKUP($A304,rets_weighted!$A:$H,COLUMN(H$4),FALSE))</f>
        <v>-1</v>
      </c>
    </row>
    <row r="305" spans="1:8" x14ac:dyDescent="0.35">
      <c r="A305" s="2">
        <v>42004</v>
      </c>
      <c r="B305">
        <f>SIGN(VLOOKUP($A305,rets_weighted!$A:$H,COLUMN(B$4),FALSE))</f>
        <v>-1</v>
      </c>
      <c r="C305">
        <f>SIGN(VLOOKUP($A305,rets_weighted!$A:$H,COLUMN(C$4),FALSE))</f>
        <v>-1</v>
      </c>
      <c r="D305">
        <f>SIGN(VLOOKUP($A305,rets_weighted!$A:$H,COLUMN(D$4),FALSE))</f>
        <v>1</v>
      </c>
      <c r="E305">
        <f>SIGN(VLOOKUP($A305,rets_weighted!$A:$H,COLUMN(E$4),FALSE))</f>
        <v>1</v>
      </c>
      <c r="F305">
        <f>SIGN(VLOOKUP($A305,rets_weighted!$A:$H,COLUMN(F$4),FALSE))</f>
        <v>1</v>
      </c>
      <c r="G305">
        <f>SIGN(VLOOKUP($A305,rets_weighted!$A:$H,COLUMN(G$4),FALSE))</f>
        <v>1</v>
      </c>
      <c r="H305">
        <f>SIGN(VLOOKUP($A305,rets_weighted!$A:$H,COLUMN(H$4),FALSE))</f>
        <v>-1</v>
      </c>
    </row>
    <row r="306" spans="1:8" x14ac:dyDescent="0.35">
      <c r="A306" s="2">
        <v>42035</v>
      </c>
      <c r="B306">
        <f>SIGN(VLOOKUP($A306,rets_weighted!$A:$H,COLUMN(B$4),FALSE))</f>
        <v>-1</v>
      </c>
      <c r="C306">
        <f>SIGN(VLOOKUP($A306,rets_weighted!$A:$H,COLUMN(C$4),FALSE))</f>
        <v>1</v>
      </c>
      <c r="D306">
        <f>SIGN(VLOOKUP($A306,rets_weighted!$A:$H,COLUMN(D$4),FALSE))</f>
        <v>1</v>
      </c>
      <c r="E306">
        <f>SIGN(VLOOKUP($A306,rets_weighted!$A:$H,COLUMN(E$4),FALSE))</f>
        <v>1</v>
      </c>
      <c r="F306">
        <f>SIGN(VLOOKUP($A306,rets_weighted!$A:$H,COLUMN(F$4),FALSE))</f>
        <v>1</v>
      </c>
      <c r="G306">
        <f>SIGN(VLOOKUP($A306,rets_weighted!$A:$H,COLUMN(G$4),FALSE))</f>
        <v>1</v>
      </c>
      <c r="H306">
        <f>SIGN(VLOOKUP($A306,rets_weighted!$A:$H,COLUMN(H$4),FALSE))</f>
        <v>-1</v>
      </c>
    </row>
    <row r="307" spans="1:8" x14ac:dyDescent="0.35">
      <c r="A307" s="2">
        <v>42063</v>
      </c>
      <c r="B307">
        <f>SIGN(VLOOKUP($A307,rets_weighted!$A:$H,COLUMN(B$4),FALSE))</f>
        <v>-1</v>
      </c>
      <c r="C307">
        <f>SIGN(VLOOKUP($A307,rets_weighted!$A:$H,COLUMN(C$4),FALSE))</f>
        <v>-1</v>
      </c>
      <c r="D307">
        <f>SIGN(VLOOKUP($A307,rets_weighted!$A:$H,COLUMN(D$4),FALSE))</f>
        <v>1</v>
      </c>
      <c r="E307">
        <f>SIGN(VLOOKUP($A307,rets_weighted!$A:$H,COLUMN(E$4),FALSE))</f>
        <v>1</v>
      </c>
      <c r="F307">
        <f>SIGN(VLOOKUP($A307,rets_weighted!$A:$H,COLUMN(F$4),FALSE))</f>
        <v>1</v>
      </c>
      <c r="G307">
        <f>SIGN(VLOOKUP($A307,rets_weighted!$A:$H,COLUMN(G$4),FALSE))</f>
        <v>1</v>
      </c>
      <c r="H307">
        <f>SIGN(VLOOKUP($A307,rets_weighted!$A:$H,COLUMN(H$4),FALSE))</f>
        <v>-1</v>
      </c>
    </row>
    <row r="308" spans="1:8" x14ac:dyDescent="0.35">
      <c r="A308" s="2">
        <v>42094</v>
      </c>
      <c r="B308">
        <f>SIGN(VLOOKUP($A308,rets_weighted!$A:$H,COLUMN(B$4),FALSE))</f>
        <v>-1</v>
      </c>
      <c r="C308">
        <f>SIGN(VLOOKUP($A308,rets_weighted!$A:$H,COLUMN(C$4),FALSE))</f>
        <v>-1</v>
      </c>
      <c r="D308">
        <f>SIGN(VLOOKUP($A308,rets_weighted!$A:$H,COLUMN(D$4),FALSE))</f>
        <v>1</v>
      </c>
      <c r="E308">
        <f>SIGN(VLOOKUP($A308,rets_weighted!$A:$H,COLUMN(E$4),FALSE))</f>
        <v>1</v>
      </c>
      <c r="F308">
        <f>SIGN(VLOOKUP($A308,rets_weighted!$A:$H,COLUMN(F$4),FALSE))</f>
        <v>1</v>
      </c>
      <c r="G308">
        <f>SIGN(VLOOKUP($A308,rets_weighted!$A:$H,COLUMN(G$4),FALSE))</f>
        <v>1</v>
      </c>
      <c r="H308">
        <f>SIGN(VLOOKUP($A308,rets_weighted!$A:$H,COLUMN(H$4),FALSE))</f>
        <v>-1</v>
      </c>
    </row>
    <row r="309" spans="1:8" x14ac:dyDescent="0.35">
      <c r="A309" s="2">
        <v>42124</v>
      </c>
      <c r="B309">
        <f>SIGN(VLOOKUP($A309,rets_weighted!$A:$H,COLUMN(B$4),FALSE))</f>
        <v>-1</v>
      </c>
      <c r="C309">
        <f>SIGN(VLOOKUP($A309,rets_weighted!$A:$H,COLUMN(C$4),FALSE))</f>
        <v>-1</v>
      </c>
      <c r="D309">
        <f>SIGN(VLOOKUP($A309,rets_weighted!$A:$H,COLUMN(D$4),FALSE))</f>
        <v>1</v>
      </c>
      <c r="E309">
        <f>SIGN(VLOOKUP($A309,rets_weighted!$A:$H,COLUMN(E$4),FALSE))</f>
        <v>1</v>
      </c>
      <c r="F309">
        <f>SIGN(VLOOKUP($A309,rets_weighted!$A:$H,COLUMN(F$4),FALSE))</f>
        <v>1</v>
      </c>
      <c r="G309">
        <f>SIGN(VLOOKUP($A309,rets_weighted!$A:$H,COLUMN(G$4),FALSE))</f>
        <v>1</v>
      </c>
      <c r="H309">
        <f>SIGN(VLOOKUP($A309,rets_weighted!$A:$H,COLUMN(H$4),FALSE))</f>
        <v>-1</v>
      </c>
    </row>
    <row r="310" spans="1:8" x14ac:dyDescent="0.35">
      <c r="A310" s="2">
        <v>42155</v>
      </c>
      <c r="B310">
        <f>SIGN(VLOOKUP($A310,rets_weighted!$A:$H,COLUMN(B$4),FALSE))</f>
        <v>-1</v>
      </c>
      <c r="C310">
        <f>SIGN(VLOOKUP($A310,rets_weighted!$A:$H,COLUMN(C$4),FALSE))</f>
        <v>-1</v>
      </c>
      <c r="D310">
        <f>SIGN(VLOOKUP($A310,rets_weighted!$A:$H,COLUMN(D$4),FALSE))</f>
        <v>1</v>
      </c>
      <c r="E310">
        <f>SIGN(VLOOKUP($A310,rets_weighted!$A:$H,COLUMN(E$4),FALSE))</f>
        <v>1</v>
      </c>
      <c r="F310">
        <f>SIGN(VLOOKUP($A310,rets_weighted!$A:$H,COLUMN(F$4),FALSE))</f>
        <v>1</v>
      </c>
      <c r="G310">
        <f>SIGN(VLOOKUP($A310,rets_weighted!$A:$H,COLUMN(G$4),FALSE))</f>
        <v>1</v>
      </c>
      <c r="H310">
        <f>SIGN(VLOOKUP($A310,rets_weighted!$A:$H,COLUMN(H$4),FALSE))</f>
        <v>-1</v>
      </c>
    </row>
    <row r="311" spans="1:8" x14ac:dyDescent="0.35">
      <c r="A311" s="2">
        <v>42185</v>
      </c>
      <c r="B311">
        <f>SIGN(VLOOKUP($A311,rets_weighted!$A:$H,COLUMN(B$4),FALSE))</f>
        <v>-1</v>
      </c>
      <c r="C311">
        <f>SIGN(VLOOKUP($A311,rets_weighted!$A:$H,COLUMN(C$4),FALSE))</f>
        <v>-1</v>
      </c>
      <c r="D311">
        <f>SIGN(VLOOKUP($A311,rets_weighted!$A:$H,COLUMN(D$4),FALSE))</f>
        <v>1</v>
      </c>
      <c r="E311">
        <f>SIGN(VLOOKUP($A311,rets_weighted!$A:$H,COLUMN(E$4),FALSE))</f>
        <v>1</v>
      </c>
      <c r="F311">
        <f>SIGN(VLOOKUP($A311,rets_weighted!$A:$H,COLUMN(F$4),FALSE))</f>
        <v>1</v>
      </c>
      <c r="G311">
        <f>SIGN(VLOOKUP($A311,rets_weighted!$A:$H,COLUMN(G$4),FALSE))</f>
        <v>1</v>
      </c>
      <c r="H311">
        <f>SIGN(VLOOKUP($A311,rets_weighted!$A:$H,COLUMN(H$4),FALSE))</f>
        <v>-1</v>
      </c>
    </row>
    <row r="312" spans="1:8" x14ac:dyDescent="0.35">
      <c r="A312" s="2">
        <v>42216</v>
      </c>
      <c r="B312">
        <f>SIGN(VLOOKUP($A312,rets_weighted!$A:$H,COLUMN(B$4),FALSE))</f>
        <v>-1</v>
      </c>
      <c r="C312">
        <f>SIGN(VLOOKUP($A312,rets_weighted!$A:$H,COLUMN(C$4),FALSE))</f>
        <v>-1</v>
      </c>
      <c r="D312">
        <f>SIGN(VLOOKUP($A312,rets_weighted!$A:$H,COLUMN(D$4),FALSE))</f>
        <v>1</v>
      </c>
      <c r="E312">
        <f>SIGN(VLOOKUP($A312,rets_weighted!$A:$H,COLUMN(E$4),FALSE))</f>
        <v>1</v>
      </c>
      <c r="F312">
        <f>SIGN(VLOOKUP($A312,rets_weighted!$A:$H,COLUMN(F$4),FALSE))</f>
        <v>1</v>
      </c>
      <c r="G312">
        <f>SIGN(VLOOKUP($A312,rets_weighted!$A:$H,COLUMN(G$4),FALSE))</f>
        <v>1</v>
      </c>
      <c r="H312">
        <f>SIGN(VLOOKUP($A312,rets_weighted!$A:$H,COLUMN(H$4),FALSE))</f>
        <v>-1</v>
      </c>
    </row>
    <row r="313" spans="1:8" x14ac:dyDescent="0.35">
      <c r="A313" s="2">
        <v>42247</v>
      </c>
      <c r="B313">
        <f>SIGN(VLOOKUP($A313,rets_weighted!$A:$H,COLUMN(B$4),FALSE))</f>
        <v>-1</v>
      </c>
      <c r="C313">
        <f>SIGN(VLOOKUP($A313,rets_weighted!$A:$H,COLUMN(C$4),FALSE))</f>
        <v>-1</v>
      </c>
      <c r="D313">
        <f>SIGN(VLOOKUP($A313,rets_weighted!$A:$H,COLUMN(D$4),FALSE))</f>
        <v>1</v>
      </c>
      <c r="E313">
        <f>SIGN(VLOOKUP($A313,rets_weighted!$A:$H,COLUMN(E$4),FALSE))</f>
        <v>1</v>
      </c>
      <c r="F313">
        <f>SIGN(VLOOKUP($A313,rets_weighted!$A:$H,COLUMN(F$4),FALSE))</f>
        <v>-1</v>
      </c>
      <c r="G313">
        <f>SIGN(VLOOKUP($A313,rets_weighted!$A:$H,COLUMN(G$4),FALSE))</f>
        <v>1</v>
      </c>
      <c r="H313">
        <f>SIGN(VLOOKUP($A313,rets_weighted!$A:$H,COLUMN(H$4),FALSE))</f>
        <v>-1</v>
      </c>
    </row>
    <row r="314" spans="1:8" x14ac:dyDescent="0.35">
      <c r="A314" s="2">
        <v>42277</v>
      </c>
      <c r="B314">
        <f>SIGN(VLOOKUP($A314,rets_weighted!$A:$H,COLUMN(B$4),FALSE))</f>
        <v>-1</v>
      </c>
      <c r="C314">
        <f>SIGN(VLOOKUP($A314,rets_weighted!$A:$H,COLUMN(C$4),FALSE))</f>
        <v>-1</v>
      </c>
      <c r="D314">
        <f>SIGN(VLOOKUP($A314,rets_weighted!$A:$H,COLUMN(D$4),FALSE))</f>
        <v>1</v>
      </c>
      <c r="E314">
        <f>SIGN(VLOOKUP($A314,rets_weighted!$A:$H,COLUMN(E$4),FALSE))</f>
        <v>1</v>
      </c>
      <c r="F314">
        <f>SIGN(VLOOKUP($A314,rets_weighted!$A:$H,COLUMN(F$4),FALSE))</f>
        <v>-1</v>
      </c>
      <c r="G314">
        <f>SIGN(VLOOKUP($A314,rets_weighted!$A:$H,COLUMN(G$4),FALSE))</f>
        <v>1</v>
      </c>
      <c r="H314">
        <f>SIGN(VLOOKUP($A314,rets_weighted!$A:$H,COLUMN(H$4),FALSE))</f>
        <v>-1</v>
      </c>
    </row>
    <row r="315" spans="1:8" x14ac:dyDescent="0.35">
      <c r="A315" s="2">
        <v>42308</v>
      </c>
      <c r="B315">
        <f>SIGN(VLOOKUP($A315,rets_weighted!$A:$H,COLUMN(B$4),FALSE))</f>
        <v>-1</v>
      </c>
      <c r="C315">
        <f>SIGN(VLOOKUP($A315,rets_weighted!$A:$H,COLUMN(C$4),FALSE))</f>
        <v>-1</v>
      </c>
      <c r="D315">
        <f>SIGN(VLOOKUP($A315,rets_weighted!$A:$H,COLUMN(D$4),FALSE))</f>
        <v>1</v>
      </c>
      <c r="E315">
        <f>SIGN(VLOOKUP($A315,rets_weighted!$A:$H,COLUMN(E$4),FALSE))</f>
        <v>1</v>
      </c>
      <c r="F315">
        <f>SIGN(VLOOKUP($A315,rets_weighted!$A:$H,COLUMN(F$4),FALSE))</f>
        <v>1</v>
      </c>
      <c r="G315">
        <f>SIGN(VLOOKUP($A315,rets_weighted!$A:$H,COLUMN(G$4),FALSE))</f>
        <v>1</v>
      </c>
      <c r="H315">
        <f>SIGN(VLOOKUP($A315,rets_weighted!$A:$H,COLUMN(H$4),FALSE))</f>
        <v>-1</v>
      </c>
    </row>
    <row r="316" spans="1:8" x14ac:dyDescent="0.35">
      <c r="A316" s="2">
        <v>42338</v>
      </c>
      <c r="B316">
        <f>SIGN(VLOOKUP($A316,rets_weighted!$A:$H,COLUMN(B$4),FALSE))</f>
        <v>-1</v>
      </c>
      <c r="C316">
        <f>SIGN(VLOOKUP($A316,rets_weighted!$A:$H,COLUMN(C$4),FALSE))</f>
        <v>-1</v>
      </c>
      <c r="D316">
        <f>SIGN(VLOOKUP($A316,rets_weighted!$A:$H,COLUMN(D$4),FALSE))</f>
        <v>1</v>
      </c>
      <c r="E316">
        <f>SIGN(VLOOKUP($A316,rets_weighted!$A:$H,COLUMN(E$4),FALSE))</f>
        <v>1</v>
      </c>
      <c r="F316">
        <f>SIGN(VLOOKUP($A316,rets_weighted!$A:$H,COLUMN(F$4),FALSE))</f>
        <v>1</v>
      </c>
      <c r="G316">
        <f>SIGN(VLOOKUP($A316,rets_weighted!$A:$H,COLUMN(G$4),FALSE))</f>
        <v>1</v>
      </c>
      <c r="H316">
        <f>SIGN(VLOOKUP($A316,rets_weighted!$A:$H,COLUMN(H$4),FALSE))</f>
        <v>-1</v>
      </c>
    </row>
    <row r="317" spans="1:8" x14ac:dyDescent="0.35">
      <c r="A317" s="2">
        <v>42369</v>
      </c>
      <c r="B317">
        <f>SIGN(VLOOKUP($A317,rets_weighted!$A:$H,COLUMN(B$4),FALSE))</f>
        <v>-1</v>
      </c>
      <c r="C317">
        <f>SIGN(VLOOKUP($A317,rets_weighted!$A:$H,COLUMN(C$4),FALSE))</f>
        <v>-1</v>
      </c>
      <c r="D317">
        <f>SIGN(VLOOKUP($A317,rets_weighted!$A:$H,COLUMN(D$4),FALSE))</f>
        <v>1</v>
      </c>
      <c r="E317">
        <f>SIGN(VLOOKUP($A317,rets_weighted!$A:$H,COLUMN(E$4),FALSE))</f>
        <v>1</v>
      </c>
      <c r="F317">
        <f>SIGN(VLOOKUP($A317,rets_weighted!$A:$H,COLUMN(F$4),FALSE))</f>
        <v>1</v>
      </c>
      <c r="G317">
        <f>SIGN(VLOOKUP($A317,rets_weighted!$A:$H,COLUMN(G$4),FALSE))</f>
        <v>1</v>
      </c>
      <c r="H317">
        <f>SIGN(VLOOKUP($A317,rets_weighted!$A:$H,COLUMN(H$4),FALSE))</f>
        <v>-1</v>
      </c>
    </row>
    <row r="318" spans="1:8" x14ac:dyDescent="0.35">
      <c r="A318" s="2">
        <v>42400</v>
      </c>
      <c r="B318">
        <f>SIGN(VLOOKUP($A318,rets_weighted!$A:$H,COLUMN(B$4),FALSE))</f>
        <v>-1</v>
      </c>
      <c r="C318">
        <f>SIGN(VLOOKUP($A318,rets_weighted!$A:$H,COLUMN(C$4),FALSE))</f>
        <v>-1</v>
      </c>
      <c r="D318">
        <f>SIGN(VLOOKUP($A318,rets_weighted!$A:$H,COLUMN(D$4),FALSE))</f>
        <v>1</v>
      </c>
      <c r="E318">
        <f>SIGN(VLOOKUP($A318,rets_weighted!$A:$H,COLUMN(E$4),FALSE))</f>
        <v>1</v>
      </c>
      <c r="F318">
        <f>SIGN(VLOOKUP($A318,rets_weighted!$A:$H,COLUMN(F$4),FALSE))</f>
        <v>-1</v>
      </c>
      <c r="G318">
        <f>SIGN(VLOOKUP($A318,rets_weighted!$A:$H,COLUMN(G$4),FALSE))</f>
        <v>1</v>
      </c>
      <c r="H318">
        <f>SIGN(VLOOKUP($A318,rets_weighted!$A:$H,COLUMN(H$4),FALSE))</f>
        <v>-1</v>
      </c>
    </row>
    <row r="319" spans="1:8" x14ac:dyDescent="0.35">
      <c r="A319" s="2">
        <v>42429</v>
      </c>
      <c r="B319">
        <f>SIGN(VLOOKUP($A319,rets_weighted!$A:$H,COLUMN(B$4),FALSE))</f>
        <v>-1</v>
      </c>
      <c r="C319">
        <f>SIGN(VLOOKUP($A319,rets_weighted!$A:$H,COLUMN(C$4),FALSE))</f>
        <v>1</v>
      </c>
      <c r="D319">
        <f>SIGN(VLOOKUP($A319,rets_weighted!$A:$H,COLUMN(D$4),FALSE))</f>
        <v>1</v>
      </c>
      <c r="E319">
        <f>SIGN(VLOOKUP($A319,rets_weighted!$A:$H,COLUMN(E$4),FALSE))</f>
        <v>1</v>
      </c>
      <c r="F319">
        <f>SIGN(VLOOKUP($A319,rets_weighted!$A:$H,COLUMN(F$4),FALSE))</f>
        <v>-1</v>
      </c>
      <c r="G319">
        <f>SIGN(VLOOKUP($A319,rets_weighted!$A:$H,COLUMN(G$4),FALSE))</f>
        <v>-1</v>
      </c>
      <c r="H319">
        <f>SIGN(VLOOKUP($A319,rets_weighted!$A:$H,COLUMN(H$4),FALSE))</f>
        <v>1</v>
      </c>
    </row>
    <row r="320" spans="1:8" x14ac:dyDescent="0.35">
      <c r="A320" s="2">
        <v>42460</v>
      </c>
      <c r="B320">
        <f>SIGN(VLOOKUP($A320,rets_weighted!$A:$H,COLUMN(B$4),FALSE))</f>
        <v>-1</v>
      </c>
      <c r="C320">
        <f>SIGN(VLOOKUP($A320,rets_weighted!$A:$H,COLUMN(C$4),FALSE))</f>
        <v>1</v>
      </c>
      <c r="D320">
        <f>SIGN(VLOOKUP($A320,rets_weighted!$A:$H,COLUMN(D$4),FALSE))</f>
        <v>1</v>
      </c>
      <c r="E320">
        <f>SIGN(VLOOKUP($A320,rets_weighted!$A:$H,COLUMN(E$4),FALSE))</f>
        <v>1</v>
      </c>
      <c r="F320">
        <f>SIGN(VLOOKUP($A320,rets_weighted!$A:$H,COLUMN(F$4),FALSE))</f>
        <v>1</v>
      </c>
      <c r="G320">
        <f>SIGN(VLOOKUP($A320,rets_weighted!$A:$H,COLUMN(G$4),FALSE))</f>
        <v>1</v>
      </c>
      <c r="H320">
        <f>SIGN(VLOOKUP($A320,rets_weighted!$A:$H,COLUMN(H$4),FALSE))</f>
        <v>1</v>
      </c>
    </row>
    <row r="321" spans="1:8" x14ac:dyDescent="0.35">
      <c r="A321" s="2">
        <v>42490</v>
      </c>
      <c r="B321">
        <f>SIGN(VLOOKUP($A321,rets_weighted!$A:$H,COLUMN(B$4),FALSE))</f>
        <v>-1</v>
      </c>
      <c r="C321">
        <f>SIGN(VLOOKUP($A321,rets_weighted!$A:$H,COLUMN(C$4),FALSE))</f>
        <v>1</v>
      </c>
      <c r="D321">
        <f>SIGN(VLOOKUP($A321,rets_weighted!$A:$H,COLUMN(D$4),FALSE))</f>
        <v>1</v>
      </c>
      <c r="E321">
        <f>SIGN(VLOOKUP($A321,rets_weighted!$A:$H,COLUMN(E$4),FALSE))</f>
        <v>1</v>
      </c>
      <c r="F321">
        <f>SIGN(VLOOKUP($A321,rets_weighted!$A:$H,COLUMN(F$4),FALSE))</f>
        <v>1</v>
      </c>
      <c r="G321">
        <f>SIGN(VLOOKUP($A321,rets_weighted!$A:$H,COLUMN(G$4),FALSE))</f>
        <v>-1</v>
      </c>
      <c r="H321">
        <f>SIGN(VLOOKUP($A321,rets_weighted!$A:$H,COLUMN(H$4),FALSE))</f>
        <v>1</v>
      </c>
    </row>
    <row r="322" spans="1:8" x14ac:dyDescent="0.35">
      <c r="A322" s="2">
        <v>42521</v>
      </c>
      <c r="B322">
        <f>SIGN(VLOOKUP($A322,rets_weighted!$A:$H,COLUMN(B$4),FALSE))</f>
        <v>-1</v>
      </c>
      <c r="C322">
        <f>SIGN(VLOOKUP($A322,rets_weighted!$A:$H,COLUMN(C$4),FALSE))</f>
        <v>1</v>
      </c>
      <c r="D322">
        <f>SIGN(VLOOKUP($A322,rets_weighted!$A:$H,COLUMN(D$4),FALSE))</f>
        <v>1</v>
      </c>
      <c r="E322">
        <f>SIGN(VLOOKUP($A322,rets_weighted!$A:$H,COLUMN(E$4),FALSE))</f>
        <v>1</v>
      </c>
      <c r="F322">
        <f>SIGN(VLOOKUP($A322,rets_weighted!$A:$H,COLUMN(F$4),FALSE))</f>
        <v>1</v>
      </c>
      <c r="G322">
        <f>SIGN(VLOOKUP($A322,rets_weighted!$A:$H,COLUMN(G$4),FALSE))</f>
        <v>1</v>
      </c>
      <c r="H322">
        <f>SIGN(VLOOKUP($A322,rets_weighted!$A:$H,COLUMN(H$4),FALSE))</f>
        <v>1</v>
      </c>
    </row>
    <row r="323" spans="1:8" x14ac:dyDescent="0.35">
      <c r="A323" s="2">
        <v>42551</v>
      </c>
      <c r="B323">
        <f>SIGN(VLOOKUP($A323,rets_weighted!$A:$H,COLUMN(B$4),FALSE))</f>
        <v>-1</v>
      </c>
      <c r="C323">
        <f>SIGN(VLOOKUP($A323,rets_weighted!$A:$H,COLUMN(C$4),FALSE))</f>
        <v>1</v>
      </c>
      <c r="D323">
        <f>SIGN(VLOOKUP($A323,rets_weighted!$A:$H,COLUMN(D$4),FALSE))</f>
        <v>1</v>
      </c>
      <c r="E323">
        <f>SIGN(VLOOKUP($A323,rets_weighted!$A:$H,COLUMN(E$4),FALSE))</f>
        <v>1</v>
      </c>
      <c r="F323">
        <f>SIGN(VLOOKUP($A323,rets_weighted!$A:$H,COLUMN(F$4),FALSE))</f>
        <v>1</v>
      </c>
      <c r="G323">
        <f>SIGN(VLOOKUP($A323,rets_weighted!$A:$H,COLUMN(G$4),FALSE))</f>
        <v>1</v>
      </c>
      <c r="H323">
        <f>SIGN(VLOOKUP($A323,rets_weighted!$A:$H,COLUMN(H$4),FALSE))</f>
        <v>1</v>
      </c>
    </row>
    <row r="324" spans="1:8" x14ac:dyDescent="0.35">
      <c r="A324" s="2">
        <v>42582</v>
      </c>
      <c r="B324">
        <f>SIGN(VLOOKUP($A324,rets_weighted!$A:$H,COLUMN(B$4),FALSE))</f>
        <v>-1</v>
      </c>
      <c r="C324">
        <f>SIGN(VLOOKUP($A324,rets_weighted!$A:$H,COLUMN(C$4),FALSE))</f>
        <v>1</v>
      </c>
      <c r="D324">
        <f>SIGN(VLOOKUP($A324,rets_weighted!$A:$H,COLUMN(D$4),FALSE))</f>
        <v>1</v>
      </c>
      <c r="E324">
        <f>SIGN(VLOOKUP($A324,rets_weighted!$A:$H,COLUMN(E$4),FALSE))</f>
        <v>1</v>
      </c>
      <c r="F324">
        <f>SIGN(VLOOKUP($A324,rets_weighted!$A:$H,COLUMN(F$4),FALSE))</f>
        <v>1</v>
      </c>
      <c r="G324">
        <f>SIGN(VLOOKUP($A324,rets_weighted!$A:$H,COLUMN(G$4),FALSE))</f>
        <v>1</v>
      </c>
      <c r="H324">
        <f>SIGN(VLOOKUP($A324,rets_weighted!$A:$H,COLUMN(H$4),FALSE))</f>
        <v>1</v>
      </c>
    </row>
    <row r="325" spans="1:8" x14ac:dyDescent="0.35">
      <c r="A325" s="2">
        <v>42613</v>
      </c>
      <c r="B325">
        <f>SIGN(VLOOKUP($A325,rets_weighted!$A:$H,COLUMN(B$4),FALSE))</f>
        <v>-1</v>
      </c>
      <c r="C325">
        <f>SIGN(VLOOKUP($A325,rets_weighted!$A:$H,COLUMN(C$4),FALSE))</f>
        <v>1</v>
      </c>
      <c r="D325">
        <f>SIGN(VLOOKUP($A325,rets_weighted!$A:$H,COLUMN(D$4),FALSE))</f>
        <v>1</v>
      </c>
      <c r="E325">
        <f>SIGN(VLOOKUP($A325,rets_weighted!$A:$H,COLUMN(E$4),FALSE))</f>
        <v>1</v>
      </c>
      <c r="F325">
        <f>SIGN(VLOOKUP($A325,rets_weighted!$A:$H,COLUMN(F$4),FALSE))</f>
        <v>1</v>
      </c>
      <c r="G325">
        <f>SIGN(VLOOKUP($A325,rets_weighted!$A:$H,COLUMN(G$4),FALSE))</f>
        <v>1</v>
      </c>
      <c r="H325">
        <f>SIGN(VLOOKUP($A325,rets_weighted!$A:$H,COLUMN(H$4),FALSE))</f>
        <v>1</v>
      </c>
    </row>
    <row r="326" spans="1:8" x14ac:dyDescent="0.35">
      <c r="A326" s="2">
        <v>42643</v>
      </c>
      <c r="B326">
        <f>SIGN(VLOOKUP($A326,rets_weighted!$A:$H,COLUMN(B$4),FALSE))</f>
        <v>-1</v>
      </c>
      <c r="C326">
        <f>SIGN(VLOOKUP($A326,rets_weighted!$A:$H,COLUMN(C$4),FALSE))</f>
        <v>1</v>
      </c>
      <c r="D326">
        <f>SIGN(VLOOKUP($A326,rets_weighted!$A:$H,COLUMN(D$4),FALSE))</f>
        <v>1</v>
      </c>
      <c r="E326">
        <f>SIGN(VLOOKUP($A326,rets_weighted!$A:$H,COLUMN(E$4),FALSE))</f>
        <v>1</v>
      </c>
      <c r="F326">
        <f>SIGN(VLOOKUP($A326,rets_weighted!$A:$H,COLUMN(F$4),FALSE))</f>
        <v>1</v>
      </c>
      <c r="G326">
        <f>SIGN(VLOOKUP($A326,rets_weighted!$A:$H,COLUMN(G$4),FALSE))</f>
        <v>1</v>
      </c>
      <c r="H326">
        <f>SIGN(VLOOKUP($A326,rets_weighted!$A:$H,COLUMN(H$4),FALSE))</f>
        <v>1</v>
      </c>
    </row>
    <row r="327" spans="1:8" x14ac:dyDescent="0.35">
      <c r="A327" s="2">
        <v>42674</v>
      </c>
      <c r="B327">
        <f>SIGN(VLOOKUP($A327,rets_weighted!$A:$H,COLUMN(B$4),FALSE))</f>
        <v>-1</v>
      </c>
      <c r="C327">
        <f>SIGN(VLOOKUP($A327,rets_weighted!$A:$H,COLUMN(C$4),FALSE))</f>
        <v>1</v>
      </c>
      <c r="D327">
        <f>SIGN(VLOOKUP($A327,rets_weighted!$A:$H,COLUMN(D$4),FALSE))</f>
        <v>1</v>
      </c>
      <c r="E327">
        <f>SIGN(VLOOKUP($A327,rets_weighted!$A:$H,COLUMN(E$4),FALSE))</f>
        <v>1</v>
      </c>
      <c r="F327">
        <f>SIGN(VLOOKUP($A327,rets_weighted!$A:$H,COLUMN(F$4),FALSE))</f>
        <v>1</v>
      </c>
      <c r="G327">
        <f>SIGN(VLOOKUP($A327,rets_weighted!$A:$H,COLUMN(G$4),FALSE))</f>
        <v>1</v>
      </c>
      <c r="H327">
        <f>SIGN(VLOOKUP($A327,rets_weighted!$A:$H,COLUMN(H$4),FALSE))</f>
        <v>1</v>
      </c>
    </row>
    <row r="328" spans="1:8" x14ac:dyDescent="0.35">
      <c r="A328" s="2">
        <v>42704</v>
      </c>
      <c r="B328">
        <f>SIGN(VLOOKUP($A328,rets_weighted!$A:$H,COLUMN(B$4),FALSE))</f>
        <v>-1</v>
      </c>
      <c r="C328">
        <f>SIGN(VLOOKUP($A328,rets_weighted!$A:$H,COLUMN(C$4),FALSE))</f>
        <v>1</v>
      </c>
      <c r="D328">
        <f>SIGN(VLOOKUP($A328,rets_weighted!$A:$H,COLUMN(D$4),FALSE))</f>
        <v>1</v>
      </c>
      <c r="E328">
        <f>SIGN(VLOOKUP($A328,rets_weighted!$A:$H,COLUMN(E$4),FALSE))</f>
        <v>1</v>
      </c>
      <c r="F328">
        <f>SIGN(VLOOKUP($A328,rets_weighted!$A:$H,COLUMN(F$4),FALSE))</f>
        <v>1</v>
      </c>
      <c r="G328">
        <f>SIGN(VLOOKUP($A328,rets_weighted!$A:$H,COLUMN(G$4),FALSE))</f>
        <v>1</v>
      </c>
      <c r="H328">
        <f>SIGN(VLOOKUP($A328,rets_weighted!$A:$H,COLUMN(H$4),FALSE))</f>
        <v>1</v>
      </c>
    </row>
    <row r="329" spans="1:8" x14ac:dyDescent="0.35">
      <c r="A329" s="2">
        <v>42735</v>
      </c>
      <c r="B329">
        <f>SIGN(VLOOKUP($A329,rets_weighted!$A:$H,COLUMN(B$4),FALSE))</f>
        <v>1</v>
      </c>
      <c r="C329">
        <f>SIGN(VLOOKUP($A329,rets_weighted!$A:$H,COLUMN(C$4),FALSE))</f>
        <v>1</v>
      </c>
      <c r="D329">
        <f>SIGN(VLOOKUP($A329,rets_weighted!$A:$H,COLUMN(D$4),FALSE))</f>
        <v>1</v>
      </c>
      <c r="E329">
        <f>SIGN(VLOOKUP($A329,rets_weighted!$A:$H,COLUMN(E$4),FALSE))</f>
        <v>1</v>
      </c>
      <c r="F329">
        <f>SIGN(VLOOKUP($A329,rets_weighted!$A:$H,COLUMN(F$4),FALSE))</f>
        <v>1</v>
      </c>
      <c r="G329">
        <f>SIGN(VLOOKUP($A329,rets_weighted!$A:$H,COLUMN(G$4),FALSE))</f>
        <v>1</v>
      </c>
      <c r="H329">
        <f>SIGN(VLOOKUP($A329,rets_weighted!$A:$H,COLUMN(H$4),FALSE))</f>
        <v>1</v>
      </c>
    </row>
    <row r="330" spans="1:8" x14ac:dyDescent="0.35">
      <c r="A330" s="2">
        <v>42766</v>
      </c>
      <c r="B330">
        <f>SIGN(VLOOKUP($A330,rets_weighted!$A:$H,COLUMN(B$4),FALSE))</f>
        <v>1</v>
      </c>
      <c r="C330">
        <f>SIGN(VLOOKUP($A330,rets_weighted!$A:$H,COLUMN(C$4),FALSE))</f>
        <v>1</v>
      </c>
      <c r="D330">
        <f>SIGN(VLOOKUP($A330,rets_weighted!$A:$H,COLUMN(D$4),FALSE))</f>
        <v>1</v>
      </c>
      <c r="E330">
        <f>SIGN(VLOOKUP($A330,rets_weighted!$A:$H,COLUMN(E$4),FALSE))</f>
        <v>-1</v>
      </c>
      <c r="F330">
        <f>SIGN(VLOOKUP($A330,rets_weighted!$A:$H,COLUMN(F$4),FALSE))</f>
        <v>1</v>
      </c>
      <c r="G330">
        <f>SIGN(VLOOKUP($A330,rets_weighted!$A:$H,COLUMN(G$4),FALSE))</f>
        <v>1</v>
      </c>
      <c r="H330">
        <f>SIGN(VLOOKUP($A330,rets_weighted!$A:$H,COLUMN(H$4),FALSE))</f>
        <v>1</v>
      </c>
    </row>
    <row r="331" spans="1:8" x14ac:dyDescent="0.35">
      <c r="A331" s="2">
        <v>42794</v>
      </c>
      <c r="B331">
        <f>SIGN(VLOOKUP($A331,rets_weighted!$A:$H,COLUMN(B$4),FALSE))</f>
        <v>1</v>
      </c>
      <c r="C331">
        <f>SIGN(VLOOKUP($A331,rets_weighted!$A:$H,COLUMN(C$4),FALSE))</f>
        <v>1</v>
      </c>
      <c r="D331">
        <f>SIGN(VLOOKUP($A331,rets_weighted!$A:$H,COLUMN(D$4),FALSE))</f>
        <v>-1</v>
      </c>
      <c r="E331">
        <f>SIGN(VLOOKUP($A331,rets_weighted!$A:$H,COLUMN(E$4),FALSE))</f>
        <v>-1</v>
      </c>
      <c r="F331">
        <f>SIGN(VLOOKUP($A331,rets_weighted!$A:$H,COLUMN(F$4),FALSE))</f>
        <v>1</v>
      </c>
      <c r="G331">
        <f>SIGN(VLOOKUP($A331,rets_weighted!$A:$H,COLUMN(G$4),FALSE))</f>
        <v>1</v>
      </c>
      <c r="H331">
        <f>SIGN(VLOOKUP($A331,rets_weighted!$A:$H,COLUMN(H$4),FALSE))</f>
        <v>-1</v>
      </c>
    </row>
    <row r="332" spans="1:8" x14ac:dyDescent="0.35">
      <c r="A332" s="2">
        <v>42825</v>
      </c>
      <c r="B332">
        <f>SIGN(VLOOKUP($A332,rets_weighted!$A:$H,COLUMN(B$4),FALSE))</f>
        <v>1</v>
      </c>
      <c r="C332">
        <f>SIGN(VLOOKUP($A332,rets_weighted!$A:$H,COLUMN(C$4),FALSE))</f>
        <v>-1</v>
      </c>
      <c r="D332">
        <f>SIGN(VLOOKUP($A332,rets_weighted!$A:$H,COLUMN(D$4),FALSE))</f>
        <v>-1</v>
      </c>
      <c r="E332">
        <f>SIGN(VLOOKUP($A332,rets_weighted!$A:$H,COLUMN(E$4),FALSE))</f>
        <v>-1</v>
      </c>
      <c r="F332">
        <f>SIGN(VLOOKUP($A332,rets_weighted!$A:$H,COLUMN(F$4),FALSE))</f>
        <v>1</v>
      </c>
      <c r="G332">
        <f>SIGN(VLOOKUP($A332,rets_weighted!$A:$H,COLUMN(G$4),FALSE))</f>
        <v>1</v>
      </c>
      <c r="H332">
        <f>SIGN(VLOOKUP($A332,rets_weighted!$A:$H,COLUMN(H$4),FALSE))</f>
        <v>-1</v>
      </c>
    </row>
    <row r="333" spans="1:8" x14ac:dyDescent="0.35">
      <c r="A333" s="2">
        <v>42855</v>
      </c>
      <c r="B333">
        <f>SIGN(VLOOKUP($A333,rets_weighted!$A:$H,COLUMN(B$4),FALSE))</f>
        <v>-1</v>
      </c>
      <c r="C333">
        <f>SIGN(VLOOKUP($A333,rets_weighted!$A:$H,COLUMN(C$4),FALSE))</f>
        <v>-1</v>
      </c>
      <c r="D333">
        <f>SIGN(VLOOKUP($A333,rets_weighted!$A:$H,COLUMN(D$4),FALSE))</f>
        <v>1</v>
      </c>
      <c r="E333">
        <f>SIGN(VLOOKUP($A333,rets_weighted!$A:$H,COLUMN(E$4),FALSE))</f>
        <v>-1</v>
      </c>
      <c r="F333">
        <f>SIGN(VLOOKUP($A333,rets_weighted!$A:$H,COLUMN(F$4),FALSE))</f>
        <v>1</v>
      </c>
      <c r="G333">
        <f>SIGN(VLOOKUP($A333,rets_weighted!$A:$H,COLUMN(G$4),FALSE))</f>
        <v>1</v>
      </c>
      <c r="H333">
        <f>SIGN(VLOOKUP($A333,rets_weighted!$A:$H,COLUMN(H$4),FALSE))</f>
        <v>-1</v>
      </c>
    </row>
    <row r="334" spans="1:8" x14ac:dyDescent="0.35">
      <c r="A334" s="2">
        <v>42886</v>
      </c>
      <c r="B334">
        <f>SIGN(VLOOKUP($A334,rets_weighted!$A:$H,COLUMN(B$4),FALSE))</f>
        <v>-1</v>
      </c>
      <c r="C334">
        <f>SIGN(VLOOKUP($A334,rets_weighted!$A:$H,COLUMN(C$4),FALSE))</f>
        <v>1</v>
      </c>
      <c r="D334">
        <f>SIGN(VLOOKUP($A334,rets_weighted!$A:$H,COLUMN(D$4),FALSE))</f>
        <v>-1</v>
      </c>
      <c r="E334">
        <f>SIGN(VLOOKUP($A334,rets_weighted!$A:$H,COLUMN(E$4),FALSE))</f>
        <v>-1</v>
      </c>
      <c r="F334">
        <f>SIGN(VLOOKUP($A334,rets_weighted!$A:$H,COLUMN(F$4),FALSE))</f>
        <v>1</v>
      </c>
      <c r="G334">
        <f>SIGN(VLOOKUP($A334,rets_weighted!$A:$H,COLUMN(G$4),FALSE))</f>
        <v>1</v>
      </c>
      <c r="H334">
        <f>SIGN(VLOOKUP($A334,rets_weighted!$A:$H,COLUMN(H$4),FALSE))</f>
        <v>-1</v>
      </c>
    </row>
    <row r="335" spans="1:8" x14ac:dyDescent="0.35">
      <c r="A335" s="2">
        <v>42916</v>
      </c>
      <c r="B335">
        <f>SIGN(VLOOKUP($A335,rets_weighted!$A:$H,COLUMN(B$4),FALSE))</f>
        <v>-1</v>
      </c>
      <c r="C335">
        <f>SIGN(VLOOKUP($A335,rets_weighted!$A:$H,COLUMN(C$4),FALSE))</f>
        <v>-1</v>
      </c>
      <c r="D335">
        <f>SIGN(VLOOKUP($A335,rets_weighted!$A:$H,COLUMN(D$4),FALSE))</f>
        <v>-1</v>
      </c>
      <c r="E335">
        <f>SIGN(VLOOKUP($A335,rets_weighted!$A:$H,COLUMN(E$4),FALSE))</f>
        <v>-1</v>
      </c>
      <c r="F335">
        <f>SIGN(VLOOKUP($A335,rets_weighted!$A:$H,COLUMN(F$4),FALSE))</f>
        <v>1</v>
      </c>
      <c r="G335">
        <f>SIGN(VLOOKUP($A335,rets_weighted!$A:$H,COLUMN(G$4),FALSE))</f>
        <v>1</v>
      </c>
      <c r="H335">
        <f>SIGN(VLOOKUP($A335,rets_weighted!$A:$H,COLUMN(H$4),FALSE))</f>
        <v>-1</v>
      </c>
    </row>
    <row r="336" spans="1:8" x14ac:dyDescent="0.35">
      <c r="A336" s="2">
        <v>42947</v>
      </c>
      <c r="B336">
        <f>SIGN(VLOOKUP($A336,rets_weighted!$A:$H,COLUMN(B$4),FALSE))</f>
        <v>1</v>
      </c>
      <c r="C336">
        <f>SIGN(VLOOKUP($A336,rets_weighted!$A:$H,COLUMN(C$4),FALSE))</f>
        <v>-1</v>
      </c>
      <c r="D336">
        <f>SIGN(VLOOKUP($A336,rets_weighted!$A:$H,COLUMN(D$4),FALSE))</f>
        <v>-1</v>
      </c>
      <c r="E336">
        <f>SIGN(VLOOKUP($A336,rets_weighted!$A:$H,COLUMN(E$4),FALSE))</f>
        <v>-1</v>
      </c>
      <c r="F336">
        <f>SIGN(VLOOKUP($A336,rets_weighted!$A:$H,COLUMN(F$4),FALSE))</f>
        <v>1</v>
      </c>
      <c r="G336">
        <f>SIGN(VLOOKUP($A336,rets_weighted!$A:$H,COLUMN(G$4),FALSE))</f>
        <v>1</v>
      </c>
      <c r="H336">
        <f>SIGN(VLOOKUP($A336,rets_weighted!$A:$H,COLUMN(H$4),FALSE))</f>
        <v>-1</v>
      </c>
    </row>
    <row r="337" spans="1:8" x14ac:dyDescent="0.35">
      <c r="A337" s="2">
        <v>42978</v>
      </c>
      <c r="B337">
        <f>SIGN(VLOOKUP($A337,rets_weighted!$A:$H,COLUMN(B$4),FALSE))</f>
        <v>1</v>
      </c>
      <c r="C337">
        <f>SIGN(VLOOKUP($A337,rets_weighted!$A:$H,COLUMN(C$4),FALSE))</f>
        <v>-1</v>
      </c>
      <c r="D337">
        <f>SIGN(VLOOKUP($A337,rets_weighted!$A:$H,COLUMN(D$4),FALSE))</f>
        <v>1</v>
      </c>
      <c r="E337">
        <f>SIGN(VLOOKUP($A337,rets_weighted!$A:$H,COLUMN(E$4),FALSE))</f>
        <v>-1</v>
      </c>
      <c r="F337">
        <f>SIGN(VLOOKUP($A337,rets_weighted!$A:$H,COLUMN(F$4),FALSE))</f>
        <v>1</v>
      </c>
      <c r="G337">
        <f>SIGN(VLOOKUP($A337,rets_weighted!$A:$H,COLUMN(G$4),FALSE))</f>
        <v>1</v>
      </c>
      <c r="H337">
        <f>SIGN(VLOOKUP($A337,rets_weighted!$A:$H,COLUMN(H$4),FALSE))</f>
        <v>-1</v>
      </c>
    </row>
    <row r="338" spans="1:8" x14ac:dyDescent="0.35">
      <c r="A338" s="2">
        <v>43008</v>
      </c>
      <c r="B338">
        <f>SIGN(VLOOKUP($A338,rets_weighted!$A:$H,COLUMN(B$4),FALSE))</f>
        <v>1</v>
      </c>
      <c r="C338">
        <f>SIGN(VLOOKUP($A338,rets_weighted!$A:$H,COLUMN(C$4),FALSE))</f>
        <v>-1</v>
      </c>
      <c r="D338">
        <f>SIGN(VLOOKUP($A338,rets_weighted!$A:$H,COLUMN(D$4),FALSE))</f>
        <v>-1</v>
      </c>
      <c r="E338">
        <f>SIGN(VLOOKUP($A338,rets_weighted!$A:$H,COLUMN(E$4),FALSE))</f>
        <v>-1</v>
      </c>
      <c r="F338">
        <f>SIGN(VLOOKUP($A338,rets_weighted!$A:$H,COLUMN(F$4),FALSE))</f>
        <v>1</v>
      </c>
      <c r="G338">
        <f>SIGN(VLOOKUP($A338,rets_weighted!$A:$H,COLUMN(G$4),FALSE))</f>
        <v>1</v>
      </c>
      <c r="H338">
        <f>SIGN(VLOOKUP($A338,rets_weighted!$A:$H,COLUMN(H$4),FALSE))</f>
        <v>-1</v>
      </c>
    </row>
    <row r="339" spans="1:8" x14ac:dyDescent="0.35">
      <c r="A339" s="2">
        <v>43039</v>
      </c>
      <c r="B339">
        <f>SIGN(VLOOKUP($A339,rets_weighted!$A:$H,COLUMN(B$4),FALSE))</f>
        <v>1</v>
      </c>
      <c r="C339">
        <f>SIGN(VLOOKUP($A339,rets_weighted!$A:$H,COLUMN(C$4),FALSE))</f>
        <v>-1</v>
      </c>
      <c r="D339">
        <f>SIGN(VLOOKUP($A339,rets_weighted!$A:$H,COLUMN(D$4),FALSE))</f>
        <v>-1</v>
      </c>
      <c r="E339">
        <f>SIGN(VLOOKUP($A339,rets_weighted!$A:$H,COLUMN(E$4),FALSE))</f>
        <v>-1</v>
      </c>
      <c r="F339">
        <f>SIGN(VLOOKUP($A339,rets_weighted!$A:$H,COLUMN(F$4),FALSE))</f>
        <v>1</v>
      </c>
      <c r="G339">
        <f>SIGN(VLOOKUP($A339,rets_weighted!$A:$H,COLUMN(G$4),FALSE))</f>
        <v>1</v>
      </c>
      <c r="H339">
        <f>SIGN(VLOOKUP($A339,rets_weighted!$A:$H,COLUMN(H$4),FALSE))</f>
        <v>-1</v>
      </c>
    </row>
    <row r="340" spans="1:8" x14ac:dyDescent="0.35">
      <c r="A340" s="2">
        <v>43069</v>
      </c>
      <c r="B340">
        <f>SIGN(VLOOKUP($A340,rets_weighted!$A:$H,COLUMN(B$4),FALSE))</f>
        <v>1</v>
      </c>
      <c r="C340">
        <f>SIGN(VLOOKUP($A340,rets_weighted!$A:$H,COLUMN(C$4),FALSE))</f>
        <v>1</v>
      </c>
      <c r="D340">
        <f>SIGN(VLOOKUP($A340,rets_weighted!$A:$H,COLUMN(D$4),FALSE))</f>
        <v>1</v>
      </c>
      <c r="E340">
        <f>SIGN(VLOOKUP($A340,rets_weighted!$A:$H,COLUMN(E$4),FALSE))</f>
        <v>1</v>
      </c>
      <c r="F340">
        <f>SIGN(VLOOKUP($A340,rets_weighted!$A:$H,COLUMN(F$4),FALSE))</f>
        <v>1</v>
      </c>
      <c r="G340">
        <f>SIGN(VLOOKUP($A340,rets_weighted!$A:$H,COLUMN(G$4),FALSE))</f>
        <v>1</v>
      </c>
      <c r="H340">
        <f>SIGN(VLOOKUP($A340,rets_weighted!$A:$H,COLUMN(H$4),FALSE))</f>
        <v>1</v>
      </c>
    </row>
    <row r="341" spans="1:8" x14ac:dyDescent="0.35">
      <c r="A341" s="2">
        <v>43100</v>
      </c>
      <c r="B341">
        <f>SIGN(VLOOKUP($A341,rets_weighted!$A:$H,COLUMN(B$4),FALSE))</f>
        <v>1</v>
      </c>
      <c r="C341">
        <f>SIGN(VLOOKUP($A341,rets_weighted!$A:$H,COLUMN(C$4),FALSE))</f>
        <v>1</v>
      </c>
      <c r="D341">
        <f>SIGN(VLOOKUP($A341,rets_weighted!$A:$H,COLUMN(D$4),FALSE))</f>
        <v>1</v>
      </c>
      <c r="E341">
        <f>SIGN(VLOOKUP($A341,rets_weighted!$A:$H,COLUMN(E$4),FALSE))</f>
        <v>1</v>
      </c>
      <c r="F341">
        <f>SIGN(VLOOKUP($A341,rets_weighted!$A:$H,COLUMN(F$4),FALSE))</f>
        <v>1</v>
      </c>
      <c r="G341">
        <f>SIGN(VLOOKUP($A341,rets_weighted!$A:$H,COLUMN(G$4),FALSE))</f>
        <v>1</v>
      </c>
      <c r="H341">
        <f>SIGN(VLOOKUP($A341,rets_weighted!$A:$H,COLUMN(H$4),FALSE))</f>
        <v>1</v>
      </c>
    </row>
    <row r="342" spans="1:8" x14ac:dyDescent="0.35">
      <c r="A342" s="2">
        <v>43131</v>
      </c>
      <c r="B342">
        <f>SIGN(VLOOKUP($A342,rets_weighted!$A:$H,COLUMN(B$4),FALSE))</f>
        <v>1</v>
      </c>
      <c r="C342">
        <f>SIGN(VLOOKUP($A342,rets_weighted!$A:$H,COLUMN(C$4),FALSE))</f>
        <v>1</v>
      </c>
      <c r="D342">
        <f>SIGN(VLOOKUP($A342,rets_weighted!$A:$H,COLUMN(D$4),FALSE))</f>
        <v>1</v>
      </c>
      <c r="E342">
        <f>SIGN(VLOOKUP($A342,rets_weighted!$A:$H,COLUMN(E$4),FALSE))</f>
        <v>-1</v>
      </c>
      <c r="F342">
        <f>SIGN(VLOOKUP($A342,rets_weighted!$A:$H,COLUMN(F$4),FALSE))</f>
        <v>1</v>
      </c>
      <c r="G342">
        <f>SIGN(VLOOKUP($A342,rets_weighted!$A:$H,COLUMN(G$4),FALSE))</f>
        <v>1</v>
      </c>
      <c r="H342">
        <f>SIGN(VLOOKUP($A342,rets_weighted!$A:$H,COLUMN(H$4),FALSE))</f>
        <v>1</v>
      </c>
    </row>
    <row r="343" spans="1:8" x14ac:dyDescent="0.35">
      <c r="A343" s="2">
        <v>43159</v>
      </c>
      <c r="B343">
        <f>SIGN(VLOOKUP($A343,rets_weighted!$A:$H,COLUMN(B$4),FALSE))</f>
        <v>1</v>
      </c>
      <c r="C343">
        <f>SIGN(VLOOKUP($A343,rets_weighted!$A:$H,COLUMN(C$4),FALSE))</f>
        <v>1</v>
      </c>
      <c r="D343">
        <f>SIGN(VLOOKUP($A343,rets_weighted!$A:$H,COLUMN(D$4),FALSE))</f>
        <v>1</v>
      </c>
      <c r="E343">
        <f>SIGN(VLOOKUP($A343,rets_weighted!$A:$H,COLUMN(E$4),FALSE))</f>
        <v>-1</v>
      </c>
      <c r="F343">
        <f>SIGN(VLOOKUP($A343,rets_weighted!$A:$H,COLUMN(F$4),FALSE))</f>
        <v>1</v>
      </c>
      <c r="G343">
        <f>SIGN(VLOOKUP($A343,rets_weighted!$A:$H,COLUMN(G$4),FALSE))</f>
        <v>1</v>
      </c>
      <c r="H343">
        <f>SIGN(VLOOKUP($A343,rets_weighted!$A:$H,COLUMN(H$4),FALSE))</f>
        <v>1</v>
      </c>
    </row>
    <row r="344" spans="1:8" x14ac:dyDescent="0.35">
      <c r="A344" s="2">
        <v>43190</v>
      </c>
      <c r="B344">
        <f>SIGN(VLOOKUP($A344,rets_weighted!$A:$H,COLUMN(B$4),FALSE))</f>
        <v>1</v>
      </c>
      <c r="C344">
        <f>SIGN(VLOOKUP($A344,rets_weighted!$A:$H,COLUMN(C$4),FALSE))</f>
        <v>1</v>
      </c>
      <c r="D344">
        <f>SIGN(VLOOKUP($A344,rets_weighted!$A:$H,COLUMN(D$4),FALSE))</f>
        <v>1</v>
      </c>
      <c r="E344">
        <f>SIGN(VLOOKUP($A344,rets_weighted!$A:$H,COLUMN(E$4),FALSE))</f>
        <v>-1</v>
      </c>
      <c r="F344">
        <f>SIGN(VLOOKUP($A344,rets_weighted!$A:$H,COLUMN(F$4),FALSE))</f>
        <v>1</v>
      </c>
      <c r="G344">
        <f>SIGN(VLOOKUP($A344,rets_weighted!$A:$H,COLUMN(G$4),FALSE))</f>
        <v>1</v>
      </c>
      <c r="H344">
        <f>SIGN(VLOOKUP($A344,rets_weighted!$A:$H,COLUMN(H$4),FALSE))</f>
        <v>1</v>
      </c>
    </row>
    <row r="345" spans="1:8" x14ac:dyDescent="0.35">
      <c r="A345" s="2">
        <v>43220</v>
      </c>
      <c r="B345">
        <f>SIGN(VLOOKUP($A345,rets_weighted!$A:$H,COLUMN(B$4),FALSE))</f>
        <v>1</v>
      </c>
      <c r="C345">
        <f>SIGN(VLOOKUP($A345,rets_weighted!$A:$H,COLUMN(C$4),FALSE))</f>
        <v>1</v>
      </c>
      <c r="D345">
        <f>SIGN(VLOOKUP($A345,rets_weighted!$A:$H,COLUMN(D$4),FALSE))</f>
        <v>1</v>
      </c>
      <c r="E345">
        <f>SIGN(VLOOKUP($A345,rets_weighted!$A:$H,COLUMN(E$4),FALSE))</f>
        <v>-1</v>
      </c>
      <c r="F345">
        <f>SIGN(VLOOKUP($A345,rets_weighted!$A:$H,COLUMN(F$4),FALSE))</f>
        <v>1</v>
      </c>
      <c r="G345">
        <f>SIGN(VLOOKUP($A345,rets_weighted!$A:$H,COLUMN(G$4),FALSE))</f>
        <v>1</v>
      </c>
      <c r="H345">
        <f>SIGN(VLOOKUP($A345,rets_weighted!$A:$H,COLUMN(H$4),FALSE))</f>
        <v>1</v>
      </c>
    </row>
    <row r="346" spans="1:8" x14ac:dyDescent="0.35">
      <c r="A346" s="2">
        <v>43251</v>
      </c>
      <c r="B346">
        <f>SIGN(VLOOKUP($A346,rets_weighted!$A:$H,COLUMN(B$4),FALSE))</f>
        <v>1</v>
      </c>
      <c r="C346">
        <f>SIGN(VLOOKUP($A346,rets_weighted!$A:$H,COLUMN(C$4),FALSE))</f>
        <v>1</v>
      </c>
      <c r="D346">
        <f>SIGN(VLOOKUP($A346,rets_weighted!$A:$H,COLUMN(D$4),FALSE))</f>
        <v>1</v>
      </c>
      <c r="E346">
        <f>SIGN(VLOOKUP($A346,rets_weighted!$A:$H,COLUMN(E$4),FALSE))</f>
        <v>-1</v>
      </c>
      <c r="F346">
        <f>SIGN(VLOOKUP($A346,rets_weighted!$A:$H,COLUMN(F$4),FALSE))</f>
        <v>1</v>
      </c>
      <c r="G346">
        <f>SIGN(VLOOKUP($A346,rets_weighted!$A:$H,COLUMN(G$4),FALSE))</f>
        <v>1</v>
      </c>
      <c r="H346">
        <f>SIGN(VLOOKUP($A346,rets_weighted!$A:$H,COLUMN(H$4),FALSE))</f>
        <v>-1</v>
      </c>
    </row>
    <row r="347" spans="1:8" x14ac:dyDescent="0.35">
      <c r="A347" s="2">
        <v>43281</v>
      </c>
      <c r="B347">
        <f>SIGN(VLOOKUP($A347,rets_weighted!$A:$H,COLUMN(B$4),FALSE))</f>
        <v>1</v>
      </c>
      <c r="C347">
        <f>SIGN(VLOOKUP($A347,rets_weighted!$A:$H,COLUMN(C$4),FALSE))</f>
        <v>-1</v>
      </c>
      <c r="D347">
        <f>SIGN(VLOOKUP($A347,rets_weighted!$A:$H,COLUMN(D$4),FALSE))</f>
        <v>1</v>
      </c>
      <c r="E347">
        <f>SIGN(VLOOKUP($A347,rets_weighted!$A:$H,COLUMN(E$4),FALSE))</f>
        <v>-1</v>
      </c>
      <c r="F347">
        <f>SIGN(VLOOKUP($A347,rets_weighted!$A:$H,COLUMN(F$4),FALSE))</f>
        <v>1</v>
      </c>
      <c r="G347">
        <f>SIGN(VLOOKUP($A347,rets_weighted!$A:$H,COLUMN(G$4),FALSE))</f>
        <v>1</v>
      </c>
      <c r="H347">
        <f>SIGN(VLOOKUP($A347,rets_weighted!$A:$H,COLUMN(H$4),FALSE))</f>
        <v>-1</v>
      </c>
    </row>
    <row r="348" spans="1:8" x14ac:dyDescent="0.35">
      <c r="A348" s="2">
        <v>43312</v>
      </c>
      <c r="B348">
        <f>SIGN(VLOOKUP($A348,rets_weighted!$A:$H,COLUMN(B$4),FALSE))</f>
        <v>1</v>
      </c>
      <c r="C348">
        <f>SIGN(VLOOKUP($A348,rets_weighted!$A:$H,COLUMN(C$4),FALSE))</f>
        <v>-1</v>
      </c>
      <c r="D348">
        <f>SIGN(VLOOKUP($A348,rets_weighted!$A:$H,COLUMN(D$4),FALSE))</f>
        <v>1</v>
      </c>
      <c r="E348">
        <f>SIGN(VLOOKUP($A348,rets_weighted!$A:$H,COLUMN(E$4),FALSE))</f>
        <v>-1</v>
      </c>
      <c r="F348">
        <f>SIGN(VLOOKUP($A348,rets_weighted!$A:$H,COLUMN(F$4),FALSE))</f>
        <v>1</v>
      </c>
      <c r="G348">
        <f>SIGN(VLOOKUP($A348,rets_weighted!$A:$H,COLUMN(G$4),FALSE))</f>
        <v>1</v>
      </c>
      <c r="H348">
        <f>SIGN(VLOOKUP($A348,rets_weighted!$A:$H,COLUMN(H$4),FALSE))</f>
        <v>-1</v>
      </c>
    </row>
    <row r="349" spans="1:8" x14ac:dyDescent="0.35">
      <c r="A349" s="2">
        <v>43343</v>
      </c>
      <c r="B349">
        <f>SIGN(VLOOKUP($A349,rets_weighted!$A:$H,COLUMN(B$4),FALSE))</f>
        <v>1</v>
      </c>
      <c r="C349">
        <f>SIGN(VLOOKUP($A349,rets_weighted!$A:$H,COLUMN(C$4),FALSE))</f>
        <v>-1</v>
      </c>
      <c r="D349">
        <f>SIGN(VLOOKUP($A349,rets_weighted!$A:$H,COLUMN(D$4),FALSE))</f>
        <v>1</v>
      </c>
      <c r="E349">
        <f>SIGN(VLOOKUP($A349,rets_weighted!$A:$H,COLUMN(E$4),FALSE))</f>
        <v>-1</v>
      </c>
      <c r="F349">
        <f>SIGN(VLOOKUP($A349,rets_weighted!$A:$H,COLUMN(F$4),FALSE))</f>
        <v>1</v>
      </c>
      <c r="G349">
        <f>SIGN(VLOOKUP($A349,rets_weighted!$A:$H,COLUMN(G$4),FALSE))</f>
        <v>1</v>
      </c>
      <c r="H349">
        <f>SIGN(VLOOKUP($A349,rets_weighted!$A:$H,COLUMN(H$4),FALSE))</f>
        <v>-1</v>
      </c>
    </row>
    <row r="350" spans="1:8" x14ac:dyDescent="0.35">
      <c r="A350" s="2">
        <v>43373</v>
      </c>
      <c r="B350">
        <f>SIGN(VLOOKUP($A350,rets_weighted!$A:$H,COLUMN(B$4),FALSE))</f>
        <v>1</v>
      </c>
      <c r="C350">
        <f>SIGN(VLOOKUP($A350,rets_weighted!$A:$H,COLUMN(C$4),FALSE))</f>
        <v>-1</v>
      </c>
      <c r="D350">
        <f>SIGN(VLOOKUP($A350,rets_weighted!$A:$H,COLUMN(D$4),FALSE))</f>
        <v>1</v>
      </c>
      <c r="E350">
        <f>SIGN(VLOOKUP($A350,rets_weighted!$A:$H,COLUMN(E$4),FALSE))</f>
        <v>-1</v>
      </c>
      <c r="F350">
        <f>SIGN(VLOOKUP($A350,rets_weighted!$A:$H,COLUMN(F$4),FALSE))</f>
        <v>1</v>
      </c>
      <c r="G350">
        <f>SIGN(VLOOKUP($A350,rets_weighted!$A:$H,COLUMN(G$4),FALSE))</f>
        <v>1</v>
      </c>
      <c r="H350">
        <f>SIGN(VLOOKUP($A350,rets_weighted!$A:$H,COLUMN(H$4),FALSE))</f>
        <v>-1</v>
      </c>
    </row>
    <row r="351" spans="1:8" x14ac:dyDescent="0.35">
      <c r="A351" s="2">
        <v>43404</v>
      </c>
      <c r="B351">
        <f>SIGN(VLOOKUP($A351,rets_weighted!$A:$H,COLUMN(B$4),FALSE))</f>
        <v>1</v>
      </c>
      <c r="C351">
        <f>SIGN(VLOOKUP($A351,rets_weighted!$A:$H,COLUMN(C$4),FALSE))</f>
        <v>-1</v>
      </c>
      <c r="D351">
        <f>SIGN(VLOOKUP($A351,rets_weighted!$A:$H,COLUMN(D$4),FALSE))</f>
        <v>1</v>
      </c>
      <c r="E351">
        <f>SIGN(VLOOKUP($A351,rets_weighted!$A:$H,COLUMN(E$4),FALSE))</f>
        <v>-1</v>
      </c>
      <c r="F351">
        <f>SIGN(VLOOKUP($A351,rets_weighted!$A:$H,COLUMN(F$4),FALSE))</f>
        <v>1</v>
      </c>
      <c r="G351">
        <f>SIGN(VLOOKUP($A351,rets_weighted!$A:$H,COLUMN(G$4),FALSE))</f>
        <v>1</v>
      </c>
      <c r="H351">
        <f>SIGN(VLOOKUP($A351,rets_weighted!$A:$H,COLUMN(H$4),FALSE))</f>
        <v>-1</v>
      </c>
    </row>
    <row r="352" spans="1:8" x14ac:dyDescent="0.35">
      <c r="A352" s="2">
        <v>43434</v>
      </c>
      <c r="B352">
        <f>SIGN(VLOOKUP($A352,rets_weighted!$A:$H,COLUMN(B$4),FALSE))</f>
        <v>-1</v>
      </c>
      <c r="C352">
        <f>SIGN(VLOOKUP($A352,rets_weighted!$A:$H,COLUMN(C$4),FALSE))</f>
        <v>-1</v>
      </c>
      <c r="D352">
        <f>SIGN(VLOOKUP($A352,rets_weighted!$A:$H,COLUMN(D$4),FALSE))</f>
        <v>1</v>
      </c>
      <c r="E352">
        <f>SIGN(VLOOKUP($A352,rets_weighted!$A:$H,COLUMN(E$4),FALSE))</f>
        <v>-1</v>
      </c>
      <c r="F352">
        <f>SIGN(VLOOKUP($A352,rets_weighted!$A:$H,COLUMN(F$4),FALSE))</f>
        <v>1</v>
      </c>
      <c r="G352">
        <f>SIGN(VLOOKUP($A352,rets_weighted!$A:$H,COLUMN(G$4),FALSE))</f>
        <v>1</v>
      </c>
      <c r="H352">
        <f>SIGN(VLOOKUP($A352,rets_weighted!$A:$H,COLUMN(H$4),FALSE))</f>
        <v>-1</v>
      </c>
    </row>
    <row r="353" spans="1:8" x14ac:dyDescent="0.35">
      <c r="A353" s="2">
        <v>43465</v>
      </c>
      <c r="B353">
        <f>SIGN(VLOOKUP($A353,rets_weighted!$A:$H,COLUMN(B$4),FALSE))</f>
        <v>-1</v>
      </c>
      <c r="C353">
        <f>SIGN(VLOOKUP($A353,rets_weighted!$A:$H,COLUMN(C$4),FALSE))</f>
        <v>-1</v>
      </c>
      <c r="D353">
        <f>SIGN(VLOOKUP($A353,rets_weighted!$A:$H,COLUMN(D$4),FALSE))</f>
        <v>1</v>
      </c>
      <c r="E353">
        <f>SIGN(VLOOKUP($A353,rets_weighted!$A:$H,COLUMN(E$4),FALSE))</f>
        <v>-1</v>
      </c>
      <c r="F353">
        <f>SIGN(VLOOKUP($A353,rets_weighted!$A:$H,COLUMN(F$4),FALSE))</f>
        <v>-1</v>
      </c>
      <c r="G353">
        <f>SIGN(VLOOKUP($A353,rets_weighted!$A:$H,COLUMN(G$4),FALSE))</f>
        <v>-1</v>
      </c>
      <c r="H353">
        <f>SIGN(VLOOKUP($A353,rets_weighted!$A:$H,COLUMN(H$4),FALSE))</f>
        <v>1</v>
      </c>
    </row>
    <row r="354" spans="1:8" x14ac:dyDescent="0.35">
      <c r="A354" s="2">
        <v>43496</v>
      </c>
      <c r="B354">
        <f>SIGN(VLOOKUP($A354,rets_weighted!$A:$H,COLUMN(B$4),FALSE))</f>
        <v>-1</v>
      </c>
      <c r="C354">
        <f>SIGN(VLOOKUP($A354,rets_weighted!$A:$H,COLUMN(C$4),FALSE))</f>
        <v>-1</v>
      </c>
      <c r="D354">
        <f>SIGN(VLOOKUP($A354,rets_weighted!$A:$H,COLUMN(D$4),FALSE))</f>
        <v>1</v>
      </c>
      <c r="E354">
        <f>SIGN(VLOOKUP($A354,rets_weighted!$A:$H,COLUMN(E$4),FALSE))</f>
        <v>1</v>
      </c>
      <c r="F354">
        <f>SIGN(VLOOKUP($A354,rets_weighted!$A:$H,COLUMN(F$4),FALSE))</f>
        <v>-1</v>
      </c>
      <c r="G354">
        <f>SIGN(VLOOKUP($A354,rets_weighted!$A:$H,COLUMN(G$4),FALSE))</f>
        <v>-1</v>
      </c>
      <c r="H354">
        <f>SIGN(VLOOKUP($A354,rets_weighted!$A:$H,COLUMN(H$4),FALSE))</f>
        <v>-1</v>
      </c>
    </row>
    <row r="355" spans="1:8" x14ac:dyDescent="0.35">
      <c r="A355" s="2">
        <v>43524</v>
      </c>
      <c r="B355">
        <f>SIGN(VLOOKUP($A355,rets_weighted!$A:$H,COLUMN(B$4),FALSE))</f>
        <v>1</v>
      </c>
      <c r="C355">
        <f>SIGN(VLOOKUP($A355,rets_weighted!$A:$H,COLUMN(C$4),FALSE))</f>
        <v>-1</v>
      </c>
      <c r="D355">
        <f>SIGN(VLOOKUP($A355,rets_weighted!$A:$H,COLUMN(D$4),FALSE))</f>
        <v>1</v>
      </c>
      <c r="E355">
        <f>SIGN(VLOOKUP($A355,rets_weighted!$A:$H,COLUMN(E$4),FALSE))</f>
        <v>1</v>
      </c>
      <c r="F355">
        <f>SIGN(VLOOKUP($A355,rets_weighted!$A:$H,COLUMN(F$4),FALSE))</f>
        <v>1</v>
      </c>
      <c r="G355">
        <f>SIGN(VLOOKUP($A355,rets_weighted!$A:$H,COLUMN(G$4),FALSE))</f>
        <v>1</v>
      </c>
      <c r="H355">
        <f>SIGN(VLOOKUP($A355,rets_weighted!$A:$H,COLUMN(H$4),FALSE))</f>
        <v>-1</v>
      </c>
    </row>
    <row r="356" spans="1:8" x14ac:dyDescent="0.35">
      <c r="A356" s="2">
        <v>43555</v>
      </c>
      <c r="B356">
        <f>SIGN(VLOOKUP($A356,rets_weighted!$A:$H,COLUMN(B$4),FALSE))</f>
        <v>1</v>
      </c>
      <c r="C356">
        <f>SIGN(VLOOKUP($A356,rets_weighted!$A:$H,COLUMN(C$4),FALSE))</f>
        <v>-1</v>
      </c>
      <c r="D356">
        <f>SIGN(VLOOKUP($A356,rets_weighted!$A:$H,COLUMN(D$4),FALSE))</f>
        <v>1</v>
      </c>
      <c r="E356">
        <f>SIGN(VLOOKUP($A356,rets_weighted!$A:$H,COLUMN(E$4),FALSE))</f>
        <v>1</v>
      </c>
      <c r="F356">
        <f>SIGN(VLOOKUP($A356,rets_weighted!$A:$H,COLUMN(F$4),FALSE))</f>
        <v>1</v>
      </c>
      <c r="G356">
        <f>SIGN(VLOOKUP($A356,rets_weighted!$A:$H,COLUMN(G$4),FALSE))</f>
        <v>1</v>
      </c>
      <c r="H356">
        <f>SIGN(VLOOKUP($A356,rets_weighted!$A:$H,COLUMN(H$4),FALSE))</f>
        <v>-1</v>
      </c>
    </row>
    <row r="357" spans="1:8" x14ac:dyDescent="0.35">
      <c r="A357" s="2">
        <v>43585</v>
      </c>
      <c r="B357">
        <f>SIGN(VLOOKUP($A357,rets_weighted!$A:$H,COLUMN(B$4),FALSE))</f>
        <v>-1</v>
      </c>
      <c r="C357">
        <f>SIGN(VLOOKUP($A357,rets_weighted!$A:$H,COLUMN(C$4),FALSE))</f>
        <v>-1</v>
      </c>
      <c r="D357">
        <f>SIGN(VLOOKUP($A357,rets_weighted!$A:$H,COLUMN(D$4),FALSE))</f>
        <v>1</v>
      </c>
      <c r="E357">
        <f>SIGN(VLOOKUP($A357,rets_weighted!$A:$H,COLUMN(E$4),FALSE))</f>
        <v>1</v>
      </c>
      <c r="F357">
        <f>SIGN(VLOOKUP($A357,rets_weighted!$A:$H,COLUMN(F$4),FALSE))</f>
        <v>1</v>
      </c>
      <c r="G357">
        <f>SIGN(VLOOKUP($A357,rets_weighted!$A:$H,COLUMN(G$4),FALSE))</f>
        <v>1</v>
      </c>
      <c r="H357">
        <f>SIGN(VLOOKUP($A357,rets_weighted!$A:$H,COLUMN(H$4),FALSE))</f>
        <v>-1</v>
      </c>
    </row>
    <row r="358" spans="1:8" x14ac:dyDescent="0.35">
      <c r="A358" s="2">
        <v>43616</v>
      </c>
      <c r="B358">
        <f>SIGN(VLOOKUP($A358,rets_weighted!$A:$H,COLUMN(B$4),FALSE))</f>
        <v>-1</v>
      </c>
      <c r="C358">
        <f>SIGN(VLOOKUP($A358,rets_weighted!$A:$H,COLUMN(C$4),FALSE))</f>
        <v>-1</v>
      </c>
      <c r="D358">
        <f>SIGN(VLOOKUP($A358,rets_weighted!$A:$H,COLUMN(D$4),FALSE))</f>
        <v>1</v>
      </c>
      <c r="E358">
        <f>SIGN(VLOOKUP($A358,rets_weighted!$A:$H,COLUMN(E$4),FALSE))</f>
        <v>1</v>
      </c>
      <c r="F358">
        <f>SIGN(VLOOKUP($A358,rets_weighted!$A:$H,COLUMN(F$4),FALSE))</f>
        <v>1</v>
      </c>
      <c r="G358">
        <f>SIGN(VLOOKUP($A358,rets_weighted!$A:$H,COLUMN(G$4),FALSE))</f>
        <v>1</v>
      </c>
      <c r="H358">
        <f>SIGN(VLOOKUP($A358,rets_weighted!$A:$H,COLUMN(H$4),FALSE))</f>
        <v>-1</v>
      </c>
    </row>
    <row r="359" spans="1:8" x14ac:dyDescent="0.35">
      <c r="A359" s="2">
        <v>43646</v>
      </c>
      <c r="B359">
        <f>SIGN(VLOOKUP($A359,rets_weighted!$A:$H,COLUMN(B$4),FALSE))</f>
        <v>-1</v>
      </c>
      <c r="C359">
        <f>SIGN(VLOOKUP($A359,rets_weighted!$A:$H,COLUMN(C$4),FALSE))</f>
        <v>1</v>
      </c>
      <c r="D359">
        <f>SIGN(VLOOKUP($A359,rets_weighted!$A:$H,COLUMN(D$4),FALSE))</f>
        <v>1</v>
      </c>
      <c r="E359">
        <f>SIGN(VLOOKUP($A359,rets_weighted!$A:$H,COLUMN(E$4),FALSE))</f>
        <v>1</v>
      </c>
      <c r="F359">
        <f>SIGN(VLOOKUP($A359,rets_weighted!$A:$H,COLUMN(F$4),FALSE))</f>
        <v>1</v>
      </c>
      <c r="G359">
        <f>SIGN(VLOOKUP($A359,rets_weighted!$A:$H,COLUMN(G$4),FALSE))</f>
        <v>1</v>
      </c>
      <c r="H359">
        <f>SIGN(VLOOKUP($A359,rets_weighted!$A:$H,COLUMN(H$4),FALSE))</f>
        <v>1</v>
      </c>
    </row>
    <row r="360" spans="1:8" x14ac:dyDescent="0.35">
      <c r="A360" s="2">
        <v>43677</v>
      </c>
      <c r="B360">
        <f>SIGN(VLOOKUP($A360,rets_weighted!$A:$H,COLUMN(B$4),FALSE))</f>
        <v>-1</v>
      </c>
      <c r="C360">
        <f>SIGN(VLOOKUP($A360,rets_weighted!$A:$H,COLUMN(C$4),FALSE))</f>
        <v>1</v>
      </c>
      <c r="D360">
        <f>SIGN(VLOOKUP($A360,rets_weighted!$A:$H,COLUMN(D$4),FALSE))</f>
        <v>1</v>
      </c>
      <c r="E360">
        <f>SIGN(VLOOKUP($A360,rets_weighted!$A:$H,COLUMN(E$4),FALSE))</f>
        <v>1</v>
      </c>
      <c r="F360">
        <f>SIGN(VLOOKUP($A360,rets_weighted!$A:$H,COLUMN(F$4),FALSE))</f>
        <v>1</v>
      </c>
      <c r="G360">
        <f>SIGN(VLOOKUP($A360,rets_weighted!$A:$H,COLUMN(G$4),FALSE))</f>
        <v>1</v>
      </c>
      <c r="H360">
        <f>SIGN(VLOOKUP($A360,rets_weighted!$A:$H,COLUMN(H$4),FALSE))</f>
        <v>1</v>
      </c>
    </row>
    <row r="361" spans="1:8" x14ac:dyDescent="0.35">
      <c r="A361" s="2">
        <v>43708</v>
      </c>
      <c r="B361">
        <f>SIGN(VLOOKUP($A361,rets_weighted!$A:$H,COLUMN(B$4),FALSE))</f>
        <v>-1</v>
      </c>
      <c r="C361">
        <f>SIGN(VLOOKUP($A361,rets_weighted!$A:$H,COLUMN(C$4),FALSE))</f>
        <v>1</v>
      </c>
      <c r="D361">
        <f>SIGN(VLOOKUP($A361,rets_weighted!$A:$H,COLUMN(D$4),FALSE))</f>
        <v>1</v>
      </c>
      <c r="E361">
        <f>SIGN(VLOOKUP($A361,rets_weighted!$A:$H,COLUMN(E$4),FALSE))</f>
        <v>1</v>
      </c>
      <c r="F361">
        <f>SIGN(VLOOKUP($A361,rets_weighted!$A:$H,COLUMN(F$4),FALSE))</f>
        <v>1</v>
      </c>
      <c r="G361">
        <f>SIGN(VLOOKUP($A361,rets_weighted!$A:$H,COLUMN(G$4),FALSE))</f>
        <v>-1</v>
      </c>
      <c r="H361">
        <f>SIGN(VLOOKUP($A361,rets_weighted!$A:$H,COLUMN(H$4),FALSE))</f>
        <v>1</v>
      </c>
    </row>
    <row r="362" spans="1:8" x14ac:dyDescent="0.35">
      <c r="A362" s="2">
        <v>43738</v>
      </c>
      <c r="B362">
        <f>SIGN(VLOOKUP($A362,rets_weighted!$A:$H,COLUMN(B$4),FALSE))</f>
        <v>-1</v>
      </c>
      <c r="C362">
        <f>SIGN(VLOOKUP($A362,rets_weighted!$A:$H,COLUMN(C$4),FALSE))</f>
        <v>1</v>
      </c>
      <c r="D362">
        <f>SIGN(VLOOKUP($A362,rets_weighted!$A:$H,COLUMN(D$4),FALSE))</f>
        <v>1</v>
      </c>
      <c r="E362">
        <f>SIGN(VLOOKUP($A362,rets_weighted!$A:$H,COLUMN(E$4),FALSE))</f>
        <v>1</v>
      </c>
      <c r="F362">
        <f>SIGN(VLOOKUP($A362,rets_weighted!$A:$H,COLUMN(F$4),FALSE))</f>
        <v>1</v>
      </c>
      <c r="G362">
        <f>SIGN(VLOOKUP($A362,rets_weighted!$A:$H,COLUMN(G$4),FALSE))</f>
        <v>1</v>
      </c>
      <c r="H362">
        <f>SIGN(VLOOKUP($A362,rets_weighted!$A:$H,COLUMN(H$4),FALSE))</f>
        <v>1</v>
      </c>
    </row>
    <row r="363" spans="1:8" x14ac:dyDescent="0.35">
      <c r="A363" s="2">
        <v>43769</v>
      </c>
      <c r="B363">
        <f>SIGN(VLOOKUP($A363,rets_weighted!$A:$H,COLUMN(B$4),FALSE))</f>
        <v>-1</v>
      </c>
      <c r="C363">
        <f>SIGN(VLOOKUP($A363,rets_weighted!$A:$H,COLUMN(C$4),FALSE))</f>
        <v>1</v>
      </c>
      <c r="D363">
        <f>SIGN(VLOOKUP($A363,rets_weighted!$A:$H,COLUMN(D$4),FALSE))</f>
        <v>1</v>
      </c>
      <c r="E363">
        <f>SIGN(VLOOKUP($A363,rets_weighted!$A:$H,COLUMN(E$4),FALSE))</f>
        <v>1</v>
      </c>
      <c r="F363">
        <f>SIGN(VLOOKUP($A363,rets_weighted!$A:$H,COLUMN(F$4),FALSE))</f>
        <v>1</v>
      </c>
      <c r="G363">
        <f>SIGN(VLOOKUP($A363,rets_weighted!$A:$H,COLUMN(G$4),FALSE))</f>
        <v>1</v>
      </c>
      <c r="H363">
        <f>SIGN(VLOOKUP($A363,rets_weighted!$A:$H,COLUMN(H$4),FALSE))</f>
        <v>1</v>
      </c>
    </row>
    <row r="364" spans="1:8" x14ac:dyDescent="0.35">
      <c r="A364" s="2">
        <v>43799</v>
      </c>
      <c r="B364">
        <f>SIGN(VLOOKUP($A364,rets_weighted!$A:$H,COLUMN(B$4),FALSE))</f>
        <v>1</v>
      </c>
      <c r="C364">
        <f>SIGN(VLOOKUP($A364,rets_weighted!$A:$H,COLUMN(C$4),FALSE))</f>
        <v>1</v>
      </c>
      <c r="D364">
        <f>SIGN(VLOOKUP($A364,rets_weighted!$A:$H,COLUMN(D$4),FALSE))</f>
        <v>1</v>
      </c>
      <c r="E364">
        <f>SIGN(VLOOKUP($A364,rets_weighted!$A:$H,COLUMN(E$4),FALSE))</f>
        <v>1</v>
      </c>
      <c r="F364">
        <f>SIGN(VLOOKUP($A364,rets_weighted!$A:$H,COLUMN(F$4),FALSE))</f>
        <v>1</v>
      </c>
      <c r="G364">
        <f>SIGN(VLOOKUP($A364,rets_weighted!$A:$H,COLUMN(G$4),FALSE))</f>
        <v>1</v>
      </c>
      <c r="H364">
        <f>SIGN(VLOOKUP($A364,rets_weighted!$A:$H,COLUMN(H$4),FALSE))</f>
        <v>1</v>
      </c>
    </row>
    <row r="365" spans="1:8" x14ac:dyDescent="0.35">
      <c r="A365" s="2">
        <v>43830</v>
      </c>
      <c r="B365">
        <f>SIGN(VLOOKUP($A365,rets_weighted!$A:$H,COLUMN(B$4),FALSE))</f>
        <v>1</v>
      </c>
      <c r="C365">
        <f>SIGN(VLOOKUP($A365,rets_weighted!$A:$H,COLUMN(C$4),FALSE))</f>
        <v>1</v>
      </c>
      <c r="D365">
        <f>SIGN(VLOOKUP($A365,rets_weighted!$A:$H,COLUMN(D$4),FALSE))</f>
        <v>-1</v>
      </c>
      <c r="E365">
        <f>SIGN(VLOOKUP($A365,rets_weighted!$A:$H,COLUMN(E$4),FALSE))</f>
        <v>1</v>
      </c>
      <c r="F365">
        <f>SIGN(VLOOKUP($A365,rets_weighted!$A:$H,COLUMN(F$4),FALSE))</f>
        <v>1</v>
      </c>
      <c r="G365">
        <f>SIGN(VLOOKUP($A365,rets_weighted!$A:$H,COLUMN(G$4),FALSE))</f>
        <v>1</v>
      </c>
      <c r="H365">
        <f>SIGN(VLOOKUP($A365,rets_weighted!$A:$H,COLUMN(H$4),FALSE))</f>
        <v>-1</v>
      </c>
    </row>
    <row r="366" spans="1:8" x14ac:dyDescent="0.35">
      <c r="A366" s="2">
        <v>43861</v>
      </c>
      <c r="B366">
        <f>SIGN(VLOOKUP($A366,rets_weighted!$A:$H,COLUMN(B$4),FALSE))</f>
        <v>-1</v>
      </c>
      <c r="C366">
        <f>SIGN(VLOOKUP($A366,rets_weighted!$A:$H,COLUMN(C$4),FALSE))</f>
        <v>1</v>
      </c>
      <c r="D366">
        <f>SIGN(VLOOKUP($A366,rets_weighted!$A:$H,COLUMN(D$4),FALSE))</f>
        <v>1</v>
      </c>
      <c r="E366">
        <f>SIGN(VLOOKUP($A366,rets_weighted!$A:$H,COLUMN(E$4),FALSE))</f>
        <v>1</v>
      </c>
      <c r="F366">
        <f>SIGN(VLOOKUP($A366,rets_weighted!$A:$H,COLUMN(F$4),FALSE))</f>
        <v>1</v>
      </c>
      <c r="G366">
        <f>SIGN(VLOOKUP($A366,rets_weighted!$A:$H,COLUMN(G$4),FALSE))</f>
        <v>1</v>
      </c>
      <c r="H366">
        <f>SIGN(VLOOKUP($A366,rets_weighted!$A:$H,COLUMN(H$4),FALSE))</f>
        <v>-1</v>
      </c>
    </row>
    <row r="367" spans="1:8" x14ac:dyDescent="0.35">
      <c r="A367" s="2">
        <v>43890</v>
      </c>
      <c r="B367">
        <f>SIGN(VLOOKUP($A367,rets_weighted!$A:$H,COLUMN(B$4),FALSE))</f>
        <v>-1</v>
      </c>
      <c r="C367">
        <f>SIGN(VLOOKUP($A367,rets_weighted!$A:$H,COLUMN(C$4),FALSE))</f>
        <v>1</v>
      </c>
      <c r="D367">
        <f>SIGN(VLOOKUP($A367,rets_weighted!$A:$H,COLUMN(D$4),FALSE))</f>
        <v>1</v>
      </c>
      <c r="E367">
        <f>SIGN(VLOOKUP($A367,rets_weighted!$A:$H,COLUMN(E$4),FALSE))</f>
        <v>1</v>
      </c>
      <c r="F367">
        <f>SIGN(VLOOKUP($A367,rets_weighted!$A:$H,COLUMN(F$4),FALSE))</f>
        <v>1</v>
      </c>
      <c r="G367">
        <f>SIGN(VLOOKUP($A367,rets_weighted!$A:$H,COLUMN(G$4),FALSE))</f>
        <v>1</v>
      </c>
      <c r="H367">
        <f>SIGN(VLOOKUP($A367,rets_weighted!$A:$H,COLUMN(H$4),FALSE))</f>
        <v>1</v>
      </c>
    </row>
    <row r="368" spans="1:8" x14ac:dyDescent="0.35">
      <c r="A368" s="2">
        <v>43921</v>
      </c>
      <c r="B368">
        <f>SIGN(VLOOKUP($A368,rets_weighted!$A:$H,COLUMN(B$4),FALSE))</f>
        <v>-1</v>
      </c>
      <c r="C368">
        <f>SIGN(VLOOKUP($A368,rets_weighted!$A:$H,COLUMN(C$4),FALSE))</f>
        <v>1</v>
      </c>
      <c r="D368">
        <f>SIGN(VLOOKUP($A368,rets_weighted!$A:$H,COLUMN(D$4),FALSE))</f>
        <v>-1</v>
      </c>
      <c r="E368">
        <f>SIGN(VLOOKUP($A368,rets_weighted!$A:$H,COLUMN(E$4),FALSE))</f>
        <v>1</v>
      </c>
      <c r="F368">
        <f>SIGN(VLOOKUP($A368,rets_weighted!$A:$H,COLUMN(F$4),FALSE))</f>
        <v>-1</v>
      </c>
      <c r="G368">
        <f>SIGN(VLOOKUP($A368,rets_weighted!$A:$H,COLUMN(G$4),FALSE))</f>
        <v>1</v>
      </c>
      <c r="H368">
        <f>SIGN(VLOOKUP($A368,rets_weighted!$A:$H,COLUMN(H$4),FALSE))</f>
        <v>1</v>
      </c>
    </row>
    <row r="369" spans="1:8" x14ac:dyDescent="0.35">
      <c r="A369" s="2">
        <v>43951</v>
      </c>
      <c r="B369">
        <f>SIGN(VLOOKUP($A369,rets_weighted!$A:$H,COLUMN(B$4),FALSE))</f>
        <v>-1</v>
      </c>
      <c r="C369">
        <f>SIGN(VLOOKUP($A369,rets_weighted!$A:$H,COLUMN(C$4),FALSE))</f>
        <v>1</v>
      </c>
      <c r="D369">
        <f>SIGN(VLOOKUP($A369,rets_weighted!$A:$H,COLUMN(D$4),FALSE))</f>
        <v>-1</v>
      </c>
      <c r="E369">
        <f>SIGN(VLOOKUP($A369,rets_weighted!$A:$H,COLUMN(E$4),FALSE))</f>
        <v>1</v>
      </c>
      <c r="F369">
        <f>SIGN(VLOOKUP($A369,rets_weighted!$A:$H,COLUMN(F$4),FALSE))</f>
        <v>-1</v>
      </c>
      <c r="G369">
        <f>SIGN(VLOOKUP($A369,rets_weighted!$A:$H,COLUMN(G$4),FALSE))</f>
        <v>1</v>
      </c>
      <c r="H369">
        <f>SIGN(VLOOKUP($A369,rets_weighted!$A:$H,COLUMN(H$4),FALSE))</f>
        <v>1</v>
      </c>
    </row>
    <row r="370" spans="1:8" x14ac:dyDescent="0.35">
      <c r="A370" s="2">
        <v>43982</v>
      </c>
      <c r="B370">
        <f>SIGN(VLOOKUP($A370,rets_weighted!$A:$H,COLUMN(B$4),FALSE))</f>
        <v>-1</v>
      </c>
      <c r="C370">
        <f>SIGN(VLOOKUP($A370,rets_weighted!$A:$H,COLUMN(C$4),FALSE))</f>
        <v>1</v>
      </c>
      <c r="D370">
        <f>SIGN(VLOOKUP($A370,rets_weighted!$A:$H,COLUMN(D$4),FALSE))</f>
        <v>-1</v>
      </c>
      <c r="E370">
        <f>SIGN(VLOOKUP($A370,rets_weighted!$A:$H,COLUMN(E$4),FALSE))</f>
        <v>1</v>
      </c>
      <c r="F370">
        <f>SIGN(VLOOKUP($A370,rets_weighted!$A:$H,COLUMN(F$4),FALSE))</f>
        <v>1</v>
      </c>
      <c r="G370">
        <f>SIGN(VLOOKUP($A370,rets_weighted!$A:$H,COLUMN(G$4),FALSE))</f>
        <v>1</v>
      </c>
      <c r="H370">
        <f>SIGN(VLOOKUP($A370,rets_weighted!$A:$H,COLUMN(H$4),FALSE))</f>
        <v>-1</v>
      </c>
    </row>
    <row r="371" spans="1:8" x14ac:dyDescent="0.35">
      <c r="A371" s="2">
        <v>44012</v>
      </c>
      <c r="B371">
        <f>SIGN(VLOOKUP($A371,rets_weighted!$A:$H,COLUMN(B$4),FALSE))</f>
        <v>-1</v>
      </c>
      <c r="C371">
        <f>SIGN(VLOOKUP($A371,rets_weighted!$A:$H,COLUMN(C$4),FALSE))</f>
        <v>1</v>
      </c>
      <c r="D371">
        <f>SIGN(VLOOKUP($A371,rets_weighted!$A:$H,COLUMN(D$4),FALSE))</f>
        <v>-1</v>
      </c>
      <c r="E371">
        <f>SIGN(VLOOKUP($A371,rets_weighted!$A:$H,COLUMN(E$4),FALSE))</f>
        <v>1</v>
      </c>
      <c r="F371">
        <f>SIGN(VLOOKUP($A371,rets_weighted!$A:$H,COLUMN(F$4),FALSE))</f>
        <v>1</v>
      </c>
      <c r="G371">
        <f>SIGN(VLOOKUP($A371,rets_weighted!$A:$H,COLUMN(G$4),FALSE))</f>
        <v>1</v>
      </c>
      <c r="H371">
        <f>SIGN(VLOOKUP($A371,rets_weighted!$A:$H,COLUMN(H$4),FALSE))</f>
        <v>-1</v>
      </c>
    </row>
    <row r="372" spans="1:8" x14ac:dyDescent="0.35">
      <c r="A372" s="2">
        <v>44043</v>
      </c>
      <c r="B372">
        <f>SIGN(VLOOKUP($A372,rets_weighted!$A:$H,COLUMN(B$4),FALSE))</f>
        <v>-1</v>
      </c>
      <c r="C372">
        <f>SIGN(VLOOKUP($A372,rets_weighted!$A:$H,COLUMN(C$4),FALSE))</f>
        <v>1</v>
      </c>
      <c r="D372">
        <f>SIGN(VLOOKUP($A372,rets_weighted!$A:$H,COLUMN(D$4),FALSE))</f>
        <v>-1</v>
      </c>
      <c r="E372">
        <f>SIGN(VLOOKUP($A372,rets_weighted!$A:$H,COLUMN(E$4),FALSE))</f>
        <v>1</v>
      </c>
      <c r="F372">
        <f>SIGN(VLOOKUP($A372,rets_weighted!$A:$H,COLUMN(F$4),FALSE))</f>
        <v>1</v>
      </c>
      <c r="G372">
        <f>SIGN(VLOOKUP($A372,rets_weighted!$A:$H,COLUMN(G$4),FALSE))</f>
        <v>1</v>
      </c>
      <c r="H372">
        <f>SIGN(VLOOKUP($A372,rets_weighted!$A:$H,COLUMN(H$4),FALSE))</f>
        <v>1</v>
      </c>
    </row>
    <row r="373" spans="1:8" x14ac:dyDescent="0.35">
      <c r="A373" s="2">
        <v>44074</v>
      </c>
      <c r="B373">
        <f>SIGN(VLOOKUP($A373,rets_weighted!$A:$H,COLUMN(B$4),FALSE))</f>
        <v>-1</v>
      </c>
      <c r="C373">
        <f>SIGN(VLOOKUP($A373,rets_weighted!$A:$H,COLUMN(C$4),FALSE))</f>
        <v>1</v>
      </c>
      <c r="D373">
        <f>SIGN(VLOOKUP($A373,rets_weighted!$A:$H,COLUMN(D$4),FALSE))</f>
        <v>-1</v>
      </c>
      <c r="E373">
        <f>SIGN(VLOOKUP($A373,rets_weighted!$A:$H,COLUMN(E$4),FALSE))</f>
        <v>1</v>
      </c>
      <c r="F373">
        <f>SIGN(VLOOKUP($A373,rets_weighted!$A:$H,COLUMN(F$4),FALSE))</f>
        <v>1</v>
      </c>
      <c r="G373">
        <f>SIGN(VLOOKUP($A373,rets_weighted!$A:$H,COLUMN(G$4),FALSE))</f>
        <v>1</v>
      </c>
      <c r="H373">
        <f>SIGN(VLOOKUP($A373,rets_weighted!$A:$H,COLUMN(H$4),FALSE))</f>
        <v>-1</v>
      </c>
    </row>
    <row r="374" spans="1:8" x14ac:dyDescent="0.35">
      <c r="A374" s="2">
        <v>44104</v>
      </c>
      <c r="B374">
        <f>SIGN(VLOOKUP($A374,rets_weighted!$A:$H,COLUMN(B$4),FALSE))</f>
        <v>-1</v>
      </c>
      <c r="C374">
        <f>SIGN(VLOOKUP($A374,rets_weighted!$A:$H,COLUMN(C$4),FALSE))</f>
        <v>1</v>
      </c>
      <c r="D374">
        <f>SIGN(VLOOKUP($A374,rets_weighted!$A:$H,COLUMN(D$4),FALSE))</f>
        <v>-1</v>
      </c>
      <c r="E374">
        <f>SIGN(VLOOKUP($A374,rets_weighted!$A:$H,COLUMN(E$4),FALSE))</f>
        <v>1</v>
      </c>
      <c r="F374">
        <f>SIGN(VLOOKUP($A374,rets_weighted!$A:$H,COLUMN(F$4),FALSE))</f>
        <v>1</v>
      </c>
      <c r="G374">
        <f>SIGN(VLOOKUP($A374,rets_weighted!$A:$H,COLUMN(G$4),FALSE))</f>
        <v>1</v>
      </c>
      <c r="H374">
        <f>SIGN(VLOOKUP($A374,rets_weighted!$A:$H,COLUMN(H$4),FALSE))</f>
        <v>1</v>
      </c>
    </row>
    <row r="375" spans="1:8" x14ac:dyDescent="0.35">
      <c r="A375" s="2">
        <v>44135</v>
      </c>
      <c r="B375">
        <f>SIGN(VLOOKUP($A375,rets_weighted!$A:$H,COLUMN(B$4),FALSE))</f>
        <v>-1</v>
      </c>
      <c r="C375">
        <f>SIGN(VLOOKUP($A375,rets_weighted!$A:$H,COLUMN(C$4),FALSE))</f>
        <v>1</v>
      </c>
      <c r="D375">
        <f>SIGN(VLOOKUP($A375,rets_weighted!$A:$H,COLUMN(D$4),FALSE))</f>
        <v>-1</v>
      </c>
      <c r="E375">
        <f>SIGN(VLOOKUP($A375,rets_weighted!$A:$H,COLUMN(E$4),FALSE))</f>
        <v>1</v>
      </c>
      <c r="F375">
        <f>SIGN(VLOOKUP($A375,rets_weighted!$A:$H,COLUMN(F$4),FALSE))</f>
        <v>1</v>
      </c>
      <c r="G375">
        <f>SIGN(VLOOKUP($A375,rets_weighted!$A:$H,COLUMN(G$4),FALSE))</f>
        <v>1</v>
      </c>
      <c r="H375">
        <f>SIGN(VLOOKUP($A375,rets_weighted!$A:$H,COLUMN(H$4),FALSE))</f>
        <v>1</v>
      </c>
    </row>
    <row r="376" spans="1:8" x14ac:dyDescent="0.35">
      <c r="A376" s="2">
        <v>44165</v>
      </c>
      <c r="B376">
        <f>SIGN(VLOOKUP($A376,rets_weighted!$A:$H,COLUMN(B$4),FALSE))</f>
        <v>-1</v>
      </c>
      <c r="C376">
        <f>SIGN(VLOOKUP($A376,rets_weighted!$A:$H,COLUMN(C$4),FALSE))</f>
        <v>1</v>
      </c>
      <c r="D376">
        <f>SIGN(VLOOKUP($A376,rets_weighted!$A:$H,COLUMN(D$4),FALSE))</f>
        <v>-1</v>
      </c>
      <c r="E376">
        <f>SIGN(VLOOKUP($A376,rets_weighted!$A:$H,COLUMN(E$4),FALSE))</f>
        <v>1</v>
      </c>
      <c r="F376">
        <f>SIGN(VLOOKUP($A376,rets_weighted!$A:$H,COLUMN(F$4),FALSE))</f>
        <v>1</v>
      </c>
      <c r="G376">
        <f>SIGN(VLOOKUP($A376,rets_weighted!$A:$H,COLUMN(G$4),FALSE))</f>
        <v>1</v>
      </c>
      <c r="H376">
        <f>SIGN(VLOOKUP($A376,rets_weighted!$A:$H,COLUMN(H$4),FALSE))</f>
        <v>1</v>
      </c>
    </row>
    <row r="377" spans="1:8" x14ac:dyDescent="0.35">
      <c r="A377" s="2">
        <v>44196</v>
      </c>
      <c r="B377">
        <f>SIGN(VLOOKUP($A377,rets_weighted!$A:$H,COLUMN(B$4),FALSE))</f>
        <v>-1</v>
      </c>
      <c r="C377">
        <f>SIGN(VLOOKUP($A377,rets_weighted!$A:$H,COLUMN(C$4),FALSE))</f>
        <v>1</v>
      </c>
      <c r="D377">
        <f>SIGN(VLOOKUP($A377,rets_weighted!$A:$H,COLUMN(D$4),FALSE))</f>
        <v>-1</v>
      </c>
      <c r="E377">
        <f>SIGN(VLOOKUP($A377,rets_weighted!$A:$H,COLUMN(E$4),FALSE))</f>
        <v>1</v>
      </c>
      <c r="F377">
        <f>SIGN(VLOOKUP($A377,rets_weighted!$A:$H,COLUMN(F$4),FALSE))</f>
        <v>1</v>
      </c>
      <c r="G377">
        <f>SIGN(VLOOKUP($A377,rets_weighted!$A:$H,COLUMN(G$4),FALSE))</f>
        <v>1</v>
      </c>
      <c r="H377">
        <f>SIGN(VLOOKUP($A377,rets_weighted!$A:$H,COLUMN(H$4),FALSE))</f>
        <v>1</v>
      </c>
    </row>
    <row r="378" spans="1:8" x14ac:dyDescent="0.35">
      <c r="A378" s="2">
        <v>44227</v>
      </c>
      <c r="B378">
        <f>SIGN(VLOOKUP($A378,rets_weighted!$A:$H,COLUMN(B$4),FALSE))</f>
        <v>-1</v>
      </c>
      <c r="C378">
        <f>SIGN(VLOOKUP($A378,rets_weighted!$A:$H,COLUMN(C$4),FALSE))</f>
        <v>1</v>
      </c>
      <c r="D378">
        <f>SIGN(VLOOKUP($A378,rets_weighted!$A:$H,COLUMN(D$4),FALSE))</f>
        <v>-1</v>
      </c>
      <c r="E378">
        <f>SIGN(VLOOKUP($A378,rets_weighted!$A:$H,COLUMN(E$4),FALSE))</f>
        <v>1</v>
      </c>
      <c r="F378">
        <f>SIGN(VLOOKUP($A378,rets_weighted!$A:$H,COLUMN(F$4),FALSE))</f>
        <v>1</v>
      </c>
      <c r="G378">
        <f>SIGN(VLOOKUP($A378,rets_weighted!$A:$H,COLUMN(G$4),FALSE))</f>
        <v>1</v>
      </c>
      <c r="H378">
        <f>SIGN(VLOOKUP($A378,rets_weighted!$A:$H,COLUMN(H$4),FALSE))</f>
        <v>1</v>
      </c>
    </row>
    <row r="379" spans="1:8" x14ac:dyDescent="0.35">
      <c r="A379" s="2">
        <v>44255</v>
      </c>
      <c r="B379">
        <f>SIGN(VLOOKUP($A379,rets_weighted!$A:$H,COLUMN(B$4),FALSE))</f>
        <v>-1</v>
      </c>
      <c r="C379">
        <f>SIGN(VLOOKUP($A379,rets_weighted!$A:$H,COLUMN(C$4),FALSE))</f>
        <v>1</v>
      </c>
      <c r="D379">
        <f>SIGN(VLOOKUP($A379,rets_weighted!$A:$H,COLUMN(D$4),FALSE))</f>
        <v>-1</v>
      </c>
      <c r="E379">
        <f>SIGN(VLOOKUP($A379,rets_weighted!$A:$H,COLUMN(E$4),FALSE))</f>
        <v>1</v>
      </c>
      <c r="F379">
        <f>SIGN(VLOOKUP($A379,rets_weighted!$A:$H,COLUMN(F$4),FALSE))</f>
        <v>1</v>
      </c>
      <c r="G379">
        <f>SIGN(VLOOKUP($A379,rets_weighted!$A:$H,COLUMN(G$4),FALSE))</f>
        <v>1</v>
      </c>
      <c r="H379">
        <f>SIGN(VLOOKUP($A379,rets_weighted!$A:$H,COLUMN(H$4),FALSE))</f>
        <v>1</v>
      </c>
    </row>
    <row r="380" spans="1:8" x14ac:dyDescent="0.35">
      <c r="A380" s="2">
        <v>44286</v>
      </c>
      <c r="B380">
        <f>SIGN(VLOOKUP($A380,rets_weighted!$A:$H,COLUMN(B$4),FALSE))</f>
        <v>1</v>
      </c>
      <c r="C380">
        <f>SIGN(VLOOKUP($A380,rets_weighted!$A:$H,COLUMN(C$4),FALSE))</f>
        <v>1</v>
      </c>
      <c r="D380">
        <f>SIGN(VLOOKUP($A380,rets_weighted!$A:$H,COLUMN(D$4),FALSE))</f>
        <v>-1</v>
      </c>
      <c r="E380">
        <f>SIGN(VLOOKUP($A380,rets_weighted!$A:$H,COLUMN(E$4),FALSE))</f>
        <v>-1</v>
      </c>
      <c r="F380">
        <f>SIGN(VLOOKUP($A380,rets_weighted!$A:$H,COLUMN(F$4),FALSE))</f>
        <v>1</v>
      </c>
      <c r="G380">
        <f>SIGN(VLOOKUP($A380,rets_weighted!$A:$H,COLUMN(G$4),FALSE))</f>
        <v>1</v>
      </c>
      <c r="H380">
        <f>SIGN(VLOOKUP($A380,rets_weighted!$A:$H,COLUMN(H$4),FALSE))</f>
        <v>-1</v>
      </c>
    </row>
    <row r="381" spans="1:8" x14ac:dyDescent="0.35">
      <c r="A381" s="2">
        <v>44316</v>
      </c>
      <c r="B381">
        <f>SIGN(VLOOKUP($A381,rets_weighted!$A:$H,COLUMN(B$4),FALSE))</f>
        <v>1</v>
      </c>
      <c r="C381">
        <f>SIGN(VLOOKUP($A381,rets_weighted!$A:$H,COLUMN(C$4),FALSE))</f>
        <v>1</v>
      </c>
      <c r="D381">
        <f>SIGN(VLOOKUP($A381,rets_weighted!$A:$H,COLUMN(D$4),FALSE))</f>
        <v>-1</v>
      </c>
      <c r="E381">
        <f>SIGN(VLOOKUP($A381,rets_weighted!$A:$H,COLUMN(E$4),FALSE))</f>
        <v>-1</v>
      </c>
      <c r="F381">
        <f>SIGN(VLOOKUP($A381,rets_weighted!$A:$H,COLUMN(F$4),FALSE))</f>
        <v>1</v>
      </c>
      <c r="G381">
        <f>SIGN(VLOOKUP($A381,rets_weighted!$A:$H,COLUMN(G$4),FALSE))</f>
        <v>1</v>
      </c>
      <c r="H381">
        <f>SIGN(VLOOKUP($A381,rets_weighted!$A:$H,COLUMN(H$4),FALSE))</f>
        <v>-1</v>
      </c>
    </row>
    <row r="382" spans="1:8" x14ac:dyDescent="0.35">
      <c r="A382" s="2">
        <v>44347</v>
      </c>
      <c r="B382">
        <f>SIGN(VLOOKUP($A382,rets_weighted!$A:$H,COLUMN(B$4),FALSE))</f>
        <v>1</v>
      </c>
      <c r="C382">
        <f>SIGN(VLOOKUP($A382,rets_weighted!$A:$H,COLUMN(C$4),FALSE))</f>
        <v>1</v>
      </c>
      <c r="D382">
        <f>SIGN(VLOOKUP($A382,rets_weighted!$A:$H,COLUMN(D$4),FALSE))</f>
        <v>-1</v>
      </c>
      <c r="E382">
        <f>SIGN(VLOOKUP($A382,rets_weighted!$A:$H,COLUMN(E$4),FALSE))</f>
        <v>-1</v>
      </c>
      <c r="F382">
        <f>SIGN(VLOOKUP($A382,rets_weighted!$A:$H,COLUMN(F$4),FALSE))</f>
        <v>1</v>
      </c>
      <c r="G382">
        <f>SIGN(VLOOKUP($A382,rets_weighted!$A:$H,COLUMN(G$4),FALSE))</f>
        <v>1</v>
      </c>
      <c r="H382">
        <f>SIGN(VLOOKUP($A382,rets_weighted!$A:$H,COLUMN(H$4),FALSE))</f>
        <v>-1</v>
      </c>
    </row>
    <row r="383" spans="1:8" x14ac:dyDescent="0.35">
      <c r="A383" s="2">
        <v>44377</v>
      </c>
      <c r="B383">
        <f>SIGN(VLOOKUP($A383,rets_weighted!$A:$H,COLUMN(B$4),FALSE))</f>
        <v>1</v>
      </c>
      <c r="C383">
        <f>SIGN(VLOOKUP($A383,rets_weighted!$A:$H,COLUMN(C$4),FALSE))</f>
        <v>-1</v>
      </c>
      <c r="D383">
        <f>SIGN(VLOOKUP($A383,rets_weighted!$A:$H,COLUMN(D$4),FALSE))</f>
        <v>1</v>
      </c>
      <c r="E383">
        <f>SIGN(VLOOKUP($A383,rets_weighted!$A:$H,COLUMN(E$4),FALSE))</f>
        <v>-1</v>
      </c>
      <c r="F383">
        <f>SIGN(VLOOKUP($A383,rets_weighted!$A:$H,COLUMN(F$4),FALSE))</f>
        <v>1</v>
      </c>
      <c r="G383">
        <f>SIGN(VLOOKUP($A383,rets_weighted!$A:$H,COLUMN(G$4),FALSE))</f>
        <v>1</v>
      </c>
      <c r="H383">
        <f>SIGN(VLOOKUP($A383,rets_weighted!$A:$H,COLUMN(H$4),FALSE))</f>
        <v>-1</v>
      </c>
    </row>
    <row r="384" spans="1:8" x14ac:dyDescent="0.35">
      <c r="A384" s="2">
        <v>44408</v>
      </c>
      <c r="B384">
        <f>SIGN(VLOOKUP($A384,rets_weighted!$A:$H,COLUMN(B$4),FALSE))</f>
        <v>1</v>
      </c>
      <c r="C384">
        <f>SIGN(VLOOKUP($A384,rets_weighted!$A:$H,COLUMN(C$4),FALSE))</f>
        <v>-1</v>
      </c>
      <c r="D384">
        <f>SIGN(VLOOKUP($A384,rets_weighted!$A:$H,COLUMN(D$4),FALSE))</f>
        <v>1</v>
      </c>
      <c r="E384">
        <f>SIGN(VLOOKUP($A384,rets_weighted!$A:$H,COLUMN(E$4),FALSE))</f>
        <v>-1</v>
      </c>
      <c r="F384">
        <f>SIGN(VLOOKUP($A384,rets_weighted!$A:$H,COLUMN(F$4),FALSE))</f>
        <v>1</v>
      </c>
      <c r="G384">
        <f>SIGN(VLOOKUP($A384,rets_weighted!$A:$H,COLUMN(G$4),FALSE))</f>
        <v>1</v>
      </c>
      <c r="H384">
        <f>SIGN(VLOOKUP($A384,rets_weighted!$A:$H,COLUMN(H$4),FALSE))</f>
        <v>-1</v>
      </c>
    </row>
    <row r="385" spans="1:8" x14ac:dyDescent="0.35">
      <c r="A385" s="2">
        <v>44439</v>
      </c>
      <c r="B385">
        <f>SIGN(VLOOKUP($A385,rets_weighted!$A:$H,COLUMN(B$4),FALSE))</f>
        <v>1</v>
      </c>
      <c r="C385">
        <f>SIGN(VLOOKUP($A385,rets_weighted!$A:$H,COLUMN(C$4),FALSE))</f>
        <v>-1</v>
      </c>
      <c r="D385">
        <f>SIGN(VLOOKUP($A385,rets_weighted!$A:$H,COLUMN(D$4),FALSE))</f>
        <v>1</v>
      </c>
      <c r="E385">
        <f>SIGN(VLOOKUP($A385,rets_weighted!$A:$H,COLUMN(E$4),FALSE))</f>
        <v>-1</v>
      </c>
      <c r="F385">
        <f>SIGN(VLOOKUP($A385,rets_weighted!$A:$H,COLUMN(F$4),FALSE))</f>
        <v>1</v>
      </c>
      <c r="G385">
        <f>SIGN(VLOOKUP($A385,rets_weighted!$A:$H,COLUMN(G$4),FALSE))</f>
        <v>1</v>
      </c>
      <c r="H385">
        <f>SIGN(VLOOKUP($A385,rets_weighted!$A:$H,COLUMN(H$4),FALSE))</f>
        <v>-1</v>
      </c>
    </row>
    <row r="386" spans="1:8" x14ac:dyDescent="0.35">
      <c r="A386" s="2">
        <v>44469</v>
      </c>
      <c r="B386">
        <f>SIGN(VLOOKUP($A386,rets_weighted!$A:$H,COLUMN(B$4),FALSE))</f>
        <v>1</v>
      </c>
      <c r="C386">
        <f>SIGN(VLOOKUP($A386,rets_weighted!$A:$H,COLUMN(C$4),FALSE))</f>
        <v>-1</v>
      </c>
      <c r="D386">
        <f>SIGN(VLOOKUP($A386,rets_weighted!$A:$H,COLUMN(D$4),FALSE))</f>
        <v>-1</v>
      </c>
      <c r="E386">
        <f>SIGN(VLOOKUP($A386,rets_weighted!$A:$H,COLUMN(E$4),FALSE))</f>
        <v>-1</v>
      </c>
      <c r="F386">
        <f>SIGN(VLOOKUP($A386,rets_weighted!$A:$H,COLUMN(F$4),FALSE))</f>
        <v>1</v>
      </c>
      <c r="G386">
        <f>SIGN(VLOOKUP($A386,rets_weighted!$A:$H,COLUMN(G$4),FALSE))</f>
        <v>1</v>
      </c>
      <c r="H386">
        <f>SIGN(VLOOKUP($A386,rets_weighted!$A:$H,COLUMN(H$4),FALSE))</f>
        <v>-1</v>
      </c>
    </row>
    <row r="387" spans="1:8" x14ac:dyDescent="0.35">
      <c r="A387" s="2">
        <v>44500</v>
      </c>
      <c r="B387">
        <f>SIGN(VLOOKUP($A387,rets_weighted!$A:$H,COLUMN(B$4),FALSE))</f>
        <v>1</v>
      </c>
      <c r="C387">
        <f>SIGN(VLOOKUP($A387,rets_weighted!$A:$H,COLUMN(C$4),FALSE))</f>
        <v>-1</v>
      </c>
      <c r="D387">
        <f>SIGN(VLOOKUP($A387,rets_weighted!$A:$H,COLUMN(D$4),FALSE))</f>
        <v>-1</v>
      </c>
      <c r="E387">
        <f>SIGN(VLOOKUP($A387,rets_weighted!$A:$H,COLUMN(E$4),FALSE))</f>
        <v>-1</v>
      </c>
      <c r="F387">
        <f>SIGN(VLOOKUP($A387,rets_weighted!$A:$H,COLUMN(F$4),FALSE))</f>
        <v>1</v>
      </c>
      <c r="G387">
        <f>SIGN(VLOOKUP($A387,rets_weighted!$A:$H,COLUMN(G$4),FALSE))</f>
        <v>1</v>
      </c>
      <c r="H387">
        <f>SIGN(VLOOKUP($A387,rets_weighted!$A:$H,COLUMN(H$4),FALSE))</f>
        <v>-1</v>
      </c>
    </row>
    <row r="388" spans="1:8" x14ac:dyDescent="0.35">
      <c r="A388" s="2">
        <v>44530</v>
      </c>
      <c r="B388">
        <f>SIGN(VLOOKUP($A388,rets_weighted!$A:$H,COLUMN(B$4),FALSE))</f>
        <v>1</v>
      </c>
      <c r="C388">
        <f>SIGN(VLOOKUP($A388,rets_weighted!$A:$H,COLUMN(C$4),FALSE))</f>
        <v>-1</v>
      </c>
      <c r="D388">
        <f>SIGN(VLOOKUP($A388,rets_weighted!$A:$H,COLUMN(D$4),FALSE))</f>
        <v>1</v>
      </c>
      <c r="E388">
        <f>SIGN(VLOOKUP($A388,rets_weighted!$A:$H,COLUMN(E$4),FALSE))</f>
        <v>-1</v>
      </c>
      <c r="F388">
        <f>SIGN(VLOOKUP($A388,rets_weighted!$A:$H,COLUMN(F$4),FALSE))</f>
        <v>1</v>
      </c>
      <c r="G388">
        <f>SIGN(VLOOKUP($A388,rets_weighted!$A:$H,COLUMN(G$4),FALSE))</f>
        <v>1</v>
      </c>
      <c r="H388">
        <f>SIGN(VLOOKUP($A388,rets_weighted!$A:$H,COLUMN(H$4),FALSE))</f>
        <v>-1</v>
      </c>
    </row>
    <row r="389" spans="1:8" x14ac:dyDescent="0.35">
      <c r="A389" s="2">
        <v>44561</v>
      </c>
      <c r="B389">
        <f>SIGN(VLOOKUP($A389,rets_weighted!$A:$H,COLUMN(B$4),FALSE))</f>
        <v>1</v>
      </c>
      <c r="C389">
        <f>SIGN(VLOOKUP($A389,rets_weighted!$A:$H,COLUMN(C$4),FALSE))</f>
        <v>-1</v>
      </c>
      <c r="D389">
        <f>SIGN(VLOOKUP($A389,rets_weighted!$A:$H,COLUMN(D$4),FALSE))</f>
        <v>1</v>
      </c>
      <c r="E389">
        <f>SIGN(VLOOKUP($A389,rets_weighted!$A:$H,COLUMN(E$4),FALSE))</f>
        <v>-1</v>
      </c>
      <c r="F389">
        <f>SIGN(VLOOKUP($A389,rets_weighted!$A:$H,COLUMN(F$4),FALSE))</f>
        <v>1</v>
      </c>
      <c r="G389">
        <f>SIGN(VLOOKUP($A389,rets_weighted!$A:$H,COLUMN(G$4),FALSE))</f>
        <v>1</v>
      </c>
      <c r="H389">
        <f>SIGN(VLOOKUP($A389,rets_weighted!$A:$H,COLUMN(H$4),FALSE))</f>
        <v>-1</v>
      </c>
    </row>
    <row r="390" spans="1:8" x14ac:dyDescent="0.35">
      <c r="A390" s="2">
        <v>44592</v>
      </c>
      <c r="B390">
        <f>SIGN(VLOOKUP($A390,rets_weighted!$A:$H,COLUMN(B$4),FALSE))</f>
        <v>1</v>
      </c>
      <c r="C390">
        <f>SIGN(VLOOKUP($A390,rets_weighted!$A:$H,COLUMN(C$4),FALSE))</f>
        <v>-1</v>
      </c>
      <c r="D390">
        <f>SIGN(VLOOKUP($A390,rets_weighted!$A:$H,COLUMN(D$4),FALSE))</f>
        <v>-1</v>
      </c>
      <c r="E390">
        <f>SIGN(VLOOKUP($A390,rets_weighted!$A:$H,COLUMN(E$4),FALSE))</f>
        <v>-1</v>
      </c>
      <c r="F390">
        <f>SIGN(VLOOKUP($A390,rets_weighted!$A:$H,COLUMN(F$4),FALSE))</f>
        <v>1</v>
      </c>
      <c r="G390">
        <f>SIGN(VLOOKUP($A390,rets_weighted!$A:$H,COLUMN(G$4),FALSE))</f>
        <v>1</v>
      </c>
      <c r="H390">
        <f>SIGN(VLOOKUP($A390,rets_weighted!$A:$H,COLUMN(H$4),FALSE))</f>
        <v>-1</v>
      </c>
    </row>
    <row r="391" spans="1:8" x14ac:dyDescent="0.35">
      <c r="A391" s="2">
        <v>44620</v>
      </c>
      <c r="B391">
        <f>SIGN(VLOOKUP($A391,rets_weighted!$A:$H,COLUMN(B$4),FALSE))</f>
        <v>1</v>
      </c>
      <c r="C391">
        <f>SIGN(VLOOKUP($A391,rets_weighted!$A:$H,COLUMN(C$4),FALSE))</f>
        <v>1</v>
      </c>
      <c r="D391">
        <f>SIGN(VLOOKUP($A391,rets_weighted!$A:$H,COLUMN(D$4),FALSE))</f>
        <v>1</v>
      </c>
      <c r="E391">
        <f>SIGN(VLOOKUP($A391,rets_weighted!$A:$H,COLUMN(E$4),FALSE))</f>
        <v>-1</v>
      </c>
      <c r="F391">
        <f>SIGN(VLOOKUP($A391,rets_weighted!$A:$H,COLUMN(F$4),FALSE))</f>
        <v>1</v>
      </c>
      <c r="G391">
        <f>SIGN(VLOOKUP($A391,rets_weighted!$A:$H,COLUMN(G$4),FALSE))</f>
        <v>1</v>
      </c>
      <c r="H391">
        <f>SIGN(VLOOKUP($A391,rets_weighted!$A:$H,COLUMN(H$4),FALSE))</f>
        <v>-1</v>
      </c>
    </row>
    <row r="392" spans="1:8" x14ac:dyDescent="0.35">
      <c r="A392" s="2">
        <v>44651</v>
      </c>
      <c r="B392">
        <f>SIGN(VLOOKUP($A392,rets_weighted!$A:$H,COLUMN(B$4),FALSE))</f>
        <v>1</v>
      </c>
      <c r="C392">
        <f>SIGN(VLOOKUP($A392,rets_weighted!$A:$H,COLUMN(C$4),FALSE))</f>
        <v>1</v>
      </c>
      <c r="D392">
        <f>SIGN(VLOOKUP($A392,rets_weighted!$A:$H,COLUMN(D$4),FALSE))</f>
        <v>-1</v>
      </c>
      <c r="E392">
        <f>SIGN(VLOOKUP($A392,rets_weighted!$A:$H,COLUMN(E$4),FALSE))</f>
        <v>-1</v>
      </c>
      <c r="F392">
        <f>SIGN(VLOOKUP($A392,rets_weighted!$A:$H,COLUMN(F$4),FALSE))</f>
        <v>1</v>
      </c>
      <c r="G392">
        <f>SIGN(VLOOKUP($A392,rets_weighted!$A:$H,COLUMN(G$4),FALSE))</f>
        <v>1</v>
      </c>
      <c r="H392">
        <f>SIGN(VLOOKUP($A392,rets_weighted!$A:$H,COLUMN(H$4),FALSE))</f>
        <v>-1</v>
      </c>
    </row>
    <row r="393" spans="1:8" x14ac:dyDescent="0.35">
      <c r="A393" s="2">
        <v>44681</v>
      </c>
      <c r="B393">
        <f>SIGN(VLOOKUP($A393,rets_weighted!$A:$H,COLUMN(B$4),FALSE))</f>
        <v>1</v>
      </c>
      <c r="C393">
        <f>SIGN(VLOOKUP($A393,rets_weighted!$A:$H,COLUMN(C$4),FALSE))</f>
        <v>1</v>
      </c>
      <c r="D393">
        <f>SIGN(VLOOKUP($A393,rets_weighted!$A:$H,COLUMN(D$4),FALSE))</f>
        <v>-1</v>
      </c>
      <c r="E393">
        <f>SIGN(VLOOKUP($A393,rets_weighted!$A:$H,COLUMN(E$4),FALSE))</f>
        <v>-1</v>
      </c>
      <c r="F393">
        <f>SIGN(VLOOKUP($A393,rets_weighted!$A:$H,COLUMN(F$4),FALSE))</f>
        <v>-1</v>
      </c>
      <c r="G393">
        <f>SIGN(VLOOKUP($A393,rets_weighted!$A:$H,COLUMN(G$4),FALSE))</f>
        <v>-1</v>
      </c>
      <c r="H393">
        <f>SIGN(VLOOKUP($A393,rets_weighted!$A:$H,COLUMN(H$4),FALSE))</f>
        <v>-1</v>
      </c>
    </row>
    <row r="394" spans="1:8" x14ac:dyDescent="0.35">
      <c r="A394" s="2">
        <v>44712</v>
      </c>
      <c r="B394">
        <f>SIGN(VLOOKUP($A394,rets_weighted!$A:$H,COLUMN(B$4),FALSE))</f>
        <v>1</v>
      </c>
      <c r="C394">
        <f>SIGN(VLOOKUP($A394,rets_weighted!$A:$H,COLUMN(C$4),FALSE))</f>
        <v>-1</v>
      </c>
      <c r="D394">
        <f>SIGN(VLOOKUP($A394,rets_weighted!$A:$H,COLUMN(D$4),FALSE))</f>
        <v>-1</v>
      </c>
      <c r="E394">
        <f>SIGN(VLOOKUP($A394,rets_weighted!$A:$H,COLUMN(E$4),FALSE))</f>
        <v>-1</v>
      </c>
      <c r="F394">
        <f>SIGN(VLOOKUP($A394,rets_weighted!$A:$H,COLUMN(F$4),FALSE))</f>
        <v>-1</v>
      </c>
      <c r="G394">
        <f>SIGN(VLOOKUP($A394,rets_weighted!$A:$H,COLUMN(G$4),FALSE))</f>
        <v>-1</v>
      </c>
      <c r="H394">
        <f>SIGN(VLOOKUP($A394,rets_weighted!$A:$H,COLUMN(H$4),FALSE))</f>
        <v>-1</v>
      </c>
    </row>
    <row r="395" spans="1:8" x14ac:dyDescent="0.35">
      <c r="A395" s="2">
        <v>44742</v>
      </c>
      <c r="B395">
        <f>SIGN(VLOOKUP($A395,rets_weighted!$A:$H,COLUMN(B$4),FALSE))</f>
        <v>1</v>
      </c>
      <c r="C395">
        <f>SIGN(VLOOKUP($A395,rets_weighted!$A:$H,COLUMN(C$4),FALSE))</f>
        <v>1</v>
      </c>
      <c r="D395">
        <f>SIGN(VLOOKUP($A395,rets_weighted!$A:$H,COLUMN(D$4),FALSE))</f>
        <v>-1</v>
      </c>
      <c r="E395">
        <f>SIGN(VLOOKUP($A395,rets_weighted!$A:$H,COLUMN(E$4),FALSE))</f>
        <v>-1</v>
      </c>
      <c r="F395">
        <f>SIGN(VLOOKUP($A395,rets_weighted!$A:$H,COLUMN(F$4),FALSE))</f>
        <v>-1</v>
      </c>
      <c r="G395">
        <f>SIGN(VLOOKUP($A395,rets_weighted!$A:$H,COLUMN(G$4),FALSE))</f>
        <v>-1</v>
      </c>
      <c r="H395">
        <f>SIGN(VLOOKUP($A395,rets_weighted!$A:$H,COLUMN(H$4),FALSE))</f>
        <v>-1</v>
      </c>
    </row>
    <row r="396" spans="1:8" x14ac:dyDescent="0.35">
      <c r="A396" s="2">
        <v>44773</v>
      </c>
      <c r="B396">
        <f>SIGN(VLOOKUP($A396,rets_weighted!$A:$H,COLUMN(B$4),FALSE))</f>
        <v>1</v>
      </c>
      <c r="C396">
        <f>SIGN(VLOOKUP($A396,rets_weighted!$A:$H,COLUMN(C$4),FALSE))</f>
        <v>-1</v>
      </c>
      <c r="D396">
        <f>SIGN(VLOOKUP($A396,rets_weighted!$A:$H,COLUMN(D$4),FALSE))</f>
        <v>-1</v>
      </c>
      <c r="E396">
        <f>SIGN(VLOOKUP($A396,rets_weighted!$A:$H,COLUMN(E$4),FALSE))</f>
        <v>-1</v>
      </c>
      <c r="F396">
        <f>SIGN(VLOOKUP($A396,rets_weighted!$A:$H,COLUMN(F$4),FALSE))</f>
        <v>-1</v>
      </c>
      <c r="G396">
        <f>SIGN(VLOOKUP($A396,rets_weighted!$A:$H,COLUMN(G$4),FALSE))</f>
        <v>-1</v>
      </c>
      <c r="H396">
        <f>SIGN(VLOOKUP($A396,rets_weighted!$A:$H,COLUMN(H$4),FALSE))</f>
        <v>-1</v>
      </c>
    </row>
    <row r="397" spans="1:8" x14ac:dyDescent="0.35">
      <c r="A397" s="2">
        <v>44804</v>
      </c>
      <c r="B397">
        <f>SIGN(VLOOKUP($A397,rets_weighted!$A:$H,COLUMN(B$4),FALSE))</f>
        <v>1</v>
      </c>
      <c r="C397">
        <f>SIGN(VLOOKUP($A397,rets_weighted!$A:$H,COLUMN(C$4),FALSE))</f>
        <v>-1</v>
      </c>
      <c r="D397">
        <f>SIGN(VLOOKUP($A397,rets_weighted!$A:$H,COLUMN(D$4),FALSE))</f>
        <v>-1</v>
      </c>
      <c r="E397">
        <f>SIGN(VLOOKUP($A397,rets_weighted!$A:$H,COLUMN(E$4),FALSE))</f>
        <v>-1</v>
      </c>
      <c r="F397">
        <f>SIGN(VLOOKUP($A397,rets_weighted!$A:$H,COLUMN(F$4),FALSE))</f>
        <v>-1</v>
      </c>
      <c r="G397">
        <f>SIGN(VLOOKUP($A397,rets_weighted!$A:$H,COLUMN(G$4),FALSE))</f>
        <v>-1</v>
      </c>
      <c r="H397">
        <f>SIGN(VLOOKUP($A397,rets_weighted!$A:$H,COLUMN(H$4),FALSE))</f>
        <v>-1</v>
      </c>
    </row>
    <row r="398" spans="1:8" x14ac:dyDescent="0.35">
      <c r="A398" s="2">
        <v>44834</v>
      </c>
      <c r="B398">
        <f>SIGN(VLOOKUP($A398,rets_weighted!$A:$H,COLUMN(B$4),FALSE))</f>
        <v>1</v>
      </c>
      <c r="C398">
        <f>SIGN(VLOOKUP($A398,rets_weighted!$A:$H,COLUMN(C$4),FALSE))</f>
        <v>-1</v>
      </c>
      <c r="D398">
        <f>SIGN(VLOOKUP($A398,rets_weighted!$A:$H,COLUMN(D$4),FALSE))</f>
        <v>-1</v>
      </c>
      <c r="E398">
        <f>SIGN(VLOOKUP($A398,rets_weighted!$A:$H,COLUMN(E$4),FALSE))</f>
        <v>-1</v>
      </c>
      <c r="F398">
        <f>SIGN(VLOOKUP($A398,rets_weighted!$A:$H,COLUMN(F$4),FALSE))</f>
        <v>-1</v>
      </c>
      <c r="G398">
        <f>SIGN(VLOOKUP($A398,rets_weighted!$A:$H,COLUMN(G$4),FALSE))</f>
        <v>-1</v>
      </c>
      <c r="H398">
        <f>SIGN(VLOOKUP($A398,rets_weighted!$A:$H,COLUMN(H$4),FALSE))</f>
        <v>-1</v>
      </c>
    </row>
    <row r="399" spans="1:8" x14ac:dyDescent="0.35">
      <c r="A399" s="2">
        <v>44865</v>
      </c>
      <c r="B399">
        <f>SIGN(VLOOKUP($A399,rets_weighted!$A:$H,COLUMN(B$4),FALSE))</f>
        <v>1</v>
      </c>
      <c r="C399">
        <f>SIGN(VLOOKUP($A399,rets_weighted!$A:$H,COLUMN(C$4),FALSE))</f>
        <v>-1</v>
      </c>
      <c r="D399">
        <f>SIGN(VLOOKUP($A399,rets_weighted!$A:$H,COLUMN(D$4),FALSE))</f>
        <v>-1</v>
      </c>
      <c r="E399">
        <f>SIGN(VLOOKUP($A399,rets_weighted!$A:$H,COLUMN(E$4),FALSE))</f>
        <v>-1</v>
      </c>
      <c r="F399">
        <f>SIGN(VLOOKUP($A399,rets_weighted!$A:$H,COLUMN(F$4),FALSE))</f>
        <v>-1</v>
      </c>
      <c r="G399">
        <f>SIGN(VLOOKUP($A399,rets_weighted!$A:$H,COLUMN(G$4),FALSE))</f>
        <v>-1</v>
      </c>
      <c r="H399">
        <f>SIGN(VLOOKUP($A399,rets_weighted!$A:$H,COLUMN(H$4),FALSE))</f>
        <v>-1</v>
      </c>
    </row>
    <row r="400" spans="1:8" x14ac:dyDescent="0.35">
      <c r="A400" s="2">
        <v>44895</v>
      </c>
      <c r="B400">
        <f>SIGN(VLOOKUP($A400,rets_weighted!$A:$H,COLUMN(B$4),FALSE))</f>
        <v>1</v>
      </c>
      <c r="C400">
        <f>SIGN(VLOOKUP($A400,rets_weighted!$A:$H,COLUMN(C$4),FALSE))</f>
        <v>-1</v>
      </c>
      <c r="D400">
        <f>SIGN(VLOOKUP($A400,rets_weighted!$A:$H,COLUMN(D$4),FALSE))</f>
        <v>-1</v>
      </c>
      <c r="E400">
        <f>SIGN(VLOOKUP($A400,rets_weighted!$A:$H,COLUMN(E$4),FALSE))</f>
        <v>-1</v>
      </c>
      <c r="F400">
        <f>SIGN(VLOOKUP($A400,rets_weighted!$A:$H,COLUMN(F$4),FALSE))</f>
        <v>-1</v>
      </c>
      <c r="G400">
        <f>SIGN(VLOOKUP($A400,rets_weighted!$A:$H,COLUMN(G$4),FALSE))</f>
        <v>-1</v>
      </c>
      <c r="H400">
        <f>SIGN(VLOOKUP($A400,rets_weighted!$A:$H,COLUMN(H$4),FALSE))</f>
        <v>-1</v>
      </c>
    </row>
    <row r="401" spans="1:8" x14ac:dyDescent="0.35">
      <c r="A401" s="2">
        <v>44926</v>
      </c>
      <c r="B401">
        <f>SIGN(VLOOKUP($A401,rets_weighted!$A:$H,COLUMN(B$4),FALSE))</f>
        <v>1</v>
      </c>
      <c r="C401">
        <f>SIGN(VLOOKUP($A401,rets_weighted!$A:$H,COLUMN(C$4),FALSE))</f>
        <v>-1</v>
      </c>
      <c r="D401">
        <f>SIGN(VLOOKUP($A401,rets_weighted!$A:$H,COLUMN(D$4),FALSE))</f>
        <v>-1</v>
      </c>
      <c r="E401">
        <f>SIGN(VLOOKUP($A401,rets_weighted!$A:$H,COLUMN(E$4),FALSE))</f>
        <v>-1</v>
      </c>
      <c r="F401">
        <f>SIGN(VLOOKUP($A401,rets_weighted!$A:$H,COLUMN(F$4),FALSE))</f>
        <v>-1</v>
      </c>
      <c r="G401">
        <f>SIGN(VLOOKUP($A401,rets_weighted!$A:$H,COLUMN(G$4),FALSE))</f>
        <v>-1</v>
      </c>
      <c r="H401">
        <f>SIGN(VLOOKUP($A401,rets_weighted!$A:$H,COLUMN(H$4),FALSE))</f>
        <v>-1</v>
      </c>
    </row>
    <row r="402" spans="1:8" x14ac:dyDescent="0.35">
      <c r="A402" s="2">
        <v>44957</v>
      </c>
      <c r="B402">
        <f>SIGN(VLOOKUP($A402,rets_weighted!$A:$H,COLUMN(B$4),FALSE))</f>
        <v>1</v>
      </c>
      <c r="C402">
        <f>SIGN(VLOOKUP($A402,rets_weighted!$A:$H,COLUMN(C$4),FALSE))</f>
        <v>1</v>
      </c>
      <c r="D402">
        <f>SIGN(VLOOKUP($A402,rets_weighted!$A:$H,COLUMN(D$4),FALSE))</f>
        <v>-1</v>
      </c>
      <c r="E402">
        <f>SIGN(VLOOKUP($A402,rets_weighted!$A:$H,COLUMN(E$4),FALSE))</f>
        <v>-1</v>
      </c>
      <c r="F402">
        <f>SIGN(VLOOKUP($A402,rets_weighted!$A:$H,COLUMN(F$4),FALSE))</f>
        <v>-1</v>
      </c>
      <c r="G402">
        <f>SIGN(VLOOKUP($A402,rets_weighted!$A:$H,COLUMN(G$4),FALSE))</f>
        <v>-1</v>
      </c>
      <c r="H402">
        <f>SIGN(VLOOKUP($A402,rets_weighted!$A:$H,COLUMN(H$4),FALSE))</f>
        <v>-1</v>
      </c>
    </row>
    <row r="403" spans="1:8" x14ac:dyDescent="0.35">
      <c r="A403" s="2">
        <v>44985</v>
      </c>
      <c r="B403">
        <f>SIGN(VLOOKUP($A403,rets_weighted!$A:$H,COLUMN(B$4),FALSE))</f>
        <v>1</v>
      </c>
      <c r="C403">
        <f>SIGN(VLOOKUP($A403,rets_weighted!$A:$H,COLUMN(C$4),FALSE))</f>
        <v>-1</v>
      </c>
      <c r="D403">
        <f>SIGN(VLOOKUP($A403,rets_weighted!$A:$H,COLUMN(D$4),FALSE))</f>
        <v>-1</v>
      </c>
      <c r="E403">
        <f>SIGN(VLOOKUP($A403,rets_weighted!$A:$H,COLUMN(E$4),FALSE))</f>
        <v>-1</v>
      </c>
      <c r="F403">
        <f>SIGN(VLOOKUP($A403,rets_weighted!$A:$H,COLUMN(F$4),FALSE))</f>
        <v>-1</v>
      </c>
      <c r="G403">
        <f>SIGN(VLOOKUP($A403,rets_weighted!$A:$H,COLUMN(G$4),FALSE))</f>
        <v>-1</v>
      </c>
      <c r="H403">
        <f>SIGN(VLOOKUP($A403,rets_weighted!$A:$H,COLUMN(H$4),FALSE))</f>
        <v>-1</v>
      </c>
    </row>
    <row r="404" spans="1:8" x14ac:dyDescent="0.35">
      <c r="A404" s="2">
        <v>45016</v>
      </c>
      <c r="B404">
        <f>SIGN(VLOOKUP($A404,rets_weighted!$A:$H,COLUMN(B$4),FALSE))</f>
        <v>1</v>
      </c>
      <c r="C404">
        <f>SIGN(VLOOKUP($A404,rets_weighted!$A:$H,COLUMN(C$4),FALSE))</f>
        <v>-1</v>
      </c>
      <c r="D404">
        <f>SIGN(VLOOKUP($A404,rets_weighted!$A:$H,COLUMN(D$4),FALSE))</f>
        <v>1</v>
      </c>
      <c r="E404">
        <f>SIGN(VLOOKUP($A404,rets_weighted!$A:$H,COLUMN(E$4),FALSE))</f>
        <v>-1</v>
      </c>
      <c r="F404">
        <f>SIGN(VLOOKUP($A404,rets_weighted!$A:$H,COLUMN(F$4),FALSE))</f>
        <v>-1</v>
      </c>
      <c r="G404">
        <f>SIGN(VLOOKUP($A404,rets_weighted!$A:$H,COLUMN(G$4),FALSE))</f>
        <v>-1</v>
      </c>
      <c r="H404">
        <f>SIGN(VLOOKUP($A404,rets_weighted!$A:$H,COLUMN(H$4),FALSE))</f>
        <v>-1</v>
      </c>
    </row>
    <row r="405" spans="1:8" x14ac:dyDescent="0.35">
      <c r="A405" s="2">
        <v>45046</v>
      </c>
      <c r="B405">
        <f>SIGN(VLOOKUP($A405,rets_weighted!$A:$H,COLUMN(B$4),FALSE))</f>
        <v>-1</v>
      </c>
      <c r="C405">
        <f>SIGN(VLOOKUP($A405,rets_weighted!$A:$H,COLUMN(C$4),FALSE))</f>
        <v>1</v>
      </c>
      <c r="D405">
        <f>SIGN(VLOOKUP($A405,rets_weighted!$A:$H,COLUMN(D$4),FALSE))</f>
        <v>1</v>
      </c>
      <c r="E405">
        <f>SIGN(VLOOKUP($A405,rets_weighted!$A:$H,COLUMN(E$4),FALSE))</f>
        <v>-1</v>
      </c>
      <c r="F405">
        <f>SIGN(VLOOKUP($A405,rets_weighted!$A:$H,COLUMN(F$4),FALSE))</f>
        <v>-1</v>
      </c>
      <c r="G405">
        <f>SIGN(VLOOKUP($A405,rets_weighted!$A:$H,COLUMN(G$4),FALSE))</f>
        <v>1</v>
      </c>
      <c r="H405">
        <f>SIGN(VLOOKUP($A405,rets_weighted!$A:$H,COLUMN(H$4),FALSE))</f>
        <v>-1</v>
      </c>
    </row>
    <row r="406" spans="1:8" x14ac:dyDescent="0.35">
      <c r="A406" s="2">
        <v>45077</v>
      </c>
      <c r="B406">
        <f>SIGN(VLOOKUP($A406,rets_weighted!$A:$H,COLUMN(B$4),FALSE))</f>
        <v>-1</v>
      </c>
      <c r="C406">
        <f>SIGN(VLOOKUP($A406,rets_weighted!$A:$H,COLUMN(C$4),FALSE))</f>
        <v>1</v>
      </c>
      <c r="D406">
        <f>SIGN(VLOOKUP($A406,rets_weighted!$A:$H,COLUMN(D$4),FALSE))</f>
        <v>1</v>
      </c>
      <c r="E406">
        <f>SIGN(VLOOKUP($A406,rets_weighted!$A:$H,COLUMN(E$4),FALSE))</f>
        <v>-1</v>
      </c>
      <c r="F406">
        <f>SIGN(VLOOKUP($A406,rets_weighted!$A:$H,COLUMN(F$4),FALSE))</f>
        <v>-1</v>
      </c>
      <c r="G406">
        <f>SIGN(VLOOKUP($A406,rets_weighted!$A:$H,COLUMN(G$4),FALSE))</f>
        <v>1</v>
      </c>
      <c r="H406">
        <f>SIGN(VLOOKUP($A406,rets_weighted!$A:$H,COLUMN(H$4),FALSE))</f>
        <v>-1</v>
      </c>
    </row>
    <row r="407" spans="1:8" x14ac:dyDescent="0.35">
      <c r="A407" s="2">
        <v>45107</v>
      </c>
      <c r="B407">
        <f>SIGN(VLOOKUP($A407,rets_weighted!$A:$H,COLUMN(B$4),FALSE))</f>
        <v>-1</v>
      </c>
      <c r="C407">
        <f>SIGN(VLOOKUP($A407,rets_weighted!$A:$H,COLUMN(C$4),FALSE))</f>
        <v>1</v>
      </c>
      <c r="D407">
        <f>SIGN(VLOOKUP($A407,rets_weighted!$A:$H,COLUMN(D$4),FALSE))</f>
        <v>1</v>
      </c>
      <c r="E407">
        <f>SIGN(VLOOKUP($A407,rets_weighted!$A:$H,COLUMN(E$4),FALSE))</f>
        <v>-1</v>
      </c>
      <c r="F407">
        <f>SIGN(VLOOKUP($A407,rets_weighted!$A:$H,COLUMN(F$4),FALSE))</f>
        <v>1</v>
      </c>
      <c r="G407">
        <f>SIGN(VLOOKUP($A407,rets_weighted!$A:$H,COLUMN(G$4),FALSE))</f>
        <v>1</v>
      </c>
      <c r="H407">
        <f>SIGN(VLOOKUP($A407,rets_weighted!$A:$H,COLUMN(H$4),FALSE))</f>
        <v>-1</v>
      </c>
    </row>
    <row r="408" spans="1:8" x14ac:dyDescent="0.35">
      <c r="A408" s="2">
        <v>45138</v>
      </c>
      <c r="B408">
        <f>SIGN(VLOOKUP($A408,rets_weighted!$A:$H,COLUMN(B$4),FALSE))</f>
        <v>-1</v>
      </c>
      <c r="C408">
        <f>SIGN(VLOOKUP($A408,rets_weighted!$A:$H,COLUMN(C$4),FALSE))</f>
        <v>1</v>
      </c>
      <c r="D408">
        <f>SIGN(VLOOKUP($A408,rets_weighted!$A:$H,COLUMN(D$4),FALSE))</f>
        <v>1</v>
      </c>
      <c r="E408">
        <f>SIGN(VLOOKUP($A408,rets_weighted!$A:$H,COLUMN(E$4),FALSE))</f>
        <v>-1</v>
      </c>
      <c r="F408">
        <f>SIGN(VLOOKUP($A408,rets_weighted!$A:$H,COLUMN(F$4),FALSE))</f>
        <v>1</v>
      </c>
      <c r="G408">
        <f>SIGN(VLOOKUP($A408,rets_weighted!$A:$H,COLUMN(G$4),FALSE))</f>
        <v>1</v>
      </c>
      <c r="H408">
        <f>SIGN(VLOOKUP($A408,rets_weighted!$A:$H,COLUMN(H$4),FALSE))</f>
        <v>-1</v>
      </c>
    </row>
    <row r="409" spans="1:8" x14ac:dyDescent="0.35">
      <c r="A409" s="2">
        <v>45169</v>
      </c>
      <c r="B409">
        <f>SIGN(VLOOKUP($A409,rets_weighted!$A:$H,COLUMN(B$4),FALSE))</f>
        <v>1</v>
      </c>
      <c r="C409">
        <f>SIGN(VLOOKUP($A409,rets_weighted!$A:$H,COLUMN(C$4),FALSE))</f>
        <v>1</v>
      </c>
      <c r="D409">
        <f>SIGN(VLOOKUP($A409,rets_weighted!$A:$H,COLUMN(D$4),FALSE))</f>
        <v>1</v>
      </c>
      <c r="E409">
        <f>SIGN(VLOOKUP($A409,rets_weighted!$A:$H,COLUMN(E$4),FALSE))</f>
        <v>-1</v>
      </c>
      <c r="F409">
        <f>SIGN(VLOOKUP($A409,rets_weighted!$A:$H,COLUMN(F$4),FALSE))</f>
        <v>1</v>
      </c>
      <c r="G409">
        <f>SIGN(VLOOKUP($A409,rets_weighted!$A:$H,COLUMN(G$4),FALSE))</f>
        <v>1</v>
      </c>
      <c r="H409">
        <f>SIGN(VLOOKUP($A409,rets_weighted!$A:$H,COLUMN(H$4),FALSE))</f>
        <v>-1</v>
      </c>
    </row>
    <row r="410" spans="1:8" x14ac:dyDescent="0.35">
      <c r="A410" s="2">
        <v>45199</v>
      </c>
      <c r="B410">
        <f>SIGN(VLOOKUP($A410,rets_weighted!$A:$H,COLUMN(B$4),FALSE))</f>
        <v>1</v>
      </c>
      <c r="C410">
        <f>SIGN(VLOOKUP($A410,rets_weighted!$A:$H,COLUMN(C$4),FALSE))</f>
        <v>1</v>
      </c>
      <c r="D410">
        <f>SIGN(VLOOKUP($A410,rets_weighted!$A:$H,COLUMN(D$4),FALSE))</f>
        <v>1</v>
      </c>
      <c r="E410">
        <f>SIGN(VLOOKUP($A410,rets_weighted!$A:$H,COLUMN(E$4),FALSE))</f>
        <v>-1</v>
      </c>
      <c r="F410">
        <f>SIGN(VLOOKUP($A410,rets_weighted!$A:$H,COLUMN(F$4),FALSE))</f>
        <v>1</v>
      </c>
      <c r="G410">
        <f>SIGN(VLOOKUP($A410,rets_weighted!$A:$H,COLUMN(G$4),FALSE))</f>
        <v>1</v>
      </c>
      <c r="H410">
        <f>SIGN(VLOOKUP($A410,rets_weighted!$A:$H,COLUMN(H$4),FALSE))</f>
        <v>-1</v>
      </c>
    </row>
    <row r="411" spans="1:8" x14ac:dyDescent="0.35">
      <c r="A411" s="2">
        <v>45230</v>
      </c>
      <c r="B411">
        <f>SIGN(VLOOKUP($A411,rets_weighted!$A:$H,COLUMN(B$4),FALSE))</f>
        <v>1</v>
      </c>
      <c r="C411">
        <f>SIGN(VLOOKUP($A411,rets_weighted!$A:$H,COLUMN(C$4),FALSE))</f>
        <v>1</v>
      </c>
      <c r="D411">
        <f>SIGN(VLOOKUP($A411,rets_weighted!$A:$H,COLUMN(D$4),FALSE))</f>
        <v>-1</v>
      </c>
      <c r="E411">
        <f>SIGN(VLOOKUP($A411,rets_weighted!$A:$H,COLUMN(E$4),FALSE))</f>
        <v>-1</v>
      </c>
      <c r="F411">
        <f>SIGN(VLOOKUP($A411,rets_weighted!$A:$H,COLUMN(F$4),FALSE))</f>
        <v>1</v>
      </c>
      <c r="G411">
        <f>SIGN(VLOOKUP($A411,rets_weighted!$A:$H,COLUMN(G$4),FALSE))</f>
        <v>1</v>
      </c>
      <c r="H411">
        <f>SIGN(VLOOKUP($A411,rets_weighted!$A:$H,COLUMN(H$4),FALSE))</f>
        <v>-1</v>
      </c>
    </row>
    <row r="412" spans="1:8" x14ac:dyDescent="0.35">
      <c r="A412" s="2">
        <v>45260</v>
      </c>
      <c r="B412">
        <f>SIGN(VLOOKUP($A412,rets_weighted!$A:$H,COLUMN(B$4),FALSE))</f>
        <v>1</v>
      </c>
      <c r="C412">
        <f>SIGN(VLOOKUP($A412,rets_weighted!$A:$H,COLUMN(C$4),FALSE))</f>
        <v>1</v>
      </c>
      <c r="D412">
        <f>SIGN(VLOOKUP($A412,rets_weighted!$A:$H,COLUMN(D$4),FALSE))</f>
        <v>1</v>
      </c>
      <c r="E412">
        <f>SIGN(VLOOKUP($A412,rets_weighted!$A:$H,COLUMN(E$4),FALSE))</f>
        <v>-1</v>
      </c>
      <c r="F412">
        <f>SIGN(VLOOKUP($A412,rets_weighted!$A:$H,COLUMN(F$4),FALSE))</f>
        <v>1</v>
      </c>
      <c r="G412">
        <f>SIGN(VLOOKUP($A412,rets_weighted!$A:$H,COLUMN(G$4),FALSE))</f>
        <v>1</v>
      </c>
      <c r="H412">
        <f>SIGN(VLOOKUP($A412,rets_weighted!$A:$H,COLUMN(H$4),FALSE))</f>
        <v>-1</v>
      </c>
    </row>
    <row r="413" spans="1:8" x14ac:dyDescent="0.35">
      <c r="A413" s="2">
        <v>45291</v>
      </c>
      <c r="B413">
        <f>SIGN(VLOOKUP($A413,rets_weighted!$A:$H,COLUMN(B$4),FALSE))</f>
        <v>-1</v>
      </c>
      <c r="C413">
        <f>SIGN(VLOOKUP($A413,rets_weighted!$A:$H,COLUMN(C$4),FALSE))</f>
        <v>1</v>
      </c>
      <c r="D413">
        <f>SIGN(VLOOKUP($A413,rets_weighted!$A:$H,COLUMN(D$4),FALSE))</f>
        <v>1</v>
      </c>
      <c r="E413">
        <f>SIGN(VLOOKUP($A413,rets_weighted!$A:$H,COLUMN(E$4),FALSE))</f>
        <v>-1</v>
      </c>
      <c r="F413">
        <f>SIGN(VLOOKUP($A413,rets_weighted!$A:$H,COLUMN(F$4),FALSE))</f>
        <v>1</v>
      </c>
      <c r="G413">
        <f>SIGN(VLOOKUP($A413,rets_weighted!$A:$H,COLUMN(G$4),FALSE))</f>
        <v>1</v>
      </c>
      <c r="H413">
        <f>SIGN(VLOOKUP($A413,rets_weighted!$A:$H,COLUMN(H$4),FALSE))</f>
        <v>-1</v>
      </c>
    </row>
    <row r="414" spans="1:8" x14ac:dyDescent="0.35">
      <c r="A414" s="2">
        <v>45322</v>
      </c>
      <c r="B414">
        <f>SIGN(VLOOKUP($A414,rets_weighted!$A:$H,COLUMN(B$4),FALSE))</f>
        <v>1</v>
      </c>
      <c r="C414">
        <f>SIGN(VLOOKUP($A414,rets_weighted!$A:$H,COLUMN(C$4),FALSE))</f>
        <v>1</v>
      </c>
      <c r="D414">
        <f>SIGN(VLOOKUP($A414,rets_weighted!$A:$H,COLUMN(D$4),FALSE))</f>
        <v>1</v>
      </c>
      <c r="E414">
        <f>SIGN(VLOOKUP($A414,rets_weighted!$A:$H,COLUMN(E$4),FALSE))</f>
        <v>-1</v>
      </c>
      <c r="F414">
        <f>SIGN(VLOOKUP($A414,rets_weighted!$A:$H,COLUMN(F$4),FALSE))</f>
        <v>1</v>
      </c>
      <c r="G414">
        <f>SIGN(VLOOKUP($A414,rets_weighted!$A:$H,COLUMN(G$4),FALSE))</f>
        <v>1</v>
      </c>
      <c r="H414">
        <f>SIGN(VLOOKUP($A414,rets_weighted!$A:$H,COLUMN(H$4),FALSE))</f>
        <v>-1</v>
      </c>
    </row>
    <row r="415" spans="1:8" x14ac:dyDescent="0.35">
      <c r="A415" s="2">
        <v>45351</v>
      </c>
      <c r="B415">
        <f>SIGN(VLOOKUP($A415,rets_weighted!$A:$H,COLUMN(B$4),FALSE))</f>
        <v>1</v>
      </c>
      <c r="C415">
        <f>SIGN(VLOOKUP($A415,rets_weighted!$A:$H,COLUMN(C$4),FALSE))</f>
        <v>1</v>
      </c>
      <c r="D415">
        <f>SIGN(VLOOKUP($A415,rets_weighted!$A:$H,COLUMN(D$4),FALSE))</f>
        <v>1</v>
      </c>
      <c r="E415">
        <f>SIGN(VLOOKUP($A415,rets_weighted!$A:$H,COLUMN(E$4),FALSE))</f>
        <v>-1</v>
      </c>
      <c r="F415">
        <f>SIGN(VLOOKUP($A415,rets_weighted!$A:$H,COLUMN(F$4),FALSE))</f>
        <v>1</v>
      </c>
      <c r="G415">
        <f>SIGN(VLOOKUP($A415,rets_weighted!$A:$H,COLUMN(G$4),FALSE))</f>
        <v>1</v>
      </c>
      <c r="H415">
        <f>SIGN(VLOOKUP($A415,rets_weighted!$A:$H,COLUMN(H$4),FALSE))</f>
        <v>-1</v>
      </c>
    </row>
    <row r="416" spans="1:8" x14ac:dyDescent="0.35">
      <c r="A416" s="2">
        <v>45382</v>
      </c>
      <c r="B416">
        <f>SIGN(VLOOKUP($A416,rets_weighted!$A:$H,COLUMN(B$4),FALSE))</f>
        <v>1</v>
      </c>
      <c r="C416">
        <f>SIGN(VLOOKUP($A416,rets_weighted!$A:$H,COLUMN(C$4),FALSE))</f>
        <v>1</v>
      </c>
      <c r="D416">
        <f>SIGN(VLOOKUP($A416,rets_weighted!$A:$H,COLUMN(D$4),FALSE))</f>
        <v>1</v>
      </c>
      <c r="E416">
        <f>SIGN(VLOOKUP($A416,rets_weighted!$A:$H,COLUMN(E$4),FALSE))</f>
        <v>-1</v>
      </c>
      <c r="F416">
        <f>SIGN(VLOOKUP($A416,rets_weighted!$A:$H,COLUMN(F$4),FALSE))</f>
        <v>1</v>
      </c>
      <c r="G416">
        <f>SIGN(VLOOKUP($A416,rets_weighted!$A:$H,COLUMN(G$4),FALSE))</f>
        <v>1</v>
      </c>
      <c r="H416">
        <f>SIGN(VLOOKUP($A416,rets_weighted!$A:$H,COLUMN(H$4),FALSE))</f>
        <v>-1</v>
      </c>
    </row>
    <row r="417" spans="1:8" x14ac:dyDescent="0.35">
      <c r="A417" s="2">
        <v>45412</v>
      </c>
      <c r="B417">
        <f>SIGN(VLOOKUP($A417,rets_weighted!$A:$H,COLUMN(B$4),FALSE))</f>
        <v>1</v>
      </c>
      <c r="C417">
        <f>SIGN(VLOOKUP($A417,rets_weighted!$A:$H,COLUMN(C$4),FALSE))</f>
        <v>1</v>
      </c>
      <c r="D417">
        <f>SIGN(VLOOKUP($A417,rets_weighted!$A:$H,COLUMN(D$4),FALSE))</f>
        <v>-1</v>
      </c>
      <c r="E417">
        <f>SIGN(VLOOKUP($A417,rets_weighted!$A:$H,COLUMN(E$4),FALSE))</f>
        <v>-1</v>
      </c>
      <c r="F417">
        <f>SIGN(VLOOKUP($A417,rets_weighted!$A:$H,COLUMN(F$4),FALSE))</f>
        <v>1</v>
      </c>
      <c r="G417">
        <f>SIGN(VLOOKUP($A417,rets_weighted!$A:$H,COLUMN(G$4),FALSE))</f>
        <v>1</v>
      </c>
      <c r="H417">
        <f>SIGN(VLOOKUP($A417,rets_weighted!$A:$H,COLUMN(H$4),FALSE))</f>
        <v>-1</v>
      </c>
    </row>
    <row r="418" spans="1:8" x14ac:dyDescent="0.35">
      <c r="A418" s="2">
        <v>45443</v>
      </c>
      <c r="B418">
        <f>SIGN(VLOOKUP($A418,rets_weighted!$A:$H,COLUMN(B$4),FALSE))</f>
        <v>1</v>
      </c>
      <c r="C418">
        <f>SIGN(VLOOKUP($A418,rets_weighted!$A:$H,COLUMN(C$4),FALSE))</f>
        <v>1</v>
      </c>
      <c r="D418">
        <f>SIGN(VLOOKUP($A418,rets_weighted!$A:$H,COLUMN(D$4),FALSE))</f>
        <v>-1</v>
      </c>
      <c r="E418">
        <f>SIGN(VLOOKUP($A418,rets_weighted!$A:$H,COLUMN(E$4),FALSE))</f>
        <v>-1</v>
      </c>
      <c r="F418">
        <f>SIGN(VLOOKUP($A418,rets_weighted!$A:$H,COLUMN(F$4),FALSE))</f>
        <v>1</v>
      </c>
      <c r="G418">
        <f>SIGN(VLOOKUP($A418,rets_weighted!$A:$H,COLUMN(G$4),FALSE))</f>
        <v>1</v>
      </c>
      <c r="H418">
        <f>SIGN(VLOOKUP($A418,rets_weighted!$A:$H,COLUMN(H$4),FALSE))</f>
        <v>-1</v>
      </c>
    </row>
    <row r="419" spans="1:8" x14ac:dyDescent="0.35">
      <c r="A419" s="2">
        <v>45473</v>
      </c>
      <c r="B419">
        <f>SIGN(VLOOKUP($A419,rets_weighted!$A:$H,COLUMN(B$4),FALSE))</f>
        <v>1</v>
      </c>
      <c r="C419">
        <f>SIGN(VLOOKUP($A419,rets_weighted!$A:$H,COLUMN(C$4),FALSE))</f>
        <v>1</v>
      </c>
      <c r="D419">
        <f>SIGN(VLOOKUP($A419,rets_weighted!$A:$H,COLUMN(D$4),FALSE))</f>
        <v>-1</v>
      </c>
      <c r="E419">
        <f>SIGN(VLOOKUP($A419,rets_weighted!$A:$H,COLUMN(E$4),FALSE))</f>
        <v>-1</v>
      </c>
      <c r="F419">
        <f>SIGN(VLOOKUP($A419,rets_weighted!$A:$H,COLUMN(F$4),FALSE))</f>
        <v>1</v>
      </c>
      <c r="G419">
        <f>SIGN(VLOOKUP($A419,rets_weighted!$A:$H,COLUMN(G$4),FALSE))</f>
        <v>1</v>
      </c>
      <c r="H419">
        <f>SIGN(VLOOKUP($A419,rets_weighted!$A:$H,COLUMN(H$4),FALSE))</f>
        <v>-1</v>
      </c>
    </row>
    <row r="420" spans="1:8" x14ac:dyDescent="0.35">
      <c r="A420" s="2">
        <v>45504</v>
      </c>
      <c r="B420">
        <f>SIGN(VLOOKUP($A420,rets_weighted!$A:$H,COLUMN(B$4),FALSE))</f>
        <v>1</v>
      </c>
      <c r="C420">
        <f>SIGN(VLOOKUP($A420,rets_weighted!$A:$H,COLUMN(C$4),FALSE))</f>
        <v>1</v>
      </c>
      <c r="D420">
        <f>SIGN(VLOOKUP($A420,rets_weighted!$A:$H,COLUMN(D$4),FALSE))</f>
        <v>-1</v>
      </c>
      <c r="E420">
        <f>SIGN(VLOOKUP($A420,rets_weighted!$A:$H,COLUMN(E$4),FALSE))</f>
        <v>-1</v>
      </c>
      <c r="F420">
        <f>SIGN(VLOOKUP($A420,rets_weighted!$A:$H,COLUMN(F$4),FALSE))</f>
        <v>1</v>
      </c>
      <c r="G420">
        <f>SIGN(VLOOKUP($A420,rets_weighted!$A:$H,COLUMN(G$4),FALSE))</f>
        <v>1</v>
      </c>
      <c r="H420">
        <f>SIGN(VLOOKUP($A420,rets_weighted!$A:$H,COLUMN(H$4),FALSE))</f>
        <v>-1</v>
      </c>
    </row>
    <row r="421" spans="1:8" x14ac:dyDescent="0.35">
      <c r="A421" s="2">
        <v>45535</v>
      </c>
      <c r="B421">
        <f>SIGN(VLOOKUP($A421,rets_weighted!$A:$H,COLUMN(B$4),FALSE))</f>
        <v>-1</v>
      </c>
      <c r="C421">
        <f>SIGN(VLOOKUP($A421,rets_weighted!$A:$H,COLUMN(C$4),FALSE))</f>
        <v>1</v>
      </c>
      <c r="D421">
        <f>SIGN(VLOOKUP($A421,rets_weighted!$A:$H,COLUMN(D$4),FALSE))</f>
        <v>1</v>
      </c>
      <c r="E421">
        <f>SIGN(VLOOKUP($A421,rets_weighted!$A:$H,COLUMN(E$4),FALSE))</f>
        <v>1</v>
      </c>
      <c r="F421">
        <f>SIGN(VLOOKUP($A421,rets_weighted!$A:$H,COLUMN(F$4),FALSE))</f>
        <v>1</v>
      </c>
      <c r="G421">
        <f>SIGN(VLOOKUP($A421,rets_weighted!$A:$H,COLUMN(G$4),FALSE))</f>
        <v>1</v>
      </c>
      <c r="H421">
        <f>SIGN(VLOOKUP($A421,rets_weighted!$A:$H,COLUMN(H$4),FALSE))</f>
        <v>-1</v>
      </c>
    </row>
    <row r="422" spans="1:8" x14ac:dyDescent="0.35">
      <c r="A422" s="2">
        <v>45565</v>
      </c>
      <c r="B422">
        <f>SIGN(VLOOKUP($A422,rets_weighted!$A:$H,COLUMN(B$4),FALSE))</f>
        <v>-1</v>
      </c>
      <c r="C422">
        <f>SIGN(VLOOKUP($A422,rets_weighted!$A:$H,COLUMN(C$4),FALSE))</f>
        <v>1</v>
      </c>
      <c r="D422">
        <f>SIGN(VLOOKUP($A422,rets_weighted!$A:$H,COLUMN(D$4),FALSE))</f>
        <v>1</v>
      </c>
      <c r="E422">
        <f>SIGN(VLOOKUP($A422,rets_weighted!$A:$H,COLUMN(E$4),FALSE))</f>
        <v>1</v>
      </c>
      <c r="F422">
        <f>SIGN(VLOOKUP($A422,rets_weighted!$A:$H,COLUMN(F$4),FALSE))</f>
        <v>1</v>
      </c>
      <c r="G422">
        <f>SIGN(VLOOKUP($A422,rets_weighted!$A:$H,COLUMN(G$4),FALSE))</f>
        <v>1</v>
      </c>
      <c r="H422">
        <f>SIGN(VLOOKUP($A422,rets_weighted!$A:$H,COLUMN(H$4),FALSE))</f>
        <v>-1</v>
      </c>
    </row>
    <row r="423" spans="1:8" x14ac:dyDescent="0.35">
      <c r="A423" s="2">
        <v>45596</v>
      </c>
      <c r="B423">
        <f>SIGN(VLOOKUP($A423,rets_weighted!$A:$H,COLUMN(B$4),FALSE))</f>
        <v>-1</v>
      </c>
      <c r="C423">
        <f>SIGN(VLOOKUP($A423,rets_weighted!$A:$H,COLUMN(C$4),FALSE))</f>
        <v>1</v>
      </c>
      <c r="D423">
        <f>SIGN(VLOOKUP($A423,rets_weighted!$A:$H,COLUMN(D$4),FALSE))</f>
        <v>1</v>
      </c>
      <c r="E423">
        <f>SIGN(VLOOKUP($A423,rets_weighted!$A:$H,COLUMN(E$4),FALSE))</f>
        <v>1</v>
      </c>
      <c r="F423">
        <f>SIGN(VLOOKUP($A423,rets_weighted!$A:$H,COLUMN(F$4),FALSE))</f>
        <v>1</v>
      </c>
      <c r="G423">
        <f>SIGN(VLOOKUP($A423,rets_weighted!$A:$H,COLUMN(G$4),FALSE))</f>
        <v>1</v>
      </c>
      <c r="H423">
        <f>SIGN(VLOOKUP($A423,rets_weighted!$A:$H,COLUMN(H$4),FALSE))</f>
        <v>-1</v>
      </c>
    </row>
    <row r="424" spans="1:8" x14ac:dyDescent="0.35">
      <c r="A424" s="2">
        <v>45626</v>
      </c>
      <c r="B424">
        <f>SIGN(VLOOKUP($A424,rets_weighted!$A:$H,COLUMN(B$4),FALSE))</f>
        <v>-1</v>
      </c>
      <c r="C424">
        <f>SIGN(VLOOKUP($A424,rets_weighted!$A:$H,COLUMN(C$4),FALSE))</f>
        <v>1</v>
      </c>
      <c r="D424">
        <f>SIGN(VLOOKUP($A424,rets_weighted!$A:$H,COLUMN(D$4),FALSE))</f>
        <v>-1</v>
      </c>
      <c r="E424">
        <f>SIGN(VLOOKUP($A424,rets_weighted!$A:$H,COLUMN(E$4),FALSE))</f>
        <v>-1</v>
      </c>
      <c r="F424">
        <f>SIGN(VLOOKUP($A424,rets_weighted!$A:$H,COLUMN(F$4),FALSE))</f>
        <v>1</v>
      </c>
      <c r="G424">
        <f>SIGN(VLOOKUP($A424,rets_weighted!$A:$H,COLUMN(G$4),FALSE))</f>
        <v>1</v>
      </c>
      <c r="H424">
        <f>SIGN(VLOOKUP($A424,rets_weighted!$A:$H,COLUMN(H$4),FALSE))</f>
        <v>-1</v>
      </c>
    </row>
    <row r="425" spans="1:8" x14ac:dyDescent="0.35">
      <c r="A425" s="2">
        <v>45657</v>
      </c>
      <c r="B425">
        <f>SIGN(VLOOKUP($A425,rets_weighted!$A:$H,COLUMN(B$4),FALSE))</f>
        <v>1</v>
      </c>
      <c r="C425">
        <f>SIGN(VLOOKUP($A425,rets_weighted!$A:$H,COLUMN(C$4),FALSE))</f>
        <v>1</v>
      </c>
      <c r="D425">
        <f>SIGN(VLOOKUP($A425,rets_weighted!$A:$H,COLUMN(D$4),FALSE))</f>
        <v>-1</v>
      </c>
      <c r="E425">
        <f>SIGN(VLOOKUP($A425,rets_weighted!$A:$H,COLUMN(E$4),FALSE))</f>
        <v>-1</v>
      </c>
      <c r="F425">
        <f>SIGN(VLOOKUP($A425,rets_weighted!$A:$H,COLUMN(F$4),FALSE))</f>
        <v>1</v>
      </c>
      <c r="G425">
        <f>SIGN(VLOOKUP($A425,rets_weighted!$A:$H,COLUMN(G$4),FALSE))</f>
        <v>1</v>
      </c>
      <c r="H425">
        <f>SIGN(VLOOKUP($A425,rets_weighted!$A:$H,COLUMN(H$4),FALSE))</f>
        <v>-1</v>
      </c>
    </row>
    <row r="426" spans="1:8" x14ac:dyDescent="0.35">
      <c r="A426" s="2">
        <v>45688</v>
      </c>
      <c r="B426">
        <f>SIGN(VLOOKUP($A426,rets_weighted!$A:$H,COLUMN(B$4),FALSE))</f>
        <v>-1</v>
      </c>
      <c r="C426">
        <f>SIGN(VLOOKUP($A426,rets_weighted!$A:$H,COLUMN(C$4),FALSE))</f>
        <v>1</v>
      </c>
      <c r="D426">
        <f>SIGN(VLOOKUP($A426,rets_weighted!$A:$H,COLUMN(D$4),FALSE))</f>
        <v>-1</v>
      </c>
      <c r="E426">
        <f>SIGN(VLOOKUP($A426,rets_weighted!$A:$H,COLUMN(E$4),FALSE))</f>
        <v>-1</v>
      </c>
      <c r="F426">
        <f>SIGN(VLOOKUP($A426,rets_weighted!$A:$H,COLUMN(F$4),FALSE))</f>
        <v>1</v>
      </c>
      <c r="G426">
        <f>SIGN(VLOOKUP($A426,rets_weighted!$A:$H,COLUMN(G$4),FALSE))</f>
        <v>1</v>
      </c>
      <c r="H426">
        <f>SIGN(VLOOKUP($A426,rets_weighted!$A:$H,COLUMN(H$4),FALSE))</f>
        <v>-1</v>
      </c>
    </row>
    <row r="427" spans="1:8" x14ac:dyDescent="0.35">
      <c r="A427" s="2">
        <v>45716</v>
      </c>
      <c r="B427">
        <f>SIGN(VLOOKUP($A427,rets_weighted!$A:$H,COLUMN(B$4),FALSE))</f>
        <v>-1</v>
      </c>
      <c r="C427">
        <f>SIGN(VLOOKUP($A427,rets_weighted!$A:$H,COLUMN(C$4),FALSE))</f>
        <v>1</v>
      </c>
      <c r="D427">
        <f>SIGN(VLOOKUP($A427,rets_weighted!$A:$H,COLUMN(D$4),FALSE))</f>
        <v>-1</v>
      </c>
      <c r="E427">
        <f>SIGN(VLOOKUP($A427,rets_weighted!$A:$H,COLUMN(E$4),FALSE))</f>
        <v>-1</v>
      </c>
      <c r="F427">
        <f>SIGN(VLOOKUP($A427,rets_weighted!$A:$H,COLUMN(F$4),FALSE))</f>
        <v>1</v>
      </c>
      <c r="G427">
        <f>SIGN(VLOOKUP($A427,rets_weighted!$A:$H,COLUMN(G$4),FALSE))</f>
        <v>1</v>
      </c>
      <c r="H427">
        <f>SIGN(VLOOKUP($A427,rets_weighted!$A:$H,COLUMN(H$4),FALSE))</f>
        <v>-1</v>
      </c>
    </row>
    <row r="428" spans="1:8" x14ac:dyDescent="0.35">
      <c r="A428" s="2">
        <v>45747</v>
      </c>
      <c r="B428">
        <f>SIGN(VLOOKUP($A428,rets_weighted!$A:$H,COLUMN(B$4),FALSE))</f>
        <v>-1</v>
      </c>
      <c r="C428">
        <f>SIGN(VLOOKUP($A428,rets_weighted!$A:$H,COLUMN(C$4),FALSE))</f>
        <v>1</v>
      </c>
      <c r="D428">
        <f>SIGN(VLOOKUP($A428,rets_weighted!$A:$H,COLUMN(D$4),FALSE))</f>
        <v>-1</v>
      </c>
      <c r="E428">
        <f>SIGN(VLOOKUP($A428,rets_weighted!$A:$H,COLUMN(E$4),FALSE))</f>
        <v>-1</v>
      </c>
      <c r="F428">
        <f>SIGN(VLOOKUP($A428,rets_weighted!$A:$H,COLUMN(F$4),FALSE))</f>
        <v>1</v>
      </c>
      <c r="G428">
        <f>SIGN(VLOOKUP($A428,rets_weighted!$A:$H,COLUMN(G$4),FALSE))</f>
        <v>1</v>
      </c>
      <c r="H428">
        <f>SIGN(VLOOKUP($A428,rets_weighted!$A:$H,COLUMN(H$4),FALSE))</f>
        <v>-1</v>
      </c>
    </row>
    <row r="429" spans="1:8" x14ac:dyDescent="0.35">
      <c r="A429" s="2">
        <v>45777</v>
      </c>
      <c r="B429">
        <f>SIGN(VLOOKUP($A429,rets_weighted!$A:$H,COLUMN(B$4),FALSE))</f>
        <v>-1</v>
      </c>
      <c r="C429">
        <f>SIGN(VLOOKUP($A429,rets_weighted!$A:$H,COLUMN(C$4),FALSE))</f>
        <v>1</v>
      </c>
      <c r="D429">
        <f>SIGN(VLOOKUP($A429,rets_weighted!$A:$H,COLUMN(D$4),FALSE))</f>
        <v>-1</v>
      </c>
      <c r="E429">
        <f>SIGN(VLOOKUP($A429,rets_weighted!$A:$H,COLUMN(E$4),FALSE))</f>
        <v>1</v>
      </c>
      <c r="F429">
        <f>SIGN(VLOOKUP($A429,rets_weighted!$A:$H,COLUMN(F$4),FALSE))</f>
        <v>1</v>
      </c>
      <c r="G429">
        <f>SIGN(VLOOKUP($A429,rets_weighted!$A:$H,COLUMN(G$4),FALSE))</f>
        <v>1</v>
      </c>
      <c r="H429">
        <f>SIGN(VLOOKUP($A429,rets_weighted!$A:$H,COLUMN(H$4),FALSE))</f>
        <v>1</v>
      </c>
    </row>
    <row r="430" spans="1:8" x14ac:dyDescent="0.35">
      <c r="A430" s="2">
        <v>45808</v>
      </c>
      <c r="B430">
        <f>SIGN(VLOOKUP($A430,rets_weighted!$A:$H,COLUMN(B$4),FALSE))</f>
        <v>-1</v>
      </c>
      <c r="C430">
        <f>SIGN(VLOOKUP($A430,rets_weighted!$A:$H,COLUMN(C$4),FALSE))</f>
        <v>1</v>
      </c>
      <c r="D430">
        <f>SIGN(VLOOKUP($A430,rets_weighted!$A:$H,COLUMN(D$4),FALSE))</f>
        <v>-1</v>
      </c>
      <c r="E430">
        <f>SIGN(VLOOKUP($A430,rets_weighted!$A:$H,COLUMN(E$4),FALSE))</f>
        <v>1</v>
      </c>
      <c r="F430">
        <f>SIGN(VLOOKUP($A430,rets_weighted!$A:$H,COLUMN(F$4),FALSE))</f>
        <v>1</v>
      </c>
      <c r="G430">
        <f>SIGN(VLOOKUP($A430,rets_weighted!$A:$H,COLUMN(G$4),FALSE))</f>
        <v>1</v>
      </c>
      <c r="H430">
        <f>SIGN(VLOOKUP($A430,rets_weighted!$A:$H,COLUMN(H$4),FALSE))</f>
        <v>1</v>
      </c>
    </row>
    <row r="431" spans="1:8" x14ac:dyDescent="0.35">
      <c r="A431" s="2">
        <v>45838</v>
      </c>
      <c r="B431">
        <f>SIGN(VLOOKUP($A431,rets_weighted!$A:$H,COLUMN(B$4),FALSE))</f>
        <v>-1</v>
      </c>
      <c r="C431">
        <f>SIGN(VLOOKUP($A431,rets_weighted!$A:$H,COLUMN(C$4),FALSE))</f>
        <v>1</v>
      </c>
      <c r="D431">
        <f>SIGN(VLOOKUP($A431,rets_weighted!$A:$H,COLUMN(D$4),FALSE))</f>
        <v>-1</v>
      </c>
      <c r="E431">
        <f>SIGN(VLOOKUP($A431,rets_weighted!$A:$H,COLUMN(E$4),FALSE))</f>
        <v>1</v>
      </c>
      <c r="F431">
        <f>SIGN(VLOOKUP($A431,rets_weighted!$A:$H,COLUMN(F$4),FALSE))</f>
        <v>1</v>
      </c>
      <c r="G431">
        <f>SIGN(VLOOKUP($A431,rets_weighted!$A:$H,COLUMN(G$4),FALSE))</f>
        <v>1</v>
      </c>
      <c r="H431">
        <f>SIGN(VLOOKUP($A431,rets_weighted!$A:$H,COLUMN(H$4),FALSE))</f>
        <v>1</v>
      </c>
    </row>
    <row r="432" spans="1:8" x14ac:dyDescent="0.35">
      <c r="A432" s="2">
        <v>45869</v>
      </c>
      <c r="B432">
        <f>SIGN(VLOOKUP($A432,rets_weighted!$A:$H,COLUMN(B$4),FALSE))</f>
        <v>1</v>
      </c>
      <c r="C432">
        <f>SIGN(VLOOKUP($A432,rets_weighted!$A:$H,COLUMN(C$4),FALSE))</f>
        <v>1</v>
      </c>
      <c r="D432">
        <f>SIGN(VLOOKUP($A432,rets_weighted!$A:$H,COLUMN(D$4),FALSE))</f>
        <v>-1</v>
      </c>
      <c r="E432">
        <f>SIGN(VLOOKUP($A432,rets_weighted!$A:$H,COLUMN(E$4),FALSE))</f>
        <v>-1</v>
      </c>
      <c r="F432">
        <f>SIGN(VLOOKUP($A432,rets_weighted!$A:$H,COLUMN(F$4),FALSE))</f>
        <v>1</v>
      </c>
      <c r="G432">
        <f>SIGN(VLOOKUP($A432,rets_weighted!$A:$H,COLUMN(G$4),FALSE))</f>
        <v>1</v>
      </c>
      <c r="H432">
        <f>SIGN(VLOOKUP($A432,rets_weighted!$A:$H,COLUMN(H$4),FALSE))</f>
        <v>-1</v>
      </c>
    </row>
    <row r="433" spans="1:8" x14ac:dyDescent="0.35">
      <c r="A433" s="2">
        <v>45900</v>
      </c>
      <c r="B433">
        <f>SIGN(VLOOKUP($A433,rets_weighted!$A:$H,COLUMN(B$4),FALSE))</f>
        <v>1</v>
      </c>
      <c r="C433">
        <f>SIGN(VLOOKUP($A433,rets_weighted!$A:$H,COLUMN(C$4),FALSE))</f>
        <v>1</v>
      </c>
      <c r="D433">
        <f>SIGN(VLOOKUP($A433,rets_weighted!$A:$H,COLUMN(D$4),FALSE))</f>
        <v>-1</v>
      </c>
      <c r="E433">
        <f>SIGN(VLOOKUP($A433,rets_weighted!$A:$H,COLUMN(E$4),FALSE))</f>
        <v>-1</v>
      </c>
      <c r="F433">
        <f>SIGN(VLOOKUP($A433,rets_weighted!$A:$H,COLUMN(F$4),FALSE))</f>
        <v>1</v>
      </c>
      <c r="G433">
        <f>SIGN(VLOOKUP($A433,rets_weighted!$A:$H,COLUMN(G$4),FALSE))</f>
        <v>1</v>
      </c>
      <c r="H433">
        <f>SIGN(VLOOKUP($A433,rets_weighted!$A:$H,COLUMN(H$4),FALSE))</f>
        <v>-1</v>
      </c>
    </row>
    <row r="434" spans="1:8" x14ac:dyDescent="0.35">
      <c r="A434" s="2">
        <v>45930</v>
      </c>
      <c r="B434">
        <f>SIGN(VLOOKUP($A434,rets_weighted!$A:$H,COLUMN(B$4),FALSE))</f>
        <v>1</v>
      </c>
      <c r="C434">
        <f>SIGN(VLOOKUP($A434,rets_weighted!$A:$H,COLUMN(C$4),FALSE))</f>
        <v>1</v>
      </c>
      <c r="D434">
        <f>SIGN(VLOOKUP($A434,rets_weighted!$A:$H,COLUMN(D$4),FALSE))</f>
        <v>-1</v>
      </c>
      <c r="E434">
        <f>SIGN(VLOOKUP($A434,rets_weighted!$A:$H,COLUMN(E$4),FALSE))</f>
        <v>-1</v>
      </c>
      <c r="F434">
        <f>SIGN(VLOOKUP($A434,rets_weighted!$A:$H,COLUMN(F$4),FALSE))</f>
        <v>1</v>
      </c>
      <c r="G434">
        <f>SIGN(VLOOKUP($A434,rets_weighted!$A:$H,COLUMN(G$4),FALSE))</f>
        <v>1</v>
      </c>
      <c r="H434">
        <f>SIGN(VLOOKUP($A434,rets_weighted!$A:$H,COLUMN(H$4),FALSE))</f>
        <v>-1</v>
      </c>
    </row>
    <row r="435" spans="1:8" x14ac:dyDescent="0.35">
      <c r="A435" s="2">
        <v>45961</v>
      </c>
      <c r="B435">
        <f>SIGN(VLOOKUP($A435,rets_weighted!$A:$H,COLUMN(B$4),FALSE))</f>
        <v>1</v>
      </c>
      <c r="C435">
        <f>SIGN(VLOOKUP($A435,rets_weighted!$A:$H,COLUMN(C$4),FALSE))</f>
        <v>1</v>
      </c>
      <c r="D435">
        <f>SIGN(VLOOKUP($A435,rets_weighted!$A:$H,COLUMN(D$4),FALSE))</f>
        <v>-1</v>
      </c>
      <c r="E435">
        <f>SIGN(VLOOKUP($A435,rets_weighted!$A:$H,COLUMN(E$4),FALSE))</f>
        <v>1</v>
      </c>
      <c r="F435">
        <f>SIGN(VLOOKUP($A435,rets_weighted!$A:$H,COLUMN(F$4),FALSE))</f>
        <v>1</v>
      </c>
      <c r="G435">
        <f>SIGN(VLOOKUP($A435,rets_weighted!$A:$H,COLUMN(G$4),FALSE))</f>
        <v>1</v>
      </c>
      <c r="H435">
        <f>SIGN(VLOOKUP($A435,rets_weighted!$A:$H,COLUMN(H$4),FALSE))</f>
        <v>-1</v>
      </c>
    </row>
    <row r="436" spans="1:8" x14ac:dyDescent="0.35">
      <c r="A436" s="2">
        <v>45991</v>
      </c>
      <c r="B436">
        <f>SIGN(VLOOKUP($A436,rets_weighted!$A:$H,COLUMN(B$4),FALSE))</f>
        <v>1</v>
      </c>
      <c r="C436">
        <f>SIGN(VLOOKUP($A436,rets_weighted!$A:$H,COLUMN(C$4),FALSE))</f>
        <v>1</v>
      </c>
      <c r="D436">
        <f>SIGN(VLOOKUP($A436,rets_weighted!$A:$H,COLUMN(D$4),FALSE))</f>
        <v>-1</v>
      </c>
      <c r="E436">
        <f>SIGN(VLOOKUP($A436,rets_weighted!$A:$H,COLUMN(E$4),FALSE))</f>
        <v>1</v>
      </c>
      <c r="F436">
        <f>SIGN(VLOOKUP($A436,rets_weighted!$A:$H,COLUMN(F$4),FALSE))</f>
        <v>1</v>
      </c>
      <c r="G436">
        <f>SIGN(VLOOKUP($A436,rets_weighted!$A:$H,COLUMN(G$4),FALSE))</f>
        <v>1</v>
      </c>
      <c r="H436">
        <f>SIGN(VLOOKUP($A436,rets_weighted!$A:$H,COLUMN(H$4),FALSE))</f>
        <v>-1</v>
      </c>
    </row>
    <row r="437" spans="1:8" x14ac:dyDescent="0.35">
      <c r="A437" s="2">
        <v>46022</v>
      </c>
      <c r="B437">
        <f>SIGN(VLOOKUP($A437,rets_weighted!$A:$H,COLUMN(B$4),FALSE))</f>
        <v>1</v>
      </c>
      <c r="C437">
        <f>SIGN(VLOOKUP($A437,rets_weighted!$A:$H,COLUMN(C$4),FALSE))</f>
        <v>1</v>
      </c>
      <c r="D437">
        <f>SIGN(VLOOKUP($A437,rets_weighted!$A:$H,COLUMN(D$4),FALSE))</f>
        <v>-1</v>
      </c>
      <c r="E437">
        <f>SIGN(VLOOKUP($A437,rets_weighted!$A:$H,COLUMN(E$4),FALSE))</f>
        <v>1</v>
      </c>
      <c r="F437">
        <f>SIGN(VLOOKUP($A437,rets_weighted!$A:$H,COLUMN(F$4),FALSE))</f>
        <v>1</v>
      </c>
      <c r="G437">
        <f>SIGN(VLOOKUP($A437,rets_weighted!$A:$H,COLUMN(G$4),FALSE))</f>
        <v>1</v>
      </c>
      <c r="H437">
        <f>SIGN(VLOOKUP($A437,rets_weighted!$A:$H,COLUMN(H$4),FALSE))</f>
        <v>-1</v>
      </c>
    </row>
    <row r="438" spans="1:8" x14ac:dyDescent="0.35">
      <c r="A438" s="2">
        <v>46053</v>
      </c>
      <c r="B438">
        <f>SIGN(VLOOKUP($A438,rets_weighted!$A:$H,COLUMN(B$4),FALSE))</f>
        <v>1</v>
      </c>
      <c r="C438">
        <f>SIGN(VLOOKUP($A438,rets_weighted!$A:$H,COLUMN(C$4),FALSE))</f>
        <v>1</v>
      </c>
      <c r="D438">
        <f>SIGN(VLOOKUP($A438,rets_weighted!$A:$H,COLUMN(D$4),FALSE))</f>
        <v>-1</v>
      </c>
      <c r="E438">
        <f>SIGN(VLOOKUP($A438,rets_weighted!$A:$H,COLUMN(E$4),FALSE))</f>
        <v>1</v>
      </c>
      <c r="F438">
        <f>SIGN(VLOOKUP($A438,rets_weighted!$A:$H,COLUMN(F$4),FALSE))</f>
        <v>1</v>
      </c>
      <c r="G438">
        <f>SIGN(VLOOKUP($A438,rets_weighted!$A:$H,COLUMN(G$4),FALSE))</f>
        <v>1</v>
      </c>
      <c r="H438">
        <f>SIGN(VLOOKUP($A438,rets_weighted!$A:$H,COLUMN(H$4),FALSE))</f>
        <v>-1</v>
      </c>
    </row>
    <row r="439" spans="1:8" x14ac:dyDescent="0.35">
      <c r="A439" s="2">
        <v>46081</v>
      </c>
      <c r="B439">
        <f>SIGN(VLOOKUP($A439,rets_weighted!$A:$H,COLUMN(B$4),FALSE))</f>
        <v>1</v>
      </c>
      <c r="C439">
        <f>SIGN(VLOOKUP($A439,rets_weighted!$A:$H,COLUMN(C$4),FALSE))</f>
        <v>1</v>
      </c>
      <c r="D439">
        <f>SIGN(VLOOKUP($A439,rets_weighted!$A:$H,COLUMN(D$4),FALSE))</f>
        <v>-1</v>
      </c>
      <c r="E439">
        <f>SIGN(VLOOKUP($A439,rets_weighted!$A:$H,COLUMN(E$4),FALSE))</f>
        <v>1</v>
      </c>
      <c r="F439">
        <f>SIGN(VLOOKUP($A439,rets_weighted!$A:$H,COLUMN(F$4),FALSE))</f>
        <v>1</v>
      </c>
      <c r="G439">
        <f>SIGN(VLOOKUP($A439,rets_weighted!$A:$H,COLUMN(G$4),FALSE))</f>
        <v>1</v>
      </c>
      <c r="H439">
        <f>SIGN(VLOOKUP($A439,rets_weighted!$A:$H,COLUMN(H$4),FALSE))</f>
        <v>-1</v>
      </c>
    </row>
    <row r="440" spans="1:8" x14ac:dyDescent="0.35">
      <c r="A440" s="2">
        <v>46112</v>
      </c>
      <c r="B440">
        <f>SIGN(VLOOKUP($A440,rets_weighted!$A:$H,COLUMN(B$4),FALSE))</f>
        <v>1</v>
      </c>
      <c r="C440">
        <f>SIGN(VLOOKUP($A440,rets_weighted!$A:$H,COLUMN(C$4),FALSE))</f>
        <v>1</v>
      </c>
      <c r="D440">
        <f>SIGN(VLOOKUP($A440,rets_weighted!$A:$H,COLUMN(D$4),FALSE))</f>
        <v>-1</v>
      </c>
      <c r="E440">
        <f>SIGN(VLOOKUP($A440,rets_weighted!$A:$H,COLUMN(E$4),FALSE))</f>
        <v>-1</v>
      </c>
      <c r="F440">
        <f>SIGN(VLOOKUP($A440,rets_weighted!$A:$H,COLUMN(F$4),FALSE))</f>
        <v>1</v>
      </c>
      <c r="G440">
        <f>SIGN(VLOOKUP($A440,rets_weighted!$A:$H,COLUMN(G$4),FALSE))</f>
        <v>1</v>
      </c>
      <c r="H440">
        <f>SIGN(VLOOKUP($A440,rets_weighted!$A:$H,COLUMN(H$4),FALSE))</f>
        <v>-1</v>
      </c>
    </row>
    <row r="441" spans="1:8" x14ac:dyDescent="0.35">
      <c r="A441" s="2">
        <v>46142</v>
      </c>
      <c r="B441">
        <f>SIGN(VLOOKUP($A441,rets_weighted!$A:$H,COLUMN(B$4),FALSE))</f>
        <v>1</v>
      </c>
      <c r="C441">
        <f>SIGN(VLOOKUP($A441,rets_weighted!$A:$H,COLUMN(C$4),FALSE))</f>
        <v>1</v>
      </c>
      <c r="D441">
        <f>SIGN(VLOOKUP($A441,rets_weighted!$A:$H,COLUMN(D$4),FALSE))</f>
        <v>-1</v>
      </c>
      <c r="E441">
        <f>SIGN(VLOOKUP($A441,rets_weighted!$A:$H,COLUMN(E$4),FALSE))</f>
        <v>-1</v>
      </c>
      <c r="F441">
        <f>SIGN(VLOOKUP($A441,rets_weighted!$A:$H,COLUMN(F$4),FALSE))</f>
        <v>1</v>
      </c>
      <c r="G441">
        <f>SIGN(VLOOKUP($A441,rets_weighted!$A:$H,COLUMN(G$4),FALSE))</f>
        <v>1</v>
      </c>
      <c r="H441">
        <f>SIGN(VLOOKUP($A441,rets_weighted!$A:$H,COLUMN(H$4),FALSE))</f>
        <v>-1</v>
      </c>
    </row>
    <row r="442" spans="1:8" x14ac:dyDescent="0.35">
      <c r="A442" s="2">
        <v>46173</v>
      </c>
      <c r="B442">
        <f>SIGN(VLOOKUP($A442,rets_weighted!$A:$H,COLUMN(B$4),FALSE))</f>
        <v>1</v>
      </c>
      <c r="C442">
        <f>SIGN(VLOOKUP($A442,rets_weighted!$A:$H,COLUMN(C$4),FALSE))</f>
        <v>1</v>
      </c>
      <c r="D442">
        <f>SIGN(VLOOKUP($A442,rets_weighted!$A:$H,COLUMN(D$4),FALSE))</f>
        <v>-1</v>
      </c>
      <c r="E442">
        <f>SIGN(VLOOKUP($A442,rets_weighted!$A:$H,COLUMN(E$4),FALSE))</f>
        <v>-1</v>
      </c>
      <c r="F442">
        <f>SIGN(VLOOKUP($A442,rets_weighted!$A:$H,COLUMN(F$4),FALSE))</f>
        <v>1</v>
      </c>
      <c r="G442">
        <f>SIGN(VLOOKUP($A442,rets_weighted!$A:$H,COLUMN(G$4),FALSE))</f>
        <v>1</v>
      </c>
      <c r="H442">
        <f>SIGN(VLOOKUP($A442,rets_weighted!$A:$H,COLUMN(H$4),FALSE))</f>
        <v>-1</v>
      </c>
    </row>
    <row r="443" spans="1:8" x14ac:dyDescent="0.35">
      <c r="A443" s="2">
        <v>46203</v>
      </c>
      <c r="B443">
        <f>SIGN(VLOOKUP($A443,rets_weighted!$A:$H,COLUMN(B$4),FALSE))</f>
        <v>1</v>
      </c>
      <c r="C443">
        <f>SIGN(VLOOKUP($A443,rets_weighted!$A:$H,COLUMN(C$4),FALSE))</f>
        <v>1</v>
      </c>
      <c r="D443">
        <f>SIGN(VLOOKUP($A443,rets_weighted!$A:$H,COLUMN(D$4),FALSE))</f>
        <v>-1</v>
      </c>
      <c r="E443">
        <f>SIGN(VLOOKUP($A443,rets_weighted!$A:$H,COLUMN(E$4),FALSE))</f>
        <v>-1</v>
      </c>
      <c r="F443">
        <f>SIGN(VLOOKUP($A443,rets_weighted!$A:$H,COLUMN(F$4),FALSE))</f>
        <v>1</v>
      </c>
      <c r="G443">
        <f>SIGN(VLOOKUP($A443,rets_weighted!$A:$H,COLUMN(G$4),FALSE))</f>
        <v>1</v>
      </c>
      <c r="H443">
        <f>SIGN(VLOOKUP($A443,rets_weighted!$A:$H,COLUMN(H$4),FALSE))</f>
        <v>-1</v>
      </c>
    </row>
    <row r="444" spans="1:8" x14ac:dyDescent="0.35">
      <c r="A444" s="2">
        <v>46234</v>
      </c>
      <c r="B444">
        <f>SIGN(VLOOKUP($A444,rets_weighted!$A:$H,COLUMN(B$4),FALSE))</f>
        <v>1</v>
      </c>
      <c r="C444">
        <f>SIGN(VLOOKUP($A444,rets_weighted!$A:$H,COLUMN(C$4),FALSE))</f>
        <v>1</v>
      </c>
      <c r="D444">
        <f>SIGN(VLOOKUP($A444,rets_weighted!$A:$H,COLUMN(D$4),FALSE))</f>
        <v>-1</v>
      </c>
      <c r="E444">
        <f>SIGN(VLOOKUP($A444,rets_weighted!$A:$H,COLUMN(E$4),FALSE))</f>
        <v>-1</v>
      </c>
      <c r="F444">
        <f>SIGN(VLOOKUP($A444,rets_weighted!$A:$H,COLUMN(F$4),FALSE))</f>
        <v>1</v>
      </c>
      <c r="G444">
        <f>SIGN(VLOOKUP($A444,rets_weighted!$A:$H,COLUMN(G$4),FALSE))</f>
        <v>1</v>
      </c>
      <c r="H444">
        <f>SIGN(VLOOKUP($A444,rets_weighted!$A:$H,COLUMN(H$4),FALSE))</f>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A0FDC-13D4-404E-A0A3-1EB97354013D}">
  <dimension ref="A1:AC444"/>
  <sheetViews>
    <sheetView topLeftCell="N1" workbookViewId="0">
      <pane ySplit="4" topLeftCell="A116" activePane="bottomLeft" state="frozen"/>
      <selection pane="bottomLeft" activeCell="V150" sqref="V150"/>
    </sheetView>
  </sheetViews>
  <sheetFormatPr defaultRowHeight="14.5" x14ac:dyDescent="0.35"/>
  <cols>
    <col min="1" max="1" width="18.1796875" bestFit="1" customWidth="1"/>
    <col min="2" max="2" width="11.1796875" bestFit="1" customWidth="1"/>
    <col min="3" max="3" width="11.81640625" bestFit="1" customWidth="1"/>
    <col min="4" max="4" width="14.54296875" bestFit="1" customWidth="1"/>
    <col min="5" max="5" width="11.81640625" bestFit="1" customWidth="1"/>
    <col min="6" max="7" width="20.1796875" customWidth="1"/>
    <col min="8" max="9" width="11.81640625" customWidth="1"/>
    <col min="10" max="10" width="9.81640625" customWidth="1"/>
    <col min="13" max="13" width="12" bestFit="1" customWidth="1"/>
    <col min="14" max="14" width="14.54296875" bestFit="1" customWidth="1"/>
    <col min="15" max="16" width="12" bestFit="1" customWidth="1"/>
    <col min="17" max="18" width="12" customWidth="1"/>
    <col min="19" max="19" width="13.7265625" bestFit="1" customWidth="1"/>
    <col min="20" max="20" width="14.54296875" bestFit="1" customWidth="1"/>
    <col min="21" max="22" width="14.54296875" customWidth="1"/>
    <col min="23" max="23" width="11.81640625" bestFit="1" customWidth="1"/>
    <col min="24" max="24" width="14.54296875" bestFit="1" customWidth="1"/>
    <col min="25" max="26" width="11.81640625" bestFit="1" customWidth="1"/>
    <col min="27" max="27" width="11.81640625" customWidth="1"/>
  </cols>
  <sheetData>
    <row r="1" spans="1:29" x14ac:dyDescent="0.35">
      <c r="B1" s="1" t="s">
        <v>1</v>
      </c>
      <c r="C1" s="1" t="s">
        <v>2</v>
      </c>
      <c r="D1" s="1" t="s">
        <v>3</v>
      </c>
      <c r="E1" s="1" t="s">
        <v>4</v>
      </c>
      <c r="F1" s="1" t="s">
        <v>5</v>
      </c>
      <c r="G1" s="4"/>
      <c r="H1" s="4"/>
      <c r="I1" s="4"/>
      <c r="J1" s="4" t="s">
        <v>6</v>
      </c>
      <c r="M1" s="1" t="s">
        <v>2</v>
      </c>
      <c r="N1" s="1" t="s">
        <v>3</v>
      </c>
      <c r="O1" s="1" t="s">
        <v>4</v>
      </c>
      <c r="P1" s="1" t="s">
        <v>5</v>
      </c>
      <c r="Q1" s="4"/>
      <c r="R1" s="4"/>
      <c r="S1" s="4"/>
      <c r="T1" s="4" t="s">
        <v>7</v>
      </c>
      <c r="U1" s="4"/>
      <c r="V1" s="4"/>
      <c r="W1" s="1" t="s">
        <v>2</v>
      </c>
      <c r="X1" s="1" t="s">
        <v>3</v>
      </c>
      <c r="Y1" s="1" t="s">
        <v>4</v>
      </c>
      <c r="Z1" s="1" t="s">
        <v>5</v>
      </c>
      <c r="AA1" s="11"/>
    </row>
    <row r="2" spans="1:29" x14ac:dyDescent="0.35">
      <c r="B2" s="37" t="s">
        <v>74</v>
      </c>
      <c r="C2" s="37" t="s">
        <v>74</v>
      </c>
      <c r="D2" s="36" t="s">
        <v>76</v>
      </c>
      <c r="E2" s="36" t="s">
        <v>76</v>
      </c>
      <c r="F2" s="38" t="s">
        <v>78</v>
      </c>
      <c r="G2" s="38" t="s">
        <v>78</v>
      </c>
      <c r="H2" s="35" t="s">
        <v>77</v>
      </c>
      <c r="I2" t="s">
        <v>100</v>
      </c>
      <c r="L2" s="37" t="s">
        <v>74</v>
      </c>
      <c r="M2" s="37" t="s">
        <v>74</v>
      </c>
      <c r="N2" s="36" t="s">
        <v>76</v>
      </c>
      <c r="O2" s="36" t="s">
        <v>76</v>
      </c>
      <c r="P2" s="38" t="s">
        <v>78</v>
      </c>
      <c r="Q2" s="38" t="s">
        <v>78</v>
      </c>
      <c r="R2" s="35" t="s">
        <v>77</v>
      </c>
      <c r="S2" t="s">
        <v>100</v>
      </c>
      <c r="V2" s="37" t="s">
        <v>74</v>
      </c>
      <c r="W2" s="37" t="s">
        <v>74</v>
      </c>
      <c r="X2" s="36" t="s">
        <v>76</v>
      </c>
      <c r="Y2" s="36" t="s">
        <v>76</v>
      </c>
      <c r="Z2" s="38" t="s">
        <v>78</v>
      </c>
      <c r="AA2" s="38" t="s">
        <v>78</v>
      </c>
      <c r="AB2" s="35" t="s">
        <v>77</v>
      </c>
      <c r="AC2" t="s">
        <v>100</v>
      </c>
    </row>
    <row r="3" spans="1:29" x14ac:dyDescent="0.35">
      <c r="B3" s="1" t="s">
        <v>45</v>
      </c>
      <c r="C3" s="1" t="s">
        <v>50</v>
      </c>
      <c r="D3" s="1" t="s">
        <v>75</v>
      </c>
      <c r="E3" s="1" t="s">
        <v>80</v>
      </c>
      <c r="F3" s="1" t="s">
        <v>59</v>
      </c>
      <c r="G3" s="1" t="s">
        <v>57</v>
      </c>
      <c r="H3" s="1" t="s">
        <v>89</v>
      </c>
      <c r="I3" s="6" t="s">
        <v>101</v>
      </c>
      <c r="L3" s="1" t="s">
        <v>45</v>
      </c>
      <c r="M3" s="1" t="s">
        <v>50</v>
      </c>
      <c r="N3" s="1" t="s">
        <v>75</v>
      </c>
      <c r="O3" s="1" t="s">
        <v>80</v>
      </c>
      <c r="P3" s="1" t="s">
        <v>59</v>
      </c>
      <c r="Q3" s="1" t="s">
        <v>57</v>
      </c>
      <c r="R3" s="1" t="s">
        <v>89</v>
      </c>
      <c r="S3" s="6" t="s">
        <v>101</v>
      </c>
      <c r="V3" s="1" t="s">
        <v>45</v>
      </c>
      <c r="W3" s="1" t="s">
        <v>50</v>
      </c>
      <c r="X3" s="1" t="s">
        <v>75</v>
      </c>
      <c r="Y3" s="1" t="s">
        <v>80</v>
      </c>
      <c r="Z3" s="1" t="s">
        <v>59</v>
      </c>
      <c r="AA3" s="1" t="s">
        <v>57</v>
      </c>
      <c r="AB3" s="1" t="s">
        <v>89</v>
      </c>
      <c r="AC3" s="6" t="s">
        <v>101</v>
      </c>
    </row>
    <row r="4" spans="1:29" x14ac:dyDescent="0.35">
      <c r="A4" s="1" t="s">
        <v>0</v>
      </c>
      <c r="B4" s="1" t="s">
        <v>45</v>
      </c>
      <c r="C4" s="1" t="s">
        <v>50</v>
      </c>
      <c r="D4" s="1" t="s">
        <v>75</v>
      </c>
      <c r="E4" s="1" t="s">
        <v>80</v>
      </c>
      <c r="F4" s="1" t="s">
        <v>59</v>
      </c>
      <c r="G4" s="1" t="s">
        <v>57</v>
      </c>
      <c r="H4" s="1" t="s">
        <v>89</v>
      </c>
      <c r="I4" s="6" t="s">
        <v>101</v>
      </c>
      <c r="J4" s="4" t="s">
        <v>81</v>
      </c>
      <c r="L4" s="1" t="s">
        <v>45</v>
      </c>
      <c r="M4" s="1" t="s">
        <v>50</v>
      </c>
      <c r="N4" s="1" t="s">
        <v>75</v>
      </c>
      <c r="O4" s="1" t="s">
        <v>80</v>
      </c>
      <c r="P4" s="1" t="s">
        <v>59</v>
      </c>
      <c r="Q4" s="1" t="s">
        <v>57</v>
      </c>
      <c r="R4" s="1" t="s">
        <v>89</v>
      </c>
      <c r="S4" s="6" t="s">
        <v>101</v>
      </c>
      <c r="T4" s="4" t="s">
        <v>82</v>
      </c>
      <c r="U4" s="4"/>
      <c r="V4" s="1" t="s">
        <v>45</v>
      </c>
      <c r="W4" s="1" t="s">
        <v>50</v>
      </c>
      <c r="X4" s="1" t="s">
        <v>75</v>
      </c>
      <c r="Y4" s="1" t="s">
        <v>80</v>
      </c>
      <c r="Z4" s="1" t="s">
        <v>59</v>
      </c>
      <c r="AA4" s="1" t="s">
        <v>57</v>
      </c>
      <c r="AB4" s="1" t="s">
        <v>89</v>
      </c>
      <c r="AC4" s="6" t="s">
        <v>101</v>
      </c>
    </row>
    <row r="5" spans="1:29" x14ac:dyDescent="0.35">
      <c r="A5" s="2">
        <v>32873</v>
      </c>
    </row>
    <row r="6" spans="1:29" x14ac:dyDescent="0.35">
      <c r="A6" s="2">
        <v>32904</v>
      </c>
    </row>
    <row r="7" spans="1:29" x14ac:dyDescent="0.35">
      <c r="A7" s="2">
        <v>32932</v>
      </c>
    </row>
    <row r="8" spans="1:29" x14ac:dyDescent="0.35">
      <c r="A8" s="2">
        <v>32963</v>
      </c>
    </row>
    <row r="9" spans="1:29" x14ac:dyDescent="0.35">
      <c r="A9" s="2">
        <v>32993</v>
      </c>
    </row>
    <row r="10" spans="1:29" x14ac:dyDescent="0.35">
      <c r="A10" s="2">
        <v>33024</v>
      </c>
    </row>
    <row r="11" spans="1:29" x14ac:dyDescent="0.35">
      <c r="A11" s="2">
        <v>33054</v>
      </c>
    </row>
    <row r="12" spans="1:29" x14ac:dyDescent="0.35">
      <c r="A12" s="2">
        <v>33085</v>
      </c>
    </row>
    <row r="13" spans="1:29" x14ac:dyDescent="0.35">
      <c r="A13" s="2">
        <v>33116</v>
      </c>
    </row>
    <row r="14" spans="1:29" x14ac:dyDescent="0.35">
      <c r="A14" s="2">
        <v>33146</v>
      </c>
    </row>
    <row r="15" spans="1:29" x14ac:dyDescent="0.35">
      <c r="A15" s="2">
        <v>33177</v>
      </c>
    </row>
    <row r="16" spans="1:29" x14ac:dyDescent="0.35">
      <c r="A16" s="2">
        <v>33207</v>
      </c>
    </row>
    <row r="17" spans="1:1" x14ac:dyDescent="0.35">
      <c r="A17" s="2">
        <v>33238</v>
      </c>
    </row>
    <row r="18" spans="1:1" x14ac:dyDescent="0.35">
      <c r="A18" s="2">
        <v>33269</v>
      </c>
    </row>
    <row r="19" spans="1:1" x14ac:dyDescent="0.35">
      <c r="A19" s="2">
        <v>33297</v>
      </c>
    </row>
    <row r="20" spans="1:1" x14ac:dyDescent="0.35">
      <c r="A20" s="2">
        <v>33328</v>
      </c>
    </row>
    <row r="21" spans="1:1" x14ac:dyDescent="0.35">
      <c r="A21" s="2">
        <v>33358</v>
      </c>
    </row>
    <row r="22" spans="1:1" x14ac:dyDescent="0.35">
      <c r="A22" s="2">
        <v>33389</v>
      </c>
    </row>
    <row r="23" spans="1:1" x14ac:dyDescent="0.35">
      <c r="A23" s="2">
        <v>33419</v>
      </c>
    </row>
    <row r="24" spans="1:1" x14ac:dyDescent="0.35">
      <c r="A24" s="2">
        <v>33450</v>
      </c>
    </row>
    <row r="25" spans="1:1" x14ac:dyDescent="0.35">
      <c r="A25" s="2">
        <v>33481</v>
      </c>
    </row>
    <row r="26" spans="1:1" x14ac:dyDescent="0.35">
      <c r="A26" s="2">
        <v>33511</v>
      </c>
    </row>
    <row r="27" spans="1:1" x14ac:dyDescent="0.35">
      <c r="A27" s="2">
        <v>33542</v>
      </c>
    </row>
    <row r="28" spans="1:1" x14ac:dyDescent="0.35">
      <c r="A28" s="2">
        <v>33572</v>
      </c>
    </row>
    <row r="29" spans="1:1" x14ac:dyDescent="0.35">
      <c r="A29" s="2">
        <v>33603</v>
      </c>
    </row>
    <row r="30" spans="1:1" x14ac:dyDescent="0.35">
      <c r="A30" s="2">
        <v>33634</v>
      </c>
    </row>
    <row r="31" spans="1:1" x14ac:dyDescent="0.35">
      <c r="A31" s="2">
        <v>33663</v>
      </c>
    </row>
    <row r="32" spans="1:1" x14ac:dyDescent="0.35">
      <c r="A32" s="2">
        <v>33694</v>
      </c>
    </row>
    <row r="33" spans="1:28" x14ac:dyDescent="0.35">
      <c r="A33" s="2">
        <v>33724</v>
      </c>
    </row>
    <row r="34" spans="1:28" x14ac:dyDescent="0.35">
      <c r="A34" s="2">
        <v>33755</v>
      </c>
    </row>
    <row r="35" spans="1:28" x14ac:dyDescent="0.35">
      <c r="A35" s="2">
        <v>33785</v>
      </c>
    </row>
    <row r="36" spans="1:28" x14ac:dyDescent="0.35">
      <c r="A36" s="2">
        <v>33816</v>
      </c>
    </row>
    <row r="37" spans="1:28" x14ac:dyDescent="0.35">
      <c r="A37" s="2">
        <v>33847</v>
      </c>
    </row>
    <row r="38" spans="1:28" x14ac:dyDescent="0.35">
      <c r="A38" s="2">
        <v>33877</v>
      </c>
    </row>
    <row r="39" spans="1:28" x14ac:dyDescent="0.35">
      <c r="A39" s="2">
        <v>33908</v>
      </c>
    </row>
    <row r="40" spans="1:28" x14ac:dyDescent="0.35">
      <c r="A40" s="2">
        <v>33938</v>
      </c>
    </row>
    <row r="41" spans="1:28" x14ac:dyDescent="0.35">
      <c r="A41" s="2">
        <v>33969</v>
      </c>
      <c r="B41" s="3"/>
      <c r="C41" s="3"/>
      <c r="D41" s="3"/>
      <c r="E41" s="3"/>
      <c r="F41" s="3"/>
      <c r="G41" s="3"/>
      <c r="H41" s="3"/>
      <c r="I41" s="3"/>
      <c r="V41" s="3"/>
      <c r="W41" s="3"/>
      <c r="X41" s="3"/>
      <c r="Y41" s="3"/>
      <c r="Z41" s="3"/>
      <c r="AA41" s="3"/>
      <c r="AB41" s="3"/>
    </row>
    <row r="42" spans="1:28" x14ac:dyDescent="0.35">
      <c r="A42" s="2">
        <v>34000</v>
      </c>
      <c r="B42" s="3"/>
      <c r="C42" s="3"/>
      <c r="D42" s="3"/>
      <c r="E42" s="3"/>
      <c r="F42" s="3"/>
      <c r="G42" s="3"/>
      <c r="H42" s="3"/>
      <c r="I42" s="3"/>
      <c r="V42" s="3"/>
      <c r="W42" s="3"/>
      <c r="X42" s="3"/>
      <c r="Y42" s="3"/>
      <c r="Z42" s="3"/>
      <c r="AA42" s="3"/>
      <c r="AB42" s="3"/>
    </row>
    <row r="43" spans="1:28" x14ac:dyDescent="0.35">
      <c r="A43" s="2">
        <v>34028</v>
      </c>
      <c r="B43" s="3"/>
      <c r="C43" s="3"/>
      <c r="D43" s="3"/>
      <c r="E43" s="3"/>
      <c r="F43" s="3"/>
      <c r="G43" s="3"/>
      <c r="H43" s="3"/>
      <c r="I43" s="3"/>
      <c r="V43" s="3"/>
      <c r="W43" s="3"/>
      <c r="X43" s="3"/>
      <c r="Y43" s="3"/>
      <c r="Z43" s="3"/>
      <c r="AA43" s="3"/>
      <c r="AB43" s="3"/>
    </row>
    <row r="44" spans="1:28" x14ac:dyDescent="0.35">
      <c r="A44" s="2">
        <v>34059</v>
      </c>
      <c r="B44" s="3"/>
      <c r="C44" s="3"/>
      <c r="D44" s="3"/>
      <c r="E44" s="3"/>
      <c r="F44" s="3"/>
      <c r="G44" s="3"/>
      <c r="H44" s="3"/>
      <c r="I44" s="3"/>
      <c r="V44" s="3"/>
      <c r="W44" s="3"/>
      <c r="X44" s="3"/>
      <c r="Y44" s="3"/>
      <c r="Z44" s="3"/>
      <c r="AA44" s="3"/>
      <c r="AB44" s="3"/>
    </row>
    <row r="45" spans="1:28" x14ac:dyDescent="0.35">
      <c r="A45" s="2">
        <v>34089</v>
      </c>
      <c r="B45" s="3"/>
      <c r="C45" s="3"/>
      <c r="D45" s="3"/>
      <c r="E45" s="3"/>
      <c r="F45" s="3"/>
      <c r="G45" s="3"/>
      <c r="H45" s="3"/>
      <c r="I45" s="3"/>
      <c r="V45" s="3"/>
      <c r="W45" s="3"/>
      <c r="X45" s="3"/>
      <c r="Y45" s="3"/>
      <c r="Z45" s="3"/>
      <c r="AA45" s="3"/>
      <c r="AB45" s="3"/>
    </row>
    <row r="46" spans="1:28" x14ac:dyDescent="0.35">
      <c r="A46" s="2">
        <v>34120</v>
      </c>
      <c r="B46" s="3"/>
      <c r="C46" s="3"/>
      <c r="D46" s="3"/>
      <c r="E46" s="3"/>
      <c r="F46" s="3"/>
      <c r="G46" s="3"/>
      <c r="H46" s="3"/>
      <c r="I46" s="3"/>
      <c r="V46" s="3"/>
      <c r="W46" s="3"/>
      <c r="X46" s="3"/>
      <c r="Y46" s="3"/>
      <c r="Z46" s="3"/>
      <c r="AA46" s="3"/>
      <c r="AB46" s="3"/>
    </row>
    <row r="47" spans="1:28" x14ac:dyDescent="0.35">
      <c r="A47" s="2">
        <v>34150</v>
      </c>
      <c r="B47" s="3"/>
      <c r="C47" s="3"/>
      <c r="D47" s="3"/>
      <c r="E47" s="3"/>
      <c r="F47" s="3"/>
      <c r="G47" s="3"/>
      <c r="H47" s="3"/>
      <c r="I47" s="3"/>
      <c r="V47" s="3"/>
      <c r="W47" s="3"/>
      <c r="X47" s="3"/>
      <c r="Y47" s="3"/>
      <c r="Z47" s="3"/>
      <c r="AA47" s="3"/>
      <c r="AB47" s="3"/>
    </row>
    <row r="48" spans="1:28" x14ac:dyDescent="0.35">
      <c r="A48" s="2">
        <v>34181</v>
      </c>
      <c r="B48" s="3"/>
      <c r="C48" s="3"/>
      <c r="D48" s="3"/>
      <c r="E48" s="3"/>
      <c r="F48" s="3"/>
      <c r="G48" s="3"/>
      <c r="H48" s="3"/>
      <c r="I48" s="3"/>
      <c r="V48" s="3"/>
      <c r="W48" s="3"/>
      <c r="X48" s="3"/>
      <c r="Y48" s="3"/>
      <c r="Z48" s="3"/>
      <c r="AA48" s="3"/>
      <c r="AB48" s="3"/>
    </row>
    <row r="49" spans="1:28" x14ac:dyDescent="0.35">
      <c r="A49" s="2">
        <v>34212</v>
      </c>
      <c r="B49" s="3"/>
      <c r="C49" s="3"/>
      <c r="D49" s="3"/>
      <c r="E49" s="3"/>
      <c r="F49" s="3"/>
      <c r="G49" s="3"/>
      <c r="H49" s="3"/>
      <c r="I49" s="3"/>
      <c r="V49" s="3"/>
      <c r="W49" s="3"/>
      <c r="X49" s="3"/>
      <c r="Y49" s="3"/>
      <c r="Z49" s="3"/>
      <c r="AA49" s="3"/>
      <c r="AB49" s="3"/>
    </row>
    <row r="50" spans="1:28" x14ac:dyDescent="0.35">
      <c r="A50" s="2">
        <v>34242</v>
      </c>
      <c r="B50" s="3"/>
      <c r="C50" s="3"/>
      <c r="D50" s="3"/>
      <c r="E50" s="3"/>
      <c r="F50" s="3"/>
      <c r="G50" s="3"/>
      <c r="H50" s="3"/>
      <c r="I50" s="3"/>
      <c r="V50" s="3"/>
      <c r="W50" s="3"/>
      <c r="X50" s="3"/>
      <c r="Y50" s="3"/>
      <c r="Z50" s="3"/>
      <c r="AA50" s="3"/>
      <c r="AB50" s="3"/>
    </row>
    <row r="51" spans="1:28" x14ac:dyDescent="0.35">
      <c r="A51" s="2">
        <v>34273</v>
      </c>
      <c r="B51" s="3"/>
      <c r="C51" s="3"/>
      <c r="D51" s="3"/>
      <c r="E51" s="3"/>
      <c r="F51" s="3"/>
      <c r="G51" s="3"/>
      <c r="H51" s="3"/>
      <c r="I51" s="3"/>
      <c r="V51" s="3"/>
      <c r="W51" s="3"/>
      <c r="X51" s="3"/>
      <c r="Y51" s="3"/>
      <c r="Z51" s="3"/>
      <c r="AA51" s="3"/>
      <c r="AB51" s="3"/>
    </row>
    <row r="52" spans="1:28" x14ac:dyDescent="0.35">
      <c r="A52" s="2">
        <v>34303</v>
      </c>
      <c r="B52" s="3"/>
      <c r="C52" s="3"/>
      <c r="D52" s="3"/>
      <c r="E52" s="3"/>
      <c r="F52" s="3"/>
      <c r="G52" s="3"/>
      <c r="H52" s="3"/>
      <c r="I52" s="3"/>
      <c r="V52" s="3"/>
      <c r="W52" s="3"/>
      <c r="X52" s="3"/>
      <c r="Y52" s="3"/>
      <c r="Z52" s="3"/>
      <c r="AA52" s="3"/>
      <c r="AB52" s="3"/>
    </row>
    <row r="53" spans="1:28" x14ac:dyDescent="0.35">
      <c r="A53" s="2">
        <v>34334</v>
      </c>
      <c r="B53" s="3"/>
      <c r="C53" s="3"/>
      <c r="D53" s="3"/>
      <c r="E53" s="3"/>
      <c r="F53" s="3"/>
      <c r="G53" s="3"/>
      <c r="H53" s="3"/>
      <c r="I53" s="3"/>
      <c r="V53" s="3"/>
      <c r="W53" s="3"/>
      <c r="X53" s="3"/>
      <c r="Y53" s="3"/>
      <c r="Z53" s="3"/>
      <c r="AA53" s="3"/>
      <c r="AB53" s="3"/>
    </row>
    <row r="54" spans="1:28" x14ac:dyDescent="0.35">
      <c r="A54" s="2">
        <v>34365</v>
      </c>
      <c r="B54" s="3"/>
      <c r="C54" s="3"/>
      <c r="D54" s="3"/>
      <c r="E54" s="3"/>
      <c r="F54" s="3"/>
      <c r="G54" s="3"/>
      <c r="H54" s="3"/>
      <c r="I54" s="3"/>
      <c r="V54" s="3"/>
      <c r="W54" s="3"/>
      <c r="X54" s="3"/>
      <c r="Y54" s="3"/>
      <c r="Z54" s="3"/>
      <c r="AA54" s="3"/>
      <c r="AB54" s="3"/>
    </row>
    <row r="55" spans="1:28" x14ac:dyDescent="0.35">
      <c r="A55" s="2">
        <v>34393</v>
      </c>
      <c r="B55" s="3"/>
      <c r="C55" s="3"/>
      <c r="D55" s="3"/>
      <c r="E55" s="3"/>
      <c r="F55" s="3"/>
      <c r="G55" s="3"/>
      <c r="H55" s="3"/>
      <c r="I55" s="3"/>
      <c r="V55" s="3"/>
      <c r="W55" s="3"/>
      <c r="X55" s="3"/>
      <c r="Y55" s="3"/>
      <c r="Z55" s="3"/>
      <c r="AA55" s="3"/>
      <c r="AB55" s="3"/>
    </row>
    <row r="56" spans="1:28" x14ac:dyDescent="0.35">
      <c r="A56" s="2">
        <v>34424</v>
      </c>
      <c r="B56" s="3"/>
      <c r="C56" s="3"/>
      <c r="D56" s="3"/>
      <c r="E56" s="3"/>
      <c r="F56" s="3"/>
      <c r="G56" s="3"/>
      <c r="H56" s="3"/>
      <c r="I56" s="3"/>
      <c r="V56" s="3"/>
      <c r="W56" s="3"/>
      <c r="X56" s="3"/>
      <c r="Y56" s="3"/>
      <c r="Z56" s="3"/>
      <c r="AA56" s="3"/>
      <c r="AB56" s="3"/>
    </row>
    <row r="57" spans="1:28" x14ac:dyDescent="0.35">
      <c r="A57" s="2">
        <v>34454</v>
      </c>
      <c r="B57" s="3"/>
      <c r="C57" s="3"/>
      <c r="D57" s="3"/>
      <c r="E57" s="3"/>
      <c r="F57" s="3"/>
      <c r="G57" s="3"/>
      <c r="H57" s="3"/>
      <c r="I57" s="3"/>
      <c r="V57" s="3"/>
      <c r="W57" s="3"/>
      <c r="X57" s="3"/>
      <c r="Y57" s="3"/>
      <c r="Z57" s="3"/>
      <c r="AA57" s="3"/>
      <c r="AB57" s="3"/>
    </row>
    <row r="58" spans="1:28" x14ac:dyDescent="0.35">
      <c r="A58" s="2">
        <v>34485</v>
      </c>
      <c r="B58" s="3"/>
      <c r="C58" s="3"/>
      <c r="D58" s="3"/>
      <c r="E58" s="3"/>
      <c r="F58" s="3"/>
      <c r="G58" s="3"/>
      <c r="H58" s="3"/>
      <c r="I58" s="3"/>
      <c r="V58" s="3"/>
      <c r="W58" s="3"/>
      <c r="X58" s="3"/>
      <c r="Y58" s="3"/>
      <c r="Z58" s="3"/>
      <c r="AA58" s="3"/>
      <c r="AB58" s="3"/>
    </row>
    <row r="59" spans="1:28" x14ac:dyDescent="0.35">
      <c r="A59" s="2">
        <v>34515</v>
      </c>
      <c r="B59" s="3"/>
      <c r="C59" s="3"/>
      <c r="D59" s="3"/>
      <c r="E59" s="3"/>
      <c r="F59" s="3"/>
      <c r="G59" s="3"/>
      <c r="H59" s="3"/>
      <c r="I59" s="3"/>
      <c r="V59" s="3"/>
      <c r="W59" s="3"/>
      <c r="X59" s="3"/>
      <c r="Y59" s="3"/>
      <c r="Z59" s="3"/>
      <c r="AA59" s="3"/>
      <c r="AB59" s="3"/>
    </row>
    <row r="60" spans="1:28" x14ac:dyDescent="0.35">
      <c r="A60" s="2">
        <v>34546</v>
      </c>
      <c r="B60" s="3"/>
      <c r="C60" s="3"/>
      <c r="D60" s="3"/>
      <c r="E60" s="3"/>
      <c r="F60" s="3"/>
      <c r="G60" s="3"/>
      <c r="H60" s="3"/>
      <c r="I60" s="3"/>
      <c r="V60" s="3"/>
      <c r="W60" s="3"/>
      <c r="X60" s="3"/>
      <c r="Y60" s="3"/>
      <c r="Z60" s="3"/>
      <c r="AA60" s="3"/>
      <c r="AB60" s="3"/>
    </row>
    <row r="61" spans="1:28" x14ac:dyDescent="0.35">
      <c r="A61" s="2">
        <v>34577</v>
      </c>
      <c r="B61" s="3"/>
      <c r="C61" s="3"/>
      <c r="D61" s="3"/>
      <c r="E61" s="3"/>
      <c r="F61" s="3"/>
      <c r="G61" s="3"/>
      <c r="H61" s="3"/>
      <c r="I61" s="3"/>
      <c r="V61" s="3"/>
      <c r="W61" s="3"/>
      <c r="X61" s="3"/>
      <c r="Y61" s="3"/>
      <c r="Z61" s="3"/>
      <c r="AA61" s="3"/>
      <c r="AB61" s="3"/>
    </row>
    <row r="62" spans="1:28" x14ac:dyDescent="0.35">
      <c r="A62" s="2">
        <v>34607</v>
      </c>
      <c r="B62" s="3"/>
      <c r="C62" s="3"/>
      <c r="D62" s="3"/>
      <c r="E62" s="3"/>
      <c r="F62" s="3"/>
      <c r="G62" s="3"/>
      <c r="H62" s="3"/>
      <c r="I62" s="3"/>
      <c r="V62" s="3"/>
      <c r="W62" s="3"/>
      <c r="X62" s="3"/>
      <c r="Y62" s="3"/>
      <c r="Z62" s="3"/>
      <c r="AA62" s="3"/>
      <c r="AB62" s="3"/>
    </row>
    <row r="63" spans="1:28" x14ac:dyDescent="0.35">
      <c r="A63" s="2">
        <v>34638</v>
      </c>
      <c r="B63" s="3"/>
      <c r="C63" s="3"/>
      <c r="D63" s="3"/>
      <c r="E63" s="3"/>
      <c r="F63" s="3"/>
      <c r="G63" s="3"/>
      <c r="H63" s="3"/>
      <c r="I63" s="3"/>
      <c r="V63" s="3"/>
      <c r="W63" s="3"/>
      <c r="X63" s="3"/>
      <c r="Y63" s="3"/>
      <c r="Z63" s="3"/>
      <c r="AA63" s="3"/>
      <c r="AB63" s="3"/>
    </row>
    <row r="64" spans="1:28" x14ac:dyDescent="0.35">
      <c r="A64" s="2">
        <v>34668</v>
      </c>
      <c r="B64" s="3"/>
      <c r="C64" s="3"/>
      <c r="D64" s="3"/>
      <c r="E64" s="3"/>
      <c r="F64" s="3"/>
      <c r="G64" s="3"/>
      <c r="H64" s="3"/>
      <c r="I64" s="3"/>
      <c r="V64" s="3"/>
      <c r="W64" s="3"/>
      <c r="X64" s="3"/>
      <c r="Y64" s="3"/>
      <c r="Z64" s="3"/>
      <c r="AA64" s="3"/>
      <c r="AB64" s="3"/>
    </row>
    <row r="65" spans="1:28" x14ac:dyDescent="0.35">
      <c r="A65" s="2">
        <v>34699</v>
      </c>
      <c r="B65" s="3"/>
      <c r="C65" s="3"/>
      <c r="D65" s="3"/>
      <c r="E65" s="3"/>
      <c r="F65" s="3"/>
      <c r="G65" s="3"/>
      <c r="H65" s="3"/>
      <c r="I65" s="3"/>
      <c r="V65" s="3"/>
      <c r="W65" s="3"/>
      <c r="X65" s="3"/>
      <c r="Y65" s="3"/>
      <c r="Z65" s="3"/>
      <c r="AA65" s="3"/>
      <c r="AB65" s="3"/>
    </row>
    <row r="66" spans="1:28" x14ac:dyDescent="0.35">
      <c r="A66" s="2">
        <v>34730</v>
      </c>
      <c r="B66" s="3"/>
      <c r="C66" s="3"/>
      <c r="D66" s="3"/>
      <c r="E66" s="3"/>
      <c r="F66" s="3"/>
      <c r="G66" s="3"/>
      <c r="H66" s="3"/>
      <c r="I66" s="3"/>
      <c r="V66" s="3"/>
      <c r="W66" s="3"/>
      <c r="X66" s="3"/>
      <c r="Y66" s="3"/>
      <c r="Z66" s="3"/>
      <c r="AA66" s="3"/>
      <c r="AB66" s="3"/>
    </row>
    <row r="67" spans="1:28" x14ac:dyDescent="0.35">
      <c r="A67" s="2">
        <v>34758</v>
      </c>
      <c r="B67" s="3"/>
      <c r="C67" s="3"/>
      <c r="D67" s="3"/>
      <c r="E67" s="3"/>
      <c r="F67" s="3"/>
      <c r="G67" s="3"/>
      <c r="H67" s="3"/>
      <c r="I67" s="3"/>
      <c r="V67" s="3"/>
      <c r="W67" s="3"/>
      <c r="X67" s="3"/>
      <c r="Y67" s="3"/>
      <c r="Z67" s="3"/>
      <c r="AA67" s="3"/>
      <c r="AB67" s="3"/>
    </row>
    <row r="68" spans="1:28" x14ac:dyDescent="0.35">
      <c r="A68" s="2">
        <v>34789</v>
      </c>
      <c r="B68" s="3"/>
      <c r="C68" s="3"/>
      <c r="D68" s="3"/>
      <c r="E68" s="3"/>
      <c r="F68" s="3"/>
      <c r="G68" s="3"/>
      <c r="H68" s="3"/>
      <c r="I68" s="3"/>
      <c r="V68" s="3"/>
      <c r="W68" s="3"/>
      <c r="X68" s="3"/>
      <c r="Y68" s="3"/>
      <c r="Z68" s="3"/>
      <c r="AA68" s="3"/>
      <c r="AB68" s="3"/>
    </row>
    <row r="69" spans="1:28" x14ac:dyDescent="0.35">
      <c r="A69" s="2">
        <v>34819</v>
      </c>
      <c r="B69" s="3"/>
      <c r="C69" s="3"/>
      <c r="D69" s="3"/>
      <c r="E69" s="3"/>
      <c r="F69" s="3"/>
      <c r="G69" s="3"/>
      <c r="H69" s="3"/>
      <c r="I69" s="3"/>
      <c r="V69" s="3"/>
      <c r="W69" s="3"/>
      <c r="X69" s="3"/>
      <c r="Y69" s="3"/>
      <c r="Z69" s="3"/>
      <c r="AA69" s="3"/>
      <c r="AB69" s="3"/>
    </row>
    <row r="70" spans="1:28" x14ac:dyDescent="0.35">
      <c r="A70" s="2">
        <v>34850</v>
      </c>
      <c r="B70" s="3"/>
      <c r="C70" s="3"/>
      <c r="D70" s="3"/>
      <c r="E70" s="3"/>
      <c r="F70" s="3"/>
      <c r="G70" s="3"/>
      <c r="H70" s="3"/>
      <c r="I70" s="3"/>
      <c r="V70" s="3"/>
      <c r="W70" s="3"/>
      <c r="X70" s="3"/>
      <c r="Y70" s="3"/>
      <c r="Z70" s="3"/>
      <c r="AA70" s="3"/>
      <c r="AB70" s="3"/>
    </row>
    <row r="71" spans="1:28" x14ac:dyDescent="0.35">
      <c r="A71" s="2">
        <v>34880</v>
      </c>
      <c r="B71" s="3"/>
      <c r="C71" s="3"/>
      <c r="D71" s="3"/>
      <c r="E71" s="3"/>
      <c r="F71" s="3"/>
      <c r="G71" s="3"/>
      <c r="H71" s="3"/>
      <c r="I71" s="3"/>
      <c r="V71" s="3"/>
      <c r="W71" s="3"/>
      <c r="X71" s="3"/>
      <c r="Y71" s="3"/>
      <c r="Z71" s="3"/>
      <c r="AA71" s="3"/>
      <c r="AB71" s="3"/>
    </row>
    <row r="72" spans="1:28" x14ac:dyDescent="0.35">
      <c r="A72" s="2">
        <v>34911</v>
      </c>
      <c r="B72" s="3"/>
      <c r="C72" s="3"/>
      <c r="D72" s="3"/>
      <c r="E72" s="3"/>
      <c r="F72" s="3"/>
      <c r="G72" s="3"/>
      <c r="H72" s="3"/>
      <c r="I72" s="3"/>
      <c r="V72" s="3"/>
      <c r="W72" s="3"/>
      <c r="X72" s="3"/>
      <c r="Y72" s="3"/>
      <c r="Z72" s="3"/>
      <c r="AA72" s="3"/>
      <c r="AB72" s="3"/>
    </row>
    <row r="73" spans="1:28" x14ac:dyDescent="0.35">
      <c r="A73" s="2">
        <v>34942</v>
      </c>
      <c r="B73" s="3"/>
      <c r="C73" s="3"/>
      <c r="D73" s="3"/>
      <c r="E73" s="3"/>
      <c r="F73" s="3"/>
      <c r="G73" s="3"/>
      <c r="H73" s="3"/>
      <c r="I73" s="3"/>
      <c r="V73" s="3"/>
      <c r="W73" s="3"/>
      <c r="X73" s="3"/>
      <c r="Y73" s="3"/>
      <c r="Z73" s="3"/>
      <c r="AA73" s="3"/>
      <c r="AB73" s="3"/>
    </row>
    <row r="74" spans="1:28" x14ac:dyDescent="0.35">
      <c r="A74" s="2">
        <v>34972</v>
      </c>
      <c r="B74" s="3"/>
      <c r="C74" s="3"/>
      <c r="D74" s="3"/>
      <c r="E74" s="3"/>
      <c r="F74" s="3"/>
      <c r="G74" s="3"/>
      <c r="H74" s="3"/>
      <c r="I74" s="3"/>
      <c r="V74" s="3"/>
      <c r="W74" s="3"/>
      <c r="X74" s="3"/>
      <c r="Y74" s="3"/>
      <c r="Z74" s="3"/>
      <c r="AA74" s="3"/>
      <c r="AB74" s="3"/>
    </row>
    <row r="75" spans="1:28" x14ac:dyDescent="0.35">
      <c r="A75" s="2">
        <v>35003</v>
      </c>
      <c r="B75" s="3"/>
      <c r="C75" s="3"/>
      <c r="D75" s="3"/>
      <c r="E75" s="3"/>
      <c r="F75" s="3"/>
      <c r="G75" s="3"/>
      <c r="H75" s="3"/>
      <c r="I75" s="3"/>
      <c r="V75" s="3"/>
      <c r="W75" s="3"/>
      <c r="X75" s="3"/>
      <c r="Y75" s="3"/>
      <c r="Z75" s="3"/>
      <c r="AA75" s="3"/>
      <c r="AB75" s="3"/>
    </row>
    <row r="76" spans="1:28" x14ac:dyDescent="0.35">
      <c r="A76" s="2">
        <v>35033</v>
      </c>
      <c r="B76" s="3"/>
      <c r="C76" s="3"/>
      <c r="D76" s="3"/>
      <c r="E76" s="3"/>
      <c r="F76" s="3"/>
      <c r="G76" s="3"/>
      <c r="H76" s="3"/>
      <c r="I76" s="3"/>
      <c r="V76" s="3"/>
      <c r="W76" s="3"/>
      <c r="X76" s="3"/>
      <c r="Y76" s="3"/>
      <c r="Z76" s="3"/>
      <c r="AA76" s="3"/>
      <c r="AB76" s="3"/>
    </row>
    <row r="77" spans="1:28" x14ac:dyDescent="0.35">
      <c r="A77" s="2">
        <v>35064</v>
      </c>
      <c r="B77" s="3"/>
      <c r="C77" s="3"/>
      <c r="D77" s="3"/>
      <c r="E77" s="3"/>
      <c r="F77" s="3"/>
      <c r="G77" s="3"/>
      <c r="H77" s="3"/>
      <c r="I77" s="3"/>
      <c r="V77" s="3"/>
      <c r="W77" s="3"/>
      <c r="X77" s="3"/>
      <c r="Y77" s="3"/>
      <c r="Z77" s="3"/>
      <c r="AA77" s="3"/>
      <c r="AB77" s="3"/>
    </row>
    <row r="78" spans="1:28" x14ac:dyDescent="0.35">
      <c r="A78" s="2">
        <v>35095</v>
      </c>
      <c r="B78" s="3"/>
      <c r="C78" s="3"/>
      <c r="D78" s="3"/>
      <c r="E78" s="3"/>
      <c r="F78" s="3"/>
      <c r="G78" s="3"/>
      <c r="H78" s="3"/>
      <c r="I78" s="3"/>
      <c r="V78" s="3"/>
      <c r="W78" s="3"/>
      <c r="X78" s="3"/>
      <c r="Y78" s="3"/>
      <c r="Z78" s="3"/>
      <c r="AA78" s="3"/>
      <c r="AB78" s="3"/>
    </row>
    <row r="79" spans="1:28" x14ac:dyDescent="0.35">
      <c r="A79" s="2">
        <v>35124</v>
      </c>
      <c r="B79" s="3"/>
      <c r="C79" s="3"/>
      <c r="D79" s="3"/>
      <c r="E79" s="3"/>
      <c r="F79" s="3"/>
      <c r="G79" s="3"/>
      <c r="H79" s="3"/>
      <c r="I79" s="3"/>
      <c r="V79" s="3"/>
      <c r="W79" s="3"/>
      <c r="X79" s="3"/>
      <c r="Y79" s="3"/>
      <c r="Z79" s="3"/>
      <c r="AA79" s="3"/>
      <c r="AB79" s="3"/>
    </row>
    <row r="80" spans="1:28" x14ac:dyDescent="0.35">
      <c r="A80" s="2">
        <v>35155</v>
      </c>
      <c r="B80" s="3"/>
      <c r="C80" s="3"/>
      <c r="D80" s="3"/>
      <c r="E80" s="3"/>
      <c r="F80" s="3"/>
      <c r="G80" s="3"/>
      <c r="H80" s="3"/>
      <c r="I80" s="3"/>
      <c r="V80" s="3"/>
      <c r="W80" s="3"/>
      <c r="X80" s="3"/>
      <c r="Y80" s="3"/>
      <c r="Z80" s="3"/>
      <c r="AA80" s="3"/>
      <c r="AB80" s="3"/>
    </row>
    <row r="81" spans="1:28" x14ac:dyDescent="0.35">
      <c r="A81" s="2">
        <v>35185</v>
      </c>
      <c r="B81" s="3"/>
      <c r="C81" s="3"/>
      <c r="D81" s="3"/>
      <c r="E81" s="3"/>
      <c r="F81" s="3"/>
      <c r="G81" s="3"/>
      <c r="H81" s="3"/>
      <c r="I81" s="3"/>
      <c r="V81" s="3"/>
      <c r="W81" s="3"/>
      <c r="X81" s="3"/>
      <c r="Y81" s="3"/>
      <c r="Z81" s="3"/>
      <c r="AA81" s="3"/>
      <c r="AB81" s="3"/>
    </row>
    <row r="82" spans="1:28" x14ac:dyDescent="0.35">
      <c r="A82" s="2">
        <v>35216</v>
      </c>
      <c r="B82" s="3"/>
      <c r="C82" s="3"/>
      <c r="D82" s="3"/>
      <c r="E82" s="3"/>
      <c r="F82" s="3"/>
      <c r="G82" s="3"/>
      <c r="H82" s="3"/>
      <c r="I82" s="3"/>
      <c r="V82" s="3"/>
      <c r="W82" s="3"/>
      <c r="X82" s="3"/>
      <c r="Y82" s="3"/>
      <c r="Z82" s="3"/>
      <c r="AA82" s="3"/>
      <c r="AB82" s="3"/>
    </row>
    <row r="83" spans="1:28" x14ac:dyDescent="0.35">
      <c r="A83" s="2">
        <v>35246</v>
      </c>
      <c r="B83" s="3"/>
      <c r="C83" s="3"/>
      <c r="D83" s="3"/>
      <c r="E83" s="3"/>
      <c r="F83" s="3"/>
      <c r="G83" s="3"/>
      <c r="H83" s="3"/>
      <c r="I83" s="3"/>
      <c r="V83" s="3"/>
      <c r="W83" s="3"/>
      <c r="X83" s="3"/>
      <c r="Y83" s="3"/>
      <c r="Z83" s="3"/>
      <c r="AA83" s="3"/>
      <c r="AB83" s="3"/>
    </row>
    <row r="84" spans="1:28" x14ac:dyDescent="0.35">
      <c r="A84" s="2">
        <v>35277</v>
      </c>
      <c r="B84" s="3"/>
      <c r="C84" s="3"/>
      <c r="D84" s="3"/>
      <c r="E84" s="3"/>
      <c r="F84" s="3"/>
      <c r="G84" s="3"/>
      <c r="H84" s="3"/>
      <c r="I84" s="3"/>
      <c r="V84" s="3"/>
      <c r="W84" s="3"/>
      <c r="X84" s="3"/>
      <c r="Y84" s="3"/>
      <c r="Z84" s="3"/>
      <c r="AA84" s="3"/>
      <c r="AB84" s="3"/>
    </row>
    <row r="85" spans="1:28" x14ac:dyDescent="0.35">
      <c r="A85" s="2">
        <v>35308</v>
      </c>
      <c r="B85" s="3"/>
      <c r="C85" s="3"/>
      <c r="D85" s="3"/>
      <c r="E85" s="3"/>
      <c r="F85" s="3"/>
      <c r="G85" s="3"/>
      <c r="H85" s="3"/>
      <c r="I85" s="3"/>
      <c r="V85" s="3"/>
      <c r="W85" s="3"/>
      <c r="X85" s="3"/>
      <c r="Y85" s="3"/>
      <c r="Z85" s="3"/>
      <c r="AA85" s="3"/>
      <c r="AB85" s="3"/>
    </row>
    <row r="86" spans="1:28" x14ac:dyDescent="0.35">
      <c r="A86" s="2">
        <v>35338</v>
      </c>
      <c r="B86" s="3"/>
      <c r="C86" s="3"/>
      <c r="D86" s="3"/>
      <c r="E86" s="3"/>
      <c r="F86" s="3"/>
      <c r="G86" s="3"/>
      <c r="H86" s="3"/>
      <c r="I86" s="3"/>
      <c r="V86" s="3"/>
      <c r="W86" s="3"/>
      <c r="X86" s="3"/>
      <c r="Y86" s="3"/>
      <c r="Z86" s="3"/>
      <c r="AA86" s="3"/>
      <c r="AB86" s="3"/>
    </row>
    <row r="87" spans="1:28" x14ac:dyDescent="0.35">
      <c r="A87" s="2">
        <v>35369</v>
      </c>
      <c r="B87" s="3"/>
      <c r="C87" s="3"/>
      <c r="D87" s="3"/>
      <c r="E87" s="3"/>
      <c r="F87" s="3"/>
      <c r="G87" s="3"/>
      <c r="H87" s="3"/>
      <c r="I87" s="3"/>
      <c r="V87" s="3"/>
      <c r="W87" s="3"/>
      <c r="X87" s="3"/>
      <c r="Y87" s="3"/>
      <c r="Z87" s="3"/>
      <c r="AA87" s="3"/>
      <c r="AB87" s="3"/>
    </row>
    <row r="88" spans="1:28" x14ac:dyDescent="0.35">
      <c r="A88" s="2">
        <v>35399</v>
      </c>
      <c r="B88" s="3"/>
      <c r="C88" s="3"/>
      <c r="D88" s="3"/>
      <c r="E88" s="3"/>
      <c r="F88" s="3"/>
      <c r="G88" s="3"/>
      <c r="H88" s="3"/>
      <c r="I88" s="3"/>
      <c r="V88" s="3"/>
      <c r="W88" s="3"/>
      <c r="X88" s="3"/>
      <c r="Y88" s="3"/>
      <c r="Z88" s="3"/>
      <c r="AA88" s="3"/>
      <c r="AB88" s="3"/>
    </row>
    <row r="89" spans="1:28" x14ac:dyDescent="0.35">
      <c r="A89" s="2">
        <v>35430</v>
      </c>
      <c r="B89" s="3"/>
      <c r="C89" s="3"/>
      <c r="D89" s="3"/>
      <c r="E89" s="3"/>
      <c r="F89" s="3"/>
      <c r="G89" s="3"/>
      <c r="H89" s="3"/>
      <c r="I89" s="3"/>
      <c r="V89" s="3"/>
      <c r="W89" s="3"/>
      <c r="X89" s="3"/>
      <c r="Y89" s="3"/>
      <c r="Z89" s="3"/>
      <c r="AA89" s="3"/>
      <c r="AB89" s="3"/>
    </row>
    <row r="90" spans="1:28" x14ac:dyDescent="0.35">
      <c r="A90" s="2">
        <v>35461</v>
      </c>
      <c r="B90" s="3"/>
      <c r="C90" s="3"/>
      <c r="D90" s="3"/>
      <c r="E90" s="3"/>
      <c r="F90" s="3"/>
      <c r="G90" s="3"/>
      <c r="H90" s="3"/>
      <c r="I90" s="3"/>
      <c r="V90" s="3"/>
      <c r="W90" s="3"/>
      <c r="X90" s="3"/>
      <c r="Y90" s="3"/>
      <c r="Z90" s="3"/>
      <c r="AA90" s="3"/>
      <c r="AB90" s="3"/>
    </row>
    <row r="91" spans="1:28" x14ac:dyDescent="0.35">
      <c r="A91" s="2">
        <v>35489</v>
      </c>
      <c r="B91" s="3"/>
      <c r="C91" s="3"/>
      <c r="D91" s="3"/>
      <c r="E91" s="3"/>
      <c r="F91" s="3"/>
      <c r="G91" s="3"/>
      <c r="H91" s="3"/>
      <c r="I91" s="3"/>
      <c r="V91" s="3"/>
      <c r="W91" s="3"/>
      <c r="X91" s="3"/>
      <c r="Y91" s="3"/>
      <c r="Z91" s="3"/>
      <c r="AA91" s="3"/>
      <c r="AB91" s="3"/>
    </row>
    <row r="92" spans="1:28" x14ac:dyDescent="0.35">
      <c r="A92" s="2">
        <v>35520</v>
      </c>
      <c r="B92" s="3"/>
      <c r="C92" s="3"/>
      <c r="D92" s="3"/>
      <c r="E92" s="3"/>
      <c r="F92" s="3"/>
      <c r="G92" s="3"/>
      <c r="H92" s="3"/>
      <c r="I92" s="3"/>
      <c r="V92" s="3"/>
      <c r="W92" s="3"/>
      <c r="X92" s="3"/>
      <c r="Y92" s="3"/>
      <c r="Z92" s="3"/>
      <c r="AA92" s="3"/>
      <c r="AB92" s="3"/>
    </row>
    <row r="93" spans="1:28" x14ac:dyDescent="0.35">
      <c r="A93" s="2">
        <v>35550</v>
      </c>
      <c r="B93" s="3"/>
      <c r="C93" s="3"/>
      <c r="D93" s="3"/>
      <c r="E93" s="3"/>
      <c r="F93" s="3"/>
      <c r="G93" s="3"/>
      <c r="H93" s="3"/>
      <c r="I93" s="3"/>
      <c r="V93" s="3"/>
      <c r="W93" s="3"/>
      <c r="X93" s="3"/>
      <c r="Y93" s="3"/>
      <c r="Z93" s="3"/>
      <c r="AA93" s="3"/>
      <c r="AB93" s="3"/>
    </row>
    <row r="94" spans="1:28" x14ac:dyDescent="0.35">
      <c r="A94" s="2">
        <v>35581</v>
      </c>
      <c r="B94" s="3"/>
      <c r="C94" s="3"/>
      <c r="D94" s="3"/>
      <c r="E94" s="3"/>
      <c r="F94" s="3"/>
      <c r="G94" s="3"/>
      <c r="H94" s="3"/>
      <c r="I94" s="3"/>
      <c r="V94" s="3"/>
      <c r="W94" s="3"/>
      <c r="X94" s="3"/>
      <c r="Y94" s="3"/>
      <c r="Z94" s="3"/>
      <c r="AA94" s="3"/>
      <c r="AB94" s="3"/>
    </row>
    <row r="95" spans="1:28" x14ac:dyDescent="0.35">
      <c r="A95" s="2">
        <v>35611</v>
      </c>
      <c r="B95" s="3"/>
      <c r="C95" s="3"/>
      <c r="D95" s="3"/>
      <c r="E95" s="3"/>
      <c r="F95" s="3"/>
      <c r="G95" s="3"/>
      <c r="H95" s="3"/>
      <c r="I95" s="3"/>
      <c r="V95" s="3"/>
      <c r="W95" s="3"/>
      <c r="X95" s="3"/>
      <c r="Y95" s="3"/>
      <c r="Z95" s="3"/>
      <c r="AA95" s="3"/>
      <c r="AB95" s="3"/>
    </row>
    <row r="96" spans="1:28" x14ac:dyDescent="0.35">
      <c r="A96" s="2">
        <v>35642</v>
      </c>
      <c r="B96" s="3"/>
      <c r="C96" s="3"/>
      <c r="D96" s="3"/>
      <c r="E96" s="3"/>
      <c r="F96" s="3"/>
      <c r="G96" s="3"/>
      <c r="H96" s="3"/>
      <c r="I96" s="3"/>
      <c r="V96" s="3"/>
      <c r="W96" s="3"/>
      <c r="X96" s="3"/>
      <c r="Y96" s="3"/>
      <c r="Z96" s="3"/>
      <c r="AA96" s="3"/>
      <c r="AB96" s="3"/>
    </row>
    <row r="97" spans="1:29" x14ac:dyDescent="0.35">
      <c r="A97" s="2">
        <v>35673</v>
      </c>
      <c r="B97" s="3"/>
      <c r="C97" s="3"/>
      <c r="D97" s="3"/>
      <c r="E97" s="3"/>
      <c r="F97" s="3"/>
      <c r="G97" s="3"/>
      <c r="H97" s="3"/>
      <c r="I97" s="3"/>
      <c r="V97" s="3"/>
      <c r="W97" s="3"/>
      <c r="X97" s="3"/>
      <c r="Y97" s="3"/>
      <c r="Z97" s="3"/>
      <c r="AA97" s="3"/>
      <c r="AB97" s="3"/>
    </row>
    <row r="98" spans="1:29" x14ac:dyDescent="0.35">
      <c r="A98" s="2">
        <v>35703</v>
      </c>
      <c r="B98" s="3"/>
      <c r="C98" s="3"/>
      <c r="D98" s="3"/>
      <c r="E98" s="3"/>
      <c r="F98" s="3"/>
      <c r="G98" s="3"/>
      <c r="H98" s="3"/>
      <c r="I98" s="3"/>
      <c r="V98" s="3"/>
      <c r="W98" s="3"/>
      <c r="X98" s="3"/>
      <c r="Y98" s="3"/>
      <c r="Z98" s="3"/>
      <c r="AA98" s="3"/>
      <c r="AB98" s="3"/>
    </row>
    <row r="99" spans="1:29" x14ac:dyDescent="0.35">
      <c r="A99" s="2">
        <v>35734</v>
      </c>
      <c r="B99" s="3"/>
      <c r="C99" s="3"/>
      <c r="D99" s="3"/>
      <c r="E99" s="3"/>
      <c r="F99" s="3"/>
      <c r="G99" s="3"/>
      <c r="H99" s="3"/>
      <c r="I99" s="3"/>
      <c r="V99" s="3"/>
      <c r="W99" s="3"/>
      <c r="X99" s="3"/>
      <c r="Y99" s="3"/>
      <c r="Z99" s="3"/>
      <c r="AA99" s="3"/>
      <c r="AB99" s="3"/>
    </row>
    <row r="100" spans="1:29" x14ac:dyDescent="0.35">
      <c r="A100" s="2">
        <v>35764</v>
      </c>
      <c r="B100" s="3"/>
      <c r="C100" s="3"/>
      <c r="D100" s="3"/>
      <c r="E100" s="3"/>
      <c r="F100" s="3"/>
      <c r="G100" s="3"/>
      <c r="H100" s="3"/>
      <c r="I100" s="3"/>
      <c r="V100" s="3"/>
      <c r="W100" s="3"/>
      <c r="X100" s="3"/>
      <c r="Y100" s="3"/>
      <c r="Z100" s="3"/>
      <c r="AA100" s="3"/>
      <c r="AB100" s="3"/>
    </row>
    <row r="101" spans="1:29" x14ac:dyDescent="0.35">
      <c r="A101" s="2">
        <v>35795</v>
      </c>
      <c r="B101" s="3"/>
      <c r="C101" s="3"/>
      <c r="D101" s="3"/>
      <c r="E101" s="3"/>
      <c r="F101" s="3"/>
      <c r="G101" s="3"/>
      <c r="H101" s="3"/>
      <c r="I101" s="3"/>
      <c r="V101" s="3"/>
      <c r="W101" s="3"/>
      <c r="X101" s="3"/>
      <c r="Y101" s="3"/>
      <c r="Z101" s="3"/>
      <c r="AA101" s="3"/>
      <c r="AB101" s="3"/>
    </row>
    <row r="102" spans="1:29" x14ac:dyDescent="0.35">
      <c r="A102" s="2">
        <v>35826</v>
      </c>
      <c r="B102" s="3"/>
      <c r="C102" s="3"/>
      <c r="D102" s="3"/>
      <c r="E102" s="3"/>
      <c r="F102" s="3"/>
      <c r="G102" s="3"/>
      <c r="H102" s="3"/>
      <c r="I102" s="3"/>
      <c r="V102" s="3"/>
      <c r="W102" s="3"/>
      <c r="X102" s="3"/>
      <c r="Y102" s="3"/>
      <c r="Z102" s="3"/>
      <c r="AA102" s="3"/>
      <c r="AB102" s="3"/>
    </row>
    <row r="103" spans="1:29" x14ac:dyDescent="0.35">
      <c r="A103" s="2">
        <v>35854</v>
      </c>
      <c r="B103" s="3"/>
      <c r="C103" s="3"/>
      <c r="D103" s="3"/>
      <c r="E103" s="3"/>
      <c r="F103" s="3"/>
      <c r="G103" s="3"/>
      <c r="H103" s="3"/>
      <c r="I103" s="3"/>
      <c r="V103" s="3"/>
      <c r="W103" s="3"/>
      <c r="X103" s="3"/>
      <c r="Y103" s="3"/>
      <c r="Z103" s="3"/>
      <c r="AA103" s="3"/>
      <c r="AB103" s="3"/>
    </row>
    <row r="104" spans="1:29" x14ac:dyDescent="0.35">
      <c r="A104" s="2">
        <v>35885</v>
      </c>
      <c r="B104" s="3"/>
      <c r="C104" s="3"/>
      <c r="D104" s="3"/>
      <c r="E104" s="3"/>
      <c r="F104" s="3"/>
      <c r="G104" s="3"/>
      <c r="H104" s="3"/>
      <c r="I104" s="3"/>
      <c r="V104" s="3"/>
      <c r="W104" s="3"/>
      <c r="X104" s="3"/>
      <c r="Y104" s="3"/>
      <c r="Z104" s="3"/>
      <c r="AA104" s="3"/>
      <c r="AB104" s="3"/>
    </row>
    <row r="105" spans="1:29" x14ac:dyDescent="0.35">
      <c r="A105" s="2">
        <v>35915</v>
      </c>
      <c r="B105" s="3"/>
      <c r="C105" s="3"/>
      <c r="D105" s="3"/>
      <c r="E105" s="3"/>
      <c r="F105" s="3"/>
      <c r="G105" s="3"/>
      <c r="H105" s="3"/>
      <c r="I105" s="3"/>
      <c r="V105" s="3"/>
      <c r="W105" s="3"/>
      <c r="X105" s="3"/>
      <c r="Y105" s="3"/>
      <c r="Z105" s="3"/>
      <c r="AA105" s="3"/>
      <c r="AB105" s="3"/>
    </row>
    <row r="106" spans="1:29" x14ac:dyDescent="0.35">
      <c r="A106" s="2">
        <v>35946</v>
      </c>
      <c r="B106" s="3"/>
      <c r="C106" s="3"/>
      <c r="D106" s="3"/>
      <c r="E106" s="3"/>
      <c r="F106" s="3"/>
      <c r="G106" s="3"/>
      <c r="H106" s="3"/>
      <c r="I106" s="3"/>
      <c r="V106" s="3"/>
      <c r="W106" s="3"/>
      <c r="X106" s="3"/>
      <c r="Y106" s="3"/>
      <c r="Z106" s="3"/>
      <c r="AA106" s="3"/>
      <c r="AB106" s="3"/>
    </row>
    <row r="107" spans="1:29" x14ac:dyDescent="0.35">
      <c r="A107" s="2">
        <v>35976</v>
      </c>
      <c r="B107" s="3"/>
      <c r="C107" s="3"/>
      <c r="D107" s="3"/>
      <c r="E107" s="3"/>
      <c r="F107" s="3"/>
      <c r="G107" s="3"/>
      <c r="H107" s="3"/>
      <c r="I107" s="3"/>
      <c r="V107" s="3"/>
      <c r="W107" s="3"/>
      <c r="X107" s="3"/>
      <c r="Y107" s="3"/>
      <c r="Z107" s="3"/>
      <c r="AA107" s="3"/>
      <c r="AB107" s="3"/>
    </row>
    <row r="108" spans="1:29" x14ac:dyDescent="0.35">
      <c r="A108" s="2">
        <v>36007</v>
      </c>
      <c r="B108" s="3"/>
      <c r="C108" s="3"/>
      <c r="D108" s="3"/>
      <c r="E108" s="3"/>
      <c r="F108" s="3"/>
      <c r="G108" s="3"/>
      <c r="H108" s="3"/>
      <c r="I108" s="3"/>
      <c r="V108" s="3"/>
      <c r="W108" s="3"/>
      <c r="X108" s="3"/>
      <c r="Y108" s="3"/>
      <c r="Z108" s="3"/>
      <c r="AA108" s="3"/>
      <c r="AB108" s="3"/>
    </row>
    <row r="109" spans="1:29" x14ac:dyDescent="0.35">
      <c r="A109" s="2">
        <v>36038</v>
      </c>
      <c r="B109" s="3"/>
      <c r="C109" s="3"/>
      <c r="D109" s="3"/>
      <c r="E109" s="3"/>
      <c r="F109" s="3"/>
      <c r="G109" s="3"/>
      <c r="H109" s="3"/>
      <c r="I109" s="3"/>
      <c r="V109" s="3"/>
      <c r="W109" s="3"/>
      <c r="X109" s="3"/>
      <c r="Y109" s="3"/>
      <c r="Z109" s="3"/>
      <c r="AA109" s="3"/>
      <c r="AB109" s="3"/>
    </row>
    <row r="110" spans="1:29" x14ac:dyDescent="0.35">
      <c r="A110" s="2">
        <v>36068</v>
      </c>
      <c r="B110" s="3"/>
      <c r="C110" s="3"/>
      <c r="D110" s="3"/>
      <c r="E110" s="3"/>
      <c r="F110" s="3"/>
      <c r="G110" s="3"/>
      <c r="H110" s="3"/>
      <c r="I110" s="3"/>
      <c r="V110" s="3"/>
      <c r="W110" s="3"/>
      <c r="X110" s="3"/>
      <c r="Y110" s="3"/>
      <c r="Z110" s="3"/>
      <c r="AA110" s="3"/>
      <c r="AB110" s="3"/>
    </row>
    <row r="111" spans="1:29" x14ac:dyDescent="0.35">
      <c r="A111" s="2">
        <v>36099</v>
      </c>
      <c r="B111" s="3" t="e">
        <f>STDEV(rets_1M!B76:B111)*SQRT(12)</f>
        <v>#VALUE!</v>
      </c>
      <c r="C111" s="3">
        <f>STDEV(rets_1M!C76:C111)*SQRT(12)</f>
        <v>0.11349865298942666</v>
      </c>
      <c r="D111" s="3">
        <f>STDEV(rets_1M!D76:D111)*SQRT(12)</f>
        <v>4.0180932695842365E-2</v>
      </c>
      <c r="E111" s="3">
        <f>STDEV(rets_1M!E76:E111)*SQRT(12)</f>
        <v>5.3463131560269855E-2</v>
      </c>
      <c r="F111" s="3" t="e">
        <f>STDEV(rets_1M!F76:F111)*SQRT(12)</f>
        <v>#VALUE!</v>
      </c>
      <c r="G111" s="3" t="e">
        <f>STDEV(rets_1M!G76:G111)*SQRT(12)</f>
        <v>#VALUE!</v>
      </c>
      <c r="H111" s="3" t="e">
        <f>STDEV(rets_1M!H76:H111)*SQRT(12)</f>
        <v>#VALUE!</v>
      </c>
      <c r="I111" s="3">
        <f>STDEV(rets_1M!M76:M111)*SQRT(12)</f>
        <v>8.9377203808533645E-2</v>
      </c>
      <c r="L111" t="e">
        <f>1/B111</f>
        <v>#VALUE!</v>
      </c>
      <c r="M111">
        <f>1/C111</f>
        <v>8.8106772517657834</v>
      </c>
      <c r="N111">
        <f>1/D111</f>
        <v>24.887426271801619</v>
      </c>
      <c r="O111">
        <f>1/E111</f>
        <v>18.704478597043718</v>
      </c>
      <c r="P111" t="e">
        <f>1/F111</f>
        <v>#VALUE!</v>
      </c>
      <c r="Q111" t="e">
        <f>1/G111</f>
        <v>#VALUE!</v>
      </c>
      <c r="R111" t="e">
        <f>1/H111</f>
        <v>#VALUE!</v>
      </c>
      <c r="S111">
        <f>1/I111</f>
        <v>11.188535301934799</v>
      </c>
      <c r="V111" s="3">
        <f>V112</f>
        <v>3.8765746171654708E-2</v>
      </c>
      <c r="W111" s="3">
        <f t="shared" ref="W111" si="0">W112</f>
        <v>0.11637895510276224</v>
      </c>
      <c r="X111" s="3">
        <f t="shared" ref="X111" si="1">X112</f>
        <v>0.41233039798678461</v>
      </c>
      <c r="Y111" s="3">
        <f t="shared" ref="Y111" si="2">Y112</f>
        <v>0.21461314037061813</v>
      </c>
      <c r="Z111" s="3">
        <f t="shared" ref="Z111" si="3">Z112</f>
        <v>7.0353141718260251E-2</v>
      </c>
      <c r="AA111" s="3">
        <f t="shared" ref="AA111" si="4">AA112</f>
        <v>2.8407299611390675E-2</v>
      </c>
      <c r="AB111" s="3">
        <f t="shared" ref="AB111" si="5">AB112</f>
        <v>0.11915131903852939</v>
      </c>
      <c r="AC111" s="3">
        <f>AC112</f>
        <v>0</v>
      </c>
    </row>
    <row r="112" spans="1:29" x14ac:dyDescent="0.35">
      <c r="A112" s="2">
        <v>36129</v>
      </c>
      <c r="B112" s="3" t="e">
        <f>STDEV(rets_1M!B77:B112)*SQRT(12)</f>
        <v>#VALUE!</v>
      </c>
      <c r="C112" s="3">
        <f>STDEV(rets_1M!C77:C112)*SQRT(12)</f>
        <v>0.11315508039526555</v>
      </c>
      <c r="D112" s="3">
        <f>STDEV(rets_1M!D77:D112)*SQRT(12)</f>
        <v>4.1437527244136199E-2</v>
      </c>
      <c r="E112" s="3">
        <f>STDEV(rets_1M!E77:E112)*SQRT(12)</f>
        <v>5.3513008031785186E-2</v>
      </c>
      <c r="F112" s="3" t="e">
        <f>STDEV(rets_1M!F77:F112)*SQRT(12)</f>
        <v>#VALUE!</v>
      </c>
      <c r="G112" s="3" t="e">
        <f>STDEV(rets_1M!G77:G112)*SQRT(12)</f>
        <v>#VALUE!</v>
      </c>
      <c r="H112" s="3" t="e">
        <f>STDEV(rets_1M!H77:H112)*SQRT(12)</f>
        <v>#VALUE!</v>
      </c>
      <c r="I112" s="3">
        <f>STDEV(rets_1M!M77:M112)*SQRT(12)</f>
        <v>9.0765023161959252E-2</v>
      </c>
      <c r="L112" t="e">
        <f>1/B112</f>
        <v>#VALUE!</v>
      </c>
      <c r="M112">
        <f>1/C112</f>
        <v>8.8374290973668064</v>
      </c>
      <c r="N112">
        <f>1/D112</f>
        <v>24.13271414841747</v>
      </c>
      <c r="O112">
        <f>1/E112</f>
        <v>18.687045202281077</v>
      </c>
      <c r="P112" t="e">
        <f>1/F112</f>
        <v>#VALUE!</v>
      </c>
      <c r="Q112" t="e">
        <f>1/G112</f>
        <v>#VALUE!</v>
      </c>
      <c r="R112" t="e">
        <f>1/H112</f>
        <v>#VALUE!</v>
      </c>
      <c r="S112">
        <f>1/I112</f>
        <v>11.017459866843426</v>
      </c>
      <c r="V112" s="3">
        <f t="shared" ref="V112:V156" si="6">V113</f>
        <v>3.8765746171654708E-2</v>
      </c>
      <c r="W112" s="3">
        <f t="shared" ref="W112:W156" si="7">W113</f>
        <v>0.11637895510276224</v>
      </c>
      <c r="X112" s="3">
        <f t="shared" ref="X112:X156" si="8">X113</f>
        <v>0.41233039798678461</v>
      </c>
      <c r="Y112" s="3">
        <f t="shared" ref="Y112:Y156" si="9">Y113</f>
        <v>0.21461314037061813</v>
      </c>
      <c r="Z112" s="3">
        <f t="shared" ref="Z112:Z156" si="10">Z113</f>
        <v>7.0353141718260251E-2</v>
      </c>
      <c r="AA112" s="3">
        <f t="shared" ref="AA112:AA156" si="11">AA113</f>
        <v>2.8407299611390675E-2</v>
      </c>
      <c r="AB112" s="3">
        <f t="shared" ref="AB112:AB156" si="12">AB113</f>
        <v>0.11915131903852939</v>
      </c>
      <c r="AC112" s="3">
        <f t="shared" ref="AC112:AC156" si="13">AC113</f>
        <v>0</v>
      </c>
    </row>
    <row r="113" spans="1:29" x14ac:dyDescent="0.35">
      <c r="A113" s="2">
        <v>36160</v>
      </c>
      <c r="B113" s="3" t="e">
        <f>STDEV(rets_1M!B78:B113)*SQRT(12)</f>
        <v>#VALUE!</v>
      </c>
      <c r="C113" s="3">
        <f>STDEV(rets_1M!C78:C113)*SQRT(12)</f>
        <v>0.11316616507312767</v>
      </c>
      <c r="D113" s="3">
        <f>STDEV(rets_1M!D78:D113)*SQRT(12)</f>
        <v>5.4165524224520978E-2</v>
      </c>
      <c r="E113" s="3">
        <f>STDEV(rets_1M!E78:E113)*SQRT(12)</f>
        <v>5.3315663918752323E-2</v>
      </c>
      <c r="F113" s="3" t="e">
        <f>STDEV(rets_1M!F78:F113)*SQRT(12)</f>
        <v>#VALUE!</v>
      </c>
      <c r="G113" s="3" t="e">
        <f>STDEV(rets_1M!G78:G113)*SQRT(12)</f>
        <v>#VALUE!</v>
      </c>
      <c r="H113" s="3" t="e">
        <f>STDEV(rets_1M!H78:H113)*SQRT(12)</f>
        <v>#VALUE!</v>
      </c>
      <c r="I113" s="3">
        <f>STDEV(rets_1M!M78:M113)*SQRT(12)</f>
        <v>9.0736995613608762E-2</v>
      </c>
      <c r="L113" t="e">
        <f>1/B113</f>
        <v>#VALUE!</v>
      </c>
      <c r="M113">
        <f>1/C113</f>
        <v>8.8365634671264388</v>
      </c>
      <c r="N113">
        <f>1/D113</f>
        <v>18.461927846482386</v>
      </c>
      <c r="O113">
        <f>1/E113</f>
        <v>18.756213962258798</v>
      </c>
      <c r="P113" t="e">
        <f>1/F113</f>
        <v>#VALUE!</v>
      </c>
      <c r="Q113" t="e">
        <f>1/G113</f>
        <v>#VALUE!</v>
      </c>
      <c r="R113" t="e">
        <f>1/H113</f>
        <v>#VALUE!</v>
      </c>
      <c r="S113">
        <f>1/I113</f>
        <v>11.020863025467197</v>
      </c>
      <c r="V113" s="3">
        <f t="shared" si="6"/>
        <v>3.8765746171654708E-2</v>
      </c>
      <c r="W113" s="3">
        <f t="shared" si="7"/>
        <v>0.11637895510276224</v>
      </c>
      <c r="X113" s="3">
        <f t="shared" si="8"/>
        <v>0.41233039798678461</v>
      </c>
      <c r="Y113" s="3">
        <f t="shared" si="9"/>
        <v>0.21461314037061813</v>
      </c>
      <c r="Z113" s="3">
        <f t="shared" si="10"/>
        <v>7.0353141718260251E-2</v>
      </c>
      <c r="AA113" s="3">
        <f t="shared" si="11"/>
        <v>2.8407299611390675E-2</v>
      </c>
      <c r="AB113" s="3">
        <f t="shared" si="12"/>
        <v>0.11915131903852939</v>
      </c>
      <c r="AC113" s="3">
        <f t="shared" si="13"/>
        <v>0</v>
      </c>
    </row>
    <row r="114" spans="1:29" x14ac:dyDescent="0.35">
      <c r="A114" s="2">
        <v>36191</v>
      </c>
      <c r="B114" s="3" t="e">
        <f>STDEV(rets_1M!B79:B114)*SQRT(12)</f>
        <v>#VALUE!</v>
      </c>
      <c r="C114" s="3">
        <f>STDEV(rets_1M!C79:C114)*SQRT(12)</f>
        <v>0.10775109224490179</v>
      </c>
      <c r="D114" s="3">
        <f>STDEV(rets_1M!D79:D114)*SQRT(12)</f>
        <v>5.4106876379309179E-2</v>
      </c>
      <c r="E114" s="3">
        <f>STDEV(rets_1M!E79:E114)*SQRT(12)</f>
        <v>5.3324028144427132E-2</v>
      </c>
      <c r="F114" s="3" t="e">
        <f>STDEV(rets_1M!F79:F114)*SQRT(12)</f>
        <v>#VALUE!</v>
      </c>
      <c r="G114" s="3" t="e">
        <f>STDEV(rets_1M!G79:G114)*SQRT(12)</f>
        <v>#VALUE!</v>
      </c>
      <c r="H114" s="3" t="e">
        <f>STDEV(rets_1M!H79:H114)*SQRT(12)</f>
        <v>#VALUE!</v>
      </c>
      <c r="I114" s="3">
        <f>STDEV(rets_1M!M79:M114)*SQRT(12)</f>
        <v>9.0642530024859433E-2</v>
      </c>
      <c r="L114" t="e">
        <f>1/B114</f>
        <v>#VALUE!</v>
      </c>
      <c r="M114">
        <f>1/C114</f>
        <v>9.2806483829152526</v>
      </c>
      <c r="N114">
        <f>1/D114</f>
        <v>18.481939208422066</v>
      </c>
      <c r="O114">
        <f>1/E114</f>
        <v>18.753271926335323</v>
      </c>
      <c r="P114" t="e">
        <f>1/F114</f>
        <v>#VALUE!</v>
      </c>
      <c r="Q114" t="e">
        <f>1/G114</f>
        <v>#VALUE!</v>
      </c>
      <c r="R114" t="e">
        <f>1/H114</f>
        <v>#VALUE!</v>
      </c>
      <c r="S114">
        <f>1/I114</f>
        <v>11.032348718926338</v>
      </c>
      <c r="V114" s="3">
        <f t="shared" si="6"/>
        <v>3.8765746171654708E-2</v>
      </c>
      <c r="W114" s="3">
        <f t="shared" si="7"/>
        <v>0.11637895510276224</v>
      </c>
      <c r="X114" s="3">
        <f t="shared" si="8"/>
        <v>0.41233039798678461</v>
      </c>
      <c r="Y114" s="3">
        <f t="shared" si="9"/>
        <v>0.21461314037061813</v>
      </c>
      <c r="Z114" s="3">
        <f t="shared" si="10"/>
        <v>7.0353141718260251E-2</v>
      </c>
      <c r="AA114" s="3">
        <f t="shared" si="11"/>
        <v>2.8407299611390675E-2</v>
      </c>
      <c r="AB114" s="3">
        <f t="shared" si="12"/>
        <v>0.11915131903852939</v>
      </c>
      <c r="AC114" s="3">
        <f t="shared" si="13"/>
        <v>0</v>
      </c>
    </row>
    <row r="115" spans="1:29" x14ac:dyDescent="0.35">
      <c r="A115" s="2">
        <v>36219</v>
      </c>
      <c r="B115" s="3" t="e">
        <f>STDEV(rets_1M!B80:B115)*SQRT(12)</f>
        <v>#VALUE!</v>
      </c>
      <c r="C115" s="3">
        <f>STDEV(rets_1M!C80:C115)*SQRT(12)</f>
        <v>0.10794250289580729</v>
      </c>
      <c r="D115" s="3">
        <f>STDEV(rets_1M!D80:D115)*SQRT(12)</f>
        <v>5.4099730589599312E-2</v>
      </c>
      <c r="E115" s="3">
        <f>STDEV(rets_1M!E80:E115)*SQRT(12)</f>
        <v>5.5249200135252169E-2</v>
      </c>
      <c r="F115" s="3" t="e">
        <f>STDEV(rets_1M!F80:F115)*SQRT(12)</f>
        <v>#VALUE!</v>
      </c>
      <c r="G115" s="3" t="e">
        <f>STDEV(rets_1M!G80:G115)*SQRT(12)</f>
        <v>#VALUE!</v>
      </c>
      <c r="H115" s="3" t="e">
        <f>STDEV(rets_1M!H80:H115)*SQRT(12)</f>
        <v>#VALUE!</v>
      </c>
      <c r="I115" s="3">
        <f>STDEV(rets_1M!M80:M115)*SQRT(12)</f>
        <v>9.12207933353857E-2</v>
      </c>
      <c r="L115" t="e">
        <f>1/B115</f>
        <v>#VALUE!</v>
      </c>
      <c r="M115">
        <f>1/C115</f>
        <v>9.2641913349485812</v>
      </c>
      <c r="N115">
        <f>1/D115</f>
        <v>18.48438040451629</v>
      </c>
      <c r="O115">
        <f>1/E115</f>
        <v>18.099809545694082</v>
      </c>
      <c r="P115" t="e">
        <f>1/F115</f>
        <v>#VALUE!</v>
      </c>
      <c r="Q115" t="e">
        <f>1/G115</f>
        <v>#VALUE!</v>
      </c>
      <c r="R115" t="e">
        <f>1/H115</f>
        <v>#VALUE!</v>
      </c>
      <c r="S115">
        <f>1/I115</f>
        <v>10.962412882371714</v>
      </c>
      <c r="V115" s="3">
        <f t="shared" si="6"/>
        <v>3.8765746171654708E-2</v>
      </c>
      <c r="W115" s="3">
        <f t="shared" si="7"/>
        <v>0.11637895510276224</v>
      </c>
      <c r="X115" s="3">
        <f t="shared" si="8"/>
        <v>0.41233039798678461</v>
      </c>
      <c r="Y115" s="3">
        <f t="shared" si="9"/>
        <v>0.21461314037061813</v>
      </c>
      <c r="Z115" s="3">
        <f t="shared" si="10"/>
        <v>7.0353141718260251E-2</v>
      </c>
      <c r="AA115" s="3">
        <f t="shared" si="11"/>
        <v>2.8407299611390675E-2</v>
      </c>
      <c r="AB115" s="3">
        <f t="shared" si="12"/>
        <v>0.11915131903852939</v>
      </c>
      <c r="AC115" s="3">
        <f t="shared" si="13"/>
        <v>0</v>
      </c>
    </row>
    <row r="116" spans="1:29" x14ac:dyDescent="0.35">
      <c r="A116" s="2">
        <v>36250</v>
      </c>
      <c r="B116" s="3" t="e">
        <f>STDEV(rets_1M!B81:B116)*SQRT(12)</f>
        <v>#VALUE!</v>
      </c>
      <c r="C116" s="3">
        <f>STDEV(rets_1M!C81:C116)*SQRT(12)</f>
        <v>0.10835232975821872</v>
      </c>
      <c r="D116" s="3">
        <f>STDEV(rets_1M!D81:D116)*SQRT(12)</f>
        <v>5.4433422789560357E-2</v>
      </c>
      <c r="E116" s="3">
        <f>STDEV(rets_1M!E81:E116)*SQRT(12)</f>
        <v>5.4195070842972724E-2</v>
      </c>
      <c r="F116" s="3" t="e">
        <f>STDEV(rets_1M!F81:F116)*SQRT(12)</f>
        <v>#VALUE!</v>
      </c>
      <c r="G116" s="3" t="e">
        <f>STDEV(rets_1M!G81:G116)*SQRT(12)</f>
        <v>#VALUE!</v>
      </c>
      <c r="H116" s="3" t="e">
        <f>STDEV(rets_1M!H81:H116)*SQRT(12)</f>
        <v>#VALUE!</v>
      </c>
      <c r="I116" s="3">
        <f>STDEV(rets_1M!M81:M116)*SQRT(12)</f>
        <v>9.1773307377703658E-2</v>
      </c>
      <c r="L116" t="e">
        <f>1/B116</f>
        <v>#VALUE!</v>
      </c>
      <c r="M116">
        <f>1/C116</f>
        <v>9.2291508842628112</v>
      </c>
      <c r="N116">
        <f>1/D116</f>
        <v>18.371065950895659</v>
      </c>
      <c r="O116">
        <f>1/E116</f>
        <v>18.451862585389836</v>
      </c>
      <c r="P116" t="e">
        <f>1/F116</f>
        <v>#VALUE!</v>
      </c>
      <c r="Q116" t="e">
        <f>1/G116</f>
        <v>#VALUE!</v>
      </c>
      <c r="R116" t="e">
        <f>1/H116</f>
        <v>#VALUE!</v>
      </c>
      <c r="S116">
        <f>1/I116</f>
        <v>10.896414530255344</v>
      </c>
      <c r="V116" s="3">
        <f t="shared" si="6"/>
        <v>3.8765746171654708E-2</v>
      </c>
      <c r="W116" s="3">
        <f t="shared" si="7"/>
        <v>0.11637895510276224</v>
      </c>
      <c r="X116" s="3">
        <f t="shared" si="8"/>
        <v>0.41233039798678461</v>
      </c>
      <c r="Y116" s="3">
        <f t="shared" si="9"/>
        <v>0.21461314037061813</v>
      </c>
      <c r="Z116" s="3">
        <f t="shared" si="10"/>
        <v>7.0353141718260251E-2</v>
      </c>
      <c r="AA116" s="3">
        <f t="shared" si="11"/>
        <v>2.8407299611390675E-2</v>
      </c>
      <c r="AB116" s="3">
        <f t="shared" si="12"/>
        <v>0.11915131903852939</v>
      </c>
      <c r="AC116" s="3">
        <f t="shared" si="13"/>
        <v>0</v>
      </c>
    </row>
    <row r="117" spans="1:29" x14ac:dyDescent="0.35">
      <c r="A117" s="2">
        <v>36280</v>
      </c>
      <c r="B117" s="3" t="e">
        <f>STDEV(rets_1M!B82:B117)*SQRT(12)</f>
        <v>#VALUE!</v>
      </c>
      <c r="C117" s="3">
        <f>STDEV(rets_1M!C82:C117)*SQRT(12)</f>
        <v>0.1100280209426447</v>
      </c>
      <c r="D117" s="3">
        <f>STDEV(rets_1M!D82:D117)*SQRT(12)</f>
        <v>5.40904137838807E-2</v>
      </c>
      <c r="E117" s="3">
        <f>STDEV(rets_1M!E82:E117)*SQRT(12)</f>
        <v>5.347862688040686E-2</v>
      </c>
      <c r="F117" s="3" t="e">
        <f>STDEV(rets_1M!F82:F117)*SQRT(12)</f>
        <v>#VALUE!</v>
      </c>
      <c r="G117" s="3" t="e">
        <f>STDEV(rets_1M!G82:G117)*SQRT(12)</f>
        <v>#VALUE!</v>
      </c>
      <c r="H117" s="3" t="e">
        <f>STDEV(rets_1M!H82:H117)*SQRT(12)</f>
        <v>#VALUE!</v>
      </c>
      <c r="I117" s="3">
        <f>STDEV(rets_1M!M82:M117)*SQRT(12)</f>
        <v>9.2259326265507147E-2</v>
      </c>
      <c r="L117" t="e">
        <f>1/B117</f>
        <v>#VALUE!</v>
      </c>
      <c r="M117">
        <f>1/C117</f>
        <v>9.0885939002872647</v>
      </c>
      <c r="N117">
        <f>1/D117</f>
        <v>18.487564247437991</v>
      </c>
      <c r="O117">
        <f>1/E117</f>
        <v>18.699059013543469</v>
      </c>
      <c r="P117" t="e">
        <f>1/F117</f>
        <v>#VALUE!</v>
      </c>
      <c r="Q117" t="e">
        <f>1/G117</f>
        <v>#VALUE!</v>
      </c>
      <c r="R117" t="e">
        <f>1/H117</f>
        <v>#VALUE!</v>
      </c>
      <c r="S117">
        <f>1/I117</f>
        <v>10.839012601524583</v>
      </c>
      <c r="V117" s="3">
        <f t="shared" si="6"/>
        <v>3.8765746171654708E-2</v>
      </c>
      <c r="W117" s="3">
        <f t="shared" si="7"/>
        <v>0.11637895510276224</v>
      </c>
      <c r="X117" s="3">
        <f t="shared" si="8"/>
        <v>0.41233039798678461</v>
      </c>
      <c r="Y117" s="3">
        <f t="shared" si="9"/>
        <v>0.21461314037061813</v>
      </c>
      <c r="Z117" s="3">
        <f t="shared" si="10"/>
        <v>7.0353141718260251E-2</v>
      </c>
      <c r="AA117" s="3">
        <f t="shared" si="11"/>
        <v>2.8407299611390675E-2</v>
      </c>
      <c r="AB117" s="3">
        <f t="shared" si="12"/>
        <v>0.11915131903852939</v>
      </c>
      <c r="AC117" s="3">
        <f t="shared" si="13"/>
        <v>0</v>
      </c>
    </row>
    <row r="118" spans="1:29" x14ac:dyDescent="0.35">
      <c r="A118" s="2">
        <v>36311</v>
      </c>
      <c r="B118" s="3" t="e">
        <f>STDEV(rets_1M!B83:B118)*SQRT(12)</f>
        <v>#VALUE!</v>
      </c>
      <c r="C118" s="3">
        <f>STDEV(rets_1M!C83:C118)*SQRT(12)</f>
        <v>0.113583940634888</v>
      </c>
      <c r="D118" s="3">
        <f>STDEV(rets_1M!D83:D118)*SQRT(12)</f>
        <v>5.3705568870271045E-2</v>
      </c>
      <c r="E118" s="3">
        <f>STDEV(rets_1M!E83:E118)*SQRT(12)</f>
        <v>5.4896966914119716E-2</v>
      </c>
      <c r="F118" s="3" t="e">
        <f>STDEV(rets_1M!F83:F118)*SQRT(12)</f>
        <v>#VALUE!</v>
      </c>
      <c r="G118" s="3" t="e">
        <f>STDEV(rets_1M!G83:G118)*SQRT(12)</f>
        <v>#VALUE!</v>
      </c>
      <c r="H118" s="3" t="e">
        <f>STDEV(rets_1M!H83:H118)*SQRT(12)</f>
        <v>#VALUE!</v>
      </c>
      <c r="I118" s="3">
        <f>STDEV(rets_1M!M83:M118)*SQRT(12)</f>
        <v>9.4208793717121833E-2</v>
      </c>
      <c r="L118" t="e">
        <f>1/B118</f>
        <v>#VALUE!</v>
      </c>
      <c r="M118">
        <f>1/C118</f>
        <v>8.8040615109002829</v>
      </c>
      <c r="N118">
        <f>1/D118</f>
        <v>18.620042968273154</v>
      </c>
      <c r="O118">
        <f>1/E118</f>
        <v>18.21594263239334</v>
      </c>
      <c r="P118" t="e">
        <f>1/F118</f>
        <v>#VALUE!</v>
      </c>
      <c r="Q118" t="e">
        <f>1/G118</f>
        <v>#VALUE!</v>
      </c>
      <c r="R118" t="e">
        <f>1/H118</f>
        <v>#VALUE!</v>
      </c>
      <c r="S118">
        <f>1/I118</f>
        <v>10.614720351930973</v>
      </c>
      <c r="V118" s="3">
        <f t="shared" si="6"/>
        <v>3.8765746171654708E-2</v>
      </c>
      <c r="W118" s="3">
        <f t="shared" si="7"/>
        <v>0.11637895510276224</v>
      </c>
      <c r="X118" s="3">
        <f t="shared" si="8"/>
        <v>0.41233039798678461</v>
      </c>
      <c r="Y118" s="3">
        <f t="shared" si="9"/>
        <v>0.21461314037061813</v>
      </c>
      <c r="Z118" s="3">
        <f t="shared" si="10"/>
        <v>7.0353141718260251E-2</v>
      </c>
      <c r="AA118" s="3">
        <f t="shared" si="11"/>
        <v>2.8407299611390675E-2</v>
      </c>
      <c r="AB118" s="3">
        <f t="shared" si="12"/>
        <v>0.11915131903852939</v>
      </c>
      <c r="AC118" s="3">
        <f t="shared" si="13"/>
        <v>0</v>
      </c>
    </row>
    <row r="119" spans="1:29" x14ac:dyDescent="0.35">
      <c r="A119" s="2">
        <v>36341</v>
      </c>
      <c r="B119" s="3" t="e">
        <f>STDEV(rets_1M!B84:B119)*SQRT(12)</f>
        <v>#VALUE!</v>
      </c>
      <c r="C119" s="3">
        <f>STDEV(rets_1M!C84:C119)*SQRT(12)</f>
        <v>0.11349459654494613</v>
      </c>
      <c r="D119" s="3">
        <f>STDEV(rets_1M!D84:D119)*SQRT(12)</f>
        <v>5.8619990337452021E-2</v>
      </c>
      <c r="E119" s="3">
        <f>STDEV(rets_1M!E84:E119)*SQRT(12)</f>
        <v>5.4546949316989599E-2</v>
      </c>
      <c r="F119" s="3" t="e">
        <f>STDEV(rets_1M!F84:F119)*SQRT(12)</f>
        <v>#VALUE!</v>
      </c>
      <c r="G119" s="3" t="e">
        <f>STDEV(rets_1M!G84:G119)*SQRT(12)</f>
        <v>#VALUE!</v>
      </c>
      <c r="H119" s="3" t="e">
        <f>STDEV(rets_1M!H84:H119)*SQRT(12)</f>
        <v>#VALUE!</v>
      </c>
      <c r="I119" s="3">
        <f>STDEV(rets_1M!M84:M119)*SQRT(12)</f>
        <v>9.44196348146112E-2</v>
      </c>
      <c r="L119" t="e">
        <f>1/B119</f>
        <v>#VALUE!</v>
      </c>
      <c r="M119">
        <f>1/C119</f>
        <v>8.8109921568290694</v>
      </c>
      <c r="N119">
        <f>1/D119</f>
        <v>17.059027035715918</v>
      </c>
      <c r="O119">
        <f>1/E119</f>
        <v>18.332830937779551</v>
      </c>
      <c r="P119" t="e">
        <f>1/F119</f>
        <v>#VALUE!</v>
      </c>
      <c r="Q119" t="e">
        <f>1/G119</f>
        <v>#VALUE!</v>
      </c>
      <c r="R119" t="e">
        <f>1/H119</f>
        <v>#VALUE!</v>
      </c>
      <c r="S119">
        <f>1/I119</f>
        <v>10.591017450591247</v>
      </c>
      <c r="V119" s="3">
        <f t="shared" si="6"/>
        <v>3.8765746171654708E-2</v>
      </c>
      <c r="W119" s="3">
        <f t="shared" si="7"/>
        <v>0.11637895510276224</v>
      </c>
      <c r="X119" s="3">
        <f t="shared" si="8"/>
        <v>0.41233039798678461</v>
      </c>
      <c r="Y119" s="3">
        <f t="shared" si="9"/>
        <v>0.21461314037061813</v>
      </c>
      <c r="Z119" s="3">
        <f t="shared" si="10"/>
        <v>7.0353141718260251E-2</v>
      </c>
      <c r="AA119" s="3">
        <f t="shared" si="11"/>
        <v>2.8407299611390675E-2</v>
      </c>
      <c r="AB119" s="3">
        <f t="shared" si="12"/>
        <v>0.11915131903852939</v>
      </c>
      <c r="AC119" s="3">
        <f t="shared" si="13"/>
        <v>0</v>
      </c>
    </row>
    <row r="120" spans="1:29" x14ac:dyDescent="0.35">
      <c r="A120" s="2">
        <v>36372</v>
      </c>
      <c r="B120" s="3" t="e">
        <f>STDEV(rets_1M!B85:B120)*SQRT(12)</f>
        <v>#VALUE!</v>
      </c>
      <c r="C120" s="3">
        <f>STDEV(rets_1M!C85:C120)*SQRT(12)</f>
        <v>0.11247300164589047</v>
      </c>
      <c r="D120" s="3">
        <f>STDEV(rets_1M!D85:D120)*SQRT(12)</f>
        <v>5.8688161376607456E-2</v>
      </c>
      <c r="E120" s="3">
        <f>STDEV(rets_1M!E85:E120)*SQRT(12)</f>
        <v>5.4746316869117712E-2</v>
      </c>
      <c r="F120" s="3" t="e">
        <f>STDEV(rets_1M!F85:F120)*SQRT(12)</f>
        <v>#VALUE!</v>
      </c>
      <c r="G120" s="3" t="e">
        <f>STDEV(rets_1M!G85:G120)*SQRT(12)</f>
        <v>#VALUE!</v>
      </c>
      <c r="H120" s="3" t="e">
        <f>STDEV(rets_1M!H85:H120)*SQRT(12)</f>
        <v>#VALUE!</v>
      </c>
      <c r="I120" s="3">
        <f>STDEV(rets_1M!M85:M120)*SQRT(12)</f>
        <v>9.2825611603632049E-2</v>
      </c>
      <c r="L120" t="e">
        <f>1/B120</f>
        <v>#VALUE!</v>
      </c>
      <c r="M120">
        <f>1/C120</f>
        <v>8.8910226042370226</v>
      </c>
      <c r="N120">
        <f>1/D120</f>
        <v>17.039211598109301</v>
      </c>
      <c r="O120">
        <f>1/E120</f>
        <v>18.266068973931251</v>
      </c>
      <c r="P120" t="e">
        <f>1/F120</f>
        <v>#VALUE!</v>
      </c>
      <c r="Q120" t="e">
        <f>1/G120</f>
        <v>#VALUE!</v>
      </c>
      <c r="R120" t="e">
        <f>1/H120</f>
        <v>#VALUE!</v>
      </c>
      <c r="S120">
        <f>1/I120</f>
        <v>10.772888890514698</v>
      </c>
      <c r="V120" s="3">
        <f t="shared" si="6"/>
        <v>3.8765746171654708E-2</v>
      </c>
      <c r="W120" s="3">
        <f t="shared" si="7"/>
        <v>0.11637895510276224</v>
      </c>
      <c r="X120" s="3">
        <f t="shared" si="8"/>
        <v>0.41233039798678461</v>
      </c>
      <c r="Y120" s="3">
        <f t="shared" si="9"/>
        <v>0.21461314037061813</v>
      </c>
      <c r="Z120" s="3">
        <f t="shared" si="10"/>
        <v>7.0353141718260251E-2</v>
      </c>
      <c r="AA120" s="3">
        <f t="shared" si="11"/>
        <v>2.8407299611390675E-2</v>
      </c>
      <c r="AB120" s="3">
        <f t="shared" si="12"/>
        <v>0.11915131903852939</v>
      </c>
      <c r="AC120" s="3">
        <f t="shared" si="13"/>
        <v>0</v>
      </c>
    </row>
    <row r="121" spans="1:29" x14ac:dyDescent="0.35">
      <c r="A121" s="2">
        <v>36403</v>
      </c>
      <c r="B121" s="3" t="e">
        <f>STDEV(rets_1M!B86:B121)*SQRT(12)</f>
        <v>#VALUE!</v>
      </c>
      <c r="C121" s="3">
        <f>STDEV(rets_1M!C86:C121)*SQRT(12)</f>
        <v>0.11244017247702626</v>
      </c>
      <c r="D121" s="3">
        <f>STDEV(rets_1M!D86:D121)*SQRT(12)</f>
        <v>5.720387267876257E-2</v>
      </c>
      <c r="E121" s="3">
        <f>STDEV(rets_1M!E86:E121)*SQRT(12)</f>
        <v>5.4431910026983381E-2</v>
      </c>
      <c r="F121" s="3" t="e">
        <f>STDEV(rets_1M!F86:F121)*SQRT(12)</f>
        <v>#VALUE!</v>
      </c>
      <c r="G121" s="3" t="e">
        <f>STDEV(rets_1M!G86:G121)*SQRT(12)</f>
        <v>#VALUE!</v>
      </c>
      <c r="H121" s="3" t="e">
        <f>STDEV(rets_1M!H86:H121)*SQRT(12)</f>
        <v>#VALUE!</v>
      </c>
      <c r="I121" s="3">
        <f>STDEV(rets_1M!M86:M121)*SQRT(12)</f>
        <v>9.3254425943700398E-2</v>
      </c>
      <c r="L121" t="e">
        <f>1/B121</f>
        <v>#VALUE!</v>
      </c>
      <c r="M121">
        <f>1/C121</f>
        <v>8.8936185170324222</v>
      </c>
      <c r="N121">
        <f>1/D121</f>
        <v>17.481333923240804</v>
      </c>
      <c r="O121">
        <f>1/E121</f>
        <v>18.371576516500575</v>
      </c>
      <c r="P121" t="e">
        <f>1/F121</f>
        <v>#VALUE!</v>
      </c>
      <c r="Q121" t="e">
        <f>1/G121</f>
        <v>#VALUE!</v>
      </c>
      <c r="R121" t="e">
        <f>1/H121</f>
        <v>#VALUE!</v>
      </c>
      <c r="S121">
        <f>1/I121</f>
        <v>10.723351625194931</v>
      </c>
      <c r="V121" s="3">
        <f t="shared" si="6"/>
        <v>3.8765746171654708E-2</v>
      </c>
      <c r="W121" s="3">
        <f t="shared" si="7"/>
        <v>0.11637895510276224</v>
      </c>
      <c r="X121" s="3">
        <f t="shared" si="8"/>
        <v>0.41233039798678461</v>
      </c>
      <c r="Y121" s="3">
        <f t="shared" si="9"/>
        <v>0.21461314037061813</v>
      </c>
      <c r="Z121" s="3">
        <f t="shared" si="10"/>
        <v>7.0353141718260251E-2</v>
      </c>
      <c r="AA121" s="3">
        <f t="shared" si="11"/>
        <v>2.8407299611390675E-2</v>
      </c>
      <c r="AB121" s="3">
        <f t="shared" si="12"/>
        <v>0.11915131903852939</v>
      </c>
      <c r="AC121" s="3">
        <f t="shared" si="13"/>
        <v>0</v>
      </c>
    </row>
    <row r="122" spans="1:29" x14ac:dyDescent="0.35">
      <c r="A122" s="2">
        <v>36433</v>
      </c>
      <c r="B122" s="3" t="e">
        <f>STDEV(rets_1M!B87:B122)*SQRT(12)</f>
        <v>#VALUE!</v>
      </c>
      <c r="C122" s="3">
        <f>STDEV(rets_1M!C87:C122)*SQRT(12)</f>
        <v>0.15198661204341352</v>
      </c>
      <c r="D122" s="3">
        <f>STDEV(rets_1M!D87:D122)*SQRT(12)</f>
        <v>5.7613129139852857E-2</v>
      </c>
      <c r="E122" s="3">
        <f>STDEV(rets_1M!E87:E122)*SQRT(12)</f>
        <v>5.3811172400425537E-2</v>
      </c>
      <c r="F122" s="3" t="e">
        <f>STDEV(rets_1M!F87:F122)*SQRT(12)</f>
        <v>#VALUE!</v>
      </c>
      <c r="G122" s="3" t="e">
        <f>STDEV(rets_1M!G87:G122)*SQRT(12)</f>
        <v>#VALUE!</v>
      </c>
      <c r="H122" s="3" t="e">
        <f>STDEV(rets_1M!H87:H122)*SQRT(12)</f>
        <v>#VALUE!</v>
      </c>
      <c r="I122" s="3">
        <f>STDEV(rets_1M!M87:M122)*SQRT(12)</f>
        <v>9.299166165027814E-2</v>
      </c>
      <c r="L122" t="e">
        <f>1/B122</f>
        <v>#VALUE!</v>
      </c>
      <c r="M122">
        <f>1/C122</f>
        <v>6.5795268843439949</v>
      </c>
      <c r="N122">
        <f>1/D122</f>
        <v>17.357154782767523</v>
      </c>
      <c r="O122">
        <f>1/E122</f>
        <v>18.583501443876589</v>
      </c>
      <c r="P122" t="e">
        <f>1/F122</f>
        <v>#VALUE!</v>
      </c>
      <c r="Q122" t="e">
        <f>1/G122</f>
        <v>#VALUE!</v>
      </c>
      <c r="R122" t="e">
        <f>1/H122</f>
        <v>#VALUE!</v>
      </c>
      <c r="S122">
        <f>1/I122</f>
        <v>10.753652341010824</v>
      </c>
      <c r="V122" s="3">
        <f t="shared" si="6"/>
        <v>3.8765746171654708E-2</v>
      </c>
      <c r="W122" s="3">
        <f t="shared" si="7"/>
        <v>0.11637895510276224</v>
      </c>
      <c r="X122" s="3">
        <f t="shared" si="8"/>
        <v>0.41233039798678461</v>
      </c>
      <c r="Y122" s="3">
        <f t="shared" si="9"/>
        <v>0.21461314037061813</v>
      </c>
      <c r="Z122" s="3">
        <f t="shared" si="10"/>
        <v>7.0353141718260251E-2</v>
      </c>
      <c r="AA122" s="3">
        <f t="shared" si="11"/>
        <v>2.8407299611390675E-2</v>
      </c>
      <c r="AB122" s="3">
        <f t="shared" si="12"/>
        <v>0.11915131903852939</v>
      </c>
      <c r="AC122" s="3">
        <f t="shared" si="13"/>
        <v>0</v>
      </c>
    </row>
    <row r="123" spans="1:29" x14ac:dyDescent="0.35">
      <c r="A123" s="2">
        <v>36464</v>
      </c>
      <c r="B123" s="3" t="e">
        <f>STDEV(rets_1M!B88:B123)*SQRT(12)</f>
        <v>#VALUE!</v>
      </c>
      <c r="C123" s="3">
        <f>STDEV(rets_1M!C88:C123)*SQRT(12)</f>
        <v>0.15210309956420323</v>
      </c>
      <c r="D123" s="3">
        <f>STDEV(rets_1M!D88:D123)*SQRT(12)</f>
        <v>5.8188279088050465E-2</v>
      </c>
      <c r="E123" s="3">
        <f>STDEV(rets_1M!E88:E123)*SQRT(12)</f>
        <v>5.2493553324300793E-2</v>
      </c>
      <c r="F123" s="3" t="e">
        <f>STDEV(rets_1M!F88:F123)*SQRT(12)</f>
        <v>#VALUE!</v>
      </c>
      <c r="G123" s="3" t="e">
        <f>STDEV(rets_1M!G88:G123)*SQRT(12)</f>
        <v>#VALUE!</v>
      </c>
      <c r="H123" s="3" t="e">
        <f>STDEV(rets_1M!H88:H123)*SQRT(12)</f>
        <v>#VALUE!</v>
      </c>
      <c r="I123" s="3">
        <f>STDEV(rets_1M!M88:M123)*SQRT(12)</f>
        <v>9.3694316839910891E-2</v>
      </c>
      <c r="L123" t="e">
        <f>1/B123</f>
        <v>#VALUE!</v>
      </c>
      <c r="M123">
        <f>1/C123</f>
        <v>6.5744879812780974</v>
      </c>
      <c r="N123">
        <f>1/D123</f>
        <v>17.185591594602766</v>
      </c>
      <c r="O123">
        <f>1/E123</f>
        <v>19.049958264819367</v>
      </c>
      <c r="P123" t="e">
        <f>1/F123</f>
        <v>#VALUE!</v>
      </c>
      <c r="Q123" t="e">
        <f>1/G123</f>
        <v>#VALUE!</v>
      </c>
      <c r="R123" t="e">
        <f>1/H123</f>
        <v>#VALUE!</v>
      </c>
      <c r="S123">
        <f>1/I123</f>
        <v>10.673005938115031</v>
      </c>
      <c r="V123" s="3">
        <f t="shared" si="6"/>
        <v>3.8765746171654708E-2</v>
      </c>
      <c r="W123" s="3">
        <f t="shared" si="7"/>
        <v>0.11637895510276224</v>
      </c>
      <c r="X123" s="3">
        <f t="shared" si="8"/>
        <v>0.41233039798678461</v>
      </c>
      <c r="Y123" s="3">
        <f t="shared" si="9"/>
        <v>0.21461314037061813</v>
      </c>
      <c r="Z123" s="3">
        <f t="shared" si="10"/>
        <v>7.0353141718260251E-2</v>
      </c>
      <c r="AA123" s="3">
        <f t="shared" si="11"/>
        <v>2.8407299611390675E-2</v>
      </c>
      <c r="AB123" s="3">
        <f t="shared" si="12"/>
        <v>0.11915131903852939</v>
      </c>
      <c r="AC123" s="3">
        <f t="shared" si="13"/>
        <v>0</v>
      </c>
    </row>
    <row r="124" spans="1:29" x14ac:dyDescent="0.35">
      <c r="A124" s="2">
        <v>36494</v>
      </c>
      <c r="B124" s="3" t="e">
        <f>STDEV(rets_1M!B89:B124)*SQRT(12)</f>
        <v>#VALUE!</v>
      </c>
      <c r="C124" s="3">
        <f>STDEV(rets_1M!C89:C124)*SQRT(12)</f>
        <v>0.15253623858229076</v>
      </c>
      <c r="D124" s="3">
        <f>STDEV(rets_1M!D89:D124)*SQRT(12)</f>
        <v>5.8309377259246488E-2</v>
      </c>
      <c r="E124" s="3">
        <f>STDEV(rets_1M!E89:E124)*SQRT(12)</f>
        <v>5.1600097810996087E-2</v>
      </c>
      <c r="F124" s="3" t="e">
        <f>STDEV(rets_1M!F89:F124)*SQRT(12)</f>
        <v>#VALUE!</v>
      </c>
      <c r="G124" s="3" t="e">
        <f>STDEV(rets_1M!G89:G124)*SQRT(12)</f>
        <v>#VALUE!</v>
      </c>
      <c r="H124" s="3" t="e">
        <f>STDEV(rets_1M!H89:H124)*SQRT(12)</f>
        <v>#VALUE!</v>
      </c>
      <c r="I124" s="3">
        <f>STDEV(rets_1M!M89:M124)*SQRT(12)</f>
        <v>9.2427270114702004E-2</v>
      </c>
      <c r="L124" t="e">
        <f>1/B124</f>
        <v>#VALUE!</v>
      </c>
      <c r="M124">
        <f>1/C124</f>
        <v>6.5558191895528921</v>
      </c>
      <c r="N124">
        <f>1/D124</f>
        <v>17.149900187648182</v>
      </c>
      <c r="O124">
        <f>1/E124</f>
        <v>19.379808225613438</v>
      </c>
      <c r="P124" t="e">
        <f>1/F124</f>
        <v>#VALUE!</v>
      </c>
      <c r="Q124" t="e">
        <f>1/G124</f>
        <v>#VALUE!</v>
      </c>
      <c r="R124" t="e">
        <f>1/H124</f>
        <v>#VALUE!</v>
      </c>
      <c r="S124">
        <f>1/I124</f>
        <v>10.819317705250871</v>
      </c>
      <c r="V124" s="3">
        <f t="shared" si="6"/>
        <v>3.8765746171654708E-2</v>
      </c>
      <c r="W124" s="3">
        <f t="shared" si="7"/>
        <v>0.11637895510276224</v>
      </c>
      <c r="X124" s="3">
        <f t="shared" si="8"/>
        <v>0.41233039798678461</v>
      </c>
      <c r="Y124" s="3">
        <f t="shared" si="9"/>
        <v>0.21461314037061813</v>
      </c>
      <c r="Z124" s="3">
        <f t="shared" si="10"/>
        <v>7.0353141718260251E-2</v>
      </c>
      <c r="AA124" s="3">
        <f t="shared" si="11"/>
        <v>2.8407299611390675E-2</v>
      </c>
      <c r="AB124" s="3">
        <f t="shared" si="12"/>
        <v>0.11915131903852939</v>
      </c>
      <c r="AC124" s="3">
        <f t="shared" si="13"/>
        <v>0</v>
      </c>
    </row>
    <row r="125" spans="1:29" x14ac:dyDescent="0.35">
      <c r="A125" s="2">
        <v>36525</v>
      </c>
      <c r="B125" s="3" t="e">
        <f>STDEV(rets_1M!B90:B125)*SQRT(12)</f>
        <v>#VALUE!</v>
      </c>
      <c r="C125" s="3">
        <f>STDEV(rets_1M!C90:C125)*SQRT(12)</f>
        <v>0.15249581177549024</v>
      </c>
      <c r="D125" s="3">
        <f>STDEV(rets_1M!D90:D125)*SQRT(12)</f>
        <v>5.8424195674935772E-2</v>
      </c>
      <c r="E125" s="3">
        <f>STDEV(rets_1M!E90:E125)*SQRT(12)</f>
        <v>5.0965029536574516E-2</v>
      </c>
      <c r="F125" s="3" t="e">
        <f>STDEV(rets_1M!F90:F125)*SQRT(12)</f>
        <v>#VALUE!</v>
      </c>
      <c r="G125" s="3" t="e">
        <f>STDEV(rets_1M!G90:G125)*SQRT(12)</f>
        <v>#VALUE!</v>
      </c>
      <c r="H125" s="3" t="e">
        <f>STDEV(rets_1M!H90:H125)*SQRT(12)</f>
        <v>#VALUE!</v>
      </c>
      <c r="I125" s="3">
        <f>STDEV(rets_1M!M90:M125)*SQRT(12)</f>
        <v>9.3855391689830717E-2</v>
      </c>
      <c r="L125" t="e">
        <f>1/B125</f>
        <v>#VALUE!</v>
      </c>
      <c r="M125">
        <f>1/C125</f>
        <v>6.5575571444036482</v>
      </c>
      <c r="N125">
        <f>1/D125</f>
        <v>17.116196268475189</v>
      </c>
      <c r="O125">
        <f>1/E125</f>
        <v>19.621297369843777</v>
      </c>
      <c r="P125" t="e">
        <f>1/F125</f>
        <v>#VALUE!</v>
      </c>
      <c r="Q125" t="e">
        <f>1/G125</f>
        <v>#VALUE!</v>
      </c>
      <c r="R125" t="e">
        <f>1/H125</f>
        <v>#VALUE!</v>
      </c>
      <c r="S125">
        <f>1/I125</f>
        <v>10.65468889954407</v>
      </c>
      <c r="V125" s="3">
        <f t="shared" si="6"/>
        <v>3.8765746171654708E-2</v>
      </c>
      <c r="W125" s="3">
        <f t="shared" si="7"/>
        <v>0.11637895510276224</v>
      </c>
      <c r="X125" s="3">
        <f t="shared" si="8"/>
        <v>0.41233039798678461</v>
      </c>
      <c r="Y125" s="3">
        <f t="shared" si="9"/>
        <v>0.21461314037061813</v>
      </c>
      <c r="Z125" s="3">
        <f t="shared" si="10"/>
        <v>7.0353141718260251E-2</v>
      </c>
      <c r="AA125" s="3">
        <f t="shared" si="11"/>
        <v>2.8407299611390675E-2</v>
      </c>
      <c r="AB125" s="3">
        <f t="shared" si="12"/>
        <v>0.11915131903852939</v>
      </c>
      <c r="AC125" s="3">
        <f t="shared" si="13"/>
        <v>0</v>
      </c>
    </row>
    <row r="126" spans="1:29" x14ac:dyDescent="0.35">
      <c r="A126" s="2">
        <v>36556</v>
      </c>
      <c r="B126" s="3" t="e">
        <f>STDEV(rets_1M!B91:B126)*SQRT(12)</f>
        <v>#VALUE!</v>
      </c>
      <c r="C126" s="3">
        <f>STDEV(rets_1M!C91:C126)*SQRT(12)</f>
        <v>0.1486248780731618</v>
      </c>
      <c r="D126" s="3">
        <f>STDEV(rets_1M!D91:D126)*SQRT(12)</f>
        <v>5.7903161303809458E-2</v>
      </c>
      <c r="E126" s="3">
        <f>STDEV(rets_1M!E91:E126)*SQRT(12)</f>
        <v>5.1361297102303999E-2</v>
      </c>
      <c r="F126" s="3" t="e">
        <f>STDEV(rets_1M!F91:F126)*SQRT(12)</f>
        <v>#VALUE!</v>
      </c>
      <c r="G126" s="3" t="e">
        <f>STDEV(rets_1M!G91:G126)*SQRT(12)</f>
        <v>#VALUE!</v>
      </c>
      <c r="H126" s="3" t="e">
        <f>STDEV(rets_1M!H91:H126)*SQRT(12)</f>
        <v>#VALUE!</v>
      </c>
      <c r="I126" s="3">
        <f>STDEV(rets_1M!M91:M126)*SQRT(12)</f>
        <v>9.6467269815253928E-2</v>
      </c>
      <c r="L126" t="e">
        <f>1/B126</f>
        <v>#VALUE!</v>
      </c>
      <c r="M126">
        <f>1/C126</f>
        <v>6.7283486652062514</v>
      </c>
      <c r="N126">
        <f>1/D126</f>
        <v>17.270214224628351</v>
      </c>
      <c r="O126">
        <f>1/E126</f>
        <v>19.469913269677555</v>
      </c>
      <c r="P126" t="e">
        <f>1/F126</f>
        <v>#VALUE!</v>
      </c>
      <c r="Q126" t="e">
        <f>1/G126</f>
        <v>#VALUE!</v>
      </c>
      <c r="R126" t="e">
        <f>1/H126</f>
        <v>#VALUE!</v>
      </c>
      <c r="S126">
        <f>1/I126</f>
        <v>10.366210238095436</v>
      </c>
      <c r="V126" s="3">
        <f t="shared" si="6"/>
        <v>3.8765746171654708E-2</v>
      </c>
      <c r="W126" s="3">
        <f t="shared" si="7"/>
        <v>0.11637895510276224</v>
      </c>
      <c r="X126" s="3">
        <f t="shared" si="8"/>
        <v>0.41233039798678461</v>
      </c>
      <c r="Y126" s="3">
        <f t="shared" si="9"/>
        <v>0.21461314037061813</v>
      </c>
      <c r="Z126" s="3">
        <f t="shared" si="10"/>
        <v>7.0353141718260251E-2</v>
      </c>
      <c r="AA126" s="3">
        <f t="shared" si="11"/>
        <v>2.8407299611390675E-2</v>
      </c>
      <c r="AB126" s="3">
        <f t="shared" si="12"/>
        <v>0.11915131903852939</v>
      </c>
      <c r="AC126" s="3">
        <f t="shared" si="13"/>
        <v>0</v>
      </c>
    </row>
    <row r="127" spans="1:29" x14ac:dyDescent="0.35">
      <c r="A127" s="2">
        <v>36585</v>
      </c>
      <c r="B127" s="3" t="e">
        <f>STDEV(rets_1M!B92:B127)*SQRT(12)</f>
        <v>#VALUE!</v>
      </c>
      <c r="C127" s="3">
        <f>STDEV(rets_1M!C92:C127)*SQRT(12)</f>
        <v>0.14548368737526549</v>
      </c>
      <c r="D127" s="3">
        <f>STDEV(rets_1M!D92:D127)*SQRT(12)</f>
        <v>5.8465034196002616E-2</v>
      </c>
      <c r="E127" s="3">
        <f>STDEV(rets_1M!E92:E127)*SQRT(12)</f>
        <v>5.1644723277170623E-2</v>
      </c>
      <c r="F127" s="3" t="e">
        <f>STDEV(rets_1M!F92:F127)*SQRT(12)</f>
        <v>#VALUE!</v>
      </c>
      <c r="G127" s="3" t="e">
        <f>STDEV(rets_1M!G92:G127)*SQRT(12)</f>
        <v>#VALUE!</v>
      </c>
      <c r="H127" s="3" t="e">
        <f>STDEV(rets_1M!H92:H127)*SQRT(12)</f>
        <v>#VALUE!</v>
      </c>
      <c r="I127" s="3">
        <f>STDEV(rets_1M!M92:M127)*SQRT(12)</f>
        <v>9.6467859383265006E-2</v>
      </c>
      <c r="L127" t="e">
        <f>1/B127</f>
        <v>#VALUE!</v>
      </c>
      <c r="M127">
        <f>1/C127</f>
        <v>6.8736228648134725</v>
      </c>
      <c r="N127">
        <f>1/D127</f>
        <v>17.104240402007193</v>
      </c>
      <c r="O127">
        <f>1/E127</f>
        <v>19.363062410715767</v>
      </c>
      <c r="P127" t="e">
        <f>1/F127</f>
        <v>#VALUE!</v>
      </c>
      <c r="Q127" t="e">
        <f>1/G127</f>
        <v>#VALUE!</v>
      </c>
      <c r="R127" t="e">
        <f>1/H127</f>
        <v>#VALUE!</v>
      </c>
      <c r="S127">
        <f>1/I127</f>
        <v>10.366146884497754</v>
      </c>
      <c r="V127" s="3">
        <f t="shared" si="6"/>
        <v>3.8765746171654708E-2</v>
      </c>
      <c r="W127" s="3">
        <f t="shared" si="7"/>
        <v>0.11637895510276224</v>
      </c>
      <c r="X127" s="3">
        <f t="shared" si="8"/>
        <v>0.41233039798678461</v>
      </c>
      <c r="Y127" s="3">
        <f t="shared" si="9"/>
        <v>0.21461314037061813</v>
      </c>
      <c r="Z127" s="3">
        <f t="shared" si="10"/>
        <v>7.0353141718260251E-2</v>
      </c>
      <c r="AA127" s="3">
        <f t="shared" si="11"/>
        <v>2.8407299611390675E-2</v>
      </c>
      <c r="AB127" s="3">
        <f t="shared" si="12"/>
        <v>0.11915131903852939</v>
      </c>
      <c r="AC127" s="3">
        <f t="shared" si="13"/>
        <v>0</v>
      </c>
    </row>
    <row r="128" spans="1:29" x14ac:dyDescent="0.35">
      <c r="A128" s="2">
        <v>36616</v>
      </c>
      <c r="B128" s="3" t="e">
        <f>STDEV(rets_1M!B93:B128)*SQRT(12)</f>
        <v>#VALUE!</v>
      </c>
      <c r="C128" s="3">
        <f>STDEV(rets_1M!C93:C128)*SQRT(12)</f>
        <v>0.14680637005739369</v>
      </c>
      <c r="D128" s="3">
        <f>STDEV(rets_1M!D93:D128)*SQRT(12)</f>
        <v>5.8399657072562623E-2</v>
      </c>
      <c r="E128" s="3">
        <f>STDEV(rets_1M!E93:E128)*SQRT(12)</f>
        <v>5.2548785247196618E-2</v>
      </c>
      <c r="F128" s="3" t="e">
        <f>STDEV(rets_1M!F93:F128)*SQRT(12)</f>
        <v>#VALUE!</v>
      </c>
      <c r="G128" s="3" t="e">
        <f>STDEV(rets_1M!G93:G128)*SQRT(12)</f>
        <v>#VALUE!</v>
      </c>
      <c r="H128" s="3" t="e">
        <f>STDEV(rets_1M!H93:H128)*SQRT(12)</f>
        <v>#VALUE!</v>
      </c>
      <c r="I128" s="3">
        <f>STDEV(rets_1M!M93:M128)*SQRT(12)</f>
        <v>9.6638518144354257E-2</v>
      </c>
      <c r="L128" t="e">
        <f>1/B128</f>
        <v>#VALUE!</v>
      </c>
      <c r="M128">
        <f>1/C128</f>
        <v>6.8116935226247453</v>
      </c>
      <c r="N128">
        <f>1/D128</f>
        <v>17.123388220541809</v>
      </c>
      <c r="O128">
        <f>1/E128</f>
        <v>19.029935616891319</v>
      </c>
      <c r="P128" t="e">
        <f>1/F128</f>
        <v>#VALUE!</v>
      </c>
      <c r="Q128" t="e">
        <f>1/G128</f>
        <v>#VALUE!</v>
      </c>
      <c r="R128" t="e">
        <f>1/H128</f>
        <v>#VALUE!</v>
      </c>
      <c r="S128">
        <f>1/I128</f>
        <v>10.347840790628071</v>
      </c>
      <c r="V128" s="3">
        <f t="shared" si="6"/>
        <v>3.8765746171654708E-2</v>
      </c>
      <c r="W128" s="3">
        <f t="shared" si="7"/>
        <v>0.11637895510276224</v>
      </c>
      <c r="X128" s="3">
        <f t="shared" si="8"/>
        <v>0.41233039798678461</v>
      </c>
      <c r="Y128" s="3">
        <f t="shared" si="9"/>
        <v>0.21461314037061813</v>
      </c>
      <c r="Z128" s="3">
        <f t="shared" si="10"/>
        <v>7.0353141718260251E-2</v>
      </c>
      <c r="AA128" s="3">
        <f t="shared" si="11"/>
        <v>2.8407299611390675E-2</v>
      </c>
      <c r="AB128" s="3">
        <f t="shared" si="12"/>
        <v>0.11915131903852939</v>
      </c>
      <c r="AC128" s="3">
        <f t="shared" si="13"/>
        <v>0</v>
      </c>
    </row>
    <row r="129" spans="1:29" x14ac:dyDescent="0.35">
      <c r="A129" s="2">
        <v>36646</v>
      </c>
      <c r="B129" s="3" t="e">
        <f>STDEV(rets_1M!B94:B129)*SQRT(12)</f>
        <v>#VALUE!</v>
      </c>
      <c r="C129" s="3">
        <f>STDEV(rets_1M!C94:C129)*SQRT(12)</f>
        <v>0.14618563291604275</v>
      </c>
      <c r="D129" s="3">
        <f>STDEV(rets_1M!D94:D129)*SQRT(12)</f>
        <v>5.809747144076232E-2</v>
      </c>
      <c r="E129" s="3">
        <f>STDEV(rets_1M!E94:E129)*SQRT(12)</f>
        <v>5.2581472453215962E-2</v>
      </c>
      <c r="F129" s="3" t="e">
        <f>STDEV(rets_1M!F94:F129)*SQRT(12)</f>
        <v>#VALUE!</v>
      </c>
      <c r="G129" s="3" t="e">
        <f>STDEV(rets_1M!G94:G129)*SQRT(12)</f>
        <v>#VALUE!</v>
      </c>
      <c r="H129" s="3" t="e">
        <f>STDEV(rets_1M!H94:H129)*SQRT(12)</f>
        <v>#VALUE!</v>
      </c>
      <c r="I129" s="3">
        <f>STDEV(rets_1M!M94:M129)*SQRT(12)</f>
        <v>9.7224873593728126E-2</v>
      </c>
      <c r="L129" t="e">
        <f>1/B129</f>
        <v>#VALUE!</v>
      </c>
      <c r="M129">
        <f>1/C129</f>
        <v>6.8406175083861998</v>
      </c>
      <c r="N129">
        <f>1/D129</f>
        <v>17.212453058643451</v>
      </c>
      <c r="O129">
        <f>1/E129</f>
        <v>19.018105681421222</v>
      </c>
      <c r="P129" t="e">
        <f>1/F129</f>
        <v>#VALUE!</v>
      </c>
      <c r="Q129" t="e">
        <f>1/G129</f>
        <v>#VALUE!</v>
      </c>
      <c r="R129" t="e">
        <f>1/H129</f>
        <v>#VALUE!</v>
      </c>
      <c r="S129">
        <f>1/I129</f>
        <v>10.285433789080379</v>
      </c>
      <c r="V129" s="3">
        <f t="shared" si="6"/>
        <v>3.8765746171654708E-2</v>
      </c>
      <c r="W129" s="3">
        <f t="shared" si="7"/>
        <v>0.11637895510276224</v>
      </c>
      <c r="X129" s="3">
        <f t="shared" si="8"/>
        <v>0.41233039798678461</v>
      </c>
      <c r="Y129" s="3">
        <f t="shared" si="9"/>
        <v>0.21461314037061813</v>
      </c>
      <c r="Z129" s="3">
        <f t="shared" si="10"/>
        <v>7.0353141718260251E-2</v>
      </c>
      <c r="AA129" s="3">
        <f t="shared" si="11"/>
        <v>2.8407299611390675E-2</v>
      </c>
      <c r="AB129" s="3">
        <f t="shared" si="12"/>
        <v>0.11915131903852939</v>
      </c>
      <c r="AC129" s="3">
        <f t="shared" si="13"/>
        <v>0</v>
      </c>
    </row>
    <row r="130" spans="1:29" x14ac:dyDescent="0.35">
      <c r="A130" s="2">
        <v>36677</v>
      </c>
      <c r="B130" s="3" t="e">
        <f>STDEV(rets_1M!B95:B130)*SQRT(12)</f>
        <v>#VALUE!</v>
      </c>
      <c r="C130" s="3">
        <f>STDEV(rets_1M!C95:C130)*SQRT(12)</f>
        <v>0.14576084428249547</v>
      </c>
      <c r="D130" s="3">
        <f>STDEV(rets_1M!D95:D130)*SQRT(12)</f>
        <v>5.7790006720915103E-2</v>
      </c>
      <c r="E130" s="3">
        <f>STDEV(rets_1M!E95:E130)*SQRT(12)</f>
        <v>5.2526684423281678E-2</v>
      </c>
      <c r="F130" s="3" t="e">
        <f>STDEV(rets_1M!F95:F130)*SQRT(12)</f>
        <v>#VALUE!</v>
      </c>
      <c r="G130" s="3" t="e">
        <f>STDEV(rets_1M!G95:G130)*SQRT(12)</f>
        <v>#VALUE!</v>
      </c>
      <c r="H130" s="3" t="e">
        <f>STDEV(rets_1M!H95:H130)*SQRT(12)</f>
        <v>#VALUE!</v>
      </c>
      <c r="I130" s="3">
        <f>STDEV(rets_1M!M95:M130)*SQRT(12)</f>
        <v>9.7830142104697815E-2</v>
      </c>
      <c r="L130" t="e">
        <f>1/B130</f>
        <v>#VALUE!</v>
      </c>
      <c r="M130">
        <f>1/C130</f>
        <v>6.8605530169811919</v>
      </c>
      <c r="N130">
        <f>1/D130</f>
        <v>17.30402982697845</v>
      </c>
      <c r="O130">
        <f>1/E130</f>
        <v>19.037942542529198</v>
      </c>
      <c r="P130" t="e">
        <f>1/F130</f>
        <v>#VALUE!</v>
      </c>
      <c r="Q130" t="e">
        <f>1/G130</f>
        <v>#VALUE!</v>
      </c>
      <c r="R130" t="e">
        <f>1/H130</f>
        <v>#VALUE!</v>
      </c>
      <c r="S130">
        <f>1/I130</f>
        <v>10.221798501833923</v>
      </c>
      <c r="V130" s="3">
        <f t="shared" si="6"/>
        <v>3.8765746171654708E-2</v>
      </c>
      <c r="W130" s="3">
        <f t="shared" si="7"/>
        <v>0.11637895510276224</v>
      </c>
      <c r="X130" s="3">
        <f t="shared" si="8"/>
        <v>0.41233039798678461</v>
      </c>
      <c r="Y130" s="3">
        <f t="shared" si="9"/>
        <v>0.21461314037061813</v>
      </c>
      <c r="Z130" s="3">
        <f t="shared" si="10"/>
        <v>7.0353141718260251E-2</v>
      </c>
      <c r="AA130" s="3">
        <f t="shared" si="11"/>
        <v>2.8407299611390675E-2</v>
      </c>
      <c r="AB130" s="3">
        <f t="shared" si="12"/>
        <v>0.11915131903852939</v>
      </c>
      <c r="AC130" s="3">
        <f t="shared" si="13"/>
        <v>0</v>
      </c>
    </row>
    <row r="131" spans="1:29" x14ac:dyDescent="0.35">
      <c r="A131" s="2">
        <v>36707</v>
      </c>
      <c r="B131" s="3" t="e">
        <f>STDEV(rets_1M!B96:B131)*SQRT(12)</f>
        <v>#VALUE!</v>
      </c>
      <c r="C131" s="3">
        <f>STDEV(rets_1M!C96:C131)*SQRT(12)</f>
        <v>0.15028874846369236</v>
      </c>
      <c r="D131" s="3">
        <f>STDEV(rets_1M!D96:D131)*SQRT(12)</f>
        <v>5.7673669298079967E-2</v>
      </c>
      <c r="E131" s="3">
        <f>STDEV(rets_1M!E96:E131)*SQRT(12)</f>
        <v>5.3261969131318497E-2</v>
      </c>
      <c r="F131" s="3" t="e">
        <f>STDEV(rets_1M!F96:F131)*SQRT(12)</f>
        <v>#VALUE!</v>
      </c>
      <c r="G131" s="3" t="e">
        <f>STDEV(rets_1M!G96:G131)*SQRT(12)</f>
        <v>#VALUE!</v>
      </c>
      <c r="H131" s="3" t="e">
        <f>STDEV(rets_1M!H96:H131)*SQRT(12)</f>
        <v>#VALUE!</v>
      </c>
      <c r="I131" s="3">
        <f>STDEV(rets_1M!M96:M131)*SQRT(12)</f>
        <v>9.6821141290005991E-2</v>
      </c>
      <c r="L131" t="e">
        <f>1/B131</f>
        <v>#VALUE!</v>
      </c>
      <c r="M131">
        <f>1/C131</f>
        <v>6.653858058054066</v>
      </c>
      <c r="N131">
        <f>1/D131</f>
        <v>17.338934945019897</v>
      </c>
      <c r="O131">
        <f>1/E131</f>
        <v>18.775122593280003</v>
      </c>
      <c r="P131" t="e">
        <f>1/F131</f>
        <v>#VALUE!</v>
      </c>
      <c r="Q131" t="e">
        <f>1/G131</f>
        <v>#VALUE!</v>
      </c>
      <c r="R131" t="e">
        <f>1/H131</f>
        <v>#VALUE!</v>
      </c>
      <c r="S131">
        <f>1/I131</f>
        <v>10.328322788560451</v>
      </c>
      <c r="V131" s="3">
        <f t="shared" si="6"/>
        <v>3.8765746171654708E-2</v>
      </c>
      <c r="W131" s="3">
        <f t="shared" si="7"/>
        <v>0.11637895510276224</v>
      </c>
      <c r="X131" s="3">
        <f t="shared" si="8"/>
        <v>0.41233039798678461</v>
      </c>
      <c r="Y131" s="3">
        <f t="shared" si="9"/>
        <v>0.21461314037061813</v>
      </c>
      <c r="Z131" s="3">
        <f t="shared" si="10"/>
        <v>7.0353141718260251E-2</v>
      </c>
      <c r="AA131" s="3">
        <f t="shared" si="11"/>
        <v>2.8407299611390675E-2</v>
      </c>
      <c r="AB131" s="3">
        <f t="shared" si="12"/>
        <v>0.11915131903852939</v>
      </c>
      <c r="AC131" s="3">
        <f t="shared" si="13"/>
        <v>0</v>
      </c>
    </row>
    <row r="132" spans="1:29" x14ac:dyDescent="0.35">
      <c r="A132" s="2">
        <v>36738</v>
      </c>
      <c r="B132" s="3" t="e">
        <f>STDEV(rets_1M!B97:B132)*SQRT(12)</f>
        <v>#VALUE!</v>
      </c>
      <c r="C132" s="3">
        <f>STDEV(rets_1M!C97:C132)*SQRT(12)</f>
        <v>0.1516521339738843</v>
      </c>
      <c r="D132" s="3">
        <f>STDEV(rets_1M!D97:D132)*SQRT(12)</f>
        <v>5.7034270463324613E-2</v>
      </c>
      <c r="E132" s="3">
        <f>STDEV(rets_1M!E97:E132)*SQRT(12)</f>
        <v>5.0688886133238069E-2</v>
      </c>
      <c r="F132" s="3" t="e">
        <f>STDEV(rets_1M!F97:F132)*SQRT(12)</f>
        <v>#VALUE!</v>
      </c>
      <c r="G132" s="3" t="e">
        <f>STDEV(rets_1M!G97:G132)*SQRT(12)</f>
        <v>#VALUE!</v>
      </c>
      <c r="H132" s="3" t="e">
        <f>STDEV(rets_1M!H97:H132)*SQRT(12)</f>
        <v>#VALUE!</v>
      </c>
      <c r="I132" s="3">
        <f>STDEV(rets_1M!M97:M132)*SQRT(12)</f>
        <v>9.4895968944801096E-2</v>
      </c>
      <c r="L132" t="e">
        <f>1/B132</f>
        <v>#VALUE!</v>
      </c>
      <c r="M132">
        <f>1/C132</f>
        <v>6.5940384338555234</v>
      </c>
      <c r="N132">
        <f>1/D132</f>
        <v>17.533317983668105</v>
      </c>
      <c r="O132">
        <f>1/E132</f>
        <v>19.728190463121521</v>
      </c>
      <c r="P132" t="e">
        <f>1/F132</f>
        <v>#VALUE!</v>
      </c>
      <c r="Q132" t="e">
        <f>1/G132</f>
        <v>#VALUE!</v>
      </c>
      <c r="R132" t="e">
        <f>1/H132</f>
        <v>#VALUE!</v>
      </c>
      <c r="S132">
        <f>1/I132</f>
        <v>10.537855412822415</v>
      </c>
      <c r="V132" s="3">
        <f t="shared" si="6"/>
        <v>3.8765746171654708E-2</v>
      </c>
      <c r="W132" s="3">
        <f t="shared" si="7"/>
        <v>0.11637895510276224</v>
      </c>
      <c r="X132" s="3">
        <f t="shared" si="8"/>
        <v>0.41233039798678461</v>
      </c>
      <c r="Y132" s="3">
        <f t="shared" si="9"/>
        <v>0.21461314037061813</v>
      </c>
      <c r="Z132" s="3">
        <f t="shared" si="10"/>
        <v>7.0353141718260251E-2</v>
      </c>
      <c r="AA132" s="3">
        <f t="shared" si="11"/>
        <v>2.8407299611390675E-2</v>
      </c>
      <c r="AB132" s="3">
        <f t="shared" si="12"/>
        <v>0.11915131903852939</v>
      </c>
      <c r="AC132" s="3">
        <f t="shared" si="13"/>
        <v>0</v>
      </c>
    </row>
    <row r="133" spans="1:29" x14ac:dyDescent="0.35">
      <c r="A133" s="2">
        <v>36769</v>
      </c>
      <c r="B133" s="3" t="e">
        <f>STDEV(rets_1M!B98:B133)*SQRT(12)</f>
        <v>#VALUE!</v>
      </c>
      <c r="C133" s="3">
        <f>STDEV(rets_1M!C98:C133)*SQRT(12)</f>
        <v>0.151650586008621</v>
      </c>
      <c r="D133" s="3">
        <f>STDEV(rets_1M!D98:D133)*SQRT(12)</f>
        <v>5.7771231913224211E-2</v>
      </c>
      <c r="E133" s="3">
        <f>STDEV(rets_1M!E98:E133)*SQRT(12)</f>
        <v>4.9982790128072489E-2</v>
      </c>
      <c r="F133" s="3" t="e">
        <f>STDEV(rets_1M!F98:F133)*SQRT(12)</f>
        <v>#VALUE!</v>
      </c>
      <c r="G133" s="3" t="e">
        <f>STDEV(rets_1M!G98:G133)*SQRT(12)</f>
        <v>#VALUE!</v>
      </c>
      <c r="H133" s="3" t="e">
        <f>STDEV(rets_1M!H98:H133)*SQRT(12)</f>
        <v>#VALUE!</v>
      </c>
      <c r="I133" s="3">
        <f>STDEV(rets_1M!M98:M133)*SQRT(12)</f>
        <v>9.0575436470197751E-2</v>
      </c>
      <c r="L133" t="e">
        <f>1/B133</f>
        <v>#VALUE!</v>
      </c>
      <c r="M133">
        <f>1/C133</f>
        <v>6.5941057421509219</v>
      </c>
      <c r="N133">
        <f>1/D133</f>
        <v>17.309653384266738</v>
      </c>
      <c r="O133">
        <f>1/E133</f>
        <v>20.006886319024375</v>
      </c>
      <c r="P133" t="e">
        <f>1/F133</f>
        <v>#VALUE!</v>
      </c>
      <c r="Q133" t="e">
        <f>1/G133</f>
        <v>#VALUE!</v>
      </c>
      <c r="R133" t="e">
        <f>1/H133</f>
        <v>#VALUE!</v>
      </c>
      <c r="S133">
        <f>1/I133</f>
        <v>11.040520906891047</v>
      </c>
      <c r="V133" s="3">
        <f t="shared" si="6"/>
        <v>3.8765746171654708E-2</v>
      </c>
      <c r="W133" s="3">
        <f t="shared" si="7"/>
        <v>0.11637895510276224</v>
      </c>
      <c r="X133" s="3">
        <f t="shared" si="8"/>
        <v>0.41233039798678461</v>
      </c>
      <c r="Y133" s="3">
        <f t="shared" si="9"/>
        <v>0.21461314037061813</v>
      </c>
      <c r="Z133" s="3">
        <f t="shared" si="10"/>
        <v>7.0353141718260251E-2</v>
      </c>
      <c r="AA133" s="3">
        <f t="shared" si="11"/>
        <v>2.8407299611390675E-2</v>
      </c>
      <c r="AB133" s="3">
        <f t="shared" si="12"/>
        <v>0.11915131903852939</v>
      </c>
      <c r="AC133" s="3">
        <f t="shared" si="13"/>
        <v>0</v>
      </c>
    </row>
    <row r="134" spans="1:29" x14ac:dyDescent="0.35">
      <c r="A134" s="2">
        <v>36799</v>
      </c>
      <c r="B134" s="3" t="e">
        <f>STDEV(rets_1M!B99:B134)*SQRT(12)</f>
        <v>#VALUE!</v>
      </c>
      <c r="C134" s="3">
        <f>STDEV(rets_1M!C99:C134)*SQRT(12)</f>
        <v>0.15028401152530194</v>
      </c>
      <c r="D134" s="3">
        <f>STDEV(rets_1M!D99:D134)*SQRT(12)</f>
        <v>5.7511114613032085E-2</v>
      </c>
      <c r="E134" s="3">
        <f>STDEV(rets_1M!E99:E134)*SQRT(12)</f>
        <v>4.9483041063977107E-2</v>
      </c>
      <c r="F134" s="3">
        <f>STDEV(rets_1M!F99:F134)*SQRT(12)</f>
        <v>0.1720374438725368</v>
      </c>
      <c r="G134" s="3" t="e">
        <f>STDEV(rets_1M!G99:G134)*SQRT(12)</f>
        <v>#VALUE!</v>
      </c>
      <c r="H134" s="3" t="e">
        <f>STDEV(rets_1M!H99:H134)*SQRT(12)</f>
        <v>#VALUE!</v>
      </c>
      <c r="I134" s="3">
        <f>STDEV(rets_1M!M99:M134)*SQRT(12)</f>
        <v>9.1932241164439252E-2</v>
      </c>
      <c r="L134" t="e">
        <f>1/B134</f>
        <v>#VALUE!</v>
      </c>
      <c r="M134">
        <f>1/C134</f>
        <v>6.6540677870555722</v>
      </c>
      <c r="N134">
        <f>1/D134</f>
        <v>17.387943299805197</v>
      </c>
      <c r="O134">
        <f>1/E134</f>
        <v>20.208943882553424</v>
      </c>
      <c r="P134">
        <f>1/F134</f>
        <v>5.8126880840016657</v>
      </c>
      <c r="Q134" t="e">
        <f>1/G134</f>
        <v>#VALUE!</v>
      </c>
      <c r="R134" t="e">
        <f>1/H134</f>
        <v>#VALUE!</v>
      </c>
      <c r="S134">
        <f>1/I134</f>
        <v>10.877576651387182</v>
      </c>
      <c r="V134" s="3">
        <f t="shared" si="6"/>
        <v>3.8765746171654708E-2</v>
      </c>
      <c r="W134" s="3">
        <f t="shared" si="7"/>
        <v>0.11637895510276224</v>
      </c>
      <c r="X134" s="3">
        <f t="shared" si="8"/>
        <v>0.41233039798678461</v>
      </c>
      <c r="Y134" s="3">
        <f t="shared" si="9"/>
        <v>0.21461314037061813</v>
      </c>
      <c r="Z134" s="3">
        <f t="shared" si="10"/>
        <v>7.0353141718260251E-2</v>
      </c>
      <c r="AA134" s="3">
        <f t="shared" si="11"/>
        <v>2.8407299611390675E-2</v>
      </c>
      <c r="AB134" s="3">
        <f t="shared" si="12"/>
        <v>0.11915131903852939</v>
      </c>
      <c r="AC134" s="3">
        <f t="shared" si="13"/>
        <v>0</v>
      </c>
    </row>
    <row r="135" spans="1:29" x14ac:dyDescent="0.35">
      <c r="A135" s="2">
        <v>36830</v>
      </c>
      <c r="B135" s="3" t="e">
        <f>STDEV(rets_1M!B100:B135)*SQRT(12)</f>
        <v>#VALUE!</v>
      </c>
      <c r="C135" s="3">
        <f>STDEV(rets_1M!C100:C135)*SQRT(12)</f>
        <v>0.14630538051288355</v>
      </c>
      <c r="D135" s="3">
        <f>STDEV(rets_1M!D100:D135)*SQRT(12)</f>
        <v>5.7081458214315962E-2</v>
      </c>
      <c r="E135" s="3">
        <f>STDEV(rets_1M!E100:E135)*SQRT(12)</f>
        <v>4.8866411250254496E-2</v>
      </c>
      <c r="F135" s="3">
        <f>STDEV(rets_1M!F100:F135)*SQRT(12)</f>
        <v>0.17066476069951605</v>
      </c>
      <c r="G135" s="3" t="e">
        <f>STDEV(rets_1M!G100:G135)*SQRT(12)</f>
        <v>#VALUE!</v>
      </c>
      <c r="H135" s="3" t="e">
        <f>STDEV(rets_1M!H100:H135)*SQRT(12)</f>
        <v>#VALUE!</v>
      </c>
      <c r="I135" s="3">
        <f>STDEV(rets_1M!M100:M135)*SQRT(12)</f>
        <v>8.8720613591841815E-2</v>
      </c>
      <c r="L135" t="e">
        <f>1/B135</f>
        <v>#VALUE!</v>
      </c>
      <c r="M135">
        <f>1/C135</f>
        <v>6.8350186199197278</v>
      </c>
      <c r="N135">
        <f>1/D135</f>
        <v>17.518823647522044</v>
      </c>
      <c r="O135">
        <f>1/E135</f>
        <v>20.463954164319606</v>
      </c>
      <c r="P135">
        <f>1/F135</f>
        <v>5.8594404369198854</v>
      </c>
      <c r="Q135" t="e">
        <f>1/G135</f>
        <v>#VALUE!</v>
      </c>
      <c r="R135" t="e">
        <f>1/H135</f>
        <v>#VALUE!</v>
      </c>
      <c r="S135">
        <f>1/I135</f>
        <v>11.271337736689793</v>
      </c>
      <c r="V135" s="3">
        <f t="shared" si="6"/>
        <v>3.8765746171654708E-2</v>
      </c>
      <c r="W135" s="3">
        <f t="shared" si="7"/>
        <v>0.11637895510276224</v>
      </c>
      <c r="X135" s="3">
        <f t="shared" si="8"/>
        <v>0.41233039798678461</v>
      </c>
      <c r="Y135" s="3">
        <f t="shared" si="9"/>
        <v>0.21461314037061813</v>
      </c>
      <c r="Z135" s="3">
        <f t="shared" si="10"/>
        <v>7.0353141718260251E-2</v>
      </c>
      <c r="AA135" s="3">
        <f t="shared" si="11"/>
        <v>2.8407299611390675E-2</v>
      </c>
      <c r="AB135" s="3">
        <f t="shared" si="12"/>
        <v>0.11915131903852939</v>
      </c>
      <c r="AC135" s="3">
        <f t="shared" si="13"/>
        <v>0</v>
      </c>
    </row>
    <row r="136" spans="1:29" x14ac:dyDescent="0.35">
      <c r="A136" s="2">
        <v>36860</v>
      </c>
      <c r="B136" s="3" t="e">
        <f>STDEV(rets_1M!B101:B136)*SQRT(12)</f>
        <v>#VALUE!</v>
      </c>
      <c r="C136" s="3">
        <f>STDEV(rets_1M!C101:C136)*SQRT(12)</f>
        <v>0.14488688064587524</v>
      </c>
      <c r="D136" s="3">
        <f>STDEV(rets_1M!D101:D136)*SQRT(12)</f>
        <v>5.7477734844442581E-2</v>
      </c>
      <c r="E136" s="3">
        <f>STDEV(rets_1M!E101:E136)*SQRT(12)</f>
        <v>5.0350170510775165E-2</v>
      </c>
      <c r="F136" s="3">
        <f>STDEV(rets_1M!F101:F136)*SQRT(12)</f>
        <v>0.1781589634144051</v>
      </c>
      <c r="G136" s="3" t="e">
        <f>STDEV(rets_1M!G101:G136)*SQRT(12)</f>
        <v>#VALUE!</v>
      </c>
      <c r="H136" s="3" t="e">
        <f>STDEV(rets_1M!H101:H136)*SQRT(12)</f>
        <v>#VALUE!</v>
      </c>
      <c r="I136" s="3">
        <f>STDEV(rets_1M!M101:M136)*SQRT(12)</f>
        <v>9.1527193169818777E-2</v>
      </c>
      <c r="L136" t="e">
        <f>1/B136</f>
        <v>#VALUE!</v>
      </c>
      <c r="M136">
        <f>1/C136</f>
        <v>6.9019361555871059</v>
      </c>
      <c r="N136">
        <f>1/D136</f>
        <v>17.398041219028453</v>
      </c>
      <c r="O136">
        <f>1/E136</f>
        <v>19.860905928530975</v>
      </c>
      <c r="P136">
        <f>1/F136</f>
        <v>5.6129648536063756</v>
      </c>
      <c r="Q136" t="e">
        <f>1/G136</f>
        <v>#VALUE!</v>
      </c>
      <c r="R136" t="e">
        <f>1/H136</f>
        <v>#VALUE!</v>
      </c>
      <c r="S136">
        <f>1/I136</f>
        <v>10.925714701472474</v>
      </c>
      <c r="V136" s="3">
        <f t="shared" si="6"/>
        <v>3.8765746171654708E-2</v>
      </c>
      <c r="W136" s="3">
        <f t="shared" si="7"/>
        <v>0.11637895510276224</v>
      </c>
      <c r="X136" s="3">
        <f t="shared" si="8"/>
        <v>0.41233039798678461</v>
      </c>
      <c r="Y136" s="3">
        <f t="shared" si="9"/>
        <v>0.21461314037061813</v>
      </c>
      <c r="Z136" s="3">
        <f t="shared" si="10"/>
        <v>7.0353141718260251E-2</v>
      </c>
      <c r="AA136" s="3">
        <f t="shared" si="11"/>
        <v>2.8407299611390675E-2</v>
      </c>
      <c r="AB136" s="3">
        <f t="shared" si="12"/>
        <v>0.11915131903852939</v>
      </c>
      <c r="AC136" s="3">
        <f t="shared" si="13"/>
        <v>0</v>
      </c>
    </row>
    <row r="137" spans="1:29" x14ac:dyDescent="0.35">
      <c r="A137" s="2">
        <v>36891</v>
      </c>
      <c r="B137" s="3" t="e">
        <f>STDEV(rets_1M!B102:B137)*SQRT(12)</f>
        <v>#VALUE!</v>
      </c>
      <c r="C137" s="3">
        <f>STDEV(rets_1M!C102:C137)*SQRT(12)</f>
        <v>0.14423170743735964</v>
      </c>
      <c r="D137" s="3">
        <f>STDEV(rets_1M!D102:D137)*SQRT(12)</f>
        <v>5.7495040884052197E-2</v>
      </c>
      <c r="E137" s="3">
        <f>STDEV(rets_1M!E102:E137)*SQRT(12)</f>
        <v>5.1136883970950307E-2</v>
      </c>
      <c r="F137" s="3">
        <f>STDEV(rets_1M!F102:F137)*SQRT(12)</f>
        <v>0.17822540522394456</v>
      </c>
      <c r="G137" s="3" t="e">
        <f>STDEV(rets_1M!G102:G137)*SQRT(12)</f>
        <v>#VALUE!</v>
      </c>
      <c r="H137" s="3" t="e">
        <f>STDEV(rets_1M!H102:H137)*SQRT(12)</f>
        <v>#VALUE!</v>
      </c>
      <c r="I137" s="3">
        <f>STDEV(rets_1M!M102:M137)*SQRT(12)</f>
        <v>9.1415033810994528E-2</v>
      </c>
      <c r="L137" t="e">
        <f>1/B137</f>
        <v>#VALUE!</v>
      </c>
      <c r="M137">
        <f>1/C137</f>
        <v>6.933288232993454</v>
      </c>
      <c r="N137">
        <f>1/D137</f>
        <v>17.392804398846458</v>
      </c>
      <c r="O137">
        <f>1/E137</f>
        <v>19.55535657135615</v>
      </c>
      <c r="P137">
        <f>1/F137</f>
        <v>5.6108723598831247</v>
      </c>
      <c r="Q137" t="e">
        <f>1/G137</f>
        <v>#VALUE!</v>
      </c>
      <c r="R137" t="e">
        <f>1/H137</f>
        <v>#VALUE!</v>
      </c>
      <c r="S137">
        <f>1/I137</f>
        <v>10.939119730213671</v>
      </c>
      <c r="V137" s="3">
        <f t="shared" si="6"/>
        <v>3.8765746171654708E-2</v>
      </c>
      <c r="W137" s="3">
        <f t="shared" si="7"/>
        <v>0.11637895510276224</v>
      </c>
      <c r="X137" s="3">
        <f t="shared" si="8"/>
        <v>0.41233039798678461</v>
      </c>
      <c r="Y137" s="3">
        <f t="shared" si="9"/>
        <v>0.21461314037061813</v>
      </c>
      <c r="Z137" s="3">
        <f t="shared" si="10"/>
        <v>7.0353141718260251E-2</v>
      </c>
      <c r="AA137" s="3">
        <f t="shared" si="11"/>
        <v>2.8407299611390675E-2</v>
      </c>
      <c r="AB137" s="3">
        <f t="shared" si="12"/>
        <v>0.11915131903852939</v>
      </c>
      <c r="AC137" s="3">
        <f t="shared" si="13"/>
        <v>0</v>
      </c>
    </row>
    <row r="138" spans="1:29" x14ac:dyDescent="0.35">
      <c r="A138" s="2">
        <v>36922</v>
      </c>
      <c r="B138" s="3" t="e">
        <f>STDEV(rets_1M!B103:B138)*SQRT(12)</f>
        <v>#VALUE!</v>
      </c>
      <c r="C138" s="3">
        <f>STDEV(rets_1M!C103:C138)*SQRT(12)</f>
        <v>0.14180015306262267</v>
      </c>
      <c r="D138" s="3">
        <f>STDEV(rets_1M!D103:D138)*SQRT(12)</f>
        <v>5.7536821977755045E-2</v>
      </c>
      <c r="E138" s="3">
        <f>STDEV(rets_1M!E103:E138)*SQRT(12)</f>
        <v>5.0631242350173224E-2</v>
      </c>
      <c r="F138" s="3">
        <f>STDEV(rets_1M!F103:F138)*SQRT(12)</f>
        <v>0.17868271765890101</v>
      </c>
      <c r="G138" s="3" t="e">
        <f>STDEV(rets_1M!G103:G138)*SQRT(12)</f>
        <v>#VALUE!</v>
      </c>
      <c r="H138" s="3" t="e">
        <f>STDEV(rets_1M!H103:H138)*SQRT(12)</f>
        <v>#VALUE!</v>
      </c>
      <c r="I138" s="3">
        <f>STDEV(rets_1M!M103:M138)*SQRT(12)</f>
        <v>9.1257924375480512E-2</v>
      </c>
      <c r="L138" t="e">
        <f>1/B138</f>
        <v>#VALUE!</v>
      </c>
      <c r="M138">
        <f>1/C138</f>
        <v>7.0521785654094025</v>
      </c>
      <c r="N138">
        <f>1/D138</f>
        <v>17.380174393132474</v>
      </c>
      <c r="O138">
        <f>1/E138</f>
        <v>19.750651052246571</v>
      </c>
      <c r="P138">
        <f>1/F138</f>
        <v>5.5965121479121702</v>
      </c>
      <c r="Q138" t="e">
        <f>1/G138</f>
        <v>#VALUE!</v>
      </c>
      <c r="R138" t="e">
        <f>1/H138</f>
        <v>#VALUE!</v>
      </c>
      <c r="S138">
        <f>1/I138</f>
        <v>10.957952493917157</v>
      </c>
      <c r="V138" s="3">
        <f t="shared" si="6"/>
        <v>3.8765746171654708E-2</v>
      </c>
      <c r="W138" s="3">
        <f t="shared" si="7"/>
        <v>0.11637895510276224</v>
      </c>
      <c r="X138" s="3">
        <f t="shared" si="8"/>
        <v>0.41233039798678461</v>
      </c>
      <c r="Y138" s="3">
        <f t="shared" si="9"/>
        <v>0.21461314037061813</v>
      </c>
      <c r="Z138" s="3">
        <f t="shared" si="10"/>
        <v>7.0353141718260251E-2</v>
      </c>
      <c r="AA138" s="3">
        <f t="shared" si="11"/>
        <v>2.8407299611390675E-2</v>
      </c>
      <c r="AB138" s="3">
        <f t="shared" si="12"/>
        <v>0.11915131903852939</v>
      </c>
      <c r="AC138" s="3">
        <f t="shared" si="13"/>
        <v>0</v>
      </c>
    </row>
    <row r="139" spans="1:29" x14ac:dyDescent="0.35">
      <c r="A139" s="2">
        <v>36950</v>
      </c>
      <c r="B139" s="3" t="e">
        <f>STDEV(rets_1M!B104:B139)*SQRT(12)</f>
        <v>#VALUE!</v>
      </c>
      <c r="C139" s="3">
        <f>STDEV(rets_1M!C104:C139)*SQRT(12)</f>
        <v>0.14175158270465388</v>
      </c>
      <c r="D139" s="3">
        <f>STDEV(rets_1M!D104:D139)*SQRT(12)</f>
        <v>5.7648397750991932E-2</v>
      </c>
      <c r="E139" s="3">
        <f>STDEV(rets_1M!E104:E139)*SQRT(12)</f>
        <v>5.047516618721299E-2</v>
      </c>
      <c r="F139" s="3">
        <f>STDEV(rets_1M!F104:F139)*SQRT(12)</f>
        <v>0.18485173650234185</v>
      </c>
      <c r="G139" s="3" t="e">
        <f>STDEV(rets_1M!G104:G139)*SQRT(12)</f>
        <v>#VALUE!</v>
      </c>
      <c r="H139" s="3" t="e">
        <f>STDEV(rets_1M!H104:H139)*SQRT(12)</f>
        <v>#VALUE!</v>
      </c>
      <c r="I139" s="3">
        <f>STDEV(rets_1M!M104:M139)*SQRT(12)</f>
        <v>9.400458430063402E-2</v>
      </c>
      <c r="L139" t="e">
        <f>1/B139</f>
        <v>#VALUE!</v>
      </c>
      <c r="M139">
        <f>1/C139</f>
        <v>7.0545949535078369</v>
      </c>
      <c r="N139">
        <f>1/D139</f>
        <v>17.346535879790231</v>
      </c>
      <c r="O139">
        <f>1/E139</f>
        <v>19.811722784447863</v>
      </c>
      <c r="P139">
        <f>1/F139</f>
        <v>5.40974090328511</v>
      </c>
      <c r="Q139" t="e">
        <f>1/G139</f>
        <v>#VALUE!</v>
      </c>
      <c r="R139" t="e">
        <f>1/H139</f>
        <v>#VALUE!</v>
      </c>
      <c r="S139">
        <f>1/I139</f>
        <v>10.637779076836527</v>
      </c>
      <c r="V139" s="3">
        <f t="shared" si="6"/>
        <v>3.8765746171654708E-2</v>
      </c>
      <c r="W139" s="3">
        <f t="shared" si="7"/>
        <v>0.11637895510276224</v>
      </c>
      <c r="X139" s="3">
        <f t="shared" si="8"/>
        <v>0.41233039798678461</v>
      </c>
      <c r="Y139" s="3">
        <f t="shared" si="9"/>
        <v>0.21461314037061813</v>
      </c>
      <c r="Z139" s="3">
        <f t="shared" si="10"/>
        <v>7.0353141718260251E-2</v>
      </c>
      <c r="AA139" s="3">
        <f t="shared" si="11"/>
        <v>2.8407299611390675E-2</v>
      </c>
      <c r="AB139" s="3">
        <f t="shared" si="12"/>
        <v>0.11915131903852939</v>
      </c>
      <c r="AC139" s="3">
        <f t="shared" si="13"/>
        <v>0</v>
      </c>
    </row>
    <row r="140" spans="1:29" x14ac:dyDescent="0.35">
      <c r="A140" s="2">
        <v>36981</v>
      </c>
      <c r="B140" s="3" t="e">
        <f>STDEV(rets_1M!B105:B140)*SQRT(12)</f>
        <v>#VALUE!</v>
      </c>
      <c r="C140" s="3">
        <f>STDEV(rets_1M!C105:C140)*SQRT(12)</f>
        <v>0.1428051678552156</v>
      </c>
      <c r="D140" s="3">
        <f>STDEV(rets_1M!D105:D140)*SQRT(12)</f>
        <v>5.7631143621342355E-2</v>
      </c>
      <c r="E140" s="3">
        <f>STDEV(rets_1M!E105:E140)*SQRT(12)</f>
        <v>5.0415595778191234E-2</v>
      </c>
      <c r="F140" s="3">
        <f>STDEV(rets_1M!F105:F140)*SQRT(12)</f>
        <v>0.18630015737689673</v>
      </c>
      <c r="G140" s="3" t="e">
        <f>STDEV(rets_1M!G105:G140)*SQRT(12)</f>
        <v>#VALUE!</v>
      </c>
      <c r="H140" s="3" t="e">
        <f>STDEV(rets_1M!H105:H140)*SQRT(12)</f>
        <v>#VALUE!</v>
      </c>
      <c r="I140" s="3">
        <f>STDEV(rets_1M!M105:M140)*SQRT(12)</f>
        <v>9.4263962691261513E-2</v>
      </c>
      <c r="L140" t="e">
        <f>1/B140</f>
        <v>#VALUE!</v>
      </c>
      <c r="M140">
        <f>1/C140</f>
        <v>7.002547702012154</v>
      </c>
      <c r="N140">
        <f>1/D140</f>
        <v>17.351729241577523</v>
      </c>
      <c r="O140">
        <f>1/E140</f>
        <v>19.83513205714371</v>
      </c>
      <c r="P140">
        <f>1/F140</f>
        <v>5.3676819927582677</v>
      </c>
      <c r="Q140" t="e">
        <f>1/G140</f>
        <v>#VALUE!</v>
      </c>
      <c r="R140" t="e">
        <f>1/H140</f>
        <v>#VALUE!</v>
      </c>
      <c r="S140">
        <f>1/I140</f>
        <v>10.608507975367582</v>
      </c>
      <c r="V140" s="3">
        <f t="shared" si="6"/>
        <v>3.8765746171654708E-2</v>
      </c>
      <c r="W140" s="3">
        <f t="shared" si="7"/>
        <v>0.11637895510276224</v>
      </c>
      <c r="X140" s="3">
        <f t="shared" si="8"/>
        <v>0.41233039798678461</v>
      </c>
      <c r="Y140" s="3">
        <f t="shared" si="9"/>
        <v>0.21461314037061813</v>
      </c>
      <c r="Z140" s="3">
        <f t="shared" si="10"/>
        <v>7.0353141718260251E-2</v>
      </c>
      <c r="AA140" s="3">
        <f t="shared" si="11"/>
        <v>2.8407299611390675E-2</v>
      </c>
      <c r="AB140" s="3">
        <f t="shared" si="12"/>
        <v>0.11915131903852939</v>
      </c>
      <c r="AC140" s="3">
        <f t="shared" si="13"/>
        <v>0</v>
      </c>
    </row>
    <row r="141" spans="1:29" x14ac:dyDescent="0.35">
      <c r="A141" s="2">
        <v>37011</v>
      </c>
      <c r="B141" s="3" t="e">
        <f>STDEV(rets_1M!B106:B141)*SQRT(12)</f>
        <v>#VALUE!</v>
      </c>
      <c r="C141" s="3">
        <f>STDEV(rets_1M!C106:C141)*SQRT(12)</f>
        <v>0.14309721734192127</v>
      </c>
      <c r="D141" s="3">
        <f>STDEV(rets_1M!D106:D141)*SQRT(12)</f>
        <v>5.7556848678830694E-2</v>
      </c>
      <c r="E141" s="3">
        <f>STDEV(rets_1M!E106:E141)*SQRT(12)</f>
        <v>5.2408575410344396E-2</v>
      </c>
      <c r="F141" s="3">
        <f>STDEV(rets_1M!F106:F141)*SQRT(12)</f>
        <v>0.19106780881465019</v>
      </c>
      <c r="G141" s="3" t="e">
        <f>STDEV(rets_1M!G106:G141)*SQRT(12)</f>
        <v>#VALUE!</v>
      </c>
      <c r="H141" s="3" t="e">
        <f>STDEV(rets_1M!H106:H141)*SQRT(12)</f>
        <v>#VALUE!</v>
      </c>
      <c r="I141" s="3">
        <f>STDEV(rets_1M!M106:M141)*SQRT(12)</f>
        <v>9.6306109100698062E-2</v>
      </c>
      <c r="L141" t="e">
        <f>1/B141</f>
        <v>#VALUE!</v>
      </c>
      <c r="M141">
        <f>1/C141</f>
        <v>6.988256086144335</v>
      </c>
      <c r="N141">
        <f>1/D141</f>
        <v>17.37412702318079</v>
      </c>
      <c r="O141">
        <f>1/E141</f>
        <v>19.080846830318922</v>
      </c>
      <c r="P141">
        <f>1/F141</f>
        <v>5.2337440105887927</v>
      </c>
      <c r="Q141" t="e">
        <f>1/G141</f>
        <v>#VALUE!</v>
      </c>
      <c r="R141" t="e">
        <f>1/H141</f>
        <v>#VALUE!</v>
      </c>
      <c r="S141">
        <f>1/I141</f>
        <v>10.383557277289604</v>
      </c>
      <c r="V141" s="3">
        <f t="shared" si="6"/>
        <v>3.8765746171654708E-2</v>
      </c>
      <c r="W141" s="3">
        <f t="shared" si="7"/>
        <v>0.11637895510276224</v>
      </c>
      <c r="X141" s="3">
        <f t="shared" si="8"/>
        <v>0.41233039798678461</v>
      </c>
      <c r="Y141" s="3">
        <f t="shared" si="9"/>
        <v>0.21461314037061813</v>
      </c>
      <c r="Z141" s="3">
        <f t="shared" si="10"/>
        <v>7.0353141718260251E-2</v>
      </c>
      <c r="AA141" s="3">
        <f t="shared" si="11"/>
        <v>2.8407299611390675E-2</v>
      </c>
      <c r="AB141" s="3">
        <f t="shared" si="12"/>
        <v>0.11915131903852939</v>
      </c>
      <c r="AC141" s="3">
        <f t="shared" si="13"/>
        <v>0</v>
      </c>
    </row>
    <row r="142" spans="1:29" x14ac:dyDescent="0.35">
      <c r="A142" s="2">
        <v>37042</v>
      </c>
      <c r="B142" s="3" t="e">
        <f>STDEV(rets_1M!B107:B142)*SQRT(12)</f>
        <v>#VALUE!</v>
      </c>
      <c r="C142" s="3">
        <f>STDEV(rets_1M!C107:C142)*SQRT(12)</f>
        <v>0.14115154152874948</v>
      </c>
      <c r="D142" s="3">
        <f>STDEV(rets_1M!D107:D142)*SQRT(12)</f>
        <v>5.7094943371814873E-2</v>
      </c>
      <c r="E142" s="3">
        <f>STDEV(rets_1M!E107:E142)*SQRT(12)</f>
        <v>5.2353674309869279E-2</v>
      </c>
      <c r="F142" s="3">
        <f>STDEV(rets_1M!F107:F142)*SQRT(12)</f>
        <v>0.19044591915838566</v>
      </c>
      <c r="G142" s="3" t="e">
        <f>STDEV(rets_1M!G107:G142)*SQRT(12)</f>
        <v>#VALUE!</v>
      </c>
      <c r="H142" s="3" t="e">
        <f>STDEV(rets_1M!H107:H142)*SQRT(12)</f>
        <v>#VALUE!</v>
      </c>
      <c r="I142" s="3">
        <f>STDEV(rets_1M!M107:M142)*SQRT(12)</f>
        <v>9.6386032022286586E-2</v>
      </c>
      <c r="L142" t="e">
        <f>1/B142</f>
        <v>#VALUE!</v>
      </c>
      <c r="M142">
        <f>1/C142</f>
        <v>7.084584335172293</v>
      </c>
      <c r="N142">
        <f>1/D142</f>
        <v>17.514685906381924</v>
      </c>
      <c r="O142">
        <f>1/E142</f>
        <v>19.100856113388176</v>
      </c>
      <c r="P142">
        <f>1/F142</f>
        <v>5.2508344858171689</v>
      </c>
      <c r="Q142" t="e">
        <f>1/G142</f>
        <v>#VALUE!</v>
      </c>
      <c r="R142" t="e">
        <f>1/H142</f>
        <v>#VALUE!</v>
      </c>
      <c r="S142">
        <f>1/I142</f>
        <v>10.374947272119034</v>
      </c>
      <c r="V142" s="3">
        <f t="shared" si="6"/>
        <v>3.8765746171654708E-2</v>
      </c>
      <c r="W142" s="3">
        <f t="shared" si="7"/>
        <v>0.11637895510276224</v>
      </c>
      <c r="X142" s="3">
        <f t="shared" si="8"/>
        <v>0.41233039798678461</v>
      </c>
      <c r="Y142" s="3">
        <f t="shared" si="9"/>
        <v>0.21461314037061813</v>
      </c>
      <c r="Z142" s="3">
        <f t="shared" si="10"/>
        <v>7.0353141718260251E-2</v>
      </c>
      <c r="AA142" s="3">
        <f t="shared" si="11"/>
        <v>2.8407299611390675E-2</v>
      </c>
      <c r="AB142" s="3">
        <f t="shared" si="12"/>
        <v>0.11915131903852939</v>
      </c>
      <c r="AC142" s="3">
        <f t="shared" si="13"/>
        <v>0</v>
      </c>
    </row>
    <row r="143" spans="1:29" x14ac:dyDescent="0.35">
      <c r="A143" s="2">
        <v>37072</v>
      </c>
      <c r="B143" s="3" t="e">
        <f>STDEV(rets_1M!B108:B143)*SQRT(12)</f>
        <v>#VALUE!</v>
      </c>
      <c r="C143" s="3">
        <f>STDEV(rets_1M!C108:C143)*SQRT(12)</f>
        <v>0.14144175897623734</v>
      </c>
      <c r="D143" s="3">
        <f>STDEV(rets_1M!D108:D143)*SQRT(12)</f>
        <v>5.6748767127183124E-2</v>
      </c>
      <c r="E143" s="3">
        <f>STDEV(rets_1M!E108:E143)*SQRT(12)</f>
        <v>5.2268469713299154E-2</v>
      </c>
      <c r="F143" s="3">
        <f>STDEV(rets_1M!F108:F143)*SQRT(12)</f>
        <v>0.19003651212406031</v>
      </c>
      <c r="G143" s="3" t="e">
        <f>STDEV(rets_1M!G108:G143)*SQRT(12)</f>
        <v>#VALUE!</v>
      </c>
      <c r="H143" s="3" t="e">
        <f>STDEV(rets_1M!H108:H143)*SQRT(12)</f>
        <v>#VALUE!</v>
      </c>
      <c r="I143" s="3">
        <f>STDEV(rets_1M!M108:M143)*SQRT(12)</f>
        <v>9.6615789346630246E-2</v>
      </c>
      <c r="L143" t="e">
        <f>1/B143</f>
        <v>#VALUE!</v>
      </c>
      <c r="M143">
        <f>1/C143</f>
        <v>7.0700478220721443</v>
      </c>
      <c r="N143">
        <f>1/D143</f>
        <v>17.621528195649415</v>
      </c>
      <c r="O143">
        <f>1/E143</f>
        <v>19.131993063603328</v>
      </c>
      <c r="P143">
        <f>1/F143</f>
        <v>5.2621466728834534</v>
      </c>
      <c r="Q143" t="e">
        <f>1/G143</f>
        <v>#VALUE!</v>
      </c>
      <c r="R143" t="e">
        <f>1/H143</f>
        <v>#VALUE!</v>
      </c>
      <c r="S143">
        <f>1/I143</f>
        <v>10.350275113028179</v>
      </c>
      <c r="V143" s="3">
        <f t="shared" si="6"/>
        <v>3.8765746171654708E-2</v>
      </c>
      <c r="W143" s="3">
        <f t="shared" si="7"/>
        <v>0.11637895510276224</v>
      </c>
      <c r="X143" s="3">
        <f t="shared" si="8"/>
        <v>0.41233039798678461</v>
      </c>
      <c r="Y143" s="3">
        <f t="shared" si="9"/>
        <v>0.21461314037061813</v>
      </c>
      <c r="Z143" s="3">
        <f t="shared" si="10"/>
        <v>7.0353141718260251E-2</v>
      </c>
      <c r="AA143" s="3">
        <f t="shared" si="11"/>
        <v>2.8407299611390675E-2</v>
      </c>
      <c r="AB143" s="3">
        <f t="shared" si="12"/>
        <v>0.11915131903852939</v>
      </c>
      <c r="AC143" s="3">
        <f t="shared" si="13"/>
        <v>0</v>
      </c>
    </row>
    <row r="144" spans="1:29" x14ac:dyDescent="0.35">
      <c r="A144" s="2">
        <v>37103</v>
      </c>
      <c r="B144" s="3" t="e">
        <f>STDEV(rets_1M!B109:B144)*SQRT(12)</f>
        <v>#VALUE!</v>
      </c>
      <c r="C144" s="3">
        <f>STDEV(rets_1M!C109:C144)*SQRT(12)</f>
        <v>0.14016620137615252</v>
      </c>
      <c r="D144" s="3">
        <f>STDEV(rets_1M!D109:D144)*SQRT(12)</f>
        <v>5.7019084590420481E-2</v>
      </c>
      <c r="E144" s="3">
        <f>STDEV(rets_1M!E109:E144)*SQRT(12)</f>
        <v>5.4804402091813323E-2</v>
      </c>
      <c r="F144" s="3">
        <f>STDEV(rets_1M!F109:F144)*SQRT(12)</f>
        <v>0.1899232199117846</v>
      </c>
      <c r="G144" s="3" t="e">
        <f>STDEV(rets_1M!G109:G144)*SQRT(12)</f>
        <v>#VALUE!</v>
      </c>
      <c r="H144" s="3" t="e">
        <f>STDEV(rets_1M!H109:H144)*SQRT(12)</f>
        <v>#VALUE!</v>
      </c>
      <c r="I144" s="3">
        <f>STDEV(rets_1M!M109:M144)*SQRT(12)</f>
        <v>9.6848514664742133E-2</v>
      </c>
      <c r="L144" t="e">
        <f>1/B144</f>
        <v>#VALUE!</v>
      </c>
      <c r="M144">
        <f>1/C144</f>
        <v>7.1343875355256445</v>
      </c>
      <c r="N144">
        <f>1/D144</f>
        <v>17.537987626129052</v>
      </c>
      <c r="O144">
        <f>1/E144</f>
        <v>18.24670942171231</v>
      </c>
      <c r="P144">
        <f>1/F144</f>
        <v>5.2652856268152952</v>
      </c>
      <c r="Q144" t="e">
        <f>1/G144</f>
        <v>#VALUE!</v>
      </c>
      <c r="R144" t="e">
        <f>1/H144</f>
        <v>#VALUE!</v>
      </c>
      <c r="S144">
        <f>1/I144</f>
        <v>10.325403579617847</v>
      </c>
      <c r="V144" s="3">
        <f t="shared" si="6"/>
        <v>3.8765746171654708E-2</v>
      </c>
      <c r="W144" s="3">
        <f t="shared" si="7"/>
        <v>0.11637895510276224</v>
      </c>
      <c r="X144" s="3">
        <f t="shared" si="8"/>
        <v>0.41233039798678461</v>
      </c>
      <c r="Y144" s="3">
        <f t="shared" si="9"/>
        <v>0.21461314037061813</v>
      </c>
      <c r="Z144" s="3">
        <f t="shared" si="10"/>
        <v>7.0353141718260251E-2</v>
      </c>
      <c r="AA144" s="3">
        <f t="shared" si="11"/>
        <v>2.8407299611390675E-2</v>
      </c>
      <c r="AB144" s="3">
        <f t="shared" si="12"/>
        <v>0.11915131903852939</v>
      </c>
      <c r="AC144" s="3">
        <f t="shared" si="13"/>
        <v>0</v>
      </c>
    </row>
    <row r="145" spans="1:29" x14ac:dyDescent="0.35">
      <c r="A145" s="2">
        <v>37134</v>
      </c>
      <c r="B145" s="3" t="e">
        <f>STDEV(rets_1M!B110:B145)*SQRT(12)</f>
        <v>#VALUE!</v>
      </c>
      <c r="C145" s="3">
        <f>STDEV(rets_1M!C110:C145)*SQRT(12)</f>
        <v>0.13976203491129688</v>
      </c>
      <c r="D145" s="3">
        <f>STDEV(rets_1M!D110:D145)*SQRT(12)</f>
        <v>5.6642199413317627E-2</v>
      </c>
      <c r="E145" s="3">
        <f>STDEV(rets_1M!E110:E145)*SQRT(12)</f>
        <v>5.2444113492136978E-2</v>
      </c>
      <c r="F145" s="3">
        <f>STDEV(rets_1M!F110:F145)*SQRT(12)</f>
        <v>0.17252271837657179</v>
      </c>
      <c r="G145" s="3" t="e">
        <f>STDEV(rets_1M!G110:G145)*SQRT(12)</f>
        <v>#VALUE!</v>
      </c>
      <c r="H145" s="3" t="e">
        <f>STDEV(rets_1M!H110:H145)*SQRT(12)</f>
        <v>#VALUE!</v>
      </c>
      <c r="I145" s="3">
        <f>STDEV(rets_1M!M110:M145)*SQRT(12)</f>
        <v>8.7995563122611795E-2</v>
      </c>
      <c r="L145" t="e">
        <f>1/B145</f>
        <v>#VALUE!</v>
      </c>
      <c r="M145">
        <f>1/C145</f>
        <v>7.1550188907500702</v>
      </c>
      <c r="N145">
        <f>1/D145</f>
        <v>17.654681674752933</v>
      </c>
      <c r="O145">
        <f>1/E145</f>
        <v>19.067916938855902</v>
      </c>
      <c r="P145">
        <f>1/F145</f>
        <v>5.7963380672988389</v>
      </c>
      <c r="Q145" t="e">
        <f>1/G145</f>
        <v>#VALUE!</v>
      </c>
      <c r="R145" t="e">
        <f>1/H145</f>
        <v>#VALUE!</v>
      </c>
      <c r="S145">
        <f>1/I145</f>
        <v>11.364209336402721</v>
      </c>
      <c r="V145" s="3">
        <f t="shared" si="6"/>
        <v>3.8765746171654708E-2</v>
      </c>
      <c r="W145" s="3">
        <f t="shared" si="7"/>
        <v>0.11637895510276224</v>
      </c>
      <c r="X145" s="3">
        <f t="shared" si="8"/>
        <v>0.41233039798678461</v>
      </c>
      <c r="Y145" s="3">
        <f t="shared" si="9"/>
        <v>0.21461314037061813</v>
      </c>
      <c r="Z145" s="3">
        <f t="shared" si="10"/>
        <v>7.0353141718260251E-2</v>
      </c>
      <c r="AA145" s="3">
        <f t="shared" si="11"/>
        <v>2.8407299611390675E-2</v>
      </c>
      <c r="AB145" s="3">
        <f t="shared" si="12"/>
        <v>0.11915131903852939</v>
      </c>
      <c r="AC145" s="3">
        <f t="shared" si="13"/>
        <v>0</v>
      </c>
    </row>
    <row r="146" spans="1:29" x14ac:dyDescent="0.35">
      <c r="A146" s="2">
        <v>37164</v>
      </c>
      <c r="B146" s="3" t="e">
        <f>STDEV(rets_1M!B111:B146)*SQRT(12)</f>
        <v>#VALUE!</v>
      </c>
      <c r="C146" s="3">
        <f>STDEV(rets_1M!C111:C146)*SQRT(12)</f>
        <v>0.13822823172259252</v>
      </c>
      <c r="D146" s="3">
        <f>STDEV(rets_1M!D111:D146)*SQRT(12)</f>
        <v>5.4999860938019979E-2</v>
      </c>
      <c r="E146" s="3">
        <f>STDEV(rets_1M!E111:E146)*SQRT(12)</f>
        <v>4.9557334271088438E-2</v>
      </c>
      <c r="F146" s="3">
        <f>STDEV(rets_1M!F111:F146)*SQRT(12)</f>
        <v>0.17889596878191552</v>
      </c>
      <c r="G146" s="3" t="e">
        <f>STDEV(rets_1M!G111:G146)*SQRT(12)</f>
        <v>#VALUE!</v>
      </c>
      <c r="H146" s="3" t="e">
        <f>STDEV(rets_1M!H111:H146)*SQRT(12)</f>
        <v>#VALUE!</v>
      </c>
      <c r="I146" s="3">
        <f>STDEV(rets_1M!M111:M146)*SQRT(12)</f>
        <v>9.3559297708183858E-2</v>
      </c>
      <c r="L146" t="e">
        <f>1/B146</f>
        <v>#VALUE!</v>
      </c>
      <c r="M146">
        <f>1/C146</f>
        <v>7.2344121568948374</v>
      </c>
      <c r="N146">
        <f>1/D146</f>
        <v>18.181864152836901</v>
      </c>
      <c r="O146">
        <f>1/E146</f>
        <v>20.178647917779472</v>
      </c>
      <c r="P146">
        <f>1/F146</f>
        <v>5.5898408824351851</v>
      </c>
      <c r="Q146" t="e">
        <f>1/G146</f>
        <v>#VALUE!</v>
      </c>
      <c r="R146" t="e">
        <f>1/H146</f>
        <v>#VALUE!</v>
      </c>
      <c r="S146">
        <f>1/I146</f>
        <v>10.68840857612089</v>
      </c>
      <c r="V146" s="3">
        <f t="shared" si="6"/>
        <v>3.8765746171654708E-2</v>
      </c>
      <c r="W146" s="3">
        <f t="shared" si="7"/>
        <v>0.11637895510276224</v>
      </c>
      <c r="X146" s="3">
        <f t="shared" si="8"/>
        <v>0.41233039798678461</v>
      </c>
      <c r="Y146" s="3">
        <f t="shared" si="9"/>
        <v>0.21461314037061813</v>
      </c>
      <c r="Z146" s="3">
        <f t="shared" si="10"/>
        <v>7.0353141718260251E-2</v>
      </c>
      <c r="AA146" s="3">
        <f t="shared" si="11"/>
        <v>2.8407299611390675E-2</v>
      </c>
      <c r="AB146" s="3">
        <f t="shared" si="12"/>
        <v>0.11915131903852939</v>
      </c>
      <c r="AC146" s="3">
        <f t="shared" si="13"/>
        <v>0</v>
      </c>
    </row>
    <row r="147" spans="1:29" x14ac:dyDescent="0.35">
      <c r="A147" s="2">
        <v>37195</v>
      </c>
      <c r="B147" s="3" t="e">
        <f>STDEV(rets_1M!B112:B147)*SQRT(12)</f>
        <v>#VALUE!</v>
      </c>
      <c r="C147" s="3">
        <f>STDEV(rets_1M!C112:C147)*SQRT(12)</f>
        <v>0.14018410016606789</v>
      </c>
      <c r="D147" s="3">
        <f>STDEV(rets_1M!D112:D147)*SQRT(12)</f>
        <v>5.5051297108486538E-2</v>
      </c>
      <c r="E147" s="3">
        <f>STDEV(rets_1M!E112:E147)*SQRT(12)</f>
        <v>5.1058556811252168E-2</v>
      </c>
      <c r="F147" s="3">
        <f>STDEV(rets_1M!F112:F147)*SQRT(12)</f>
        <v>0.17295629938267562</v>
      </c>
      <c r="G147" s="3" t="e">
        <f>STDEV(rets_1M!G112:G147)*SQRT(12)</f>
        <v>#VALUE!</v>
      </c>
      <c r="H147" s="3" t="e">
        <f>STDEV(rets_1M!H112:H147)*SQRT(12)</f>
        <v>#VALUE!</v>
      </c>
      <c r="I147" s="3">
        <f>STDEV(rets_1M!M112:M147)*SQRT(12)</f>
        <v>9.1510555248785583E-2</v>
      </c>
      <c r="L147" t="e">
        <f>1/B147</f>
        <v>#VALUE!</v>
      </c>
      <c r="M147">
        <f>1/C147</f>
        <v>7.1334766126497842</v>
      </c>
      <c r="N147">
        <f>1/D147</f>
        <v>18.164876261305078</v>
      </c>
      <c r="O147">
        <f>1/E147</f>
        <v>19.58535576508152</v>
      </c>
      <c r="P147">
        <f>1/F147</f>
        <v>5.7818073326571549</v>
      </c>
      <c r="Q147" t="e">
        <f>1/G147</f>
        <v>#VALUE!</v>
      </c>
      <c r="R147" t="e">
        <f>1/H147</f>
        <v>#VALUE!</v>
      </c>
      <c r="S147">
        <f>1/I147</f>
        <v>10.927701151865438</v>
      </c>
      <c r="V147" s="3">
        <f t="shared" si="6"/>
        <v>3.8765746171654708E-2</v>
      </c>
      <c r="W147" s="3">
        <f t="shared" si="7"/>
        <v>0.11637895510276224</v>
      </c>
      <c r="X147" s="3">
        <f t="shared" si="8"/>
        <v>0.41233039798678461</v>
      </c>
      <c r="Y147" s="3">
        <f t="shared" si="9"/>
        <v>0.21461314037061813</v>
      </c>
      <c r="Z147" s="3">
        <f t="shared" si="10"/>
        <v>7.0353141718260251E-2</v>
      </c>
      <c r="AA147" s="3">
        <f t="shared" si="11"/>
        <v>2.8407299611390675E-2</v>
      </c>
      <c r="AB147" s="3">
        <f t="shared" si="12"/>
        <v>0.11915131903852939</v>
      </c>
      <c r="AC147" s="3">
        <f t="shared" si="13"/>
        <v>0</v>
      </c>
    </row>
    <row r="148" spans="1:29" x14ac:dyDescent="0.35">
      <c r="A148" s="2">
        <v>37225</v>
      </c>
      <c r="B148" s="3" t="e">
        <f>STDEV(rets_1M!B113:B148)*SQRT(12)</f>
        <v>#VALUE!</v>
      </c>
      <c r="C148" s="3">
        <f>STDEV(rets_1M!C113:C148)*SQRT(12)</f>
        <v>0.14056614645705587</v>
      </c>
      <c r="D148" s="3">
        <f>STDEV(rets_1M!D113:D148)*SQRT(12)</f>
        <v>5.45148247996727E-2</v>
      </c>
      <c r="E148" s="3">
        <f>STDEV(rets_1M!E113:E148)*SQRT(12)</f>
        <v>5.372651886204742E-2</v>
      </c>
      <c r="F148" s="3">
        <f>STDEV(rets_1M!F113:F148)*SQRT(12)</f>
        <v>0.17597772715999579</v>
      </c>
      <c r="G148" s="3" t="e">
        <f>STDEV(rets_1M!G113:G148)*SQRT(12)</f>
        <v>#VALUE!</v>
      </c>
      <c r="H148" s="3" t="e">
        <f>STDEV(rets_1M!H113:H148)*SQRT(12)</f>
        <v>#VALUE!</v>
      </c>
      <c r="I148" s="3">
        <f>STDEV(rets_1M!M113:M148)*SQRT(12)</f>
        <v>8.9850359929977738E-2</v>
      </c>
      <c r="L148" t="e">
        <f>1/B148</f>
        <v>#VALUE!</v>
      </c>
      <c r="M148">
        <f>1/C148</f>
        <v>7.1140884573193333</v>
      </c>
      <c r="N148">
        <f>1/D148</f>
        <v>18.34363411557738</v>
      </c>
      <c r="O148">
        <f>1/E148</f>
        <v>18.61278231272868</v>
      </c>
      <c r="P148">
        <f>1/F148</f>
        <v>5.6825373082061565</v>
      </c>
      <c r="Q148" t="e">
        <f>1/G148</f>
        <v>#VALUE!</v>
      </c>
      <c r="R148" t="e">
        <f>1/H148</f>
        <v>#VALUE!</v>
      </c>
      <c r="S148">
        <f>1/I148</f>
        <v>11.12961596124179</v>
      </c>
      <c r="V148" s="3">
        <f t="shared" si="6"/>
        <v>3.8765746171654708E-2</v>
      </c>
      <c r="W148" s="3">
        <f t="shared" si="7"/>
        <v>0.11637895510276224</v>
      </c>
      <c r="X148" s="3">
        <f t="shared" si="8"/>
        <v>0.41233039798678461</v>
      </c>
      <c r="Y148" s="3">
        <f t="shared" si="9"/>
        <v>0.21461314037061813</v>
      </c>
      <c r="Z148" s="3">
        <f t="shared" si="10"/>
        <v>7.0353141718260251E-2</v>
      </c>
      <c r="AA148" s="3">
        <f t="shared" si="11"/>
        <v>2.8407299611390675E-2</v>
      </c>
      <c r="AB148" s="3">
        <f t="shared" si="12"/>
        <v>0.11915131903852939</v>
      </c>
      <c r="AC148" s="3">
        <f t="shared" si="13"/>
        <v>0</v>
      </c>
    </row>
    <row r="149" spans="1:29" x14ac:dyDescent="0.35">
      <c r="A149" s="2">
        <v>37256</v>
      </c>
      <c r="B149" s="3" t="e">
        <f>STDEV(rets_1M!B114:B149)*SQRT(12)</f>
        <v>#VALUE!</v>
      </c>
      <c r="C149" s="3">
        <f>STDEV(rets_1M!C114:C149)*SQRT(12)</f>
        <v>0.14069869448813177</v>
      </c>
      <c r="D149" s="3">
        <f>STDEV(rets_1M!D114:D149)*SQRT(12)</f>
        <v>4.090309515531669E-2</v>
      </c>
      <c r="E149" s="3">
        <f>STDEV(rets_1M!E114:E149)*SQRT(12)</f>
        <v>5.4749846292479282E-2</v>
      </c>
      <c r="F149" s="3">
        <f>STDEV(rets_1M!F114:F149)*SQRT(12)</f>
        <v>0.17192289334177821</v>
      </c>
      <c r="G149" s="3" t="e">
        <f>STDEV(rets_1M!G114:G149)*SQRT(12)</f>
        <v>#VALUE!</v>
      </c>
      <c r="H149" s="3" t="e">
        <f>STDEV(rets_1M!H114:H149)*SQRT(12)</f>
        <v>#VALUE!</v>
      </c>
      <c r="I149" s="3">
        <f>STDEV(rets_1M!M114:M149)*SQRT(12)</f>
        <v>8.9200205588354023E-2</v>
      </c>
      <c r="L149" t="e">
        <f>1/B149</f>
        <v>#VALUE!</v>
      </c>
      <c r="M149">
        <f>1/C149</f>
        <v>7.1073864874016444</v>
      </c>
      <c r="N149">
        <f>1/D149</f>
        <v>24.448027617538802</v>
      </c>
      <c r="O149">
        <f>1/E149</f>
        <v>18.264891460295573</v>
      </c>
      <c r="P149">
        <f>1/F149</f>
        <v>5.8165610208294147</v>
      </c>
      <c r="Q149" t="e">
        <f>1/G149</f>
        <v>#VALUE!</v>
      </c>
      <c r="R149" t="e">
        <f>1/H149</f>
        <v>#VALUE!</v>
      </c>
      <c r="S149">
        <f>1/I149</f>
        <v>11.21073649330871</v>
      </c>
      <c r="V149" s="3">
        <f t="shared" si="6"/>
        <v>3.8765746171654708E-2</v>
      </c>
      <c r="W149" s="3">
        <f t="shared" si="7"/>
        <v>0.11637895510276224</v>
      </c>
      <c r="X149" s="3">
        <f t="shared" si="8"/>
        <v>0.41233039798678461</v>
      </c>
      <c r="Y149" s="3">
        <f t="shared" si="9"/>
        <v>0.21461314037061813</v>
      </c>
      <c r="Z149" s="3">
        <f t="shared" si="10"/>
        <v>7.0353141718260251E-2</v>
      </c>
      <c r="AA149" s="3">
        <f t="shared" si="11"/>
        <v>2.8407299611390675E-2</v>
      </c>
      <c r="AB149" s="3">
        <f t="shared" si="12"/>
        <v>0.11915131903852939</v>
      </c>
      <c r="AC149" s="3">
        <f t="shared" si="13"/>
        <v>0</v>
      </c>
    </row>
    <row r="150" spans="1:29" x14ac:dyDescent="0.35">
      <c r="A150" s="2">
        <v>37287</v>
      </c>
      <c r="B150" s="3">
        <f>STDEV(rets_1M!B115:B150)*SQRT(12)</f>
        <v>0.37874005169655062</v>
      </c>
      <c r="C150" s="3">
        <f>STDEV(rets_1M!C115:C150)*SQRT(12)</f>
        <v>0.14089762728486541</v>
      </c>
      <c r="D150" s="3">
        <f>STDEV(rets_1M!D115:D150)*SQRT(12)</f>
        <v>4.2201806863572E-2</v>
      </c>
      <c r="E150" s="3">
        <f>STDEV(rets_1M!E115:E150)*SQRT(12)</f>
        <v>5.4853178166490664E-2</v>
      </c>
      <c r="F150" s="3">
        <f>STDEV(rets_1M!F115:F150)*SQRT(12)</f>
        <v>0.17083921519955686</v>
      </c>
      <c r="G150" s="3" t="e">
        <f>STDEV(rets_1M!G115:G150)*SQRT(12)</f>
        <v>#VALUE!</v>
      </c>
      <c r="H150" s="3" t="e">
        <f>STDEV(rets_1M!H115:H150)*SQRT(12)</f>
        <v>#VALUE!</v>
      </c>
      <c r="I150" s="3">
        <f>STDEV(rets_1M!M115:M150)*SQRT(12)</f>
        <v>8.8526786426613185E-2</v>
      </c>
      <c r="L150">
        <f>1/B150</f>
        <v>2.6403333777891742</v>
      </c>
      <c r="M150">
        <f>1/C150</f>
        <v>7.0973515968314356</v>
      </c>
      <c r="N150">
        <f>1/D150</f>
        <v>23.695667894807269</v>
      </c>
      <c r="O150">
        <f>1/E150</f>
        <v>18.230484238575833</v>
      </c>
      <c r="P150">
        <f>1/F150</f>
        <v>5.8534569995062462</v>
      </c>
      <c r="Q150" t="e">
        <f>1/G150</f>
        <v>#VALUE!</v>
      </c>
      <c r="R150" t="e">
        <f>1/H150</f>
        <v>#VALUE!</v>
      </c>
      <c r="S150">
        <f>1/I150</f>
        <v>11.296016046272939</v>
      </c>
      <c r="V150" s="3">
        <f t="shared" si="6"/>
        <v>3.8765746171654708E-2</v>
      </c>
      <c r="W150" s="3">
        <f t="shared" si="7"/>
        <v>0.11637895510276224</v>
      </c>
      <c r="X150" s="3">
        <f t="shared" si="8"/>
        <v>0.41233039798678461</v>
      </c>
      <c r="Y150" s="3">
        <f t="shared" si="9"/>
        <v>0.21461314037061813</v>
      </c>
      <c r="Z150" s="3">
        <f t="shared" si="10"/>
        <v>7.0353141718260251E-2</v>
      </c>
      <c r="AA150" s="3">
        <f t="shared" si="11"/>
        <v>2.8407299611390675E-2</v>
      </c>
      <c r="AB150" s="3">
        <f t="shared" si="12"/>
        <v>0.11915131903852939</v>
      </c>
      <c r="AC150" s="3">
        <f t="shared" si="13"/>
        <v>0</v>
      </c>
    </row>
    <row r="151" spans="1:29" x14ac:dyDescent="0.35">
      <c r="A151" s="2">
        <v>37315</v>
      </c>
      <c r="B151" s="3">
        <f>STDEV(rets_1M!B116:B151)*SQRT(12)</f>
        <v>0.37839241700981768</v>
      </c>
      <c r="C151" s="3">
        <f>STDEV(rets_1M!C116:C151)*SQRT(12)</f>
        <v>0.14420353825970536</v>
      </c>
      <c r="D151" s="3">
        <f>STDEV(rets_1M!D116:D151)*SQRT(12)</f>
        <v>4.1570634097898886E-2</v>
      </c>
      <c r="E151" s="3">
        <f>STDEV(rets_1M!E116:E151)*SQRT(12)</f>
        <v>4.9930994312063687E-2</v>
      </c>
      <c r="F151" s="3">
        <f>STDEV(rets_1M!F116:F151)*SQRT(12)</f>
        <v>0.17016580354411409</v>
      </c>
      <c r="G151" s="3" t="e">
        <f>STDEV(rets_1M!G116:G151)*SQRT(12)</f>
        <v>#VALUE!</v>
      </c>
      <c r="H151" s="3" t="e">
        <f>STDEV(rets_1M!H116:H151)*SQRT(12)</f>
        <v>#VALUE!</v>
      </c>
      <c r="I151" s="3">
        <f>STDEV(rets_1M!M116:M151)*SQRT(12)</f>
        <v>8.8164194360016726E-2</v>
      </c>
      <c r="L151">
        <f>1/B151</f>
        <v>2.6427590909520107</v>
      </c>
      <c r="M151">
        <f>1/C151</f>
        <v>6.9346426035610591</v>
      </c>
      <c r="N151">
        <f>1/D151</f>
        <v>24.055442542565</v>
      </c>
      <c r="O151">
        <f>1/E151</f>
        <v>20.027640422101364</v>
      </c>
      <c r="P151">
        <f>1/F151</f>
        <v>5.8766213843944159</v>
      </c>
      <c r="Q151" t="e">
        <f>1/G151</f>
        <v>#VALUE!</v>
      </c>
      <c r="R151" t="e">
        <f>1/H151</f>
        <v>#VALUE!</v>
      </c>
      <c r="S151">
        <f>1/I151</f>
        <v>11.342473066974559</v>
      </c>
      <c r="V151" s="3">
        <f t="shared" si="6"/>
        <v>3.8765746171654708E-2</v>
      </c>
      <c r="W151" s="3">
        <f t="shared" si="7"/>
        <v>0.11637895510276224</v>
      </c>
      <c r="X151" s="3">
        <f t="shared" si="8"/>
        <v>0.41233039798678461</v>
      </c>
      <c r="Y151" s="3">
        <f t="shared" si="9"/>
        <v>0.21461314037061813</v>
      </c>
      <c r="Z151" s="3">
        <f t="shared" si="10"/>
        <v>7.0353141718260251E-2</v>
      </c>
      <c r="AA151" s="3">
        <f t="shared" si="11"/>
        <v>2.8407299611390675E-2</v>
      </c>
      <c r="AB151" s="3">
        <f t="shared" si="12"/>
        <v>0.11915131903852939</v>
      </c>
      <c r="AC151" s="3">
        <f t="shared" si="13"/>
        <v>0</v>
      </c>
    </row>
    <row r="152" spans="1:29" x14ac:dyDescent="0.35">
      <c r="A152" s="2">
        <v>37346</v>
      </c>
      <c r="B152" s="3">
        <f>STDEV(rets_1M!B117:B152)*SQRT(12)</f>
        <v>0.35126835285340663</v>
      </c>
      <c r="C152" s="3">
        <f>STDEV(rets_1M!C117:C152)*SQRT(12)</f>
        <v>0.1437890665831914</v>
      </c>
      <c r="D152" s="3">
        <f>STDEV(rets_1M!D117:D152)*SQRT(12)</f>
        <v>4.0699538181173077E-2</v>
      </c>
      <c r="E152" s="3">
        <f>STDEV(rets_1M!E117:E152)*SQRT(12)</f>
        <v>5.3943933203998991E-2</v>
      </c>
      <c r="F152" s="3">
        <f>STDEV(rets_1M!F117:F152)*SQRT(12)</f>
        <v>0.1700750356678124</v>
      </c>
      <c r="G152" s="3" t="e">
        <f>STDEV(rets_1M!G117:G152)*SQRT(12)</f>
        <v>#VALUE!</v>
      </c>
      <c r="H152" s="3">
        <f>STDEV(rets_1M!H117:H152)*SQRT(12)</f>
        <v>0.11063314109441172</v>
      </c>
      <c r="I152" s="3">
        <f>STDEV(rets_1M!M117:M152)*SQRT(12)</f>
        <v>8.7272787366859492E-2</v>
      </c>
      <c r="L152">
        <f>1/B152</f>
        <v>2.8468263419600621</v>
      </c>
      <c r="M152">
        <f>1/C152</f>
        <v>6.9546316960158752</v>
      </c>
      <c r="N152">
        <f>1/D152</f>
        <v>24.570303366797987</v>
      </c>
      <c r="O152">
        <f>1/E152</f>
        <v>18.537765798765811</v>
      </c>
      <c r="P152">
        <f>1/F152</f>
        <v>5.8797576967920362</v>
      </c>
      <c r="Q152" t="e">
        <f>1/G152</f>
        <v>#VALUE!</v>
      </c>
      <c r="R152">
        <f>1/H152</f>
        <v>9.0388828348155048</v>
      </c>
      <c r="S152">
        <f>1/I152</f>
        <v>11.45832544337566</v>
      </c>
      <c r="V152" s="3">
        <f t="shared" si="6"/>
        <v>3.8765746171654708E-2</v>
      </c>
      <c r="W152" s="3">
        <f t="shared" si="7"/>
        <v>0.11637895510276224</v>
      </c>
      <c r="X152" s="3">
        <f t="shared" si="8"/>
        <v>0.41233039798678461</v>
      </c>
      <c r="Y152" s="3">
        <f t="shared" si="9"/>
        <v>0.21461314037061813</v>
      </c>
      <c r="Z152" s="3">
        <f t="shared" si="10"/>
        <v>7.0353141718260251E-2</v>
      </c>
      <c r="AA152" s="3">
        <f t="shared" si="11"/>
        <v>2.8407299611390675E-2</v>
      </c>
      <c r="AB152" s="3">
        <f t="shared" si="12"/>
        <v>0.11915131903852939</v>
      </c>
      <c r="AC152" s="3">
        <f t="shared" si="13"/>
        <v>0</v>
      </c>
    </row>
    <row r="153" spans="1:29" x14ac:dyDescent="0.35">
      <c r="A153" s="2">
        <v>37376</v>
      </c>
      <c r="B153" s="3">
        <f>STDEV(rets_1M!B118:B153)*SQRT(12)</f>
        <v>0.35130537279802554</v>
      </c>
      <c r="C153" s="3">
        <f>STDEV(rets_1M!C118:C153)*SQRT(12)</f>
        <v>0.14365551004112354</v>
      </c>
      <c r="D153" s="3">
        <f>STDEV(rets_1M!D118:D153)*SQRT(12)</f>
        <v>3.9392722352840769E-2</v>
      </c>
      <c r="E153" s="3">
        <f>STDEV(rets_1M!E118:E153)*SQRT(12)</f>
        <v>5.6389283913249599E-2</v>
      </c>
      <c r="F153" s="3">
        <f>STDEV(rets_1M!F118:F153)*SQRT(12)</f>
        <v>0.17140197039355204</v>
      </c>
      <c r="G153" s="3" t="e">
        <f>STDEV(rets_1M!G118:G153)*SQRT(12)</f>
        <v>#VALUE!</v>
      </c>
      <c r="H153" s="3">
        <f>STDEV(rets_1M!H118:H153)*SQRT(12)</f>
        <v>0.11262875083957803</v>
      </c>
      <c r="I153" s="3">
        <f>STDEV(rets_1M!M118:M153)*SQRT(12)</f>
        <v>8.6559141480340607E-2</v>
      </c>
      <c r="L153">
        <f>1/B153</f>
        <v>2.8465263483884309</v>
      </c>
      <c r="M153">
        <f>1/C153</f>
        <v>6.9610974177999516</v>
      </c>
      <c r="N153">
        <f>1/D153</f>
        <v>25.385399644203211</v>
      </c>
      <c r="O153">
        <f>1/E153</f>
        <v>17.733865915701642</v>
      </c>
      <c r="P153">
        <f>1/F153</f>
        <v>5.8342386479217447</v>
      </c>
      <c r="Q153" t="e">
        <f>1/G153</f>
        <v>#VALUE!</v>
      </c>
      <c r="R153">
        <f>1/H153</f>
        <v>8.8787276121382455</v>
      </c>
      <c r="S153">
        <f>1/I153</f>
        <v>11.55279480477658</v>
      </c>
      <c r="V153" s="3">
        <f t="shared" si="6"/>
        <v>3.8765746171654708E-2</v>
      </c>
      <c r="W153" s="3">
        <f t="shared" si="7"/>
        <v>0.11637895510276224</v>
      </c>
      <c r="X153" s="3">
        <f t="shared" si="8"/>
        <v>0.41233039798678461</v>
      </c>
      <c r="Y153" s="3">
        <f t="shared" si="9"/>
        <v>0.21461314037061813</v>
      </c>
      <c r="Z153" s="3">
        <f t="shared" si="10"/>
        <v>7.0353141718260251E-2</v>
      </c>
      <c r="AA153" s="3">
        <f t="shared" si="11"/>
        <v>2.8407299611390675E-2</v>
      </c>
      <c r="AB153" s="3">
        <f t="shared" si="12"/>
        <v>0.11915131903852939</v>
      </c>
      <c r="AC153" s="3">
        <f t="shared" si="13"/>
        <v>0</v>
      </c>
    </row>
    <row r="154" spans="1:29" x14ac:dyDescent="0.35">
      <c r="A154" s="2">
        <v>37407</v>
      </c>
      <c r="B154" s="3">
        <f>STDEV(rets_1M!B119:B154)*SQRT(12)</f>
        <v>0.34721144753163691</v>
      </c>
      <c r="C154" s="3">
        <f>STDEV(rets_1M!C119:C154)*SQRT(12)</f>
        <v>0.14259871194412405</v>
      </c>
      <c r="D154" s="3">
        <f>STDEV(rets_1M!D119:D154)*SQRT(12)</f>
        <v>3.9377153978234464E-2</v>
      </c>
      <c r="E154" s="3">
        <f>STDEV(rets_1M!E119:E154)*SQRT(12)</f>
        <v>5.4573714457131245E-2</v>
      </c>
      <c r="F154" s="3">
        <f>STDEV(rets_1M!F119:F154)*SQRT(12)</f>
        <v>0.17090314248431734</v>
      </c>
      <c r="G154" s="3" t="e">
        <f>STDEV(rets_1M!G119:G154)*SQRT(12)</f>
        <v>#VALUE!</v>
      </c>
      <c r="H154" s="3">
        <f>STDEV(rets_1M!H119:H154)*SQRT(12)</f>
        <v>0.11459860175560514</v>
      </c>
      <c r="I154" s="3">
        <f>STDEV(rets_1M!M119:M154)*SQRT(12)</f>
        <v>8.577946548686613E-2</v>
      </c>
      <c r="L154">
        <f>1/B154</f>
        <v>2.8800893723669145</v>
      </c>
      <c r="M154">
        <f>1/C154</f>
        <v>7.0126860640357016</v>
      </c>
      <c r="N154">
        <f>1/D154</f>
        <v>25.395436159574796</v>
      </c>
      <c r="O154">
        <f>1/E154</f>
        <v>18.32383978161355</v>
      </c>
      <c r="P154">
        <f>1/F154</f>
        <v>5.8512674808876817</v>
      </c>
      <c r="Q154" t="e">
        <f>1/G154</f>
        <v>#VALUE!</v>
      </c>
      <c r="R154">
        <f>1/H154</f>
        <v>8.7261099584148187</v>
      </c>
      <c r="S154">
        <f>1/I154</f>
        <v>11.657801716578801</v>
      </c>
      <c r="V154" s="3">
        <f t="shared" si="6"/>
        <v>3.8765746171654708E-2</v>
      </c>
      <c r="W154" s="3">
        <f t="shared" si="7"/>
        <v>0.11637895510276224</v>
      </c>
      <c r="X154" s="3">
        <f t="shared" si="8"/>
        <v>0.41233039798678461</v>
      </c>
      <c r="Y154" s="3">
        <f t="shared" si="9"/>
        <v>0.21461314037061813</v>
      </c>
      <c r="Z154" s="3">
        <f t="shared" si="10"/>
        <v>7.0353141718260251E-2</v>
      </c>
      <c r="AA154" s="3">
        <f t="shared" si="11"/>
        <v>2.8407299611390675E-2</v>
      </c>
      <c r="AB154" s="3">
        <f t="shared" si="12"/>
        <v>0.11915131903852939</v>
      </c>
      <c r="AC154" s="3">
        <f t="shared" si="13"/>
        <v>0</v>
      </c>
    </row>
    <row r="155" spans="1:29" x14ac:dyDescent="0.35">
      <c r="A155" s="2">
        <v>37437</v>
      </c>
      <c r="B155" s="3">
        <f>STDEV(rets_1M!B120:B155)*SQRT(12)</f>
        <v>0.34051993835623573</v>
      </c>
      <c r="C155" s="3">
        <f>STDEV(rets_1M!C120:C155)*SQRT(12)</f>
        <v>0.14359085583486314</v>
      </c>
      <c r="D155" s="3">
        <f>STDEV(rets_1M!D120:D155)*SQRT(12)</f>
        <v>3.2522253735830842E-2</v>
      </c>
      <c r="E155" s="3">
        <f>STDEV(rets_1M!E120:E155)*SQRT(12)</f>
        <v>5.5099303912069623E-2</v>
      </c>
      <c r="F155" s="3">
        <f>STDEV(rets_1M!F120:F155)*SQRT(12)</f>
        <v>0.17074431563632228</v>
      </c>
      <c r="G155" s="3" t="e">
        <f>STDEV(rets_1M!G120:G155)*SQRT(12)</f>
        <v>#VALUE!</v>
      </c>
      <c r="H155" s="3">
        <f>STDEV(rets_1M!H120:H155)*SQRT(12)</f>
        <v>0.11667117050094783</v>
      </c>
      <c r="I155" s="3">
        <f>STDEV(rets_1M!M120:M155)*SQRT(12)</f>
        <v>8.7638841008582033E-2</v>
      </c>
      <c r="L155">
        <f>1/B155</f>
        <v>2.936685601516372</v>
      </c>
      <c r="M155">
        <f>1/C155</f>
        <v>6.9642317693965925</v>
      </c>
      <c r="N155">
        <f>1/D155</f>
        <v>30.748176560047774</v>
      </c>
      <c r="O155">
        <f>1/E155</f>
        <v>18.149049606794538</v>
      </c>
      <c r="P155">
        <f>1/F155</f>
        <v>5.8567103465391792</v>
      </c>
      <c r="Q155" t="e">
        <f>1/G155</f>
        <v>#VALUE!</v>
      </c>
      <c r="R155">
        <f>1/H155</f>
        <v>8.5710976902548186</v>
      </c>
      <c r="S155">
        <f>1/I155</f>
        <v>11.410465821907378</v>
      </c>
      <c r="V155" s="3">
        <f t="shared" si="6"/>
        <v>3.8765746171654708E-2</v>
      </c>
      <c r="W155" s="3">
        <f t="shared" si="7"/>
        <v>0.11637895510276224</v>
      </c>
      <c r="X155" s="3">
        <f t="shared" si="8"/>
        <v>0.41233039798678461</v>
      </c>
      <c r="Y155" s="3">
        <f t="shared" si="9"/>
        <v>0.21461314037061813</v>
      </c>
      <c r="Z155" s="3">
        <f t="shared" si="10"/>
        <v>7.0353141718260251E-2</v>
      </c>
      <c r="AA155" s="3">
        <f t="shared" si="11"/>
        <v>2.8407299611390675E-2</v>
      </c>
      <c r="AB155" s="3">
        <f t="shared" si="12"/>
        <v>0.11915131903852939</v>
      </c>
      <c r="AC155" s="3">
        <f t="shared" si="13"/>
        <v>0</v>
      </c>
    </row>
    <row r="156" spans="1:29" x14ac:dyDescent="0.35">
      <c r="A156" s="2">
        <v>37468</v>
      </c>
      <c r="B156" s="3">
        <f>STDEV(rets_1M!B121:B156)*SQRT(12)</f>
        <v>0.33481182961193173</v>
      </c>
      <c r="C156" s="3">
        <f>STDEV(rets_1M!C121:C156)*SQRT(12)</f>
        <v>0.14414805250876439</v>
      </c>
      <c r="D156" s="3">
        <f>STDEV(rets_1M!D121:D156)*SQRT(12)</f>
        <v>3.2058262387747907E-2</v>
      </c>
      <c r="E156" s="3">
        <f>STDEV(rets_1M!E121:E156)*SQRT(12)</f>
        <v>5.6811671777897761E-2</v>
      </c>
      <c r="F156" s="3">
        <f>STDEV(rets_1M!F121:F156)*SQRT(12)</f>
        <v>0.17463734014394164</v>
      </c>
      <c r="G156" s="3" t="e">
        <f>STDEV(rets_1M!G121:G156)*SQRT(12)</f>
        <v>#VALUE!</v>
      </c>
      <c r="H156" s="3">
        <f>STDEV(rets_1M!H121:H156)*SQRT(12)</f>
        <v>0.11241979801806175</v>
      </c>
      <c r="I156" s="3">
        <f>STDEV(rets_1M!M121:M156)*SQRT(12)</f>
        <v>9.0974536193622335E-2</v>
      </c>
      <c r="L156">
        <f>1/B156</f>
        <v>2.9867522935466879</v>
      </c>
      <c r="M156">
        <f>1/C156</f>
        <v>6.9373118997858034</v>
      </c>
      <c r="N156">
        <f>1/D156</f>
        <v>31.193206540794364</v>
      </c>
      <c r="O156">
        <f>1/E156</f>
        <v>17.602016781154536</v>
      </c>
      <c r="P156">
        <f>1/F156</f>
        <v>5.7261522603113875</v>
      </c>
      <c r="Q156" t="e">
        <f>1/G156</f>
        <v>#VALUE!</v>
      </c>
      <c r="R156">
        <f>1/H156</f>
        <v>8.8952303564834416</v>
      </c>
      <c r="S156">
        <f>1/I156</f>
        <v>10.992086817257155</v>
      </c>
      <c r="V156" s="3">
        <f t="shared" si="6"/>
        <v>3.8765746171654708E-2</v>
      </c>
      <c r="W156" s="3">
        <f t="shared" si="7"/>
        <v>0.11637895510276224</v>
      </c>
      <c r="X156" s="3">
        <f t="shared" si="8"/>
        <v>0.41233039798678461</v>
      </c>
      <c r="Y156" s="3">
        <f t="shared" si="9"/>
        <v>0.21461314037061813</v>
      </c>
      <c r="Z156" s="3">
        <f t="shared" si="10"/>
        <v>7.0353141718260251E-2</v>
      </c>
      <c r="AA156" s="3">
        <f t="shared" si="11"/>
        <v>2.8407299611390675E-2</v>
      </c>
      <c r="AB156" s="3">
        <f t="shared" si="12"/>
        <v>0.11915131903852939</v>
      </c>
      <c r="AC156" s="3">
        <f t="shared" si="13"/>
        <v>0</v>
      </c>
    </row>
    <row r="157" spans="1:29" x14ac:dyDescent="0.35">
      <c r="A157" s="2">
        <v>37499</v>
      </c>
      <c r="B157" s="3">
        <f>STDEV(rets_1M!B122:B157)*SQRT(12)</f>
        <v>0.33368730663907542</v>
      </c>
      <c r="C157" s="3">
        <f>STDEV(rets_1M!C122:C157)*SQRT(12)</f>
        <v>0.14484094009096471</v>
      </c>
      <c r="D157" s="3">
        <f>STDEV(rets_1M!D122:D157)*SQRT(12)</f>
        <v>3.2363041134036069E-2</v>
      </c>
      <c r="E157" s="3">
        <f>STDEV(rets_1M!E122:E157)*SQRT(12)</f>
        <v>5.7514138975426024E-2</v>
      </c>
      <c r="F157" s="3">
        <f>STDEV(rets_1M!F122:F157)*SQRT(12)</f>
        <v>0.17492590795481933</v>
      </c>
      <c r="G157" s="3" t="e">
        <f>STDEV(rets_1M!G122:G157)*SQRT(12)</f>
        <v>#VALUE!</v>
      </c>
      <c r="H157" s="3">
        <f>STDEV(rets_1M!H122:H157)*SQRT(12)</f>
        <v>0.10927180163999621</v>
      </c>
      <c r="I157" s="3">
        <f>STDEV(rets_1M!M122:M157)*SQRT(12)</f>
        <v>9.1149912116643084E-2</v>
      </c>
      <c r="L157">
        <f>1/B157</f>
        <v>2.9968176196813658</v>
      </c>
      <c r="M157">
        <f>1/C157</f>
        <v>6.9041253071953843</v>
      </c>
      <c r="N157">
        <f>1/D157</f>
        <v>30.899444704790255</v>
      </c>
      <c r="O157">
        <f>1/E157</f>
        <v>17.387028960431252</v>
      </c>
      <c r="P157">
        <f>1/F157</f>
        <v>5.7167060711114592</v>
      </c>
      <c r="Q157" t="e">
        <f>1/G157</f>
        <v>#VALUE!</v>
      </c>
      <c r="R157">
        <f>1/H157</f>
        <v>9.1514918303861386</v>
      </c>
      <c r="S157">
        <f>1/I157</f>
        <v>10.970937621095191</v>
      </c>
      <c r="V157" s="3">
        <f>V158</f>
        <v>3.8765746171654708E-2</v>
      </c>
      <c r="W157" s="3">
        <f t="shared" ref="W157:AC172" si="14">W158</f>
        <v>0.11637895510276224</v>
      </c>
      <c r="X157" s="3">
        <f t="shared" si="14"/>
        <v>0.41233039798678461</v>
      </c>
      <c r="Y157" s="3">
        <f t="shared" si="14"/>
        <v>0.21461314037061813</v>
      </c>
      <c r="Z157" s="3">
        <f t="shared" si="14"/>
        <v>7.0353141718260251E-2</v>
      </c>
      <c r="AA157" s="3">
        <f t="shared" si="14"/>
        <v>2.8407299611390675E-2</v>
      </c>
      <c r="AB157" s="3">
        <f t="shared" si="14"/>
        <v>0.11915131903852939</v>
      </c>
      <c r="AC157" s="3">
        <f t="shared" si="14"/>
        <v>0</v>
      </c>
    </row>
    <row r="158" spans="1:29" x14ac:dyDescent="0.35">
      <c r="A158" s="2">
        <v>37529</v>
      </c>
      <c r="B158" s="3">
        <f>STDEV(rets_1M!B123:B158)*SQRT(12)</f>
        <v>0.33343668194380038</v>
      </c>
      <c r="C158" s="3">
        <f>STDEV(rets_1M!C123:C158)*SQRT(12)</f>
        <v>0.11106751873771838</v>
      </c>
      <c r="D158" s="3">
        <f>STDEV(rets_1M!D123:D158)*SQRT(12)</f>
        <v>3.1348457061772125E-2</v>
      </c>
      <c r="E158" s="3">
        <f>STDEV(rets_1M!E123:E158)*SQRT(12)</f>
        <v>6.0228939170407704E-2</v>
      </c>
      <c r="F158" s="3">
        <f>STDEV(rets_1M!F123:F158)*SQRT(12)</f>
        <v>0.18372913363721455</v>
      </c>
      <c r="G158" s="3">
        <f>STDEV(rets_1M!G123:G158)*SQRT(12)</f>
        <v>0.45502113729138588</v>
      </c>
      <c r="H158" s="3">
        <f>STDEV(rets_1M!H123:H158)*SQRT(12)</f>
        <v>0.10848324534596496</v>
      </c>
      <c r="I158" s="3">
        <f>STDEV(rets_1M!M123:M158)*SQRT(12)</f>
        <v>9.6949568275623232E-2</v>
      </c>
      <c r="L158">
        <f>1/B158</f>
        <v>2.9990701508016642</v>
      </c>
      <c r="M158">
        <f>1/C158</f>
        <v>9.0035323681035955</v>
      </c>
      <c r="N158">
        <f>1/D158</f>
        <v>31.899496617313581</v>
      </c>
      <c r="O158">
        <f>1/E158</f>
        <v>16.603314183745912</v>
      </c>
      <c r="P158">
        <f>1/F158</f>
        <v>5.4427949460348888</v>
      </c>
      <c r="Q158">
        <f>1/G158</f>
        <v>2.1977001023572695</v>
      </c>
      <c r="R158">
        <f>1/H158</f>
        <v>9.2180133145066812</v>
      </c>
      <c r="S158">
        <f>1/I158</f>
        <v>10.314641083878222</v>
      </c>
      <c r="V158" s="3">
        <f>L158/(SUM($L158:$R158))</f>
        <v>3.8765746171654708E-2</v>
      </c>
      <c r="W158" s="3">
        <f>M158/(SUM($L158:$R158))</f>
        <v>0.11637895510276224</v>
      </c>
      <c r="X158" s="3">
        <f>N158/(SUM($L158:$R158))</f>
        <v>0.41233039798678461</v>
      </c>
      <c r="Y158" s="3">
        <f>O158/(SUM($L158:$R158))</f>
        <v>0.21461314037061813</v>
      </c>
      <c r="Z158" s="3">
        <f>P158/(SUM($L158:$R158))</f>
        <v>7.0353141718260251E-2</v>
      </c>
      <c r="AA158" s="3">
        <f>Q158/(SUM($L158:$R158))</f>
        <v>2.8407299611390675E-2</v>
      </c>
      <c r="AB158" s="3">
        <f>R158/(SUM($L158:$R158))</f>
        <v>0.11915131903852939</v>
      </c>
      <c r="AC158" s="3">
        <f t="shared" si="14"/>
        <v>0</v>
      </c>
    </row>
    <row r="159" spans="1:29" x14ac:dyDescent="0.35">
      <c r="A159" s="2">
        <v>37560</v>
      </c>
      <c r="B159" s="3">
        <f>STDEV(rets_1M!B124:B159)*SQRT(12)</f>
        <v>0.33656671294529322</v>
      </c>
      <c r="C159" s="3">
        <f>STDEV(rets_1M!C124:C159)*SQRT(12)</f>
        <v>0.11168845766165676</v>
      </c>
      <c r="D159" s="3">
        <f>STDEV(rets_1M!D124:D159)*SQRT(12)</f>
        <v>2.7322436139734625E-2</v>
      </c>
      <c r="E159" s="3">
        <f>STDEV(rets_1M!E124:E159)*SQRT(12)</f>
        <v>6.0736899872614887E-2</v>
      </c>
      <c r="F159" s="3">
        <f>STDEV(rets_1M!F124:F159)*SQRT(12)</f>
        <v>0.18800554405963024</v>
      </c>
      <c r="G159" s="3">
        <f>STDEV(rets_1M!G124:G159)*SQRT(12)</f>
        <v>0.46670384178576563</v>
      </c>
      <c r="H159" s="3">
        <f>STDEV(rets_1M!H124:H159)*SQRT(12)</f>
        <v>0.10763443966939669</v>
      </c>
      <c r="I159" s="3">
        <f>STDEV(rets_1M!M124:M159)*SQRT(12)</f>
        <v>9.8638421704965937E-2</v>
      </c>
      <c r="L159">
        <f>1/B159</f>
        <v>2.9711791497412392</v>
      </c>
      <c r="M159">
        <f>1/C159</f>
        <v>8.9534766701618196</v>
      </c>
      <c r="N159">
        <f>1/D159</f>
        <v>36.599957444706568</v>
      </c>
      <c r="O159">
        <f>1/E159</f>
        <v>16.464455744322258</v>
      </c>
      <c r="P159">
        <f>1/F159</f>
        <v>5.3189920808017623</v>
      </c>
      <c r="Q159">
        <f>1/G159</f>
        <v>2.1426864543768573</v>
      </c>
      <c r="R159">
        <f>1/H159</f>
        <v>9.2907066090699075</v>
      </c>
      <c r="S159">
        <f>1/I159</f>
        <v>10.138037315632101</v>
      </c>
      <c r="V159" s="3">
        <f>L159/(SUM($L159:$R159))</f>
        <v>3.6348498818890115E-2</v>
      </c>
      <c r="W159" s="3">
        <f>M159/(SUM($L159:$R159))</f>
        <v>0.10953410069489759</v>
      </c>
      <c r="X159" s="3">
        <f>N159/(SUM($L159:$R159))</f>
        <v>0.44775270789922111</v>
      </c>
      <c r="Y159" s="3">
        <f>O159/(SUM($L159:$R159))</f>
        <v>0.2014211260967842</v>
      </c>
      <c r="Z159" s="3">
        <f>P159/(SUM($L159:$R159))</f>
        <v>6.5070925589776882E-2</v>
      </c>
      <c r="AA159" s="3">
        <f>Q159/(SUM($L159:$R159))</f>
        <v>2.6212972066309747E-2</v>
      </c>
      <c r="AB159" s="3">
        <f>R159/(SUM($L159:$R159))</f>
        <v>0.11365966883412021</v>
      </c>
      <c r="AC159" s="3">
        <f t="shared" si="14"/>
        <v>0</v>
      </c>
    </row>
    <row r="160" spans="1:29" x14ac:dyDescent="0.35">
      <c r="A160" s="2">
        <v>37590</v>
      </c>
      <c r="B160" s="3">
        <f>STDEV(rets_1M!B125:B160)*SQRT(12)</f>
        <v>0.32966343455690711</v>
      </c>
      <c r="C160" s="3">
        <f>STDEV(rets_1M!C125:C160)*SQRT(12)</f>
        <v>0.11041439117964978</v>
      </c>
      <c r="D160" s="3">
        <f>STDEV(rets_1M!D125:D160)*SQRT(12)</f>
        <v>2.7194125836560033E-2</v>
      </c>
      <c r="E160" s="3">
        <f>STDEV(rets_1M!E125:E160)*SQRT(12)</f>
        <v>6.2269766840570485E-2</v>
      </c>
      <c r="F160" s="3">
        <f>STDEV(rets_1M!F125:F160)*SQRT(12)</f>
        <v>0.19194772759673001</v>
      </c>
      <c r="G160" s="3">
        <f>STDEV(rets_1M!G125:G160)*SQRT(12)</f>
        <v>0.46746685777554298</v>
      </c>
      <c r="H160" s="3">
        <f>STDEV(rets_1M!H125:H160)*SQRT(12)</f>
        <v>0.10676755999002013</v>
      </c>
      <c r="I160" s="3">
        <f>STDEV(rets_1M!M125:M160)*SQRT(12)</f>
        <v>9.9588191325716502E-2</v>
      </c>
      <c r="L160">
        <f>1/B160</f>
        <v>3.033396777365001</v>
      </c>
      <c r="M160">
        <f>1/C160</f>
        <v>9.0567904175910332</v>
      </c>
      <c r="N160">
        <f>1/D160</f>
        <v>36.772647372823094</v>
      </c>
      <c r="O160">
        <f>1/E160</f>
        <v>16.059157609507416</v>
      </c>
      <c r="P160">
        <f>1/F160</f>
        <v>5.2097516991758113</v>
      </c>
      <c r="Q160">
        <f>1/G160</f>
        <v>2.1391890855290452</v>
      </c>
      <c r="R160">
        <f>1/H160</f>
        <v>9.3661408024447947</v>
      </c>
      <c r="S160">
        <f>1/I160</f>
        <v>10.041351155071853</v>
      </c>
      <c r="V160" s="3">
        <f>L160/(SUM($L160:$R160))</f>
        <v>3.7157098331548101E-2</v>
      </c>
      <c r="W160" s="3">
        <f>M160/(SUM($L160:$R160))</f>
        <v>0.11093967483112399</v>
      </c>
      <c r="X160" s="3">
        <f>N160/(SUM($L160:$R160))</f>
        <v>0.45044053733393957</v>
      </c>
      <c r="Y160" s="3">
        <f>O160/(SUM($L160:$R160))</f>
        <v>0.19671402794086085</v>
      </c>
      <c r="Z160" s="3">
        <f>P160/(SUM($L160:$R160))</f>
        <v>6.3816002447718206E-2</v>
      </c>
      <c r="AA160" s="3">
        <f>Q160/(SUM($L160:$R160))</f>
        <v>2.6203647275521859E-2</v>
      </c>
      <c r="AB160" s="3">
        <f>R160/(SUM($L160:$R160))</f>
        <v>0.11472901183928762</v>
      </c>
      <c r="AC160" s="3">
        <f t="shared" si="14"/>
        <v>0</v>
      </c>
    </row>
    <row r="161" spans="1:29" x14ac:dyDescent="0.35">
      <c r="A161" s="2">
        <v>37621</v>
      </c>
      <c r="B161" s="3">
        <f>STDEV(rets_1M!B126:B161)*SQRT(12)</f>
        <v>0.33523717846891804</v>
      </c>
      <c r="C161" s="3">
        <f>STDEV(rets_1M!C126:C161)*SQRT(12)</f>
        <v>0.12323665193819251</v>
      </c>
      <c r="D161" s="3">
        <f>STDEV(rets_1M!D126:D161)*SQRT(12)</f>
        <v>2.5427560675957705E-2</v>
      </c>
      <c r="E161" s="3">
        <f>STDEV(rets_1M!E126:E161)*SQRT(12)</f>
        <v>6.2973274744829486E-2</v>
      </c>
      <c r="F161" s="3">
        <f>STDEV(rets_1M!F126:F161)*SQRT(12)</f>
        <v>0.18979755155133185</v>
      </c>
      <c r="G161" s="3">
        <f>STDEV(rets_1M!G126:G161)*SQRT(12)</f>
        <v>0.44308752054773742</v>
      </c>
      <c r="H161" s="3">
        <f>STDEV(rets_1M!H126:H161)*SQRT(12)</f>
        <v>0.10908780932102401</v>
      </c>
      <c r="I161" s="3">
        <f>STDEV(rets_1M!M126:M161)*SQRT(12)</f>
        <v>9.6094946548296617E-2</v>
      </c>
      <c r="L161">
        <f>1/B161</f>
        <v>2.9829627029053292</v>
      </c>
      <c r="M161">
        <f>1/C161</f>
        <v>8.1144690664067607</v>
      </c>
      <c r="N161">
        <f>1/D161</f>
        <v>39.327405909821351</v>
      </c>
      <c r="O161">
        <f>1/E161</f>
        <v>15.879752229053429</v>
      </c>
      <c r="P161">
        <f>1/F161</f>
        <v>5.2687718667937835</v>
      </c>
      <c r="Q161">
        <f>1/G161</f>
        <v>2.2568904643575078</v>
      </c>
      <c r="R161">
        <f>1/H161</f>
        <v>9.1669271408429918</v>
      </c>
      <c r="S161">
        <f>1/I161</f>
        <v>10.406374486065273</v>
      </c>
      <c r="V161" s="3">
        <f>L161/(SUM($L161:$R161))</f>
        <v>3.5940531053970118E-2</v>
      </c>
      <c r="W161" s="3">
        <f>M161/(SUM($L161:$R161))</f>
        <v>9.776801003365676E-2</v>
      </c>
      <c r="X161" s="3">
        <f>N161/(SUM($L161:$R161))</f>
        <v>0.4738402702780562</v>
      </c>
      <c r="Y161" s="3">
        <f>O161/(SUM($L161:$R161))</f>
        <v>0.19132881801095694</v>
      </c>
      <c r="Z161" s="3">
        <f>P161/(SUM($L161:$R161))</f>
        <v>6.3481336427824567E-2</v>
      </c>
      <c r="AA161" s="3">
        <f>Q161/(SUM($L161:$R161))</f>
        <v>2.7192375466393612E-2</v>
      </c>
      <c r="AB161" s="3">
        <f>R161/(SUM($L161:$R161))</f>
        <v>0.11044865872914179</v>
      </c>
      <c r="AC161" s="3">
        <f t="shared" si="14"/>
        <v>0</v>
      </c>
    </row>
    <row r="162" spans="1:29" x14ac:dyDescent="0.35">
      <c r="A162" s="2">
        <v>37652</v>
      </c>
      <c r="B162" s="3">
        <f>STDEV(rets_1M!B127:B162)*SQRT(12)</f>
        <v>0.3394225188246614</v>
      </c>
      <c r="C162" s="3">
        <f>STDEV(rets_1M!C127:C162)*SQRT(12)</f>
        <v>0.1264444930795659</v>
      </c>
      <c r="D162" s="3">
        <f>STDEV(rets_1M!D127:D162)*SQRT(12)</f>
        <v>2.5421592882635121E-2</v>
      </c>
      <c r="E162" s="3">
        <f>STDEV(rets_1M!E127:E162)*SQRT(12)</f>
        <v>6.2828638381581162E-2</v>
      </c>
      <c r="F162" s="3">
        <f>STDEV(rets_1M!F127:F162)*SQRT(12)</f>
        <v>0.18843648657526629</v>
      </c>
      <c r="G162" s="3">
        <f>STDEV(rets_1M!G127:G162)*SQRT(12)</f>
        <v>0.44338087102067386</v>
      </c>
      <c r="H162" s="3">
        <f>STDEV(rets_1M!H127:H162)*SQRT(12)</f>
        <v>0.10640203723427122</v>
      </c>
      <c r="I162" s="3">
        <f>STDEV(rets_1M!M127:M162)*SQRT(12)</f>
        <v>9.5553335643229931E-2</v>
      </c>
      <c r="L162">
        <f>1/B162</f>
        <v>2.9461804816685695</v>
      </c>
      <c r="M162">
        <f>1/C162</f>
        <v>7.9086085573591918</v>
      </c>
      <c r="N162">
        <f>1/D162</f>
        <v>39.336638133445838</v>
      </c>
      <c r="O162">
        <f>1/E162</f>
        <v>15.916308641397517</v>
      </c>
      <c r="P162">
        <f>1/F162</f>
        <v>5.3068278769917248</v>
      </c>
      <c r="Q162">
        <f>1/G162</f>
        <v>2.2553972563091751</v>
      </c>
      <c r="R162">
        <f>1/H162</f>
        <v>9.3983162916161564</v>
      </c>
      <c r="S162">
        <f>1/I162</f>
        <v>10.465359406538427</v>
      </c>
      <c r="V162" s="3">
        <f>L162/(SUM($L162:$R162))</f>
        <v>3.546697463340278E-2</v>
      </c>
      <c r="W162" s="3">
        <f>M162/(SUM($L162:$R162))</f>
        <v>9.5206122243574359E-2</v>
      </c>
      <c r="X162" s="3">
        <f>N162/(SUM($L162:$R162))</f>
        <v>0.47354585217132517</v>
      </c>
      <c r="Y162" s="3">
        <f>O162/(SUM($L162:$R162))</f>
        <v>0.19160513700849335</v>
      </c>
      <c r="Z162" s="3">
        <f>P162/(SUM($L162:$R162))</f>
        <v>6.388513224773773E-2</v>
      </c>
      <c r="AA162" s="3">
        <f>Q162/(SUM($L162:$R162))</f>
        <v>2.7151125932536286E-2</v>
      </c>
      <c r="AB162" s="3">
        <f>R162/(SUM($L162:$R162))</f>
        <v>0.11313965576293035</v>
      </c>
      <c r="AC162" s="3">
        <f t="shared" si="14"/>
        <v>0</v>
      </c>
    </row>
    <row r="163" spans="1:29" x14ac:dyDescent="0.35">
      <c r="A163" s="2">
        <v>37680</v>
      </c>
      <c r="B163" s="3">
        <f>STDEV(rets_1M!B128:B163)*SQRT(12)</f>
        <v>0.35321629216954464</v>
      </c>
      <c r="C163" s="3">
        <f>STDEV(rets_1M!C128:C163)*SQRT(12)</f>
        <v>0.12967648051205727</v>
      </c>
      <c r="D163" s="3">
        <f>STDEV(rets_1M!D128:D163)*SQRT(12)</f>
        <v>2.3963742516249914E-2</v>
      </c>
      <c r="E163" s="3">
        <f>STDEV(rets_1M!E128:E163)*SQRT(12)</f>
        <v>6.3581558585635717E-2</v>
      </c>
      <c r="F163" s="3">
        <f>STDEV(rets_1M!F128:F163)*SQRT(12)</f>
        <v>0.18840793756265367</v>
      </c>
      <c r="G163" s="3">
        <f>STDEV(rets_1M!G128:G163)*SQRT(12)</f>
        <v>0.42507811728697881</v>
      </c>
      <c r="H163" s="3">
        <f>STDEV(rets_1M!H128:H163)*SQRT(12)</f>
        <v>0.10596551067162265</v>
      </c>
      <c r="I163" s="3">
        <f>STDEV(rets_1M!M128:M163)*SQRT(12)</f>
        <v>9.5075731123790516E-2</v>
      </c>
      <c r="L163">
        <f>1/B163</f>
        <v>2.8311264858643543</v>
      </c>
      <c r="M163">
        <f>1/C163</f>
        <v>7.7114986160271402</v>
      </c>
      <c r="N163">
        <f>1/D163</f>
        <v>41.729708926804562</v>
      </c>
      <c r="O163">
        <f>1/E163</f>
        <v>15.727830871794939</v>
      </c>
      <c r="P163">
        <f>1/F163</f>
        <v>5.3076320081655659</v>
      </c>
      <c r="Q163">
        <f>1/G163</f>
        <v>2.3525087726990188</v>
      </c>
      <c r="R163">
        <f>1/H163</f>
        <v>9.4370328011621432</v>
      </c>
      <c r="S163">
        <f>1/I163</f>
        <v>10.517931213150282</v>
      </c>
      <c r="V163" s="3">
        <f>L163/(SUM($L163:$R163))</f>
        <v>3.3269271828589284E-2</v>
      </c>
      <c r="W163" s="3">
        <f>M163/(SUM($L163:$R163))</f>
        <v>9.0619739154490453E-2</v>
      </c>
      <c r="X163" s="3">
        <f>N163/(SUM($L163:$R163))</f>
        <v>0.4903761935560117</v>
      </c>
      <c r="Y163" s="3">
        <f>O163/(SUM($L163:$R163))</f>
        <v>0.18482165426391142</v>
      </c>
      <c r="Z163" s="3">
        <f>P163/(SUM($L163:$R163))</f>
        <v>6.2371304471008304E-2</v>
      </c>
      <c r="AA163" s="3">
        <f>Q163/(SUM($L163:$R163))</f>
        <v>2.7644915982681578E-2</v>
      </c>
      <c r="AB163" s="3">
        <f>R163/(SUM($L163:$R163))</f>
        <v>0.11089692074330705</v>
      </c>
      <c r="AC163" s="3">
        <f t="shared" si="14"/>
        <v>0</v>
      </c>
    </row>
    <row r="164" spans="1:29" x14ac:dyDescent="0.35">
      <c r="A164" s="2">
        <v>37711</v>
      </c>
      <c r="B164" s="3">
        <f>STDEV(rets_1M!B129:B164)*SQRT(12)</f>
        <v>0.36722624555326067</v>
      </c>
      <c r="C164" s="3">
        <f>STDEV(rets_1M!C129:C164)*SQRT(12)</f>
        <v>0.12814468695166975</v>
      </c>
      <c r="D164" s="3">
        <f>STDEV(rets_1M!D129:D164)*SQRT(12)</f>
        <v>2.3957029281993798E-2</v>
      </c>
      <c r="E164" s="3">
        <f>STDEV(rets_1M!E129:E164)*SQRT(12)</f>
        <v>6.282382329371905E-2</v>
      </c>
      <c r="F164" s="3">
        <f>STDEV(rets_1M!F129:F164)*SQRT(12)</f>
        <v>0.17840788557592022</v>
      </c>
      <c r="G164" s="3">
        <f>STDEV(rets_1M!G129:G164)*SQRT(12)</f>
        <v>0.42446972639501451</v>
      </c>
      <c r="H164" s="3">
        <f>STDEV(rets_1M!H129:H164)*SQRT(12)</f>
        <v>9.7462791578103558E-2</v>
      </c>
      <c r="I164" s="3">
        <f>STDEV(rets_1M!M129:M164)*SQRT(12)</f>
        <v>9.0907040998680189E-2</v>
      </c>
      <c r="L164">
        <f>1/B164</f>
        <v>2.7231169125545658</v>
      </c>
      <c r="M164">
        <f>1/C164</f>
        <v>7.8036789802854152</v>
      </c>
      <c r="N164">
        <f>1/D164</f>
        <v>41.741402418020343</v>
      </c>
      <c r="O164">
        <f>1/E164</f>
        <v>15.917528535707206</v>
      </c>
      <c r="P164">
        <f>1/F164</f>
        <v>5.6051334097250827</v>
      </c>
      <c r="Q164">
        <f>1/G164</f>
        <v>2.3558806148389317</v>
      </c>
      <c r="R164">
        <f>1/H164</f>
        <v>10.260325851621355</v>
      </c>
      <c r="S164">
        <f>1/I164</f>
        <v>11.000248044752862</v>
      </c>
      <c r="V164" s="3">
        <f>L164/(SUM($L164:$R164))</f>
        <v>3.1514979223771153E-2</v>
      </c>
      <c r="W164" s="3">
        <f>M164/(SUM($L164:$R164))</f>
        <v>9.0312971800378589E-2</v>
      </c>
      <c r="X164" s="3">
        <f>N164/(SUM($L164:$R164))</f>
        <v>0.48307857217225608</v>
      </c>
      <c r="Y164" s="3">
        <f>O164/(SUM($L164:$R164))</f>
        <v>0.18421558721325931</v>
      </c>
      <c r="Z164" s="3">
        <f>P164/(SUM($L164:$R164))</f>
        <v>6.486892359984632E-2</v>
      </c>
      <c r="AA164" s="3">
        <f>Q164/(SUM($L164:$R164))</f>
        <v>2.7264906728034728E-2</v>
      </c>
      <c r="AB164" s="3">
        <f>R164/(SUM($L164:$R164))</f>
        <v>0.1187440592624536</v>
      </c>
      <c r="AC164" s="3">
        <f t="shared" si="14"/>
        <v>0</v>
      </c>
    </row>
    <row r="165" spans="1:29" x14ac:dyDescent="0.35">
      <c r="A165" s="2">
        <v>37741</v>
      </c>
      <c r="B165" s="3">
        <f>STDEV(rets_1M!B130:B165)*SQRT(12)</f>
        <v>0.37296815502274944</v>
      </c>
      <c r="C165" s="3">
        <f>STDEV(rets_1M!C130:C165)*SQRT(12)</f>
        <v>0.12716589388782704</v>
      </c>
      <c r="D165" s="3">
        <f>STDEV(rets_1M!D130:D165)*SQRT(12)</f>
        <v>2.3901325217839903E-2</v>
      </c>
      <c r="E165" s="3">
        <f>STDEV(rets_1M!E130:E165)*SQRT(12)</f>
        <v>6.1922792717964713E-2</v>
      </c>
      <c r="F165" s="3">
        <f>STDEV(rets_1M!F130:F165)*SQRT(12)</f>
        <v>0.1868483629623062</v>
      </c>
      <c r="G165" s="3">
        <f>STDEV(rets_1M!G130:G165)*SQRT(12)</f>
        <v>0.42487158403438452</v>
      </c>
      <c r="H165" s="3">
        <f>STDEV(rets_1M!H130:H165)*SQRT(12)</f>
        <v>9.3117800939929302E-2</v>
      </c>
      <c r="I165" s="3">
        <f>STDEV(rets_1M!M130:M165)*SQRT(12)</f>
        <v>9.6784711814432933E-2</v>
      </c>
      <c r="L165">
        <f>1/B165</f>
        <v>2.6811940551305362</v>
      </c>
      <c r="M165">
        <f>1/C165</f>
        <v>7.8637437242575388</v>
      </c>
      <c r="N165">
        <f>1/D165</f>
        <v>41.838684294107757</v>
      </c>
      <c r="O165">
        <f>1/E165</f>
        <v>16.149142441857041</v>
      </c>
      <c r="P165">
        <f>1/F165</f>
        <v>5.3519334295785868</v>
      </c>
      <c r="Q165">
        <f>1/G165</f>
        <v>2.3536523447966591</v>
      </c>
      <c r="R165">
        <f>1/H165</f>
        <v>10.739085222224098</v>
      </c>
      <c r="S165">
        <f>1/I165</f>
        <v>10.332210338315807</v>
      </c>
      <c r="V165" s="3">
        <f>L165/(SUM($L165:$R165))</f>
        <v>3.0826317646053085E-2</v>
      </c>
      <c r="W165" s="3">
        <f>M165/(SUM($L165:$R165))</f>
        <v>9.0411308151031031E-2</v>
      </c>
      <c r="X165" s="3">
        <f>N165/(SUM($L165:$R165))</f>
        <v>0.4810291778303627</v>
      </c>
      <c r="Y165" s="3">
        <f>O165/(SUM($L165:$R165))</f>
        <v>0.18567048277294715</v>
      </c>
      <c r="Z165" s="3">
        <f>P165/(SUM($L165:$R165))</f>
        <v>6.1532435373346218E-2</v>
      </c>
      <c r="AA165" s="3">
        <f>Q165/(SUM($L165:$R165))</f>
        <v>2.7060493689460719E-2</v>
      </c>
      <c r="AB165" s="3">
        <f>R165/(SUM($L165:$R165))</f>
        <v>0.12346978453679935</v>
      </c>
      <c r="AC165" s="3">
        <f t="shared" si="14"/>
        <v>0</v>
      </c>
    </row>
    <row r="166" spans="1:29" x14ac:dyDescent="0.35">
      <c r="A166" s="2">
        <v>37772</v>
      </c>
      <c r="B166" s="3">
        <f>STDEV(rets_1M!B131:B166)*SQRT(12)</f>
        <v>0.36964594867305262</v>
      </c>
      <c r="C166" s="3">
        <f>STDEV(rets_1M!C131:C166)*SQRT(12)</f>
        <v>0.13325990467838869</v>
      </c>
      <c r="D166" s="3">
        <f>STDEV(rets_1M!D131:D166)*SQRT(12)</f>
        <v>2.3711109766117556E-2</v>
      </c>
      <c r="E166" s="3">
        <f>STDEV(rets_1M!E131:E166)*SQRT(12)</f>
        <v>6.3556173103708521E-2</v>
      </c>
      <c r="F166" s="3">
        <f>STDEV(rets_1M!F131:F166)*SQRT(12)</f>
        <v>0.19046669670766081</v>
      </c>
      <c r="G166" s="3">
        <f>STDEV(rets_1M!G131:G166)*SQRT(12)</f>
        <v>0.42546129453493647</v>
      </c>
      <c r="H166" s="3">
        <f>STDEV(rets_1M!H131:H166)*SQRT(12)</f>
        <v>9.3096985364421195E-2</v>
      </c>
      <c r="I166" s="3">
        <f>STDEV(rets_1M!M131:M166)*SQRT(12)</f>
        <v>9.9162518131187011E-2</v>
      </c>
      <c r="L166">
        <f>1/B166</f>
        <v>2.7052913837951675</v>
      </c>
      <c r="M166">
        <f>1/C166</f>
        <v>7.5041326377458688</v>
      </c>
      <c r="N166">
        <f>1/D166</f>
        <v>42.174322917140266</v>
      </c>
      <c r="O166">
        <f>1/E166</f>
        <v>15.734112851134672</v>
      </c>
      <c r="P166">
        <f>1/F166</f>
        <v>5.2502616850380788</v>
      </c>
      <c r="Q166">
        <f>1/G166</f>
        <v>2.3503900656652696</v>
      </c>
      <c r="R166">
        <f>1/H166</f>
        <v>10.741486376659509</v>
      </c>
      <c r="S166">
        <f>1/I166</f>
        <v>10.084455486265995</v>
      </c>
      <c r="V166" s="3">
        <f>L166/(SUM($L166:$R166))</f>
        <v>3.128951479257034E-2</v>
      </c>
      <c r="W166" s="3">
        <f>M166/(SUM($L166:$R166))</f>
        <v>8.6793116105949669E-2</v>
      </c>
      <c r="X166" s="3">
        <f>N166/(SUM($L166:$R166))</f>
        <v>0.48779000616608398</v>
      </c>
      <c r="Y166" s="3">
        <f>O166/(SUM($L166:$R166))</f>
        <v>0.18198141603249385</v>
      </c>
      <c r="Z166" s="3">
        <f>P166/(SUM($L166:$R166))</f>
        <v>6.0724749150091052E-2</v>
      </c>
      <c r="AA166" s="3">
        <f>Q166/(SUM($L166:$R166))</f>
        <v>2.7184711106710172E-2</v>
      </c>
      <c r="AB166" s="3">
        <f>R166/(SUM($L166:$R166))</f>
        <v>0.12423648664610101</v>
      </c>
      <c r="AC166" s="3">
        <f t="shared" si="14"/>
        <v>0</v>
      </c>
    </row>
    <row r="167" spans="1:29" x14ac:dyDescent="0.35">
      <c r="A167" s="2">
        <v>37802</v>
      </c>
      <c r="B167" s="3">
        <f>STDEV(rets_1M!B132:B167)*SQRT(12)</f>
        <v>0.36449560704768591</v>
      </c>
      <c r="C167" s="3">
        <f>STDEV(rets_1M!C132:C167)*SQRT(12)</f>
        <v>0.13345782672555351</v>
      </c>
      <c r="D167" s="3">
        <f>STDEV(rets_1M!D132:D167)*SQRT(12)</f>
        <v>2.7454414634627115E-2</v>
      </c>
      <c r="E167" s="3">
        <f>STDEV(rets_1M!E132:E167)*SQRT(12)</f>
        <v>6.4052987177717846E-2</v>
      </c>
      <c r="F167" s="3">
        <f>STDEV(rets_1M!F132:F167)*SQRT(12)</f>
        <v>0.19023576855163452</v>
      </c>
      <c r="G167" s="3">
        <f>STDEV(rets_1M!G132:G167)*SQRT(12)</f>
        <v>0.41599295574674333</v>
      </c>
      <c r="H167" s="3">
        <f>STDEV(rets_1M!H132:H167)*SQRT(12)</f>
        <v>9.25595156856754E-2</v>
      </c>
      <c r="I167" s="3">
        <f>STDEV(rets_1M!M132:M167)*SQRT(12)</f>
        <v>9.8905687499764292E-2</v>
      </c>
      <c r="L167">
        <f>1/B167</f>
        <v>2.7435172898233939</v>
      </c>
      <c r="M167">
        <f>1/C167</f>
        <v>7.4930037790621951</v>
      </c>
      <c r="N167">
        <f>1/D167</f>
        <v>36.424014618717877</v>
      </c>
      <c r="O167">
        <f>1/E167</f>
        <v>15.612074378755448</v>
      </c>
      <c r="P167">
        <f>1/F167</f>
        <v>5.2566350040979604</v>
      </c>
      <c r="Q167">
        <f>1/G167</f>
        <v>2.403886859586152</v>
      </c>
      <c r="R167">
        <f>1/H167</f>
        <v>10.803859469143278</v>
      </c>
      <c r="S167">
        <f>1/I167</f>
        <v>10.110642019473179</v>
      </c>
      <c r="V167" s="3">
        <f>L167/(SUM($L167:$R167))</f>
        <v>3.3980920545561032E-2</v>
      </c>
      <c r="W167" s="3">
        <f>M167/(SUM($L167:$R167))</f>
        <v>9.2807567500437144E-2</v>
      </c>
      <c r="X167" s="3">
        <f>N167/(SUM($L167:$R167))</f>
        <v>0.45114406652369976</v>
      </c>
      <c r="Y167" s="3">
        <f>O167/(SUM($L167:$R167))</f>
        <v>0.19336953369447446</v>
      </c>
      <c r="Z167" s="3">
        <f>P167/(SUM($L167:$R167))</f>
        <v>6.5108135849497845E-2</v>
      </c>
      <c r="AA167" s="3">
        <f>Q167/(SUM($L167:$R167))</f>
        <v>2.9774293269124463E-2</v>
      </c>
      <c r="AB167" s="3">
        <f>R167/(SUM($L167:$R167))</f>
        <v>0.13381548261720544</v>
      </c>
      <c r="AC167" s="3">
        <f t="shared" si="14"/>
        <v>0</v>
      </c>
    </row>
    <row r="168" spans="1:29" x14ac:dyDescent="0.35">
      <c r="A168" s="2">
        <v>37833</v>
      </c>
      <c r="B168" s="3">
        <f>STDEV(rets_1M!B133:B168)*SQRT(12)</f>
        <v>0.36213125704957883</v>
      </c>
      <c r="C168" s="3">
        <f>STDEV(rets_1M!C133:C168)*SQRT(12)</f>
        <v>0.13028388151508449</v>
      </c>
      <c r="D168" s="3">
        <f>STDEV(rets_1M!D133:D168)*SQRT(12)</f>
        <v>2.7332724317650724E-2</v>
      </c>
      <c r="E168" s="3">
        <f>STDEV(rets_1M!E133:E168)*SQRT(12)</f>
        <v>7.4460037347740593E-2</v>
      </c>
      <c r="F168" s="3">
        <f>STDEV(rets_1M!F133:F168)*SQRT(12)</f>
        <v>0.19087496373803822</v>
      </c>
      <c r="G168" s="3">
        <f>STDEV(rets_1M!G133:G168)*SQRT(12)</f>
        <v>0.41879460464022999</v>
      </c>
      <c r="H168" s="3">
        <f>STDEV(rets_1M!H133:H168)*SQRT(12)</f>
        <v>9.0390959132285176E-2</v>
      </c>
      <c r="I168" s="3">
        <f>STDEV(rets_1M!M133:M168)*SQRT(12)</f>
        <v>9.9232464452095229E-2</v>
      </c>
      <c r="L168">
        <f>1/B168</f>
        <v>2.761429676486312</v>
      </c>
      <c r="M168">
        <f>1/C168</f>
        <v>7.6755465708489679</v>
      </c>
      <c r="N168">
        <f>1/D168</f>
        <v>36.586181032610327</v>
      </c>
      <c r="O168">
        <f>1/E168</f>
        <v>13.430022809817244</v>
      </c>
      <c r="P168">
        <f>1/F168</f>
        <v>5.2390317746041646</v>
      </c>
      <c r="Q168">
        <f>1/G168</f>
        <v>2.3878053559430659</v>
      </c>
      <c r="R168">
        <f>1/H168</f>
        <v>11.063053314176278</v>
      </c>
      <c r="S168">
        <f>1/I168</f>
        <v>10.077347222216304</v>
      </c>
      <c r="V168" s="3">
        <f>L168/(SUM($L168:$R168))</f>
        <v>3.4891616636013978E-2</v>
      </c>
      <c r="W168" s="3">
        <f>M168/(SUM($L168:$R168))</f>
        <v>9.6983178931683872E-2</v>
      </c>
      <c r="X168" s="3">
        <f>N168/(SUM($L168:$R168))</f>
        <v>0.46227901931942367</v>
      </c>
      <c r="Y168" s="3">
        <f>O168/(SUM($L168:$R168))</f>
        <v>0.16969297146444617</v>
      </c>
      <c r="Z168" s="3">
        <f>P168/(SUM($L168:$R168))</f>
        <v>6.619697390084546E-2</v>
      </c>
      <c r="AA168" s="3">
        <f>Q168/(SUM($L168:$R168))</f>
        <v>3.0170744448215298E-2</v>
      </c>
      <c r="AB168" s="3">
        <f>R168/(SUM($L168:$R168))</f>
        <v>0.13978549529937159</v>
      </c>
      <c r="AC168" s="3">
        <f t="shared" si="14"/>
        <v>0</v>
      </c>
    </row>
    <row r="169" spans="1:29" x14ac:dyDescent="0.35">
      <c r="A169" s="2">
        <v>37864</v>
      </c>
      <c r="B169" s="3">
        <f>STDEV(rets_1M!B134:B169)*SQRT(12)</f>
        <v>0.31787189638977442</v>
      </c>
      <c r="C169" s="3">
        <f>STDEV(rets_1M!C134:C169)*SQRT(12)</f>
        <v>0.13381306657393735</v>
      </c>
      <c r="D169" s="3">
        <f>STDEV(rets_1M!D134:D169)*SQRT(12)</f>
        <v>3.2534906161168685E-2</v>
      </c>
      <c r="E169" s="3">
        <f>STDEV(rets_1M!E134:E169)*SQRT(12)</f>
        <v>7.4368516701249887E-2</v>
      </c>
      <c r="F169" s="3">
        <f>STDEV(rets_1M!F134:F169)*SQRT(12)</f>
        <v>0.18742691604407574</v>
      </c>
      <c r="G169" s="3">
        <f>STDEV(rets_1M!G134:G169)*SQRT(12)</f>
        <v>0.41092487403641947</v>
      </c>
      <c r="H169" s="3">
        <f>STDEV(rets_1M!H134:H169)*SQRT(12)</f>
        <v>9.1680764412376894E-2</v>
      </c>
      <c r="I169" s="3">
        <f>STDEV(rets_1M!M134:M169)*SQRT(12)</f>
        <v>9.8244422375821899E-2</v>
      </c>
      <c r="L169">
        <f>1/B169</f>
        <v>3.1459213958751495</v>
      </c>
      <c r="M169">
        <f>1/C169</f>
        <v>7.4731117491239756</v>
      </c>
      <c r="N169">
        <f>1/D169</f>
        <v>30.736218971903099</v>
      </c>
      <c r="O169">
        <f>1/E169</f>
        <v>13.446550292473338</v>
      </c>
      <c r="P169">
        <f>1/F169</f>
        <v>5.3354129764629841</v>
      </c>
      <c r="Q169">
        <f>1/G169</f>
        <v>2.4335348458642394</v>
      </c>
      <c r="R169">
        <f>1/H169</f>
        <v>10.907413418828346</v>
      </c>
      <c r="S169">
        <f>1/I169</f>
        <v>10.178694889920809</v>
      </c>
      <c r="V169" s="3">
        <f>L169/(SUM($L169:$R169))</f>
        <v>4.2814371502769712E-2</v>
      </c>
      <c r="W169" s="3">
        <f>M169/(SUM($L169:$R169))</f>
        <v>0.10170520570800842</v>
      </c>
      <c r="X169" s="3">
        <f>N169/(SUM($L169:$R169))</f>
        <v>0.41830412526485244</v>
      </c>
      <c r="Y169" s="3">
        <f>O169/(SUM($L169:$R169))</f>
        <v>0.18300063072379383</v>
      </c>
      <c r="Z169" s="3">
        <f>P169/(SUM($L169:$R169))</f>
        <v>7.2612225338655662E-2</v>
      </c>
      <c r="AA169" s="3">
        <f>Q169/(SUM($L169:$R169))</f>
        <v>3.3119157106842705E-2</v>
      </c>
      <c r="AB169" s="3">
        <f>R169/(SUM($L169:$R169))</f>
        <v>0.14844428435507728</v>
      </c>
      <c r="AC169" s="3">
        <f t="shared" si="14"/>
        <v>0</v>
      </c>
    </row>
    <row r="170" spans="1:29" x14ac:dyDescent="0.35">
      <c r="A170" s="2">
        <v>37894</v>
      </c>
      <c r="B170" s="3">
        <f>STDEV(rets_1M!B135:B170)*SQRT(12)</f>
        <v>0.31978795012860295</v>
      </c>
      <c r="C170" s="3">
        <f>STDEV(rets_1M!C135:C170)*SQRT(12)</f>
        <v>0.13333612907286824</v>
      </c>
      <c r="D170" s="3">
        <f>STDEV(rets_1M!D135:D170)*SQRT(12)</f>
        <v>3.2423007645696438E-2</v>
      </c>
      <c r="E170" s="3">
        <f>STDEV(rets_1M!E135:E170)*SQRT(12)</f>
        <v>7.7597945849311858E-2</v>
      </c>
      <c r="F170" s="3">
        <f>STDEV(rets_1M!F135:F170)*SQRT(12)</f>
        <v>0.18538986942904823</v>
      </c>
      <c r="G170" s="3">
        <f>STDEV(rets_1M!G135:G170)*SQRT(12)</f>
        <v>0.40625284021016478</v>
      </c>
      <c r="H170" s="3">
        <f>STDEV(rets_1M!H135:H170)*SQRT(12)</f>
        <v>9.5375760179879254E-2</v>
      </c>
      <c r="I170" s="3">
        <f>STDEV(rets_1M!M135:M170)*SQRT(12)</f>
        <v>9.7186835336605271E-2</v>
      </c>
      <c r="L170">
        <f>1/B170</f>
        <v>3.1270721726626949</v>
      </c>
      <c r="M170">
        <f>1/C170</f>
        <v>7.4998427429485348</v>
      </c>
      <c r="N170">
        <f>1/D170</f>
        <v>30.842296030261455</v>
      </c>
      <c r="O170">
        <f>1/E170</f>
        <v>12.886939068489118</v>
      </c>
      <c r="P170">
        <f>1/F170</f>
        <v>5.3940379972203205</v>
      </c>
      <c r="Q170">
        <f>1/G170</f>
        <v>2.4615212523380143</v>
      </c>
      <c r="R170">
        <f>1/H170</f>
        <v>10.484844347389672</v>
      </c>
      <c r="S170">
        <f>1/I170</f>
        <v>10.289459436934166</v>
      </c>
      <c r="V170" s="3">
        <f>L170/(SUM($L170:$R170))</f>
        <v>4.3015411561081185E-2</v>
      </c>
      <c r="W170" s="3">
        <f>M170/(SUM($L170:$R170))</f>
        <v>0.10316641395475645</v>
      </c>
      <c r="X170" s="3">
        <f>N170/(SUM($L170:$R170))</f>
        <v>0.4242607730095081</v>
      </c>
      <c r="Y170" s="3">
        <f>O170/(SUM($L170:$R170))</f>
        <v>0.17727028900699116</v>
      </c>
      <c r="Z170" s="3">
        <f>P170/(SUM($L170:$R170))</f>
        <v>7.4199363370936175E-2</v>
      </c>
      <c r="AA170" s="3">
        <f>Q170/(SUM($L170:$R170))</f>
        <v>3.386021936471912E-2</v>
      </c>
      <c r="AB170" s="3">
        <f>R170/(SUM($L170:$R170))</f>
        <v>0.14422752973200759</v>
      </c>
      <c r="AC170" s="3">
        <f t="shared" si="14"/>
        <v>0</v>
      </c>
    </row>
    <row r="171" spans="1:29" x14ac:dyDescent="0.35">
      <c r="A171" s="2">
        <v>37925</v>
      </c>
      <c r="B171" s="3">
        <f>STDEV(rets_1M!B136:B171)*SQRT(12)</f>
        <v>0.32042426816589209</v>
      </c>
      <c r="C171" s="3">
        <f>STDEV(rets_1M!C136:C171)*SQRT(12)</f>
        <v>0.13073721885702058</v>
      </c>
      <c r="D171" s="3">
        <f>STDEV(rets_1M!D136:D171)*SQRT(12)</f>
        <v>3.2365348434909069E-2</v>
      </c>
      <c r="E171" s="3">
        <f>STDEV(rets_1M!E136:E171)*SQRT(12)</f>
        <v>7.9192461103681305E-2</v>
      </c>
      <c r="F171" s="3">
        <f>STDEV(rets_1M!F136:F171)*SQRT(12)</f>
        <v>0.18933556092482168</v>
      </c>
      <c r="G171" s="3">
        <f>STDEV(rets_1M!G136:G171)*SQRT(12)</f>
        <v>0.40906198408663086</v>
      </c>
      <c r="H171" s="3">
        <f>STDEV(rets_1M!H136:H171)*SQRT(12)</f>
        <v>9.5618746976346286E-2</v>
      </c>
      <c r="I171" s="3">
        <f>STDEV(rets_1M!M136:M171)*SQRT(12)</f>
        <v>9.8918963022637738E-2</v>
      </c>
      <c r="L171">
        <f>1/B171</f>
        <v>3.1208622421890766</v>
      </c>
      <c r="M171">
        <f>1/C171</f>
        <v>7.6489312587690863</v>
      </c>
      <c r="N171">
        <f>1/D171</f>
        <v>30.897241907070157</v>
      </c>
      <c r="O171">
        <f>1/E171</f>
        <v>12.627464610435178</v>
      </c>
      <c r="P171">
        <f>1/F171</f>
        <v>5.2816280001254698</v>
      </c>
      <c r="Q171">
        <f>1/G171</f>
        <v>2.4446172924937963</v>
      </c>
      <c r="R171">
        <f>1/H171</f>
        <v>10.458200213054196</v>
      </c>
      <c r="S171">
        <f>1/I171</f>
        <v>10.109285110188111</v>
      </c>
      <c r="V171" s="3">
        <f>L171/(SUM($L171:$R171))</f>
        <v>4.3058880335804087E-2</v>
      </c>
      <c r="W171" s="3">
        <f>M171/(SUM($L171:$R171))</f>
        <v>0.10553314763970782</v>
      </c>
      <c r="X171" s="3">
        <f>N171/(SUM($L171:$R171))</f>
        <v>0.42629265207481182</v>
      </c>
      <c r="Y171" s="3">
        <f>O171/(SUM($L171:$R171))</f>
        <v>0.17422252102481231</v>
      </c>
      <c r="Z171" s="3">
        <f>P171/(SUM($L171:$R171))</f>
        <v>7.2871203656882405E-2</v>
      </c>
      <c r="AA171" s="3">
        <f>Q171/(SUM($L171:$R171))</f>
        <v>3.3728654229381538E-2</v>
      </c>
      <c r="AB171" s="3">
        <f>R171/(SUM($L171:$R171))</f>
        <v>0.14429294103859999</v>
      </c>
      <c r="AC171" s="3">
        <f t="shared" si="14"/>
        <v>0</v>
      </c>
    </row>
    <row r="172" spans="1:29" x14ac:dyDescent="0.35">
      <c r="A172" s="2">
        <v>37955</v>
      </c>
      <c r="B172" s="3">
        <f>STDEV(rets_1M!B137:B172)*SQRT(12)</f>
        <v>0.31684460670023923</v>
      </c>
      <c r="C172" s="3">
        <f>STDEV(rets_1M!C137:C172)*SQRT(12)</f>
        <v>0.13136389549323613</v>
      </c>
      <c r="D172" s="3">
        <f>STDEV(rets_1M!D137:D172)*SQRT(12)</f>
        <v>3.1768387838167614E-2</v>
      </c>
      <c r="E172" s="3">
        <f>STDEV(rets_1M!E137:E172)*SQRT(12)</f>
        <v>7.873484261239018E-2</v>
      </c>
      <c r="F172" s="3">
        <f>STDEV(rets_1M!F137:F172)*SQRT(12)</f>
        <v>0.18441998697006276</v>
      </c>
      <c r="G172" s="3">
        <f>STDEV(rets_1M!G137:G172)*SQRT(12)</f>
        <v>0.38871847909752888</v>
      </c>
      <c r="H172" s="3">
        <f>STDEV(rets_1M!H137:H172)*SQRT(12)</f>
        <v>9.5061816666815291E-2</v>
      </c>
      <c r="I172" s="3">
        <f>STDEV(rets_1M!M137:M172)*SQRT(12)</f>
        <v>9.7539322307187037E-2</v>
      </c>
      <c r="L172">
        <f>1/B172</f>
        <v>3.1561212621368093</v>
      </c>
      <c r="M172">
        <f>1/C172</f>
        <v>7.6124417310043127</v>
      </c>
      <c r="N172">
        <f>1/D172</f>
        <v>31.477832778110518</v>
      </c>
      <c r="O172">
        <f>1/E172</f>
        <v>12.700857292913851</v>
      </c>
      <c r="P172">
        <f>1/F172</f>
        <v>5.4224057621386335</v>
      </c>
      <c r="Q172">
        <f>1/G172</f>
        <v>2.5725558566746232</v>
      </c>
      <c r="R172">
        <f>1/H172</f>
        <v>10.519470751384089</v>
      </c>
      <c r="S172">
        <f>1/I172</f>
        <v>10.252275455130127</v>
      </c>
      <c r="V172" s="3">
        <f>L172/(SUM($L172:$R172))</f>
        <v>4.296282127853937E-2</v>
      </c>
      <c r="W172" s="3">
        <f>M172/(SUM($L172:$R172))</f>
        <v>0.10362465394026307</v>
      </c>
      <c r="X172" s="3">
        <f>N172/(SUM($L172:$R172))</f>
        <v>0.42849320148304515</v>
      </c>
      <c r="Y172" s="3">
        <f>O172/(SUM($L172:$R172))</f>
        <v>0.17289090520883732</v>
      </c>
      <c r="Z172" s="3">
        <f>P172/(SUM($L172:$R172))</f>
        <v>7.381270563120268E-2</v>
      </c>
      <c r="AA172" s="3">
        <f>Q172/(SUM($L172:$R172))</f>
        <v>3.5019014898224357E-2</v>
      </c>
      <c r="AB172" s="3">
        <f>R172/(SUM($L172:$R172))</f>
        <v>0.14319669755988806</v>
      </c>
      <c r="AC172" s="3">
        <f t="shared" si="14"/>
        <v>0</v>
      </c>
    </row>
    <row r="173" spans="1:29" x14ac:dyDescent="0.35">
      <c r="A173" s="2">
        <v>37986</v>
      </c>
      <c r="B173" s="3">
        <f>STDEV(rets_1M!B138:B173)*SQRT(12)</f>
        <v>0.3029701958288204</v>
      </c>
      <c r="C173" s="3">
        <f>STDEV(rets_1M!C138:C173)*SQRT(12)</f>
        <v>0.13288897795815607</v>
      </c>
      <c r="D173" s="3">
        <f>STDEV(rets_1M!D138:D173)*SQRT(12)</f>
        <v>3.1809569297700221E-2</v>
      </c>
      <c r="E173" s="3">
        <f>STDEV(rets_1M!E138:E173)*SQRT(12)</f>
        <v>7.8517044712058157E-2</v>
      </c>
      <c r="F173" s="3">
        <f>STDEV(rets_1M!F138:F173)*SQRT(12)</f>
        <v>0.18740762234258179</v>
      </c>
      <c r="G173" s="3">
        <f>STDEV(rets_1M!G138:G173)*SQRT(12)</f>
        <v>0.38742587336092965</v>
      </c>
      <c r="H173" s="3">
        <f>STDEV(rets_1M!H138:H173)*SQRT(12)</f>
        <v>9.3753897196235197E-2</v>
      </c>
      <c r="I173" s="3">
        <f>STDEV(rets_1M!M138:M173)*SQRT(12)</f>
        <v>9.927892127120537E-2</v>
      </c>
      <c r="L173">
        <f>1/B173</f>
        <v>3.3006546972858173</v>
      </c>
      <c r="M173">
        <f>1/C173</f>
        <v>7.5250785683285102</v>
      </c>
      <c r="N173">
        <f>1/D173</f>
        <v>31.437080792926622</v>
      </c>
      <c r="O173">
        <f>1/E173</f>
        <v>12.736088115227117</v>
      </c>
      <c r="P173">
        <f>1/F173</f>
        <v>5.3359622596993228</v>
      </c>
      <c r="Q173">
        <f>1/G173</f>
        <v>2.581138919104637</v>
      </c>
      <c r="R173">
        <f>1/H173</f>
        <v>10.666223270771471</v>
      </c>
      <c r="S173">
        <f>1/I173</f>
        <v>10.072631603925753</v>
      </c>
      <c r="V173" s="3">
        <f>L173/(SUM($L173:$R173))</f>
        <v>4.4856684130821139E-2</v>
      </c>
      <c r="W173" s="3">
        <f>M173/(SUM($L173:$R173))</f>
        <v>0.10226761153679503</v>
      </c>
      <c r="X173" s="3">
        <f>N173/(SUM($L173:$R173))</f>
        <v>0.4272374218008973</v>
      </c>
      <c r="Y173" s="3">
        <f>O173/(SUM($L173:$R173))</f>
        <v>0.17308647345535305</v>
      </c>
      <c r="Z173" s="3">
        <f>P173/(SUM($L173:$R173))</f>
        <v>7.2516999071165947E-2</v>
      </c>
      <c r="AA173" s="3">
        <f>Q173/(SUM($L173:$R173))</f>
        <v>3.5078293190516023E-2</v>
      </c>
      <c r="AB173" s="3">
        <f>R173/(SUM($L173:$R173))</f>
        <v>0.14495651681445149</v>
      </c>
      <c r="AC173" s="3">
        <f t="shared" ref="AC173:AC236" si="15">AC174</f>
        <v>0</v>
      </c>
    </row>
    <row r="174" spans="1:29" x14ac:dyDescent="0.35">
      <c r="A174" s="2">
        <v>38017</v>
      </c>
      <c r="B174" s="3">
        <f>STDEV(rets_1M!B139:B174)*SQRT(12)</f>
        <v>0.29761513681894358</v>
      </c>
      <c r="C174" s="3">
        <f>STDEV(rets_1M!C139:C174)*SQRT(12)</f>
        <v>0.13344345889349801</v>
      </c>
      <c r="D174" s="3">
        <f>STDEV(rets_1M!D139:D174)*SQRT(12)</f>
        <v>3.1118801635248765E-2</v>
      </c>
      <c r="E174" s="3">
        <f>STDEV(rets_1M!E139:E174)*SQRT(12)</f>
        <v>7.8552947165730524E-2</v>
      </c>
      <c r="F174" s="3">
        <f>STDEV(rets_1M!F139:F174)*SQRT(12)</f>
        <v>0.18684914171657574</v>
      </c>
      <c r="G174" s="3">
        <f>STDEV(rets_1M!G139:G174)*SQRT(12)</f>
        <v>0.38240488539990553</v>
      </c>
      <c r="H174" s="3">
        <f>STDEV(rets_1M!H139:H174)*SQRT(12)</f>
        <v>9.2977762442350148E-2</v>
      </c>
      <c r="I174" s="3">
        <f>STDEV(rets_1M!M139:M174)*SQRT(12)</f>
        <v>9.8897064332154977E-2</v>
      </c>
      <c r="L174">
        <f>1/B174</f>
        <v>3.3600441519490238</v>
      </c>
      <c r="M174">
        <f>1/C174</f>
        <v>7.4938105493661231</v>
      </c>
      <c r="N174">
        <f>1/D174</f>
        <v>32.134913539449542</v>
      </c>
      <c r="O174">
        <f>1/E174</f>
        <v>12.730267113851326</v>
      </c>
      <c r="P174">
        <f>1/F174</f>
        <v>5.351911123663931</v>
      </c>
      <c r="Q174">
        <f>1/G174</f>
        <v>2.6150293528657076</v>
      </c>
      <c r="R174">
        <f>1/H174</f>
        <v>10.755259900129767</v>
      </c>
      <c r="S174">
        <f>1/I174</f>
        <v>10.111523600350836</v>
      </c>
      <c r="V174" s="3">
        <f>L174/(SUM($L174:$R174))</f>
        <v>4.5136866938620013E-2</v>
      </c>
      <c r="W174" s="3">
        <f>M174/(SUM($L174:$R174))</f>
        <v>0.10066746576343717</v>
      </c>
      <c r="X174" s="3">
        <f>N174/(SUM($L174:$R174))</f>
        <v>0.43168162408605104</v>
      </c>
      <c r="Y174" s="3">
        <f>O174/(SUM($L174:$R174))</f>
        <v>0.17101095903090829</v>
      </c>
      <c r="Z174" s="3">
        <f>P174/(SUM($L174:$R174))</f>
        <v>7.1894442254877872E-2</v>
      </c>
      <c r="AA174" s="3">
        <f>Q174/(SUM($L174:$R174))</f>
        <v>3.5128774088405423E-2</v>
      </c>
      <c r="AB174" s="3">
        <f>R174/(SUM($L174:$R174))</f>
        <v>0.14447986783770034</v>
      </c>
      <c r="AC174" s="3">
        <f t="shared" si="15"/>
        <v>0</v>
      </c>
    </row>
    <row r="175" spans="1:29" x14ac:dyDescent="0.35">
      <c r="A175" s="2">
        <v>38046</v>
      </c>
      <c r="B175" s="3">
        <f>STDEV(rets_1M!B140:B175)*SQRT(12)</f>
        <v>0.29962513469349616</v>
      </c>
      <c r="C175" s="3">
        <f>STDEV(rets_1M!C140:C175)*SQRT(12)</f>
        <v>0.13411697921176846</v>
      </c>
      <c r="D175" s="3">
        <f>STDEV(rets_1M!D140:D175)*SQRT(12)</f>
        <v>3.0859652357038976E-2</v>
      </c>
      <c r="E175" s="3">
        <f>STDEV(rets_1M!E140:E175)*SQRT(12)</f>
        <v>7.8791617914151207E-2</v>
      </c>
      <c r="F175" s="3">
        <f>STDEV(rets_1M!F140:F175)*SQRT(12)</f>
        <v>0.17921866122560903</v>
      </c>
      <c r="G175" s="3">
        <f>STDEV(rets_1M!G140:G175)*SQRT(12)</f>
        <v>0.35084240549112888</v>
      </c>
      <c r="H175" s="3">
        <f>STDEV(rets_1M!H140:H175)*SQRT(12)</f>
        <v>9.4630292349485487E-2</v>
      </c>
      <c r="I175" s="3">
        <f>STDEV(rets_1M!M140:M175)*SQRT(12)</f>
        <v>9.5943429226222163E-2</v>
      </c>
      <c r="L175">
        <f>1/B175</f>
        <v>3.337503714509658</v>
      </c>
      <c r="M175">
        <f>1/C175</f>
        <v>7.4561774793705782</v>
      </c>
      <c r="N175">
        <f>1/D175</f>
        <v>32.40477204442336</v>
      </c>
      <c r="O175">
        <f>1/E175</f>
        <v>12.691705367562925</v>
      </c>
      <c r="P175">
        <f>1/F175</f>
        <v>5.5797760856005505</v>
      </c>
      <c r="Q175">
        <f>1/G175</f>
        <v>2.8502825894154498</v>
      </c>
      <c r="R175">
        <f>1/H175</f>
        <v>10.567440670127414</v>
      </c>
      <c r="S175">
        <f>1/I175</f>
        <v>10.422808607790428</v>
      </c>
      <c r="V175" s="3">
        <f>L175/(SUM($L175:$R175))</f>
        <v>4.4566805877318108E-2</v>
      </c>
      <c r="W175" s="3">
        <f>M175/(SUM($L175:$R175))</f>
        <v>9.9564837295996966E-2</v>
      </c>
      <c r="X175" s="3">
        <f>N175/(SUM($L175:$R175))</f>
        <v>0.43271178363759133</v>
      </c>
      <c r="Y175" s="3">
        <f>O175/(SUM($L175:$R175))</f>
        <v>0.16947659620849129</v>
      </c>
      <c r="Z175" s="3">
        <f>P175/(SUM($L175:$R175))</f>
        <v>7.4508620489249805E-2</v>
      </c>
      <c r="AA175" s="3">
        <f>Q175/(SUM($L175:$R175))</f>
        <v>3.8060778870665841E-2</v>
      </c>
      <c r="AB175" s="3">
        <f>R175/(SUM($L175:$R175))</f>
        <v>0.14111057762068657</v>
      </c>
      <c r="AC175" s="3">
        <f t="shared" si="15"/>
        <v>0</v>
      </c>
    </row>
    <row r="176" spans="1:29" x14ac:dyDescent="0.35">
      <c r="A176" s="2">
        <v>38077</v>
      </c>
      <c r="B176" s="3">
        <f>STDEV(rets_1M!B141:B176)*SQRT(12)</f>
        <v>0.29790432097698294</v>
      </c>
      <c r="C176" s="3">
        <f>STDEV(rets_1M!C141:C176)*SQRT(12)</f>
        <v>0.13628335013500015</v>
      </c>
      <c r="D176" s="3">
        <f>STDEV(rets_1M!D141:D176)*SQRT(12)</f>
        <v>3.2046272046089848E-2</v>
      </c>
      <c r="E176" s="3">
        <f>STDEV(rets_1M!E141:E176)*SQRT(12)</f>
        <v>7.8876169672727758E-2</v>
      </c>
      <c r="F176" s="3">
        <f>STDEV(rets_1M!F141:F176)*SQRT(12)</f>
        <v>0.17507711387106298</v>
      </c>
      <c r="G176" s="3">
        <f>STDEV(rets_1M!G141:G176)*SQRT(12)</f>
        <v>0.33523042965286842</v>
      </c>
      <c r="H176" s="3">
        <f>STDEV(rets_1M!H141:H176)*SQRT(12)</f>
        <v>8.9540337708395812E-2</v>
      </c>
      <c r="I176" s="3">
        <f>STDEV(rets_1M!M141:M176)*SQRT(12)</f>
        <v>9.463198222812573E-2</v>
      </c>
      <c r="L176">
        <f>1/B176</f>
        <v>3.3567824619679256</v>
      </c>
      <c r="M176">
        <f>1/C176</f>
        <v>7.3376534918566039</v>
      </c>
      <c r="N176">
        <f>1/D176</f>
        <v>31.204877701898429</v>
      </c>
      <c r="O176">
        <f>1/E176</f>
        <v>12.678100421828169</v>
      </c>
      <c r="P176">
        <f>1/F176</f>
        <v>5.7117688194041083</v>
      </c>
      <c r="Q176">
        <f>1/G176</f>
        <v>2.9830227555281943</v>
      </c>
      <c r="R176">
        <f>1/H176</f>
        <v>11.168150864660346</v>
      </c>
      <c r="S176">
        <f>1/I176</f>
        <v>10.567251963393707</v>
      </c>
      <c r="V176" s="3">
        <f>L176/(SUM($L176:$R176))</f>
        <v>4.5093583897530792E-2</v>
      </c>
      <c r="W176" s="3">
        <f>M176/(SUM($L176:$R176))</f>
        <v>9.8570907437375413E-2</v>
      </c>
      <c r="X176" s="3">
        <f>N176/(SUM($L176:$R176))</f>
        <v>0.41919301789899249</v>
      </c>
      <c r="Y176" s="3">
        <f>O176/(SUM($L176:$R176))</f>
        <v>0.17031219374813683</v>
      </c>
      <c r="Z176" s="3">
        <f>P176/(SUM($L176:$R176))</f>
        <v>7.6729466201423638E-2</v>
      </c>
      <c r="AA176" s="3">
        <f>Q176/(SUM($L176:$R176))</f>
        <v>4.0072655412943893E-2</v>
      </c>
      <c r="AB176" s="3">
        <f>R176/(SUM($L176:$R176))</f>
        <v>0.15002817540359706</v>
      </c>
      <c r="AC176" s="3">
        <f t="shared" si="15"/>
        <v>0</v>
      </c>
    </row>
    <row r="177" spans="1:29" x14ac:dyDescent="0.35">
      <c r="A177" s="2">
        <v>38107</v>
      </c>
      <c r="B177" s="3">
        <f>STDEV(rets_1M!B142:B177)*SQRT(12)</f>
        <v>0.29810943690855474</v>
      </c>
      <c r="C177" s="3">
        <f>STDEV(rets_1M!C142:C177)*SQRT(12)</f>
        <v>0.14990908987042548</v>
      </c>
      <c r="D177" s="3">
        <f>STDEV(rets_1M!D142:D177)*SQRT(12)</f>
        <v>3.2089609902015946E-2</v>
      </c>
      <c r="E177" s="3">
        <f>STDEV(rets_1M!E142:E177)*SQRT(12)</f>
        <v>8.213227106750888E-2</v>
      </c>
      <c r="F177" s="3">
        <f>STDEV(rets_1M!F142:F177)*SQRT(12)</f>
        <v>0.16976580383457299</v>
      </c>
      <c r="G177" s="3">
        <f>STDEV(rets_1M!G142:G177)*SQRT(12)</f>
        <v>0.31981738709354035</v>
      </c>
      <c r="H177" s="3">
        <f>STDEV(rets_1M!H142:H177)*SQRT(12)</f>
        <v>9.6338967174059528E-2</v>
      </c>
      <c r="I177" s="3">
        <f>STDEV(rets_1M!M142:M177)*SQRT(12)</f>
        <v>9.2168358405753756E-2</v>
      </c>
      <c r="L177">
        <f>1/B177</f>
        <v>3.3544728082752733</v>
      </c>
      <c r="M177">
        <f>1/C177</f>
        <v>6.6707095671406851</v>
      </c>
      <c r="N177">
        <f>1/D177</f>
        <v>31.162734699906014</v>
      </c>
      <c r="O177">
        <f>1/E177</f>
        <v>12.175482146086608</v>
      </c>
      <c r="P177">
        <f>1/F177</f>
        <v>5.89046779394066</v>
      </c>
      <c r="Q177">
        <f>1/G177</f>
        <v>3.1267843474298647</v>
      </c>
      <c r="R177">
        <f>1/H177</f>
        <v>10.380015785235265</v>
      </c>
      <c r="S177">
        <f>1/I177</f>
        <v>10.849710435306759</v>
      </c>
      <c r="V177" s="3">
        <f>L177/(SUM($L177:$R177))</f>
        <v>4.61028319249931E-2</v>
      </c>
      <c r="W177" s="3">
        <f>M177/(SUM($L177:$R177))</f>
        <v>9.1680159468173983E-2</v>
      </c>
      <c r="X177" s="3">
        <f>N177/(SUM($L177:$R177))</f>
        <v>0.42829094236468179</v>
      </c>
      <c r="Y177" s="3">
        <f>O177/(SUM($L177:$R177))</f>
        <v>0.16733604326797155</v>
      </c>
      <c r="Z177" s="3">
        <f>P177/(SUM($L177:$R177))</f>
        <v>8.0956758985701663E-2</v>
      </c>
      <c r="AA177" s="3">
        <f>Q177/(SUM($L177:$R177))</f>
        <v>4.2973552469896432E-2</v>
      </c>
      <c r="AB177" s="3">
        <f>R177/(SUM($L177:$R177))</f>
        <v>0.14265971151858159</v>
      </c>
      <c r="AC177" s="3">
        <f t="shared" si="15"/>
        <v>0</v>
      </c>
    </row>
    <row r="178" spans="1:29" x14ac:dyDescent="0.35">
      <c r="A178" s="2">
        <v>38138</v>
      </c>
      <c r="B178" s="3">
        <f>STDEV(rets_1M!B143:B178)*SQRT(12)</f>
        <v>0.29883990298538304</v>
      </c>
      <c r="C178" s="3">
        <f>STDEV(rets_1M!C143:C178)*SQRT(12)</f>
        <v>0.14992930360953313</v>
      </c>
      <c r="D178" s="3">
        <f>STDEV(rets_1M!D143:D178)*SQRT(12)</f>
        <v>3.1806706608150763E-2</v>
      </c>
      <c r="E178" s="3">
        <f>STDEV(rets_1M!E143:E178)*SQRT(12)</f>
        <v>8.2326301530298684E-2</v>
      </c>
      <c r="F178" s="3">
        <f>STDEV(rets_1M!F143:F178)*SQRT(12)</f>
        <v>0.16998787769990054</v>
      </c>
      <c r="G178" s="3">
        <f>STDEV(rets_1M!G143:G178)*SQRT(12)</f>
        <v>0.32071968070932971</v>
      </c>
      <c r="H178" s="3">
        <f>STDEV(rets_1M!H143:H178)*SQRT(12)</f>
        <v>9.4276928799096035E-2</v>
      </c>
      <c r="I178" s="3">
        <f>STDEV(rets_1M!M143:M178)*SQRT(12)</f>
        <v>9.2154654615394238E-2</v>
      </c>
      <c r="L178">
        <f>1/B178</f>
        <v>3.346273339035692</v>
      </c>
      <c r="M178">
        <f>1/C178</f>
        <v>6.6698102100463288</v>
      </c>
      <c r="N178">
        <f>1/D178</f>
        <v>31.43991021515383</v>
      </c>
      <c r="O178">
        <f>1/E178</f>
        <v>12.146786402544372</v>
      </c>
      <c r="P178">
        <f>1/F178</f>
        <v>5.8827724278399245</v>
      </c>
      <c r="Q178">
        <f>1/G178</f>
        <v>3.1179876388886356</v>
      </c>
      <c r="R178">
        <f>1/H178</f>
        <v>10.607048964556304</v>
      </c>
      <c r="S178">
        <f>1/I178</f>
        <v>10.851323833543532</v>
      </c>
      <c r="V178" s="3">
        <f>L178/(SUM($L178:$R178))</f>
        <v>4.5707504552143834E-2</v>
      </c>
      <c r="W178" s="3">
        <f>M178/(SUM($L178:$R178))</f>
        <v>9.1104446543951709E-2</v>
      </c>
      <c r="X178" s="3">
        <f>N178/(SUM($L178:$R178))</f>
        <v>0.42944484615600897</v>
      </c>
      <c r="Y178" s="3">
        <f>O178/(SUM($L178:$R178))</f>
        <v>0.16591570339206346</v>
      </c>
      <c r="Z178" s="3">
        <f>P178/(SUM($L178:$R178))</f>
        <v>8.035411942833269E-2</v>
      </c>
      <c r="AA178" s="3">
        <f>Q178/(SUM($L178:$R178))</f>
        <v>4.2589298529659182E-2</v>
      </c>
      <c r="AB178" s="3">
        <f>R178/(SUM($L178:$R178))</f>
        <v>0.14488408139784023</v>
      </c>
      <c r="AC178" s="3">
        <f t="shared" si="15"/>
        <v>0</v>
      </c>
    </row>
    <row r="179" spans="1:29" x14ac:dyDescent="0.35">
      <c r="A179" s="2">
        <v>38168</v>
      </c>
      <c r="B179" s="3">
        <f>STDEV(rets_1M!B144:B179)*SQRT(12)</f>
        <v>0.29829465550225104</v>
      </c>
      <c r="C179" s="3">
        <f>STDEV(rets_1M!C144:C179)*SQRT(12)</f>
        <v>0.15013738005702457</v>
      </c>
      <c r="D179" s="3">
        <f>STDEV(rets_1M!D144:D179)*SQRT(12)</f>
        <v>3.2634096636435919E-2</v>
      </c>
      <c r="E179" s="3">
        <f>STDEV(rets_1M!E144:E179)*SQRT(12)</f>
        <v>8.2315632880139045E-2</v>
      </c>
      <c r="F179" s="3">
        <f>STDEV(rets_1M!F144:F179)*SQRT(12)</f>
        <v>0.16973382940491769</v>
      </c>
      <c r="G179" s="3">
        <f>STDEV(rets_1M!G144:G179)*SQRT(12)</f>
        <v>0.32116467586763453</v>
      </c>
      <c r="H179" s="3">
        <f>STDEV(rets_1M!H144:H179)*SQRT(12)</f>
        <v>8.9441108198884581E-2</v>
      </c>
      <c r="I179" s="3">
        <f>STDEV(rets_1M!M144:M179)*SQRT(12)</f>
        <v>9.2103140193617622E-2</v>
      </c>
      <c r="L179">
        <f>1/B179</f>
        <v>3.35238993241853</v>
      </c>
      <c r="M179">
        <f>1/C179</f>
        <v>6.6605664733205288</v>
      </c>
      <c r="N179">
        <f>1/D179</f>
        <v>30.64279704569795</v>
      </c>
      <c r="O179">
        <f>1/E179</f>
        <v>12.148360706357128</v>
      </c>
      <c r="P179">
        <f>1/F179</f>
        <v>5.8915774392528206</v>
      </c>
      <c r="Q179">
        <f>1/G179</f>
        <v>3.1136674582859234</v>
      </c>
      <c r="R179">
        <f>1/H179</f>
        <v>11.180541253764016</v>
      </c>
      <c r="S179">
        <f>1/I179</f>
        <v>10.85739311274097</v>
      </c>
      <c r="V179" s="3">
        <f>L179/(SUM($L179:$R179))</f>
        <v>4.5929504194715469E-2</v>
      </c>
      <c r="W179" s="3">
        <f>M179/(SUM($L179:$R179))</f>
        <v>9.1253261685718554E-2</v>
      </c>
      <c r="X179" s="3">
        <f>N179/(SUM($L179:$R179))</f>
        <v>0.41982242633476879</v>
      </c>
      <c r="Y179" s="3">
        <f>O179/(SUM($L179:$R179))</f>
        <v>0.16643892723392376</v>
      </c>
      <c r="Z179" s="3">
        <f>P179/(SUM($L179:$R179))</f>
        <v>8.071770771439922E-2</v>
      </c>
      <c r="AA179" s="3">
        <f>Q179/(SUM($L179:$R179))</f>
        <v>4.2658880819129712E-2</v>
      </c>
      <c r="AB179" s="3">
        <f>R179/(SUM($L179:$R179))</f>
        <v>0.15317929201734448</v>
      </c>
      <c r="AC179" s="3">
        <f t="shared" si="15"/>
        <v>0</v>
      </c>
    </row>
    <row r="180" spans="1:29" x14ac:dyDescent="0.35">
      <c r="A180" s="2">
        <v>38199</v>
      </c>
      <c r="B180" s="3">
        <f>STDEV(rets_1M!B145:B180)*SQRT(12)</f>
        <v>0.3072524584749281</v>
      </c>
      <c r="C180" s="3">
        <f>STDEV(rets_1M!C145:C180)*SQRT(12)</f>
        <v>0.14958441244494658</v>
      </c>
      <c r="D180" s="3">
        <f>STDEV(rets_1M!D145:D180)*SQRT(12)</f>
        <v>3.2396490921691966E-2</v>
      </c>
      <c r="E180" s="3">
        <f>STDEV(rets_1M!E145:E180)*SQRT(12)</f>
        <v>8.1172451186103403E-2</v>
      </c>
      <c r="F180" s="3">
        <f>STDEV(rets_1M!F145:F180)*SQRT(12)</f>
        <v>0.17068262089467054</v>
      </c>
      <c r="G180" s="3">
        <f>STDEV(rets_1M!G145:G180)*SQRT(12)</f>
        <v>0.32019794437331467</v>
      </c>
      <c r="H180" s="3">
        <f>STDEV(rets_1M!H145:H180)*SQRT(12)</f>
        <v>9.0502138276105329E-2</v>
      </c>
      <c r="I180" s="3">
        <f>STDEV(rets_1M!M145:M180)*SQRT(12)</f>
        <v>9.2435212184848958E-2</v>
      </c>
      <c r="L180">
        <f>1/B180</f>
        <v>3.2546525582368946</v>
      </c>
      <c r="M180">
        <f>1/C180</f>
        <v>6.6851885410723693</v>
      </c>
      <c r="N180">
        <f>1/D180</f>
        <v>30.867540636335473</v>
      </c>
      <c r="O180">
        <f>1/E180</f>
        <v>12.319450569594213</v>
      </c>
      <c r="P180">
        <f>1/F180</f>
        <v>5.8588273062499265</v>
      </c>
      <c r="Q180">
        <f>1/G180</f>
        <v>3.1230681444791313</v>
      </c>
      <c r="R180">
        <f>1/H180</f>
        <v>11.049462687270266</v>
      </c>
      <c r="S180">
        <f>1/I180</f>
        <v>10.818388105176112</v>
      </c>
      <c r="V180" s="3">
        <f>L180/(SUM($L180:$R180))</f>
        <v>4.4487876730112709E-2</v>
      </c>
      <c r="W180" s="3">
        <f>M180/(SUM($L180:$R180))</f>
        <v>9.1379905661543803E-2</v>
      </c>
      <c r="X180" s="3">
        <f>N180/(SUM($L180:$R180))</f>
        <v>0.42192870612737299</v>
      </c>
      <c r="Y180" s="3">
        <f>O180/(SUM($L180:$R180))</f>
        <v>0.16839468684169526</v>
      </c>
      <c r="Z180" s="3">
        <f>P180/(SUM($L180:$R180))</f>
        <v>8.0084366094260534E-2</v>
      </c>
      <c r="AA180" s="3">
        <f>Q180/(SUM($L180:$R180))</f>
        <v>4.2689248128714261E-2</v>
      </c>
      <c r="AB180" s="3">
        <f>R180/(SUM($L180:$R180))</f>
        <v>0.15103521041630033</v>
      </c>
      <c r="AC180" s="3">
        <f t="shared" si="15"/>
        <v>0</v>
      </c>
    </row>
    <row r="181" spans="1:29" x14ac:dyDescent="0.35">
      <c r="A181" s="2">
        <v>38230</v>
      </c>
      <c r="B181" s="3">
        <f>STDEV(rets_1M!B146:B181)*SQRT(12)</f>
        <v>0.30833143446010358</v>
      </c>
      <c r="C181" s="3">
        <f>STDEV(rets_1M!C146:C181)*SQRT(12)</f>
        <v>0.15083506972552221</v>
      </c>
      <c r="D181" s="3">
        <f>STDEV(rets_1M!D146:D181)*SQRT(12)</f>
        <v>3.4340075583999805E-2</v>
      </c>
      <c r="E181" s="3">
        <f>STDEV(rets_1M!E146:E181)*SQRT(12)</f>
        <v>8.1940901101155886E-2</v>
      </c>
      <c r="F181" s="3">
        <f>STDEV(rets_1M!F146:F181)*SQRT(12)</f>
        <v>0.16642607104120324</v>
      </c>
      <c r="G181" s="3">
        <f>STDEV(rets_1M!G146:G181)*SQRT(12)</f>
        <v>0.3113589659882397</v>
      </c>
      <c r="H181" s="3">
        <f>STDEV(rets_1M!H146:H181)*SQRT(12)</f>
        <v>8.7045269051417282E-2</v>
      </c>
      <c r="I181" s="3">
        <f>STDEV(rets_1M!M146:M181)*SQRT(12)</f>
        <v>9.0215863505050717E-2</v>
      </c>
      <c r="L181">
        <f>1/B181</f>
        <v>3.2432632169049715</v>
      </c>
      <c r="M181">
        <f>1/C181</f>
        <v>6.6297579324206319</v>
      </c>
      <c r="N181">
        <f>1/D181</f>
        <v>29.120495019117943</v>
      </c>
      <c r="O181">
        <f>1/E181</f>
        <v>12.203917537659269</v>
      </c>
      <c r="P181">
        <f>1/F181</f>
        <v>6.0086739640234796</v>
      </c>
      <c r="Q181">
        <f>1/G181</f>
        <v>3.2117270072054738</v>
      </c>
      <c r="R181">
        <f>1/H181</f>
        <v>11.488275134278741</v>
      </c>
      <c r="S181">
        <f>1/I181</f>
        <v>11.084525061870247</v>
      </c>
      <c r="V181" s="3">
        <f>L181/(SUM($L181:$R181))</f>
        <v>4.5104139625994473E-2</v>
      </c>
      <c r="W181" s="3">
        <f>M181/(SUM($L181:$R181))</f>
        <v>9.2200203150889143E-2</v>
      </c>
      <c r="X181" s="3">
        <f>N181/(SUM($L181:$R181))</f>
        <v>0.40497942518948404</v>
      </c>
      <c r="Y181" s="3">
        <f>O181/(SUM($L181:$R181))</f>
        <v>0.16972017495638086</v>
      </c>
      <c r="Z181" s="3">
        <f>P181/(SUM($L181:$R181))</f>
        <v>8.3562773452295333E-2</v>
      </c>
      <c r="AA181" s="3">
        <f>Q181/(SUM($L181:$R181))</f>
        <v>4.4665564798596347E-2</v>
      </c>
      <c r="AB181" s="3">
        <f>R181/(SUM($L181:$R181))</f>
        <v>0.15976771882635982</v>
      </c>
      <c r="AC181" s="3">
        <f t="shared" si="15"/>
        <v>0</v>
      </c>
    </row>
    <row r="182" spans="1:29" x14ac:dyDescent="0.35">
      <c r="A182" s="2">
        <v>38260</v>
      </c>
      <c r="B182" s="3">
        <f>STDEV(rets_1M!B147:B182)*SQRT(12)</f>
        <v>0.32418575881593786</v>
      </c>
      <c r="C182" s="3">
        <f>STDEV(rets_1M!C147:C182)*SQRT(12)</f>
        <v>0.14768468269950416</v>
      </c>
      <c r="D182" s="3">
        <f>STDEV(rets_1M!D147:D182)*SQRT(12)</f>
        <v>3.4631440246190782E-2</v>
      </c>
      <c r="E182" s="3">
        <f>STDEV(rets_1M!E147:E182)*SQRT(12)</f>
        <v>8.1426466551191429E-2</v>
      </c>
      <c r="F182" s="3">
        <f>STDEV(rets_1M!F147:F182)*SQRT(12)</f>
        <v>0.15466746826014796</v>
      </c>
      <c r="G182" s="3">
        <f>STDEV(rets_1M!G147:G182)*SQRT(12)</f>
        <v>0.28616918245709816</v>
      </c>
      <c r="H182" s="3">
        <f>STDEV(rets_1M!H147:H182)*SQRT(12)</f>
        <v>8.7093618279625098E-2</v>
      </c>
      <c r="I182" s="3">
        <f>STDEV(rets_1M!M147:M182)*SQRT(12)</f>
        <v>8.478931112348162E-2</v>
      </c>
      <c r="L182">
        <f>1/B182</f>
        <v>3.0846512309868848</v>
      </c>
      <c r="M182">
        <f>1/C182</f>
        <v>6.7711829129545702</v>
      </c>
      <c r="N182">
        <f>1/D182</f>
        <v>28.875495586990294</v>
      </c>
      <c r="O182">
        <f>1/E182</f>
        <v>12.281019211011902</v>
      </c>
      <c r="P182">
        <f>1/F182</f>
        <v>6.4654837326102577</v>
      </c>
      <c r="Q182">
        <f>1/G182</f>
        <v>3.4944363729659038</v>
      </c>
      <c r="R182">
        <f>1/H182</f>
        <v>11.481897523069639</v>
      </c>
      <c r="S182">
        <f>1/I182</f>
        <v>11.793939433517336</v>
      </c>
      <c r="V182" s="3">
        <f>L182/(SUM($L182:$R182))</f>
        <v>4.2573828076286291E-2</v>
      </c>
      <c r="W182" s="3">
        <f>M182/(SUM($L182:$R182))</f>
        <v>9.3454707071368409E-2</v>
      </c>
      <c r="X182" s="3">
        <f>N182/(SUM($L182:$R182))</f>
        <v>0.3985346454693941</v>
      </c>
      <c r="Y182" s="3">
        <f>O182/(SUM($L182:$R182))</f>
        <v>0.16950052415614986</v>
      </c>
      <c r="Z182" s="3">
        <f>P182/(SUM($L182:$R182))</f>
        <v>8.9235499331997328E-2</v>
      </c>
      <c r="AA182" s="3">
        <f>Q182/(SUM($L182:$R182))</f>
        <v>4.8229612434523034E-2</v>
      </c>
      <c r="AB182" s="3">
        <f>R182/(SUM($L182:$R182))</f>
        <v>0.158471183460281</v>
      </c>
      <c r="AC182" s="3">
        <f t="shared" si="15"/>
        <v>0</v>
      </c>
    </row>
    <row r="183" spans="1:29" x14ac:dyDescent="0.35">
      <c r="A183" s="2">
        <v>38291</v>
      </c>
      <c r="B183" s="3">
        <f>STDEV(rets_1M!B148:B183)*SQRT(12)</f>
        <v>0.31191750164151877</v>
      </c>
      <c r="C183" s="3">
        <f>STDEV(rets_1M!C148:C183)*SQRT(12)</f>
        <v>0.14409708489433382</v>
      </c>
      <c r="D183" s="3">
        <f>STDEV(rets_1M!D148:D183)*SQRT(12)</f>
        <v>3.4445193320596007E-2</v>
      </c>
      <c r="E183" s="3">
        <f>STDEV(rets_1M!E148:E183)*SQRT(12)</f>
        <v>8.0593921910299265E-2</v>
      </c>
      <c r="F183" s="3">
        <f>STDEV(rets_1M!F148:F183)*SQRT(12)</f>
        <v>0.15459750570318417</v>
      </c>
      <c r="G183" s="3">
        <f>STDEV(rets_1M!G148:G183)*SQRT(12)</f>
        <v>0.27184655861233575</v>
      </c>
      <c r="H183" s="3">
        <f>STDEV(rets_1M!H148:H183)*SQRT(12)</f>
        <v>8.7505134430085646E-2</v>
      </c>
      <c r="I183" s="3">
        <f>STDEV(rets_1M!M148:M183)*SQRT(12)</f>
        <v>8.4053405669866438E-2</v>
      </c>
      <c r="L183">
        <f>1/B183</f>
        <v>3.2059759222785842</v>
      </c>
      <c r="M183">
        <f>1/C183</f>
        <v>6.9397656498970717</v>
      </c>
      <c r="N183">
        <f>1/D183</f>
        <v>29.031626871493401</v>
      </c>
      <c r="O183">
        <f>1/E183</f>
        <v>12.407883576046792</v>
      </c>
      <c r="P183">
        <f>1/F183</f>
        <v>6.4684096645124818</v>
      </c>
      <c r="Q183">
        <f>1/G183</f>
        <v>3.6785457395693602</v>
      </c>
      <c r="R183">
        <f>1/H183</f>
        <v>11.427900848480775</v>
      </c>
      <c r="S183">
        <f>1/I183</f>
        <v>11.897197883065729</v>
      </c>
      <c r="V183" s="3">
        <f>L183/(SUM($L183:$R183))</f>
        <v>4.3821366561500562E-2</v>
      </c>
      <c r="W183" s="3">
        <f>M183/(SUM($L183:$R183))</f>
        <v>9.4857235914270241E-2</v>
      </c>
      <c r="X183" s="3">
        <f>N183/(SUM($L183:$R183))</f>
        <v>0.39682318078927653</v>
      </c>
      <c r="Y183" s="3">
        <f>O183/(SUM($L183:$R183))</f>
        <v>0.16959903243812363</v>
      </c>
      <c r="Z183" s="3">
        <f>P183/(SUM($L183:$R183))</f>
        <v>8.8414435370149203E-2</v>
      </c>
      <c r="AA183" s="3">
        <f>Q183/(SUM($L183:$R183))</f>
        <v>5.0280758550534023E-2</v>
      </c>
      <c r="AB183" s="3">
        <f>R183/(SUM($L183:$R183))</f>
        <v>0.15620399037614588</v>
      </c>
      <c r="AC183" s="3">
        <f t="shared" si="15"/>
        <v>0</v>
      </c>
    </row>
    <row r="184" spans="1:29" x14ac:dyDescent="0.35">
      <c r="A184" s="2">
        <v>38321</v>
      </c>
      <c r="B184" s="3">
        <f>STDEV(rets_1M!B149:B184)*SQRT(12)</f>
        <v>0.30109749366228578</v>
      </c>
      <c r="C184" s="3">
        <f>STDEV(rets_1M!C149:C184)*SQRT(12)</f>
        <v>0.14442859329224231</v>
      </c>
      <c r="D184" s="3">
        <f>STDEV(rets_1M!D149:D184)*SQRT(12)</f>
        <v>3.4160562438886453E-2</v>
      </c>
      <c r="E184" s="3">
        <f>STDEV(rets_1M!E149:E184)*SQRT(12)</f>
        <v>7.9322155514629358E-2</v>
      </c>
      <c r="F184" s="3">
        <f>STDEV(rets_1M!F149:F184)*SQRT(12)</f>
        <v>0.15018766988539495</v>
      </c>
      <c r="G184" s="3">
        <f>STDEV(rets_1M!G149:G184)*SQRT(12)</f>
        <v>0.25608379193513503</v>
      </c>
      <c r="H184" s="3">
        <f>STDEV(rets_1M!H149:H184)*SQRT(12)</f>
        <v>8.8763904879740091E-2</v>
      </c>
      <c r="I184" s="3">
        <f>STDEV(rets_1M!M149:M184)*SQRT(12)</f>
        <v>8.2812386401542912E-2</v>
      </c>
      <c r="L184">
        <f>1/B184</f>
        <v>3.3211834075298245</v>
      </c>
      <c r="M184">
        <f>1/C184</f>
        <v>6.9238367362379689</v>
      </c>
      <c r="N184">
        <f>1/D184</f>
        <v>29.273522700014347</v>
      </c>
      <c r="O184">
        <f>1/E184</f>
        <v>12.606818278098485</v>
      </c>
      <c r="P184">
        <f>1/F184</f>
        <v>6.6583362053827653</v>
      </c>
      <c r="Q184">
        <f>1/G184</f>
        <v>3.9049718548891836</v>
      </c>
      <c r="R184">
        <f>1/H184</f>
        <v>11.265840561597971</v>
      </c>
      <c r="S184">
        <f>1/I184</f>
        <v>12.075488262724049</v>
      </c>
      <c r="V184" s="3">
        <f>L184/(SUM($L184:$R184))</f>
        <v>4.4908463581701696E-2</v>
      </c>
      <c r="W184" s="3">
        <f>M184/(SUM($L184:$R184))</f>
        <v>9.3622914413587346E-2</v>
      </c>
      <c r="X184" s="3">
        <f>N184/(SUM($L184:$R184))</f>
        <v>0.39583147534134083</v>
      </c>
      <c r="Y184" s="3">
        <f>O184/(SUM($L184:$R184))</f>
        <v>0.17046720101019683</v>
      </c>
      <c r="Z184" s="3">
        <f>P184/(SUM($L184:$R184))</f>
        <v>9.0032862477942677E-2</v>
      </c>
      <c r="AA184" s="3">
        <f>Q184/(SUM($L184:$R184))</f>
        <v>5.2802349287687213E-2</v>
      </c>
      <c r="AB184" s="3">
        <f>R184/(SUM($L184:$R184))</f>
        <v>0.15233473388754334</v>
      </c>
      <c r="AC184" s="3">
        <f t="shared" si="15"/>
        <v>0</v>
      </c>
    </row>
    <row r="185" spans="1:29" x14ac:dyDescent="0.35">
      <c r="A185" s="2">
        <v>38352</v>
      </c>
      <c r="B185" s="3">
        <f>STDEV(rets_1M!B150:B185)*SQRT(12)</f>
        <v>0.3175561225641807</v>
      </c>
      <c r="C185" s="3">
        <f>STDEV(rets_1M!C150:C185)*SQRT(12)</f>
        <v>0.14684614239950292</v>
      </c>
      <c r="D185" s="3">
        <f>STDEV(rets_1M!D150:D185)*SQRT(12)</f>
        <v>3.418336923643548E-2</v>
      </c>
      <c r="E185" s="3">
        <f>STDEV(rets_1M!E150:E185)*SQRT(12)</f>
        <v>7.8290166725621363E-2</v>
      </c>
      <c r="F185" s="3">
        <f>STDEV(rets_1M!F150:F185)*SQRT(12)</f>
        <v>0.15118302271172146</v>
      </c>
      <c r="G185" s="3">
        <f>STDEV(rets_1M!G150:G185)*SQRT(12)</f>
        <v>0.25645877333811706</v>
      </c>
      <c r="H185" s="3">
        <f>STDEV(rets_1M!H150:H185)*SQRT(12)</f>
        <v>7.9651722174813325E-2</v>
      </c>
      <c r="I185" s="3">
        <f>STDEV(rets_1M!M150:M185)*SQRT(12)</f>
        <v>8.3618984439736449E-2</v>
      </c>
      <c r="L185">
        <f>1/B185</f>
        <v>3.1490496606560998</v>
      </c>
      <c r="M185">
        <f>1/C185</f>
        <v>6.8098486188315768</v>
      </c>
      <c r="N185">
        <f>1/D185</f>
        <v>29.25399170231929</v>
      </c>
      <c r="O185">
        <f>1/E185</f>
        <v>12.772996173384549</v>
      </c>
      <c r="P185">
        <f>1/F185</f>
        <v>6.6144993138999357</v>
      </c>
      <c r="Q185">
        <f>1/G185</f>
        <v>3.8992621971313608</v>
      </c>
      <c r="R185">
        <f>1/H185</f>
        <v>12.554656355141685</v>
      </c>
      <c r="S185">
        <f>1/I185</f>
        <v>11.959006757857628</v>
      </c>
      <c r="V185" s="3">
        <f>L185/(SUM($L185:$R185))</f>
        <v>4.1956949727489451E-2</v>
      </c>
      <c r="W185" s="3">
        <f>M185/(SUM($L185:$R185))</f>
        <v>9.0732286544061846E-2</v>
      </c>
      <c r="X185" s="3">
        <f>N185/(SUM($L185:$R185))</f>
        <v>0.38977100758927863</v>
      </c>
      <c r="Y185" s="3">
        <f>O185/(SUM($L185:$R185))</f>
        <v>0.17018339374313118</v>
      </c>
      <c r="Z185" s="3">
        <f>P185/(SUM($L185:$R185))</f>
        <v>8.8129513692074113E-2</v>
      </c>
      <c r="AA185" s="3">
        <f>Q185/(SUM($L185:$R185))</f>
        <v>5.1952546199368135E-2</v>
      </c>
      <c r="AB185" s="3">
        <f>R185/(SUM($L185:$R185))</f>
        <v>0.16727430250459657</v>
      </c>
      <c r="AC185" s="3">
        <f t="shared" si="15"/>
        <v>0</v>
      </c>
    </row>
    <row r="186" spans="1:29" x14ac:dyDescent="0.35">
      <c r="A186" s="2">
        <v>38383</v>
      </c>
      <c r="B186" s="3">
        <f>STDEV(rets_1M!B151:B186)*SQRT(12)</f>
        <v>0.31368344634351886</v>
      </c>
      <c r="C186" s="3">
        <f>STDEV(rets_1M!C151:C186)*SQRT(12)</f>
        <v>0.14962302091198837</v>
      </c>
      <c r="D186" s="3">
        <f>STDEV(rets_1M!D151:D186)*SQRT(12)</f>
        <v>3.3038961401901851E-2</v>
      </c>
      <c r="E186" s="3">
        <f>STDEV(rets_1M!E151:E186)*SQRT(12)</f>
        <v>7.8305090422959731E-2</v>
      </c>
      <c r="F186" s="3">
        <f>STDEV(rets_1M!F151:F186)*SQRT(12)</f>
        <v>0.15172285586048187</v>
      </c>
      <c r="G186" s="3">
        <f>STDEV(rets_1M!G151:G186)*SQRT(12)</f>
        <v>0.25906297009379459</v>
      </c>
      <c r="H186" s="3">
        <f>STDEV(rets_1M!H151:H186)*SQRT(12)</f>
        <v>7.8640924026085954E-2</v>
      </c>
      <c r="I186" s="3">
        <f>STDEV(rets_1M!M151:M186)*SQRT(12)</f>
        <v>8.3263050181343848E-2</v>
      </c>
      <c r="L186">
        <f>1/B186</f>
        <v>3.1879272293664069</v>
      </c>
      <c r="M186">
        <f>1/C186</f>
        <v>6.6834635065163033</v>
      </c>
      <c r="N186">
        <f>1/D186</f>
        <v>30.267295264990871</v>
      </c>
      <c r="O186">
        <f>1/E186</f>
        <v>12.770561844684256</v>
      </c>
      <c r="P186">
        <f>1/F186</f>
        <v>6.5909647846304651</v>
      </c>
      <c r="Q186">
        <f>1/G186</f>
        <v>3.8600653718975999</v>
      </c>
      <c r="R186">
        <f>1/H186</f>
        <v>12.716025560283223</v>
      </c>
      <c r="S186">
        <f>1/I186</f>
        <v>12.010129316930342</v>
      </c>
      <c r="V186" s="3">
        <f>L186/(SUM($L186:$R186))</f>
        <v>4.190433919745943E-2</v>
      </c>
      <c r="W186" s="3">
        <f>M186/(SUM($L186:$R186))</f>
        <v>8.7852106287433437E-2</v>
      </c>
      <c r="X186" s="3">
        <f>N186/(SUM($L186:$R186))</f>
        <v>0.39785444149737165</v>
      </c>
      <c r="Y186" s="3">
        <f>O186/(SUM($L186:$R186))</f>
        <v>0.16786517281579871</v>
      </c>
      <c r="Z186" s="3">
        <f>P186/(SUM($L186:$R186))</f>
        <v>8.6636238565758375E-2</v>
      </c>
      <c r="AA186" s="3">
        <f>Q186/(SUM($L186:$R186))</f>
        <v>5.0739391783579869E-2</v>
      </c>
      <c r="AB186" s="3">
        <f>R186/(SUM($L186:$R186))</f>
        <v>0.16714830985259857</v>
      </c>
      <c r="AC186" s="3">
        <f t="shared" si="15"/>
        <v>0</v>
      </c>
    </row>
    <row r="187" spans="1:29" x14ac:dyDescent="0.35">
      <c r="A187" s="2">
        <v>38411</v>
      </c>
      <c r="B187" s="3">
        <f>STDEV(rets_1M!B152:B187)*SQRT(12)</f>
        <v>0.32008673914436248</v>
      </c>
      <c r="C187" s="3">
        <f>STDEV(rets_1M!C152:C187)*SQRT(12)</f>
        <v>0.14833123228005704</v>
      </c>
      <c r="D187" s="3">
        <f>STDEV(rets_1M!D152:D187)*SQRT(12)</f>
        <v>3.3801546041384453E-2</v>
      </c>
      <c r="E187" s="3">
        <f>STDEV(rets_1M!E152:E187)*SQRT(12)</f>
        <v>7.892117843043818E-2</v>
      </c>
      <c r="F187" s="3">
        <f>STDEV(rets_1M!F152:F187)*SQRT(12)</f>
        <v>0.15138391924508962</v>
      </c>
      <c r="G187" s="3">
        <f>STDEV(rets_1M!G152:G187)*SQRT(12)</f>
        <v>0.24823490677252316</v>
      </c>
      <c r="H187" s="3">
        <f>STDEV(rets_1M!H152:H187)*SQRT(12)</f>
        <v>7.9062843836306684E-2</v>
      </c>
      <c r="I187" s="3">
        <f>STDEV(rets_1M!M152:M187)*SQRT(12)</f>
        <v>8.3296200058487119E-2</v>
      </c>
      <c r="L187">
        <f>1/B187</f>
        <v>3.124153167585582</v>
      </c>
      <c r="M187">
        <f>1/C187</f>
        <v>6.7416685254252338</v>
      </c>
      <c r="N187">
        <f>1/D187</f>
        <v>29.584445598306772</v>
      </c>
      <c r="O187">
        <f>1/E187</f>
        <v>12.670870099607152</v>
      </c>
      <c r="P187">
        <f>1/F187</f>
        <v>6.6057214332059022</v>
      </c>
      <c r="Q187">
        <f>1/G187</f>
        <v>4.028442304918773</v>
      </c>
      <c r="R187">
        <f>1/H187</f>
        <v>12.648166338038893</v>
      </c>
      <c r="S187">
        <f>1/I187</f>
        <v>12.005349575344875</v>
      </c>
      <c r="V187" s="3">
        <f>L187/(SUM($L187:$R187))</f>
        <v>4.1432486761291125E-2</v>
      </c>
      <c r="W187" s="3">
        <f>M187/(SUM($L187:$R187))</f>
        <v>8.9407937749915817E-2</v>
      </c>
      <c r="X187" s="3">
        <f>N187/(SUM($L187:$R187))</f>
        <v>0.39234860931587301</v>
      </c>
      <c r="Y187" s="3">
        <f>O187/(SUM($L187:$R187))</f>
        <v>0.16804094725667176</v>
      </c>
      <c r="Z187" s="3">
        <f>P187/(SUM($L187:$R187))</f>
        <v>8.76050088291912E-2</v>
      </c>
      <c r="AA187" s="3">
        <f>Q187/(SUM($L187:$R187))</f>
        <v>5.3425159879777223E-2</v>
      </c>
      <c r="AB187" s="3">
        <f>R187/(SUM($L187:$R187))</f>
        <v>0.16773985020727986</v>
      </c>
      <c r="AC187" s="3">
        <f t="shared" si="15"/>
        <v>0</v>
      </c>
    </row>
    <row r="188" spans="1:29" x14ac:dyDescent="0.35">
      <c r="A188" s="2">
        <v>38442</v>
      </c>
      <c r="B188" s="3">
        <f>STDEV(rets_1M!B153:B188)*SQRT(12)</f>
        <v>0.31717581826461166</v>
      </c>
      <c r="C188" s="3">
        <f>STDEV(rets_1M!C153:C188)*SQRT(12)</f>
        <v>0.14928567925816141</v>
      </c>
      <c r="D188" s="3">
        <f>STDEV(rets_1M!D153:D188)*SQRT(12)</f>
        <v>3.3840345404447934E-2</v>
      </c>
      <c r="E188" s="3">
        <f>STDEV(rets_1M!E153:E188)*SQRT(12)</f>
        <v>7.5965849612786948E-2</v>
      </c>
      <c r="F188" s="3">
        <f>STDEV(rets_1M!F153:F188)*SQRT(12)</f>
        <v>0.1507234092028773</v>
      </c>
      <c r="G188" s="3">
        <f>STDEV(rets_1M!G153:G188)*SQRT(12)</f>
        <v>0.24577780107007535</v>
      </c>
      <c r="H188" s="3">
        <f>STDEV(rets_1M!H153:H188)*SQRT(12)</f>
        <v>8.1348251874826069E-2</v>
      </c>
      <c r="I188" s="3">
        <f>STDEV(rets_1M!M153:M188)*SQRT(12)</f>
        <v>8.2846506922055363E-2</v>
      </c>
      <c r="L188">
        <f>1/B188</f>
        <v>3.1528254753826332</v>
      </c>
      <c r="M188">
        <f>1/C188</f>
        <v>6.6985661650149888</v>
      </c>
      <c r="N188">
        <f>1/D188</f>
        <v>29.550525801328291</v>
      </c>
      <c r="O188">
        <f>1/E188</f>
        <v>13.163809857945367</v>
      </c>
      <c r="P188">
        <f>1/F188</f>
        <v>6.6346694603621668</v>
      </c>
      <c r="Q188">
        <f>1/G188</f>
        <v>4.0687157084413954</v>
      </c>
      <c r="R188">
        <f>1/H188</f>
        <v>12.292827159196261</v>
      </c>
      <c r="S188">
        <f>1/I188</f>
        <v>12.070514945679387</v>
      </c>
      <c r="V188" s="3">
        <f>L188/(SUM($L188:$R188))</f>
        <v>4.1725046907452004E-2</v>
      </c>
      <c r="W188" s="3">
        <f>M188/(SUM($L188:$R188))</f>
        <v>8.8650002872106587E-2</v>
      </c>
      <c r="X188" s="3">
        <f>N188/(SUM($L188:$R188))</f>
        <v>0.39107685624452604</v>
      </c>
      <c r="Y188" s="3">
        <f>O188/(SUM($L188:$R188))</f>
        <v>0.17421217510838913</v>
      </c>
      <c r="Z188" s="3">
        <f>P188/(SUM($L188:$R188))</f>
        <v>8.7804382643620255E-2</v>
      </c>
      <c r="AA188" s="3">
        <f>Q188/(SUM($L188:$R188))</f>
        <v>5.3846099352264566E-2</v>
      </c>
      <c r="AB188" s="3">
        <f>R188/(SUM($L188:$R188))</f>
        <v>0.1626854368716413</v>
      </c>
      <c r="AC188" s="3">
        <f t="shared" si="15"/>
        <v>0</v>
      </c>
    </row>
    <row r="189" spans="1:29" x14ac:dyDescent="0.35">
      <c r="A189" s="2">
        <v>38472</v>
      </c>
      <c r="B189" s="3">
        <f>STDEV(rets_1M!B154:B189)*SQRT(12)</f>
        <v>0.32444472216540909</v>
      </c>
      <c r="C189" s="3">
        <f>STDEV(rets_1M!C154:C189)*SQRT(12)</f>
        <v>0.1491979546577038</v>
      </c>
      <c r="D189" s="3">
        <f>STDEV(rets_1M!D154:D189)*SQRT(12)</f>
        <v>3.3967235433805296E-2</v>
      </c>
      <c r="E189" s="3">
        <f>STDEV(rets_1M!E154:E189)*SQRT(12)</f>
        <v>7.5029953110126515E-2</v>
      </c>
      <c r="F189" s="3">
        <f>STDEV(rets_1M!F154:F189)*SQRT(12)</f>
        <v>0.14651183443147245</v>
      </c>
      <c r="G189" s="3">
        <f>STDEV(rets_1M!G154:G189)*SQRT(12)</f>
        <v>0.2360490686136705</v>
      </c>
      <c r="H189" s="3">
        <f>STDEV(rets_1M!H154:H189)*SQRT(12)</f>
        <v>8.0243709340605415E-2</v>
      </c>
      <c r="I189" s="3">
        <f>STDEV(rets_1M!M154:M189)*SQRT(12)</f>
        <v>8.1744316197849859E-2</v>
      </c>
      <c r="L189">
        <f>1/B189</f>
        <v>3.0821891425010697</v>
      </c>
      <c r="M189">
        <f>1/C189</f>
        <v>6.7025047514507952</v>
      </c>
      <c r="N189">
        <f>1/D189</f>
        <v>29.440135095738981</v>
      </c>
      <c r="O189">
        <f>1/E189</f>
        <v>13.328010461798272</v>
      </c>
      <c r="P189">
        <f>1/F189</f>
        <v>6.8253872042515926</v>
      </c>
      <c r="Q189">
        <f>1/G189</f>
        <v>4.2364073108742026</v>
      </c>
      <c r="R189">
        <f>1/H189</f>
        <v>12.462036067592077</v>
      </c>
      <c r="S189">
        <f>1/I189</f>
        <v>12.233266439952228</v>
      </c>
      <c r="V189" s="3">
        <f>L189/(SUM($L189:$R189))</f>
        <v>4.051424886387902E-2</v>
      </c>
      <c r="W189" s="3">
        <f>M189/(SUM($L189:$R189))</f>
        <v>8.810197329137949E-2</v>
      </c>
      <c r="X189" s="3">
        <f>N189/(SUM($L189:$R189))</f>
        <v>0.38697980711434349</v>
      </c>
      <c r="Y189" s="3">
        <f>O189/(SUM($L189:$R189))</f>
        <v>0.17519182235244374</v>
      </c>
      <c r="Z189" s="3">
        <f>P189/(SUM($L189:$R189))</f>
        <v>8.9717218185057734E-2</v>
      </c>
      <c r="AA189" s="3">
        <f>Q189/(SUM($L189:$R189))</f>
        <v>5.5686024493045647E-2</v>
      </c>
      <c r="AB189" s="3">
        <f>R189/(SUM($L189:$R189))</f>
        <v>0.16380890569985077</v>
      </c>
      <c r="AC189" s="3">
        <f t="shared" si="15"/>
        <v>0</v>
      </c>
    </row>
    <row r="190" spans="1:29" x14ac:dyDescent="0.35">
      <c r="A190" s="2">
        <v>38503</v>
      </c>
      <c r="B190" s="3">
        <f>STDEV(rets_1M!B155:B190)*SQRT(12)</f>
        <v>0.3198148564358182</v>
      </c>
      <c r="C190" s="3">
        <f>STDEV(rets_1M!C155:C190)*SQRT(12)</f>
        <v>0.14973491352286061</v>
      </c>
      <c r="D190" s="3">
        <f>STDEV(rets_1M!D155:D190)*SQRT(12)</f>
        <v>3.3970203595015187E-2</v>
      </c>
      <c r="E190" s="3">
        <f>STDEV(rets_1M!E155:E190)*SQRT(12)</f>
        <v>7.5176399303103006E-2</v>
      </c>
      <c r="F190" s="3">
        <f>STDEV(rets_1M!F155:F190)*SQRT(12)</f>
        <v>0.14710319952669609</v>
      </c>
      <c r="G190" s="3">
        <f>STDEV(rets_1M!G155:G190)*SQRT(12)</f>
        <v>0.23772513554873811</v>
      </c>
      <c r="H190" s="3">
        <f>STDEV(rets_1M!H155:H190)*SQRT(12)</f>
        <v>8.0672964761485277E-2</v>
      </c>
      <c r="I190" s="3">
        <f>STDEV(rets_1M!M155:M190)*SQRT(12)</f>
        <v>8.2467022804808152E-2</v>
      </c>
      <c r="L190">
        <f>1/B190</f>
        <v>3.1268090893103468</v>
      </c>
      <c r="M190">
        <f>1/C190</f>
        <v>6.6784691457234926</v>
      </c>
      <c r="N190">
        <f>1/D190</f>
        <v>29.437562751220625</v>
      </c>
      <c r="O190">
        <f>1/E190</f>
        <v>13.302047042291951</v>
      </c>
      <c r="P190">
        <f>1/F190</f>
        <v>6.7979486728874399</v>
      </c>
      <c r="Q190">
        <f>1/G190</f>
        <v>4.2065387729897044</v>
      </c>
      <c r="R190">
        <f>1/H190</f>
        <v>12.395726411649346</v>
      </c>
      <c r="S190">
        <f>1/I190</f>
        <v>12.126059192980787</v>
      </c>
      <c r="V190" s="3">
        <f>L190/(SUM($L190:$R190))</f>
        <v>4.1171965165060276E-2</v>
      </c>
      <c r="W190" s="3">
        <f>M190/(SUM($L190:$R190))</f>
        <v>8.7938115558025415E-2</v>
      </c>
      <c r="X190" s="3">
        <f>N190/(SUM($L190:$R190))</f>
        <v>0.3876163441768849</v>
      </c>
      <c r="Y190" s="3">
        <f>O190/(SUM($L190:$R190))</f>
        <v>0.17515345574552887</v>
      </c>
      <c r="Z190" s="3">
        <f>P190/(SUM($L190:$R190))</f>
        <v>8.9511351016227592E-2</v>
      </c>
      <c r="AA190" s="3">
        <f>Q190/(SUM($L190:$R190))</f>
        <v>5.5389204419003024E-2</v>
      </c>
      <c r="AB190" s="3">
        <f>R190/(SUM($L190:$R190))</f>
        <v>0.16321956391926995</v>
      </c>
      <c r="AC190" s="3">
        <f t="shared" si="15"/>
        <v>0</v>
      </c>
    </row>
    <row r="191" spans="1:29" x14ac:dyDescent="0.35">
      <c r="A191" s="2">
        <v>38533</v>
      </c>
      <c r="B191" s="3">
        <f>STDEV(rets_1M!B156:B191)*SQRT(12)</f>
        <v>0.3259011757311332</v>
      </c>
      <c r="C191" s="3">
        <f>STDEV(rets_1M!C156:C191)*SQRT(12)</f>
        <v>0.14850125738738248</v>
      </c>
      <c r="D191" s="3">
        <f>STDEV(rets_1M!D156:D191)*SQRT(12)</f>
        <v>3.3903679181050979E-2</v>
      </c>
      <c r="E191" s="3">
        <f>STDEV(rets_1M!E156:E191)*SQRT(12)</f>
        <v>7.480888349333778E-2</v>
      </c>
      <c r="F191" s="3">
        <f>STDEV(rets_1M!F156:F191)*SQRT(12)</f>
        <v>0.13978218603663847</v>
      </c>
      <c r="G191" s="3">
        <f>STDEV(rets_1M!G156:G191)*SQRT(12)</f>
        <v>0.22424836568474268</v>
      </c>
      <c r="H191" s="3">
        <f>STDEV(rets_1M!H156:H191)*SQRT(12)</f>
        <v>8.0690740795273788E-2</v>
      </c>
      <c r="I191" s="3">
        <f>STDEV(rets_1M!M156:M191)*SQRT(12)</f>
        <v>7.8031630319303644E-2</v>
      </c>
      <c r="L191">
        <f>1/B191</f>
        <v>3.0684148277666692</v>
      </c>
      <c r="M191">
        <f>1/C191</f>
        <v>6.7339497159366521</v>
      </c>
      <c r="N191">
        <f>1/D191</f>
        <v>29.49532393401444</v>
      </c>
      <c r="O191">
        <f>1/E191</f>
        <v>13.367396401378675</v>
      </c>
      <c r="P191">
        <f>1/F191</f>
        <v>7.1539874168078104</v>
      </c>
      <c r="Q191">
        <f>1/G191</f>
        <v>4.4593413064416261</v>
      </c>
      <c r="R191">
        <f>1/H191</f>
        <v>12.392995654075987</v>
      </c>
      <c r="S191">
        <f>1/I191</f>
        <v>12.815315993117444</v>
      </c>
      <c r="V191" s="3">
        <f>L191/(SUM($L191:$R191))</f>
        <v>4.0020326449258056E-2</v>
      </c>
      <c r="W191" s="3">
        <f>M191/(SUM($L191:$R191))</f>
        <v>8.7828693658355161E-2</v>
      </c>
      <c r="X191" s="3">
        <f>N191/(SUM($L191:$R191))</f>
        <v>0.38469781917493528</v>
      </c>
      <c r="Y191" s="3">
        <f>O191/(SUM($L191:$R191))</f>
        <v>0.17434655931094739</v>
      </c>
      <c r="Z191" s="3">
        <f>P191/(SUM($L191:$R191))</f>
        <v>9.3307107384472718E-2</v>
      </c>
      <c r="AA191" s="3">
        <f>Q191/(SUM($L191:$R191))</f>
        <v>5.8161723511924612E-2</v>
      </c>
      <c r="AB191" s="3">
        <f>R191/(SUM($L191:$R191))</f>
        <v>0.16163777051010669</v>
      </c>
      <c r="AC191" s="3">
        <f t="shared" si="15"/>
        <v>0</v>
      </c>
    </row>
    <row r="192" spans="1:29" x14ac:dyDescent="0.35">
      <c r="A192" s="2">
        <v>38564</v>
      </c>
      <c r="B192" s="3">
        <f>STDEV(rets_1M!B157:B192)*SQRT(12)</f>
        <v>0.32675480957320974</v>
      </c>
      <c r="C192" s="3">
        <f>STDEV(rets_1M!C157:C192)*SQRT(12)</f>
        <v>0.14708964563431565</v>
      </c>
      <c r="D192" s="3">
        <f>STDEV(rets_1M!D157:D192)*SQRT(12)</f>
        <v>3.4515507831744473E-2</v>
      </c>
      <c r="E192" s="3">
        <f>STDEV(rets_1M!E157:E192)*SQRT(12)</f>
        <v>7.4711955359219387E-2</v>
      </c>
      <c r="F192" s="3">
        <f>STDEV(rets_1M!F157:F192)*SQRT(12)</f>
        <v>0.13116050105217505</v>
      </c>
      <c r="G192" s="3">
        <f>STDEV(rets_1M!G157:G192)*SQRT(12)</f>
        <v>0.21958052169890263</v>
      </c>
      <c r="H192" s="3">
        <f>STDEV(rets_1M!H157:H192)*SQRT(12)</f>
        <v>8.115434653161599E-2</v>
      </c>
      <c r="I192" s="3">
        <f>STDEV(rets_1M!M157:M192)*SQRT(12)</f>
        <v>7.216165417061407E-2</v>
      </c>
      <c r="L192">
        <f>1/B192</f>
        <v>3.0603987170262266</v>
      </c>
      <c r="M192">
        <f>1/C192</f>
        <v>6.7985750845177266</v>
      </c>
      <c r="N192">
        <f>1/D192</f>
        <v>28.97248404615052</v>
      </c>
      <c r="O192">
        <f>1/E192</f>
        <v>13.384738696664307</v>
      </c>
      <c r="P192">
        <f>1/F192</f>
        <v>7.6242465679679317</v>
      </c>
      <c r="Q192">
        <f>1/G192</f>
        <v>4.5541380094325445</v>
      </c>
      <c r="R192">
        <f>1/H192</f>
        <v>12.322198905395924</v>
      </c>
      <c r="S192">
        <f>1/I192</f>
        <v>13.857775455585712</v>
      </c>
      <c r="V192" s="3">
        <f>L192/(SUM($L192:$R192))</f>
        <v>3.9892168518320864E-2</v>
      </c>
      <c r="W192" s="3">
        <f>M192/(SUM($L192:$R192))</f>
        <v>8.8619140194769089E-2</v>
      </c>
      <c r="X192" s="3">
        <f>N192/(SUM($L192:$R192))</f>
        <v>0.37765511060155582</v>
      </c>
      <c r="Y192" s="3">
        <f>O192/(SUM($L192:$R192))</f>
        <v>0.17446950578382664</v>
      </c>
      <c r="Z192" s="3">
        <f>P192/(SUM($L192:$R192))</f>
        <v>9.9381733243616363E-2</v>
      </c>
      <c r="AA192" s="3">
        <f>Q192/(SUM($L192:$R192))</f>
        <v>5.936299734973928E-2</v>
      </c>
      <c r="AB192" s="3">
        <f>R192/(SUM($L192:$R192))</f>
        <v>0.1606193443081719</v>
      </c>
      <c r="AC192" s="3">
        <f t="shared" si="15"/>
        <v>0</v>
      </c>
    </row>
    <row r="193" spans="1:29" x14ac:dyDescent="0.35">
      <c r="A193" s="2">
        <v>38595</v>
      </c>
      <c r="B193" s="3">
        <f>STDEV(rets_1M!B158:B193)*SQRT(12)</f>
        <v>0.33486431444927806</v>
      </c>
      <c r="C193" s="3">
        <f>STDEV(rets_1M!C158:C193)*SQRT(12)</f>
        <v>0.14664149001283011</v>
      </c>
      <c r="D193" s="3">
        <f>STDEV(rets_1M!D158:D193)*SQRT(12)</f>
        <v>3.3829191207946148E-2</v>
      </c>
      <c r="E193" s="3">
        <f>STDEV(rets_1M!E158:E193)*SQRT(12)</f>
        <v>7.4291868117594487E-2</v>
      </c>
      <c r="F193" s="3">
        <f>STDEV(rets_1M!F158:F193)*SQRT(12)</f>
        <v>0.13172783642286967</v>
      </c>
      <c r="G193" s="3">
        <f>STDEV(rets_1M!G158:G193)*SQRT(12)</f>
        <v>0.21932640881196386</v>
      </c>
      <c r="H193" s="3">
        <f>STDEV(rets_1M!H158:H193)*SQRT(12)</f>
        <v>8.1076173090083706E-2</v>
      </c>
      <c r="I193" s="3">
        <f>STDEV(rets_1M!M158:M193)*SQRT(12)</f>
        <v>7.219510969007506E-2</v>
      </c>
      <c r="L193">
        <f>1/B193</f>
        <v>2.9862841660050048</v>
      </c>
      <c r="M193">
        <f>1/C193</f>
        <v>6.8193524214225247</v>
      </c>
      <c r="N193">
        <f>1/D193</f>
        <v>29.560269231772519</v>
      </c>
      <c r="O193">
        <f>1/E193</f>
        <v>13.460423399464506</v>
      </c>
      <c r="P193">
        <f>1/F193</f>
        <v>7.5914098884143444</v>
      </c>
      <c r="Q193">
        <f>1/G193</f>
        <v>4.5594144609249252</v>
      </c>
      <c r="R193">
        <f>1/H193</f>
        <v>12.334079938490689</v>
      </c>
      <c r="S193">
        <f>1/I193</f>
        <v>13.851353703774119</v>
      </c>
      <c r="V193" s="3">
        <f>L193/(SUM($L193:$R193))</f>
        <v>3.8626782041372328E-2</v>
      </c>
      <c r="W193" s="3">
        <f>M193/(SUM($L193:$R193))</f>
        <v>8.82064883992527E-2</v>
      </c>
      <c r="X193" s="3">
        <f>N193/(SUM($L193:$R193))</f>
        <v>0.38235412747992586</v>
      </c>
      <c r="Y193" s="3">
        <f>O193/(SUM($L193:$R193))</f>
        <v>0.17410695430611342</v>
      </c>
      <c r="Z193" s="3">
        <f>P193/(SUM($L193:$R193))</f>
        <v>9.8192843964604828E-2</v>
      </c>
      <c r="AA193" s="3">
        <f>Q193/(SUM($L193:$R193))</f>
        <v>5.8974799057395874E-2</v>
      </c>
      <c r="AB193" s="3">
        <f>R193/(SUM($L193:$R193))</f>
        <v>0.15953800475133495</v>
      </c>
      <c r="AC193" s="3">
        <f t="shared" si="15"/>
        <v>0</v>
      </c>
    </row>
    <row r="194" spans="1:29" x14ac:dyDescent="0.35">
      <c r="A194" s="2">
        <v>38625</v>
      </c>
      <c r="B194" s="3">
        <f>STDEV(rets_1M!B159:B194)*SQRT(12)</f>
        <v>0.33694148460244683</v>
      </c>
      <c r="C194" s="3">
        <f>STDEV(rets_1M!C159:C194)*SQRT(12)</f>
        <v>0.1513022465427096</v>
      </c>
      <c r="D194" s="3">
        <f>STDEV(rets_1M!D159:D194)*SQRT(12)</f>
        <v>3.4696220993549756E-2</v>
      </c>
      <c r="E194" s="3">
        <f>STDEV(rets_1M!E159:E194)*SQRT(12)</f>
        <v>7.2690145458898375E-2</v>
      </c>
      <c r="F194" s="3">
        <f>STDEV(rets_1M!F159:F194)*SQRT(12)</f>
        <v>0.11116526587006317</v>
      </c>
      <c r="G194" s="3">
        <f>STDEV(rets_1M!G159:G194)*SQRT(12)</f>
        <v>0.20455041790956724</v>
      </c>
      <c r="H194" s="3">
        <f>STDEV(rets_1M!H159:H194)*SQRT(12)</f>
        <v>8.0539856418008246E-2</v>
      </c>
      <c r="I194" s="3">
        <f>STDEV(rets_1M!M159:M194)*SQRT(12)</f>
        <v>6.0082380768925206E-2</v>
      </c>
      <c r="L194">
        <f>1/B194</f>
        <v>2.9678743808584089</v>
      </c>
      <c r="M194">
        <f>1/C194</f>
        <v>6.6092871907075086</v>
      </c>
      <c r="N194">
        <f>1/D194</f>
        <v>28.821582620940369</v>
      </c>
      <c r="O194">
        <f>1/E194</f>
        <v>13.757022959397379</v>
      </c>
      <c r="P194">
        <f>1/F194</f>
        <v>8.9956156014493036</v>
      </c>
      <c r="Q194">
        <f>1/G194</f>
        <v>4.888770261237525</v>
      </c>
      <c r="R194">
        <f>1/H194</f>
        <v>12.416212847585928</v>
      </c>
      <c r="S194">
        <f>1/I194</f>
        <v>16.643814496066092</v>
      </c>
      <c r="V194" s="3">
        <f>L194/(SUM($L194:$R194))</f>
        <v>3.7828343796500172E-2</v>
      </c>
      <c r="W194" s="3">
        <f>M194/(SUM($L194:$R194))</f>
        <v>8.4241566864287132E-2</v>
      </c>
      <c r="X194" s="3">
        <f>N194/(SUM($L194:$R194))</f>
        <v>0.36735811433798732</v>
      </c>
      <c r="Y194" s="3">
        <f>O194/(SUM($L194:$R194))</f>
        <v>0.17534616609140699</v>
      </c>
      <c r="Z194" s="3">
        <f>P194/(SUM($L194:$R194))</f>
        <v>0.11465756159610833</v>
      </c>
      <c r="AA194" s="3">
        <f>Q194/(SUM($L194:$R194))</f>
        <v>6.2311964204734942E-2</v>
      </c>
      <c r="AB194" s="3">
        <f>R194/(SUM($L194:$R194))</f>
        <v>0.15825628310897522</v>
      </c>
      <c r="AC194" s="3">
        <f t="shared" si="15"/>
        <v>0</v>
      </c>
    </row>
    <row r="195" spans="1:29" x14ac:dyDescent="0.35">
      <c r="A195" s="2">
        <v>38656</v>
      </c>
      <c r="B195" s="3">
        <f>STDEV(rets_1M!B160:B195)*SQRT(12)</f>
        <v>0.33989953629371139</v>
      </c>
      <c r="C195" s="3">
        <f>STDEV(rets_1M!C160:C195)*SQRT(12)</f>
        <v>0.15074759611091088</v>
      </c>
      <c r="D195" s="3">
        <f>STDEV(rets_1M!D160:D195)*SQRT(12)</f>
        <v>3.4286258712036929E-2</v>
      </c>
      <c r="E195" s="3">
        <f>STDEV(rets_1M!E160:E195)*SQRT(12)</f>
        <v>7.2890874438340525E-2</v>
      </c>
      <c r="F195" s="3">
        <f>STDEV(rets_1M!F160:F195)*SQRT(12)</f>
        <v>0.10338035343887979</v>
      </c>
      <c r="G195" s="3">
        <f>STDEV(rets_1M!G160:G195)*SQRT(12)</f>
        <v>0.17948100384896951</v>
      </c>
      <c r="H195" s="3">
        <f>STDEV(rets_1M!H160:H195)*SQRT(12)</f>
        <v>8.2252149074186612E-2</v>
      </c>
      <c r="I195" s="3">
        <f>STDEV(rets_1M!M160:M195)*SQRT(12)</f>
        <v>5.8302936838966236E-2</v>
      </c>
      <c r="L195">
        <f>1/B195</f>
        <v>2.9420457906594133</v>
      </c>
      <c r="M195">
        <f>1/C195</f>
        <v>6.6336049515792022</v>
      </c>
      <c r="N195">
        <f>1/D195</f>
        <v>29.166203533572723</v>
      </c>
      <c r="O195">
        <f>1/E195</f>
        <v>13.719138475227306</v>
      </c>
      <c r="P195">
        <f>1/F195</f>
        <v>9.6730178098222197</v>
      </c>
      <c r="Q195">
        <f>1/G195</f>
        <v>5.5716202748759116</v>
      </c>
      <c r="R195">
        <f>1/H195</f>
        <v>12.157737047065588</v>
      </c>
      <c r="S195">
        <f>1/I195</f>
        <v>17.15179464736087</v>
      </c>
      <c r="V195" s="3">
        <f>L195/(SUM($L195:$R195))</f>
        <v>3.6838488892389283E-2</v>
      </c>
      <c r="W195" s="3">
        <f>M195/(SUM($L195:$R195))</f>
        <v>8.3061923475527155E-2</v>
      </c>
      <c r="X195" s="3">
        <f>N195/(SUM($L195:$R195))</f>
        <v>0.36520127195704361</v>
      </c>
      <c r="Y195" s="3">
        <f>O195/(SUM($L195:$R195))</f>
        <v>0.17178261872652084</v>
      </c>
      <c r="Z195" s="3">
        <f>P195/(SUM($L195:$R195))</f>
        <v>0.12111958293591062</v>
      </c>
      <c r="AA195" s="3">
        <f>Q195/(SUM($L195:$R195))</f>
        <v>6.9764404164023436E-2</v>
      </c>
      <c r="AB195" s="3">
        <f>R195/(SUM($L195:$R195))</f>
        <v>0.15223170984858522</v>
      </c>
      <c r="AC195" s="3">
        <f t="shared" si="15"/>
        <v>0</v>
      </c>
    </row>
    <row r="196" spans="1:29" x14ac:dyDescent="0.35">
      <c r="A196" s="2">
        <v>38686</v>
      </c>
      <c r="B196" s="3">
        <f>STDEV(rets_1M!B161:B196)*SQRT(12)</f>
        <v>0.3498298429557784</v>
      </c>
      <c r="C196" s="3">
        <f>STDEV(rets_1M!C161:C196)*SQRT(12)</f>
        <v>0.15317512763629165</v>
      </c>
      <c r="D196" s="3">
        <f>STDEV(rets_1M!D161:D196)*SQRT(12)</f>
        <v>3.4658154616758703E-2</v>
      </c>
      <c r="E196" s="3">
        <f>STDEV(rets_1M!E161:E196)*SQRT(12)</f>
        <v>7.1760274385131176E-2</v>
      </c>
      <c r="F196" s="3">
        <f>STDEV(rets_1M!F161:F196)*SQRT(12)</f>
        <v>0.10051684687629821</v>
      </c>
      <c r="G196" s="3">
        <f>STDEV(rets_1M!G161:G196)*SQRT(12)</f>
        <v>0.16845044051727973</v>
      </c>
      <c r="H196" s="3">
        <f>STDEV(rets_1M!H161:H196)*SQRT(12)</f>
        <v>8.4127709636802245E-2</v>
      </c>
      <c r="I196" s="3">
        <f>STDEV(rets_1M!M161:M196)*SQRT(12)</f>
        <v>5.7634819131847002E-2</v>
      </c>
      <c r="L196">
        <f>1/B196</f>
        <v>2.8585325698654271</v>
      </c>
      <c r="M196">
        <f>1/C196</f>
        <v>6.5284750561753135</v>
      </c>
      <c r="N196">
        <f>1/D196</f>
        <v>28.853238467476199</v>
      </c>
      <c r="O196">
        <f>1/E196</f>
        <v>13.935286738636012</v>
      </c>
      <c r="P196">
        <f>1/F196</f>
        <v>9.9485810695062629</v>
      </c>
      <c r="Q196">
        <f>1/G196</f>
        <v>5.9364641429799025</v>
      </c>
      <c r="R196">
        <f>1/H196</f>
        <v>11.886689942198821</v>
      </c>
      <c r="S196">
        <f>1/I196</f>
        <v>17.350622680230373</v>
      </c>
      <c r="V196" s="3">
        <f>L196/(SUM($L196:$R196))</f>
        <v>3.575522518588177E-2</v>
      </c>
      <c r="W196" s="3">
        <f>M196/(SUM($L196:$R196))</f>
        <v>8.1659764249231437E-2</v>
      </c>
      <c r="X196" s="3">
        <f>N196/(SUM($L196:$R196))</f>
        <v>0.36090337035940279</v>
      </c>
      <c r="Y196" s="3">
        <f>O196/(SUM($L196:$R196))</f>
        <v>0.17430597804705769</v>
      </c>
      <c r="Z196" s="3">
        <f>P196/(SUM($L196:$R196))</f>
        <v>0.12443928754568749</v>
      </c>
      <c r="AA196" s="3">
        <f>Q196/(SUM($L196:$R196))</f>
        <v>7.4254746815829248E-2</v>
      </c>
      <c r="AB196" s="3">
        <f>R196/(SUM($L196:$R196))</f>
        <v>0.14868162779690955</v>
      </c>
      <c r="AC196" s="3">
        <f t="shared" si="15"/>
        <v>0</v>
      </c>
    </row>
    <row r="197" spans="1:29" x14ac:dyDescent="0.35">
      <c r="A197" s="2">
        <v>38717</v>
      </c>
      <c r="B197" s="3">
        <f>STDEV(rets_1M!B162:B197)*SQRT(12)</f>
        <v>0.34597783113896446</v>
      </c>
      <c r="C197" s="3">
        <f>STDEV(rets_1M!C162:C197)*SQRT(12)</f>
        <v>0.1459244514938608</v>
      </c>
      <c r="D197" s="3">
        <f>STDEV(rets_1M!D162:D197)*SQRT(12)</f>
        <v>3.4737099414816515E-2</v>
      </c>
      <c r="E197" s="3">
        <f>STDEV(rets_1M!E162:E197)*SQRT(12)</f>
        <v>6.9143220562519772E-2</v>
      </c>
      <c r="F197" s="3">
        <f>STDEV(rets_1M!F162:F197)*SQRT(12)</f>
        <v>9.2340449626814064E-2</v>
      </c>
      <c r="G197" s="3">
        <f>STDEV(rets_1M!G162:G197)*SQRT(12)</f>
        <v>0.15091279331399751</v>
      </c>
      <c r="H197" s="3">
        <f>STDEV(rets_1M!H162:H197)*SQRT(12)</f>
        <v>8.227799581819778E-2</v>
      </c>
      <c r="I197" s="3">
        <f>STDEV(rets_1M!M162:M197)*SQRT(12)</f>
        <v>5.2696312489181205E-2</v>
      </c>
      <c r="L197">
        <f>1/B197</f>
        <v>2.8903586010351709</v>
      </c>
      <c r="M197">
        <f>1/C197</f>
        <v>6.8528611193174234</v>
      </c>
      <c r="N197">
        <f>1/D197</f>
        <v>28.787665546233463</v>
      </c>
      <c r="O197">
        <f>1/E197</f>
        <v>14.462733900220821</v>
      </c>
      <c r="P197">
        <f>1/F197</f>
        <v>10.829490261758671</v>
      </c>
      <c r="Q197">
        <f>1/G197</f>
        <v>6.6263434533303256</v>
      </c>
      <c r="R197">
        <f>1/H197</f>
        <v>12.153917825242234</v>
      </c>
      <c r="S197">
        <f>1/I197</f>
        <v>18.976659898267162</v>
      </c>
      <c r="V197" s="3">
        <f>L197/(SUM($L197:$R197))</f>
        <v>3.4990806988768594E-2</v>
      </c>
      <c r="W197" s="3">
        <f>M197/(SUM($L197:$R197))</f>
        <v>8.2961034890616625E-2</v>
      </c>
      <c r="X197" s="3">
        <f>N197/(SUM($L197:$R197))</f>
        <v>0.34850473170516516</v>
      </c>
      <c r="Y197" s="3">
        <f>O197/(SUM($L197:$R197))</f>
        <v>0.17508648589531511</v>
      </c>
      <c r="Z197" s="3">
        <f>P197/(SUM($L197:$R197))</f>
        <v>0.13110228031920798</v>
      </c>
      <c r="AA197" s="3">
        <f>Q197/(SUM($L197:$R197))</f>
        <v>8.0218802169990819E-2</v>
      </c>
      <c r="AB197" s="3">
        <f>R197/(SUM($L197:$R197))</f>
        <v>0.14713585803093582</v>
      </c>
      <c r="AC197" s="3">
        <f t="shared" si="15"/>
        <v>0</v>
      </c>
    </row>
    <row r="198" spans="1:29" x14ac:dyDescent="0.35">
      <c r="A198" s="2">
        <v>38748</v>
      </c>
      <c r="B198" s="3">
        <f>STDEV(rets_1M!B163:B198)*SQRT(12)</f>
        <v>0.34461124306006685</v>
      </c>
      <c r="C198" s="3">
        <f>STDEV(rets_1M!C163:C198)*SQRT(12)</f>
        <v>0.15249734488338546</v>
      </c>
      <c r="D198" s="3">
        <f>STDEV(rets_1M!D163:D198)*SQRT(12)</f>
        <v>3.4747015960427299E-2</v>
      </c>
      <c r="E198" s="3">
        <f>STDEV(rets_1M!E163:E198)*SQRT(12)</f>
        <v>6.9092659353823721E-2</v>
      </c>
      <c r="F198" s="3">
        <f>STDEV(rets_1M!F163:F198)*SQRT(12)</f>
        <v>8.9894179636661978E-2</v>
      </c>
      <c r="G198" s="3">
        <f>STDEV(rets_1M!G163:G198)*SQRT(12)</f>
        <v>0.15113587606415915</v>
      </c>
      <c r="H198" s="3">
        <f>STDEV(rets_1M!H163:H198)*SQRT(12)</f>
        <v>8.211600531733193E-2</v>
      </c>
      <c r="I198" s="3">
        <f>STDEV(rets_1M!M163:M198)*SQRT(12)</f>
        <v>4.9969020604699474E-2</v>
      </c>
      <c r="L198">
        <f>1/B198</f>
        <v>2.9018205880929333</v>
      </c>
      <c r="M198">
        <f>1/C198</f>
        <v>6.5574912190418715</v>
      </c>
      <c r="N198">
        <f>1/D198</f>
        <v>28.779449755883515</v>
      </c>
      <c r="O198">
        <f>1/E198</f>
        <v>14.47331756155161</v>
      </c>
      <c r="P198">
        <f>1/F198</f>
        <v>11.124190732279237</v>
      </c>
      <c r="Q198">
        <f>1/G198</f>
        <v>6.6165626986903288</v>
      </c>
      <c r="R198">
        <f>1/H198</f>
        <v>12.177893897000535</v>
      </c>
      <c r="S198">
        <f>1/I198</f>
        <v>20.012399440663685</v>
      </c>
      <c r="V198" s="3">
        <f>L198/(SUM($L198:$R198))</f>
        <v>3.5117936301330102E-2</v>
      </c>
      <c r="W198" s="3">
        <f>M198/(SUM($L198:$R198))</f>
        <v>7.9358992720561961E-2</v>
      </c>
      <c r="X198" s="3">
        <f>N198/(SUM($L198:$R198))</f>
        <v>0.34828992786857976</v>
      </c>
      <c r="Y198" s="3">
        <f>O198/(SUM($L198:$R198))</f>
        <v>0.17515660557413273</v>
      </c>
      <c r="Z198" s="3">
        <f>P198/(SUM($L198:$R198))</f>
        <v>0.13462535318104157</v>
      </c>
      <c r="AA198" s="3">
        <f>Q198/(SUM($L198:$R198))</f>
        <v>8.0073877875086005E-2</v>
      </c>
      <c r="AB198" s="3">
        <f>R198/(SUM($L198:$R198))</f>
        <v>0.14737730647926783</v>
      </c>
      <c r="AC198" s="3">
        <f t="shared" si="15"/>
        <v>0</v>
      </c>
    </row>
    <row r="199" spans="1:29" x14ac:dyDescent="0.35">
      <c r="A199" s="2">
        <v>38776</v>
      </c>
      <c r="B199" s="3">
        <f>STDEV(rets_1M!B164:B199)*SQRT(12)</f>
        <v>0.33656197073063321</v>
      </c>
      <c r="C199" s="3">
        <f>STDEV(rets_1M!C164:C199)*SQRT(12)</f>
        <v>0.14920152263765069</v>
      </c>
      <c r="D199" s="3">
        <f>STDEV(rets_1M!D164:D199)*SQRT(12)</f>
        <v>3.4908306806371824E-2</v>
      </c>
      <c r="E199" s="3">
        <f>STDEV(rets_1M!E164:E199)*SQRT(12)</f>
        <v>6.7783729899025119E-2</v>
      </c>
      <c r="F199" s="3">
        <f>STDEV(rets_1M!F164:F199)*SQRT(12)</f>
        <v>8.8730501627479877E-2</v>
      </c>
      <c r="G199" s="3">
        <f>STDEV(rets_1M!G164:G199)*SQRT(12)</f>
        <v>0.15281317172772721</v>
      </c>
      <c r="H199" s="3">
        <f>STDEV(rets_1M!H164:H199)*SQRT(12)</f>
        <v>8.1820344504974912E-2</v>
      </c>
      <c r="I199" s="3">
        <f>STDEV(rets_1M!M164:M199)*SQRT(12)</f>
        <v>4.9265188090645125E-2</v>
      </c>
      <c r="L199">
        <f>1/B199</f>
        <v>2.9712210141541755</v>
      </c>
      <c r="M199">
        <f>1/C199</f>
        <v>6.7023444688871567</v>
      </c>
      <c r="N199">
        <f>1/D199</f>
        <v>28.646476769748961</v>
      </c>
      <c r="O199">
        <f>1/E199</f>
        <v>14.752802796329776</v>
      </c>
      <c r="P199">
        <f>1/F199</f>
        <v>11.270081670430899</v>
      </c>
      <c r="Q199">
        <f>1/G199</f>
        <v>6.5439385145525044</v>
      </c>
      <c r="R199">
        <f>1/H199</f>
        <v>12.221899162734484</v>
      </c>
      <c r="S199">
        <f>1/I199</f>
        <v>20.298308780635473</v>
      </c>
      <c r="V199" s="3">
        <f>L199/(SUM($L199:$R199))</f>
        <v>3.5750994924756953E-2</v>
      </c>
      <c r="W199" s="3">
        <f>M199/(SUM($L199:$R199))</f>
        <v>8.0645459206732717E-2</v>
      </c>
      <c r="X199" s="3">
        <f>N199/(SUM($L199:$R199))</f>
        <v>0.34468659205380836</v>
      </c>
      <c r="Y199" s="3">
        <f>O199/(SUM($L199:$R199))</f>
        <v>0.17751199772248177</v>
      </c>
      <c r="Z199" s="3">
        <f>P199/(SUM($L199:$R199))</f>
        <v>0.13560641590840075</v>
      </c>
      <c r="AA199" s="3">
        <f>Q199/(SUM($L199:$R199))</f>
        <v>7.8739451392944554E-2</v>
      </c>
      <c r="AB199" s="3">
        <f>R199/(SUM($L199:$R199))</f>
        <v>0.14705908879087473</v>
      </c>
      <c r="AC199" s="3">
        <f t="shared" si="15"/>
        <v>0</v>
      </c>
    </row>
    <row r="200" spans="1:29" x14ac:dyDescent="0.35">
      <c r="A200" s="2">
        <v>38807</v>
      </c>
      <c r="B200" s="3">
        <f>STDEV(rets_1M!B165:B200)*SQRT(12)</f>
        <v>0.31410932205070713</v>
      </c>
      <c r="C200" s="3">
        <f>STDEV(rets_1M!C165:C200)*SQRT(12)</f>
        <v>0.14624062343704697</v>
      </c>
      <c r="D200" s="3">
        <f>STDEV(rets_1M!D165:D200)*SQRT(12)</f>
        <v>3.5377153037955064E-2</v>
      </c>
      <c r="E200" s="3">
        <f>STDEV(rets_1M!E165:E200)*SQRT(12)</f>
        <v>6.8272792737089943E-2</v>
      </c>
      <c r="F200" s="3">
        <f>STDEV(rets_1M!F165:F200)*SQRT(12)</f>
        <v>8.873348303720574E-2</v>
      </c>
      <c r="G200" s="3">
        <f>STDEV(rets_1M!G165:G200)*SQRT(12)</f>
        <v>0.15278237833161545</v>
      </c>
      <c r="H200" s="3">
        <f>STDEV(rets_1M!H165:H200)*SQRT(12)</f>
        <v>8.2741988679959952E-2</v>
      </c>
      <c r="I200" s="3">
        <f>STDEV(rets_1M!M165:M200)*SQRT(12)</f>
        <v>4.8510737172774543E-2</v>
      </c>
      <c r="L200">
        <f>1/B200</f>
        <v>3.183604973807713</v>
      </c>
      <c r="M200">
        <f>1/C200</f>
        <v>6.8380452469178357</v>
      </c>
      <c r="N200">
        <f>1/D200</f>
        <v>28.266830825169301</v>
      </c>
      <c r="O200">
        <f>1/E200</f>
        <v>14.647123105845047</v>
      </c>
      <c r="P200">
        <f>1/F200</f>
        <v>11.269703000170773</v>
      </c>
      <c r="Q200">
        <f>1/G200</f>
        <v>6.5452574499756215</v>
      </c>
      <c r="R200">
        <f>1/H200</f>
        <v>12.085762210380608</v>
      </c>
      <c r="S200">
        <f>1/I200</f>
        <v>20.61399307205798</v>
      </c>
      <c r="V200" s="3">
        <f>L200/(SUM($L200:$R200))</f>
        <v>3.8432473967885614E-2</v>
      </c>
      <c r="W200" s="3">
        <f>M200/(SUM($L200:$R200))</f>
        <v>8.2548870888674131E-2</v>
      </c>
      <c r="X200" s="3">
        <f>N200/(SUM($L200:$R200))</f>
        <v>0.34123713487719953</v>
      </c>
      <c r="Y200" s="3">
        <f>O200/(SUM($L200:$R200))</f>
        <v>0.17682004586031466</v>
      </c>
      <c r="Z200" s="3">
        <f>P200/(SUM($L200:$R200))</f>
        <v>0.13604783594172948</v>
      </c>
      <c r="AA200" s="3">
        <f>Q200/(SUM($L200:$R200))</f>
        <v>7.9014337089200345E-2</v>
      </c>
      <c r="AB200" s="3">
        <f>R200/(SUM($L200:$R200))</f>
        <v>0.14589930137499621</v>
      </c>
      <c r="AC200" s="3">
        <f t="shared" si="15"/>
        <v>0</v>
      </c>
    </row>
    <row r="201" spans="1:29" x14ac:dyDescent="0.35">
      <c r="A201" s="2">
        <v>38837</v>
      </c>
      <c r="B201" s="3">
        <f>STDEV(rets_1M!B166:B201)*SQRT(12)</f>
        <v>0.30471432635700474</v>
      </c>
      <c r="C201" s="3">
        <f>STDEV(rets_1M!C166:C201)*SQRT(12)</f>
        <v>0.15747494763884728</v>
      </c>
      <c r="D201" s="3">
        <f>STDEV(rets_1M!D166:D201)*SQRT(12)</f>
        <v>3.5485011369287986E-2</v>
      </c>
      <c r="E201" s="3">
        <f>STDEV(rets_1M!E166:E201)*SQRT(12)</f>
        <v>6.8433558527821542E-2</v>
      </c>
      <c r="F201" s="3">
        <f>STDEV(rets_1M!F166:F201)*SQRT(12)</f>
        <v>7.8440717896815074E-2</v>
      </c>
      <c r="G201" s="3">
        <f>STDEV(rets_1M!G166:G201)*SQRT(12)</f>
        <v>0.14709746190555945</v>
      </c>
      <c r="H201" s="3">
        <f>STDEV(rets_1M!H166:H201)*SQRT(12)</f>
        <v>8.4549068331258151E-2</v>
      </c>
      <c r="I201" s="3">
        <f>STDEV(rets_1M!M166:M201)*SQRT(12)</f>
        <v>4.2574747259132607E-2</v>
      </c>
      <c r="L201">
        <f>1/B201</f>
        <v>3.2817623377129808</v>
      </c>
      <c r="M201">
        <f>1/C201</f>
        <v>6.3502164312090956</v>
      </c>
      <c r="N201">
        <f>1/D201</f>
        <v>28.180912487053408</v>
      </c>
      <c r="O201">
        <f>1/E201</f>
        <v>14.612713725729341</v>
      </c>
      <c r="P201">
        <f>1/F201</f>
        <v>12.748480977895321</v>
      </c>
      <c r="Q201">
        <f>1/G201</f>
        <v>6.7982138307867412</v>
      </c>
      <c r="R201">
        <f>1/H201</f>
        <v>11.827451440175075</v>
      </c>
      <c r="S201">
        <f>1/I201</f>
        <v>23.488101853276238</v>
      </c>
      <c r="V201" s="3">
        <f>L201/(SUM($L201:$R201))</f>
        <v>3.9161957995361145E-2</v>
      </c>
      <c r="W201" s="3">
        <f>M201/(SUM($L201:$R201))</f>
        <v>7.5778463992541761E-2</v>
      </c>
      <c r="X201" s="3">
        <f>N201/(SUM($L201:$R201))</f>
        <v>0.33628873681877669</v>
      </c>
      <c r="Y201" s="3">
        <f>O201/(SUM($L201:$R201))</f>
        <v>0.17437657643546861</v>
      </c>
      <c r="Z201" s="3">
        <f>P201/(SUM($L201:$R201))</f>
        <v>0.15213029622032961</v>
      </c>
      <c r="AA201" s="3">
        <f>Q201/(SUM($L201:$R201))</f>
        <v>8.1124510884077877E-2</v>
      </c>
      <c r="AB201" s="3">
        <f>R201/(SUM($L201:$R201))</f>
        <v>0.14113945765344441</v>
      </c>
      <c r="AC201" s="3">
        <f t="shared" si="15"/>
        <v>0</v>
      </c>
    </row>
    <row r="202" spans="1:29" x14ac:dyDescent="0.35">
      <c r="A202" s="2">
        <v>38868</v>
      </c>
      <c r="B202" s="3">
        <f>STDEV(rets_1M!B167:B202)*SQRT(12)</f>
        <v>0.30584380213629758</v>
      </c>
      <c r="C202" s="3">
        <f>STDEV(rets_1M!C167:C202)*SQRT(12)</f>
        <v>0.15490511385062908</v>
      </c>
      <c r="D202" s="3">
        <f>STDEV(rets_1M!D167:D202)*SQRT(12)</f>
        <v>3.5455951121361851E-2</v>
      </c>
      <c r="E202" s="3">
        <f>STDEV(rets_1M!E167:E202)*SQRT(12)</f>
        <v>6.5549437194170224E-2</v>
      </c>
      <c r="F202" s="3">
        <f>STDEV(rets_1M!F167:F202)*SQRT(12)</f>
        <v>7.8222819242834946E-2</v>
      </c>
      <c r="G202" s="3">
        <f>STDEV(rets_1M!G167:G202)*SQRT(12)</f>
        <v>0.14906135656736641</v>
      </c>
      <c r="H202" s="3">
        <f>STDEV(rets_1M!H167:H202)*SQRT(12)</f>
        <v>8.49514167261676E-2</v>
      </c>
      <c r="I202" s="3">
        <f>STDEV(rets_1M!M167:M202)*SQRT(12)</f>
        <v>4.4889944838024678E-2</v>
      </c>
      <c r="L202">
        <f>1/B202</f>
        <v>3.2696428471496559</v>
      </c>
      <c r="M202">
        <f>1/C202</f>
        <v>6.4555647979722197</v>
      </c>
      <c r="N202">
        <f>1/D202</f>
        <v>28.204010000383551</v>
      </c>
      <c r="O202">
        <f>1/E202</f>
        <v>15.255661113272488</v>
      </c>
      <c r="P202">
        <f>1/F202</f>
        <v>12.783993336977534</v>
      </c>
      <c r="Q202">
        <f>1/G202</f>
        <v>6.7086468487093267</v>
      </c>
      <c r="R202">
        <f>1/H202</f>
        <v>11.771434056519622</v>
      </c>
      <c r="S202">
        <f>1/I202</f>
        <v>22.276703694073944</v>
      </c>
      <c r="V202" s="3">
        <f>L202/(SUM($L202:$R202))</f>
        <v>3.8717387616534961E-2</v>
      </c>
      <c r="W202" s="3">
        <f>M202/(SUM($L202:$R202))</f>
        <v>7.6443396496543539E-2</v>
      </c>
      <c r="X202" s="3">
        <f>N202/(SUM($L202:$R202))</f>
        <v>0.33397702396683104</v>
      </c>
      <c r="Y202" s="3">
        <f>O202/(SUM($L202:$R202))</f>
        <v>0.18064949974092229</v>
      </c>
      <c r="Z202" s="3">
        <f>P202/(SUM($L202:$R202))</f>
        <v>0.15138131241045127</v>
      </c>
      <c r="AA202" s="3">
        <f>Q202/(SUM($L202:$R202))</f>
        <v>7.9440260776603433E-2</v>
      </c>
      <c r="AB202" s="3">
        <f>R202/(SUM($L202:$R202))</f>
        <v>0.13939111899211357</v>
      </c>
      <c r="AC202" s="3">
        <f t="shared" si="15"/>
        <v>0</v>
      </c>
    </row>
    <row r="203" spans="1:29" x14ac:dyDescent="0.35">
      <c r="A203" s="2">
        <v>38898</v>
      </c>
      <c r="B203" s="3">
        <f>STDEV(rets_1M!B168:B203)*SQRT(12)</f>
        <v>0.30521314967182861</v>
      </c>
      <c r="C203" s="3">
        <f>STDEV(rets_1M!C168:C203)*SQRT(12)</f>
        <v>0.15462034421609597</v>
      </c>
      <c r="D203" s="3">
        <f>STDEV(rets_1M!D168:D203)*SQRT(12)</f>
        <v>3.3478355175506166E-2</v>
      </c>
      <c r="E203" s="3">
        <f>STDEV(rets_1M!E168:E203)*SQRT(12)</f>
        <v>6.5386686321890056E-2</v>
      </c>
      <c r="F203" s="3">
        <f>STDEV(rets_1M!F168:F203)*SQRT(12)</f>
        <v>7.8380762852121325E-2</v>
      </c>
      <c r="G203" s="3">
        <f>STDEV(rets_1M!G168:G203)*SQRT(12)</f>
        <v>0.14923065605224478</v>
      </c>
      <c r="H203" s="3">
        <f>STDEV(rets_1M!H168:H203)*SQRT(12)</f>
        <v>8.6026129439977256E-2</v>
      </c>
      <c r="I203" s="3">
        <f>STDEV(rets_1M!M168:M203)*SQRT(12)</f>
        <v>4.4986512169233606E-2</v>
      </c>
      <c r="L203">
        <f>1/B203</f>
        <v>3.2763988087512623</v>
      </c>
      <c r="M203">
        <f>1/C203</f>
        <v>6.4674542348865112</v>
      </c>
      <c r="N203">
        <f>1/D203</f>
        <v>29.870045728280939</v>
      </c>
      <c r="O203">
        <f>1/E203</f>
        <v>15.29363324939165</v>
      </c>
      <c r="P203">
        <f>1/F203</f>
        <v>12.758232551100205</v>
      </c>
      <c r="Q203">
        <f>1/G203</f>
        <v>6.7010360099864856</v>
      </c>
      <c r="R203">
        <f>1/H203</f>
        <v>11.624375134740044</v>
      </c>
      <c r="S203">
        <f>1/I203</f>
        <v>22.228884876385298</v>
      </c>
      <c r="V203" s="3">
        <f>L203/(SUM($L203:$R203))</f>
        <v>3.8101570090503044E-2</v>
      </c>
      <c r="W203" s="3">
        <f>M203/(SUM($L203:$R203))</f>
        <v>7.5210673431897482E-2</v>
      </c>
      <c r="X203" s="3">
        <f>N203/(SUM($L203:$R203))</f>
        <v>0.34736175519377355</v>
      </c>
      <c r="Y203" s="3">
        <f>O203/(SUM($L203:$R203))</f>
        <v>0.177851193705028</v>
      </c>
      <c r="Z203" s="3">
        <f>P203/(SUM($L203:$R203))</f>
        <v>0.14836676490001321</v>
      </c>
      <c r="AA203" s="3">
        <f>Q203/(SUM($L203:$R203))</f>
        <v>7.792701930287764E-2</v>
      </c>
      <c r="AB203" s="3">
        <f>R203/(SUM($L203:$R203))</f>
        <v>0.13518102337590709</v>
      </c>
      <c r="AC203" s="3">
        <f t="shared" si="15"/>
        <v>0</v>
      </c>
    </row>
    <row r="204" spans="1:29" x14ac:dyDescent="0.35">
      <c r="A204" s="2">
        <v>38929</v>
      </c>
      <c r="B204" s="3">
        <f>STDEV(rets_1M!B169:B204)*SQRT(12)</f>
        <v>0.30719995500834635</v>
      </c>
      <c r="C204" s="3">
        <f>STDEV(rets_1M!C169:C204)*SQRT(12)</f>
        <v>0.15476079093342032</v>
      </c>
      <c r="D204" s="3">
        <f>STDEV(rets_1M!D169:D204)*SQRT(12)</f>
        <v>3.3492639414349643E-2</v>
      </c>
      <c r="E204" s="3">
        <f>STDEV(rets_1M!E169:E204)*SQRT(12)</f>
        <v>5.6041755979685477E-2</v>
      </c>
      <c r="F204" s="3">
        <f>STDEV(rets_1M!F169:F204)*SQRT(12)</f>
        <v>7.8225011229460281E-2</v>
      </c>
      <c r="G204" s="3">
        <f>STDEV(rets_1M!G169:G204)*SQRT(12)</f>
        <v>0.14850972118441375</v>
      </c>
      <c r="H204" s="3">
        <f>STDEV(rets_1M!H169:H204)*SQRT(12)</f>
        <v>8.6026059260230561E-2</v>
      </c>
      <c r="I204" s="3">
        <f>STDEV(rets_1M!M169:M204)*SQRT(12)</f>
        <v>4.4974525408843259E-2</v>
      </c>
      <c r="L204">
        <f>1/B204</f>
        <v>3.2552088100821202</v>
      </c>
      <c r="M204">
        <f>1/C204</f>
        <v>6.4615849658600562</v>
      </c>
      <c r="N204">
        <f>1/D204</f>
        <v>29.85730648542313</v>
      </c>
      <c r="O204">
        <f>1/E204</f>
        <v>17.8438377334659</v>
      </c>
      <c r="P204">
        <f>1/F204</f>
        <v>12.78363510957721</v>
      </c>
      <c r="Q204">
        <f>1/G204</f>
        <v>6.7335659378030739</v>
      </c>
      <c r="R204">
        <f>1/H204</f>
        <v>11.624384617863058</v>
      </c>
      <c r="S204">
        <f>1/I204</f>
        <v>22.234809392860694</v>
      </c>
      <c r="V204" s="3">
        <f>L204/(SUM($L204:$R204))</f>
        <v>3.6757298092262344E-2</v>
      </c>
      <c r="W204" s="3">
        <f>M204/(SUM($L204:$R204))</f>
        <v>7.2963185649711715E-2</v>
      </c>
      <c r="X204" s="3">
        <f>N204/(SUM($L204:$R204))</f>
        <v>0.33714393722381497</v>
      </c>
      <c r="Y204" s="3">
        <f>O204/(SUM($L204:$R204))</f>
        <v>0.20148976638534552</v>
      </c>
      <c r="Z204" s="3">
        <f>P204/(SUM($L204:$R204))</f>
        <v>0.14435076636868227</v>
      </c>
      <c r="AA204" s="3">
        <f>Q204/(SUM($L204:$R204))</f>
        <v>7.6034351355017279E-2</v>
      </c>
      <c r="AB204" s="3">
        <f>R204/(SUM($L204:$R204))</f>
        <v>0.1312606949251659</v>
      </c>
      <c r="AC204" s="3">
        <f t="shared" si="15"/>
        <v>0</v>
      </c>
    </row>
    <row r="205" spans="1:29" x14ac:dyDescent="0.35">
      <c r="A205" s="2">
        <v>38960</v>
      </c>
      <c r="B205" s="3">
        <f>STDEV(rets_1M!B170:B205)*SQRT(12)</f>
        <v>0.3086185224161711</v>
      </c>
      <c r="C205" s="3">
        <f>STDEV(rets_1M!C170:C205)*SQRT(12)</f>
        <v>0.15367094450481336</v>
      </c>
      <c r="D205" s="3">
        <f>STDEV(rets_1M!D170:D205)*SQRT(12)</f>
        <v>3.0471828893309134E-2</v>
      </c>
      <c r="E205" s="3">
        <f>STDEV(rets_1M!E170:E205)*SQRT(12)</f>
        <v>5.627259294778604E-2</v>
      </c>
      <c r="F205" s="3">
        <f>STDEV(rets_1M!F170:F205)*SQRT(12)</f>
        <v>7.8215785641187668E-2</v>
      </c>
      <c r="G205" s="3">
        <f>STDEV(rets_1M!G170:G205)*SQRT(12)</f>
        <v>0.14783050604293738</v>
      </c>
      <c r="H205" s="3">
        <f>STDEV(rets_1M!H170:H205)*SQRT(12)</f>
        <v>8.5291930483792494E-2</v>
      </c>
      <c r="I205" s="3">
        <f>STDEV(rets_1M!M170:M205)*SQRT(12)</f>
        <v>4.5512937613398925E-2</v>
      </c>
      <c r="L205">
        <f>1/B205</f>
        <v>3.240246217793445</v>
      </c>
      <c r="M205">
        <f>1/C205</f>
        <v>6.5074110348080634</v>
      </c>
      <c r="N205">
        <f>1/D205</f>
        <v>32.817196614659892</v>
      </c>
      <c r="O205">
        <f>1/E205</f>
        <v>17.770640157418647</v>
      </c>
      <c r="P205">
        <f>1/F205</f>
        <v>12.785142945280469</v>
      </c>
      <c r="Q205">
        <f>1/G205</f>
        <v>6.7645036654988511</v>
      </c>
      <c r="R205">
        <f>1/H205</f>
        <v>11.724438576167811</v>
      </c>
      <c r="S205">
        <f>1/I205</f>
        <v>21.971774454426818</v>
      </c>
      <c r="V205" s="3">
        <f>L205/(SUM($L205:$R205))</f>
        <v>3.5370168116460356E-2</v>
      </c>
      <c r="W205" s="3">
        <f>M205/(SUM($L205:$R205))</f>
        <v>7.103417667463903E-2</v>
      </c>
      <c r="X205" s="3">
        <f>N205/(SUM($L205:$R205))</f>
        <v>0.35822887624938138</v>
      </c>
      <c r="Y205" s="3">
        <f>O205/(SUM($L205:$R205))</f>
        <v>0.19398233580318835</v>
      </c>
      <c r="Z205" s="3">
        <f>P205/(SUM($L205:$R205))</f>
        <v>0.13956120151742565</v>
      </c>
      <c r="AA205" s="3">
        <f>Q205/(SUM($L205:$R205))</f>
        <v>7.3840571299560051E-2</v>
      </c>
      <c r="AB205" s="3">
        <f>R205/(SUM($L205:$R205))</f>
        <v>0.12798267033934518</v>
      </c>
      <c r="AC205" s="3">
        <f t="shared" si="15"/>
        <v>0</v>
      </c>
    </row>
    <row r="206" spans="1:29" x14ac:dyDescent="0.35">
      <c r="A206" s="2">
        <v>38990</v>
      </c>
      <c r="B206" s="3">
        <f>STDEV(rets_1M!B171:B206)*SQRT(12)</f>
        <v>0.32051029697588668</v>
      </c>
      <c r="C206" s="3">
        <f>STDEV(rets_1M!C171:C206)*SQRT(12)</f>
        <v>0.15728157135467624</v>
      </c>
      <c r="D206" s="3">
        <f>STDEV(rets_1M!D171:D206)*SQRT(12)</f>
        <v>3.0331606353270903E-2</v>
      </c>
      <c r="E206" s="3">
        <f>STDEV(rets_1M!E171:E206)*SQRT(12)</f>
        <v>5.0234634749479382E-2</v>
      </c>
      <c r="F206" s="3">
        <f>STDEV(rets_1M!F171:F206)*SQRT(12)</f>
        <v>7.788601368652899E-2</v>
      </c>
      <c r="G206" s="3">
        <f>STDEV(rets_1M!G171:G206)*SQRT(12)</f>
        <v>0.14832641747582737</v>
      </c>
      <c r="H206" s="3">
        <f>STDEV(rets_1M!H171:H206)*SQRT(12)</f>
        <v>8.0983898887355674E-2</v>
      </c>
      <c r="I206" s="3">
        <f>STDEV(rets_1M!M171:M206)*SQRT(12)</f>
        <v>4.5070451267349272E-2</v>
      </c>
      <c r="L206">
        <f>1/B206</f>
        <v>3.1200245653113421</v>
      </c>
      <c r="M206">
        <f>1/C206</f>
        <v>6.3580239654711992</v>
      </c>
      <c r="N206">
        <f>1/D206</f>
        <v>32.968909999458759</v>
      </c>
      <c r="O206">
        <f>1/E206</f>
        <v>19.906584470794101</v>
      </c>
      <c r="P206">
        <f>1/F206</f>
        <v>12.8392756628262</v>
      </c>
      <c r="Q206">
        <f>1/G206</f>
        <v>6.741887365836023</v>
      </c>
      <c r="R206">
        <f>1/H206</f>
        <v>12.348133564067435</v>
      </c>
      <c r="S206">
        <f>1/I206</f>
        <v>22.18748585560397</v>
      </c>
      <c r="V206" s="3">
        <f>L206/(SUM($L206:$R206))</f>
        <v>3.3092178584719564E-2</v>
      </c>
      <c r="W206" s="3">
        <f>M206/(SUM($L206:$R206))</f>
        <v>6.7435643568499987E-2</v>
      </c>
      <c r="X206" s="3">
        <f>N206/(SUM($L206:$R206))</f>
        <v>0.34968091904647086</v>
      </c>
      <c r="Y206" s="3">
        <f>O206/(SUM($L206:$R206))</f>
        <v>0.21113687874235945</v>
      </c>
      <c r="Z206" s="3">
        <f>P206/(SUM($L206:$R206))</f>
        <v>0.1361782877790548</v>
      </c>
      <c r="AA206" s="3">
        <f>Q206/(SUM($L206:$R206))</f>
        <v>7.1507046190851728E-2</v>
      </c>
      <c r="AB206" s="3">
        <f>R206/(SUM($L206:$R206))</f>
        <v>0.13096904608804358</v>
      </c>
      <c r="AC206" s="3">
        <f t="shared" si="15"/>
        <v>0</v>
      </c>
    </row>
    <row r="207" spans="1:29" x14ac:dyDescent="0.35">
      <c r="A207" s="2">
        <v>39021</v>
      </c>
      <c r="B207" s="3">
        <f>STDEV(rets_1M!B172:B207)*SQRT(12)</f>
        <v>0.32461189375407068</v>
      </c>
      <c r="C207" s="3">
        <f>STDEV(rets_1M!C172:C207)*SQRT(12)</f>
        <v>0.15709690452087785</v>
      </c>
      <c r="D207" s="3">
        <f>STDEV(rets_1M!D172:D207)*SQRT(12)</f>
        <v>3.0398732004435273E-2</v>
      </c>
      <c r="E207" s="3">
        <f>STDEV(rets_1M!E172:E207)*SQRT(12)</f>
        <v>4.8688321852815186E-2</v>
      </c>
      <c r="F207" s="3">
        <f>STDEV(rets_1M!F172:F207)*SQRT(12)</f>
        <v>7.3493112824261519E-2</v>
      </c>
      <c r="G207" s="3">
        <f>STDEV(rets_1M!G172:G207)*SQRT(12)</f>
        <v>0.14230427856324895</v>
      </c>
      <c r="H207" s="3">
        <f>STDEV(rets_1M!H172:H207)*SQRT(12)</f>
        <v>8.0339263196782293E-2</v>
      </c>
      <c r="I207" s="3">
        <f>STDEV(rets_1M!M172:M207)*SQRT(12)</f>
        <v>4.39930390264201E-2</v>
      </c>
      <c r="L207">
        <f>1/B207</f>
        <v>3.0806018486728965</v>
      </c>
      <c r="M207">
        <f>1/C207</f>
        <v>6.3654977992714175</v>
      </c>
      <c r="N207">
        <f>1/D207</f>
        <v>32.896108951323917</v>
      </c>
      <c r="O207">
        <f>1/E207</f>
        <v>20.538806061605499</v>
      </c>
      <c r="P207">
        <f>1/F207</f>
        <v>13.606717168059323</v>
      </c>
      <c r="Q207">
        <f>1/G207</f>
        <v>7.0271955987292207</v>
      </c>
      <c r="R207">
        <f>1/H207</f>
        <v>12.44721397992671</v>
      </c>
      <c r="S207">
        <f>1/I207</f>
        <v>22.730868840396504</v>
      </c>
      <c r="V207" s="3">
        <f>L207/(SUM($L207:$R207))</f>
        <v>3.2102262449400412E-2</v>
      </c>
      <c r="W207" s="3">
        <f>M207/(SUM($L207:$R207))</f>
        <v>6.6333428015477924E-2</v>
      </c>
      <c r="X207" s="3">
        <f>N207/(SUM($L207:$R207))</f>
        <v>0.34280298947895704</v>
      </c>
      <c r="Y207" s="3">
        <f>O207/(SUM($L207:$R207))</f>
        <v>0.2140303015370312</v>
      </c>
      <c r="Z207" s="3">
        <f>P207/(SUM($L207:$R207))</f>
        <v>0.1417925545269591</v>
      </c>
      <c r="AA207" s="3">
        <f>Q207/(SUM($L207:$R207))</f>
        <v>7.3228832700616323E-2</v>
      </c>
      <c r="AB207" s="3">
        <f>R207/(SUM($L207:$R207))</f>
        <v>0.12970963129155791</v>
      </c>
      <c r="AC207" s="3">
        <f t="shared" si="15"/>
        <v>0</v>
      </c>
    </row>
    <row r="208" spans="1:29" x14ac:dyDescent="0.35">
      <c r="A208" s="2">
        <v>39051</v>
      </c>
      <c r="B208" s="3">
        <f>STDEV(rets_1M!B173:B208)*SQRT(12)</f>
        <v>0.32602032433968625</v>
      </c>
      <c r="C208" s="3">
        <f>STDEV(rets_1M!C173:C208)*SQRT(12)</f>
        <v>0.15979863847131165</v>
      </c>
      <c r="D208" s="3">
        <f>STDEV(rets_1M!D173:D208)*SQRT(12)</f>
        <v>2.9895688996155058E-2</v>
      </c>
      <c r="E208" s="3">
        <f>STDEV(rets_1M!E173:E208)*SQRT(12)</f>
        <v>4.8844595673594893E-2</v>
      </c>
      <c r="F208" s="3">
        <f>STDEV(rets_1M!F173:F208)*SQRT(12)</f>
        <v>7.3621636863729661E-2</v>
      </c>
      <c r="G208" s="3">
        <f>STDEV(rets_1M!G173:G208)*SQRT(12)</f>
        <v>0.14306771792497378</v>
      </c>
      <c r="H208" s="3">
        <f>STDEV(rets_1M!H173:H208)*SQRT(12)</f>
        <v>8.0565118538442893E-2</v>
      </c>
      <c r="I208" s="3">
        <f>STDEV(rets_1M!M173:M208)*SQRT(12)</f>
        <v>4.3941210876303649E-2</v>
      </c>
      <c r="L208">
        <f>1/B208</f>
        <v>3.0672934333936879</v>
      </c>
      <c r="M208">
        <f>1/C208</f>
        <v>6.2578755962274872</v>
      </c>
      <c r="N208">
        <f>1/D208</f>
        <v>33.449638846878955</v>
      </c>
      <c r="O208">
        <f>1/E208</f>
        <v>20.473094028304022</v>
      </c>
      <c r="P208">
        <f>1/F208</f>
        <v>13.582963414015842</v>
      </c>
      <c r="Q208">
        <f>1/G208</f>
        <v>6.989697008548152</v>
      </c>
      <c r="R208">
        <f>1/H208</f>
        <v>12.412319601104224</v>
      </c>
      <c r="S208">
        <f>1/I208</f>
        <v>22.757679637346406</v>
      </c>
      <c r="V208" s="3">
        <f>L208/(SUM($L208:$R208))</f>
        <v>3.1873652455649562E-2</v>
      </c>
      <c r="W208" s="3">
        <f>M208/(SUM($L208:$R208))</f>
        <v>6.502845462820929E-2</v>
      </c>
      <c r="X208" s="3">
        <f>N208/(SUM($L208:$R208))</f>
        <v>0.34759053430137615</v>
      </c>
      <c r="Y208" s="3">
        <f>O208/(SUM($L208:$R208))</f>
        <v>0.21274530719677698</v>
      </c>
      <c r="Z208" s="3">
        <f>P208/(SUM($L208:$R208))</f>
        <v>0.14114680077971414</v>
      </c>
      <c r="AA208" s="3">
        <f>Q208/(SUM($L208:$R208))</f>
        <v>7.2633146472153132E-2</v>
      </c>
      <c r="AB208" s="3">
        <f>R208/(SUM($L208:$R208))</f>
        <v>0.12898210416612077</v>
      </c>
      <c r="AC208" s="3">
        <f t="shared" si="15"/>
        <v>0</v>
      </c>
    </row>
    <row r="209" spans="1:29" x14ac:dyDescent="0.35">
      <c r="A209" s="2">
        <v>39082</v>
      </c>
      <c r="B209" s="3">
        <f>STDEV(rets_1M!B174:B209)*SQRT(12)</f>
        <v>0.33087609219477015</v>
      </c>
      <c r="C209" s="3">
        <f>STDEV(rets_1M!C174:C209)*SQRT(12)</f>
        <v>0.15969747823731822</v>
      </c>
      <c r="D209" s="3">
        <f>STDEV(rets_1M!D174:D209)*SQRT(12)</f>
        <v>2.9961075004625838E-2</v>
      </c>
      <c r="E209" s="3">
        <f>STDEV(rets_1M!E174:E209)*SQRT(12)</f>
        <v>4.9362469257037848E-2</v>
      </c>
      <c r="F209" s="3">
        <f>STDEV(rets_1M!F174:F209)*SQRT(12)</f>
        <v>6.8759044098752428E-2</v>
      </c>
      <c r="G209" s="3">
        <f>STDEV(rets_1M!G174:G209)*SQRT(12)</f>
        <v>0.14315481120966081</v>
      </c>
      <c r="H209" s="3">
        <f>STDEV(rets_1M!H174:H209)*SQRT(12)</f>
        <v>8.0982636355709056E-2</v>
      </c>
      <c r="I209" s="3">
        <f>STDEV(rets_1M!M174:M209)*SQRT(12)</f>
        <v>4.204366872771096E-2</v>
      </c>
      <c r="L209">
        <f>1/B209</f>
        <v>3.0222794078798239</v>
      </c>
      <c r="M209">
        <f>1/C209</f>
        <v>6.2618396422888489</v>
      </c>
      <c r="N209">
        <f>1/D209</f>
        <v>33.376639517961394</v>
      </c>
      <c r="O209">
        <f>1/E209</f>
        <v>20.25830585566635</v>
      </c>
      <c r="P209">
        <f>1/F209</f>
        <v>14.54354133492301</v>
      </c>
      <c r="Q209">
        <f>1/G209</f>
        <v>6.9854445795428139</v>
      </c>
      <c r="R209">
        <f>1/H209</f>
        <v>12.348326073352176</v>
      </c>
      <c r="S209">
        <f>1/I209</f>
        <v>23.784794007305564</v>
      </c>
      <c r="V209" s="3">
        <f>L209/(SUM($L209:$R209))</f>
        <v>3.1223063506302769E-2</v>
      </c>
      <c r="W209" s="3">
        <f>M209/(SUM($L209:$R209))</f>
        <v>6.4690847678648258E-2</v>
      </c>
      <c r="X209" s="3">
        <f>N209/(SUM($L209:$R209))</f>
        <v>0.34481290266519316</v>
      </c>
      <c r="Y209" s="3">
        <f>O209/(SUM($L209:$R209))</f>
        <v>0.20928785360229246</v>
      </c>
      <c r="Z209" s="3">
        <f>P209/(SUM($L209:$R209))</f>
        <v>0.15024881998762465</v>
      </c>
      <c r="AA209" s="3">
        <f>Q209/(SUM($L209:$R209))</f>
        <v>7.2166385132415398E-2</v>
      </c>
      <c r="AB209" s="3">
        <f>R209/(SUM($L209:$R209))</f>
        <v>0.12757012742752347</v>
      </c>
      <c r="AC209" s="3">
        <f t="shared" si="15"/>
        <v>0</v>
      </c>
    </row>
    <row r="210" spans="1:29" x14ac:dyDescent="0.35">
      <c r="A210" s="2">
        <v>39113</v>
      </c>
      <c r="B210" s="3">
        <f>STDEV(rets_1M!B175:B210)*SQRT(12)</f>
        <v>0.33045218151878286</v>
      </c>
      <c r="C210" s="3">
        <f>STDEV(rets_1M!C175:C210)*SQRT(12)</f>
        <v>0.15768261444018636</v>
      </c>
      <c r="D210" s="3">
        <f>STDEV(rets_1M!D175:D210)*SQRT(12)</f>
        <v>2.9657976640078649E-2</v>
      </c>
      <c r="E210" s="3">
        <f>STDEV(rets_1M!E175:E210)*SQRT(12)</f>
        <v>4.9179261261955584E-2</v>
      </c>
      <c r="F210" s="3">
        <f>STDEV(rets_1M!F175:F210)*SQRT(12)</f>
        <v>6.8450852152343256E-2</v>
      </c>
      <c r="G210" s="3">
        <f>STDEV(rets_1M!G175:G210)*SQRT(12)</f>
        <v>0.1431303173035878</v>
      </c>
      <c r="H210" s="3">
        <f>STDEV(rets_1M!H175:H210)*SQRT(12)</f>
        <v>8.069824660302187E-2</v>
      </c>
      <c r="I210" s="3">
        <f>STDEV(rets_1M!M175:M210)*SQRT(12)</f>
        <v>4.1971302886755345E-2</v>
      </c>
      <c r="L210">
        <f>1/B210</f>
        <v>3.0261564484275016</v>
      </c>
      <c r="M210">
        <f>1/C210</f>
        <v>6.3418532445714195</v>
      </c>
      <c r="N210">
        <f>1/D210</f>
        <v>33.717741845161427</v>
      </c>
      <c r="O210">
        <f>1/E210</f>
        <v>20.33377432559335</v>
      </c>
      <c r="P210">
        <f>1/F210</f>
        <v>14.609021926774762</v>
      </c>
      <c r="Q210">
        <f>1/G210</f>
        <v>6.9866399993995776</v>
      </c>
      <c r="R210">
        <f>1/H210</f>
        <v>12.391842971747462</v>
      </c>
      <c r="S210">
        <f>1/I210</f>
        <v>23.825803137399497</v>
      </c>
      <c r="V210" s="3">
        <f>L210/(SUM($L210:$R210))</f>
        <v>3.1067125491501313E-2</v>
      </c>
      <c r="W210" s="3">
        <f>M210/(SUM($L210:$R210))</f>
        <v>6.5106729924741757E-2</v>
      </c>
      <c r="X210" s="3">
        <f>N210/(SUM($L210:$R210))</f>
        <v>0.34615306083662667</v>
      </c>
      <c r="Y210" s="3">
        <f>O210/(SUM($L210:$R210))</f>
        <v>0.20875058162222115</v>
      </c>
      <c r="Z210" s="3">
        <f>P210/(SUM($L210:$R210))</f>
        <v>0.14997913202506361</v>
      </c>
      <c r="AA210" s="3">
        <f>Q210/(SUM($L210:$R210))</f>
        <v>7.1726239315247145E-2</v>
      </c>
      <c r="AB210" s="3">
        <f>R210/(SUM($L210:$R210))</f>
        <v>0.12721713078459829</v>
      </c>
      <c r="AC210" s="3">
        <f t="shared" si="15"/>
        <v>0</v>
      </c>
    </row>
    <row r="211" spans="1:29" x14ac:dyDescent="0.35">
      <c r="A211" s="2">
        <v>39141</v>
      </c>
      <c r="B211" s="3">
        <f>STDEV(rets_1M!B176:B211)*SQRT(12)</f>
        <v>0.329271103403315</v>
      </c>
      <c r="C211" s="3">
        <f>STDEV(rets_1M!C176:C211)*SQRT(12)</f>
        <v>0.15701446054613122</v>
      </c>
      <c r="D211" s="3">
        <f>STDEV(rets_1M!D176:D211)*SQRT(12)</f>
        <v>2.9499503916921351E-2</v>
      </c>
      <c r="E211" s="3">
        <f>STDEV(rets_1M!E176:E211)*SQRT(12)</f>
        <v>4.916244410659245E-2</v>
      </c>
      <c r="F211" s="3">
        <f>STDEV(rets_1M!F176:F211)*SQRT(12)</f>
        <v>7.0318007167842547E-2</v>
      </c>
      <c r="G211" s="3">
        <f>STDEV(rets_1M!G176:G211)*SQRT(12)</f>
        <v>0.14337810740651422</v>
      </c>
      <c r="H211" s="3">
        <f>STDEV(rets_1M!H176:H211)*SQRT(12)</f>
        <v>8.0268753103803991E-2</v>
      </c>
      <c r="I211" s="3">
        <f>STDEV(rets_1M!M176:M211)*SQRT(12)</f>
        <v>4.2212333330817524E-2</v>
      </c>
      <c r="L211">
        <f>1/B211</f>
        <v>3.0370111123147296</v>
      </c>
      <c r="M211">
        <f>1/C211</f>
        <v>6.3688401470907685</v>
      </c>
      <c r="N211">
        <f>1/D211</f>
        <v>33.898875140960769</v>
      </c>
      <c r="O211">
        <f>1/E211</f>
        <v>20.340729965170809</v>
      </c>
      <c r="P211">
        <f>1/F211</f>
        <v>14.221108365785922</v>
      </c>
      <c r="Q211">
        <f>1/G211</f>
        <v>6.9745654904255359</v>
      </c>
      <c r="R211">
        <f>1/H211</f>
        <v>12.458147925965594</v>
      </c>
      <c r="S211">
        <f>1/I211</f>
        <v>23.68975891863197</v>
      </c>
      <c r="V211" s="3">
        <f>L211/(SUM($L211:$R211))</f>
        <v>3.1213089861819074E-2</v>
      </c>
      <c r="W211" s="3">
        <f>M211/(SUM($L211:$R211))</f>
        <v>6.5456191128386021E-2</v>
      </c>
      <c r="X211" s="3">
        <f>N211/(SUM($L211:$R211))</f>
        <v>0.348398012670736</v>
      </c>
      <c r="Y211" s="3">
        <f>O211/(SUM($L211:$R211))</f>
        <v>0.20905324635903971</v>
      </c>
      <c r="Z211" s="3">
        <f>P211/(SUM($L211:$R211))</f>
        <v>0.1461584159359976</v>
      </c>
      <c r="AA211" s="3">
        <f>Q211/(SUM($L211:$R211))</f>
        <v>7.1681574860577635E-2</v>
      </c>
      <c r="AB211" s="3">
        <f>R211/(SUM($L211:$R211))</f>
        <v>0.12803946918344405</v>
      </c>
      <c r="AC211" s="3">
        <f t="shared" si="15"/>
        <v>0</v>
      </c>
    </row>
    <row r="212" spans="1:29" x14ac:dyDescent="0.35">
      <c r="A212" s="2">
        <v>39172</v>
      </c>
      <c r="B212" s="3">
        <f>STDEV(rets_1M!B177:B212)*SQRT(12)</f>
        <v>0.33145211491736704</v>
      </c>
      <c r="C212" s="3">
        <f>STDEV(rets_1M!C177:C212)*SQRT(12)</f>
        <v>0.15297119225517863</v>
      </c>
      <c r="D212" s="3">
        <f>STDEV(rets_1M!D177:D212)*SQRT(12)</f>
        <v>2.8249882272815947E-2</v>
      </c>
      <c r="E212" s="3">
        <f>STDEV(rets_1M!E177:E212)*SQRT(12)</f>
        <v>4.857417756137436E-2</v>
      </c>
      <c r="F212" s="3">
        <f>STDEV(rets_1M!F177:F212)*SQRT(12)</f>
        <v>6.9267484915830832E-2</v>
      </c>
      <c r="G212" s="3">
        <f>STDEV(rets_1M!G177:G212)*SQRT(12)</f>
        <v>0.14258119053886542</v>
      </c>
      <c r="H212" s="3">
        <f>STDEV(rets_1M!H177:H212)*SQRT(12)</f>
        <v>7.3660443605711154E-2</v>
      </c>
      <c r="I212" s="3">
        <f>STDEV(rets_1M!M177:M212)*SQRT(12)</f>
        <v>4.1714942630639504E-2</v>
      </c>
      <c r="L212">
        <f>1/B212</f>
        <v>3.0170270606036285</v>
      </c>
      <c r="M212">
        <f>1/C212</f>
        <v>6.5371785710596519</v>
      </c>
      <c r="N212">
        <f>1/D212</f>
        <v>35.398377605356302</v>
      </c>
      <c r="O212">
        <f>1/E212</f>
        <v>20.587070130759944</v>
      </c>
      <c r="P212">
        <f>1/F212</f>
        <v>14.436788071851208</v>
      </c>
      <c r="Q212">
        <f>1/G212</f>
        <v>7.0135478334880048</v>
      </c>
      <c r="R212">
        <f>1/H212</f>
        <v>13.575807462588598</v>
      </c>
      <c r="S212">
        <f>1/I212</f>
        <v>23.972225225248252</v>
      </c>
      <c r="V212" s="3">
        <f>L212/(SUM($L212:$R212))</f>
        <v>3.0000528594553356E-2</v>
      </c>
      <c r="W212" s="3">
        <f>M212/(SUM($L212:$R212))</f>
        <v>6.5003995227519859E-2</v>
      </c>
      <c r="X212" s="3">
        <f>N212/(SUM($L212:$R212))</f>
        <v>0.35199221558782318</v>
      </c>
      <c r="Y212" s="3">
        <f>O212/(SUM($L212:$R212))</f>
        <v>0.20471244497633664</v>
      </c>
      <c r="Z212" s="3">
        <f>P212/(SUM($L212:$R212))</f>
        <v>0.14355564755074643</v>
      </c>
      <c r="AA212" s="3">
        <f>Q212/(SUM($L212:$R212))</f>
        <v>6.974088667462168E-2</v>
      </c>
      <c r="AB212" s="3">
        <f>R212/(SUM($L212:$R212))</f>
        <v>0.13499428138839883</v>
      </c>
      <c r="AC212" s="3">
        <f t="shared" si="15"/>
        <v>0</v>
      </c>
    </row>
    <row r="213" spans="1:29" x14ac:dyDescent="0.35">
      <c r="A213" s="2">
        <v>39202</v>
      </c>
      <c r="B213" s="3">
        <f>STDEV(rets_1M!B178:B213)*SQRT(12)</f>
        <v>0.32635124156571432</v>
      </c>
      <c r="C213" s="3">
        <f>STDEV(rets_1M!C178:C213)*SQRT(12)</f>
        <v>0.1397875364990929</v>
      </c>
      <c r="D213" s="3">
        <f>STDEV(rets_1M!D178:D213)*SQRT(12)</f>
        <v>2.8202770624701706E-2</v>
      </c>
      <c r="E213" s="3">
        <f>STDEV(rets_1M!E178:E213)*SQRT(12)</f>
        <v>4.1638187688430792E-2</v>
      </c>
      <c r="F213" s="3">
        <f>STDEV(rets_1M!F178:F213)*SQRT(12)</f>
        <v>7.0844289729124807E-2</v>
      </c>
      <c r="G213" s="3">
        <f>STDEV(rets_1M!G178:G213)*SQRT(12)</f>
        <v>0.1437244577979877</v>
      </c>
      <c r="H213" s="3">
        <f>STDEV(rets_1M!H178:H213)*SQRT(12)</f>
        <v>6.7153823000282928E-2</v>
      </c>
      <c r="I213" s="3">
        <f>STDEV(rets_1M!M178:M213)*SQRT(12)</f>
        <v>4.1467226468065208E-2</v>
      </c>
      <c r="L213">
        <f>1/B213</f>
        <v>3.0641832254180019</v>
      </c>
      <c r="M213">
        <f>1/C213</f>
        <v>7.1537135931034106</v>
      </c>
      <c r="N213">
        <f>1/D213</f>
        <v>35.457509239327678</v>
      </c>
      <c r="O213">
        <f>1/E213</f>
        <v>24.016415111118079</v>
      </c>
      <c r="P213">
        <f>1/F213</f>
        <v>14.115463699664842</v>
      </c>
      <c r="Q213">
        <f>1/G213</f>
        <v>6.9577580275554265</v>
      </c>
      <c r="R213">
        <f>1/H213</f>
        <v>14.891184973873891</v>
      </c>
      <c r="S213">
        <f>1/I213</f>
        <v>24.11543006789039</v>
      </c>
      <c r="V213" s="3">
        <f>L213/(SUM($L213:$R213))</f>
        <v>2.9001444469382451E-2</v>
      </c>
      <c r="W213" s="3">
        <f>M213/(SUM($L213:$R213))</f>
        <v>6.7707448366424991E-2</v>
      </c>
      <c r="X213" s="3">
        <f>N213/(SUM($L213:$R213))</f>
        <v>0.33559317755441931</v>
      </c>
      <c r="Y213" s="3">
        <f>O213/(SUM($L213:$R213))</f>
        <v>0.22730714123784607</v>
      </c>
      <c r="Z213" s="3">
        <f>P213/(SUM($L213:$R213))</f>
        <v>0.13359802809754284</v>
      </c>
      <c r="AA213" s="3">
        <f>Q213/(SUM($L213:$R213))</f>
        <v>6.5852796070973219E-2</v>
      </c>
      <c r="AB213" s="3">
        <f>R213/(SUM($L213:$R213))</f>
        <v>0.14093996420341112</v>
      </c>
      <c r="AC213" s="3">
        <f t="shared" si="15"/>
        <v>0</v>
      </c>
    </row>
    <row r="214" spans="1:29" x14ac:dyDescent="0.35">
      <c r="A214" s="2">
        <v>39233</v>
      </c>
      <c r="B214" s="3">
        <f>STDEV(rets_1M!B179:B214)*SQRT(12)</f>
        <v>0.32631730785034707</v>
      </c>
      <c r="C214" s="3">
        <f>STDEV(rets_1M!C179:C214)*SQRT(12)</f>
        <v>0.14234165460938231</v>
      </c>
      <c r="D214" s="3">
        <f>STDEV(rets_1M!D179:D214)*SQRT(12)</f>
        <v>2.8744903451059449E-2</v>
      </c>
      <c r="E214" s="3">
        <f>STDEV(rets_1M!E179:E214)*SQRT(12)</f>
        <v>4.2864802948441451E-2</v>
      </c>
      <c r="F214" s="3">
        <f>STDEV(rets_1M!F179:F214)*SQRT(12)</f>
        <v>7.2020404240971433E-2</v>
      </c>
      <c r="G214" s="3">
        <f>STDEV(rets_1M!G179:G214)*SQRT(12)</f>
        <v>0.14243051371517385</v>
      </c>
      <c r="H214" s="3">
        <f>STDEV(rets_1M!H179:H214)*SQRT(12)</f>
        <v>6.7939518243500502E-2</v>
      </c>
      <c r="I214" s="3">
        <f>STDEV(rets_1M!M179:M214)*SQRT(12)</f>
        <v>4.1450615446991669E-2</v>
      </c>
      <c r="L214">
        <f>1/B214</f>
        <v>3.0645018696299484</v>
      </c>
      <c r="M214">
        <f>1/C214</f>
        <v>7.025350398969481</v>
      </c>
      <c r="N214">
        <f>1/D214</f>
        <v>34.788775746023354</v>
      </c>
      <c r="O214">
        <f>1/E214</f>
        <v>23.329163584463874</v>
      </c>
      <c r="P214">
        <f>1/F214</f>
        <v>13.884954000731831</v>
      </c>
      <c r="Q214">
        <f>1/G214</f>
        <v>7.0209674452186217</v>
      </c>
      <c r="R214">
        <f>1/H214</f>
        <v>14.718973961751134</v>
      </c>
      <c r="S214">
        <f>1/I214</f>
        <v>24.125094144351873</v>
      </c>
      <c r="V214" s="3">
        <f>L214/(SUM($L214:$R214))</f>
        <v>2.9513845379245566E-2</v>
      </c>
      <c r="W214" s="3">
        <f>M214/(SUM($L214:$R214))</f>
        <v>6.7660296593404987E-2</v>
      </c>
      <c r="X214" s="3">
        <f>N214/(SUM($L214:$R214))</f>
        <v>0.33504647475557459</v>
      </c>
      <c r="Y214" s="3">
        <f>O214/(SUM($L214:$R214))</f>
        <v>0.22468034158586966</v>
      </c>
      <c r="Z214" s="3">
        <f>P214/(SUM($L214:$R214))</f>
        <v>0.13372430590979581</v>
      </c>
      <c r="AA214" s="3">
        <f>Q214/(SUM($L214:$R214))</f>
        <v>6.7618084898059247E-2</v>
      </c>
      <c r="AB214" s="3">
        <f>R214/(SUM($L214:$R214))</f>
        <v>0.14175665087805014</v>
      </c>
      <c r="AC214" s="3">
        <f t="shared" si="15"/>
        <v>0</v>
      </c>
    </row>
    <row r="215" spans="1:29" x14ac:dyDescent="0.35">
      <c r="A215" s="2">
        <v>39263</v>
      </c>
      <c r="B215" s="3">
        <f>STDEV(rets_1M!B180:B215)*SQRT(12)</f>
        <v>0.32703909891419564</v>
      </c>
      <c r="C215" s="3">
        <f>STDEV(rets_1M!C180:C215)*SQRT(12)</f>
        <v>0.14350012154582301</v>
      </c>
      <c r="D215" s="3">
        <f>STDEV(rets_1M!D180:D215)*SQRT(12)</f>
        <v>2.8149824329034352E-2</v>
      </c>
      <c r="E215" s="3">
        <f>STDEV(rets_1M!E180:E215)*SQRT(12)</f>
        <v>4.2750190875615927E-2</v>
      </c>
      <c r="F215" s="3">
        <f>STDEV(rets_1M!F180:F215)*SQRT(12)</f>
        <v>7.3474813962935148E-2</v>
      </c>
      <c r="G215" s="3">
        <f>STDEV(rets_1M!G180:G215)*SQRT(12)</f>
        <v>0.14148642460857921</v>
      </c>
      <c r="H215" s="3">
        <f>STDEV(rets_1M!H180:H215)*SQRT(12)</f>
        <v>6.7446907975529616E-2</v>
      </c>
      <c r="I215" s="3">
        <f>STDEV(rets_1M!M180:M215)*SQRT(12)</f>
        <v>4.247460697219746E-2</v>
      </c>
      <c r="L215">
        <f>1/B215</f>
        <v>3.0577383662079112</v>
      </c>
      <c r="M215">
        <f>1/C215</f>
        <v>6.9686352124843056</v>
      </c>
      <c r="N215">
        <f>1/D215</f>
        <v>35.524200375509196</v>
      </c>
      <c r="O215">
        <f>1/E215</f>
        <v>23.391708423233851</v>
      </c>
      <c r="P215">
        <f>1/F215</f>
        <v>13.610105913360414</v>
      </c>
      <c r="Q215">
        <f>1/G215</f>
        <v>7.0678158895207792</v>
      </c>
      <c r="R215">
        <f>1/H215</f>
        <v>14.826476557869926</v>
      </c>
      <c r="S215">
        <f>1/I215</f>
        <v>23.543478593093717</v>
      </c>
      <c r="V215" s="3">
        <f>L215/(SUM($L215:$R215))</f>
        <v>2.9275591570714056E-2</v>
      </c>
      <c r="W215" s="3">
        <f>M215/(SUM($L215:$R215))</f>
        <v>6.671954688490668E-2</v>
      </c>
      <c r="X215" s="3">
        <f>N215/(SUM($L215:$R215))</f>
        <v>0.34011804036699578</v>
      </c>
      <c r="Y215" s="3">
        <f>O215/(SUM($L215:$R215))</f>
        <v>0.22395837050934347</v>
      </c>
      <c r="Z215" s="3">
        <f>P215/(SUM($L215:$R215))</f>
        <v>0.13030673466279405</v>
      </c>
      <c r="AA215" s="3">
        <f>Q215/(SUM($L215:$R215))</f>
        <v>6.7669128780046911E-2</v>
      </c>
      <c r="AB215" s="3">
        <f>R215/(SUM($L215:$R215))</f>
        <v>0.14195258722519913</v>
      </c>
      <c r="AC215" s="3">
        <f t="shared" si="15"/>
        <v>0</v>
      </c>
    </row>
    <row r="216" spans="1:29" x14ac:dyDescent="0.35">
      <c r="A216" s="2">
        <v>39294</v>
      </c>
      <c r="B216" s="3">
        <f>STDEV(rets_1M!B181:B216)*SQRT(12)</f>
        <v>0.31617194887293354</v>
      </c>
      <c r="C216" s="3">
        <f>STDEV(rets_1M!C181:C216)*SQRT(12)</f>
        <v>0.14337045660363237</v>
      </c>
      <c r="D216" s="3">
        <f>STDEV(rets_1M!D181:D216)*SQRT(12)</f>
        <v>2.8416746883744268E-2</v>
      </c>
      <c r="E216" s="3">
        <f>STDEV(rets_1M!E181:E216)*SQRT(12)</f>
        <v>4.3155617339080833E-2</v>
      </c>
      <c r="F216" s="3">
        <f>STDEV(rets_1M!F181:F216)*SQRT(12)</f>
        <v>7.3590557509143117E-2</v>
      </c>
      <c r="G216" s="3">
        <f>STDEV(rets_1M!G181:G216)*SQRT(12)</f>
        <v>0.13289934053760388</v>
      </c>
      <c r="H216" s="3">
        <f>STDEV(rets_1M!H181:H216)*SQRT(12)</f>
        <v>7.0504844224563726E-2</v>
      </c>
      <c r="I216" s="3">
        <f>STDEV(rets_1M!M181:M216)*SQRT(12)</f>
        <v>4.2092371503424209E-2</v>
      </c>
      <c r="L216">
        <f>1/B216</f>
        <v>3.1628359301472706</v>
      </c>
      <c r="M216">
        <f>1/C216</f>
        <v>6.9749376802547225</v>
      </c>
      <c r="N216">
        <f>1/D216</f>
        <v>35.190516496877677</v>
      </c>
      <c r="O216">
        <f>1/E216</f>
        <v>23.171954467545543</v>
      </c>
      <c r="P216">
        <f>1/F216</f>
        <v>13.588699880086612</v>
      </c>
      <c r="Q216">
        <f>1/G216</f>
        <v>7.5244918142919595</v>
      </c>
      <c r="R216">
        <f>1/H216</f>
        <v>14.18342258604129</v>
      </c>
      <c r="S216">
        <f>1/I216</f>
        <v>23.757273925957108</v>
      </c>
      <c r="V216" s="3">
        <f>L216/(SUM($L216:$R216))</f>
        <v>3.0471403133288995E-2</v>
      </c>
      <c r="W216" s="3">
        <f>M216/(SUM($L216:$R216))</f>
        <v>6.7197964920903422E-2</v>
      </c>
      <c r="X216" s="3">
        <f>N216/(SUM($L216:$R216))</f>
        <v>0.33903257656336511</v>
      </c>
      <c r="Y216" s="3">
        <f>O216/(SUM($L216:$R216))</f>
        <v>0.2232433112437546</v>
      </c>
      <c r="Z216" s="3">
        <f>P216/(SUM($L216:$R216))</f>
        <v>0.13091629197601623</v>
      </c>
      <c r="AA216" s="3">
        <f>Q216/(SUM($L216:$R216))</f>
        <v>7.249248096019556E-2</v>
      </c>
      <c r="AB216" s="3">
        <f>R216/(SUM($L216:$R216))</f>
        <v>0.13664597120247604</v>
      </c>
      <c r="AC216" s="3">
        <f t="shared" si="15"/>
        <v>0</v>
      </c>
    </row>
    <row r="217" spans="1:29" x14ac:dyDescent="0.35">
      <c r="A217" s="2">
        <v>39325</v>
      </c>
      <c r="B217" s="3">
        <f>STDEV(rets_1M!B182:B217)*SQRT(12)</f>
        <v>0.31581076449066819</v>
      </c>
      <c r="C217" s="3">
        <f>STDEV(rets_1M!C182:C217)*SQRT(12)</f>
        <v>0.14185776291736127</v>
      </c>
      <c r="D217" s="3">
        <f>STDEV(rets_1M!D182:D217)*SQRT(12)</f>
        <v>2.7520109713861492E-2</v>
      </c>
      <c r="E217" s="3">
        <f>STDEV(rets_1M!E182:E217)*SQRT(12)</f>
        <v>4.1962686058183651E-2</v>
      </c>
      <c r="F217" s="3">
        <f>STDEV(rets_1M!F182:F217)*SQRT(12)</f>
        <v>7.3597066103916128E-2</v>
      </c>
      <c r="G217" s="3">
        <f>STDEV(rets_1M!G182:G217)*SQRT(12)</f>
        <v>0.13210037271687644</v>
      </c>
      <c r="H217" s="3">
        <f>STDEV(rets_1M!H182:H217)*SQRT(12)</f>
        <v>7.146271194797689E-2</v>
      </c>
      <c r="I217" s="3">
        <f>STDEV(rets_1M!M182:M217)*SQRT(12)</f>
        <v>4.21536297564424E-2</v>
      </c>
      <c r="L217">
        <f>1/B217</f>
        <v>3.1664531815841532</v>
      </c>
      <c r="M217">
        <f>1/C217</f>
        <v>7.0493146052398021</v>
      </c>
      <c r="N217">
        <f>1/D217</f>
        <v>36.337064437512545</v>
      </c>
      <c r="O217">
        <f>1/E217</f>
        <v>23.83069564740072</v>
      </c>
      <c r="P217">
        <f>1/F217</f>
        <v>13.587498156353675</v>
      </c>
      <c r="Q217">
        <f>1/G217</f>
        <v>7.5700013514969084</v>
      </c>
      <c r="R217">
        <f>1/H217</f>
        <v>13.993311655006538</v>
      </c>
      <c r="S217">
        <f>1/I217</f>
        <v>23.722749518318018</v>
      </c>
      <c r="V217" s="3">
        <f>L217/(SUM($L217:$R217))</f>
        <v>3.0004008273991127E-2</v>
      </c>
      <c r="W217" s="3">
        <f>M217/(SUM($L217:$R217))</f>
        <v>6.6796406456186966E-2</v>
      </c>
      <c r="X217" s="3">
        <f>N217/(SUM($L217:$R217))</f>
        <v>0.34431508047443393</v>
      </c>
      <c r="Y217" s="3">
        <f>O217/(SUM($L217:$R217))</f>
        <v>0.22580987255332102</v>
      </c>
      <c r="Z217" s="3">
        <f>P217/(SUM($L217:$R217))</f>
        <v>0.12874954522527185</v>
      </c>
      <c r="AA217" s="3">
        <f>Q217/(SUM($L217:$R217))</f>
        <v>7.1730219952535534E-2</v>
      </c>
      <c r="AB217" s="3">
        <f>R217/(SUM($L217:$R217))</f>
        <v>0.1325948670642596</v>
      </c>
      <c r="AC217" s="3">
        <f t="shared" si="15"/>
        <v>0</v>
      </c>
    </row>
    <row r="218" spans="1:29" x14ac:dyDescent="0.35">
      <c r="A218" s="2">
        <v>39355</v>
      </c>
      <c r="B218" s="3">
        <f>STDEV(rets_1M!B183:B218)*SQRT(12)</f>
        <v>0.29318468638576006</v>
      </c>
      <c r="C218" s="3">
        <f>STDEV(rets_1M!C183:C218)*SQRT(12)</f>
        <v>0.15088014970907362</v>
      </c>
      <c r="D218" s="3">
        <f>STDEV(rets_1M!D183:D218)*SQRT(12)</f>
        <v>2.7098501282606942E-2</v>
      </c>
      <c r="E218" s="3">
        <f>STDEV(rets_1M!E183:E218)*SQRT(12)</f>
        <v>4.194984220917361E-2</v>
      </c>
      <c r="F218" s="3">
        <f>STDEV(rets_1M!F183:F218)*SQRT(12)</f>
        <v>7.5120143832434233E-2</v>
      </c>
      <c r="G218" s="3">
        <f>STDEV(rets_1M!G183:G218)*SQRT(12)</f>
        <v>0.13340623238268287</v>
      </c>
      <c r="H218" s="3">
        <f>STDEV(rets_1M!H183:H218)*SQRT(12)</f>
        <v>7.1631199616195212E-2</v>
      </c>
      <c r="I218" s="3">
        <f>STDEV(rets_1M!M183:M218)*SQRT(12)</f>
        <v>4.2564463411687299E-2</v>
      </c>
      <c r="L218">
        <f>1/B218</f>
        <v>3.4108193450603421</v>
      </c>
      <c r="M218">
        <f>1/C218</f>
        <v>6.627777092799783</v>
      </c>
      <c r="N218">
        <f>1/D218</f>
        <v>36.902409825957633</v>
      </c>
      <c r="O218">
        <f>1/E218</f>
        <v>23.837991928878331</v>
      </c>
      <c r="P218">
        <f>1/F218</f>
        <v>13.312008590274226</v>
      </c>
      <c r="Q218">
        <f>1/G218</f>
        <v>7.4959016692072291</v>
      </c>
      <c r="R218">
        <f>1/H218</f>
        <v>13.96039722017874</v>
      </c>
      <c r="S218">
        <f>1/I218</f>
        <v>23.493776729378929</v>
      </c>
      <c r="V218" s="3">
        <f>L218/(SUM($L218:$R218))</f>
        <v>3.2315551053935278E-2</v>
      </c>
      <c r="W218" s="3">
        <f>M218/(SUM($L218:$R218))</f>
        <v>6.2794375001612696E-2</v>
      </c>
      <c r="X218" s="3">
        <f>N218/(SUM($L218:$R218))</f>
        <v>0.34962910318631357</v>
      </c>
      <c r="Y218" s="3">
        <f>O218/(SUM($L218:$R218))</f>
        <v>0.22585125955632707</v>
      </c>
      <c r="Z218" s="3">
        <f>P218/(SUM($L218:$R218))</f>
        <v>0.12612362300936264</v>
      </c>
      <c r="AA218" s="3">
        <f>Q218/(SUM($L218:$R218))</f>
        <v>7.1019355931986314E-2</v>
      </c>
      <c r="AB218" s="3">
        <f>R218/(SUM($L218:$R218))</f>
        <v>0.13226673226046246</v>
      </c>
      <c r="AC218" s="3">
        <f t="shared" si="15"/>
        <v>0</v>
      </c>
    </row>
    <row r="219" spans="1:29" x14ac:dyDescent="0.35">
      <c r="A219" s="2">
        <v>39386</v>
      </c>
      <c r="B219" s="3">
        <f>STDEV(rets_1M!B184:B219)*SQRT(12)</f>
        <v>0.29726600085366844</v>
      </c>
      <c r="C219" s="3">
        <f>STDEV(rets_1M!C184:C219)*SQRT(12)</f>
        <v>0.15329558473255964</v>
      </c>
      <c r="D219" s="3">
        <f>STDEV(rets_1M!D184:D219)*SQRT(12)</f>
        <v>2.7376849264681608E-2</v>
      </c>
      <c r="E219" s="3">
        <f>STDEV(rets_1M!E184:E219)*SQRT(12)</f>
        <v>4.1850423688772877E-2</v>
      </c>
      <c r="F219" s="3">
        <f>STDEV(rets_1M!F184:F219)*SQRT(12)</f>
        <v>7.5053804330915935E-2</v>
      </c>
      <c r="G219" s="3">
        <f>STDEV(rets_1M!G184:G219)*SQRT(12)</f>
        <v>0.13522622978565704</v>
      </c>
      <c r="H219" s="3">
        <f>STDEV(rets_1M!H184:H219)*SQRT(12)</f>
        <v>6.7413697219250307E-2</v>
      </c>
      <c r="I219" s="3">
        <f>STDEV(rets_1M!M184:M219)*SQRT(12)</f>
        <v>4.2752751958898348E-2</v>
      </c>
      <c r="L219">
        <f>1/B219</f>
        <v>3.3639904904303468</v>
      </c>
      <c r="M219">
        <f>1/C219</f>
        <v>6.5233450901055354</v>
      </c>
      <c r="N219">
        <f>1/D219</f>
        <v>36.527212840744326</v>
      </c>
      <c r="O219">
        <f>1/E219</f>
        <v>23.89462069575816</v>
      </c>
      <c r="P219">
        <f>1/F219</f>
        <v>13.323774976028538</v>
      </c>
      <c r="Q219">
        <f>1/G219</f>
        <v>7.3950150173163109</v>
      </c>
      <c r="R219">
        <f>1/H219</f>
        <v>14.833780689222385</v>
      </c>
      <c r="S219">
        <f>1/I219</f>
        <v>23.39030715406064</v>
      </c>
      <c r="V219" s="3">
        <f>L219/(SUM($L219:$R219))</f>
        <v>3.1777207674824934E-2</v>
      </c>
      <c r="W219" s="3">
        <f>M219/(SUM($L219:$R219))</f>
        <v>6.1621366722803848E-2</v>
      </c>
      <c r="X219" s="3">
        <f>N219/(SUM($L219:$R219))</f>
        <v>0.34504640590537899</v>
      </c>
      <c r="Y219" s="3">
        <f>O219/(SUM($L219:$R219))</f>
        <v>0.22571535987402302</v>
      </c>
      <c r="Z219" s="3">
        <f>P219/(SUM($L219:$R219))</f>
        <v>0.12586015496486463</v>
      </c>
      <c r="AA219" s="3">
        <f>Q219/(SUM($L219:$R219))</f>
        <v>6.9855407924666116E-2</v>
      </c>
      <c r="AB219" s="3">
        <f>R219/(SUM($L219:$R219))</f>
        <v>0.14012409693343858</v>
      </c>
      <c r="AC219" s="3">
        <f t="shared" si="15"/>
        <v>0</v>
      </c>
    </row>
    <row r="220" spans="1:29" x14ac:dyDescent="0.35">
      <c r="A220" s="2">
        <v>39416</v>
      </c>
      <c r="B220" s="3">
        <f>STDEV(rets_1M!B185:B220)*SQRT(12)</f>
        <v>0.29681946836017181</v>
      </c>
      <c r="C220" s="3">
        <f>STDEV(rets_1M!C185:C220)*SQRT(12)</f>
        <v>0.15266993008410021</v>
      </c>
      <c r="D220" s="3">
        <f>STDEV(rets_1M!D185:D220)*SQRT(12)</f>
        <v>2.7597976250045432E-2</v>
      </c>
      <c r="E220" s="3">
        <f>STDEV(rets_1M!E185:E220)*SQRT(12)</f>
        <v>4.4982821567890831E-2</v>
      </c>
      <c r="F220" s="3">
        <f>STDEV(rets_1M!F185:F220)*SQRT(12)</f>
        <v>7.8518577350473184E-2</v>
      </c>
      <c r="G220" s="3">
        <f>STDEV(rets_1M!G185:G220)*SQRT(12)</f>
        <v>0.13974106946748865</v>
      </c>
      <c r="H220" s="3">
        <f>STDEV(rets_1M!H185:H220)*SQRT(12)</f>
        <v>6.8227408794072603E-2</v>
      </c>
      <c r="I220" s="3">
        <f>STDEV(rets_1M!M185:M220)*SQRT(12)</f>
        <v>4.526750544068732E-2</v>
      </c>
      <c r="L220">
        <f>1/B220</f>
        <v>3.3690512469571661</v>
      </c>
      <c r="M220">
        <f>1/C220</f>
        <v>6.5500783255035033</v>
      </c>
      <c r="N220">
        <f>1/D220</f>
        <v>36.234540929368102</v>
      </c>
      <c r="O220">
        <f>1/E220</f>
        <v>22.230708638201779</v>
      </c>
      <c r="P220">
        <f>1/F220</f>
        <v>12.735839513958968</v>
      </c>
      <c r="Q220">
        <f>1/G220</f>
        <v>7.1560923629016182</v>
      </c>
      <c r="R220">
        <f>1/H220</f>
        <v>14.656866172629394</v>
      </c>
      <c r="S220">
        <f>1/I220</f>
        <v>22.090901415150224</v>
      </c>
      <c r="V220" s="3">
        <f>L220/(SUM($L220:$R220))</f>
        <v>3.273046979550695E-2</v>
      </c>
      <c r="W220" s="3">
        <f>M220/(SUM($L220:$R220))</f>
        <v>6.3634277152870761E-2</v>
      </c>
      <c r="X220" s="3">
        <f>N220/(SUM($L220:$R220))</f>
        <v>0.35202003784118197</v>
      </c>
      <c r="Y220" s="3">
        <f>O220/(SUM($L220:$R220))</f>
        <v>0.21597223796240747</v>
      </c>
      <c r="Z220" s="3">
        <f>P220/(SUM($L220:$R220))</f>
        <v>0.12372919851205745</v>
      </c>
      <c r="AA220" s="3">
        <f>Q220/(SUM($L220:$R220))</f>
        <v>6.9521728156955884E-2</v>
      </c>
      <c r="AB220" s="3">
        <f>R220/(SUM($L220:$R220))</f>
        <v>0.14239205057901963</v>
      </c>
      <c r="AC220" s="3">
        <f t="shared" si="15"/>
        <v>0</v>
      </c>
    </row>
    <row r="221" spans="1:29" x14ac:dyDescent="0.35">
      <c r="A221" s="2">
        <v>39447</v>
      </c>
      <c r="B221" s="3">
        <f>STDEV(rets_1M!B186:B221)*SQRT(12)</f>
        <v>0.28411663458476538</v>
      </c>
      <c r="C221" s="3">
        <f>STDEV(rets_1M!C186:C221)*SQRT(12)</f>
        <v>0.15293168220490111</v>
      </c>
      <c r="D221" s="3">
        <f>STDEV(rets_1M!D186:D221)*SQRT(12)</f>
        <v>2.7551736942795276E-2</v>
      </c>
      <c r="E221" s="3">
        <f>STDEV(rets_1M!E186:E221)*SQRT(12)</f>
        <v>4.4645318295518391E-2</v>
      </c>
      <c r="F221" s="3">
        <f>STDEV(rets_1M!F186:F221)*SQRT(12)</f>
        <v>7.7282392369374842E-2</v>
      </c>
      <c r="G221" s="3">
        <f>STDEV(rets_1M!G186:G221)*SQRT(12)</f>
        <v>0.13911264485771996</v>
      </c>
      <c r="H221" s="3">
        <f>STDEV(rets_1M!H186:H221)*SQRT(12)</f>
        <v>6.8164016489820539E-2</v>
      </c>
      <c r="I221" s="3">
        <f>STDEV(rets_1M!M186:M221)*SQRT(12)</f>
        <v>4.4881193741544152E-2</v>
      </c>
      <c r="L221">
        <f>1/B221</f>
        <v>3.5196812797022377</v>
      </c>
      <c r="M221">
        <f>1/C221</f>
        <v>6.538867457563037</v>
      </c>
      <c r="N221">
        <f>1/D221</f>
        <v>36.295352342985332</v>
      </c>
      <c r="O221">
        <f>1/E221</f>
        <v>22.398765160117193</v>
      </c>
      <c r="P221">
        <f>1/F221</f>
        <v>12.939558020156166</v>
      </c>
      <c r="Q221">
        <f>1/G221</f>
        <v>7.1884191478263428</v>
      </c>
      <c r="R221">
        <f>1/H221</f>
        <v>14.670497008481561</v>
      </c>
      <c r="S221">
        <f>1/I221</f>
        <v>22.281047285833505</v>
      </c>
      <c r="V221" s="3">
        <f>L221/(SUM($L221:$R221))</f>
        <v>3.3989787708123838E-2</v>
      </c>
      <c r="W221" s="3">
        <f>M221/(SUM($L221:$R221))</f>
        <v>6.3146262139090525E-2</v>
      </c>
      <c r="X221" s="3">
        <f>N221/(SUM($L221:$R221))</f>
        <v>0.35050654388626756</v>
      </c>
      <c r="Y221" s="3">
        <f>O221/(SUM($L221:$R221))</f>
        <v>0.21630631077508011</v>
      </c>
      <c r="Z221" s="3">
        <f>P221/(SUM($L221:$R221))</f>
        <v>0.12495814114716294</v>
      </c>
      <c r="AA221" s="3">
        <f>Q221/(SUM($L221:$R221))</f>
        <v>6.9419024444253158E-2</v>
      </c>
      <c r="AB221" s="3">
        <f>R221/(SUM($L221:$R221))</f>
        <v>0.14167392990002189</v>
      </c>
      <c r="AC221" s="3">
        <f t="shared" si="15"/>
        <v>0</v>
      </c>
    </row>
    <row r="222" spans="1:29" x14ac:dyDescent="0.35">
      <c r="A222" s="2">
        <v>39478</v>
      </c>
      <c r="B222" s="3">
        <f>STDEV(rets_1M!B187:B222)*SQRT(12)</f>
        <v>0.28364676663386318</v>
      </c>
      <c r="C222" s="3">
        <f>STDEV(rets_1M!C187:C222)*SQRT(12)</f>
        <v>0.15718264620739755</v>
      </c>
      <c r="D222" s="3">
        <f>STDEV(rets_1M!D187:D222)*SQRT(12)</f>
        <v>2.7376662975507379E-2</v>
      </c>
      <c r="E222" s="3">
        <f>STDEV(rets_1M!E187:E222)*SQRT(12)</f>
        <v>4.750971073086413E-2</v>
      </c>
      <c r="F222" s="3">
        <f>STDEV(rets_1M!F187:F222)*SQRT(12)</f>
        <v>8.5493595222438698E-2</v>
      </c>
      <c r="G222" s="3">
        <f>STDEV(rets_1M!G187:G222)*SQRT(12)</f>
        <v>0.15230543115083758</v>
      </c>
      <c r="H222" s="3">
        <f>STDEV(rets_1M!H187:H222)*SQRT(12)</f>
        <v>7.4667816843311655E-2</v>
      </c>
      <c r="I222" s="3">
        <f>STDEV(rets_1M!M187:M222)*SQRT(12)</f>
        <v>5.3215569026761667E-2</v>
      </c>
      <c r="L222">
        <f>1/B222</f>
        <v>3.5255117196199866</v>
      </c>
      <c r="M222">
        <f>1/C222</f>
        <v>6.362025478821189</v>
      </c>
      <c r="N222">
        <f>1/D222</f>
        <v>36.527461396396383</v>
      </c>
      <c r="O222">
        <f>1/E222</f>
        <v>21.048328533609901</v>
      </c>
      <c r="P222">
        <f>1/F222</f>
        <v>11.696782634981988</v>
      </c>
      <c r="Q222">
        <f>1/G222</f>
        <v>6.5657540407054658</v>
      </c>
      <c r="R222">
        <f>1/H222</f>
        <v>13.392650840434673</v>
      </c>
      <c r="S222">
        <f>1/I222</f>
        <v>18.791493134219955</v>
      </c>
      <c r="V222" s="3">
        <f>L222/(SUM($L222:$R222))</f>
        <v>3.5568649633846573E-2</v>
      </c>
      <c r="W222" s="3">
        <f>M222/(SUM($L222:$R222))</f>
        <v>6.4186045378452877E-2</v>
      </c>
      <c r="X222" s="3">
        <f>N222/(SUM($L222:$R222))</f>
        <v>0.36852309104288639</v>
      </c>
      <c r="Y222" s="3">
        <f>O222/(SUM($L222:$R222))</f>
        <v>0.21235516501722596</v>
      </c>
      <c r="Z222" s="3">
        <f>P222/(SUM($L222:$R222))</f>
        <v>0.118008050029055</v>
      </c>
      <c r="AA222" s="3">
        <f>Q222/(SUM($L222:$R222))</f>
        <v>6.6241449079919038E-2</v>
      </c>
      <c r="AB222" s="3">
        <f>R222/(SUM($L222:$R222))</f>
        <v>0.13511754981861421</v>
      </c>
      <c r="AC222" s="3">
        <f t="shared" si="15"/>
        <v>0</v>
      </c>
    </row>
    <row r="223" spans="1:29" x14ac:dyDescent="0.35">
      <c r="A223" s="2">
        <v>39507</v>
      </c>
      <c r="B223" s="3">
        <f>STDEV(rets_1M!B188:B223)*SQRT(12)</f>
        <v>0.28437265035543546</v>
      </c>
      <c r="C223" s="3">
        <f>STDEV(rets_1M!C188:C223)*SQRT(12)</f>
        <v>0.15810098604792339</v>
      </c>
      <c r="D223" s="3">
        <f>STDEV(rets_1M!D188:D223)*SQRT(12)</f>
        <v>2.6630463669871415E-2</v>
      </c>
      <c r="E223" s="3">
        <f>STDEV(rets_1M!E188:E223)*SQRT(12)</f>
        <v>4.7388188060687779E-2</v>
      </c>
      <c r="F223" s="3">
        <f>STDEV(rets_1M!F188:F223)*SQRT(12)</f>
        <v>8.7527918201790053E-2</v>
      </c>
      <c r="G223" s="3">
        <f>STDEV(rets_1M!G188:G223)*SQRT(12)</f>
        <v>0.15570194243858165</v>
      </c>
      <c r="H223" s="3">
        <f>STDEV(rets_1M!H188:H223)*SQRT(12)</f>
        <v>7.5776092500882367E-2</v>
      </c>
      <c r="I223" s="3">
        <f>STDEV(rets_1M!M188:M223)*SQRT(12)</f>
        <v>5.3595394106247564E-2</v>
      </c>
      <c r="L223">
        <f>1/B223</f>
        <v>3.5165125716207473</v>
      </c>
      <c r="M223">
        <f>1/C223</f>
        <v>6.3250712408389482</v>
      </c>
      <c r="N223">
        <f>1/D223</f>
        <v>37.550979674881063</v>
      </c>
      <c r="O223">
        <f>1/E223</f>
        <v>21.102305045285714</v>
      </c>
      <c r="P223">
        <f>1/F223</f>
        <v>11.424926132649054</v>
      </c>
      <c r="Q223">
        <f>1/G223</f>
        <v>6.4225274543023829</v>
      </c>
      <c r="R223">
        <f>1/H223</f>
        <v>13.196774431043083</v>
      </c>
      <c r="S223">
        <f>1/I223</f>
        <v>18.658319743252544</v>
      </c>
      <c r="V223" s="3">
        <f>L223/(SUM($L223:$R223))</f>
        <v>3.532795347235658E-2</v>
      </c>
      <c r="W223" s="3">
        <f>M223/(SUM($L223:$R223))</f>
        <v>6.3543586992697978E-2</v>
      </c>
      <c r="X223" s="3">
        <f>N223/(SUM($L223:$R223))</f>
        <v>0.37724854832075327</v>
      </c>
      <c r="Y223" s="3">
        <f>O223/(SUM($L223:$R223))</f>
        <v>0.21200016653309744</v>
      </c>
      <c r="Z223" s="3">
        <f>P223/(SUM($L223:$R223))</f>
        <v>0.11477827837063866</v>
      </c>
      <c r="AA223" s="3">
        <f>Q223/(SUM($L223:$R223))</f>
        <v>6.4522661716506363E-2</v>
      </c>
      <c r="AB223" s="3">
        <f>R223/(SUM($L223:$R223))</f>
        <v>0.13257880459394983</v>
      </c>
      <c r="AC223" s="3">
        <f t="shared" si="15"/>
        <v>0</v>
      </c>
    </row>
    <row r="224" spans="1:29" x14ac:dyDescent="0.35">
      <c r="A224" s="2">
        <v>39538</v>
      </c>
      <c r="B224" s="3">
        <f>STDEV(rets_1M!B189:B224)*SQRT(12)</f>
        <v>0.27595748311649826</v>
      </c>
      <c r="C224" s="3">
        <f>STDEV(rets_1M!C189:C224)*SQRT(12)</f>
        <v>0.16297162554202677</v>
      </c>
      <c r="D224" s="3">
        <f>STDEV(rets_1M!D189:D224)*SQRT(12)</f>
        <v>2.6894373258809799E-2</v>
      </c>
      <c r="E224" s="3">
        <f>STDEV(rets_1M!E189:E224)*SQRT(12)</f>
        <v>4.7577395079936434E-2</v>
      </c>
      <c r="F224" s="3">
        <f>STDEV(rets_1M!F189:F224)*SQRT(12)</f>
        <v>8.6771896567465756E-2</v>
      </c>
      <c r="G224" s="3">
        <f>STDEV(rets_1M!G189:G224)*SQRT(12)</f>
        <v>0.15549586395867579</v>
      </c>
      <c r="H224" s="3">
        <f>STDEV(rets_1M!H189:H224)*SQRT(12)</f>
        <v>7.9130567407784666E-2</v>
      </c>
      <c r="I224" s="3">
        <f>STDEV(rets_1M!M189:M224)*SQRT(12)</f>
        <v>5.4279906427732498E-2</v>
      </c>
      <c r="L224">
        <f>1/B224</f>
        <v>3.6237466319325713</v>
      </c>
      <c r="M224">
        <f>1/C224</f>
        <v>6.1360374646451703</v>
      </c>
      <c r="N224">
        <f>1/D224</f>
        <v>37.182498747109847</v>
      </c>
      <c r="O224">
        <f>1/E224</f>
        <v>21.018384851038299</v>
      </c>
      <c r="P224">
        <f>1/F224</f>
        <v>11.524468630491359</v>
      </c>
      <c r="Q224">
        <f>1/G224</f>
        <v>6.4310392221477839</v>
      </c>
      <c r="R224">
        <f>1/H224</f>
        <v>12.637341456768356</v>
      </c>
      <c r="S224">
        <f>1/I224</f>
        <v>18.42302365298632</v>
      </c>
      <c r="V224" s="3">
        <f>L224/(SUM($L224:$R224))</f>
        <v>3.6769328402360205E-2</v>
      </c>
      <c r="W224" s="3">
        <f>M224/(SUM($L224:$R224))</f>
        <v>6.2260968975747684E-2</v>
      </c>
      <c r="X224" s="3">
        <f>N224/(SUM($L224:$R224))</f>
        <v>0.3772823119600125</v>
      </c>
      <c r="Y224" s="3">
        <f>O224/(SUM($L224:$R224))</f>
        <v>0.2132687446370562</v>
      </c>
      <c r="Z224" s="3">
        <f>P224/(SUM($L224:$R224))</f>
        <v>0.11693614779884534</v>
      </c>
      <c r="AA224" s="3">
        <f>Q224/(SUM($L224:$R224))</f>
        <v>6.52542843486556E-2</v>
      </c>
      <c r="AB224" s="3">
        <f>R224/(SUM($L224:$R224))</f>
        <v>0.1282282138773225</v>
      </c>
      <c r="AC224" s="3">
        <f t="shared" si="15"/>
        <v>0</v>
      </c>
    </row>
    <row r="225" spans="1:29" x14ac:dyDescent="0.35">
      <c r="A225" s="2">
        <v>39568</v>
      </c>
      <c r="B225" s="3">
        <f>STDEV(rets_1M!B190:B225)*SQRT(12)</f>
        <v>0.27587071084530906</v>
      </c>
      <c r="C225" s="3">
        <f>STDEV(rets_1M!C190:C225)*SQRT(12)</f>
        <v>0.16924796586330601</v>
      </c>
      <c r="D225" s="3">
        <f>STDEV(rets_1M!D190:D225)*SQRT(12)</f>
        <v>3.2616182719399263E-2</v>
      </c>
      <c r="E225" s="3">
        <f>STDEV(rets_1M!E190:E225)*SQRT(12)</f>
        <v>4.952800000263187E-2</v>
      </c>
      <c r="F225" s="3">
        <f>STDEV(rets_1M!F190:F225)*SQRT(12)</f>
        <v>8.9585707167085471E-2</v>
      </c>
      <c r="G225" s="3">
        <f>STDEV(rets_1M!G190:G225)*SQRT(12)</f>
        <v>0.15827934022363363</v>
      </c>
      <c r="H225" s="3">
        <f>STDEV(rets_1M!H190:H225)*SQRT(12)</f>
        <v>8.3053837452066237E-2</v>
      </c>
      <c r="I225" s="3">
        <f>STDEV(rets_1M!M190:M225)*SQRT(12)</f>
        <v>5.5922327685768845E-2</v>
      </c>
      <c r="L225">
        <f>1/B225</f>
        <v>3.6248864438557127</v>
      </c>
      <c r="M225">
        <f>1/C225</f>
        <v>5.9084905091719397</v>
      </c>
      <c r="N225">
        <f>1/D225</f>
        <v>30.659627112195011</v>
      </c>
      <c r="O225">
        <f>1/E225</f>
        <v>20.190599255913039</v>
      </c>
      <c r="P225">
        <f>1/F225</f>
        <v>11.16249490708277</v>
      </c>
      <c r="Q225">
        <f>1/G225</f>
        <v>6.3179439501522765</v>
      </c>
      <c r="R225">
        <f>1/H225</f>
        <v>12.040382848982034</v>
      </c>
      <c r="S225">
        <f>1/I225</f>
        <v>17.881945215497186</v>
      </c>
      <c r="V225" s="3">
        <f>L225/(SUM($L225:$R225))</f>
        <v>4.0319332922187825E-2</v>
      </c>
      <c r="W225" s="3">
        <f>M225/(SUM($L225:$R225))</f>
        <v>6.5719685180949908E-2</v>
      </c>
      <c r="X225" s="3">
        <f>N225/(SUM($L225:$R225))</f>
        <v>0.34102467262169833</v>
      </c>
      <c r="Y225" s="3">
        <f>O225/(SUM($L225:$R225))</f>
        <v>0.22457848153492099</v>
      </c>
      <c r="Z225" s="3">
        <f>P225/(SUM($L225:$R225))</f>
        <v>0.12415957171948609</v>
      </c>
      <c r="AA225" s="3">
        <f>Q225/(SUM($L225:$R225))</f>
        <v>7.0274004291002196E-2</v>
      </c>
      <c r="AB225" s="3">
        <f>R225/(SUM($L225:$R225))</f>
        <v>0.13392425172975447</v>
      </c>
      <c r="AC225" s="3">
        <f t="shared" si="15"/>
        <v>0</v>
      </c>
    </row>
    <row r="226" spans="1:29" x14ac:dyDescent="0.35">
      <c r="A226" s="2">
        <v>39599</v>
      </c>
      <c r="B226" s="3">
        <f>STDEV(rets_1M!B191:B226)*SQRT(12)</f>
        <v>0.28324876249711206</v>
      </c>
      <c r="C226" s="3">
        <f>STDEV(rets_1M!C191:C226)*SQRT(12)</f>
        <v>0.16534926520084753</v>
      </c>
      <c r="D226" s="3">
        <f>STDEV(rets_1M!D191:D226)*SQRT(12)</f>
        <v>3.347130329542148E-2</v>
      </c>
      <c r="E226" s="3">
        <f>STDEV(rets_1M!E191:E226)*SQRT(12)</f>
        <v>5.0063067645440641E-2</v>
      </c>
      <c r="F226" s="3">
        <f>STDEV(rets_1M!F191:F226)*SQRT(12)</f>
        <v>8.8350935178991286E-2</v>
      </c>
      <c r="G226" s="3">
        <f>STDEV(rets_1M!G191:G226)*SQRT(12)</f>
        <v>0.15460914853152477</v>
      </c>
      <c r="H226" s="3">
        <f>STDEV(rets_1M!H191:H226)*SQRT(12)</f>
        <v>8.1841605114794436E-2</v>
      </c>
      <c r="I226" s="3">
        <f>STDEV(rets_1M!M191:M226)*SQRT(12)</f>
        <v>5.4782736678015719E-2</v>
      </c>
      <c r="L226">
        <f>1/B226</f>
        <v>3.5304655567919587</v>
      </c>
      <c r="M226">
        <f>1/C226</f>
        <v>6.0478043176382634</v>
      </c>
      <c r="N226">
        <f>1/D226</f>
        <v>29.876338879722962</v>
      </c>
      <c r="O226">
        <f>1/E226</f>
        <v>19.974804721960986</v>
      </c>
      <c r="P226">
        <f>1/F226</f>
        <v>11.318499322888742</v>
      </c>
      <c r="Q226">
        <f>1/G226</f>
        <v>6.4679225614912443</v>
      </c>
      <c r="R226">
        <f>1/H226</f>
        <v>12.218724187989208</v>
      </c>
      <c r="S226">
        <f>1/I226</f>
        <v>18.253925609402778</v>
      </c>
      <c r="V226" s="3">
        <f>L226/(SUM($L226:$R226))</f>
        <v>3.9475406091512732E-2</v>
      </c>
      <c r="W226" s="3">
        <f>M226/(SUM($L226:$R226))</f>
        <v>6.7622676828409806E-2</v>
      </c>
      <c r="X226" s="3">
        <f>N226/(SUM($L226:$R226))</f>
        <v>0.33405809824027471</v>
      </c>
      <c r="Y226" s="3">
        <f>O226/(SUM($L226:$R226))</f>
        <v>0.22334548101768692</v>
      </c>
      <c r="Z226" s="3">
        <f>P226/(SUM($L226:$R226))</f>
        <v>0.12655621473433734</v>
      </c>
      <c r="AA226" s="3">
        <f>Q226/(SUM($L226:$R226))</f>
        <v>7.2320170123775451E-2</v>
      </c>
      <c r="AB226" s="3">
        <f>R226/(SUM($L226:$R226))</f>
        <v>0.13662195296400284</v>
      </c>
      <c r="AC226" s="3">
        <f t="shared" si="15"/>
        <v>0</v>
      </c>
    </row>
    <row r="227" spans="1:29" x14ac:dyDescent="0.35">
      <c r="A227" s="2">
        <v>39629</v>
      </c>
      <c r="B227" s="3">
        <f>STDEV(rets_1M!B192:B227)*SQRT(12)</f>
        <v>0.2748017798504907</v>
      </c>
      <c r="C227" s="3">
        <f>STDEV(rets_1M!C192:C227)*SQRT(12)</f>
        <v>0.16523912453030573</v>
      </c>
      <c r="D227" s="3">
        <f>STDEV(rets_1M!D192:D227)*SQRT(12)</f>
        <v>3.3939211556873954E-2</v>
      </c>
      <c r="E227" s="3">
        <f>STDEV(rets_1M!E192:E227)*SQRT(12)</f>
        <v>5.0567299224903356E-2</v>
      </c>
      <c r="F227" s="3">
        <f>STDEV(rets_1M!F192:F227)*SQRT(12)</f>
        <v>0.10228921713544309</v>
      </c>
      <c r="G227" s="3">
        <f>STDEV(rets_1M!G192:G227)*SQRT(12)</f>
        <v>0.16412991722893125</v>
      </c>
      <c r="H227" s="3">
        <f>STDEV(rets_1M!H192:H227)*SQRT(12)</f>
        <v>8.0233572591264291E-2</v>
      </c>
      <c r="I227" s="3">
        <f>STDEV(rets_1M!M192:M227)*SQRT(12)</f>
        <v>6.3034924148445345E-2</v>
      </c>
      <c r="L227">
        <f>1/B227</f>
        <v>3.638986619897667</v>
      </c>
      <c r="M227">
        <f>1/C227</f>
        <v>6.0518355010807063</v>
      </c>
      <c r="N227">
        <f>1/D227</f>
        <v>29.464444049451195</v>
      </c>
      <c r="O227">
        <f>1/E227</f>
        <v>19.775626053359016</v>
      </c>
      <c r="P227">
        <f>1/F227</f>
        <v>9.7762015196174694</v>
      </c>
      <c r="Q227">
        <f>1/G227</f>
        <v>6.0927344440513105</v>
      </c>
      <c r="R227">
        <f>1/H227</f>
        <v>12.463610527407557</v>
      </c>
      <c r="S227">
        <f>1/I227</f>
        <v>15.864221517028087</v>
      </c>
      <c r="V227" s="3">
        <f>L227/(SUM($L227:$R227))</f>
        <v>4.1701159998841324E-2</v>
      </c>
      <c r="W227" s="3">
        <f>M227/(SUM($L227:$R227))</f>
        <v>6.9351329608442341E-2</v>
      </c>
      <c r="X227" s="3">
        <f>N227/(SUM($L227:$R227))</f>
        <v>0.33764935789118816</v>
      </c>
      <c r="Y227" s="3">
        <f>O227/(SUM($L227:$R227))</f>
        <v>0.22661983465923544</v>
      </c>
      <c r="Z227" s="3">
        <f>P227/(SUM($L227:$R227))</f>
        <v>0.11203089935020104</v>
      </c>
      <c r="AA227" s="3">
        <f>Q227/(SUM($L227:$R227))</f>
        <v>6.9820013212628998E-2</v>
      </c>
      <c r="AB227" s="3">
        <f>R227/(SUM($L227:$R227))</f>
        <v>0.14282740527946255</v>
      </c>
      <c r="AC227" s="3">
        <f t="shared" si="15"/>
        <v>0</v>
      </c>
    </row>
    <row r="228" spans="1:29" x14ac:dyDescent="0.35">
      <c r="A228" s="2">
        <v>39660</v>
      </c>
      <c r="B228" s="3">
        <f>STDEV(rets_1M!B193:B228)*SQRT(12)</f>
        <v>0.28542729696162378</v>
      </c>
      <c r="C228" s="3">
        <f>STDEV(rets_1M!C193:C228)*SQRT(12)</f>
        <v>0.1652263958246126</v>
      </c>
      <c r="D228" s="3">
        <f>STDEV(rets_1M!D193:D228)*SQRT(12)</f>
        <v>3.3694348823590362E-2</v>
      </c>
      <c r="E228" s="3">
        <f>STDEV(rets_1M!E193:E228)*SQRT(12)</f>
        <v>4.8746992488246876E-2</v>
      </c>
      <c r="F228" s="3">
        <f>STDEV(rets_1M!F193:F228)*SQRT(12)</f>
        <v>0.1003842911039395</v>
      </c>
      <c r="G228" s="3">
        <f>STDEV(rets_1M!G193:G228)*SQRT(12)</f>
        <v>0.15898727442151203</v>
      </c>
      <c r="H228" s="3">
        <f>STDEV(rets_1M!H193:H228)*SQRT(12)</f>
        <v>8.0690360912860165E-2</v>
      </c>
      <c r="I228" s="3">
        <f>STDEV(rets_1M!M193:M228)*SQRT(12)</f>
        <v>6.2523267674173613E-2</v>
      </c>
      <c r="L228">
        <f>1/B228</f>
        <v>3.5035191470648015</v>
      </c>
      <c r="M228">
        <f>1/C228</f>
        <v>6.0523017221866748</v>
      </c>
      <c r="N228">
        <f>1/D228</f>
        <v>29.678567324021763</v>
      </c>
      <c r="O228">
        <f>1/E228</f>
        <v>20.514086079076666</v>
      </c>
      <c r="P228">
        <f>1/F228</f>
        <v>9.9617180039114288</v>
      </c>
      <c r="Q228">
        <f>1/G228</f>
        <v>6.2898115817041349</v>
      </c>
      <c r="R228">
        <f>1/H228</f>
        <v>12.393053999100694</v>
      </c>
      <c r="S228">
        <f>1/I228</f>
        <v>15.994045692097894</v>
      </c>
      <c r="V228" s="3">
        <f>L228/(SUM($L228:$R228))</f>
        <v>3.9635682167824551E-2</v>
      </c>
      <c r="W228" s="3">
        <f>M228/(SUM($L228:$R228))</f>
        <v>6.8470328653788645E-2</v>
      </c>
      <c r="X228" s="3">
        <f>N228/(SUM($L228:$R228))</f>
        <v>0.33575676691729306</v>
      </c>
      <c r="Y228" s="3">
        <f>O228/(SUM($L228:$R228))</f>
        <v>0.23207802260046786</v>
      </c>
      <c r="Z228" s="3">
        <f>P228/(SUM($L228:$R228))</f>
        <v>0.11269796797865937</v>
      </c>
      <c r="AA228" s="3">
        <f>Q228/(SUM($L228:$R228))</f>
        <v>7.1157302781344217E-2</v>
      </c>
      <c r="AB228" s="3">
        <f>R228/(SUM($L228:$R228))</f>
        <v>0.14020392890062225</v>
      </c>
      <c r="AC228" s="3">
        <f t="shared" si="15"/>
        <v>0</v>
      </c>
    </row>
    <row r="229" spans="1:29" x14ac:dyDescent="0.35">
      <c r="A229" s="2">
        <v>39691</v>
      </c>
      <c r="B229" s="3">
        <f>STDEV(rets_1M!B194:B229)*SQRT(12)</f>
        <v>0.27680308500973944</v>
      </c>
      <c r="C229" s="3">
        <f>STDEV(rets_1M!C194:C229)*SQRT(12)</f>
        <v>0.17749549280691851</v>
      </c>
      <c r="D229" s="3">
        <f>STDEV(rets_1M!D194:D229)*SQRT(12)</f>
        <v>3.4542136049863406E-2</v>
      </c>
      <c r="E229" s="3">
        <f>STDEV(rets_1M!E194:E229)*SQRT(12)</f>
        <v>4.8607522758743277E-2</v>
      </c>
      <c r="F229" s="3">
        <f>STDEV(rets_1M!F194:F229)*SQRT(12)</f>
        <v>0.10045068821148337</v>
      </c>
      <c r="G229" s="3">
        <f>STDEV(rets_1M!G194:G229)*SQRT(12)</f>
        <v>0.15869128354230522</v>
      </c>
      <c r="H229" s="3">
        <f>STDEV(rets_1M!H194:H229)*SQRT(12)</f>
        <v>8.0578893672868551E-2</v>
      </c>
      <c r="I229" s="3">
        <f>STDEV(rets_1M!M194:M229)*SQRT(12)</f>
        <v>6.2731249486828705E-2</v>
      </c>
      <c r="L229">
        <f>1/B229</f>
        <v>3.6126764987637858</v>
      </c>
      <c r="M229">
        <f>1/C229</f>
        <v>5.6339458776444014</v>
      </c>
      <c r="N229">
        <f>1/D229</f>
        <v>28.950149422040575</v>
      </c>
      <c r="O229">
        <f>1/E229</f>
        <v>20.572947215667867</v>
      </c>
      <c r="P229">
        <f>1/F229</f>
        <v>9.955133387385608</v>
      </c>
      <c r="Q229">
        <f>1/G229</f>
        <v>6.3015433341895672</v>
      </c>
      <c r="R229">
        <f>1/H229</f>
        <v>12.410197688488575</v>
      </c>
      <c r="S229">
        <f>1/I229</f>
        <v>15.941018362944673</v>
      </c>
      <c r="V229" s="3">
        <f>L229/(SUM($L229:$R229))</f>
        <v>4.1317672124274556E-2</v>
      </c>
      <c r="W229" s="3">
        <f>M229/(SUM($L229:$R229))</f>
        <v>6.4434645232717247E-2</v>
      </c>
      <c r="X229" s="3">
        <f>N229/(SUM($L229:$R229))</f>
        <v>0.3310987801365381</v>
      </c>
      <c r="Y229" s="3">
        <f>O229/(SUM($L229:$R229))</f>
        <v>0.23528989877113013</v>
      </c>
      <c r="Z229" s="3">
        <f>P229/(SUM($L229:$R229))</f>
        <v>0.11385545796701338</v>
      </c>
      <c r="AA229" s="3">
        <f>Q229/(SUM($L229:$R229))</f>
        <v>7.2069863285031524E-2</v>
      </c>
      <c r="AB229" s="3">
        <f>R229/(SUM($L229:$R229))</f>
        <v>0.14193368248329497</v>
      </c>
      <c r="AC229" s="3">
        <f t="shared" si="15"/>
        <v>0</v>
      </c>
    </row>
    <row r="230" spans="1:29" x14ac:dyDescent="0.35">
      <c r="A230" s="2">
        <v>39721</v>
      </c>
      <c r="B230" s="3">
        <f>STDEV(rets_1M!B195:B230)*SQRT(12)</f>
        <v>0.28714839652270935</v>
      </c>
      <c r="C230" s="3">
        <f>STDEV(rets_1M!C195:C230)*SQRT(12)</f>
        <v>0.17514240386107982</v>
      </c>
      <c r="D230" s="3">
        <f>STDEV(rets_1M!D195:D230)*SQRT(12)</f>
        <v>3.4033363854667473E-2</v>
      </c>
      <c r="E230" s="3">
        <f>STDEV(rets_1M!E195:E230)*SQRT(12)</f>
        <v>4.7289304127471732E-2</v>
      </c>
      <c r="F230" s="3">
        <f>STDEV(rets_1M!F195:F230)*SQRT(12)</f>
        <v>0.11271591485592161</v>
      </c>
      <c r="G230" s="3">
        <f>STDEV(rets_1M!G195:G230)*SQRT(12)</f>
        <v>0.18058318862417153</v>
      </c>
      <c r="H230" s="3">
        <f>STDEV(rets_1M!H195:H230)*SQRT(12)</f>
        <v>8.085517216213764E-2</v>
      </c>
      <c r="I230" s="3">
        <f>STDEV(rets_1M!M195:M230)*SQRT(12)</f>
        <v>7.2911157168058668E-2</v>
      </c>
      <c r="L230">
        <f>1/B230</f>
        <v>3.4825198820879164</v>
      </c>
      <c r="M230">
        <f>1/C230</f>
        <v>5.7096395730252976</v>
      </c>
      <c r="N230">
        <f>1/D230</f>
        <v>29.382931533606133</v>
      </c>
      <c r="O230">
        <f>1/E230</f>
        <v>21.146430856847203</v>
      </c>
      <c r="P230">
        <f>1/F230</f>
        <v>8.8718616291075083</v>
      </c>
      <c r="Q230">
        <f>1/G230</f>
        <v>5.5376140360506811</v>
      </c>
      <c r="R230">
        <f>1/H230</f>
        <v>12.367792600759236</v>
      </c>
      <c r="S230">
        <f>1/I230</f>
        <v>13.715322028081673</v>
      </c>
      <c r="V230" s="3">
        <f>L230/(SUM($L230:$R230))</f>
        <v>4.0260908593050496E-2</v>
      </c>
      <c r="W230" s="3">
        <f>M230/(SUM($L230:$R230))</f>
        <v>6.6008317176071807E-2</v>
      </c>
      <c r="X230" s="3">
        <f>N230/(SUM($L230:$R230))</f>
        <v>0.33969182107328832</v>
      </c>
      <c r="Y230" s="3">
        <f>O230/(SUM($L230:$R230))</f>
        <v>0.24447082819993926</v>
      </c>
      <c r="Z230" s="3">
        <f>P230/(SUM($L230:$R230))</f>
        <v>0.10256630893533897</v>
      </c>
      <c r="AA230" s="3">
        <f>Q230/(SUM($L230:$R230))</f>
        <v>6.4019554827455125E-2</v>
      </c>
      <c r="AB230" s="3">
        <f>R230/(SUM($L230:$R230))</f>
        <v>0.14298226119485608</v>
      </c>
      <c r="AC230" s="3">
        <f t="shared" si="15"/>
        <v>0</v>
      </c>
    </row>
    <row r="231" spans="1:29" x14ac:dyDescent="0.35">
      <c r="A231" s="2">
        <v>39752</v>
      </c>
      <c r="B231" s="3">
        <f>STDEV(rets_1M!B196:B231)*SQRT(12)</f>
        <v>0.33377825697731461</v>
      </c>
      <c r="C231" s="3">
        <f>STDEV(rets_1M!C196:C231)*SQRT(12)</f>
        <v>0.20914802943787983</v>
      </c>
      <c r="D231" s="3">
        <f>STDEV(rets_1M!D196:D231)*SQRT(12)</f>
        <v>3.3898319835727969E-2</v>
      </c>
      <c r="E231" s="3">
        <f>STDEV(rets_1M!E196:E231)*SQRT(12)</f>
        <v>4.730617500290582E-2</v>
      </c>
      <c r="F231" s="3">
        <f>STDEV(rets_1M!F196:F231)*SQRT(12)</f>
        <v>0.14908870122591297</v>
      </c>
      <c r="G231" s="3">
        <f>STDEV(rets_1M!G196:G231)*SQRT(12)</f>
        <v>0.20401909796078022</v>
      </c>
      <c r="H231" s="3">
        <f>STDEV(rets_1M!H196:H231)*SQRT(12)</f>
        <v>8.9782053477871729E-2</v>
      </c>
      <c r="I231" s="3">
        <f>STDEV(rets_1M!M196:M231)*SQRT(12)</f>
        <v>9.1724039196125068E-2</v>
      </c>
      <c r="L231">
        <f>1/B231</f>
        <v>2.9960010249198632</v>
      </c>
      <c r="M231">
        <f>1/C231</f>
        <v>4.7813025190228498</v>
      </c>
      <c r="N231">
        <f>1/D231</f>
        <v>29.499987162963322</v>
      </c>
      <c r="O231">
        <f>1/E231</f>
        <v>21.138889372023296</v>
      </c>
      <c r="P231">
        <f>1/F231</f>
        <v>6.707416402298036</v>
      </c>
      <c r="Q231">
        <f>1/G231</f>
        <v>4.9015019181794237</v>
      </c>
      <c r="R231">
        <f>1/H231</f>
        <v>11.138083406016845</v>
      </c>
      <c r="S231">
        <f>1/I231</f>
        <v>10.902267374660552</v>
      </c>
      <c r="V231" s="3">
        <f>L231/(SUM($L231:$R231))</f>
        <v>3.6913301798619964E-2</v>
      </c>
      <c r="W231" s="3">
        <f>M231/(SUM($L231:$R231))</f>
        <v>5.8909747162023469E-2</v>
      </c>
      <c r="X231" s="3">
        <f>N231/(SUM($L231:$R231))</f>
        <v>0.36346513907851774</v>
      </c>
      <c r="Y231" s="3">
        <f>O231/(SUM($L231:$R231))</f>
        <v>0.26044924437167288</v>
      </c>
      <c r="Z231" s="3">
        <f>P231/(SUM($L231:$R231))</f>
        <v>8.2641121911386436E-2</v>
      </c>
      <c r="AA231" s="3">
        <f>Q231/(SUM($L231:$R231))</f>
        <v>6.0390706834658456E-2</v>
      </c>
      <c r="AB231" s="3">
        <f>R231/(SUM($L231:$R231))</f>
        <v>0.13723073884312106</v>
      </c>
      <c r="AC231" s="3">
        <f t="shared" si="15"/>
        <v>0</v>
      </c>
    </row>
    <row r="232" spans="1:29" x14ac:dyDescent="0.35">
      <c r="A232" s="2">
        <v>39782</v>
      </c>
      <c r="B232" s="3">
        <f>STDEV(rets_1M!B197:B232)*SQRT(12)</f>
        <v>0.3420912768892197</v>
      </c>
      <c r="C232" s="3">
        <f>STDEV(rets_1M!C197:C232)*SQRT(12)</f>
        <v>0.22007512688597192</v>
      </c>
      <c r="D232" s="3">
        <f>STDEV(rets_1M!D197:D232)*SQRT(12)</f>
        <v>3.3955957808609091E-2</v>
      </c>
      <c r="E232" s="3">
        <f>STDEV(rets_1M!E197:E232)*SQRT(12)</f>
        <v>6.8758289371298673E-2</v>
      </c>
      <c r="F232" s="3">
        <f>STDEV(rets_1M!F197:F232)*SQRT(12)</f>
        <v>0.15186475575620109</v>
      </c>
      <c r="G232" s="3">
        <f>STDEV(rets_1M!G197:G232)*SQRT(12)</f>
        <v>0.20963937102181346</v>
      </c>
      <c r="H232" s="3">
        <f>STDEV(rets_1M!H197:H232)*SQRT(12)</f>
        <v>8.9418887292450136E-2</v>
      </c>
      <c r="I232" s="3">
        <f>STDEV(rets_1M!M197:M232)*SQRT(12)</f>
        <v>9.1076172600334876E-2</v>
      </c>
      <c r="L232">
        <f>1/B232</f>
        <v>2.9231964319389312</v>
      </c>
      <c r="M232">
        <f>1/C232</f>
        <v>4.5439028669429442</v>
      </c>
      <c r="N232">
        <f>1/D232</f>
        <v>29.449912902956399</v>
      </c>
      <c r="O232">
        <f>1/E232</f>
        <v>14.543700972546644</v>
      </c>
      <c r="P232">
        <f>1/F232</f>
        <v>6.5848062970276562</v>
      </c>
      <c r="Q232">
        <f>1/G232</f>
        <v>4.7700963570242143</v>
      </c>
      <c r="R232">
        <f>1/H232</f>
        <v>11.18331965739449</v>
      </c>
      <c r="S232">
        <f>1/I232</f>
        <v>10.979820203778777</v>
      </c>
      <c r="V232" s="3">
        <f>L232/(SUM($L232:$R232))</f>
        <v>3.9503222752422448E-2</v>
      </c>
      <c r="W232" s="3">
        <f>M232/(SUM($L232:$R232))</f>
        <v>6.1404976127162988E-2</v>
      </c>
      <c r="X232" s="3">
        <f>N232/(SUM($L232:$R232))</f>
        <v>0.39797752102251838</v>
      </c>
      <c r="Y232" s="3">
        <f>O232/(SUM($L232:$R232))</f>
        <v>0.1965393269114169</v>
      </c>
      <c r="Z232" s="3">
        <f>P232/(SUM($L232:$R232))</f>
        <v>8.8985148959182817E-2</v>
      </c>
      <c r="AA232" s="3">
        <f>Q232/(SUM($L232:$R232))</f>
        <v>6.4461688883856366E-2</v>
      </c>
      <c r="AB232" s="3">
        <f>R232/(SUM($L232:$R232))</f>
        <v>0.15112811534344006</v>
      </c>
      <c r="AC232" s="3">
        <f t="shared" si="15"/>
        <v>0</v>
      </c>
    </row>
    <row r="233" spans="1:29" x14ac:dyDescent="0.35">
      <c r="A233" s="2">
        <v>39813</v>
      </c>
      <c r="B233" s="3">
        <f>STDEV(rets_1M!B198:B233)*SQRT(12)</f>
        <v>0.36590443600131406</v>
      </c>
      <c r="C233" s="3">
        <f>STDEV(rets_1M!C198:C233)*SQRT(12)</f>
        <v>0.22297589950096983</v>
      </c>
      <c r="D233" s="3">
        <f>STDEV(rets_1M!D198:D233)*SQRT(12)</f>
        <v>3.3873863159735375E-2</v>
      </c>
      <c r="E233" s="3">
        <f>STDEV(rets_1M!E198:E233)*SQRT(12)</f>
        <v>7.1595086272584263E-2</v>
      </c>
      <c r="F233" s="3">
        <f>STDEV(rets_1M!F198:F233)*SQRT(12)</f>
        <v>0.15210627532427798</v>
      </c>
      <c r="G233" s="3">
        <f>STDEV(rets_1M!G198:G233)*SQRT(12)</f>
        <v>0.210365710946194</v>
      </c>
      <c r="H233" s="3">
        <f>STDEV(rets_1M!H198:H233)*SQRT(12)</f>
        <v>9.3342098309018476E-2</v>
      </c>
      <c r="I233" s="3">
        <f>STDEV(rets_1M!M198:M233)*SQRT(12)</f>
        <v>9.1023417816457286E-2</v>
      </c>
      <c r="L233">
        <f>1/B233</f>
        <v>2.7329540218976978</v>
      </c>
      <c r="M233">
        <f>1/C233</f>
        <v>4.4847896218292886</v>
      </c>
      <c r="N233">
        <f>1/D233</f>
        <v>29.521285933181176</v>
      </c>
      <c r="O233">
        <f>1/E233</f>
        <v>13.967438997038093</v>
      </c>
      <c r="P233">
        <f>1/F233</f>
        <v>6.574350715432896</v>
      </c>
      <c r="Q233">
        <f>1/G233</f>
        <v>4.7536264132692878</v>
      </c>
      <c r="R233">
        <f>1/H233</f>
        <v>10.71327962533474</v>
      </c>
      <c r="S233">
        <f>1/I233</f>
        <v>10.986183819381887</v>
      </c>
      <c r="V233" s="3">
        <f>L233/(SUM($L233:$R233))</f>
        <v>3.7567552931396443E-2</v>
      </c>
      <c r="W233" s="3">
        <f>M233/(SUM($L233:$R233))</f>
        <v>6.1648520302313388E-2</v>
      </c>
      <c r="X233" s="3">
        <f>N233/(SUM($L233:$R233))</f>
        <v>0.40580356018122127</v>
      </c>
      <c r="Y233" s="3">
        <f>O233/(SUM($L233:$R233))</f>
        <v>0.19199829182377706</v>
      </c>
      <c r="Z233" s="3">
        <f>P233/(SUM($L233:$R233))</f>
        <v>9.0371907654740138E-2</v>
      </c>
      <c r="AA233" s="3">
        <f>Q233/(SUM($L233:$R233))</f>
        <v>6.5343986933440998E-2</v>
      </c>
      <c r="AB233" s="3">
        <f>R233/(SUM($L233:$R233))</f>
        <v>0.14726618017311072</v>
      </c>
      <c r="AC233" s="3">
        <f t="shared" si="15"/>
        <v>0</v>
      </c>
    </row>
    <row r="234" spans="1:29" x14ac:dyDescent="0.35">
      <c r="A234" s="2">
        <v>39844</v>
      </c>
      <c r="B234" s="3">
        <f>STDEV(rets_1M!B199:B234)*SQRT(12)</f>
        <v>0.36395318879166888</v>
      </c>
      <c r="C234" s="3">
        <f>STDEV(rets_1M!C199:C234)*SQRT(12)</f>
        <v>0.21804902864555126</v>
      </c>
      <c r="D234" s="3">
        <f>STDEV(rets_1M!D199:D234)*SQRT(12)</f>
        <v>3.4247564358041292E-2</v>
      </c>
      <c r="E234" s="3">
        <f>STDEV(rets_1M!E199:E234)*SQRT(12)</f>
        <v>7.3251167338898374E-2</v>
      </c>
      <c r="F234" s="3">
        <f>STDEV(rets_1M!F199:F234)*SQRT(12)</f>
        <v>0.15692837759080508</v>
      </c>
      <c r="G234" s="3">
        <f>STDEV(rets_1M!G199:G234)*SQRT(12)</f>
        <v>0.20878595803510949</v>
      </c>
      <c r="H234" s="3">
        <f>STDEV(rets_1M!H199:H234)*SQRT(12)</f>
        <v>9.3382047998046239E-2</v>
      </c>
      <c r="I234" s="3">
        <f>STDEV(rets_1M!M199:M234)*SQRT(12)</f>
        <v>9.3959222396396522E-2</v>
      </c>
      <c r="L234">
        <f>1/B234</f>
        <v>2.7476060954982096</v>
      </c>
      <c r="M234">
        <f>1/C234</f>
        <v>4.5861245345217565</v>
      </c>
      <c r="N234">
        <f>1/D234</f>
        <v>29.199156750112103</v>
      </c>
      <c r="O234">
        <f>1/E234</f>
        <v>13.651659575245739</v>
      </c>
      <c r="P234">
        <f>1/F234</f>
        <v>6.3723337700433413</v>
      </c>
      <c r="Q234">
        <f>1/G234</f>
        <v>4.7895941346392643</v>
      </c>
      <c r="R234">
        <f>1/H234</f>
        <v>10.708696386921416</v>
      </c>
      <c r="S234">
        <f>1/I234</f>
        <v>10.642914814483943</v>
      </c>
      <c r="V234" s="3">
        <f>L234/(SUM($L234:$R234))</f>
        <v>3.813197648341303E-2</v>
      </c>
      <c r="W234" s="3">
        <f>M234/(SUM($L234:$R234))</f>
        <v>6.3647403165582719E-2</v>
      </c>
      <c r="X234" s="3">
        <f>N234/(SUM($L234:$R234))</f>
        <v>0.40523332669666184</v>
      </c>
      <c r="Y234" s="3">
        <f>O234/(SUM($L234:$R234))</f>
        <v>0.18946120505983208</v>
      </c>
      <c r="Z234" s="3">
        <f>P234/(SUM($L234:$R234))</f>
        <v>8.8436869412204175E-2</v>
      </c>
      <c r="AA234" s="3">
        <f>Q234/(SUM($L234:$R234))</f>
        <v>6.6471206046018319E-2</v>
      </c>
      <c r="AB234" s="3">
        <f>R234/(SUM($L234:$R234))</f>
        <v>0.14861801313628784</v>
      </c>
      <c r="AC234" s="3">
        <f t="shared" si="15"/>
        <v>0</v>
      </c>
    </row>
    <row r="235" spans="1:29" x14ac:dyDescent="0.35">
      <c r="A235" s="2">
        <v>39872</v>
      </c>
      <c r="B235" s="3">
        <f>STDEV(rets_1M!B200:B235)*SQRT(12)</f>
        <v>0.37184033234144415</v>
      </c>
      <c r="C235" s="3">
        <f>STDEV(rets_1M!C200:C235)*SQRT(12)</f>
        <v>0.21724558330626656</v>
      </c>
      <c r="D235" s="3">
        <f>STDEV(rets_1M!D200:D235)*SQRT(12)</f>
        <v>3.3980020018264577E-2</v>
      </c>
      <c r="E235" s="3">
        <f>STDEV(rets_1M!E200:E235)*SQRT(12)</f>
        <v>7.3430341864701959E-2</v>
      </c>
      <c r="F235" s="3">
        <f>STDEV(rets_1M!F200:F235)*SQRT(12)</f>
        <v>0.16583396176314302</v>
      </c>
      <c r="G235" s="3">
        <f>STDEV(rets_1M!G200:G235)*SQRT(12)</f>
        <v>0.20999016970316337</v>
      </c>
      <c r="H235" s="3">
        <f>STDEV(rets_1M!H200:H235)*SQRT(12)</f>
        <v>0.10602000609745728</v>
      </c>
      <c r="I235" s="3">
        <f>STDEV(rets_1M!M200:M235)*SQRT(12)</f>
        <v>9.7816350039476696E-2</v>
      </c>
      <c r="L235">
        <f>1/B235</f>
        <v>2.6893263398918901</v>
      </c>
      <c r="M235">
        <f>1/C235</f>
        <v>4.6030855255189644</v>
      </c>
      <c r="N235">
        <f>1/D235</f>
        <v>29.429058589797496</v>
      </c>
      <c r="O235">
        <f>1/E235</f>
        <v>13.618348690825053</v>
      </c>
      <c r="P235">
        <f>1/F235</f>
        <v>6.0301279024394159</v>
      </c>
      <c r="Q235">
        <f>1/G235</f>
        <v>4.7621276815651603</v>
      </c>
      <c r="R235">
        <f>1/H235</f>
        <v>9.4321820645885008</v>
      </c>
      <c r="S235">
        <f>1/I235</f>
        <v>10.223239771228636</v>
      </c>
      <c r="V235" s="3">
        <f>L235/(SUM($L235:$R235))</f>
        <v>3.8111736196967706E-2</v>
      </c>
      <c r="W235" s="3">
        <f>M235/(SUM($L235:$R235))</f>
        <v>6.5232537471711788E-2</v>
      </c>
      <c r="X235" s="3">
        <f>N235/(SUM($L235:$R235))</f>
        <v>0.41705333445867943</v>
      </c>
      <c r="Y235" s="3">
        <f>O235/(SUM($L235:$R235))</f>
        <v>0.19299216500586883</v>
      </c>
      <c r="Z235" s="3">
        <f>P235/(SUM($L235:$R235))</f>
        <v>8.5455840908092939E-2</v>
      </c>
      <c r="AA235" s="3">
        <f>Q235/(SUM($L235:$R235))</f>
        <v>6.7486400309225675E-2</v>
      </c>
      <c r="AB235" s="3">
        <f>R235/(SUM($L235:$R235))</f>
        <v>0.13366798564945376</v>
      </c>
      <c r="AC235" s="3">
        <f t="shared" si="15"/>
        <v>0</v>
      </c>
    </row>
    <row r="236" spans="1:29" x14ac:dyDescent="0.35">
      <c r="A236" s="2">
        <v>39903</v>
      </c>
      <c r="B236" s="3">
        <f>STDEV(rets_1M!B201:B236)*SQRT(12)</f>
        <v>0.37141041288034382</v>
      </c>
      <c r="C236" s="3">
        <f>STDEV(rets_1M!C201:C236)*SQRT(12)</f>
        <v>0.21780189413271914</v>
      </c>
      <c r="D236" s="3">
        <f>STDEV(rets_1M!D201:D236)*SQRT(12)</f>
        <v>3.3944291563040456E-2</v>
      </c>
      <c r="E236" s="3">
        <f>STDEV(rets_1M!E201:E236)*SQRT(12)</f>
        <v>7.4283966431950288E-2</v>
      </c>
      <c r="F236" s="3">
        <f>STDEV(rets_1M!F201:F236)*SQRT(12)</f>
        <v>0.17574770635192277</v>
      </c>
      <c r="G236" s="3">
        <f>STDEV(rets_1M!G201:G236)*SQRT(12)</f>
        <v>0.22088133442835381</v>
      </c>
      <c r="H236" s="3">
        <f>STDEV(rets_1M!H201:H236)*SQRT(12)</f>
        <v>0.1052718094253836</v>
      </c>
      <c r="I236" s="3">
        <f>STDEV(rets_1M!M201:M236)*SQRT(12)</f>
        <v>0.10136149291604776</v>
      </c>
      <c r="L236">
        <f>1/B236</f>
        <v>2.6924393213557183</v>
      </c>
      <c r="M236">
        <f>1/C236</f>
        <v>4.5913282985070962</v>
      </c>
      <c r="N236">
        <f>1/D236</f>
        <v>29.460034484526684</v>
      </c>
      <c r="O236">
        <f>1/E236</f>
        <v>13.461855202846166</v>
      </c>
      <c r="P236">
        <f>1/F236</f>
        <v>5.6899746844921451</v>
      </c>
      <c r="Q236">
        <f>1/G236</f>
        <v>4.5273178133771417</v>
      </c>
      <c r="R236">
        <f>1/H236</f>
        <v>9.4992192635275021</v>
      </c>
      <c r="S236">
        <f>1/I236</f>
        <v>9.8656794728570727</v>
      </c>
      <c r="V236" s="3">
        <f>L236/(SUM($L236:$R236))</f>
        <v>3.8506232818849497E-2</v>
      </c>
      <c r="W236" s="3">
        <f>M236/(SUM($L236:$R236))</f>
        <v>6.5663413473349988E-2</v>
      </c>
      <c r="X236" s="3">
        <f>N236/(SUM($L236:$R236))</f>
        <v>0.42132609552787242</v>
      </c>
      <c r="Y236" s="3">
        <f>O236/(SUM($L236:$R236))</f>
        <v>0.19252628146636319</v>
      </c>
      <c r="Z236" s="3">
        <f>P236/(SUM($L236:$R236))</f>
        <v>8.137583201841353E-2</v>
      </c>
      <c r="AA236" s="3">
        <f>Q236/(SUM($L236:$R236))</f>
        <v>6.4747960105947661E-2</v>
      </c>
      <c r="AB236" s="3">
        <f>R236/(SUM($L236:$R236))</f>
        <v>0.13585418458920367</v>
      </c>
      <c r="AC236" s="3">
        <f t="shared" si="15"/>
        <v>0</v>
      </c>
    </row>
    <row r="237" spans="1:29" x14ac:dyDescent="0.35">
      <c r="A237" s="2">
        <v>39933</v>
      </c>
      <c r="B237" s="3">
        <f>STDEV(rets_1M!B202:B237)*SQRT(12)</f>
        <v>0.36805300768691263</v>
      </c>
      <c r="C237" s="3">
        <f>STDEV(rets_1M!C202:C237)*SQRT(12)</f>
        <v>0.21034304003950424</v>
      </c>
      <c r="D237" s="3">
        <f>STDEV(rets_1M!D202:D237)*SQRT(12)</f>
        <v>3.4128513238642119E-2</v>
      </c>
      <c r="E237" s="3">
        <f>STDEV(rets_1M!E202:E237)*SQRT(12)</f>
        <v>7.6127372110733602E-2</v>
      </c>
      <c r="F237" s="3">
        <f>STDEV(rets_1M!F202:F237)*SQRT(12)</f>
        <v>0.18618605580790576</v>
      </c>
      <c r="G237" s="3">
        <f>STDEV(rets_1M!G202:G237)*SQRT(12)</f>
        <v>0.2343734307392823</v>
      </c>
      <c r="H237" s="3">
        <f>STDEV(rets_1M!H202:H237)*SQRT(12)</f>
        <v>0.10405576284604812</v>
      </c>
      <c r="I237" s="3">
        <f>STDEV(rets_1M!M202:M237)*SQRT(12)</f>
        <v>0.10817110872763011</v>
      </c>
      <c r="L237">
        <f>1/B237</f>
        <v>2.7169999405375282</v>
      </c>
      <c r="M237">
        <f>1/C237</f>
        <v>4.7541387621486848</v>
      </c>
      <c r="N237">
        <f>1/D237</f>
        <v>29.301012704759337</v>
      </c>
      <c r="O237">
        <f>1/E237</f>
        <v>13.135879674730091</v>
      </c>
      <c r="P237">
        <f>1/F237</f>
        <v>5.3709715029987679</v>
      </c>
      <c r="Q237">
        <f>1/G237</f>
        <v>4.2666952343774964</v>
      </c>
      <c r="R237">
        <f>1/H237</f>
        <v>9.6102317896560265</v>
      </c>
      <c r="S237">
        <f>1/I237</f>
        <v>9.2446126490018159</v>
      </c>
      <c r="V237" s="3">
        <f>L237/(SUM($L237:$R237))</f>
        <v>3.928802571075217E-2</v>
      </c>
      <c r="W237" s="3">
        <f>M237/(SUM($L237:$R237))</f>
        <v>6.874520795272028E-2</v>
      </c>
      <c r="X237" s="3">
        <f>N237/(SUM($L237:$R237))</f>
        <v>0.42369487143526136</v>
      </c>
      <c r="Y237" s="3">
        <f>O237/(SUM($L237:$R237))</f>
        <v>0.1899458188033826</v>
      </c>
      <c r="Z237" s="3">
        <f>P237/(SUM($L237:$R237))</f>
        <v>7.7664656282541489E-2</v>
      </c>
      <c r="AA237" s="3">
        <f>Q237/(SUM($L237:$R237))</f>
        <v>6.1696737481342412E-2</v>
      </c>
      <c r="AB237" s="3">
        <f>R237/(SUM($L237:$R237))</f>
        <v>0.13896468233399972</v>
      </c>
      <c r="AC237" s="3">
        <f t="shared" ref="AC237:AC300" si="16">AC238</f>
        <v>0</v>
      </c>
    </row>
    <row r="238" spans="1:29" x14ac:dyDescent="0.35">
      <c r="A238" s="2">
        <v>39964</v>
      </c>
      <c r="B238" s="3">
        <f>STDEV(rets_1M!B203:B238)*SQRT(12)</f>
        <v>0.38886463158666185</v>
      </c>
      <c r="C238" s="3">
        <f>STDEV(rets_1M!C203:C238)*SQRT(12)</f>
        <v>0.21619221884636608</v>
      </c>
      <c r="D238" s="3">
        <f>STDEV(rets_1M!D203:D238)*SQRT(12)</f>
        <v>3.4113955876216108E-2</v>
      </c>
      <c r="E238" s="3">
        <f>STDEV(rets_1M!E203:E238)*SQRT(12)</f>
        <v>7.7347307251809147E-2</v>
      </c>
      <c r="F238" s="3">
        <f>STDEV(rets_1M!F203:F238)*SQRT(12)</f>
        <v>0.18962135171966404</v>
      </c>
      <c r="G238" s="3">
        <f>STDEV(rets_1M!G203:G238)*SQRT(12)</f>
        <v>0.23162346058581423</v>
      </c>
      <c r="H238" s="3">
        <f>STDEV(rets_1M!H203:H238)*SQRT(12)</f>
        <v>0.10513198536138992</v>
      </c>
      <c r="I238" s="3">
        <f>STDEV(rets_1M!M203:M238)*SQRT(12)</f>
        <v>0.1091178632515431</v>
      </c>
      <c r="L238">
        <f>1/B238</f>
        <v>2.571588976656884</v>
      </c>
      <c r="M238">
        <f>1/C238</f>
        <v>4.6255133757179108</v>
      </c>
      <c r="N238">
        <f>1/D238</f>
        <v>29.313516252074113</v>
      </c>
      <c r="O238">
        <f>1/E238</f>
        <v>12.928698302895478</v>
      </c>
      <c r="P238">
        <f>1/F238</f>
        <v>5.2736677116319619</v>
      </c>
      <c r="Q238">
        <f>1/G238</f>
        <v>4.3173519533420048</v>
      </c>
      <c r="R238">
        <f>1/H238</f>
        <v>9.5118530917352331</v>
      </c>
      <c r="S238">
        <f>1/I238</f>
        <v>9.1644023279191043</v>
      </c>
      <c r="V238" s="3">
        <f>L238/(SUM($L238:$R238))</f>
        <v>3.7518337089331916E-2</v>
      </c>
      <c r="W238" s="3">
        <f>M238/(SUM($L238:$R238))</f>
        <v>6.7484178699119171E-2</v>
      </c>
      <c r="X238" s="3">
        <f>N238/(SUM($L238:$R238))</f>
        <v>0.42767113796259937</v>
      </c>
      <c r="Y238" s="3">
        <f>O238/(SUM($L238:$R238))</f>
        <v>0.18862394630610749</v>
      </c>
      <c r="Z238" s="3">
        <f>P238/(SUM($L238:$R238))</f>
        <v>7.6940461597154022E-2</v>
      </c>
      <c r="AA238" s="3">
        <f>Q238/(SUM($L238:$R238))</f>
        <v>6.2988240884959745E-2</v>
      </c>
      <c r="AB238" s="3">
        <f>R238/(SUM($L238:$R238))</f>
        <v>0.13877369746072835</v>
      </c>
      <c r="AC238" s="3">
        <f t="shared" si="16"/>
        <v>0</v>
      </c>
    </row>
    <row r="239" spans="1:29" x14ac:dyDescent="0.35">
      <c r="A239" s="2">
        <v>39994</v>
      </c>
      <c r="B239" s="3">
        <f>STDEV(rets_1M!B204:B239)*SQRT(12)</f>
        <v>0.38913420181547909</v>
      </c>
      <c r="C239" s="3">
        <f>STDEV(rets_1M!C204:C239)*SQRT(12)</f>
        <v>0.21649993419947192</v>
      </c>
      <c r="D239" s="3">
        <f>STDEV(rets_1M!D204:D239)*SQRT(12)</f>
        <v>3.5134232215542745E-2</v>
      </c>
      <c r="E239" s="3">
        <f>STDEV(rets_1M!E204:E239)*SQRT(12)</f>
        <v>7.7575920427810058E-2</v>
      </c>
      <c r="F239" s="3">
        <f>STDEV(rets_1M!F204:F239)*SQRT(12)</f>
        <v>0.18968287983643051</v>
      </c>
      <c r="G239" s="3">
        <f>STDEV(rets_1M!G204:G239)*SQRT(12)</f>
        <v>0.23236306790057262</v>
      </c>
      <c r="H239" s="3">
        <f>STDEV(rets_1M!H204:H239)*SQRT(12)</f>
        <v>0.10430444097253339</v>
      </c>
      <c r="I239" s="3">
        <f>STDEV(rets_1M!M204:M239)*SQRT(12)</f>
        <v>0.10912383183156459</v>
      </c>
      <c r="L239">
        <f>1/B239</f>
        <v>2.5698075248450745</v>
      </c>
      <c r="M239">
        <f>1/C239</f>
        <v>4.6189390481691852</v>
      </c>
      <c r="N239">
        <f>1/D239</f>
        <v>28.462269898632314</v>
      </c>
      <c r="O239">
        <f>1/E239</f>
        <v>12.890597939222282</v>
      </c>
      <c r="P239">
        <f>1/F239</f>
        <v>5.2719570731018601</v>
      </c>
      <c r="Q239">
        <f>1/G239</f>
        <v>4.3036099025336361</v>
      </c>
      <c r="R239">
        <f>1/H239</f>
        <v>9.5873194916344087</v>
      </c>
      <c r="S239">
        <f>1/I239</f>
        <v>9.1639010765634179</v>
      </c>
      <c r="V239" s="3">
        <f>L239/(SUM($L239:$R239))</f>
        <v>3.795622878116283E-2</v>
      </c>
      <c r="W239" s="3">
        <f>M239/(SUM($L239:$R239))</f>
        <v>6.8222038243554994E-2</v>
      </c>
      <c r="X239" s="3">
        <f>N239/(SUM($L239:$R239))</f>
        <v>0.4203896274172601</v>
      </c>
      <c r="Y239" s="3">
        <f>O239/(SUM($L239:$R239))</f>
        <v>0.19039499253416034</v>
      </c>
      <c r="Z239" s="3">
        <f>P239/(SUM($L239:$R239))</f>
        <v>7.7867158087330829E-2</v>
      </c>
      <c r="AA239" s="3">
        <f>Q239/(SUM($L239:$R239))</f>
        <v>6.3564605701468768E-2</v>
      </c>
      <c r="AB239" s="3">
        <f>R239/(SUM($L239:$R239))</f>
        <v>0.14160534923506213</v>
      </c>
      <c r="AC239" s="3">
        <f t="shared" si="16"/>
        <v>0</v>
      </c>
    </row>
    <row r="240" spans="1:29" x14ac:dyDescent="0.35">
      <c r="A240" s="2">
        <v>40025</v>
      </c>
      <c r="B240" s="3">
        <f>STDEV(rets_1M!B205:B240)*SQRT(12)</f>
        <v>0.38888484575272858</v>
      </c>
      <c r="C240" s="3">
        <f>STDEV(rets_1M!C205:C240)*SQRT(12)</f>
        <v>0.21646619933017186</v>
      </c>
      <c r="D240" s="3">
        <f>STDEV(rets_1M!D205:D240)*SQRT(12)</f>
        <v>3.5152785490998484E-2</v>
      </c>
      <c r="E240" s="3">
        <f>STDEV(rets_1M!E205:E240)*SQRT(12)</f>
        <v>7.7528330264764522E-2</v>
      </c>
      <c r="F240" s="3">
        <f>STDEV(rets_1M!F205:F240)*SQRT(12)</f>
        <v>0.19578993617271659</v>
      </c>
      <c r="G240" s="3">
        <f>STDEV(rets_1M!G205:G240)*SQRT(12)</f>
        <v>0.23619470951644211</v>
      </c>
      <c r="H240" s="3">
        <f>STDEV(rets_1M!H205:H240)*SQRT(12)</f>
        <v>0.104385444109844</v>
      </c>
      <c r="I240" s="3">
        <f>STDEV(rets_1M!M205:M240)*SQRT(12)</f>
        <v>0.11270414659824178</v>
      </c>
      <c r="L240">
        <f>1/B240</f>
        <v>2.5714553059129677</v>
      </c>
      <c r="M240">
        <f>1/C240</f>
        <v>4.6196588802056739</v>
      </c>
      <c r="N240">
        <f>1/D240</f>
        <v>28.447247807889031</v>
      </c>
      <c r="O240">
        <f>1/E240</f>
        <v>12.898510732591969</v>
      </c>
      <c r="P240">
        <f>1/F240</f>
        <v>5.1075148168895028</v>
      </c>
      <c r="Q240">
        <f>1/G240</f>
        <v>4.2337950839258216</v>
      </c>
      <c r="R240">
        <f>1/H240</f>
        <v>9.579879728707267</v>
      </c>
      <c r="S240">
        <f>1/I240</f>
        <v>8.8727880045506708</v>
      </c>
      <c r="V240" s="3">
        <f>L240/(SUM($L240:$R240))</f>
        <v>3.8119317633788993E-2</v>
      </c>
      <c r="W240" s="3">
        <f>M240/(SUM($L240:$R240))</f>
        <v>6.8481938538609857E-2</v>
      </c>
      <c r="X240" s="3">
        <f>N240/(SUM($L240:$R240))</f>
        <v>0.42170271149668254</v>
      </c>
      <c r="Y240" s="3">
        <f>O240/(SUM($L240:$R240))</f>
        <v>0.19120784502375129</v>
      </c>
      <c r="Z240" s="3">
        <f>P240/(SUM($L240:$R240))</f>
        <v>7.5713927120024449E-2</v>
      </c>
      <c r="AA240" s="3">
        <f>Q240/(SUM($L240:$R240))</f>
        <v>6.2761883992085626E-2</v>
      </c>
      <c r="AB240" s="3">
        <f>R240/(SUM($L240:$R240))</f>
        <v>0.14201237619505735</v>
      </c>
      <c r="AC240" s="3">
        <f t="shared" si="16"/>
        <v>0</v>
      </c>
    </row>
    <row r="241" spans="1:29" x14ac:dyDescent="0.35">
      <c r="A241" s="2">
        <v>40056</v>
      </c>
      <c r="B241" s="3">
        <f>STDEV(rets_1M!B206:B241)*SQRT(12)</f>
        <v>0.38895711947693923</v>
      </c>
      <c r="C241" s="3">
        <f>STDEV(rets_1M!C206:C241)*SQRT(12)</f>
        <v>0.21589599803661264</v>
      </c>
      <c r="D241" s="3">
        <f>STDEV(rets_1M!D206:D241)*SQRT(12)</f>
        <v>3.3155602622406591E-2</v>
      </c>
      <c r="E241" s="3">
        <f>STDEV(rets_1M!E206:E241)*SQRT(12)</f>
        <v>7.7490823036785964E-2</v>
      </c>
      <c r="F241" s="3">
        <f>STDEV(rets_1M!F206:F241)*SQRT(12)</f>
        <v>0.1968113781733789</v>
      </c>
      <c r="G241" s="3">
        <f>STDEV(rets_1M!G206:G241)*SQRT(12)</f>
        <v>0.23509000180106376</v>
      </c>
      <c r="H241" s="3">
        <f>STDEV(rets_1M!H206:H241)*SQRT(12)</f>
        <v>0.10299846848379277</v>
      </c>
      <c r="I241" s="3">
        <f>STDEV(rets_1M!M206:M241)*SQRT(12)</f>
        <v>0.11304904799463492</v>
      </c>
      <c r="L241">
        <f>1/B241</f>
        <v>2.5709774932125615</v>
      </c>
      <c r="M241">
        <f>1/C241</f>
        <v>4.6318598264633666</v>
      </c>
      <c r="N241">
        <f>1/D241</f>
        <v>30.16081509325965</v>
      </c>
      <c r="O241">
        <f>1/E241</f>
        <v>12.904753889699768</v>
      </c>
      <c r="P241">
        <f>1/F241</f>
        <v>5.0810070499026763</v>
      </c>
      <c r="Q241">
        <f>1/G241</f>
        <v>4.2536900435528224</v>
      </c>
      <c r="R241">
        <f>1/H241</f>
        <v>9.7088822263153762</v>
      </c>
      <c r="S241">
        <f>1/I241</f>
        <v>8.8457180112428553</v>
      </c>
      <c r="V241" s="3">
        <f>L241/(SUM($L241:$R241))</f>
        <v>3.7092827021557022E-2</v>
      </c>
      <c r="W241" s="3">
        <f>M241/(SUM($L241:$R241))</f>
        <v>6.6826246353647131E-2</v>
      </c>
      <c r="X241" s="3">
        <f>N241/(SUM($L241:$R241))</f>
        <v>0.43514573738469953</v>
      </c>
      <c r="Y241" s="3">
        <f>O241/(SUM($L241:$R241))</f>
        <v>0.18618358388982723</v>
      </c>
      <c r="Z241" s="3">
        <f>P241/(SUM($L241:$R241))</f>
        <v>7.3306326521688309E-2</v>
      </c>
      <c r="AA241" s="3">
        <f>Q241/(SUM($L241:$R241))</f>
        <v>6.1370194568163519E-2</v>
      </c>
      <c r="AB241" s="3">
        <f>R241/(SUM($L241:$R241))</f>
        <v>0.14007508426041718</v>
      </c>
      <c r="AC241" s="3">
        <f t="shared" si="16"/>
        <v>0</v>
      </c>
    </row>
    <row r="242" spans="1:29" x14ac:dyDescent="0.35">
      <c r="A242" s="2">
        <v>40086</v>
      </c>
      <c r="B242" s="3">
        <f>STDEV(rets_1M!B207:B242)*SQRT(12)</f>
        <v>0.37920614026279598</v>
      </c>
      <c r="C242" s="3">
        <f>STDEV(rets_1M!C207:C242)*SQRT(12)</f>
        <v>0.21484997304025999</v>
      </c>
      <c r="D242" s="3">
        <f>STDEV(rets_1M!D207:D242)*SQRT(12)</f>
        <v>3.3175587623557407E-2</v>
      </c>
      <c r="E242" s="3">
        <f>STDEV(rets_1M!E207:E242)*SQRT(12)</f>
        <v>7.7523671945275943E-2</v>
      </c>
      <c r="F242" s="3">
        <f>STDEV(rets_1M!F207:F242)*SQRT(12)</f>
        <v>0.19774280651051374</v>
      </c>
      <c r="G242" s="3">
        <f>STDEV(rets_1M!G207:G242)*SQRT(12)</f>
        <v>0.23614637216075715</v>
      </c>
      <c r="H242" s="3">
        <f>STDEV(rets_1M!H207:H242)*SQRT(12)</f>
        <v>0.10508117495380655</v>
      </c>
      <c r="I242" s="3">
        <f>STDEV(rets_1M!M207:M242)*SQRT(12)</f>
        <v>0.11345302713682601</v>
      </c>
      <c r="L242">
        <f>1/B242</f>
        <v>2.6370881001741795</v>
      </c>
      <c r="M242">
        <f>1/C242</f>
        <v>4.6544106375690051</v>
      </c>
      <c r="N242">
        <f>1/D242</f>
        <v>30.142646193549783</v>
      </c>
      <c r="O242">
        <f>1/E242</f>
        <v>12.899285791131014</v>
      </c>
      <c r="P242">
        <f>1/F242</f>
        <v>5.0570739722298379</v>
      </c>
      <c r="Q242">
        <f>1/G242</f>
        <v>4.2346617093878018</v>
      </c>
      <c r="R242">
        <f>1/H242</f>
        <v>9.516452403959109</v>
      </c>
      <c r="S242">
        <f>1/I242</f>
        <v>8.8142205213615448</v>
      </c>
      <c r="V242" s="3">
        <f>L242/(SUM($L242:$R242))</f>
        <v>3.8140387014904957E-2</v>
      </c>
      <c r="W242" s="3">
        <f>M242/(SUM($L242:$R242))</f>
        <v>6.7317061963704267E-2</v>
      </c>
      <c r="X242" s="3">
        <f>N242/(SUM($L242:$R242))</f>
        <v>0.43595517017402874</v>
      </c>
      <c r="Y242" s="3">
        <f>O242/(SUM($L242:$R242))</f>
        <v>0.18656325977774724</v>
      </c>
      <c r="Z242" s="3">
        <f>P242/(SUM($L242:$R242))</f>
        <v>7.3140809535756177E-2</v>
      </c>
      <c r="AA242" s="3">
        <f>Q242/(SUM($L242:$R242))</f>
        <v>6.1246204274548854E-2</v>
      </c>
      <c r="AB242" s="3">
        <f>R242/(SUM($L242:$R242))</f>
        <v>0.1376371072593098</v>
      </c>
      <c r="AC242" s="3">
        <f t="shared" si="16"/>
        <v>0</v>
      </c>
    </row>
    <row r="243" spans="1:29" x14ac:dyDescent="0.35">
      <c r="A243" s="2">
        <v>40117</v>
      </c>
      <c r="B243" s="3">
        <f>STDEV(rets_1M!B208:B243)*SQRT(12)</f>
        <v>0.38293811901319635</v>
      </c>
      <c r="C243" s="3">
        <f>STDEV(rets_1M!C208:C243)*SQRT(12)</f>
        <v>0.21501495485801642</v>
      </c>
      <c r="D243" s="3">
        <f>STDEV(rets_1M!D208:D243)*SQRT(12)</f>
        <v>3.37512727908795E-2</v>
      </c>
      <c r="E243" s="3">
        <f>STDEV(rets_1M!E208:E243)*SQRT(12)</f>
        <v>7.7508543909471012E-2</v>
      </c>
      <c r="F243" s="3">
        <f>STDEV(rets_1M!F208:F243)*SQRT(12)</f>
        <v>0.19681755493770181</v>
      </c>
      <c r="G243" s="3">
        <f>STDEV(rets_1M!G208:G243)*SQRT(12)</f>
        <v>0.23549968753742304</v>
      </c>
      <c r="H243" s="3">
        <f>STDEV(rets_1M!H208:H243)*SQRT(12)</f>
        <v>0.10552559754596341</v>
      </c>
      <c r="I243" s="3">
        <f>STDEV(rets_1M!M208:M243)*SQRT(12)</f>
        <v>0.113049411081535</v>
      </c>
      <c r="L243">
        <f>1/B243</f>
        <v>2.6113879771930963</v>
      </c>
      <c r="M243">
        <f>1/C243</f>
        <v>4.6508392900407456</v>
      </c>
      <c r="N243">
        <f>1/D243</f>
        <v>29.628512269624004</v>
      </c>
      <c r="O243">
        <f>1/E243</f>
        <v>12.901803460119019</v>
      </c>
      <c r="P243">
        <f>1/F243</f>
        <v>5.0808475916517084</v>
      </c>
      <c r="Q243">
        <f>1/G243</f>
        <v>4.2462901350605442</v>
      </c>
      <c r="R243">
        <f>1/H243</f>
        <v>9.4763737259524508</v>
      </c>
      <c r="S243">
        <f>1/I243</f>
        <v>8.8456896009725039</v>
      </c>
      <c r="V243" s="3">
        <f>L243/(SUM($L243:$R243))</f>
        <v>3.8069069688405982E-2</v>
      </c>
      <c r="W243" s="3">
        <f>M243/(SUM($L243:$R243))</f>
        <v>6.7800390669044489E-2</v>
      </c>
      <c r="X243" s="3">
        <f>N243/(SUM($L243:$R243))</f>
        <v>0.43192735365523371</v>
      </c>
      <c r="Y243" s="3">
        <f>O243/(SUM($L243:$R243))</f>
        <v>0.18808375443212441</v>
      </c>
      <c r="Z243" s="3">
        <f>P243/(SUM($L243:$R243))</f>
        <v>7.4069093804538161E-2</v>
      </c>
      <c r="AA243" s="3">
        <f>Q243/(SUM($L243:$R243))</f>
        <v>6.1902833466578953E-2</v>
      </c>
      <c r="AB243" s="3">
        <f>R243/(SUM($L243:$R243))</f>
        <v>0.13814750428407427</v>
      </c>
      <c r="AC243" s="3">
        <f t="shared" si="16"/>
        <v>0</v>
      </c>
    </row>
    <row r="244" spans="1:29" x14ac:dyDescent="0.35">
      <c r="A244" s="2">
        <v>40147</v>
      </c>
      <c r="B244" s="3">
        <f>STDEV(rets_1M!B209:B244)*SQRT(12)</f>
        <v>0.38077353250663631</v>
      </c>
      <c r="C244" s="3">
        <f>STDEV(rets_1M!C209:C244)*SQRT(12)</f>
        <v>0.224273424524779</v>
      </c>
      <c r="D244" s="3">
        <f>STDEV(rets_1M!D209:D244)*SQRT(12)</f>
        <v>3.4321121133244682E-2</v>
      </c>
      <c r="E244" s="3">
        <f>STDEV(rets_1M!E209:E244)*SQRT(12)</f>
        <v>7.8074348619461151E-2</v>
      </c>
      <c r="F244" s="3">
        <f>STDEV(rets_1M!F209:F244)*SQRT(12)</f>
        <v>0.20024535381818917</v>
      </c>
      <c r="G244" s="3">
        <f>STDEV(rets_1M!G209:G244)*SQRT(12)</f>
        <v>0.23759148695375892</v>
      </c>
      <c r="H244" s="3">
        <f>STDEV(rets_1M!H209:H244)*SQRT(12)</f>
        <v>0.10871907499893245</v>
      </c>
      <c r="I244" s="3">
        <f>STDEV(rets_1M!M209:M244)*SQRT(12)</f>
        <v>0.11373122804382522</v>
      </c>
      <c r="L244">
        <f>1/B244</f>
        <v>2.6262329564163482</v>
      </c>
      <c r="M244">
        <f>1/C244</f>
        <v>4.4588430489209134</v>
      </c>
      <c r="N244">
        <f>1/D244</f>
        <v>29.136577331425336</v>
      </c>
      <c r="O244">
        <f>1/E244</f>
        <v>12.808304106052262</v>
      </c>
      <c r="P244">
        <f>1/F244</f>
        <v>4.9938736701373871</v>
      </c>
      <c r="Q244">
        <f>1/G244</f>
        <v>4.2089050109553137</v>
      </c>
      <c r="R244">
        <f>1/H244</f>
        <v>9.1980179192089278</v>
      </c>
      <c r="S244">
        <f>1/I244</f>
        <v>8.7926598279116419</v>
      </c>
      <c r="V244" s="3">
        <f>L244/(SUM($L244:$R244))</f>
        <v>3.8947109426317336E-2</v>
      </c>
      <c r="W244" s="3">
        <f>M244/(SUM($L244:$R244))</f>
        <v>6.6124769212425619E-2</v>
      </c>
      <c r="X244" s="3">
        <f>N244/(SUM($L244:$R244))</f>
        <v>0.43209627038717169</v>
      </c>
      <c r="Y244" s="3">
        <f>O244/(SUM($L244:$R244))</f>
        <v>0.18994751412482191</v>
      </c>
      <c r="Z244" s="3">
        <f>P244/(SUM($L244:$R244))</f>
        <v>7.4059288539828724E-2</v>
      </c>
      <c r="AA244" s="3">
        <f>Q244/(SUM($L244:$R244))</f>
        <v>6.2418181001862451E-2</v>
      </c>
      <c r="AB244" s="3">
        <f>R244/(SUM($L244:$R244))</f>
        <v>0.13640686730757218</v>
      </c>
      <c r="AC244" s="3">
        <f t="shared" si="16"/>
        <v>0</v>
      </c>
    </row>
    <row r="245" spans="1:29" x14ac:dyDescent="0.35">
      <c r="A245" s="2">
        <v>40178</v>
      </c>
      <c r="B245" s="3">
        <f>STDEV(rets_1M!B210:B245)*SQRT(12)</f>
        <v>0.37666213384526026</v>
      </c>
      <c r="C245" s="3">
        <f>STDEV(rets_1M!C210:C245)*SQRT(12)</f>
        <v>0.22904518795796808</v>
      </c>
      <c r="D245" s="3">
        <f>STDEV(rets_1M!D210:D245)*SQRT(12)</f>
        <v>3.4211222611100586E-2</v>
      </c>
      <c r="E245" s="3">
        <f>STDEV(rets_1M!E210:E245)*SQRT(12)</f>
        <v>8.1083889085873953E-2</v>
      </c>
      <c r="F245" s="3">
        <f>STDEV(rets_1M!F210:F245)*SQRT(12)</f>
        <v>0.20057640125872792</v>
      </c>
      <c r="G245" s="3">
        <f>STDEV(rets_1M!G210:G245)*SQRT(12)</f>
        <v>0.23909581004443151</v>
      </c>
      <c r="H245" s="3">
        <f>STDEV(rets_1M!H210:H245)*SQRT(12)</f>
        <v>0.11629525654182984</v>
      </c>
      <c r="I245" s="3">
        <f>STDEV(rets_1M!M210:M245)*SQRT(12)</f>
        <v>0.11399020119880127</v>
      </c>
      <c r="L245">
        <f>1/B245</f>
        <v>2.6548992057981025</v>
      </c>
      <c r="M245">
        <f>1/C245</f>
        <v>4.3659507056900466</v>
      </c>
      <c r="N245">
        <f>1/D245</f>
        <v>29.230174301795572</v>
      </c>
      <c r="O245">
        <f>1/E245</f>
        <v>12.332906219396119</v>
      </c>
      <c r="P245">
        <f>1/F245</f>
        <v>4.98563137898799</v>
      </c>
      <c r="Q245">
        <f>1/G245</f>
        <v>4.1824237731902061</v>
      </c>
      <c r="R245">
        <f>1/H245</f>
        <v>8.598802992797161</v>
      </c>
      <c r="S245">
        <f>1/I245</f>
        <v>8.7726838753094167</v>
      </c>
      <c r="V245" s="3">
        <f>L245/(SUM($L245:$R245))</f>
        <v>4.0013076900975775E-2</v>
      </c>
      <c r="W245" s="3">
        <f>M245/(SUM($L245:$R245))</f>
        <v>6.5801037173510823E-2</v>
      </c>
      <c r="X245" s="3">
        <f>N245/(SUM($L245:$R245))</f>
        <v>0.44053996837709553</v>
      </c>
      <c r="Y245" s="3">
        <f>O245/(SUM($L245:$R245))</f>
        <v>0.18587429755958385</v>
      </c>
      <c r="Z245" s="3">
        <f>P245/(SUM($L245:$R245))</f>
        <v>7.5140499244450432E-2</v>
      </c>
      <c r="AA245" s="3">
        <f>Q245/(SUM($L245:$R245))</f>
        <v>6.3035027357590617E-2</v>
      </c>
      <c r="AB245" s="3">
        <f>R245/(SUM($L245:$R245))</f>
        <v>0.12959609338679301</v>
      </c>
      <c r="AC245" s="3">
        <f t="shared" si="16"/>
        <v>0</v>
      </c>
    </row>
    <row r="246" spans="1:29" x14ac:dyDescent="0.35">
      <c r="A246" s="2">
        <v>40209</v>
      </c>
      <c r="B246" s="3">
        <f>STDEV(rets_1M!B211:B246)*SQRT(12)</f>
        <v>0.37985300009212264</v>
      </c>
      <c r="C246" s="3">
        <f>STDEV(rets_1M!C211:C246)*SQRT(12)</f>
        <v>0.22953723390125019</v>
      </c>
      <c r="D246" s="3">
        <f>STDEV(rets_1M!D211:D246)*SQRT(12)</f>
        <v>3.4252072602430676E-2</v>
      </c>
      <c r="E246" s="3">
        <f>STDEV(rets_1M!E211:E246)*SQRT(12)</f>
        <v>8.1411091261456764E-2</v>
      </c>
      <c r="F246" s="3">
        <f>STDEV(rets_1M!F211:F246)*SQRT(12)</f>
        <v>0.20109161183258598</v>
      </c>
      <c r="G246" s="3">
        <f>STDEV(rets_1M!G211:G246)*SQRT(12)</f>
        <v>0.24198627737083403</v>
      </c>
      <c r="H246" s="3">
        <f>STDEV(rets_1M!H211:H246)*SQRT(12)</f>
        <v>0.11603378921681226</v>
      </c>
      <c r="I246" s="3">
        <f>STDEV(rets_1M!M211:M246)*SQRT(12)</f>
        <v>0.11427134026396751</v>
      </c>
      <c r="L246">
        <f>1/B246</f>
        <v>2.6325973462299315</v>
      </c>
      <c r="M246">
        <f>1/C246</f>
        <v>4.3565916649070218</v>
      </c>
      <c r="N246">
        <f>1/D246</f>
        <v>29.195313568529446</v>
      </c>
      <c r="O246">
        <f>1/E246</f>
        <v>12.283338602948314</v>
      </c>
      <c r="P246">
        <f>1/F246</f>
        <v>4.9728578476586387</v>
      </c>
      <c r="Q246">
        <f>1/G246</f>
        <v>4.1324657367555639</v>
      </c>
      <c r="R246">
        <f>1/H246</f>
        <v>8.6181792971655273</v>
      </c>
      <c r="S246">
        <f>1/I246</f>
        <v>8.751100649471633</v>
      </c>
      <c r="V246" s="3">
        <f>L246/(SUM($L246:$R246))</f>
        <v>3.9772531944309152E-2</v>
      </c>
      <c r="W246" s="3">
        <f>M246/(SUM($L246:$R246))</f>
        <v>6.5818147772945396E-2</v>
      </c>
      <c r="X246" s="3">
        <f>N246/(SUM($L246:$R246))</f>
        <v>0.44107449367118029</v>
      </c>
      <c r="Y246" s="3">
        <f>O246/(SUM($L246:$R246))</f>
        <v>0.18557318598993167</v>
      </c>
      <c r="Z246" s="3">
        <f>P246/(SUM($L246:$R246))</f>
        <v>7.5128521983717472E-2</v>
      </c>
      <c r="AA246" s="3">
        <f>Q246/(SUM($L246:$R246))</f>
        <v>6.243211699626116E-2</v>
      </c>
      <c r="AB246" s="3">
        <f>R246/(SUM($L246:$R246))</f>
        <v>0.13020100164165493</v>
      </c>
      <c r="AC246" s="3">
        <f t="shared" si="16"/>
        <v>0</v>
      </c>
    </row>
    <row r="247" spans="1:29" x14ac:dyDescent="0.35">
      <c r="A247" s="2">
        <v>40237</v>
      </c>
      <c r="B247" s="3">
        <f>STDEV(rets_1M!B212:B247)*SQRT(12)</f>
        <v>0.38031786334552875</v>
      </c>
      <c r="C247" s="3">
        <f>STDEV(rets_1M!C212:C247)*SQRT(12)</f>
        <v>0.22974290963588909</v>
      </c>
      <c r="D247" s="3">
        <f>STDEV(rets_1M!D212:D247)*SQRT(12)</f>
        <v>3.4235302958675995E-2</v>
      </c>
      <c r="E247" s="3">
        <f>STDEV(rets_1M!E212:E247)*SQRT(12)</f>
        <v>8.1153178350901328E-2</v>
      </c>
      <c r="F247" s="3">
        <f>STDEV(rets_1M!F212:F247)*SQRT(12)</f>
        <v>0.20201425631797126</v>
      </c>
      <c r="G247" s="3">
        <f>STDEV(rets_1M!G212:G247)*SQRT(12)</f>
        <v>0.24307872466800887</v>
      </c>
      <c r="H247" s="3">
        <f>STDEV(rets_1M!H212:H247)*SQRT(12)</f>
        <v>0.11614299701042553</v>
      </c>
      <c r="I247" s="3">
        <f>STDEV(rets_1M!M212:M247)*SQRT(12)</f>
        <v>0.11462815952999411</v>
      </c>
      <c r="L247">
        <f>1/B247</f>
        <v>2.6293795174471564</v>
      </c>
      <c r="M247">
        <f>1/C247</f>
        <v>4.3526914566584995</v>
      </c>
      <c r="N247">
        <f>1/D247</f>
        <v>29.209614449945374</v>
      </c>
      <c r="O247">
        <f>1/E247</f>
        <v>12.322376280520546</v>
      </c>
      <c r="P247">
        <f>1/F247</f>
        <v>4.9501456888567104</v>
      </c>
      <c r="Q247">
        <f>1/G247</f>
        <v>4.1138935600627997</v>
      </c>
      <c r="R247">
        <f>1/H247</f>
        <v>8.6100757319895518</v>
      </c>
      <c r="S247">
        <f>1/I247</f>
        <v>8.7238598621862682</v>
      </c>
      <c r="V247" s="3">
        <f>L247/(SUM($L247:$R247))</f>
        <v>3.9725818856465797E-2</v>
      </c>
      <c r="W247" s="3">
        <f>M247/(SUM($L247:$R247))</f>
        <v>6.576237138759751E-2</v>
      </c>
      <c r="X247" s="3">
        <f>N247/(SUM($L247:$R247))</f>
        <v>0.44131166490272788</v>
      </c>
      <c r="Y247" s="3">
        <f>O247/(SUM($L247:$R247))</f>
        <v>0.18617186478901215</v>
      </c>
      <c r="Z247" s="3">
        <f>P247/(SUM($L247:$R247))</f>
        <v>7.4788971939494436E-2</v>
      </c>
      <c r="AA247" s="3">
        <f>Q247/(SUM($L247:$R247))</f>
        <v>6.2154508041694465E-2</v>
      </c>
      <c r="AB247" s="3">
        <f>R247/(SUM($L247:$R247))</f>
        <v>0.13008480008300791</v>
      </c>
      <c r="AC247" s="3">
        <f t="shared" si="16"/>
        <v>0</v>
      </c>
    </row>
    <row r="248" spans="1:29" x14ac:dyDescent="0.35">
      <c r="A248" s="2">
        <v>40268</v>
      </c>
      <c r="B248" s="3">
        <f>STDEV(rets_1M!B213:B248)*SQRT(12)</f>
        <v>0.37929365814931248</v>
      </c>
      <c r="C248" s="3">
        <f>STDEV(rets_1M!C213:C248)*SQRT(12)</f>
        <v>0.22939685037199234</v>
      </c>
      <c r="D248" s="3">
        <f>STDEV(rets_1M!D213:D248)*SQRT(12)</f>
        <v>3.4471672990005045E-2</v>
      </c>
      <c r="E248" s="3">
        <f>STDEV(rets_1M!E213:E248)*SQRT(12)</f>
        <v>8.1498795514321973E-2</v>
      </c>
      <c r="F248" s="3">
        <f>STDEV(rets_1M!F213:F248)*SQRT(12)</f>
        <v>0.20548327911710551</v>
      </c>
      <c r="G248" s="3">
        <f>STDEV(rets_1M!G213:G248)*SQRT(12)</f>
        <v>0.24692001557295862</v>
      </c>
      <c r="H248" s="3">
        <f>STDEV(rets_1M!H213:H248)*SQRT(12)</f>
        <v>0.12049015770259761</v>
      </c>
      <c r="I248" s="3">
        <f>STDEV(rets_1M!M213:M248)*SQRT(12)</f>
        <v>0.11688349699184138</v>
      </c>
      <c r="L248">
        <f>1/B248</f>
        <v>2.636479620775364</v>
      </c>
      <c r="M248">
        <f>1/C248</f>
        <v>4.3592577595480915</v>
      </c>
      <c r="N248">
        <f>1/D248</f>
        <v>29.009326013563278</v>
      </c>
      <c r="O248">
        <f>1/E248</f>
        <v>12.270119989985222</v>
      </c>
      <c r="P248">
        <f>1/F248</f>
        <v>4.8665760265101525</v>
      </c>
      <c r="Q248">
        <f>1/G248</f>
        <v>4.0498944473155731</v>
      </c>
      <c r="R248">
        <f>1/H248</f>
        <v>8.2994330745941198</v>
      </c>
      <c r="S248">
        <f>1/I248</f>
        <v>8.5555277326259436</v>
      </c>
      <c r="V248" s="3">
        <f>L248/(SUM($L248:$R248))</f>
        <v>4.0257075340665791E-2</v>
      </c>
      <c r="W248" s="3">
        <f>M248/(SUM($L248:$R248))</f>
        <v>6.6562611245938333E-2</v>
      </c>
      <c r="X248" s="3">
        <f>N248/(SUM($L248:$R248))</f>
        <v>0.44295074906230636</v>
      </c>
      <c r="Y248" s="3">
        <f>O248/(SUM($L248:$R248))</f>
        <v>0.18735557103626527</v>
      </c>
      <c r="Z248" s="3">
        <f>P248/(SUM($L248:$R248))</f>
        <v>7.4308982404605373E-2</v>
      </c>
      <c r="AA248" s="3">
        <f>Q248/(SUM($L248:$R248))</f>
        <v>6.183886444734947E-2</v>
      </c>
      <c r="AB248" s="3">
        <f>R248/(SUM($L248:$R248))</f>
        <v>0.12672614646286934</v>
      </c>
      <c r="AC248" s="3">
        <f t="shared" si="16"/>
        <v>0</v>
      </c>
    </row>
    <row r="249" spans="1:29" x14ac:dyDescent="0.35">
      <c r="A249" s="2">
        <v>40298</v>
      </c>
      <c r="B249" s="3">
        <f>STDEV(rets_1M!B214:B249)*SQRT(12)</f>
        <v>0.38143919984347108</v>
      </c>
      <c r="C249" s="3">
        <f>STDEV(rets_1M!C214:C249)*SQRT(12)</f>
        <v>0.2308484792154164</v>
      </c>
      <c r="D249" s="3">
        <f>STDEV(rets_1M!D214:D249)*SQRT(12)</f>
        <v>3.4855149886558898E-2</v>
      </c>
      <c r="E249" s="3">
        <f>STDEV(rets_1M!E214:E249)*SQRT(12)</f>
        <v>8.1610876845119751E-2</v>
      </c>
      <c r="F249" s="3">
        <f>STDEV(rets_1M!F214:F249)*SQRT(12)</f>
        <v>0.20416480822980518</v>
      </c>
      <c r="G249" s="3">
        <f>STDEV(rets_1M!G214:G249)*SQRT(12)</f>
        <v>0.24568405889274278</v>
      </c>
      <c r="H249" s="3">
        <f>STDEV(rets_1M!H214:H249)*SQRT(12)</f>
        <v>0.12004948869341836</v>
      </c>
      <c r="I249" s="3">
        <f>STDEV(rets_1M!M214:M249)*SQRT(12)</f>
        <v>0.11617973741113657</v>
      </c>
      <c r="L249">
        <f>1/B249</f>
        <v>2.6216497948044251</v>
      </c>
      <c r="M249">
        <f>1/C249</f>
        <v>4.3318457344778496</v>
      </c>
      <c r="N249">
        <f>1/D249</f>
        <v>28.690164961408687</v>
      </c>
      <c r="O249">
        <f>1/E249</f>
        <v>12.253268665373971</v>
      </c>
      <c r="P249">
        <f>1/F249</f>
        <v>4.8980037679873476</v>
      </c>
      <c r="Q249">
        <f>1/G249</f>
        <v>4.070268150513443</v>
      </c>
      <c r="R249">
        <f>1/H249</f>
        <v>8.3298980352493945</v>
      </c>
      <c r="S249">
        <f>1/I249</f>
        <v>8.6073529023499376</v>
      </c>
      <c r="V249" s="3">
        <f>L249/(SUM($L249:$R249))</f>
        <v>4.0212375325766408E-2</v>
      </c>
      <c r="W249" s="3">
        <f>M249/(SUM($L249:$R249))</f>
        <v>6.6444346179783481E-2</v>
      </c>
      <c r="X249" s="3">
        <f>N249/(SUM($L249:$R249))</f>
        <v>0.44006628340395276</v>
      </c>
      <c r="Y249" s="3">
        <f>O249/(SUM($L249:$R249))</f>
        <v>0.187947695956938</v>
      </c>
      <c r="Z249" s="3">
        <f>P249/(SUM($L249:$R249))</f>
        <v>7.5128404356546996E-2</v>
      </c>
      <c r="AA249" s="3">
        <f>Q249/(SUM($L249:$R249))</f>
        <v>6.2432118458129078E-2</v>
      </c>
      <c r="AB249" s="3">
        <f>R249/(SUM($L249:$R249))</f>
        <v>0.12776877631888328</v>
      </c>
      <c r="AC249" s="3">
        <f t="shared" si="16"/>
        <v>0</v>
      </c>
    </row>
    <row r="250" spans="1:29" x14ac:dyDescent="0.35">
      <c r="A250" s="2">
        <v>40329</v>
      </c>
      <c r="B250" s="3">
        <f>STDEV(rets_1M!B215:B250)*SQRT(12)</f>
        <v>0.39001015574780962</v>
      </c>
      <c r="C250" s="3">
        <f>STDEV(rets_1M!C215:C250)*SQRT(12)</f>
        <v>0.22909433020503603</v>
      </c>
      <c r="D250" s="3">
        <f>STDEV(rets_1M!D215:D250)*SQRT(12)</f>
        <v>3.431248643782011E-2</v>
      </c>
      <c r="E250" s="3">
        <f>STDEV(rets_1M!E215:E250)*SQRT(12)</f>
        <v>8.0942024944705426E-2</v>
      </c>
      <c r="F250" s="3">
        <f>STDEV(rets_1M!F215:F250)*SQRT(12)</f>
        <v>0.20761611622427151</v>
      </c>
      <c r="G250" s="3">
        <f>STDEV(rets_1M!G215:G250)*SQRT(12)</f>
        <v>0.24908636494589093</v>
      </c>
      <c r="H250" s="3">
        <f>STDEV(rets_1M!H215:H250)*SQRT(12)</f>
        <v>0.11984136011866701</v>
      </c>
      <c r="I250" s="3">
        <f>STDEV(rets_1M!M215:M250)*SQRT(12)</f>
        <v>0.11784870367471117</v>
      </c>
      <c r="L250">
        <f>1/B250</f>
        <v>2.5640357956386786</v>
      </c>
      <c r="M250">
        <f>1/C250</f>
        <v>4.36501418042522</v>
      </c>
      <c r="N250">
        <f>1/D250</f>
        <v>29.14390951562677</v>
      </c>
      <c r="O250">
        <f>1/E250</f>
        <v>12.354521655260514</v>
      </c>
      <c r="P250">
        <f>1/F250</f>
        <v>4.8165817672833162</v>
      </c>
      <c r="Q250">
        <f>1/G250</f>
        <v>4.0146717794738791</v>
      </c>
      <c r="R250">
        <f>1/H250</f>
        <v>8.3443645750498749</v>
      </c>
      <c r="S250">
        <f>1/I250</f>
        <v>8.4854560874952352</v>
      </c>
      <c r="V250" s="3">
        <f>L250/(SUM($L250:$R250))</f>
        <v>3.9084064994163059E-2</v>
      </c>
      <c r="W250" s="3">
        <f>M250/(SUM($L250:$R250))</f>
        <v>6.6536706787935898E-2</v>
      </c>
      <c r="X250" s="3">
        <f>N250/(SUM($L250:$R250))</f>
        <v>0.44424592497119703</v>
      </c>
      <c r="Y250" s="3">
        <f>O250/(SUM($L250:$R250))</f>
        <v>0.18832222551936703</v>
      </c>
      <c r="Z250" s="3">
        <f>P250/(SUM($L250:$R250))</f>
        <v>7.3420033824180719E-2</v>
      </c>
      <c r="AA250" s="3">
        <f>Q250/(SUM($L250:$R250))</f>
        <v>6.1196373711352392E-2</v>
      </c>
      <c r="AB250" s="3">
        <f>R250/(SUM($L250:$R250))</f>
        <v>0.12719467019180386</v>
      </c>
      <c r="AC250" s="3">
        <f t="shared" si="16"/>
        <v>0</v>
      </c>
    </row>
    <row r="251" spans="1:29" x14ac:dyDescent="0.35">
      <c r="A251" s="2">
        <v>40359</v>
      </c>
      <c r="B251" s="3">
        <f>STDEV(rets_1M!B216:B251)*SQRT(12)</f>
        <v>0.38859794508332435</v>
      </c>
      <c r="C251" s="3">
        <f>STDEV(rets_1M!C216:C251)*SQRT(12)</f>
        <v>0.22785912512024437</v>
      </c>
      <c r="D251" s="3">
        <f>STDEV(rets_1M!D216:D251)*SQRT(12)</f>
        <v>3.4306493717524367E-2</v>
      </c>
      <c r="E251" s="3">
        <f>STDEV(rets_1M!E216:E251)*SQRT(12)</f>
        <v>8.0985289778741684E-2</v>
      </c>
      <c r="F251" s="3">
        <f>STDEV(rets_1M!F216:F251)*SQRT(12)</f>
        <v>0.20915478215016123</v>
      </c>
      <c r="G251" s="3">
        <f>STDEV(rets_1M!G216:G251)*SQRT(12)</f>
        <v>0.25157393924115862</v>
      </c>
      <c r="H251" s="3">
        <f>STDEV(rets_1M!H216:H251)*SQRT(12)</f>
        <v>0.11947817428944028</v>
      </c>
      <c r="I251" s="3">
        <f>STDEV(rets_1M!M216:M251)*SQRT(12)</f>
        <v>0.11834514073489583</v>
      </c>
      <c r="L251">
        <f>1/B251</f>
        <v>2.5733538034679442</v>
      </c>
      <c r="M251">
        <f>1/C251</f>
        <v>4.3886765538675983</v>
      </c>
      <c r="N251">
        <f>1/D251</f>
        <v>29.149000426388145</v>
      </c>
      <c r="O251">
        <f>1/E251</f>
        <v>12.347921489594967</v>
      </c>
      <c r="P251">
        <f>1/F251</f>
        <v>4.7811481512388125</v>
      </c>
      <c r="Q251">
        <f>1/G251</f>
        <v>3.9749745264409149</v>
      </c>
      <c r="R251">
        <f>1/H251</f>
        <v>8.3697295003643362</v>
      </c>
      <c r="S251">
        <f>1/I251</f>
        <v>8.4498610909601553</v>
      </c>
      <c r="V251" s="3">
        <f>L251/(SUM($L251:$R251))</f>
        <v>3.9237043168685933E-2</v>
      </c>
      <c r="W251" s="3">
        <f>M251/(SUM($L251:$R251))</f>
        <v>6.6916057623107095E-2</v>
      </c>
      <c r="X251" s="3">
        <f>N251/(SUM($L251:$R251))</f>
        <v>0.44444747026736753</v>
      </c>
      <c r="Y251" s="3">
        <f>O251/(SUM($L251:$R251))</f>
        <v>0.18827412222829923</v>
      </c>
      <c r="Z251" s="3">
        <f>P251/(SUM($L251:$R251))</f>
        <v>7.2900242536889509E-2</v>
      </c>
      <c r="AA251" s="3">
        <f>Q251/(SUM($L251:$R251))</f>
        <v>6.0608163120906021E-2</v>
      </c>
      <c r="AB251" s="3">
        <f>R251/(SUM($L251:$R251))</f>
        <v>0.12761690105474471</v>
      </c>
      <c r="AC251" s="3">
        <f t="shared" si="16"/>
        <v>0</v>
      </c>
    </row>
    <row r="252" spans="1:29" x14ac:dyDescent="0.35">
      <c r="A252" s="2">
        <v>40390</v>
      </c>
      <c r="B252" s="3">
        <f>STDEV(rets_1M!B217:B252)*SQRT(12)</f>
        <v>0.38798198974349585</v>
      </c>
      <c r="C252" s="3">
        <f>STDEV(rets_1M!C217:C252)*SQRT(12)</f>
        <v>0.23148804767448383</v>
      </c>
      <c r="D252" s="3">
        <f>STDEV(rets_1M!D217:D252)*SQRT(12)</f>
        <v>3.4138638126741755E-2</v>
      </c>
      <c r="E252" s="3">
        <f>STDEV(rets_1M!E217:E252)*SQRT(12)</f>
        <v>8.0851022852192755E-2</v>
      </c>
      <c r="F252" s="3">
        <f>STDEV(rets_1M!F217:F252)*SQRT(12)</f>
        <v>0.21336997816628059</v>
      </c>
      <c r="G252" s="3">
        <f>STDEV(rets_1M!G217:G252)*SQRT(12)</f>
        <v>0.25505347935235378</v>
      </c>
      <c r="H252" s="3">
        <f>STDEV(rets_1M!H217:H252)*SQRT(12)</f>
        <v>0.11880827063196124</v>
      </c>
      <c r="I252" s="3">
        <f>STDEV(rets_1M!M217:M252)*SQRT(12)</f>
        <v>0.12037882441117041</v>
      </c>
      <c r="L252">
        <f>1/B252</f>
        <v>2.5774392276845735</v>
      </c>
      <c r="M252">
        <f>1/C252</f>
        <v>4.3198774625556045</v>
      </c>
      <c r="N252">
        <f>1/D252</f>
        <v>29.292322566806551</v>
      </c>
      <c r="O252">
        <f>1/E252</f>
        <v>12.36842732129862</v>
      </c>
      <c r="P252">
        <f>1/F252</f>
        <v>4.6866949539672049</v>
      </c>
      <c r="Q252">
        <f>1/G252</f>
        <v>3.9207463569572019</v>
      </c>
      <c r="R252">
        <f>1/H252</f>
        <v>8.4169224472406778</v>
      </c>
      <c r="S252">
        <f>1/I252</f>
        <v>8.3071088697823026</v>
      </c>
      <c r="V252" s="3">
        <f>L252/(SUM($L252:$R252))</f>
        <v>3.9300758060649151E-2</v>
      </c>
      <c r="W252" s="3">
        <f>M252/(SUM($L252:$R252))</f>
        <v>6.586943241337434E-2</v>
      </c>
      <c r="X252" s="3">
        <f>N252/(SUM($L252:$R252))</f>
        <v>0.446648933510157</v>
      </c>
      <c r="Y252" s="3">
        <f>O252/(SUM($L252:$R252))</f>
        <v>0.18859361048126616</v>
      </c>
      <c r="Z252" s="3">
        <f>P252/(SUM($L252:$R252))</f>
        <v>7.1462660500979824E-2</v>
      </c>
      <c r="AA252" s="3">
        <f>Q252/(SUM($L252:$R252))</f>
        <v>5.9783486778996073E-2</v>
      </c>
      <c r="AB252" s="3">
        <f>R252/(SUM($L252:$R252))</f>
        <v>0.12834111825457753</v>
      </c>
      <c r="AC252" s="3">
        <f t="shared" si="16"/>
        <v>0</v>
      </c>
    </row>
    <row r="253" spans="1:29" x14ac:dyDescent="0.35">
      <c r="A253" s="2">
        <v>40421</v>
      </c>
      <c r="B253" s="3">
        <f>STDEV(rets_1M!B218:B253)*SQRT(12)</f>
        <v>0.38788404983209729</v>
      </c>
      <c r="C253" s="3">
        <f>STDEV(rets_1M!C218:C253)*SQRT(12)</f>
        <v>0.23249749251749174</v>
      </c>
      <c r="D253" s="3">
        <f>STDEV(rets_1M!D218:D253)*SQRT(12)</f>
        <v>3.3295640327200025E-2</v>
      </c>
      <c r="E253" s="3">
        <f>STDEV(rets_1M!E218:E253)*SQRT(12)</f>
        <v>8.0994839927562803E-2</v>
      </c>
      <c r="F253" s="3">
        <f>STDEV(rets_1M!F218:F253)*SQRT(12)</f>
        <v>0.21436418740417953</v>
      </c>
      <c r="G253" s="3">
        <f>STDEV(rets_1M!G218:G253)*SQRT(12)</f>
        <v>0.25636183935879148</v>
      </c>
      <c r="H253" s="3">
        <f>STDEV(rets_1M!H218:H253)*SQRT(12)</f>
        <v>0.11930135600162696</v>
      </c>
      <c r="I253" s="3">
        <f>STDEV(rets_1M!M218:M253)*SQRT(12)</f>
        <v>0.12048097012967901</v>
      </c>
      <c r="L253">
        <f>1/B253</f>
        <v>2.5780900256993511</v>
      </c>
      <c r="M253">
        <f>1/C253</f>
        <v>4.3011216558594318</v>
      </c>
      <c r="N253">
        <f>1/D253</f>
        <v>30.033962109540074</v>
      </c>
      <c r="O253">
        <f>1/E253</f>
        <v>12.346465538969438</v>
      </c>
      <c r="P253">
        <f>1/F253</f>
        <v>4.6649583221404392</v>
      </c>
      <c r="Q253">
        <f>1/G253</f>
        <v>3.9007365624352888</v>
      </c>
      <c r="R253">
        <f>1/H253</f>
        <v>8.3821343990957029</v>
      </c>
      <c r="S253">
        <f>1/I253</f>
        <v>8.3000659682907241</v>
      </c>
      <c r="V253" s="3">
        <f>L253/(SUM($L253:$R253))</f>
        <v>3.8939564971742967E-2</v>
      </c>
      <c r="W253" s="3">
        <f>M253/(SUM($L253:$R253))</f>
        <v>6.4964297018400743E-2</v>
      </c>
      <c r="X253" s="3">
        <f>N253/(SUM($L253:$R253))</f>
        <v>0.45363404972875326</v>
      </c>
      <c r="Y253" s="3">
        <f>O253/(SUM($L253:$R253))</f>
        <v>0.18648146194804427</v>
      </c>
      <c r="Z253" s="3">
        <f>P253/(SUM($L253:$R253))</f>
        <v>7.0459699182221003E-2</v>
      </c>
      <c r="AA253" s="3">
        <f>Q253/(SUM($L253:$R253))</f>
        <v>5.8916866089421635E-2</v>
      </c>
      <c r="AB253" s="3">
        <f>R253/(SUM($L253:$R253))</f>
        <v>0.12660406106141625</v>
      </c>
      <c r="AC253" s="3">
        <f t="shared" si="16"/>
        <v>0</v>
      </c>
    </row>
    <row r="254" spans="1:29" x14ac:dyDescent="0.35">
      <c r="A254" s="2">
        <v>40451</v>
      </c>
      <c r="B254" s="3">
        <f>STDEV(rets_1M!B219:B254)*SQRT(12)</f>
        <v>0.38559426714377243</v>
      </c>
      <c r="C254" s="3">
        <f>STDEV(rets_1M!C219:C254)*SQRT(12)</f>
        <v>0.22806601216487454</v>
      </c>
      <c r="D254" s="3">
        <f>STDEV(rets_1M!D219:D254)*SQRT(12)</f>
        <v>3.3277354236402878E-2</v>
      </c>
      <c r="E254" s="3">
        <f>STDEV(rets_1M!E219:E254)*SQRT(12)</f>
        <v>8.0968180258168571E-2</v>
      </c>
      <c r="F254" s="3">
        <f>STDEV(rets_1M!F219:F254)*SQRT(12)</f>
        <v>0.22039508356352586</v>
      </c>
      <c r="G254" s="3">
        <f>STDEV(rets_1M!G219:G254)*SQRT(12)</f>
        <v>0.26620161197931208</v>
      </c>
      <c r="H254" s="3">
        <f>STDEV(rets_1M!H219:H254)*SQRT(12)</f>
        <v>0.11929189584925802</v>
      </c>
      <c r="I254" s="3">
        <f>STDEV(rets_1M!M219:M254)*SQRT(12)</f>
        <v>0.12238949211188267</v>
      </c>
      <c r="L254">
        <f>1/B254</f>
        <v>2.5933995528702729</v>
      </c>
      <c r="M254">
        <f>1/C254</f>
        <v>4.3846954243978944</v>
      </c>
      <c r="N254">
        <f>1/D254</f>
        <v>30.050465938367076</v>
      </c>
      <c r="O254">
        <f>1/E254</f>
        <v>12.350530749381807</v>
      </c>
      <c r="P254">
        <f>1/F254</f>
        <v>4.5373062948192482</v>
      </c>
      <c r="Q254">
        <f>1/G254</f>
        <v>3.7565512566382027</v>
      </c>
      <c r="R254">
        <f>1/H254</f>
        <v>8.3827991237865795</v>
      </c>
      <c r="S254">
        <f>1/I254</f>
        <v>8.1706360794915902</v>
      </c>
      <c r="V254" s="3">
        <f>L254/(SUM($L254:$R254))</f>
        <v>3.9260770152982918E-2</v>
      </c>
      <c r="W254" s="3">
        <f>M254/(SUM($L254:$R254))</f>
        <v>6.6378710930830767E-2</v>
      </c>
      <c r="X254" s="3">
        <f>N254/(SUM($L254:$R254))</f>
        <v>0.4549258269480731</v>
      </c>
      <c r="Y254" s="3">
        <f>O254/(SUM($L254:$R254))</f>
        <v>0.18697132436926978</v>
      </c>
      <c r="Z254" s="3">
        <f>P254/(SUM($L254:$R254))</f>
        <v>6.8689045371903734E-2</v>
      </c>
      <c r="AA254" s="3">
        <f>Q254/(SUM($L254:$R254))</f>
        <v>5.6869407296511985E-2</v>
      </c>
      <c r="AB254" s="3">
        <f>R254/(SUM($L254:$R254))</f>
        <v>0.1269049149304278</v>
      </c>
      <c r="AC254" s="3">
        <f t="shared" si="16"/>
        <v>0</v>
      </c>
    </row>
    <row r="255" spans="1:29" x14ac:dyDescent="0.35">
      <c r="A255" s="2">
        <v>40482</v>
      </c>
      <c r="B255" s="3">
        <f>STDEV(rets_1M!B220:B255)*SQRT(12)</f>
        <v>0.38053974701557525</v>
      </c>
      <c r="C255" s="3">
        <f>STDEV(rets_1M!C220:C255)*SQRT(12)</f>
        <v>0.22689569094132211</v>
      </c>
      <c r="D255" s="3">
        <f>STDEV(rets_1M!D220:D255)*SQRT(12)</f>
        <v>3.3202698511382703E-2</v>
      </c>
      <c r="E255" s="3">
        <f>STDEV(rets_1M!E220:E255)*SQRT(12)</f>
        <v>8.1042670816945064E-2</v>
      </c>
      <c r="F255" s="3">
        <f>STDEV(rets_1M!F220:F255)*SQRT(12)</f>
        <v>0.22163609157753275</v>
      </c>
      <c r="G255" s="3">
        <f>STDEV(rets_1M!G220:G255)*SQRT(12)</f>
        <v>0.2660276499391061</v>
      </c>
      <c r="H255" s="3">
        <f>STDEV(rets_1M!H220:H255)*SQRT(12)</f>
        <v>0.12008533592307223</v>
      </c>
      <c r="I255" s="3">
        <f>STDEV(rets_1M!M220:M255)*SQRT(12)</f>
        <v>0.12238595497959685</v>
      </c>
      <c r="L255">
        <f>1/B255</f>
        <v>2.6278463888269488</v>
      </c>
      <c r="M255">
        <f>1/C255</f>
        <v>4.4073115529488467</v>
      </c>
      <c r="N255">
        <f>1/D255</f>
        <v>30.118033919959107</v>
      </c>
      <c r="O255">
        <f>1/E255</f>
        <v>12.339178730409165</v>
      </c>
      <c r="P255">
        <f>1/F255</f>
        <v>4.5119005342601426</v>
      </c>
      <c r="Q255">
        <f>1/G255</f>
        <v>3.7590077581367973</v>
      </c>
      <c r="R255">
        <f>1/H255</f>
        <v>8.3274114388172187</v>
      </c>
      <c r="S255">
        <f>1/I255</f>
        <v>8.1708722227702637</v>
      </c>
      <c r="V255" s="3">
        <f>L255/(SUM($L255:$R255))</f>
        <v>3.9761218652276616E-2</v>
      </c>
      <c r="W255" s="3">
        <f>M255/(SUM($L255:$R255))</f>
        <v>6.6685815072976842E-2</v>
      </c>
      <c r="X255" s="3">
        <f>N255/(SUM($L255:$R255))</f>
        <v>0.45570766128485396</v>
      </c>
      <c r="Y255" s="3">
        <f>O255/(SUM($L255:$R255))</f>
        <v>0.18670070882960904</v>
      </c>
      <c r="Z255" s="3">
        <f>P255/(SUM($L255:$R255))</f>
        <v>6.826832209173514E-2</v>
      </c>
      <c r="AA255" s="3">
        <f>Q255/(SUM($L255:$R255))</f>
        <v>5.6876509229141198E-2</v>
      </c>
      <c r="AB255" s="3">
        <f>R255/(SUM($L255:$R255))</f>
        <v>0.12599976483940714</v>
      </c>
      <c r="AC255" s="3">
        <f t="shared" si="16"/>
        <v>0</v>
      </c>
    </row>
    <row r="256" spans="1:29" x14ac:dyDescent="0.35">
      <c r="A256" s="2">
        <v>40512</v>
      </c>
      <c r="B256" s="3">
        <f>STDEV(rets_1M!B221:B256)*SQRT(12)</f>
        <v>0.38130300031898068</v>
      </c>
      <c r="C256" s="3">
        <f>STDEV(rets_1M!C221:C256)*SQRT(12)</f>
        <v>0.22611926312445113</v>
      </c>
      <c r="D256" s="3">
        <f>STDEV(rets_1M!D221:D256)*SQRT(12)</f>
        <v>3.4700067323575834E-2</v>
      </c>
      <c r="E256" s="3">
        <f>STDEV(rets_1M!E221:E256)*SQRT(12)</f>
        <v>7.9990786275149023E-2</v>
      </c>
      <c r="F256" s="3">
        <f>STDEV(rets_1M!F221:F256)*SQRT(12)</f>
        <v>0.2203270842813943</v>
      </c>
      <c r="G256" s="3">
        <f>STDEV(rets_1M!G221:G256)*SQRT(12)</f>
        <v>0.2626853265383009</v>
      </c>
      <c r="H256" s="3">
        <f>STDEV(rets_1M!H221:H256)*SQRT(12)</f>
        <v>0.12219732459854515</v>
      </c>
      <c r="I256" s="3">
        <f>STDEV(rets_1M!M221:M256)*SQRT(12)</f>
        <v>0.12191809802983862</v>
      </c>
      <c r="L256">
        <f>1/B256</f>
        <v>2.6225862349980087</v>
      </c>
      <c r="M256">
        <f>1/C256</f>
        <v>4.422444979619546</v>
      </c>
      <c r="N256">
        <f>1/D256</f>
        <v>28.818387891731337</v>
      </c>
      <c r="O256">
        <f>1/E256</f>
        <v>12.501439810333169</v>
      </c>
      <c r="P256">
        <f>1/F256</f>
        <v>4.5387066381854071</v>
      </c>
      <c r="Q256">
        <f>1/G256</f>
        <v>3.8068361608854264</v>
      </c>
      <c r="R256">
        <f>1/H256</f>
        <v>8.1834852218352552</v>
      </c>
      <c r="S256">
        <f>1/I256</f>
        <v>8.2022276935066429</v>
      </c>
      <c r="V256" s="3">
        <f>L256/(SUM($L256:$R256))</f>
        <v>4.0413455854790871E-2</v>
      </c>
      <c r="W256" s="3">
        <f>M256/(SUM($L256:$R256))</f>
        <v>6.8148868688861913E-2</v>
      </c>
      <c r="X256" s="3">
        <f>N256/(SUM($L256:$R256))</f>
        <v>0.4440847859744862</v>
      </c>
      <c r="Y256" s="3">
        <f>O256/(SUM($L256:$R256))</f>
        <v>0.19264433678254561</v>
      </c>
      <c r="Z256" s="3">
        <f>P256/(SUM($L256:$R256))</f>
        <v>6.9940434336296098E-2</v>
      </c>
      <c r="AA256" s="3">
        <f>Q256/(SUM($L256:$R256))</f>
        <v>5.8662477169023029E-2</v>
      </c>
      <c r="AB256" s="3">
        <f>R256/(SUM($L256:$R256))</f>
        <v>0.12610564119399631</v>
      </c>
      <c r="AC256" s="3">
        <f t="shared" si="16"/>
        <v>0</v>
      </c>
    </row>
    <row r="257" spans="1:29" x14ac:dyDescent="0.35">
      <c r="A257" s="2">
        <v>40543</v>
      </c>
      <c r="B257" s="3">
        <f>STDEV(rets_1M!B222:B257)*SQRT(12)</f>
        <v>0.37996784998771199</v>
      </c>
      <c r="C257" s="3">
        <f>STDEV(rets_1M!C222:C257)*SQRT(12)</f>
        <v>0.22457869972948841</v>
      </c>
      <c r="D257" s="3">
        <f>STDEV(rets_1M!D222:D257)*SQRT(12)</f>
        <v>3.4728114612055785E-2</v>
      </c>
      <c r="E257" s="3">
        <f>STDEV(rets_1M!E222:E257)*SQRT(12)</f>
        <v>8.2641131368301368E-2</v>
      </c>
      <c r="F257" s="3">
        <f>STDEV(rets_1M!F222:F257)*SQRT(12)</f>
        <v>0.22397611646345303</v>
      </c>
      <c r="G257" s="3">
        <f>STDEV(rets_1M!G222:G257)*SQRT(12)</f>
        <v>0.26389287542068002</v>
      </c>
      <c r="H257" s="3">
        <f>STDEV(rets_1M!H222:H257)*SQRT(12)</f>
        <v>0.12254784910034659</v>
      </c>
      <c r="I257" s="3">
        <f>STDEV(rets_1M!M222:M257)*SQRT(12)</f>
        <v>0.12341355890444371</v>
      </c>
      <c r="L257">
        <f>1/B257</f>
        <v>2.6318016117214644</v>
      </c>
      <c r="M257">
        <f>1/C257</f>
        <v>4.4527820367850071</v>
      </c>
      <c r="N257">
        <f>1/D257</f>
        <v>28.795113445428804</v>
      </c>
      <c r="O257">
        <f>1/E257</f>
        <v>12.100511978029013</v>
      </c>
      <c r="P257">
        <f>1/F257</f>
        <v>4.4647617602708705</v>
      </c>
      <c r="Q257">
        <f>1/G257</f>
        <v>3.7894164380370947</v>
      </c>
      <c r="R257">
        <f>1/H257</f>
        <v>8.1600779396883905</v>
      </c>
      <c r="S257">
        <f>1/I257</f>
        <v>8.1028373938578095</v>
      </c>
      <c r="V257" s="3">
        <f>L257/(SUM($L257:$R257))</f>
        <v>4.0869997182838208E-2</v>
      </c>
      <c r="W257" s="3">
        <f>M257/(SUM($L257:$R257))</f>
        <v>6.9148521107622207E-2</v>
      </c>
      <c r="X257" s="3">
        <f>N257/(SUM($L257:$R257))</f>
        <v>0.44716752210832444</v>
      </c>
      <c r="Y257" s="3">
        <f>O257/(SUM($L257:$R257))</f>
        <v>0.1879122986513643</v>
      </c>
      <c r="Z257" s="3">
        <f>P257/(SUM($L257:$R257))</f>
        <v>6.9334557647359005E-2</v>
      </c>
      <c r="AA257" s="3">
        <f>Q257/(SUM($L257:$R257))</f>
        <v>5.8846927692955533E-2</v>
      </c>
      <c r="AB257" s="3">
        <f>R257/(SUM($L257:$R257))</f>
        <v>0.12672017560953633</v>
      </c>
      <c r="AC257" s="3">
        <f t="shared" si="16"/>
        <v>0</v>
      </c>
    </row>
    <row r="258" spans="1:29" x14ac:dyDescent="0.35">
      <c r="A258" s="2">
        <v>40574</v>
      </c>
      <c r="B258" s="3">
        <f>STDEV(rets_1M!B223:B258)*SQRT(12)</f>
        <v>0.38283839704144557</v>
      </c>
      <c r="C258" s="3">
        <f>STDEV(rets_1M!C223:C258)*SQRT(12)</f>
        <v>0.22332601550430081</v>
      </c>
      <c r="D258" s="3">
        <f>STDEV(rets_1M!D223:D258)*SQRT(12)</f>
        <v>3.4745470640205139E-2</v>
      </c>
      <c r="E258" s="3">
        <f>STDEV(rets_1M!E223:E258)*SQRT(12)</f>
        <v>8.1450832175792492E-2</v>
      </c>
      <c r="F258" s="3">
        <f>STDEV(rets_1M!F223:F258)*SQRT(12)</f>
        <v>0.22108585291448887</v>
      </c>
      <c r="G258" s="3">
        <f>STDEV(rets_1M!G223:G258)*SQRT(12)</f>
        <v>0.25330689385977984</v>
      </c>
      <c r="H258" s="3">
        <f>STDEV(rets_1M!H223:H258)*SQRT(12)</f>
        <v>0.12080740574817507</v>
      </c>
      <c r="I258" s="3">
        <f>STDEV(rets_1M!M223:M258)*SQRT(12)</f>
        <v>0.12081073464483927</v>
      </c>
      <c r="L258">
        <f>1/B258</f>
        <v>2.6120681930755794</v>
      </c>
      <c r="M258">
        <f>1/C258</f>
        <v>4.4777586603238442</v>
      </c>
      <c r="N258">
        <f>1/D258</f>
        <v>28.780729734679912</v>
      </c>
      <c r="O258">
        <f>1/E258</f>
        <v>12.277345403196556</v>
      </c>
      <c r="P258">
        <f>1/F258</f>
        <v>4.5231297562344608</v>
      </c>
      <c r="Q258">
        <f>1/G258</f>
        <v>3.9477804364596505</v>
      </c>
      <c r="R258">
        <f>1/H258</f>
        <v>8.2776382276142542</v>
      </c>
      <c r="S258">
        <f>1/I258</f>
        <v>8.2774101402479765</v>
      </c>
      <c r="V258" s="3">
        <f>L258/(SUM($L258:$R258))</f>
        <v>4.0249785258044186E-2</v>
      </c>
      <c r="W258" s="3">
        <f>M258/(SUM($L258:$R258))</f>
        <v>6.8998514278132972E-2</v>
      </c>
      <c r="X258" s="3">
        <f>N258/(SUM($L258:$R258))</f>
        <v>0.44348696349565597</v>
      </c>
      <c r="Y258" s="3">
        <f>O258/(SUM($L258:$R258))</f>
        <v>0.18918361983331225</v>
      </c>
      <c r="Z258" s="3">
        <f>P258/(SUM($L258:$R258))</f>
        <v>6.9697644902733627E-2</v>
      </c>
      <c r="AA258" s="3">
        <f>Q258/(SUM($L258:$R258))</f>
        <v>6.0831993297355398E-2</v>
      </c>
      <c r="AB258" s="3">
        <f>R258/(SUM($L258:$R258))</f>
        <v>0.12755147893476568</v>
      </c>
      <c r="AC258" s="3">
        <f t="shared" si="16"/>
        <v>0</v>
      </c>
    </row>
    <row r="259" spans="1:29" x14ac:dyDescent="0.35">
      <c r="A259" s="2">
        <v>40602</v>
      </c>
      <c r="B259" s="3">
        <f>STDEV(rets_1M!B224:B259)*SQRT(12)</f>
        <v>0.37761652223903536</v>
      </c>
      <c r="C259" s="3">
        <f>STDEV(rets_1M!C224:C259)*SQRT(12)</f>
        <v>0.22370761020327679</v>
      </c>
      <c r="D259" s="3">
        <f>STDEV(rets_1M!D224:D259)*SQRT(12)</f>
        <v>3.4773057603721159E-2</v>
      </c>
      <c r="E259" s="3">
        <f>STDEV(rets_1M!E224:E259)*SQRT(12)</f>
        <v>8.1304888964712094E-2</v>
      </c>
      <c r="F259" s="3">
        <f>STDEV(rets_1M!F224:F259)*SQRT(12)</f>
        <v>0.22084026954321498</v>
      </c>
      <c r="G259" s="3">
        <f>STDEV(rets_1M!G224:G259)*SQRT(12)</f>
        <v>0.25088799243450344</v>
      </c>
      <c r="H259" s="3">
        <f>STDEV(rets_1M!H224:H259)*SQRT(12)</f>
        <v>0.12065963210938198</v>
      </c>
      <c r="I259" s="3">
        <f>STDEV(rets_1M!M224:M259)*SQRT(12)</f>
        <v>0.1210360143487664</v>
      </c>
      <c r="L259">
        <f>1/B259</f>
        <v>2.6481892107649601</v>
      </c>
      <c r="M259">
        <f>1/C259</f>
        <v>4.4701206145438155</v>
      </c>
      <c r="N259">
        <f>1/D259</f>
        <v>28.757896742821583</v>
      </c>
      <c r="O259">
        <f>1/E259</f>
        <v>12.299383379442526</v>
      </c>
      <c r="P259">
        <f>1/F259</f>
        <v>4.5281596606832419</v>
      </c>
      <c r="Q259">
        <f>1/G259</f>
        <v>3.9858424083849249</v>
      </c>
      <c r="R259">
        <f>1/H259</f>
        <v>8.2877759737694756</v>
      </c>
      <c r="S259">
        <f>1/I259</f>
        <v>8.2620037133616346</v>
      </c>
      <c r="V259" s="3">
        <f>L259/(SUM($L259:$R259))</f>
        <v>4.075556293932657E-2</v>
      </c>
      <c r="W259" s="3">
        <f>M259/(SUM($L259:$R259))</f>
        <v>6.8795039762206495E-2</v>
      </c>
      <c r="X259" s="3">
        <f>N259/(SUM($L259:$R259))</f>
        <v>0.44258328141370273</v>
      </c>
      <c r="Y259" s="3">
        <f>O259/(SUM($L259:$R259))</f>
        <v>0.1892871896759144</v>
      </c>
      <c r="Z259" s="3">
        <f>P259/(SUM($L259:$R259))</f>
        <v>6.9688259169739156E-2</v>
      </c>
      <c r="AA259" s="3">
        <f>Q259/(SUM($L259:$R259))</f>
        <v>6.1342010790174858E-2</v>
      </c>
      <c r="AB259" s="3">
        <f>R259/(SUM($L259:$R259))</f>
        <v>0.12754865624893577</v>
      </c>
      <c r="AC259" s="3">
        <f t="shared" si="16"/>
        <v>0</v>
      </c>
    </row>
    <row r="260" spans="1:29" x14ac:dyDescent="0.35">
      <c r="A260" s="2">
        <v>40633</v>
      </c>
      <c r="B260" s="3">
        <f>STDEV(rets_1M!B225:B260)*SQRT(12)</f>
        <v>0.3754674649822155</v>
      </c>
      <c r="C260" s="3">
        <f>STDEV(rets_1M!C225:C260)*SQRT(12)</f>
        <v>0.21977108014933988</v>
      </c>
      <c r="D260" s="3">
        <f>STDEV(rets_1M!D225:D260)*SQRT(12)</f>
        <v>3.3970383548622994E-2</v>
      </c>
      <c r="E260" s="3">
        <f>STDEV(rets_1M!E225:E260)*SQRT(12)</f>
        <v>8.1132948618379247E-2</v>
      </c>
      <c r="F260" s="3">
        <f>STDEV(rets_1M!F225:F260)*SQRT(12)</f>
        <v>0.2207735663014139</v>
      </c>
      <c r="G260" s="3">
        <f>STDEV(rets_1M!G225:G260)*SQRT(12)</f>
        <v>0.25098285249285968</v>
      </c>
      <c r="H260" s="3">
        <f>STDEV(rets_1M!H225:H260)*SQRT(12)</f>
        <v>0.11900657368597439</v>
      </c>
      <c r="I260" s="3">
        <f>STDEV(rets_1M!M225:M260)*SQRT(12)</f>
        <v>0.12088812698215118</v>
      </c>
      <c r="L260">
        <f>1/B260</f>
        <v>2.6633466099316121</v>
      </c>
      <c r="M260">
        <f>1/C260</f>
        <v>4.55018922107711</v>
      </c>
      <c r="N260">
        <f>1/D260</f>
        <v>29.437406809630662</v>
      </c>
      <c r="O260">
        <f>1/E260</f>
        <v>12.32544874837037</v>
      </c>
      <c r="P260">
        <f>1/F260</f>
        <v>4.5295277725175547</v>
      </c>
      <c r="Q260">
        <f>1/G260</f>
        <v>3.9843359419482631</v>
      </c>
      <c r="R260">
        <f>1/H260</f>
        <v>8.4028971596033415</v>
      </c>
      <c r="S260">
        <f>1/I260</f>
        <v>8.2721109588177129</v>
      </c>
      <c r="V260" s="3">
        <f>L260/(SUM($L260:$R260))</f>
        <v>4.0419171316894667E-2</v>
      </c>
      <c r="W260" s="3">
        <f>M260/(SUM($L260:$R260))</f>
        <v>6.9054052884136491E-2</v>
      </c>
      <c r="X260" s="3">
        <f>N260/(SUM($L260:$R260))</f>
        <v>0.44674455233377802</v>
      </c>
      <c r="Y260" s="3">
        <f>O260/(SUM($L260:$R260))</f>
        <v>0.18705204296739245</v>
      </c>
      <c r="Z260" s="3">
        <f>P260/(SUM($L260:$R260))</f>
        <v>6.8740493009552497E-2</v>
      </c>
      <c r="AA260" s="3">
        <f>Q260/(SUM($L260:$R260))</f>
        <v>6.0466616106644451E-2</v>
      </c>
      <c r="AB260" s="3">
        <f>R260/(SUM($L260:$R260))</f>
        <v>0.12752307138160138</v>
      </c>
      <c r="AC260" s="3">
        <f t="shared" si="16"/>
        <v>0</v>
      </c>
    </row>
    <row r="261" spans="1:29" x14ac:dyDescent="0.35">
      <c r="A261" s="2">
        <v>40663</v>
      </c>
      <c r="B261" s="3">
        <f>STDEV(rets_1M!B226:B261)*SQRT(12)</f>
        <v>0.37069166947788601</v>
      </c>
      <c r="C261" s="3">
        <f>STDEV(rets_1M!C226:C261)*SQRT(12)</f>
        <v>0.21855158321014087</v>
      </c>
      <c r="D261" s="3">
        <f>STDEV(rets_1M!D226:D261)*SQRT(12)</f>
        <v>2.818109583629632E-2</v>
      </c>
      <c r="E261" s="3">
        <f>STDEV(rets_1M!E226:E261)*SQRT(12)</f>
        <v>7.9444582475303505E-2</v>
      </c>
      <c r="F261" s="3">
        <f>STDEV(rets_1M!F226:F261)*SQRT(12)</f>
        <v>0.21981557370843249</v>
      </c>
      <c r="G261" s="3">
        <f>STDEV(rets_1M!G226:G261)*SQRT(12)</f>
        <v>0.24833070552013553</v>
      </c>
      <c r="H261" s="3">
        <f>STDEV(rets_1M!H226:H261)*SQRT(12)</f>
        <v>0.11470524025084558</v>
      </c>
      <c r="I261" s="3">
        <f>STDEV(rets_1M!M226:M261)*SQRT(12)</f>
        <v>0.11987082227635334</v>
      </c>
      <c r="L261">
        <f>1/B261</f>
        <v>2.6976597596824496</v>
      </c>
      <c r="M261">
        <f>1/C261</f>
        <v>4.5755788418996897</v>
      </c>
      <c r="N261">
        <f>1/D261</f>
        <v>35.484780499984424</v>
      </c>
      <c r="O261">
        <f>1/E261</f>
        <v>12.587390717433305</v>
      </c>
      <c r="P261">
        <f>1/F261</f>
        <v>4.549268203018312</v>
      </c>
      <c r="Q261">
        <f>1/G261</f>
        <v>4.0268882493023659</v>
      </c>
      <c r="R261">
        <f>1/H261</f>
        <v>8.7179975196697974</v>
      </c>
      <c r="S261">
        <f>1/I261</f>
        <v>8.342313675754836</v>
      </c>
      <c r="V261" s="3">
        <f>L261/(SUM($L261:$R261))</f>
        <v>3.7137609573820798E-2</v>
      </c>
      <c r="W261" s="3">
        <f>M261/(SUM($L261:$R261))</f>
        <v>6.2990175093358816E-2</v>
      </c>
      <c r="X261" s="3">
        <f>N261/(SUM($L261:$R261))</f>
        <v>0.48850486770662138</v>
      </c>
      <c r="Y261" s="3">
        <f>O261/(SUM($L261:$R261))</f>
        <v>0.17328560443523131</v>
      </c>
      <c r="Z261" s="3">
        <f>P261/(SUM($L261:$R261))</f>
        <v>6.262796698653314E-2</v>
      </c>
      <c r="AA261" s="3">
        <f>Q261/(SUM($L261:$R261))</f>
        <v>5.5436569813237642E-2</v>
      </c>
      <c r="AB261" s="3">
        <f>R261/(SUM($L261:$R261))</f>
        <v>0.12001720639119684</v>
      </c>
      <c r="AC261" s="3">
        <f t="shared" si="16"/>
        <v>0</v>
      </c>
    </row>
    <row r="262" spans="1:29" x14ac:dyDescent="0.35">
      <c r="A262" s="2">
        <v>40694</v>
      </c>
      <c r="B262" s="3">
        <f>STDEV(rets_1M!B227:B262)*SQRT(12)</f>
        <v>0.36209157445110246</v>
      </c>
      <c r="C262" s="3">
        <f>STDEV(rets_1M!C227:C262)*SQRT(12)</f>
        <v>0.21920471487477605</v>
      </c>
      <c r="D262" s="3">
        <f>STDEV(rets_1M!D227:D262)*SQRT(12)</f>
        <v>2.688807774844975E-2</v>
      </c>
      <c r="E262" s="3">
        <f>STDEV(rets_1M!E227:E262)*SQRT(12)</f>
        <v>7.9023140161824434E-2</v>
      </c>
      <c r="F262" s="3">
        <f>STDEV(rets_1M!F227:F262)*SQRT(12)</f>
        <v>0.21990815481317127</v>
      </c>
      <c r="G262" s="3">
        <f>STDEV(rets_1M!G227:G262)*SQRT(12)</f>
        <v>0.2468380455620966</v>
      </c>
      <c r="H262" s="3">
        <f>STDEV(rets_1M!H227:H262)*SQRT(12)</f>
        <v>0.11419019320537482</v>
      </c>
      <c r="I262" s="3">
        <f>STDEV(rets_1M!M227:M262)*SQRT(12)</f>
        <v>0.11988639337370911</v>
      </c>
      <c r="L262">
        <f>1/B262</f>
        <v>2.761732309059961</v>
      </c>
      <c r="M262">
        <f>1/C262</f>
        <v>4.5619456706087043</v>
      </c>
      <c r="N262">
        <f>1/D262</f>
        <v>37.191204568636586</v>
      </c>
      <c r="O262">
        <f>1/E262</f>
        <v>12.65452116876385</v>
      </c>
      <c r="P262">
        <f>1/F262</f>
        <v>4.5473529658305587</v>
      </c>
      <c r="Q262">
        <f>1/G262</f>
        <v>4.0512393368000144</v>
      </c>
      <c r="R262">
        <f>1/H262</f>
        <v>8.7573194503793079</v>
      </c>
      <c r="S262">
        <f>1/I262</f>
        <v>8.3412301584785045</v>
      </c>
      <c r="V262" s="3">
        <f>L262/(SUM($L262:$R262))</f>
        <v>3.7057639966230849E-2</v>
      </c>
      <c r="W262" s="3">
        <f>M262/(SUM($L262:$R262))</f>
        <v>6.1213369468261704E-2</v>
      </c>
      <c r="X262" s="3">
        <f>N262/(SUM($L262:$R262))</f>
        <v>0.49904122289248687</v>
      </c>
      <c r="Y262" s="3">
        <f>O262/(SUM($L262:$R262))</f>
        <v>0.169801645104669</v>
      </c>
      <c r="Z262" s="3">
        <f>P262/(SUM($L262:$R262))</f>
        <v>6.1017560773107583E-2</v>
      </c>
      <c r="AA262" s="3">
        <f>Q262/(SUM($L262:$R262))</f>
        <v>5.4360579505718945E-2</v>
      </c>
      <c r="AB262" s="3">
        <f>R262/(SUM($L262:$R262))</f>
        <v>0.11750798228952505</v>
      </c>
      <c r="AC262" s="3">
        <f t="shared" si="16"/>
        <v>0</v>
      </c>
    </row>
    <row r="263" spans="1:29" x14ac:dyDescent="0.35">
      <c r="A263" s="2">
        <v>40724</v>
      </c>
      <c r="B263" s="3">
        <f>STDEV(rets_1M!B228:B263)*SQRT(12)</f>
        <v>0.35998588678375804</v>
      </c>
      <c r="C263" s="3">
        <f>STDEV(rets_1M!C228:C263)*SQRT(12)</f>
        <v>0.21977596896916821</v>
      </c>
      <c r="D263" s="3">
        <f>STDEV(rets_1M!D228:D263)*SQRT(12)</f>
        <v>2.6295301317709106E-2</v>
      </c>
      <c r="E263" s="3">
        <f>STDEV(rets_1M!E228:E263)*SQRT(12)</f>
        <v>7.9061523465132844E-2</v>
      </c>
      <c r="F263" s="3">
        <f>STDEV(rets_1M!F228:F263)*SQRT(12)</f>
        <v>0.2138651118379776</v>
      </c>
      <c r="G263" s="3">
        <f>STDEV(rets_1M!G228:G263)*SQRT(12)</f>
        <v>0.239568824603759</v>
      </c>
      <c r="H263" s="3">
        <f>STDEV(rets_1M!H228:H263)*SQRT(12)</f>
        <v>0.11393290389948227</v>
      </c>
      <c r="I263" s="3">
        <f>STDEV(rets_1M!M228:M263)*SQRT(12)</f>
        <v>0.11623876892967344</v>
      </c>
      <c r="L263">
        <f>1/B263</f>
        <v>2.7778866803205973</v>
      </c>
      <c r="M263">
        <f>1/C263</f>
        <v>4.5500880041178995</v>
      </c>
      <c r="N263">
        <f>1/D263</f>
        <v>38.029607948494188</v>
      </c>
      <c r="O263">
        <f>1/E263</f>
        <v>12.648377569412926</v>
      </c>
      <c r="P263">
        <f>1/F263</f>
        <v>4.6758444675987709</v>
      </c>
      <c r="Q263">
        <f>1/G263</f>
        <v>4.1741658233452359</v>
      </c>
      <c r="R263">
        <f>1/H263</f>
        <v>8.7770956920597207</v>
      </c>
      <c r="S263">
        <f>1/I263</f>
        <v>8.602981683374658</v>
      </c>
      <c r="V263" s="3">
        <f>L263/(SUM($L263:$R263))</f>
        <v>3.6728468385943791E-2</v>
      </c>
      <c r="W263" s="3">
        <f>M263/(SUM($L263:$R263))</f>
        <v>6.0160036259369373E-2</v>
      </c>
      <c r="X263" s="3">
        <f>N263/(SUM($L263:$R263))</f>
        <v>0.50281721826928649</v>
      </c>
      <c r="Y263" s="3">
        <f>O263/(SUM($L263:$R263))</f>
        <v>0.16723343647626712</v>
      </c>
      <c r="Z263" s="3">
        <f>P263/(SUM($L263:$R263))</f>
        <v>6.1822754298232002E-2</v>
      </c>
      <c r="AA263" s="3">
        <f>Q263/(SUM($L263:$R263))</f>
        <v>5.51896945856441E-2</v>
      </c>
      <c r="AB263" s="3">
        <f>R263/(SUM($L263:$R263))</f>
        <v>0.11604839172525716</v>
      </c>
      <c r="AC263" s="3">
        <f t="shared" si="16"/>
        <v>0</v>
      </c>
    </row>
    <row r="264" spans="1:29" x14ac:dyDescent="0.35">
      <c r="A264" s="2">
        <v>40755</v>
      </c>
      <c r="B264" s="3">
        <f>STDEV(rets_1M!B229:B264)*SQRT(12)</f>
        <v>0.35626446594449351</v>
      </c>
      <c r="C264" s="3">
        <f>STDEV(rets_1M!C229:C264)*SQRT(12)</f>
        <v>0.22256494379573016</v>
      </c>
      <c r="D264" s="3">
        <f>STDEV(rets_1M!D229:D264)*SQRT(12)</f>
        <v>2.6211609169065272E-2</v>
      </c>
      <c r="E264" s="3">
        <f>STDEV(rets_1M!E229:E264)*SQRT(12)</f>
        <v>8.0028978685074026E-2</v>
      </c>
      <c r="F264" s="3">
        <f>STDEV(rets_1M!F229:F264)*SQRT(12)</f>
        <v>0.21416113121565361</v>
      </c>
      <c r="G264" s="3">
        <f>STDEV(rets_1M!G229:G264)*SQRT(12)</f>
        <v>0.23959065154603046</v>
      </c>
      <c r="H264" s="3">
        <f>STDEV(rets_1M!H229:H264)*SQRT(12)</f>
        <v>0.11475212587994701</v>
      </c>
      <c r="I264" s="3">
        <f>STDEV(rets_1M!M229:M264)*SQRT(12)</f>
        <v>0.11646717398338347</v>
      </c>
      <c r="L264">
        <f>1/B264</f>
        <v>2.8069035662843831</v>
      </c>
      <c r="M264">
        <f>1/C264</f>
        <v>4.4930705750219078</v>
      </c>
      <c r="N264">
        <f>1/D264</f>
        <v>38.151034282175694</v>
      </c>
      <c r="O264">
        <f>1/E264</f>
        <v>12.495473720027707</v>
      </c>
      <c r="P264">
        <f>1/F264</f>
        <v>4.6693813873864487</v>
      </c>
      <c r="Q264">
        <f>1/G264</f>
        <v>4.1737855527634338</v>
      </c>
      <c r="R264">
        <f>1/H264</f>
        <v>8.7144355046301634</v>
      </c>
      <c r="S264">
        <f>1/I264</f>
        <v>8.5861102815345323</v>
      </c>
      <c r="V264" s="3">
        <f>L264/(SUM($L264:$R264))</f>
        <v>3.717551946480678E-2</v>
      </c>
      <c r="W264" s="3">
        <f>M264/(SUM($L264:$R264))</f>
        <v>5.9507649149338308E-2</v>
      </c>
      <c r="X264" s="3">
        <f>N264/(SUM($L264:$R264))</f>
        <v>0.50528437620569078</v>
      </c>
      <c r="Y264" s="3">
        <f>O264/(SUM($L264:$R264))</f>
        <v>0.1654940098693109</v>
      </c>
      <c r="Z264" s="3">
        <f>P264/(SUM($L264:$R264))</f>
        <v>6.1842765366241434E-2</v>
      </c>
      <c r="AA264" s="3">
        <f>Q264/(SUM($L264:$R264))</f>
        <v>5.5278937232632372E-2</v>
      </c>
      <c r="AB264" s="3">
        <f>R264/(SUM($L264:$R264))</f>
        <v>0.11541674271197937</v>
      </c>
      <c r="AC264" s="3">
        <f t="shared" si="16"/>
        <v>0</v>
      </c>
    </row>
    <row r="265" spans="1:29" x14ac:dyDescent="0.35">
      <c r="A265" s="2">
        <v>40786</v>
      </c>
      <c r="B265" s="3">
        <f>STDEV(rets_1M!B230:B265)*SQRT(12)</f>
        <v>0.35296093836848969</v>
      </c>
      <c r="C265" s="3">
        <f>STDEV(rets_1M!C230:C265)*SQRT(12)</f>
        <v>0.22046206553195563</v>
      </c>
      <c r="D265" s="3">
        <f>STDEV(rets_1M!D230:D265)*SQRT(12)</f>
        <v>2.5203197021389685E-2</v>
      </c>
      <c r="E265" s="3">
        <f>STDEV(rets_1M!E230:E265)*SQRT(12)</f>
        <v>8.1434209775416988E-2</v>
      </c>
      <c r="F265" s="3">
        <f>STDEV(rets_1M!F230:F265)*SQRT(12)</f>
        <v>0.2167206735013506</v>
      </c>
      <c r="G265" s="3">
        <f>STDEV(rets_1M!G230:G265)*SQRT(12)</f>
        <v>0.24203184825008092</v>
      </c>
      <c r="H265" s="3">
        <f>STDEV(rets_1M!H230:H265)*SQRT(12)</f>
        <v>0.1143988601990113</v>
      </c>
      <c r="I265" s="3">
        <f>STDEV(rets_1M!M230:M265)*SQRT(12)</f>
        <v>0.11809110563713719</v>
      </c>
      <c r="L265">
        <f>1/B265</f>
        <v>2.8331746980908248</v>
      </c>
      <c r="M265">
        <f>1/C265</f>
        <v>4.5359277460595671</v>
      </c>
      <c r="N265">
        <f>1/D265</f>
        <v>39.677505958919049</v>
      </c>
      <c r="O265">
        <f>1/E265</f>
        <v>12.279851462399476</v>
      </c>
      <c r="P265">
        <f>1/F265</f>
        <v>4.6142344606259638</v>
      </c>
      <c r="Q265">
        <f>1/G265</f>
        <v>4.1316876569348997</v>
      </c>
      <c r="R265">
        <f>1/H265</f>
        <v>8.7413458338690919</v>
      </c>
      <c r="S265">
        <f>1/I265</f>
        <v>8.46803825406408</v>
      </c>
      <c r="V265" s="3">
        <f>L265/(SUM($L265:$R265))</f>
        <v>3.6883702674140123E-2</v>
      </c>
      <c r="W265" s="3">
        <f>M265/(SUM($L265:$R265))</f>
        <v>5.9051003967310015E-2</v>
      </c>
      <c r="X265" s="3">
        <f>N265/(SUM($L265:$R265))</f>
        <v>0.51654186154717607</v>
      </c>
      <c r="Y265" s="3">
        <f>O265/(SUM($L265:$R265))</f>
        <v>0.15986532370452058</v>
      </c>
      <c r="Z265" s="3">
        <f>P265/(SUM($L265:$R265))</f>
        <v>6.0070440424723676E-2</v>
      </c>
      <c r="AA265" s="3">
        <f>Q265/(SUM($L265:$R265))</f>
        <v>5.378840181775342E-2</v>
      </c>
      <c r="AB265" s="3">
        <f>R265/(SUM($L265:$R265))</f>
        <v>0.11379926586437603</v>
      </c>
      <c r="AC265" s="3">
        <f t="shared" si="16"/>
        <v>0</v>
      </c>
    </row>
    <row r="266" spans="1:29" x14ac:dyDescent="0.35">
      <c r="A266" s="2">
        <v>40816</v>
      </c>
      <c r="B266" s="3">
        <f>STDEV(rets_1M!B231:B266)*SQRT(12)</f>
        <v>0.34951096391918729</v>
      </c>
      <c r="C266" s="3">
        <f>STDEV(rets_1M!C231:C266)*SQRT(12)</f>
        <v>0.23343159523876109</v>
      </c>
      <c r="D266" s="3">
        <f>STDEV(rets_1M!D231:D266)*SQRT(12)</f>
        <v>2.4614843550415953E-2</v>
      </c>
      <c r="E266" s="3">
        <f>STDEV(rets_1M!E231:E266)*SQRT(12)</f>
        <v>8.0975847944279783E-2</v>
      </c>
      <c r="F266" s="3">
        <f>STDEV(rets_1M!F231:F266)*SQRT(12)</f>
        <v>0.21428619261750256</v>
      </c>
      <c r="G266" s="3">
        <f>STDEV(rets_1M!G231:G266)*SQRT(12)</f>
        <v>0.22629526437529227</v>
      </c>
      <c r="H266" s="3">
        <f>STDEV(rets_1M!H231:H266)*SQRT(12)</f>
        <v>0.11464341080853523</v>
      </c>
      <c r="I266" s="3">
        <f>STDEV(rets_1M!M231:M266)*SQRT(12)</f>
        <v>0.1134952056195338</v>
      </c>
      <c r="L266">
        <f>1/B266</f>
        <v>2.8611405742087581</v>
      </c>
      <c r="M266">
        <f>1/C266</f>
        <v>4.2839102349327174</v>
      </c>
      <c r="N266">
        <f>1/D266</f>
        <v>40.625892988180361</v>
      </c>
      <c r="O266">
        <f>1/E266</f>
        <v>12.349361264955313</v>
      </c>
      <c r="P266">
        <f>1/F266</f>
        <v>4.6666562496865307</v>
      </c>
      <c r="Q266">
        <f>1/G266</f>
        <v>4.4190054209070038</v>
      </c>
      <c r="R266">
        <f>1/H266</f>
        <v>8.722699306897713</v>
      </c>
      <c r="S266">
        <f>1/I266</f>
        <v>8.8109448724403983</v>
      </c>
      <c r="V266" s="3">
        <f>L266/(SUM($L266:$R266))</f>
        <v>3.671486655178554E-2</v>
      </c>
      <c r="W266" s="3">
        <f>M266/(SUM($L266:$R266))</f>
        <v>5.4972200252299479E-2</v>
      </c>
      <c r="X266" s="3">
        <f>N266/(SUM($L266:$R266))</f>
        <v>0.52132155024247739</v>
      </c>
      <c r="Y266" s="3">
        <f>O266/(SUM($L266:$R266))</f>
        <v>0.15847007131692994</v>
      </c>
      <c r="Z266" s="3">
        <f>P266/(SUM($L266:$R266))</f>
        <v>5.9883692187224821E-2</v>
      </c>
      <c r="AA266" s="3">
        <f>Q266/(SUM($L266:$R266))</f>
        <v>5.6705775236187236E-2</v>
      </c>
      <c r="AB266" s="3">
        <f>R266/(SUM($L266:$R266))</f>
        <v>0.11193184421309565</v>
      </c>
      <c r="AC266" s="3">
        <f t="shared" si="16"/>
        <v>0</v>
      </c>
    </row>
    <row r="267" spans="1:29" x14ac:dyDescent="0.35">
      <c r="A267" s="2">
        <v>40847</v>
      </c>
      <c r="B267" s="3">
        <f>STDEV(rets_1M!B232:B267)*SQRT(12)</f>
        <v>0.3020459117396635</v>
      </c>
      <c r="C267" s="3">
        <f>STDEV(rets_1M!C232:C267)*SQRT(12)</f>
        <v>0.20108127632476075</v>
      </c>
      <c r="D267" s="3">
        <f>STDEV(rets_1M!D232:D267)*SQRT(12)</f>
        <v>2.4670477124610422E-2</v>
      </c>
      <c r="E267" s="3">
        <f>STDEV(rets_1M!E232:E267)*SQRT(12)</f>
        <v>8.0544898365632486E-2</v>
      </c>
      <c r="F267" s="3">
        <f>STDEV(rets_1M!F232:F267)*SQRT(12)</f>
        <v>0.19656650235781012</v>
      </c>
      <c r="G267" s="3">
        <f>STDEV(rets_1M!G232:G267)*SQRT(12)</f>
        <v>0.20675498545810947</v>
      </c>
      <c r="H267" s="3">
        <f>STDEV(rets_1M!H232:H267)*SQRT(12)</f>
        <v>0.10872724473777308</v>
      </c>
      <c r="I267" s="3">
        <f>STDEV(rets_1M!M232:M267)*SQRT(12)</f>
        <v>0.10050568080339087</v>
      </c>
      <c r="L267">
        <f>1/B267</f>
        <v>3.3107549585438862</v>
      </c>
      <c r="M267">
        <f>1/C267</f>
        <v>4.9731134508263608</v>
      </c>
      <c r="N267">
        <f>1/D267</f>
        <v>40.534278885203818</v>
      </c>
      <c r="O267">
        <f>1/E267</f>
        <v>12.415435617790632</v>
      </c>
      <c r="P267">
        <f>1/F267</f>
        <v>5.0873367944437424</v>
      </c>
      <c r="Q267">
        <f>1/G267</f>
        <v>4.8366427430240106</v>
      </c>
      <c r="R267">
        <f>1/H267</f>
        <v>9.197326782369835</v>
      </c>
      <c r="S267">
        <f>1/I267</f>
        <v>9.9496863461499174</v>
      </c>
      <c r="V267" s="3">
        <f>L267/(SUM($L267:$R267))</f>
        <v>4.1201661655916995E-2</v>
      </c>
      <c r="W267" s="3">
        <f>M267/(SUM($L267:$R267))</f>
        <v>6.1889369748933484E-2</v>
      </c>
      <c r="X267" s="3">
        <f>N267/(SUM($L267:$R267))</f>
        <v>0.50444072877845092</v>
      </c>
      <c r="Y267" s="3">
        <f>O267/(SUM($L267:$R267))</f>
        <v>0.15450753197995992</v>
      </c>
      <c r="Z267" s="3">
        <f>P267/(SUM($L267:$R267))</f>
        <v>6.3310855668568186E-2</v>
      </c>
      <c r="AA267" s="3">
        <f>Q267/(SUM($L267:$R267))</f>
        <v>6.0191019976986324E-2</v>
      </c>
      <c r="AB267" s="3">
        <f>R267/(SUM($L267:$R267))</f>
        <v>0.1144588321911842</v>
      </c>
      <c r="AC267" s="3">
        <f t="shared" si="16"/>
        <v>0</v>
      </c>
    </row>
    <row r="268" spans="1:29" x14ac:dyDescent="0.35">
      <c r="A268" s="2">
        <v>40877</v>
      </c>
      <c r="B268" s="3">
        <f>STDEV(rets_1M!B233:B268)*SQRT(12)</f>
        <v>0.28410976500369917</v>
      </c>
      <c r="C268" s="3">
        <f>STDEV(rets_1M!C233:C268)*SQRT(12)</f>
        <v>0.18986087742905797</v>
      </c>
      <c r="D268" s="3">
        <f>STDEV(rets_1M!D233:D268)*SQRT(12)</f>
        <v>2.4262232763724773E-2</v>
      </c>
      <c r="E268" s="3">
        <f>STDEV(rets_1M!E233:E268)*SQRT(12)</f>
        <v>6.4422589530999691E-2</v>
      </c>
      <c r="F268" s="3">
        <f>STDEV(rets_1M!F233:F268)*SQRT(12)</f>
        <v>0.19026851498616673</v>
      </c>
      <c r="G268" s="3">
        <f>STDEV(rets_1M!G233:G268)*SQRT(12)</f>
        <v>0.1935542835754388</v>
      </c>
      <c r="H268" s="3">
        <f>STDEV(rets_1M!H233:H268)*SQRT(12)</f>
        <v>0.107672352074417</v>
      </c>
      <c r="I268" s="3">
        <f>STDEV(rets_1M!M233:M268)*SQRT(12)</f>
        <v>9.932088432314444E-2</v>
      </c>
      <c r="L268">
        <f>1/B268</f>
        <v>3.5197663832039696</v>
      </c>
      <c r="M268">
        <f>1/C268</f>
        <v>5.2670145294870068</v>
      </c>
      <c r="N268">
        <f>1/D268</f>
        <v>41.216322081252613</v>
      </c>
      <c r="O268">
        <f>1/E268</f>
        <v>15.522505495045447</v>
      </c>
      <c r="P268">
        <f>1/F268</f>
        <v>5.2557303034225287</v>
      </c>
      <c r="Q268">
        <f>1/G268</f>
        <v>5.1665092682397011</v>
      </c>
      <c r="R268">
        <f>1/H268</f>
        <v>9.2874352675871421</v>
      </c>
      <c r="S268">
        <f>1/I268</f>
        <v>10.06837591927253</v>
      </c>
      <c r="V268" s="3">
        <f>L268/(SUM($L268:$R268))</f>
        <v>4.1294710896301705E-2</v>
      </c>
      <c r="W268" s="3">
        <f>M268/(SUM($L268:$R268))</f>
        <v>6.1793829079019993E-2</v>
      </c>
      <c r="X268" s="3">
        <f>N268/(SUM($L268:$R268))</f>
        <v>0.48355939549740035</v>
      </c>
      <c r="Y268" s="3">
        <f>O268/(SUM($L268:$R268))</f>
        <v>0.18211361409181645</v>
      </c>
      <c r="Z268" s="3">
        <f>P268/(SUM($L268:$R268))</f>
        <v>6.1661439936591469E-2</v>
      </c>
      <c r="AA268" s="3">
        <f>Q268/(SUM($L268:$R268))</f>
        <v>6.0614678176684596E-2</v>
      </c>
      <c r="AB268" s="3">
        <f>R268/(SUM($L268:$R268))</f>
        <v>0.1089623323221854</v>
      </c>
      <c r="AC268" s="3">
        <f t="shared" si="16"/>
        <v>0</v>
      </c>
    </row>
    <row r="269" spans="1:29" x14ac:dyDescent="0.35">
      <c r="A269" s="2">
        <v>40908</v>
      </c>
      <c r="B269" s="3">
        <f>STDEV(rets_1M!B234:B269)*SQRT(12)</f>
        <v>0.24947709742753063</v>
      </c>
      <c r="C269" s="3">
        <f>STDEV(rets_1M!C234:C269)*SQRT(12)</f>
        <v>0.20025660338209972</v>
      </c>
      <c r="D269" s="3">
        <f>STDEV(rets_1M!D234:D269)*SQRT(12)</f>
        <v>2.4514443102483092E-2</v>
      </c>
      <c r="E269" s="3">
        <f>STDEV(rets_1M!E234:E269)*SQRT(12)</f>
        <v>6.1361568370226827E-2</v>
      </c>
      <c r="F269" s="3">
        <f>STDEV(rets_1M!F234:F269)*SQRT(12)</f>
        <v>0.19023821012878692</v>
      </c>
      <c r="G269" s="3">
        <f>STDEV(rets_1M!G234:G269)*SQRT(12)</f>
        <v>0.19421469247323145</v>
      </c>
      <c r="H269" s="3">
        <f>STDEV(rets_1M!H234:H269)*SQRT(12)</f>
        <v>0.10446629792087306</v>
      </c>
      <c r="I269" s="3">
        <f>STDEV(rets_1M!M234:M269)*SQRT(12)</f>
        <v>9.9216870495156317E-2</v>
      </c>
      <c r="L269">
        <f>1/B269</f>
        <v>4.0083839771724339</v>
      </c>
      <c r="M269">
        <f>1/C269</f>
        <v>4.9935931355629233</v>
      </c>
      <c r="N269">
        <f>1/D269</f>
        <v>40.792278895322283</v>
      </c>
      <c r="O269">
        <f>1/E269</f>
        <v>16.296845510311449</v>
      </c>
      <c r="P269">
        <f>1/F269</f>
        <v>5.2565675387874125</v>
      </c>
      <c r="Q269">
        <f>1/G269</f>
        <v>5.1489410366717223</v>
      </c>
      <c r="R269">
        <f>1/H269</f>
        <v>9.5724651864033685</v>
      </c>
      <c r="S269">
        <f>1/I269</f>
        <v>10.078931083084496</v>
      </c>
      <c r="V269" s="3">
        <f>L269/(SUM($L269:$R269))</f>
        <v>4.6571709573055939E-2</v>
      </c>
      <c r="W269" s="3">
        <f>M269/(SUM($L269:$R269))</f>
        <v>5.8018435998113432E-2</v>
      </c>
      <c r="X269" s="3">
        <f>N269/(SUM($L269:$R269))</f>
        <v>0.47394814876896307</v>
      </c>
      <c r="Y269" s="3">
        <f>O269/(SUM($L269:$R269))</f>
        <v>0.18934612062753881</v>
      </c>
      <c r="Z269" s="3">
        <f>P269/(SUM($L269:$R269))</f>
        <v>6.1073823805735075E-2</v>
      </c>
      <c r="AA269" s="3">
        <f>Q269/(SUM($L269:$R269))</f>
        <v>5.9823357226824248E-2</v>
      </c>
      <c r="AB269" s="3">
        <f>R269/(SUM($L269:$R269))</f>
        <v>0.11121840399976947</v>
      </c>
      <c r="AC269" s="3">
        <f t="shared" si="16"/>
        <v>0</v>
      </c>
    </row>
    <row r="270" spans="1:29" x14ac:dyDescent="0.35">
      <c r="A270" s="2">
        <v>40939</v>
      </c>
      <c r="B270" s="3">
        <f>STDEV(rets_1M!B235:B270)*SQRT(12)</f>
        <v>0.24869049298642462</v>
      </c>
      <c r="C270" s="3">
        <f>STDEV(rets_1M!C235:C270)*SQRT(12)</f>
        <v>0.20647529504573517</v>
      </c>
      <c r="D270" s="3">
        <f>STDEV(rets_1M!D235:D270)*SQRT(12)</f>
        <v>2.3748851979639159E-2</v>
      </c>
      <c r="E270" s="3">
        <f>STDEV(rets_1M!E235:E270)*SQRT(12)</f>
        <v>5.8905241633782746E-2</v>
      </c>
      <c r="F270" s="3">
        <f>STDEV(rets_1M!F235:F270)*SQRT(12)</f>
        <v>0.18187933591922231</v>
      </c>
      <c r="G270" s="3">
        <f>STDEV(rets_1M!G235:G270)*SQRT(12)</f>
        <v>0.19556560328558067</v>
      </c>
      <c r="H270" s="3">
        <f>STDEV(rets_1M!H235:H270)*SQRT(12)</f>
        <v>0.10446123991422776</v>
      </c>
      <c r="I270" s="3">
        <f>STDEV(rets_1M!M235:M270)*SQRT(12)</f>
        <v>9.4405622119168808E-2</v>
      </c>
      <c r="L270">
        <f>1/B270</f>
        <v>4.0210624378575961</v>
      </c>
      <c r="M270">
        <f>1/C270</f>
        <v>4.8431944353366623</v>
      </c>
      <c r="N270">
        <f>1/D270</f>
        <v>42.107298527833684</v>
      </c>
      <c r="O270">
        <f>1/E270</f>
        <v>16.976417925879282</v>
      </c>
      <c r="P270">
        <f>1/F270</f>
        <v>5.498150710447546</v>
      </c>
      <c r="Q270">
        <f>1/G270</f>
        <v>5.1133736362611746</v>
      </c>
      <c r="R270">
        <f>1/H270</f>
        <v>9.5729286845636867</v>
      </c>
      <c r="S270">
        <f>1/I270</f>
        <v>10.592589483046822</v>
      </c>
      <c r="V270" s="3">
        <f>L270/(SUM($L270:$R270))</f>
        <v>4.5625232437327509E-2</v>
      </c>
      <c r="W270" s="3">
        <f>M270/(SUM($L270:$R270))</f>
        <v>5.49536037468593E-2</v>
      </c>
      <c r="X270" s="3">
        <f>N270/(SUM($L270:$R270))</f>
        <v>0.47777305434330269</v>
      </c>
      <c r="Y270" s="3">
        <f>O270/(SUM($L270:$R270))</f>
        <v>0.19262397085137878</v>
      </c>
      <c r="Z270" s="3">
        <f>P270/(SUM($L270:$R270))</f>
        <v>6.2385105433299559E-2</v>
      </c>
      <c r="AA270" s="3">
        <f>Q270/(SUM($L270:$R270))</f>
        <v>5.8019208678992622E-2</v>
      </c>
      <c r="AB270" s="3">
        <f>R270/(SUM($L270:$R270))</f>
        <v>0.10861982450883942</v>
      </c>
      <c r="AC270" s="3">
        <f t="shared" si="16"/>
        <v>0</v>
      </c>
    </row>
    <row r="271" spans="1:29" x14ac:dyDescent="0.35">
      <c r="A271" s="2">
        <v>40968</v>
      </c>
      <c r="B271" s="3">
        <f>STDEV(rets_1M!B236:B271)*SQRT(12)</f>
        <v>0.22925437476492044</v>
      </c>
      <c r="C271" s="3">
        <f>STDEV(rets_1M!C236:C271)*SQRT(12)</f>
        <v>0.20747634654830049</v>
      </c>
      <c r="D271" s="3">
        <f>STDEV(rets_1M!D236:D271)*SQRT(12)</f>
        <v>2.3711986109178993E-2</v>
      </c>
      <c r="E271" s="3">
        <f>STDEV(rets_1M!E236:E271)*SQRT(12)</f>
        <v>5.893882387369212E-2</v>
      </c>
      <c r="F271" s="3">
        <f>STDEV(rets_1M!F236:F271)*SQRT(12)</f>
        <v>0.16713022251506929</v>
      </c>
      <c r="G271" s="3">
        <f>STDEV(rets_1M!G236:G271)*SQRT(12)</f>
        <v>0.19174210738756345</v>
      </c>
      <c r="H271" s="3">
        <f>STDEV(rets_1M!H236:H271)*SQRT(12)</f>
        <v>9.8239366681648038E-2</v>
      </c>
      <c r="I271" s="3">
        <f>STDEV(rets_1M!M236:M271)*SQRT(12)</f>
        <v>8.7859299188270915E-2</v>
      </c>
      <c r="L271">
        <f>1/B271</f>
        <v>4.3619669244061718</v>
      </c>
      <c r="M271">
        <f>1/C271</f>
        <v>4.8198265326944147</v>
      </c>
      <c r="N271">
        <f>1/D271</f>
        <v>42.17276424655531</v>
      </c>
      <c r="O271">
        <f>1/E271</f>
        <v>16.966745080340143</v>
      </c>
      <c r="P271">
        <f>1/F271</f>
        <v>5.9833582756693513</v>
      </c>
      <c r="Q271">
        <f>1/G271</f>
        <v>5.2153385274874724</v>
      </c>
      <c r="R271">
        <f>1/H271</f>
        <v>10.179218716266506</v>
      </c>
      <c r="S271">
        <f>1/I271</f>
        <v>11.381834469873606</v>
      </c>
      <c r="V271" s="3">
        <f>L271/(SUM($L271:$R271))</f>
        <v>4.8628817585134876E-2</v>
      </c>
      <c r="W271" s="3">
        <f>M271/(SUM($L271:$R271))</f>
        <v>5.3733205526838808E-2</v>
      </c>
      <c r="X271" s="3">
        <f>N271/(SUM($L271:$R271))</f>
        <v>0.47015754478372823</v>
      </c>
      <c r="Y271" s="3">
        <f>O271/(SUM($L271:$R271))</f>
        <v>0.18915153778651561</v>
      </c>
      <c r="Z271" s="3">
        <f>P271/(SUM($L271:$R271))</f>
        <v>6.6704686939744073E-2</v>
      </c>
      <c r="AA271" s="3">
        <f>Q271/(SUM($L271:$R271))</f>
        <v>5.8142519256365266E-2</v>
      </c>
      <c r="AB271" s="3">
        <f>R271/(SUM($L271:$R271))</f>
        <v>0.11348168812167307</v>
      </c>
      <c r="AC271" s="3">
        <f t="shared" si="16"/>
        <v>0</v>
      </c>
    </row>
    <row r="272" spans="1:29" x14ac:dyDescent="0.35">
      <c r="A272" s="2">
        <v>40999</v>
      </c>
      <c r="B272" s="3">
        <f>STDEV(rets_1M!B237:B272)*SQRT(12)</f>
        <v>0.22807507898058585</v>
      </c>
      <c r="C272" s="3">
        <f>STDEV(rets_1M!C237:C272)*SQRT(12)</f>
        <v>0.20772289618269948</v>
      </c>
      <c r="D272" s="3">
        <f>STDEV(rets_1M!D237:D272)*SQRT(12)</f>
        <v>2.2817841104226768E-2</v>
      </c>
      <c r="E272" s="3">
        <f>STDEV(rets_1M!E237:E272)*SQRT(12)</f>
        <v>5.7246682544902623E-2</v>
      </c>
      <c r="F272" s="3">
        <f>STDEV(rets_1M!F237:F272)*SQRT(12)</f>
        <v>0.16252799933911719</v>
      </c>
      <c r="G272" s="3">
        <f>STDEV(rets_1M!G237:G272)*SQRT(12)</f>
        <v>0.18590670358162628</v>
      </c>
      <c r="H272" s="3">
        <f>STDEV(rets_1M!H237:H272)*SQRT(12)</f>
        <v>9.868600649772391E-2</v>
      </c>
      <c r="I272" s="3">
        <f>STDEV(rets_1M!M237:M272)*SQRT(12)</f>
        <v>8.5827684615118777E-2</v>
      </c>
      <c r="L272">
        <f>1/B272</f>
        <v>4.3845211167727873</v>
      </c>
      <c r="M272">
        <f>1/C272</f>
        <v>4.8141058033413193</v>
      </c>
      <c r="N272">
        <f>1/D272</f>
        <v>43.825355581723301</v>
      </c>
      <c r="O272">
        <f>1/E272</f>
        <v>17.468261138374775</v>
      </c>
      <c r="P272">
        <f>1/F272</f>
        <v>6.1527860065113122</v>
      </c>
      <c r="Q272">
        <f>1/G272</f>
        <v>5.3790421794065582</v>
      </c>
      <c r="R272">
        <f>1/H272</f>
        <v>10.133148918363252</v>
      </c>
      <c r="S272">
        <f>1/I272</f>
        <v>11.651252209404788</v>
      </c>
      <c r="V272" s="3">
        <f>L272/(SUM($L272:$R272))</f>
        <v>4.7576533681814373E-2</v>
      </c>
      <c r="W272" s="3">
        <f>M272/(SUM($L272:$R272))</f>
        <v>5.2237966427920723E-2</v>
      </c>
      <c r="X272" s="3">
        <f>N272/(SUM($L272:$R272))</f>
        <v>0.47554988342399657</v>
      </c>
      <c r="Y272" s="3">
        <f>O272/(SUM($L272:$R272))</f>
        <v>0.18954848027378868</v>
      </c>
      <c r="Z272" s="3">
        <f>P272/(SUM($L272:$R272))</f>
        <v>6.6764014331226043E-2</v>
      </c>
      <c r="AA272" s="3">
        <f>Q272/(SUM($L272:$R272))</f>
        <v>5.8368103290788252E-2</v>
      </c>
      <c r="AB272" s="3">
        <f>R272/(SUM($L272:$R272))</f>
        <v>0.10995501857046555</v>
      </c>
      <c r="AC272" s="3">
        <f t="shared" si="16"/>
        <v>0</v>
      </c>
    </row>
    <row r="273" spans="1:29" x14ac:dyDescent="0.35">
      <c r="A273" s="2">
        <v>41029</v>
      </c>
      <c r="B273" s="3">
        <f>STDEV(rets_1M!B238:B273)*SQRT(12)</f>
        <v>0.22833051743661562</v>
      </c>
      <c r="C273" s="3">
        <f>STDEV(rets_1M!C238:C273)*SQRT(12)</f>
        <v>0.2056760595508739</v>
      </c>
      <c r="D273" s="3">
        <f>STDEV(rets_1M!D238:D273)*SQRT(12)</f>
        <v>2.2196760606767032E-2</v>
      </c>
      <c r="E273" s="3">
        <f>STDEV(rets_1M!E238:E273)*SQRT(12)</f>
        <v>5.5317764299936532E-2</v>
      </c>
      <c r="F273" s="3">
        <f>STDEV(rets_1M!F238:F273)*SQRT(12)</f>
        <v>0.15667740642963071</v>
      </c>
      <c r="G273" s="3">
        <f>STDEV(rets_1M!G238:G273)*SQRT(12)</f>
        <v>0.17681379496757754</v>
      </c>
      <c r="H273" s="3">
        <f>STDEV(rets_1M!H238:H273)*SQRT(12)</f>
        <v>9.9748596660945626E-2</v>
      </c>
      <c r="I273" s="3">
        <f>STDEV(rets_1M!M238:M273)*SQRT(12)</f>
        <v>8.0876804122774718E-2</v>
      </c>
      <c r="L273">
        <f>1/B273</f>
        <v>4.3796160549480616</v>
      </c>
      <c r="M273">
        <f>1/C273</f>
        <v>4.8620145785739854</v>
      </c>
      <c r="N273">
        <f>1/D273</f>
        <v>45.051618914839956</v>
      </c>
      <c r="O273">
        <f>1/E273</f>
        <v>18.077375552958625</v>
      </c>
      <c r="P273">
        <f>1/F273</f>
        <v>6.3825411894926587</v>
      </c>
      <c r="Q273">
        <f>1/G273</f>
        <v>5.6556673091224052</v>
      </c>
      <c r="R273">
        <f>1/H273</f>
        <v>10.02520369684086</v>
      </c>
      <c r="S273">
        <f>1/I273</f>
        <v>12.364484611458607</v>
      </c>
      <c r="V273" s="3">
        <f>L273/(SUM($L273:$R273))</f>
        <v>4.6377515780505099E-2</v>
      </c>
      <c r="W273" s="3">
        <f>M273/(SUM($L273:$R273))</f>
        <v>5.1485827756089675E-2</v>
      </c>
      <c r="X273" s="3">
        <f>N273/(SUM($L273:$R273))</f>
        <v>0.47706971135054677</v>
      </c>
      <c r="Y273" s="3">
        <f>O273/(SUM($L273:$R273))</f>
        <v>0.19142860000941297</v>
      </c>
      <c r="Z273" s="3">
        <f>P273/(SUM($L273:$R273))</f>
        <v>6.7587295557790611E-2</v>
      </c>
      <c r="AA273" s="3">
        <f>Q273/(SUM($L273:$R273))</f>
        <v>5.9890135707620099E-2</v>
      </c>
      <c r="AB273" s="3">
        <f>R273/(SUM($L273:$R273))</f>
        <v>0.1061609138380348</v>
      </c>
      <c r="AC273" s="3">
        <f t="shared" si="16"/>
        <v>0</v>
      </c>
    </row>
    <row r="274" spans="1:29" x14ac:dyDescent="0.35">
      <c r="A274" s="2">
        <v>41060</v>
      </c>
      <c r="B274" s="3">
        <f>STDEV(rets_1M!B239:B274)*SQRT(12)</f>
        <v>0.21679180893614008</v>
      </c>
      <c r="C274" s="3">
        <f>STDEV(rets_1M!C239:C274)*SQRT(12)</f>
        <v>0.20519239587576427</v>
      </c>
      <c r="D274" s="3">
        <f>STDEV(rets_1M!D239:D274)*SQRT(12)</f>
        <v>2.1843585354261091E-2</v>
      </c>
      <c r="E274" s="3">
        <f>STDEV(rets_1M!E239:E274)*SQRT(12)</f>
        <v>5.3827655714044312E-2</v>
      </c>
      <c r="F274" s="3">
        <f>STDEV(rets_1M!F239:F274)*SQRT(12)</f>
        <v>0.16082247589621751</v>
      </c>
      <c r="G274" s="3">
        <f>STDEV(rets_1M!G239:G274)*SQRT(12)</f>
        <v>0.18452020667844479</v>
      </c>
      <c r="H274" s="3">
        <f>STDEV(rets_1M!H239:H274)*SQRT(12)</f>
        <v>9.8960123611230078E-2</v>
      </c>
      <c r="I274" s="3">
        <f>STDEV(rets_1M!M239:M274)*SQRT(12)</f>
        <v>8.3462068427076416E-2</v>
      </c>
      <c r="L274">
        <f>1/B274</f>
        <v>4.6127204016945491</v>
      </c>
      <c r="M274">
        <f>1/C274</f>
        <v>4.8734749440006526</v>
      </c>
      <c r="N274">
        <f>1/D274</f>
        <v>45.78003032844272</v>
      </c>
      <c r="O274">
        <f>1/E274</f>
        <v>18.577810731948475</v>
      </c>
      <c r="P274">
        <f>1/F274</f>
        <v>6.2180363436595973</v>
      </c>
      <c r="Q274">
        <f>1/G274</f>
        <v>5.4194606542071337</v>
      </c>
      <c r="R274">
        <f>1/H274</f>
        <v>10.105080344569407</v>
      </c>
      <c r="S274">
        <f>1/I274</f>
        <v>11.981490739996856</v>
      </c>
      <c r="V274" s="3">
        <f>L274/(SUM($L274:$R274))</f>
        <v>4.8256970519220309E-2</v>
      </c>
      <c r="W274" s="3">
        <f>M274/(SUM($L274:$R274))</f>
        <v>5.0984910468972258E-2</v>
      </c>
      <c r="X274" s="3">
        <f>N274/(SUM($L274:$R274))</f>
        <v>0.47893767268380033</v>
      </c>
      <c r="Y274" s="3">
        <f>O274/(SUM($L274:$R274))</f>
        <v>0.19435577852799116</v>
      </c>
      <c r="Z274" s="3">
        <f>P274/(SUM($L274:$R274))</f>
        <v>6.5051329886196649E-2</v>
      </c>
      <c r="AA274" s="3">
        <f>Q274/(SUM($L274:$R274))</f>
        <v>5.6696857872433032E-2</v>
      </c>
      <c r="AB274" s="3">
        <f>R274/(SUM($L274:$R274))</f>
        <v>0.10571648004138656</v>
      </c>
      <c r="AC274" s="3">
        <f t="shared" si="16"/>
        <v>0</v>
      </c>
    </row>
    <row r="275" spans="1:29" x14ac:dyDescent="0.35">
      <c r="A275" s="2">
        <v>41090</v>
      </c>
      <c r="B275" s="3">
        <f>STDEV(rets_1M!B240:B275)*SQRT(12)</f>
        <v>0.21701704596539853</v>
      </c>
      <c r="C275" s="3">
        <f>STDEV(rets_1M!C240:C275)*SQRT(12)</f>
        <v>0.20124831382383726</v>
      </c>
      <c r="D275" s="3">
        <f>STDEV(rets_1M!D240:D275)*SQRT(12)</f>
        <v>1.9997375772124085E-2</v>
      </c>
      <c r="E275" s="3">
        <f>STDEV(rets_1M!E240:E275)*SQRT(12)</f>
        <v>5.3670049893351085E-2</v>
      </c>
      <c r="F275" s="3">
        <f>STDEV(rets_1M!F240:F275)*SQRT(12)</f>
        <v>0.16154187089517968</v>
      </c>
      <c r="G275" s="3">
        <f>STDEV(rets_1M!G240:G275)*SQRT(12)</f>
        <v>0.18471217468364018</v>
      </c>
      <c r="H275" s="3">
        <f>STDEV(rets_1M!H240:H275)*SQRT(12)</f>
        <v>9.9404428671556438E-2</v>
      </c>
      <c r="I275" s="3">
        <f>STDEV(rets_1M!M240:M275)*SQRT(12)</f>
        <v>8.4080749456006396E-2</v>
      </c>
      <c r="L275">
        <f>1/B275</f>
        <v>4.6079329646733891</v>
      </c>
      <c r="M275">
        <f>1/C275</f>
        <v>4.9689857321008422</v>
      </c>
      <c r="N275">
        <f>1/D275</f>
        <v>50.006561430624245</v>
      </c>
      <c r="O275">
        <f>1/E275</f>
        <v>18.632365760552144</v>
      </c>
      <c r="P275">
        <f>1/F275</f>
        <v>6.1903455398809513</v>
      </c>
      <c r="Q275">
        <f>1/G275</f>
        <v>5.4138283072716664</v>
      </c>
      <c r="R275">
        <f>1/H275</f>
        <v>10.059913963231095</v>
      </c>
      <c r="S275">
        <f>1/I275</f>
        <v>11.893328811528141</v>
      </c>
      <c r="V275" s="3">
        <f>L275/(SUM($L275:$R275))</f>
        <v>4.6134721901104285E-2</v>
      </c>
      <c r="W275" s="3">
        <f>M275/(SUM($L275:$R275))</f>
        <v>4.9749589813591434E-2</v>
      </c>
      <c r="X275" s="3">
        <f>N275/(SUM($L275:$R275))</f>
        <v>0.50066674635225739</v>
      </c>
      <c r="Y275" s="3">
        <f>O275/(SUM($L275:$R275))</f>
        <v>0.18654763845586</v>
      </c>
      <c r="Z275" s="3">
        <f>P275/(SUM($L275:$R275))</f>
        <v>6.1977869935091731E-2</v>
      </c>
      <c r="AA275" s="3">
        <f>Q275/(SUM($L275:$R275))</f>
        <v>5.4203363046104534E-2</v>
      </c>
      <c r="AB275" s="3">
        <f>R275/(SUM($L275:$R275))</f>
        <v>0.10072007049599052</v>
      </c>
      <c r="AC275" s="3">
        <f t="shared" si="16"/>
        <v>0</v>
      </c>
    </row>
    <row r="276" spans="1:29" x14ac:dyDescent="0.35">
      <c r="A276" s="2">
        <v>41121</v>
      </c>
      <c r="B276" s="3">
        <f>STDEV(rets_1M!B241:B276)*SQRT(12)</f>
        <v>0.22063080268826823</v>
      </c>
      <c r="C276" s="3">
        <f>STDEV(rets_1M!C241:C276)*SQRT(12)</f>
        <v>0.20126895833724762</v>
      </c>
      <c r="D276" s="3">
        <f>STDEV(rets_1M!D241:D276)*SQRT(12)</f>
        <v>1.9959042788130352E-2</v>
      </c>
      <c r="E276" s="3">
        <f>STDEV(rets_1M!E241:E276)*SQRT(12)</f>
        <v>5.3683765685249629E-2</v>
      </c>
      <c r="F276" s="3">
        <f>STDEV(rets_1M!F241:F276)*SQRT(12)</f>
        <v>0.15729910038766334</v>
      </c>
      <c r="G276" s="3">
        <f>STDEV(rets_1M!G241:G276)*SQRT(12)</f>
        <v>0.18035200218911707</v>
      </c>
      <c r="H276" s="3">
        <f>STDEV(rets_1M!H241:H276)*SQRT(12)</f>
        <v>9.9728815151059094E-2</v>
      </c>
      <c r="I276" s="3">
        <f>STDEV(rets_1M!M241:M276)*SQRT(12)</f>
        <v>8.0655279925471099E-2</v>
      </c>
      <c r="L276">
        <f>1/B276</f>
        <v>4.5324586948673318</v>
      </c>
      <c r="M276">
        <f>1/C276</f>
        <v>4.9684760544365378</v>
      </c>
      <c r="N276">
        <f>1/D276</f>
        <v>50.10260314661484</v>
      </c>
      <c r="O276">
        <f>1/E276</f>
        <v>18.627605333482858</v>
      </c>
      <c r="P276">
        <f>1/F276</f>
        <v>6.3573154425899565</v>
      </c>
      <c r="Q276">
        <f>1/G276</f>
        <v>5.5447124947989224</v>
      </c>
      <c r="R276">
        <f>1/H276</f>
        <v>10.027192226091341</v>
      </c>
      <c r="S276">
        <f>1/I276</f>
        <v>12.398444353848161</v>
      </c>
      <c r="V276" s="3">
        <f>L276/(SUM($L276:$R276))</f>
        <v>4.5252019275216056E-2</v>
      </c>
      <c r="W276" s="3">
        <f>M276/(SUM($L276:$R276))</f>
        <v>4.9605211943446664E-2</v>
      </c>
      <c r="X276" s="3">
        <f>N276/(SUM($L276:$R276))</f>
        <v>0.50022385551943327</v>
      </c>
      <c r="Y276" s="3">
        <f>O276/(SUM($L276:$R276))</f>
        <v>0.18597781300388819</v>
      </c>
      <c r="Z276" s="3">
        <f>P276/(SUM($L276:$R276))</f>
        <v>6.3471369584125914E-2</v>
      </c>
      <c r="AA276" s="3">
        <f>Q276/(SUM($L276:$R276))</f>
        <v>5.5358350419013901E-2</v>
      </c>
      <c r="AB276" s="3">
        <f>R276/(SUM($L276:$R276))</f>
        <v>0.1001113802548759</v>
      </c>
      <c r="AC276" s="3">
        <f t="shared" si="16"/>
        <v>0</v>
      </c>
    </row>
    <row r="277" spans="1:29" x14ac:dyDescent="0.35">
      <c r="A277" s="2">
        <v>41152</v>
      </c>
      <c r="B277" s="3">
        <f>STDEV(rets_1M!B242:B277)*SQRT(12)</f>
        <v>0.22503665400621073</v>
      </c>
      <c r="C277" s="3">
        <f>STDEV(rets_1M!C242:C277)*SQRT(12)</f>
        <v>0.20168259156165291</v>
      </c>
      <c r="D277" s="3">
        <f>STDEV(rets_1M!D242:D277)*SQRT(12)</f>
        <v>1.977615016308145E-2</v>
      </c>
      <c r="E277" s="3">
        <f>STDEV(rets_1M!E242:E277)*SQRT(12)</f>
        <v>5.3712629159423722E-2</v>
      </c>
      <c r="F277" s="3">
        <f>STDEV(rets_1M!F242:F277)*SQRT(12)</f>
        <v>0.15678132957756841</v>
      </c>
      <c r="G277" s="3">
        <f>STDEV(rets_1M!G242:G277)*SQRT(12)</f>
        <v>0.18149677886349311</v>
      </c>
      <c r="H277" s="3">
        <f>STDEV(rets_1M!H242:H277)*SQRT(12)</f>
        <v>9.9563301796913348E-2</v>
      </c>
      <c r="I277" s="3">
        <f>STDEV(rets_1M!M242:M277)*SQRT(12)</f>
        <v>7.9898648927484203E-2</v>
      </c>
      <c r="L277">
        <f>1/B277</f>
        <v>4.4437205326222156</v>
      </c>
      <c r="M277">
        <f>1/C277</f>
        <v>4.9582861478369455</v>
      </c>
      <c r="N277">
        <f>1/D277</f>
        <v>50.565959084737429</v>
      </c>
      <c r="O277">
        <f>1/E277</f>
        <v>18.617595445419617</v>
      </c>
      <c r="P277">
        <f>1/F277</f>
        <v>6.3783104958632499</v>
      </c>
      <c r="Q277">
        <f>1/G277</f>
        <v>5.5097396563281018</v>
      </c>
      <c r="R277">
        <f>1/H277</f>
        <v>10.043861362088757</v>
      </c>
      <c r="S277">
        <f>1/I277</f>
        <v>12.515856193107812</v>
      </c>
      <c r="V277" s="3">
        <f>L277/(SUM($L277:$R277))</f>
        <v>4.4208438713775861E-2</v>
      </c>
      <c r="W277" s="3">
        <f>M277/(SUM($L277:$R277))</f>
        <v>4.9327604578829301E-2</v>
      </c>
      <c r="X277" s="3">
        <f>N277/(SUM($L277:$R277))</f>
        <v>0.50305641112893973</v>
      </c>
      <c r="Y277" s="3">
        <f>O277/(SUM($L277:$R277))</f>
        <v>0.18521750438725845</v>
      </c>
      <c r="Z277" s="3">
        <f>P277/(SUM($L277:$R277))</f>
        <v>6.3454743965955879E-2</v>
      </c>
      <c r="AA277" s="3">
        <f>Q277/(SUM($L277:$R277))</f>
        <v>5.4813750355697521E-2</v>
      </c>
      <c r="AB277" s="3">
        <f>R277/(SUM($L277:$R277))</f>
        <v>9.9921546869543187E-2</v>
      </c>
      <c r="AC277" s="3">
        <f t="shared" si="16"/>
        <v>0</v>
      </c>
    </row>
    <row r="278" spans="1:29" x14ac:dyDescent="0.35">
      <c r="A278" s="2">
        <v>41182</v>
      </c>
      <c r="B278" s="3">
        <f>STDEV(rets_1M!B243:B278)*SQRT(12)</f>
        <v>0.22421833310897971</v>
      </c>
      <c r="C278" s="3">
        <f>STDEV(rets_1M!C243:C278)*SQRT(12)</f>
        <v>0.20120542108336453</v>
      </c>
      <c r="D278" s="3">
        <f>STDEV(rets_1M!D243:D278)*SQRT(12)</f>
        <v>1.9757696886994126E-2</v>
      </c>
      <c r="E278" s="3">
        <f>STDEV(rets_1M!E243:E278)*SQRT(12)</f>
        <v>5.388685094477863E-2</v>
      </c>
      <c r="F278" s="3">
        <f>STDEV(rets_1M!F243:F278)*SQRT(12)</f>
        <v>0.15628812841655876</v>
      </c>
      <c r="G278" s="3">
        <f>STDEV(rets_1M!G243:G278)*SQRT(12)</f>
        <v>0.17985966318420932</v>
      </c>
      <c r="H278" s="3">
        <f>STDEV(rets_1M!H243:H278)*SQRT(12)</f>
        <v>9.6881188323722278E-2</v>
      </c>
      <c r="I278" s="3">
        <f>STDEV(rets_1M!M243:M278)*SQRT(12)</f>
        <v>7.9572309296331134E-2</v>
      </c>
      <c r="L278">
        <f>1/B278</f>
        <v>4.4599386059745489</v>
      </c>
      <c r="M278">
        <f>1/C278</f>
        <v>4.9700450147696298</v>
      </c>
      <c r="N278">
        <f>1/D278</f>
        <v>50.613186634028622</v>
      </c>
      <c r="O278">
        <f>1/E278</f>
        <v>18.557402825872405</v>
      </c>
      <c r="P278">
        <f>1/F278</f>
        <v>6.3984386410634748</v>
      </c>
      <c r="Q278">
        <f>1/G278</f>
        <v>5.55989031835235</v>
      </c>
      <c r="R278">
        <f>1/H278</f>
        <v>10.321921286293104</v>
      </c>
      <c r="S278">
        <f>1/I278</f>
        <v>12.567185857029127</v>
      </c>
      <c r="V278" s="3">
        <f>L278/(SUM($L278:$R278))</f>
        <v>4.4209974293592365E-2</v>
      </c>
      <c r="W278" s="3">
        <f>M278/(SUM($L278:$R278))</f>
        <v>4.9266499329523754E-2</v>
      </c>
      <c r="X278" s="3">
        <f>N278/(SUM($L278:$R278))</f>
        <v>0.50171266416306515</v>
      </c>
      <c r="Y278" s="3">
        <f>O278/(SUM($L278:$R278))</f>
        <v>0.18395372097468266</v>
      </c>
      <c r="Z278" s="3">
        <f>P278/(SUM($L278:$R278))</f>
        <v>6.3425717892529779E-2</v>
      </c>
      <c r="AA278" s="3">
        <f>Q278/(SUM($L278:$R278))</f>
        <v>5.5113451050710076E-2</v>
      </c>
      <c r="AB278" s="3">
        <f>R278/(SUM($L278:$R278))</f>
        <v>0.10231797229589623</v>
      </c>
      <c r="AC278" s="3">
        <f t="shared" si="16"/>
        <v>0</v>
      </c>
    </row>
    <row r="279" spans="1:29" x14ac:dyDescent="0.35">
      <c r="A279" s="2">
        <v>41213</v>
      </c>
      <c r="B279" s="3">
        <f>STDEV(rets_1M!B244:B279)*SQRT(12)</f>
        <v>0.21674202935782932</v>
      </c>
      <c r="C279" s="3">
        <f>STDEV(rets_1M!C244:C279)*SQRT(12)</f>
        <v>0.20287416975086658</v>
      </c>
      <c r="D279" s="3">
        <f>STDEV(rets_1M!D244:D279)*SQRT(12)</f>
        <v>1.8520921395375041E-2</v>
      </c>
      <c r="E279" s="3">
        <f>STDEV(rets_1M!E244:E279)*SQRT(12)</f>
        <v>5.4127585909849597E-2</v>
      </c>
      <c r="F279" s="3">
        <f>STDEV(rets_1M!F244:F279)*SQRT(12)</f>
        <v>0.15630180458107695</v>
      </c>
      <c r="G279" s="3">
        <f>STDEV(rets_1M!G244:G279)*SQRT(12)</f>
        <v>0.18246098436387487</v>
      </c>
      <c r="H279" s="3">
        <f>STDEV(rets_1M!H244:H279)*SQRT(12)</f>
        <v>9.8145136893120058E-2</v>
      </c>
      <c r="I279" s="3">
        <f>STDEV(rets_1M!M244:M279)*SQRT(12)</f>
        <v>7.889536882804761E-2</v>
      </c>
      <c r="L279">
        <f>1/B279</f>
        <v>4.6137798144773035</v>
      </c>
      <c r="M279">
        <f>1/C279</f>
        <v>4.9291637335005207</v>
      </c>
      <c r="N279">
        <f>1/D279</f>
        <v>53.992994120136778</v>
      </c>
      <c r="O279">
        <f>1/E279</f>
        <v>18.474867910523791</v>
      </c>
      <c r="P279">
        <f>1/F279</f>
        <v>6.3978787876455989</v>
      </c>
      <c r="Q279">
        <f>1/G279</f>
        <v>5.4806237261426736</v>
      </c>
      <c r="R279">
        <f>1/H279</f>
        <v>10.188991850803559</v>
      </c>
      <c r="S279">
        <f>1/I279</f>
        <v>12.67501521134275</v>
      </c>
      <c r="V279" s="3">
        <f>L279/(SUM($L279:$R279))</f>
        <v>4.4329892177273289E-2</v>
      </c>
      <c r="W279" s="3">
        <f>M279/(SUM($L279:$R279))</f>
        <v>4.7360148428530702E-2</v>
      </c>
      <c r="X279" s="3">
        <f>N279/(SUM($L279:$R279))</f>
        <v>0.51877282920250811</v>
      </c>
      <c r="Y279" s="3">
        <f>O279/(SUM($L279:$R279))</f>
        <v>0.17750931674134723</v>
      </c>
      <c r="Z279" s="3">
        <f>P279/(SUM($L279:$R279))</f>
        <v>6.1471784138819902E-2</v>
      </c>
      <c r="AA279" s="3">
        <f>Q279/(SUM($L279:$R279))</f>
        <v>5.2658659193435084E-2</v>
      </c>
      <c r="AB279" s="3">
        <f>R279/(SUM($L279:$R279))</f>
        <v>9.789737011808583E-2</v>
      </c>
      <c r="AC279" s="3">
        <f t="shared" si="16"/>
        <v>0</v>
      </c>
    </row>
    <row r="280" spans="1:29" x14ac:dyDescent="0.35">
      <c r="A280" s="2">
        <v>41243</v>
      </c>
      <c r="B280" s="3">
        <f>STDEV(rets_1M!B245:B280)*SQRT(12)</f>
        <v>0.21562012528544203</v>
      </c>
      <c r="C280" s="3">
        <f>STDEV(rets_1M!C245:C280)*SQRT(12)</f>
        <v>0.19020530868387367</v>
      </c>
      <c r="D280" s="3">
        <f>STDEV(rets_1M!D245:D280)*SQRT(12)</f>
        <v>1.7518409123918846E-2</v>
      </c>
      <c r="E280" s="3">
        <f>STDEV(rets_1M!E245:E280)*SQRT(12)</f>
        <v>5.3312592857128596E-2</v>
      </c>
      <c r="F280" s="3">
        <f>STDEV(rets_1M!F245:F280)*SQRT(12)</f>
        <v>0.15363191952706884</v>
      </c>
      <c r="G280" s="3">
        <f>STDEV(rets_1M!G245:G280)*SQRT(12)</f>
        <v>0.18035578303327104</v>
      </c>
      <c r="H280" s="3">
        <f>STDEV(rets_1M!H245:H280)*SQRT(12)</f>
        <v>9.6006556818634015E-2</v>
      </c>
      <c r="I280" s="3">
        <f>STDEV(rets_1M!M245:M280)*SQRT(12)</f>
        <v>7.8364815433488763E-2</v>
      </c>
      <c r="L280">
        <f>1/B280</f>
        <v>4.637786007573184</v>
      </c>
      <c r="M280">
        <f>1/C280</f>
        <v>5.25747681239553</v>
      </c>
      <c r="N280">
        <f>1/D280</f>
        <v>57.082808885576547</v>
      </c>
      <c r="O280">
        <f>1/E280</f>
        <v>18.757294410344681</v>
      </c>
      <c r="P280">
        <f>1/F280</f>
        <v>6.5090640218408984</v>
      </c>
      <c r="Q280">
        <f>1/G280</f>
        <v>5.5445962595805733</v>
      </c>
      <c r="R280">
        <f>1/H280</f>
        <v>10.415955254900975</v>
      </c>
      <c r="S280">
        <f>1/I280</f>
        <v>12.760828880516391</v>
      </c>
      <c r="V280" s="3">
        <f>L280/(SUM($L280:$R280))</f>
        <v>4.2861113571274825E-2</v>
      </c>
      <c r="W280" s="3">
        <f>M280/(SUM($L280:$R280))</f>
        <v>4.8588121656855658E-2</v>
      </c>
      <c r="X280" s="3">
        <f>N280/(SUM($L280:$R280))</f>
        <v>0.52754326107692118</v>
      </c>
      <c r="Y280" s="3">
        <f>O280/(SUM($L280:$R280))</f>
        <v>0.1733496381029252</v>
      </c>
      <c r="Z280" s="3">
        <f>P280/(SUM($L280:$R280))</f>
        <v>6.0154938547672787E-2</v>
      </c>
      <c r="AA280" s="3">
        <f>Q280/(SUM($L280:$R280))</f>
        <v>5.1241598814754818E-2</v>
      </c>
      <c r="AB280" s="3">
        <f>R280/(SUM($L280:$R280))</f>
        <v>9.6261328229595489E-2</v>
      </c>
      <c r="AC280" s="3">
        <f t="shared" si="16"/>
        <v>0</v>
      </c>
    </row>
    <row r="281" spans="1:29" x14ac:dyDescent="0.35">
      <c r="A281" s="2">
        <v>41274</v>
      </c>
      <c r="B281" s="3">
        <f>STDEV(rets_1M!B246:B281)*SQRT(12)</f>
        <v>0.21689841550069405</v>
      </c>
      <c r="C281" s="3">
        <f>STDEV(rets_1M!C246:C281)*SQRT(12)</f>
        <v>0.18466647036210315</v>
      </c>
      <c r="D281" s="3">
        <f>STDEV(rets_1M!D246:D281)*SQRT(12)</f>
        <v>1.7980975226150796E-2</v>
      </c>
      <c r="E281" s="3">
        <f>STDEV(rets_1M!E246:E281)*SQRT(12)</f>
        <v>4.7421086215432291E-2</v>
      </c>
      <c r="F281" s="3">
        <f>STDEV(rets_1M!F246:F281)*SQRT(12)</f>
        <v>0.15353136039193238</v>
      </c>
      <c r="G281" s="3">
        <f>STDEV(rets_1M!G246:G281)*SQRT(12)</f>
        <v>0.1791514227820131</v>
      </c>
      <c r="H281" s="3">
        <f>STDEV(rets_1M!H246:H281)*SQRT(12)</f>
        <v>8.9491181383233601E-2</v>
      </c>
      <c r="I281" s="3">
        <f>STDEV(rets_1M!M246:M281)*SQRT(12)</f>
        <v>7.8081149666482427E-2</v>
      </c>
      <c r="L281">
        <f>1/B281</f>
        <v>4.6104532284921191</v>
      </c>
      <c r="M281">
        <f>1/C281</f>
        <v>5.4151682113117259</v>
      </c>
      <c r="N281">
        <f>1/D281</f>
        <v>55.614336120414698</v>
      </c>
      <c r="O281">
        <f>1/E281</f>
        <v>21.087665420758942</v>
      </c>
      <c r="P281">
        <f>1/F281</f>
        <v>6.5133272931811206</v>
      </c>
      <c r="Q281">
        <f>1/G281</f>
        <v>5.5818702663432074</v>
      </c>
      <c r="R281">
        <f>1/H281</f>
        <v>11.174285382574606</v>
      </c>
      <c r="S281">
        <f>1/I281</f>
        <v>12.807188473420569</v>
      </c>
      <c r="V281" s="3">
        <f>L281/(SUM($L281:$R281))</f>
        <v>4.191431392491652E-2</v>
      </c>
      <c r="W281" s="3">
        <f>M281/(SUM($L281:$R281))</f>
        <v>4.9230097154544059E-2</v>
      </c>
      <c r="X281" s="3">
        <f>N281/(SUM($L281:$R281))</f>
        <v>0.50559817600389523</v>
      </c>
      <c r="Y281" s="3">
        <f>O281/(SUM($L281:$R281))</f>
        <v>0.19171109315826951</v>
      </c>
      <c r="Z281" s="3">
        <f>P281/(SUM($L281:$R281))</f>
        <v>5.921362419967708E-2</v>
      </c>
      <c r="AA281" s="3">
        <f>Q281/(SUM($L281:$R281))</f>
        <v>5.0745610254934723E-2</v>
      </c>
      <c r="AB281" s="3">
        <f>R281/(SUM($L281:$R281))</f>
        <v>0.10158708530376288</v>
      </c>
      <c r="AC281" s="3">
        <f t="shared" si="16"/>
        <v>0</v>
      </c>
    </row>
    <row r="282" spans="1:29" x14ac:dyDescent="0.35">
      <c r="A282" s="2">
        <v>41305</v>
      </c>
      <c r="B282" s="3">
        <f>STDEV(rets_1M!B247:B282)*SQRT(12)</f>
        <v>0.21150416218066032</v>
      </c>
      <c r="C282" s="3">
        <f>STDEV(rets_1M!C247:C282)*SQRT(12)</f>
        <v>0.18453577653722628</v>
      </c>
      <c r="D282" s="3">
        <f>STDEV(rets_1M!D247:D282)*SQRT(12)</f>
        <v>1.7939532402071641E-2</v>
      </c>
      <c r="E282" s="3">
        <f>STDEV(rets_1M!E247:E282)*SQRT(12)</f>
        <v>4.7399891842739482E-2</v>
      </c>
      <c r="F282" s="3">
        <f>STDEV(rets_1M!F247:F282)*SQRT(12)</f>
        <v>0.15299024862662236</v>
      </c>
      <c r="G282" s="3">
        <f>STDEV(rets_1M!G247:G282)*SQRT(12)</f>
        <v>0.17351618908324465</v>
      </c>
      <c r="H282" s="3">
        <f>STDEV(rets_1M!H247:H282)*SQRT(12)</f>
        <v>9.3653879969129203E-2</v>
      </c>
      <c r="I282" s="3">
        <f>STDEV(rets_1M!M247:M282)*SQRT(12)</f>
        <v>7.8048404715751155E-2</v>
      </c>
      <c r="L282">
        <f>1/B282</f>
        <v>4.7280393430074952</v>
      </c>
      <c r="M282">
        <f>1/C282</f>
        <v>5.4190033974158434</v>
      </c>
      <c r="N282">
        <f>1/D282</f>
        <v>55.742813000216266</v>
      </c>
      <c r="O282">
        <f>1/E282</f>
        <v>21.097094552825986</v>
      </c>
      <c r="P282">
        <f>1/F282</f>
        <v>6.5363643041102071</v>
      </c>
      <c r="Q282">
        <f>1/G282</f>
        <v>5.7631510078880792</v>
      </c>
      <c r="R282">
        <f>1/H282</f>
        <v>10.677614214484509</v>
      </c>
      <c r="S282">
        <f>1/I282</f>
        <v>12.812561687096052</v>
      </c>
      <c r="V282" s="3">
        <f>L282/(SUM($L282:$R282))</f>
        <v>4.2996216134841794E-2</v>
      </c>
      <c r="W282" s="3">
        <f>M282/(SUM($L282:$R282))</f>
        <v>4.9279759411334535E-2</v>
      </c>
      <c r="X282" s="3">
        <f>N282/(SUM($L282:$R282))</f>
        <v>0.50691837817847196</v>
      </c>
      <c r="Y282" s="3">
        <f>O282/(SUM($L282:$R282))</f>
        <v>0.19185441816427404</v>
      </c>
      <c r="Z282" s="3">
        <f>P282/(SUM($L282:$R282))</f>
        <v>5.9440903928015751E-2</v>
      </c>
      <c r="AA282" s="3">
        <f>Q282/(SUM($L282:$R282))</f>
        <v>5.2409396025724725E-2</v>
      </c>
      <c r="AB282" s="3">
        <f>R282/(SUM($L282:$R282))</f>
        <v>9.7100928157337271E-2</v>
      </c>
      <c r="AC282" s="3">
        <f t="shared" si="16"/>
        <v>0</v>
      </c>
    </row>
    <row r="283" spans="1:29" x14ac:dyDescent="0.35">
      <c r="A283" s="2">
        <v>41333</v>
      </c>
      <c r="B283" s="3">
        <f>STDEV(rets_1M!B248:B283)*SQRT(12)</f>
        <v>0.2122256543709784</v>
      </c>
      <c r="C283" s="3">
        <f>STDEV(rets_1M!C248:C283)*SQRT(12)</f>
        <v>0.18767390153989283</v>
      </c>
      <c r="D283" s="3">
        <f>STDEV(rets_1M!D248:D283)*SQRT(12)</f>
        <v>1.8018517777083003E-2</v>
      </c>
      <c r="E283" s="3">
        <f>STDEV(rets_1M!E248:E283)*SQRT(12)</f>
        <v>4.7497746766365243E-2</v>
      </c>
      <c r="F283" s="3">
        <f>STDEV(rets_1M!F248:F283)*SQRT(12)</f>
        <v>0.15257489207727007</v>
      </c>
      <c r="G283" s="3">
        <f>STDEV(rets_1M!G248:G283)*SQRT(12)</f>
        <v>0.1725878848857573</v>
      </c>
      <c r="H283" s="3">
        <f>STDEV(rets_1M!H248:H283)*SQRT(12)</f>
        <v>9.307871538476839E-2</v>
      </c>
      <c r="I283" s="3">
        <f>STDEV(rets_1M!M248:M283)*SQRT(12)</f>
        <v>7.797780638743565E-2</v>
      </c>
      <c r="L283">
        <f>1/B283</f>
        <v>4.7119656808877712</v>
      </c>
      <c r="M283">
        <f>1/C283</f>
        <v>5.3283913841767463</v>
      </c>
      <c r="N283">
        <f>1/D283</f>
        <v>55.498460659836184</v>
      </c>
      <c r="O283">
        <f>1/E283</f>
        <v>21.053630289429513</v>
      </c>
      <c r="P283">
        <f>1/F283</f>
        <v>6.5541583309366507</v>
      </c>
      <c r="Q283">
        <f>1/G283</f>
        <v>5.7941494599226315</v>
      </c>
      <c r="R283">
        <f>1/H283</f>
        <v>10.743594772083009</v>
      </c>
      <c r="S283">
        <f>1/I283</f>
        <v>12.824161724061108</v>
      </c>
      <c r="V283" s="3">
        <f>L283/(SUM($L283:$R283))</f>
        <v>4.2959325155216159E-2</v>
      </c>
      <c r="W283" s="3">
        <f>M283/(SUM($L283:$R283))</f>
        <v>4.857932199200013E-2</v>
      </c>
      <c r="X283" s="3">
        <f>N283/(SUM($L283:$R283))</f>
        <v>0.50598340025487565</v>
      </c>
      <c r="Y283" s="3">
        <f>O283/(SUM($L283:$R283))</f>
        <v>0.19194743989113791</v>
      </c>
      <c r="Z283" s="3">
        <f>P283/(SUM($L283:$R283))</f>
        <v>5.9754726143172565E-2</v>
      </c>
      <c r="AA283" s="3">
        <f>Q283/(SUM($L283:$R283))</f>
        <v>5.2825671387283814E-2</v>
      </c>
      <c r="AB283" s="3">
        <f>R283/(SUM($L283:$R283))</f>
        <v>9.7950115176313662E-2</v>
      </c>
      <c r="AC283" s="3">
        <f t="shared" si="16"/>
        <v>0</v>
      </c>
    </row>
    <row r="284" spans="1:29" x14ac:dyDescent="0.35">
      <c r="A284" s="2">
        <v>41364</v>
      </c>
      <c r="B284" s="3">
        <f>STDEV(rets_1M!B249:B284)*SQRT(12)</f>
        <v>0.21020268675721548</v>
      </c>
      <c r="C284" s="3">
        <f>STDEV(rets_1M!C249:C284)*SQRT(12)</f>
        <v>0.18745046743878388</v>
      </c>
      <c r="D284" s="3">
        <f>STDEV(rets_1M!D249:D284)*SQRT(12)</f>
        <v>1.7519514443112821E-2</v>
      </c>
      <c r="E284" s="3">
        <f>STDEV(rets_1M!E249:E284)*SQRT(12)</f>
        <v>4.6549092476076082E-2</v>
      </c>
      <c r="F284" s="3">
        <f>STDEV(rets_1M!F249:F284)*SQRT(12)</f>
        <v>0.1505170836340167</v>
      </c>
      <c r="G284" s="3">
        <f>STDEV(rets_1M!G249:G284)*SQRT(12)</f>
        <v>0.16866838501855308</v>
      </c>
      <c r="H284" s="3">
        <f>STDEV(rets_1M!H249:H284)*SQRT(12)</f>
        <v>8.9277718261946429E-2</v>
      </c>
      <c r="I284" s="3">
        <f>STDEV(rets_1M!M249:M284)*SQRT(12)</f>
        <v>7.5931033620508501E-2</v>
      </c>
      <c r="L284">
        <f>1/B284</f>
        <v>4.7573131220487301</v>
      </c>
      <c r="M284">
        <f>1/C284</f>
        <v>5.3347426318185747</v>
      </c>
      <c r="N284">
        <f>1/D284</f>
        <v>57.079207488716378</v>
      </c>
      <c r="O284">
        <f>1/E284</f>
        <v>21.482695941149665</v>
      </c>
      <c r="P284">
        <f>1/F284</f>
        <v>6.6437641220282124</v>
      </c>
      <c r="Q284">
        <f>1/G284</f>
        <v>5.9287933532416437</v>
      </c>
      <c r="R284">
        <f>1/H284</f>
        <v>11.201003111055519</v>
      </c>
      <c r="S284">
        <f>1/I284</f>
        <v>13.169845744466544</v>
      </c>
      <c r="V284" s="3">
        <f>L284/(SUM($L284:$R284))</f>
        <v>4.2314489653232396E-2</v>
      </c>
      <c r="W284" s="3">
        <f>M284/(SUM($L284:$R284))</f>
        <v>4.7450505380972598E-2</v>
      </c>
      <c r="X284" s="3">
        <f>N284/(SUM($L284:$R284))</f>
        <v>0.50769782705744171</v>
      </c>
      <c r="Y284" s="3">
        <f>O284/(SUM($L284:$R284))</f>
        <v>0.19108040438041271</v>
      </c>
      <c r="Z284" s="3">
        <f>P284/(SUM($L284:$R284))</f>
        <v>5.9093753340964075E-2</v>
      </c>
      <c r="AA284" s="3">
        <f>Q284/(SUM($L284:$R284))</f>
        <v>5.2734360460565614E-2</v>
      </c>
      <c r="AB284" s="3">
        <f>R284/(SUM($L284:$R284))</f>
        <v>9.962865972641094E-2</v>
      </c>
      <c r="AC284" s="3">
        <f t="shared" si="16"/>
        <v>0</v>
      </c>
    </row>
    <row r="285" spans="1:29" x14ac:dyDescent="0.35">
      <c r="A285" s="2">
        <v>41394</v>
      </c>
      <c r="B285" s="3">
        <f>STDEV(rets_1M!B250:B285)*SQRT(12)</f>
        <v>0.21274779210596617</v>
      </c>
      <c r="C285" s="3">
        <f>STDEV(rets_1M!C250:C285)*SQRT(12)</f>
        <v>0.19187879472878686</v>
      </c>
      <c r="D285" s="3">
        <f>STDEV(rets_1M!D250:D285)*SQRT(12)</f>
        <v>1.7536345301895257E-2</v>
      </c>
      <c r="E285" s="3">
        <f>STDEV(rets_1M!E250:E285)*SQRT(12)</f>
        <v>4.6368520138199837E-2</v>
      </c>
      <c r="F285" s="3">
        <f>STDEV(rets_1M!F250:F285)*SQRT(12)</f>
        <v>0.15056620065668452</v>
      </c>
      <c r="G285" s="3">
        <f>STDEV(rets_1M!G250:G285)*SQRT(12)</f>
        <v>0.16873063604463484</v>
      </c>
      <c r="H285" s="3">
        <f>STDEV(rets_1M!H250:H285)*SQRT(12)</f>
        <v>9.1471768904196074E-2</v>
      </c>
      <c r="I285" s="3">
        <f>STDEV(rets_1M!M250:M285)*SQRT(12)</f>
        <v>7.6403325037528197E-2</v>
      </c>
      <c r="L285">
        <f>1/B285</f>
        <v>4.7004013066416057</v>
      </c>
      <c r="M285">
        <f>1/C285</f>
        <v>5.2116233136311951</v>
      </c>
      <c r="N285">
        <f>1/D285</f>
        <v>57.024424575622611</v>
      </c>
      <c r="O285">
        <f>1/E285</f>
        <v>21.566355730558861</v>
      </c>
      <c r="P285">
        <f>1/F285</f>
        <v>6.641596823447534</v>
      </c>
      <c r="Q285">
        <f>1/G285</f>
        <v>5.9266060002018062</v>
      </c>
      <c r="R285">
        <f>1/H285</f>
        <v>10.932334773665092</v>
      </c>
      <c r="S285">
        <f>1/I285</f>
        <v>13.088435608120649</v>
      </c>
      <c r="V285" s="3">
        <f>L285/(SUM($L285:$R285))</f>
        <v>4.1966616359186908E-2</v>
      </c>
      <c r="W285" s="3">
        <f>M285/(SUM($L285:$R285))</f>
        <v>4.6530962346281894E-2</v>
      </c>
      <c r="X285" s="3">
        <f>N285/(SUM($L285:$R285))</f>
        <v>0.50913145349676703</v>
      </c>
      <c r="Y285" s="3">
        <f>O285/(SUM($L285:$R285))</f>
        <v>0.19255100110947293</v>
      </c>
      <c r="Z285" s="3">
        <f>P285/(SUM($L285:$R285))</f>
        <v>5.9298201944625831E-2</v>
      </c>
      <c r="AA285" s="3">
        <f>Q285/(SUM($L285:$R285))</f>
        <v>5.2914545822095413E-2</v>
      </c>
      <c r="AB285" s="3">
        <f>R285/(SUM($L285:$R285))</f>
        <v>9.7607218921570094E-2</v>
      </c>
      <c r="AC285" s="3">
        <f t="shared" si="16"/>
        <v>0</v>
      </c>
    </row>
    <row r="286" spans="1:29" x14ac:dyDescent="0.35">
      <c r="A286" s="2">
        <v>41425</v>
      </c>
      <c r="B286" s="3">
        <f>STDEV(rets_1M!B251:B286)*SQRT(12)</f>
        <v>0.19536939798110869</v>
      </c>
      <c r="C286" s="3">
        <f>STDEV(rets_1M!C251:C286)*SQRT(12)</f>
        <v>0.19470618130834508</v>
      </c>
      <c r="D286" s="3">
        <f>STDEV(rets_1M!D251:D286)*SQRT(12)</f>
        <v>2.002416837358666E-2</v>
      </c>
      <c r="E286" s="3">
        <f>STDEV(rets_1M!E251:E286)*SQRT(12)</f>
        <v>4.81995894828319E-2</v>
      </c>
      <c r="F286" s="3">
        <f>STDEV(rets_1M!F251:F286)*SQRT(12)</f>
        <v>0.140689602033651</v>
      </c>
      <c r="G286" s="3">
        <f>STDEV(rets_1M!G251:G286)*SQRT(12)</f>
        <v>0.16141230794606926</v>
      </c>
      <c r="H286" s="3">
        <f>STDEV(rets_1M!H251:H286)*SQRT(12)</f>
        <v>9.124566693417617E-2</v>
      </c>
      <c r="I286" s="3">
        <f>STDEV(rets_1M!M251:M286)*SQRT(12)</f>
        <v>7.1248617379854523E-2</v>
      </c>
      <c r="L286">
        <f>1/B286</f>
        <v>5.1185088879513021</v>
      </c>
      <c r="M286">
        <f>1/C286</f>
        <v>5.135943775798042</v>
      </c>
      <c r="N286">
        <f>1/D286</f>
        <v>49.93965199169385</v>
      </c>
      <c r="O286">
        <f>1/E286</f>
        <v>20.747064668594071</v>
      </c>
      <c r="P286">
        <f>1/F286</f>
        <v>7.1078458219024165</v>
      </c>
      <c r="Q286">
        <f>1/G286</f>
        <v>6.195314426295905</v>
      </c>
      <c r="R286">
        <f>1/H286</f>
        <v>10.959424525017624</v>
      </c>
      <c r="S286">
        <f>1/I286</f>
        <v>14.035360078197799</v>
      </c>
      <c r="V286" s="3">
        <f>L286/(SUM($L286:$R286))</f>
        <v>4.8653291243006526E-2</v>
      </c>
      <c r="W286" s="3">
        <f>M286/(SUM($L286:$R286))</f>
        <v>4.8819016202123693E-2</v>
      </c>
      <c r="X286" s="3">
        <f>N286/(SUM($L286:$R286))</f>
        <v>0.47469458119838831</v>
      </c>
      <c r="Y286" s="3">
        <f>O286/(SUM($L286:$R286))</f>
        <v>0.19720840616975432</v>
      </c>
      <c r="Z286" s="3">
        <f>P286/(SUM($L286:$R286))</f>
        <v>6.7562663356402E-2</v>
      </c>
      <c r="AA286" s="3">
        <f>Q286/(SUM($L286:$R286))</f>
        <v>5.8888720079026714E-2</v>
      </c>
      <c r="AB286" s="3">
        <f>R286/(SUM($L286:$R286))</f>
        <v>0.10417332175129827</v>
      </c>
      <c r="AC286" s="3">
        <f t="shared" si="16"/>
        <v>0</v>
      </c>
    </row>
    <row r="287" spans="1:29" x14ac:dyDescent="0.35">
      <c r="A287" s="2">
        <v>41455</v>
      </c>
      <c r="B287" s="3">
        <f>STDEV(rets_1M!B252:B287)*SQRT(12)</f>
        <v>0.19594554565817809</v>
      </c>
      <c r="C287" s="3">
        <f>STDEV(rets_1M!C252:C287)*SQRT(12)</f>
        <v>0.20741215276501662</v>
      </c>
      <c r="D287" s="3">
        <f>STDEV(rets_1M!D252:D287)*SQRT(12)</f>
        <v>1.9158461464443697E-2</v>
      </c>
      <c r="E287" s="3">
        <f>STDEV(rets_1M!E252:E287)*SQRT(12)</f>
        <v>4.9139474359900237E-2</v>
      </c>
      <c r="F287" s="3">
        <f>STDEV(rets_1M!F252:F287)*SQRT(12)</f>
        <v>0.13609610696881347</v>
      </c>
      <c r="G287" s="3">
        <f>STDEV(rets_1M!G252:G287)*SQRT(12)</f>
        <v>0.15689284707988957</v>
      </c>
      <c r="H287" s="3">
        <f>STDEV(rets_1M!H252:H287)*SQRT(12)</f>
        <v>9.022862092958818E-2</v>
      </c>
      <c r="I287" s="3">
        <f>STDEV(rets_1M!M252:M287)*SQRT(12)</f>
        <v>7.0774137399969725E-2</v>
      </c>
      <c r="L287">
        <f>1/B287</f>
        <v>5.1034587014520554</v>
      </c>
      <c r="M287">
        <f>1/C287</f>
        <v>4.8213182625462148</v>
      </c>
      <c r="N287">
        <f>1/D287</f>
        <v>52.196258131473968</v>
      </c>
      <c r="O287">
        <f>1/E287</f>
        <v>20.350238032176424</v>
      </c>
      <c r="P287">
        <f>1/F287</f>
        <v>7.3477487510289388</v>
      </c>
      <c r="Q287">
        <f>1/G287</f>
        <v>6.3737768713624128</v>
      </c>
      <c r="R287">
        <f>1/H287</f>
        <v>11.082957820893341</v>
      </c>
      <c r="S287">
        <f>1/I287</f>
        <v>14.129455147558291</v>
      </c>
      <c r="V287" s="3">
        <f>L287/(SUM($L287:$R287))</f>
        <v>4.7573271581426914E-2</v>
      </c>
      <c r="W287" s="3">
        <f>M287/(SUM($L287:$R287))</f>
        <v>4.4943223116382693E-2</v>
      </c>
      <c r="X287" s="3">
        <f>N287/(SUM($L287:$R287))</f>
        <v>0.48656154754742303</v>
      </c>
      <c r="Y287" s="3">
        <f>O287/(SUM($L287:$R287))</f>
        <v>0.18970025178727451</v>
      </c>
      <c r="Z287" s="3">
        <f>P287/(SUM($L287:$R287))</f>
        <v>6.849402871533633E-2</v>
      </c>
      <c r="AA287" s="3">
        <f>Q287/(SUM($L287:$R287))</f>
        <v>5.9414886224996376E-2</v>
      </c>
      <c r="AB287" s="3">
        <f>R287/(SUM($L287:$R287))</f>
        <v>0.10331279102716016</v>
      </c>
      <c r="AC287" s="3">
        <f t="shared" si="16"/>
        <v>0</v>
      </c>
    </row>
    <row r="288" spans="1:29" x14ac:dyDescent="0.35">
      <c r="A288" s="2">
        <v>41486</v>
      </c>
      <c r="B288" s="3">
        <f>STDEV(rets_1M!B253:B288)*SQRT(12)</f>
        <v>0.19670616216597833</v>
      </c>
      <c r="C288" s="3">
        <f>STDEV(rets_1M!C253:C288)*SQRT(12)</f>
        <v>0.20880341681715806</v>
      </c>
      <c r="D288" s="3">
        <f>STDEV(rets_1M!D253:D288)*SQRT(12)</f>
        <v>1.9402943196605561E-2</v>
      </c>
      <c r="E288" s="3">
        <f>STDEV(rets_1M!E253:E288)*SQRT(12)</f>
        <v>4.902575964859561E-2</v>
      </c>
      <c r="F288" s="3">
        <f>STDEV(rets_1M!F253:F288)*SQRT(12)</f>
        <v>0.13385667580779059</v>
      </c>
      <c r="G288" s="3">
        <f>STDEV(rets_1M!G253:G288)*SQRT(12)</f>
        <v>0.15589734085459556</v>
      </c>
      <c r="H288" s="3">
        <f>STDEV(rets_1M!H253:H288)*SQRT(12)</f>
        <v>8.9465582192491649E-2</v>
      </c>
      <c r="I288" s="3">
        <f>STDEV(rets_1M!M253:M288)*SQRT(12)</f>
        <v>6.9887848583100917E-2</v>
      </c>
      <c r="L288">
        <f>1/B288</f>
        <v>5.0837248258456276</v>
      </c>
      <c r="M288">
        <f>1/C288</f>
        <v>4.7891936599661369</v>
      </c>
      <c r="N288">
        <f>1/D288</f>
        <v>51.538572775646976</v>
      </c>
      <c r="O288">
        <f>1/E288</f>
        <v>20.39744018588901</v>
      </c>
      <c r="P288">
        <f>1/F288</f>
        <v>7.4706770802820053</v>
      </c>
      <c r="Q288">
        <f>1/G288</f>
        <v>6.414477594795498</v>
      </c>
      <c r="R288">
        <f>1/H288</f>
        <v>11.177482731274559</v>
      </c>
      <c r="S288">
        <f>1/I288</f>
        <v>14.308639059205536</v>
      </c>
      <c r="V288" s="3">
        <f>L288/(SUM($L288:$R288))</f>
        <v>4.7568543068783005E-2</v>
      </c>
      <c r="W288" s="3">
        <f>M288/(SUM($L288:$R288))</f>
        <v>4.4812607425294089E-2</v>
      </c>
      <c r="X288" s="3">
        <f>N288/(SUM($L288:$R288))</f>
        <v>0.48224774211184185</v>
      </c>
      <c r="Y288" s="3">
        <f>O288/(SUM($L288:$R288))</f>
        <v>0.1908593689104702</v>
      </c>
      <c r="Z288" s="3">
        <f>P288/(SUM($L288:$R288))</f>
        <v>6.9903316292744558E-2</v>
      </c>
      <c r="AA288" s="3">
        <f>Q288/(SUM($L288:$R288))</f>
        <v>6.0020430724438023E-2</v>
      </c>
      <c r="AB288" s="3">
        <f>R288/(SUM($L288:$R288))</f>
        <v>0.10458799146642828</v>
      </c>
      <c r="AC288" s="3">
        <f t="shared" si="16"/>
        <v>0</v>
      </c>
    </row>
    <row r="289" spans="1:29" x14ac:dyDescent="0.35">
      <c r="A289" s="2">
        <v>41517</v>
      </c>
      <c r="B289" s="3">
        <f>STDEV(rets_1M!B254:B289)*SQRT(12)</f>
        <v>0.19754118037048488</v>
      </c>
      <c r="C289" s="3">
        <f>STDEV(rets_1M!C254:C289)*SQRT(12)</f>
        <v>0.20945905837658732</v>
      </c>
      <c r="D289" s="3">
        <f>STDEV(rets_1M!D254:D289)*SQRT(12)</f>
        <v>1.9114094026745489E-2</v>
      </c>
      <c r="E289" s="3">
        <f>STDEV(rets_1M!E254:E289)*SQRT(12)</f>
        <v>4.8189482674167353E-2</v>
      </c>
      <c r="F289" s="3">
        <f>STDEV(rets_1M!F254:F289)*SQRT(12)</f>
        <v>0.13168812186145493</v>
      </c>
      <c r="G289" s="3">
        <f>STDEV(rets_1M!G254:G289)*SQRT(12)</f>
        <v>0.15120030285509439</v>
      </c>
      <c r="H289" s="3">
        <f>STDEV(rets_1M!H254:H289)*SQRT(12)</f>
        <v>8.7070343203616174E-2</v>
      </c>
      <c r="I289" s="3">
        <f>STDEV(rets_1M!M254:M289)*SQRT(12)</f>
        <v>6.9994781684254603E-2</v>
      </c>
      <c r="L289">
        <f>1/B289</f>
        <v>5.0622356215778312</v>
      </c>
      <c r="M289">
        <f>1/C289</f>
        <v>4.7742026902560397</v>
      </c>
      <c r="N289">
        <f>1/D289</f>
        <v>52.317415546912407</v>
      </c>
      <c r="O289">
        <f>1/E289</f>
        <v>20.751415962721342</v>
      </c>
      <c r="P289">
        <f>1/F289</f>
        <v>7.5936993091303222</v>
      </c>
      <c r="Q289">
        <f>1/G289</f>
        <v>6.6137433663632841</v>
      </c>
      <c r="R289">
        <f>1/H289</f>
        <v>11.484966788995823</v>
      </c>
      <c r="S289">
        <f>1/I289</f>
        <v>14.286779327507368</v>
      </c>
      <c r="V289" s="3">
        <f>L289/(SUM($L289:$R289))</f>
        <v>4.6614583800157115E-2</v>
      </c>
      <c r="W289" s="3">
        <f>M289/(SUM($L289:$R289))</f>
        <v>4.3962290185637513E-2</v>
      </c>
      <c r="X289" s="3">
        <f>N289/(SUM($L289:$R289))</f>
        <v>0.48175445268173117</v>
      </c>
      <c r="Y289" s="3">
        <f>O289/(SUM($L289:$R289))</f>
        <v>0.19108526166640419</v>
      </c>
      <c r="Z289" s="3">
        <f>P289/(SUM($L289:$R289))</f>
        <v>6.9925060637205314E-2</v>
      </c>
      <c r="AA289" s="3">
        <f>Q289/(SUM($L289:$R289))</f>
        <v>6.0901332421184798E-2</v>
      </c>
      <c r="AB289" s="3">
        <f>R289/(SUM($L289:$R289))</f>
        <v>0.10575701860768</v>
      </c>
      <c r="AC289" s="3">
        <f t="shared" si="16"/>
        <v>0</v>
      </c>
    </row>
    <row r="290" spans="1:29" x14ac:dyDescent="0.35">
      <c r="A290" s="2">
        <v>41547</v>
      </c>
      <c r="B290" s="3">
        <f>STDEV(rets_1M!B255:B290)*SQRT(12)</f>
        <v>0.19630997382662904</v>
      </c>
      <c r="C290" s="3">
        <f>STDEV(rets_1M!C255:C290)*SQRT(12)</f>
        <v>0.210082222245558</v>
      </c>
      <c r="D290" s="3">
        <f>STDEV(rets_1M!D255:D290)*SQRT(12)</f>
        <v>1.9190008169456513E-2</v>
      </c>
      <c r="E290" s="3">
        <f>STDEV(rets_1M!E255:E290)*SQRT(12)</f>
        <v>4.8931819400569732E-2</v>
      </c>
      <c r="F290" s="3">
        <f>STDEV(rets_1M!F255:F290)*SQRT(12)</f>
        <v>0.12443235282870925</v>
      </c>
      <c r="G290" s="3">
        <f>STDEV(rets_1M!G255:G290)*SQRT(12)</f>
        <v>0.13643461746151328</v>
      </c>
      <c r="H290" s="3">
        <f>STDEV(rets_1M!H255:H290)*SQRT(12)</f>
        <v>8.6938940888859256E-2</v>
      </c>
      <c r="I290" s="3">
        <f>STDEV(rets_1M!M255:M290)*SQRT(12)</f>
        <v>6.8097713282898681E-2</v>
      </c>
      <c r="L290">
        <f>1/B290</f>
        <v>5.0939846840545604</v>
      </c>
      <c r="M290">
        <f>1/C290</f>
        <v>4.7600410416029106</v>
      </c>
      <c r="N290">
        <f>1/D290</f>
        <v>52.110452021153122</v>
      </c>
      <c r="O290">
        <f>1/E290</f>
        <v>20.436599583876429</v>
      </c>
      <c r="P290">
        <f>1/F290</f>
        <v>8.0364951499115129</v>
      </c>
      <c r="Q290">
        <f>1/G290</f>
        <v>7.3295181135542018</v>
      </c>
      <c r="R290">
        <f>1/H290</f>
        <v>11.502325537625044</v>
      </c>
      <c r="S290">
        <f>1/I290</f>
        <v>14.684780909539427</v>
      </c>
      <c r="V290" s="3">
        <f>L290/(SUM($L290:$R290))</f>
        <v>4.6618576948478131E-2</v>
      </c>
      <c r="W290" s="3">
        <f>M290/(SUM($L290:$R290))</f>
        <v>4.3562427714103923E-2</v>
      </c>
      <c r="X290" s="3">
        <f>N290/(SUM($L290:$R290))</f>
        <v>0.47689878710716688</v>
      </c>
      <c r="Y290" s="3">
        <f>O290/(SUM($L290:$R290))</f>
        <v>0.18702945716512387</v>
      </c>
      <c r="Z290" s="3">
        <f>P290/(SUM($L290:$R290))</f>
        <v>7.3547525322360863E-2</v>
      </c>
      <c r="AA290" s="3">
        <f>Q290/(SUM($L290:$R290))</f>
        <v>6.7077489502779794E-2</v>
      </c>
      <c r="AB290" s="3">
        <f>R290/(SUM($L290:$R290))</f>
        <v>0.10526573623998647</v>
      </c>
      <c r="AC290" s="3">
        <f t="shared" si="16"/>
        <v>0</v>
      </c>
    </row>
    <row r="291" spans="1:29" x14ac:dyDescent="0.35">
      <c r="A291" s="2">
        <v>41578</v>
      </c>
      <c r="B291" s="3">
        <f>STDEV(rets_1M!B256:B291)*SQRT(12)</f>
        <v>0.19622947302220117</v>
      </c>
      <c r="C291" s="3">
        <f>STDEV(rets_1M!C256:C291)*SQRT(12)</f>
        <v>0.20905299751737616</v>
      </c>
      <c r="D291" s="3">
        <f>STDEV(rets_1M!D256:D291)*SQRT(12)</f>
        <v>1.9362787087748221E-2</v>
      </c>
      <c r="E291" s="3">
        <f>STDEV(rets_1M!E256:E291)*SQRT(12)</f>
        <v>4.9014803132922252E-2</v>
      </c>
      <c r="F291" s="3">
        <f>STDEV(rets_1M!F256:F291)*SQRT(12)</f>
        <v>0.12507152459598145</v>
      </c>
      <c r="G291" s="3">
        <f>STDEV(rets_1M!G256:G291)*SQRT(12)</f>
        <v>0.13499076848328864</v>
      </c>
      <c r="H291" s="3">
        <f>STDEV(rets_1M!H256:H291)*SQRT(12)</f>
        <v>8.3472726169734876E-2</v>
      </c>
      <c r="I291" s="3">
        <f>STDEV(rets_1M!M256:M291)*SQRT(12)</f>
        <v>6.8926305466433122E-2</v>
      </c>
      <c r="L291">
        <f>1/B291</f>
        <v>5.0960744306073797</v>
      </c>
      <c r="M291">
        <f>1/C291</f>
        <v>4.7834760174480708</v>
      </c>
      <c r="N291">
        <f>1/D291</f>
        <v>51.645457622820672</v>
      </c>
      <c r="O291">
        <f>1/E291</f>
        <v>20.40199972420822</v>
      </c>
      <c r="P291">
        <f>1/F291</f>
        <v>7.9954250436324337</v>
      </c>
      <c r="Q291">
        <f>1/G291</f>
        <v>7.4079139724565408</v>
      </c>
      <c r="R291">
        <f>1/H291</f>
        <v>11.979960951156462</v>
      </c>
      <c r="S291">
        <f>1/I291</f>
        <v>14.508248965803</v>
      </c>
      <c r="V291" s="3">
        <f>L291/(SUM($L291:$R291))</f>
        <v>4.6620255078666739E-2</v>
      </c>
      <c r="W291" s="3">
        <f>M291/(SUM($L291:$R291))</f>
        <v>4.3760520991749867E-2</v>
      </c>
      <c r="X291" s="3">
        <f>N291/(SUM($L291:$R291))</f>
        <v>0.47246649177049144</v>
      </c>
      <c r="Y291" s="3">
        <f>O291/(SUM($L291:$R291))</f>
        <v>0.18664296297260174</v>
      </c>
      <c r="Z291" s="3">
        <f>P291/(SUM($L291:$R291))</f>
        <v>7.31442917626456E-2</v>
      </c>
      <c r="AA291" s="3">
        <f>Q291/(SUM($L291:$R291))</f>
        <v>6.7769582979890164E-2</v>
      </c>
      <c r="AB291" s="3">
        <f>R291/(SUM($L291:$R291))</f>
        <v>0.10959589444395439</v>
      </c>
      <c r="AC291" s="3">
        <f t="shared" si="16"/>
        <v>0</v>
      </c>
    </row>
    <row r="292" spans="1:29" x14ac:dyDescent="0.35">
      <c r="A292" s="2">
        <v>41608</v>
      </c>
      <c r="B292" s="3">
        <f>STDEV(rets_1M!B257:B292)*SQRT(12)</f>
        <v>0.19562322428493739</v>
      </c>
      <c r="C292" s="3">
        <f>STDEV(rets_1M!C257:C292)*SQRT(12)</f>
        <v>0.21124866874413398</v>
      </c>
      <c r="D292" s="3">
        <f>STDEV(rets_1M!D257:D292)*SQRT(12)</f>
        <v>1.6285978043729561E-2</v>
      </c>
      <c r="E292" s="3">
        <f>STDEV(rets_1M!E257:E292)*SQRT(12)</f>
        <v>4.8696686045681267E-2</v>
      </c>
      <c r="F292" s="3">
        <f>STDEV(rets_1M!F257:F292)*SQRT(12)</f>
        <v>0.12519842318850277</v>
      </c>
      <c r="G292" s="3">
        <f>STDEV(rets_1M!G257:G292)*SQRT(12)</f>
        <v>0.13515072797464539</v>
      </c>
      <c r="H292" s="3">
        <f>STDEV(rets_1M!H257:H292)*SQRT(12)</f>
        <v>8.3897888010764032E-2</v>
      </c>
      <c r="I292" s="3">
        <f>STDEV(rets_1M!M257:M292)*SQRT(12)</f>
        <v>6.8413147642619923E-2</v>
      </c>
      <c r="L292">
        <f>1/B292</f>
        <v>5.1118674873870695</v>
      </c>
      <c r="M292">
        <f>1/C292</f>
        <v>4.7337576418585989</v>
      </c>
      <c r="N292">
        <f>1/D292</f>
        <v>61.402514317217857</v>
      </c>
      <c r="O292">
        <f>1/E292</f>
        <v>20.535278295157958</v>
      </c>
      <c r="P292">
        <f>1/F292</f>
        <v>7.9873210423294854</v>
      </c>
      <c r="Q292">
        <f>1/G292</f>
        <v>7.3991462346218544</v>
      </c>
      <c r="R292">
        <f>1/H292</f>
        <v>11.919251171992563</v>
      </c>
      <c r="S292">
        <f>1/I292</f>
        <v>14.617073390978161</v>
      </c>
      <c r="V292" s="3">
        <f>L292/(SUM($L292:$R292))</f>
        <v>4.2924717156459208E-2</v>
      </c>
      <c r="W292" s="3">
        <f>M292/(SUM($L292:$R292))</f>
        <v>3.9749701721605246E-2</v>
      </c>
      <c r="X292" s="3">
        <f>N292/(SUM($L292:$R292))</f>
        <v>0.51560130740189503</v>
      </c>
      <c r="Y292" s="3">
        <f>O292/(SUM($L292:$R292))</f>
        <v>0.17243620158851086</v>
      </c>
      <c r="Z292" s="3">
        <f>P292/(SUM($L292:$R292))</f>
        <v>6.7070106458310727E-2</v>
      </c>
      <c r="AA292" s="3">
        <f>Q292/(SUM($L292:$R292))</f>
        <v>6.2131160501339142E-2</v>
      </c>
      <c r="AB292" s="3">
        <f>R292/(SUM($L292:$R292))</f>
        <v>0.10008680517187966</v>
      </c>
      <c r="AC292" s="3">
        <f t="shared" si="16"/>
        <v>0</v>
      </c>
    </row>
    <row r="293" spans="1:29" x14ac:dyDescent="0.35">
      <c r="A293" s="2">
        <v>41639</v>
      </c>
      <c r="B293" s="3">
        <f>STDEV(rets_1M!B258:B293)*SQRT(12)</f>
        <v>0.19488984165562193</v>
      </c>
      <c r="C293" s="3">
        <f>STDEV(rets_1M!C258:C293)*SQRT(12)</f>
        <v>0.21166128568844755</v>
      </c>
      <c r="D293" s="3">
        <f>STDEV(rets_1M!D258:D293)*SQRT(12)</f>
        <v>1.7133820459403034E-2</v>
      </c>
      <c r="E293" s="3">
        <f>STDEV(rets_1M!E258:E293)*SQRT(12)</f>
        <v>4.6544517055974871E-2</v>
      </c>
      <c r="F293" s="3">
        <f>STDEV(rets_1M!F258:F293)*SQRT(12)</f>
        <v>0.12141675760260401</v>
      </c>
      <c r="G293" s="3">
        <f>STDEV(rets_1M!G258:G293)*SQRT(12)</f>
        <v>0.13406020937757929</v>
      </c>
      <c r="H293" s="3">
        <f>STDEV(rets_1M!H258:H293)*SQRT(12)</f>
        <v>8.1608058901166874E-2</v>
      </c>
      <c r="I293" s="3">
        <f>STDEV(rets_1M!M258:M293)*SQRT(12)</f>
        <v>6.6875739598801456E-2</v>
      </c>
      <c r="L293">
        <f>1/B293</f>
        <v>5.1311037635662897</v>
      </c>
      <c r="M293">
        <f>1/C293</f>
        <v>4.7245295555463018</v>
      </c>
      <c r="N293">
        <f>1/D293</f>
        <v>58.36409937698398</v>
      </c>
      <c r="O293">
        <f>1/E293</f>
        <v>21.484807733580965</v>
      </c>
      <c r="P293">
        <f>1/F293</f>
        <v>8.2360954100997432</v>
      </c>
      <c r="Q293">
        <f>1/G293</f>
        <v>7.459334911103336</v>
      </c>
      <c r="R293">
        <f>1/H293</f>
        <v>12.253691773395452</v>
      </c>
      <c r="S293">
        <f>1/I293</f>
        <v>14.953105655341746</v>
      </c>
      <c r="V293" s="3">
        <f>L293/(SUM($L293:$R293))</f>
        <v>4.3611933988944564E-2</v>
      </c>
      <c r="W293" s="3">
        <f>M293/(SUM($L293:$R293))</f>
        <v>4.0156247193507175E-2</v>
      </c>
      <c r="X293" s="3">
        <f>N293/(SUM($L293:$R293))</f>
        <v>0.49606699974122281</v>
      </c>
      <c r="Y293" s="3">
        <f>O293/(SUM($L293:$R293))</f>
        <v>0.18261061553564381</v>
      </c>
      <c r="Z293" s="3">
        <f>P293/(SUM($L293:$R293))</f>
        <v>7.0002881622153901E-2</v>
      </c>
      <c r="AA293" s="3">
        <f>Q293/(SUM($L293:$R293))</f>
        <v>6.3400787965816302E-2</v>
      </c>
      <c r="AB293" s="3">
        <f>R293/(SUM($L293:$R293))</f>
        <v>0.10415053395271129</v>
      </c>
      <c r="AC293" s="3">
        <f t="shared" si="16"/>
        <v>0</v>
      </c>
    </row>
    <row r="294" spans="1:29" x14ac:dyDescent="0.35">
      <c r="A294" s="2">
        <v>41670</v>
      </c>
      <c r="B294" s="3">
        <f>STDEV(rets_1M!B259:B294)*SQRT(12)</f>
        <v>0.19016481318235789</v>
      </c>
      <c r="C294" s="3">
        <f>STDEV(rets_1M!C259:C294)*SQRT(12)</f>
        <v>0.20957505215034891</v>
      </c>
      <c r="D294" s="3">
        <f>STDEV(rets_1M!D259:D294)*SQRT(12)</f>
        <v>1.7437305443730976E-2</v>
      </c>
      <c r="E294" s="3">
        <f>STDEV(rets_1M!E259:E294)*SQRT(12)</f>
        <v>4.7785459714833993E-2</v>
      </c>
      <c r="F294" s="3">
        <f>STDEV(rets_1M!F259:F294)*SQRT(12)</f>
        <v>0.12430408456744022</v>
      </c>
      <c r="G294" s="3">
        <f>STDEV(rets_1M!G259:G294)*SQRT(12)</f>
        <v>0.13521209677621474</v>
      </c>
      <c r="H294" s="3">
        <f>STDEV(rets_1M!H259:H294)*SQRT(12)</f>
        <v>8.4409161032754962E-2</v>
      </c>
      <c r="I294" s="3">
        <f>STDEV(rets_1M!M259:M294)*SQRT(12)</f>
        <v>6.7902171361508473E-2</v>
      </c>
      <c r="L294">
        <f>1/B294</f>
        <v>5.2585963894437899</v>
      </c>
      <c r="M294">
        <f>1/C294</f>
        <v>4.7715603061503762</v>
      </c>
      <c r="N294">
        <f>1/D294</f>
        <v>57.34831010599278</v>
      </c>
      <c r="O294">
        <f>1/E294</f>
        <v>20.926867837363737</v>
      </c>
      <c r="P294">
        <f>1/F294</f>
        <v>8.0447879366140835</v>
      </c>
      <c r="Q294">
        <f>1/G294</f>
        <v>7.3957879793482411</v>
      </c>
      <c r="R294">
        <f>1/H294</f>
        <v>11.847055316803234</v>
      </c>
      <c r="S294">
        <f>1/I294</f>
        <v>14.72706954651037</v>
      </c>
      <c r="V294" s="3">
        <f>L294/(SUM($L294:$R294))</f>
        <v>4.5492356302023779E-2</v>
      </c>
      <c r="W294" s="3">
        <f>M294/(SUM($L294:$R294))</f>
        <v>4.127898501579931E-2</v>
      </c>
      <c r="X294" s="3">
        <f>N294/(SUM($L294:$R294))</f>
        <v>0.49612283648502697</v>
      </c>
      <c r="Y294" s="3">
        <f>O294/(SUM($L294:$R294))</f>
        <v>0.18103928452349027</v>
      </c>
      <c r="Z294" s="3">
        <f>P294/(SUM($L294:$R294))</f>
        <v>6.9595825973892717E-2</v>
      </c>
      <c r="AA294" s="3">
        <f>Q294/(SUM($L294:$R294))</f>
        <v>6.3981297854715499E-2</v>
      </c>
      <c r="AB294" s="3">
        <f>R294/(SUM($L294:$R294))</f>
        <v>0.10248941384505143</v>
      </c>
      <c r="AC294" s="3">
        <f t="shared" si="16"/>
        <v>0</v>
      </c>
    </row>
    <row r="295" spans="1:29" x14ac:dyDescent="0.35">
      <c r="A295" s="2">
        <v>41698</v>
      </c>
      <c r="B295" s="3">
        <f>STDEV(rets_1M!B260:B295)*SQRT(12)</f>
        <v>0.17998093786334415</v>
      </c>
      <c r="C295" s="3">
        <f>STDEV(rets_1M!C260:C295)*SQRT(12)</f>
        <v>0.21053318543727156</v>
      </c>
      <c r="D295" s="3">
        <f>STDEV(rets_1M!D260:D295)*SQRT(12)</f>
        <v>1.7147745126270243E-2</v>
      </c>
      <c r="E295" s="3">
        <f>STDEV(rets_1M!E260:E295)*SQRT(12)</f>
        <v>4.7580884810922285E-2</v>
      </c>
      <c r="F295" s="3">
        <f>STDEV(rets_1M!F260:F295)*SQRT(12)</f>
        <v>0.12520976553644309</v>
      </c>
      <c r="G295" s="3">
        <f>STDEV(rets_1M!G260:G295)*SQRT(12)</f>
        <v>0.1366440454585072</v>
      </c>
      <c r="H295" s="3">
        <f>STDEV(rets_1M!H260:H295)*SQRT(12)</f>
        <v>8.4392760791878907E-2</v>
      </c>
      <c r="I295" s="3">
        <f>STDEV(rets_1M!M260:M295)*SQRT(12)</f>
        <v>6.8633361079558447E-2</v>
      </c>
      <c r="L295">
        <f>1/B295</f>
        <v>5.556143955418654</v>
      </c>
      <c r="M295">
        <f>1/C295</f>
        <v>4.7498450086290571</v>
      </c>
      <c r="N295">
        <f>1/D295</f>
        <v>58.316705353172409</v>
      </c>
      <c r="O295">
        <f>1/E295</f>
        <v>21.016843296920953</v>
      </c>
      <c r="P295">
        <f>1/F295</f>
        <v>7.9865974967339408</v>
      </c>
      <c r="Q295">
        <f>1/G295</f>
        <v>7.3182845007589892</v>
      </c>
      <c r="R295">
        <f>1/H295</f>
        <v>11.849357582531294</v>
      </c>
      <c r="S295">
        <f>1/I295</f>
        <v>14.570173808635419</v>
      </c>
      <c r="V295" s="3">
        <f>L295/(SUM($L295:$R295))</f>
        <v>4.7572260174287985E-2</v>
      </c>
      <c r="W295" s="3">
        <f>M295/(SUM($L295:$R295))</f>
        <v>4.0668647960007465E-2</v>
      </c>
      <c r="X295" s="3">
        <f>N295/(SUM($L295:$R295))</f>
        <v>0.49931346304711988</v>
      </c>
      <c r="Y295" s="3">
        <f>O295/(SUM($L295:$R295))</f>
        <v>0.17994831404400283</v>
      </c>
      <c r="Z295" s="3">
        <f>P295/(SUM($L295:$R295))</f>
        <v>6.8382046446331807E-2</v>
      </c>
      <c r="AA295" s="3">
        <f>Q295/(SUM($L295:$R295))</f>
        <v>6.2659883741859074E-2</v>
      </c>
      <c r="AB295" s="3">
        <f>R295/(SUM($L295:$R295))</f>
        <v>0.10145538458639092</v>
      </c>
      <c r="AC295" s="3">
        <f t="shared" si="16"/>
        <v>0</v>
      </c>
    </row>
    <row r="296" spans="1:29" x14ac:dyDescent="0.35">
      <c r="A296" s="2">
        <v>41729</v>
      </c>
      <c r="B296" s="3">
        <f>STDEV(rets_1M!B261:B296)*SQRT(12)</f>
        <v>0.17786510999215396</v>
      </c>
      <c r="C296" s="3">
        <f>STDEV(rets_1M!C261:C296)*SQRT(12)</f>
        <v>0.210777754698626</v>
      </c>
      <c r="D296" s="3">
        <f>STDEV(rets_1M!D261:D296)*SQRT(12)</f>
        <v>1.7085439769934332E-2</v>
      </c>
      <c r="E296" s="3">
        <f>STDEV(rets_1M!E261:E296)*SQRT(12)</f>
        <v>4.8050207792853683E-2</v>
      </c>
      <c r="F296" s="3">
        <f>STDEV(rets_1M!F261:F296)*SQRT(12)</f>
        <v>0.12504285415465774</v>
      </c>
      <c r="G296" s="3">
        <f>STDEV(rets_1M!G261:G296)*SQRT(12)</f>
        <v>0.13834136634557312</v>
      </c>
      <c r="H296" s="3">
        <f>STDEV(rets_1M!H261:H296)*SQRT(12)</f>
        <v>8.4346868003887215E-2</v>
      </c>
      <c r="I296" s="3">
        <f>STDEV(rets_1M!M261:M296)*SQRT(12)</f>
        <v>6.8120457238382906E-2</v>
      </c>
      <c r="L296">
        <f>1/B296</f>
        <v>5.6222381109151325</v>
      </c>
      <c r="M296">
        <f>1/C296</f>
        <v>4.7443336770989841</v>
      </c>
      <c r="N296">
        <f>1/D296</f>
        <v>58.529368483667859</v>
      </c>
      <c r="O296">
        <f>1/E296</f>
        <v>20.811564526651768</v>
      </c>
      <c r="P296">
        <f>1/F296</f>
        <v>7.9972582740566853</v>
      </c>
      <c r="Q296">
        <f>1/G296</f>
        <v>7.2284959041247729</v>
      </c>
      <c r="R296">
        <f>1/H296</f>
        <v>11.855804769821612</v>
      </c>
      <c r="S296">
        <f>1/I296</f>
        <v>14.679877977045399</v>
      </c>
      <c r="V296" s="3">
        <f>L296/(SUM($L296:$R296))</f>
        <v>4.8140107734115457E-2</v>
      </c>
      <c r="W296" s="3">
        <f>M296/(SUM($L296:$R296))</f>
        <v>4.0623098815173043E-2</v>
      </c>
      <c r="X296" s="3">
        <f>N296/(SUM($L296:$R296))</f>
        <v>0.50115453113651387</v>
      </c>
      <c r="Y296" s="3">
        <f>O296/(SUM($L296:$R296))</f>
        <v>0.17819788821883195</v>
      </c>
      <c r="Z296" s="3">
        <f>P296/(SUM($L296:$R296))</f>
        <v>6.8476088578178412E-2</v>
      </c>
      <c r="AA296" s="3">
        <f>Q296/(SUM($L296:$R296))</f>
        <v>6.1893602639241124E-2</v>
      </c>
      <c r="AB296" s="3">
        <f>R296/(SUM($L296:$R296))</f>
        <v>0.10151468287794609</v>
      </c>
      <c r="AC296" s="3">
        <f t="shared" si="16"/>
        <v>0</v>
      </c>
    </row>
    <row r="297" spans="1:29" x14ac:dyDescent="0.35">
      <c r="A297" s="2">
        <v>41759</v>
      </c>
      <c r="B297" s="3">
        <f>STDEV(rets_1M!B262:B297)*SQRT(12)</f>
        <v>0.17571676172869916</v>
      </c>
      <c r="C297" s="3">
        <f>STDEV(rets_1M!C262:C297)*SQRT(12)</f>
        <v>0.20511127222814815</v>
      </c>
      <c r="D297" s="3">
        <f>STDEV(rets_1M!D262:D297)*SQRT(12)</f>
        <v>1.705745294130304E-2</v>
      </c>
      <c r="E297" s="3">
        <f>STDEV(rets_1M!E262:E297)*SQRT(12)</f>
        <v>4.7382697370314322E-2</v>
      </c>
      <c r="F297" s="3">
        <f>STDEV(rets_1M!F262:F297)*SQRT(12)</f>
        <v>0.12461997049705904</v>
      </c>
      <c r="G297" s="3">
        <f>STDEV(rets_1M!G262:G297)*SQRT(12)</f>
        <v>0.13841180827637989</v>
      </c>
      <c r="H297" s="3">
        <f>STDEV(rets_1M!H262:H297)*SQRT(12)</f>
        <v>8.3641326628061077E-2</v>
      </c>
      <c r="I297" s="3">
        <f>STDEV(rets_1M!M262:M297)*SQRT(12)</f>
        <v>6.790061645253441E-2</v>
      </c>
      <c r="L297">
        <f>1/B297</f>
        <v>5.6909767182254747</v>
      </c>
      <c r="M297">
        <f>1/C297</f>
        <v>4.875402454174659</v>
      </c>
      <c r="N297">
        <f>1/D297</f>
        <v>58.625399902384771</v>
      </c>
      <c r="O297">
        <f>1/E297</f>
        <v>21.104750373002378</v>
      </c>
      <c r="P297">
        <f>1/F297</f>
        <v>8.0243960579624716</v>
      </c>
      <c r="Q297">
        <f>1/G297</f>
        <v>7.2248171052227415</v>
      </c>
      <c r="R297">
        <f>1/H297</f>
        <v>11.955812279817511</v>
      </c>
      <c r="S297">
        <f>1/I297</f>
        <v>14.727406793118661</v>
      </c>
      <c r="V297" s="3">
        <f>L297/(SUM($L297:$R297))</f>
        <v>4.8433203488369707E-2</v>
      </c>
      <c r="W297" s="3">
        <f>M297/(SUM($L297:$R297))</f>
        <v>4.1492237772564167E-2</v>
      </c>
      <c r="X297" s="3">
        <f>N297/(SUM($L297:$R297))</f>
        <v>0.49893297120087676</v>
      </c>
      <c r="Y297" s="3">
        <f>O297/(SUM($L297:$R297))</f>
        <v>0.17961251995871766</v>
      </c>
      <c r="Z297" s="3">
        <f>P297/(SUM($L297:$R297))</f>
        <v>6.8291828694697881E-2</v>
      </c>
      <c r="AA297" s="3">
        <f>Q297/(SUM($L297:$R297))</f>
        <v>6.1486991486518927E-2</v>
      </c>
      <c r="AB297" s="3">
        <f>R297/(SUM($L297:$R297))</f>
        <v>0.1017502473982549</v>
      </c>
      <c r="AC297" s="3">
        <f t="shared" si="16"/>
        <v>0</v>
      </c>
    </row>
    <row r="298" spans="1:29" x14ac:dyDescent="0.35">
      <c r="A298" s="2">
        <v>41790</v>
      </c>
      <c r="B298" s="3">
        <f>STDEV(rets_1M!B263:B298)*SQRT(12)</f>
        <v>0.17046593456261028</v>
      </c>
      <c r="C298" s="3">
        <f>STDEV(rets_1M!C263:C298)*SQRT(12)</f>
        <v>0.20603299237397971</v>
      </c>
      <c r="D298" s="3">
        <f>STDEV(rets_1M!D263:D298)*SQRT(12)</f>
        <v>1.7051327028938797E-2</v>
      </c>
      <c r="E298" s="3">
        <f>STDEV(rets_1M!E263:E298)*SQRT(12)</f>
        <v>4.6399605479976271E-2</v>
      </c>
      <c r="F298" s="3">
        <f>STDEV(rets_1M!F263:F298)*SQRT(12)</f>
        <v>0.12407276615671758</v>
      </c>
      <c r="G298" s="3">
        <f>STDEV(rets_1M!G263:G298)*SQRT(12)</f>
        <v>0.13889472871072325</v>
      </c>
      <c r="H298" s="3">
        <f>STDEV(rets_1M!H263:H298)*SQRT(12)</f>
        <v>8.3687862542321217E-2</v>
      </c>
      <c r="I298" s="3">
        <f>STDEV(rets_1M!M263:M298)*SQRT(12)</f>
        <v>6.7860758083797587E-2</v>
      </c>
      <c r="L298">
        <f>1/B298</f>
        <v>5.8662747050655506</v>
      </c>
      <c r="M298">
        <f>1/C298</f>
        <v>4.8535915946163382</v>
      </c>
      <c r="N298">
        <f>1/D298</f>
        <v>58.64646184445597</v>
      </c>
      <c r="O298">
        <f>1/E298</f>
        <v>21.55190738489252</v>
      </c>
      <c r="P298">
        <f>1/F298</f>
        <v>8.059786454159406</v>
      </c>
      <c r="Q298">
        <f>1/G298</f>
        <v>7.1996972763646419</v>
      </c>
      <c r="R298">
        <f>1/H298</f>
        <v>11.949164067779803</v>
      </c>
      <c r="S298">
        <f>1/I298</f>
        <v>14.736057011994383</v>
      </c>
      <c r="V298" s="3">
        <f>L298/(SUM($L298:$R298))</f>
        <v>4.9660793037346738E-2</v>
      </c>
      <c r="W298" s="3">
        <f>M298/(SUM($L298:$R298))</f>
        <v>4.1087951005757468E-2</v>
      </c>
      <c r="X298" s="3">
        <f>N298/(SUM($L298:$R298))</f>
        <v>0.49647006839200453</v>
      </c>
      <c r="Y298" s="3">
        <f>O298/(SUM($L298:$R298))</f>
        <v>0.18244710076004744</v>
      </c>
      <c r="Z298" s="3">
        <f>P298/(SUM($L298:$R298))</f>
        <v>6.8229908612973567E-2</v>
      </c>
      <c r="AA298" s="3">
        <f>Q298/(SUM($L298:$R298))</f>
        <v>6.0948846473956292E-2</v>
      </c>
      <c r="AB298" s="3">
        <f>R298/(SUM($L298:$R298))</f>
        <v>0.10115533171791385</v>
      </c>
      <c r="AC298" s="3">
        <f t="shared" si="16"/>
        <v>0</v>
      </c>
    </row>
    <row r="299" spans="1:29" x14ac:dyDescent="0.35">
      <c r="A299" s="2">
        <v>41820</v>
      </c>
      <c r="B299" s="3">
        <f>STDEV(rets_1M!B264:B299)*SQRT(12)</f>
        <v>0.16923493198472123</v>
      </c>
      <c r="C299" s="3">
        <f>STDEV(rets_1M!C264:C299)*SQRT(12)</f>
        <v>0.20917486442756617</v>
      </c>
      <c r="D299" s="3">
        <f>STDEV(rets_1M!D264:D299)*SQRT(12)</f>
        <v>1.7012662986915419E-2</v>
      </c>
      <c r="E299" s="3">
        <f>STDEV(rets_1M!E264:E299)*SQRT(12)</f>
        <v>4.6418367848673099E-2</v>
      </c>
      <c r="F299" s="3">
        <f>STDEV(rets_1M!F264:F299)*SQRT(12)</f>
        <v>0.12294553055751531</v>
      </c>
      <c r="G299" s="3">
        <f>STDEV(rets_1M!G264:G299)*SQRT(12)</f>
        <v>0.13770023337773388</v>
      </c>
      <c r="H299" s="3">
        <f>STDEV(rets_1M!H264:H299)*SQRT(12)</f>
        <v>8.3611769994459628E-2</v>
      </c>
      <c r="I299" s="3">
        <f>STDEV(rets_1M!M264:M299)*SQRT(12)</f>
        <v>6.708434609029526E-2</v>
      </c>
      <c r="L299">
        <f>1/B299</f>
        <v>5.9089455603071439</v>
      </c>
      <c r="M299">
        <f>1/C299</f>
        <v>4.7806891269494933</v>
      </c>
      <c r="N299">
        <f>1/D299</f>
        <v>58.779745461901427</v>
      </c>
      <c r="O299">
        <f>1/E299</f>
        <v>21.543196074021065</v>
      </c>
      <c r="P299">
        <f>1/F299</f>
        <v>8.1336832291938315</v>
      </c>
      <c r="Q299">
        <f>1/G299</f>
        <v>7.2621518168152939</v>
      </c>
      <c r="R299">
        <f>1/H299</f>
        <v>11.960038641285349</v>
      </c>
      <c r="S299">
        <f>1/I299</f>
        <v>14.906607253113924</v>
      </c>
      <c r="V299" s="3">
        <f>L299/(SUM($L299:$R299))</f>
        <v>4.991993698300768E-2</v>
      </c>
      <c r="W299" s="3">
        <f>M299/(SUM($L299:$R299))</f>
        <v>4.0388204209527989E-2</v>
      </c>
      <c r="X299" s="3">
        <f>N299/(SUM($L299:$R299))</f>
        <v>0.49658287750121505</v>
      </c>
      <c r="Y299" s="3">
        <f>O299/(SUM($L299:$R299))</f>
        <v>0.18200116745902284</v>
      </c>
      <c r="Z299" s="3">
        <f>P299/(SUM($L299:$R299))</f>
        <v>6.8714959394548414E-2</v>
      </c>
      <c r="AA299" s="3">
        <f>Q299/(SUM($L299:$R299))</f>
        <v>6.135209020907112E-2</v>
      </c>
      <c r="AB299" s="3">
        <f>R299/(SUM($L299:$R299))</f>
        <v>0.10104076424360683</v>
      </c>
      <c r="AC299" s="3">
        <f t="shared" si="16"/>
        <v>0</v>
      </c>
    </row>
    <row r="300" spans="1:29" x14ac:dyDescent="0.35">
      <c r="A300" s="2">
        <v>41851</v>
      </c>
      <c r="B300" s="3">
        <f>STDEV(rets_1M!B265:B300)*SQRT(12)</f>
        <v>0.16891320146607502</v>
      </c>
      <c r="C300" s="3">
        <f>STDEV(rets_1M!C265:C300)*SQRT(12)</f>
        <v>0.20334721018057916</v>
      </c>
      <c r="D300" s="3">
        <f>STDEV(rets_1M!D265:D300)*SQRT(12)</f>
        <v>1.6866154254671178E-2</v>
      </c>
      <c r="E300" s="3">
        <f>STDEV(rets_1M!E265:E300)*SQRT(12)</f>
        <v>4.430539876193422E-2</v>
      </c>
      <c r="F300" s="3">
        <f>STDEV(rets_1M!F265:F300)*SQRT(12)</f>
        <v>0.12241541301451124</v>
      </c>
      <c r="G300" s="3">
        <f>STDEV(rets_1M!G265:G300)*SQRT(12)</f>
        <v>0.13771725337245136</v>
      </c>
      <c r="H300" s="3">
        <f>STDEV(rets_1M!H265:H300)*SQRT(12)</f>
        <v>7.7728575906642561E-2</v>
      </c>
      <c r="I300" s="3">
        <f>STDEV(rets_1M!M265:M300)*SQRT(12)</f>
        <v>6.6299372926275357E-2</v>
      </c>
      <c r="L300">
        <f>1/B300</f>
        <v>5.9202003829217729</v>
      </c>
      <c r="M300">
        <f>1/C300</f>
        <v>4.9176971698405225</v>
      </c>
      <c r="N300">
        <f>1/D300</f>
        <v>59.290338799257945</v>
      </c>
      <c r="O300">
        <f>1/E300</f>
        <v>22.57061279085401</v>
      </c>
      <c r="P300">
        <f>1/F300</f>
        <v>8.168905984750948</v>
      </c>
      <c r="Q300">
        <f>1/G300</f>
        <v>7.2612543128168259</v>
      </c>
      <c r="R300">
        <f>1/H300</f>
        <v>12.86528137606779</v>
      </c>
      <c r="S300">
        <f>1/I300</f>
        <v>15.083098917270245</v>
      </c>
      <c r="V300" s="3">
        <f>L300/(SUM($L300:$R300))</f>
        <v>4.8929584552876722E-2</v>
      </c>
      <c r="W300" s="3">
        <f>M300/(SUM($L300:$R300))</f>
        <v>4.0644043092068746E-2</v>
      </c>
      <c r="X300" s="3">
        <f>N300/(SUM($L300:$R300))</f>
        <v>0.49002592105087744</v>
      </c>
      <c r="Y300" s="3">
        <f>O300/(SUM($L300:$R300))</f>
        <v>0.18654279171802232</v>
      </c>
      <c r="Z300" s="3">
        <f>P300/(SUM($L300:$R300))</f>
        <v>6.751480528233561E-2</v>
      </c>
      <c r="AA300" s="3">
        <f>Q300/(SUM($L300:$R300))</f>
        <v>6.0013197844422744E-2</v>
      </c>
      <c r="AB300" s="3">
        <f>R300/(SUM($L300:$R300))</f>
        <v>0.1063296564593964</v>
      </c>
      <c r="AC300" s="3">
        <f t="shared" si="16"/>
        <v>0</v>
      </c>
    </row>
    <row r="301" spans="1:29" x14ac:dyDescent="0.35">
      <c r="A301" s="2">
        <v>41882</v>
      </c>
      <c r="B301" s="3">
        <f>STDEV(rets_1M!B266:B301)*SQRT(12)</f>
        <v>0.16973235599196407</v>
      </c>
      <c r="C301" s="3">
        <f>STDEV(rets_1M!C266:C301)*SQRT(12)</f>
        <v>0.18865355842327527</v>
      </c>
      <c r="D301" s="3">
        <f>STDEV(rets_1M!D266:D301)*SQRT(12)</f>
        <v>1.6810540215871861E-2</v>
      </c>
      <c r="E301" s="3">
        <f>STDEV(rets_1M!E266:E301)*SQRT(12)</f>
        <v>4.0738924639862555E-2</v>
      </c>
      <c r="F301" s="3">
        <f>STDEV(rets_1M!F266:F301)*SQRT(12)</f>
        <v>0.11641260600672332</v>
      </c>
      <c r="G301" s="3">
        <f>STDEV(rets_1M!G266:G301)*SQRT(12)</f>
        <v>0.13351931973027339</v>
      </c>
      <c r="H301" s="3">
        <f>STDEV(rets_1M!H266:H301)*SQRT(12)</f>
        <v>7.7077111654000732E-2</v>
      </c>
      <c r="I301" s="3">
        <f>STDEV(rets_1M!M266:M301)*SQRT(12)</f>
        <v>6.1970827971037194E-2</v>
      </c>
      <c r="L301">
        <f>1/B301</f>
        <v>5.8916285828692834</v>
      </c>
      <c r="M301">
        <f>1/C301</f>
        <v>5.3007216421348149</v>
      </c>
      <c r="N301">
        <f>1/D301</f>
        <v>59.486488069897881</v>
      </c>
      <c r="O301">
        <f>1/E301</f>
        <v>24.546548757487621</v>
      </c>
      <c r="P301">
        <f>1/F301</f>
        <v>8.5901349888365672</v>
      </c>
      <c r="Q301">
        <f>1/G301</f>
        <v>7.4895528378974046</v>
      </c>
      <c r="R301">
        <f>1/H301</f>
        <v>12.974020153855809</v>
      </c>
      <c r="S301">
        <f>1/I301</f>
        <v>16.136624807842843</v>
      </c>
      <c r="V301" s="3">
        <f>L301/(SUM($L301:$R301))</f>
        <v>4.7406432926678843E-2</v>
      </c>
      <c r="W301" s="3">
        <f>M301/(SUM($L301:$R301))</f>
        <v>4.2651756039325729E-2</v>
      </c>
      <c r="X301" s="3">
        <f>N301/(SUM($L301:$R301))</f>
        <v>0.47865240774494067</v>
      </c>
      <c r="Y301" s="3">
        <f>O301/(SUM($L301:$R301))</f>
        <v>0.19751148615118105</v>
      </c>
      <c r="Z301" s="3">
        <f>P301/(SUM($L301:$R301))</f>
        <v>6.9119709847879421E-2</v>
      </c>
      <c r="AA301" s="3">
        <f>Q301/(SUM($L301:$R301))</f>
        <v>6.0263979520529462E-2</v>
      </c>
      <c r="AB301" s="3">
        <f>R301/(SUM($L301:$R301))</f>
        <v>0.10439422776946479</v>
      </c>
      <c r="AC301" s="3">
        <f t="shared" ref="AC301:AC364" si="17">AC302</f>
        <v>0</v>
      </c>
    </row>
    <row r="302" spans="1:29" x14ac:dyDescent="0.35">
      <c r="A302" s="2">
        <v>41912</v>
      </c>
      <c r="B302" s="3">
        <f>STDEV(rets_1M!B267:B302)*SQRT(12)</f>
        <v>0.16676232664619514</v>
      </c>
      <c r="C302" s="3">
        <f>STDEV(rets_1M!C267:C302)*SQRT(12)</f>
        <v>0.18056318512266334</v>
      </c>
      <c r="D302" s="3">
        <f>STDEV(rets_1M!D267:D302)*SQRT(12)</f>
        <v>1.6825136785075624E-2</v>
      </c>
      <c r="E302" s="3">
        <f>STDEV(rets_1M!E267:E302)*SQRT(12)</f>
        <v>4.1017091981716901E-2</v>
      </c>
      <c r="F302" s="3">
        <f>STDEV(rets_1M!F267:F302)*SQRT(12)</f>
        <v>0.10608180795545583</v>
      </c>
      <c r="G302" s="3">
        <f>STDEV(rets_1M!G267:G302)*SQRT(12)</f>
        <v>0.12906854042736776</v>
      </c>
      <c r="H302" s="3">
        <f>STDEV(rets_1M!H267:H302)*SQRT(12)</f>
        <v>8.1315325849417475E-2</v>
      </c>
      <c r="I302" s="3">
        <f>STDEV(rets_1M!M267:M302)*SQRT(12)</f>
        <v>5.7743741122874545E-2</v>
      </c>
      <c r="L302">
        <f>1/B302</f>
        <v>5.9965582161827919</v>
      </c>
      <c r="M302">
        <f>1/C302</f>
        <v>5.5382275147653299</v>
      </c>
      <c r="N302">
        <f>1/D302</f>
        <v>59.434880843704555</v>
      </c>
      <c r="O302">
        <f>1/E302</f>
        <v>24.380080392967482</v>
      </c>
      <c r="P302">
        <f>1/F302</f>
        <v>9.426687000092457</v>
      </c>
      <c r="Q302">
        <f>1/G302</f>
        <v>7.7478214031771868</v>
      </c>
      <c r="R302">
        <f>1/H302</f>
        <v>12.297804744112254</v>
      </c>
      <c r="S302">
        <f>1/I302</f>
        <v>17.317894209037679</v>
      </c>
      <c r="V302" s="3">
        <f>L302/(SUM($L302:$R302))</f>
        <v>4.8040852800041875E-2</v>
      </c>
      <c r="W302" s="3">
        <f>M302/(SUM($L302:$R302))</f>
        <v>4.4368980208008148E-2</v>
      </c>
      <c r="X302" s="3">
        <f>N302/(SUM($L302:$R302))</f>
        <v>0.47615686513221728</v>
      </c>
      <c r="Y302" s="3">
        <f>O302/(SUM($L302:$R302))</f>
        <v>0.19531868301568994</v>
      </c>
      <c r="Z302" s="3">
        <f>P302/(SUM($L302:$R302))</f>
        <v>7.5521001587438838E-2</v>
      </c>
      <c r="AA302" s="3">
        <f>Q302/(SUM($L302:$R302))</f>
        <v>6.2070930379124506E-2</v>
      </c>
      <c r="AB302" s="3">
        <f>R302/(SUM($L302:$R302))</f>
        <v>9.8522686877479365E-2</v>
      </c>
      <c r="AC302" s="3">
        <f t="shared" si="17"/>
        <v>0</v>
      </c>
    </row>
    <row r="303" spans="1:29" x14ac:dyDescent="0.35">
      <c r="A303" s="2">
        <v>41943</v>
      </c>
      <c r="B303" s="3">
        <f>STDEV(rets_1M!B268:B303)*SQRT(12)</f>
        <v>0.16754270802542712</v>
      </c>
      <c r="C303" s="3">
        <f>STDEV(rets_1M!C268:C303)*SQRT(12)</f>
        <v>0.1761499168716705</v>
      </c>
      <c r="D303" s="3">
        <f>STDEV(rets_1M!D268:D303)*SQRT(12)</f>
        <v>1.6826189436627829E-2</v>
      </c>
      <c r="E303" s="3">
        <f>STDEV(rets_1M!E268:E303)*SQRT(12)</f>
        <v>4.1266065507115438E-2</v>
      </c>
      <c r="F303" s="3">
        <f>STDEV(rets_1M!F268:F303)*SQRT(12)</f>
        <v>9.1047905913869118E-2</v>
      </c>
      <c r="G303" s="3">
        <f>STDEV(rets_1M!G268:G303)*SQRT(12)</f>
        <v>0.1190130773682629</v>
      </c>
      <c r="H303" s="3">
        <f>STDEV(rets_1M!H268:H303)*SQRT(12)</f>
        <v>8.1604063323597362E-2</v>
      </c>
      <c r="I303" s="3">
        <f>STDEV(rets_1M!M268:M303)*SQRT(12)</f>
        <v>5.3167999597900764E-2</v>
      </c>
      <c r="L303">
        <f>1/B303</f>
        <v>5.9686274131861055</v>
      </c>
      <c r="M303">
        <f>1/C303</f>
        <v>5.6769825257909394</v>
      </c>
      <c r="N303">
        <f>1/D303</f>
        <v>59.43116257939932</v>
      </c>
      <c r="O303">
        <f>1/E303</f>
        <v>24.232986297847361</v>
      </c>
      <c r="P303">
        <f>1/F303</f>
        <v>10.983228993163173</v>
      </c>
      <c r="Q303">
        <f>1/G303</f>
        <v>8.4024379682721229</v>
      </c>
      <c r="R303">
        <f>1/H303</f>
        <v>12.254291750577952</v>
      </c>
      <c r="S303">
        <f>1/I303</f>
        <v>18.808305890061792</v>
      </c>
      <c r="V303" s="3">
        <f>L303/(SUM($L303:$R303))</f>
        <v>4.7015680927832898E-2</v>
      </c>
      <c r="W303" s="3">
        <f>M303/(SUM($L303:$R303))</f>
        <v>4.4718354922910541E-2</v>
      </c>
      <c r="X303" s="3">
        <f>N303/(SUM($L303:$R303))</f>
        <v>0.46814726126649514</v>
      </c>
      <c r="Y303" s="3">
        <f>O303/(SUM($L303:$R303))</f>
        <v>0.19088649246074377</v>
      </c>
      <c r="Z303" s="3">
        <f>P303/(SUM($L303:$R303))</f>
        <v>8.6516372048801221E-2</v>
      </c>
      <c r="AA303" s="3">
        <f>Q303/(SUM($L303:$R303))</f>
        <v>6.6187134023383692E-2</v>
      </c>
      <c r="AB303" s="3">
        <f>R303/(SUM($L303:$R303))</f>
        <v>9.6528704349832614E-2</v>
      </c>
      <c r="AC303" s="3">
        <f t="shared" si="17"/>
        <v>0</v>
      </c>
    </row>
    <row r="304" spans="1:29" x14ac:dyDescent="0.35">
      <c r="A304" s="2">
        <v>41973</v>
      </c>
      <c r="B304" s="3">
        <f>STDEV(rets_1M!B269:B304)*SQRT(12)</f>
        <v>0.17783636202802972</v>
      </c>
      <c r="C304" s="3">
        <f>STDEV(rets_1M!C269:C304)*SQRT(12)</f>
        <v>0.17578032729454457</v>
      </c>
      <c r="D304" s="3">
        <f>STDEV(rets_1M!D269:D304)*SQRT(12)</f>
        <v>1.667150664211163E-2</v>
      </c>
      <c r="E304" s="3">
        <f>STDEV(rets_1M!E269:E304)*SQRT(12)</f>
        <v>4.1460211029939457E-2</v>
      </c>
      <c r="F304" s="3">
        <f>STDEV(rets_1M!F269:F304)*SQRT(12)</f>
        <v>9.069804958762108E-2</v>
      </c>
      <c r="G304" s="3">
        <f>STDEV(rets_1M!G269:G304)*SQRT(12)</f>
        <v>0.11729345963199277</v>
      </c>
      <c r="H304" s="3">
        <f>STDEV(rets_1M!H269:H304)*SQRT(12)</f>
        <v>8.5261317521005173E-2</v>
      </c>
      <c r="I304" s="3">
        <f>STDEV(rets_1M!M269:M304)*SQRT(12)</f>
        <v>5.2515502932319297E-2</v>
      </c>
      <c r="L304">
        <f>1/B304</f>
        <v>5.6231469683482658</v>
      </c>
      <c r="M304">
        <f>1/C304</f>
        <v>5.6889187509837766</v>
      </c>
      <c r="N304">
        <f>1/D304</f>
        <v>59.982581146807433</v>
      </c>
      <c r="O304">
        <f>1/E304</f>
        <v>24.119510614113249</v>
      </c>
      <c r="P304">
        <f>1/F304</f>
        <v>11.025595418498227</v>
      </c>
      <c r="Q304">
        <f>1/G304</f>
        <v>8.5256245585857169</v>
      </c>
      <c r="R304">
        <f>1/H304</f>
        <v>11.728648220262814</v>
      </c>
      <c r="S304">
        <f>1/I304</f>
        <v>19.041996061406394</v>
      </c>
      <c r="V304" s="3">
        <f>L304/(SUM($L304:$R304))</f>
        <v>4.4383679011491727E-2</v>
      </c>
      <c r="W304" s="3">
        <f>M304/(SUM($L304:$R304))</f>
        <v>4.4902817797111194E-2</v>
      </c>
      <c r="X304" s="3">
        <f>N304/(SUM($L304:$R304))</f>
        <v>0.4734444329636045</v>
      </c>
      <c r="Y304" s="3">
        <f>O304/(SUM($L304:$R304))</f>
        <v>0.19037606931435419</v>
      </c>
      <c r="Z304" s="3">
        <f>P304/(SUM($L304:$R304))</f>
        <v>8.7025377554544314E-2</v>
      </c>
      <c r="AA304" s="3">
        <f>Q304/(SUM($L304:$R304))</f>
        <v>6.7293027536128841E-2</v>
      </c>
      <c r="AB304" s="3">
        <f>R304/(SUM($L304:$R304))</f>
        <v>9.257459582276524E-2</v>
      </c>
      <c r="AC304" s="3">
        <f t="shared" si="17"/>
        <v>0</v>
      </c>
    </row>
    <row r="305" spans="1:29" x14ac:dyDescent="0.35">
      <c r="A305" s="2">
        <v>42004</v>
      </c>
      <c r="B305" s="3">
        <f>STDEV(rets_1M!B270:B305)*SQRT(12)</f>
        <v>0.21568057733561438</v>
      </c>
      <c r="C305" s="3">
        <f>STDEV(rets_1M!C270:C305)*SQRT(12)</f>
        <v>0.16678021416248359</v>
      </c>
      <c r="D305" s="3">
        <f>STDEV(rets_1M!D270:D305)*SQRT(12)</f>
        <v>1.6593346817263228E-2</v>
      </c>
      <c r="E305" s="3">
        <f>STDEV(rets_1M!E270:E305)*SQRT(12)</f>
        <v>4.0914110752901613E-2</v>
      </c>
      <c r="F305" s="3">
        <f>STDEV(rets_1M!F270:F305)*SQRT(12)</f>
        <v>9.1311002966716889E-2</v>
      </c>
      <c r="G305" s="3">
        <f>STDEV(rets_1M!G270:G305)*SQRT(12)</f>
        <v>0.11889077307717455</v>
      </c>
      <c r="H305" s="3">
        <f>STDEV(rets_1M!H270:H305)*SQRT(12)</f>
        <v>8.4470455966746877E-2</v>
      </c>
      <c r="I305" s="3">
        <f>STDEV(rets_1M!M270:M305)*SQRT(12)</f>
        <v>5.2930795662378162E-2</v>
      </c>
      <c r="L305">
        <f>1/B305</f>
        <v>4.6364861053015849</v>
      </c>
      <c r="M305">
        <f>1/C305</f>
        <v>5.9959150731498774</v>
      </c>
      <c r="N305">
        <f>1/D305</f>
        <v>60.265117761513281</v>
      </c>
      <c r="O305">
        <f>1/E305</f>
        <v>24.441445300850891</v>
      </c>
      <c r="P305">
        <f>1/F305</f>
        <v>10.951582695510449</v>
      </c>
      <c r="Q305">
        <f>1/G305</f>
        <v>8.411081651819007</v>
      </c>
      <c r="R305">
        <f>1/H305</f>
        <v>11.83845864870986</v>
      </c>
      <c r="S305">
        <f>1/I305</f>
        <v>18.892593385116523</v>
      </c>
      <c r="V305" s="3">
        <f>L305/(SUM($L305:$R305))</f>
        <v>3.6640452891605113E-2</v>
      </c>
      <c r="W305" s="3">
        <f>M305/(SUM($L305:$R305))</f>
        <v>4.7383522519048496E-2</v>
      </c>
      <c r="X305" s="3">
        <f>N305/(SUM($L305:$R305))</f>
        <v>0.47625317065500644</v>
      </c>
      <c r="Y305" s="3">
        <f>O305/(SUM($L305:$R305))</f>
        <v>0.19315179746242733</v>
      </c>
      <c r="Z305" s="3">
        <f>P305/(SUM($L305:$R305))</f>
        <v>8.6546350130228045E-2</v>
      </c>
      <c r="AA305" s="3">
        <f>Q305/(SUM($L305:$R305))</f>
        <v>6.6469700120210362E-2</v>
      </c>
      <c r="AB305" s="3">
        <f>R305/(SUM($L305:$R305))</f>
        <v>9.3555006221474266E-2</v>
      </c>
      <c r="AC305" s="3">
        <f t="shared" si="17"/>
        <v>0</v>
      </c>
    </row>
    <row r="306" spans="1:29" x14ac:dyDescent="0.35">
      <c r="A306" s="2">
        <v>42035</v>
      </c>
      <c r="B306" s="3">
        <f>STDEV(rets_1M!B271:B306)*SQRT(12)</f>
        <v>0.2179820263354571</v>
      </c>
      <c r="C306" s="3">
        <f>STDEV(rets_1M!C271:C306)*SQRT(12)</f>
        <v>0.16053544707116318</v>
      </c>
      <c r="D306" s="3">
        <f>STDEV(rets_1M!D271:D306)*SQRT(12)</f>
        <v>1.658938162308991E-2</v>
      </c>
      <c r="E306" s="3">
        <f>STDEV(rets_1M!E271:E306)*SQRT(12)</f>
        <v>4.4427858959802606E-2</v>
      </c>
      <c r="F306" s="3">
        <f>STDEV(rets_1M!F271:F306)*SQRT(12)</f>
        <v>9.3493951791005503E-2</v>
      </c>
      <c r="G306" s="3">
        <f>STDEV(rets_1M!G271:G306)*SQRT(12)</f>
        <v>0.11462850359007977</v>
      </c>
      <c r="H306" s="3">
        <f>STDEV(rets_1M!H271:H306)*SQRT(12)</f>
        <v>8.5725392027786756E-2</v>
      </c>
      <c r="I306" s="3">
        <f>STDEV(rets_1M!M271:M306)*SQRT(12)</f>
        <v>5.1803541901356776E-2</v>
      </c>
      <c r="L306">
        <f>1/B306</f>
        <v>4.5875341963335963</v>
      </c>
      <c r="M306">
        <f>1/C306</f>
        <v>6.2291538613071138</v>
      </c>
      <c r="N306">
        <f>1/D306</f>
        <v>60.279522330606419</v>
      </c>
      <c r="O306">
        <f>1/E306</f>
        <v>22.508399536083406</v>
      </c>
      <c r="P306">
        <f>1/F306</f>
        <v>10.695879047185638</v>
      </c>
      <c r="Q306">
        <f>1/G306</f>
        <v>8.723833677320572</v>
      </c>
      <c r="R306">
        <f>1/H306</f>
        <v>11.665155169845862</v>
      </c>
      <c r="S306">
        <f>1/I306</f>
        <v>19.303699386118794</v>
      </c>
      <c r="V306" s="3">
        <f>L306/(SUM($L306:$R306))</f>
        <v>3.6791670609163718E-2</v>
      </c>
      <c r="W306" s="3">
        <f>M306/(SUM($L306:$R306))</f>
        <v>4.9957333772503623E-2</v>
      </c>
      <c r="X306" s="3">
        <f>N306/(SUM($L306:$R306))</f>
        <v>0.48343712224268015</v>
      </c>
      <c r="Y306" s="3">
        <f>O306/(SUM($L306:$R306))</f>
        <v>0.18051562914405681</v>
      </c>
      <c r="Z306" s="3">
        <f>P306/(SUM($L306:$R306))</f>
        <v>8.5780125430784684E-2</v>
      </c>
      <c r="AA306" s="3">
        <f>Q306/(SUM($L306:$R306))</f>
        <v>6.9964473586186224E-2</v>
      </c>
      <c r="AB306" s="3">
        <f>R306/(SUM($L306:$R306))</f>
        <v>9.3553645214624809E-2</v>
      </c>
      <c r="AC306" s="3">
        <f t="shared" si="17"/>
        <v>0</v>
      </c>
    </row>
    <row r="307" spans="1:29" x14ac:dyDescent="0.35">
      <c r="A307" s="2">
        <v>42063</v>
      </c>
      <c r="B307" s="3">
        <f>STDEV(rets_1M!B272:B307)*SQRT(12)</f>
        <v>0.25467117354029978</v>
      </c>
      <c r="C307" s="3">
        <f>STDEV(rets_1M!C272:C307)*SQRT(12)</f>
        <v>0.1624485211689769</v>
      </c>
      <c r="D307" s="3">
        <f>STDEV(rets_1M!D272:D307)*SQRT(12)</f>
        <v>1.6705884471986076E-2</v>
      </c>
      <c r="E307" s="3">
        <f>STDEV(rets_1M!E272:E307)*SQRT(12)</f>
        <v>4.5685117517858455E-2</v>
      </c>
      <c r="F307" s="3">
        <f>STDEV(rets_1M!F272:F307)*SQRT(12)</f>
        <v>9.5422480652152128E-2</v>
      </c>
      <c r="G307" s="3">
        <f>STDEV(rets_1M!G272:G307)*SQRT(12)</f>
        <v>0.11593661614209372</v>
      </c>
      <c r="H307" s="3">
        <f>STDEV(rets_1M!H272:H307)*SQRT(12)</f>
        <v>8.1294162700048841E-2</v>
      </c>
      <c r="I307" s="3">
        <f>STDEV(rets_1M!M272:M307)*SQRT(12)</f>
        <v>5.2275308192588618E-2</v>
      </c>
      <c r="L307">
        <f>1/B307</f>
        <v>3.9266320804924457</v>
      </c>
      <c r="M307">
        <f>1/C307</f>
        <v>6.1557962658201895</v>
      </c>
      <c r="N307">
        <f>1/D307</f>
        <v>59.859147336789597</v>
      </c>
      <c r="O307">
        <f>1/E307</f>
        <v>21.888966349032525</v>
      </c>
      <c r="P307">
        <f>1/F307</f>
        <v>10.479710788963295</v>
      </c>
      <c r="Q307">
        <f>1/G307</f>
        <v>8.6254026836041557</v>
      </c>
      <c r="R307">
        <f>1/H307</f>
        <v>12.30100620741616</v>
      </c>
      <c r="S307">
        <f>1/I307</f>
        <v>19.129490280877501</v>
      </c>
      <c r="V307" s="3">
        <f>L307/(SUM($L307:$R307))</f>
        <v>3.1862532025291983E-2</v>
      </c>
      <c r="W307" s="3">
        <f>M307/(SUM($L307:$R307))</f>
        <v>4.9951014416474288E-2</v>
      </c>
      <c r="X307" s="3">
        <f>N307/(SUM($L307:$R307))</f>
        <v>0.48572516088289491</v>
      </c>
      <c r="Y307" s="3">
        <f>O307/(SUM($L307:$R307))</f>
        <v>0.17761732624797391</v>
      </c>
      <c r="Z307" s="3">
        <f>P307/(SUM($L307:$R307))</f>
        <v>8.5037282277606374E-2</v>
      </c>
      <c r="AA307" s="3">
        <f>Q307/(SUM($L307:$R307))</f>
        <v>6.9990557710441326E-2</v>
      </c>
      <c r="AB307" s="3">
        <f>R307/(SUM($L307:$R307))</f>
        <v>9.9816126439317129E-2</v>
      </c>
      <c r="AC307" s="3">
        <f t="shared" si="17"/>
        <v>0</v>
      </c>
    </row>
    <row r="308" spans="1:29" x14ac:dyDescent="0.35">
      <c r="A308" s="2">
        <v>42094</v>
      </c>
      <c r="B308" s="3">
        <f>STDEV(rets_1M!B273:B308)*SQRT(12)</f>
        <v>0.25839976638814327</v>
      </c>
      <c r="C308" s="3">
        <f>STDEV(rets_1M!C273:C308)*SQRT(12)</f>
        <v>0.1624803932936138</v>
      </c>
      <c r="D308" s="3">
        <f>STDEV(rets_1M!D273:D308)*SQRT(12)</f>
        <v>1.6729828993935467E-2</v>
      </c>
      <c r="E308" s="3">
        <f>STDEV(rets_1M!E273:E308)*SQRT(12)</f>
        <v>4.5173147190589361E-2</v>
      </c>
      <c r="F308" s="3">
        <f>STDEV(rets_1M!F273:F308)*SQRT(12)</f>
        <v>9.6288953423348228E-2</v>
      </c>
      <c r="G308" s="3">
        <f>STDEV(rets_1M!G273:G308)*SQRT(12)</f>
        <v>0.11628130804327497</v>
      </c>
      <c r="H308" s="3">
        <f>STDEV(rets_1M!H273:H308)*SQRT(12)</f>
        <v>8.1314195569898259E-2</v>
      </c>
      <c r="I308" s="3">
        <f>STDEV(rets_1M!M273:M308)*SQRT(12)</f>
        <v>5.2523033451128007E-2</v>
      </c>
      <c r="L308">
        <f>1/B308</f>
        <v>3.8699725389762785</v>
      </c>
      <c r="M308">
        <f>1/C308</f>
        <v>6.1545887459351958</v>
      </c>
      <c r="N308">
        <f>1/D308</f>
        <v>59.773474096029204</v>
      </c>
      <c r="O308">
        <f>1/E308</f>
        <v>22.13704517378244</v>
      </c>
      <c r="P308">
        <f>1/F308</f>
        <v>10.385407302158081</v>
      </c>
      <c r="Q308">
        <f>1/G308</f>
        <v>8.5998344603058854</v>
      </c>
      <c r="R308">
        <f>1/H308</f>
        <v>12.297975685443422</v>
      </c>
      <c r="S308">
        <f>1/I308</f>
        <v>19.039265904747996</v>
      </c>
      <c r="V308" s="3">
        <f>L308/(SUM($L308:$R308))</f>
        <v>3.1407450043610091E-2</v>
      </c>
      <c r="W308" s="3">
        <f>M308/(SUM($L308:$R308))</f>
        <v>4.994865897111974E-2</v>
      </c>
      <c r="X308" s="3">
        <f>N308/(SUM($L308:$R308))</f>
        <v>0.48510225400738077</v>
      </c>
      <c r="Y308" s="3">
        <f>O308/(SUM($L308:$R308))</f>
        <v>0.17965712505872991</v>
      </c>
      <c r="Z308" s="3">
        <f>P308/(SUM($L308:$R308))</f>
        <v>8.4284619009559525E-2</v>
      </c>
      <c r="AA308" s="3">
        <f>Q308/(SUM($L308:$R308))</f>
        <v>6.9793485218585749E-2</v>
      </c>
      <c r="AB308" s="3">
        <f>R308/(SUM($L308:$R308))</f>
        <v>9.9806407691014204E-2</v>
      </c>
      <c r="AC308" s="3">
        <f t="shared" si="17"/>
        <v>0</v>
      </c>
    </row>
    <row r="309" spans="1:29" x14ac:dyDescent="0.35">
      <c r="A309" s="2">
        <v>42124</v>
      </c>
      <c r="B309" s="3">
        <f>STDEV(rets_1M!B274:B309)*SQRT(12)</f>
        <v>0.27353323578291383</v>
      </c>
      <c r="C309" s="3">
        <f>STDEV(rets_1M!C274:C309)*SQRT(12)</f>
        <v>0.16253206163113637</v>
      </c>
      <c r="D309" s="3">
        <f>STDEV(rets_1M!D274:D309)*SQRT(12)</f>
        <v>1.6437738707942996E-2</v>
      </c>
      <c r="E309" s="3">
        <f>STDEV(rets_1M!E274:E309)*SQRT(12)</f>
        <v>4.3850207282787323E-2</v>
      </c>
      <c r="F309" s="3">
        <f>STDEV(rets_1M!F274:F309)*SQRT(12)</f>
        <v>9.5627341834945395E-2</v>
      </c>
      <c r="G309" s="3">
        <f>STDEV(rets_1M!G274:G309)*SQRT(12)</f>
        <v>0.11533030783002041</v>
      </c>
      <c r="H309" s="3">
        <f>STDEV(rets_1M!H274:H309)*SQRT(12)</f>
        <v>7.799012261843187E-2</v>
      </c>
      <c r="I309" s="3">
        <f>STDEV(rets_1M!M274:M309)*SQRT(12)</f>
        <v>5.1793535335332257E-2</v>
      </c>
      <c r="L309">
        <f>1/B309</f>
        <v>3.6558628685021564</v>
      </c>
      <c r="M309">
        <f>1/C309</f>
        <v>6.1526322250774266</v>
      </c>
      <c r="N309">
        <f>1/D309</f>
        <v>60.835618436785523</v>
      </c>
      <c r="O309">
        <f>1/E309</f>
        <v>22.80490930296089</v>
      </c>
      <c r="P309">
        <f>1/F309</f>
        <v>10.457260243895716</v>
      </c>
      <c r="Q309">
        <f>1/G309</f>
        <v>8.6707476882299677</v>
      </c>
      <c r="R309">
        <f>1/H309</f>
        <v>12.822136527371789</v>
      </c>
      <c r="S309">
        <f>1/I309</f>
        <v>19.307428881338112</v>
      </c>
      <c r="V309" s="3">
        <f>L309/(SUM($L309:$R309))</f>
        <v>2.9153804984727194E-2</v>
      </c>
      <c r="W309" s="3">
        <f>M309/(SUM($L309:$R309))</f>
        <v>4.9064378639056071E-2</v>
      </c>
      <c r="X309" s="3">
        <f>N309/(SUM($L309:$R309))</f>
        <v>0.48513574491867545</v>
      </c>
      <c r="Y309" s="3">
        <f>O309/(SUM($L309:$R309))</f>
        <v>0.18185853857951417</v>
      </c>
      <c r="Z309" s="3">
        <f>P309/(SUM($L309:$R309))</f>
        <v>8.3391783770594294E-2</v>
      </c>
      <c r="AA309" s="3">
        <f>Q309/(SUM($L309:$R309))</f>
        <v>6.9145177559135115E-2</v>
      </c>
      <c r="AB309" s="3">
        <f>R309/(SUM($L309:$R309))</f>
        <v>0.10225057154829761</v>
      </c>
      <c r="AC309" s="3">
        <f t="shared" si="17"/>
        <v>0</v>
      </c>
    </row>
    <row r="310" spans="1:29" x14ac:dyDescent="0.35">
      <c r="A310" s="2">
        <v>42155</v>
      </c>
      <c r="B310" s="3">
        <f>STDEV(rets_1M!B275:B310)*SQRT(12)</f>
        <v>0.26377665669257677</v>
      </c>
      <c r="C310" s="3">
        <f>STDEV(rets_1M!C275:C310)*SQRT(12)</f>
        <v>0.15966848027563993</v>
      </c>
      <c r="D310" s="3">
        <f>STDEV(rets_1M!D275:D310)*SQRT(12)</f>
        <v>1.6535643204369323E-2</v>
      </c>
      <c r="E310" s="3">
        <f>STDEV(rets_1M!E275:E310)*SQRT(12)</f>
        <v>4.2493603896781092E-2</v>
      </c>
      <c r="F310" s="3">
        <f>STDEV(rets_1M!F275:F310)*SQRT(12)</f>
        <v>8.5157945828003997E-2</v>
      </c>
      <c r="G310" s="3">
        <f>STDEV(rets_1M!G275:G310)*SQRT(12)</f>
        <v>0.10334494469389138</v>
      </c>
      <c r="H310" s="3">
        <f>STDEV(rets_1M!H275:H310)*SQRT(12)</f>
        <v>7.728100408869E-2</v>
      </c>
      <c r="I310" s="3">
        <f>STDEV(rets_1M!M275:M310)*SQRT(12)</f>
        <v>4.4677430798927359E-2</v>
      </c>
      <c r="L310">
        <f>1/B310</f>
        <v>3.7910860367203298</v>
      </c>
      <c r="M310">
        <f>1/C310</f>
        <v>6.2629768773002255</v>
      </c>
      <c r="N310">
        <f>1/D310</f>
        <v>60.475421950067435</v>
      </c>
      <c r="O310">
        <f>1/E310</f>
        <v>23.532953392916397</v>
      </c>
      <c r="P310">
        <f>1/F310</f>
        <v>11.742885414588667</v>
      </c>
      <c r="Q310">
        <f>1/G310</f>
        <v>9.6763320447072534</v>
      </c>
      <c r="R310">
        <f>1/H310</f>
        <v>12.939790467167972</v>
      </c>
      <c r="S310">
        <f>1/I310</f>
        <v>22.382665746840765</v>
      </c>
      <c r="V310" s="3">
        <f>L310/(SUM($L310:$R310))</f>
        <v>2.9520661457933008E-2</v>
      </c>
      <c r="W310" s="3">
        <f>M310/(SUM($L310:$R310))</f>
        <v>4.8768932786761122E-2</v>
      </c>
      <c r="X310" s="3">
        <f>N310/(SUM($L310:$R310))</f>
        <v>0.47091372778709956</v>
      </c>
      <c r="Y310" s="3">
        <f>O310/(SUM($L310:$R310))</f>
        <v>0.18324784599681451</v>
      </c>
      <c r="Z310" s="3">
        <f>P310/(SUM($L310:$R310))</f>
        <v>9.1440220956648374E-2</v>
      </c>
      <c r="AA310" s="3">
        <f>Q310/(SUM($L310:$R310))</f>
        <v>7.5348256325374494E-2</v>
      </c>
      <c r="AB310" s="3">
        <f>R310/(SUM($L310:$R310))</f>
        <v>0.10076035468936896</v>
      </c>
      <c r="AC310" s="3">
        <f t="shared" si="17"/>
        <v>0</v>
      </c>
    </row>
    <row r="311" spans="1:29" x14ac:dyDescent="0.35">
      <c r="A311" s="2">
        <v>42185</v>
      </c>
      <c r="B311" s="3">
        <f>STDEV(rets_1M!B276:B311)*SQRT(12)</f>
        <v>0.26406193149078716</v>
      </c>
      <c r="C311" s="3">
        <f>STDEV(rets_1M!C276:C311)*SQRT(12)</f>
        <v>0.15855047916520898</v>
      </c>
      <c r="D311" s="3">
        <f>STDEV(rets_1M!D276:D311)*SQRT(12)</f>
        <v>1.6682492405237288E-2</v>
      </c>
      <c r="E311" s="3">
        <f>STDEV(rets_1M!E276:E311)*SQRT(12)</f>
        <v>4.3051581265121777E-2</v>
      </c>
      <c r="F311" s="3">
        <f>STDEV(rets_1M!F276:F311)*SQRT(12)</f>
        <v>8.6085527549749019E-2</v>
      </c>
      <c r="G311" s="3">
        <f>STDEV(rets_1M!G276:G311)*SQRT(12)</f>
        <v>0.10553922242402901</v>
      </c>
      <c r="H311" s="3">
        <f>STDEV(rets_1M!H276:H311)*SQRT(12)</f>
        <v>7.8688474017859555E-2</v>
      </c>
      <c r="I311" s="3">
        <f>STDEV(rets_1M!M276:M311)*SQRT(12)</f>
        <v>4.7849636186413129E-2</v>
      </c>
      <c r="L311">
        <f>1/B311</f>
        <v>3.7869904016622287</v>
      </c>
      <c r="M311">
        <f>1/C311</f>
        <v>6.3071395637852596</v>
      </c>
      <c r="N311">
        <f>1/D311</f>
        <v>59.943081387890267</v>
      </c>
      <c r="O311">
        <f>1/E311</f>
        <v>23.227950533146842</v>
      </c>
      <c r="P311">
        <f>1/F311</f>
        <v>11.616354437998858</v>
      </c>
      <c r="Q311">
        <f>1/G311</f>
        <v>9.4751503472544201</v>
      </c>
      <c r="R311">
        <f>1/H311</f>
        <v>12.708341500853539</v>
      </c>
      <c r="S311">
        <f>1/I311</f>
        <v>20.898800486260527</v>
      </c>
      <c r="V311" s="3">
        <f>L311/(SUM($L311:$R311))</f>
        <v>2.980356634863935E-2</v>
      </c>
      <c r="W311" s="3">
        <f>M311/(SUM($L311:$R311))</f>
        <v>4.9637108236898091E-2</v>
      </c>
      <c r="X311" s="3">
        <f>N311/(SUM($L311:$R311))</f>
        <v>0.4717512889659603</v>
      </c>
      <c r="Y311" s="3">
        <f>O311/(SUM($L311:$R311))</f>
        <v>0.18280367559254787</v>
      </c>
      <c r="Z311" s="3">
        <f>P311/(SUM($L311:$R311))</f>
        <v>9.142056184516556E-2</v>
      </c>
      <c r="AA311" s="3">
        <f>Q311/(SUM($L311:$R311))</f>
        <v>7.4569312854286363E-2</v>
      </c>
      <c r="AB311" s="3">
        <f>R311/(SUM($L311:$R311))</f>
        <v>0.10001448615650266</v>
      </c>
      <c r="AC311" s="3">
        <f t="shared" si="17"/>
        <v>0</v>
      </c>
    </row>
    <row r="312" spans="1:29" x14ac:dyDescent="0.35">
      <c r="A312" s="2">
        <v>42216</v>
      </c>
      <c r="B312" s="3">
        <f>STDEV(rets_1M!B277:B312)*SQRT(12)</f>
        <v>0.27134555868210136</v>
      </c>
      <c r="C312" s="3">
        <f>STDEV(rets_1M!C277:C312)*SQRT(12)</f>
        <v>0.16200667582624431</v>
      </c>
      <c r="D312" s="3">
        <f>STDEV(rets_1M!D277:D312)*SQRT(12)</f>
        <v>1.6735533061389706E-2</v>
      </c>
      <c r="E312" s="3">
        <f>STDEV(rets_1M!E277:E312)*SQRT(12)</f>
        <v>4.3081761228846771E-2</v>
      </c>
      <c r="F312" s="3">
        <f>STDEV(rets_1M!F277:F312)*SQRT(12)</f>
        <v>8.6218049733917432E-2</v>
      </c>
      <c r="G312" s="3">
        <f>STDEV(rets_1M!G277:G312)*SQRT(12)</f>
        <v>0.10678121416600303</v>
      </c>
      <c r="H312" s="3">
        <f>STDEV(rets_1M!H277:H312)*SQRT(12)</f>
        <v>7.6207768036769069E-2</v>
      </c>
      <c r="I312" s="3">
        <f>STDEV(rets_1M!M277:M312)*SQRT(12)</f>
        <v>4.8235136129008732E-2</v>
      </c>
      <c r="L312">
        <f>1/B312</f>
        <v>3.6853376368380655</v>
      </c>
      <c r="M312">
        <f>1/C312</f>
        <v>6.1725851413217176</v>
      </c>
      <c r="N312">
        <f>1/D312</f>
        <v>59.753101160971369</v>
      </c>
      <c r="O312">
        <f>1/E312</f>
        <v>23.211678712206826</v>
      </c>
      <c r="P312">
        <f>1/F312</f>
        <v>11.598499421944227</v>
      </c>
      <c r="Q312">
        <f>1/G312</f>
        <v>9.3649431485709744</v>
      </c>
      <c r="R312">
        <f>1/H312</f>
        <v>13.122021885190437</v>
      </c>
      <c r="S312">
        <f>1/I312</f>
        <v>20.731775221395043</v>
      </c>
      <c r="V312" s="3">
        <f>L312/(SUM($L312:$R312))</f>
        <v>2.9039404798349839E-2</v>
      </c>
      <c r="W312" s="3">
        <f>M312/(SUM($L312:$R312))</f>
        <v>4.8638202584041015E-2</v>
      </c>
      <c r="X312" s="3">
        <f>N312/(SUM($L312:$R312))</f>
        <v>0.47083731900856501</v>
      </c>
      <c r="Y312" s="3">
        <f>O312/(SUM($L312:$R312))</f>
        <v>0.18290137854270958</v>
      </c>
      <c r="Z312" s="3">
        <f>P312/(SUM($L312:$R312))</f>
        <v>9.1392852692933513E-2</v>
      </c>
      <c r="AA312" s="3">
        <f>Q312/(SUM($L312:$R312))</f>
        <v>7.3793069130624972E-2</v>
      </c>
      <c r="AB312" s="3">
        <f>R312/(SUM($L312:$R312))</f>
        <v>0.10339777324277614</v>
      </c>
      <c r="AC312" s="3">
        <f t="shared" si="17"/>
        <v>0</v>
      </c>
    </row>
    <row r="313" spans="1:29" x14ac:dyDescent="0.35">
      <c r="A313" s="2">
        <v>42247</v>
      </c>
      <c r="B313" s="3">
        <f>STDEV(rets_1M!B278:B313)*SQRT(12)</f>
        <v>0.26313797592570981</v>
      </c>
      <c r="C313" s="3">
        <f>STDEV(rets_1M!C278:C313)*SQRT(12)</f>
        <v>0.16083462735859608</v>
      </c>
      <c r="D313" s="3">
        <f>STDEV(rets_1M!D278:D313)*SQRT(12)</f>
        <v>1.6718493361753389E-2</v>
      </c>
      <c r="E313" s="3">
        <f>STDEV(rets_1M!E278:E313)*SQRT(12)</f>
        <v>4.3082863459814665E-2</v>
      </c>
      <c r="F313" s="3">
        <f>STDEV(rets_1M!F278:F313)*SQRT(12)</f>
        <v>9.6277889305240463E-2</v>
      </c>
      <c r="G313" s="3">
        <f>STDEV(rets_1M!G278:G313)*SQRT(12)</f>
        <v>0.11543518569987156</v>
      </c>
      <c r="H313" s="3">
        <f>STDEV(rets_1M!H278:H313)*SQRT(12)</f>
        <v>7.8897672319207024E-2</v>
      </c>
      <c r="I313" s="3">
        <f>STDEV(rets_1M!M278:M313)*SQRT(12)</f>
        <v>5.6167905983227295E-2</v>
      </c>
      <c r="L313">
        <f>1/B313</f>
        <v>3.8002876494053601</v>
      </c>
      <c r="M313">
        <f>1/C313</f>
        <v>6.2175665553065578</v>
      </c>
      <c r="N313">
        <f>1/D313</f>
        <v>59.814002276525883</v>
      </c>
      <c r="O313">
        <f>1/E313</f>
        <v>23.211084865163272</v>
      </c>
      <c r="P313">
        <f>1/F313</f>
        <v>10.386600778394603</v>
      </c>
      <c r="Q313">
        <f>1/G313</f>
        <v>8.6628699381137881</v>
      </c>
      <c r="R313">
        <f>1/H313</f>
        <v>12.674645152447138</v>
      </c>
      <c r="S313">
        <f>1/I313</f>
        <v>17.803761462971707</v>
      </c>
      <c r="V313" s="3">
        <f>L313/(SUM($L313:$R313))</f>
        <v>3.0459062946766466E-2</v>
      </c>
      <c r="W313" s="3">
        <f>M313/(SUM($L313:$R313))</f>
        <v>4.9833399088467761E-2</v>
      </c>
      <c r="X313" s="3">
        <f>N313/(SUM($L313:$R313))</f>
        <v>0.47940541046249696</v>
      </c>
      <c r="Y313" s="3">
        <f>O313/(SUM($L313:$R313))</f>
        <v>0.18603536368658055</v>
      </c>
      <c r="Z313" s="3">
        <f>P313/(SUM($L313:$R313))</f>
        <v>8.3247942287094326E-2</v>
      </c>
      <c r="AA313" s="3">
        <f>Q313/(SUM($L313:$R313))</f>
        <v>6.9432349623835987E-2</v>
      </c>
      <c r="AB313" s="3">
        <f>R313/(SUM($L313:$R313))</f>
        <v>0.10158647190475784</v>
      </c>
      <c r="AC313" s="3">
        <f t="shared" si="17"/>
        <v>0</v>
      </c>
    </row>
    <row r="314" spans="1:29" x14ac:dyDescent="0.35">
      <c r="A314" s="2">
        <v>42277</v>
      </c>
      <c r="B314" s="3">
        <f>STDEV(rets_1M!B279:B314)*SQRT(12)</f>
        <v>0.26402857682724401</v>
      </c>
      <c r="C314" s="3">
        <f>STDEV(rets_1M!C279:C314)*SQRT(12)</f>
        <v>0.15664337597257183</v>
      </c>
      <c r="D314" s="3">
        <f>STDEV(rets_1M!D279:D314)*SQRT(12)</f>
        <v>1.6751994150803588E-2</v>
      </c>
      <c r="E314" s="3">
        <f>STDEV(rets_1M!E279:E314)*SQRT(12)</f>
        <v>4.361887173288493E-2</v>
      </c>
      <c r="F314" s="3">
        <f>STDEV(rets_1M!F279:F314)*SQRT(12)</f>
        <v>9.8168225098455922E-2</v>
      </c>
      <c r="G314" s="3">
        <f>STDEV(rets_1M!G279:G314)*SQRT(12)</f>
        <v>0.11732140656445716</v>
      </c>
      <c r="H314" s="3">
        <f>STDEV(rets_1M!H279:H314)*SQRT(12)</f>
        <v>7.9160161451119204E-2</v>
      </c>
      <c r="I314" s="3">
        <f>STDEV(rets_1M!M279:M314)*SQRT(12)</f>
        <v>5.8002622567834346E-2</v>
      </c>
      <c r="L314">
        <f>1/B314</f>
        <v>3.7874688112048869</v>
      </c>
      <c r="M314">
        <f>1/C314</f>
        <v>6.3839277836753174</v>
      </c>
      <c r="N314">
        <f>1/D314</f>
        <v>59.694385695092329</v>
      </c>
      <c r="O314">
        <f>1/E314</f>
        <v>22.925856636637505</v>
      </c>
      <c r="P314">
        <f>1/F314</f>
        <v>10.186595499685049</v>
      </c>
      <c r="Q314">
        <f>1/G314</f>
        <v>8.5235936840783904</v>
      </c>
      <c r="R314">
        <f>1/H314</f>
        <v>12.632616983954643</v>
      </c>
      <c r="S314">
        <f>1/I314</f>
        <v>17.240599747545815</v>
      </c>
      <c r="V314" s="3">
        <f>L314/(SUM($L314:$R314))</f>
        <v>3.0511022209241272E-2</v>
      </c>
      <c r="W314" s="3">
        <f>M314/(SUM($L314:$R314))</f>
        <v>5.1427529069987425E-2</v>
      </c>
      <c r="X314" s="3">
        <f>N314/(SUM($L314:$R314))</f>
        <v>0.48088494414045474</v>
      </c>
      <c r="Y314" s="3">
        <f>O314/(SUM($L314:$R314))</f>
        <v>0.18468569798830975</v>
      </c>
      <c r="Z314" s="3">
        <f>P314/(SUM($L314:$R314))</f>
        <v>8.206099033950158E-2</v>
      </c>
      <c r="AA314" s="3">
        <f>Q314/(SUM($L314:$R314))</f>
        <v>6.8664210627448527E-2</v>
      </c>
      <c r="AB314" s="3">
        <f>R314/(SUM($L314:$R314))</f>
        <v>0.10176560562505664</v>
      </c>
      <c r="AC314" s="3">
        <f t="shared" si="17"/>
        <v>0</v>
      </c>
    </row>
    <row r="315" spans="1:29" x14ac:dyDescent="0.35">
      <c r="A315" s="2">
        <v>42308</v>
      </c>
      <c r="B315" s="3">
        <f>STDEV(rets_1M!B280:B315)*SQRT(12)</f>
        <v>0.26404928828939994</v>
      </c>
      <c r="C315" s="3">
        <f>STDEV(rets_1M!C280:C315)*SQRT(12)</f>
        <v>0.15756383398699031</v>
      </c>
      <c r="D315" s="3">
        <f>STDEV(rets_1M!D280:D315)*SQRT(12)</f>
        <v>1.6743205680728152E-2</v>
      </c>
      <c r="E315" s="3">
        <f>STDEV(rets_1M!E280:E315)*SQRT(12)</f>
        <v>4.3881100445979107E-2</v>
      </c>
      <c r="F315" s="3">
        <f>STDEV(rets_1M!F280:F315)*SQRT(12)</f>
        <v>0.10615097473542048</v>
      </c>
      <c r="G315" s="3">
        <f>STDEV(rets_1M!G280:G315)*SQRT(12)</f>
        <v>0.12496203589620411</v>
      </c>
      <c r="H315" s="3">
        <f>STDEV(rets_1M!H280:H315)*SQRT(12)</f>
        <v>7.8686168569452569E-2</v>
      </c>
      <c r="I315" s="3">
        <f>STDEV(rets_1M!M280:M315)*SQRT(12)</f>
        <v>6.2400318678647343E-2</v>
      </c>
      <c r="L315">
        <f>1/B315</f>
        <v>3.7871717302414871</v>
      </c>
      <c r="M315">
        <f>1/C315</f>
        <v>6.3466340891563213</v>
      </c>
      <c r="N315">
        <f>1/D315</f>
        <v>59.725719140572046</v>
      </c>
      <c r="O315">
        <f>1/E315</f>
        <v>22.788854195465635</v>
      </c>
      <c r="P315">
        <f>1/F315</f>
        <v>9.4205446769799632</v>
      </c>
      <c r="Q315">
        <f>1/G315</f>
        <v>8.0024304407989906</v>
      </c>
      <c r="R315">
        <f>1/H315</f>
        <v>12.708713846161503</v>
      </c>
      <c r="S315">
        <f>1/I315</f>
        <v>16.025559182635845</v>
      </c>
      <c r="V315" s="3">
        <f>L315/(SUM($L315:$R315))</f>
        <v>3.0845167202214908E-2</v>
      </c>
      <c r="W315" s="3">
        <f>M315/(SUM($L315:$R315))</f>
        <v>5.1691078090831892E-2</v>
      </c>
      <c r="X315" s="3">
        <f>N315/(SUM($L315:$R315))</f>
        <v>0.48644474673610905</v>
      </c>
      <c r="Y315" s="3">
        <f>O315/(SUM($L315:$R315))</f>
        <v>0.18560711477459527</v>
      </c>
      <c r="Z315" s="3">
        <f>P315/(SUM($L315:$R315))</f>
        <v>7.6726986890254908E-2</v>
      </c>
      <c r="AA315" s="3">
        <f>Q315/(SUM($L315:$R315))</f>
        <v>6.517695065145615E-2</v>
      </c>
      <c r="AB315" s="3">
        <f>R315/(SUM($L315:$R315))</f>
        <v>0.10350795565453787</v>
      </c>
      <c r="AC315" s="3">
        <f t="shared" si="17"/>
        <v>0</v>
      </c>
    </row>
    <row r="316" spans="1:29" x14ac:dyDescent="0.35">
      <c r="A316" s="2">
        <v>42338</v>
      </c>
      <c r="B316" s="3">
        <f>STDEV(rets_1M!B281:B316)*SQRT(12)</f>
        <v>0.26636539019549471</v>
      </c>
      <c r="C316" s="3">
        <f>STDEV(rets_1M!C281:C316)*SQRT(12)</f>
        <v>0.16086981133383454</v>
      </c>
      <c r="D316" s="3">
        <f>STDEV(rets_1M!D281:D316)*SQRT(12)</f>
        <v>1.6716204256071714E-2</v>
      </c>
      <c r="E316" s="3">
        <f>STDEV(rets_1M!E281:E316)*SQRT(12)</f>
        <v>4.3835733653958146E-2</v>
      </c>
      <c r="F316" s="3">
        <f>STDEV(rets_1M!F281:F316)*SQRT(12)</f>
        <v>0.10622042623655897</v>
      </c>
      <c r="G316" s="3">
        <f>STDEV(rets_1M!G281:G316)*SQRT(12)</f>
        <v>0.12512276919996765</v>
      </c>
      <c r="H316" s="3">
        <f>STDEV(rets_1M!H281:H316)*SQRT(12)</f>
        <v>7.8034893695473451E-2</v>
      </c>
      <c r="I316" s="3">
        <f>STDEV(rets_1M!M281:M316)*SQRT(12)</f>
        <v>6.2419243546745537E-2</v>
      </c>
      <c r="L316">
        <f>1/B316</f>
        <v>3.7542414923577931</v>
      </c>
      <c r="M316">
        <f>1/C316</f>
        <v>6.216206705960607</v>
      </c>
      <c r="N316">
        <f>1/D316</f>
        <v>59.822193165459602</v>
      </c>
      <c r="O316">
        <f>1/E316</f>
        <v>22.81243899997337</v>
      </c>
      <c r="P316">
        <f>1/F316</f>
        <v>9.4143851181028282</v>
      </c>
      <c r="Q316">
        <f>1/G316</f>
        <v>7.9921504806357699</v>
      </c>
      <c r="R316">
        <f>1/H316</f>
        <v>12.814780063678189</v>
      </c>
      <c r="S316">
        <f>1/I316</f>
        <v>16.02070039908612</v>
      </c>
      <c r="V316" s="3">
        <f>L316/(SUM($L316:$R316))</f>
        <v>3.0565429043102041E-2</v>
      </c>
      <c r="W316" s="3">
        <f>M316/(SUM($L316:$R316))</f>
        <v>5.0609697158550876E-2</v>
      </c>
      <c r="X316" s="3">
        <f>N316/(SUM($L316:$R316))</f>
        <v>0.48704671879092248</v>
      </c>
      <c r="Y316" s="3">
        <f>O316/(SUM($L316:$R316))</f>
        <v>0.18572912450441989</v>
      </c>
      <c r="Z316" s="3">
        <f>P316/(SUM($L316:$R316))</f>
        <v>7.6647898356450139E-2</v>
      </c>
      <c r="AA316" s="3">
        <f>Q316/(SUM($L316:$R316))</f>
        <v>6.5068672037996156E-2</v>
      </c>
      <c r="AB316" s="3">
        <f>R316/(SUM($L316:$R316))</f>
        <v>0.10433246010855843</v>
      </c>
      <c r="AC316" s="3">
        <f t="shared" si="17"/>
        <v>0</v>
      </c>
    </row>
    <row r="317" spans="1:29" x14ac:dyDescent="0.35">
      <c r="A317" s="2">
        <v>42369</v>
      </c>
      <c r="B317" s="3">
        <f>STDEV(rets_1M!B282:B317)*SQRT(12)</f>
        <v>0.29331589815482428</v>
      </c>
      <c r="C317" s="3">
        <f>STDEV(rets_1M!C282:C317)*SQRT(12)</f>
        <v>0.16083525540533364</v>
      </c>
      <c r="D317" s="3">
        <f>STDEV(rets_1M!D282:D317)*SQRT(12)</f>
        <v>1.6239086447147777E-2</v>
      </c>
      <c r="E317" s="3">
        <f>STDEV(rets_1M!E282:E317)*SQRT(12)</f>
        <v>4.3727494209533348E-2</v>
      </c>
      <c r="F317" s="3">
        <f>STDEV(rets_1M!F282:F317)*SQRT(12)</f>
        <v>0.10756678765128977</v>
      </c>
      <c r="G317" s="3">
        <f>STDEV(rets_1M!G282:G317)*SQRT(12)</f>
        <v>0.12587024063261548</v>
      </c>
      <c r="H317" s="3">
        <f>STDEV(rets_1M!H282:H317)*SQRT(12)</f>
        <v>7.7566133655942116E-2</v>
      </c>
      <c r="I317" s="3">
        <f>STDEV(rets_1M!M282:M317)*SQRT(12)</f>
        <v>6.3696658870577988E-2</v>
      </c>
      <c r="L317">
        <f>1/B317</f>
        <v>3.4092935510510873</v>
      </c>
      <c r="M317">
        <f>1/C317</f>
        <v>6.2175422762865082</v>
      </c>
      <c r="N317">
        <f>1/D317</f>
        <v>61.579818745015636</v>
      </c>
      <c r="O317">
        <f>1/E317</f>
        <v>22.868907036113281</v>
      </c>
      <c r="P317">
        <f>1/F317</f>
        <v>9.2965498164898452</v>
      </c>
      <c r="Q317">
        <f>1/G317</f>
        <v>7.9446896659136135</v>
      </c>
      <c r="R317">
        <f>1/H317</f>
        <v>12.892224387974156</v>
      </c>
      <c r="S317">
        <f>1/I317</f>
        <v>15.699410577120682</v>
      </c>
      <c r="V317" s="3">
        <f>L317/(SUM($L317:$R317))</f>
        <v>2.7448033972634095E-2</v>
      </c>
      <c r="W317" s="3">
        <f>M317/(SUM($L317:$R317))</f>
        <v>5.0057089268005811E-2</v>
      </c>
      <c r="X317" s="3">
        <f>N317/(SUM($L317:$R317))</f>
        <v>0.4957757176470578</v>
      </c>
      <c r="Y317" s="3">
        <f>O317/(SUM($L317:$R317))</f>
        <v>0.18411630674945134</v>
      </c>
      <c r="Z317" s="3">
        <f>P317/(SUM($L317:$R317))</f>
        <v>7.4846008819812196E-2</v>
      </c>
      <c r="AA317" s="3">
        <f>Q317/(SUM($L317:$R317))</f>
        <v>6.3962257455009108E-2</v>
      </c>
      <c r="AB317" s="3">
        <f>R317/(SUM($L317:$R317))</f>
        <v>0.10379458608802966</v>
      </c>
      <c r="AC317" s="3">
        <f t="shared" si="17"/>
        <v>0</v>
      </c>
    </row>
    <row r="318" spans="1:29" x14ac:dyDescent="0.35">
      <c r="A318" s="2">
        <v>42400</v>
      </c>
      <c r="B318" s="3">
        <f>STDEV(rets_1M!B283:B318)*SQRT(12)</f>
        <v>0.29047091219463506</v>
      </c>
      <c r="C318" s="3">
        <f>STDEV(rets_1M!C283:C318)*SQRT(12)</f>
        <v>0.16511192500257893</v>
      </c>
      <c r="D318" s="3">
        <f>STDEV(rets_1M!D283:D318)*SQRT(12)</f>
        <v>1.6727476240200934E-2</v>
      </c>
      <c r="E318" s="3">
        <f>STDEV(rets_1M!E283:E318)*SQRT(12)</f>
        <v>4.6033107093451799E-2</v>
      </c>
      <c r="F318" s="3">
        <f>STDEV(rets_1M!F283:F318)*SQRT(12)</f>
        <v>0.11097240148840126</v>
      </c>
      <c r="G318" s="3">
        <f>STDEV(rets_1M!G283:G318)*SQRT(12)</f>
        <v>0.13539913607504298</v>
      </c>
      <c r="H318" s="3">
        <f>STDEV(rets_1M!H283:H318)*SQRT(12)</f>
        <v>7.3121886793887564E-2</v>
      </c>
      <c r="I318" s="3">
        <f>STDEV(rets_1M!M283:M318)*SQRT(12)</f>
        <v>6.4796268842111635E-2</v>
      </c>
      <c r="L318">
        <f>1/B318</f>
        <v>3.4426855083166905</v>
      </c>
      <c r="M318">
        <f>1/C318</f>
        <v>6.0564977362136663</v>
      </c>
      <c r="N318">
        <f>1/D318</f>
        <v>59.781881357374914</v>
      </c>
      <c r="O318">
        <f>1/E318</f>
        <v>21.723495613057363</v>
      </c>
      <c r="P318">
        <f>1/F318</f>
        <v>9.011249523193559</v>
      </c>
      <c r="Q318">
        <f>1/G318</f>
        <v>7.3855714961561105</v>
      </c>
      <c r="R318">
        <f>1/H318</f>
        <v>13.675795905249979</v>
      </c>
      <c r="S318">
        <f>1/I318</f>
        <v>15.432987390627217</v>
      </c>
      <c r="V318" s="3">
        <f>L318/(SUM($L318:$R318))</f>
        <v>2.8433810480635858E-2</v>
      </c>
      <c r="W318" s="3">
        <f>M318/(SUM($L318:$R318))</f>
        <v>5.0021795017838169E-2</v>
      </c>
      <c r="X318" s="3">
        <f>N318/(SUM($L318:$R318))</f>
        <v>0.49375020767510958</v>
      </c>
      <c r="Y318" s="3">
        <f>O318/(SUM($L318:$R318))</f>
        <v>0.17941858347108056</v>
      </c>
      <c r="Z318" s="3">
        <f>P318/(SUM($L318:$R318))</f>
        <v>7.442566581153888E-2</v>
      </c>
      <c r="AA318" s="3">
        <f>Q318/(SUM($L318:$R318))</f>
        <v>6.0998874194456709E-2</v>
      </c>
      <c r="AB318" s="3">
        <f>R318/(SUM($L318:$R318))</f>
        <v>0.11295106334934014</v>
      </c>
      <c r="AC318" s="3">
        <f t="shared" si="17"/>
        <v>0</v>
      </c>
    </row>
    <row r="319" spans="1:29" x14ac:dyDescent="0.35">
      <c r="A319" s="2">
        <v>42429</v>
      </c>
      <c r="B319" s="3">
        <f>STDEV(rets_1M!B284:B319)*SQRT(12)</f>
        <v>0.29297857373943759</v>
      </c>
      <c r="C319" s="3">
        <f>STDEV(rets_1M!C284:C319)*SQRT(12)</f>
        <v>0.1763022490878878</v>
      </c>
      <c r="D319" s="3">
        <f>STDEV(rets_1M!D284:D319)*SQRT(12)</f>
        <v>1.7542087081778259E-2</v>
      </c>
      <c r="E319" s="3">
        <f>STDEV(rets_1M!E284:E319)*SQRT(12)</f>
        <v>4.5987709105877607E-2</v>
      </c>
      <c r="F319" s="3">
        <f>STDEV(rets_1M!F284:F319)*SQRT(12)</f>
        <v>0.11106512555073236</v>
      </c>
      <c r="G319" s="3">
        <f>STDEV(rets_1M!G284:G319)*SQRT(12)</f>
        <v>0.13629293219457891</v>
      </c>
      <c r="H319" s="3">
        <f>STDEV(rets_1M!H284:H319)*SQRT(12)</f>
        <v>8.6504959818971258E-2</v>
      </c>
      <c r="I319" s="3">
        <f>STDEV(rets_1M!M284:M319)*SQRT(12)</f>
        <v>6.4997276213771576E-2</v>
      </c>
      <c r="L319">
        <f>1/B319</f>
        <v>3.4132188823110203</v>
      </c>
      <c r="M319">
        <f>1/C319</f>
        <v>5.6720773851358732</v>
      </c>
      <c r="N319">
        <f>1/D319</f>
        <v>57.005759653236709</v>
      </c>
      <c r="O319">
        <f>1/E319</f>
        <v>21.744940538301172</v>
      </c>
      <c r="P319">
        <f>1/F319</f>
        <v>9.0037263726246781</v>
      </c>
      <c r="Q319">
        <f>1/G319</f>
        <v>7.3371376189364517</v>
      </c>
      <c r="R319">
        <f>1/H319</f>
        <v>11.560030801617593</v>
      </c>
      <c r="S319">
        <f>1/I319</f>
        <v>15.385260094762566</v>
      </c>
      <c r="V319" s="3">
        <f>L319/(SUM($L319:$R319))</f>
        <v>2.9491192007865652E-2</v>
      </c>
      <c r="W319" s="3">
        <f>M319/(SUM($L319:$R319))</f>
        <v>4.9008378605726925E-2</v>
      </c>
      <c r="X319" s="3">
        <f>N319/(SUM($L319:$R319))</f>
        <v>0.49254614528253182</v>
      </c>
      <c r="Y319" s="3">
        <f>O319/(SUM($L319:$R319))</f>
        <v>0.18788253514537603</v>
      </c>
      <c r="Z319" s="3">
        <f>P319/(SUM($L319:$R319))</f>
        <v>7.7794783281397051E-2</v>
      </c>
      <c r="AA319" s="3">
        <f>Q319/(SUM($L319:$R319))</f>
        <v>6.3394977518020174E-2</v>
      </c>
      <c r="AB319" s="3">
        <f>R319/(SUM($L319:$R319))</f>
        <v>9.9881988159082322E-2</v>
      </c>
      <c r="AC319" s="3">
        <f t="shared" si="17"/>
        <v>0</v>
      </c>
    </row>
    <row r="320" spans="1:29" x14ac:dyDescent="0.35">
      <c r="A320" s="2">
        <v>42460</v>
      </c>
      <c r="B320" s="3">
        <f>STDEV(rets_1M!B285:B320)*SQRT(12)</f>
        <v>0.29907349959542795</v>
      </c>
      <c r="C320" s="3">
        <f>STDEV(rets_1M!C285:C320)*SQRT(12)</f>
        <v>0.17609301771298277</v>
      </c>
      <c r="D320" s="3">
        <f>STDEV(rets_1M!D285:D320)*SQRT(12)</f>
        <v>1.7658596044994156E-2</v>
      </c>
      <c r="E320" s="3">
        <f>STDEV(rets_1M!E285:E320)*SQRT(12)</f>
        <v>4.6012505445017476E-2</v>
      </c>
      <c r="F320" s="3">
        <f>STDEV(rets_1M!F285:F320)*SQRT(12)</f>
        <v>0.11527832518323242</v>
      </c>
      <c r="G320" s="3">
        <f>STDEV(rets_1M!G285:G320)*SQRT(12)</f>
        <v>0.13961254617541685</v>
      </c>
      <c r="H320" s="3">
        <f>STDEV(rets_1M!H285:H320)*SQRT(12)</f>
        <v>8.6270845226146767E-2</v>
      </c>
      <c r="I320" s="3">
        <f>STDEV(rets_1M!M285:M320)*SQRT(12)</f>
        <v>6.6541138676916217E-2</v>
      </c>
      <c r="L320">
        <f>1/B320</f>
        <v>3.3436596734673958</v>
      </c>
      <c r="M320">
        <f>1/C320</f>
        <v>5.6788168718303087</v>
      </c>
      <c r="N320">
        <f>1/D320</f>
        <v>56.629643571436652</v>
      </c>
      <c r="O320">
        <f>1/E320</f>
        <v>21.733222095348566</v>
      </c>
      <c r="P320">
        <f>1/F320</f>
        <v>8.6746576028973497</v>
      </c>
      <c r="Q320">
        <f>1/G320</f>
        <v>7.1626800555842971</v>
      </c>
      <c r="R320">
        <f>1/H320</f>
        <v>11.591401444817679</v>
      </c>
      <c r="S320">
        <f>1/I320</f>
        <v>15.028297078825162</v>
      </c>
      <c r="V320" s="3">
        <f>L320/(SUM($L320:$R320))</f>
        <v>2.9122383205616678E-2</v>
      </c>
      <c r="W320" s="3">
        <f>M320/(SUM($L320:$R320))</f>
        <v>4.9460979060845275E-2</v>
      </c>
      <c r="X320" s="3">
        <f>N320/(SUM($L320:$R320))</f>
        <v>0.49322907889565354</v>
      </c>
      <c r="Y320" s="3">
        <f>O320/(SUM($L320:$R320))</f>
        <v>0.18929056302466665</v>
      </c>
      <c r="Z320" s="3">
        <f>P320/(SUM($L320:$R320))</f>
        <v>7.5553952124295401E-2</v>
      </c>
      <c r="AA320" s="3">
        <f>Q320/(SUM($L320:$R320))</f>
        <v>6.238503129166853E-2</v>
      </c>
      <c r="AB320" s="3">
        <f>R320/(SUM($L320:$R320))</f>
        <v>0.1009580123972539</v>
      </c>
      <c r="AC320" s="3">
        <f t="shared" si="17"/>
        <v>0</v>
      </c>
    </row>
    <row r="321" spans="1:29" x14ac:dyDescent="0.35">
      <c r="A321" s="2">
        <v>42490</v>
      </c>
      <c r="B321" s="3">
        <f>STDEV(rets_1M!B286:B321)*SQRT(12)</f>
        <v>0.31222807793610663</v>
      </c>
      <c r="C321" s="3">
        <f>STDEV(rets_1M!C286:C321)*SQRT(12)</f>
        <v>0.1732132365940906</v>
      </c>
      <c r="D321" s="3">
        <f>STDEV(rets_1M!D286:D321)*SQRT(12)</f>
        <v>1.6950361054068861E-2</v>
      </c>
      <c r="E321" s="3">
        <f>STDEV(rets_1M!E286:E321)*SQRT(12)</f>
        <v>4.5797041735046146E-2</v>
      </c>
      <c r="F321" s="3">
        <f>STDEV(rets_1M!F286:F321)*SQRT(12)</f>
        <v>0.11518749273312995</v>
      </c>
      <c r="G321" s="3">
        <f>STDEV(rets_1M!G286:G321)*SQRT(12)</f>
        <v>0.14203094935834354</v>
      </c>
      <c r="H321" s="3">
        <f>STDEV(rets_1M!H286:H321)*SQRT(12)</f>
        <v>8.9869015372999628E-2</v>
      </c>
      <c r="I321" s="3">
        <f>STDEV(rets_1M!M286:M321)*SQRT(12)</f>
        <v>6.5953501995798205E-2</v>
      </c>
      <c r="L321">
        <f>1/B321</f>
        <v>3.2027869069630466</v>
      </c>
      <c r="M321">
        <f>1/C321</f>
        <v>5.7732308434568926</v>
      </c>
      <c r="N321">
        <f>1/D321</f>
        <v>58.995793470721047</v>
      </c>
      <c r="O321">
        <f>1/E321</f>
        <v>21.835471508954495</v>
      </c>
      <c r="P321">
        <f>1/F321</f>
        <v>8.6814981060212144</v>
      </c>
      <c r="Q321">
        <f>1/G321</f>
        <v>7.0407189737006108</v>
      </c>
      <c r="R321">
        <f>1/H321</f>
        <v>11.127305621960129</v>
      </c>
      <c r="S321">
        <f>1/I321</f>
        <v>15.162197150102939</v>
      </c>
      <c r="V321" s="3">
        <f>L321/(SUM($L321:$R321))</f>
        <v>2.7454779814248233E-2</v>
      </c>
      <c r="W321" s="3">
        <f>M321/(SUM($L321:$R321))</f>
        <v>4.948901885396785E-2</v>
      </c>
      <c r="X321" s="3">
        <f>N321/(SUM($L321:$R321))</f>
        <v>0.50572097574901131</v>
      </c>
      <c r="Y321" s="3">
        <f>O321/(SUM($L321:$R321))</f>
        <v>0.18717700547461152</v>
      </c>
      <c r="Z321" s="3">
        <f>P321/(SUM($L321:$R321))</f>
        <v>7.44191311761771E-2</v>
      </c>
      <c r="AA321" s="3">
        <f>Q321/(SUM($L321:$R321))</f>
        <v>6.0354121198853881E-2</v>
      </c>
      <c r="AB321" s="3">
        <f>R321/(SUM($L321:$R321))</f>
        <v>9.5384967733130127E-2</v>
      </c>
      <c r="AC321" s="3">
        <f t="shared" si="17"/>
        <v>0</v>
      </c>
    </row>
    <row r="322" spans="1:29" x14ac:dyDescent="0.35">
      <c r="A322" s="2">
        <v>42521</v>
      </c>
      <c r="B322" s="3">
        <f>STDEV(rets_1M!B287:B322)*SQRT(12)</f>
        <v>0.31822835512572678</v>
      </c>
      <c r="C322" s="3">
        <f>STDEV(rets_1M!C287:C322)*SQRT(12)</f>
        <v>0.17360756276357267</v>
      </c>
      <c r="D322" s="3">
        <f>STDEV(rets_1M!D287:D322)*SQRT(12)</f>
        <v>1.3400947860384572E-2</v>
      </c>
      <c r="E322" s="3">
        <f>STDEV(rets_1M!E287:E322)*SQRT(12)</f>
        <v>4.3333324630040256E-2</v>
      </c>
      <c r="F322" s="3">
        <f>STDEV(rets_1M!F287:F322)*SQRT(12)</f>
        <v>0.11499765188126</v>
      </c>
      <c r="G322" s="3">
        <f>STDEV(rets_1M!G287:G322)*SQRT(12)</f>
        <v>0.14265520975551502</v>
      </c>
      <c r="H322" s="3">
        <f>STDEV(rets_1M!H287:H322)*SQRT(12)</f>
        <v>8.9876357104215515E-2</v>
      </c>
      <c r="I322" s="3">
        <f>STDEV(rets_1M!M287:M322)*SQRT(12)</f>
        <v>6.6064716391661338E-2</v>
      </c>
      <c r="L322">
        <f>1/B322</f>
        <v>3.1423975390405312</v>
      </c>
      <c r="M322">
        <f>1/C322</f>
        <v>5.7601177280614744</v>
      </c>
      <c r="N322">
        <f>1/D322</f>
        <v>74.621587250269513</v>
      </c>
      <c r="O322">
        <f>1/E322</f>
        <v>23.076927711813813</v>
      </c>
      <c r="P322">
        <f>1/F322</f>
        <v>8.6958297290499704</v>
      </c>
      <c r="Q322">
        <f>1/G322</f>
        <v>7.0099087282814097</v>
      </c>
      <c r="R322">
        <f>1/H322</f>
        <v>11.12639666559312</v>
      </c>
      <c r="S322">
        <f>1/I322</f>
        <v>15.136672865914544</v>
      </c>
      <c r="V322" s="3">
        <f>L322/(SUM($L322:$R322))</f>
        <v>2.3550348451587894E-2</v>
      </c>
      <c r="W322" s="3">
        <f>M322/(SUM($L322:$R322))</f>
        <v>4.3168560926074115E-2</v>
      </c>
      <c r="X322" s="3">
        <f>N322/(SUM($L322:$R322))</f>
        <v>0.55924317656224742</v>
      </c>
      <c r="Y322" s="3">
        <f>O322/(SUM($L322:$R322))</f>
        <v>0.17294746512920767</v>
      </c>
      <c r="Z322" s="3">
        <f>P322/(SUM($L322:$R322))</f>
        <v>6.5169927627085802E-2</v>
      </c>
      <c r="AA322" s="3">
        <f>Q322/(SUM($L322:$R322))</f>
        <v>5.2534980413477615E-2</v>
      </c>
      <c r="AB322" s="3">
        <f>R322/(SUM($L322:$R322))</f>
        <v>8.3385540890319521E-2</v>
      </c>
      <c r="AC322" s="3">
        <f t="shared" si="17"/>
        <v>0</v>
      </c>
    </row>
    <row r="323" spans="1:29" x14ac:dyDescent="0.35">
      <c r="A323" s="2">
        <v>42551</v>
      </c>
      <c r="B323" s="3">
        <f>STDEV(rets_1M!B288:B323)*SQRT(12)</f>
        <v>0.31664742338297908</v>
      </c>
      <c r="C323" s="3">
        <f>STDEV(rets_1M!C288:C323)*SQRT(12)</f>
        <v>0.16594282582106135</v>
      </c>
      <c r="D323" s="3">
        <f>STDEV(rets_1M!D288:D323)*SQRT(12)</f>
        <v>1.3552023630433063E-2</v>
      </c>
      <c r="E323" s="3">
        <f>STDEV(rets_1M!E288:E323)*SQRT(12)</f>
        <v>4.3207563425730518E-2</v>
      </c>
      <c r="F323" s="3">
        <f>STDEV(rets_1M!F288:F323)*SQRT(12)</f>
        <v>0.11421660438407272</v>
      </c>
      <c r="G323" s="3">
        <f>STDEV(rets_1M!G288:G323)*SQRT(12)</f>
        <v>0.14260365356771112</v>
      </c>
      <c r="H323" s="3">
        <f>STDEV(rets_1M!H288:H323)*SQRT(12)</f>
        <v>0.1011101751964965</v>
      </c>
      <c r="I323" s="3">
        <f>STDEV(rets_1M!M288:M323)*SQRT(12)</f>
        <v>6.4539856107186919E-2</v>
      </c>
      <c r="L323">
        <f>1/B323</f>
        <v>3.1580866482861567</v>
      </c>
      <c r="M323">
        <f>1/C323</f>
        <v>6.0261719363409849</v>
      </c>
      <c r="N323">
        <f>1/D323</f>
        <v>73.789717851019148</v>
      </c>
      <c r="O323">
        <f>1/E323</f>
        <v>23.14409609602032</v>
      </c>
      <c r="P323">
        <f>1/F323</f>
        <v>8.7552944284469376</v>
      </c>
      <c r="Q323">
        <f>1/G323</f>
        <v>7.0124430544493697</v>
      </c>
      <c r="R323">
        <f>1/H323</f>
        <v>9.8902014367654889</v>
      </c>
      <c r="S323">
        <f>1/I323</f>
        <v>15.494301665922737</v>
      </c>
      <c r="V323" s="3">
        <f>L323/(SUM($L323:$R323))</f>
        <v>2.3965565610191496E-2</v>
      </c>
      <c r="W323" s="3">
        <f>M323/(SUM($L323:$R323))</f>
        <v>4.5730416863973437E-2</v>
      </c>
      <c r="X323" s="3">
        <f>N323/(SUM($L323:$R323))</f>
        <v>0.55996320603673344</v>
      </c>
      <c r="Y323" s="3">
        <f>O323/(SUM($L323:$R323))</f>
        <v>0.1756320884288459</v>
      </c>
      <c r="Z323" s="3">
        <f>P323/(SUM($L323:$R323))</f>
        <v>6.6440730236251799E-2</v>
      </c>
      <c r="AA323" s="3">
        <f>Q323/(SUM($L323:$R323))</f>
        <v>5.3214867996209024E-2</v>
      </c>
      <c r="AB323" s="3">
        <f>R323/(SUM($L323:$R323))</f>
        <v>7.5053124827794956E-2</v>
      </c>
      <c r="AC323" s="3">
        <f t="shared" si="17"/>
        <v>0</v>
      </c>
    </row>
    <row r="324" spans="1:29" x14ac:dyDescent="0.35">
      <c r="A324" s="2">
        <v>42582</v>
      </c>
      <c r="B324" s="3">
        <f>STDEV(rets_1M!B289:B324)*SQRT(12)</f>
        <v>0.32593246261674658</v>
      </c>
      <c r="C324" s="3">
        <f>STDEV(rets_1M!C289:C324)*SQRT(12)</f>
        <v>0.16138575435646568</v>
      </c>
      <c r="D324" s="3">
        <f>STDEV(rets_1M!D289:D324)*SQRT(12)</f>
        <v>1.3660027853385747E-2</v>
      </c>
      <c r="E324" s="3">
        <f>STDEV(rets_1M!E289:E324)*SQRT(12)</f>
        <v>4.3164777525321565E-2</v>
      </c>
      <c r="F324" s="3">
        <f>STDEV(rets_1M!F289:F324)*SQRT(12)</f>
        <v>0.11278933456474857</v>
      </c>
      <c r="G324" s="3">
        <f>STDEV(rets_1M!G289:G324)*SQRT(12)</f>
        <v>0.14389396791399642</v>
      </c>
      <c r="H324" s="3">
        <f>STDEV(rets_1M!H289:H324)*SQRT(12)</f>
        <v>0.10091212180387002</v>
      </c>
      <c r="I324" s="3">
        <f>STDEV(rets_1M!M289:M324)*SQRT(12)</f>
        <v>6.4112051922224161E-2</v>
      </c>
      <c r="L324">
        <f>1/B324</f>
        <v>3.0681202847102336</v>
      </c>
      <c r="M324">
        <f>1/C324</f>
        <v>6.1963337717604219</v>
      </c>
      <c r="N324">
        <f>1/D324</f>
        <v>73.206292895818805</v>
      </c>
      <c r="O324">
        <f>1/E324</f>
        <v>23.167037045734208</v>
      </c>
      <c r="P324">
        <f>1/F324</f>
        <v>8.8660865307786132</v>
      </c>
      <c r="Q324">
        <f>1/G324</f>
        <v>6.9495616424844657</v>
      </c>
      <c r="R324">
        <f>1/H324</f>
        <v>9.909612265844256</v>
      </c>
      <c r="S324">
        <f>1/I324</f>
        <v>15.597691385905469</v>
      </c>
      <c r="V324" s="3">
        <f>L324/(SUM($L324:$R324))</f>
        <v>2.3356038205848709E-2</v>
      </c>
      <c r="W324" s="3">
        <f>M324/(SUM($L324:$R324))</f>
        <v>4.7169535376640294E-2</v>
      </c>
      <c r="X324" s="3">
        <f>N324/(SUM($L324:$R324))</f>
        <v>0.55728224942940152</v>
      </c>
      <c r="Y324" s="3">
        <f>O324/(SUM($L324:$R324))</f>
        <v>0.17635886215184143</v>
      </c>
      <c r="Z324" s="3">
        <f>P324/(SUM($L324:$R324))</f>
        <v>6.7493004358785469E-2</v>
      </c>
      <c r="AA324" s="3">
        <f>Q324/(SUM($L324:$R324))</f>
        <v>5.2903475800688021E-2</v>
      </c>
      <c r="AB324" s="3">
        <f>R324/(SUM($L324:$R324))</f>
        <v>7.5436834676794462E-2</v>
      </c>
      <c r="AC324" s="3">
        <f t="shared" si="17"/>
        <v>0</v>
      </c>
    </row>
    <row r="325" spans="1:29" x14ac:dyDescent="0.35">
      <c r="A325" s="2">
        <v>42613</v>
      </c>
      <c r="B325" s="3">
        <f>STDEV(rets_1M!B290:B325)*SQRT(12)</f>
        <v>0.32956861692626965</v>
      </c>
      <c r="C325" s="3">
        <f>STDEV(rets_1M!C290:C325)*SQRT(12)</f>
        <v>0.15835502784047159</v>
      </c>
      <c r="D325" s="3">
        <f>STDEV(rets_1M!D290:D325)*SQRT(12)</f>
        <v>1.4819564119037074E-2</v>
      </c>
      <c r="E325" s="3">
        <f>STDEV(rets_1M!E290:E325)*SQRT(12)</f>
        <v>4.324060358642428E-2</v>
      </c>
      <c r="F325" s="3">
        <f>STDEV(rets_1M!F290:F325)*SQRT(12)</f>
        <v>0.11060562826654333</v>
      </c>
      <c r="G325" s="3">
        <f>STDEV(rets_1M!G290:G325)*SQRT(12)</f>
        <v>0.14358060076672613</v>
      </c>
      <c r="H325" s="3">
        <f>STDEV(rets_1M!H290:H325)*SQRT(12)</f>
        <v>0.10102381641774437</v>
      </c>
      <c r="I325" s="3">
        <f>STDEV(rets_1M!M290:M325)*SQRT(12)</f>
        <v>6.3123593585338561E-2</v>
      </c>
      <c r="L325">
        <f>1/B325</f>
        <v>3.0342694924247526</v>
      </c>
      <c r="M325">
        <f>1/C325</f>
        <v>6.3149242157780412</v>
      </c>
      <c r="N325">
        <f>1/D325</f>
        <v>67.478367917407866</v>
      </c>
      <c r="O325">
        <f>1/E325</f>
        <v>23.126411683900677</v>
      </c>
      <c r="P325">
        <f>1/F325</f>
        <v>9.0411312305929563</v>
      </c>
      <c r="Q325">
        <f>1/G325</f>
        <v>6.9647291811007905</v>
      </c>
      <c r="R325">
        <f>1/H325</f>
        <v>9.8986559353973735</v>
      </c>
      <c r="S325">
        <f>1/I325</f>
        <v>15.841937114180165</v>
      </c>
      <c r="V325" s="3">
        <f>L325/(SUM($L325:$R325))</f>
        <v>2.4108580205463932E-2</v>
      </c>
      <c r="W325" s="3">
        <f>M325/(SUM($L325:$R325))</f>
        <v>5.0174797369712157E-2</v>
      </c>
      <c r="X325" s="3">
        <f>N325/(SUM($L325:$R325))</f>
        <v>0.53614474559100989</v>
      </c>
      <c r="Y325" s="3">
        <f>O325/(SUM($L325:$R325))</f>
        <v>0.18374931835746436</v>
      </c>
      <c r="Z325" s="3">
        <f>P325/(SUM($L325:$R325))</f>
        <v>7.1835688281824739E-2</v>
      </c>
      <c r="AA325" s="3">
        <f>Q325/(SUM($L325:$R325))</f>
        <v>5.5337778167397753E-2</v>
      </c>
      <c r="AB325" s="3">
        <f>R325/(SUM($L325:$R325))</f>
        <v>7.864909202712729E-2</v>
      </c>
      <c r="AC325" s="3">
        <f t="shared" si="17"/>
        <v>0</v>
      </c>
    </row>
    <row r="326" spans="1:29" x14ac:dyDescent="0.35">
      <c r="A326" s="2">
        <v>42643</v>
      </c>
      <c r="B326" s="3">
        <f>STDEV(rets_1M!B291:B326)*SQRT(12)</f>
        <v>0.33228912638258518</v>
      </c>
      <c r="C326" s="3">
        <f>STDEV(rets_1M!C291:C326)*SQRT(12)</f>
        <v>0.15575670225863009</v>
      </c>
      <c r="D326" s="3">
        <f>STDEV(rets_1M!D291:D326)*SQRT(12)</f>
        <v>1.4745919635475783E-2</v>
      </c>
      <c r="E326" s="3">
        <f>STDEV(rets_1M!E291:E326)*SQRT(12)</f>
        <v>4.2494474285489241E-2</v>
      </c>
      <c r="F326" s="3">
        <f>STDEV(rets_1M!F291:F326)*SQRT(12)</f>
        <v>0.11008803238551812</v>
      </c>
      <c r="G326" s="3">
        <f>STDEV(rets_1M!G291:G326)*SQRT(12)</f>
        <v>0.14235119874393021</v>
      </c>
      <c r="H326" s="3">
        <f>STDEV(rets_1M!H291:H326)*SQRT(12)</f>
        <v>0.10177882057666018</v>
      </c>
      <c r="I326" s="3">
        <f>STDEV(rets_1M!M291:M326)*SQRT(12)</f>
        <v>6.2231603307742571E-2</v>
      </c>
      <c r="L326">
        <f>1/B326</f>
        <v>3.0094273950109272</v>
      </c>
      <c r="M326">
        <f>1/C326</f>
        <v>6.4202694683373895</v>
      </c>
      <c r="N326">
        <f>1/D326</f>
        <v>67.815370266510655</v>
      </c>
      <c r="O326">
        <f>1/E326</f>
        <v>23.532471381613821</v>
      </c>
      <c r="P326">
        <f>1/F326</f>
        <v>9.0836395049562917</v>
      </c>
      <c r="Q326">
        <f>1/G326</f>
        <v>7.0248793745591103</v>
      </c>
      <c r="R326">
        <f>1/H326</f>
        <v>9.8252268432094496</v>
      </c>
      <c r="S326">
        <f>1/I326</f>
        <v>16.069005888453216</v>
      </c>
      <c r="V326" s="3">
        <f>L326/(SUM($L326:$R326))</f>
        <v>2.3750271439508652E-2</v>
      </c>
      <c r="W326" s="3">
        <f>M326/(SUM($L326:$R326))</f>
        <v>5.0668490238572193E-2</v>
      </c>
      <c r="X326" s="3">
        <f>N326/(SUM($L326:$R326))</f>
        <v>0.53519598255486878</v>
      </c>
      <c r="Y326" s="3">
        <f>O326/(SUM($L326:$R326))</f>
        <v>0.18571725102335226</v>
      </c>
      <c r="Z326" s="3">
        <f>P326/(SUM($L326:$R326))</f>
        <v>7.1687691904118056E-2</v>
      </c>
      <c r="AA326" s="3">
        <f>Q326/(SUM($L326:$R326))</f>
        <v>5.5440045588798413E-2</v>
      </c>
      <c r="AB326" s="3">
        <f>R326/(SUM($L326:$R326))</f>
        <v>7.7540267250781725E-2</v>
      </c>
      <c r="AC326" s="3">
        <f t="shared" si="17"/>
        <v>0</v>
      </c>
    </row>
    <row r="327" spans="1:29" x14ac:dyDescent="0.35">
      <c r="A327" s="2">
        <v>42674</v>
      </c>
      <c r="B327" s="3">
        <f>STDEV(rets_1M!B292:B327)*SQRT(12)</f>
        <v>0.33154686169857245</v>
      </c>
      <c r="C327" s="3">
        <f>STDEV(rets_1M!C292:C327)*SQRT(12)</f>
        <v>0.15696310675157682</v>
      </c>
      <c r="D327" s="3">
        <f>STDEV(rets_1M!D292:D327)*SQRT(12)</f>
        <v>1.4942998366340653E-2</v>
      </c>
      <c r="E327" s="3">
        <f>STDEV(rets_1M!E292:E327)*SQRT(12)</f>
        <v>4.3202009363569459E-2</v>
      </c>
      <c r="F327" s="3">
        <f>STDEV(rets_1M!F292:F327)*SQRT(12)</f>
        <v>0.10896288161689796</v>
      </c>
      <c r="G327" s="3">
        <f>STDEV(rets_1M!G292:G327)*SQRT(12)</f>
        <v>0.14152112113240456</v>
      </c>
      <c r="H327" s="3">
        <f>STDEV(rets_1M!H292:H327)*SQRT(12)</f>
        <v>0.10394519801031232</v>
      </c>
      <c r="I327" s="3">
        <f>STDEV(rets_1M!M292:M327)*SQRT(12)</f>
        <v>6.1556332657568893E-2</v>
      </c>
      <c r="L327">
        <f>1/B327</f>
        <v>3.0161648790063205</v>
      </c>
      <c r="M327">
        <f>1/C327</f>
        <v>6.3709238476190793</v>
      </c>
      <c r="N327">
        <f>1/D327</f>
        <v>66.920973654960463</v>
      </c>
      <c r="O327">
        <f>1/E327</f>
        <v>23.147071507355868</v>
      </c>
      <c r="P327">
        <f>1/F327</f>
        <v>9.1774371709064635</v>
      </c>
      <c r="Q327">
        <f>1/G327</f>
        <v>7.0660830835590849</v>
      </c>
      <c r="R327">
        <f>1/H327</f>
        <v>9.6204540386828725</v>
      </c>
      <c r="S327">
        <f>1/I327</f>
        <v>16.245282277664103</v>
      </c>
      <c r="V327" s="3">
        <f>L327/(SUM($L327:$R327))</f>
        <v>2.4067876980290968E-2</v>
      </c>
      <c r="W327" s="3">
        <f>M327/(SUM($L327:$R327))</f>
        <v>5.0837609204512149E-2</v>
      </c>
      <c r="X327" s="3">
        <f>N327/(SUM($L327:$R327))</f>
        <v>0.53400454747669845</v>
      </c>
      <c r="Y327" s="3">
        <f>O327/(SUM($L327:$R327))</f>
        <v>0.18470504492996312</v>
      </c>
      <c r="Z327" s="3">
        <f>P327/(SUM($L327:$R327))</f>
        <v>7.3232544534003061E-2</v>
      </c>
      <c r="AA327" s="3">
        <f>Q327/(SUM($L327:$R327))</f>
        <v>5.6384722059240826E-2</v>
      </c>
      <c r="AB327" s="3">
        <f>R327/(SUM($L327:$R327))</f>
        <v>7.6767654815291533E-2</v>
      </c>
      <c r="AC327" s="3">
        <f t="shared" si="17"/>
        <v>0</v>
      </c>
    </row>
    <row r="328" spans="1:29" x14ac:dyDescent="0.35">
      <c r="A328" s="2">
        <v>42704</v>
      </c>
      <c r="B328" s="3">
        <f>STDEV(rets_1M!B293:B328)*SQRT(12)</f>
        <v>0.33136480394332563</v>
      </c>
      <c r="C328" s="3">
        <f>STDEV(rets_1M!C293:C328)*SQRT(12)</f>
        <v>0.16049947488530017</v>
      </c>
      <c r="D328" s="3">
        <f>STDEV(rets_1M!D293:D328)*SQRT(12)</f>
        <v>1.5887060782193492E-2</v>
      </c>
      <c r="E328" s="3">
        <f>STDEV(rets_1M!E293:E328)*SQRT(12)</f>
        <v>4.8000008548850191E-2</v>
      </c>
      <c r="F328" s="3">
        <f>STDEV(rets_1M!F293:F328)*SQRT(12)</f>
        <v>0.10953351456471339</v>
      </c>
      <c r="G328" s="3">
        <f>STDEV(rets_1M!G293:G328)*SQRT(12)</f>
        <v>0.14085259420978713</v>
      </c>
      <c r="H328" s="3">
        <f>STDEV(rets_1M!H293:H328)*SQRT(12)</f>
        <v>0.1107617433422631</v>
      </c>
      <c r="I328" s="3">
        <f>STDEV(rets_1M!M293:M328)*SQRT(12)</f>
        <v>6.1421396621984786E-2</v>
      </c>
      <c r="L328">
        <f>1/B328</f>
        <v>3.0178220139850254</v>
      </c>
      <c r="M328">
        <f>1/C328</f>
        <v>6.2305499797718529</v>
      </c>
      <c r="N328">
        <f>1/D328</f>
        <v>62.944305036008821</v>
      </c>
      <c r="O328">
        <f>1/E328</f>
        <v>20.833329622895544</v>
      </c>
      <c r="P328">
        <f>1/F328</f>
        <v>9.1296257951185442</v>
      </c>
      <c r="Q328">
        <f>1/G328</f>
        <v>7.0996207461439509</v>
      </c>
      <c r="R328">
        <f>1/H328</f>
        <v>9.0283880501042297</v>
      </c>
      <c r="S328">
        <f>1/I328</f>
        <v>16.28097137149868</v>
      </c>
      <c r="V328" s="3">
        <f>L328/(SUM($L328:$R328))</f>
        <v>2.5513435182123227E-2</v>
      </c>
      <c r="W328" s="3">
        <f>M328/(SUM($L328:$R328))</f>
        <v>5.2674654874022384E-2</v>
      </c>
      <c r="X328" s="3">
        <f>N328/(SUM($L328:$R328))</f>
        <v>0.53214717076683515</v>
      </c>
      <c r="Y328" s="3">
        <f>O328/(SUM($L328:$R328))</f>
        <v>0.17613026961111919</v>
      </c>
      <c r="Z328" s="3">
        <f>P328/(SUM($L328:$R328))</f>
        <v>7.7184179478237788E-2</v>
      </c>
      <c r="AA328" s="3">
        <f>Q328/(SUM($L328:$R328))</f>
        <v>6.0022000265420504E-2</v>
      </c>
      <c r="AB328" s="3">
        <f>R328/(SUM($L328:$R328))</f>
        <v>7.6328289822241699E-2</v>
      </c>
      <c r="AC328" s="3">
        <f t="shared" si="17"/>
        <v>0</v>
      </c>
    </row>
    <row r="329" spans="1:29" x14ac:dyDescent="0.35">
      <c r="A329" s="2">
        <v>42735</v>
      </c>
      <c r="B329" s="3">
        <f>STDEV(rets_1M!B294:B329)*SQRT(12)</f>
        <v>0.33936913311878653</v>
      </c>
      <c r="C329" s="3">
        <f>STDEV(rets_1M!C294:C329)*SQRT(12)</f>
        <v>0.15933785676640089</v>
      </c>
      <c r="D329" s="3">
        <f>STDEV(rets_1M!D294:D329)*SQRT(12)</f>
        <v>1.4936074749320797E-2</v>
      </c>
      <c r="E329" s="3">
        <f>STDEV(rets_1M!E294:E329)*SQRT(12)</f>
        <v>4.6530224730011303E-2</v>
      </c>
      <c r="F329" s="3">
        <f>STDEV(rets_1M!F294:F329)*SQRT(12)</f>
        <v>0.10932176951502201</v>
      </c>
      <c r="G329" s="3">
        <f>STDEV(rets_1M!G294:G329)*SQRT(12)</f>
        <v>0.14041969413002317</v>
      </c>
      <c r="H329" s="3">
        <f>STDEV(rets_1M!H294:H329)*SQRT(12)</f>
        <v>0.11067601785133688</v>
      </c>
      <c r="I329" s="3">
        <f>STDEV(rets_1M!M294:M329)*SQRT(12)</f>
        <v>6.1766174785208128E-2</v>
      </c>
      <c r="L329">
        <f>1/B329</f>
        <v>2.9466439413922139</v>
      </c>
      <c r="M329">
        <f>1/C329</f>
        <v>6.275972454343111</v>
      </c>
      <c r="N329">
        <f>1/D329</f>
        <v>66.95199487037074</v>
      </c>
      <c r="O329">
        <f>1/E329</f>
        <v>21.491407054284327</v>
      </c>
      <c r="P329">
        <f>1/F329</f>
        <v>9.1473089434633508</v>
      </c>
      <c r="Q329">
        <f>1/G329</f>
        <v>7.1215081772934141</v>
      </c>
      <c r="R329">
        <f>1/H329</f>
        <v>9.0353811007478413</v>
      </c>
      <c r="S329">
        <f>1/I329</f>
        <v>16.190091153896127</v>
      </c>
      <c r="V329" s="3">
        <f>L329/(SUM($L329:$R329))</f>
        <v>2.3962257075381462E-2</v>
      </c>
      <c r="W329" s="3">
        <f>M329/(SUM($L329:$R329))</f>
        <v>5.1036524378282572E-2</v>
      </c>
      <c r="X329" s="3">
        <f>N329/(SUM($L329:$R329))</f>
        <v>0.54445699741905162</v>
      </c>
      <c r="Y329" s="3">
        <f>O329/(SUM($L329:$R329))</f>
        <v>0.17476920557395595</v>
      </c>
      <c r="Z329" s="3">
        <f>P329/(SUM($L329:$R329))</f>
        <v>7.4386377455446157E-2</v>
      </c>
      <c r="AA329" s="3">
        <f>Q329/(SUM($L329:$R329))</f>
        <v>5.7912463501820145E-2</v>
      </c>
      <c r="AB329" s="3">
        <f>R329/(SUM($L329:$R329))</f>
        <v>7.3476174596062108E-2</v>
      </c>
      <c r="AC329" s="3">
        <f t="shared" si="17"/>
        <v>0</v>
      </c>
    </row>
    <row r="330" spans="1:29" x14ac:dyDescent="0.35">
      <c r="A330" s="2">
        <v>42766</v>
      </c>
      <c r="B330" s="3">
        <f>STDEV(rets_1M!B295:B330)*SQRT(12)</f>
        <v>0.33930473242656434</v>
      </c>
      <c r="C330" s="3">
        <f>STDEV(rets_1M!C295:C330)*SQRT(12)</f>
        <v>0.16093672503222109</v>
      </c>
      <c r="D330" s="3">
        <f>STDEV(rets_1M!D295:D330)*SQRT(12)</f>
        <v>1.4343305230696752E-2</v>
      </c>
      <c r="E330" s="3">
        <f>STDEV(rets_1M!E295:E330)*SQRT(12)</f>
        <v>4.5013916785962747E-2</v>
      </c>
      <c r="F330" s="3">
        <f>STDEV(rets_1M!F295:F330)*SQRT(12)</f>
        <v>0.10652925103818991</v>
      </c>
      <c r="G330" s="3">
        <f>STDEV(rets_1M!G295:G330)*SQRT(12)</f>
        <v>0.14128837817961959</v>
      </c>
      <c r="H330" s="3">
        <f>STDEV(rets_1M!H295:H330)*SQRT(12)</f>
        <v>0.11109597343725942</v>
      </c>
      <c r="I330" s="3">
        <f>STDEV(rets_1M!M295:M330)*SQRT(12)</f>
        <v>6.0797497887671151E-2</v>
      </c>
      <c r="L330">
        <f>1/B330</f>
        <v>2.9472032200919269</v>
      </c>
      <c r="M330">
        <f>1/C330</f>
        <v>6.2136221536743106</v>
      </c>
      <c r="N330">
        <f>1/D330</f>
        <v>69.718937435693348</v>
      </c>
      <c r="O330">
        <f>1/E330</f>
        <v>22.215351860068363</v>
      </c>
      <c r="P330">
        <f>1/F330</f>
        <v>9.3870931246996907</v>
      </c>
      <c r="Q330">
        <f>1/G330</f>
        <v>7.077722972576713</v>
      </c>
      <c r="R330">
        <f>1/H330</f>
        <v>9.0012263186544939</v>
      </c>
      <c r="S330">
        <f>1/I330</f>
        <v>16.448045310147304</v>
      </c>
      <c r="V330" s="3">
        <f>L330/(SUM($L330:$R330))</f>
        <v>2.3286791049973294E-2</v>
      </c>
      <c r="W330" s="3">
        <f>M330/(SUM($L330:$R330))</f>
        <v>4.9095807092523973E-2</v>
      </c>
      <c r="X330" s="3">
        <f>N330/(SUM($L330:$R330))</f>
        <v>0.55087152362724146</v>
      </c>
      <c r="Y330" s="3">
        <f>O330/(SUM($L330:$R330))</f>
        <v>0.17553056855404478</v>
      </c>
      <c r="Z330" s="3">
        <f>P330/(SUM($L330:$R330))</f>
        <v>7.4170411687696364E-2</v>
      </c>
      <c r="AA330" s="3">
        <f>Q330/(SUM($L330:$R330))</f>
        <v>5.592334279780304E-2</v>
      </c>
      <c r="AB330" s="3">
        <f>R330/(SUM($L330:$R330))</f>
        <v>7.1121555190717237E-2</v>
      </c>
      <c r="AC330" s="3">
        <f t="shared" si="17"/>
        <v>0</v>
      </c>
    </row>
    <row r="331" spans="1:29" x14ac:dyDescent="0.35">
      <c r="A331" s="2">
        <v>42794</v>
      </c>
      <c r="B331" s="3">
        <f>STDEV(rets_1M!B296:B331)*SQRT(12)</f>
        <v>0.33886598176655225</v>
      </c>
      <c r="C331" s="3">
        <f>STDEV(rets_1M!C296:C331)*SQRT(12)</f>
        <v>0.15753381083858797</v>
      </c>
      <c r="D331" s="3">
        <f>STDEV(rets_1M!D296:D331)*SQRT(12)</f>
        <v>1.4435265595416221E-2</v>
      </c>
      <c r="E331" s="3">
        <f>STDEV(rets_1M!E296:E331)*SQRT(12)</f>
        <v>4.5059758771972505E-2</v>
      </c>
      <c r="F331" s="3">
        <f>STDEV(rets_1M!F296:F331)*SQRT(12)</f>
        <v>0.10579239727614652</v>
      </c>
      <c r="G331" s="3">
        <f>STDEV(rets_1M!G296:G331)*SQRT(12)</f>
        <v>0.14053903520114014</v>
      </c>
      <c r="H331" s="3">
        <f>STDEV(rets_1M!H296:H331)*SQRT(12)</f>
        <v>0.11119426566032765</v>
      </c>
      <c r="I331" s="3">
        <f>STDEV(rets_1M!M296:M331)*SQRT(12)</f>
        <v>6.0266584187179048E-2</v>
      </c>
      <c r="L331">
        <f>1/B331</f>
        <v>2.951019145642388</v>
      </c>
      <c r="M331">
        <f>1/C331</f>
        <v>6.3478436449723059</v>
      </c>
      <c r="N331">
        <f>1/D331</f>
        <v>69.274790504550211</v>
      </c>
      <c r="O331">
        <f>1/E331</f>
        <v>22.19275085471623</v>
      </c>
      <c r="P331">
        <f>1/F331</f>
        <v>9.4524750903387886</v>
      </c>
      <c r="Q331">
        <f>1/G331</f>
        <v>7.1154608295751798</v>
      </c>
      <c r="R331">
        <f>1/H331</f>
        <v>8.9932695185448228</v>
      </c>
      <c r="S331">
        <f>1/I331</f>
        <v>16.592943062678792</v>
      </c>
      <c r="V331" s="3">
        <f>L331/(SUM($L331:$R331))</f>
        <v>2.3360048965216606E-2</v>
      </c>
      <c r="W331" s="3">
        <f>M331/(SUM($L331:$R331))</f>
        <v>5.0249060087955731E-2</v>
      </c>
      <c r="X331" s="3">
        <f>N331/(SUM($L331:$R331))</f>
        <v>0.54837411022257077</v>
      </c>
      <c r="Y331" s="3">
        <f>O331/(SUM($L331:$R331))</f>
        <v>0.17567617187592716</v>
      </c>
      <c r="Z331" s="3">
        <f>P331/(SUM($L331:$R331))</f>
        <v>7.4825092639220284E-2</v>
      </c>
      <c r="AA331" s="3">
        <f>Q331/(SUM($L331:$R331))</f>
        <v>5.6325460861343948E-2</v>
      </c>
      <c r="AB331" s="3">
        <f>R331/(SUM($L331:$R331))</f>
        <v>7.119005534776543E-2</v>
      </c>
      <c r="AC331" s="3">
        <f t="shared" si="17"/>
        <v>0</v>
      </c>
    </row>
    <row r="332" spans="1:29" x14ac:dyDescent="0.35">
      <c r="A332" s="2">
        <v>42825</v>
      </c>
      <c r="B332" s="3">
        <f>STDEV(rets_1M!B297:B332)*SQRT(12)</f>
        <v>0.33925253647070247</v>
      </c>
      <c r="C332" s="3">
        <f>STDEV(rets_1M!C297:C332)*SQRT(12)</f>
        <v>0.156693931035707</v>
      </c>
      <c r="D332" s="3">
        <f>STDEV(rets_1M!D297:D332)*SQRT(12)</f>
        <v>1.4328034879862476E-2</v>
      </c>
      <c r="E332" s="3">
        <f>STDEV(rets_1M!E297:E332)*SQRT(12)</f>
        <v>4.4688493215508662E-2</v>
      </c>
      <c r="F332" s="3">
        <f>STDEV(rets_1M!F297:F332)*SQRT(12)</f>
        <v>0.1059081529924125</v>
      </c>
      <c r="G332" s="3">
        <f>STDEV(rets_1M!G297:G332)*SQRT(12)</f>
        <v>0.13864368643673272</v>
      </c>
      <c r="H332" s="3">
        <f>STDEV(rets_1M!H297:H332)*SQRT(12)</f>
        <v>0.11116833173182007</v>
      </c>
      <c r="I332" s="3">
        <f>STDEV(rets_1M!M297:M332)*SQRT(12)</f>
        <v>6.0230730313678357E-2</v>
      </c>
      <c r="L332">
        <f>1/B332</f>
        <v>2.9476566642748123</v>
      </c>
      <c r="M332">
        <f>1/C332</f>
        <v>6.3818681003804967</v>
      </c>
      <c r="N332">
        <f>1/D332</f>
        <v>69.793241598362044</v>
      </c>
      <c r="O332">
        <f>1/E332</f>
        <v>22.377125028081295</v>
      </c>
      <c r="P332">
        <f>1/F332</f>
        <v>9.4421437041928424</v>
      </c>
      <c r="Q332">
        <f>1/G332</f>
        <v>7.2127337760622083</v>
      </c>
      <c r="R332">
        <f>1/H332</f>
        <v>8.9953675153853805</v>
      </c>
      <c r="S332">
        <f>1/I332</f>
        <v>16.602820433889054</v>
      </c>
      <c r="V332" s="3">
        <f>L332/(SUM($L332:$R332))</f>
        <v>2.3182489205589508E-2</v>
      </c>
      <c r="W332" s="3">
        <f>M332/(SUM($L332:$R332))</f>
        <v>5.0191594611974664E-2</v>
      </c>
      <c r="X332" s="3">
        <f>N332/(SUM($L332:$R332))</f>
        <v>0.54890418195132207</v>
      </c>
      <c r="Y332" s="3">
        <f>O332/(SUM($L332:$R332))</f>
        <v>0.17598978391984707</v>
      </c>
      <c r="Z332" s="3">
        <f>P332/(SUM($L332:$R332))</f>
        <v>7.4259800048296257E-2</v>
      </c>
      <c r="AA332" s="3">
        <f>Q332/(SUM($L332:$R332))</f>
        <v>5.6726119067021692E-2</v>
      </c>
      <c r="AB332" s="3">
        <f>R332/(SUM($L332:$R332))</f>
        <v>7.0746031195948744E-2</v>
      </c>
      <c r="AC332" s="3">
        <f t="shared" si="17"/>
        <v>0</v>
      </c>
    </row>
    <row r="333" spans="1:29" x14ac:dyDescent="0.35">
      <c r="A333" s="2">
        <v>42855</v>
      </c>
      <c r="B333" s="3">
        <f>STDEV(rets_1M!B298:B333)*SQRT(12)</f>
        <v>0.33896395997299278</v>
      </c>
      <c r="C333" s="3">
        <f>STDEV(rets_1M!C298:C333)*SQRT(12)</f>
        <v>0.15680418840027857</v>
      </c>
      <c r="D333" s="3">
        <f>STDEV(rets_1M!D298:D333)*SQRT(12)</f>
        <v>1.4451682575229339E-2</v>
      </c>
      <c r="E333" s="3">
        <f>STDEV(rets_1M!E298:E333)*SQRT(12)</f>
        <v>4.4778778905333945E-2</v>
      </c>
      <c r="F333" s="3">
        <f>STDEV(rets_1M!F298:F333)*SQRT(12)</f>
        <v>0.10590737265494411</v>
      </c>
      <c r="G333" s="3">
        <f>STDEV(rets_1M!G298:G333)*SQRT(12)</f>
        <v>0.13849668461598438</v>
      </c>
      <c r="H333" s="3">
        <f>STDEV(rets_1M!H298:H333)*SQRT(12)</f>
        <v>0.11100038528165915</v>
      </c>
      <c r="I333" s="3">
        <f>STDEV(rets_1M!M298:M333)*SQRT(12)</f>
        <v>6.0267277915702258E-2</v>
      </c>
      <c r="L333">
        <f>1/B333</f>
        <v>2.9501661476921495</v>
      </c>
      <c r="M333">
        <f>1/C333</f>
        <v>6.3773806694963477</v>
      </c>
      <c r="N333">
        <f>1/D333</f>
        <v>69.196094973330858</v>
      </c>
      <c r="O333">
        <f>1/E333</f>
        <v>22.33200691144533</v>
      </c>
      <c r="P333">
        <f>1/F333</f>
        <v>9.4422132749727563</v>
      </c>
      <c r="Q333">
        <f>1/G333</f>
        <v>7.2203894466697331</v>
      </c>
      <c r="R333">
        <f>1/H333</f>
        <v>9.0089777387937797</v>
      </c>
      <c r="S333">
        <f>1/I333</f>
        <v>16.592752063544857</v>
      </c>
      <c r="V333" s="3">
        <f>L333/(SUM($L333:$R333))</f>
        <v>2.3316452649931468E-2</v>
      </c>
      <c r="W333" s="3">
        <f>M333/(SUM($L333:$R333))</f>
        <v>5.0403227129164556E-2</v>
      </c>
      <c r="X333" s="3">
        <f>N333/(SUM($L333:$R333))</f>
        <v>0.5468869857611115</v>
      </c>
      <c r="Y333" s="3">
        <f>O333/(SUM($L333:$R333))</f>
        <v>0.17649961244928256</v>
      </c>
      <c r="Z333" s="3">
        <f>P333/(SUM($L333:$R333))</f>
        <v>7.4625938918281648E-2</v>
      </c>
      <c r="AA333" s="3">
        <f>Q333/(SUM($L333:$R333))</f>
        <v>5.7065893993475336E-2</v>
      </c>
      <c r="AB333" s="3">
        <f>R333/(SUM($L333:$R333))</f>
        <v>7.120188909875301E-2</v>
      </c>
      <c r="AC333" s="3">
        <f t="shared" si="17"/>
        <v>0</v>
      </c>
    </row>
    <row r="334" spans="1:29" x14ac:dyDescent="0.35">
      <c r="A334" s="2">
        <v>42886</v>
      </c>
      <c r="B334" s="3">
        <f>STDEV(rets_1M!B299:B334)*SQRT(12)</f>
        <v>0.33883369485748749</v>
      </c>
      <c r="C334" s="3">
        <f>STDEV(rets_1M!C299:C334)*SQRT(12)</f>
        <v>0.15513516515635831</v>
      </c>
      <c r="D334" s="3">
        <f>STDEV(rets_1M!D299:D334)*SQRT(12)</f>
        <v>1.4569269168580961E-2</v>
      </c>
      <c r="E334" s="3">
        <f>STDEV(rets_1M!E299:E334)*SQRT(12)</f>
        <v>4.4192696085619203E-2</v>
      </c>
      <c r="F334" s="3">
        <f>STDEV(rets_1M!F299:F334)*SQRT(12)</f>
        <v>0.10557640156235241</v>
      </c>
      <c r="G334" s="3">
        <f>STDEV(rets_1M!G299:G334)*SQRT(12)</f>
        <v>0.13798712387669038</v>
      </c>
      <c r="H334" s="3">
        <f>STDEV(rets_1M!H299:H334)*SQRT(12)</f>
        <v>0.11107447486032322</v>
      </c>
      <c r="I334" s="3">
        <f>STDEV(rets_1M!M299:M334)*SQRT(12)</f>
        <v>5.9980301945605295E-2</v>
      </c>
      <c r="L334">
        <f>1/B334</f>
        <v>2.9513003434342537</v>
      </c>
      <c r="M334">
        <f>1/C334</f>
        <v>6.4459917839525014</v>
      </c>
      <c r="N334">
        <f>1/D334</f>
        <v>68.637622685736915</v>
      </c>
      <c r="O334">
        <f>1/E334</f>
        <v>22.628173625401669</v>
      </c>
      <c r="P334">
        <f>1/F334</f>
        <v>9.4718136363968561</v>
      </c>
      <c r="Q334">
        <f>1/G334</f>
        <v>7.247052999623584</v>
      </c>
      <c r="R334">
        <f>1/H334</f>
        <v>9.0029685151111956</v>
      </c>
      <c r="S334">
        <f>1/I334</f>
        <v>16.672140145391001</v>
      </c>
      <c r="V334" s="3">
        <f>L334/(SUM($L334:$R334))</f>
        <v>2.3351680403087105E-2</v>
      </c>
      <c r="W334" s="3">
        <f>M334/(SUM($L334:$R334))</f>
        <v>5.1002853828366168E-2</v>
      </c>
      <c r="X334" s="3">
        <f>N334/(SUM($L334:$R334))</f>
        <v>0.54308394337118582</v>
      </c>
      <c r="Y334" s="3">
        <f>O334/(SUM($L334:$R334))</f>
        <v>0.17904171623246923</v>
      </c>
      <c r="Z334" s="3">
        <f>P334/(SUM($L334:$R334))</f>
        <v>7.4944173461303623E-2</v>
      </c>
      <c r="AA334" s="3">
        <f>Q334/(SUM($L334:$R334))</f>
        <v>5.7341119445173012E-2</v>
      </c>
      <c r="AB334" s="3">
        <f>R334/(SUM($L334:$R334))</f>
        <v>7.123451325841508E-2</v>
      </c>
      <c r="AC334" s="3">
        <f t="shared" si="17"/>
        <v>0</v>
      </c>
    </row>
    <row r="335" spans="1:29" x14ac:dyDescent="0.35">
      <c r="A335" s="2">
        <v>42916</v>
      </c>
      <c r="B335" s="3">
        <f>STDEV(rets_1M!B300:B335)*SQRT(12)</f>
        <v>0.33767507095970056</v>
      </c>
      <c r="C335" s="3">
        <f>STDEV(rets_1M!C300:C335)*SQRT(12)</f>
        <v>0.15166554278738867</v>
      </c>
      <c r="D335" s="3">
        <f>STDEV(rets_1M!D300:D335)*SQRT(12)</f>
        <v>1.4796385334719695E-2</v>
      </c>
      <c r="E335" s="3">
        <f>STDEV(rets_1M!E300:E335)*SQRT(12)</f>
        <v>4.434823711997804E-2</v>
      </c>
      <c r="F335" s="3">
        <f>STDEV(rets_1M!F300:F335)*SQRT(12)</f>
        <v>0.10534242504155715</v>
      </c>
      <c r="G335" s="3">
        <f>STDEV(rets_1M!G300:G335)*SQRT(12)</f>
        <v>0.13942856540615725</v>
      </c>
      <c r="H335" s="3">
        <f>STDEV(rets_1M!H300:H335)*SQRT(12)</f>
        <v>0.1113156945630033</v>
      </c>
      <c r="I335" s="3">
        <f>STDEV(rets_1M!M300:M335)*SQRT(12)</f>
        <v>6.0049397669694589E-2</v>
      </c>
      <c r="L335">
        <f>1/B335</f>
        <v>2.9614267856905072</v>
      </c>
      <c r="M335">
        <f>1/C335</f>
        <v>6.5934554521843065</v>
      </c>
      <c r="N335">
        <f>1/D335</f>
        <v>67.584073905773565</v>
      </c>
      <c r="O335">
        <f>1/E335</f>
        <v>22.548810616634839</v>
      </c>
      <c r="P335">
        <f>1/F335</f>
        <v>9.4928515230734831</v>
      </c>
      <c r="Q335">
        <f>1/G335</f>
        <v>7.1721314573307611</v>
      </c>
      <c r="R335">
        <f>1/H335</f>
        <v>8.9834591961694343</v>
      </c>
      <c r="S335">
        <f>1/I335</f>
        <v>16.652956379355569</v>
      </c>
      <c r="V335" s="3">
        <f>L335/(SUM($L335:$R335))</f>
        <v>2.3627863095671289E-2</v>
      </c>
      <c r="W335" s="3">
        <f>M335/(SUM($L335:$R335))</f>
        <v>5.2606150354412122E-2</v>
      </c>
      <c r="X335" s="3">
        <f>N335/(SUM($L335:$R335))</f>
        <v>0.53922226050272293</v>
      </c>
      <c r="Y335" s="3">
        <f>O335/(SUM($L335:$R335))</f>
        <v>0.17990659529198541</v>
      </c>
      <c r="Z335" s="3">
        <f>P335/(SUM($L335:$R335))</f>
        <v>7.5739098889259407E-2</v>
      </c>
      <c r="AA335" s="3">
        <f>Q335/(SUM($L335:$R335))</f>
        <v>5.7223140209578284E-2</v>
      </c>
      <c r="AB335" s="3">
        <f>R335/(SUM($L335:$R335))</f>
        <v>7.167489165637049E-2</v>
      </c>
      <c r="AC335" s="3">
        <f t="shared" si="17"/>
        <v>0</v>
      </c>
    </row>
    <row r="336" spans="1:29" x14ac:dyDescent="0.35">
      <c r="A336" s="2">
        <v>42947</v>
      </c>
      <c r="B336" s="3">
        <f>STDEV(rets_1M!B301:B336)*SQRT(12)</f>
        <v>0.3471133094946815</v>
      </c>
      <c r="C336" s="3">
        <f>STDEV(rets_1M!C301:C336)*SQRT(12)</f>
        <v>0.1511077534573193</v>
      </c>
      <c r="D336" s="3">
        <f>STDEV(rets_1M!D301:D336)*SQRT(12)</f>
        <v>1.4805225995030234E-2</v>
      </c>
      <c r="E336" s="3">
        <f>STDEV(rets_1M!E301:E336)*SQRT(12)</f>
        <v>4.4204884325586814E-2</v>
      </c>
      <c r="F336" s="3">
        <f>STDEV(rets_1M!F301:F336)*SQRT(12)</f>
        <v>0.10474270595497347</v>
      </c>
      <c r="G336" s="3">
        <f>STDEV(rets_1M!G301:G336)*SQRT(12)</f>
        <v>0.14041133191967883</v>
      </c>
      <c r="H336" s="3">
        <f>STDEV(rets_1M!H301:H336)*SQRT(12)</f>
        <v>0.11159485781530179</v>
      </c>
      <c r="I336" s="3">
        <f>STDEV(rets_1M!M301:M336)*SQRT(12)</f>
        <v>5.9899517667824295E-2</v>
      </c>
      <c r="L336">
        <f>1/B336</f>
        <v>2.8809036491737348</v>
      </c>
      <c r="M336">
        <f>1/C336</f>
        <v>6.6177941046714857</v>
      </c>
      <c r="N336">
        <f>1/D336</f>
        <v>67.543717355998254</v>
      </c>
      <c r="O336">
        <f>1/E336</f>
        <v>22.621934549915263</v>
      </c>
      <c r="P336">
        <f>1/F336</f>
        <v>9.5472041788750186</v>
      </c>
      <c r="Q336">
        <f>1/G336</f>
        <v>7.1219322993961907</v>
      </c>
      <c r="R336">
        <f>1/H336</f>
        <v>8.9609863713888878</v>
      </c>
      <c r="S336">
        <f>1/I336</f>
        <v>16.694625247995301</v>
      </c>
      <c r="V336" s="3">
        <f>L336/(SUM($L336:$R336))</f>
        <v>2.2993062594658092E-2</v>
      </c>
      <c r="W336" s="3">
        <f>M336/(SUM($L336:$R336))</f>
        <v>5.2817925421043632E-2</v>
      </c>
      <c r="X336" s="3">
        <f>N336/(SUM($L336:$R336))</f>
        <v>0.53907978543044466</v>
      </c>
      <c r="Y336" s="3">
        <f>O336/(SUM($L336:$R336))</f>
        <v>0.18055013997696259</v>
      </c>
      <c r="Z336" s="3">
        <f>P336/(SUM($L336:$R336))</f>
        <v>7.6198127400690568E-2</v>
      </c>
      <c r="AA336" s="3">
        <f>Q336/(SUM($L336:$R336))</f>
        <v>5.6841552199047005E-2</v>
      </c>
      <c r="AB336" s="3">
        <f>R336/(SUM($L336:$R336))</f>
        <v>7.1519406977153421E-2</v>
      </c>
      <c r="AC336" s="3">
        <f t="shared" si="17"/>
        <v>0</v>
      </c>
    </row>
    <row r="337" spans="1:29" x14ac:dyDescent="0.35">
      <c r="A337" s="2">
        <v>42978</v>
      </c>
      <c r="B337" s="3">
        <f>STDEV(rets_1M!B302:B337)*SQRT(12)</f>
        <v>0.34829240244980841</v>
      </c>
      <c r="C337" s="3">
        <f>STDEV(rets_1M!C302:C337)*SQRT(12)</f>
        <v>0.15272510514882892</v>
      </c>
      <c r="D337" s="3">
        <f>STDEV(rets_1M!D302:D337)*SQRT(12)</f>
        <v>1.5086968996786548E-2</v>
      </c>
      <c r="E337" s="3">
        <f>STDEV(rets_1M!E302:E337)*SQRT(12)</f>
        <v>4.3920279118963082E-2</v>
      </c>
      <c r="F337" s="3">
        <f>STDEV(rets_1M!F302:F337)*SQRT(12)</f>
        <v>0.10315237374621947</v>
      </c>
      <c r="G337" s="3">
        <f>STDEV(rets_1M!G302:G337)*SQRT(12)</f>
        <v>0.13863549552167254</v>
      </c>
      <c r="H337" s="3">
        <f>STDEV(rets_1M!H302:H337)*SQRT(12)</f>
        <v>0.11152486282135722</v>
      </c>
      <c r="I337" s="3">
        <f>STDEV(rets_1M!M302:M337)*SQRT(12)</f>
        <v>5.9158462831275654E-2</v>
      </c>
      <c r="L337">
        <f>1/B337</f>
        <v>2.8711507714961071</v>
      </c>
      <c r="M337">
        <f>1/C337</f>
        <v>6.5477119758765996</v>
      </c>
      <c r="N337">
        <f>1/D337</f>
        <v>66.282365941959256</v>
      </c>
      <c r="O337">
        <f>1/E337</f>
        <v>22.768525611856564</v>
      </c>
      <c r="P337">
        <f>1/F337</f>
        <v>9.6943963932449009</v>
      </c>
      <c r="Q337">
        <f>1/G337</f>
        <v>7.2131599215416839</v>
      </c>
      <c r="R337">
        <f>1/H337</f>
        <v>8.9666104463344656</v>
      </c>
      <c r="S337">
        <f>1/I337</f>
        <v>16.903752263679916</v>
      </c>
      <c r="V337" s="3">
        <f>L337/(SUM($L337:$R337))</f>
        <v>2.3090399168427009E-2</v>
      </c>
      <c r="W337" s="3">
        <f>M337/(SUM($L337:$R337))</f>
        <v>5.2658078657464052E-2</v>
      </c>
      <c r="X337" s="3">
        <f>N337/(SUM($L337:$R337))</f>
        <v>0.53305674596464359</v>
      </c>
      <c r="Y337" s="3">
        <f>O337/(SUM($L337:$R337))</f>
        <v>0.18310927801968782</v>
      </c>
      <c r="Z337" s="3">
        <f>P337/(SUM($L337:$R337))</f>
        <v>7.796437743335255E-2</v>
      </c>
      <c r="AA337" s="3">
        <f>Q337/(SUM($L337:$R337))</f>
        <v>5.8009751179771148E-2</v>
      </c>
      <c r="AB337" s="3">
        <f>R337/(SUM($L337:$R337))</f>
        <v>7.2111369576653733E-2</v>
      </c>
      <c r="AC337" s="3">
        <f t="shared" si="17"/>
        <v>0</v>
      </c>
    </row>
    <row r="338" spans="1:29" x14ac:dyDescent="0.35">
      <c r="A338" s="2">
        <v>43008</v>
      </c>
      <c r="B338" s="3">
        <f>STDEV(rets_1M!B303:B338)*SQRT(12)</f>
        <v>0.35230463241929405</v>
      </c>
      <c r="C338" s="3">
        <f>STDEV(rets_1M!C303:C338)*SQRT(12)</f>
        <v>0.1496155579983883</v>
      </c>
      <c r="D338" s="3">
        <f>STDEV(rets_1M!D303:D338)*SQRT(12)</f>
        <v>1.5380874106139326E-2</v>
      </c>
      <c r="E338" s="3">
        <f>STDEV(rets_1M!E303:E338)*SQRT(12)</f>
        <v>4.4326760687279476E-2</v>
      </c>
      <c r="F338" s="3">
        <f>STDEV(rets_1M!F303:F338)*SQRT(12)</f>
        <v>0.10257002685563196</v>
      </c>
      <c r="G338" s="3">
        <f>STDEV(rets_1M!G303:G338)*SQRT(12)</f>
        <v>0.13844925433959551</v>
      </c>
      <c r="H338" s="3">
        <f>STDEV(rets_1M!H303:H338)*SQRT(12)</f>
        <v>0.10808055971566956</v>
      </c>
      <c r="I338" s="3">
        <f>STDEV(rets_1M!M303:M338)*SQRT(12)</f>
        <v>5.8850205073840083E-2</v>
      </c>
      <c r="L338">
        <f>1/B338</f>
        <v>2.8384526003332642</v>
      </c>
      <c r="M338">
        <f>1/C338</f>
        <v>6.6837968816770532</v>
      </c>
      <c r="N338">
        <f>1/D338</f>
        <v>65.015810746467707</v>
      </c>
      <c r="O338">
        <f>1/E338</f>
        <v>22.559735574969991</v>
      </c>
      <c r="P338">
        <f>1/F338</f>
        <v>9.749436854564804</v>
      </c>
      <c r="Q338">
        <f>1/G338</f>
        <v>7.2228630249401569</v>
      </c>
      <c r="R338">
        <f>1/H338</f>
        <v>9.2523577101259189</v>
      </c>
      <c r="S338">
        <f>1/I338</f>
        <v>16.99229422812185</v>
      </c>
      <c r="V338" s="3">
        <f>L338/(SUM($L338:$R338))</f>
        <v>2.3016510961600473E-2</v>
      </c>
      <c r="W338" s="3">
        <f>M338/(SUM($L338:$R338))</f>
        <v>5.4197728781579371E-2</v>
      </c>
      <c r="X338" s="3">
        <f>N338/(SUM($L338:$R338))</f>
        <v>0.52720172975504975</v>
      </c>
      <c r="Y338" s="3">
        <f>O338/(SUM($L338:$R338))</f>
        <v>0.18293291249293364</v>
      </c>
      <c r="Z338" s="3">
        <f>P338/(SUM($L338:$R338))</f>
        <v>7.905646203363613E-2</v>
      </c>
      <c r="AA338" s="3">
        <f>Q338/(SUM($L338:$R338))</f>
        <v>5.8568920956494026E-2</v>
      </c>
      <c r="AB338" s="3">
        <f>R338/(SUM($L338:$R338))</f>
        <v>7.5025735018706491E-2</v>
      </c>
      <c r="AC338" s="3">
        <f t="shared" si="17"/>
        <v>0</v>
      </c>
    </row>
    <row r="339" spans="1:29" x14ac:dyDescent="0.35">
      <c r="A339" s="2">
        <v>43039</v>
      </c>
      <c r="B339" s="3">
        <f>STDEV(rets_1M!B304:B339)*SQRT(12)</f>
        <v>0.35006176547535378</v>
      </c>
      <c r="C339" s="3">
        <f>STDEV(rets_1M!C304:C339)*SQRT(12)</f>
        <v>0.14840534028231209</v>
      </c>
      <c r="D339" s="3">
        <f>STDEV(rets_1M!D304:D339)*SQRT(12)</f>
        <v>1.5249938164564571E-2</v>
      </c>
      <c r="E339" s="3">
        <f>STDEV(rets_1M!E304:E339)*SQRT(12)</f>
        <v>4.3798920280252743E-2</v>
      </c>
      <c r="F339" s="3">
        <f>STDEV(rets_1M!F304:F339)*SQRT(12)</f>
        <v>0.10252616991459551</v>
      </c>
      <c r="G339" s="3">
        <f>STDEV(rets_1M!G304:G339)*SQRT(12)</f>
        <v>0.1395101252863504</v>
      </c>
      <c r="H339" s="3">
        <f>STDEV(rets_1M!H304:H339)*SQRT(12)</f>
        <v>0.10754504959074875</v>
      </c>
      <c r="I339" s="3">
        <f>STDEV(rets_1M!M304:M339)*SQRT(12)</f>
        <v>5.9170992084978245E-2</v>
      </c>
      <c r="L339">
        <f>1/B339</f>
        <v>2.8566387381440701</v>
      </c>
      <c r="M339">
        <f>1/C339</f>
        <v>6.7383019916783038</v>
      </c>
      <c r="N339">
        <f>1/D339</f>
        <v>65.574036380268353</v>
      </c>
      <c r="O339">
        <f>1/E339</f>
        <v>22.831613053504011</v>
      </c>
      <c r="P339">
        <f>1/F339</f>
        <v>9.7536073066320714</v>
      </c>
      <c r="Q339">
        <f>1/G339</f>
        <v>7.1679385130466908</v>
      </c>
      <c r="R339">
        <f>1/H339</f>
        <v>9.298428926346622</v>
      </c>
      <c r="S339">
        <f>1/I339</f>
        <v>16.900172952379318</v>
      </c>
      <c r="V339" s="3">
        <f>L339/(SUM($L339:$R339))</f>
        <v>2.2996504163561738E-2</v>
      </c>
      <c r="W339" s="3">
        <f>M339/(SUM($L339:$R339))</f>
        <v>5.4244657449279268E-2</v>
      </c>
      <c r="X339" s="3">
        <f>N339/(SUM($L339:$R339))</f>
        <v>0.52788390093040094</v>
      </c>
      <c r="Y339" s="3">
        <f>O339/(SUM($L339:$R339))</f>
        <v>0.18379897942112677</v>
      </c>
      <c r="Z339" s="3">
        <f>P339/(SUM($L339:$R339))</f>
        <v>7.8518458789239604E-2</v>
      </c>
      <c r="AA339" s="3">
        <f>Q339/(SUM($L339:$R339))</f>
        <v>5.7703316019065844E-2</v>
      </c>
      <c r="AB339" s="3">
        <f>R339/(SUM($L339:$R339))</f>
        <v>7.4854183227325802E-2</v>
      </c>
      <c r="AC339" s="3">
        <f t="shared" si="17"/>
        <v>0</v>
      </c>
    </row>
    <row r="340" spans="1:29" x14ac:dyDescent="0.35">
      <c r="A340" s="2">
        <v>43069</v>
      </c>
      <c r="B340" s="3">
        <f>STDEV(rets_1M!B305:B340)*SQRT(12)</f>
        <v>0.34490771937479053</v>
      </c>
      <c r="C340" s="3">
        <f>STDEV(rets_1M!C305:C340)*SQRT(12)</f>
        <v>0.14840585872231263</v>
      </c>
      <c r="D340" s="3">
        <f>STDEV(rets_1M!D305:D340)*SQRT(12)</f>
        <v>1.5266582497253423E-2</v>
      </c>
      <c r="E340" s="3">
        <f>STDEV(rets_1M!E305:E340)*SQRT(12)</f>
        <v>4.3566471851586512E-2</v>
      </c>
      <c r="F340" s="3">
        <f>STDEV(rets_1M!F305:F340)*SQRT(12)</f>
        <v>0.10265999469610126</v>
      </c>
      <c r="G340" s="3">
        <f>STDEV(rets_1M!G305:G340)*SQRT(12)</f>
        <v>0.13821429355756715</v>
      </c>
      <c r="H340" s="3">
        <f>STDEV(rets_1M!H305:H340)*SQRT(12)</f>
        <v>0.10280241586743417</v>
      </c>
      <c r="I340" s="3">
        <f>STDEV(rets_1M!M305:M340)*SQRT(12)</f>
        <v>5.8436031325425436E-2</v>
      </c>
      <c r="L340">
        <f>1/B340</f>
        <v>2.8993262366313117</v>
      </c>
      <c r="M340">
        <f>1/C340</f>
        <v>6.738278452140726</v>
      </c>
      <c r="N340">
        <f>1/D340</f>
        <v>65.502544540004791</v>
      </c>
      <c r="O340">
        <f>1/E340</f>
        <v>22.953430872405704</v>
      </c>
      <c r="P340">
        <f>1/F340</f>
        <v>9.7408927689919036</v>
      </c>
      <c r="Q340">
        <f>1/G340</f>
        <v>7.2351417082886114</v>
      </c>
      <c r="R340">
        <f>1/H340</f>
        <v>9.7273978589133598</v>
      </c>
      <c r="S340">
        <f>1/I340</f>
        <v>17.112729549189993</v>
      </c>
      <c r="V340" s="3">
        <f>L340/(SUM($L340:$R340))</f>
        <v>2.3232336896575983E-2</v>
      </c>
      <c r="W340" s="3">
        <f>M340/(SUM($L340:$R340))</f>
        <v>5.399390835194888E-2</v>
      </c>
      <c r="X340" s="3">
        <f>N340/(SUM($L340:$R340))</f>
        <v>0.52487269735623043</v>
      </c>
      <c r="Y340" s="3">
        <f>O340/(SUM($L340:$R340))</f>
        <v>0.18392612470529948</v>
      </c>
      <c r="Z340" s="3">
        <f>P340/(SUM($L340:$R340))</f>
        <v>7.8053893909358754E-2</v>
      </c>
      <c r="AA340" s="3">
        <f>Q340/(SUM($L340:$R340))</f>
        <v>5.7975279752143359E-2</v>
      </c>
      <c r="AB340" s="3">
        <f>R340/(SUM($L340:$R340))</f>
        <v>7.7945759028443112E-2</v>
      </c>
      <c r="AC340" s="3">
        <f t="shared" si="17"/>
        <v>0</v>
      </c>
    </row>
    <row r="341" spans="1:29" x14ac:dyDescent="0.35">
      <c r="A341" s="2">
        <v>43100</v>
      </c>
      <c r="B341" s="3">
        <f>STDEV(rets_1M!B306:B341)*SQRT(12)</f>
        <v>0.32360856060483745</v>
      </c>
      <c r="C341" s="3">
        <f>STDEV(rets_1M!C306:C341)*SQRT(12)</f>
        <v>0.14899147935731302</v>
      </c>
      <c r="D341" s="3">
        <f>STDEV(rets_1M!D306:D341)*SQRT(12)</f>
        <v>1.4769975082341418E-2</v>
      </c>
      <c r="E341" s="3">
        <f>STDEV(rets_1M!E306:E341)*SQRT(12)</f>
        <v>4.3540190551331862E-2</v>
      </c>
      <c r="F341" s="3">
        <f>STDEV(rets_1M!F306:F341)*SQRT(12)</f>
        <v>0.1024262607271483</v>
      </c>
      <c r="G341" s="3">
        <f>STDEV(rets_1M!G306:G341)*SQRT(12)</f>
        <v>0.13673054373406998</v>
      </c>
      <c r="H341" s="3">
        <f>STDEV(rets_1M!H306:H341)*SQRT(12)</f>
        <v>0.1027322832290249</v>
      </c>
      <c r="I341" s="3">
        <f>STDEV(rets_1M!M306:M341)*SQRT(12)</f>
        <v>5.8309457734824856E-2</v>
      </c>
      <c r="L341">
        <f>1/B341</f>
        <v>3.0901531100752084</v>
      </c>
      <c r="M341">
        <f>1/C341</f>
        <v>6.7117932133675167</v>
      </c>
      <c r="N341">
        <f>1/D341</f>
        <v>67.704921262566842</v>
      </c>
      <c r="O341">
        <f>1/E341</f>
        <v>22.96728579589119</v>
      </c>
      <c r="P341">
        <f>1/F341</f>
        <v>9.7631212239982492</v>
      </c>
      <c r="Q341">
        <f>1/G341</f>
        <v>7.3136548183770875</v>
      </c>
      <c r="R341">
        <f>1/H341</f>
        <v>9.7340384985960338</v>
      </c>
      <c r="S341">
        <f>1/I341</f>
        <v>17.149876518278063</v>
      </c>
      <c r="V341" s="3">
        <f>L341/(SUM($L341:$R341))</f>
        <v>2.4277439516248892E-2</v>
      </c>
      <c r="W341" s="3">
        <f>M341/(SUM($L341:$R341))</f>
        <v>5.273044667328277E-2</v>
      </c>
      <c r="X341" s="3">
        <f>N341/(SUM($L341:$R341))</f>
        <v>0.53191608064506402</v>
      </c>
      <c r="Y341" s="3">
        <f>O341/(SUM($L341:$R341))</f>
        <v>0.18043989145527486</v>
      </c>
      <c r="Z341" s="3">
        <f>P341/(SUM($L341:$R341))</f>
        <v>7.6702861173003387E-2</v>
      </c>
      <c r="AA341" s="3">
        <f>Q341/(SUM($L341:$R341))</f>
        <v>5.7458904517372157E-2</v>
      </c>
      <c r="AB341" s="3">
        <f>R341/(SUM($L341:$R341))</f>
        <v>7.6474376019753876E-2</v>
      </c>
      <c r="AC341" s="3">
        <f t="shared" si="17"/>
        <v>0</v>
      </c>
    </row>
    <row r="342" spans="1:29" x14ac:dyDescent="0.35">
      <c r="A342" s="2">
        <v>43131</v>
      </c>
      <c r="B342" s="3">
        <f>STDEV(rets_1M!B307:B342)*SQRT(12)</f>
        <v>0.31907403615966284</v>
      </c>
      <c r="C342" s="3">
        <f>STDEV(rets_1M!C307:C342)*SQRT(12)</f>
        <v>0.14238438006871693</v>
      </c>
      <c r="D342" s="3">
        <f>STDEV(rets_1M!D307:D342)*SQRT(12)</f>
        <v>1.4930420244525485E-2</v>
      </c>
      <c r="E342" s="3">
        <f>STDEV(rets_1M!E307:E342)*SQRT(12)</f>
        <v>4.0954090104634647E-2</v>
      </c>
      <c r="F342" s="3">
        <f>STDEV(rets_1M!F307:F342)*SQRT(12)</f>
        <v>0.10312782495288599</v>
      </c>
      <c r="G342" s="3">
        <f>STDEV(rets_1M!G307:G342)*SQRT(12)</f>
        <v>0.14163233286885102</v>
      </c>
      <c r="H342" s="3">
        <f>STDEV(rets_1M!H307:H342)*SQRT(12)</f>
        <v>0.10354201769388757</v>
      </c>
      <c r="I342" s="3">
        <f>STDEV(rets_1M!M307:M342)*SQRT(12)</f>
        <v>5.8870668202465837E-2</v>
      </c>
      <c r="L342">
        <f>1/B342</f>
        <v>3.1340688576102309</v>
      </c>
      <c r="M342">
        <f>1/C342</f>
        <v>7.0232422932725092</v>
      </c>
      <c r="N342">
        <f>1/D342</f>
        <v>66.977351181167762</v>
      </c>
      <c r="O342">
        <f>1/E342</f>
        <v>24.417585580465211</v>
      </c>
      <c r="P342">
        <f>1/F342</f>
        <v>9.6967040704761356</v>
      </c>
      <c r="Q342">
        <f>1/G342</f>
        <v>7.0605346939104781</v>
      </c>
      <c r="R342">
        <f>1/H342</f>
        <v>9.6579149438289669</v>
      </c>
      <c r="S342">
        <f>1/I342</f>
        <v>16.986387797754169</v>
      </c>
      <c r="V342" s="3">
        <f>L342/(SUM($L342:$R342))</f>
        <v>2.4491150229798034E-2</v>
      </c>
      <c r="W342" s="3">
        <f>M342/(SUM($L342:$R342))</f>
        <v>5.4883057750034922E-2</v>
      </c>
      <c r="X342" s="3">
        <f>N342/(SUM($L342:$R342))</f>
        <v>0.52339385134719441</v>
      </c>
      <c r="Y342" s="3">
        <f>O342/(SUM($L342:$R342))</f>
        <v>0.19081098210334724</v>
      </c>
      <c r="Z342" s="3">
        <f>P342/(SUM($L342:$R342))</f>
        <v>7.5774798485126263E-2</v>
      </c>
      <c r="AA342" s="3">
        <f>Q342/(SUM($L342:$R342))</f>
        <v>5.5174478847639888E-2</v>
      </c>
      <c r="AB342" s="3">
        <f>R342/(SUM($L342:$R342))</f>
        <v>7.5471681236859156E-2</v>
      </c>
      <c r="AC342" s="3">
        <f t="shared" si="17"/>
        <v>0</v>
      </c>
    </row>
    <row r="343" spans="1:29" x14ac:dyDescent="0.35">
      <c r="A343" s="2">
        <v>43159</v>
      </c>
      <c r="B343" s="3">
        <f>STDEV(rets_1M!B308:B343)*SQRT(12)</f>
        <v>0.29333696932994535</v>
      </c>
      <c r="C343" s="3">
        <f>STDEV(rets_1M!C308:C343)*SQRT(12)</f>
        <v>0.13943604010906266</v>
      </c>
      <c r="D343" s="3">
        <f>STDEV(rets_1M!D308:D343)*SQRT(12)</f>
        <v>1.4972348992758034E-2</v>
      </c>
      <c r="E343" s="3">
        <f>STDEV(rets_1M!E308:E343)*SQRT(12)</f>
        <v>3.9799126076609993E-2</v>
      </c>
      <c r="F343" s="3">
        <f>STDEV(rets_1M!F308:F343)*SQRT(12)</f>
        <v>0.10337215088929143</v>
      </c>
      <c r="G343" s="3">
        <f>STDEV(rets_1M!G308:G343)*SQRT(12)</f>
        <v>0.13842475656912842</v>
      </c>
      <c r="H343" s="3">
        <f>STDEV(rets_1M!H308:H343)*SQRT(12)</f>
        <v>0.10353621032422253</v>
      </c>
      <c r="I343" s="3">
        <f>STDEV(rets_1M!M308:M343)*SQRT(12)</f>
        <v>5.875417937820146E-2</v>
      </c>
      <c r="L343">
        <f>1/B343</f>
        <v>3.4090486524226691</v>
      </c>
      <c r="M343">
        <f>1/C343</f>
        <v>7.1717469831890677</v>
      </c>
      <c r="N343">
        <f>1/D343</f>
        <v>66.78978699225415</v>
      </c>
      <c r="O343">
        <f>1/E343</f>
        <v>25.126179858197979</v>
      </c>
      <c r="P343">
        <f>1/F343</f>
        <v>9.6737853609234747</v>
      </c>
      <c r="Q343">
        <f>1/G343</f>
        <v>7.2241412936898071</v>
      </c>
      <c r="R343">
        <f>1/H343</f>
        <v>9.6584566584821943</v>
      </c>
      <c r="S343">
        <f>1/I343</f>
        <v>17.020065816305362</v>
      </c>
      <c r="V343" s="3">
        <f>L343/(SUM($L343:$R343))</f>
        <v>2.6415850859831395E-2</v>
      </c>
      <c r="W343" s="3">
        <f>M343/(SUM($L343:$R343))</f>
        <v>5.5572043120515592E-2</v>
      </c>
      <c r="X343" s="3">
        <f>N343/(SUM($L343:$R343))</f>
        <v>0.51753707031827523</v>
      </c>
      <c r="Y343" s="3">
        <f>O343/(SUM($L343:$R343))</f>
        <v>0.19469637646261587</v>
      </c>
      <c r="Z343" s="3">
        <f>P343/(SUM($L343:$R343))</f>
        <v>7.4959702074821416E-2</v>
      </c>
      <c r="AA343" s="3">
        <f>Q343/(SUM($L343:$R343))</f>
        <v>5.5978033305228166E-2</v>
      </c>
      <c r="AB343" s="3">
        <f>R343/(SUM($L343:$R343))</f>
        <v>7.484092385871241E-2</v>
      </c>
      <c r="AC343" s="3">
        <f t="shared" si="17"/>
        <v>0</v>
      </c>
    </row>
    <row r="344" spans="1:29" x14ac:dyDescent="0.35">
      <c r="A344" s="2">
        <v>43190</v>
      </c>
      <c r="B344" s="3">
        <f>STDEV(rets_1M!B309:B344)*SQRT(12)</f>
        <v>0.29120849238141139</v>
      </c>
      <c r="C344" s="3">
        <f>STDEV(rets_1M!C309:C344)*SQRT(12)</f>
        <v>0.13847074575574461</v>
      </c>
      <c r="D344" s="3">
        <f>STDEV(rets_1M!D309:D344)*SQRT(12)</f>
        <v>1.4816005046730548E-2</v>
      </c>
      <c r="E344" s="3">
        <f>STDEV(rets_1M!E309:E344)*SQRT(12)</f>
        <v>3.9833365912095388E-2</v>
      </c>
      <c r="F344" s="3">
        <f>STDEV(rets_1M!F309:F344)*SQRT(12)</f>
        <v>0.10454297784179206</v>
      </c>
      <c r="G344" s="3">
        <f>STDEV(rets_1M!G309:G344)*SQRT(12)</f>
        <v>0.14058828891743372</v>
      </c>
      <c r="H344" s="3">
        <f>STDEV(rets_1M!H309:H344)*SQRT(12)</f>
        <v>0.10347753089955078</v>
      </c>
      <c r="I344" s="3">
        <f>STDEV(rets_1M!M309:M344)*SQRT(12)</f>
        <v>5.9260746388145193E-2</v>
      </c>
      <c r="L344">
        <f>1/B344</f>
        <v>3.433965787955958</v>
      </c>
      <c r="M344">
        <f>1/C344</f>
        <v>7.2217419971432042</v>
      </c>
      <c r="N344">
        <f>1/D344</f>
        <v>67.494577441485845</v>
      </c>
      <c r="O344">
        <f>1/E344</f>
        <v>25.104581978003278</v>
      </c>
      <c r="P344">
        <f>1/F344</f>
        <v>9.5654439986713324</v>
      </c>
      <c r="Q344">
        <f>1/G344</f>
        <v>7.1129679982611593</v>
      </c>
      <c r="R344">
        <f>1/H344</f>
        <v>9.6639337188160646</v>
      </c>
      <c r="S344">
        <f>1/I344</f>
        <v>16.874576527440514</v>
      </c>
      <c r="V344" s="3">
        <f>L344/(SUM($L344:$R344))</f>
        <v>2.6497219427603049E-2</v>
      </c>
      <c r="W344" s="3">
        <f>M344/(SUM($L344:$R344))</f>
        <v>5.5724516248527624E-2</v>
      </c>
      <c r="X344" s="3">
        <f>N344/(SUM($L344:$R344))</f>
        <v>0.52080269259320133</v>
      </c>
      <c r="Y344" s="3">
        <f>O344/(SUM($L344:$R344))</f>
        <v>0.19371236010634749</v>
      </c>
      <c r="Z344" s="3">
        <f>P344/(SUM($L344:$R344))</f>
        <v>7.3809025542479784E-2</v>
      </c>
      <c r="AA344" s="3">
        <f>Q344/(SUM($L344:$R344))</f>
        <v>5.4885192651739259E-2</v>
      </c>
      <c r="AB344" s="3">
        <f>R344/(SUM($L344:$R344))</f>
        <v>7.4568993430101524E-2</v>
      </c>
      <c r="AC344" s="3">
        <f t="shared" si="17"/>
        <v>0</v>
      </c>
    </row>
    <row r="345" spans="1:29" x14ac:dyDescent="0.35">
      <c r="A345" s="2">
        <v>43220</v>
      </c>
      <c r="B345" s="3">
        <f>STDEV(rets_1M!B310:B345)*SQRT(12)</f>
        <v>0.28163869124616286</v>
      </c>
      <c r="C345" s="3">
        <f>STDEV(rets_1M!C310:C345)*SQRT(12)</f>
        <v>0.13855346875746288</v>
      </c>
      <c r="D345" s="3">
        <f>STDEV(rets_1M!D310:D345)*SQRT(12)</f>
        <v>1.4713337643010502E-2</v>
      </c>
      <c r="E345" s="3">
        <f>STDEV(rets_1M!E310:E345)*SQRT(12)</f>
        <v>4.0393043623815975E-2</v>
      </c>
      <c r="F345" s="3">
        <f>STDEV(rets_1M!F310:F345)*SQRT(12)</f>
        <v>0.10461159469361138</v>
      </c>
      <c r="G345" s="3">
        <f>STDEV(rets_1M!G310:G345)*SQRT(12)</f>
        <v>0.14065499057337527</v>
      </c>
      <c r="H345" s="3">
        <f>STDEV(rets_1M!H310:H345)*SQRT(12)</f>
        <v>0.10517705322128493</v>
      </c>
      <c r="I345" s="3">
        <f>STDEV(rets_1M!M310:M345)*SQRT(12)</f>
        <v>5.9342268237871768E-2</v>
      </c>
      <c r="L345">
        <f>1/B345</f>
        <v>3.5506485120184079</v>
      </c>
      <c r="M345">
        <f>1/C345</f>
        <v>7.2174302741600407</v>
      </c>
      <c r="N345">
        <f>1/D345</f>
        <v>67.965544206419068</v>
      </c>
      <c r="O345">
        <f>1/E345</f>
        <v>24.75673804908314</v>
      </c>
      <c r="P345">
        <f>1/F345</f>
        <v>9.5591698313061837</v>
      </c>
      <c r="Q345">
        <f>1/G345</f>
        <v>7.1095948741209547</v>
      </c>
      <c r="R345">
        <f>1/H345</f>
        <v>9.5077773085738784</v>
      </c>
      <c r="S345">
        <f>1/I345</f>
        <v>16.851394961708049</v>
      </c>
      <c r="V345" s="3">
        <f>L345/(SUM($L345:$R345))</f>
        <v>2.7382843488547616E-2</v>
      </c>
      <c r="W345" s="3">
        <f>M345/(SUM($L345:$R345))</f>
        <v>5.5661314522648275E-2</v>
      </c>
      <c r="X345" s="3">
        <f>N345/(SUM($L345:$R345))</f>
        <v>0.52415491235441358</v>
      </c>
      <c r="Y345" s="3">
        <f>O345/(SUM($L345:$R345))</f>
        <v>0.19092565231123074</v>
      </c>
      <c r="Z345" s="3">
        <f>P345/(SUM($L345:$R345))</f>
        <v>7.3720969700350414E-2</v>
      </c>
      <c r="AA345" s="3">
        <f>Q345/(SUM($L345:$R345))</f>
        <v>5.4829680562879998E-2</v>
      </c>
      <c r="AB345" s="3">
        <f>R345/(SUM($L345:$R345))</f>
        <v>7.3324627059929398E-2</v>
      </c>
      <c r="AC345" s="3">
        <f t="shared" si="17"/>
        <v>0</v>
      </c>
    </row>
    <row r="346" spans="1:29" x14ac:dyDescent="0.35">
      <c r="A346" s="2">
        <v>43251</v>
      </c>
      <c r="B346" s="3">
        <f>STDEV(rets_1M!B311:B346)*SQRT(12)</f>
        <v>0.28307740409573451</v>
      </c>
      <c r="C346" s="3">
        <f>STDEV(rets_1M!C311:C346)*SQRT(12)</f>
        <v>0.13894730340909858</v>
      </c>
      <c r="D346" s="3">
        <f>STDEV(rets_1M!D311:D346)*SQRT(12)</f>
        <v>1.4641245203770845E-2</v>
      </c>
      <c r="E346" s="3">
        <f>STDEV(rets_1M!E311:E346)*SQRT(12)</f>
        <v>4.0764600529681241E-2</v>
      </c>
      <c r="F346" s="3">
        <f>STDEV(rets_1M!F311:F346)*SQRT(12)</f>
        <v>0.10489309907831294</v>
      </c>
      <c r="G346" s="3">
        <f>STDEV(rets_1M!G311:G346)*SQRT(12)</f>
        <v>0.1426997651653949</v>
      </c>
      <c r="H346" s="3">
        <f>STDEV(rets_1M!H311:H346)*SQRT(12)</f>
        <v>0.10277940818650277</v>
      </c>
      <c r="I346" s="3">
        <f>STDEV(rets_1M!M311:M346)*SQRT(12)</f>
        <v>5.9378592272509356E-2</v>
      </c>
      <c r="L346">
        <f>1/B346</f>
        <v>3.5326026928726817</v>
      </c>
      <c r="M346">
        <f>1/C346</f>
        <v>7.1969730643546823</v>
      </c>
      <c r="N346">
        <f>1/D346</f>
        <v>68.300201661976843</v>
      </c>
      <c r="O346">
        <f>1/E346</f>
        <v>24.531087929388313</v>
      </c>
      <c r="P346">
        <f>1/F346</f>
        <v>9.5335156343641092</v>
      </c>
      <c r="Q346">
        <f>1/G346</f>
        <v>7.0077200115988898</v>
      </c>
      <c r="R346">
        <f>1/H346</f>
        <v>9.7295753852309321</v>
      </c>
      <c r="S346">
        <f>1/I346</f>
        <v>16.841086353321522</v>
      </c>
      <c r="V346" s="3">
        <f>L346/(SUM($L346:$R346))</f>
        <v>2.7209097127722782E-2</v>
      </c>
      <c r="W346" s="3">
        <f>M346/(SUM($L346:$R346))</f>
        <v>5.5433105887826163E-2</v>
      </c>
      <c r="X346" s="3">
        <f>N346/(SUM($L346:$R346))</f>
        <v>0.52606731705584386</v>
      </c>
      <c r="Y346" s="3">
        <f>O346/(SUM($L346:$R346))</f>
        <v>0.18894532223114363</v>
      </c>
      <c r="Z346" s="3">
        <f>P346/(SUM($L346:$R346))</f>
        <v>7.3429812355472177E-2</v>
      </c>
      <c r="AA346" s="3">
        <f>Q346/(SUM($L346:$R346))</f>
        <v>5.3975425774367675E-2</v>
      </c>
      <c r="AB346" s="3">
        <f>R346/(SUM($L346:$R346))</f>
        <v>7.4939919567623581E-2</v>
      </c>
      <c r="AC346" s="3">
        <f t="shared" si="17"/>
        <v>0</v>
      </c>
    </row>
    <row r="347" spans="1:29" x14ac:dyDescent="0.35">
      <c r="A347" s="2">
        <v>43281</v>
      </c>
      <c r="B347" s="3">
        <f>STDEV(rets_1M!B312:B347)*SQRT(12)</f>
        <v>0.28236613295508012</v>
      </c>
      <c r="C347" s="3">
        <f>STDEV(rets_1M!C312:C347)*SQRT(12)</f>
        <v>0.14058440880369311</v>
      </c>
      <c r="D347" s="3">
        <f>STDEV(rets_1M!D312:D347)*SQRT(12)</f>
        <v>1.4522138871037663E-2</v>
      </c>
      <c r="E347" s="3">
        <f>STDEV(rets_1M!E312:E347)*SQRT(12)</f>
        <v>4.0196542533471102E-2</v>
      </c>
      <c r="F347" s="3">
        <f>STDEV(rets_1M!F312:F347)*SQRT(12)</f>
        <v>0.10350788587257871</v>
      </c>
      <c r="G347" s="3">
        <f>STDEV(rets_1M!G312:G347)*SQRT(12)</f>
        <v>0.1409192538426339</v>
      </c>
      <c r="H347" s="3">
        <f>STDEV(rets_1M!H312:H347)*SQRT(12)</f>
        <v>0.10350485939210843</v>
      </c>
      <c r="I347" s="3">
        <f>STDEV(rets_1M!M312:M347)*SQRT(12)</f>
        <v>5.715991302026649E-2</v>
      </c>
      <c r="L347">
        <f>1/B347</f>
        <v>3.5415012046047458</v>
      </c>
      <c r="M347">
        <f>1/C347</f>
        <v>7.1131643153712956</v>
      </c>
      <c r="N347">
        <f>1/D347</f>
        <v>68.860379926152447</v>
      </c>
      <c r="O347">
        <f>1/E347</f>
        <v>24.877761542981311</v>
      </c>
      <c r="P347">
        <f>1/F347</f>
        <v>9.6610996502336999</v>
      </c>
      <c r="Q347">
        <f>1/G347</f>
        <v>7.0962623824045448</v>
      </c>
      <c r="R347">
        <f>1/H347</f>
        <v>9.6613821406364178</v>
      </c>
      <c r="S347">
        <f>1/I347</f>
        <v>17.494778196136203</v>
      </c>
      <c r="V347" s="3">
        <f>L347/(SUM($L347:$R347))</f>
        <v>2.7073306394849346E-2</v>
      </c>
      <c r="W347" s="3">
        <f>M347/(SUM($L347:$R347))</f>
        <v>5.4377188040078246E-2</v>
      </c>
      <c r="X347" s="3">
        <f>N347/(SUM($L347:$R347))</f>
        <v>0.52640901597957357</v>
      </c>
      <c r="Y347" s="3">
        <f>O347/(SUM($L347:$R347))</f>
        <v>0.19018015857100423</v>
      </c>
      <c r="Z347" s="3">
        <f>P347/(SUM($L347:$R347))</f>
        <v>7.3855095856487321E-2</v>
      </c>
      <c r="AA347" s="3">
        <f>Q347/(SUM($L347:$R347))</f>
        <v>5.424797977967187E-2</v>
      </c>
      <c r="AB347" s="3">
        <f>R347/(SUM($L347:$R347))</f>
        <v>7.3857255378335415E-2</v>
      </c>
      <c r="AC347" s="3">
        <f t="shared" si="17"/>
        <v>0</v>
      </c>
    </row>
    <row r="348" spans="1:29" x14ac:dyDescent="0.35">
      <c r="A348" s="2">
        <v>43312</v>
      </c>
      <c r="B348" s="3">
        <f>STDEV(rets_1M!B313:B348)*SQRT(12)</f>
        <v>0.26842208604080525</v>
      </c>
      <c r="C348" s="3">
        <f>STDEV(rets_1M!C313:C348)*SQRT(12)</f>
        <v>0.13554852805588793</v>
      </c>
      <c r="D348" s="3">
        <f>STDEV(rets_1M!D313:D348)*SQRT(12)</f>
        <v>1.4525519389888494E-2</v>
      </c>
      <c r="E348" s="3">
        <f>STDEV(rets_1M!E313:E348)*SQRT(12)</f>
        <v>3.9892063555031679E-2</v>
      </c>
      <c r="F348" s="3">
        <f>STDEV(rets_1M!F313:F348)*SQRT(12)</f>
        <v>0.10436991585599519</v>
      </c>
      <c r="G348" s="3">
        <f>STDEV(rets_1M!G313:G348)*SQRT(12)</f>
        <v>0.1399318592571816</v>
      </c>
      <c r="H348" s="3">
        <f>STDEV(rets_1M!H313:H348)*SQRT(12)</f>
        <v>0.10349062297280373</v>
      </c>
      <c r="I348" s="3">
        <f>STDEV(rets_1M!M313:M348)*SQRT(12)</f>
        <v>5.6949225437710659E-2</v>
      </c>
      <c r="L348">
        <f>1/B348</f>
        <v>3.7254758531605368</v>
      </c>
      <c r="M348">
        <f>1/C348</f>
        <v>7.3774316426932396</v>
      </c>
      <c r="N348">
        <f>1/D348</f>
        <v>68.844354074947574</v>
      </c>
      <c r="O348">
        <f>1/E348</f>
        <v>25.067642806205939</v>
      </c>
      <c r="P348">
        <f>1/F348</f>
        <v>9.5813050321871867</v>
      </c>
      <c r="Q348">
        <f>1/G348</f>
        <v>7.1463354043062779</v>
      </c>
      <c r="R348">
        <f>1/H348</f>
        <v>9.6627111836285859</v>
      </c>
      <c r="S348">
        <f>1/I348</f>
        <v>17.559501333231825</v>
      </c>
      <c r="V348" s="3">
        <f>L348/(SUM($L348:$R348))</f>
        <v>2.8351041401585363E-2</v>
      </c>
      <c r="W348" s="3">
        <f>M348/(SUM($L348:$R348))</f>
        <v>5.6142591760974969E-2</v>
      </c>
      <c r="X348" s="3">
        <f>N348/(SUM($L348:$R348))</f>
        <v>0.52390867893786186</v>
      </c>
      <c r="Y348" s="3">
        <f>O348/(SUM($L348:$R348))</f>
        <v>0.19076590670584412</v>
      </c>
      <c r="Z348" s="3">
        <f>P348/(SUM($L348:$R348))</f>
        <v>7.2914168915712924E-2</v>
      </c>
      <c r="AA348" s="3">
        <f>Q348/(SUM($L348:$R348))</f>
        <v>5.438393883165827E-2</v>
      </c>
      <c r="AB348" s="3">
        <f>R348/(SUM($L348:$R348))</f>
        <v>7.353367344636258E-2</v>
      </c>
      <c r="AC348" s="3">
        <f t="shared" si="17"/>
        <v>0</v>
      </c>
    </row>
    <row r="349" spans="1:29" x14ac:dyDescent="0.35">
      <c r="A349" s="2">
        <v>43343</v>
      </c>
      <c r="B349" s="3">
        <f>STDEV(rets_1M!B314:B349)*SQRT(12)</f>
        <v>0.26944725849906287</v>
      </c>
      <c r="C349" s="3">
        <f>STDEV(rets_1M!C314:C349)*SQRT(12)</f>
        <v>0.13493454354907183</v>
      </c>
      <c r="D349" s="3">
        <f>STDEV(rets_1M!D314:D349)*SQRT(12)</f>
        <v>1.4529539407385161E-2</v>
      </c>
      <c r="E349" s="3">
        <f>STDEV(rets_1M!E314:E349)*SQRT(12)</f>
        <v>4.0198021461541555E-2</v>
      </c>
      <c r="F349" s="3">
        <f>STDEV(rets_1M!F314:F349)*SQRT(12)</f>
        <v>9.612480605984304E-2</v>
      </c>
      <c r="G349" s="3">
        <f>STDEV(rets_1M!G314:G349)*SQRT(12)</f>
        <v>0.13343836065314219</v>
      </c>
      <c r="H349" s="3">
        <f>STDEV(rets_1M!H314:H349)*SQRT(12)</f>
        <v>0.10273682952727041</v>
      </c>
      <c r="I349" s="3">
        <f>STDEV(rets_1M!M314:M349)*SQRT(12)</f>
        <v>5.0091249601650581E-2</v>
      </c>
      <c r="L349">
        <f>1/B349</f>
        <v>3.7113014456722633</v>
      </c>
      <c r="M349">
        <f>1/C349</f>
        <v>7.4110007244833387</v>
      </c>
      <c r="N349">
        <f>1/D349</f>
        <v>68.82530629234634</v>
      </c>
      <c r="O349">
        <f>1/E349</f>
        <v>24.876846263608392</v>
      </c>
      <c r="P349">
        <f>1/F349</f>
        <v>10.403141925482215</v>
      </c>
      <c r="Q349">
        <f>1/G349</f>
        <v>7.494096863190534</v>
      </c>
      <c r="R349">
        <f>1/H349</f>
        <v>9.733607749055178</v>
      </c>
      <c r="S349">
        <f>1/I349</f>
        <v>19.96356664991341</v>
      </c>
      <c r="V349" s="3">
        <f>L349/(SUM($L349:$R349))</f>
        <v>2.801927450438323E-2</v>
      </c>
      <c r="W349" s="3">
        <f>M349/(SUM($L349:$R349))</f>
        <v>5.5950955935854432E-2</v>
      </c>
      <c r="X349" s="3">
        <f>N349/(SUM($L349:$R349))</f>
        <v>0.51961156432125677</v>
      </c>
      <c r="Y349" s="3">
        <f>O349/(SUM($L349:$R349))</f>
        <v>0.18781314168812391</v>
      </c>
      <c r="Z349" s="3">
        <f>P349/(SUM($L349:$R349))</f>
        <v>7.8540774330807292E-2</v>
      </c>
      <c r="AA349" s="3">
        <f>Q349/(SUM($L349:$R349))</f>
        <v>5.6578308241985807E-2</v>
      </c>
      <c r="AB349" s="3">
        <f>R349/(SUM($L349:$R349))</f>
        <v>7.3485980977588544E-2</v>
      </c>
      <c r="AC349" s="3">
        <f t="shared" si="17"/>
        <v>0</v>
      </c>
    </row>
    <row r="350" spans="1:29" x14ac:dyDescent="0.35">
      <c r="A350" s="2">
        <v>43373</v>
      </c>
      <c r="B350" s="3">
        <f>STDEV(rets_1M!B315:B350)*SQRT(12)</f>
        <v>0.26798654428742935</v>
      </c>
      <c r="C350" s="3">
        <f>STDEV(rets_1M!C315:C350)*SQRT(12)</f>
        <v>0.13471470175207392</v>
      </c>
      <c r="D350" s="3">
        <f>STDEV(rets_1M!D315:D350)*SQRT(12)</f>
        <v>1.4479617719877972E-2</v>
      </c>
      <c r="E350" s="3">
        <f>STDEV(rets_1M!E315:E350)*SQRT(12)</f>
        <v>3.9929779329606049E-2</v>
      </c>
      <c r="F350" s="3">
        <f>STDEV(rets_1M!F315:F350)*SQRT(12)</f>
        <v>9.3640050078083348E-2</v>
      </c>
      <c r="G350" s="3">
        <f>STDEV(rets_1M!G315:G350)*SQRT(12)</f>
        <v>0.13194847383126457</v>
      </c>
      <c r="H350" s="3">
        <f>STDEV(rets_1M!H315:H350)*SQRT(12)</f>
        <v>0.10381012610429856</v>
      </c>
      <c r="I350" s="3">
        <f>STDEV(rets_1M!M315:M350)*SQRT(12)</f>
        <v>4.8017857800720772E-2</v>
      </c>
      <c r="L350">
        <f>1/B350</f>
        <v>3.731530635834643</v>
      </c>
      <c r="M350">
        <f>1/C350</f>
        <v>7.4230947847130953</v>
      </c>
      <c r="N350">
        <f>1/D350</f>
        <v>69.06259677195591</v>
      </c>
      <c r="O350">
        <f>1/E350</f>
        <v>25.043965100466938</v>
      </c>
      <c r="P350">
        <f>1/F350</f>
        <v>10.679191213226957</v>
      </c>
      <c r="Q350">
        <f>1/G350</f>
        <v>7.5787159257241425</v>
      </c>
      <c r="R350">
        <f>1/H350</f>
        <v>9.6329716331843667</v>
      </c>
      <c r="S350">
        <f>1/I350</f>
        <v>20.82558543427961</v>
      </c>
      <c r="V350" s="3">
        <f>L350/(SUM($L350:$R350))</f>
        <v>2.8024579310771444E-2</v>
      </c>
      <c r="W350" s="3">
        <f>M350/(SUM($L350:$R350))</f>
        <v>5.574900190496105E-2</v>
      </c>
      <c r="X350" s="3">
        <f>N350/(SUM($L350:$R350))</f>
        <v>0.51867461627059597</v>
      </c>
      <c r="Y350" s="3">
        <f>O350/(SUM($L350:$R350))</f>
        <v>0.18808544125948029</v>
      </c>
      <c r="Z350" s="3">
        <f>P350/(SUM($L350:$R350))</f>
        <v>8.0202970399312165E-2</v>
      </c>
      <c r="AA350" s="3">
        <f>Q350/(SUM($L350:$R350))</f>
        <v>5.6917749380009278E-2</v>
      </c>
      <c r="AB350" s="3">
        <f>R350/(SUM($L350:$R350))</f>
        <v>7.2345641474870021E-2</v>
      </c>
      <c r="AC350" s="3">
        <f t="shared" si="17"/>
        <v>0</v>
      </c>
    </row>
    <row r="351" spans="1:29" x14ac:dyDescent="0.35">
      <c r="A351" s="2">
        <v>43404</v>
      </c>
      <c r="B351" s="3">
        <f>STDEV(rets_1M!B316:B351)*SQRT(12)</f>
        <v>0.26817377985953278</v>
      </c>
      <c r="C351" s="3">
        <f>STDEV(rets_1M!C316:C351)*SQRT(12)</f>
        <v>0.13434877703310821</v>
      </c>
      <c r="D351" s="3">
        <f>STDEV(rets_1M!D316:D351)*SQRT(12)</f>
        <v>1.4535394135646385E-2</v>
      </c>
      <c r="E351" s="3">
        <f>STDEV(rets_1M!E316:E351)*SQRT(12)</f>
        <v>3.9738407973037848E-2</v>
      </c>
      <c r="F351" s="3">
        <f>STDEV(rets_1M!F316:F351)*SQRT(12)</f>
        <v>9.5288059578135811E-2</v>
      </c>
      <c r="G351" s="3">
        <f>STDEV(rets_1M!G316:G351)*SQRT(12)</f>
        <v>0.13263907119470683</v>
      </c>
      <c r="H351" s="3">
        <f>STDEV(rets_1M!H316:H351)*SQRT(12)</f>
        <v>0.10370422750265811</v>
      </c>
      <c r="I351" s="3">
        <f>STDEV(rets_1M!M316:M351)*SQRT(12)</f>
        <v>4.9406475274297354E-2</v>
      </c>
      <c r="L351">
        <f>1/B351</f>
        <v>3.7289253279115946</v>
      </c>
      <c r="M351">
        <f>1/C351</f>
        <v>7.443313010237266</v>
      </c>
      <c r="N351">
        <f>1/D351</f>
        <v>68.797584067405154</v>
      </c>
      <c r="O351">
        <f>1/E351</f>
        <v>25.164571280220663</v>
      </c>
      <c r="P351">
        <f>1/F351</f>
        <v>10.494494319931073</v>
      </c>
      <c r="Q351">
        <f>1/G351</f>
        <v>7.5392566533586116</v>
      </c>
      <c r="R351">
        <f>1/H351</f>
        <v>9.6428084378177203</v>
      </c>
      <c r="S351">
        <f>1/I351</f>
        <v>20.240261918061343</v>
      </c>
      <c r="V351" s="3">
        <f>L351/(SUM($L351:$R351))</f>
        <v>2.8076941253417871E-2</v>
      </c>
      <c r="W351" s="3">
        <f>M351/(SUM($L351:$R351))</f>
        <v>5.6044421312205821E-2</v>
      </c>
      <c r="X351" s="3">
        <f>N351/(SUM($L351:$R351))</f>
        <v>0.51801137227905536</v>
      </c>
      <c r="Y351" s="3">
        <f>O351/(SUM($L351:$R351))</f>
        <v>0.18947662593659553</v>
      </c>
      <c r="Z351" s="3">
        <f>P351/(SUM($L351:$R351))</f>
        <v>7.9018289344521278E-2</v>
      </c>
      <c r="AA351" s="3">
        <f>Q351/(SUM($L351:$R351))</f>
        <v>5.6766828921549287E-2</v>
      </c>
      <c r="AB351" s="3">
        <f>R351/(SUM($L351:$R351))</f>
        <v>7.2605520952654753E-2</v>
      </c>
      <c r="AC351" s="3">
        <f t="shared" si="17"/>
        <v>0</v>
      </c>
    </row>
    <row r="352" spans="1:29" x14ac:dyDescent="0.35">
      <c r="A352" s="2">
        <v>43434</v>
      </c>
      <c r="B352" s="3">
        <f>STDEV(rets_1M!B317:B352)*SQRT(12)</f>
        <v>0.29305839202627659</v>
      </c>
      <c r="C352" s="3">
        <f>STDEV(rets_1M!C317:C352)*SQRT(12)</f>
        <v>0.1280639451903498</v>
      </c>
      <c r="D352" s="3">
        <f>STDEV(rets_1M!D317:D352)*SQRT(12)</f>
        <v>1.4623460736678714E-2</v>
      </c>
      <c r="E352" s="3">
        <f>STDEV(rets_1M!E317:E352)*SQRT(12)</f>
        <v>4.013773132595231E-2</v>
      </c>
      <c r="F352" s="3">
        <f>STDEV(rets_1M!F317:F352)*SQRT(12)</f>
        <v>9.5375659450163811E-2</v>
      </c>
      <c r="G352" s="3">
        <f>STDEV(rets_1M!G317:G352)*SQRT(12)</f>
        <v>0.1328948117674395</v>
      </c>
      <c r="H352" s="3">
        <f>STDEV(rets_1M!H317:H352)*SQRT(12)</f>
        <v>0.1030443883641145</v>
      </c>
      <c r="I352" s="3">
        <f>STDEV(rets_1M!M317:M352)*SQRT(12)</f>
        <v>4.948119443009303E-2</v>
      </c>
      <c r="L352">
        <f>1/B352</f>
        <v>3.4122892474969175</v>
      </c>
      <c r="M352">
        <f>1/C352</f>
        <v>7.8085990441231115</v>
      </c>
      <c r="N352">
        <f>1/D352</f>
        <v>68.383265630945331</v>
      </c>
      <c r="O352">
        <f>1/E352</f>
        <v>24.914213309146813</v>
      </c>
      <c r="P352">
        <f>1/F352</f>
        <v>10.484855420816515</v>
      </c>
      <c r="Q352">
        <f>1/G352</f>
        <v>7.5247482328351474</v>
      </c>
      <c r="R352">
        <f>1/H352</f>
        <v>9.7045556373863899</v>
      </c>
      <c r="S352">
        <f>1/I352</f>
        <v>20.209698078586175</v>
      </c>
      <c r="V352" s="3">
        <f>L352/(SUM($L352:$R352))</f>
        <v>2.5805218558762416E-2</v>
      </c>
      <c r="W352" s="3">
        <f>M352/(SUM($L352:$R352))</f>
        <v>5.9052029402006961E-2</v>
      </c>
      <c r="X352" s="3">
        <f>N352/(SUM($L352:$R352))</f>
        <v>0.5171440600069015</v>
      </c>
      <c r="Y352" s="3">
        <f>O352/(SUM($L352:$R352))</f>
        <v>0.18841214007100132</v>
      </c>
      <c r="Z352" s="3">
        <f>P352/(SUM($L352:$R352))</f>
        <v>7.929104658688213E-2</v>
      </c>
      <c r="AA352" s="3">
        <f>Q352/(SUM($L352:$R352))</f>
        <v>5.6905425848764499E-2</v>
      </c>
      <c r="AB352" s="3">
        <f>R352/(SUM($L352:$R352))</f>
        <v>7.3390079525681218E-2</v>
      </c>
      <c r="AC352" s="3">
        <f t="shared" si="17"/>
        <v>0</v>
      </c>
    </row>
    <row r="353" spans="1:29" x14ac:dyDescent="0.35">
      <c r="A353" s="2">
        <v>43465</v>
      </c>
      <c r="B353" s="3">
        <f>STDEV(rets_1M!B318:B353)*SQRT(12)</f>
        <v>0.25989219334952324</v>
      </c>
      <c r="C353" s="3">
        <f>STDEV(rets_1M!C318:C353)*SQRT(12)</f>
        <v>0.1302422727467234</v>
      </c>
      <c r="D353" s="3">
        <f>STDEV(rets_1M!D318:D353)*SQRT(12)</f>
        <v>1.5007461917871785E-2</v>
      </c>
      <c r="E353" s="3">
        <f>STDEV(rets_1M!E318:E353)*SQRT(12)</f>
        <v>4.1752171939275169E-2</v>
      </c>
      <c r="F353" s="3">
        <f>STDEV(rets_1M!F318:F353)*SQRT(12)</f>
        <v>0.111156077885517</v>
      </c>
      <c r="G353" s="3">
        <f>STDEV(rets_1M!G318:G353)*SQRT(12)</f>
        <v>0.14492596835438762</v>
      </c>
      <c r="H353" s="3">
        <f>STDEV(rets_1M!H318:H353)*SQRT(12)</f>
        <v>0.10371691283133255</v>
      </c>
      <c r="I353" s="3">
        <f>STDEV(rets_1M!M318:M353)*SQRT(12)</f>
        <v>5.5137937928648108E-2</v>
      </c>
      <c r="L353">
        <f>1/B353</f>
        <v>3.8477492806223781</v>
      </c>
      <c r="M353">
        <f>1/C353</f>
        <v>7.6779986935935725</v>
      </c>
      <c r="N353">
        <f>1/D353</f>
        <v>66.633519076876027</v>
      </c>
      <c r="O353">
        <f>1/E353</f>
        <v>23.950849825355466</v>
      </c>
      <c r="P353">
        <f>1/F353</f>
        <v>8.9963591647226906</v>
      </c>
      <c r="Q353">
        <f>1/G353</f>
        <v>6.9000746474551677</v>
      </c>
      <c r="R353">
        <f>1/H353</f>
        <v>9.6416290525946238</v>
      </c>
      <c r="S353">
        <f>1/I353</f>
        <v>18.13633294183148</v>
      </c>
      <c r="V353" s="3">
        <f>L353/(SUM($L353:$R353))</f>
        <v>3.0143393258116862E-2</v>
      </c>
      <c r="W353" s="3">
        <f>M353/(SUM($L353:$R353))</f>
        <v>6.0149691982753807E-2</v>
      </c>
      <c r="X353" s="3">
        <f>N353/(SUM($L353:$R353))</f>
        <v>0.52200915995795316</v>
      </c>
      <c r="Y353" s="3">
        <f>O353/(SUM($L353:$R353))</f>
        <v>0.18763173806246844</v>
      </c>
      <c r="Z353" s="3">
        <f>P353/(SUM($L353:$R353))</f>
        <v>7.0477770877429929E-2</v>
      </c>
      <c r="AA353" s="3">
        <f>Q353/(SUM($L353:$R353))</f>
        <v>5.4055409653656093E-2</v>
      </c>
      <c r="AB353" s="3">
        <f>R353/(SUM($L353:$R353))</f>
        <v>7.5532836207621745E-2</v>
      </c>
      <c r="AC353" s="3">
        <f t="shared" si="17"/>
        <v>0</v>
      </c>
    </row>
    <row r="354" spans="1:29" x14ac:dyDescent="0.35">
      <c r="A354" s="2">
        <v>43496</v>
      </c>
      <c r="B354" s="3">
        <f>STDEV(rets_1M!B319:B354)*SQRT(12)</f>
        <v>0.26255904128940794</v>
      </c>
      <c r="C354" s="3">
        <f>STDEV(rets_1M!C319:C354)*SQRT(12)</f>
        <v>0.12793042492439338</v>
      </c>
      <c r="D354" s="3">
        <f>STDEV(rets_1M!D319:D354)*SQRT(12)</f>
        <v>1.4193826734872812E-2</v>
      </c>
      <c r="E354" s="3">
        <f>STDEV(rets_1M!E319:E354)*SQRT(12)</f>
        <v>3.8147974239572661E-2</v>
      </c>
      <c r="F354" s="3">
        <f>STDEV(rets_1M!F319:F354)*SQRT(12)</f>
        <v>0.11334046666446042</v>
      </c>
      <c r="G354" s="3">
        <f>STDEV(rets_1M!G319:G354)*SQRT(12)</f>
        <v>0.14448819047074887</v>
      </c>
      <c r="H354" s="3">
        <f>STDEV(rets_1M!H319:H354)*SQRT(12)</f>
        <v>0.10362466746127716</v>
      </c>
      <c r="I354" s="3">
        <f>STDEV(rets_1M!M319:M354)*SQRT(12)</f>
        <v>5.7797568274639555E-2</v>
      </c>
      <c r="L354">
        <f>1/B354</f>
        <v>3.8086671671600958</v>
      </c>
      <c r="M354">
        <f>1/C354</f>
        <v>7.816748835087493</v>
      </c>
      <c r="N354">
        <f>1/D354</f>
        <v>70.453163806988016</v>
      </c>
      <c r="O354">
        <f>1/E354</f>
        <v>26.213711735252605</v>
      </c>
      <c r="P354">
        <f>1/F354</f>
        <v>8.8229740835676722</v>
      </c>
      <c r="Q354">
        <f>1/G354</f>
        <v>6.9209808548501854</v>
      </c>
      <c r="R354">
        <f>1/H354</f>
        <v>9.6502119089905278</v>
      </c>
      <c r="S354">
        <f>1/I354</f>
        <v>17.30176597133379</v>
      </c>
      <c r="V354" s="3">
        <f>L354/(SUM($L354:$R354))</f>
        <v>2.848955094610359E-2</v>
      </c>
      <c r="W354" s="3">
        <f>M354/(SUM($L354:$R354))</f>
        <v>5.8470760083814931E-2</v>
      </c>
      <c r="X354" s="3">
        <f>N354/(SUM($L354:$R354))</f>
        <v>0.52700299382946725</v>
      </c>
      <c r="Y354" s="3">
        <f>O354/(SUM($L354:$R354))</f>
        <v>0.19608352297289633</v>
      </c>
      <c r="Z354" s="3">
        <f>P354/(SUM($L354:$R354))</f>
        <v>6.5997515303333643E-2</v>
      </c>
      <c r="AA354" s="3">
        <f>Q354/(SUM($L354:$R354))</f>
        <v>5.1770246127409575E-2</v>
      </c>
      <c r="AB354" s="3">
        <f>R354/(SUM($L354:$R354))</f>
        <v>7.2185410736974653E-2</v>
      </c>
      <c r="AC354" s="3">
        <f t="shared" si="17"/>
        <v>0</v>
      </c>
    </row>
    <row r="355" spans="1:29" x14ac:dyDescent="0.35">
      <c r="A355" s="2">
        <v>43524</v>
      </c>
      <c r="B355" s="3">
        <f>STDEV(rets_1M!B320:B355)*SQRT(12)</f>
        <v>0.26414722047947775</v>
      </c>
      <c r="C355" s="3">
        <f>STDEV(rets_1M!C320:C355)*SQRT(12)</f>
        <v>0.11278584031125129</v>
      </c>
      <c r="D355" s="3">
        <f>STDEV(rets_1M!D320:D355)*SQRT(12)</f>
        <v>1.2663399606966441E-2</v>
      </c>
      <c r="E355" s="3">
        <f>STDEV(rets_1M!E320:E355)*SQRT(12)</f>
        <v>3.770935454107549E-2</v>
      </c>
      <c r="F355" s="3">
        <f>STDEV(rets_1M!F320:F355)*SQRT(12)</f>
        <v>0.11370734962674332</v>
      </c>
      <c r="G355" s="3">
        <f>STDEV(rets_1M!G320:G355)*SQRT(12)</f>
        <v>0.14368023062837934</v>
      </c>
      <c r="H355" s="3">
        <f>STDEV(rets_1M!H320:H355)*SQRT(12)</f>
        <v>9.5820550781341496E-2</v>
      </c>
      <c r="I355" s="3">
        <f>STDEV(rets_1M!M320:M355)*SQRT(12)</f>
        <v>5.7969639131690232E-2</v>
      </c>
      <c r="L355">
        <f>1/B355</f>
        <v>3.7857676419415229</v>
      </c>
      <c r="M355">
        <f>1/C355</f>
        <v>8.8663612137865329</v>
      </c>
      <c r="N355">
        <f>1/D355</f>
        <v>78.967736234895085</v>
      </c>
      <c r="O355">
        <f>1/E355</f>
        <v>26.518618845908239</v>
      </c>
      <c r="P355">
        <f>1/F355</f>
        <v>8.79450627670602</v>
      </c>
      <c r="Q355">
        <f>1/G355</f>
        <v>6.9598997414365416</v>
      </c>
      <c r="R355">
        <f>1/H355</f>
        <v>10.436174618552949</v>
      </c>
      <c r="S355">
        <f>1/I355</f>
        <v>17.250409265586242</v>
      </c>
      <c r="V355" s="3">
        <f>L355/(SUM($L355:$R355))</f>
        <v>2.6230112785223338E-2</v>
      </c>
      <c r="W355" s="3">
        <f>M355/(SUM($L355:$R355))</f>
        <v>6.1431571250072717E-2</v>
      </c>
      <c r="X355" s="3">
        <f>N355/(SUM($L355:$R355))</f>
        <v>0.54713675633108516</v>
      </c>
      <c r="Y355" s="3">
        <f>O355/(SUM($L355:$R355))</f>
        <v>0.18373720445235575</v>
      </c>
      <c r="Z355" s="3">
        <f>P355/(SUM($L355:$R355))</f>
        <v>6.0933716314942474E-2</v>
      </c>
      <c r="AA355" s="3">
        <f>Q355/(SUM($L355:$R355))</f>
        <v>4.8222440587532271E-2</v>
      </c>
      <c r="AB355" s="3">
        <f>R355/(SUM($L355:$R355))</f>
        <v>7.2308198278788441E-2</v>
      </c>
      <c r="AC355" s="3">
        <f t="shared" si="17"/>
        <v>0</v>
      </c>
    </row>
    <row r="356" spans="1:29" x14ac:dyDescent="0.35">
      <c r="A356" s="2">
        <v>43555</v>
      </c>
      <c r="B356" s="3">
        <f>STDEV(rets_1M!B321:B356)*SQRT(12)</f>
        <v>0.26278108471600709</v>
      </c>
      <c r="C356" s="3">
        <f>STDEV(rets_1M!C321:C356)*SQRT(12)</f>
        <v>0.11331626518994016</v>
      </c>
      <c r="D356" s="3">
        <f>STDEV(rets_1M!D321:D356)*SQRT(12)</f>
        <v>1.2710308028777498E-2</v>
      </c>
      <c r="E356" s="3">
        <f>STDEV(rets_1M!E321:E356)*SQRT(12)</f>
        <v>3.9110351504159716E-2</v>
      </c>
      <c r="F356" s="3">
        <f>STDEV(rets_1M!F321:F356)*SQRT(12)</f>
        <v>0.10860438851056983</v>
      </c>
      <c r="G356" s="3">
        <f>STDEV(rets_1M!G321:G356)*SQRT(12)</f>
        <v>0.14097443368057955</v>
      </c>
      <c r="H356" s="3">
        <f>STDEV(rets_1M!H321:H356)*SQRT(12)</f>
        <v>9.5825758125189453E-2</v>
      </c>
      <c r="I356" s="3">
        <f>STDEV(rets_1M!M321:M356)*SQRT(12)</f>
        <v>5.6075467615337174E-2</v>
      </c>
      <c r="L356">
        <f>1/B356</f>
        <v>3.8054489389170478</v>
      </c>
      <c r="M356">
        <f>1/C356</f>
        <v>8.824858446612275</v>
      </c>
      <c r="N356">
        <f>1/D356</f>
        <v>78.676299404852585</v>
      </c>
      <c r="O356">
        <f>1/E356</f>
        <v>25.568678407138364</v>
      </c>
      <c r="P356">
        <f>1/F356</f>
        <v>9.2077310476516878</v>
      </c>
      <c r="Q356">
        <f>1/G356</f>
        <v>7.0934847822535261</v>
      </c>
      <c r="R356">
        <f>1/H356</f>
        <v>10.435607498075539</v>
      </c>
      <c r="S356">
        <f>1/I356</f>
        <v>17.833110315900253</v>
      </c>
      <c r="V356" s="3">
        <f>L356/(SUM($L356:$R356))</f>
        <v>2.6498106447906643E-2</v>
      </c>
      <c r="W356" s="3">
        <f>M356/(SUM($L356:$R356))</f>
        <v>6.1449264530819524E-2</v>
      </c>
      <c r="X356" s="3">
        <f>N356/(SUM($L356:$R356))</f>
        <v>0.54783889891068704</v>
      </c>
      <c r="Y356" s="3">
        <f>O356/(SUM($L356:$R356))</f>
        <v>0.17803985102410888</v>
      </c>
      <c r="Z356" s="3">
        <f>P356/(SUM($L356:$R356))</f>
        <v>6.4115283468710316E-2</v>
      </c>
      <c r="AA356" s="3">
        <f>Q356/(SUM($L356:$R356))</f>
        <v>4.939336143089873E-2</v>
      </c>
      <c r="AB356" s="3">
        <f>R356/(SUM($L356:$R356))</f>
        <v>7.2665234186868724E-2</v>
      </c>
      <c r="AC356" s="3">
        <f t="shared" si="17"/>
        <v>0</v>
      </c>
    </row>
    <row r="357" spans="1:29" x14ac:dyDescent="0.35">
      <c r="A357" s="2">
        <v>43585</v>
      </c>
      <c r="B357" s="3">
        <f>STDEV(rets_1M!B322:B357)*SQRT(12)</f>
        <v>0.25305295238397585</v>
      </c>
      <c r="C357" s="3">
        <f>STDEV(rets_1M!C322:C357)*SQRT(12)</f>
        <v>0.11033157566458746</v>
      </c>
      <c r="D357" s="3">
        <f>STDEV(rets_1M!D322:D357)*SQRT(12)</f>
        <v>1.295875093898782E-2</v>
      </c>
      <c r="E357" s="3">
        <f>STDEV(rets_1M!E322:E357)*SQRT(12)</f>
        <v>3.9183062523773106E-2</v>
      </c>
      <c r="F357" s="3">
        <f>STDEV(rets_1M!F322:F357)*SQRT(12)</f>
        <v>0.10985147915544131</v>
      </c>
      <c r="G357" s="3">
        <f>STDEV(rets_1M!G322:G357)*SQRT(12)</f>
        <v>0.14000047305873922</v>
      </c>
      <c r="H357" s="3">
        <f>STDEV(rets_1M!H322:H357)*SQRT(12)</f>
        <v>9.1156540194211613E-2</v>
      </c>
      <c r="I357" s="3">
        <f>STDEV(rets_1M!M322:M357)*SQRT(12)</f>
        <v>5.6762117846840293E-2</v>
      </c>
      <c r="L357">
        <f>1/B357</f>
        <v>3.9517420784035213</v>
      </c>
      <c r="M357">
        <f>1/C357</f>
        <v>9.0635884965518958</v>
      </c>
      <c r="N357">
        <f>1/D357</f>
        <v>77.167931130722693</v>
      </c>
      <c r="O357">
        <f>1/E357</f>
        <v>25.521231256318494</v>
      </c>
      <c r="P357">
        <f>1/F357</f>
        <v>9.103200136112747</v>
      </c>
      <c r="Q357">
        <f>1/G357</f>
        <v>7.1428330072887363</v>
      </c>
      <c r="R357">
        <f>1/H357</f>
        <v>10.970139913926872</v>
      </c>
      <c r="S357">
        <f>1/I357</f>
        <v>17.617383528540518</v>
      </c>
      <c r="V357" s="3">
        <f>L357/(SUM($L357:$R357))</f>
        <v>2.7649899685390406E-2</v>
      </c>
      <c r="W357" s="3">
        <f>M357/(SUM($L357:$R357))</f>
        <v>6.3416920372637811E-2</v>
      </c>
      <c r="X357" s="3">
        <f>N357/(SUM($L357:$R357))</f>
        <v>0.53993542907425618</v>
      </c>
      <c r="Y357" s="3">
        <f>O357/(SUM($L357:$R357))</f>
        <v>0.17856921582542615</v>
      </c>
      <c r="Z357" s="3">
        <f>P357/(SUM($L357:$R357))</f>
        <v>6.3694078607791124E-2</v>
      </c>
      <c r="AA357" s="3">
        <f>Q357/(SUM($L357:$R357))</f>
        <v>4.9977607901175884E-2</v>
      </c>
      <c r="AB357" s="3">
        <f>R357/(SUM($L357:$R357))</f>
        <v>7.6756848533322306E-2</v>
      </c>
      <c r="AC357" s="3">
        <f t="shared" si="17"/>
        <v>0</v>
      </c>
    </row>
    <row r="358" spans="1:29" x14ac:dyDescent="0.35">
      <c r="A358" s="2">
        <v>43616</v>
      </c>
      <c r="B358" s="3">
        <f>STDEV(rets_1M!B323:B358)*SQRT(12)</f>
        <v>0.25594696145086954</v>
      </c>
      <c r="C358" s="3">
        <f>STDEV(rets_1M!C323:C358)*SQRT(12)</f>
        <v>0.10536186668872922</v>
      </c>
      <c r="D358" s="3">
        <f>STDEV(rets_1M!D323:D358)*SQRT(12)</f>
        <v>1.2922110430455639E-2</v>
      </c>
      <c r="E358" s="3">
        <f>STDEV(rets_1M!E323:E358)*SQRT(12)</f>
        <v>4.1269546646530611E-2</v>
      </c>
      <c r="F358" s="3">
        <f>STDEV(rets_1M!F323:F358)*SQRT(12)</f>
        <v>0.11842077944434261</v>
      </c>
      <c r="G358" s="3">
        <f>STDEV(rets_1M!G323:G358)*SQRT(12)</f>
        <v>0.15082075797789685</v>
      </c>
      <c r="H358" s="3">
        <f>STDEV(rets_1M!H323:H358)*SQRT(12)</f>
        <v>9.019514015356421E-2</v>
      </c>
      <c r="I358" s="3">
        <f>STDEV(rets_1M!M323:M358)*SQRT(12)</f>
        <v>5.9905842122992513E-2</v>
      </c>
      <c r="L358">
        <f>1/B358</f>
        <v>3.9070594717412015</v>
      </c>
      <c r="M358">
        <f>1/C358</f>
        <v>9.4910998772857926</v>
      </c>
      <c r="N358">
        <f>1/D358</f>
        <v>77.386739989710762</v>
      </c>
      <c r="O358">
        <f>1/E358</f>
        <v>24.230942214240837</v>
      </c>
      <c r="P358">
        <f>1/F358</f>
        <v>8.4444639251002123</v>
      </c>
      <c r="Q358">
        <f>1/G358</f>
        <v>6.6303870462350574</v>
      </c>
      <c r="R358">
        <f>1/H358</f>
        <v>11.087071856614697</v>
      </c>
      <c r="S358">
        <f>1/I358</f>
        <v>16.692862741949323</v>
      </c>
      <c r="V358" s="3">
        <f>L358/(SUM($L358:$R358))</f>
        <v>2.767475096998348E-2</v>
      </c>
      <c r="W358" s="3">
        <f>M358/(SUM($L358:$R358))</f>
        <v>6.7228008028776584E-2</v>
      </c>
      <c r="X358" s="3">
        <f>N358/(SUM($L358:$R358))</f>
        <v>0.54815105147085608</v>
      </c>
      <c r="Y358" s="3">
        <f>O358/(SUM($L358:$R358))</f>
        <v>0.17163426776514498</v>
      </c>
      <c r="Z358" s="3">
        <f>P358/(SUM($L358:$R358))</f>
        <v>5.9814404641762124E-2</v>
      </c>
      <c r="AA358" s="3">
        <f>Q358/(SUM($L358:$R358))</f>
        <v>4.6964811174830763E-2</v>
      </c>
      <c r="AB358" s="3">
        <f>R358/(SUM($L358:$R358))</f>
        <v>7.8532705948646045E-2</v>
      </c>
      <c r="AC358" s="3">
        <f t="shared" si="17"/>
        <v>0</v>
      </c>
    </row>
    <row r="359" spans="1:29" x14ac:dyDescent="0.35">
      <c r="A359" s="2">
        <v>43646</v>
      </c>
      <c r="B359" s="3">
        <f>STDEV(rets_1M!B324:B359)*SQRT(12)</f>
        <v>0.25566321376140339</v>
      </c>
      <c r="C359" s="3">
        <f>STDEV(rets_1M!C324:C359)*SQRT(12)</f>
        <v>0.10365542332014487</v>
      </c>
      <c r="D359" s="3">
        <f>STDEV(rets_1M!D324:D359)*SQRT(12)</f>
        <v>1.2642404275326261E-2</v>
      </c>
      <c r="E359" s="3">
        <f>STDEV(rets_1M!E324:E359)*SQRT(12)</f>
        <v>3.8943760158339329E-2</v>
      </c>
      <c r="F359" s="3">
        <f>STDEV(rets_1M!F324:F359)*SQRT(12)</f>
        <v>0.12327091260920882</v>
      </c>
      <c r="G359" s="3">
        <f>STDEV(rets_1M!G324:G359)*SQRT(12)</f>
        <v>0.15322760901696886</v>
      </c>
      <c r="H359" s="3">
        <f>STDEV(rets_1M!H324:H359)*SQRT(12)</f>
        <v>7.6746426068506679E-2</v>
      </c>
      <c r="I359" s="3">
        <f>STDEV(rets_1M!M324:M359)*SQRT(12)</f>
        <v>6.3189101982360621E-2</v>
      </c>
      <c r="L359">
        <f>1/B359</f>
        <v>3.9113957197348141</v>
      </c>
      <c r="M359">
        <f>1/C359</f>
        <v>9.6473485705755202</v>
      </c>
      <c r="N359">
        <f>1/D359</f>
        <v>79.098878521996411</v>
      </c>
      <c r="O359">
        <f>1/E359</f>
        <v>25.678054608341725</v>
      </c>
      <c r="P359">
        <f>1/F359</f>
        <v>8.1122138129226116</v>
      </c>
      <c r="Q359">
        <f>1/G359</f>
        <v>6.5262390140751796</v>
      </c>
      <c r="R359">
        <f>1/H359</f>
        <v>13.029922710763929</v>
      </c>
      <c r="S359">
        <f>1/I359</f>
        <v>15.825513714044428</v>
      </c>
      <c r="V359" s="3">
        <f>L359/(SUM($L359:$R359))</f>
        <v>2.6789637961961165E-2</v>
      </c>
      <c r="W359" s="3">
        <f>M359/(SUM($L359:$R359))</f>
        <v>6.6075895669304496E-2</v>
      </c>
      <c r="X359" s="3">
        <f>N359/(SUM($L359:$R359))</f>
        <v>0.5417581013626247</v>
      </c>
      <c r="Y359" s="3">
        <f>O359/(SUM($L359:$R359))</f>
        <v>0.1758722041480329</v>
      </c>
      <c r="Z359" s="3">
        <f>P359/(SUM($L359:$R359))</f>
        <v>5.5561565919224218E-2</v>
      </c>
      <c r="AA359" s="3">
        <f>Q359/(SUM($L359:$R359))</f>
        <v>4.4699026375207562E-2</v>
      </c>
      <c r="AB359" s="3">
        <f>R359/(SUM($L359:$R359))</f>
        <v>8.9243568563644946E-2</v>
      </c>
      <c r="AC359" s="3">
        <f t="shared" si="17"/>
        <v>0</v>
      </c>
    </row>
    <row r="360" spans="1:29" x14ac:dyDescent="0.35">
      <c r="A360" s="2">
        <v>43677</v>
      </c>
      <c r="B360" s="3">
        <f>STDEV(rets_1M!B325:B360)*SQRT(12)</f>
        <v>0.23294117370647321</v>
      </c>
      <c r="C360" s="3">
        <f>STDEV(rets_1M!C325:C360)*SQRT(12)</f>
        <v>0.10295496916113625</v>
      </c>
      <c r="D360" s="3">
        <f>STDEV(rets_1M!D325:D360)*SQRT(12)</f>
        <v>1.2559103408546466E-2</v>
      </c>
      <c r="E360" s="3">
        <f>STDEV(rets_1M!E325:E360)*SQRT(12)</f>
        <v>3.8992014670984114E-2</v>
      </c>
      <c r="F360" s="3">
        <f>STDEV(rets_1M!F325:F360)*SQRT(12)</f>
        <v>0.12222419617344708</v>
      </c>
      <c r="G360" s="3">
        <f>STDEV(rets_1M!G325:G360)*SQRT(12)</f>
        <v>0.14954993683585002</v>
      </c>
      <c r="H360" s="3">
        <f>STDEV(rets_1M!H325:H360)*SQRT(12)</f>
        <v>7.6839368867280711E-2</v>
      </c>
      <c r="I360" s="3">
        <f>STDEV(rets_1M!M325:M360)*SQRT(12)</f>
        <v>6.2161291066593884E-2</v>
      </c>
      <c r="L360">
        <f>1/B360</f>
        <v>4.2929293438698375</v>
      </c>
      <c r="M360">
        <f>1/C360</f>
        <v>9.7129843090418113</v>
      </c>
      <c r="N360">
        <f>1/D360</f>
        <v>79.62351829347152</v>
      </c>
      <c r="O360">
        <f>1/E360</f>
        <v>25.646276768154518</v>
      </c>
      <c r="P360">
        <f>1/F360</f>
        <v>8.1816860434157448</v>
      </c>
      <c r="Q360">
        <f>1/G360</f>
        <v>6.6867296714249136</v>
      </c>
      <c r="R360">
        <f>1/H360</f>
        <v>13.014162072663954</v>
      </c>
      <c r="S360">
        <f>1/I360</f>
        <v>16.087181955868516</v>
      </c>
      <c r="V360" s="3">
        <f>L360/(SUM($L360:$R360))</f>
        <v>2.9172188980402806E-2</v>
      </c>
      <c r="W360" s="3">
        <f>M360/(SUM($L360:$R360))</f>
        <v>6.6003651849445885E-2</v>
      </c>
      <c r="X360" s="3">
        <f>N360/(SUM($L360:$R360))</f>
        <v>0.54107396998242763</v>
      </c>
      <c r="Y360" s="3">
        <f>O360/(SUM($L360:$R360))</f>
        <v>0.17427681021414035</v>
      </c>
      <c r="Z360" s="3">
        <f>P360/(SUM($L360:$R360))</f>
        <v>5.5597861580850887E-2</v>
      </c>
      <c r="AA360" s="3">
        <f>Q360/(SUM($L360:$R360))</f>
        <v>4.5439029159476611E-2</v>
      </c>
      <c r="AB360" s="3">
        <f>R360/(SUM($L360:$R360))</f>
        <v>8.8436488233255825E-2</v>
      </c>
      <c r="AC360" s="3">
        <f t="shared" si="17"/>
        <v>0</v>
      </c>
    </row>
    <row r="361" spans="1:29" x14ac:dyDescent="0.35">
      <c r="A361" s="2">
        <v>43708</v>
      </c>
      <c r="B361" s="3">
        <f>STDEV(rets_1M!B326:B361)*SQRT(12)</f>
        <v>0.23309598988895963</v>
      </c>
      <c r="C361" s="3">
        <f>STDEV(rets_1M!C326:C361)*SQRT(12)</f>
        <v>0.10723950579240493</v>
      </c>
      <c r="D361" s="3">
        <f>STDEV(rets_1M!D326:D361)*SQRT(12)</f>
        <v>1.2471750673768309E-2</v>
      </c>
      <c r="E361" s="3">
        <f>STDEV(rets_1M!E326:E361)*SQRT(12)</f>
        <v>4.2009747123411441E-2</v>
      </c>
      <c r="F361" s="3">
        <f>STDEV(rets_1M!F326:F361)*SQRT(12)</f>
        <v>0.12325056605441695</v>
      </c>
      <c r="G361" s="3">
        <f>STDEV(rets_1M!G326:G361)*SQRT(12)</f>
        <v>0.15103602582715364</v>
      </c>
      <c r="H361" s="3">
        <f>STDEV(rets_1M!H326:H361)*SQRT(12)</f>
        <v>7.7933663979019949E-2</v>
      </c>
      <c r="I361" s="3">
        <f>STDEV(rets_1M!M326:M361)*SQRT(12)</f>
        <v>6.2212611128345141E-2</v>
      </c>
      <c r="L361">
        <f>1/B361</f>
        <v>4.2900780939061711</v>
      </c>
      <c r="M361">
        <f>1/C361</f>
        <v>9.324921749786947</v>
      </c>
      <c r="N361">
        <f>1/D361</f>
        <v>80.181205201871833</v>
      </c>
      <c r="O361">
        <f>1/E361</f>
        <v>23.80399951140658</v>
      </c>
      <c r="P361">
        <f>1/F361</f>
        <v>8.1135530003041545</v>
      </c>
      <c r="Q361">
        <f>1/G361</f>
        <v>6.6209369223234518</v>
      </c>
      <c r="R361">
        <f>1/H361</f>
        <v>12.831425457799648</v>
      </c>
      <c r="S361">
        <f>1/I361</f>
        <v>16.073911412221417</v>
      </c>
      <c r="V361" s="3">
        <f>L361/(SUM($L361:$R361))</f>
        <v>2.9552888068898019E-2</v>
      </c>
      <c r="W361" s="3">
        <f>M361/(SUM($L361:$R361))</f>
        <v>6.4236212649399271E-2</v>
      </c>
      <c r="X361" s="3">
        <f>N361/(SUM($L361:$R361))</f>
        <v>0.55234103685108527</v>
      </c>
      <c r="Y361" s="3">
        <f>O361/(SUM($L361:$R361))</f>
        <v>0.16397765209727849</v>
      </c>
      <c r="Z361" s="3">
        <f>P361/(SUM($L361:$R361))</f>
        <v>5.5891505564817957E-2</v>
      </c>
      <c r="AA361" s="3">
        <f>Q361/(SUM($L361:$R361))</f>
        <v>4.5609381343103023E-2</v>
      </c>
      <c r="AB361" s="3">
        <f>R361/(SUM($L361:$R361))</f>
        <v>8.8391323425418084E-2</v>
      </c>
      <c r="AC361" s="3">
        <f t="shared" si="17"/>
        <v>0</v>
      </c>
    </row>
    <row r="362" spans="1:29" x14ac:dyDescent="0.35">
      <c r="A362" s="2">
        <v>43738</v>
      </c>
      <c r="B362" s="3">
        <f>STDEV(rets_1M!B327:B362)*SQRT(12)</f>
        <v>0.23248821560040117</v>
      </c>
      <c r="C362" s="3">
        <f>STDEV(rets_1M!C327:C362)*SQRT(12)</f>
        <v>0.10965575435048303</v>
      </c>
      <c r="D362" s="3">
        <f>STDEV(rets_1M!D327:D362)*SQRT(12)</f>
        <v>1.2377901535831352E-2</v>
      </c>
      <c r="E362" s="3">
        <f>STDEV(rets_1M!E327:E362)*SQRT(12)</f>
        <v>4.2542266891230626E-2</v>
      </c>
      <c r="F362" s="3">
        <f>STDEV(rets_1M!F327:F362)*SQRT(12)</f>
        <v>0.12320656460676768</v>
      </c>
      <c r="G362" s="3">
        <f>STDEV(rets_1M!G327:G362)*SQRT(12)</f>
        <v>0.15100946282040686</v>
      </c>
      <c r="H362" s="3">
        <f>STDEV(rets_1M!H327:H362)*SQRT(12)</f>
        <v>7.7451521790302374E-2</v>
      </c>
      <c r="I362" s="3">
        <f>STDEV(rets_1M!M327:M362)*SQRT(12)</f>
        <v>6.2200428945547295E-2</v>
      </c>
      <c r="L362">
        <f>1/B362</f>
        <v>4.3012932824035772</v>
      </c>
      <c r="M362">
        <f>1/C362</f>
        <v>9.1194484587082236</v>
      </c>
      <c r="N362">
        <f>1/D362</f>
        <v>80.789138377391026</v>
      </c>
      <c r="O362">
        <f>1/E362</f>
        <v>23.506034658584053</v>
      </c>
      <c r="P362">
        <f>1/F362</f>
        <v>8.1164506387435669</v>
      </c>
      <c r="Q362">
        <f>1/G362</f>
        <v>6.6221015645177417</v>
      </c>
      <c r="R362">
        <f>1/H362</f>
        <v>12.911302152428579</v>
      </c>
      <c r="S362">
        <f>1/I362</f>
        <v>16.077059546895399</v>
      </c>
      <c r="V362" s="3">
        <f>L362/(SUM($L362:$R362))</f>
        <v>2.9589450859471497E-2</v>
      </c>
      <c r="W362" s="3">
        <f>M362/(SUM($L362:$R362))</f>
        <v>6.2734497351838989E-2</v>
      </c>
      <c r="X362" s="3">
        <f>N362/(SUM($L362:$R362))</f>
        <v>0.55576453011849303</v>
      </c>
      <c r="Y362" s="3">
        <f>O362/(SUM($L362:$R362))</f>
        <v>0.16170268144155514</v>
      </c>
      <c r="Z362" s="3">
        <f>P362/(SUM($L362:$R362))</f>
        <v>5.5834676121928113E-2</v>
      </c>
      <c r="AA362" s="3">
        <f>Q362/(SUM($L362:$R362))</f>
        <v>4.555475201640579E-2</v>
      </c>
      <c r="AB362" s="3">
        <f>R362/(SUM($L362:$R362))</f>
        <v>8.8819412090307331E-2</v>
      </c>
      <c r="AC362" s="3">
        <f t="shared" si="17"/>
        <v>0</v>
      </c>
    </row>
    <row r="363" spans="1:29" x14ac:dyDescent="0.35">
      <c r="A363" s="2">
        <v>43769</v>
      </c>
      <c r="B363" s="3">
        <f>STDEV(rets_1M!B328:B363)*SQRT(12)</f>
        <v>0.23286103309116316</v>
      </c>
      <c r="C363" s="3">
        <f>STDEV(rets_1M!C328:C363)*SQRT(12)</f>
        <v>0.1086891019144756</v>
      </c>
      <c r="D363" s="3">
        <f>STDEV(rets_1M!D328:D363)*SQRT(12)</f>
        <v>1.2779570223615927E-2</v>
      </c>
      <c r="E363" s="3">
        <f>STDEV(rets_1M!E328:E363)*SQRT(12)</f>
        <v>4.197307884833678E-2</v>
      </c>
      <c r="F363" s="3">
        <f>STDEV(rets_1M!F328:F363)*SQRT(12)</f>
        <v>0.12218577525288532</v>
      </c>
      <c r="G363" s="3">
        <f>STDEV(rets_1M!G328:G363)*SQRT(12)</f>
        <v>0.15089813282188694</v>
      </c>
      <c r="H363" s="3">
        <f>STDEV(rets_1M!H328:H363)*SQRT(12)</f>
        <v>7.4752242618642106E-2</v>
      </c>
      <c r="I363" s="3">
        <f>STDEV(rets_1M!M328:M363)*SQRT(12)</f>
        <v>6.1496558190873296E-2</v>
      </c>
      <c r="L363">
        <f>1/B363</f>
        <v>4.2944067829867798</v>
      </c>
      <c r="M363">
        <f>1/C363</f>
        <v>9.2005544473711076</v>
      </c>
      <c r="N363">
        <f>1/D363</f>
        <v>78.249892797807576</v>
      </c>
      <c r="O363">
        <f>1/E363</f>
        <v>23.824795021907857</v>
      </c>
      <c r="P363">
        <f>1/F363</f>
        <v>8.1842587480442877</v>
      </c>
      <c r="Q363">
        <f>1/G363</f>
        <v>6.626987235026645</v>
      </c>
      <c r="R363">
        <f>1/H363</f>
        <v>13.377525074419838</v>
      </c>
      <c r="S363">
        <f>1/I363</f>
        <v>16.261072642410255</v>
      </c>
      <c r="V363" s="3">
        <f>L363/(SUM($L363:$R363))</f>
        <v>2.9872384377719122E-2</v>
      </c>
      <c r="W363" s="3">
        <f>M363/(SUM($L363:$R363))</f>
        <v>6.4000108240525974E-2</v>
      </c>
      <c r="X363" s="3">
        <f>N363/(SUM($L363:$R363))</f>
        <v>0.54431519725424649</v>
      </c>
      <c r="Y363" s="3">
        <f>O363/(SUM($L363:$R363))</f>
        <v>0.16572799703893154</v>
      </c>
      <c r="Z363" s="3">
        <f>P363/(SUM($L363:$R363))</f>
        <v>5.6930639206528529E-2</v>
      </c>
      <c r="AA363" s="3">
        <f>Q363/(SUM($L363:$R363))</f>
        <v>4.6098080585945132E-2</v>
      </c>
      <c r="AB363" s="3">
        <f>R363/(SUM($L363:$R363))</f>
        <v>9.3055593296103259E-2</v>
      </c>
      <c r="AC363" s="3">
        <f t="shared" si="17"/>
        <v>0</v>
      </c>
    </row>
    <row r="364" spans="1:29" x14ac:dyDescent="0.35">
      <c r="A364" s="2">
        <v>43799</v>
      </c>
      <c r="B364" s="3">
        <f>STDEV(rets_1M!B329:B364)*SQRT(12)</f>
        <v>0.23286884534308624</v>
      </c>
      <c r="C364" s="3">
        <f>STDEV(rets_1M!C329:C364)*SQRT(12)</f>
        <v>9.9097715318134924E-2</v>
      </c>
      <c r="D364" s="3">
        <f>STDEV(rets_1M!D329:D364)*SQRT(12)</f>
        <v>1.2374421733709742E-2</v>
      </c>
      <c r="E364" s="3">
        <f>STDEV(rets_1M!E329:E364)*SQRT(12)</f>
        <v>3.6669430712799045E-2</v>
      </c>
      <c r="F364" s="3">
        <f>STDEV(rets_1M!F329:F364)*SQRT(12)</f>
        <v>0.12207339132364887</v>
      </c>
      <c r="G364" s="3">
        <f>STDEV(rets_1M!G329:G364)*SQRT(12)</f>
        <v>0.15148020511480889</v>
      </c>
      <c r="H364" s="3">
        <f>STDEV(rets_1M!H329:H364)*SQRT(12)</f>
        <v>6.0001131067547106E-2</v>
      </c>
      <c r="I364" s="3">
        <f>STDEV(rets_1M!M329:M364)*SQRT(12)</f>
        <v>6.1766473748777063E-2</v>
      </c>
      <c r="L364">
        <f>1/B364</f>
        <v>4.2942627148199985</v>
      </c>
      <c r="M364">
        <f>1/C364</f>
        <v>10.091049998374681</v>
      </c>
      <c r="N364">
        <f>1/D364</f>
        <v>80.811857032143422</v>
      </c>
      <c r="O364">
        <f>1/E364</f>
        <v>27.270671525613881</v>
      </c>
      <c r="P364">
        <f>1/F364</f>
        <v>8.1917933888535561</v>
      </c>
      <c r="Q364">
        <f>1/G364</f>
        <v>6.6015226163846723</v>
      </c>
      <c r="R364">
        <f>1/H364</f>
        <v>16.666352487159553</v>
      </c>
      <c r="S364">
        <f>1/I364</f>
        <v>16.19001279022828</v>
      </c>
      <c r="V364" s="3">
        <f>L364/(SUM($L364:$R364))</f>
        <v>2.7897954832258747E-2</v>
      </c>
      <c r="W364" s="3">
        <f>M364/(SUM($L364:$R364))</f>
        <v>6.5557157482043327E-2</v>
      </c>
      <c r="X364" s="3">
        <f>N364/(SUM($L364:$R364))</f>
        <v>0.52499944393555564</v>
      </c>
      <c r="Y364" s="3">
        <f>O364/(SUM($L364:$R364))</f>
        <v>0.17716567732135849</v>
      </c>
      <c r="Z364" s="3">
        <f>P364/(SUM($L364:$R364))</f>
        <v>5.3218514360738579E-2</v>
      </c>
      <c r="AA364" s="3">
        <f>Q364/(SUM($L364:$R364))</f>
        <v>4.2887217668459286E-2</v>
      </c>
      <c r="AB364" s="3">
        <f>R364/(SUM($L364:$R364))</f>
        <v>0.10827403439958609</v>
      </c>
      <c r="AC364" s="3">
        <f t="shared" si="17"/>
        <v>0</v>
      </c>
    </row>
    <row r="365" spans="1:29" x14ac:dyDescent="0.35">
      <c r="A365" s="2">
        <v>43830</v>
      </c>
      <c r="B365" s="3">
        <f>STDEV(rets_1M!B330:B365)*SQRT(12)</f>
        <v>0.22878745608359349</v>
      </c>
      <c r="C365" s="3">
        <f>STDEV(rets_1M!C330:C365)*SQRT(12)</f>
        <v>9.9506144274968414E-2</v>
      </c>
      <c r="D365" s="3">
        <f>STDEV(rets_1M!D330:D365)*SQRT(12)</f>
        <v>1.3047148648246056E-2</v>
      </c>
      <c r="E365" s="3">
        <f>STDEV(rets_1M!E330:E365)*SQRT(12)</f>
        <v>3.709798449273119E-2</v>
      </c>
      <c r="F365" s="3">
        <f>STDEV(rets_1M!F330:F365)*SQRT(12)</f>
        <v>0.12232934233521439</v>
      </c>
      <c r="G365" s="3">
        <f>STDEV(rets_1M!G330:G365)*SQRT(12)</f>
        <v>0.15190323505378883</v>
      </c>
      <c r="H365" s="3">
        <f>STDEV(rets_1M!H330:H365)*SQRT(12)</f>
        <v>5.8298306885323788E-2</v>
      </c>
      <c r="I365" s="3">
        <f>STDEV(rets_1M!M330:M365)*SQRT(12)</f>
        <v>6.1519110753859622E-2</v>
      </c>
      <c r="L365">
        <f>1/B365</f>
        <v>4.3708690026896573</v>
      </c>
      <c r="M365">
        <f>1/C365</f>
        <v>10.049630676440129</v>
      </c>
      <c r="N365">
        <f>1/D365</f>
        <v>76.64509901436827</v>
      </c>
      <c r="O365">
        <f>1/E365</f>
        <v>26.955642299002402</v>
      </c>
      <c r="P365">
        <f>1/F365</f>
        <v>8.174653610576426</v>
      </c>
      <c r="Q365">
        <f>1/G365</f>
        <v>6.5831382698722685</v>
      </c>
      <c r="R365">
        <f>1/H365</f>
        <v>17.153156814091687</v>
      </c>
      <c r="S365">
        <f>1/I365</f>
        <v>16.255111423847449</v>
      </c>
      <c r="V365" s="3">
        <f>L365/(SUM($L365:$R365))</f>
        <v>2.9152305531007974E-2</v>
      </c>
      <c r="W365" s="3">
        <f>M365/(SUM($L365:$R365))</f>
        <v>6.7027839034546913E-2</v>
      </c>
      <c r="X365" s="3">
        <f>N365/(SUM($L365:$R365))</f>
        <v>0.51119842359637713</v>
      </c>
      <c r="Y365" s="3">
        <f>O365/(SUM($L365:$R365))</f>
        <v>0.17978555742611335</v>
      </c>
      <c r="Z365" s="3">
        <f>P365/(SUM($L365:$R365))</f>
        <v>5.4522338582793269E-2</v>
      </c>
      <c r="AA365" s="3">
        <f>Q365/(SUM($L365:$R365))</f>
        <v>4.3907437646402037E-2</v>
      </c>
      <c r="AB365" s="3">
        <f>R365/(SUM($L365:$R365))</f>
        <v>0.11440609818275931</v>
      </c>
      <c r="AC365" s="3">
        <f t="shared" ref="AC365:AC428" si="18">AC366</f>
        <v>0</v>
      </c>
    </row>
    <row r="366" spans="1:29" x14ac:dyDescent="0.35">
      <c r="A366" s="2">
        <v>43861</v>
      </c>
      <c r="B366" s="3">
        <f>STDEV(rets_1M!B331:B366)*SQRT(12)</f>
        <v>0.25314367520953235</v>
      </c>
      <c r="C366" s="3">
        <f>STDEV(rets_1M!C331:C366)*SQRT(12)</f>
        <v>9.8084233419619887E-2</v>
      </c>
      <c r="D366" s="3">
        <f>STDEV(rets_1M!D331:D366)*SQRT(12)</f>
        <v>1.3114651245291221E-2</v>
      </c>
      <c r="E366" s="3">
        <f>STDEV(rets_1M!E331:E366)*SQRT(12)</f>
        <v>3.9526795432596552E-2</v>
      </c>
      <c r="F366" s="3">
        <f>STDEV(rets_1M!F331:F366)*SQRT(12)</f>
        <v>0.1224855459135228</v>
      </c>
      <c r="G366" s="3">
        <f>STDEV(rets_1M!G331:G366)*SQRT(12)</f>
        <v>0.15067371701438248</v>
      </c>
      <c r="H366" s="3">
        <f>STDEV(rets_1M!H331:H366)*SQRT(12)</f>
        <v>5.4687594293128583E-2</v>
      </c>
      <c r="I366" s="3">
        <f>STDEV(rets_1M!M331:M366)*SQRT(12)</f>
        <v>6.150329402642353E-2</v>
      </c>
      <c r="L366">
        <f>1/B366</f>
        <v>3.9503258344190466</v>
      </c>
      <c r="M366">
        <f>1/C366</f>
        <v>10.195318504675891</v>
      </c>
      <c r="N366">
        <f>1/D366</f>
        <v>76.250597998863839</v>
      </c>
      <c r="O366">
        <f>1/E366</f>
        <v>25.299293531277019</v>
      </c>
      <c r="P366">
        <f>1/F366</f>
        <v>8.1642286242167685</v>
      </c>
      <c r="Q366">
        <f>1/G366</f>
        <v>6.6368575742015148</v>
      </c>
      <c r="R366">
        <f>1/H366</f>
        <v>18.285682757225409</v>
      </c>
      <c r="S366">
        <f>1/I366</f>
        <v>16.259291731112356</v>
      </c>
      <c r="V366" s="3">
        <f>L366/(SUM($L366:$R366))</f>
        <v>2.655104610100428E-2</v>
      </c>
      <c r="W366" s="3">
        <f>M366/(SUM($L366:$R366))</f>
        <v>6.8525074380827999E-2</v>
      </c>
      <c r="X366" s="3">
        <f>N366/(SUM($L366:$R366))</f>
        <v>0.51249776032581773</v>
      </c>
      <c r="Y366" s="3">
        <f>O366/(SUM($L366:$R366))</f>
        <v>0.17004235524550401</v>
      </c>
      <c r="Z366" s="3">
        <f>P366/(SUM($L366:$R366))</f>
        <v>5.487365338120196E-2</v>
      </c>
      <c r="AA366" s="3">
        <f>Q366/(SUM($L366:$R366))</f>
        <v>4.4607842189387126E-2</v>
      </c>
      <c r="AB366" s="3">
        <f>R366/(SUM($L366:$R366))</f>
        <v>0.12290226837625697</v>
      </c>
      <c r="AC366" s="3">
        <f t="shared" si="18"/>
        <v>0</v>
      </c>
    </row>
    <row r="367" spans="1:29" x14ac:dyDescent="0.35">
      <c r="A367" s="2">
        <v>43890</v>
      </c>
      <c r="B367" s="3">
        <f>STDEV(rets_1M!B332:B367)*SQRT(12)</f>
        <v>0.26335032689054144</v>
      </c>
      <c r="C367" s="3">
        <f>STDEV(rets_1M!C332:C367)*SQRT(12)</f>
        <v>9.7118620492293792E-2</v>
      </c>
      <c r="D367" s="3">
        <f>STDEV(rets_1M!D332:D367)*SQRT(12)</f>
        <v>1.3541166732143003E-2</v>
      </c>
      <c r="E367" s="3">
        <f>STDEV(rets_1M!E332:E367)*SQRT(12)</f>
        <v>4.1490767983478942E-2</v>
      </c>
      <c r="F367" s="3">
        <f>STDEV(rets_1M!F332:F367)*SQRT(12)</f>
        <v>0.13286557697302556</v>
      </c>
      <c r="G367" s="3">
        <f>STDEV(rets_1M!G332:G367)*SQRT(12)</f>
        <v>0.15601078312112621</v>
      </c>
      <c r="H367" s="3">
        <f>STDEV(rets_1M!H332:H367)*SQRT(12)</f>
        <v>5.4620919779487707E-2</v>
      </c>
      <c r="I367" s="3">
        <f>STDEV(rets_1M!M332:M367)*SQRT(12)</f>
        <v>6.709748886017293E-2</v>
      </c>
      <c r="L367">
        <f>1/B367</f>
        <v>3.7972233101333441</v>
      </c>
      <c r="M367">
        <f>1/C367</f>
        <v>10.296686618189232</v>
      </c>
      <c r="N367">
        <f>1/D367</f>
        <v>73.848880216966478</v>
      </c>
      <c r="O367">
        <f>1/E367</f>
        <v>24.101747174171045</v>
      </c>
      <c r="P367">
        <f>1/F367</f>
        <v>7.5264039247955132</v>
      </c>
      <c r="Q367">
        <f>1/G367</f>
        <v>6.4098133474761401</v>
      </c>
      <c r="R367">
        <f>1/H367</f>
        <v>18.308003673997799</v>
      </c>
      <c r="S367">
        <f>1/I367</f>
        <v>14.903687410477298</v>
      </c>
      <c r="V367" s="3">
        <f>L367/(SUM($L367:$R367))</f>
        <v>2.6316834074766822E-2</v>
      </c>
      <c r="W367" s="3">
        <f>M367/(SUM($L367:$R367))</f>
        <v>7.1361669072141629E-2</v>
      </c>
      <c r="X367" s="3">
        <f>N367/(SUM($L367:$R367))</f>
        <v>0.51181312463000483</v>
      </c>
      <c r="Y367" s="3">
        <f>O367/(SUM($L367:$R367))</f>
        <v>0.16703828810962554</v>
      </c>
      <c r="Z367" s="3">
        <f>P367/(SUM($L367:$R367))</f>
        <v>5.2162095060340766E-2</v>
      </c>
      <c r="AA367" s="3">
        <f>Q367/(SUM($L367:$R367))</f>
        <v>4.4423511744910167E-2</v>
      </c>
      <c r="AB367" s="3">
        <f>R367/(SUM($L367:$R367))</f>
        <v>0.12688447730821029</v>
      </c>
      <c r="AC367" s="3">
        <f t="shared" si="18"/>
        <v>0</v>
      </c>
    </row>
    <row r="368" spans="1:29" x14ac:dyDescent="0.35">
      <c r="A368" s="2">
        <v>43921</v>
      </c>
      <c r="B368" s="3">
        <f>STDEV(rets_1M!B333:B368)*SQRT(12)</f>
        <v>0.32563880854718386</v>
      </c>
      <c r="C368" s="3">
        <f>STDEV(rets_1M!C333:C368)*SQRT(12)</f>
        <v>9.7218728032575308E-2</v>
      </c>
      <c r="D368" s="3">
        <f>STDEV(rets_1M!D333:D368)*SQRT(12)</f>
        <v>1.5224771711854343E-2</v>
      </c>
      <c r="E368" s="3">
        <f>STDEV(rets_1M!E333:E368)*SQRT(12)</f>
        <v>4.4583977904687884E-2</v>
      </c>
      <c r="F368" s="3">
        <f>STDEV(rets_1M!F333:F368)*SQRT(12)</f>
        <v>0.1531605879671358</v>
      </c>
      <c r="G368" s="3">
        <f>STDEV(rets_1M!G333:G368)*SQRT(12)</f>
        <v>0.16436731159771381</v>
      </c>
      <c r="H368" s="3">
        <f>STDEV(rets_1M!H333:H368)*SQRT(12)</f>
        <v>5.4591203767782363E-2</v>
      </c>
      <c r="I368" s="3">
        <f>STDEV(rets_1M!M333:M368)*SQRT(12)</f>
        <v>8.2186560465720926E-2</v>
      </c>
      <c r="L368">
        <f>1/B368</f>
        <v>3.0708870495547944</v>
      </c>
      <c r="M368">
        <f>1/C368</f>
        <v>10.286083970003471</v>
      </c>
      <c r="N368">
        <f>1/D368</f>
        <v>65.68242985353784</v>
      </c>
      <c r="O368">
        <f>1/E368</f>
        <v>22.429582262439904</v>
      </c>
      <c r="P368">
        <f>1/F368</f>
        <v>6.529094810047174</v>
      </c>
      <c r="Q368">
        <f>1/G368</f>
        <v>6.0839347573408205</v>
      </c>
      <c r="R368">
        <f>1/H368</f>
        <v>18.317969397666253</v>
      </c>
      <c r="S368">
        <f>1/I368</f>
        <v>12.167439473478009</v>
      </c>
      <c r="V368" s="3">
        <f>L368/(SUM($L368:$R368))</f>
        <v>2.3194014083942269E-2</v>
      </c>
      <c r="W368" s="3">
        <f>M368/(SUM($L368:$R368))</f>
        <v>7.7689466469781449E-2</v>
      </c>
      <c r="X368" s="3">
        <f>N368/(SUM($L368:$R368))</f>
        <v>0.49609092698846385</v>
      </c>
      <c r="Y368" s="3">
        <f>O368/(SUM($L368:$R368))</f>
        <v>0.1694077439179647</v>
      </c>
      <c r="Z368" s="3">
        <f>P368/(SUM($L368:$R368))</f>
        <v>4.9313411576496477E-2</v>
      </c>
      <c r="AA368" s="3">
        <f>Q368/(SUM($L368:$R368))</f>
        <v>4.5951175074318215E-2</v>
      </c>
      <c r="AB368" s="3">
        <f>R368/(SUM($L368:$R368))</f>
        <v>0.13835326188903307</v>
      </c>
      <c r="AC368" s="3">
        <f t="shared" si="18"/>
        <v>0</v>
      </c>
    </row>
    <row r="369" spans="1:29" x14ac:dyDescent="0.35">
      <c r="A369" s="2">
        <v>43951</v>
      </c>
      <c r="B369" s="3">
        <f>STDEV(rets_1M!B334:B369)*SQRT(12)</f>
        <v>0.34005022229682103</v>
      </c>
      <c r="C369" s="3">
        <f>STDEV(rets_1M!C334:C369)*SQRT(12)</f>
        <v>0.10237219922308986</v>
      </c>
      <c r="D369" s="3">
        <f>STDEV(rets_1M!D334:D369)*SQRT(12)</f>
        <v>1.5053076190847978E-2</v>
      </c>
      <c r="E369" s="3">
        <f>STDEV(rets_1M!E334:E369)*SQRT(12)</f>
        <v>4.4439651770420835E-2</v>
      </c>
      <c r="F369" s="3">
        <f>STDEV(rets_1M!F334:F369)*SQRT(12)</f>
        <v>0.16963241312865904</v>
      </c>
      <c r="G369" s="3">
        <f>STDEV(rets_1M!G334:G369)*SQRT(12)</f>
        <v>0.18411985434720746</v>
      </c>
      <c r="H369" s="3">
        <f>STDEV(rets_1M!H334:H369)*SQRT(12)</f>
        <v>5.4850509622562091E-2</v>
      </c>
      <c r="I369" s="3">
        <f>STDEV(rets_1M!M334:M369)*SQRT(12)</f>
        <v>8.9983061191173483E-2</v>
      </c>
      <c r="L369">
        <f>1/B369</f>
        <v>2.9407420858179174</v>
      </c>
      <c r="M369">
        <f>1/C369</f>
        <v>9.7682770086905766</v>
      </c>
      <c r="N369">
        <f>1/D369</f>
        <v>66.431604233026036</v>
      </c>
      <c r="O369">
        <f>1/E369</f>
        <v>22.502426552892185</v>
      </c>
      <c r="P369">
        <f>1/F369</f>
        <v>5.8950997722442473</v>
      </c>
      <c r="Q369">
        <f>1/G369</f>
        <v>5.4312447918529809</v>
      </c>
      <c r="R369">
        <f>1/H369</f>
        <v>18.23137117378144</v>
      </c>
      <c r="S369">
        <f>1/I369</f>
        <v>11.113202715736135</v>
      </c>
      <c r="V369" s="3">
        <f>L369/(SUM($L369:$R369))</f>
        <v>2.2414061929891812E-2</v>
      </c>
      <c r="W369" s="3">
        <f>M369/(SUM($L369:$R369))</f>
        <v>7.4452896388644912E-2</v>
      </c>
      <c r="X369" s="3">
        <f>N369/(SUM($L369:$R369))</f>
        <v>0.50633549217457741</v>
      </c>
      <c r="Y369" s="3">
        <f>O369/(SUM($L369:$R369))</f>
        <v>0.17151139665112292</v>
      </c>
      <c r="Z369" s="3">
        <f>P369/(SUM($L369:$R369))</f>
        <v>4.4931900697855014E-2</v>
      </c>
      <c r="AA369" s="3">
        <f>Q369/(SUM($L369:$R369))</f>
        <v>4.1396441295577339E-2</v>
      </c>
      <c r="AB369" s="3">
        <f>R369/(SUM($L369:$R369))</f>
        <v>0.13895781086233056</v>
      </c>
      <c r="AC369" s="3">
        <f t="shared" si="18"/>
        <v>0</v>
      </c>
    </row>
    <row r="370" spans="1:29" x14ac:dyDescent="0.35">
      <c r="A370" s="2">
        <v>43982</v>
      </c>
      <c r="B370" s="3">
        <f>STDEV(rets_1M!B335:B370)*SQRT(12)</f>
        <v>0.34525665904107811</v>
      </c>
      <c r="C370" s="3">
        <f>STDEV(rets_1M!C335:C370)*SQRT(12)</f>
        <v>0.10303360290967818</v>
      </c>
      <c r="D370" s="3">
        <f>STDEV(rets_1M!D335:D370)*SQRT(12)</f>
        <v>1.5217537352162303E-2</v>
      </c>
      <c r="E370" s="3">
        <f>STDEV(rets_1M!E335:E370)*SQRT(12)</f>
        <v>4.4389046922489732E-2</v>
      </c>
      <c r="F370" s="3">
        <f>STDEV(rets_1M!F335:F370)*SQRT(12)</f>
        <v>0.17129267846415716</v>
      </c>
      <c r="G370" s="3">
        <f>STDEV(rets_1M!G335:G370)*SQRT(12)</f>
        <v>0.18585409474545692</v>
      </c>
      <c r="H370" s="3">
        <f>STDEV(rets_1M!H335:H370)*SQRT(12)</f>
        <v>5.4818911181661843E-2</v>
      </c>
      <c r="I370" s="3">
        <f>STDEV(rets_1M!M335:M370)*SQRT(12)</f>
        <v>9.0921974357612137E-2</v>
      </c>
      <c r="L370">
        <f>1/B370</f>
        <v>2.8963959819845835</v>
      </c>
      <c r="M370">
        <f>1/C370</f>
        <v>9.7055715005581717</v>
      </c>
      <c r="N370">
        <f>1/D370</f>
        <v>65.713655032225518</v>
      </c>
      <c r="O370">
        <f>1/E370</f>
        <v>22.528079995638507</v>
      </c>
      <c r="P370">
        <f>1/F370</f>
        <v>5.8379611374297538</v>
      </c>
      <c r="Q370">
        <f>1/G370</f>
        <v>5.3805647993367351</v>
      </c>
      <c r="R370">
        <f>1/H370</f>
        <v>18.241880009001754</v>
      </c>
      <c r="S370">
        <f>1/I370</f>
        <v>10.998441323621327</v>
      </c>
      <c r="V370" s="3">
        <f>L370/(SUM($L370:$R370))</f>
        <v>2.2227971291931468E-2</v>
      </c>
      <c r="W370" s="3">
        <f>M370/(SUM($L370:$R370))</f>
        <v>7.4484002197232557E-2</v>
      </c>
      <c r="X370" s="3">
        <f>N370/(SUM($L370:$R370))</f>
        <v>0.50430992399849672</v>
      </c>
      <c r="Y370" s="3">
        <f>O370/(SUM($L370:$R370))</f>
        <v>0.17288848573193943</v>
      </c>
      <c r="Z370" s="3">
        <f>P370/(SUM($L370:$R370))</f>
        <v>4.4802586860822009E-2</v>
      </c>
      <c r="AA370" s="3">
        <f>Q370/(SUM($L370:$R370))</f>
        <v>4.1292364938334783E-2</v>
      </c>
      <c r="AB370" s="3">
        <f>R370/(SUM($L370:$R370))</f>
        <v>0.13999466498124283</v>
      </c>
      <c r="AC370" s="3">
        <f t="shared" si="18"/>
        <v>0</v>
      </c>
    </row>
    <row r="371" spans="1:29" x14ac:dyDescent="0.35">
      <c r="A371" s="2">
        <v>44012</v>
      </c>
      <c r="B371" s="3">
        <f>STDEV(rets_1M!B336:B371)*SQRT(12)</f>
        <v>0.36152533008456855</v>
      </c>
      <c r="C371" s="3">
        <f>STDEV(rets_1M!C336:C371)*SQRT(12)</f>
        <v>0.10178625750697205</v>
      </c>
      <c r="D371" s="3">
        <f>STDEV(rets_1M!D336:D371)*SQRT(12)</f>
        <v>1.5093168482712169E-2</v>
      </c>
      <c r="E371" s="3">
        <f>STDEV(rets_1M!E336:E371)*SQRT(12)</f>
        <v>4.4074112535969108E-2</v>
      </c>
      <c r="F371" s="3">
        <f>STDEV(rets_1M!F336:F371)*SQRT(12)</f>
        <v>0.17142636254826252</v>
      </c>
      <c r="G371" s="3">
        <f>STDEV(rets_1M!G336:G371)*SQRT(12)</f>
        <v>0.18631118163099042</v>
      </c>
      <c r="H371" s="3">
        <f>STDEV(rets_1M!H336:H371)*SQRT(12)</f>
        <v>5.3981620477237237E-2</v>
      </c>
      <c r="I371" s="3">
        <f>STDEV(rets_1M!M336:M371)*SQRT(12)</f>
        <v>9.1028754159082903E-2</v>
      </c>
      <c r="L371">
        <f>1/B371</f>
        <v>2.7660579129160285</v>
      </c>
      <c r="M371">
        <f>1/C371</f>
        <v>9.8245089709826789</v>
      </c>
      <c r="N371">
        <f>1/D371</f>
        <v>66.255140605195493</v>
      </c>
      <c r="O371">
        <f>1/E371</f>
        <v>22.689055830310703</v>
      </c>
      <c r="P371">
        <f>1/F371</f>
        <v>5.8334084975901241</v>
      </c>
      <c r="Q371">
        <f>1/G371</f>
        <v>5.3673643806339486</v>
      </c>
      <c r="R371">
        <f>1/H371</f>
        <v>18.524823655889993</v>
      </c>
      <c r="S371">
        <f>1/I371</f>
        <v>10.985539780676207</v>
      </c>
      <c r="V371" s="3">
        <f>L371/(SUM($L371:$R371))</f>
        <v>2.1073063611914768E-2</v>
      </c>
      <c r="W371" s="3">
        <f>M371/(SUM($L371:$R371))</f>
        <v>7.4847493805033125E-2</v>
      </c>
      <c r="X371" s="3">
        <f>N371/(SUM($L371:$R371))</f>
        <v>0.50476122935464629</v>
      </c>
      <c r="Y371" s="3">
        <f>O371/(SUM($L371:$R371))</f>
        <v>0.17285535294608925</v>
      </c>
      <c r="Z371" s="3">
        <f>P371/(SUM($L371:$R371))</f>
        <v>4.4441509257630886E-2</v>
      </c>
      <c r="AA371" s="3">
        <f>Q371/(SUM($L371:$R371))</f>
        <v>4.0890977189333481E-2</v>
      </c>
      <c r="AB371" s="3">
        <f>R371/(SUM($L371:$R371))</f>
        <v>0.14113037383535224</v>
      </c>
      <c r="AC371" s="3">
        <f t="shared" si="18"/>
        <v>0</v>
      </c>
    </row>
    <row r="372" spans="1:29" x14ac:dyDescent="0.35">
      <c r="A372" s="2">
        <v>44043</v>
      </c>
      <c r="B372" s="3">
        <f>STDEV(rets_1M!B337:B372)*SQRT(12)</f>
        <v>0.35505682009950484</v>
      </c>
      <c r="C372" s="3">
        <f>STDEV(rets_1M!C337:C372)*SQRT(12)</f>
        <v>0.11090803629671755</v>
      </c>
      <c r="D372" s="3">
        <f>STDEV(rets_1M!D337:D372)*SQRT(12)</f>
        <v>1.5143928889194061E-2</v>
      </c>
      <c r="E372" s="3">
        <f>STDEV(rets_1M!E337:E372)*SQRT(12)</f>
        <v>4.4091168726066561E-2</v>
      </c>
      <c r="F372" s="3">
        <f>STDEV(rets_1M!F337:F372)*SQRT(12)</f>
        <v>0.17356396455038831</v>
      </c>
      <c r="G372" s="3">
        <f>STDEV(rets_1M!G337:G372)*SQRT(12)</f>
        <v>0.18866823776569272</v>
      </c>
      <c r="H372" s="3">
        <f>STDEV(rets_1M!H337:H372)*SQRT(12)</f>
        <v>5.4483055589304746E-2</v>
      </c>
      <c r="I372" s="3">
        <f>STDEV(rets_1M!M337:M372)*SQRT(12)</f>
        <v>9.1652418360779392E-2</v>
      </c>
      <c r="L372">
        <f>1/B372</f>
        <v>2.81645061688929</v>
      </c>
      <c r="M372">
        <f>1/C372</f>
        <v>9.016479178520953</v>
      </c>
      <c r="N372">
        <f>1/D372</f>
        <v>66.033062312749578</v>
      </c>
      <c r="O372">
        <f>1/E372</f>
        <v>22.680278815308498</v>
      </c>
      <c r="P372">
        <f>1/F372</f>
        <v>5.7615646346317728</v>
      </c>
      <c r="Q372">
        <f>1/G372</f>
        <v>5.3003092192014911</v>
      </c>
      <c r="R372">
        <f>1/H372</f>
        <v>18.354330335986226</v>
      </c>
      <c r="S372">
        <f>1/I372</f>
        <v>10.910786838854737</v>
      </c>
      <c r="V372" s="3">
        <f>L372/(SUM($L372:$R372))</f>
        <v>2.1671260219030149E-2</v>
      </c>
      <c r="W372" s="3">
        <f>M372/(SUM($L372:$R372))</f>
        <v>6.9377558181015875E-2</v>
      </c>
      <c r="X372" s="3">
        <f>N372/(SUM($L372:$R372))</f>
        <v>0.50809329581626395</v>
      </c>
      <c r="Y372" s="3">
        <f>O372/(SUM($L372:$R372))</f>
        <v>0.17451405719641905</v>
      </c>
      <c r="Z372" s="3">
        <f>P372/(SUM($L372:$R372))</f>
        <v>4.4332524673829414E-2</v>
      </c>
      <c r="AA372" s="3">
        <f>Q372/(SUM($L372:$R372))</f>
        <v>4.0783381622897158E-2</v>
      </c>
      <c r="AB372" s="3">
        <f>R372/(SUM($L372:$R372))</f>
        <v>0.14122792229054443</v>
      </c>
      <c r="AC372" s="3">
        <f t="shared" si="18"/>
        <v>0</v>
      </c>
    </row>
    <row r="373" spans="1:29" x14ac:dyDescent="0.35">
      <c r="A373" s="2">
        <v>44074</v>
      </c>
      <c r="B373" s="3">
        <f>STDEV(rets_1M!B338:B373)*SQRT(12)</f>
        <v>0.35442458677386857</v>
      </c>
      <c r="C373" s="3">
        <f>STDEV(rets_1M!C338:C373)*SQRT(12)</f>
        <v>0.10993765337669796</v>
      </c>
      <c r="D373" s="3">
        <f>STDEV(rets_1M!D338:D373)*SQRT(12)</f>
        <v>1.5141749426362943E-2</v>
      </c>
      <c r="E373" s="3">
        <f>STDEV(rets_1M!E338:E373)*SQRT(12)</f>
        <v>4.4107290311452094E-2</v>
      </c>
      <c r="F373" s="3">
        <f>STDEV(rets_1M!F338:F373)*SQRT(12)</f>
        <v>0.1772665682006225</v>
      </c>
      <c r="G373" s="3">
        <f>STDEV(rets_1M!G338:G373)*SQRT(12)</f>
        <v>0.19639808737821099</v>
      </c>
      <c r="H373" s="3">
        <f>STDEV(rets_1M!H338:H373)*SQRT(12)</f>
        <v>5.4509782765716615E-2</v>
      </c>
      <c r="I373" s="3">
        <f>STDEV(rets_1M!M338:M373)*SQRT(12)</f>
        <v>9.303176599790132E-2</v>
      </c>
      <c r="L373">
        <f>1/B373</f>
        <v>2.821474686907159</v>
      </c>
      <c r="M373">
        <f>1/C373</f>
        <v>9.0960646264981762</v>
      </c>
      <c r="N373">
        <f>1/D373</f>
        <v>66.042566934764068</v>
      </c>
      <c r="O373">
        <f>1/E373</f>
        <v>22.671988982745518</v>
      </c>
      <c r="P373">
        <f>1/F373</f>
        <v>5.641221636717443</v>
      </c>
      <c r="Q373">
        <f>1/G373</f>
        <v>5.0916992795060336</v>
      </c>
      <c r="R373">
        <f>1/H373</f>
        <v>18.345330861031059</v>
      </c>
      <c r="S373">
        <f>1/I373</f>
        <v>10.749016631830452</v>
      </c>
      <c r="V373" s="3">
        <f>L373/(SUM($L373:$R373))</f>
        <v>2.1752117329001178E-2</v>
      </c>
      <c r="W373" s="3">
        <f>M373/(SUM($L373:$R373))</f>
        <v>7.0125975577918123E-2</v>
      </c>
      <c r="X373" s="3">
        <f>N373/(SUM($L373:$R373))</f>
        <v>0.50915419207539825</v>
      </c>
      <c r="Y373" s="3">
        <f>O373/(SUM($L373:$R373))</f>
        <v>0.17478936342154403</v>
      </c>
      <c r="Z373" s="3">
        <f>P373/(SUM($L373:$R373))</f>
        <v>4.3490914694431781E-2</v>
      </c>
      <c r="AA373" s="3">
        <f>Q373/(SUM($L373:$R373))</f>
        <v>3.9254380216755924E-2</v>
      </c>
      <c r="AB373" s="3">
        <f>R373/(SUM($L373:$R373))</f>
        <v>0.14143305668495071</v>
      </c>
      <c r="AC373" s="3">
        <f t="shared" si="18"/>
        <v>0</v>
      </c>
    </row>
    <row r="374" spans="1:29" x14ac:dyDescent="0.35">
      <c r="A374" s="2">
        <v>44104</v>
      </c>
      <c r="B374" s="3">
        <f>STDEV(rets_1M!B339:B374)*SQRT(12)</f>
        <v>0.35456301600483764</v>
      </c>
      <c r="C374" s="3">
        <f>STDEV(rets_1M!C339:C374)*SQRT(12)</f>
        <v>0.11181422004388203</v>
      </c>
      <c r="D374" s="3">
        <f>STDEV(rets_1M!D339:D374)*SQRT(12)</f>
        <v>1.5139211527461246E-2</v>
      </c>
      <c r="E374" s="3">
        <f>STDEV(rets_1M!E339:E374)*SQRT(12)</f>
        <v>4.3082383747074238E-2</v>
      </c>
      <c r="F374" s="3">
        <f>STDEV(rets_1M!F339:F374)*SQRT(12)</f>
        <v>0.17950000399909402</v>
      </c>
      <c r="G374" s="3">
        <f>STDEV(rets_1M!G339:G374)*SQRT(12)</f>
        <v>0.20106517343061744</v>
      </c>
      <c r="H374" s="3">
        <f>STDEV(rets_1M!H339:H374)*SQRT(12)</f>
        <v>5.2790209029783805E-2</v>
      </c>
      <c r="I374" s="3">
        <f>STDEV(rets_1M!M339:M374)*SQRT(12)</f>
        <v>9.3766855639755536E-2</v>
      </c>
      <c r="L374">
        <f>1/B374</f>
        <v>2.8203731208851068</v>
      </c>
      <c r="M374">
        <f>1/C374</f>
        <v>8.943406300267938</v>
      </c>
      <c r="N374">
        <f>1/D374</f>
        <v>66.053638142652588</v>
      </c>
      <c r="O374">
        <f>1/E374</f>
        <v>23.211343315419747</v>
      </c>
      <c r="P374">
        <f>1/F374</f>
        <v>5.5710305165511151</v>
      </c>
      <c r="Q374">
        <f>1/G374</f>
        <v>4.9735117372033351</v>
      </c>
      <c r="R374">
        <f>1/H374</f>
        <v>18.94290661807776</v>
      </c>
      <c r="S374">
        <f>1/I374</f>
        <v>10.664749214177736</v>
      </c>
      <c r="V374" s="3">
        <f>L374/(SUM($L374:$R374))</f>
        <v>2.1609370408967554E-2</v>
      </c>
      <c r="W374" s="3">
        <f>M374/(SUM($L374:$R374))</f>
        <v>6.8523337578729124E-2</v>
      </c>
      <c r="X374" s="3">
        <f>N374/(SUM($L374:$R374))</f>
        <v>0.50609528324980602</v>
      </c>
      <c r="Y374" s="3">
        <f>O374/(SUM($L374:$R374))</f>
        <v>0.17784260943289965</v>
      </c>
      <c r="Z374" s="3">
        <f>P374/(SUM($L374:$R374))</f>
        <v>4.2684587049969643E-2</v>
      </c>
      <c r="AA374" s="3">
        <f>Q374/(SUM($L374:$R374))</f>
        <v>3.8106467745957766E-2</v>
      </c>
      <c r="AB374" s="3">
        <f>R374/(SUM($L374:$R374))</f>
        <v>0.14513834453367017</v>
      </c>
      <c r="AC374" s="3">
        <f t="shared" si="18"/>
        <v>0</v>
      </c>
    </row>
    <row r="375" spans="1:29" x14ac:dyDescent="0.35">
      <c r="A375" s="2">
        <v>44135</v>
      </c>
      <c r="B375" s="3">
        <f>STDEV(rets_1M!B340:B375)*SQRT(12)</f>
        <v>0.35681615834325098</v>
      </c>
      <c r="C375" s="3">
        <f>STDEV(rets_1M!C340:C375)*SQRT(12)</f>
        <v>0.11164834379611964</v>
      </c>
      <c r="D375" s="3">
        <f>STDEV(rets_1M!D340:D375)*SQRT(12)</f>
        <v>1.5168350148795454E-2</v>
      </c>
      <c r="E375" s="3">
        <f>STDEV(rets_1M!E340:E375)*SQRT(12)</f>
        <v>4.3543783057691174E-2</v>
      </c>
      <c r="F375" s="3">
        <f>STDEV(rets_1M!F340:F375)*SQRT(12)</f>
        <v>0.18046063266917525</v>
      </c>
      <c r="G375" s="3">
        <f>STDEV(rets_1M!G340:G375)*SQRT(12)</f>
        <v>0.20254169970755737</v>
      </c>
      <c r="H375" s="3">
        <f>STDEV(rets_1M!H340:H375)*SQRT(12)</f>
        <v>5.2633938914132671E-2</v>
      </c>
      <c r="I375" s="3">
        <f>STDEV(rets_1M!M340:M375)*SQRT(12)</f>
        <v>9.4581468064814114E-2</v>
      </c>
      <c r="L375">
        <f>1/B375</f>
        <v>2.8025636637173177</v>
      </c>
      <c r="M375">
        <f>1/C375</f>
        <v>8.9566935433103598</v>
      </c>
      <c r="N375">
        <f>1/D375</f>
        <v>65.926748142705009</v>
      </c>
      <c r="O375">
        <f>1/E375</f>
        <v>22.965390918724257</v>
      </c>
      <c r="P375">
        <f>1/F375</f>
        <v>5.5413747874486505</v>
      </c>
      <c r="Q375">
        <f>1/G375</f>
        <v>4.9372549032809729</v>
      </c>
      <c r="R375">
        <f>1/H375</f>
        <v>18.999148090197203</v>
      </c>
      <c r="S375">
        <f>1/I375</f>
        <v>10.572895731695844</v>
      </c>
      <c r="V375" s="3">
        <f>L375/(SUM($L375:$R375))</f>
        <v>2.1536782079733717E-2</v>
      </c>
      <c r="W375" s="3">
        <f>M375/(SUM($L375:$R375))</f>
        <v>6.8829250694477734E-2</v>
      </c>
      <c r="X375" s="3">
        <f>N375/(SUM($L375:$R375))</f>
        <v>0.50662542526924781</v>
      </c>
      <c r="Y375" s="3">
        <f>O375/(SUM($L375:$R375))</f>
        <v>0.17648149299717325</v>
      </c>
      <c r="Z375" s="3">
        <f>P375/(SUM($L375:$R375))</f>
        <v>4.2583646810404795E-2</v>
      </c>
      <c r="AA375" s="3">
        <f>Q375/(SUM($L375:$R375))</f>
        <v>3.7941183745677932E-2</v>
      </c>
      <c r="AB375" s="3">
        <f>R375/(SUM($L375:$R375))</f>
        <v>0.14600221840328492</v>
      </c>
      <c r="AC375" s="3">
        <f t="shared" si="18"/>
        <v>0</v>
      </c>
    </row>
    <row r="376" spans="1:29" x14ac:dyDescent="0.35">
      <c r="A376" s="2">
        <v>44165</v>
      </c>
      <c r="B376" s="3">
        <f>STDEV(rets_1M!B341:B376)*SQRT(12)</f>
        <v>0.38935981008849924</v>
      </c>
      <c r="C376" s="3">
        <f>STDEV(rets_1M!C341:C376)*SQRT(12)</f>
        <v>0.1177467948706008</v>
      </c>
      <c r="D376" s="3">
        <f>STDEV(rets_1M!D341:D376)*SQRT(12)</f>
        <v>1.5084443591882808E-2</v>
      </c>
      <c r="E376" s="3">
        <f>STDEV(rets_1M!E341:E376)*SQRT(12)</f>
        <v>4.3274606388545661E-2</v>
      </c>
      <c r="F376" s="3">
        <f>STDEV(rets_1M!F341:F376)*SQRT(12)</f>
        <v>0.18949069660078491</v>
      </c>
      <c r="G376" s="3">
        <f>STDEV(rets_1M!G341:G376)*SQRT(12)</f>
        <v>0.20977855770221174</v>
      </c>
      <c r="H376" s="3">
        <f>STDEV(rets_1M!H341:H376)*SQRT(12)</f>
        <v>5.2032364754113429E-2</v>
      </c>
      <c r="I376" s="3">
        <f>STDEV(rets_1M!M341:M376)*SQRT(12)</f>
        <v>0.10230547041286867</v>
      </c>
      <c r="L376">
        <f>1/B376</f>
        <v>2.5683184912503059</v>
      </c>
      <c r="M376">
        <f>1/C376</f>
        <v>8.4928001742974111</v>
      </c>
      <c r="N376">
        <f>1/D376</f>
        <v>66.293462792231651</v>
      </c>
      <c r="O376">
        <f>1/E376</f>
        <v>23.108240223409396</v>
      </c>
      <c r="P376">
        <f>1/F376</f>
        <v>5.2773039412419251</v>
      </c>
      <c r="Q376">
        <f>1/G376</f>
        <v>4.7669314297581176</v>
      </c>
      <c r="R376">
        <f>1/H376</f>
        <v>19.218807461964236</v>
      </c>
      <c r="S376">
        <f>1/I376</f>
        <v>9.7746483737805416</v>
      </c>
      <c r="V376" s="3">
        <f>L376/(SUM($L376:$R376))</f>
        <v>1.9798044906997735E-2</v>
      </c>
      <c r="W376" s="3">
        <f>M376/(SUM($L376:$R376))</f>
        <v>6.5467285233399619E-2</v>
      </c>
      <c r="X376" s="3">
        <f>N376/(SUM($L376:$R376))</f>
        <v>0.51102733476098017</v>
      </c>
      <c r="Y376" s="3">
        <f>O376/(SUM($L376:$R376))</f>
        <v>0.17813132569941975</v>
      </c>
      <c r="Z376" s="3">
        <f>P376/(SUM($L376:$R376))</f>
        <v>4.0680429928190404E-2</v>
      </c>
      <c r="AA376" s="3">
        <f>Q376/(SUM($L376:$R376))</f>
        <v>3.6746191267340113E-2</v>
      </c>
      <c r="AB376" s="3">
        <f>R376/(SUM($L376:$R376))</f>
        <v>0.14814938820367216</v>
      </c>
      <c r="AC376" s="3">
        <f t="shared" si="18"/>
        <v>0</v>
      </c>
    </row>
    <row r="377" spans="1:29" x14ac:dyDescent="0.35">
      <c r="A377" s="2">
        <v>44196</v>
      </c>
      <c r="B377" s="3">
        <f>STDEV(rets_1M!B342:B377)*SQRT(12)</f>
        <v>0.38941214907881871</v>
      </c>
      <c r="C377" s="3">
        <f>STDEV(rets_1M!C342:C377)*SQRT(12)</f>
        <v>0.12182199571149221</v>
      </c>
      <c r="D377" s="3">
        <f>STDEV(rets_1M!D342:D377)*SQRT(12)</f>
        <v>1.5076672695448131E-2</v>
      </c>
      <c r="E377" s="3">
        <f>STDEV(rets_1M!E342:E377)*SQRT(12)</f>
        <v>4.3318442908561121E-2</v>
      </c>
      <c r="F377" s="3">
        <f>STDEV(rets_1M!F342:F377)*SQRT(12)</f>
        <v>0.19011386731005839</v>
      </c>
      <c r="G377" s="3">
        <f>STDEV(rets_1M!G342:G377)*SQRT(12)</f>
        <v>0.21024744828302683</v>
      </c>
      <c r="H377" s="3">
        <f>STDEV(rets_1M!H342:H377)*SQRT(12)</f>
        <v>5.1974080689988329E-2</v>
      </c>
      <c r="I377" s="3">
        <f>STDEV(rets_1M!M342:M377)*SQRT(12)</f>
        <v>0.10265938956509255</v>
      </c>
      <c r="L377">
        <f>1/B377</f>
        <v>2.5679732960709338</v>
      </c>
      <c r="M377">
        <f>1/C377</f>
        <v>8.2086982253046763</v>
      </c>
      <c r="N377">
        <f>1/D377</f>
        <v>66.327632110891059</v>
      </c>
      <c r="O377">
        <f>1/E377</f>
        <v>23.084855614751742</v>
      </c>
      <c r="P377">
        <f>1/F377</f>
        <v>5.2600055648181154</v>
      </c>
      <c r="Q377">
        <f>1/G377</f>
        <v>4.7563002936132639</v>
      </c>
      <c r="R377">
        <f>1/H377</f>
        <v>19.240359554692965</v>
      </c>
      <c r="S377">
        <f>1/I377</f>
        <v>9.7409501871812392</v>
      </c>
      <c r="V377" s="3">
        <f>L377/(SUM($L377:$R377))</f>
        <v>1.9838208785900147E-2</v>
      </c>
      <c r="W377" s="3">
        <f>M377/(SUM($L377:$R377))</f>
        <v>6.3414159914824894E-2</v>
      </c>
      <c r="X377" s="3">
        <f>N377/(SUM($L377:$R377))</f>
        <v>0.51239684466480739</v>
      </c>
      <c r="Y377" s="3">
        <f>O377/(SUM($L377:$R377))</f>
        <v>0.17833603884374435</v>
      </c>
      <c r="Z377" s="3">
        <f>P377/(SUM($L377:$R377))</f>
        <v>4.0634802849981042E-2</v>
      </c>
      <c r="AA377" s="3">
        <f>Q377/(SUM($L377:$R377))</f>
        <v>3.6743558983851572E-2</v>
      </c>
      <c r="AB377" s="3">
        <f>R377/(SUM($L377:$R377))</f>
        <v>0.14863638595689058</v>
      </c>
      <c r="AC377" s="3">
        <f t="shared" si="18"/>
        <v>0</v>
      </c>
    </row>
    <row r="378" spans="1:29" x14ac:dyDescent="0.35">
      <c r="A378" s="2">
        <v>44227</v>
      </c>
      <c r="B378" s="3">
        <f>STDEV(rets_1M!B343:B378)*SQRT(12)</f>
        <v>0.39131397995888045</v>
      </c>
      <c r="C378" s="3">
        <f>STDEV(rets_1M!C343:C378)*SQRT(12)</f>
        <v>0.1231156534701647</v>
      </c>
      <c r="D378" s="3">
        <f>STDEV(rets_1M!D343:D378)*SQRT(12)</f>
        <v>1.4958970350175382E-2</v>
      </c>
      <c r="E378" s="3">
        <f>STDEV(rets_1M!E343:E378)*SQRT(12)</f>
        <v>4.1591921180615207E-2</v>
      </c>
      <c r="F378" s="3">
        <f>STDEV(rets_1M!F343:F378)*SQRT(12)</f>
        <v>0.18862625845358721</v>
      </c>
      <c r="G378" s="3">
        <f>STDEV(rets_1M!G343:G378)*SQRT(12)</f>
        <v>0.20682071580804134</v>
      </c>
      <c r="H378" s="3">
        <f>STDEV(rets_1M!H343:H378)*SQRT(12)</f>
        <v>4.9573407961422615E-2</v>
      </c>
      <c r="I378" s="3">
        <f>STDEV(rets_1M!M343:M378)*SQRT(12)</f>
        <v>0.102727308940171</v>
      </c>
      <c r="L378">
        <f>1/B378</f>
        <v>2.5554926509527736</v>
      </c>
      <c r="M378">
        <f>1/C378</f>
        <v>8.1224439932192336</v>
      </c>
      <c r="N378">
        <f>1/D378</f>
        <v>66.849520828703007</v>
      </c>
      <c r="O378">
        <f>1/E378</f>
        <v>24.043130771897864</v>
      </c>
      <c r="P378">
        <f>1/F378</f>
        <v>5.3014888181438264</v>
      </c>
      <c r="Q378">
        <f>1/G378</f>
        <v>4.8351055942004395</v>
      </c>
      <c r="R378">
        <f>1/H378</f>
        <v>20.172105189503757</v>
      </c>
      <c r="S378">
        <f>1/I378</f>
        <v>9.7345098427761396</v>
      </c>
      <c r="V378" s="3">
        <f>L378/(SUM($L378:$R378))</f>
        <v>1.9377513275055585E-2</v>
      </c>
      <c r="W378" s="3">
        <f>M378/(SUM($L378:$R378))</f>
        <v>6.1589989799352346E-2</v>
      </c>
      <c r="X378" s="3">
        <f>N378/(SUM($L378:$R378))</f>
        <v>0.50689931618716932</v>
      </c>
      <c r="Y378" s="3">
        <f>O378/(SUM($L378:$R378))</f>
        <v>0.18231165154501486</v>
      </c>
      <c r="Z378" s="3">
        <f>P378/(SUM($L378:$R378))</f>
        <v>4.0199556008443098E-2</v>
      </c>
      <c r="AA378" s="3">
        <f>Q378/(SUM($L378:$R378))</f>
        <v>3.6663115741296652E-2</v>
      </c>
      <c r="AB378" s="3">
        <f>R378/(SUM($L378:$R378))</f>
        <v>0.15295885744366808</v>
      </c>
      <c r="AC378" s="3">
        <f t="shared" si="18"/>
        <v>0</v>
      </c>
    </row>
    <row r="379" spans="1:29" x14ac:dyDescent="0.35">
      <c r="A379" s="2">
        <v>44255</v>
      </c>
      <c r="B379" s="3">
        <f>STDEV(rets_1M!B344:B379)*SQRT(12)</f>
        <v>0.40392828862131885</v>
      </c>
      <c r="C379" s="3">
        <f>STDEV(rets_1M!C344:C379)*SQRT(12)</f>
        <v>0.12932093337365325</v>
      </c>
      <c r="D379" s="3">
        <f>STDEV(rets_1M!D344:D379)*SQRT(12)</f>
        <v>1.5593473099663748E-2</v>
      </c>
      <c r="E379" s="3">
        <f>STDEV(rets_1M!E344:E379)*SQRT(12)</f>
        <v>4.3909832496464005E-2</v>
      </c>
      <c r="F379" s="3">
        <f>STDEV(rets_1M!F344:F379)*SQRT(12)</f>
        <v>0.18669695208036871</v>
      </c>
      <c r="G379" s="3">
        <f>STDEV(rets_1M!G344:G379)*SQRT(12)</f>
        <v>0.20622772807313489</v>
      </c>
      <c r="H379" s="3">
        <f>STDEV(rets_1M!H344:H379)*SQRT(12)</f>
        <v>4.8765668440486312E-2</v>
      </c>
      <c r="I379" s="3">
        <f>STDEV(rets_1M!M344:M379)*SQRT(12)</f>
        <v>0.10140930523738841</v>
      </c>
      <c r="L379">
        <f>1/B379</f>
        <v>2.4756869676377038</v>
      </c>
      <c r="M379">
        <f>1/C379</f>
        <v>7.7327001430669506</v>
      </c>
      <c r="N379">
        <f>1/D379</f>
        <v>64.129395267406053</v>
      </c>
      <c r="O379">
        <f>1/E379</f>
        <v>22.773942489544421</v>
      </c>
      <c r="P379">
        <f>1/F379</f>
        <v>5.3562738376656691</v>
      </c>
      <c r="Q379">
        <f>1/G379</f>
        <v>4.8490084691490578</v>
      </c>
      <c r="R379">
        <f>1/H379</f>
        <v>20.506229730458866</v>
      </c>
      <c r="S379">
        <f>1/I379</f>
        <v>9.8610280157142025</v>
      </c>
      <c r="V379" s="3">
        <f>L379/(SUM($L379:$R379))</f>
        <v>1.936805097088137E-2</v>
      </c>
      <c r="W379" s="3">
        <f>M379/(SUM($L379:$R379))</f>
        <v>6.0495261505686265E-2</v>
      </c>
      <c r="X379" s="3">
        <f>N379/(SUM($L379:$R379))</f>
        <v>0.50170373415831793</v>
      </c>
      <c r="Y379" s="3">
        <f>O379/(SUM($L379:$R379))</f>
        <v>0.17816746814574122</v>
      </c>
      <c r="Z379" s="3">
        <f>P379/(SUM($L379:$R379))</f>
        <v>4.1903756839216273E-2</v>
      </c>
      <c r="AA379" s="3">
        <f>Q379/(SUM($L379:$R379))</f>
        <v>3.7935265813645543E-2</v>
      </c>
      <c r="AB379" s="3">
        <f>R379/(SUM($L379:$R379))</f>
        <v>0.16042646256651141</v>
      </c>
      <c r="AC379" s="3">
        <f t="shared" si="18"/>
        <v>0</v>
      </c>
    </row>
    <row r="380" spans="1:29" x14ac:dyDescent="0.35">
      <c r="A380" s="2">
        <v>44286</v>
      </c>
      <c r="B380" s="3">
        <f>STDEV(rets_1M!B345:B380)*SQRT(12)</f>
        <v>0.40291612471195049</v>
      </c>
      <c r="C380" s="3">
        <f>STDEV(rets_1M!C345:C380)*SQRT(12)</f>
        <v>0.12960445574932888</v>
      </c>
      <c r="D380" s="3">
        <f>STDEV(rets_1M!D345:D380)*SQRT(12)</f>
        <v>1.5908063560614409E-2</v>
      </c>
      <c r="E380" s="3">
        <f>STDEV(rets_1M!E345:E380)*SQRT(12)</f>
        <v>4.4654679196492172E-2</v>
      </c>
      <c r="F380" s="3">
        <f>STDEV(rets_1M!F345:F380)*SQRT(12)</f>
        <v>0.1861786224135995</v>
      </c>
      <c r="G380" s="3">
        <f>STDEV(rets_1M!G345:G380)*SQRT(12)</f>
        <v>0.20297820457098387</v>
      </c>
      <c r="H380" s="3">
        <f>STDEV(rets_1M!H345:H380)*SQRT(12)</f>
        <v>5.2687231430327261E-2</v>
      </c>
      <c r="I380" s="3">
        <f>STDEV(rets_1M!M345:M380)*SQRT(12)</f>
        <v>0.10140181428702105</v>
      </c>
      <c r="L380">
        <f>1/B380</f>
        <v>2.481906130500267</v>
      </c>
      <c r="M380">
        <f>1/C380</f>
        <v>7.7157841080257628</v>
      </c>
      <c r="N380">
        <f>1/D380</f>
        <v>62.86120219407632</v>
      </c>
      <c r="O380">
        <f>1/E380</f>
        <v>22.394069736784818</v>
      </c>
      <c r="P380">
        <f>1/F380</f>
        <v>5.3711859451751671</v>
      </c>
      <c r="Q380">
        <f>1/G380</f>
        <v>4.9266373309075568</v>
      </c>
      <c r="R380">
        <f>1/H380</f>
        <v>18.979930674899549</v>
      </c>
      <c r="S380">
        <f>1/I380</f>
        <v>9.8617564885916966</v>
      </c>
      <c r="V380" s="3">
        <f>L380/(SUM($L380:$R380))</f>
        <v>1.9898114976788412E-2</v>
      </c>
      <c r="W380" s="3">
        <f>M380/(SUM($L380:$R380))</f>
        <v>6.1859535068970226E-2</v>
      </c>
      <c r="X380" s="3">
        <f>N380/(SUM($L380:$R380))</f>
        <v>0.50397531698136888</v>
      </c>
      <c r="Y380" s="3">
        <f>O380/(SUM($L380:$R380))</f>
        <v>0.17953933428213278</v>
      </c>
      <c r="Z380" s="3">
        <f>P380/(SUM($L380:$R380))</f>
        <v>4.3062255330850403E-2</v>
      </c>
      <c r="AA380" s="3">
        <f>Q380/(SUM($L380:$R380))</f>
        <v>3.9498188450655426E-2</v>
      </c>
      <c r="AB380" s="3">
        <f>R380/(SUM($L380:$R380))</f>
        <v>0.15216725490923391</v>
      </c>
      <c r="AC380" s="3">
        <f t="shared" si="18"/>
        <v>0</v>
      </c>
    </row>
    <row r="381" spans="1:29" x14ac:dyDescent="0.35">
      <c r="A381" s="2">
        <v>44316</v>
      </c>
      <c r="B381" s="3">
        <f>STDEV(rets_1M!B346:B381)*SQRT(12)</f>
        <v>0.4024008636803818</v>
      </c>
      <c r="C381" s="3">
        <f>STDEV(rets_1M!C346:C381)*SQRT(12)</f>
        <v>0.13019339969971505</v>
      </c>
      <c r="D381" s="3">
        <f>STDEV(rets_1M!D346:D381)*SQRT(12)</f>
        <v>1.5907570925585181E-2</v>
      </c>
      <c r="E381" s="3">
        <f>STDEV(rets_1M!E346:E381)*SQRT(12)</f>
        <v>4.3824789753535834E-2</v>
      </c>
      <c r="F381" s="3">
        <f>STDEV(rets_1M!F346:F381)*SQRT(12)</f>
        <v>0.18740619464166383</v>
      </c>
      <c r="G381" s="3">
        <f>STDEV(rets_1M!G346:G381)*SQRT(12)</f>
        <v>0.20385183692834896</v>
      </c>
      <c r="H381" s="3">
        <f>STDEV(rets_1M!H346:H381)*SQRT(12)</f>
        <v>5.0612830322117712E-2</v>
      </c>
      <c r="I381" s="3">
        <f>STDEV(rets_1M!M346:M381)*SQRT(12)</f>
        <v>0.10183282480900413</v>
      </c>
      <c r="L381">
        <f>1/B381</f>
        <v>2.4850841294274111</v>
      </c>
      <c r="M381">
        <f>1/C381</f>
        <v>7.6808809225848078</v>
      </c>
      <c r="N381">
        <f>1/D381</f>
        <v>62.863148916823938</v>
      </c>
      <c r="O381">
        <f>1/E381</f>
        <v>22.818135708667462</v>
      </c>
      <c r="P381">
        <f>1/F381</f>
        <v>5.3360029102137361</v>
      </c>
      <c r="Q381">
        <f>1/G381</f>
        <v>4.9055236149355173</v>
      </c>
      <c r="R381">
        <f>1/H381</f>
        <v>19.75783598023764</v>
      </c>
      <c r="S381">
        <f>1/I381</f>
        <v>9.8200163049152618</v>
      </c>
      <c r="V381" s="3">
        <f>L381/(SUM($L381:$R381))</f>
        <v>1.9746929109350081E-2</v>
      </c>
      <c r="W381" s="3">
        <f>M381/(SUM($L381:$R381))</f>
        <v>6.1033672574533258E-2</v>
      </c>
      <c r="X381" s="3">
        <f>N381/(SUM($L381:$R381))</f>
        <v>0.49952198018224048</v>
      </c>
      <c r="Y381" s="3">
        <f>O381/(SUM($L381:$R381))</f>
        <v>0.18131704392253559</v>
      </c>
      <c r="Z381" s="3">
        <f>P381/(SUM($L381:$R381))</f>
        <v>4.2400846694697063E-2</v>
      </c>
      <c r="AA381" s="3">
        <f>Q381/(SUM($L381:$R381))</f>
        <v>3.8980180156192146E-2</v>
      </c>
      <c r="AB381" s="3">
        <f>R381/(SUM($L381:$R381))</f>
        <v>0.15699934736045137</v>
      </c>
      <c r="AC381" s="3">
        <f t="shared" si="18"/>
        <v>0</v>
      </c>
    </row>
    <row r="382" spans="1:29" x14ac:dyDescent="0.35">
      <c r="A382" s="2">
        <v>44347</v>
      </c>
      <c r="B382" s="3">
        <f>STDEV(rets_1M!B347:B382)*SQRT(12)</f>
        <v>0.4027654943390156</v>
      </c>
      <c r="C382" s="3">
        <f>STDEV(rets_1M!C347:C382)*SQRT(12)</f>
        <v>0.13558737797318787</v>
      </c>
      <c r="D382" s="3">
        <f>STDEV(rets_1M!D347:D382)*SQRT(12)</f>
        <v>1.5865417039735014E-2</v>
      </c>
      <c r="E382" s="3">
        <f>STDEV(rets_1M!E347:E382)*SQRT(12)</f>
        <v>4.3709481755877917E-2</v>
      </c>
      <c r="F382" s="3">
        <f>STDEV(rets_1M!F347:F382)*SQRT(12)</f>
        <v>0.18739904177192393</v>
      </c>
      <c r="G382" s="3">
        <f>STDEV(rets_1M!G347:G382)*SQRT(12)</f>
        <v>0.20377418694879873</v>
      </c>
      <c r="H382" s="3">
        <f>STDEV(rets_1M!H347:H382)*SQRT(12)</f>
        <v>5.0536609931437985E-2</v>
      </c>
      <c r="I382" s="3">
        <f>STDEV(rets_1M!M347:M382)*SQRT(12)</f>
        <v>0.10183659026977006</v>
      </c>
      <c r="L382">
        <f>1/B382</f>
        <v>2.4828343392253966</v>
      </c>
      <c r="M382">
        <f>1/C382</f>
        <v>7.3753177836195638</v>
      </c>
      <c r="N382">
        <f>1/D382</f>
        <v>63.030174214487722</v>
      </c>
      <c r="O382">
        <f>1/E382</f>
        <v>22.878331195622632</v>
      </c>
      <c r="P382">
        <f>1/F382</f>
        <v>5.3362065811257509</v>
      </c>
      <c r="Q382">
        <f>1/G382</f>
        <v>4.9073929086575854</v>
      </c>
      <c r="R382">
        <f>1/H382</f>
        <v>19.78763516897315</v>
      </c>
      <c r="S382">
        <f>1/I382</f>
        <v>9.8196532047170031</v>
      </c>
      <c r="V382" s="3">
        <f>L382/(SUM($L382:$R382))</f>
        <v>1.973669268990326E-2</v>
      </c>
      <c r="W382" s="3">
        <f>M382/(SUM($L382:$R382))</f>
        <v>5.8628309704743101E-2</v>
      </c>
      <c r="X382" s="3">
        <f>N382/(SUM($L382:$R382))</f>
        <v>0.50104316627524914</v>
      </c>
      <c r="Y382" s="3">
        <f>O382/(SUM($L382:$R382))</f>
        <v>0.18186577530851483</v>
      </c>
      <c r="Z382" s="3">
        <f>P382/(SUM($L382:$R382))</f>
        <v>4.2418887058882901E-2</v>
      </c>
      <c r="AA382" s="3">
        <f>Q382/(SUM($L382:$R382))</f>
        <v>3.9010136204658194E-2</v>
      </c>
      <c r="AB382" s="3">
        <f>R382/(SUM($L382:$R382))</f>
        <v>0.15729703275804854</v>
      </c>
      <c r="AC382" s="3">
        <f t="shared" si="18"/>
        <v>0</v>
      </c>
    </row>
    <row r="383" spans="1:29" x14ac:dyDescent="0.35">
      <c r="A383" s="2">
        <v>44377</v>
      </c>
      <c r="B383" s="3">
        <f>STDEV(rets_1M!B348:B383)*SQRT(12)</f>
        <v>0.4040169129505663</v>
      </c>
      <c r="C383" s="3">
        <f>STDEV(rets_1M!C348:C383)*SQRT(12)</f>
        <v>0.14054389031772332</v>
      </c>
      <c r="D383" s="3">
        <f>STDEV(rets_1M!D348:D383)*SQRT(12)</f>
        <v>1.5918772997760851E-2</v>
      </c>
      <c r="E383" s="3">
        <f>STDEV(rets_1M!E348:E383)*SQRT(12)</f>
        <v>4.3641990905267339E-2</v>
      </c>
      <c r="F383" s="3">
        <f>STDEV(rets_1M!F348:F383)*SQRT(12)</f>
        <v>0.18738120664983435</v>
      </c>
      <c r="G383" s="3">
        <f>STDEV(rets_1M!G348:G383)*SQRT(12)</f>
        <v>0.20520430720564622</v>
      </c>
      <c r="H383" s="3">
        <f>STDEV(rets_1M!H348:H383)*SQRT(12)</f>
        <v>4.9422976556024199E-2</v>
      </c>
      <c r="I383" s="3">
        <f>STDEV(rets_1M!M348:M383)*SQRT(12)</f>
        <v>0.10188256732876835</v>
      </c>
      <c r="L383">
        <f>1/B383</f>
        <v>2.4751439059739448</v>
      </c>
      <c r="M383">
        <f>1/C383</f>
        <v>7.1152150245686965</v>
      </c>
      <c r="N383">
        <f>1/D383</f>
        <v>62.818911994075229</v>
      </c>
      <c r="O383">
        <f>1/E383</f>
        <v>22.913711754596093</v>
      </c>
      <c r="P383">
        <f>1/F383</f>
        <v>5.3367144863611324</v>
      </c>
      <c r="Q383">
        <f>1/G383</f>
        <v>4.8731920573082634</v>
      </c>
      <c r="R383">
        <f>1/H383</f>
        <v>20.233504124674365</v>
      </c>
      <c r="S383">
        <f>1/I383</f>
        <v>9.8152218403867426</v>
      </c>
      <c r="V383" s="3">
        <f>L383/(SUM($L383:$R383))</f>
        <v>1.9680487291496383E-2</v>
      </c>
      <c r="W383" s="3">
        <f>M383/(SUM($L383:$R383))</f>
        <v>5.6574851478054793E-2</v>
      </c>
      <c r="X383" s="3">
        <f>N383/(SUM($L383:$R383))</f>
        <v>0.49948885645845009</v>
      </c>
      <c r="Y383" s="3">
        <f>O383/(SUM($L383:$R383))</f>
        <v>0.18219264419290163</v>
      </c>
      <c r="Z383" s="3">
        <f>P383/(SUM($L383:$R383))</f>
        <v>4.2433549570059029E-2</v>
      </c>
      <c r="AA383" s="3">
        <f>Q383/(SUM($L383:$R383))</f>
        <v>3.8747966985433924E-2</v>
      </c>
      <c r="AB383" s="3">
        <f>R383/(SUM($L383:$R383))</f>
        <v>0.16088164402360419</v>
      </c>
      <c r="AC383" s="3">
        <f t="shared" si="18"/>
        <v>0</v>
      </c>
    </row>
    <row r="384" spans="1:29" x14ac:dyDescent="0.35">
      <c r="A384" s="2">
        <v>44408</v>
      </c>
      <c r="B384" s="3">
        <f>STDEV(rets_1M!B349:B384)*SQRT(12)</f>
        <v>0.40390874855707332</v>
      </c>
      <c r="C384" s="3">
        <f>STDEV(rets_1M!C349:C384)*SQRT(12)</f>
        <v>0.139367277214382</v>
      </c>
      <c r="D384" s="3">
        <f>STDEV(rets_1M!D349:D384)*SQRT(12)</f>
        <v>1.602925050831203E-2</v>
      </c>
      <c r="E384" s="3">
        <f>STDEV(rets_1M!E349:E384)*SQRT(12)</f>
        <v>4.3793406161016103E-2</v>
      </c>
      <c r="F384" s="3">
        <f>STDEV(rets_1M!F349:F384)*SQRT(12)</f>
        <v>0.18706321338359974</v>
      </c>
      <c r="G384" s="3">
        <f>STDEV(rets_1M!G349:G384)*SQRT(12)</f>
        <v>0.20522754306516997</v>
      </c>
      <c r="H384" s="3">
        <f>STDEV(rets_1M!H349:H384)*SQRT(12)</f>
        <v>4.9478144779878892E-2</v>
      </c>
      <c r="I384" s="3">
        <f>STDEV(rets_1M!M349:M384)*SQRT(12)</f>
        <v>0.10184618045760378</v>
      </c>
      <c r="L384">
        <f>1/B384</f>
        <v>2.4758067349925139</v>
      </c>
      <c r="M384">
        <f>1/C384</f>
        <v>7.1752854758132925</v>
      </c>
      <c r="N384">
        <f>1/D384</f>
        <v>62.385948705552153</v>
      </c>
      <c r="O384">
        <f>1/E384</f>
        <v>22.834487829589683</v>
      </c>
      <c r="P384">
        <f>1/F384</f>
        <v>5.3457864959764043</v>
      </c>
      <c r="Q384">
        <f>1/G384</f>
        <v>4.872640314572446</v>
      </c>
      <c r="R384">
        <f>1/H384</f>
        <v>20.210943729779185</v>
      </c>
      <c r="S384">
        <f>1/I384</f>
        <v>9.8187285522825967</v>
      </c>
      <c r="V384" s="3">
        <f>L384/(SUM($L384:$R384))</f>
        <v>1.9758890391808157E-2</v>
      </c>
      <c r="W384" s="3">
        <f>M384/(SUM($L384:$R384))</f>
        <v>5.7264437180294107E-2</v>
      </c>
      <c r="X384" s="3">
        <f>N384/(SUM($L384:$R384))</f>
        <v>0.49788907390854886</v>
      </c>
      <c r="Y384" s="3">
        <f>O384/(SUM($L384:$R384))</f>
        <v>0.18223722223588834</v>
      </c>
      <c r="Z384" s="3">
        <f>P384/(SUM($L384:$R384))</f>
        <v>4.2663592411757996E-2</v>
      </c>
      <c r="AA384" s="3">
        <f>Q384/(SUM($L384:$R384))</f>
        <v>3.8887512718004495E-2</v>
      </c>
      <c r="AB384" s="3">
        <f>R384/(SUM($L384:$R384))</f>
        <v>0.16129927115369799</v>
      </c>
      <c r="AC384" s="3">
        <f t="shared" si="18"/>
        <v>0</v>
      </c>
    </row>
    <row r="385" spans="1:29" x14ac:dyDescent="0.35">
      <c r="A385" s="2">
        <v>44439</v>
      </c>
      <c r="B385" s="3">
        <f>STDEV(rets_1M!B350:B385)*SQRT(12)</f>
        <v>0.4029726082954263</v>
      </c>
      <c r="C385" s="3">
        <f>STDEV(rets_1M!C350:C385)*SQRT(12)</f>
        <v>0.13823654030503932</v>
      </c>
      <c r="D385" s="3">
        <f>STDEV(rets_1M!D350:D385)*SQRT(12)</f>
        <v>1.6016620194939355E-2</v>
      </c>
      <c r="E385" s="3">
        <f>STDEV(rets_1M!E350:E385)*SQRT(12)</f>
        <v>4.3870944656885444E-2</v>
      </c>
      <c r="F385" s="3">
        <f>STDEV(rets_1M!F350:F385)*SQRT(12)</f>
        <v>0.18705301966162197</v>
      </c>
      <c r="G385" s="3">
        <f>STDEV(rets_1M!G350:G385)*SQRT(12)</f>
        <v>0.20448877442540236</v>
      </c>
      <c r="H385" s="3">
        <f>STDEV(rets_1M!H350:H385)*SQRT(12)</f>
        <v>4.924425252313902E-2</v>
      </c>
      <c r="I385" s="3">
        <f>STDEV(rets_1M!M350:M385)*SQRT(12)</f>
        <v>0.10190423817878579</v>
      </c>
      <c r="L385">
        <f>1/B385</f>
        <v>2.4815582484129601</v>
      </c>
      <c r="M385">
        <f>1/C385</f>
        <v>7.2339773390838085</v>
      </c>
      <c r="N385">
        <f>1/D385</f>
        <v>62.435144732717212</v>
      </c>
      <c r="O385">
        <f>1/E385</f>
        <v>22.794129641406123</v>
      </c>
      <c r="P385">
        <f>1/F385</f>
        <v>5.3460778222612779</v>
      </c>
      <c r="Q385">
        <f>1/G385</f>
        <v>4.8902439892357057</v>
      </c>
      <c r="R385">
        <f>1/H385</f>
        <v>20.306938348391366</v>
      </c>
      <c r="S385">
        <f>1/I385</f>
        <v>9.813134545449925</v>
      </c>
      <c r="V385" s="3">
        <f>L385/(SUM($L385:$R385))</f>
        <v>1.9775252308925458E-2</v>
      </c>
      <c r="W385" s="3">
        <f>M385/(SUM($L385:$R385))</f>
        <v>5.7646733526774636E-2</v>
      </c>
      <c r="X385" s="3">
        <f>N385/(SUM($L385:$R385))</f>
        <v>0.49753848849744903</v>
      </c>
      <c r="Y385" s="3">
        <f>O385/(SUM($L385:$R385))</f>
        <v>0.18164379784735604</v>
      </c>
      <c r="Z385" s="3">
        <f>P385/(SUM($L385:$R385))</f>
        <v>4.2602279380699222E-2</v>
      </c>
      <c r="AA385" s="3">
        <f>Q385/(SUM($L385:$R385))</f>
        <v>3.8969791985011375E-2</v>
      </c>
      <c r="AB385" s="3">
        <f>R385/(SUM($L385:$R385))</f>
        <v>0.16182365645378419</v>
      </c>
      <c r="AC385" s="3">
        <f t="shared" si="18"/>
        <v>0</v>
      </c>
    </row>
    <row r="386" spans="1:29" x14ac:dyDescent="0.35">
      <c r="A386" s="2">
        <v>44469</v>
      </c>
      <c r="B386" s="3">
        <f>STDEV(rets_1M!B351:B386)*SQRT(12)</f>
        <v>0.40884397731291494</v>
      </c>
      <c r="C386" s="3">
        <f>STDEV(rets_1M!C351:C386)*SQRT(12)</f>
        <v>0.14013764313642366</v>
      </c>
      <c r="D386" s="3">
        <f>STDEV(rets_1M!D351:D386)*SQRT(12)</f>
        <v>1.6275651735455164E-2</v>
      </c>
      <c r="E386" s="3">
        <f>STDEV(rets_1M!E351:E386)*SQRT(12)</f>
        <v>4.4187240585653133E-2</v>
      </c>
      <c r="F386" s="3">
        <f>STDEV(rets_1M!F351:F386)*SQRT(12)</f>
        <v>0.19031926193843715</v>
      </c>
      <c r="G386" s="3">
        <f>STDEV(rets_1M!G351:G386)*SQRT(12)</f>
        <v>0.20898022092840635</v>
      </c>
      <c r="H386" s="3">
        <f>STDEV(rets_1M!H351:H386)*SQRT(12)</f>
        <v>4.7843252056316482E-2</v>
      </c>
      <c r="I386" s="3">
        <f>STDEV(rets_1M!M351:M386)*SQRT(12)</f>
        <v>0.10393388575746484</v>
      </c>
      <c r="L386">
        <f>1/B386</f>
        <v>2.445920829193565</v>
      </c>
      <c r="M386">
        <f>1/C386</f>
        <v>7.1358414314596574</v>
      </c>
      <c r="N386">
        <f>1/D386</f>
        <v>61.441471976300804</v>
      </c>
      <c r="O386">
        <f>1/E386</f>
        <v>22.630967373072025</v>
      </c>
      <c r="P386">
        <f>1/F386</f>
        <v>5.2543289093012113</v>
      </c>
      <c r="Q386">
        <f>1/G386</f>
        <v>4.7851418452781989</v>
      </c>
      <c r="R386">
        <f>1/H386</f>
        <v>20.901589190109735</v>
      </c>
      <c r="S386">
        <f>1/I386</f>
        <v>9.6215011371128014</v>
      </c>
      <c r="V386" s="3">
        <f>L386/(SUM($L386:$R386))</f>
        <v>1.9630929769503754E-2</v>
      </c>
      <c r="W386" s="3">
        <f>M386/(SUM($L386:$R386))</f>
        <v>5.7272173455216027E-2</v>
      </c>
      <c r="X386" s="3">
        <f>N386/(SUM($L386:$R386))</f>
        <v>0.49312848024576911</v>
      </c>
      <c r="Y386" s="3">
        <f>O386/(SUM($L386:$R386))</f>
        <v>0.18163585910635763</v>
      </c>
      <c r="Z386" s="3">
        <f>P386/(SUM($L386:$R386))</f>
        <v>4.2171177649430971E-2</v>
      </c>
      <c r="AA386" s="3">
        <f>Q386/(SUM($L386:$R386))</f>
        <v>3.8405488182845823E-2</v>
      </c>
      <c r="AB386" s="3">
        <f>R386/(SUM($L386:$R386))</f>
        <v>0.16775589159087675</v>
      </c>
      <c r="AC386" s="3">
        <f t="shared" si="18"/>
        <v>0</v>
      </c>
    </row>
    <row r="387" spans="1:29" x14ac:dyDescent="0.35">
      <c r="A387" s="2">
        <v>44500</v>
      </c>
      <c r="B387" s="3">
        <f>STDEV(rets_1M!B352:B387)*SQRT(12)</f>
        <v>0.4099946736959808</v>
      </c>
      <c r="C387" s="3">
        <f>STDEV(rets_1M!C352:C387)*SQRT(12)</f>
        <v>0.14013166693823223</v>
      </c>
      <c r="D387" s="3">
        <f>STDEV(rets_1M!D352:D387)*SQRT(12)</f>
        <v>1.6158941014156315E-2</v>
      </c>
      <c r="E387" s="3">
        <f>STDEV(rets_1M!E352:E387)*SQRT(12)</f>
        <v>4.4460275862751961E-2</v>
      </c>
      <c r="F387" s="3">
        <f>STDEV(rets_1M!F352:F387)*SQRT(12)</f>
        <v>0.18636128608861588</v>
      </c>
      <c r="G387" s="3">
        <f>STDEV(rets_1M!G352:G387)*SQRT(12)</f>
        <v>0.20140845660203907</v>
      </c>
      <c r="H387" s="3">
        <f>STDEV(rets_1M!H352:H387)*SQRT(12)</f>
        <v>4.9252611507207673E-2</v>
      </c>
      <c r="I387" s="3">
        <f>STDEV(rets_1M!M352:M387)*SQRT(12)</f>
        <v>0.10056504903379794</v>
      </c>
      <c r="L387">
        <f>1/B387</f>
        <v>2.4390560759858064</v>
      </c>
      <c r="M387">
        <f>1/C387</f>
        <v>7.1361457538415198</v>
      </c>
      <c r="N387">
        <f>1/D387</f>
        <v>61.885243539408492</v>
      </c>
      <c r="O387">
        <f>1/E387</f>
        <v>22.491988198340948</v>
      </c>
      <c r="P387">
        <f>1/F387</f>
        <v>5.3659213294143839</v>
      </c>
      <c r="Q387">
        <f>1/G387</f>
        <v>4.9650348196445888</v>
      </c>
      <c r="R387">
        <f>1/H387</f>
        <v>20.303491924558337</v>
      </c>
      <c r="S387">
        <f>1/I387</f>
        <v>9.9438125830766477</v>
      </c>
      <c r="V387" s="3">
        <f>L387/(SUM($L387:$R387))</f>
        <v>1.9577150048672092E-2</v>
      </c>
      <c r="W387" s="3">
        <f>M387/(SUM($L387:$R387))</f>
        <v>5.7278468325368113E-2</v>
      </c>
      <c r="X387" s="3">
        <f>N387/(SUM($L387:$R387))</f>
        <v>0.49672359340075523</v>
      </c>
      <c r="Y387" s="3">
        <f>O387/(SUM($L387:$R387))</f>
        <v>0.18053255609300106</v>
      </c>
      <c r="Z387" s="3">
        <f>P387/(SUM($L387:$R387))</f>
        <v>4.3069713750987469E-2</v>
      </c>
      <c r="AA387" s="3">
        <f>Q387/(SUM($L387:$R387))</f>
        <v>3.9851987257725249E-2</v>
      </c>
      <c r="AB387" s="3">
        <f>R387/(SUM($L387:$R387))</f>
        <v>0.16296653112349097</v>
      </c>
      <c r="AC387" s="3">
        <f t="shared" si="18"/>
        <v>0</v>
      </c>
    </row>
    <row r="388" spans="1:29" x14ac:dyDescent="0.35">
      <c r="A388" s="2">
        <v>44530</v>
      </c>
      <c r="B388" s="3">
        <f>STDEV(rets_1M!B353:B388)*SQRT(12)</f>
        <v>0.40015251785622119</v>
      </c>
      <c r="C388" s="3">
        <f>STDEV(rets_1M!C353:C388)*SQRT(12)</f>
        <v>0.14036227873010015</v>
      </c>
      <c r="D388" s="3">
        <f>STDEV(rets_1M!D353:D388)*SQRT(12)</f>
        <v>1.6137519291873775E-2</v>
      </c>
      <c r="E388" s="3">
        <f>STDEV(rets_1M!E353:E388)*SQRT(12)</f>
        <v>4.4409341763406614E-2</v>
      </c>
      <c r="F388" s="3">
        <f>STDEV(rets_1M!F353:F388)*SQRT(12)</f>
        <v>0.18684343292480643</v>
      </c>
      <c r="G388" s="3">
        <f>STDEV(rets_1M!G353:G388)*SQRT(12)</f>
        <v>0.20074199252559885</v>
      </c>
      <c r="H388" s="3">
        <f>STDEV(rets_1M!H353:H388)*SQRT(12)</f>
        <v>4.9199834494123559E-2</v>
      </c>
      <c r="I388" s="3">
        <f>STDEV(rets_1M!M353:M388)*SQRT(12)</f>
        <v>0.10089517984015549</v>
      </c>
      <c r="L388">
        <f>1/B388</f>
        <v>2.4990471267240908</v>
      </c>
      <c r="M388">
        <f>1/C388</f>
        <v>7.1244212408583092</v>
      </c>
      <c r="N388">
        <f>1/D388</f>
        <v>61.967392999713468</v>
      </c>
      <c r="O388">
        <f>1/E388</f>
        <v>22.517784778877356</v>
      </c>
      <c r="P388">
        <f>1/F388</f>
        <v>5.3520746453124826</v>
      </c>
      <c r="Q388">
        <f>1/G388</f>
        <v>4.9815187516009081</v>
      </c>
      <c r="R388">
        <f>1/H388</f>
        <v>20.3252716250385</v>
      </c>
      <c r="S388">
        <f>1/I388</f>
        <v>9.911276253080306</v>
      </c>
      <c r="V388" s="3">
        <f>L388/(SUM($L388:$R388))</f>
        <v>2.0029630336671597E-2</v>
      </c>
      <c r="W388" s="3">
        <f>M388/(SUM($L388:$R388))</f>
        <v>5.7101573752305602E-2</v>
      </c>
      <c r="X388" s="3">
        <f>N388/(SUM($L388:$R388))</f>
        <v>0.49666289260360386</v>
      </c>
      <c r="Y388" s="3">
        <f>O388/(SUM($L388:$R388))</f>
        <v>0.18047795109525333</v>
      </c>
      <c r="Z388" s="3">
        <f>P388/(SUM($L388:$R388))</f>
        <v>4.2896380597834669E-2</v>
      </c>
      <c r="AA388" s="3">
        <f>Q388/(SUM($L388:$R388))</f>
        <v>3.9926409567377488E-2</v>
      </c>
      <c r="AB388" s="3">
        <f>R388/(SUM($L388:$R388))</f>
        <v>0.16290516204695349</v>
      </c>
      <c r="AC388" s="3">
        <f t="shared" si="18"/>
        <v>0</v>
      </c>
    </row>
    <row r="389" spans="1:29" x14ac:dyDescent="0.35">
      <c r="A389" s="2">
        <v>44561</v>
      </c>
      <c r="B389" s="3">
        <f>STDEV(rets_1M!B354:B389)*SQRT(12)</f>
        <v>0.40338601829461407</v>
      </c>
      <c r="C389" s="3">
        <f>STDEV(rets_1M!C354:C389)*SQRT(12)</f>
        <v>0.13927043481982726</v>
      </c>
      <c r="D389" s="3">
        <f>STDEV(rets_1M!D354:D389)*SQRT(12)</f>
        <v>1.564944499231451E-2</v>
      </c>
      <c r="E389" s="3">
        <f>STDEV(rets_1M!E354:E389)*SQRT(12)</f>
        <v>4.3453827356839218E-2</v>
      </c>
      <c r="F389" s="3">
        <f>STDEV(rets_1M!F354:F389)*SQRT(12)</f>
        <v>0.1758823986051071</v>
      </c>
      <c r="G389" s="3">
        <f>STDEV(rets_1M!G354:G389)*SQRT(12)</f>
        <v>0.18865999071599179</v>
      </c>
      <c r="H389" s="3">
        <f>STDEV(rets_1M!H354:H389)*SQRT(12)</f>
        <v>4.5901757122815787E-2</v>
      </c>
      <c r="I389" s="3">
        <f>STDEV(rets_1M!M354:M389)*SQRT(12)</f>
        <v>9.6389130767857628E-2</v>
      </c>
      <c r="L389">
        <f>1/B389</f>
        <v>2.4790150244365865</v>
      </c>
      <c r="M389">
        <f>1/C389</f>
        <v>7.1802748465149104</v>
      </c>
      <c r="N389">
        <f>1/D389</f>
        <v>63.900029712945283</v>
      </c>
      <c r="O389">
        <f>1/E389</f>
        <v>23.012932595973265</v>
      </c>
      <c r="P389">
        <f>1/F389</f>
        <v>5.6856172529532643</v>
      </c>
      <c r="Q389">
        <f>1/G389</f>
        <v>5.3005409159878374</v>
      </c>
      <c r="R389">
        <f>1/H389</f>
        <v>21.785658386113134</v>
      </c>
      <c r="S389">
        <f>1/I389</f>
        <v>10.374613735322372</v>
      </c>
      <c r="V389" s="3">
        <f>L389/(SUM($L389:$R389))</f>
        <v>1.9166051050373566E-2</v>
      </c>
      <c r="W389" s="3">
        <f>M389/(SUM($L389:$R389))</f>
        <v>5.5512981126564477E-2</v>
      </c>
      <c r="X389" s="3">
        <f>N389/(SUM($L389:$R389))</f>
        <v>0.49403138727529133</v>
      </c>
      <c r="Y389" s="3">
        <f>O389/(SUM($L389:$R389))</f>
        <v>0.17792027745111072</v>
      </c>
      <c r="Z389" s="3">
        <f>P389/(SUM($L389:$R389))</f>
        <v>4.3957309434924915E-2</v>
      </c>
      <c r="AA389" s="3">
        <f>Q389/(SUM($L389:$R389))</f>
        <v>4.0980162197082906E-2</v>
      </c>
      <c r="AB389" s="3">
        <f>R389/(SUM($L389:$R389))</f>
        <v>0.16843183146465202</v>
      </c>
      <c r="AC389" s="3">
        <f t="shared" si="18"/>
        <v>0</v>
      </c>
    </row>
    <row r="390" spans="1:29" x14ac:dyDescent="0.35">
      <c r="A390" s="2">
        <v>44592</v>
      </c>
      <c r="B390" s="3">
        <f>STDEV(rets_1M!B355:B390)*SQRT(12)</f>
        <v>0.40977718794556822</v>
      </c>
      <c r="C390" s="3">
        <f>STDEV(rets_1M!C355:C390)*SQRT(12)</f>
        <v>0.13963457391855563</v>
      </c>
      <c r="D390" s="3">
        <f>STDEV(rets_1M!D355:D390)*SQRT(12)</f>
        <v>1.5982495462611629E-2</v>
      </c>
      <c r="E390" s="3">
        <f>STDEV(rets_1M!E355:E390)*SQRT(12)</f>
        <v>4.5253876737708552E-2</v>
      </c>
      <c r="F390" s="3">
        <f>STDEV(rets_1M!F355:F390)*SQRT(12)</f>
        <v>0.17712546051435962</v>
      </c>
      <c r="G390" s="3">
        <f>STDEV(rets_1M!G355:G390)*SQRT(12)</f>
        <v>0.19592643692580197</v>
      </c>
      <c r="H390" s="3">
        <f>STDEV(rets_1M!H355:H390)*SQRT(12)</f>
        <v>4.5652685985970227E-2</v>
      </c>
      <c r="I390" s="3">
        <f>STDEV(rets_1M!M355:M390)*SQRT(12)</f>
        <v>9.7809921118050036E-2</v>
      </c>
      <c r="L390">
        <f>1/B390</f>
        <v>2.4403505842126885</v>
      </c>
      <c r="M390">
        <f>1/C390</f>
        <v>7.161550122846136</v>
      </c>
      <c r="N390">
        <f>1/D390</f>
        <v>62.568451987947221</v>
      </c>
      <c r="O390">
        <f>1/E390</f>
        <v>22.097554333212148</v>
      </c>
      <c r="P390">
        <f>1/F390</f>
        <v>5.6457157378508533</v>
      </c>
      <c r="Q390">
        <f>1/G390</f>
        <v>5.1039564424820503</v>
      </c>
      <c r="R390">
        <f>1/H390</f>
        <v>21.904516205406082</v>
      </c>
      <c r="S390">
        <f>1/I390</f>
        <v>10.223911731746178</v>
      </c>
      <c r="V390" s="3">
        <f>L390/(SUM($L390:$R390))</f>
        <v>1.9227153288428389E-2</v>
      </c>
      <c r="W390" s="3">
        <f>M390/(SUM($L390:$R390))</f>
        <v>5.6424770639727451E-2</v>
      </c>
      <c r="X390" s="3">
        <f>N390/(SUM($L390:$R390))</f>
        <v>0.49296737328421691</v>
      </c>
      <c r="Y390" s="3">
        <f>O390/(SUM($L390:$R390))</f>
        <v>0.17410328958989246</v>
      </c>
      <c r="Z390" s="3">
        <f>P390/(SUM($L390:$R390))</f>
        <v>4.4481740704306195E-2</v>
      </c>
      <c r="AA390" s="3">
        <f>Q390/(SUM($L390:$R390))</f>
        <v>4.0213301126454506E-2</v>
      </c>
      <c r="AB390" s="3">
        <f>R390/(SUM($L390:$R390))</f>
        <v>0.17258237136697416</v>
      </c>
      <c r="AC390" s="3">
        <f t="shared" si="18"/>
        <v>0</v>
      </c>
    </row>
    <row r="391" spans="1:29" x14ac:dyDescent="0.35">
      <c r="A391" s="2">
        <v>44620</v>
      </c>
      <c r="B391" s="3">
        <f>STDEV(rets_1M!B356:B391)*SQRT(12)</f>
        <v>0.41339229133933836</v>
      </c>
      <c r="C391" s="3">
        <f>STDEV(rets_1M!C356:C391)*SQRT(12)</f>
        <v>0.14235803263246055</v>
      </c>
      <c r="D391" s="3">
        <f>STDEV(rets_1M!D356:D391)*SQRT(12)</f>
        <v>1.5999396157885031E-2</v>
      </c>
      <c r="E391" s="3">
        <f>STDEV(rets_1M!E356:E391)*SQRT(12)</f>
        <v>4.5183048199951045E-2</v>
      </c>
      <c r="F391" s="3">
        <f>STDEV(rets_1M!F356:F391)*SQRT(12)</f>
        <v>0.1789110905480755</v>
      </c>
      <c r="G391" s="3">
        <f>STDEV(rets_1M!G356:G391)*SQRT(12)</f>
        <v>0.19982532174030818</v>
      </c>
      <c r="H391" s="3">
        <f>STDEV(rets_1M!H356:H391)*SQRT(12)</f>
        <v>4.3789773321535538E-2</v>
      </c>
      <c r="I391" s="3">
        <f>STDEV(rets_1M!M356:M391)*SQRT(12)</f>
        <v>9.9101734964899116E-2</v>
      </c>
      <c r="L391">
        <f>1/B391</f>
        <v>2.4190097903377139</v>
      </c>
      <c r="M391">
        <f>1/C391</f>
        <v>7.0245421456602761</v>
      </c>
      <c r="N391">
        <f>1/D391</f>
        <v>62.50235884728481</v>
      </c>
      <c r="O391">
        <f>1/E391</f>
        <v>22.132194259551603</v>
      </c>
      <c r="P391">
        <f>1/F391</f>
        <v>5.5893684228104812</v>
      </c>
      <c r="Q391">
        <f>1/G391</f>
        <v>5.0043707738881773</v>
      </c>
      <c r="R391">
        <f>1/H391</f>
        <v>22.836382199498765</v>
      </c>
      <c r="S391">
        <f>1/I391</f>
        <v>10.090640697200612</v>
      </c>
      <c r="V391" s="3">
        <f>L391/(SUM($L391:$R391))</f>
        <v>1.8971401751042043E-2</v>
      </c>
      <c r="W391" s="3">
        <f>M391/(SUM($L391:$R391))</f>
        <v>5.5090893676723415E-2</v>
      </c>
      <c r="X391" s="3">
        <f>N391/(SUM($L391:$R391))</f>
        <v>0.49018295205580614</v>
      </c>
      <c r="Y391" s="3">
        <f>O391/(SUM($L391:$R391))</f>
        <v>0.17357463810489224</v>
      </c>
      <c r="Z391" s="3">
        <f>P391/(SUM($L391:$R391))</f>
        <v>4.3835355403386796E-2</v>
      </c>
      <c r="AA391" s="3">
        <f>Q391/(SUM($L391:$R391))</f>
        <v>3.9247434566749478E-2</v>
      </c>
      <c r="AB391" s="3">
        <f>R391/(SUM($L391:$R391))</f>
        <v>0.17909732444139986</v>
      </c>
      <c r="AC391" s="3">
        <f t="shared" si="18"/>
        <v>0</v>
      </c>
    </row>
    <row r="392" spans="1:29" x14ac:dyDescent="0.35">
      <c r="A392" s="2">
        <v>44651</v>
      </c>
      <c r="B392" s="3">
        <f>STDEV(rets_1M!B357:B392)*SQRT(12)</f>
        <v>0.43404464577135371</v>
      </c>
      <c r="C392" s="3">
        <f>STDEV(rets_1M!C357:C392)*SQRT(12)</f>
        <v>0.14171697069040912</v>
      </c>
      <c r="D392" s="3">
        <f>STDEV(rets_1M!D357:D392)*SQRT(12)</f>
        <v>1.6063049619707479E-2</v>
      </c>
      <c r="E392" s="3">
        <f>STDEV(rets_1M!E357:E392)*SQRT(12)</f>
        <v>4.9052492115800005E-2</v>
      </c>
      <c r="F392" s="3">
        <f>STDEV(rets_1M!F357:F392)*SQRT(12)</f>
        <v>0.17949462742957351</v>
      </c>
      <c r="G392" s="3">
        <f>STDEV(rets_1M!G357:G392)*SQRT(12)</f>
        <v>0.2000815151246727</v>
      </c>
      <c r="H392" s="3">
        <f>STDEV(rets_1M!H357:H392)*SQRT(12)</f>
        <v>5.2270447669362598E-2</v>
      </c>
      <c r="I392" s="3">
        <f>STDEV(rets_1M!M357:M392)*SQRT(12)</f>
        <v>9.897114790622584E-2</v>
      </c>
      <c r="L392">
        <f>1/B392</f>
        <v>2.3039104611528387</v>
      </c>
      <c r="M392">
        <f>1/C392</f>
        <v>7.0563179210524591</v>
      </c>
      <c r="N392">
        <f>1/D392</f>
        <v>62.254679134721542</v>
      </c>
      <c r="O392">
        <f>1/E392</f>
        <v>20.386324055447858</v>
      </c>
      <c r="P392">
        <f>1/F392</f>
        <v>5.5711973908097052</v>
      </c>
      <c r="Q392">
        <f>1/G392</f>
        <v>4.9979629521342357</v>
      </c>
      <c r="R392">
        <f>1/H392</f>
        <v>19.131269093494534</v>
      </c>
      <c r="S392">
        <f>1/I392</f>
        <v>10.103954749999362</v>
      </c>
      <c r="V392" s="3">
        <f>L392/(SUM($L392:$R392))</f>
        <v>1.8930805397849075E-2</v>
      </c>
      <c r="W392" s="3">
        <f>M392/(SUM($L392:$R392))</f>
        <v>5.7980456984407701E-2</v>
      </c>
      <c r="X392" s="3">
        <f>N392/(SUM($L392:$R392))</f>
        <v>0.51153516409454181</v>
      </c>
      <c r="Y392" s="3">
        <f>O392/(SUM($L392:$R392))</f>
        <v>0.16751064764819898</v>
      </c>
      <c r="Z392" s="3">
        <f>P392/(SUM($L392:$R392))</f>
        <v>4.5777496745966852E-2</v>
      </c>
      <c r="AA392" s="3">
        <f>Q392/(SUM($L392:$R392))</f>
        <v>4.1067335570484143E-2</v>
      </c>
      <c r="AB392" s="3">
        <f>R392/(SUM($L392:$R392))</f>
        <v>0.15719809355855152</v>
      </c>
      <c r="AC392" s="3">
        <f t="shared" si="18"/>
        <v>0</v>
      </c>
    </row>
    <row r="393" spans="1:29" x14ac:dyDescent="0.35">
      <c r="A393" s="2">
        <v>44681</v>
      </c>
      <c r="B393" s="3">
        <f>STDEV(rets_1M!B358:B393)*SQRT(12)</f>
        <v>0.44592026520053446</v>
      </c>
      <c r="C393" s="3">
        <f>STDEV(rets_1M!C358:C393)*SQRT(12)</f>
        <v>0.14245861808993215</v>
      </c>
      <c r="D393" s="3">
        <f>STDEV(rets_1M!D358:D393)*SQRT(12)</f>
        <v>1.5947936024442812E-2</v>
      </c>
      <c r="E393" s="3">
        <f>STDEV(rets_1M!E358:E393)*SQRT(12)</f>
        <v>5.2377889837505971E-2</v>
      </c>
      <c r="F393" s="3">
        <f>STDEV(rets_1M!F358:F393)*SQRT(12)</f>
        <v>0.18860005388203824</v>
      </c>
      <c r="G393" s="3">
        <f>STDEV(rets_1M!G358:G393)*SQRT(12)</f>
        <v>0.21848941292140728</v>
      </c>
      <c r="H393" s="3">
        <f>STDEV(rets_1M!H358:H393)*SQRT(12)</f>
        <v>6.2774353082814385E-2</v>
      </c>
      <c r="I393" s="3">
        <f>STDEV(rets_1M!M358:M393)*SQRT(12)</f>
        <v>0.10457372762814682</v>
      </c>
      <c r="L393">
        <f>1/B393</f>
        <v>2.2425533846287311</v>
      </c>
      <c r="M393">
        <f>1/C393</f>
        <v>7.0195823419311409</v>
      </c>
      <c r="N393">
        <f>1/D393</f>
        <v>62.704038846615447</v>
      </c>
      <c r="O393">
        <f>1/E393</f>
        <v>19.092025339362468</v>
      </c>
      <c r="P393">
        <f>1/F393</f>
        <v>5.3022254204946293</v>
      </c>
      <c r="Q393">
        <f>1/G393</f>
        <v>4.5768808045619558</v>
      </c>
      <c r="R393">
        <f>1/H393</f>
        <v>15.930072567705491</v>
      </c>
      <c r="S393">
        <f>1/I393</f>
        <v>9.5626312906803399</v>
      </c>
      <c r="V393" s="3">
        <f>L393/(SUM($L393:$R393))</f>
        <v>1.9188873828373396E-2</v>
      </c>
      <c r="W393" s="3">
        <f>M393/(SUM($L393:$R393))</f>
        <v>6.0064514321247514E-2</v>
      </c>
      <c r="X393" s="3">
        <f>N393/(SUM($L393:$R393))</f>
        <v>0.53654013242424037</v>
      </c>
      <c r="Y393" s="3">
        <f>O393/(SUM($L393:$R393))</f>
        <v>0.16336488035302066</v>
      </c>
      <c r="Z393" s="3">
        <f>P393/(SUM($L393:$R393))</f>
        <v>4.5369593116870145E-2</v>
      </c>
      <c r="AA393" s="3">
        <f>Q393/(SUM($L393:$R393))</f>
        <v>3.9163031251888573E-2</v>
      </c>
      <c r="AB393" s="3">
        <f>R393/(SUM($L393:$R393))</f>
        <v>0.13630897470435924</v>
      </c>
      <c r="AC393" s="3">
        <f t="shared" si="18"/>
        <v>0</v>
      </c>
    </row>
    <row r="394" spans="1:29" x14ac:dyDescent="0.35">
      <c r="A394" s="2">
        <v>44712</v>
      </c>
      <c r="B394" s="3">
        <f>STDEV(rets_1M!B359:B394)*SQRT(12)</f>
        <v>0.4410494912408866</v>
      </c>
      <c r="C394" s="3">
        <f>STDEV(rets_1M!C359:C394)*SQRT(12)</f>
        <v>0.14498127652035836</v>
      </c>
      <c r="D394" s="3">
        <f>STDEV(rets_1M!D359:D394)*SQRT(12)</f>
        <v>1.5854224495671417E-2</v>
      </c>
      <c r="E394" s="3">
        <f>STDEV(rets_1M!E359:E394)*SQRT(12)</f>
        <v>5.0909865385560929E-2</v>
      </c>
      <c r="F394" s="3">
        <f>STDEV(rets_1M!F359:F394)*SQRT(12)</f>
        <v>0.18298389738515417</v>
      </c>
      <c r="G394" s="3">
        <f>STDEV(rets_1M!G359:G394)*SQRT(12)</f>
        <v>0.21100607184432074</v>
      </c>
      <c r="H394" s="3">
        <f>STDEV(rets_1M!H359:H394)*SQRT(12)</f>
        <v>6.0832818080935193E-2</v>
      </c>
      <c r="I394" s="3">
        <f>STDEV(rets_1M!M359:M394)*SQRT(12)</f>
        <v>0.10287893591829961</v>
      </c>
      <c r="L394">
        <f>1/B394</f>
        <v>2.2673192461610463</v>
      </c>
      <c r="M394">
        <f>1/C394</f>
        <v>6.8974423732541723</v>
      </c>
      <c r="N394">
        <f>1/D394</f>
        <v>63.074671376895409</v>
      </c>
      <c r="O394">
        <f>1/E394</f>
        <v>19.642558321979383</v>
      </c>
      <c r="P394">
        <f>1/F394</f>
        <v>5.4649617495857967</v>
      </c>
      <c r="Q394">
        <f>1/G394</f>
        <v>4.7392001152355236</v>
      </c>
      <c r="R394">
        <f>1/H394</f>
        <v>16.438495396835755</v>
      </c>
      <c r="S394">
        <f>1/I394</f>
        <v>9.7201627434613158</v>
      </c>
      <c r="V394" s="3">
        <f>L394/(SUM($L394:$R394))</f>
        <v>1.9129516715096585E-2</v>
      </c>
      <c r="W394" s="3">
        <f>M394/(SUM($L394:$R394))</f>
        <v>5.8194160083096302E-2</v>
      </c>
      <c r="X394" s="3">
        <f>N394/(SUM($L394:$R394))</f>
        <v>0.53216501489435231</v>
      </c>
      <c r="Y394" s="3">
        <f>O394/(SUM($L394:$R394))</f>
        <v>0.16572551412147923</v>
      </c>
      <c r="Z394" s="3">
        <f>P394/(SUM($L394:$R394))</f>
        <v>4.6108229934126985E-2</v>
      </c>
      <c r="AA394" s="3">
        <f>Q394/(SUM($L394:$R394))</f>
        <v>3.998493285587635E-2</v>
      </c>
      <c r="AB394" s="3">
        <f>R394/(SUM($L394:$R394))</f>
        <v>0.13869263139597235</v>
      </c>
      <c r="AC394" s="3">
        <f t="shared" si="18"/>
        <v>0</v>
      </c>
    </row>
    <row r="395" spans="1:29" x14ac:dyDescent="0.35">
      <c r="A395" s="2">
        <v>44742</v>
      </c>
      <c r="B395" s="3">
        <f>STDEV(rets_1M!B360:B395)*SQRT(12)</f>
        <v>0.44248888471083891</v>
      </c>
      <c r="C395" s="3">
        <f>STDEV(rets_1M!C360:C395)*SQRT(12)</f>
        <v>0.13997750279583335</v>
      </c>
      <c r="D395" s="3">
        <f>STDEV(rets_1M!D360:D395)*SQRT(12)</f>
        <v>1.5691628437448188E-2</v>
      </c>
      <c r="E395" s="3">
        <f>STDEV(rets_1M!E360:E395)*SQRT(12)</f>
        <v>5.0766111135836713E-2</v>
      </c>
      <c r="F395" s="3">
        <f>STDEV(rets_1M!F360:F395)*SQRT(12)</f>
        <v>0.18819995356415481</v>
      </c>
      <c r="G395" s="3">
        <f>STDEV(rets_1M!G360:G395)*SQRT(12)</f>
        <v>0.21722037696846069</v>
      </c>
      <c r="H395" s="3">
        <f>STDEV(rets_1M!H360:H395)*SQRT(12)</f>
        <v>6.6693227113958281E-2</v>
      </c>
      <c r="I395" s="3">
        <f>STDEV(rets_1M!M360:M395)*SQRT(12)</f>
        <v>0.10614426627205498</v>
      </c>
      <c r="L395">
        <f>1/B395</f>
        <v>2.2599437738497947</v>
      </c>
      <c r="M395">
        <f>1/C395</f>
        <v>7.1440051438734953</v>
      </c>
      <c r="N395">
        <f>1/D395</f>
        <v>63.728248727422873</v>
      </c>
      <c r="O395">
        <f>1/E395</f>
        <v>19.698180097432793</v>
      </c>
      <c r="P395">
        <f>1/F395</f>
        <v>5.3134975915874154</v>
      </c>
      <c r="Q395">
        <f>1/G395</f>
        <v>4.6036196693701301</v>
      </c>
      <c r="R395">
        <f>1/H395</f>
        <v>14.994026279329782</v>
      </c>
      <c r="S395">
        <f>1/I395</f>
        <v>9.4211400683380475</v>
      </c>
      <c r="V395" s="3">
        <f>L395/(SUM($L395:$R395))</f>
        <v>1.9194110533194385E-2</v>
      </c>
      <c r="W395" s="3">
        <f>M395/(SUM($L395:$R395))</f>
        <v>6.0675325628844985E-2</v>
      </c>
      <c r="X395" s="3">
        <f>N395/(SUM($L395:$R395))</f>
        <v>0.54125552339620209</v>
      </c>
      <c r="Y395" s="3">
        <f>O395/(SUM($L395:$R395))</f>
        <v>0.16730020032702994</v>
      </c>
      <c r="Z395" s="3">
        <f>P395/(SUM($L395:$R395))</f>
        <v>4.5128494465619187E-2</v>
      </c>
      <c r="AA395" s="3">
        <f>Q395/(SUM($L395:$R395))</f>
        <v>3.9099373094647172E-2</v>
      </c>
      <c r="AB395" s="3">
        <f>R395/(SUM($L395:$R395))</f>
        <v>0.12734697255446203</v>
      </c>
      <c r="AC395" s="3">
        <f t="shared" si="18"/>
        <v>0</v>
      </c>
    </row>
    <row r="396" spans="1:29" x14ac:dyDescent="0.35">
      <c r="A396" s="2">
        <v>44773</v>
      </c>
      <c r="B396" s="3">
        <f>STDEV(rets_1M!B361:B396)*SQRT(12)</f>
        <v>0.442696077851301</v>
      </c>
      <c r="C396" s="3">
        <f>STDEV(rets_1M!C361:C396)*SQRT(12)</f>
        <v>0.14110689286904107</v>
      </c>
      <c r="D396" s="3">
        <f>STDEV(rets_1M!D361:D396)*SQRT(12)</f>
        <v>1.7418628747476003E-2</v>
      </c>
      <c r="E396" s="3">
        <f>STDEV(rets_1M!E361:E396)*SQRT(12)</f>
        <v>5.253206436993399E-2</v>
      </c>
      <c r="F396" s="3">
        <f>STDEV(rets_1M!F361:F396)*SQRT(12)</f>
        <v>0.19402318684444356</v>
      </c>
      <c r="G396" s="3">
        <f>STDEV(rets_1M!G361:G396)*SQRT(12)</f>
        <v>0.22660647873841905</v>
      </c>
      <c r="H396" s="3">
        <f>STDEV(rets_1M!H361:H396)*SQRT(12)</f>
        <v>6.7823252627678424E-2</v>
      </c>
      <c r="I396" s="3">
        <f>STDEV(rets_1M!M361:M396)*SQRT(12)</f>
        <v>0.11045248540403797</v>
      </c>
      <c r="L396">
        <f>1/B396</f>
        <v>2.2588860620895179</v>
      </c>
      <c r="M396">
        <f>1/C396</f>
        <v>7.086826020101535</v>
      </c>
      <c r="N396">
        <f>1/D396</f>
        <v>57.409800420994799</v>
      </c>
      <c r="O396">
        <f>1/E396</f>
        <v>19.035992816843049</v>
      </c>
      <c r="P396">
        <f>1/F396</f>
        <v>5.1540231673534027</v>
      </c>
      <c r="Q396">
        <f>1/G396</f>
        <v>4.412936494875507</v>
      </c>
      <c r="R396">
        <f>1/H396</f>
        <v>14.744205877143433</v>
      </c>
      <c r="S396">
        <f>1/I396</f>
        <v>9.0536667992754971</v>
      </c>
      <c r="V396" s="3">
        <f>L396/(SUM($L396:$R396))</f>
        <v>2.0516178621807161E-2</v>
      </c>
      <c r="W396" s="3">
        <f>M396/(SUM($L396:$R396))</f>
        <v>6.4365614065359594E-2</v>
      </c>
      <c r="X396" s="3">
        <f>N396/(SUM($L396:$R396))</f>
        <v>0.521420597455859</v>
      </c>
      <c r="Y396" s="3">
        <f>O396/(SUM($L396:$R396))</f>
        <v>0.17289310666361221</v>
      </c>
      <c r="Z396" s="3">
        <f>P396/(SUM($L396:$R396))</f>
        <v>4.6811063956250253E-2</v>
      </c>
      <c r="AA396" s="3">
        <f>Q396/(SUM($L396:$R396))</f>
        <v>4.0080194789377382E-2</v>
      </c>
      <c r="AB396" s="3">
        <f>R396/(SUM($L396:$R396))</f>
        <v>0.13391324444773431</v>
      </c>
      <c r="AC396" s="3">
        <f t="shared" si="18"/>
        <v>0</v>
      </c>
    </row>
    <row r="397" spans="1:29" x14ac:dyDescent="0.35">
      <c r="A397" s="2">
        <v>44804</v>
      </c>
      <c r="B397" s="3">
        <f>STDEV(rets_1M!B362:B397)*SQRT(12)</f>
        <v>0.43927094362439928</v>
      </c>
      <c r="C397" s="3">
        <f>STDEV(rets_1M!C362:C397)*SQRT(12)</f>
        <v>0.13817700529904442</v>
      </c>
      <c r="D397" s="3">
        <f>STDEV(rets_1M!D362:D397)*SQRT(12)</f>
        <v>1.6847428545127986E-2</v>
      </c>
      <c r="E397" s="3">
        <f>STDEV(rets_1M!E362:E397)*SQRT(12)</f>
        <v>5.317935144487812E-2</v>
      </c>
      <c r="F397" s="3">
        <f>STDEV(rets_1M!F362:F397)*SQRT(12)</f>
        <v>0.19576273631497026</v>
      </c>
      <c r="G397" s="3">
        <f>STDEV(rets_1M!G362:G397)*SQRT(12)</f>
        <v>0.22905070724279036</v>
      </c>
      <c r="H397" s="3">
        <f>STDEV(rets_1M!H362:H397)*SQRT(12)</f>
        <v>6.824963444124213E-2</v>
      </c>
      <c r="I397" s="3">
        <f>STDEV(rets_1M!M362:M397)*SQRT(12)</f>
        <v>0.11263302315619632</v>
      </c>
      <c r="L397">
        <f>1/B397</f>
        <v>2.276499309854318</v>
      </c>
      <c r="M397">
        <f>1/C397</f>
        <v>7.2370941737794023</v>
      </c>
      <c r="N397">
        <f>1/D397</f>
        <v>59.356239281346262</v>
      </c>
      <c r="O397">
        <f>1/E397</f>
        <v>18.804291004498765</v>
      </c>
      <c r="P397">
        <f>1/F397</f>
        <v>5.1082244702130701</v>
      </c>
      <c r="Q397">
        <f>1/G397</f>
        <v>4.3658455022363878</v>
      </c>
      <c r="R397">
        <f>1/H397</f>
        <v>14.652093131149673</v>
      </c>
      <c r="S397">
        <f>1/I397</f>
        <v>8.8783908304869712</v>
      </c>
      <c r="V397" s="3">
        <f>L397/(SUM($L397:$R397))</f>
        <v>2.0362195603654678E-2</v>
      </c>
      <c r="W397" s="3">
        <f>M397/(SUM($L397:$R397))</f>
        <v>6.4732339926778265E-2</v>
      </c>
      <c r="X397" s="3">
        <f>N397/(SUM($L397:$R397))</f>
        <v>0.53091312143707547</v>
      </c>
      <c r="Y397" s="3">
        <f>O397/(SUM($L397:$R397))</f>
        <v>0.16819537346846419</v>
      </c>
      <c r="Z397" s="3">
        <f>P397/(SUM($L397:$R397))</f>
        <v>4.5690620418641872E-2</v>
      </c>
      <c r="AA397" s="3">
        <f>Q397/(SUM($L397:$R397))</f>
        <v>3.9050396240867855E-2</v>
      </c>
      <c r="AB397" s="3">
        <f>R397/(SUM($L397:$R397))</f>
        <v>0.1310559529045178</v>
      </c>
      <c r="AC397" s="3">
        <f t="shared" si="18"/>
        <v>0</v>
      </c>
    </row>
    <row r="398" spans="1:29" x14ac:dyDescent="0.35">
      <c r="A398" s="2">
        <v>44834</v>
      </c>
      <c r="B398" s="3">
        <f>STDEV(rets_1M!B363:B398)*SQRT(12)</f>
        <v>0.44468354861552772</v>
      </c>
      <c r="C398" s="3">
        <f>STDEV(rets_1M!C363:C398)*SQRT(12)</f>
        <v>0.13767235144613132</v>
      </c>
      <c r="D398" s="3">
        <f>STDEV(rets_1M!D363:D398)*SQRT(12)</f>
        <v>1.6881942077636516E-2</v>
      </c>
      <c r="E398" s="3">
        <f>STDEV(rets_1M!E363:E398)*SQRT(12)</f>
        <v>5.7064696627038052E-2</v>
      </c>
      <c r="F398" s="3">
        <f>STDEV(rets_1M!F363:F398)*SQRT(12)</f>
        <v>0.20474983462378971</v>
      </c>
      <c r="G398" s="3">
        <f>STDEV(rets_1M!G363:G398)*SQRT(12)</f>
        <v>0.23973027581116949</v>
      </c>
      <c r="H398" s="3">
        <f>STDEV(rets_1M!H363:H398)*SQRT(12)</f>
        <v>7.1171251848259023E-2</v>
      </c>
      <c r="I398" s="3">
        <f>STDEV(rets_1M!M363:M398)*SQRT(12)</f>
        <v>0.11903805107421433</v>
      </c>
      <c r="L398">
        <f>1/B398</f>
        <v>2.2487901859949342</v>
      </c>
      <c r="M398">
        <f>1/C398</f>
        <v>7.2636225755995873</v>
      </c>
      <c r="N398">
        <f>1/D398</f>
        <v>59.234891068883513</v>
      </c>
      <c r="O398">
        <f>1/E398</f>
        <v>17.523969443590907</v>
      </c>
      <c r="P398">
        <f>1/F398</f>
        <v>4.8840088288101153</v>
      </c>
      <c r="Q398">
        <f>1/G398</f>
        <v>4.1713546468685463</v>
      </c>
      <c r="R398">
        <f>1/H398</f>
        <v>14.050616984116767</v>
      </c>
      <c r="S398">
        <f>1/I398</f>
        <v>8.4006751704675455</v>
      </c>
      <c r="V398" s="3">
        <f>L398/(SUM($L398:$R398))</f>
        <v>2.0559943765516987E-2</v>
      </c>
      <c r="W398" s="3">
        <f>M398/(SUM($L398:$R398))</f>
        <v>6.6408895155416509E-2</v>
      </c>
      <c r="X398" s="3">
        <f>N398/(SUM($L398:$R398))</f>
        <v>0.54156498766199834</v>
      </c>
      <c r="Y398" s="3">
        <f>O398/(SUM($L398:$R398))</f>
        <v>0.16021584786019635</v>
      </c>
      <c r="Z398" s="3">
        <f>P398/(SUM($L398:$R398))</f>
        <v>4.4652874908468962E-2</v>
      </c>
      <c r="AA398" s="3">
        <f>Q398/(SUM($L398:$R398))</f>
        <v>3.8137313787547131E-2</v>
      </c>
      <c r="AB398" s="3">
        <f>R398/(SUM($L398:$R398))</f>
        <v>0.12846013686085581</v>
      </c>
      <c r="AC398" s="3">
        <f t="shared" si="18"/>
        <v>0</v>
      </c>
    </row>
    <row r="399" spans="1:29" x14ac:dyDescent="0.35">
      <c r="A399" s="2">
        <v>44865</v>
      </c>
      <c r="B399" s="3">
        <f>STDEV(rets_1M!B364:B399)*SQRT(12)</f>
        <v>0.44912195814356182</v>
      </c>
      <c r="C399" s="3">
        <f>STDEV(rets_1M!C364:C399)*SQRT(12)</f>
        <v>0.13731920450043747</v>
      </c>
      <c r="D399" s="3">
        <f>STDEV(rets_1M!D364:D399)*SQRT(12)</f>
        <v>1.6667227560626861E-2</v>
      </c>
      <c r="E399" s="3">
        <f>STDEV(rets_1M!E364:E399)*SQRT(12)</f>
        <v>5.7461369808078762E-2</v>
      </c>
      <c r="F399" s="3">
        <f>STDEV(rets_1M!F364:F399)*SQRT(12)</f>
        <v>0.20869594028976141</v>
      </c>
      <c r="G399" s="3">
        <f>STDEV(rets_1M!G364:G399)*SQRT(12)</f>
        <v>0.23958017880888197</v>
      </c>
      <c r="H399" s="3">
        <f>STDEV(rets_1M!H364:H399)*SQRT(12)</f>
        <v>7.2003426238196944E-2</v>
      </c>
      <c r="I399" s="3">
        <f>STDEV(rets_1M!M364:M399)*SQRT(12)</f>
        <v>0.12107691834420986</v>
      </c>
      <c r="L399">
        <f>1/B399</f>
        <v>2.226566708369111</v>
      </c>
      <c r="M399">
        <f>1/C399</f>
        <v>7.2823026002660409</v>
      </c>
      <c r="N399">
        <f>1/D399</f>
        <v>59.997980849695054</v>
      </c>
      <c r="O399">
        <f>1/E399</f>
        <v>17.402996192746617</v>
      </c>
      <c r="P399">
        <f>1/F399</f>
        <v>4.7916600515159127</v>
      </c>
      <c r="Q399">
        <f>1/G399</f>
        <v>4.1739680009076237</v>
      </c>
      <c r="R399">
        <f>1/H399</f>
        <v>13.888227994760507</v>
      </c>
      <c r="S399">
        <f>1/I399</f>
        <v>8.259212521061178</v>
      </c>
      <c r="V399" s="3">
        <f>L399/(SUM($L399:$R399))</f>
        <v>2.0285091152358846E-2</v>
      </c>
      <c r="W399" s="3">
        <f>M399/(SUM($L399:$R399))</f>
        <v>6.6345271170275541E-2</v>
      </c>
      <c r="X399" s="3">
        <f>N399/(SUM($L399:$R399))</f>
        <v>0.54661039613989626</v>
      </c>
      <c r="Y399" s="3">
        <f>O399/(SUM($L399:$R399))</f>
        <v>0.15854964630841711</v>
      </c>
      <c r="Z399" s="3">
        <f>P399/(SUM($L399:$R399))</f>
        <v>4.3654322392753332E-2</v>
      </c>
      <c r="AA399" s="3">
        <f>Q399/(SUM($L399:$R399))</f>
        <v>3.8026851406333002E-2</v>
      </c>
      <c r="AB399" s="3">
        <f>R399/(SUM($L399:$R399))</f>
        <v>0.12652842142996587</v>
      </c>
      <c r="AC399" s="3">
        <f t="shared" si="18"/>
        <v>0</v>
      </c>
    </row>
    <row r="400" spans="1:29" x14ac:dyDescent="0.35">
      <c r="A400" s="2">
        <v>44895</v>
      </c>
      <c r="B400" s="3">
        <f>STDEV(rets_1M!B365:B400)*SQRT(12)</f>
        <v>0.45277754119929581</v>
      </c>
      <c r="C400" s="3">
        <f>STDEV(rets_1M!C365:C400)*SQRT(12)</f>
        <v>0.14047333431197989</v>
      </c>
      <c r="D400" s="3">
        <f>STDEV(rets_1M!D365:D400)*SQRT(12)</f>
        <v>1.641472905817162E-2</v>
      </c>
      <c r="E400" s="3">
        <f>STDEV(rets_1M!E365:E400)*SQRT(12)</f>
        <v>5.8966769674503094E-2</v>
      </c>
      <c r="F400" s="3">
        <f>STDEV(rets_1M!F365:F400)*SQRT(12)</f>
        <v>0.20955782621493549</v>
      </c>
      <c r="G400" s="3">
        <f>STDEV(rets_1M!G365:G400)*SQRT(12)</f>
        <v>0.24014397636966658</v>
      </c>
      <c r="H400" s="3">
        <f>STDEV(rets_1M!H365:H400)*SQRT(12)</f>
        <v>8.2874354165315092E-2</v>
      </c>
      <c r="I400" s="3">
        <f>STDEV(rets_1M!M365:M400)*SQRT(12)</f>
        <v>0.1229010427747684</v>
      </c>
      <c r="L400">
        <f>1/B400</f>
        <v>2.2085901110537574</v>
      </c>
      <c r="M400">
        <f>1/C400</f>
        <v>7.118788807127487</v>
      </c>
      <c r="N400">
        <f>1/D400</f>
        <v>60.920895889059928</v>
      </c>
      <c r="O400">
        <f>1/E400</f>
        <v>16.958704123017178</v>
      </c>
      <c r="P400">
        <f>1/F400</f>
        <v>4.77195253483083</v>
      </c>
      <c r="Q400">
        <f>1/G400</f>
        <v>4.1641685755242346</v>
      </c>
      <c r="R400">
        <f>1/H400</f>
        <v>12.066459039973116</v>
      </c>
      <c r="S400">
        <f>1/I400</f>
        <v>8.1366274640372716</v>
      </c>
      <c r="V400" s="3">
        <f>L400/(SUM($L400:$R400))</f>
        <v>2.0410305058252403E-2</v>
      </c>
      <c r="W400" s="3">
        <f>M400/(SUM($L400:$R400))</f>
        <v>6.5787060474259362E-2</v>
      </c>
      <c r="X400" s="3">
        <f>N400/(SUM($L400:$R400))</f>
        <v>0.56298996508885624</v>
      </c>
      <c r="Y400" s="3">
        <f>O400/(SUM($L400:$R400))</f>
        <v>0.15672094283636792</v>
      </c>
      <c r="Z400" s="3">
        <f>P400/(SUM($L400:$R400))</f>
        <v>4.4099177331246964E-2</v>
      </c>
      <c r="AA400" s="3">
        <f>Q400/(SUM($L400:$R400))</f>
        <v>3.8482446568542696E-2</v>
      </c>
      <c r="AB400" s="3">
        <f>R400/(SUM($L400:$R400))</f>
        <v>0.11151010264247455</v>
      </c>
      <c r="AC400" s="3">
        <f t="shared" si="18"/>
        <v>0</v>
      </c>
    </row>
    <row r="401" spans="1:29" x14ac:dyDescent="0.35">
      <c r="A401" s="2">
        <v>44926</v>
      </c>
      <c r="B401" s="3">
        <f>STDEV(rets_1M!B366:B401)*SQRT(12)</f>
        <v>0.45264992547378669</v>
      </c>
      <c r="C401" s="3">
        <f>STDEV(rets_1M!C366:C401)*SQRT(12)</f>
        <v>0.14074262461353365</v>
      </c>
      <c r="D401" s="3">
        <f>STDEV(rets_1M!D366:D401)*SQRT(12)</f>
        <v>1.836215545351717E-2</v>
      </c>
      <c r="E401" s="3">
        <f>STDEV(rets_1M!E366:E401)*SQRT(12)</f>
        <v>5.8978101027226518E-2</v>
      </c>
      <c r="F401" s="3">
        <f>STDEV(rets_1M!F366:F401)*SQRT(12)</f>
        <v>0.21324910133342839</v>
      </c>
      <c r="G401" s="3">
        <f>STDEV(rets_1M!G366:G401)*SQRT(12)</f>
        <v>0.2472915083445141</v>
      </c>
      <c r="H401" s="3">
        <f>STDEV(rets_1M!H366:H401)*SQRT(12)</f>
        <v>8.9557255550861553E-2</v>
      </c>
      <c r="I401" s="3">
        <f>STDEV(rets_1M!M366:M401)*SQRT(12)</f>
        <v>0.12528707386350857</v>
      </c>
      <c r="L401">
        <f>1/B401</f>
        <v>2.2092127795079262</v>
      </c>
      <c r="M401">
        <f>1/C401</f>
        <v>7.1051680522933855</v>
      </c>
      <c r="N401">
        <f>1/D401</f>
        <v>54.45983738300481</v>
      </c>
      <c r="O401">
        <f>1/E401</f>
        <v>16.955445878773926</v>
      </c>
      <c r="P401">
        <f>1/F401</f>
        <v>4.6893515318333607</v>
      </c>
      <c r="Q401">
        <f>1/G401</f>
        <v>4.0438105080698943</v>
      </c>
      <c r="R401">
        <f>1/H401</f>
        <v>11.166041141491633</v>
      </c>
      <c r="S401">
        <f>1/I401</f>
        <v>7.9816693706920594</v>
      </c>
      <c r="V401" s="3">
        <f>L401/(SUM($L401:$R401))</f>
        <v>2.1954065859363277E-2</v>
      </c>
      <c r="W401" s="3">
        <f>M401/(SUM($L401:$R401))</f>
        <v>7.0607652105215996E-2</v>
      </c>
      <c r="X401" s="3">
        <f>N401/(SUM($L401:$R401))</f>
        <v>0.54119497573384934</v>
      </c>
      <c r="Y401" s="3">
        <f>O401/(SUM($L401:$R401))</f>
        <v>0.16849484981722057</v>
      </c>
      <c r="Z401" s="3">
        <f>P401/(SUM($L401:$R401))</f>
        <v>4.6600460273684703E-2</v>
      </c>
      <c r="AA401" s="3">
        <f>Q401/(SUM($L401:$R401))</f>
        <v>4.0185392299208915E-2</v>
      </c>
      <c r="AB401" s="3">
        <f>R401/(SUM($L401:$R401))</f>
        <v>0.1109626039114571</v>
      </c>
      <c r="AC401" s="3">
        <f t="shared" si="18"/>
        <v>0</v>
      </c>
    </row>
    <row r="402" spans="1:29" x14ac:dyDescent="0.35">
      <c r="A402" s="2">
        <v>44957</v>
      </c>
      <c r="B402" s="3">
        <f>STDEV(rets_1M!B367:B402)*SQRT(12)</f>
        <v>0.43608395529972127</v>
      </c>
      <c r="C402" s="3">
        <f>STDEV(rets_1M!C367:C402)*SQRT(12)</f>
        <v>0.14257321698220116</v>
      </c>
      <c r="D402" s="3">
        <f>STDEV(rets_1M!D367:D402)*SQRT(12)</f>
        <v>1.8758453591434032E-2</v>
      </c>
      <c r="E402" s="3">
        <f>STDEV(rets_1M!E367:E402)*SQRT(12)</f>
        <v>5.8620149082981299E-2</v>
      </c>
      <c r="F402" s="3">
        <f>STDEV(rets_1M!F367:F402)*SQRT(12)</f>
        <v>0.21527590650511236</v>
      </c>
      <c r="G402" s="3">
        <f>STDEV(rets_1M!G367:G402)*SQRT(12)</f>
        <v>0.25297485155734939</v>
      </c>
      <c r="H402" s="3">
        <f>STDEV(rets_1M!H367:H402)*SQRT(12)</f>
        <v>9.0001144442273653E-2</v>
      </c>
      <c r="I402" s="3">
        <f>STDEV(rets_1M!M367:M402)*SQRT(12)</f>
        <v>0.12793795434008282</v>
      </c>
      <c r="L402">
        <f>1/B402</f>
        <v>2.293136419826999</v>
      </c>
      <c r="M402">
        <f>1/C402</f>
        <v>7.0139400735051103</v>
      </c>
      <c r="N402">
        <f>1/D402</f>
        <v>53.309298398490895</v>
      </c>
      <c r="O402">
        <f>1/E402</f>
        <v>17.058980839240508</v>
      </c>
      <c r="P402">
        <f>1/F402</f>
        <v>4.6452016681033097</v>
      </c>
      <c r="Q402">
        <f>1/G402</f>
        <v>3.9529620981842934</v>
      </c>
      <c r="R402">
        <f>1/H402</f>
        <v>11.110969823738138</v>
      </c>
      <c r="S402">
        <f>1/I402</f>
        <v>7.8162888031007158</v>
      </c>
      <c r="V402" s="3">
        <f>L402/(SUM($L402:$R402))</f>
        <v>2.307338333669335E-2</v>
      </c>
      <c r="W402" s="3">
        <f>M402/(SUM($L402:$R402))</f>
        <v>7.0573789948697369E-2</v>
      </c>
      <c r="X402" s="3">
        <f>N402/(SUM($L402:$R402))</f>
        <v>0.53639454971952782</v>
      </c>
      <c r="Y402" s="3">
        <f>O402/(SUM($L402:$R402))</f>
        <v>0.17164630975892747</v>
      </c>
      <c r="Z402" s="3">
        <f>P402/(SUM($L402:$R402))</f>
        <v>4.6739704553853394E-2</v>
      </c>
      <c r="AA402" s="3">
        <f>Q402/(SUM($L402:$R402))</f>
        <v>3.9774436888367445E-2</v>
      </c>
      <c r="AB402" s="3">
        <f>R402/(SUM($L402:$R402))</f>
        <v>0.11179782579393306</v>
      </c>
      <c r="AC402" s="3">
        <f t="shared" si="18"/>
        <v>0</v>
      </c>
    </row>
    <row r="403" spans="1:29" x14ac:dyDescent="0.35">
      <c r="A403" s="2">
        <v>44985</v>
      </c>
      <c r="B403" s="3">
        <f>STDEV(rets_1M!B368:B403)*SQRT(12)</f>
        <v>0.43099262763586932</v>
      </c>
      <c r="C403" s="3">
        <f>STDEV(rets_1M!C368:C403)*SQRT(12)</f>
        <v>0.1464497477425146</v>
      </c>
      <c r="D403" s="3">
        <f>STDEV(rets_1M!D368:D403)*SQRT(12)</f>
        <v>1.8087355876937279E-2</v>
      </c>
      <c r="E403" s="3">
        <f>STDEV(rets_1M!E368:E403)*SQRT(12)</f>
        <v>5.8733947282573487E-2</v>
      </c>
      <c r="F403" s="3">
        <f>STDEV(rets_1M!F368:F403)*SQRT(12)</f>
        <v>0.20924135623442527</v>
      </c>
      <c r="G403" s="3">
        <f>STDEV(rets_1M!G368:G403)*SQRT(12)</f>
        <v>0.24967831288674031</v>
      </c>
      <c r="H403" s="3">
        <f>STDEV(rets_1M!H368:H403)*SQRT(12)</f>
        <v>9.3187494204083135E-2</v>
      </c>
      <c r="I403" s="3">
        <f>STDEV(rets_1M!M368:M403)*SQRT(12)</f>
        <v>0.12557234279956336</v>
      </c>
      <c r="L403">
        <f>1/B403</f>
        <v>2.3202253028904827</v>
      </c>
      <c r="M403">
        <f>1/C403</f>
        <v>6.8282807953905298</v>
      </c>
      <c r="N403">
        <f>1/D403</f>
        <v>55.287240810862478</v>
      </c>
      <c r="O403">
        <f>1/E403</f>
        <v>17.025928722088505</v>
      </c>
      <c r="P403">
        <f>1/F403</f>
        <v>4.7791699403804371</v>
      </c>
      <c r="Q403">
        <f>1/G403</f>
        <v>4.0051536252314488</v>
      </c>
      <c r="R403">
        <f>1/H403</f>
        <v>10.731053652005846</v>
      </c>
      <c r="S403">
        <f>1/I403</f>
        <v>7.963537015441247</v>
      </c>
      <c r="V403" s="3">
        <f>L403/(SUM($L403:$R403))</f>
        <v>2.2977748284687766E-2</v>
      </c>
      <c r="W403" s="3">
        <f>M403/(SUM($L403:$R403))</f>
        <v>6.762210425780231E-2</v>
      </c>
      <c r="X403" s="3">
        <f>N403/(SUM($L403:$R403))</f>
        <v>0.54752282078999381</v>
      </c>
      <c r="Y403" s="3">
        <f>O403/(SUM($L403:$R403))</f>
        <v>0.1686118602369415</v>
      </c>
      <c r="Z403" s="3">
        <f>P403/(SUM($L403:$R403))</f>
        <v>4.7329267447865295E-2</v>
      </c>
      <c r="AA403" s="3">
        <f>Q403/(SUM($L403:$R403))</f>
        <v>3.9663998029598593E-2</v>
      </c>
      <c r="AB403" s="3">
        <f>R403/(SUM($L403:$R403))</f>
        <v>0.10627220095311078</v>
      </c>
      <c r="AC403" s="3">
        <f t="shared" si="18"/>
        <v>0</v>
      </c>
    </row>
    <row r="404" spans="1:29" x14ac:dyDescent="0.35">
      <c r="A404" s="2">
        <v>45016</v>
      </c>
      <c r="B404" s="3">
        <f>STDEV(rets_1M!B369:B404)*SQRT(12)</f>
        <v>0.3785267012140931</v>
      </c>
      <c r="C404" s="3">
        <f>STDEV(rets_1M!C369:C404)*SQRT(12)</f>
        <v>0.15151310757153089</v>
      </c>
      <c r="D404" s="3">
        <f>STDEV(rets_1M!D369:D404)*SQRT(12)</f>
        <v>2.067506200405848E-2</v>
      </c>
      <c r="E404" s="3">
        <f>STDEV(rets_1M!E369:E404)*SQRT(12)</f>
        <v>5.8493187846054721E-2</v>
      </c>
      <c r="F404" s="3">
        <f>STDEV(rets_1M!F369:F404)*SQRT(12)</f>
        <v>0.19336027033831119</v>
      </c>
      <c r="G404" s="3">
        <f>STDEV(rets_1M!G369:G404)*SQRT(12)</f>
        <v>0.24786472547350241</v>
      </c>
      <c r="H404" s="3">
        <f>STDEV(rets_1M!H369:H404)*SQRT(12)</f>
        <v>9.4341960413659012E-2</v>
      </c>
      <c r="I404" s="3">
        <f>STDEV(rets_1M!M369:M404)*SQRT(12)</f>
        <v>0.116386780864407</v>
      </c>
      <c r="L404">
        <f>1/B404</f>
        <v>2.6418215591993448</v>
      </c>
      <c r="M404">
        <f>1/C404</f>
        <v>6.6000890353852046</v>
      </c>
      <c r="N404">
        <f>1/D404</f>
        <v>48.367448658857789</v>
      </c>
      <c r="O404">
        <f>1/E404</f>
        <v>17.096007874145101</v>
      </c>
      <c r="P404">
        <f>1/F404</f>
        <v>5.1716932245200029</v>
      </c>
      <c r="Q404">
        <f>1/G404</f>
        <v>4.0344587076264045</v>
      </c>
      <c r="R404">
        <f>1/H404</f>
        <v>10.599737334430227</v>
      </c>
      <c r="S404">
        <f>1/I404</f>
        <v>8.5920410597576424</v>
      </c>
      <c r="V404" s="3">
        <f>L404/(SUM($L404:$R404))</f>
        <v>2.7952454130770327E-2</v>
      </c>
      <c r="W404" s="3">
        <f>M404/(SUM($L404:$R404))</f>
        <v>6.9833893730702229E-2</v>
      </c>
      <c r="X404" s="3">
        <f>N404/(SUM($L404:$R404))</f>
        <v>0.51176389463217853</v>
      </c>
      <c r="Y404" s="3">
        <f>O404/(SUM($L404:$R404))</f>
        <v>0.18088858963894544</v>
      </c>
      <c r="Z404" s="3">
        <f>P404/(SUM($L404:$R404))</f>
        <v>5.4720394393565033E-2</v>
      </c>
      <c r="AA404" s="3">
        <f>Q404/(SUM($L404:$R404))</f>
        <v>4.2687599991269677E-2</v>
      </c>
      <c r="AB404" s="3">
        <f>R404/(SUM($L404:$R404))</f>
        <v>0.11215317348256885</v>
      </c>
      <c r="AC404" s="3">
        <f t="shared" si="18"/>
        <v>0</v>
      </c>
    </row>
    <row r="405" spans="1:29" x14ac:dyDescent="0.35">
      <c r="A405" s="2">
        <v>45046</v>
      </c>
      <c r="B405" s="3">
        <f>STDEV(rets_1M!B370:B405)*SQRT(12)</f>
        <v>0.36178640435057502</v>
      </c>
      <c r="C405" s="3">
        <f>STDEV(rets_1M!C370:C405)*SQRT(12)</f>
        <v>0.14778689232275879</v>
      </c>
      <c r="D405" s="3">
        <f>STDEV(rets_1M!D370:D405)*SQRT(12)</f>
        <v>2.061709517831755E-2</v>
      </c>
      <c r="E405" s="3">
        <f>STDEV(rets_1M!E370:E405)*SQRT(12)</f>
        <v>5.8543544453849704E-2</v>
      </c>
      <c r="F405" s="3">
        <f>STDEV(rets_1M!F370:F405)*SQRT(12)</f>
        <v>0.18096549658703134</v>
      </c>
      <c r="G405" s="3">
        <f>STDEV(rets_1M!G370:G405)*SQRT(12)</f>
        <v>0.23409146299313885</v>
      </c>
      <c r="H405" s="3">
        <f>STDEV(rets_1M!H370:H405)*SQRT(12)</f>
        <v>9.4591363930305566E-2</v>
      </c>
      <c r="I405" s="3">
        <f>STDEV(rets_1M!M370:M405)*SQRT(12)</f>
        <v>0.11096894390094776</v>
      </c>
      <c r="L405">
        <f>1/B405</f>
        <v>2.7640618552127485</v>
      </c>
      <c r="M405">
        <f>1/C405</f>
        <v>6.7664999532979735</v>
      </c>
      <c r="N405">
        <f>1/D405</f>
        <v>48.503438110509059</v>
      </c>
      <c r="O405">
        <f>1/E405</f>
        <v>17.081302632578168</v>
      </c>
      <c r="P405">
        <f>1/F405</f>
        <v>5.5259152648420589</v>
      </c>
      <c r="Q405">
        <f>1/G405</f>
        <v>4.2718345522463999</v>
      </c>
      <c r="R405">
        <f>1/H405</f>
        <v>10.571789626976887</v>
      </c>
      <c r="S405">
        <f>1/I405</f>
        <v>9.0115302970947635</v>
      </c>
      <c r="V405" s="3">
        <f>L405/(SUM($L405:$R405))</f>
        <v>2.8947650720711107E-2</v>
      </c>
      <c r="W405" s="3">
        <f>M405/(SUM($L405:$R405))</f>
        <v>7.0864650470964727E-2</v>
      </c>
      <c r="X405" s="3">
        <f>N405/(SUM($L405:$R405))</f>
        <v>0.50797003060142232</v>
      </c>
      <c r="Y405" s="3">
        <f>O405/(SUM($L405:$R405))</f>
        <v>0.1788902015814611</v>
      </c>
      <c r="Z405" s="3">
        <f>P405/(SUM($L405:$R405))</f>
        <v>5.7872172685723602E-2</v>
      </c>
      <c r="AA405" s="3">
        <f>Q405/(SUM($L405:$R405))</f>
        <v>4.4738352841809353E-2</v>
      </c>
      <c r="AB405" s="3">
        <f>R405/(SUM($L405:$R405))</f>
        <v>0.11071694109790782</v>
      </c>
      <c r="AC405" s="3">
        <f t="shared" si="18"/>
        <v>0</v>
      </c>
    </row>
    <row r="406" spans="1:29" x14ac:dyDescent="0.35">
      <c r="A406" s="2">
        <v>45077</v>
      </c>
      <c r="B406" s="3">
        <f>STDEV(rets_1M!B371:B406)*SQRT(12)</f>
        <v>0.36438778428217217</v>
      </c>
      <c r="C406" s="3">
        <f>STDEV(rets_1M!C371:C406)*SQRT(12)</f>
        <v>0.14758418895775177</v>
      </c>
      <c r="D406" s="3">
        <f>STDEV(rets_1M!D371:D406)*SQRT(12)</f>
        <v>2.0578064165582305E-2</v>
      </c>
      <c r="E406" s="3">
        <f>STDEV(rets_1M!E371:E406)*SQRT(12)</f>
        <v>5.8742327013363918E-2</v>
      </c>
      <c r="F406" s="3">
        <f>STDEV(rets_1M!F371:F406)*SQRT(12)</f>
        <v>0.17975051619437818</v>
      </c>
      <c r="G406" s="3">
        <f>STDEV(rets_1M!G371:G406)*SQRT(12)</f>
        <v>0.23490806617414656</v>
      </c>
      <c r="H406" s="3">
        <f>STDEV(rets_1M!H371:H406)*SQRT(12)</f>
        <v>9.547176456251999E-2</v>
      </c>
      <c r="I406" s="3">
        <f>STDEV(rets_1M!M371:M406)*SQRT(12)</f>
        <v>0.11029866507094664</v>
      </c>
      <c r="L406">
        <f>1/B406</f>
        <v>2.7443290997527696</v>
      </c>
      <c r="M406">
        <f>1/C406</f>
        <v>6.7757935796649953</v>
      </c>
      <c r="N406">
        <f>1/D406</f>
        <v>48.595435992105756</v>
      </c>
      <c r="O406">
        <f>1/E406</f>
        <v>17.023499933404057</v>
      </c>
      <c r="P406">
        <f>1/F406</f>
        <v>5.5632663603514905</v>
      </c>
      <c r="Q406">
        <f>1/G406</f>
        <v>4.2569845143532055</v>
      </c>
      <c r="R406">
        <f>1/H406</f>
        <v>10.474301010170885</v>
      </c>
      <c r="S406">
        <f>1/I406</f>
        <v>9.0662928636242057</v>
      </c>
      <c r="V406" s="3">
        <f>L406/(SUM($L406:$R406))</f>
        <v>2.8756421198650909E-2</v>
      </c>
      <c r="W406" s="3">
        <f>M406/(SUM($L406:$R406))</f>
        <v>7.1000075810701627E-2</v>
      </c>
      <c r="X406" s="3">
        <f>N406/(SUM($L406:$R406))</f>
        <v>0.50920672227210817</v>
      </c>
      <c r="Y406" s="3">
        <f>O406/(SUM($L406:$R406))</f>
        <v>0.17838055006022194</v>
      </c>
      <c r="Z406" s="3">
        <f>P406/(SUM($L406:$R406))</f>
        <v>5.829462316052593E-2</v>
      </c>
      <c r="AA406" s="3">
        <f>Q406/(SUM($L406:$R406))</f>
        <v>4.4606763723018243E-2</v>
      </c>
      <c r="AB406" s="3">
        <f>R406/(SUM($L406:$R406))</f>
        <v>0.109754843774773</v>
      </c>
      <c r="AC406" s="3">
        <f t="shared" si="18"/>
        <v>0</v>
      </c>
    </row>
    <row r="407" spans="1:29" x14ac:dyDescent="0.35">
      <c r="A407" s="2">
        <v>45107</v>
      </c>
      <c r="B407" s="3">
        <f>STDEV(rets_1M!B372:B407)*SQRT(12)</f>
        <v>0.35529682416906072</v>
      </c>
      <c r="C407" s="3">
        <f>STDEV(rets_1M!C372:C407)*SQRT(12)</f>
        <v>0.14766537476724323</v>
      </c>
      <c r="D407" s="3">
        <f>STDEV(rets_1M!D372:D407)*SQRT(12)</f>
        <v>2.0693019929180257E-2</v>
      </c>
      <c r="E407" s="3">
        <f>STDEV(rets_1M!E372:E407)*SQRT(12)</f>
        <v>5.912630944895849E-2</v>
      </c>
      <c r="F407" s="3">
        <f>STDEV(rets_1M!F372:F407)*SQRT(12)</f>
        <v>0.18199737046273995</v>
      </c>
      <c r="G407" s="3">
        <f>STDEV(rets_1M!G372:G407)*SQRT(12)</f>
        <v>0.23466954261145417</v>
      </c>
      <c r="H407" s="3">
        <f>STDEV(rets_1M!H372:H407)*SQRT(12)</f>
        <v>9.6957002438317966E-2</v>
      </c>
      <c r="I407" s="3">
        <f>STDEV(rets_1M!M372:M407)*SQRT(12)</f>
        <v>0.11131682393996044</v>
      </c>
      <c r="L407">
        <f>1/B407</f>
        <v>2.814548096056638</v>
      </c>
      <c r="M407">
        <f>1/C407</f>
        <v>6.7720682765085911</v>
      </c>
      <c r="N407">
        <f>1/D407</f>
        <v>48.325474165800721</v>
      </c>
      <c r="O407">
        <f>1/E407</f>
        <v>16.912944665745833</v>
      </c>
      <c r="P407">
        <f>1/F407</f>
        <v>5.4945848803058865</v>
      </c>
      <c r="Q407">
        <f>1/G407</f>
        <v>4.2613114120894453</v>
      </c>
      <c r="R407">
        <f>1/H407</f>
        <v>10.313850210418575</v>
      </c>
      <c r="S407">
        <f>1/I407</f>
        <v>8.9833680535060676</v>
      </c>
      <c r="V407" s="3">
        <f>L407/(SUM($L407:$R407))</f>
        <v>2.9659671959087551E-2</v>
      </c>
      <c r="W407" s="3">
        <f>M407/(SUM($L407:$R407))</f>
        <v>7.1363969174022004E-2</v>
      </c>
      <c r="X407" s="3">
        <f>N407/(SUM($L407:$R407))</f>
        <v>0.50925323075245343</v>
      </c>
      <c r="Y407" s="3">
        <f>O407/(SUM($L407:$R407))</f>
        <v>0.17822839529764659</v>
      </c>
      <c r="Z407" s="3">
        <f>P407/(SUM($L407:$R407))</f>
        <v>5.7901865428969912E-2</v>
      </c>
      <c r="AA407" s="3">
        <f>Q407/(SUM($L407:$R407))</f>
        <v>4.4905645341491343E-2</v>
      </c>
      <c r="AB407" s="3">
        <f>R407/(SUM($L407:$R407))</f>
        <v>0.10868722204632926</v>
      </c>
      <c r="AC407" s="3">
        <f t="shared" si="18"/>
        <v>0</v>
      </c>
    </row>
    <row r="408" spans="1:29" x14ac:dyDescent="0.35">
      <c r="A408" s="2">
        <v>45138</v>
      </c>
      <c r="B408" s="3">
        <f>STDEV(rets_1M!B373:B408)*SQRT(12)</f>
        <v>0.37330108268082018</v>
      </c>
      <c r="C408" s="3">
        <f>STDEV(rets_1M!C373:C408)*SQRT(12)</f>
        <v>0.1394373617811919</v>
      </c>
      <c r="D408" s="3">
        <f>STDEV(rets_1M!D373:D408)*SQRT(12)</f>
        <v>2.1741553634008946E-2</v>
      </c>
      <c r="E408" s="3">
        <f>STDEV(rets_1M!E373:E408)*SQRT(12)</f>
        <v>5.8801944089876414E-2</v>
      </c>
      <c r="F408" s="3">
        <f>STDEV(rets_1M!F373:F408)*SQRT(12)</f>
        <v>0.18034769214430449</v>
      </c>
      <c r="G408" s="3">
        <f>STDEV(rets_1M!G373:G408)*SQRT(12)</f>
        <v>0.23227705599671619</v>
      </c>
      <c r="H408" s="3">
        <f>STDEV(rets_1M!H373:H408)*SQRT(12)</f>
        <v>9.6321629157723743E-2</v>
      </c>
      <c r="I408" s="3">
        <f>STDEV(rets_1M!M373:M408)*SQRT(12)</f>
        <v>0.11093358689210567</v>
      </c>
      <c r="L408">
        <f>1/B408</f>
        <v>2.6788028387665292</v>
      </c>
      <c r="M408">
        <f>1/C408</f>
        <v>7.171679005008869</v>
      </c>
      <c r="N408">
        <f>1/D408</f>
        <v>45.99487308192009</v>
      </c>
      <c r="O408">
        <f>1/E408</f>
        <v>17.006240447961041</v>
      </c>
      <c r="P408">
        <f>1/F408</f>
        <v>5.5448450052793241</v>
      </c>
      <c r="Q408">
        <f>1/G408</f>
        <v>4.305203523907835</v>
      </c>
      <c r="R408">
        <f>1/H408</f>
        <v>10.381884201341013</v>
      </c>
      <c r="S408">
        <f>1/I408</f>
        <v>9.0144024728291079</v>
      </c>
      <c r="V408" s="3">
        <f>L408/(SUM($L408:$R408))</f>
        <v>2.8778484156383198E-2</v>
      </c>
      <c r="W408" s="3">
        <f>M408/(SUM($L408:$R408))</f>
        <v>7.7045629351112407E-2</v>
      </c>
      <c r="X408" s="3">
        <f>N408/(SUM($L408:$R408))</f>
        <v>0.4941247288181842</v>
      </c>
      <c r="Y408" s="3">
        <f>O408/(SUM($L408:$R408))</f>
        <v>0.18269870936699598</v>
      </c>
      <c r="Z408" s="3">
        <f>P408/(SUM($L408:$R408))</f>
        <v>5.9568487768031302E-2</v>
      </c>
      <c r="AA408" s="3">
        <f>Q408/(SUM($L408:$R408))</f>
        <v>4.6250970623816404E-2</v>
      </c>
      <c r="AB408" s="3">
        <f>R408/(SUM($L408:$R408))</f>
        <v>0.11153298991547658</v>
      </c>
      <c r="AC408" s="3">
        <f t="shared" si="18"/>
        <v>0</v>
      </c>
    </row>
    <row r="409" spans="1:29" x14ac:dyDescent="0.35">
      <c r="A409" s="2">
        <v>45169</v>
      </c>
      <c r="B409" s="3">
        <f>STDEV(rets_1M!B374:B409)*SQRT(12)</f>
        <v>0.37204799949705869</v>
      </c>
      <c r="C409" s="3">
        <f>STDEV(rets_1M!C374:C409)*SQRT(12)</f>
        <v>0.13992437781206521</v>
      </c>
      <c r="D409" s="3">
        <f>STDEV(rets_1M!D374:D409)*SQRT(12)</f>
        <v>2.148598593190644E-2</v>
      </c>
      <c r="E409" s="3">
        <f>STDEV(rets_1M!E374:E409)*SQRT(12)</f>
        <v>5.8814553420417311E-2</v>
      </c>
      <c r="F409" s="3">
        <f>STDEV(rets_1M!F374:F409)*SQRT(12)</f>
        <v>0.17745049518536915</v>
      </c>
      <c r="G409" s="3">
        <f>STDEV(rets_1M!G374:G409)*SQRT(12)</f>
        <v>0.22505676655349313</v>
      </c>
      <c r="H409" s="3">
        <f>STDEV(rets_1M!H374:H409)*SQRT(12)</f>
        <v>9.6664445489401465E-2</v>
      </c>
      <c r="I409" s="3">
        <f>STDEV(rets_1M!M374:M409)*SQRT(12)</f>
        <v>0.11001307147732084</v>
      </c>
      <c r="L409">
        <f>1/B409</f>
        <v>2.6878252304859007</v>
      </c>
      <c r="M409">
        <f>1/C409</f>
        <v>7.1467175029580394</v>
      </c>
      <c r="N409">
        <f>1/D409</f>
        <v>46.541964756432776</v>
      </c>
      <c r="O409">
        <f>1/E409</f>
        <v>17.002594457392458</v>
      </c>
      <c r="P409">
        <f>1/F409</f>
        <v>5.635374524908344</v>
      </c>
      <c r="Q409">
        <f>1/G409</f>
        <v>4.4433234126391516</v>
      </c>
      <c r="R409">
        <f>1/H409</f>
        <v>10.345065291970691</v>
      </c>
      <c r="S409">
        <f>1/I409</f>
        <v>9.0898289318842416</v>
      </c>
      <c r="V409" s="3">
        <f>L409/(SUM($L409:$R409))</f>
        <v>2.8653977950676025E-2</v>
      </c>
      <c r="W409" s="3">
        <f>M409/(SUM($L409:$R409))</f>
        <v>7.6188690926325575E-2</v>
      </c>
      <c r="X409" s="3">
        <f>N409/(SUM($L409:$R409))</f>
        <v>0.49616783739725412</v>
      </c>
      <c r="Y409" s="3">
        <f>O409/(SUM($L409:$R409))</f>
        <v>0.18125879657671645</v>
      </c>
      <c r="Z409" s="3">
        <f>P409/(SUM($L409:$R409))</f>
        <v>6.0076784587416693E-2</v>
      </c>
      <c r="AA409" s="3">
        <f>Q409/(SUM($L409:$R409))</f>
        <v>4.73687387295149E-2</v>
      </c>
      <c r="AB409" s="3">
        <f>R409/(SUM($L409:$R409))</f>
        <v>0.11028517383209636</v>
      </c>
      <c r="AC409" s="3">
        <f t="shared" si="18"/>
        <v>0</v>
      </c>
    </row>
    <row r="410" spans="1:29" x14ac:dyDescent="0.35">
      <c r="A410" s="2">
        <v>45199</v>
      </c>
      <c r="B410" s="3">
        <f>STDEV(rets_1M!B375:B410)*SQRT(12)</f>
        <v>0.36477226501931403</v>
      </c>
      <c r="C410" s="3">
        <f>STDEV(rets_1M!C375:C410)*SQRT(12)</f>
        <v>0.14087684777045248</v>
      </c>
      <c r="D410" s="3">
        <f>STDEV(rets_1M!D375:D410)*SQRT(12)</f>
        <v>2.1790514940185638E-2</v>
      </c>
      <c r="E410" s="3">
        <f>STDEV(rets_1M!E375:E410)*SQRT(12)</f>
        <v>5.9568047008133999E-2</v>
      </c>
      <c r="F410" s="3">
        <f>STDEV(rets_1M!F375:F410)*SQRT(12)</f>
        <v>0.17886351391413283</v>
      </c>
      <c r="G410" s="3">
        <f>STDEV(rets_1M!G375:G410)*SQRT(12)</f>
        <v>0.22487589667485067</v>
      </c>
      <c r="H410" s="3">
        <f>STDEV(rets_1M!H375:H410)*SQRT(12)</f>
        <v>9.7132733170478505E-2</v>
      </c>
      <c r="I410" s="3">
        <f>STDEV(rets_1M!M375:M410)*SQRT(12)</f>
        <v>0.11127765191545003</v>
      </c>
      <c r="L410">
        <f>1/B410</f>
        <v>2.741436495855988</v>
      </c>
      <c r="M410">
        <f>1/C410</f>
        <v>7.0983984652284366</v>
      </c>
      <c r="N410">
        <f>1/D410</f>
        <v>45.891526783326249</v>
      </c>
      <c r="O410">
        <f>1/E410</f>
        <v>16.787523684693745</v>
      </c>
      <c r="P410">
        <f>1/F410</f>
        <v>5.5908551616629367</v>
      </c>
      <c r="Q410">
        <f>1/G410</f>
        <v>4.4468972210298983</v>
      </c>
      <c r="R410">
        <f>1/H410</f>
        <v>10.295190584670271</v>
      </c>
      <c r="S410">
        <f>1/I410</f>
        <v>8.9865303840146709</v>
      </c>
      <c r="V410" s="3">
        <f>L410/(SUM($L410:$R410))</f>
        <v>2.9524852048689262E-2</v>
      </c>
      <c r="W410" s="3">
        <f>M410/(SUM($L410:$R410))</f>
        <v>7.6448666524034647E-2</v>
      </c>
      <c r="X410" s="3">
        <f>N410/(SUM($L410:$R410))</f>
        <v>0.49424472921927037</v>
      </c>
      <c r="Y410" s="3">
        <f>O410/(SUM($L410:$R410))</f>
        <v>0.18079906421457623</v>
      </c>
      <c r="Z410" s="3">
        <f>P410/(SUM($L410:$R410))</f>
        <v>6.0212655563340919E-2</v>
      </c>
      <c r="AA410" s="3">
        <f>Q410/(SUM($L410:$R410))</f>
        <v>4.7892403389646954E-2</v>
      </c>
      <c r="AB410" s="3">
        <f>R410/(SUM($L410:$R410))</f>
        <v>0.11087762904044164</v>
      </c>
      <c r="AC410" s="3">
        <f t="shared" si="18"/>
        <v>0</v>
      </c>
    </row>
    <row r="411" spans="1:29" x14ac:dyDescent="0.35">
      <c r="A411" s="2">
        <v>45230</v>
      </c>
      <c r="B411" s="3">
        <f>STDEV(rets_1M!B376:B411)*SQRT(12)</f>
        <v>0.36531885460887886</v>
      </c>
      <c r="C411" s="3">
        <f>STDEV(rets_1M!C376:C411)*SQRT(12)</f>
        <v>0.14659646477306934</v>
      </c>
      <c r="D411" s="3">
        <f>STDEV(rets_1M!D376:D411)*SQRT(12)</f>
        <v>2.2263919474679605E-2</v>
      </c>
      <c r="E411" s="3">
        <f>STDEV(rets_1M!E376:E411)*SQRT(12)</f>
        <v>5.9968142826602434E-2</v>
      </c>
      <c r="F411" s="3">
        <f>STDEV(rets_1M!F376:F411)*SQRT(12)</f>
        <v>0.17887361116419129</v>
      </c>
      <c r="G411" s="3">
        <f>STDEV(rets_1M!G376:G411)*SQRT(12)</f>
        <v>0.22452255774654634</v>
      </c>
      <c r="H411" s="3">
        <f>STDEV(rets_1M!H376:H411)*SQRT(12)</f>
        <v>9.6502048135191476E-2</v>
      </c>
      <c r="I411" s="3">
        <f>STDEV(rets_1M!M376:M411)*SQRT(12)</f>
        <v>0.11127366335334184</v>
      </c>
      <c r="L411">
        <f>1/B411</f>
        <v>2.7373347621781785</v>
      </c>
      <c r="M411">
        <f>1/C411</f>
        <v>6.8214468987911507</v>
      </c>
      <c r="N411">
        <f>1/D411</f>
        <v>44.915721202517098</v>
      </c>
      <c r="O411">
        <f>1/E411</f>
        <v>16.675520582511528</v>
      </c>
      <c r="P411">
        <f>1/F411</f>
        <v>5.5905395630554029</v>
      </c>
      <c r="Q411">
        <f>1/G411</f>
        <v>4.4538954572611633</v>
      </c>
      <c r="R411">
        <f>1/H411</f>
        <v>10.362474365301365</v>
      </c>
      <c r="S411">
        <f>1/I411</f>
        <v>8.9868525027756938</v>
      </c>
      <c r="V411" s="3">
        <f>L411/(SUM($L411:$R411))</f>
        <v>2.9897624106876353E-2</v>
      </c>
      <c r="W411" s="3">
        <f>M411/(SUM($L411:$R411))</f>
        <v>7.4504973985275419E-2</v>
      </c>
      <c r="X411" s="3">
        <f>N411/(SUM($L411:$R411))</f>
        <v>0.49057695374224103</v>
      </c>
      <c r="Y411" s="3">
        <f>O411/(SUM($L411:$R411))</f>
        <v>0.18213280050763384</v>
      </c>
      <c r="Z411" s="3">
        <f>P411/(SUM($L411:$R411))</f>
        <v>6.1060799987009952E-2</v>
      </c>
      <c r="AA411" s="3">
        <f>Q411/(SUM($L411:$R411))</f>
        <v>4.8646184614467236E-2</v>
      </c>
      <c r="AB411" s="3">
        <f>R411/(SUM($L411:$R411))</f>
        <v>0.11318066305649611</v>
      </c>
      <c r="AC411" s="3">
        <f t="shared" si="18"/>
        <v>0</v>
      </c>
    </row>
    <row r="412" spans="1:29" x14ac:dyDescent="0.35">
      <c r="A412" s="2">
        <v>45260</v>
      </c>
      <c r="B412" s="3">
        <f>STDEV(rets_1M!B377:B412)*SQRT(12)</f>
        <v>0.34890094605972355</v>
      </c>
      <c r="C412" s="3">
        <f>STDEV(rets_1M!C377:C412)*SQRT(12)</f>
        <v>0.14318652707020327</v>
      </c>
      <c r="D412" s="3">
        <f>STDEV(rets_1M!D377:D412)*SQRT(12)</f>
        <v>2.5239259617026631E-2</v>
      </c>
      <c r="E412" s="3">
        <f>STDEV(rets_1M!E377:E412)*SQRT(12)</f>
        <v>6.3707550181471645E-2</v>
      </c>
      <c r="F412" s="3">
        <f>STDEV(rets_1M!F377:F412)*SQRT(12)</f>
        <v>0.17477103230979485</v>
      </c>
      <c r="G412" s="3">
        <f>STDEV(rets_1M!G377:G412)*SQRT(12)</f>
        <v>0.22327184912548492</v>
      </c>
      <c r="H412" s="3">
        <f>STDEV(rets_1M!H377:H412)*SQRT(12)</f>
        <v>9.7837071506750223E-2</v>
      </c>
      <c r="I412" s="3">
        <f>STDEV(rets_1M!M377:M412)*SQRT(12)</f>
        <v>0.10916008755194331</v>
      </c>
      <c r="L412">
        <f>1/B412</f>
        <v>2.8661429878405196</v>
      </c>
      <c r="M412">
        <f>1/C412</f>
        <v>6.983897301383025</v>
      </c>
      <c r="N412">
        <f>1/D412</f>
        <v>39.620813572732182</v>
      </c>
      <c r="O412">
        <f>1/E412</f>
        <v>15.696726638388844</v>
      </c>
      <c r="P412">
        <f>1/F412</f>
        <v>5.7217720052567094</v>
      </c>
      <c r="Q412">
        <f>1/G412</f>
        <v>4.4788449771738685</v>
      </c>
      <c r="R412">
        <f>1/H412</f>
        <v>10.221074533399188</v>
      </c>
      <c r="S412">
        <f>1/I412</f>
        <v>9.1608574381561816</v>
      </c>
      <c r="V412" s="3">
        <f>L412/(SUM($L412:$R412))</f>
        <v>3.3487175674293462E-2</v>
      </c>
      <c r="W412" s="3">
        <f>M412/(SUM($L412:$R412))</f>
        <v>8.1597811698447847E-2</v>
      </c>
      <c r="X412" s="3">
        <f>N412/(SUM($L412:$R412))</f>
        <v>0.46291798772683557</v>
      </c>
      <c r="Y412" s="3">
        <f>O412/(SUM($L412:$R412))</f>
        <v>0.18339595919711218</v>
      </c>
      <c r="Z412" s="3">
        <f>P412/(SUM($L412:$R412))</f>
        <v>6.6851509195865466E-2</v>
      </c>
      <c r="AA412" s="3">
        <f>Q412/(SUM($L412:$R412))</f>
        <v>5.2329513637263715E-2</v>
      </c>
      <c r="AB412" s="3">
        <f>R412/(SUM($L412:$R412))</f>
        <v>0.11942004287018176</v>
      </c>
      <c r="AC412" s="3">
        <f t="shared" si="18"/>
        <v>0</v>
      </c>
    </row>
    <row r="413" spans="1:29" x14ac:dyDescent="0.35">
      <c r="A413" s="2">
        <v>45291</v>
      </c>
      <c r="B413" s="3">
        <f>STDEV(rets_1M!B378:B413)*SQRT(12)</f>
        <v>0.35176215354896229</v>
      </c>
      <c r="C413" s="3">
        <f>STDEV(rets_1M!C378:C413)*SQRT(12)</f>
        <v>0.13844739187256794</v>
      </c>
      <c r="D413" s="3">
        <f>STDEV(rets_1M!D378:D413)*SQRT(12)</f>
        <v>2.543708082276671E-2</v>
      </c>
      <c r="E413" s="3">
        <f>STDEV(rets_1M!E378:E413)*SQRT(12)</f>
        <v>6.6232934832987034E-2</v>
      </c>
      <c r="F413" s="3">
        <f>STDEV(rets_1M!F378:F413)*SQRT(12)</f>
        <v>0.17504475968823935</v>
      </c>
      <c r="G413" s="3">
        <f>STDEV(rets_1M!G378:G413)*SQRT(12)</f>
        <v>0.22339704921793813</v>
      </c>
      <c r="H413" s="3">
        <f>STDEV(rets_1M!H378:H413)*SQRT(12)</f>
        <v>0.10213157990493751</v>
      </c>
      <c r="I413" s="3">
        <f>STDEV(rets_1M!M378:M413)*SQRT(12)</f>
        <v>0.11043271674410961</v>
      </c>
      <c r="L413">
        <f>1/B413</f>
        <v>2.8428299915465707</v>
      </c>
      <c r="M413">
        <f>1/C413</f>
        <v>7.222960190686992</v>
      </c>
      <c r="N413">
        <f>1/D413</f>
        <v>39.312687134483589</v>
      </c>
      <c r="O413">
        <f>1/E413</f>
        <v>15.098228736528133</v>
      </c>
      <c r="P413">
        <f>1/F413</f>
        <v>5.7128245471674441</v>
      </c>
      <c r="Q413">
        <f>1/G413</f>
        <v>4.4763348643179075</v>
      </c>
      <c r="R413">
        <f>1/H413</f>
        <v>9.7912908126045295</v>
      </c>
      <c r="S413">
        <f>1/I413</f>
        <v>9.055287504310531</v>
      </c>
      <c r="V413" s="3">
        <f>L413/(SUM($L413:$R413))</f>
        <v>3.366002499789908E-2</v>
      </c>
      <c r="W413" s="3">
        <f>M413/(SUM($L413:$R413))</f>
        <v>8.5522180819925839E-2</v>
      </c>
      <c r="X413" s="3">
        <f>N413/(SUM($L413:$R413))</f>
        <v>0.46547490902240457</v>
      </c>
      <c r="Y413" s="3">
        <f>O413/(SUM($L413:$R413))</f>
        <v>0.17876790318335498</v>
      </c>
      <c r="Z413" s="3">
        <f>P413/(SUM($L413:$R413))</f>
        <v>6.764168720538051E-2</v>
      </c>
      <c r="AA413" s="3">
        <f>Q413/(SUM($L413:$R413))</f>
        <v>5.3001250120461044E-2</v>
      </c>
      <c r="AB413" s="3">
        <f>R413/(SUM($L413:$R413))</f>
        <v>0.11593204465057404</v>
      </c>
      <c r="AC413" s="3">
        <f t="shared" si="18"/>
        <v>0</v>
      </c>
    </row>
    <row r="414" spans="1:29" x14ac:dyDescent="0.35">
      <c r="A414" s="2">
        <v>45322</v>
      </c>
      <c r="B414" s="3">
        <f>STDEV(rets_1M!B379:B414)*SQRT(12)</f>
        <v>0.35705285928614688</v>
      </c>
      <c r="C414" s="3">
        <f>STDEV(rets_1M!C379:C414)*SQRT(12)</f>
        <v>0.13776450934150092</v>
      </c>
      <c r="D414" s="3">
        <f>STDEV(rets_1M!D379:D414)*SQRT(12)</f>
        <v>2.5522663852530054E-2</v>
      </c>
      <c r="E414" s="3">
        <f>STDEV(rets_1M!E379:E414)*SQRT(12)</f>
        <v>6.6224113219324574E-2</v>
      </c>
      <c r="F414" s="3">
        <f>STDEV(rets_1M!F379:F414)*SQRT(12)</f>
        <v>0.17470317441924008</v>
      </c>
      <c r="G414" s="3">
        <f>STDEV(rets_1M!G379:G414)*SQRT(12)</f>
        <v>0.22338539943920563</v>
      </c>
      <c r="H414" s="3">
        <f>STDEV(rets_1M!H379:H414)*SQRT(12)</f>
        <v>0.103512775495024</v>
      </c>
      <c r="I414" s="3">
        <f>STDEV(rets_1M!M379:M414)*SQRT(12)</f>
        <v>0.11027490888023223</v>
      </c>
      <c r="L414">
        <f>1/B414</f>
        <v>2.8007057610441559</v>
      </c>
      <c r="M414">
        <f>1/C414</f>
        <v>7.2587635580447323</v>
      </c>
      <c r="N414">
        <f>1/D414</f>
        <v>39.180863164519181</v>
      </c>
      <c r="O414">
        <f>1/E414</f>
        <v>15.100239948674682</v>
      </c>
      <c r="P414">
        <f>1/F414</f>
        <v>5.7239944455747098</v>
      </c>
      <c r="Q414">
        <f>1/G414</f>
        <v>4.4765683097930049</v>
      </c>
      <c r="R414">
        <f>1/H414</f>
        <v>9.660643289852386</v>
      </c>
      <c r="S414">
        <f>1/I414</f>
        <v>9.0682459877258541</v>
      </c>
      <c r="V414" s="3">
        <f>L414/(SUM($L414:$R414))</f>
        <v>3.3261836171221158E-2</v>
      </c>
      <c r="W414" s="3">
        <f>M414/(SUM($L414:$R414))</f>
        <v>8.6206772461274533E-2</v>
      </c>
      <c r="X414" s="3">
        <f>N414/(SUM($L414:$R414))</f>
        <v>0.4653210879030017</v>
      </c>
      <c r="Y414" s="3">
        <f>O414/(SUM($L414:$R414))</f>
        <v>0.17933397870817164</v>
      </c>
      <c r="Z414" s="3">
        <f>P414/(SUM($L414:$R414))</f>
        <v>6.7979495790626968E-2</v>
      </c>
      <c r="AA414" s="3">
        <f>Q414/(SUM($L414:$R414))</f>
        <v>5.3164771466068982E-2</v>
      </c>
      <c r="AB414" s="3">
        <f>R414/(SUM($L414:$R414))</f>
        <v>0.114732057499635</v>
      </c>
      <c r="AC414" s="3">
        <f t="shared" si="18"/>
        <v>0</v>
      </c>
    </row>
    <row r="415" spans="1:29" x14ac:dyDescent="0.35">
      <c r="A415" s="2">
        <v>45351</v>
      </c>
      <c r="B415" s="3">
        <f>STDEV(rets_1M!B380:B415)*SQRT(12)</f>
        <v>0.34821406032737034</v>
      </c>
      <c r="C415" s="3">
        <f>STDEV(rets_1M!C380:C415)*SQRT(12)</f>
        <v>0.13204518478948629</v>
      </c>
      <c r="D415" s="3">
        <f>STDEV(rets_1M!D380:D415)*SQRT(12)</f>
        <v>2.5028498598877416E-2</v>
      </c>
      <c r="E415" s="3">
        <f>STDEV(rets_1M!E380:E415)*SQRT(12)</f>
        <v>6.5983533384592022E-2</v>
      </c>
      <c r="F415" s="3">
        <f>STDEV(rets_1M!F380:F415)*SQRT(12)</f>
        <v>0.17587003842319252</v>
      </c>
      <c r="G415" s="3">
        <f>STDEV(rets_1M!G380:G415)*SQRT(12)</f>
        <v>0.2245359635078453</v>
      </c>
      <c r="H415" s="3">
        <f>STDEV(rets_1M!H380:H415)*SQRT(12)</f>
        <v>0.10391292805938125</v>
      </c>
      <c r="I415" s="3">
        <f>STDEV(rets_1M!M380:M415)*SQRT(12)</f>
        <v>0.11089203406026268</v>
      </c>
      <c r="L415">
        <f>1/B415</f>
        <v>2.8717967306083474</v>
      </c>
      <c r="M415">
        <f>1/C415</f>
        <v>7.5731652130613858</v>
      </c>
      <c r="N415">
        <f>1/D415</f>
        <v>39.954454161499413</v>
      </c>
      <c r="O415">
        <f>1/E415</f>
        <v>15.155296309632192</v>
      </c>
      <c r="P415">
        <f>1/F415</f>
        <v>5.6860168392851556</v>
      </c>
      <c r="Q415">
        <f>1/G415</f>
        <v>4.4536295405749557</v>
      </c>
      <c r="R415">
        <f>1/H415</f>
        <v>9.6234416513462886</v>
      </c>
      <c r="S415">
        <f>1/I415</f>
        <v>9.0177802984167865</v>
      </c>
      <c r="V415" s="3">
        <f>L415/(SUM($L415:$R415))</f>
        <v>3.3659994931839889E-2</v>
      </c>
      <c r="W415" s="3">
        <f>M415/(SUM($L415:$R415))</f>
        <v>8.8764187232580671E-2</v>
      </c>
      <c r="X415" s="3">
        <f>N415/(SUM($L415:$R415))</f>
        <v>0.46830150276534699</v>
      </c>
      <c r="Y415" s="3">
        <f>O415/(SUM($L415:$R415))</f>
        <v>0.17763346254130197</v>
      </c>
      <c r="Z415" s="3">
        <f>P415/(SUM($L415:$R415))</f>
        <v>6.6645140985361867E-2</v>
      </c>
      <c r="AA415" s="3">
        <f>Q415/(SUM($L415:$R415))</f>
        <v>5.2200473023133985E-2</v>
      </c>
      <c r="AB415" s="3">
        <f>R415/(SUM($L415:$R415))</f>
        <v>0.11279523852043465</v>
      </c>
      <c r="AC415" s="3">
        <f t="shared" si="18"/>
        <v>0</v>
      </c>
    </row>
    <row r="416" spans="1:29" x14ac:dyDescent="0.35">
      <c r="A416" s="2">
        <v>45382</v>
      </c>
      <c r="B416" s="3">
        <f>STDEV(rets_1M!B381:B416)*SQRT(12)</f>
        <v>0.34479731198082081</v>
      </c>
      <c r="C416" s="3">
        <f>STDEV(rets_1M!C381:C416)*SQRT(12)</f>
        <v>0.13892864470055472</v>
      </c>
      <c r="D416" s="3">
        <f>STDEV(rets_1M!D381:D416)*SQRT(12)</f>
        <v>2.4842417823124907E-2</v>
      </c>
      <c r="E416" s="3">
        <f>STDEV(rets_1M!E381:E416)*SQRT(12)</f>
        <v>6.5980223769345994E-2</v>
      </c>
      <c r="F416" s="3">
        <f>STDEV(rets_1M!F381:F416)*SQRT(12)</f>
        <v>0.17496389173920712</v>
      </c>
      <c r="G416" s="3">
        <f>STDEV(rets_1M!G381:G416)*SQRT(12)</f>
        <v>0.22451864216595216</v>
      </c>
      <c r="H416" s="3">
        <f>STDEV(rets_1M!H381:H416)*SQRT(12)</f>
        <v>0.10289913726454135</v>
      </c>
      <c r="I416" s="3">
        <f>STDEV(rets_1M!M381:M416)*SQRT(12)</f>
        <v>0.11080498145677527</v>
      </c>
      <c r="L416">
        <f>1/B416</f>
        <v>2.9002546285964796</v>
      </c>
      <c r="M416">
        <f>1/C416</f>
        <v>7.1979396484820617</v>
      </c>
      <c r="N416">
        <f>1/D416</f>
        <v>40.253730821205984</v>
      </c>
      <c r="O416">
        <f>1/E416</f>
        <v>15.156056510141662</v>
      </c>
      <c r="P416">
        <f>1/F416</f>
        <v>5.7154650028621479</v>
      </c>
      <c r="Q416">
        <f>1/G416</f>
        <v>4.4539731327114191</v>
      </c>
      <c r="R416">
        <f>1/H416</f>
        <v>9.7182544633889378</v>
      </c>
      <c r="S416">
        <f>1/I416</f>
        <v>9.0248650092513873</v>
      </c>
      <c r="V416" s="3">
        <f>L416/(SUM($L416:$R416))</f>
        <v>3.3962547348159941E-2</v>
      </c>
      <c r="W416" s="3">
        <f>M416/(SUM($L416:$R416))</f>
        <v>8.4289277124288728E-2</v>
      </c>
      <c r="X416" s="3">
        <f>N416/(SUM($L416:$R416))</f>
        <v>0.47137903874905063</v>
      </c>
      <c r="Y416" s="3">
        <f>O416/(SUM($L416:$R416))</f>
        <v>0.1774803776750358</v>
      </c>
      <c r="Z416" s="3">
        <f>P416/(SUM($L416:$R416))</f>
        <v>6.6929209891613314E-2</v>
      </c>
      <c r="AA416" s="3">
        <f>Q416/(SUM($L416:$R416))</f>
        <v>5.2156894058763073E-2</v>
      </c>
      <c r="AB416" s="3">
        <f>R416/(SUM($L416:$R416))</f>
        <v>0.11380265515308834</v>
      </c>
      <c r="AC416" s="3">
        <f t="shared" si="18"/>
        <v>0</v>
      </c>
    </row>
    <row r="417" spans="1:29" x14ac:dyDescent="0.35">
      <c r="A417" s="2">
        <v>45412</v>
      </c>
      <c r="B417" s="3">
        <f>STDEV(rets_1M!B382:B417)*SQRT(12)</f>
        <v>0.34684817432177956</v>
      </c>
      <c r="C417" s="3">
        <f>STDEV(rets_1M!C382:C417)*SQRT(12)</f>
        <v>0.1388348850518723</v>
      </c>
      <c r="D417" s="3">
        <f>STDEV(rets_1M!D382:D417)*SQRT(12)</f>
        <v>2.529664885856861E-2</v>
      </c>
      <c r="E417" s="3">
        <f>STDEV(rets_1M!E382:E417)*SQRT(12)</f>
        <v>6.7124886015864346E-2</v>
      </c>
      <c r="F417" s="3">
        <f>STDEV(rets_1M!F382:F417)*SQRT(12)</f>
        <v>0.1755435334385187</v>
      </c>
      <c r="G417" s="3">
        <f>STDEV(rets_1M!G382:G417)*SQRT(12)</f>
        <v>0.22506932242061628</v>
      </c>
      <c r="H417" s="3">
        <f>STDEV(rets_1M!H382:H417)*SQRT(12)</f>
        <v>0.10371070192249485</v>
      </c>
      <c r="I417" s="3">
        <f>STDEV(rets_1M!M382:M417)*SQRT(12)</f>
        <v>0.11154449508592602</v>
      </c>
      <c r="L417">
        <f>1/B417</f>
        <v>2.8831058487056516</v>
      </c>
      <c r="M417">
        <f>1/C417</f>
        <v>7.202800647880208</v>
      </c>
      <c r="N417">
        <f>1/D417</f>
        <v>39.53092781541595</v>
      </c>
      <c r="O417">
        <f>1/E417</f>
        <v>14.897604440827791</v>
      </c>
      <c r="P417">
        <f>1/F417</f>
        <v>5.6965926366648754</v>
      </c>
      <c r="Q417">
        <f>1/G417</f>
        <v>4.443075534439874</v>
      </c>
      <c r="R417">
        <f>1/H417</f>
        <v>9.6422064595351085</v>
      </c>
      <c r="S417">
        <f>1/I417</f>
        <v>8.9650322880539317</v>
      </c>
      <c r="V417" s="3">
        <f>L417/(SUM($L417:$R417))</f>
        <v>3.420203960273107E-2</v>
      </c>
      <c r="W417" s="3">
        <f>M417/(SUM($L417:$R417))</f>
        <v>8.5446211806608857E-2</v>
      </c>
      <c r="X417" s="3">
        <f>N417/(SUM($L417:$R417))</f>
        <v>0.46895203631963323</v>
      </c>
      <c r="Y417" s="3">
        <f>O417/(SUM($L417:$R417))</f>
        <v>0.17672901510007458</v>
      </c>
      <c r="Z417" s="3">
        <f>P417/(SUM($L417:$R417))</f>
        <v>6.7578194205845071E-2</v>
      </c>
      <c r="AA417" s="3">
        <f>Q417/(SUM($L417:$R417))</f>
        <v>5.2707827378263059E-2</v>
      </c>
      <c r="AB417" s="3">
        <f>R417/(SUM($L417:$R417))</f>
        <v>0.11438467558684423</v>
      </c>
      <c r="AC417" s="3">
        <f t="shared" si="18"/>
        <v>0</v>
      </c>
    </row>
    <row r="418" spans="1:29" x14ac:dyDescent="0.35">
      <c r="A418" s="2">
        <v>45443</v>
      </c>
      <c r="B418" s="3">
        <f>STDEV(rets_1M!B383:B418)*SQRT(12)</f>
        <v>0.35028680666610218</v>
      </c>
      <c r="C418" s="3">
        <f>STDEV(rets_1M!C383:C418)*SQRT(12)</f>
        <v>0.13223109848495698</v>
      </c>
      <c r="D418" s="3">
        <f>STDEV(rets_1M!D383:D418)*SQRT(12)</f>
        <v>2.5978640742386226E-2</v>
      </c>
      <c r="E418" s="3">
        <f>STDEV(rets_1M!E383:E418)*SQRT(12)</f>
        <v>6.7427638106536264E-2</v>
      </c>
      <c r="F418" s="3">
        <f>STDEV(rets_1M!F383:F418)*SQRT(12)</f>
        <v>0.17706389867904435</v>
      </c>
      <c r="G418" s="3">
        <f>STDEV(rets_1M!G383:G418)*SQRT(12)</f>
        <v>0.2267309118304468</v>
      </c>
      <c r="H418" s="3">
        <f>STDEV(rets_1M!H383:H418)*SQRT(12)</f>
        <v>0.10377445979725544</v>
      </c>
      <c r="I418" s="3">
        <f>STDEV(rets_1M!M383:M418)*SQRT(12)</f>
        <v>0.11234092918431576</v>
      </c>
      <c r="L418">
        <f>1/B418</f>
        <v>2.8548034952204544</v>
      </c>
      <c r="M418">
        <f>1/C418</f>
        <v>7.5625175277036893</v>
      </c>
      <c r="N418">
        <f>1/D418</f>
        <v>38.493160974677949</v>
      </c>
      <c r="O418">
        <f>1/E418</f>
        <v>14.830713755982245</v>
      </c>
      <c r="P418">
        <f>1/F418</f>
        <v>5.6476786485575721</v>
      </c>
      <c r="Q418">
        <f>1/G418</f>
        <v>4.4105146136748079</v>
      </c>
      <c r="R418">
        <f>1/H418</f>
        <v>9.6362823950488767</v>
      </c>
      <c r="S418">
        <f>1/I418</f>
        <v>8.9014752438028868</v>
      </c>
      <c r="V418" s="3">
        <f>L418/(SUM($L418:$R418))</f>
        <v>3.4215623209435587E-2</v>
      </c>
      <c r="W418" s="3">
        <f>M418/(SUM($L418:$R418))</f>
        <v>9.0638900602396821E-2</v>
      </c>
      <c r="X418" s="3">
        <f>N418/(SUM($L418:$R418))</f>
        <v>0.46135136595383219</v>
      </c>
      <c r="Y418" s="3">
        <f>O418/(SUM($L418:$R418))</f>
        <v>0.17775027761148793</v>
      </c>
      <c r="Z418" s="3">
        <f>P418/(SUM($L418:$R418))</f>
        <v>6.7689017815251745E-2</v>
      </c>
      <c r="AA418" s="3">
        <f>Q418/(SUM($L418:$R418))</f>
        <v>5.2861258728966597E-2</v>
      </c>
      <c r="AB418" s="3">
        <f>R418/(SUM($L418:$R418))</f>
        <v>0.1154935560786291</v>
      </c>
      <c r="AC418" s="3">
        <f t="shared" si="18"/>
        <v>0</v>
      </c>
    </row>
    <row r="419" spans="1:29" x14ac:dyDescent="0.35">
      <c r="A419" s="2">
        <v>45473</v>
      </c>
      <c r="B419" s="3">
        <f>STDEV(rets_1M!B384:B419)*SQRT(12)</f>
        <v>0.35067750938338316</v>
      </c>
      <c r="C419" s="3">
        <f>STDEV(rets_1M!C384:C419)*SQRT(12)</f>
        <v>0.12491970488121068</v>
      </c>
      <c r="D419" s="3">
        <f>STDEV(rets_1M!D384:D419)*SQRT(12)</f>
        <v>2.6013178887237021E-2</v>
      </c>
      <c r="E419" s="3">
        <f>STDEV(rets_1M!E384:E419)*SQRT(12)</f>
        <v>6.7816063147823305E-2</v>
      </c>
      <c r="F419" s="3">
        <f>STDEV(rets_1M!F384:F419)*SQRT(12)</f>
        <v>0.17736583520376575</v>
      </c>
      <c r="G419" s="3">
        <f>STDEV(rets_1M!G384:G419)*SQRT(12)</f>
        <v>0.226261782919006</v>
      </c>
      <c r="H419" s="3">
        <f>STDEV(rets_1M!H384:H419)*SQRT(12)</f>
        <v>0.1041197581588951</v>
      </c>
      <c r="I419" s="3">
        <f>STDEV(rets_1M!M384:M419)*SQRT(12)</f>
        <v>0.11236284227017831</v>
      </c>
      <c r="L419">
        <f>1/B419</f>
        <v>2.8516228535966239</v>
      </c>
      <c r="M419">
        <f>1/C419</f>
        <v>8.0051421907450493</v>
      </c>
      <c r="N419">
        <f>1/D419</f>
        <v>38.442052943042462</v>
      </c>
      <c r="O419">
        <f>1/E419</f>
        <v>14.745768975415627</v>
      </c>
      <c r="P419">
        <f>1/F419</f>
        <v>5.6380643930165899</v>
      </c>
      <c r="Q419">
        <f>1/G419</f>
        <v>4.4196593304401119</v>
      </c>
      <c r="R419">
        <f>1/H419</f>
        <v>9.6043250357335612</v>
      </c>
      <c r="S419">
        <f>1/I419</f>
        <v>8.8997392714175341</v>
      </c>
      <c r="V419" s="3">
        <f>L419/(SUM($L419:$R419))</f>
        <v>3.4066867327789317E-2</v>
      </c>
      <c r="W419" s="3">
        <f>M419/(SUM($L419:$R419))</f>
        <v>9.563330459644874E-2</v>
      </c>
      <c r="X419" s="3">
        <f>N419/(SUM($L419:$R419))</f>
        <v>0.45924737760000073</v>
      </c>
      <c r="Y419" s="3">
        <f>O419/(SUM($L419:$R419))</f>
        <v>0.17616009589000675</v>
      </c>
      <c r="Z419" s="3">
        <f>P419/(SUM($L419:$R419))</f>
        <v>6.7355047116479091E-2</v>
      </c>
      <c r="AA419" s="3">
        <f>Q419/(SUM($L419:$R419))</f>
        <v>5.2799390303044424E-2</v>
      </c>
      <c r="AB419" s="3">
        <f>R419/(SUM($L419:$R419))</f>
        <v>0.11473791716623097</v>
      </c>
      <c r="AC419" s="3">
        <f t="shared" si="18"/>
        <v>0</v>
      </c>
    </row>
    <row r="420" spans="1:29" x14ac:dyDescent="0.35">
      <c r="A420" s="2">
        <v>45504</v>
      </c>
      <c r="B420" s="3">
        <f>STDEV(rets_1M!B385:B420)*SQRT(12)</f>
        <v>0.35391297286171436</v>
      </c>
      <c r="C420" s="3">
        <f>STDEV(rets_1M!C385:C420)*SQRT(12)</f>
        <v>0.12578533432002797</v>
      </c>
      <c r="D420" s="3">
        <f>STDEV(rets_1M!D385:D420)*SQRT(12)</f>
        <v>2.5876351124105156E-2</v>
      </c>
      <c r="E420" s="3">
        <f>STDEV(rets_1M!E385:E420)*SQRT(12)</f>
        <v>6.7957389809244914E-2</v>
      </c>
      <c r="F420" s="3">
        <f>STDEV(rets_1M!F385:F420)*SQRT(12)</f>
        <v>0.17707046542527966</v>
      </c>
      <c r="G420" s="3">
        <f>STDEV(rets_1M!G385:G420)*SQRT(12)</f>
        <v>0.2265722266153149</v>
      </c>
      <c r="H420" s="3">
        <f>STDEV(rets_1M!H385:H420)*SQRT(12)</f>
        <v>0.1123952882103906</v>
      </c>
      <c r="I420" s="3">
        <f>STDEV(rets_1M!M385:M420)*SQRT(12)</f>
        <v>0.1123104027087472</v>
      </c>
      <c r="L420">
        <f>1/B420</f>
        <v>2.8255533893377045</v>
      </c>
      <c r="M420">
        <f>1/C420</f>
        <v>7.9500524079839137</v>
      </c>
      <c r="N420">
        <f>1/D420</f>
        <v>38.645325038445954</v>
      </c>
      <c r="O420">
        <f>1/E420</f>
        <v>14.715103137524569</v>
      </c>
      <c r="P420">
        <f>1/F420</f>
        <v>5.6474692015873247</v>
      </c>
      <c r="Q420">
        <f>1/G420</f>
        <v>4.41360362185012</v>
      </c>
      <c r="R420">
        <f>1/H420</f>
        <v>8.8971701209406486</v>
      </c>
      <c r="S420">
        <f>1/I420</f>
        <v>8.9038947050460155</v>
      </c>
      <c r="V420" s="3">
        <f>L420/(SUM($L420:$R420))</f>
        <v>3.4004187702809684E-2</v>
      </c>
      <c r="W420" s="3">
        <f>M420/(SUM($L420:$R420))</f>
        <v>9.5675089824306697E-2</v>
      </c>
      <c r="X420" s="3">
        <f>N420/(SUM($L420:$R420))</f>
        <v>0.46507805918734602</v>
      </c>
      <c r="Y420" s="3">
        <f>O420/(SUM($L420:$R420))</f>
        <v>0.17708924950516491</v>
      </c>
      <c r="Z420" s="3">
        <f>P420/(SUM($L420:$R420))</f>
        <v>6.7964598899907802E-2</v>
      </c>
      <c r="AA420" s="3">
        <f>Q420/(SUM($L420:$R420))</f>
        <v>5.3115615004666522E-2</v>
      </c>
      <c r="AB420" s="3">
        <f>R420/(SUM($L420:$R420))</f>
        <v>0.10707319987579843</v>
      </c>
      <c r="AC420" s="3">
        <f t="shared" si="18"/>
        <v>0</v>
      </c>
    </row>
    <row r="421" spans="1:29" x14ac:dyDescent="0.35">
      <c r="A421" s="2">
        <v>45535</v>
      </c>
      <c r="B421" s="3">
        <f>STDEV(rets_1M!B386:B421)*SQRT(12)</f>
        <v>0.35642029035197575</v>
      </c>
      <c r="C421" s="3">
        <f>STDEV(rets_1M!C386:C421)*SQRT(12)</f>
        <v>0.12610826214739101</v>
      </c>
      <c r="D421" s="3">
        <f>STDEV(rets_1M!D386:D421)*SQRT(12)</f>
        <v>2.7087476691065555E-2</v>
      </c>
      <c r="E421" s="3">
        <f>STDEV(rets_1M!E386:E421)*SQRT(12)</f>
        <v>6.8595263137609497E-2</v>
      </c>
      <c r="F421" s="3">
        <f>STDEV(rets_1M!F386:F421)*SQRT(12)</f>
        <v>0.17666454676570603</v>
      </c>
      <c r="G421" s="3">
        <f>STDEV(rets_1M!G386:G421)*SQRT(12)</f>
        <v>0.22561543548976912</v>
      </c>
      <c r="H421" s="3">
        <f>STDEV(rets_1M!H386:H421)*SQRT(12)</f>
        <v>0.11458446350539671</v>
      </c>
      <c r="I421" s="3">
        <f>STDEV(rets_1M!M386:M421)*SQRT(12)</f>
        <v>0.11231206004130155</v>
      </c>
      <c r="L421">
        <f>1/B421</f>
        <v>2.8056764080756174</v>
      </c>
      <c r="M421">
        <f>1/C421</f>
        <v>7.9296945574528204</v>
      </c>
      <c r="N421">
        <f>1/D421</f>
        <v>36.917429091128177</v>
      </c>
      <c r="O421">
        <f>1/E421</f>
        <v>14.578266111376994</v>
      </c>
      <c r="P421">
        <f>1/F421</f>
        <v>5.6604452806606878</v>
      </c>
      <c r="Q421">
        <f>1/G421</f>
        <v>4.4323208553048961</v>
      </c>
      <c r="R421">
        <f>1/H421</f>
        <v>8.7271866482396359</v>
      </c>
      <c r="S421">
        <f>1/I421</f>
        <v>8.9037633147523145</v>
      </c>
      <c r="V421" s="3">
        <f>L421/(SUM($L421:$R421))</f>
        <v>3.4616176876553849E-2</v>
      </c>
      <c r="W421" s="3">
        <f>M421/(SUM($L421:$R421))</f>
        <v>9.783584043681888E-2</v>
      </c>
      <c r="X421" s="3">
        <f>N421/(SUM($L421:$R421))</f>
        <v>0.45548383682730287</v>
      </c>
      <c r="Y421" s="3">
        <f>O421/(SUM($L421:$R421))</f>
        <v>0.17986530335871007</v>
      </c>
      <c r="Z421" s="3">
        <f>P421/(SUM($L421:$R421))</f>
        <v>6.9838052054548946E-2</v>
      </c>
      <c r="AA421" s="3">
        <f>Q421/(SUM($L421:$R421))</f>
        <v>5.4685566111349483E-2</v>
      </c>
      <c r="AB421" s="3">
        <f>R421/(SUM($L421:$R421))</f>
        <v>0.10767522433471603</v>
      </c>
      <c r="AC421" s="3">
        <f t="shared" si="18"/>
        <v>0</v>
      </c>
    </row>
    <row r="422" spans="1:29" x14ac:dyDescent="0.35">
      <c r="A422" s="2">
        <v>45565</v>
      </c>
      <c r="B422" s="3">
        <f>STDEV(rets_1M!B387:B422)*SQRT(12)</f>
        <v>0.35433736933658599</v>
      </c>
      <c r="C422" s="3">
        <f>STDEV(rets_1M!C387:C422)*SQRT(12)</f>
        <v>0.12657094168415875</v>
      </c>
      <c r="D422" s="3">
        <f>STDEV(rets_1M!D387:D422)*SQRT(12)</f>
        <v>2.7001989644010221E-2</v>
      </c>
      <c r="E422" s="3">
        <f>STDEV(rets_1M!E387:E422)*SQRT(12)</f>
        <v>6.8673507373927023E-2</v>
      </c>
      <c r="F422" s="3">
        <f>STDEV(rets_1M!F387:F422)*SQRT(12)</f>
        <v>0.17393661381676268</v>
      </c>
      <c r="G422" s="3">
        <f>STDEV(rets_1M!G387:G422)*SQRT(12)</f>
        <v>0.22258886716026996</v>
      </c>
      <c r="H422" s="3">
        <f>STDEV(rets_1M!H387:H422)*SQRT(12)</f>
        <v>0.11536123538607042</v>
      </c>
      <c r="I422" s="3">
        <f>STDEV(rets_1M!M387:M422)*SQRT(12)</f>
        <v>0.11096143097402461</v>
      </c>
      <c r="L422">
        <f>1/B422</f>
        <v>2.8221691713529018</v>
      </c>
      <c r="M422">
        <f>1/C422</f>
        <v>7.900707592864161</v>
      </c>
      <c r="N422">
        <f>1/D422</f>
        <v>37.034307959666492</v>
      </c>
      <c r="O422">
        <f>1/E422</f>
        <v>14.561656135531322</v>
      </c>
      <c r="P422">
        <f>1/F422</f>
        <v>5.7492208112862988</v>
      </c>
      <c r="Q422">
        <f>1/G422</f>
        <v>4.4925876696248839</v>
      </c>
      <c r="R422">
        <f>1/H422</f>
        <v>8.6684231202394653</v>
      </c>
      <c r="S422">
        <f>1/I422</f>
        <v>9.0121404457562715</v>
      </c>
      <c r="V422" s="3">
        <f>L422/(SUM($L422:$R422))</f>
        <v>3.4743338633135168E-2</v>
      </c>
      <c r="W422" s="3">
        <f>M422/(SUM($L422:$R422))</f>
        <v>9.7264530463520155E-2</v>
      </c>
      <c r="X422" s="3">
        <f>N422/(SUM($L422:$R422))</f>
        <v>0.45592429948828517</v>
      </c>
      <c r="Y422" s="3">
        <f>O422/(SUM($L422:$R422))</f>
        <v>0.17926655684269455</v>
      </c>
      <c r="Z422" s="3">
        <f>P422/(SUM($L422:$R422))</f>
        <v>7.0777870990431258E-2</v>
      </c>
      <c r="AA422" s="3">
        <f>Q422/(SUM($L422:$R422))</f>
        <v>5.5307632274219448E-2</v>
      </c>
      <c r="AB422" s="3">
        <f>R422/(SUM($L422:$R422))</f>
        <v>0.10671577130771433</v>
      </c>
      <c r="AC422" s="3">
        <f t="shared" si="18"/>
        <v>0</v>
      </c>
    </row>
    <row r="423" spans="1:29" x14ac:dyDescent="0.35">
      <c r="A423" s="2">
        <v>45596</v>
      </c>
      <c r="B423" s="3">
        <f>STDEV(rets_1M!B388:B423)*SQRT(12)</f>
        <v>0.35350782465468439</v>
      </c>
      <c r="C423" s="3">
        <f>STDEV(rets_1M!C388:C423)*SQRT(12)</f>
        <v>0.12736156642512975</v>
      </c>
      <c r="D423" s="3">
        <f>STDEV(rets_1M!D388:D423)*SQRT(12)</f>
        <v>2.7072765721937814E-2</v>
      </c>
      <c r="E423" s="3">
        <f>STDEV(rets_1M!E388:E423)*SQRT(12)</f>
        <v>7.0662705108417406E-2</v>
      </c>
      <c r="F423" s="3">
        <f>STDEV(rets_1M!F388:F423)*SQRT(12)</f>
        <v>0.17028318471817455</v>
      </c>
      <c r="G423" s="3">
        <f>STDEV(rets_1M!G388:G423)*SQRT(12)</f>
        <v>0.21883631375361823</v>
      </c>
      <c r="H423" s="3">
        <f>STDEV(rets_1M!H388:H423)*SQRT(12)</f>
        <v>0.11959419764246039</v>
      </c>
      <c r="I423" s="3">
        <f>STDEV(rets_1M!M388:M423)*SQRT(12)</f>
        <v>0.1100944577260254</v>
      </c>
      <c r="L423">
        <f>1/B423</f>
        <v>2.828791699241243</v>
      </c>
      <c r="M423">
        <f>1/C423</f>
        <v>7.8516622248663683</v>
      </c>
      <c r="N423">
        <f>1/D423</f>
        <v>36.937489515142971</v>
      </c>
      <c r="O423">
        <f>1/E423</f>
        <v>14.151736739567292</v>
      </c>
      <c r="P423">
        <f>1/F423</f>
        <v>5.8725704575882807</v>
      </c>
      <c r="Q423">
        <f>1/G423</f>
        <v>4.5696255015786473</v>
      </c>
      <c r="R423">
        <f>1/H423</f>
        <v>8.3616096743222172</v>
      </c>
      <c r="S423">
        <f>1/I423</f>
        <v>9.0831093649467913</v>
      </c>
      <c r="V423" s="3">
        <f>L423/(SUM($L423:$R423))</f>
        <v>3.5108220411746979E-2</v>
      </c>
      <c r="W423" s="3">
        <f>M423/(SUM($L423:$R423))</f>
        <v>9.7447220331965387E-2</v>
      </c>
      <c r="X423" s="3">
        <f>N423/(SUM($L423:$R423))</f>
        <v>0.45843231359243292</v>
      </c>
      <c r="Y423" s="3">
        <f>O423/(SUM($L423:$R423))</f>
        <v>0.17563763807529992</v>
      </c>
      <c r="Z423" s="3">
        <f>P423/(SUM($L423:$R423))</f>
        <v>7.2884651798089242E-2</v>
      </c>
      <c r="AA423" s="3">
        <f>Q423/(SUM($L423:$R423))</f>
        <v>5.6713762046033636E-2</v>
      </c>
      <c r="AB423" s="3">
        <f>R423/(SUM($L423:$R423))</f>
        <v>0.10377619374443202</v>
      </c>
      <c r="AC423" s="3">
        <f t="shared" si="18"/>
        <v>0</v>
      </c>
    </row>
    <row r="424" spans="1:29" x14ac:dyDescent="0.35">
      <c r="A424" s="2">
        <v>45626</v>
      </c>
      <c r="B424" s="3">
        <f>STDEV(rets_1M!B389:B424)*SQRT(12)</f>
        <v>0.33875603606070681</v>
      </c>
      <c r="C424" s="3">
        <f>STDEV(rets_1M!C389:C424)*SQRT(12)</f>
        <v>0.12949090026147225</v>
      </c>
      <c r="D424" s="3">
        <f>STDEV(rets_1M!D389:D424)*SQRT(12)</f>
        <v>2.7389084178693041E-2</v>
      </c>
      <c r="E424" s="3">
        <f>STDEV(rets_1M!E389:E424)*SQRT(12)</f>
        <v>7.0302263364567172E-2</v>
      </c>
      <c r="F424" s="3">
        <f>STDEV(rets_1M!F389:F424)*SQRT(12)</f>
        <v>0.17250282602892894</v>
      </c>
      <c r="G424" s="3">
        <f>STDEV(rets_1M!G389:G424)*SQRT(12)</f>
        <v>0.22010638907167521</v>
      </c>
      <c r="H424" s="3">
        <f>STDEV(rets_1M!H389:H424)*SQRT(12)</f>
        <v>0.11992101665238233</v>
      </c>
      <c r="I424" s="3">
        <f>STDEV(rets_1M!M389:M424)*SQRT(12)</f>
        <v>0.11139024603716349</v>
      </c>
      <c r="L424">
        <f>1/B424</f>
        <v>2.9519769201124872</v>
      </c>
      <c r="M424">
        <f>1/C424</f>
        <v>7.7225503721170163</v>
      </c>
      <c r="N424">
        <f>1/D424</f>
        <v>36.510895854558591</v>
      </c>
      <c r="O424">
        <f>1/E424</f>
        <v>14.224293104395368</v>
      </c>
      <c r="P424">
        <f>1/F424</f>
        <v>5.7970064782144428</v>
      </c>
      <c r="Q424">
        <f>1/G424</f>
        <v>4.5432574866073567</v>
      </c>
      <c r="R424">
        <f>1/H424</f>
        <v>8.3388219005741231</v>
      </c>
      <c r="S424">
        <f>1/I424</f>
        <v>8.9774467296388476</v>
      </c>
      <c r="V424" s="3">
        <f>L424/(SUM($L424:$R424))</f>
        <v>3.6858797261263954E-2</v>
      </c>
      <c r="W424" s="3">
        <f>M424/(SUM($L424:$R424))</f>
        <v>9.6424845521798003E-2</v>
      </c>
      <c r="X424" s="3">
        <f>N424/(SUM($L424:$R424))</f>
        <v>0.45588015914400071</v>
      </c>
      <c r="Y424" s="3">
        <f>O424/(SUM($L424:$R424))</f>
        <v>0.17760651587334406</v>
      </c>
      <c r="Z424" s="3">
        <f>P424/(SUM($L424:$R424))</f>
        <v>7.2382234782038146E-2</v>
      </c>
      <c r="AA424" s="3">
        <f>Q424/(SUM($L424:$R424))</f>
        <v>5.6727749280031312E-2</v>
      </c>
      <c r="AB424" s="3">
        <f>R424/(SUM($L424:$R424))</f>
        <v>0.10411969813752379</v>
      </c>
      <c r="AC424" s="3">
        <f t="shared" si="18"/>
        <v>0</v>
      </c>
    </row>
    <row r="425" spans="1:29" x14ac:dyDescent="0.35">
      <c r="A425" s="2">
        <v>45657</v>
      </c>
      <c r="B425" s="3">
        <f>STDEV(rets_1M!B390:B425)*SQRT(12)</f>
        <v>0.33420357685351942</v>
      </c>
      <c r="C425" s="3">
        <f>STDEV(rets_1M!C390:C425)*SQRT(12)</f>
        <v>0.129535293750037</v>
      </c>
      <c r="D425" s="3">
        <f>STDEV(rets_1M!D390:D425)*SQRT(12)</f>
        <v>2.7444785105033287E-2</v>
      </c>
      <c r="E425" s="3">
        <f>STDEV(rets_1M!E390:E425)*SQRT(12)</f>
        <v>7.0738196859300384E-2</v>
      </c>
      <c r="F425" s="3">
        <f>STDEV(rets_1M!F390:F425)*SQRT(12)</f>
        <v>0.17234782555911857</v>
      </c>
      <c r="G425" s="3">
        <f>STDEV(rets_1M!G390:G425)*SQRT(12)</f>
        <v>0.22014634427244928</v>
      </c>
      <c r="H425" s="3">
        <f>STDEV(rets_1M!H390:H425)*SQRT(12)</f>
        <v>0.12191198042798268</v>
      </c>
      <c r="I425" s="3">
        <f>STDEV(rets_1M!M390:M425)*SQRT(12)</f>
        <v>0.111556598162658</v>
      </c>
      <c r="L425">
        <f>1/B425</f>
        <v>2.9921882028159663</v>
      </c>
      <c r="M425">
        <f>1/C425</f>
        <v>7.7199037501678136</v>
      </c>
      <c r="N425">
        <f>1/D425</f>
        <v>36.436794683322304</v>
      </c>
      <c r="O425">
        <f>1/E425</f>
        <v>14.136634016682939</v>
      </c>
      <c r="P425">
        <f>1/F425</f>
        <v>5.8022199975884297</v>
      </c>
      <c r="Q425">
        <f>1/G425</f>
        <v>4.5424329134551398</v>
      </c>
      <c r="R425">
        <f>1/H425</f>
        <v>8.2026392852401582</v>
      </c>
      <c r="S425">
        <f>1/I425</f>
        <v>8.9640596474797842</v>
      </c>
      <c r="V425" s="3">
        <f>L425/(SUM($L425:$R425))</f>
        <v>3.7480681138785957E-2</v>
      </c>
      <c r="W425" s="3">
        <f>M425/(SUM($L425:$R425))</f>
        <v>9.6700886197549768E-2</v>
      </c>
      <c r="X425" s="3">
        <f>N425/(SUM($L425:$R425))</f>
        <v>0.45641376500307329</v>
      </c>
      <c r="Y425" s="3">
        <f>O425/(SUM($L425:$R425))</f>
        <v>0.17707798976560449</v>
      </c>
      <c r="Z425" s="3">
        <f>P425/(SUM($L425:$R425))</f>
        <v>7.2679638741318456E-2</v>
      </c>
      <c r="AA425" s="3">
        <f>Q425/(SUM($L425:$R425))</f>
        <v>5.6899321861944387E-2</v>
      </c>
      <c r="AB425" s="3">
        <f>R425/(SUM($L425:$R425))</f>
        <v>0.10274771729172362</v>
      </c>
      <c r="AC425" s="3">
        <f t="shared" si="18"/>
        <v>0</v>
      </c>
    </row>
    <row r="426" spans="1:29" x14ac:dyDescent="0.35">
      <c r="A426" s="2">
        <v>45688</v>
      </c>
      <c r="B426" s="3">
        <f>STDEV(rets_1M!B391:B426)*SQRT(12)</f>
        <v>0.31948858472640407</v>
      </c>
      <c r="C426" s="3">
        <f>STDEV(rets_1M!C391:C426)*SQRT(12)</f>
        <v>0.13248780757766188</v>
      </c>
      <c r="D426" s="3">
        <f>STDEV(rets_1M!D391:D426)*SQRT(12)</f>
        <v>2.7625537815993927E-2</v>
      </c>
      <c r="E426" s="3">
        <f>STDEV(rets_1M!E391:E426)*SQRT(12)</f>
        <v>7.035076097796672E-2</v>
      </c>
      <c r="F426" s="3">
        <f>STDEV(rets_1M!F391:F426)*SQRT(12)</f>
        <v>0.16911574864135404</v>
      </c>
      <c r="G426" s="3">
        <f>STDEV(rets_1M!G391:G426)*SQRT(12)</f>
        <v>0.21320683727307685</v>
      </c>
      <c r="H426" s="3">
        <f>STDEV(rets_1M!H391:H426)*SQRT(12)</f>
        <v>0.12249061614561299</v>
      </c>
      <c r="I426" s="3">
        <f>STDEV(rets_1M!M391:M426)*SQRT(12)</f>
        <v>0.10956815894255667</v>
      </c>
      <c r="L426">
        <f>1/B426</f>
        <v>3.1300022842955593</v>
      </c>
      <c r="M426">
        <f>1/C426</f>
        <v>7.5478643528297402</v>
      </c>
      <c r="N426">
        <f>1/D426</f>
        <v>36.198390295990748</v>
      </c>
      <c r="O426">
        <f>1/E426</f>
        <v>14.214487321795877</v>
      </c>
      <c r="P426">
        <f>1/F426</f>
        <v>5.9131098554322872</v>
      </c>
      <c r="Q426">
        <f>1/G426</f>
        <v>4.6902811035051037</v>
      </c>
      <c r="R426">
        <f>1/H426</f>
        <v>8.1638906837665957</v>
      </c>
      <c r="S426">
        <f>1/I426</f>
        <v>9.1267390969329902</v>
      </c>
      <c r="V426" s="3">
        <f>L426/(SUM($L426:$R426))</f>
        <v>3.9194586256220028E-2</v>
      </c>
      <c r="W426" s="3">
        <f>M426/(SUM($L426:$R426))</f>
        <v>9.4516039784237588E-2</v>
      </c>
      <c r="X426" s="3">
        <f>N426/(SUM($L426:$R426))</f>
        <v>0.45328431161571481</v>
      </c>
      <c r="Y426" s="3">
        <f>O426/(SUM($L426:$R426))</f>
        <v>0.17799697853813637</v>
      </c>
      <c r="Z426" s="3">
        <f>P426/(SUM($L426:$R426))</f>
        <v>7.4045279594230726E-2</v>
      </c>
      <c r="AA426" s="3">
        <f>Q426/(SUM($L426:$R426))</f>
        <v>5.8732745403929754E-2</v>
      </c>
      <c r="AB426" s="3">
        <f>R426/(SUM($L426:$R426))</f>
        <v>0.10223005880753086</v>
      </c>
      <c r="AC426" s="3">
        <f t="shared" si="18"/>
        <v>0</v>
      </c>
    </row>
    <row r="427" spans="1:29" x14ac:dyDescent="0.35">
      <c r="A427" s="2">
        <v>45716</v>
      </c>
      <c r="B427" s="3">
        <f>STDEV(rets_1M!B392:B427)*SQRT(12)</f>
        <v>0.31444036242908535</v>
      </c>
      <c r="C427" s="3">
        <f>STDEV(rets_1M!C392:C427)*SQRT(12)</f>
        <v>0.12928906263364165</v>
      </c>
      <c r="D427" s="3">
        <f>STDEV(rets_1M!D392:D427)*SQRT(12)</f>
        <v>2.7847391399142486E-2</v>
      </c>
      <c r="E427" s="3">
        <f>STDEV(rets_1M!E392:E427)*SQRT(12)</f>
        <v>7.1873983687135296E-2</v>
      </c>
      <c r="F427" s="3">
        <f>STDEV(rets_1M!F392:F427)*SQRT(12)</f>
        <v>0.16830166322881188</v>
      </c>
      <c r="G427" s="3">
        <f>STDEV(rets_1M!G392:G427)*SQRT(12)</f>
        <v>0.21210944633297502</v>
      </c>
      <c r="H427" s="3">
        <f>STDEV(rets_1M!H392:H427)*SQRT(12)</f>
        <v>0.12403313518278447</v>
      </c>
      <c r="I427" s="3">
        <f>STDEV(rets_1M!M392:M427)*SQRT(12)</f>
        <v>0.10859190544912969</v>
      </c>
      <c r="L427">
        <f>1/B427</f>
        <v>3.1802532991467549</v>
      </c>
      <c r="M427">
        <f>1/C427</f>
        <v>7.7346063126286069</v>
      </c>
      <c r="N427">
        <f>1/D427</f>
        <v>35.910006279108543</v>
      </c>
      <c r="O427">
        <f>1/E427</f>
        <v>13.913240211548059</v>
      </c>
      <c r="P427">
        <f>1/F427</f>
        <v>5.9417119285414648</v>
      </c>
      <c r="Q427">
        <f>1/G427</f>
        <v>4.7145472174312006</v>
      </c>
      <c r="R427">
        <f>1/H427</f>
        <v>8.0623617110566901</v>
      </c>
      <c r="S427">
        <f>1/I427</f>
        <v>9.2087895121101262</v>
      </c>
      <c r="V427" s="3">
        <f>L427/(SUM($L427:$R427))</f>
        <v>4.002497234462369E-2</v>
      </c>
      <c r="W427" s="3">
        <f>M427/(SUM($L427:$R427))</f>
        <v>9.7343631037996176E-2</v>
      </c>
      <c r="X427" s="3">
        <f>N427/(SUM($L427:$R427))</f>
        <v>0.45194419218186227</v>
      </c>
      <c r="Y427" s="3">
        <f>O427/(SUM($L427:$R427))</f>
        <v>0.1751046229055794</v>
      </c>
      <c r="Z427" s="3">
        <f>P427/(SUM($L427:$R427))</f>
        <v>7.4779218272770231E-2</v>
      </c>
      <c r="AA427" s="3">
        <f>Q427/(SUM($L427:$R427))</f>
        <v>5.9334777530372654E-2</v>
      </c>
      <c r="AB427" s="3">
        <f>R427/(SUM($L427:$R427))</f>
        <v>0.10146858572679557</v>
      </c>
      <c r="AC427" s="3">
        <f t="shared" si="18"/>
        <v>0</v>
      </c>
    </row>
    <row r="428" spans="1:29" x14ac:dyDescent="0.35">
      <c r="A428" s="2">
        <v>45747</v>
      </c>
      <c r="B428" s="3">
        <f>STDEV(rets_1M!B393:B428)*SQRT(12)</f>
        <v>0.28295840548058127</v>
      </c>
      <c r="C428" s="3">
        <f>STDEV(rets_1M!C393:C428)*SQRT(12)</f>
        <v>0.13852138418138257</v>
      </c>
      <c r="D428" s="3">
        <f>STDEV(rets_1M!D393:D428)*SQRT(12)</f>
        <v>2.7945546282814693E-2</v>
      </c>
      <c r="E428" s="3">
        <f>STDEV(rets_1M!E393:E428)*SQRT(12)</f>
        <v>6.961119511196473E-2</v>
      </c>
      <c r="F428" s="3">
        <f>STDEV(rets_1M!F393:F428)*SQRT(12)</f>
        <v>0.17159104087058052</v>
      </c>
      <c r="G428" s="3">
        <f>STDEV(rets_1M!G393:G428)*SQRT(12)</f>
        <v>0.2171444977923366</v>
      </c>
      <c r="H428" s="3">
        <f>STDEV(rets_1M!H393:H428)*SQRT(12)</f>
        <v>0.12186039456351305</v>
      </c>
      <c r="I428" s="3">
        <f>STDEV(rets_1M!M393:M428)*SQRT(12)</f>
        <v>0.11074093318264128</v>
      </c>
      <c r="L428">
        <f>1/B428</f>
        <v>3.534088334649693</v>
      </c>
      <c r="M428">
        <f>1/C428</f>
        <v>7.2191019885462646</v>
      </c>
      <c r="N428">
        <f>1/D428</f>
        <v>35.783877326275672</v>
      </c>
      <c r="O428">
        <f>1/E428</f>
        <v>14.365505410323298</v>
      </c>
      <c r="P428">
        <f>1/F428</f>
        <v>5.8278100938511823</v>
      </c>
      <c r="Q428">
        <f>1/G428</f>
        <v>4.6052283625272299</v>
      </c>
      <c r="R428">
        <f>1/H428</f>
        <v>8.2061116212684251</v>
      </c>
      <c r="S428">
        <f>1/I428</f>
        <v>9.0300846422409489</v>
      </c>
      <c r="V428" s="3">
        <f>L428/(SUM($L428:$R428))</f>
        <v>4.4430623266019389E-2</v>
      </c>
      <c r="W428" s="3">
        <f>M428/(SUM($L428:$R428))</f>
        <v>9.0758682409635902E-2</v>
      </c>
      <c r="X428" s="3">
        <f>N428/(SUM($L428:$R428))</f>
        <v>0.44987556108690252</v>
      </c>
      <c r="Y428" s="3">
        <f>O428/(SUM($L428:$R428))</f>
        <v>0.18060339710645756</v>
      </c>
      <c r="Z428" s="3">
        <f>P428/(SUM($L428:$R428))</f>
        <v>7.326733522960259E-2</v>
      </c>
      <c r="AA428" s="3">
        <f>Q428/(SUM($L428:$R428))</f>
        <v>5.7897015313205652E-2</v>
      </c>
      <c r="AB428" s="3">
        <f>R428/(SUM($L428:$R428))</f>
        <v>0.10316738558817638</v>
      </c>
      <c r="AC428" s="3">
        <f t="shared" si="18"/>
        <v>0</v>
      </c>
    </row>
    <row r="429" spans="1:29" x14ac:dyDescent="0.35">
      <c r="A429" s="2">
        <v>45777</v>
      </c>
      <c r="B429" s="3">
        <f>STDEV(rets_1M!B394:B429)*SQRT(12)</f>
        <v>0.26776673957304425</v>
      </c>
      <c r="C429" s="3">
        <f>STDEV(rets_1M!C394:C429)*SQRT(12)</f>
        <v>0.1394936851890787</v>
      </c>
      <c r="D429" s="3">
        <f>STDEV(rets_1M!D394:D429)*SQRT(12)</f>
        <v>2.9730688359491352E-2</v>
      </c>
      <c r="E429" s="3">
        <f>STDEV(rets_1M!E394:E429)*SQRT(12)</f>
        <v>6.7915692474531539E-2</v>
      </c>
      <c r="F429" s="3">
        <f>STDEV(rets_1M!F394:F429)*SQRT(12)</f>
        <v>0.16275856365604549</v>
      </c>
      <c r="G429" s="3">
        <f>STDEV(rets_1M!G394:G429)*SQRT(12)</f>
        <v>0.20025409701206956</v>
      </c>
      <c r="H429" s="3">
        <f>STDEV(rets_1M!H394:H429)*SQRT(12)</f>
        <v>0.12126390215501039</v>
      </c>
      <c r="I429" s="3">
        <f>STDEV(rets_1M!M394:M429)*SQRT(12)</f>
        <v>0.10547451585555129</v>
      </c>
      <c r="L429">
        <f>1/B429</f>
        <v>3.7345937796251554</v>
      </c>
      <c r="M429">
        <f>1/C429</f>
        <v>7.1687832939859302</v>
      </c>
      <c r="N429">
        <f>1/D429</f>
        <v>33.635279072869352</v>
      </c>
      <c r="O429">
        <f>1/E429</f>
        <v>14.724137582415155</v>
      </c>
      <c r="P429">
        <f>1/F429</f>
        <v>6.1440699496051128</v>
      </c>
      <c r="Q429">
        <f>1/G429</f>
        <v>4.99365563511906</v>
      </c>
      <c r="R429">
        <f>1/H429</f>
        <v>8.2464771645044905</v>
      </c>
      <c r="S429">
        <f>1/I429</f>
        <v>9.4809631681032123</v>
      </c>
      <c r="V429" s="3">
        <f>L429/(SUM($L429:$R429))</f>
        <v>4.748552324771789E-2</v>
      </c>
      <c r="W429" s="3">
        <f>M429/(SUM($L429:$R429))</f>
        <v>9.1151393123829416E-2</v>
      </c>
      <c r="X429" s="3">
        <f>N429/(SUM($L429:$R429))</f>
        <v>0.42767404451643681</v>
      </c>
      <c r="Y429" s="3">
        <f>O429/(SUM($L429:$R429))</f>
        <v>0.187218053349446</v>
      </c>
      <c r="Z429" s="3">
        <f>P429/(SUM($L429:$R429))</f>
        <v>7.8122118132179327E-2</v>
      </c>
      <c r="AA429" s="3">
        <f>Q429/(SUM($L429:$R429))</f>
        <v>6.3494549807862677E-2</v>
      </c>
      <c r="AB429" s="3">
        <f>R429/(SUM($L429:$R429))</f>
        <v>0.10485431782252815</v>
      </c>
      <c r="AC429" s="3">
        <f t="shared" ref="AC429:AC444" si="19">AC430</f>
        <v>0</v>
      </c>
    </row>
    <row r="430" spans="1:29" x14ac:dyDescent="0.35">
      <c r="A430" s="2">
        <v>45808</v>
      </c>
      <c r="B430" s="3">
        <f>STDEV(rets_1M!B395:B430)*SQRT(12)</f>
        <v>0.26572795786317199</v>
      </c>
      <c r="C430" s="3">
        <f>STDEV(rets_1M!C395:C430)*SQRT(12)</f>
        <v>0.13710227869013306</v>
      </c>
      <c r="D430" s="3">
        <f>STDEV(rets_1M!D395:D430)*SQRT(12)</f>
        <v>3.0378072153346827E-2</v>
      </c>
      <c r="E430" s="3">
        <f>STDEV(rets_1M!E395:E430)*SQRT(12)</f>
        <v>6.7964351403401832E-2</v>
      </c>
      <c r="F430" s="3">
        <f>STDEV(rets_1M!F395:F430)*SQRT(12)</f>
        <v>0.16550344312052209</v>
      </c>
      <c r="G430" s="3">
        <f>STDEV(rets_1M!G395:G430)*SQRT(12)</f>
        <v>0.20453294145040307</v>
      </c>
      <c r="H430" s="3">
        <f>STDEV(rets_1M!H395:H430)*SQRT(12)</f>
        <v>0.12114933202550439</v>
      </c>
      <c r="I430" s="3">
        <f>STDEV(rets_1M!M395:M430)*SQRT(12)</f>
        <v>0.10642538412040493</v>
      </c>
      <c r="L430">
        <f>1/B430</f>
        <v>3.7632472248739353</v>
      </c>
      <c r="M430">
        <f>1/C430</f>
        <v>7.2938247967425482</v>
      </c>
      <c r="N430">
        <f>1/D430</f>
        <v>32.918481296379021</v>
      </c>
      <c r="O430">
        <f>1/E430</f>
        <v>14.713595868288486</v>
      </c>
      <c r="P430">
        <f>1/F430</f>
        <v>6.0421703690586366</v>
      </c>
      <c r="Q430">
        <f>1/G430</f>
        <v>4.8891879856061653</v>
      </c>
      <c r="R430">
        <f>1/H430</f>
        <v>8.2542758039266761</v>
      </c>
      <c r="S430">
        <f>1/I430</f>
        <v>9.3962545520967495</v>
      </c>
      <c r="V430" s="3">
        <f>L430/(SUM($L430:$R430))</f>
        <v>4.8324336367114591E-2</v>
      </c>
      <c r="W430" s="3">
        <f>M430/(SUM($L430:$R430))</f>
        <v>9.3660932120237059E-2</v>
      </c>
      <c r="X430" s="3">
        <f>N430/(SUM($L430:$R430))</f>
        <v>0.42271040614773298</v>
      </c>
      <c r="Y430" s="3">
        <f>O430/(SUM($L430:$R430))</f>
        <v>0.18893915637784836</v>
      </c>
      <c r="Z430" s="3">
        <f>P430/(SUM($L430:$R430))</f>
        <v>7.7588278381467118E-2</v>
      </c>
      <c r="AA430" s="3">
        <f>Q430/(SUM($L430:$R430))</f>
        <v>6.2782684915525966E-2</v>
      </c>
      <c r="AB430" s="3">
        <f>R430/(SUM($L430:$R430))</f>
        <v>0.10599420569007396</v>
      </c>
      <c r="AC430" s="3">
        <f t="shared" si="19"/>
        <v>0</v>
      </c>
    </row>
    <row r="431" spans="1:29" x14ac:dyDescent="0.35">
      <c r="A431" s="2">
        <v>45838</v>
      </c>
      <c r="B431" s="3">
        <f>STDEV(rets_1M!B396:B431)*SQRT(12)</f>
        <v>0.27541776066079565</v>
      </c>
      <c r="C431" s="3">
        <f>STDEV(rets_1M!C396:C431)*SQRT(12)</f>
        <v>0.13584741448323967</v>
      </c>
      <c r="D431" s="3">
        <f>STDEV(rets_1M!D396:D431)*SQRT(12)</f>
        <v>3.0349856740736734E-2</v>
      </c>
      <c r="E431" s="3">
        <f>STDEV(rets_1M!E396:E431)*SQRT(12)</f>
        <v>6.8398796425764685E-2</v>
      </c>
      <c r="F431" s="3">
        <f>STDEV(rets_1M!F396:F431)*SQRT(12)</f>
        <v>0.15786982022963442</v>
      </c>
      <c r="G431" s="3">
        <f>STDEV(rets_1M!G396:G431)*SQRT(12)</f>
        <v>0.19677014450863231</v>
      </c>
      <c r="H431" s="3">
        <f>STDEV(rets_1M!H396:H431)*SQRT(12)</f>
        <v>0.11778873937598594</v>
      </c>
      <c r="I431" s="3">
        <f>STDEV(rets_1M!M396:M431)*SQRT(12)</f>
        <v>0.10104894533163597</v>
      </c>
      <c r="L431">
        <f>1/B431</f>
        <v>3.6308479075595979</v>
      </c>
      <c r="M431">
        <f>1/C431</f>
        <v>7.3612000920589926</v>
      </c>
      <c r="N431">
        <f>1/D431</f>
        <v>32.949084687367304</v>
      </c>
      <c r="O431">
        <f>1/E431</f>
        <v>14.620140298599123</v>
      </c>
      <c r="P431">
        <f>1/F431</f>
        <v>6.3343329240852944</v>
      </c>
      <c r="Q431">
        <f>1/G431</f>
        <v>5.0820717873494772</v>
      </c>
      <c r="R431">
        <f>1/H431</f>
        <v>8.4897758928208216</v>
      </c>
      <c r="S431">
        <f>1/I431</f>
        <v>9.8961943315495873</v>
      </c>
      <c r="V431" s="3">
        <f>L431/(SUM($L431:$R431))</f>
        <v>4.6272024150783631E-2</v>
      </c>
      <c r="W431" s="3">
        <f>M431/(SUM($L431:$R431))</f>
        <v>9.381214446612382E-2</v>
      </c>
      <c r="X431" s="3">
        <f>N431/(SUM($L431:$R431))</f>
        <v>0.41990765827060444</v>
      </c>
      <c r="Y431" s="3">
        <f>O431/(SUM($L431:$R431))</f>
        <v>0.18632107491368924</v>
      </c>
      <c r="Z431" s="3">
        <f>P431/(SUM($L431:$R431))</f>
        <v>8.0725608316483177E-2</v>
      </c>
      <c r="AA431" s="3">
        <f>Q431/(SUM($L431:$R431))</f>
        <v>6.476662048846539E-2</v>
      </c>
      <c r="AB431" s="3">
        <f>R431/(SUM($L431:$R431))</f>
        <v>0.1081948693938504</v>
      </c>
      <c r="AC431" s="3">
        <f t="shared" si="19"/>
        <v>0</v>
      </c>
    </row>
    <row r="432" spans="1:29" x14ac:dyDescent="0.35">
      <c r="A432" s="2">
        <v>45869</v>
      </c>
      <c r="B432" s="3">
        <f>STDEV(rets_1M!B397:B432)*SQRT(12)</f>
        <v>0.2793508449655342</v>
      </c>
      <c r="C432" s="3">
        <f>STDEV(rets_1M!C397:C432)*SQRT(12)</f>
        <v>0.13436350100830388</v>
      </c>
      <c r="D432" s="3">
        <f>STDEV(rets_1M!D397:D432)*SQRT(12)</f>
        <v>2.9700920669056569E-2</v>
      </c>
      <c r="E432" s="3">
        <f>STDEV(rets_1M!E397:E432)*SQRT(12)</f>
        <v>6.6904734099433011E-2</v>
      </c>
      <c r="F432" s="3">
        <f>STDEV(rets_1M!F397:F432)*SQRT(12)</f>
        <v>0.15082597296216421</v>
      </c>
      <c r="G432" s="3">
        <f>STDEV(rets_1M!G397:G432)*SQRT(12)</f>
        <v>0.18603187112316374</v>
      </c>
      <c r="H432" s="3">
        <f>STDEV(rets_1M!H397:H432)*SQRT(12)</f>
        <v>0.11922507614703429</v>
      </c>
      <c r="I432" s="3">
        <f>STDEV(rets_1M!M397:M432)*SQRT(12)</f>
        <v>9.696337931500236E-2</v>
      </c>
      <c r="L432">
        <f>1/B432</f>
        <v>3.579727851273828</v>
      </c>
      <c r="M432">
        <f>1/C432</f>
        <v>7.4424973485783044</v>
      </c>
      <c r="N432">
        <f>1/D432</f>
        <v>33.668989966423297</v>
      </c>
      <c r="O432">
        <f>1/E432</f>
        <v>14.946625428834558</v>
      </c>
      <c r="P432">
        <f>1/F432</f>
        <v>6.6301577928547974</v>
      </c>
      <c r="Q432">
        <f>1/G432</f>
        <v>5.3754230066198856</v>
      </c>
      <c r="R432">
        <f>1/H432</f>
        <v>8.387497264138883</v>
      </c>
      <c r="S432">
        <f>1/I432</f>
        <v>10.313171911545354</v>
      </c>
      <c r="V432" s="3">
        <f>L432/(SUM($L432:$R432))</f>
        <v>4.4729311012146299E-2</v>
      </c>
      <c r="W432" s="3">
        <f>M432/(SUM($L432:$R432))</f>
        <v>9.2995275742309064E-2</v>
      </c>
      <c r="X432" s="3">
        <f>N432/(SUM($L432:$R432))</f>
        <v>0.42069978116830353</v>
      </c>
      <c r="Y432" s="3">
        <f>O432/(SUM($L432:$R432))</f>
        <v>0.1867606380050636</v>
      </c>
      <c r="Z432" s="3">
        <f>P432/(SUM($L432:$R432))</f>
        <v>8.2844954224851886E-2</v>
      </c>
      <c r="AA432" s="3">
        <f>Q432/(SUM($L432:$R432))</f>
        <v>6.716682872956066E-2</v>
      </c>
      <c r="AB432" s="3">
        <f>R432/(SUM($L432:$R432))</f>
        <v>0.10480321111776501</v>
      </c>
      <c r="AC432" s="3">
        <f t="shared" si="19"/>
        <v>0</v>
      </c>
    </row>
    <row r="433" spans="1:29" x14ac:dyDescent="0.35">
      <c r="A433" s="2">
        <v>45900</v>
      </c>
      <c r="B433" s="3">
        <f>STDEV(rets_1M!B398:B433)*SQRT(12)</f>
        <v>0.2801927079090657</v>
      </c>
      <c r="C433" s="3">
        <f>STDEV(rets_1M!C398:C433)*SQRT(12)</f>
        <v>0.13324369699899846</v>
      </c>
      <c r="D433" s="3">
        <f>STDEV(rets_1M!D398:D433)*SQRT(12)</f>
        <v>2.9569042225925438E-2</v>
      </c>
      <c r="E433" s="3">
        <f>STDEV(rets_1M!E398:E433)*SQRT(12)</f>
        <v>6.4909801349871676E-2</v>
      </c>
      <c r="F433" s="3">
        <f>STDEV(rets_1M!F398:F433)*SQRT(12)</f>
        <v>0.14758569588231177</v>
      </c>
      <c r="G433" s="3">
        <f>STDEV(rets_1M!G398:G433)*SQRT(12)</f>
        <v>0.18186642280891399</v>
      </c>
      <c r="H433" s="3">
        <f>STDEV(rets_1M!H398:H433)*SQRT(12)</f>
        <v>0.11885514603673841</v>
      </c>
      <c r="I433" s="3">
        <f>STDEV(rets_1M!M398:M433)*SQRT(12)</f>
        <v>9.3890647260011617E-2</v>
      </c>
      <c r="L433">
        <f>1/B433</f>
        <v>3.5689722529272316</v>
      </c>
      <c r="M433">
        <f>1/C433</f>
        <v>7.5050454357140559</v>
      </c>
      <c r="N433">
        <f>1/D433</f>
        <v>33.819154247858037</v>
      </c>
      <c r="O433">
        <f>1/E433</f>
        <v>15.405993843824588</v>
      </c>
      <c r="P433">
        <f>1/F433</f>
        <v>6.7757243953873623</v>
      </c>
      <c r="Q433">
        <f>1/G433</f>
        <v>5.4985410971144146</v>
      </c>
      <c r="R433">
        <f>1/H433</f>
        <v>8.4136028884344451</v>
      </c>
      <c r="S433">
        <f>1/I433</f>
        <v>10.650688105607552</v>
      </c>
      <c r="V433" s="3">
        <f>L433/(SUM($L433:$R433))</f>
        <v>4.4068439965596833E-2</v>
      </c>
      <c r="W433" s="3">
        <f>M433/(SUM($L433:$R433))</f>
        <v>9.2669715756847279E-2</v>
      </c>
      <c r="X433" s="3">
        <f>N433/(SUM($L433:$R433))</f>
        <v>0.41758726687679243</v>
      </c>
      <c r="Y433" s="3">
        <f>O433/(SUM($L433:$R433))</f>
        <v>0.19022790503907591</v>
      </c>
      <c r="Z433" s="3">
        <f>P433/(SUM($L433:$R433))</f>
        <v>8.3664310782089454E-2</v>
      </c>
      <c r="AA433" s="3">
        <f>Q433/(SUM($L433:$R433))</f>
        <v>6.7894091369808715E-2</v>
      </c>
      <c r="AB433" s="3">
        <f>R433/(SUM($L433:$R433))</f>
        <v>0.1038882702097895</v>
      </c>
      <c r="AC433" s="3">
        <f t="shared" si="19"/>
        <v>0</v>
      </c>
    </row>
    <row r="434" spans="1:29" x14ac:dyDescent="0.35">
      <c r="A434" s="2">
        <v>45930</v>
      </c>
      <c r="B434" s="3">
        <f>STDEV(rets_1M!B399:B434)*SQRT(12)</f>
        <v>0.27483913063445353</v>
      </c>
      <c r="C434" s="3">
        <f>STDEV(rets_1M!C399:C434)*SQRT(12)</f>
        <v>0.13904229072995894</v>
      </c>
      <c r="D434" s="3">
        <f>STDEV(rets_1M!D399:D434)*SQRT(12)</f>
        <v>2.965993295922582E-2</v>
      </c>
      <c r="E434" s="3">
        <f>STDEV(rets_1M!E399:E434)*SQRT(12)</f>
        <v>6.1075773646833094E-2</v>
      </c>
      <c r="F434" s="3">
        <f>STDEV(rets_1M!F399:F434)*SQRT(12)</f>
        <v>0.13413907723172278</v>
      </c>
      <c r="G434" s="3">
        <f>STDEV(rets_1M!G399:G434)*SQRT(12)</f>
        <v>0.16755802838127079</v>
      </c>
      <c r="H434" s="3">
        <f>STDEV(rets_1M!H399:H434)*SQRT(12)</f>
        <v>0.11654127669736947</v>
      </c>
      <c r="I434" s="3">
        <f>STDEV(rets_1M!M399:M434)*SQRT(12)</f>
        <v>8.3813267919248924E-2</v>
      </c>
      <c r="L434">
        <f>1/B434</f>
        <v>3.6384920796814697</v>
      </c>
      <c r="M434">
        <f>1/C434</f>
        <v>7.1920564221870489</v>
      </c>
      <c r="N434">
        <f>1/D434</f>
        <v>33.715517879784912</v>
      </c>
      <c r="O434">
        <f>1/E434</f>
        <v>16.373104101512304</v>
      </c>
      <c r="P434">
        <f>1/F434</f>
        <v>7.4549491515624373</v>
      </c>
      <c r="Q434">
        <f>1/G434</f>
        <v>5.9680816828695598</v>
      </c>
      <c r="R434">
        <f>1/H434</f>
        <v>8.580650807496875</v>
      </c>
      <c r="S434">
        <f>1/I434</f>
        <v>11.931285163149397</v>
      </c>
      <c r="V434" s="3">
        <f>L434/(SUM($L434:$R434))</f>
        <v>4.387803827818855E-2</v>
      </c>
      <c r="W434" s="3">
        <f>M434/(SUM($L434:$R434))</f>
        <v>8.6731898841797633E-2</v>
      </c>
      <c r="X434" s="3">
        <f>N434/(SUM($L434:$R434))</f>
        <v>0.40658898018754619</v>
      </c>
      <c r="Y434" s="3">
        <f>O434/(SUM($L434:$R434))</f>
        <v>0.19744984261771886</v>
      </c>
      <c r="Z434" s="3">
        <f>P434/(SUM($L434:$R434))</f>
        <v>8.990222792043083E-2</v>
      </c>
      <c r="AA434" s="3">
        <f>Q434/(SUM($L434:$R434))</f>
        <v>7.1971495551869269E-2</v>
      </c>
      <c r="AB434" s="3">
        <f>R434/(SUM($L434:$R434))</f>
        <v>0.10347751660244869</v>
      </c>
      <c r="AC434" s="3">
        <f t="shared" si="19"/>
        <v>0</v>
      </c>
    </row>
    <row r="435" spans="1:29" x14ac:dyDescent="0.35">
      <c r="A435" s="2">
        <v>45961</v>
      </c>
      <c r="B435" s="3">
        <f>STDEV(rets_1M!B400:B435)*SQRT(12)</f>
        <v>0.26283442930456147</v>
      </c>
      <c r="C435" s="3">
        <f>STDEV(rets_1M!C400:C435)*SQRT(12)</f>
        <v>0.13731688372822018</v>
      </c>
      <c r="D435" s="3">
        <f>STDEV(rets_1M!D400:D435)*SQRT(12)</f>
        <v>2.9639284480936237E-2</v>
      </c>
      <c r="E435" s="3">
        <f>STDEV(rets_1M!E400:E435)*SQRT(12)</f>
        <v>6.0506428744309677E-2</v>
      </c>
      <c r="F435" s="3">
        <f>STDEV(rets_1M!F400:F435)*SQRT(12)</f>
        <v>0.12882125148349624</v>
      </c>
      <c r="G435" s="3">
        <f>STDEV(rets_1M!G400:G435)*SQRT(12)</f>
        <v>0.16785229681192751</v>
      </c>
      <c r="H435" s="3">
        <f>STDEV(rets_1M!H400:H435)*SQRT(12)</f>
        <v>0.11804900458414026</v>
      </c>
      <c r="I435" s="3">
        <f>STDEV(rets_1M!M400:M435)*SQRT(12)</f>
        <v>8.207199951932688E-2</v>
      </c>
      <c r="L435">
        <f>1/B435</f>
        <v>3.804676589158881</v>
      </c>
      <c r="M435">
        <f>1/C435</f>
        <v>7.2824256773785834</v>
      </c>
      <c r="N435">
        <f>1/D435</f>
        <v>33.739006103308341</v>
      </c>
      <c r="O435">
        <f>1/E435</f>
        <v>16.527169438901069</v>
      </c>
      <c r="P435">
        <f>1/F435</f>
        <v>7.7626943418424528</v>
      </c>
      <c r="Q435">
        <f>1/G435</f>
        <v>5.9576188053027606</v>
      </c>
      <c r="R435">
        <f>1/H435</f>
        <v>8.4710582992442163</v>
      </c>
      <c r="S435">
        <f>1/I435</f>
        <v>12.184423504443963</v>
      </c>
      <c r="V435" s="3">
        <f>L435/(SUM($L435:$R435))</f>
        <v>4.5540637528321062E-2</v>
      </c>
      <c r="W435" s="3">
        <f>M435/(SUM($L435:$R435))</f>
        <v>8.7168068120542883E-2</v>
      </c>
      <c r="X435" s="3">
        <f>N435/(SUM($L435:$R435))</f>
        <v>0.40384400921084812</v>
      </c>
      <c r="Y435" s="3">
        <f>O435/(SUM($L435:$R435))</f>
        <v>0.19782439194195292</v>
      </c>
      <c r="Z435" s="3">
        <f>P435/(SUM($L435:$R435))</f>
        <v>9.2916714727427074E-2</v>
      </c>
      <c r="AA435" s="3">
        <f>Q435/(SUM($L435:$R435))</f>
        <v>7.1310596889440983E-2</v>
      </c>
      <c r="AB435" s="3">
        <f>R435/(SUM($L435:$R435))</f>
        <v>0.10139558158146696</v>
      </c>
      <c r="AC435" s="3">
        <f t="shared" si="19"/>
        <v>0</v>
      </c>
    </row>
    <row r="436" spans="1:29" x14ac:dyDescent="0.35">
      <c r="A436" s="2">
        <v>45991</v>
      </c>
      <c r="B436" s="3">
        <f>STDEV(rets_1M!B401:B436)*SQRT(12)</f>
        <v>0.25928647013529088</v>
      </c>
      <c r="C436" s="3">
        <f>STDEV(rets_1M!C401:C436)*SQRT(12)</f>
        <v>0.13651550203018722</v>
      </c>
      <c r="D436" s="3">
        <f>STDEV(rets_1M!D401:D436)*SQRT(12)</f>
        <v>2.9875962099894241E-2</v>
      </c>
      <c r="E436" s="3">
        <f>STDEV(rets_1M!E401:E436)*SQRT(12)</f>
        <v>5.9550883546655622E-2</v>
      </c>
      <c r="F436" s="3">
        <f>STDEV(rets_1M!F401:F436)*SQRT(12)</f>
        <v>0.12711133478330444</v>
      </c>
      <c r="G436" s="3">
        <f>STDEV(rets_1M!G401:G436)*SQRT(12)</f>
        <v>0.16832690180775295</v>
      </c>
      <c r="H436" s="3">
        <f>STDEV(rets_1M!H401:H436)*SQRT(12)</f>
        <v>0.11135214611543134</v>
      </c>
      <c r="I436" s="3">
        <f>STDEV(rets_1M!M401:M436)*SQRT(12)</f>
        <v>8.008828089962762E-2</v>
      </c>
      <c r="L436">
        <f>1/B436</f>
        <v>3.8567380684314863</v>
      </c>
      <c r="M436">
        <f>1/C436</f>
        <v>7.3251754205824424</v>
      </c>
      <c r="N436">
        <f>1/D436</f>
        <v>33.471725417791312</v>
      </c>
      <c r="O436">
        <f>1/E436</f>
        <v>16.79236210184089</v>
      </c>
      <c r="P436">
        <f>1/F436</f>
        <v>7.8671190236871462</v>
      </c>
      <c r="Q436">
        <f>1/G436</f>
        <v>5.9408210408464912</v>
      </c>
      <c r="R436">
        <f>1/H436</f>
        <v>8.980518426320824</v>
      </c>
      <c r="S436">
        <f>1/I436</f>
        <v>12.486221314367725</v>
      </c>
      <c r="V436" s="3">
        <f>L436/(SUM($L436:$R436))</f>
        <v>4.578575195172175E-2</v>
      </c>
      <c r="W436" s="3">
        <f>M436/(SUM($L436:$R436))</f>
        <v>8.6961743021878965E-2</v>
      </c>
      <c r="X436" s="3">
        <f>N436/(SUM($L436:$R436))</f>
        <v>0.39736380593728099</v>
      </c>
      <c r="Y436" s="3">
        <f>O436/(SUM($L436:$R436))</f>
        <v>0.19935264263125529</v>
      </c>
      <c r="Z436" s="3">
        <f>P436/(SUM($L436:$R436))</f>
        <v>9.3395494794310252E-2</v>
      </c>
      <c r="AA436" s="3">
        <f>Q436/(SUM($L436:$R436))</f>
        <v>7.0527205565813739E-2</v>
      </c>
      <c r="AB436" s="3">
        <f>R436/(SUM($L436:$R436))</f>
        <v>0.10661335609773891</v>
      </c>
      <c r="AC436" s="3">
        <f t="shared" si="19"/>
        <v>0</v>
      </c>
    </row>
    <row r="437" spans="1:29" x14ac:dyDescent="0.35">
      <c r="A437" s="2">
        <v>46022</v>
      </c>
      <c r="B437" s="3">
        <f>STDEV(rets_1M!B402:B437)*SQRT(12)</f>
        <v>0.26226128277766186</v>
      </c>
      <c r="C437" s="3">
        <f>STDEV(rets_1M!C402:C437)*SQRT(12)</f>
        <v>0.13614676934303166</v>
      </c>
      <c r="D437" s="3">
        <f>STDEV(rets_1M!D402:D437)*SQRT(12)</f>
        <v>2.9769840743729174E-2</v>
      </c>
      <c r="E437" s="3">
        <f>STDEV(rets_1M!E402:E437)*SQRT(12)</f>
        <v>5.9670438949174162E-2</v>
      </c>
      <c r="F437" s="3">
        <f>STDEV(rets_1M!F402:F437)*SQRT(12)</f>
        <v>0.11986121814306633</v>
      </c>
      <c r="G437" s="3">
        <f>STDEV(rets_1M!G402:G437)*SQRT(12)</f>
        <v>0.155760922671178</v>
      </c>
      <c r="H437" s="3">
        <f>STDEV(rets_1M!H402:H437)*SQRT(12)</f>
        <v>0.10562871547315475</v>
      </c>
      <c r="I437" s="3">
        <f>STDEV(rets_1M!M402:M437)*SQRT(12)</f>
        <v>7.4886012895991741E-2</v>
      </c>
      <c r="L437">
        <f>1/B437</f>
        <v>3.8129913398150097</v>
      </c>
      <c r="M437">
        <f>1/C437</f>
        <v>7.3450145370723225</v>
      </c>
      <c r="N437">
        <f>1/D437</f>
        <v>33.591042982339218</v>
      </c>
      <c r="O437">
        <f>1/E437</f>
        <v>16.758717006452322</v>
      </c>
      <c r="P437">
        <f>1/F437</f>
        <v>8.3429821212596078</v>
      </c>
      <c r="Q437">
        <f>1/G437</f>
        <v>6.420095508236483</v>
      </c>
      <c r="R437">
        <f>1/H437</f>
        <v>9.4671226050661126</v>
      </c>
      <c r="S437">
        <f>1/I437</f>
        <v>13.353628552622872</v>
      </c>
      <c r="V437" s="3">
        <f>L437/(SUM($L437:$R437))</f>
        <v>4.4472612463853263E-2</v>
      </c>
      <c r="W437" s="3">
        <f>M437/(SUM($L437:$R437))</f>
        <v>8.566816862071179E-2</v>
      </c>
      <c r="X437" s="3">
        <f>N437/(SUM($L437:$R437))</f>
        <v>0.39178726193558222</v>
      </c>
      <c r="Y437" s="3">
        <f>O437/(SUM($L437:$R437))</f>
        <v>0.19546436390686905</v>
      </c>
      <c r="Z437" s="3">
        <f>P437/(SUM($L437:$R437))</f>
        <v>9.7307908045140223E-2</v>
      </c>
      <c r="AA437" s="3">
        <f>Q437/(SUM($L437:$R437))</f>
        <v>7.4880426959631735E-2</v>
      </c>
      <c r="AB437" s="3">
        <f>R437/(SUM($L437:$R437))</f>
        <v>0.11041925806821179</v>
      </c>
      <c r="AC437" s="3">
        <f t="shared" si="19"/>
        <v>0</v>
      </c>
    </row>
    <row r="438" spans="1:29" x14ac:dyDescent="0.35">
      <c r="A438" s="2">
        <v>46053</v>
      </c>
      <c r="B438" s="3">
        <f>STDEV(rets_1M!B403:B438)*SQRT(12)</f>
        <v>0.28167280212471651</v>
      </c>
      <c r="C438" s="3">
        <f>STDEV(rets_1M!C403:C438)*SQRT(12)</f>
        <v>0.13973477200700202</v>
      </c>
      <c r="D438" s="3">
        <f>STDEV(rets_1M!D403:D438)*SQRT(12)</f>
        <v>2.9451922143545507E-2</v>
      </c>
      <c r="E438" s="3">
        <f>STDEV(rets_1M!E403:E438)*SQRT(12)</f>
        <v>5.8066776601190785E-2</v>
      </c>
      <c r="F438" s="3">
        <f>STDEV(rets_1M!F403:F438)*SQRT(12)</f>
        <v>0.11671147996799726</v>
      </c>
      <c r="G438" s="3">
        <f>STDEV(rets_1M!G403:G438)*SQRT(12)</f>
        <v>0.14805837069749614</v>
      </c>
      <c r="H438" s="3">
        <f>STDEV(rets_1M!H403:H438)*SQRT(12)</f>
        <v>0.10580352868341043</v>
      </c>
      <c r="I438" s="3">
        <f>STDEV(rets_1M!M403:M438)*SQRT(12)</f>
        <v>7.1645073944491225E-2</v>
      </c>
      <c r="L438">
        <f>1/B438</f>
        <v>3.5502185246739906</v>
      </c>
      <c r="M438">
        <f>1/C438</f>
        <v>7.1564148682325879</v>
      </c>
      <c r="N438">
        <f>1/D438</f>
        <v>33.953641298048645</v>
      </c>
      <c r="O438">
        <f>1/E438</f>
        <v>17.221551781117686</v>
      </c>
      <c r="P438">
        <f>1/F438</f>
        <v>8.5681374297901449</v>
      </c>
      <c r="Q438">
        <f>1/G438</f>
        <v>6.7540929654233413</v>
      </c>
      <c r="R438">
        <f>1/H438</f>
        <v>9.4514806116933983</v>
      </c>
      <c r="S438">
        <f>1/I438</f>
        <v>13.957693738648025</v>
      </c>
      <c r="V438" s="3">
        <f>L438/(SUM($L438:$R438))</f>
        <v>4.0969320922337765E-2</v>
      </c>
      <c r="W438" s="3">
        <f>M438/(SUM($L438:$R438))</f>
        <v>8.2584622707677913E-2</v>
      </c>
      <c r="X438" s="3">
        <f>N438/(SUM($L438:$R438))</f>
        <v>0.39182309966382534</v>
      </c>
      <c r="Y438" s="3">
        <f>O438/(SUM($L438:$R438))</f>
        <v>0.19873573325068988</v>
      </c>
      <c r="Z438" s="3">
        <f>P438/(SUM($L438:$R438))</f>
        <v>9.8875821200330519E-2</v>
      </c>
      <c r="AA438" s="3">
        <f>Q438/(SUM($L438:$R438))</f>
        <v>7.7941850710483401E-2</v>
      </c>
      <c r="AB438" s="3">
        <f>R438/(SUM($L438:$R438))</f>
        <v>0.10906955154465535</v>
      </c>
      <c r="AC438" s="3">
        <f t="shared" si="19"/>
        <v>0</v>
      </c>
    </row>
    <row r="439" spans="1:29" x14ac:dyDescent="0.35">
      <c r="A439" s="2">
        <v>46081</v>
      </c>
      <c r="B439" s="3">
        <f>STDEV(rets_1M!B404:B439)*SQRT(12)</f>
        <v>0.27788197050098873</v>
      </c>
      <c r="C439" s="3">
        <f>STDEV(rets_1M!C404:C439)*SQRT(12)</f>
        <v>0.14041238285705732</v>
      </c>
      <c r="D439" s="3">
        <f>STDEV(rets_1M!D404:D439)*SQRT(12)</f>
        <v>2.9974116145377164E-2</v>
      </c>
      <c r="E439" s="3">
        <f>STDEV(rets_1M!E404:E439)*SQRT(12)</f>
        <v>5.6280045447711598E-2</v>
      </c>
      <c r="F439" s="3">
        <f>STDEV(rets_1M!F404:F439)*SQRT(12)</f>
        <v>0.1151162312362954</v>
      </c>
      <c r="G439" s="3">
        <f>STDEV(rets_1M!G404:G439)*SQRT(12)</f>
        <v>0.14956725837799981</v>
      </c>
      <c r="H439" s="3">
        <f>STDEV(rets_1M!H404:H439)*SQRT(12)</f>
        <v>0.10311962852636652</v>
      </c>
      <c r="I439" s="3">
        <f>STDEV(rets_1M!M404:M439)*SQRT(12)</f>
        <v>6.996987139149205E-2</v>
      </c>
      <c r="L439">
        <f>1/B439</f>
        <v>3.5986501686205723</v>
      </c>
      <c r="M439">
        <f>1/C439</f>
        <v>7.1218789942338665</v>
      </c>
      <c r="N439">
        <f>1/D439</f>
        <v>33.36211800708017</v>
      </c>
      <c r="O439">
        <f>1/E439</f>
        <v>17.768287001990348</v>
      </c>
      <c r="P439">
        <f>1/F439</f>
        <v>8.6868722964647098</v>
      </c>
      <c r="Q439">
        <f>1/G439</f>
        <v>6.6859552741998529</v>
      </c>
      <c r="R439">
        <f>1/H439</f>
        <v>9.6974748095054597</v>
      </c>
      <c r="S439">
        <f>1/I439</f>
        <v>14.291865628919743</v>
      </c>
      <c r="V439" s="3">
        <f>L439/(SUM($L439:$R439))</f>
        <v>4.1401276734757138E-2</v>
      </c>
      <c r="W439" s="3">
        <f>M439/(SUM($L439:$R439))</f>
        <v>8.1934855930926281E-2</v>
      </c>
      <c r="X439" s="3">
        <f>N439/(SUM($L439:$R439))</f>
        <v>0.3838201034690189</v>
      </c>
      <c r="Y439" s="3">
        <f>O439/(SUM($L439:$R439))</f>
        <v>0.20441824928872451</v>
      </c>
      <c r="Z439" s="3">
        <f>P439/(SUM($L439:$R439))</f>
        <v>9.9939584859200181E-2</v>
      </c>
      <c r="AA439" s="3">
        <f>Q439/(SUM($L439:$R439))</f>
        <v>7.6919698101541867E-2</v>
      </c>
      <c r="AB439" s="3">
        <f>R439/(SUM($L439:$R439))</f>
        <v>0.11156623161583093</v>
      </c>
      <c r="AC439" s="3">
        <f t="shared" si="19"/>
        <v>0</v>
      </c>
    </row>
    <row r="440" spans="1:29" x14ac:dyDescent="0.35">
      <c r="A440" s="2">
        <v>46112</v>
      </c>
      <c r="B440" s="3">
        <f>STDEV(rets_1M!B405:B440)*SQRT(12)</f>
        <v>0.54740347264916378</v>
      </c>
      <c r="C440" s="3">
        <f>STDEV(rets_1M!C405:C440)*SQRT(12)</f>
        <v>0.15952662968194059</v>
      </c>
      <c r="D440" s="3">
        <f>STDEV(rets_1M!D405:D440)*SQRT(12)</f>
        <v>2.8234608347580716E-2</v>
      </c>
      <c r="E440" s="3">
        <f>STDEV(rets_1M!E405:E440)*SQRT(12)</f>
        <v>5.5110257904025135E-2</v>
      </c>
      <c r="F440" s="3">
        <f>STDEV(rets_1M!F405:F440)*SQRT(12)</f>
        <v>0.1205831483783997</v>
      </c>
      <c r="G440" s="3">
        <f>STDEV(rets_1M!G405:G440)*SQRT(12)</f>
        <v>0.14831294690698313</v>
      </c>
      <c r="H440" s="3">
        <f>STDEV(rets_1M!H405:H440)*SQRT(12)</f>
        <v>0.10222973725196066</v>
      </c>
      <c r="I440" s="3">
        <f>STDEV(rets_1M!M405:M440)*SQRT(12)</f>
        <v>7.5672059436857425E-2</v>
      </c>
      <c r="L440">
        <f>1/B440</f>
        <v>1.8268060945256548</v>
      </c>
      <c r="M440">
        <f>1/C440</f>
        <v>6.2685458972822907</v>
      </c>
      <c r="N440">
        <f>1/D440</f>
        <v>35.417526876574684</v>
      </c>
      <c r="O440">
        <f>1/E440</f>
        <v>18.145442210441228</v>
      </c>
      <c r="P440">
        <f>1/F440</f>
        <v>8.2930327616087691</v>
      </c>
      <c r="Q440">
        <f>1/G440</f>
        <v>6.7424996998216633</v>
      </c>
      <c r="R440">
        <f>1/H440</f>
        <v>9.7818895644361152</v>
      </c>
      <c r="S440">
        <f>1/I440</f>
        <v>13.214917202490359</v>
      </c>
      <c r="V440" s="3">
        <f>L440/(SUM($L440:$R440))</f>
        <v>2.1125069631538901E-2</v>
      </c>
      <c r="W440" s="3">
        <f>M440/(SUM($L440:$R440))</f>
        <v>7.2489066554691312E-2</v>
      </c>
      <c r="X440" s="3">
        <f>N440/(SUM($L440:$R440))</f>
        <v>0.40956603094693328</v>
      </c>
      <c r="Y440" s="3">
        <f>O440/(SUM($L440:$R440))</f>
        <v>0.20983274105518529</v>
      </c>
      <c r="Z440" s="3">
        <f>P440/(SUM($L440:$R440))</f>
        <v>9.5900104050785057E-2</v>
      </c>
      <c r="AA440" s="3">
        <f>Q440/(SUM($L440:$R440))</f>
        <v>7.7969838219938387E-2</v>
      </c>
      <c r="AB440" s="3">
        <f>R440/(SUM($L440:$R440))</f>
        <v>0.11311714954092773</v>
      </c>
      <c r="AC440" s="3">
        <f t="shared" si="19"/>
        <v>0</v>
      </c>
    </row>
    <row r="441" spans="1:29" x14ac:dyDescent="0.35">
      <c r="A441" s="2">
        <v>46142</v>
      </c>
      <c r="B441" s="3">
        <f>STDEV(rets_1M!B406:B441)*SQRT(12)</f>
        <v>0.54472851410886003</v>
      </c>
      <c r="C441" s="3">
        <f>STDEV(rets_1M!C406:C441)*SQRT(12)</f>
        <v>0.1603330523337356</v>
      </c>
      <c r="D441" s="3">
        <f>STDEV(rets_1M!D406:D441)*SQRT(12)</f>
        <v>2.8493214458314754E-2</v>
      </c>
      <c r="E441" s="3">
        <f>STDEV(rets_1M!E406:E441)*SQRT(12)</f>
        <v>5.5027399577434695E-2</v>
      </c>
      <c r="F441" s="3">
        <f>STDEV(rets_1M!F406:F441)*SQRT(12)</f>
        <v>0.13185229441180082</v>
      </c>
      <c r="G441" s="3">
        <f>STDEV(rets_1M!G406:G441)*SQRT(12)</f>
        <v>0.16881179733448692</v>
      </c>
      <c r="H441" s="3">
        <f>STDEV(rets_1M!H406:H441)*SQRT(12)</f>
        <v>0.10233901490843031</v>
      </c>
      <c r="I441" s="3">
        <f>STDEV(rets_1M!M406:M441)*SQRT(12)</f>
        <v>7.9959469981092449E-2</v>
      </c>
      <c r="L441">
        <f>1/B441</f>
        <v>1.8357768578278559</v>
      </c>
      <c r="M441">
        <f>1/C441</f>
        <v>6.2370171679790971</v>
      </c>
      <c r="N441">
        <f>1/D441</f>
        <v>35.096075294101638</v>
      </c>
      <c r="O441">
        <f>1/E441</f>
        <v>18.172764980340339</v>
      </c>
      <c r="P441">
        <f>1/F441</f>
        <v>7.5842442064512126</v>
      </c>
      <c r="Q441">
        <f>1/G441</f>
        <v>5.9237566081864577</v>
      </c>
      <c r="R441">
        <f>1/H441</f>
        <v>9.7714444573730574</v>
      </c>
      <c r="S441">
        <f>1/I441</f>
        <v>12.506336025444693</v>
      </c>
      <c r="V441" s="3">
        <f>L441/(SUM($L441:$R441))</f>
        <v>2.1694084583974718E-2</v>
      </c>
      <c r="W441" s="3">
        <f>M441/(SUM($L441:$R441))</f>
        <v>7.3705242234036766E-2</v>
      </c>
      <c r="X441" s="3">
        <f>N441/(SUM($L441:$R441))</f>
        <v>0.4147438849930104</v>
      </c>
      <c r="Y441" s="3">
        <f>O441/(SUM($L441:$R441))</f>
        <v>0.2147545868263504</v>
      </c>
      <c r="Z441" s="3">
        <f>P441/(SUM($L441:$R441))</f>
        <v>8.962594479753562E-2</v>
      </c>
      <c r="AA441" s="3">
        <f>Q441/(SUM($L441:$R441))</f>
        <v>7.0003321136172011E-2</v>
      </c>
      <c r="AB441" s="3">
        <f>R441/(SUM($L441:$R441))</f>
        <v>0.11547293542892022</v>
      </c>
      <c r="AC441" s="3">
        <f t="shared" si="19"/>
        <v>0</v>
      </c>
    </row>
    <row r="442" spans="1:29" x14ac:dyDescent="0.35">
      <c r="A442" s="2">
        <v>46173</v>
      </c>
      <c r="B442" s="3">
        <f>STDEV(rets_1M!B407:B442)*SQRT(12)</f>
        <v>0.55340548213611884</v>
      </c>
      <c r="C442" s="3">
        <f>STDEV(rets_1M!C407:C442)*SQRT(12)</f>
        <v>0.16013131509034231</v>
      </c>
      <c r="D442" s="3">
        <f>STDEV(rets_1M!D407:D442)*SQRT(12)</f>
        <v>2.8272087021128184E-2</v>
      </c>
      <c r="E442" s="3">
        <f>STDEV(rets_1M!E407:E442)*SQRT(12)</f>
        <v>5.4526424678576324E-2</v>
      </c>
      <c r="F442" s="3">
        <f>STDEV(rets_1M!F407:F442)*SQRT(12)</f>
        <v>0.13325481858978425</v>
      </c>
      <c r="G442" s="3">
        <f>STDEV(rets_1M!G407:G442)*SQRT(12)</f>
        <v>0.17275781950469765</v>
      </c>
      <c r="H442" s="3">
        <f>STDEV(rets_1M!H407:H442)*SQRT(12)</f>
        <v>0.10166126964469441</v>
      </c>
      <c r="I442" s="3">
        <f>STDEV(rets_1M!M407:M442)*SQRT(12)</f>
        <v>8.0417741245116733E-2</v>
      </c>
      <c r="L442">
        <f>1/B442</f>
        <v>1.8069933028853411</v>
      </c>
      <c r="M442">
        <f>1/C442</f>
        <v>6.2448747107074185</v>
      </c>
      <c r="N442">
        <f>1/D442</f>
        <v>35.370575905934501</v>
      </c>
      <c r="O442">
        <f>1/E442</f>
        <v>18.339731715307284</v>
      </c>
      <c r="P442">
        <f>1/F442</f>
        <v>7.5044190565328144</v>
      </c>
      <c r="Q442">
        <f>1/G442</f>
        <v>5.7884499981941939</v>
      </c>
      <c r="R442">
        <f>1/H442</f>
        <v>9.8365877535761133</v>
      </c>
      <c r="S442">
        <f>1/I442</f>
        <v>12.43506699537801</v>
      </c>
      <c r="V442" s="3">
        <f>L442/(SUM($L442:$R442))</f>
        <v>2.1285882375930348E-2</v>
      </c>
      <c r="W442" s="3">
        <f>M442/(SUM($L442:$R442))</f>
        <v>7.3562900500121459E-2</v>
      </c>
      <c r="X442" s="3">
        <f>N442/(SUM($L442:$R442))</f>
        <v>0.41665562185562294</v>
      </c>
      <c r="Y442" s="3">
        <f>O442/(SUM($L442:$R442))</f>
        <v>0.21603697782100786</v>
      </c>
      <c r="Z442" s="3">
        <f>P442/(SUM($L442:$R442))</f>
        <v>8.8399985258375655E-2</v>
      </c>
      <c r="AA442" s="3">
        <f>Q442/(SUM($L442:$R442))</f>
        <v>6.8186343360418095E-2</v>
      </c>
      <c r="AB442" s="3">
        <f>R442/(SUM($L442:$R442))</f>
        <v>0.11587228882852361</v>
      </c>
      <c r="AC442" s="3">
        <f t="shared" si="19"/>
        <v>0</v>
      </c>
    </row>
    <row r="443" spans="1:29" x14ac:dyDescent="0.35">
      <c r="A443" s="2">
        <v>46203</v>
      </c>
      <c r="B443" s="3">
        <f>STDEV(rets_1M!B408:B443)*SQRT(12)</f>
        <v>0.55641234410736684</v>
      </c>
      <c r="C443" s="3">
        <f>STDEV(rets_1M!C408:C443)*SQRT(12)</f>
        <v>0.17777609328992078</v>
      </c>
      <c r="D443" s="3">
        <f>STDEV(rets_1M!D408:D443)*SQRT(12)</f>
        <v>2.8055693061640373E-2</v>
      </c>
      <c r="E443" s="3">
        <f>STDEV(rets_1M!E408:E443)*SQRT(12)</f>
        <v>5.3594928450357369E-2</v>
      </c>
      <c r="F443" s="3">
        <f>STDEV(rets_1M!F408:F443)*SQRT(12)</f>
        <v>0.13133032408262094</v>
      </c>
      <c r="G443" s="3">
        <f>STDEV(rets_1M!G408:G443)*SQRT(12)</f>
        <v>0.17156309517090321</v>
      </c>
      <c r="H443" s="3">
        <f>STDEV(rets_1M!H408:H443)*SQRT(12)</f>
        <v>0.10042434543302552</v>
      </c>
      <c r="I443" s="3">
        <f>STDEV(rets_1M!M408:M443)*SQRT(12)</f>
        <v>7.9549459835017725E-2</v>
      </c>
      <c r="L443">
        <f>1/B443</f>
        <v>1.7972282796929417</v>
      </c>
      <c r="M443">
        <f>1/C443</f>
        <v>5.6250532987536195</v>
      </c>
      <c r="N443">
        <f>1/D443</f>
        <v>35.643389660805319</v>
      </c>
      <c r="O443">
        <f>1/E443</f>
        <v>18.658481854794452</v>
      </c>
      <c r="P443">
        <f>1/F443</f>
        <v>7.6143876670165849</v>
      </c>
      <c r="Q443">
        <f>1/G443</f>
        <v>5.8287593786055583</v>
      </c>
      <c r="R443">
        <f>1/H443</f>
        <v>9.9577447648579884</v>
      </c>
      <c r="S443">
        <f>1/I443</f>
        <v>12.570795604067689</v>
      </c>
      <c r="V443" s="3">
        <f>L443/(SUM($L443:$R443))</f>
        <v>2.1112802721087027E-2</v>
      </c>
      <c r="W443" s="3">
        <f>M443/(SUM($L443:$R443))</f>
        <v>6.6079886419590145E-2</v>
      </c>
      <c r="X443" s="3">
        <f>N443/(SUM($L443:$R443))</f>
        <v>0.41871801302168837</v>
      </c>
      <c r="Y443" s="3">
        <f>O443/(SUM($L443:$R443))</f>
        <v>0.21918909852818536</v>
      </c>
      <c r="Z443" s="3">
        <f>P443/(SUM($L443:$R443))</f>
        <v>8.9449440826217946E-2</v>
      </c>
      <c r="AA443" s="3">
        <f>Q443/(SUM($L443:$R443))</f>
        <v>6.8472908121727391E-2</v>
      </c>
      <c r="AB443" s="3">
        <f>R443/(SUM($L443:$R443))</f>
        <v>0.11697785036150381</v>
      </c>
      <c r="AC443" s="3">
        <f t="shared" si="19"/>
        <v>0</v>
      </c>
    </row>
    <row r="444" spans="1:29" x14ac:dyDescent="0.35">
      <c r="A444" s="2">
        <v>46234</v>
      </c>
      <c r="B444" s="3">
        <f>STDEV(rets_1M!B409:B444)*SQRT(12)</f>
        <v>0.58671922758097439</v>
      </c>
      <c r="C444" s="3">
        <f>STDEV(rets_1M!C409:C444)*SQRT(12)</f>
        <v>0.17796988567035135</v>
      </c>
      <c r="D444" s="3">
        <f>STDEV(rets_1M!D409:D444)*SQRT(12)</f>
        <v>2.7598816726474164E-2</v>
      </c>
      <c r="E444" s="3">
        <f>STDEV(rets_1M!E409:E444)*SQRT(12)</f>
        <v>5.4290167430367256E-2</v>
      </c>
      <c r="F444" s="3">
        <f>STDEV(rets_1M!F409:F444)*SQRT(12)</f>
        <v>0.13126930058059044</v>
      </c>
      <c r="G444" s="3">
        <f>STDEV(rets_1M!G409:G444)*SQRT(12)</f>
        <v>0.1782304655144695</v>
      </c>
      <c r="H444" s="3">
        <f>STDEV(rets_1M!H409:H444)*SQRT(12)</f>
        <v>0.10080378213178269</v>
      </c>
      <c r="I444" s="3">
        <f>STDEV(rets_1M!M409:M444)*SQRT(12)</f>
        <v>7.981262975085758E-2</v>
      </c>
      <c r="L444">
        <f>1/B444</f>
        <v>1.7043927537929338</v>
      </c>
      <c r="M444">
        <f>1/C444</f>
        <v>5.6189281474972237</v>
      </c>
      <c r="N444">
        <f>1/D444</f>
        <v>36.233437466206659</v>
      </c>
      <c r="O444">
        <f>1/E444</f>
        <v>18.419541646884831</v>
      </c>
      <c r="P444">
        <f>1/F444</f>
        <v>7.6179273872649897</v>
      </c>
      <c r="Q444">
        <f>1/G444</f>
        <v>5.6107130569033705</v>
      </c>
      <c r="R444">
        <f>1/H444</f>
        <v>9.9202627009835904</v>
      </c>
      <c r="S444">
        <f>1/I444</f>
        <v>12.529345331955499</v>
      </c>
      <c r="V444" s="3">
        <f>L444/(SUM($L444:$R444))</f>
        <v>2.0022187208161166E-2</v>
      </c>
      <c r="W444" s="3">
        <f>M444/(SUM($L444:$R444))</f>
        <v>6.6007808956023997E-2</v>
      </c>
      <c r="X444" s="3">
        <f>N444/(SUM($L444:$R444))</f>
        <v>0.42564876348431602</v>
      </c>
      <c r="Y444" s="3">
        <f>O444/(SUM($L444:$R444))</f>
        <v>0.21638176430973882</v>
      </c>
      <c r="Z444" s="3">
        <f>P444/(SUM($L444:$R444))</f>
        <v>8.9490857049564887E-2</v>
      </c>
      <c r="AA444" s="3">
        <f>Q444/(SUM($L444:$R444))</f>
        <v>6.5911302982599687E-2</v>
      </c>
      <c r="AB444" s="3">
        <f>R444/(SUM($L444:$R444))</f>
        <v>0.11653731600959559</v>
      </c>
      <c r="AC444" s="3">
        <f t="shared" si="1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FE548-9774-4BD7-A4CC-E8BC70CC856E}">
  <dimension ref="A1:H408"/>
  <sheetViews>
    <sheetView topLeftCell="B1" workbookViewId="0">
      <selection activeCell="I21" sqref="I21"/>
    </sheetView>
  </sheetViews>
  <sheetFormatPr defaultRowHeight="14.5" x14ac:dyDescent="0.35"/>
  <cols>
    <col min="1" max="1" width="18.1796875" bestFit="1" customWidth="1"/>
    <col min="2" max="2" width="18.1796875" customWidth="1"/>
    <col min="3" max="3" width="11.81640625" bestFit="1" customWidth="1"/>
    <col min="4" max="4" width="11.81640625" customWidth="1"/>
    <col min="5" max="5" width="14.54296875" bestFit="1" customWidth="1"/>
    <col min="6" max="6" width="29.90625" bestFit="1" customWidth="1"/>
    <col min="7" max="7" width="32.6328125" bestFit="1" customWidth="1"/>
    <col min="8" max="8" width="32.6328125" customWidth="1"/>
  </cols>
  <sheetData>
    <row r="1" spans="1:8" x14ac:dyDescent="0.35">
      <c r="C1" s="1"/>
      <c r="D1" s="1"/>
      <c r="E1" s="1"/>
      <c r="F1" s="1"/>
      <c r="G1" s="1"/>
      <c r="H1" s="11"/>
    </row>
    <row r="2" spans="1:8" x14ac:dyDescent="0.35">
      <c r="B2" s="37" t="s">
        <v>74</v>
      </c>
      <c r="C2" s="37" t="s">
        <v>74</v>
      </c>
      <c r="D2" s="36" t="s">
        <v>76</v>
      </c>
      <c r="E2" s="36" t="s">
        <v>76</v>
      </c>
      <c r="F2" s="38" t="s">
        <v>78</v>
      </c>
      <c r="G2" s="38" t="s">
        <v>78</v>
      </c>
      <c r="H2" s="35" t="s">
        <v>77</v>
      </c>
    </row>
    <row r="3" spans="1:8" x14ac:dyDescent="0.35">
      <c r="B3" s="1" t="s">
        <v>45</v>
      </c>
      <c r="C3" s="1" t="s">
        <v>50</v>
      </c>
      <c r="D3" s="1" t="s">
        <v>75</v>
      </c>
      <c r="E3" s="1" t="s">
        <v>80</v>
      </c>
      <c r="F3" s="1" t="s">
        <v>59</v>
      </c>
      <c r="G3" s="1" t="s">
        <v>57</v>
      </c>
      <c r="H3" s="1" t="s">
        <v>89</v>
      </c>
    </row>
    <row r="4" spans="1:8" x14ac:dyDescent="0.35">
      <c r="A4" s="1" t="s">
        <v>0</v>
      </c>
      <c r="B4" s="1" t="s">
        <v>45</v>
      </c>
      <c r="C4" s="1" t="s">
        <v>50</v>
      </c>
      <c r="D4" s="1" t="s">
        <v>75</v>
      </c>
      <c r="E4" s="1" t="s">
        <v>80</v>
      </c>
      <c r="F4" s="1" t="s">
        <v>59</v>
      </c>
      <c r="G4" s="1" t="s">
        <v>57</v>
      </c>
      <c r="H4" s="1" t="s">
        <v>89</v>
      </c>
    </row>
    <row r="5" spans="1:8" x14ac:dyDescent="0.35">
      <c r="A5" s="5">
        <v>33969</v>
      </c>
      <c r="B5" s="40"/>
      <c r="C5" s="3"/>
      <c r="D5" s="3"/>
      <c r="E5" s="3"/>
      <c r="F5" s="3"/>
      <c r="G5" s="3"/>
      <c r="H5" s="3"/>
    </row>
    <row r="6" spans="1:8" x14ac:dyDescent="0.35">
      <c r="A6" s="2">
        <v>34000</v>
      </c>
      <c r="B6" s="30"/>
      <c r="C6" s="3"/>
      <c r="D6" s="3"/>
      <c r="E6" s="3"/>
      <c r="F6" s="3"/>
      <c r="G6" s="3"/>
      <c r="H6" s="3"/>
    </row>
    <row r="7" spans="1:8" x14ac:dyDescent="0.35">
      <c r="A7" s="2">
        <v>34028</v>
      </c>
      <c r="B7" s="3" t="e">
        <f>VLOOKUP($A7,Trend_Sign!$A:$H,COLUMN(B$4),FALSE)*VLOOKUP($A7,Volatility_Rolling!$A:$AB,COLUMN(B$4)+20,FALSE)</f>
        <v>#VALUE!</v>
      </c>
      <c r="C7" s="3">
        <f>VLOOKUP($A7,Trend_Sign!$A:$H,COLUMN(C$4),FALSE)*VLOOKUP($A7,Volatility_Rolling!$A:$AB,COLUMN(C$4)+20,FALSE)</f>
        <v>0</v>
      </c>
      <c r="D7" s="3">
        <f>VLOOKUP($A7,Trend_Sign!$A:$H,COLUMN(D$4),FALSE)*VLOOKUP($A7,Volatility_Rolling!$A:$AB,COLUMN(D$4)+20,FALSE)</f>
        <v>0</v>
      </c>
      <c r="E7" s="3">
        <f>VLOOKUP($A7,Trend_Sign!$A:$H,COLUMN(E$4),FALSE)*VLOOKUP($A7,Volatility_Rolling!$A:$AB,COLUMN(E$4)+20,FALSE)</f>
        <v>0</v>
      </c>
      <c r="F7" s="3" t="e">
        <f>VLOOKUP($A7,Trend_Sign!$A:$H,COLUMN(F$4),FALSE)*VLOOKUP($A7,Volatility_Rolling!$A:$AB,COLUMN(F$4)+20,FALSE)</f>
        <v>#VALUE!</v>
      </c>
      <c r="G7" s="3" t="e">
        <f>VLOOKUP($A7,Trend_Sign!$A:$H,COLUMN(G$4),FALSE)*VLOOKUP($A7,Volatility_Rolling!$A:$AB,COLUMN(G$4)+20,FALSE)</f>
        <v>#VALUE!</v>
      </c>
      <c r="H7" s="3" t="e">
        <f>VLOOKUP($A7,Trend_Sign!$A:$H,COLUMN(H$4),FALSE)*VLOOKUP($A7,Volatility_Rolling!$A:$AB,COLUMN(H$4)+20,FALSE)</f>
        <v>#VALUE!</v>
      </c>
    </row>
    <row r="8" spans="1:8" x14ac:dyDescent="0.35">
      <c r="A8" s="2">
        <v>34059</v>
      </c>
      <c r="B8" s="3" t="e">
        <f>VLOOKUP($A8,Trend_Sign!$A:$H,COLUMN(B$4),FALSE)*VLOOKUP($A8,Volatility_Rolling!$A:$AB,COLUMN(B$4)+20,FALSE)</f>
        <v>#VALUE!</v>
      </c>
      <c r="C8" s="3">
        <f>VLOOKUP($A8,Trend_Sign!$A:$H,COLUMN(C$4),FALSE)*VLOOKUP($A8,Volatility_Rolling!$A:$AB,COLUMN(C$4)+20,FALSE)</f>
        <v>0</v>
      </c>
      <c r="D8" s="3">
        <f>VLOOKUP($A8,Trend_Sign!$A:$H,COLUMN(D$4),FALSE)*VLOOKUP($A8,Volatility_Rolling!$A:$AB,COLUMN(D$4)+20,FALSE)</f>
        <v>0</v>
      </c>
      <c r="E8" s="3">
        <f>VLOOKUP($A8,Trend_Sign!$A:$H,COLUMN(E$4),FALSE)*VLOOKUP($A8,Volatility_Rolling!$A:$AB,COLUMN(E$4)+20,FALSE)</f>
        <v>0</v>
      </c>
      <c r="F8" s="3" t="e">
        <f>VLOOKUP($A8,Trend_Sign!$A:$H,COLUMN(F$4),FALSE)*VLOOKUP($A8,Volatility_Rolling!$A:$AB,COLUMN(F$4)+20,FALSE)</f>
        <v>#VALUE!</v>
      </c>
      <c r="G8" s="3" t="e">
        <f>VLOOKUP($A8,Trend_Sign!$A:$H,COLUMN(G$4),FALSE)*VLOOKUP($A8,Volatility_Rolling!$A:$AB,COLUMN(G$4)+20,FALSE)</f>
        <v>#VALUE!</v>
      </c>
      <c r="H8" s="3" t="e">
        <f>VLOOKUP($A8,Trend_Sign!$A:$H,COLUMN(H$4),FALSE)*VLOOKUP($A8,Volatility_Rolling!$A:$AB,COLUMN(H$4)+20,FALSE)</f>
        <v>#VALUE!</v>
      </c>
    </row>
    <row r="9" spans="1:8" x14ac:dyDescent="0.35">
      <c r="A9" s="2">
        <v>34089</v>
      </c>
      <c r="B9" s="3" t="e">
        <f>VLOOKUP($A9,Trend_Sign!$A:$H,COLUMN(B$4),FALSE)*VLOOKUP($A9,Volatility_Rolling!$A:$AB,COLUMN(B$4)+20,FALSE)</f>
        <v>#VALUE!</v>
      </c>
      <c r="C9" s="3">
        <f>VLOOKUP($A9,Trend_Sign!$A:$H,COLUMN(C$4),FALSE)*VLOOKUP($A9,Volatility_Rolling!$A:$AB,COLUMN(C$4)+20,FALSE)</f>
        <v>0</v>
      </c>
      <c r="D9" s="3">
        <f>VLOOKUP($A9,Trend_Sign!$A:$H,COLUMN(D$4),FALSE)*VLOOKUP($A9,Volatility_Rolling!$A:$AB,COLUMN(D$4)+20,FALSE)</f>
        <v>0</v>
      </c>
      <c r="E9" s="3">
        <f>VLOOKUP($A9,Trend_Sign!$A:$H,COLUMN(E$4),FALSE)*VLOOKUP($A9,Volatility_Rolling!$A:$AB,COLUMN(E$4)+20,FALSE)</f>
        <v>0</v>
      </c>
      <c r="F9" s="3" t="e">
        <f>VLOOKUP($A9,Trend_Sign!$A:$H,COLUMN(F$4),FALSE)*VLOOKUP($A9,Volatility_Rolling!$A:$AB,COLUMN(F$4)+20,FALSE)</f>
        <v>#VALUE!</v>
      </c>
      <c r="G9" s="3" t="e">
        <f>VLOOKUP($A9,Trend_Sign!$A:$H,COLUMN(G$4),FALSE)*VLOOKUP($A9,Volatility_Rolling!$A:$AB,COLUMN(G$4)+20,FALSE)</f>
        <v>#VALUE!</v>
      </c>
      <c r="H9" s="3" t="e">
        <f>VLOOKUP($A9,Trend_Sign!$A:$H,COLUMN(H$4),FALSE)*VLOOKUP($A9,Volatility_Rolling!$A:$AB,COLUMN(H$4)+20,FALSE)</f>
        <v>#VALUE!</v>
      </c>
    </row>
    <row r="10" spans="1:8" x14ac:dyDescent="0.35">
      <c r="A10" s="2">
        <v>34120</v>
      </c>
      <c r="B10" s="3" t="e">
        <f>VLOOKUP($A10,Trend_Sign!$A:$H,COLUMN(B$4),FALSE)*VLOOKUP($A10,Volatility_Rolling!$A:$AB,COLUMN(B$4)+20,FALSE)</f>
        <v>#VALUE!</v>
      </c>
      <c r="C10" s="3">
        <f>VLOOKUP($A10,Trend_Sign!$A:$H,COLUMN(C$4),FALSE)*VLOOKUP($A10,Volatility_Rolling!$A:$AB,COLUMN(C$4)+20,FALSE)</f>
        <v>0</v>
      </c>
      <c r="D10" s="3">
        <f>VLOOKUP($A10,Trend_Sign!$A:$H,COLUMN(D$4),FALSE)*VLOOKUP($A10,Volatility_Rolling!$A:$AB,COLUMN(D$4)+20,FALSE)</f>
        <v>0</v>
      </c>
      <c r="E10" s="3">
        <f>VLOOKUP($A10,Trend_Sign!$A:$H,COLUMN(E$4),FALSE)*VLOOKUP($A10,Volatility_Rolling!$A:$AB,COLUMN(E$4)+20,FALSE)</f>
        <v>0</v>
      </c>
      <c r="F10" s="3" t="e">
        <f>VLOOKUP($A10,Trend_Sign!$A:$H,COLUMN(F$4),FALSE)*VLOOKUP($A10,Volatility_Rolling!$A:$AB,COLUMN(F$4)+20,FALSE)</f>
        <v>#VALUE!</v>
      </c>
      <c r="G10" s="3" t="e">
        <f>VLOOKUP($A10,Trend_Sign!$A:$H,COLUMN(G$4),FALSE)*VLOOKUP($A10,Volatility_Rolling!$A:$AB,COLUMN(G$4)+20,FALSE)</f>
        <v>#VALUE!</v>
      </c>
      <c r="H10" s="3" t="e">
        <f>VLOOKUP($A10,Trend_Sign!$A:$H,COLUMN(H$4),FALSE)*VLOOKUP($A10,Volatility_Rolling!$A:$AB,COLUMN(H$4)+20,FALSE)</f>
        <v>#VALUE!</v>
      </c>
    </row>
    <row r="11" spans="1:8" x14ac:dyDescent="0.35">
      <c r="A11" s="2">
        <v>34150</v>
      </c>
      <c r="B11" s="3" t="e">
        <f>VLOOKUP($A11,Trend_Sign!$A:$H,COLUMN(B$4),FALSE)*VLOOKUP($A11,Volatility_Rolling!$A:$AB,COLUMN(B$4)+20,FALSE)</f>
        <v>#VALUE!</v>
      </c>
      <c r="C11" s="3">
        <f>VLOOKUP($A11,Trend_Sign!$A:$H,COLUMN(C$4),FALSE)*VLOOKUP($A11,Volatility_Rolling!$A:$AB,COLUMN(C$4)+20,FALSE)</f>
        <v>0</v>
      </c>
      <c r="D11" s="3">
        <f>VLOOKUP($A11,Trend_Sign!$A:$H,COLUMN(D$4),FALSE)*VLOOKUP($A11,Volatility_Rolling!$A:$AB,COLUMN(D$4)+20,FALSE)</f>
        <v>0</v>
      </c>
      <c r="E11" s="3">
        <f>VLOOKUP($A11,Trend_Sign!$A:$H,COLUMN(E$4),FALSE)*VLOOKUP($A11,Volatility_Rolling!$A:$AB,COLUMN(E$4)+20,FALSE)</f>
        <v>0</v>
      </c>
      <c r="F11" s="3" t="e">
        <f>VLOOKUP($A11,Trend_Sign!$A:$H,COLUMN(F$4),FALSE)*VLOOKUP($A11,Volatility_Rolling!$A:$AB,COLUMN(F$4)+20,FALSE)</f>
        <v>#VALUE!</v>
      </c>
      <c r="G11" s="3" t="e">
        <f>VLOOKUP($A11,Trend_Sign!$A:$H,COLUMN(G$4),FALSE)*VLOOKUP($A11,Volatility_Rolling!$A:$AB,COLUMN(G$4)+20,FALSE)</f>
        <v>#VALUE!</v>
      </c>
      <c r="H11" s="3" t="e">
        <f>VLOOKUP($A11,Trend_Sign!$A:$H,COLUMN(H$4),FALSE)*VLOOKUP($A11,Volatility_Rolling!$A:$AB,COLUMN(H$4)+20,FALSE)</f>
        <v>#VALUE!</v>
      </c>
    </row>
    <row r="12" spans="1:8" x14ac:dyDescent="0.35">
      <c r="A12" s="2">
        <v>34181</v>
      </c>
      <c r="B12" s="3" t="e">
        <f>VLOOKUP($A12,Trend_Sign!$A:$H,COLUMN(B$4),FALSE)*VLOOKUP($A12,Volatility_Rolling!$A:$AB,COLUMN(B$4)+20,FALSE)</f>
        <v>#VALUE!</v>
      </c>
      <c r="C12" s="3">
        <f>VLOOKUP($A12,Trend_Sign!$A:$H,COLUMN(C$4),FALSE)*VLOOKUP($A12,Volatility_Rolling!$A:$AB,COLUMN(C$4)+20,FALSE)</f>
        <v>0</v>
      </c>
      <c r="D12" s="3">
        <f>VLOOKUP($A12,Trend_Sign!$A:$H,COLUMN(D$4),FALSE)*VLOOKUP($A12,Volatility_Rolling!$A:$AB,COLUMN(D$4)+20,FALSE)</f>
        <v>0</v>
      </c>
      <c r="E12" s="3">
        <f>VLOOKUP($A12,Trend_Sign!$A:$H,COLUMN(E$4),FALSE)*VLOOKUP($A12,Volatility_Rolling!$A:$AB,COLUMN(E$4)+20,FALSE)</f>
        <v>0</v>
      </c>
      <c r="F12" s="3" t="e">
        <f>VLOOKUP($A12,Trend_Sign!$A:$H,COLUMN(F$4),FALSE)*VLOOKUP($A12,Volatility_Rolling!$A:$AB,COLUMN(F$4)+20,FALSE)</f>
        <v>#VALUE!</v>
      </c>
      <c r="G12" s="3" t="e">
        <f>VLOOKUP($A12,Trend_Sign!$A:$H,COLUMN(G$4),FALSE)*VLOOKUP($A12,Volatility_Rolling!$A:$AB,COLUMN(G$4)+20,FALSE)</f>
        <v>#VALUE!</v>
      </c>
      <c r="H12" s="3" t="e">
        <f>VLOOKUP($A12,Trend_Sign!$A:$H,COLUMN(H$4),FALSE)*VLOOKUP($A12,Volatility_Rolling!$A:$AB,COLUMN(H$4)+20,FALSE)</f>
        <v>#VALUE!</v>
      </c>
    </row>
    <row r="13" spans="1:8" x14ac:dyDescent="0.35">
      <c r="A13" s="2">
        <v>34212</v>
      </c>
      <c r="B13" s="3" t="e">
        <f>VLOOKUP($A13,Trend_Sign!$A:$H,COLUMN(B$4),FALSE)*VLOOKUP($A13,Volatility_Rolling!$A:$AB,COLUMN(B$4)+20,FALSE)</f>
        <v>#VALUE!</v>
      </c>
      <c r="C13" s="3">
        <f>VLOOKUP($A13,Trend_Sign!$A:$H,COLUMN(C$4),FALSE)*VLOOKUP($A13,Volatility_Rolling!$A:$AB,COLUMN(C$4)+20,FALSE)</f>
        <v>0</v>
      </c>
      <c r="D13" s="3">
        <f>VLOOKUP($A13,Trend_Sign!$A:$H,COLUMN(D$4),FALSE)*VLOOKUP($A13,Volatility_Rolling!$A:$AB,COLUMN(D$4)+20,FALSE)</f>
        <v>0</v>
      </c>
      <c r="E13" s="3">
        <f>VLOOKUP($A13,Trend_Sign!$A:$H,COLUMN(E$4),FALSE)*VLOOKUP($A13,Volatility_Rolling!$A:$AB,COLUMN(E$4)+20,FALSE)</f>
        <v>0</v>
      </c>
      <c r="F13" s="3" t="e">
        <f>VLOOKUP($A13,Trend_Sign!$A:$H,COLUMN(F$4),FALSE)*VLOOKUP($A13,Volatility_Rolling!$A:$AB,COLUMN(F$4)+20,FALSE)</f>
        <v>#VALUE!</v>
      </c>
      <c r="G13" s="3" t="e">
        <f>VLOOKUP($A13,Trend_Sign!$A:$H,COLUMN(G$4),FALSE)*VLOOKUP($A13,Volatility_Rolling!$A:$AB,COLUMN(G$4)+20,FALSE)</f>
        <v>#VALUE!</v>
      </c>
      <c r="H13" s="3" t="e">
        <f>VLOOKUP($A13,Trend_Sign!$A:$H,COLUMN(H$4),FALSE)*VLOOKUP($A13,Volatility_Rolling!$A:$AB,COLUMN(H$4)+20,FALSE)</f>
        <v>#VALUE!</v>
      </c>
    </row>
    <row r="14" spans="1:8" x14ac:dyDescent="0.35">
      <c r="A14" s="2">
        <v>34242</v>
      </c>
      <c r="B14" s="3" t="e">
        <f>VLOOKUP($A14,Trend_Sign!$A:$H,COLUMN(B$4),FALSE)*VLOOKUP($A14,Volatility_Rolling!$A:$AB,COLUMN(B$4)+20,FALSE)</f>
        <v>#VALUE!</v>
      </c>
      <c r="C14" s="3">
        <f>VLOOKUP($A14,Trend_Sign!$A:$H,COLUMN(C$4),FALSE)*VLOOKUP($A14,Volatility_Rolling!$A:$AB,COLUMN(C$4)+20,FALSE)</f>
        <v>0</v>
      </c>
      <c r="D14" s="3">
        <f>VLOOKUP($A14,Trend_Sign!$A:$H,COLUMN(D$4),FALSE)*VLOOKUP($A14,Volatility_Rolling!$A:$AB,COLUMN(D$4)+20,FALSE)</f>
        <v>0</v>
      </c>
      <c r="E14" s="3">
        <f>VLOOKUP($A14,Trend_Sign!$A:$H,COLUMN(E$4),FALSE)*VLOOKUP($A14,Volatility_Rolling!$A:$AB,COLUMN(E$4)+20,FALSE)</f>
        <v>0</v>
      </c>
      <c r="F14" s="3" t="e">
        <f>VLOOKUP($A14,Trend_Sign!$A:$H,COLUMN(F$4),FALSE)*VLOOKUP($A14,Volatility_Rolling!$A:$AB,COLUMN(F$4)+20,FALSE)</f>
        <v>#VALUE!</v>
      </c>
      <c r="G14" s="3" t="e">
        <f>VLOOKUP($A14,Trend_Sign!$A:$H,COLUMN(G$4),FALSE)*VLOOKUP($A14,Volatility_Rolling!$A:$AB,COLUMN(G$4)+20,FALSE)</f>
        <v>#VALUE!</v>
      </c>
      <c r="H14" s="3" t="e">
        <f>VLOOKUP($A14,Trend_Sign!$A:$H,COLUMN(H$4),FALSE)*VLOOKUP($A14,Volatility_Rolling!$A:$AB,COLUMN(H$4)+20,FALSE)</f>
        <v>#VALUE!</v>
      </c>
    </row>
    <row r="15" spans="1:8" x14ac:dyDescent="0.35">
      <c r="A15" s="2">
        <v>34273</v>
      </c>
      <c r="B15" s="3" t="e">
        <f>VLOOKUP($A15,Trend_Sign!$A:$H,COLUMN(B$4),FALSE)*VLOOKUP($A15,Volatility_Rolling!$A:$AB,COLUMN(B$4)+20,FALSE)</f>
        <v>#VALUE!</v>
      </c>
      <c r="C15" s="3">
        <f>VLOOKUP($A15,Trend_Sign!$A:$H,COLUMN(C$4),FALSE)*VLOOKUP($A15,Volatility_Rolling!$A:$AB,COLUMN(C$4)+20,FALSE)</f>
        <v>0</v>
      </c>
      <c r="D15" s="3">
        <f>VLOOKUP($A15,Trend_Sign!$A:$H,COLUMN(D$4),FALSE)*VLOOKUP($A15,Volatility_Rolling!$A:$AB,COLUMN(D$4)+20,FALSE)</f>
        <v>0</v>
      </c>
      <c r="E15" s="3">
        <f>VLOOKUP($A15,Trend_Sign!$A:$H,COLUMN(E$4),FALSE)*VLOOKUP($A15,Volatility_Rolling!$A:$AB,COLUMN(E$4)+20,FALSE)</f>
        <v>0</v>
      </c>
      <c r="F15" s="3" t="e">
        <f>VLOOKUP($A15,Trend_Sign!$A:$H,COLUMN(F$4),FALSE)*VLOOKUP($A15,Volatility_Rolling!$A:$AB,COLUMN(F$4)+20,FALSE)</f>
        <v>#VALUE!</v>
      </c>
      <c r="G15" s="3" t="e">
        <f>VLOOKUP($A15,Trend_Sign!$A:$H,COLUMN(G$4),FALSE)*VLOOKUP($A15,Volatility_Rolling!$A:$AB,COLUMN(G$4)+20,FALSE)</f>
        <v>#VALUE!</v>
      </c>
      <c r="H15" s="3" t="e">
        <f>VLOOKUP($A15,Trend_Sign!$A:$H,COLUMN(H$4),FALSE)*VLOOKUP($A15,Volatility_Rolling!$A:$AB,COLUMN(H$4)+20,FALSE)</f>
        <v>#VALUE!</v>
      </c>
    </row>
    <row r="16" spans="1:8" x14ac:dyDescent="0.35">
      <c r="A16" s="2">
        <v>34303</v>
      </c>
      <c r="B16" s="3" t="e">
        <f>VLOOKUP($A16,Trend_Sign!$A:$H,COLUMN(B$4),FALSE)*VLOOKUP($A16,Volatility_Rolling!$A:$AB,COLUMN(B$4)+20,FALSE)</f>
        <v>#VALUE!</v>
      </c>
      <c r="C16" s="3">
        <f>VLOOKUP($A16,Trend_Sign!$A:$H,COLUMN(C$4),FALSE)*VLOOKUP($A16,Volatility_Rolling!$A:$AB,COLUMN(C$4)+20,FALSE)</f>
        <v>0</v>
      </c>
      <c r="D16" s="3">
        <f>VLOOKUP($A16,Trend_Sign!$A:$H,COLUMN(D$4),FALSE)*VLOOKUP($A16,Volatility_Rolling!$A:$AB,COLUMN(D$4)+20,FALSE)</f>
        <v>0</v>
      </c>
      <c r="E16" s="3">
        <f>VLOOKUP($A16,Trend_Sign!$A:$H,COLUMN(E$4),FALSE)*VLOOKUP($A16,Volatility_Rolling!$A:$AB,COLUMN(E$4)+20,FALSE)</f>
        <v>0</v>
      </c>
      <c r="F16" s="3" t="e">
        <f>VLOOKUP($A16,Trend_Sign!$A:$H,COLUMN(F$4),FALSE)*VLOOKUP($A16,Volatility_Rolling!$A:$AB,COLUMN(F$4)+20,FALSE)</f>
        <v>#VALUE!</v>
      </c>
      <c r="G16" s="3" t="e">
        <f>VLOOKUP($A16,Trend_Sign!$A:$H,COLUMN(G$4),FALSE)*VLOOKUP($A16,Volatility_Rolling!$A:$AB,COLUMN(G$4)+20,FALSE)</f>
        <v>#VALUE!</v>
      </c>
      <c r="H16" s="3" t="e">
        <f>VLOOKUP($A16,Trend_Sign!$A:$H,COLUMN(H$4),FALSE)*VLOOKUP($A16,Volatility_Rolling!$A:$AB,COLUMN(H$4)+20,FALSE)</f>
        <v>#VALUE!</v>
      </c>
    </row>
    <row r="17" spans="1:8" x14ac:dyDescent="0.35">
      <c r="A17" s="2">
        <v>34334</v>
      </c>
      <c r="B17" s="3" t="e">
        <f>VLOOKUP($A17,Trend_Sign!$A:$H,COLUMN(B$4),FALSE)*VLOOKUP($A17,Volatility_Rolling!$A:$AB,COLUMN(B$4)+20,FALSE)</f>
        <v>#VALUE!</v>
      </c>
      <c r="C17" s="3">
        <f>VLOOKUP($A17,Trend_Sign!$A:$H,COLUMN(C$4),FALSE)*VLOOKUP($A17,Volatility_Rolling!$A:$AB,COLUMN(C$4)+20,FALSE)</f>
        <v>0</v>
      </c>
      <c r="D17" s="3">
        <f>VLOOKUP($A17,Trend_Sign!$A:$H,COLUMN(D$4),FALSE)*VLOOKUP($A17,Volatility_Rolling!$A:$AB,COLUMN(D$4)+20,FALSE)</f>
        <v>0</v>
      </c>
      <c r="E17" s="3">
        <f>VLOOKUP($A17,Trend_Sign!$A:$H,COLUMN(E$4),FALSE)*VLOOKUP($A17,Volatility_Rolling!$A:$AB,COLUMN(E$4)+20,FALSE)</f>
        <v>0</v>
      </c>
      <c r="F17" s="3" t="e">
        <f>VLOOKUP($A17,Trend_Sign!$A:$H,COLUMN(F$4),FALSE)*VLOOKUP($A17,Volatility_Rolling!$A:$AB,COLUMN(F$4)+20,FALSE)</f>
        <v>#VALUE!</v>
      </c>
      <c r="G17" s="3" t="e">
        <f>VLOOKUP($A17,Trend_Sign!$A:$H,COLUMN(G$4),FALSE)*VLOOKUP($A17,Volatility_Rolling!$A:$AB,COLUMN(G$4)+20,FALSE)</f>
        <v>#VALUE!</v>
      </c>
      <c r="H17" s="3" t="e">
        <f>VLOOKUP($A17,Trend_Sign!$A:$H,COLUMN(H$4),FALSE)*VLOOKUP($A17,Volatility_Rolling!$A:$AB,COLUMN(H$4)+20,FALSE)</f>
        <v>#VALUE!</v>
      </c>
    </row>
    <row r="18" spans="1:8" x14ac:dyDescent="0.35">
      <c r="A18" s="2">
        <v>34365</v>
      </c>
      <c r="B18" s="3" t="e">
        <f>VLOOKUP($A18,Trend_Sign!$A:$H,COLUMN(B$4),FALSE)*VLOOKUP($A18,Volatility_Rolling!$A:$AB,COLUMN(B$4)+20,FALSE)</f>
        <v>#VALUE!</v>
      </c>
      <c r="C18" s="3">
        <f>VLOOKUP($A18,Trend_Sign!$A:$H,COLUMN(C$4),FALSE)*VLOOKUP($A18,Volatility_Rolling!$A:$AB,COLUMN(C$4)+20,FALSE)</f>
        <v>0</v>
      </c>
      <c r="D18" s="3">
        <f>VLOOKUP($A18,Trend_Sign!$A:$H,COLUMN(D$4),FALSE)*VLOOKUP($A18,Volatility_Rolling!$A:$AB,COLUMN(D$4)+20,FALSE)</f>
        <v>0</v>
      </c>
      <c r="E18" s="3">
        <f>VLOOKUP($A18,Trend_Sign!$A:$H,COLUMN(E$4),FALSE)*VLOOKUP($A18,Volatility_Rolling!$A:$AB,COLUMN(E$4)+20,FALSE)</f>
        <v>0</v>
      </c>
      <c r="F18" s="3" t="e">
        <f>VLOOKUP($A18,Trend_Sign!$A:$H,COLUMN(F$4),FALSE)*VLOOKUP($A18,Volatility_Rolling!$A:$AB,COLUMN(F$4)+20,FALSE)</f>
        <v>#VALUE!</v>
      </c>
      <c r="G18" s="3" t="e">
        <f>VLOOKUP($A18,Trend_Sign!$A:$H,COLUMN(G$4),FALSE)*VLOOKUP($A18,Volatility_Rolling!$A:$AB,COLUMN(G$4)+20,FALSE)</f>
        <v>#VALUE!</v>
      </c>
      <c r="H18" s="3" t="e">
        <f>VLOOKUP($A18,Trend_Sign!$A:$H,COLUMN(H$4),FALSE)*VLOOKUP($A18,Volatility_Rolling!$A:$AB,COLUMN(H$4)+20,FALSE)</f>
        <v>#VALUE!</v>
      </c>
    </row>
    <row r="19" spans="1:8" x14ac:dyDescent="0.35">
      <c r="A19" s="2">
        <v>34393</v>
      </c>
      <c r="B19" s="3" t="e">
        <f>VLOOKUP($A19,Trend_Sign!$A:$H,COLUMN(B$4),FALSE)*VLOOKUP($A19,Volatility_Rolling!$A:$AB,COLUMN(B$4)+20,FALSE)</f>
        <v>#VALUE!</v>
      </c>
      <c r="C19" s="3">
        <f>VLOOKUP($A19,Trend_Sign!$A:$H,COLUMN(C$4),FALSE)*VLOOKUP($A19,Volatility_Rolling!$A:$AB,COLUMN(C$4)+20,FALSE)</f>
        <v>0</v>
      </c>
      <c r="D19" s="3">
        <f>VLOOKUP($A19,Trend_Sign!$A:$H,COLUMN(D$4),FALSE)*VLOOKUP($A19,Volatility_Rolling!$A:$AB,COLUMN(D$4)+20,FALSE)</f>
        <v>0</v>
      </c>
      <c r="E19" s="3">
        <f>VLOOKUP($A19,Trend_Sign!$A:$H,COLUMN(E$4),FALSE)*VLOOKUP($A19,Volatility_Rolling!$A:$AB,COLUMN(E$4)+20,FALSE)</f>
        <v>0</v>
      </c>
      <c r="F19" s="3" t="e">
        <f>VLOOKUP($A19,Trend_Sign!$A:$H,COLUMN(F$4),FALSE)*VLOOKUP($A19,Volatility_Rolling!$A:$AB,COLUMN(F$4)+20,FALSE)</f>
        <v>#VALUE!</v>
      </c>
      <c r="G19" s="3" t="e">
        <f>VLOOKUP($A19,Trend_Sign!$A:$H,COLUMN(G$4),FALSE)*VLOOKUP($A19,Volatility_Rolling!$A:$AB,COLUMN(G$4)+20,FALSE)</f>
        <v>#VALUE!</v>
      </c>
      <c r="H19" s="3" t="e">
        <f>VLOOKUP($A19,Trend_Sign!$A:$H,COLUMN(H$4),FALSE)*VLOOKUP($A19,Volatility_Rolling!$A:$AB,COLUMN(H$4)+20,FALSE)</f>
        <v>#VALUE!</v>
      </c>
    </row>
    <row r="20" spans="1:8" x14ac:dyDescent="0.35">
      <c r="A20" s="2">
        <v>34424</v>
      </c>
      <c r="B20" s="3" t="e">
        <f>VLOOKUP($A20,Trend_Sign!$A:$H,COLUMN(B$4),FALSE)*VLOOKUP($A20,Volatility_Rolling!$A:$AB,COLUMN(B$4)+20,FALSE)</f>
        <v>#VALUE!</v>
      </c>
      <c r="C20" s="3">
        <f>VLOOKUP($A20,Trend_Sign!$A:$H,COLUMN(C$4),FALSE)*VLOOKUP($A20,Volatility_Rolling!$A:$AB,COLUMN(C$4)+20,FALSE)</f>
        <v>0</v>
      </c>
      <c r="D20" s="3">
        <f>VLOOKUP($A20,Trend_Sign!$A:$H,COLUMN(D$4),FALSE)*VLOOKUP($A20,Volatility_Rolling!$A:$AB,COLUMN(D$4)+20,FALSE)</f>
        <v>0</v>
      </c>
      <c r="E20" s="3">
        <f>VLOOKUP($A20,Trend_Sign!$A:$H,COLUMN(E$4),FALSE)*VLOOKUP($A20,Volatility_Rolling!$A:$AB,COLUMN(E$4)+20,FALSE)</f>
        <v>0</v>
      </c>
      <c r="F20" s="3" t="e">
        <f>VLOOKUP($A20,Trend_Sign!$A:$H,COLUMN(F$4),FALSE)*VLOOKUP($A20,Volatility_Rolling!$A:$AB,COLUMN(F$4)+20,FALSE)</f>
        <v>#VALUE!</v>
      </c>
      <c r="G20" s="3" t="e">
        <f>VLOOKUP($A20,Trend_Sign!$A:$H,COLUMN(G$4),FALSE)*VLOOKUP($A20,Volatility_Rolling!$A:$AB,COLUMN(G$4)+20,FALSE)</f>
        <v>#VALUE!</v>
      </c>
      <c r="H20" s="3" t="e">
        <f>VLOOKUP($A20,Trend_Sign!$A:$H,COLUMN(H$4),FALSE)*VLOOKUP($A20,Volatility_Rolling!$A:$AB,COLUMN(H$4)+20,FALSE)</f>
        <v>#VALUE!</v>
      </c>
    </row>
    <row r="21" spans="1:8" x14ac:dyDescent="0.35">
      <c r="A21" s="2">
        <v>34454</v>
      </c>
      <c r="B21" s="3" t="e">
        <f>VLOOKUP($A21,Trend_Sign!$A:$H,COLUMN(B$4),FALSE)*VLOOKUP($A21,Volatility_Rolling!$A:$AB,COLUMN(B$4)+20,FALSE)</f>
        <v>#VALUE!</v>
      </c>
      <c r="C21" s="3">
        <f>VLOOKUP($A21,Trend_Sign!$A:$H,COLUMN(C$4),FALSE)*VLOOKUP($A21,Volatility_Rolling!$A:$AB,COLUMN(C$4)+20,FALSE)</f>
        <v>0</v>
      </c>
      <c r="D21" s="3">
        <f>VLOOKUP($A21,Trend_Sign!$A:$H,COLUMN(D$4),FALSE)*VLOOKUP($A21,Volatility_Rolling!$A:$AB,COLUMN(D$4)+20,FALSE)</f>
        <v>0</v>
      </c>
      <c r="E21" s="3">
        <f>VLOOKUP($A21,Trend_Sign!$A:$H,COLUMN(E$4),FALSE)*VLOOKUP($A21,Volatility_Rolling!$A:$AB,COLUMN(E$4)+20,FALSE)</f>
        <v>0</v>
      </c>
      <c r="F21" s="3" t="e">
        <f>VLOOKUP($A21,Trend_Sign!$A:$H,COLUMN(F$4),FALSE)*VLOOKUP($A21,Volatility_Rolling!$A:$AB,COLUMN(F$4)+20,FALSE)</f>
        <v>#VALUE!</v>
      </c>
      <c r="G21" s="3" t="e">
        <f>VLOOKUP($A21,Trend_Sign!$A:$H,COLUMN(G$4),FALSE)*VLOOKUP($A21,Volatility_Rolling!$A:$AB,COLUMN(G$4)+20,FALSE)</f>
        <v>#VALUE!</v>
      </c>
      <c r="H21" s="3" t="e">
        <f>VLOOKUP($A21,Trend_Sign!$A:$H,COLUMN(H$4),FALSE)*VLOOKUP($A21,Volatility_Rolling!$A:$AB,COLUMN(H$4)+20,FALSE)</f>
        <v>#VALUE!</v>
      </c>
    </row>
    <row r="22" spans="1:8" x14ac:dyDescent="0.35">
      <c r="A22" s="2">
        <v>34485</v>
      </c>
      <c r="B22" s="3" t="e">
        <f>VLOOKUP($A22,Trend_Sign!$A:$H,COLUMN(B$4),FALSE)*VLOOKUP($A22,Volatility_Rolling!$A:$AB,COLUMN(B$4)+20,FALSE)</f>
        <v>#VALUE!</v>
      </c>
      <c r="C22" s="3">
        <f>VLOOKUP($A22,Trend_Sign!$A:$H,COLUMN(C$4),FALSE)*VLOOKUP($A22,Volatility_Rolling!$A:$AB,COLUMN(C$4)+20,FALSE)</f>
        <v>0</v>
      </c>
      <c r="D22" s="3">
        <f>VLOOKUP($A22,Trend_Sign!$A:$H,COLUMN(D$4),FALSE)*VLOOKUP($A22,Volatility_Rolling!$A:$AB,COLUMN(D$4)+20,FALSE)</f>
        <v>0</v>
      </c>
      <c r="E22" s="3">
        <f>VLOOKUP($A22,Trend_Sign!$A:$H,COLUMN(E$4),FALSE)*VLOOKUP($A22,Volatility_Rolling!$A:$AB,COLUMN(E$4)+20,FALSE)</f>
        <v>0</v>
      </c>
      <c r="F22" s="3" t="e">
        <f>VLOOKUP($A22,Trend_Sign!$A:$H,COLUMN(F$4),FALSE)*VLOOKUP($A22,Volatility_Rolling!$A:$AB,COLUMN(F$4)+20,FALSE)</f>
        <v>#VALUE!</v>
      </c>
      <c r="G22" s="3" t="e">
        <f>VLOOKUP($A22,Trend_Sign!$A:$H,COLUMN(G$4),FALSE)*VLOOKUP($A22,Volatility_Rolling!$A:$AB,COLUMN(G$4)+20,FALSE)</f>
        <v>#VALUE!</v>
      </c>
      <c r="H22" s="3" t="e">
        <f>VLOOKUP($A22,Trend_Sign!$A:$H,COLUMN(H$4),FALSE)*VLOOKUP($A22,Volatility_Rolling!$A:$AB,COLUMN(H$4)+20,FALSE)</f>
        <v>#VALUE!</v>
      </c>
    </row>
    <row r="23" spans="1:8" x14ac:dyDescent="0.35">
      <c r="A23" s="2">
        <v>34515</v>
      </c>
      <c r="B23" s="3" t="e">
        <f>VLOOKUP($A23,Trend_Sign!$A:$H,COLUMN(B$4),FALSE)*VLOOKUP($A23,Volatility_Rolling!$A:$AB,COLUMN(B$4)+20,FALSE)</f>
        <v>#VALUE!</v>
      </c>
      <c r="C23" s="3">
        <f>VLOOKUP($A23,Trend_Sign!$A:$H,COLUMN(C$4),FALSE)*VLOOKUP($A23,Volatility_Rolling!$A:$AB,COLUMN(C$4)+20,FALSE)</f>
        <v>0</v>
      </c>
      <c r="D23" s="3">
        <f>VLOOKUP($A23,Trend_Sign!$A:$H,COLUMN(D$4),FALSE)*VLOOKUP($A23,Volatility_Rolling!$A:$AB,COLUMN(D$4)+20,FALSE)</f>
        <v>0</v>
      </c>
      <c r="E23" s="3">
        <f>VLOOKUP($A23,Trend_Sign!$A:$H,COLUMN(E$4),FALSE)*VLOOKUP($A23,Volatility_Rolling!$A:$AB,COLUMN(E$4)+20,FALSE)</f>
        <v>0</v>
      </c>
      <c r="F23" s="3" t="e">
        <f>VLOOKUP($A23,Trend_Sign!$A:$H,COLUMN(F$4),FALSE)*VLOOKUP($A23,Volatility_Rolling!$A:$AB,COLUMN(F$4)+20,FALSE)</f>
        <v>#VALUE!</v>
      </c>
      <c r="G23" s="3" t="e">
        <f>VLOOKUP($A23,Trend_Sign!$A:$H,COLUMN(G$4),FALSE)*VLOOKUP($A23,Volatility_Rolling!$A:$AB,COLUMN(G$4)+20,FALSE)</f>
        <v>#VALUE!</v>
      </c>
      <c r="H23" s="3" t="e">
        <f>VLOOKUP($A23,Trend_Sign!$A:$H,COLUMN(H$4),FALSE)*VLOOKUP($A23,Volatility_Rolling!$A:$AB,COLUMN(H$4)+20,FALSE)</f>
        <v>#VALUE!</v>
      </c>
    </row>
    <row r="24" spans="1:8" x14ac:dyDescent="0.35">
      <c r="A24" s="2">
        <v>34546</v>
      </c>
      <c r="B24" s="3" t="e">
        <f>VLOOKUP($A24,Trend_Sign!$A:$H,COLUMN(B$4),FALSE)*VLOOKUP($A24,Volatility_Rolling!$A:$AB,COLUMN(B$4)+20,FALSE)</f>
        <v>#VALUE!</v>
      </c>
      <c r="C24" s="3">
        <f>VLOOKUP($A24,Trend_Sign!$A:$H,COLUMN(C$4),FALSE)*VLOOKUP($A24,Volatility_Rolling!$A:$AB,COLUMN(C$4)+20,FALSE)</f>
        <v>0</v>
      </c>
      <c r="D24" s="3">
        <f>VLOOKUP($A24,Trend_Sign!$A:$H,COLUMN(D$4),FALSE)*VLOOKUP($A24,Volatility_Rolling!$A:$AB,COLUMN(D$4)+20,FALSE)</f>
        <v>0</v>
      </c>
      <c r="E24" s="3">
        <f>VLOOKUP($A24,Trend_Sign!$A:$H,COLUMN(E$4),FALSE)*VLOOKUP($A24,Volatility_Rolling!$A:$AB,COLUMN(E$4)+20,FALSE)</f>
        <v>0</v>
      </c>
      <c r="F24" s="3" t="e">
        <f>VLOOKUP($A24,Trend_Sign!$A:$H,COLUMN(F$4),FALSE)*VLOOKUP($A24,Volatility_Rolling!$A:$AB,COLUMN(F$4)+20,FALSE)</f>
        <v>#VALUE!</v>
      </c>
      <c r="G24" s="3" t="e">
        <f>VLOOKUP($A24,Trend_Sign!$A:$H,COLUMN(G$4),FALSE)*VLOOKUP($A24,Volatility_Rolling!$A:$AB,COLUMN(G$4)+20,FALSE)</f>
        <v>#VALUE!</v>
      </c>
      <c r="H24" s="3" t="e">
        <f>VLOOKUP($A24,Trend_Sign!$A:$H,COLUMN(H$4),FALSE)*VLOOKUP($A24,Volatility_Rolling!$A:$AB,COLUMN(H$4)+20,FALSE)</f>
        <v>#VALUE!</v>
      </c>
    </row>
    <row r="25" spans="1:8" x14ac:dyDescent="0.35">
      <c r="A25" s="2">
        <v>34577</v>
      </c>
      <c r="B25" s="3" t="e">
        <f>VLOOKUP($A25,Trend_Sign!$A:$H,COLUMN(B$4),FALSE)*VLOOKUP($A25,Volatility_Rolling!$A:$AB,COLUMN(B$4)+20,FALSE)</f>
        <v>#VALUE!</v>
      </c>
      <c r="C25" s="3">
        <f>VLOOKUP($A25,Trend_Sign!$A:$H,COLUMN(C$4),FALSE)*VLOOKUP($A25,Volatility_Rolling!$A:$AB,COLUMN(C$4)+20,FALSE)</f>
        <v>0</v>
      </c>
      <c r="D25" s="3">
        <f>VLOOKUP($A25,Trend_Sign!$A:$H,COLUMN(D$4),FALSE)*VLOOKUP($A25,Volatility_Rolling!$A:$AB,COLUMN(D$4)+20,FALSE)</f>
        <v>0</v>
      </c>
      <c r="E25" s="3">
        <f>VLOOKUP($A25,Trend_Sign!$A:$H,COLUMN(E$4),FALSE)*VLOOKUP($A25,Volatility_Rolling!$A:$AB,COLUMN(E$4)+20,FALSE)</f>
        <v>0</v>
      </c>
      <c r="F25" s="3" t="e">
        <f>VLOOKUP($A25,Trend_Sign!$A:$H,COLUMN(F$4),FALSE)*VLOOKUP($A25,Volatility_Rolling!$A:$AB,COLUMN(F$4)+20,FALSE)</f>
        <v>#VALUE!</v>
      </c>
      <c r="G25" s="3" t="e">
        <f>VLOOKUP($A25,Trend_Sign!$A:$H,COLUMN(G$4),FALSE)*VLOOKUP($A25,Volatility_Rolling!$A:$AB,COLUMN(G$4)+20,FALSE)</f>
        <v>#VALUE!</v>
      </c>
      <c r="H25" s="3" t="e">
        <f>VLOOKUP($A25,Trend_Sign!$A:$H,COLUMN(H$4),FALSE)*VLOOKUP($A25,Volatility_Rolling!$A:$AB,COLUMN(H$4)+20,FALSE)</f>
        <v>#VALUE!</v>
      </c>
    </row>
    <row r="26" spans="1:8" x14ac:dyDescent="0.35">
      <c r="A26" s="2">
        <v>34607</v>
      </c>
      <c r="B26" s="3" t="e">
        <f>VLOOKUP($A26,Trend_Sign!$A:$H,COLUMN(B$4),FALSE)*VLOOKUP($A26,Volatility_Rolling!$A:$AB,COLUMN(B$4)+20,FALSE)</f>
        <v>#VALUE!</v>
      </c>
      <c r="C26" s="3">
        <f>VLOOKUP($A26,Trend_Sign!$A:$H,COLUMN(C$4),FALSE)*VLOOKUP($A26,Volatility_Rolling!$A:$AB,COLUMN(C$4)+20,FALSE)</f>
        <v>0</v>
      </c>
      <c r="D26" s="3">
        <f>VLOOKUP($A26,Trend_Sign!$A:$H,COLUMN(D$4),FALSE)*VLOOKUP($A26,Volatility_Rolling!$A:$AB,COLUMN(D$4)+20,FALSE)</f>
        <v>0</v>
      </c>
      <c r="E26" s="3">
        <f>VLOOKUP($A26,Trend_Sign!$A:$H,COLUMN(E$4),FALSE)*VLOOKUP($A26,Volatility_Rolling!$A:$AB,COLUMN(E$4)+20,FALSE)</f>
        <v>0</v>
      </c>
      <c r="F26" s="3" t="e">
        <f>VLOOKUP($A26,Trend_Sign!$A:$H,COLUMN(F$4),FALSE)*VLOOKUP($A26,Volatility_Rolling!$A:$AB,COLUMN(F$4)+20,FALSE)</f>
        <v>#VALUE!</v>
      </c>
      <c r="G26" s="3" t="e">
        <f>VLOOKUP($A26,Trend_Sign!$A:$H,COLUMN(G$4),FALSE)*VLOOKUP($A26,Volatility_Rolling!$A:$AB,COLUMN(G$4)+20,FALSE)</f>
        <v>#VALUE!</v>
      </c>
      <c r="H26" s="3" t="e">
        <f>VLOOKUP($A26,Trend_Sign!$A:$H,COLUMN(H$4),FALSE)*VLOOKUP($A26,Volatility_Rolling!$A:$AB,COLUMN(H$4)+20,FALSE)</f>
        <v>#VALUE!</v>
      </c>
    </row>
    <row r="27" spans="1:8" x14ac:dyDescent="0.35">
      <c r="A27" s="2">
        <v>34638</v>
      </c>
      <c r="B27" s="3" t="e">
        <f>VLOOKUP($A27,Trend_Sign!$A:$H,COLUMN(B$4),FALSE)*VLOOKUP($A27,Volatility_Rolling!$A:$AB,COLUMN(B$4)+20,FALSE)</f>
        <v>#VALUE!</v>
      </c>
      <c r="C27" s="3">
        <f>VLOOKUP($A27,Trend_Sign!$A:$H,COLUMN(C$4),FALSE)*VLOOKUP($A27,Volatility_Rolling!$A:$AB,COLUMN(C$4)+20,FALSE)</f>
        <v>0</v>
      </c>
      <c r="D27" s="3">
        <f>VLOOKUP($A27,Trend_Sign!$A:$H,COLUMN(D$4),FALSE)*VLOOKUP($A27,Volatility_Rolling!$A:$AB,COLUMN(D$4)+20,FALSE)</f>
        <v>0</v>
      </c>
      <c r="E27" s="3">
        <f>VLOOKUP($A27,Trend_Sign!$A:$H,COLUMN(E$4),FALSE)*VLOOKUP($A27,Volatility_Rolling!$A:$AB,COLUMN(E$4)+20,FALSE)</f>
        <v>0</v>
      </c>
      <c r="F27" s="3" t="e">
        <f>VLOOKUP($A27,Trend_Sign!$A:$H,COLUMN(F$4),FALSE)*VLOOKUP($A27,Volatility_Rolling!$A:$AB,COLUMN(F$4)+20,FALSE)</f>
        <v>#VALUE!</v>
      </c>
      <c r="G27" s="3" t="e">
        <f>VLOOKUP($A27,Trend_Sign!$A:$H,COLUMN(G$4),FALSE)*VLOOKUP($A27,Volatility_Rolling!$A:$AB,COLUMN(G$4)+20,FALSE)</f>
        <v>#VALUE!</v>
      </c>
      <c r="H27" s="3" t="e">
        <f>VLOOKUP($A27,Trend_Sign!$A:$H,COLUMN(H$4),FALSE)*VLOOKUP($A27,Volatility_Rolling!$A:$AB,COLUMN(H$4)+20,FALSE)</f>
        <v>#VALUE!</v>
      </c>
    </row>
    <row r="28" spans="1:8" x14ac:dyDescent="0.35">
      <c r="A28" s="2">
        <v>34668</v>
      </c>
      <c r="B28" s="3" t="e">
        <f>VLOOKUP($A28,Trend_Sign!$A:$H,COLUMN(B$4),FALSE)*VLOOKUP($A28,Volatility_Rolling!$A:$AB,COLUMN(B$4)+20,FALSE)</f>
        <v>#VALUE!</v>
      </c>
      <c r="C28" s="3">
        <f>VLOOKUP($A28,Trend_Sign!$A:$H,COLUMN(C$4),FALSE)*VLOOKUP($A28,Volatility_Rolling!$A:$AB,COLUMN(C$4)+20,FALSE)</f>
        <v>0</v>
      </c>
      <c r="D28" s="3">
        <f>VLOOKUP($A28,Trend_Sign!$A:$H,COLUMN(D$4),FALSE)*VLOOKUP($A28,Volatility_Rolling!$A:$AB,COLUMN(D$4)+20,FALSE)</f>
        <v>0</v>
      </c>
      <c r="E28" s="3">
        <f>VLOOKUP($A28,Trend_Sign!$A:$H,COLUMN(E$4),FALSE)*VLOOKUP($A28,Volatility_Rolling!$A:$AB,COLUMN(E$4)+20,FALSE)</f>
        <v>0</v>
      </c>
      <c r="F28" s="3" t="e">
        <f>VLOOKUP($A28,Trend_Sign!$A:$H,COLUMN(F$4),FALSE)*VLOOKUP($A28,Volatility_Rolling!$A:$AB,COLUMN(F$4)+20,FALSE)</f>
        <v>#VALUE!</v>
      </c>
      <c r="G28" s="3" t="e">
        <f>VLOOKUP($A28,Trend_Sign!$A:$H,COLUMN(G$4),FALSE)*VLOOKUP($A28,Volatility_Rolling!$A:$AB,COLUMN(G$4)+20,FALSE)</f>
        <v>#VALUE!</v>
      </c>
      <c r="H28" s="3" t="e">
        <f>VLOOKUP($A28,Trend_Sign!$A:$H,COLUMN(H$4),FALSE)*VLOOKUP($A28,Volatility_Rolling!$A:$AB,COLUMN(H$4)+20,FALSE)</f>
        <v>#VALUE!</v>
      </c>
    </row>
    <row r="29" spans="1:8" x14ac:dyDescent="0.35">
      <c r="A29" s="2">
        <v>34699</v>
      </c>
      <c r="B29" s="3" t="e">
        <f>VLOOKUP($A29,Trend_Sign!$A:$H,COLUMN(B$4),FALSE)*VLOOKUP($A29,Volatility_Rolling!$A:$AB,COLUMN(B$4)+20,FALSE)</f>
        <v>#VALUE!</v>
      </c>
      <c r="C29" s="3">
        <f>VLOOKUP($A29,Trend_Sign!$A:$H,COLUMN(C$4),FALSE)*VLOOKUP($A29,Volatility_Rolling!$A:$AB,COLUMN(C$4)+20,FALSE)</f>
        <v>0</v>
      </c>
      <c r="D29" s="3">
        <f>VLOOKUP($A29,Trend_Sign!$A:$H,COLUMN(D$4),FALSE)*VLOOKUP($A29,Volatility_Rolling!$A:$AB,COLUMN(D$4)+20,FALSE)</f>
        <v>0</v>
      </c>
      <c r="E29" s="3">
        <f>VLOOKUP($A29,Trend_Sign!$A:$H,COLUMN(E$4),FALSE)*VLOOKUP($A29,Volatility_Rolling!$A:$AB,COLUMN(E$4)+20,FALSE)</f>
        <v>0</v>
      </c>
      <c r="F29" s="3" t="e">
        <f>VLOOKUP($A29,Trend_Sign!$A:$H,COLUMN(F$4),FALSE)*VLOOKUP($A29,Volatility_Rolling!$A:$AB,COLUMN(F$4)+20,FALSE)</f>
        <v>#VALUE!</v>
      </c>
      <c r="G29" s="3" t="e">
        <f>VLOOKUP($A29,Trend_Sign!$A:$H,COLUMN(G$4),FALSE)*VLOOKUP($A29,Volatility_Rolling!$A:$AB,COLUMN(G$4)+20,FALSE)</f>
        <v>#VALUE!</v>
      </c>
      <c r="H29" s="3" t="e">
        <f>VLOOKUP($A29,Trend_Sign!$A:$H,COLUMN(H$4),FALSE)*VLOOKUP($A29,Volatility_Rolling!$A:$AB,COLUMN(H$4)+20,FALSE)</f>
        <v>#VALUE!</v>
      </c>
    </row>
    <row r="30" spans="1:8" x14ac:dyDescent="0.35">
      <c r="A30" s="2">
        <v>34730</v>
      </c>
      <c r="B30" s="3" t="e">
        <f>VLOOKUP($A30,Trend_Sign!$A:$H,COLUMN(B$4),FALSE)*VLOOKUP($A30,Volatility_Rolling!$A:$AB,COLUMN(B$4)+20,FALSE)</f>
        <v>#VALUE!</v>
      </c>
      <c r="C30" s="3">
        <f>VLOOKUP($A30,Trend_Sign!$A:$H,COLUMN(C$4),FALSE)*VLOOKUP($A30,Volatility_Rolling!$A:$AB,COLUMN(C$4)+20,FALSE)</f>
        <v>0</v>
      </c>
      <c r="D30" s="3">
        <f>VLOOKUP($A30,Trend_Sign!$A:$H,COLUMN(D$4),FALSE)*VLOOKUP($A30,Volatility_Rolling!$A:$AB,COLUMN(D$4)+20,FALSE)</f>
        <v>0</v>
      </c>
      <c r="E30" s="3">
        <f>VLOOKUP($A30,Trend_Sign!$A:$H,COLUMN(E$4),FALSE)*VLOOKUP($A30,Volatility_Rolling!$A:$AB,COLUMN(E$4)+20,FALSE)</f>
        <v>0</v>
      </c>
      <c r="F30" s="3" t="e">
        <f>VLOOKUP($A30,Trend_Sign!$A:$H,COLUMN(F$4),FALSE)*VLOOKUP($A30,Volatility_Rolling!$A:$AB,COLUMN(F$4)+20,FALSE)</f>
        <v>#VALUE!</v>
      </c>
      <c r="G30" s="3" t="e">
        <f>VLOOKUP($A30,Trend_Sign!$A:$H,COLUMN(G$4),FALSE)*VLOOKUP($A30,Volatility_Rolling!$A:$AB,COLUMN(G$4)+20,FALSE)</f>
        <v>#VALUE!</v>
      </c>
      <c r="H30" s="3" t="e">
        <f>VLOOKUP($A30,Trend_Sign!$A:$H,COLUMN(H$4),FALSE)*VLOOKUP($A30,Volatility_Rolling!$A:$AB,COLUMN(H$4)+20,FALSE)</f>
        <v>#VALUE!</v>
      </c>
    </row>
    <row r="31" spans="1:8" x14ac:dyDescent="0.35">
      <c r="A31" s="2">
        <v>34758</v>
      </c>
      <c r="B31" s="3" t="e">
        <f>VLOOKUP($A31,Trend_Sign!$A:$H,COLUMN(B$4),FALSE)*VLOOKUP($A31,Volatility_Rolling!$A:$AB,COLUMN(B$4)+20,FALSE)</f>
        <v>#VALUE!</v>
      </c>
      <c r="C31" s="3">
        <f>VLOOKUP($A31,Trend_Sign!$A:$H,COLUMN(C$4),FALSE)*VLOOKUP($A31,Volatility_Rolling!$A:$AB,COLUMN(C$4)+20,FALSE)</f>
        <v>0</v>
      </c>
      <c r="D31" s="3">
        <f>VLOOKUP($A31,Trend_Sign!$A:$H,COLUMN(D$4),FALSE)*VLOOKUP($A31,Volatility_Rolling!$A:$AB,COLUMN(D$4)+20,FALSE)</f>
        <v>0</v>
      </c>
      <c r="E31" s="3">
        <f>VLOOKUP($A31,Trend_Sign!$A:$H,COLUMN(E$4),FALSE)*VLOOKUP($A31,Volatility_Rolling!$A:$AB,COLUMN(E$4)+20,FALSE)</f>
        <v>0</v>
      </c>
      <c r="F31" s="3" t="e">
        <f>VLOOKUP($A31,Trend_Sign!$A:$H,COLUMN(F$4),FALSE)*VLOOKUP($A31,Volatility_Rolling!$A:$AB,COLUMN(F$4)+20,FALSE)</f>
        <v>#VALUE!</v>
      </c>
      <c r="G31" s="3" t="e">
        <f>VLOOKUP($A31,Trend_Sign!$A:$H,COLUMN(G$4),FALSE)*VLOOKUP($A31,Volatility_Rolling!$A:$AB,COLUMN(G$4)+20,FALSE)</f>
        <v>#VALUE!</v>
      </c>
      <c r="H31" s="3" t="e">
        <f>VLOOKUP($A31,Trend_Sign!$A:$H,COLUMN(H$4),FALSE)*VLOOKUP($A31,Volatility_Rolling!$A:$AB,COLUMN(H$4)+20,FALSE)</f>
        <v>#VALUE!</v>
      </c>
    </row>
    <row r="32" spans="1:8" x14ac:dyDescent="0.35">
      <c r="A32" s="2">
        <v>34789</v>
      </c>
      <c r="B32" s="3" t="e">
        <f>VLOOKUP($A32,Trend_Sign!$A:$H,COLUMN(B$4),FALSE)*VLOOKUP($A32,Volatility_Rolling!$A:$AB,COLUMN(B$4)+20,FALSE)</f>
        <v>#VALUE!</v>
      </c>
      <c r="C32" s="3">
        <f>VLOOKUP($A32,Trend_Sign!$A:$H,COLUMN(C$4),FALSE)*VLOOKUP($A32,Volatility_Rolling!$A:$AB,COLUMN(C$4)+20,FALSE)</f>
        <v>0</v>
      </c>
      <c r="D32" s="3">
        <f>VLOOKUP($A32,Trend_Sign!$A:$H,COLUMN(D$4),FALSE)*VLOOKUP($A32,Volatility_Rolling!$A:$AB,COLUMN(D$4)+20,FALSE)</f>
        <v>0</v>
      </c>
      <c r="E32" s="3">
        <f>VLOOKUP($A32,Trend_Sign!$A:$H,COLUMN(E$4),FALSE)*VLOOKUP($A32,Volatility_Rolling!$A:$AB,COLUMN(E$4)+20,FALSE)</f>
        <v>0</v>
      </c>
      <c r="F32" s="3" t="e">
        <f>VLOOKUP($A32,Trend_Sign!$A:$H,COLUMN(F$4),FALSE)*VLOOKUP($A32,Volatility_Rolling!$A:$AB,COLUMN(F$4)+20,FALSE)</f>
        <v>#VALUE!</v>
      </c>
      <c r="G32" s="3" t="e">
        <f>VLOOKUP($A32,Trend_Sign!$A:$H,COLUMN(G$4),FALSE)*VLOOKUP($A32,Volatility_Rolling!$A:$AB,COLUMN(G$4)+20,FALSE)</f>
        <v>#VALUE!</v>
      </c>
      <c r="H32" s="3" t="e">
        <f>VLOOKUP($A32,Trend_Sign!$A:$H,COLUMN(H$4),FALSE)*VLOOKUP($A32,Volatility_Rolling!$A:$AB,COLUMN(H$4)+20,FALSE)</f>
        <v>#VALUE!</v>
      </c>
    </row>
    <row r="33" spans="1:8" x14ac:dyDescent="0.35">
      <c r="A33" s="2">
        <v>34819</v>
      </c>
      <c r="B33" s="3" t="e">
        <f>VLOOKUP($A33,Trend_Sign!$A:$H,COLUMN(B$4),FALSE)*VLOOKUP($A33,Volatility_Rolling!$A:$AB,COLUMN(B$4)+20,FALSE)</f>
        <v>#VALUE!</v>
      </c>
      <c r="C33" s="3">
        <f>VLOOKUP($A33,Trend_Sign!$A:$H,COLUMN(C$4),FALSE)*VLOOKUP($A33,Volatility_Rolling!$A:$AB,COLUMN(C$4)+20,FALSE)</f>
        <v>0</v>
      </c>
      <c r="D33" s="3">
        <f>VLOOKUP($A33,Trend_Sign!$A:$H,COLUMN(D$4),FALSE)*VLOOKUP($A33,Volatility_Rolling!$A:$AB,COLUMN(D$4)+20,FALSE)</f>
        <v>0</v>
      </c>
      <c r="E33" s="3">
        <f>VLOOKUP($A33,Trend_Sign!$A:$H,COLUMN(E$4),FALSE)*VLOOKUP($A33,Volatility_Rolling!$A:$AB,COLUMN(E$4)+20,FALSE)</f>
        <v>0</v>
      </c>
      <c r="F33" s="3" t="e">
        <f>VLOOKUP($A33,Trend_Sign!$A:$H,COLUMN(F$4),FALSE)*VLOOKUP($A33,Volatility_Rolling!$A:$AB,COLUMN(F$4)+20,FALSE)</f>
        <v>#VALUE!</v>
      </c>
      <c r="G33" s="3" t="e">
        <f>VLOOKUP($A33,Trend_Sign!$A:$H,COLUMN(G$4),FALSE)*VLOOKUP($A33,Volatility_Rolling!$A:$AB,COLUMN(G$4)+20,FALSE)</f>
        <v>#VALUE!</v>
      </c>
      <c r="H33" s="3" t="e">
        <f>VLOOKUP($A33,Trend_Sign!$A:$H,COLUMN(H$4),FALSE)*VLOOKUP($A33,Volatility_Rolling!$A:$AB,COLUMN(H$4)+20,FALSE)</f>
        <v>#VALUE!</v>
      </c>
    </row>
    <row r="34" spans="1:8" x14ac:dyDescent="0.35">
      <c r="A34" s="2">
        <v>34850</v>
      </c>
      <c r="B34" s="3" t="e">
        <f>VLOOKUP($A34,Trend_Sign!$A:$H,COLUMN(B$4),FALSE)*VLOOKUP($A34,Volatility_Rolling!$A:$AB,COLUMN(B$4)+20,FALSE)</f>
        <v>#VALUE!</v>
      </c>
      <c r="C34" s="3">
        <f>VLOOKUP($A34,Trend_Sign!$A:$H,COLUMN(C$4),FALSE)*VLOOKUP($A34,Volatility_Rolling!$A:$AB,COLUMN(C$4)+20,FALSE)</f>
        <v>0</v>
      </c>
      <c r="D34" s="3">
        <f>VLOOKUP($A34,Trend_Sign!$A:$H,COLUMN(D$4),FALSE)*VLOOKUP($A34,Volatility_Rolling!$A:$AB,COLUMN(D$4)+20,FALSE)</f>
        <v>0</v>
      </c>
      <c r="E34" s="3">
        <f>VLOOKUP($A34,Trend_Sign!$A:$H,COLUMN(E$4),FALSE)*VLOOKUP($A34,Volatility_Rolling!$A:$AB,COLUMN(E$4)+20,FALSE)</f>
        <v>0</v>
      </c>
      <c r="F34" s="3" t="e">
        <f>VLOOKUP($A34,Trend_Sign!$A:$H,COLUMN(F$4),FALSE)*VLOOKUP($A34,Volatility_Rolling!$A:$AB,COLUMN(F$4)+20,FALSE)</f>
        <v>#VALUE!</v>
      </c>
      <c r="G34" s="3" t="e">
        <f>VLOOKUP($A34,Trend_Sign!$A:$H,COLUMN(G$4),FALSE)*VLOOKUP($A34,Volatility_Rolling!$A:$AB,COLUMN(G$4)+20,FALSE)</f>
        <v>#VALUE!</v>
      </c>
      <c r="H34" s="3" t="e">
        <f>VLOOKUP($A34,Trend_Sign!$A:$H,COLUMN(H$4),FALSE)*VLOOKUP($A34,Volatility_Rolling!$A:$AB,COLUMN(H$4)+20,FALSE)</f>
        <v>#VALUE!</v>
      </c>
    </row>
    <row r="35" spans="1:8" x14ac:dyDescent="0.35">
      <c r="A35" s="2">
        <v>34880</v>
      </c>
      <c r="B35" s="3" t="e">
        <f>VLOOKUP($A35,Trend_Sign!$A:$H,COLUMN(B$4),FALSE)*VLOOKUP($A35,Volatility_Rolling!$A:$AB,COLUMN(B$4)+20,FALSE)</f>
        <v>#VALUE!</v>
      </c>
      <c r="C35" s="3">
        <f>VLOOKUP($A35,Trend_Sign!$A:$H,COLUMN(C$4),FALSE)*VLOOKUP($A35,Volatility_Rolling!$A:$AB,COLUMN(C$4)+20,FALSE)</f>
        <v>0</v>
      </c>
      <c r="D35" s="3">
        <f>VLOOKUP($A35,Trend_Sign!$A:$H,COLUMN(D$4),FALSE)*VLOOKUP($A35,Volatility_Rolling!$A:$AB,COLUMN(D$4)+20,FALSE)</f>
        <v>0</v>
      </c>
      <c r="E35" s="3">
        <f>VLOOKUP($A35,Trend_Sign!$A:$H,COLUMN(E$4),FALSE)*VLOOKUP($A35,Volatility_Rolling!$A:$AB,COLUMN(E$4)+20,FALSE)</f>
        <v>0</v>
      </c>
      <c r="F35" s="3" t="e">
        <f>VLOOKUP($A35,Trend_Sign!$A:$H,COLUMN(F$4),FALSE)*VLOOKUP($A35,Volatility_Rolling!$A:$AB,COLUMN(F$4)+20,FALSE)</f>
        <v>#VALUE!</v>
      </c>
      <c r="G35" s="3" t="e">
        <f>VLOOKUP($A35,Trend_Sign!$A:$H,COLUMN(G$4),FALSE)*VLOOKUP($A35,Volatility_Rolling!$A:$AB,COLUMN(G$4)+20,FALSE)</f>
        <v>#VALUE!</v>
      </c>
      <c r="H35" s="3" t="e">
        <f>VLOOKUP($A35,Trend_Sign!$A:$H,COLUMN(H$4),FALSE)*VLOOKUP($A35,Volatility_Rolling!$A:$AB,COLUMN(H$4)+20,FALSE)</f>
        <v>#VALUE!</v>
      </c>
    </row>
    <row r="36" spans="1:8" x14ac:dyDescent="0.35">
      <c r="A36" s="2">
        <v>34911</v>
      </c>
      <c r="B36" s="3" t="e">
        <f>VLOOKUP($A36,Trend_Sign!$A:$H,COLUMN(B$4),FALSE)*VLOOKUP($A36,Volatility_Rolling!$A:$AB,COLUMN(B$4)+20,FALSE)</f>
        <v>#VALUE!</v>
      </c>
      <c r="C36" s="3">
        <f>VLOOKUP($A36,Trend_Sign!$A:$H,COLUMN(C$4),FALSE)*VLOOKUP($A36,Volatility_Rolling!$A:$AB,COLUMN(C$4)+20,FALSE)</f>
        <v>0</v>
      </c>
      <c r="D36" s="3">
        <f>VLOOKUP($A36,Trend_Sign!$A:$H,COLUMN(D$4),FALSE)*VLOOKUP($A36,Volatility_Rolling!$A:$AB,COLUMN(D$4)+20,FALSE)</f>
        <v>0</v>
      </c>
      <c r="E36" s="3">
        <f>VLOOKUP($A36,Trend_Sign!$A:$H,COLUMN(E$4),FALSE)*VLOOKUP($A36,Volatility_Rolling!$A:$AB,COLUMN(E$4)+20,FALSE)</f>
        <v>0</v>
      </c>
      <c r="F36" s="3" t="e">
        <f>VLOOKUP($A36,Trend_Sign!$A:$H,COLUMN(F$4),FALSE)*VLOOKUP($A36,Volatility_Rolling!$A:$AB,COLUMN(F$4)+20,FALSE)</f>
        <v>#VALUE!</v>
      </c>
      <c r="G36" s="3" t="e">
        <f>VLOOKUP($A36,Trend_Sign!$A:$H,COLUMN(G$4),FALSE)*VLOOKUP($A36,Volatility_Rolling!$A:$AB,COLUMN(G$4)+20,FALSE)</f>
        <v>#VALUE!</v>
      </c>
      <c r="H36" s="3" t="e">
        <f>VLOOKUP($A36,Trend_Sign!$A:$H,COLUMN(H$4),FALSE)*VLOOKUP($A36,Volatility_Rolling!$A:$AB,COLUMN(H$4)+20,FALSE)</f>
        <v>#VALUE!</v>
      </c>
    </row>
    <row r="37" spans="1:8" x14ac:dyDescent="0.35">
      <c r="A37" s="2">
        <v>34942</v>
      </c>
      <c r="B37" s="3" t="e">
        <f>VLOOKUP($A37,Trend_Sign!$A:$H,COLUMN(B$4),FALSE)*VLOOKUP($A37,Volatility_Rolling!$A:$AB,COLUMN(B$4)+20,FALSE)</f>
        <v>#VALUE!</v>
      </c>
      <c r="C37" s="3">
        <f>VLOOKUP($A37,Trend_Sign!$A:$H,COLUMN(C$4),FALSE)*VLOOKUP($A37,Volatility_Rolling!$A:$AB,COLUMN(C$4)+20,FALSE)</f>
        <v>0</v>
      </c>
      <c r="D37" s="3">
        <f>VLOOKUP($A37,Trend_Sign!$A:$H,COLUMN(D$4),FALSE)*VLOOKUP($A37,Volatility_Rolling!$A:$AB,COLUMN(D$4)+20,FALSE)</f>
        <v>0</v>
      </c>
      <c r="E37" s="3">
        <f>VLOOKUP($A37,Trend_Sign!$A:$H,COLUMN(E$4),FALSE)*VLOOKUP($A37,Volatility_Rolling!$A:$AB,COLUMN(E$4)+20,FALSE)</f>
        <v>0</v>
      </c>
      <c r="F37" s="3" t="e">
        <f>VLOOKUP($A37,Trend_Sign!$A:$H,COLUMN(F$4),FALSE)*VLOOKUP($A37,Volatility_Rolling!$A:$AB,COLUMN(F$4)+20,FALSE)</f>
        <v>#VALUE!</v>
      </c>
      <c r="G37" s="3" t="e">
        <f>VLOOKUP($A37,Trend_Sign!$A:$H,COLUMN(G$4),FALSE)*VLOOKUP($A37,Volatility_Rolling!$A:$AB,COLUMN(G$4)+20,FALSE)</f>
        <v>#VALUE!</v>
      </c>
      <c r="H37" s="3" t="e">
        <f>VLOOKUP($A37,Trend_Sign!$A:$H,COLUMN(H$4),FALSE)*VLOOKUP($A37,Volatility_Rolling!$A:$AB,COLUMN(H$4)+20,FALSE)</f>
        <v>#VALUE!</v>
      </c>
    </row>
    <row r="38" spans="1:8" x14ac:dyDescent="0.35">
      <c r="A38" s="2">
        <v>34972</v>
      </c>
      <c r="B38" s="3" t="e">
        <f>VLOOKUP($A38,Trend_Sign!$A:$H,COLUMN(B$4),FALSE)*VLOOKUP($A38,Volatility_Rolling!$A:$AB,COLUMN(B$4)+20,FALSE)</f>
        <v>#VALUE!</v>
      </c>
      <c r="C38" s="3">
        <f>VLOOKUP($A38,Trend_Sign!$A:$H,COLUMN(C$4),FALSE)*VLOOKUP($A38,Volatility_Rolling!$A:$AB,COLUMN(C$4)+20,FALSE)</f>
        <v>0</v>
      </c>
      <c r="D38" s="3">
        <f>VLOOKUP($A38,Trend_Sign!$A:$H,COLUMN(D$4),FALSE)*VLOOKUP($A38,Volatility_Rolling!$A:$AB,COLUMN(D$4)+20,FALSE)</f>
        <v>0</v>
      </c>
      <c r="E38" s="3">
        <f>VLOOKUP($A38,Trend_Sign!$A:$H,COLUMN(E$4),FALSE)*VLOOKUP($A38,Volatility_Rolling!$A:$AB,COLUMN(E$4)+20,FALSE)</f>
        <v>0</v>
      </c>
      <c r="F38" s="3" t="e">
        <f>VLOOKUP($A38,Trend_Sign!$A:$H,COLUMN(F$4),FALSE)*VLOOKUP($A38,Volatility_Rolling!$A:$AB,COLUMN(F$4)+20,FALSE)</f>
        <v>#VALUE!</v>
      </c>
      <c r="G38" s="3" t="e">
        <f>VLOOKUP($A38,Trend_Sign!$A:$H,COLUMN(G$4),FALSE)*VLOOKUP($A38,Volatility_Rolling!$A:$AB,COLUMN(G$4)+20,FALSE)</f>
        <v>#VALUE!</v>
      </c>
      <c r="H38" s="3" t="e">
        <f>VLOOKUP($A38,Trend_Sign!$A:$H,COLUMN(H$4),FALSE)*VLOOKUP($A38,Volatility_Rolling!$A:$AB,COLUMN(H$4)+20,FALSE)</f>
        <v>#VALUE!</v>
      </c>
    </row>
    <row r="39" spans="1:8" x14ac:dyDescent="0.35">
      <c r="A39" s="2">
        <v>35003</v>
      </c>
      <c r="B39" s="3" t="e">
        <f>VLOOKUP($A39,Trend_Sign!$A:$H,COLUMN(B$4),FALSE)*VLOOKUP($A39,Volatility_Rolling!$A:$AB,COLUMN(B$4)+20,FALSE)</f>
        <v>#VALUE!</v>
      </c>
      <c r="C39" s="3">
        <f>VLOOKUP($A39,Trend_Sign!$A:$H,COLUMN(C$4),FALSE)*VLOOKUP($A39,Volatility_Rolling!$A:$AB,COLUMN(C$4)+20,FALSE)</f>
        <v>0</v>
      </c>
      <c r="D39" s="3">
        <f>VLOOKUP($A39,Trend_Sign!$A:$H,COLUMN(D$4),FALSE)*VLOOKUP($A39,Volatility_Rolling!$A:$AB,COLUMN(D$4)+20,FALSE)</f>
        <v>0</v>
      </c>
      <c r="E39" s="3">
        <f>VLOOKUP($A39,Trend_Sign!$A:$H,COLUMN(E$4),FALSE)*VLOOKUP($A39,Volatility_Rolling!$A:$AB,COLUMN(E$4)+20,FALSE)</f>
        <v>0</v>
      </c>
      <c r="F39" s="3" t="e">
        <f>VLOOKUP($A39,Trend_Sign!$A:$H,COLUMN(F$4),FALSE)*VLOOKUP($A39,Volatility_Rolling!$A:$AB,COLUMN(F$4)+20,FALSE)</f>
        <v>#VALUE!</v>
      </c>
      <c r="G39" s="3" t="e">
        <f>VLOOKUP($A39,Trend_Sign!$A:$H,COLUMN(G$4),FALSE)*VLOOKUP($A39,Volatility_Rolling!$A:$AB,COLUMN(G$4)+20,FALSE)</f>
        <v>#VALUE!</v>
      </c>
      <c r="H39" s="3" t="e">
        <f>VLOOKUP($A39,Trend_Sign!$A:$H,COLUMN(H$4),FALSE)*VLOOKUP($A39,Volatility_Rolling!$A:$AB,COLUMN(H$4)+20,FALSE)</f>
        <v>#VALUE!</v>
      </c>
    </row>
    <row r="40" spans="1:8" x14ac:dyDescent="0.35">
      <c r="A40" s="2">
        <v>35033</v>
      </c>
      <c r="B40" s="3" t="e">
        <f>VLOOKUP($A40,Trend_Sign!$A:$H,COLUMN(B$4),FALSE)*VLOOKUP($A40,Volatility_Rolling!$A:$AB,COLUMN(B$4)+20,FALSE)</f>
        <v>#VALUE!</v>
      </c>
      <c r="C40" s="3">
        <f>VLOOKUP($A40,Trend_Sign!$A:$H,COLUMN(C$4),FALSE)*VLOOKUP($A40,Volatility_Rolling!$A:$AB,COLUMN(C$4)+20,FALSE)</f>
        <v>0</v>
      </c>
      <c r="D40" s="3">
        <f>VLOOKUP($A40,Trend_Sign!$A:$H,COLUMN(D$4),FALSE)*VLOOKUP($A40,Volatility_Rolling!$A:$AB,COLUMN(D$4)+20,FALSE)</f>
        <v>0</v>
      </c>
      <c r="E40" s="3">
        <f>VLOOKUP($A40,Trend_Sign!$A:$H,COLUMN(E$4),FALSE)*VLOOKUP($A40,Volatility_Rolling!$A:$AB,COLUMN(E$4)+20,FALSE)</f>
        <v>0</v>
      </c>
      <c r="F40" s="3" t="e">
        <f>VLOOKUP($A40,Trend_Sign!$A:$H,COLUMN(F$4),FALSE)*VLOOKUP($A40,Volatility_Rolling!$A:$AB,COLUMN(F$4)+20,FALSE)</f>
        <v>#VALUE!</v>
      </c>
      <c r="G40" s="3" t="e">
        <f>VLOOKUP($A40,Trend_Sign!$A:$H,COLUMN(G$4),FALSE)*VLOOKUP($A40,Volatility_Rolling!$A:$AB,COLUMN(G$4)+20,FALSE)</f>
        <v>#VALUE!</v>
      </c>
      <c r="H40" s="3" t="e">
        <f>VLOOKUP($A40,Trend_Sign!$A:$H,COLUMN(H$4),FALSE)*VLOOKUP($A40,Volatility_Rolling!$A:$AB,COLUMN(H$4)+20,FALSE)</f>
        <v>#VALUE!</v>
      </c>
    </row>
    <row r="41" spans="1:8" x14ac:dyDescent="0.35">
      <c r="A41" s="2">
        <v>35064</v>
      </c>
      <c r="B41" s="3" t="e">
        <f>VLOOKUP($A41,Trend_Sign!$A:$H,COLUMN(B$4),FALSE)*VLOOKUP($A41,Volatility_Rolling!$A:$AB,COLUMN(B$4)+20,FALSE)</f>
        <v>#VALUE!</v>
      </c>
      <c r="C41" s="3">
        <f>VLOOKUP($A41,Trend_Sign!$A:$H,COLUMN(C$4),FALSE)*VLOOKUP($A41,Volatility_Rolling!$A:$AB,COLUMN(C$4)+20,FALSE)</f>
        <v>0</v>
      </c>
      <c r="D41" s="3">
        <f>VLOOKUP($A41,Trend_Sign!$A:$H,COLUMN(D$4),FALSE)*VLOOKUP($A41,Volatility_Rolling!$A:$AB,COLUMN(D$4)+20,FALSE)</f>
        <v>0</v>
      </c>
      <c r="E41" s="3">
        <f>VLOOKUP($A41,Trend_Sign!$A:$H,COLUMN(E$4),FALSE)*VLOOKUP($A41,Volatility_Rolling!$A:$AB,COLUMN(E$4)+20,FALSE)</f>
        <v>0</v>
      </c>
      <c r="F41" s="3" t="e">
        <f>VLOOKUP($A41,Trend_Sign!$A:$H,COLUMN(F$4),FALSE)*VLOOKUP($A41,Volatility_Rolling!$A:$AB,COLUMN(F$4)+20,FALSE)</f>
        <v>#VALUE!</v>
      </c>
      <c r="G41" s="3" t="e">
        <f>VLOOKUP($A41,Trend_Sign!$A:$H,COLUMN(G$4),FALSE)*VLOOKUP($A41,Volatility_Rolling!$A:$AB,COLUMN(G$4)+20,FALSE)</f>
        <v>#VALUE!</v>
      </c>
      <c r="H41" s="3" t="e">
        <f>VLOOKUP($A41,Trend_Sign!$A:$H,COLUMN(H$4),FALSE)*VLOOKUP($A41,Volatility_Rolling!$A:$AB,COLUMN(H$4)+20,FALSE)</f>
        <v>#VALUE!</v>
      </c>
    </row>
    <row r="42" spans="1:8" x14ac:dyDescent="0.35">
      <c r="A42" s="2">
        <v>35095</v>
      </c>
      <c r="B42" s="3" t="e">
        <f>VLOOKUP($A42,Trend_Sign!$A:$H,COLUMN(B$4),FALSE)*VLOOKUP($A42,Volatility_Rolling!$A:$AB,COLUMN(B$4)+20,FALSE)</f>
        <v>#VALUE!</v>
      </c>
      <c r="C42" s="3">
        <f>VLOOKUP($A42,Trend_Sign!$A:$H,COLUMN(C$4),FALSE)*VLOOKUP($A42,Volatility_Rolling!$A:$AB,COLUMN(C$4)+20,FALSE)</f>
        <v>0</v>
      </c>
      <c r="D42" s="3">
        <f>VLOOKUP($A42,Trend_Sign!$A:$H,COLUMN(D$4),FALSE)*VLOOKUP($A42,Volatility_Rolling!$A:$AB,COLUMN(D$4)+20,FALSE)</f>
        <v>0</v>
      </c>
      <c r="E42" s="3">
        <f>VLOOKUP($A42,Trend_Sign!$A:$H,COLUMN(E$4),FALSE)*VLOOKUP($A42,Volatility_Rolling!$A:$AB,COLUMN(E$4)+20,FALSE)</f>
        <v>0</v>
      </c>
      <c r="F42" s="3" t="e">
        <f>VLOOKUP($A42,Trend_Sign!$A:$H,COLUMN(F$4),FALSE)*VLOOKUP($A42,Volatility_Rolling!$A:$AB,COLUMN(F$4)+20,FALSE)</f>
        <v>#VALUE!</v>
      </c>
      <c r="G42" s="3" t="e">
        <f>VLOOKUP($A42,Trend_Sign!$A:$H,COLUMN(G$4),FALSE)*VLOOKUP($A42,Volatility_Rolling!$A:$AB,COLUMN(G$4)+20,FALSE)</f>
        <v>#VALUE!</v>
      </c>
      <c r="H42" s="3" t="e">
        <f>VLOOKUP($A42,Trend_Sign!$A:$H,COLUMN(H$4),FALSE)*VLOOKUP($A42,Volatility_Rolling!$A:$AB,COLUMN(H$4)+20,FALSE)</f>
        <v>#VALUE!</v>
      </c>
    </row>
    <row r="43" spans="1:8" x14ac:dyDescent="0.35">
      <c r="A43" s="2">
        <v>35124</v>
      </c>
      <c r="B43" s="3" t="e">
        <f>VLOOKUP($A43,Trend_Sign!$A:$H,COLUMN(B$4),FALSE)*VLOOKUP($A43,Volatility_Rolling!$A:$AB,COLUMN(B$4)+20,FALSE)</f>
        <v>#VALUE!</v>
      </c>
      <c r="C43" s="3">
        <f>VLOOKUP($A43,Trend_Sign!$A:$H,COLUMN(C$4),FALSE)*VLOOKUP($A43,Volatility_Rolling!$A:$AB,COLUMN(C$4)+20,FALSE)</f>
        <v>0</v>
      </c>
      <c r="D43" s="3">
        <f>VLOOKUP($A43,Trend_Sign!$A:$H,COLUMN(D$4),FALSE)*VLOOKUP($A43,Volatility_Rolling!$A:$AB,COLUMN(D$4)+20,FALSE)</f>
        <v>0</v>
      </c>
      <c r="E43" s="3">
        <f>VLOOKUP($A43,Trend_Sign!$A:$H,COLUMN(E$4),FALSE)*VLOOKUP($A43,Volatility_Rolling!$A:$AB,COLUMN(E$4)+20,FALSE)</f>
        <v>0</v>
      </c>
      <c r="F43" s="3" t="e">
        <f>VLOOKUP($A43,Trend_Sign!$A:$H,COLUMN(F$4),FALSE)*VLOOKUP($A43,Volatility_Rolling!$A:$AB,COLUMN(F$4)+20,FALSE)</f>
        <v>#VALUE!</v>
      </c>
      <c r="G43" s="3" t="e">
        <f>VLOOKUP($A43,Trend_Sign!$A:$H,COLUMN(G$4),FALSE)*VLOOKUP($A43,Volatility_Rolling!$A:$AB,COLUMN(G$4)+20,FALSE)</f>
        <v>#VALUE!</v>
      </c>
      <c r="H43" s="3" t="e">
        <f>VLOOKUP($A43,Trend_Sign!$A:$H,COLUMN(H$4),FALSE)*VLOOKUP($A43,Volatility_Rolling!$A:$AB,COLUMN(H$4)+20,FALSE)</f>
        <v>#VALUE!</v>
      </c>
    </row>
    <row r="44" spans="1:8" x14ac:dyDescent="0.35">
      <c r="A44" s="2">
        <v>35155</v>
      </c>
      <c r="B44" s="3" t="e">
        <f>VLOOKUP($A44,Trend_Sign!$A:$H,COLUMN(B$4),FALSE)*VLOOKUP($A44,Volatility_Rolling!$A:$AB,COLUMN(B$4)+20,FALSE)</f>
        <v>#VALUE!</v>
      </c>
      <c r="C44" s="3">
        <f>VLOOKUP($A44,Trend_Sign!$A:$H,COLUMN(C$4),FALSE)*VLOOKUP($A44,Volatility_Rolling!$A:$AB,COLUMN(C$4)+20,FALSE)</f>
        <v>0</v>
      </c>
      <c r="D44" s="3">
        <f>VLOOKUP($A44,Trend_Sign!$A:$H,COLUMN(D$4),FALSE)*VLOOKUP($A44,Volatility_Rolling!$A:$AB,COLUMN(D$4)+20,FALSE)</f>
        <v>0</v>
      </c>
      <c r="E44" s="3">
        <f>VLOOKUP($A44,Trend_Sign!$A:$H,COLUMN(E$4),FALSE)*VLOOKUP($A44,Volatility_Rolling!$A:$AB,COLUMN(E$4)+20,FALSE)</f>
        <v>0</v>
      </c>
      <c r="F44" s="3" t="e">
        <f>VLOOKUP($A44,Trend_Sign!$A:$H,COLUMN(F$4),FALSE)*VLOOKUP($A44,Volatility_Rolling!$A:$AB,COLUMN(F$4)+20,FALSE)</f>
        <v>#VALUE!</v>
      </c>
      <c r="G44" s="3" t="e">
        <f>VLOOKUP($A44,Trend_Sign!$A:$H,COLUMN(G$4),FALSE)*VLOOKUP($A44,Volatility_Rolling!$A:$AB,COLUMN(G$4)+20,FALSE)</f>
        <v>#VALUE!</v>
      </c>
      <c r="H44" s="3" t="e">
        <f>VLOOKUP($A44,Trend_Sign!$A:$H,COLUMN(H$4),FALSE)*VLOOKUP($A44,Volatility_Rolling!$A:$AB,COLUMN(H$4)+20,FALSE)</f>
        <v>#VALUE!</v>
      </c>
    </row>
    <row r="45" spans="1:8" x14ac:dyDescent="0.35">
      <c r="A45" s="2">
        <v>35185</v>
      </c>
      <c r="B45" s="3" t="e">
        <f>VLOOKUP($A45,Trend_Sign!$A:$H,COLUMN(B$4),FALSE)*VLOOKUP($A45,Volatility_Rolling!$A:$AB,COLUMN(B$4)+20,FALSE)</f>
        <v>#VALUE!</v>
      </c>
      <c r="C45" s="3">
        <f>VLOOKUP($A45,Trend_Sign!$A:$H,COLUMN(C$4),FALSE)*VLOOKUP($A45,Volatility_Rolling!$A:$AB,COLUMN(C$4)+20,FALSE)</f>
        <v>0</v>
      </c>
      <c r="D45" s="3">
        <f>VLOOKUP($A45,Trend_Sign!$A:$H,COLUMN(D$4),FALSE)*VLOOKUP($A45,Volatility_Rolling!$A:$AB,COLUMN(D$4)+20,FALSE)</f>
        <v>0</v>
      </c>
      <c r="E45" s="3">
        <f>VLOOKUP($A45,Trend_Sign!$A:$H,COLUMN(E$4),FALSE)*VLOOKUP($A45,Volatility_Rolling!$A:$AB,COLUMN(E$4)+20,FALSE)</f>
        <v>0</v>
      </c>
      <c r="F45" s="3" t="e">
        <f>VLOOKUP($A45,Trend_Sign!$A:$H,COLUMN(F$4),FALSE)*VLOOKUP($A45,Volatility_Rolling!$A:$AB,COLUMN(F$4)+20,FALSE)</f>
        <v>#VALUE!</v>
      </c>
      <c r="G45" s="3" t="e">
        <f>VLOOKUP($A45,Trend_Sign!$A:$H,COLUMN(G$4),FALSE)*VLOOKUP($A45,Volatility_Rolling!$A:$AB,COLUMN(G$4)+20,FALSE)</f>
        <v>#VALUE!</v>
      </c>
      <c r="H45" s="3" t="e">
        <f>VLOOKUP($A45,Trend_Sign!$A:$H,COLUMN(H$4),FALSE)*VLOOKUP($A45,Volatility_Rolling!$A:$AB,COLUMN(H$4)+20,FALSE)</f>
        <v>#VALUE!</v>
      </c>
    </row>
    <row r="46" spans="1:8" x14ac:dyDescent="0.35">
      <c r="A46" s="2">
        <v>35216</v>
      </c>
      <c r="B46" s="3" t="e">
        <f>VLOOKUP($A46,Trend_Sign!$A:$H,COLUMN(B$4),FALSE)*VLOOKUP($A46,Volatility_Rolling!$A:$AB,COLUMN(B$4)+20,FALSE)</f>
        <v>#VALUE!</v>
      </c>
      <c r="C46" s="3">
        <f>VLOOKUP($A46,Trend_Sign!$A:$H,COLUMN(C$4),FALSE)*VLOOKUP($A46,Volatility_Rolling!$A:$AB,COLUMN(C$4)+20,FALSE)</f>
        <v>0</v>
      </c>
      <c r="D46" s="3">
        <f>VLOOKUP($A46,Trend_Sign!$A:$H,COLUMN(D$4),FALSE)*VLOOKUP($A46,Volatility_Rolling!$A:$AB,COLUMN(D$4)+20,FALSE)</f>
        <v>0</v>
      </c>
      <c r="E46" s="3">
        <f>VLOOKUP($A46,Trend_Sign!$A:$H,COLUMN(E$4),FALSE)*VLOOKUP($A46,Volatility_Rolling!$A:$AB,COLUMN(E$4)+20,FALSE)</f>
        <v>0</v>
      </c>
      <c r="F46" s="3" t="e">
        <f>VLOOKUP($A46,Trend_Sign!$A:$H,COLUMN(F$4),FALSE)*VLOOKUP($A46,Volatility_Rolling!$A:$AB,COLUMN(F$4)+20,FALSE)</f>
        <v>#VALUE!</v>
      </c>
      <c r="G46" s="3" t="e">
        <f>VLOOKUP($A46,Trend_Sign!$A:$H,COLUMN(G$4),FALSE)*VLOOKUP($A46,Volatility_Rolling!$A:$AB,COLUMN(G$4)+20,FALSE)</f>
        <v>#VALUE!</v>
      </c>
      <c r="H46" s="3" t="e">
        <f>VLOOKUP($A46,Trend_Sign!$A:$H,COLUMN(H$4),FALSE)*VLOOKUP($A46,Volatility_Rolling!$A:$AB,COLUMN(H$4)+20,FALSE)</f>
        <v>#VALUE!</v>
      </c>
    </row>
    <row r="47" spans="1:8" x14ac:dyDescent="0.35">
      <c r="A47" s="2">
        <v>35246</v>
      </c>
      <c r="B47" s="3" t="e">
        <f>VLOOKUP($A47,Trend_Sign!$A:$H,COLUMN(B$4),FALSE)*VLOOKUP($A47,Volatility_Rolling!$A:$AB,COLUMN(B$4)+20,FALSE)</f>
        <v>#VALUE!</v>
      </c>
      <c r="C47" s="3">
        <f>VLOOKUP($A47,Trend_Sign!$A:$H,COLUMN(C$4),FALSE)*VLOOKUP($A47,Volatility_Rolling!$A:$AB,COLUMN(C$4)+20,FALSE)</f>
        <v>0</v>
      </c>
      <c r="D47" s="3">
        <f>VLOOKUP($A47,Trend_Sign!$A:$H,COLUMN(D$4),FALSE)*VLOOKUP($A47,Volatility_Rolling!$A:$AB,COLUMN(D$4)+20,FALSE)</f>
        <v>0</v>
      </c>
      <c r="E47" s="3">
        <f>VLOOKUP($A47,Trend_Sign!$A:$H,COLUMN(E$4),FALSE)*VLOOKUP($A47,Volatility_Rolling!$A:$AB,COLUMN(E$4)+20,FALSE)</f>
        <v>0</v>
      </c>
      <c r="F47" s="3" t="e">
        <f>VLOOKUP($A47,Trend_Sign!$A:$H,COLUMN(F$4),FALSE)*VLOOKUP($A47,Volatility_Rolling!$A:$AB,COLUMN(F$4)+20,FALSE)</f>
        <v>#VALUE!</v>
      </c>
      <c r="G47" s="3" t="e">
        <f>VLOOKUP($A47,Trend_Sign!$A:$H,COLUMN(G$4),FALSE)*VLOOKUP($A47,Volatility_Rolling!$A:$AB,COLUMN(G$4)+20,FALSE)</f>
        <v>#VALUE!</v>
      </c>
      <c r="H47" s="3" t="e">
        <f>VLOOKUP($A47,Trend_Sign!$A:$H,COLUMN(H$4),FALSE)*VLOOKUP($A47,Volatility_Rolling!$A:$AB,COLUMN(H$4)+20,FALSE)</f>
        <v>#VALUE!</v>
      </c>
    </row>
    <row r="48" spans="1:8" x14ac:dyDescent="0.35">
      <c r="A48" s="2">
        <v>35277</v>
      </c>
      <c r="B48" s="3" t="e">
        <f>VLOOKUP($A48,Trend_Sign!$A:$H,COLUMN(B$4),FALSE)*VLOOKUP($A48,Volatility_Rolling!$A:$AB,COLUMN(B$4)+20,FALSE)</f>
        <v>#VALUE!</v>
      </c>
      <c r="C48" s="3">
        <f>VLOOKUP($A48,Trend_Sign!$A:$H,COLUMN(C$4),FALSE)*VLOOKUP($A48,Volatility_Rolling!$A:$AB,COLUMN(C$4)+20,FALSE)</f>
        <v>0</v>
      </c>
      <c r="D48" s="3">
        <f>VLOOKUP($A48,Trend_Sign!$A:$H,COLUMN(D$4),FALSE)*VLOOKUP($A48,Volatility_Rolling!$A:$AB,COLUMN(D$4)+20,FALSE)</f>
        <v>0</v>
      </c>
      <c r="E48" s="3">
        <f>VLOOKUP($A48,Trend_Sign!$A:$H,COLUMN(E$4),FALSE)*VLOOKUP($A48,Volatility_Rolling!$A:$AB,COLUMN(E$4)+20,FALSE)</f>
        <v>0</v>
      </c>
      <c r="F48" s="3" t="e">
        <f>VLOOKUP($A48,Trend_Sign!$A:$H,COLUMN(F$4),FALSE)*VLOOKUP($A48,Volatility_Rolling!$A:$AB,COLUMN(F$4)+20,FALSE)</f>
        <v>#VALUE!</v>
      </c>
      <c r="G48" s="3" t="e">
        <f>VLOOKUP($A48,Trend_Sign!$A:$H,COLUMN(G$4),FALSE)*VLOOKUP($A48,Volatility_Rolling!$A:$AB,COLUMN(G$4)+20,FALSE)</f>
        <v>#VALUE!</v>
      </c>
      <c r="H48" s="3" t="e">
        <f>VLOOKUP($A48,Trend_Sign!$A:$H,COLUMN(H$4),FALSE)*VLOOKUP($A48,Volatility_Rolling!$A:$AB,COLUMN(H$4)+20,FALSE)</f>
        <v>#VALUE!</v>
      </c>
    </row>
    <row r="49" spans="1:8" x14ac:dyDescent="0.35">
      <c r="A49" s="2">
        <v>35308</v>
      </c>
      <c r="B49" s="3" t="e">
        <f>VLOOKUP($A49,Trend_Sign!$A:$H,COLUMN(B$4),FALSE)*VLOOKUP($A49,Volatility_Rolling!$A:$AB,COLUMN(B$4)+20,FALSE)</f>
        <v>#VALUE!</v>
      </c>
      <c r="C49" s="3">
        <f>VLOOKUP($A49,Trend_Sign!$A:$H,COLUMN(C$4),FALSE)*VLOOKUP($A49,Volatility_Rolling!$A:$AB,COLUMN(C$4)+20,FALSE)</f>
        <v>0</v>
      </c>
      <c r="D49" s="3">
        <f>VLOOKUP($A49,Trend_Sign!$A:$H,COLUMN(D$4),FALSE)*VLOOKUP($A49,Volatility_Rolling!$A:$AB,COLUMN(D$4)+20,FALSE)</f>
        <v>0</v>
      </c>
      <c r="E49" s="3">
        <f>VLOOKUP($A49,Trend_Sign!$A:$H,COLUMN(E$4),FALSE)*VLOOKUP($A49,Volatility_Rolling!$A:$AB,COLUMN(E$4)+20,FALSE)</f>
        <v>0</v>
      </c>
      <c r="F49" s="3" t="e">
        <f>VLOOKUP($A49,Trend_Sign!$A:$H,COLUMN(F$4),FALSE)*VLOOKUP($A49,Volatility_Rolling!$A:$AB,COLUMN(F$4)+20,FALSE)</f>
        <v>#VALUE!</v>
      </c>
      <c r="G49" s="3" t="e">
        <f>VLOOKUP($A49,Trend_Sign!$A:$H,COLUMN(G$4),FALSE)*VLOOKUP($A49,Volatility_Rolling!$A:$AB,COLUMN(G$4)+20,FALSE)</f>
        <v>#VALUE!</v>
      </c>
      <c r="H49" s="3" t="e">
        <f>VLOOKUP($A49,Trend_Sign!$A:$H,COLUMN(H$4),FALSE)*VLOOKUP($A49,Volatility_Rolling!$A:$AB,COLUMN(H$4)+20,FALSE)</f>
        <v>#VALUE!</v>
      </c>
    </row>
    <row r="50" spans="1:8" x14ac:dyDescent="0.35">
      <c r="A50" s="2">
        <v>35338</v>
      </c>
      <c r="B50" s="3" t="e">
        <f>VLOOKUP($A50,Trend_Sign!$A:$H,COLUMN(B$4),FALSE)*VLOOKUP($A50,Volatility_Rolling!$A:$AB,COLUMN(B$4)+20,FALSE)</f>
        <v>#VALUE!</v>
      </c>
      <c r="C50" s="3">
        <f>VLOOKUP($A50,Trend_Sign!$A:$H,COLUMN(C$4),FALSE)*VLOOKUP($A50,Volatility_Rolling!$A:$AB,COLUMN(C$4)+20,FALSE)</f>
        <v>0</v>
      </c>
      <c r="D50" s="3">
        <f>VLOOKUP($A50,Trend_Sign!$A:$H,COLUMN(D$4),FALSE)*VLOOKUP($A50,Volatility_Rolling!$A:$AB,COLUMN(D$4)+20,FALSE)</f>
        <v>0</v>
      </c>
      <c r="E50" s="3">
        <f>VLOOKUP($A50,Trend_Sign!$A:$H,COLUMN(E$4),FALSE)*VLOOKUP($A50,Volatility_Rolling!$A:$AB,COLUMN(E$4)+20,FALSE)</f>
        <v>0</v>
      </c>
      <c r="F50" s="3" t="e">
        <f>VLOOKUP($A50,Trend_Sign!$A:$H,COLUMN(F$4),FALSE)*VLOOKUP($A50,Volatility_Rolling!$A:$AB,COLUMN(F$4)+20,FALSE)</f>
        <v>#VALUE!</v>
      </c>
      <c r="G50" s="3" t="e">
        <f>VLOOKUP($A50,Trend_Sign!$A:$H,COLUMN(G$4),FALSE)*VLOOKUP($A50,Volatility_Rolling!$A:$AB,COLUMN(G$4)+20,FALSE)</f>
        <v>#VALUE!</v>
      </c>
      <c r="H50" s="3" t="e">
        <f>VLOOKUP($A50,Trend_Sign!$A:$H,COLUMN(H$4),FALSE)*VLOOKUP($A50,Volatility_Rolling!$A:$AB,COLUMN(H$4)+20,FALSE)</f>
        <v>#VALUE!</v>
      </c>
    </row>
    <row r="51" spans="1:8" x14ac:dyDescent="0.35">
      <c r="A51" s="2">
        <v>35369</v>
      </c>
      <c r="B51" s="3" t="e">
        <f>VLOOKUP($A51,Trend_Sign!$A:$H,COLUMN(B$4),FALSE)*VLOOKUP($A51,Volatility_Rolling!$A:$AB,COLUMN(B$4)+20,FALSE)</f>
        <v>#VALUE!</v>
      </c>
      <c r="C51" s="3">
        <f>VLOOKUP($A51,Trend_Sign!$A:$H,COLUMN(C$4),FALSE)*VLOOKUP($A51,Volatility_Rolling!$A:$AB,COLUMN(C$4)+20,FALSE)</f>
        <v>0</v>
      </c>
      <c r="D51" s="3">
        <f>VLOOKUP($A51,Trend_Sign!$A:$H,COLUMN(D$4),FALSE)*VLOOKUP($A51,Volatility_Rolling!$A:$AB,COLUMN(D$4)+20,FALSE)</f>
        <v>0</v>
      </c>
      <c r="E51" s="3">
        <f>VLOOKUP($A51,Trend_Sign!$A:$H,COLUMN(E$4),FALSE)*VLOOKUP($A51,Volatility_Rolling!$A:$AB,COLUMN(E$4)+20,FALSE)</f>
        <v>0</v>
      </c>
      <c r="F51" s="3" t="e">
        <f>VLOOKUP($A51,Trend_Sign!$A:$H,COLUMN(F$4),FALSE)*VLOOKUP($A51,Volatility_Rolling!$A:$AB,COLUMN(F$4)+20,FALSE)</f>
        <v>#VALUE!</v>
      </c>
      <c r="G51" s="3" t="e">
        <f>VLOOKUP($A51,Trend_Sign!$A:$H,COLUMN(G$4),FALSE)*VLOOKUP($A51,Volatility_Rolling!$A:$AB,COLUMN(G$4)+20,FALSE)</f>
        <v>#VALUE!</v>
      </c>
      <c r="H51" s="3" t="e">
        <f>VLOOKUP($A51,Trend_Sign!$A:$H,COLUMN(H$4),FALSE)*VLOOKUP($A51,Volatility_Rolling!$A:$AB,COLUMN(H$4)+20,FALSE)</f>
        <v>#VALUE!</v>
      </c>
    </row>
    <row r="52" spans="1:8" x14ac:dyDescent="0.35">
      <c r="A52" s="2">
        <v>35399</v>
      </c>
      <c r="B52" s="3" t="e">
        <f>VLOOKUP($A52,Trend_Sign!$A:$H,COLUMN(B$4),FALSE)*VLOOKUP($A52,Volatility_Rolling!$A:$AB,COLUMN(B$4)+20,FALSE)</f>
        <v>#VALUE!</v>
      </c>
      <c r="C52" s="3">
        <f>VLOOKUP($A52,Trend_Sign!$A:$H,COLUMN(C$4),FALSE)*VLOOKUP($A52,Volatility_Rolling!$A:$AB,COLUMN(C$4)+20,FALSE)</f>
        <v>0</v>
      </c>
      <c r="D52" s="3">
        <f>VLOOKUP($A52,Trend_Sign!$A:$H,COLUMN(D$4),FALSE)*VLOOKUP($A52,Volatility_Rolling!$A:$AB,COLUMN(D$4)+20,FALSE)</f>
        <v>0</v>
      </c>
      <c r="E52" s="3">
        <f>VLOOKUP($A52,Trend_Sign!$A:$H,COLUMN(E$4),FALSE)*VLOOKUP($A52,Volatility_Rolling!$A:$AB,COLUMN(E$4)+20,FALSE)</f>
        <v>0</v>
      </c>
      <c r="F52" s="3" t="e">
        <f>VLOOKUP($A52,Trend_Sign!$A:$H,COLUMN(F$4),FALSE)*VLOOKUP($A52,Volatility_Rolling!$A:$AB,COLUMN(F$4)+20,FALSE)</f>
        <v>#VALUE!</v>
      </c>
      <c r="G52" s="3" t="e">
        <f>VLOOKUP($A52,Trend_Sign!$A:$H,COLUMN(G$4),FALSE)*VLOOKUP($A52,Volatility_Rolling!$A:$AB,COLUMN(G$4)+20,FALSE)</f>
        <v>#VALUE!</v>
      </c>
      <c r="H52" s="3" t="e">
        <f>VLOOKUP($A52,Trend_Sign!$A:$H,COLUMN(H$4),FALSE)*VLOOKUP($A52,Volatility_Rolling!$A:$AB,COLUMN(H$4)+20,FALSE)</f>
        <v>#VALUE!</v>
      </c>
    </row>
    <row r="53" spans="1:8" x14ac:dyDescent="0.35">
      <c r="A53" s="2">
        <v>35430</v>
      </c>
      <c r="B53" s="3" t="e">
        <f>VLOOKUP($A53,Trend_Sign!$A:$H,COLUMN(B$4),FALSE)*VLOOKUP($A53,Volatility_Rolling!$A:$AB,COLUMN(B$4)+20,FALSE)</f>
        <v>#VALUE!</v>
      </c>
      <c r="C53" s="3">
        <f>VLOOKUP($A53,Trend_Sign!$A:$H,COLUMN(C$4),FALSE)*VLOOKUP($A53,Volatility_Rolling!$A:$AB,COLUMN(C$4)+20,FALSE)</f>
        <v>0</v>
      </c>
      <c r="D53" s="3">
        <f>VLOOKUP($A53,Trend_Sign!$A:$H,COLUMN(D$4),FALSE)*VLOOKUP($A53,Volatility_Rolling!$A:$AB,COLUMN(D$4)+20,FALSE)</f>
        <v>0</v>
      </c>
      <c r="E53" s="3">
        <f>VLOOKUP($A53,Trend_Sign!$A:$H,COLUMN(E$4),FALSE)*VLOOKUP($A53,Volatility_Rolling!$A:$AB,COLUMN(E$4)+20,FALSE)</f>
        <v>0</v>
      </c>
      <c r="F53" s="3" t="e">
        <f>VLOOKUP($A53,Trend_Sign!$A:$H,COLUMN(F$4),FALSE)*VLOOKUP($A53,Volatility_Rolling!$A:$AB,COLUMN(F$4)+20,FALSE)</f>
        <v>#VALUE!</v>
      </c>
      <c r="G53" s="3" t="e">
        <f>VLOOKUP($A53,Trend_Sign!$A:$H,COLUMN(G$4),FALSE)*VLOOKUP($A53,Volatility_Rolling!$A:$AB,COLUMN(G$4)+20,FALSE)</f>
        <v>#VALUE!</v>
      </c>
      <c r="H53" s="3" t="e">
        <f>VLOOKUP($A53,Trend_Sign!$A:$H,COLUMN(H$4),FALSE)*VLOOKUP($A53,Volatility_Rolling!$A:$AB,COLUMN(H$4)+20,FALSE)</f>
        <v>#VALUE!</v>
      </c>
    </row>
    <row r="54" spans="1:8" x14ac:dyDescent="0.35">
      <c r="A54" s="2">
        <v>35461</v>
      </c>
      <c r="B54" s="3" t="e">
        <f>VLOOKUP($A54,Trend_Sign!$A:$H,COLUMN(B$4),FALSE)*VLOOKUP($A54,Volatility_Rolling!$A:$AB,COLUMN(B$4)+20,FALSE)</f>
        <v>#VALUE!</v>
      </c>
      <c r="C54" s="3">
        <f>VLOOKUP($A54,Trend_Sign!$A:$H,COLUMN(C$4),FALSE)*VLOOKUP($A54,Volatility_Rolling!$A:$AB,COLUMN(C$4)+20,FALSE)</f>
        <v>0</v>
      </c>
      <c r="D54" s="3">
        <f>VLOOKUP($A54,Trend_Sign!$A:$H,COLUMN(D$4),FALSE)*VLOOKUP($A54,Volatility_Rolling!$A:$AB,COLUMN(D$4)+20,FALSE)</f>
        <v>0</v>
      </c>
      <c r="E54" s="3">
        <f>VLOOKUP($A54,Trend_Sign!$A:$H,COLUMN(E$4),FALSE)*VLOOKUP($A54,Volatility_Rolling!$A:$AB,COLUMN(E$4)+20,FALSE)</f>
        <v>0</v>
      </c>
      <c r="F54" s="3" t="e">
        <f>VLOOKUP($A54,Trend_Sign!$A:$H,COLUMN(F$4),FALSE)*VLOOKUP($A54,Volatility_Rolling!$A:$AB,COLUMN(F$4)+20,FALSE)</f>
        <v>#VALUE!</v>
      </c>
      <c r="G54" s="3" t="e">
        <f>VLOOKUP($A54,Trend_Sign!$A:$H,COLUMN(G$4),FALSE)*VLOOKUP($A54,Volatility_Rolling!$A:$AB,COLUMN(G$4)+20,FALSE)</f>
        <v>#VALUE!</v>
      </c>
      <c r="H54" s="3" t="e">
        <f>VLOOKUP($A54,Trend_Sign!$A:$H,COLUMN(H$4),FALSE)*VLOOKUP($A54,Volatility_Rolling!$A:$AB,COLUMN(H$4)+20,FALSE)</f>
        <v>#VALUE!</v>
      </c>
    </row>
    <row r="55" spans="1:8" x14ac:dyDescent="0.35">
      <c r="A55" s="2">
        <v>35489</v>
      </c>
      <c r="B55" s="3" t="e">
        <f>VLOOKUP($A55,Trend_Sign!$A:$H,COLUMN(B$4),FALSE)*VLOOKUP($A55,Volatility_Rolling!$A:$AB,COLUMN(B$4)+20,FALSE)</f>
        <v>#VALUE!</v>
      </c>
      <c r="C55" s="3">
        <f>VLOOKUP($A55,Trend_Sign!$A:$H,COLUMN(C$4),FALSE)*VLOOKUP($A55,Volatility_Rolling!$A:$AB,COLUMN(C$4)+20,FALSE)</f>
        <v>0</v>
      </c>
      <c r="D55" s="3">
        <f>VLOOKUP($A55,Trend_Sign!$A:$H,COLUMN(D$4),FALSE)*VLOOKUP($A55,Volatility_Rolling!$A:$AB,COLUMN(D$4)+20,FALSE)</f>
        <v>0</v>
      </c>
      <c r="E55" s="3">
        <f>VLOOKUP($A55,Trend_Sign!$A:$H,COLUMN(E$4),FALSE)*VLOOKUP($A55,Volatility_Rolling!$A:$AB,COLUMN(E$4)+20,FALSE)</f>
        <v>0</v>
      </c>
      <c r="F55" s="3" t="e">
        <f>VLOOKUP($A55,Trend_Sign!$A:$H,COLUMN(F$4),FALSE)*VLOOKUP($A55,Volatility_Rolling!$A:$AB,COLUMN(F$4)+20,FALSE)</f>
        <v>#VALUE!</v>
      </c>
      <c r="G55" s="3" t="e">
        <f>VLOOKUP($A55,Trend_Sign!$A:$H,COLUMN(G$4),FALSE)*VLOOKUP($A55,Volatility_Rolling!$A:$AB,COLUMN(G$4)+20,FALSE)</f>
        <v>#VALUE!</v>
      </c>
      <c r="H55" s="3" t="e">
        <f>VLOOKUP($A55,Trend_Sign!$A:$H,COLUMN(H$4),FALSE)*VLOOKUP($A55,Volatility_Rolling!$A:$AB,COLUMN(H$4)+20,FALSE)</f>
        <v>#VALUE!</v>
      </c>
    </row>
    <row r="56" spans="1:8" x14ac:dyDescent="0.35">
      <c r="A56" s="2">
        <v>35520</v>
      </c>
      <c r="B56" s="3" t="e">
        <f>VLOOKUP($A56,Trend_Sign!$A:$H,COLUMN(B$4),FALSE)*VLOOKUP($A56,Volatility_Rolling!$A:$AB,COLUMN(B$4)+20,FALSE)</f>
        <v>#VALUE!</v>
      </c>
      <c r="C56" s="3">
        <f>VLOOKUP($A56,Trend_Sign!$A:$H,COLUMN(C$4),FALSE)*VLOOKUP($A56,Volatility_Rolling!$A:$AB,COLUMN(C$4)+20,FALSE)</f>
        <v>0</v>
      </c>
      <c r="D56" s="3">
        <f>VLOOKUP($A56,Trend_Sign!$A:$H,COLUMN(D$4),FALSE)*VLOOKUP($A56,Volatility_Rolling!$A:$AB,COLUMN(D$4)+20,FALSE)</f>
        <v>0</v>
      </c>
      <c r="E56" s="3">
        <f>VLOOKUP($A56,Trend_Sign!$A:$H,COLUMN(E$4),FALSE)*VLOOKUP($A56,Volatility_Rolling!$A:$AB,COLUMN(E$4)+20,FALSE)</f>
        <v>0</v>
      </c>
      <c r="F56" s="3" t="e">
        <f>VLOOKUP($A56,Trend_Sign!$A:$H,COLUMN(F$4),FALSE)*VLOOKUP($A56,Volatility_Rolling!$A:$AB,COLUMN(F$4)+20,FALSE)</f>
        <v>#VALUE!</v>
      </c>
      <c r="G56" s="3" t="e">
        <f>VLOOKUP($A56,Trend_Sign!$A:$H,COLUMN(G$4),FALSE)*VLOOKUP($A56,Volatility_Rolling!$A:$AB,COLUMN(G$4)+20,FALSE)</f>
        <v>#VALUE!</v>
      </c>
      <c r="H56" s="3" t="e">
        <f>VLOOKUP($A56,Trend_Sign!$A:$H,COLUMN(H$4),FALSE)*VLOOKUP($A56,Volatility_Rolling!$A:$AB,COLUMN(H$4)+20,FALSE)</f>
        <v>#VALUE!</v>
      </c>
    </row>
    <row r="57" spans="1:8" x14ac:dyDescent="0.35">
      <c r="A57" s="2">
        <v>35550</v>
      </c>
      <c r="B57" s="3" t="e">
        <f>VLOOKUP($A57,Trend_Sign!$A:$H,COLUMN(B$4),FALSE)*VLOOKUP($A57,Volatility_Rolling!$A:$AB,COLUMN(B$4)+20,FALSE)</f>
        <v>#VALUE!</v>
      </c>
      <c r="C57" s="3">
        <f>VLOOKUP($A57,Trend_Sign!$A:$H,COLUMN(C$4),FALSE)*VLOOKUP($A57,Volatility_Rolling!$A:$AB,COLUMN(C$4)+20,FALSE)</f>
        <v>0</v>
      </c>
      <c r="D57" s="3">
        <f>VLOOKUP($A57,Trend_Sign!$A:$H,COLUMN(D$4),FALSE)*VLOOKUP($A57,Volatility_Rolling!$A:$AB,COLUMN(D$4)+20,FALSE)</f>
        <v>0</v>
      </c>
      <c r="E57" s="3">
        <f>VLOOKUP($A57,Trend_Sign!$A:$H,COLUMN(E$4),FALSE)*VLOOKUP($A57,Volatility_Rolling!$A:$AB,COLUMN(E$4)+20,FALSE)</f>
        <v>0</v>
      </c>
      <c r="F57" s="3" t="e">
        <f>VLOOKUP($A57,Trend_Sign!$A:$H,COLUMN(F$4),FALSE)*VLOOKUP($A57,Volatility_Rolling!$A:$AB,COLUMN(F$4)+20,FALSE)</f>
        <v>#VALUE!</v>
      </c>
      <c r="G57" s="3" t="e">
        <f>VLOOKUP($A57,Trend_Sign!$A:$H,COLUMN(G$4),FALSE)*VLOOKUP($A57,Volatility_Rolling!$A:$AB,COLUMN(G$4)+20,FALSE)</f>
        <v>#VALUE!</v>
      </c>
      <c r="H57" s="3" t="e">
        <f>VLOOKUP($A57,Trend_Sign!$A:$H,COLUMN(H$4),FALSE)*VLOOKUP($A57,Volatility_Rolling!$A:$AB,COLUMN(H$4)+20,FALSE)</f>
        <v>#VALUE!</v>
      </c>
    </row>
    <row r="58" spans="1:8" x14ac:dyDescent="0.35">
      <c r="A58" s="2">
        <v>35581</v>
      </c>
      <c r="B58" s="3" t="e">
        <f>VLOOKUP($A58,Trend_Sign!$A:$H,COLUMN(B$4),FALSE)*VLOOKUP($A58,Volatility_Rolling!$A:$AB,COLUMN(B$4)+20,FALSE)</f>
        <v>#VALUE!</v>
      </c>
      <c r="C58" s="3">
        <f>VLOOKUP($A58,Trend_Sign!$A:$H,COLUMN(C$4),FALSE)*VLOOKUP($A58,Volatility_Rolling!$A:$AB,COLUMN(C$4)+20,FALSE)</f>
        <v>0</v>
      </c>
      <c r="D58" s="3">
        <f>VLOOKUP($A58,Trend_Sign!$A:$H,COLUMN(D$4),FALSE)*VLOOKUP($A58,Volatility_Rolling!$A:$AB,COLUMN(D$4)+20,FALSE)</f>
        <v>0</v>
      </c>
      <c r="E58" s="3">
        <f>VLOOKUP($A58,Trend_Sign!$A:$H,COLUMN(E$4),FALSE)*VLOOKUP($A58,Volatility_Rolling!$A:$AB,COLUMN(E$4)+20,FALSE)</f>
        <v>0</v>
      </c>
      <c r="F58" s="3" t="e">
        <f>VLOOKUP($A58,Trend_Sign!$A:$H,COLUMN(F$4),FALSE)*VLOOKUP($A58,Volatility_Rolling!$A:$AB,COLUMN(F$4)+20,FALSE)</f>
        <v>#VALUE!</v>
      </c>
      <c r="G58" s="3" t="e">
        <f>VLOOKUP($A58,Trend_Sign!$A:$H,COLUMN(G$4),FALSE)*VLOOKUP($A58,Volatility_Rolling!$A:$AB,COLUMN(G$4)+20,FALSE)</f>
        <v>#VALUE!</v>
      </c>
      <c r="H58" s="3" t="e">
        <f>VLOOKUP($A58,Trend_Sign!$A:$H,COLUMN(H$4),FALSE)*VLOOKUP($A58,Volatility_Rolling!$A:$AB,COLUMN(H$4)+20,FALSE)</f>
        <v>#VALUE!</v>
      </c>
    </row>
    <row r="59" spans="1:8" x14ac:dyDescent="0.35">
      <c r="A59" s="2">
        <v>35611</v>
      </c>
      <c r="B59" s="3" t="e">
        <f>VLOOKUP($A59,Trend_Sign!$A:$H,COLUMN(B$4),FALSE)*VLOOKUP($A59,Volatility_Rolling!$A:$AB,COLUMN(B$4)+20,FALSE)</f>
        <v>#VALUE!</v>
      </c>
      <c r="C59" s="3">
        <f>VLOOKUP($A59,Trend_Sign!$A:$H,COLUMN(C$4),FALSE)*VLOOKUP($A59,Volatility_Rolling!$A:$AB,COLUMN(C$4)+20,FALSE)</f>
        <v>0</v>
      </c>
      <c r="D59" s="3">
        <f>VLOOKUP($A59,Trend_Sign!$A:$H,COLUMN(D$4),FALSE)*VLOOKUP($A59,Volatility_Rolling!$A:$AB,COLUMN(D$4)+20,FALSE)</f>
        <v>0</v>
      </c>
      <c r="E59" s="3">
        <f>VLOOKUP($A59,Trend_Sign!$A:$H,COLUMN(E$4),FALSE)*VLOOKUP($A59,Volatility_Rolling!$A:$AB,COLUMN(E$4)+20,FALSE)</f>
        <v>0</v>
      </c>
      <c r="F59" s="3" t="e">
        <f>VLOOKUP($A59,Trend_Sign!$A:$H,COLUMN(F$4),FALSE)*VLOOKUP($A59,Volatility_Rolling!$A:$AB,COLUMN(F$4)+20,FALSE)</f>
        <v>#VALUE!</v>
      </c>
      <c r="G59" s="3" t="e">
        <f>VLOOKUP($A59,Trend_Sign!$A:$H,COLUMN(G$4),FALSE)*VLOOKUP($A59,Volatility_Rolling!$A:$AB,COLUMN(G$4)+20,FALSE)</f>
        <v>#VALUE!</v>
      </c>
      <c r="H59" s="3" t="e">
        <f>VLOOKUP($A59,Trend_Sign!$A:$H,COLUMN(H$4),FALSE)*VLOOKUP($A59,Volatility_Rolling!$A:$AB,COLUMN(H$4)+20,FALSE)</f>
        <v>#VALUE!</v>
      </c>
    </row>
    <row r="60" spans="1:8" x14ac:dyDescent="0.35">
      <c r="A60" s="2">
        <v>35642</v>
      </c>
      <c r="B60" s="3" t="e">
        <f>VLOOKUP($A60,Trend_Sign!$A:$H,COLUMN(B$4),FALSE)*VLOOKUP($A60,Volatility_Rolling!$A:$AB,COLUMN(B$4)+20,FALSE)</f>
        <v>#VALUE!</v>
      </c>
      <c r="C60" s="3">
        <f>VLOOKUP($A60,Trend_Sign!$A:$H,COLUMN(C$4),FALSE)*VLOOKUP($A60,Volatility_Rolling!$A:$AB,COLUMN(C$4)+20,FALSE)</f>
        <v>0</v>
      </c>
      <c r="D60" s="3">
        <f>VLOOKUP($A60,Trend_Sign!$A:$H,COLUMN(D$4),FALSE)*VLOOKUP($A60,Volatility_Rolling!$A:$AB,COLUMN(D$4)+20,FALSE)</f>
        <v>0</v>
      </c>
      <c r="E60" s="3">
        <f>VLOOKUP($A60,Trend_Sign!$A:$H,COLUMN(E$4),FALSE)*VLOOKUP($A60,Volatility_Rolling!$A:$AB,COLUMN(E$4)+20,FALSE)</f>
        <v>0</v>
      </c>
      <c r="F60" s="3" t="e">
        <f>VLOOKUP($A60,Trend_Sign!$A:$H,COLUMN(F$4),FALSE)*VLOOKUP($A60,Volatility_Rolling!$A:$AB,COLUMN(F$4)+20,FALSE)</f>
        <v>#VALUE!</v>
      </c>
      <c r="G60" s="3" t="e">
        <f>VLOOKUP($A60,Trend_Sign!$A:$H,COLUMN(G$4),FALSE)*VLOOKUP($A60,Volatility_Rolling!$A:$AB,COLUMN(G$4)+20,FALSE)</f>
        <v>#VALUE!</v>
      </c>
      <c r="H60" s="3" t="e">
        <f>VLOOKUP($A60,Trend_Sign!$A:$H,COLUMN(H$4),FALSE)*VLOOKUP($A60,Volatility_Rolling!$A:$AB,COLUMN(H$4)+20,FALSE)</f>
        <v>#VALUE!</v>
      </c>
    </row>
    <row r="61" spans="1:8" x14ac:dyDescent="0.35">
      <c r="A61" s="2">
        <v>35673</v>
      </c>
      <c r="B61" s="3" t="e">
        <f>VLOOKUP($A61,Trend_Sign!$A:$H,COLUMN(B$4),FALSE)*VLOOKUP($A61,Volatility_Rolling!$A:$AB,COLUMN(B$4)+20,FALSE)</f>
        <v>#VALUE!</v>
      </c>
      <c r="C61" s="3">
        <f>VLOOKUP($A61,Trend_Sign!$A:$H,COLUMN(C$4),FALSE)*VLOOKUP($A61,Volatility_Rolling!$A:$AB,COLUMN(C$4)+20,FALSE)</f>
        <v>0</v>
      </c>
      <c r="D61" s="3">
        <f>VLOOKUP($A61,Trend_Sign!$A:$H,COLUMN(D$4),FALSE)*VLOOKUP($A61,Volatility_Rolling!$A:$AB,COLUMN(D$4)+20,FALSE)</f>
        <v>0</v>
      </c>
      <c r="E61" s="3">
        <f>VLOOKUP($A61,Trend_Sign!$A:$H,COLUMN(E$4),FALSE)*VLOOKUP($A61,Volatility_Rolling!$A:$AB,COLUMN(E$4)+20,FALSE)</f>
        <v>0</v>
      </c>
      <c r="F61" s="3" t="e">
        <f>VLOOKUP($A61,Trend_Sign!$A:$H,COLUMN(F$4),FALSE)*VLOOKUP($A61,Volatility_Rolling!$A:$AB,COLUMN(F$4)+20,FALSE)</f>
        <v>#VALUE!</v>
      </c>
      <c r="G61" s="3" t="e">
        <f>VLOOKUP($A61,Trend_Sign!$A:$H,COLUMN(G$4),FALSE)*VLOOKUP($A61,Volatility_Rolling!$A:$AB,COLUMN(G$4)+20,FALSE)</f>
        <v>#VALUE!</v>
      </c>
      <c r="H61" s="3" t="e">
        <f>VLOOKUP($A61,Trend_Sign!$A:$H,COLUMN(H$4),FALSE)*VLOOKUP($A61,Volatility_Rolling!$A:$AB,COLUMN(H$4)+20,FALSE)</f>
        <v>#VALUE!</v>
      </c>
    </row>
    <row r="62" spans="1:8" x14ac:dyDescent="0.35">
      <c r="A62" s="2">
        <v>35703</v>
      </c>
      <c r="B62" s="3" t="e">
        <f>VLOOKUP($A62,Trend_Sign!$A:$H,COLUMN(B$4),FALSE)*VLOOKUP($A62,Volatility_Rolling!$A:$AB,COLUMN(B$4)+20,FALSE)</f>
        <v>#VALUE!</v>
      </c>
      <c r="C62" s="3">
        <f>VLOOKUP($A62,Trend_Sign!$A:$H,COLUMN(C$4),FALSE)*VLOOKUP($A62,Volatility_Rolling!$A:$AB,COLUMN(C$4)+20,FALSE)</f>
        <v>0</v>
      </c>
      <c r="D62" s="3">
        <f>VLOOKUP($A62,Trend_Sign!$A:$H,COLUMN(D$4),FALSE)*VLOOKUP($A62,Volatility_Rolling!$A:$AB,COLUMN(D$4)+20,FALSE)</f>
        <v>0</v>
      </c>
      <c r="E62" s="3">
        <f>VLOOKUP($A62,Trend_Sign!$A:$H,COLUMN(E$4),FALSE)*VLOOKUP($A62,Volatility_Rolling!$A:$AB,COLUMN(E$4)+20,FALSE)</f>
        <v>0</v>
      </c>
      <c r="F62" s="3" t="e">
        <f>VLOOKUP($A62,Trend_Sign!$A:$H,COLUMN(F$4),FALSE)*VLOOKUP($A62,Volatility_Rolling!$A:$AB,COLUMN(F$4)+20,FALSE)</f>
        <v>#VALUE!</v>
      </c>
      <c r="G62" s="3" t="e">
        <f>VLOOKUP($A62,Trend_Sign!$A:$H,COLUMN(G$4),FALSE)*VLOOKUP($A62,Volatility_Rolling!$A:$AB,COLUMN(G$4)+20,FALSE)</f>
        <v>#VALUE!</v>
      </c>
      <c r="H62" s="3" t="e">
        <f>VLOOKUP($A62,Trend_Sign!$A:$H,COLUMN(H$4),FALSE)*VLOOKUP($A62,Volatility_Rolling!$A:$AB,COLUMN(H$4)+20,FALSE)</f>
        <v>#VALUE!</v>
      </c>
    </row>
    <row r="63" spans="1:8" x14ac:dyDescent="0.35">
      <c r="A63" s="2">
        <v>35734</v>
      </c>
      <c r="B63" s="3" t="e">
        <f>VLOOKUP($A63,Trend_Sign!$A:$H,COLUMN(B$4),FALSE)*VLOOKUP($A63,Volatility_Rolling!$A:$AB,COLUMN(B$4)+20,FALSE)</f>
        <v>#VALUE!</v>
      </c>
      <c r="C63" s="3">
        <f>VLOOKUP($A63,Trend_Sign!$A:$H,COLUMN(C$4),FALSE)*VLOOKUP($A63,Volatility_Rolling!$A:$AB,COLUMN(C$4)+20,FALSE)</f>
        <v>0</v>
      </c>
      <c r="D63" s="3">
        <f>VLOOKUP($A63,Trend_Sign!$A:$H,COLUMN(D$4),FALSE)*VLOOKUP($A63,Volatility_Rolling!$A:$AB,COLUMN(D$4)+20,FALSE)</f>
        <v>0</v>
      </c>
      <c r="E63" s="3">
        <f>VLOOKUP($A63,Trend_Sign!$A:$H,COLUMN(E$4),FALSE)*VLOOKUP($A63,Volatility_Rolling!$A:$AB,COLUMN(E$4)+20,FALSE)</f>
        <v>0</v>
      </c>
      <c r="F63" s="3" t="e">
        <f>VLOOKUP($A63,Trend_Sign!$A:$H,COLUMN(F$4),FALSE)*VLOOKUP($A63,Volatility_Rolling!$A:$AB,COLUMN(F$4)+20,FALSE)</f>
        <v>#VALUE!</v>
      </c>
      <c r="G63" s="3" t="e">
        <f>VLOOKUP($A63,Trend_Sign!$A:$H,COLUMN(G$4),FALSE)*VLOOKUP($A63,Volatility_Rolling!$A:$AB,COLUMN(G$4)+20,FALSE)</f>
        <v>#VALUE!</v>
      </c>
      <c r="H63" s="3" t="e">
        <f>VLOOKUP($A63,Trend_Sign!$A:$H,COLUMN(H$4),FALSE)*VLOOKUP($A63,Volatility_Rolling!$A:$AB,COLUMN(H$4)+20,FALSE)</f>
        <v>#VALUE!</v>
      </c>
    </row>
    <row r="64" spans="1:8" x14ac:dyDescent="0.35">
      <c r="A64" s="2">
        <v>35764</v>
      </c>
      <c r="B64" s="3" t="e">
        <f>VLOOKUP($A64,Trend_Sign!$A:$H,COLUMN(B$4),FALSE)*VLOOKUP($A64,Volatility_Rolling!$A:$AB,COLUMN(B$4)+20,FALSE)</f>
        <v>#VALUE!</v>
      </c>
      <c r="C64" s="3">
        <f>VLOOKUP($A64,Trend_Sign!$A:$H,COLUMN(C$4),FALSE)*VLOOKUP($A64,Volatility_Rolling!$A:$AB,COLUMN(C$4)+20,FALSE)</f>
        <v>0</v>
      </c>
      <c r="D64" s="3">
        <f>VLOOKUP($A64,Trend_Sign!$A:$H,COLUMN(D$4),FALSE)*VLOOKUP($A64,Volatility_Rolling!$A:$AB,COLUMN(D$4)+20,FALSE)</f>
        <v>0</v>
      </c>
      <c r="E64" s="3">
        <f>VLOOKUP($A64,Trend_Sign!$A:$H,COLUMN(E$4),FALSE)*VLOOKUP($A64,Volatility_Rolling!$A:$AB,COLUMN(E$4)+20,FALSE)</f>
        <v>0</v>
      </c>
      <c r="F64" s="3" t="e">
        <f>VLOOKUP($A64,Trend_Sign!$A:$H,COLUMN(F$4),FALSE)*VLOOKUP($A64,Volatility_Rolling!$A:$AB,COLUMN(F$4)+20,FALSE)</f>
        <v>#VALUE!</v>
      </c>
      <c r="G64" s="3" t="e">
        <f>VLOOKUP($A64,Trend_Sign!$A:$H,COLUMN(G$4),FALSE)*VLOOKUP($A64,Volatility_Rolling!$A:$AB,COLUMN(G$4)+20,FALSE)</f>
        <v>#VALUE!</v>
      </c>
      <c r="H64" s="3" t="e">
        <f>VLOOKUP($A64,Trend_Sign!$A:$H,COLUMN(H$4),FALSE)*VLOOKUP($A64,Volatility_Rolling!$A:$AB,COLUMN(H$4)+20,FALSE)</f>
        <v>#VALUE!</v>
      </c>
    </row>
    <row r="65" spans="1:8" x14ac:dyDescent="0.35">
      <c r="A65" s="2">
        <v>35795</v>
      </c>
      <c r="B65" s="3" t="e">
        <f>VLOOKUP($A65,Trend_Sign!$A:$H,COLUMN(B$4),FALSE)*VLOOKUP($A65,Volatility_Rolling!$A:$AB,COLUMN(B$4)+20,FALSE)</f>
        <v>#VALUE!</v>
      </c>
      <c r="C65" s="3">
        <f>VLOOKUP($A65,Trend_Sign!$A:$H,COLUMN(C$4),FALSE)*VLOOKUP($A65,Volatility_Rolling!$A:$AB,COLUMN(C$4)+20,FALSE)</f>
        <v>0</v>
      </c>
      <c r="D65" s="3">
        <f>VLOOKUP($A65,Trend_Sign!$A:$H,COLUMN(D$4),FALSE)*VLOOKUP($A65,Volatility_Rolling!$A:$AB,COLUMN(D$4)+20,FALSE)</f>
        <v>0</v>
      </c>
      <c r="E65" s="3">
        <f>VLOOKUP($A65,Trend_Sign!$A:$H,COLUMN(E$4),FALSE)*VLOOKUP($A65,Volatility_Rolling!$A:$AB,COLUMN(E$4)+20,FALSE)</f>
        <v>0</v>
      </c>
      <c r="F65" s="3" t="e">
        <f>VLOOKUP($A65,Trend_Sign!$A:$H,COLUMN(F$4),FALSE)*VLOOKUP($A65,Volatility_Rolling!$A:$AB,COLUMN(F$4)+20,FALSE)</f>
        <v>#VALUE!</v>
      </c>
      <c r="G65" s="3" t="e">
        <f>VLOOKUP($A65,Trend_Sign!$A:$H,COLUMN(G$4),FALSE)*VLOOKUP($A65,Volatility_Rolling!$A:$AB,COLUMN(G$4)+20,FALSE)</f>
        <v>#VALUE!</v>
      </c>
      <c r="H65" s="3" t="e">
        <f>VLOOKUP($A65,Trend_Sign!$A:$H,COLUMN(H$4),FALSE)*VLOOKUP($A65,Volatility_Rolling!$A:$AB,COLUMN(H$4)+20,FALSE)</f>
        <v>#VALUE!</v>
      </c>
    </row>
    <row r="66" spans="1:8" x14ac:dyDescent="0.35">
      <c r="A66" s="2">
        <v>35826</v>
      </c>
      <c r="B66" s="3" t="e">
        <f>VLOOKUP($A66,Trend_Sign!$A:$H,COLUMN(B$4),FALSE)*VLOOKUP($A66,Volatility_Rolling!$A:$AB,COLUMN(B$4)+20,FALSE)</f>
        <v>#VALUE!</v>
      </c>
      <c r="C66" s="3">
        <f>VLOOKUP($A66,Trend_Sign!$A:$H,COLUMN(C$4),FALSE)*VLOOKUP($A66,Volatility_Rolling!$A:$AB,COLUMN(C$4)+20,FALSE)</f>
        <v>0</v>
      </c>
      <c r="D66" s="3">
        <f>VLOOKUP($A66,Trend_Sign!$A:$H,COLUMN(D$4),FALSE)*VLOOKUP($A66,Volatility_Rolling!$A:$AB,COLUMN(D$4)+20,FALSE)</f>
        <v>0</v>
      </c>
      <c r="E66" s="3">
        <f>VLOOKUP($A66,Trend_Sign!$A:$H,COLUMN(E$4),FALSE)*VLOOKUP($A66,Volatility_Rolling!$A:$AB,COLUMN(E$4)+20,FALSE)</f>
        <v>0</v>
      </c>
      <c r="F66" s="3" t="e">
        <f>VLOOKUP($A66,Trend_Sign!$A:$H,COLUMN(F$4),FALSE)*VLOOKUP($A66,Volatility_Rolling!$A:$AB,COLUMN(F$4)+20,FALSE)</f>
        <v>#VALUE!</v>
      </c>
      <c r="G66" s="3" t="e">
        <f>VLOOKUP($A66,Trend_Sign!$A:$H,COLUMN(G$4),FALSE)*VLOOKUP($A66,Volatility_Rolling!$A:$AB,COLUMN(G$4)+20,FALSE)</f>
        <v>#VALUE!</v>
      </c>
      <c r="H66" s="3" t="e">
        <f>VLOOKUP($A66,Trend_Sign!$A:$H,COLUMN(H$4),FALSE)*VLOOKUP($A66,Volatility_Rolling!$A:$AB,COLUMN(H$4)+20,FALSE)</f>
        <v>#VALUE!</v>
      </c>
    </row>
    <row r="67" spans="1:8" x14ac:dyDescent="0.35">
      <c r="A67" s="2">
        <v>35854</v>
      </c>
      <c r="B67" s="3" t="e">
        <f>VLOOKUP($A67,Trend_Sign!$A:$H,COLUMN(B$4),FALSE)*VLOOKUP($A67,Volatility_Rolling!$A:$AB,COLUMN(B$4)+20,FALSE)</f>
        <v>#VALUE!</v>
      </c>
      <c r="C67" s="3">
        <f>VLOOKUP($A67,Trend_Sign!$A:$H,COLUMN(C$4),FALSE)*VLOOKUP($A67,Volatility_Rolling!$A:$AB,COLUMN(C$4)+20,FALSE)</f>
        <v>0</v>
      </c>
      <c r="D67" s="3">
        <f>VLOOKUP($A67,Trend_Sign!$A:$H,COLUMN(D$4),FALSE)*VLOOKUP($A67,Volatility_Rolling!$A:$AB,COLUMN(D$4)+20,FALSE)</f>
        <v>0</v>
      </c>
      <c r="E67" s="3">
        <f>VLOOKUP($A67,Trend_Sign!$A:$H,COLUMN(E$4),FALSE)*VLOOKUP($A67,Volatility_Rolling!$A:$AB,COLUMN(E$4)+20,FALSE)</f>
        <v>0</v>
      </c>
      <c r="F67" s="3" t="e">
        <f>VLOOKUP($A67,Trend_Sign!$A:$H,COLUMN(F$4),FALSE)*VLOOKUP($A67,Volatility_Rolling!$A:$AB,COLUMN(F$4)+20,FALSE)</f>
        <v>#VALUE!</v>
      </c>
      <c r="G67" s="3" t="e">
        <f>VLOOKUP($A67,Trend_Sign!$A:$H,COLUMN(G$4),FALSE)*VLOOKUP($A67,Volatility_Rolling!$A:$AB,COLUMN(G$4)+20,FALSE)</f>
        <v>#VALUE!</v>
      </c>
      <c r="H67" s="3" t="e">
        <f>VLOOKUP($A67,Trend_Sign!$A:$H,COLUMN(H$4),FALSE)*VLOOKUP($A67,Volatility_Rolling!$A:$AB,COLUMN(H$4)+20,FALSE)</f>
        <v>#VALUE!</v>
      </c>
    </row>
    <row r="68" spans="1:8" x14ac:dyDescent="0.35">
      <c r="A68" s="2">
        <v>35885</v>
      </c>
      <c r="B68" s="3" t="e">
        <f>VLOOKUP($A68,Trend_Sign!$A:$H,COLUMN(B$4),FALSE)*VLOOKUP($A68,Volatility_Rolling!$A:$AB,COLUMN(B$4)+20,FALSE)</f>
        <v>#VALUE!</v>
      </c>
      <c r="C68" s="3">
        <f>VLOOKUP($A68,Trend_Sign!$A:$H,COLUMN(C$4),FALSE)*VLOOKUP($A68,Volatility_Rolling!$A:$AB,COLUMN(C$4)+20,FALSE)</f>
        <v>0</v>
      </c>
      <c r="D68" s="3">
        <f>VLOOKUP($A68,Trend_Sign!$A:$H,COLUMN(D$4),FALSE)*VLOOKUP($A68,Volatility_Rolling!$A:$AB,COLUMN(D$4)+20,FALSE)</f>
        <v>0</v>
      </c>
      <c r="E68" s="3">
        <f>VLOOKUP($A68,Trend_Sign!$A:$H,COLUMN(E$4),FALSE)*VLOOKUP($A68,Volatility_Rolling!$A:$AB,COLUMN(E$4)+20,FALSE)</f>
        <v>0</v>
      </c>
      <c r="F68" s="3" t="e">
        <f>VLOOKUP($A68,Trend_Sign!$A:$H,COLUMN(F$4),FALSE)*VLOOKUP($A68,Volatility_Rolling!$A:$AB,COLUMN(F$4)+20,FALSE)</f>
        <v>#VALUE!</v>
      </c>
      <c r="G68" s="3" t="e">
        <f>VLOOKUP($A68,Trend_Sign!$A:$H,COLUMN(G$4),FALSE)*VLOOKUP($A68,Volatility_Rolling!$A:$AB,COLUMN(G$4)+20,FALSE)</f>
        <v>#VALUE!</v>
      </c>
      <c r="H68" s="3" t="e">
        <f>VLOOKUP($A68,Trend_Sign!$A:$H,COLUMN(H$4),FALSE)*VLOOKUP($A68,Volatility_Rolling!$A:$AB,COLUMN(H$4)+20,FALSE)</f>
        <v>#VALUE!</v>
      </c>
    </row>
    <row r="69" spans="1:8" x14ac:dyDescent="0.35">
      <c r="A69" s="2">
        <v>35915</v>
      </c>
      <c r="B69" s="3" t="e">
        <f>VLOOKUP($A69,Trend_Sign!$A:$H,COLUMN(B$4),FALSE)*VLOOKUP($A69,Volatility_Rolling!$A:$AB,COLUMN(B$4)+20,FALSE)</f>
        <v>#VALUE!</v>
      </c>
      <c r="C69" s="3">
        <f>VLOOKUP($A69,Trend_Sign!$A:$H,COLUMN(C$4),FALSE)*VLOOKUP($A69,Volatility_Rolling!$A:$AB,COLUMN(C$4)+20,FALSE)</f>
        <v>0</v>
      </c>
      <c r="D69" s="3">
        <f>VLOOKUP($A69,Trend_Sign!$A:$H,COLUMN(D$4),FALSE)*VLOOKUP($A69,Volatility_Rolling!$A:$AB,COLUMN(D$4)+20,FALSE)</f>
        <v>0</v>
      </c>
      <c r="E69" s="3">
        <f>VLOOKUP($A69,Trend_Sign!$A:$H,COLUMN(E$4),FALSE)*VLOOKUP($A69,Volatility_Rolling!$A:$AB,COLUMN(E$4)+20,FALSE)</f>
        <v>0</v>
      </c>
      <c r="F69" s="3" t="e">
        <f>VLOOKUP($A69,Trend_Sign!$A:$H,COLUMN(F$4),FALSE)*VLOOKUP($A69,Volatility_Rolling!$A:$AB,COLUMN(F$4)+20,FALSE)</f>
        <v>#VALUE!</v>
      </c>
      <c r="G69" s="3" t="e">
        <f>VLOOKUP($A69,Trend_Sign!$A:$H,COLUMN(G$4),FALSE)*VLOOKUP($A69,Volatility_Rolling!$A:$AB,COLUMN(G$4)+20,FALSE)</f>
        <v>#VALUE!</v>
      </c>
      <c r="H69" s="3" t="e">
        <f>VLOOKUP($A69,Trend_Sign!$A:$H,COLUMN(H$4),FALSE)*VLOOKUP($A69,Volatility_Rolling!$A:$AB,COLUMN(H$4)+20,FALSE)</f>
        <v>#VALUE!</v>
      </c>
    </row>
    <row r="70" spans="1:8" x14ac:dyDescent="0.35">
      <c r="A70" s="2">
        <v>35946</v>
      </c>
      <c r="B70" s="3" t="e">
        <f>VLOOKUP($A70,Trend_Sign!$A:$H,COLUMN(B$4),FALSE)*VLOOKUP($A70,Volatility_Rolling!$A:$AB,COLUMN(B$4)+20,FALSE)</f>
        <v>#VALUE!</v>
      </c>
      <c r="C70" s="3">
        <f>VLOOKUP($A70,Trend_Sign!$A:$H,COLUMN(C$4),FALSE)*VLOOKUP($A70,Volatility_Rolling!$A:$AB,COLUMN(C$4)+20,FALSE)</f>
        <v>0</v>
      </c>
      <c r="D70" s="3">
        <f>VLOOKUP($A70,Trend_Sign!$A:$H,COLUMN(D$4),FALSE)*VLOOKUP($A70,Volatility_Rolling!$A:$AB,COLUMN(D$4)+20,FALSE)</f>
        <v>0</v>
      </c>
      <c r="E70" s="3">
        <f>VLOOKUP($A70,Trend_Sign!$A:$H,COLUMN(E$4),FALSE)*VLOOKUP($A70,Volatility_Rolling!$A:$AB,COLUMN(E$4)+20,FALSE)</f>
        <v>0</v>
      </c>
      <c r="F70" s="3" t="e">
        <f>VLOOKUP($A70,Trend_Sign!$A:$H,COLUMN(F$4),FALSE)*VLOOKUP($A70,Volatility_Rolling!$A:$AB,COLUMN(F$4)+20,FALSE)</f>
        <v>#VALUE!</v>
      </c>
      <c r="G70" s="3" t="e">
        <f>VLOOKUP($A70,Trend_Sign!$A:$H,COLUMN(G$4),FALSE)*VLOOKUP($A70,Volatility_Rolling!$A:$AB,COLUMN(G$4)+20,FALSE)</f>
        <v>#VALUE!</v>
      </c>
      <c r="H70" s="3" t="e">
        <f>VLOOKUP($A70,Trend_Sign!$A:$H,COLUMN(H$4),FALSE)*VLOOKUP($A70,Volatility_Rolling!$A:$AB,COLUMN(H$4)+20,FALSE)</f>
        <v>#VALUE!</v>
      </c>
    </row>
    <row r="71" spans="1:8" x14ac:dyDescent="0.35">
      <c r="A71" s="2">
        <v>35976</v>
      </c>
      <c r="B71" s="3" t="e">
        <f>VLOOKUP($A71,Trend_Sign!$A:$H,COLUMN(B$4),FALSE)*VLOOKUP($A71,Volatility_Rolling!$A:$AB,COLUMN(B$4)+20,FALSE)</f>
        <v>#VALUE!</v>
      </c>
      <c r="C71" s="3">
        <f>VLOOKUP($A71,Trend_Sign!$A:$H,COLUMN(C$4),FALSE)*VLOOKUP($A71,Volatility_Rolling!$A:$AB,COLUMN(C$4)+20,FALSE)</f>
        <v>0</v>
      </c>
      <c r="D71" s="3">
        <f>VLOOKUP($A71,Trend_Sign!$A:$H,COLUMN(D$4),FALSE)*VLOOKUP($A71,Volatility_Rolling!$A:$AB,COLUMN(D$4)+20,FALSE)</f>
        <v>0</v>
      </c>
      <c r="E71" s="3">
        <f>VLOOKUP($A71,Trend_Sign!$A:$H,COLUMN(E$4),FALSE)*VLOOKUP($A71,Volatility_Rolling!$A:$AB,COLUMN(E$4)+20,FALSE)</f>
        <v>0</v>
      </c>
      <c r="F71" s="3" t="e">
        <f>VLOOKUP($A71,Trend_Sign!$A:$H,COLUMN(F$4),FALSE)*VLOOKUP($A71,Volatility_Rolling!$A:$AB,COLUMN(F$4)+20,FALSE)</f>
        <v>#VALUE!</v>
      </c>
      <c r="G71" s="3" t="e">
        <f>VLOOKUP($A71,Trend_Sign!$A:$H,COLUMN(G$4),FALSE)*VLOOKUP($A71,Volatility_Rolling!$A:$AB,COLUMN(G$4)+20,FALSE)</f>
        <v>#VALUE!</v>
      </c>
      <c r="H71" s="3" t="e">
        <f>VLOOKUP($A71,Trend_Sign!$A:$H,COLUMN(H$4),FALSE)*VLOOKUP($A71,Volatility_Rolling!$A:$AB,COLUMN(H$4)+20,FALSE)</f>
        <v>#VALUE!</v>
      </c>
    </row>
    <row r="72" spans="1:8" x14ac:dyDescent="0.35">
      <c r="A72" s="2">
        <v>36007</v>
      </c>
      <c r="B72" s="3" t="e">
        <f>VLOOKUP($A72,Trend_Sign!$A:$H,COLUMN(B$4),FALSE)*VLOOKUP($A72,Volatility_Rolling!$A:$AB,COLUMN(B$4)+20,FALSE)</f>
        <v>#VALUE!</v>
      </c>
      <c r="C72" s="3">
        <f>VLOOKUP($A72,Trend_Sign!$A:$H,COLUMN(C$4),FALSE)*VLOOKUP($A72,Volatility_Rolling!$A:$AB,COLUMN(C$4)+20,FALSE)</f>
        <v>0</v>
      </c>
      <c r="D72" s="3">
        <f>VLOOKUP($A72,Trend_Sign!$A:$H,COLUMN(D$4),FALSE)*VLOOKUP($A72,Volatility_Rolling!$A:$AB,COLUMN(D$4)+20,FALSE)</f>
        <v>0</v>
      </c>
      <c r="E72" s="3">
        <f>VLOOKUP($A72,Trend_Sign!$A:$H,COLUMN(E$4),FALSE)*VLOOKUP($A72,Volatility_Rolling!$A:$AB,COLUMN(E$4)+20,FALSE)</f>
        <v>0</v>
      </c>
      <c r="F72" s="3" t="e">
        <f>VLOOKUP($A72,Trend_Sign!$A:$H,COLUMN(F$4),FALSE)*VLOOKUP($A72,Volatility_Rolling!$A:$AB,COLUMN(F$4)+20,FALSE)</f>
        <v>#VALUE!</v>
      </c>
      <c r="G72" s="3" t="e">
        <f>VLOOKUP($A72,Trend_Sign!$A:$H,COLUMN(G$4),FALSE)*VLOOKUP($A72,Volatility_Rolling!$A:$AB,COLUMN(G$4)+20,FALSE)</f>
        <v>#VALUE!</v>
      </c>
      <c r="H72" s="3" t="e">
        <f>VLOOKUP($A72,Trend_Sign!$A:$H,COLUMN(H$4),FALSE)*VLOOKUP($A72,Volatility_Rolling!$A:$AB,COLUMN(H$4)+20,FALSE)</f>
        <v>#VALUE!</v>
      </c>
    </row>
    <row r="73" spans="1:8" x14ac:dyDescent="0.35">
      <c r="A73" s="2">
        <v>36038</v>
      </c>
      <c r="B73" s="3" t="e">
        <f>VLOOKUP($A73,Trend_Sign!$A:$H,COLUMN(B$4),FALSE)*VLOOKUP($A73,Volatility_Rolling!$A:$AB,COLUMN(B$4)+20,FALSE)</f>
        <v>#VALUE!</v>
      </c>
      <c r="C73" s="3">
        <f>VLOOKUP($A73,Trend_Sign!$A:$H,COLUMN(C$4),FALSE)*VLOOKUP($A73,Volatility_Rolling!$A:$AB,COLUMN(C$4)+20,FALSE)</f>
        <v>0</v>
      </c>
      <c r="D73" s="3">
        <f>VLOOKUP($A73,Trend_Sign!$A:$H,COLUMN(D$4),FALSE)*VLOOKUP($A73,Volatility_Rolling!$A:$AB,COLUMN(D$4)+20,FALSE)</f>
        <v>0</v>
      </c>
      <c r="E73" s="3">
        <f>VLOOKUP($A73,Trend_Sign!$A:$H,COLUMN(E$4),FALSE)*VLOOKUP($A73,Volatility_Rolling!$A:$AB,COLUMN(E$4)+20,FALSE)</f>
        <v>0</v>
      </c>
      <c r="F73" s="3" t="e">
        <f>VLOOKUP($A73,Trend_Sign!$A:$H,COLUMN(F$4),FALSE)*VLOOKUP($A73,Volatility_Rolling!$A:$AB,COLUMN(F$4)+20,FALSE)</f>
        <v>#VALUE!</v>
      </c>
      <c r="G73" s="3" t="e">
        <f>VLOOKUP($A73,Trend_Sign!$A:$H,COLUMN(G$4),FALSE)*VLOOKUP($A73,Volatility_Rolling!$A:$AB,COLUMN(G$4)+20,FALSE)</f>
        <v>#VALUE!</v>
      </c>
      <c r="H73" s="3" t="e">
        <f>VLOOKUP($A73,Trend_Sign!$A:$H,COLUMN(H$4),FALSE)*VLOOKUP($A73,Volatility_Rolling!$A:$AB,COLUMN(H$4)+20,FALSE)</f>
        <v>#VALUE!</v>
      </c>
    </row>
    <row r="74" spans="1:8" x14ac:dyDescent="0.35">
      <c r="A74" s="2">
        <v>36068</v>
      </c>
      <c r="B74" s="3" t="e">
        <f>VLOOKUP($A74,Trend_Sign!$A:$H,COLUMN(B$4),FALSE)*VLOOKUP($A74,Volatility_Rolling!$A:$AB,COLUMN(B$4)+20,FALSE)</f>
        <v>#VALUE!</v>
      </c>
      <c r="C74" s="3">
        <f>VLOOKUP($A74,Trend_Sign!$A:$H,COLUMN(C$4),FALSE)*VLOOKUP($A74,Volatility_Rolling!$A:$AB,COLUMN(C$4)+20,FALSE)</f>
        <v>0</v>
      </c>
      <c r="D74" s="3">
        <f>VLOOKUP($A74,Trend_Sign!$A:$H,COLUMN(D$4),FALSE)*VLOOKUP($A74,Volatility_Rolling!$A:$AB,COLUMN(D$4)+20,FALSE)</f>
        <v>0</v>
      </c>
      <c r="E74" s="3">
        <f>VLOOKUP($A74,Trend_Sign!$A:$H,COLUMN(E$4),FALSE)*VLOOKUP($A74,Volatility_Rolling!$A:$AB,COLUMN(E$4)+20,FALSE)</f>
        <v>0</v>
      </c>
      <c r="F74" s="3">
        <f>VLOOKUP($A74,Trend_Sign!$A:$H,COLUMN(F$4),FALSE)*VLOOKUP($A74,Volatility_Rolling!$A:$AB,COLUMN(F$4)+20,FALSE)</f>
        <v>0</v>
      </c>
      <c r="G74" s="3" t="e">
        <f>VLOOKUP($A74,Trend_Sign!$A:$H,COLUMN(G$4),FALSE)*VLOOKUP($A74,Volatility_Rolling!$A:$AB,COLUMN(G$4)+20,FALSE)</f>
        <v>#VALUE!</v>
      </c>
      <c r="H74" s="3" t="e">
        <f>VLOOKUP($A74,Trend_Sign!$A:$H,COLUMN(H$4),FALSE)*VLOOKUP($A74,Volatility_Rolling!$A:$AB,COLUMN(H$4)+20,FALSE)</f>
        <v>#VALUE!</v>
      </c>
    </row>
    <row r="75" spans="1:8" x14ac:dyDescent="0.35">
      <c r="A75" s="2">
        <v>36099</v>
      </c>
      <c r="B75" s="3" t="e">
        <f>VLOOKUP($A75,Trend_Sign!$A:$H,COLUMN(B$4),FALSE)*VLOOKUP($A75,Volatility_Rolling!$A:$AB,COLUMN(B$4)+20,FALSE)</f>
        <v>#VALUE!</v>
      </c>
      <c r="C75" s="3">
        <f>VLOOKUP($A75,Trend_Sign!$A:$H,COLUMN(C$4),FALSE)*VLOOKUP($A75,Volatility_Rolling!$A:$AB,COLUMN(C$4)+20,FALSE)</f>
        <v>-0.11637895510276224</v>
      </c>
      <c r="D75" s="3">
        <f>VLOOKUP($A75,Trend_Sign!$A:$H,COLUMN(D$4),FALSE)*VLOOKUP($A75,Volatility_Rolling!$A:$AB,COLUMN(D$4)+20,FALSE)</f>
        <v>0.41233039798678461</v>
      </c>
      <c r="E75" s="3">
        <f>VLOOKUP($A75,Trend_Sign!$A:$H,COLUMN(E$4),FALSE)*VLOOKUP($A75,Volatility_Rolling!$A:$AB,COLUMN(E$4)+20,FALSE)</f>
        <v>0.21461314037061813</v>
      </c>
      <c r="F75" s="3">
        <f>VLOOKUP($A75,Trend_Sign!$A:$H,COLUMN(F$4),FALSE)*VLOOKUP($A75,Volatility_Rolling!$A:$AB,COLUMN(F$4)+20,FALSE)</f>
        <v>7.0353141718260251E-2</v>
      </c>
      <c r="G75" s="3" t="e">
        <f>VLOOKUP($A75,Trend_Sign!$A:$H,COLUMN(G$4),FALSE)*VLOOKUP($A75,Volatility_Rolling!$A:$AB,COLUMN(G$4)+20,FALSE)</f>
        <v>#VALUE!</v>
      </c>
      <c r="H75" s="3" t="e">
        <f>VLOOKUP($A75,Trend_Sign!$A:$H,COLUMN(H$4),FALSE)*VLOOKUP($A75,Volatility_Rolling!$A:$AB,COLUMN(H$4)+20,FALSE)</f>
        <v>#VALUE!</v>
      </c>
    </row>
    <row r="76" spans="1:8" x14ac:dyDescent="0.35">
      <c r="A76" s="2">
        <v>36129</v>
      </c>
      <c r="B76" s="3" t="e">
        <f>VLOOKUP($A76,Trend_Sign!$A:$H,COLUMN(B$4),FALSE)*VLOOKUP($A76,Volatility_Rolling!$A:$AB,COLUMN(B$4)+20,FALSE)</f>
        <v>#VALUE!</v>
      </c>
      <c r="C76" s="3">
        <f>VLOOKUP($A76,Trend_Sign!$A:$H,COLUMN(C$4),FALSE)*VLOOKUP($A76,Volatility_Rolling!$A:$AB,COLUMN(C$4)+20,FALSE)</f>
        <v>-0.11637895510276224</v>
      </c>
      <c r="D76" s="3">
        <f>VLOOKUP($A76,Trend_Sign!$A:$H,COLUMN(D$4),FALSE)*VLOOKUP($A76,Volatility_Rolling!$A:$AB,COLUMN(D$4)+20,FALSE)</f>
        <v>0.41233039798678461</v>
      </c>
      <c r="E76" s="3">
        <f>VLOOKUP($A76,Trend_Sign!$A:$H,COLUMN(E$4),FALSE)*VLOOKUP($A76,Volatility_Rolling!$A:$AB,COLUMN(E$4)+20,FALSE)</f>
        <v>0.21461314037061813</v>
      </c>
      <c r="F76" s="3">
        <f>VLOOKUP($A76,Trend_Sign!$A:$H,COLUMN(F$4),FALSE)*VLOOKUP($A76,Volatility_Rolling!$A:$AB,COLUMN(F$4)+20,FALSE)</f>
        <v>7.0353141718260251E-2</v>
      </c>
      <c r="G76" s="3" t="e">
        <f>VLOOKUP($A76,Trend_Sign!$A:$H,COLUMN(G$4),FALSE)*VLOOKUP($A76,Volatility_Rolling!$A:$AB,COLUMN(G$4)+20,FALSE)</f>
        <v>#VALUE!</v>
      </c>
      <c r="H76" s="3" t="e">
        <f>VLOOKUP($A76,Trend_Sign!$A:$H,COLUMN(H$4),FALSE)*VLOOKUP($A76,Volatility_Rolling!$A:$AB,COLUMN(H$4)+20,FALSE)</f>
        <v>#VALUE!</v>
      </c>
    </row>
    <row r="77" spans="1:8" x14ac:dyDescent="0.35">
      <c r="A77" s="2">
        <v>36160</v>
      </c>
      <c r="B77" s="3" t="e">
        <f>VLOOKUP($A77,Trend_Sign!$A:$H,COLUMN(B$4),FALSE)*VLOOKUP($A77,Volatility_Rolling!$A:$AB,COLUMN(B$4)+20,FALSE)</f>
        <v>#VALUE!</v>
      </c>
      <c r="C77" s="3">
        <f>VLOOKUP($A77,Trend_Sign!$A:$H,COLUMN(C$4),FALSE)*VLOOKUP($A77,Volatility_Rolling!$A:$AB,COLUMN(C$4)+20,FALSE)</f>
        <v>-0.11637895510276224</v>
      </c>
      <c r="D77" s="3">
        <f>VLOOKUP($A77,Trend_Sign!$A:$H,COLUMN(D$4),FALSE)*VLOOKUP($A77,Volatility_Rolling!$A:$AB,COLUMN(D$4)+20,FALSE)</f>
        <v>-0.41233039798678461</v>
      </c>
      <c r="E77" s="3">
        <f>VLOOKUP($A77,Trend_Sign!$A:$H,COLUMN(E$4),FALSE)*VLOOKUP($A77,Volatility_Rolling!$A:$AB,COLUMN(E$4)+20,FALSE)</f>
        <v>0.21461314037061813</v>
      </c>
      <c r="F77" s="3">
        <f>VLOOKUP($A77,Trend_Sign!$A:$H,COLUMN(F$4),FALSE)*VLOOKUP($A77,Volatility_Rolling!$A:$AB,COLUMN(F$4)+20,FALSE)</f>
        <v>7.0353141718260251E-2</v>
      </c>
      <c r="G77" s="3" t="e">
        <f>VLOOKUP($A77,Trend_Sign!$A:$H,COLUMN(G$4),FALSE)*VLOOKUP($A77,Volatility_Rolling!$A:$AB,COLUMN(G$4)+20,FALSE)</f>
        <v>#VALUE!</v>
      </c>
      <c r="H77" s="3" t="e">
        <f>VLOOKUP($A77,Trend_Sign!$A:$H,COLUMN(H$4),FALSE)*VLOOKUP($A77,Volatility_Rolling!$A:$AB,COLUMN(H$4)+20,FALSE)</f>
        <v>#VALUE!</v>
      </c>
    </row>
    <row r="78" spans="1:8" x14ac:dyDescent="0.35">
      <c r="A78" s="2">
        <v>36191</v>
      </c>
      <c r="B78" s="3" t="e">
        <f>VLOOKUP($A78,Trend_Sign!$A:$H,COLUMN(B$4),FALSE)*VLOOKUP($A78,Volatility_Rolling!$A:$AB,COLUMN(B$4)+20,FALSE)</f>
        <v>#VALUE!</v>
      </c>
      <c r="C78" s="3">
        <f>VLOOKUP($A78,Trend_Sign!$A:$H,COLUMN(C$4),FALSE)*VLOOKUP($A78,Volatility_Rolling!$A:$AB,COLUMN(C$4)+20,FALSE)</f>
        <v>-0.11637895510276224</v>
      </c>
      <c r="D78" s="3">
        <f>VLOOKUP($A78,Trend_Sign!$A:$H,COLUMN(D$4),FALSE)*VLOOKUP($A78,Volatility_Rolling!$A:$AB,COLUMN(D$4)+20,FALSE)</f>
        <v>0.41233039798678461</v>
      </c>
      <c r="E78" s="3">
        <f>VLOOKUP($A78,Trend_Sign!$A:$H,COLUMN(E$4),FALSE)*VLOOKUP($A78,Volatility_Rolling!$A:$AB,COLUMN(E$4)+20,FALSE)</f>
        <v>0.21461314037061813</v>
      </c>
      <c r="F78" s="3">
        <f>VLOOKUP($A78,Trend_Sign!$A:$H,COLUMN(F$4),FALSE)*VLOOKUP($A78,Volatility_Rolling!$A:$AB,COLUMN(F$4)+20,FALSE)</f>
        <v>7.0353141718260251E-2</v>
      </c>
      <c r="G78" s="3" t="e">
        <f>VLOOKUP($A78,Trend_Sign!$A:$H,COLUMN(G$4),FALSE)*VLOOKUP($A78,Volatility_Rolling!$A:$AB,COLUMN(G$4)+20,FALSE)</f>
        <v>#VALUE!</v>
      </c>
      <c r="H78" s="3" t="e">
        <f>VLOOKUP($A78,Trend_Sign!$A:$H,COLUMN(H$4),FALSE)*VLOOKUP($A78,Volatility_Rolling!$A:$AB,COLUMN(H$4)+20,FALSE)</f>
        <v>#VALUE!</v>
      </c>
    </row>
    <row r="79" spans="1:8" x14ac:dyDescent="0.35">
      <c r="A79" s="2">
        <v>36219</v>
      </c>
      <c r="B79" s="3" t="e">
        <f>VLOOKUP($A79,Trend_Sign!$A:$H,COLUMN(B$4),FALSE)*VLOOKUP($A79,Volatility_Rolling!$A:$AB,COLUMN(B$4)+20,FALSE)</f>
        <v>#VALUE!</v>
      </c>
      <c r="C79" s="3">
        <f>VLOOKUP($A79,Trend_Sign!$A:$H,COLUMN(C$4),FALSE)*VLOOKUP($A79,Volatility_Rolling!$A:$AB,COLUMN(C$4)+20,FALSE)</f>
        <v>-0.11637895510276224</v>
      </c>
      <c r="D79" s="3">
        <f>VLOOKUP($A79,Trend_Sign!$A:$H,COLUMN(D$4),FALSE)*VLOOKUP($A79,Volatility_Rolling!$A:$AB,COLUMN(D$4)+20,FALSE)</f>
        <v>0.41233039798678461</v>
      </c>
      <c r="E79" s="3">
        <f>VLOOKUP($A79,Trend_Sign!$A:$H,COLUMN(E$4),FALSE)*VLOOKUP($A79,Volatility_Rolling!$A:$AB,COLUMN(E$4)+20,FALSE)</f>
        <v>0.21461314037061813</v>
      </c>
      <c r="F79" s="3">
        <f>VLOOKUP($A79,Trend_Sign!$A:$H,COLUMN(F$4),FALSE)*VLOOKUP($A79,Volatility_Rolling!$A:$AB,COLUMN(F$4)+20,FALSE)</f>
        <v>7.0353141718260251E-2</v>
      </c>
      <c r="G79" s="3" t="e">
        <f>VLOOKUP($A79,Trend_Sign!$A:$H,COLUMN(G$4),FALSE)*VLOOKUP($A79,Volatility_Rolling!$A:$AB,COLUMN(G$4)+20,FALSE)</f>
        <v>#VALUE!</v>
      </c>
      <c r="H79" s="3" t="e">
        <f>VLOOKUP($A79,Trend_Sign!$A:$H,COLUMN(H$4),FALSE)*VLOOKUP($A79,Volatility_Rolling!$A:$AB,COLUMN(H$4)+20,FALSE)</f>
        <v>#VALUE!</v>
      </c>
    </row>
    <row r="80" spans="1:8" x14ac:dyDescent="0.35">
      <c r="A80" s="2">
        <v>36250</v>
      </c>
      <c r="B80" s="3" t="e">
        <f>VLOOKUP($A80,Trend_Sign!$A:$H,COLUMN(B$4),FALSE)*VLOOKUP($A80,Volatility_Rolling!$A:$AB,COLUMN(B$4)+20,FALSE)</f>
        <v>#VALUE!</v>
      </c>
      <c r="C80" s="3">
        <f>VLOOKUP($A80,Trend_Sign!$A:$H,COLUMN(C$4),FALSE)*VLOOKUP($A80,Volatility_Rolling!$A:$AB,COLUMN(C$4)+20,FALSE)</f>
        <v>-0.11637895510276224</v>
      </c>
      <c r="D80" s="3">
        <f>VLOOKUP($A80,Trend_Sign!$A:$H,COLUMN(D$4),FALSE)*VLOOKUP($A80,Volatility_Rolling!$A:$AB,COLUMN(D$4)+20,FALSE)</f>
        <v>0.41233039798678461</v>
      </c>
      <c r="E80" s="3">
        <f>VLOOKUP($A80,Trend_Sign!$A:$H,COLUMN(E$4),FALSE)*VLOOKUP($A80,Volatility_Rolling!$A:$AB,COLUMN(E$4)+20,FALSE)</f>
        <v>0.21461314037061813</v>
      </c>
      <c r="F80" s="3">
        <f>VLOOKUP($A80,Trend_Sign!$A:$H,COLUMN(F$4),FALSE)*VLOOKUP($A80,Volatility_Rolling!$A:$AB,COLUMN(F$4)+20,FALSE)</f>
        <v>7.0353141718260251E-2</v>
      </c>
      <c r="G80" s="3" t="e">
        <f>VLOOKUP($A80,Trend_Sign!$A:$H,COLUMN(G$4),FALSE)*VLOOKUP($A80,Volatility_Rolling!$A:$AB,COLUMN(G$4)+20,FALSE)</f>
        <v>#VALUE!</v>
      </c>
      <c r="H80" s="3" t="e">
        <f>VLOOKUP($A80,Trend_Sign!$A:$H,COLUMN(H$4),FALSE)*VLOOKUP($A80,Volatility_Rolling!$A:$AB,COLUMN(H$4)+20,FALSE)</f>
        <v>#VALUE!</v>
      </c>
    </row>
    <row r="81" spans="1:8" x14ac:dyDescent="0.35">
      <c r="A81" s="2">
        <v>36280</v>
      </c>
      <c r="B81" s="3" t="e">
        <f>VLOOKUP($A81,Trend_Sign!$A:$H,COLUMN(B$4),FALSE)*VLOOKUP($A81,Volatility_Rolling!$A:$AB,COLUMN(B$4)+20,FALSE)</f>
        <v>#VALUE!</v>
      </c>
      <c r="C81" s="3">
        <f>VLOOKUP($A81,Trend_Sign!$A:$H,COLUMN(C$4),FALSE)*VLOOKUP($A81,Volatility_Rolling!$A:$AB,COLUMN(C$4)+20,FALSE)</f>
        <v>-0.11637895510276224</v>
      </c>
      <c r="D81" s="3">
        <f>VLOOKUP($A81,Trend_Sign!$A:$H,COLUMN(D$4),FALSE)*VLOOKUP($A81,Volatility_Rolling!$A:$AB,COLUMN(D$4)+20,FALSE)</f>
        <v>0.41233039798678461</v>
      </c>
      <c r="E81" s="3">
        <f>VLOOKUP($A81,Trend_Sign!$A:$H,COLUMN(E$4),FALSE)*VLOOKUP($A81,Volatility_Rolling!$A:$AB,COLUMN(E$4)+20,FALSE)</f>
        <v>0.21461314037061813</v>
      </c>
      <c r="F81" s="3">
        <f>VLOOKUP($A81,Trend_Sign!$A:$H,COLUMN(F$4),FALSE)*VLOOKUP($A81,Volatility_Rolling!$A:$AB,COLUMN(F$4)+20,FALSE)</f>
        <v>7.0353141718260251E-2</v>
      </c>
      <c r="G81" s="3" t="e">
        <f>VLOOKUP($A81,Trend_Sign!$A:$H,COLUMN(G$4),FALSE)*VLOOKUP($A81,Volatility_Rolling!$A:$AB,COLUMN(G$4)+20,FALSE)</f>
        <v>#VALUE!</v>
      </c>
      <c r="H81" s="3" t="e">
        <f>VLOOKUP($A81,Trend_Sign!$A:$H,COLUMN(H$4),FALSE)*VLOOKUP($A81,Volatility_Rolling!$A:$AB,COLUMN(H$4)+20,FALSE)</f>
        <v>#VALUE!</v>
      </c>
    </row>
    <row r="82" spans="1:8" x14ac:dyDescent="0.35">
      <c r="A82" s="2">
        <v>36311</v>
      </c>
      <c r="B82" s="3" t="e">
        <f>VLOOKUP($A82,Trend_Sign!$A:$H,COLUMN(B$4),FALSE)*VLOOKUP($A82,Volatility_Rolling!$A:$AB,COLUMN(B$4)+20,FALSE)</f>
        <v>#VALUE!</v>
      </c>
      <c r="C82" s="3">
        <f>VLOOKUP($A82,Trend_Sign!$A:$H,COLUMN(C$4),FALSE)*VLOOKUP($A82,Volatility_Rolling!$A:$AB,COLUMN(C$4)+20,FALSE)</f>
        <v>-0.11637895510276224</v>
      </c>
      <c r="D82" s="3">
        <f>VLOOKUP($A82,Trend_Sign!$A:$H,COLUMN(D$4),FALSE)*VLOOKUP($A82,Volatility_Rolling!$A:$AB,COLUMN(D$4)+20,FALSE)</f>
        <v>0.41233039798678461</v>
      </c>
      <c r="E82" s="3">
        <f>VLOOKUP($A82,Trend_Sign!$A:$H,COLUMN(E$4),FALSE)*VLOOKUP($A82,Volatility_Rolling!$A:$AB,COLUMN(E$4)+20,FALSE)</f>
        <v>-0.21461314037061813</v>
      </c>
      <c r="F82" s="3">
        <f>VLOOKUP($A82,Trend_Sign!$A:$H,COLUMN(F$4),FALSE)*VLOOKUP($A82,Volatility_Rolling!$A:$AB,COLUMN(F$4)+20,FALSE)</f>
        <v>7.0353141718260251E-2</v>
      </c>
      <c r="G82" s="3" t="e">
        <f>VLOOKUP($A82,Trend_Sign!$A:$H,COLUMN(G$4),FALSE)*VLOOKUP($A82,Volatility_Rolling!$A:$AB,COLUMN(G$4)+20,FALSE)</f>
        <v>#VALUE!</v>
      </c>
      <c r="H82" s="3" t="e">
        <f>VLOOKUP($A82,Trend_Sign!$A:$H,COLUMN(H$4),FALSE)*VLOOKUP($A82,Volatility_Rolling!$A:$AB,COLUMN(H$4)+20,FALSE)</f>
        <v>#VALUE!</v>
      </c>
    </row>
    <row r="83" spans="1:8" x14ac:dyDescent="0.35">
      <c r="A83" s="2">
        <v>36341</v>
      </c>
      <c r="B83" s="3" t="e">
        <f>VLOOKUP($A83,Trend_Sign!$A:$H,COLUMN(B$4),FALSE)*VLOOKUP($A83,Volatility_Rolling!$A:$AB,COLUMN(B$4)+20,FALSE)</f>
        <v>#VALUE!</v>
      </c>
      <c r="C83" s="3">
        <f>VLOOKUP($A83,Trend_Sign!$A:$H,COLUMN(C$4),FALSE)*VLOOKUP($A83,Volatility_Rolling!$A:$AB,COLUMN(C$4)+20,FALSE)</f>
        <v>-0.11637895510276224</v>
      </c>
      <c r="D83" s="3">
        <f>VLOOKUP($A83,Trend_Sign!$A:$H,COLUMN(D$4),FALSE)*VLOOKUP($A83,Volatility_Rolling!$A:$AB,COLUMN(D$4)+20,FALSE)</f>
        <v>0.41233039798678461</v>
      </c>
      <c r="E83" s="3">
        <f>VLOOKUP($A83,Trend_Sign!$A:$H,COLUMN(E$4),FALSE)*VLOOKUP($A83,Volatility_Rolling!$A:$AB,COLUMN(E$4)+20,FALSE)</f>
        <v>-0.21461314037061813</v>
      </c>
      <c r="F83" s="3">
        <f>VLOOKUP($A83,Trend_Sign!$A:$H,COLUMN(F$4),FALSE)*VLOOKUP($A83,Volatility_Rolling!$A:$AB,COLUMN(F$4)+20,FALSE)</f>
        <v>7.0353141718260251E-2</v>
      </c>
      <c r="G83" s="3" t="e">
        <f>VLOOKUP($A83,Trend_Sign!$A:$H,COLUMN(G$4),FALSE)*VLOOKUP($A83,Volatility_Rolling!$A:$AB,COLUMN(G$4)+20,FALSE)</f>
        <v>#VALUE!</v>
      </c>
      <c r="H83" s="3" t="e">
        <f>VLOOKUP($A83,Trend_Sign!$A:$H,COLUMN(H$4),FALSE)*VLOOKUP($A83,Volatility_Rolling!$A:$AB,COLUMN(H$4)+20,FALSE)</f>
        <v>#VALUE!</v>
      </c>
    </row>
    <row r="84" spans="1:8" x14ac:dyDescent="0.35">
      <c r="A84" s="2">
        <v>36372</v>
      </c>
      <c r="B84" s="3" t="e">
        <f>VLOOKUP($A84,Trend_Sign!$A:$H,COLUMN(B$4),FALSE)*VLOOKUP($A84,Volatility_Rolling!$A:$AB,COLUMN(B$4)+20,FALSE)</f>
        <v>#VALUE!</v>
      </c>
      <c r="C84" s="3">
        <f>VLOOKUP($A84,Trend_Sign!$A:$H,COLUMN(C$4),FALSE)*VLOOKUP($A84,Volatility_Rolling!$A:$AB,COLUMN(C$4)+20,FALSE)</f>
        <v>-0.11637895510276224</v>
      </c>
      <c r="D84" s="3">
        <f>VLOOKUP($A84,Trend_Sign!$A:$H,COLUMN(D$4),FALSE)*VLOOKUP($A84,Volatility_Rolling!$A:$AB,COLUMN(D$4)+20,FALSE)</f>
        <v>0.41233039798678461</v>
      </c>
      <c r="E84" s="3">
        <f>VLOOKUP($A84,Trend_Sign!$A:$H,COLUMN(E$4),FALSE)*VLOOKUP($A84,Volatility_Rolling!$A:$AB,COLUMN(E$4)+20,FALSE)</f>
        <v>-0.21461314037061813</v>
      </c>
      <c r="F84" s="3">
        <f>VLOOKUP($A84,Trend_Sign!$A:$H,COLUMN(F$4),FALSE)*VLOOKUP($A84,Volatility_Rolling!$A:$AB,COLUMN(F$4)+20,FALSE)</f>
        <v>7.0353141718260251E-2</v>
      </c>
      <c r="G84" s="3" t="e">
        <f>VLOOKUP($A84,Trend_Sign!$A:$H,COLUMN(G$4),FALSE)*VLOOKUP($A84,Volatility_Rolling!$A:$AB,COLUMN(G$4)+20,FALSE)</f>
        <v>#VALUE!</v>
      </c>
      <c r="H84" s="3" t="e">
        <f>VLOOKUP($A84,Trend_Sign!$A:$H,COLUMN(H$4),FALSE)*VLOOKUP($A84,Volatility_Rolling!$A:$AB,COLUMN(H$4)+20,FALSE)</f>
        <v>#VALUE!</v>
      </c>
    </row>
    <row r="85" spans="1:8" x14ac:dyDescent="0.35">
      <c r="A85" s="2">
        <v>36403</v>
      </c>
      <c r="B85" s="3" t="e">
        <f>VLOOKUP($A85,Trend_Sign!$A:$H,COLUMN(B$4),FALSE)*VLOOKUP($A85,Volatility_Rolling!$A:$AB,COLUMN(B$4)+20,FALSE)</f>
        <v>#VALUE!</v>
      </c>
      <c r="C85" s="3">
        <f>VLOOKUP($A85,Trend_Sign!$A:$H,COLUMN(C$4),FALSE)*VLOOKUP($A85,Volatility_Rolling!$A:$AB,COLUMN(C$4)+20,FALSE)</f>
        <v>-0.11637895510276224</v>
      </c>
      <c r="D85" s="3">
        <f>VLOOKUP($A85,Trend_Sign!$A:$H,COLUMN(D$4),FALSE)*VLOOKUP($A85,Volatility_Rolling!$A:$AB,COLUMN(D$4)+20,FALSE)</f>
        <v>-0.41233039798678461</v>
      </c>
      <c r="E85" s="3">
        <f>VLOOKUP($A85,Trend_Sign!$A:$H,COLUMN(E$4),FALSE)*VLOOKUP($A85,Volatility_Rolling!$A:$AB,COLUMN(E$4)+20,FALSE)</f>
        <v>-0.21461314037061813</v>
      </c>
      <c r="F85" s="3">
        <f>VLOOKUP($A85,Trend_Sign!$A:$H,COLUMN(F$4),FALSE)*VLOOKUP($A85,Volatility_Rolling!$A:$AB,COLUMN(F$4)+20,FALSE)</f>
        <v>7.0353141718260251E-2</v>
      </c>
      <c r="G85" s="3" t="e">
        <f>VLOOKUP($A85,Trend_Sign!$A:$H,COLUMN(G$4),FALSE)*VLOOKUP($A85,Volatility_Rolling!$A:$AB,COLUMN(G$4)+20,FALSE)</f>
        <v>#VALUE!</v>
      </c>
      <c r="H85" s="3" t="e">
        <f>VLOOKUP($A85,Trend_Sign!$A:$H,COLUMN(H$4),FALSE)*VLOOKUP($A85,Volatility_Rolling!$A:$AB,COLUMN(H$4)+20,FALSE)</f>
        <v>#VALUE!</v>
      </c>
    </row>
    <row r="86" spans="1:8" x14ac:dyDescent="0.35">
      <c r="A86" s="2">
        <v>36433</v>
      </c>
      <c r="B86" s="3" t="e">
        <f>VLOOKUP($A86,Trend_Sign!$A:$H,COLUMN(B$4),FALSE)*VLOOKUP($A86,Volatility_Rolling!$A:$AB,COLUMN(B$4)+20,FALSE)</f>
        <v>#VALUE!</v>
      </c>
      <c r="C86" s="3">
        <f>VLOOKUP($A86,Trend_Sign!$A:$H,COLUMN(C$4),FALSE)*VLOOKUP($A86,Volatility_Rolling!$A:$AB,COLUMN(C$4)+20,FALSE)</f>
        <v>-0.11637895510276224</v>
      </c>
      <c r="D86" s="3">
        <f>VLOOKUP($A86,Trend_Sign!$A:$H,COLUMN(D$4),FALSE)*VLOOKUP($A86,Volatility_Rolling!$A:$AB,COLUMN(D$4)+20,FALSE)</f>
        <v>-0.41233039798678461</v>
      </c>
      <c r="E86" s="3">
        <f>VLOOKUP($A86,Trend_Sign!$A:$H,COLUMN(E$4),FALSE)*VLOOKUP($A86,Volatility_Rolling!$A:$AB,COLUMN(E$4)+20,FALSE)</f>
        <v>-0.21461314037061813</v>
      </c>
      <c r="F86" s="3">
        <f>VLOOKUP($A86,Trend_Sign!$A:$H,COLUMN(F$4),FALSE)*VLOOKUP($A86,Volatility_Rolling!$A:$AB,COLUMN(F$4)+20,FALSE)</f>
        <v>7.0353141718260251E-2</v>
      </c>
      <c r="G86" s="3" t="e">
        <f>VLOOKUP($A86,Trend_Sign!$A:$H,COLUMN(G$4),FALSE)*VLOOKUP($A86,Volatility_Rolling!$A:$AB,COLUMN(G$4)+20,FALSE)</f>
        <v>#VALUE!</v>
      </c>
      <c r="H86" s="3" t="e">
        <f>VLOOKUP($A86,Trend_Sign!$A:$H,COLUMN(H$4),FALSE)*VLOOKUP($A86,Volatility_Rolling!$A:$AB,COLUMN(H$4)+20,FALSE)</f>
        <v>#VALUE!</v>
      </c>
    </row>
    <row r="87" spans="1:8" x14ac:dyDescent="0.35">
      <c r="A87" s="2">
        <v>36464</v>
      </c>
      <c r="B87" s="3" t="e">
        <f>VLOOKUP($A87,Trend_Sign!$A:$H,COLUMN(B$4),FALSE)*VLOOKUP($A87,Volatility_Rolling!$A:$AB,COLUMN(B$4)+20,FALSE)</f>
        <v>#VALUE!</v>
      </c>
      <c r="C87" s="3">
        <f>VLOOKUP($A87,Trend_Sign!$A:$H,COLUMN(C$4),FALSE)*VLOOKUP($A87,Volatility_Rolling!$A:$AB,COLUMN(C$4)+20,FALSE)</f>
        <v>-0.11637895510276224</v>
      </c>
      <c r="D87" s="3">
        <f>VLOOKUP($A87,Trend_Sign!$A:$H,COLUMN(D$4),FALSE)*VLOOKUP($A87,Volatility_Rolling!$A:$AB,COLUMN(D$4)+20,FALSE)</f>
        <v>-0.41233039798678461</v>
      </c>
      <c r="E87" s="3">
        <f>VLOOKUP($A87,Trend_Sign!$A:$H,COLUMN(E$4),FALSE)*VLOOKUP($A87,Volatility_Rolling!$A:$AB,COLUMN(E$4)+20,FALSE)</f>
        <v>-0.21461314037061813</v>
      </c>
      <c r="F87" s="3">
        <f>VLOOKUP($A87,Trend_Sign!$A:$H,COLUMN(F$4),FALSE)*VLOOKUP($A87,Volatility_Rolling!$A:$AB,COLUMN(F$4)+20,FALSE)</f>
        <v>7.0353141718260251E-2</v>
      </c>
      <c r="G87" s="3" t="e">
        <f>VLOOKUP($A87,Trend_Sign!$A:$H,COLUMN(G$4),FALSE)*VLOOKUP($A87,Volatility_Rolling!$A:$AB,COLUMN(G$4)+20,FALSE)</f>
        <v>#VALUE!</v>
      </c>
      <c r="H87" s="3" t="e">
        <f>VLOOKUP($A87,Trend_Sign!$A:$H,COLUMN(H$4),FALSE)*VLOOKUP($A87,Volatility_Rolling!$A:$AB,COLUMN(H$4)+20,FALSE)</f>
        <v>#VALUE!</v>
      </c>
    </row>
    <row r="88" spans="1:8" x14ac:dyDescent="0.35">
      <c r="A88" s="2">
        <v>36494</v>
      </c>
      <c r="B88" s="3" t="e">
        <f>VLOOKUP($A88,Trend_Sign!$A:$H,COLUMN(B$4),FALSE)*VLOOKUP($A88,Volatility_Rolling!$A:$AB,COLUMN(B$4)+20,FALSE)</f>
        <v>#VALUE!</v>
      </c>
      <c r="C88" s="3">
        <f>VLOOKUP($A88,Trend_Sign!$A:$H,COLUMN(C$4),FALSE)*VLOOKUP($A88,Volatility_Rolling!$A:$AB,COLUMN(C$4)+20,FALSE)</f>
        <v>-0.11637895510276224</v>
      </c>
      <c r="D88" s="3">
        <f>VLOOKUP($A88,Trend_Sign!$A:$H,COLUMN(D$4),FALSE)*VLOOKUP($A88,Volatility_Rolling!$A:$AB,COLUMN(D$4)+20,FALSE)</f>
        <v>-0.41233039798678461</v>
      </c>
      <c r="E88" s="3">
        <f>VLOOKUP($A88,Trend_Sign!$A:$H,COLUMN(E$4),FALSE)*VLOOKUP($A88,Volatility_Rolling!$A:$AB,COLUMN(E$4)+20,FALSE)</f>
        <v>-0.21461314037061813</v>
      </c>
      <c r="F88" s="3">
        <f>VLOOKUP($A88,Trend_Sign!$A:$H,COLUMN(F$4),FALSE)*VLOOKUP($A88,Volatility_Rolling!$A:$AB,COLUMN(F$4)+20,FALSE)</f>
        <v>7.0353141718260251E-2</v>
      </c>
      <c r="G88" s="3" t="e">
        <f>VLOOKUP($A88,Trend_Sign!$A:$H,COLUMN(G$4),FALSE)*VLOOKUP($A88,Volatility_Rolling!$A:$AB,COLUMN(G$4)+20,FALSE)</f>
        <v>#VALUE!</v>
      </c>
      <c r="H88" s="3" t="e">
        <f>VLOOKUP($A88,Trend_Sign!$A:$H,COLUMN(H$4),FALSE)*VLOOKUP($A88,Volatility_Rolling!$A:$AB,COLUMN(H$4)+20,FALSE)</f>
        <v>#VALUE!</v>
      </c>
    </row>
    <row r="89" spans="1:8" x14ac:dyDescent="0.35">
      <c r="A89" s="2">
        <v>36525</v>
      </c>
      <c r="B89" s="3" t="e">
        <f>VLOOKUP($A89,Trend_Sign!$A:$H,COLUMN(B$4),FALSE)*VLOOKUP($A89,Volatility_Rolling!$A:$AB,COLUMN(B$4)+20,FALSE)</f>
        <v>#VALUE!</v>
      </c>
      <c r="C89" s="3">
        <f>VLOOKUP($A89,Trend_Sign!$A:$H,COLUMN(C$4),FALSE)*VLOOKUP($A89,Volatility_Rolling!$A:$AB,COLUMN(C$4)+20,FALSE)</f>
        <v>-0.11637895510276224</v>
      </c>
      <c r="D89" s="3">
        <f>VLOOKUP($A89,Trend_Sign!$A:$H,COLUMN(D$4),FALSE)*VLOOKUP($A89,Volatility_Rolling!$A:$AB,COLUMN(D$4)+20,FALSE)</f>
        <v>0.41233039798678461</v>
      </c>
      <c r="E89" s="3">
        <f>VLOOKUP($A89,Trend_Sign!$A:$H,COLUMN(E$4),FALSE)*VLOOKUP($A89,Volatility_Rolling!$A:$AB,COLUMN(E$4)+20,FALSE)</f>
        <v>-0.21461314037061813</v>
      </c>
      <c r="F89" s="3">
        <f>VLOOKUP($A89,Trend_Sign!$A:$H,COLUMN(F$4),FALSE)*VLOOKUP($A89,Volatility_Rolling!$A:$AB,COLUMN(F$4)+20,FALSE)</f>
        <v>7.0353141718260251E-2</v>
      </c>
      <c r="G89" s="3" t="e">
        <f>VLOOKUP($A89,Trend_Sign!$A:$H,COLUMN(G$4),FALSE)*VLOOKUP($A89,Volatility_Rolling!$A:$AB,COLUMN(G$4)+20,FALSE)</f>
        <v>#VALUE!</v>
      </c>
      <c r="H89" s="3" t="e">
        <f>VLOOKUP($A89,Trend_Sign!$A:$H,COLUMN(H$4),FALSE)*VLOOKUP($A89,Volatility_Rolling!$A:$AB,COLUMN(H$4)+20,FALSE)</f>
        <v>#VALUE!</v>
      </c>
    </row>
    <row r="90" spans="1:8" x14ac:dyDescent="0.35">
      <c r="A90" s="2">
        <v>36556</v>
      </c>
      <c r="B90" s="3">
        <f>VLOOKUP($A90,Trend_Sign!$A:$H,COLUMN(B$4),FALSE)*VLOOKUP($A90,Volatility_Rolling!$A:$AB,COLUMN(B$4)+20,FALSE)</f>
        <v>3.8765746171654708E-2</v>
      </c>
      <c r="C90" s="3">
        <f>VLOOKUP($A90,Trend_Sign!$A:$H,COLUMN(C$4),FALSE)*VLOOKUP($A90,Volatility_Rolling!$A:$AB,COLUMN(C$4)+20,FALSE)</f>
        <v>-0.11637895510276224</v>
      </c>
      <c r="D90" s="3">
        <f>VLOOKUP($A90,Trend_Sign!$A:$H,COLUMN(D$4),FALSE)*VLOOKUP($A90,Volatility_Rolling!$A:$AB,COLUMN(D$4)+20,FALSE)</f>
        <v>0.41233039798678461</v>
      </c>
      <c r="E90" s="3">
        <f>VLOOKUP($A90,Trend_Sign!$A:$H,COLUMN(E$4),FALSE)*VLOOKUP($A90,Volatility_Rolling!$A:$AB,COLUMN(E$4)+20,FALSE)</f>
        <v>-0.21461314037061813</v>
      </c>
      <c r="F90" s="3">
        <f>VLOOKUP($A90,Trend_Sign!$A:$H,COLUMN(F$4),FALSE)*VLOOKUP($A90,Volatility_Rolling!$A:$AB,COLUMN(F$4)+20,FALSE)</f>
        <v>7.0353141718260251E-2</v>
      </c>
      <c r="G90" s="3" t="e">
        <f>VLOOKUP($A90,Trend_Sign!$A:$H,COLUMN(G$4),FALSE)*VLOOKUP($A90,Volatility_Rolling!$A:$AB,COLUMN(G$4)+20,FALSE)</f>
        <v>#VALUE!</v>
      </c>
      <c r="H90" s="3" t="e">
        <f>VLOOKUP($A90,Trend_Sign!$A:$H,COLUMN(H$4),FALSE)*VLOOKUP($A90,Volatility_Rolling!$A:$AB,COLUMN(H$4)+20,FALSE)</f>
        <v>#VALUE!</v>
      </c>
    </row>
    <row r="91" spans="1:8" x14ac:dyDescent="0.35">
      <c r="A91" s="2">
        <v>36585</v>
      </c>
      <c r="B91" s="3">
        <f>VLOOKUP($A91,Trend_Sign!$A:$H,COLUMN(B$4),FALSE)*VLOOKUP($A91,Volatility_Rolling!$A:$AB,COLUMN(B$4)+20,FALSE)</f>
        <v>3.8765746171654708E-2</v>
      </c>
      <c r="C91" s="3">
        <f>VLOOKUP($A91,Trend_Sign!$A:$H,COLUMN(C$4),FALSE)*VLOOKUP($A91,Volatility_Rolling!$A:$AB,COLUMN(C$4)+20,FALSE)</f>
        <v>-0.11637895510276224</v>
      </c>
      <c r="D91" s="3">
        <f>VLOOKUP($A91,Trend_Sign!$A:$H,COLUMN(D$4),FALSE)*VLOOKUP($A91,Volatility_Rolling!$A:$AB,COLUMN(D$4)+20,FALSE)</f>
        <v>0.41233039798678461</v>
      </c>
      <c r="E91" s="3">
        <f>VLOOKUP($A91,Trend_Sign!$A:$H,COLUMN(E$4),FALSE)*VLOOKUP($A91,Volatility_Rolling!$A:$AB,COLUMN(E$4)+20,FALSE)</f>
        <v>-0.21461314037061813</v>
      </c>
      <c r="F91" s="3">
        <f>VLOOKUP($A91,Trend_Sign!$A:$H,COLUMN(F$4),FALSE)*VLOOKUP($A91,Volatility_Rolling!$A:$AB,COLUMN(F$4)+20,FALSE)</f>
        <v>7.0353141718260251E-2</v>
      </c>
      <c r="G91" s="3" t="e">
        <f>VLOOKUP($A91,Trend_Sign!$A:$H,COLUMN(G$4),FALSE)*VLOOKUP($A91,Volatility_Rolling!$A:$AB,COLUMN(G$4)+20,FALSE)</f>
        <v>#VALUE!</v>
      </c>
      <c r="H91" s="3" t="e">
        <f>VLOOKUP($A91,Trend_Sign!$A:$H,COLUMN(H$4),FALSE)*VLOOKUP($A91,Volatility_Rolling!$A:$AB,COLUMN(H$4)+20,FALSE)</f>
        <v>#VALUE!</v>
      </c>
    </row>
    <row r="92" spans="1:8" x14ac:dyDescent="0.35">
      <c r="A92" s="2">
        <v>36616</v>
      </c>
      <c r="B92" s="3">
        <f>VLOOKUP($A92,Trend_Sign!$A:$H,COLUMN(B$4),FALSE)*VLOOKUP($A92,Volatility_Rolling!$A:$AB,COLUMN(B$4)+20,FALSE)</f>
        <v>3.8765746171654708E-2</v>
      </c>
      <c r="C92" s="3">
        <f>VLOOKUP($A92,Trend_Sign!$A:$H,COLUMN(C$4),FALSE)*VLOOKUP($A92,Volatility_Rolling!$A:$AB,COLUMN(C$4)+20,FALSE)</f>
        <v>-0.11637895510276224</v>
      </c>
      <c r="D92" s="3">
        <f>VLOOKUP($A92,Trend_Sign!$A:$H,COLUMN(D$4),FALSE)*VLOOKUP($A92,Volatility_Rolling!$A:$AB,COLUMN(D$4)+20,FALSE)</f>
        <v>0.41233039798678461</v>
      </c>
      <c r="E92" s="3">
        <f>VLOOKUP($A92,Trend_Sign!$A:$H,COLUMN(E$4),FALSE)*VLOOKUP($A92,Volatility_Rolling!$A:$AB,COLUMN(E$4)+20,FALSE)</f>
        <v>-0.21461314037061813</v>
      </c>
      <c r="F92" s="3">
        <f>VLOOKUP($A92,Trend_Sign!$A:$H,COLUMN(F$4),FALSE)*VLOOKUP($A92,Volatility_Rolling!$A:$AB,COLUMN(F$4)+20,FALSE)</f>
        <v>7.0353141718260251E-2</v>
      </c>
      <c r="G92" s="3" t="e">
        <f>VLOOKUP($A92,Trend_Sign!$A:$H,COLUMN(G$4),FALSE)*VLOOKUP($A92,Volatility_Rolling!$A:$AB,COLUMN(G$4)+20,FALSE)</f>
        <v>#VALUE!</v>
      </c>
      <c r="H92" s="3">
        <f>VLOOKUP($A92,Trend_Sign!$A:$H,COLUMN(H$4),FALSE)*VLOOKUP($A92,Volatility_Rolling!$A:$AB,COLUMN(H$4)+20,FALSE)</f>
        <v>0.11915131903852939</v>
      </c>
    </row>
    <row r="93" spans="1:8" x14ac:dyDescent="0.35">
      <c r="A93" s="2">
        <v>36646</v>
      </c>
      <c r="B93" s="3">
        <f>VLOOKUP($A93,Trend_Sign!$A:$H,COLUMN(B$4),FALSE)*VLOOKUP($A93,Volatility_Rolling!$A:$AB,COLUMN(B$4)+20,FALSE)</f>
        <v>3.8765746171654708E-2</v>
      </c>
      <c r="C93" s="3">
        <f>VLOOKUP($A93,Trend_Sign!$A:$H,COLUMN(C$4),FALSE)*VLOOKUP($A93,Volatility_Rolling!$A:$AB,COLUMN(C$4)+20,FALSE)</f>
        <v>-0.11637895510276224</v>
      </c>
      <c r="D93" s="3">
        <f>VLOOKUP($A93,Trend_Sign!$A:$H,COLUMN(D$4),FALSE)*VLOOKUP($A93,Volatility_Rolling!$A:$AB,COLUMN(D$4)+20,FALSE)</f>
        <v>0.41233039798678461</v>
      </c>
      <c r="E93" s="3">
        <f>VLOOKUP($A93,Trend_Sign!$A:$H,COLUMN(E$4),FALSE)*VLOOKUP($A93,Volatility_Rolling!$A:$AB,COLUMN(E$4)+20,FALSE)</f>
        <v>-0.21461314037061813</v>
      </c>
      <c r="F93" s="3">
        <f>VLOOKUP($A93,Trend_Sign!$A:$H,COLUMN(F$4),FALSE)*VLOOKUP($A93,Volatility_Rolling!$A:$AB,COLUMN(F$4)+20,FALSE)</f>
        <v>7.0353141718260251E-2</v>
      </c>
      <c r="G93" s="3" t="e">
        <f>VLOOKUP($A93,Trend_Sign!$A:$H,COLUMN(G$4),FALSE)*VLOOKUP($A93,Volatility_Rolling!$A:$AB,COLUMN(G$4)+20,FALSE)</f>
        <v>#VALUE!</v>
      </c>
      <c r="H93" s="3">
        <f>VLOOKUP($A93,Trend_Sign!$A:$H,COLUMN(H$4),FALSE)*VLOOKUP($A93,Volatility_Rolling!$A:$AB,COLUMN(H$4)+20,FALSE)</f>
        <v>0.11915131903852939</v>
      </c>
    </row>
    <row r="94" spans="1:8" x14ac:dyDescent="0.35">
      <c r="A94" s="2">
        <v>36677</v>
      </c>
      <c r="B94" s="3">
        <f>VLOOKUP($A94,Trend_Sign!$A:$H,COLUMN(B$4),FALSE)*VLOOKUP($A94,Volatility_Rolling!$A:$AB,COLUMN(B$4)+20,FALSE)</f>
        <v>3.8765746171654708E-2</v>
      </c>
      <c r="C94" s="3">
        <f>VLOOKUP($A94,Trend_Sign!$A:$H,COLUMN(C$4),FALSE)*VLOOKUP($A94,Volatility_Rolling!$A:$AB,COLUMN(C$4)+20,FALSE)</f>
        <v>-0.11637895510276224</v>
      </c>
      <c r="D94" s="3">
        <f>VLOOKUP($A94,Trend_Sign!$A:$H,COLUMN(D$4),FALSE)*VLOOKUP($A94,Volatility_Rolling!$A:$AB,COLUMN(D$4)+20,FALSE)</f>
        <v>0.41233039798678461</v>
      </c>
      <c r="E94" s="3">
        <f>VLOOKUP($A94,Trend_Sign!$A:$H,COLUMN(E$4),FALSE)*VLOOKUP($A94,Volatility_Rolling!$A:$AB,COLUMN(E$4)+20,FALSE)</f>
        <v>-0.21461314037061813</v>
      </c>
      <c r="F94" s="3">
        <f>VLOOKUP($A94,Trend_Sign!$A:$H,COLUMN(F$4),FALSE)*VLOOKUP($A94,Volatility_Rolling!$A:$AB,COLUMN(F$4)+20,FALSE)</f>
        <v>7.0353141718260251E-2</v>
      </c>
      <c r="G94" s="3" t="e">
        <f>VLOOKUP($A94,Trend_Sign!$A:$H,COLUMN(G$4),FALSE)*VLOOKUP($A94,Volatility_Rolling!$A:$AB,COLUMN(G$4)+20,FALSE)</f>
        <v>#VALUE!</v>
      </c>
      <c r="H94" s="3">
        <f>VLOOKUP($A94,Trend_Sign!$A:$H,COLUMN(H$4),FALSE)*VLOOKUP($A94,Volatility_Rolling!$A:$AB,COLUMN(H$4)+20,FALSE)</f>
        <v>0.11915131903852939</v>
      </c>
    </row>
    <row r="95" spans="1:8" x14ac:dyDescent="0.35">
      <c r="A95" s="2">
        <v>36707</v>
      </c>
      <c r="B95" s="3">
        <f>VLOOKUP($A95,Trend_Sign!$A:$H,COLUMN(B$4),FALSE)*VLOOKUP($A95,Volatility_Rolling!$A:$AB,COLUMN(B$4)+20,FALSE)</f>
        <v>3.8765746171654708E-2</v>
      </c>
      <c r="C95" s="3">
        <f>VLOOKUP($A95,Trend_Sign!$A:$H,COLUMN(C$4),FALSE)*VLOOKUP($A95,Volatility_Rolling!$A:$AB,COLUMN(C$4)+20,FALSE)</f>
        <v>0.11637895510276224</v>
      </c>
      <c r="D95" s="3">
        <f>VLOOKUP($A95,Trend_Sign!$A:$H,COLUMN(D$4),FALSE)*VLOOKUP($A95,Volatility_Rolling!$A:$AB,COLUMN(D$4)+20,FALSE)</f>
        <v>0.41233039798678461</v>
      </c>
      <c r="E95" s="3">
        <f>VLOOKUP($A95,Trend_Sign!$A:$H,COLUMN(E$4),FALSE)*VLOOKUP($A95,Volatility_Rolling!$A:$AB,COLUMN(E$4)+20,FALSE)</f>
        <v>0.21461314037061813</v>
      </c>
      <c r="F95" s="3">
        <f>VLOOKUP($A95,Trend_Sign!$A:$H,COLUMN(F$4),FALSE)*VLOOKUP($A95,Volatility_Rolling!$A:$AB,COLUMN(F$4)+20,FALSE)</f>
        <v>7.0353141718260251E-2</v>
      </c>
      <c r="G95" s="3" t="e">
        <f>VLOOKUP($A95,Trend_Sign!$A:$H,COLUMN(G$4),FALSE)*VLOOKUP($A95,Volatility_Rolling!$A:$AB,COLUMN(G$4)+20,FALSE)</f>
        <v>#VALUE!</v>
      </c>
      <c r="H95" s="3">
        <f>VLOOKUP($A95,Trend_Sign!$A:$H,COLUMN(H$4),FALSE)*VLOOKUP($A95,Volatility_Rolling!$A:$AB,COLUMN(H$4)+20,FALSE)</f>
        <v>0.11915131903852939</v>
      </c>
    </row>
    <row r="96" spans="1:8" x14ac:dyDescent="0.35">
      <c r="A96" s="2">
        <v>36738</v>
      </c>
      <c r="B96" s="3">
        <f>VLOOKUP($A96,Trend_Sign!$A:$H,COLUMN(B$4),FALSE)*VLOOKUP($A96,Volatility_Rolling!$A:$AB,COLUMN(B$4)+20,FALSE)</f>
        <v>3.8765746171654708E-2</v>
      </c>
      <c r="C96" s="3">
        <f>VLOOKUP($A96,Trend_Sign!$A:$H,COLUMN(C$4),FALSE)*VLOOKUP($A96,Volatility_Rolling!$A:$AB,COLUMN(C$4)+20,FALSE)</f>
        <v>0.11637895510276224</v>
      </c>
      <c r="D96" s="3">
        <f>VLOOKUP($A96,Trend_Sign!$A:$H,COLUMN(D$4),FALSE)*VLOOKUP($A96,Volatility_Rolling!$A:$AB,COLUMN(D$4)+20,FALSE)</f>
        <v>0.41233039798678461</v>
      </c>
      <c r="E96" s="3">
        <f>VLOOKUP($A96,Trend_Sign!$A:$H,COLUMN(E$4),FALSE)*VLOOKUP($A96,Volatility_Rolling!$A:$AB,COLUMN(E$4)+20,FALSE)</f>
        <v>0.21461314037061813</v>
      </c>
      <c r="F96" s="3">
        <f>VLOOKUP($A96,Trend_Sign!$A:$H,COLUMN(F$4),FALSE)*VLOOKUP($A96,Volatility_Rolling!$A:$AB,COLUMN(F$4)+20,FALSE)</f>
        <v>7.0353141718260251E-2</v>
      </c>
      <c r="G96" s="3" t="e">
        <f>VLOOKUP($A96,Trend_Sign!$A:$H,COLUMN(G$4),FALSE)*VLOOKUP($A96,Volatility_Rolling!$A:$AB,COLUMN(G$4)+20,FALSE)</f>
        <v>#VALUE!</v>
      </c>
      <c r="H96" s="3">
        <f>VLOOKUP($A96,Trend_Sign!$A:$H,COLUMN(H$4),FALSE)*VLOOKUP($A96,Volatility_Rolling!$A:$AB,COLUMN(H$4)+20,FALSE)</f>
        <v>-0.11915131903852939</v>
      </c>
    </row>
    <row r="97" spans="1:8" x14ac:dyDescent="0.35">
      <c r="A97" s="2">
        <v>36769</v>
      </c>
      <c r="B97" s="3">
        <f>VLOOKUP($A97,Trend_Sign!$A:$H,COLUMN(B$4),FALSE)*VLOOKUP($A97,Volatility_Rolling!$A:$AB,COLUMN(B$4)+20,FALSE)</f>
        <v>3.8765746171654708E-2</v>
      </c>
      <c r="C97" s="3">
        <f>VLOOKUP($A97,Trend_Sign!$A:$H,COLUMN(C$4),FALSE)*VLOOKUP($A97,Volatility_Rolling!$A:$AB,COLUMN(C$4)+20,FALSE)</f>
        <v>0.11637895510276224</v>
      </c>
      <c r="D97" s="3">
        <f>VLOOKUP($A97,Trend_Sign!$A:$H,COLUMN(D$4),FALSE)*VLOOKUP($A97,Volatility_Rolling!$A:$AB,COLUMN(D$4)+20,FALSE)</f>
        <v>0.41233039798678461</v>
      </c>
      <c r="E97" s="3">
        <f>VLOOKUP($A97,Trend_Sign!$A:$H,COLUMN(E$4),FALSE)*VLOOKUP($A97,Volatility_Rolling!$A:$AB,COLUMN(E$4)+20,FALSE)</f>
        <v>0.21461314037061813</v>
      </c>
      <c r="F97" s="3">
        <f>VLOOKUP($A97,Trend_Sign!$A:$H,COLUMN(F$4),FALSE)*VLOOKUP($A97,Volatility_Rolling!$A:$AB,COLUMN(F$4)+20,FALSE)</f>
        <v>7.0353141718260251E-2</v>
      </c>
      <c r="G97" s="3" t="e">
        <f>VLOOKUP($A97,Trend_Sign!$A:$H,COLUMN(G$4),FALSE)*VLOOKUP($A97,Volatility_Rolling!$A:$AB,COLUMN(G$4)+20,FALSE)</f>
        <v>#VALUE!</v>
      </c>
      <c r="H97" s="3">
        <f>VLOOKUP($A97,Trend_Sign!$A:$H,COLUMN(H$4),FALSE)*VLOOKUP($A97,Volatility_Rolling!$A:$AB,COLUMN(H$4)+20,FALSE)</f>
        <v>-0.11915131903852939</v>
      </c>
    </row>
    <row r="98" spans="1:8" x14ac:dyDescent="0.35">
      <c r="A98" s="2">
        <v>36799</v>
      </c>
      <c r="B98" s="3">
        <f>VLOOKUP($A98,Trend_Sign!$A:$H,COLUMN(B$4),FALSE)*VLOOKUP($A98,Volatility_Rolling!$A:$AB,COLUMN(B$4)+20,FALSE)</f>
        <v>3.8765746171654708E-2</v>
      </c>
      <c r="C98" s="3">
        <f>VLOOKUP($A98,Trend_Sign!$A:$H,COLUMN(C$4),FALSE)*VLOOKUP($A98,Volatility_Rolling!$A:$AB,COLUMN(C$4)+20,FALSE)</f>
        <v>-0.11637895510276224</v>
      </c>
      <c r="D98" s="3">
        <f>VLOOKUP($A98,Trend_Sign!$A:$H,COLUMN(D$4),FALSE)*VLOOKUP($A98,Volatility_Rolling!$A:$AB,COLUMN(D$4)+20,FALSE)</f>
        <v>0.41233039798678461</v>
      </c>
      <c r="E98" s="3">
        <f>VLOOKUP($A98,Trend_Sign!$A:$H,COLUMN(E$4),FALSE)*VLOOKUP($A98,Volatility_Rolling!$A:$AB,COLUMN(E$4)+20,FALSE)</f>
        <v>0.21461314037061813</v>
      </c>
      <c r="F98" s="3">
        <f>VLOOKUP($A98,Trend_Sign!$A:$H,COLUMN(F$4),FALSE)*VLOOKUP($A98,Volatility_Rolling!$A:$AB,COLUMN(F$4)+20,FALSE)</f>
        <v>7.0353141718260251E-2</v>
      </c>
      <c r="G98" s="3">
        <f>VLOOKUP($A98,Trend_Sign!$A:$H,COLUMN(G$4),FALSE)*VLOOKUP($A98,Volatility_Rolling!$A:$AB,COLUMN(G$4)+20,FALSE)</f>
        <v>2.8407299611390675E-2</v>
      </c>
      <c r="H98" s="3">
        <f>VLOOKUP($A98,Trend_Sign!$A:$H,COLUMN(H$4),FALSE)*VLOOKUP($A98,Volatility_Rolling!$A:$AB,COLUMN(H$4)+20,FALSE)</f>
        <v>-0.11915131903852939</v>
      </c>
    </row>
    <row r="99" spans="1:8" x14ac:dyDescent="0.35">
      <c r="A99" s="2">
        <v>36830</v>
      </c>
      <c r="B99" s="3">
        <f>VLOOKUP($A99,Trend_Sign!$A:$H,COLUMN(B$4),FALSE)*VLOOKUP($A99,Volatility_Rolling!$A:$AB,COLUMN(B$4)+20,FALSE)</f>
        <v>3.8765746171654708E-2</v>
      </c>
      <c r="C99" s="3">
        <f>VLOOKUP($A99,Trend_Sign!$A:$H,COLUMN(C$4),FALSE)*VLOOKUP($A99,Volatility_Rolling!$A:$AB,COLUMN(C$4)+20,FALSE)</f>
        <v>-0.11637895510276224</v>
      </c>
      <c r="D99" s="3">
        <f>VLOOKUP($A99,Trend_Sign!$A:$H,COLUMN(D$4),FALSE)*VLOOKUP($A99,Volatility_Rolling!$A:$AB,COLUMN(D$4)+20,FALSE)</f>
        <v>0.41233039798678461</v>
      </c>
      <c r="E99" s="3">
        <f>VLOOKUP($A99,Trend_Sign!$A:$H,COLUMN(E$4),FALSE)*VLOOKUP($A99,Volatility_Rolling!$A:$AB,COLUMN(E$4)+20,FALSE)</f>
        <v>0.21461314037061813</v>
      </c>
      <c r="F99" s="3">
        <f>VLOOKUP($A99,Trend_Sign!$A:$H,COLUMN(F$4),FALSE)*VLOOKUP($A99,Volatility_Rolling!$A:$AB,COLUMN(F$4)+20,FALSE)</f>
        <v>-7.0353141718260251E-2</v>
      </c>
      <c r="G99" s="3">
        <f>VLOOKUP($A99,Trend_Sign!$A:$H,COLUMN(G$4),FALSE)*VLOOKUP($A99,Volatility_Rolling!$A:$AB,COLUMN(G$4)+20,FALSE)</f>
        <v>2.8407299611390675E-2</v>
      </c>
      <c r="H99" s="3">
        <f>VLOOKUP($A99,Trend_Sign!$A:$H,COLUMN(H$4),FALSE)*VLOOKUP($A99,Volatility_Rolling!$A:$AB,COLUMN(H$4)+20,FALSE)</f>
        <v>-0.11915131903852939</v>
      </c>
    </row>
    <row r="100" spans="1:8" x14ac:dyDescent="0.35">
      <c r="A100" s="2">
        <v>36860</v>
      </c>
      <c r="B100" s="3">
        <f>VLOOKUP($A100,Trend_Sign!$A:$H,COLUMN(B$4),FALSE)*VLOOKUP($A100,Volatility_Rolling!$A:$AB,COLUMN(B$4)+20,FALSE)</f>
        <v>3.8765746171654708E-2</v>
      </c>
      <c r="C100" s="3">
        <f>VLOOKUP($A100,Trend_Sign!$A:$H,COLUMN(C$4),FALSE)*VLOOKUP($A100,Volatility_Rolling!$A:$AB,COLUMN(C$4)+20,FALSE)</f>
        <v>-0.11637895510276224</v>
      </c>
      <c r="D100" s="3">
        <f>VLOOKUP($A100,Trend_Sign!$A:$H,COLUMN(D$4),FALSE)*VLOOKUP($A100,Volatility_Rolling!$A:$AB,COLUMN(D$4)+20,FALSE)</f>
        <v>0.41233039798678461</v>
      </c>
      <c r="E100" s="3">
        <f>VLOOKUP($A100,Trend_Sign!$A:$H,COLUMN(E$4),FALSE)*VLOOKUP($A100,Volatility_Rolling!$A:$AB,COLUMN(E$4)+20,FALSE)</f>
        <v>0.21461314037061813</v>
      </c>
      <c r="F100" s="3">
        <f>VLOOKUP($A100,Trend_Sign!$A:$H,COLUMN(F$4),FALSE)*VLOOKUP($A100,Volatility_Rolling!$A:$AB,COLUMN(F$4)+20,FALSE)</f>
        <v>-7.0353141718260251E-2</v>
      </c>
      <c r="G100" s="3">
        <f>VLOOKUP($A100,Trend_Sign!$A:$H,COLUMN(G$4),FALSE)*VLOOKUP($A100,Volatility_Rolling!$A:$AB,COLUMN(G$4)+20,FALSE)</f>
        <v>-2.8407299611390675E-2</v>
      </c>
      <c r="H100" s="3">
        <f>VLOOKUP($A100,Trend_Sign!$A:$H,COLUMN(H$4),FALSE)*VLOOKUP($A100,Volatility_Rolling!$A:$AB,COLUMN(H$4)+20,FALSE)</f>
        <v>-0.11915131903852939</v>
      </c>
    </row>
    <row r="101" spans="1:8" x14ac:dyDescent="0.35">
      <c r="A101" s="2">
        <v>36891</v>
      </c>
      <c r="B101" s="3">
        <f>VLOOKUP($A101,Trend_Sign!$A:$H,COLUMN(B$4),FALSE)*VLOOKUP($A101,Volatility_Rolling!$A:$AB,COLUMN(B$4)+20,FALSE)</f>
        <v>3.8765746171654708E-2</v>
      </c>
      <c r="C101" s="3">
        <f>VLOOKUP($A101,Trend_Sign!$A:$H,COLUMN(C$4),FALSE)*VLOOKUP($A101,Volatility_Rolling!$A:$AB,COLUMN(C$4)+20,FALSE)</f>
        <v>-0.11637895510276224</v>
      </c>
      <c r="D101" s="3">
        <f>VLOOKUP($A101,Trend_Sign!$A:$H,COLUMN(D$4),FALSE)*VLOOKUP($A101,Volatility_Rolling!$A:$AB,COLUMN(D$4)+20,FALSE)</f>
        <v>0.41233039798678461</v>
      </c>
      <c r="E101" s="3">
        <f>VLOOKUP($A101,Trend_Sign!$A:$H,COLUMN(E$4),FALSE)*VLOOKUP($A101,Volatility_Rolling!$A:$AB,COLUMN(E$4)+20,FALSE)</f>
        <v>0.21461314037061813</v>
      </c>
      <c r="F101" s="3">
        <f>VLOOKUP($A101,Trend_Sign!$A:$H,COLUMN(F$4),FALSE)*VLOOKUP($A101,Volatility_Rolling!$A:$AB,COLUMN(F$4)+20,FALSE)</f>
        <v>-7.0353141718260251E-2</v>
      </c>
      <c r="G101" s="3">
        <f>VLOOKUP($A101,Trend_Sign!$A:$H,COLUMN(G$4),FALSE)*VLOOKUP($A101,Volatility_Rolling!$A:$AB,COLUMN(G$4)+20,FALSE)</f>
        <v>-2.8407299611390675E-2</v>
      </c>
      <c r="H101" s="3">
        <f>VLOOKUP($A101,Trend_Sign!$A:$H,COLUMN(H$4),FALSE)*VLOOKUP($A101,Volatility_Rolling!$A:$AB,COLUMN(H$4)+20,FALSE)</f>
        <v>-0.11915131903852939</v>
      </c>
    </row>
    <row r="102" spans="1:8" x14ac:dyDescent="0.35">
      <c r="A102" s="2">
        <v>36922</v>
      </c>
      <c r="B102" s="3">
        <f>VLOOKUP($A102,Trend_Sign!$A:$H,COLUMN(B$4),FALSE)*VLOOKUP($A102,Volatility_Rolling!$A:$AB,COLUMN(B$4)+20,FALSE)</f>
        <v>3.8765746171654708E-2</v>
      </c>
      <c r="C102" s="3">
        <f>VLOOKUP($A102,Trend_Sign!$A:$H,COLUMN(C$4),FALSE)*VLOOKUP($A102,Volatility_Rolling!$A:$AB,COLUMN(C$4)+20,FALSE)</f>
        <v>-0.11637895510276224</v>
      </c>
      <c r="D102" s="3">
        <f>VLOOKUP($A102,Trend_Sign!$A:$H,COLUMN(D$4),FALSE)*VLOOKUP($A102,Volatility_Rolling!$A:$AB,COLUMN(D$4)+20,FALSE)</f>
        <v>0.41233039798678461</v>
      </c>
      <c r="E102" s="3">
        <f>VLOOKUP($A102,Trend_Sign!$A:$H,COLUMN(E$4),FALSE)*VLOOKUP($A102,Volatility_Rolling!$A:$AB,COLUMN(E$4)+20,FALSE)</f>
        <v>0.21461314037061813</v>
      </c>
      <c r="F102" s="3">
        <f>VLOOKUP($A102,Trend_Sign!$A:$H,COLUMN(F$4),FALSE)*VLOOKUP($A102,Volatility_Rolling!$A:$AB,COLUMN(F$4)+20,FALSE)</f>
        <v>-7.0353141718260251E-2</v>
      </c>
      <c r="G102" s="3">
        <f>VLOOKUP($A102,Trend_Sign!$A:$H,COLUMN(G$4),FALSE)*VLOOKUP($A102,Volatility_Rolling!$A:$AB,COLUMN(G$4)+20,FALSE)</f>
        <v>-2.8407299611390675E-2</v>
      </c>
      <c r="H102" s="3">
        <f>VLOOKUP($A102,Trend_Sign!$A:$H,COLUMN(H$4),FALSE)*VLOOKUP($A102,Volatility_Rolling!$A:$AB,COLUMN(H$4)+20,FALSE)</f>
        <v>-0.11915131903852939</v>
      </c>
    </row>
    <row r="103" spans="1:8" x14ac:dyDescent="0.35">
      <c r="A103" s="2">
        <v>36950</v>
      </c>
      <c r="B103" s="3">
        <f>VLOOKUP($A103,Trend_Sign!$A:$H,COLUMN(B$4),FALSE)*VLOOKUP($A103,Volatility_Rolling!$A:$AB,COLUMN(B$4)+20,FALSE)</f>
        <v>3.8765746171654708E-2</v>
      </c>
      <c r="C103" s="3">
        <f>VLOOKUP($A103,Trend_Sign!$A:$H,COLUMN(C$4),FALSE)*VLOOKUP($A103,Volatility_Rolling!$A:$AB,COLUMN(C$4)+20,FALSE)</f>
        <v>-0.11637895510276224</v>
      </c>
      <c r="D103" s="3">
        <f>VLOOKUP($A103,Trend_Sign!$A:$H,COLUMN(D$4),FALSE)*VLOOKUP($A103,Volatility_Rolling!$A:$AB,COLUMN(D$4)+20,FALSE)</f>
        <v>0.41233039798678461</v>
      </c>
      <c r="E103" s="3">
        <f>VLOOKUP($A103,Trend_Sign!$A:$H,COLUMN(E$4),FALSE)*VLOOKUP($A103,Volatility_Rolling!$A:$AB,COLUMN(E$4)+20,FALSE)</f>
        <v>0.21461314037061813</v>
      </c>
      <c r="F103" s="3">
        <f>VLOOKUP($A103,Trend_Sign!$A:$H,COLUMN(F$4),FALSE)*VLOOKUP($A103,Volatility_Rolling!$A:$AB,COLUMN(F$4)+20,FALSE)</f>
        <v>-7.0353141718260251E-2</v>
      </c>
      <c r="G103" s="3">
        <f>VLOOKUP($A103,Trend_Sign!$A:$H,COLUMN(G$4),FALSE)*VLOOKUP($A103,Volatility_Rolling!$A:$AB,COLUMN(G$4)+20,FALSE)</f>
        <v>-2.8407299611390675E-2</v>
      </c>
      <c r="H103" s="3">
        <f>VLOOKUP($A103,Trend_Sign!$A:$H,COLUMN(H$4),FALSE)*VLOOKUP($A103,Volatility_Rolling!$A:$AB,COLUMN(H$4)+20,FALSE)</f>
        <v>-0.11915131903852939</v>
      </c>
    </row>
    <row r="104" spans="1:8" x14ac:dyDescent="0.35">
      <c r="A104" s="2">
        <v>36981</v>
      </c>
      <c r="B104" s="3">
        <f>VLOOKUP($A104,Trend_Sign!$A:$H,COLUMN(B$4),FALSE)*VLOOKUP($A104,Volatility_Rolling!$A:$AB,COLUMN(B$4)+20,FALSE)</f>
        <v>3.8765746171654708E-2</v>
      </c>
      <c r="C104" s="3">
        <f>VLOOKUP($A104,Trend_Sign!$A:$H,COLUMN(C$4),FALSE)*VLOOKUP($A104,Volatility_Rolling!$A:$AB,COLUMN(C$4)+20,FALSE)</f>
        <v>-0.11637895510276224</v>
      </c>
      <c r="D104" s="3">
        <f>VLOOKUP($A104,Trend_Sign!$A:$H,COLUMN(D$4),FALSE)*VLOOKUP($A104,Volatility_Rolling!$A:$AB,COLUMN(D$4)+20,FALSE)</f>
        <v>0.41233039798678461</v>
      </c>
      <c r="E104" s="3">
        <f>VLOOKUP($A104,Trend_Sign!$A:$H,COLUMN(E$4),FALSE)*VLOOKUP($A104,Volatility_Rolling!$A:$AB,COLUMN(E$4)+20,FALSE)</f>
        <v>0.21461314037061813</v>
      </c>
      <c r="F104" s="3">
        <f>VLOOKUP($A104,Trend_Sign!$A:$H,COLUMN(F$4),FALSE)*VLOOKUP($A104,Volatility_Rolling!$A:$AB,COLUMN(F$4)+20,FALSE)</f>
        <v>-7.0353141718260251E-2</v>
      </c>
      <c r="G104" s="3">
        <f>VLOOKUP($A104,Trend_Sign!$A:$H,COLUMN(G$4),FALSE)*VLOOKUP($A104,Volatility_Rolling!$A:$AB,COLUMN(G$4)+20,FALSE)</f>
        <v>-2.8407299611390675E-2</v>
      </c>
      <c r="H104" s="3">
        <f>VLOOKUP($A104,Trend_Sign!$A:$H,COLUMN(H$4),FALSE)*VLOOKUP($A104,Volatility_Rolling!$A:$AB,COLUMN(H$4)+20,FALSE)</f>
        <v>-0.11915131903852939</v>
      </c>
    </row>
    <row r="105" spans="1:8" x14ac:dyDescent="0.35">
      <c r="A105" s="2">
        <v>37011</v>
      </c>
      <c r="B105" s="3">
        <f>VLOOKUP($A105,Trend_Sign!$A:$H,COLUMN(B$4),FALSE)*VLOOKUP($A105,Volatility_Rolling!$A:$AB,COLUMN(B$4)+20,FALSE)</f>
        <v>3.8765746171654708E-2</v>
      </c>
      <c r="C105" s="3">
        <f>VLOOKUP($A105,Trend_Sign!$A:$H,COLUMN(C$4),FALSE)*VLOOKUP($A105,Volatility_Rolling!$A:$AB,COLUMN(C$4)+20,FALSE)</f>
        <v>-0.11637895510276224</v>
      </c>
      <c r="D105" s="3">
        <f>VLOOKUP($A105,Trend_Sign!$A:$H,COLUMN(D$4),FALSE)*VLOOKUP($A105,Volatility_Rolling!$A:$AB,COLUMN(D$4)+20,FALSE)</f>
        <v>0.41233039798678461</v>
      </c>
      <c r="E105" s="3">
        <f>VLOOKUP($A105,Trend_Sign!$A:$H,COLUMN(E$4),FALSE)*VLOOKUP($A105,Volatility_Rolling!$A:$AB,COLUMN(E$4)+20,FALSE)</f>
        <v>0.21461314037061813</v>
      </c>
      <c r="F105" s="3">
        <f>VLOOKUP($A105,Trend_Sign!$A:$H,COLUMN(F$4),FALSE)*VLOOKUP($A105,Volatility_Rolling!$A:$AB,COLUMN(F$4)+20,FALSE)</f>
        <v>-7.0353141718260251E-2</v>
      </c>
      <c r="G105" s="3">
        <f>VLOOKUP($A105,Trend_Sign!$A:$H,COLUMN(G$4),FALSE)*VLOOKUP($A105,Volatility_Rolling!$A:$AB,COLUMN(G$4)+20,FALSE)</f>
        <v>-2.8407299611390675E-2</v>
      </c>
      <c r="H105" s="3">
        <f>VLOOKUP($A105,Trend_Sign!$A:$H,COLUMN(H$4),FALSE)*VLOOKUP($A105,Volatility_Rolling!$A:$AB,COLUMN(H$4)+20,FALSE)</f>
        <v>-0.11915131903852939</v>
      </c>
    </row>
    <row r="106" spans="1:8" x14ac:dyDescent="0.35">
      <c r="A106" s="2">
        <v>37042</v>
      </c>
      <c r="B106" s="3">
        <f>VLOOKUP($A106,Trend_Sign!$A:$H,COLUMN(B$4),FALSE)*VLOOKUP($A106,Volatility_Rolling!$A:$AB,COLUMN(B$4)+20,FALSE)</f>
        <v>3.8765746171654708E-2</v>
      </c>
      <c r="C106" s="3">
        <f>VLOOKUP($A106,Trend_Sign!$A:$H,COLUMN(C$4),FALSE)*VLOOKUP($A106,Volatility_Rolling!$A:$AB,COLUMN(C$4)+20,FALSE)</f>
        <v>-0.11637895510276224</v>
      </c>
      <c r="D106" s="3">
        <f>VLOOKUP($A106,Trend_Sign!$A:$H,COLUMN(D$4),FALSE)*VLOOKUP($A106,Volatility_Rolling!$A:$AB,COLUMN(D$4)+20,FALSE)</f>
        <v>0.41233039798678461</v>
      </c>
      <c r="E106" s="3">
        <f>VLOOKUP($A106,Trend_Sign!$A:$H,COLUMN(E$4),FALSE)*VLOOKUP($A106,Volatility_Rolling!$A:$AB,COLUMN(E$4)+20,FALSE)</f>
        <v>0.21461314037061813</v>
      </c>
      <c r="F106" s="3">
        <f>VLOOKUP($A106,Trend_Sign!$A:$H,COLUMN(F$4),FALSE)*VLOOKUP($A106,Volatility_Rolling!$A:$AB,COLUMN(F$4)+20,FALSE)</f>
        <v>-7.0353141718260251E-2</v>
      </c>
      <c r="G106" s="3">
        <f>VLOOKUP($A106,Trend_Sign!$A:$H,COLUMN(G$4),FALSE)*VLOOKUP($A106,Volatility_Rolling!$A:$AB,COLUMN(G$4)+20,FALSE)</f>
        <v>-2.8407299611390675E-2</v>
      </c>
      <c r="H106" s="3">
        <f>VLOOKUP($A106,Trend_Sign!$A:$H,COLUMN(H$4),FALSE)*VLOOKUP($A106,Volatility_Rolling!$A:$AB,COLUMN(H$4)+20,FALSE)</f>
        <v>-0.11915131903852939</v>
      </c>
    </row>
    <row r="107" spans="1:8" x14ac:dyDescent="0.35">
      <c r="A107" s="2">
        <v>37072</v>
      </c>
      <c r="B107" s="3">
        <f>VLOOKUP($A107,Trend_Sign!$A:$H,COLUMN(B$4),FALSE)*VLOOKUP($A107,Volatility_Rolling!$A:$AB,COLUMN(B$4)+20,FALSE)</f>
        <v>3.8765746171654708E-2</v>
      </c>
      <c r="C107" s="3">
        <f>VLOOKUP($A107,Trend_Sign!$A:$H,COLUMN(C$4),FALSE)*VLOOKUP($A107,Volatility_Rolling!$A:$AB,COLUMN(C$4)+20,FALSE)</f>
        <v>-0.11637895510276224</v>
      </c>
      <c r="D107" s="3">
        <f>VLOOKUP($A107,Trend_Sign!$A:$H,COLUMN(D$4),FALSE)*VLOOKUP($A107,Volatility_Rolling!$A:$AB,COLUMN(D$4)+20,FALSE)</f>
        <v>0.41233039798678461</v>
      </c>
      <c r="E107" s="3">
        <f>VLOOKUP($A107,Trend_Sign!$A:$H,COLUMN(E$4),FALSE)*VLOOKUP($A107,Volatility_Rolling!$A:$AB,COLUMN(E$4)+20,FALSE)</f>
        <v>0.21461314037061813</v>
      </c>
      <c r="F107" s="3">
        <f>VLOOKUP($A107,Trend_Sign!$A:$H,COLUMN(F$4),FALSE)*VLOOKUP($A107,Volatility_Rolling!$A:$AB,COLUMN(F$4)+20,FALSE)</f>
        <v>-7.0353141718260251E-2</v>
      </c>
      <c r="G107" s="3">
        <f>VLOOKUP($A107,Trend_Sign!$A:$H,COLUMN(G$4),FALSE)*VLOOKUP($A107,Volatility_Rolling!$A:$AB,COLUMN(G$4)+20,FALSE)</f>
        <v>-2.8407299611390675E-2</v>
      </c>
      <c r="H107" s="3">
        <f>VLOOKUP($A107,Trend_Sign!$A:$H,COLUMN(H$4),FALSE)*VLOOKUP($A107,Volatility_Rolling!$A:$AB,COLUMN(H$4)+20,FALSE)</f>
        <v>-0.11915131903852939</v>
      </c>
    </row>
    <row r="108" spans="1:8" x14ac:dyDescent="0.35">
      <c r="A108" s="2">
        <v>37103</v>
      </c>
      <c r="B108" s="3">
        <f>VLOOKUP($A108,Trend_Sign!$A:$H,COLUMN(B$4),FALSE)*VLOOKUP($A108,Volatility_Rolling!$A:$AB,COLUMN(B$4)+20,FALSE)</f>
        <v>3.8765746171654708E-2</v>
      </c>
      <c r="C108" s="3">
        <f>VLOOKUP($A108,Trend_Sign!$A:$H,COLUMN(C$4),FALSE)*VLOOKUP($A108,Volatility_Rolling!$A:$AB,COLUMN(C$4)+20,FALSE)</f>
        <v>-0.11637895510276224</v>
      </c>
      <c r="D108" s="3">
        <f>VLOOKUP($A108,Trend_Sign!$A:$H,COLUMN(D$4),FALSE)*VLOOKUP($A108,Volatility_Rolling!$A:$AB,COLUMN(D$4)+20,FALSE)</f>
        <v>0.41233039798678461</v>
      </c>
      <c r="E108" s="3">
        <f>VLOOKUP($A108,Trend_Sign!$A:$H,COLUMN(E$4),FALSE)*VLOOKUP($A108,Volatility_Rolling!$A:$AB,COLUMN(E$4)+20,FALSE)</f>
        <v>0.21461314037061813</v>
      </c>
      <c r="F108" s="3">
        <f>VLOOKUP($A108,Trend_Sign!$A:$H,COLUMN(F$4),FALSE)*VLOOKUP($A108,Volatility_Rolling!$A:$AB,COLUMN(F$4)+20,FALSE)</f>
        <v>-7.0353141718260251E-2</v>
      </c>
      <c r="G108" s="3">
        <f>VLOOKUP($A108,Trend_Sign!$A:$H,COLUMN(G$4),FALSE)*VLOOKUP($A108,Volatility_Rolling!$A:$AB,COLUMN(G$4)+20,FALSE)</f>
        <v>-2.8407299611390675E-2</v>
      </c>
      <c r="H108" s="3">
        <f>VLOOKUP($A108,Trend_Sign!$A:$H,COLUMN(H$4),FALSE)*VLOOKUP($A108,Volatility_Rolling!$A:$AB,COLUMN(H$4)+20,FALSE)</f>
        <v>-0.11915131903852939</v>
      </c>
    </row>
    <row r="109" spans="1:8" x14ac:dyDescent="0.35">
      <c r="A109" s="2">
        <v>37134</v>
      </c>
      <c r="B109" s="3">
        <f>VLOOKUP($A109,Trend_Sign!$A:$H,COLUMN(B$4),FALSE)*VLOOKUP($A109,Volatility_Rolling!$A:$AB,COLUMN(B$4)+20,FALSE)</f>
        <v>-3.8765746171654708E-2</v>
      </c>
      <c r="C109" s="3">
        <f>VLOOKUP($A109,Trend_Sign!$A:$H,COLUMN(C$4),FALSE)*VLOOKUP($A109,Volatility_Rolling!$A:$AB,COLUMN(C$4)+20,FALSE)</f>
        <v>-0.11637895510276224</v>
      </c>
      <c r="D109" s="3">
        <f>VLOOKUP($A109,Trend_Sign!$A:$H,COLUMN(D$4),FALSE)*VLOOKUP($A109,Volatility_Rolling!$A:$AB,COLUMN(D$4)+20,FALSE)</f>
        <v>0.41233039798678461</v>
      </c>
      <c r="E109" s="3">
        <f>VLOOKUP($A109,Trend_Sign!$A:$H,COLUMN(E$4),FALSE)*VLOOKUP($A109,Volatility_Rolling!$A:$AB,COLUMN(E$4)+20,FALSE)</f>
        <v>0.21461314037061813</v>
      </c>
      <c r="F109" s="3">
        <f>VLOOKUP($A109,Trend_Sign!$A:$H,COLUMN(F$4),FALSE)*VLOOKUP($A109,Volatility_Rolling!$A:$AB,COLUMN(F$4)+20,FALSE)</f>
        <v>-7.0353141718260251E-2</v>
      </c>
      <c r="G109" s="3">
        <f>VLOOKUP($A109,Trend_Sign!$A:$H,COLUMN(G$4),FALSE)*VLOOKUP($A109,Volatility_Rolling!$A:$AB,COLUMN(G$4)+20,FALSE)</f>
        <v>-2.8407299611390675E-2</v>
      </c>
      <c r="H109" s="3">
        <f>VLOOKUP($A109,Trend_Sign!$A:$H,COLUMN(H$4),FALSE)*VLOOKUP($A109,Volatility_Rolling!$A:$AB,COLUMN(H$4)+20,FALSE)</f>
        <v>-0.11915131903852939</v>
      </c>
    </row>
    <row r="110" spans="1:8" x14ac:dyDescent="0.35">
      <c r="A110" s="2">
        <v>37164</v>
      </c>
      <c r="B110" s="3">
        <f>VLOOKUP($A110,Trend_Sign!$A:$H,COLUMN(B$4),FALSE)*VLOOKUP($A110,Volatility_Rolling!$A:$AB,COLUMN(B$4)+20,FALSE)</f>
        <v>-3.8765746171654708E-2</v>
      </c>
      <c r="C110" s="3">
        <f>VLOOKUP($A110,Trend_Sign!$A:$H,COLUMN(C$4),FALSE)*VLOOKUP($A110,Volatility_Rolling!$A:$AB,COLUMN(C$4)+20,FALSE)</f>
        <v>0.11637895510276224</v>
      </c>
      <c r="D110" s="3">
        <f>VLOOKUP($A110,Trend_Sign!$A:$H,COLUMN(D$4),FALSE)*VLOOKUP($A110,Volatility_Rolling!$A:$AB,COLUMN(D$4)+20,FALSE)</f>
        <v>0.41233039798678461</v>
      </c>
      <c r="E110" s="3">
        <f>VLOOKUP($A110,Trend_Sign!$A:$H,COLUMN(E$4),FALSE)*VLOOKUP($A110,Volatility_Rolling!$A:$AB,COLUMN(E$4)+20,FALSE)</f>
        <v>0.21461314037061813</v>
      </c>
      <c r="F110" s="3">
        <f>VLOOKUP($A110,Trend_Sign!$A:$H,COLUMN(F$4),FALSE)*VLOOKUP($A110,Volatility_Rolling!$A:$AB,COLUMN(F$4)+20,FALSE)</f>
        <v>-7.0353141718260251E-2</v>
      </c>
      <c r="G110" s="3">
        <f>VLOOKUP($A110,Trend_Sign!$A:$H,COLUMN(G$4),FALSE)*VLOOKUP($A110,Volatility_Rolling!$A:$AB,COLUMN(G$4)+20,FALSE)</f>
        <v>-2.8407299611390675E-2</v>
      </c>
      <c r="H110" s="3">
        <f>VLOOKUP($A110,Trend_Sign!$A:$H,COLUMN(H$4),FALSE)*VLOOKUP($A110,Volatility_Rolling!$A:$AB,COLUMN(H$4)+20,FALSE)</f>
        <v>-0.11915131903852939</v>
      </c>
    </row>
    <row r="111" spans="1:8" x14ac:dyDescent="0.35">
      <c r="A111" s="2">
        <v>37195</v>
      </c>
      <c r="B111" s="3">
        <f>VLOOKUP($A111,Trend_Sign!$A:$H,COLUMN(B$4),FALSE)*VLOOKUP($A111,Volatility_Rolling!$A:$AB,COLUMN(B$4)+20,FALSE)</f>
        <v>-3.8765746171654708E-2</v>
      </c>
      <c r="C111" s="3">
        <f>VLOOKUP($A111,Trend_Sign!$A:$H,COLUMN(C$4),FALSE)*VLOOKUP($A111,Volatility_Rolling!$A:$AB,COLUMN(C$4)+20,FALSE)</f>
        <v>0.11637895510276224</v>
      </c>
      <c r="D111" s="3">
        <f>VLOOKUP($A111,Trend_Sign!$A:$H,COLUMN(D$4),FALSE)*VLOOKUP($A111,Volatility_Rolling!$A:$AB,COLUMN(D$4)+20,FALSE)</f>
        <v>0.41233039798678461</v>
      </c>
      <c r="E111" s="3">
        <f>VLOOKUP($A111,Trend_Sign!$A:$H,COLUMN(E$4),FALSE)*VLOOKUP($A111,Volatility_Rolling!$A:$AB,COLUMN(E$4)+20,FALSE)</f>
        <v>0.21461314037061813</v>
      </c>
      <c r="F111" s="3">
        <f>VLOOKUP($A111,Trend_Sign!$A:$H,COLUMN(F$4),FALSE)*VLOOKUP($A111,Volatility_Rolling!$A:$AB,COLUMN(F$4)+20,FALSE)</f>
        <v>-7.0353141718260251E-2</v>
      </c>
      <c r="G111" s="3">
        <f>VLOOKUP($A111,Trend_Sign!$A:$H,COLUMN(G$4),FALSE)*VLOOKUP($A111,Volatility_Rolling!$A:$AB,COLUMN(G$4)+20,FALSE)</f>
        <v>-2.8407299611390675E-2</v>
      </c>
      <c r="H111" s="3">
        <f>VLOOKUP($A111,Trend_Sign!$A:$H,COLUMN(H$4),FALSE)*VLOOKUP($A111,Volatility_Rolling!$A:$AB,COLUMN(H$4)+20,FALSE)</f>
        <v>-0.11915131903852939</v>
      </c>
    </row>
    <row r="112" spans="1:8" x14ac:dyDescent="0.35">
      <c r="A112" s="2">
        <v>37225</v>
      </c>
      <c r="B112" s="3">
        <f>VLOOKUP($A112,Trend_Sign!$A:$H,COLUMN(B$4),FALSE)*VLOOKUP($A112,Volatility_Rolling!$A:$AB,COLUMN(B$4)+20,FALSE)</f>
        <v>-3.8765746171654708E-2</v>
      </c>
      <c r="C112" s="3">
        <f>VLOOKUP($A112,Trend_Sign!$A:$H,COLUMN(C$4),FALSE)*VLOOKUP($A112,Volatility_Rolling!$A:$AB,COLUMN(C$4)+20,FALSE)</f>
        <v>-0.11637895510276224</v>
      </c>
      <c r="D112" s="3">
        <f>VLOOKUP($A112,Trend_Sign!$A:$H,COLUMN(D$4),FALSE)*VLOOKUP($A112,Volatility_Rolling!$A:$AB,COLUMN(D$4)+20,FALSE)</f>
        <v>0.41233039798678461</v>
      </c>
      <c r="E112" s="3">
        <f>VLOOKUP($A112,Trend_Sign!$A:$H,COLUMN(E$4),FALSE)*VLOOKUP($A112,Volatility_Rolling!$A:$AB,COLUMN(E$4)+20,FALSE)</f>
        <v>0.21461314037061813</v>
      </c>
      <c r="F112" s="3">
        <f>VLOOKUP($A112,Trend_Sign!$A:$H,COLUMN(F$4),FALSE)*VLOOKUP($A112,Volatility_Rolling!$A:$AB,COLUMN(F$4)+20,FALSE)</f>
        <v>-7.0353141718260251E-2</v>
      </c>
      <c r="G112" s="3">
        <f>VLOOKUP($A112,Trend_Sign!$A:$H,COLUMN(G$4),FALSE)*VLOOKUP($A112,Volatility_Rolling!$A:$AB,COLUMN(G$4)+20,FALSE)</f>
        <v>-2.8407299611390675E-2</v>
      </c>
      <c r="H112" s="3">
        <f>VLOOKUP($A112,Trend_Sign!$A:$H,COLUMN(H$4),FALSE)*VLOOKUP($A112,Volatility_Rolling!$A:$AB,COLUMN(H$4)+20,FALSE)</f>
        <v>-0.11915131903852939</v>
      </c>
    </row>
    <row r="113" spans="1:8" x14ac:dyDescent="0.35">
      <c r="A113" s="2">
        <v>37256</v>
      </c>
      <c r="B113" s="3">
        <f>VLOOKUP($A113,Trend_Sign!$A:$H,COLUMN(B$4),FALSE)*VLOOKUP($A113,Volatility_Rolling!$A:$AB,COLUMN(B$4)+20,FALSE)</f>
        <v>-3.8765746171654708E-2</v>
      </c>
      <c r="C113" s="3">
        <f>VLOOKUP($A113,Trend_Sign!$A:$H,COLUMN(C$4),FALSE)*VLOOKUP($A113,Volatility_Rolling!$A:$AB,COLUMN(C$4)+20,FALSE)</f>
        <v>-0.11637895510276224</v>
      </c>
      <c r="D113" s="3">
        <f>VLOOKUP($A113,Trend_Sign!$A:$H,COLUMN(D$4),FALSE)*VLOOKUP($A113,Volatility_Rolling!$A:$AB,COLUMN(D$4)+20,FALSE)</f>
        <v>0.41233039798678461</v>
      </c>
      <c r="E113" s="3">
        <f>VLOOKUP($A113,Trend_Sign!$A:$H,COLUMN(E$4),FALSE)*VLOOKUP($A113,Volatility_Rolling!$A:$AB,COLUMN(E$4)+20,FALSE)</f>
        <v>0.21461314037061813</v>
      </c>
      <c r="F113" s="3">
        <f>VLOOKUP($A113,Trend_Sign!$A:$H,COLUMN(F$4),FALSE)*VLOOKUP($A113,Volatility_Rolling!$A:$AB,COLUMN(F$4)+20,FALSE)</f>
        <v>-7.0353141718260251E-2</v>
      </c>
      <c r="G113" s="3">
        <f>VLOOKUP($A113,Trend_Sign!$A:$H,COLUMN(G$4),FALSE)*VLOOKUP($A113,Volatility_Rolling!$A:$AB,COLUMN(G$4)+20,FALSE)</f>
        <v>-2.8407299611390675E-2</v>
      </c>
      <c r="H113" s="3">
        <f>VLOOKUP($A113,Trend_Sign!$A:$H,COLUMN(H$4),FALSE)*VLOOKUP($A113,Volatility_Rolling!$A:$AB,COLUMN(H$4)+20,FALSE)</f>
        <v>-0.11915131903852939</v>
      </c>
    </row>
    <row r="114" spans="1:8" x14ac:dyDescent="0.35">
      <c r="A114" s="2">
        <v>37287</v>
      </c>
      <c r="B114" s="3">
        <f>VLOOKUP($A114,Trend_Sign!$A:$H,COLUMN(B$4),FALSE)*VLOOKUP($A114,Volatility_Rolling!$A:$AB,COLUMN(B$4)+20,FALSE)</f>
        <v>-3.8765746171654708E-2</v>
      </c>
      <c r="C114" s="3">
        <f>VLOOKUP($A114,Trend_Sign!$A:$H,COLUMN(C$4),FALSE)*VLOOKUP($A114,Volatility_Rolling!$A:$AB,COLUMN(C$4)+20,FALSE)</f>
        <v>0.11637895510276224</v>
      </c>
      <c r="D114" s="3">
        <f>VLOOKUP($A114,Trend_Sign!$A:$H,COLUMN(D$4),FALSE)*VLOOKUP($A114,Volatility_Rolling!$A:$AB,COLUMN(D$4)+20,FALSE)</f>
        <v>0.41233039798678461</v>
      </c>
      <c r="E114" s="3">
        <f>VLOOKUP($A114,Trend_Sign!$A:$H,COLUMN(E$4),FALSE)*VLOOKUP($A114,Volatility_Rolling!$A:$AB,COLUMN(E$4)+20,FALSE)</f>
        <v>0.21461314037061813</v>
      </c>
      <c r="F114" s="3">
        <f>VLOOKUP($A114,Trend_Sign!$A:$H,COLUMN(F$4),FALSE)*VLOOKUP($A114,Volatility_Rolling!$A:$AB,COLUMN(F$4)+20,FALSE)</f>
        <v>-7.0353141718260251E-2</v>
      </c>
      <c r="G114" s="3">
        <f>VLOOKUP($A114,Trend_Sign!$A:$H,COLUMN(G$4),FALSE)*VLOOKUP($A114,Volatility_Rolling!$A:$AB,COLUMN(G$4)+20,FALSE)</f>
        <v>-2.8407299611390675E-2</v>
      </c>
      <c r="H114" s="3">
        <f>VLOOKUP($A114,Trend_Sign!$A:$H,COLUMN(H$4),FALSE)*VLOOKUP($A114,Volatility_Rolling!$A:$AB,COLUMN(H$4)+20,FALSE)</f>
        <v>-0.11915131903852939</v>
      </c>
    </row>
    <row r="115" spans="1:8" x14ac:dyDescent="0.35">
      <c r="A115" s="2">
        <v>37315</v>
      </c>
      <c r="B115" s="3">
        <f>VLOOKUP($A115,Trend_Sign!$A:$H,COLUMN(B$4),FALSE)*VLOOKUP($A115,Volatility_Rolling!$A:$AB,COLUMN(B$4)+20,FALSE)</f>
        <v>-3.8765746171654708E-2</v>
      </c>
      <c r="C115" s="3">
        <f>VLOOKUP($A115,Trend_Sign!$A:$H,COLUMN(C$4),FALSE)*VLOOKUP($A115,Volatility_Rolling!$A:$AB,COLUMN(C$4)+20,FALSE)</f>
        <v>0.11637895510276224</v>
      </c>
      <c r="D115" s="3">
        <f>VLOOKUP($A115,Trend_Sign!$A:$H,COLUMN(D$4),FALSE)*VLOOKUP($A115,Volatility_Rolling!$A:$AB,COLUMN(D$4)+20,FALSE)</f>
        <v>0.41233039798678461</v>
      </c>
      <c r="E115" s="3">
        <f>VLOOKUP($A115,Trend_Sign!$A:$H,COLUMN(E$4),FALSE)*VLOOKUP($A115,Volatility_Rolling!$A:$AB,COLUMN(E$4)+20,FALSE)</f>
        <v>0.21461314037061813</v>
      </c>
      <c r="F115" s="3">
        <f>VLOOKUP($A115,Trend_Sign!$A:$H,COLUMN(F$4),FALSE)*VLOOKUP($A115,Volatility_Rolling!$A:$AB,COLUMN(F$4)+20,FALSE)</f>
        <v>-7.0353141718260251E-2</v>
      </c>
      <c r="G115" s="3">
        <f>VLOOKUP($A115,Trend_Sign!$A:$H,COLUMN(G$4),FALSE)*VLOOKUP($A115,Volatility_Rolling!$A:$AB,COLUMN(G$4)+20,FALSE)</f>
        <v>-2.8407299611390675E-2</v>
      </c>
      <c r="H115" s="3">
        <f>VLOOKUP($A115,Trend_Sign!$A:$H,COLUMN(H$4),FALSE)*VLOOKUP($A115,Volatility_Rolling!$A:$AB,COLUMN(H$4)+20,FALSE)</f>
        <v>-0.11915131903852939</v>
      </c>
    </row>
    <row r="116" spans="1:8" x14ac:dyDescent="0.35">
      <c r="A116" s="2">
        <v>37346</v>
      </c>
      <c r="B116" s="3">
        <f>VLOOKUP($A116,Trend_Sign!$A:$H,COLUMN(B$4),FALSE)*VLOOKUP($A116,Volatility_Rolling!$A:$AB,COLUMN(B$4)+20,FALSE)</f>
        <v>-3.8765746171654708E-2</v>
      </c>
      <c r="C116" s="3">
        <f>VLOOKUP($A116,Trend_Sign!$A:$H,COLUMN(C$4),FALSE)*VLOOKUP($A116,Volatility_Rolling!$A:$AB,COLUMN(C$4)+20,FALSE)</f>
        <v>0.11637895510276224</v>
      </c>
      <c r="D116" s="3">
        <f>VLOOKUP($A116,Trend_Sign!$A:$H,COLUMN(D$4),FALSE)*VLOOKUP($A116,Volatility_Rolling!$A:$AB,COLUMN(D$4)+20,FALSE)</f>
        <v>0.41233039798678461</v>
      </c>
      <c r="E116" s="3">
        <f>VLOOKUP($A116,Trend_Sign!$A:$H,COLUMN(E$4),FALSE)*VLOOKUP($A116,Volatility_Rolling!$A:$AB,COLUMN(E$4)+20,FALSE)</f>
        <v>0.21461314037061813</v>
      </c>
      <c r="F116" s="3">
        <f>VLOOKUP($A116,Trend_Sign!$A:$H,COLUMN(F$4),FALSE)*VLOOKUP($A116,Volatility_Rolling!$A:$AB,COLUMN(F$4)+20,FALSE)</f>
        <v>-7.0353141718260251E-2</v>
      </c>
      <c r="G116" s="3">
        <f>VLOOKUP($A116,Trend_Sign!$A:$H,COLUMN(G$4),FALSE)*VLOOKUP($A116,Volatility_Rolling!$A:$AB,COLUMN(G$4)+20,FALSE)</f>
        <v>-2.8407299611390675E-2</v>
      </c>
      <c r="H116" s="3">
        <f>VLOOKUP($A116,Trend_Sign!$A:$H,COLUMN(H$4),FALSE)*VLOOKUP($A116,Volatility_Rolling!$A:$AB,COLUMN(H$4)+20,FALSE)</f>
        <v>-0.11915131903852939</v>
      </c>
    </row>
    <row r="117" spans="1:8" x14ac:dyDescent="0.35">
      <c r="A117" s="2">
        <v>37376</v>
      </c>
      <c r="B117" s="3">
        <f>VLOOKUP($A117,Trend_Sign!$A:$H,COLUMN(B$4),FALSE)*VLOOKUP($A117,Volatility_Rolling!$A:$AB,COLUMN(B$4)+20,FALSE)</f>
        <v>-3.8765746171654708E-2</v>
      </c>
      <c r="C117" s="3">
        <f>VLOOKUP($A117,Trend_Sign!$A:$H,COLUMN(C$4),FALSE)*VLOOKUP($A117,Volatility_Rolling!$A:$AB,COLUMN(C$4)+20,FALSE)</f>
        <v>0.11637895510276224</v>
      </c>
      <c r="D117" s="3">
        <f>VLOOKUP($A117,Trend_Sign!$A:$H,COLUMN(D$4),FALSE)*VLOOKUP($A117,Volatility_Rolling!$A:$AB,COLUMN(D$4)+20,FALSE)</f>
        <v>0.41233039798678461</v>
      </c>
      <c r="E117" s="3">
        <f>VLOOKUP($A117,Trend_Sign!$A:$H,COLUMN(E$4),FALSE)*VLOOKUP($A117,Volatility_Rolling!$A:$AB,COLUMN(E$4)+20,FALSE)</f>
        <v>0.21461314037061813</v>
      </c>
      <c r="F117" s="3">
        <f>VLOOKUP($A117,Trend_Sign!$A:$H,COLUMN(F$4),FALSE)*VLOOKUP($A117,Volatility_Rolling!$A:$AB,COLUMN(F$4)+20,FALSE)</f>
        <v>-7.0353141718260251E-2</v>
      </c>
      <c r="G117" s="3">
        <f>VLOOKUP($A117,Trend_Sign!$A:$H,COLUMN(G$4),FALSE)*VLOOKUP($A117,Volatility_Rolling!$A:$AB,COLUMN(G$4)+20,FALSE)</f>
        <v>-2.8407299611390675E-2</v>
      </c>
      <c r="H117" s="3">
        <f>VLOOKUP($A117,Trend_Sign!$A:$H,COLUMN(H$4),FALSE)*VLOOKUP($A117,Volatility_Rolling!$A:$AB,COLUMN(H$4)+20,FALSE)</f>
        <v>-0.11915131903852939</v>
      </c>
    </row>
    <row r="118" spans="1:8" x14ac:dyDescent="0.35">
      <c r="A118" s="2">
        <v>37407</v>
      </c>
      <c r="B118" s="3">
        <f>VLOOKUP($A118,Trend_Sign!$A:$H,COLUMN(B$4),FALSE)*VLOOKUP($A118,Volatility_Rolling!$A:$AB,COLUMN(B$4)+20,FALSE)</f>
        <v>-3.8765746171654708E-2</v>
      </c>
      <c r="C118" s="3">
        <f>VLOOKUP($A118,Trend_Sign!$A:$H,COLUMN(C$4),FALSE)*VLOOKUP($A118,Volatility_Rolling!$A:$AB,COLUMN(C$4)+20,FALSE)</f>
        <v>0.11637895510276224</v>
      </c>
      <c r="D118" s="3">
        <f>VLOOKUP($A118,Trend_Sign!$A:$H,COLUMN(D$4),FALSE)*VLOOKUP($A118,Volatility_Rolling!$A:$AB,COLUMN(D$4)+20,FALSE)</f>
        <v>0.41233039798678461</v>
      </c>
      <c r="E118" s="3">
        <f>VLOOKUP($A118,Trend_Sign!$A:$H,COLUMN(E$4),FALSE)*VLOOKUP($A118,Volatility_Rolling!$A:$AB,COLUMN(E$4)+20,FALSE)</f>
        <v>0.21461314037061813</v>
      </c>
      <c r="F118" s="3">
        <f>VLOOKUP($A118,Trend_Sign!$A:$H,COLUMN(F$4),FALSE)*VLOOKUP($A118,Volatility_Rolling!$A:$AB,COLUMN(F$4)+20,FALSE)</f>
        <v>-7.0353141718260251E-2</v>
      </c>
      <c r="G118" s="3">
        <f>VLOOKUP($A118,Trend_Sign!$A:$H,COLUMN(G$4),FALSE)*VLOOKUP($A118,Volatility_Rolling!$A:$AB,COLUMN(G$4)+20,FALSE)</f>
        <v>-2.8407299611390675E-2</v>
      </c>
      <c r="H118" s="3">
        <f>VLOOKUP($A118,Trend_Sign!$A:$H,COLUMN(H$4),FALSE)*VLOOKUP($A118,Volatility_Rolling!$A:$AB,COLUMN(H$4)+20,FALSE)</f>
        <v>-0.11915131903852939</v>
      </c>
    </row>
    <row r="119" spans="1:8" x14ac:dyDescent="0.35">
      <c r="A119" s="2">
        <v>37437</v>
      </c>
      <c r="B119" s="3">
        <f>VLOOKUP($A119,Trend_Sign!$A:$H,COLUMN(B$4),FALSE)*VLOOKUP($A119,Volatility_Rolling!$A:$AB,COLUMN(B$4)+20,FALSE)</f>
        <v>-3.8765746171654708E-2</v>
      </c>
      <c r="C119" s="3">
        <f>VLOOKUP($A119,Trend_Sign!$A:$H,COLUMN(C$4),FALSE)*VLOOKUP($A119,Volatility_Rolling!$A:$AB,COLUMN(C$4)+20,FALSE)</f>
        <v>0.11637895510276224</v>
      </c>
      <c r="D119" s="3">
        <f>VLOOKUP($A119,Trend_Sign!$A:$H,COLUMN(D$4),FALSE)*VLOOKUP($A119,Volatility_Rolling!$A:$AB,COLUMN(D$4)+20,FALSE)</f>
        <v>0.41233039798678461</v>
      </c>
      <c r="E119" s="3">
        <f>VLOOKUP($A119,Trend_Sign!$A:$H,COLUMN(E$4),FALSE)*VLOOKUP($A119,Volatility_Rolling!$A:$AB,COLUMN(E$4)+20,FALSE)</f>
        <v>0.21461314037061813</v>
      </c>
      <c r="F119" s="3">
        <f>VLOOKUP($A119,Trend_Sign!$A:$H,COLUMN(F$4),FALSE)*VLOOKUP($A119,Volatility_Rolling!$A:$AB,COLUMN(F$4)+20,FALSE)</f>
        <v>-7.0353141718260251E-2</v>
      </c>
      <c r="G119" s="3">
        <f>VLOOKUP($A119,Trend_Sign!$A:$H,COLUMN(G$4),FALSE)*VLOOKUP($A119,Volatility_Rolling!$A:$AB,COLUMN(G$4)+20,FALSE)</f>
        <v>-2.8407299611390675E-2</v>
      </c>
      <c r="H119" s="3">
        <f>VLOOKUP($A119,Trend_Sign!$A:$H,COLUMN(H$4),FALSE)*VLOOKUP($A119,Volatility_Rolling!$A:$AB,COLUMN(H$4)+20,FALSE)</f>
        <v>0.11915131903852939</v>
      </c>
    </row>
    <row r="120" spans="1:8" x14ac:dyDescent="0.35">
      <c r="A120" s="2">
        <v>37468</v>
      </c>
      <c r="B120" s="3">
        <f>VLOOKUP($A120,Trend_Sign!$A:$H,COLUMN(B$4),FALSE)*VLOOKUP($A120,Volatility_Rolling!$A:$AB,COLUMN(B$4)+20,FALSE)</f>
        <v>-3.8765746171654708E-2</v>
      </c>
      <c r="C120" s="3">
        <f>VLOOKUP($A120,Trend_Sign!$A:$H,COLUMN(C$4),FALSE)*VLOOKUP($A120,Volatility_Rolling!$A:$AB,COLUMN(C$4)+20,FALSE)</f>
        <v>0.11637895510276224</v>
      </c>
      <c r="D120" s="3">
        <f>VLOOKUP($A120,Trend_Sign!$A:$H,COLUMN(D$4),FALSE)*VLOOKUP($A120,Volatility_Rolling!$A:$AB,COLUMN(D$4)+20,FALSE)</f>
        <v>0.41233039798678461</v>
      </c>
      <c r="E120" s="3">
        <f>VLOOKUP($A120,Trend_Sign!$A:$H,COLUMN(E$4),FALSE)*VLOOKUP($A120,Volatility_Rolling!$A:$AB,COLUMN(E$4)+20,FALSE)</f>
        <v>0.21461314037061813</v>
      </c>
      <c r="F120" s="3">
        <f>VLOOKUP($A120,Trend_Sign!$A:$H,COLUMN(F$4),FALSE)*VLOOKUP($A120,Volatility_Rolling!$A:$AB,COLUMN(F$4)+20,FALSE)</f>
        <v>-7.0353141718260251E-2</v>
      </c>
      <c r="G120" s="3">
        <f>VLOOKUP($A120,Trend_Sign!$A:$H,COLUMN(G$4),FALSE)*VLOOKUP($A120,Volatility_Rolling!$A:$AB,COLUMN(G$4)+20,FALSE)</f>
        <v>-2.8407299611390675E-2</v>
      </c>
      <c r="H120" s="3">
        <f>VLOOKUP($A120,Trend_Sign!$A:$H,COLUMN(H$4),FALSE)*VLOOKUP($A120,Volatility_Rolling!$A:$AB,COLUMN(H$4)+20,FALSE)</f>
        <v>0.11915131903852939</v>
      </c>
    </row>
    <row r="121" spans="1:8" x14ac:dyDescent="0.35">
      <c r="A121" s="2">
        <v>37499</v>
      </c>
      <c r="B121" s="3">
        <f>VLOOKUP($A121,Trend_Sign!$A:$H,COLUMN(B$4),FALSE)*VLOOKUP($A121,Volatility_Rolling!$A:$AB,COLUMN(B$4)+20,FALSE)</f>
        <v>-3.8765746171654708E-2</v>
      </c>
      <c r="C121" s="3">
        <f>VLOOKUP($A121,Trend_Sign!$A:$H,COLUMN(C$4),FALSE)*VLOOKUP($A121,Volatility_Rolling!$A:$AB,COLUMN(C$4)+20,FALSE)</f>
        <v>0.11637895510276224</v>
      </c>
      <c r="D121" s="3">
        <f>VLOOKUP($A121,Trend_Sign!$A:$H,COLUMN(D$4),FALSE)*VLOOKUP($A121,Volatility_Rolling!$A:$AB,COLUMN(D$4)+20,FALSE)</f>
        <v>0.41233039798678461</v>
      </c>
      <c r="E121" s="3">
        <f>VLOOKUP($A121,Trend_Sign!$A:$H,COLUMN(E$4),FALSE)*VLOOKUP($A121,Volatility_Rolling!$A:$AB,COLUMN(E$4)+20,FALSE)</f>
        <v>0.21461314037061813</v>
      </c>
      <c r="F121" s="3">
        <f>VLOOKUP($A121,Trend_Sign!$A:$H,COLUMN(F$4),FALSE)*VLOOKUP($A121,Volatility_Rolling!$A:$AB,COLUMN(F$4)+20,FALSE)</f>
        <v>-7.0353141718260251E-2</v>
      </c>
      <c r="G121" s="3">
        <f>VLOOKUP($A121,Trend_Sign!$A:$H,COLUMN(G$4),FALSE)*VLOOKUP($A121,Volatility_Rolling!$A:$AB,COLUMN(G$4)+20,FALSE)</f>
        <v>-2.8407299611390675E-2</v>
      </c>
      <c r="H121" s="3">
        <f>VLOOKUP($A121,Trend_Sign!$A:$H,COLUMN(H$4),FALSE)*VLOOKUP($A121,Volatility_Rolling!$A:$AB,COLUMN(H$4)+20,FALSE)</f>
        <v>-0.11915131903852939</v>
      </c>
    </row>
    <row r="122" spans="1:8" x14ac:dyDescent="0.35">
      <c r="A122" s="2">
        <v>37529</v>
      </c>
      <c r="B122" s="3">
        <f>VLOOKUP($A122,Trend_Sign!$A:$H,COLUMN(B$4),FALSE)*VLOOKUP($A122,Volatility_Rolling!$A:$AB,COLUMN(B$4)+20,FALSE)</f>
        <v>3.8765746171654708E-2</v>
      </c>
      <c r="C122" s="3">
        <f>VLOOKUP($A122,Trend_Sign!$A:$H,COLUMN(C$4),FALSE)*VLOOKUP($A122,Volatility_Rolling!$A:$AB,COLUMN(C$4)+20,FALSE)</f>
        <v>0.11637895510276224</v>
      </c>
      <c r="D122" s="3">
        <f>VLOOKUP($A122,Trend_Sign!$A:$H,COLUMN(D$4),FALSE)*VLOOKUP($A122,Volatility_Rolling!$A:$AB,COLUMN(D$4)+20,FALSE)</f>
        <v>0.41233039798678461</v>
      </c>
      <c r="E122" s="3">
        <f>VLOOKUP($A122,Trend_Sign!$A:$H,COLUMN(E$4),FALSE)*VLOOKUP($A122,Volatility_Rolling!$A:$AB,COLUMN(E$4)+20,FALSE)</f>
        <v>0.21461314037061813</v>
      </c>
      <c r="F122" s="3">
        <f>VLOOKUP($A122,Trend_Sign!$A:$H,COLUMN(F$4),FALSE)*VLOOKUP($A122,Volatility_Rolling!$A:$AB,COLUMN(F$4)+20,FALSE)</f>
        <v>-7.0353141718260251E-2</v>
      </c>
      <c r="G122" s="3">
        <f>VLOOKUP($A122,Trend_Sign!$A:$H,COLUMN(G$4),FALSE)*VLOOKUP($A122,Volatility_Rolling!$A:$AB,COLUMN(G$4)+20,FALSE)</f>
        <v>-2.8407299611390675E-2</v>
      </c>
      <c r="H122" s="3">
        <f>VLOOKUP($A122,Trend_Sign!$A:$H,COLUMN(H$4),FALSE)*VLOOKUP($A122,Volatility_Rolling!$A:$AB,COLUMN(H$4)+20,FALSE)</f>
        <v>-0.11915131903852939</v>
      </c>
    </row>
    <row r="123" spans="1:8" x14ac:dyDescent="0.35">
      <c r="A123" s="2">
        <v>37560</v>
      </c>
      <c r="B123" s="3">
        <f>VLOOKUP($A123,Trend_Sign!$A:$H,COLUMN(B$4),FALSE)*VLOOKUP($A123,Volatility_Rolling!$A:$AB,COLUMN(B$4)+20,FALSE)</f>
        <v>3.6348498818890115E-2</v>
      </c>
      <c r="C123" s="3">
        <f>VLOOKUP($A123,Trend_Sign!$A:$H,COLUMN(C$4),FALSE)*VLOOKUP($A123,Volatility_Rolling!$A:$AB,COLUMN(C$4)+20,FALSE)</f>
        <v>0.10953410069489759</v>
      </c>
      <c r="D123" s="3">
        <f>VLOOKUP($A123,Trend_Sign!$A:$H,COLUMN(D$4),FALSE)*VLOOKUP($A123,Volatility_Rolling!$A:$AB,COLUMN(D$4)+20,FALSE)</f>
        <v>0.44775270789922111</v>
      </c>
      <c r="E123" s="3">
        <f>VLOOKUP($A123,Trend_Sign!$A:$H,COLUMN(E$4),FALSE)*VLOOKUP($A123,Volatility_Rolling!$A:$AB,COLUMN(E$4)+20,FALSE)</f>
        <v>0.2014211260967842</v>
      </c>
      <c r="F123" s="3">
        <f>VLOOKUP($A123,Trend_Sign!$A:$H,COLUMN(F$4),FALSE)*VLOOKUP($A123,Volatility_Rolling!$A:$AB,COLUMN(F$4)+20,FALSE)</f>
        <v>-6.5070925589776882E-2</v>
      </c>
      <c r="G123" s="3">
        <f>VLOOKUP($A123,Trend_Sign!$A:$H,COLUMN(G$4),FALSE)*VLOOKUP($A123,Volatility_Rolling!$A:$AB,COLUMN(G$4)+20,FALSE)</f>
        <v>-2.6212972066309747E-2</v>
      </c>
      <c r="H123" s="3">
        <f>VLOOKUP($A123,Trend_Sign!$A:$H,COLUMN(H$4),FALSE)*VLOOKUP($A123,Volatility_Rolling!$A:$AB,COLUMN(H$4)+20,FALSE)</f>
        <v>-0.11365966883412021</v>
      </c>
    </row>
    <row r="124" spans="1:8" x14ac:dyDescent="0.35">
      <c r="A124" s="2">
        <v>37590</v>
      </c>
      <c r="B124" s="3">
        <f>VLOOKUP($A124,Trend_Sign!$A:$H,COLUMN(B$4),FALSE)*VLOOKUP($A124,Volatility_Rolling!$A:$AB,COLUMN(B$4)+20,FALSE)</f>
        <v>3.7157098331548101E-2</v>
      </c>
      <c r="C124" s="3">
        <f>VLOOKUP($A124,Trend_Sign!$A:$H,COLUMN(C$4),FALSE)*VLOOKUP($A124,Volatility_Rolling!$A:$AB,COLUMN(C$4)+20,FALSE)</f>
        <v>0.11093967483112399</v>
      </c>
      <c r="D124" s="3">
        <f>VLOOKUP($A124,Trend_Sign!$A:$H,COLUMN(D$4),FALSE)*VLOOKUP($A124,Volatility_Rolling!$A:$AB,COLUMN(D$4)+20,FALSE)</f>
        <v>0.45044053733393957</v>
      </c>
      <c r="E124" s="3">
        <f>VLOOKUP($A124,Trend_Sign!$A:$H,COLUMN(E$4),FALSE)*VLOOKUP($A124,Volatility_Rolling!$A:$AB,COLUMN(E$4)+20,FALSE)</f>
        <v>0.19671402794086085</v>
      </c>
      <c r="F124" s="3">
        <f>VLOOKUP($A124,Trend_Sign!$A:$H,COLUMN(F$4),FALSE)*VLOOKUP($A124,Volatility_Rolling!$A:$AB,COLUMN(F$4)+20,FALSE)</f>
        <v>-6.3816002447718206E-2</v>
      </c>
      <c r="G124" s="3">
        <f>VLOOKUP($A124,Trend_Sign!$A:$H,COLUMN(G$4),FALSE)*VLOOKUP($A124,Volatility_Rolling!$A:$AB,COLUMN(G$4)+20,FALSE)</f>
        <v>-2.6203647275521859E-2</v>
      </c>
      <c r="H124" s="3">
        <f>VLOOKUP($A124,Trend_Sign!$A:$H,COLUMN(H$4),FALSE)*VLOOKUP($A124,Volatility_Rolling!$A:$AB,COLUMN(H$4)+20,FALSE)</f>
        <v>-0.11472901183928762</v>
      </c>
    </row>
    <row r="125" spans="1:8" x14ac:dyDescent="0.35">
      <c r="A125" s="2">
        <v>37621</v>
      </c>
      <c r="B125" s="3">
        <f>VLOOKUP($A125,Trend_Sign!$A:$H,COLUMN(B$4),FALSE)*VLOOKUP($A125,Volatility_Rolling!$A:$AB,COLUMN(B$4)+20,FALSE)</f>
        <v>3.5940531053970118E-2</v>
      </c>
      <c r="C125" s="3">
        <f>VLOOKUP($A125,Trend_Sign!$A:$H,COLUMN(C$4),FALSE)*VLOOKUP($A125,Volatility_Rolling!$A:$AB,COLUMN(C$4)+20,FALSE)</f>
        <v>9.776801003365676E-2</v>
      </c>
      <c r="D125" s="3">
        <f>VLOOKUP($A125,Trend_Sign!$A:$H,COLUMN(D$4),FALSE)*VLOOKUP($A125,Volatility_Rolling!$A:$AB,COLUMN(D$4)+20,FALSE)</f>
        <v>0.4738402702780562</v>
      </c>
      <c r="E125" s="3">
        <f>VLOOKUP($A125,Trend_Sign!$A:$H,COLUMN(E$4),FALSE)*VLOOKUP($A125,Volatility_Rolling!$A:$AB,COLUMN(E$4)+20,FALSE)</f>
        <v>0.19132881801095694</v>
      </c>
      <c r="F125" s="3">
        <f>VLOOKUP($A125,Trend_Sign!$A:$H,COLUMN(F$4),FALSE)*VLOOKUP($A125,Volatility_Rolling!$A:$AB,COLUMN(F$4)+20,FALSE)</f>
        <v>-6.3481336427824567E-2</v>
      </c>
      <c r="G125" s="3">
        <f>VLOOKUP($A125,Trend_Sign!$A:$H,COLUMN(G$4),FALSE)*VLOOKUP($A125,Volatility_Rolling!$A:$AB,COLUMN(G$4)+20,FALSE)</f>
        <v>-2.7192375466393612E-2</v>
      </c>
      <c r="H125" s="3">
        <f>VLOOKUP($A125,Trend_Sign!$A:$H,COLUMN(H$4),FALSE)*VLOOKUP($A125,Volatility_Rolling!$A:$AB,COLUMN(H$4)+20,FALSE)</f>
        <v>0.11044865872914179</v>
      </c>
    </row>
    <row r="126" spans="1:8" x14ac:dyDescent="0.35">
      <c r="A126" s="2">
        <v>37652</v>
      </c>
      <c r="B126" s="3">
        <f>VLOOKUP($A126,Trend_Sign!$A:$H,COLUMN(B$4),FALSE)*VLOOKUP($A126,Volatility_Rolling!$A:$AB,COLUMN(B$4)+20,FALSE)</f>
        <v>3.546697463340278E-2</v>
      </c>
      <c r="C126" s="3">
        <f>VLOOKUP($A126,Trend_Sign!$A:$H,COLUMN(C$4),FALSE)*VLOOKUP($A126,Volatility_Rolling!$A:$AB,COLUMN(C$4)+20,FALSE)</f>
        <v>9.5206122243574359E-2</v>
      </c>
      <c r="D126" s="3">
        <f>VLOOKUP($A126,Trend_Sign!$A:$H,COLUMN(D$4),FALSE)*VLOOKUP($A126,Volatility_Rolling!$A:$AB,COLUMN(D$4)+20,FALSE)</f>
        <v>0.47354585217132517</v>
      </c>
      <c r="E126" s="3">
        <f>VLOOKUP($A126,Trend_Sign!$A:$H,COLUMN(E$4),FALSE)*VLOOKUP($A126,Volatility_Rolling!$A:$AB,COLUMN(E$4)+20,FALSE)</f>
        <v>0.19160513700849335</v>
      </c>
      <c r="F126" s="3">
        <f>VLOOKUP($A126,Trend_Sign!$A:$H,COLUMN(F$4),FALSE)*VLOOKUP($A126,Volatility_Rolling!$A:$AB,COLUMN(F$4)+20,FALSE)</f>
        <v>-6.388513224773773E-2</v>
      </c>
      <c r="G126" s="3">
        <f>VLOOKUP($A126,Trend_Sign!$A:$H,COLUMN(G$4),FALSE)*VLOOKUP($A126,Volatility_Rolling!$A:$AB,COLUMN(G$4)+20,FALSE)</f>
        <v>-2.7151125932536286E-2</v>
      </c>
      <c r="H126" s="3">
        <f>VLOOKUP($A126,Trend_Sign!$A:$H,COLUMN(H$4),FALSE)*VLOOKUP($A126,Volatility_Rolling!$A:$AB,COLUMN(H$4)+20,FALSE)</f>
        <v>0.11313965576293035</v>
      </c>
    </row>
    <row r="127" spans="1:8" x14ac:dyDescent="0.35">
      <c r="A127" s="2">
        <v>37680</v>
      </c>
      <c r="B127" s="3">
        <f>VLOOKUP($A127,Trend_Sign!$A:$H,COLUMN(B$4),FALSE)*VLOOKUP($A127,Volatility_Rolling!$A:$AB,COLUMN(B$4)+20,FALSE)</f>
        <v>3.3269271828589284E-2</v>
      </c>
      <c r="C127" s="3">
        <f>VLOOKUP($A127,Trend_Sign!$A:$H,COLUMN(C$4),FALSE)*VLOOKUP($A127,Volatility_Rolling!$A:$AB,COLUMN(C$4)+20,FALSE)</f>
        <v>9.0619739154490453E-2</v>
      </c>
      <c r="D127" s="3">
        <f>VLOOKUP($A127,Trend_Sign!$A:$H,COLUMN(D$4),FALSE)*VLOOKUP($A127,Volatility_Rolling!$A:$AB,COLUMN(D$4)+20,FALSE)</f>
        <v>0.4903761935560117</v>
      </c>
      <c r="E127" s="3">
        <f>VLOOKUP($A127,Trend_Sign!$A:$H,COLUMN(E$4),FALSE)*VLOOKUP($A127,Volatility_Rolling!$A:$AB,COLUMN(E$4)+20,FALSE)</f>
        <v>0.18482165426391142</v>
      </c>
      <c r="F127" s="3">
        <f>VLOOKUP($A127,Trend_Sign!$A:$H,COLUMN(F$4),FALSE)*VLOOKUP($A127,Volatility_Rolling!$A:$AB,COLUMN(F$4)+20,FALSE)</f>
        <v>-6.2371304471008304E-2</v>
      </c>
      <c r="G127" s="3">
        <f>VLOOKUP($A127,Trend_Sign!$A:$H,COLUMN(G$4),FALSE)*VLOOKUP($A127,Volatility_Rolling!$A:$AB,COLUMN(G$4)+20,FALSE)</f>
        <v>-2.7644915982681578E-2</v>
      </c>
      <c r="H127" s="3">
        <f>VLOOKUP($A127,Trend_Sign!$A:$H,COLUMN(H$4),FALSE)*VLOOKUP($A127,Volatility_Rolling!$A:$AB,COLUMN(H$4)+20,FALSE)</f>
        <v>0.11089692074330705</v>
      </c>
    </row>
    <row r="128" spans="1:8" x14ac:dyDescent="0.35">
      <c r="A128" s="2">
        <v>37711</v>
      </c>
      <c r="B128" s="3">
        <f>VLOOKUP($A128,Trend_Sign!$A:$H,COLUMN(B$4),FALSE)*VLOOKUP($A128,Volatility_Rolling!$A:$AB,COLUMN(B$4)+20,FALSE)</f>
        <v>3.1514979223771153E-2</v>
      </c>
      <c r="C128" s="3">
        <f>VLOOKUP($A128,Trend_Sign!$A:$H,COLUMN(C$4),FALSE)*VLOOKUP($A128,Volatility_Rolling!$A:$AB,COLUMN(C$4)+20,FALSE)</f>
        <v>9.0312971800378589E-2</v>
      </c>
      <c r="D128" s="3">
        <f>VLOOKUP($A128,Trend_Sign!$A:$H,COLUMN(D$4),FALSE)*VLOOKUP($A128,Volatility_Rolling!$A:$AB,COLUMN(D$4)+20,FALSE)</f>
        <v>0.48307857217225608</v>
      </c>
      <c r="E128" s="3">
        <f>VLOOKUP($A128,Trend_Sign!$A:$H,COLUMN(E$4),FALSE)*VLOOKUP($A128,Volatility_Rolling!$A:$AB,COLUMN(E$4)+20,FALSE)</f>
        <v>0.18421558721325931</v>
      </c>
      <c r="F128" s="3">
        <f>VLOOKUP($A128,Trend_Sign!$A:$H,COLUMN(F$4),FALSE)*VLOOKUP($A128,Volatility_Rolling!$A:$AB,COLUMN(F$4)+20,FALSE)</f>
        <v>-6.486892359984632E-2</v>
      </c>
      <c r="G128" s="3">
        <f>VLOOKUP($A128,Trend_Sign!$A:$H,COLUMN(G$4),FALSE)*VLOOKUP($A128,Volatility_Rolling!$A:$AB,COLUMN(G$4)+20,FALSE)</f>
        <v>-2.7264906728034728E-2</v>
      </c>
      <c r="H128" s="3">
        <f>VLOOKUP($A128,Trend_Sign!$A:$H,COLUMN(H$4),FALSE)*VLOOKUP($A128,Volatility_Rolling!$A:$AB,COLUMN(H$4)+20,FALSE)</f>
        <v>0.1187440592624536</v>
      </c>
    </row>
    <row r="129" spans="1:8" x14ac:dyDescent="0.35">
      <c r="A129" s="2">
        <v>37741</v>
      </c>
      <c r="B129" s="3">
        <f>VLOOKUP($A129,Trend_Sign!$A:$H,COLUMN(B$4),FALSE)*VLOOKUP($A129,Volatility_Rolling!$A:$AB,COLUMN(B$4)+20,FALSE)</f>
        <v>3.0826317646053085E-2</v>
      </c>
      <c r="C129" s="3">
        <f>VLOOKUP($A129,Trend_Sign!$A:$H,COLUMN(C$4),FALSE)*VLOOKUP($A129,Volatility_Rolling!$A:$AB,COLUMN(C$4)+20,FALSE)</f>
        <v>9.0411308151031031E-2</v>
      </c>
      <c r="D129" s="3">
        <f>VLOOKUP($A129,Trend_Sign!$A:$H,COLUMN(D$4),FALSE)*VLOOKUP($A129,Volatility_Rolling!$A:$AB,COLUMN(D$4)+20,FALSE)</f>
        <v>0.4810291778303627</v>
      </c>
      <c r="E129" s="3">
        <f>VLOOKUP($A129,Trend_Sign!$A:$H,COLUMN(E$4),FALSE)*VLOOKUP($A129,Volatility_Rolling!$A:$AB,COLUMN(E$4)+20,FALSE)</f>
        <v>0.18567048277294715</v>
      </c>
      <c r="F129" s="3">
        <f>VLOOKUP($A129,Trend_Sign!$A:$H,COLUMN(F$4),FALSE)*VLOOKUP($A129,Volatility_Rolling!$A:$AB,COLUMN(F$4)+20,FALSE)</f>
        <v>-6.1532435373346218E-2</v>
      </c>
      <c r="G129" s="3">
        <f>VLOOKUP($A129,Trend_Sign!$A:$H,COLUMN(G$4),FALSE)*VLOOKUP($A129,Volatility_Rolling!$A:$AB,COLUMN(G$4)+20,FALSE)</f>
        <v>-2.7060493689460719E-2</v>
      </c>
      <c r="H129" s="3">
        <f>VLOOKUP($A129,Trend_Sign!$A:$H,COLUMN(H$4),FALSE)*VLOOKUP($A129,Volatility_Rolling!$A:$AB,COLUMN(H$4)+20,FALSE)</f>
        <v>0.12346978453679935</v>
      </c>
    </row>
    <row r="130" spans="1:8" x14ac:dyDescent="0.35">
      <c r="A130" s="2">
        <v>37772</v>
      </c>
      <c r="B130" s="3">
        <f>VLOOKUP($A130,Trend_Sign!$A:$H,COLUMN(B$4),FALSE)*VLOOKUP($A130,Volatility_Rolling!$A:$AB,COLUMN(B$4)+20,FALSE)</f>
        <v>3.128951479257034E-2</v>
      </c>
      <c r="C130" s="3">
        <f>VLOOKUP($A130,Trend_Sign!$A:$H,COLUMN(C$4),FALSE)*VLOOKUP($A130,Volatility_Rolling!$A:$AB,COLUMN(C$4)+20,FALSE)</f>
        <v>8.6793116105949669E-2</v>
      </c>
      <c r="D130" s="3">
        <f>VLOOKUP($A130,Trend_Sign!$A:$H,COLUMN(D$4),FALSE)*VLOOKUP($A130,Volatility_Rolling!$A:$AB,COLUMN(D$4)+20,FALSE)</f>
        <v>0.48779000616608398</v>
      </c>
      <c r="E130" s="3">
        <f>VLOOKUP($A130,Trend_Sign!$A:$H,COLUMN(E$4),FALSE)*VLOOKUP($A130,Volatility_Rolling!$A:$AB,COLUMN(E$4)+20,FALSE)</f>
        <v>0.18198141603249385</v>
      </c>
      <c r="F130" s="3">
        <f>VLOOKUP($A130,Trend_Sign!$A:$H,COLUMN(F$4),FALSE)*VLOOKUP($A130,Volatility_Rolling!$A:$AB,COLUMN(F$4)+20,FALSE)</f>
        <v>-6.0724749150091052E-2</v>
      </c>
      <c r="G130" s="3">
        <f>VLOOKUP($A130,Trend_Sign!$A:$H,COLUMN(G$4),FALSE)*VLOOKUP($A130,Volatility_Rolling!$A:$AB,COLUMN(G$4)+20,FALSE)</f>
        <v>-2.7184711106710172E-2</v>
      </c>
      <c r="H130" s="3">
        <f>VLOOKUP($A130,Trend_Sign!$A:$H,COLUMN(H$4),FALSE)*VLOOKUP($A130,Volatility_Rolling!$A:$AB,COLUMN(H$4)+20,FALSE)</f>
        <v>0.12423648664610101</v>
      </c>
    </row>
    <row r="131" spans="1:8" x14ac:dyDescent="0.35">
      <c r="A131" s="2">
        <v>37802</v>
      </c>
      <c r="B131" s="3">
        <f>VLOOKUP($A131,Trend_Sign!$A:$H,COLUMN(B$4),FALSE)*VLOOKUP($A131,Volatility_Rolling!$A:$AB,COLUMN(B$4)+20,FALSE)</f>
        <v>3.3980920545561032E-2</v>
      </c>
      <c r="C131" s="3">
        <f>VLOOKUP($A131,Trend_Sign!$A:$H,COLUMN(C$4),FALSE)*VLOOKUP($A131,Volatility_Rolling!$A:$AB,COLUMN(C$4)+20,FALSE)</f>
        <v>9.2807567500437144E-2</v>
      </c>
      <c r="D131" s="3">
        <f>VLOOKUP($A131,Trend_Sign!$A:$H,COLUMN(D$4),FALSE)*VLOOKUP($A131,Volatility_Rolling!$A:$AB,COLUMN(D$4)+20,FALSE)</f>
        <v>0.45114406652369976</v>
      </c>
      <c r="E131" s="3">
        <f>VLOOKUP($A131,Trend_Sign!$A:$H,COLUMN(E$4),FALSE)*VLOOKUP($A131,Volatility_Rolling!$A:$AB,COLUMN(E$4)+20,FALSE)</f>
        <v>0.19336953369447446</v>
      </c>
      <c r="F131" s="3">
        <f>VLOOKUP($A131,Trend_Sign!$A:$H,COLUMN(F$4),FALSE)*VLOOKUP($A131,Volatility_Rolling!$A:$AB,COLUMN(F$4)+20,FALSE)</f>
        <v>-6.5108135849497845E-2</v>
      </c>
      <c r="G131" s="3">
        <f>VLOOKUP($A131,Trend_Sign!$A:$H,COLUMN(G$4),FALSE)*VLOOKUP($A131,Volatility_Rolling!$A:$AB,COLUMN(G$4)+20,FALSE)</f>
        <v>2.9774293269124463E-2</v>
      </c>
      <c r="H131" s="3">
        <f>VLOOKUP($A131,Trend_Sign!$A:$H,COLUMN(H$4),FALSE)*VLOOKUP($A131,Volatility_Rolling!$A:$AB,COLUMN(H$4)+20,FALSE)</f>
        <v>-0.13381548261720544</v>
      </c>
    </row>
    <row r="132" spans="1:8" x14ac:dyDescent="0.35">
      <c r="A132" s="2">
        <v>37833</v>
      </c>
      <c r="B132" s="3">
        <f>VLOOKUP($A132,Trend_Sign!$A:$H,COLUMN(B$4),FALSE)*VLOOKUP($A132,Volatility_Rolling!$A:$AB,COLUMN(B$4)+20,FALSE)</f>
        <v>3.4891616636013978E-2</v>
      </c>
      <c r="C132" s="3">
        <f>VLOOKUP($A132,Trend_Sign!$A:$H,COLUMN(C$4),FALSE)*VLOOKUP($A132,Volatility_Rolling!$A:$AB,COLUMN(C$4)+20,FALSE)</f>
        <v>9.6983178931683872E-2</v>
      </c>
      <c r="D132" s="3">
        <f>VLOOKUP($A132,Trend_Sign!$A:$H,COLUMN(D$4),FALSE)*VLOOKUP($A132,Volatility_Rolling!$A:$AB,COLUMN(D$4)+20,FALSE)</f>
        <v>0.46227901931942367</v>
      </c>
      <c r="E132" s="3">
        <f>VLOOKUP($A132,Trend_Sign!$A:$H,COLUMN(E$4),FALSE)*VLOOKUP($A132,Volatility_Rolling!$A:$AB,COLUMN(E$4)+20,FALSE)</f>
        <v>0.16969297146444617</v>
      </c>
      <c r="F132" s="3">
        <f>VLOOKUP($A132,Trend_Sign!$A:$H,COLUMN(F$4),FALSE)*VLOOKUP($A132,Volatility_Rolling!$A:$AB,COLUMN(F$4)+20,FALSE)</f>
        <v>6.619697390084546E-2</v>
      </c>
      <c r="G132" s="3">
        <f>VLOOKUP($A132,Trend_Sign!$A:$H,COLUMN(G$4),FALSE)*VLOOKUP($A132,Volatility_Rolling!$A:$AB,COLUMN(G$4)+20,FALSE)</f>
        <v>3.0170744448215298E-2</v>
      </c>
      <c r="H132" s="3">
        <f>VLOOKUP($A132,Trend_Sign!$A:$H,COLUMN(H$4),FALSE)*VLOOKUP($A132,Volatility_Rolling!$A:$AB,COLUMN(H$4)+20,FALSE)</f>
        <v>-0.13978549529937159</v>
      </c>
    </row>
    <row r="133" spans="1:8" x14ac:dyDescent="0.35">
      <c r="A133" s="2">
        <v>37864</v>
      </c>
      <c r="B133" s="3">
        <f>VLOOKUP($A133,Trend_Sign!$A:$H,COLUMN(B$4),FALSE)*VLOOKUP($A133,Volatility_Rolling!$A:$AB,COLUMN(B$4)+20,FALSE)</f>
        <v>4.2814371502769712E-2</v>
      </c>
      <c r="C133" s="3">
        <f>VLOOKUP($A133,Trend_Sign!$A:$H,COLUMN(C$4),FALSE)*VLOOKUP($A133,Volatility_Rolling!$A:$AB,COLUMN(C$4)+20,FALSE)</f>
        <v>0.10170520570800842</v>
      </c>
      <c r="D133" s="3">
        <f>VLOOKUP($A133,Trend_Sign!$A:$H,COLUMN(D$4),FALSE)*VLOOKUP($A133,Volatility_Rolling!$A:$AB,COLUMN(D$4)+20,FALSE)</f>
        <v>-0.41830412526485244</v>
      </c>
      <c r="E133" s="3">
        <f>VLOOKUP($A133,Trend_Sign!$A:$H,COLUMN(E$4),FALSE)*VLOOKUP($A133,Volatility_Rolling!$A:$AB,COLUMN(E$4)+20,FALSE)</f>
        <v>0.18300063072379383</v>
      </c>
      <c r="F133" s="3">
        <f>VLOOKUP($A133,Trend_Sign!$A:$H,COLUMN(F$4),FALSE)*VLOOKUP($A133,Volatility_Rolling!$A:$AB,COLUMN(F$4)+20,FALSE)</f>
        <v>7.2612225338655662E-2</v>
      </c>
      <c r="G133" s="3">
        <f>VLOOKUP($A133,Trend_Sign!$A:$H,COLUMN(G$4),FALSE)*VLOOKUP($A133,Volatility_Rolling!$A:$AB,COLUMN(G$4)+20,FALSE)</f>
        <v>3.3119157106842705E-2</v>
      </c>
      <c r="H133" s="3">
        <f>VLOOKUP($A133,Trend_Sign!$A:$H,COLUMN(H$4),FALSE)*VLOOKUP($A133,Volatility_Rolling!$A:$AB,COLUMN(H$4)+20,FALSE)</f>
        <v>0.14844428435507728</v>
      </c>
    </row>
    <row r="134" spans="1:8" x14ac:dyDescent="0.35">
      <c r="A134" s="2">
        <v>37894</v>
      </c>
      <c r="B134" s="3">
        <f>VLOOKUP($A134,Trend_Sign!$A:$H,COLUMN(B$4),FALSE)*VLOOKUP($A134,Volatility_Rolling!$A:$AB,COLUMN(B$4)+20,FALSE)</f>
        <v>4.3015411561081185E-2</v>
      </c>
      <c r="C134" s="3">
        <f>VLOOKUP($A134,Trend_Sign!$A:$H,COLUMN(C$4),FALSE)*VLOOKUP($A134,Volatility_Rolling!$A:$AB,COLUMN(C$4)+20,FALSE)</f>
        <v>0.10316641395475645</v>
      </c>
      <c r="D134" s="3">
        <f>VLOOKUP($A134,Trend_Sign!$A:$H,COLUMN(D$4),FALSE)*VLOOKUP($A134,Volatility_Rolling!$A:$AB,COLUMN(D$4)+20,FALSE)</f>
        <v>-0.4242607730095081</v>
      </c>
      <c r="E134" s="3">
        <f>VLOOKUP($A134,Trend_Sign!$A:$H,COLUMN(E$4),FALSE)*VLOOKUP($A134,Volatility_Rolling!$A:$AB,COLUMN(E$4)+20,FALSE)</f>
        <v>0.17727028900699116</v>
      </c>
      <c r="F134" s="3">
        <f>VLOOKUP($A134,Trend_Sign!$A:$H,COLUMN(F$4),FALSE)*VLOOKUP($A134,Volatility_Rolling!$A:$AB,COLUMN(F$4)+20,FALSE)</f>
        <v>7.4199363370936175E-2</v>
      </c>
      <c r="G134" s="3">
        <f>VLOOKUP($A134,Trend_Sign!$A:$H,COLUMN(G$4),FALSE)*VLOOKUP($A134,Volatility_Rolling!$A:$AB,COLUMN(G$4)+20,FALSE)</f>
        <v>3.386021936471912E-2</v>
      </c>
      <c r="H134" s="3">
        <f>VLOOKUP($A134,Trend_Sign!$A:$H,COLUMN(H$4),FALSE)*VLOOKUP($A134,Volatility_Rolling!$A:$AB,COLUMN(H$4)+20,FALSE)</f>
        <v>0.14422752973200759</v>
      </c>
    </row>
    <row r="135" spans="1:8" x14ac:dyDescent="0.35">
      <c r="A135" s="2">
        <v>37925</v>
      </c>
      <c r="B135" s="3">
        <f>VLOOKUP($A135,Trend_Sign!$A:$H,COLUMN(B$4),FALSE)*VLOOKUP($A135,Volatility_Rolling!$A:$AB,COLUMN(B$4)+20,FALSE)</f>
        <v>4.3058880335804087E-2</v>
      </c>
      <c r="C135" s="3">
        <f>VLOOKUP($A135,Trend_Sign!$A:$H,COLUMN(C$4),FALSE)*VLOOKUP($A135,Volatility_Rolling!$A:$AB,COLUMN(C$4)+20,FALSE)</f>
        <v>0.10553314763970782</v>
      </c>
      <c r="D135" s="3">
        <f>VLOOKUP($A135,Trend_Sign!$A:$H,COLUMN(D$4),FALSE)*VLOOKUP($A135,Volatility_Rolling!$A:$AB,COLUMN(D$4)+20,FALSE)</f>
        <v>-0.42629265207481182</v>
      </c>
      <c r="E135" s="3">
        <f>VLOOKUP($A135,Trend_Sign!$A:$H,COLUMN(E$4),FALSE)*VLOOKUP($A135,Volatility_Rolling!$A:$AB,COLUMN(E$4)+20,FALSE)</f>
        <v>0.17422252102481231</v>
      </c>
      <c r="F135" s="3">
        <f>VLOOKUP($A135,Trend_Sign!$A:$H,COLUMN(F$4),FALSE)*VLOOKUP($A135,Volatility_Rolling!$A:$AB,COLUMN(F$4)+20,FALSE)</f>
        <v>7.2871203656882405E-2</v>
      </c>
      <c r="G135" s="3">
        <f>VLOOKUP($A135,Trend_Sign!$A:$H,COLUMN(G$4),FALSE)*VLOOKUP($A135,Volatility_Rolling!$A:$AB,COLUMN(G$4)+20,FALSE)</f>
        <v>3.3728654229381538E-2</v>
      </c>
      <c r="H135" s="3">
        <f>VLOOKUP($A135,Trend_Sign!$A:$H,COLUMN(H$4),FALSE)*VLOOKUP($A135,Volatility_Rolling!$A:$AB,COLUMN(H$4)+20,FALSE)</f>
        <v>0.14429294103859999</v>
      </c>
    </row>
    <row r="136" spans="1:8" x14ac:dyDescent="0.35">
      <c r="A136" s="2">
        <v>37955</v>
      </c>
      <c r="B136" s="3">
        <f>VLOOKUP($A136,Trend_Sign!$A:$H,COLUMN(B$4),FALSE)*VLOOKUP($A136,Volatility_Rolling!$A:$AB,COLUMN(B$4)+20,FALSE)</f>
        <v>4.296282127853937E-2</v>
      </c>
      <c r="C136" s="3">
        <f>VLOOKUP($A136,Trend_Sign!$A:$H,COLUMN(C$4),FALSE)*VLOOKUP($A136,Volatility_Rolling!$A:$AB,COLUMN(C$4)+20,FALSE)</f>
        <v>0.10362465394026307</v>
      </c>
      <c r="D136" s="3">
        <f>VLOOKUP($A136,Trend_Sign!$A:$H,COLUMN(D$4),FALSE)*VLOOKUP($A136,Volatility_Rolling!$A:$AB,COLUMN(D$4)+20,FALSE)</f>
        <v>-0.42849320148304515</v>
      </c>
      <c r="E136" s="3">
        <f>VLOOKUP($A136,Trend_Sign!$A:$H,COLUMN(E$4),FALSE)*VLOOKUP($A136,Volatility_Rolling!$A:$AB,COLUMN(E$4)+20,FALSE)</f>
        <v>0.17289090520883732</v>
      </c>
      <c r="F136" s="3">
        <f>VLOOKUP($A136,Trend_Sign!$A:$H,COLUMN(F$4),FALSE)*VLOOKUP($A136,Volatility_Rolling!$A:$AB,COLUMN(F$4)+20,FALSE)</f>
        <v>7.381270563120268E-2</v>
      </c>
      <c r="G136" s="3">
        <f>VLOOKUP($A136,Trend_Sign!$A:$H,COLUMN(G$4),FALSE)*VLOOKUP($A136,Volatility_Rolling!$A:$AB,COLUMN(G$4)+20,FALSE)</f>
        <v>3.5019014898224357E-2</v>
      </c>
      <c r="H136" s="3">
        <f>VLOOKUP($A136,Trend_Sign!$A:$H,COLUMN(H$4),FALSE)*VLOOKUP($A136,Volatility_Rolling!$A:$AB,COLUMN(H$4)+20,FALSE)</f>
        <v>0.14319669755988806</v>
      </c>
    </row>
    <row r="137" spans="1:8" x14ac:dyDescent="0.35">
      <c r="A137" s="2">
        <v>37986</v>
      </c>
      <c r="B137" s="3">
        <f>VLOOKUP($A137,Trend_Sign!$A:$H,COLUMN(B$4),FALSE)*VLOOKUP($A137,Volatility_Rolling!$A:$AB,COLUMN(B$4)+20,FALSE)</f>
        <v>4.4856684130821139E-2</v>
      </c>
      <c r="C137" s="3">
        <f>VLOOKUP($A137,Trend_Sign!$A:$H,COLUMN(C$4),FALSE)*VLOOKUP($A137,Volatility_Rolling!$A:$AB,COLUMN(C$4)+20,FALSE)</f>
        <v>0.10226761153679503</v>
      </c>
      <c r="D137" s="3">
        <f>VLOOKUP($A137,Trend_Sign!$A:$H,COLUMN(D$4),FALSE)*VLOOKUP($A137,Volatility_Rolling!$A:$AB,COLUMN(D$4)+20,FALSE)</f>
        <v>-0.4272374218008973</v>
      </c>
      <c r="E137" s="3">
        <f>VLOOKUP($A137,Trend_Sign!$A:$H,COLUMN(E$4),FALSE)*VLOOKUP($A137,Volatility_Rolling!$A:$AB,COLUMN(E$4)+20,FALSE)</f>
        <v>0.17308647345535305</v>
      </c>
      <c r="F137" s="3">
        <f>VLOOKUP($A137,Trend_Sign!$A:$H,COLUMN(F$4),FALSE)*VLOOKUP($A137,Volatility_Rolling!$A:$AB,COLUMN(F$4)+20,FALSE)</f>
        <v>7.2516999071165947E-2</v>
      </c>
      <c r="G137" s="3">
        <f>VLOOKUP($A137,Trend_Sign!$A:$H,COLUMN(G$4),FALSE)*VLOOKUP($A137,Volatility_Rolling!$A:$AB,COLUMN(G$4)+20,FALSE)</f>
        <v>3.5078293190516023E-2</v>
      </c>
      <c r="H137" s="3">
        <f>VLOOKUP($A137,Trend_Sign!$A:$H,COLUMN(H$4),FALSE)*VLOOKUP($A137,Volatility_Rolling!$A:$AB,COLUMN(H$4)+20,FALSE)</f>
        <v>0.14495651681445149</v>
      </c>
    </row>
    <row r="138" spans="1:8" x14ac:dyDescent="0.35">
      <c r="A138" s="2">
        <v>38017</v>
      </c>
      <c r="B138" s="3">
        <f>VLOOKUP($A138,Trend_Sign!$A:$H,COLUMN(B$4),FALSE)*VLOOKUP($A138,Volatility_Rolling!$A:$AB,COLUMN(B$4)+20,FALSE)</f>
        <v>4.5136866938620013E-2</v>
      </c>
      <c r="C138" s="3">
        <f>VLOOKUP($A138,Trend_Sign!$A:$H,COLUMN(C$4),FALSE)*VLOOKUP($A138,Volatility_Rolling!$A:$AB,COLUMN(C$4)+20,FALSE)</f>
        <v>0.10066746576343717</v>
      </c>
      <c r="D138" s="3">
        <f>VLOOKUP($A138,Trend_Sign!$A:$H,COLUMN(D$4),FALSE)*VLOOKUP($A138,Volatility_Rolling!$A:$AB,COLUMN(D$4)+20,FALSE)</f>
        <v>-0.43168162408605104</v>
      </c>
      <c r="E138" s="3">
        <f>VLOOKUP($A138,Trend_Sign!$A:$H,COLUMN(E$4),FALSE)*VLOOKUP($A138,Volatility_Rolling!$A:$AB,COLUMN(E$4)+20,FALSE)</f>
        <v>0.17101095903090829</v>
      </c>
      <c r="F138" s="3">
        <f>VLOOKUP($A138,Trend_Sign!$A:$H,COLUMN(F$4),FALSE)*VLOOKUP($A138,Volatility_Rolling!$A:$AB,COLUMN(F$4)+20,FALSE)</f>
        <v>7.1894442254877872E-2</v>
      </c>
      <c r="G138" s="3">
        <f>VLOOKUP($A138,Trend_Sign!$A:$H,COLUMN(G$4),FALSE)*VLOOKUP($A138,Volatility_Rolling!$A:$AB,COLUMN(G$4)+20,FALSE)</f>
        <v>3.5128774088405423E-2</v>
      </c>
      <c r="H138" s="3">
        <f>VLOOKUP($A138,Trend_Sign!$A:$H,COLUMN(H$4),FALSE)*VLOOKUP($A138,Volatility_Rolling!$A:$AB,COLUMN(H$4)+20,FALSE)</f>
        <v>0.14447986783770034</v>
      </c>
    </row>
    <row r="139" spans="1:8" x14ac:dyDescent="0.35">
      <c r="A139" s="2">
        <v>38046</v>
      </c>
      <c r="B139" s="3">
        <f>VLOOKUP($A139,Trend_Sign!$A:$H,COLUMN(B$4),FALSE)*VLOOKUP($A139,Volatility_Rolling!$A:$AB,COLUMN(B$4)+20,FALSE)</f>
        <v>4.4566805877318108E-2</v>
      </c>
      <c r="C139" s="3">
        <f>VLOOKUP($A139,Trend_Sign!$A:$H,COLUMN(C$4),FALSE)*VLOOKUP($A139,Volatility_Rolling!$A:$AB,COLUMN(C$4)+20,FALSE)</f>
        <v>9.9564837295996966E-2</v>
      </c>
      <c r="D139" s="3">
        <f>VLOOKUP($A139,Trend_Sign!$A:$H,COLUMN(D$4),FALSE)*VLOOKUP($A139,Volatility_Rolling!$A:$AB,COLUMN(D$4)+20,FALSE)</f>
        <v>-0.43271178363759133</v>
      </c>
      <c r="E139" s="3">
        <f>VLOOKUP($A139,Trend_Sign!$A:$H,COLUMN(E$4),FALSE)*VLOOKUP($A139,Volatility_Rolling!$A:$AB,COLUMN(E$4)+20,FALSE)</f>
        <v>0.16947659620849129</v>
      </c>
      <c r="F139" s="3">
        <f>VLOOKUP($A139,Trend_Sign!$A:$H,COLUMN(F$4),FALSE)*VLOOKUP($A139,Volatility_Rolling!$A:$AB,COLUMN(F$4)+20,FALSE)</f>
        <v>7.4508620489249805E-2</v>
      </c>
      <c r="G139" s="3">
        <f>VLOOKUP($A139,Trend_Sign!$A:$H,COLUMN(G$4),FALSE)*VLOOKUP($A139,Volatility_Rolling!$A:$AB,COLUMN(G$4)+20,FALSE)</f>
        <v>3.8060778870665841E-2</v>
      </c>
      <c r="H139" s="3">
        <f>VLOOKUP($A139,Trend_Sign!$A:$H,COLUMN(H$4),FALSE)*VLOOKUP($A139,Volatility_Rolling!$A:$AB,COLUMN(H$4)+20,FALSE)</f>
        <v>0.14111057762068657</v>
      </c>
    </row>
    <row r="140" spans="1:8" x14ac:dyDescent="0.35">
      <c r="A140" s="2">
        <v>38077</v>
      </c>
      <c r="B140" s="3">
        <f>VLOOKUP($A140,Trend_Sign!$A:$H,COLUMN(B$4),FALSE)*VLOOKUP($A140,Volatility_Rolling!$A:$AB,COLUMN(B$4)+20,FALSE)</f>
        <v>4.5093583897530792E-2</v>
      </c>
      <c r="C140" s="3">
        <f>VLOOKUP($A140,Trend_Sign!$A:$H,COLUMN(C$4),FALSE)*VLOOKUP($A140,Volatility_Rolling!$A:$AB,COLUMN(C$4)+20,FALSE)</f>
        <v>9.8570907437375413E-2</v>
      </c>
      <c r="D140" s="3">
        <f>VLOOKUP($A140,Trend_Sign!$A:$H,COLUMN(D$4),FALSE)*VLOOKUP($A140,Volatility_Rolling!$A:$AB,COLUMN(D$4)+20,FALSE)</f>
        <v>-0.41919301789899249</v>
      </c>
      <c r="E140" s="3">
        <f>VLOOKUP($A140,Trend_Sign!$A:$H,COLUMN(E$4),FALSE)*VLOOKUP($A140,Volatility_Rolling!$A:$AB,COLUMN(E$4)+20,FALSE)</f>
        <v>0.17031219374813683</v>
      </c>
      <c r="F140" s="3">
        <f>VLOOKUP($A140,Trend_Sign!$A:$H,COLUMN(F$4),FALSE)*VLOOKUP($A140,Volatility_Rolling!$A:$AB,COLUMN(F$4)+20,FALSE)</f>
        <v>7.6729466201423638E-2</v>
      </c>
      <c r="G140" s="3">
        <f>VLOOKUP($A140,Trend_Sign!$A:$H,COLUMN(G$4),FALSE)*VLOOKUP($A140,Volatility_Rolling!$A:$AB,COLUMN(G$4)+20,FALSE)</f>
        <v>4.0072655412943893E-2</v>
      </c>
      <c r="H140" s="3">
        <f>VLOOKUP($A140,Trend_Sign!$A:$H,COLUMN(H$4),FALSE)*VLOOKUP($A140,Volatility_Rolling!$A:$AB,COLUMN(H$4)+20,FALSE)</f>
        <v>0.15002817540359706</v>
      </c>
    </row>
    <row r="141" spans="1:8" x14ac:dyDescent="0.35">
      <c r="A141" s="2">
        <v>38107</v>
      </c>
      <c r="B141" s="3">
        <f>VLOOKUP($A141,Trend_Sign!$A:$H,COLUMN(B$4),FALSE)*VLOOKUP($A141,Volatility_Rolling!$A:$AB,COLUMN(B$4)+20,FALSE)</f>
        <v>4.61028319249931E-2</v>
      </c>
      <c r="C141" s="3">
        <f>VLOOKUP($A141,Trend_Sign!$A:$H,COLUMN(C$4),FALSE)*VLOOKUP($A141,Volatility_Rolling!$A:$AB,COLUMN(C$4)+20,FALSE)</f>
        <v>9.1680159468173983E-2</v>
      </c>
      <c r="D141" s="3">
        <f>VLOOKUP($A141,Trend_Sign!$A:$H,COLUMN(D$4),FALSE)*VLOOKUP($A141,Volatility_Rolling!$A:$AB,COLUMN(D$4)+20,FALSE)</f>
        <v>-0.42829094236468179</v>
      </c>
      <c r="E141" s="3">
        <f>VLOOKUP($A141,Trend_Sign!$A:$H,COLUMN(E$4),FALSE)*VLOOKUP($A141,Volatility_Rolling!$A:$AB,COLUMN(E$4)+20,FALSE)</f>
        <v>0.16733604326797155</v>
      </c>
      <c r="F141" s="3">
        <f>VLOOKUP($A141,Trend_Sign!$A:$H,COLUMN(F$4),FALSE)*VLOOKUP($A141,Volatility_Rolling!$A:$AB,COLUMN(F$4)+20,FALSE)</f>
        <v>8.0956758985701663E-2</v>
      </c>
      <c r="G141" s="3">
        <f>VLOOKUP($A141,Trend_Sign!$A:$H,COLUMN(G$4),FALSE)*VLOOKUP($A141,Volatility_Rolling!$A:$AB,COLUMN(G$4)+20,FALSE)</f>
        <v>4.2973552469896432E-2</v>
      </c>
      <c r="H141" s="3">
        <f>VLOOKUP($A141,Trend_Sign!$A:$H,COLUMN(H$4),FALSE)*VLOOKUP($A141,Volatility_Rolling!$A:$AB,COLUMN(H$4)+20,FALSE)</f>
        <v>0.14265971151858159</v>
      </c>
    </row>
    <row r="142" spans="1:8" x14ac:dyDescent="0.35">
      <c r="A142" s="2">
        <v>38138</v>
      </c>
      <c r="B142" s="3">
        <f>VLOOKUP($A142,Trend_Sign!$A:$H,COLUMN(B$4),FALSE)*VLOOKUP($A142,Volatility_Rolling!$A:$AB,COLUMN(B$4)+20,FALSE)</f>
        <v>4.5707504552143834E-2</v>
      </c>
      <c r="C142" s="3">
        <f>VLOOKUP($A142,Trend_Sign!$A:$H,COLUMN(C$4),FALSE)*VLOOKUP($A142,Volatility_Rolling!$A:$AB,COLUMN(C$4)+20,FALSE)</f>
        <v>9.1104446543951709E-2</v>
      </c>
      <c r="D142" s="3">
        <f>VLOOKUP($A142,Trend_Sign!$A:$H,COLUMN(D$4),FALSE)*VLOOKUP($A142,Volatility_Rolling!$A:$AB,COLUMN(D$4)+20,FALSE)</f>
        <v>-0.42944484615600897</v>
      </c>
      <c r="E142" s="3">
        <f>VLOOKUP($A142,Trend_Sign!$A:$H,COLUMN(E$4),FALSE)*VLOOKUP($A142,Volatility_Rolling!$A:$AB,COLUMN(E$4)+20,FALSE)</f>
        <v>-0.16591570339206346</v>
      </c>
      <c r="F142" s="3">
        <f>VLOOKUP($A142,Trend_Sign!$A:$H,COLUMN(F$4),FALSE)*VLOOKUP($A142,Volatility_Rolling!$A:$AB,COLUMN(F$4)+20,FALSE)</f>
        <v>8.035411942833269E-2</v>
      </c>
      <c r="G142" s="3">
        <f>VLOOKUP($A142,Trend_Sign!$A:$H,COLUMN(G$4),FALSE)*VLOOKUP($A142,Volatility_Rolling!$A:$AB,COLUMN(G$4)+20,FALSE)</f>
        <v>4.2589298529659182E-2</v>
      </c>
      <c r="H142" s="3">
        <f>VLOOKUP($A142,Trend_Sign!$A:$H,COLUMN(H$4),FALSE)*VLOOKUP($A142,Volatility_Rolling!$A:$AB,COLUMN(H$4)+20,FALSE)</f>
        <v>0.14488408139784023</v>
      </c>
    </row>
    <row r="143" spans="1:8" x14ac:dyDescent="0.35">
      <c r="A143" s="2">
        <v>38168</v>
      </c>
      <c r="B143" s="3">
        <f>VLOOKUP($A143,Trend_Sign!$A:$H,COLUMN(B$4),FALSE)*VLOOKUP($A143,Volatility_Rolling!$A:$AB,COLUMN(B$4)+20,FALSE)</f>
        <v>4.5929504194715469E-2</v>
      </c>
      <c r="C143" s="3">
        <f>VLOOKUP($A143,Trend_Sign!$A:$H,COLUMN(C$4),FALSE)*VLOOKUP($A143,Volatility_Rolling!$A:$AB,COLUMN(C$4)+20,FALSE)</f>
        <v>9.1253261685718554E-2</v>
      </c>
      <c r="D143" s="3">
        <f>VLOOKUP($A143,Trend_Sign!$A:$H,COLUMN(D$4),FALSE)*VLOOKUP($A143,Volatility_Rolling!$A:$AB,COLUMN(D$4)+20,FALSE)</f>
        <v>-0.41982242633476879</v>
      </c>
      <c r="E143" s="3">
        <f>VLOOKUP($A143,Trend_Sign!$A:$H,COLUMN(E$4),FALSE)*VLOOKUP($A143,Volatility_Rolling!$A:$AB,COLUMN(E$4)+20,FALSE)</f>
        <v>-0.16643892723392376</v>
      </c>
      <c r="F143" s="3">
        <f>VLOOKUP($A143,Trend_Sign!$A:$H,COLUMN(F$4),FALSE)*VLOOKUP($A143,Volatility_Rolling!$A:$AB,COLUMN(F$4)+20,FALSE)</f>
        <v>8.071770771439922E-2</v>
      </c>
      <c r="G143" s="3">
        <f>VLOOKUP($A143,Trend_Sign!$A:$H,COLUMN(G$4),FALSE)*VLOOKUP($A143,Volatility_Rolling!$A:$AB,COLUMN(G$4)+20,FALSE)</f>
        <v>4.2658880819129712E-2</v>
      </c>
      <c r="H143" s="3">
        <f>VLOOKUP($A143,Trend_Sign!$A:$H,COLUMN(H$4),FALSE)*VLOOKUP($A143,Volatility_Rolling!$A:$AB,COLUMN(H$4)+20,FALSE)</f>
        <v>0.15317929201734448</v>
      </c>
    </row>
    <row r="144" spans="1:8" x14ac:dyDescent="0.35">
      <c r="A144" s="2">
        <v>38199</v>
      </c>
      <c r="B144" s="3">
        <f>VLOOKUP($A144,Trend_Sign!$A:$H,COLUMN(B$4),FALSE)*VLOOKUP($A144,Volatility_Rolling!$A:$AB,COLUMN(B$4)+20,FALSE)</f>
        <v>4.4487876730112709E-2</v>
      </c>
      <c r="C144" s="3">
        <f>VLOOKUP($A144,Trend_Sign!$A:$H,COLUMN(C$4),FALSE)*VLOOKUP($A144,Volatility_Rolling!$A:$AB,COLUMN(C$4)+20,FALSE)</f>
        <v>9.1379905661543803E-2</v>
      </c>
      <c r="D144" s="3">
        <f>VLOOKUP($A144,Trend_Sign!$A:$H,COLUMN(D$4),FALSE)*VLOOKUP($A144,Volatility_Rolling!$A:$AB,COLUMN(D$4)+20,FALSE)</f>
        <v>-0.42192870612737299</v>
      </c>
      <c r="E144" s="3">
        <f>VLOOKUP($A144,Trend_Sign!$A:$H,COLUMN(E$4),FALSE)*VLOOKUP($A144,Volatility_Rolling!$A:$AB,COLUMN(E$4)+20,FALSE)</f>
        <v>0.16839468684169526</v>
      </c>
      <c r="F144" s="3">
        <f>VLOOKUP($A144,Trend_Sign!$A:$H,COLUMN(F$4),FALSE)*VLOOKUP($A144,Volatility_Rolling!$A:$AB,COLUMN(F$4)+20,FALSE)</f>
        <v>8.0084366094260534E-2</v>
      </c>
      <c r="G144" s="3">
        <f>VLOOKUP($A144,Trend_Sign!$A:$H,COLUMN(G$4),FALSE)*VLOOKUP($A144,Volatility_Rolling!$A:$AB,COLUMN(G$4)+20,FALSE)</f>
        <v>4.2689248128714261E-2</v>
      </c>
      <c r="H144" s="3">
        <f>VLOOKUP($A144,Trend_Sign!$A:$H,COLUMN(H$4),FALSE)*VLOOKUP($A144,Volatility_Rolling!$A:$AB,COLUMN(H$4)+20,FALSE)</f>
        <v>0.15103521041630033</v>
      </c>
    </row>
    <row r="145" spans="1:8" x14ac:dyDescent="0.35">
      <c r="A145" s="2">
        <v>38230</v>
      </c>
      <c r="B145" s="3">
        <f>VLOOKUP($A145,Trend_Sign!$A:$H,COLUMN(B$4),FALSE)*VLOOKUP($A145,Volatility_Rolling!$A:$AB,COLUMN(B$4)+20,FALSE)</f>
        <v>4.5104139625994473E-2</v>
      </c>
      <c r="C145" s="3">
        <f>VLOOKUP($A145,Trend_Sign!$A:$H,COLUMN(C$4),FALSE)*VLOOKUP($A145,Volatility_Rolling!$A:$AB,COLUMN(C$4)+20,FALSE)</f>
        <v>9.2200203150889143E-2</v>
      </c>
      <c r="D145" s="3">
        <f>VLOOKUP($A145,Trend_Sign!$A:$H,COLUMN(D$4),FALSE)*VLOOKUP($A145,Volatility_Rolling!$A:$AB,COLUMN(D$4)+20,FALSE)</f>
        <v>0.40497942518948404</v>
      </c>
      <c r="E145" s="3">
        <f>VLOOKUP($A145,Trend_Sign!$A:$H,COLUMN(E$4),FALSE)*VLOOKUP($A145,Volatility_Rolling!$A:$AB,COLUMN(E$4)+20,FALSE)</f>
        <v>0.16972017495638086</v>
      </c>
      <c r="F145" s="3">
        <f>VLOOKUP($A145,Trend_Sign!$A:$H,COLUMN(F$4),FALSE)*VLOOKUP($A145,Volatility_Rolling!$A:$AB,COLUMN(F$4)+20,FALSE)</f>
        <v>8.3562773452295333E-2</v>
      </c>
      <c r="G145" s="3">
        <f>VLOOKUP($A145,Trend_Sign!$A:$H,COLUMN(G$4),FALSE)*VLOOKUP($A145,Volatility_Rolling!$A:$AB,COLUMN(G$4)+20,FALSE)</f>
        <v>4.4665564798596347E-2</v>
      </c>
      <c r="H145" s="3">
        <f>VLOOKUP($A145,Trend_Sign!$A:$H,COLUMN(H$4),FALSE)*VLOOKUP($A145,Volatility_Rolling!$A:$AB,COLUMN(H$4)+20,FALSE)</f>
        <v>0.15976771882635982</v>
      </c>
    </row>
    <row r="146" spans="1:8" x14ac:dyDescent="0.35">
      <c r="A146" s="2">
        <v>38260</v>
      </c>
      <c r="B146" s="3">
        <f>VLOOKUP($A146,Trend_Sign!$A:$H,COLUMN(B$4),FALSE)*VLOOKUP($A146,Volatility_Rolling!$A:$AB,COLUMN(B$4)+20,FALSE)</f>
        <v>4.2573828076286291E-2</v>
      </c>
      <c r="C146" s="3">
        <f>VLOOKUP($A146,Trend_Sign!$A:$H,COLUMN(C$4),FALSE)*VLOOKUP($A146,Volatility_Rolling!$A:$AB,COLUMN(C$4)+20,FALSE)</f>
        <v>9.3454707071368409E-2</v>
      </c>
      <c r="D146" s="3">
        <f>VLOOKUP($A146,Trend_Sign!$A:$H,COLUMN(D$4),FALSE)*VLOOKUP($A146,Volatility_Rolling!$A:$AB,COLUMN(D$4)+20,FALSE)</f>
        <v>0.3985346454693941</v>
      </c>
      <c r="E146" s="3">
        <f>VLOOKUP($A146,Trend_Sign!$A:$H,COLUMN(E$4),FALSE)*VLOOKUP($A146,Volatility_Rolling!$A:$AB,COLUMN(E$4)+20,FALSE)</f>
        <v>0.16950052415614986</v>
      </c>
      <c r="F146" s="3">
        <f>VLOOKUP($A146,Trend_Sign!$A:$H,COLUMN(F$4),FALSE)*VLOOKUP($A146,Volatility_Rolling!$A:$AB,COLUMN(F$4)+20,FALSE)</f>
        <v>8.9235499331997328E-2</v>
      </c>
      <c r="G146" s="3">
        <f>VLOOKUP($A146,Trend_Sign!$A:$H,COLUMN(G$4),FALSE)*VLOOKUP($A146,Volatility_Rolling!$A:$AB,COLUMN(G$4)+20,FALSE)</f>
        <v>4.8229612434523034E-2</v>
      </c>
      <c r="H146" s="3">
        <f>VLOOKUP($A146,Trend_Sign!$A:$H,COLUMN(H$4),FALSE)*VLOOKUP($A146,Volatility_Rolling!$A:$AB,COLUMN(H$4)+20,FALSE)</f>
        <v>0.158471183460281</v>
      </c>
    </row>
    <row r="147" spans="1:8" x14ac:dyDescent="0.35">
      <c r="A147" s="2">
        <v>38291</v>
      </c>
      <c r="B147" s="3">
        <f>VLOOKUP($A147,Trend_Sign!$A:$H,COLUMN(B$4),FALSE)*VLOOKUP($A147,Volatility_Rolling!$A:$AB,COLUMN(B$4)+20,FALSE)</f>
        <v>4.3821366561500562E-2</v>
      </c>
      <c r="C147" s="3">
        <f>VLOOKUP($A147,Trend_Sign!$A:$H,COLUMN(C$4),FALSE)*VLOOKUP($A147,Volatility_Rolling!$A:$AB,COLUMN(C$4)+20,FALSE)</f>
        <v>9.4857235914270241E-2</v>
      </c>
      <c r="D147" s="3">
        <f>VLOOKUP($A147,Trend_Sign!$A:$H,COLUMN(D$4),FALSE)*VLOOKUP($A147,Volatility_Rolling!$A:$AB,COLUMN(D$4)+20,FALSE)</f>
        <v>0.39682318078927653</v>
      </c>
      <c r="E147" s="3">
        <f>VLOOKUP($A147,Trend_Sign!$A:$H,COLUMN(E$4),FALSE)*VLOOKUP($A147,Volatility_Rolling!$A:$AB,COLUMN(E$4)+20,FALSE)</f>
        <v>0.16959903243812363</v>
      </c>
      <c r="F147" s="3">
        <f>VLOOKUP($A147,Trend_Sign!$A:$H,COLUMN(F$4),FALSE)*VLOOKUP($A147,Volatility_Rolling!$A:$AB,COLUMN(F$4)+20,FALSE)</f>
        <v>8.8414435370149203E-2</v>
      </c>
      <c r="G147" s="3">
        <f>VLOOKUP($A147,Trend_Sign!$A:$H,COLUMN(G$4),FALSE)*VLOOKUP($A147,Volatility_Rolling!$A:$AB,COLUMN(G$4)+20,FALSE)</f>
        <v>5.0280758550534023E-2</v>
      </c>
      <c r="H147" s="3">
        <f>VLOOKUP($A147,Trend_Sign!$A:$H,COLUMN(H$4),FALSE)*VLOOKUP($A147,Volatility_Rolling!$A:$AB,COLUMN(H$4)+20,FALSE)</f>
        <v>0.15620399037614588</v>
      </c>
    </row>
    <row r="148" spans="1:8" x14ac:dyDescent="0.35">
      <c r="A148" s="2">
        <v>38321</v>
      </c>
      <c r="B148" s="3">
        <f>VLOOKUP($A148,Trend_Sign!$A:$H,COLUMN(B$4),FALSE)*VLOOKUP($A148,Volatility_Rolling!$A:$AB,COLUMN(B$4)+20,FALSE)</f>
        <v>4.4908463581701696E-2</v>
      </c>
      <c r="C148" s="3">
        <f>VLOOKUP($A148,Trend_Sign!$A:$H,COLUMN(C$4),FALSE)*VLOOKUP($A148,Volatility_Rolling!$A:$AB,COLUMN(C$4)+20,FALSE)</f>
        <v>9.3622914413587346E-2</v>
      </c>
      <c r="D148" s="3">
        <f>VLOOKUP($A148,Trend_Sign!$A:$H,COLUMN(D$4),FALSE)*VLOOKUP($A148,Volatility_Rolling!$A:$AB,COLUMN(D$4)+20,FALSE)</f>
        <v>0.39583147534134083</v>
      </c>
      <c r="E148" s="3">
        <f>VLOOKUP($A148,Trend_Sign!$A:$H,COLUMN(E$4),FALSE)*VLOOKUP($A148,Volatility_Rolling!$A:$AB,COLUMN(E$4)+20,FALSE)</f>
        <v>0.17046720101019683</v>
      </c>
      <c r="F148" s="3">
        <f>VLOOKUP($A148,Trend_Sign!$A:$H,COLUMN(F$4),FALSE)*VLOOKUP($A148,Volatility_Rolling!$A:$AB,COLUMN(F$4)+20,FALSE)</f>
        <v>9.0032862477942677E-2</v>
      </c>
      <c r="G148" s="3">
        <f>VLOOKUP($A148,Trend_Sign!$A:$H,COLUMN(G$4),FALSE)*VLOOKUP($A148,Volatility_Rolling!$A:$AB,COLUMN(G$4)+20,FALSE)</f>
        <v>5.2802349287687213E-2</v>
      </c>
      <c r="H148" s="3">
        <f>VLOOKUP($A148,Trend_Sign!$A:$H,COLUMN(H$4),FALSE)*VLOOKUP($A148,Volatility_Rolling!$A:$AB,COLUMN(H$4)+20,FALSE)</f>
        <v>0.15233473388754334</v>
      </c>
    </row>
    <row r="149" spans="1:8" x14ac:dyDescent="0.35">
      <c r="A149" s="2">
        <v>38352</v>
      </c>
      <c r="B149" s="3">
        <f>VLOOKUP($A149,Trend_Sign!$A:$H,COLUMN(B$4),FALSE)*VLOOKUP($A149,Volatility_Rolling!$A:$AB,COLUMN(B$4)+20,FALSE)</f>
        <v>4.1956949727489451E-2</v>
      </c>
      <c r="C149" s="3">
        <f>VLOOKUP($A149,Trend_Sign!$A:$H,COLUMN(C$4),FALSE)*VLOOKUP($A149,Volatility_Rolling!$A:$AB,COLUMN(C$4)+20,FALSE)</f>
        <v>9.0732286544061846E-2</v>
      </c>
      <c r="D149" s="3">
        <f>VLOOKUP($A149,Trend_Sign!$A:$H,COLUMN(D$4),FALSE)*VLOOKUP($A149,Volatility_Rolling!$A:$AB,COLUMN(D$4)+20,FALSE)</f>
        <v>0.38977100758927863</v>
      </c>
      <c r="E149" s="3">
        <f>VLOOKUP($A149,Trend_Sign!$A:$H,COLUMN(E$4),FALSE)*VLOOKUP($A149,Volatility_Rolling!$A:$AB,COLUMN(E$4)+20,FALSE)</f>
        <v>0.17018339374313118</v>
      </c>
      <c r="F149" s="3">
        <f>VLOOKUP($A149,Trend_Sign!$A:$H,COLUMN(F$4),FALSE)*VLOOKUP($A149,Volatility_Rolling!$A:$AB,COLUMN(F$4)+20,FALSE)</f>
        <v>8.8129513692074113E-2</v>
      </c>
      <c r="G149" s="3">
        <f>VLOOKUP($A149,Trend_Sign!$A:$H,COLUMN(G$4),FALSE)*VLOOKUP($A149,Volatility_Rolling!$A:$AB,COLUMN(G$4)+20,FALSE)</f>
        <v>5.1952546199368135E-2</v>
      </c>
      <c r="H149" s="3">
        <f>VLOOKUP($A149,Trend_Sign!$A:$H,COLUMN(H$4),FALSE)*VLOOKUP($A149,Volatility_Rolling!$A:$AB,COLUMN(H$4)+20,FALSE)</f>
        <v>0.16727430250459657</v>
      </c>
    </row>
    <row r="150" spans="1:8" x14ac:dyDescent="0.35">
      <c r="A150" s="2">
        <v>38383</v>
      </c>
      <c r="B150" s="3">
        <f>VLOOKUP($A150,Trend_Sign!$A:$H,COLUMN(B$4),FALSE)*VLOOKUP($A150,Volatility_Rolling!$A:$AB,COLUMN(B$4)+20,FALSE)</f>
        <v>4.190433919745943E-2</v>
      </c>
      <c r="C150" s="3">
        <f>VLOOKUP($A150,Trend_Sign!$A:$H,COLUMN(C$4),FALSE)*VLOOKUP($A150,Volatility_Rolling!$A:$AB,COLUMN(C$4)+20,FALSE)</f>
        <v>8.7852106287433437E-2</v>
      </c>
      <c r="D150" s="3">
        <f>VLOOKUP($A150,Trend_Sign!$A:$H,COLUMN(D$4),FALSE)*VLOOKUP($A150,Volatility_Rolling!$A:$AB,COLUMN(D$4)+20,FALSE)</f>
        <v>0.39785444149737165</v>
      </c>
      <c r="E150" s="3">
        <f>VLOOKUP($A150,Trend_Sign!$A:$H,COLUMN(E$4),FALSE)*VLOOKUP($A150,Volatility_Rolling!$A:$AB,COLUMN(E$4)+20,FALSE)</f>
        <v>0.16786517281579871</v>
      </c>
      <c r="F150" s="3">
        <f>VLOOKUP($A150,Trend_Sign!$A:$H,COLUMN(F$4),FALSE)*VLOOKUP($A150,Volatility_Rolling!$A:$AB,COLUMN(F$4)+20,FALSE)</f>
        <v>8.6636238565758375E-2</v>
      </c>
      <c r="G150" s="3">
        <f>VLOOKUP($A150,Trend_Sign!$A:$H,COLUMN(G$4),FALSE)*VLOOKUP($A150,Volatility_Rolling!$A:$AB,COLUMN(G$4)+20,FALSE)</f>
        <v>5.0739391783579869E-2</v>
      </c>
      <c r="H150" s="3">
        <f>VLOOKUP($A150,Trend_Sign!$A:$H,COLUMN(H$4),FALSE)*VLOOKUP($A150,Volatility_Rolling!$A:$AB,COLUMN(H$4)+20,FALSE)</f>
        <v>0.16714830985259857</v>
      </c>
    </row>
    <row r="151" spans="1:8" x14ac:dyDescent="0.35">
      <c r="A151" s="2">
        <v>38411</v>
      </c>
      <c r="B151" s="3">
        <f>VLOOKUP($A151,Trend_Sign!$A:$H,COLUMN(B$4),FALSE)*VLOOKUP($A151,Volatility_Rolling!$A:$AB,COLUMN(B$4)+20,FALSE)</f>
        <v>4.1432486761291125E-2</v>
      </c>
      <c r="C151" s="3">
        <f>VLOOKUP($A151,Trend_Sign!$A:$H,COLUMN(C$4),FALSE)*VLOOKUP($A151,Volatility_Rolling!$A:$AB,COLUMN(C$4)+20,FALSE)</f>
        <v>8.9407937749915817E-2</v>
      </c>
      <c r="D151" s="3">
        <f>VLOOKUP($A151,Trend_Sign!$A:$H,COLUMN(D$4),FALSE)*VLOOKUP($A151,Volatility_Rolling!$A:$AB,COLUMN(D$4)+20,FALSE)</f>
        <v>0.39234860931587301</v>
      </c>
      <c r="E151" s="3">
        <f>VLOOKUP($A151,Trend_Sign!$A:$H,COLUMN(E$4),FALSE)*VLOOKUP($A151,Volatility_Rolling!$A:$AB,COLUMN(E$4)+20,FALSE)</f>
        <v>0.16804094725667176</v>
      </c>
      <c r="F151" s="3">
        <f>VLOOKUP($A151,Trend_Sign!$A:$H,COLUMN(F$4),FALSE)*VLOOKUP($A151,Volatility_Rolling!$A:$AB,COLUMN(F$4)+20,FALSE)</f>
        <v>8.76050088291912E-2</v>
      </c>
      <c r="G151" s="3">
        <f>VLOOKUP($A151,Trend_Sign!$A:$H,COLUMN(G$4),FALSE)*VLOOKUP($A151,Volatility_Rolling!$A:$AB,COLUMN(G$4)+20,FALSE)</f>
        <v>5.3425159879777223E-2</v>
      </c>
      <c r="H151" s="3">
        <f>VLOOKUP($A151,Trend_Sign!$A:$H,COLUMN(H$4),FALSE)*VLOOKUP($A151,Volatility_Rolling!$A:$AB,COLUMN(H$4)+20,FALSE)</f>
        <v>0.16773985020727986</v>
      </c>
    </row>
    <row r="152" spans="1:8" x14ac:dyDescent="0.35">
      <c r="A152" s="2">
        <v>38442</v>
      </c>
      <c r="B152" s="3">
        <f>VLOOKUP($A152,Trend_Sign!$A:$H,COLUMN(B$4),FALSE)*VLOOKUP($A152,Volatility_Rolling!$A:$AB,COLUMN(B$4)+20,FALSE)</f>
        <v>4.1725046907452004E-2</v>
      </c>
      <c r="C152" s="3">
        <f>VLOOKUP($A152,Trend_Sign!$A:$H,COLUMN(C$4),FALSE)*VLOOKUP($A152,Volatility_Rolling!$A:$AB,COLUMN(C$4)+20,FALSE)</f>
        <v>-8.8650002872106587E-2</v>
      </c>
      <c r="D152" s="3">
        <f>VLOOKUP($A152,Trend_Sign!$A:$H,COLUMN(D$4),FALSE)*VLOOKUP($A152,Volatility_Rolling!$A:$AB,COLUMN(D$4)+20,FALSE)</f>
        <v>0.39107685624452604</v>
      </c>
      <c r="E152" s="3">
        <f>VLOOKUP($A152,Trend_Sign!$A:$H,COLUMN(E$4),FALSE)*VLOOKUP($A152,Volatility_Rolling!$A:$AB,COLUMN(E$4)+20,FALSE)</f>
        <v>-0.17421217510838913</v>
      </c>
      <c r="F152" s="3">
        <f>VLOOKUP($A152,Trend_Sign!$A:$H,COLUMN(F$4),FALSE)*VLOOKUP($A152,Volatility_Rolling!$A:$AB,COLUMN(F$4)+20,FALSE)</f>
        <v>8.7804382643620255E-2</v>
      </c>
      <c r="G152" s="3">
        <f>VLOOKUP($A152,Trend_Sign!$A:$H,COLUMN(G$4),FALSE)*VLOOKUP($A152,Volatility_Rolling!$A:$AB,COLUMN(G$4)+20,FALSE)</f>
        <v>5.3846099352264566E-2</v>
      </c>
      <c r="H152" s="3">
        <f>VLOOKUP($A152,Trend_Sign!$A:$H,COLUMN(H$4),FALSE)*VLOOKUP($A152,Volatility_Rolling!$A:$AB,COLUMN(H$4)+20,FALSE)</f>
        <v>-0.1626854368716413</v>
      </c>
    </row>
    <row r="153" spans="1:8" x14ac:dyDescent="0.35">
      <c r="A153" s="2">
        <v>38472</v>
      </c>
      <c r="B153" s="3">
        <f>VLOOKUP($A153,Trend_Sign!$A:$H,COLUMN(B$4),FALSE)*VLOOKUP($A153,Volatility_Rolling!$A:$AB,COLUMN(B$4)+20,FALSE)</f>
        <v>4.051424886387902E-2</v>
      </c>
      <c r="C153" s="3">
        <f>VLOOKUP($A153,Trend_Sign!$A:$H,COLUMN(C$4),FALSE)*VLOOKUP($A153,Volatility_Rolling!$A:$AB,COLUMN(C$4)+20,FALSE)</f>
        <v>8.810197329137949E-2</v>
      </c>
      <c r="D153" s="3">
        <f>VLOOKUP($A153,Trend_Sign!$A:$H,COLUMN(D$4),FALSE)*VLOOKUP($A153,Volatility_Rolling!$A:$AB,COLUMN(D$4)+20,FALSE)</f>
        <v>0.38697980711434349</v>
      </c>
      <c r="E153" s="3">
        <f>VLOOKUP($A153,Trend_Sign!$A:$H,COLUMN(E$4),FALSE)*VLOOKUP($A153,Volatility_Rolling!$A:$AB,COLUMN(E$4)+20,FALSE)</f>
        <v>0.17519182235244374</v>
      </c>
      <c r="F153" s="3">
        <f>VLOOKUP($A153,Trend_Sign!$A:$H,COLUMN(F$4),FALSE)*VLOOKUP($A153,Volatility_Rolling!$A:$AB,COLUMN(F$4)+20,FALSE)</f>
        <v>8.9717218185057734E-2</v>
      </c>
      <c r="G153" s="3">
        <f>VLOOKUP($A153,Trend_Sign!$A:$H,COLUMN(G$4),FALSE)*VLOOKUP($A153,Volatility_Rolling!$A:$AB,COLUMN(G$4)+20,FALSE)</f>
        <v>-5.5686024493045647E-2</v>
      </c>
      <c r="H153" s="3">
        <f>VLOOKUP($A153,Trend_Sign!$A:$H,COLUMN(H$4),FALSE)*VLOOKUP($A153,Volatility_Rolling!$A:$AB,COLUMN(H$4)+20,FALSE)</f>
        <v>0.16380890569985077</v>
      </c>
    </row>
    <row r="154" spans="1:8" x14ac:dyDescent="0.35">
      <c r="A154" s="2">
        <v>38503</v>
      </c>
      <c r="B154" s="3">
        <f>VLOOKUP($A154,Trend_Sign!$A:$H,COLUMN(B$4),FALSE)*VLOOKUP($A154,Volatility_Rolling!$A:$AB,COLUMN(B$4)+20,FALSE)</f>
        <v>4.1171965165060276E-2</v>
      </c>
      <c r="C154" s="3">
        <f>VLOOKUP($A154,Trend_Sign!$A:$H,COLUMN(C$4),FALSE)*VLOOKUP($A154,Volatility_Rolling!$A:$AB,COLUMN(C$4)+20,FALSE)</f>
        <v>8.7938115558025415E-2</v>
      </c>
      <c r="D154" s="3">
        <f>VLOOKUP($A154,Trend_Sign!$A:$H,COLUMN(D$4),FALSE)*VLOOKUP($A154,Volatility_Rolling!$A:$AB,COLUMN(D$4)+20,FALSE)</f>
        <v>0.3876163441768849</v>
      </c>
      <c r="E154" s="3">
        <f>VLOOKUP($A154,Trend_Sign!$A:$H,COLUMN(E$4),FALSE)*VLOOKUP($A154,Volatility_Rolling!$A:$AB,COLUMN(E$4)+20,FALSE)</f>
        <v>0.17515345574552887</v>
      </c>
      <c r="F154" s="3">
        <f>VLOOKUP($A154,Trend_Sign!$A:$H,COLUMN(F$4),FALSE)*VLOOKUP($A154,Volatility_Rolling!$A:$AB,COLUMN(F$4)+20,FALSE)</f>
        <v>8.9511351016227592E-2</v>
      </c>
      <c r="G154" s="3">
        <f>VLOOKUP($A154,Trend_Sign!$A:$H,COLUMN(G$4),FALSE)*VLOOKUP($A154,Volatility_Rolling!$A:$AB,COLUMN(G$4)+20,FALSE)</f>
        <v>5.5389204419003024E-2</v>
      </c>
      <c r="H154" s="3">
        <f>VLOOKUP($A154,Trend_Sign!$A:$H,COLUMN(H$4),FALSE)*VLOOKUP($A154,Volatility_Rolling!$A:$AB,COLUMN(H$4)+20,FALSE)</f>
        <v>0.16321956391926995</v>
      </c>
    </row>
    <row r="155" spans="1:8" x14ac:dyDescent="0.35">
      <c r="A155" s="2">
        <v>38533</v>
      </c>
      <c r="B155" s="3">
        <f>VLOOKUP($A155,Trend_Sign!$A:$H,COLUMN(B$4),FALSE)*VLOOKUP($A155,Volatility_Rolling!$A:$AB,COLUMN(B$4)+20,FALSE)</f>
        <v>4.0020326449258056E-2</v>
      </c>
      <c r="C155" s="3">
        <f>VLOOKUP($A155,Trend_Sign!$A:$H,COLUMN(C$4),FALSE)*VLOOKUP($A155,Volatility_Rolling!$A:$AB,COLUMN(C$4)+20,FALSE)</f>
        <v>8.7828693658355161E-2</v>
      </c>
      <c r="D155" s="3">
        <f>VLOOKUP($A155,Trend_Sign!$A:$H,COLUMN(D$4),FALSE)*VLOOKUP($A155,Volatility_Rolling!$A:$AB,COLUMN(D$4)+20,FALSE)</f>
        <v>0.38469781917493528</v>
      </c>
      <c r="E155" s="3">
        <f>VLOOKUP($A155,Trend_Sign!$A:$H,COLUMN(E$4),FALSE)*VLOOKUP($A155,Volatility_Rolling!$A:$AB,COLUMN(E$4)+20,FALSE)</f>
        <v>0.17434655931094739</v>
      </c>
      <c r="F155" s="3">
        <f>VLOOKUP($A155,Trend_Sign!$A:$H,COLUMN(F$4),FALSE)*VLOOKUP($A155,Volatility_Rolling!$A:$AB,COLUMN(F$4)+20,FALSE)</f>
        <v>9.3307107384472718E-2</v>
      </c>
      <c r="G155" s="3">
        <f>VLOOKUP($A155,Trend_Sign!$A:$H,COLUMN(G$4),FALSE)*VLOOKUP($A155,Volatility_Rolling!$A:$AB,COLUMN(G$4)+20,FALSE)</f>
        <v>-5.8161723511924612E-2</v>
      </c>
      <c r="H155" s="3">
        <f>VLOOKUP($A155,Trend_Sign!$A:$H,COLUMN(H$4),FALSE)*VLOOKUP($A155,Volatility_Rolling!$A:$AB,COLUMN(H$4)+20,FALSE)</f>
        <v>-0.16163777051010669</v>
      </c>
    </row>
    <row r="156" spans="1:8" x14ac:dyDescent="0.35">
      <c r="A156" s="2">
        <v>38564</v>
      </c>
      <c r="B156" s="3">
        <f>VLOOKUP($A156,Trend_Sign!$A:$H,COLUMN(B$4),FALSE)*VLOOKUP($A156,Volatility_Rolling!$A:$AB,COLUMN(B$4)+20,FALSE)</f>
        <v>3.9892168518320864E-2</v>
      </c>
      <c r="C156" s="3">
        <f>VLOOKUP($A156,Trend_Sign!$A:$H,COLUMN(C$4),FALSE)*VLOOKUP($A156,Volatility_Rolling!$A:$AB,COLUMN(C$4)+20,FALSE)</f>
        <v>8.8619140194769089E-2</v>
      </c>
      <c r="D156" s="3">
        <f>VLOOKUP($A156,Trend_Sign!$A:$H,COLUMN(D$4),FALSE)*VLOOKUP($A156,Volatility_Rolling!$A:$AB,COLUMN(D$4)+20,FALSE)</f>
        <v>0.37765511060155582</v>
      </c>
      <c r="E156" s="3">
        <f>VLOOKUP($A156,Trend_Sign!$A:$H,COLUMN(E$4),FALSE)*VLOOKUP($A156,Volatility_Rolling!$A:$AB,COLUMN(E$4)+20,FALSE)</f>
        <v>0.17446950578382664</v>
      </c>
      <c r="F156" s="3">
        <f>VLOOKUP($A156,Trend_Sign!$A:$H,COLUMN(F$4),FALSE)*VLOOKUP($A156,Volatility_Rolling!$A:$AB,COLUMN(F$4)+20,FALSE)</f>
        <v>9.9381733243616363E-2</v>
      </c>
      <c r="G156" s="3">
        <f>VLOOKUP($A156,Trend_Sign!$A:$H,COLUMN(G$4),FALSE)*VLOOKUP($A156,Volatility_Rolling!$A:$AB,COLUMN(G$4)+20,FALSE)</f>
        <v>5.936299734973928E-2</v>
      </c>
      <c r="H156" s="3">
        <f>VLOOKUP($A156,Trend_Sign!$A:$H,COLUMN(H$4),FALSE)*VLOOKUP($A156,Volatility_Rolling!$A:$AB,COLUMN(H$4)+20,FALSE)</f>
        <v>-0.1606193443081719</v>
      </c>
    </row>
    <row r="157" spans="1:8" x14ac:dyDescent="0.35">
      <c r="A157" s="2">
        <v>38595</v>
      </c>
      <c r="B157" s="3">
        <f>VLOOKUP($A157,Trend_Sign!$A:$H,COLUMN(B$4),FALSE)*VLOOKUP($A157,Volatility_Rolling!$A:$AB,COLUMN(B$4)+20,FALSE)</f>
        <v>3.8626782041372328E-2</v>
      </c>
      <c r="C157" s="3">
        <f>VLOOKUP($A157,Trend_Sign!$A:$H,COLUMN(C$4),FALSE)*VLOOKUP($A157,Volatility_Rolling!$A:$AB,COLUMN(C$4)+20,FALSE)</f>
        <v>8.82064883992527E-2</v>
      </c>
      <c r="D157" s="3">
        <f>VLOOKUP($A157,Trend_Sign!$A:$H,COLUMN(D$4),FALSE)*VLOOKUP($A157,Volatility_Rolling!$A:$AB,COLUMN(D$4)+20,FALSE)</f>
        <v>0.38235412747992586</v>
      </c>
      <c r="E157" s="3">
        <f>VLOOKUP($A157,Trend_Sign!$A:$H,COLUMN(E$4),FALSE)*VLOOKUP($A157,Volatility_Rolling!$A:$AB,COLUMN(E$4)+20,FALSE)</f>
        <v>0.17410695430611342</v>
      </c>
      <c r="F157" s="3">
        <f>VLOOKUP($A157,Trend_Sign!$A:$H,COLUMN(F$4),FALSE)*VLOOKUP($A157,Volatility_Rolling!$A:$AB,COLUMN(F$4)+20,FALSE)</f>
        <v>9.8192843964604828E-2</v>
      </c>
      <c r="G157" s="3">
        <f>VLOOKUP($A157,Trend_Sign!$A:$H,COLUMN(G$4),FALSE)*VLOOKUP($A157,Volatility_Rolling!$A:$AB,COLUMN(G$4)+20,FALSE)</f>
        <v>5.8974799057395874E-2</v>
      </c>
      <c r="H157" s="3">
        <f>VLOOKUP($A157,Trend_Sign!$A:$H,COLUMN(H$4),FALSE)*VLOOKUP($A157,Volatility_Rolling!$A:$AB,COLUMN(H$4)+20,FALSE)</f>
        <v>-0.15953800475133495</v>
      </c>
    </row>
    <row r="158" spans="1:8" x14ac:dyDescent="0.35">
      <c r="A158" s="2">
        <v>38625</v>
      </c>
      <c r="B158" s="3">
        <f>VLOOKUP($A158,Trend_Sign!$A:$H,COLUMN(B$4),FALSE)*VLOOKUP($A158,Volatility_Rolling!$A:$AB,COLUMN(B$4)+20,FALSE)</f>
        <v>3.7828343796500172E-2</v>
      </c>
      <c r="C158" s="3">
        <f>VLOOKUP($A158,Trend_Sign!$A:$H,COLUMN(C$4),FALSE)*VLOOKUP($A158,Volatility_Rolling!$A:$AB,COLUMN(C$4)+20,FALSE)</f>
        <v>8.4241566864287132E-2</v>
      </c>
      <c r="D158" s="3">
        <f>VLOOKUP($A158,Trend_Sign!$A:$H,COLUMN(D$4),FALSE)*VLOOKUP($A158,Volatility_Rolling!$A:$AB,COLUMN(D$4)+20,FALSE)</f>
        <v>0.36735811433798732</v>
      </c>
      <c r="E158" s="3">
        <f>VLOOKUP($A158,Trend_Sign!$A:$H,COLUMN(E$4),FALSE)*VLOOKUP($A158,Volatility_Rolling!$A:$AB,COLUMN(E$4)+20,FALSE)</f>
        <v>-0.17534616609140699</v>
      </c>
      <c r="F158" s="3">
        <f>VLOOKUP($A158,Trend_Sign!$A:$H,COLUMN(F$4),FALSE)*VLOOKUP($A158,Volatility_Rolling!$A:$AB,COLUMN(F$4)+20,FALSE)</f>
        <v>0.11465756159610833</v>
      </c>
      <c r="G158" s="3">
        <f>VLOOKUP($A158,Trend_Sign!$A:$H,COLUMN(G$4),FALSE)*VLOOKUP($A158,Volatility_Rolling!$A:$AB,COLUMN(G$4)+20,FALSE)</f>
        <v>6.2311964204734942E-2</v>
      </c>
      <c r="H158" s="3">
        <f>VLOOKUP($A158,Trend_Sign!$A:$H,COLUMN(H$4),FALSE)*VLOOKUP($A158,Volatility_Rolling!$A:$AB,COLUMN(H$4)+20,FALSE)</f>
        <v>-0.15825628310897522</v>
      </c>
    </row>
    <row r="159" spans="1:8" x14ac:dyDescent="0.35">
      <c r="A159" s="2">
        <v>38656</v>
      </c>
      <c r="B159" s="3">
        <f>VLOOKUP($A159,Trend_Sign!$A:$H,COLUMN(B$4),FALSE)*VLOOKUP($A159,Volatility_Rolling!$A:$AB,COLUMN(B$4)+20,FALSE)</f>
        <v>3.6838488892389283E-2</v>
      </c>
      <c r="C159" s="3">
        <f>VLOOKUP($A159,Trend_Sign!$A:$H,COLUMN(C$4),FALSE)*VLOOKUP($A159,Volatility_Rolling!$A:$AB,COLUMN(C$4)+20,FALSE)</f>
        <v>8.3061923475527155E-2</v>
      </c>
      <c r="D159" s="3">
        <f>VLOOKUP($A159,Trend_Sign!$A:$H,COLUMN(D$4),FALSE)*VLOOKUP($A159,Volatility_Rolling!$A:$AB,COLUMN(D$4)+20,FALSE)</f>
        <v>0.36520127195704361</v>
      </c>
      <c r="E159" s="3">
        <f>VLOOKUP($A159,Trend_Sign!$A:$H,COLUMN(E$4),FALSE)*VLOOKUP($A159,Volatility_Rolling!$A:$AB,COLUMN(E$4)+20,FALSE)</f>
        <v>-0.17178261872652084</v>
      </c>
      <c r="F159" s="3">
        <f>VLOOKUP($A159,Trend_Sign!$A:$H,COLUMN(F$4),FALSE)*VLOOKUP($A159,Volatility_Rolling!$A:$AB,COLUMN(F$4)+20,FALSE)</f>
        <v>0.12111958293591062</v>
      </c>
      <c r="G159" s="3">
        <f>VLOOKUP($A159,Trend_Sign!$A:$H,COLUMN(G$4),FALSE)*VLOOKUP($A159,Volatility_Rolling!$A:$AB,COLUMN(G$4)+20,FALSE)</f>
        <v>6.9764404164023436E-2</v>
      </c>
      <c r="H159" s="3">
        <f>VLOOKUP($A159,Trend_Sign!$A:$H,COLUMN(H$4),FALSE)*VLOOKUP($A159,Volatility_Rolling!$A:$AB,COLUMN(H$4)+20,FALSE)</f>
        <v>-0.15223170984858522</v>
      </c>
    </row>
    <row r="160" spans="1:8" x14ac:dyDescent="0.35">
      <c r="A160" s="2">
        <v>38686</v>
      </c>
      <c r="B160" s="3">
        <f>VLOOKUP($A160,Trend_Sign!$A:$H,COLUMN(B$4),FALSE)*VLOOKUP($A160,Volatility_Rolling!$A:$AB,COLUMN(B$4)+20,FALSE)</f>
        <v>3.575522518588177E-2</v>
      </c>
      <c r="C160" s="3">
        <f>VLOOKUP($A160,Trend_Sign!$A:$H,COLUMN(C$4),FALSE)*VLOOKUP($A160,Volatility_Rolling!$A:$AB,COLUMN(C$4)+20,FALSE)</f>
        <v>8.1659764249231437E-2</v>
      </c>
      <c r="D160" s="3">
        <f>VLOOKUP($A160,Trend_Sign!$A:$H,COLUMN(D$4),FALSE)*VLOOKUP($A160,Volatility_Rolling!$A:$AB,COLUMN(D$4)+20,FALSE)</f>
        <v>0.36090337035940279</v>
      </c>
      <c r="E160" s="3">
        <f>VLOOKUP($A160,Trend_Sign!$A:$H,COLUMN(E$4),FALSE)*VLOOKUP($A160,Volatility_Rolling!$A:$AB,COLUMN(E$4)+20,FALSE)</f>
        <v>-0.17430597804705769</v>
      </c>
      <c r="F160" s="3">
        <f>VLOOKUP($A160,Trend_Sign!$A:$H,COLUMN(F$4),FALSE)*VLOOKUP($A160,Volatility_Rolling!$A:$AB,COLUMN(F$4)+20,FALSE)</f>
        <v>0.12443928754568749</v>
      </c>
      <c r="G160" s="3">
        <f>VLOOKUP($A160,Trend_Sign!$A:$H,COLUMN(G$4),FALSE)*VLOOKUP($A160,Volatility_Rolling!$A:$AB,COLUMN(G$4)+20,FALSE)</f>
        <v>7.4254746815829248E-2</v>
      </c>
      <c r="H160" s="3">
        <f>VLOOKUP($A160,Trend_Sign!$A:$H,COLUMN(H$4),FALSE)*VLOOKUP($A160,Volatility_Rolling!$A:$AB,COLUMN(H$4)+20,FALSE)</f>
        <v>-0.14868162779690955</v>
      </c>
    </row>
    <row r="161" spans="1:8" x14ac:dyDescent="0.35">
      <c r="A161" s="2">
        <v>38717</v>
      </c>
      <c r="B161" s="3">
        <f>VLOOKUP($A161,Trend_Sign!$A:$H,COLUMN(B$4),FALSE)*VLOOKUP($A161,Volatility_Rolling!$A:$AB,COLUMN(B$4)+20,FALSE)</f>
        <v>3.4990806988768594E-2</v>
      </c>
      <c r="C161" s="3">
        <f>VLOOKUP($A161,Trend_Sign!$A:$H,COLUMN(C$4),FALSE)*VLOOKUP($A161,Volatility_Rolling!$A:$AB,COLUMN(C$4)+20,FALSE)</f>
        <v>8.2961034890616625E-2</v>
      </c>
      <c r="D161" s="3">
        <f>VLOOKUP($A161,Trend_Sign!$A:$H,COLUMN(D$4),FALSE)*VLOOKUP($A161,Volatility_Rolling!$A:$AB,COLUMN(D$4)+20,FALSE)</f>
        <v>0.34850473170516516</v>
      </c>
      <c r="E161" s="3">
        <f>VLOOKUP($A161,Trend_Sign!$A:$H,COLUMN(E$4),FALSE)*VLOOKUP($A161,Volatility_Rolling!$A:$AB,COLUMN(E$4)+20,FALSE)</f>
        <v>-0.17508648589531511</v>
      </c>
      <c r="F161" s="3">
        <f>VLOOKUP($A161,Trend_Sign!$A:$H,COLUMN(F$4),FALSE)*VLOOKUP($A161,Volatility_Rolling!$A:$AB,COLUMN(F$4)+20,FALSE)</f>
        <v>0.13110228031920798</v>
      </c>
      <c r="G161" s="3">
        <f>VLOOKUP($A161,Trend_Sign!$A:$H,COLUMN(G$4),FALSE)*VLOOKUP($A161,Volatility_Rolling!$A:$AB,COLUMN(G$4)+20,FALSE)</f>
        <v>-8.0218802169990819E-2</v>
      </c>
      <c r="H161" s="3">
        <f>VLOOKUP($A161,Trend_Sign!$A:$H,COLUMN(H$4),FALSE)*VLOOKUP($A161,Volatility_Rolling!$A:$AB,COLUMN(H$4)+20,FALSE)</f>
        <v>-0.14713585803093582</v>
      </c>
    </row>
    <row r="162" spans="1:8" x14ac:dyDescent="0.35">
      <c r="A162" s="2">
        <v>38748</v>
      </c>
      <c r="B162" s="3">
        <f>VLOOKUP($A162,Trend_Sign!$A:$H,COLUMN(B$4),FALSE)*VLOOKUP($A162,Volatility_Rolling!$A:$AB,COLUMN(B$4)+20,FALSE)</f>
        <v>3.5117936301330102E-2</v>
      </c>
      <c r="C162" s="3">
        <f>VLOOKUP($A162,Trend_Sign!$A:$H,COLUMN(C$4),FALSE)*VLOOKUP($A162,Volatility_Rolling!$A:$AB,COLUMN(C$4)+20,FALSE)</f>
        <v>7.9358992720561961E-2</v>
      </c>
      <c r="D162" s="3">
        <f>VLOOKUP($A162,Trend_Sign!$A:$H,COLUMN(D$4),FALSE)*VLOOKUP($A162,Volatility_Rolling!$A:$AB,COLUMN(D$4)+20,FALSE)</f>
        <v>-0.34828992786857976</v>
      </c>
      <c r="E162" s="3">
        <f>VLOOKUP($A162,Trend_Sign!$A:$H,COLUMN(E$4),FALSE)*VLOOKUP($A162,Volatility_Rolling!$A:$AB,COLUMN(E$4)+20,FALSE)</f>
        <v>-0.17515660557413273</v>
      </c>
      <c r="F162" s="3">
        <f>VLOOKUP($A162,Trend_Sign!$A:$H,COLUMN(F$4),FALSE)*VLOOKUP($A162,Volatility_Rolling!$A:$AB,COLUMN(F$4)+20,FALSE)</f>
        <v>0.13462535318104157</v>
      </c>
      <c r="G162" s="3">
        <f>VLOOKUP($A162,Trend_Sign!$A:$H,COLUMN(G$4),FALSE)*VLOOKUP($A162,Volatility_Rolling!$A:$AB,COLUMN(G$4)+20,FALSE)</f>
        <v>8.0073877875086005E-2</v>
      </c>
      <c r="H162" s="3">
        <f>VLOOKUP($A162,Trend_Sign!$A:$H,COLUMN(H$4),FALSE)*VLOOKUP($A162,Volatility_Rolling!$A:$AB,COLUMN(H$4)+20,FALSE)</f>
        <v>-0.14737730647926783</v>
      </c>
    </row>
    <row r="163" spans="1:8" x14ac:dyDescent="0.35">
      <c r="A163" s="2">
        <v>38776</v>
      </c>
      <c r="B163" s="3">
        <f>VLOOKUP($A163,Trend_Sign!$A:$H,COLUMN(B$4),FALSE)*VLOOKUP($A163,Volatility_Rolling!$A:$AB,COLUMN(B$4)+20,FALSE)</f>
        <v>3.5750994924756953E-2</v>
      </c>
      <c r="C163" s="3">
        <f>VLOOKUP($A163,Trend_Sign!$A:$H,COLUMN(C$4),FALSE)*VLOOKUP($A163,Volatility_Rolling!$A:$AB,COLUMN(C$4)+20,FALSE)</f>
        <v>8.0645459206732717E-2</v>
      </c>
      <c r="D163" s="3">
        <f>VLOOKUP($A163,Trend_Sign!$A:$H,COLUMN(D$4),FALSE)*VLOOKUP($A163,Volatility_Rolling!$A:$AB,COLUMN(D$4)+20,FALSE)</f>
        <v>-0.34468659205380836</v>
      </c>
      <c r="E163" s="3">
        <f>VLOOKUP($A163,Trend_Sign!$A:$H,COLUMN(E$4),FALSE)*VLOOKUP($A163,Volatility_Rolling!$A:$AB,COLUMN(E$4)+20,FALSE)</f>
        <v>-0.17751199772248177</v>
      </c>
      <c r="F163" s="3">
        <f>VLOOKUP($A163,Trend_Sign!$A:$H,COLUMN(F$4),FALSE)*VLOOKUP($A163,Volatility_Rolling!$A:$AB,COLUMN(F$4)+20,FALSE)</f>
        <v>0.13560641590840075</v>
      </c>
      <c r="G163" s="3">
        <f>VLOOKUP($A163,Trend_Sign!$A:$H,COLUMN(G$4),FALSE)*VLOOKUP($A163,Volatility_Rolling!$A:$AB,COLUMN(G$4)+20,FALSE)</f>
        <v>7.8739451392944554E-2</v>
      </c>
      <c r="H163" s="3">
        <f>VLOOKUP($A163,Trend_Sign!$A:$H,COLUMN(H$4),FALSE)*VLOOKUP($A163,Volatility_Rolling!$A:$AB,COLUMN(H$4)+20,FALSE)</f>
        <v>-0.14705908879087473</v>
      </c>
    </row>
    <row r="164" spans="1:8" x14ac:dyDescent="0.35">
      <c r="A164" s="2">
        <v>38807</v>
      </c>
      <c r="B164" s="3">
        <f>VLOOKUP($A164,Trend_Sign!$A:$H,COLUMN(B$4),FALSE)*VLOOKUP($A164,Volatility_Rolling!$A:$AB,COLUMN(B$4)+20,FALSE)</f>
        <v>-3.8432473967885614E-2</v>
      </c>
      <c r="C164" s="3">
        <f>VLOOKUP($A164,Trend_Sign!$A:$H,COLUMN(C$4),FALSE)*VLOOKUP($A164,Volatility_Rolling!$A:$AB,COLUMN(C$4)+20,FALSE)</f>
        <v>8.2548870888674131E-2</v>
      </c>
      <c r="D164" s="3">
        <f>VLOOKUP($A164,Trend_Sign!$A:$H,COLUMN(D$4),FALSE)*VLOOKUP($A164,Volatility_Rolling!$A:$AB,COLUMN(D$4)+20,FALSE)</f>
        <v>-0.34123713487719953</v>
      </c>
      <c r="E164" s="3">
        <f>VLOOKUP($A164,Trend_Sign!$A:$H,COLUMN(E$4),FALSE)*VLOOKUP($A164,Volatility_Rolling!$A:$AB,COLUMN(E$4)+20,FALSE)</f>
        <v>-0.17682004586031466</v>
      </c>
      <c r="F164" s="3">
        <f>VLOOKUP($A164,Trend_Sign!$A:$H,COLUMN(F$4),FALSE)*VLOOKUP($A164,Volatility_Rolling!$A:$AB,COLUMN(F$4)+20,FALSE)</f>
        <v>0.13604783594172948</v>
      </c>
      <c r="G164" s="3">
        <f>VLOOKUP($A164,Trend_Sign!$A:$H,COLUMN(G$4),FALSE)*VLOOKUP($A164,Volatility_Rolling!$A:$AB,COLUMN(G$4)+20,FALSE)</f>
        <v>7.9014337089200345E-2</v>
      </c>
      <c r="H164" s="3">
        <f>VLOOKUP($A164,Trend_Sign!$A:$H,COLUMN(H$4),FALSE)*VLOOKUP($A164,Volatility_Rolling!$A:$AB,COLUMN(H$4)+20,FALSE)</f>
        <v>-0.14589930137499621</v>
      </c>
    </row>
    <row r="165" spans="1:8" x14ac:dyDescent="0.35">
      <c r="A165" s="2">
        <v>38837</v>
      </c>
      <c r="B165" s="3">
        <f>VLOOKUP($A165,Trend_Sign!$A:$H,COLUMN(B$4),FALSE)*VLOOKUP($A165,Volatility_Rolling!$A:$AB,COLUMN(B$4)+20,FALSE)</f>
        <v>3.9161957995361145E-2</v>
      </c>
      <c r="C165" s="3">
        <f>VLOOKUP($A165,Trend_Sign!$A:$H,COLUMN(C$4),FALSE)*VLOOKUP($A165,Volatility_Rolling!$A:$AB,COLUMN(C$4)+20,FALSE)</f>
        <v>7.5778463992541761E-2</v>
      </c>
      <c r="D165" s="3">
        <f>VLOOKUP($A165,Trend_Sign!$A:$H,COLUMN(D$4),FALSE)*VLOOKUP($A165,Volatility_Rolling!$A:$AB,COLUMN(D$4)+20,FALSE)</f>
        <v>-0.33628873681877669</v>
      </c>
      <c r="E165" s="3">
        <f>VLOOKUP($A165,Trend_Sign!$A:$H,COLUMN(E$4),FALSE)*VLOOKUP($A165,Volatility_Rolling!$A:$AB,COLUMN(E$4)+20,FALSE)</f>
        <v>-0.17437657643546861</v>
      </c>
      <c r="F165" s="3">
        <f>VLOOKUP($A165,Trend_Sign!$A:$H,COLUMN(F$4),FALSE)*VLOOKUP($A165,Volatility_Rolling!$A:$AB,COLUMN(F$4)+20,FALSE)</f>
        <v>0.15213029622032961</v>
      </c>
      <c r="G165" s="3">
        <f>VLOOKUP($A165,Trend_Sign!$A:$H,COLUMN(G$4),FALSE)*VLOOKUP($A165,Volatility_Rolling!$A:$AB,COLUMN(G$4)+20,FALSE)</f>
        <v>8.1124510884077877E-2</v>
      </c>
      <c r="H165" s="3">
        <f>VLOOKUP($A165,Trend_Sign!$A:$H,COLUMN(H$4),FALSE)*VLOOKUP($A165,Volatility_Rolling!$A:$AB,COLUMN(H$4)+20,FALSE)</f>
        <v>-0.14113945765344441</v>
      </c>
    </row>
    <row r="166" spans="1:8" x14ac:dyDescent="0.35">
      <c r="A166" s="2">
        <v>38868</v>
      </c>
      <c r="B166" s="3">
        <f>VLOOKUP($A166,Trend_Sign!$A:$H,COLUMN(B$4),FALSE)*VLOOKUP($A166,Volatility_Rolling!$A:$AB,COLUMN(B$4)+20,FALSE)</f>
        <v>3.8717387616534961E-2</v>
      </c>
      <c r="C166" s="3">
        <f>VLOOKUP($A166,Trend_Sign!$A:$H,COLUMN(C$4),FALSE)*VLOOKUP($A166,Volatility_Rolling!$A:$AB,COLUMN(C$4)+20,FALSE)</f>
        <v>7.6443396496543539E-2</v>
      </c>
      <c r="D166" s="3">
        <f>VLOOKUP($A166,Trend_Sign!$A:$H,COLUMN(D$4),FALSE)*VLOOKUP($A166,Volatility_Rolling!$A:$AB,COLUMN(D$4)+20,FALSE)</f>
        <v>-0.33397702396683104</v>
      </c>
      <c r="E166" s="3">
        <f>VLOOKUP($A166,Trend_Sign!$A:$H,COLUMN(E$4),FALSE)*VLOOKUP($A166,Volatility_Rolling!$A:$AB,COLUMN(E$4)+20,FALSE)</f>
        <v>-0.18064949974092229</v>
      </c>
      <c r="F166" s="3">
        <f>VLOOKUP($A166,Trend_Sign!$A:$H,COLUMN(F$4),FALSE)*VLOOKUP($A166,Volatility_Rolling!$A:$AB,COLUMN(F$4)+20,FALSE)</f>
        <v>0.15138131241045127</v>
      </c>
      <c r="G166" s="3">
        <f>VLOOKUP($A166,Trend_Sign!$A:$H,COLUMN(G$4),FALSE)*VLOOKUP($A166,Volatility_Rolling!$A:$AB,COLUMN(G$4)+20,FALSE)</f>
        <v>-7.9440260776603433E-2</v>
      </c>
      <c r="H166" s="3">
        <f>VLOOKUP($A166,Trend_Sign!$A:$H,COLUMN(H$4),FALSE)*VLOOKUP($A166,Volatility_Rolling!$A:$AB,COLUMN(H$4)+20,FALSE)</f>
        <v>-0.13939111899211357</v>
      </c>
    </row>
    <row r="167" spans="1:8" x14ac:dyDescent="0.35">
      <c r="A167" s="2">
        <v>38898</v>
      </c>
      <c r="B167" s="3">
        <f>VLOOKUP($A167,Trend_Sign!$A:$H,COLUMN(B$4),FALSE)*VLOOKUP($A167,Volatility_Rolling!$A:$AB,COLUMN(B$4)+20,FALSE)</f>
        <v>3.8101570090503044E-2</v>
      </c>
      <c r="C167" s="3">
        <f>VLOOKUP($A167,Trend_Sign!$A:$H,COLUMN(C$4),FALSE)*VLOOKUP($A167,Volatility_Rolling!$A:$AB,COLUMN(C$4)+20,FALSE)</f>
        <v>7.5210673431897482E-2</v>
      </c>
      <c r="D167" s="3">
        <f>VLOOKUP($A167,Trend_Sign!$A:$H,COLUMN(D$4),FALSE)*VLOOKUP($A167,Volatility_Rolling!$A:$AB,COLUMN(D$4)+20,FALSE)</f>
        <v>-0.34736175519377355</v>
      </c>
      <c r="E167" s="3">
        <f>VLOOKUP($A167,Trend_Sign!$A:$H,COLUMN(E$4),FALSE)*VLOOKUP($A167,Volatility_Rolling!$A:$AB,COLUMN(E$4)+20,FALSE)</f>
        <v>-0.177851193705028</v>
      </c>
      <c r="F167" s="3">
        <f>VLOOKUP($A167,Trend_Sign!$A:$H,COLUMN(F$4),FALSE)*VLOOKUP($A167,Volatility_Rolling!$A:$AB,COLUMN(F$4)+20,FALSE)</f>
        <v>0.14836676490001321</v>
      </c>
      <c r="G167" s="3">
        <f>VLOOKUP($A167,Trend_Sign!$A:$H,COLUMN(G$4),FALSE)*VLOOKUP($A167,Volatility_Rolling!$A:$AB,COLUMN(G$4)+20,FALSE)</f>
        <v>7.792701930287764E-2</v>
      </c>
      <c r="H167" s="3">
        <f>VLOOKUP($A167,Trend_Sign!$A:$H,COLUMN(H$4),FALSE)*VLOOKUP($A167,Volatility_Rolling!$A:$AB,COLUMN(H$4)+20,FALSE)</f>
        <v>-0.13518102337590709</v>
      </c>
    </row>
    <row r="168" spans="1:8" x14ac:dyDescent="0.35">
      <c r="A168" s="2">
        <v>38929</v>
      </c>
      <c r="B168" s="3">
        <f>VLOOKUP($A168,Trend_Sign!$A:$H,COLUMN(B$4),FALSE)*VLOOKUP($A168,Volatility_Rolling!$A:$AB,COLUMN(B$4)+20,FALSE)</f>
        <v>3.6757298092262344E-2</v>
      </c>
      <c r="C168" s="3">
        <f>VLOOKUP($A168,Trend_Sign!$A:$H,COLUMN(C$4),FALSE)*VLOOKUP($A168,Volatility_Rolling!$A:$AB,COLUMN(C$4)+20,FALSE)</f>
        <v>7.2963185649711715E-2</v>
      </c>
      <c r="D168" s="3">
        <f>VLOOKUP($A168,Trend_Sign!$A:$H,COLUMN(D$4),FALSE)*VLOOKUP($A168,Volatility_Rolling!$A:$AB,COLUMN(D$4)+20,FALSE)</f>
        <v>-0.33714393722381497</v>
      </c>
      <c r="E168" s="3">
        <f>VLOOKUP($A168,Trend_Sign!$A:$H,COLUMN(E$4),FALSE)*VLOOKUP($A168,Volatility_Rolling!$A:$AB,COLUMN(E$4)+20,FALSE)</f>
        <v>-0.20148976638534552</v>
      </c>
      <c r="F168" s="3">
        <f>VLOOKUP($A168,Trend_Sign!$A:$H,COLUMN(F$4),FALSE)*VLOOKUP($A168,Volatility_Rolling!$A:$AB,COLUMN(F$4)+20,FALSE)</f>
        <v>0.14435076636868227</v>
      </c>
      <c r="G168" s="3">
        <f>VLOOKUP($A168,Trend_Sign!$A:$H,COLUMN(G$4),FALSE)*VLOOKUP($A168,Volatility_Rolling!$A:$AB,COLUMN(G$4)+20,FALSE)</f>
        <v>-7.6034351355017279E-2</v>
      </c>
      <c r="H168" s="3">
        <f>VLOOKUP($A168,Trend_Sign!$A:$H,COLUMN(H$4),FALSE)*VLOOKUP($A168,Volatility_Rolling!$A:$AB,COLUMN(H$4)+20,FALSE)</f>
        <v>-0.1312606949251659</v>
      </c>
    </row>
    <row r="169" spans="1:8" x14ac:dyDescent="0.35">
      <c r="A169" s="2">
        <v>38960</v>
      </c>
      <c r="B169" s="3">
        <f>VLOOKUP($A169,Trend_Sign!$A:$H,COLUMN(B$4),FALSE)*VLOOKUP($A169,Volatility_Rolling!$A:$AB,COLUMN(B$4)+20,FALSE)</f>
        <v>-3.5370168116460356E-2</v>
      </c>
      <c r="C169" s="3">
        <f>VLOOKUP($A169,Trend_Sign!$A:$H,COLUMN(C$4),FALSE)*VLOOKUP($A169,Volatility_Rolling!$A:$AB,COLUMN(C$4)+20,FALSE)</f>
        <v>7.103417667463903E-2</v>
      </c>
      <c r="D169" s="3">
        <f>VLOOKUP($A169,Trend_Sign!$A:$H,COLUMN(D$4),FALSE)*VLOOKUP($A169,Volatility_Rolling!$A:$AB,COLUMN(D$4)+20,FALSE)</f>
        <v>-0.35822887624938138</v>
      </c>
      <c r="E169" s="3">
        <f>VLOOKUP($A169,Trend_Sign!$A:$H,COLUMN(E$4),FALSE)*VLOOKUP($A169,Volatility_Rolling!$A:$AB,COLUMN(E$4)+20,FALSE)</f>
        <v>-0.19398233580318835</v>
      </c>
      <c r="F169" s="3">
        <f>VLOOKUP($A169,Trend_Sign!$A:$H,COLUMN(F$4),FALSE)*VLOOKUP($A169,Volatility_Rolling!$A:$AB,COLUMN(F$4)+20,FALSE)</f>
        <v>0.13956120151742565</v>
      </c>
      <c r="G169" s="3">
        <f>VLOOKUP($A169,Trend_Sign!$A:$H,COLUMN(G$4),FALSE)*VLOOKUP($A169,Volatility_Rolling!$A:$AB,COLUMN(G$4)+20,FALSE)</f>
        <v>-7.3840571299560051E-2</v>
      </c>
      <c r="H169" s="3">
        <f>VLOOKUP($A169,Trend_Sign!$A:$H,COLUMN(H$4),FALSE)*VLOOKUP($A169,Volatility_Rolling!$A:$AB,COLUMN(H$4)+20,FALSE)</f>
        <v>-0.12798267033934518</v>
      </c>
    </row>
    <row r="170" spans="1:8" x14ac:dyDescent="0.35">
      <c r="A170" s="2">
        <v>38990</v>
      </c>
      <c r="B170" s="3">
        <f>VLOOKUP($A170,Trend_Sign!$A:$H,COLUMN(B$4),FALSE)*VLOOKUP($A170,Volatility_Rolling!$A:$AB,COLUMN(B$4)+20,FALSE)</f>
        <v>-3.3092178584719564E-2</v>
      </c>
      <c r="C170" s="3">
        <f>VLOOKUP($A170,Trend_Sign!$A:$H,COLUMN(C$4),FALSE)*VLOOKUP($A170,Volatility_Rolling!$A:$AB,COLUMN(C$4)+20,FALSE)</f>
        <v>6.7435643568499987E-2</v>
      </c>
      <c r="D170" s="3">
        <f>VLOOKUP($A170,Trend_Sign!$A:$H,COLUMN(D$4),FALSE)*VLOOKUP($A170,Volatility_Rolling!$A:$AB,COLUMN(D$4)+20,FALSE)</f>
        <v>0.34968091904647086</v>
      </c>
      <c r="E170" s="3">
        <f>VLOOKUP($A170,Trend_Sign!$A:$H,COLUMN(E$4),FALSE)*VLOOKUP($A170,Volatility_Rolling!$A:$AB,COLUMN(E$4)+20,FALSE)</f>
        <v>-0.21113687874235945</v>
      </c>
      <c r="F170" s="3">
        <f>VLOOKUP($A170,Trend_Sign!$A:$H,COLUMN(F$4),FALSE)*VLOOKUP($A170,Volatility_Rolling!$A:$AB,COLUMN(F$4)+20,FALSE)</f>
        <v>0.1361782877790548</v>
      </c>
      <c r="G170" s="3">
        <f>VLOOKUP($A170,Trend_Sign!$A:$H,COLUMN(G$4),FALSE)*VLOOKUP($A170,Volatility_Rolling!$A:$AB,COLUMN(G$4)+20,FALSE)</f>
        <v>-7.1507046190851728E-2</v>
      </c>
      <c r="H170" s="3">
        <f>VLOOKUP($A170,Trend_Sign!$A:$H,COLUMN(H$4),FALSE)*VLOOKUP($A170,Volatility_Rolling!$A:$AB,COLUMN(H$4)+20,FALSE)</f>
        <v>-0.13096904608804358</v>
      </c>
    </row>
    <row r="171" spans="1:8" x14ac:dyDescent="0.35">
      <c r="A171" s="2">
        <v>39021</v>
      </c>
      <c r="B171" s="3">
        <f>VLOOKUP($A171,Trend_Sign!$A:$H,COLUMN(B$4),FALSE)*VLOOKUP($A171,Volatility_Rolling!$A:$AB,COLUMN(B$4)+20,FALSE)</f>
        <v>-3.2102262449400412E-2</v>
      </c>
      <c r="C171" s="3">
        <f>VLOOKUP($A171,Trend_Sign!$A:$H,COLUMN(C$4),FALSE)*VLOOKUP($A171,Volatility_Rolling!$A:$AB,COLUMN(C$4)+20,FALSE)</f>
        <v>6.6333428015477924E-2</v>
      </c>
      <c r="D171" s="3">
        <f>VLOOKUP($A171,Trend_Sign!$A:$H,COLUMN(D$4),FALSE)*VLOOKUP($A171,Volatility_Rolling!$A:$AB,COLUMN(D$4)+20,FALSE)</f>
        <v>0.34280298947895704</v>
      </c>
      <c r="E171" s="3">
        <f>VLOOKUP($A171,Trend_Sign!$A:$H,COLUMN(E$4),FALSE)*VLOOKUP($A171,Volatility_Rolling!$A:$AB,COLUMN(E$4)+20,FALSE)</f>
        <v>0.2140303015370312</v>
      </c>
      <c r="F171" s="3">
        <f>VLOOKUP($A171,Trend_Sign!$A:$H,COLUMN(F$4),FALSE)*VLOOKUP($A171,Volatility_Rolling!$A:$AB,COLUMN(F$4)+20,FALSE)</f>
        <v>0.1417925545269591</v>
      </c>
      <c r="G171" s="3">
        <f>VLOOKUP($A171,Trend_Sign!$A:$H,COLUMN(G$4),FALSE)*VLOOKUP($A171,Volatility_Rolling!$A:$AB,COLUMN(G$4)+20,FALSE)</f>
        <v>7.3228832700616323E-2</v>
      </c>
      <c r="H171" s="3">
        <f>VLOOKUP($A171,Trend_Sign!$A:$H,COLUMN(H$4),FALSE)*VLOOKUP($A171,Volatility_Rolling!$A:$AB,COLUMN(H$4)+20,FALSE)</f>
        <v>-0.12970963129155791</v>
      </c>
    </row>
    <row r="172" spans="1:8" x14ac:dyDescent="0.35">
      <c r="A172" s="2">
        <v>39051</v>
      </c>
      <c r="B172" s="3">
        <f>VLOOKUP($A172,Trend_Sign!$A:$H,COLUMN(B$4),FALSE)*VLOOKUP($A172,Volatility_Rolling!$A:$AB,COLUMN(B$4)+20,FALSE)</f>
        <v>-3.1873652455649562E-2</v>
      </c>
      <c r="C172" s="3">
        <f>VLOOKUP($A172,Trend_Sign!$A:$H,COLUMN(C$4),FALSE)*VLOOKUP($A172,Volatility_Rolling!$A:$AB,COLUMN(C$4)+20,FALSE)</f>
        <v>6.502845462820929E-2</v>
      </c>
      <c r="D172" s="3">
        <f>VLOOKUP($A172,Trend_Sign!$A:$H,COLUMN(D$4),FALSE)*VLOOKUP($A172,Volatility_Rolling!$A:$AB,COLUMN(D$4)+20,FALSE)</f>
        <v>0.34759053430137615</v>
      </c>
      <c r="E172" s="3">
        <f>VLOOKUP($A172,Trend_Sign!$A:$H,COLUMN(E$4),FALSE)*VLOOKUP($A172,Volatility_Rolling!$A:$AB,COLUMN(E$4)+20,FALSE)</f>
        <v>0.21274530719677698</v>
      </c>
      <c r="F172" s="3">
        <f>VLOOKUP($A172,Trend_Sign!$A:$H,COLUMN(F$4),FALSE)*VLOOKUP($A172,Volatility_Rolling!$A:$AB,COLUMN(F$4)+20,FALSE)</f>
        <v>0.14114680077971414</v>
      </c>
      <c r="G172" s="3">
        <f>VLOOKUP($A172,Trend_Sign!$A:$H,COLUMN(G$4),FALSE)*VLOOKUP($A172,Volatility_Rolling!$A:$AB,COLUMN(G$4)+20,FALSE)</f>
        <v>7.2633146472153132E-2</v>
      </c>
      <c r="H172" s="3">
        <f>VLOOKUP($A172,Trend_Sign!$A:$H,COLUMN(H$4),FALSE)*VLOOKUP($A172,Volatility_Rolling!$A:$AB,COLUMN(H$4)+20,FALSE)</f>
        <v>-0.12898210416612077</v>
      </c>
    </row>
    <row r="173" spans="1:8" x14ac:dyDescent="0.35">
      <c r="A173" s="2">
        <v>39082</v>
      </c>
      <c r="B173" s="3">
        <f>VLOOKUP($A173,Trend_Sign!$A:$H,COLUMN(B$4),FALSE)*VLOOKUP($A173,Volatility_Rolling!$A:$AB,COLUMN(B$4)+20,FALSE)</f>
        <v>-3.1223063506302769E-2</v>
      </c>
      <c r="C173" s="3">
        <f>VLOOKUP($A173,Trend_Sign!$A:$H,COLUMN(C$4),FALSE)*VLOOKUP($A173,Volatility_Rolling!$A:$AB,COLUMN(C$4)+20,FALSE)</f>
        <v>6.4690847678648258E-2</v>
      </c>
      <c r="D173" s="3">
        <f>VLOOKUP($A173,Trend_Sign!$A:$H,COLUMN(D$4),FALSE)*VLOOKUP($A173,Volatility_Rolling!$A:$AB,COLUMN(D$4)+20,FALSE)</f>
        <v>0.34481290266519316</v>
      </c>
      <c r="E173" s="3">
        <f>VLOOKUP($A173,Trend_Sign!$A:$H,COLUMN(E$4),FALSE)*VLOOKUP($A173,Volatility_Rolling!$A:$AB,COLUMN(E$4)+20,FALSE)</f>
        <v>-0.20928785360229246</v>
      </c>
      <c r="F173" s="3">
        <f>VLOOKUP($A173,Trend_Sign!$A:$H,COLUMN(F$4),FALSE)*VLOOKUP($A173,Volatility_Rolling!$A:$AB,COLUMN(F$4)+20,FALSE)</f>
        <v>0.15024881998762465</v>
      </c>
      <c r="G173" s="3">
        <f>VLOOKUP($A173,Trend_Sign!$A:$H,COLUMN(G$4),FALSE)*VLOOKUP($A173,Volatility_Rolling!$A:$AB,COLUMN(G$4)+20,FALSE)</f>
        <v>7.2166385132415398E-2</v>
      </c>
      <c r="H173" s="3">
        <f>VLOOKUP($A173,Trend_Sign!$A:$H,COLUMN(H$4),FALSE)*VLOOKUP($A173,Volatility_Rolling!$A:$AB,COLUMN(H$4)+20,FALSE)</f>
        <v>-0.12757012742752347</v>
      </c>
    </row>
    <row r="174" spans="1:8" x14ac:dyDescent="0.35">
      <c r="A174" s="2">
        <v>39113</v>
      </c>
      <c r="B174" s="3">
        <f>VLOOKUP($A174,Trend_Sign!$A:$H,COLUMN(B$4),FALSE)*VLOOKUP($A174,Volatility_Rolling!$A:$AB,COLUMN(B$4)+20,FALSE)</f>
        <v>-3.1067125491501313E-2</v>
      </c>
      <c r="C174" s="3">
        <f>VLOOKUP($A174,Trend_Sign!$A:$H,COLUMN(C$4),FALSE)*VLOOKUP($A174,Volatility_Rolling!$A:$AB,COLUMN(C$4)+20,FALSE)</f>
        <v>6.5106729924741757E-2</v>
      </c>
      <c r="D174" s="3">
        <f>VLOOKUP($A174,Trend_Sign!$A:$H,COLUMN(D$4),FALSE)*VLOOKUP($A174,Volatility_Rolling!$A:$AB,COLUMN(D$4)+20,FALSE)</f>
        <v>0.34615306083662667</v>
      </c>
      <c r="E174" s="3">
        <f>VLOOKUP($A174,Trend_Sign!$A:$H,COLUMN(E$4),FALSE)*VLOOKUP($A174,Volatility_Rolling!$A:$AB,COLUMN(E$4)+20,FALSE)</f>
        <v>-0.20875058162222115</v>
      </c>
      <c r="F174" s="3">
        <f>VLOOKUP($A174,Trend_Sign!$A:$H,COLUMN(F$4),FALSE)*VLOOKUP($A174,Volatility_Rolling!$A:$AB,COLUMN(F$4)+20,FALSE)</f>
        <v>0.14997913202506361</v>
      </c>
      <c r="G174" s="3">
        <f>VLOOKUP($A174,Trend_Sign!$A:$H,COLUMN(G$4),FALSE)*VLOOKUP($A174,Volatility_Rolling!$A:$AB,COLUMN(G$4)+20,FALSE)</f>
        <v>7.1726239315247145E-2</v>
      </c>
      <c r="H174" s="3">
        <f>VLOOKUP($A174,Trend_Sign!$A:$H,COLUMN(H$4),FALSE)*VLOOKUP($A174,Volatility_Rolling!$A:$AB,COLUMN(H$4)+20,FALSE)</f>
        <v>-0.12721713078459829</v>
      </c>
    </row>
    <row r="175" spans="1:8" x14ac:dyDescent="0.35">
      <c r="A175" s="2">
        <v>39141</v>
      </c>
      <c r="B175" s="3">
        <f>VLOOKUP($A175,Trend_Sign!$A:$H,COLUMN(B$4),FALSE)*VLOOKUP($A175,Volatility_Rolling!$A:$AB,COLUMN(B$4)+20,FALSE)</f>
        <v>-3.1213089861819074E-2</v>
      </c>
      <c r="C175" s="3">
        <f>VLOOKUP($A175,Trend_Sign!$A:$H,COLUMN(C$4),FALSE)*VLOOKUP($A175,Volatility_Rolling!$A:$AB,COLUMN(C$4)+20,FALSE)</f>
        <v>6.5456191128386021E-2</v>
      </c>
      <c r="D175" s="3">
        <f>VLOOKUP($A175,Trend_Sign!$A:$H,COLUMN(D$4),FALSE)*VLOOKUP($A175,Volatility_Rolling!$A:$AB,COLUMN(D$4)+20,FALSE)</f>
        <v>0.348398012670736</v>
      </c>
      <c r="E175" s="3">
        <f>VLOOKUP($A175,Trend_Sign!$A:$H,COLUMN(E$4),FALSE)*VLOOKUP($A175,Volatility_Rolling!$A:$AB,COLUMN(E$4)+20,FALSE)</f>
        <v>0.20905324635903971</v>
      </c>
      <c r="F175" s="3">
        <f>VLOOKUP($A175,Trend_Sign!$A:$H,COLUMN(F$4),FALSE)*VLOOKUP($A175,Volatility_Rolling!$A:$AB,COLUMN(F$4)+20,FALSE)</f>
        <v>0.1461584159359976</v>
      </c>
      <c r="G175" s="3">
        <f>VLOOKUP($A175,Trend_Sign!$A:$H,COLUMN(G$4),FALSE)*VLOOKUP($A175,Volatility_Rolling!$A:$AB,COLUMN(G$4)+20,FALSE)</f>
        <v>7.1681574860577635E-2</v>
      </c>
      <c r="H175" s="3">
        <f>VLOOKUP($A175,Trend_Sign!$A:$H,COLUMN(H$4),FALSE)*VLOOKUP($A175,Volatility_Rolling!$A:$AB,COLUMN(H$4)+20,FALSE)</f>
        <v>-0.12803946918344405</v>
      </c>
    </row>
    <row r="176" spans="1:8" x14ac:dyDescent="0.35">
      <c r="A176" s="2">
        <v>39172</v>
      </c>
      <c r="B176" s="3">
        <f>VLOOKUP($A176,Trend_Sign!$A:$H,COLUMN(B$4),FALSE)*VLOOKUP($A176,Volatility_Rolling!$A:$AB,COLUMN(B$4)+20,FALSE)</f>
        <v>-3.0000528594553356E-2</v>
      </c>
      <c r="C176" s="3">
        <f>VLOOKUP($A176,Trend_Sign!$A:$H,COLUMN(C$4),FALSE)*VLOOKUP($A176,Volatility_Rolling!$A:$AB,COLUMN(C$4)+20,FALSE)</f>
        <v>6.5003995227519859E-2</v>
      </c>
      <c r="D176" s="3">
        <f>VLOOKUP($A176,Trend_Sign!$A:$H,COLUMN(D$4),FALSE)*VLOOKUP($A176,Volatility_Rolling!$A:$AB,COLUMN(D$4)+20,FALSE)</f>
        <v>0.35199221558782318</v>
      </c>
      <c r="E176" s="3">
        <f>VLOOKUP($A176,Trend_Sign!$A:$H,COLUMN(E$4),FALSE)*VLOOKUP($A176,Volatility_Rolling!$A:$AB,COLUMN(E$4)+20,FALSE)</f>
        <v>0.20471244497633664</v>
      </c>
      <c r="F176" s="3">
        <f>VLOOKUP($A176,Trend_Sign!$A:$H,COLUMN(F$4),FALSE)*VLOOKUP($A176,Volatility_Rolling!$A:$AB,COLUMN(F$4)+20,FALSE)</f>
        <v>0.14355564755074643</v>
      </c>
      <c r="G176" s="3">
        <f>VLOOKUP($A176,Trend_Sign!$A:$H,COLUMN(G$4),FALSE)*VLOOKUP($A176,Volatility_Rolling!$A:$AB,COLUMN(G$4)+20,FALSE)</f>
        <v>-6.974088667462168E-2</v>
      </c>
      <c r="H176" s="3">
        <f>VLOOKUP($A176,Trend_Sign!$A:$H,COLUMN(H$4),FALSE)*VLOOKUP($A176,Volatility_Rolling!$A:$AB,COLUMN(H$4)+20,FALSE)</f>
        <v>-0.13499428138839883</v>
      </c>
    </row>
    <row r="177" spans="1:8" x14ac:dyDescent="0.35">
      <c r="A177" s="2">
        <v>39202</v>
      </c>
      <c r="B177" s="3">
        <f>VLOOKUP($A177,Trend_Sign!$A:$H,COLUMN(B$4),FALSE)*VLOOKUP($A177,Volatility_Rolling!$A:$AB,COLUMN(B$4)+20,FALSE)</f>
        <v>-2.9001444469382451E-2</v>
      </c>
      <c r="C177" s="3">
        <f>VLOOKUP($A177,Trend_Sign!$A:$H,COLUMN(C$4),FALSE)*VLOOKUP($A177,Volatility_Rolling!$A:$AB,COLUMN(C$4)+20,FALSE)</f>
        <v>-6.7707448366424991E-2</v>
      </c>
      <c r="D177" s="3">
        <f>VLOOKUP($A177,Trend_Sign!$A:$H,COLUMN(D$4),FALSE)*VLOOKUP($A177,Volatility_Rolling!$A:$AB,COLUMN(D$4)+20,FALSE)</f>
        <v>0.33559317755441931</v>
      </c>
      <c r="E177" s="3">
        <f>VLOOKUP($A177,Trend_Sign!$A:$H,COLUMN(E$4),FALSE)*VLOOKUP($A177,Volatility_Rolling!$A:$AB,COLUMN(E$4)+20,FALSE)</f>
        <v>0.22730714123784607</v>
      </c>
      <c r="F177" s="3">
        <f>VLOOKUP($A177,Trend_Sign!$A:$H,COLUMN(F$4),FALSE)*VLOOKUP($A177,Volatility_Rolling!$A:$AB,COLUMN(F$4)+20,FALSE)</f>
        <v>0.13359802809754284</v>
      </c>
      <c r="G177" s="3">
        <f>VLOOKUP($A177,Trend_Sign!$A:$H,COLUMN(G$4),FALSE)*VLOOKUP($A177,Volatility_Rolling!$A:$AB,COLUMN(G$4)+20,FALSE)</f>
        <v>6.5852796070973219E-2</v>
      </c>
      <c r="H177" s="3">
        <f>VLOOKUP($A177,Trend_Sign!$A:$H,COLUMN(H$4),FALSE)*VLOOKUP($A177,Volatility_Rolling!$A:$AB,COLUMN(H$4)+20,FALSE)</f>
        <v>-0.14093996420341112</v>
      </c>
    </row>
    <row r="178" spans="1:8" x14ac:dyDescent="0.35">
      <c r="A178" s="2">
        <v>39233</v>
      </c>
      <c r="B178" s="3">
        <f>VLOOKUP($A178,Trend_Sign!$A:$H,COLUMN(B$4),FALSE)*VLOOKUP($A178,Volatility_Rolling!$A:$AB,COLUMN(B$4)+20,FALSE)</f>
        <v>-2.9513845379245566E-2</v>
      </c>
      <c r="C178" s="3">
        <f>VLOOKUP($A178,Trend_Sign!$A:$H,COLUMN(C$4),FALSE)*VLOOKUP($A178,Volatility_Rolling!$A:$AB,COLUMN(C$4)+20,FALSE)</f>
        <v>-6.7660296593404987E-2</v>
      </c>
      <c r="D178" s="3">
        <f>VLOOKUP($A178,Trend_Sign!$A:$H,COLUMN(D$4),FALSE)*VLOOKUP($A178,Volatility_Rolling!$A:$AB,COLUMN(D$4)+20,FALSE)</f>
        <v>0.33504647475557459</v>
      </c>
      <c r="E178" s="3">
        <f>VLOOKUP($A178,Trend_Sign!$A:$H,COLUMN(E$4),FALSE)*VLOOKUP($A178,Volatility_Rolling!$A:$AB,COLUMN(E$4)+20,FALSE)</f>
        <v>0.22468034158586966</v>
      </c>
      <c r="F178" s="3">
        <f>VLOOKUP($A178,Trend_Sign!$A:$H,COLUMN(F$4),FALSE)*VLOOKUP($A178,Volatility_Rolling!$A:$AB,COLUMN(F$4)+20,FALSE)</f>
        <v>0.13372430590979581</v>
      </c>
      <c r="G178" s="3">
        <f>VLOOKUP($A178,Trend_Sign!$A:$H,COLUMN(G$4),FALSE)*VLOOKUP($A178,Volatility_Rolling!$A:$AB,COLUMN(G$4)+20,FALSE)</f>
        <v>6.7618084898059247E-2</v>
      </c>
      <c r="H178" s="3">
        <f>VLOOKUP($A178,Trend_Sign!$A:$H,COLUMN(H$4),FALSE)*VLOOKUP($A178,Volatility_Rolling!$A:$AB,COLUMN(H$4)+20,FALSE)</f>
        <v>-0.14175665087805014</v>
      </c>
    </row>
    <row r="179" spans="1:8" x14ac:dyDescent="0.35">
      <c r="A179" s="2">
        <v>39263</v>
      </c>
      <c r="B179" s="3">
        <f>VLOOKUP($A179,Trend_Sign!$A:$H,COLUMN(B$4),FALSE)*VLOOKUP($A179,Volatility_Rolling!$A:$AB,COLUMN(B$4)+20,FALSE)</f>
        <v>-2.9275591570714056E-2</v>
      </c>
      <c r="C179" s="3">
        <f>VLOOKUP($A179,Trend_Sign!$A:$H,COLUMN(C$4),FALSE)*VLOOKUP($A179,Volatility_Rolling!$A:$AB,COLUMN(C$4)+20,FALSE)</f>
        <v>-6.671954688490668E-2</v>
      </c>
      <c r="D179" s="3">
        <f>VLOOKUP($A179,Trend_Sign!$A:$H,COLUMN(D$4),FALSE)*VLOOKUP($A179,Volatility_Rolling!$A:$AB,COLUMN(D$4)+20,FALSE)</f>
        <v>0.34011804036699578</v>
      </c>
      <c r="E179" s="3">
        <f>VLOOKUP($A179,Trend_Sign!$A:$H,COLUMN(E$4),FALSE)*VLOOKUP($A179,Volatility_Rolling!$A:$AB,COLUMN(E$4)+20,FALSE)</f>
        <v>0.22395837050934347</v>
      </c>
      <c r="F179" s="3">
        <f>VLOOKUP($A179,Trend_Sign!$A:$H,COLUMN(F$4),FALSE)*VLOOKUP($A179,Volatility_Rolling!$A:$AB,COLUMN(F$4)+20,FALSE)</f>
        <v>0.13030673466279405</v>
      </c>
      <c r="G179" s="3">
        <f>VLOOKUP($A179,Trend_Sign!$A:$H,COLUMN(G$4),FALSE)*VLOOKUP($A179,Volatility_Rolling!$A:$AB,COLUMN(G$4)+20,FALSE)</f>
        <v>6.7669128780046911E-2</v>
      </c>
      <c r="H179" s="3">
        <f>VLOOKUP($A179,Trend_Sign!$A:$H,COLUMN(H$4),FALSE)*VLOOKUP($A179,Volatility_Rolling!$A:$AB,COLUMN(H$4)+20,FALSE)</f>
        <v>-0.14195258722519913</v>
      </c>
    </row>
    <row r="180" spans="1:8" x14ac:dyDescent="0.35">
      <c r="A180" s="2">
        <v>39294</v>
      </c>
      <c r="B180" s="3">
        <f>VLOOKUP($A180,Trend_Sign!$A:$H,COLUMN(B$4),FALSE)*VLOOKUP($A180,Volatility_Rolling!$A:$AB,COLUMN(B$4)+20,FALSE)</f>
        <v>-3.0471403133288995E-2</v>
      </c>
      <c r="C180" s="3">
        <f>VLOOKUP($A180,Trend_Sign!$A:$H,COLUMN(C$4),FALSE)*VLOOKUP($A180,Volatility_Rolling!$A:$AB,COLUMN(C$4)+20,FALSE)</f>
        <v>-6.7197964920903422E-2</v>
      </c>
      <c r="D180" s="3">
        <f>VLOOKUP($A180,Trend_Sign!$A:$H,COLUMN(D$4),FALSE)*VLOOKUP($A180,Volatility_Rolling!$A:$AB,COLUMN(D$4)+20,FALSE)</f>
        <v>0.33903257656336511</v>
      </c>
      <c r="E180" s="3">
        <f>VLOOKUP($A180,Trend_Sign!$A:$H,COLUMN(E$4),FALSE)*VLOOKUP($A180,Volatility_Rolling!$A:$AB,COLUMN(E$4)+20,FALSE)</f>
        <v>0.2232433112437546</v>
      </c>
      <c r="F180" s="3">
        <f>VLOOKUP($A180,Trend_Sign!$A:$H,COLUMN(F$4),FALSE)*VLOOKUP($A180,Volatility_Rolling!$A:$AB,COLUMN(F$4)+20,FALSE)</f>
        <v>0.13091629197601623</v>
      </c>
      <c r="G180" s="3">
        <f>VLOOKUP($A180,Trend_Sign!$A:$H,COLUMN(G$4),FALSE)*VLOOKUP($A180,Volatility_Rolling!$A:$AB,COLUMN(G$4)+20,FALSE)</f>
        <v>7.249248096019556E-2</v>
      </c>
      <c r="H180" s="3">
        <f>VLOOKUP($A180,Trend_Sign!$A:$H,COLUMN(H$4),FALSE)*VLOOKUP($A180,Volatility_Rolling!$A:$AB,COLUMN(H$4)+20,FALSE)</f>
        <v>-0.13664597120247604</v>
      </c>
    </row>
    <row r="181" spans="1:8" x14ac:dyDescent="0.35">
      <c r="A181" s="2">
        <v>39325</v>
      </c>
      <c r="B181" s="3">
        <f>VLOOKUP($A181,Trend_Sign!$A:$H,COLUMN(B$4),FALSE)*VLOOKUP($A181,Volatility_Rolling!$A:$AB,COLUMN(B$4)+20,FALSE)</f>
        <v>-3.0004008273991127E-2</v>
      </c>
      <c r="C181" s="3">
        <f>VLOOKUP($A181,Trend_Sign!$A:$H,COLUMN(C$4),FALSE)*VLOOKUP($A181,Volatility_Rolling!$A:$AB,COLUMN(C$4)+20,FALSE)</f>
        <v>6.6796406456186966E-2</v>
      </c>
      <c r="D181" s="3">
        <f>VLOOKUP($A181,Trend_Sign!$A:$H,COLUMN(D$4),FALSE)*VLOOKUP($A181,Volatility_Rolling!$A:$AB,COLUMN(D$4)+20,FALSE)</f>
        <v>0.34431508047443393</v>
      </c>
      <c r="E181" s="3">
        <f>VLOOKUP($A181,Trend_Sign!$A:$H,COLUMN(E$4),FALSE)*VLOOKUP($A181,Volatility_Rolling!$A:$AB,COLUMN(E$4)+20,FALSE)</f>
        <v>0.22580987255332102</v>
      </c>
      <c r="F181" s="3">
        <f>VLOOKUP($A181,Trend_Sign!$A:$H,COLUMN(F$4),FALSE)*VLOOKUP($A181,Volatility_Rolling!$A:$AB,COLUMN(F$4)+20,FALSE)</f>
        <v>0.12874954522527185</v>
      </c>
      <c r="G181" s="3">
        <f>VLOOKUP($A181,Trend_Sign!$A:$H,COLUMN(G$4),FALSE)*VLOOKUP($A181,Volatility_Rolling!$A:$AB,COLUMN(G$4)+20,FALSE)</f>
        <v>7.1730219952535534E-2</v>
      </c>
      <c r="H181" s="3">
        <f>VLOOKUP($A181,Trend_Sign!$A:$H,COLUMN(H$4),FALSE)*VLOOKUP($A181,Volatility_Rolling!$A:$AB,COLUMN(H$4)+20,FALSE)</f>
        <v>-0.1325948670642596</v>
      </c>
    </row>
    <row r="182" spans="1:8" x14ac:dyDescent="0.35">
      <c r="A182" s="2">
        <v>39355</v>
      </c>
      <c r="B182" s="3">
        <f>VLOOKUP($A182,Trend_Sign!$A:$H,COLUMN(B$4),FALSE)*VLOOKUP($A182,Volatility_Rolling!$A:$AB,COLUMN(B$4)+20,FALSE)</f>
        <v>3.2315551053935278E-2</v>
      </c>
      <c r="C182" s="3">
        <f>VLOOKUP($A182,Trend_Sign!$A:$H,COLUMN(C$4),FALSE)*VLOOKUP($A182,Volatility_Rolling!$A:$AB,COLUMN(C$4)+20,FALSE)</f>
        <v>6.2794375001612696E-2</v>
      </c>
      <c r="D182" s="3">
        <f>VLOOKUP($A182,Trend_Sign!$A:$H,COLUMN(D$4),FALSE)*VLOOKUP($A182,Volatility_Rolling!$A:$AB,COLUMN(D$4)+20,FALSE)</f>
        <v>0.34962910318631357</v>
      </c>
      <c r="E182" s="3">
        <f>VLOOKUP($A182,Trend_Sign!$A:$H,COLUMN(E$4),FALSE)*VLOOKUP($A182,Volatility_Rolling!$A:$AB,COLUMN(E$4)+20,FALSE)</f>
        <v>0.22585125955632707</v>
      </c>
      <c r="F182" s="3">
        <f>VLOOKUP($A182,Trend_Sign!$A:$H,COLUMN(F$4),FALSE)*VLOOKUP($A182,Volatility_Rolling!$A:$AB,COLUMN(F$4)+20,FALSE)</f>
        <v>0.12612362300936264</v>
      </c>
      <c r="G182" s="3">
        <f>VLOOKUP($A182,Trend_Sign!$A:$H,COLUMN(G$4),FALSE)*VLOOKUP($A182,Volatility_Rolling!$A:$AB,COLUMN(G$4)+20,FALSE)</f>
        <v>7.1019355931986314E-2</v>
      </c>
      <c r="H182" s="3">
        <f>VLOOKUP($A182,Trend_Sign!$A:$H,COLUMN(H$4),FALSE)*VLOOKUP($A182,Volatility_Rolling!$A:$AB,COLUMN(H$4)+20,FALSE)</f>
        <v>-0.13226673226046246</v>
      </c>
    </row>
    <row r="183" spans="1:8" x14ac:dyDescent="0.35">
      <c r="A183" s="2">
        <v>39386</v>
      </c>
      <c r="B183" s="3">
        <f>VLOOKUP($A183,Trend_Sign!$A:$H,COLUMN(B$4),FALSE)*VLOOKUP($A183,Volatility_Rolling!$A:$AB,COLUMN(B$4)+20,FALSE)</f>
        <v>3.1777207674824934E-2</v>
      </c>
      <c r="C183" s="3">
        <f>VLOOKUP($A183,Trend_Sign!$A:$H,COLUMN(C$4),FALSE)*VLOOKUP($A183,Volatility_Rolling!$A:$AB,COLUMN(C$4)+20,FALSE)</f>
        <v>6.1621366722803848E-2</v>
      </c>
      <c r="D183" s="3">
        <f>VLOOKUP($A183,Trend_Sign!$A:$H,COLUMN(D$4),FALSE)*VLOOKUP($A183,Volatility_Rolling!$A:$AB,COLUMN(D$4)+20,FALSE)</f>
        <v>0.34504640590537899</v>
      </c>
      <c r="E183" s="3">
        <f>VLOOKUP($A183,Trend_Sign!$A:$H,COLUMN(E$4),FALSE)*VLOOKUP($A183,Volatility_Rolling!$A:$AB,COLUMN(E$4)+20,FALSE)</f>
        <v>0.22571535987402302</v>
      </c>
      <c r="F183" s="3">
        <f>VLOOKUP($A183,Trend_Sign!$A:$H,COLUMN(F$4),FALSE)*VLOOKUP($A183,Volatility_Rolling!$A:$AB,COLUMN(F$4)+20,FALSE)</f>
        <v>0.12586015496486463</v>
      </c>
      <c r="G183" s="3">
        <f>VLOOKUP($A183,Trend_Sign!$A:$H,COLUMN(G$4),FALSE)*VLOOKUP($A183,Volatility_Rolling!$A:$AB,COLUMN(G$4)+20,FALSE)</f>
        <v>6.9855407924666116E-2</v>
      </c>
      <c r="H183" s="3">
        <f>VLOOKUP($A183,Trend_Sign!$A:$H,COLUMN(H$4),FALSE)*VLOOKUP($A183,Volatility_Rolling!$A:$AB,COLUMN(H$4)+20,FALSE)</f>
        <v>-0.14012409693343858</v>
      </c>
    </row>
    <row r="184" spans="1:8" x14ac:dyDescent="0.35">
      <c r="A184" s="2">
        <v>39416</v>
      </c>
      <c r="B184" s="3">
        <f>VLOOKUP($A184,Trend_Sign!$A:$H,COLUMN(B$4),FALSE)*VLOOKUP($A184,Volatility_Rolling!$A:$AB,COLUMN(B$4)+20,FALSE)</f>
        <v>3.273046979550695E-2</v>
      </c>
      <c r="C184" s="3">
        <f>VLOOKUP($A184,Trend_Sign!$A:$H,COLUMN(C$4),FALSE)*VLOOKUP($A184,Volatility_Rolling!$A:$AB,COLUMN(C$4)+20,FALSE)</f>
        <v>6.3634277152870761E-2</v>
      </c>
      <c r="D184" s="3">
        <f>VLOOKUP($A184,Trend_Sign!$A:$H,COLUMN(D$4),FALSE)*VLOOKUP($A184,Volatility_Rolling!$A:$AB,COLUMN(D$4)+20,FALSE)</f>
        <v>0.35202003784118197</v>
      </c>
      <c r="E184" s="3">
        <f>VLOOKUP($A184,Trend_Sign!$A:$H,COLUMN(E$4),FALSE)*VLOOKUP($A184,Volatility_Rolling!$A:$AB,COLUMN(E$4)+20,FALSE)</f>
        <v>0.21597223796240747</v>
      </c>
      <c r="F184" s="3">
        <f>VLOOKUP($A184,Trend_Sign!$A:$H,COLUMN(F$4),FALSE)*VLOOKUP($A184,Volatility_Rolling!$A:$AB,COLUMN(F$4)+20,FALSE)</f>
        <v>0.12372919851205745</v>
      </c>
      <c r="G184" s="3">
        <f>VLOOKUP($A184,Trend_Sign!$A:$H,COLUMN(G$4),FALSE)*VLOOKUP($A184,Volatility_Rolling!$A:$AB,COLUMN(G$4)+20,FALSE)</f>
        <v>6.9521728156955884E-2</v>
      </c>
      <c r="H184" s="3">
        <f>VLOOKUP($A184,Trend_Sign!$A:$H,COLUMN(H$4),FALSE)*VLOOKUP($A184,Volatility_Rolling!$A:$AB,COLUMN(H$4)+20,FALSE)</f>
        <v>-0.14239205057901963</v>
      </c>
    </row>
    <row r="185" spans="1:8" x14ac:dyDescent="0.35">
      <c r="A185" s="2">
        <v>39447</v>
      </c>
      <c r="B185" s="3">
        <f>VLOOKUP($A185,Trend_Sign!$A:$H,COLUMN(B$4),FALSE)*VLOOKUP($A185,Volatility_Rolling!$A:$AB,COLUMN(B$4)+20,FALSE)</f>
        <v>3.3989787708123838E-2</v>
      </c>
      <c r="C185" s="3">
        <f>VLOOKUP($A185,Trend_Sign!$A:$H,COLUMN(C$4),FALSE)*VLOOKUP($A185,Volatility_Rolling!$A:$AB,COLUMN(C$4)+20,FALSE)</f>
        <v>6.3146262139090525E-2</v>
      </c>
      <c r="D185" s="3">
        <f>VLOOKUP($A185,Trend_Sign!$A:$H,COLUMN(D$4),FALSE)*VLOOKUP($A185,Volatility_Rolling!$A:$AB,COLUMN(D$4)+20,FALSE)</f>
        <v>0.35050654388626756</v>
      </c>
      <c r="E185" s="3">
        <f>VLOOKUP($A185,Trend_Sign!$A:$H,COLUMN(E$4),FALSE)*VLOOKUP($A185,Volatility_Rolling!$A:$AB,COLUMN(E$4)+20,FALSE)</f>
        <v>0.21630631077508011</v>
      </c>
      <c r="F185" s="3">
        <f>VLOOKUP($A185,Trend_Sign!$A:$H,COLUMN(F$4),FALSE)*VLOOKUP($A185,Volatility_Rolling!$A:$AB,COLUMN(F$4)+20,FALSE)</f>
        <v>-0.12495814114716294</v>
      </c>
      <c r="G185" s="3">
        <f>VLOOKUP($A185,Trend_Sign!$A:$H,COLUMN(G$4),FALSE)*VLOOKUP($A185,Volatility_Rolling!$A:$AB,COLUMN(G$4)+20,FALSE)</f>
        <v>6.9419024444253158E-2</v>
      </c>
      <c r="H185" s="3">
        <f>VLOOKUP($A185,Trend_Sign!$A:$H,COLUMN(H$4),FALSE)*VLOOKUP($A185,Volatility_Rolling!$A:$AB,COLUMN(H$4)+20,FALSE)</f>
        <v>0.14167392990002189</v>
      </c>
    </row>
    <row r="186" spans="1:8" x14ac:dyDescent="0.35">
      <c r="A186" s="2">
        <v>39478</v>
      </c>
      <c r="B186" s="3">
        <f>VLOOKUP($A186,Trend_Sign!$A:$H,COLUMN(B$4),FALSE)*VLOOKUP($A186,Volatility_Rolling!$A:$AB,COLUMN(B$4)+20,FALSE)</f>
        <v>3.5568649633846573E-2</v>
      </c>
      <c r="C186" s="3">
        <f>VLOOKUP($A186,Trend_Sign!$A:$H,COLUMN(C$4),FALSE)*VLOOKUP($A186,Volatility_Rolling!$A:$AB,COLUMN(C$4)+20,FALSE)</f>
        <v>6.4186045378452877E-2</v>
      </c>
      <c r="D186" s="3">
        <f>VLOOKUP($A186,Trend_Sign!$A:$H,COLUMN(D$4),FALSE)*VLOOKUP($A186,Volatility_Rolling!$A:$AB,COLUMN(D$4)+20,FALSE)</f>
        <v>0.36852309104288639</v>
      </c>
      <c r="E186" s="3">
        <f>VLOOKUP($A186,Trend_Sign!$A:$H,COLUMN(E$4),FALSE)*VLOOKUP($A186,Volatility_Rolling!$A:$AB,COLUMN(E$4)+20,FALSE)</f>
        <v>0.21235516501722596</v>
      </c>
      <c r="F186" s="3">
        <f>VLOOKUP($A186,Trend_Sign!$A:$H,COLUMN(F$4),FALSE)*VLOOKUP($A186,Volatility_Rolling!$A:$AB,COLUMN(F$4)+20,FALSE)</f>
        <v>-0.118008050029055</v>
      </c>
      <c r="G186" s="3">
        <f>VLOOKUP($A186,Trend_Sign!$A:$H,COLUMN(G$4),FALSE)*VLOOKUP($A186,Volatility_Rolling!$A:$AB,COLUMN(G$4)+20,FALSE)</f>
        <v>-6.6241449079919038E-2</v>
      </c>
      <c r="H186" s="3">
        <f>VLOOKUP($A186,Trend_Sign!$A:$H,COLUMN(H$4),FALSE)*VLOOKUP($A186,Volatility_Rolling!$A:$AB,COLUMN(H$4)+20,FALSE)</f>
        <v>0.13511754981861421</v>
      </c>
    </row>
    <row r="187" spans="1:8" x14ac:dyDescent="0.35">
      <c r="A187" s="2">
        <v>39507</v>
      </c>
      <c r="B187" s="3">
        <f>VLOOKUP($A187,Trend_Sign!$A:$H,COLUMN(B$4),FALSE)*VLOOKUP($A187,Volatility_Rolling!$A:$AB,COLUMN(B$4)+20,FALSE)</f>
        <v>3.532795347235658E-2</v>
      </c>
      <c r="C187" s="3">
        <f>VLOOKUP($A187,Trend_Sign!$A:$H,COLUMN(C$4),FALSE)*VLOOKUP($A187,Volatility_Rolling!$A:$AB,COLUMN(C$4)+20,FALSE)</f>
        <v>6.3543586992697978E-2</v>
      </c>
      <c r="D187" s="3">
        <f>VLOOKUP($A187,Trend_Sign!$A:$H,COLUMN(D$4),FALSE)*VLOOKUP($A187,Volatility_Rolling!$A:$AB,COLUMN(D$4)+20,FALSE)</f>
        <v>0.37724854832075327</v>
      </c>
      <c r="E187" s="3">
        <f>VLOOKUP($A187,Trend_Sign!$A:$H,COLUMN(E$4),FALSE)*VLOOKUP($A187,Volatility_Rolling!$A:$AB,COLUMN(E$4)+20,FALSE)</f>
        <v>0.21200016653309744</v>
      </c>
      <c r="F187" s="3">
        <f>VLOOKUP($A187,Trend_Sign!$A:$H,COLUMN(F$4),FALSE)*VLOOKUP($A187,Volatility_Rolling!$A:$AB,COLUMN(F$4)+20,FALSE)</f>
        <v>-0.11477827837063866</v>
      </c>
      <c r="G187" s="3">
        <f>VLOOKUP($A187,Trend_Sign!$A:$H,COLUMN(G$4),FALSE)*VLOOKUP($A187,Volatility_Rolling!$A:$AB,COLUMN(G$4)+20,FALSE)</f>
        <v>-6.4522661716506363E-2</v>
      </c>
      <c r="H187" s="3">
        <f>VLOOKUP($A187,Trend_Sign!$A:$H,COLUMN(H$4),FALSE)*VLOOKUP($A187,Volatility_Rolling!$A:$AB,COLUMN(H$4)+20,FALSE)</f>
        <v>0.13257880459394983</v>
      </c>
    </row>
    <row r="188" spans="1:8" x14ac:dyDescent="0.35">
      <c r="A188" s="2">
        <v>39538</v>
      </c>
      <c r="B188" s="3">
        <f>VLOOKUP($A188,Trend_Sign!$A:$H,COLUMN(B$4),FALSE)*VLOOKUP($A188,Volatility_Rolling!$A:$AB,COLUMN(B$4)+20,FALSE)</f>
        <v>3.6769328402360205E-2</v>
      </c>
      <c r="C188" s="3">
        <f>VLOOKUP($A188,Trend_Sign!$A:$H,COLUMN(C$4),FALSE)*VLOOKUP($A188,Volatility_Rolling!$A:$AB,COLUMN(C$4)+20,FALSE)</f>
        <v>6.2260968975747684E-2</v>
      </c>
      <c r="D188" s="3">
        <f>VLOOKUP($A188,Trend_Sign!$A:$H,COLUMN(D$4),FALSE)*VLOOKUP($A188,Volatility_Rolling!$A:$AB,COLUMN(D$4)+20,FALSE)</f>
        <v>0.3772823119600125</v>
      </c>
      <c r="E188" s="3">
        <f>VLOOKUP($A188,Trend_Sign!$A:$H,COLUMN(E$4),FALSE)*VLOOKUP($A188,Volatility_Rolling!$A:$AB,COLUMN(E$4)+20,FALSE)</f>
        <v>0.2132687446370562</v>
      </c>
      <c r="F188" s="3">
        <f>VLOOKUP($A188,Trend_Sign!$A:$H,COLUMN(F$4),FALSE)*VLOOKUP($A188,Volatility_Rolling!$A:$AB,COLUMN(F$4)+20,FALSE)</f>
        <v>-0.11693614779884534</v>
      </c>
      <c r="G188" s="3">
        <f>VLOOKUP($A188,Trend_Sign!$A:$H,COLUMN(G$4),FALSE)*VLOOKUP($A188,Volatility_Rolling!$A:$AB,COLUMN(G$4)+20,FALSE)</f>
        <v>-6.52542843486556E-2</v>
      </c>
      <c r="H188" s="3">
        <f>VLOOKUP($A188,Trend_Sign!$A:$H,COLUMN(H$4),FALSE)*VLOOKUP($A188,Volatility_Rolling!$A:$AB,COLUMN(H$4)+20,FALSE)</f>
        <v>0.1282282138773225</v>
      </c>
    </row>
    <row r="189" spans="1:8" x14ac:dyDescent="0.35">
      <c r="A189" s="2">
        <v>39568</v>
      </c>
      <c r="B189" s="3">
        <f>VLOOKUP($A189,Trend_Sign!$A:$H,COLUMN(B$4),FALSE)*VLOOKUP($A189,Volatility_Rolling!$A:$AB,COLUMN(B$4)+20,FALSE)</f>
        <v>4.0319332922187825E-2</v>
      </c>
      <c r="C189" s="3">
        <f>VLOOKUP($A189,Trend_Sign!$A:$H,COLUMN(C$4),FALSE)*VLOOKUP($A189,Volatility_Rolling!$A:$AB,COLUMN(C$4)+20,FALSE)</f>
        <v>6.5719685180949908E-2</v>
      </c>
      <c r="D189" s="3">
        <f>VLOOKUP($A189,Trend_Sign!$A:$H,COLUMN(D$4),FALSE)*VLOOKUP($A189,Volatility_Rolling!$A:$AB,COLUMN(D$4)+20,FALSE)</f>
        <v>0.34102467262169833</v>
      </c>
      <c r="E189" s="3">
        <f>VLOOKUP($A189,Trend_Sign!$A:$H,COLUMN(E$4),FALSE)*VLOOKUP($A189,Volatility_Rolling!$A:$AB,COLUMN(E$4)+20,FALSE)</f>
        <v>0.22457848153492099</v>
      </c>
      <c r="F189" s="3">
        <f>VLOOKUP($A189,Trend_Sign!$A:$H,COLUMN(F$4),FALSE)*VLOOKUP($A189,Volatility_Rolling!$A:$AB,COLUMN(F$4)+20,FALSE)</f>
        <v>-0.12415957171948609</v>
      </c>
      <c r="G189" s="3">
        <f>VLOOKUP($A189,Trend_Sign!$A:$H,COLUMN(G$4),FALSE)*VLOOKUP($A189,Volatility_Rolling!$A:$AB,COLUMN(G$4)+20,FALSE)</f>
        <v>-7.0274004291002196E-2</v>
      </c>
      <c r="H189" s="3">
        <f>VLOOKUP($A189,Trend_Sign!$A:$H,COLUMN(H$4),FALSE)*VLOOKUP($A189,Volatility_Rolling!$A:$AB,COLUMN(H$4)+20,FALSE)</f>
        <v>0.13392425172975447</v>
      </c>
    </row>
    <row r="190" spans="1:8" x14ac:dyDescent="0.35">
      <c r="A190" s="2">
        <v>39599</v>
      </c>
      <c r="B190" s="3">
        <f>VLOOKUP($A190,Trend_Sign!$A:$H,COLUMN(B$4),FALSE)*VLOOKUP($A190,Volatility_Rolling!$A:$AB,COLUMN(B$4)+20,FALSE)</f>
        <v>3.9475406091512732E-2</v>
      </c>
      <c r="C190" s="3">
        <f>VLOOKUP($A190,Trend_Sign!$A:$H,COLUMN(C$4),FALSE)*VLOOKUP($A190,Volatility_Rolling!$A:$AB,COLUMN(C$4)+20,FALSE)</f>
        <v>6.7622676828409806E-2</v>
      </c>
      <c r="D190" s="3">
        <f>VLOOKUP($A190,Trend_Sign!$A:$H,COLUMN(D$4),FALSE)*VLOOKUP($A190,Volatility_Rolling!$A:$AB,COLUMN(D$4)+20,FALSE)</f>
        <v>0.33405809824027471</v>
      </c>
      <c r="E190" s="3">
        <f>VLOOKUP($A190,Trend_Sign!$A:$H,COLUMN(E$4),FALSE)*VLOOKUP($A190,Volatility_Rolling!$A:$AB,COLUMN(E$4)+20,FALSE)</f>
        <v>0.22334548101768692</v>
      </c>
      <c r="F190" s="3">
        <f>VLOOKUP($A190,Trend_Sign!$A:$H,COLUMN(F$4),FALSE)*VLOOKUP($A190,Volatility_Rolling!$A:$AB,COLUMN(F$4)+20,FALSE)</f>
        <v>-0.12655621473433734</v>
      </c>
      <c r="G190" s="3">
        <f>VLOOKUP($A190,Trend_Sign!$A:$H,COLUMN(G$4),FALSE)*VLOOKUP($A190,Volatility_Rolling!$A:$AB,COLUMN(G$4)+20,FALSE)</f>
        <v>7.2320170123775451E-2</v>
      </c>
      <c r="H190" s="3">
        <f>VLOOKUP($A190,Trend_Sign!$A:$H,COLUMN(H$4),FALSE)*VLOOKUP($A190,Volatility_Rolling!$A:$AB,COLUMN(H$4)+20,FALSE)</f>
        <v>0.13662195296400284</v>
      </c>
    </row>
    <row r="191" spans="1:8" x14ac:dyDescent="0.35">
      <c r="A191" s="2">
        <v>39629</v>
      </c>
      <c r="B191" s="3">
        <f>VLOOKUP($A191,Trend_Sign!$A:$H,COLUMN(B$4),FALSE)*VLOOKUP($A191,Volatility_Rolling!$A:$AB,COLUMN(B$4)+20,FALSE)</f>
        <v>4.1701159998841324E-2</v>
      </c>
      <c r="C191" s="3">
        <f>VLOOKUP($A191,Trend_Sign!$A:$H,COLUMN(C$4),FALSE)*VLOOKUP($A191,Volatility_Rolling!$A:$AB,COLUMN(C$4)+20,FALSE)</f>
        <v>6.9351329608442341E-2</v>
      </c>
      <c r="D191" s="3">
        <f>VLOOKUP($A191,Trend_Sign!$A:$H,COLUMN(D$4),FALSE)*VLOOKUP($A191,Volatility_Rolling!$A:$AB,COLUMN(D$4)+20,FALSE)</f>
        <v>0.33764935789118816</v>
      </c>
      <c r="E191" s="3">
        <f>VLOOKUP($A191,Trend_Sign!$A:$H,COLUMN(E$4),FALSE)*VLOOKUP($A191,Volatility_Rolling!$A:$AB,COLUMN(E$4)+20,FALSE)</f>
        <v>0.22661983465923544</v>
      </c>
      <c r="F191" s="3">
        <f>VLOOKUP($A191,Trend_Sign!$A:$H,COLUMN(F$4),FALSE)*VLOOKUP($A191,Volatility_Rolling!$A:$AB,COLUMN(F$4)+20,FALSE)</f>
        <v>-0.11203089935020104</v>
      </c>
      <c r="G191" s="3">
        <f>VLOOKUP($A191,Trend_Sign!$A:$H,COLUMN(G$4),FALSE)*VLOOKUP($A191,Volatility_Rolling!$A:$AB,COLUMN(G$4)+20,FALSE)</f>
        <v>-6.9820013212628998E-2</v>
      </c>
      <c r="H191" s="3">
        <f>VLOOKUP($A191,Trend_Sign!$A:$H,COLUMN(H$4),FALSE)*VLOOKUP($A191,Volatility_Rolling!$A:$AB,COLUMN(H$4)+20,FALSE)</f>
        <v>0.14282740527946255</v>
      </c>
    </row>
    <row r="192" spans="1:8" x14ac:dyDescent="0.35">
      <c r="A192" s="2">
        <v>39660</v>
      </c>
      <c r="B192" s="3">
        <f>VLOOKUP($A192,Trend_Sign!$A:$H,COLUMN(B$4),FALSE)*VLOOKUP($A192,Volatility_Rolling!$A:$AB,COLUMN(B$4)+20,FALSE)</f>
        <v>3.9635682167824551E-2</v>
      </c>
      <c r="C192" s="3">
        <f>VLOOKUP($A192,Trend_Sign!$A:$H,COLUMN(C$4),FALSE)*VLOOKUP($A192,Volatility_Rolling!$A:$AB,COLUMN(C$4)+20,FALSE)</f>
        <v>6.8470328653788645E-2</v>
      </c>
      <c r="D192" s="3">
        <f>VLOOKUP($A192,Trend_Sign!$A:$H,COLUMN(D$4),FALSE)*VLOOKUP($A192,Volatility_Rolling!$A:$AB,COLUMN(D$4)+20,FALSE)</f>
        <v>0.33575676691729306</v>
      </c>
      <c r="E192" s="3">
        <f>VLOOKUP($A192,Trend_Sign!$A:$H,COLUMN(E$4),FALSE)*VLOOKUP($A192,Volatility_Rolling!$A:$AB,COLUMN(E$4)+20,FALSE)</f>
        <v>0.23207802260046786</v>
      </c>
      <c r="F192" s="3">
        <f>VLOOKUP($A192,Trend_Sign!$A:$H,COLUMN(F$4),FALSE)*VLOOKUP($A192,Volatility_Rolling!$A:$AB,COLUMN(F$4)+20,FALSE)</f>
        <v>-0.11269796797865937</v>
      </c>
      <c r="G192" s="3">
        <f>VLOOKUP($A192,Trend_Sign!$A:$H,COLUMN(G$4),FALSE)*VLOOKUP($A192,Volatility_Rolling!$A:$AB,COLUMN(G$4)+20,FALSE)</f>
        <v>-7.1157302781344217E-2</v>
      </c>
      <c r="H192" s="3">
        <f>VLOOKUP($A192,Trend_Sign!$A:$H,COLUMN(H$4),FALSE)*VLOOKUP($A192,Volatility_Rolling!$A:$AB,COLUMN(H$4)+20,FALSE)</f>
        <v>0.14020392890062225</v>
      </c>
    </row>
    <row r="193" spans="1:8" x14ac:dyDescent="0.35">
      <c r="A193" s="2">
        <v>39691</v>
      </c>
      <c r="B193" s="3">
        <f>VLOOKUP($A193,Trend_Sign!$A:$H,COLUMN(B$4),FALSE)*VLOOKUP($A193,Volatility_Rolling!$A:$AB,COLUMN(B$4)+20,FALSE)</f>
        <v>4.1317672124274556E-2</v>
      </c>
      <c r="C193" s="3">
        <f>VLOOKUP($A193,Trend_Sign!$A:$H,COLUMN(C$4),FALSE)*VLOOKUP($A193,Volatility_Rolling!$A:$AB,COLUMN(C$4)+20,FALSE)</f>
        <v>6.4434645232717247E-2</v>
      </c>
      <c r="D193" s="3">
        <f>VLOOKUP($A193,Trend_Sign!$A:$H,COLUMN(D$4),FALSE)*VLOOKUP($A193,Volatility_Rolling!$A:$AB,COLUMN(D$4)+20,FALSE)</f>
        <v>0.3310987801365381</v>
      </c>
      <c r="E193" s="3">
        <f>VLOOKUP($A193,Trend_Sign!$A:$H,COLUMN(E$4),FALSE)*VLOOKUP($A193,Volatility_Rolling!$A:$AB,COLUMN(E$4)+20,FALSE)</f>
        <v>0.23528989877113013</v>
      </c>
      <c r="F193" s="3">
        <f>VLOOKUP($A193,Trend_Sign!$A:$H,COLUMN(F$4),FALSE)*VLOOKUP($A193,Volatility_Rolling!$A:$AB,COLUMN(F$4)+20,FALSE)</f>
        <v>-0.11385545796701338</v>
      </c>
      <c r="G193" s="3">
        <f>VLOOKUP($A193,Trend_Sign!$A:$H,COLUMN(G$4),FALSE)*VLOOKUP($A193,Volatility_Rolling!$A:$AB,COLUMN(G$4)+20,FALSE)</f>
        <v>-7.2069863285031524E-2</v>
      </c>
      <c r="H193" s="3">
        <f>VLOOKUP($A193,Trend_Sign!$A:$H,COLUMN(H$4),FALSE)*VLOOKUP($A193,Volatility_Rolling!$A:$AB,COLUMN(H$4)+20,FALSE)</f>
        <v>0.14193368248329497</v>
      </c>
    </row>
    <row r="194" spans="1:8" x14ac:dyDescent="0.35">
      <c r="A194" s="2">
        <v>39721</v>
      </c>
      <c r="B194" s="3">
        <f>VLOOKUP($A194,Trend_Sign!$A:$H,COLUMN(B$4),FALSE)*VLOOKUP($A194,Volatility_Rolling!$A:$AB,COLUMN(B$4)+20,FALSE)</f>
        <v>4.0260908593050496E-2</v>
      </c>
      <c r="C194" s="3">
        <f>VLOOKUP($A194,Trend_Sign!$A:$H,COLUMN(C$4),FALSE)*VLOOKUP($A194,Volatility_Rolling!$A:$AB,COLUMN(C$4)+20,FALSE)</f>
        <v>6.6008317176071807E-2</v>
      </c>
      <c r="D194" s="3">
        <f>VLOOKUP($A194,Trend_Sign!$A:$H,COLUMN(D$4),FALSE)*VLOOKUP($A194,Volatility_Rolling!$A:$AB,COLUMN(D$4)+20,FALSE)</f>
        <v>0.33969182107328832</v>
      </c>
      <c r="E194" s="3">
        <f>VLOOKUP($A194,Trend_Sign!$A:$H,COLUMN(E$4),FALSE)*VLOOKUP($A194,Volatility_Rolling!$A:$AB,COLUMN(E$4)+20,FALSE)</f>
        <v>0.24447082819993926</v>
      </c>
      <c r="F194" s="3">
        <f>VLOOKUP($A194,Trend_Sign!$A:$H,COLUMN(F$4),FALSE)*VLOOKUP($A194,Volatility_Rolling!$A:$AB,COLUMN(F$4)+20,FALSE)</f>
        <v>-0.10256630893533897</v>
      </c>
      <c r="G194" s="3">
        <f>VLOOKUP($A194,Trend_Sign!$A:$H,COLUMN(G$4),FALSE)*VLOOKUP($A194,Volatility_Rolling!$A:$AB,COLUMN(G$4)+20,FALSE)</f>
        <v>-6.4019554827455125E-2</v>
      </c>
      <c r="H194" s="3">
        <f>VLOOKUP($A194,Trend_Sign!$A:$H,COLUMN(H$4),FALSE)*VLOOKUP($A194,Volatility_Rolling!$A:$AB,COLUMN(H$4)+20,FALSE)</f>
        <v>0.14298226119485608</v>
      </c>
    </row>
    <row r="195" spans="1:8" x14ac:dyDescent="0.35">
      <c r="A195" s="2">
        <v>39752</v>
      </c>
      <c r="B195" s="3">
        <f>VLOOKUP($A195,Trend_Sign!$A:$H,COLUMN(B$4),FALSE)*VLOOKUP($A195,Volatility_Rolling!$A:$AB,COLUMN(B$4)+20,FALSE)</f>
        <v>-3.6913301798619964E-2</v>
      </c>
      <c r="C195" s="3">
        <f>VLOOKUP($A195,Trend_Sign!$A:$H,COLUMN(C$4),FALSE)*VLOOKUP($A195,Volatility_Rolling!$A:$AB,COLUMN(C$4)+20,FALSE)</f>
        <v>-5.8909747162023469E-2</v>
      </c>
      <c r="D195" s="3">
        <f>VLOOKUP($A195,Trend_Sign!$A:$H,COLUMN(D$4),FALSE)*VLOOKUP($A195,Volatility_Rolling!$A:$AB,COLUMN(D$4)+20,FALSE)</f>
        <v>0.36346513907851774</v>
      </c>
      <c r="E195" s="3">
        <f>VLOOKUP($A195,Trend_Sign!$A:$H,COLUMN(E$4),FALSE)*VLOOKUP($A195,Volatility_Rolling!$A:$AB,COLUMN(E$4)+20,FALSE)</f>
        <v>0.26044924437167288</v>
      </c>
      <c r="F195" s="3">
        <f>VLOOKUP($A195,Trend_Sign!$A:$H,COLUMN(F$4),FALSE)*VLOOKUP($A195,Volatility_Rolling!$A:$AB,COLUMN(F$4)+20,FALSE)</f>
        <v>-8.2641121911386436E-2</v>
      </c>
      <c r="G195" s="3">
        <f>VLOOKUP($A195,Trend_Sign!$A:$H,COLUMN(G$4),FALSE)*VLOOKUP($A195,Volatility_Rolling!$A:$AB,COLUMN(G$4)+20,FALSE)</f>
        <v>-6.0390706834658456E-2</v>
      </c>
      <c r="H195" s="3">
        <f>VLOOKUP($A195,Trend_Sign!$A:$H,COLUMN(H$4),FALSE)*VLOOKUP($A195,Volatility_Rolling!$A:$AB,COLUMN(H$4)+20,FALSE)</f>
        <v>0.13723073884312106</v>
      </c>
    </row>
    <row r="196" spans="1:8" x14ac:dyDescent="0.35">
      <c r="A196" s="2">
        <v>39782</v>
      </c>
      <c r="B196" s="3">
        <f>VLOOKUP($A196,Trend_Sign!$A:$H,COLUMN(B$4),FALSE)*VLOOKUP($A196,Volatility_Rolling!$A:$AB,COLUMN(B$4)+20,FALSE)</f>
        <v>-3.9503222752422448E-2</v>
      </c>
      <c r="C196" s="3">
        <f>VLOOKUP($A196,Trend_Sign!$A:$H,COLUMN(C$4),FALSE)*VLOOKUP($A196,Volatility_Rolling!$A:$AB,COLUMN(C$4)+20,FALSE)</f>
        <v>6.1404976127162988E-2</v>
      </c>
      <c r="D196" s="3">
        <f>VLOOKUP($A196,Trend_Sign!$A:$H,COLUMN(D$4),FALSE)*VLOOKUP($A196,Volatility_Rolling!$A:$AB,COLUMN(D$4)+20,FALSE)</f>
        <v>0.39797752102251838</v>
      </c>
      <c r="E196" s="3">
        <f>VLOOKUP($A196,Trend_Sign!$A:$H,COLUMN(E$4),FALSE)*VLOOKUP($A196,Volatility_Rolling!$A:$AB,COLUMN(E$4)+20,FALSE)</f>
        <v>0.1965393269114169</v>
      </c>
      <c r="F196" s="3">
        <f>VLOOKUP($A196,Trend_Sign!$A:$H,COLUMN(F$4),FALSE)*VLOOKUP($A196,Volatility_Rolling!$A:$AB,COLUMN(F$4)+20,FALSE)</f>
        <v>-8.8985148959182817E-2</v>
      </c>
      <c r="G196" s="3">
        <f>VLOOKUP($A196,Trend_Sign!$A:$H,COLUMN(G$4),FALSE)*VLOOKUP($A196,Volatility_Rolling!$A:$AB,COLUMN(G$4)+20,FALSE)</f>
        <v>-6.4461688883856366E-2</v>
      </c>
      <c r="H196" s="3">
        <f>VLOOKUP($A196,Trend_Sign!$A:$H,COLUMN(H$4),FALSE)*VLOOKUP($A196,Volatility_Rolling!$A:$AB,COLUMN(H$4)+20,FALSE)</f>
        <v>0.15112811534344006</v>
      </c>
    </row>
    <row r="197" spans="1:8" x14ac:dyDescent="0.35">
      <c r="A197" s="2">
        <v>39813</v>
      </c>
      <c r="B197" s="3">
        <f>VLOOKUP($A197,Trend_Sign!$A:$H,COLUMN(B$4),FALSE)*VLOOKUP($A197,Volatility_Rolling!$A:$AB,COLUMN(B$4)+20,FALSE)</f>
        <v>-3.7567552931396443E-2</v>
      </c>
      <c r="C197" s="3">
        <f>VLOOKUP($A197,Trend_Sign!$A:$H,COLUMN(C$4),FALSE)*VLOOKUP($A197,Volatility_Rolling!$A:$AB,COLUMN(C$4)+20,FALSE)</f>
        <v>6.1648520302313388E-2</v>
      </c>
      <c r="D197" s="3">
        <f>VLOOKUP($A197,Trend_Sign!$A:$H,COLUMN(D$4),FALSE)*VLOOKUP($A197,Volatility_Rolling!$A:$AB,COLUMN(D$4)+20,FALSE)</f>
        <v>0.40580356018122127</v>
      </c>
      <c r="E197" s="3">
        <f>VLOOKUP($A197,Trend_Sign!$A:$H,COLUMN(E$4),FALSE)*VLOOKUP($A197,Volatility_Rolling!$A:$AB,COLUMN(E$4)+20,FALSE)</f>
        <v>0.19199829182377706</v>
      </c>
      <c r="F197" s="3">
        <f>VLOOKUP($A197,Trend_Sign!$A:$H,COLUMN(F$4),FALSE)*VLOOKUP($A197,Volatility_Rolling!$A:$AB,COLUMN(F$4)+20,FALSE)</f>
        <v>-9.0371907654740138E-2</v>
      </c>
      <c r="G197" s="3">
        <f>VLOOKUP($A197,Trend_Sign!$A:$H,COLUMN(G$4),FALSE)*VLOOKUP($A197,Volatility_Rolling!$A:$AB,COLUMN(G$4)+20,FALSE)</f>
        <v>-6.5343986933440998E-2</v>
      </c>
      <c r="H197" s="3">
        <f>VLOOKUP($A197,Trend_Sign!$A:$H,COLUMN(H$4),FALSE)*VLOOKUP($A197,Volatility_Rolling!$A:$AB,COLUMN(H$4)+20,FALSE)</f>
        <v>0.14726618017311072</v>
      </c>
    </row>
    <row r="198" spans="1:8" x14ac:dyDescent="0.35">
      <c r="A198" s="2">
        <v>39844</v>
      </c>
      <c r="B198" s="3">
        <f>VLOOKUP($A198,Trend_Sign!$A:$H,COLUMN(B$4),FALSE)*VLOOKUP($A198,Volatility_Rolling!$A:$AB,COLUMN(B$4)+20,FALSE)</f>
        <v>-3.813197648341303E-2</v>
      </c>
      <c r="C198" s="3">
        <f>VLOOKUP($A198,Trend_Sign!$A:$H,COLUMN(C$4),FALSE)*VLOOKUP($A198,Volatility_Rolling!$A:$AB,COLUMN(C$4)+20,FALSE)</f>
        <v>-6.3647403165582719E-2</v>
      </c>
      <c r="D198" s="3">
        <f>VLOOKUP($A198,Trend_Sign!$A:$H,COLUMN(D$4),FALSE)*VLOOKUP($A198,Volatility_Rolling!$A:$AB,COLUMN(D$4)+20,FALSE)</f>
        <v>0.40523332669666184</v>
      </c>
      <c r="E198" s="3">
        <f>VLOOKUP($A198,Trend_Sign!$A:$H,COLUMN(E$4),FALSE)*VLOOKUP($A198,Volatility_Rolling!$A:$AB,COLUMN(E$4)+20,FALSE)</f>
        <v>0.18946120505983208</v>
      </c>
      <c r="F198" s="3">
        <f>VLOOKUP($A198,Trend_Sign!$A:$H,COLUMN(F$4),FALSE)*VLOOKUP($A198,Volatility_Rolling!$A:$AB,COLUMN(F$4)+20,FALSE)</f>
        <v>-8.8436869412204175E-2</v>
      </c>
      <c r="G198" s="3">
        <f>VLOOKUP($A198,Trend_Sign!$A:$H,COLUMN(G$4),FALSE)*VLOOKUP($A198,Volatility_Rolling!$A:$AB,COLUMN(G$4)+20,FALSE)</f>
        <v>-6.6471206046018319E-2</v>
      </c>
      <c r="H198" s="3">
        <f>VLOOKUP($A198,Trend_Sign!$A:$H,COLUMN(H$4),FALSE)*VLOOKUP($A198,Volatility_Rolling!$A:$AB,COLUMN(H$4)+20,FALSE)</f>
        <v>0.14861801313628784</v>
      </c>
    </row>
    <row r="199" spans="1:8" x14ac:dyDescent="0.35">
      <c r="A199" s="2">
        <v>39872</v>
      </c>
      <c r="B199" s="3">
        <f>VLOOKUP($A199,Trend_Sign!$A:$H,COLUMN(B$4),FALSE)*VLOOKUP($A199,Volatility_Rolling!$A:$AB,COLUMN(B$4)+20,FALSE)</f>
        <v>-3.8111736196967706E-2</v>
      </c>
      <c r="C199" s="3">
        <f>VLOOKUP($A199,Trend_Sign!$A:$H,COLUMN(C$4),FALSE)*VLOOKUP($A199,Volatility_Rolling!$A:$AB,COLUMN(C$4)+20,FALSE)</f>
        <v>-6.5232537471711788E-2</v>
      </c>
      <c r="D199" s="3">
        <f>VLOOKUP($A199,Trend_Sign!$A:$H,COLUMN(D$4),FALSE)*VLOOKUP($A199,Volatility_Rolling!$A:$AB,COLUMN(D$4)+20,FALSE)</f>
        <v>0.41705333445867943</v>
      </c>
      <c r="E199" s="3">
        <f>VLOOKUP($A199,Trend_Sign!$A:$H,COLUMN(E$4),FALSE)*VLOOKUP($A199,Volatility_Rolling!$A:$AB,COLUMN(E$4)+20,FALSE)</f>
        <v>0.19299216500586883</v>
      </c>
      <c r="F199" s="3">
        <f>VLOOKUP($A199,Trend_Sign!$A:$H,COLUMN(F$4),FALSE)*VLOOKUP($A199,Volatility_Rolling!$A:$AB,COLUMN(F$4)+20,FALSE)</f>
        <v>-8.5455840908092939E-2</v>
      </c>
      <c r="G199" s="3">
        <f>VLOOKUP($A199,Trend_Sign!$A:$H,COLUMN(G$4),FALSE)*VLOOKUP($A199,Volatility_Rolling!$A:$AB,COLUMN(G$4)+20,FALSE)</f>
        <v>-6.7486400309225675E-2</v>
      </c>
      <c r="H199" s="3">
        <f>VLOOKUP($A199,Trend_Sign!$A:$H,COLUMN(H$4),FALSE)*VLOOKUP($A199,Volatility_Rolling!$A:$AB,COLUMN(H$4)+20,FALSE)</f>
        <v>0.13366798564945376</v>
      </c>
    </row>
    <row r="200" spans="1:8" x14ac:dyDescent="0.35">
      <c r="A200" s="2">
        <v>39903</v>
      </c>
      <c r="B200" s="3">
        <f>VLOOKUP($A200,Trend_Sign!$A:$H,COLUMN(B$4),FALSE)*VLOOKUP($A200,Volatility_Rolling!$A:$AB,COLUMN(B$4)+20,FALSE)</f>
        <v>-3.8506232818849497E-2</v>
      </c>
      <c r="C200" s="3">
        <f>VLOOKUP($A200,Trend_Sign!$A:$H,COLUMN(C$4),FALSE)*VLOOKUP($A200,Volatility_Rolling!$A:$AB,COLUMN(C$4)+20,FALSE)</f>
        <v>-6.5663413473349988E-2</v>
      </c>
      <c r="D200" s="3">
        <f>VLOOKUP($A200,Trend_Sign!$A:$H,COLUMN(D$4),FALSE)*VLOOKUP($A200,Volatility_Rolling!$A:$AB,COLUMN(D$4)+20,FALSE)</f>
        <v>-0.42132609552787242</v>
      </c>
      <c r="E200" s="3">
        <f>VLOOKUP($A200,Trend_Sign!$A:$H,COLUMN(E$4),FALSE)*VLOOKUP($A200,Volatility_Rolling!$A:$AB,COLUMN(E$4)+20,FALSE)</f>
        <v>0.19252628146636319</v>
      </c>
      <c r="F200" s="3">
        <f>VLOOKUP($A200,Trend_Sign!$A:$H,COLUMN(F$4),FALSE)*VLOOKUP($A200,Volatility_Rolling!$A:$AB,COLUMN(F$4)+20,FALSE)</f>
        <v>-8.137583201841353E-2</v>
      </c>
      <c r="G200" s="3">
        <f>VLOOKUP($A200,Trend_Sign!$A:$H,COLUMN(G$4),FALSE)*VLOOKUP($A200,Volatility_Rolling!$A:$AB,COLUMN(G$4)+20,FALSE)</f>
        <v>-6.4747960105947661E-2</v>
      </c>
      <c r="H200" s="3">
        <f>VLOOKUP($A200,Trend_Sign!$A:$H,COLUMN(H$4),FALSE)*VLOOKUP($A200,Volatility_Rolling!$A:$AB,COLUMN(H$4)+20,FALSE)</f>
        <v>-0.13585418458920367</v>
      </c>
    </row>
    <row r="201" spans="1:8" x14ac:dyDescent="0.35">
      <c r="A201" s="2">
        <v>39933</v>
      </c>
      <c r="B201" s="3">
        <f>VLOOKUP($A201,Trend_Sign!$A:$H,COLUMN(B$4),FALSE)*VLOOKUP($A201,Volatility_Rolling!$A:$AB,COLUMN(B$4)+20,FALSE)</f>
        <v>-3.928802571075217E-2</v>
      </c>
      <c r="C201" s="3">
        <f>VLOOKUP($A201,Trend_Sign!$A:$H,COLUMN(C$4),FALSE)*VLOOKUP($A201,Volatility_Rolling!$A:$AB,COLUMN(C$4)+20,FALSE)</f>
        <v>6.874520795272028E-2</v>
      </c>
      <c r="D201" s="3">
        <f>VLOOKUP($A201,Trend_Sign!$A:$H,COLUMN(D$4),FALSE)*VLOOKUP($A201,Volatility_Rolling!$A:$AB,COLUMN(D$4)+20,FALSE)</f>
        <v>0.42369487143526136</v>
      </c>
      <c r="E201" s="3">
        <f>VLOOKUP($A201,Trend_Sign!$A:$H,COLUMN(E$4),FALSE)*VLOOKUP($A201,Volatility_Rolling!$A:$AB,COLUMN(E$4)+20,FALSE)</f>
        <v>0.1899458188033826</v>
      </c>
      <c r="F201" s="3">
        <f>VLOOKUP($A201,Trend_Sign!$A:$H,COLUMN(F$4),FALSE)*VLOOKUP($A201,Volatility_Rolling!$A:$AB,COLUMN(F$4)+20,FALSE)</f>
        <v>-7.7664656282541489E-2</v>
      </c>
      <c r="G201" s="3">
        <f>VLOOKUP($A201,Trend_Sign!$A:$H,COLUMN(G$4),FALSE)*VLOOKUP($A201,Volatility_Rolling!$A:$AB,COLUMN(G$4)+20,FALSE)</f>
        <v>-6.1696737481342412E-2</v>
      </c>
      <c r="H201" s="3">
        <f>VLOOKUP($A201,Trend_Sign!$A:$H,COLUMN(H$4),FALSE)*VLOOKUP($A201,Volatility_Rolling!$A:$AB,COLUMN(H$4)+20,FALSE)</f>
        <v>0.13896468233399972</v>
      </c>
    </row>
    <row r="202" spans="1:8" x14ac:dyDescent="0.35">
      <c r="A202" s="2">
        <v>39964</v>
      </c>
      <c r="B202" s="3">
        <f>VLOOKUP($A202,Trend_Sign!$A:$H,COLUMN(B$4),FALSE)*VLOOKUP($A202,Volatility_Rolling!$A:$AB,COLUMN(B$4)+20,FALSE)</f>
        <v>-3.7518337089331916E-2</v>
      </c>
      <c r="C202" s="3">
        <f>VLOOKUP($A202,Trend_Sign!$A:$H,COLUMN(C$4),FALSE)*VLOOKUP($A202,Volatility_Rolling!$A:$AB,COLUMN(C$4)+20,FALSE)</f>
        <v>6.7484178699119171E-2</v>
      </c>
      <c r="D202" s="3">
        <f>VLOOKUP($A202,Trend_Sign!$A:$H,COLUMN(D$4),FALSE)*VLOOKUP($A202,Volatility_Rolling!$A:$AB,COLUMN(D$4)+20,FALSE)</f>
        <v>0.42767113796259937</v>
      </c>
      <c r="E202" s="3">
        <f>VLOOKUP($A202,Trend_Sign!$A:$H,COLUMN(E$4),FALSE)*VLOOKUP($A202,Volatility_Rolling!$A:$AB,COLUMN(E$4)+20,FALSE)</f>
        <v>0.18862394630610749</v>
      </c>
      <c r="F202" s="3">
        <f>VLOOKUP($A202,Trend_Sign!$A:$H,COLUMN(F$4),FALSE)*VLOOKUP($A202,Volatility_Rolling!$A:$AB,COLUMN(F$4)+20,FALSE)</f>
        <v>-7.6940461597154022E-2</v>
      </c>
      <c r="G202" s="3">
        <f>VLOOKUP($A202,Trend_Sign!$A:$H,COLUMN(G$4),FALSE)*VLOOKUP($A202,Volatility_Rolling!$A:$AB,COLUMN(G$4)+20,FALSE)</f>
        <v>-6.2988240884959745E-2</v>
      </c>
      <c r="H202" s="3">
        <f>VLOOKUP($A202,Trend_Sign!$A:$H,COLUMN(H$4),FALSE)*VLOOKUP($A202,Volatility_Rolling!$A:$AB,COLUMN(H$4)+20,FALSE)</f>
        <v>0.13877369746072835</v>
      </c>
    </row>
    <row r="203" spans="1:8" x14ac:dyDescent="0.35">
      <c r="A203" s="2">
        <v>39994</v>
      </c>
      <c r="B203" s="3">
        <f>VLOOKUP($A203,Trend_Sign!$A:$H,COLUMN(B$4),FALSE)*VLOOKUP($A203,Volatility_Rolling!$A:$AB,COLUMN(B$4)+20,FALSE)</f>
        <v>-3.795622878116283E-2</v>
      </c>
      <c r="C203" s="3">
        <f>VLOOKUP($A203,Trend_Sign!$A:$H,COLUMN(C$4),FALSE)*VLOOKUP($A203,Volatility_Rolling!$A:$AB,COLUMN(C$4)+20,FALSE)</f>
        <v>-6.8222038243554994E-2</v>
      </c>
      <c r="D203" s="3">
        <f>VLOOKUP($A203,Trend_Sign!$A:$H,COLUMN(D$4),FALSE)*VLOOKUP($A203,Volatility_Rolling!$A:$AB,COLUMN(D$4)+20,FALSE)</f>
        <v>0.4203896274172601</v>
      </c>
      <c r="E203" s="3">
        <f>VLOOKUP($A203,Trend_Sign!$A:$H,COLUMN(E$4),FALSE)*VLOOKUP($A203,Volatility_Rolling!$A:$AB,COLUMN(E$4)+20,FALSE)</f>
        <v>0.19039499253416034</v>
      </c>
      <c r="F203" s="3">
        <f>VLOOKUP($A203,Trend_Sign!$A:$H,COLUMN(F$4),FALSE)*VLOOKUP($A203,Volatility_Rolling!$A:$AB,COLUMN(F$4)+20,FALSE)</f>
        <v>-7.7867158087330829E-2</v>
      </c>
      <c r="G203" s="3">
        <f>VLOOKUP($A203,Trend_Sign!$A:$H,COLUMN(G$4),FALSE)*VLOOKUP($A203,Volatility_Rolling!$A:$AB,COLUMN(G$4)+20,FALSE)</f>
        <v>-6.3564605701468768E-2</v>
      </c>
      <c r="H203" s="3">
        <f>VLOOKUP($A203,Trend_Sign!$A:$H,COLUMN(H$4),FALSE)*VLOOKUP($A203,Volatility_Rolling!$A:$AB,COLUMN(H$4)+20,FALSE)</f>
        <v>0.14160534923506213</v>
      </c>
    </row>
    <row r="204" spans="1:8" x14ac:dyDescent="0.35">
      <c r="A204" s="2">
        <v>40025</v>
      </c>
      <c r="B204" s="3">
        <f>VLOOKUP($A204,Trend_Sign!$A:$H,COLUMN(B$4),FALSE)*VLOOKUP($A204,Volatility_Rolling!$A:$AB,COLUMN(B$4)+20,FALSE)</f>
        <v>-3.8119317633788993E-2</v>
      </c>
      <c r="C204" s="3">
        <f>VLOOKUP($A204,Trend_Sign!$A:$H,COLUMN(C$4),FALSE)*VLOOKUP($A204,Volatility_Rolling!$A:$AB,COLUMN(C$4)+20,FALSE)</f>
        <v>6.8481938538609857E-2</v>
      </c>
      <c r="D204" s="3">
        <f>VLOOKUP($A204,Trend_Sign!$A:$H,COLUMN(D$4),FALSE)*VLOOKUP($A204,Volatility_Rolling!$A:$AB,COLUMN(D$4)+20,FALSE)</f>
        <v>0.42170271149668254</v>
      </c>
      <c r="E204" s="3">
        <f>VLOOKUP($A204,Trend_Sign!$A:$H,COLUMN(E$4),FALSE)*VLOOKUP($A204,Volatility_Rolling!$A:$AB,COLUMN(E$4)+20,FALSE)</f>
        <v>0.19120784502375129</v>
      </c>
      <c r="F204" s="3">
        <f>VLOOKUP($A204,Trend_Sign!$A:$H,COLUMN(F$4),FALSE)*VLOOKUP($A204,Volatility_Rolling!$A:$AB,COLUMN(F$4)+20,FALSE)</f>
        <v>-7.5713927120024449E-2</v>
      </c>
      <c r="G204" s="3">
        <f>VLOOKUP($A204,Trend_Sign!$A:$H,COLUMN(G$4),FALSE)*VLOOKUP($A204,Volatility_Rolling!$A:$AB,COLUMN(G$4)+20,FALSE)</f>
        <v>-6.2761883992085626E-2</v>
      </c>
      <c r="H204" s="3">
        <f>VLOOKUP($A204,Trend_Sign!$A:$H,COLUMN(H$4),FALSE)*VLOOKUP($A204,Volatility_Rolling!$A:$AB,COLUMN(H$4)+20,FALSE)</f>
        <v>0.14201237619505735</v>
      </c>
    </row>
    <row r="205" spans="1:8" x14ac:dyDescent="0.35">
      <c r="A205" s="2">
        <v>40056</v>
      </c>
      <c r="B205" s="3">
        <f>VLOOKUP($A205,Trend_Sign!$A:$H,COLUMN(B$4),FALSE)*VLOOKUP($A205,Volatility_Rolling!$A:$AB,COLUMN(B$4)+20,FALSE)</f>
        <v>-3.7092827021557022E-2</v>
      </c>
      <c r="C205" s="3">
        <f>VLOOKUP($A205,Trend_Sign!$A:$H,COLUMN(C$4),FALSE)*VLOOKUP($A205,Volatility_Rolling!$A:$AB,COLUMN(C$4)+20,FALSE)</f>
        <v>6.6826246353647131E-2</v>
      </c>
      <c r="D205" s="3">
        <f>VLOOKUP($A205,Trend_Sign!$A:$H,COLUMN(D$4),FALSE)*VLOOKUP($A205,Volatility_Rolling!$A:$AB,COLUMN(D$4)+20,FALSE)</f>
        <v>0.43514573738469953</v>
      </c>
      <c r="E205" s="3">
        <f>VLOOKUP($A205,Trend_Sign!$A:$H,COLUMN(E$4),FALSE)*VLOOKUP($A205,Volatility_Rolling!$A:$AB,COLUMN(E$4)+20,FALSE)</f>
        <v>0.18618358388982723</v>
      </c>
      <c r="F205" s="3">
        <f>VLOOKUP($A205,Trend_Sign!$A:$H,COLUMN(F$4),FALSE)*VLOOKUP($A205,Volatility_Rolling!$A:$AB,COLUMN(F$4)+20,FALSE)</f>
        <v>-7.3306326521688309E-2</v>
      </c>
      <c r="G205" s="3">
        <f>VLOOKUP($A205,Trend_Sign!$A:$H,COLUMN(G$4),FALSE)*VLOOKUP($A205,Volatility_Rolling!$A:$AB,COLUMN(G$4)+20,FALSE)</f>
        <v>-6.1370194568163519E-2</v>
      </c>
      <c r="H205" s="3">
        <f>VLOOKUP($A205,Trend_Sign!$A:$H,COLUMN(H$4),FALSE)*VLOOKUP($A205,Volatility_Rolling!$A:$AB,COLUMN(H$4)+20,FALSE)</f>
        <v>0.14007508426041718</v>
      </c>
    </row>
    <row r="206" spans="1:8" x14ac:dyDescent="0.35">
      <c r="A206" s="2">
        <v>40086</v>
      </c>
      <c r="B206" s="3">
        <f>VLOOKUP($A206,Trend_Sign!$A:$H,COLUMN(B$4),FALSE)*VLOOKUP($A206,Volatility_Rolling!$A:$AB,COLUMN(B$4)+20,FALSE)</f>
        <v>-3.8140387014904957E-2</v>
      </c>
      <c r="C206" s="3">
        <f>VLOOKUP($A206,Trend_Sign!$A:$H,COLUMN(C$4),FALSE)*VLOOKUP($A206,Volatility_Rolling!$A:$AB,COLUMN(C$4)+20,FALSE)</f>
        <v>6.7317061963704267E-2</v>
      </c>
      <c r="D206" s="3">
        <f>VLOOKUP($A206,Trend_Sign!$A:$H,COLUMN(D$4),FALSE)*VLOOKUP($A206,Volatility_Rolling!$A:$AB,COLUMN(D$4)+20,FALSE)</f>
        <v>0.43595517017402874</v>
      </c>
      <c r="E206" s="3">
        <f>VLOOKUP($A206,Trend_Sign!$A:$H,COLUMN(E$4),FALSE)*VLOOKUP($A206,Volatility_Rolling!$A:$AB,COLUMN(E$4)+20,FALSE)</f>
        <v>0.18656325977774724</v>
      </c>
      <c r="F206" s="3">
        <f>VLOOKUP($A206,Trend_Sign!$A:$H,COLUMN(F$4),FALSE)*VLOOKUP($A206,Volatility_Rolling!$A:$AB,COLUMN(F$4)+20,FALSE)</f>
        <v>-7.3140809535756177E-2</v>
      </c>
      <c r="G206" s="3">
        <f>VLOOKUP($A206,Trend_Sign!$A:$H,COLUMN(G$4),FALSE)*VLOOKUP($A206,Volatility_Rolling!$A:$AB,COLUMN(G$4)+20,FALSE)</f>
        <v>6.1246204274548854E-2</v>
      </c>
      <c r="H206" s="3">
        <f>VLOOKUP($A206,Trend_Sign!$A:$H,COLUMN(H$4),FALSE)*VLOOKUP($A206,Volatility_Rolling!$A:$AB,COLUMN(H$4)+20,FALSE)</f>
        <v>0.1376371072593098</v>
      </c>
    </row>
    <row r="207" spans="1:8" x14ac:dyDescent="0.35">
      <c r="A207" s="2">
        <v>40117</v>
      </c>
      <c r="B207" s="3">
        <f>VLOOKUP($A207,Trend_Sign!$A:$H,COLUMN(B$4),FALSE)*VLOOKUP($A207,Volatility_Rolling!$A:$AB,COLUMN(B$4)+20,FALSE)</f>
        <v>-3.8069069688405982E-2</v>
      </c>
      <c r="C207" s="3">
        <f>VLOOKUP($A207,Trend_Sign!$A:$H,COLUMN(C$4),FALSE)*VLOOKUP($A207,Volatility_Rolling!$A:$AB,COLUMN(C$4)+20,FALSE)</f>
        <v>6.7800390669044489E-2</v>
      </c>
      <c r="D207" s="3">
        <f>VLOOKUP($A207,Trend_Sign!$A:$H,COLUMN(D$4),FALSE)*VLOOKUP($A207,Volatility_Rolling!$A:$AB,COLUMN(D$4)+20,FALSE)</f>
        <v>0.43192735365523371</v>
      </c>
      <c r="E207" s="3">
        <f>VLOOKUP($A207,Trend_Sign!$A:$H,COLUMN(E$4),FALSE)*VLOOKUP($A207,Volatility_Rolling!$A:$AB,COLUMN(E$4)+20,FALSE)</f>
        <v>0.18808375443212441</v>
      </c>
      <c r="F207" s="3">
        <f>VLOOKUP($A207,Trend_Sign!$A:$H,COLUMN(F$4),FALSE)*VLOOKUP($A207,Volatility_Rolling!$A:$AB,COLUMN(F$4)+20,FALSE)</f>
        <v>7.4069093804538161E-2</v>
      </c>
      <c r="G207" s="3">
        <f>VLOOKUP($A207,Trend_Sign!$A:$H,COLUMN(G$4),FALSE)*VLOOKUP($A207,Volatility_Rolling!$A:$AB,COLUMN(G$4)+20,FALSE)</f>
        <v>6.1902833466578953E-2</v>
      </c>
      <c r="H207" s="3">
        <f>VLOOKUP($A207,Trend_Sign!$A:$H,COLUMN(H$4),FALSE)*VLOOKUP($A207,Volatility_Rolling!$A:$AB,COLUMN(H$4)+20,FALSE)</f>
        <v>0.13814750428407427</v>
      </c>
    </row>
    <row r="208" spans="1:8" x14ac:dyDescent="0.35">
      <c r="A208" s="2">
        <v>40147</v>
      </c>
      <c r="B208" s="3">
        <f>VLOOKUP($A208,Trend_Sign!$A:$H,COLUMN(B$4),FALSE)*VLOOKUP($A208,Volatility_Rolling!$A:$AB,COLUMN(B$4)+20,FALSE)</f>
        <v>-3.8947109426317336E-2</v>
      </c>
      <c r="C208" s="3">
        <f>VLOOKUP($A208,Trend_Sign!$A:$H,COLUMN(C$4),FALSE)*VLOOKUP($A208,Volatility_Rolling!$A:$AB,COLUMN(C$4)+20,FALSE)</f>
        <v>6.6124769212425619E-2</v>
      </c>
      <c r="D208" s="3">
        <f>VLOOKUP($A208,Trend_Sign!$A:$H,COLUMN(D$4),FALSE)*VLOOKUP($A208,Volatility_Rolling!$A:$AB,COLUMN(D$4)+20,FALSE)</f>
        <v>0.43209627038717169</v>
      </c>
      <c r="E208" s="3">
        <f>VLOOKUP($A208,Trend_Sign!$A:$H,COLUMN(E$4),FALSE)*VLOOKUP($A208,Volatility_Rolling!$A:$AB,COLUMN(E$4)+20,FALSE)</f>
        <v>0.18994751412482191</v>
      </c>
      <c r="F208" s="3">
        <f>VLOOKUP($A208,Trend_Sign!$A:$H,COLUMN(F$4),FALSE)*VLOOKUP($A208,Volatility_Rolling!$A:$AB,COLUMN(F$4)+20,FALSE)</f>
        <v>7.4059288539828724E-2</v>
      </c>
      <c r="G208" s="3">
        <f>VLOOKUP($A208,Trend_Sign!$A:$H,COLUMN(G$4),FALSE)*VLOOKUP($A208,Volatility_Rolling!$A:$AB,COLUMN(G$4)+20,FALSE)</f>
        <v>6.2418181001862451E-2</v>
      </c>
      <c r="H208" s="3">
        <f>VLOOKUP($A208,Trend_Sign!$A:$H,COLUMN(H$4),FALSE)*VLOOKUP($A208,Volatility_Rolling!$A:$AB,COLUMN(H$4)+20,FALSE)</f>
        <v>0.13640686730757218</v>
      </c>
    </row>
    <row r="209" spans="1:8" x14ac:dyDescent="0.35">
      <c r="A209" s="2">
        <v>40178</v>
      </c>
      <c r="B209" s="3">
        <f>VLOOKUP($A209,Trend_Sign!$A:$H,COLUMN(B$4),FALSE)*VLOOKUP($A209,Volatility_Rolling!$A:$AB,COLUMN(B$4)+20,FALSE)</f>
        <v>4.0013076900975775E-2</v>
      </c>
      <c r="C209" s="3">
        <f>VLOOKUP($A209,Trend_Sign!$A:$H,COLUMN(C$4),FALSE)*VLOOKUP($A209,Volatility_Rolling!$A:$AB,COLUMN(C$4)+20,FALSE)</f>
        <v>6.5801037173510823E-2</v>
      </c>
      <c r="D209" s="3">
        <f>VLOOKUP($A209,Trend_Sign!$A:$H,COLUMN(D$4),FALSE)*VLOOKUP($A209,Volatility_Rolling!$A:$AB,COLUMN(D$4)+20,FALSE)</f>
        <v>0.44053996837709553</v>
      </c>
      <c r="E209" s="3">
        <f>VLOOKUP($A209,Trend_Sign!$A:$H,COLUMN(E$4),FALSE)*VLOOKUP($A209,Volatility_Rolling!$A:$AB,COLUMN(E$4)+20,FALSE)</f>
        <v>-0.18587429755958385</v>
      </c>
      <c r="F209" s="3">
        <f>VLOOKUP($A209,Trend_Sign!$A:$H,COLUMN(F$4),FALSE)*VLOOKUP($A209,Volatility_Rolling!$A:$AB,COLUMN(F$4)+20,FALSE)</f>
        <v>7.5140499244450432E-2</v>
      </c>
      <c r="G209" s="3">
        <f>VLOOKUP($A209,Trend_Sign!$A:$H,COLUMN(G$4),FALSE)*VLOOKUP($A209,Volatility_Rolling!$A:$AB,COLUMN(G$4)+20,FALSE)</f>
        <v>6.3035027357590617E-2</v>
      </c>
      <c r="H209" s="3">
        <f>VLOOKUP($A209,Trend_Sign!$A:$H,COLUMN(H$4),FALSE)*VLOOKUP($A209,Volatility_Rolling!$A:$AB,COLUMN(H$4)+20,FALSE)</f>
        <v>-0.12959609338679301</v>
      </c>
    </row>
    <row r="210" spans="1:8" x14ac:dyDescent="0.35">
      <c r="A210" s="2">
        <v>40209</v>
      </c>
      <c r="B210" s="3">
        <f>VLOOKUP($A210,Trend_Sign!$A:$H,COLUMN(B$4),FALSE)*VLOOKUP($A210,Volatility_Rolling!$A:$AB,COLUMN(B$4)+20,FALSE)</f>
        <v>3.9772531944309152E-2</v>
      </c>
      <c r="C210" s="3">
        <f>VLOOKUP($A210,Trend_Sign!$A:$H,COLUMN(C$4),FALSE)*VLOOKUP($A210,Volatility_Rolling!$A:$AB,COLUMN(C$4)+20,FALSE)</f>
        <v>6.5818147772945396E-2</v>
      </c>
      <c r="D210" s="3">
        <f>VLOOKUP($A210,Trend_Sign!$A:$H,COLUMN(D$4),FALSE)*VLOOKUP($A210,Volatility_Rolling!$A:$AB,COLUMN(D$4)+20,FALSE)</f>
        <v>0.44107449367118029</v>
      </c>
      <c r="E210" s="3">
        <f>VLOOKUP($A210,Trend_Sign!$A:$H,COLUMN(E$4),FALSE)*VLOOKUP($A210,Volatility_Rolling!$A:$AB,COLUMN(E$4)+20,FALSE)</f>
        <v>0.18557318598993167</v>
      </c>
      <c r="F210" s="3">
        <f>VLOOKUP($A210,Trend_Sign!$A:$H,COLUMN(F$4),FALSE)*VLOOKUP($A210,Volatility_Rolling!$A:$AB,COLUMN(F$4)+20,FALSE)</f>
        <v>7.5128521983717472E-2</v>
      </c>
      <c r="G210" s="3">
        <f>VLOOKUP($A210,Trend_Sign!$A:$H,COLUMN(G$4),FALSE)*VLOOKUP($A210,Volatility_Rolling!$A:$AB,COLUMN(G$4)+20,FALSE)</f>
        <v>6.243211699626116E-2</v>
      </c>
      <c r="H210" s="3">
        <f>VLOOKUP($A210,Trend_Sign!$A:$H,COLUMN(H$4),FALSE)*VLOOKUP($A210,Volatility_Rolling!$A:$AB,COLUMN(H$4)+20,FALSE)</f>
        <v>-0.13020100164165493</v>
      </c>
    </row>
    <row r="211" spans="1:8" x14ac:dyDescent="0.35">
      <c r="A211" s="2">
        <v>40237</v>
      </c>
      <c r="B211" s="3">
        <f>VLOOKUP($A211,Trend_Sign!$A:$H,COLUMN(B$4),FALSE)*VLOOKUP($A211,Volatility_Rolling!$A:$AB,COLUMN(B$4)+20,FALSE)</f>
        <v>3.9725818856465797E-2</v>
      </c>
      <c r="C211" s="3">
        <f>VLOOKUP($A211,Trend_Sign!$A:$H,COLUMN(C$4),FALSE)*VLOOKUP($A211,Volatility_Rolling!$A:$AB,COLUMN(C$4)+20,FALSE)</f>
        <v>6.576237138759751E-2</v>
      </c>
      <c r="D211" s="3">
        <f>VLOOKUP($A211,Trend_Sign!$A:$H,COLUMN(D$4),FALSE)*VLOOKUP($A211,Volatility_Rolling!$A:$AB,COLUMN(D$4)+20,FALSE)</f>
        <v>0.44131166490272788</v>
      </c>
      <c r="E211" s="3">
        <f>VLOOKUP($A211,Trend_Sign!$A:$H,COLUMN(E$4),FALSE)*VLOOKUP($A211,Volatility_Rolling!$A:$AB,COLUMN(E$4)+20,FALSE)</f>
        <v>0.18617186478901215</v>
      </c>
      <c r="F211" s="3">
        <f>VLOOKUP($A211,Trend_Sign!$A:$H,COLUMN(F$4),FALSE)*VLOOKUP($A211,Volatility_Rolling!$A:$AB,COLUMN(F$4)+20,FALSE)</f>
        <v>7.4788971939494436E-2</v>
      </c>
      <c r="G211" s="3">
        <f>VLOOKUP($A211,Trend_Sign!$A:$H,COLUMN(G$4),FALSE)*VLOOKUP($A211,Volatility_Rolling!$A:$AB,COLUMN(G$4)+20,FALSE)</f>
        <v>6.2154508041694465E-2</v>
      </c>
      <c r="H211" s="3">
        <f>VLOOKUP($A211,Trend_Sign!$A:$H,COLUMN(H$4),FALSE)*VLOOKUP($A211,Volatility_Rolling!$A:$AB,COLUMN(H$4)+20,FALSE)</f>
        <v>0.13008480008300791</v>
      </c>
    </row>
    <row r="212" spans="1:8" x14ac:dyDescent="0.35">
      <c r="A212" s="2">
        <v>40268</v>
      </c>
      <c r="B212" s="3">
        <f>VLOOKUP($A212,Trend_Sign!$A:$H,COLUMN(B$4),FALSE)*VLOOKUP($A212,Volatility_Rolling!$A:$AB,COLUMN(B$4)+20,FALSE)</f>
        <v>4.0257075340665791E-2</v>
      </c>
      <c r="C212" s="3">
        <f>VLOOKUP($A212,Trend_Sign!$A:$H,COLUMN(C$4),FALSE)*VLOOKUP($A212,Volatility_Rolling!$A:$AB,COLUMN(C$4)+20,FALSE)</f>
        <v>6.6562611245938333E-2</v>
      </c>
      <c r="D212" s="3">
        <f>VLOOKUP($A212,Trend_Sign!$A:$H,COLUMN(D$4),FALSE)*VLOOKUP($A212,Volatility_Rolling!$A:$AB,COLUMN(D$4)+20,FALSE)</f>
        <v>0.44295074906230636</v>
      </c>
      <c r="E212" s="3">
        <f>VLOOKUP($A212,Trend_Sign!$A:$H,COLUMN(E$4),FALSE)*VLOOKUP($A212,Volatility_Rolling!$A:$AB,COLUMN(E$4)+20,FALSE)</f>
        <v>-0.18735557103626527</v>
      </c>
      <c r="F212" s="3">
        <f>VLOOKUP($A212,Trend_Sign!$A:$H,COLUMN(F$4),FALSE)*VLOOKUP($A212,Volatility_Rolling!$A:$AB,COLUMN(F$4)+20,FALSE)</f>
        <v>7.4308982404605373E-2</v>
      </c>
      <c r="G212" s="3">
        <f>VLOOKUP($A212,Trend_Sign!$A:$H,COLUMN(G$4),FALSE)*VLOOKUP($A212,Volatility_Rolling!$A:$AB,COLUMN(G$4)+20,FALSE)</f>
        <v>6.183886444734947E-2</v>
      </c>
      <c r="H212" s="3">
        <f>VLOOKUP($A212,Trend_Sign!$A:$H,COLUMN(H$4),FALSE)*VLOOKUP($A212,Volatility_Rolling!$A:$AB,COLUMN(H$4)+20,FALSE)</f>
        <v>0.12672614646286934</v>
      </c>
    </row>
    <row r="213" spans="1:8" x14ac:dyDescent="0.35">
      <c r="A213" s="2">
        <v>40298</v>
      </c>
      <c r="B213" s="3">
        <f>VLOOKUP($A213,Trend_Sign!$A:$H,COLUMN(B$4),FALSE)*VLOOKUP($A213,Volatility_Rolling!$A:$AB,COLUMN(B$4)+20,FALSE)</f>
        <v>4.0212375325766408E-2</v>
      </c>
      <c r="C213" s="3">
        <f>VLOOKUP($A213,Trend_Sign!$A:$H,COLUMN(C$4),FALSE)*VLOOKUP($A213,Volatility_Rolling!$A:$AB,COLUMN(C$4)+20,FALSE)</f>
        <v>6.6444346179783481E-2</v>
      </c>
      <c r="D213" s="3">
        <f>VLOOKUP($A213,Trend_Sign!$A:$H,COLUMN(D$4),FALSE)*VLOOKUP($A213,Volatility_Rolling!$A:$AB,COLUMN(D$4)+20,FALSE)</f>
        <v>0.44006628340395276</v>
      </c>
      <c r="E213" s="3">
        <f>VLOOKUP($A213,Trend_Sign!$A:$H,COLUMN(E$4),FALSE)*VLOOKUP($A213,Volatility_Rolling!$A:$AB,COLUMN(E$4)+20,FALSE)</f>
        <v>0.187947695956938</v>
      </c>
      <c r="F213" s="3">
        <f>VLOOKUP($A213,Trend_Sign!$A:$H,COLUMN(F$4),FALSE)*VLOOKUP($A213,Volatility_Rolling!$A:$AB,COLUMN(F$4)+20,FALSE)</f>
        <v>7.5128404356546996E-2</v>
      </c>
      <c r="G213" s="3">
        <f>VLOOKUP($A213,Trend_Sign!$A:$H,COLUMN(G$4),FALSE)*VLOOKUP($A213,Volatility_Rolling!$A:$AB,COLUMN(G$4)+20,FALSE)</f>
        <v>6.2432118458129078E-2</v>
      </c>
      <c r="H213" s="3">
        <f>VLOOKUP($A213,Trend_Sign!$A:$H,COLUMN(H$4),FALSE)*VLOOKUP($A213,Volatility_Rolling!$A:$AB,COLUMN(H$4)+20,FALSE)</f>
        <v>0.12776877631888328</v>
      </c>
    </row>
    <row r="214" spans="1:8" x14ac:dyDescent="0.35">
      <c r="A214" s="2">
        <v>40329</v>
      </c>
      <c r="B214" s="3">
        <f>VLOOKUP($A214,Trend_Sign!$A:$H,COLUMN(B$4),FALSE)*VLOOKUP($A214,Volatility_Rolling!$A:$AB,COLUMN(B$4)+20,FALSE)</f>
        <v>3.9084064994163059E-2</v>
      </c>
      <c r="C214" s="3">
        <f>VLOOKUP($A214,Trend_Sign!$A:$H,COLUMN(C$4),FALSE)*VLOOKUP($A214,Volatility_Rolling!$A:$AB,COLUMN(C$4)+20,FALSE)</f>
        <v>6.6536706787935898E-2</v>
      </c>
      <c r="D214" s="3">
        <f>VLOOKUP($A214,Trend_Sign!$A:$H,COLUMN(D$4),FALSE)*VLOOKUP($A214,Volatility_Rolling!$A:$AB,COLUMN(D$4)+20,FALSE)</f>
        <v>0.44424592497119703</v>
      </c>
      <c r="E214" s="3">
        <f>VLOOKUP($A214,Trend_Sign!$A:$H,COLUMN(E$4),FALSE)*VLOOKUP($A214,Volatility_Rolling!$A:$AB,COLUMN(E$4)+20,FALSE)</f>
        <v>0.18832222551936703</v>
      </c>
      <c r="F214" s="3">
        <f>VLOOKUP($A214,Trend_Sign!$A:$H,COLUMN(F$4),FALSE)*VLOOKUP($A214,Volatility_Rolling!$A:$AB,COLUMN(F$4)+20,FALSE)</f>
        <v>7.3420033824180719E-2</v>
      </c>
      <c r="G214" s="3">
        <f>VLOOKUP($A214,Trend_Sign!$A:$H,COLUMN(G$4),FALSE)*VLOOKUP($A214,Volatility_Rolling!$A:$AB,COLUMN(G$4)+20,FALSE)</f>
        <v>6.1196373711352392E-2</v>
      </c>
      <c r="H214" s="3">
        <f>VLOOKUP($A214,Trend_Sign!$A:$H,COLUMN(H$4),FALSE)*VLOOKUP($A214,Volatility_Rolling!$A:$AB,COLUMN(H$4)+20,FALSE)</f>
        <v>0.12719467019180386</v>
      </c>
    </row>
    <row r="215" spans="1:8" x14ac:dyDescent="0.35">
      <c r="A215" s="2">
        <v>40359</v>
      </c>
      <c r="B215" s="3">
        <f>VLOOKUP($A215,Trend_Sign!$A:$H,COLUMN(B$4),FALSE)*VLOOKUP($A215,Volatility_Rolling!$A:$AB,COLUMN(B$4)+20,FALSE)</f>
        <v>-3.9237043168685933E-2</v>
      </c>
      <c r="C215" s="3">
        <f>VLOOKUP($A215,Trend_Sign!$A:$H,COLUMN(C$4),FALSE)*VLOOKUP($A215,Volatility_Rolling!$A:$AB,COLUMN(C$4)+20,FALSE)</f>
        <v>6.6916057623107095E-2</v>
      </c>
      <c r="D215" s="3">
        <f>VLOOKUP($A215,Trend_Sign!$A:$H,COLUMN(D$4),FALSE)*VLOOKUP($A215,Volatility_Rolling!$A:$AB,COLUMN(D$4)+20,FALSE)</f>
        <v>0.44444747026736753</v>
      </c>
      <c r="E215" s="3">
        <f>VLOOKUP($A215,Trend_Sign!$A:$H,COLUMN(E$4),FALSE)*VLOOKUP($A215,Volatility_Rolling!$A:$AB,COLUMN(E$4)+20,FALSE)</f>
        <v>0.18827412222829923</v>
      </c>
      <c r="F215" s="3">
        <f>VLOOKUP($A215,Trend_Sign!$A:$H,COLUMN(F$4),FALSE)*VLOOKUP($A215,Volatility_Rolling!$A:$AB,COLUMN(F$4)+20,FALSE)</f>
        <v>7.2900242536889509E-2</v>
      </c>
      <c r="G215" s="3">
        <f>VLOOKUP($A215,Trend_Sign!$A:$H,COLUMN(G$4),FALSE)*VLOOKUP($A215,Volatility_Rolling!$A:$AB,COLUMN(G$4)+20,FALSE)</f>
        <v>6.0608163120906021E-2</v>
      </c>
      <c r="H215" s="3">
        <f>VLOOKUP($A215,Trend_Sign!$A:$H,COLUMN(H$4),FALSE)*VLOOKUP($A215,Volatility_Rolling!$A:$AB,COLUMN(H$4)+20,FALSE)</f>
        <v>0.12761690105474471</v>
      </c>
    </row>
    <row r="216" spans="1:8" x14ac:dyDescent="0.35">
      <c r="A216" s="2">
        <v>40390</v>
      </c>
      <c r="B216" s="3">
        <f>VLOOKUP($A216,Trend_Sign!$A:$H,COLUMN(B$4),FALSE)*VLOOKUP($A216,Volatility_Rolling!$A:$AB,COLUMN(B$4)+20,FALSE)</f>
        <v>3.9300758060649151E-2</v>
      </c>
      <c r="C216" s="3">
        <f>VLOOKUP($A216,Trend_Sign!$A:$H,COLUMN(C$4),FALSE)*VLOOKUP($A216,Volatility_Rolling!$A:$AB,COLUMN(C$4)+20,FALSE)</f>
        <v>6.586943241337434E-2</v>
      </c>
      <c r="D216" s="3">
        <f>VLOOKUP($A216,Trend_Sign!$A:$H,COLUMN(D$4),FALSE)*VLOOKUP($A216,Volatility_Rolling!$A:$AB,COLUMN(D$4)+20,FALSE)</f>
        <v>0.446648933510157</v>
      </c>
      <c r="E216" s="3">
        <f>VLOOKUP($A216,Trend_Sign!$A:$H,COLUMN(E$4),FALSE)*VLOOKUP($A216,Volatility_Rolling!$A:$AB,COLUMN(E$4)+20,FALSE)</f>
        <v>0.18859361048126616</v>
      </c>
      <c r="F216" s="3">
        <f>VLOOKUP($A216,Trend_Sign!$A:$H,COLUMN(F$4),FALSE)*VLOOKUP($A216,Volatility_Rolling!$A:$AB,COLUMN(F$4)+20,FALSE)</f>
        <v>7.1462660500979824E-2</v>
      </c>
      <c r="G216" s="3">
        <f>VLOOKUP($A216,Trend_Sign!$A:$H,COLUMN(G$4),FALSE)*VLOOKUP($A216,Volatility_Rolling!$A:$AB,COLUMN(G$4)+20,FALSE)</f>
        <v>5.9783486778996073E-2</v>
      </c>
      <c r="H216" s="3">
        <f>VLOOKUP($A216,Trend_Sign!$A:$H,COLUMN(H$4),FALSE)*VLOOKUP($A216,Volatility_Rolling!$A:$AB,COLUMN(H$4)+20,FALSE)</f>
        <v>0.12834111825457753</v>
      </c>
    </row>
    <row r="217" spans="1:8" x14ac:dyDescent="0.35">
      <c r="A217" s="2">
        <v>40421</v>
      </c>
      <c r="B217" s="3">
        <f>VLOOKUP($A217,Trend_Sign!$A:$H,COLUMN(B$4),FALSE)*VLOOKUP($A217,Volatility_Rolling!$A:$AB,COLUMN(B$4)+20,FALSE)</f>
        <v>3.8939564971742967E-2</v>
      </c>
      <c r="C217" s="3">
        <f>VLOOKUP($A217,Trend_Sign!$A:$H,COLUMN(C$4),FALSE)*VLOOKUP($A217,Volatility_Rolling!$A:$AB,COLUMN(C$4)+20,FALSE)</f>
        <v>6.4964297018400743E-2</v>
      </c>
      <c r="D217" s="3">
        <f>VLOOKUP($A217,Trend_Sign!$A:$H,COLUMN(D$4),FALSE)*VLOOKUP($A217,Volatility_Rolling!$A:$AB,COLUMN(D$4)+20,FALSE)</f>
        <v>0.45363404972875326</v>
      </c>
      <c r="E217" s="3">
        <f>VLOOKUP($A217,Trend_Sign!$A:$H,COLUMN(E$4),FALSE)*VLOOKUP($A217,Volatility_Rolling!$A:$AB,COLUMN(E$4)+20,FALSE)</f>
        <v>0.18648146194804427</v>
      </c>
      <c r="F217" s="3">
        <f>VLOOKUP($A217,Trend_Sign!$A:$H,COLUMN(F$4),FALSE)*VLOOKUP($A217,Volatility_Rolling!$A:$AB,COLUMN(F$4)+20,FALSE)</f>
        <v>7.0459699182221003E-2</v>
      </c>
      <c r="G217" s="3">
        <f>VLOOKUP($A217,Trend_Sign!$A:$H,COLUMN(G$4),FALSE)*VLOOKUP($A217,Volatility_Rolling!$A:$AB,COLUMN(G$4)+20,FALSE)</f>
        <v>5.8916866089421635E-2</v>
      </c>
      <c r="H217" s="3">
        <f>VLOOKUP($A217,Trend_Sign!$A:$H,COLUMN(H$4),FALSE)*VLOOKUP($A217,Volatility_Rolling!$A:$AB,COLUMN(H$4)+20,FALSE)</f>
        <v>0.12660406106141625</v>
      </c>
    </row>
    <row r="218" spans="1:8" x14ac:dyDescent="0.35">
      <c r="A218" s="2">
        <v>40451</v>
      </c>
      <c r="B218" s="3">
        <f>VLOOKUP($A218,Trend_Sign!$A:$H,COLUMN(B$4),FALSE)*VLOOKUP($A218,Volatility_Rolling!$A:$AB,COLUMN(B$4)+20,FALSE)</f>
        <v>3.9260770152982918E-2</v>
      </c>
      <c r="C218" s="3">
        <f>VLOOKUP($A218,Trend_Sign!$A:$H,COLUMN(C$4),FALSE)*VLOOKUP($A218,Volatility_Rolling!$A:$AB,COLUMN(C$4)+20,FALSE)</f>
        <v>6.6378710930830767E-2</v>
      </c>
      <c r="D218" s="3">
        <f>VLOOKUP($A218,Trend_Sign!$A:$H,COLUMN(D$4),FALSE)*VLOOKUP($A218,Volatility_Rolling!$A:$AB,COLUMN(D$4)+20,FALSE)</f>
        <v>0.4549258269480731</v>
      </c>
      <c r="E218" s="3">
        <f>VLOOKUP($A218,Trend_Sign!$A:$H,COLUMN(E$4),FALSE)*VLOOKUP($A218,Volatility_Rolling!$A:$AB,COLUMN(E$4)+20,FALSE)</f>
        <v>0.18697132436926978</v>
      </c>
      <c r="F218" s="3">
        <f>VLOOKUP($A218,Trend_Sign!$A:$H,COLUMN(F$4),FALSE)*VLOOKUP($A218,Volatility_Rolling!$A:$AB,COLUMN(F$4)+20,FALSE)</f>
        <v>6.8689045371903734E-2</v>
      </c>
      <c r="G218" s="3">
        <f>VLOOKUP($A218,Trend_Sign!$A:$H,COLUMN(G$4),FALSE)*VLOOKUP($A218,Volatility_Rolling!$A:$AB,COLUMN(G$4)+20,FALSE)</f>
        <v>5.6869407296511985E-2</v>
      </c>
      <c r="H218" s="3">
        <f>VLOOKUP($A218,Trend_Sign!$A:$H,COLUMN(H$4),FALSE)*VLOOKUP($A218,Volatility_Rolling!$A:$AB,COLUMN(H$4)+20,FALSE)</f>
        <v>0.1269049149304278</v>
      </c>
    </row>
    <row r="219" spans="1:8" x14ac:dyDescent="0.35">
      <c r="A219" s="2">
        <v>40482</v>
      </c>
      <c r="B219" s="3">
        <f>VLOOKUP($A219,Trend_Sign!$A:$H,COLUMN(B$4),FALSE)*VLOOKUP($A219,Volatility_Rolling!$A:$AB,COLUMN(B$4)+20,FALSE)</f>
        <v>3.9761218652276616E-2</v>
      </c>
      <c r="C219" s="3">
        <f>VLOOKUP($A219,Trend_Sign!$A:$H,COLUMN(C$4),FALSE)*VLOOKUP($A219,Volatility_Rolling!$A:$AB,COLUMN(C$4)+20,FALSE)</f>
        <v>6.6685815072976842E-2</v>
      </c>
      <c r="D219" s="3">
        <f>VLOOKUP($A219,Trend_Sign!$A:$H,COLUMN(D$4),FALSE)*VLOOKUP($A219,Volatility_Rolling!$A:$AB,COLUMN(D$4)+20,FALSE)</f>
        <v>0.45570766128485396</v>
      </c>
      <c r="E219" s="3">
        <f>VLOOKUP($A219,Trend_Sign!$A:$H,COLUMN(E$4),FALSE)*VLOOKUP($A219,Volatility_Rolling!$A:$AB,COLUMN(E$4)+20,FALSE)</f>
        <v>0.18670070882960904</v>
      </c>
      <c r="F219" s="3">
        <f>VLOOKUP($A219,Trend_Sign!$A:$H,COLUMN(F$4),FALSE)*VLOOKUP($A219,Volatility_Rolling!$A:$AB,COLUMN(F$4)+20,FALSE)</f>
        <v>6.826832209173514E-2</v>
      </c>
      <c r="G219" s="3">
        <f>VLOOKUP($A219,Trend_Sign!$A:$H,COLUMN(G$4),FALSE)*VLOOKUP($A219,Volatility_Rolling!$A:$AB,COLUMN(G$4)+20,FALSE)</f>
        <v>5.6876509229141198E-2</v>
      </c>
      <c r="H219" s="3">
        <f>VLOOKUP($A219,Trend_Sign!$A:$H,COLUMN(H$4),FALSE)*VLOOKUP($A219,Volatility_Rolling!$A:$AB,COLUMN(H$4)+20,FALSE)</f>
        <v>0.12599976483940714</v>
      </c>
    </row>
    <row r="220" spans="1:8" x14ac:dyDescent="0.35">
      <c r="A220" s="2">
        <v>40512</v>
      </c>
      <c r="B220" s="3">
        <f>VLOOKUP($A220,Trend_Sign!$A:$H,COLUMN(B$4),FALSE)*VLOOKUP($A220,Volatility_Rolling!$A:$AB,COLUMN(B$4)+20,FALSE)</f>
        <v>4.0413455854790871E-2</v>
      </c>
      <c r="C220" s="3">
        <f>VLOOKUP($A220,Trend_Sign!$A:$H,COLUMN(C$4),FALSE)*VLOOKUP($A220,Volatility_Rolling!$A:$AB,COLUMN(C$4)+20,FALSE)</f>
        <v>6.8148868688861913E-2</v>
      </c>
      <c r="D220" s="3">
        <f>VLOOKUP($A220,Trend_Sign!$A:$H,COLUMN(D$4),FALSE)*VLOOKUP($A220,Volatility_Rolling!$A:$AB,COLUMN(D$4)+20,FALSE)</f>
        <v>0.4440847859744862</v>
      </c>
      <c r="E220" s="3">
        <f>VLOOKUP($A220,Trend_Sign!$A:$H,COLUMN(E$4),FALSE)*VLOOKUP($A220,Volatility_Rolling!$A:$AB,COLUMN(E$4)+20,FALSE)</f>
        <v>0.19264433678254561</v>
      </c>
      <c r="F220" s="3">
        <f>VLOOKUP($A220,Trend_Sign!$A:$H,COLUMN(F$4),FALSE)*VLOOKUP($A220,Volatility_Rolling!$A:$AB,COLUMN(F$4)+20,FALSE)</f>
        <v>6.9940434336296098E-2</v>
      </c>
      <c r="G220" s="3">
        <f>VLOOKUP($A220,Trend_Sign!$A:$H,COLUMN(G$4),FALSE)*VLOOKUP($A220,Volatility_Rolling!$A:$AB,COLUMN(G$4)+20,FALSE)</f>
        <v>5.8662477169023029E-2</v>
      </c>
      <c r="H220" s="3">
        <f>VLOOKUP($A220,Trend_Sign!$A:$H,COLUMN(H$4),FALSE)*VLOOKUP($A220,Volatility_Rolling!$A:$AB,COLUMN(H$4)+20,FALSE)</f>
        <v>0.12610564119399631</v>
      </c>
    </row>
    <row r="221" spans="1:8" x14ac:dyDescent="0.35">
      <c r="A221" s="2">
        <v>40543</v>
      </c>
      <c r="B221" s="3">
        <f>VLOOKUP($A221,Trend_Sign!$A:$H,COLUMN(B$4),FALSE)*VLOOKUP($A221,Volatility_Rolling!$A:$AB,COLUMN(B$4)+20,FALSE)</f>
        <v>4.0869997182838208E-2</v>
      </c>
      <c r="C221" s="3">
        <f>VLOOKUP($A221,Trend_Sign!$A:$H,COLUMN(C$4),FALSE)*VLOOKUP($A221,Volatility_Rolling!$A:$AB,COLUMN(C$4)+20,FALSE)</f>
        <v>6.9148521107622207E-2</v>
      </c>
      <c r="D221" s="3">
        <f>VLOOKUP($A221,Trend_Sign!$A:$H,COLUMN(D$4),FALSE)*VLOOKUP($A221,Volatility_Rolling!$A:$AB,COLUMN(D$4)+20,FALSE)</f>
        <v>0.44716752210832444</v>
      </c>
      <c r="E221" s="3">
        <f>VLOOKUP($A221,Trend_Sign!$A:$H,COLUMN(E$4),FALSE)*VLOOKUP($A221,Volatility_Rolling!$A:$AB,COLUMN(E$4)+20,FALSE)</f>
        <v>0.1879122986513643</v>
      </c>
      <c r="F221" s="3">
        <f>VLOOKUP($A221,Trend_Sign!$A:$H,COLUMN(F$4),FALSE)*VLOOKUP($A221,Volatility_Rolling!$A:$AB,COLUMN(F$4)+20,FALSE)</f>
        <v>6.9334557647359005E-2</v>
      </c>
      <c r="G221" s="3">
        <f>VLOOKUP($A221,Trend_Sign!$A:$H,COLUMN(G$4),FALSE)*VLOOKUP($A221,Volatility_Rolling!$A:$AB,COLUMN(G$4)+20,FALSE)</f>
        <v>5.8846927692955533E-2</v>
      </c>
      <c r="H221" s="3">
        <f>VLOOKUP($A221,Trend_Sign!$A:$H,COLUMN(H$4),FALSE)*VLOOKUP($A221,Volatility_Rolling!$A:$AB,COLUMN(H$4)+20,FALSE)</f>
        <v>0.12672017560953633</v>
      </c>
    </row>
    <row r="222" spans="1:8" x14ac:dyDescent="0.35">
      <c r="A222" s="2">
        <v>40574</v>
      </c>
      <c r="B222" s="3">
        <f>VLOOKUP($A222,Trend_Sign!$A:$H,COLUMN(B$4),FALSE)*VLOOKUP($A222,Volatility_Rolling!$A:$AB,COLUMN(B$4)+20,FALSE)</f>
        <v>4.0249785258044186E-2</v>
      </c>
      <c r="C222" s="3">
        <f>VLOOKUP($A222,Trend_Sign!$A:$H,COLUMN(C$4),FALSE)*VLOOKUP($A222,Volatility_Rolling!$A:$AB,COLUMN(C$4)+20,FALSE)</f>
        <v>6.8998514278132972E-2</v>
      </c>
      <c r="D222" s="3">
        <f>VLOOKUP($A222,Trend_Sign!$A:$H,COLUMN(D$4),FALSE)*VLOOKUP($A222,Volatility_Rolling!$A:$AB,COLUMN(D$4)+20,FALSE)</f>
        <v>0.44348696349565597</v>
      </c>
      <c r="E222" s="3">
        <f>VLOOKUP($A222,Trend_Sign!$A:$H,COLUMN(E$4),FALSE)*VLOOKUP($A222,Volatility_Rolling!$A:$AB,COLUMN(E$4)+20,FALSE)</f>
        <v>0.18918361983331225</v>
      </c>
      <c r="F222" s="3">
        <f>VLOOKUP($A222,Trend_Sign!$A:$H,COLUMN(F$4),FALSE)*VLOOKUP($A222,Volatility_Rolling!$A:$AB,COLUMN(F$4)+20,FALSE)</f>
        <v>6.9697644902733627E-2</v>
      </c>
      <c r="G222" s="3">
        <f>VLOOKUP($A222,Trend_Sign!$A:$H,COLUMN(G$4),FALSE)*VLOOKUP($A222,Volatility_Rolling!$A:$AB,COLUMN(G$4)+20,FALSE)</f>
        <v>6.0831993297355398E-2</v>
      </c>
      <c r="H222" s="3">
        <f>VLOOKUP($A222,Trend_Sign!$A:$H,COLUMN(H$4),FALSE)*VLOOKUP($A222,Volatility_Rolling!$A:$AB,COLUMN(H$4)+20,FALSE)</f>
        <v>0.12755147893476568</v>
      </c>
    </row>
    <row r="223" spans="1:8" x14ac:dyDescent="0.35">
      <c r="A223" s="2">
        <v>40602</v>
      </c>
      <c r="B223" s="3">
        <f>VLOOKUP($A223,Trend_Sign!$A:$H,COLUMN(B$4),FALSE)*VLOOKUP($A223,Volatility_Rolling!$A:$AB,COLUMN(B$4)+20,FALSE)</f>
        <v>4.075556293932657E-2</v>
      </c>
      <c r="C223" s="3">
        <f>VLOOKUP($A223,Trend_Sign!$A:$H,COLUMN(C$4),FALSE)*VLOOKUP($A223,Volatility_Rolling!$A:$AB,COLUMN(C$4)+20,FALSE)</f>
        <v>6.8795039762206495E-2</v>
      </c>
      <c r="D223" s="3">
        <f>VLOOKUP($A223,Trend_Sign!$A:$H,COLUMN(D$4),FALSE)*VLOOKUP($A223,Volatility_Rolling!$A:$AB,COLUMN(D$4)+20,FALSE)</f>
        <v>0.44258328141370273</v>
      </c>
      <c r="E223" s="3">
        <f>VLOOKUP($A223,Trend_Sign!$A:$H,COLUMN(E$4),FALSE)*VLOOKUP($A223,Volatility_Rolling!$A:$AB,COLUMN(E$4)+20,FALSE)</f>
        <v>0.1892871896759144</v>
      </c>
      <c r="F223" s="3">
        <f>VLOOKUP($A223,Trend_Sign!$A:$H,COLUMN(F$4),FALSE)*VLOOKUP($A223,Volatility_Rolling!$A:$AB,COLUMN(F$4)+20,FALSE)</f>
        <v>6.9688259169739156E-2</v>
      </c>
      <c r="G223" s="3">
        <f>VLOOKUP($A223,Trend_Sign!$A:$H,COLUMN(G$4),FALSE)*VLOOKUP($A223,Volatility_Rolling!$A:$AB,COLUMN(G$4)+20,FALSE)</f>
        <v>6.1342010790174858E-2</v>
      </c>
      <c r="H223" s="3">
        <f>VLOOKUP($A223,Trend_Sign!$A:$H,COLUMN(H$4),FALSE)*VLOOKUP($A223,Volatility_Rolling!$A:$AB,COLUMN(H$4)+20,FALSE)</f>
        <v>0.12754865624893577</v>
      </c>
    </row>
    <row r="224" spans="1:8" x14ac:dyDescent="0.35">
      <c r="A224" s="2">
        <v>40633</v>
      </c>
      <c r="B224" s="3">
        <f>VLOOKUP($A224,Trend_Sign!$A:$H,COLUMN(B$4),FALSE)*VLOOKUP($A224,Volatility_Rolling!$A:$AB,COLUMN(B$4)+20,FALSE)</f>
        <v>4.0419171316894667E-2</v>
      </c>
      <c r="C224" s="3">
        <f>VLOOKUP($A224,Trend_Sign!$A:$H,COLUMN(C$4),FALSE)*VLOOKUP($A224,Volatility_Rolling!$A:$AB,COLUMN(C$4)+20,FALSE)</f>
        <v>6.9054052884136491E-2</v>
      </c>
      <c r="D224" s="3">
        <f>VLOOKUP($A224,Trend_Sign!$A:$H,COLUMN(D$4),FALSE)*VLOOKUP($A224,Volatility_Rolling!$A:$AB,COLUMN(D$4)+20,FALSE)</f>
        <v>0.44674455233377802</v>
      </c>
      <c r="E224" s="3">
        <f>VLOOKUP($A224,Trend_Sign!$A:$H,COLUMN(E$4),FALSE)*VLOOKUP($A224,Volatility_Rolling!$A:$AB,COLUMN(E$4)+20,FALSE)</f>
        <v>0.18705204296739245</v>
      </c>
      <c r="F224" s="3">
        <f>VLOOKUP($A224,Trend_Sign!$A:$H,COLUMN(F$4),FALSE)*VLOOKUP($A224,Volatility_Rolling!$A:$AB,COLUMN(F$4)+20,FALSE)</f>
        <v>6.8740493009552497E-2</v>
      </c>
      <c r="G224" s="3">
        <f>VLOOKUP($A224,Trend_Sign!$A:$H,COLUMN(G$4),FALSE)*VLOOKUP($A224,Volatility_Rolling!$A:$AB,COLUMN(G$4)+20,FALSE)</f>
        <v>6.0466616106644451E-2</v>
      </c>
      <c r="H224" s="3">
        <f>VLOOKUP($A224,Trend_Sign!$A:$H,COLUMN(H$4),FALSE)*VLOOKUP($A224,Volatility_Rolling!$A:$AB,COLUMN(H$4)+20,FALSE)</f>
        <v>0.12752307138160138</v>
      </c>
    </row>
    <row r="225" spans="1:8" x14ac:dyDescent="0.35">
      <c r="A225" s="2">
        <v>40663</v>
      </c>
      <c r="B225" s="3">
        <f>VLOOKUP($A225,Trend_Sign!$A:$H,COLUMN(B$4),FALSE)*VLOOKUP($A225,Volatility_Rolling!$A:$AB,COLUMN(B$4)+20,FALSE)</f>
        <v>3.7137609573820798E-2</v>
      </c>
      <c r="C225" s="3">
        <f>VLOOKUP($A225,Trend_Sign!$A:$H,COLUMN(C$4),FALSE)*VLOOKUP($A225,Volatility_Rolling!$A:$AB,COLUMN(C$4)+20,FALSE)</f>
        <v>6.2990175093358816E-2</v>
      </c>
      <c r="D225" s="3">
        <f>VLOOKUP($A225,Trend_Sign!$A:$H,COLUMN(D$4),FALSE)*VLOOKUP($A225,Volatility_Rolling!$A:$AB,COLUMN(D$4)+20,FALSE)</f>
        <v>0.48850486770662138</v>
      </c>
      <c r="E225" s="3">
        <f>VLOOKUP($A225,Trend_Sign!$A:$H,COLUMN(E$4),FALSE)*VLOOKUP($A225,Volatility_Rolling!$A:$AB,COLUMN(E$4)+20,FALSE)</f>
        <v>0.17328560443523131</v>
      </c>
      <c r="F225" s="3">
        <f>VLOOKUP($A225,Trend_Sign!$A:$H,COLUMN(F$4),FALSE)*VLOOKUP($A225,Volatility_Rolling!$A:$AB,COLUMN(F$4)+20,FALSE)</f>
        <v>6.262796698653314E-2</v>
      </c>
      <c r="G225" s="3">
        <f>VLOOKUP($A225,Trend_Sign!$A:$H,COLUMN(G$4),FALSE)*VLOOKUP($A225,Volatility_Rolling!$A:$AB,COLUMN(G$4)+20,FALSE)</f>
        <v>5.5436569813237642E-2</v>
      </c>
      <c r="H225" s="3">
        <f>VLOOKUP($A225,Trend_Sign!$A:$H,COLUMN(H$4),FALSE)*VLOOKUP($A225,Volatility_Rolling!$A:$AB,COLUMN(H$4)+20,FALSE)</f>
        <v>0.12001720639119684</v>
      </c>
    </row>
    <row r="226" spans="1:8" x14ac:dyDescent="0.35">
      <c r="A226" s="2">
        <v>40694</v>
      </c>
      <c r="B226" s="3">
        <f>VLOOKUP($A226,Trend_Sign!$A:$H,COLUMN(B$4),FALSE)*VLOOKUP($A226,Volatility_Rolling!$A:$AB,COLUMN(B$4)+20,FALSE)</f>
        <v>3.7057639966230849E-2</v>
      </c>
      <c r="C226" s="3">
        <f>VLOOKUP($A226,Trend_Sign!$A:$H,COLUMN(C$4),FALSE)*VLOOKUP($A226,Volatility_Rolling!$A:$AB,COLUMN(C$4)+20,FALSE)</f>
        <v>6.1213369468261704E-2</v>
      </c>
      <c r="D226" s="3">
        <f>VLOOKUP($A226,Trend_Sign!$A:$H,COLUMN(D$4),FALSE)*VLOOKUP($A226,Volatility_Rolling!$A:$AB,COLUMN(D$4)+20,FALSE)</f>
        <v>0.49904122289248687</v>
      </c>
      <c r="E226" s="3">
        <f>VLOOKUP($A226,Trend_Sign!$A:$H,COLUMN(E$4),FALSE)*VLOOKUP($A226,Volatility_Rolling!$A:$AB,COLUMN(E$4)+20,FALSE)</f>
        <v>0.169801645104669</v>
      </c>
      <c r="F226" s="3">
        <f>VLOOKUP($A226,Trend_Sign!$A:$H,COLUMN(F$4),FALSE)*VLOOKUP($A226,Volatility_Rolling!$A:$AB,COLUMN(F$4)+20,FALSE)</f>
        <v>6.1017560773107583E-2</v>
      </c>
      <c r="G226" s="3">
        <f>VLOOKUP($A226,Trend_Sign!$A:$H,COLUMN(G$4),FALSE)*VLOOKUP($A226,Volatility_Rolling!$A:$AB,COLUMN(G$4)+20,FALSE)</f>
        <v>5.4360579505718945E-2</v>
      </c>
      <c r="H226" s="3">
        <f>VLOOKUP($A226,Trend_Sign!$A:$H,COLUMN(H$4),FALSE)*VLOOKUP($A226,Volatility_Rolling!$A:$AB,COLUMN(H$4)+20,FALSE)</f>
        <v>0.11750798228952505</v>
      </c>
    </row>
    <row r="227" spans="1:8" x14ac:dyDescent="0.35">
      <c r="A227" s="2">
        <v>40724</v>
      </c>
      <c r="B227" s="3">
        <f>VLOOKUP($A227,Trend_Sign!$A:$H,COLUMN(B$4),FALSE)*VLOOKUP($A227,Volatility_Rolling!$A:$AB,COLUMN(B$4)+20,FALSE)</f>
        <v>3.6728468385943791E-2</v>
      </c>
      <c r="C227" s="3">
        <f>VLOOKUP($A227,Trend_Sign!$A:$H,COLUMN(C$4),FALSE)*VLOOKUP($A227,Volatility_Rolling!$A:$AB,COLUMN(C$4)+20,FALSE)</f>
        <v>6.0160036259369373E-2</v>
      </c>
      <c r="D227" s="3">
        <f>VLOOKUP($A227,Trend_Sign!$A:$H,COLUMN(D$4),FALSE)*VLOOKUP($A227,Volatility_Rolling!$A:$AB,COLUMN(D$4)+20,FALSE)</f>
        <v>0.50281721826928649</v>
      </c>
      <c r="E227" s="3">
        <f>VLOOKUP($A227,Trend_Sign!$A:$H,COLUMN(E$4),FALSE)*VLOOKUP($A227,Volatility_Rolling!$A:$AB,COLUMN(E$4)+20,FALSE)</f>
        <v>0.16723343647626712</v>
      </c>
      <c r="F227" s="3">
        <f>VLOOKUP($A227,Trend_Sign!$A:$H,COLUMN(F$4),FALSE)*VLOOKUP($A227,Volatility_Rolling!$A:$AB,COLUMN(F$4)+20,FALSE)</f>
        <v>6.1822754298232002E-2</v>
      </c>
      <c r="G227" s="3">
        <f>VLOOKUP($A227,Trend_Sign!$A:$H,COLUMN(G$4),FALSE)*VLOOKUP($A227,Volatility_Rolling!$A:$AB,COLUMN(G$4)+20,FALSE)</f>
        <v>5.51896945856441E-2</v>
      </c>
      <c r="H227" s="3">
        <f>VLOOKUP($A227,Trend_Sign!$A:$H,COLUMN(H$4),FALSE)*VLOOKUP($A227,Volatility_Rolling!$A:$AB,COLUMN(H$4)+20,FALSE)</f>
        <v>0.11604839172525716</v>
      </c>
    </row>
    <row r="228" spans="1:8" x14ac:dyDescent="0.35">
      <c r="A228" s="2">
        <v>40755</v>
      </c>
      <c r="B228" s="3">
        <f>VLOOKUP($A228,Trend_Sign!$A:$H,COLUMN(B$4),FALSE)*VLOOKUP($A228,Volatility_Rolling!$A:$AB,COLUMN(B$4)+20,FALSE)</f>
        <v>3.717551946480678E-2</v>
      </c>
      <c r="C228" s="3">
        <f>VLOOKUP($A228,Trend_Sign!$A:$H,COLUMN(C$4),FALSE)*VLOOKUP($A228,Volatility_Rolling!$A:$AB,COLUMN(C$4)+20,FALSE)</f>
        <v>5.9507649149338308E-2</v>
      </c>
      <c r="D228" s="3">
        <f>VLOOKUP($A228,Trend_Sign!$A:$H,COLUMN(D$4),FALSE)*VLOOKUP($A228,Volatility_Rolling!$A:$AB,COLUMN(D$4)+20,FALSE)</f>
        <v>0.50528437620569078</v>
      </c>
      <c r="E228" s="3">
        <f>VLOOKUP($A228,Trend_Sign!$A:$H,COLUMN(E$4),FALSE)*VLOOKUP($A228,Volatility_Rolling!$A:$AB,COLUMN(E$4)+20,FALSE)</f>
        <v>0.1654940098693109</v>
      </c>
      <c r="F228" s="3">
        <f>VLOOKUP($A228,Trend_Sign!$A:$H,COLUMN(F$4),FALSE)*VLOOKUP($A228,Volatility_Rolling!$A:$AB,COLUMN(F$4)+20,FALSE)</f>
        <v>6.1842765366241434E-2</v>
      </c>
      <c r="G228" s="3">
        <f>VLOOKUP($A228,Trend_Sign!$A:$H,COLUMN(G$4),FALSE)*VLOOKUP($A228,Volatility_Rolling!$A:$AB,COLUMN(G$4)+20,FALSE)</f>
        <v>5.5278937232632372E-2</v>
      </c>
      <c r="H228" s="3">
        <f>VLOOKUP($A228,Trend_Sign!$A:$H,COLUMN(H$4),FALSE)*VLOOKUP($A228,Volatility_Rolling!$A:$AB,COLUMN(H$4)+20,FALSE)</f>
        <v>0.11541674271197937</v>
      </c>
    </row>
    <row r="229" spans="1:8" x14ac:dyDescent="0.35">
      <c r="A229" s="2">
        <v>40786</v>
      </c>
      <c r="B229" s="3">
        <f>VLOOKUP($A229,Trend_Sign!$A:$H,COLUMN(B$4),FALSE)*VLOOKUP($A229,Volatility_Rolling!$A:$AB,COLUMN(B$4)+20,FALSE)</f>
        <v>3.6883702674140123E-2</v>
      </c>
      <c r="C229" s="3">
        <f>VLOOKUP($A229,Trend_Sign!$A:$H,COLUMN(C$4),FALSE)*VLOOKUP($A229,Volatility_Rolling!$A:$AB,COLUMN(C$4)+20,FALSE)</f>
        <v>5.9051003967310015E-2</v>
      </c>
      <c r="D229" s="3">
        <f>VLOOKUP($A229,Trend_Sign!$A:$H,COLUMN(D$4),FALSE)*VLOOKUP($A229,Volatility_Rolling!$A:$AB,COLUMN(D$4)+20,FALSE)</f>
        <v>0.51654186154717607</v>
      </c>
      <c r="E229" s="3">
        <f>VLOOKUP($A229,Trend_Sign!$A:$H,COLUMN(E$4),FALSE)*VLOOKUP($A229,Volatility_Rolling!$A:$AB,COLUMN(E$4)+20,FALSE)</f>
        <v>0.15986532370452058</v>
      </c>
      <c r="F229" s="3">
        <f>VLOOKUP($A229,Trend_Sign!$A:$H,COLUMN(F$4),FALSE)*VLOOKUP($A229,Volatility_Rolling!$A:$AB,COLUMN(F$4)+20,FALSE)</f>
        <v>6.0070440424723676E-2</v>
      </c>
      <c r="G229" s="3">
        <f>VLOOKUP($A229,Trend_Sign!$A:$H,COLUMN(G$4),FALSE)*VLOOKUP($A229,Volatility_Rolling!$A:$AB,COLUMN(G$4)+20,FALSE)</f>
        <v>5.378840181775342E-2</v>
      </c>
      <c r="H229" s="3">
        <f>VLOOKUP($A229,Trend_Sign!$A:$H,COLUMN(H$4),FALSE)*VLOOKUP($A229,Volatility_Rolling!$A:$AB,COLUMN(H$4)+20,FALSE)</f>
        <v>0.11379926586437603</v>
      </c>
    </row>
    <row r="230" spans="1:8" x14ac:dyDescent="0.35">
      <c r="A230" s="2">
        <v>40816</v>
      </c>
      <c r="B230" s="3">
        <f>VLOOKUP($A230,Trend_Sign!$A:$H,COLUMN(B$4),FALSE)*VLOOKUP($A230,Volatility_Rolling!$A:$AB,COLUMN(B$4)+20,FALSE)</f>
        <v>3.671486655178554E-2</v>
      </c>
      <c r="C230" s="3">
        <f>VLOOKUP($A230,Trend_Sign!$A:$H,COLUMN(C$4),FALSE)*VLOOKUP($A230,Volatility_Rolling!$A:$AB,COLUMN(C$4)+20,FALSE)</f>
        <v>5.4972200252299479E-2</v>
      </c>
      <c r="D230" s="3">
        <f>VLOOKUP($A230,Trend_Sign!$A:$H,COLUMN(D$4),FALSE)*VLOOKUP($A230,Volatility_Rolling!$A:$AB,COLUMN(D$4)+20,FALSE)</f>
        <v>0.52132155024247739</v>
      </c>
      <c r="E230" s="3">
        <f>VLOOKUP($A230,Trend_Sign!$A:$H,COLUMN(E$4),FALSE)*VLOOKUP($A230,Volatility_Rolling!$A:$AB,COLUMN(E$4)+20,FALSE)</f>
        <v>0.15847007131692994</v>
      </c>
      <c r="F230" s="3">
        <f>VLOOKUP($A230,Trend_Sign!$A:$H,COLUMN(F$4),FALSE)*VLOOKUP($A230,Volatility_Rolling!$A:$AB,COLUMN(F$4)+20,FALSE)</f>
        <v>5.9883692187224821E-2</v>
      </c>
      <c r="G230" s="3">
        <f>VLOOKUP($A230,Trend_Sign!$A:$H,COLUMN(G$4),FALSE)*VLOOKUP($A230,Volatility_Rolling!$A:$AB,COLUMN(G$4)+20,FALSE)</f>
        <v>5.6705775236187236E-2</v>
      </c>
      <c r="H230" s="3">
        <f>VLOOKUP($A230,Trend_Sign!$A:$H,COLUMN(H$4),FALSE)*VLOOKUP($A230,Volatility_Rolling!$A:$AB,COLUMN(H$4)+20,FALSE)</f>
        <v>0.11193184421309565</v>
      </c>
    </row>
    <row r="231" spans="1:8" x14ac:dyDescent="0.35">
      <c r="A231" s="2">
        <v>40847</v>
      </c>
      <c r="B231" s="3">
        <f>VLOOKUP($A231,Trend_Sign!$A:$H,COLUMN(B$4),FALSE)*VLOOKUP($A231,Volatility_Rolling!$A:$AB,COLUMN(B$4)+20,FALSE)</f>
        <v>4.1201661655916995E-2</v>
      </c>
      <c r="C231" s="3">
        <f>VLOOKUP($A231,Trend_Sign!$A:$H,COLUMN(C$4),FALSE)*VLOOKUP($A231,Volatility_Rolling!$A:$AB,COLUMN(C$4)+20,FALSE)</f>
        <v>6.1889369748933484E-2</v>
      </c>
      <c r="D231" s="3">
        <f>VLOOKUP($A231,Trend_Sign!$A:$H,COLUMN(D$4),FALSE)*VLOOKUP($A231,Volatility_Rolling!$A:$AB,COLUMN(D$4)+20,FALSE)</f>
        <v>0.50444072877845092</v>
      </c>
      <c r="E231" s="3">
        <f>VLOOKUP($A231,Trend_Sign!$A:$H,COLUMN(E$4),FALSE)*VLOOKUP($A231,Volatility_Rolling!$A:$AB,COLUMN(E$4)+20,FALSE)</f>
        <v>0.15450753197995992</v>
      </c>
      <c r="F231" s="3">
        <f>VLOOKUP($A231,Trend_Sign!$A:$H,COLUMN(F$4),FALSE)*VLOOKUP($A231,Volatility_Rolling!$A:$AB,COLUMN(F$4)+20,FALSE)</f>
        <v>6.3310855668568186E-2</v>
      </c>
      <c r="G231" s="3">
        <f>VLOOKUP($A231,Trend_Sign!$A:$H,COLUMN(G$4),FALSE)*VLOOKUP($A231,Volatility_Rolling!$A:$AB,COLUMN(G$4)+20,FALSE)</f>
        <v>6.0191019976986324E-2</v>
      </c>
      <c r="H231" s="3">
        <f>VLOOKUP($A231,Trend_Sign!$A:$H,COLUMN(H$4),FALSE)*VLOOKUP($A231,Volatility_Rolling!$A:$AB,COLUMN(H$4)+20,FALSE)</f>
        <v>0.1144588321911842</v>
      </c>
    </row>
    <row r="232" spans="1:8" x14ac:dyDescent="0.35">
      <c r="A232" s="2">
        <v>40877</v>
      </c>
      <c r="B232" s="3">
        <f>VLOOKUP($A232,Trend_Sign!$A:$H,COLUMN(B$4),FALSE)*VLOOKUP($A232,Volatility_Rolling!$A:$AB,COLUMN(B$4)+20,FALSE)</f>
        <v>4.1294710896301705E-2</v>
      </c>
      <c r="C232" s="3">
        <f>VLOOKUP($A232,Trend_Sign!$A:$H,COLUMN(C$4),FALSE)*VLOOKUP($A232,Volatility_Rolling!$A:$AB,COLUMN(C$4)+20,FALSE)</f>
        <v>6.1793829079019993E-2</v>
      </c>
      <c r="D232" s="3">
        <f>VLOOKUP($A232,Trend_Sign!$A:$H,COLUMN(D$4),FALSE)*VLOOKUP($A232,Volatility_Rolling!$A:$AB,COLUMN(D$4)+20,FALSE)</f>
        <v>0.48355939549740035</v>
      </c>
      <c r="E232" s="3">
        <f>VLOOKUP($A232,Trend_Sign!$A:$H,COLUMN(E$4),FALSE)*VLOOKUP($A232,Volatility_Rolling!$A:$AB,COLUMN(E$4)+20,FALSE)</f>
        <v>0.18211361409181645</v>
      </c>
      <c r="F232" s="3">
        <f>VLOOKUP($A232,Trend_Sign!$A:$H,COLUMN(F$4),FALSE)*VLOOKUP($A232,Volatility_Rolling!$A:$AB,COLUMN(F$4)+20,FALSE)</f>
        <v>6.1661439936591469E-2</v>
      </c>
      <c r="G232" s="3">
        <f>VLOOKUP($A232,Trend_Sign!$A:$H,COLUMN(G$4),FALSE)*VLOOKUP($A232,Volatility_Rolling!$A:$AB,COLUMN(G$4)+20,FALSE)</f>
        <v>6.0614678176684596E-2</v>
      </c>
      <c r="H232" s="3">
        <f>VLOOKUP($A232,Trend_Sign!$A:$H,COLUMN(H$4),FALSE)*VLOOKUP($A232,Volatility_Rolling!$A:$AB,COLUMN(H$4)+20,FALSE)</f>
        <v>0.1089623323221854</v>
      </c>
    </row>
    <row r="233" spans="1:8" x14ac:dyDescent="0.35">
      <c r="A233" s="2">
        <v>40908</v>
      </c>
      <c r="B233" s="3">
        <f>VLOOKUP($A233,Trend_Sign!$A:$H,COLUMN(B$4),FALSE)*VLOOKUP($A233,Volatility_Rolling!$A:$AB,COLUMN(B$4)+20,FALSE)</f>
        <v>4.6571709573055939E-2</v>
      </c>
      <c r="C233" s="3">
        <f>VLOOKUP($A233,Trend_Sign!$A:$H,COLUMN(C$4),FALSE)*VLOOKUP($A233,Volatility_Rolling!$A:$AB,COLUMN(C$4)+20,FALSE)</f>
        <v>5.8018435998113432E-2</v>
      </c>
      <c r="D233" s="3">
        <f>VLOOKUP($A233,Trend_Sign!$A:$H,COLUMN(D$4),FALSE)*VLOOKUP($A233,Volatility_Rolling!$A:$AB,COLUMN(D$4)+20,FALSE)</f>
        <v>0.47394814876896307</v>
      </c>
      <c r="E233" s="3">
        <f>VLOOKUP($A233,Trend_Sign!$A:$H,COLUMN(E$4),FALSE)*VLOOKUP($A233,Volatility_Rolling!$A:$AB,COLUMN(E$4)+20,FALSE)</f>
        <v>0.18934612062753881</v>
      </c>
      <c r="F233" s="3">
        <f>VLOOKUP($A233,Trend_Sign!$A:$H,COLUMN(F$4),FALSE)*VLOOKUP($A233,Volatility_Rolling!$A:$AB,COLUMN(F$4)+20,FALSE)</f>
        <v>6.1073823805735075E-2</v>
      </c>
      <c r="G233" s="3">
        <f>VLOOKUP($A233,Trend_Sign!$A:$H,COLUMN(G$4),FALSE)*VLOOKUP($A233,Volatility_Rolling!$A:$AB,COLUMN(G$4)+20,FALSE)</f>
        <v>5.9823357226824248E-2</v>
      </c>
      <c r="H233" s="3">
        <f>VLOOKUP($A233,Trend_Sign!$A:$H,COLUMN(H$4),FALSE)*VLOOKUP($A233,Volatility_Rolling!$A:$AB,COLUMN(H$4)+20,FALSE)</f>
        <v>0.11121840399976947</v>
      </c>
    </row>
    <row r="234" spans="1:8" x14ac:dyDescent="0.35">
      <c r="A234" s="2">
        <v>40939</v>
      </c>
      <c r="B234" s="3">
        <f>VLOOKUP($A234,Trend_Sign!$A:$H,COLUMN(B$4),FALSE)*VLOOKUP($A234,Volatility_Rolling!$A:$AB,COLUMN(B$4)+20,FALSE)</f>
        <v>4.5625232437327509E-2</v>
      </c>
      <c r="C234" s="3">
        <f>VLOOKUP($A234,Trend_Sign!$A:$H,COLUMN(C$4),FALSE)*VLOOKUP($A234,Volatility_Rolling!$A:$AB,COLUMN(C$4)+20,FALSE)</f>
        <v>5.49536037468593E-2</v>
      </c>
      <c r="D234" s="3">
        <f>VLOOKUP($A234,Trend_Sign!$A:$H,COLUMN(D$4),FALSE)*VLOOKUP($A234,Volatility_Rolling!$A:$AB,COLUMN(D$4)+20,FALSE)</f>
        <v>0.47777305434330269</v>
      </c>
      <c r="E234" s="3">
        <f>VLOOKUP($A234,Trend_Sign!$A:$H,COLUMN(E$4),FALSE)*VLOOKUP($A234,Volatility_Rolling!$A:$AB,COLUMN(E$4)+20,FALSE)</f>
        <v>0.19262397085137878</v>
      </c>
      <c r="F234" s="3">
        <f>VLOOKUP($A234,Trend_Sign!$A:$H,COLUMN(F$4),FALSE)*VLOOKUP($A234,Volatility_Rolling!$A:$AB,COLUMN(F$4)+20,FALSE)</f>
        <v>6.2385105433299559E-2</v>
      </c>
      <c r="G234" s="3">
        <f>VLOOKUP($A234,Trend_Sign!$A:$H,COLUMN(G$4),FALSE)*VLOOKUP($A234,Volatility_Rolling!$A:$AB,COLUMN(G$4)+20,FALSE)</f>
        <v>5.8019208678992622E-2</v>
      </c>
      <c r="H234" s="3">
        <f>VLOOKUP($A234,Trend_Sign!$A:$H,COLUMN(H$4),FALSE)*VLOOKUP($A234,Volatility_Rolling!$A:$AB,COLUMN(H$4)+20,FALSE)</f>
        <v>0.10861982450883942</v>
      </c>
    </row>
    <row r="235" spans="1:8" x14ac:dyDescent="0.35">
      <c r="A235" s="2">
        <v>40968</v>
      </c>
      <c r="B235" s="3">
        <f>VLOOKUP($A235,Trend_Sign!$A:$H,COLUMN(B$4),FALSE)*VLOOKUP($A235,Volatility_Rolling!$A:$AB,COLUMN(B$4)+20,FALSE)</f>
        <v>4.8628817585134876E-2</v>
      </c>
      <c r="C235" s="3">
        <f>VLOOKUP($A235,Trend_Sign!$A:$H,COLUMN(C$4),FALSE)*VLOOKUP($A235,Volatility_Rolling!$A:$AB,COLUMN(C$4)+20,FALSE)</f>
        <v>5.3733205526838808E-2</v>
      </c>
      <c r="D235" s="3">
        <f>VLOOKUP($A235,Trend_Sign!$A:$H,COLUMN(D$4),FALSE)*VLOOKUP($A235,Volatility_Rolling!$A:$AB,COLUMN(D$4)+20,FALSE)</f>
        <v>0.47015754478372823</v>
      </c>
      <c r="E235" s="3">
        <f>VLOOKUP($A235,Trend_Sign!$A:$H,COLUMN(E$4),FALSE)*VLOOKUP($A235,Volatility_Rolling!$A:$AB,COLUMN(E$4)+20,FALSE)</f>
        <v>0.18915153778651561</v>
      </c>
      <c r="F235" s="3">
        <f>VLOOKUP($A235,Trend_Sign!$A:$H,COLUMN(F$4),FALSE)*VLOOKUP($A235,Volatility_Rolling!$A:$AB,COLUMN(F$4)+20,FALSE)</f>
        <v>6.6704686939744073E-2</v>
      </c>
      <c r="G235" s="3">
        <f>VLOOKUP($A235,Trend_Sign!$A:$H,COLUMN(G$4),FALSE)*VLOOKUP($A235,Volatility_Rolling!$A:$AB,COLUMN(G$4)+20,FALSE)</f>
        <v>5.8142519256365266E-2</v>
      </c>
      <c r="H235" s="3">
        <f>VLOOKUP($A235,Trend_Sign!$A:$H,COLUMN(H$4),FALSE)*VLOOKUP($A235,Volatility_Rolling!$A:$AB,COLUMN(H$4)+20,FALSE)</f>
        <v>0.11348168812167307</v>
      </c>
    </row>
    <row r="236" spans="1:8" x14ac:dyDescent="0.35">
      <c r="A236" s="2">
        <v>40999</v>
      </c>
      <c r="B236" s="3">
        <f>VLOOKUP($A236,Trend_Sign!$A:$H,COLUMN(B$4),FALSE)*VLOOKUP($A236,Volatility_Rolling!$A:$AB,COLUMN(B$4)+20,FALSE)</f>
        <v>4.7576533681814373E-2</v>
      </c>
      <c r="C236" s="3">
        <f>VLOOKUP($A236,Trend_Sign!$A:$H,COLUMN(C$4),FALSE)*VLOOKUP($A236,Volatility_Rolling!$A:$AB,COLUMN(C$4)+20,FALSE)</f>
        <v>5.2237966427920723E-2</v>
      </c>
      <c r="D236" s="3">
        <f>VLOOKUP($A236,Trend_Sign!$A:$H,COLUMN(D$4),FALSE)*VLOOKUP($A236,Volatility_Rolling!$A:$AB,COLUMN(D$4)+20,FALSE)</f>
        <v>0.47554988342399657</v>
      </c>
      <c r="E236" s="3">
        <f>VLOOKUP($A236,Trend_Sign!$A:$H,COLUMN(E$4),FALSE)*VLOOKUP($A236,Volatility_Rolling!$A:$AB,COLUMN(E$4)+20,FALSE)</f>
        <v>0.18954848027378868</v>
      </c>
      <c r="F236" s="3">
        <f>VLOOKUP($A236,Trend_Sign!$A:$H,COLUMN(F$4),FALSE)*VLOOKUP($A236,Volatility_Rolling!$A:$AB,COLUMN(F$4)+20,FALSE)</f>
        <v>6.6764014331226043E-2</v>
      </c>
      <c r="G236" s="3">
        <f>VLOOKUP($A236,Trend_Sign!$A:$H,COLUMN(G$4),FALSE)*VLOOKUP($A236,Volatility_Rolling!$A:$AB,COLUMN(G$4)+20,FALSE)</f>
        <v>5.8368103290788252E-2</v>
      </c>
      <c r="H236" s="3">
        <f>VLOOKUP($A236,Trend_Sign!$A:$H,COLUMN(H$4),FALSE)*VLOOKUP($A236,Volatility_Rolling!$A:$AB,COLUMN(H$4)+20,FALSE)</f>
        <v>0.10995501857046555</v>
      </c>
    </row>
    <row r="237" spans="1:8" x14ac:dyDescent="0.35">
      <c r="A237" s="2">
        <v>41029</v>
      </c>
      <c r="B237" s="3">
        <f>VLOOKUP($A237,Trend_Sign!$A:$H,COLUMN(B$4),FALSE)*VLOOKUP($A237,Volatility_Rolling!$A:$AB,COLUMN(B$4)+20,FALSE)</f>
        <v>-4.6377515780505099E-2</v>
      </c>
      <c r="C237" s="3">
        <f>VLOOKUP($A237,Trend_Sign!$A:$H,COLUMN(C$4),FALSE)*VLOOKUP($A237,Volatility_Rolling!$A:$AB,COLUMN(C$4)+20,FALSE)</f>
        <v>5.1485827756089675E-2</v>
      </c>
      <c r="D237" s="3">
        <f>VLOOKUP($A237,Trend_Sign!$A:$H,COLUMN(D$4),FALSE)*VLOOKUP($A237,Volatility_Rolling!$A:$AB,COLUMN(D$4)+20,FALSE)</f>
        <v>0.47706971135054677</v>
      </c>
      <c r="E237" s="3">
        <f>VLOOKUP($A237,Trend_Sign!$A:$H,COLUMN(E$4),FALSE)*VLOOKUP($A237,Volatility_Rolling!$A:$AB,COLUMN(E$4)+20,FALSE)</f>
        <v>0.19142860000941297</v>
      </c>
      <c r="F237" s="3">
        <f>VLOOKUP($A237,Trend_Sign!$A:$H,COLUMN(F$4),FALSE)*VLOOKUP($A237,Volatility_Rolling!$A:$AB,COLUMN(F$4)+20,FALSE)</f>
        <v>6.7587295557790611E-2</v>
      </c>
      <c r="G237" s="3">
        <f>VLOOKUP($A237,Trend_Sign!$A:$H,COLUMN(G$4),FALSE)*VLOOKUP($A237,Volatility_Rolling!$A:$AB,COLUMN(G$4)+20,FALSE)</f>
        <v>5.9890135707620099E-2</v>
      </c>
      <c r="H237" s="3">
        <f>VLOOKUP($A237,Trend_Sign!$A:$H,COLUMN(H$4),FALSE)*VLOOKUP($A237,Volatility_Rolling!$A:$AB,COLUMN(H$4)+20,FALSE)</f>
        <v>0.1061609138380348</v>
      </c>
    </row>
    <row r="238" spans="1:8" x14ac:dyDescent="0.35">
      <c r="A238" s="2">
        <v>41060</v>
      </c>
      <c r="B238" s="3">
        <f>VLOOKUP($A238,Trend_Sign!$A:$H,COLUMN(B$4),FALSE)*VLOOKUP($A238,Volatility_Rolling!$A:$AB,COLUMN(B$4)+20,FALSE)</f>
        <v>-4.8256970519220309E-2</v>
      </c>
      <c r="C238" s="3">
        <f>VLOOKUP($A238,Trend_Sign!$A:$H,COLUMN(C$4),FALSE)*VLOOKUP($A238,Volatility_Rolling!$A:$AB,COLUMN(C$4)+20,FALSE)</f>
        <v>5.0984910468972258E-2</v>
      </c>
      <c r="D238" s="3">
        <f>VLOOKUP($A238,Trend_Sign!$A:$H,COLUMN(D$4),FALSE)*VLOOKUP($A238,Volatility_Rolling!$A:$AB,COLUMN(D$4)+20,FALSE)</f>
        <v>0.47893767268380033</v>
      </c>
      <c r="E238" s="3">
        <f>VLOOKUP($A238,Trend_Sign!$A:$H,COLUMN(E$4),FALSE)*VLOOKUP($A238,Volatility_Rolling!$A:$AB,COLUMN(E$4)+20,FALSE)</f>
        <v>0.19435577852799116</v>
      </c>
      <c r="F238" s="3">
        <f>VLOOKUP($A238,Trend_Sign!$A:$H,COLUMN(F$4),FALSE)*VLOOKUP($A238,Volatility_Rolling!$A:$AB,COLUMN(F$4)+20,FALSE)</f>
        <v>-6.5051329886196649E-2</v>
      </c>
      <c r="G238" s="3">
        <f>VLOOKUP($A238,Trend_Sign!$A:$H,COLUMN(G$4),FALSE)*VLOOKUP($A238,Volatility_Rolling!$A:$AB,COLUMN(G$4)+20,FALSE)</f>
        <v>5.6696857872433032E-2</v>
      </c>
      <c r="H238" s="3">
        <f>VLOOKUP($A238,Trend_Sign!$A:$H,COLUMN(H$4),FALSE)*VLOOKUP($A238,Volatility_Rolling!$A:$AB,COLUMN(H$4)+20,FALSE)</f>
        <v>0.10571648004138656</v>
      </c>
    </row>
    <row r="239" spans="1:8" x14ac:dyDescent="0.35">
      <c r="A239" s="2">
        <v>41090</v>
      </c>
      <c r="B239" s="3">
        <f>VLOOKUP($A239,Trend_Sign!$A:$H,COLUMN(B$4),FALSE)*VLOOKUP($A239,Volatility_Rolling!$A:$AB,COLUMN(B$4)+20,FALSE)</f>
        <v>-4.6134721901104285E-2</v>
      </c>
      <c r="C239" s="3">
        <f>VLOOKUP($A239,Trend_Sign!$A:$H,COLUMN(C$4),FALSE)*VLOOKUP($A239,Volatility_Rolling!$A:$AB,COLUMN(C$4)+20,FALSE)</f>
        <v>4.9749589813591434E-2</v>
      </c>
      <c r="D239" s="3">
        <f>VLOOKUP($A239,Trend_Sign!$A:$H,COLUMN(D$4),FALSE)*VLOOKUP($A239,Volatility_Rolling!$A:$AB,COLUMN(D$4)+20,FALSE)</f>
        <v>0.50066674635225739</v>
      </c>
      <c r="E239" s="3">
        <f>VLOOKUP($A239,Trend_Sign!$A:$H,COLUMN(E$4),FALSE)*VLOOKUP($A239,Volatility_Rolling!$A:$AB,COLUMN(E$4)+20,FALSE)</f>
        <v>0.18654763845586</v>
      </c>
      <c r="F239" s="3">
        <f>VLOOKUP($A239,Trend_Sign!$A:$H,COLUMN(F$4),FALSE)*VLOOKUP($A239,Volatility_Rolling!$A:$AB,COLUMN(F$4)+20,FALSE)</f>
        <v>6.1977869935091731E-2</v>
      </c>
      <c r="G239" s="3">
        <f>VLOOKUP($A239,Trend_Sign!$A:$H,COLUMN(G$4),FALSE)*VLOOKUP($A239,Volatility_Rolling!$A:$AB,COLUMN(G$4)+20,FALSE)</f>
        <v>5.4203363046104534E-2</v>
      </c>
      <c r="H239" s="3">
        <f>VLOOKUP($A239,Trend_Sign!$A:$H,COLUMN(H$4),FALSE)*VLOOKUP($A239,Volatility_Rolling!$A:$AB,COLUMN(H$4)+20,FALSE)</f>
        <v>0.10072007049599052</v>
      </c>
    </row>
    <row r="240" spans="1:8" x14ac:dyDescent="0.35">
      <c r="A240" s="2">
        <v>41121</v>
      </c>
      <c r="B240" s="3">
        <f>VLOOKUP($A240,Trend_Sign!$A:$H,COLUMN(B$4),FALSE)*VLOOKUP($A240,Volatility_Rolling!$A:$AB,COLUMN(B$4)+20,FALSE)</f>
        <v>-4.5252019275216056E-2</v>
      </c>
      <c r="C240" s="3">
        <f>VLOOKUP($A240,Trend_Sign!$A:$H,COLUMN(C$4),FALSE)*VLOOKUP($A240,Volatility_Rolling!$A:$AB,COLUMN(C$4)+20,FALSE)</f>
        <v>-4.9605211943446664E-2</v>
      </c>
      <c r="D240" s="3">
        <f>VLOOKUP($A240,Trend_Sign!$A:$H,COLUMN(D$4),FALSE)*VLOOKUP($A240,Volatility_Rolling!$A:$AB,COLUMN(D$4)+20,FALSE)</f>
        <v>0.50022385551943327</v>
      </c>
      <c r="E240" s="3">
        <f>VLOOKUP($A240,Trend_Sign!$A:$H,COLUMN(E$4),FALSE)*VLOOKUP($A240,Volatility_Rolling!$A:$AB,COLUMN(E$4)+20,FALSE)</f>
        <v>0.18597781300388819</v>
      </c>
      <c r="F240" s="3">
        <f>VLOOKUP($A240,Trend_Sign!$A:$H,COLUMN(F$4),FALSE)*VLOOKUP($A240,Volatility_Rolling!$A:$AB,COLUMN(F$4)+20,FALSE)</f>
        <v>6.3471369584125914E-2</v>
      </c>
      <c r="G240" s="3">
        <f>VLOOKUP($A240,Trend_Sign!$A:$H,COLUMN(G$4),FALSE)*VLOOKUP($A240,Volatility_Rolling!$A:$AB,COLUMN(G$4)+20,FALSE)</f>
        <v>5.5358350419013901E-2</v>
      </c>
      <c r="H240" s="3">
        <f>VLOOKUP($A240,Trend_Sign!$A:$H,COLUMN(H$4),FALSE)*VLOOKUP($A240,Volatility_Rolling!$A:$AB,COLUMN(H$4)+20,FALSE)</f>
        <v>-0.1001113802548759</v>
      </c>
    </row>
    <row r="241" spans="1:8" x14ac:dyDescent="0.35">
      <c r="A241" s="2">
        <v>41152</v>
      </c>
      <c r="B241" s="3">
        <f>VLOOKUP($A241,Trend_Sign!$A:$H,COLUMN(B$4),FALSE)*VLOOKUP($A241,Volatility_Rolling!$A:$AB,COLUMN(B$4)+20,FALSE)</f>
        <v>4.4208438713775861E-2</v>
      </c>
      <c r="C241" s="3">
        <f>VLOOKUP($A241,Trend_Sign!$A:$H,COLUMN(C$4),FALSE)*VLOOKUP($A241,Volatility_Rolling!$A:$AB,COLUMN(C$4)+20,FALSE)</f>
        <v>-4.9327604578829301E-2</v>
      </c>
      <c r="D241" s="3">
        <f>VLOOKUP($A241,Trend_Sign!$A:$H,COLUMN(D$4),FALSE)*VLOOKUP($A241,Volatility_Rolling!$A:$AB,COLUMN(D$4)+20,FALSE)</f>
        <v>0.50305641112893973</v>
      </c>
      <c r="E241" s="3">
        <f>VLOOKUP($A241,Trend_Sign!$A:$H,COLUMN(E$4),FALSE)*VLOOKUP($A241,Volatility_Rolling!$A:$AB,COLUMN(E$4)+20,FALSE)</f>
        <v>0.18521750438725845</v>
      </c>
      <c r="F241" s="3">
        <f>VLOOKUP($A241,Trend_Sign!$A:$H,COLUMN(F$4),FALSE)*VLOOKUP($A241,Volatility_Rolling!$A:$AB,COLUMN(F$4)+20,FALSE)</f>
        <v>6.3454743965955879E-2</v>
      </c>
      <c r="G241" s="3">
        <f>VLOOKUP($A241,Trend_Sign!$A:$H,COLUMN(G$4),FALSE)*VLOOKUP($A241,Volatility_Rolling!$A:$AB,COLUMN(G$4)+20,FALSE)</f>
        <v>5.4813750355697521E-2</v>
      </c>
      <c r="H241" s="3">
        <f>VLOOKUP($A241,Trend_Sign!$A:$H,COLUMN(H$4),FALSE)*VLOOKUP($A241,Volatility_Rolling!$A:$AB,COLUMN(H$4)+20,FALSE)</f>
        <v>-9.9921546869543187E-2</v>
      </c>
    </row>
    <row r="242" spans="1:8" x14ac:dyDescent="0.35">
      <c r="A242" s="2">
        <v>41182</v>
      </c>
      <c r="B242" s="3">
        <f>VLOOKUP($A242,Trend_Sign!$A:$H,COLUMN(B$4),FALSE)*VLOOKUP($A242,Volatility_Rolling!$A:$AB,COLUMN(B$4)+20,FALSE)</f>
        <v>4.4209974293592365E-2</v>
      </c>
      <c r="C242" s="3">
        <f>VLOOKUP($A242,Trend_Sign!$A:$H,COLUMN(C$4),FALSE)*VLOOKUP($A242,Volatility_Rolling!$A:$AB,COLUMN(C$4)+20,FALSE)</f>
        <v>4.9266499329523754E-2</v>
      </c>
      <c r="D242" s="3">
        <f>VLOOKUP($A242,Trend_Sign!$A:$H,COLUMN(D$4),FALSE)*VLOOKUP($A242,Volatility_Rolling!$A:$AB,COLUMN(D$4)+20,FALSE)</f>
        <v>0.50171266416306515</v>
      </c>
      <c r="E242" s="3">
        <f>VLOOKUP($A242,Trend_Sign!$A:$H,COLUMN(E$4),FALSE)*VLOOKUP($A242,Volatility_Rolling!$A:$AB,COLUMN(E$4)+20,FALSE)</f>
        <v>0.18395372097468266</v>
      </c>
      <c r="F242" s="3">
        <f>VLOOKUP($A242,Trend_Sign!$A:$H,COLUMN(F$4),FALSE)*VLOOKUP($A242,Volatility_Rolling!$A:$AB,COLUMN(F$4)+20,FALSE)</f>
        <v>6.3425717892529779E-2</v>
      </c>
      <c r="G242" s="3">
        <f>VLOOKUP($A242,Trend_Sign!$A:$H,COLUMN(G$4),FALSE)*VLOOKUP($A242,Volatility_Rolling!$A:$AB,COLUMN(G$4)+20,FALSE)</f>
        <v>5.5113451050710076E-2</v>
      </c>
      <c r="H242" s="3">
        <f>VLOOKUP($A242,Trend_Sign!$A:$H,COLUMN(H$4),FALSE)*VLOOKUP($A242,Volatility_Rolling!$A:$AB,COLUMN(H$4)+20,FALSE)</f>
        <v>-0.10231797229589623</v>
      </c>
    </row>
    <row r="243" spans="1:8" x14ac:dyDescent="0.35">
      <c r="A243" s="2">
        <v>41213</v>
      </c>
      <c r="B243" s="3">
        <f>VLOOKUP($A243,Trend_Sign!$A:$H,COLUMN(B$4),FALSE)*VLOOKUP($A243,Volatility_Rolling!$A:$AB,COLUMN(B$4)+20,FALSE)</f>
        <v>4.4329892177273289E-2</v>
      </c>
      <c r="C243" s="3">
        <f>VLOOKUP($A243,Trend_Sign!$A:$H,COLUMN(C$4),FALSE)*VLOOKUP($A243,Volatility_Rolling!$A:$AB,COLUMN(C$4)+20,FALSE)</f>
        <v>-4.7360148428530702E-2</v>
      </c>
      <c r="D243" s="3">
        <f>VLOOKUP($A243,Trend_Sign!$A:$H,COLUMN(D$4),FALSE)*VLOOKUP($A243,Volatility_Rolling!$A:$AB,COLUMN(D$4)+20,FALSE)</f>
        <v>0.51877282920250811</v>
      </c>
      <c r="E243" s="3">
        <f>VLOOKUP($A243,Trend_Sign!$A:$H,COLUMN(E$4),FALSE)*VLOOKUP($A243,Volatility_Rolling!$A:$AB,COLUMN(E$4)+20,FALSE)</f>
        <v>0.17750931674134723</v>
      </c>
      <c r="F243" s="3">
        <f>VLOOKUP($A243,Trend_Sign!$A:$H,COLUMN(F$4),FALSE)*VLOOKUP($A243,Volatility_Rolling!$A:$AB,COLUMN(F$4)+20,FALSE)</f>
        <v>6.1471784138819902E-2</v>
      </c>
      <c r="G243" s="3">
        <f>VLOOKUP($A243,Trend_Sign!$A:$H,COLUMN(G$4),FALSE)*VLOOKUP($A243,Volatility_Rolling!$A:$AB,COLUMN(G$4)+20,FALSE)</f>
        <v>5.2658659193435084E-2</v>
      </c>
      <c r="H243" s="3">
        <f>VLOOKUP($A243,Trend_Sign!$A:$H,COLUMN(H$4),FALSE)*VLOOKUP($A243,Volatility_Rolling!$A:$AB,COLUMN(H$4)+20,FALSE)</f>
        <v>-9.789737011808583E-2</v>
      </c>
    </row>
    <row r="244" spans="1:8" x14ac:dyDescent="0.35">
      <c r="A244" s="2">
        <v>41243</v>
      </c>
      <c r="B244" s="3">
        <f>VLOOKUP($A244,Trend_Sign!$A:$H,COLUMN(B$4),FALSE)*VLOOKUP($A244,Volatility_Rolling!$A:$AB,COLUMN(B$4)+20,FALSE)</f>
        <v>4.2861113571274825E-2</v>
      </c>
      <c r="C244" s="3">
        <f>VLOOKUP($A244,Trend_Sign!$A:$H,COLUMN(C$4),FALSE)*VLOOKUP($A244,Volatility_Rolling!$A:$AB,COLUMN(C$4)+20,FALSE)</f>
        <v>-4.8588121656855658E-2</v>
      </c>
      <c r="D244" s="3">
        <f>VLOOKUP($A244,Trend_Sign!$A:$H,COLUMN(D$4),FALSE)*VLOOKUP($A244,Volatility_Rolling!$A:$AB,COLUMN(D$4)+20,FALSE)</f>
        <v>0.52754326107692118</v>
      </c>
      <c r="E244" s="3">
        <f>VLOOKUP($A244,Trend_Sign!$A:$H,COLUMN(E$4),FALSE)*VLOOKUP($A244,Volatility_Rolling!$A:$AB,COLUMN(E$4)+20,FALSE)</f>
        <v>0.1733496381029252</v>
      </c>
      <c r="F244" s="3">
        <f>VLOOKUP($A244,Trend_Sign!$A:$H,COLUMN(F$4),FALSE)*VLOOKUP($A244,Volatility_Rolling!$A:$AB,COLUMN(F$4)+20,FALSE)</f>
        <v>6.0154938547672787E-2</v>
      </c>
      <c r="G244" s="3">
        <f>VLOOKUP($A244,Trend_Sign!$A:$H,COLUMN(G$4),FALSE)*VLOOKUP($A244,Volatility_Rolling!$A:$AB,COLUMN(G$4)+20,FALSE)</f>
        <v>5.1241598814754818E-2</v>
      </c>
      <c r="H244" s="3">
        <f>VLOOKUP($A244,Trend_Sign!$A:$H,COLUMN(H$4),FALSE)*VLOOKUP($A244,Volatility_Rolling!$A:$AB,COLUMN(H$4)+20,FALSE)</f>
        <v>-9.6261328229595489E-2</v>
      </c>
    </row>
    <row r="245" spans="1:8" x14ac:dyDescent="0.35">
      <c r="A245" s="2">
        <v>41274</v>
      </c>
      <c r="B245" s="3">
        <f>VLOOKUP($A245,Trend_Sign!$A:$H,COLUMN(B$4),FALSE)*VLOOKUP($A245,Volatility_Rolling!$A:$AB,COLUMN(B$4)+20,FALSE)</f>
        <v>4.191431392491652E-2</v>
      </c>
      <c r="C245" s="3">
        <f>VLOOKUP($A245,Trend_Sign!$A:$H,COLUMN(C$4),FALSE)*VLOOKUP($A245,Volatility_Rolling!$A:$AB,COLUMN(C$4)+20,FALSE)</f>
        <v>4.9230097154544059E-2</v>
      </c>
      <c r="D245" s="3">
        <f>VLOOKUP($A245,Trend_Sign!$A:$H,COLUMN(D$4),FALSE)*VLOOKUP($A245,Volatility_Rolling!$A:$AB,COLUMN(D$4)+20,FALSE)</f>
        <v>0.50559817600389523</v>
      </c>
      <c r="E245" s="3">
        <f>VLOOKUP($A245,Trend_Sign!$A:$H,COLUMN(E$4),FALSE)*VLOOKUP($A245,Volatility_Rolling!$A:$AB,COLUMN(E$4)+20,FALSE)</f>
        <v>0.19171109315826951</v>
      </c>
      <c r="F245" s="3">
        <f>VLOOKUP($A245,Trend_Sign!$A:$H,COLUMN(F$4),FALSE)*VLOOKUP($A245,Volatility_Rolling!$A:$AB,COLUMN(F$4)+20,FALSE)</f>
        <v>5.921362419967708E-2</v>
      </c>
      <c r="G245" s="3">
        <f>VLOOKUP($A245,Trend_Sign!$A:$H,COLUMN(G$4),FALSE)*VLOOKUP($A245,Volatility_Rolling!$A:$AB,COLUMN(G$4)+20,FALSE)</f>
        <v>5.0745610254934723E-2</v>
      </c>
      <c r="H245" s="3">
        <f>VLOOKUP($A245,Trend_Sign!$A:$H,COLUMN(H$4),FALSE)*VLOOKUP($A245,Volatility_Rolling!$A:$AB,COLUMN(H$4)+20,FALSE)</f>
        <v>-0.10158708530376288</v>
      </c>
    </row>
    <row r="246" spans="1:8" x14ac:dyDescent="0.35">
      <c r="A246" s="2">
        <v>41305</v>
      </c>
      <c r="B246" s="3">
        <f>VLOOKUP($A246,Trend_Sign!$A:$H,COLUMN(B$4),FALSE)*VLOOKUP($A246,Volatility_Rolling!$A:$AB,COLUMN(B$4)+20,FALSE)</f>
        <v>4.2996216134841794E-2</v>
      </c>
      <c r="C246" s="3">
        <f>VLOOKUP($A246,Trend_Sign!$A:$H,COLUMN(C$4),FALSE)*VLOOKUP($A246,Volatility_Rolling!$A:$AB,COLUMN(C$4)+20,FALSE)</f>
        <v>-4.9279759411334535E-2</v>
      </c>
      <c r="D246" s="3">
        <f>VLOOKUP($A246,Trend_Sign!$A:$H,COLUMN(D$4),FALSE)*VLOOKUP($A246,Volatility_Rolling!$A:$AB,COLUMN(D$4)+20,FALSE)</f>
        <v>0.50691837817847196</v>
      </c>
      <c r="E246" s="3">
        <f>VLOOKUP($A246,Trend_Sign!$A:$H,COLUMN(E$4),FALSE)*VLOOKUP($A246,Volatility_Rolling!$A:$AB,COLUMN(E$4)+20,FALSE)</f>
        <v>0.19185441816427404</v>
      </c>
      <c r="F246" s="3">
        <f>VLOOKUP($A246,Trend_Sign!$A:$H,COLUMN(F$4),FALSE)*VLOOKUP($A246,Volatility_Rolling!$A:$AB,COLUMN(F$4)+20,FALSE)</f>
        <v>5.9440903928015751E-2</v>
      </c>
      <c r="G246" s="3">
        <f>VLOOKUP($A246,Trend_Sign!$A:$H,COLUMN(G$4),FALSE)*VLOOKUP($A246,Volatility_Rolling!$A:$AB,COLUMN(G$4)+20,FALSE)</f>
        <v>5.2409396025724725E-2</v>
      </c>
      <c r="H246" s="3">
        <f>VLOOKUP($A246,Trend_Sign!$A:$H,COLUMN(H$4),FALSE)*VLOOKUP($A246,Volatility_Rolling!$A:$AB,COLUMN(H$4)+20,FALSE)</f>
        <v>-9.7100928157337271E-2</v>
      </c>
    </row>
    <row r="247" spans="1:8" x14ac:dyDescent="0.35">
      <c r="A247" s="2">
        <v>41333</v>
      </c>
      <c r="B247" s="3">
        <f>VLOOKUP($A247,Trend_Sign!$A:$H,COLUMN(B$4),FALSE)*VLOOKUP($A247,Volatility_Rolling!$A:$AB,COLUMN(B$4)+20,FALSE)</f>
        <v>-4.2959325155216159E-2</v>
      </c>
      <c r="C247" s="3">
        <f>VLOOKUP($A247,Trend_Sign!$A:$H,COLUMN(C$4),FALSE)*VLOOKUP($A247,Volatility_Rolling!$A:$AB,COLUMN(C$4)+20,FALSE)</f>
        <v>-4.857932199200013E-2</v>
      </c>
      <c r="D247" s="3">
        <f>VLOOKUP($A247,Trend_Sign!$A:$H,COLUMN(D$4),FALSE)*VLOOKUP($A247,Volatility_Rolling!$A:$AB,COLUMN(D$4)+20,FALSE)</f>
        <v>0.50598340025487565</v>
      </c>
      <c r="E247" s="3">
        <f>VLOOKUP($A247,Trend_Sign!$A:$H,COLUMN(E$4),FALSE)*VLOOKUP($A247,Volatility_Rolling!$A:$AB,COLUMN(E$4)+20,FALSE)</f>
        <v>0.19194743989113791</v>
      </c>
      <c r="F247" s="3">
        <f>VLOOKUP($A247,Trend_Sign!$A:$H,COLUMN(F$4),FALSE)*VLOOKUP($A247,Volatility_Rolling!$A:$AB,COLUMN(F$4)+20,FALSE)</f>
        <v>5.9754726143172565E-2</v>
      </c>
      <c r="G247" s="3">
        <f>VLOOKUP($A247,Trend_Sign!$A:$H,COLUMN(G$4),FALSE)*VLOOKUP($A247,Volatility_Rolling!$A:$AB,COLUMN(G$4)+20,FALSE)</f>
        <v>5.2825671387283814E-2</v>
      </c>
      <c r="H247" s="3">
        <f>VLOOKUP($A247,Trend_Sign!$A:$H,COLUMN(H$4),FALSE)*VLOOKUP($A247,Volatility_Rolling!$A:$AB,COLUMN(H$4)+20,FALSE)</f>
        <v>-9.7950115176313662E-2</v>
      </c>
    </row>
    <row r="248" spans="1:8" x14ac:dyDescent="0.35">
      <c r="A248" s="2">
        <v>41364</v>
      </c>
      <c r="B248" s="3">
        <f>VLOOKUP($A248,Trend_Sign!$A:$H,COLUMN(B$4),FALSE)*VLOOKUP($A248,Volatility_Rolling!$A:$AB,COLUMN(B$4)+20,FALSE)</f>
        <v>-4.2314489653232396E-2</v>
      </c>
      <c r="C248" s="3">
        <f>VLOOKUP($A248,Trend_Sign!$A:$H,COLUMN(C$4),FALSE)*VLOOKUP($A248,Volatility_Rolling!$A:$AB,COLUMN(C$4)+20,FALSE)</f>
        <v>-4.7450505380972598E-2</v>
      </c>
      <c r="D248" s="3">
        <f>VLOOKUP($A248,Trend_Sign!$A:$H,COLUMN(D$4),FALSE)*VLOOKUP($A248,Volatility_Rolling!$A:$AB,COLUMN(D$4)+20,FALSE)</f>
        <v>0.50769782705744171</v>
      </c>
      <c r="E248" s="3">
        <f>VLOOKUP($A248,Trend_Sign!$A:$H,COLUMN(E$4),FALSE)*VLOOKUP($A248,Volatility_Rolling!$A:$AB,COLUMN(E$4)+20,FALSE)</f>
        <v>0.19108040438041271</v>
      </c>
      <c r="F248" s="3">
        <f>VLOOKUP($A248,Trend_Sign!$A:$H,COLUMN(F$4),FALSE)*VLOOKUP($A248,Volatility_Rolling!$A:$AB,COLUMN(F$4)+20,FALSE)</f>
        <v>5.9093753340964075E-2</v>
      </c>
      <c r="G248" s="3">
        <f>VLOOKUP($A248,Trend_Sign!$A:$H,COLUMN(G$4),FALSE)*VLOOKUP($A248,Volatility_Rolling!$A:$AB,COLUMN(G$4)+20,FALSE)</f>
        <v>5.2734360460565614E-2</v>
      </c>
      <c r="H248" s="3">
        <f>VLOOKUP($A248,Trend_Sign!$A:$H,COLUMN(H$4),FALSE)*VLOOKUP($A248,Volatility_Rolling!$A:$AB,COLUMN(H$4)+20,FALSE)</f>
        <v>-9.962865972641094E-2</v>
      </c>
    </row>
    <row r="249" spans="1:8" x14ac:dyDescent="0.35">
      <c r="A249" s="2">
        <v>41394</v>
      </c>
      <c r="B249" s="3">
        <f>VLOOKUP($A249,Trend_Sign!$A:$H,COLUMN(B$4),FALSE)*VLOOKUP($A249,Volatility_Rolling!$A:$AB,COLUMN(B$4)+20,FALSE)</f>
        <v>-4.1966616359186908E-2</v>
      </c>
      <c r="C249" s="3">
        <f>VLOOKUP($A249,Trend_Sign!$A:$H,COLUMN(C$4),FALSE)*VLOOKUP($A249,Volatility_Rolling!$A:$AB,COLUMN(C$4)+20,FALSE)</f>
        <v>-4.6530962346281894E-2</v>
      </c>
      <c r="D249" s="3">
        <f>VLOOKUP($A249,Trend_Sign!$A:$H,COLUMN(D$4),FALSE)*VLOOKUP($A249,Volatility_Rolling!$A:$AB,COLUMN(D$4)+20,FALSE)</f>
        <v>0.50913145349676703</v>
      </c>
      <c r="E249" s="3">
        <f>VLOOKUP($A249,Trend_Sign!$A:$H,COLUMN(E$4),FALSE)*VLOOKUP($A249,Volatility_Rolling!$A:$AB,COLUMN(E$4)+20,FALSE)</f>
        <v>0.19255100110947293</v>
      </c>
      <c r="F249" s="3">
        <f>VLOOKUP($A249,Trend_Sign!$A:$H,COLUMN(F$4),FALSE)*VLOOKUP($A249,Volatility_Rolling!$A:$AB,COLUMN(F$4)+20,FALSE)</f>
        <v>5.9298201944625831E-2</v>
      </c>
      <c r="G249" s="3">
        <f>VLOOKUP($A249,Trend_Sign!$A:$H,COLUMN(G$4),FALSE)*VLOOKUP($A249,Volatility_Rolling!$A:$AB,COLUMN(G$4)+20,FALSE)</f>
        <v>5.2914545822095413E-2</v>
      </c>
      <c r="H249" s="3">
        <f>VLOOKUP($A249,Trend_Sign!$A:$H,COLUMN(H$4),FALSE)*VLOOKUP($A249,Volatility_Rolling!$A:$AB,COLUMN(H$4)+20,FALSE)</f>
        <v>-9.7607218921570094E-2</v>
      </c>
    </row>
    <row r="250" spans="1:8" x14ac:dyDescent="0.35">
      <c r="A250" s="2">
        <v>41425</v>
      </c>
      <c r="B250" s="3">
        <f>VLOOKUP($A250,Trend_Sign!$A:$H,COLUMN(B$4),FALSE)*VLOOKUP($A250,Volatility_Rolling!$A:$AB,COLUMN(B$4)+20,FALSE)</f>
        <v>4.8653291243006526E-2</v>
      </c>
      <c r="C250" s="3">
        <f>VLOOKUP($A250,Trend_Sign!$A:$H,COLUMN(C$4),FALSE)*VLOOKUP($A250,Volatility_Rolling!$A:$AB,COLUMN(C$4)+20,FALSE)</f>
        <v>-4.8819016202123693E-2</v>
      </c>
      <c r="D250" s="3">
        <f>VLOOKUP($A250,Trend_Sign!$A:$H,COLUMN(D$4),FALSE)*VLOOKUP($A250,Volatility_Rolling!$A:$AB,COLUMN(D$4)+20,FALSE)</f>
        <v>-0.47469458119838831</v>
      </c>
      <c r="E250" s="3">
        <f>VLOOKUP($A250,Trend_Sign!$A:$H,COLUMN(E$4),FALSE)*VLOOKUP($A250,Volatility_Rolling!$A:$AB,COLUMN(E$4)+20,FALSE)</f>
        <v>-0.19720840616975432</v>
      </c>
      <c r="F250" s="3">
        <f>VLOOKUP($A250,Trend_Sign!$A:$H,COLUMN(F$4),FALSE)*VLOOKUP($A250,Volatility_Rolling!$A:$AB,COLUMN(F$4)+20,FALSE)</f>
        <v>6.7562663356402E-2</v>
      </c>
      <c r="G250" s="3">
        <f>VLOOKUP($A250,Trend_Sign!$A:$H,COLUMN(G$4),FALSE)*VLOOKUP($A250,Volatility_Rolling!$A:$AB,COLUMN(G$4)+20,FALSE)</f>
        <v>5.8888720079026714E-2</v>
      </c>
      <c r="H250" s="3">
        <f>VLOOKUP($A250,Trend_Sign!$A:$H,COLUMN(H$4),FALSE)*VLOOKUP($A250,Volatility_Rolling!$A:$AB,COLUMN(H$4)+20,FALSE)</f>
        <v>-0.10417332175129827</v>
      </c>
    </row>
    <row r="251" spans="1:8" x14ac:dyDescent="0.35">
      <c r="A251" s="2">
        <v>41455</v>
      </c>
      <c r="B251" s="3">
        <f>VLOOKUP($A251,Trend_Sign!$A:$H,COLUMN(B$4),FALSE)*VLOOKUP($A251,Volatility_Rolling!$A:$AB,COLUMN(B$4)+20,FALSE)</f>
        <v>4.7573271581426914E-2</v>
      </c>
      <c r="C251" s="3">
        <f>VLOOKUP($A251,Trend_Sign!$A:$H,COLUMN(C$4),FALSE)*VLOOKUP($A251,Volatility_Rolling!$A:$AB,COLUMN(C$4)+20,FALSE)</f>
        <v>-4.4943223116382693E-2</v>
      </c>
      <c r="D251" s="3">
        <f>VLOOKUP($A251,Trend_Sign!$A:$H,COLUMN(D$4),FALSE)*VLOOKUP($A251,Volatility_Rolling!$A:$AB,COLUMN(D$4)+20,FALSE)</f>
        <v>0.48656154754742303</v>
      </c>
      <c r="E251" s="3">
        <f>VLOOKUP($A251,Trend_Sign!$A:$H,COLUMN(E$4),FALSE)*VLOOKUP($A251,Volatility_Rolling!$A:$AB,COLUMN(E$4)+20,FALSE)</f>
        <v>-0.18970025178727451</v>
      </c>
      <c r="F251" s="3">
        <f>VLOOKUP($A251,Trend_Sign!$A:$H,COLUMN(F$4),FALSE)*VLOOKUP($A251,Volatility_Rolling!$A:$AB,COLUMN(F$4)+20,FALSE)</f>
        <v>6.849402871533633E-2</v>
      </c>
      <c r="G251" s="3">
        <f>VLOOKUP($A251,Trend_Sign!$A:$H,COLUMN(G$4),FALSE)*VLOOKUP($A251,Volatility_Rolling!$A:$AB,COLUMN(G$4)+20,FALSE)</f>
        <v>5.9414886224996376E-2</v>
      </c>
      <c r="H251" s="3">
        <f>VLOOKUP($A251,Trend_Sign!$A:$H,COLUMN(H$4),FALSE)*VLOOKUP($A251,Volatility_Rolling!$A:$AB,COLUMN(H$4)+20,FALSE)</f>
        <v>-0.10331279102716016</v>
      </c>
    </row>
    <row r="252" spans="1:8" x14ac:dyDescent="0.35">
      <c r="A252" s="2">
        <v>41486</v>
      </c>
      <c r="B252" s="3">
        <f>VLOOKUP($A252,Trend_Sign!$A:$H,COLUMN(B$4),FALSE)*VLOOKUP($A252,Volatility_Rolling!$A:$AB,COLUMN(B$4)+20,FALSE)</f>
        <v>4.7568543068783005E-2</v>
      </c>
      <c r="C252" s="3">
        <f>VLOOKUP($A252,Trend_Sign!$A:$H,COLUMN(C$4),FALSE)*VLOOKUP($A252,Volatility_Rolling!$A:$AB,COLUMN(C$4)+20,FALSE)</f>
        <v>-4.4812607425294089E-2</v>
      </c>
      <c r="D252" s="3">
        <f>VLOOKUP($A252,Trend_Sign!$A:$H,COLUMN(D$4),FALSE)*VLOOKUP($A252,Volatility_Rolling!$A:$AB,COLUMN(D$4)+20,FALSE)</f>
        <v>0.48224774211184185</v>
      </c>
      <c r="E252" s="3">
        <f>VLOOKUP($A252,Trend_Sign!$A:$H,COLUMN(E$4),FALSE)*VLOOKUP($A252,Volatility_Rolling!$A:$AB,COLUMN(E$4)+20,FALSE)</f>
        <v>-0.1908593689104702</v>
      </c>
      <c r="F252" s="3">
        <f>VLOOKUP($A252,Trend_Sign!$A:$H,COLUMN(F$4),FALSE)*VLOOKUP($A252,Volatility_Rolling!$A:$AB,COLUMN(F$4)+20,FALSE)</f>
        <v>6.9903316292744558E-2</v>
      </c>
      <c r="G252" s="3">
        <f>VLOOKUP($A252,Trend_Sign!$A:$H,COLUMN(G$4),FALSE)*VLOOKUP($A252,Volatility_Rolling!$A:$AB,COLUMN(G$4)+20,FALSE)</f>
        <v>6.0020430724438023E-2</v>
      </c>
      <c r="H252" s="3">
        <f>VLOOKUP($A252,Trend_Sign!$A:$H,COLUMN(H$4),FALSE)*VLOOKUP($A252,Volatility_Rolling!$A:$AB,COLUMN(H$4)+20,FALSE)</f>
        <v>-0.10458799146642828</v>
      </c>
    </row>
    <row r="253" spans="1:8" x14ac:dyDescent="0.35">
      <c r="A253" s="2">
        <v>41517</v>
      </c>
      <c r="B253" s="3">
        <f>VLOOKUP($A253,Trend_Sign!$A:$H,COLUMN(B$4),FALSE)*VLOOKUP($A253,Volatility_Rolling!$A:$AB,COLUMN(B$4)+20,FALSE)</f>
        <v>-4.6614583800157115E-2</v>
      </c>
      <c r="C253" s="3">
        <f>VLOOKUP($A253,Trend_Sign!$A:$H,COLUMN(C$4),FALSE)*VLOOKUP($A253,Volatility_Rolling!$A:$AB,COLUMN(C$4)+20,FALSE)</f>
        <v>-4.3962290185637513E-2</v>
      </c>
      <c r="D253" s="3">
        <f>VLOOKUP($A253,Trend_Sign!$A:$H,COLUMN(D$4),FALSE)*VLOOKUP($A253,Volatility_Rolling!$A:$AB,COLUMN(D$4)+20,FALSE)</f>
        <v>0.48175445268173117</v>
      </c>
      <c r="E253" s="3">
        <f>VLOOKUP($A253,Trend_Sign!$A:$H,COLUMN(E$4),FALSE)*VLOOKUP($A253,Volatility_Rolling!$A:$AB,COLUMN(E$4)+20,FALSE)</f>
        <v>-0.19108526166640419</v>
      </c>
      <c r="F253" s="3">
        <f>VLOOKUP($A253,Trend_Sign!$A:$H,COLUMN(F$4),FALSE)*VLOOKUP($A253,Volatility_Rolling!$A:$AB,COLUMN(F$4)+20,FALSE)</f>
        <v>6.9925060637205314E-2</v>
      </c>
      <c r="G253" s="3">
        <f>VLOOKUP($A253,Trend_Sign!$A:$H,COLUMN(G$4),FALSE)*VLOOKUP($A253,Volatility_Rolling!$A:$AB,COLUMN(G$4)+20,FALSE)</f>
        <v>6.0901332421184798E-2</v>
      </c>
      <c r="H253" s="3">
        <f>VLOOKUP($A253,Trend_Sign!$A:$H,COLUMN(H$4),FALSE)*VLOOKUP($A253,Volatility_Rolling!$A:$AB,COLUMN(H$4)+20,FALSE)</f>
        <v>-0.10575701860768</v>
      </c>
    </row>
    <row r="254" spans="1:8" x14ac:dyDescent="0.35">
      <c r="A254" s="2">
        <v>41547</v>
      </c>
      <c r="B254" s="3">
        <f>VLOOKUP($A254,Trend_Sign!$A:$H,COLUMN(B$4),FALSE)*VLOOKUP($A254,Volatility_Rolling!$A:$AB,COLUMN(B$4)+20,FALSE)</f>
        <v>-4.6618576948478131E-2</v>
      </c>
      <c r="C254" s="3">
        <f>VLOOKUP($A254,Trend_Sign!$A:$H,COLUMN(C$4),FALSE)*VLOOKUP($A254,Volatility_Rolling!$A:$AB,COLUMN(C$4)+20,FALSE)</f>
        <v>-4.3562427714103923E-2</v>
      </c>
      <c r="D254" s="3">
        <f>VLOOKUP($A254,Trend_Sign!$A:$H,COLUMN(D$4),FALSE)*VLOOKUP($A254,Volatility_Rolling!$A:$AB,COLUMN(D$4)+20,FALSE)</f>
        <v>0.47689878710716688</v>
      </c>
      <c r="E254" s="3">
        <f>VLOOKUP($A254,Trend_Sign!$A:$H,COLUMN(E$4),FALSE)*VLOOKUP($A254,Volatility_Rolling!$A:$AB,COLUMN(E$4)+20,FALSE)</f>
        <v>-0.18702945716512387</v>
      </c>
      <c r="F254" s="3">
        <f>VLOOKUP($A254,Trend_Sign!$A:$H,COLUMN(F$4),FALSE)*VLOOKUP($A254,Volatility_Rolling!$A:$AB,COLUMN(F$4)+20,FALSE)</f>
        <v>7.3547525322360863E-2</v>
      </c>
      <c r="G254" s="3">
        <f>VLOOKUP($A254,Trend_Sign!$A:$H,COLUMN(G$4),FALSE)*VLOOKUP($A254,Volatility_Rolling!$A:$AB,COLUMN(G$4)+20,FALSE)</f>
        <v>6.7077489502779794E-2</v>
      </c>
      <c r="H254" s="3">
        <f>VLOOKUP($A254,Trend_Sign!$A:$H,COLUMN(H$4),FALSE)*VLOOKUP($A254,Volatility_Rolling!$A:$AB,COLUMN(H$4)+20,FALSE)</f>
        <v>-0.10526573623998647</v>
      </c>
    </row>
    <row r="255" spans="1:8" x14ac:dyDescent="0.35">
      <c r="A255" s="2">
        <v>41578</v>
      </c>
      <c r="B255" s="3">
        <f>VLOOKUP($A255,Trend_Sign!$A:$H,COLUMN(B$4),FALSE)*VLOOKUP($A255,Volatility_Rolling!$A:$AB,COLUMN(B$4)+20,FALSE)</f>
        <v>-4.6620255078666739E-2</v>
      </c>
      <c r="C255" s="3">
        <f>VLOOKUP($A255,Trend_Sign!$A:$H,COLUMN(C$4),FALSE)*VLOOKUP($A255,Volatility_Rolling!$A:$AB,COLUMN(C$4)+20,FALSE)</f>
        <v>-4.3760520991749867E-2</v>
      </c>
      <c r="D255" s="3">
        <f>VLOOKUP($A255,Trend_Sign!$A:$H,COLUMN(D$4),FALSE)*VLOOKUP($A255,Volatility_Rolling!$A:$AB,COLUMN(D$4)+20,FALSE)</f>
        <v>0.47246649177049144</v>
      </c>
      <c r="E255" s="3">
        <f>VLOOKUP($A255,Trend_Sign!$A:$H,COLUMN(E$4),FALSE)*VLOOKUP($A255,Volatility_Rolling!$A:$AB,COLUMN(E$4)+20,FALSE)</f>
        <v>-0.18664296297260174</v>
      </c>
      <c r="F255" s="3">
        <f>VLOOKUP($A255,Trend_Sign!$A:$H,COLUMN(F$4),FALSE)*VLOOKUP($A255,Volatility_Rolling!$A:$AB,COLUMN(F$4)+20,FALSE)</f>
        <v>7.31442917626456E-2</v>
      </c>
      <c r="G255" s="3">
        <f>VLOOKUP($A255,Trend_Sign!$A:$H,COLUMN(G$4),FALSE)*VLOOKUP($A255,Volatility_Rolling!$A:$AB,COLUMN(G$4)+20,FALSE)</f>
        <v>6.7769582979890164E-2</v>
      </c>
      <c r="H255" s="3">
        <f>VLOOKUP($A255,Trend_Sign!$A:$H,COLUMN(H$4),FALSE)*VLOOKUP($A255,Volatility_Rolling!$A:$AB,COLUMN(H$4)+20,FALSE)</f>
        <v>-0.10959589444395439</v>
      </c>
    </row>
    <row r="256" spans="1:8" x14ac:dyDescent="0.35">
      <c r="A256" s="2">
        <v>41608</v>
      </c>
      <c r="B256" s="3">
        <f>VLOOKUP($A256,Trend_Sign!$A:$H,COLUMN(B$4),FALSE)*VLOOKUP($A256,Volatility_Rolling!$A:$AB,COLUMN(B$4)+20,FALSE)</f>
        <v>-4.2924717156459208E-2</v>
      </c>
      <c r="C256" s="3">
        <f>VLOOKUP($A256,Trend_Sign!$A:$H,COLUMN(C$4),FALSE)*VLOOKUP($A256,Volatility_Rolling!$A:$AB,COLUMN(C$4)+20,FALSE)</f>
        <v>-3.9749701721605246E-2</v>
      </c>
      <c r="D256" s="3">
        <f>VLOOKUP($A256,Trend_Sign!$A:$H,COLUMN(D$4),FALSE)*VLOOKUP($A256,Volatility_Rolling!$A:$AB,COLUMN(D$4)+20,FALSE)</f>
        <v>0.51560130740189503</v>
      </c>
      <c r="E256" s="3">
        <f>VLOOKUP($A256,Trend_Sign!$A:$H,COLUMN(E$4),FALSE)*VLOOKUP($A256,Volatility_Rolling!$A:$AB,COLUMN(E$4)+20,FALSE)</f>
        <v>-0.17243620158851086</v>
      </c>
      <c r="F256" s="3">
        <f>VLOOKUP($A256,Trend_Sign!$A:$H,COLUMN(F$4),FALSE)*VLOOKUP($A256,Volatility_Rolling!$A:$AB,COLUMN(F$4)+20,FALSE)</f>
        <v>6.7070106458310727E-2</v>
      </c>
      <c r="G256" s="3">
        <f>VLOOKUP($A256,Trend_Sign!$A:$H,COLUMN(G$4),FALSE)*VLOOKUP($A256,Volatility_Rolling!$A:$AB,COLUMN(G$4)+20,FALSE)</f>
        <v>6.2131160501339142E-2</v>
      </c>
      <c r="H256" s="3">
        <f>VLOOKUP($A256,Trend_Sign!$A:$H,COLUMN(H$4),FALSE)*VLOOKUP($A256,Volatility_Rolling!$A:$AB,COLUMN(H$4)+20,FALSE)</f>
        <v>-0.10008680517187966</v>
      </c>
    </row>
    <row r="257" spans="1:8" x14ac:dyDescent="0.35">
      <c r="A257" s="2">
        <v>41639</v>
      </c>
      <c r="B257" s="3">
        <f>VLOOKUP($A257,Trend_Sign!$A:$H,COLUMN(B$4),FALSE)*VLOOKUP($A257,Volatility_Rolling!$A:$AB,COLUMN(B$4)+20,FALSE)</f>
        <v>4.3611933988944564E-2</v>
      </c>
      <c r="C257" s="3">
        <f>VLOOKUP($A257,Trend_Sign!$A:$H,COLUMN(C$4),FALSE)*VLOOKUP($A257,Volatility_Rolling!$A:$AB,COLUMN(C$4)+20,FALSE)</f>
        <v>-4.0156247193507175E-2</v>
      </c>
      <c r="D257" s="3">
        <f>VLOOKUP($A257,Trend_Sign!$A:$H,COLUMN(D$4),FALSE)*VLOOKUP($A257,Volatility_Rolling!$A:$AB,COLUMN(D$4)+20,FALSE)</f>
        <v>0.49606699974122281</v>
      </c>
      <c r="E257" s="3">
        <f>VLOOKUP($A257,Trend_Sign!$A:$H,COLUMN(E$4),FALSE)*VLOOKUP($A257,Volatility_Rolling!$A:$AB,COLUMN(E$4)+20,FALSE)</f>
        <v>-0.18261061553564381</v>
      </c>
      <c r="F257" s="3">
        <f>VLOOKUP($A257,Trend_Sign!$A:$H,COLUMN(F$4),FALSE)*VLOOKUP($A257,Volatility_Rolling!$A:$AB,COLUMN(F$4)+20,FALSE)</f>
        <v>7.0002881622153901E-2</v>
      </c>
      <c r="G257" s="3">
        <f>VLOOKUP($A257,Trend_Sign!$A:$H,COLUMN(G$4),FALSE)*VLOOKUP($A257,Volatility_Rolling!$A:$AB,COLUMN(G$4)+20,FALSE)</f>
        <v>6.3400787965816302E-2</v>
      </c>
      <c r="H257" s="3">
        <f>VLOOKUP($A257,Trend_Sign!$A:$H,COLUMN(H$4),FALSE)*VLOOKUP($A257,Volatility_Rolling!$A:$AB,COLUMN(H$4)+20,FALSE)</f>
        <v>-0.10415053395271129</v>
      </c>
    </row>
    <row r="258" spans="1:8" x14ac:dyDescent="0.35">
      <c r="A258" s="2">
        <v>41670</v>
      </c>
      <c r="B258" s="3">
        <f>VLOOKUP($A258,Trend_Sign!$A:$H,COLUMN(B$4),FALSE)*VLOOKUP($A258,Volatility_Rolling!$A:$AB,COLUMN(B$4)+20,FALSE)</f>
        <v>-4.5492356302023779E-2</v>
      </c>
      <c r="C258" s="3">
        <f>VLOOKUP($A258,Trend_Sign!$A:$H,COLUMN(C$4),FALSE)*VLOOKUP($A258,Volatility_Rolling!$A:$AB,COLUMN(C$4)+20,FALSE)</f>
        <v>-4.127898501579931E-2</v>
      </c>
      <c r="D258" s="3">
        <f>VLOOKUP($A258,Trend_Sign!$A:$H,COLUMN(D$4),FALSE)*VLOOKUP($A258,Volatility_Rolling!$A:$AB,COLUMN(D$4)+20,FALSE)</f>
        <v>0.49612283648502697</v>
      </c>
      <c r="E258" s="3">
        <f>VLOOKUP($A258,Trend_Sign!$A:$H,COLUMN(E$4),FALSE)*VLOOKUP($A258,Volatility_Rolling!$A:$AB,COLUMN(E$4)+20,FALSE)</f>
        <v>-0.18103928452349027</v>
      </c>
      <c r="F258" s="3">
        <f>VLOOKUP($A258,Trend_Sign!$A:$H,COLUMN(F$4),FALSE)*VLOOKUP($A258,Volatility_Rolling!$A:$AB,COLUMN(F$4)+20,FALSE)</f>
        <v>6.9595825973892717E-2</v>
      </c>
      <c r="G258" s="3">
        <f>VLOOKUP($A258,Trend_Sign!$A:$H,COLUMN(G$4),FALSE)*VLOOKUP($A258,Volatility_Rolling!$A:$AB,COLUMN(G$4)+20,FALSE)</f>
        <v>6.3981297854715499E-2</v>
      </c>
      <c r="H258" s="3">
        <f>VLOOKUP($A258,Trend_Sign!$A:$H,COLUMN(H$4),FALSE)*VLOOKUP($A258,Volatility_Rolling!$A:$AB,COLUMN(H$4)+20,FALSE)</f>
        <v>-0.10248941384505143</v>
      </c>
    </row>
    <row r="259" spans="1:8" x14ac:dyDescent="0.35">
      <c r="A259" s="2">
        <v>41698</v>
      </c>
      <c r="B259" s="3">
        <f>VLOOKUP($A259,Trend_Sign!$A:$H,COLUMN(B$4),FALSE)*VLOOKUP($A259,Volatility_Rolling!$A:$AB,COLUMN(B$4)+20,FALSE)</f>
        <v>-4.7572260174287985E-2</v>
      </c>
      <c r="C259" s="3">
        <f>VLOOKUP($A259,Trend_Sign!$A:$H,COLUMN(C$4),FALSE)*VLOOKUP($A259,Volatility_Rolling!$A:$AB,COLUMN(C$4)+20,FALSE)</f>
        <v>-4.0668647960007465E-2</v>
      </c>
      <c r="D259" s="3">
        <f>VLOOKUP($A259,Trend_Sign!$A:$H,COLUMN(D$4),FALSE)*VLOOKUP($A259,Volatility_Rolling!$A:$AB,COLUMN(D$4)+20,FALSE)</f>
        <v>0.49931346304711988</v>
      </c>
      <c r="E259" s="3">
        <f>VLOOKUP($A259,Trend_Sign!$A:$H,COLUMN(E$4),FALSE)*VLOOKUP($A259,Volatility_Rolling!$A:$AB,COLUMN(E$4)+20,FALSE)</f>
        <v>-0.17994831404400283</v>
      </c>
      <c r="F259" s="3">
        <f>VLOOKUP($A259,Trend_Sign!$A:$H,COLUMN(F$4),FALSE)*VLOOKUP($A259,Volatility_Rolling!$A:$AB,COLUMN(F$4)+20,FALSE)</f>
        <v>6.8382046446331807E-2</v>
      </c>
      <c r="G259" s="3">
        <f>VLOOKUP($A259,Trend_Sign!$A:$H,COLUMN(G$4),FALSE)*VLOOKUP($A259,Volatility_Rolling!$A:$AB,COLUMN(G$4)+20,FALSE)</f>
        <v>6.2659883741859074E-2</v>
      </c>
      <c r="H259" s="3">
        <f>VLOOKUP($A259,Trend_Sign!$A:$H,COLUMN(H$4),FALSE)*VLOOKUP($A259,Volatility_Rolling!$A:$AB,COLUMN(H$4)+20,FALSE)</f>
        <v>-0.10145538458639092</v>
      </c>
    </row>
    <row r="260" spans="1:8" x14ac:dyDescent="0.35">
      <c r="A260" s="2">
        <v>41729</v>
      </c>
      <c r="B260" s="3">
        <f>VLOOKUP($A260,Trend_Sign!$A:$H,COLUMN(B$4),FALSE)*VLOOKUP($A260,Volatility_Rolling!$A:$AB,COLUMN(B$4)+20,FALSE)</f>
        <v>-4.8140107734115457E-2</v>
      </c>
      <c r="C260" s="3">
        <f>VLOOKUP($A260,Trend_Sign!$A:$H,COLUMN(C$4),FALSE)*VLOOKUP($A260,Volatility_Rolling!$A:$AB,COLUMN(C$4)+20,FALSE)</f>
        <v>-4.0623098815173043E-2</v>
      </c>
      <c r="D260" s="3">
        <f>VLOOKUP($A260,Trend_Sign!$A:$H,COLUMN(D$4),FALSE)*VLOOKUP($A260,Volatility_Rolling!$A:$AB,COLUMN(D$4)+20,FALSE)</f>
        <v>0.50115453113651387</v>
      </c>
      <c r="E260" s="3">
        <f>VLOOKUP($A260,Trend_Sign!$A:$H,COLUMN(E$4),FALSE)*VLOOKUP($A260,Volatility_Rolling!$A:$AB,COLUMN(E$4)+20,FALSE)</f>
        <v>-0.17819788821883195</v>
      </c>
      <c r="F260" s="3">
        <f>VLOOKUP($A260,Trend_Sign!$A:$H,COLUMN(F$4),FALSE)*VLOOKUP($A260,Volatility_Rolling!$A:$AB,COLUMN(F$4)+20,FALSE)</f>
        <v>6.8476088578178412E-2</v>
      </c>
      <c r="G260" s="3">
        <f>VLOOKUP($A260,Trend_Sign!$A:$H,COLUMN(G$4),FALSE)*VLOOKUP($A260,Volatility_Rolling!$A:$AB,COLUMN(G$4)+20,FALSE)</f>
        <v>6.1893602639241124E-2</v>
      </c>
      <c r="H260" s="3">
        <f>VLOOKUP($A260,Trend_Sign!$A:$H,COLUMN(H$4),FALSE)*VLOOKUP($A260,Volatility_Rolling!$A:$AB,COLUMN(H$4)+20,FALSE)</f>
        <v>-0.10151468287794609</v>
      </c>
    </row>
    <row r="261" spans="1:8" x14ac:dyDescent="0.35">
      <c r="A261" s="2">
        <v>41759</v>
      </c>
      <c r="B261" s="3">
        <f>VLOOKUP($A261,Trend_Sign!$A:$H,COLUMN(B$4),FALSE)*VLOOKUP($A261,Volatility_Rolling!$A:$AB,COLUMN(B$4)+20,FALSE)</f>
        <v>4.8433203488369707E-2</v>
      </c>
      <c r="C261" s="3">
        <f>VLOOKUP($A261,Trend_Sign!$A:$H,COLUMN(C$4),FALSE)*VLOOKUP($A261,Volatility_Rolling!$A:$AB,COLUMN(C$4)+20,FALSE)</f>
        <v>-4.1492237772564167E-2</v>
      </c>
      <c r="D261" s="3">
        <f>VLOOKUP($A261,Trend_Sign!$A:$H,COLUMN(D$4),FALSE)*VLOOKUP($A261,Volatility_Rolling!$A:$AB,COLUMN(D$4)+20,FALSE)</f>
        <v>0.49893297120087676</v>
      </c>
      <c r="E261" s="3">
        <f>VLOOKUP($A261,Trend_Sign!$A:$H,COLUMN(E$4),FALSE)*VLOOKUP($A261,Volatility_Rolling!$A:$AB,COLUMN(E$4)+20,FALSE)</f>
        <v>-0.17961251995871766</v>
      </c>
      <c r="F261" s="3">
        <f>VLOOKUP($A261,Trend_Sign!$A:$H,COLUMN(F$4),FALSE)*VLOOKUP($A261,Volatility_Rolling!$A:$AB,COLUMN(F$4)+20,FALSE)</f>
        <v>6.8291828694697881E-2</v>
      </c>
      <c r="G261" s="3">
        <f>VLOOKUP($A261,Trend_Sign!$A:$H,COLUMN(G$4),FALSE)*VLOOKUP($A261,Volatility_Rolling!$A:$AB,COLUMN(G$4)+20,FALSE)</f>
        <v>6.1486991486518927E-2</v>
      </c>
      <c r="H261" s="3">
        <f>VLOOKUP($A261,Trend_Sign!$A:$H,COLUMN(H$4),FALSE)*VLOOKUP($A261,Volatility_Rolling!$A:$AB,COLUMN(H$4)+20,FALSE)</f>
        <v>-0.1017502473982549</v>
      </c>
    </row>
    <row r="262" spans="1:8" x14ac:dyDescent="0.35">
      <c r="A262" s="2">
        <v>41790</v>
      </c>
      <c r="B262" s="3">
        <f>VLOOKUP($A262,Trend_Sign!$A:$H,COLUMN(B$4),FALSE)*VLOOKUP($A262,Volatility_Rolling!$A:$AB,COLUMN(B$4)+20,FALSE)</f>
        <v>4.9660793037346738E-2</v>
      </c>
      <c r="C262" s="3">
        <f>VLOOKUP($A262,Trend_Sign!$A:$H,COLUMN(C$4),FALSE)*VLOOKUP($A262,Volatility_Rolling!$A:$AB,COLUMN(C$4)+20,FALSE)</f>
        <v>-4.1087951005757468E-2</v>
      </c>
      <c r="D262" s="3">
        <f>VLOOKUP($A262,Trend_Sign!$A:$H,COLUMN(D$4),FALSE)*VLOOKUP($A262,Volatility_Rolling!$A:$AB,COLUMN(D$4)+20,FALSE)</f>
        <v>0.49647006839200453</v>
      </c>
      <c r="E262" s="3">
        <f>VLOOKUP($A262,Trend_Sign!$A:$H,COLUMN(E$4),FALSE)*VLOOKUP($A262,Volatility_Rolling!$A:$AB,COLUMN(E$4)+20,FALSE)</f>
        <v>0.18244710076004744</v>
      </c>
      <c r="F262" s="3">
        <f>VLOOKUP($A262,Trend_Sign!$A:$H,COLUMN(F$4),FALSE)*VLOOKUP($A262,Volatility_Rolling!$A:$AB,COLUMN(F$4)+20,FALSE)</f>
        <v>6.8229908612973567E-2</v>
      </c>
      <c r="G262" s="3">
        <f>VLOOKUP($A262,Trend_Sign!$A:$H,COLUMN(G$4),FALSE)*VLOOKUP($A262,Volatility_Rolling!$A:$AB,COLUMN(G$4)+20,FALSE)</f>
        <v>6.0948846473956292E-2</v>
      </c>
      <c r="H262" s="3">
        <f>VLOOKUP($A262,Trend_Sign!$A:$H,COLUMN(H$4),FALSE)*VLOOKUP($A262,Volatility_Rolling!$A:$AB,COLUMN(H$4)+20,FALSE)</f>
        <v>-0.10115533171791385</v>
      </c>
    </row>
    <row r="263" spans="1:8" x14ac:dyDescent="0.35">
      <c r="A263" s="2">
        <v>41820</v>
      </c>
      <c r="B263" s="3">
        <f>VLOOKUP($A263,Trend_Sign!$A:$H,COLUMN(B$4),FALSE)*VLOOKUP($A263,Volatility_Rolling!$A:$AB,COLUMN(B$4)+20,FALSE)</f>
        <v>4.991993698300768E-2</v>
      </c>
      <c r="C263" s="3">
        <f>VLOOKUP($A263,Trend_Sign!$A:$H,COLUMN(C$4),FALSE)*VLOOKUP($A263,Volatility_Rolling!$A:$AB,COLUMN(C$4)+20,FALSE)</f>
        <v>4.0388204209527989E-2</v>
      </c>
      <c r="D263" s="3">
        <f>VLOOKUP($A263,Trend_Sign!$A:$H,COLUMN(D$4),FALSE)*VLOOKUP($A263,Volatility_Rolling!$A:$AB,COLUMN(D$4)+20,FALSE)</f>
        <v>0.49658287750121505</v>
      </c>
      <c r="E263" s="3">
        <f>VLOOKUP($A263,Trend_Sign!$A:$H,COLUMN(E$4),FALSE)*VLOOKUP($A263,Volatility_Rolling!$A:$AB,COLUMN(E$4)+20,FALSE)</f>
        <v>0.18200116745902284</v>
      </c>
      <c r="F263" s="3">
        <f>VLOOKUP($A263,Trend_Sign!$A:$H,COLUMN(F$4),FALSE)*VLOOKUP($A263,Volatility_Rolling!$A:$AB,COLUMN(F$4)+20,FALSE)</f>
        <v>6.8714959394548414E-2</v>
      </c>
      <c r="G263" s="3">
        <f>VLOOKUP($A263,Trend_Sign!$A:$H,COLUMN(G$4),FALSE)*VLOOKUP($A263,Volatility_Rolling!$A:$AB,COLUMN(G$4)+20,FALSE)</f>
        <v>6.135209020907112E-2</v>
      </c>
      <c r="H263" s="3">
        <f>VLOOKUP($A263,Trend_Sign!$A:$H,COLUMN(H$4),FALSE)*VLOOKUP($A263,Volatility_Rolling!$A:$AB,COLUMN(H$4)+20,FALSE)</f>
        <v>-0.10104076424360683</v>
      </c>
    </row>
    <row r="264" spans="1:8" x14ac:dyDescent="0.35">
      <c r="A264" s="2">
        <v>41851</v>
      </c>
      <c r="B264" s="3">
        <f>VLOOKUP($A264,Trend_Sign!$A:$H,COLUMN(B$4),FALSE)*VLOOKUP($A264,Volatility_Rolling!$A:$AB,COLUMN(B$4)+20,FALSE)</f>
        <v>-4.8929584552876722E-2</v>
      </c>
      <c r="C264" s="3">
        <f>VLOOKUP($A264,Trend_Sign!$A:$H,COLUMN(C$4),FALSE)*VLOOKUP($A264,Volatility_Rolling!$A:$AB,COLUMN(C$4)+20,FALSE)</f>
        <v>-4.0644043092068746E-2</v>
      </c>
      <c r="D264" s="3">
        <f>VLOOKUP($A264,Trend_Sign!$A:$H,COLUMN(D$4),FALSE)*VLOOKUP($A264,Volatility_Rolling!$A:$AB,COLUMN(D$4)+20,FALSE)</f>
        <v>0.49002592105087744</v>
      </c>
      <c r="E264" s="3">
        <f>VLOOKUP($A264,Trend_Sign!$A:$H,COLUMN(E$4),FALSE)*VLOOKUP($A264,Volatility_Rolling!$A:$AB,COLUMN(E$4)+20,FALSE)</f>
        <v>0.18654279171802232</v>
      </c>
      <c r="F264" s="3">
        <f>VLOOKUP($A264,Trend_Sign!$A:$H,COLUMN(F$4),FALSE)*VLOOKUP($A264,Volatility_Rolling!$A:$AB,COLUMN(F$4)+20,FALSE)</f>
        <v>6.751480528233561E-2</v>
      </c>
      <c r="G264" s="3">
        <f>VLOOKUP($A264,Trend_Sign!$A:$H,COLUMN(G$4),FALSE)*VLOOKUP($A264,Volatility_Rolling!$A:$AB,COLUMN(G$4)+20,FALSE)</f>
        <v>6.0013197844422744E-2</v>
      </c>
      <c r="H264" s="3">
        <f>VLOOKUP($A264,Trend_Sign!$A:$H,COLUMN(H$4),FALSE)*VLOOKUP($A264,Volatility_Rolling!$A:$AB,COLUMN(H$4)+20,FALSE)</f>
        <v>-0.1063296564593964</v>
      </c>
    </row>
    <row r="265" spans="1:8" x14ac:dyDescent="0.35">
      <c r="A265" s="2">
        <v>41882</v>
      </c>
      <c r="B265" s="3">
        <f>VLOOKUP($A265,Trend_Sign!$A:$H,COLUMN(B$4),FALSE)*VLOOKUP($A265,Volatility_Rolling!$A:$AB,COLUMN(B$4)+20,FALSE)</f>
        <v>-4.7406432926678843E-2</v>
      </c>
      <c r="C265" s="3">
        <f>VLOOKUP($A265,Trend_Sign!$A:$H,COLUMN(C$4),FALSE)*VLOOKUP($A265,Volatility_Rolling!$A:$AB,COLUMN(C$4)+20,FALSE)</f>
        <v>-4.2651756039325729E-2</v>
      </c>
      <c r="D265" s="3">
        <f>VLOOKUP($A265,Trend_Sign!$A:$H,COLUMN(D$4),FALSE)*VLOOKUP($A265,Volatility_Rolling!$A:$AB,COLUMN(D$4)+20,FALSE)</f>
        <v>0.47865240774494067</v>
      </c>
      <c r="E265" s="3">
        <f>VLOOKUP($A265,Trend_Sign!$A:$H,COLUMN(E$4),FALSE)*VLOOKUP($A265,Volatility_Rolling!$A:$AB,COLUMN(E$4)+20,FALSE)</f>
        <v>0.19751148615118105</v>
      </c>
      <c r="F265" s="3">
        <f>VLOOKUP($A265,Trend_Sign!$A:$H,COLUMN(F$4),FALSE)*VLOOKUP($A265,Volatility_Rolling!$A:$AB,COLUMN(F$4)+20,FALSE)</f>
        <v>6.9119709847879421E-2</v>
      </c>
      <c r="G265" s="3">
        <f>VLOOKUP($A265,Trend_Sign!$A:$H,COLUMN(G$4),FALSE)*VLOOKUP($A265,Volatility_Rolling!$A:$AB,COLUMN(G$4)+20,FALSE)</f>
        <v>6.0263979520529462E-2</v>
      </c>
      <c r="H265" s="3">
        <f>VLOOKUP($A265,Trend_Sign!$A:$H,COLUMN(H$4),FALSE)*VLOOKUP($A265,Volatility_Rolling!$A:$AB,COLUMN(H$4)+20,FALSE)</f>
        <v>-0.10439422776946479</v>
      </c>
    </row>
    <row r="266" spans="1:8" x14ac:dyDescent="0.35">
      <c r="A266" s="2">
        <v>41912</v>
      </c>
      <c r="B266" s="3">
        <f>VLOOKUP($A266,Trend_Sign!$A:$H,COLUMN(B$4),FALSE)*VLOOKUP($A266,Volatility_Rolling!$A:$AB,COLUMN(B$4)+20,FALSE)</f>
        <v>-4.8040852800041875E-2</v>
      </c>
      <c r="C266" s="3">
        <f>VLOOKUP($A266,Trend_Sign!$A:$H,COLUMN(C$4),FALSE)*VLOOKUP($A266,Volatility_Rolling!$A:$AB,COLUMN(C$4)+20,FALSE)</f>
        <v>-4.4368980208008148E-2</v>
      </c>
      <c r="D266" s="3">
        <f>VLOOKUP($A266,Trend_Sign!$A:$H,COLUMN(D$4),FALSE)*VLOOKUP($A266,Volatility_Rolling!$A:$AB,COLUMN(D$4)+20,FALSE)</f>
        <v>0.47615686513221728</v>
      </c>
      <c r="E266" s="3">
        <f>VLOOKUP($A266,Trend_Sign!$A:$H,COLUMN(E$4),FALSE)*VLOOKUP($A266,Volatility_Rolling!$A:$AB,COLUMN(E$4)+20,FALSE)</f>
        <v>0.19531868301568994</v>
      </c>
      <c r="F266" s="3">
        <f>VLOOKUP($A266,Trend_Sign!$A:$H,COLUMN(F$4),FALSE)*VLOOKUP($A266,Volatility_Rolling!$A:$AB,COLUMN(F$4)+20,FALSE)</f>
        <v>7.5521001587438838E-2</v>
      </c>
      <c r="G266" s="3">
        <f>VLOOKUP($A266,Trend_Sign!$A:$H,COLUMN(G$4),FALSE)*VLOOKUP($A266,Volatility_Rolling!$A:$AB,COLUMN(G$4)+20,FALSE)</f>
        <v>6.2070930379124506E-2</v>
      </c>
      <c r="H266" s="3">
        <f>VLOOKUP($A266,Trend_Sign!$A:$H,COLUMN(H$4),FALSE)*VLOOKUP($A266,Volatility_Rolling!$A:$AB,COLUMN(H$4)+20,FALSE)</f>
        <v>-9.8522686877479365E-2</v>
      </c>
    </row>
    <row r="267" spans="1:8" x14ac:dyDescent="0.35">
      <c r="A267" s="2">
        <v>41943</v>
      </c>
      <c r="B267" s="3">
        <f>VLOOKUP($A267,Trend_Sign!$A:$H,COLUMN(B$4),FALSE)*VLOOKUP($A267,Volatility_Rolling!$A:$AB,COLUMN(B$4)+20,FALSE)</f>
        <v>-4.7015680927832898E-2</v>
      </c>
      <c r="C267" s="3">
        <f>VLOOKUP($A267,Trend_Sign!$A:$H,COLUMN(C$4),FALSE)*VLOOKUP($A267,Volatility_Rolling!$A:$AB,COLUMN(C$4)+20,FALSE)</f>
        <v>-4.4718354922910541E-2</v>
      </c>
      <c r="D267" s="3">
        <f>VLOOKUP($A267,Trend_Sign!$A:$H,COLUMN(D$4),FALSE)*VLOOKUP($A267,Volatility_Rolling!$A:$AB,COLUMN(D$4)+20,FALSE)</f>
        <v>0.46814726126649514</v>
      </c>
      <c r="E267" s="3">
        <f>VLOOKUP($A267,Trend_Sign!$A:$H,COLUMN(E$4),FALSE)*VLOOKUP($A267,Volatility_Rolling!$A:$AB,COLUMN(E$4)+20,FALSE)</f>
        <v>0.19088649246074377</v>
      </c>
      <c r="F267" s="3">
        <f>VLOOKUP($A267,Trend_Sign!$A:$H,COLUMN(F$4),FALSE)*VLOOKUP($A267,Volatility_Rolling!$A:$AB,COLUMN(F$4)+20,FALSE)</f>
        <v>8.6516372048801221E-2</v>
      </c>
      <c r="G267" s="3">
        <f>VLOOKUP($A267,Trend_Sign!$A:$H,COLUMN(G$4),FALSE)*VLOOKUP($A267,Volatility_Rolling!$A:$AB,COLUMN(G$4)+20,FALSE)</f>
        <v>6.6187134023383692E-2</v>
      </c>
      <c r="H267" s="3">
        <f>VLOOKUP($A267,Trend_Sign!$A:$H,COLUMN(H$4),FALSE)*VLOOKUP($A267,Volatility_Rolling!$A:$AB,COLUMN(H$4)+20,FALSE)</f>
        <v>-9.6528704349832614E-2</v>
      </c>
    </row>
    <row r="268" spans="1:8" x14ac:dyDescent="0.35">
      <c r="A268" s="2">
        <v>41973</v>
      </c>
      <c r="B268" s="3">
        <f>VLOOKUP($A268,Trend_Sign!$A:$H,COLUMN(B$4),FALSE)*VLOOKUP($A268,Volatility_Rolling!$A:$AB,COLUMN(B$4)+20,FALSE)</f>
        <v>-4.4383679011491727E-2</v>
      </c>
      <c r="C268" s="3">
        <f>VLOOKUP($A268,Trend_Sign!$A:$H,COLUMN(C$4),FALSE)*VLOOKUP($A268,Volatility_Rolling!$A:$AB,COLUMN(C$4)+20,FALSE)</f>
        <v>-4.4902817797111194E-2</v>
      </c>
      <c r="D268" s="3">
        <f>VLOOKUP($A268,Trend_Sign!$A:$H,COLUMN(D$4),FALSE)*VLOOKUP($A268,Volatility_Rolling!$A:$AB,COLUMN(D$4)+20,FALSE)</f>
        <v>0.4734444329636045</v>
      </c>
      <c r="E268" s="3">
        <f>VLOOKUP($A268,Trend_Sign!$A:$H,COLUMN(E$4),FALSE)*VLOOKUP($A268,Volatility_Rolling!$A:$AB,COLUMN(E$4)+20,FALSE)</f>
        <v>0.19037606931435419</v>
      </c>
      <c r="F268" s="3">
        <f>VLOOKUP($A268,Trend_Sign!$A:$H,COLUMN(F$4),FALSE)*VLOOKUP($A268,Volatility_Rolling!$A:$AB,COLUMN(F$4)+20,FALSE)</f>
        <v>8.7025377554544314E-2</v>
      </c>
      <c r="G268" s="3">
        <f>VLOOKUP($A268,Trend_Sign!$A:$H,COLUMN(G$4),FALSE)*VLOOKUP($A268,Volatility_Rolling!$A:$AB,COLUMN(G$4)+20,FALSE)</f>
        <v>6.7293027536128841E-2</v>
      </c>
      <c r="H268" s="3">
        <f>VLOOKUP($A268,Trend_Sign!$A:$H,COLUMN(H$4),FALSE)*VLOOKUP($A268,Volatility_Rolling!$A:$AB,COLUMN(H$4)+20,FALSE)</f>
        <v>-9.257459582276524E-2</v>
      </c>
    </row>
    <row r="269" spans="1:8" x14ac:dyDescent="0.35">
      <c r="A269" s="2">
        <v>42004</v>
      </c>
      <c r="B269" s="3">
        <f>VLOOKUP($A269,Trend_Sign!$A:$H,COLUMN(B$4),FALSE)*VLOOKUP($A269,Volatility_Rolling!$A:$AB,COLUMN(B$4)+20,FALSE)</f>
        <v>-3.6640452891605113E-2</v>
      </c>
      <c r="C269" s="3">
        <f>VLOOKUP($A269,Trend_Sign!$A:$H,COLUMN(C$4),FALSE)*VLOOKUP($A269,Volatility_Rolling!$A:$AB,COLUMN(C$4)+20,FALSE)</f>
        <v>-4.7383522519048496E-2</v>
      </c>
      <c r="D269" s="3">
        <f>VLOOKUP($A269,Trend_Sign!$A:$H,COLUMN(D$4),FALSE)*VLOOKUP($A269,Volatility_Rolling!$A:$AB,COLUMN(D$4)+20,FALSE)</f>
        <v>0.47625317065500644</v>
      </c>
      <c r="E269" s="3">
        <f>VLOOKUP($A269,Trend_Sign!$A:$H,COLUMN(E$4),FALSE)*VLOOKUP($A269,Volatility_Rolling!$A:$AB,COLUMN(E$4)+20,FALSE)</f>
        <v>0.19315179746242733</v>
      </c>
      <c r="F269" s="3">
        <f>VLOOKUP($A269,Trend_Sign!$A:$H,COLUMN(F$4),FALSE)*VLOOKUP($A269,Volatility_Rolling!$A:$AB,COLUMN(F$4)+20,FALSE)</f>
        <v>8.6546350130228045E-2</v>
      </c>
      <c r="G269" s="3">
        <f>VLOOKUP($A269,Trend_Sign!$A:$H,COLUMN(G$4),FALSE)*VLOOKUP($A269,Volatility_Rolling!$A:$AB,COLUMN(G$4)+20,FALSE)</f>
        <v>6.6469700120210362E-2</v>
      </c>
      <c r="H269" s="3">
        <f>VLOOKUP($A269,Trend_Sign!$A:$H,COLUMN(H$4),FALSE)*VLOOKUP($A269,Volatility_Rolling!$A:$AB,COLUMN(H$4)+20,FALSE)</f>
        <v>-9.3555006221474266E-2</v>
      </c>
    </row>
    <row r="270" spans="1:8" x14ac:dyDescent="0.35">
      <c r="A270" s="2">
        <v>42035</v>
      </c>
      <c r="B270" s="3">
        <f>VLOOKUP($A270,Trend_Sign!$A:$H,COLUMN(B$4),FALSE)*VLOOKUP($A270,Volatility_Rolling!$A:$AB,COLUMN(B$4)+20,FALSE)</f>
        <v>-3.6791670609163718E-2</v>
      </c>
      <c r="C270" s="3">
        <f>VLOOKUP($A270,Trend_Sign!$A:$H,COLUMN(C$4),FALSE)*VLOOKUP($A270,Volatility_Rolling!$A:$AB,COLUMN(C$4)+20,FALSE)</f>
        <v>4.9957333772503623E-2</v>
      </c>
      <c r="D270" s="3">
        <f>VLOOKUP($A270,Trend_Sign!$A:$H,COLUMN(D$4),FALSE)*VLOOKUP($A270,Volatility_Rolling!$A:$AB,COLUMN(D$4)+20,FALSE)</f>
        <v>0.48343712224268015</v>
      </c>
      <c r="E270" s="3">
        <f>VLOOKUP($A270,Trend_Sign!$A:$H,COLUMN(E$4),FALSE)*VLOOKUP($A270,Volatility_Rolling!$A:$AB,COLUMN(E$4)+20,FALSE)</f>
        <v>0.18051562914405681</v>
      </c>
      <c r="F270" s="3">
        <f>VLOOKUP($A270,Trend_Sign!$A:$H,COLUMN(F$4),FALSE)*VLOOKUP($A270,Volatility_Rolling!$A:$AB,COLUMN(F$4)+20,FALSE)</f>
        <v>8.5780125430784684E-2</v>
      </c>
      <c r="G270" s="3">
        <f>VLOOKUP($A270,Trend_Sign!$A:$H,COLUMN(G$4),FALSE)*VLOOKUP($A270,Volatility_Rolling!$A:$AB,COLUMN(G$4)+20,FALSE)</f>
        <v>6.9964473586186224E-2</v>
      </c>
      <c r="H270" s="3">
        <f>VLOOKUP($A270,Trend_Sign!$A:$H,COLUMN(H$4),FALSE)*VLOOKUP($A270,Volatility_Rolling!$A:$AB,COLUMN(H$4)+20,FALSE)</f>
        <v>-9.3553645214624809E-2</v>
      </c>
    </row>
    <row r="271" spans="1:8" x14ac:dyDescent="0.35">
      <c r="A271" s="2">
        <v>42063</v>
      </c>
      <c r="B271" s="3">
        <f>VLOOKUP($A271,Trend_Sign!$A:$H,COLUMN(B$4),FALSE)*VLOOKUP($A271,Volatility_Rolling!$A:$AB,COLUMN(B$4)+20,FALSE)</f>
        <v>-3.1862532025291983E-2</v>
      </c>
      <c r="C271" s="3">
        <f>VLOOKUP($A271,Trend_Sign!$A:$H,COLUMN(C$4),FALSE)*VLOOKUP($A271,Volatility_Rolling!$A:$AB,COLUMN(C$4)+20,FALSE)</f>
        <v>-4.9951014416474288E-2</v>
      </c>
      <c r="D271" s="3">
        <f>VLOOKUP($A271,Trend_Sign!$A:$H,COLUMN(D$4),FALSE)*VLOOKUP($A271,Volatility_Rolling!$A:$AB,COLUMN(D$4)+20,FALSE)</f>
        <v>0.48572516088289491</v>
      </c>
      <c r="E271" s="3">
        <f>VLOOKUP($A271,Trend_Sign!$A:$H,COLUMN(E$4),FALSE)*VLOOKUP($A271,Volatility_Rolling!$A:$AB,COLUMN(E$4)+20,FALSE)</f>
        <v>0.17761732624797391</v>
      </c>
      <c r="F271" s="3">
        <f>VLOOKUP($A271,Trend_Sign!$A:$H,COLUMN(F$4),FALSE)*VLOOKUP($A271,Volatility_Rolling!$A:$AB,COLUMN(F$4)+20,FALSE)</f>
        <v>8.5037282277606374E-2</v>
      </c>
      <c r="G271" s="3">
        <f>VLOOKUP($A271,Trend_Sign!$A:$H,COLUMN(G$4),FALSE)*VLOOKUP($A271,Volatility_Rolling!$A:$AB,COLUMN(G$4)+20,FALSE)</f>
        <v>6.9990557710441326E-2</v>
      </c>
      <c r="H271" s="3">
        <f>VLOOKUP($A271,Trend_Sign!$A:$H,COLUMN(H$4),FALSE)*VLOOKUP($A271,Volatility_Rolling!$A:$AB,COLUMN(H$4)+20,FALSE)</f>
        <v>-9.9816126439317129E-2</v>
      </c>
    </row>
    <row r="272" spans="1:8" x14ac:dyDescent="0.35">
      <c r="A272" s="2">
        <v>42094</v>
      </c>
      <c r="B272" s="3">
        <f>VLOOKUP($A272,Trend_Sign!$A:$H,COLUMN(B$4),FALSE)*VLOOKUP($A272,Volatility_Rolling!$A:$AB,COLUMN(B$4)+20,FALSE)</f>
        <v>-3.1407450043610091E-2</v>
      </c>
      <c r="C272" s="3">
        <f>VLOOKUP($A272,Trend_Sign!$A:$H,COLUMN(C$4),FALSE)*VLOOKUP($A272,Volatility_Rolling!$A:$AB,COLUMN(C$4)+20,FALSE)</f>
        <v>-4.994865897111974E-2</v>
      </c>
      <c r="D272" s="3">
        <f>VLOOKUP($A272,Trend_Sign!$A:$H,COLUMN(D$4),FALSE)*VLOOKUP($A272,Volatility_Rolling!$A:$AB,COLUMN(D$4)+20,FALSE)</f>
        <v>0.48510225400738077</v>
      </c>
      <c r="E272" s="3">
        <f>VLOOKUP($A272,Trend_Sign!$A:$H,COLUMN(E$4),FALSE)*VLOOKUP($A272,Volatility_Rolling!$A:$AB,COLUMN(E$4)+20,FALSE)</f>
        <v>0.17965712505872991</v>
      </c>
      <c r="F272" s="3">
        <f>VLOOKUP($A272,Trend_Sign!$A:$H,COLUMN(F$4),FALSE)*VLOOKUP($A272,Volatility_Rolling!$A:$AB,COLUMN(F$4)+20,FALSE)</f>
        <v>8.4284619009559525E-2</v>
      </c>
      <c r="G272" s="3">
        <f>VLOOKUP($A272,Trend_Sign!$A:$H,COLUMN(G$4),FALSE)*VLOOKUP($A272,Volatility_Rolling!$A:$AB,COLUMN(G$4)+20,FALSE)</f>
        <v>6.9793485218585749E-2</v>
      </c>
      <c r="H272" s="3">
        <f>VLOOKUP($A272,Trend_Sign!$A:$H,COLUMN(H$4),FALSE)*VLOOKUP($A272,Volatility_Rolling!$A:$AB,COLUMN(H$4)+20,FALSE)</f>
        <v>-9.9806407691014204E-2</v>
      </c>
    </row>
    <row r="273" spans="1:8" x14ac:dyDescent="0.35">
      <c r="A273" s="2">
        <v>42124</v>
      </c>
      <c r="B273" s="3">
        <f>VLOOKUP($A273,Trend_Sign!$A:$H,COLUMN(B$4),FALSE)*VLOOKUP($A273,Volatility_Rolling!$A:$AB,COLUMN(B$4)+20,FALSE)</f>
        <v>-2.9153804984727194E-2</v>
      </c>
      <c r="C273" s="3">
        <f>VLOOKUP($A273,Trend_Sign!$A:$H,COLUMN(C$4),FALSE)*VLOOKUP($A273,Volatility_Rolling!$A:$AB,COLUMN(C$4)+20,FALSE)</f>
        <v>-4.9064378639056071E-2</v>
      </c>
      <c r="D273" s="3">
        <f>VLOOKUP($A273,Trend_Sign!$A:$H,COLUMN(D$4),FALSE)*VLOOKUP($A273,Volatility_Rolling!$A:$AB,COLUMN(D$4)+20,FALSE)</f>
        <v>0.48513574491867545</v>
      </c>
      <c r="E273" s="3">
        <f>VLOOKUP($A273,Trend_Sign!$A:$H,COLUMN(E$4),FALSE)*VLOOKUP($A273,Volatility_Rolling!$A:$AB,COLUMN(E$4)+20,FALSE)</f>
        <v>0.18185853857951417</v>
      </c>
      <c r="F273" s="3">
        <f>VLOOKUP($A273,Trend_Sign!$A:$H,COLUMN(F$4),FALSE)*VLOOKUP($A273,Volatility_Rolling!$A:$AB,COLUMN(F$4)+20,FALSE)</f>
        <v>8.3391783770594294E-2</v>
      </c>
      <c r="G273" s="3">
        <f>VLOOKUP($A273,Trend_Sign!$A:$H,COLUMN(G$4),FALSE)*VLOOKUP($A273,Volatility_Rolling!$A:$AB,COLUMN(G$4)+20,FALSE)</f>
        <v>6.9145177559135115E-2</v>
      </c>
      <c r="H273" s="3">
        <f>VLOOKUP($A273,Trend_Sign!$A:$H,COLUMN(H$4),FALSE)*VLOOKUP($A273,Volatility_Rolling!$A:$AB,COLUMN(H$4)+20,FALSE)</f>
        <v>-0.10225057154829761</v>
      </c>
    </row>
    <row r="274" spans="1:8" x14ac:dyDescent="0.35">
      <c r="A274" s="2">
        <v>42155</v>
      </c>
      <c r="B274" s="3">
        <f>VLOOKUP($A274,Trend_Sign!$A:$H,COLUMN(B$4),FALSE)*VLOOKUP($A274,Volatility_Rolling!$A:$AB,COLUMN(B$4)+20,FALSE)</f>
        <v>-2.9520661457933008E-2</v>
      </c>
      <c r="C274" s="3">
        <f>VLOOKUP($A274,Trend_Sign!$A:$H,COLUMN(C$4),FALSE)*VLOOKUP($A274,Volatility_Rolling!$A:$AB,COLUMN(C$4)+20,FALSE)</f>
        <v>-4.8768932786761122E-2</v>
      </c>
      <c r="D274" s="3">
        <f>VLOOKUP($A274,Trend_Sign!$A:$H,COLUMN(D$4),FALSE)*VLOOKUP($A274,Volatility_Rolling!$A:$AB,COLUMN(D$4)+20,FALSE)</f>
        <v>0.47091372778709956</v>
      </c>
      <c r="E274" s="3">
        <f>VLOOKUP($A274,Trend_Sign!$A:$H,COLUMN(E$4),FALSE)*VLOOKUP($A274,Volatility_Rolling!$A:$AB,COLUMN(E$4)+20,FALSE)</f>
        <v>0.18324784599681451</v>
      </c>
      <c r="F274" s="3">
        <f>VLOOKUP($A274,Trend_Sign!$A:$H,COLUMN(F$4),FALSE)*VLOOKUP($A274,Volatility_Rolling!$A:$AB,COLUMN(F$4)+20,FALSE)</f>
        <v>9.1440220956648374E-2</v>
      </c>
      <c r="G274" s="3">
        <f>VLOOKUP($A274,Trend_Sign!$A:$H,COLUMN(G$4),FALSE)*VLOOKUP($A274,Volatility_Rolling!$A:$AB,COLUMN(G$4)+20,FALSE)</f>
        <v>7.5348256325374494E-2</v>
      </c>
      <c r="H274" s="3">
        <f>VLOOKUP($A274,Trend_Sign!$A:$H,COLUMN(H$4),FALSE)*VLOOKUP($A274,Volatility_Rolling!$A:$AB,COLUMN(H$4)+20,FALSE)</f>
        <v>-0.10076035468936896</v>
      </c>
    </row>
    <row r="275" spans="1:8" x14ac:dyDescent="0.35">
      <c r="A275" s="2">
        <v>42185</v>
      </c>
      <c r="B275" s="3">
        <f>VLOOKUP($A275,Trend_Sign!$A:$H,COLUMN(B$4),FALSE)*VLOOKUP($A275,Volatility_Rolling!$A:$AB,COLUMN(B$4)+20,FALSE)</f>
        <v>-2.980356634863935E-2</v>
      </c>
      <c r="C275" s="3">
        <f>VLOOKUP($A275,Trend_Sign!$A:$H,COLUMN(C$4),FALSE)*VLOOKUP($A275,Volatility_Rolling!$A:$AB,COLUMN(C$4)+20,FALSE)</f>
        <v>-4.9637108236898091E-2</v>
      </c>
      <c r="D275" s="3">
        <f>VLOOKUP($A275,Trend_Sign!$A:$H,COLUMN(D$4),FALSE)*VLOOKUP($A275,Volatility_Rolling!$A:$AB,COLUMN(D$4)+20,FALSE)</f>
        <v>0.4717512889659603</v>
      </c>
      <c r="E275" s="3">
        <f>VLOOKUP($A275,Trend_Sign!$A:$H,COLUMN(E$4),FALSE)*VLOOKUP($A275,Volatility_Rolling!$A:$AB,COLUMN(E$4)+20,FALSE)</f>
        <v>0.18280367559254787</v>
      </c>
      <c r="F275" s="3">
        <f>VLOOKUP($A275,Trend_Sign!$A:$H,COLUMN(F$4),FALSE)*VLOOKUP($A275,Volatility_Rolling!$A:$AB,COLUMN(F$4)+20,FALSE)</f>
        <v>9.142056184516556E-2</v>
      </c>
      <c r="G275" s="3">
        <f>VLOOKUP($A275,Trend_Sign!$A:$H,COLUMN(G$4),FALSE)*VLOOKUP($A275,Volatility_Rolling!$A:$AB,COLUMN(G$4)+20,FALSE)</f>
        <v>7.4569312854286363E-2</v>
      </c>
      <c r="H275" s="3">
        <f>VLOOKUP($A275,Trend_Sign!$A:$H,COLUMN(H$4),FALSE)*VLOOKUP($A275,Volatility_Rolling!$A:$AB,COLUMN(H$4)+20,FALSE)</f>
        <v>-0.10001448615650266</v>
      </c>
    </row>
    <row r="276" spans="1:8" x14ac:dyDescent="0.35">
      <c r="A276" s="2">
        <v>42216</v>
      </c>
      <c r="B276" s="3">
        <f>VLOOKUP($A276,Trend_Sign!$A:$H,COLUMN(B$4),FALSE)*VLOOKUP($A276,Volatility_Rolling!$A:$AB,COLUMN(B$4)+20,FALSE)</f>
        <v>-2.9039404798349839E-2</v>
      </c>
      <c r="C276" s="3">
        <f>VLOOKUP($A276,Trend_Sign!$A:$H,COLUMN(C$4),FALSE)*VLOOKUP($A276,Volatility_Rolling!$A:$AB,COLUMN(C$4)+20,FALSE)</f>
        <v>-4.8638202584041015E-2</v>
      </c>
      <c r="D276" s="3">
        <f>VLOOKUP($A276,Trend_Sign!$A:$H,COLUMN(D$4),FALSE)*VLOOKUP($A276,Volatility_Rolling!$A:$AB,COLUMN(D$4)+20,FALSE)</f>
        <v>0.47083731900856501</v>
      </c>
      <c r="E276" s="3">
        <f>VLOOKUP($A276,Trend_Sign!$A:$H,COLUMN(E$4),FALSE)*VLOOKUP($A276,Volatility_Rolling!$A:$AB,COLUMN(E$4)+20,FALSE)</f>
        <v>0.18290137854270958</v>
      </c>
      <c r="F276" s="3">
        <f>VLOOKUP($A276,Trend_Sign!$A:$H,COLUMN(F$4),FALSE)*VLOOKUP($A276,Volatility_Rolling!$A:$AB,COLUMN(F$4)+20,FALSE)</f>
        <v>9.1392852692933513E-2</v>
      </c>
      <c r="G276" s="3">
        <f>VLOOKUP($A276,Trend_Sign!$A:$H,COLUMN(G$4),FALSE)*VLOOKUP($A276,Volatility_Rolling!$A:$AB,COLUMN(G$4)+20,FALSE)</f>
        <v>7.3793069130624972E-2</v>
      </c>
      <c r="H276" s="3">
        <f>VLOOKUP($A276,Trend_Sign!$A:$H,COLUMN(H$4),FALSE)*VLOOKUP($A276,Volatility_Rolling!$A:$AB,COLUMN(H$4)+20,FALSE)</f>
        <v>-0.10339777324277614</v>
      </c>
    </row>
    <row r="277" spans="1:8" x14ac:dyDescent="0.35">
      <c r="A277" s="2">
        <v>42247</v>
      </c>
      <c r="B277" s="3">
        <f>VLOOKUP($A277,Trend_Sign!$A:$H,COLUMN(B$4),FALSE)*VLOOKUP($A277,Volatility_Rolling!$A:$AB,COLUMN(B$4)+20,FALSE)</f>
        <v>-3.0459062946766466E-2</v>
      </c>
      <c r="C277" s="3">
        <f>VLOOKUP($A277,Trend_Sign!$A:$H,COLUMN(C$4),FALSE)*VLOOKUP($A277,Volatility_Rolling!$A:$AB,COLUMN(C$4)+20,FALSE)</f>
        <v>-4.9833399088467761E-2</v>
      </c>
      <c r="D277" s="3">
        <f>VLOOKUP($A277,Trend_Sign!$A:$H,COLUMN(D$4),FALSE)*VLOOKUP($A277,Volatility_Rolling!$A:$AB,COLUMN(D$4)+20,FALSE)</f>
        <v>0.47940541046249696</v>
      </c>
      <c r="E277" s="3">
        <f>VLOOKUP($A277,Trend_Sign!$A:$H,COLUMN(E$4),FALSE)*VLOOKUP($A277,Volatility_Rolling!$A:$AB,COLUMN(E$4)+20,FALSE)</f>
        <v>0.18603536368658055</v>
      </c>
      <c r="F277" s="3">
        <f>VLOOKUP($A277,Trend_Sign!$A:$H,COLUMN(F$4),FALSE)*VLOOKUP($A277,Volatility_Rolling!$A:$AB,COLUMN(F$4)+20,FALSE)</f>
        <v>-8.3247942287094326E-2</v>
      </c>
      <c r="G277" s="3">
        <f>VLOOKUP($A277,Trend_Sign!$A:$H,COLUMN(G$4),FALSE)*VLOOKUP($A277,Volatility_Rolling!$A:$AB,COLUMN(G$4)+20,FALSE)</f>
        <v>6.9432349623835987E-2</v>
      </c>
      <c r="H277" s="3">
        <f>VLOOKUP($A277,Trend_Sign!$A:$H,COLUMN(H$4),FALSE)*VLOOKUP($A277,Volatility_Rolling!$A:$AB,COLUMN(H$4)+20,FALSE)</f>
        <v>-0.10158647190475784</v>
      </c>
    </row>
    <row r="278" spans="1:8" x14ac:dyDescent="0.35">
      <c r="A278" s="2">
        <v>42277</v>
      </c>
      <c r="B278" s="3">
        <f>VLOOKUP($A278,Trend_Sign!$A:$H,COLUMN(B$4),FALSE)*VLOOKUP($A278,Volatility_Rolling!$A:$AB,COLUMN(B$4)+20,FALSE)</f>
        <v>-3.0511022209241272E-2</v>
      </c>
      <c r="C278" s="3">
        <f>VLOOKUP($A278,Trend_Sign!$A:$H,COLUMN(C$4),FALSE)*VLOOKUP($A278,Volatility_Rolling!$A:$AB,COLUMN(C$4)+20,FALSE)</f>
        <v>-5.1427529069987425E-2</v>
      </c>
      <c r="D278" s="3">
        <f>VLOOKUP($A278,Trend_Sign!$A:$H,COLUMN(D$4),FALSE)*VLOOKUP($A278,Volatility_Rolling!$A:$AB,COLUMN(D$4)+20,FALSE)</f>
        <v>0.48088494414045474</v>
      </c>
      <c r="E278" s="3">
        <f>VLOOKUP($A278,Trend_Sign!$A:$H,COLUMN(E$4),FALSE)*VLOOKUP($A278,Volatility_Rolling!$A:$AB,COLUMN(E$4)+20,FALSE)</f>
        <v>0.18468569798830975</v>
      </c>
      <c r="F278" s="3">
        <f>VLOOKUP($A278,Trend_Sign!$A:$H,COLUMN(F$4),FALSE)*VLOOKUP($A278,Volatility_Rolling!$A:$AB,COLUMN(F$4)+20,FALSE)</f>
        <v>-8.206099033950158E-2</v>
      </c>
      <c r="G278" s="3">
        <f>VLOOKUP($A278,Trend_Sign!$A:$H,COLUMN(G$4),FALSE)*VLOOKUP($A278,Volatility_Rolling!$A:$AB,COLUMN(G$4)+20,FALSE)</f>
        <v>6.8664210627448527E-2</v>
      </c>
      <c r="H278" s="3">
        <f>VLOOKUP($A278,Trend_Sign!$A:$H,COLUMN(H$4),FALSE)*VLOOKUP($A278,Volatility_Rolling!$A:$AB,COLUMN(H$4)+20,FALSE)</f>
        <v>-0.10176560562505664</v>
      </c>
    </row>
    <row r="279" spans="1:8" x14ac:dyDescent="0.35">
      <c r="A279" s="2">
        <v>42308</v>
      </c>
      <c r="B279" s="3">
        <f>VLOOKUP($A279,Trend_Sign!$A:$H,COLUMN(B$4),FALSE)*VLOOKUP($A279,Volatility_Rolling!$A:$AB,COLUMN(B$4)+20,FALSE)</f>
        <v>-3.0845167202214908E-2</v>
      </c>
      <c r="C279" s="3">
        <f>VLOOKUP($A279,Trend_Sign!$A:$H,COLUMN(C$4),FALSE)*VLOOKUP($A279,Volatility_Rolling!$A:$AB,COLUMN(C$4)+20,FALSE)</f>
        <v>-5.1691078090831892E-2</v>
      </c>
      <c r="D279" s="3">
        <f>VLOOKUP($A279,Trend_Sign!$A:$H,COLUMN(D$4),FALSE)*VLOOKUP($A279,Volatility_Rolling!$A:$AB,COLUMN(D$4)+20,FALSE)</f>
        <v>0.48644474673610905</v>
      </c>
      <c r="E279" s="3">
        <f>VLOOKUP($A279,Trend_Sign!$A:$H,COLUMN(E$4),FALSE)*VLOOKUP($A279,Volatility_Rolling!$A:$AB,COLUMN(E$4)+20,FALSE)</f>
        <v>0.18560711477459527</v>
      </c>
      <c r="F279" s="3">
        <f>VLOOKUP($A279,Trend_Sign!$A:$H,COLUMN(F$4),FALSE)*VLOOKUP($A279,Volatility_Rolling!$A:$AB,COLUMN(F$4)+20,FALSE)</f>
        <v>7.6726986890254908E-2</v>
      </c>
      <c r="G279" s="3">
        <f>VLOOKUP($A279,Trend_Sign!$A:$H,COLUMN(G$4),FALSE)*VLOOKUP($A279,Volatility_Rolling!$A:$AB,COLUMN(G$4)+20,FALSE)</f>
        <v>6.517695065145615E-2</v>
      </c>
      <c r="H279" s="3">
        <f>VLOOKUP($A279,Trend_Sign!$A:$H,COLUMN(H$4),FALSE)*VLOOKUP($A279,Volatility_Rolling!$A:$AB,COLUMN(H$4)+20,FALSE)</f>
        <v>-0.10350795565453787</v>
      </c>
    </row>
    <row r="280" spans="1:8" x14ac:dyDescent="0.35">
      <c r="A280" s="2">
        <v>42338</v>
      </c>
      <c r="B280" s="3">
        <f>VLOOKUP($A280,Trend_Sign!$A:$H,COLUMN(B$4),FALSE)*VLOOKUP($A280,Volatility_Rolling!$A:$AB,COLUMN(B$4)+20,FALSE)</f>
        <v>-3.0565429043102041E-2</v>
      </c>
      <c r="C280" s="3">
        <f>VLOOKUP($A280,Trend_Sign!$A:$H,COLUMN(C$4),FALSE)*VLOOKUP($A280,Volatility_Rolling!$A:$AB,COLUMN(C$4)+20,FALSE)</f>
        <v>-5.0609697158550876E-2</v>
      </c>
      <c r="D280" s="3">
        <f>VLOOKUP($A280,Trend_Sign!$A:$H,COLUMN(D$4),FALSE)*VLOOKUP($A280,Volatility_Rolling!$A:$AB,COLUMN(D$4)+20,FALSE)</f>
        <v>0.48704671879092248</v>
      </c>
      <c r="E280" s="3">
        <f>VLOOKUP($A280,Trend_Sign!$A:$H,COLUMN(E$4),FALSE)*VLOOKUP($A280,Volatility_Rolling!$A:$AB,COLUMN(E$4)+20,FALSE)</f>
        <v>0.18572912450441989</v>
      </c>
      <c r="F280" s="3">
        <f>VLOOKUP($A280,Trend_Sign!$A:$H,COLUMN(F$4),FALSE)*VLOOKUP($A280,Volatility_Rolling!$A:$AB,COLUMN(F$4)+20,FALSE)</f>
        <v>7.6647898356450139E-2</v>
      </c>
      <c r="G280" s="3">
        <f>VLOOKUP($A280,Trend_Sign!$A:$H,COLUMN(G$4),FALSE)*VLOOKUP($A280,Volatility_Rolling!$A:$AB,COLUMN(G$4)+20,FALSE)</f>
        <v>6.5068672037996156E-2</v>
      </c>
      <c r="H280" s="3">
        <f>VLOOKUP($A280,Trend_Sign!$A:$H,COLUMN(H$4),FALSE)*VLOOKUP($A280,Volatility_Rolling!$A:$AB,COLUMN(H$4)+20,FALSE)</f>
        <v>-0.10433246010855843</v>
      </c>
    </row>
    <row r="281" spans="1:8" x14ac:dyDescent="0.35">
      <c r="A281" s="2">
        <v>42369</v>
      </c>
      <c r="B281" s="3">
        <f>VLOOKUP($A281,Trend_Sign!$A:$H,COLUMN(B$4),FALSE)*VLOOKUP($A281,Volatility_Rolling!$A:$AB,COLUMN(B$4)+20,FALSE)</f>
        <v>-2.7448033972634095E-2</v>
      </c>
      <c r="C281" s="3">
        <f>VLOOKUP($A281,Trend_Sign!$A:$H,COLUMN(C$4),FALSE)*VLOOKUP($A281,Volatility_Rolling!$A:$AB,COLUMN(C$4)+20,FALSE)</f>
        <v>-5.0057089268005811E-2</v>
      </c>
      <c r="D281" s="3">
        <f>VLOOKUP($A281,Trend_Sign!$A:$H,COLUMN(D$4),FALSE)*VLOOKUP($A281,Volatility_Rolling!$A:$AB,COLUMN(D$4)+20,FALSE)</f>
        <v>0.4957757176470578</v>
      </c>
      <c r="E281" s="3">
        <f>VLOOKUP($A281,Trend_Sign!$A:$H,COLUMN(E$4),FALSE)*VLOOKUP($A281,Volatility_Rolling!$A:$AB,COLUMN(E$4)+20,FALSE)</f>
        <v>0.18411630674945134</v>
      </c>
      <c r="F281" s="3">
        <f>VLOOKUP($A281,Trend_Sign!$A:$H,COLUMN(F$4),FALSE)*VLOOKUP($A281,Volatility_Rolling!$A:$AB,COLUMN(F$4)+20,FALSE)</f>
        <v>7.4846008819812196E-2</v>
      </c>
      <c r="G281" s="3">
        <f>VLOOKUP($A281,Trend_Sign!$A:$H,COLUMN(G$4),FALSE)*VLOOKUP($A281,Volatility_Rolling!$A:$AB,COLUMN(G$4)+20,FALSE)</f>
        <v>6.3962257455009108E-2</v>
      </c>
      <c r="H281" s="3">
        <f>VLOOKUP($A281,Trend_Sign!$A:$H,COLUMN(H$4),FALSE)*VLOOKUP($A281,Volatility_Rolling!$A:$AB,COLUMN(H$4)+20,FALSE)</f>
        <v>-0.10379458608802966</v>
      </c>
    </row>
    <row r="282" spans="1:8" x14ac:dyDescent="0.35">
      <c r="A282" s="2">
        <v>42400</v>
      </c>
      <c r="B282" s="3">
        <f>VLOOKUP($A282,Trend_Sign!$A:$H,COLUMN(B$4),FALSE)*VLOOKUP($A282,Volatility_Rolling!$A:$AB,COLUMN(B$4)+20,FALSE)</f>
        <v>-2.8433810480635858E-2</v>
      </c>
      <c r="C282" s="3">
        <f>VLOOKUP($A282,Trend_Sign!$A:$H,COLUMN(C$4),FALSE)*VLOOKUP($A282,Volatility_Rolling!$A:$AB,COLUMN(C$4)+20,FALSE)</f>
        <v>-5.0021795017838169E-2</v>
      </c>
      <c r="D282" s="3">
        <f>VLOOKUP($A282,Trend_Sign!$A:$H,COLUMN(D$4),FALSE)*VLOOKUP($A282,Volatility_Rolling!$A:$AB,COLUMN(D$4)+20,FALSE)</f>
        <v>0.49375020767510958</v>
      </c>
      <c r="E282" s="3">
        <f>VLOOKUP($A282,Trend_Sign!$A:$H,COLUMN(E$4),FALSE)*VLOOKUP($A282,Volatility_Rolling!$A:$AB,COLUMN(E$4)+20,FALSE)</f>
        <v>0.17941858347108056</v>
      </c>
      <c r="F282" s="3">
        <f>VLOOKUP($A282,Trend_Sign!$A:$H,COLUMN(F$4),FALSE)*VLOOKUP($A282,Volatility_Rolling!$A:$AB,COLUMN(F$4)+20,FALSE)</f>
        <v>-7.442566581153888E-2</v>
      </c>
      <c r="G282" s="3">
        <f>VLOOKUP($A282,Trend_Sign!$A:$H,COLUMN(G$4),FALSE)*VLOOKUP($A282,Volatility_Rolling!$A:$AB,COLUMN(G$4)+20,FALSE)</f>
        <v>6.0998874194456709E-2</v>
      </c>
      <c r="H282" s="3">
        <f>VLOOKUP($A282,Trend_Sign!$A:$H,COLUMN(H$4),FALSE)*VLOOKUP($A282,Volatility_Rolling!$A:$AB,COLUMN(H$4)+20,FALSE)</f>
        <v>-0.11295106334934014</v>
      </c>
    </row>
    <row r="283" spans="1:8" x14ac:dyDescent="0.35">
      <c r="A283" s="2">
        <v>42429</v>
      </c>
      <c r="B283" s="3">
        <f>VLOOKUP($A283,Trend_Sign!$A:$H,COLUMN(B$4),FALSE)*VLOOKUP($A283,Volatility_Rolling!$A:$AB,COLUMN(B$4)+20,FALSE)</f>
        <v>-2.9491192007865652E-2</v>
      </c>
      <c r="C283" s="3">
        <f>VLOOKUP($A283,Trend_Sign!$A:$H,COLUMN(C$4),FALSE)*VLOOKUP($A283,Volatility_Rolling!$A:$AB,COLUMN(C$4)+20,FALSE)</f>
        <v>4.9008378605726925E-2</v>
      </c>
      <c r="D283" s="3">
        <f>VLOOKUP($A283,Trend_Sign!$A:$H,COLUMN(D$4),FALSE)*VLOOKUP($A283,Volatility_Rolling!$A:$AB,COLUMN(D$4)+20,FALSE)</f>
        <v>0.49254614528253182</v>
      </c>
      <c r="E283" s="3">
        <f>VLOOKUP($A283,Trend_Sign!$A:$H,COLUMN(E$4),FALSE)*VLOOKUP($A283,Volatility_Rolling!$A:$AB,COLUMN(E$4)+20,FALSE)</f>
        <v>0.18788253514537603</v>
      </c>
      <c r="F283" s="3">
        <f>VLOOKUP($A283,Trend_Sign!$A:$H,COLUMN(F$4),FALSE)*VLOOKUP($A283,Volatility_Rolling!$A:$AB,COLUMN(F$4)+20,FALSE)</f>
        <v>-7.7794783281397051E-2</v>
      </c>
      <c r="G283" s="3">
        <f>VLOOKUP($A283,Trend_Sign!$A:$H,COLUMN(G$4),FALSE)*VLOOKUP($A283,Volatility_Rolling!$A:$AB,COLUMN(G$4)+20,FALSE)</f>
        <v>-6.3394977518020174E-2</v>
      </c>
      <c r="H283" s="3">
        <f>VLOOKUP($A283,Trend_Sign!$A:$H,COLUMN(H$4),FALSE)*VLOOKUP($A283,Volatility_Rolling!$A:$AB,COLUMN(H$4)+20,FALSE)</f>
        <v>9.9881988159082322E-2</v>
      </c>
    </row>
    <row r="284" spans="1:8" x14ac:dyDescent="0.35">
      <c r="A284" s="2">
        <v>42460</v>
      </c>
      <c r="B284" s="3">
        <f>VLOOKUP($A284,Trend_Sign!$A:$H,COLUMN(B$4),FALSE)*VLOOKUP($A284,Volatility_Rolling!$A:$AB,COLUMN(B$4)+20,FALSE)</f>
        <v>-2.9122383205616678E-2</v>
      </c>
      <c r="C284" s="3">
        <f>VLOOKUP($A284,Trend_Sign!$A:$H,COLUMN(C$4),FALSE)*VLOOKUP($A284,Volatility_Rolling!$A:$AB,COLUMN(C$4)+20,FALSE)</f>
        <v>4.9460979060845275E-2</v>
      </c>
      <c r="D284" s="3">
        <f>VLOOKUP($A284,Trend_Sign!$A:$H,COLUMN(D$4),FALSE)*VLOOKUP($A284,Volatility_Rolling!$A:$AB,COLUMN(D$4)+20,FALSE)</f>
        <v>0.49322907889565354</v>
      </c>
      <c r="E284" s="3">
        <f>VLOOKUP($A284,Trend_Sign!$A:$H,COLUMN(E$4),FALSE)*VLOOKUP($A284,Volatility_Rolling!$A:$AB,COLUMN(E$4)+20,FALSE)</f>
        <v>0.18929056302466665</v>
      </c>
      <c r="F284" s="3">
        <f>VLOOKUP($A284,Trend_Sign!$A:$H,COLUMN(F$4),FALSE)*VLOOKUP($A284,Volatility_Rolling!$A:$AB,COLUMN(F$4)+20,FALSE)</f>
        <v>7.5553952124295401E-2</v>
      </c>
      <c r="G284" s="3">
        <f>VLOOKUP($A284,Trend_Sign!$A:$H,COLUMN(G$4),FALSE)*VLOOKUP($A284,Volatility_Rolling!$A:$AB,COLUMN(G$4)+20,FALSE)</f>
        <v>6.238503129166853E-2</v>
      </c>
      <c r="H284" s="3">
        <f>VLOOKUP($A284,Trend_Sign!$A:$H,COLUMN(H$4),FALSE)*VLOOKUP($A284,Volatility_Rolling!$A:$AB,COLUMN(H$4)+20,FALSE)</f>
        <v>0.1009580123972539</v>
      </c>
    </row>
    <row r="285" spans="1:8" x14ac:dyDescent="0.35">
      <c r="A285" s="2">
        <v>42490</v>
      </c>
      <c r="B285" s="3">
        <f>VLOOKUP($A285,Trend_Sign!$A:$H,COLUMN(B$4),FALSE)*VLOOKUP($A285,Volatility_Rolling!$A:$AB,COLUMN(B$4)+20,FALSE)</f>
        <v>-2.7454779814248233E-2</v>
      </c>
      <c r="C285" s="3">
        <f>VLOOKUP($A285,Trend_Sign!$A:$H,COLUMN(C$4),FALSE)*VLOOKUP($A285,Volatility_Rolling!$A:$AB,COLUMN(C$4)+20,FALSE)</f>
        <v>4.948901885396785E-2</v>
      </c>
      <c r="D285" s="3">
        <f>VLOOKUP($A285,Trend_Sign!$A:$H,COLUMN(D$4),FALSE)*VLOOKUP($A285,Volatility_Rolling!$A:$AB,COLUMN(D$4)+20,FALSE)</f>
        <v>0.50572097574901131</v>
      </c>
      <c r="E285" s="3">
        <f>VLOOKUP($A285,Trend_Sign!$A:$H,COLUMN(E$4),FALSE)*VLOOKUP($A285,Volatility_Rolling!$A:$AB,COLUMN(E$4)+20,FALSE)</f>
        <v>0.18717700547461152</v>
      </c>
      <c r="F285" s="3">
        <f>VLOOKUP($A285,Trend_Sign!$A:$H,COLUMN(F$4),FALSE)*VLOOKUP($A285,Volatility_Rolling!$A:$AB,COLUMN(F$4)+20,FALSE)</f>
        <v>7.44191311761771E-2</v>
      </c>
      <c r="G285" s="3">
        <f>VLOOKUP($A285,Trend_Sign!$A:$H,COLUMN(G$4),FALSE)*VLOOKUP($A285,Volatility_Rolling!$A:$AB,COLUMN(G$4)+20,FALSE)</f>
        <v>-6.0354121198853881E-2</v>
      </c>
      <c r="H285" s="3">
        <f>VLOOKUP($A285,Trend_Sign!$A:$H,COLUMN(H$4),FALSE)*VLOOKUP($A285,Volatility_Rolling!$A:$AB,COLUMN(H$4)+20,FALSE)</f>
        <v>9.5384967733130127E-2</v>
      </c>
    </row>
    <row r="286" spans="1:8" x14ac:dyDescent="0.35">
      <c r="A286" s="2">
        <v>42521</v>
      </c>
      <c r="B286" s="3">
        <f>VLOOKUP($A286,Trend_Sign!$A:$H,COLUMN(B$4),FALSE)*VLOOKUP($A286,Volatility_Rolling!$A:$AB,COLUMN(B$4)+20,FALSE)</f>
        <v>-2.3550348451587894E-2</v>
      </c>
      <c r="C286" s="3">
        <f>VLOOKUP($A286,Trend_Sign!$A:$H,COLUMN(C$4),FALSE)*VLOOKUP($A286,Volatility_Rolling!$A:$AB,COLUMN(C$4)+20,FALSE)</f>
        <v>4.3168560926074115E-2</v>
      </c>
      <c r="D286" s="3">
        <f>VLOOKUP($A286,Trend_Sign!$A:$H,COLUMN(D$4),FALSE)*VLOOKUP($A286,Volatility_Rolling!$A:$AB,COLUMN(D$4)+20,FALSE)</f>
        <v>0.55924317656224742</v>
      </c>
      <c r="E286" s="3">
        <f>VLOOKUP($A286,Trend_Sign!$A:$H,COLUMN(E$4),FALSE)*VLOOKUP($A286,Volatility_Rolling!$A:$AB,COLUMN(E$4)+20,FALSE)</f>
        <v>0.17294746512920767</v>
      </c>
      <c r="F286" s="3">
        <f>VLOOKUP($A286,Trend_Sign!$A:$H,COLUMN(F$4),FALSE)*VLOOKUP($A286,Volatility_Rolling!$A:$AB,COLUMN(F$4)+20,FALSE)</f>
        <v>6.5169927627085802E-2</v>
      </c>
      <c r="G286" s="3">
        <f>VLOOKUP($A286,Trend_Sign!$A:$H,COLUMN(G$4),FALSE)*VLOOKUP($A286,Volatility_Rolling!$A:$AB,COLUMN(G$4)+20,FALSE)</f>
        <v>5.2534980413477615E-2</v>
      </c>
      <c r="H286" s="3">
        <f>VLOOKUP($A286,Trend_Sign!$A:$H,COLUMN(H$4),FALSE)*VLOOKUP($A286,Volatility_Rolling!$A:$AB,COLUMN(H$4)+20,FALSE)</f>
        <v>8.3385540890319521E-2</v>
      </c>
    </row>
    <row r="287" spans="1:8" x14ac:dyDescent="0.35">
      <c r="A287" s="2">
        <v>42551</v>
      </c>
      <c r="B287" s="3">
        <f>VLOOKUP($A287,Trend_Sign!$A:$H,COLUMN(B$4),FALSE)*VLOOKUP($A287,Volatility_Rolling!$A:$AB,COLUMN(B$4)+20,FALSE)</f>
        <v>-2.3965565610191496E-2</v>
      </c>
      <c r="C287" s="3">
        <f>VLOOKUP($A287,Trend_Sign!$A:$H,COLUMN(C$4),FALSE)*VLOOKUP($A287,Volatility_Rolling!$A:$AB,COLUMN(C$4)+20,FALSE)</f>
        <v>4.5730416863973437E-2</v>
      </c>
      <c r="D287" s="3">
        <f>VLOOKUP($A287,Trend_Sign!$A:$H,COLUMN(D$4),FALSE)*VLOOKUP($A287,Volatility_Rolling!$A:$AB,COLUMN(D$4)+20,FALSE)</f>
        <v>0.55996320603673344</v>
      </c>
      <c r="E287" s="3">
        <f>VLOOKUP($A287,Trend_Sign!$A:$H,COLUMN(E$4),FALSE)*VLOOKUP($A287,Volatility_Rolling!$A:$AB,COLUMN(E$4)+20,FALSE)</f>
        <v>0.1756320884288459</v>
      </c>
      <c r="F287" s="3">
        <f>VLOOKUP($A287,Trend_Sign!$A:$H,COLUMN(F$4),FALSE)*VLOOKUP($A287,Volatility_Rolling!$A:$AB,COLUMN(F$4)+20,FALSE)</f>
        <v>6.6440730236251799E-2</v>
      </c>
      <c r="G287" s="3">
        <f>VLOOKUP($A287,Trend_Sign!$A:$H,COLUMN(G$4),FALSE)*VLOOKUP($A287,Volatility_Rolling!$A:$AB,COLUMN(G$4)+20,FALSE)</f>
        <v>5.3214867996209024E-2</v>
      </c>
      <c r="H287" s="3">
        <f>VLOOKUP($A287,Trend_Sign!$A:$H,COLUMN(H$4),FALSE)*VLOOKUP($A287,Volatility_Rolling!$A:$AB,COLUMN(H$4)+20,FALSE)</f>
        <v>7.5053124827794956E-2</v>
      </c>
    </row>
    <row r="288" spans="1:8" x14ac:dyDescent="0.35">
      <c r="A288" s="2">
        <v>42582</v>
      </c>
      <c r="B288" s="3">
        <f>VLOOKUP($A288,Trend_Sign!$A:$H,COLUMN(B$4),FALSE)*VLOOKUP($A288,Volatility_Rolling!$A:$AB,COLUMN(B$4)+20,FALSE)</f>
        <v>-2.3356038205848709E-2</v>
      </c>
      <c r="C288" s="3">
        <f>VLOOKUP($A288,Trend_Sign!$A:$H,COLUMN(C$4),FALSE)*VLOOKUP($A288,Volatility_Rolling!$A:$AB,COLUMN(C$4)+20,FALSE)</f>
        <v>4.7169535376640294E-2</v>
      </c>
      <c r="D288" s="3">
        <f>VLOOKUP($A288,Trend_Sign!$A:$H,COLUMN(D$4),FALSE)*VLOOKUP($A288,Volatility_Rolling!$A:$AB,COLUMN(D$4)+20,FALSE)</f>
        <v>0.55728224942940152</v>
      </c>
      <c r="E288" s="3">
        <f>VLOOKUP($A288,Trend_Sign!$A:$H,COLUMN(E$4),FALSE)*VLOOKUP($A288,Volatility_Rolling!$A:$AB,COLUMN(E$4)+20,FALSE)</f>
        <v>0.17635886215184143</v>
      </c>
      <c r="F288" s="3">
        <f>VLOOKUP($A288,Trend_Sign!$A:$H,COLUMN(F$4),FALSE)*VLOOKUP($A288,Volatility_Rolling!$A:$AB,COLUMN(F$4)+20,FALSE)</f>
        <v>6.7493004358785469E-2</v>
      </c>
      <c r="G288" s="3">
        <f>VLOOKUP($A288,Trend_Sign!$A:$H,COLUMN(G$4),FALSE)*VLOOKUP($A288,Volatility_Rolling!$A:$AB,COLUMN(G$4)+20,FALSE)</f>
        <v>5.2903475800688021E-2</v>
      </c>
      <c r="H288" s="3">
        <f>VLOOKUP($A288,Trend_Sign!$A:$H,COLUMN(H$4),FALSE)*VLOOKUP($A288,Volatility_Rolling!$A:$AB,COLUMN(H$4)+20,FALSE)</f>
        <v>7.5436834676794462E-2</v>
      </c>
    </row>
    <row r="289" spans="1:8" x14ac:dyDescent="0.35">
      <c r="A289" s="2">
        <v>42613</v>
      </c>
      <c r="B289" s="3">
        <f>VLOOKUP($A289,Trend_Sign!$A:$H,COLUMN(B$4),FALSE)*VLOOKUP($A289,Volatility_Rolling!$A:$AB,COLUMN(B$4)+20,FALSE)</f>
        <v>-2.4108580205463932E-2</v>
      </c>
      <c r="C289" s="3">
        <f>VLOOKUP($A289,Trend_Sign!$A:$H,COLUMN(C$4),FALSE)*VLOOKUP($A289,Volatility_Rolling!$A:$AB,COLUMN(C$4)+20,FALSE)</f>
        <v>5.0174797369712157E-2</v>
      </c>
      <c r="D289" s="3">
        <f>VLOOKUP($A289,Trend_Sign!$A:$H,COLUMN(D$4),FALSE)*VLOOKUP($A289,Volatility_Rolling!$A:$AB,COLUMN(D$4)+20,FALSE)</f>
        <v>0.53614474559100989</v>
      </c>
      <c r="E289" s="3">
        <f>VLOOKUP($A289,Trend_Sign!$A:$H,COLUMN(E$4),FALSE)*VLOOKUP($A289,Volatility_Rolling!$A:$AB,COLUMN(E$4)+20,FALSE)</f>
        <v>0.18374931835746436</v>
      </c>
      <c r="F289" s="3">
        <f>VLOOKUP($A289,Trend_Sign!$A:$H,COLUMN(F$4),FALSE)*VLOOKUP($A289,Volatility_Rolling!$A:$AB,COLUMN(F$4)+20,FALSE)</f>
        <v>7.1835688281824739E-2</v>
      </c>
      <c r="G289" s="3">
        <f>VLOOKUP($A289,Trend_Sign!$A:$H,COLUMN(G$4),FALSE)*VLOOKUP($A289,Volatility_Rolling!$A:$AB,COLUMN(G$4)+20,FALSE)</f>
        <v>5.5337778167397753E-2</v>
      </c>
      <c r="H289" s="3">
        <f>VLOOKUP($A289,Trend_Sign!$A:$H,COLUMN(H$4),FALSE)*VLOOKUP($A289,Volatility_Rolling!$A:$AB,COLUMN(H$4)+20,FALSE)</f>
        <v>7.864909202712729E-2</v>
      </c>
    </row>
    <row r="290" spans="1:8" x14ac:dyDescent="0.35">
      <c r="A290" s="2">
        <v>42643</v>
      </c>
      <c r="B290" s="3">
        <f>VLOOKUP($A290,Trend_Sign!$A:$H,COLUMN(B$4),FALSE)*VLOOKUP($A290,Volatility_Rolling!$A:$AB,COLUMN(B$4)+20,FALSE)</f>
        <v>-2.3750271439508652E-2</v>
      </c>
      <c r="C290" s="3">
        <f>VLOOKUP($A290,Trend_Sign!$A:$H,COLUMN(C$4),FALSE)*VLOOKUP($A290,Volatility_Rolling!$A:$AB,COLUMN(C$4)+20,FALSE)</f>
        <v>5.0668490238572193E-2</v>
      </c>
      <c r="D290" s="3">
        <f>VLOOKUP($A290,Trend_Sign!$A:$H,COLUMN(D$4),FALSE)*VLOOKUP($A290,Volatility_Rolling!$A:$AB,COLUMN(D$4)+20,FALSE)</f>
        <v>0.53519598255486878</v>
      </c>
      <c r="E290" s="3">
        <f>VLOOKUP($A290,Trend_Sign!$A:$H,COLUMN(E$4),FALSE)*VLOOKUP($A290,Volatility_Rolling!$A:$AB,COLUMN(E$4)+20,FALSE)</f>
        <v>0.18571725102335226</v>
      </c>
      <c r="F290" s="3">
        <f>VLOOKUP($A290,Trend_Sign!$A:$H,COLUMN(F$4),FALSE)*VLOOKUP($A290,Volatility_Rolling!$A:$AB,COLUMN(F$4)+20,FALSE)</f>
        <v>7.1687691904118056E-2</v>
      </c>
      <c r="G290" s="3">
        <f>VLOOKUP($A290,Trend_Sign!$A:$H,COLUMN(G$4),FALSE)*VLOOKUP($A290,Volatility_Rolling!$A:$AB,COLUMN(G$4)+20,FALSE)</f>
        <v>5.5440045588798413E-2</v>
      </c>
      <c r="H290" s="3">
        <f>VLOOKUP($A290,Trend_Sign!$A:$H,COLUMN(H$4),FALSE)*VLOOKUP($A290,Volatility_Rolling!$A:$AB,COLUMN(H$4)+20,FALSE)</f>
        <v>7.7540267250781725E-2</v>
      </c>
    </row>
    <row r="291" spans="1:8" x14ac:dyDescent="0.35">
      <c r="A291" s="2">
        <v>42674</v>
      </c>
      <c r="B291" s="3">
        <f>VLOOKUP($A291,Trend_Sign!$A:$H,COLUMN(B$4),FALSE)*VLOOKUP($A291,Volatility_Rolling!$A:$AB,COLUMN(B$4)+20,FALSE)</f>
        <v>-2.4067876980290968E-2</v>
      </c>
      <c r="C291" s="3">
        <f>VLOOKUP($A291,Trend_Sign!$A:$H,COLUMN(C$4),FALSE)*VLOOKUP($A291,Volatility_Rolling!$A:$AB,COLUMN(C$4)+20,FALSE)</f>
        <v>5.0837609204512149E-2</v>
      </c>
      <c r="D291" s="3">
        <f>VLOOKUP($A291,Trend_Sign!$A:$H,COLUMN(D$4),FALSE)*VLOOKUP($A291,Volatility_Rolling!$A:$AB,COLUMN(D$4)+20,FALSE)</f>
        <v>0.53400454747669845</v>
      </c>
      <c r="E291" s="3">
        <f>VLOOKUP($A291,Trend_Sign!$A:$H,COLUMN(E$4),FALSE)*VLOOKUP($A291,Volatility_Rolling!$A:$AB,COLUMN(E$4)+20,FALSE)</f>
        <v>0.18470504492996312</v>
      </c>
      <c r="F291" s="3">
        <f>VLOOKUP($A291,Trend_Sign!$A:$H,COLUMN(F$4),FALSE)*VLOOKUP($A291,Volatility_Rolling!$A:$AB,COLUMN(F$4)+20,FALSE)</f>
        <v>7.3232544534003061E-2</v>
      </c>
      <c r="G291" s="3">
        <f>VLOOKUP($A291,Trend_Sign!$A:$H,COLUMN(G$4),FALSE)*VLOOKUP($A291,Volatility_Rolling!$A:$AB,COLUMN(G$4)+20,FALSE)</f>
        <v>5.6384722059240826E-2</v>
      </c>
      <c r="H291" s="3">
        <f>VLOOKUP($A291,Trend_Sign!$A:$H,COLUMN(H$4),FALSE)*VLOOKUP($A291,Volatility_Rolling!$A:$AB,COLUMN(H$4)+20,FALSE)</f>
        <v>7.6767654815291533E-2</v>
      </c>
    </row>
    <row r="292" spans="1:8" x14ac:dyDescent="0.35">
      <c r="A292" s="2">
        <v>42704</v>
      </c>
      <c r="B292" s="3">
        <f>VLOOKUP($A292,Trend_Sign!$A:$H,COLUMN(B$4),FALSE)*VLOOKUP($A292,Volatility_Rolling!$A:$AB,COLUMN(B$4)+20,FALSE)</f>
        <v>-2.5513435182123227E-2</v>
      </c>
      <c r="C292" s="3">
        <f>VLOOKUP($A292,Trend_Sign!$A:$H,COLUMN(C$4),FALSE)*VLOOKUP($A292,Volatility_Rolling!$A:$AB,COLUMN(C$4)+20,FALSE)</f>
        <v>5.2674654874022384E-2</v>
      </c>
      <c r="D292" s="3">
        <f>VLOOKUP($A292,Trend_Sign!$A:$H,COLUMN(D$4),FALSE)*VLOOKUP($A292,Volatility_Rolling!$A:$AB,COLUMN(D$4)+20,FALSE)</f>
        <v>0.53214717076683515</v>
      </c>
      <c r="E292" s="3">
        <f>VLOOKUP($A292,Trend_Sign!$A:$H,COLUMN(E$4),FALSE)*VLOOKUP($A292,Volatility_Rolling!$A:$AB,COLUMN(E$4)+20,FALSE)</f>
        <v>0.17613026961111919</v>
      </c>
      <c r="F292" s="3">
        <f>VLOOKUP($A292,Trend_Sign!$A:$H,COLUMN(F$4),FALSE)*VLOOKUP($A292,Volatility_Rolling!$A:$AB,COLUMN(F$4)+20,FALSE)</f>
        <v>7.7184179478237788E-2</v>
      </c>
      <c r="G292" s="3">
        <f>VLOOKUP($A292,Trend_Sign!$A:$H,COLUMN(G$4),FALSE)*VLOOKUP($A292,Volatility_Rolling!$A:$AB,COLUMN(G$4)+20,FALSE)</f>
        <v>6.0022000265420504E-2</v>
      </c>
      <c r="H292" s="3">
        <f>VLOOKUP($A292,Trend_Sign!$A:$H,COLUMN(H$4),FALSE)*VLOOKUP($A292,Volatility_Rolling!$A:$AB,COLUMN(H$4)+20,FALSE)</f>
        <v>7.6328289822241699E-2</v>
      </c>
    </row>
    <row r="293" spans="1:8" x14ac:dyDescent="0.35">
      <c r="A293" s="2">
        <v>42735</v>
      </c>
      <c r="B293" s="3">
        <f>VLOOKUP($A293,Trend_Sign!$A:$H,COLUMN(B$4),FALSE)*VLOOKUP($A293,Volatility_Rolling!$A:$AB,COLUMN(B$4)+20,FALSE)</f>
        <v>2.3962257075381462E-2</v>
      </c>
      <c r="C293" s="3">
        <f>VLOOKUP($A293,Trend_Sign!$A:$H,COLUMN(C$4),FALSE)*VLOOKUP($A293,Volatility_Rolling!$A:$AB,COLUMN(C$4)+20,FALSE)</f>
        <v>5.1036524378282572E-2</v>
      </c>
      <c r="D293" s="3">
        <f>VLOOKUP($A293,Trend_Sign!$A:$H,COLUMN(D$4),FALSE)*VLOOKUP($A293,Volatility_Rolling!$A:$AB,COLUMN(D$4)+20,FALSE)</f>
        <v>0.54445699741905162</v>
      </c>
      <c r="E293" s="3">
        <f>VLOOKUP($A293,Trend_Sign!$A:$H,COLUMN(E$4),FALSE)*VLOOKUP($A293,Volatility_Rolling!$A:$AB,COLUMN(E$4)+20,FALSE)</f>
        <v>0.17476920557395595</v>
      </c>
      <c r="F293" s="3">
        <f>VLOOKUP($A293,Trend_Sign!$A:$H,COLUMN(F$4),FALSE)*VLOOKUP($A293,Volatility_Rolling!$A:$AB,COLUMN(F$4)+20,FALSE)</f>
        <v>7.4386377455446157E-2</v>
      </c>
      <c r="G293" s="3">
        <f>VLOOKUP($A293,Trend_Sign!$A:$H,COLUMN(G$4),FALSE)*VLOOKUP($A293,Volatility_Rolling!$A:$AB,COLUMN(G$4)+20,FALSE)</f>
        <v>5.7912463501820145E-2</v>
      </c>
      <c r="H293" s="3">
        <f>VLOOKUP($A293,Trend_Sign!$A:$H,COLUMN(H$4),FALSE)*VLOOKUP($A293,Volatility_Rolling!$A:$AB,COLUMN(H$4)+20,FALSE)</f>
        <v>7.3476174596062108E-2</v>
      </c>
    </row>
    <row r="294" spans="1:8" x14ac:dyDescent="0.35">
      <c r="A294" s="2">
        <v>42766</v>
      </c>
      <c r="B294" s="3">
        <f>VLOOKUP($A294,Trend_Sign!$A:$H,COLUMN(B$4),FALSE)*VLOOKUP($A294,Volatility_Rolling!$A:$AB,COLUMN(B$4)+20,FALSE)</f>
        <v>2.3286791049973294E-2</v>
      </c>
      <c r="C294" s="3">
        <f>VLOOKUP($A294,Trend_Sign!$A:$H,COLUMN(C$4),FALSE)*VLOOKUP($A294,Volatility_Rolling!$A:$AB,COLUMN(C$4)+20,FALSE)</f>
        <v>4.9095807092523973E-2</v>
      </c>
      <c r="D294" s="3">
        <f>VLOOKUP($A294,Trend_Sign!$A:$H,COLUMN(D$4),FALSE)*VLOOKUP($A294,Volatility_Rolling!$A:$AB,COLUMN(D$4)+20,FALSE)</f>
        <v>0.55087152362724146</v>
      </c>
      <c r="E294" s="3">
        <f>VLOOKUP($A294,Trend_Sign!$A:$H,COLUMN(E$4),FALSE)*VLOOKUP($A294,Volatility_Rolling!$A:$AB,COLUMN(E$4)+20,FALSE)</f>
        <v>-0.17553056855404478</v>
      </c>
      <c r="F294" s="3">
        <f>VLOOKUP($A294,Trend_Sign!$A:$H,COLUMN(F$4),FALSE)*VLOOKUP($A294,Volatility_Rolling!$A:$AB,COLUMN(F$4)+20,FALSE)</f>
        <v>7.4170411687696364E-2</v>
      </c>
      <c r="G294" s="3">
        <f>VLOOKUP($A294,Trend_Sign!$A:$H,COLUMN(G$4),FALSE)*VLOOKUP($A294,Volatility_Rolling!$A:$AB,COLUMN(G$4)+20,FALSE)</f>
        <v>5.592334279780304E-2</v>
      </c>
      <c r="H294" s="3">
        <f>VLOOKUP($A294,Trend_Sign!$A:$H,COLUMN(H$4),FALSE)*VLOOKUP($A294,Volatility_Rolling!$A:$AB,COLUMN(H$4)+20,FALSE)</f>
        <v>7.1121555190717237E-2</v>
      </c>
    </row>
    <row r="295" spans="1:8" x14ac:dyDescent="0.35">
      <c r="A295" s="2">
        <v>42794</v>
      </c>
      <c r="B295" s="3">
        <f>VLOOKUP($A295,Trend_Sign!$A:$H,COLUMN(B$4),FALSE)*VLOOKUP($A295,Volatility_Rolling!$A:$AB,COLUMN(B$4)+20,FALSE)</f>
        <v>2.3360048965216606E-2</v>
      </c>
      <c r="C295" s="3">
        <f>VLOOKUP($A295,Trend_Sign!$A:$H,COLUMN(C$4),FALSE)*VLOOKUP($A295,Volatility_Rolling!$A:$AB,COLUMN(C$4)+20,FALSE)</f>
        <v>5.0249060087955731E-2</v>
      </c>
      <c r="D295" s="3">
        <f>VLOOKUP($A295,Trend_Sign!$A:$H,COLUMN(D$4),FALSE)*VLOOKUP($A295,Volatility_Rolling!$A:$AB,COLUMN(D$4)+20,FALSE)</f>
        <v>-0.54837411022257077</v>
      </c>
      <c r="E295" s="3">
        <f>VLOOKUP($A295,Trend_Sign!$A:$H,COLUMN(E$4),FALSE)*VLOOKUP($A295,Volatility_Rolling!$A:$AB,COLUMN(E$4)+20,FALSE)</f>
        <v>-0.17567617187592716</v>
      </c>
      <c r="F295" s="3">
        <f>VLOOKUP($A295,Trend_Sign!$A:$H,COLUMN(F$4),FALSE)*VLOOKUP($A295,Volatility_Rolling!$A:$AB,COLUMN(F$4)+20,FALSE)</f>
        <v>7.4825092639220284E-2</v>
      </c>
      <c r="G295" s="3">
        <f>VLOOKUP($A295,Trend_Sign!$A:$H,COLUMN(G$4),FALSE)*VLOOKUP($A295,Volatility_Rolling!$A:$AB,COLUMN(G$4)+20,FALSE)</f>
        <v>5.6325460861343948E-2</v>
      </c>
      <c r="H295" s="3">
        <f>VLOOKUP($A295,Trend_Sign!$A:$H,COLUMN(H$4),FALSE)*VLOOKUP($A295,Volatility_Rolling!$A:$AB,COLUMN(H$4)+20,FALSE)</f>
        <v>-7.119005534776543E-2</v>
      </c>
    </row>
    <row r="296" spans="1:8" x14ac:dyDescent="0.35">
      <c r="A296" s="2">
        <v>42825</v>
      </c>
      <c r="B296" s="3">
        <f>VLOOKUP($A296,Trend_Sign!$A:$H,COLUMN(B$4),FALSE)*VLOOKUP($A296,Volatility_Rolling!$A:$AB,COLUMN(B$4)+20,FALSE)</f>
        <v>2.3182489205589508E-2</v>
      </c>
      <c r="C296" s="3">
        <f>VLOOKUP($A296,Trend_Sign!$A:$H,COLUMN(C$4),FALSE)*VLOOKUP($A296,Volatility_Rolling!$A:$AB,COLUMN(C$4)+20,FALSE)</f>
        <v>-5.0191594611974664E-2</v>
      </c>
      <c r="D296" s="3">
        <f>VLOOKUP($A296,Trend_Sign!$A:$H,COLUMN(D$4),FALSE)*VLOOKUP($A296,Volatility_Rolling!$A:$AB,COLUMN(D$4)+20,FALSE)</f>
        <v>-0.54890418195132207</v>
      </c>
      <c r="E296" s="3">
        <f>VLOOKUP($A296,Trend_Sign!$A:$H,COLUMN(E$4),FALSE)*VLOOKUP($A296,Volatility_Rolling!$A:$AB,COLUMN(E$4)+20,FALSE)</f>
        <v>-0.17598978391984707</v>
      </c>
      <c r="F296" s="3">
        <f>VLOOKUP($A296,Trend_Sign!$A:$H,COLUMN(F$4),FALSE)*VLOOKUP($A296,Volatility_Rolling!$A:$AB,COLUMN(F$4)+20,FALSE)</f>
        <v>7.4259800048296257E-2</v>
      </c>
      <c r="G296" s="3">
        <f>VLOOKUP($A296,Trend_Sign!$A:$H,COLUMN(G$4),FALSE)*VLOOKUP($A296,Volatility_Rolling!$A:$AB,COLUMN(G$4)+20,FALSE)</f>
        <v>5.6726119067021692E-2</v>
      </c>
      <c r="H296" s="3">
        <f>VLOOKUP($A296,Trend_Sign!$A:$H,COLUMN(H$4),FALSE)*VLOOKUP($A296,Volatility_Rolling!$A:$AB,COLUMN(H$4)+20,FALSE)</f>
        <v>-7.0746031195948744E-2</v>
      </c>
    </row>
    <row r="297" spans="1:8" x14ac:dyDescent="0.35">
      <c r="A297" s="2">
        <v>42855</v>
      </c>
      <c r="B297" s="3">
        <f>VLOOKUP($A297,Trend_Sign!$A:$H,COLUMN(B$4),FALSE)*VLOOKUP($A297,Volatility_Rolling!$A:$AB,COLUMN(B$4)+20,FALSE)</f>
        <v>-2.3316452649931468E-2</v>
      </c>
      <c r="C297" s="3">
        <f>VLOOKUP($A297,Trend_Sign!$A:$H,COLUMN(C$4),FALSE)*VLOOKUP($A297,Volatility_Rolling!$A:$AB,COLUMN(C$4)+20,FALSE)</f>
        <v>-5.0403227129164556E-2</v>
      </c>
      <c r="D297" s="3">
        <f>VLOOKUP($A297,Trend_Sign!$A:$H,COLUMN(D$4),FALSE)*VLOOKUP($A297,Volatility_Rolling!$A:$AB,COLUMN(D$4)+20,FALSE)</f>
        <v>0.5468869857611115</v>
      </c>
      <c r="E297" s="3">
        <f>VLOOKUP($A297,Trend_Sign!$A:$H,COLUMN(E$4),FALSE)*VLOOKUP($A297,Volatility_Rolling!$A:$AB,COLUMN(E$4)+20,FALSE)</f>
        <v>-0.17649961244928256</v>
      </c>
      <c r="F297" s="3">
        <f>VLOOKUP($A297,Trend_Sign!$A:$H,COLUMN(F$4),FALSE)*VLOOKUP($A297,Volatility_Rolling!$A:$AB,COLUMN(F$4)+20,FALSE)</f>
        <v>7.4625938918281648E-2</v>
      </c>
      <c r="G297" s="3">
        <f>VLOOKUP($A297,Trend_Sign!$A:$H,COLUMN(G$4),FALSE)*VLOOKUP($A297,Volatility_Rolling!$A:$AB,COLUMN(G$4)+20,FALSE)</f>
        <v>5.7065893993475336E-2</v>
      </c>
      <c r="H297" s="3">
        <f>VLOOKUP($A297,Trend_Sign!$A:$H,COLUMN(H$4),FALSE)*VLOOKUP($A297,Volatility_Rolling!$A:$AB,COLUMN(H$4)+20,FALSE)</f>
        <v>-7.120188909875301E-2</v>
      </c>
    </row>
    <row r="298" spans="1:8" x14ac:dyDescent="0.35">
      <c r="A298" s="2">
        <v>42886</v>
      </c>
      <c r="B298" s="3">
        <f>VLOOKUP($A298,Trend_Sign!$A:$H,COLUMN(B$4),FALSE)*VLOOKUP($A298,Volatility_Rolling!$A:$AB,COLUMN(B$4)+20,FALSE)</f>
        <v>-2.3351680403087105E-2</v>
      </c>
      <c r="C298" s="3">
        <f>VLOOKUP($A298,Trend_Sign!$A:$H,COLUMN(C$4),FALSE)*VLOOKUP($A298,Volatility_Rolling!$A:$AB,COLUMN(C$4)+20,FALSE)</f>
        <v>5.1002853828366168E-2</v>
      </c>
      <c r="D298" s="3">
        <f>VLOOKUP($A298,Trend_Sign!$A:$H,COLUMN(D$4),FALSE)*VLOOKUP($A298,Volatility_Rolling!$A:$AB,COLUMN(D$4)+20,FALSE)</f>
        <v>-0.54308394337118582</v>
      </c>
      <c r="E298" s="3">
        <f>VLOOKUP($A298,Trend_Sign!$A:$H,COLUMN(E$4),FALSE)*VLOOKUP($A298,Volatility_Rolling!$A:$AB,COLUMN(E$4)+20,FALSE)</f>
        <v>-0.17904171623246923</v>
      </c>
      <c r="F298" s="3">
        <f>VLOOKUP($A298,Trend_Sign!$A:$H,COLUMN(F$4),FALSE)*VLOOKUP($A298,Volatility_Rolling!$A:$AB,COLUMN(F$4)+20,FALSE)</f>
        <v>7.4944173461303623E-2</v>
      </c>
      <c r="G298" s="3">
        <f>VLOOKUP($A298,Trend_Sign!$A:$H,COLUMN(G$4),FALSE)*VLOOKUP($A298,Volatility_Rolling!$A:$AB,COLUMN(G$4)+20,FALSE)</f>
        <v>5.7341119445173012E-2</v>
      </c>
      <c r="H298" s="3">
        <f>VLOOKUP($A298,Trend_Sign!$A:$H,COLUMN(H$4),FALSE)*VLOOKUP($A298,Volatility_Rolling!$A:$AB,COLUMN(H$4)+20,FALSE)</f>
        <v>-7.123451325841508E-2</v>
      </c>
    </row>
    <row r="299" spans="1:8" x14ac:dyDescent="0.35">
      <c r="A299" s="2">
        <v>42916</v>
      </c>
      <c r="B299" s="3">
        <f>VLOOKUP($A299,Trend_Sign!$A:$H,COLUMN(B$4),FALSE)*VLOOKUP($A299,Volatility_Rolling!$A:$AB,COLUMN(B$4)+20,FALSE)</f>
        <v>-2.3627863095671289E-2</v>
      </c>
      <c r="C299" s="3">
        <f>VLOOKUP($A299,Trend_Sign!$A:$H,COLUMN(C$4),FALSE)*VLOOKUP($A299,Volatility_Rolling!$A:$AB,COLUMN(C$4)+20,FALSE)</f>
        <v>-5.2606150354412122E-2</v>
      </c>
      <c r="D299" s="3">
        <f>VLOOKUP($A299,Trend_Sign!$A:$H,COLUMN(D$4),FALSE)*VLOOKUP($A299,Volatility_Rolling!$A:$AB,COLUMN(D$4)+20,FALSE)</f>
        <v>-0.53922226050272293</v>
      </c>
      <c r="E299" s="3">
        <f>VLOOKUP($A299,Trend_Sign!$A:$H,COLUMN(E$4),FALSE)*VLOOKUP($A299,Volatility_Rolling!$A:$AB,COLUMN(E$4)+20,FALSE)</f>
        <v>-0.17990659529198541</v>
      </c>
      <c r="F299" s="3">
        <f>VLOOKUP($A299,Trend_Sign!$A:$H,COLUMN(F$4),FALSE)*VLOOKUP($A299,Volatility_Rolling!$A:$AB,COLUMN(F$4)+20,FALSE)</f>
        <v>7.5739098889259407E-2</v>
      </c>
      <c r="G299" s="3">
        <f>VLOOKUP($A299,Trend_Sign!$A:$H,COLUMN(G$4),FALSE)*VLOOKUP($A299,Volatility_Rolling!$A:$AB,COLUMN(G$4)+20,FALSE)</f>
        <v>5.7223140209578284E-2</v>
      </c>
      <c r="H299" s="3">
        <f>VLOOKUP($A299,Trend_Sign!$A:$H,COLUMN(H$4),FALSE)*VLOOKUP($A299,Volatility_Rolling!$A:$AB,COLUMN(H$4)+20,FALSE)</f>
        <v>-7.167489165637049E-2</v>
      </c>
    </row>
    <row r="300" spans="1:8" x14ac:dyDescent="0.35">
      <c r="A300" s="2">
        <v>42947</v>
      </c>
      <c r="B300" s="3">
        <f>VLOOKUP($A300,Trend_Sign!$A:$H,COLUMN(B$4),FALSE)*VLOOKUP($A300,Volatility_Rolling!$A:$AB,COLUMN(B$4)+20,FALSE)</f>
        <v>2.2993062594658092E-2</v>
      </c>
      <c r="C300" s="3">
        <f>VLOOKUP($A300,Trend_Sign!$A:$H,COLUMN(C$4),FALSE)*VLOOKUP($A300,Volatility_Rolling!$A:$AB,COLUMN(C$4)+20,FALSE)</f>
        <v>-5.2817925421043632E-2</v>
      </c>
      <c r="D300" s="3">
        <f>VLOOKUP($A300,Trend_Sign!$A:$H,COLUMN(D$4),FALSE)*VLOOKUP($A300,Volatility_Rolling!$A:$AB,COLUMN(D$4)+20,FALSE)</f>
        <v>-0.53907978543044466</v>
      </c>
      <c r="E300" s="3">
        <f>VLOOKUP($A300,Trend_Sign!$A:$H,COLUMN(E$4),FALSE)*VLOOKUP($A300,Volatility_Rolling!$A:$AB,COLUMN(E$4)+20,FALSE)</f>
        <v>-0.18055013997696259</v>
      </c>
      <c r="F300" s="3">
        <f>VLOOKUP($A300,Trend_Sign!$A:$H,COLUMN(F$4),FALSE)*VLOOKUP($A300,Volatility_Rolling!$A:$AB,COLUMN(F$4)+20,FALSE)</f>
        <v>7.6198127400690568E-2</v>
      </c>
      <c r="G300" s="3">
        <f>VLOOKUP($A300,Trend_Sign!$A:$H,COLUMN(G$4),FALSE)*VLOOKUP($A300,Volatility_Rolling!$A:$AB,COLUMN(G$4)+20,FALSE)</f>
        <v>5.6841552199047005E-2</v>
      </c>
      <c r="H300" s="3">
        <f>VLOOKUP($A300,Trend_Sign!$A:$H,COLUMN(H$4),FALSE)*VLOOKUP($A300,Volatility_Rolling!$A:$AB,COLUMN(H$4)+20,FALSE)</f>
        <v>-7.1519406977153421E-2</v>
      </c>
    </row>
    <row r="301" spans="1:8" x14ac:dyDescent="0.35">
      <c r="A301" s="2">
        <v>42978</v>
      </c>
      <c r="B301" s="3">
        <f>VLOOKUP($A301,Trend_Sign!$A:$H,COLUMN(B$4),FALSE)*VLOOKUP($A301,Volatility_Rolling!$A:$AB,COLUMN(B$4)+20,FALSE)</f>
        <v>2.3090399168427009E-2</v>
      </c>
      <c r="C301" s="3">
        <f>VLOOKUP($A301,Trend_Sign!$A:$H,COLUMN(C$4),FALSE)*VLOOKUP($A301,Volatility_Rolling!$A:$AB,COLUMN(C$4)+20,FALSE)</f>
        <v>-5.2658078657464052E-2</v>
      </c>
      <c r="D301" s="3">
        <f>VLOOKUP($A301,Trend_Sign!$A:$H,COLUMN(D$4),FALSE)*VLOOKUP($A301,Volatility_Rolling!$A:$AB,COLUMN(D$4)+20,FALSE)</f>
        <v>0.53305674596464359</v>
      </c>
      <c r="E301" s="3">
        <f>VLOOKUP($A301,Trend_Sign!$A:$H,COLUMN(E$4),FALSE)*VLOOKUP($A301,Volatility_Rolling!$A:$AB,COLUMN(E$4)+20,FALSE)</f>
        <v>-0.18310927801968782</v>
      </c>
      <c r="F301" s="3">
        <f>VLOOKUP($A301,Trend_Sign!$A:$H,COLUMN(F$4),FALSE)*VLOOKUP($A301,Volatility_Rolling!$A:$AB,COLUMN(F$4)+20,FALSE)</f>
        <v>7.796437743335255E-2</v>
      </c>
      <c r="G301" s="3">
        <f>VLOOKUP($A301,Trend_Sign!$A:$H,COLUMN(G$4),FALSE)*VLOOKUP($A301,Volatility_Rolling!$A:$AB,COLUMN(G$4)+20,FALSE)</f>
        <v>5.8009751179771148E-2</v>
      </c>
      <c r="H301" s="3">
        <f>VLOOKUP($A301,Trend_Sign!$A:$H,COLUMN(H$4),FALSE)*VLOOKUP($A301,Volatility_Rolling!$A:$AB,COLUMN(H$4)+20,FALSE)</f>
        <v>-7.2111369576653733E-2</v>
      </c>
    </row>
    <row r="302" spans="1:8" x14ac:dyDescent="0.35">
      <c r="A302" s="2">
        <v>43008</v>
      </c>
      <c r="B302" s="3">
        <f>VLOOKUP($A302,Trend_Sign!$A:$H,COLUMN(B$4),FALSE)*VLOOKUP($A302,Volatility_Rolling!$A:$AB,COLUMN(B$4)+20,FALSE)</f>
        <v>2.3016510961600473E-2</v>
      </c>
      <c r="C302" s="3">
        <f>VLOOKUP($A302,Trend_Sign!$A:$H,COLUMN(C$4),FALSE)*VLOOKUP($A302,Volatility_Rolling!$A:$AB,COLUMN(C$4)+20,FALSE)</f>
        <v>-5.4197728781579371E-2</v>
      </c>
      <c r="D302" s="3">
        <f>VLOOKUP($A302,Trend_Sign!$A:$H,COLUMN(D$4),FALSE)*VLOOKUP($A302,Volatility_Rolling!$A:$AB,COLUMN(D$4)+20,FALSE)</f>
        <v>-0.52720172975504975</v>
      </c>
      <c r="E302" s="3">
        <f>VLOOKUP($A302,Trend_Sign!$A:$H,COLUMN(E$4),FALSE)*VLOOKUP($A302,Volatility_Rolling!$A:$AB,COLUMN(E$4)+20,FALSE)</f>
        <v>-0.18293291249293364</v>
      </c>
      <c r="F302" s="3">
        <f>VLOOKUP($A302,Trend_Sign!$A:$H,COLUMN(F$4),FALSE)*VLOOKUP($A302,Volatility_Rolling!$A:$AB,COLUMN(F$4)+20,FALSE)</f>
        <v>7.905646203363613E-2</v>
      </c>
      <c r="G302" s="3">
        <f>VLOOKUP($A302,Trend_Sign!$A:$H,COLUMN(G$4),FALSE)*VLOOKUP($A302,Volatility_Rolling!$A:$AB,COLUMN(G$4)+20,FALSE)</f>
        <v>5.8568920956494026E-2</v>
      </c>
      <c r="H302" s="3">
        <f>VLOOKUP($A302,Trend_Sign!$A:$H,COLUMN(H$4),FALSE)*VLOOKUP($A302,Volatility_Rolling!$A:$AB,COLUMN(H$4)+20,FALSE)</f>
        <v>-7.5025735018706491E-2</v>
      </c>
    </row>
    <row r="303" spans="1:8" x14ac:dyDescent="0.35">
      <c r="A303" s="2">
        <v>43039</v>
      </c>
      <c r="B303" s="3">
        <f>VLOOKUP($A303,Trend_Sign!$A:$H,COLUMN(B$4),FALSE)*VLOOKUP($A303,Volatility_Rolling!$A:$AB,COLUMN(B$4)+20,FALSE)</f>
        <v>2.2996504163561738E-2</v>
      </c>
      <c r="C303" s="3">
        <f>VLOOKUP($A303,Trend_Sign!$A:$H,COLUMN(C$4),FALSE)*VLOOKUP($A303,Volatility_Rolling!$A:$AB,COLUMN(C$4)+20,FALSE)</f>
        <v>-5.4244657449279268E-2</v>
      </c>
      <c r="D303" s="3">
        <f>VLOOKUP($A303,Trend_Sign!$A:$H,COLUMN(D$4),FALSE)*VLOOKUP($A303,Volatility_Rolling!$A:$AB,COLUMN(D$4)+20,FALSE)</f>
        <v>-0.52788390093040094</v>
      </c>
      <c r="E303" s="3">
        <f>VLOOKUP($A303,Trend_Sign!$A:$H,COLUMN(E$4),FALSE)*VLOOKUP($A303,Volatility_Rolling!$A:$AB,COLUMN(E$4)+20,FALSE)</f>
        <v>-0.18379897942112677</v>
      </c>
      <c r="F303" s="3">
        <f>VLOOKUP($A303,Trend_Sign!$A:$H,COLUMN(F$4),FALSE)*VLOOKUP($A303,Volatility_Rolling!$A:$AB,COLUMN(F$4)+20,FALSE)</f>
        <v>7.8518458789239604E-2</v>
      </c>
      <c r="G303" s="3">
        <f>VLOOKUP($A303,Trend_Sign!$A:$H,COLUMN(G$4),FALSE)*VLOOKUP($A303,Volatility_Rolling!$A:$AB,COLUMN(G$4)+20,FALSE)</f>
        <v>5.7703316019065844E-2</v>
      </c>
      <c r="H303" s="3">
        <f>VLOOKUP($A303,Trend_Sign!$A:$H,COLUMN(H$4),FALSE)*VLOOKUP($A303,Volatility_Rolling!$A:$AB,COLUMN(H$4)+20,FALSE)</f>
        <v>-7.4854183227325802E-2</v>
      </c>
    </row>
    <row r="304" spans="1:8" x14ac:dyDescent="0.35">
      <c r="A304" s="2">
        <v>43069</v>
      </c>
      <c r="B304" s="3">
        <f>VLOOKUP($A304,Trend_Sign!$A:$H,COLUMN(B$4),FALSE)*VLOOKUP($A304,Volatility_Rolling!$A:$AB,COLUMN(B$4)+20,FALSE)</f>
        <v>2.3232336896575983E-2</v>
      </c>
      <c r="C304" s="3">
        <f>VLOOKUP($A304,Trend_Sign!$A:$H,COLUMN(C$4),FALSE)*VLOOKUP($A304,Volatility_Rolling!$A:$AB,COLUMN(C$4)+20,FALSE)</f>
        <v>5.399390835194888E-2</v>
      </c>
      <c r="D304" s="3">
        <f>VLOOKUP($A304,Trend_Sign!$A:$H,COLUMN(D$4),FALSE)*VLOOKUP($A304,Volatility_Rolling!$A:$AB,COLUMN(D$4)+20,FALSE)</f>
        <v>0.52487269735623043</v>
      </c>
      <c r="E304" s="3">
        <f>VLOOKUP($A304,Trend_Sign!$A:$H,COLUMN(E$4),FALSE)*VLOOKUP($A304,Volatility_Rolling!$A:$AB,COLUMN(E$4)+20,FALSE)</f>
        <v>0.18392612470529948</v>
      </c>
      <c r="F304" s="3">
        <f>VLOOKUP($A304,Trend_Sign!$A:$H,COLUMN(F$4),FALSE)*VLOOKUP($A304,Volatility_Rolling!$A:$AB,COLUMN(F$4)+20,FALSE)</f>
        <v>7.8053893909358754E-2</v>
      </c>
      <c r="G304" s="3">
        <f>VLOOKUP($A304,Trend_Sign!$A:$H,COLUMN(G$4),FALSE)*VLOOKUP($A304,Volatility_Rolling!$A:$AB,COLUMN(G$4)+20,FALSE)</f>
        <v>5.7975279752143359E-2</v>
      </c>
      <c r="H304" s="3">
        <f>VLOOKUP($A304,Trend_Sign!$A:$H,COLUMN(H$4),FALSE)*VLOOKUP($A304,Volatility_Rolling!$A:$AB,COLUMN(H$4)+20,FALSE)</f>
        <v>7.7945759028443112E-2</v>
      </c>
    </row>
    <row r="305" spans="1:8" x14ac:dyDescent="0.35">
      <c r="A305" s="2">
        <v>43100</v>
      </c>
      <c r="B305" s="3">
        <f>VLOOKUP($A305,Trend_Sign!$A:$H,COLUMN(B$4),FALSE)*VLOOKUP($A305,Volatility_Rolling!$A:$AB,COLUMN(B$4)+20,FALSE)</f>
        <v>2.4277439516248892E-2</v>
      </c>
      <c r="C305" s="3">
        <f>VLOOKUP($A305,Trend_Sign!$A:$H,COLUMN(C$4),FALSE)*VLOOKUP($A305,Volatility_Rolling!$A:$AB,COLUMN(C$4)+20,FALSE)</f>
        <v>5.273044667328277E-2</v>
      </c>
      <c r="D305" s="3">
        <f>VLOOKUP($A305,Trend_Sign!$A:$H,COLUMN(D$4),FALSE)*VLOOKUP($A305,Volatility_Rolling!$A:$AB,COLUMN(D$4)+20,FALSE)</f>
        <v>0.53191608064506402</v>
      </c>
      <c r="E305" s="3">
        <f>VLOOKUP($A305,Trend_Sign!$A:$H,COLUMN(E$4),FALSE)*VLOOKUP($A305,Volatility_Rolling!$A:$AB,COLUMN(E$4)+20,FALSE)</f>
        <v>0.18043989145527486</v>
      </c>
      <c r="F305" s="3">
        <f>VLOOKUP($A305,Trend_Sign!$A:$H,COLUMN(F$4),FALSE)*VLOOKUP($A305,Volatility_Rolling!$A:$AB,COLUMN(F$4)+20,FALSE)</f>
        <v>7.6702861173003387E-2</v>
      </c>
      <c r="G305" s="3">
        <f>VLOOKUP($A305,Trend_Sign!$A:$H,COLUMN(G$4),FALSE)*VLOOKUP($A305,Volatility_Rolling!$A:$AB,COLUMN(G$4)+20,FALSE)</f>
        <v>5.7458904517372157E-2</v>
      </c>
      <c r="H305" s="3">
        <f>VLOOKUP($A305,Trend_Sign!$A:$H,COLUMN(H$4),FALSE)*VLOOKUP($A305,Volatility_Rolling!$A:$AB,COLUMN(H$4)+20,FALSE)</f>
        <v>7.6474376019753876E-2</v>
      </c>
    </row>
    <row r="306" spans="1:8" x14ac:dyDescent="0.35">
      <c r="A306" s="2">
        <v>43131</v>
      </c>
      <c r="B306" s="3">
        <f>VLOOKUP($A306,Trend_Sign!$A:$H,COLUMN(B$4),FALSE)*VLOOKUP($A306,Volatility_Rolling!$A:$AB,COLUMN(B$4)+20,FALSE)</f>
        <v>2.4491150229798034E-2</v>
      </c>
      <c r="C306" s="3">
        <f>VLOOKUP($A306,Trend_Sign!$A:$H,COLUMN(C$4),FALSE)*VLOOKUP($A306,Volatility_Rolling!$A:$AB,COLUMN(C$4)+20,FALSE)</f>
        <v>5.4883057750034922E-2</v>
      </c>
      <c r="D306" s="3">
        <f>VLOOKUP($A306,Trend_Sign!$A:$H,COLUMN(D$4),FALSE)*VLOOKUP($A306,Volatility_Rolling!$A:$AB,COLUMN(D$4)+20,FALSE)</f>
        <v>0.52339385134719441</v>
      </c>
      <c r="E306" s="3">
        <f>VLOOKUP($A306,Trend_Sign!$A:$H,COLUMN(E$4),FALSE)*VLOOKUP($A306,Volatility_Rolling!$A:$AB,COLUMN(E$4)+20,FALSE)</f>
        <v>-0.19081098210334724</v>
      </c>
      <c r="F306" s="3">
        <f>VLOOKUP($A306,Trend_Sign!$A:$H,COLUMN(F$4),FALSE)*VLOOKUP($A306,Volatility_Rolling!$A:$AB,COLUMN(F$4)+20,FALSE)</f>
        <v>7.5774798485126263E-2</v>
      </c>
      <c r="G306" s="3">
        <f>VLOOKUP($A306,Trend_Sign!$A:$H,COLUMN(G$4),FALSE)*VLOOKUP($A306,Volatility_Rolling!$A:$AB,COLUMN(G$4)+20,FALSE)</f>
        <v>5.5174478847639888E-2</v>
      </c>
      <c r="H306" s="3">
        <f>VLOOKUP($A306,Trend_Sign!$A:$H,COLUMN(H$4),FALSE)*VLOOKUP($A306,Volatility_Rolling!$A:$AB,COLUMN(H$4)+20,FALSE)</f>
        <v>7.5471681236859156E-2</v>
      </c>
    </row>
    <row r="307" spans="1:8" x14ac:dyDescent="0.35">
      <c r="A307" s="2">
        <v>43159</v>
      </c>
      <c r="B307" s="3">
        <f>VLOOKUP($A307,Trend_Sign!$A:$H,COLUMN(B$4),FALSE)*VLOOKUP($A307,Volatility_Rolling!$A:$AB,COLUMN(B$4)+20,FALSE)</f>
        <v>2.6415850859831395E-2</v>
      </c>
      <c r="C307" s="3">
        <f>VLOOKUP($A307,Trend_Sign!$A:$H,COLUMN(C$4),FALSE)*VLOOKUP($A307,Volatility_Rolling!$A:$AB,COLUMN(C$4)+20,FALSE)</f>
        <v>5.5572043120515592E-2</v>
      </c>
      <c r="D307" s="3">
        <f>VLOOKUP($A307,Trend_Sign!$A:$H,COLUMN(D$4),FALSE)*VLOOKUP($A307,Volatility_Rolling!$A:$AB,COLUMN(D$4)+20,FALSE)</f>
        <v>0.51753707031827523</v>
      </c>
      <c r="E307" s="3">
        <f>VLOOKUP($A307,Trend_Sign!$A:$H,COLUMN(E$4),FALSE)*VLOOKUP($A307,Volatility_Rolling!$A:$AB,COLUMN(E$4)+20,FALSE)</f>
        <v>-0.19469637646261587</v>
      </c>
      <c r="F307" s="3">
        <f>VLOOKUP($A307,Trend_Sign!$A:$H,COLUMN(F$4),FALSE)*VLOOKUP($A307,Volatility_Rolling!$A:$AB,COLUMN(F$4)+20,FALSE)</f>
        <v>7.4959702074821416E-2</v>
      </c>
      <c r="G307" s="3">
        <f>VLOOKUP($A307,Trend_Sign!$A:$H,COLUMN(G$4),FALSE)*VLOOKUP($A307,Volatility_Rolling!$A:$AB,COLUMN(G$4)+20,FALSE)</f>
        <v>5.5978033305228166E-2</v>
      </c>
      <c r="H307" s="3">
        <f>VLOOKUP($A307,Trend_Sign!$A:$H,COLUMN(H$4),FALSE)*VLOOKUP($A307,Volatility_Rolling!$A:$AB,COLUMN(H$4)+20,FALSE)</f>
        <v>7.484092385871241E-2</v>
      </c>
    </row>
    <row r="308" spans="1:8" x14ac:dyDescent="0.35">
      <c r="A308" s="2">
        <v>43190</v>
      </c>
      <c r="B308" s="3">
        <f>VLOOKUP($A308,Trend_Sign!$A:$H,COLUMN(B$4),FALSE)*VLOOKUP($A308,Volatility_Rolling!$A:$AB,COLUMN(B$4)+20,FALSE)</f>
        <v>2.6497219427603049E-2</v>
      </c>
      <c r="C308" s="3">
        <f>VLOOKUP($A308,Trend_Sign!$A:$H,COLUMN(C$4),FALSE)*VLOOKUP($A308,Volatility_Rolling!$A:$AB,COLUMN(C$4)+20,FALSE)</f>
        <v>5.5724516248527624E-2</v>
      </c>
      <c r="D308" s="3">
        <f>VLOOKUP($A308,Trend_Sign!$A:$H,COLUMN(D$4),FALSE)*VLOOKUP($A308,Volatility_Rolling!$A:$AB,COLUMN(D$4)+20,FALSE)</f>
        <v>0.52080269259320133</v>
      </c>
      <c r="E308" s="3">
        <f>VLOOKUP($A308,Trend_Sign!$A:$H,COLUMN(E$4),FALSE)*VLOOKUP($A308,Volatility_Rolling!$A:$AB,COLUMN(E$4)+20,FALSE)</f>
        <v>-0.19371236010634749</v>
      </c>
      <c r="F308" s="3">
        <f>VLOOKUP($A308,Trend_Sign!$A:$H,COLUMN(F$4),FALSE)*VLOOKUP($A308,Volatility_Rolling!$A:$AB,COLUMN(F$4)+20,FALSE)</f>
        <v>7.3809025542479784E-2</v>
      </c>
      <c r="G308" s="3">
        <f>VLOOKUP($A308,Trend_Sign!$A:$H,COLUMN(G$4),FALSE)*VLOOKUP($A308,Volatility_Rolling!$A:$AB,COLUMN(G$4)+20,FALSE)</f>
        <v>5.4885192651739259E-2</v>
      </c>
      <c r="H308" s="3">
        <f>VLOOKUP($A308,Trend_Sign!$A:$H,COLUMN(H$4),FALSE)*VLOOKUP($A308,Volatility_Rolling!$A:$AB,COLUMN(H$4)+20,FALSE)</f>
        <v>7.4568993430101524E-2</v>
      </c>
    </row>
    <row r="309" spans="1:8" x14ac:dyDescent="0.35">
      <c r="A309" s="2">
        <v>43220</v>
      </c>
      <c r="B309" s="3">
        <f>VLOOKUP($A309,Trend_Sign!$A:$H,COLUMN(B$4),FALSE)*VLOOKUP($A309,Volatility_Rolling!$A:$AB,COLUMN(B$4)+20,FALSE)</f>
        <v>2.7382843488547616E-2</v>
      </c>
      <c r="C309" s="3">
        <f>VLOOKUP($A309,Trend_Sign!$A:$H,COLUMN(C$4),FALSE)*VLOOKUP($A309,Volatility_Rolling!$A:$AB,COLUMN(C$4)+20,FALSE)</f>
        <v>5.5661314522648275E-2</v>
      </c>
      <c r="D309" s="3">
        <f>VLOOKUP($A309,Trend_Sign!$A:$H,COLUMN(D$4),FALSE)*VLOOKUP($A309,Volatility_Rolling!$A:$AB,COLUMN(D$4)+20,FALSE)</f>
        <v>0.52415491235441358</v>
      </c>
      <c r="E309" s="3">
        <f>VLOOKUP($A309,Trend_Sign!$A:$H,COLUMN(E$4),FALSE)*VLOOKUP($A309,Volatility_Rolling!$A:$AB,COLUMN(E$4)+20,FALSE)</f>
        <v>-0.19092565231123074</v>
      </c>
      <c r="F309" s="3">
        <f>VLOOKUP($A309,Trend_Sign!$A:$H,COLUMN(F$4),FALSE)*VLOOKUP($A309,Volatility_Rolling!$A:$AB,COLUMN(F$4)+20,FALSE)</f>
        <v>7.3720969700350414E-2</v>
      </c>
      <c r="G309" s="3">
        <f>VLOOKUP($A309,Trend_Sign!$A:$H,COLUMN(G$4),FALSE)*VLOOKUP($A309,Volatility_Rolling!$A:$AB,COLUMN(G$4)+20,FALSE)</f>
        <v>5.4829680562879998E-2</v>
      </c>
      <c r="H309" s="3">
        <f>VLOOKUP($A309,Trend_Sign!$A:$H,COLUMN(H$4),FALSE)*VLOOKUP($A309,Volatility_Rolling!$A:$AB,COLUMN(H$4)+20,FALSE)</f>
        <v>7.3324627059929398E-2</v>
      </c>
    </row>
    <row r="310" spans="1:8" x14ac:dyDescent="0.35">
      <c r="A310" s="2">
        <v>43251</v>
      </c>
      <c r="B310" s="3">
        <f>VLOOKUP($A310,Trend_Sign!$A:$H,COLUMN(B$4),FALSE)*VLOOKUP($A310,Volatility_Rolling!$A:$AB,COLUMN(B$4)+20,FALSE)</f>
        <v>2.7209097127722782E-2</v>
      </c>
      <c r="C310" s="3">
        <f>VLOOKUP($A310,Trend_Sign!$A:$H,COLUMN(C$4),FALSE)*VLOOKUP($A310,Volatility_Rolling!$A:$AB,COLUMN(C$4)+20,FALSE)</f>
        <v>5.5433105887826163E-2</v>
      </c>
      <c r="D310" s="3">
        <f>VLOOKUP($A310,Trend_Sign!$A:$H,COLUMN(D$4),FALSE)*VLOOKUP($A310,Volatility_Rolling!$A:$AB,COLUMN(D$4)+20,FALSE)</f>
        <v>0.52606731705584386</v>
      </c>
      <c r="E310" s="3">
        <f>VLOOKUP($A310,Trend_Sign!$A:$H,COLUMN(E$4),FALSE)*VLOOKUP($A310,Volatility_Rolling!$A:$AB,COLUMN(E$4)+20,FALSE)</f>
        <v>-0.18894532223114363</v>
      </c>
      <c r="F310" s="3">
        <f>VLOOKUP($A310,Trend_Sign!$A:$H,COLUMN(F$4),FALSE)*VLOOKUP($A310,Volatility_Rolling!$A:$AB,COLUMN(F$4)+20,FALSE)</f>
        <v>7.3429812355472177E-2</v>
      </c>
      <c r="G310" s="3">
        <f>VLOOKUP($A310,Trend_Sign!$A:$H,COLUMN(G$4),FALSE)*VLOOKUP($A310,Volatility_Rolling!$A:$AB,COLUMN(G$4)+20,FALSE)</f>
        <v>5.3975425774367675E-2</v>
      </c>
      <c r="H310" s="3">
        <f>VLOOKUP($A310,Trend_Sign!$A:$H,COLUMN(H$4),FALSE)*VLOOKUP($A310,Volatility_Rolling!$A:$AB,COLUMN(H$4)+20,FALSE)</f>
        <v>-7.4939919567623581E-2</v>
      </c>
    </row>
    <row r="311" spans="1:8" x14ac:dyDescent="0.35">
      <c r="A311" s="2">
        <v>43281</v>
      </c>
      <c r="B311" s="3">
        <f>VLOOKUP($A311,Trend_Sign!$A:$H,COLUMN(B$4),FALSE)*VLOOKUP($A311,Volatility_Rolling!$A:$AB,COLUMN(B$4)+20,FALSE)</f>
        <v>2.7073306394849346E-2</v>
      </c>
      <c r="C311" s="3">
        <f>VLOOKUP($A311,Trend_Sign!$A:$H,COLUMN(C$4),FALSE)*VLOOKUP($A311,Volatility_Rolling!$A:$AB,COLUMN(C$4)+20,FALSE)</f>
        <v>-5.4377188040078246E-2</v>
      </c>
      <c r="D311" s="3">
        <f>VLOOKUP($A311,Trend_Sign!$A:$H,COLUMN(D$4),FALSE)*VLOOKUP($A311,Volatility_Rolling!$A:$AB,COLUMN(D$4)+20,FALSE)</f>
        <v>0.52640901597957357</v>
      </c>
      <c r="E311" s="3">
        <f>VLOOKUP($A311,Trend_Sign!$A:$H,COLUMN(E$4),FALSE)*VLOOKUP($A311,Volatility_Rolling!$A:$AB,COLUMN(E$4)+20,FALSE)</f>
        <v>-0.19018015857100423</v>
      </c>
      <c r="F311" s="3">
        <f>VLOOKUP($A311,Trend_Sign!$A:$H,COLUMN(F$4),FALSE)*VLOOKUP($A311,Volatility_Rolling!$A:$AB,COLUMN(F$4)+20,FALSE)</f>
        <v>7.3855095856487321E-2</v>
      </c>
      <c r="G311" s="3">
        <f>VLOOKUP($A311,Trend_Sign!$A:$H,COLUMN(G$4),FALSE)*VLOOKUP($A311,Volatility_Rolling!$A:$AB,COLUMN(G$4)+20,FALSE)</f>
        <v>5.424797977967187E-2</v>
      </c>
      <c r="H311" s="3">
        <f>VLOOKUP($A311,Trend_Sign!$A:$H,COLUMN(H$4),FALSE)*VLOOKUP($A311,Volatility_Rolling!$A:$AB,COLUMN(H$4)+20,FALSE)</f>
        <v>-7.3857255378335415E-2</v>
      </c>
    </row>
    <row r="312" spans="1:8" x14ac:dyDescent="0.35">
      <c r="A312" s="2">
        <v>43312</v>
      </c>
      <c r="B312" s="3">
        <f>VLOOKUP($A312,Trend_Sign!$A:$H,COLUMN(B$4),FALSE)*VLOOKUP($A312,Volatility_Rolling!$A:$AB,COLUMN(B$4)+20,FALSE)</f>
        <v>2.8351041401585363E-2</v>
      </c>
      <c r="C312" s="3">
        <f>VLOOKUP($A312,Trend_Sign!$A:$H,COLUMN(C$4),FALSE)*VLOOKUP($A312,Volatility_Rolling!$A:$AB,COLUMN(C$4)+20,FALSE)</f>
        <v>-5.6142591760974969E-2</v>
      </c>
      <c r="D312" s="3">
        <f>VLOOKUP($A312,Trend_Sign!$A:$H,COLUMN(D$4),FALSE)*VLOOKUP($A312,Volatility_Rolling!$A:$AB,COLUMN(D$4)+20,FALSE)</f>
        <v>0.52390867893786186</v>
      </c>
      <c r="E312" s="3">
        <f>VLOOKUP($A312,Trend_Sign!$A:$H,COLUMN(E$4),FALSE)*VLOOKUP($A312,Volatility_Rolling!$A:$AB,COLUMN(E$4)+20,FALSE)</f>
        <v>-0.19076590670584412</v>
      </c>
      <c r="F312" s="3">
        <f>VLOOKUP($A312,Trend_Sign!$A:$H,COLUMN(F$4),FALSE)*VLOOKUP($A312,Volatility_Rolling!$A:$AB,COLUMN(F$4)+20,FALSE)</f>
        <v>7.2914168915712924E-2</v>
      </c>
      <c r="G312" s="3">
        <f>VLOOKUP($A312,Trend_Sign!$A:$H,COLUMN(G$4),FALSE)*VLOOKUP($A312,Volatility_Rolling!$A:$AB,COLUMN(G$4)+20,FALSE)</f>
        <v>5.438393883165827E-2</v>
      </c>
      <c r="H312" s="3">
        <f>VLOOKUP($A312,Trend_Sign!$A:$H,COLUMN(H$4),FALSE)*VLOOKUP($A312,Volatility_Rolling!$A:$AB,COLUMN(H$4)+20,FALSE)</f>
        <v>-7.353367344636258E-2</v>
      </c>
    </row>
    <row r="313" spans="1:8" x14ac:dyDescent="0.35">
      <c r="A313" s="2">
        <v>43343</v>
      </c>
      <c r="B313" s="3">
        <f>VLOOKUP($A313,Trend_Sign!$A:$H,COLUMN(B$4),FALSE)*VLOOKUP($A313,Volatility_Rolling!$A:$AB,COLUMN(B$4)+20,FALSE)</f>
        <v>2.801927450438323E-2</v>
      </c>
      <c r="C313" s="3">
        <f>VLOOKUP($A313,Trend_Sign!$A:$H,COLUMN(C$4),FALSE)*VLOOKUP($A313,Volatility_Rolling!$A:$AB,COLUMN(C$4)+20,FALSE)</f>
        <v>-5.5950955935854432E-2</v>
      </c>
      <c r="D313" s="3">
        <f>VLOOKUP($A313,Trend_Sign!$A:$H,COLUMN(D$4),FALSE)*VLOOKUP($A313,Volatility_Rolling!$A:$AB,COLUMN(D$4)+20,FALSE)</f>
        <v>0.51961156432125677</v>
      </c>
      <c r="E313" s="3">
        <f>VLOOKUP($A313,Trend_Sign!$A:$H,COLUMN(E$4),FALSE)*VLOOKUP($A313,Volatility_Rolling!$A:$AB,COLUMN(E$4)+20,FALSE)</f>
        <v>-0.18781314168812391</v>
      </c>
      <c r="F313" s="3">
        <f>VLOOKUP($A313,Trend_Sign!$A:$H,COLUMN(F$4),FALSE)*VLOOKUP($A313,Volatility_Rolling!$A:$AB,COLUMN(F$4)+20,FALSE)</f>
        <v>7.8540774330807292E-2</v>
      </c>
      <c r="G313" s="3">
        <f>VLOOKUP($A313,Trend_Sign!$A:$H,COLUMN(G$4),FALSE)*VLOOKUP($A313,Volatility_Rolling!$A:$AB,COLUMN(G$4)+20,FALSE)</f>
        <v>5.6578308241985807E-2</v>
      </c>
      <c r="H313" s="3">
        <f>VLOOKUP($A313,Trend_Sign!$A:$H,COLUMN(H$4),FALSE)*VLOOKUP($A313,Volatility_Rolling!$A:$AB,COLUMN(H$4)+20,FALSE)</f>
        <v>-7.3485980977588544E-2</v>
      </c>
    </row>
    <row r="314" spans="1:8" x14ac:dyDescent="0.35">
      <c r="A314" s="2">
        <v>43373</v>
      </c>
      <c r="B314" s="3">
        <f>VLOOKUP($A314,Trend_Sign!$A:$H,COLUMN(B$4),FALSE)*VLOOKUP($A314,Volatility_Rolling!$A:$AB,COLUMN(B$4)+20,FALSE)</f>
        <v>2.8024579310771444E-2</v>
      </c>
      <c r="C314" s="3">
        <f>VLOOKUP($A314,Trend_Sign!$A:$H,COLUMN(C$4),FALSE)*VLOOKUP($A314,Volatility_Rolling!$A:$AB,COLUMN(C$4)+20,FALSE)</f>
        <v>-5.574900190496105E-2</v>
      </c>
      <c r="D314" s="3">
        <f>VLOOKUP($A314,Trend_Sign!$A:$H,COLUMN(D$4),FALSE)*VLOOKUP($A314,Volatility_Rolling!$A:$AB,COLUMN(D$4)+20,FALSE)</f>
        <v>0.51867461627059597</v>
      </c>
      <c r="E314" s="3">
        <f>VLOOKUP($A314,Trend_Sign!$A:$H,COLUMN(E$4),FALSE)*VLOOKUP($A314,Volatility_Rolling!$A:$AB,COLUMN(E$4)+20,FALSE)</f>
        <v>-0.18808544125948029</v>
      </c>
      <c r="F314" s="3">
        <f>VLOOKUP($A314,Trend_Sign!$A:$H,COLUMN(F$4),FALSE)*VLOOKUP($A314,Volatility_Rolling!$A:$AB,COLUMN(F$4)+20,FALSE)</f>
        <v>8.0202970399312165E-2</v>
      </c>
      <c r="G314" s="3">
        <f>VLOOKUP($A314,Trend_Sign!$A:$H,COLUMN(G$4),FALSE)*VLOOKUP($A314,Volatility_Rolling!$A:$AB,COLUMN(G$4)+20,FALSE)</f>
        <v>5.6917749380009278E-2</v>
      </c>
      <c r="H314" s="3">
        <f>VLOOKUP($A314,Trend_Sign!$A:$H,COLUMN(H$4),FALSE)*VLOOKUP($A314,Volatility_Rolling!$A:$AB,COLUMN(H$4)+20,FALSE)</f>
        <v>-7.2345641474870021E-2</v>
      </c>
    </row>
    <row r="315" spans="1:8" x14ac:dyDescent="0.35">
      <c r="A315" s="2">
        <v>43404</v>
      </c>
      <c r="B315" s="3">
        <f>VLOOKUP($A315,Trend_Sign!$A:$H,COLUMN(B$4),FALSE)*VLOOKUP($A315,Volatility_Rolling!$A:$AB,COLUMN(B$4)+20,FALSE)</f>
        <v>2.8076941253417871E-2</v>
      </c>
      <c r="C315" s="3">
        <f>VLOOKUP($A315,Trend_Sign!$A:$H,COLUMN(C$4),FALSE)*VLOOKUP($A315,Volatility_Rolling!$A:$AB,COLUMN(C$4)+20,FALSE)</f>
        <v>-5.6044421312205821E-2</v>
      </c>
      <c r="D315" s="3">
        <f>VLOOKUP($A315,Trend_Sign!$A:$H,COLUMN(D$4),FALSE)*VLOOKUP($A315,Volatility_Rolling!$A:$AB,COLUMN(D$4)+20,FALSE)</f>
        <v>0.51801137227905536</v>
      </c>
      <c r="E315" s="3">
        <f>VLOOKUP($A315,Trend_Sign!$A:$H,COLUMN(E$4),FALSE)*VLOOKUP($A315,Volatility_Rolling!$A:$AB,COLUMN(E$4)+20,FALSE)</f>
        <v>-0.18947662593659553</v>
      </c>
      <c r="F315" s="3">
        <f>VLOOKUP($A315,Trend_Sign!$A:$H,COLUMN(F$4),FALSE)*VLOOKUP($A315,Volatility_Rolling!$A:$AB,COLUMN(F$4)+20,FALSE)</f>
        <v>7.9018289344521278E-2</v>
      </c>
      <c r="G315" s="3">
        <f>VLOOKUP($A315,Trend_Sign!$A:$H,COLUMN(G$4),FALSE)*VLOOKUP($A315,Volatility_Rolling!$A:$AB,COLUMN(G$4)+20,FALSE)</f>
        <v>5.6766828921549287E-2</v>
      </c>
      <c r="H315" s="3">
        <f>VLOOKUP($A315,Trend_Sign!$A:$H,COLUMN(H$4),FALSE)*VLOOKUP($A315,Volatility_Rolling!$A:$AB,COLUMN(H$4)+20,FALSE)</f>
        <v>-7.2605520952654753E-2</v>
      </c>
    </row>
    <row r="316" spans="1:8" x14ac:dyDescent="0.35">
      <c r="A316" s="2">
        <v>43434</v>
      </c>
      <c r="B316" s="3">
        <f>VLOOKUP($A316,Trend_Sign!$A:$H,COLUMN(B$4),FALSE)*VLOOKUP($A316,Volatility_Rolling!$A:$AB,COLUMN(B$4)+20,FALSE)</f>
        <v>-2.5805218558762416E-2</v>
      </c>
      <c r="C316" s="3">
        <f>VLOOKUP($A316,Trend_Sign!$A:$H,COLUMN(C$4),FALSE)*VLOOKUP($A316,Volatility_Rolling!$A:$AB,COLUMN(C$4)+20,FALSE)</f>
        <v>-5.9052029402006961E-2</v>
      </c>
      <c r="D316" s="3">
        <f>VLOOKUP($A316,Trend_Sign!$A:$H,COLUMN(D$4),FALSE)*VLOOKUP($A316,Volatility_Rolling!$A:$AB,COLUMN(D$4)+20,FALSE)</f>
        <v>0.5171440600069015</v>
      </c>
      <c r="E316" s="3">
        <f>VLOOKUP($A316,Trend_Sign!$A:$H,COLUMN(E$4),FALSE)*VLOOKUP($A316,Volatility_Rolling!$A:$AB,COLUMN(E$4)+20,FALSE)</f>
        <v>-0.18841214007100132</v>
      </c>
      <c r="F316" s="3">
        <f>VLOOKUP($A316,Trend_Sign!$A:$H,COLUMN(F$4),FALSE)*VLOOKUP($A316,Volatility_Rolling!$A:$AB,COLUMN(F$4)+20,FALSE)</f>
        <v>7.929104658688213E-2</v>
      </c>
      <c r="G316" s="3">
        <f>VLOOKUP($A316,Trend_Sign!$A:$H,COLUMN(G$4),FALSE)*VLOOKUP($A316,Volatility_Rolling!$A:$AB,COLUMN(G$4)+20,FALSE)</f>
        <v>5.6905425848764499E-2</v>
      </c>
      <c r="H316" s="3">
        <f>VLOOKUP($A316,Trend_Sign!$A:$H,COLUMN(H$4),FALSE)*VLOOKUP($A316,Volatility_Rolling!$A:$AB,COLUMN(H$4)+20,FALSE)</f>
        <v>-7.3390079525681218E-2</v>
      </c>
    </row>
    <row r="317" spans="1:8" x14ac:dyDescent="0.35">
      <c r="A317" s="2">
        <v>43465</v>
      </c>
      <c r="B317" s="3">
        <f>VLOOKUP($A317,Trend_Sign!$A:$H,COLUMN(B$4),FALSE)*VLOOKUP($A317,Volatility_Rolling!$A:$AB,COLUMN(B$4)+20,FALSE)</f>
        <v>-3.0143393258116862E-2</v>
      </c>
      <c r="C317" s="3">
        <f>VLOOKUP($A317,Trend_Sign!$A:$H,COLUMN(C$4),FALSE)*VLOOKUP($A317,Volatility_Rolling!$A:$AB,COLUMN(C$4)+20,FALSE)</f>
        <v>-6.0149691982753807E-2</v>
      </c>
      <c r="D317" s="3">
        <f>VLOOKUP($A317,Trend_Sign!$A:$H,COLUMN(D$4),FALSE)*VLOOKUP($A317,Volatility_Rolling!$A:$AB,COLUMN(D$4)+20,FALSE)</f>
        <v>0.52200915995795316</v>
      </c>
      <c r="E317" s="3">
        <f>VLOOKUP($A317,Trend_Sign!$A:$H,COLUMN(E$4),FALSE)*VLOOKUP($A317,Volatility_Rolling!$A:$AB,COLUMN(E$4)+20,FALSE)</f>
        <v>-0.18763173806246844</v>
      </c>
      <c r="F317" s="3">
        <f>VLOOKUP($A317,Trend_Sign!$A:$H,COLUMN(F$4),FALSE)*VLOOKUP($A317,Volatility_Rolling!$A:$AB,COLUMN(F$4)+20,FALSE)</f>
        <v>-7.0477770877429929E-2</v>
      </c>
      <c r="G317" s="3">
        <f>VLOOKUP($A317,Trend_Sign!$A:$H,COLUMN(G$4),FALSE)*VLOOKUP($A317,Volatility_Rolling!$A:$AB,COLUMN(G$4)+20,FALSE)</f>
        <v>-5.4055409653656093E-2</v>
      </c>
      <c r="H317" s="3">
        <f>VLOOKUP($A317,Trend_Sign!$A:$H,COLUMN(H$4),FALSE)*VLOOKUP($A317,Volatility_Rolling!$A:$AB,COLUMN(H$4)+20,FALSE)</f>
        <v>7.5532836207621745E-2</v>
      </c>
    </row>
    <row r="318" spans="1:8" x14ac:dyDescent="0.35">
      <c r="A318" s="2">
        <v>43496</v>
      </c>
      <c r="B318" s="3">
        <f>VLOOKUP($A318,Trend_Sign!$A:$H,COLUMN(B$4),FALSE)*VLOOKUP($A318,Volatility_Rolling!$A:$AB,COLUMN(B$4)+20,FALSE)</f>
        <v>-2.848955094610359E-2</v>
      </c>
      <c r="C318" s="3">
        <f>VLOOKUP($A318,Trend_Sign!$A:$H,COLUMN(C$4),FALSE)*VLOOKUP($A318,Volatility_Rolling!$A:$AB,COLUMN(C$4)+20,FALSE)</f>
        <v>-5.8470760083814931E-2</v>
      </c>
      <c r="D318" s="3">
        <f>VLOOKUP($A318,Trend_Sign!$A:$H,COLUMN(D$4),FALSE)*VLOOKUP($A318,Volatility_Rolling!$A:$AB,COLUMN(D$4)+20,FALSE)</f>
        <v>0.52700299382946725</v>
      </c>
      <c r="E318" s="3">
        <f>VLOOKUP($A318,Trend_Sign!$A:$H,COLUMN(E$4),FALSE)*VLOOKUP($A318,Volatility_Rolling!$A:$AB,COLUMN(E$4)+20,FALSE)</f>
        <v>0.19608352297289633</v>
      </c>
      <c r="F318" s="3">
        <f>VLOOKUP($A318,Trend_Sign!$A:$H,COLUMN(F$4),FALSE)*VLOOKUP($A318,Volatility_Rolling!$A:$AB,COLUMN(F$4)+20,FALSE)</f>
        <v>-6.5997515303333643E-2</v>
      </c>
      <c r="G318" s="3">
        <f>VLOOKUP($A318,Trend_Sign!$A:$H,COLUMN(G$4),FALSE)*VLOOKUP($A318,Volatility_Rolling!$A:$AB,COLUMN(G$4)+20,FALSE)</f>
        <v>-5.1770246127409575E-2</v>
      </c>
      <c r="H318" s="3">
        <f>VLOOKUP($A318,Trend_Sign!$A:$H,COLUMN(H$4),FALSE)*VLOOKUP($A318,Volatility_Rolling!$A:$AB,COLUMN(H$4)+20,FALSE)</f>
        <v>-7.2185410736974653E-2</v>
      </c>
    </row>
    <row r="319" spans="1:8" x14ac:dyDescent="0.35">
      <c r="A319" s="2">
        <v>43524</v>
      </c>
      <c r="B319" s="3">
        <f>VLOOKUP($A319,Trend_Sign!$A:$H,COLUMN(B$4),FALSE)*VLOOKUP($A319,Volatility_Rolling!$A:$AB,COLUMN(B$4)+20,FALSE)</f>
        <v>2.6230112785223338E-2</v>
      </c>
      <c r="C319" s="3">
        <f>VLOOKUP($A319,Trend_Sign!$A:$H,COLUMN(C$4),FALSE)*VLOOKUP($A319,Volatility_Rolling!$A:$AB,COLUMN(C$4)+20,FALSE)</f>
        <v>-6.1431571250072717E-2</v>
      </c>
      <c r="D319" s="3">
        <f>VLOOKUP($A319,Trend_Sign!$A:$H,COLUMN(D$4),FALSE)*VLOOKUP($A319,Volatility_Rolling!$A:$AB,COLUMN(D$4)+20,FALSE)</f>
        <v>0.54713675633108516</v>
      </c>
      <c r="E319" s="3">
        <f>VLOOKUP($A319,Trend_Sign!$A:$H,COLUMN(E$4),FALSE)*VLOOKUP($A319,Volatility_Rolling!$A:$AB,COLUMN(E$4)+20,FALSE)</f>
        <v>0.18373720445235575</v>
      </c>
      <c r="F319" s="3">
        <f>VLOOKUP($A319,Trend_Sign!$A:$H,COLUMN(F$4),FALSE)*VLOOKUP($A319,Volatility_Rolling!$A:$AB,COLUMN(F$4)+20,FALSE)</f>
        <v>6.0933716314942474E-2</v>
      </c>
      <c r="G319" s="3">
        <f>VLOOKUP($A319,Trend_Sign!$A:$H,COLUMN(G$4),FALSE)*VLOOKUP($A319,Volatility_Rolling!$A:$AB,COLUMN(G$4)+20,FALSE)</f>
        <v>4.8222440587532271E-2</v>
      </c>
      <c r="H319" s="3">
        <f>VLOOKUP($A319,Trend_Sign!$A:$H,COLUMN(H$4),FALSE)*VLOOKUP($A319,Volatility_Rolling!$A:$AB,COLUMN(H$4)+20,FALSE)</f>
        <v>-7.2308198278788441E-2</v>
      </c>
    </row>
    <row r="320" spans="1:8" x14ac:dyDescent="0.35">
      <c r="A320" s="2">
        <v>43555</v>
      </c>
      <c r="B320" s="3">
        <f>VLOOKUP($A320,Trend_Sign!$A:$H,COLUMN(B$4),FALSE)*VLOOKUP($A320,Volatility_Rolling!$A:$AB,COLUMN(B$4)+20,FALSE)</f>
        <v>2.6498106447906643E-2</v>
      </c>
      <c r="C320" s="3">
        <f>VLOOKUP($A320,Trend_Sign!$A:$H,COLUMN(C$4),FALSE)*VLOOKUP($A320,Volatility_Rolling!$A:$AB,COLUMN(C$4)+20,FALSE)</f>
        <v>-6.1449264530819524E-2</v>
      </c>
      <c r="D320" s="3">
        <f>VLOOKUP($A320,Trend_Sign!$A:$H,COLUMN(D$4),FALSE)*VLOOKUP($A320,Volatility_Rolling!$A:$AB,COLUMN(D$4)+20,FALSE)</f>
        <v>0.54783889891068704</v>
      </c>
      <c r="E320" s="3">
        <f>VLOOKUP($A320,Trend_Sign!$A:$H,COLUMN(E$4),FALSE)*VLOOKUP($A320,Volatility_Rolling!$A:$AB,COLUMN(E$4)+20,FALSE)</f>
        <v>0.17803985102410888</v>
      </c>
      <c r="F320" s="3">
        <f>VLOOKUP($A320,Trend_Sign!$A:$H,COLUMN(F$4),FALSE)*VLOOKUP($A320,Volatility_Rolling!$A:$AB,COLUMN(F$4)+20,FALSE)</f>
        <v>6.4115283468710316E-2</v>
      </c>
      <c r="G320" s="3">
        <f>VLOOKUP($A320,Trend_Sign!$A:$H,COLUMN(G$4),FALSE)*VLOOKUP($A320,Volatility_Rolling!$A:$AB,COLUMN(G$4)+20,FALSE)</f>
        <v>4.939336143089873E-2</v>
      </c>
      <c r="H320" s="3">
        <f>VLOOKUP($A320,Trend_Sign!$A:$H,COLUMN(H$4),FALSE)*VLOOKUP($A320,Volatility_Rolling!$A:$AB,COLUMN(H$4)+20,FALSE)</f>
        <v>-7.2665234186868724E-2</v>
      </c>
    </row>
    <row r="321" spans="1:8" x14ac:dyDescent="0.35">
      <c r="A321" s="2">
        <v>43585</v>
      </c>
      <c r="B321" s="3">
        <f>VLOOKUP($A321,Trend_Sign!$A:$H,COLUMN(B$4),FALSE)*VLOOKUP($A321,Volatility_Rolling!$A:$AB,COLUMN(B$4)+20,FALSE)</f>
        <v>-2.7649899685390406E-2</v>
      </c>
      <c r="C321" s="3">
        <f>VLOOKUP($A321,Trend_Sign!$A:$H,COLUMN(C$4),FALSE)*VLOOKUP($A321,Volatility_Rolling!$A:$AB,COLUMN(C$4)+20,FALSE)</f>
        <v>-6.3416920372637811E-2</v>
      </c>
      <c r="D321" s="3">
        <f>VLOOKUP($A321,Trend_Sign!$A:$H,COLUMN(D$4),FALSE)*VLOOKUP($A321,Volatility_Rolling!$A:$AB,COLUMN(D$4)+20,FALSE)</f>
        <v>0.53993542907425618</v>
      </c>
      <c r="E321" s="3">
        <f>VLOOKUP($A321,Trend_Sign!$A:$H,COLUMN(E$4),FALSE)*VLOOKUP($A321,Volatility_Rolling!$A:$AB,COLUMN(E$4)+20,FALSE)</f>
        <v>0.17856921582542615</v>
      </c>
      <c r="F321" s="3">
        <f>VLOOKUP($A321,Trend_Sign!$A:$H,COLUMN(F$4),FALSE)*VLOOKUP($A321,Volatility_Rolling!$A:$AB,COLUMN(F$4)+20,FALSE)</f>
        <v>6.3694078607791124E-2</v>
      </c>
      <c r="G321" s="3">
        <f>VLOOKUP($A321,Trend_Sign!$A:$H,COLUMN(G$4),FALSE)*VLOOKUP($A321,Volatility_Rolling!$A:$AB,COLUMN(G$4)+20,FALSE)</f>
        <v>4.9977607901175884E-2</v>
      </c>
      <c r="H321" s="3">
        <f>VLOOKUP($A321,Trend_Sign!$A:$H,COLUMN(H$4),FALSE)*VLOOKUP($A321,Volatility_Rolling!$A:$AB,COLUMN(H$4)+20,FALSE)</f>
        <v>-7.6756848533322306E-2</v>
      </c>
    </row>
    <row r="322" spans="1:8" x14ac:dyDescent="0.35">
      <c r="A322" s="2">
        <v>43616</v>
      </c>
      <c r="B322" s="3">
        <f>VLOOKUP($A322,Trend_Sign!$A:$H,COLUMN(B$4),FALSE)*VLOOKUP($A322,Volatility_Rolling!$A:$AB,COLUMN(B$4)+20,FALSE)</f>
        <v>-2.767475096998348E-2</v>
      </c>
      <c r="C322" s="3">
        <f>VLOOKUP($A322,Trend_Sign!$A:$H,COLUMN(C$4),FALSE)*VLOOKUP($A322,Volatility_Rolling!$A:$AB,COLUMN(C$4)+20,FALSE)</f>
        <v>-6.7228008028776584E-2</v>
      </c>
      <c r="D322" s="3">
        <f>VLOOKUP($A322,Trend_Sign!$A:$H,COLUMN(D$4),FALSE)*VLOOKUP($A322,Volatility_Rolling!$A:$AB,COLUMN(D$4)+20,FALSE)</f>
        <v>0.54815105147085608</v>
      </c>
      <c r="E322" s="3">
        <f>VLOOKUP($A322,Trend_Sign!$A:$H,COLUMN(E$4),FALSE)*VLOOKUP($A322,Volatility_Rolling!$A:$AB,COLUMN(E$4)+20,FALSE)</f>
        <v>0.17163426776514498</v>
      </c>
      <c r="F322" s="3">
        <f>VLOOKUP($A322,Trend_Sign!$A:$H,COLUMN(F$4),FALSE)*VLOOKUP($A322,Volatility_Rolling!$A:$AB,COLUMN(F$4)+20,FALSE)</f>
        <v>5.9814404641762124E-2</v>
      </c>
      <c r="G322" s="3">
        <f>VLOOKUP($A322,Trend_Sign!$A:$H,COLUMN(G$4),FALSE)*VLOOKUP($A322,Volatility_Rolling!$A:$AB,COLUMN(G$4)+20,FALSE)</f>
        <v>4.6964811174830763E-2</v>
      </c>
      <c r="H322" s="3">
        <f>VLOOKUP($A322,Trend_Sign!$A:$H,COLUMN(H$4),FALSE)*VLOOKUP($A322,Volatility_Rolling!$A:$AB,COLUMN(H$4)+20,FALSE)</f>
        <v>-7.8532705948646045E-2</v>
      </c>
    </row>
    <row r="323" spans="1:8" x14ac:dyDescent="0.35">
      <c r="A323" s="2">
        <v>43646</v>
      </c>
      <c r="B323" s="3">
        <f>VLOOKUP($A323,Trend_Sign!$A:$H,COLUMN(B$4),FALSE)*VLOOKUP($A323,Volatility_Rolling!$A:$AB,COLUMN(B$4)+20,FALSE)</f>
        <v>-2.6789637961961165E-2</v>
      </c>
      <c r="C323" s="3">
        <f>VLOOKUP($A323,Trend_Sign!$A:$H,COLUMN(C$4),FALSE)*VLOOKUP($A323,Volatility_Rolling!$A:$AB,COLUMN(C$4)+20,FALSE)</f>
        <v>6.6075895669304496E-2</v>
      </c>
      <c r="D323" s="3">
        <f>VLOOKUP($A323,Trend_Sign!$A:$H,COLUMN(D$4),FALSE)*VLOOKUP($A323,Volatility_Rolling!$A:$AB,COLUMN(D$4)+20,FALSE)</f>
        <v>0.5417581013626247</v>
      </c>
      <c r="E323" s="3">
        <f>VLOOKUP($A323,Trend_Sign!$A:$H,COLUMN(E$4),FALSE)*VLOOKUP($A323,Volatility_Rolling!$A:$AB,COLUMN(E$4)+20,FALSE)</f>
        <v>0.1758722041480329</v>
      </c>
      <c r="F323" s="3">
        <f>VLOOKUP($A323,Trend_Sign!$A:$H,COLUMN(F$4),FALSE)*VLOOKUP($A323,Volatility_Rolling!$A:$AB,COLUMN(F$4)+20,FALSE)</f>
        <v>5.5561565919224218E-2</v>
      </c>
      <c r="G323" s="3">
        <f>VLOOKUP($A323,Trend_Sign!$A:$H,COLUMN(G$4),FALSE)*VLOOKUP($A323,Volatility_Rolling!$A:$AB,COLUMN(G$4)+20,FALSE)</f>
        <v>4.4699026375207562E-2</v>
      </c>
      <c r="H323" s="3">
        <f>VLOOKUP($A323,Trend_Sign!$A:$H,COLUMN(H$4),FALSE)*VLOOKUP($A323,Volatility_Rolling!$A:$AB,COLUMN(H$4)+20,FALSE)</f>
        <v>8.9243568563644946E-2</v>
      </c>
    </row>
    <row r="324" spans="1:8" x14ac:dyDescent="0.35">
      <c r="A324" s="2">
        <v>43677</v>
      </c>
      <c r="B324" s="3">
        <f>VLOOKUP($A324,Trend_Sign!$A:$H,COLUMN(B$4),FALSE)*VLOOKUP($A324,Volatility_Rolling!$A:$AB,COLUMN(B$4)+20,FALSE)</f>
        <v>-2.9172188980402806E-2</v>
      </c>
      <c r="C324" s="3">
        <f>VLOOKUP($A324,Trend_Sign!$A:$H,COLUMN(C$4),FALSE)*VLOOKUP($A324,Volatility_Rolling!$A:$AB,COLUMN(C$4)+20,FALSE)</f>
        <v>6.6003651849445885E-2</v>
      </c>
      <c r="D324" s="3">
        <f>VLOOKUP($A324,Trend_Sign!$A:$H,COLUMN(D$4),FALSE)*VLOOKUP($A324,Volatility_Rolling!$A:$AB,COLUMN(D$4)+20,FALSE)</f>
        <v>0.54107396998242763</v>
      </c>
      <c r="E324" s="3">
        <f>VLOOKUP($A324,Trend_Sign!$A:$H,COLUMN(E$4),FALSE)*VLOOKUP($A324,Volatility_Rolling!$A:$AB,COLUMN(E$4)+20,FALSE)</f>
        <v>0.17427681021414035</v>
      </c>
      <c r="F324" s="3">
        <f>VLOOKUP($A324,Trend_Sign!$A:$H,COLUMN(F$4),FALSE)*VLOOKUP($A324,Volatility_Rolling!$A:$AB,COLUMN(F$4)+20,FALSE)</f>
        <v>5.5597861580850887E-2</v>
      </c>
      <c r="G324" s="3">
        <f>VLOOKUP($A324,Trend_Sign!$A:$H,COLUMN(G$4),FALSE)*VLOOKUP($A324,Volatility_Rolling!$A:$AB,COLUMN(G$4)+20,FALSE)</f>
        <v>4.5439029159476611E-2</v>
      </c>
      <c r="H324" s="3">
        <f>VLOOKUP($A324,Trend_Sign!$A:$H,COLUMN(H$4),FALSE)*VLOOKUP($A324,Volatility_Rolling!$A:$AB,COLUMN(H$4)+20,FALSE)</f>
        <v>8.8436488233255825E-2</v>
      </c>
    </row>
    <row r="325" spans="1:8" x14ac:dyDescent="0.35">
      <c r="A325" s="2">
        <v>43708</v>
      </c>
      <c r="B325" s="3">
        <f>VLOOKUP($A325,Trend_Sign!$A:$H,COLUMN(B$4),FALSE)*VLOOKUP($A325,Volatility_Rolling!$A:$AB,COLUMN(B$4)+20,FALSE)</f>
        <v>-2.9552888068898019E-2</v>
      </c>
      <c r="C325" s="3">
        <f>VLOOKUP($A325,Trend_Sign!$A:$H,COLUMN(C$4),FALSE)*VLOOKUP($A325,Volatility_Rolling!$A:$AB,COLUMN(C$4)+20,FALSE)</f>
        <v>6.4236212649399271E-2</v>
      </c>
      <c r="D325" s="3">
        <f>VLOOKUP($A325,Trend_Sign!$A:$H,COLUMN(D$4),FALSE)*VLOOKUP($A325,Volatility_Rolling!$A:$AB,COLUMN(D$4)+20,FALSE)</f>
        <v>0.55234103685108527</v>
      </c>
      <c r="E325" s="3">
        <f>VLOOKUP($A325,Trend_Sign!$A:$H,COLUMN(E$4),FALSE)*VLOOKUP($A325,Volatility_Rolling!$A:$AB,COLUMN(E$4)+20,FALSE)</f>
        <v>0.16397765209727849</v>
      </c>
      <c r="F325" s="3">
        <f>VLOOKUP($A325,Trend_Sign!$A:$H,COLUMN(F$4),FALSE)*VLOOKUP($A325,Volatility_Rolling!$A:$AB,COLUMN(F$4)+20,FALSE)</f>
        <v>5.5891505564817957E-2</v>
      </c>
      <c r="G325" s="3">
        <f>VLOOKUP($A325,Trend_Sign!$A:$H,COLUMN(G$4),FALSE)*VLOOKUP($A325,Volatility_Rolling!$A:$AB,COLUMN(G$4)+20,FALSE)</f>
        <v>-4.5609381343103023E-2</v>
      </c>
      <c r="H325" s="3">
        <f>VLOOKUP($A325,Trend_Sign!$A:$H,COLUMN(H$4),FALSE)*VLOOKUP($A325,Volatility_Rolling!$A:$AB,COLUMN(H$4)+20,FALSE)</f>
        <v>8.8391323425418084E-2</v>
      </c>
    </row>
    <row r="326" spans="1:8" x14ac:dyDescent="0.35">
      <c r="A326" s="2">
        <v>43738</v>
      </c>
      <c r="B326" s="3">
        <f>VLOOKUP($A326,Trend_Sign!$A:$H,COLUMN(B$4),FALSE)*VLOOKUP($A326,Volatility_Rolling!$A:$AB,COLUMN(B$4)+20,FALSE)</f>
        <v>-2.9589450859471497E-2</v>
      </c>
      <c r="C326" s="3">
        <f>VLOOKUP($A326,Trend_Sign!$A:$H,COLUMN(C$4),FALSE)*VLOOKUP($A326,Volatility_Rolling!$A:$AB,COLUMN(C$4)+20,FALSE)</f>
        <v>6.2734497351838989E-2</v>
      </c>
      <c r="D326" s="3">
        <f>VLOOKUP($A326,Trend_Sign!$A:$H,COLUMN(D$4),FALSE)*VLOOKUP($A326,Volatility_Rolling!$A:$AB,COLUMN(D$4)+20,FALSE)</f>
        <v>0.55576453011849303</v>
      </c>
      <c r="E326" s="3">
        <f>VLOOKUP($A326,Trend_Sign!$A:$H,COLUMN(E$4),FALSE)*VLOOKUP($A326,Volatility_Rolling!$A:$AB,COLUMN(E$4)+20,FALSE)</f>
        <v>0.16170268144155514</v>
      </c>
      <c r="F326" s="3">
        <f>VLOOKUP($A326,Trend_Sign!$A:$H,COLUMN(F$4),FALSE)*VLOOKUP($A326,Volatility_Rolling!$A:$AB,COLUMN(F$4)+20,FALSE)</f>
        <v>5.5834676121928113E-2</v>
      </c>
      <c r="G326" s="3">
        <f>VLOOKUP($A326,Trend_Sign!$A:$H,COLUMN(G$4),FALSE)*VLOOKUP($A326,Volatility_Rolling!$A:$AB,COLUMN(G$4)+20,FALSE)</f>
        <v>4.555475201640579E-2</v>
      </c>
      <c r="H326" s="3">
        <f>VLOOKUP($A326,Trend_Sign!$A:$H,COLUMN(H$4),FALSE)*VLOOKUP($A326,Volatility_Rolling!$A:$AB,COLUMN(H$4)+20,FALSE)</f>
        <v>8.8819412090307331E-2</v>
      </c>
    </row>
    <row r="327" spans="1:8" x14ac:dyDescent="0.35">
      <c r="A327" s="2">
        <v>43769</v>
      </c>
      <c r="B327" s="3">
        <f>VLOOKUP($A327,Trend_Sign!$A:$H,COLUMN(B$4),FALSE)*VLOOKUP($A327,Volatility_Rolling!$A:$AB,COLUMN(B$4)+20,FALSE)</f>
        <v>-2.9872384377719122E-2</v>
      </c>
      <c r="C327" s="3">
        <f>VLOOKUP($A327,Trend_Sign!$A:$H,COLUMN(C$4),FALSE)*VLOOKUP($A327,Volatility_Rolling!$A:$AB,COLUMN(C$4)+20,FALSE)</f>
        <v>6.4000108240525974E-2</v>
      </c>
      <c r="D327" s="3">
        <f>VLOOKUP($A327,Trend_Sign!$A:$H,COLUMN(D$4),FALSE)*VLOOKUP($A327,Volatility_Rolling!$A:$AB,COLUMN(D$4)+20,FALSE)</f>
        <v>0.54431519725424649</v>
      </c>
      <c r="E327" s="3">
        <f>VLOOKUP($A327,Trend_Sign!$A:$H,COLUMN(E$4),FALSE)*VLOOKUP($A327,Volatility_Rolling!$A:$AB,COLUMN(E$4)+20,FALSE)</f>
        <v>0.16572799703893154</v>
      </c>
      <c r="F327" s="3">
        <f>VLOOKUP($A327,Trend_Sign!$A:$H,COLUMN(F$4),FALSE)*VLOOKUP($A327,Volatility_Rolling!$A:$AB,COLUMN(F$4)+20,FALSE)</f>
        <v>5.6930639206528529E-2</v>
      </c>
      <c r="G327" s="3">
        <f>VLOOKUP($A327,Trend_Sign!$A:$H,COLUMN(G$4),FALSE)*VLOOKUP($A327,Volatility_Rolling!$A:$AB,COLUMN(G$4)+20,FALSE)</f>
        <v>4.6098080585945132E-2</v>
      </c>
      <c r="H327" s="3">
        <f>VLOOKUP($A327,Trend_Sign!$A:$H,COLUMN(H$4),FALSE)*VLOOKUP($A327,Volatility_Rolling!$A:$AB,COLUMN(H$4)+20,FALSE)</f>
        <v>9.3055593296103259E-2</v>
      </c>
    </row>
    <row r="328" spans="1:8" x14ac:dyDescent="0.35">
      <c r="A328" s="2">
        <v>43799</v>
      </c>
      <c r="B328" s="3">
        <f>VLOOKUP($A328,Trend_Sign!$A:$H,COLUMN(B$4),FALSE)*VLOOKUP($A328,Volatility_Rolling!$A:$AB,COLUMN(B$4)+20,FALSE)</f>
        <v>2.7897954832258747E-2</v>
      </c>
      <c r="C328" s="3">
        <f>VLOOKUP($A328,Trend_Sign!$A:$H,COLUMN(C$4),FALSE)*VLOOKUP($A328,Volatility_Rolling!$A:$AB,COLUMN(C$4)+20,FALSE)</f>
        <v>6.5557157482043327E-2</v>
      </c>
      <c r="D328" s="3">
        <f>VLOOKUP($A328,Trend_Sign!$A:$H,COLUMN(D$4),FALSE)*VLOOKUP($A328,Volatility_Rolling!$A:$AB,COLUMN(D$4)+20,FALSE)</f>
        <v>0.52499944393555564</v>
      </c>
      <c r="E328" s="3">
        <f>VLOOKUP($A328,Trend_Sign!$A:$H,COLUMN(E$4),FALSE)*VLOOKUP($A328,Volatility_Rolling!$A:$AB,COLUMN(E$4)+20,FALSE)</f>
        <v>0.17716567732135849</v>
      </c>
      <c r="F328" s="3">
        <f>VLOOKUP($A328,Trend_Sign!$A:$H,COLUMN(F$4),FALSE)*VLOOKUP($A328,Volatility_Rolling!$A:$AB,COLUMN(F$4)+20,FALSE)</f>
        <v>5.3218514360738579E-2</v>
      </c>
      <c r="G328" s="3">
        <f>VLOOKUP($A328,Trend_Sign!$A:$H,COLUMN(G$4),FALSE)*VLOOKUP($A328,Volatility_Rolling!$A:$AB,COLUMN(G$4)+20,FALSE)</f>
        <v>4.2887217668459286E-2</v>
      </c>
      <c r="H328" s="3">
        <f>VLOOKUP($A328,Trend_Sign!$A:$H,COLUMN(H$4),FALSE)*VLOOKUP($A328,Volatility_Rolling!$A:$AB,COLUMN(H$4)+20,FALSE)</f>
        <v>0.10827403439958609</v>
      </c>
    </row>
    <row r="329" spans="1:8" x14ac:dyDescent="0.35">
      <c r="A329" s="2">
        <v>43830</v>
      </c>
      <c r="B329" s="3">
        <f>VLOOKUP($A329,Trend_Sign!$A:$H,COLUMN(B$4),FALSE)*VLOOKUP($A329,Volatility_Rolling!$A:$AB,COLUMN(B$4)+20,FALSE)</f>
        <v>2.9152305531007974E-2</v>
      </c>
      <c r="C329" s="3">
        <f>VLOOKUP($A329,Trend_Sign!$A:$H,COLUMN(C$4),FALSE)*VLOOKUP($A329,Volatility_Rolling!$A:$AB,COLUMN(C$4)+20,FALSE)</f>
        <v>6.7027839034546913E-2</v>
      </c>
      <c r="D329" s="3">
        <f>VLOOKUP($A329,Trend_Sign!$A:$H,COLUMN(D$4),FALSE)*VLOOKUP($A329,Volatility_Rolling!$A:$AB,COLUMN(D$4)+20,FALSE)</f>
        <v>-0.51119842359637713</v>
      </c>
      <c r="E329" s="3">
        <f>VLOOKUP($A329,Trend_Sign!$A:$H,COLUMN(E$4),FALSE)*VLOOKUP($A329,Volatility_Rolling!$A:$AB,COLUMN(E$4)+20,FALSE)</f>
        <v>0.17978555742611335</v>
      </c>
      <c r="F329" s="3">
        <f>VLOOKUP($A329,Trend_Sign!$A:$H,COLUMN(F$4),FALSE)*VLOOKUP($A329,Volatility_Rolling!$A:$AB,COLUMN(F$4)+20,FALSE)</f>
        <v>5.4522338582793269E-2</v>
      </c>
      <c r="G329" s="3">
        <f>VLOOKUP($A329,Trend_Sign!$A:$H,COLUMN(G$4),FALSE)*VLOOKUP($A329,Volatility_Rolling!$A:$AB,COLUMN(G$4)+20,FALSE)</f>
        <v>4.3907437646402037E-2</v>
      </c>
      <c r="H329" s="3">
        <f>VLOOKUP($A329,Trend_Sign!$A:$H,COLUMN(H$4),FALSE)*VLOOKUP($A329,Volatility_Rolling!$A:$AB,COLUMN(H$4)+20,FALSE)</f>
        <v>-0.11440609818275931</v>
      </c>
    </row>
    <row r="330" spans="1:8" x14ac:dyDescent="0.35">
      <c r="A330" s="2">
        <v>43861</v>
      </c>
      <c r="B330" s="3">
        <f>VLOOKUP($A330,Trend_Sign!$A:$H,COLUMN(B$4),FALSE)*VLOOKUP($A330,Volatility_Rolling!$A:$AB,COLUMN(B$4)+20,FALSE)</f>
        <v>-2.655104610100428E-2</v>
      </c>
      <c r="C330" s="3">
        <f>VLOOKUP($A330,Trend_Sign!$A:$H,COLUMN(C$4),FALSE)*VLOOKUP($A330,Volatility_Rolling!$A:$AB,COLUMN(C$4)+20,FALSE)</f>
        <v>6.8525074380827999E-2</v>
      </c>
      <c r="D330" s="3">
        <f>VLOOKUP($A330,Trend_Sign!$A:$H,COLUMN(D$4),FALSE)*VLOOKUP($A330,Volatility_Rolling!$A:$AB,COLUMN(D$4)+20,FALSE)</f>
        <v>0.51249776032581773</v>
      </c>
      <c r="E330" s="3">
        <f>VLOOKUP($A330,Trend_Sign!$A:$H,COLUMN(E$4),FALSE)*VLOOKUP($A330,Volatility_Rolling!$A:$AB,COLUMN(E$4)+20,FALSE)</f>
        <v>0.17004235524550401</v>
      </c>
      <c r="F330" s="3">
        <f>VLOOKUP($A330,Trend_Sign!$A:$H,COLUMN(F$4),FALSE)*VLOOKUP($A330,Volatility_Rolling!$A:$AB,COLUMN(F$4)+20,FALSE)</f>
        <v>5.487365338120196E-2</v>
      </c>
      <c r="G330" s="3">
        <f>VLOOKUP($A330,Trend_Sign!$A:$H,COLUMN(G$4),FALSE)*VLOOKUP($A330,Volatility_Rolling!$A:$AB,COLUMN(G$4)+20,FALSE)</f>
        <v>4.4607842189387126E-2</v>
      </c>
      <c r="H330" s="3">
        <f>VLOOKUP($A330,Trend_Sign!$A:$H,COLUMN(H$4),FALSE)*VLOOKUP($A330,Volatility_Rolling!$A:$AB,COLUMN(H$4)+20,FALSE)</f>
        <v>-0.12290226837625697</v>
      </c>
    </row>
    <row r="331" spans="1:8" x14ac:dyDescent="0.35">
      <c r="A331" s="2">
        <v>43890</v>
      </c>
      <c r="B331" s="3">
        <f>VLOOKUP($A331,Trend_Sign!$A:$H,COLUMN(B$4),FALSE)*VLOOKUP($A331,Volatility_Rolling!$A:$AB,COLUMN(B$4)+20,FALSE)</f>
        <v>-2.6316834074766822E-2</v>
      </c>
      <c r="C331" s="3">
        <f>VLOOKUP($A331,Trend_Sign!$A:$H,COLUMN(C$4),FALSE)*VLOOKUP($A331,Volatility_Rolling!$A:$AB,COLUMN(C$4)+20,FALSE)</f>
        <v>7.1361669072141629E-2</v>
      </c>
      <c r="D331" s="3">
        <f>VLOOKUP($A331,Trend_Sign!$A:$H,COLUMN(D$4),FALSE)*VLOOKUP($A331,Volatility_Rolling!$A:$AB,COLUMN(D$4)+20,FALSE)</f>
        <v>0.51181312463000483</v>
      </c>
      <c r="E331" s="3">
        <f>VLOOKUP($A331,Trend_Sign!$A:$H,COLUMN(E$4),FALSE)*VLOOKUP($A331,Volatility_Rolling!$A:$AB,COLUMN(E$4)+20,FALSE)</f>
        <v>0.16703828810962554</v>
      </c>
      <c r="F331" s="3">
        <f>VLOOKUP($A331,Trend_Sign!$A:$H,COLUMN(F$4),FALSE)*VLOOKUP($A331,Volatility_Rolling!$A:$AB,COLUMN(F$4)+20,FALSE)</f>
        <v>5.2162095060340766E-2</v>
      </c>
      <c r="G331" s="3">
        <f>VLOOKUP($A331,Trend_Sign!$A:$H,COLUMN(G$4),FALSE)*VLOOKUP($A331,Volatility_Rolling!$A:$AB,COLUMN(G$4)+20,FALSE)</f>
        <v>4.4423511744910167E-2</v>
      </c>
      <c r="H331" s="3">
        <f>VLOOKUP($A331,Trend_Sign!$A:$H,COLUMN(H$4),FALSE)*VLOOKUP($A331,Volatility_Rolling!$A:$AB,COLUMN(H$4)+20,FALSE)</f>
        <v>0.12688447730821029</v>
      </c>
    </row>
    <row r="332" spans="1:8" x14ac:dyDescent="0.35">
      <c r="A332" s="2">
        <v>43921</v>
      </c>
      <c r="B332" s="3">
        <f>VLOOKUP($A332,Trend_Sign!$A:$H,COLUMN(B$4),FALSE)*VLOOKUP($A332,Volatility_Rolling!$A:$AB,COLUMN(B$4)+20,FALSE)</f>
        <v>-2.3194014083942269E-2</v>
      </c>
      <c r="C332" s="3">
        <f>VLOOKUP($A332,Trend_Sign!$A:$H,COLUMN(C$4),FALSE)*VLOOKUP($A332,Volatility_Rolling!$A:$AB,COLUMN(C$4)+20,FALSE)</f>
        <v>7.7689466469781449E-2</v>
      </c>
      <c r="D332" s="3">
        <f>VLOOKUP($A332,Trend_Sign!$A:$H,COLUMN(D$4),FALSE)*VLOOKUP($A332,Volatility_Rolling!$A:$AB,COLUMN(D$4)+20,FALSE)</f>
        <v>-0.49609092698846385</v>
      </c>
      <c r="E332" s="3">
        <f>VLOOKUP($A332,Trend_Sign!$A:$H,COLUMN(E$4),FALSE)*VLOOKUP($A332,Volatility_Rolling!$A:$AB,COLUMN(E$4)+20,FALSE)</f>
        <v>0.1694077439179647</v>
      </c>
      <c r="F332" s="3">
        <f>VLOOKUP($A332,Trend_Sign!$A:$H,COLUMN(F$4),FALSE)*VLOOKUP($A332,Volatility_Rolling!$A:$AB,COLUMN(F$4)+20,FALSE)</f>
        <v>-4.9313411576496477E-2</v>
      </c>
      <c r="G332" s="3">
        <f>VLOOKUP($A332,Trend_Sign!$A:$H,COLUMN(G$4),FALSE)*VLOOKUP($A332,Volatility_Rolling!$A:$AB,COLUMN(G$4)+20,FALSE)</f>
        <v>4.5951175074318215E-2</v>
      </c>
      <c r="H332" s="3">
        <f>VLOOKUP($A332,Trend_Sign!$A:$H,COLUMN(H$4),FALSE)*VLOOKUP($A332,Volatility_Rolling!$A:$AB,COLUMN(H$4)+20,FALSE)</f>
        <v>0.13835326188903307</v>
      </c>
    </row>
    <row r="333" spans="1:8" x14ac:dyDescent="0.35">
      <c r="A333" s="2">
        <v>43951</v>
      </c>
      <c r="B333" s="3">
        <f>VLOOKUP($A333,Trend_Sign!$A:$H,COLUMN(B$4),FALSE)*VLOOKUP($A333,Volatility_Rolling!$A:$AB,COLUMN(B$4)+20,FALSE)</f>
        <v>-2.2414061929891812E-2</v>
      </c>
      <c r="C333" s="3">
        <f>VLOOKUP($A333,Trend_Sign!$A:$H,COLUMN(C$4),FALSE)*VLOOKUP($A333,Volatility_Rolling!$A:$AB,COLUMN(C$4)+20,FALSE)</f>
        <v>7.4452896388644912E-2</v>
      </c>
      <c r="D333" s="3">
        <f>VLOOKUP($A333,Trend_Sign!$A:$H,COLUMN(D$4),FALSE)*VLOOKUP($A333,Volatility_Rolling!$A:$AB,COLUMN(D$4)+20,FALSE)</f>
        <v>-0.50633549217457741</v>
      </c>
      <c r="E333" s="3">
        <f>VLOOKUP($A333,Trend_Sign!$A:$H,COLUMN(E$4),FALSE)*VLOOKUP($A333,Volatility_Rolling!$A:$AB,COLUMN(E$4)+20,FALSE)</f>
        <v>0.17151139665112292</v>
      </c>
      <c r="F333" s="3">
        <f>VLOOKUP($A333,Trend_Sign!$A:$H,COLUMN(F$4),FALSE)*VLOOKUP($A333,Volatility_Rolling!$A:$AB,COLUMN(F$4)+20,FALSE)</f>
        <v>-4.4931900697855014E-2</v>
      </c>
      <c r="G333" s="3">
        <f>VLOOKUP($A333,Trend_Sign!$A:$H,COLUMN(G$4),FALSE)*VLOOKUP($A333,Volatility_Rolling!$A:$AB,COLUMN(G$4)+20,FALSE)</f>
        <v>4.1396441295577339E-2</v>
      </c>
      <c r="H333" s="3">
        <f>VLOOKUP($A333,Trend_Sign!$A:$H,COLUMN(H$4),FALSE)*VLOOKUP($A333,Volatility_Rolling!$A:$AB,COLUMN(H$4)+20,FALSE)</f>
        <v>0.13895781086233056</v>
      </c>
    </row>
    <row r="334" spans="1:8" x14ac:dyDescent="0.35">
      <c r="A334" s="2">
        <v>43982</v>
      </c>
      <c r="B334" s="3">
        <f>VLOOKUP($A334,Trend_Sign!$A:$H,COLUMN(B$4),FALSE)*VLOOKUP($A334,Volatility_Rolling!$A:$AB,COLUMN(B$4)+20,FALSE)</f>
        <v>-2.2227971291931468E-2</v>
      </c>
      <c r="C334" s="3">
        <f>VLOOKUP($A334,Trend_Sign!$A:$H,COLUMN(C$4),FALSE)*VLOOKUP($A334,Volatility_Rolling!$A:$AB,COLUMN(C$4)+20,FALSE)</f>
        <v>7.4484002197232557E-2</v>
      </c>
      <c r="D334" s="3">
        <f>VLOOKUP($A334,Trend_Sign!$A:$H,COLUMN(D$4),FALSE)*VLOOKUP($A334,Volatility_Rolling!$A:$AB,COLUMN(D$4)+20,FALSE)</f>
        <v>-0.50430992399849672</v>
      </c>
      <c r="E334" s="3">
        <f>VLOOKUP($A334,Trend_Sign!$A:$H,COLUMN(E$4),FALSE)*VLOOKUP($A334,Volatility_Rolling!$A:$AB,COLUMN(E$4)+20,FALSE)</f>
        <v>0.17288848573193943</v>
      </c>
      <c r="F334" s="3">
        <f>VLOOKUP($A334,Trend_Sign!$A:$H,COLUMN(F$4),FALSE)*VLOOKUP($A334,Volatility_Rolling!$A:$AB,COLUMN(F$4)+20,FALSE)</f>
        <v>4.4802586860822009E-2</v>
      </c>
      <c r="G334" s="3">
        <f>VLOOKUP($A334,Trend_Sign!$A:$H,COLUMN(G$4),FALSE)*VLOOKUP($A334,Volatility_Rolling!$A:$AB,COLUMN(G$4)+20,FALSE)</f>
        <v>4.1292364938334783E-2</v>
      </c>
      <c r="H334" s="3">
        <f>VLOOKUP($A334,Trend_Sign!$A:$H,COLUMN(H$4),FALSE)*VLOOKUP($A334,Volatility_Rolling!$A:$AB,COLUMN(H$4)+20,FALSE)</f>
        <v>-0.13999466498124283</v>
      </c>
    </row>
    <row r="335" spans="1:8" x14ac:dyDescent="0.35">
      <c r="A335" s="2">
        <v>44012</v>
      </c>
      <c r="B335" s="3">
        <f>VLOOKUP($A335,Trend_Sign!$A:$H,COLUMN(B$4),FALSE)*VLOOKUP($A335,Volatility_Rolling!$A:$AB,COLUMN(B$4)+20,FALSE)</f>
        <v>-2.1073063611914768E-2</v>
      </c>
      <c r="C335" s="3">
        <f>VLOOKUP($A335,Trend_Sign!$A:$H,COLUMN(C$4),FALSE)*VLOOKUP($A335,Volatility_Rolling!$A:$AB,COLUMN(C$4)+20,FALSE)</f>
        <v>7.4847493805033125E-2</v>
      </c>
      <c r="D335" s="3">
        <f>VLOOKUP($A335,Trend_Sign!$A:$H,COLUMN(D$4),FALSE)*VLOOKUP($A335,Volatility_Rolling!$A:$AB,COLUMN(D$4)+20,FALSE)</f>
        <v>-0.50476122935464629</v>
      </c>
      <c r="E335" s="3">
        <f>VLOOKUP($A335,Trend_Sign!$A:$H,COLUMN(E$4),FALSE)*VLOOKUP($A335,Volatility_Rolling!$A:$AB,COLUMN(E$4)+20,FALSE)</f>
        <v>0.17285535294608925</v>
      </c>
      <c r="F335" s="3">
        <f>VLOOKUP($A335,Trend_Sign!$A:$H,COLUMN(F$4),FALSE)*VLOOKUP($A335,Volatility_Rolling!$A:$AB,COLUMN(F$4)+20,FALSE)</f>
        <v>4.4441509257630886E-2</v>
      </c>
      <c r="G335" s="3">
        <f>VLOOKUP($A335,Trend_Sign!$A:$H,COLUMN(G$4),FALSE)*VLOOKUP($A335,Volatility_Rolling!$A:$AB,COLUMN(G$4)+20,FALSE)</f>
        <v>4.0890977189333481E-2</v>
      </c>
      <c r="H335" s="3">
        <f>VLOOKUP($A335,Trend_Sign!$A:$H,COLUMN(H$4),FALSE)*VLOOKUP($A335,Volatility_Rolling!$A:$AB,COLUMN(H$4)+20,FALSE)</f>
        <v>-0.14113037383535224</v>
      </c>
    </row>
    <row r="336" spans="1:8" x14ac:dyDescent="0.35">
      <c r="A336" s="2">
        <v>44043</v>
      </c>
      <c r="B336" s="3">
        <f>VLOOKUP($A336,Trend_Sign!$A:$H,COLUMN(B$4),FALSE)*VLOOKUP($A336,Volatility_Rolling!$A:$AB,COLUMN(B$4)+20,FALSE)</f>
        <v>-2.1671260219030149E-2</v>
      </c>
      <c r="C336" s="3">
        <f>VLOOKUP($A336,Trend_Sign!$A:$H,COLUMN(C$4),FALSE)*VLOOKUP($A336,Volatility_Rolling!$A:$AB,COLUMN(C$4)+20,FALSE)</f>
        <v>6.9377558181015875E-2</v>
      </c>
      <c r="D336" s="3">
        <f>VLOOKUP($A336,Trend_Sign!$A:$H,COLUMN(D$4),FALSE)*VLOOKUP($A336,Volatility_Rolling!$A:$AB,COLUMN(D$4)+20,FALSE)</f>
        <v>-0.50809329581626395</v>
      </c>
      <c r="E336" s="3">
        <f>VLOOKUP($A336,Trend_Sign!$A:$H,COLUMN(E$4),FALSE)*VLOOKUP($A336,Volatility_Rolling!$A:$AB,COLUMN(E$4)+20,FALSE)</f>
        <v>0.17451405719641905</v>
      </c>
      <c r="F336" s="3">
        <f>VLOOKUP($A336,Trend_Sign!$A:$H,COLUMN(F$4),FALSE)*VLOOKUP($A336,Volatility_Rolling!$A:$AB,COLUMN(F$4)+20,FALSE)</f>
        <v>4.4332524673829414E-2</v>
      </c>
      <c r="G336" s="3">
        <f>VLOOKUP($A336,Trend_Sign!$A:$H,COLUMN(G$4),FALSE)*VLOOKUP($A336,Volatility_Rolling!$A:$AB,COLUMN(G$4)+20,FALSE)</f>
        <v>4.0783381622897158E-2</v>
      </c>
      <c r="H336" s="3">
        <f>VLOOKUP($A336,Trend_Sign!$A:$H,COLUMN(H$4),FALSE)*VLOOKUP($A336,Volatility_Rolling!$A:$AB,COLUMN(H$4)+20,FALSE)</f>
        <v>0.14122792229054443</v>
      </c>
    </row>
    <row r="337" spans="1:8" x14ac:dyDescent="0.35">
      <c r="A337" s="2">
        <v>44074</v>
      </c>
      <c r="B337" s="3">
        <f>VLOOKUP($A337,Trend_Sign!$A:$H,COLUMN(B$4),FALSE)*VLOOKUP($A337,Volatility_Rolling!$A:$AB,COLUMN(B$4)+20,FALSE)</f>
        <v>-2.1752117329001178E-2</v>
      </c>
      <c r="C337" s="3">
        <f>VLOOKUP($A337,Trend_Sign!$A:$H,COLUMN(C$4),FALSE)*VLOOKUP($A337,Volatility_Rolling!$A:$AB,COLUMN(C$4)+20,FALSE)</f>
        <v>7.0125975577918123E-2</v>
      </c>
      <c r="D337" s="3">
        <f>VLOOKUP($A337,Trend_Sign!$A:$H,COLUMN(D$4),FALSE)*VLOOKUP($A337,Volatility_Rolling!$A:$AB,COLUMN(D$4)+20,FALSE)</f>
        <v>-0.50915419207539825</v>
      </c>
      <c r="E337" s="3">
        <f>VLOOKUP($A337,Trend_Sign!$A:$H,COLUMN(E$4),FALSE)*VLOOKUP($A337,Volatility_Rolling!$A:$AB,COLUMN(E$4)+20,FALSE)</f>
        <v>0.17478936342154403</v>
      </c>
      <c r="F337" s="3">
        <f>VLOOKUP($A337,Trend_Sign!$A:$H,COLUMN(F$4),FALSE)*VLOOKUP($A337,Volatility_Rolling!$A:$AB,COLUMN(F$4)+20,FALSE)</f>
        <v>4.3490914694431781E-2</v>
      </c>
      <c r="G337" s="3">
        <f>VLOOKUP($A337,Trend_Sign!$A:$H,COLUMN(G$4),FALSE)*VLOOKUP($A337,Volatility_Rolling!$A:$AB,COLUMN(G$4)+20,FALSE)</f>
        <v>3.9254380216755924E-2</v>
      </c>
      <c r="H337" s="3">
        <f>VLOOKUP($A337,Trend_Sign!$A:$H,COLUMN(H$4),FALSE)*VLOOKUP($A337,Volatility_Rolling!$A:$AB,COLUMN(H$4)+20,FALSE)</f>
        <v>-0.14143305668495071</v>
      </c>
    </row>
    <row r="338" spans="1:8" x14ac:dyDescent="0.35">
      <c r="A338" s="2">
        <v>44104</v>
      </c>
      <c r="B338" s="3">
        <f>VLOOKUP($A338,Trend_Sign!$A:$H,COLUMN(B$4),FALSE)*VLOOKUP($A338,Volatility_Rolling!$A:$AB,COLUMN(B$4)+20,FALSE)</f>
        <v>-2.1609370408967554E-2</v>
      </c>
      <c r="C338" s="3">
        <f>VLOOKUP($A338,Trend_Sign!$A:$H,COLUMN(C$4),FALSE)*VLOOKUP($A338,Volatility_Rolling!$A:$AB,COLUMN(C$4)+20,FALSE)</f>
        <v>6.8523337578729124E-2</v>
      </c>
      <c r="D338" s="3">
        <f>VLOOKUP($A338,Trend_Sign!$A:$H,COLUMN(D$4),FALSE)*VLOOKUP($A338,Volatility_Rolling!$A:$AB,COLUMN(D$4)+20,FALSE)</f>
        <v>-0.50609528324980602</v>
      </c>
      <c r="E338" s="3">
        <f>VLOOKUP($A338,Trend_Sign!$A:$H,COLUMN(E$4),FALSE)*VLOOKUP($A338,Volatility_Rolling!$A:$AB,COLUMN(E$4)+20,FALSE)</f>
        <v>0.17784260943289965</v>
      </c>
      <c r="F338" s="3">
        <f>VLOOKUP($A338,Trend_Sign!$A:$H,COLUMN(F$4),FALSE)*VLOOKUP($A338,Volatility_Rolling!$A:$AB,COLUMN(F$4)+20,FALSE)</f>
        <v>4.2684587049969643E-2</v>
      </c>
      <c r="G338" s="3">
        <f>VLOOKUP($A338,Trend_Sign!$A:$H,COLUMN(G$4),FALSE)*VLOOKUP($A338,Volatility_Rolling!$A:$AB,COLUMN(G$4)+20,FALSE)</f>
        <v>3.8106467745957766E-2</v>
      </c>
      <c r="H338" s="3">
        <f>VLOOKUP($A338,Trend_Sign!$A:$H,COLUMN(H$4),FALSE)*VLOOKUP($A338,Volatility_Rolling!$A:$AB,COLUMN(H$4)+20,FALSE)</f>
        <v>0.14513834453367017</v>
      </c>
    </row>
    <row r="339" spans="1:8" x14ac:dyDescent="0.35">
      <c r="A339" s="2">
        <v>44135</v>
      </c>
      <c r="B339" s="3">
        <f>VLOOKUP($A339,Trend_Sign!$A:$H,COLUMN(B$4),FALSE)*VLOOKUP($A339,Volatility_Rolling!$A:$AB,COLUMN(B$4)+20,FALSE)</f>
        <v>-2.1536782079733717E-2</v>
      </c>
      <c r="C339" s="3">
        <f>VLOOKUP($A339,Trend_Sign!$A:$H,COLUMN(C$4),FALSE)*VLOOKUP($A339,Volatility_Rolling!$A:$AB,COLUMN(C$4)+20,FALSE)</f>
        <v>6.8829250694477734E-2</v>
      </c>
      <c r="D339" s="3">
        <f>VLOOKUP($A339,Trend_Sign!$A:$H,COLUMN(D$4),FALSE)*VLOOKUP($A339,Volatility_Rolling!$A:$AB,COLUMN(D$4)+20,FALSE)</f>
        <v>-0.50662542526924781</v>
      </c>
      <c r="E339" s="3">
        <f>VLOOKUP($A339,Trend_Sign!$A:$H,COLUMN(E$4),FALSE)*VLOOKUP($A339,Volatility_Rolling!$A:$AB,COLUMN(E$4)+20,FALSE)</f>
        <v>0.17648149299717325</v>
      </c>
      <c r="F339" s="3">
        <f>VLOOKUP($A339,Trend_Sign!$A:$H,COLUMN(F$4),FALSE)*VLOOKUP($A339,Volatility_Rolling!$A:$AB,COLUMN(F$4)+20,FALSE)</f>
        <v>4.2583646810404795E-2</v>
      </c>
      <c r="G339" s="3">
        <f>VLOOKUP($A339,Trend_Sign!$A:$H,COLUMN(G$4),FALSE)*VLOOKUP($A339,Volatility_Rolling!$A:$AB,COLUMN(G$4)+20,FALSE)</f>
        <v>3.7941183745677932E-2</v>
      </c>
      <c r="H339" s="3">
        <f>VLOOKUP($A339,Trend_Sign!$A:$H,COLUMN(H$4),FALSE)*VLOOKUP($A339,Volatility_Rolling!$A:$AB,COLUMN(H$4)+20,FALSE)</f>
        <v>0.14600221840328492</v>
      </c>
    </row>
    <row r="340" spans="1:8" x14ac:dyDescent="0.35">
      <c r="A340" s="2">
        <v>44165</v>
      </c>
      <c r="B340" s="3">
        <f>VLOOKUP($A340,Trend_Sign!$A:$H,COLUMN(B$4),FALSE)*VLOOKUP($A340,Volatility_Rolling!$A:$AB,COLUMN(B$4)+20,FALSE)</f>
        <v>-1.9798044906997735E-2</v>
      </c>
      <c r="C340" s="3">
        <f>VLOOKUP($A340,Trend_Sign!$A:$H,COLUMN(C$4),FALSE)*VLOOKUP($A340,Volatility_Rolling!$A:$AB,COLUMN(C$4)+20,FALSE)</f>
        <v>6.5467285233399619E-2</v>
      </c>
      <c r="D340" s="3">
        <f>VLOOKUP($A340,Trend_Sign!$A:$H,COLUMN(D$4),FALSE)*VLOOKUP($A340,Volatility_Rolling!$A:$AB,COLUMN(D$4)+20,FALSE)</f>
        <v>-0.51102733476098017</v>
      </c>
      <c r="E340" s="3">
        <f>VLOOKUP($A340,Trend_Sign!$A:$H,COLUMN(E$4),FALSE)*VLOOKUP($A340,Volatility_Rolling!$A:$AB,COLUMN(E$4)+20,FALSE)</f>
        <v>0.17813132569941975</v>
      </c>
      <c r="F340" s="3">
        <f>VLOOKUP($A340,Trend_Sign!$A:$H,COLUMN(F$4),FALSE)*VLOOKUP($A340,Volatility_Rolling!$A:$AB,COLUMN(F$4)+20,FALSE)</f>
        <v>4.0680429928190404E-2</v>
      </c>
      <c r="G340" s="3">
        <f>VLOOKUP($A340,Trend_Sign!$A:$H,COLUMN(G$4),FALSE)*VLOOKUP($A340,Volatility_Rolling!$A:$AB,COLUMN(G$4)+20,FALSE)</f>
        <v>3.6746191267340113E-2</v>
      </c>
      <c r="H340" s="3">
        <f>VLOOKUP($A340,Trend_Sign!$A:$H,COLUMN(H$4),FALSE)*VLOOKUP($A340,Volatility_Rolling!$A:$AB,COLUMN(H$4)+20,FALSE)</f>
        <v>0.14814938820367216</v>
      </c>
    </row>
    <row r="341" spans="1:8" x14ac:dyDescent="0.35">
      <c r="A341" s="2">
        <v>44196</v>
      </c>
      <c r="B341" s="3">
        <f>VLOOKUP($A341,Trend_Sign!$A:$H,COLUMN(B$4),FALSE)*VLOOKUP($A341,Volatility_Rolling!$A:$AB,COLUMN(B$4)+20,FALSE)</f>
        <v>-1.9838208785900147E-2</v>
      </c>
      <c r="C341" s="3">
        <f>VLOOKUP($A341,Trend_Sign!$A:$H,COLUMN(C$4),FALSE)*VLOOKUP($A341,Volatility_Rolling!$A:$AB,COLUMN(C$4)+20,FALSE)</f>
        <v>6.3414159914824894E-2</v>
      </c>
      <c r="D341" s="3">
        <f>VLOOKUP($A341,Trend_Sign!$A:$H,COLUMN(D$4),FALSE)*VLOOKUP($A341,Volatility_Rolling!$A:$AB,COLUMN(D$4)+20,FALSE)</f>
        <v>-0.51239684466480739</v>
      </c>
      <c r="E341" s="3">
        <f>VLOOKUP($A341,Trend_Sign!$A:$H,COLUMN(E$4),FALSE)*VLOOKUP($A341,Volatility_Rolling!$A:$AB,COLUMN(E$4)+20,FALSE)</f>
        <v>0.17833603884374435</v>
      </c>
      <c r="F341" s="3">
        <f>VLOOKUP($A341,Trend_Sign!$A:$H,COLUMN(F$4),FALSE)*VLOOKUP($A341,Volatility_Rolling!$A:$AB,COLUMN(F$4)+20,FALSE)</f>
        <v>4.0634802849981042E-2</v>
      </c>
      <c r="G341" s="3">
        <f>VLOOKUP($A341,Trend_Sign!$A:$H,COLUMN(G$4),FALSE)*VLOOKUP($A341,Volatility_Rolling!$A:$AB,COLUMN(G$4)+20,FALSE)</f>
        <v>3.6743558983851572E-2</v>
      </c>
      <c r="H341" s="3">
        <f>VLOOKUP($A341,Trend_Sign!$A:$H,COLUMN(H$4),FALSE)*VLOOKUP($A341,Volatility_Rolling!$A:$AB,COLUMN(H$4)+20,FALSE)</f>
        <v>0.14863638595689058</v>
      </c>
    </row>
    <row r="342" spans="1:8" x14ac:dyDescent="0.35">
      <c r="A342" s="2">
        <v>44227</v>
      </c>
      <c r="B342" s="3">
        <f>VLOOKUP($A342,Trend_Sign!$A:$H,COLUMN(B$4),FALSE)*VLOOKUP($A342,Volatility_Rolling!$A:$AB,COLUMN(B$4)+20,FALSE)</f>
        <v>-1.9377513275055585E-2</v>
      </c>
      <c r="C342" s="3">
        <f>VLOOKUP($A342,Trend_Sign!$A:$H,COLUMN(C$4),FALSE)*VLOOKUP($A342,Volatility_Rolling!$A:$AB,COLUMN(C$4)+20,FALSE)</f>
        <v>6.1589989799352346E-2</v>
      </c>
      <c r="D342" s="3">
        <f>VLOOKUP($A342,Trend_Sign!$A:$H,COLUMN(D$4),FALSE)*VLOOKUP($A342,Volatility_Rolling!$A:$AB,COLUMN(D$4)+20,FALSE)</f>
        <v>-0.50689931618716932</v>
      </c>
      <c r="E342" s="3">
        <f>VLOOKUP($A342,Trend_Sign!$A:$H,COLUMN(E$4),FALSE)*VLOOKUP($A342,Volatility_Rolling!$A:$AB,COLUMN(E$4)+20,FALSE)</f>
        <v>0.18231165154501486</v>
      </c>
      <c r="F342" s="3">
        <f>VLOOKUP($A342,Trend_Sign!$A:$H,COLUMN(F$4),FALSE)*VLOOKUP($A342,Volatility_Rolling!$A:$AB,COLUMN(F$4)+20,FALSE)</f>
        <v>4.0199556008443098E-2</v>
      </c>
      <c r="G342" s="3">
        <f>VLOOKUP($A342,Trend_Sign!$A:$H,COLUMN(G$4),FALSE)*VLOOKUP($A342,Volatility_Rolling!$A:$AB,COLUMN(G$4)+20,FALSE)</f>
        <v>3.6663115741296652E-2</v>
      </c>
      <c r="H342" s="3">
        <f>VLOOKUP($A342,Trend_Sign!$A:$H,COLUMN(H$4),FALSE)*VLOOKUP($A342,Volatility_Rolling!$A:$AB,COLUMN(H$4)+20,FALSE)</f>
        <v>0.15295885744366808</v>
      </c>
    </row>
    <row r="343" spans="1:8" x14ac:dyDescent="0.35">
      <c r="A343" s="2">
        <v>44255</v>
      </c>
      <c r="B343" s="3">
        <f>VLOOKUP($A343,Trend_Sign!$A:$H,COLUMN(B$4),FALSE)*VLOOKUP($A343,Volatility_Rolling!$A:$AB,COLUMN(B$4)+20,FALSE)</f>
        <v>-1.936805097088137E-2</v>
      </c>
      <c r="C343" s="3">
        <f>VLOOKUP($A343,Trend_Sign!$A:$H,COLUMN(C$4),FALSE)*VLOOKUP($A343,Volatility_Rolling!$A:$AB,COLUMN(C$4)+20,FALSE)</f>
        <v>6.0495261505686265E-2</v>
      </c>
      <c r="D343" s="3">
        <f>VLOOKUP($A343,Trend_Sign!$A:$H,COLUMN(D$4),FALSE)*VLOOKUP($A343,Volatility_Rolling!$A:$AB,COLUMN(D$4)+20,FALSE)</f>
        <v>-0.50170373415831793</v>
      </c>
      <c r="E343" s="3">
        <f>VLOOKUP($A343,Trend_Sign!$A:$H,COLUMN(E$4),FALSE)*VLOOKUP($A343,Volatility_Rolling!$A:$AB,COLUMN(E$4)+20,FALSE)</f>
        <v>0.17816746814574122</v>
      </c>
      <c r="F343" s="3">
        <f>VLOOKUP($A343,Trend_Sign!$A:$H,COLUMN(F$4),FALSE)*VLOOKUP($A343,Volatility_Rolling!$A:$AB,COLUMN(F$4)+20,FALSE)</f>
        <v>4.1903756839216273E-2</v>
      </c>
      <c r="G343" s="3">
        <f>VLOOKUP($A343,Trend_Sign!$A:$H,COLUMN(G$4),FALSE)*VLOOKUP($A343,Volatility_Rolling!$A:$AB,COLUMN(G$4)+20,FALSE)</f>
        <v>3.7935265813645543E-2</v>
      </c>
      <c r="H343" s="3">
        <f>VLOOKUP($A343,Trend_Sign!$A:$H,COLUMN(H$4),FALSE)*VLOOKUP($A343,Volatility_Rolling!$A:$AB,COLUMN(H$4)+20,FALSE)</f>
        <v>0.16042646256651141</v>
      </c>
    </row>
    <row r="344" spans="1:8" x14ac:dyDescent="0.35">
      <c r="A344" s="2">
        <v>44286</v>
      </c>
      <c r="B344" s="3">
        <f>VLOOKUP($A344,Trend_Sign!$A:$H,COLUMN(B$4),FALSE)*VLOOKUP($A344,Volatility_Rolling!$A:$AB,COLUMN(B$4)+20,FALSE)</f>
        <v>1.9898114976788412E-2</v>
      </c>
      <c r="C344" s="3">
        <f>VLOOKUP($A344,Trend_Sign!$A:$H,COLUMN(C$4),FALSE)*VLOOKUP($A344,Volatility_Rolling!$A:$AB,COLUMN(C$4)+20,FALSE)</f>
        <v>6.1859535068970226E-2</v>
      </c>
      <c r="D344" s="3">
        <f>VLOOKUP($A344,Trend_Sign!$A:$H,COLUMN(D$4),FALSE)*VLOOKUP($A344,Volatility_Rolling!$A:$AB,COLUMN(D$4)+20,FALSE)</f>
        <v>-0.50397531698136888</v>
      </c>
      <c r="E344" s="3">
        <f>VLOOKUP($A344,Trend_Sign!$A:$H,COLUMN(E$4),FALSE)*VLOOKUP($A344,Volatility_Rolling!$A:$AB,COLUMN(E$4)+20,FALSE)</f>
        <v>-0.17953933428213278</v>
      </c>
      <c r="F344" s="3">
        <f>VLOOKUP($A344,Trend_Sign!$A:$H,COLUMN(F$4),FALSE)*VLOOKUP($A344,Volatility_Rolling!$A:$AB,COLUMN(F$4)+20,FALSE)</f>
        <v>4.3062255330850403E-2</v>
      </c>
      <c r="G344" s="3">
        <f>VLOOKUP($A344,Trend_Sign!$A:$H,COLUMN(G$4),FALSE)*VLOOKUP($A344,Volatility_Rolling!$A:$AB,COLUMN(G$4)+20,FALSE)</f>
        <v>3.9498188450655426E-2</v>
      </c>
      <c r="H344" s="3">
        <f>VLOOKUP($A344,Trend_Sign!$A:$H,COLUMN(H$4),FALSE)*VLOOKUP($A344,Volatility_Rolling!$A:$AB,COLUMN(H$4)+20,FALSE)</f>
        <v>-0.15216725490923391</v>
      </c>
    </row>
    <row r="345" spans="1:8" x14ac:dyDescent="0.35">
      <c r="A345" s="2">
        <v>44316</v>
      </c>
      <c r="B345" s="3">
        <f>VLOOKUP($A345,Trend_Sign!$A:$H,COLUMN(B$4),FALSE)*VLOOKUP($A345,Volatility_Rolling!$A:$AB,COLUMN(B$4)+20,FALSE)</f>
        <v>1.9746929109350081E-2</v>
      </c>
      <c r="C345" s="3">
        <f>VLOOKUP($A345,Trend_Sign!$A:$H,COLUMN(C$4),FALSE)*VLOOKUP($A345,Volatility_Rolling!$A:$AB,COLUMN(C$4)+20,FALSE)</f>
        <v>6.1033672574533258E-2</v>
      </c>
      <c r="D345" s="3">
        <f>VLOOKUP($A345,Trend_Sign!$A:$H,COLUMN(D$4),FALSE)*VLOOKUP($A345,Volatility_Rolling!$A:$AB,COLUMN(D$4)+20,FALSE)</f>
        <v>-0.49952198018224048</v>
      </c>
      <c r="E345" s="3">
        <f>VLOOKUP($A345,Trend_Sign!$A:$H,COLUMN(E$4),FALSE)*VLOOKUP($A345,Volatility_Rolling!$A:$AB,COLUMN(E$4)+20,FALSE)</f>
        <v>-0.18131704392253559</v>
      </c>
      <c r="F345" s="3">
        <f>VLOOKUP($A345,Trend_Sign!$A:$H,COLUMN(F$4),FALSE)*VLOOKUP($A345,Volatility_Rolling!$A:$AB,COLUMN(F$4)+20,FALSE)</f>
        <v>4.2400846694697063E-2</v>
      </c>
      <c r="G345" s="3">
        <f>VLOOKUP($A345,Trend_Sign!$A:$H,COLUMN(G$4),FALSE)*VLOOKUP($A345,Volatility_Rolling!$A:$AB,COLUMN(G$4)+20,FALSE)</f>
        <v>3.8980180156192146E-2</v>
      </c>
      <c r="H345" s="3">
        <f>VLOOKUP($A345,Trend_Sign!$A:$H,COLUMN(H$4),FALSE)*VLOOKUP($A345,Volatility_Rolling!$A:$AB,COLUMN(H$4)+20,FALSE)</f>
        <v>-0.15699934736045137</v>
      </c>
    </row>
    <row r="346" spans="1:8" x14ac:dyDescent="0.35">
      <c r="A346" s="2">
        <v>44347</v>
      </c>
      <c r="B346" s="3">
        <f>VLOOKUP($A346,Trend_Sign!$A:$H,COLUMN(B$4),FALSE)*VLOOKUP($A346,Volatility_Rolling!$A:$AB,COLUMN(B$4)+20,FALSE)</f>
        <v>1.973669268990326E-2</v>
      </c>
      <c r="C346" s="3">
        <f>VLOOKUP($A346,Trend_Sign!$A:$H,COLUMN(C$4),FALSE)*VLOOKUP($A346,Volatility_Rolling!$A:$AB,COLUMN(C$4)+20,FALSE)</f>
        <v>5.8628309704743101E-2</v>
      </c>
      <c r="D346" s="3">
        <f>VLOOKUP($A346,Trend_Sign!$A:$H,COLUMN(D$4),FALSE)*VLOOKUP($A346,Volatility_Rolling!$A:$AB,COLUMN(D$4)+20,FALSE)</f>
        <v>-0.50104316627524914</v>
      </c>
      <c r="E346" s="3">
        <f>VLOOKUP($A346,Trend_Sign!$A:$H,COLUMN(E$4),FALSE)*VLOOKUP($A346,Volatility_Rolling!$A:$AB,COLUMN(E$4)+20,FALSE)</f>
        <v>-0.18186577530851483</v>
      </c>
      <c r="F346" s="3">
        <f>VLOOKUP($A346,Trend_Sign!$A:$H,COLUMN(F$4),FALSE)*VLOOKUP($A346,Volatility_Rolling!$A:$AB,COLUMN(F$4)+20,FALSE)</f>
        <v>4.2418887058882901E-2</v>
      </c>
      <c r="G346" s="3">
        <f>VLOOKUP($A346,Trend_Sign!$A:$H,COLUMN(G$4),FALSE)*VLOOKUP($A346,Volatility_Rolling!$A:$AB,COLUMN(G$4)+20,FALSE)</f>
        <v>3.9010136204658194E-2</v>
      </c>
      <c r="H346" s="3">
        <f>VLOOKUP($A346,Trend_Sign!$A:$H,COLUMN(H$4),FALSE)*VLOOKUP($A346,Volatility_Rolling!$A:$AB,COLUMN(H$4)+20,FALSE)</f>
        <v>-0.15729703275804854</v>
      </c>
    </row>
    <row r="347" spans="1:8" x14ac:dyDescent="0.35">
      <c r="A347" s="2">
        <v>44377</v>
      </c>
      <c r="B347" s="3">
        <f>VLOOKUP($A347,Trend_Sign!$A:$H,COLUMN(B$4),FALSE)*VLOOKUP($A347,Volatility_Rolling!$A:$AB,COLUMN(B$4)+20,FALSE)</f>
        <v>1.9680487291496383E-2</v>
      </c>
      <c r="C347" s="3">
        <f>VLOOKUP($A347,Trend_Sign!$A:$H,COLUMN(C$4),FALSE)*VLOOKUP($A347,Volatility_Rolling!$A:$AB,COLUMN(C$4)+20,FALSE)</f>
        <v>-5.6574851478054793E-2</v>
      </c>
      <c r="D347" s="3">
        <f>VLOOKUP($A347,Trend_Sign!$A:$H,COLUMN(D$4),FALSE)*VLOOKUP($A347,Volatility_Rolling!$A:$AB,COLUMN(D$4)+20,FALSE)</f>
        <v>0.49948885645845009</v>
      </c>
      <c r="E347" s="3">
        <f>VLOOKUP($A347,Trend_Sign!$A:$H,COLUMN(E$4),FALSE)*VLOOKUP($A347,Volatility_Rolling!$A:$AB,COLUMN(E$4)+20,FALSE)</f>
        <v>-0.18219264419290163</v>
      </c>
      <c r="F347" s="3">
        <f>VLOOKUP($A347,Trend_Sign!$A:$H,COLUMN(F$4),FALSE)*VLOOKUP($A347,Volatility_Rolling!$A:$AB,COLUMN(F$4)+20,FALSE)</f>
        <v>4.2433549570059029E-2</v>
      </c>
      <c r="G347" s="3">
        <f>VLOOKUP($A347,Trend_Sign!$A:$H,COLUMN(G$4),FALSE)*VLOOKUP($A347,Volatility_Rolling!$A:$AB,COLUMN(G$4)+20,FALSE)</f>
        <v>3.8747966985433924E-2</v>
      </c>
      <c r="H347" s="3">
        <f>VLOOKUP($A347,Trend_Sign!$A:$H,COLUMN(H$4),FALSE)*VLOOKUP($A347,Volatility_Rolling!$A:$AB,COLUMN(H$4)+20,FALSE)</f>
        <v>-0.16088164402360419</v>
      </c>
    </row>
    <row r="348" spans="1:8" x14ac:dyDescent="0.35">
      <c r="A348" s="2">
        <v>44408</v>
      </c>
      <c r="B348" s="3">
        <f>VLOOKUP($A348,Trend_Sign!$A:$H,COLUMN(B$4),FALSE)*VLOOKUP($A348,Volatility_Rolling!$A:$AB,COLUMN(B$4)+20,FALSE)</f>
        <v>1.9758890391808157E-2</v>
      </c>
      <c r="C348" s="3">
        <f>VLOOKUP($A348,Trend_Sign!$A:$H,COLUMN(C$4),FALSE)*VLOOKUP($A348,Volatility_Rolling!$A:$AB,COLUMN(C$4)+20,FALSE)</f>
        <v>-5.7264437180294107E-2</v>
      </c>
      <c r="D348" s="3">
        <f>VLOOKUP($A348,Trend_Sign!$A:$H,COLUMN(D$4),FALSE)*VLOOKUP($A348,Volatility_Rolling!$A:$AB,COLUMN(D$4)+20,FALSE)</f>
        <v>0.49788907390854886</v>
      </c>
      <c r="E348" s="3">
        <f>VLOOKUP($A348,Trend_Sign!$A:$H,COLUMN(E$4),FALSE)*VLOOKUP($A348,Volatility_Rolling!$A:$AB,COLUMN(E$4)+20,FALSE)</f>
        <v>-0.18223722223588834</v>
      </c>
      <c r="F348" s="3">
        <f>VLOOKUP($A348,Trend_Sign!$A:$H,COLUMN(F$4),FALSE)*VLOOKUP($A348,Volatility_Rolling!$A:$AB,COLUMN(F$4)+20,FALSE)</f>
        <v>4.2663592411757996E-2</v>
      </c>
      <c r="G348" s="3">
        <f>VLOOKUP($A348,Trend_Sign!$A:$H,COLUMN(G$4),FALSE)*VLOOKUP($A348,Volatility_Rolling!$A:$AB,COLUMN(G$4)+20,FALSE)</f>
        <v>3.8887512718004495E-2</v>
      </c>
      <c r="H348" s="3">
        <f>VLOOKUP($A348,Trend_Sign!$A:$H,COLUMN(H$4),FALSE)*VLOOKUP($A348,Volatility_Rolling!$A:$AB,COLUMN(H$4)+20,FALSE)</f>
        <v>-0.16129927115369799</v>
      </c>
    </row>
    <row r="349" spans="1:8" x14ac:dyDescent="0.35">
      <c r="A349" s="2">
        <v>44439</v>
      </c>
      <c r="B349" s="3">
        <f>VLOOKUP($A349,Trend_Sign!$A:$H,COLUMN(B$4),FALSE)*VLOOKUP($A349,Volatility_Rolling!$A:$AB,COLUMN(B$4)+20,FALSE)</f>
        <v>1.9775252308925458E-2</v>
      </c>
      <c r="C349" s="3">
        <f>VLOOKUP($A349,Trend_Sign!$A:$H,COLUMN(C$4),FALSE)*VLOOKUP($A349,Volatility_Rolling!$A:$AB,COLUMN(C$4)+20,FALSE)</f>
        <v>-5.7646733526774636E-2</v>
      </c>
      <c r="D349" s="3">
        <f>VLOOKUP($A349,Trend_Sign!$A:$H,COLUMN(D$4),FALSE)*VLOOKUP($A349,Volatility_Rolling!$A:$AB,COLUMN(D$4)+20,FALSE)</f>
        <v>0.49753848849744903</v>
      </c>
      <c r="E349" s="3">
        <f>VLOOKUP($A349,Trend_Sign!$A:$H,COLUMN(E$4),FALSE)*VLOOKUP($A349,Volatility_Rolling!$A:$AB,COLUMN(E$4)+20,FALSE)</f>
        <v>-0.18164379784735604</v>
      </c>
      <c r="F349" s="3">
        <f>VLOOKUP($A349,Trend_Sign!$A:$H,COLUMN(F$4),FALSE)*VLOOKUP($A349,Volatility_Rolling!$A:$AB,COLUMN(F$4)+20,FALSE)</f>
        <v>4.2602279380699222E-2</v>
      </c>
      <c r="G349" s="3">
        <f>VLOOKUP($A349,Trend_Sign!$A:$H,COLUMN(G$4),FALSE)*VLOOKUP($A349,Volatility_Rolling!$A:$AB,COLUMN(G$4)+20,FALSE)</f>
        <v>3.8969791985011375E-2</v>
      </c>
      <c r="H349" s="3">
        <f>VLOOKUP($A349,Trend_Sign!$A:$H,COLUMN(H$4),FALSE)*VLOOKUP($A349,Volatility_Rolling!$A:$AB,COLUMN(H$4)+20,FALSE)</f>
        <v>-0.16182365645378419</v>
      </c>
    </row>
    <row r="350" spans="1:8" x14ac:dyDescent="0.35">
      <c r="A350" s="2">
        <v>44469</v>
      </c>
      <c r="B350" s="3">
        <f>VLOOKUP($A350,Trend_Sign!$A:$H,COLUMN(B$4),FALSE)*VLOOKUP($A350,Volatility_Rolling!$A:$AB,COLUMN(B$4)+20,FALSE)</f>
        <v>1.9630929769503754E-2</v>
      </c>
      <c r="C350" s="3">
        <f>VLOOKUP($A350,Trend_Sign!$A:$H,COLUMN(C$4),FALSE)*VLOOKUP($A350,Volatility_Rolling!$A:$AB,COLUMN(C$4)+20,FALSE)</f>
        <v>-5.7272173455216027E-2</v>
      </c>
      <c r="D350" s="3">
        <f>VLOOKUP($A350,Trend_Sign!$A:$H,COLUMN(D$4),FALSE)*VLOOKUP($A350,Volatility_Rolling!$A:$AB,COLUMN(D$4)+20,FALSE)</f>
        <v>-0.49312848024576911</v>
      </c>
      <c r="E350" s="3">
        <f>VLOOKUP($A350,Trend_Sign!$A:$H,COLUMN(E$4),FALSE)*VLOOKUP($A350,Volatility_Rolling!$A:$AB,COLUMN(E$4)+20,FALSE)</f>
        <v>-0.18163585910635763</v>
      </c>
      <c r="F350" s="3">
        <f>VLOOKUP($A350,Trend_Sign!$A:$H,COLUMN(F$4),FALSE)*VLOOKUP($A350,Volatility_Rolling!$A:$AB,COLUMN(F$4)+20,FALSE)</f>
        <v>4.2171177649430971E-2</v>
      </c>
      <c r="G350" s="3">
        <f>VLOOKUP($A350,Trend_Sign!$A:$H,COLUMN(G$4),FALSE)*VLOOKUP($A350,Volatility_Rolling!$A:$AB,COLUMN(G$4)+20,FALSE)</f>
        <v>3.8405488182845823E-2</v>
      </c>
      <c r="H350" s="3">
        <f>VLOOKUP($A350,Trend_Sign!$A:$H,COLUMN(H$4),FALSE)*VLOOKUP($A350,Volatility_Rolling!$A:$AB,COLUMN(H$4)+20,FALSE)</f>
        <v>-0.16775589159087675</v>
      </c>
    </row>
    <row r="351" spans="1:8" x14ac:dyDescent="0.35">
      <c r="A351" s="2">
        <v>44500</v>
      </c>
      <c r="B351" s="3">
        <f>VLOOKUP($A351,Trend_Sign!$A:$H,COLUMN(B$4),FALSE)*VLOOKUP($A351,Volatility_Rolling!$A:$AB,COLUMN(B$4)+20,FALSE)</f>
        <v>1.9577150048672092E-2</v>
      </c>
      <c r="C351" s="3">
        <f>VLOOKUP($A351,Trend_Sign!$A:$H,COLUMN(C$4),FALSE)*VLOOKUP($A351,Volatility_Rolling!$A:$AB,COLUMN(C$4)+20,FALSE)</f>
        <v>-5.7278468325368113E-2</v>
      </c>
      <c r="D351" s="3">
        <f>VLOOKUP($A351,Trend_Sign!$A:$H,COLUMN(D$4),FALSE)*VLOOKUP($A351,Volatility_Rolling!$A:$AB,COLUMN(D$4)+20,FALSE)</f>
        <v>-0.49672359340075523</v>
      </c>
      <c r="E351" s="3">
        <f>VLOOKUP($A351,Trend_Sign!$A:$H,COLUMN(E$4),FALSE)*VLOOKUP($A351,Volatility_Rolling!$A:$AB,COLUMN(E$4)+20,FALSE)</f>
        <v>-0.18053255609300106</v>
      </c>
      <c r="F351" s="3">
        <f>VLOOKUP($A351,Trend_Sign!$A:$H,COLUMN(F$4),FALSE)*VLOOKUP($A351,Volatility_Rolling!$A:$AB,COLUMN(F$4)+20,FALSE)</f>
        <v>4.3069713750987469E-2</v>
      </c>
      <c r="G351" s="3">
        <f>VLOOKUP($A351,Trend_Sign!$A:$H,COLUMN(G$4),FALSE)*VLOOKUP($A351,Volatility_Rolling!$A:$AB,COLUMN(G$4)+20,FALSE)</f>
        <v>3.9851987257725249E-2</v>
      </c>
      <c r="H351" s="3">
        <f>VLOOKUP($A351,Trend_Sign!$A:$H,COLUMN(H$4),FALSE)*VLOOKUP($A351,Volatility_Rolling!$A:$AB,COLUMN(H$4)+20,FALSE)</f>
        <v>-0.16296653112349097</v>
      </c>
    </row>
    <row r="352" spans="1:8" x14ac:dyDescent="0.35">
      <c r="A352" s="2">
        <v>44530</v>
      </c>
      <c r="B352" s="3">
        <f>VLOOKUP($A352,Trend_Sign!$A:$H,COLUMN(B$4),FALSE)*VLOOKUP($A352,Volatility_Rolling!$A:$AB,COLUMN(B$4)+20,FALSE)</f>
        <v>2.0029630336671597E-2</v>
      </c>
      <c r="C352" s="3">
        <f>VLOOKUP($A352,Trend_Sign!$A:$H,COLUMN(C$4),FALSE)*VLOOKUP($A352,Volatility_Rolling!$A:$AB,COLUMN(C$4)+20,FALSE)</f>
        <v>-5.7101573752305602E-2</v>
      </c>
      <c r="D352" s="3">
        <f>VLOOKUP($A352,Trend_Sign!$A:$H,COLUMN(D$4),FALSE)*VLOOKUP($A352,Volatility_Rolling!$A:$AB,COLUMN(D$4)+20,FALSE)</f>
        <v>0.49666289260360386</v>
      </c>
      <c r="E352" s="3">
        <f>VLOOKUP($A352,Trend_Sign!$A:$H,COLUMN(E$4),FALSE)*VLOOKUP($A352,Volatility_Rolling!$A:$AB,COLUMN(E$4)+20,FALSE)</f>
        <v>-0.18047795109525333</v>
      </c>
      <c r="F352" s="3">
        <f>VLOOKUP($A352,Trend_Sign!$A:$H,COLUMN(F$4),FALSE)*VLOOKUP($A352,Volatility_Rolling!$A:$AB,COLUMN(F$4)+20,FALSE)</f>
        <v>4.2896380597834669E-2</v>
      </c>
      <c r="G352" s="3">
        <f>VLOOKUP($A352,Trend_Sign!$A:$H,COLUMN(G$4),FALSE)*VLOOKUP($A352,Volatility_Rolling!$A:$AB,COLUMN(G$4)+20,FALSE)</f>
        <v>3.9926409567377488E-2</v>
      </c>
      <c r="H352" s="3">
        <f>VLOOKUP($A352,Trend_Sign!$A:$H,COLUMN(H$4),FALSE)*VLOOKUP($A352,Volatility_Rolling!$A:$AB,COLUMN(H$4)+20,FALSE)</f>
        <v>-0.16290516204695349</v>
      </c>
    </row>
    <row r="353" spans="1:8" x14ac:dyDescent="0.35">
      <c r="A353" s="2">
        <v>44561</v>
      </c>
      <c r="B353" s="3">
        <f>VLOOKUP($A353,Trend_Sign!$A:$H,COLUMN(B$4),FALSE)*VLOOKUP($A353,Volatility_Rolling!$A:$AB,COLUMN(B$4)+20,FALSE)</f>
        <v>1.9166051050373566E-2</v>
      </c>
      <c r="C353" s="3">
        <f>VLOOKUP($A353,Trend_Sign!$A:$H,COLUMN(C$4),FALSE)*VLOOKUP($A353,Volatility_Rolling!$A:$AB,COLUMN(C$4)+20,FALSE)</f>
        <v>-5.5512981126564477E-2</v>
      </c>
      <c r="D353" s="3">
        <f>VLOOKUP($A353,Trend_Sign!$A:$H,COLUMN(D$4),FALSE)*VLOOKUP($A353,Volatility_Rolling!$A:$AB,COLUMN(D$4)+20,FALSE)</f>
        <v>0.49403138727529133</v>
      </c>
      <c r="E353" s="3">
        <f>VLOOKUP($A353,Trend_Sign!$A:$H,COLUMN(E$4),FALSE)*VLOOKUP($A353,Volatility_Rolling!$A:$AB,COLUMN(E$4)+20,FALSE)</f>
        <v>-0.17792027745111072</v>
      </c>
      <c r="F353" s="3">
        <f>VLOOKUP($A353,Trend_Sign!$A:$H,COLUMN(F$4),FALSE)*VLOOKUP($A353,Volatility_Rolling!$A:$AB,COLUMN(F$4)+20,FALSE)</f>
        <v>4.3957309434924915E-2</v>
      </c>
      <c r="G353" s="3">
        <f>VLOOKUP($A353,Trend_Sign!$A:$H,COLUMN(G$4),FALSE)*VLOOKUP($A353,Volatility_Rolling!$A:$AB,COLUMN(G$4)+20,FALSE)</f>
        <v>4.0980162197082906E-2</v>
      </c>
      <c r="H353" s="3">
        <f>VLOOKUP($A353,Trend_Sign!$A:$H,COLUMN(H$4),FALSE)*VLOOKUP($A353,Volatility_Rolling!$A:$AB,COLUMN(H$4)+20,FALSE)</f>
        <v>-0.16843183146465202</v>
      </c>
    </row>
    <row r="354" spans="1:8" x14ac:dyDescent="0.35">
      <c r="A354" s="2">
        <v>44592</v>
      </c>
      <c r="B354" s="3">
        <f>VLOOKUP($A354,Trend_Sign!$A:$H,COLUMN(B$4),FALSE)*VLOOKUP($A354,Volatility_Rolling!$A:$AB,COLUMN(B$4)+20,FALSE)</f>
        <v>1.9227153288428389E-2</v>
      </c>
      <c r="C354" s="3">
        <f>VLOOKUP($A354,Trend_Sign!$A:$H,COLUMN(C$4),FALSE)*VLOOKUP($A354,Volatility_Rolling!$A:$AB,COLUMN(C$4)+20,FALSE)</f>
        <v>-5.6424770639727451E-2</v>
      </c>
      <c r="D354" s="3">
        <f>VLOOKUP($A354,Trend_Sign!$A:$H,COLUMN(D$4),FALSE)*VLOOKUP($A354,Volatility_Rolling!$A:$AB,COLUMN(D$4)+20,FALSE)</f>
        <v>-0.49296737328421691</v>
      </c>
      <c r="E354" s="3">
        <f>VLOOKUP($A354,Trend_Sign!$A:$H,COLUMN(E$4),FALSE)*VLOOKUP($A354,Volatility_Rolling!$A:$AB,COLUMN(E$4)+20,FALSE)</f>
        <v>-0.17410328958989246</v>
      </c>
      <c r="F354" s="3">
        <f>VLOOKUP($A354,Trend_Sign!$A:$H,COLUMN(F$4),FALSE)*VLOOKUP($A354,Volatility_Rolling!$A:$AB,COLUMN(F$4)+20,FALSE)</f>
        <v>4.4481740704306195E-2</v>
      </c>
      <c r="G354" s="3">
        <f>VLOOKUP($A354,Trend_Sign!$A:$H,COLUMN(G$4),FALSE)*VLOOKUP($A354,Volatility_Rolling!$A:$AB,COLUMN(G$4)+20,FALSE)</f>
        <v>4.0213301126454506E-2</v>
      </c>
      <c r="H354" s="3">
        <f>VLOOKUP($A354,Trend_Sign!$A:$H,COLUMN(H$4),FALSE)*VLOOKUP($A354,Volatility_Rolling!$A:$AB,COLUMN(H$4)+20,FALSE)</f>
        <v>-0.17258237136697416</v>
      </c>
    </row>
    <row r="355" spans="1:8" x14ac:dyDescent="0.35">
      <c r="A355" s="2">
        <v>44620</v>
      </c>
      <c r="B355" s="3">
        <f>VLOOKUP($A355,Trend_Sign!$A:$H,COLUMN(B$4),FALSE)*VLOOKUP($A355,Volatility_Rolling!$A:$AB,COLUMN(B$4)+20,FALSE)</f>
        <v>1.8971401751042043E-2</v>
      </c>
      <c r="C355" s="3">
        <f>VLOOKUP($A355,Trend_Sign!$A:$H,COLUMN(C$4),FALSE)*VLOOKUP($A355,Volatility_Rolling!$A:$AB,COLUMN(C$4)+20,FALSE)</f>
        <v>5.5090893676723415E-2</v>
      </c>
      <c r="D355" s="3">
        <f>VLOOKUP($A355,Trend_Sign!$A:$H,COLUMN(D$4),FALSE)*VLOOKUP($A355,Volatility_Rolling!$A:$AB,COLUMN(D$4)+20,FALSE)</f>
        <v>0.49018295205580614</v>
      </c>
      <c r="E355" s="3">
        <f>VLOOKUP($A355,Trend_Sign!$A:$H,COLUMN(E$4),FALSE)*VLOOKUP($A355,Volatility_Rolling!$A:$AB,COLUMN(E$4)+20,FALSE)</f>
        <v>-0.17357463810489224</v>
      </c>
      <c r="F355" s="3">
        <f>VLOOKUP($A355,Trend_Sign!$A:$H,COLUMN(F$4),FALSE)*VLOOKUP($A355,Volatility_Rolling!$A:$AB,COLUMN(F$4)+20,FALSE)</f>
        <v>4.3835355403386796E-2</v>
      </c>
      <c r="G355" s="3">
        <f>VLOOKUP($A355,Trend_Sign!$A:$H,COLUMN(G$4),FALSE)*VLOOKUP($A355,Volatility_Rolling!$A:$AB,COLUMN(G$4)+20,FALSE)</f>
        <v>3.9247434566749478E-2</v>
      </c>
      <c r="H355" s="3">
        <f>VLOOKUP($A355,Trend_Sign!$A:$H,COLUMN(H$4),FALSE)*VLOOKUP($A355,Volatility_Rolling!$A:$AB,COLUMN(H$4)+20,FALSE)</f>
        <v>-0.17909732444139986</v>
      </c>
    </row>
    <row r="356" spans="1:8" x14ac:dyDescent="0.35">
      <c r="A356" s="2">
        <v>44651</v>
      </c>
      <c r="B356" s="3">
        <f>VLOOKUP($A356,Trend_Sign!$A:$H,COLUMN(B$4),FALSE)*VLOOKUP($A356,Volatility_Rolling!$A:$AB,COLUMN(B$4)+20,FALSE)</f>
        <v>1.8930805397849075E-2</v>
      </c>
      <c r="C356" s="3">
        <f>VLOOKUP($A356,Trend_Sign!$A:$H,COLUMN(C$4),FALSE)*VLOOKUP($A356,Volatility_Rolling!$A:$AB,COLUMN(C$4)+20,FALSE)</f>
        <v>5.7980456984407701E-2</v>
      </c>
      <c r="D356" s="3">
        <f>VLOOKUP($A356,Trend_Sign!$A:$H,COLUMN(D$4),FALSE)*VLOOKUP($A356,Volatility_Rolling!$A:$AB,COLUMN(D$4)+20,FALSE)</f>
        <v>-0.51153516409454181</v>
      </c>
      <c r="E356" s="3">
        <f>VLOOKUP($A356,Trend_Sign!$A:$H,COLUMN(E$4),FALSE)*VLOOKUP($A356,Volatility_Rolling!$A:$AB,COLUMN(E$4)+20,FALSE)</f>
        <v>-0.16751064764819898</v>
      </c>
      <c r="F356" s="3">
        <f>VLOOKUP($A356,Trend_Sign!$A:$H,COLUMN(F$4),FALSE)*VLOOKUP($A356,Volatility_Rolling!$A:$AB,COLUMN(F$4)+20,FALSE)</f>
        <v>4.5777496745966852E-2</v>
      </c>
      <c r="G356" s="3">
        <f>VLOOKUP($A356,Trend_Sign!$A:$H,COLUMN(G$4),FALSE)*VLOOKUP($A356,Volatility_Rolling!$A:$AB,COLUMN(G$4)+20,FALSE)</f>
        <v>4.1067335570484143E-2</v>
      </c>
      <c r="H356" s="3">
        <f>VLOOKUP($A356,Trend_Sign!$A:$H,COLUMN(H$4),FALSE)*VLOOKUP($A356,Volatility_Rolling!$A:$AB,COLUMN(H$4)+20,FALSE)</f>
        <v>-0.15719809355855152</v>
      </c>
    </row>
    <row r="357" spans="1:8" x14ac:dyDescent="0.35">
      <c r="A357" s="2">
        <v>44681</v>
      </c>
      <c r="B357" s="3">
        <f>VLOOKUP($A357,Trend_Sign!$A:$H,COLUMN(B$4),FALSE)*VLOOKUP($A357,Volatility_Rolling!$A:$AB,COLUMN(B$4)+20,FALSE)</f>
        <v>1.9188873828373396E-2</v>
      </c>
      <c r="C357" s="3">
        <f>VLOOKUP($A357,Trend_Sign!$A:$H,COLUMN(C$4),FALSE)*VLOOKUP($A357,Volatility_Rolling!$A:$AB,COLUMN(C$4)+20,FALSE)</f>
        <v>6.0064514321247514E-2</v>
      </c>
      <c r="D357" s="3">
        <f>VLOOKUP($A357,Trend_Sign!$A:$H,COLUMN(D$4),FALSE)*VLOOKUP($A357,Volatility_Rolling!$A:$AB,COLUMN(D$4)+20,FALSE)</f>
        <v>-0.53654013242424037</v>
      </c>
      <c r="E357" s="3">
        <f>VLOOKUP($A357,Trend_Sign!$A:$H,COLUMN(E$4),FALSE)*VLOOKUP($A357,Volatility_Rolling!$A:$AB,COLUMN(E$4)+20,FALSE)</f>
        <v>-0.16336488035302066</v>
      </c>
      <c r="F357" s="3">
        <f>VLOOKUP($A357,Trend_Sign!$A:$H,COLUMN(F$4),FALSE)*VLOOKUP($A357,Volatility_Rolling!$A:$AB,COLUMN(F$4)+20,FALSE)</f>
        <v>-4.5369593116870145E-2</v>
      </c>
      <c r="G357" s="3">
        <f>VLOOKUP($A357,Trend_Sign!$A:$H,COLUMN(G$4),FALSE)*VLOOKUP($A357,Volatility_Rolling!$A:$AB,COLUMN(G$4)+20,FALSE)</f>
        <v>-3.9163031251888573E-2</v>
      </c>
      <c r="H357" s="3">
        <f>VLOOKUP($A357,Trend_Sign!$A:$H,COLUMN(H$4),FALSE)*VLOOKUP($A357,Volatility_Rolling!$A:$AB,COLUMN(H$4)+20,FALSE)</f>
        <v>-0.13630897470435924</v>
      </c>
    </row>
    <row r="358" spans="1:8" x14ac:dyDescent="0.35">
      <c r="A358" s="2">
        <v>44712</v>
      </c>
      <c r="B358" s="3">
        <f>VLOOKUP($A358,Trend_Sign!$A:$H,COLUMN(B$4),FALSE)*VLOOKUP($A358,Volatility_Rolling!$A:$AB,COLUMN(B$4)+20,FALSE)</f>
        <v>1.9129516715096585E-2</v>
      </c>
      <c r="C358" s="3">
        <f>VLOOKUP($A358,Trend_Sign!$A:$H,COLUMN(C$4),FALSE)*VLOOKUP($A358,Volatility_Rolling!$A:$AB,COLUMN(C$4)+20,FALSE)</f>
        <v>-5.8194160083096302E-2</v>
      </c>
      <c r="D358" s="3">
        <f>VLOOKUP($A358,Trend_Sign!$A:$H,COLUMN(D$4),FALSE)*VLOOKUP($A358,Volatility_Rolling!$A:$AB,COLUMN(D$4)+20,FALSE)</f>
        <v>-0.53216501489435231</v>
      </c>
      <c r="E358" s="3">
        <f>VLOOKUP($A358,Trend_Sign!$A:$H,COLUMN(E$4),FALSE)*VLOOKUP($A358,Volatility_Rolling!$A:$AB,COLUMN(E$4)+20,FALSE)</f>
        <v>-0.16572551412147923</v>
      </c>
      <c r="F358" s="3">
        <f>VLOOKUP($A358,Trend_Sign!$A:$H,COLUMN(F$4),FALSE)*VLOOKUP($A358,Volatility_Rolling!$A:$AB,COLUMN(F$4)+20,FALSE)</f>
        <v>-4.6108229934126985E-2</v>
      </c>
      <c r="G358" s="3">
        <f>VLOOKUP($A358,Trend_Sign!$A:$H,COLUMN(G$4),FALSE)*VLOOKUP($A358,Volatility_Rolling!$A:$AB,COLUMN(G$4)+20,FALSE)</f>
        <v>-3.998493285587635E-2</v>
      </c>
      <c r="H358" s="3">
        <f>VLOOKUP($A358,Trend_Sign!$A:$H,COLUMN(H$4),FALSE)*VLOOKUP($A358,Volatility_Rolling!$A:$AB,COLUMN(H$4)+20,FALSE)</f>
        <v>-0.13869263139597235</v>
      </c>
    </row>
    <row r="359" spans="1:8" x14ac:dyDescent="0.35">
      <c r="A359" s="2">
        <v>44742</v>
      </c>
      <c r="B359" s="3">
        <f>VLOOKUP($A359,Trend_Sign!$A:$H,COLUMN(B$4),FALSE)*VLOOKUP($A359,Volatility_Rolling!$A:$AB,COLUMN(B$4)+20,FALSE)</f>
        <v>1.9194110533194385E-2</v>
      </c>
      <c r="C359" s="3">
        <f>VLOOKUP($A359,Trend_Sign!$A:$H,COLUMN(C$4),FALSE)*VLOOKUP($A359,Volatility_Rolling!$A:$AB,COLUMN(C$4)+20,FALSE)</f>
        <v>6.0675325628844985E-2</v>
      </c>
      <c r="D359" s="3">
        <f>VLOOKUP($A359,Trend_Sign!$A:$H,COLUMN(D$4),FALSE)*VLOOKUP($A359,Volatility_Rolling!$A:$AB,COLUMN(D$4)+20,FALSE)</f>
        <v>-0.54125552339620209</v>
      </c>
      <c r="E359" s="3">
        <f>VLOOKUP($A359,Trend_Sign!$A:$H,COLUMN(E$4),FALSE)*VLOOKUP($A359,Volatility_Rolling!$A:$AB,COLUMN(E$4)+20,FALSE)</f>
        <v>-0.16730020032702994</v>
      </c>
      <c r="F359" s="3">
        <f>VLOOKUP($A359,Trend_Sign!$A:$H,COLUMN(F$4),FALSE)*VLOOKUP($A359,Volatility_Rolling!$A:$AB,COLUMN(F$4)+20,FALSE)</f>
        <v>-4.5128494465619187E-2</v>
      </c>
      <c r="G359" s="3">
        <f>VLOOKUP($A359,Trend_Sign!$A:$H,COLUMN(G$4),FALSE)*VLOOKUP($A359,Volatility_Rolling!$A:$AB,COLUMN(G$4)+20,FALSE)</f>
        <v>-3.9099373094647172E-2</v>
      </c>
      <c r="H359" s="3">
        <f>VLOOKUP($A359,Trend_Sign!$A:$H,COLUMN(H$4),FALSE)*VLOOKUP($A359,Volatility_Rolling!$A:$AB,COLUMN(H$4)+20,FALSE)</f>
        <v>-0.12734697255446203</v>
      </c>
    </row>
    <row r="360" spans="1:8" x14ac:dyDescent="0.35">
      <c r="A360" s="2">
        <v>44773</v>
      </c>
      <c r="B360" s="3">
        <f>VLOOKUP($A360,Trend_Sign!$A:$H,COLUMN(B$4),FALSE)*VLOOKUP($A360,Volatility_Rolling!$A:$AB,COLUMN(B$4)+20,FALSE)</f>
        <v>2.0516178621807161E-2</v>
      </c>
      <c r="C360" s="3">
        <f>VLOOKUP($A360,Trend_Sign!$A:$H,COLUMN(C$4),FALSE)*VLOOKUP($A360,Volatility_Rolling!$A:$AB,COLUMN(C$4)+20,FALSE)</f>
        <v>-6.4365614065359594E-2</v>
      </c>
      <c r="D360" s="3">
        <f>VLOOKUP($A360,Trend_Sign!$A:$H,COLUMN(D$4),FALSE)*VLOOKUP($A360,Volatility_Rolling!$A:$AB,COLUMN(D$4)+20,FALSE)</f>
        <v>-0.521420597455859</v>
      </c>
      <c r="E360" s="3">
        <f>VLOOKUP($A360,Trend_Sign!$A:$H,COLUMN(E$4),FALSE)*VLOOKUP($A360,Volatility_Rolling!$A:$AB,COLUMN(E$4)+20,FALSE)</f>
        <v>-0.17289310666361221</v>
      </c>
      <c r="F360" s="3">
        <f>VLOOKUP($A360,Trend_Sign!$A:$H,COLUMN(F$4),FALSE)*VLOOKUP($A360,Volatility_Rolling!$A:$AB,COLUMN(F$4)+20,FALSE)</f>
        <v>-4.6811063956250253E-2</v>
      </c>
      <c r="G360" s="3">
        <f>VLOOKUP($A360,Trend_Sign!$A:$H,COLUMN(G$4),FALSE)*VLOOKUP($A360,Volatility_Rolling!$A:$AB,COLUMN(G$4)+20,FALSE)</f>
        <v>-4.0080194789377382E-2</v>
      </c>
      <c r="H360" s="3">
        <f>VLOOKUP($A360,Trend_Sign!$A:$H,COLUMN(H$4),FALSE)*VLOOKUP($A360,Volatility_Rolling!$A:$AB,COLUMN(H$4)+20,FALSE)</f>
        <v>-0.13391324444773431</v>
      </c>
    </row>
    <row r="361" spans="1:8" x14ac:dyDescent="0.35">
      <c r="A361" s="2">
        <v>44804</v>
      </c>
      <c r="B361" s="3">
        <f>VLOOKUP($A361,Trend_Sign!$A:$H,COLUMN(B$4),FALSE)*VLOOKUP($A361,Volatility_Rolling!$A:$AB,COLUMN(B$4)+20,FALSE)</f>
        <v>2.0362195603654678E-2</v>
      </c>
      <c r="C361" s="3">
        <f>VLOOKUP($A361,Trend_Sign!$A:$H,COLUMN(C$4),FALSE)*VLOOKUP($A361,Volatility_Rolling!$A:$AB,COLUMN(C$4)+20,FALSE)</f>
        <v>-6.4732339926778265E-2</v>
      </c>
      <c r="D361" s="3">
        <f>VLOOKUP($A361,Trend_Sign!$A:$H,COLUMN(D$4),FALSE)*VLOOKUP($A361,Volatility_Rolling!$A:$AB,COLUMN(D$4)+20,FALSE)</f>
        <v>-0.53091312143707547</v>
      </c>
      <c r="E361" s="3">
        <f>VLOOKUP($A361,Trend_Sign!$A:$H,COLUMN(E$4),FALSE)*VLOOKUP($A361,Volatility_Rolling!$A:$AB,COLUMN(E$4)+20,FALSE)</f>
        <v>-0.16819537346846419</v>
      </c>
      <c r="F361" s="3">
        <f>VLOOKUP($A361,Trend_Sign!$A:$H,COLUMN(F$4),FALSE)*VLOOKUP($A361,Volatility_Rolling!$A:$AB,COLUMN(F$4)+20,FALSE)</f>
        <v>-4.5690620418641872E-2</v>
      </c>
      <c r="G361" s="3">
        <f>VLOOKUP($A361,Trend_Sign!$A:$H,COLUMN(G$4),FALSE)*VLOOKUP($A361,Volatility_Rolling!$A:$AB,COLUMN(G$4)+20,FALSE)</f>
        <v>-3.9050396240867855E-2</v>
      </c>
      <c r="H361" s="3">
        <f>VLOOKUP($A361,Trend_Sign!$A:$H,COLUMN(H$4),FALSE)*VLOOKUP($A361,Volatility_Rolling!$A:$AB,COLUMN(H$4)+20,FALSE)</f>
        <v>-0.1310559529045178</v>
      </c>
    </row>
    <row r="362" spans="1:8" x14ac:dyDescent="0.35">
      <c r="A362" s="2">
        <v>44834</v>
      </c>
      <c r="B362" s="3">
        <f>VLOOKUP($A362,Trend_Sign!$A:$H,COLUMN(B$4),FALSE)*VLOOKUP($A362,Volatility_Rolling!$A:$AB,COLUMN(B$4)+20,FALSE)</f>
        <v>2.0559943765516987E-2</v>
      </c>
      <c r="C362" s="3">
        <f>VLOOKUP($A362,Trend_Sign!$A:$H,COLUMN(C$4),FALSE)*VLOOKUP($A362,Volatility_Rolling!$A:$AB,COLUMN(C$4)+20,FALSE)</f>
        <v>-6.6408895155416509E-2</v>
      </c>
      <c r="D362" s="3">
        <f>VLOOKUP($A362,Trend_Sign!$A:$H,COLUMN(D$4),FALSE)*VLOOKUP($A362,Volatility_Rolling!$A:$AB,COLUMN(D$4)+20,FALSE)</f>
        <v>-0.54156498766199834</v>
      </c>
      <c r="E362" s="3">
        <f>VLOOKUP($A362,Trend_Sign!$A:$H,COLUMN(E$4),FALSE)*VLOOKUP($A362,Volatility_Rolling!$A:$AB,COLUMN(E$4)+20,FALSE)</f>
        <v>-0.16021584786019635</v>
      </c>
      <c r="F362" s="3">
        <f>VLOOKUP($A362,Trend_Sign!$A:$H,COLUMN(F$4),FALSE)*VLOOKUP($A362,Volatility_Rolling!$A:$AB,COLUMN(F$4)+20,FALSE)</f>
        <v>-4.4652874908468962E-2</v>
      </c>
      <c r="G362" s="3">
        <f>VLOOKUP($A362,Trend_Sign!$A:$H,COLUMN(G$4),FALSE)*VLOOKUP($A362,Volatility_Rolling!$A:$AB,COLUMN(G$4)+20,FALSE)</f>
        <v>-3.8137313787547131E-2</v>
      </c>
      <c r="H362" s="3">
        <f>VLOOKUP($A362,Trend_Sign!$A:$H,COLUMN(H$4),FALSE)*VLOOKUP($A362,Volatility_Rolling!$A:$AB,COLUMN(H$4)+20,FALSE)</f>
        <v>-0.12846013686085581</v>
      </c>
    </row>
    <row r="363" spans="1:8" x14ac:dyDescent="0.35">
      <c r="A363" s="2">
        <v>44865</v>
      </c>
      <c r="B363" s="3">
        <f>VLOOKUP($A363,Trend_Sign!$A:$H,COLUMN(B$4),FALSE)*VLOOKUP($A363,Volatility_Rolling!$A:$AB,COLUMN(B$4)+20,FALSE)</f>
        <v>2.0285091152358846E-2</v>
      </c>
      <c r="C363" s="3">
        <f>VLOOKUP($A363,Trend_Sign!$A:$H,COLUMN(C$4),FALSE)*VLOOKUP($A363,Volatility_Rolling!$A:$AB,COLUMN(C$4)+20,FALSE)</f>
        <v>-6.6345271170275541E-2</v>
      </c>
      <c r="D363" s="3">
        <f>VLOOKUP($A363,Trend_Sign!$A:$H,COLUMN(D$4),FALSE)*VLOOKUP($A363,Volatility_Rolling!$A:$AB,COLUMN(D$4)+20,FALSE)</f>
        <v>-0.54661039613989626</v>
      </c>
      <c r="E363" s="3">
        <f>VLOOKUP($A363,Trend_Sign!$A:$H,COLUMN(E$4),FALSE)*VLOOKUP($A363,Volatility_Rolling!$A:$AB,COLUMN(E$4)+20,FALSE)</f>
        <v>-0.15854964630841711</v>
      </c>
      <c r="F363" s="3">
        <f>VLOOKUP($A363,Trend_Sign!$A:$H,COLUMN(F$4),FALSE)*VLOOKUP($A363,Volatility_Rolling!$A:$AB,COLUMN(F$4)+20,FALSE)</f>
        <v>-4.3654322392753332E-2</v>
      </c>
      <c r="G363" s="3">
        <f>VLOOKUP($A363,Trend_Sign!$A:$H,COLUMN(G$4),FALSE)*VLOOKUP($A363,Volatility_Rolling!$A:$AB,COLUMN(G$4)+20,FALSE)</f>
        <v>-3.8026851406333002E-2</v>
      </c>
      <c r="H363" s="3">
        <f>VLOOKUP($A363,Trend_Sign!$A:$H,COLUMN(H$4),FALSE)*VLOOKUP($A363,Volatility_Rolling!$A:$AB,COLUMN(H$4)+20,FALSE)</f>
        <v>-0.12652842142996587</v>
      </c>
    </row>
    <row r="364" spans="1:8" x14ac:dyDescent="0.35">
      <c r="A364" s="2">
        <v>44895</v>
      </c>
      <c r="B364" s="3">
        <f>VLOOKUP($A364,Trend_Sign!$A:$H,COLUMN(B$4),FALSE)*VLOOKUP($A364,Volatility_Rolling!$A:$AB,COLUMN(B$4)+20,FALSE)</f>
        <v>2.0410305058252403E-2</v>
      </c>
      <c r="C364" s="3">
        <f>VLOOKUP($A364,Trend_Sign!$A:$H,COLUMN(C$4),FALSE)*VLOOKUP($A364,Volatility_Rolling!$A:$AB,COLUMN(C$4)+20,FALSE)</f>
        <v>-6.5787060474259362E-2</v>
      </c>
      <c r="D364" s="3">
        <f>VLOOKUP($A364,Trend_Sign!$A:$H,COLUMN(D$4),FALSE)*VLOOKUP($A364,Volatility_Rolling!$A:$AB,COLUMN(D$4)+20,FALSE)</f>
        <v>-0.56298996508885624</v>
      </c>
      <c r="E364" s="3">
        <f>VLOOKUP($A364,Trend_Sign!$A:$H,COLUMN(E$4),FALSE)*VLOOKUP($A364,Volatility_Rolling!$A:$AB,COLUMN(E$4)+20,FALSE)</f>
        <v>-0.15672094283636792</v>
      </c>
      <c r="F364" s="3">
        <f>VLOOKUP($A364,Trend_Sign!$A:$H,COLUMN(F$4),FALSE)*VLOOKUP($A364,Volatility_Rolling!$A:$AB,COLUMN(F$4)+20,FALSE)</f>
        <v>-4.4099177331246964E-2</v>
      </c>
      <c r="G364" s="3">
        <f>VLOOKUP($A364,Trend_Sign!$A:$H,COLUMN(G$4),FALSE)*VLOOKUP($A364,Volatility_Rolling!$A:$AB,COLUMN(G$4)+20,FALSE)</f>
        <v>-3.8482446568542696E-2</v>
      </c>
      <c r="H364" s="3">
        <f>VLOOKUP($A364,Trend_Sign!$A:$H,COLUMN(H$4),FALSE)*VLOOKUP($A364,Volatility_Rolling!$A:$AB,COLUMN(H$4)+20,FALSE)</f>
        <v>-0.11151010264247455</v>
      </c>
    </row>
    <row r="365" spans="1:8" x14ac:dyDescent="0.35">
      <c r="A365" s="2">
        <v>44926</v>
      </c>
      <c r="B365" s="3">
        <f>VLOOKUP($A365,Trend_Sign!$A:$H,COLUMN(B$4),FALSE)*VLOOKUP($A365,Volatility_Rolling!$A:$AB,COLUMN(B$4)+20,FALSE)</f>
        <v>2.1954065859363277E-2</v>
      </c>
      <c r="C365" s="3">
        <f>VLOOKUP($A365,Trend_Sign!$A:$H,COLUMN(C$4),FALSE)*VLOOKUP($A365,Volatility_Rolling!$A:$AB,COLUMN(C$4)+20,FALSE)</f>
        <v>-7.0607652105215996E-2</v>
      </c>
      <c r="D365" s="3">
        <f>VLOOKUP($A365,Trend_Sign!$A:$H,COLUMN(D$4),FALSE)*VLOOKUP($A365,Volatility_Rolling!$A:$AB,COLUMN(D$4)+20,FALSE)</f>
        <v>-0.54119497573384934</v>
      </c>
      <c r="E365" s="3">
        <f>VLOOKUP($A365,Trend_Sign!$A:$H,COLUMN(E$4),FALSE)*VLOOKUP($A365,Volatility_Rolling!$A:$AB,COLUMN(E$4)+20,FALSE)</f>
        <v>-0.16849484981722057</v>
      </c>
      <c r="F365" s="3">
        <f>VLOOKUP($A365,Trend_Sign!$A:$H,COLUMN(F$4),FALSE)*VLOOKUP($A365,Volatility_Rolling!$A:$AB,COLUMN(F$4)+20,FALSE)</f>
        <v>-4.6600460273684703E-2</v>
      </c>
      <c r="G365" s="3">
        <f>VLOOKUP($A365,Trend_Sign!$A:$H,COLUMN(G$4),FALSE)*VLOOKUP($A365,Volatility_Rolling!$A:$AB,COLUMN(G$4)+20,FALSE)</f>
        <v>-4.0185392299208915E-2</v>
      </c>
      <c r="H365" s="3">
        <f>VLOOKUP($A365,Trend_Sign!$A:$H,COLUMN(H$4),FALSE)*VLOOKUP($A365,Volatility_Rolling!$A:$AB,COLUMN(H$4)+20,FALSE)</f>
        <v>-0.1109626039114571</v>
      </c>
    </row>
    <row r="366" spans="1:8" x14ac:dyDescent="0.35">
      <c r="A366" s="2">
        <v>44957</v>
      </c>
      <c r="B366" s="3">
        <f>VLOOKUP($A366,Trend_Sign!$A:$H,COLUMN(B$4),FALSE)*VLOOKUP($A366,Volatility_Rolling!$A:$AB,COLUMN(B$4)+20,FALSE)</f>
        <v>2.307338333669335E-2</v>
      </c>
      <c r="C366" s="3">
        <f>VLOOKUP($A366,Trend_Sign!$A:$H,COLUMN(C$4),FALSE)*VLOOKUP($A366,Volatility_Rolling!$A:$AB,COLUMN(C$4)+20,FALSE)</f>
        <v>7.0573789948697369E-2</v>
      </c>
      <c r="D366" s="3">
        <f>VLOOKUP($A366,Trend_Sign!$A:$H,COLUMN(D$4),FALSE)*VLOOKUP($A366,Volatility_Rolling!$A:$AB,COLUMN(D$4)+20,FALSE)</f>
        <v>-0.53639454971952782</v>
      </c>
      <c r="E366" s="3">
        <f>VLOOKUP($A366,Trend_Sign!$A:$H,COLUMN(E$4),FALSE)*VLOOKUP($A366,Volatility_Rolling!$A:$AB,COLUMN(E$4)+20,FALSE)</f>
        <v>-0.17164630975892747</v>
      </c>
      <c r="F366" s="3">
        <f>VLOOKUP($A366,Trend_Sign!$A:$H,COLUMN(F$4),FALSE)*VLOOKUP($A366,Volatility_Rolling!$A:$AB,COLUMN(F$4)+20,FALSE)</f>
        <v>-4.6739704553853394E-2</v>
      </c>
      <c r="G366" s="3">
        <f>VLOOKUP($A366,Trend_Sign!$A:$H,COLUMN(G$4),FALSE)*VLOOKUP($A366,Volatility_Rolling!$A:$AB,COLUMN(G$4)+20,FALSE)</f>
        <v>-3.9774436888367445E-2</v>
      </c>
      <c r="H366" s="3">
        <f>VLOOKUP($A366,Trend_Sign!$A:$H,COLUMN(H$4),FALSE)*VLOOKUP($A366,Volatility_Rolling!$A:$AB,COLUMN(H$4)+20,FALSE)</f>
        <v>-0.11179782579393306</v>
      </c>
    </row>
    <row r="367" spans="1:8" x14ac:dyDescent="0.35">
      <c r="A367" s="2">
        <v>44985</v>
      </c>
      <c r="B367" s="3">
        <f>VLOOKUP($A367,Trend_Sign!$A:$H,COLUMN(B$4),FALSE)*VLOOKUP($A367,Volatility_Rolling!$A:$AB,COLUMN(B$4)+20,FALSE)</f>
        <v>2.2977748284687766E-2</v>
      </c>
      <c r="C367" s="3">
        <f>VLOOKUP($A367,Trend_Sign!$A:$H,COLUMN(C$4),FALSE)*VLOOKUP($A367,Volatility_Rolling!$A:$AB,COLUMN(C$4)+20,FALSE)</f>
        <v>-6.762210425780231E-2</v>
      </c>
      <c r="D367" s="3">
        <f>VLOOKUP($A367,Trend_Sign!$A:$H,COLUMN(D$4),FALSE)*VLOOKUP($A367,Volatility_Rolling!$A:$AB,COLUMN(D$4)+20,FALSE)</f>
        <v>-0.54752282078999381</v>
      </c>
      <c r="E367" s="3">
        <f>VLOOKUP($A367,Trend_Sign!$A:$H,COLUMN(E$4),FALSE)*VLOOKUP($A367,Volatility_Rolling!$A:$AB,COLUMN(E$4)+20,FALSE)</f>
        <v>-0.1686118602369415</v>
      </c>
      <c r="F367" s="3">
        <f>VLOOKUP($A367,Trend_Sign!$A:$H,COLUMN(F$4),FALSE)*VLOOKUP($A367,Volatility_Rolling!$A:$AB,COLUMN(F$4)+20,FALSE)</f>
        <v>-4.7329267447865295E-2</v>
      </c>
      <c r="G367" s="3">
        <f>VLOOKUP($A367,Trend_Sign!$A:$H,COLUMN(G$4),FALSE)*VLOOKUP($A367,Volatility_Rolling!$A:$AB,COLUMN(G$4)+20,FALSE)</f>
        <v>-3.9663998029598593E-2</v>
      </c>
      <c r="H367" s="3">
        <f>VLOOKUP($A367,Trend_Sign!$A:$H,COLUMN(H$4),FALSE)*VLOOKUP($A367,Volatility_Rolling!$A:$AB,COLUMN(H$4)+20,FALSE)</f>
        <v>-0.10627220095311078</v>
      </c>
    </row>
    <row r="368" spans="1:8" x14ac:dyDescent="0.35">
      <c r="A368" s="2">
        <v>45016</v>
      </c>
      <c r="B368" s="3">
        <f>VLOOKUP($A368,Trend_Sign!$A:$H,COLUMN(B$4),FALSE)*VLOOKUP($A368,Volatility_Rolling!$A:$AB,COLUMN(B$4)+20,FALSE)</f>
        <v>2.7952454130770327E-2</v>
      </c>
      <c r="C368" s="3">
        <f>VLOOKUP($A368,Trend_Sign!$A:$H,COLUMN(C$4),FALSE)*VLOOKUP($A368,Volatility_Rolling!$A:$AB,COLUMN(C$4)+20,FALSE)</f>
        <v>-6.9833893730702229E-2</v>
      </c>
      <c r="D368" s="3">
        <f>VLOOKUP($A368,Trend_Sign!$A:$H,COLUMN(D$4),FALSE)*VLOOKUP($A368,Volatility_Rolling!$A:$AB,COLUMN(D$4)+20,FALSE)</f>
        <v>0.51176389463217853</v>
      </c>
      <c r="E368" s="3">
        <f>VLOOKUP($A368,Trend_Sign!$A:$H,COLUMN(E$4),FALSE)*VLOOKUP($A368,Volatility_Rolling!$A:$AB,COLUMN(E$4)+20,FALSE)</f>
        <v>-0.18088858963894544</v>
      </c>
      <c r="F368" s="3">
        <f>VLOOKUP($A368,Trend_Sign!$A:$H,COLUMN(F$4),FALSE)*VLOOKUP($A368,Volatility_Rolling!$A:$AB,COLUMN(F$4)+20,FALSE)</f>
        <v>-5.4720394393565033E-2</v>
      </c>
      <c r="G368" s="3">
        <f>VLOOKUP($A368,Trend_Sign!$A:$H,COLUMN(G$4),FALSE)*VLOOKUP($A368,Volatility_Rolling!$A:$AB,COLUMN(G$4)+20,FALSE)</f>
        <v>-4.2687599991269677E-2</v>
      </c>
      <c r="H368" s="3">
        <f>VLOOKUP($A368,Trend_Sign!$A:$H,COLUMN(H$4),FALSE)*VLOOKUP($A368,Volatility_Rolling!$A:$AB,COLUMN(H$4)+20,FALSE)</f>
        <v>-0.11215317348256885</v>
      </c>
    </row>
    <row r="369" spans="1:8" x14ac:dyDescent="0.35">
      <c r="A369" s="2">
        <v>45046</v>
      </c>
      <c r="B369" s="3">
        <f>VLOOKUP($A369,Trend_Sign!$A:$H,COLUMN(B$4),FALSE)*VLOOKUP($A369,Volatility_Rolling!$A:$AB,COLUMN(B$4)+20,FALSE)</f>
        <v>-2.8947650720711107E-2</v>
      </c>
      <c r="C369" s="3">
        <f>VLOOKUP($A369,Trend_Sign!$A:$H,COLUMN(C$4),FALSE)*VLOOKUP($A369,Volatility_Rolling!$A:$AB,COLUMN(C$4)+20,FALSE)</f>
        <v>7.0864650470964727E-2</v>
      </c>
      <c r="D369" s="3">
        <f>VLOOKUP($A369,Trend_Sign!$A:$H,COLUMN(D$4),FALSE)*VLOOKUP($A369,Volatility_Rolling!$A:$AB,COLUMN(D$4)+20,FALSE)</f>
        <v>0.50797003060142232</v>
      </c>
      <c r="E369" s="3">
        <f>VLOOKUP($A369,Trend_Sign!$A:$H,COLUMN(E$4),FALSE)*VLOOKUP($A369,Volatility_Rolling!$A:$AB,COLUMN(E$4)+20,FALSE)</f>
        <v>-0.1788902015814611</v>
      </c>
      <c r="F369" s="3">
        <f>VLOOKUP($A369,Trend_Sign!$A:$H,COLUMN(F$4),FALSE)*VLOOKUP($A369,Volatility_Rolling!$A:$AB,COLUMN(F$4)+20,FALSE)</f>
        <v>-5.7872172685723602E-2</v>
      </c>
      <c r="G369" s="3">
        <f>VLOOKUP($A369,Trend_Sign!$A:$H,COLUMN(G$4),FALSE)*VLOOKUP($A369,Volatility_Rolling!$A:$AB,COLUMN(G$4)+20,FALSE)</f>
        <v>4.4738352841809353E-2</v>
      </c>
      <c r="H369" s="3">
        <f>VLOOKUP($A369,Trend_Sign!$A:$H,COLUMN(H$4),FALSE)*VLOOKUP($A369,Volatility_Rolling!$A:$AB,COLUMN(H$4)+20,FALSE)</f>
        <v>-0.11071694109790782</v>
      </c>
    </row>
    <row r="370" spans="1:8" x14ac:dyDescent="0.35">
      <c r="A370" s="2">
        <v>45077</v>
      </c>
      <c r="B370" s="3">
        <f>VLOOKUP($A370,Trend_Sign!$A:$H,COLUMN(B$4),FALSE)*VLOOKUP($A370,Volatility_Rolling!$A:$AB,COLUMN(B$4)+20,FALSE)</f>
        <v>-2.8756421198650909E-2</v>
      </c>
      <c r="C370" s="3">
        <f>VLOOKUP($A370,Trend_Sign!$A:$H,COLUMN(C$4),FALSE)*VLOOKUP($A370,Volatility_Rolling!$A:$AB,COLUMN(C$4)+20,FALSE)</f>
        <v>7.1000075810701627E-2</v>
      </c>
      <c r="D370" s="3">
        <f>VLOOKUP($A370,Trend_Sign!$A:$H,COLUMN(D$4),FALSE)*VLOOKUP($A370,Volatility_Rolling!$A:$AB,COLUMN(D$4)+20,FALSE)</f>
        <v>0.50920672227210817</v>
      </c>
      <c r="E370" s="3">
        <f>VLOOKUP($A370,Trend_Sign!$A:$H,COLUMN(E$4),FALSE)*VLOOKUP($A370,Volatility_Rolling!$A:$AB,COLUMN(E$4)+20,FALSE)</f>
        <v>-0.17838055006022194</v>
      </c>
      <c r="F370" s="3">
        <f>VLOOKUP($A370,Trend_Sign!$A:$H,COLUMN(F$4),FALSE)*VLOOKUP($A370,Volatility_Rolling!$A:$AB,COLUMN(F$4)+20,FALSE)</f>
        <v>-5.829462316052593E-2</v>
      </c>
      <c r="G370" s="3">
        <f>VLOOKUP($A370,Trend_Sign!$A:$H,COLUMN(G$4),FALSE)*VLOOKUP($A370,Volatility_Rolling!$A:$AB,COLUMN(G$4)+20,FALSE)</f>
        <v>4.4606763723018243E-2</v>
      </c>
      <c r="H370" s="3">
        <f>VLOOKUP($A370,Trend_Sign!$A:$H,COLUMN(H$4),FALSE)*VLOOKUP($A370,Volatility_Rolling!$A:$AB,COLUMN(H$4)+20,FALSE)</f>
        <v>-0.109754843774773</v>
      </c>
    </row>
    <row r="371" spans="1:8" x14ac:dyDescent="0.35">
      <c r="A371" s="2">
        <v>45107</v>
      </c>
      <c r="B371" s="3">
        <f>VLOOKUP($A371,Trend_Sign!$A:$H,COLUMN(B$4),FALSE)*VLOOKUP($A371,Volatility_Rolling!$A:$AB,COLUMN(B$4)+20,FALSE)</f>
        <v>-2.9659671959087551E-2</v>
      </c>
      <c r="C371" s="3">
        <f>VLOOKUP($A371,Trend_Sign!$A:$H,COLUMN(C$4),FALSE)*VLOOKUP($A371,Volatility_Rolling!$A:$AB,COLUMN(C$4)+20,FALSE)</f>
        <v>7.1363969174022004E-2</v>
      </c>
      <c r="D371" s="3">
        <f>VLOOKUP($A371,Trend_Sign!$A:$H,COLUMN(D$4),FALSE)*VLOOKUP($A371,Volatility_Rolling!$A:$AB,COLUMN(D$4)+20,FALSE)</f>
        <v>0.50925323075245343</v>
      </c>
      <c r="E371" s="3">
        <f>VLOOKUP($A371,Trend_Sign!$A:$H,COLUMN(E$4),FALSE)*VLOOKUP($A371,Volatility_Rolling!$A:$AB,COLUMN(E$4)+20,FALSE)</f>
        <v>-0.17822839529764659</v>
      </c>
      <c r="F371" s="3">
        <f>VLOOKUP($A371,Trend_Sign!$A:$H,COLUMN(F$4),FALSE)*VLOOKUP($A371,Volatility_Rolling!$A:$AB,COLUMN(F$4)+20,FALSE)</f>
        <v>5.7901865428969912E-2</v>
      </c>
      <c r="G371" s="3">
        <f>VLOOKUP($A371,Trend_Sign!$A:$H,COLUMN(G$4),FALSE)*VLOOKUP($A371,Volatility_Rolling!$A:$AB,COLUMN(G$4)+20,FALSE)</f>
        <v>4.4905645341491343E-2</v>
      </c>
      <c r="H371" s="3">
        <f>VLOOKUP($A371,Trend_Sign!$A:$H,COLUMN(H$4),FALSE)*VLOOKUP($A371,Volatility_Rolling!$A:$AB,COLUMN(H$4)+20,FALSE)</f>
        <v>-0.10868722204632926</v>
      </c>
    </row>
    <row r="372" spans="1:8" x14ac:dyDescent="0.35">
      <c r="A372" s="2">
        <v>45138</v>
      </c>
      <c r="B372" s="3">
        <f>VLOOKUP($A372,Trend_Sign!$A:$H,COLUMN(B$4),FALSE)*VLOOKUP($A372,Volatility_Rolling!$A:$AB,COLUMN(B$4)+20,FALSE)</f>
        <v>-2.8778484156383198E-2</v>
      </c>
      <c r="C372" s="3">
        <f>VLOOKUP($A372,Trend_Sign!$A:$H,COLUMN(C$4),FALSE)*VLOOKUP($A372,Volatility_Rolling!$A:$AB,COLUMN(C$4)+20,FALSE)</f>
        <v>7.7045629351112407E-2</v>
      </c>
      <c r="D372" s="3">
        <f>VLOOKUP($A372,Trend_Sign!$A:$H,COLUMN(D$4),FALSE)*VLOOKUP($A372,Volatility_Rolling!$A:$AB,COLUMN(D$4)+20,FALSE)</f>
        <v>0.4941247288181842</v>
      </c>
      <c r="E372" s="3">
        <f>VLOOKUP($A372,Trend_Sign!$A:$H,COLUMN(E$4),FALSE)*VLOOKUP($A372,Volatility_Rolling!$A:$AB,COLUMN(E$4)+20,FALSE)</f>
        <v>-0.18269870936699598</v>
      </c>
      <c r="F372" s="3">
        <f>VLOOKUP($A372,Trend_Sign!$A:$H,COLUMN(F$4),FALSE)*VLOOKUP($A372,Volatility_Rolling!$A:$AB,COLUMN(F$4)+20,FALSE)</f>
        <v>5.9568487768031302E-2</v>
      </c>
      <c r="G372" s="3">
        <f>VLOOKUP($A372,Trend_Sign!$A:$H,COLUMN(G$4),FALSE)*VLOOKUP($A372,Volatility_Rolling!$A:$AB,COLUMN(G$4)+20,FALSE)</f>
        <v>4.6250970623816404E-2</v>
      </c>
      <c r="H372" s="3">
        <f>VLOOKUP($A372,Trend_Sign!$A:$H,COLUMN(H$4),FALSE)*VLOOKUP($A372,Volatility_Rolling!$A:$AB,COLUMN(H$4)+20,FALSE)</f>
        <v>-0.11153298991547658</v>
      </c>
    </row>
    <row r="373" spans="1:8" x14ac:dyDescent="0.35">
      <c r="A373" s="2">
        <v>45169</v>
      </c>
      <c r="B373" s="3">
        <f>VLOOKUP($A373,Trend_Sign!$A:$H,COLUMN(B$4),FALSE)*VLOOKUP($A373,Volatility_Rolling!$A:$AB,COLUMN(B$4)+20,FALSE)</f>
        <v>2.8653977950676025E-2</v>
      </c>
      <c r="C373" s="3">
        <f>VLOOKUP($A373,Trend_Sign!$A:$H,COLUMN(C$4),FALSE)*VLOOKUP($A373,Volatility_Rolling!$A:$AB,COLUMN(C$4)+20,FALSE)</f>
        <v>7.6188690926325575E-2</v>
      </c>
      <c r="D373" s="3">
        <f>VLOOKUP($A373,Trend_Sign!$A:$H,COLUMN(D$4),FALSE)*VLOOKUP($A373,Volatility_Rolling!$A:$AB,COLUMN(D$4)+20,FALSE)</f>
        <v>0.49616783739725412</v>
      </c>
      <c r="E373" s="3">
        <f>VLOOKUP($A373,Trend_Sign!$A:$H,COLUMN(E$4),FALSE)*VLOOKUP($A373,Volatility_Rolling!$A:$AB,COLUMN(E$4)+20,FALSE)</f>
        <v>-0.18125879657671645</v>
      </c>
      <c r="F373" s="3">
        <f>VLOOKUP($A373,Trend_Sign!$A:$H,COLUMN(F$4),FALSE)*VLOOKUP($A373,Volatility_Rolling!$A:$AB,COLUMN(F$4)+20,FALSE)</f>
        <v>6.0076784587416693E-2</v>
      </c>
      <c r="G373" s="3">
        <f>VLOOKUP($A373,Trend_Sign!$A:$H,COLUMN(G$4),FALSE)*VLOOKUP($A373,Volatility_Rolling!$A:$AB,COLUMN(G$4)+20,FALSE)</f>
        <v>4.73687387295149E-2</v>
      </c>
      <c r="H373" s="3">
        <f>VLOOKUP($A373,Trend_Sign!$A:$H,COLUMN(H$4),FALSE)*VLOOKUP($A373,Volatility_Rolling!$A:$AB,COLUMN(H$4)+20,FALSE)</f>
        <v>-0.11028517383209636</v>
      </c>
    </row>
    <row r="374" spans="1:8" x14ac:dyDescent="0.35">
      <c r="A374" s="2">
        <v>45199</v>
      </c>
      <c r="B374" s="3">
        <f>VLOOKUP($A374,Trend_Sign!$A:$H,COLUMN(B$4),FALSE)*VLOOKUP($A374,Volatility_Rolling!$A:$AB,COLUMN(B$4)+20,FALSE)</f>
        <v>2.9524852048689262E-2</v>
      </c>
      <c r="C374" s="3">
        <f>VLOOKUP($A374,Trend_Sign!$A:$H,COLUMN(C$4),FALSE)*VLOOKUP($A374,Volatility_Rolling!$A:$AB,COLUMN(C$4)+20,FALSE)</f>
        <v>7.6448666524034647E-2</v>
      </c>
      <c r="D374" s="3">
        <f>VLOOKUP($A374,Trend_Sign!$A:$H,COLUMN(D$4),FALSE)*VLOOKUP($A374,Volatility_Rolling!$A:$AB,COLUMN(D$4)+20,FALSE)</f>
        <v>0.49424472921927037</v>
      </c>
      <c r="E374" s="3">
        <f>VLOOKUP($A374,Trend_Sign!$A:$H,COLUMN(E$4),FALSE)*VLOOKUP($A374,Volatility_Rolling!$A:$AB,COLUMN(E$4)+20,FALSE)</f>
        <v>-0.18079906421457623</v>
      </c>
      <c r="F374" s="3">
        <f>VLOOKUP($A374,Trend_Sign!$A:$H,COLUMN(F$4),FALSE)*VLOOKUP($A374,Volatility_Rolling!$A:$AB,COLUMN(F$4)+20,FALSE)</f>
        <v>6.0212655563340919E-2</v>
      </c>
      <c r="G374" s="3">
        <f>VLOOKUP($A374,Trend_Sign!$A:$H,COLUMN(G$4),FALSE)*VLOOKUP($A374,Volatility_Rolling!$A:$AB,COLUMN(G$4)+20,FALSE)</f>
        <v>4.7892403389646954E-2</v>
      </c>
      <c r="H374" s="3">
        <f>VLOOKUP($A374,Trend_Sign!$A:$H,COLUMN(H$4),FALSE)*VLOOKUP($A374,Volatility_Rolling!$A:$AB,COLUMN(H$4)+20,FALSE)</f>
        <v>-0.11087762904044164</v>
      </c>
    </row>
    <row r="375" spans="1:8" x14ac:dyDescent="0.35">
      <c r="A375" s="2">
        <v>45230</v>
      </c>
      <c r="B375" s="3">
        <f>VLOOKUP($A375,Trend_Sign!$A:$H,COLUMN(B$4),FALSE)*VLOOKUP($A375,Volatility_Rolling!$A:$AB,COLUMN(B$4)+20,FALSE)</f>
        <v>2.9897624106876353E-2</v>
      </c>
      <c r="C375" s="3">
        <f>VLOOKUP($A375,Trend_Sign!$A:$H,COLUMN(C$4),FALSE)*VLOOKUP($A375,Volatility_Rolling!$A:$AB,COLUMN(C$4)+20,FALSE)</f>
        <v>7.4504973985275419E-2</v>
      </c>
      <c r="D375" s="3">
        <f>VLOOKUP($A375,Trend_Sign!$A:$H,COLUMN(D$4),FALSE)*VLOOKUP($A375,Volatility_Rolling!$A:$AB,COLUMN(D$4)+20,FALSE)</f>
        <v>-0.49057695374224103</v>
      </c>
      <c r="E375" s="3">
        <f>VLOOKUP($A375,Trend_Sign!$A:$H,COLUMN(E$4),FALSE)*VLOOKUP($A375,Volatility_Rolling!$A:$AB,COLUMN(E$4)+20,FALSE)</f>
        <v>-0.18213280050763384</v>
      </c>
      <c r="F375" s="3">
        <f>VLOOKUP($A375,Trend_Sign!$A:$H,COLUMN(F$4),FALSE)*VLOOKUP($A375,Volatility_Rolling!$A:$AB,COLUMN(F$4)+20,FALSE)</f>
        <v>6.1060799987009952E-2</v>
      </c>
      <c r="G375" s="3">
        <f>VLOOKUP($A375,Trend_Sign!$A:$H,COLUMN(G$4),FALSE)*VLOOKUP($A375,Volatility_Rolling!$A:$AB,COLUMN(G$4)+20,FALSE)</f>
        <v>4.8646184614467236E-2</v>
      </c>
      <c r="H375" s="3">
        <f>VLOOKUP($A375,Trend_Sign!$A:$H,COLUMN(H$4),FALSE)*VLOOKUP($A375,Volatility_Rolling!$A:$AB,COLUMN(H$4)+20,FALSE)</f>
        <v>-0.11318066305649611</v>
      </c>
    </row>
    <row r="376" spans="1:8" x14ac:dyDescent="0.35">
      <c r="A376" s="2">
        <v>45260</v>
      </c>
      <c r="B376" s="3">
        <f>VLOOKUP($A376,Trend_Sign!$A:$H,COLUMN(B$4),FALSE)*VLOOKUP($A376,Volatility_Rolling!$A:$AB,COLUMN(B$4)+20,FALSE)</f>
        <v>3.3487175674293462E-2</v>
      </c>
      <c r="C376" s="3">
        <f>VLOOKUP($A376,Trend_Sign!$A:$H,COLUMN(C$4),FALSE)*VLOOKUP($A376,Volatility_Rolling!$A:$AB,COLUMN(C$4)+20,FALSE)</f>
        <v>8.1597811698447847E-2</v>
      </c>
      <c r="D376" s="3">
        <f>VLOOKUP($A376,Trend_Sign!$A:$H,COLUMN(D$4),FALSE)*VLOOKUP($A376,Volatility_Rolling!$A:$AB,COLUMN(D$4)+20,FALSE)</f>
        <v>0.46291798772683557</v>
      </c>
      <c r="E376" s="3">
        <f>VLOOKUP($A376,Trend_Sign!$A:$H,COLUMN(E$4),FALSE)*VLOOKUP($A376,Volatility_Rolling!$A:$AB,COLUMN(E$4)+20,FALSE)</f>
        <v>-0.18339595919711218</v>
      </c>
      <c r="F376" s="3">
        <f>VLOOKUP($A376,Trend_Sign!$A:$H,COLUMN(F$4),FALSE)*VLOOKUP($A376,Volatility_Rolling!$A:$AB,COLUMN(F$4)+20,FALSE)</f>
        <v>6.6851509195865466E-2</v>
      </c>
      <c r="G376" s="3">
        <f>VLOOKUP($A376,Trend_Sign!$A:$H,COLUMN(G$4),FALSE)*VLOOKUP($A376,Volatility_Rolling!$A:$AB,COLUMN(G$4)+20,FALSE)</f>
        <v>5.2329513637263715E-2</v>
      </c>
      <c r="H376" s="3">
        <f>VLOOKUP($A376,Trend_Sign!$A:$H,COLUMN(H$4),FALSE)*VLOOKUP($A376,Volatility_Rolling!$A:$AB,COLUMN(H$4)+20,FALSE)</f>
        <v>-0.11942004287018176</v>
      </c>
    </row>
    <row r="377" spans="1:8" x14ac:dyDescent="0.35">
      <c r="A377" s="2">
        <v>45291</v>
      </c>
      <c r="B377" s="3">
        <f>VLOOKUP($A377,Trend_Sign!$A:$H,COLUMN(B$4),FALSE)*VLOOKUP($A377,Volatility_Rolling!$A:$AB,COLUMN(B$4)+20,FALSE)</f>
        <v>-3.366002499789908E-2</v>
      </c>
      <c r="C377" s="3">
        <f>VLOOKUP($A377,Trend_Sign!$A:$H,COLUMN(C$4),FALSE)*VLOOKUP($A377,Volatility_Rolling!$A:$AB,COLUMN(C$4)+20,FALSE)</f>
        <v>8.5522180819925839E-2</v>
      </c>
      <c r="D377" s="3">
        <f>VLOOKUP($A377,Trend_Sign!$A:$H,COLUMN(D$4),FALSE)*VLOOKUP($A377,Volatility_Rolling!$A:$AB,COLUMN(D$4)+20,FALSE)</f>
        <v>0.46547490902240457</v>
      </c>
      <c r="E377" s="3">
        <f>VLOOKUP($A377,Trend_Sign!$A:$H,COLUMN(E$4),FALSE)*VLOOKUP($A377,Volatility_Rolling!$A:$AB,COLUMN(E$4)+20,FALSE)</f>
        <v>-0.17876790318335498</v>
      </c>
      <c r="F377" s="3">
        <f>VLOOKUP($A377,Trend_Sign!$A:$H,COLUMN(F$4),FALSE)*VLOOKUP($A377,Volatility_Rolling!$A:$AB,COLUMN(F$4)+20,FALSE)</f>
        <v>6.764168720538051E-2</v>
      </c>
      <c r="G377" s="3">
        <f>VLOOKUP($A377,Trend_Sign!$A:$H,COLUMN(G$4),FALSE)*VLOOKUP($A377,Volatility_Rolling!$A:$AB,COLUMN(G$4)+20,FALSE)</f>
        <v>5.3001250120461044E-2</v>
      </c>
      <c r="H377" s="3">
        <f>VLOOKUP($A377,Trend_Sign!$A:$H,COLUMN(H$4),FALSE)*VLOOKUP($A377,Volatility_Rolling!$A:$AB,COLUMN(H$4)+20,FALSE)</f>
        <v>-0.11593204465057404</v>
      </c>
    </row>
    <row r="378" spans="1:8" x14ac:dyDescent="0.35">
      <c r="A378" s="2">
        <v>45322</v>
      </c>
      <c r="B378" s="3">
        <f>VLOOKUP($A378,Trend_Sign!$A:$H,COLUMN(B$4),FALSE)*VLOOKUP($A378,Volatility_Rolling!$A:$AB,COLUMN(B$4)+20,FALSE)</f>
        <v>3.3261836171221158E-2</v>
      </c>
      <c r="C378" s="3">
        <f>VLOOKUP($A378,Trend_Sign!$A:$H,COLUMN(C$4),FALSE)*VLOOKUP($A378,Volatility_Rolling!$A:$AB,COLUMN(C$4)+20,FALSE)</f>
        <v>8.6206772461274533E-2</v>
      </c>
      <c r="D378" s="3">
        <f>VLOOKUP($A378,Trend_Sign!$A:$H,COLUMN(D$4),FALSE)*VLOOKUP($A378,Volatility_Rolling!$A:$AB,COLUMN(D$4)+20,FALSE)</f>
        <v>0.4653210879030017</v>
      </c>
      <c r="E378" s="3">
        <f>VLOOKUP($A378,Trend_Sign!$A:$H,COLUMN(E$4),FALSE)*VLOOKUP($A378,Volatility_Rolling!$A:$AB,COLUMN(E$4)+20,FALSE)</f>
        <v>-0.17933397870817164</v>
      </c>
      <c r="F378" s="3">
        <f>VLOOKUP($A378,Trend_Sign!$A:$H,COLUMN(F$4),FALSE)*VLOOKUP($A378,Volatility_Rolling!$A:$AB,COLUMN(F$4)+20,FALSE)</f>
        <v>6.7979495790626968E-2</v>
      </c>
      <c r="G378" s="3">
        <f>VLOOKUP($A378,Trend_Sign!$A:$H,COLUMN(G$4),FALSE)*VLOOKUP($A378,Volatility_Rolling!$A:$AB,COLUMN(G$4)+20,FALSE)</f>
        <v>5.3164771466068982E-2</v>
      </c>
      <c r="H378" s="3">
        <f>VLOOKUP($A378,Trend_Sign!$A:$H,COLUMN(H$4),FALSE)*VLOOKUP($A378,Volatility_Rolling!$A:$AB,COLUMN(H$4)+20,FALSE)</f>
        <v>-0.114732057499635</v>
      </c>
    </row>
    <row r="379" spans="1:8" x14ac:dyDescent="0.35">
      <c r="A379" s="2">
        <v>45351</v>
      </c>
      <c r="B379" s="3">
        <f>VLOOKUP($A379,Trend_Sign!$A:$H,COLUMN(B$4),FALSE)*VLOOKUP($A379,Volatility_Rolling!$A:$AB,COLUMN(B$4)+20,FALSE)</f>
        <v>3.3659994931839889E-2</v>
      </c>
      <c r="C379" s="3">
        <f>VLOOKUP($A379,Trend_Sign!$A:$H,COLUMN(C$4),FALSE)*VLOOKUP($A379,Volatility_Rolling!$A:$AB,COLUMN(C$4)+20,FALSE)</f>
        <v>8.8764187232580671E-2</v>
      </c>
      <c r="D379" s="3">
        <f>VLOOKUP($A379,Trend_Sign!$A:$H,COLUMN(D$4),FALSE)*VLOOKUP($A379,Volatility_Rolling!$A:$AB,COLUMN(D$4)+20,FALSE)</f>
        <v>0.46830150276534699</v>
      </c>
      <c r="E379" s="3">
        <f>VLOOKUP($A379,Trend_Sign!$A:$H,COLUMN(E$4),FALSE)*VLOOKUP($A379,Volatility_Rolling!$A:$AB,COLUMN(E$4)+20,FALSE)</f>
        <v>-0.17763346254130197</v>
      </c>
      <c r="F379" s="3">
        <f>VLOOKUP($A379,Trend_Sign!$A:$H,COLUMN(F$4),FALSE)*VLOOKUP($A379,Volatility_Rolling!$A:$AB,COLUMN(F$4)+20,FALSE)</f>
        <v>6.6645140985361867E-2</v>
      </c>
      <c r="G379" s="3">
        <f>VLOOKUP($A379,Trend_Sign!$A:$H,COLUMN(G$4),FALSE)*VLOOKUP($A379,Volatility_Rolling!$A:$AB,COLUMN(G$4)+20,FALSE)</f>
        <v>5.2200473023133985E-2</v>
      </c>
      <c r="H379" s="3">
        <f>VLOOKUP($A379,Trend_Sign!$A:$H,COLUMN(H$4),FALSE)*VLOOKUP($A379,Volatility_Rolling!$A:$AB,COLUMN(H$4)+20,FALSE)</f>
        <v>-0.11279523852043465</v>
      </c>
    </row>
    <row r="380" spans="1:8" x14ac:dyDescent="0.35">
      <c r="A380" s="2">
        <v>45382</v>
      </c>
      <c r="B380" s="3">
        <f>VLOOKUP($A380,Trend_Sign!$A:$H,COLUMN(B$4),FALSE)*VLOOKUP($A380,Volatility_Rolling!$A:$AB,COLUMN(B$4)+20,FALSE)</f>
        <v>3.3962547348159941E-2</v>
      </c>
      <c r="C380" s="3">
        <f>VLOOKUP($A380,Trend_Sign!$A:$H,COLUMN(C$4),FALSE)*VLOOKUP($A380,Volatility_Rolling!$A:$AB,COLUMN(C$4)+20,FALSE)</f>
        <v>8.4289277124288728E-2</v>
      </c>
      <c r="D380" s="3">
        <f>VLOOKUP($A380,Trend_Sign!$A:$H,COLUMN(D$4),FALSE)*VLOOKUP($A380,Volatility_Rolling!$A:$AB,COLUMN(D$4)+20,FALSE)</f>
        <v>0.47137903874905063</v>
      </c>
      <c r="E380" s="3">
        <f>VLOOKUP($A380,Trend_Sign!$A:$H,COLUMN(E$4),FALSE)*VLOOKUP($A380,Volatility_Rolling!$A:$AB,COLUMN(E$4)+20,FALSE)</f>
        <v>-0.1774803776750358</v>
      </c>
      <c r="F380" s="3">
        <f>VLOOKUP($A380,Trend_Sign!$A:$H,COLUMN(F$4),FALSE)*VLOOKUP($A380,Volatility_Rolling!$A:$AB,COLUMN(F$4)+20,FALSE)</f>
        <v>6.6929209891613314E-2</v>
      </c>
      <c r="G380" s="3">
        <f>VLOOKUP($A380,Trend_Sign!$A:$H,COLUMN(G$4),FALSE)*VLOOKUP($A380,Volatility_Rolling!$A:$AB,COLUMN(G$4)+20,FALSE)</f>
        <v>5.2156894058763073E-2</v>
      </c>
      <c r="H380" s="3">
        <f>VLOOKUP($A380,Trend_Sign!$A:$H,COLUMN(H$4),FALSE)*VLOOKUP($A380,Volatility_Rolling!$A:$AB,COLUMN(H$4)+20,FALSE)</f>
        <v>-0.11380265515308834</v>
      </c>
    </row>
    <row r="381" spans="1:8" x14ac:dyDescent="0.35">
      <c r="A381" s="2">
        <v>45412</v>
      </c>
      <c r="B381" s="3">
        <f>VLOOKUP($A381,Trend_Sign!$A:$H,COLUMN(B$4),FALSE)*VLOOKUP($A381,Volatility_Rolling!$A:$AB,COLUMN(B$4)+20,FALSE)</f>
        <v>3.420203960273107E-2</v>
      </c>
      <c r="C381" s="3">
        <f>VLOOKUP($A381,Trend_Sign!$A:$H,COLUMN(C$4),FALSE)*VLOOKUP($A381,Volatility_Rolling!$A:$AB,COLUMN(C$4)+20,FALSE)</f>
        <v>8.5446211806608857E-2</v>
      </c>
      <c r="D381" s="3">
        <f>VLOOKUP($A381,Trend_Sign!$A:$H,COLUMN(D$4),FALSE)*VLOOKUP($A381,Volatility_Rolling!$A:$AB,COLUMN(D$4)+20,FALSE)</f>
        <v>-0.46895203631963323</v>
      </c>
      <c r="E381" s="3">
        <f>VLOOKUP($A381,Trend_Sign!$A:$H,COLUMN(E$4),FALSE)*VLOOKUP($A381,Volatility_Rolling!$A:$AB,COLUMN(E$4)+20,FALSE)</f>
        <v>-0.17672901510007458</v>
      </c>
      <c r="F381" s="3">
        <f>VLOOKUP($A381,Trend_Sign!$A:$H,COLUMN(F$4),FALSE)*VLOOKUP($A381,Volatility_Rolling!$A:$AB,COLUMN(F$4)+20,FALSE)</f>
        <v>6.7578194205845071E-2</v>
      </c>
      <c r="G381" s="3">
        <f>VLOOKUP($A381,Trend_Sign!$A:$H,COLUMN(G$4),FALSE)*VLOOKUP($A381,Volatility_Rolling!$A:$AB,COLUMN(G$4)+20,FALSE)</f>
        <v>5.2707827378263059E-2</v>
      </c>
      <c r="H381" s="3">
        <f>VLOOKUP($A381,Trend_Sign!$A:$H,COLUMN(H$4),FALSE)*VLOOKUP($A381,Volatility_Rolling!$A:$AB,COLUMN(H$4)+20,FALSE)</f>
        <v>-0.11438467558684423</v>
      </c>
    </row>
    <row r="382" spans="1:8" x14ac:dyDescent="0.35">
      <c r="A382" s="2">
        <v>45443</v>
      </c>
      <c r="B382" s="3">
        <f>VLOOKUP($A382,Trend_Sign!$A:$H,COLUMN(B$4),FALSE)*VLOOKUP($A382,Volatility_Rolling!$A:$AB,COLUMN(B$4)+20,FALSE)</f>
        <v>3.4215623209435587E-2</v>
      </c>
      <c r="C382" s="3">
        <f>VLOOKUP($A382,Trend_Sign!$A:$H,COLUMN(C$4),FALSE)*VLOOKUP($A382,Volatility_Rolling!$A:$AB,COLUMN(C$4)+20,FALSE)</f>
        <v>9.0638900602396821E-2</v>
      </c>
      <c r="D382" s="3">
        <f>VLOOKUP($A382,Trend_Sign!$A:$H,COLUMN(D$4),FALSE)*VLOOKUP($A382,Volatility_Rolling!$A:$AB,COLUMN(D$4)+20,FALSE)</f>
        <v>-0.46135136595383219</v>
      </c>
      <c r="E382" s="3">
        <f>VLOOKUP($A382,Trend_Sign!$A:$H,COLUMN(E$4),FALSE)*VLOOKUP($A382,Volatility_Rolling!$A:$AB,COLUMN(E$4)+20,FALSE)</f>
        <v>-0.17775027761148793</v>
      </c>
      <c r="F382" s="3">
        <f>VLOOKUP($A382,Trend_Sign!$A:$H,COLUMN(F$4),FALSE)*VLOOKUP($A382,Volatility_Rolling!$A:$AB,COLUMN(F$4)+20,FALSE)</f>
        <v>6.7689017815251745E-2</v>
      </c>
      <c r="G382" s="3">
        <f>VLOOKUP($A382,Trend_Sign!$A:$H,COLUMN(G$4),FALSE)*VLOOKUP($A382,Volatility_Rolling!$A:$AB,COLUMN(G$4)+20,FALSE)</f>
        <v>5.2861258728966597E-2</v>
      </c>
      <c r="H382" s="3">
        <f>VLOOKUP($A382,Trend_Sign!$A:$H,COLUMN(H$4),FALSE)*VLOOKUP($A382,Volatility_Rolling!$A:$AB,COLUMN(H$4)+20,FALSE)</f>
        <v>-0.1154935560786291</v>
      </c>
    </row>
    <row r="383" spans="1:8" x14ac:dyDescent="0.35">
      <c r="A383" s="2">
        <v>45473</v>
      </c>
      <c r="B383" s="3">
        <f>VLOOKUP($A383,Trend_Sign!$A:$H,COLUMN(B$4),FALSE)*VLOOKUP($A383,Volatility_Rolling!$A:$AB,COLUMN(B$4)+20,FALSE)</f>
        <v>3.4066867327789317E-2</v>
      </c>
      <c r="C383" s="3">
        <f>VLOOKUP($A383,Trend_Sign!$A:$H,COLUMN(C$4),FALSE)*VLOOKUP($A383,Volatility_Rolling!$A:$AB,COLUMN(C$4)+20,FALSE)</f>
        <v>9.563330459644874E-2</v>
      </c>
      <c r="D383" s="3">
        <f>VLOOKUP($A383,Trend_Sign!$A:$H,COLUMN(D$4),FALSE)*VLOOKUP($A383,Volatility_Rolling!$A:$AB,COLUMN(D$4)+20,FALSE)</f>
        <v>-0.45924737760000073</v>
      </c>
      <c r="E383" s="3">
        <f>VLOOKUP($A383,Trend_Sign!$A:$H,COLUMN(E$4),FALSE)*VLOOKUP($A383,Volatility_Rolling!$A:$AB,COLUMN(E$4)+20,FALSE)</f>
        <v>-0.17616009589000675</v>
      </c>
      <c r="F383" s="3">
        <f>VLOOKUP($A383,Trend_Sign!$A:$H,COLUMN(F$4),FALSE)*VLOOKUP($A383,Volatility_Rolling!$A:$AB,COLUMN(F$4)+20,FALSE)</f>
        <v>6.7355047116479091E-2</v>
      </c>
      <c r="G383" s="3">
        <f>VLOOKUP($A383,Trend_Sign!$A:$H,COLUMN(G$4),FALSE)*VLOOKUP($A383,Volatility_Rolling!$A:$AB,COLUMN(G$4)+20,FALSE)</f>
        <v>5.2799390303044424E-2</v>
      </c>
      <c r="H383" s="3">
        <f>VLOOKUP($A383,Trend_Sign!$A:$H,COLUMN(H$4),FALSE)*VLOOKUP($A383,Volatility_Rolling!$A:$AB,COLUMN(H$4)+20,FALSE)</f>
        <v>-0.11473791716623097</v>
      </c>
    </row>
    <row r="384" spans="1:8" x14ac:dyDescent="0.35">
      <c r="A384" s="2">
        <v>45504</v>
      </c>
      <c r="B384" s="3">
        <f>VLOOKUP($A384,Trend_Sign!$A:$H,COLUMN(B$4),FALSE)*VLOOKUP($A384,Volatility_Rolling!$A:$AB,COLUMN(B$4)+20,FALSE)</f>
        <v>3.4004187702809684E-2</v>
      </c>
      <c r="C384" s="3">
        <f>VLOOKUP($A384,Trend_Sign!$A:$H,COLUMN(C$4),FALSE)*VLOOKUP($A384,Volatility_Rolling!$A:$AB,COLUMN(C$4)+20,FALSE)</f>
        <v>9.5675089824306697E-2</v>
      </c>
      <c r="D384" s="3">
        <f>VLOOKUP($A384,Trend_Sign!$A:$H,COLUMN(D$4),FALSE)*VLOOKUP($A384,Volatility_Rolling!$A:$AB,COLUMN(D$4)+20,FALSE)</f>
        <v>-0.46507805918734602</v>
      </c>
      <c r="E384" s="3">
        <f>VLOOKUP($A384,Trend_Sign!$A:$H,COLUMN(E$4),FALSE)*VLOOKUP($A384,Volatility_Rolling!$A:$AB,COLUMN(E$4)+20,FALSE)</f>
        <v>-0.17708924950516491</v>
      </c>
      <c r="F384" s="3">
        <f>VLOOKUP($A384,Trend_Sign!$A:$H,COLUMN(F$4),FALSE)*VLOOKUP($A384,Volatility_Rolling!$A:$AB,COLUMN(F$4)+20,FALSE)</f>
        <v>6.7964598899907802E-2</v>
      </c>
      <c r="G384" s="3">
        <f>VLOOKUP($A384,Trend_Sign!$A:$H,COLUMN(G$4),FALSE)*VLOOKUP($A384,Volatility_Rolling!$A:$AB,COLUMN(G$4)+20,FALSE)</f>
        <v>5.3115615004666522E-2</v>
      </c>
      <c r="H384" s="3">
        <f>VLOOKUP($A384,Trend_Sign!$A:$H,COLUMN(H$4),FALSE)*VLOOKUP($A384,Volatility_Rolling!$A:$AB,COLUMN(H$4)+20,FALSE)</f>
        <v>-0.10707319987579843</v>
      </c>
    </row>
    <row r="385" spans="1:8" x14ac:dyDescent="0.35">
      <c r="A385" s="2">
        <v>45535</v>
      </c>
      <c r="B385" s="3">
        <f>VLOOKUP($A385,Trend_Sign!$A:$H,COLUMN(B$4),FALSE)*VLOOKUP($A385,Volatility_Rolling!$A:$AB,COLUMN(B$4)+20,FALSE)</f>
        <v>-3.4616176876553849E-2</v>
      </c>
      <c r="C385" s="3">
        <f>VLOOKUP($A385,Trend_Sign!$A:$H,COLUMN(C$4),FALSE)*VLOOKUP($A385,Volatility_Rolling!$A:$AB,COLUMN(C$4)+20,FALSE)</f>
        <v>9.783584043681888E-2</v>
      </c>
      <c r="D385" s="3">
        <f>VLOOKUP($A385,Trend_Sign!$A:$H,COLUMN(D$4),FALSE)*VLOOKUP($A385,Volatility_Rolling!$A:$AB,COLUMN(D$4)+20,FALSE)</f>
        <v>0.45548383682730287</v>
      </c>
      <c r="E385" s="3">
        <f>VLOOKUP($A385,Trend_Sign!$A:$H,COLUMN(E$4),FALSE)*VLOOKUP($A385,Volatility_Rolling!$A:$AB,COLUMN(E$4)+20,FALSE)</f>
        <v>0.17986530335871007</v>
      </c>
      <c r="F385" s="3">
        <f>VLOOKUP($A385,Trend_Sign!$A:$H,COLUMN(F$4),FALSE)*VLOOKUP($A385,Volatility_Rolling!$A:$AB,COLUMN(F$4)+20,FALSE)</f>
        <v>6.9838052054548946E-2</v>
      </c>
      <c r="G385" s="3">
        <f>VLOOKUP($A385,Trend_Sign!$A:$H,COLUMN(G$4),FALSE)*VLOOKUP($A385,Volatility_Rolling!$A:$AB,COLUMN(G$4)+20,FALSE)</f>
        <v>5.4685566111349483E-2</v>
      </c>
      <c r="H385" s="3">
        <f>VLOOKUP($A385,Trend_Sign!$A:$H,COLUMN(H$4),FALSE)*VLOOKUP($A385,Volatility_Rolling!$A:$AB,COLUMN(H$4)+20,FALSE)</f>
        <v>-0.10767522433471603</v>
      </c>
    </row>
    <row r="386" spans="1:8" x14ac:dyDescent="0.35">
      <c r="A386" s="2">
        <v>45565</v>
      </c>
      <c r="B386" s="3">
        <f>VLOOKUP($A386,Trend_Sign!$A:$H,COLUMN(B$4),FALSE)*VLOOKUP($A386,Volatility_Rolling!$A:$AB,COLUMN(B$4)+20,FALSE)</f>
        <v>-3.4743338633135168E-2</v>
      </c>
      <c r="C386" s="3">
        <f>VLOOKUP($A386,Trend_Sign!$A:$H,COLUMN(C$4),FALSE)*VLOOKUP($A386,Volatility_Rolling!$A:$AB,COLUMN(C$4)+20,FALSE)</f>
        <v>9.7264530463520155E-2</v>
      </c>
      <c r="D386" s="3">
        <f>VLOOKUP($A386,Trend_Sign!$A:$H,COLUMN(D$4),FALSE)*VLOOKUP($A386,Volatility_Rolling!$A:$AB,COLUMN(D$4)+20,FALSE)</f>
        <v>0.45592429948828517</v>
      </c>
      <c r="E386" s="3">
        <f>VLOOKUP($A386,Trend_Sign!$A:$H,COLUMN(E$4),FALSE)*VLOOKUP($A386,Volatility_Rolling!$A:$AB,COLUMN(E$4)+20,FALSE)</f>
        <v>0.17926655684269455</v>
      </c>
      <c r="F386" s="3">
        <f>VLOOKUP($A386,Trend_Sign!$A:$H,COLUMN(F$4),FALSE)*VLOOKUP($A386,Volatility_Rolling!$A:$AB,COLUMN(F$4)+20,FALSE)</f>
        <v>7.0777870990431258E-2</v>
      </c>
      <c r="G386" s="3">
        <f>VLOOKUP($A386,Trend_Sign!$A:$H,COLUMN(G$4),FALSE)*VLOOKUP($A386,Volatility_Rolling!$A:$AB,COLUMN(G$4)+20,FALSE)</f>
        <v>5.5307632274219448E-2</v>
      </c>
      <c r="H386" s="3">
        <f>VLOOKUP($A386,Trend_Sign!$A:$H,COLUMN(H$4),FALSE)*VLOOKUP($A386,Volatility_Rolling!$A:$AB,COLUMN(H$4)+20,FALSE)</f>
        <v>-0.10671577130771433</v>
      </c>
    </row>
    <row r="387" spans="1:8" x14ac:dyDescent="0.35">
      <c r="A387" s="2">
        <v>45596</v>
      </c>
      <c r="B387" s="3">
        <f>VLOOKUP($A387,Trend_Sign!$A:$H,COLUMN(B$4),FALSE)*VLOOKUP($A387,Volatility_Rolling!$A:$AB,COLUMN(B$4)+20,FALSE)</f>
        <v>-3.5108220411746979E-2</v>
      </c>
      <c r="C387" s="3">
        <f>VLOOKUP($A387,Trend_Sign!$A:$H,COLUMN(C$4),FALSE)*VLOOKUP($A387,Volatility_Rolling!$A:$AB,COLUMN(C$4)+20,FALSE)</f>
        <v>9.7447220331965387E-2</v>
      </c>
      <c r="D387" s="3">
        <f>VLOOKUP($A387,Trend_Sign!$A:$H,COLUMN(D$4),FALSE)*VLOOKUP($A387,Volatility_Rolling!$A:$AB,COLUMN(D$4)+20,FALSE)</f>
        <v>0.45843231359243292</v>
      </c>
      <c r="E387" s="3">
        <f>VLOOKUP($A387,Trend_Sign!$A:$H,COLUMN(E$4),FALSE)*VLOOKUP($A387,Volatility_Rolling!$A:$AB,COLUMN(E$4)+20,FALSE)</f>
        <v>0.17563763807529992</v>
      </c>
      <c r="F387" s="3">
        <f>VLOOKUP($A387,Trend_Sign!$A:$H,COLUMN(F$4),FALSE)*VLOOKUP($A387,Volatility_Rolling!$A:$AB,COLUMN(F$4)+20,FALSE)</f>
        <v>7.2884651798089242E-2</v>
      </c>
      <c r="G387" s="3">
        <f>VLOOKUP($A387,Trend_Sign!$A:$H,COLUMN(G$4),FALSE)*VLOOKUP($A387,Volatility_Rolling!$A:$AB,COLUMN(G$4)+20,FALSE)</f>
        <v>5.6713762046033636E-2</v>
      </c>
      <c r="H387" s="3">
        <f>VLOOKUP($A387,Trend_Sign!$A:$H,COLUMN(H$4),FALSE)*VLOOKUP($A387,Volatility_Rolling!$A:$AB,COLUMN(H$4)+20,FALSE)</f>
        <v>-0.10377619374443202</v>
      </c>
    </row>
    <row r="388" spans="1:8" x14ac:dyDescent="0.35">
      <c r="A388" s="2">
        <v>45626</v>
      </c>
      <c r="B388" s="3">
        <f>VLOOKUP($A388,Trend_Sign!$A:$H,COLUMN(B$4),FALSE)*VLOOKUP($A388,Volatility_Rolling!$A:$AB,COLUMN(B$4)+20,FALSE)</f>
        <v>-3.6858797261263954E-2</v>
      </c>
      <c r="C388" s="3">
        <f>VLOOKUP($A388,Trend_Sign!$A:$H,COLUMN(C$4),FALSE)*VLOOKUP($A388,Volatility_Rolling!$A:$AB,COLUMN(C$4)+20,FALSE)</f>
        <v>9.6424845521798003E-2</v>
      </c>
      <c r="D388" s="3">
        <f>VLOOKUP($A388,Trend_Sign!$A:$H,COLUMN(D$4),FALSE)*VLOOKUP($A388,Volatility_Rolling!$A:$AB,COLUMN(D$4)+20,FALSE)</f>
        <v>-0.45588015914400071</v>
      </c>
      <c r="E388" s="3">
        <f>VLOOKUP($A388,Trend_Sign!$A:$H,COLUMN(E$4),FALSE)*VLOOKUP($A388,Volatility_Rolling!$A:$AB,COLUMN(E$4)+20,FALSE)</f>
        <v>-0.17760651587334406</v>
      </c>
      <c r="F388" s="3">
        <f>VLOOKUP($A388,Trend_Sign!$A:$H,COLUMN(F$4),FALSE)*VLOOKUP($A388,Volatility_Rolling!$A:$AB,COLUMN(F$4)+20,FALSE)</f>
        <v>7.2382234782038146E-2</v>
      </c>
      <c r="G388" s="3">
        <f>VLOOKUP($A388,Trend_Sign!$A:$H,COLUMN(G$4),FALSE)*VLOOKUP($A388,Volatility_Rolling!$A:$AB,COLUMN(G$4)+20,FALSE)</f>
        <v>5.6727749280031312E-2</v>
      </c>
      <c r="H388" s="3">
        <f>VLOOKUP($A388,Trend_Sign!$A:$H,COLUMN(H$4),FALSE)*VLOOKUP($A388,Volatility_Rolling!$A:$AB,COLUMN(H$4)+20,FALSE)</f>
        <v>-0.10411969813752379</v>
      </c>
    </row>
    <row r="389" spans="1:8" x14ac:dyDescent="0.35">
      <c r="A389" s="2">
        <v>45657</v>
      </c>
      <c r="B389" s="3">
        <f>VLOOKUP($A389,Trend_Sign!$A:$H,COLUMN(B$4),FALSE)*VLOOKUP($A389,Volatility_Rolling!$A:$AB,COLUMN(B$4)+20,FALSE)</f>
        <v>3.7480681138785957E-2</v>
      </c>
      <c r="C389" s="3">
        <f>VLOOKUP($A389,Trend_Sign!$A:$H,COLUMN(C$4),FALSE)*VLOOKUP($A389,Volatility_Rolling!$A:$AB,COLUMN(C$4)+20,FALSE)</f>
        <v>9.6700886197549768E-2</v>
      </c>
      <c r="D389" s="3">
        <f>VLOOKUP($A389,Trend_Sign!$A:$H,COLUMN(D$4),FALSE)*VLOOKUP($A389,Volatility_Rolling!$A:$AB,COLUMN(D$4)+20,FALSE)</f>
        <v>-0.45641376500307329</v>
      </c>
      <c r="E389" s="3">
        <f>VLOOKUP($A389,Trend_Sign!$A:$H,COLUMN(E$4),FALSE)*VLOOKUP($A389,Volatility_Rolling!$A:$AB,COLUMN(E$4)+20,FALSE)</f>
        <v>-0.17707798976560449</v>
      </c>
      <c r="F389" s="3">
        <f>VLOOKUP($A389,Trend_Sign!$A:$H,COLUMN(F$4),FALSE)*VLOOKUP($A389,Volatility_Rolling!$A:$AB,COLUMN(F$4)+20,FALSE)</f>
        <v>7.2679638741318456E-2</v>
      </c>
      <c r="G389" s="3">
        <f>VLOOKUP($A389,Trend_Sign!$A:$H,COLUMN(G$4),FALSE)*VLOOKUP($A389,Volatility_Rolling!$A:$AB,COLUMN(G$4)+20,FALSE)</f>
        <v>5.6899321861944387E-2</v>
      </c>
      <c r="H389" s="3">
        <f>VLOOKUP($A389,Trend_Sign!$A:$H,COLUMN(H$4),FALSE)*VLOOKUP($A389,Volatility_Rolling!$A:$AB,COLUMN(H$4)+20,FALSE)</f>
        <v>-0.10274771729172362</v>
      </c>
    </row>
    <row r="390" spans="1:8" x14ac:dyDescent="0.35">
      <c r="A390" s="2">
        <v>45688</v>
      </c>
      <c r="B390" s="3">
        <f>VLOOKUP($A390,Trend_Sign!$A:$H,COLUMN(B$4),FALSE)*VLOOKUP($A390,Volatility_Rolling!$A:$AB,COLUMN(B$4)+20,FALSE)</f>
        <v>-3.9194586256220028E-2</v>
      </c>
      <c r="C390" s="3">
        <f>VLOOKUP($A390,Trend_Sign!$A:$H,COLUMN(C$4),FALSE)*VLOOKUP($A390,Volatility_Rolling!$A:$AB,COLUMN(C$4)+20,FALSE)</f>
        <v>9.4516039784237588E-2</v>
      </c>
      <c r="D390" s="3">
        <f>VLOOKUP($A390,Trend_Sign!$A:$H,COLUMN(D$4),FALSE)*VLOOKUP($A390,Volatility_Rolling!$A:$AB,COLUMN(D$4)+20,FALSE)</f>
        <v>-0.45328431161571481</v>
      </c>
      <c r="E390" s="3">
        <f>VLOOKUP($A390,Trend_Sign!$A:$H,COLUMN(E$4),FALSE)*VLOOKUP($A390,Volatility_Rolling!$A:$AB,COLUMN(E$4)+20,FALSE)</f>
        <v>-0.17799697853813637</v>
      </c>
      <c r="F390" s="3">
        <f>VLOOKUP($A390,Trend_Sign!$A:$H,COLUMN(F$4),FALSE)*VLOOKUP($A390,Volatility_Rolling!$A:$AB,COLUMN(F$4)+20,FALSE)</f>
        <v>7.4045279594230726E-2</v>
      </c>
      <c r="G390" s="3">
        <f>VLOOKUP($A390,Trend_Sign!$A:$H,COLUMN(G$4),FALSE)*VLOOKUP($A390,Volatility_Rolling!$A:$AB,COLUMN(G$4)+20,FALSE)</f>
        <v>5.8732745403929754E-2</v>
      </c>
      <c r="H390" s="3">
        <f>VLOOKUP($A390,Trend_Sign!$A:$H,COLUMN(H$4),FALSE)*VLOOKUP($A390,Volatility_Rolling!$A:$AB,COLUMN(H$4)+20,FALSE)</f>
        <v>-0.10223005880753086</v>
      </c>
    </row>
    <row r="391" spans="1:8" x14ac:dyDescent="0.35">
      <c r="A391" s="2">
        <v>45716</v>
      </c>
      <c r="B391" s="3">
        <f>VLOOKUP($A391,Trend_Sign!$A:$H,COLUMN(B$4),FALSE)*VLOOKUP($A391,Volatility_Rolling!$A:$AB,COLUMN(B$4)+20,FALSE)</f>
        <v>-4.002497234462369E-2</v>
      </c>
      <c r="C391" s="3">
        <f>VLOOKUP($A391,Trend_Sign!$A:$H,COLUMN(C$4),FALSE)*VLOOKUP($A391,Volatility_Rolling!$A:$AB,COLUMN(C$4)+20,FALSE)</f>
        <v>9.7343631037996176E-2</v>
      </c>
      <c r="D391" s="3">
        <f>VLOOKUP($A391,Trend_Sign!$A:$H,COLUMN(D$4),FALSE)*VLOOKUP($A391,Volatility_Rolling!$A:$AB,COLUMN(D$4)+20,FALSE)</f>
        <v>-0.45194419218186227</v>
      </c>
      <c r="E391" s="3">
        <f>VLOOKUP($A391,Trend_Sign!$A:$H,COLUMN(E$4),FALSE)*VLOOKUP($A391,Volatility_Rolling!$A:$AB,COLUMN(E$4)+20,FALSE)</f>
        <v>-0.1751046229055794</v>
      </c>
      <c r="F391" s="3">
        <f>VLOOKUP($A391,Trend_Sign!$A:$H,COLUMN(F$4),FALSE)*VLOOKUP($A391,Volatility_Rolling!$A:$AB,COLUMN(F$4)+20,FALSE)</f>
        <v>7.4779218272770231E-2</v>
      </c>
      <c r="G391" s="3">
        <f>VLOOKUP($A391,Trend_Sign!$A:$H,COLUMN(G$4),FALSE)*VLOOKUP($A391,Volatility_Rolling!$A:$AB,COLUMN(G$4)+20,FALSE)</f>
        <v>5.9334777530372654E-2</v>
      </c>
      <c r="H391" s="3">
        <f>VLOOKUP($A391,Trend_Sign!$A:$H,COLUMN(H$4),FALSE)*VLOOKUP($A391,Volatility_Rolling!$A:$AB,COLUMN(H$4)+20,FALSE)</f>
        <v>-0.10146858572679557</v>
      </c>
    </row>
    <row r="392" spans="1:8" x14ac:dyDescent="0.35">
      <c r="A392" s="2">
        <v>45747</v>
      </c>
      <c r="B392" s="3">
        <f>VLOOKUP($A392,Trend_Sign!$A:$H,COLUMN(B$4),FALSE)*VLOOKUP($A392,Volatility_Rolling!$A:$AB,COLUMN(B$4)+20,FALSE)</f>
        <v>-4.4430623266019389E-2</v>
      </c>
      <c r="C392" s="3">
        <f>VLOOKUP($A392,Trend_Sign!$A:$H,COLUMN(C$4),FALSE)*VLOOKUP($A392,Volatility_Rolling!$A:$AB,COLUMN(C$4)+20,FALSE)</f>
        <v>9.0758682409635902E-2</v>
      </c>
      <c r="D392" s="3">
        <f>VLOOKUP($A392,Trend_Sign!$A:$H,COLUMN(D$4),FALSE)*VLOOKUP($A392,Volatility_Rolling!$A:$AB,COLUMN(D$4)+20,FALSE)</f>
        <v>-0.44987556108690252</v>
      </c>
      <c r="E392" s="3">
        <f>VLOOKUP($A392,Trend_Sign!$A:$H,COLUMN(E$4),FALSE)*VLOOKUP($A392,Volatility_Rolling!$A:$AB,COLUMN(E$4)+20,FALSE)</f>
        <v>-0.18060339710645756</v>
      </c>
      <c r="F392" s="3">
        <f>VLOOKUP($A392,Trend_Sign!$A:$H,COLUMN(F$4),FALSE)*VLOOKUP($A392,Volatility_Rolling!$A:$AB,COLUMN(F$4)+20,FALSE)</f>
        <v>7.326733522960259E-2</v>
      </c>
      <c r="G392" s="3">
        <f>VLOOKUP($A392,Trend_Sign!$A:$H,COLUMN(G$4),FALSE)*VLOOKUP($A392,Volatility_Rolling!$A:$AB,COLUMN(G$4)+20,FALSE)</f>
        <v>5.7897015313205652E-2</v>
      </c>
      <c r="H392" s="3">
        <f>VLOOKUP($A392,Trend_Sign!$A:$H,COLUMN(H$4),FALSE)*VLOOKUP($A392,Volatility_Rolling!$A:$AB,COLUMN(H$4)+20,FALSE)</f>
        <v>-0.10316738558817638</v>
      </c>
    </row>
    <row r="393" spans="1:8" x14ac:dyDescent="0.35">
      <c r="A393" s="2">
        <v>45777</v>
      </c>
      <c r="B393" s="3">
        <f>VLOOKUP($A393,Trend_Sign!$A:$H,COLUMN(B$4),FALSE)*VLOOKUP($A393,Volatility_Rolling!$A:$AB,COLUMN(B$4)+20,FALSE)</f>
        <v>-4.748552324771789E-2</v>
      </c>
      <c r="C393" s="3">
        <f>VLOOKUP($A393,Trend_Sign!$A:$H,COLUMN(C$4),FALSE)*VLOOKUP($A393,Volatility_Rolling!$A:$AB,COLUMN(C$4)+20,FALSE)</f>
        <v>9.1151393123829416E-2</v>
      </c>
      <c r="D393" s="3">
        <f>VLOOKUP($A393,Trend_Sign!$A:$H,COLUMN(D$4),FALSE)*VLOOKUP($A393,Volatility_Rolling!$A:$AB,COLUMN(D$4)+20,FALSE)</f>
        <v>-0.42767404451643681</v>
      </c>
      <c r="E393" s="3">
        <f>VLOOKUP($A393,Trend_Sign!$A:$H,COLUMN(E$4),FALSE)*VLOOKUP($A393,Volatility_Rolling!$A:$AB,COLUMN(E$4)+20,FALSE)</f>
        <v>0.187218053349446</v>
      </c>
      <c r="F393" s="3">
        <f>VLOOKUP($A393,Trend_Sign!$A:$H,COLUMN(F$4),FALSE)*VLOOKUP($A393,Volatility_Rolling!$A:$AB,COLUMN(F$4)+20,FALSE)</f>
        <v>7.8122118132179327E-2</v>
      </c>
      <c r="G393" s="3">
        <f>VLOOKUP($A393,Trend_Sign!$A:$H,COLUMN(G$4),FALSE)*VLOOKUP($A393,Volatility_Rolling!$A:$AB,COLUMN(G$4)+20,FALSE)</f>
        <v>6.3494549807862677E-2</v>
      </c>
      <c r="H393" s="3">
        <f>VLOOKUP($A393,Trend_Sign!$A:$H,COLUMN(H$4),FALSE)*VLOOKUP($A393,Volatility_Rolling!$A:$AB,COLUMN(H$4)+20,FALSE)</f>
        <v>0.10485431782252815</v>
      </c>
    </row>
    <row r="394" spans="1:8" x14ac:dyDescent="0.35">
      <c r="A394" s="2">
        <v>45808</v>
      </c>
      <c r="B394" s="3">
        <f>VLOOKUP($A394,Trend_Sign!$A:$H,COLUMN(B$4),FALSE)*VLOOKUP($A394,Volatility_Rolling!$A:$AB,COLUMN(B$4)+20,FALSE)</f>
        <v>-4.8324336367114591E-2</v>
      </c>
      <c r="C394" s="3">
        <f>VLOOKUP($A394,Trend_Sign!$A:$H,COLUMN(C$4),FALSE)*VLOOKUP($A394,Volatility_Rolling!$A:$AB,COLUMN(C$4)+20,FALSE)</f>
        <v>9.3660932120237059E-2</v>
      </c>
      <c r="D394" s="3">
        <f>VLOOKUP($A394,Trend_Sign!$A:$H,COLUMN(D$4),FALSE)*VLOOKUP($A394,Volatility_Rolling!$A:$AB,COLUMN(D$4)+20,FALSE)</f>
        <v>-0.42271040614773298</v>
      </c>
      <c r="E394" s="3">
        <f>VLOOKUP($A394,Trend_Sign!$A:$H,COLUMN(E$4),FALSE)*VLOOKUP($A394,Volatility_Rolling!$A:$AB,COLUMN(E$4)+20,FALSE)</f>
        <v>0.18893915637784836</v>
      </c>
      <c r="F394" s="3">
        <f>VLOOKUP($A394,Trend_Sign!$A:$H,COLUMN(F$4),FALSE)*VLOOKUP($A394,Volatility_Rolling!$A:$AB,COLUMN(F$4)+20,FALSE)</f>
        <v>7.7588278381467118E-2</v>
      </c>
      <c r="G394" s="3">
        <f>VLOOKUP($A394,Trend_Sign!$A:$H,COLUMN(G$4),FALSE)*VLOOKUP($A394,Volatility_Rolling!$A:$AB,COLUMN(G$4)+20,FALSE)</f>
        <v>6.2782684915525966E-2</v>
      </c>
      <c r="H394" s="3">
        <f>VLOOKUP($A394,Trend_Sign!$A:$H,COLUMN(H$4),FALSE)*VLOOKUP($A394,Volatility_Rolling!$A:$AB,COLUMN(H$4)+20,FALSE)</f>
        <v>0.10599420569007396</v>
      </c>
    </row>
    <row r="395" spans="1:8" x14ac:dyDescent="0.35">
      <c r="A395" s="2">
        <v>45838</v>
      </c>
      <c r="B395" s="3">
        <f>VLOOKUP($A395,Trend_Sign!$A:$H,COLUMN(B$4),FALSE)*VLOOKUP($A395,Volatility_Rolling!$A:$AB,COLUMN(B$4)+20,FALSE)</f>
        <v>-4.6272024150783631E-2</v>
      </c>
      <c r="C395" s="3">
        <f>VLOOKUP($A395,Trend_Sign!$A:$H,COLUMN(C$4),FALSE)*VLOOKUP($A395,Volatility_Rolling!$A:$AB,COLUMN(C$4)+20,FALSE)</f>
        <v>9.381214446612382E-2</v>
      </c>
      <c r="D395" s="3">
        <f>VLOOKUP($A395,Trend_Sign!$A:$H,COLUMN(D$4),FALSE)*VLOOKUP($A395,Volatility_Rolling!$A:$AB,COLUMN(D$4)+20,FALSE)</f>
        <v>-0.41990765827060444</v>
      </c>
      <c r="E395" s="3">
        <f>VLOOKUP($A395,Trend_Sign!$A:$H,COLUMN(E$4),FALSE)*VLOOKUP($A395,Volatility_Rolling!$A:$AB,COLUMN(E$4)+20,FALSE)</f>
        <v>0.18632107491368924</v>
      </c>
      <c r="F395" s="3">
        <f>VLOOKUP($A395,Trend_Sign!$A:$H,COLUMN(F$4),FALSE)*VLOOKUP($A395,Volatility_Rolling!$A:$AB,COLUMN(F$4)+20,FALSE)</f>
        <v>8.0725608316483177E-2</v>
      </c>
      <c r="G395" s="3">
        <f>VLOOKUP($A395,Trend_Sign!$A:$H,COLUMN(G$4),FALSE)*VLOOKUP($A395,Volatility_Rolling!$A:$AB,COLUMN(G$4)+20,FALSE)</f>
        <v>6.476662048846539E-2</v>
      </c>
      <c r="H395" s="3">
        <f>VLOOKUP($A395,Trend_Sign!$A:$H,COLUMN(H$4),FALSE)*VLOOKUP($A395,Volatility_Rolling!$A:$AB,COLUMN(H$4)+20,FALSE)</f>
        <v>0.1081948693938504</v>
      </c>
    </row>
    <row r="396" spans="1:8" x14ac:dyDescent="0.35">
      <c r="A396" s="2">
        <v>45869</v>
      </c>
      <c r="B396" s="3">
        <f>VLOOKUP($A396,Trend_Sign!$A:$H,COLUMN(B$4),FALSE)*VLOOKUP($A396,Volatility_Rolling!$A:$AB,COLUMN(B$4)+20,FALSE)</f>
        <v>4.4729311012146299E-2</v>
      </c>
      <c r="C396" s="3">
        <f>VLOOKUP($A396,Trend_Sign!$A:$H,COLUMN(C$4),FALSE)*VLOOKUP($A396,Volatility_Rolling!$A:$AB,COLUMN(C$4)+20,FALSE)</f>
        <v>9.2995275742309064E-2</v>
      </c>
      <c r="D396" s="3">
        <f>VLOOKUP($A396,Trend_Sign!$A:$H,COLUMN(D$4),FALSE)*VLOOKUP($A396,Volatility_Rolling!$A:$AB,COLUMN(D$4)+20,FALSE)</f>
        <v>-0.42069978116830353</v>
      </c>
      <c r="E396" s="3">
        <f>VLOOKUP($A396,Trend_Sign!$A:$H,COLUMN(E$4),FALSE)*VLOOKUP($A396,Volatility_Rolling!$A:$AB,COLUMN(E$4)+20,FALSE)</f>
        <v>-0.1867606380050636</v>
      </c>
      <c r="F396" s="3">
        <f>VLOOKUP($A396,Trend_Sign!$A:$H,COLUMN(F$4),FALSE)*VLOOKUP($A396,Volatility_Rolling!$A:$AB,COLUMN(F$4)+20,FALSE)</f>
        <v>8.2844954224851886E-2</v>
      </c>
      <c r="G396" s="3">
        <f>VLOOKUP($A396,Trend_Sign!$A:$H,COLUMN(G$4),FALSE)*VLOOKUP($A396,Volatility_Rolling!$A:$AB,COLUMN(G$4)+20,FALSE)</f>
        <v>6.716682872956066E-2</v>
      </c>
      <c r="H396" s="3">
        <f>VLOOKUP($A396,Trend_Sign!$A:$H,COLUMN(H$4),FALSE)*VLOOKUP($A396,Volatility_Rolling!$A:$AB,COLUMN(H$4)+20,FALSE)</f>
        <v>-0.10480321111776501</v>
      </c>
    </row>
    <row r="397" spans="1:8" x14ac:dyDescent="0.35">
      <c r="A397" s="2">
        <v>45900</v>
      </c>
      <c r="B397" s="3">
        <f>VLOOKUP($A397,Trend_Sign!$A:$H,COLUMN(B$4),FALSE)*VLOOKUP($A397,Volatility_Rolling!$A:$AB,COLUMN(B$4)+20,FALSE)</f>
        <v>4.4068439965596833E-2</v>
      </c>
      <c r="C397" s="3">
        <f>VLOOKUP($A397,Trend_Sign!$A:$H,COLUMN(C$4),FALSE)*VLOOKUP($A397,Volatility_Rolling!$A:$AB,COLUMN(C$4)+20,FALSE)</f>
        <v>9.2669715756847279E-2</v>
      </c>
      <c r="D397" s="3">
        <f>VLOOKUP($A397,Trend_Sign!$A:$H,COLUMN(D$4),FALSE)*VLOOKUP($A397,Volatility_Rolling!$A:$AB,COLUMN(D$4)+20,FALSE)</f>
        <v>-0.41758726687679243</v>
      </c>
      <c r="E397" s="3">
        <f>VLOOKUP($A397,Trend_Sign!$A:$H,COLUMN(E$4),FALSE)*VLOOKUP($A397,Volatility_Rolling!$A:$AB,COLUMN(E$4)+20,FALSE)</f>
        <v>-0.19022790503907591</v>
      </c>
      <c r="F397" s="3">
        <f>VLOOKUP($A397,Trend_Sign!$A:$H,COLUMN(F$4),FALSE)*VLOOKUP($A397,Volatility_Rolling!$A:$AB,COLUMN(F$4)+20,FALSE)</f>
        <v>8.3664310782089454E-2</v>
      </c>
      <c r="G397" s="3">
        <f>VLOOKUP($A397,Trend_Sign!$A:$H,COLUMN(G$4),FALSE)*VLOOKUP($A397,Volatility_Rolling!$A:$AB,COLUMN(G$4)+20,FALSE)</f>
        <v>6.7894091369808715E-2</v>
      </c>
      <c r="H397" s="3">
        <f>VLOOKUP($A397,Trend_Sign!$A:$H,COLUMN(H$4),FALSE)*VLOOKUP($A397,Volatility_Rolling!$A:$AB,COLUMN(H$4)+20,FALSE)</f>
        <v>-0.1038882702097895</v>
      </c>
    </row>
    <row r="398" spans="1:8" x14ac:dyDescent="0.35">
      <c r="A398" s="2">
        <v>45930</v>
      </c>
      <c r="B398" s="3">
        <f>VLOOKUP($A398,Trend_Sign!$A:$H,COLUMN(B$4),FALSE)*VLOOKUP($A398,Volatility_Rolling!$A:$AB,COLUMN(B$4)+20,FALSE)</f>
        <v>4.387803827818855E-2</v>
      </c>
      <c r="C398" s="3">
        <f>VLOOKUP($A398,Trend_Sign!$A:$H,COLUMN(C$4),FALSE)*VLOOKUP($A398,Volatility_Rolling!$A:$AB,COLUMN(C$4)+20,FALSE)</f>
        <v>8.6731898841797633E-2</v>
      </c>
      <c r="D398" s="3">
        <f>VLOOKUP($A398,Trend_Sign!$A:$H,COLUMN(D$4),FALSE)*VLOOKUP($A398,Volatility_Rolling!$A:$AB,COLUMN(D$4)+20,FALSE)</f>
        <v>-0.40658898018754619</v>
      </c>
      <c r="E398" s="3">
        <f>VLOOKUP($A398,Trend_Sign!$A:$H,COLUMN(E$4),FALSE)*VLOOKUP($A398,Volatility_Rolling!$A:$AB,COLUMN(E$4)+20,FALSE)</f>
        <v>-0.19744984261771886</v>
      </c>
      <c r="F398" s="3">
        <f>VLOOKUP($A398,Trend_Sign!$A:$H,COLUMN(F$4),FALSE)*VLOOKUP($A398,Volatility_Rolling!$A:$AB,COLUMN(F$4)+20,FALSE)</f>
        <v>8.990222792043083E-2</v>
      </c>
      <c r="G398" s="3">
        <f>VLOOKUP($A398,Trend_Sign!$A:$H,COLUMN(G$4),FALSE)*VLOOKUP($A398,Volatility_Rolling!$A:$AB,COLUMN(G$4)+20,FALSE)</f>
        <v>7.1971495551869269E-2</v>
      </c>
      <c r="H398" s="3">
        <f>VLOOKUP($A398,Trend_Sign!$A:$H,COLUMN(H$4),FALSE)*VLOOKUP($A398,Volatility_Rolling!$A:$AB,COLUMN(H$4)+20,FALSE)</f>
        <v>-0.10347751660244869</v>
      </c>
    </row>
    <row r="399" spans="1:8" x14ac:dyDescent="0.35">
      <c r="A399" s="2">
        <v>45961</v>
      </c>
      <c r="B399" s="3">
        <f>VLOOKUP($A399,Trend_Sign!$A:$H,COLUMN(B$4),FALSE)*VLOOKUP($A399,Volatility_Rolling!$A:$AB,COLUMN(B$4)+20,FALSE)</f>
        <v>4.5540637528321062E-2</v>
      </c>
      <c r="C399" s="3">
        <f>VLOOKUP($A399,Trend_Sign!$A:$H,COLUMN(C$4),FALSE)*VLOOKUP($A399,Volatility_Rolling!$A:$AB,COLUMN(C$4)+20,FALSE)</f>
        <v>8.7168068120542883E-2</v>
      </c>
      <c r="D399" s="3">
        <f>VLOOKUP($A399,Trend_Sign!$A:$H,COLUMN(D$4),FALSE)*VLOOKUP($A399,Volatility_Rolling!$A:$AB,COLUMN(D$4)+20,FALSE)</f>
        <v>-0.40384400921084812</v>
      </c>
      <c r="E399" s="3">
        <f>VLOOKUP($A399,Trend_Sign!$A:$H,COLUMN(E$4),FALSE)*VLOOKUP($A399,Volatility_Rolling!$A:$AB,COLUMN(E$4)+20,FALSE)</f>
        <v>0.19782439194195292</v>
      </c>
      <c r="F399" s="3">
        <f>VLOOKUP($A399,Trend_Sign!$A:$H,COLUMN(F$4),FALSE)*VLOOKUP($A399,Volatility_Rolling!$A:$AB,COLUMN(F$4)+20,FALSE)</f>
        <v>9.2916714727427074E-2</v>
      </c>
      <c r="G399" s="3">
        <f>VLOOKUP($A399,Trend_Sign!$A:$H,COLUMN(G$4),FALSE)*VLOOKUP($A399,Volatility_Rolling!$A:$AB,COLUMN(G$4)+20,FALSE)</f>
        <v>7.1310596889440983E-2</v>
      </c>
      <c r="H399" s="3">
        <f>VLOOKUP($A399,Trend_Sign!$A:$H,COLUMN(H$4),FALSE)*VLOOKUP($A399,Volatility_Rolling!$A:$AB,COLUMN(H$4)+20,FALSE)</f>
        <v>-0.10139558158146696</v>
      </c>
    </row>
    <row r="400" spans="1:8" x14ac:dyDescent="0.35">
      <c r="A400" s="2">
        <v>45991</v>
      </c>
      <c r="B400" s="3">
        <f>VLOOKUP($A400,Trend_Sign!$A:$H,COLUMN(B$4),FALSE)*VLOOKUP($A400,Volatility_Rolling!$A:$AB,COLUMN(B$4)+20,FALSE)</f>
        <v>4.578575195172175E-2</v>
      </c>
      <c r="C400" s="3">
        <f>VLOOKUP($A400,Trend_Sign!$A:$H,COLUMN(C$4),FALSE)*VLOOKUP($A400,Volatility_Rolling!$A:$AB,COLUMN(C$4)+20,FALSE)</f>
        <v>8.6961743021878965E-2</v>
      </c>
      <c r="D400" s="3">
        <f>VLOOKUP($A400,Trend_Sign!$A:$H,COLUMN(D$4),FALSE)*VLOOKUP($A400,Volatility_Rolling!$A:$AB,COLUMN(D$4)+20,FALSE)</f>
        <v>-0.39736380593728099</v>
      </c>
      <c r="E400" s="3">
        <f>VLOOKUP($A400,Trend_Sign!$A:$H,COLUMN(E$4),FALSE)*VLOOKUP($A400,Volatility_Rolling!$A:$AB,COLUMN(E$4)+20,FALSE)</f>
        <v>0.19935264263125529</v>
      </c>
      <c r="F400" s="3">
        <f>VLOOKUP($A400,Trend_Sign!$A:$H,COLUMN(F$4),FALSE)*VLOOKUP($A400,Volatility_Rolling!$A:$AB,COLUMN(F$4)+20,FALSE)</f>
        <v>9.3395494794310252E-2</v>
      </c>
      <c r="G400" s="3">
        <f>VLOOKUP($A400,Trend_Sign!$A:$H,COLUMN(G$4),FALSE)*VLOOKUP($A400,Volatility_Rolling!$A:$AB,COLUMN(G$4)+20,FALSE)</f>
        <v>7.0527205565813739E-2</v>
      </c>
      <c r="H400" s="3">
        <f>VLOOKUP($A400,Trend_Sign!$A:$H,COLUMN(H$4),FALSE)*VLOOKUP($A400,Volatility_Rolling!$A:$AB,COLUMN(H$4)+20,FALSE)</f>
        <v>-0.10661335609773891</v>
      </c>
    </row>
    <row r="401" spans="1:8" x14ac:dyDescent="0.35">
      <c r="A401" s="2">
        <v>46022</v>
      </c>
      <c r="B401" s="3">
        <f>VLOOKUP($A401,Trend_Sign!$A:$H,COLUMN(B$4),FALSE)*VLOOKUP($A401,Volatility_Rolling!$A:$AB,COLUMN(B$4)+20,FALSE)</f>
        <v>4.4472612463853263E-2</v>
      </c>
      <c r="C401" s="3">
        <f>VLOOKUP($A401,Trend_Sign!$A:$H,COLUMN(C$4),FALSE)*VLOOKUP($A401,Volatility_Rolling!$A:$AB,COLUMN(C$4)+20,FALSE)</f>
        <v>8.566816862071179E-2</v>
      </c>
      <c r="D401" s="3">
        <f>VLOOKUP($A401,Trend_Sign!$A:$H,COLUMN(D$4),FALSE)*VLOOKUP($A401,Volatility_Rolling!$A:$AB,COLUMN(D$4)+20,FALSE)</f>
        <v>-0.39178726193558222</v>
      </c>
      <c r="E401" s="3">
        <f>VLOOKUP($A401,Trend_Sign!$A:$H,COLUMN(E$4),FALSE)*VLOOKUP($A401,Volatility_Rolling!$A:$AB,COLUMN(E$4)+20,FALSE)</f>
        <v>0.19546436390686905</v>
      </c>
      <c r="F401" s="3">
        <f>VLOOKUP($A401,Trend_Sign!$A:$H,COLUMN(F$4),FALSE)*VLOOKUP($A401,Volatility_Rolling!$A:$AB,COLUMN(F$4)+20,FALSE)</f>
        <v>9.7307908045140223E-2</v>
      </c>
      <c r="G401" s="3">
        <f>VLOOKUP($A401,Trend_Sign!$A:$H,COLUMN(G$4),FALSE)*VLOOKUP($A401,Volatility_Rolling!$A:$AB,COLUMN(G$4)+20,FALSE)</f>
        <v>7.4880426959631735E-2</v>
      </c>
      <c r="H401" s="3">
        <f>VLOOKUP($A401,Trend_Sign!$A:$H,COLUMN(H$4),FALSE)*VLOOKUP($A401,Volatility_Rolling!$A:$AB,COLUMN(H$4)+20,FALSE)</f>
        <v>-0.11041925806821179</v>
      </c>
    </row>
    <row r="402" spans="1:8" x14ac:dyDescent="0.35">
      <c r="A402" s="2">
        <v>46053</v>
      </c>
      <c r="B402" s="3">
        <f>VLOOKUP($A402,Trend_Sign!$A:$H,COLUMN(B$4),FALSE)*VLOOKUP($A402,Volatility_Rolling!$A:$AB,COLUMN(B$4)+20,FALSE)</f>
        <v>4.0969320922337765E-2</v>
      </c>
      <c r="C402" s="3">
        <f>VLOOKUP($A402,Trend_Sign!$A:$H,COLUMN(C$4),FALSE)*VLOOKUP($A402,Volatility_Rolling!$A:$AB,COLUMN(C$4)+20,FALSE)</f>
        <v>8.2584622707677913E-2</v>
      </c>
      <c r="D402" s="3">
        <f>VLOOKUP($A402,Trend_Sign!$A:$H,COLUMN(D$4),FALSE)*VLOOKUP($A402,Volatility_Rolling!$A:$AB,COLUMN(D$4)+20,FALSE)</f>
        <v>-0.39182309966382534</v>
      </c>
      <c r="E402" s="3">
        <f>VLOOKUP($A402,Trend_Sign!$A:$H,COLUMN(E$4),FALSE)*VLOOKUP($A402,Volatility_Rolling!$A:$AB,COLUMN(E$4)+20,FALSE)</f>
        <v>0.19873573325068988</v>
      </c>
      <c r="F402" s="3">
        <f>VLOOKUP($A402,Trend_Sign!$A:$H,COLUMN(F$4),FALSE)*VLOOKUP($A402,Volatility_Rolling!$A:$AB,COLUMN(F$4)+20,FALSE)</f>
        <v>9.8875821200330519E-2</v>
      </c>
      <c r="G402" s="3">
        <f>VLOOKUP($A402,Trend_Sign!$A:$H,COLUMN(G$4),FALSE)*VLOOKUP($A402,Volatility_Rolling!$A:$AB,COLUMN(G$4)+20,FALSE)</f>
        <v>7.7941850710483401E-2</v>
      </c>
      <c r="H402" s="3">
        <f>VLOOKUP($A402,Trend_Sign!$A:$H,COLUMN(H$4),FALSE)*VLOOKUP($A402,Volatility_Rolling!$A:$AB,COLUMN(H$4)+20,FALSE)</f>
        <v>-0.10906955154465535</v>
      </c>
    </row>
    <row r="403" spans="1:8" x14ac:dyDescent="0.35">
      <c r="A403" s="2">
        <v>46081</v>
      </c>
      <c r="B403" s="3">
        <f>VLOOKUP($A403,Trend_Sign!$A:$H,COLUMN(B$4),FALSE)*VLOOKUP($A403,Volatility_Rolling!$A:$AB,COLUMN(B$4)+20,FALSE)</f>
        <v>4.1401276734757138E-2</v>
      </c>
      <c r="C403" s="3">
        <f>VLOOKUP($A403,Trend_Sign!$A:$H,COLUMN(C$4),FALSE)*VLOOKUP($A403,Volatility_Rolling!$A:$AB,COLUMN(C$4)+20,FALSE)</f>
        <v>8.1934855930926281E-2</v>
      </c>
      <c r="D403" s="3">
        <f>VLOOKUP($A403,Trend_Sign!$A:$H,COLUMN(D$4),FALSE)*VLOOKUP($A403,Volatility_Rolling!$A:$AB,COLUMN(D$4)+20,FALSE)</f>
        <v>-0.3838201034690189</v>
      </c>
      <c r="E403" s="3">
        <f>VLOOKUP($A403,Trend_Sign!$A:$H,COLUMN(E$4),FALSE)*VLOOKUP($A403,Volatility_Rolling!$A:$AB,COLUMN(E$4)+20,FALSE)</f>
        <v>0.20441824928872451</v>
      </c>
      <c r="F403" s="3">
        <f>VLOOKUP($A403,Trend_Sign!$A:$H,COLUMN(F$4),FALSE)*VLOOKUP($A403,Volatility_Rolling!$A:$AB,COLUMN(F$4)+20,FALSE)</f>
        <v>9.9939584859200181E-2</v>
      </c>
      <c r="G403" s="3">
        <f>VLOOKUP($A403,Trend_Sign!$A:$H,COLUMN(G$4),FALSE)*VLOOKUP($A403,Volatility_Rolling!$A:$AB,COLUMN(G$4)+20,FALSE)</f>
        <v>7.6919698101541867E-2</v>
      </c>
      <c r="H403" s="3">
        <f>VLOOKUP($A403,Trend_Sign!$A:$H,COLUMN(H$4),FALSE)*VLOOKUP($A403,Volatility_Rolling!$A:$AB,COLUMN(H$4)+20,FALSE)</f>
        <v>-0.11156623161583093</v>
      </c>
    </row>
    <row r="404" spans="1:8" x14ac:dyDescent="0.35">
      <c r="A404" s="2">
        <v>46112</v>
      </c>
      <c r="B404" s="3">
        <f>VLOOKUP($A404,Trend_Sign!$A:$H,COLUMN(B$4),FALSE)*VLOOKUP($A404,Volatility_Rolling!$A:$AB,COLUMN(B$4)+20,FALSE)</f>
        <v>2.1125069631538901E-2</v>
      </c>
      <c r="C404" s="3">
        <f>VLOOKUP($A404,Trend_Sign!$A:$H,COLUMN(C$4),FALSE)*VLOOKUP($A404,Volatility_Rolling!$A:$AB,COLUMN(C$4)+20,FALSE)</f>
        <v>7.2489066554691312E-2</v>
      </c>
      <c r="D404" s="3">
        <f>VLOOKUP($A404,Trend_Sign!$A:$H,COLUMN(D$4),FALSE)*VLOOKUP($A404,Volatility_Rolling!$A:$AB,COLUMN(D$4)+20,FALSE)</f>
        <v>-0.40956603094693328</v>
      </c>
      <c r="E404" s="3">
        <f>VLOOKUP($A404,Trend_Sign!$A:$H,COLUMN(E$4),FALSE)*VLOOKUP($A404,Volatility_Rolling!$A:$AB,COLUMN(E$4)+20,FALSE)</f>
        <v>-0.20983274105518529</v>
      </c>
      <c r="F404" s="3">
        <f>VLOOKUP($A404,Trend_Sign!$A:$H,COLUMN(F$4),FALSE)*VLOOKUP($A404,Volatility_Rolling!$A:$AB,COLUMN(F$4)+20,FALSE)</f>
        <v>9.5900104050785057E-2</v>
      </c>
      <c r="G404" s="3">
        <f>VLOOKUP($A404,Trend_Sign!$A:$H,COLUMN(G$4),FALSE)*VLOOKUP($A404,Volatility_Rolling!$A:$AB,COLUMN(G$4)+20,FALSE)</f>
        <v>7.7969838219938387E-2</v>
      </c>
      <c r="H404" s="3">
        <f>VLOOKUP($A404,Trend_Sign!$A:$H,COLUMN(H$4),FALSE)*VLOOKUP($A404,Volatility_Rolling!$A:$AB,COLUMN(H$4)+20,FALSE)</f>
        <v>-0.11311714954092773</v>
      </c>
    </row>
    <row r="405" spans="1:8" x14ac:dyDescent="0.35">
      <c r="A405" s="2">
        <v>46142</v>
      </c>
      <c r="B405" s="3">
        <f>VLOOKUP($A405,Trend_Sign!$A:$H,COLUMN(B$4),FALSE)*VLOOKUP($A405,Volatility_Rolling!$A:$AB,COLUMN(B$4)+20,FALSE)</f>
        <v>2.1694084583974718E-2</v>
      </c>
      <c r="C405" s="3">
        <f>VLOOKUP($A405,Trend_Sign!$A:$H,COLUMN(C$4),FALSE)*VLOOKUP($A405,Volatility_Rolling!$A:$AB,COLUMN(C$4)+20,FALSE)</f>
        <v>7.3705242234036766E-2</v>
      </c>
      <c r="D405" s="3">
        <f>VLOOKUP($A405,Trend_Sign!$A:$H,COLUMN(D$4),FALSE)*VLOOKUP($A405,Volatility_Rolling!$A:$AB,COLUMN(D$4)+20,FALSE)</f>
        <v>-0.4147438849930104</v>
      </c>
      <c r="E405" s="3">
        <f>VLOOKUP($A405,Trend_Sign!$A:$H,COLUMN(E$4),FALSE)*VLOOKUP($A405,Volatility_Rolling!$A:$AB,COLUMN(E$4)+20,FALSE)</f>
        <v>-0.2147545868263504</v>
      </c>
      <c r="F405" s="3">
        <f>VLOOKUP($A405,Trend_Sign!$A:$H,COLUMN(F$4),FALSE)*VLOOKUP($A405,Volatility_Rolling!$A:$AB,COLUMN(F$4)+20,FALSE)</f>
        <v>8.962594479753562E-2</v>
      </c>
      <c r="G405" s="3">
        <f>VLOOKUP($A405,Trend_Sign!$A:$H,COLUMN(G$4),FALSE)*VLOOKUP($A405,Volatility_Rolling!$A:$AB,COLUMN(G$4)+20,FALSE)</f>
        <v>7.0003321136172011E-2</v>
      </c>
      <c r="H405" s="3">
        <f>VLOOKUP($A405,Trend_Sign!$A:$H,COLUMN(H$4),FALSE)*VLOOKUP($A405,Volatility_Rolling!$A:$AB,COLUMN(H$4)+20,FALSE)</f>
        <v>-0.11547293542892022</v>
      </c>
    </row>
    <row r="406" spans="1:8" x14ac:dyDescent="0.35">
      <c r="A406" s="2">
        <v>46173</v>
      </c>
      <c r="B406" s="3">
        <f>VLOOKUP($A406,Trend_Sign!$A:$H,COLUMN(B$4),FALSE)*VLOOKUP($A406,Volatility_Rolling!$A:$AB,COLUMN(B$4)+20,FALSE)</f>
        <v>2.1285882375930348E-2</v>
      </c>
      <c r="C406" s="3">
        <f>VLOOKUP($A406,Trend_Sign!$A:$H,COLUMN(C$4),FALSE)*VLOOKUP($A406,Volatility_Rolling!$A:$AB,COLUMN(C$4)+20,FALSE)</f>
        <v>7.3562900500121459E-2</v>
      </c>
      <c r="D406" s="3">
        <f>VLOOKUP($A406,Trend_Sign!$A:$H,COLUMN(D$4),FALSE)*VLOOKUP($A406,Volatility_Rolling!$A:$AB,COLUMN(D$4)+20,FALSE)</f>
        <v>-0.41665562185562294</v>
      </c>
      <c r="E406" s="3">
        <f>VLOOKUP($A406,Trend_Sign!$A:$H,COLUMN(E$4),FALSE)*VLOOKUP($A406,Volatility_Rolling!$A:$AB,COLUMN(E$4)+20,FALSE)</f>
        <v>-0.21603697782100786</v>
      </c>
      <c r="F406" s="3">
        <f>VLOOKUP($A406,Trend_Sign!$A:$H,COLUMN(F$4),FALSE)*VLOOKUP($A406,Volatility_Rolling!$A:$AB,COLUMN(F$4)+20,FALSE)</f>
        <v>8.8399985258375655E-2</v>
      </c>
      <c r="G406" s="3">
        <f>VLOOKUP($A406,Trend_Sign!$A:$H,COLUMN(G$4),FALSE)*VLOOKUP($A406,Volatility_Rolling!$A:$AB,COLUMN(G$4)+20,FALSE)</f>
        <v>6.8186343360418095E-2</v>
      </c>
      <c r="H406" s="3">
        <f>VLOOKUP($A406,Trend_Sign!$A:$H,COLUMN(H$4),FALSE)*VLOOKUP($A406,Volatility_Rolling!$A:$AB,COLUMN(H$4)+20,FALSE)</f>
        <v>-0.11587228882852361</v>
      </c>
    </row>
    <row r="407" spans="1:8" x14ac:dyDescent="0.35">
      <c r="A407" s="2">
        <v>46203</v>
      </c>
      <c r="B407" s="3">
        <f>VLOOKUP($A407,Trend_Sign!$A:$H,COLUMN(B$4),FALSE)*VLOOKUP($A407,Volatility_Rolling!$A:$AB,COLUMN(B$4)+20,FALSE)</f>
        <v>2.1112802721087027E-2</v>
      </c>
      <c r="C407" s="3">
        <f>VLOOKUP($A407,Trend_Sign!$A:$H,COLUMN(C$4),FALSE)*VLOOKUP($A407,Volatility_Rolling!$A:$AB,COLUMN(C$4)+20,FALSE)</f>
        <v>6.6079886419590145E-2</v>
      </c>
      <c r="D407" s="3">
        <f>VLOOKUP($A407,Trend_Sign!$A:$H,COLUMN(D$4),FALSE)*VLOOKUP($A407,Volatility_Rolling!$A:$AB,COLUMN(D$4)+20,FALSE)</f>
        <v>-0.41871801302168837</v>
      </c>
      <c r="E407" s="3">
        <f>VLOOKUP($A407,Trend_Sign!$A:$H,COLUMN(E$4),FALSE)*VLOOKUP($A407,Volatility_Rolling!$A:$AB,COLUMN(E$4)+20,FALSE)</f>
        <v>-0.21918909852818536</v>
      </c>
      <c r="F407" s="3">
        <f>VLOOKUP($A407,Trend_Sign!$A:$H,COLUMN(F$4),FALSE)*VLOOKUP($A407,Volatility_Rolling!$A:$AB,COLUMN(F$4)+20,FALSE)</f>
        <v>8.9449440826217946E-2</v>
      </c>
      <c r="G407" s="3">
        <f>VLOOKUP($A407,Trend_Sign!$A:$H,COLUMN(G$4),FALSE)*VLOOKUP($A407,Volatility_Rolling!$A:$AB,COLUMN(G$4)+20,FALSE)</f>
        <v>6.8472908121727391E-2</v>
      </c>
      <c r="H407" s="3">
        <f>VLOOKUP($A407,Trend_Sign!$A:$H,COLUMN(H$4),FALSE)*VLOOKUP($A407,Volatility_Rolling!$A:$AB,COLUMN(H$4)+20,FALSE)</f>
        <v>-0.11697785036150381</v>
      </c>
    </row>
    <row r="408" spans="1:8" x14ac:dyDescent="0.35">
      <c r="A408" s="2">
        <v>46234</v>
      </c>
      <c r="B408" s="3">
        <f>VLOOKUP($A408,Trend_Sign!$A:$H,COLUMN(B$4),FALSE)*VLOOKUP($A408,Volatility_Rolling!$A:$AB,COLUMN(B$4)+20,FALSE)</f>
        <v>2.0022187208161166E-2</v>
      </c>
      <c r="C408" s="3">
        <f>VLOOKUP($A408,Trend_Sign!$A:$H,COLUMN(C$4),FALSE)*VLOOKUP($A408,Volatility_Rolling!$A:$AB,COLUMN(C$4)+20,FALSE)</f>
        <v>6.6007808956023997E-2</v>
      </c>
      <c r="D408" s="3">
        <f>VLOOKUP($A408,Trend_Sign!$A:$H,COLUMN(D$4),FALSE)*VLOOKUP($A408,Volatility_Rolling!$A:$AB,COLUMN(D$4)+20,FALSE)</f>
        <v>-0.42564876348431602</v>
      </c>
      <c r="E408" s="3">
        <f>VLOOKUP($A408,Trend_Sign!$A:$H,COLUMN(E$4),FALSE)*VLOOKUP($A408,Volatility_Rolling!$A:$AB,COLUMN(E$4)+20,FALSE)</f>
        <v>-0.21638176430973882</v>
      </c>
      <c r="F408" s="3">
        <f>VLOOKUP($A408,Trend_Sign!$A:$H,COLUMN(F$4),FALSE)*VLOOKUP($A408,Volatility_Rolling!$A:$AB,COLUMN(F$4)+20,FALSE)</f>
        <v>8.9490857049564887E-2</v>
      </c>
      <c r="G408" s="3">
        <f>VLOOKUP($A408,Trend_Sign!$A:$H,COLUMN(G$4),FALSE)*VLOOKUP($A408,Volatility_Rolling!$A:$AB,COLUMN(G$4)+20,FALSE)</f>
        <v>6.5911302982599687E-2</v>
      </c>
      <c r="H408" s="3">
        <f>VLOOKUP($A408,Trend_Sign!$A:$H,COLUMN(H$4),FALSE)*VLOOKUP($A408,Volatility_Rolling!$A:$AB,COLUMN(H$4)+20,FALSE)</f>
        <v>-0.11653731600959559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684BB-99B4-4D35-AD9D-F77CD3F2B6A4}">
  <dimension ref="A1:W409"/>
  <sheetViews>
    <sheetView topLeftCell="M1" workbookViewId="0">
      <selection activeCell="S5" sqref="S5"/>
    </sheetView>
  </sheetViews>
  <sheetFormatPr defaultRowHeight="14.5" x14ac:dyDescent="0.35"/>
  <cols>
    <col min="1" max="1" width="18.1796875" bestFit="1" customWidth="1"/>
    <col min="2" max="2" width="11.81640625" bestFit="1" customWidth="1"/>
    <col min="3" max="3" width="14.54296875" bestFit="1" customWidth="1"/>
    <col min="4" max="5" width="11.81640625" bestFit="1" customWidth="1"/>
    <col min="6" max="6" width="11.81640625" customWidth="1"/>
    <col min="7" max="7" width="31.81640625" customWidth="1"/>
    <col min="8" max="8" width="18.81640625" bestFit="1" customWidth="1"/>
    <col min="10" max="10" width="7.81640625" bestFit="1" customWidth="1"/>
    <col min="11" max="11" width="11.81640625" bestFit="1" customWidth="1"/>
    <col min="12" max="12" width="14.54296875" bestFit="1" customWidth="1"/>
    <col min="13" max="14" width="11.81640625" bestFit="1" customWidth="1"/>
    <col min="15" max="16" width="11.81640625" customWidth="1"/>
    <col min="17" max="17" width="28" bestFit="1" customWidth="1"/>
    <col min="19" max="19" width="15.453125" bestFit="1" customWidth="1"/>
    <col min="20" max="20" width="19.1796875" bestFit="1" customWidth="1"/>
    <col min="22" max="22" width="13.54296875" customWidth="1"/>
    <col min="23" max="23" width="12.1796875" customWidth="1"/>
  </cols>
  <sheetData>
    <row r="1" spans="1:23" x14ac:dyDescent="0.35">
      <c r="B1" s="1"/>
      <c r="C1" s="1"/>
      <c r="D1" s="1"/>
      <c r="E1" s="1"/>
      <c r="F1" s="11"/>
      <c r="G1" s="11"/>
      <c r="H1" s="11"/>
      <c r="J1" s="1"/>
      <c r="K1" s="1"/>
      <c r="L1" s="1"/>
      <c r="M1" s="1"/>
      <c r="N1" s="1"/>
      <c r="O1" s="11"/>
      <c r="P1" s="11"/>
      <c r="Q1" s="11"/>
      <c r="S1" s="6" t="s">
        <v>10</v>
      </c>
      <c r="T1" s="6" t="s">
        <v>14</v>
      </c>
    </row>
    <row r="2" spans="1:23" x14ac:dyDescent="0.35">
      <c r="B2" s="37" t="s">
        <v>74</v>
      </c>
      <c r="C2" s="37" t="s">
        <v>74</v>
      </c>
      <c r="D2" s="36" t="s">
        <v>76</v>
      </c>
      <c r="E2" s="36" t="s">
        <v>76</v>
      </c>
      <c r="F2" s="38" t="s">
        <v>78</v>
      </c>
      <c r="G2" s="38" t="s">
        <v>78</v>
      </c>
      <c r="H2" s="35" t="s">
        <v>77</v>
      </c>
      <c r="K2" s="37" t="s">
        <v>74</v>
      </c>
      <c r="L2" s="37" t="s">
        <v>74</v>
      </c>
      <c r="M2" s="36" t="s">
        <v>76</v>
      </c>
      <c r="N2" s="36" t="s">
        <v>76</v>
      </c>
      <c r="O2" s="38" t="s">
        <v>78</v>
      </c>
      <c r="P2" s="38" t="s">
        <v>78</v>
      </c>
      <c r="Q2" s="35" t="s">
        <v>77</v>
      </c>
    </row>
    <row r="3" spans="1:23" x14ac:dyDescent="0.35">
      <c r="B3" s="1" t="s">
        <v>45</v>
      </c>
      <c r="C3" s="1" t="s">
        <v>50</v>
      </c>
      <c r="D3" s="1" t="s">
        <v>75</v>
      </c>
      <c r="E3" s="1" t="s">
        <v>80</v>
      </c>
      <c r="F3" s="1" t="s">
        <v>59</v>
      </c>
      <c r="G3" s="1" t="s">
        <v>57</v>
      </c>
      <c r="H3" s="1" t="s">
        <v>89</v>
      </c>
      <c r="K3" s="1" t="s">
        <v>45</v>
      </c>
      <c r="L3" s="1" t="s">
        <v>50</v>
      </c>
      <c r="M3" s="1" t="s">
        <v>75</v>
      </c>
      <c r="N3" s="1" t="s">
        <v>80</v>
      </c>
      <c r="O3" s="1" t="s">
        <v>59</v>
      </c>
      <c r="P3" s="1" t="s">
        <v>57</v>
      </c>
      <c r="Q3" s="1" t="s">
        <v>89</v>
      </c>
    </row>
    <row r="4" spans="1:23" x14ac:dyDescent="0.35">
      <c r="A4" s="1" t="s">
        <v>8</v>
      </c>
      <c r="B4" s="1" t="s">
        <v>45</v>
      </c>
      <c r="C4" s="1" t="s">
        <v>50</v>
      </c>
      <c r="D4" s="1" t="s">
        <v>75</v>
      </c>
      <c r="E4" s="1" t="s">
        <v>80</v>
      </c>
      <c r="F4" s="1" t="s">
        <v>59</v>
      </c>
      <c r="G4" s="1" t="s">
        <v>57</v>
      </c>
      <c r="H4" s="1" t="s">
        <v>89</v>
      </c>
      <c r="J4" s="1" t="s">
        <v>9</v>
      </c>
      <c r="K4" s="1" t="s">
        <v>45</v>
      </c>
      <c r="L4" s="1" t="s">
        <v>50</v>
      </c>
      <c r="M4" s="1" t="s">
        <v>75</v>
      </c>
      <c r="N4" s="1" t="s">
        <v>80</v>
      </c>
      <c r="O4" s="1" t="s">
        <v>59</v>
      </c>
      <c r="P4" s="1" t="s">
        <v>57</v>
      </c>
      <c r="Q4" s="1" t="s">
        <v>89</v>
      </c>
      <c r="S4" s="6" t="s">
        <v>10</v>
      </c>
      <c r="T4" s="6" t="s">
        <v>14</v>
      </c>
    </row>
    <row r="5" spans="1:23" x14ac:dyDescent="0.35">
      <c r="A5" s="2">
        <v>34000</v>
      </c>
      <c r="B5" s="3">
        <f>VLOOKUP(EOMONTH($A5,-1),Trend_Weights!$A:$H,COLUMN(B$4),FALSE)</f>
        <v>0</v>
      </c>
      <c r="C5" s="3">
        <f>VLOOKUP(EOMONTH($A5,-1),Trend_Weights!$A:$H,COLUMN(C$4),FALSE)</f>
        <v>0</v>
      </c>
      <c r="D5" s="3">
        <f>VLOOKUP(EOMONTH($A5,-1),Trend_Weights!$A:$H,COLUMN(D$4),FALSE)</f>
        <v>0</v>
      </c>
      <c r="E5" s="3">
        <f>VLOOKUP(EOMONTH($A5,-1),Trend_Weights!$A:$H,COLUMN(E$4),FALSE)</f>
        <v>0</v>
      </c>
      <c r="F5" s="3">
        <f>VLOOKUP(EOMONTH($A5,-1),Trend_Weights!$A:$H,COLUMN(F$4),FALSE)</f>
        <v>0</v>
      </c>
      <c r="G5" s="3">
        <f>VLOOKUP(EOMONTH($A5,-1),Trend_Weights!$A:$H,COLUMN(G$4),FALSE)</f>
        <v>0</v>
      </c>
      <c r="H5" s="3">
        <f>VLOOKUP(EOMONTH($A5,-1),Trend_Weights!$A:$H,COLUMN(H$4),FALSE)</f>
        <v>0</v>
      </c>
      <c r="K5" s="3" t="e">
        <f>VLOOKUP($A5,rets_1M!$A:$I,COLUMN(B$4),FALSE)</f>
        <v>#VALUE!</v>
      </c>
      <c r="L5" s="3">
        <f>VLOOKUP($A5,rets_1M!$A:$I,COLUMN(C$4),FALSE)</f>
        <v>-1.0400372527963442E-2</v>
      </c>
      <c r="M5" s="3">
        <f>VLOOKUP($A5,rets_1M!$A:$I,COLUMN(D$4),FALSE)</f>
        <v>9.228269305393777E-3</v>
      </c>
      <c r="N5" s="3">
        <f>VLOOKUP($A5,rets_1M!$A:$I,COLUMN(E$4),FALSE)</f>
        <v>2.6882363434390877E-2</v>
      </c>
      <c r="O5" s="3" t="e">
        <f>VLOOKUP($A5,rets_1M!$A:$I,COLUMN(F$4),FALSE)</f>
        <v>#VALUE!</v>
      </c>
      <c r="P5" s="3" t="e">
        <f>VLOOKUP($A5,rets_1M!$A:$I,COLUMN(G$4),FALSE)</f>
        <v>#VALUE!</v>
      </c>
      <c r="Q5" s="3" t="e">
        <f>VLOOKUP($A5,rets_1M!$A:$I,COLUMN(H$4),FALSE)</f>
        <v>#VALUE!</v>
      </c>
      <c r="S5" s="3" t="e">
        <f>SUMPRODUCT(B5:H5,K5:Q5)</f>
        <v>#VALUE!</v>
      </c>
      <c r="T5" s="10">
        <f>T6</f>
        <v>4.1376763326028437E-2</v>
      </c>
      <c r="V5" t="s">
        <v>11</v>
      </c>
      <c r="W5" s="3" cm="1">
        <f t="array" ref="W5">PRODUCT(1+S98:S407)^(12/COUNT(S98:S407))-1</f>
        <v>3.6440640876272301E-2</v>
      </c>
    </row>
    <row r="6" spans="1:23" x14ac:dyDescent="0.35">
      <c r="A6" s="2">
        <v>34028</v>
      </c>
      <c r="B6" s="3">
        <f>VLOOKUP(EOMONTH($A6,-1),Trend_Weights!$A:$H,COLUMN(B$4),FALSE)</f>
        <v>0</v>
      </c>
      <c r="C6" s="3">
        <f>VLOOKUP(EOMONTH($A6,-1),Trend_Weights!$A:$H,COLUMN(C$4),FALSE)</f>
        <v>0</v>
      </c>
      <c r="D6" s="3">
        <f>VLOOKUP(EOMONTH($A6,-1),Trend_Weights!$A:$H,COLUMN(D$4),FALSE)</f>
        <v>0</v>
      </c>
      <c r="E6" s="3">
        <f>VLOOKUP(EOMONTH($A6,-1),Trend_Weights!$A:$H,COLUMN(E$4),FALSE)</f>
        <v>0</v>
      </c>
      <c r="F6" s="3">
        <f>VLOOKUP(EOMONTH($A6,-1),Trend_Weights!$A:$H,COLUMN(F$4),FALSE)</f>
        <v>0</v>
      </c>
      <c r="G6" s="3">
        <f>VLOOKUP(EOMONTH($A6,-1),Trend_Weights!$A:$H,COLUMN(G$4),FALSE)</f>
        <v>0</v>
      </c>
      <c r="H6" s="3">
        <f>VLOOKUP(EOMONTH($A6,-1),Trend_Weights!$A:$H,COLUMN(H$4),FALSE)</f>
        <v>0</v>
      </c>
      <c r="K6" s="3" t="e">
        <f>VLOOKUP($A6,rets_1M!$A:$I,COLUMN(B$4),FALSE)</f>
        <v>#VALUE!</v>
      </c>
      <c r="L6" s="3">
        <f>VLOOKUP($A6,rets_1M!$A:$I,COLUMN(C$4),FALSE)</f>
        <v>-4.8380622398749296E-3</v>
      </c>
      <c r="M6" s="3">
        <f>VLOOKUP($A6,rets_1M!$A:$I,COLUMN(D$4),FALSE)</f>
        <v>2.1672173825973751E-2</v>
      </c>
      <c r="N6" s="3">
        <f>VLOOKUP($A6,rets_1M!$A:$I,COLUMN(E$4),FALSE)</f>
        <v>2.3820639487541317E-2</v>
      </c>
      <c r="O6" s="3" t="e">
        <f>VLOOKUP($A6,rets_1M!$A:$I,COLUMN(F$4),FALSE)</f>
        <v>#VALUE!</v>
      </c>
      <c r="P6" s="3" t="e">
        <f>VLOOKUP($A6,rets_1M!$A:$I,COLUMN(G$4),FALSE)</f>
        <v>#VALUE!</v>
      </c>
      <c r="Q6" s="3" t="e">
        <f>VLOOKUP($A6,rets_1M!$A:$I,COLUMN(H$4),FALSE)</f>
        <v>#VALUE!</v>
      </c>
      <c r="S6" s="3" t="e">
        <f>SUMPRODUCT(B6:H6,K6:Q6)</f>
        <v>#VALUE!</v>
      </c>
      <c r="T6" s="10">
        <f t="shared" ref="T6:T69" si="0">T7</f>
        <v>4.1376763326028437E-2</v>
      </c>
      <c r="V6" t="s">
        <v>12</v>
      </c>
      <c r="W6" s="3">
        <f>STDEV(S98:S407)*SQRT(12)</f>
        <v>3.6215307239962018E-2</v>
      </c>
    </row>
    <row r="7" spans="1:23" x14ac:dyDescent="0.35">
      <c r="A7" s="2">
        <v>34059</v>
      </c>
      <c r="B7" s="3" t="e">
        <f>VLOOKUP(EOMONTH($A7,-1),Trend_Weights!$A:$H,COLUMN(B$4),FALSE)</f>
        <v>#VALUE!</v>
      </c>
      <c r="C7" s="3">
        <f>VLOOKUP(EOMONTH($A7,-1),Trend_Weights!$A:$H,COLUMN(C$4),FALSE)</f>
        <v>0</v>
      </c>
      <c r="D7" s="3">
        <f>VLOOKUP(EOMONTH($A7,-1),Trend_Weights!$A:$H,COLUMN(D$4),FALSE)</f>
        <v>0</v>
      </c>
      <c r="E7" s="3">
        <f>VLOOKUP(EOMONTH($A7,-1),Trend_Weights!$A:$H,COLUMN(E$4),FALSE)</f>
        <v>0</v>
      </c>
      <c r="F7" s="3" t="e">
        <f>VLOOKUP(EOMONTH($A7,-1),Trend_Weights!$A:$H,COLUMN(F$4),FALSE)</f>
        <v>#VALUE!</v>
      </c>
      <c r="G7" s="3" t="e">
        <f>VLOOKUP(EOMONTH($A7,-1),Trend_Weights!$A:$H,COLUMN(G$4),FALSE)</f>
        <v>#VALUE!</v>
      </c>
      <c r="H7" s="3" t="e">
        <f>VLOOKUP(EOMONTH($A7,-1),Trend_Weights!$A:$H,COLUMN(H$4),FALSE)</f>
        <v>#VALUE!</v>
      </c>
      <c r="K7" s="3" t="e">
        <f>VLOOKUP($A7,rets_1M!$A:$I,COLUMN(B$4),FALSE)</f>
        <v>#VALUE!</v>
      </c>
      <c r="L7" s="3">
        <f>VLOOKUP($A7,rets_1M!$A:$I,COLUMN(C$4),FALSE)</f>
        <v>2.7171983078063233E-2</v>
      </c>
      <c r="M7" s="3">
        <f>VLOOKUP($A7,rets_1M!$A:$I,COLUMN(D$4),FALSE)</f>
        <v>-2.2945202794351749E-2</v>
      </c>
      <c r="N7" s="3">
        <f>VLOOKUP($A7,rets_1M!$A:$I,COLUMN(E$4),FALSE)</f>
        <v>5.6252404103385167E-4</v>
      </c>
      <c r="O7" s="3" t="e">
        <f>VLOOKUP($A7,rets_1M!$A:$I,COLUMN(F$4),FALSE)</f>
        <v>#VALUE!</v>
      </c>
      <c r="P7" s="3" t="e">
        <f>VLOOKUP($A7,rets_1M!$A:$I,COLUMN(G$4),FALSE)</f>
        <v>#VALUE!</v>
      </c>
      <c r="Q7" s="3" t="e">
        <f>VLOOKUP($A7,rets_1M!$A:$I,COLUMN(H$4),FALSE)</f>
        <v>#VALUE!</v>
      </c>
      <c r="S7" s="3" t="e">
        <f>SUMPRODUCT(B7:H7,K7:Q7)</f>
        <v>#VALUE!</v>
      </c>
      <c r="T7" s="10">
        <f t="shared" si="0"/>
        <v>4.1376763326028437E-2</v>
      </c>
      <c r="V7" t="s">
        <v>13</v>
      </c>
      <c r="W7" s="8">
        <f>W5/W6</f>
        <v>1.0062220550779046</v>
      </c>
    </row>
    <row r="8" spans="1:23" x14ac:dyDescent="0.35">
      <c r="A8" s="2">
        <v>34089</v>
      </c>
      <c r="B8" s="3" t="e">
        <f>VLOOKUP(EOMONTH($A8,-1),Trend_Weights!$A:$H,COLUMN(B$4),FALSE)</f>
        <v>#VALUE!</v>
      </c>
      <c r="C8" s="3">
        <f>VLOOKUP(EOMONTH($A8,-1),Trend_Weights!$A:$H,COLUMN(C$4),FALSE)</f>
        <v>0</v>
      </c>
      <c r="D8" s="3">
        <f>VLOOKUP(EOMONTH($A8,-1),Trend_Weights!$A:$H,COLUMN(D$4),FALSE)</f>
        <v>0</v>
      </c>
      <c r="E8" s="3">
        <f>VLOOKUP(EOMONTH($A8,-1),Trend_Weights!$A:$H,COLUMN(E$4),FALSE)</f>
        <v>0</v>
      </c>
      <c r="F8" s="3" t="e">
        <f>VLOOKUP(EOMONTH($A8,-1),Trend_Weights!$A:$H,COLUMN(F$4),FALSE)</f>
        <v>#VALUE!</v>
      </c>
      <c r="G8" s="3" t="e">
        <f>VLOOKUP(EOMONTH($A8,-1),Trend_Weights!$A:$H,COLUMN(G$4),FALSE)</f>
        <v>#VALUE!</v>
      </c>
      <c r="H8" s="3" t="e">
        <f>VLOOKUP(EOMONTH($A8,-1),Trend_Weights!$A:$H,COLUMN(H$4),FALSE)</f>
        <v>#VALUE!</v>
      </c>
      <c r="K8" s="3" t="e">
        <f>VLOOKUP($A8,rets_1M!$A:$I,COLUMN(B$4),FALSE)</f>
        <v>#VALUE!</v>
      </c>
      <c r="L8" s="3">
        <f>VLOOKUP($A8,rets_1M!$A:$I,COLUMN(C$4),FALSE)</f>
        <v>5.2756081567312929E-2</v>
      </c>
      <c r="M8" s="3">
        <f>VLOOKUP($A8,rets_1M!$A:$I,COLUMN(D$4),FALSE)</f>
        <v>-6.6395702013777314E-3</v>
      </c>
      <c r="N8" s="3">
        <f>VLOOKUP($A8,rets_1M!$A:$I,COLUMN(E$4),FALSE)</f>
        <v>7.3111099870166729E-3</v>
      </c>
      <c r="O8" s="3" t="e">
        <f>VLOOKUP($A8,rets_1M!$A:$I,COLUMN(F$4),FALSE)</f>
        <v>#VALUE!</v>
      </c>
      <c r="P8" s="3" t="e">
        <f>VLOOKUP($A8,rets_1M!$A:$I,COLUMN(G$4),FALSE)</f>
        <v>#VALUE!</v>
      </c>
      <c r="Q8" s="3" t="e">
        <f>VLOOKUP($A8,rets_1M!$A:$I,COLUMN(H$4),FALSE)</f>
        <v>#VALUE!</v>
      </c>
      <c r="S8" s="3" t="e">
        <f>SUMPRODUCT(B8:H8,K8:Q8)</f>
        <v>#VALUE!</v>
      </c>
      <c r="T8" s="10">
        <f t="shared" si="0"/>
        <v>4.1376763326028437E-2</v>
      </c>
    </row>
    <row r="9" spans="1:23" x14ac:dyDescent="0.35">
      <c r="A9" s="2">
        <v>34120</v>
      </c>
      <c r="B9" s="3" t="e">
        <f>VLOOKUP(EOMONTH($A9,-1),Trend_Weights!$A:$H,COLUMN(B$4),FALSE)</f>
        <v>#VALUE!</v>
      </c>
      <c r="C9" s="3">
        <f>VLOOKUP(EOMONTH($A9,-1),Trend_Weights!$A:$H,COLUMN(C$4),FALSE)</f>
        <v>0</v>
      </c>
      <c r="D9" s="3">
        <f>VLOOKUP(EOMONTH($A9,-1),Trend_Weights!$A:$H,COLUMN(D$4),FALSE)</f>
        <v>0</v>
      </c>
      <c r="E9" s="3">
        <f>VLOOKUP(EOMONTH($A9,-1),Trend_Weights!$A:$H,COLUMN(E$4),FALSE)</f>
        <v>0</v>
      </c>
      <c r="F9" s="3" t="e">
        <f>VLOOKUP(EOMONTH($A9,-1),Trend_Weights!$A:$H,COLUMN(F$4),FALSE)</f>
        <v>#VALUE!</v>
      </c>
      <c r="G9" s="3" t="e">
        <f>VLOOKUP(EOMONTH($A9,-1),Trend_Weights!$A:$H,COLUMN(G$4),FALSE)</f>
        <v>#VALUE!</v>
      </c>
      <c r="H9" s="3" t="e">
        <f>VLOOKUP(EOMONTH($A9,-1),Trend_Weights!$A:$H,COLUMN(H$4),FALSE)</f>
        <v>#VALUE!</v>
      </c>
      <c r="K9" s="3" t="e">
        <f>VLOOKUP($A9,rets_1M!$A:$I,COLUMN(B$4),FALSE)</f>
        <v>#VALUE!</v>
      </c>
      <c r="L9" s="3">
        <f>VLOOKUP($A9,rets_1M!$A:$I,COLUMN(C$4),FALSE)</f>
        <v>5.9619740103979968E-2</v>
      </c>
      <c r="M9" s="3">
        <f>VLOOKUP($A9,rets_1M!$A:$I,COLUMN(D$4),FALSE)</f>
        <v>1.9492830951999274E-3</v>
      </c>
      <c r="N9" s="3">
        <f>VLOOKUP($A9,rets_1M!$A:$I,COLUMN(E$4),FALSE)</f>
        <v>-2.8073753145144709E-3</v>
      </c>
      <c r="O9" s="3" t="e">
        <f>VLOOKUP($A9,rets_1M!$A:$I,COLUMN(F$4),FALSE)</f>
        <v>#VALUE!</v>
      </c>
      <c r="P9" s="3" t="e">
        <f>VLOOKUP($A9,rets_1M!$A:$I,COLUMN(G$4),FALSE)</f>
        <v>#VALUE!</v>
      </c>
      <c r="Q9" s="3" t="e">
        <f>VLOOKUP($A9,rets_1M!$A:$I,COLUMN(H$4),FALSE)</f>
        <v>#VALUE!</v>
      </c>
      <c r="S9" s="3" t="e">
        <f>SUMPRODUCT(B9:H9,K9:Q9)</f>
        <v>#VALUE!</v>
      </c>
      <c r="T9" s="10">
        <f t="shared" si="0"/>
        <v>4.1376763326028437E-2</v>
      </c>
    </row>
    <row r="10" spans="1:23" x14ac:dyDescent="0.35">
      <c r="A10" s="2">
        <v>34150</v>
      </c>
      <c r="B10" s="3" t="e">
        <f>VLOOKUP(EOMONTH($A10,-1),Trend_Weights!$A:$H,COLUMN(B$4),FALSE)</f>
        <v>#VALUE!</v>
      </c>
      <c r="C10" s="3">
        <f>VLOOKUP(EOMONTH($A10,-1),Trend_Weights!$A:$H,COLUMN(C$4),FALSE)</f>
        <v>0</v>
      </c>
      <c r="D10" s="3">
        <f>VLOOKUP(EOMONTH($A10,-1),Trend_Weights!$A:$H,COLUMN(D$4),FALSE)</f>
        <v>0</v>
      </c>
      <c r="E10" s="3">
        <f>VLOOKUP(EOMONTH($A10,-1),Trend_Weights!$A:$H,COLUMN(E$4),FALSE)</f>
        <v>0</v>
      </c>
      <c r="F10" s="3" t="e">
        <f>VLOOKUP(EOMONTH($A10,-1),Trend_Weights!$A:$H,COLUMN(F$4),FALSE)</f>
        <v>#VALUE!</v>
      </c>
      <c r="G10" s="3" t="e">
        <f>VLOOKUP(EOMONTH($A10,-1),Trend_Weights!$A:$H,COLUMN(G$4),FALSE)</f>
        <v>#VALUE!</v>
      </c>
      <c r="H10" s="3" t="e">
        <f>VLOOKUP(EOMONTH($A10,-1),Trend_Weights!$A:$H,COLUMN(H$4),FALSE)</f>
        <v>#VALUE!</v>
      </c>
      <c r="K10" s="3" t="e">
        <f>VLOOKUP($A10,rets_1M!$A:$I,COLUMN(B$4),FALSE)</f>
        <v>#VALUE!</v>
      </c>
      <c r="L10" s="3">
        <f>VLOOKUP($A10,rets_1M!$A:$I,COLUMN(C$4),FALSE)</f>
        <v>-2.8936881217304089E-3</v>
      </c>
      <c r="M10" s="3">
        <f>VLOOKUP($A10,rets_1M!$A:$I,COLUMN(D$4),FALSE)</f>
        <v>1.424328229208327E-2</v>
      </c>
      <c r="N10" s="3">
        <f>VLOOKUP($A10,rets_1M!$A:$I,COLUMN(E$4),FALSE)</f>
        <v>2.6315903064241475E-2</v>
      </c>
      <c r="O10" s="3" t="e">
        <f>VLOOKUP($A10,rets_1M!$A:$I,COLUMN(F$4),FALSE)</f>
        <v>#VALUE!</v>
      </c>
      <c r="P10" s="3" t="e">
        <f>VLOOKUP($A10,rets_1M!$A:$I,COLUMN(G$4),FALSE)</f>
        <v>#VALUE!</v>
      </c>
      <c r="Q10" s="3" t="e">
        <f>VLOOKUP($A10,rets_1M!$A:$I,COLUMN(H$4),FALSE)</f>
        <v>#VALUE!</v>
      </c>
      <c r="S10" s="3" t="e">
        <f>SUMPRODUCT(B10:H10,K10:Q10)</f>
        <v>#VALUE!</v>
      </c>
      <c r="T10" s="10">
        <f t="shared" si="0"/>
        <v>4.1376763326028437E-2</v>
      </c>
    </row>
    <row r="11" spans="1:23" x14ac:dyDescent="0.35">
      <c r="A11" s="2">
        <v>34181</v>
      </c>
      <c r="B11" s="3" t="e">
        <f>VLOOKUP(EOMONTH($A11,-1),Trend_Weights!$A:$H,COLUMN(B$4),FALSE)</f>
        <v>#VALUE!</v>
      </c>
      <c r="C11" s="3">
        <f>VLOOKUP(EOMONTH($A11,-1),Trend_Weights!$A:$H,COLUMN(C$4),FALSE)</f>
        <v>0</v>
      </c>
      <c r="D11" s="3">
        <f>VLOOKUP(EOMONTH($A11,-1),Trend_Weights!$A:$H,COLUMN(D$4),FALSE)</f>
        <v>0</v>
      </c>
      <c r="E11" s="3">
        <f>VLOOKUP(EOMONTH($A11,-1),Trend_Weights!$A:$H,COLUMN(E$4),FALSE)</f>
        <v>0</v>
      </c>
      <c r="F11" s="3" t="e">
        <f>VLOOKUP(EOMONTH($A11,-1),Trend_Weights!$A:$H,COLUMN(F$4),FALSE)</f>
        <v>#VALUE!</v>
      </c>
      <c r="G11" s="3" t="e">
        <f>VLOOKUP(EOMONTH($A11,-1),Trend_Weights!$A:$H,COLUMN(G$4),FALSE)</f>
        <v>#VALUE!</v>
      </c>
      <c r="H11" s="3" t="e">
        <f>VLOOKUP(EOMONTH($A11,-1),Trend_Weights!$A:$H,COLUMN(H$4),FALSE)</f>
        <v>#VALUE!</v>
      </c>
      <c r="K11" s="3" t="e">
        <f>VLOOKUP($A11,rets_1M!$A:$I,COLUMN(B$4),FALSE)</f>
        <v>#VALUE!</v>
      </c>
      <c r="L11" s="3">
        <f>VLOOKUP($A11,rets_1M!$A:$I,COLUMN(C$4),FALSE)</f>
        <v>7.3313986094312611E-2</v>
      </c>
      <c r="M11" s="3">
        <f>VLOOKUP($A11,rets_1M!$A:$I,COLUMN(D$4),FALSE)</f>
        <v>1.8695199408570895E-2</v>
      </c>
      <c r="N11" s="3">
        <f>VLOOKUP($A11,rets_1M!$A:$I,COLUMN(E$4),FALSE)</f>
        <v>-2.7571111269986126E-4</v>
      </c>
      <c r="O11" s="3" t="e">
        <f>VLOOKUP($A11,rets_1M!$A:$I,COLUMN(F$4),FALSE)</f>
        <v>#VALUE!</v>
      </c>
      <c r="P11" s="3" t="e">
        <f>VLOOKUP($A11,rets_1M!$A:$I,COLUMN(G$4),FALSE)</f>
        <v>#VALUE!</v>
      </c>
      <c r="Q11" s="3" t="e">
        <f>VLOOKUP($A11,rets_1M!$A:$I,COLUMN(H$4),FALSE)</f>
        <v>#VALUE!</v>
      </c>
      <c r="S11" s="3" t="e">
        <f>SUMPRODUCT(B11:H11,K11:Q11)</f>
        <v>#VALUE!</v>
      </c>
      <c r="T11" s="10">
        <f t="shared" si="0"/>
        <v>4.1376763326028437E-2</v>
      </c>
    </row>
    <row r="12" spans="1:23" x14ac:dyDescent="0.35">
      <c r="A12" s="2">
        <v>34212</v>
      </c>
      <c r="B12" s="3" t="e">
        <f>VLOOKUP(EOMONTH($A12,-1),Trend_Weights!$A:$H,COLUMN(B$4),FALSE)</f>
        <v>#VALUE!</v>
      </c>
      <c r="C12" s="3">
        <f>VLOOKUP(EOMONTH($A12,-1),Trend_Weights!$A:$H,COLUMN(C$4),FALSE)</f>
        <v>0</v>
      </c>
      <c r="D12" s="3">
        <f>VLOOKUP(EOMONTH($A12,-1),Trend_Weights!$A:$H,COLUMN(D$4),FALSE)</f>
        <v>0</v>
      </c>
      <c r="E12" s="3">
        <f>VLOOKUP(EOMONTH($A12,-1),Trend_Weights!$A:$H,COLUMN(E$4),FALSE)</f>
        <v>0</v>
      </c>
      <c r="F12" s="3" t="e">
        <f>VLOOKUP(EOMONTH($A12,-1),Trend_Weights!$A:$H,COLUMN(F$4),FALSE)</f>
        <v>#VALUE!</v>
      </c>
      <c r="G12" s="3" t="e">
        <f>VLOOKUP(EOMONTH($A12,-1),Trend_Weights!$A:$H,COLUMN(G$4),FALSE)</f>
        <v>#VALUE!</v>
      </c>
      <c r="H12" s="3" t="e">
        <f>VLOOKUP(EOMONTH($A12,-1),Trend_Weights!$A:$H,COLUMN(H$4),FALSE)</f>
        <v>#VALUE!</v>
      </c>
      <c r="K12" s="3" t="e">
        <f>VLOOKUP($A12,rets_1M!$A:$I,COLUMN(B$4),FALSE)</f>
        <v>#VALUE!</v>
      </c>
      <c r="L12" s="3">
        <f>VLOOKUP($A12,rets_1M!$A:$I,COLUMN(C$4),FALSE)</f>
        <v>-8.6554850650546356E-2</v>
      </c>
      <c r="M12" s="3">
        <f>VLOOKUP($A12,rets_1M!$A:$I,COLUMN(D$4),FALSE)</f>
        <v>1.2114042425680038E-2</v>
      </c>
      <c r="N12" s="3">
        <f>VLOOKUP($A12,rets_1M!$A:$I,COLUMN(E$4),FALSE)</f>
        <v>2.1588524636907414E-2</v>
      </c>
      <c r="O12" s="3" t="e">
        <f>VLOOKUP($A12,rets_1M!$A:$I,COLUMN(F$4),FALSE)</f>
        <v>#VALUE!</v>
      </c>
      <c r="P12" s="3" t="e">
        <f>VLOOKUP($A12,rets_1M!$A:$I,COLUMN(G$4),FALSE)</f>
        <v>#VALUE!</v>
      </c>
      <c r="Q12" s="3" t="e">
        <f>VLOOKUP($A12,rets_1M!$A:$I,COLUMN(H$4),FALSE)</f>
        <v>#VALUE!</v>
      </c>
      <c r="S12" s="3" t="e">
        <f>SUMPRODUCT(B12:H12,K12:Q12)</f>
        <v>#VALUE!</v>
      </c>
      <c r="T12" s="10">
        <f t="shared" si="0"/>
        <v>4.1376763326028437E-2</v>
      </c>
    </row>
    <row r="13" spans="1:23" x14ac:dyDescent="0.35">
      <c r="A13" s="2">
        <v>34242</v>
      </c>
      <c r="B13" s="3" t="e">
        <f>VLOOKUP(EOMONTH($A13,-1),Trend_Weights!$A:$H,COLUMN(B$4),FALSE)</f>
        <v>#VALUE!</v>
      </c>
      <c r="C13" s="3">
        <f>VLOOKUP(EOMONTH($A13,-1),Trend_Weights!$A:$H,COLUMN(C$4),FALSE)</f>
        <v>0</v>
      </c>
      <c r="D13" s="3">
        <f>VLOOKUP(EOMONTH($A13,-1),Trend_Weights!$A:$H,COLUMN(D$4),FALSE)</f>
        <v>0</v>
      </c>
      <c r="E13" s="3">
        <f>VLOOKUP(EOMONTH($A13,-1),Trend_Weights!$A:$H,COLUMN(E$4),FALSE)</f>
        <v>0</v>
      </c>
      <c r="F13" s="3" t="e">
        <f>VLOOKUP(EOMONTH($A13,-1),Trend_Weights!$A:$H,COLUMN(F$4),FALSE)</f>
        <v>#VALUE!</v>
      </c>
      <c r="G13" s="3" t="e">
        <f>VLOOKUP(EOMONTH($A13,-1),Trend_Weights!$A:$H,COLUMN(G$4),FALSE)</f>
        <v>#VALUE!</v>
      </c>
      <c r="H13" s="3" t="e">
        <f>VLOOKUP(EOMONTH($A13,-1),Trend_Weights!$A:$H,COLUMN(H$4),FALSE)</f>
        <v>#VALUE!</v>
      </c>
      <c r="K13" s="3" t="e">
        <f>VLOOKUP($A13,rets_1M!$A:$I,COLUMN(B$4),FALSE)</f>
        <v>#VALUE!</v>
      </c>
      <c r="L13" s="3">
        <f>VLOOKUP($A13,rets_1M!$A:$I,COLUMN(C$4),FALSE)</f>
        <v>-4.9507833485241792E-2</v>
      </c>
      <c r="M13" s="3">
        <f>VLOOKUP($A13,rets_1M!$A:$I,COLUMN(D$4),FALSE)</f>
        <v>1.6198770712992694E-2</v>
      </c>
      <c r="N13" s="3">
        <f>VLOOKUP($A13,rets_1M!$A:$I,COLUMN(E$4),FALSE)</f>
        <v>5.174064156931335E-3</v>
      </c>
      <c r="O13" s="3" t="e">
        <f>VLOOKUP($A13,rets_1M!$A:$I,COLUMN(F$4),FALSE)</f>
        <v>#VALUE!</v>
      </c>
      <c r="P13" s="3" t="e">
        <f>VLOOKUP($A13,rets_1M!$A:$I,COLUMN(G$4),FALSE)</f>
        <v>#VALUE!</v>
      </c>
      <c r="Q13" s="3" t="e">
        <f>VLOOKUP($A13,rets_1M!$A:$I,COLUMN(H$4),FALSE)</f>
        <v>#VALUE!</v>
      </c>
      <c r="S13" s="3" t="e">
        <f>SUMPRODUCT(B13:H13,K13:Q13)</f>
        <v>#VALUE!</v>
      </c>
      <c r="T13" s="10">
        <f t="shared" si="0"/>
        <v>4.1376763326028437E-2</v>
      </c>
    </row>
    <row r="14" spans="1:23" x14ac:dyDescent="0.35">
      <c r="A14" s="2">
        <v>34273</v>
      </c>
      <c r="B14" s="3" t="e">
        <f>VLOOKUP(EOMONTH($A14,-1),Trend_Weights!$A:$H,COLUMN(B$4),FALSE)</f>
        <v>#VALUE!</v>
      </c>
      <c r="C14" s="3">
        <f>VLOOKUP(EOMONTH($A14,-1),Trend_Weights!$A:$H,COLUMN(C$4),FALSE)</f>
        <v>0</v>
      </c>
      <c r="D14" s="3">
        <f>VLOOKUP(EOMONTH($A14,-1),Trend_Weights!$A:$H,COLUMN(D$4),FALSE)</f>
        <v>0</v>
      </c>
      <c r="E14" s="3">
        <f>VLOOKUP(EOMONTH($A14,-1),Trend_Weights!$A:$H,COLUMN(E$4),FALSE)</f>
        <v>0</v>
      </c>
      <c r="F14" s="3" t="e">
        <f>VLOOKUP(EOMONTH($A14,-1),Trend_Weights!$A:$H,COLUMN(F$4),FALSE)</f>
        <v>#VALUE!</v>
      </c>
      <c r="G14" s="3" t="e">
        <f>VLOOKUP(EOMONTH($A14,-1),Trend_Weights!$A:$H,COLUMN(G$4),FALSE)</f>
        <v>#VALUE!</v>
      </c>
      <c r="H14" s="3" t="e">
        <f>VLOOKUP(EOMONTH($A14,-1),Trend_Weights!$A:$H,COLUMN(H$4),FALSE)</f>
        <v>#VALUE!</v>
      </c>
      <c r="K14" s="3" t="e">
        <f>VLOOKUP($A14,rets_1M!$A:$I,COLUMN(B$4),FALSE)</f>
        <v>#VALUE!</v>
      </c>
      <c r="L14" s="3">
        <f>VLOOKUP($A14,rets_1M!$A:$I,COLUMN(C$4),FALSE)</f>
        <v>3.5003507601616191E-2</v>
      </c>
      <c r="M14" s="3">
        <f>VLOOKUP($A14,rets_1M!$A:$I,COLUMN(D$4),FALSE)</f>
        <v>1.1485392504829273E-2</v>
      </c>
      <c r="N14" s="3">
        <f>VLOOKUP($A14,rets_1M!$A:$I,COLUMN(E$4),FALSE)</f>
        <v>-2.4380651340299986E-3</v>
      </c>
      <c r="O14" s="3" t="e">
        <f>VLOOKUP($A14,rets_1M!$A:$I,COLUMN(F$4),FALSE)</f>
        <v>#VALUE!</v>
      </c>
      <c r="P14" s="3" t="e">
        <f>VLOOKUP($A14,rets_1M!$A:$I,COLUMN(G$4),FALSE)</f>
        <v>#VALUE!</v>
      </c>
      <c r="Q14" s="3" t="e">
        <f>VLOOKUP($A14,rets_1M!$A:$I,COLUMN(H$4),FALSE)</f>
        <v>#VALUE!</v>
      </c>
      <c r="S14" s="3" t="e">
        <f>SUMPRODUCT(B14:H14,K14:Q14)</f>
        <v>#VALUE!</v>
      </c>
      <c r="T14" s="10">
        <f t="shared" si="0"/>
        <v>4.1376763326028437E-2</v>
      </c>
    </row>
    <row r="15" spans="1:23" x14ac:dyDescent="0.35">
      <c r="A15" s="2">
        <v>34303</v>
      </c>
      <c r="B15" s="3" t="e">
        <f>VLOOKUP(EOMONTH($A15,-1),Trend_Weights!$A:$H,COLUMN(B$4),FALSE)</f>
        <v>#VALUE!</v>
      </c>
      <c r="C15" s="3">
        <f>VLOOKUP(EOMONTH($A15,-1),Trend_Weights!$A:$H,COLUMN(C$4),FALSE)</f>
        <v>0</v>
      </c>
      <c r="D15" s="3">
        <f>VLOOKUP(EOMONTH($A15,-1),Trend_Weights!$A:$H,COLUMN(D$4),FALSE)</f>
        <v>0</v>
      </c>
      <c r="E15" s="3">
        <f>VLOOKUP(EOMONTH($A15,-1),Trend_Weights!$A:$H,COLUMN(E$4),FALSE)</f>
        <v>0</v>
      </c>
      <c r="F15" s="3" t="e">
        <f>VLOOKUP(EOMONTH($A15,-1),Trend_Weights!$A:$H,COLUMN(F$4),FALSE)</f>
        <v>#VALUE!</v>
      </c>
      <c r="G15" s="3" t="e">
        <f>VLOOKUP(EOMONTH($A15,-1),Trend_Weights!$A:$H,COLUMN(G$4),FALSE)</f>
        <v>#VALUE!</v>
      </c>
      <c r="H15" s="3" t="e">
        <f>VLOOKUP(EOMONTH($A15,-1),Trend_Weights!$A:$H,COLUMN(H$4),FALSE)</f>
        <v>#VALUE!</v>
      </c>
      <c r="K15" s="3" t="e">
        <f>VLOOKUP($A15,rets_1M!$A:$I,COLUMN(B$4),FALSE)</f>
        <v>#VALUE!</v>
      </c>
      <c r="L15" s="3">
        <f>VLOOKUP($A15,rets_1M!$A:$I,COLUMN(C$4),FALSE)</f>
        <v>9.1073245657824486E-4</v>
      </c>
      <c r="M15" s="3">
        <f>VLOOKUP($A15,rets_1M!$A:$I,COLUMN(D$4),FALSE)</f>
        <v>1.8518407392960956E-2</v>
      </c>
      <c r="N15" s="3">
        <f>VLOOKUP($A15,rets_1M!$A:$I,COLUMN(E$4),FALSE)</f>
        <v>-1.5493723841735196E-2</v>
      </c>
      <c r="O15" s="3" t="e">
        <f>VLOOKUP($A15,rets_1M!$A:$I,COLUMN(F$4),FALSE)</f>
        <v>#VALUE!</v>
      </c>
      <c r="P15" s="3" t="e">
        <f>VLOOKUP($A15,rets_1M!$A:$I,COLUMN(G$4),FALSE)</f>
        <v>#VALUE!</v>
      </c>
      <c r="Q15" s="3" t="e">
        <f>VLOOKUP($A15,rets_1M!$A:$I,COLUMN(H$4),FALSE)</f>
        <v>#VALUE!</v>
      </c>
      <c r="S15" s="3" t="e">
        <f>SUMPRODUCT(B15:H15,K15:Q15)</f>
        <v>#VALUE!</v>
      </c>
      <c r="T15" s="10">
        <f t="shared" si="0"/>
        <v>4.1376763326028437E-2</v>
      </c>
    </row>
    <row r="16" spans="1:23" x14ac:dyDescent="0.35">
      <c r="A16" s="2">
        <v>34334</v>
      </c>
      <c r="B16" s="3" t="e">
        <f>VLOOKUP(EOMONTH($A16,-1),Trend_Weights!$A:$H,COLUMN(B$4),FALSE)</f>
        <v>#VALUE!</v>
      </c>
      <c r="C16" s="3">
        <f>VLOOKUP(EOMONTH($A16,-1),Trend_Weights!$A:$H,COLUMN(C$4),FALSE)</f>
        <v>0</v>
      </c>
      <c r="D16" s="3">
        <f>VLOOKUP(EOMONTH($A16,-1),Trend_Weights!$A:$H,COLUMN(D$4),FALSE)</f>
        <v>0</v>
      </c>
      <c r="E16" s="3">
        <f>VLOOKUP(EOMONTH($A16,-1),Trend_Weights!$A:$H,COLUMN(E$4),FALSE)</f>
        <v>0</v>
      </c>
      <c r="F16" s="3" t="e">
        <f>VLOOKUP(EOMONTH($A16,-1),Trend_Weights!$A:$H,COLUMN(F$4),FALSE)</f>
        <v>#VALUE!</v>
      </c>
      <c r="G16" s="3" t="e">
        <f>VLOOKUP(EOMONTH($A16,-1),Trend_Weights!$A:$H,COLUMN(G$4),FALSE)</f>
        <v>#VALUE!</v>
      </c>
      <c r="H16" s="3" t="e">
        <f>VLOOKUP(EOMONTH($A16,-1),Trend_Weights!$A:$H,COLUMN(H$4),FALSE)</f>
        <v>#VALUE!</v>
      </c>
      <c r="K16" s="3" t="e">
        <f>VLOOKUP($A16,rets_1M!$A:$I,COLUMN(B$4),FALSE)</f>
        <v>#VALUE!</v>
      </c>
      <c r="L16" s="3">
        <f>VLOOKUP($A16,rets_1M!$A:$I,COLUMN(C$4),FALSE)</f>
        <v>5.3777063075579834E-2</v>
      </c>
      <c r="M16" s="3">
        <f>VLOOKUP($A16,rets_1M!$A:$I,COLUMN(D$4),FALSE)</f>
        <v>1.8323111276078219E-2</v>
      </c>
      <c r="N16" s="3">
        <f>VLOOKUP($A16,rets_1M!$A:$I,COLUMN(E$4),FALSE)</f>
        <v>2.7800514851816782E-3</v>
      </c>
      <c r="O16" s="3" t="e">
        <f>VLOOKUP($A16,rets_1M!$A:$I,COLUMN(F$4),FALSE)</f>
        <v>#VALUE!</v>
      </c>
      <c r="P16" s="3" t="e">
        <f>VLOOKUP($A16,rets_1M!$A:$I,COLUMN(G$4),FALSE)</f>
        <v>#VALUE!</v>
      </c>
      <c r="Q16" s="3" t="e">
        <f>VLOOKUP($A16,rets_1M!$A:$I,COLUMN(H$4),FALSE)</f>
        <v>#VALUE!</v>
      </c>
      <c r="S16" s="3" t="e">
        <f>SUMPRODUCT(B16:H16,K16:Q16)</f>
        <v>#VALUE!</v>
      </c>
      <c r="T16" s="10">
        <f t="shared" si="0"/>
        <v>4.1376763326028437E-2</v>
      </c>
    </row>
    <row r="17" spans="1:20" x14ac:dyDescent="0.35">
      <c r="A17" s="2">
        <v>34365</v>
      </c>
      <c r="B17" s="3" t="e">
        <f>VLOOKUP(EOMONTH($A17,-1),Trend_Weights!$A:$H,COLUMN(B$4),FALSE)</f>
        <v>#VALUE!</v>
      </c>
      <c r="C17" s="3">
        <f>VLOOKUP(EOMONTH($A17,-1),Trend_Weights!$A:$H,COLUMN(C$4),FALSE)</f>
        <v>0</v>
      </c>
      <c r="D17" s="3">
        <f>VLOOKUP(EOMONTH($A17,-1),Trend_Weights!$A:$H,COLUMN(D$4),FALSE)</f>
        <v>0</v>
      </c>
      <c r="E17" s="3">
        <f>VLOOKUP(EOMONTH($A17,-1),Trend_Weights!$A:$H,COLUMN(E$4),FALSE)</f>
        <v>0</v>
      </c>
      <c r="F17" s="3" t="e">
        <f>VLOOKUP(EOMONTH($A17,-1),Trend_Weights!$A:$H,COLUMN(F$4),FALSE)</f>
        <v>#VALUE!</v>
      </c>
      <c r="G17" s="3" t="e">
        <f>VLOOKUP(EOMONTH($A17,-1),Trend_Weights!$A:$H,COLUMN(G$4),FALSE)</f>
        <v>#VALUE!</v>
      </c>
      <c r="H17" s="3" t="e">
        <f>VLOOKUP(EOMONTH($A17,-1),Trend_Weights!$A:$H,COLUMN(H$4),FALSE)</f>
        <v>#VALUE!</v>
      </c>
      <c r="K17" s="3" t="e">
        <f>VLOOKUP($A17,rets_1M!$A:$I,COLUMN(B$4),FALSE)</f>
        <v>#VALUE!</v>
      </c>
      <c r="L17" s="3">
        <f>VLOOKUP($A17,rets_1M!$A:$I,COLUMN(C$4),FALSE)</f>
        <v>-2.6149825147537054E-2</v>
      </c>
      <c r="M17" s="3">
        <f>VLOOKUP($A17,rets_1M!$A:$I,COLUMN(D$4),FALSE)</f>
        <v>-3.632673960460775E-2</v>
      </c>
      <c r="N17" s="3">
        <f>VLOOKUP($A17,rets_1M!$A:$I,COLUMN(E$4),FALSE)</f>
        <v>1.4694626144897693E-2</v>
      </c>
      <c r="O17" s="3" t="e">
        <f>VLOOKUP($A17,rets_1M!$A:$I,COLUMN(F$4),FALSE)</f>
        <v>#VALUE!</v>
      </c>
      <c r="P17" s="3" t="e">
        <f>VLOOKUP($A17,rets_1M!$A:$I,COLUMN(G$4),FALSE)</f>
        <v>#VALUE!</v>
      </c>
      <c r="Q17" s="3" t="e">
        <f>VLOOKUP($A17,rets_1M!$A:$I,COLUMN(H$4),FALSE)</f>
        <v>#VALUE!</v>
      </c>
      <c r="S17" s="3" t="e">
        <f>SUMPRODUCT(B17:H17,K17:Q17)</f>
        <v>#VALUE!</v>
      </c>
      <c r="T17" s="10">
        <f t="shared" si="0"/>
        <v>4.1376763326028437E-2</v>
      </c>
    </row>
    <row r="18" spans="1:20" x14ac:dyDescent="0.35">
      <c r="A18" s="2">
        <v>34393</v>
      </c>
      <c r="B18" s="3" t="e">
        <f>VLOOKUP(EOMONTH($A18,-1),Trend_Weights!$A:$H,COLUMN(B$4),FALSE)</f>
        <v>#VALUE!</v>
      </c>
      <c r="C18" s="3">
        <f>VLOOKUP(EOMONTH($A18,-1),Trend_Weights!$A:$H,COLUMN(C$4),FALSE)</f>
        <v>0</v>
      </c>
      <c r="D18" s="3">
        <f>VLOOKUP(EOMONTH($A18,-1),Trend_Weights!$A:$H,COLUMN(D$4),FALSE)</f>
        <v>0</v>
      </c>
      <c r="E18" s="3">
        <f>VLOOKUP(EOMONTH($A18,-1),Trend_Weights!$A:$H,COLUMN(E$4),FALSE)</f>
        <v>0</v>
      </c>
      <c r="F18" s="3" t="e">
        <f>VLOOKUP(EOMONTH($A18,-1),Trend_Weights!$A:$H,COLUMN(F$4),FALSE)</f>
        <v>#VALUE!</v>
      </c>
      <c r="G18" s="3" t="e">
        <f>VLOOKUP(EOMONTH($A18,-1),Trend_Weights!$A:$H,COLUMN(G$4),FALSE)</f>
        <v>#VALUE!</v>
      </c>
      <c r="H18" s="3" t="e">
        <f>VLOOKUP(EOMONTH($A18,-1),Trend_Weights!$A:$H,COLUMN(H$4),FALSE)</f>
        <v>#VALUE!</v>
      </c>
      <c r="K18" s="3" t="e">
        <f>VLOOKUP($A18,rets_1M!$A:$I,COLUMN(B$4),FALSE)</f>
        <v>#VALUE!</v>
      </c>
      <c r="L18" s="3">
        <f>VLOOKUP($A18,rets_1M!$A:$I,COLUMN(C$4),FALSE)</f>
        <v>-2.8679873276564738E-3</v>
      </c>
      <c r="M18" s="3">
        <f>VLOOKUP($A18,rets_1M!$A:$I,COLUMN(D$4),FALSE)</f>
        <v>-4.4030084848156736E-3</v>
      </c>
      <c r="N18" s="3">
        <f>VLOOKUP($A18,rets_1M!$A:$I,COLUMN(E$4),FALSE)</f>
        <v>-2.8343682697248296E-2</v>
      </c>
      <c r="O18" s="3" t="e">
        <f>VLOOKUP($A18,rets_1M!$A:$I,COLUMN(F$4),FALSE)</f>
        <v>#VALUE!</v>
      </c>
      <c r="P18" s="3" t="e">
        <f>VLOOKUP($A18,rets_1M!$A:$I,COLUMN(G$4),FALSE)</f>
        <v>#VALUE!</v>
      </c>
      <c r="Q18" s="3" t="e">
        <f>VLOOKUP($A18,rets_1M!$A:$I,COLUMN(H$4),FALSE)</f>
        <v>#VALUE!</v>
      </c>
      <c r="S18" s="3" t="e">
        <f>SUMPRODUCT(B18:H18,K18:Q18)</f>
        <v>#VALUE!</v>
      </c>
      <c r="T18" s="10">
        <f t="shared" si="0"/>
        <v>4.1376763326028437E-2</v>
      </c>
    </row>
    <row r="19" spans="1:20" x14ac:dyDescent="0.35">
      <c r="A19" s="2">
        <v>34424</v>
      </c>
      <c r="B19" s="3" t="e">
        <f>VLOOKUP(EOMONTH($A19,-1),Trend_Weights!$A:$H,COLUMN(B$4),FALSE)</f>
        <v>#VALUE!</v>
      </c>
      <c r="C19" s="3">
        <f>VLOOKUP(EOMONTH($A19,-1),Trend_Weights!$A:$H,COLUMN(C$4),FALSE)</f>
        <v>0</v>
      </c>
      <c r="D19" s="3">
        <f>VLOOKUP(EOMONTH($A19,-1),Trend_Weights!$A:$H,COLUMN(D$4),FALSE)</f>
        <v>0</v>
      </c>
      <c r="E19" s="3">
        <f>VLOOKUP(EOMONTH($A19,-1),Trend_Weights!$A:$H,COLUMN(E$4),FALSE)</f>
        <v>0</v>
      </c>
      <c r="F19" s="3" t="e">
        <f>VLOOKUP(EOMONTH($A19,-1),Trend_Weights!$A:$H,COLUMN(F$4),FALSE)</f>
        <v>#VALUE!</v>
      </c>
      <c r="G19" s="3" t="e">
        <f>VLOOKUP(EOMONTH($A19,-1),Trend_Weights!$A:$H,COLUMN(G$4),FALSE)</f>
        <v>#VALUE!</v>
      </c>
      <c r="H19" s="3" t="e">
        <f>VLOOKUP(EOMONTH($A19,-1),Trend_Weights!$A:$H,COLUMN(H$4),FALSE)</f>
        <v>#VALUE!</v>
      </c>
      <c r="K19" s="3" t="e">
        <f>VLOOKUP($A19,rets_1M!$A:$I,COLUMN(B$4),FALSE)</f>
        <v>#VALUE!</v>
      </c>
      <c r="L19" s="3">
        <f>VLOOKUP($A19,rets_1M!$A:$I,COLUMN(C$4),FALSE)</f>
        <v>2.4837891079221297E-2</v>
      </c>
      <c r="M19" s="3">
        <f>VLOOKUP($A19,rets_1M!$A:$I,COLUMN(D$4),FALSE)</f>
        <v>6.7795792499949492E-3</v>
      </c>
      <c r="N19" s="3">
        <f>VLOOKUP($A19,rets_1M!$A:$I,COLUMN(E$4),FALSE)</f>
        <v>-3.5447317753052987E-2</v>
      </c>
      <c r="O19" s="3" t="e">
        <f>VLOOKUP($A19,rets_1M!$A:$I,COLUMN(F$4),FALSE)</f>
        <v>#VALUE!</v>
      </c>
      <c r="P19" s="3" t="e">
        <f>VLOOKUP($A19,rets_1M!$A:$I,COLUMN(G$4),FALSE)</f>
        <v>#VALUE!</v>
      </c>
      <c r="Q19" s="3" t="e">
        <f>VLOOKUP($A19,rets_1M!$A:$I,COLUMN(H$4),FALSE)</f>
        <v>#VALUE!</v>
      </c>
      <c r="S19" s="3" t="e">
        <f>SUMPRODUCT(B19:H19,K19:Q19)</f>
        <v>#VALUE!</v>
      </c>
      <c r="T19" s="10">
        <f t="shared" si="0"/>
        <v>4.1376763326028437E-2</v>
      </c>
    </row>
    <row r="20" spans="1:20" x14ac:dyDescent="0.35">
      <c r="A20" s="2">
        <v>34454</v>
      </c>
      <c r="B20" s="3" t="e">
        <f>VLOOKUP(EOMONTH($A20,-1),Trend_Weights!$A:$H,COLUMN(B$4),FALSE)</f>
        <v>#VALUE!</v>
      </c>
      <c r="C20" s="3">
        <f>VLOOKUP(EOMONTH($A20,-1),Trend_Weights!$A:$H,COLUMN(C$4),FALSE)</f>
        <v>0</v>
      </c>
      <c r="D20" s="3">
        <f>VLOOKUP(EOMONTH($A20,-1),Trend_Weights!$A:$H,COLUMN(D$4),FALSE)</f>
        <v>0</v>
      </c>
      <c r="E20" s="3">
        <f>VLOOKUP(EOMONTH($A20,-1),Trend_Weights!$A:$H,COLUMN(E$4),FALSE)</f>
        <v>0</v>
      </c>
      <c r="F20" s="3" t="e">
        <f>VLOOKUP(EOMONTH($A20,-1),Trend_Weights!$A:$H,COLUMN(F$4),FALSE)</f>
        <v>#VALUE!</v>
      </c>
      <c r="G20" s="3" t="e">
        <f>VLOOKUP(EOMONTH($A20,-1),Trend_Weights!$A:$H,COLUMN(G$4),FALSE)</f>
        <v>#VALUE!</v>
      </c>
      <c r="H20" s="3" t="e">
        <f>VLOOKUP(EOMONTH($A20,-1),Trend_Weights!$A:$H,COLUMN(H$4),FALSE)</f>
        <v>#VALUE!</v>
      </c>
      <c r="K20" s="3" t="e">
        <f>VLOOKUP($A20,rets_1M!$A:$I,COLUMN(B$4),FALSE)</f>
        <v>#VALUE!</v>
      </c>
      <c r="L20" s="3">
        <f>VLOOKUP($A20,rets_1M!$A:$I,COLUMN(C$4),FALSE)</f>
        <v>-4.1845967993565991E-2</v>
      </c>
      <c r="M20" s="3">
        <f>VLOOKUP($A20,rets_1M!$A:$I,COLUMN(D$4),FALSE)</f>
        <v>2.8496022461395043E-3</v>
      </c>
      <c r="N20" s="3">
        <f>VLOOKUP($A20,rets_1M!$A:$I,COLUMN(E$4),FALSE)</f>
        <v>-9.1141105892724728E-3</v>
      </c>
      <c r="O20" s="3" t="e">
        <f>VLOOKUP($A20,rets_1M!$A:$I,COLUMN(F$4),FALSE)</f>
        <v>#VALUE!</v>
      </c>
      <c r="P20" s="3" t="e">
        <f>VLOOKUP($A20,rets_1M!$A:$I,COLUMN(G$4),FALSE)</f>
        <v>#VALUE!</v>
      </c>
      <c r="Q20" s="3" t="e">
        <f>VLOOKUP($A20,rets_1M!$A:$I,COLUMN(H$4),FALSE)</f>
        <v>#VALUE!</v>
      </c>
      <c r="S20" s="3" t="e">
        <f>SUMPRODUCT(B20:H20,K20:Q20)</f>
        <v>#VALUE!</v>
      </c>
      <c r="T20" s="10">
        <f t="shared" si="0"/>
        <v>4.1376763326028437E-2</v>
      </c>
    </row>
    <row r="21" spans="1:20" x14ac:dyDescent="0.35">
      <c r="A21" s="2">
        <v>34485</v>
      </c>
      <c r="B21" s="3" t="e">
        <f>VLOOKUP(EOMONTH($A21,-1),Trend_Weights!$A:$H,COLUMN(B$4),FALSE)</f>
        <v>#VALUE!</v>
      </c>
      <c r="C21" s="3">
        <f>VLOOKUP(EOMONTH($A21,-1),Trend_Weights!$A:$H,COLUMN(C$4),FALSE)</f>
        <v>0</v>
      </c>
      <c r="D21" s="3">
        <f>VLOOKUP(EOMONTH($A21,-1),Trend_Weights!$A:$H,COLUMN(D$4),FALSE)</f>
        <v>0</v>
      </c>
      <c r="E21" s="3">
        <f>VLOOKUP(EOMONTH($A21,-1),Trend_Weights!$A:$H,COLUMN(E$4),FALSE)</f>
        <v>0</v>
      </c>
      <c r="F21" s="3" t="e">
        <f>VLOOKUP(EOMONTH($A21,-1),Trend_Weights!$A:$H,COLUMN(F$4),FALSE)</f>
        <v>#VALUE!</v>
      </c>
      <c r="G21" s="3" t="e">
        <f>VLOOKUP(EOMONTH($A21,-1),Trend_Weights!$A:$H,COLUMN(G$4),FALSE)</f>
        <v>#VALUE!</v>
      </c>
      <c r="H21" s="3" t="e">
        <f>VLOOKUP(EOMONTH($A21,-1),Trend_Weights!$A:$H,COLUMN(H$4),FALSE)</f>
        <v>#VALUE!</v>
      </c>
      <c r="K21" s="3" t="e">
        <f>VLOOKUP($A21,rets_1M!$A:$I,COLUMN(B$4),FALSE)</f>
        <v>#VALUE!</v>
      </c>
      <c r="L21" s="3">
        <f>VLOOKUP($A21,rets_1M!$A:$I,COLUMN(C$4),FALSE)</f>
        <v>2.467443812495862E-2</v>
      </c>
      <c r="M21" s="3">
        <f>VLOOKUP($A21,rets_1M!$A:$I,COLUMN(D$4),FALSE)</f>
        <v>3.8187857381231094E-3</v>
      </c>
      <c r="N21" s="3">
        <f>VLOOKUP($A21,rets_1M!$A:$I,COLUMN(E$4),FALSE)</f>
        <v>-3.7445118670222932E-3</v>
      </c>
      <c r="O21" s="3" t="e">
        <f>VLOOKUP($A21,rets_1M!$A:$I,COLUMN(F$4),FALSE)</f>
        <v>#VALUE!</v>
      </c>
      <c r="P21" s="3" t="e">
        <f>VLOOKUP($A21,rets_1M!$A:$I,COLUMN(G$4),FALSE)</f>
        <v>#VALUE!</v>
      </c>
      <c r="Q21" s="3" t="e">
        <f>VLOOKUP($A21,rets_1M!$A:$I,COLUMN(H$4),FALSE)</f>
        <v>#VALUE!</v>
      </c>
      <c r="S21" s="3" t="e">
        <f>SUMPRODUCT(B21:H21,K21:Q21)</f>
        <v>#VALUE!</v>
      </c>
      <c r="T21" s="10">
        <f t="shared" si="0"/>
        <v>4.1376763326028437E-2</v>
      </c>
    </row>
    <row r="22" spans="1:20" x14ac:dyDescent="0.35">
      <c r="A22" s="2">
        <v>34515</v>
      </c>
      <c r="B22" s="3" t="e">
        <f>VLOOKUP(EOMONTH($A22,-1),Trend_Weights!$A:$H,COLUMN(B$4),FALSE)</f>
        <v>#VALUE!</v>
      </c>
      <c r="C22" s="3">
        <f>VLOOKUP(EOMONTH($A22,-1),Trend_Weights!$A:$H,COLUMN(C$4),FALSE)</f>
        <v>0</v>
      </c>
      <c r="D22" s="3">
        <f>VLOOKUP(EOMONTH($A22,-1),Trend_Weights!$A:$H,COLUMN(D$4),FALSE)</f>
        <v>0</v>
      </c>
      <c r="E22" s="3">
        <f>VLOOKUP(EOMONTH($A22,-1),Trend_Weights!$A:$H,COLUMN(E$4),FALSE)</f>
        <v>0</v>
      </c>
      <c r="F22" s="3" t="e">
        <f>VLOOKUP(EOMONTH($A22,-1),Trend_Weights!$A:$H,COLUMN(F$4),FALSE)</f>
        <v>#VALUE!</v>
      </c>
      <c r="G22" s="3" t="e">
        <f>VLOOKUP(EOMONTH($A22,-1),Trend_Weights!$A:$H,COLUMN(G$4),FALSE)</f>
        <v>#VALUE!</v>
      </c>
      <c r="H22" s="3" t="e">
        <f>VLOOKUP(EOMONTH($A22,-1),Trend_Weights!$A:$H,COLUMN(H$4),FALSE)</f>
        <v>#VALUE!</v>
      </c>
      <c r="K22" s="3" t="e">
        <f>VLOOKUP($A22,rets_1M!$A:$I,COLUMN(B$4),FALSE)</f>
        <v>#VALUE!</v>
      </c>
      <c r="L22" s="3">
        <f>VLOOKUP($A22,rets_1M!$A:$I,COLUMN(C$4),FALSE)</f>
        <v>-6.9220794450099987E-3</v>
      </c>
      <c r="M22" s="3">
        <f>VLOOKUP($A22,rets_1M!$A:$I,COLUMN(D$4),FALSE)</f>
        <v>-2.6546507148137777E-2</v>
      </c>
      <c r="N22" s="3">
        <f>VLOOKUP($A22,rets_1M!$A:$I,COLUMN(E$4),FALSE)</f>
        <v>-8.1222677753691741E-3</v>
      </c>
      <c r="O22" s="3" t="e">
        <f>VLOOKUP($A22,rets_1M!$A:$I,COLUMN(F$4),FALSE)</f>
        <v>#VALUE!</v>
      </c>
      <c r="P22" s="3" t="e">
        <f>VLOOKUP($A22,rets_1M!$A:$I,COLUMN(G$4),FALSE)</f>
        <v>#VALUE!</v>
      </c>
      <c r="Q22" s="3" t="e">
        <f>VLOOKUP($A22,rets_1M!$A:$I,COLUMN(H$4),FALSE)</f>
        <v>#VALUE!</v>
      </c>
      <c r="S22" s="3" t="e">
        <f>SUMPRODUCT(B22:H22,K22:Q22)</f>
        <v>#VALUE!</v>
      </c>
      <c r="T22" s="10">
        <f t="shared" si="0"/>
        <v>4.1376763326028437E-2</v>
      </c>
    </row>
    <row r="23" spans="1:20" x14ac:dyDescent="0.35">
      <c r="A23" s="2">
        <v>34546</v>
      </c>
      <c r="B23" s="3" t="e">
        <f>VLOOKUP(EOMONTH($A23,-1),Trend_Weights!$A:$H,COLUMN(B$4),FALSE)</f>
        <v>#VALUE!</v>
      </c>
      <c r="C23" s="3">
        <f>VLOOKUP(EOMONTH($A23,-1),Trend_Weights!$A:$H,COLUMN(C$4),FALSE)</f>
        <v>0</v>
      </c>
      <c r="D23" s="3">
        <f>VLOOKUP(EOMONTH($A23,-1),Trend_Weights!$A:$H,COLUMN(D$4),FALSE)</f>
        <v>0</v>
      </c>
      <c r="E23" s="3">
        <f>VLOOKUP(EOMONTH($A23,-1),Trend_Weights!$A:$H,COLUMN(E$4),FALSE)</f>
        <v>0</v>
      </c>
      <c r="F23" s="3" t="e">
        <f>VLOOKUP(EOMONTH($A23,-1),Trend_Weights!$A:$H,COLUMN(F$4),FALSE)</f>
        <v>#VALUE!</v>
      </c>
      <c r="G23" s="3" t="e">
        <f>VLOOKUP(EOMONTH($A23,-1),Trend_Weights!$A:$H,COLUMN(G$4),FALSE)</f>
        <v>#VALUE!</v>
      </c>
      <c r="H23" s="3" t="e">
        <f>VLOOKUP(EOMONTH($A23,-1),Trend_Weights!$A:$H,COLUMN(H$4),FALSE)</f>
        <v>#VALUE!</v>
      </c>
      <c r="K23" s="3" t="e">
        <f>VLOOKUP($A23,rets_1M!$A:$I,COLUMN(B$4),FALSE)</f>
        <v>#VALUE!</v>
      </c>
      <c r="L23" s="3">
        <f>VLOOKUP($A23,rets_1M!$A:$I,COLUMN(C$4),FALSE)</f>
        <v>-1.1098104850992718E-2</v>
      </c>
      <c r="M23" s="3">
        <f>VLOOKUP($A23,rets_1M!$A:$I,COLUMN(D$4),FALSE)</f>
        <v>-1.9192376836819625E-3</v>
      </c>
      <c r="N23" s="3">
        <f>VLOOKUP($A23,rets_1M!$A:$I,COLUMN(E$4),FALSE)</f>
        <v>2.122917562218718E-2</v>
      </c>
      <c r="O23" s="3" t="e">
        <f>VLOOKUP($A23,rets_1M!$A:$I,COLUMN(F$4),FALSE)</f>
        <v>#VALUE!</v>
      </c>
      <c r="P23" s="3" t="e">
        <f>VLOOKUP($A23,rets_1M!$A:$I,COLUMN(G$4),FALSE)</f>
        <v>#VALUE!</v>
      </c>
      <c r="Q23" s="3" t="e">
        <f>VLOOKUP($A23,rets_1M!$A:$I,COLUMN(H$4),FALSE)</f>
        <v>#VALUE!</v>
      </c>
      <c r="S23" s="3" t="e">
        <f>SUMPRODUCT(B23:H23,K23:Q23)</f>
        <v>#VALUE!</v>
      </c>
      <c r="T23" s="10">
        <f t="shared" si="0"/>
        <v>4.1376763326028437E-2</v>
      </c>
    </row>
    <row r="24" spans="1:20" x14ac:dyDescent="0.35">
      <c r="A24" s="2">
        <v>34577</v>
      </c>
      <c r="B24" s="3" t="e">
        <f>VLOOKUP(EOMONTH($A24,-1),Trend_Weights!$A:$H,COLUMN(B$4),FALSE)</f>
        <v>#VALUE!</v>
      </c>
      <c r="C24" s="3">
        <f>VLOOKUP(EOMONTH($A24,-1),Trend_Weights!$A:$H,COLUMN(C$4),FALSE)</f>
        <v>0</v>
      </c>
      <c r="D24" s="3">
        <f>VLOOKUP(EOMONTH($A24,-1),Trend_Weights!$A:$H,COLUMN(D$4),FALSE)</f>
        <v>0</v>
      </c>
      <c r="E24" s="3">
        <f>VLOOKUP(EOMONTH($A24,-1),Trend_Weights!$A:$H,COLUMN(E$4),FALSE)</f>
        <v>0</v>
      </c>
      <c r="F24" s="3" t="e">
        <f>VLOOKUP(EOMONTH($A24,-1),Trend_Weights!$A:$H,COLUMN(F$4),FALSE)</f>
        <v>#VALUE!</v>
      </c>
      <c r="G24" s="3" t="e">
        <f>VLOOKUP(EOMONTH($A24,-1),Trend_Weights!$A:$H,COLUMN(G$4),FALSE)</f>
        <v>#VALUE!</v>
      </c>
      <c r="H24" s="3" t="e">
        <f>VLOOKUP(EOMONTH($A24,-1),Trend_Weights!$A:$H,COLUMN(H$4),FALSE)</f>
        <v>#VALUE!</v>
      </c>
      <c r="K24" s="3" t="e">
        <f>VLOOKUP($A24,rets_1M!$A:$I,COLUMN(B$4),FALSE)</f>
        <v>#VALUE!</v>
      </c>
      <c r="L24" s="3">
        <f>VLOOKUP($A24,rets_1M!$A:$I,COLUMN(C$4),FALSE)</f>
        <v>4.1118008337819312E-3</v>
      </c>
      <c r="M24" s="3">
        <f>VLOOKUP($A24,rets_1M!$A:$I,COLUMN(D$4),FALSE)</f>
        <v>-1.3092293666048804E-2</v>
      </c>
      <c r="N24" s="3">
        <f>VLOOKUP($A24,rets_1M!$A:$I,COLUMN(E$4),FALSE)</f>
        <v>8.0054283317321229E-4</v>
      </c>
      <c r="O24" s="3" t="e">
        <f>VLOOKUP($A24,rets_1M!$A:$I,COLUMN(F$4),FALSE)</f>
        <v>#VALUE!</v>
      </c>
      <c r="P24" s="3" t="e">
        <f>VLOOKUP($A24,rets_1M!$A:$I,COLUMN(G$4),FALSE)</f>
        <v>#VALUE!</v>
      </c>
      <c r="Q24" s="3" t="e">
        <f>VLOOKUP($A24,rets_1M!$A:$I,COLUMN(H$4),FALSE)</f>
        <v>#VALUE!</v>
      </c>
      <c r="S24" s="3" t="e">
        <f>SUMPRODUCT(B24:H24,K24:Q24)</f>
        <v>#VALUE!</v>
      </c>
      <c r="T24" s="10">
        <f t="shared" si="0"/>
        <v>4.1376763326028437E-2</v>
      </c>
    </row>
    <row r="25" spans="1:20" x14ac:dyDescent="0.35">
      <c r="A25" s="2">
        <v>34607</v>
      </c>
      <c r="B25" s="3" t="e">
        <f>VLOOKUP(EOMONTH($A25,-1),Trend_Weights!$A:$H,COLUMN(B$4),FALSE)</f>
        <v>#VALUE!</v>
      </c>
      <c r="C25" s="3">
        <f>VLOOKUP(EOMONTH($A25,-1),Trend_Weights!$A:$H,COLUMN(C$4),FALSE)</f>
        <v>0</v>
      </c>
      <c r="D25" s="3">
        <f>VLOOKUP(EOMONTH($A25,-1),Trend_Weights!$A:$H,COLUMN(D$4),FALSE)</f>
        <v>0</v>
      </c>
      <c r="E25" s="3">
        <f>VLOOKUP(EOMONTH($A25,-1),Trend_Weights!$A:$H,COLUMN(E$4),FALSE)</f>
        <v>0</v>
      </c>
      <c r="F25" s="3" t="e">
        <f>VLOOKUP(EOMONTH($A25,-1),Trend_Weights!$A:$H,COLUMN(F$4),FALSE)</f>
        <v>#VALUE!</v>
      </c>
      <c r="G25" s="3" t="e">
        <f>VLOOKUP(EOMONTH($A25,-1),Trend_Weights!$A:$H,COLUMN(G$4),FALSE)</f>
        <v>#VALUE!</v>
      </c>
      <c r="H25" s="3" t="e">
        <f>VLOOKUP(EOMONTH($A25,-1),Trend_Weights!$A:$H,COLUMN(H$4),FALSE)</f>
        <v>#VALUE!</v>
      </c>
      <c r="K25" s="3" t="e">
        <f>VLOOKUP($A25,rets_1M!$A:$I,COLUMN(B$4),FALSE)</f>
        <v>#VALUE!</v>
      </c>
      <c r="L25" s="3">
        <f>VLOOKUP($A25,rets_1M!$A:$I,COLUMN(C$4),FALSE)</f>
        <v>1.7400146494894297E-2</v>
      </c>
      <c r="M25" s="3">
        <f>VLOOKUP($A25,rets_1M!$A:$I,COLUMN(D$4),FALSE)</f>
        <v>1.368327647804346E-2</v>
      </c>
      <c r="N25" s="3">
        <f>VLOOKUP($A25,rets_1M!$A:$I,COLUMN(E$4),FALSE)</f>
        <v>-2.6398238757533554E-2</v>
      </c>
      <c r="O25" s="3" t="e">
        <f>VLOOKUP($A25,rets_1M!$A:$I,COLUMN(F$4),FALSE)</f>
        <v>#VALUE!</v>
      </c>
      <c r="P25" s="3" t="e">
        <f>VLOOKUP($A25,rets_1M!$A:$I,COLUMN(G$4),FALSE)</f>
        <v>#VALUE!</v>
      </c>
      <c r="Q25" s="3" t="e">
        <f>VLOOKUP($A25,rets_1M!$A:$I,COLUMN(H$4),FALSE)</f>
        <v>#VALUE!</v>
      </c>
      <c r="S25" s="3" t="e">
        <f>SUMPRODUCT(B25:H25,K25:Q25)</f>
        <v>#VALUE!</v>
      </c>
      <c r="T25" s="10">
        <f t="shared" si="0"/>
        <v>4.1376763326028437E-2</v>
      </c>
    </row>
    <row r="26" spans="1:20" x14ac:dyDescent="0.35">
      <c r="A26" s="2">
        <v>34638</v>
      </c>
      <c r="B26" s="3" t="e">
        <f>VLOOKUP(EOMONTH($A26,-1),Trend_Weights!$A:$H,COLUMN(B$4),FALSE)</f>
        <v>#VALUE!</v>
      </c>
      <c r="C26" s="3">
        <f>VLOOKUP(EOMONTH($A26,-1),Trend_Weights!$A:$H,COLUMN(C$4),FALSE)</f>
        <v>0</v>
      </c>
      <c r="D26" s="3">
        <f>VLOOKUP(EOMONTH($A26,-1),Trend_Weights!$A:$H,COLUMN(D$4),FALSE)</f>
        <v>0</v>
      </c>
      <c r="E26" s="3">
        <f>VLOOKUP(EOMONTH($A26,-1),Trend_Weights!$A:$H,COLUMN(E$4),FALSE)</f>
        <v>0</v>
      </c>
      <c r="F26" s="3" t="e">
        <f>VLOOKUP(EOMONTH($A26,-1),Trend_Weights!$A:$H,COLUMN(F$4),FALSE)</f>
        <v>#VALUE!</v>
      </c>
      <c r="G26" s="3" t="e">
        <f>VLOOKUP(EOMONTH($A26,-1),Trend_Weights!$A:$H,COLUMN(G$4),FALSE)</f>
        <v>#VALUE!</v>
      </c>
      <c r="H26" s="3" t="e">
        <f>VLOOKUP(EOMONTH($A26,-1),Trend_Weights!$A:$H,COLUMN(H$4),FALSE)</f>
        <v>#VALUE!</v>
      </c>
      <c r="K26" s="3" t="e">
        <f>VLOOKUP($A26,rets_1M!$A:$I,COLUMN(B$4),FALSE)</f>
        <v>#VALUE!</v>
      </c>
      <c r="L26" s="3">
        <f>VLOOKUP($A26,rets_1M!$A:$I,COLUMN(C$4),FALSE)</f>
        <v>-3.1941943451105348E-2</v>
      </c>
      <c r="M26" s="3">
        <f>VLOOKUP($A26,rets_1M!$A:$I,COLUMN(D$4),FALSE)</f>
        <v>-1.0176917679447506E-3</v>
      </c>
      <c r="N26" s="3">
        <f>VLOOKUP($A26,rets_1M!$A:$I,COLUMN(E$4),FALSE)</f>
        <v>-8.0108867047414822E-3</v>
      </c>
      <c r="O26" s="3" t="e">
        <f>VLOOKUP($A26,rets_1M!$A:$I,COLUMN(F$4),FALSE)</f>
        <v>#VALUE!</v>
      </c>
      <c r="P26" s="3" t="e">
        <f>VLOOKUP($A26,rets_1M!$A:$I,COLUMN(G$4),FALSE)</f>
        <v>#VALUE!</v>
      </c>
      <c r="Q26" s="3" t="e">
        <f>VLOOKUP($A26,rets_1M!$A:$I,COLUMN(H$4),FALSE)</f>
        <v>#VALUE!</v>
      </c>
      <c r="S26" s="3" t="e">
        <f>SUMPRODUCT(B26:H26,K26:Q26)</f>
        <v>#VALUE!</v>
      </c>
      <c r="T26" s="10">
        <f t="shared" si="0"/>
        <v>4.1376763326028437E-2</v>
      </c>
    </row>
    <row r="27" spans="1:20" x14ac:dyDescent="0.35">
      <c r="A27" s="2">
        <v>34668</v>
      </c>
      <c r="B27" s="3" t="e">
        <f>VLOOKUP(EOMONTH($A27,-1),Trend_Weights!$A:$H,COLUMN(B$4),FALSE)</f>
        <v>#VALUE!</v>
      </c>
      <c r="C27" s="3">
        <f>VLOOKUP(EOMONTH($A27,-1),Trend_Weights!$A:$H,COLUMN(C$4),FALSE)</f>
        <v>0</v>
      </c>
      <c r="D27" s="3">
        <f>VLOOKUP(EOMONTH($A27,-1),Trend_Weights!$A:$H,COLUMN(D$4),FALSE)</f>
        <v>0</v>
      </c>
      <c r="E27" s="3">
        <f>VLOOKUP(EOMONTH($A27,-1),Trend_Weights!$A:$H,COLUMN(E$4),FALSE)</f>
        <v>0</v>
      </c>
      <c r="F27" s="3" t="e">
        <f>VLOOKUP(EOMONTH($A27,-1),Trend_Weights!$A:$H,COLUMN(F$4),FALSE)</f>
        <v>#VALUE!</v>
      </c>
      <c r="G27" s="3" t="e">
        <f>VLOOKUP(EOMONTH($A27,-1),Trend_Weights!$A:$H,COLUMN(G$4),FALSE)</f>
        <v>#VALUE!</v>
      </c>
      <c r="H27" s="3" t="e">
        <f>VLOOKUP(EOMONTH($A27,-1),Trend_Weights!$A:$H,COLUMN(H$4),FALSE)</f>
        <v>#VALUE!</v>
      </c>
      <c r="K27" s="3" t="e">
        <f>VLOOKUP($A27,rets_1M!$A:$I,COLUMN(B$4),FALSE)</f>
        <v>#VALUE!</v>
      </c>
      <c r="L27" s="3">
        <f>VLOOKUP($A27,rets_1M!$A:$I,COLUMN(C$4),FALSE)</f>
        <v>-1.0551827321008345E-2</v>
      </c>
      <c r="M27" s="3">
        <f>VLOOKUP($A27,rets_1M!$A:$I,COLUMN(D$4),FALSE)</f>
        <v>7.3156963086027371E-3</v>
      </c>
      <c r="N27" s="3">
        <f>VLOOKUP($A27,rets_1M!$A:$I,COLUMN(E$4),FALSE)</f>
        <v>-4.2884700098763107E-3</v>
      </c>
      <c r="O27" s="3" t="e">
        <f>VLOOKUP($A27,rets_1M!$A:$I,COLUMN(F$4),FALSE)</f>
        <v>#VALUE!</v>
      </c>
      <c r="P27" s="3" t="e">
        <f>VLOOKUP($A27,rets_1M!$A:$I,COLUMN(G$4),FALSE)</f>
        <v>#VALUE!</v>
      </c>
      <c r="Q27" s="3" t="e">
        <f>VLOOKUP($A27,rets_1M!$A:$I,COLUMN(H$4),FALSE)</f>
        <v>#VALUE!</v>
      </c>
      <c r="S27" s="3" t="e">
        <f>SUMPRODUCT(B27:H27,K27:Q27)</f>
        <v>#VALUE!</v>
      </c>
      <c r="T27" s="10">
        <f t="shared" si="0"/>
        <v>4.1376763326028437E-2</v>
      </c>
    </row>
    <row r="28" spans="1:20" x14ac:dyDescent="0.35">
      <c r="A28" s="2">
        <v>34699</v>
      </c>
      <c r="B28" s="3" t="e">
        <f>VLOOKUP(EOMONTH($A28,-1),Trend_Weights!$A:$H,COLUMN(B$4),FALSE)</f>
        <v>#VALUE!</v>
      </c>
      <c r="C28" s="3">
        <f>VLOOKUP(EOMONTH($A28,-1),Trend_Weights!$A:$H,COLUMN(C$4),FALSE)</f>
        <v>0</v>
      </c>
      <c r="D28" s="3">
        <f>VLOOKUP(EOMONTH($A28,-1),Trend_Weights!$A:$H,COLUMN(D$4),FALSE)</f>
        <v>0</v>
      </c>
      <c r="E28" s="3">
        <f>VLOOKUP(EOMONTH($A28,-1),Trend_Weights!$A:$H,COLUMN(E$4),FALSE)</f>
        <v>0</v>
      </c>
      <c r="F28" s="3" t="e">
        <f>VLOOKUP(EOMONTH($A28,-1),Trend_Weights!$A:$H,COLUMN(F$4),FALSE)</f>
        <v>#VALUE!</v>
      </c>
      <c r="G28" s="3" t="e">
        <f>VLOOKUP(EOMONTH($A28,-1),Trend_Weights!$A:$H,COLUMN(G$4),FALSE)</f>
        <v>#VALUE!</v>
      </c>
      <c r="H28" s="3" t="e">
        <f>VLOOKUP(EOMONTH($A28,-1),Trend_Weights!$A:$H,COLUMN(H$4),FALSE)</f>
        <v>#VALUE!</v>
      </c>
      <c r="K28" s="3" t="e">
        <f>VLOOKUP($A28,rets_1M!$A:$I,COLUMN(B$4),FALSE)</f>
        <v>#VALUE!</v>
      </c>
      <c r="L28" s="3">
        <f>VLOOKUP($A28,rets_1M!$A:$I,COLUMN(C$4),FALSE)</f>
        <v>-2.5997683199674437E-4</v>
      </c>
      <c r="M28" s="3">
        <f>VLOOKUP($A28,rets_1M!$A:$I,COLUMN(D$4),FALSE)</f>
        <v>5.4360885103794665E-3</v>
      </c>
      <c r="N28" s="3">
        <f>VLOOKUP($A28,rets_1M!$A:$I,COLUMN(E$4),FALSE)</f>
        <v>4.7124834600973387E-3</v>
      </c>
      <c r="O28" s="3" t="e">
        <f>VLOOKUP($A28,rets_1M!$A:$I,COLUMN(F$4),FALSE)</f>
        <v>#VALUE!</v>
      </c>
      <c r="P28" s="3" t="e">
        <f>VLOOKUP($A28,rets_1M!$A:$I,COLUMN(G$4),FALSE)</f>
        <v>#VALUE!</v>
      </c>
      <c r="Q28" s="3" t="e">
        <f>VLOOKUP($A28,rets_1M!$A:$I,COLUMN(H$4),FALSE)</f>
        <v>#VALUE!</v>
      </c>
      <c r="S28" s="3" t="e">
        <f>SUMPRODUCT(B28:H28,K28:Q28)</f>
        <v>#VALUE!</v>
      </c>
      <c r="T28" s="10">
        <f t="shared" si="0"/>
        <v>4.1376763326028437E-2</v>
      </c>
    </row>
    <row r="29" spans="1:20" x14ac:dyDescent="0.35">
      <c r="A29" s="2">
        <v>34730</v>
      </c>
      <c r="B29" s="3" t="e">
        <f>VLOOKUP(EOMONTH($A29,-1),Trend_Weights!$A:$H,COLUMN(B$4),FALSE)</f>
        <v>#VALUE!</v>
      </c>
      <c r="C29" s="3">
        <f>VLOOKUP(EOMONTH($A29,-1),Trend_Weights!$A:$H,COLUMN(C$4),FALSE)</f>
        <v>0</v>
      </c>
      <c r="D29" s="3">
        <f>VLOOKUP(EOMONTH($A29,-1),Trend_Weights!$A:$H,COLUMN(D$4),FALSE)</f>
        <v>0</v>
      </c>
      <c r="E29" s="3">
        <f>VLOOKUP(EOMONTH($A29,-1),Trend_Weights!$A:$H,COLUMN(E$4),FALSE)</f>
        <v>0</v>
      </c>
      <c r="F29" s="3" t="e">
        <f>VLOOKUP(EOMONTH($A29,-1),Trend_Weights!$A:$H,COLUMN(F$4),FALSE)</f>
        <v>#VALUE!</v>
      </c>
      <c r="G29" s="3" t="e">
        <f>VLOOKUP(EOMONTH($A29,-1),Trend_Weights!$A:$H,COLUMN(G$4),FALSE)</f>
        <v>#VALUE!</v>
      </c>
      <c r="H29" s="3" t="e">
        <f>VLOOKUP(EOMONTH($A29,-1),Trend_Weights!$A:$H,COLUMN(H$4),FALSE)</f>
        <v>#VALUE!</v>
      </c>
      <c r="K29" s="3" t="e">
        <f>VLOOKUP($A29,rets_1M!$A:$I,COLUMN(B$4),FALSE)</f>
        <v>#VALUE!</v>
      </c>
      <c r="L29" s="3">
        <f>VLOOKUP($A29,rets_1M!$A:$I,COLUMN(C$4),FALSE)</f>
        <v>-2.7019855365760459E-2</v>
      </c>
      <c r="M29" s="3">
        <f>VLOOKUP($A29,rets_1M!$A:$I,COLUMN(D$4),FALSE)</f>
        <v>-2.6727189810694663E-3</v>
      </c>
      <c r="N29" s="3">
        <f>VLOOKUP($A29,rets_1M!$A:$I,COLUMN(E$4),FALSE)</f>
        <v>1.7510383831031762E-2</v>
      </c>
      <c r="O29" s="3" t="e">
        <f>VLOOKUP($A29,rets_1M!$A:$I,COLUMN(F$4),FALSE)</f>
        <v>#VALUE!</v>
      </c>
      <c r="P29" s="3" t="e">
        <f>VLOOKUP($A29,rets_1M!$A:$I,COLUMN(G$4),FALSE)</f>
        <v>#VALUE!</v>
      </c>
      <c r="Q29" s="3" t="e">
        <f>VLOOKUP($A29,rets_1M!$A:$I,COLUMN(H$4),FALSE)</f>
        <v>#VALUE!</v>
      </c>
      <c r="S29" s="3" t="e">
        <f>SUMPRODUCT(B29:H29,K29:Q29)</f>
        <v>#VALUE!</v>
      </c>
      <c r="T29" s="10">
        <f t="shared" si="0"/>
        <v>4.1376763326028437E-2</v>
      </c>
    </row>
    <row r="30" spans="1:20" x14ac:dyDescent="0.35">
      <c r="A30" s="2">
        <v>34758</v>
      </c>
      <c r="B30" s="3" t="e">
        <f>VLOOKUP(EOMONTH($A30,-1),Trend_Weights!$A:$H,COLUMN(B$4),FALSE)</f>
        <v>#VALUE!</v>
      </c>
      <c r="C30" s="3">
        <f>VLOOKUP(EOMONTH($A30,-1),Trend_Weights!$A:$H,COLUMN(C$4),FALSE)</f>
        <v>0</v>
      </c>
      <c r="D30" s="3">
        <f>VLOOKUP(EOMONTH($A30,-1),Trend_Weights!$A:$H,COLUMN(D$4),FALSE)</f>
        <v>0</v>
      </c>
      <c r="E30" s="3">
        <f>VLOOKUP(EOMONTH($A30,-1),Trend_Weights!$A:$H,COLUMN(E$4),FALSE)</f>
        <v>0</v>
      </c>
      <c r="F30" s="3" t="e">
        <f>VLOOKUP(EOMONTH($A30,-1),Trend_Weights!$A:$H,COLUMN(F$4),FALSE)</f>
        <v>#VALUE!</v>
      </c>
      <c r="G30" s="3" t="e">
        <f>VLOOKUP(EOMONTH($A30,-1),Trend_Weights!$A:$H,COLUMN(G$4),FALSE)</f>
        <v>#VALUE!</v>
      </c>
      <c r="H30" s="3" t="e">
        <f>VLOOKUP(EOMONTH($A30,-1),Trend_Weights!$A:$H,COLUMN(H$4),FALSE)</f>
        <v>#VALUE!</v>
      </c>
      <c r="K30" s="3" t="e">
        <f>VLOOKUP($A30,rets_1M!$A:$I,COLUMN(B$4),FALSE)</f>
        <v>#VALUE!</v>
      </c>
      <c r="L30" s="3">
        <f>VLOOKUP($A30,rets_1M!$A:$I,COLUMN(C$4),FALSE)</f>
        <v>1.587232324995469E-3</v>
      </c>
      <c r="M30" s="3">
        <f>VLOOKUP($A30,rets_1M!$A:$I,COLUMN(D$4),FALSE)</f>
        <v>2.1808351311693563E-2</v>
      </c>
      <c r="N30" s="3">
        <f>VLOOKUP($A30,rets_1M!$A:$I,COLUMN(E$4),FALSE)</f>
        <v>2.6075151687607878E-2</v>
      </c>
      <c r="O30" s="3" t="e">
        <f>VLOOKUP($A30,rets_1M!$A:$I,COLUMN(F$4),FALSE)</f>
        <v>#VALUE!</v>
      </c>
      <c r="P30" s="3" t="e">
        <f>VLOOKUP($A30,rets_1M!$A:$I,COLUMN(G$4),FALSE)</f>
        <v>#VALUE!</v>
      </c>
      <c r="Q30" s="3" t="e">
        <f>VLOOKUP($A30,rets_1M!$A:$I,COLUMN(H$4),FALSE)</f>
        <v>#VALUE!</v>
      </c>
      <c r="S30" s="3" t="e">
        <f>SUMPRODUCT(B30:H30,K30:Q30)</f>
        <v>#VALUE!</v>
      </c>
      <c r="T30" s="10">
        <f t="shared" si="0"/>
        <v>4.1376763326028437E-2</v>
      </c>
    </row>
    <row r="31" spans="1:20" x14ac:dyDescent="0.35">
      <c r="A31" s="2">
        <v>34789</v>
      </c>
      <c r="B31" s="3" t="e">
        <f>VLOOKUP(EOMONTH($A31,-1),Trend_Weights!$A:$H,COLUMN(B$4),FALSE)</f>
        <v>#VALUE!</v>
      </c>
      <c r="C31" s="3">
        <f>VLOOKUP(EOMONTH($A31,-1),Trend_Weights!$A:$H,COLUMN(C$4),FALSE)</f>
        <v>0</v>
      </c>
      <c r="D31" s="3">
        <f>VLOOKUP(EOMONTH($A31,-1),Trend_Weights!$A:$H,COLUMN(D$4),FALSE)</f>
        <v>0</v>
      </c>
      <c r="E31" s="3">
        <f>VLOOKUP(EOMONTH($A31,-1),Trend_Weights!$A:$H,COLUMN(E$4),FALSE)</f>
        <v>0</v>
      </c>
      <c r="F31" s="3" t="e">
        <f>VLOOKUP(EOMONTH($A31,-1),Trend_Weights!$A:$H,COLUMN(F$4),FALSE)</f>
        <v>#VALUE!</v>
      </c>
      <c r="G31" s="3" t="e">
        <f>VLOOKUP(EOMONTH($A31,-1),Trend_Weights!$A:$H,COLUMN(G$4),FALSE)</f>
        <v>#VALUE!</v>
      </c>
      <c r="H31" s="3" t="e">
        <f>VLOOKUP(EOMONTH($A31,-1),Trend_Weights!$A:$H,COLUMN(H$4),FALSE)</f>
        <v>#VALUE!</v>
      </c>
      <c r="K31" s="3" t="e">
        <f>VLOOKUP($A31,rets_1M!$A:$I,COLUMN(B$4),FALSE)</f>
        <v>#VALUE!</v>
      </c>
      <c r="L31" s="3">
        <f>VLOOKUP($A31,rets_1M!$A:$I,COLUMN(C$4),FALSE)</f>
        <v>3.4313752185112234E-2</v>
      </c>
      <c r="M31" s="3">
        <f>VLOOKUP($A31,rets_1M!$A:$I,COLUMN(D$4),FALSE)</f>
        <v>4.3348517299777178E-2</v>
      </c>
      <c r="N31" s="3">
        <f>VLOOKUP($A31,rets_1M!$A:$I,COLUMN(E$4),FALSE)</f>
        <v>6.0182724380464236E-4</v>
      </c>
      <c r="O31" s="3" t="e">
        <f>VLOOKUP($A31,rets_1M!$A:$I,COLUMN(F$4),FALSE)</f>
        <v>#VALUE!</v>
      </c>
      <c r="P31" s="3" t="e">
        <f>VLOOKUP($A31,rets_1M!$A:$I,COLUMN(G$4),FALSE)</f>
        <v>#VALUE!</v>
      </c>
      <c r="Q31" s="3" t="e">
        <f>VLOOKUP($A31,rets_1M!$A:$I,COLUMN(H$4),FALSE)</f>
        <v>#VALUE!</v>
      </c>
      <c r="S31" s="3" t="e">
        <f>SUMPRODUCT(B31:H31,K31:Q31)</f>
        <v>#VALUE!</v>
      </c>
      <c r="T31" s="10">
        <f t="shared" si="0"/>
        <v>4.1376763326028437E-2</v>
      </c>
    </row>
    <row r="32" spans="1:20" x14ac:dyDescent="0.35">
      <c r="A32" s="2">
        <v>34819</v>
      </c>
      <c r="B32" s="3" t="e">
        <f>VLOOKUP(EOMONTH($A32,-1),Trend_Weights!$A:$H,COLUMN(B$4),FALSE)</f>
        <v>#VALUE!</v>
      </c>
      <c r="C32" s="3">
        <f>VLOOKUP(EOMONTH($A32,-1),Trend_Weights!$A:$H,COLUMN(C$4),FALSE)</f>
        <v>0</v>
      </c>
      <c r="D32" s="3">
        <f>VLOOKUP(EOMONTH($A32,-1),Trend_Weights!$A:$H,COLUMN(D$4),FALSE)</f>
        <v>0</v>
      </c>
      <c r="E32" s="3">
        <f>VLOOKUP(EOMONTH($A32,-1),Trend_Weights!$A:$H,COLUMN(E$4),FALSE)</f>
        <v>0</v>
      </c>
      <c r="F32" s="3" t="e">
        <f>VLOOKUP(EOMONTH($A32,-1),Trend_Weights!$A:$H,COLUMN(F$4),FALSE)</f>
        <v>#VALUE!</v>
      </c>
      <c r="G32" s="3" t="e">
        <f>VLOOKUP(EOMONTH($A32,-1),Trend_Weights!$A:$H,COLUMN(G$4),FALSE)</f>
        <v>#VALUE!</v>
      </c>
      <c r="H32" s="3" t="e">
        <f>VLOOKUP(EOMONTH($A32,-1),Trend_Weights!$A:$H,COLUMN(H$4),FALSE)</f>
        <v>#VALUE!</v>
      </c>
      <c r="K32" s="3" t="e">
        <f>VLOOKUP($A32,rets_1M!$A:$I,COLUMN(B$4),FALSE)</f>
        <v>#VALUE!</v>
      </c>
      <c r="L32" s="3">
        <f>VLOOKUP($A32,rets_1M!$A:$I,COLUMN(C$4),FALSE)</f>
        <v>-1.4708927850611619E-2</v>
      </c>
      <c r="M32" s="3">
        <f>VLOOKUP($A32,rets_1M!$A:$I,COLUMN(D$4),FALSE)</f>
        <v>1.608310779331168E-2</v>
      </c>
      <c r="N32" s="3">
        <f>VLOOKUP($A32,rets_1M!$A:$I,COLUMN(E$4),FALSE)</f>
        <v>1.3535374337546147E-2</v>
      </c>
      <c r="O32" s="3" t="e">
        <f>VLOOKUP($A32,rets_1M!$A:$I,COLUMN(F$4),FALSE)</f>
        <v>#VALUE!</v>
      </c>
      <c r="P32" s="3" t="e">
        <f>VLOOKUP($A32,rets_1M!$A:$I,COLUMN(G$4),FALSE)</f>
        <v>#VALUE!</v>
      </c>
      <c r="Q32" s="3" t="e">
        <f>VLOOKUP($A32,rets_1M!$A:$I,COLUMN(H$4),FALSE)</f>
        <v>#VALUE!</v>
      </c>
      <c r="S32" s="3" t="e">
        <f>SUMPRODUCT(B32:H32,K32:Q32)</f>
        <v>#VALUE!</v>
      </c>
      <c r="T32" s="10">
        <f t="shared" si="0"/>
        <v>4.1376763326028437E-2</v>
      </c>
    </row>
    <row r="33" spans="1:20" x14ac:dyDescent="0.35">
      <c r="A33" s="2">
        <v>34850</v>
      </c>
      <c r="B33" s="3" t="e">
        <f>VLOOKUP(EOMONTH($A33,-1),Trend_Weights!$A:$H,COLUMN(B$4),FALSE)</f>
        <v>#VALUE!</v>
      </c>
      <c r="C33" s="3">
        <f>VLOOKUP(EOMONTH($A33,-1),Trend_Weights!$A:$H,COLUMN(C$4),FALSE)</f>
        <v>0</v>
      </c>
      <c r="D33" s="3">
        <f>VLOOKUP(EOMONTH($A33,-1),Trend_Weights!$A:$H,COLUMN(D$4),FALSE)</f>
        <v>0</v>
      </c>
      <c r="E33" s="3">
        <f>VLOOKUP(EOMONTH($A33,-1),Trend_Weights!$A:$H,COLUMN(E$4),FALSE)</f>
        <v>0</v>
      </c>
      <c r="F33" s="3" t="e">
        <f>VLOOKUP(EOMONTH($A33,-1),Trend_Weights!$A:$H,COLUMN(F$4),FALSE)</f>
        <v>#VALUE!</v>
      </c>
      <c r="G33" s="3" t="e">
        <f>VLOOKUP(EOMONTH($A33,-1),Trend_Weights!$A:$H,COLUMN(G$4),FALSE)</f>
        <v>#VALUE!</v>
      </c>
      <c r="H33" s="3" t="e">
        <f>VLOOKUP(EOMONTH($A33,-1),Trend_Weights!$A:$H,COLUMN(H$4),FALSE)</f>
        <v>#VALUE!</v>
      </c>
      <c r="K33" s="3" t="e">
        <f>VLOOKUP($A33,rets_1M!$A:$I,COLUMN(B$4),FALSE)</f>
        <v>#VALUE!</v>
      </c>
      <c r="L33" s="3">
        <f>VLOOKUP($A33,rets_1M!$A:$I,COLUMN(C$4),FALSE)</f>
        <v>-1.0692739161645148E-2</v>
      </c>
      <c r="M33" s="3">
        <f>VLOOKUP($A33,rets_1M!$A:$I,COLUMN(D$4),FALSE)</f>
        <v>4.0948662089358212E-2</v>
      </c>
      <c r="N33" s="3">
        <f>VLOOKUP($A33,rets_1M!$A:$I,COLUMN(E$4),FALSE)</f>
        <v>4.6542707231526315E-2</v>
      </c>
      <c r="O33" s="3" t="e">
        <f>VLOOKUP($A33,rets_1M!$A:$I,COLUMN(F$4),FALSE)</f>
        <v>#VALUE!</v>
      </c>
      <c r="P33" s="3" t="e">
        <f>VLOOKUP($A33,rets_1M!$A:$I,COLUMN(G$4),FALSE)</f>
        <v>#VALUE!</v>
      </c>
      <c r="Q33" s="3" t="e">
        <f>VLOOKUP($A33,rets_1M!$A:$I,COLUMN(H$4),FALSE)</f>
        <v>#VALUE!</v>
      </c>
      <c r="S33" s="3" t="e">
        <f>SUMPRODUCT(B33:H33,K33:Q33)</f>
        <v>#VALUE!</v>
      </c>
      <c r="T33" s="10">
        <f t="shared" si="0"/>
        <v>4.1376763326028437E-2</v>
      </c>
    </row>
    <row r="34" spans="1:20" x14ac:dyDescent="0.35">
      <c r="A34" s="2">
        <v>34880</v>
      </c>
      <c r="B34" s="3" t="e">
        <f>VLOOKUP(EOMONTH($A34,-1),Trend_Weights!$A:$H,COLUMN(B$4),FALSE)</f>
        <v>#VALUE!</v>
      </c>
      <c r="C34" s="3">
        <f>VLOOKUP(EOMONTH($A34,-1),Trend_Weights!$A:$H,COLUMN(C$4),FALSE)</f>
        <v>0</v>
      </c>
      <c r="D34" s="3">
        <f>VLOOKUP(EOMONTH($A34,-1),Trend_Weights!$A:$H,COLUMN(D$4),FALSE)</f>
        <v>0</v>
      </c>
      <c r="E34" s="3">
        <f>VLOOKUP(EOMONTH($A34,-1),Trend_Weights!$A:$H,COLUMN(E$4),FALSE)</f>
        <v>0</v>
      </c>
      <c r="F34" s="3" t="e">
        <f>VLOOKUP(EOMONTH($A34,-1),Trend_Weights!$A:$H,COLUMN(F$4),FALSE)</f>
        <v>#VALUE!</v>
      </c>
      <c r="G34" s="3" t="e">
        <f>VLOOKUP(EOMONTH($A34,-1),Trend_Weights!$A:$H,COLUMN(G$4),FALSE)</f>
        <v>#VALUE!</v>
      </c>
      <c r="H34" s="3" t="e">
        <f>VLOOKUP(EOMONTH($A34,-1),Trend_Weights!$A:$H,COLUMN(H$4),FALSE)</f>
        <v>#VALUE!</v>
      </c>
      <c r="K34" s="3" t="e">
        <f>VLOOKUP($A34,rets_1M!$A:$I,COLUMN(B$4),FALSE)</f>
        <v>#VALUE!</v>
      </c>
      <c r="L34" s="3">
        <f>VLOOKUP($A34,rets_1M!$A:$I,COLUMN(C$4),FALSE)</f>
        <v>-5.1601891229119401E-3</v>
      </c>
      <c r="M34" s="3">
        <f>VLOOKUP($A34,rets_1M!$A:$I,COLUMN(D$4),FALSE)</f>
        <v>6.8036726516838009E-3</v>
      </c>
      <c r="N34" s="3">
        <f>VLOOKUP($A34,rets_1M!$A:$I,COLUMN(E$4),FALSE)</f>
        <v>3.1336969958151162E-3</v>
      </c>
      <c r="O34" s="3" t="e">
        <f>VLOOKUP($A34,rets_1M!$A:$I,COLUMN(F$4),FALSE)</f>
        <v>#VALUE!</v>
      </c>
      <c r="P34" s="3" t="e">
        <f>VLOOKUP($A34,rets_1M!$A:$I,COLUMN(G$4),FALSE)</f>
        <v>#VALUE!</v>
      </c>
      <c r="Q34" s="3" t="e">
        <f>VLOOKUP($A34,rets_1M!$A:$I,COLUMN(H$4),FALSE)</f>
        <v>#VALUE!</v>
      </c>
      <c r="S34" s="3" t="e">
        <f>SUMPRODUCT(B34:H34,K34:Q34)</f>
        <v>#VALUE!</v>
      </c>
      <c r="T34" s="10">
        <f t="shared" si="0"/>
        <v>4.1376763326028437E-2</v>
      </c>
    </row>
    <row r="35" spans="1:20" x14ac:dyDescent="0.35">
      <c r="A35" s="2">
        <v>34911</v>
      </c>
      <c r="B35" s="3" t="e">
        <f>VLOOKUP(EOMONTH($A35,-1),Trend_Weights!$A:$H,COLUMN(B$4),FALSE)</f>
        <v>#VALUE!</v>
      </c>
      <c r="C35" s="3">
        <f>VLOOKUP(EOMONTH($A35,-1),Trend_Weights!$A:$H,COLUMN(C$4),FALSE)</f>
        <v>0</v>
      </c>
      <c r="D35" s="3">
        <f>VLOOKUP(EOMONTH($A35,-1),Trend_Weights!$A:$H,COLUMN(D$4),FALSE)</f>
        <v>0</v>
      </c>
      <c r="E35" s="3">
        <f>VLOOKUP(EOMONTH($A35,-1),Trend_Weights!$A:$H,COLUMN(E$4),FALSE)</f>
        <v>0</v>
      </c>
      <c r="F35" s="3" t="e">
        <f>VLOOKUP(EOMONTH($A35,-1),Trend_Weights!$A:$H,COLUMN(F$4),FALSE)</f>
        <v>#VALUE!</v>
      </c>
      <c r="G35" s="3" t="e">
        <f>VLOOKUP(EOMONTH($A35,-1),Trend_Weights!$A:$H,COLUMN(G$4),FALSE)</f>
        <v>#VALUE!</v>
      </c>
      <c r="H35" s="3" t="e">
        <f>VLOOKUP(EOMONTH($A35,-1),Trend_Weights!$A:$H,COLUMN(H$4),FALSE)</f>
        <v>#VALUE!</v>
      </c>
      <c r="K35" s="3" t="e">
        <f>VLOOKUP($A35,rets_1M!$A:$I,COLUMN(B$4),FALSE)</f>
        <v>#VALUE!</v>
      </c>
      <c r="L35" s="3">
        <f>VLOOKUP($A35,rets_1M!$A:$I,COLUMN(C$4),FALSE)</f>
        <v>-9.4147030079269056E-3</v>
      </c>
      <c r="M35" s="3">
        <f>VLOOKUP($A35,rets_1M!$A:$I,COLUMN(D$4),FALSE)</f>
        <v>-6.4457607600786337E-3</v>
      </c>
      <c r="N35" s="3">
        <f>VLOOKUP($A35,rets_1M!$A:$I,COLUMN(E$4),FALSE)</f>
        <v>-1.0790776423089676E-2</v>
      </c>
      <c r="O35" s="3" t="e">
        <f>VLOOKUP($A35,rets_1M!$A:$I,COLUMN(F$4),FALSE)</f>
        <v>#VALUE!</v>
      </c>
      <c r="P35" s="3" t="e">
        <f>VLOOKUP($A35,rets_1M!$A:$I,COLUMN(G$4),FALSE)</f>
        <v>#VALUE!</v>
      </c>
      <c r="Q35" s="3" t="e">
        <f>VLOOKUP($A35,rets_1M!$A:$I,COLUMN(H$4),FALSE)</f>
        <v>#VALUE!</v>
      </c>
      <c r="S35" s="3" t="e">
        <f>SUMPRODUCT(B35:H35,K35:Q35)</f>
        <v>#VALUE!</v>
      </c>
      <c r="T35" s="10">
        <f t="shared" si="0"/>
        <v>4.1376763326028437E-2</v>
      </c>
    </row>
    <row r="36" spans="1:20" x14ac:dyDescent="0.35">
      <c r="A36" s="2">
        <v>34942</v>
      </c>
      <c r="B36" s="3" t="e">
        <f>VLOOKUP(EOMONTH($A36,-1),Trend_Weights!$A:$H,COLUMN(B$4),FALSE)</f>
        <v>#VALUE!</v>
      </c>
      <c r="C36" s="3">
        <f>VLOOKUP(EOMONTH($A36,-1),Trend_Weights!$A:$H,COLUMN(C$4),FALSE)</f>
        <v>0</v>
      </c>
      <c r="D36" s="3">
        <f>VLOOKUP(EOMONTH($A36,-1),Trend_Weights!$A:$H,COLUMN(D$4),FALSE)</f>
        <v>0</v>
      </c>
      <c r="E36" s="3">
        <f>VLOOKUP(EOMONTH($A36,-1),Trend_Weights!$A:$H,COLUMN(E$4),FALSE)</f>
        <v>0</v>
      </c>
      <c r="F36" s="3" t="e">
        <f>VLOOKUP(EOMONTH($A36,-1),Trend_Weights!$A:$H,COLUMN(F$4),FALSE)</f>
        <v>#VALUE!</v>
      </c>
      <c r="G36" s="3" t="e">
        <f>VLOOKUP(EOMONTH($A36,-1),Trend_Weights!$A:$H,COLUMN(G$4),FALSE)</f>
        <v>#VALUE!</v>
      </c>
      <c r="H36" s="3" t="e">
        <f>VLOOKUP(EOMONTH($A36,-1),Trend_Weights!$A:$H,COLUMN(H$4),FALSE)</f>
        <v>#VALUE!</v>
      </c>
      <c r="K36" s="3" t="e">
        <f>VLOOKUP($A36,rets_1M!$A:$I,COLUMN(B$4),FALSE)</f>
        <v>#VALUE!</v>
      </c>
      <c r="L36" s="3">
        <f>VLOOKUP($A36,rets_1M!$A:$I,COLUMN(C$4),FALSE)</f>
        <v>-3.8605030164177156E-3</v>
      </c>
      <c r="M36" s="3">
        <f>VLOOKUP($A36,rets_1M!$A:$I,COLUMN(D$4),FALSE)</f>
        <v>-1.6550383271326075E-2</v>
      </c>
      <c r="N36" s="3">
        <f>VLOOKUP($A36,rets_1M!$A:$I,COLUMN(E$4),FALSE)</f>
        <v>9.8479019836148485E-3</v>
      </c>
      <c r="O36" s="3" t="e">
        <f>VLOOKUP($A36,rets_1M!$A:$I,COLUMN(F$4),FALSE)</f>
        <v>#VALUE!</v>
      </c>
      <c r="P36" s="3" t="e">
        <f>VLOOKUP($A36,rets_1M!$A:$I,COLUMN(G$4),FALSE)</f>
        <v>#VALUE!</v>
      </c>
      <c r="Q36" s="3" t="e">
        <f>VLOOKUP($A36,rets_1M!$A:$I,COLUMN(H$4),FALSE)</f>
        <v>#VALUE!</v>
      </c>
      <c r="S36" s="3" t="e">
        <f>SUMPRODUCT(B36:H36,K36:Q36)</f>
        <v>#VALUE!</v>
      </c>
      <c r="T36" s="10">
        <f t="shared" si="0"/>
        <v>4.1376763326028437E-2</v>
      </c>
    </row>
    <row r="37" spans="1:20" x14ac:dyDescent="0.35">
      <c r="A37" s="2">
        <v>34972</v>
      </c>
      <c r="B37" s="3" t="e">
        <f>VLOOKUP(EOMONTH($A37,-1),Trend_Weights!$A:$H,COLUMN(B$4),FALSE)</f>
        <v>#VALUE!</v>
      </c>
      <c r="C37" s="3">
        <f>VLOOKUP(EOMONTH($A37,-1),Trend_Weights!$A:$H,COLUMN(C$4),FALSE)</f>
        <v>0</v>
      </c>
      <c r="D37" s="3">
        <f>VLOOKUP(EOMONTH($A37,-1),Trend_Weights!$A:$H,COLUMN(D$4),FALSE)</f>
        <v>0</v>
      </c>
      <c r="E37" s="3">
        <f>VLOOKUP(EOMONTH($A37,-1),Trend_Weights!$A:$H,COLUMN(E$4),FALSE)</f>
        <v>0</v>
      </c>
      <c r="F37" s="3" t="e">
        <f>VLOOKUP(EOMONTH($A37,-1),Trend_Weights!$A:$H,COLUMN(F$4),FALSE)</f>
        <v>#VALUE!</v>
      </c>
      <c r="G37" s="3" t="e">
        <f>VLOOKUP(EOMONTH($A37,-1),Trend_Weights!$A:$H,COLUMN(G$4),FALSE)</f>
        <v>#VALUE!</v>
      </c>
      <c r="H37" s="3" t="e">
        <f>VLOOKUP(EOMONTH($A37,-1),Trend_Weights!$A:$H,COLUMN(H$4),FALSE)</f>
        <v>#VALUE!</v>
      </c>
      <c r="K37" s="3" t="e">
        <f>VLOOKUP($A37,rets_1M!$A:$I,COLUMN(B$4),FALSE)</f>
        <v>#VALUE!</v>
      </c>
      <c r="L37" s="3">
        <f>VLOOKUP($A37,rets_1M!$A:$I,COLUMN(C$4),FALSE)</f>
        <v>-1.0344353248659122E-3</v>
      </c>
      <c r="M37" s="3">
        <f>VLOOKUP($A37,rets_1M!$A:$I,COLUMN(D$4),FALSE)</f>
        <v>3.6972601241420877E-2</v>
      </c>
      <c r="N37" s="3">
        <f>VLOOKUP($A37,rets_1M!$A:$I,COLUMN(E$4),FALSE)</f>
        <v>6.8510235114054296E-3</v>
      </c>
      <c r="O37" s="3" t="e">
        <f>VLOOKUP($A37,rets_1M!$A:$I,COLUMN(F$4),FALSE)</f>
        <v>#VALUE!</v>
      </c>
      <c r="P37" s="3" t="e">
        <f>VLOOKUP($A37,rets_1M!$A:$I,COLUMN(G$4),FALSE)</f>
        <v>#VALUE!</v>
      </c>
      <c r="Q37" s="3" t="e">
        <f>VLOOKUP($A37,rets_1M!$A:$I,COLUMN(H$4),FALSE)</f>
        <v>#VALUE!</v>
      </c>
      <c r="S37" s="3" t="e">
        <f>SUMPRODUCT(B37:H37,K37:Q37)</f>
        <v>#VALUE!</v>
      </c>
      <c r="T37" s="10">
        <f t="shared" si="0"/>
        <v>4.1376763326028437E-2</v>
      </c>
    </row>
    <row r="38" spans="1:20" x14ac:dyDescent="0.35">
      <c r="A38" s="2">
        <v>35003</v>
      </c>
      <c r="B38" s="3" t="e">
        <f>VLOOKUP(EOMONTH($A38,-1),Trend_Weights!$A:$H,COLUMN(B$4),FALSE)</f>
        <v>#VALUE!</v>
      </c>
      <c r="C38" s="3">
        <f>VLOOKUP(EOMONTH($A38,-1),Trend_Weights!$A:$H,COLUMN(C$4),FALSE)</f>
        <v>0</v>
      </c>
      <c r="D38" s="3">
        <f>VLOOKUP(EOMONTH($A38,-1),Trend_Weights!$A:$H,COLUMN(D$4),FALSE)</f>
        <v>0</v>
      </c>
      <c r="E38" s="3">
        <f>VLOOKUP(EOMONTH($A38,-1),Trend_Weights!$A:$H,COLUMN(E$4),FALSE)</f>
        <v>0</v>
      </c>
      <c r="F38" s="3" t="e">
        <f>VLOOKUP(EOMONTH($A38,-1),Trend_Weights!$A:$H,COLUMN(F$4),FALSE)</f>
        <v>#VALUE!</v>
      </c>
      <c r="G38" s="3" t="e">
        <f>VLOOKUP(EOMONTH($A38,-1),Trend_Weights!$A:$H,COLUMN(G$4),FALSE)</f>
        <v>#VALUE!</v>
      </c>
      <c r="H38" s="3" t="e">
        <f>VLOOKUP(EOMONTH($A38,-1),Trend_Weights!$A:$H,COLUMN(H$4),FALSE)</f>
        <v>#VALUE!</v>
      </c>
      <c r="K38" s="3" t="e">
        <f>VLOOKUP($A38,rets_1M!$A:$I,COLUMN(B$4),FALSE)</f>
        <v>#VALUE!</v>
      </c>
      <c r="L38" s="3">
        <f>VLOOKUP($A38,rets_1M!$A:$I,COLUMN(C$4),FALSE)</f>
        <v>-5.6916136826391517E-3</v>
      </c>
      <c r="M38" s="3">
        <f>VLOOKUP($A38,rets_1M!$A:$I,COLUMN(D$4),FALSE)</f>
        <v>1.5669858430706896E-3</v>
      </c>
      <c r="N38" s="3">
        <f>VLOOKUP($A38,rets_1M!$A:$I,COLUMN(E$4),FALSE)</f>
        <v>1.162423167173765E-2</v>
      </c>
      <c r="O38" s="3" t="e">
        <f>VLOOKUP($A38,rets_1M!$A:$I,COLUMN(F$4),FALSE)</f>
        <v>#VALUE!</v>
      </c>
      <c r="P38" s="3" t="e">
        <f>VLOOKUP($A38,rets_1M!$A:$I,COLUMN(G$4),FALSE)</f>
        <v>#VALUE!</v>
      </c>
      <c r="Q38" s="3" t="e">
        <f>VLOOKUP($A38,rets_1M!$A:$I,COLUMN(H$4),FALSE)</f>
        <v>#VALUE!</v>
      </c>
      <c r="S38" s="3" t="e">
        <f>SUMPRODUCT(B38:H38,K38:Q38)</f>
        <v>#VALUE!</v>
      </c>
      <c r="T38" s="10">
        <f t="shared" si="0"/>
        <v>4.1376763326028437E-2</v>
      </c>
    </row>
    <row r="39" spans="1:20" x14ac:dyDescent="0.35">
      <c r="A39" s="2">
        <v>35033</v>
      </c>
      <c r="B39" s="3" t="e">
        <f>VLOOKUP(EOMONTH($A39,-1),Trend_Weights!$A:$H,COLUMN(B$4),FALSE)</f>
        <v>#VALUE!</v>
      </c>
      <c r="C39" s="3">
        <f>VLOOKUP(EOMONTH($A39,-1),Trend_Weights!$A:$H,COLUMN(C$4),FALSE)</f>
        <v>0</v>
      </c>
      <c r="D39" s="3">
        <f>VLOOKUP(EOMONTH($A39,-1),Trend_Weights!$A:$H,COLUMN(D$4),FALSE)</f>
        <v>0</v>
      </c>
      <c r="E39" s="3">
        <f>VLOOKUP(EOMONTH($A39,-1),Trend_Weights!$A:$H,COLUMN(E$4),FALSE)</f>
        <v>0</v>
      </c>
      <c r="F39" s="3" t="e">
        <f>VLOOKUP(EOMONTH($A39,-1),Trend_Weights!$A:$H,COLUMN(F$4),FALSE)</f>
        <v>#VALUE!</v>
      </c>
      <c r="G39" s="3" t="e">
        <f>VLOOKUP(EOMONTH($A39,-1),Trend_Weights!$A:$H,COLUMN(G$4),FALSE)</f>
        <v>#VALUE!</v>
      </c>
      <c r="H39" s="3" t="e">
        <f>VLOOKUP(EOMONTH($A39,-1),Trend_Weights!$A:$H,COLUMN(H$4),FALSE)</f>
        <v>#VALUE!</v>
      </c>
      <c r="K39" s="3" t="e">
        <f>VLOOKUP($A39,rets_1M!$A:$I,COLUMN(B$4),FALSE)</f>
        <v>#VALUE!</v>
      </c>
      <c r="L39" s="3">
        <f>VLOOKUP($A39,rets_1M!$A:$I,COLUMN(C$4),FALSE)</f>
        <v>6.7231576867610165E-3</v>
      </c>
      <c r="M39" s="3">
        <f>VLOOKUP($A39,rets_1M!$A:$I,COLUMN(D$4),FALSE)</f>
        <v>1.3258720122793166E-2</v>
      </c>
      <c r="N39" s="3">
        <f>VLOOKUP($A39,rets_1M!$A:$I,COLUMN(E$4),FALSE)</f>
        <v>1.5478215343015522E-2</v>
      </c>
      <c r="O39" s="3" t="e">
        <f>VLOOKUP($A39,rets_1M!$A:$I,COLUMN(F$4),FALSE)</f>
        <v>#VALUE!</v>
      </c>
      <c r="P39" s="3" t="e">
        <f>VLOOKUP($A39,rets_1M!$A:$I,COLUMN(G$4),FALSE)</f>
        <v>#VALUE!</v>
      </c>
      <c r="Q39" s="3" t="e">
        <f>VLOOKUP($A39,rets_1M!$A:$I,COLUMN(H$4),FALSE)</f>
        <v>#VALUE!</v>
      </c>
      <c r="S39" s="3" t="e">
        <f>SUMPRODUCT(B39:H39,K39:Q39)</f>
        <v>#VALUE!</v>
      </c>
      <c r="T39" s="10">
        <f t="shared" si="0"/>
        <v>4.1376763326028437E-2</v>
      </c>
    </row>
    <row r="40" spans="1:20" x14ac:dyDescent="0.35">
      <c r="A40" s="2">
        <v>35064</v>
      </c>
      <c r="B40" s="3" t="e">
        <f>VLOOKUP(EOMONTH($A40,-1),Trend_Weights!$A:$H,COLUMN(B$4),FALSE)</f>
        <v>#VALUE!</v>
      </c>
      <c r="C40" s="3">
        <f>VLOOKUP(EOMONTH($A40,-1),Trend_Weights!$A:$H,COLUMN(C$4),FALSE)</f>
        <v>0</v>
      </c>
      <c r="D40" s="3">
        <f>VLOOKUP(EOMONTH($A40,-1),Trend_Weights!$A:$H,COLUMN(D$4),FALSE)</f>
        <v>0</v>
      </c>
      <c r="E40" s="3">
        <f>VLOOKUP(EOMONTH($A40,-1),Trend_Weights!$A:$H,COLUMN(E$4),FALSE)</f>
        <v>0</v>
      </c>
      <c r="F40" s="3" t="e">
        <f>VLOOKUP(EOMONTH($A40,-1),Trend_Weights!$A:$H,COLUMN(F$4),FALSE)</f>
        <v>#VALUE!</v>
      </c>
      <c r="G40" s="3" t="e">
        <f>VLOOKUP(EOMONTH($A40,-1),Trend_Weights!$A:$H,COLUMN(G$4),FALSE)</f>
        <v>#VALUE!</v>
      </c>
      <c r="H40" s="3" t="e">
        <f>VLOOKUP(EOMONTH($A40,-1),Trend_Weights!$A:$H,COLUMN(H$4),FALSE)</f>
        <v>#VALUE!</v>
      </c>
      <c r="K40" s="3" t="e">
        <f>VLOOKUP($A40,rets_1M!$A:$I,COLUMN(B$4),FALSE)</f>
        <v>#VALUE!</v>
      </c>
      <c r="L40" s="3">
        <f>VLOOKUP($A40,rets_1M!$A:$I,COLUMN(C$4),FALSE)</f>
        <v>-1.2857619744609528E-3</v>
      </c>
      <c r="M40" s="3">
        <f>VLOOKUP($A40,rets_1M!$A:$I,COLUMN(D$4),FALSE)</f>
        <v>-1.5247693001248508E-2</v>
      </c>
      <c r="N40" s="3">
        <f>VLOOKUP($A40,rets_1M!$A:$I,COLUMN(E$4),FALSE)</f>
        <v>1.0754862403149046E-2</v>
      </c>
      <c r="O40" s="3" t="e">
        <f>VLOOKUP($A40,rets_1M!$A:$I,COLUMN(F$4),FALSE)</f>
        <v>#VALUE!</v>
      </c>
      <c r="P40" s="3" t="e">
        <f>VLOOKUP($A40,rets_1M!$A:$I,COLUMN(G$4),FALSE)</f>
        <v>#VALUE!</v>
      </c>
      <c r="Q40" s="3" t="e">
        <f>VLOOKUP($A40,rets_1M!$A:$I,COLUMN(H$4),FALSE)</f>
        <v>#VALUE!</v>
      </c>
      <c r="S40" s="3" t="e">
        <f>SUMPRODUCT(B40:H40,K40:Q40)</f>
        <v>#VALUE!</v>
      </c>
      <c r="T40" s="10">
        <f t="shared" si="0"/>
        <v>4.1376763326028437E-2</v>
      </c>
    </row>
    <row r="41" spans="1:20" x14ac:dyDescent="0.35">
      <c r="A41" s="2">
        <v>35095</v>
      </c>
      <c r="B41" s="3" t="e">
        <f>VLOOKUP(EOMONTH($A41,-1),Trend_Weights!$A:$H,COLUMN(B$4),FALSE)</f>
        <v>#VALUE!</v>
      </c>
      <c r="C41" s="3">
        <f>VLOOKUP(EOMONTH($A41,-1),Trend_Weights!$A:$H,COLUMN(C$4),FALSE)</f>
        <v>0</v>
      </c>
      <c r="D41" s="3">
        <f>VLOOKUP(EOMONTH($A41,-1),Trend_Weights!$A:$H,COLUMN(D$4),FALSE)</f>
        <v>0</v>
      </c>
      <c r="E41" s="3">
        <f>VLOOKUP(EOMONTH($A41,-1),Trend_Weights!$A:$H,COLUMN(E$4),FALSE)</f>
        <v>0</v>
      </c>
      <c r="F41" s="3" t="e">
        <f>VLOOKUP(EOMONTH($A41,-1),Trend_Weights!$A:$H,COLUMN(F$4),FALSE)</f>
        <v>#VALUE!</v>
      </c>
      <c r="G41" s="3" t="e">
        <f>VLOOKUP(EOMONTH($A41,-1),Trend_Weights!$A:$H,COLUMN(G$4),FALSE)</f>
        <v>#VALUE!</v>
      </c>
      <c r="H41" s="3" t="e">
        <f>VLOOKUP(EOMONTH($A41,-1),Trend_Weights!$A:$H,COLUMN(H$4),FALSE)</f>
        <v>#VALUE!</v>
      </c>
      <c r="K41" s="3" t="e">
        <f>VLOOKUP($A41,rets_1M!$A:$I,COLUMN(B$4),FALSE)</f>
        <v>#VALUE!</v>
      </c>
      <c r="L41" s="3">
        <f>VLOOKUP($A41,rets_1M!$A:$I,COLUMN(C$4),FALSE)</f>
        <v>4.7562814393361963E-2</v>
      </c>
      <c r="M41" s="3">
        <f>VLOOKUP($A41,rets_1M!$A:$I,COLUMN(D$4),FALSE)</f>
        <v>-1.2513415476396172E-3</v>
      </c>
      <c r="N41" s="3">
        <f>VLOOKUP($A41,rets_1M!$A:$I,COLUMN(E$4),FALSE)</f>
        <v>2.1828180479777082E-3</v>
      </c>
      <c r="O41" s="3" t="e">
        <f>VLOOKUP($A41,rets_1M!$A:$I,COLUMN(F$4),FALSE)</f>
        <v>#VALUE!</v>
      </c>
      <c r="P41" s="3" t="e">
        <f>VLOOKUP($A41,rets_1M!$A:$I,COLUMN(G$4),FALSE)</f>
        <v>#VALUE!</v>
      </c>
      <c r="Q41" s="3" t="e">
        <f>VLOOKUP($A41,rets_1M!$A:$I,COLUMN(H$4),FALSE)</f>
        <v>#VALUE!</v>
      </c>
      <c r="S41" s="3" t="e">
        <f>SUMPRODUCT(B41:H41,K41:Q41)</f>
        <v>#VALUE!</v>
      </c>
      <c r="T41" s="10">
        <f t="shared" si="0"/>
        <v>4.1376763326028437E-2</v>
      </c>
    </row>
    <row r="42" spans="1:20" x14ac:dyDescent="0.35">
      <c r="A42" s="2">
        <v>35124</v>
      </c>
      <c r="B42" s="3" t="e">
        <f>VLOOKUP(EOMONTH($A42,-1),Trend_Weights!$A:$H,COLUMN(B$4),FALSE)</f>
        <v>#VALUE!</v>
      </c>
      <c r="C42" s="3">
        <f>VLOOKUP(EOMONTH($A42,-1),Trend_Weights!$A:$H,COLUMN(C$4),FALSE)</f>
        <v>0</v>
      </c>
      <c r="D42" s="3">
        <f>VLOOKUP(EOMONTH($A42,-1),Trend_Weights!$A:$H,COLUMN(D$4),FALSE)</f>
        <v>0</v>
      </c>
      <c r="E42" s="3">
        <f>VLOOKUP(EOMONTH($A42,-1),Trend_Weights!$A:$H,COLUMN(E$4),FALSE)</f>
        <v>0</v>
      </c>
      <c r="F42" s="3" t="e">
        <f>VLOOKUP(EOMONTH($A42,-1),Trend_Weights!$A:$H,COLUMN(F$4),FALSE)</f>
        <v>#VALUE!</v>
      </c>
      <c r="G42" s="3" t="e">
        <f>VLOOKUP(EOMONTH($A42,-1),Trend_Weights!$A:$H,COLUMN(G$4),FALSE)</f>
        <v>#VALUE!</v>
      </c>
      <c r="H42" s="3" t="e">
        <f>VLOOKUP(EOMONTH($A42,-1),Trend_Weights!$A:$H,COLUMN(H$4),FALSE)</f>
        <v>#VALUE!</v>
      </c>
      <c r="K42" s="3" t="e">
        <f>VLOOKUP($A42,rets_1M!$A:$I,COLUMN(B$4),FALSE)</f>
        <v>#VALUE!</v>
      </c>
      <c r="L42" s="3">
        <f>VLOOKUP($A42,rets_1M!$A:$I,COLUMN(C$4),FALSE)</f>
        <v>-1.7871700336080654E-2</v>
      </c>
      <c r="M42" s="3">
        <f>VLOOKUP($A42,rets_1M!$A:$I,COLUMN(D$4),FALSE)</f>
        <v>-6.6000649901325481E-3</v>
      </c>
      <c r="N42" s="3">
        <f>VLOOKUP($A42,rets_1M!$A:$I,COLUMN(E$4),FALSE)</f>
        <v>-2.9836146179574086E-2</v>
      </c>
      <c r="O42" s="3" t="e">
        <f>VLOOKUP($A42,rets_1M!$A:$I,COLUMN(F$4),FALSE)</f>
        <v>#VALUE!</v>
      </c>
      <c r="P42" s="3" t="e">
        <f>VLOOKUP($A42,rets_1M!$A:$I,COLUMN(G$4),FALSE)</f>
        <v>#VALUE!</v>
      </c>
      <c r="Q42" s="3" t="e">
        <f>VLOOKUP($A42,rets_1M!$A:$I,COLUMN(H$4),FALSE)</f>
        <v>#VALUE!</v>
      </c>
      <c r="S42" s="3" t="e">
        <f>SUMPRODUCT(B42:H42,K42:Q42)</f>
        <v>#VALUE!</v>
      </c>
      <c r="T42" s="10">
        <f t="shared" si="0"/>
        <v>4.1376763326028437E-2</v>
      </c>
    </row>
    <row r="43" spans="1:20" x14ac:dyDescent="0.35">
      <c r="A43" s="2">
        <v>35155</v>
      </c>
      <c r="B43" s="3" t="e">
        <f>VLOOKUP(EOMONTH($A43,-1),Trend_Weights!$A:$H,COLUMN(B$4),FALSE)</f>
        <v>#VALUE!</v>
      </c>
      <c r="C43" s="3">
        <f>VLOOKUP(EOMONTH($A43,-1),Trend_Weights!$A:$H,COLUMN(C$4),FALSE)</f>
        <v>0</v>
      </c>
      <c r="D43" s="3">
        <f>VLOOKUP(EOMONTH($A43,-1),Trend_Weights!$A:$H,COLUMN(D$4),FALSE)</f>
        <v>0</v>
      </c>
      <c r="E43" s="3">
        <f>VLOOKUP(EOMONTH($A43,-1),Trend_Weights!$A:$H,COLUMN(E$4),FALSE)</f>
        <v>0</v>
      </c>
      <c r="F43" s="3" t="e">
        <f>VLOOKUP(EOMONTH($A43,-1),Trend_Weights!$A:$H,COLUMN(F$4),FALSE)</f>
        <v>#VALUE!</v>
      </c>
      <c r="G43" s="3" t="e">
        <f>VLOOKUP(EOMONTH($A43,-1),Trend_Weights!$A:$H,COLUMN(G$4),FALSE)</f>
        <v>#VALUE!</v>
      </c>
      <c r="H43" s="3" t="e">
        <f>VLOOKUP(EOMONTH($A43,-1),Trend_Weights!$A:$H,COLUMN(H$4),FALSE)</f>
        <v>#VALUE!</v>
      </c>
      <c r="K43" s="3" t="e">
        <f>VLOOKUP($A43,rets_1M!$A:$I,COLUMN(B$4),FALSE)</f>
        <v>#VALUE!</v>
      </c>
      <c r="L43" s="3">
        <f>VLOOKUP($A43,rets_1M!$A:$I,COLUMN(C$4),FALSE)</f>
        <v>-1.4173382958024283E-2</v>
      </c>
      <c r="M43" s="3">
        <f>VLOOKUP($A43,rets_1M!$A:$I,COLUMN(D$4),FALSE)</f>
        <v>1.6642033717554128E-2</v>
      </c>
      <c r="N43" s="3">
        <f>VLOOKUP($A43,rets_1M!$A:$I,COLUMN(E$4),FALSE)</f>
        <v>-1.6640338614234418E-2</v>
      </c>
      <c r="O43" s="3" t="e">
        <f>VLOOKUP($A43,rets_1M!$A:$I,COLUMN(F$4),FALSE)</f>
        <v>#VALUE!</v>
      </c>
      <c r="P43" s="3" t="e">
        <f>VLOOKUP($A43,rets_1M!$A:$I,COLUMN(G$4),FALSE)</f>
        <v>#VALUE!</v>
      </c>
      <c r="Q43" s="3" t="e">
        <f>VLOOKUP($A43,rets_1M!$A:$I,COLUMN(H$4),FALSE)</f>
        <v>#VALUE!</v>
      </c>
      <c r="S43" s="3" t="e">
        <f>SUMPRODUCT(B43:H43,K43:Q43)</f>
        <v>#VALUE!</v>
      </c>
      <c r="T43" s="10">
        <f t="shared" si="0"/>
        <v>4.1376763326028437E-2</v>
      </c>
    </row>
    <row r="44" spans="1:20" x14ac:dyDescent="0.35">
      <c r="A44" s="2">
        <v>35185</v>
      </c>
      <c r="B44" s="3" t="e">
        <f>VLOOKUP(EOMONTH($A44,-1),Trend_Weights!$A:$H,COLUMN(B$4),FALSE)</f>
        <v>#VALUE!</v>
      </c>
      <c r="C44" s="3">
        <f>VLOOKUP(EOMONTH($A44,-1),Trend_Weights!$A:$H,COLUMN(C$4),FALSE)</f>
        <v>0</v>
      </c>
      <c r="D44" s="3">
        <f>VLOOKUP(EOMONTH($A44,-1),Trend_Weights!$A:$H,COLUMN(D$4),FALSE)</f>
        <v>0</v>
      </c>
      <c r="E44" s="3">
        <f>VLOOKUP(EOMONTH($A44,-1),Trend_Weights!$A:$H,COLUMN(E$4),FALSE)</f>
        <v>0</v>
      </c>
      <c r="F44" s="3" t="e">
        <f>VLOOKUP(EOMONTH($A44,-1),Trend_Weights!$A:$H,COLUMN(F$4),FALSE)</f>
        <v>#VALUE!</v>
      </c>
      <c r="G44" s="3" t="e">
        <f>VLOOKUP(EOMONTH($A44,-1),Trend_Weights!$A:$H,COLUMN(G$4),FALSE)</f>
        <v>#VALUE!</v>
      </c>
      <c r="H44" s="3" t="e">
        <f>VLOOKUP(EOMONTH($A44,-1),Trend_Weights!$A:$H,COLUMN(H$4),FALSE)</f>
        <v>#VALUE!</v>
      </c>
      <c r="K44" s="3" t="e">
        <f>VLOOKUP($A44,rets_1M!$A:$I,COLUMN(B$4),FALSE)</f>
        <v>#VALUE!</v>
      </c>
      <c r="L44" s="3">
        <f>VLOOKUP($A44,rets_1M!$A:$I,COLUMN(C$4),FALSE)</f>
        <v>-1.2298443681928117E-2</v>
      </c>
      <c r="M44" s="3">
        <f>VLOOKUP($A44,rets_1M!$A:$I,COLUMN(D$4),FALSE)</f>
        <v>-1.248435368455203E-2</v>
      </c>
      <c r="N44" s="3">
        <f>VLOOKUP($A44,rets_1M!$A:$I,COLUMN(E$4),FALSE)</f>
        <v>-1.2906568455129386E-2</v>
      </c>
      <c r="O44" s="3" t="e">
        <f>VLOOKUP($A44,rets_1M!$A:$I,COLUMN(F$4),FALSE)</f>
        <v>#VALUE!</v>
      </c>
      <c r="P44" s="3" t="e">
        <f>VLOOKUP($A44,rets_1M!$A:$I,COLUMN(G$4),FALSE)</f>
        <v>#VALUE!</v>
      </c>
      <c r="Q44" s="3" t="e">
        <f>VLOOKUP($A44,rets_1M!$A:$I,COLUMN(H$4),FALSE)</f>
        <v>#VALUE!</v>
      </c>
      <c r="S44" s="3" t="e">
        <f>SUMPRODUCT(B44:H44,K44:Q44)</f>
        <v>#VALUE!</v>
      </c>
      <c r="T44" s="10">
        <f t="shared" si="0"/>
        <v>4.1376763326028437E-2</v>
      </c>
    </row>
    <row r="45" spans="1:20" x14ac:dyDescent="0.35">
      <c r="A45" s="2">
        <v>35216</v>
      </c>
      <c r="B45" s="3" t="e">
        <f>VLOOKUP(EOMONTH($A45,-1),Trend_Weights!$A:$H,COLUMN(B$4),FALSE)</f>
        <v>#VALUE!</v>
      </c>
      <c r="C45" s="3">
        <f>VLOOKUP(EOMONTH($A45,-1),Trend_Weights!$A:$H,COLUMN(C$4),FALSE)</f>
        <v>0</v>
      </c>
      <c r="D45" s="3">
        <f>VLOOKUP(EOMONTH($A45,-1),Trend_Weights!$A:$H,COLUMN(D$4),FALSE)</f>
        <v>0</v>
      </c>
      <c r="E45" s="3">
        <f>VLOOKUP(EOMONTH($A45,-1),Trend_Weights!$A:$H,COLUMN(E$4),FALSE)</f>
        <v>0</v>
      </c>
      <c r="F45" s="3" t="e">
        <f>VLOOKUP(EOMONTH($A45,-1),Trend_Weights!$A:$H,COLUMN(F$4),FALSE)</f>
        <v>#VALUE!</v>
      </c>
      <c r="G45" s="3" t="e">
        <f>VLOOKUP(EOMONTH($A45,-1),Trend_Weights!$A:$H,COLUMN(G$4),FALSE)</f>
        <v>#VALUE!</v>
      </c>
      <c r="H45" s="3" t="e">
        <f>VLOOKUP(EOMONTH($A45,-1),Trend_Weights!$A:$H,COLUMN(H$4),FALSE)</f>
        <v>#VALUE!</v>
      </c>
      <c r="K45" s="3" t="e">
        <f>VLOOKUP($A45,rets_1M!$A:$I,COLUMN(B$4),FALSE)</f>
        <v>#VALUE!</v>
      </c>
      <c r="L45" s="3">
        <f>VLOOKUP($A45,rets_1M!$A:$I,COLUMN(C$4),FALSE)</f>
        <v>-4.4841816185219319E-3</v>
      </c>
      <c r="M45" s="3">
        <f>VLOOKUP($A45,rets_1M!$A:$I,COLUMN(D$4),FALSE)</f>
        <v>1.7054033578274286E-2</v>
      </c>
      <c r="N45" s="3">
        <f>VLOOKUP($A45,rets_1M!$A:$I,COLUMN(E$4),FALSE)</f>
        <v>-1.0198552436884167E-2</v>
      </c>
      <c r="O45" s="3" t="e">
        <f>VLOOKUP($A45,rets_1M!$A:$I,COLUMN(F$4),FALSE)</f>
        <v>#VALUE!</v>
      </c>
      <c r="P45" s="3" t="e">
        <f>VLOOKUP($A45,rets_1M!$A:$I,COLUMN(G$4),FALSE)</f>
        <v>#VALUE!</v>
      </c>
      <c r="Q45" s="3" t="e">
        <f>VLOOKUP($A45,rets_1M!$A:$I,COLUMN(H$4),FALSE)</f>
        <v>#VALUE!</v>
      </c>
      <c r="S45" s="3" t="e">
        <f>SUMPRODUCT(B45:H45,K45:Q45)</f>
        <v>#VALUE!</v>
      </c>
      <c r="T45" s="10">
        <f t="shared" si="0"/>
        <v>4.1376763326028437E-2</v>
      </c>
    </row>
    <row r="46" spans="1:20" x14ac:dyDescent="0.35">
      <c r="A46" s="2">
        <v>35246</v>
      </c>
      <c r="B46" s="3" t="e">
        <f>VLOOKUP(EOMONTH($A46,-1),Trend_Weights!$A:$H,COLUMN(B$4),FALSE)</f>
        <v>#VALUE!</v>
      </c>
      <c r="C46" s="3">
        <f>VLOOKUP(EOMONTH($A46,-1),Trend_Weights!$A:$H,COLUMN(C$4),FALSE)</f>
        <v>0</v>
      </c>
      <c r="D46" s="3">
        <f>VLOOKUP(EOMONTH($A46,-1),Trend_Weights!$A:$H,COLUMN(D$4),FALSE)</f>
        <v>0</v>
      </c>
      <c r="E46" s="3">
        <f>VLOOKUP(EOMONTH($A46,-1),Trend_Weights!$A:$H,COLUMN(E$4),FALSE)</f>
        <v>0</v>
      </c>
      <c r="F46" s="3" t="e">
        <f>VLOOKUP(EOMONTH($A46,-1),Trend_Weights!$A:$H,COLUMN(F$4),FALSE)</f>
        <v>#VALUE!</v>
      </c>
      <c r="G46" s="3" t="e">
        <f>VLOOKUP(EOMONTH($A46,-1),Trend_Weights!$A:$H,COLUMN(G$4),FALSE)</f>
        <v>#VALUE!</v>
      </c>
      <c r="H46" s="3" t="e">
        <f>VLOOKUP(EOMONTH($A46,-1),Trend_Weights!$A:$H,COLUMN(H$4),FALSE)</f>
        <v>#VALUE!</v>
      </c>
      <c r="K46" s="3" t="e">
        <f>VLOOKUP($A46,rets_1M!$A:$I,COLUMN(B$4),FALSE)</f>
        <v>#VALUE!</v>
      </c>
      <c r="L46" s="3">
        <f>VLOOKUP($A46,rets_1M!$A:$I,COLUMN(C$4),FALSE)</f>
        <v>-3.2455108125378662E-2</v>
      </c>
      <c r="M46" s="3">
        <f>VLOOKUP($A46,rets_1M!$A:$I,COLUMN(D$4),FALSE)</f>
        <v>3.5128820869709809E-3</v>
      </c>
      <c r="N46" s="3">
        <f>VLOOKUP($A46,rets_1M!$A:$I,COLUMN(E$4),FALSE)</f>
        <v>1.354936292962905E-2</v>
      </c>
      <c r="O46" s="3" t="e">
        <f>VLOOKUP($A46,rets_1M!$A:$I,COLUMN(F$4),FALSE)</f>
        <v>#VALUE!</v>
      </c>
      <c r="P46" s="3" t="e">
        <f>VLOOKUP($A46,rets_1M!$A:$I,COLUMN(G$4),FALSE)</f>
        <v>#VALUE!</v>
      </c>
      <c r="Q46" s="3" t="e">
        <f>VLOOKUP($A46,rets_1M!$A:$I,COLUMN(H$4),FALSE)</f>
        <v>#VALUE!</v>
      </c>
      <c r="S46" s="3" t="e">
        <f>SUMPRODUCT(B46:H46,K46:Q46)</f>
        <v>#VALUE!</v>
      </c>
      <c r="T46" s="10">
        <f t="shared" si="0"/>
        <v>4.1376763326028437E-2</v>
      </c>
    </row>
    <row r="47" spans="1:20" x14ac:dyDescent="0.35">
      <c r="A47" s="2">
        <v>35277</v>
      </c>
      <c r="B47" s="3" t="e">
        <f>VLOOKUP(EOMONTH($A47,-1),Trend_Weights!$A:$H,COLUMN(B$4),FALSE)</f>
        <v>#VALUE!</v>
      </c>
      <c r="C47" s="3">
        <f>VLOOKUP(EOMONTH($A47,-1),Trend_Weights!$A:$H,COLUMN(C$4),FALSE)</f>
        <v>0</v>
      </c>
      <c r="D47" s="3">
        <f>VLOOKUP(EOMONTH($A47,-1),Trend_Weights!$A:$H,COLUMN(D$4),FALSE)</f>
        <v>0</v>
      </c>
      <c r="E47" s="3">
        <f>VLOOKUP(EOMONTH($A47,-1),Trend_Weights!$A:$H,COLUMN(E$4),FALSE)</f>
        <v>0</v>
      </c>
      <c r="F47" s="3" t="e">
        <f>VLOOKUP(EOMONTH($A47,-1),Trend_Weights!$A:$H,COLUMN(F$4),FALSE)</f>
        <v>#VALUE!</v>
      </c>
      <c r="G47" s="3" t="e">
        <f>VLOOKUP(EOMONTH($A47,-1),Trend_Weights!$A:$H,COLUMN(G$4),FALSE)</f>
        <v>#VALUE!</v>
      </c>
      <c r="H47" s="3" t="e">
        <f>VLOOKUP(EOMONTH($A47,-1),Trend_Weights!$A:$H,COLUMN(H$4),FALSE)</f>
        <v>#VALUE!</v>
      </c>
      <c r="K47" s="3" t="e">
        <f>VLOOKUP($A47,rets_1M!$A:$I,COLUMN(B$4),FALSE)</f>
        <v>#VALUE!</v>
      </c>
      <c r="L47" s="3">
        <f>VLOOKUP($A47,rets_1M!$A:$I,COLUMN(C$4),FALSE)</f>
        <v>1.6094312365936281E-2</v>
      </c>
      <c r="M47" s="3">
        <f>VLOOKUP($A47,rets_1M!$A:$I,COLUMN(D$4),FALSE)</f>
        <v>-1.8434034899437179E-3</v>
      </c>
      <c r="N47" s="3">
        <f>VLOOKUP($A47,rets_1M!$A:$I,COLUMN(E$4),FALSE)</f>
        <v>-3.4872654213736753E-3</v>
      </c>
      <c r="O47" s="3" t="e">
        <f>VLOOKUP($A47,rets_1M!$A:$I,COLUMN(F$4),FALSE)</f>
        <v>#VALUE!</v>
      </c>
      <c r="P47" s="3" t="e">
        <f>VLOOKUP($A47,rets_1M!$A:$I,COLUMN(G$4),FALSE)</f>
        <v>#VALUE!</v>
      </c>
      <c r="Q47" s="3" t="e">
        <f>VLOOKUP($A47,rets_1M!$A:$I,COLUMN(H$4),FALSE)</f>
        <v>#VALUE!</v>
      </c>
      <c r="S47" s="3" t="e">
        <f>SUMPRODUCT(B47:H47,K47:Q47)</f>
        <v>#VALUE!</v>
      </c>
      <c r="T47" s="10">
        <f t="shared" si="0"/>
        <v>4.1376763326028437E-2</v>
      </c>
    </row>
    <row r="48" spans="1:20" x14ac:dyDescent="0.35">
      <c r="A48" s="2">
        <v>35308</v>
      </c>
      <c r="B48" s="3" t="e">
        <f>VLOOKUP(EOMONTH($A48,-1),Trend_Weights!$A:$H,COLUMN(B$4),FALSE)</f>
        <v>#VALUE!</v>
      </c>
      <c r="C48" s="3">
        <f>VLOOKUP(EOMONTH($A48,-1),Trend_Weights!$A:$H,COLUMN(C$4),FALSE)</f>
        <v>0</v>
      </c>
      <c r="D48" s="3">
        <f>VLOOKUP(EOMONTH($A48,-1),Trend_Weights!$A:$H,COLUMN(D$4),FALSE)</f>
        <v>0</v>
      </c>
      <c r="E48" s="3">
        <f>VLOOKUP(EOMONTH($A48,-1),Trend_Weights!$A:$H,COLUMN(E$4),FALSE)</f>
        <v>0</v>
      </c>
      <c r="F48" s="3" t="e">
        <f>VLOOKUP(EOMONTH($A48,-1),Trend_Weights!$A:$H,COLUMN(F$4),FALSE)</f>
        <v>#VALUE!</v>
      </c>
      <c r="G48" s="3" t="e">
        <f>VLOOKUP(EOMONTH($A48,-1),Trend_Weights!$A:$H,COLUMN(G$4),FALSE)</f>
        <v>#VALUE!</v>
      </c>
      <c r="H48" s="3" t="e">
        <f>VLOOKUP(EOMONTH($A48,-1),Trend_Weights!$A:$H,COLUMN(H$4),FALSE)</f>
        <v>#VALUE!</v>
      </c>
      <c r="K48" s="3" t="e">
        <f>VLOOKUP($A48,rets_1M!$A:$I,COLUMN(B$4),FALSE)</f>
        <v>#VALUE!</v>
      </c>
      <c r="L48" s="3">
        <f>VLOOKUP($A48,rets_1M!$A:$I,COLUMN(C$4),FALSE)</f>
        <v>-4.5779878207541369E-3</v>
      </c>
      <c r="M48" s="3">
        <f>VLOOKUP($A48,rets_1M!$A:$I,COLUMN(D$4),FALSE)</f>
        <v>2.8380126500815894E-2</v>
      </c>
      <c r="N48" s="3">
        <f>VLOOKUP($A48,rets_1M!$A:$I,COLUMN(E$4),FALSE)</f>
        <v>-9.3147833174690442E-3</v>
      </c>
      <c r="O48" s="3" t="e">
        <f>VLOOKUP($A48,rets_1M!$A:$I,COLUMN(F$4),FALSE)</f>
        <v>#VALUE!</v>
      </c>
      <c r="P48" s="3" t="e">
        <f>VLOOKUP($A48,rets_1M!$A:$I,COLUMN(G$4),FALSE)</f>
        <v>#VALUE!</v>
      </c>
      <c r="Q48" s="3" t="e">
        <f>VLOOKUP($A48,rets_1M!$A:$I,COLUMN(H$4),FALSE)</f>
        <v>#VALUE!</v>
      </c>
      <c r="S48" s="3" t="e">
        <f>SUMPRODUCT(B48:H48,K48:Q48)</f>
        <v>#VALUE!</v>
      </c>
      <c r="T48" s="10">
        <f t="shared" si="0"/>
        <v>4.1376763326028437E-2</v>
      </c>
    </row>
    <row r="49" spans="1:20" x14ac:dyDescent="0.35">
      <c r="A49" s="2">
        <v>35338</v>
      </c>
      <c r="B49" s="3" t="e">
        <f>VLOOKUP(EOMONTH($A49,-1),Trend_Weights!$A:$H,COLUMN(B$4),FALSE)</f>
        <v>#VALUE!</v>
      </c>
      <c r="C49" s="3">
        <f>VLOOKUP(EOMONTH($A49,-1),Trend_Weights!$A:$H,COLUMN(C$4),FALSE)</f>
        <v>0</v>
      </c>
      <c r="D49" s="3">
        <f>VLOOKUP(EOMONTH($A49,-1),Trend_Weights!$A:$H,COLUMN(D$4),FALSE)</f>
        <v>0</v>
      </c>
      <c r="E49" s="3">
        <f>VLOOKUP(EOMONTH($A49,-1),Trend_Weights!$A:$H,COLUMN(E$4),FALSE)</f>
        <v>0</v>
      </c>
      <c r="F49" s="3" t="e">
        <f>VLOOKUP(EOMONTH($A49,-1),Trend_Weights!$A:$H,COLUMN(F$4),FALSE)</f>
        <v>#VALUE!</v>
      </c>
      <c r="G49" s="3" t="e">
        <f>VLOOKUP(EOMONTH($A49,-1),Trend_Weights!$A:$H,COLUMN(G$4),FALSE)</f>
        <v>#VALUE!</v>
      </c>
      <c r="H49" s="3" t="e">
        <f>VLOOKUP(EOMONTH($A49,-1),Trend_Weights!$A:$H,COLUMN(H$4),FALSE)</f>
        <v>#VALUE!</v>
      </c>
      <c r="K49" s="3" t="e">
        <f>VLOOKUP($A49,rets_1M!$A:$I,COLUMN(B$4),FALSE)</f>
        <v>#VALUE!</v>
      </c>
      <c r="L49" s="3">
        <f>VLOOKUP($A49,rets_1M!$A:$I,COLUMN(C$4),FALSE)</f>
        <v>-2.7601780152987754E-2</v>
      </c>
      <c r="M49" s="3">
        <f>VLOOKUP($A49,rets_1M!$A:$I,COLUMN(D$4),FALSE)</f>
        <v>1.2051924540514847E-2</v>
      </c>
      <c r="N49" s="3">
        <f>VLOOKUP($A49,rets_1M!$A:$I,COLUMN(E$4),FALSE)</f>
        <v>1.6585703921882855E-2</v>
      </c>
      <c r="O49" s="3" t="e">
        <f>VLOOKUP($A49,rets_1M!$A:$I,COLUMN(F$4),FALSE)</f>
        <v>#VALUE!</v>
      </c>
      <c r="P49" s="3" t="e">
        <f>VLOOKUP($A49,rets_1M!$A:$I,COLUMN(G$4),FALSE)</f>
        <v>#VALUE!</v>
      </c>
      <c r="Q49" s="3" t="e">
        <f>VLOOKUP($A49,rets_1M!$A:$I,COLUMN(H$4),FALSE)</f>
        <v>#VALUE!</v>
      </c>
      <c r="S49" s="3" t="e">
        <f>SUMPRODUCT(B49:H49,K49:Q49)</f>
        <v>#VALUE!</v>
      </c>
      <c r="T49" s="10">
        <f t="shared" si="0"/>
        <v>4.1376763326028437E-2</v>
      </c>
    </row>
    <row r="50" spans="1:20" x14ac:dyDescent="0.35">
      <c r="A50" s="2">
        <v>35369</v>
      </c>
      <c r="B50" s="3" t="e">
        <f>VLOOKUP(EOMONTH($A50,-1),Trend_Weights!$A:$H,COLUMN(B$4),FALSE)</f>
        <v>#VALUE!</v>
      </c>
      <c r="C50" s="3">
        <f>VLOOKUP(EOMONTH($A50,-1),Trend_Weights!$A:$H,COLUMN(C$4),FALSE)</f>
        <v>0</v>
      </c>
      <c r="D50" s="3">
        <f>VLOOKUP(EOMONTH($A50,-1),Trend_Weights!$A:$H,COLUMN(D$4),FALSE)</f>
        <v>0</v>
      </c>
      <c r="E50" s="3">
        <f>VLOOKUP(EOMONTH($A50,-1),Trend_Weights!$A:$H,COLUMN(E$4),FALSE)</f>
        <v>0</v>
      </c>
      <c r="F50" s="3" t="e">
        <f>VLOOKUP(EOMONTH($A50,-1),Trend_Weights!$A:$H,COLUMN(F$4),FALSE)</f>
        <v>#VALUE!</v>
      </c>
      <c r="G50" s="3" t="e">
        <f>VLOOKUP(EOMONTH($A50,-1),Trend_Weights!$A:$H,COLUMN(G$4),FALSE)</f>
        <v>#VALUE!</v>
      </c>
      <c r="H50" s="3" t="e">
        <f>VLOOKUP(EOMONTH($A50,-1),Trend_Weights!$A:$H,COLUMN(H$4),FALSE)</f>
        <v>#VALUE!</v>
      </c>
      <c r="K50" s="3" t="e">
        <f>VLOOKUP($A50,rets_1M!$A:$I,COLUMN(B$4),FALSE)</f>
        <v>#VALUE!</v>
      </c>
      <c r="L50" s="3">
        <f>VLOOKUP($A50,rets_1M!$A:$I,COLUMN(C$4),FALSE)</f>
        <v>-3.6787828473121564E-3</v>
      </c>
      <c r="M50" s="3">
        <f>VLOOKUP($A50,rets_1M!$A:$I,COLUMN(D$4),FALSE)</f>
        <v>2.6846689743131646E-2</v>
      </c>
      <c r="N50" s="3">
        <f>VLOOKUP($A50,rets_1M!$A:$I,COLUMN(E$4),FALSE)</f>
        <v>2.1850995803879725E-2</v>
      </c>
      <c r="O50" s="3" t="e">
        <f>VLOOKUP($A50,rets_1M!$A:$I,COLUMN(F$4),FALSE)</f>
        <v>#VALUE!</v>
      </c>
      <c r="P50" s="3" t="e">
        <f>VLOOKUP($A50,rets_1M!$A:$I,COLUMN(G$4),FALSE)</f>
        <v>#VALUE!</v>
      </c>
      <c r="Q50" s="3" t="e">
        <f>VLOOKUP($A50,rets_1M!$A:$I,COLUMN(H$4),FALSE)</f>
        <v>#VALUE!</v>
      </c>
      <c r="S50" s="3" t="e">
        <f>SUMPRODUCT(B50:H50,K50:Q50)</f>
        <v>#VALUE!</v>
      </c>
      <c r="T50" s="10">
        <f t="shared" si="0"/>
        <v>4.1376763326028437E-2</v>
      </c>
    </row>
    <row r="51" spans="1:20" x14ac:dyDescent="0.35">
      <c r="A51" s="2">
        <v>35399</v>
      </c>
      <c r="B51" s="3" t="e">
        <f>VLOOKUP(EOMONTH($A51,-1),Trend_Weights!$A:$H,COLUMN(B$4),FALSE)</f>
        <v>#VALUE!</v>
      </c>
      <c r="C51" s="3">
        <f>VLOOKUP(EOMONTH($A51,-1),Trend_Weights!$A:$H,COLUMN(C$4),FALSE)</f>
        <v>0</v>
      </c>
      <c r="D51" s="3">
        <f>VLOOKUP(EOMONTH($A51,-1),Trend_Weights!$A:$H,COLUMN(D$4),FALSE)</f>
        <v>0</v>
      </c>
      <c r="E51" s="3">
        <f>VLOOKUP(EOMONTH($A51,-1),Trend_Weights!$A:$H,COLUMN(E$4),FALSE)</f>
        <v>0</v>
      </c>
      <c r="F51" s="3" t="e">
        <f>VLOOKUP(EOMONTH($A51,-1),Trend_Weights!$A:$H,COLUMN(F$4),FALSE)</f>
        <v>#VALUE!</v>
      </c>
      <c r="G51" s="3" t="e">
        <f>VLOOKUP(EOMONTH($A51,-1),Trend_Weights!$A:$H,COLUMN(G$4),FALSE)</f>
        <v>#VALUE!</v>
      </c>
      <c r="H51" s="3" t="e">
        <f>VLOOKUP(EOMONTH($A51,-1),Trend_Weights!$A:$H,COLUMN(H$4),FALSE)</f>
        <v>#VALUE!</v>
      </c>
      <c r="K51" s="3" t="e">
        <f>VLOOKUP($A51,rets_1M!$A:$I,COLUMN(B$4),FALSE)</f>
        <v>#VALUE!</v>
      </c>
      <c r="L51" s="3">
        <f>VLOOKUP($A51,rets_1M!$A:$I,COLUMN(C$4),FALSE)</f>
        <v>-1.5604666249713572E-2</v>
      </c>
      <c r="M51" s="3">
        <f>VLOOKUP($A51,rets_1M!$A:$I,COLUMN(D$4),FALSE)</f>
        <v>5.3405124093921508E-3</v>
      </c>
      <c r="N51" s="3">
        <f>VLOOKUP($A51,rets_1M!$A:$I,COLUMN(E$4),FALSE)</f>
        <v>1.7750510846171741E-2</v>
      </c>
      <c r="O51" s="3" t="e">
        <f>VLOOKUP($A51,rets_1M!$A:$I,COLUMN(F$4),FALSE)</f>
        <v>#VALUE!</v>
      </c>
      <c r="P51" s="3" t="e">
        <f>VLOOKUP($A51,rets_1M!$A:$I,COLUMN(G$4),FALSE)</f>
        <v>#VALUE!</v>
      </c>
      <c r="Q51" s="3" t="e">
        <f>VLOOKUP($A51,rets_1M!$A:$I,COLUMN(H$4),FALSE)</f>
        <v>#VALUE!</v>
      </c>
      <c r="S51" s="3" t="e">
        <f>SUMPRODUCT(B51:H51,K51:Q51)</f>
        <v>#VALUE!</v>
      </c>
      <c r="T51" s="10">
        <f t="shared" si="0"/>
        <v>4.1376763326028437E-2</v>
      </c>
    </row>
    <row r="52" spans="1:20" x14ac:dyDescent="0.35">
      <c r="A52" s="2">
        <v>35430</v>
      </c>
      <c r="B52" s="3" t="e">
        <f>VLOOKUP(EOMONTH($A52,-1),Trend_Weights!$A:$H,COLUMN(B$4),FALSE)</f>
        <v>#VALUE!</v>
      </c>
      <c r="C52" s="3">
        <f>VLOOKUP(EOMONTH($A52,-1),Trend_Weights!$A:$H,COLUMN(C$4),FALSE)</f>
        <v>0</v>
      </c>
      <c r="D52" s="3">
        <f>VLOOKUP(EOMONTH($A52,-1),Trend_Weights!$A:$H,COLUMN(D$4),FALSE)</f>
        <v>0</v>
      </c>
      <c r="E52" s="3">
        <f>VLOOKUP(EOMONTH($A52,-1),Trend_Weights!$A:$H,COLUMN(E$4),FALSE)</f>
        <v>0</v>
      </c>
      <c r="F52" s="3" t="e">
        <f>VLOOKUP(EOMONTH($A52,-1),Trend_Weights!$A:$H,COLUMN(F$4),FALSE)</f>
        <v>#VALUE!</v>
      </c>
      <c r="G52" s="3" t="e">
        <f>VLOOKUP(EOMONTH($A52,-1),Trend_Weights!$A:$H,COLUMN(G$4),FALSE)</f>
        <v>#VALUE!</v>
      </c>
      <c r="H52" s="3" t="e">
        <f>VLOOKUP(EOMONTH($A52,-1),Trend_Weights!$A:$H,COLUMN(H$4),FALSE)</f>
        <v>#VALUE!</v>
      </c>
      <c r="K52" s="3" t="e">
        <f>VLOOKUP($A52,rets_1M!$A:$I,COLUMN(B$4),FALSE)</f>
        <v>#VALUE!</v>
      </c>
      <c r="L52" s="3">
        <f>VLOOKUP($A52,rets_1M!$A:$I,COLUMN(C$4),FALSE)</f>
        <v>-1.5467273860918729E-2</v>
      </c>
      <c r="M52" s="3">
        <f>VLOOKUP($A52,rets_1M!$A:$I,COLUMN(D$4),FALSE)</f>
        <v>-1.2026134774751229E-2</v>
      </c>
      <c r="N52" s="3">
        <f>VLOOKUP($A52,rets_1M!$A:$I,COLUMN(E$4),FALSE)</f>
        <v>-2.1579108572970851E-2</v>
      </c>
      <c r="O52" s="3" t="e">
        <f>VLOOKUP($A52,rets_1M!$A:$I,COLUMN(F$4),FALSE)</f>
        <v>#VALUE!</v>
      </c>
      <c r="P52" s="3" t="e">
        <f>VLOOKUP($A52,rets_1M!$A:$I,COLUMN(G$4),FALSE)</f>
        <v>#VALUE!</v>
      </c>
      <c r="Q52" s="3" t="e">
        <f>VLOOKUP($A52,rets_1M!$A:$I,COLUMN(H$4),FALSE)</f>
        <v>#VALUE!</v>
      </c>
      <c r="S52" s="3" t="e">
        <f>SUMPRODUCT(B52:H52,K52:Q52)</f>
        <v>#VALUE!</v>
      </c>
      <c r="T52" s="10">
        <f t="shared" si="0"/>
        <v>4.1376763326028437E-2</v>
      </c>
    </row>
    <row r="53" spans="1:20" x14ac:dyDescent="0.35">
      <c r="A53" s="2">
        <v>35461</v>
      </c>
      <c r="B53" s="3" t="e">
        <f>VLOOKUP(EOMONTH($A53,-1),Trend_Weights!$A:$H,COLUMN(B$4),FALSE)</f>
        <v>#VALUE!</v>
      </c>
      <c r="C53" s="3">
        <f>VLOOKUP(EOMONTH($A53,-1),Trend_Weights!$A:$H,COLUMN(C$4),FALSE)</f>
        <v>0</v>
      </c>
      <c r="D53" s="3">
        <f>VLOOKUP(EOMONTH($A53,-1),Trend_Weights!$A:$H,COLUMN(D$4),FALSE)</f>
        <v>0</v>
      </c>
      <c r="E53" s="3">
        <f>VLOOKUP(EOMONTH($A53,-1),Trend_Weights!$A:$H,COLUMN(E$4),FALSE)</f>
        <v>0</v>
      </c>
      <c r="F53" s="3" t="e">
        <f>VLOOKUP(EOMONTH($A53,-1),Trend_Weights!$A:$H,COLUMN(F$4),FALSE)</f>
        <v>#VALUE!</v>
      </c>
      <c r="G53" s="3" t="e">
        <f>VLOOKUP(EOMONTH($A53,-1),Trend_Weights!$A:$H,COLUMN(G$4),FALSE)</f>
        <v>#VALUE!</v>
      </c>
      <c r="H53" s="3" t="e">
        <f>VLOOKUP(EOMONTH($A53,-1),Trend_Weights!$A:$H,COLUMN(H$4),FALSE)</f>
        <v>#VALUE!</v>
      </c>
      <c r="K53" s="3" t="e">
        <f>VLOOKUP($A53,rets_1M!$A:$I,COLUMN(B$4),FALSE)</f>
        <v>#VALUE!</v>
      </c>
      <c r="L53" s="3">
        <f>VLOOKUP($A53,rets_1M!$A:$I,COLUMN(C$4),FALSE)</f>
        <v>-6.7474592813639211E-2</v>
      </c>
      <c r="M53" s="3">
        <f>VLOOKUP($A53,rets_1M!$A:$I,COLUMN(D$4),FALSE)</f>
        <v>1.7318456281308459E-2</v>
      </c>
      <c r="N53" s="3">
        <f>VLOOKUP($A53,rets_1M!$A:$I,COLUMN(E$4),FALSE)</f>
        <v>-3.1505915588331268E-3</v>
      </c>
      <c r="O53" s="3" t="e">
        <f>VLOOKUP($A53,rets_1M!$A:$I,COLUMN(F$4),FALSE)</f>
        <v>#VALUE!</v>
      </c>
      <c r="P53" s="3" t="e">
        <f>VLOOKUP($A53,rets_1M!$A:$I,COLUMN(G$4),FALSE)</f>
        <v>#VALUE!</v>
      </c>
      <c r="Q53" s="3" t="e">
        <f>VLOOKUP($A53,rets_1M!$A:$I,COLUMN(H$4),FALSE)</f>
        <v>#VALUE!</v>
      </c>
      <c r="S53" s="3" t="e">
        <f>SUMPRODUCT(B53:H53,K53:Q53)</f>
        <v>#VALUE!</v>
      </c>
      <c r="T53" s="10">
        <f t="shared" si="0"/>
        <v>4.1376763326028437E-2</v>
      </c>
    </row>
    <row r="54" spans="1:20" x14ac:dyDescent="0.35">
      <c r="A54" s="2">
        <v>35489</v>
      </c>
      <c r="B54" s="3" t="e">
        <f>VLOOKUP(EOMONTH($A54,-1),Trend_Weights!$A:$H,COLUMN(B$4),FALSE)</f>
        <v>#VALUE!</v>
      </c>
      <c r="C54" s="3">
        <f>VLOOKUP(EOMONTH($A54,-1),Trend_Weights!$A:$H,COLUMN(C$4),FALSE)</f>
        <v>0</v>
      </c>
      <c r="D54" s="3">
        <f>VLOOKUP(EOMONTH($A54,-1),Trend_Weights!$A:$H,COLUMN(D$4),FALSE)</f>
        <v>0</v>
      </c>
      <c r="E54" s="3">
        <f>VLOOKUP(EOMONTH($A54,-1),Trend_Weights!$A:$H,COLUMN(E$4),FALSE)</f>
        <v>0</v>
      </c>
      <c r="F54" s="3" t="e">
        <f>VLOOKUP(EOMONTH($A54,-1),Trend_Weights!$A:$H,COLUMN(F$4),FALSE)</f>
        <v>#VALUE!</v>
      </c>
      <c r="G54" s="3" t="e">
        <f>VLOOKUP(EOMONTH($A54,-1),Trend_Weights!$A:$H,COLUMN(G$4),FALSE)</f>
        <v>#VALUE!</v>
      </c>
      <c r="H54" s="3" t="e">
        <f>VLOOKUP(EOMONTH($A54,-1),Trend_Weights!$A:$H,COLUMN(H$4),FALSE)</f>
        <v>#VALUE!</v>
      </c>
      <c r="K54" s="3" t="e">
        <f>VLOOKUP($A54,rets_1M!$A:$I,COLUMN(B$4),FALSE)</f>
        <v>#VALUE!</v>
      </c>
      <c r="L54" s="3">
        <f>VLOOKUP($A54,rets_1M!$A:$I,COLUMN(C$4),FALSE)</f>
        <v>5.5202501584981745E-2</v>
      </c>
      <c r="M54" s="3">
        <f>VLOOKUP($A54,rets_1M!$A:$I,COLUMN(D$4),FALSE)</f>
        <v>3.1723672963246408E-4</v>
      </c>
      <c r="N54" s="3">
        <f>VLOOKUP($A54,rets_1M!$A:$I,COLUMN(E$4),FALSE)</f>
        <v>-4.4836219758576101E-3</v>
      </c>
      <c r="O54" s="3" t="e">
        <f>VLOOKUP($A54,rets_1M!$A:$I,COLUMN(F$4),FALSE)</f>
        <v>#VALUE!</v>
      </c>
      <c r="P54" s="3" t="e">
        <f>VLOOKUP($A54,rets_1M!$A:$I,COLUMN(G$4),FALSE)</f>
        <v>#VALUE!</v>
      </c>
      <c r="Q54" s="3" t="e">
        <f>VLOOKUP($A54,rets_1M!$A:$I,COLUMN(H$4),FALSE)</f>
        <v>#VALUE!</v>
      </c>
      <c r="S54" s="3" t="e">
        <f>SUMPRODUCT(B54:H54,K54:Q54)</f>
        <v>#VALUE!</v>
      </c>
      <c r="T54" s="10">
        <f t="shared" si="0"/>
        <v>4.1376763326028437E-2</v>
      </c>
    </row>
    <row r="55" spans="1:20" x14ac:dyDescent="0.35">
      <c r="A55" s="2">
        <v>35520</v>
      </c>
      <c r="B55" s="3" t="e">
        <f>VLOOKUP(EOMONTH($A55,-1),Trend_Weights!$A:$H,COLUMN(B$4),FALSE)</f>
        <v>#VALUE!</v>
      </c>
      <c r="C55" s="3">
        <f>VLOOKUP(EOMONTH($A55,-1),Trend_Weights!$A:$H,COLUMN(C$4),FALSE)</f>
        <v>0</v>
      </c>
      <c r="D55" s="3">
        <f>VLOOKUP(EOMONTH($A55,-1),Trend_Weights!$A:$H,COLUMN(D$4),FALSE)</f>
        <v>0</v>
      </c>
      <c r="E55" s="3">
        <f>VLOOKUP(EOMONTH($A55,-1),Trend_Weights!$A:$H,COLUMN(E$4),FALSE)</f>
        <v>0</v>
      </c>
      <c r="F55" s="3" t="e">
        <f>VLOOKUP(EOMONTH($A55,-1),Trend_Weights!$A:$H,COLUMN(F$4),FALSE)</f>
        <v>#VALUE!</v>
      </c>
      <c r="G55" s="3" t="e">
        <f>VLOOKUP(EOMONTH($A55,-1),Trend_Weights!$A:$H,COLUMN(G$4),FALSE)</f>
        <v>#VALUE!</v>
      </c>
      <c r="H55" s="3" t="e">
        <f>VLOOKUP(EOMONTH($A55,-1),Trend_Weights!$A:$H,COLUMN(H$4),FALSE)</f>
        <v>#VALUE!</v>
      </c>
      <c r="K55" s="3" t="e">
        <f>VLOOKUP($A55,rets_1M!$A:$I,COLUMN(B$4),FALSE)</f>
        <v>#VALUE!</v>
      </c>
      <c r="L55" s="3">
        <f>VLOOKUP($A55,rets_1M!$A:$I,COLUMN(C$4),FALSE)</f>
        <v>-3.6509834192480106E-2</v>
      </c>
      <c r="M55" s="3">
        <f>VLOOKUP($A55,rets_1M!$A:$I,COLUMN(D$4),FALSE)</f>
        <v>8.5548522127616433E-3</v>
      </c>
      <c r="N55" s="3">
        <f>VLOOKUP($A55,rets_1M!$A:$I,COLUMN(E$4),FALSE)</f>
        <v>-2.030958992264531E-2</v>
      </c>
      <c r="O55" s="3" t="e">
        <f>VLOOKUP($A55,rets_1M!$A:$I,COLUMN(F$4),FALSE)</f>
        <v>#VALUE!</v>
      </c>
      <c r="P55" s="3" t="e">
        <f>VLOOKUP($A55,rets_1M!$A:$I,COLUMN(G$4),FALSE)</f>
        <v>#VALUE!</v>
      </c>
      <c r="Q55" s="3" t="e">
        <f>VLOOKUP($A55,rets_1M!$A:$I,COLUMN(H$4),FALSE)</f>
        <v>#VALUE!</v>
      </c>
      <c r="S55" s="3" t="e">
        <f>SUMPRODUCT(B55:H55,K55:Q55)</f>
        <v>#VALUE!</v>
      </c>
      <c r="T55" s="10">
        <f t="shared" si="0"/>
        <v>4.1376763326028437E-2</v>
      </c>
    </row>
    <row r="56" spans="1:20" x14ac:dyDescent="0.35">
      <c r="A56" s="2">
        <v>35550</v>
      </c>
      <c r="B56" s="3" t="e">
        <f>VLOOKUP(EOMONTH($A56,-1),Trend_Weights!$A:$H,COLUMN(B$4),FALSE)</f>
        <v>#VALUE!</v>
      </c>
      <c r="C56" s="3">
        <f>VLOOKUP(EOMONTH($A56,-1),Trend_Weights!$A:$H,COLUMN(C$4),FALSE)</f>
        <v>0</v>
      </c>
      <c r="D56" s="3">
        <f>VLOOKUP(EOMONTH($A56,-1),Trend_Weights!$A:$H,COLUMN(D$4),FALSE)</f>
        <v>0</v>
      </c>
      <c r="E56" s="3">
        <f>VLOOKUP(EOMONTH($A56,-1),Trend_Weights!$A:$H,COLUMN(E$4),FALSE)</f>
        <v>0</v>
      </c>
      <c r="F56" s="3" t="e">
        <f>VLOOKUP(EOMONTH($A56,-1),Trend_Weights!$A:$H,COLUMN(F$4),FALSE)</f>
        <v>#VALUE!</v>
      </c>
      <c r="G56" s="3" t="e">
        <f>VLOOKUP(EOMONTH($A56,-1),Trend_Weights!$A:$H,COLUMN(G$4),FALSE)</f>
        <v>#VALUE!</v>
      </c>
      <c r="H56" s="3" t="e">
        <f>VLOOKUP(EOMONTH($A56,-1),Trend_Weights!$A:$H,COLUMN(H$4),FALSE)</f>
        <v>#VALUE!</v>
      </c>
      <c r="K56" s="3" t="e">
        <f>VLOOKUP($A56,rets_1M!$A:$I,COLUMN(B$4),FALSE)</f>
        <v>#VALUE!</v>
      </c>
      <c r="L56" s="3">
        <f>VLOOKUP($A56,rets_1M!$A:$I,COLUMN(C$4),FALSE)</f>
        <v>-3.6157821863803119E-2</v>
      </c>
      <c r="M56" s="3">
        <f>VLOOKUP($A56,rets_1M!$A:$I,COLUMN(D$4),FALSE)</f>
        <v>-7.0669817889774666E-3</v>
      </c>
      <c r="N56" s="3">
        <f>VLOOKUP($A56,rets_1M!$A:$I,COLUMN(E$4),FALSE)</f>
        <v>1.3919143947542345E-2</v>
      </c>
      <c r="O56" s="3" t="e">
        <f>VLOOKUP($A56,rets_1M!$A:$I,COLUMN(F$4),FALSE)</f>
        <v>#VALUE!</v>
      </c>
      <c r="P56" s="3" t="e">
        <f>VLOOKUP($A56,rets_1M!$A:$I,COLUMN(G$4),FALSE)</f>
        <v>#VALUE!</v>
      </c>
      <c r="Q56" s="3" t="e">
        <f>VLOOKUP($A56,rets_1M!$A:$I,COLUMN(H$4),FALSE)</f>
        <v>#VALUE!</v>
      </c>
      <c r="S56" s="3" t="e">
        <f>SUMPRODUCT(B56:H56,K56:Q56)</f>
        <v>#VALUE!</v>
      </c>
      <c r="T56" s="10">
        <f t="shared" si="0"/>
        <v>4.1376763326028437E-2</v>
      </c>
    </row>
    <row r="57" spans="1:20" x14ac:dyDescent="0.35">
      <c r="A57" s="2">
        <v>35581</v>
      </c>
      <c r="B57" s="3" t="e">
        <f>VLOOKUP(EOMONTH($A57,-1),Trend_Weights!$A:$H,COLUMN(B$4),FALSE)</f>
        <v>#VALUE!</v>
      </c>
      <c r="C57" s="3">
        <f>VLOOKUP(EOMONTH($A57,-1),Trend_Weights!$A:$H,COLUMN(C$4),FALSE)</f>
        <v>0</v>
      </c>
      <c r="D57" s="3">
        <f>VLOOKUP(EOMONTH($A57,-1),Trend_Weights!$A:$H,COLUMN(D$4),FALSE)</f>
        <v>0</v>
      </c>
      <c r="E57" s="3">
        <f>VLOOKUP(EOMONTH($A57,-1),Trend_Weights!$A:$H,COLUMN(E$4),FALSE)</f>
        <v>0</v>
      </c>
      <c r="F57" s="3" t="e">
        <f>VLOOKUP(EOMONTH($A57,-1),Trend_Weights!$A:$H,COLUMN(F$4),FALSE)</f>
        <v>#VALUE!</v>
      </c>
      <c r="G57" s="3" t="e">
        <f>VLOOKUP(EOMONTH($A57,-1),Trend_Weights!$A:$H,COLUMN(G$4),FALSE)</f>
        <v>#VALUE!</v>
      </c>
      <c r="H57" s="3" t="e">
        <f>VLOOKUP(EOMONTH($A57,-1),Trend_Weights!$A:$H,COLUMN(H$4),FALSE)</f>
        <v>#VALUE!</v>
      </c>
      <c r="K57" s="3" t="e">
        <f>VLOOKUP($A57,rets_1M!$A:$I,COLUMN(B$4),FALSE)</f>
        <v>#VALUE!</v>
      </c>
      <c r="L57" s="3">
        <f>VLOOKUP($A57,rets_1M!$A:$I,COLUMN(C$4),FALSE)</f>
        <v>1.0430739538556111E-2</v>
      </c>
      <c r="M57" s="3">
        <f>VLOOKUP($A57,rets_1M!$A:$I,COLUMN(D$4),FALSE)</f>
        <v>-8.1568685893255166E-3</v>
      </c>
      <c r="N57" s="3">
        <f>VLOOKUP($A57,rets_1M!$A:$I,COLUMN(E$4),FALSE)</f>
        <v>5.2114567545857859E-3</v>
      </c>
      <c r="O57" s="3" t="e">
        <f>VLOOKUP($A57,rets_1M!$A:$I,COLUMN(F$4),FALSE)</f>
        <v>#VALUE!</v>
      </c>
      <c r="P57" s="3" t="e">
        <f>VLOOKUP($A57,rets_1M!$A:$I,COLUMN(G$4),FALSE)</f>
        <v>#VALUE!</v>
      </c>
      <c r="Q57" s="3" t="e">
        <f>VLOOKUP($A57,rets_1M!$A:$I,COLUMN(H$4),FALSE)</f>
        <v>#VALUE!</v>
      </c>
      <c r="S57" s="3" t="e">
        <f>SUMPRODUCT(B57:H57,K57:Q57)</f>
        <v>#VALUE!</v>
      </c>
      <c r="T57" s="10">
        <f t="shared" si="0"/>
        <v>4.1376763326028437E-2</v>
      </c>
    </row>
    <row r="58" spans="1:20" x14ac:dyDescent="0.35">
      <c r="A58" s="2">
        <v>35611</v>
      </c>
      <c r="B58" s="3" t="e">
        <f>VLOOKUP(EOMONTH($A58,-1),Trend_Weights!$A:$H,COLUMN(B$4),FALSE)</f>
        <v>#VALUE!</v>
      </c>
      <c r="C58" s="3">
        <f>VLOOKUP(EOMONTH($A58,-1),Trend_Weights!$A:$H,COLUMN(C$4),FALSE)</f>
        <v>0</v>
      </c>
      <c r="D58" s="3">
        <f>VLOOKUP(EOMONTH($A58,-1),Trend_Weights!$A:$H,COLUMN(D$4),FALSE)</f>
        <v>0</v>
      </c>
      <c r="E58" s="3">
        <f>VLOOKUP(EOMONTH($A58,-1),Trend_Weights!$A:$H,COLUMN(E$4),FALSE)</f>
        <v>0</v>
      </c>
      <c r="F58" s="3" t="e">
        <f>VLOOKUP(EOMONTH($A58,-1),Trend_Weights!$A:$H,COLUMN(F$4),FALSE)</f>
        <v>#VALUE!</v>
      </c>
      <c r="G58" s="3" t="e">
        <f>VLOOKUP(EOMONTH($A58,-1),Trend_Weights!$A:$H,COLUMN(G$4),FALSE)</f>
        <v>#VALUE!</v>
      </c>
      <c r="H58" s="3" t="e">
        <f>VLOOKUP(EOMONTH($A58,-1),Trend_Weights!$A:$H,COLUMN(H$4),FALSE)</f>
        <v>#VALUE!</v>
      </c>
      <c r="K58" s="3" t="e">
        <f>VLOOKUP($A58,rets_1M!$A:$I,COLUMN(B$4),FALSE)</f>
        <v>#VALUE!</v>
      </c>
      <c r="L58" s="3">
        <f>VLOOKUP($A58,rets_1M!$A:$I,COLUMN(C$4),FALSE)</f>
        <v>-3.5108396495889038E-2</v>
      </c>
      <c r="M58" s="3">
        <f>VLOOKUP($A58,rets_1M!$A:$I,COLUMN(D$4),FALSE)</f>
        <v>1.2428622061197991E-2</v>
      </c>
      <c r="N58" s="3">
        <f>VLOOKUP($A58,rets_1M!$A:$I,COLUMN(E$4),FALSE)</f>
        <v>7.8835460635826582E-3</v>
      </c>
      <c r="O58" s="3" t="e">
        <f>VLOOKUP($A58,rets_1M!$A:$I,COLUMN(F$4),FALSE)</f>
        <v>#VALUE!</v>
      </c>
      <c r="P58" s="3" t="e">
        <f>VLOOKUP($A58,rets_1M!$A:$I,COLUMN(G$4),FALSE)</f>
        <v>#VALUE!</v>
      </c>
      <c r="Q58" s="3" t="e">
        <f>VLOOKUP($A58,rets_1M!$A:$I,COLUMN(H$4),FALSE)</f>
        <v>#VALUE!</v>
      </c>
      <c r="S58" s="3" t="e">
        <f>SUMPRODUCT(B58:H58,K58:Q58)</f>
        <v>#VALUE!</v>
      </c>
      <c r="T58" s="10">
        <f t="shared" si="0"/>
        <v>4.1376763326028437E-2</v>
      </c>
    </row>
    <row r="59" spans="1:20" x14ac:dyDescent="0.35">
      <c r="A59" s="2">
        <v>35642</v>
      </c>
      <c r="B59" s="3" t="e">
        <f>VLOOKUP(EOMONTH($A59,-1),Trend_Weights!$A:$H,COLUMN(B$4),FALSE)</f>
        <v>#VALUE!</v>
      </c>
      <c r="C59" s="3">
        <f>VLOOKUP(EOMONTH($A59,-1),Trend_Weights!$A:$H,COLUMN(C$4),FALSE)</f>
        <v>0</v>
      </c>
      <c r="D59" s="3">
        <f>VLOOKUP(EOMONTH($A59,-1),Trend_Weights!$A:$H,COLUMN(D$4),FALSE)</f>
        <v>0</v>
      </c>
      <c r="E59" s="3">
        <f>VLOOKUP(EOMONTH($A59,-1),Trend_Weights!$A:$H,COLUMN(E$4),FALSE)</f>
        <v>0</v>
      </c>
      <c r="F59" s="3" t="e">
        <f>VLOOKUP(EOMONTH($A59,-1),Trend_Weights!$A:$H,COLUMN(F$4),FALSE)</f>
        <v>#VALUE!</v>
      </c>
      <c r="G59" s="3" t="e">
        <f>VLOOKUP(EOMONTH($A59,-1),Trend_Weights!$A:$H,COLUMN(G$4),FALSE)</f>
        <v>#VALUE!</v>
      </c>
      <c r="H59" s="3" t="e">
        <f>VLOOKUP(EOMONTH($A59,-1),Trend_Weights!$A:$H,COLUMN(H$4),FALSE)</f>
        <v>#VALUE!</v>
      </c>
      <c r="K59" s="3" t="e">
        <f>VLOOKUP($A59,rets_1M!$A:$I,COLUMN(B$4),FALSE)</f>
        <v>#VALUE!</v>
      </c>
      <c r="L59" s="3">
        <f>VLOOKUP($A59,rets_1M!$A:$I,COLUMN(C$4),FALSE)</f>
        <v>-3.0802558144243042E-2</v>
      </c>
      <c r="M59" s="3">
        <f>VLOOKUP($A59,rets_1M!$A:$I,COLUMN(D$4),FALSE)</f>
        <v>1.8960431678354928E-2</v>
      </c>
      <c r="N59" s="3">
        <f>VLOOKUP($A59,rets_1M!$A:$I,COLUMN(E$4),FALSE)</f>
        <v>2.8970962670390454E-2</v>
      </c>
      <c r="O59" s="3" t="e">
        <f>VLOOKUP($A59,rets_1M!$A:$I,COLUMN(F$4),FALSE)</f>
        <v>#VALUE!</v>
      </c>
      <c r="P59" s="3" t="e">
        <f>VLOOKUP($A59,rets_1M!$A:$I,COLUMN(G$4),FALSE)</f>
        <v>#VALUE!</v>
      </c>
      <c r="Q59" s="3" t="e">
        <f>VLOOKUP($A59,rets_1M!$A:$I,COLUMN(H$4),FALSE)</f>
        <v>#VALUE!</v>
      </c>
      <c r="S59" s="3" t="e">
        <f>SUMPRODUCT(B59:H59,K59:Q59)</f>
        <v>#VALUE!</v>
      </c>
      <c r="T59" s="10">
        <f t="shared" si="0"/>
        <v>4.1376763326028437E-2</v>
      </c>
    </row>
    <row r="60" spans="1:20" x14ac:dyDescent="0.35">
      <c r="A60" s="2">
        <v>35673</v>
      </c>
      <c r="B60" s="3" t="e">
        <f>VLOOKUP(EOMONTH($A60,-1),Trend_Weights!$A:$H,COLUMN(B$4),FALSE)</f>
        <v>#VALUE!</v>
      </c>
      <c r="C60" s="3">
        <f>VLOOKUP(EOMONTH($A60,-1),Trend_Weights!$A:$H,COLUMN(C$4),FALSE)</f>
        <v>0</v>
      </c>
      <c r="D60" s="3">
        <f>VLOOKUP(EOMONTH($A60,-1),Trend_Weights!$A:$H,COLUMN(D$4),FALSE)</f>
        <v>0</v>
      </c>
      <c r="E60" s="3">
        <f>VLOOKUP(EOMONTH($A60,-1),Trend_Weights!$A:$H,COLUMN(E$4),FALSE)</f>
        <v>0</v>
      </c>
      <c r="F60" s="3" t="e">
        <f>VLOOKUP(EOMONTH($A60,-1),Trend_Weights!$A:$H,COLUMN(F$4),FALSE)</f>
        <v>#VALUE!</v>
      </c>
      <c r="G60" s="3" t="e">
        <f>VLOOKUP(EOMONTH($A60,-1),Trend_Weights!$A:$H,COLUMN(G$4),FALSE)</f>
        <v>#VALUE!</v>
      </c>
      <c r="H60" s="3" t="e">
        <f>VLOOKUP(EOMONTH($A60,-1),Trend_Weights!$A:$H,COLUMN(H$4),FALSE)</f>
        <v>#VALUE!</v>
      </c>
      <c r="K60" s="3" t="e">
        <f>VLOOKUP($A60,rets_1M!$A:$I,COLUMN(B$4),FALSE)</f>
        <v>#VALUE!</v>
      </c>
      <c r="L60" s="3">
        <f>VLOOKUP($A60,rets_1M!$A:$I,COLUMN(C$4),FALSE)</f>
        <v>-3.6509395424836333E-3</v>
      </c>
      <c r="M60" s="3">
        <f>VLOOKUP($A60,rets_1M!$A:$I,COLUMN(D$4),FALSE)</f>
        <v>9.2644632807183935E-3</v>
      </c>
      <c r="N60" s="3">
        <f>VLOOKUP($A60,rets_1M!$A:$I,COLUMN(E$4),FALSE)</f>
        <v>-1.7663398749777737E-2</v>
      </c>
      <c r="O60" s="3" t="e">
        <f>VLOOKUP($A60,rets_1M!$A:$I,COLUMN(F$4),FALSE)</f>
        <v>#VALUE!</v>
      </c>
      <c r="P60" s="3" t="e">
        <f>VLOOKUP($A60,rets_1M!$A:$I,COLUMN(G$4),FALSE)</f>
        <v>#VALUE!</v>
      </c>
      <c r="Q60" s="3" t="e">
        <f>VLOOKUP($A60,rets_1M!$A:$I,COLUMN(H$4),FALSE)</f>
        <v>#VALUE!</v>
      </c>
      <c r="S60" s="3" t="e">
        <f>SUMPRODUCT(B60:H60,K60:Q60)</f>
        <v>#VALUE!</v>
      </c>
      <c r="T60" s="10">
        <f t="shared" si="0"/>
        <v>4.1376763326028437E-2</v>
      </c>
    </row>
    <row r="61" spans="1:20" x14ac:dyDescent="0.35">
      <c r="A61" s="2">
        <v>35703</v>
      </c>
      <c r="B61" s="3" t="e">
        <f>VLOOKUP(EOMONTH($A61,-1),Trend_Weights!$A:$H,COLUMN(B$4),FALSE)</f>
        <v>#VALUE!</v>
      </c>
      <c r="C61" s="3">
        <f>VLOOKUP(EOMONTH($A61,-1),Trend_Weights!$A:$H,COLUMN(C$4),FALSE)</f>
        <v>0</v>
      </c>
      <c r="D61" s="3">
        <f>VLOOKUP(EOMONTH($A61,-1),Trend_Weights!$A:$H,COLUMN(D$4),FALSE)</f>
        <v>0</v>
      </c>
      <c r="E61" s="3">
        <f>VLOOKUP(EOMONTH($A61,-1),Trend_Weights!$A:$H,COLUMN(E$4),FALSE)</f>
        <v>0</v>
      </c>
      <c r="F61" s="3" t="e">
        <f>VLOOKUP(EOMONTH($A61,-1),Trend_Weights!$A:$H,COLUMN(F$4),FALSE)</f>
        <v>#VALUE!</v>
      </c>
      <c r="G61" s="3" t="e">
        <f>VLOOKUP(EOMONTH($A61,-1),Trend_Weights!$A:$H,COLUMN(G$4),FALSE)</f>
        <v>#VALUE!</v>
      </c>
      <c r="H61" s="3" t="e">
        <f>VLOOKUP(EOMONTH($A61,-1),Trend_Weights!$A:$H,COLUMN(H$4),FALSE)</f>
        <v>#VALUE!</v>
      </c>
      <c r="K61" s="3" t="e">
        <f>VLOOKUP($A61,rets_1M!$A:$I,COLUMN(B$4),FALSE)</f>
        <v>#VALUE!</v>
      </c>
      <c r="L61" s="3">
        <f>VLOOKUP($A61,rets_1M!$A:$I,COLUMN(C$4),FALSE)</f>
        <v>2.9016364801118133E-2</v>
      </c>
      <c r="M61" s="3">
        <f>VLOOKUP($A61,rets_1M!$A:$I,COLUMN(D$4),FALSE)</f>
        <v>1.3889874880565589E-2</v>
      </c>
      <c r="N61" s="3">
        <f>VLOOKUP($A61,rets_1M!$A:$I,COLUMN(E$4),FALSE)</f>
        <v>1.3225228150823609E-2</v>
      </c>
      <c r="O61" s="3" t="e">
        <f>VLOOKUP($A61,rets_1M!$A:$I,COLUMN(F$4),FALSE)</f>
        <v>#VALUE!</v>
      </c>
      <c r="P61" s="3" t="e">
        <f>VLOOKUP($A61,rets_1M!$A:$I,COLUMN(G$4),FALSE)</f>
        <v>#VALUE!</v>
      </c>
      <c r="Q61" s="3" t="e">
        <f>VLOOKUP($A61,rets_1M!$A:$I,COLUMN(H$4),FALSE)</f>
        <v>#VALUE!</v>
      </c>
      <c r="S61" s="3" t="e">
        <f>SUMPRODUCT(B61:H61,K61:Q61)</f>
        <v>#VALUE!</v>
      </c>
      <c r="T61" s="10">
        <f t="shared" si="0"/>
        <v>4.1376763326028437E-2</v>
      </c>
    </row>
    <row r="62" spans="1:20" x14ac:dyDescent="0.35">
      <c r="A62" s="2">
        <v>35734</v>
      </c>
      <c r="B62" s="3" t="e">
        <f>VLOOKUP(EOMONTH($A62,-1),Trend_Weights!$A:$H,COLUMN(B$4),FALSE)</f>
        <v>#VALUE!</v>
      </c>
      <c r="C62" s="3">
        <f>VLOOKUP(EOMONTH($A62,-1),Trend_Weights!$A:$H,COLUMN(C$4),FALSE)</f>
        <v>0</v>
      </c>
      <c r="D62" s="3">
        <f>VLOOKUP(EOMONTH($A62,-1),Trend_Weights!$A:$H,COLUMN(D$4),FALSE)</f>
        <v>0</v>
      </c>
      <c r="E62" s="3">
        <f>VLOOKUP(EOMONTH($A62,-1),Trend_Weights!$A:$H,COLUMN(E$4),FALSE)</f>
        <v>0</v>
      </c>
      <c r="F62" s="3" t="e">
        <f>VLOOKUP(EOMONTH($A62,-1),Trend_Weights!$A:$H,COLUMN(F$4),FALSE)</f>
        <v>#VALUE!</v>
      </c>
      <c r="G62" s="3" t="e">
        <f>VLOOKUP(EOMONTH($A62,-1),Trend_Weights!$A:$H,COLUMN(G$4),FALSE)</f>
        <v>#VALUE!</v>
      </c>
      <c r="H62" s="3" t="e">
        <f>VLOOKUP(EOMONTH($A62,-1),Trend_Weights!$A:$H,COLUMN(H$4),FALSE)</f>
        <v>#VALUE!</v>
      </c>
      <c r="K62" s="3" t="e">
        <f>VLOOKUP($A62,rets_1M!$A:$I,COLUMN(B$4),FALSE)</f>
        <v>#VALUE!</v>
      </c>
      <c r="L62" s="3">
        <f>VLOOKUP($A62,rets_1M!$A:$I,COLUMN(C$4),FALSE)</f>
        <v>-7.3612673776574433E-2</v>
      </c>
      <c r="M62" s="3">
        <f>VLOOKUP($A62,rets_1M!$A:$I,COLUMN(D$4),FALSE)</f>
        <v>1.5391520143618997E-2</v>
      </c>
      <c r="N62" s="3">
        <f>VLOOKUP($A62,rets_1M!$A:$I,COLUMN(E$4),FALSE)</f>
        <v>1.4754946775532574E-2</v>
      </c>
      <c r="O62" s="3">
        <f>VLOOKUP($A62,rets_1M!$A:$I,COLUMN(F$4),FALSE)</f>
        <v>-3.1942246835443111E-2</v>
      </c>
      <c r="P62" s="3" t="e">
        <f>VLOOKUP($A62,rets_1M!$A:$I,COLUMN(G$4),FALSE)</f>
        <v>#VALUE!</v>
      </c>
      <c r="Q62" s="3" t="e">
        <f>VLOOKUP($A62,rets_1M!$A:$I,COLUMN(H$4),FALSE)</f>
        <v>#VALUE!</v>
      </c>
      <c r="S62" s="3" t="e">
        <f>SUMPRODUCT(B62:H62,K62:Q62)</f>
        <v>#VALUE!</v>
      </c>
      <c r="T62" s="10">
        <f t="shared" si="0"/>
        <v>4.1376763326028437E-2</v>
      </c>
    </row>
    <row r="63" spans="1:20" x14ac:dyDescent="0.35">
      <c r="A63" s="2">
        <v>35764</v>
      </c>
      <c r="B63" s="3" t="e">
        <f>VLOOKUP(EOMONTH($A63,-1),Trend_Weights!$A:$H,COLUMN(B$4),FALSE)</f>
        <v>#VALUE!</v>
      </c>
      <c r="C63" s="3">
        <f>VLOOKUP(EOMONTH($A63,-1),Trend_Weights!$A:$H,COLUMN(C$4),FALSE)</f>
        <v>0</v>
      </c>
      <c r="D63" s="3">
        <f>VLOOKUP(EOMONTH($A63,-1),Trend_Weights!$A:$H,COLUMN(D$4),FALSE)</f>
        <v>0</v>
      </c>
      <c r="E63" s="3">
        <f>VLOOKUP(EOMONTH($A63,-1),Trend_Weights!$A:$H,COLUMN(E$4),FALSE)</f>
        <v>0</v>
      </c>
      <c r="F63" s="3" t="e">
        <f>VLOOKUP(EOMONTH($A63,-1),Trend_Weights!$A:$H,COLUMN(F$4),FALSE)</f>
        <v>#VALUE!</v>
      </c>
      <c r="G63" s="3" t="e">
        <f>VLOOKUP(EOMONTH($A63,-1),Trend_Weights!$A:$H,COLUMN(G$4),FALSE)</f>
        <v>#VALUE!</v>
      </c>
      <c r="H63" s="3" t="e">
        <f>VLOOKUP(EOMONTH($A63,-1),Trend_Weights!$A:$H,COLUMN(H$4),FALSE)</f>
        <v>#VALUE!</v>
      </c>
      <c r="K63" s="3" t="e">
        <f>VLOOKUP($A63,rets_1M!$A:$I,COLUMN(B$4),FALSE)</f>
        <v>#VALUE!</v>
      </c>
      <c r="L63" s="3">
        <f>VLOOKUP($A63,rets_1M!$A:$I,COLUMN(C$4),FALSE)</f>
        <v>-4.7310209328126573E-2</v>
      </c>
      <c r="M63" s="3">
        <f>VLOOKUP($A63,rets_1M!$A:$I,COLUMN(D$4),FALSE)</f>
        <v>-3.8277057617936983E-3</v>
      </c>
      <c r="N63" s="3">
        <f>VLOOKUP($A63,rets_1M!$A:$I,COLUMN(E$4),FALSE)</f>
        <v>-1.1908814723435857E-3</v>
      </c>
      <c r="O63" s="3">
        <f>VLOOKUP($A63,rets_1M!$A:$I,COLUMN(F$4),FALSE)</f>
        <v>3.3404842169782345E-2</v>
      </c>
      <c r="P63" s="3" t="e">
        <f>VLOOKUP($A63,rets_1M!$A:$I,COLUMN(G$4),FALSE)</f>
        <v>#VALUE!</v>
      </c>
      <c r="Q63" s="3" t="e">
        <f>VLOOKUP($A63,rets_1M!$A:$I,COLUMN(H$4),FALSE)</f>
        <v>#VALUE!</v>
      </c>
      <c r="S63" s="3" t="e">
        <f>SUMPRODUCT(B63:H63,K63:Q63)</f>
        <v>#VALUE!</v>
      </c>
      <c r="T63" s="10">
        <f t="shared" si="0"/>
        <v>4.1376763326028437E-2</v>
      </c>
    </row>
    <row r="64" spans="1:20" x14ac:dyDescent="0.35">
      <c r="A64" s="2">
        <v>35795</v>
      </c>
      <c r="B64" s="3" t="e">
        <f>VLOOKUP(EOMONTH($A64,-1),Trend_Weights!$A:$H,COLUMN(B$4),FALSE)</f>
        <v>#VALUE!</v>
      </c>
      <c r="C64" s="3">
        <f>VLOOKUP(EOMONTH($A64,-1),Trend_Weights!$A:$H,COLUMN(C$4),FALSE)</f>
        <v>0</v>
      </c>
      <c r="D64" s="3">
        <f>VLOOKUP(EOMONTH($A64,-1),Trend_Weights!$A:$H,COLUMN(D$4),FALSE)</f>
        <v>0</v>
      </c>
      <c r="E64" s="3">
        <f>VLOOKUP(EOMONTH($A64,-1),Trend_Weights!$A:$H,COLUMN(E$4),FALSE)</f>
        <v>0</v>
      </c>
      <c r="F64" s="3" t="e">
        <f>VLOOKUP(EOMONTH($A64,-1),Trend_Weights!$A:$H,COLUMN(F$4),FALSE)</f>
        <v>#VALUE!</v>
      </c>
      <c r="G64" s="3" t="e">
        <f>VLOOKUP(EOMONTH($A64,-1),Trend_Weights!$A:$H,COLUMN(G$4),FALSE)</f>
        <v>#VALUE!</v>
      </c>
      <c r="H64" s="3" t="e">
        <f>VLOOKUP(EOMONTH($A64,-1),Trend_Weights!$A:$H,COLUMN(H$4),FALSE)</f>
        <v>#VALUE!</v>
      </c>
      <c r="K64" s="3" t="e">
        <f>VLOOKUP($A64,rets_1M!$A:$I,COLUMN(B$4),FALSE)</f>
        <v>#VALUE!</v>
      </c>
      <c r="L64" s="3">
        <f>VLOOKUP($A64,rets_1M!$A:$I,COLUMN(C$4),FALSE)</f>
        <v>-2.9136548554074104E-2</v>
      </c>
      <c r="M64" s="3">
        <f>VLOOKUP($A64,rets_1M!$A:$I,COLUMN(D$4),FALSE)</f>
        <v>9.7535567289330771E-4</v>
      </c>
      <c r="N64" s="3">
        <f>VLOOKUP($A64,rets_1M!$A:$I,COLUMN(E$4),FALSE)</f>
        <v>7.0151383393575184E-3</v>
      </c>
      <c r="O64" s="3">
        <f>VLOOKUP($A64,rets_1M!$A:$I,COLUMN(F$4),FALSE)</f>
        <v>1.3839462238038891E-2</v>
      </c>
      <c r="P64" s="3" t="e">
        <f>VLOOKUP($A64,rets_1M!$A:$I,COLUMN(G$4),FALSE)</f>
        <v>#VALUE!</v>
      </c>
      <c r="Q64" s="3" t="e">
        <f>VLOOKUP($A64,rets_1M!$A:$I,COLUMN(H$4),FALSE)</f>
        <v>#VALUE!</v>
      </c>
      <c r="S64" s="3" t="e">
        <f>SUMPRODUCT(B64:H64,K64:Q64)</f>
        <v>#VALUE!</v>
      </c>
      <c r="T64" s="10">
        <f t="shared" si="0"/>
        <v>4.1376763326028437E-2</v>
      </c>
    </row>
    <row r="65" spans="1:20" x14ac:dyDescent="0.35">
      <c r="A65" s="2">
        <v>35826</v>
      </c>
      <c r="B65" s="3" t="e">
        <f>VLOOKUP(EOMONTH($A65,-1),Trend_Weights!$A:$H,COLUMN(B$4),FALSE)</f>
        <v>#VALUE!</v>
      </c>
      <c r="C65" s="3">
        <f>VLOOKUP(EOMONTH($A65,-1),Trend_Weights!$A:$H,COLUMN(C$4),FALSE)</f>
        <v>0</v>
      </c>
      <c r="D65" s="3">
        <f>VLOOKUP(EOMONTH($A65,-1),Trend_Weights!$A:$H,COLUMN(D$4),FALSE)</f>
        <v>0</v>
      </c>
      <c r="E65" s="3">
        <f>VLOOKUP(EOMONTH($A65,-1),Trend_Weights!$A:$H,COLUMN(E$4),FALSE)</f>
        <v>0</v>
      </c>
      <c r="F65" s="3" t="e">
        <f>VLOOKUP(EOMONTH($A65,-1),Trend_Weights!$A:$H,COLUMN(F$4),FALSE)</f>
        <v>#VALUE!</v>
      </c>
      <c r="G65" s="3" t="e">
        <f>VLOOKUP(EOMONTH($A65,-1),Trend_Weights!$A:$H,COLUMN(G$4),FALSE)</f>
        <v>#VALUE!</v>
      </c>
      <c r="H65" s="3" t="e">
        <f>VLOOKUP(EOMONTH($A65,-1),Trend_Weights!$A:$H,COLUMN(H$4),FALSE)</f>
        <v>#VALUE!</v>
      </c>
      <c r="K65" s="3" t="e">
        <f>VLOOKUP($A65,rets_1M!$A:$I,COLUMN(B$4),FALSE)</f>
        <v>#VALUE!</v>
      </c>
      <c r="L65" s="3">
        <f>VLOOKUP($A65,rets_1M!$A:$I,COLUMN(C$4),FALSE)</f>
        <v>4.5276687935111415E-2</v>
      </c>
      <c r="M65" s="3">
        <f>VLOOKUP($A65,rets_1M!$A:$I,COLUMN(D$4),FALSE)</f>
        <v>-7.7357236022045361E-3</v>
      </c>
      <c r="N65" s="3">
        <f>VLOOKUP($A65,rets_1M!$A:$I,COLUMN(E$4),FALSE)</f>
        <v>1.393253799724592E-2</v>
      </c>
      <c r="O65" s="3">
        <f>VLOOKUP($A65,rets_1M!$A:$I,COLUMN(F$4),FALSE)</f>
        <v>8.8728549141965374E-3</v>
      </c>
      <c r="P65" s="3" t="e">
        <f>VLOOKUP($A65,rets_1M!$A:$I,COLUMN(G$4),FALSE)</f>
        <v>#VALUE!</v>
      </c>
      <c r="Q65" s="3" t="e">
        <f>VLOOKUP($A65,rets_1M!$A:$I,COLUMN(H$4),FALSE)</f>
        <v>#VALUE!</v>
      </c>
      <c r="S65" s="3" t="e">
        <f>SUMPRODUCT(B65:H65,K65:Q65)</f>
        <v>#VALUE!</v>
      </c>
      <c r="T65" s="10">
        <f t="shared" si="0"/>
        <v>4.1376763326028437E-2</v>
      </c>
    </row>
    <row r="66" spans="1:20" x14ac:dyDescent="0.35">
      <c r="A66" s="2">
        <v>35854</v>
      </c>
      <c r="B66" s="3" t="e">
        <f>VLOOKUP(EOMONTH($A66,-1),Trend_Weights!$A:$H,COLUMN(B$4),FALSE)</f>
        <v>#VALUE!</v>
      </c>
      <c r="C66" s="3">
        <f>VLOOKUP(EOMONTH($A66,-1),Trend_Weights!$A:$H,COLUMN(C$4),FALSE)</f>
        <v>0</v>
      </c>
      <c r="D66" s="3">
        <f>VLOOKUP(EOMONTH($A66,-1),Trend_Weights!$A:$H,COLUMN(D$4),FALSE)</f>
        <v>0</v>
      </c>
      <c r="E66" s="3">
        <f>VLOOKUP(EOMONTH($A66,-1),Trend_Weights!$A:$H,COLUMN(E$4),FALSE)</f>
        <v>0</v>
      </c>
      <c r="F66" s="3" t="e">
        <f>VLOOKUP(EOMONTH($A66,-1),Trend_Weights!$A:$H,COLUMN(F$4),FALSE)</f>
        <v>#VALUE!</v>
      </c>
      <c r="G66" s="3" t="e">
        <f>VLOOKUP(EOMONTH($A66,-1),Trend_Weights!$A:$H,COLUMN(G$4),FALSE)</f>
        <v>#VALUE!</v>
      </c>
      <c r="H66" s="3" t="e">
        <f>VLOOKUP(EOMONTH($A66,-1),Trend_Weights!$A:$H,COLUMN(H$4),FALSE)</f>
        <v>#VALUE!</v>
      </c>
      <c r="K66" s="3" t="e">
        <f>VLOOKUP($A66,rets_1M!$A:$I,COLUMN(B$4),FALSE)</f>
        <v>#VALUE!</v>
      </c>
      <c r="L66" s="3">
        <f>VLOOKUP($A66,rets_1M!$A:$I,COLUMN(C$4),FALSE)</f>
        <v>-1.4773830226068596E-2</v>
      </c>
      <c r="M66" s="3">
        <f>VLOOKUP($A66,rets_1M!$A:$I,COLUMN(D$4),FALSE)</f>
        <v>6.3930086500703087E-3</v>
      </c>
      <c r="N66" s="3">
        <f>VLOOKUP($A66,rets_1M!$A:$I,COLUMN(E$4),FALSE)</f>
        <v>-9.2753836572504467E-3</v>
      </c>
      <c r="O66" s="3">
        <f>VLOOKUP($A66,rets_1M!$A:$I,COLUMN(F$4),FALSE)</f>
        <v>6.3400019329274304E-2</v>
      </c>
      <c r="P66" s="3" t="e">
        <f>VLOOKUP($A66,rets_1M!$A:$I,COLUMN(G$4),FALSE)</f>
        <v>#VALUE!</v>
      </c>
      <c r="Q66" s="3" t="e">
        <f>VLOOKUP($A66,rets_1M!$A:$I,COLUMN(H$4),FALSE)</f>
        <v>#VALUE!</v>
      </c>
      <c r="S66" s="3" t="e">
        <f>SUMPRODUCT(B66:H66,K66:Q66)</f>
        <v>#VALUE!</v>
      </c>
      <c r="T66" s="10">
        <f t="shared" si="0"/>
        <v>4.1376763326028437E-2</v>
      </c>
    </row>
    <row r="67" spans="1:20" x14ac:dyDescent="0.35">
      <c r="A67" s="2">
        <v>35885</v>
      </c>
      <c r="B67" s="3" t="e">
        <f>VLOOKUP(EOMONTH($A67,-1),Trend_Weights!$A:$H,COLUMN(B$4),FALSE)</f>
        <v>#VALUE!</v>
      </c>
      <c r="C67" s="3">
        <f>VLOOKUP(EOMONTH($A67,-1),Trend_Weights!$A:$H,COLUMN(C$4),FALSE)</f>
        <v>0</v>
      </c>
      <c r="D67" s="3">
        <f>VLOOKUP(EOMONTH($A67,-1),Trend_Weights!$A:$H,COLUMN(D$4),FALSE)</f>
        <v>0</v>
      </c>
      <c r="E67" s="3">
        <f>VLOOKUP(EOMONTH($A67,-1),Trend_Weights!$A:$H,COLUMN(E$4),FALSE)</f>
        <v>0</v>
      </c>
      <c r="F67" s="3" t="e">
        <f>VLOOKUP(EOMONTH($A67,-1),Trend_Weights!$A:$H,COLUMN(F$4),FALSE)</f>
        <v>#VALUE!</v>
      </c>
      <c r="G67" s="3" t="e">
        <f>VLOOKUP(EOMONTH($A67,-1),Trend_Weights!$A:$H,COLUMN(G$4),FALSE)</f>
        <v>#VALUE!</v>
      </c>
      <c r="H67" s="3" t="e">
        <f>VLOOKUP(EOMONTH($A67,-1),Trend_Weights!$A:$H,COLUMN(H$4),FALSE)</f>
        <v>#VALUE!</v>
      </c>
      <c r="K67" s="3" t="e">
        <f>VLOOKUP($A67,rets_1M!$A:$I,COLUMN(B$4),FALSE)</f>
        <v>#VALUE!</v>
      </c>
      <c r="L67" s="3">
        <f>VLOOKUP($A67,rets_1M!$A:$I,COLUMN(C$4),FALSE)</f>
        <v>4.6769132885395859E-3</v>
      </c>
      <c r="M67" s="3">
        <f>VLOOKUP($A67,rets_1M!$A:$I,COLUMN(D$4),FALSE)</f>
        <v>6.6975194939880023E-3</v>
      </c>
      <c r="N67" s="3">
        <f>VLOOKUP($A67,rets_1M!$A:$I,COLUMN(E$4),FALSE)</f>
        <v>-2.2193799657933555E-3</v>
      </c>
      <c r="O67" s="3">
        <f>VLOOKUP($A67,rets_1M!$A:$I,COLUMN(F$4),FALSE)</f>
        <v>5.7257111696809915E-2</v>
      </c>
      <c r="P67" s="3" t="e">
        <f>VLOOKUP($A67,rets_1M!$A:$I,COLUMN(G$4),FALSE)</f>
        <v>#VALUE!</v>
      </c>
      <c r="Q67" s="3" t="e">
        <f>VLOOKUP($A67,rets_1M!$A:$I,COLUMN(H$4),FALSE)</f>
        <v>#VALUE!</v>
      </c>
      <c r="S67" s="3" t="e">
        <f>SUMPRODUCT(B67:H67,K67:Q67)</f>
        <v>#VALUE!</v>
      </c>
      <c r="T67" s="10">
        <f t="shared" si="0"/>
        <v>4.1376763326028437E-2</v>
      </c>
    </row>
    <row r="68" spans="1:20" x14ac:dyDescent="0.35">
      <c r="A68" s="2">
        <v>35915</v>
      </c>
      <c r="B68" s="3" t="e">
        <f>VLOOKUP(EOMONTH($A68,-1),Trend_Weights!$A:$H,COLUMN(B$4),FALSE)</f>
        <v>#VALUE!</v>
      </c>
      <c r="C68" s="3">
        <f>VLOOKUP(EOMONTH($A68,-1),Trend_Weights!$A:$H,COLUMN(C$4),FALSE)</f>
        <v>0</v>
      </c>
      <c r="D68" s="3">
        <f>VLOOKUP(EOMONTH($A68,-1),Trend_Weights!$A:$H,COLUMN(D$4),FALSE)</f>
        <v>0</v>
      </c>
      <c r="E68" s="3">
        <f>VLOOKUP(EOMONTH($A68,-1),Trend_Weights!$A:$H,COLUMN(E$4),FALSE)</f>
        <v>0</v>
      </c>
      <c r="F68" s="3" t="e">
        <f>VLOOKUP(EOMONTH($A68,-1),Trend_Weights!$A:$H,COLUMN(F$4),FALSE)</f>
        <v>#VALUE!</v>
      </c>
      <c r="G68" s="3" t="e">
        <f>VLOOKUP(EOMONTH($A68,-1),Trend_Weights!$A:$H,COLUMN(G$4),FALSE)</f>
        <v>#VALUE!</v>
      </c>
      <c r="H68" s="3" t="e">
        <f>VLOOKUP(EOMONTH($A68,-1),Trend_Weights!$A:$H,COLUMN(H$4),FALSE)</f>
        <v>#VALUE!</v>
      </c>
      <c r="K68" s="3" t="e">
        <f>VLOOKUP($A68,rets_1M!$A:$I,COLUMN(B$4),FALSE)</f>
        <v>#VALUE!</v>
      </c>
      <c r="L68" s="3">
        <f>VLOOKUP($A68,rets_1M!$A:$I,COLUMN(C$4),FALSE)</f>
        <v>1.5165598427006488E-2</v>
      </c>
      <c r="M68" s="3">
        <f>VLOOKUP($A68,rets_1M!$A:$I,COLUMN(D$4),FALSE)</f>
        <v>8.9929720732382368E-3</v>
      </c>
      <c r="N68" s="3">
        <f>VLOOKUP($A68,rets_1M!$A:$I,COLUMN(E$4),FALSE)</f>
        <v>-5.5597214232883108E-4</v>
      </c>
      <c r="O68" s="3">
        <f>VLOOKUP($A68,rets_1M!$A:$I,COLUMN(F$4),FALSE)</f>
        <v>7.8225737127137762E-3</v>
      </c>
      <c r="P68" s="3" t="e">
        <f>VLOOKUP($A68,rets_1M!$A:$I,COLUMN(G$4),FALSE)</f>
        <v>#VALUE!</v>
      </c>
      <c r="Q68" s="3" t="e">
        <f>VLOOKUP($A68,rets_1M!$A:$I,COLUMN(H$4),FALSE)</f>
        <v>#VALUE!</v>
      </c>
      <c r="S68" s="3" t="e">
        <f>SUMPRODUCT(B68:H68,K68:Q68)</f>
        <v>#VALUE!</v>
      </c>
      <c r="T68" s="10">
        <f t="shared" si="0"/>
        <v>4.1376763326028437E-2</v>
      </c>
    </row>
    <row r="69" spans="1:20" x14ac:dyDescent="0.35">
      <c r="A69" s="2">
        <v>35946</v>
      </c>
      <c r="B69" s="3" t="e">
        <f>VLOOKUP(EOMONTH($A69,-1),Trend_Weights!$A:$H,COLUMN(B$4),FALSE)</f>
        <v>#VALUE!</v>
      </c>
      <c r="C69" s="3">
        <f>VLOOKUP(EOMONTH($A69,-1),Trend_Weights!$A:$H,COLUMN(C$4),FALSE)</f>
        <v>0</v>
      </c>
      <c r="D69" s="3">
        <f>VLOOKUP(EOMONTH($A69,-1),Trend_Weights!$A:$H,COLUMN(D$4),FALSE)</f>
        <v>0</v>
      </c>
      <c r="E69" s="3">
        <f>VLOOKUP(EOMONTH($A69,-1),Trend_Weights!$A:$H,COLUMN(E$4),FALSE)</f>
        <v>0</v>
      </c>
      <c r="F69" s="3" t="e">
        <f>VLOOKUP(EOMONTH($A69,-1),Trend_Weights!$A:$H,COLUMN(F$4),FALSE)</f>
        <v>#VALUE!</v>
      </c>
      <c r="G69" s="3" t="e">
        <f>VLOOKUP(EOMONTH($A69,-1),Trend_Weights!$A:$H,COLUMN(G$4),FALSE)</f>
        <v>#VALUE!</v>
      </c>
      <c r="H69" s="3" t="e">
        <f>VLOOKUP(EOMONTH($A69,-1),Trend_Weights!$A:$H,COLUMN(H$4),FALSE)</f>
        <v>#VALUE!</v>
      </c>
      <c r="K69" s="3" t="e">
        <f>VLOOKUP($A69,rets_1M!$A:$I,COLUMN(B$4),FALSE)</f>
        <v>#VALUE!</v>
      </c>
      <c r="L69" s="3">
        <f>VLOOKUP($A69,rets_1M!$A:$I,COLUMN(C$4),FALSE)</f>
        <v>-4.8424219404400448E-2</v>
      </c>
      <c r="M69" s="3">
        <f>VLOOKUP($A69,rets_1M!$A:$I,COLUMN(D$4),FALSE)</f>
        <v>1.7217070097153009E-2</v>
      </c>
      <c r="N69" s="3">
        <f>VLOOKUP($A69,rets_1M!$A:$I,COLUMN(E$4),FALSE)</f>
        <v>5.979489959741402E-3</v>
      </c>
      <c r="O69" s="3">
        <f>VLOOKUP($A69,rets_1M!$A:$I,COLUMN(F$4),FALSE)</f>
        <v>-2.5247355851245268E-2</v>
      </c>
      <c r="P69" s="3" t="e">
        <f>VLOOKUP($A69,rets_1M!$A:$I,COLUMN(G$4),FALSE)</f>
        <v>#VALUE!</v>
      </c>
      <c r="Q69" s="3" t="e">
        <f>VLOOKUP($A69,rets_1M!$A:$I,COLUMN(H$4),FALSE)</f>
        <v>#VALUE!</v>
      </c>
      <c r="S69" s="3" t="e">
        <f>SUMPRODUCT(B69:H69,K69:Q69)</f>
        <v>#VALUE!</v>
      </c>
      <c r="T69" s="10">
        <f t="shared" si="0"/>
        <v>4.1376763326028437E-2</v>
      </c>
    </row>
    <row r="70" spans="1:20" x14ac:dyDescent="0.35">
      <c r="A70" s="2">
        <v>35976</v>
      </c>
      <c r="B70" s="3" t="e">
        <f>VLOOKUP(EOMONTH($A70,-1),Trend_Weights!$A:$H,COLUMN(B$4),FALSE)</f>
        <v>#VALUE!</v>
      </c>
      <c r="C70" s="3">
        <f>VLOOKUP(EOMONTH($A70,-1),Trend_Weights!$A:$H,COLUMN(C$4),FALSE)</f>
        <v>0</v>
      </c>
      <c r="D70" s="3">
        <f>VLOOKUP(EOMONTH($A70,-1),Trend_Weights!$A:$H,COLUMN(D$4),FALSE)</f>
        <v>0</v>
      </c>
      <c r="E70" s="3">
        <f>VLOOKUP(EOMONTH($A70,-1),Trend_Weights!$A:$H,COLUMN(E$4),FALSE)</f>
        <v>0</v>
      </c>
      <c r="F70" s="3" t="e">
        <f>VLOOKUP(EOMONTH($A70,-1),Trend_Weights!$A:$H,COLUMN(F$4),FALSE)</f>
        <v>#VALUE!</v>
      </c>
      <c r="G70" s="3" t="e">
        <f>VLOOKUP(EOMONTH($A70,-1),Trend_Weights!$A:$H,COLUMN(G$4),FALSE)</f>
        <v>#VALUE!</v>
      </c>
      <c r="H70" s="3" t="e">
        <f>VLOOKUP(EOMONTH($A70,-1),Trend_Weights!$A:$H,COLUMN(H$4),FALSE)</f>
        <v>#VALUE!</v>
      </c>
      <c r="K70" s="3" t="e">
        <f>VLOOKUP($A70,rets_1M!$A:$I,COLUMN(B$4),FALSE)</f>
        <v>#VALUE!</v>
      </c>
      <c r="L70" s="3">
        <f>VLOOKUP($A70,rets_1M!$A:$I,COLUMN(C$4),FALSE)</f>
        <v>1.0166588245245745E-2</v>
      </c>
      <c r="M70" s="3">
        <f>VLOOKUP($A70,rets_1M!$A:$I,COLUMN(D$4),FALSE)</f>
        <v>-7.1770203499070817E-3</v>
      </c>
      <c r="N70" s="3">
        <f>VLOOKUP($A70,rets_1M!$A:$I,COLUMN(E$4),FALSE)</f>
        <v>6.3547417066533995E-3</v>
      </c>
      <c r="O70" s="3">
        <f>VLOOKUP($A70,rets_1M!$A:$I,COLUMN(F$4),FALSE)</f>
        <v>3.6401820091004566E-2</v>
      </c>
      <c r="P70" s="3" t="e">
        <f>VLOOKUP($A70,rets_1M!$A:$I,COLUMN(G$4),FALSE)</f>
        <v>#VALUE!</v>
      </c>
      <c r="Q70" s="3" t="e">
        <f>VLOOKUP($A70,rets_1M!$A:$I,COLUMN(H$4),FALSE)</f>
        <v>#VALUE!</v>
      </c>
      <c r="S70" s="3" t="e">
        <f>SUMPRODUCT(B70:H70,K70:Q70)</f>
        <v>#VALUE!</v>
      </c>
      <c r="T70" s="10">
        <f t="shared" ref="T70:T133" si="1">T71</f>
        <v>4.1376763326028437E-2</v>
      </c>
    </row>
    <row r="71" spans="1:20" x14ac:dyDescent="0.35">
      <c r="A71" s="2">
        <v>36007</v>
      </c>
      <c r="B71" s="3" t="e">
        <f>VLOOKUP(EOMONTH($A71,-1),Trend_Weights!$A:$H,COLUMN(B$4),FALSE)</f>
        <v>#VALUE!</v>
      </c>
      <c r="C71" s="3">
        <f>VLOOKUP(EOMONTH($A71,-1),Trend_Weights!$A:$H,COLUMN(C$4),FALSE)</f>
        <v>0</v>
      </c>
      <c r="D71" s="3">
        <f>VLOOKUP(EOMONTH($A71,-1),Trend_Weights!$A:$H,COLUMN(D$4),FALSE)</f>
        <v>0</v>
      </c>
      <c r="E71" s="3">
        <f>VLOOKUP(EOMONTH($A71,-1),Trend_Weights!$A:$H,COLUMN(E$4),FALSE)</f>
        <v>0</v>
      </c>
      <c r="F71" s="3" t="e">
        <f>VLOOKUP(EOMONTH($A71,-1),Trend_Weights!$A:$H,COLUMN(F$4),FALSE)</f>
        <v>#VALUE!</v>
      </c>
      <c r="G71" s="3" t="e">
        <f>VLOOKUP(EOMONTH($A71,-1),Trend_Weights!$A:$H,COLUMN(G$4),FALSE)</f>
        <v>#VALUE!</v>
      </c>
      <c r="H71" s="3" t="e">
        <f>VLOOKUP(EOMONTH($A71,-1),Trend_Weights!$A:$H,COLUMN(H$4),FALSE)</f>
        <v>#VALUE!</v>
      </c>
      <c r="K71" s="3" t="e">
        <f>VLOOKUP($A71,rets_1M!$A:$I,COLUMN(B$4),FALSE)</f>
        <v>#VALUE!</v>
      </c>
      <c r="L71" s="3">
        <f>VLOOKUP($A71,rets_1M!$A:$I,COLUMN(C$4),FALSE)</f>
        <v>-3.9526984592195613E-2</v>
      </c>
      <c r="M71" s="3">
        <f>VLOOKUP($A71,rets_1M!$A:$I,COLUMN(D$4),FALSE)</f>
        <v>6.2522479650728435E-3</v>
      </c>
      <c r="N71" s="3">
        <f>VLOOKUP($A71,rets_1M!$A:$I,COLUMN(E$4),FALSE)</f>
        <v>-2.4711933808226894E-3</v>
      </c>
      <c r="O71" s="3">
        <f>VLOOKUP($A71,rets_1M!$A:$I,COLUMN(F$4),FALSE)</f>
        <v>-1.7477203647416339E-2</v>
      </c>
      <c r="P71" s="3" t="e">
        <f>VLOOKUP($A71,rets_1M!$A:$I,COLUMN(G$4),FALSE)</f>
        <v>#VALUE!</v>
      </c>
      <c r="Q71" s="3" t="e">
        <f>VLOOKUP($A71,rets_1M!$A:$I,COLUMN(H$4),FALSE)</f>
        <v>#VALUE!</v>
      </c>
      <c r="S71" s="3" t="e">
        <f>SUMPRODUCT(B71:H71,K71:Q71)</f>
        <v>#VALUE!</v>
      </c>
      <c r="T71" s="10">
        <f t="shared" si="1"/>
        <v>4.1376763326028437E-2</v>
      </c>
    </row>
    <row r="72" spans="1:20" x14ac:dyDescent="0.35">
      <c r="A72" s="2">
        <v>36038</v>
      </c>
      <c r="B72" s="3" t="e">
        <f>VLOOKUP(EOMONTH($A72,-1),Trend_Weights!$A:$H,COLUMN(B$4),FALSE)</f>
        <v>#VALUE!</v>
      </c>
      <c r="C72" s="3">
        <f>VLOOKUP(EOMONTH($A72,-1),Trend_Weights!$A:$H,COLUMN(C$4),FALSE)</f>
        <v>0</v>
      </c>
      <c r="D72" s="3">
        <f>VLOOKUP(EOMONTH($A72,-1),Trend_Weights!$A:$H,COLUMN(D$4),FALSE)</f>
        <v>0</v>
      </c>
      <c r="E72" s="3">
        <f>VLOOKUP(EOMONTH($A72,-1),Trend_Weights!$A:$H,COLUMN(E$4),FALSE)</f>
        <v>0</v>
      </c>
      <c r="F72" s="3" t="e">
        <f>VLOOKUP(EOMONTH($A72,-1),Trend_Weights!$A:$H,COLUMN(F$4),FALSE)</f>
        <v>#VALUE!</v>
      </c>
      <c r="G72" s="3" t="e">
        <f>VLOOKUP(EOMONTH($A72,-1),Trend_Weights!$A:$H,COLUMN(G$4),FALSE)</f>
        <v>#VALUE!</v>
      </c>
      <c r="H72" s="3" t="e">
        <f>VLOOKUP(EOMONTH($A72,-1),Trend_Weights!$A:$H,COLUMN(H$4),FALSE)</f>
        <v>#VALUE!</v>
      </c>
      <c r="K72" s="3" t="e">
        <f>VLOOKUP($A72,rets_1M!$A:$I,COLUMN(B$4),FALSE)</f>
        <v>#VALUE!</v>
      </c>
      <c r="L72" s="3">
        <f>VLOOKUP($A72,rets_1M!$A:$I,COLUMN(C$4),FALSE)</f>
        <v>-3.9933086129811723E-2</v>
      </c>
      <c r="M72" s="3">
        <f>VLOOKUP($A72,rets_1M!$A:$I,COLUMN(D$4),FALSE)</f>
        <v>1.4672621060671798E-2</v>
      </c>
      <c r="N72" s="3">
        <f>VLOOKUP($A72,rets_1M!$A:$I,COLUMN(E$4),FALSE)</f>
        <v>3.0268874793380363E-2</v>
      </c>
      <c r="O72" s="3">
        <f>VLOOKUP($A72,rets_1M!$A:$I,COLUMN(F$4),FALSE)</f>
        <v>-0.15029646816189746</v>
      </c>
      <c r="P72" s="3" t="e">
        <f>VLOOKUP($A72,rets_1M!$A:$I,COLUMN(G$4),FALSE)</f>
        <v>#VALUE!</v>
      </c>
      <c r="Q72" s="3" t="e">
        <f>VLOOKUP($A72,rets_1M!$A:$I,COLUMN(H$4),FALSE)</f>
        <v>#VALUE!</v>
      </c>
      <c r="S72" s="3" t="e">
        <f>SUMPRODUCT(B72:H72,K72:Q72)</f>
        <v>#VALUE!</v>
      </c>
      <c r="T72" s="10">
        <f t="shared" si="1"/>
        <v>4.1376763326028437E-2</v>
      </c>
    </row>
    <row r="73" spans="1:20" x14ac:dyDescent="0.35">
      <c r="A73" s="2">
        <v>36068</v>
      </c>
      <c r="B73" s="3" t="e">
        <f>VLOOKUP(EOMONTH($A73,-1),Trend_Weights!$A:$H,COLUMN(B$4),FALSE)</f>
        <v>#VALUE!</v>
      </c>
      <c r="C73" s="3">
        <f>VLOOKUP(EOMONTH($A73,-1),Trend_Weights!$A:$H,COLUMN(C$4),FALSE)</f>
        <v>0</v>
      </c>
      <c r="D73" s="3">
        <f>VLOOKUP(EOMONTH($A73,-1),Trend_Weights!$A:$H,COLUMN(D$4),FALSE)</f>
        <v>0</v>
      </c>
      <c r="E73" s="3">
        <f>VLOOKUP(EOMONTH($A73,-1),Trend_Weights!$A:$H,COLUMN(E$4),FALSE)</f>
        <v>0</v>
      </c>
      <c r="F73" s="3" t="e">
        <f>VLOOKUP(EOMONTH($A73,-1),Trend_Weights!$A:$H,COLUMN(F$4),FALSE)</f>
        <v>#VALUE!</v>
      </c>
      <c r="G73" s="3" t="e">
        <f>VLOOKUP(EOMONTH($A73,-1),Trend_Weights!$A:$H,COLUMN(G$4),FALSE)</f>
        <v>#VALUE!</v>
      </c>
      <c r="H73" s="3" t="e">
        <f>VLOOKUP(EOMONTH($A73,-1),Trend_Weights!$A:$H,COLUMN(H$4),FALSE)</f>
        <v>#VALUE!</v>
      </c>
      <c r="K73" s="3" t="e">
        <f>VLOOKUP($A73,rets_1M!$A:$I,COLUMN(B$4),FALSE)</f>
        <v>#VALUE!</v>
      </c>
      <c r="L73" s="3">
        <f>VLOOKUP($A73,rets_1M!$A:$I,COLUMN(C$4),FALSE)</f>
        <v>7.2069515469008083E-2</v>
      </c>
      <c r="M73" s="3">
        <f>VLOOKUP($A73,rets_1M!$A:$I,COLUMN(D$4),FALSE)</f>
        <v>2.5859933848949357E-2</v>
      </c>
      <c r="N73" s="3">
        <f>VLOOKUP($A73,rets_1M!$A:$I,COLUMN(E$4),FALSE)</f>
        <v>3.6838907826791445E-2</v>
      </c>
      <c r="O73" s="3">
        <f>VLOOKUP($A73,rets_1M!$A:$I,COLUMN(F$4),FALSE)</f>
        <v>6.4826051779935279E-2</v>
      </c>
      <c r="P73" s="3" t="e">
        <f>VLOOKUP($A73,rets_1M!$A:$I,COLUMN(G$4),FALSE)</f>
        <v>#VALUE!</v>
      </c>
      <c r="Q73" s="3" t="e">
        <f>VLOOKUP($A73,rets_1M!$A:$I,COLUMN(H$4),FALSE)</f>
        <v>#VALUE!</v>
      </c>
      <c r="S73" s="3" t="e">
        <f>SUMPRODUCT(B73:H73,K73:Q73)</f>
        <v>#VALUE!</v>
      </c>
      <c r="T73" s="10">
        <f t="shared" si="1"/>
        <v>4.1376763326028437E-2</v>
      </c>
    </row>
    <row r="74" spans="1:20" x14ac:dyDescent="0.35">
      <c r="A74" s="2">
        <v>36099</v>
      </c>
      <c r="B74" s="3" t="e">
        <f>VLOOKUP(EOMONTH($A74,-1),Trend_Weights!$A:$H,COLUMN(B$4),FALSE)</f>
        <v>#VALUE!</v>
      </c>
      <c r="C74" s="3">
        <f>VLOOKUP(EOMONTH($A74,-1),Trend_Weights!$A:$H,COLUMN(C$4),FALSE)</f>
        <v>0</v>
      </c>
      <c r="D74" s="3">
        <f>VLOOKUP(EOMONTH($A74,-1),Trend_Weights!$A:$H,COLUMN(D$4),FALSE)</f>
        <v>0</v>
      </c>
      <c r="E74" s="3">
        <f>VLOOKUP(EOMONTH($A74,-1),Trend_Weights!$A:$H,COLUMN(E$4),FALSE)</f>
        <v>0</v>
      </c>
      <c r="F74" s="3">
        <f>VLOOKUP(EOMONTH($A74,-1),Trend_Weights!$A:$H,COLUMN(F$4),FALSE)</f>
        <v>0</v>
      </c>
      <c r="G74" s="3" t="e">
        <f>VLOOKUP(EOMONTH($A74,-1),Trend_Weights!$A:$H,COLUMN(G$4),FALSE)</f>
        <v>#VALUE!</v>
      </c>
      <c r="H74" s="3" t="e">
        <f>VLOOKUP(EOMONTH($A74,-1),Trend_Weights!$A:$H,COLUMN(H$4),FALSE)</f>
        <v>#VALUE!</v>
      </c>
      <c r="K74" s="3" t="e">
        <f>VLOOKUP($A74,rets_1M!$A:$I,COLUMN(B$4),FALSE)</f>
        <v>#VALUE!</v>
      </c>
      <c r="L74" s="3">
        <f>VLOOKUP($A74,rets_1M!$A:$I,COLUMN(C$4),FALSE)</f>
        <v>-1.772469545606159E-2</v>
      </c>
      <c r="M74" s="3">
        <f>VLOOKUP($A74,rets_1M!$A:$I,COLUMN(D$4),FALSE)</f>
        <v>-1.3682803041068503E-3</v>
      </c>
      <c r="N74" s="3">
        <f>VLOOKUP($A74,rets_1M!$A:$I,COLUMN(E$4),FALSE)</f>
        <v>-9.2688563805610746E-3</v>
      </c>
      <c r="O74" s="3">
        <f>VLOOKUP($A74,rets_1M!$A:$I,COLUMN(F$4),FALSE)</f>
        <v>7.7120334314749739E-2</v>
      </c>
      <c r="P74" s="3" t="e">
        <f>VLOOKUP($A74,rets_1M!$A:$I,COLUMN(G$4),FALSE)</f>
        <v>#VALUE!</v>
      </c>
      <c r="Q74" s="3" t="e">
        <f>VLOOKUP($A74,rets_1M!$A:$I,COLUMN(H$4),FALSE)</f>
        <v>#VALUE!</v>
      </c>
      <c r="S74" s="3" t="e">
        <f>SUMPRODUCT(B74:H74,K74:Q74)</f>
        <v>#VALUE!</v>
      </c>
      <c r="T74" s="10">
        <f t="shared" si="1"/>
        <v>4.1376763326028437E-2</v>
      </c>
    </row>
    <row r="75" spans="1:20" x14ac:dyDescent="0.35">
      <c r="A75" s="2">
        <v>36129</v>
      </c>
      <c r="B75" s="3" t="e">
        <f>VLOOKUP(EOMONTH($A75,-1),Trend_Weights!$A:$H,COLUMN(B$4),FALSE)</f>
        <v>#VALUE!</v>
      </c>
      <c r="C75" s="3">
        <f>VLOOKUP(EOMONTH($A75,-1),Trend_Weights!$A:$H,COLUMN(C$4),FALSE)</f>
        <v>-0.11637895510276224</v>
      </c>
      <c r="D75" s="3">
        <f>VLOOKUP(EOMONTH($A75,-1),Trend_Weights!$A:$H,COLUMN(D$4),FALSE)</f>
        <v>0.41233039798678461</v>
      </c>
      <c r="E75" s="3">
        <f>VLOOKUP(EOMONTH($A75,-1),Trend_Weights!$A:$H,COLUMN(E$4),FALSE)</f>
        <v>0.21461314037061813</v>
      </c>
      <c r="F75" s="3">
        <f>VLOOKUP(EOMONTH($A75,-1),Trend_Weights!$A:$H,COLUMN(F$4),FALSE)</f>
        <v>7.0353141718260251E-2</v>
      </c>
      <c r="G75" s="3" t="e">
        <f>VLOOKUP(EOMONTH($A75,-1),Trend_Weights!$A:$H,COLUMN(G$4),FALSE)</f>
        <v>#VALUE!</v>
      </c>
      <c r="H75" s="3" t="e">
        <f>VLOOKUP(EOMONTH($A75,-1),Trend_Weights!$A:$H,COLUMN(H$4),FALSE)</f>
        <v>#VALUE!</v>
      </c>
      <c r="K75" s="3" t="e">
        <f>VLOOKUP($A75,rets_1M!$A:$I,COLUMN(B$4),FALSE)</f>
        <v>#VALUE!</v>
      </c>
      <c r="L75" s="3">
        <f>VLOOKUP($A75,rets_1M!$A:$I,COLUMN(C$4),FALSE)</f>
        <v>-2.6813480578415927E-3</v>
      </c>
      <c r="M75" s="3">
        <f>VLOOKUP($A75,rets_1M!$A:$I,COLUMN(D$4),FALSE)</f>
        <v>-1.3053504290595597E-2</v>
      </c>
      <c r="N75" s="3">
        <f>VLOOKUP($A75,rets_1M!$A:$I,COLUMN(E$4),FALSE)</f>
        <v>-1.0802842612908647E-2</v>
      </c>
      <c r="O75" s="3">
        <f>VLOOKUP($A75,rets_1M!$A:$I,COLUMN(F$4),FALSE)</f>
        <v>5.1847279781324529E-2</v>
      </c>
      <c r="P75" s="3" t="e">
        <f>VLOOKUP($A75,rets_1M!$A:$I,COLUMN(G$4),FALSE)</f>
        <v>#VALUE!</v>
      </c>
      <c r="Q75" s="3" t="e">
        <f>VLOOKUP($A75,rets_1M!$A:$I,COLUMN(H$4),FALSE)</f>
        <v>#VALUE!</v>
      </c>
      <c r="S75" s="3" t="e">
        <f>SUMPRODUCT(B75:H75,K75:Q75)</f>
        <v>#VALUE!</v>
      </c>
      <c r="T75" s="10">
        <f t="shared" si="1"/>
        <v>4.1376763326028437E-2</v>
      </c>
    </row>
    <row r="76" spans="1:20" x14ac:dyDescent="0.35">
      <c r="A76" s="2">
        <v>36160</v>
      </c>
      <c r="B76" s="3" t="e">
        <f>VLOOKUP(EOMONTH($A76,-1),Trend_Weights!$A:$H,COLUMN(B$4),FALSE)</f>
        <v>#VALUE!</v>
      </c>
      <c r="C76" s="3">
        <f>VLOOKUP(EOMONTH($A76,-1),Trend_Weights!$A:$H,COLUMN(C$4),FALSE)</f>
        <v>-0.11637895510276224</v>
      </c>
      <c r="D76" s="3">
        <f>VLOOKUP(EOMONTH($A76,-1),Trend_Weights!$A:$H,COLUMN(D$4),FALSE)</f>
        <v>0.41233039798678461</v>
      </c>
      <c r="E76" s="3">
        <f>VLOOKUP(EOMONTH($A76,-1),Trend_Weights!$A:$H,COLUMN(E$4),FALSE)</f>
        <v>0.21461314037061813</v>
      </c>
      <c r="F76" s="3">
        <f>VLOOKUP(EOMONTH($A76,-1),Trend_Weights!$A:$H,COLUMN(F$4),FALSE)</f>
        <v>7.0353141718260251E-2</v>
      </c>
      <c r="G76" s="3" t="e">
        <f>VLOOKUP(EOMONTH($A76,-1),Trend_Weights!$A:$H,COLUMN(G$4),FALSE)</f>
        <v>#VALUE!</v>
      </c>
      <c r="H76" s="3" t="e">
        <f>VLOOKUP(EOMONTH($A76,-1),Trend_Weights!$A:$H,COLUMN(H$4),FALSE)</f>
        <v>#VALUE!</v>
      </c>
      <c r="K76" s="3" t="e">
        <f>VLOOKUP($A76,rets_1M!$A:$I,COLUMN(B$4),FALSE)</f>
        <v>#VALUE!</v>
      </c>
      <c r="L76" s="3">
        <f>VLOOKUP($A76,rets_1M!$A:$I,COLUMN(C$4),FALSE)</f>
        <v>-1.9995298402807893E-2</v>
      </c>
      <c r="M76" s="3">
        <f>VLOOKUP($A76,rets_1M!$A:$I,COLUMN(D$4),FALSE)</f>
        <v>-5.8038552289799372E-2</v>
      </c>
      <c r="N76" s="3">
        <f>VLOOKUP($A76,rets_1M!$A:$I,COLUMN(E$4),FALSE)</f>
        <v>-1.5712271409540346E-3</v>
      </c>
      <c r="O76" s="3">
        <f>VLOOKUP($A76,rets_1M!$A:$I,COLUMN(F$4),FALSE)</f>
        <v>6.0776259535585631E-2</v>
      </c>
      <c r="P76" s="3" t="e">
        <f>VLOOKUP($A76,rets_1M!$A:$I,COLUMN(G$4),FALSE)</f>
        <v>#VALUE!</v>
      </c>
      <c r="Q76" s="3" t="e">
        <f>VLOOKUP($A76,rets_1M!$A:$I,COLUMN(H$4),FALSE)</f>
        <v>#VALUE!</v>
      </c>
      <c r="S76" s="3" t="e">
        <f>SUMPRODUCT(B76:H76,K76:Q76)</f>
        <v>#VALUE!</v>
      </c>
      <c r="T76" s="10">
        <f t="shared" si="1"/>
        <v>4.1376763326028437E-2</v>
      </c>
    </row>
    <row r="77" spans="1:20" x14ac:dyDescent="0.35">
      <c r="A77" s="2">
        <v>36191</v>
      </c>
      <c r="B77" s="3" t="e">
        <f>VLOOKUP(EOMONTH($A77,-1),Trend_Weights!$A:$H,COLUMN(B$4),FALSE)</f>
        <v>#VALUE!</v>
      </c>
      <c r="C77" s="3">
        <f>VLOOKUP(EOMONTH($A77,-1),Trend_Weights!$A:$H,COLUMN(C$4),FALSE)</f>
        <v>-0.11637895510276224</v>
      </c>
      <c r="D77" s="3">
        <f>VLOOKUP(EOMONTH($A77,-1),Trend_Weights!$A:$H,COLUMN(D$4),FALSE)</f>
        <v>-0.41233039798678461</v>
      </c>
      <c r="E77" s="3">
        <f>VLOOKUP(EOMONTH($A77,-1),Trend_Weights!$A:$H,COLUMN(E$4),FALSE)</f>
        <v>0.21461314037061813</v>
      </c>
      <c r="F77" s="3">
        <f>VLOOKUP(EOMONTH($A77,-1),Trend_Weights!$A:$H,COLUMN(F$4),FALSE)</f>
        <v>7.0353141718260251E-2</v>
      </c>
      <c r="G77" s="3" t="e">
        <f>VLOOKUP(EOMONTH($A77,-1),Trend_Weights!$A:$H,COLUMN(G$4),FALSE)</f>
        <v>#VALUE!</v>
      </c>
      <c r="H77" s="3" t="e">
        <f>VLOOKUP(EOMONTH($A77,-1),Trend_Weights!$A:$H,COLUMN(H$4),FALSE)</f>
        <v>#VALUE!</v>
      </c>
      <c r="K77" s="3" t="e">
        <f>VLOOKUP($A77,rets_1M!$A:$I,COLUMN(B$4),FALSE)</f>
        <v>#VALUE!</v>
      </c>
      <c r="L77" s="3">
        <f>VLOOKUP($A77,rets_1M!$A:$I,COLUMN(C$4),FALSE)</f>
        <v>-1.0623485264153465E-2</v>
      </c>
      <c r="M77" s="3">
        <f>VLOOKUP($A77,rets_1M!$A:$I,COLUMN(D$4),FALSE)</f>
        <v>7.9631534861699382E-3</v>
      </c>
      <c r="N77" s="3">
        <f>VLOOKUP($A77,rets_1M!$A:$I,COLUMN(E$4),FALSE)</f>
        <v>2.6208044814945985E-4</v>
      </c>
      <c r="O77" s="3">
        <f>VLOOKUP($A77,rets_1M!$A:$I,COLUMN(F$4),FALSE)</f>
        <v>2.8844634107791922E-2</v>
      </c>
      <c r="P77" s="3" t="e">
        <f>VLOOKUP($A77,rets_1M!$A:$I,COLUMN(G$4),FALSE)</f>
        <v>#VALUE!</v>
      </c>
      <c r="Q77" s="3" t="e">
        <f>VLOOKUP($A77,rets_1M!$A:$I,COLUMN(H$4),FALSE)</f>
        <v>#VALUE!</v>
      </c>
      <c r="S77" s="3" t="e">
        <f>SUMPRODUCT(B77:H77,K77:Q77)</f>
        <v>#VALUE!</v>
      </c>
      <c r="T77" s="10">
        <f t="shared" si="1"/>
        <v>4.1376763326028437E-2</v>
      </c>
    </row>
    <row r="78" spans="1:20" x14ac:dyDescent="0.35">
      <c r="A78" s="2">
        <v>36219</v>
      </c>
      <c r="B78" s="3" t="e">
        <f>VLOOKUP(EOMONTH($A78,-1),Trend_Weights!$A:$H,COLUMN(B$4),FALSE)</f>
        <v>#VALUE!</v>
      </c>
      <c r="C78" s="3">
        <f>VLOOKUP(EOMONTH($A78,-1),Trend_Weights!$A:$H,COLUMN(C$4),FALSE)</f>
        <v>-0.11637895510276224</v>
      </c>
      <c r="D78" s="3">
        <f>VLOOKUP(EOMONTH($A78,-1),Trend_Weights!$A:$H,COLUMN(D$4),FALSE)</f>
        <v>0.41233039798678461</v>
      </c>
      <c r="E78" s="3">
        <f>VLOOKUP(EOMONTH($A78,-1),Trend_Weights!$A:$H,COLUMN(E$4),FALSE)</f>
        <v>0.21461314037061813</v>
      </c>
      <c r="F78" s="3">
        <f>VLOOKUP(EOMONTH($A78,-1),Trend_Weights!$A:$H,COLUMN(F$4),FALSE)</f>
        <v>7.0353141718260251E-2</v>
      </c>
      <c r="G78" s="3" t="e">
        <f>VLOOKUP(EOMONTH($A78,-1),Trend_Weights!$A:$H,COLUMN(G$4),FALSE)</f>
        <v>#VALUE!</v>
      </c>
      <c r="H78" s="3" t="e">
        <f>VLOOKUP(EOMONTH($A78,-1),Trend_Weights!$A:$H,COLUMN(H$4),FALSE)</f>
        <v>#VALUE!</v>
      </c>
      <c r="K78" s="3">
        <f>VLOOKUP($A78,rets_1M!$A:$I,COLUMN(B$4),FALSE)</f>
        <v>-2.2334796802881973E-2</v>
      </c>
      <c r="L78" s="3">
        <f>VLOOKUP($A78,rets_1M!$A:$I,COLUMN(C$4),FALSE)</f>
        <v>3.4556368683014149E-4</v>
      </c>
      <c r="M78" s="3">
        <f>VLOOKUP($A78,rets_1M!$A:$I,COLUMN(D$4),FALSE)</f>
        <v>1.6109291394414971E-2</v>
      </c>
      <c r="N78" s="3">
        <f>VLOOKUP($A78,rets_1M!$A:$I,COLUMN(E$4),FALSE)</f>
        <v>-3.8340516349778531E-2</v>
      </c>
      <c r="O78" s="3">
        <f>VLOOKUP($A78,rets_1M!$A:$I,COLUMN(F$4),FALSE)</f>
        <v>-3.5870650587602748E-2</v>
      </c>
      <c r="P78" s="3" t="e">
        <f>VLOOKUP($A78,rets_1M!$A:$I,COLUMN(G$4),FALSE)</f>
        <v>#VALUE!</v>
      </c>
      <c r="Q78" s="3" t="e">
        <f>VLOOKUP($A78,rets_1M!$A:$I,COLUMN(H$4),FALSE)</f>
        <v>#VALUE!</v>
      </c>
      <c r="S78" s="3" t="e">
        <f>SUMPRODUCT(B78:H78,K78:Q78)</f>
        <v>#VALUE!</v>
      </c>
      <c r="T78" s="10">
        <f t="shared" si="1"/>
        <v>4.1376763326028437E-2</v>
      </c>
    </row>
    <row r="79" spans="1:20" x14ac:dyDescent="0.35">
      <c r="A79" s="2">
        <v>36250</v>
      </c>
      <c r="B79" s="3" t="e">
        <f>VLOOKUP(EOMONTH($A79,-1),Trend_Weights!$A:$H,COLUMN(B$4),FALSE)</f>
        <v>#VALUE!</v>
      </c>
      <c r="C79" s="3">
        <f>VLOOKUP(EOMONTH($A79,-1),Trend_Weights!$A:$H,COLUMN(C$4),FALSE)</f>
        <v>-0.11637895510276224</v>
      </c>
      <c r="D79" s="3">
        <f>VLOOKUP(EOMONTH($A79,-1),Trend_Weights!$A:$H,COLUMN(D$4),FALSE)</f>
        <v>0.41233039798678461</v>
      </c>
      <c r="E79" s="3">
        <f>VLOOKUP(EOMONTH($A79,-1),Trend_Weights!$A:$H,COLUMN(E$4),FALSE)</f>
        <v>0.21461314037061813</v>
      </c>
      <c r="F79" s="3">
        <f>VLOOKUP(EOMONTH($A79,-1),Trend_Weights!$A:$H,COLUMN(F$4),FALSE)</f>
        <v>7.0353141718260251E-2</v>
      </c>
      <c r="G79" s="3" t="e">
        <f>VLOOKUP(EOMONTH($A79,-1),Trend_Weights!$A:$H,COLUMN(G$4),FALSE)</f>
        <v>#VALUE!</v>
      </c>
      <c r="H79" s="3" t="e">
        <f>VLOOKUP(EOMONTH($A79,-1),Trend_Weights!$A:$H,COLUMN(H$4),FALSE)</f>
        <v>#VALUE!</v>
      </c>
      <c r="K79" s="3">
        <f>VLOOKUP($A79,rets_1M!$A:$I,COLUMN(B$4),FALSE)</f>
        <v>0.30600636265836734</v>
      </c>
      <c r="L79" s="3">
        <f>VLOOKUP($A79,rets_1M!$A:$I,COLUMN(C$4),FALSE)</f>
        <v>-2.8234500972258658E-2</v>
      </c>
      <c r="M79" s="3">
        <f>VLOOKUP($A79,rets_1M!$A:$I,COLUMN(D$4),FALSE)</f>
        <v>2.0573673809207715E-2</v>
      </c>
      <c r="N79" s="3">
        <f>VLOOKUP($A79,rets_1M!$A:$I,COLUMN(E$4),FALSE)</f>
        <v>-5.4449415607193963E-4</v>
      </c>
      <c r="O79" s="3">
        <f>VLOOKUP($A79,rets_1M!$A:$I,COLUMN(F$4),FALSE)</f>
        <v>3.680688336520066E-2</v>
      </c>
      <c r="P79" s="3" t="e">
        <f>VLOOKUP($A79,rets_1M!$A:$I,COLUMN(G$4),FALSE)</f>
        <v>#VALUE!</v>
      </c>
      <c r="Q79" s="3" t="e">
        <f>VLOOKUP($A79,rets_1M!$A:$I,COLUMN(H$4),FALSE)</f>
        <v>#VALUE!</v>
      </c>
      <c r="S79" s="3" t="e">
        <f>SUMPRODUCT(B79:H79,K79:Q79)</f>
        <v>#VALUE!</v>
      </c>
      <c r="T79" s="10">
        <f t="shared" si="1"/>
        <v>4.1376763326028437E-2</v>
      </c>
    </row>
    <row r="80" spans="1:20" x14ac:dyDescent="0.35">
      <c r="A80" s="2">
        <v>36280</v>
      </c>
      <c r="B80" s="3" t="e">
        <f>VLOOKUP(EOMONTH($A80,-1),Trend_Weights!$A:$H,COLUMN(B$4),FALSE)</f>
        <v>#VALUE!</v>
      </c>
      <c r="C80" s="3">
        <f>VLOOKUP(EOMONTH($A80,-1),Trend_Weights!$A:$H,COLUMN(C$4),FALSE)</f>
        <v>-0.11637895510276224</v>
      </c>
      <c r="D80" s="3">
        <f>VLOOKUP(EOMONTH($A80,-1),Trend_Weights!$A:$H,COLUMN(D$4),FALSE)</f>
        <v>0.41233039798678461</v>
      </c>
      <c r="E80" s="3">
        <f>VLOOKUP(EOMONTH($A80,-1),Trend_Weights!$A:$H,COLUMN(E$4),FALSE)</f>
        <v>0.21461314037061813</v>
      </c>
      <c r="F80" s="3">
        <f>VLOOKUP(EOMONTH($A80,-1),Trend_Weights!$A:$H,COLUMN(F$4),FALSE)</f>
        <v>7.0353141718260251E-2</v>
      </c>
      <c r="G80" s="3" t="e">
        <f>VLOOKUP(EOMONTH($A80,-1),Trend_Weights!$A:$H,COLUMN(G$4),FALSE)</f>
        <v>#VALUE!</v>
      </c>
      <c r="H80" s="3" t="e">
        <f>VLOOKUP(EOMONTH($A80,-1),Trend_Weights!$A:$H,COLUMN(H$4),FALSE)</f>
        <v>#VALUE!</v>
      </c>
      <c r="K80" s="3">
        <f>VLOOKUP($A80,rets_1M!$A:$I,COLUMN(B$4),FALSE)</f>
        <v>1.6770997334005111E-2</v>
      </c>
      <c r="L80" s="3">
        <f>VLOOKUP($A80,rets_1M!$A:$I,COLUMN(C$4),FALSE)</f>
        <v>2.0930385897719006E-2</v>
      </c>
      <c r="M80" s="3">
        <f>VLOOKUP($A80,rets_1M!$A:$I,COLUMN(D$4),FALSE)</f>
        <v>2.0576481175108352E-2</v>
      </c>
      <c r="N80" s="3">
        <f>VLOOKUP($A80,rets_1M!$A:$I,COLUMN(E$4),FALSE)</f>
        <v>0</v>
      </c>
      <c r="O80" s="3">
        <f>VLOOKUP($A80,rets_1M!$A:$I,COLUMN(F$4),FALSE)</f>
        <v>3.4424465959735917E-2</v>
      </c>
      <c r="P80" s="3" t="e">
        <f>VLOOKUP($A80,rets_1M!$A:$I,COLUMN(G$4),FALSE)</f>
        <v>#VALUE!</v>
      </c>
      <c r="Q80" s="3">
        <f>VLOOKUP($A80,rets_1M!$A:$I,COLUMN(H$4),FALSE)</f>
        <v>-1.241479749544272E-2</v>
      </c>
      <c r="S80" s="3" t="e">
        <f>SUMPRODUCT(B80:H80,K80:Q80)</f>
        <v>#VALUE!</v>
      </c>
      <c r="T80" s="10">
        <f t="shared" si="1"/>
        <v>4.1376763326028437E-2</v>
      </c>
    </row>
    <row r="81" spans="1:20" x14ac:dyDescent="0.35">
      <c r="A81" s="2">
        <v>36311</v>
      </c>
      <c r="B81" s="3" t="e">
        <f>VLOOKUP(EOMONTH($A81,-1),Trend_Weights!$A:$H,COLUMN(B$4),FALSE)</f>
        <v>#VALUE!</v>
      </c>
      <c r="C81" s="3">
        <f>VLOOKUP(EOMONTH($A81,-1),Trend_Weights!$A:$H,COLUMN(C$4),FALSE)</f>
        <v>-0.11637895510276224</v>
      </c>
      <c r="D81" s="3">
        <f>VLOOKUP(EOMONTH($A81,-1),Trend_Weights!$A:$H,COLUMN(D$4),FALSE)</f>
        <v>0.41233039798678461</v>
      </c>
      <c r="E81" s="3">
        <f>VLOOKUP(EOMONTH($A81,-1),Trend_Weights!$A:$H,COLUMN(E$4),FALSE)</f>
        <v>0.21461314037061813</v>
      </c>
      <c r="F81" s="3">
        <f>VLOOKUP(EOMONTH($A81,-1),Trend_Weights!$A:$H,COLUMN(F$4),FALSE)</f>
        <v>7.0353141718260251E-2</v>
      </c>
      <c r="G81" s="3" t="e">
        <f>VLOOKUP(EOMONTH($A81,-1),Trend_Weights!$A:$H,COLUMN(G$4),FALSE)</f>
        <v>#VALUE!</v>
      </c>
      <c r="H81" s="3" t="e">
        <f>VLOOKUP(EOMONTH($A81,-1),Trend_Weights!$A:$H,COLUMN(H$4),FALSE)</f>
        <v>#VALUE!</v>
      </c>
      <c r="K81" s="3">
        <f>VLOOKUP($A81,rets_1M!$A:$I,COLUMN(B$4),FALSE)</f>
        <v>-0.11565796623662761</v>
      </c>
      <c r="L81" s="3">
        <f>VLOOKUP($A81,rets_1M!$A:$I,COLUMN(C$4),FALSE)</f>
        <v>-6.0815895586930568E-2</v>
      </c>
      <c r="M81" s="3">
        <f>VLOOKUP($A81,rets_1M!$A:$I,COLUMN(D$4),FALSE)</f>
        <v>4.6530111484504033E-3</v>
      </c>
      <c r="N81" s="3">
        <f>VLOOKUP($A81,rets_1M!$A:$I,COLUMN(E$4),FALSE)</f>
        <v>-2.2300131197100836E-2</v>
      </c>
      <c r="O81" s="3">
        <f>VLOOKUP($A81,rets_1M!$A:$I,COLUMN(F$4),FALSE)</f>
        <v>-3.0678948150349106E-2</v>
      </c>
      <c r="P81" s="3" t="e">
        <f>VLOOKUP($A81,rets_1M!$A:$I,COLUMN(G$4),FALSE)</f>
        <v>#VALUE!</v>
      </c>
      <c r="Q81" s="3">
        <f>VLOOKUP($A81,rets_1M!$A:$I,COLUMN(H$4),FALSE)</f>
        <v>-1.5256377974557367E-2</v>
      </c>
      <c r="S81" s="3" t="e">
        <f>SUMPRODUCT(B81:H81,K81:Q81)</f>
        <v>#VALUE!</v>
      </c>
      <c r="T81" s="10">
        <f t="shared" si="1"/>
        <v>4.1376763326028437E-2</v>
      </c>
    </row>
    <row r="82" spans="1:20" x14ac:dyDescent="0.35">
      <c r="A82" s="2">
        <v>36341</v>
      </c>
      <c r="B82" s="3" t="e">
        <f>VLOOKUP(EOMONTH($A82,-1),Trend_Weights!$A:$H,COLUMN(B$4),FALSE)</f>
        <v>#VALUE!</v>
      </c>
      <c r="C82" s="3">
        <f>VLOOKUP(EOMONTH($A82,-1),Trend_Weights!$A:$H,COLUMN(C$4),FALSE)</f>
        <v>-0.11637895510276224</v>
      </c>
      <c r="D82" s="3">
        <f>VLOOKUP(EOMONTH($A82,-1),Trend_Weights!$A:$H,COLUMN(D$4),FALSE)</f>
        <v>0.41233039798678461</v>
      </c>
      <c r="E82" s="3">
        <f>VLOOKUP(EOMONTH($A82,-1),Trend_Weights!$A:$H,COLUMN(E$4),FALSE)</f>
        <v>-0.21461314037061813</v>
      </c>
      <c r="F82" s="3">
        <f>VLOOKUP(EOMONTH($A82,-1),Trend_Weights!$A:$H,COLUMN(F$4),FALSE)</f>
        <v>7.0353141718260251E-2</v>
      </c>
      <c r="G82" s="3" t="e">
        <f>VLOOKUP(EOMONTH($A82,-1),Trend_Weights!$A:$H,COLUMN(G$4),FALSE)</f>
        <v>#VALUE!</v>
      </c>
      <c r="H82" s="3" t="e">
        <f>VLOOKUP(EOMONTH($A82,-1),Trend_Weights!$A:$H,COLUMN(H$4),FALSE)</f>
        <v>#VALUE!</v>
      </c>
      <c r="K82" s="3">
        <f>VLOOKUP($A82,rets_1M!$A:$I,COLUMN(B$4),FALSE)</f>
        <v>0.13784215873774808</v>
      </c>
      <c r="L82" s="3">
        <f>VLOOKUP($A82,rets_1M!$A:$I,COLUMN(C$4),FALSE)</f>
        <v>-3.0885052591294593E-2</v>
      </c>
      <c r="M82" s="3">
        <f>VLOOKUP($A82,rets_1M!$A:$I,COLUMN(D$4),FALSE)</f>
        <v>-3.4894444848554973E-2</v>
      </c>
      <c r="N82" s="3">
        <f>VLOOKUP($A82,rets_1M!$A:$I,COLUMN(E$4),FALSE)</f>
        <v>-3.0800147785462473E-3</v>
      </c>
      <c r="O82" s="3">
        <f>VLOOKUP($A82,rets_1M!$A:$I,COLUMN(F$4),FALSE)</f>
        <v>5.510000766342249E-2</v>
      </c>
      <c r="P82" s="3" t="e">
        <f>VLOOKUP($A82,rets_1M!$A:$I,COLUMN(G$4),FALSE)</f>
        <v>#VALUE!</v>
      </c>
      <c r="Q82" s="3">
        <f>VLOOKUP($A82,rets_1M!$A:$I,COLUMN(H$4),FALSE)</f>
        <v>-5.9065566038215556E-3</v>
      </c>
      <c r="S82" s="3" t="e">
        <f>SUMPRODUCT(B82:H82,K82:Q82)</f>
        <v>#VALUE!</v>
      </c>
      <c r="T82" s="10">
        <f t="shared" si="1"/>
        <v>4.1376763326028437E-2</v>
      </c>
    </row>
    <row r="83" spans="1:20" x14ac:dyDescent="0.35">
      <c r="A83" s="2">
        <v>36372</v>
      </c>
      <c r="B83" s="3" t="e">
        <f>VLOOKUP(EOMONTH($A83,-1),Trend_Weights!$A:$H,COLUMN(B$4),FALSE)</f>
        <v>#VALUE!</v>
      </c>
      <c r="C83" s="3">
        <f>VLOOKUP(EOMONTH($A83,-1),Trend_Weights!$A:$H,COLUMN(C$4),FALSE)</f>
        <v>-0.11637895510276224</v>
      </c>
      <c r="D83" s="3">
        <f>VLOOKUP(EOMONTH($A83,-1),Trend_Weights!$A:$H,COLUMN(D$4),FALSE)</f>
        <v>0.41233039798678461</v>
      </c>
      <c r="E83" s="3">
        <f>VLOOKUP(EOMONTH($A83,-1),Trend_Weights!$A:$H,COLUMN(E$4),FALSE)</f>
        <v>-0.21461314037061813</v>
      </c>
      <c r="F83" s="3">
        <f>VLOOKUP(EOMONTH($A83,-1),Trend_Weights!$A:$H,COLUMN(F$4),FALSE)</f>
        <v>7.0353141718260251E-2</v>
      </c>
      <c r="G83" s="3" t="e">
        <f>VLOOKUP(EOMONTH($A83,-1),Trend_Weights!$A:$H,COLUMN(G$4),FALSE)</f>
        <v>#VALUE!</v>
      </c>
      <c r="H83" s="3" t="e">
        <f>VLOOKUP(EOMONTH($A83,-1),Trend_Weights!$A:$H,COLUMN(H$4),FALSE)</f>
        <v>#VALUE!</v>
      </c>
      <c r="K83" s="3">
        <f>VLOOKUP($A83,rets_1M!$A:$I,COLUMN(B$4),FALSE)</f>
        <v>0.1228538412548339</v>
      </c>
      <c r="L83" s="3">
        <f>VLOOKUP($A83,rets_1M!$A:$I,COLUMN(C$4),FALSE)</f>
        <v>-2.7448355011476688E-2</v>
      </c>
      <c r="M83" s="3">
        <f>VLOOKUP($A83,rets_1M!$A:$I,COLUMN(D$4),FALSE)</f>
        <v>1.3277753999280328E-2</v>
      </c>
      <c r="N83" s="3">
        <f>VLOOKUP($A83,rets_1M!$A:$I,COLUMN(E$4),FALSE)</f>
        <v>-7.8645351676555064E-3</v>
      </c>
      <c r="O83" s="3">
        <f>VLOOKUP($A83,rets_1M!$A:$I,COLUMN(F$4),FALSE)</f>
        <v>-3.6170830912260477E-2</v>
      </c>
      <c r="P83" s="3" t="e">
        <f>VLOOKUP($A83,rets_1M!$A:$I,COLUMN(G$4),FALSE)</f>
        <v>#VALUE!</v>
      </c>
      <c r="Q83" s="3">
        <f>VLOOKUP($A83,rets_1M!$A:$I,COLUMN(H$4),FALSE)</f>
        <v>4.9705735568847942E-2</v>
      </c>
      <c r="S83" s="3" t="e">
        <f>SUMPRODUCT(B83:H83,K83:Q83)</f>
        <v>#VALUE!</v>
      </c>
      <c r="T83" s="10">
        <f t="shared" si="1"/>
        <v>4.1376763326028437E-2</v>
      </c>
    </row>
    <row r="84" spans="1:20" x14ac:dyDescent="0.35">
      <c r="A84" s="2">
        <v>36403</v>
      </c>
      <c r="B84" s="3" t="e">
        <f>VLOOKUP(EOMONTH($A84,-1),Trend_Weights!$A:$H,COLUMN(B$4),FALSE)</f>
        <v>#VALUE!</v>
      </c>
      <c r="C84" s="3">
        <f>VLOOKUP(EOMONTH($A84,-1),Trend_Weights!$A:$H,COLUMN(C$4),FALSE)</f>
        <v>-0.11637895510276224</v>
      </c>
      <c r="D84" s="3">
        <f>VLOOKUP(EOMONTH($A84,-1),Trend_Weights!$A:$H,COLUMN(D$4),FALSE)</f>
        <v>0.41233039798678461</v>
      </c>
      <c r="E84" s="3">
        <f>VLOOKUP(EOMONTH($A84,-1),Trend_Weights!$A:$H,COLUMN(E$4),FALSE)</f>
        <v>-0.21461314037061813</v>
      </c>
      <c r="F84" s="3">
        <f>VLOOKUP(EOMONTH($A84,-1),Trend_Weights!$A:$H,COLUMN(F$4),FALSE)</f>
        <v>7.0353141718260251E-2</v>
      </c>
      <c r="G84" s="3" t="e">
        <f>VLOOKUP(EOMONTH($A84,-1),Trend_Weights!$A:$H,COLUMN(G$4),FALSE)</f>
        <v>#VALUE!</v>
      </c>
      <c r="H84" s="3" t="e">
        <f>VLOOKUP(EOMONTH($A84,-1),Trend_Weights!$A:$H,COLUMN(H$4),FALSE)</f>
        <v>#VALUE!</v>
      </c>
      <c r="K84" s="3">
        <f>VLOOKUP($A84,rets_1M!$A:$I,COLUMN(B$4),FALSE)</f>
        <v>9.7965278610208761E-2</v>
      </c>
      <c r="L84" s="3">
        <f>VLOOKUP($A84,rets_1M!$A:$I,COLUMN(C$4),FALSE)</f>
        <v>-5.795602701442415E-3</v>
      </c>
      <c r="M84" s="3">
        <f>VLOOKUP($A84,rets_1M!$A:$I,COLUMN(D$4),FALSE)</f>
        <v>-2.8949358710894657E-3</v>
      </c>
      <c r="N84" s="3">
        <f>VLOOKUP($A84,rets_1M!$A:$I,COLUMN(E$4),FALSE)</f>
        <v>-2.7806251693706097E-3</v>
      </c>
      <c r="O84" s="3">
        <f>VLOOKUP($A84,rets_1M!$A:$I,COLUMN(F$4),FALSE)</f>
        <v>-9.0429540316502299E-3</v>
      </c>
      <c r="P84" s="3" t="e">
        <f>VLOOKUP($A84,rets_1M!$A:$I,COLUMN(G$4),FALSE)</f>
        <v>#VALUE!</v>
      </c>
      <c r="Q84" s="3">
        <f>VLOOKUP($A84,rets_1M!$A:$I,COLUMN(H$4),FALSE)</f>
        <v>4.220331983829384E-2</v>
      </c>
      <c r="S84" s="3" t="e">
        <f>SUMPRODUCT(B84:H84,K84:Q84)</f>
        <v>#VALUE!</v>
      </c>
      <c r="T84" s="10">
        <f t="shared" si="1"/>
        <v>4.1376763326028437E-2</v>
      </c>
    </row>
    <row r="85" spans="1:20" x14ac:dyDescent="0.35">
      <c r="A85" s="2">
        <v>36433</v>
      </c>
      <c r="B85" s="3" t="e">
        <f>VLOOKUP(EOMONTH($A85,-1),Trend_Weights!$A:$H,COLUMN(B$4),FALSE)</f>
        <v>#VALUE!</v>
      </c>
      <c r="C85" s="3">
        <f>VLOOKUP(EOMONTH($A85,-1),Trend_Weights!$A:$H,COLUMN(C$4),FALSE)</f>
        <v>-0.11637895510276224</v>
      </c>
      <c r="D85" s="3">
        <f>VLOOKUP(EOMONTH($A85,-1),Trend_Weights!$A:$H,COLUMN(D$4),FALSE)</f>
        <v>-0.41233039798678461</v>
      </c>
      <c r="E85" s="3">
        <f>VLOOKUP(EOMONTH($A85,-1),Trend_Weights!$A:$H,COLUMN(E$4),FALSE)</f>
        <v>-0.21461314037061813</v>
      </c>
      <c r="F85" s="3">
        <f>VLOOKUP(EOMONTH($A85,-1),Trend_Weights!$A:$H,COLUMN(F$4),FALSE)</f>
        <v>7.0353141718260251E-2</v>
      </c>
      <c r="G85" s="3" t="e">
        <f>VLOOKUP(EOMONTH($A85,-1),Trend_Weights!$A:$H,COLUMN(G$4),FALSE)</f>
        <v>#VALUE!</v>
      </c>
      <c r="H85" s="3" t="e">
        <f>VLOOKUP(EOMONTH($A85,-1),Trend_Weights!$A:$H,COLUMN(H$4),FALSE)</f>
        <v>#VALUE!</v>
      </c>
      <c r="K85" s="3">
        <f>VLOOKUP($A85,rets_1M!$A:$I,COLUMN(B$4),FALSE)</f>
        <v>5.6234975991543035E-2</v>
      </c>
      <c r="L85" s="3">
        <f>VLOOKUP($A85,rets_1M!$A:$I,COLUMN(C$4),FALSE)</f>
        <v>0.16400775975393422</v>
      </c>
      <c r="M85" s="3">
        <f>VLOOKUP($A85,rets_1M!$A:$I,COLUMN(D$4),FALSE)</f>
        <v>1.8374575620540012E-2</v>
      </c>
      <c r="N85" s="3">
        <f>VLOOKUP($A85,rets_1M!$A:$I,COLUMN(E$4),FALSE)</f>
        <v>6.9993904250789107E-3</v>
      </c>
      <c r="O85" s="3">
        <f>VLOOKUP($A85,rets_1M!$A:$I,COLUMN(F$4),FALSE)</f>
        <v>-2.7300380228136856E-2</v>
      </c>
      <c r="P85" s="3" t="e">
        <f>VLOOKUP($A85,rets_1M!$A:$I,COLUMN(G$4),FALSE)</f>
        <v>#VALUE!</v>
      </c>
      <c r="Q85" s="3">
        <f>VLOOKUP($A85,rets_1M!$A:$I,COLUMN(H$4),FALSE)</f>
        <v>2.4949487474673404E-2</v>
      </c>
      <c r="S85" s="3" t="e">
        <f>SUMPRODUCT(B85:H85,K85:Q85)</f>
        <v>#VALUE!</v>
      </c>
      <c r="T85" s="10">
        <f t="shared" si="1"/>
        <v>4.1376763326028437E-2</v>
      </c>
    </row>
    <row r="86" spans="1:20" x14ac:dyDescent="0.35">
      <c r="A86" s="2">
        <v>36464</v>
      </c>
      <c r="B86" s="3" t="e">
        <f>VLOOKUP(EOMONTH($A86,-1),Trend_Weights!$A:$H,COLUMN(B$4),FALSE)</f>
        <v>#VALUE!</v>
      </c>
      <c r="C86" s="3">
        <f>VLOOKUP(EOMONTH($A86,-1),Trend_Weights!$A:$H,COLUMN(C$4),FALSE)</f>
        <v>-0.11637895510276224</v>
      </c>
      <c r="D86" s="3">
        <f>VLOOKUP(EOMONTH($A86,-1),Trend_Weights!$A:$H,COLUMN(D$4),FALSE)</f>
        <v>-0.41233039798678461</v>
      </c>
      <c r="E86" s="3">
        <f>VLOOKUP(EOMONTH($A86,-1),Trend_Weights!$A:$H,COLUMN(E$4),FALSE)</f>
        <v>-0.21461314037061813</v>
      </c>
      <c r="F86" s="3">
        <f>VLOOKUP(EOMONTH($A86,-1),Trend_Weights!$A:$H,COLUMN(F$4),FALSE)</f>
        <v>7.0353141718260251E-2</v>
      </c>
      <c r="G86" s="3" t="e">
        <f>VLOOKUP(EOMONTH($A86,-1),Trend_Weights!$A:$H,COLUMN(G$4),FALSE)</f>
        <v>#VALUE!</v>
      </c>
      <c r="H86" s="3" t="e">
        <f>VLOOKUP(EOMONTH($A86,-1),Trend_Weights!$A:$H,COLUMN(H$4),FALSE)</f>
        <v>#VALUE!</v>
      </c>
      <c r="K86" s="3">
        <f>VLOOKUP($A86,rets_1M!$A:$I,COLUMN(B$4),FALSE)</f>
        <v>-6.3932022986738168E-2</v>
      </c>
      <c r="L86" s="3">
        <f>VLOOKUP($A86,rets_1M!$A:$I,COLUMN(C$4),FALSE)</f>
        <v>2.6725948017345402E-3</v>
      </c>
      <c r="M86" s="3">
        <f>VLOOKUP($A86,rets_1M!$A:$I,COLUMN(D$4),FALSE)</f>
        <v>-2.3193155995187786E-2</v>
      </c>
      <c r="N86" s="3">
        <f>VLOOKUP($A86,rets_1M!$A:$I,COLUMN(E$4),FALSE)</f>
        <v>-3.6880854026214438E-3</v>
      </c>
      <c r="O86" s="3">
        <f>VLOOKUP($A86,rets_1M!$A:$I,COLUMN(F$4),FALSE)</f>
        <v>6.0042217183957636E-2</v>
      </c>
      <c r="P86" s="3">
        <f>VLOOKUP($A86,rets_1M!$A:$I,COLUMN(G$4),FALSE)</f>
        <v>8.8988999999999985E-2</v>
      </c>
      <c r="Q86" s="3">
        <f>VLOOKUP($A86,rets_1M!$A:$I,COLUMN(H$4),FALSE)</f>
        <v>1.604654393378846E-2</v>
      </c>
      <c r="S86" s="3" t="e">
        <f>SUMPRODUCT(B86:H86,K86:Q86)</f>
        <v>#VALUE!</v>
      </c>
      <c r="T86" s="10">
        <f t="shared" si="1"/>
        <v>4.1376763326028437E-2</v>
      </c>
    </row>
    <row r="87" spans="1:20" x14ac:dyDescent="0.35">
      <c r="A87" s="2">
        <v>36494</v>
      </c>
      <c r="B87" s="3" t="e">
        <f>VLOOKUP(EOMONTH($A87,-1),Trend_Weights!$A:$H,COLUMN(B$4),FALSE)</f>
        <v>#VALUE!</v>
      </c>
      <c r="C87" s="3">
        <f>VLOOKUP(EOMONTH($A87,-1),Trend_Weights!$A:$H,COLUMN(C$4),FALSE)</f>
        <v>-0.11637895510276224</v>
      </c>
      <c r="D87" s="3">
        <f>VLOOKUP(EOMONTH($A87,-1),Trend_Weights!$A:$H,COLUMN(D$4),FALSE)</f>
        <v>-0.41233039798678461</v>
      </c>
      <c r="E87" s="3">
        <f>VLOOKUP(EOMONTH($A87,-1),Trend_Weights!$A:$H,COLUMN(E$4),FALSE)</f>
        <v>-0.21461314037061813</v>
      </c>
      <c r="F87" s="3">
        <f>VLOOKUP(EOMONTH($A87,-1),Trend_Weights!$A:$H,COLUMN(F$4),FALSE)</f>
        <v>7.0353141718260251E-2</v>
      </c>
      <c r="G87" s="3" t="e">
        <f>VLOOKUP(EOMONTH($A87,-1),Trend_Weights!$A:$H,COLUMN(G$4),FALSE)</f>
        <v>#VALUE!</v>
      </c>
      <c r="H87" s="3" t="e">
        <f>VLOOKUP(EOMONTH($A87,-1),Trend_Weights!$A:$H,COLUMN(H$4),FALSE)</f>
        <v>#VALUE!</v>
      </c>
      <c r="K87" s="3">
        <f>VLOOKUP($A87,rets_1M!$A:$I,COLUMN(B$4),FALSE)</f>
        <v>0.12860082304526754</v>
      </c>
      <c r="L87" s="3">
        <f>VLOOKUP($A87,rets_1M!$A:$I,COLUMN(C$4),FALSE)</f>
        <v>-2.952521809021047E-2</v>
      </c>
      <c r="M87" s="3">
        <f>VLOOKUP($A87,rets_1M!$A:$I,COLUMN(D$4),FALSE)</f>
        <v>9.9191350466067973E-3</v>
      </c>
      <c r="N87" s="3">
        <f>VLOOKUP($A87,rets_1M!$A:$I,COLUMN(E$4),FALSE)</f>
        <v>-5.0050006389825707E-3</v>
      </c>
      <c r="O87" s="3">
        <f>VLOOKUP($A87,rets_1M!$A:$I,COLUMN(F$4),FALSE)</f>
        <v>1.1136514492219085E-2</v>
      </c>
      <c r="P87" s="3">
        <f>VLOOKUP($A87,rets_1M!$A:$I,COLUMN(G$4),FALSE)</f>
        <v>0.11937494318124431</v>
      </c>
      <c r="Q87" s="3">
        <f>VLOOKUP($A87,rets_1M!$A:$I,COLUMN(H$4),FALSE)</f>
        <v>1.6490218124578515E-2</v>
      </c>
      <c r="S87" s="3" t="e">
        <f>SUMPRODUCT(B87:H87,K87:Q87)</f>
        <v>#VALUE!</v>
      </c>
      <c r="T87" s="10">
        <f t="shared" si="1"/>
        <v>4.1376763326028437E-2</v>
      </c>
    </row>
    <row r="88" spans="1:20" x14ac:dyDescent="0.35">
      <c r="A88" s="2">
        <v>36525</v>
      </c>
      <c r="B88" s="3" t="e">
        <f>VLOOKUP(EOMONTH($A88,-1),Trend_Weights!$A:$H,COLUMN(B$4),FALSE)</f>
        <v>#VALUE!</v>
      </c>
      <c r="C88" s="3">
        <f>VLOOKUP(EOMONTH($A88,-1),Trend_Weights!$A:$H,COLUMN(C$4),FALSE)</f>
        <v>-0.11637895510276224</v>
      </c>
      <c r="D88" s="3">
        <f>VLOOKUP(EOMONTH($A88,-1),Trend_Weights!$A:$H,COLUMN(D$4),FALSE)</f>
        <v>-0.41233039798678461</v>
      </c>
      <c r="E88" s="3">
        <f>VLOOKUP(EOMONTH($A88,-1),Trend_Weights!$A:$H,COLUMN(E$4),FALSE)</f>
        <v>-0.21461314037061813</v>
      </c>
      <c r="F88" s="3">
        <f>VLOOKUP(EOMONTH($A88,-1),Trend_Weights!$A:$H,COLUMN(F$4),FALSE)</f>
        <v>7.0353141718260251E-2</v>
      </c>
      <c r="G88" s="3" t="e">
        <f>VLOOKUP(EOMONTH($A88,-1),Trend_Weights!$A:$H,COLUMN(G$4),FALSE)</f>
        <v>#VALUE!</v>
      </c>
      <c r="H88" s="3" t="e">
        <f>VLOOKUP(EOMONTH($A88,-1),Trend_Weights!$A:$H,COLUMN(H$4),FALSE)</f>
        <v>#VALUE!</v>
      </c>
      <c r="K88" s="3">
        <f>VLOOKUP($A88,rets_1M!$A:$I,COLUMN(B$4),FALSE)</f>
        <v>6.9414681640075138E-2</v>
      </c>
      <c r="L88" s="3">
        <f>VLOOKUP($A88,rets_1M!$A:$I,COLUMN(C$4),FALSE)</f>
        <v>-1.1603176436452811E-2</v>
      </c>
      <c r="M88" s="3">
        <f>VLOOKUP($A88,rets_1M!$A:$I,COLUMN(D$4),FALSE)</f>
        <v>2.0531232079887607E-2</v>
      </c>
      <c r="N88" s="3">
        <f>VLOOKUP($A88,rets_1M!$A:$I,COLUMN(E$4),FALSE)</f>
        <v>-1.6652405366924472E-2</v>
      </c>
      <c r="O88" s="3">
        <f>VLOOKUP($A88,rets_1M!$A:$I,COLUMN(F$4),FALSE)</f>
        <v>5.2589350838803783E-2</v>
      </c>
      <c r="P88" s="3">
        <f>VLOOKUP($A88,rets_1M!$A:$I,COLUMN(G$4),FALSE)</f>
        <v>0.24454485568755047</v>
      </c>
      <c r="Q88" s="3">
        <f>VLOOKUP($A88,rets_1M!$A:$I,COLUMN(H$4),FALSE)</f>
        <v>-6.7269395256809306E-3</v>
      </c>
      <c r="S88" s="3" t="e">
        <f>SUMPRODUCT(B88:H88,K88:Q88)</f>
        <v>#VALUE!</v>
      </c>
      <c r="T88" s="10">
        <f t="shared" si="1"/>
        <v>4.1376763326028437E-2</v>
      </c>
    </row>
    <row r="89" spans="1:20" x14ac:dyDescent="0.35">
      <c r="A89" s="2">
        <v>36556</v>
      </c>
      <c r="B89" s="3" t="e">
        <f>VLOOKUP(EOMONTH($A89,-1),Trend_Weights!$A:$H,COLUMN(B$4),FALSE)</f>
        <v>#VALUE!</v>
      </c>
      <c r="C89" s="3">
        <f>VLOOKUP(EOMONTH($A89,-1),Trend_Weights!$A:$H,COLUMN(C$4),FALSE)</f>
        <v>-0.11637895510276224</v>
      </c>
      <c r="D89" s="3">
        <f>VLOOKUP(EOMONTH($A89,-1),Trend_Weights!$A:$H,COLUMN(D$4),FALSE)</f>
        <v>0.41233039798678461</v>
      </c>
      <c r="E89" s="3">
        <f>VLOOKUP(EOMONTH($A89,-1),Trend_Weights!$A:$H,COLUMN(E$4),FALSE)</f>
        <v>-0.21461314037061813</v>
      </c>
      <c r="F89" s="3">
        <f>VLOOKUP(EOMONTH($A89,-1),Trend_Weights!$A:$H,COLUMN(F$4),FALSE)</f>
        <v>7.0353141718260251E-2</v>
      </c>
      <c r="G89" s="3" t="e">
        <f>VLOOKUP(EOMONTH($A89,-1),Trend_Weights!$A:$H,COLUMN(G$4),FALSE)</f>
        <v>#VALUE!</v>
      </c>
      <c r="H89" s="3" t="e">
        <f>VLOOKUP(EOMONTH($A89,-1),Trend_Weights!$A:$H,COLUMN(H$4),FALSE)</f>
        <v>#VALUE!</v>
      </c>
      <c r="K89" s="3">
        <f>VLOOKUP($A89,rets_1M!$A:$I,COLUMN(B$4),FALSE)</f>
        <v>3.2200137233134418E-2</v>
      </c>
      <c r="L89" s="3">
        <f>VLOOKUP($A89,rets_1M!$A:$I,COLUMN(C$4),FALSE)</f>
        <v>-1.9066890871263009E-2</v>
      </c>
      <c r="M89" s="3">
        <f>VLOOKUP($A89,rets_1M!$A:$I,COLUMN(D$4),FALSE)</f>
        <v>5.4299969089806055E-3</v>
      </c>
      <c r="N89" s="3">
        <f>VLOOKUP($A89,rets_1M!$A:$I,COLUMN(E$4),FALSE)</f>
        <v>-1.1235514281995207E-2</v>
      </c>
      <c r="O89" s="3">
        <f>VLOOKUP($A89,rets_1M!$A:$I,COLUMN(F$4),FALSE)</f>
        <v>-5.6059871110803128E-2</v>
      </c>
      <c r="P89" s="3">
        <f>VLOOKUP($A89,rets_1M!$A:$I,COLUMN(G$4),FALSE)</f>
        <v>-3.7693364375341099E-2</v>
      </c>
      <c r="Q89" s="3">
        <f>VLOOKUP($A89,rets_1M!$A:$I,COLUMN(H$4),FALSE)</f>
        <v>-4.7799472775040264E-2</v>
      </c>
      <c r="S89" s="3" t="e">
        <f>SUMPRODUCT(B89:H89,K89:Q89)</f>
        <v>#VALUE!</v>
      </c>
      <c r="T89" s="10">
        <f t="shared" si="1"/>
        <v>4.1376763326028437E-2</v>
      </c>
    </row>
    <row r="90" spans="1:20" x14ac:dyDescent="0.35">
      <c r="A90" s="2">
        <v>36585</v>
      </c>
      <c r="B90" s="3">
        <f>VLOOKUP(EOMONTH($A90,-1),Trend_Weights!$A:$H,COLUMN(B$4),FALSE)</f>
        <v>3.8765746171654708E-2</v>
      </c>
      <c r="C90" s="3">
        <f>VLOOKUP(EOMONTH($A90,-1),Trend_Weights!$A:$H,COLUMN(C$4),FALSE)</f>
        <v>-0.11637895510276224</v>
      </c>
      <c r="D90" s="3">
        <f>VLOOKUP(EOMONTH($A90,-1),Trend_Weights!$A:$H,COLUMN(D$4),FALSE)</f>
        <v>0.41233039798678461</v>
      </c>
      <c r="E90" s="3">
        <f>VLOOKUP(EOMONTH($A90,-1),Trend_Weights!$A:$H,COLUMN(E$4),FALSE)</f>
        <v>-0.21461314037061813</v>
      </c>
      <c r="F90" s="3">
        <f>VLOOKUP(EOMONTH($A90,-1),Trend_Weights!$A:$H,COLUMN(F$4),FALSE)</f>
        <v>7.0353141718260251E-2</v>
      </c>
      <c r="G90" s="3" t="e">
        <f>VLOOKUP(EOMONTH($A90,-1),Trend_Weights!$A:$H,COLUMN(G$4),FALSE)</f>
        <v>#VALUE!</v>
      </c>
      <c r="H90" s="3" t="e">
        <f>VLOOKUP(EOMONTH($A90,-1),Trend_Weights!$A:$H,COLUMN(H$4),FALSE)</f>
        <v>#VALUE!</v>
      </c>
      <c r="K90" s="3">
        <f>VLOOKUP($A90,rets_1M!$A:$I,COLUMN(B$4),FALSE)</f>
        <v>5.8708603133236892E-2</v>
      </c>
      <c r="L90" s="3">
        <f>VLOOKUP($A90,rets_1M!$A:$I,COLUMN(C$4),FALSE)</f>
        <v>2.7950491022139756E-2</v>
      </c>
      <c r="M90" s="3">
        <f>VLOOKUP($A90,rets_1M!$A:$I,COLUMN(D$4),FALSE)</f>
        <v>-1.0576842825886446E-2</v>
      </c>
      <c r="N90" s="3">
        <f>VLOOKUP($A90,rets_1M!$A:$I,COLUMN(E$4),FALSE)</f>
        <v>1.0574200645615095E-2</v>
      </c>
      <c r="O90" s="3">
        <f>VLOOKUP($A90,rets_1M!$A:$I,COLUMN(F$4),FALSE)</f>
        <v>-2.070180590221693E-2</v>
      </c>
      <c r="P90" s="3">
        <f>VLOOKUP($A90,rets_1M!$A:$I,COLUMN(G$4),FALSE)</f>
        <v>0.19058839646551129</v>
      </c>
      <c r="Q90" s="3">
        <f>VLOOKUP($A90,rets_1M!$A:$I,COLUMN(H$4),FALSE)</f>
        <v>-3.0185427576212009E-2</v>
      </c>
      <c r="S90" s="3" t="e">
        <f>SUMPRODUCT(B90:H90,K90:Q90)</f>
        <v>#VALUE!</v>
      </c>
      <c r="T90" s="10">
        <f t="shared" si="1"/>
        <v>4.1376763326028437E-2</v>
      </c>
    </row>
    <row r="91" spans="1:20" x14ac:dyDescent="0.35">
      <c r="A91" s="2">
        <v>36616</v>
      </c>
      <c r="B91" s="3">
        <f>VLOOKUP(EOMONTH($A91,-1),Trend_Weights!$A:$H,COLUMN(B$4),FALSE)</f>
        <v>3.8765746171654708E-2</v>
      </c>
      <c r="C91" s="3">
        <f>VLOOKUP(EOMONTH($A91,-1),Trend_Weights!$A:$H,COLUMN(C$4),FALSE)</f>
        <v>-0.11637895510276224</v>
      </c>
      <c r="D91" s="3">
        <f>VLOOKUP(EOMONTH($A91,-1),Trend_Weights!$A:$H,COLUMN(D$4),FALSE)</f>
        <v>0.41233039798678461</v>
      </c>
      <c r="E91" s="3">
        <f>VLOOKUP(EOMONTH($A91,-1),Trend_Weights!$A:$H,COLUMN(E$4),FALSE)</f>
        <v>-0.21461314037061813</v>
      </c>
      <c r="F91" s="3">
        <f>VLOOKUP(EOMONTH($A91,-1),Trend_Weights!$A:$H,COLUMN(F$4),FALSE)</f>
        <v>7.0353141718260251E-2</v>
      </c>
      <c r="G91" s="3" t="e">
        <f>VLOOKUP(EOMONTH($A91,-1),Trend_Weights!$A:$H,COLUMN(G$4),FALSE)</f>
        <v>#VALUE!</v>
      </c>
      <c r="H91" s="3" t="e">
        <f>VLOOKUP(EOMONTH($A91,-1),Trend_Weights!$A:$H,COLUMN(H$4),FALSE)</f>
        <v>#VALUE!</v>
      </c>
      <c r="K91" s="3">
        <f>VLOOKUP($A91,rets_1M!$A:$I,COLUMN(B$4),FALSE)</f>
        <v>-8.3390890588125433E-2</v>
      </c>
      <c r="L91" s="3">
        <f>VLOOKUP($A91,rets_1M!$A:$I,COLUMN(C$4),FALSE)</f>
        <v>-5.2213114754098511E-2</v>
      </c>
      <c r="M91" s="3">
        <f>VLOOKUP($A91,rets_1M!$A:$I,COLUMN(D$4),FALSE)</f>
        <v>5.427972718657692E-3</v>
      </c>
      <c r="N91" s="3">
        <f>VLOOKUP($A91,rets_1M!$A:$I,COLUMN(E$4),FALSE)</f>
        <v>2.8176742833128321E-2</v>
      </c>
      <c r="O91" s="3">
        <f>VLOOKUP($A91,rets_1M!$A:$I,COLUMN(F$4),FALSE)</f>
        <v>9.0254872563718003E-2</v>
      </c>
      <c r="P91" s="3">
        <f>VLOOKUP($A91,rets_1M!$A:$I,COLUMN(G$4),FALSE)</f>
        <v>2.2790454163646112E-2</v>
      </c>
      <c r="Q91" s="3">
        <f>VLOOKUP($A91,rets_1M!$A:$I,COLUMN(H$4),FALSE)</f>
        <v>6.541612481236081E-2</v>
      </c>
      <c r="S91" s="3" t="e">
        <f>SUMPRODUCT(B91:H91,K91:Q91)</f>
        <v>#VALUE!</v>
      </c>
      <c r="T91" s="10">
        <f t="shared" si="1"/>
        <v>4.1376763326028437E-2</v>
      </c>
    </row>
    <row r="92" spans="1:20" x14ac:dyDescent="0.35">
      <c r="A92" s="2">
        <v>36646</v>
      </c>
      <c r="B92" s="3">
        <f>VLOOKUP(EOMONTH($A92,-1),Trend_Weights!$A:$H,COLUMN(B$4),FALSE)</f>
        <v>3.8765746171654708E-2</v>
      </c>
      <c r="C92" s="3">
        <f>VLOOKUP(EOMONTH($A92,-1),Trend_Weights!$A:$H,COLUMN(C$4),FALSE)</f>
        <v>-0.11637895510276224</v>
      </c>
      <c r="D92" s="3">
        <f>VLOOKUP(EOMONTH($A92,-1),Trend_Weights!$A:$H,COLUMN(D$4),FALSE)</f>
        <v>0.41233039798678461</v>
      </c>
      <c r="E92" s="3">
        <f>VLOOKUP(EOMONTH($A92,-1),Trend_Weights!$A:$H,COLUMN(E$4),FALSE)</f>
        <v>-0.21461314037061813</v>
      </c>
      <c r="F92" s="3">
        <f>VLOOKUP(EOMONTH($A92,-1),Trend_Weights!$A:$H,COLUMN(F$4),FALSE)</f>
        <v>7.0353141718260251E-2</v>
      </c>
      <c r="G92" s="3" t="e">
        <f>VLOOKUP(EOMONTH($A92,-1),Trend_Weights!$A:$H,COLUMN(G$4),FALSE)</f>
        <v>#VALUE!</v>
      </c>
      <c r="H92" s="3">
        <f>VLOOKUP(EOMONTH($A92,-1),Trend_Weights!$A:$H,COLUMN(H$4),FALSE)</f>
        <v>0.11915131903852939</v>
      </c>
      <c r="K92" s="3">
        <f>VLOOKUP($A92,rets_1M!$A:$I,COLUMN(B$4),FALSE)</f>
        <v>4.2623956942752894E-2</v>
      </c>
      <c r="L92" s="3">
        <f>VLOOKUP($A92,rets_1M!$A:$I,COLUMN(C$4),FALSE)</f>
        <v>-2.3809594813420931E-2</v>
      </c>
      <c r="M92" s="3">
        <f>VLOOKUP($A92,rets_1M!$A:$I,COLUMN(D$4),FALSE)</f>
        <v>6.8387387282144996E-3</v>
      </c>
      <c r="N92" s="3">
        <f>VLOOKUP($A92,rets_1M!$A:$I,COLUMN(E$4),FALSE)</f>
        <v>-1.1471580091050648E-2</v>
      </c>
      <c r="O92" s="3">
        <f>VLOOKUP($A92,rets_1M!$A:$I,COLUMN(F$4),FALSE)</f>
        <v>-3.6441144114411572E-2</v>
      </c>
      <c r="P92" s="3">
        <f>VLOOKUP($A92,rets_1M!$A:$I,COLUMN(G$4),FALSE)</f>
        <v>-0.14526089957378774</v>
      </c>
      <c r="Q92" s="3">
        <f>VLOOKUP($A92,rets_1M!$A:$I,COLUMN(H$4),FALSE)</f>
        <v>-5.5075644800846146E-2</v>
      </c>
      <c r="S92" s="3" t="e">
        <f>SUMPRODUCT(B92:H92,K92:Q92)</f>
        <v>#VALUE!</v>
      </c>
      <c r="T92" s="10">
        <f t="shared" si="1"/>
        <v>4.1376763326028437E-2</v>
      </c>
    </row>
    <row r="93" spans="1:20" x14ac:dyDescent="0.35">
      <c r="A93" s="2">
        <v>36677</v>
      </c>
      <c r="B93" s="3">
        <f>VLOOKUP(EOMONTH($A93,-1),Trend_Weights!$A:$H,COLUMN(B$4),FALSE)</f>
        <v>3.8765746171654708E-2</v>
      </c>
      <c r="C93" s="3">
        <f>VLOOKUP(EOMONTH($A93,-1),Trend_Weights!$A:$H,COLUMN(C$4),FALSE)</f>
        <v>-0.11637895510276224</v>
      </c>
      <c r="D93" s="3">
        <f>VLOOKUP(EOMONTH($A93,-1),Trend_Weights!$A:$H,COLUMN(D$4),FALSE)</f>
        <v>0.41233039798678461</v>
      </c>
      <c r="E93" s="3">
        <f>VLOOKUP(EOMONTH($A93,-1),Trend_Weights!$A:$H,COLUMN(E$4),FALSE)</f>
        <v>-0.21461314037061813</v>
      </c>
      <c r="F93" s="3">
        <f>VLOOKUP(EOMONTH($A93,-1),Trend_Weights!$A:$H,COLUMN(F$4),FALSE)</f>
        <v>7.0353141718260251E-2</v>
      </c>
      <c r="G93" s="3" t="e">
        <f>VLOOKUP(EOMONTH($A93,-1),Trend_Weights!$A:$H,COLUMN(G$4),FALSE)</f>
        <v>#VALUE!</v>
      </c>
      <c r="H93" s="3">
        <f>VLOOKUP(EOMONTH($A93,-1),Trend_Weights!$A:$H,COLUMN(H$4),FALSE)</f>
        <v>0.11915131903852939</v>
      </c>
      <c r="K93" s="3">
        <f>VLOOKUP($A93,rets_1M!$A:$I,COLUMN(B$4),FALSE)</f>
        <v>0.11545609014917502</v>
      </c>
      <c r="L93" s="3">
        <f>VLOOKUP($A93,rets_1M!$A:$I,COLUMN(C$4),FALSE)</f>
        <v>-9.5343416538615777E-3</v>
      </c>
      <c r="M93" s="3">
        <f>VLOOKUP($A93,rets_1M!$A:$I,COLUMN(D$4),FALSE)</f>
        <v>1.0716615659021711E-2</v>
      </c>
      <c r="N93" s="3">
        <f>VLOOKUP($A93,rets_1M!$A:$I,COLUMN(E$4),FALSE)</f>
        <v>1.053456786759277E-5</v>
      </c>
      <c r="O93" s="3">
        <f>VLOOKUP($A93,rets_1M!$A:$I,COLUMN(F$4),FALSE)</f>
        <v>-2.590266875981162E-2</v>
      </c>
      <c r="P93" s="3">
        <f>VLOOKUP($A93,rets_1M!$A:$I,COLUMN(G$4),FALSE)</f>
        <v>-0.12729653869820312</v>
      </c>
      <c r="Q93" s="3">
        <f>VLOOKUP($A93,rets_1M!$A:$I,COLUMN(H$4),FALSE)</f>
        <v>-1.7085941422914086E-3</v>
      </c>
      <c r="S93" s="3" t="e">
        <f>SUMPRODUCT(B93:H93,K93:Q93)</f>
        <v>#VALUE!</v>
      </c>
      <c r="T93" s="10">
        <f t="shared" si="1"/>
        <v>4.1376763326028437E-2</v>
      </c>
    </row>
    <row r="94" spans="1:20" x14ac:dyDescent="0.35">
      <c r="A94" s="2">
        <v>36707</v>
      </c>
      <c r="B94" s="3">
        <f>VLOOKUP(EOMONTH($A94,-1),Trend_Weights!$A:$H,COLUMN(B$4),FALSE)</f>
        <v>3.8765746171654708E-2</v>
      </c>
      <c r="C94" s="3">
        <f>VLOOKUP(EOMONTH($A94,-1),Trend_Weights!$A:$H,COLUMN(C$4),FALSE)</f>
        <v>-0.11637895510276224</v>
      </c>
      <c r="D94" s="3">
        <f>VLOOKUP(EOMONTH($A94,-1),Trend_Weights!$A:$H,COLUMN(D$4),FALSE)</f>
        <v>0.41233039798678461</v>
      </c>
      <c r="E94" s="3">
        <f>VLOOKUP(EOMONTH($A94,-1),Trend_Weights!$A:$H,COLUMN(E$4),FALSE)</f>
        <v>-0.21461314037061813</v>
      </c>
      <c r="F94" s="3">
        <f>VLOOKUP(EOMONTH($A94,-1),Trend_Weights!$A:$H,COLUMN(F$4),FALSE)</f>
        <v>7.0353141718260251E-2</v>
      </c>
      <c r="G94" s="3" t="e">
        <f>VLOOKUP(EOMONTH($A94,-1),Trend_Weights!$A:$H,COLUMN(G$4),FALSE)</f>
        <v>#VALUE!</v>
      </c>
      <c r="H94" s="3">
        <f>VLOOKUP(EOMONTH($A94,-1),Trend_Weights!$A:$H,COLUMN(H$4),FALSE)</f>
        <v>0.11915131903852939</v>
      </c>
      <c r="K94" s="3">
        <f>VLOOKUP($A94,rets_1M!$A:$I,COLUMN(B$4),FALSE)</f>
        <v>0.12883803697081087</v>
      </c>
      <c r="L94" s="3">
        <f>VLOOKUP($A94,rets_1M!$A:$I,COLUMN(C$4),FALSE)</f>
        <v>6.0773173936377045E-2</v>
      </c>
      <c r="M94" s="3">
        <f>VLOOKUP($A94,rets_1M!$A:$I,COLUMN(D$4),FALSE)</f>
        <v>-1.3859023053670594E-3</v>
      </c>
      <c r="N94" s="3">
        <f>VLOOKUP($A94,rets_1M!$A:$I,COLUMN(E$4),FALSE)</f>
        <v>1.7595176623337982E-2</v>
      </c>
      <c r="O94" s="3">
        <f>VLOOKUP($A94,rets_1M!$A:$I,COLUMN(F$4),FALSE)</f>
        <v>1.6555563694967468E-2</v>
      </c>
      <c r="P94" s="3">
        <f>VLOOKUP($A94,rets_1M!$A:$I,COLUMN(G$4),FALSE)</f>
        <v>0.1298852412286986</v>
      </c>
      <c r="Q94" s="3">
        <f>VLOOKUP($A94,rets_1M!$A:$I,COLUMN(H$4),FALSE)</f>
        <v>1.1528511708494671E-2</v>
      </c>
      <c r="S94" s="3" t="e">
        <f>SUMPRODUCT(B94:H94,K94:Q94)</f>
        <v>#VALUE!</v>
      </c>
      <c r="T94" s="10">
        <f t="shared" si="1"/>
        <v>4.1376763326028437E-2</v>
      </c>
    </row>
    <row r="95" spans="1:20" x14ac:dyDescent="0.35">
      <c r="A95" s="2">
        <v>36738</v>
      </c>
      <c r="B95" s="3">
        <f>VLOOKUP(EOMONTH($A95,-1),Trend_Weights!$A:$H,COLUMN(B$4),FALSE)</f>
        <v>3.8765746171654708E-2</v>
      </c>
      <c r="C95" s="3">
        <f>VLOOKUP(EOMONTH($A95,-1),Trend_Weights!$A:$H,COLUMN(C$4),FALSE)</f>
        <v>0.11637895510276224</v>
      </c>
      <c r="D95" s="3">
        <f>VLOOKUP(EOMONTH($A95,-1),Trend_Weights!$A:$H,COLUMN(D$4),FALSE)</f>
        <v>0.41233039798678461</v>
      </c>
      <c r="E95" s="3">
        <f>VLOOKUP(EOMONTH($A95,-1),Trend_Weights!$A:$H,COLUMN(E$4),FALSE)</f>
        <v>0.21461314037061813</v>
      </c>
      <c r="F95" s="3">
        <f>VLOOKUP(EOMONTH($A95,-1),Trend_Weights!$A:$H,COLUMN(F$4),FALSE)</f>
        <v>7.0353141718260251E-2</v>
      </c>
      <c r="G95" s="3" t="e">
        <f>VLOOKUP(EOMONTH($A95,-1),Trend_Weights!$A:$H,COLUMN(G$4),FALSE)</f>
        <v>#VALUE!</v>
      </c>
      <c r="H95" s="3">
        <f>VLOOKUP(EOMONTH($A95,-1),Trend_Weights!$A:$H,COLUMN(H$4),FALSE)</f>
        <v>0.11915131903852939</v>
      </c>
      <c r="K95" s="3">
        <f>VLOOKUP($A95,rets_1M!$A:$I,COLUMN(B$4),FALSE)</f>
        <v>-6.4448664927096222E-2</v>
      </c>
      <c r="L95" s="3">
        <f>VLOOKUP($A95,rets_1M!$A:$I,COLUMN(C$4),FALSE)</f>
        <v>-4.8812826014898669E-2</v>
      </c>
      <c r="M95" s="3">
        <f>VLOOKUP($A95,rets_1M!$A:$I,COLUMN(D$4),FALSE)</f>
        <v>7.904754191301544E-3</v>
      </c>
      <c r="N95" s="3">
        <f>VLOOKUP($A95,rets_1M!$A:$I,COLUMN(E$4),FALSE)</f>
        <v>4.1240999963767511E-3</v>
      </c>
      <c r="O95" s="3">
        <f>VLOOKUP($A95,rets_1M!$A:$I,COLUMN(F$4),FALSE)</f>
        <v>-1.9744901635800338E-2</v>
      </c>
      <c r="P95" s="3">
        <f>VLOOKUP($A95,rets_1M!$A:$I,COLUMN(G$4),FALSE)</f>
        <v>-5.2397176847479798E-2</v>
      </c>
      <c r="Q95" s="3">
        <f>VLOOKUP($A95,rets_1M!$A:$I,COLUMN(H$4),FALSE)</f>
        <v>-3.9314844250432968E-2</v>
      </c>
      <c r="S95" s="3" t="e">
        <f>SUMPRODUCT(B95:H95,K95:Q95)</f>
        <v>#VALUE!</v>
      </c>
      <c r="T95" s="10">
        <f t="shared" si="1"/>
        <v>4.1376763326028437E-2</v>
      </c>
    </row>
    <row r="96" spans="1:20" x14ac:dyDescent="0.35">
      <c r="A96" s="2">
        <v>36769</v>
      </c>
      <c r="B96" s="3">
        <f>VLOOKUP(EOMONTH($A96,-1),Trend_Weights!$A:$H,COLUMN(B$4),FALSE)</f>
        <v>3.8765746171654708E-2</v>
      </c>
      <c r="C96" s="3">
        <f>VLOOKUP(EOMONTH($A96,-1),Trend_Weights!$A:$H,COLUMN(C$4),FALSE)</f>
        <v>0.11637895510276224</v>
      </c>
      <c r="D96" s="3">
        <f>VLOOKUP(EOMONTH($A96,-1),Trend_Weights!$A:$H,COLUMN(D$4),FALSE)</f>
        <v>0.41233039798678461</v>
      </c>
      <c r="E96" s="3">
        <f>VLOOKUP(EOMONTH($A96,-1),Trend_Weights!$A:$H,COLUMN(E$4),FALSE)</f>
        <v>0.21461314037061813</v>
      </c>
      <c r="F96" s="3">
        <f>VLOOKUP(EOMONTH($A96,-1),Trend_Weights!$A:$H,COLUMN(F$4),FALSE)</f>
        <v>7.0353141718260251E-2</v>
      </c>
      <c r="G96" s="3" t="e">
        <f>VLOOKUP(EOMONTH($A96,-1),Trend_Weights!$A:$H,COLUMN(G$4),FALSE)</f>
        <v>#VALUE!</v>
      </c>
      <c r="H96" s="3">
        <f>VLOOKUP(EOMONTH($A96,-1),Trend_Weights!$A:$H,COLUMN(H$4),FALSE)</f>
        <v>-0.11915131903852939</v>
      </c>
      <c r="K96" s="3">
        <f>VLOOKUP($A96,rets_1M!$A:$I,COLUMN(B$4),FALSE)</f>
        <v>0.30499786202996959</v>
      </c>
      <c r="L96" s="3">
        <f>VLOOKUP($A96,rets_1M!$A:$I,COLUMN(C$4),FALSE)</f>
        <v>-3.882153708832381E-3</v>
      </c>
      <c r="M96" s="3">
        <f>VLOOKUP($A96,rets_1M!$A:$I,COLUMN(D$4),FALSE)</f>
        <v>-1.3519531466686163E-2</v>
      </c>
      <c r="N96" s="3">
        <f>VLOOKUP($A96,rets_1M!$A:$I,COLUMN(E$4),FALSE)</f>
        <v>1.2681038797019539E-2</v>
      </c>
      <c r="O96" s="3">
        <f>VLOOKUP($A96,rets_1M!$A:$I,COLUMN(F$4),FALSE)</f>
        <v>5.7193266191281289E-2</v>
      </c>
      <c r="P96" s="3">
        <f>VLOOKUP($A96,rets_1M!$A:$I,COLUMN(G$4),FALSE)</f>
        <v>0.13187755886850216</v>
      </c>
      <c r="Q96" s="3">
        <f>VLOOKUP($A96,rets_1M!$A:$I,COLUMN(H$4),FALSE)</f>
        <v>2.1260517649104083E-2</v>
      </c>
      <c r="S96" s="3" t="e">
        <f>SUMPRODUCT(B96:H96,K96:Q96)</f>
        <v>#VALUE!</v>
      </c>
      <c r="T96" s="10">
        <f t="shared" si="1"/>
        <v>4.1376763326028437E-2</v>
      </c>
    </row>
    <row r="97" spans="1:20" x14ac:dyDescent="0.35">
      <c r="A97" s="2">
        <v>36799</v>
      </c>
      <c r="B97" s="3">
        <f>VLOOKUP(EOMONTH($A97,-1),Trend_Weights!$A:$H,COLUMN(B$4),FALSE)</f>
        <v>3.8765746171654708E-2</v>
      </c>
      <c r="C97" s="3">
        <f>VLOOKUP(EOMONTH($A97,-1),Trend_Weights!$A:$H,COLUMN(C$4),FALSE)</f>
        <v>0.11637895510276224</v>
      </c>
      <c r="D97" s="3">
        <f>VLOOKUP(EOMONTH($A97,-1),Trend_Weights!$A:$H,COLUMN(D$4),FALSE)</f>
        <v>0.41233039798678461</v>
      </c>
      <c r="E97" s="3">
        <f>VLOOKUP(EOMONTH($A97,-1),Trend_Weights!$A:$H,COLUMN(E$4),FALSE)</f>
        <v>0.21461314037061813</v>
      </c>
      <c r="F97" s="3">
        <f>VLOOKUP(EOMONTH($A97,-1),Trend_Weights!$A:$H,COLUMN(F$4),FALSE)</f>
        <v>7.0353141718260251E-2</v>
      </c>
      <c r="G97" s="3" t="e">
        <f>VLOOKUP(EOMONTH($A97,-1),Trend_Weights!$A:$H,COLUMN(G$4),FALSE)</f>
        <v>#VALUE!</v>
      </c>
      <c r="H97" s="3">
        <f>VLOOKUP(EOMONTH($A97,-1),Trend_Weights!$A:$H,COLUMN(H$4),FALSE)</f>
        <v>-0.11915131903852939</v>
      </c>
      <c r="K97" s="3">
        <f>VLOOKUP($A97,rets_1M!$A:$I,COLUMN(B$4),FALSE)</f>
        <v>-4.8444854297819862E-2</v>
      </c>
      <c r="L97" s="3">
        <f>VLOOKUP($A97,rets_1M!$A:$I,COLUMN(C$4),FALSE)</f>
        <v>-1.8433844378705322E-2</v>
      </c>
      <c r="M97" s="3">
        <f>VLOOKUP($A97,rets_1M!$A:$I,COLUMN(D$4),FALSE)</f>
        <v>8.6728486705363039E-3</v>
      </c>
      <c r="N97" s="3">
        <f>VLOOKUP($A97,rets_1M!$A:$I,COLUMN(E$4),FALSE)</f>
        <v>1.4049346633266957E-3</v>
      </c>
      <c r="O97" s="3">
        <f>VLOOKUP($A97,rets_1M!$A:$I,COLUMN(F$4),FALSE)</f>
        <v>-5.8410402614560875E-2</v>
      </c>
      <c r="P97" s="3">
        <f>VLOOKUP($A97,rets_1M!$A:$I,COLUMN(G$4),FALSE)</f>
        <v>-0.13003505160669271</v>
      </c>
      <c r="Q97" s="3">
        <f>VLOOKUP($A97,rets_1M!$A:$I,COLUMN(H$4),FALSE)</f>
        <v>-1.781753781185047E-2</v>
      </c>
      <c r="S97" s="3" t="e">
        <f>SUMPRODUCT(B97:H97,K97:Q97)</f>
        <v>#VALUE!</v>
      </c>
      <c r="T97" s="10">
        <f t="shared" si="1"/>
        <v>4.1376763326028437E-2</v>
      </c>
    </row>
    <row r="98" spans="1:20" x14ac:dyDescent="0.35">
      <c r="A98" s="2">
        <v>36830</v>
      </c>
      <c r="B98" s="3">
        <f>VLOOKUP(EOMONTH($A98,-1),Trend_Weights!$A:$H,COLUMN(B$4),FALSE)</f>
        <v>3.8765746171654708E-2</v>
      </c>
      <c r="C98" s="3">
        <f>VLOOKUP(EOMONTH($A98,-1),Trend_Weights!$A:$H,COLUMN(C$4),FALSE)</f>
        <v>-0.11637895510276224</v>
      </c>
      <c r="D98" s="3">
        <f>VLOOKUP(EOMONTH($A98,-1),Trend_Weights!$A:$H,COLUMN(D$4),FALSE)</f>
        <v>0.41233039798678461</v>
      </c>
      <c r="E98" s="3">
        <f>VLOOKUP(EOMONTH($A98,-1),Trend_Weights!$A:$H,COLUMN(E$4),FALSE)</f>
        <v>0.21461314037061813</v>
      </c>
      <c r="F98" s="3">
        <f>VLOOKUP(EOMONTH($A98,-1),Trend_Weights!$A:$H,COLUMN(F$4),FALSE)</f>
        <v>7.0353141718260251E-2</v>
      </c>
      <c r="G98" s="3">
        <f>VLOOKUP(EOMONTH($A98,-1),Trend_Weights!$A:$H,COLUMN(G$4),FALSE)</f>
        <v>2.8407299611390675E-2</v>
      </c>
      <c r="H98" s="3">
        <f>VLOOKUP(EOMONTH($A98,-1),Trend_Weights!$A:$H,COLUMN(H$4),FALSE)</f>
        <v>-0.11915131903852939</v>
      </c>
      <c r="K98" s="3">
        <f>VLOOKUP($A98,rets_1M!$A:$I,COLUMN(B$4),FALSE)</f>
        <v>-1.2976115271839062E-2</v>
      </c>
      <c r="L98" s="3">
        <f>VLOOKUP($A98,rets_1M!$A:$I,COLUMN(C$4),FALSE)</f>
        <v>-3.7919596324653582E-2</v>
      </c>
      <c r="M98" s="3">
        <f>VLOOKUP($A98,rets_1M!$A:$I,COLUMN(D$4),FALSE)</f>
        <v>6.8633039099939008E-3</v>
      </c>
      <c r="N98" s="3">
        <f>VLOOKUP($A98,rets_1M!$A:$I,COLUMN(E$4),FALSE)</f>
        <v>4.8328537473996125E-3</v>
      </c>
      <c r="O98" s="3">
        <f>VLOOKUP($A98,rets_1M!$A:$I,COLUMN(F$4),FALSE)</f>
        <v>-9.3050734805405488E-3</v>
      </c>
      <c r="P98" s="3">
        <f>VLOOKUP($A98,rets_1M!$A:$I,COLUMN(G$4),FALSE)</f>
        <v>-8.864911647002871E-2</v>
      </c>
      <c r="Q98" s="3">
        <f>VLOOKUP($A98,rets_1M!$A:$I,COLUMN(H$4),FALSE)</f>
        <v>-1.5454262552095255E-2</v>
      </c>
      <c r="S98" s="3">
        <f>SUMPRODUCT(B98:H98,K98:Q98)</f>
        <v>6.4456295623782946E-3</v>
      </c>
      <c r="T98" s="10">
        <f t="shared" si="1"/>
        <v>4.1376763326028437E-2</v>
      </c>
    </row>
    <row r="99" spans="1:20" x14ac:dyDescent="0.35">
      <c r="A99" s="2">
        <v>36860</v>
      </c>
      <c r="B99" s="3">
        <f>VLOOKUP(EOMONTH($A99,-1),Trend_Weights!$A:$H,COLUMN(B$4),FALSE)</f>
        <v>3.8765746171654708E-2</v>
      </c>
      <c r="C99" s="3">
        <f>VLOOKUP(EOMONTH($A99,-1),Trend_Weights!$A:$H,COLUMN(C$4),FALSE)</f>
        <v>-0.11637895510276224</v>
      </c>
      <c r="D99" s="3">
        <f>VLOOKUP(EOMONTH($A99,-1),Trend_Weights!$A:$H,COLUMN(D$4),FALSE)</f>
        <v>0.41233039798678461</v>
      </c>
      <c r="E99" s="3">
        <f>VLOOKUP(EOMONTH($A99,-1),Trend_Weights!$A:$H,COLUMN(E$4),FALSE)</f>
        <v>0.21461314037061813</v>
      </c>
      <c r="F99" s="3">
        <f>VLOOKUP(EOMONTH($A99,-1),Trend_Weights!$A:$H,COLUMN(F$4),FALSE)</f>
        <v>-7.0353141718260251E-2</v>
      </c>
      <c r="G99" s="3">
        <f>VLOOKUP(EOMONTH($A99,-1),Trend_Weights!$A:$H,COLUMN(G$4),FALSE)</f>
        <v>2.8407299611390675E-2</v>
      </c>
      <c r="H99" s="3">
        <f>VLOOKUP(EOMONTH($A99,-1),Trend_Weights!$A:$H,COLUMN(H$4),FALSE)</f>
        <v>-0.11915131903852939</v>
      </c>
      <c r="K99" s="3">
        <f>VLOOKUP($A99,rets_1M!$A:$I,COLUMN(B$4),FALSE)</f>
        <v>9.3153471247494402E-2</v>
      </c>
      <c r="L99" s="3">
        <f>VLOOKUP($A99,rets_1M!$A:$I,COLUMN(C$4),FALSE)</f>
        <v>1.5887200551129022E-2</v>
      </c>
      <c r="M99" s="3">
        <f>VLOOKUP($A99,rets_1M!$A:$I,COLUMN(D$4),FALSE)</f>
        <v>1.6180502982906741E-2</v>
      </c>
      <c r="N99" s="3">
        <f>VLOOKUP($A99,rets_1M!$A:$I,COLUMN(E$4),FALSE)</f>
        <v>2.1906930744825415E-2</v>
      </c>
      <c r="O99" s="3">
        <f>VLOOKUP($A99,rets_1M!$A:$I,COLUMN(F$4),FALSE)</f>
        <v>-8.244502422661204E-2</v>
      </c>
      <c r="P99" s="3">
        <f>VLOOKUP($A99,rets_1M!$A:$I,COLUMN(G$4),FALSE)</f>
        <v>-0.23333354262384365</v>
      </c>
      <c r="Q99" s="3">
        <f>VLOOKUP($A99,rets_1M!$A:$I,COLUMN(H$4),FALSE)</f>
        <v>-1.9857865176968303E-2</v>
      </c>
      <c r="S99" s="3">
        <f>SUMPRODUCT(B99:H99,K99:Q99)</f>
        <v>1.4673437907139963E-2</v>
      </c>
      <c r="T99" s="10">
        <f t="shared" si="1"/>
        <v>4.1376763326028437E-2</v>
      </c>
    </row>
    <row r="100" spans="1:20" x14ac:dyDescent="0.35">
      <c r="A100" s="2">
        <v>36891</v>
      </c>
      <c r="B100" s="3">
        <f>VLOOKUP(EOMONTH($A100,-1),Trend_Weights!$A:$H,COLUMN(B$4),FALSE)</f>
        <v>3.8765746171654708E-2</v>
      </c>
      <c r="C100" s="3">
        <f>VLOOKUP(EOMONTH($A100,-1),Trend_Weights!$A:$H,COLUMN(C$4),FALSE)</f>
        <v>-0.11637895510276224</v>
      </c>
      <c r="D100" s="3">
        <f>VLOOKUP(EOMONTH($A100,-1),Trend_Weights!$A:$H,COLUMN(D$4),FALSE)</f>
        <v>0.41233039798678461</v>
      </c>
      <c r="E100" s="3">
        <f>VLOOKUP(EOMONTH($A100,-1),Trend_Weights!$A:$H,COLUMN(E$4),FALSE)</f>
        <v>0.21461314037061813</v>
      </c>
      <c r="F100" s="3">
        <f>VLOOKUP(EOMONTH($A100,-1),Trend_Weights!$A:$H,COLUMN(F$4),FALSE)</f>
        <v>-7.0353141718260251E-2</v>
      </c>
      <c r="G100" s="3">
        <f>VLOOKUP(EOMONTH($A100,-1),Trend_Weights!$A:$H,COLUMN(G$4),FALSE)</f>
        <v>-2.8407299611390675E-2</v>
      </c>
      <c r="H100" s="3">
        <f>VLOOKUP(EOMONTH($A100,-1),Trend_Weights!$A:$H,COLUMN(H$4),FALSE)</f>
        <v>-0.11915131903852939</v>
      </c>
      <c r="K100" s="3">
        <f>VLOOKUP($A100,rets_1M!$A:$I,COLUMN(B$4),FALSE)</f>
        <v>-0.17177429098313912</v>
      </c>
      <c r="L100" s="3">
        <f>VLOOKUP($A100,rets_1M!$A:$I,COLUMN(C$4),FALSE)</f>
        <v>1.1003739352122288E-3</v>
      </c>
      <c r="M100" s="3">
        <f>VLOOKUP($A100,rets_1M!$A:$I,COLUMN(D$4),FALSE)</f>
        <v>-1.0184440212246404E-4</v>
      </c>
      <c r="N100" s="3">
        <f>VLOOKUP($A100,rets_1M!$A:$I,COLUMN(E$4),FALSE)</f>
        <v>1.7748088768907877E-2</v>
      </c>
      <c r="O100" s="3">
        <f>VLOOKUP($A100,rets_1M!$A:$I,COLUMN(F$4),FALSE)</f>
        <v>-4.5495166138598275E-3</v>
      </c>
      <c r="P100" s="3">
        <f>VLOOKUP($A100,rets_1M!$A:$I,COLUMN(G$4),FALSE)</f>
        <v>-7.7425794266234638E-2</v>
      </c>
      <c r="Q100" s="3">
        <f>VLOOKUP($A100,rets_1M!$A:$I,COLUMN(H$4),FALSE)</f>
        <v>-3.480348034803471E-2</v>
      </c>
      <c r="S100" s="3">
        <f>SUMPRODUCT(B100:H100,K100:Q100)</f>
        <v>3.6463717045964474E-3</v>
      </c>
      <c r="T100" s="10">
        <f t="shared" si="1"/>
        <v>4.1376763326028437E-2</v>
      </c>
    </row>
    <row r="101" spans="1:20" x14ac:dyDescent="0.35">
      <c r="A101" s="2">
        <v>36922</v>
      </c>
      <c r="B101" s="3">
        <f>VLOOKUP(EOMONTH($A101,-1),Trend_Weights!$A:$H,COLUMN(B$4),FALSE)</f>
        <v>3.8765746171654708E-2</v>
      </c>
      <c r="C101" s="3">
        <f>VLOOKUP(EOMONTH($A101,-1),Trend_Weights!$A:$H,COLUMN(C$4),FALSE)</f>
        <v>-0.11637895510276224</v>
      </c>
      <c r="D101" s="3">
        <f>VLOOKUP(EOMONTH($A101,-1),Trend_Weights!$A:$H,COLUMN(D$4),FALSE)</f>
        <v>0.41233039798678461</v>
      </c>
      <c r="E101" s="3">
        <f>VLOOKUP(EOMONTH($A101,-1),Trend_Weights!$A:$H,COLUMN(E$4),FALSE)</f>
        <v>0.21461314037061813</v>
      </c>
      <c r="F101" s="3">
        <f>VLOOKUP(EOMONTH($A101,-1),Trend_Weights!$A:$H,COLUMN(F$4),FALSE)</f>
        <v>-7.0353141718260251E-2</v>
      </c>
      <c r="G101" s="3">
        <f>VLOOKUP(EOMONTH($A101,-1),Trend_Weights!$A:$H,COLUMN(G$4),FALSE)</f>
        <v>-2.8407299611390675E-2</v>
      </c>
      <c r="H101" s="3">
        <f>VLOOKUP(EOMONTH($A101,-1),Trend_Weights!$A:$H,COLUMN(H$4),FALSE)</f>
        <v>-0.11915131903852939</v>
      </c>
      <c r="K101" s="3">
        <f>VLOOKUP($A101,rets_1M!$A:$I,COLUMN(B$4),FALSE)</f>
        <v>-9.5071767812829555E-2</v>
      </c>
      <c r="L101" s="3">
        <f>VLOOKUP($A101,rets_1M!$A:$I,COLUMN(C$4),FALSE)</f>
        <v>-2.8923362037288514E-2</v>
      </c>
      <c r="M101" s="3">
        <f>VLOOKUP($A101,rets_1M!$A:$I,COLUMN(D$4),FALSE)</f>
        <v>1.5215066358386098E-2</v>
      </c>
      <c r="N101" s="3">
        <f>VLOOKUP($A101,rets_1M!$A:$I,COLUMN(E$4),FALSE)</f>
        <v>3.4278904712590208E-3</v>
      </c>
      <c r="O101" s="3">
        <f>VLOOKUP($A101,rets_1M!$A:$I,COLUMN(F$4),FALSE)</f>
        <v>2.8482820533746844E-2</v>
      </c>
      <c r="P101" s="3">
        <f>VLOOKUP($A101,rets_1M!$A:$I,COLUMN(G$4),FALSE)</f>
        <v>9.9599206402045226E-2</v>
      </c>
      <c r="Q101" s="3">
        <f>VLOOKUP($A101,rets_1M!$A:$I,COLUMN(H$4),FALSE)</f>
        <v>-2.2577759733050873E-2</v>
      </c>
      <c r="S101" s="3">
        <f>SUMPRODUCT(B101:H101,K101:Q101)</f>
        <v>4.5468167849298923E-3</v>
      </c>
      <c r="T101" s="10">
        <f t="shared" si="1"/>
        <v>4.1376763326028437E-2</v>
      </c>
    </row>
    <row r="102" spans="1:20" x14ac:dyDescent="0.35">
      <c r="A102" s="2">
        <v>36950</v>
      </c>
      <c r="B102" s="3">
        <f>VLOOKUP(EOMONTH($A102,-1),Trend_Weights!$A:$H,COLUMN(B$4),FALSE)</f>
        <v>3.8765746171654708E-2</v>
      </c>
      <c r="C102" s="3">
        <f>VLOOKUP(EOMONTH($A102,-1),Trend_Weights!$A:$H,COLUMN(C$4),FALSE)</f>
        <v>-0.11637895510276224</v>
      </c>
      <c r="D102" s="3">
        <f>VLOOKUP(EOMONTH($A102,-1),Trend_Weights!$A:$H,COLUMN(D$4),FALSE)</f>
        <v>0.41233039798678461</v>
      </c>
      <c r="E102" s="3">
        <f>VLOOKUP(EOMONTH($A102,-1),Trend_Weights!$A:$H,COLUMN(E$4),FALSE)</f>
        <v>0.21461314037061813</v>
      </c>
      <c r="F102" s="3">
        <f>VLOOKUP(EOMONTH($A102,-1),Trend_Weights!$A:$H,COLUMN(F$4),FALSE)</f>
        <v>-7.0353141718260251E-2</v>
      </c>
      <c r="G102" s="3">
        <f>VLOOKUP(EOMONTH($A102,-1),Trend_Weights!$A:$H,COLUMN(G$4),FALSE)</f>
        <v>-2.8407299611390675E-2</v>
      </c>
      <c r="H102" s="3">
        <f>VLOOKUP(EOMONTH($A102,-1),Trend_Weights!$A:$H,COLUMN(H$4),FALSE)</f>
        <v>-0.11915131903852939</v>
      </c>
      <c r="K102" s="3">
        <f>VLOOKUP($A102,rets_1M!$A:$I,COLUMN(B$4),FALSE)</f>
        <v>2.8423178712553732E-2</v>
      </c>
      <c r="L102" s="3">
        <f>VLOOKUP($A102,rets_1M!$A:$I,COLUMN(C$4),FALSE)</f>
        <v>-7.4692428425238155E-4</v>
      </c>
      <c r="M102" s="3">
        <f>VLOOKUP($A102,rets_1M!$A:$I,COLUMN(D$4),FALSE)</f>
        <v>1.0454707803934538E-2</v>
      </c>
      <c r="N102" s="3">
        <f>VLOOKUP($A102,rets_1M!$A:$I,COLUMN(E$4),FALSE)</f>
        <v>1.0240057651322632E-2</v>
      </c>
      <c r="O102" s="3">
        <f>VLOOKUP($A102,rets_1M!$A:$I,COLUMN(F$4),FALSE)</f>
        <v>-9.5381685446754405E-2</v>
      </c>
      <c r="P102" s="3">
        <f>VLOOKUP($A102,rets_1M!$A:$I,COLUMN(G$4),FALSE)</f>
        <v>-0.2673304593873489</v>
      </c>
      <c r="Q102" s="3">
        <f>VLOOKUP($A102,rets_1M!$A:$I,COLUMN(H$4),FALSE)</f>
        <v>-1.2460462721376242E-2</v>
      </c>
      <c r="S102" s="3">
        <f>SUMPRODUCT(B102:H102,K102:Q102)</f>
        <v>2.3486435016574568E-2</v>
      </c>
      <c r="T102" s="10">
        <f t="shared" si="1"/>
        <v>4.1376763326028437E-2</v>
      </c>
    </row>
    <row r="103" spans="1:20" x14ac:dyDescent="0.35">
      <c r="A103" s="2">
        <v>36981</v>
      </c>
      <c r="B103" s="3">
        <f>VLOOKUP(EOMONTH($A103,-1),Trend_Weights!$A:$H,COLUMN(B$4),FALSE)</f>
        <v>3.8765746171654708E-2</v>
      </c>
      <c r="C103" s="3">
        <f>VLOOKUP(EOMONTH($A103,-1),Trend_Weights!$A:$H,COLUMN(C$4),FALSE)</f>
        <v>-0.11637895510276224</v>
      </c>
      <c r="D103" s="3">
        <f>VLOOKUP(EOMONTH($A103,-1),Trend_Weights!$A:$H,COLUMN(D$4),FALSE)</f>
        <v>0.41233039798678461</v>
      </c>
      <c r="E103" s="3">
        <f>VLOOKUP(EOMONTH($A103,-1),Trend_Weights!$A:$H,COLUMN(E$4),FALSE)</f>
        <v>0.21461314037061813</v>
      </c>
      <c r="F103" s="3">
        <f>VLOOKUP(EOMONTH($A103,-1),Trend_Weights!$A:$H,COLUMN(F$4),FALSE)</f>
        <v>-7.0353141718260251E-2</v>
      </c>
      <c r="G103" s="3">
        <f>VLOOKUP(EOMONTH($A103,-1),Trend_Weights!$A:$H,COLUMN(G$4),FALSE)</f>
        <v>-2.8407299611390675E-2</v>
      </c>
      <c r="H103" s="3">
        <f>VLOOKUP(EOMONTH($A103,-1),Trend_Weights!$A:$H,COLUMN(H$4),FALSE)</f>
        <v>-0.11915131903852939</v>
      </c>
      <c r="K103" s="3">
        <f>VLOOKUP($A103,rets_1M!$A:$I,COLUMN(B$4),FALSE)</f>
        <v>-4.1460834836778426E-2</v>
      </c>
      <c r="L103" s="3">
        <f>VLOOKUP($A103,rets_1M!$A:$I,COLUMN(C$4),FALSE)</f>
        <v>-3.842784981856262E-2</v>
      </c>
      <c r="M103" s="3">
        <f>VLOOKUP($A103,rets_1M!$A:$I,COLUMN(D$4),FALSE)</f>
        <v>5.371104658349779E-3</v>
      </c>
      <c r="N103" s="3">
        <f>VLOOKUP($A103,rets_1M!$A:$I,COLUMN(E$4),FALSE)</f>
        <v>2.5070753905960252E-3</v>
      </c>
      <c r="O103" s="3">
        <f>VLOOKUP($A103,rets_1M!$A:$I,COLUMN(F$4),FALSE)</f>
        <v>-6.8421052631578938E-2</v>
      </c>
      <c r="P103" s="3">
        <f>VLOOKUP($A103,rets_1M!$A:$I,COLUMN(G$4),FALSE)</f>
        <v>-0.17962964238246415</v>
      </c>
      <c r="Q103" s="3">
        <f>VLOOKUP($A103,rets_1M!$A:$I,COLUMN(H$4),FALSE)</f>
        <v>-6.8030780184571649E-2</v>
      </c>
      <c r="S103" s="3">
        <f>SUMPRODUCT(B103:H103,K103:Q103)</f>
        <v>2.3640040130270077E-2</v>
      </c>
      <c r="T103" s="10">
        <f t="shared" si="1"/>
        <v>4.1376763326028437E-2</v>
      </c>
    </row>
    <row r="104" spans="1:20" x14ac:dyDescent="0.35">
      <c r="A104" s="2">
        <v>37011</v>
      </c>
      <c r="B104" s="3">
        <f>VLOOKUP(EOMONTH($A104,-1),Trend_Weights!$A:$H,COLUMN(B$4),FALSE)</f>
        <v>3.8765746171654708E-2</v>
      </c>
      <c r="C104" s="3">
        <f>VLOOKUP(EOMONTH($A104,-1),Trend_Weights!$A:$H,COLUMN(C$4),FALSE)</f>
        <v>-0.11637895510276224</v>
      </c>
      <c r="D104" s="3">
        <f>VLOOKUP(EOMONTH($A104,-1),Trend_Weights!$A:$H,COLUMN(D$4),FALSE)</f>
        <v>0.41233039798678461</v>
      </c>
      <c r="E104" s="3">
        <f>VLOOKUP(EOMONTH($A104,-1),Trend_Weights!$A:$H,COLUMN(E$4),FALSE)</f>
        <v>0.21461314037061813</v>
      </c>
      <c r="F104" s="3">
        <f>VLOOKUP(EOMONTH($A104,-1),Trend_Weights!$A:$H,COLUMN(F$4),FALSE)</f>
        <v>-7.0353141718260251E-2</v>
      </c>
      <c r="G104" s="3">
        <f>VLOOKUP(EOMONTH($A104,-1),Trend_Weights!$A:$H,COLUMN(G$4),FALSE)</f>
        <v>-2.8407299611390675E-2</v>
      </c>
      <c r="H104" s="3">
        <f>VLOOKUP(EOMONTH($A104,-1),Trend_Weights!$A:$H,COLUMN(H$4),FALSE)</f>
        <v>-0.11915131903852939</v>
      </c>
      <c r="K104" s="3">
        <f>VLOOKUP($A104,rets_1M!$A:$I,COLUMN(B$4),FALSE)</f>
        <v>0.11972783880669757</v>
      </c>
      <c r="L104" s="3">
        <f>VLOOKUP($A104,rets_1M!$A:$I,COLUMN(C$4),FALSE)</f>
        <v>2.0060544627691801E-2</v>
      </c>
      <c r="M104" s="3">
        <f>VLOOKUP($A104,rets_1M!$A:$I,COLUMN(D$4),FALSE)</f>
        <v>2.0882754370614709E-3</v>
      </c>
      <c r="N104" s="3">
        <f>VLOOKUP($A104,rets_1M!$A:$I,COLUMN(E$4),FALSE)</f>
        <v>-2.280200319720227E-2</v>
      </c>
      <c r="O104" s="3">
        <f>VLOOKUP($A104,rets_1M!$A:$I,COLUMN(F$4),FALSE)</f>
        <v>7.2693032015065828E-2</v>
      </c>
      <c r="P104" s="3">
        <f>VLOOKUP($A104,rets_1M!$A:$I,COLUMN(G$4),FALSE)</f>
        <v>0.17106981804262333</v>
      </c>
      <c r="Q104" s="3">
        <f>VLOOKUP($A104,rets_1M!$A:$I,COLUMN(H$4),FALSE)</f>
        <v>1.0479326953590551E-2</v>
      </c>
      <c r="S104" s="3">
        <f>SUMPRODUCT(B104:H104,K104:Q104)</f>
        <v>-1.2948276672569915E-2</v>
      </c>
      <c r="T104" s="10">
        <f t="shared" si="1"/>
        <v>4.1376763326028437E-2</v>
      </c>
    </row>
    <row r="105" spans="1:20" x14ac:dyDescent="0.35">
      <c r="A105" s="2">
        <v>37042</v>
      </c>
      <c r="B105" s="3">
        <f>VLOOKUP(EOMONTH($A105,-1),Trend_Weights!$A:$H,COLUMN(B$4),FALSE)</f>
        <v>3.8765746171654708E-2</v>
      </c>
      <c r="C105" s="3">
        <f>VLOOKUP(EOMONTH($A105,-1),Trend_Weights!$A:$H,COLUMN(C$4),FALSE)</f>
        <v>-0.11637895510276224</v>
      </c>
      <c r="D105" s="3">
        <f>VLOOKUP(EOMONTH($A105,-1),Trend_Weights!$A:$H,COLUMN(D$4),FALSE)</f>
        <v>0.41233039798678461</v>
      </c>
      <c r="E105" s="3">
        <f>VLOOKUP(EOMONTH($A105,-1),Trend_Weights!$A:$H,COLUMN(E$4),FALSE)</f>
        <v>0.21461314037061813</v>
      </c>
      <c r="F105" s="3">
        <f>VLOOKUP(EOMONTH($A105,-1),Trend_Weights!$A:$H,COLUMN(F$4),FALSE)</f>
        <v>-7.0353141718260251E-2</v>
      </c>
      <c r="G105" s="3">
        <f>VLOOKUP(EOMONTH($A105,-1),Trend_Weights!$A:$H,COLUMN(G$4),FALSE)</f>
        <v>-2.8407299611390675E-2</v>
      </c>
      <c r="H105" s="3">
        <f>VLOOKUP(EOMONTH($A105,-1),Trend_Weights!$A:$H,COLUMN(H$4),FALSE)</f>
        <v>-0.11915131903852939</v>
      </c>
      <c r="K105" s="3">
        <f>VLOOKUP($A105,rets_1M!$A:$I,COLUMN(B$4),FALSE)</f>
        <v>-6.4716763932726185E-4</v>
      </c>
      <c r="L105" s="3">
        <f>VLOOKUP($A105,rets_1M!$A:$I,COLUMN(C$4),FALSE)</f>
        <v>5.7809677917508573E-3</v>
      </c>
      <c r="M105" s="3">
        <f>VLOOKUP($A105,rets_1M!$A:$I,COLUMN(D$4),FALSE)</f>
        <v>9.2680150491906144E-3</v>
      </c>
      <c r="N105" s="3">
        <f>VLOOKUP($A105,rets_1M!$A:$I,COLUMN(E$4),FALSE)</f>
        <v>-8.0244144646823834E-4</v>
      </c>
      <c r="O105" s="3">
        <f>VLOOKUP($A105,rets_1M!$A:$I,COLUMN(F$4),FALSE)</f>
        <v>2.5456460674155856E-3</v>
      </c>
      <c r="P105" s="3">
        <f>VLOOKUP($A105,rets_1M!$A:$I,COLUMN(G$4),FALSE)</f>
        <v>-3.1686137780651435E-2</v>
      </c>
      <c r="Q105" s="3">
        <f>VLOOKUP($A105,rets_1M!$A:$I,COLUMN(H$4),FALSE)</f>
        <v>3.5500515275654898E-2</v>
      </c>
      <c r="S105" s="3">
        <f>SUMPRODUCT(B105:H105,K105:Q105)</f>
        <v>-5.5751088325756495E-4</v>
      </c>
      <c r="T105" s="10">
        <f t="shared" si="1"/>
        <v>4.1376763326028437E-2</v>
      </c>
    </row>
    <row r="106" spans="1:20" x14ac:dyDescent="0.35">
      <c r="A106" s="2">
        <v>37072</v>
      </c>
      <c r="B106" s="3">
        <f>VLOOKUP(EOMONTH($A106,-1),Trend_Weights!$A:$H,COLUMN(B$4),FALSE)</f>
        <v>3.8765746171654708E-2</v>
      </c>
      <c r="C106" s="3">
        <f>VLOOKUP(EOMONTH($A106,-1),Trend_Weights!$A:$H,COLUMN(C$4),FALSE)</f>
        <v>-0.11637895510276224</v>
      </c>
      <c r="D106" s="3">
        <f>VLOOKUP(EOMONTH($A106,-1),Trend_Weights!$A:$H,COLUMN(D$4),FALSE)</f>
        <v>0.41233039798678461</v>
      </c>
      <c r="E106" s="3">
        <f>VLOOKUP(EOMONTH($A106,-1),Trend_Weights!$A:$H,COLUMN(E$4),FALSE)</f>
        <v>0.21461314037061813</v>
      </c>
      <c r="F106" s="3">
        <f>VLOOKUP(EOMONTH($A106,-1),Trend_Weights!$A:$H,COLUMN(F$4),FALSE)</f>
        <v>-7.0353141718260251E-2</v>
      </c>
      <c r="G106" s="3">
        <f>VLOOKUP(EOMONTH($A106,-1),Trend_Weights!$A:$H,COLUMN(G$4),FALSE)</f>
        <v>-2.8407299611390675E-2</v>
      </c>
      <c r="H106" s="3">
        <f>VLOOKUP(EOMONTH($A106,-1),Trend_Weights!$A:$H,COLUMN(H$4),FALSE)</f>
        <v>-0.11915131903852939</v>
      </c>
      <c r="K106" s="3">
        <f>VLOOKUP($A106,rets_1M!$A:$I,COLUMN(B$4),FALSE)</f>
        <v>-1.921023891120277E-2</v>
      </c>
      <c r="L106" s="3">
        <f>VLOOKUP($A106,rets_1M!$A:$I,COLUMN(C$4),FALSE)</f>
        <v>1.6485533852254264E-2</v>
      </c>
      <c r="M106" s="3">
        <f>VLOOKUP($A106,rets_1M!$A:$I,COLUMN(D$4),FALSE)</f>
        <v>3.0153997284383394E-3</v>
      </c>
      <c r="N106" s="3">
        <f>VLOOKUP($A106,rets_1M!$A:$I,COLUMN(E$4),FALSE)</f>
        <v>1.9746272247747054E-3</v>
      </c>
      <c r="O106" s="3">
        <f>VLOOKUP($A106,rets_1M!$A:$I,COLUMN(F$4),FALSE)</f>
        <v>-2.8193678311881576E-2</v>
      </c>
      <c r="P106" s="3">
        <f>VLOOKUP($A106,rets_1M!$A:$I,COLUMN(G$4),FALSE)</f>
        <v>1.9574284119527441E-2</v>
      </c>
      <c r="Q106" s="3">
        <f>VLOOKUP($A106,rets_1M!$A:$I,COLUMN(H$4),FALSE)</f>
        <v>-5.0135073658670759E-2</v>
      </c>
      <c r="S106" s="3">
        <f>SUMPRODUCT(B106:H106,K106:Q106)</f>
        <v>6.4049749190187369E-3</v>
      </c>
      <c r="T106" s="10">
        <f t="shared" si="1"/>
        <v>4.1376763326028437E-2</v>
      </c>
    </row>
    <row r="107" spans="1:20" x14ac:dyDescent="0.35">
      <c r="A107" s="2">
        <v>37103</v>
      </c>
      <c r="B107" s="3">
        <f>VLOOKUP(EOMONTH($A107,-1),Trend_Weights!$A:$H,COLUMN(B$4),FALSE)</f>
        <v>3.8765746171654708E-2</v>
      </c>
      <c r="C107" s="3">
        <f>VLOOKUP(EOMONTH($A107,-1),Trend_Weights!$A:$H,COLUMN(C$4),FALSE)</f>
        <v>-0.11637895510276224</v>
      </c>
      <c r="D107" s="3">
        <f>VLOOKUP(EOMONTH($A107,-1),Trend_Weights!$A:$H,COLUMN(D$4),FALSE)</f>
        <v>0.41233039798678461</v>
      </c>
      <c r="E107" s="3">
        <f>VLOOKUP(EOMONTH($A107,-1),Trend_Weights!$A:$H,COLUMN(E$4),FALSE)</f>
        <v>0.21461314037061813</v>
      </c>
      <c r="F107" s="3">
        <f>VLOOKUP(EOMONTH($A107,-1),Trend_Weights!$A:$H,COLUMN(F$4),FALSE)</f>
        <v>-7.0353141718260251E-2</v>
      </c>
      <c r="G107" s="3">
        <f>VLOOKUP(EOMONTH($A107,-1),Trend_Weights!$A:$H,COLUMN(G$4),FALSE)</f>
        <v>-2.8407299611390675E-2</v>
      </c>
      <c r="H107" s="3">
        <f>VLOOKUP(EOMONTH($A107,-1),Trend_Weights!$A:$H,COLUMN(H$4),FALSE)</f>
        <v>-0.11915131903852939</v>
      </c>
      <c r="K107" s="3">
        <f>VLOOKUP($A107,rets_1M!$A:$I,COLUMN(B$4),FALSE)</f>
        <v>-4.2044885886275751E-2</v>
      </c>
      <c r="L107" s="3">
        <f>VLOOKUP($A107,rets_1M!$A:$I,COLUMN(C$4),FALSE)</f>
        <v>-1.6638481619518197E-2</v>
      </c>
      <c r="M107" s="3">
        <f>VLOOKUP($A107,rets_1M!$A:$I,COLUMN(D$4),FALSE)</f>
        <v>-6.3310209805732542E-3</v>
      </c>
      <c r="N107" s="3">
        <f>VLOOKUP($A107,rets_1M!$A:$I,COLUMN(E$4),FALSE)</f>
        <v>3.0020086502009269E-2</v>
      </c>
      <c r="O107" s="3">
        <f>VLOOKUP($A107,rets_1M!$A:$I,COLUMN(F$4),FALSE)</f>
        <v>-1.3334534642760465E-2</v>
      </c>
      <c r="P107" s="3">
        <f>VLOOKUP($A107,rets_1M!$A:$I,COLUMN(G$4),FALSE)</f>
        <v>-8.9049848398601417E-2</v>
      </c>
      <c r="Q107" s="3">
        <f>VLOOKUP($A107,rets_1M!$A:$I,COLUMN(H$4),FALSE)</f>
        <v>-4.4334229714932949E-3</v>
      </c>
      <c r="S107" s="3">
        <f>SUMPRODUCT(B107:H107,K107:Q107)</f>
        <v>8.1347406932901593E-3</v>
      </c>
      <c r="T107" s="10">
        <f t="shared" si="1"/>
        <v>4.1376763326028437E-2</v>
      </c>
    </row>
    <row r="108" spans="1:20" x14ac:dyDescent="0.35">
      <c r="A108" s="2">
        <v>37134</v>
      </c>
      <c r="B108" s="3">
        <f>VLOOKUP(EOMONTH($A108,-1),Trend_Weights!$A:$H,COLUMN(B$4),FALSE)</f>
        <v>3.8765746171654708E-2</v>
      </c>
      <c r="C108" s="3">
        <f>VLOOKUP(EOMONTH($A108,-1),Trend_Weights!$A:$H,COLUMN(C$4),FALSE)</f>
        <v>-0.11637895510276224</v>
      </c>
      <c r="D108" s="3">
        <f>VLOOKUP(EOMONTH($A108,-1),Trend_Weights!$A:$H,COLUMN(D$4),FALSE)</f>
        <v>0.41233039798678461</v>
      </c>
      <c r="E108" s="3">
        <f>VLOOKUP(EOMONTH($A108,-1),Trend_Weights!$A:$H,COLUMN(E$4),FALSE)</f>
        <v>0.21461314037061813</v>
      </c>
      <c r="F108" s="3">
        <f>VLOOKUP(EOMONTH($A108,-1),Trend_Weights!$A:$H,COLUMN(F$4),FALSE)</f>
        <v>-7.0353141718260251E-2</v>
      </c>
      <c r="G108" s="3">
        <f>VLOOKUP(EOMONTH($A108,-1),Trend_Weights!$A:$H,COLUMN(G$4),FALSE)</f>
        <v>-2.8407299611390675E-2</v>
      </c>
      <c r="H108" s="3">
        <f>VLOOKUP(EOMONTH($A108,-1),Trend_Weights!$A:$H,COLUMN(H$4),FALSE)</f>
        <v>-0.11915131903852939</v>
      </c>
      <c r="K108" s="3">
        <f>VLOOKUP($A108,rets_1M!$A:$I,COLUMN(B$4),FALSE)</f>
        <v>5.7585934068998146E-2</v>
      </c>
      <c r="L108" s="3">
        <f>VLOOKUP($A108,rets_1M!$A:$I,COLUMN(C$4),FALSE)</f>
        <v>2.7118089411890534E-2</v>
      </c>
      <c r="M108" s="3">
        <f>VLOOKUP($A108,rets_1M!$A:$I,COLUMN(D$4),FALSE)</f>
        <v>3.58101094241281E-4</v>
      </c>
      <c r="N108" s="3">
        <f>VLOOKUP($A108,rets_1M!$A:$I,COLUMN(E$4),FALSE)</f>
        <v>1.0382631968706368E-2</v>
      </c>
      <c r="O108" s="3">
        <f>VLOOKUP($A108,rets_1M!$A:$I,COLUMN(F$4),FALSE)</f>
        <v>-6.6021367911606288E-2</v>
      </c>
      <c r="P108" s="3">
        <f>VLOOKUP($A108,rets_1M!$A:$I,COLUMN(G$4),FALSE)</f>
        <v>-0.1302421077465552</v>
      </c>
      <c r="Q108" s="3">
        <f>VLOOKUP($A108,rets_1M!$A:$I,COLUMN(H$4),FALSE)</f>
        <v>4.5856085181494199E-2</v>
      </c>
      <c r="S108" s="3">
        <f>SUMPRODUCT(B108:H108,K108:Q108)</f>
        <v>4.3331162064376453E-3</v>
      </c>
      <c r="T108" s="10">
        <f t="shared" si="1"/>
        <v>4.1376763326028437E-2</v>
      </c>
    </row>
    <row r="109" spans="1:20" x14ac:dyDescent="0.35">
      <c r="A109" s="2">
        <v>37164</v>
      </c>
      <c r="B109" s="3">
        <f>VLOOKUP(EOMONTH($A109,-1),Trend_Weights!$A:$H,COLUMN(B$4),FALSE)</f>
        <v>-3.8765746171654708E-2</v>
      </c>
      <c r="C109" s="3">
        <f>VLOOKUP(EOMONTH($A109,-1),Trend_Weights!$A:$H,COLUMN(C$4),FALSE)</f>
        <v>-0.11637895510276224</v>
      </c>
      <c r="D109" s="3">
        <f>VLOOKUP(EOMONTH($A109,-1),Trend_Weights!$A:$H,COLUMN(D$4),FALSE)</f>
        <v>0.41233039798678461</v>
      </c>
      <c r="E109" s="3">
        <f>VLOOKUP(EOMONTH($A109,-1),Trend_Weights!$A:$H,COLUMN(E$4),FALSE)</f>
        <v>0.21461314037061813</v>
      </c>
      <c r="F109" s="3">
        <f>VLOOKUP(EOMONTH($A109,-1),Trend_Weights!$A:$H,COLUMN(F$4),FALSE)</f>
        <v>-7.0353141718260251E-2</v>
      </c>
      <c r="G109" s="3">
        <f>VLOOKUP(EOMONTH($A109,-1),Trend_Weights!$A:$H,COLUMN(G$4),FALSE)</f>
        <v>-2.8407299611390675E-2</v>
      </c>
      <c r="H109" s="3">
        <f>VLOOKUP(EOMONTH($A109,-1),Trend_Weights!$A:$H,COLUMN(H$4),FALSE)</f>
        <v>-0.11915131903852939</v>
      </c>
      <c r="K109" s="3">
        <f>VLOOKUP($A109,rets_1M!$A:$I,COLUMN(B$4),FALSE)</f>
        <v>-0.10100097964012855</v>
      </c>
      <c r="L109" s="3">
        <f>VLOOKUP($A109,rets_1M!$A:$I,COLUMN(C$4),FALSE)</f>
        <v>6.3288999281508662E-2</v>
      </c>
      <c r="M109" s="3">
        <f>VLOOKUP($A109,rets_1M!$A:$I,COLUMN(D$4),FALSE)</f>
        <v>3.7707132132691612E-5</v>
      </c>
      <c r="N109" s="3">
        <f>VLOOKUP($A109,rets_1M!$A:$I,COLUMN(E$4),FALSE)</f>
        <v>2.142583769168982E-2</v>
      </c>
      <c r="O109" s="3">
        <f>VLOOKUP($A109,rets_1M!$A:$I,COLUMN(F$4),FALSE)</f>
        <v>-0.10393038717246772</v>
      </c>
      <c r="P109" s="3">
        <f>VLOOKUP($A109,rets_1M!$A:$I,COLUMN(G$4),FALSE)</f>
        <v>-0.20714050071478318</v>
      </c>
      <c r="Q109" s="3">
        <f>VLOOKUP($A109,rets_1M!$A:$I,COLUMN(H$4),FALSE)</f>
        <v>-3.6854981044387447E-3</v>
      </c>
      <c r="S109" s="3">
        <f>SUMPRODUCT(B109:H109,K109:Q109)</f>
        <v>1.4798948326314646E-2</v>
      </c>
      <c r="T109" s="10">
        <f t="shared" si="1"/>
        <v>4.1376763326028437E-2</v>
      </c>
    </row>
    <row r="110" spans="1:20" x14ac:dyDescent="0.35">
      <c r="A110" s="2">
        <v>37195</v>
      </c>
      <c r="B110" s="3">
        <f>VLOOKUP(EOMONTH($A110,-1),Trend_Weights!$A:$H,COLUMN(B$4),FALSE)</f>
        <v>-3.8765746171654708E-2</v>
      </c>
      <c r="C110" s="3">
        <f>VLOOKUP(EOMONTH($A110,-1),Trend_Weights!$A:$H,COLUMN(C$4),FALSE)</f>
        <v>0.11637895510276224</v>
      </c>
      <c r="D110" s="3">
        <f>VLOOKUP(EOMONTH($A110,-1),Trend_Weights!$A:$H,COLUMN(D$4),FALSE)</f>
        <v>0.41233039798678461</v>
      </c>
      <c r="E110" s="3">
        <f>VLOOKUP(EOMONTH($A110,-1),Trend_Weights!$A:$H,COLUMN(E$4),FALSE)</f>
        <v>0.21461314037061813</v>
      </c>
      <c r="F110" s="3">
        <f>VLOOKUP(EOMONTH($A110,-1),Trend_Weights!$A:$H,COLUMN(F$4),FALSE)</f>
        <v>-7.0353141718260251E-2</v>
      </c>
      <c r="G110" s="3">
        <f>VLOOKUP(EOMONTH($A110,-1),Trend_Weights!$A:$H,COLUMN(G$4),FALSE)</f>
        <v>-2.8407299611390675E-2</v>
      </c>
      <c r="H110" s="3">
        <f>VLOOKUP(EOMONTH($A110,-1),Trend_Weights!$A:$H,COLUMN(H$4),FALSE)</f>
        <v>-0.11915131903852939</v>
      </c>
      <c r="K110" s="3">
        <f>VLOOKUP($A110,rets_1M!$A:$I,COLUMN(B$4),FALSE)</f>
        <v>-0.11996059113300483</v>
      </c>
      <c r="L110" s="3">
        <f>VLOOKUP($A110,rets_1M!$A:$I,COLUMN(C$4),FALSE)</f>
        <v>-4.5915684164179682E-2</v>
      </c>
      <c r="M110" s="3">
        <f>VLOOKUP($A110,rets_1M!$A:$I,COLUMN(D$4),FALSE)</f>
        <v>7.8804934649148173E-3</v>
      </c>
      <c r="N110" s="3">
        <f>VLOOKUP($A110,rets_1M!$A:$I,COLUMN(E$4),FALSE)</f>
        <v>2.5142917190485337E-2</v>
      </c>
      <c r="O110" s="3">
        <f>VLOOKUP($A110,rets_1M!$A:$I,COLUMN(F$4),FALSE)</f>
        <v>1.6257501363884375E-2</v>
      </c>
      <c r="P110" s="3">
        <f>VLOOKUP($A110,rets_1M!$A:$I,COLUMN(G$4),FALSE)</f>
        <v>0.16510633379565443</v>
      </c>
      <c r="Q110" s="3">
        <f>VLOOKUP($A110,rets_1M!$A:$I,COLUMN(H$4),FALSE)</f>
        <v>-2.8979757943442541E-2</v>
      </c>
      <c r="S110" s="3">
        <f>SUMPRODUCT(B110:H110,K110:Q110)</f>
        <v>5.5710948987259569E-3</v>
      </c>
      <c r="T110" s="10">
        <f t="shared" si="1"/>
        <v>4.1376763326028437E-2</v>
      </c>
    </row>
    <row r="111" spans="1:20" x14ac:dyDescent="0.35">
      <c r="A111" s="2">
        <v>37225</v>
      </c>
      <c r="B111" s="3">
        <f>VLOOKUP(EOMONTH($A111,-1),Trend_Weights!$A:$H,COLUMN(B$4),FALSE)</f>
        <v>-3.8765746171654708E-2</v>
      </c>
      <c r="C111" s="3">
        <f>VLOOKUP(EOMONTH($A111,-1),Trend_Weights!$A:$H,COLUMN(C$4),FALSE)</f>
        <v>0.11637895510276224</v>
      </c>
      <c r="D111" s="3">
        <f>VLOOKUP(EOMONTH($A111,-1),Trend_Weights!$A:$H,COLUMN(D$4),FALSE)</f>
        <v>0.41233039798678461</v>
      </c>
      <c r="E111" s="3">
        <f>VLOOKUP(EOMONTH($A111,-1),Trend_Weights!$A:$H,COLUMN(E$4),FALSE)</f>
        <v>0.21461314037061813</v>
      </c>
      <c r="F111" s="3">
        <f>VLOOKUP(EOMONTH($A111,-1),Trend_Weights!$A:$H,COLUMN(F$4),FALSE)</f>
        <v>-7.0353141718260251E-2</v>
      </c>
      <c r="G111" s="3">
        <f>VLOOKUP(EOMONTH($A111,-1),Trend_Weights!$A:$H,COLUMN(G$4),FALSE)</f>
        <v>-2.8407299611390675E-2</v>
      </c>
      <c r="H111" s="3">
        <f>VLOOKUP(EOMONTH($A111,-1),Trend_Weights!$A:$H,COLUMN(H$4),FALSE)</f>
        <v>-0.11915131903852939</v>
      </c>
      <c r="K111" s="3">
        <f>VLOOKUP($A111,rets_1M!$A:$I,COLUMN(B$4),FALSE)</f>
        <v>-0.11296529071589922</v>
      </c>
      <c r="L111" s="3">
        <f>VLOOKUP($A111,rets_1M!$A:$I,COLUMN(C$4),FALSE)</f>
        <v>-2.2074163806447333E-2</v>
      </c>
      <c r="M111" s="3">
        <f>VLOOKUP($A111,rets_1M!$A:$I,COLUMN(D$4),FALSE)</f>
        <v>-5.9706815196014507E-3</v>
      </c>
      <c r="N111" s="3">
        <f>VLOOKUP($A111,rets_1M!$A:$I,COLUMN(E$4),FALSE)</f>
        <v>-2.943943781792302E-2</v>
      </c>
      <c r="O111" s="3">
        <f>VLOOKUP($A111,rets_1M!$A:$I,COLUMN(F$4),FALSE)</f>
        <v>7.4726218595662308E-2</v>
      </c>
      <c r="P111" s="3">
        <f>VLOOKUP($A111,rets_1M!$A:$I,COLUMN(G$4),FALSE)</f>
        <v>0.1672754327662318</v>
      </c>
      <c r="Q111" s="3">
        <f>VLOOKUP($A111,rets_1M!$A:$I,COLUMN(H$4),FALSE)</f>
        <v>-7.722370338020923E-3</v>
      </c>
      <c r="S111" s="3">
        <f>SUMPRODUCT(B111:H111,K111:Q111)</f>
        <v>-1.6058704991807924E-2</v>
      </c>
      <c r="T111" s="10">
        <f t="shared" si="1"/>
        <v>4.1376763326028437E-2</v>
      </c>
    </row>
    <row r="112" spans="1:20" x14ac:dyDescent="0.35">
      <c r="A112" s="2">
        <v>37256</v>
      </c>
      <c r="B112" s="3">
        <f>VLOOKUP(EOMONTH($A112,-1),Trend_Weights!$A:$H,COLUMN(B$4),FALSE)</f>
        <v>-3.8765746171654708E-2</v>
      </c>
      <c r="C112" s="3">
        <f>VLOOKUP(EOMONTH($A112,-1),Trend_Weights!$A:$H,COLUMN(C$4),FALSE)</f>
        <v>-0.11637895510276224</v>
      </c>
      <c r="D112" s="3">
        <f>VLOOKUP(EOMONTH($A112,-1),Trend_Weights!$A:$H,COLUMN(D$4),FALSE)</f>
        <v>0.41233039798678461</v>
      </c>
      <c r="E112" s="3">
        <f>VLOOKUP(EOMONTH($A112,-1),Trend_Weights!$A:$H,COLUMN(E$4),FALSE)</f>
        <v>0.21461314037061813</v>
      </c>
      <c r="F112" s="3">
        <f>VLOOKUP(EOMONTH($A112,-1),Trend_Weights!$A:$H,COLUMN(F$4),FALSE)</f>
        <v>-7.0353141718260251E-2</v>
      </c>
      <c r="G112" s="3">
        <f>VLOOKUP(EOMONTH($A112,-1),Trend_Weights!$A:$H,COLUMN(G$4),FALSE)</f>
        <v>-2.8407299611390675E-2</v>
      </c>
      <c r="H112" s="3">
        <f>VLOOKUP(EOMONTH($A112,-1),Trend_Weights!$A:$H,COLUMN(H$4),FALSE)</f>
        <v>-0.11915131903852939</v>
      </c>
      <c r="K112" s="3">
        <f>VLOOKUP($A112,rets_1M!$A:$I,COLUMN(B$4),FALSE)</f>
        <v>9.8120362543439033E-3</v>
      </c>
      <c r="L112" s="3">
        <f>VLOOKUP($A112,rets_1M!$A:$I,COLUMN(C$4),FALSE)</f>
        <v>1.4917204924774996E-2</v>
      </c>
      <c r="M112" s="3">
        <f>VLOOKUP($A112,rets_1M!$A:$I,COLUMN(D$4),FALSE)</f>
        <v>2.1569600207240747E-3</v>
      </c>
      <c r="N112" s="3">
        <f>VLOOKUP($A112,rets_1M!$A:$I,COLUMN(E$4),FALSE)</f>
        <v>-1.6935837932160247E-2</v>
      </c>
      <c r="O112" s="3">
        <f>VLOOKUP($A112,rets_1M!$A:$I,COLUMN(F$4),FALSE)</f>
        <v>6.8931068931070705E-3</v>
      </c>
      <c r="P112" s="3">
        <f>VLOOKUP($A112,rets_1M!$A:$I,COLUMN(G$4),FALSE)</f>
        <v>-1.3194841043213335E-2</v>
      </c>
      <c r="Q112" s="3">
        <f>VLOOKUP($A112,rets_1M!$A:$I,COLUMN(H$4),FALSE)</f>
        <v>-6.2007754074911881E-2</v>
      </c>
      <c r="S112" s="3">
        <f>SUMPRODUCT(B112:H112,K112:Q112)</f>
        <v>2.4164909566477865E-3</v>
      </c>
      <c r="T112" s="10">
        <f t="shared" si="1"/>
        <v>4.1376763326028437E-2</v>
      </c>
    </row>
    <row r="113" spans="1:20" x14ac:dyDescent="0.35">
      <c r="A113" s="2">
        <v>37287</v>
      </c>
      <c r="B113" s="3">
        <f>VLOOKUP(EOMONTH($A113,-1),Trend_Weights!$A:$H,COLUMN(B$4),FALSE)</f>
        <v>-3.8765746171654708E-2</v>
      </c>
      <c r="C113" s="3">
        <f>VLOOKUP(EOMONTH($A113,-1),Trend_Weights!$A:$H,COLUMN(C$4),FALSE)</f>
        <v>-0.11637895510276224</v>
      </c>
      <c r="D113" s="3">
        <f>VLOOKUP(EOMONTH($A113,-1),Trend_Weights!$A:$H,COLUMN(D$4),FALSE)</f>
        <v>0.41233039798678461</v>
      </c>
      <c r="E113" s="3">
        <f>VLOOKUP(EOMONTH($A113,-1),Trend_Weights!$A:$H,COLUMN(E$4),FALSE)</f>
        <v>0.21461314037061813</v>
      </c>
      <c r="F113" s="3">
        <f>VLOOKUP(EOMONTH($A113,-1),Trend_Weights!$A:$H,COLUMN(F$4),FALSE)</f>
        <v>-7.0353141718260251E-2</v>
      </c>
      <c r="G113" s="3">
        <f>VLOOKUP(EOMONTH($A113,-1),Trend_Weights!$A:$H,COLUMN(G$4),FALSE)</f>
        <v>-2.8407299611390675E-2</v>
      </c>
      <c r="H113" s="3">
        <f>VLOOKUP(EOMONTH($A113,-1),Trend_Weights!$A:$H,COLUMN(H$4),FALSE)</f>
        <v>-0.11915131903852939</v>
      </c>
      <c r="K113" s="3">
        <f>VLOOKUP($A113,rets_1M!$A:$I,COLUMN(B$4),FALSE)</f>
        <v>-6.3187878400335018E-2</v>
      </c>
      <c r="L113" s="3">
        <f>VLOOKUP($A113,rets_1M!$A:$I,COLUMN(C$4),FALSE)</f>
        <v>1.1423848009221693E-2</v>
      </c>
      <c r="M113" s="3">
        <f>VLOOKUP($A113,rets_1M!$A:$I,COLUMN(D$4),FALSE)</f>
        <v>-1.4113701674057233E-2</v>
      </c>
      <c r="N113" s="3">
        <f>VLOOKUP($A113,rets_1M!$A:$I,COLUMN(E$4),FALSE)</f>
        <v>6.980125345830368E-3</v>
      </c>
      <c r="O113" s="3">
        <f>VLOOKUP($A113,rets_1M!$A:$I,COLUMN(F$4),FALSE)</f>
        <v>-1.6271455501537857E-2</v>
      </c>
      <c r="P113" s="3">
        <f>VLOOKUP($A113,rets_1M!$A:$I,COLUMN(G$4),FALSE)</f>
        <v>-1.8945076674251049E-2</v>
      </c>
      <c r="Q113" s="3">
        <f>VLOOKUP($A113,rets_1M!$A:$I,COLUMN(H$4),FALSE)</f>
        <v>-2.1671951585601978E-2</v>
      </c>
      <c r="S113" s="3">
        <f>SUMPRODUCT(B113:H113,K113:Q113)</f>
        <v>1.0637162546171155E-3</v>
      </c>
      <c r="T113" s="10">
        <f t="shared" si="1"/>
        <v>4.1376763326028437E-2</v>
      </c>
    </row>
    <row r="114" spans="1:20" x14ac:dyDescent="0.35">
      <c r="A114" s="2">
        <v>37315</v>
      </c>
      <c r="B114" s="3">
        <f>VLOOKUP(EOMONTH($A114,-1),Trend_Weights!$A:$H,COLUMN(B$4),FALSE)</f>
        <v>-3.8765746171654708E-2</v>
      </c>
      <c r="C114" s="3">
        <f>VLOOKUP(EOMONTH($A114,-1),Trend_Weights!$A:$H,COLUMN(C$4),FALSE)</f>
        <v>0.11637895510276224</v>
      </c>
      <c r="D114" s="3">
        <f>VLOOKUP(EOMONTH($A114,-1),Trend_Weights!$A:$H,COLUMN(D$4),FALSE)</f>
        <v>0.41233039798678461</v>
      </c>
      <c r="E114" s="3">
        <f>VLOOKUP(EOMONTH($A114,-1),Trend_Weights!$A:$H,COLUMN(E$4),FALSE)</f>
        <v>0.21461314037061813</v>
      </c>
      <c r="F114" s="3">
        <f>VLOOKUP(EOMONTH($A114,-1),Trend_Weights!$A:$H,COLUMN(F$4),FALSE)</f>
        <v>-7.0353141718260251E-2</v>
      </c>
      <c r="G114" s="3">
        <f>VLOOKUP(EOMONTH($A114,-1),Trend_Weights!$A:$H,COLUMN(G$4),FALSE)</f>
        <v>-2.8407299611390675E-2</v>
      </c>
      <c r="H114" s="3">
        <f>VLOOKUP(EOMONTH($A114,-1),Trend_Weights!$A:$H,COLUMN(H$4),FALSE)</f>
        <v>-0.11915131903852939</v>
      </c>
      <c r="K114" s="3">
        <f>VLOOKUP($A114,rets_1M!$A:$I,COLUMN(B$4),FALSE)</f>
        <v>5.6360480708789407E-2</v>
      </c>
      <c r="L114" s="3">
        <f>VLOOKUP($A114,rets_1M!$A:$I,COLUMN(C$4),FALSE)</f>
        <v>5.0191386185077791E-2</v>
      </c>
      <c r="M114" s="3">
        <f>VLOOKUP($A114,rets_1M!$A:$I,COLUMN(D$4),FALSE)</f>
        <v>5.1389871426379408E-3</v>
      </c>
      <c r="N114" s="3">
        <f>VLOOKUP($A114,rets_1M!$A:$I,COLUMN(E$4),FALSE)</f>
        <v>1.2944155913940714E-2</v>
      </c>
      <c r="O114" s="3">
        <f>VLOOKUP($A114,rets_1M!$A:$I,COLUMN(F$4),FALSE)</f>
        <v>-2.0776601109430137E-2</v>
      </c>
      <c r="P114" s="3">
        <f>VLOOKUP($A114,rets_1M!$A:$I,COLUMN(G$4),FALSE)</f>
        <v>-0.12423495454497568</v>
      </c>
      <c r="Q114" s="3">
        <f>VLOOKUP($A114,rets_1M!$A:$I,COLUMN(H$4),FALSE)</f>
        <v>-1.7778866484450262E-3</v>
      </c>
      <c r="S114" s="3">
        <f>SUMPRODUCT(B114:H114,K114:Q114)</f>
        <v>1.3756027831525136E-2</v>
      </c>
      <c r="T114" s="10">
        <f t="shared" si="1"/>
        <v>4.1376763326028437E-2</v>
      </c>
    </row>
    <row r="115" spans="1:20" x14ac:dyDescent="0.35">
      <c r="A115" s="2">
        <v>37346</v>
      </c>
      <c r="B115" s="3">
        <f>VLOOKUP(EOMONTH($A115,-1),Trend_Weights!$A:$H,COLUMN(B$4),FALSE)</f>
        <v>-3.8765746171654708E-2</v>
      </c>
      <c r="C115" s="3">
        <f>VLOOKUP(EOMONTH($A115,-1),Trend_Weights!$A:$H,COLUMN(C$4),FALSE)</f>
        <v>0.11637895510276224</v>
      </c>
      <c r="D115" s="3">
        <f>VLOOKUP(EOMONTH($A115,-1),Trend_Weights!$A:$H,COLUMN(D$4),FALSE)</f>
        <v>0.41233039798678461</v>
      </c>
      <c r="E115" s="3">
        <f>VLOOKUP(EOMONTH($A115,-1),Trend_Weights!$A:$H,COLUMN(E$4),FALSE)</f>
        <v>0.21461314037061813</v>
      </c>
      <c r="F115" s="3">
        <f>VLOOKUP(EOMONTH($A115,-1),Trend_Weights!$A:$H,COLUMN(F$4),FALSE)</f>
        <v>-7.0353141718260251E-2</v>
      </c>
      <c r="G115" s="3">
        <f>VLOOKUP(EOMONTH($A115,-1),Trend_Weights!$A:$H,COLUMN(G$4),FALSE)</f>
        <v>-2.8407299611390675E-2</v>
      </c>
      <c r="H115" s="3">
        <f>VLOOKUP(EOMONTH($A115,-1),Trend_Weights!$A:$H,COLUMN(H$4),FALSE)</f>
        <v>-0.11915131903852939</v>
      </c>
      <c r="K115" s="3">
        <f>VLOOKUP($A115,rets_1M!$A:$I,COLUMN(B$4),FALSE)</f>
        <v>0.17417837783223789</v>
      </c>
      <c r="L115" s="3">
        <f>VLOOKUP($A115,rets_1M!$A:$I,COLUMN(C$4),FALSE)</f>
        <v>1.8935260196435433E-2</v>
      </c>
      <c r="M115" s="3">
        <f>VLOOKUP($A115,rets_1M!$A:$I,COLUMN(D$4),FALSE)</f>
        <v>1.2724690151284745E-2</v>
      </c>
      <c r="N115" s="3">
        <f>VLOOKUP($A115,rets_1M!$A:$I,COLUMN(E$4),FALSE)</f>
        <v>-3.2745464127600599E-2</v>
      </c>
      <c r="O115" s="3">
        <f>VLOOKUP($A115,rets_1M!$A:$I,COLUMN(F$4),FALSE)</f>
        <v>3.5740035019054428E-2</v>
      </c>
      <c r="P115" s="3">
        <f>VLOOKUP($A115,rets_1M!$A:$I,COLUMN(G$4),FALSE)</f>
        <v>6.723361259630356E-2</v>
      </c>
      <c r="Q115" s="3">
        <f>VLOOKUP($A115,rets_1M!$A:$I,COLUMN(H$4),FALSE)</f>
        <v>8.2930691330185269E-3</v>
      </c>
      <c r="S115" s="3">
        <f>SUMPRODUCT(B115:H115,K115:Q115)</f>
        <v>-1.1741798574122411E-2</v>
      </c>
      <c r="T115" s="10">
        <f t="shared" si="1"/>
        <v>4.1376763326028437E-2</v>
      </c>
    </row>
    <row r="116" spans="1:20" x14ac:dyDescent="0.35">
      <c r="A116" s="2">
        <v>37376</v>
      </c>
      <c r="B116" s="3">
        <f>VLOOKUP(EOMONTH($A116,-1),Trend_Weights!$A:$H,COLUMN(B$4),FALSE)</f>
        <v>-3.8765746171654708E-2</v>
      </c>
      <c r="C116" s="3">
        <f>VLOOKUP(EOMONTH($A116,-1),Trend_Weights!$A:$H,COLUMN(C$4),FALSE)</f>
        <v>0.11637895510276224</v>
      </c>
      <c r="D116" s="3">
        <f>VLOOKUP(EOMONTH($A116,-1),Trend_Weights!$A:$H,COLUMN(D$4),FALSE)</f>
        <v>0.41233039798678461</v>
      </c>
      <c r="E116" s="3">
        <f>VLOOKUP(EOMONTH($A116,-1),Trend_Weights!$A:$H,COLUMN(E$4),FALSE)</f>
        <v>0.21461314037061813</v>
      </c>
      <c r="F116" s="3">
        <f>VLOOKUP(EOMONTH($A116,-1),Trend_Weights!$A:$H,COLUMN(F$4),FALSE)</f>
        <v>-7.0353141718260251E-2</v>
      </c>
      <c r="G116" s="3">
        <f>VLOOKUP(EOMONTH($A116,-1),Trend_Weights!$A:$H,COLUMN(G$4),FALSE)</f>
        <v>-2.8407299611390675E-2</v>
      </c>
      <c r="H116" s="3">
        <f>VLOOKUP(EOMONTH($A116,-1),Trend_Weights!$A:$H,COLUMN(H$4),FALSE)</f>
        <v>-0.11915131903852939</v>
      </c>
      <c r="K116" s="3">
        <f>VLOOKUP($A116,rets_1M!$A:$I,COLUMN(B$4),FALSE)</f>
        <v>2.86090353643218E-2</v>
      </c>
      <c r="L116" s="3">
        <f>VLOOKUP($A116,rets_1M!$A:$I,COLUMN(C$4),FALSE)</f>
        <v>1.8112007446478451E-2</v>
      </c>
      <c r="M116" s="3">
        <f>VLOOKUP($A116,rets_1M!$A:$I,COLUMN(D$4),FALSE)</f>
        <v>4.8579643204973433E-3</v>
      </c>
      <c r="N116" s="3">
        <f>VLOOKUP($A116,rets_1M!$A:$I,COLUMN(E$4),FALSE)</f>
        <v>3.0346421094297638E-2</v>
      </c>
      <c r="O116" s="3">
        <f>VLOOKUP($A116,rets_1M!$A:$I,COLUMN(F$4),FALSE)</f>
        <v>-6.2649164677804237E-2</v>
      </c>
      <c r="P116" s="3">
        <f>VLOOKUP($A116,rets_1M!$A:$I,COLUMN(G$4),FALSE)</f>
        <v>-0.1229867568329106</v>
      </c>
      <c r="Q116" s="3">
        <f>VLOOKUP($A116,rets_1M!$A:$I,COLUMN(H$4),FALSE)</f>
        <v>3.0596324751947623E-2</v>
      </c>
      <c r="S116" s="3">
        <f>SUMPRODUCT(B116:H116,K116:Q116)</f>
        <v>1.3770327748786235E-2</v>
      </c>
      <c r="T116" s="10">
        <f t="shared" si="1"/>
        <v>4.1376763326028437E-2</v>
      </c>
    </row>
    <row r="117" spans="1:20" x14ac:dyDescent="0.35">
      <c r="A117" s="2">
        <v>37407</v>
      </c>
      <c r="B117" s="3">
        <f>VLOOKUP(EOMONTH($A117,-1),Trend_Weights!$A:$H,COLUMN(B$4),FALSE)</f>
        <v>-3.8765746171654708E-2</v>
      </c>
      <c r="C117" s="3">
        <f>VLOOKUP(EOMONTH($A117,-1),Trend_Weights!$A:$H,COLUMN(C$4),FALSE)</f>
        <v>0.11637895510276224</v>
      </c>
      <c r="D117" s="3">
        <f>VLOOKUP(EOMONTH($A117,-1),Trend_Weights!$A:$H,COLUMN(D$4),FALSE)</f>
        <v>0.41233039798678461</v>
      </c>
      <c r="E117" s="3">
        <f>VLOOKUP(EOMONTH($A117,-1),Trend_Weights!$A:$H,COLUMN(E$4),FALSE)</f>
        <v>0.21461314037061813</v>
      </c>
      <c r="F117" s="3">
        <f>VLOOKUP(EOMONTH($A117,-1),Trend_Weights!$A:$H,COLUMN(F$4),FALSE)</f>
        <v>-7.0353141718260251E-2</v>
      </c>
      <c r="G117" s="3">
        <f>VLOOKUP(EOMONTH($A117,-1),Trend_Weights!$A:$H,COLUMN(G$4),FALSE)</f>
        <v>-2.8407299611390675E-2</v>
      </c>
      <c r="H117" s="3">
        <f>VLOOKUP(EOMONTH($A117,-1),Trend_Weights!$A:$H,COLUMN(H$4),FALSE)</f>
        <v>-0.11915131903852939</v>
      </c>
      <c r="K117" s="3">
        <f>VLOOKUP($A117,rets_1M!$A:$I,COLUMN(B$4),FALSE)</f>
        <v>-8.0360786259189299E-2</v>
      </c>
      <c r="L117" s="3">
        <f>VLOOKUP($A117,rets_1M!$A:$I,COLUMN(C$4),FALSE)</f>
        <v>5.5716558783108772E-2</v>
      </c>
      <c r="M117" s="3">
        <f>VLOOKUP($A117,rets_1M!$A:$I,COLUMN(D$4),FALSE)</f>
        <v>2.7417626211037049E-3</v>
      </c>
      <c r="N117" s="3">
        <f>VLOOKUP($A117,rets_1M!$A:$I,COLUMN(E$4),FALSE)</f>
        <v>1.0627928765028827E-2</v>
      </c>
      <c r="O117" s="3">
        <f>VLOOKUP($A117,rets_1M!$A:$I,COLUMN(F$4),FALSE)</f>
        <v>-9.0176108635688923E-3</v>
      </c>
      <c r="P117" s="3">
        <f>VLOOKUP($A117,rets_1M!$A:$I,COLUMN(G$4),FALSE)</f>
        <v>-5.5078628678155717E-2</v>
      </c>
      <c r="Q117" s="3">
        <f>VLOOKUP($A117,rets_1M!$A:$I,COLUMN(H$4),FALSE)</f>
        <v>3.287851368684791E-2</v>
      </c>
      <c r="S117" s="3">
        <f>SUMPRODUCT(B117:H117,K117:Q117)</f>
        <v>1.1292420064296621E-2</v>
      </c>
      <c r="T117" s="10">
        <f t="shared" si="1"/>
        <v>4.1376763326028437E-2</v>
      </c>
    </row>
    <row r="118" spans="1:20" x14ac:dyDescent="0.35">
      <c r="A118" s="2">
        <v>37437</v>
      </c>
      <c r="B118" s="3">
        <f>VLOOKUP(EOMONTH($A118,-1),Trend_Weights!$A:$H,COLUMN(B$4),FALSE)</f>
        <v>-3.8765746171654708E-2</v>
      </c>
      <c r="C118" s="3">
        <f>VLOOKUP(EOMONTH($A118,-1),Trend_Weights!$A:$H,COLUMN(C$4),FALSE)</f>
        <v>0.11637895510276224</v>
      </c>
      <c r="D118" s="3">
        <f>VLOOKUP(EOMONTH($A118,-1),Trend_Weights!$A:$H,COLUMN(D$4),FALSE)</f>
        <v>0.41233039798678461</v>
      </c>
      <c r="E118" s="3">
        <f>VLOOKUP(EOMONTH($A118,-1),Trend_Weights!$A:$H,COLUMN(E$4),FALSE)</f>
        <v>0.21461314037061813</v>
      </c>
      <c r="F118" s="3">
        <f>VLOOKUP(EOMONTH($A118,-1),Trend_Weights!$A:$H,COLUMN(F$4),FALSE)</f>
        <v>-7.0353141718260251E-2</v>
      </c>
      <c r="G118" s="3">
        <f>VLOOKUP(EOMONTH($A118,-1),Trend_Weights!$A:$H,COLUMN(G$4),FALSE)</f>
        <v>-2.8407299611390675E-2</v>
      </c>
      <c r="H118" s="3">
        <f>VLOOKUP(EOMONTH($A118,-1),Trend_Weights!$A:$H,COLUMN(H$4),FALSE)</f>
        <v>-0.11915131903852939</v>
      </c>
      <c r="K118" s="3">
        <f>VLOOKUP($A118,rets_1M!$A:$I,COLUMN(B$4),FALSE)</f>
        <v>4.4279837828518298E-2</v>
      </c>
      <c r="L118" s="3">
        <f>VLOOKUP($A118,rets_1M!$A:$I,COLUMN(C$4),FALSE)</f>
        <v>-4.1526381090105868E-2</v>
      </c>
      <c r="M118" s="3">
        <f>VLOOKUP($A118,rets_1M!$A:$I,COLUMN(D$4),FALSE)</f>
        <v>8.2220904955683238E-3</v>
      </c>
      <c r="N118" s="3">
        <f>VLOOKUP($A118,rets_1M!$A:$I,COLUMN(E$4),FALSE)</f>
        <v>1.8543163634850757E-2</v>
      </c>
      <c r="O118" s="3">
        <f>VLOOKUP($A118,rets_1M!$A:$I,COLUMN(F$4),FALSE)</f>
        <v>-7.3546729472219186E-2</v>
      </c>
      <c r="P118" s="3">
        <f>VLOOKUP($A118,rets_1M!$A:$I,COLUMN(G$4),FALSE)</f>
        <v>-0.13236150810471414</v>
      </c>
      <c r="Q118" s="3">
        <f>VLOOKUP($A118,rets_1M!$A:$I,COLUMN(H$4),FALSE)</f>
        <v>3.393777052565472E-2</v>
      </c>
      <c r="S118" s="3">
        <f>SUMPRODUCT(B118:H118,K118:Q118)</f>
        <v>5.7110330080156427E-3</v>
      </c>
      <c r="T118" s="10">
        <f t="shared" si="1"/>
        <v>4.1376763326028437E-2</v>
      </c>
    </row>
    <row r="119" spans="1:20" x14ac:dyDescent="0.35">
      <c r="A119" s="2">
        <v>37468</v>
      </c>
      <c r="B119" s="3">
        <f>VLOOKUP(EOMONTH($A119,-1),Trend_Weights!$A:$H,COLUMN(B$4),FALSE)</f>
        <v>-3.8765746171654708E-2</v>
      </c>
      <c r="C119" s="3">
        <f>VLOOKUP(EOMONTH($A119,-1),Trend_Weights!$A:$H,COLUMN(C$4),FALSE)</f>
        <v>0.11637895510276224</v>
      </c>
      <c r="D119" s="3">
        <f>VLOOKUP(EOMONTH($A119,-1),Trend_Weights!$A:$H,COLUMN(D$4),FALSE)</f>
        <v>0.41233039798678461</v>
      </c>
      <c r="E119" s="3">
        <f>VLOOKUP(EOMONTH($A119,-1),Trend_Weights!$A:$H,COLUMN(E$4),FALSE)</f>
        <v>0.21461314037061813</v>
      </c>
      <c r="F119" s="3">
        <f>VLOOKUP(EOMONTH($A119,-1),Trend_Weights!$A:$H,COLUMN(F$4),FALSE)</f>
        <v>-7.0353141718260251E-2</v>
      </c>
      <c r="G119" s="3">
        <f>VLOOKUP(EOMONTH($A119,-1),Trend_Weights!$A:$H,COLUMN(G$4),FALSE)</f>
        <v>-2.8407299611390675E-2</v>
      </c>
      <c r="H119" s="3">
        <f>VLOOKUP(EOMONTH($A119,-1),Trend_Weights!$A:$H,COLUMN(H$4),FALSE)</f>
        <v>0.11915131903852939</v>
      </c>
      <c r="K119" s="3">
        <f>VLOOKUP($A119,rets_1M!$A:$I,COLUMN(B$4),FALSE)</f>
        <v>2.2775154413835041E-2</v>
      </c>
      <c r="L119" s="3">
        <f>VLOOKUP($A119,rets_1M!$A:$I,COLUMN(C$4),FALSE)</f>
        <v>-3.4446709680408527E-2</v>
      </c>
      <c r="M119" s="3">
        <f>VLOOKUP($A119,rets_1M!$A:$I,COLUMN(D$4),FALSE)</f>
        <v>2.0862395257477129E-3</v>
      </c>
      <c r="N119" s="3">
        <f>VLOOKUP($A119,rets_1M!$A:$I,COLUMN(E$4),FALSE)</f>
        <v>3.145900523205114E-2</v>
      </c>
      <c r="O119" s="3">
        <f>VLOOKUP($A119,rets_1M!$A:$I,COLUMN(F$4),FALSE)</f>
        <v>-7.9269701871966691E-2</v>
      </c>
      <c r="P119" s="3">
        <f>VLOOKUP($A119,rets_1M!$A:$I,COLUMN(G$4),FALSE)</f>
        <v>-8.4912610706168179E-2</v>
      </c>
      <c r="Q119" s="3">
        <f>VLOOKUP($A119,rets_1M!$A:$I,COLUMN(H$4),FALSE)</f>
        <v>-7.0994292524406699E-4</v>
      </c>
      <c r="S119" s="3">
        <f>SUMPRODUCT(B119:H119,K119:Q119)</f>
        <v>1.0624387852265705E-2</v>
      </c>
      <c r="T119" s="10">
        <f t="shared" si="1"/>
        <v>4.1376763326028437E-2</v>
      </c>
    </row>
    <row r="120" spans="1:20" x14ac:dyDescent="0.35">
      <c r="A120" s="2">
        <v>37499</v>
      </c>
      <c r="B120" s="3">
        <f>VLOOKUP(EOMONTH($A120,-1),Trend_Weights!$A:$H,COLUMN(B$4),FALSE)</f>
        <v>-3.8765746171654708E-2</v>
      </c>
      <c r="C120" s="3">
        <f>VLOOKUP(EOMONTH($A120,-1),Trend_Weights!$A:$H,COLUMN(C$4),FALSE)</f>
        <v>0.11637895510276224</v>
      </c>
      <c r="D120" s="3">
        <f>VLOOKUP(EOMONTH($A120,-1),Trend_Weights!$A:$H,COLUMN(D$4),FALSE)</f>
        <v>0.41233039798678461</v>
      </c>
      <c r="E120" s="3">
        <f>VLOOKUP(EOMONTH($A120,-1),Trend_Weights!$A:$H,COLUMN(E$4),FALSE)</f>
        <v>0.21461314037061813</v>
      </c>
      <c r="F120" s="3">
        <f>VLOOKUP(EOMONTH($A120,-1),Trend_Weights!$A:$H,COLUMN(F$4),FALSE)</f>
        <v>-7.0353141718260251E-2</v>
      </c>
      <c r="G120" s="3">
        <f>VLOOKUP(EOMONTH($A120,-1),Trend_Weights!$A:$H,COLUMN(G$4),FALSE)</f>
        <v>-2.8407299611390675E-2</v>
      </c>
      <c r="H120" s="3">
        <f>VLOOKUP(EOMONTH($A120,-1),Trend_Weights!$A:$H,COLUMN(H$4),FALSE)</f>
        <v>0.11915131903852939</v>
      </c>
      <c r="K120" s="3">
        <f>VLOOKUP($A120,rets_1M!$A:$I,COLUMN(B$4),FALSE)</f>
        <v>8.34776322272206E-2</v>
      </c>
      <c r="L120" s="3">
        <f>VLOOKUP($A120,rets_1M!$A:$I,COLUMN(C$4),FALSE)</f>
        <v>2.8504503315627927E-2</v>
      </c>
      <c r="M120" s="3">
        <f>VLOOKUP($A120,rets_1M!$A:$I,COLUMN(D$4),FALSE)</f>
        <v>1.3998018833021098E-2</v>
      </c>
      <c r="N120" s="3">
        <f>VLOOKUP($A120,rets_1M!$A:$I,COLUMN(E$4),FALSE)</f>
        <v>2.3042112486690192E-2</v>
      </c>
      <c r="O120" s="3">
        <f>VLOOKUP($A120,rets_1M!$A:$I,COLUMN(F$4),FALSE)</f>
        <v>4.8945783132527954E-3</v>
      </c>
      <c r="P120" s="3">
        <f>VLOOKUP($A120,rets_1M!$A:$I,COLUMN(G$4),FALSE)</f>
        <v>-2.1774755330204343E-2</v>
      </c>
      <c r="Q120" s="3">
        <f>VLOOKUP($A120,rets_1M!$A:$I,COLUMN(H$4),FALSE)</f>
        <v>8.493921599228571E-3</v>
      </c>
      <c r="S120" s="3">
        <f>SUMPRODUCT(B120:H120,K120:Q120)</f>
        <v>1.2084475406916918E-2</v>
      </c>
      <c r="T120" s="10">
        <f t="shared" si="1"/>
        <v>4.1376763326028437E-2</v>
      </c>
    </row>
    <row r="121" spans="1:20" x14ac:dyDescent="0.35">
      <c r="A121" s="2">
        <v>37529</v>
      </c>
      <c r="B121" s="3">
        <f>VLOOKUP(EOMONTH($A121,-1),Trend_Weights!$A:$H,COLUMN(B$4),FALSE)</f>
        <v>-3.8765746171654708E-2</v>
      </c>
      <c r="C121" s="3">
        <f>VLOOKUP(EOMONTH($A121,-1),Trend_Weights!$A:$H,COLUMN(C$4),FALSE)</f>
        <v>0.11637895510276224</v>
      </c>
      <c r="D121" s="3">
        <f>VLOOKUP(EOMONTH($A121,-1),Trend_Weights!$A:$H,COLUMN(D$4),FALSE)</f>
        <v>0.41233039798678461</v>
      </c>
      <c r="E121" s="3">
        <f>VLOOKUP(EOMONTH($A121,-1),Trend_Weights!$A:$H,COLUMN(E$4),FALSE)</f>
        <v>0.21461314037061813</v>
      </c>
      <c r="F121" s="3">
        <f>VLOOKUP(EOMONTH($A121,-1),Trend_Weights!$A:$H,COLUMN(F$4),FALSE)</f>
        <v>-7.0353141718260251E-2</v>
      </c>
      <c r="G121" s="3">
        <f>VLOOKUP(EOMONTH($A121,-1),Trend_Weights!$A:$H,COLUMN(G$4),FALSE)</f>
        <v>-2.8407299611390675E-2</v>
      </c>
      <c r="H121" s="3">
        <f>VLOOKUP(EOMONTH($A121,-1),Trend_Weights!$A:$H,COLUMN(H$4),FALSE)</f>
        <v>-0.11915131903852939</v>
      </c>
      <c r="K121" s="3">
        <f>VLOOKUP($A121,rets_1M!$A:$I,COLUMN(B$4),FALSE)</f>
        <v>4.9866986332108842E-2</v>
      </c>
      <c r="L121" s="3">
        <f>VLOOKUP($A121,rets_1M!$A:$I,COLUMN(C$4),FALSE)</f>
        <v>3.5999125173142854E-2</v>
      </c>
      <c r="M121" s="3">
        <f>VLOOKUP($A121,rets_1M!$A:$I,COLUMN(D$4),FALSE)</f>
        <v>-9.985654743045469E-4</v>
      </c>
      <c r="N121" s="3">
        <f>VLOOKUP($A121,rets_1M!$A:$I,COLUMN(E$4),FALSE)</f>
        <v>3.6909556990860182E-2</v>
      </c>
      <c r="O121" s="3">
        <f>VLOOKUP($A121,rets_1M!$A:$I,COLUMN(F$4),FALSE)</f>
        <v>-0.11052828774822021</v>
      </c>
      <c r="P121" s="3">
        <f>VLOOKUP($A121,rets_1M!$A:$I,COLUMN(G$4),FALSE)</f>
        <v>-0.11834252176476256</v>
      </c>
      <c r="Q121" s="3">
        <f>VLOOKUP($A121,rets_1M!$A:$I,COLUMN(H$4),FALSE)</f>
        <v>-2.747523694807863E-2</v>
      </c>
      <c r="S121" s="3">
        <f>SUMPRODUCT(B121:H121,K121:Q121)</f>
        <v>2.4177461161454979E-2</v>
      </c>
      <c r="T121" s="10">
        <f t="shared" si="1"/>
        <v>4.1376763326028437E-2</v>
      </c>
    </row>
    <row r="122" spans="1:20" x14ac:dyDescent="0.35">
      <c r="A122" s="2">
        <v>37560</v>
      </c>
      <c r="B122" s="3">
        <f>VLOOKUP(EOMONTH($A122,-1),Trend_Weights!$A:$H,COLUMN(B$4),FALSE)</f>
        <v>3.8765746171654708E-2</v>
      </c>
      <c r="C122" s="3">
        <f>VLOOKUP(EOMONTH($A122,-1),Trend_Weights!$A:$H,COLUMN(C$4),FALSE)</f>
        <v>0.11637895510276224</v>
      </c>
      <c r="D122" s="3">
        <f>VLOOKUP(EOMONTH($A122,-1),Trend_Weights!$A:$H,COLUMN(D$4),FALSE)</f>
        <v>0.41233039798678461</v>
      </c>
      <c r="E122" s="3">
        <f>VLOOKUP(EOMONTH($A122,-1),Trend_Weights!$A:$H,COLUMN(E$4),FALSE)</f>
        <v>0.21461314037061813</v>
      </c>
      <c r="F122" s="3">
        <f>VLOOKUP(EOMONTH($A122,-1),Trend_Weights!$A:$H,COLUMN(F$4),FALSE)</f>
        <v>-7.0353141718260251E-2</v>
      </c>
      <c r="G122" s="3">
        <f>VLOOKUP(EOMONTH($A122,-1),Trend_Weights!$A:$H,COLUMN(G$4),FALSE)</f>
        <v>-2.8407299611390675E-2</v>
      </c>
      <c r="H122" s="3">
        <f>VLOOKUP(EOMONTH($A122,-1),Trend_Weights!$A:$H,COLUMN(H$4),FALSE)</f>
        <v>-0.11915131903852939</v>
      </c>
      <c r="K122" s="3">
        <f>VLOOKUP($A122,rets_1M!$A:$I,COLUMN(B$4),FALSE)</f>
        <v>-9.6343170662483102E-2</v>
      </c>
      <c r="L122" s="3">
        <f>VLOOKUP($A122,rets_1M!$A:$I,COLUMN(C$4),FALSE)</f>
        <v>-2.0910856531651922E-2</v>
      </c>
      <c r="M122" s="3">
        <f>VLOOKUP($A122,rets_1M!$A:$I,COLUMN(D$4),FALSE)</f>
        <v>1.1259110826673524E-2</v>
      </c>
      <c r="N122" s="3">
        <f>VLOOKUP($A122,rets_1M!$A:$I,COLUMN(E$4),FALSE)</f>
        <v>-1.0247360593191424E-2</v>
      </c>
      <c r="O122" s="3">
        <f>VLOOKUP($A122,rets_1M!$A:$I,COLUMN(F$4),FALSE)</f>
        <v>8.6492558270148789E-2</v>
      </c>
      <c r="P122" s="3">
        <f>VLOOKUP($A122,rets_1M!$A:$I,COLUMN(G$4),FALSE)</f>
        <v>0.18671464322127029</v>
      </c>
      <c r="Q122" s="3">
        <f>VLOOKUP($A122,rets_1M!$A:$I,COLUMN(H$4),FALSE)</f>
        <v>-7.991773104892963E-3</v>
      </c>
      <c r="S122" s="3">
        <f>SUMPRODUCT(B122:H122,K122:Q122)</f>
        <v>-1.4161994836477534E-2</v>
      </c>
      <c r="T122" s="10">
        <f t="shared" si="1"/>
        <v>4.1376763326028437E-2</v>
      </c>
    </row>
    <row r="123" spans="1:20" x14ac:dyDescent="0.35">
      <c r="A123" s="2">
        <v>37590</v>
      </c>
      <c r="B123" s="3">
        <f>VLOOKUP(EOMONTH($A123,-1),Trend_Weights!$A:$H,COLUMN(B$4),FALSE)</f>
        <v>3.6348498818890115E-2</v>
      </c>
      <c r="C123" s="3">
        <f>VLOOKUP(EOMONTH($A123,-1),Trend_Weights!$A:$H,COLUMN(C$4),FALSE)</f>
        <v>0.10953410069489759</v>
      </c>
      <c r="D123" s="3">
        <f>VLOOKUP(EOMONTH($A123,-1),Trend_Weights!$A:$H,COLUMN(D$4),FALSE)</f>
        <v>0.44775270789922111</v>
      </c>
      <c r="E123" s="3">
        <f>VLOOKUP(EOMONTH($A123,-1),Trend_Weights!$A:$H,COLUMN(E$4),FALSE)</f>
        <v>0.2014211260967842</v>
      </c>
      <c r="F123" s="3">
        <f>VLOOKUP(EOMONTH($A123,-1),Trend_Weights!$A:$H,COLUMN(F$4),FALSE)</f>
        <v>-6.5070925589776882E-2</v>
      </c>
      <c r="G123" s="3">
        <f>VLOOKUP(EOMONTH($A123,-1),Trend_Weights!$A:$H,COLUMN(G$4),FALSE)</f>
        <v>-2.6212972066309747E-2</v>
      </c>
      <c r="H123" s="3">
        <f>VLOOKUP(EOMONTH($A123,-1),Trend_Weights!$A:$H,COLUMN(H$4),FALSE)</f>
        <v>-0.11365966883412021</v>
      </c>
      <c r="K123" s="3">
        <f>VLOOKUP($A123,rets_1M!$A:$I,COLUMN(B$4),FALSE)</f>
        <v>-1.8497885026973471E-3</v>
      </c>
      <c r="L123" s="3">
        <f>VLOOKUP($A123,rets_1M!$A:$I,COLUMN(C$4),FALSE)</f>
        <v>-4.3611880140640435E-3</v>
      </c>
      <c r="M123" s="3">
        <f>VLOOKUP($A123,rets_1M!$A:$I,COLUMN(D$4),FALSE)</f>
        <v>1.1981450421914008E-3</v>
      </c>
      <c r="N123" s="3">
        <f>VLOOKUP($A123,rets_1M!$A:$I,COLUMN(E$4),FALSE)</f>
        <v>-1.9677898625190648E-2</v>
      </c>
      <c r="O123" s="3">
        <f>VLOOKUP($A123,rets_1M!$A:$I,COLUMN(F$4),FALSE)</f>
        <v>5.7120703024037267E-2</v>
      </c>
      <c r="P123" s="3">
        <f>VLOOKUP($A123,rets_1M!$A:$I,COLUMN(G$4),FALSE)</f>
        <v>0.12657567566813666</v>
      </c>
      <c r="Q123" s="3">
        <f>VLOOKUP($A123,rets_1M!$A:$I,COLUMN(H$4),FALSE)</f>
        <v>-1.1886720629744607E-3</v>
      </c>
      <c r="S123" s="3">
        <f>SUMPRODUCT(B123:H123,K123:Q123)</f>
        <v>-1.087172524914037E-2</v>
      </c>
      <c r="T123" s="10">
        <f t="shared" si="1"/>
        <v>4.1376763326028437E-2</v>
      </c>
    </row>
    <row r="124" spans="1:20" x14ac:dyDescent="0.35">
      <c r="A124" s="2">
        <v>37621</v>
      </c>
      <c r="B124" s="3">
        <f>VLOOKUP(EOMONTH($A124,-1),Trend_Weights!$A:$H,COLUMN(B$4),FALSE)</f>
        <v>3.7157098331548101E-2</v>
      </c>
      <c r="C124" s="3">
        <f>VLOOKUP(EOMONTH($A124,-1),Trend_Weights!$A:$H,COLUMN(C$4),FALSE)</f>
        <v>0.11093967483112399</v>
      </c>
      <c r="D124" s="3">
        <f>VLOOKUP(EOMONTH($A124,-1),Trend_Weights!$A:$H,COLUMN(D$4),FALSE)</f>
        <v>0.45044053733393957</v>
      </c>
      <c r="E124" s="3">
        <f>VLOOKUP(EOMONTH($A124,-1),Trend_Weights!$A:$H,COLUMN(E$4),FALSE)</f>
        <v>0.19671402794086085</v>
      </c>
      <c r="F124" s="3">
        <f>VLOOKUP(EOMONTH($A124,-1),Trend_Weights!$A:$H,COLUMN(F$4),FALSE)</f>
        <v>-6.3816002447718206E-2</v>
      </c>
      <c r="G124" s="3">
        <f>VLOOKUP(EOMONTH($A124,-1),Trend_Weights!$A:$H,COLUMN(G$4),FALSE)</f>
        <v>-2.6203647275521859E-2</v>
      </c>
      <c r="H124" s="3">
        <f>VLOOKUP(EOMONTH($A124,-1),Trend_Weights!$A:$H,COLUMN(H$4),FALSE)</f>
        <v>-0.11472901183928762</v>
      </c>
      <c r="K124" s="3">
        <f>VLOOKUP($A124,rets_1M!$A:$I,COLUMN(B$4),FALSE)</f>
        <v>0.1302502373227199</v>
      </c>
      <c r="L124" s="3">
        <f>VLOOKUP($A124,rets_1M!$A:$I,COLUMN(C$4),FALSE)</f>
        <v>9.5658978297779251E-2</v>
      </c>
      <c r="M124" s="3">
        <f>VLOOKUP($A124,rets_1M!$A:$I,COLUMN(D$4),FALSE)</f>
        <v>2.8281669791490049E-3</v>
      </c>
      <c r="N124" s="3">
        <f>VLOOKUP($A124,rets_1M!$A:$I,COLUMN(E$4),FALSE)</f>
        <v>3.5423682990067373E-2</v>
      </c>
      <c r="O124" s="3">
        <f>VLOOKUP($A124,rets_1M!$A:$I,COLUMN(F$4),FALSE)</f>
        <v>-5.9902200488997415E-2</v>
      </c>
      <c r="P124" s="3">
        <f>VLOOKUP($A124,rets_1M!$A:$I,COLUMN(G$4),FALSE)</f>
        <v>-0.11923025498051365</v>
      </c>
      <c r="Q124" s="3">
        <f>VLOOKUP($A124,rets_1M!$A:$I,COLUMN(H$4),FALSE)</f>
        <v>3.082120775222208E-2</v>
      </c>
      <c r="S124" s="3">
        <f>SUMPRODUCT(B124:H124,K124:Q124)</f>
        <v>2.7105253052178899E-2</v>
      </c>
      <c r="T124" s="10">
        <f t="shared" si="1"/>
        <v>4.1376763326028437E-2</v>
      </c>
    </row>
    <row r="125" spans="1:20" x14ac:dyDescent="0.35">
      <c r="A125" s="2">
        <v>37652</v>
      </c>
      <c r="B125" s="3">
        <f>VLOOKUP(EOMONTH($A125,-1),Trend_Weights!$A:$H,COLUMN(B$4),FALSE)</f>
        <v>3.5940531053970118E-2</v>
      </c>
      <c r="C125" s="3">
        <f>VLOOKUP(EOMONTH($A125,-1),Trend_Weights!$A:$H,COLUMN(C$4),FALSE)</f>
        <v>9.776801003365676E-2</v>
      </c>
      <c r="D125" s="3">
        <f>VLOOKUP(EOMONTH($A125,-1),Trend_Weights!$A:$H,COLUMN(D$4),FALSE)</f>
        <v>0.4738402702780562</v>
      </c>
      <c r="E125" s="3">
        <f>VLOOKUP(EOMONTH($A125,-1),Trend_Weights!$A:$H,COLUMN(E$4),FALSE)</f>
        <v>0.19132881801095694</v>
      </c>
      <c r="F125" s="3">
        <f>VLOOKUP(EOMONTH($A125,-1),Trend_Weights!$A:$H,COLUMN(F$4),FALSE)</f>
        <v>-6.3481336427824567E-2</v>
      </c>
      <c r="G125" s="3">
        <f>VLOOKUP(EOMONTH($A125,-1),Trend_Weights!$A:$H,COLUMN(G$4),FALSE)</f>
        <v>-2.7192375466393612E-2</v>
      </c>
      <c r="H125" s="3">
        <f>VLOOKUP(EOMONTH($A125,-1),Trend_Weights!$A:$H,COLUMN(H$4),FALSE)</f>
        <v>0.11044865872914179</v>
      </c>
      <c r="K125" s="3">
        <f>VLOOKUP($A125,rets_1M!$A:$I,COLUMN(B$4),FALSE)</f>
        <v>0.10564778832781596</v>
      </c>
      <c r="L125" s="3">
        <f>VLOOKUP($A125,rets_1M!$A:$I,COLUMN(C$4),FALSE)</f>
        <v>5.7335164038760933E-2</v>
      </c>
      <c r="M125" s="3">
        <f>VLOOKUP($A125,rets_1M!$A:$I,COLUMN(D$4),FALSE)</f>
        <v>5.1372406315446373E-3</v>
      </c>
      <c r="N125" s="3">
        <f>VLOOKUP($A125,rets_1M!$A:$I,COLUMN(E$4),FALSE)</f>
        <v>-9.7748905028873789E-3</v>
      </c>
      <c r="O125" s="3">
        <f>VLOOKUP($A125,rets_1M!$A:$I,COLUMN(F$4),FALSE)</f>
        <v>-2.7568270481144408E-2</v>
      </c>
      <c r="P125" s="3">
        <f>VLOOKUP($A125,rets_1M!$A:$I,COLUMN(G$4),FALSE)</f>
        <v>-2.532891037895002E-3</v>
      </c>
      <c r="Q125" s="3">
        <f>VLOOKUP($A125,rets_1M!$A:$I,COLUMN(H$4),FALSE)</f>
        <v>-1.1620606666589151E-2</v>
      </c>
      <c r="S125" s="3">
        <f>SUMPRODUCT(B125:H125,K125:Q125)</f>
        <v>1.0502061310753621E-2</v>
      </c>
      <c r="T125" s="10">
        <f t="shared" si="1"/>
        <v>4.1376763326028437E-2</v>
      </c>
    </row>
    <row r="126" spans="1:20" x14ac:dyDescent="0.35">
      <c r="A126" s="2">
        <v>37680</v>
      </c>
      <c r="B126" s="3">
        <f>VLOOKUP(EOMONTH($A126,-1),Trend_Weights!$A:$H,COLUMN(B$4),FALSE)</f>
        <v>3.546697463340278E-2</v>
      </c>
      <c r="C126" s="3">
        <f>VLOOKUP(EOMONTH($A126,-1),Trend_Weights!$A:$H,COLUMN(C$4),FALSE)</f>
        <v>9.5206122243574359E-2</v>
      </c>
      <c r="D126" s="3">
        <f>VLOOKUP(EOMONTH($A126,-1),Trend_Weights!$A:$H,COLUMN(D$4),FALSE)</f>
        <v>0.47354585217132517</v>
      </c>
      <c r="E126" s="3">
        <f>VLOOKUP(EOMONTH($A126,-1),Trend_Weights!$A:$H,COLUMN(E$4),FALSE)</f>
        <v>0.19160513700849335</v>
      </c>
      <c r="F126" s="3">
        <f>VLOOKUP(EOMONTH($A126,-1),Trend_Weights!$A:$H,COLUMN(F$4),FALSE)</f>
        <v>-6.388513224773773E-2</v>
      </c>
      <c r="G126" s="3">
        <f>VLOOKUP(EOMONTH($A126,-1),Trend_Weights!$A:$H,COLUMN(G$4),FALSE)</f>
        <v>-2.7151125932536286E-2</v>
      </c>
      <c r="H126" s="3">
        <f>VLOOKUP(EOMONTH($A126,-1),Trend_Weights!$A:$H,COLUMN(H$4),FALSE)</f>
        <v>0.11313965576293035</v>
      </c>
      <c r="K126" s="3">
        <f>VLOOKUP($A126,rets_1M!$A:$I,COLUMN(B$4),FALSE)</f>
        <v>0.18806441995470724</v>
      </c>
      <c r="L126" s="3">
        <f>VLOOKUP($A126,rets_1M!$A:$I,COLUMN(C$4),FALSE)</f>
        <v>-5.0933553335044901E-2</v>
      </c>
      <c r="M126" s="3">
        <f>VLOOKUP($A126,rets_1M!$A:$I,COLUMN(D$4),FALSE)</f>
        <v>2.8704262970946637E-3</v>
      </c>
      <c r="N126" s="3">
        <f>VLOOKUP($A126,rets_1M!$A:$I,COLUMN(E$4),FALSE)</f>
        <v>2.4756941826797663E-2</v>
      </c>
      <c r="O126" s="3">
        <f>VLOOKUP($A126,rets_1M!$A:$I,COLUMN(F$4),FALSE)</f>
        <v>-1.6047071409467817E-2</v>
      </c>
      <c r="P126" s="3">
        <f>VLOOKUP($A126,rets_1M!$A:$I,COLUMN(G$4),FALSE)</f>
        <v>2.6407830471310678E-2</v>
      </c>
      <c r="Q126" s="3">
        <f>VLOOKUP($A126,rets_1M!$A:$I,COLUMN(H$4),FALSE)</f>
        <v>1.3442887138799042E-2</v>
      </c>
      <c r="S126" s="3">
        <f>SUMPRODUCT(B126:H126,K126:Q126)</f>
        <v>9.7528161762456145E-3</v>
      </c>
      <c r="T126" s="10">
        <f t="shared" si="1"/>
        <v>4.1376763326028437E-2</v>
      </c>
    </row>
    <row r="127" spans="1:20" x14ac:dyDescent="0.35">
      <c r="A127" s="2">
        <v>37711</v>
      </c>
      <c r="B127" s="3">
        <f>VLOOKUP(EOMONTH($A127,-1),Trend_Weights!$A:$H,COLUMN(B$4),FALSE)</f>
        <v>3.3269271828589284E-2</v>
      </c>
      <c r="C127" s="3">
        <f>VLOOKUP(EOMONTH($A127,-1),Trend_Weights!$A:$H,COLUMN(C$4),FALSE)</f>
        <v>9.0619739154490453E-2</v>
      </c>
      <c r="D127" s="3">
        <f>VLOOKUP(EOMONTH($A127,-1),Trend_Weights!$A:$H,COLUMN(D$4),FALSE)</f>
        <v>0.4903761935560117</v>
      </c>
      <c r="E127" s="3">
        <f>VLOOKUP(EOMONTH($A127,-1),Trend_Weights!$A:$H,COLUMN(E$4),FALSE)</f>
        <v>0.18482165426391142</v>
      </c>
      <c r="F127" s="3">
        <f>VLOOKUP(EOMONTH($A127,-1),Trend_Weights!$A:$H,COLUMN(F$4),FALSE)</f>
        <v>-6.2371304471008304E-2</v>
      </c>
      <c r="G127" s="3">
        <f>VLOOKUP(EOMONTH($A127,-1),Trend_Weights!$A:$H,COLUMN(G$4),FALSE)</f>
        <v>-2.7644915982681578E-2</v>
      </c>
      <c r="H127" s="3">
        <f>VLOOKUP(EOMONTH($A127,-1),Trend_Weights!$A:$H,COLUMN(H$4),FALSE)</f>
        <v>0.11089692074330705</v>
      </c>
      <c r="K127" s="3">
        <f>VLOOKUP($A127,rets_1M!$A:$I,COLUMN(B$4),FALSE)</f>
        <v>-0.18223709552376099</v>
      </c>
      <c r="L127" s="3">
        <f>VLOOKUP($A127,rets_1M!$A:$I,COLUMN(C$4),FALSE)</f>
        <v>-4.0517472306407454E-2</v>
      </c>
      <c r="M127" s="3">
        <f>VLOOKUP($A127,rets_1M!$A:$I,COLUMN(D$4),FALSE)</f>
        <v>3.218145014983298E-3</v>
      </c>
      <c r="N127" s="3">
        <f>VLOOKUP($A127,rets_1M!$A:$I,COLUMN(E$4),FALSE)</f>
        <v>-4.3350741934258252E-3</v>
      </c>
      <c r="O127" s="3">
        <f>VLOOKUP($A127,rets_1M!$A:$I,COLUMN(F$4),FALSE)</f>
        <v>8.5621092688230593E-3</v>
      </c>
      <c r="P127" s="3">
        <f>VLOOKUP($A127,rets_1M!$A:$I,COLUMN(G$4),FALSE)</f>
        <v>7.8667944391510591E-3</v>
      </c>
      <c r="Q127" s="3">
        <f>VLOOKUP($A127,rets_1M!$A:$I,COLUMN(H$4),FALSE)</f>
        <v>-3.9905146928244095E-3</v>
      </c>
      <c r="S127" s="3">
        <f>SUMPRODUCT(B127:H127,K127:Q127)</f>
        <v>-1.0151734707923833E-2</v>
      </c>
      <c r="T127" s="10">
        <f t="shared" si="1"/>
        <v>4.1376763326028437E-2</v>
      </c>
    </row>
    <row r="128" spans="1:20" x14ac:dyDescent="0.35">
      <c r="A128" s="2">
        <v>37741</v>
      </c>
      <c r="B128" s="3">
        <f>VLOOKUP(EOMONTH($A128,-1),Trend_Weights!$A:$H,COLUMN(B$4),FALSE)</f>
        <v>3.1514979223771153E-2</v>
      </c>
      <c r="C128" s="3">
        <f>VLOOKUP(EOMONTH($A128,-1),Trend_Weights!$A:$H,COLUMN(C$4),FALSE)</f>
        <v>9.0312971800378589E-2</v>
      </c>
      <c r="D128" s="3">
        <f>VLOOKUP(EOMONTH($A128,-1),Trend_Weights!$A:$H,COLUMN(D$4),FALSE)</f>
        <v>0.48307857217225608</v>
      </c>
      <c r="E128" s="3">
        <f>VLOOKUP(EOMONTH($A128,-1),Trend_Weights!$A:$H,COLUMN(E$4),FALSE)</f>
        <v>0.18421558721325931</v>
      </c>
      <c r="F128" s="3">
        <f>VLOOKUP(EOMONTH($A128,-1),Trend_Weights!$A:$H,COLUMN(F$4),FALSE)</f>
        <v>-6.486892359984632E-2</v>
      </c>
      <c r="G128" s="3">
        <f>VLOOKUP(EOMONTH($A128,-1),Trend_Weights!$A:$H,COLUMN(G$4),FALSE)</f>
        <v>-2.7264906728034728E-2</v>
      </c>
      <c r="H128" s="3">
        <f>VLOOKUP(EOMONTH($A128,-1),Trend_Weights!$A:$H,COLUMN(H$4),FALSE)</f>
        <v>0.1187440592624536</v>
      </c>
      <c r="K128" s="3">
        <f>VLOOKUP($A128,rets_1M!$A:$I,COLUMN(B$4),FALSE)</f>
        <v>-0.10257742387991708</v>
      </c>
      <c r="L128" s="3">
        <f>VLOOKUP($A128,rets_1M!$A:$I,COLUMN(C$4),FALSE)</f>
        <v>7.4203631625910926E-3</v>
      </c>
      <c r="M128" s="3">
        <f>VLOOKUP($A128,rets_1M!$A:$I,COLUMN(D$4),FALSE)</f>
        <v>3.7696151485928642E-3</v>
      </c>
      <c r="N128" s="3">
        <f>VLOOKUP($A128,rets_1M!$A:$I,COLUMN(E$4),FALSE)</f>
        <v>2.1771431347621384E-3</v>
      </c>
      <c r="O128" s="3">
        <f>VLOOKUP($A128,rets_1M!$A:$I,COLUMN(F$4),FALSE)</f>
        <v>8.1525400889368216E-2</v>
      </c>
      <c r="P128" s="3">
        <f>VLOOKUP($A128,rets_1M!$A:$I,COLUMN(G$4),FALSE)</f>
        <v>8.521089539958715E-2</v>
      </c>
      <c r="Q128" s="3">
        <f>VLOOKUP($A128,rets_1M!$A:$I,COLUMN(H$4),FALSE)</f>
        <v>-6.7695678267810644E-3</v>
      </c>
      <c r="S128" s="3">
        <f>SUMPRODUCT(B128:H128,K128:Q128)</f>
        <v>-8.7560644089390519E-3</v>
      </c>
      <c r="T128" s="10">
        <f t="shared" si="1"/>
        <v>4.1376763326028437E-2</v>
      </c>
    </row>
    <row r="129" spans="1:20" x14ac:dyDescent="0.35">
      <c r="A129" s="2">
        <v>37772</v>
      </c>
      <c r="B129" s="3">
        <f>VLOOKUP(EOMONTH($A129,-1),Trend_Weights!$A:$H,COLUMN(B$4),FALSE)</f>
        <v>3.0826317646053085E-2</v>
      </c>
      <c r="C129" s="3">
        <f>VLOOKUP(EOMONTH($A129,-1),Trend_Weights!$A:$H,COLUMN(C$4),FALSE)</f>
        <v>9.0411308151031031E-2</v>
      </c>
      <c r="D129" s="3">
        <f>VLOOKUP(EOMONTH($A129,-1),Trend_Weights!$A:$H,COLUMN(D$4),FALSE)</f>
        <v>0.4810291778303627</v>
      </c>
      <c r="E129" s="3">
        <f>VLOOKUP(EOMONTH($A129,-1),Trend_Weights!$A:$H,COLUMN(E$4),FALSE)</f>
        <v>0.18567048277294715</v>
      </c>
      <c r="F129" s="3">
        <f>VLOOKUP(EOMONTH($A129,-1),Trend_Weights!$A:$H,COLUMN(F$4),FALSE)</f>
        <v>-6.1532435373346218E-2</v>
      </c>
      <c r="G129" s="3">
        <f>VLOOKUP(EOMONTH($A129,-1),Trend_Weights!$A:$H,COLUMN(G$4),FALSE)</f>
        <v>-2.7060493689460719E-2</v>
      </c>
      <c r="H129" s="3">
        <f>VLOOKUP(EOMONTH($A129,-1),Trend_Weights!$A:$H,COLUMN(H$4),FALSE)</f>
        <v>0.12346978453679935</v>
      </c>
      <c r="K129" s="3">
        <f>VLOOKUP($A129,rets_1M!$A:$I,COLUMN(B$4),FALSE)</f>
        <v>7.2584945908883203E-2</v>
      </c>
      <c r="L129" s="3">
        <f>VLOOKUP($A129,rets_1M!$A:$I,COLUMN(C$4),FALSE)</f>
        <v>7.4665065465403524E-2</v>
      </c>
      <c r="M129" s="3">
        <f>VLOOKUP($A129,rets_1M!$A:$I,COLUMN(D$4),FALSE)</f>
        <v>8.3449553030476853E-3</v>
      </c>
      <c r="N129" s="3">
        <f>VLOOKUP($A129,rets_1M!$A:$I,COLUMN(E$4),FALSE)</f>
        <v>3.3748997198721042E-2</v>
      </c>
      <c r="O129" s="3">
        <f>VLOOKUP($A129,rets_1M!$A:$I,COLUMN(F$4),FALSE)</f>
        <v>5.1582357338649354E-2</v>
      </c>
      <c r="P129" s="3">
        <f>VLOOKUP($A129,rets_1M!$A:$I,COLUMN(G$4),FALSE)</f>
        <v>8.2130188210307375E-2</v>
      </c>
      <c r="Q129" s="3">
        <f>VLOOKUP($A129,rets_1M!$A:$I,COLUMN(H$4),FALSE)</f>
        <v>-4.0654889850475495E-3</v>
      </c>
      <c r="S129" s="3">
        <f>SUMPRODUCT(B129:H129,K129:Q129)</f>
        <v>1.3370015874118761E-2</v>
      </c>
      <c r="T129" s="10">
        <f t="shared" si="1"/>
        <v>4.1376763326028437E-2</v>
      </c>
    </row>
    <row r="130" spans="1:20" x14ac:dyDescent="0.35">
      <c r="A130" s="2">
        <v>37802</v>
      </c>
      <c r="B130" s="3">
        <f>VLOOKUP(EOMONTH($A130,-1),Trend_Weights!$A:$H,COLUMN(B$4),FALSE)</f>
        <v>3.128951479257034E-2</v>
      </c>
      <c r="C130" s="3">
        <f>VLOOKUP(EOMONTH($A130,-1),Trend_Weights!$A:$H,COLUMN(C$4),FALSE)</f>
        <v>8.6793116105949669E-2</v>
      </c>
      <c r="D130" s="3">
        <f>VLOOKUP(EOMONTH($A130,-1),Trend_Weights!$A:$H,COLUMN(D$4),FALSE)</f>
        <v>0.48779000616608398</v>
      </c>
      <c r="E130" s="3">
        <f>VLOOKUP(EOMONTH($A130,-1),Trend_Weights!$A:$H,COLUMN(E$4),FALSE)</f>
        <v>0.18198141603249385</v>
      </c>
      <c r="F130" s="3">
        <f>VLOOKUP(EOMONTH($A130,-1),Trend_Weights!$A:$H,COLUMN(F$4),FALSE)</f>
        <v>-6.0724749150091052E-2</v>
      </c>
      <c r="G130" s="3">
        <f>VLOOKUP(EOMONTH($A130,-1),Trend_Weights!$A:$H,COLUMN(G$4),FALSE)</f>
        <v>-2.7184711106710172E-2</v>
      </c>
      <c r="H130" s="3">
        <f>VLOOKUP(EOMONTH($A130,-1),Trend_Weights!$A:$H,COLUMN(H$4),FALSE)</f>
        <v>0.12423648664610101</v>
      </c>
      <c r="K130" s="3">
        <f>VLOOKUP($A130,rets_1M!$A:$I,COLUMN(B$4),FALSE)</f>
        <v>6.7110873429979678E-2</v>
      </c>
      <c r="L130" s="3">
        <f>VLOOKUP($A130,rets_1M!$A:$I,COLUMN(C$4),FALSE)</f>
        <v>-5.278885973029146E-2</v>
      </c>
      <c r="M130" s="3">
        <f>VLOOKUP($A130,rets_1M!$A:$I,COLUMN(D$4),FALSE)</f>
        <v>-2.0505169599129291E-2</v>
      </c>
      <c r="N130" s="3">
        <f>VLOOKUP($A130,rets_1M!$A:$I,COLUMN(E$4),FALSE)</f>
        <v>-8.4417838666248635E-3</v>
      </c>
      <c r="O130" s="3">
        <f>VLOOKUP($A130,rets_1M!$A:$I,COLUMN(F$4),FALSE)</f>
        <v>1.1611374407582753E-2</v>
      </c>
      <c r="P130" s="3">
        <f>VLOOKUP($A130,rets_1M!$A:$I,COLUMN(G$4),FALSE)</f>
        <v>2.1413027843897314E-3</v>
      </c>
      <c r="Q130" s="3">
        <f>VLOOKUP($A130,rets_1M!$A:$I,COLUMN(H$4),FALSE)</f>
        <v>-4.8478436814867187E-3</v>
      </c>
      <c r="S130" s="3">
        <f>SUMPRODUCT(B130:H130,K130:Q130)</f>
        <v>-1.5385895114398031E-2</v>
      </c>
      <c r="T130" s="10">
        <f t="shared" si="1"/>
        <v>4.1376763326028437E-2</v>
      </c>
    </row>
    <row r="131" spans="1:20" x14ac:dyDescent="0.35">
      <c r="A131" s="2">
        <v>37833</v>
      </c>
      <c r="B131" s="3">
        <f>VLOOKUP(EOMONTH($A131,-1),Trend_Weights!$A:$H,COLUMN(B$4),FALSE)</f>
        <v>3.3980920545561032E-2</v>
      </c>
      <c r="C131" s="3">
        <f>VLOOKUP(EOMONTH($A131,-1),Trend_Weights!$A:$H,COLUMN(C$4),FALSE)</f>
        <v>9.2807567500437144E-2</v>
      </c>
      <c r="D131" s="3">
        <f>VLOOKUP(EOMONTH($A131,-1),Trend_Weights!$A:$H,COLUMN(D$4),FALSE)</f>
        <v>0.45114406652369976</v>
      </c>
      <c r="E131" s="3">
        <f>VLOOKUP(EOMONTH($A131,-1),Trend_Weights!$A:$H,COLUMN(E$4),FALSE)</f>
        <v>0.19336953369447446</v>
      </c>
      <c r="F131" s="3">
        <f>VLOOKUP(EOMONTH($A131,-1),Trend_Weights!$A:$H,COLUMN(F$4),FALSE)</f>
        <v>-6.5108135849497845E-2</v>
      </c>
      <c r="G131" s="3">
        <f>VLOOKUP(EOMONTH($A131,-1),Trend_Weights!$A:$H,COLUMN(G$4),FALSE)</f>
        <v>2.9774293269124463E-2</v>
      </c>
      <c r="H131" s="3">
        <f>VLOOKUP(EOMONTH($A131,-1),Trend_Weights!$A:$H,COLUMN(H$4),FALSE)</f>
        <v>-0.13381548261720544</v>
      </c>
      <c r="K131" s="3">
        <f>VLOOKUP($A131,rets_1M!$A:$I,COLUMN(B$4),FALSE)</f>
        <v>2.8994716447818147E-2</v>
      </c>
      <c r="L131" s="3">
        <f>VLOOKUP($A131,rets_1M!$A:$I,COLUMN(C$4),FALSE)</f>
        <v>2.2988965936934447E-2</v>
      </c>
      <c r="M131" s="3">
        <f>VLOOKUP($A131,rets_1M!$A:$I,COLUMN(D$4),FALSE)</f>
        <v>2.0490911498336484E-3</v>
      </c>
      <c r="N131" s="3">
        <f>VLOOKUP($A131,rets_1M!$A:$I,COLUMN(E$4),FALSE)</f>
        <v>-5.799775088709902E-2</v>
      </c>
      <c r="O131" s="3">
        <f>VLOOKUP($A131,rets_1M!$A:$I,COLUMN(F$4),FALSE)</f>
        <v>1.6514406184118258E-2</v>
      </c>
      <c r="P131" s="3">
        <f>VLOOKUP($A131,rets_1M!$A:$I,COLUMN(G$4),FALSE)</f>
        <v>6.1849345670638378E-2</v>
      </c>
      <c r="Q131" s="3">
        <f>VLOOKUP($A131,rets_1M!$A:$I,COLUMN(H$4),FALSE)</f>
        <v>-5.0218061454974094E-3</v>
      </c>
      <c r="S131" s="3">
        <f>SUMPRODUCT(B131:H131,K131:Q131)</f>
        <v>-5.733451798379815E-3</v>
      </c>
      <c r="T131" s="10">
        <f t="shared" si="1"/>
        <v>4.1376763326028437E-2</v>
      </c>
    </row>
    <row r="132" spans="1:20" x14ac:dyDescent="0.35">
      <c r="A132" s="2">
        <v>37864</v>
      </c>
      <c r="B132" s="3">
        <f>VLOOKUP(EOMONTH($A132,-1),Trend_Weights!$A:$H,COLUMN(B$4),FALSE)</f>
        <v>3.4891616636013978E-2</v>
      </c>
      <c r="C132" s="3">
        <f>VLOOKUP(EOMONTH($A132,-1),Trend_Weights!$A:$H,COLUMN(C$4),FALSE)</f>
        <v>9.6983178931683872E-2</v>
      </c>
      <c r="D132" s="3">
        <f>VLOOKUP(EOMONTH($A132,-1),Trend_Weights!$A:$H,COLUMN(D$4),FALSE)</f>
        <v>0.46227901931942367</v>
      </c>
      <c r="E132" s="3">
        <f>VLOOKUP(EOMONTH($A132,-1),Trend_Weights!$A:$H,COLUMN(E$4),FALSE)</f>
        <v>0.16969297146444617</v>
      </c>
      <c r="F132" s="3">
        <f>VLOOKUP(EOMONTH($A132,-1),Trend_Weights!$A:$H,COLUMN(F$4),FALSE)</f>
        <v>6.619697390084546E-2</v>
      </c>
      <c r="G132" s="3">
        <f>VLOOKUP(EOMONTH($A132,-1),Trend_Weights!$A:$H,COLUMN(G$4),FALSE)</f>
        <v>3.0170744448215298E-2</v>
      </c>
      <c r="H132" s="3">
        <f>VLOOKUP(EOMONTH($A132,-1),Trend_Weights!$A:$H,COLUMN(H$4),FALSE)</f>
        <v>-0.13978549529937159</v>
      </c>
      <c r="K132" s="3">
        <f>VLOOKUP($A132,rets_1M!$A:$I,COLUMN(B$4),FALSE)</f>
        <v>4.1197360943910466E-2</v>
      </c>
      <c r="L132" s="3">
        <f>VLOOKUP($A132,rets_1M!$A:$I,COLUMN(C$4),FALSE)</f>
        <v>5.9020901659661007E-2</v>
      </c>
      <c r="M132" s="3">
        <f>VLOOKUP($A132,rets_1M!$A:$I,COLUMN(D$4),FALSE)</f>
        <v>-3.1376246992249168E-2</v>
      </c>
      <c r="N132" s="3">
        <f>VLOOKUP($A132,rets_1M!$A:$I,COLUMN(E$4),FALSE)</f>
        <v>8.2571900450705282E-3</v>
      </c>
      <c r="O132" s="3">
        <f>VLOOKUP($A132,rets_1M!$A:$I,COLUMN(F$4),FALSE)</f>
        <v>1.8665744901486203E-2</v>
      </c>
      <c r="P132" s="3">
        <f>VLOOKUP($A132,rets_1M!$A:$I,COLUMN(G$4),FALSE)</f>
        <v>4.925809813249149E-2</v>
      </c>
      <c r="Q132" s="3">
        <f>VLOOKUP($A132,rets_1M!$A:$I,COLUMN(H$4),FALSE)</f>
        <v>3.2172321808884075E-2</v>
      </c>
      <c r="S132" s="3">
        <f>SUMPRODUCT(B132:H132,K132:Q132)</f>
        <v>-7.7173710041092613E-3</v>
      </c>
      <c r="T132" s="10">
        <f t="shared" si="1"/>
        <v>4.1376763326028437E-2</v>
      </c>
    </row>
    <row r="133" spans="1:20" x14ac:dyDescent="0.35">
      <c r="A133" s="2">
        <v>37894</v>
      </c>
      <c r="B133" s="3">
        <f>VLOOKUP(EOMONTH($A133,-1),Trend_Weights!$A:$H,COLUMN(B$4),FALSE)</f>
        <v>4.2814371502769712E-2</v>
      </c>
      <c r="C133" s="3">
        <f>VLOOKUP(EOMONTH($A133,-1),Trend_Weights!$A:$H,COLUMN(C$4),FALSE)</f>
        <v>0.10170520570800842</v>
      </c>
      <c r="D133" s="3">
        <f>VLOOKUP(EOMONTH($A133,-1),Trend_Weights!$A:$H,COLUMN(D$4),FALSE)</f>
        <v>-0.41830412526485244</v>
      </c>
      <c r="E133" s="3">
        <f>VLOOKUP(EOMONTH($A133,-1),Trend_Weights!$A:$H,COLUMN(E$4),FALSE)</f>
        <v>0.18300063072379383</v>
      </c>
      <c r="F133" s="3">
        <f>VLOOKUP(EOMONTH($A133,-1),Trend_Weights!$A:$H,COLUMN(F$4),FALSE)</f>
        <v>7.2612225338655662E-2</v>
      </c>
      <c r="G133" s="3">
        <f>VLOOKUP(EOMONTH($A133,-1),Trend_Weights!$A:$H,COLUMN(G$4),FALSE)</f>
        <v>3.3119157106842705E-2</v>
      </c>
      <c r="H133" s="3">
        <f>VLOOKUP(EOMONTH($A133,-1),Trend_Weights!$A:$H,COLUMN(H$4),FALSE)</f>
        <v>0.14844428435507728</v>
      </c>
      <c r="K133" s="3">
        <f>VLOOKUP($A133,rets_1M!$A:$I,COLUMN(B$4),FALSE)</f>
        <v>-7.5918070423084516E-2</v>
      </c>
      <c r="L133" s="3">
        <f>VLOOKUP($A133,rets_1M!$A:$I,COLUMN(C$4),FALSE)</f>
        <v>2.4681442354123728E-2</v>
      </c>
      <c r="M133" s="3">
        <f>VLOOKUP($A133,rets_1M!$A:$I,COLUMN(D$4),FALSE)</f>
        <v>6.4994130685616103E-3</v>
      </c>
      <c r="N133" s="3">
        <f>VLOOKUP($A133,rets_1M!$A:$I,COLUMN(E$4),FALSE)</f>
        <v>4.4696647474800066E-2</v>
      </c>
      <c r="O133" s="3">
        <f>VLOOKUP($A133,rets_1M!$A:$I,COLUMN(F$4),FALSE)</f>
        <v>-1.2215812690872019E-2</v>
      </c>
      <c r="P133" s="3">
        <f>VLOOKUP($A133,rets_1M!$A:$I,COLUMN(G$4),FALSE)</f>
        <v>-2.8607047872340474E-2</v>
      </c>
      <c r="Q133" s="3">
        <f>VLOOKUP($A133,rets_1M!$A:$I,COLUMN(H$4),FALSE)</f>
        <v>4.3409097720613188E-2</v>
      </c>
      <c r="S133" s="3">
        <f>SUMPRODUCT(B133:H133,K133:Q133)</f>
        <v>9.3300038706616122E-3</v>
      </c>
      <c r="T133" s="3">
        <f t="shared" ref="T130:T138" si="2">STDEV(S98:S133)*SQRT(12)</f>
        <v>4.1376763326028437E-2</v>
      </c>
    </row>
    <row r="134" spans="1:20" x14ac:dyDescent="0.35">
      <c r="A134" s="2">
        <v>37925</v>
      </c>
      <c r="B134" s="3">
        <f>VLOOKUP(EOMONTH($A134,-1),Trend_Weights!$A:$H,COLUMN(B$4),FALSE)</f>
        <v>4.3015411561081185E-2</v>
      </c>
      <c r="C134" s="3">
        <f>VLOOKUP(EOMONTH($A134,-1),Trend_Weights!$A:$H,COLUMN(C$4),FALSE)</f>
        <v>0.10316641395475645</v>
      </c>
      <c r="D134" s="3">
        <f>VLOOKUP(EOMONTH($A134,-1),Trend_Weights!$A:$H,COLUMN(D$4),FALSE)</f>
        <v>-0.4242607730095081</v>
      </c>
      <c r="E134" s="3">
        <f>VLOOKUP(EOMONTH($A134,-1),Trend_Weights!$A:$H,COLUMN(E$4),FALSE)</f>
        <v>0.17727028900699116</v>
      </c>
      <c r="F134" s="3">
        <f>VLOOKUP(EOMONTH($A134,-1),Trend_Weights!$A:$H,COLUMN(F$4),FALSE)</f>
        <v>7.4199363370936175E-2</v>
      </c>
      <c r="G134" s="3">
        <f>VLOOKUP(EOMONTH($A134,-1),Trend_Weights!$A:$H,COLUMN(G$4),FALSE)</f>
        <v>3.386021936471912E-2</v>
      </c>
      <c r="H134" s="3">
        <f>VLOOKUP(EOMONTH($A134,-1),Trend_Weights!$A:$H,COLUMN(H$4),FALSE)</f>
        <v>0.14422752973200759</v>
      </c>
      <c r="K134" s="3">
        <f>VLOOKUP($A134,rets_1M!$A:$I,COLUMN(B$4),FALSE)</f>
        <v>4.1052743904941513E-2</v>
      </c>
      <c r="L134" s="3">
        <f>VLOOKUP($A134,rets_1M!$A:$I,COLUMN(C$4),FALSE)</f>
        <v>-3.8854559880743267E-3</v>
      </c>
      <c r="M134" s="3">
        <f>VLOOKUP($A134,rets_1M!$A:$I,COLUMN(D$4),FALSE)</f>
        <v>-1.459630552341773E-4</v>
      </c>
      <c r="N134" s="3">
        <f>VLOOKUP($A134,rets_1M!$A:$I,COLUMN(E$4),FALSE)</f>
        <v>-2.0301836479752922E-2</v>
      </c>
      <c r="O134" s="3">
        <f>VLOOKUP($A134,rets_1M!$A:$I,COLUMN(F$4),FALSE)</f>
        <v>5.5879995419672479E-2</v>
      </c>
      <c r="P134" s="3">
        <f>VLOOKUP($A134,rets_1M!$A:$I,COLUMN(G$4),FALSE)</f>
        <v>8.5758226526805759E-2</v>
      </c>
      <c r="Q134" s="3">
        <f>VLOOKUP($A134,rets_1M!$A:$I,COLUMN(H$4),FALSE)</f>
        <v>1.5099892617093769E-2</v>
      </c>
      <c r="S134" s="3">
        <f>SUMPRODUCT(B134:H134,K134:Q134)</f>
        <v>7.0559387516395261E-3</v>
      </c>
      <c r="T134" s="3">
        <f t="shared" si="2"/>
        <v>4.1387461978826312E-2</v>
      </c>
    </row>
    <row r="135" spans="1:20" x14ac:dyDescent="0.35">
      <c r="A135" s="2">
        <v>37955</v>
      </c>
      <c r="B135" s="3">
        <f>VLOOKUP(EOMONTH($A135,-1),Trend_Weights!$A:$H,COLUMN(B$4),FALSE)</f>
        <v>4.3058880335804087E-2</v>
      </c>
      <c r="C135" s="3">
        <f>VLOOKUP(EOMONTH($A135,-1),Trend_Weights!$A:$H,COLUMN(C$4),FALSE)</f>
        <v>0.10553314763970782</v>
      </c>
      <c r="D135" s="3">
        <f>VLOOKUP(EOMONTH($A135,-1),Trend_Weights!$A:$H,COLUMN(D$4),FALSE)</f>
        <v>-0.42629265207481182</v>
      </c>
      <c r="E135" s="3">
        <f>VLOOKUP(EOMONTH($A135,-1),Trend_Weights!$A:$H,COLUMN(E$4),FALSE)</f>
        <v>0.17422252102481231</v>
      </c>
      <c r="F135" s="3">
        <f>VLOOKUP(EOMONTH($A135,-1),Trend_Weights!$A:$H,COLUMN(F$4),FALSE)</f>
        <v>7.2871203656882405E-2</v>
      </c>
      <c r="G135" s="3">
        <f>VLOOKUP(EOMONTH($A135,-1),Trend_Weights!$A:$H,COLUMN(G$4),FALSE)</f>
        <v>3.3728654229381538E-2</v>
      </c>
      <c r="H135" s="3">
        <f>VLOOKUP(EOMONTH($A135,-1),Trend_Weights!$A:$H,COLUMN(H$4),FALSE)</f>
        <v>0.14429294103859999</v>
      </c>
      <c r="K135" s="3">
        <f>VLOOKUP($A135,rets_1M!$A:$I,COLUMN(B$4),FALSE)</f>
        <v>4.1296177399309908E-2</v>
      </c>
      <c r="L135" s="3">
        <f>VLOOKUP($A135,rets_1M!$A:$I,COLUMN(C$4),FALSE)</f>
        <v>3.2088323750766312E-2</v>
      </c>
      <c r="M135" s="3">
        <f>VLOOKUP($A135,rets_1M!$A:$I,COLUMN(D$4),FALSE)</f>
        <v>1.1236530217104246E-2</v>
      </c>
      <c r="N135" s="3">
        <f>VLOOKUP($A135,rets_1M!$A:$I,COLUMN(E$4),FALSE)</f>
        <v>-9.2912562183911085E-5</v>
      </c>
      <c r="O135" s="3">
        <f>VLOOKUP($A135,rets_1M!$A:$I,COLUMN(F$4),FALSE)</f>
        <v>7.8082637457976833E-3</v>
      </c>
      <c r="P135" s="3">
        <f>VLOOKUP($A135,rets_1M!$A:$I,COLUMN(G$4),FALSE)</f>
        <v>4.9369096049092231E-3</v>
      </c>
      <c r="Q135" s="3">
        <f>VLOOKUP($A135,rets_1M!$A:$I,COLUMN(H$4),FALSE)</f>
        <v>3.0168473292411235E-3</v>
      </c>
      <c r="S135" s="3">
        <f>SUMPRODUCT(B135:H135,K135:Q135)</f>
        <v>1.5291339101297183E-3</v>
      </c>
      <c r="T135" s="3">
        <f t="shared" si="2"/>
        <v>4.0989147089873182E-2</v>
      </c>
    </row>
    <row r="136" spans="1:20" x14ac:dyDescent="0.35">
      <c r="A136" s="2">
        <v>37986</v>
      </c>
      <c r="B136" s="3">
        <f>VLOOKUP(EOMONTH($A136,-1),Trend_Weights!$A:$H,COLUMN(B$4),FALSE)</f>
        <v>4.296282127853937E-2</v>
      </c>
      <c r="C136" s="3">
        <f>VLOOKUP(EOMONTH($A136,-1),Trend_Weights!$A:$H,COLUMN(C$4),FALSE)</f>
        <v>0.10362465394026307</v>
      </c>
      <c r="D136" s="3">
        <f>VLOOKUP(EOMONTH($A136,-1),Trend_Weights!$A:$H,COLUMN(D$4),FALSE)</f>
        <v>-0.42849320148304515</v>
      </c>
      <c r="E136" s="3">
        <f>VLOOKUP(EOMONTH($A136,-1),Trend_Weights!$A:$H,COLUMN(E$4),FALSE)</f>
        <v>0.17289090520883732</v>
      </c>
      <c r="F136" s="3">
        <f>VLOOKUP(EOMONTH($A136,-1),Trend_Weights!$A:$H,COLUMN(F$4),FALSE)</f>
        <v>7.381270563120268E-2</v>
      </c>
      <c r="G136" s="3">
        <f>VLOOKUP(EOMONTH($A136,-1),Trend_Weights!$A:$H,COLUMN(G$4),FALSE)</f>
        <v>3.5019014898224357E-2</v>
      </c>
      <c r="H136" s="3">
        <f>VLOOKUP(EOMONTH($A136,-1),Trend_Weights!$A:$H,COLUMN(H$4),FALSE)</f>
        <v>0.14319669755988806</v>
      </c>
      <c r="K136" s="3">
        <f>VLOOKUP($A136,rets_1M!$A:$I,COLUMN(B$4),FALSE)</f>
        <v>8.65658478154816E-2</v>
      </c>
      <c r="L136" s="3">
        <f>VLOOKUP($A136,rets_1M!$A:$I,COLUMN(C$4),FALSE)</f>
        <v>4.5476018971533305E-2</v>
      </c>
      <c r="M136" s="3">
        <f>VLOOKUP($A136,rets_1M!$A:$I,COLUMN(D$4),FALSE)</f>
        <v>-1.3512867455783839E-3</v>
      </c>
      <c r="N136" s="3">
        <f>VLOOKUP($A136,rets_1M!$A:$I,COLUMN(E$4),FALSE)</f>
        <v>1.239872856772628E-2</v>
      </c>
      <c r="O136" s="3">
        <f>VLOOKUP($A136,rets_1M!$A:$I,COLUMN(F$4),FALSE)</f>
        <v>5.1328957279672904E-2</v>
      </c>
      <c r="P136" s="3">
        <f>VLOOKUP($A136,rets_1M!$A:$I,COLUMN(G$4),FALSE)</f>
        <v>3.0083648460825119E-2</v>
      </c>
      <c r="Q136" s="3">
        <f>VLOOKUP($A136,rets_1M!$A:$I,COLUMN(H$4),FALSE)</f>
        <v>2.0703940486886063E-2</v>
      </c>
      <c r="S136" s="3">
        <f>SUMPRODUCT(B136:H136,K136:Q136)</f>
        <v>1.8961159218157306E-2</v>
      </c>
      <c r="T136" s="3">
        <f t="shared" si="2"/>
        <v>4.1852773153809426E-2</v>
      </c>
    </row>
    <row r="137" spans="1:20" x14ac:dyDescent="0.35">
      <c r="A137" s="2">
        <v>38017</v>
      </c>
      <c r="B137" s="3">
        <f>VLOOKUP(EOMONTH($A137,-1),Trend_Weights!$A:$H,COLUMN(B$4),FALSE)</f>
        <v>4.4856684130821139E-2</v>
      </c>
      <c r="C137" s="3">
        <f>VLOOKUP(EOMONTH($A137,-1),Trend_Weights!$A:$H,COLUMN(C$4),FALSE)</f>
        <v>0.10226761153679503</v>
      </c>
      <c r="D137" s="3">
        <f>VLOOKUP(EOMONTH($A137,-1),Trend_Weights!$A:$H,COLUMN(D$4),FALSE)</f>
        <v>-0.4272374218008973</v>
      </c>
      <c r="E137" s="3">
        <f>VLOOKUP(EOMONTH($A137,-1),Trend_Weights!$A:$H,COLUMN(E$4),FALSE)</f>
        <v>0.17308647345535305</v>
      </c>
      <c r="F137" s="3">
        <f>VLOOKUP(EOMONTH($A137,-1),Trend_Weights!$A:$H,COLUMN(F$4),FALSE)</f>
        <v>7.2516999071165947E-2</v>
      </c>
      <c r="G137" s="3">
        <f>VLOOKUP(EOMONTH($A137,-1),Trend_Weights!$A:$H,COLUMN(G$4),FALSE)</f>
        <v>3.5078293190516023E-2</v>
      </c>
      <c r="H137" s="3">
        <f>VLOOKUP(EOMONTH($A137,-1),Trend_Weights!$A:$H,COLUMN(H$4),FALSE)</f>
        <v>0.14495651681445149</v>
      </c>
      <c r="K137" s="3">
        <f>VLOOKUP($A137,rets_1M!$A:$I,COLUMN(B$4),FALSE)</f>
        <v>-3.1378808568958694E-2</v>
      </c>
      <c r="L137" s="3">
        <f>VLOOKUP($A137,rets_1M!$A:$I,COLUMN(C$4),FALSE)</f>
        <v>-3.4042229544575031E-2</v>
      </c>
      <c r="M137" s="3">
        <f>VLOOKUP($A137,rets_1M!$A:$I,COLUMN(D$4),FALSE)</f>
        <v>8.705838952539624E-3</v>
      </c>
      <c r="N137" s="3">
        <f>VLOOKUP($A137,rets_1M!$A:$I,COLUMN(E$4),FALSE)</f>
        <v>1.0437585587834697E-2</v>
      </c>
      <c r="O137" s="3">
        <f>VLOOKUP($A137,rets_1M!$A:$I,COLUMN(F$4),FALSE)</f>
        <v>1.7604912998976374E-2</v>
      </c>
      <c r="P137" s="3">
        <f>VLOOKUP($A137,rets_1M!$A:$I,COLUMN(G$4),FALSE)</f>
        <v>1.6315321710435038E-2</v>
      </c>
      <c r="Q137" s="3">
        <f>VLOOKUP($A137,rets_1M!$A:$I,COLUMN(H$4),FALSE)</f>
        <v>1.1563815187314086E-2</v>
      </c>
      <c r="S137" s="3">
        <f>SUMPRODUCT(B137:H137,K137:Q137)</f>
        <v>-3.2766026505103552E-3</v>
      </c>
      <c r="T137" s="3">
        <f t="shared" si="2"/>
        <v>4.2105799815039952E-2</v>
      </c>
    </row>
    <row r="138" spans="1:20" x14ac:dyDescent="0.35">
      <c r="A138" s="2">
        <v>38046</v>
      </c>
      <c r="B138" s="3">
        <f>VLOOKUP(EOMONTH($A138,-1),Trend_Weights!$A:$H,COLUMN(B$4),FALSE)</f>
        <v>4.5136866938620013E-2</v>
      </c>
      <c r="C138" s="3">
        <f>VLOOKUP(EOMONTH($A138,-1),Trend_Weights!$A:$H,COLUMN(C$4),FALSE)</f>
        <v>0.10066746576343717</v>
      </c>
      <c r="D138" s="3">
        <f>VLOOKUP(EOMONTH($A138,-1),Trend_Weights!$A:$H,COLUMN(D$4),FALSE)</f>
        <v>-0.43168162408605104</v>
      </c>
      <c r="E138" s="3">
        <f>VLOOKUP(EOMONTH($A138,-1),Trend_Weights!$A:$H,COLUMN(E$4),FALSE)</f>
        <v>0.17101095903090829</v>
      </c>
      <c r="F138" s="3">
        <f>VLOOKUP(EOMONTH($A138,-1),Trend_Weights!$A:$H,COLUMN(F$4),FALSE)</f>
        <v>7.1894442254877872E-2</v>
      </c>
      <c r="G138" s="3">
        <f>VLOOKUP(EOMONTH($A138,-1),Trend_Weights!$A:$H,COLUMN(G$4),FALSE)</f>
        <v>3.5128774088405423E-2</v>
      </c>
      <c r="H138" s="3">
        <f>VLOOKUP(EOMONTH($A138,-1),Trend_Weights!$A:$H,COLUMN(H$4),FALSE)</f>
        <v>0.14447986783770034</v>
      </c>
      <c r="K138" s="3">
        <f>VLOOKUP($A138,rets_1M!$A:$I,COLUMN(B$4),FALSE)</f>
        <v>7.3351497853455294E-2</v>
      </c>
      <c r="L138" s="3">
        <f>VLOOKUP($A138,rets_1M!$A:$I,COLUMN(C$4),FALSE)</f>
        <v>-1.5138427335780413E-2</v>
      </c>
      <c r="M138" s="3">
        <f>VLOOKUP($A138,rets_1M!$A:$I,COLUMN(D$4),FALSE)</f>
        <v>6.9044681060939084E-3</v>
      </c>
      <c r="N138" s="3">
        <f>VLOOKUP($A138,rets_1M!$A:$I,COLUMN(E$4),FALSE)</f>
        <v>1.7263623944000717E-2</v>
      </c>
      <c r="O138" s="3">
        <f>VLOOKUP($A138,rets_1M!$A:$I,COLUMN(F$4),FALSE)</f>
        <v>1.2874673104003254E-2</v>
      </c>
      <c r="P138" s="3">
        <f>VLOOKUP($A138,rets_1M!$A:$I,COLUMN(G$4),FALSE)</f>
        <v>-1.571821807763607E-2</v>
      </c>
      <c r="Q138" s="3">
        <f>VLOOKUP($A138,rets_1M!$A:$I,COLUMN(H$4),FALSE)</f>
        <v>-3.2013375775428288E-2</v>
      </c>
      <c r="S138" s="3">
        <f>SUMPRODUCT(B138:H138,K138:Q138)</f>
        <v>-2.4931860266214113E-3</v>
      </c>
      <c r="T138" s="3">
        <f t="shared" si="2"/>
        <v>4.0735744873627071E-2</v>
      </c>
    </row>
    <row r="139" spans="1:20" x14ac:dyDescent="0.35">
      <c r="A139" s="2">
        <v>38077</v>
      </c>
      <c r="B139" s="3">
        <f>VLOOKUP(EOMONTH($A139,-1),Trend_Weights!$A:$H,COLUMN(B$4),FALSE)</f>
        <v>4.4566805877318108E-2</v>
      </c>
      <c r="C139" s="3">
        <f>VLOOKUP(EOMONTH($A139,-1),Trend_Weights!$A:$H,COLUMN(C$4),FALSE)</f>
        <v>9.9564837295996966E-2</v>
      </c>
      <c r="D139" s="3">
        <f>VLOOKUP(EOMONTH($A139,-1),Trend_Weights!$A:$H,COLUMN(D$4),FALSE)</f>
        <v>-0.43271178363759133</v>
      </c>
      <c r="E139" s="3">
        <f>VLOOKUP(EOMONTH($A139,-1),Trend_Weights!$A:$H,COLUMN(E$4),FALSE)</f>
        <v>0.16947659620849129</v>
      </c>
      <c r="F139" s="3">
        <f>VLOOKUP(EOMONTH($A139,-1),Trend_Weights!$A:$H,COLUMN(F$4),FALSE)</f>
        <v>7.4508620489249805E-2</v>
      </c>
      <c r="G139" s="3">
        <f>VLOOKUP(EOMONTH($A139,-1),Trend_Weights!$A:$H,COLUMN(G$4),FALSE)</f>
        <v>3.8060778870665841E-2</v>
      </c>
      <c r="H139" s="3">
        <f>VLOOKUP(EOMONTH($A139,-1),Trend_Weights!$A:$H,COLUMN(H$4),FALSE)</f>
        <v>0.14111057762068657</v>
      </c>
      <c r="K139" s="3">
        <f>VLOOKUP($A139,rets_1M!$A:$I,COLUMN(B$4),FALSE)</f>
        <v>1.511372076626083E-2</v>
      </c>
      <c r="L139" s="3">
        <f>VLOOKUP($A139,rets_1M!$A:$I,COLUMN(C$4),FALSE)</f>
        <v>7.6702768541988986E-2</v>
      </c>
      <c r="M139" s="3">
        <f>VLOOKUP($A139,rets_1M!$A:$I,COLUMN(D$4),FALSE)</f>
        <v>-1.3416191202789918E-2</v>
      </c>
      <c r="N139" s="3">
        <f>VLOOKUP($A139,rets_1M!$A:$I,COLUMN(E$4),FALSE)</f>
        <v>1.3453131752826364E-2</v>
      </c>
      <c r="O139" s="3">
        <f>VLOOKUP($A139,rets_1M!$A:$I,COLUMN(F$4),FALSE)</f>
        <v>-1.5988083416087373E-2</v>
      </c>
      <c r="P139" s="3">
        <f>VLOOKUP($A139,rets_1M!$A:$I,COLUMN(G$4),FALSE)</f>
        <v>-2.2117967566909424E-2</v>
      </c>
      <c r="Q139" s="3">
        <f>VLOOKUP($A139,rets_1M!$A:$I,COLUMN(H$4),FALSE)</f>
        <v>4.9191842867503111E-2</v>
      </c>
      <c r="S139" s="3">
        <f>SUMPRODUCT(B139:H139,K139:Q139)</f>
        <v>2.1304216181332152E-2</v>
      </c>
      <c r="T139" s="3">
        <f t="shared" ref="T133:T147" si="3">STDEV(S104:S139)*SQRT(12)</f>
        <v>4.0365643901898139E-2</v>
      </c>
    </row>
    <row r="140" spans="1:20" x14ac:dyDescent="0.35">
      <c r="A140" s="2">
        <v>38107</v>
      </c>
      <c r="B140" s="3">
        <f>VLOOKUP(EOMONTH($A140,-1),Trend_Weights!$A:$H,COLUMN(B$4),FALSE)</f>
        <v>4.5093583897530792E-2</v>
      </c>
      <c r="C140" s="3">
        <f>VLOOKUP(EOMONTH($A140,-1),Trend_Weights!$A:$H,COLUMN(C$4),FALSE)</f>
        <v>9.8570907437375413E-2</v>
      </c>
      <c r="D140" s="3">
        <f>VLOOKUP(EOMONTH($A140,-1),Trend_Weights!$A:$H,COLUMN(D$4),FALSE)</f>
        <v>-0.41919301789899249</v>
      </c>
      <c r="E140" s="3">
        <f>VLOOKUP(EOMONTH($A140,-1),Trend_Weights!$A:$H,COLUMN(E$4),FALSE)</f>
        <v>0.17031219374813683</v>
      </c>
      <c r="F140" s="3">
        <f>VLOOKUP(EOMONTH($A140,-1),Trend_Weights!$A:$H,COLUMN(F$4),FALSE)</f>
        <v>7.6729466201423638E-2</v>
      </c>
      <c r="G140" s="3">
        <f>VLOOKUP(EOMONTH($A140,-1),Trend_Weights!$A:$H,COLUMN(G$4),FALSE)</f>
        <v>4.0072655412943893E-2</v>
      </c>
      <c r="H140" s="3">
        <f>VLOOKUP(EOMONTH($A140,-1),Trend_Weights!$A:$H,COLUMN(H$4),FALSE)</f>
        <v>0.15002817540359706</v>
      </c>
      <c r="K140" s="3">
        <f>VLOOKUP($A140,rets_1M!$A:$I,COLUMN(B$4),FALSE)</f>
        <v>0.12140304848676164</v>
      </c>
      <c r="L140" s="3">
        <f>VLOOKUP($A140,rets_1M!$A:$I,COLUMN(C$4),FALSE)</f>
        <v>-9.5259206198760382E-2</v>
      </c>
      <c r="M140" s="3">
        <f>VLOOKUP($A140,rets_1M!$A:$I,COLUMN(D$4),FALSE)</f>
        <v>-1.4538682544308346E-3</v>
      </c>
      <c r="N140" s="3">
        <f>VLOOKUP($A140,rets_1M!$A:$I,COLUMN(E$4),FALSE)</f>
        <v>-4.2532570412099902E-2</v>
      </c>
      <c r="O140" s="3">
        <f>VLOOKUP($A140,rets_1M!$A:$I,COLUMN(F$4),FALSE)</f>
        <v>-1.6853365627207628E-2</v>
      </c>
      <c r="P140" s="3">
        <f>VLOOKUP($A140,rets_1M!$A:$I,COLUMN(G$4),FALSE)</f>
        <v>-2.6707651602108973E-2</v>
      </c>
      <c r="Q140" s="3">
        <f>VLOOKUP($A140,rets_1M!$A:$I,COLUMN(H$4),FALSE)</f>
        <v>-5.8264582960393052E-2</v>
      </c>
      <c r="S140" s="3">
        <f>SUMPRODUCT(B140:H140,K140:Q140)</f>
        <v>-2.1654377135864128E-2</v>
      </c>
      <c r="T140" s="3">
        <f t="shared" si="3"/>
        <v>4.1881241153551463E-2</v>
      </c>
    </row>
    <row r="141" spans="1:20" x14ac:dyDescent="0.35">
      <c r="A141" s="2">
        <v>38138</v>
      </c>
      <c r="B141" s="3">
        <f>VLOOKUP(EOMONTH($A141,-1),Trend_Weights!$A:$H,COLUMN(B$4),FALSE)</f>
        <v>4.61028319249931E-2</v>
      </c>
      <c r="C141" s="3">
        <f>VLOOKUP(EOMONTH($A141,-1),Trend_Weights!$A:$H,COLUMN(C$4),FALSE)</f>
        <v>9.1680159468173983E-2</v>
      </c>
      <c r="D141" s="3">
        <f>VLOOKUP(EOMONTH($A141,-1),Trend_Weights!$A:$H,COLUMN(D$4),FALSE)</f>
        <v>-0.42829094236468179</v>
      </c>
      <c r="E141" s="3">
        <f>VLOOKUP(EOMONTH($A141,-1),Trend_Weights!$A:$H,COLUMN(E$4),FALSE)</f>
        <v>0.16733604326797155</v>
      </c>
      <c r="F141" s="3">
        <f>VLOOKUP(EOMONTH($A141,-1),Trend_Weights!$A:$H,COLUMN(F$4),FALSE)</f>
        <v>8.0956758985701663E-2</v>
      </c>
      <c r="G141" s="3">
        <f>VLOOKUP(EOMONTH($A141,-1),Trend_Weights!$A:$H,COLUMN(G$4),FALSE)</f>
        <v>4.2973552469896432E-2</v>
      </c>
      <c r="H141" s="3">
        <f>VLOOKUP(EOMONTH($A141,-1),Trend_Weights!$A:$H,COLUMN(H$4),FALSE)</f>
        <v>0.14265971151858159</v>
      </c>
      <c r="K141" s="3">
        <f>VLOOKUP($A141,rets_1M!$A:$I,COLUMN(B$4),FALSE)</f>
        <v>5.383276404386006E-2</v>
      </c>
      <c r="L141" s="3">
        <f>VLOOKUP($A141,rets_1M!$A:$I,COLUMN(C$4),FALSE)</f>
        <v>1.6404403795509781E-2</v>
      </c>
      <c r="M141" s="3">
        <f>VLOOKUP($A141,rets_1M!$A:$I,COLUMN(D$4),FALSE)</f>
        <v>4.5133660742346926E-3</v>
      </c>
      <c r="N141" s="3">
        <f>VLOOKUP($A141,rets_1M!$A:$I,COLUMN(E$4),FALSE)</f>
        <v>-5.9178626761388076E-3</v>
      </c>
      <c r="O141" s="3">
        <f>VLOOKUP($A141,rets_1M!$A:$I,COLUMN(F$4),FALSE)</f>
        <v>1.283104085403397E-2</v>
      </c>
      <c r="P141" s="3">
        <f>VLOOKUP($A141,rets_1M!$A:$I,COLUMN(G$4),FALSE)</f>
        <v>4.5616272422353887E-2</v>
      </c>
      <c r="Q141" s="3">
        <f>VLOOKUP($A141,rets_1M!$A:$I,COLUMN(H$4),FALSE)</f>
        <v>-2.2997194847661495E-3</v>
      </c>
      <c r="S141" s="3">
        <f>SUMPRODUCT(B141:H141,K141:Q141)</f>
        <v>3.7334711348339438E-3</v>
      </c>
      <c r="T141" s="3">
        <f t="shared" si="3"/>
        <v>4.181340174659523E-2</v>
      </c>
    </row>
    <row r="142" spans="1:20" x14ac:dyDescent="0.35">
      <c r="A142" s="2">
        <v>38168</v>
      </c>
      <c r="B142" s="3">
        <f>VLOOKUP(EOMONTH($A142,-1),Trend_Weights!$A:$H,COLUMN(B$4),FALSE)</f>
        <v>4.5707504552143834E-2</v>
      </c>
      <c r="C142" s="3">
        <f>VLOOKUP(EOMONTH($A142,-1),Trend_Weights!$A:$H,COLUMN(C$4),FALSE)</f>
        <v>9.1104446543951709E-2</v>
      </c>
      <c r="D142" s="3">
        <f>VLOOKUP(EOMONTH($A142,-1),Trend_Weights!$A:$H,COLUMN(D$4),FALSE)</f>
        <v>-0.42944484615600897</v>
      </c>
      <c r="E142" s="3">
        <f>VLOOKUP(EOMONTH($A142,-1),Trend_Weights!$A:$H,COLUMN(E$4),FALSE)</f>
        <v>-0.16591570339206346</v>
      </c>
      <c r="F142" s="3">
        <f>VLOOKUP(EOMONTH($A142,-1),Trend_Weights!$A:$H,COLUMN(F$4),FALSE)</f>
        <v>8.035411942833269E-2</v>
      </c>
      <c r="G142" s="3">
        <f>VLOOKUP(EOMONTH($A142,-1),Trend_Weights!$A:$H,COLUMN(G$4),FALSE)</f>
        <v>4.2589298529659182E-2</v>
      </c>
      <c r="H142" s="3">
        <f>VLOOKUP(EOMONTH($A142,-1),Trend_Weights!$A:$H,COLUMN(H$4),FALSE)</f>
        <v>0.14488408139784023</v>
      </c>
      <c r="K142" s="3">
        <f>VLOOKUP($A142,rets_1M!$A:$I,COLUMN(B$4),FALSE)</f>
        <v>3.4306657709013866E-2</v>
      </c>
      <c r="L142" s="3">
        <f>VLOOKUP($A142,rets_1M!$A:$I,COLUMN(C$4),FALSE)</f>
        <v>-4.8114943893606821E-3</v>
      </c>
      <c r="M142" s="3">
        <f>VLOOKUP($A142,rets_1M!$A:$I,COLUMN(D$4),FALSE)</f>
        <v>-1.154184520096091E-2</v>
      </c>
      <c r="N142" s="3">
        <f>VLOOKUP($A142,rets_1M!$A:$I,COLUMN(E$4),FALSE)</f>
        <v>8.7954960489442513E-3</v>
      </c>
      <c r="O142" s="3">
        <f>VLOOKUP($A142,rets_1M!$A:$I,COLUMN(F$4),FALSE)</f>
        <v>1.834397486571393E-2</v>
      </c>
      <c r="P142" s="3">
        <f>VLOOKUP($A142,rets_1M!$A:$I,COLUMN(G$4),FALSE)</f>
        <v>3.3771551682938217E-2</v>
      </c>
      <c r="Q142" s="3">
        <f>VLOOKUP($A142,rets_1M!$A:$I,COLUMN(H$4),FALSE)</f>
        <v>1.1933684134014966E-2</v>
      </c>
      <c r="S142" s="3">
        <f>SUMPRODUCT(B142:H142,K142:Q142)</f>
        <v>9.2683197100851041E-3</v>
      </c>
      <c r="T142" s="3">
        <f t="shared" si="3"/>
        <v>4.1912355840588028E-2</v>
      </c>
    </row>
    <row r="143" spans="1:20" x14ac:dyDescent="0.35">
      <c r="A143" s="2">
        <v>38199</v>
      </c>
      <c r="B143" s="3">
        <f>VLOOKUP(EOMONTH($A143,-1),Trend_Weights!$A:$H,COLUMN(B$4),FALSE)</f>
        <v>4.5929504194715469E-2</v>
      </c>
      <c r="C143" s="3">
        <f>VLOOKUP(EOMONTH($A143,-1),Trend_Weights!$A:$H,COLUMN(C$4),FALSE)</f>
        <v>9.1253261685718554E-2</v>
      </c>
      <c r="D143" s="3">
        <f>VLOOKUP(EOMONTH($A143,-1),Trend_Weights!$A:$H,COLUMN(D$4),FALSE)</f>
        <v>-0.41982242633476879</v>
      </c>
      <c r="E143" s="3">
        <f>VLOOKUP(EOMONTH($A143,-1),Trend_Weights!$A:$H,COLUMN(E$4),FALSE)</f>
        <v>-0.16643892723392376</v>
      </c>
      <c r="F143" s="3">
        <f>VLOOKUP(EOMONTH($A143,-1),Trend_Weights!$A:$H,COLUMN(F$4),FALSE)</f>
        <v>8.071770771439922E-2</v>
      </c>
      <c r="G143" s="3">
        <f>VLOOKUP(EOMONTH($A143,-1),Trend_Weights!$A:$H,COLUMN(G$4),FALSE)</f>
        <v>4.2658880819129712E-2</v>
      </c>
      <c r="H143" s="3">
        <f>VLOOKUP(EOMONTH($A143,-1),Trend_Weights!$A:$H,COLUMN(H$4),FALSE)</f>
        <v>0.15317929201734448</v>
      </c>
      <c r="K143" s="3">
        <f>VLOOKUP($A143,rets_1M!$A:$I,COLUMN(B$4),FALSE)</f>
        <v>0.16021293606670217</v>
      </c>
      <c r="L143" s="3">
        <f>VLOOKUP($A143,rets_1M!$A:$I,COLUMN(C$4),FALSE)</f>
        <v>-5.0232789005580925E-3</v>
      </c>
      <c r="M143" s="3">
        <f>VLOOKUP($A143,rets_1M!$A:$I,COLUMN(D$4),FALSE)</f>
        <v>-1.8499665768296758E-3</v>
      </c>
      <c r="N143" s="3">
        <f>VLOOKUP($A143,rets_1M!$A:$I,COLUMN(E$4),FALSE)</f>
        <v>1.2720673079169131E-2</v>
      </c>
      <c r="O143" s="3">
        <f>VLOOKUP($A143,rets_1M!$A:$I,COLUMN(F$4),FALSE)</f>
        <v>-3.4633757961783473E-2</v>
      </c>
      <c r="P143" s="3">
        <f>VLOOKUP($A143,rets_1M!$A:$I,COLUMN(G$4),FALSE)</f>
        <v>-7.7909421582967986E-2</v>
      </c>
      <c r="Q143" s="3">
        <f>VLOOKUP($A143,rets_1M!$A:$I,COLUMN(H$4),FALSE)</f>
        <v>-2.2175448983189905E-2</v>
      </c>
      <c r="S143" s="3">
        <f>SUMPRODUCT(B143:H143,K143:Q143)</f>
        <v>-3.9563534465946199E-3</v>
      </c>
      <c r="T143" s="3">
        <f t="shared" si="3"/>
        <v>4.2050565701855031E-2</v>
      </c>
    </row>
    <row r="144" spans="1:20" x14ac:dyDescent="0.35">
      <c r="A144" s="2">
        <v>38230</v>
      </c>
      <c r="B144" s="3">
        <f>VLOOKUP(EOMONTH($A144,-1),Trend_Weights!$A:$H,COLUMN(B$4),FALSE)</f>
        <v>4.4487876730112709E-2</v>
      </c>
      <c r="C144" s="3">
        <f>VLOOKUP(EOMONTH($A144,-1),Trend_Weights!$A:$H,COLUMN(C$4),FALSE)</f>
        <v>9.1379905661543803E-2</v>
      </c>
      <c r="D144" s="3">
        <f>VLOOKUP(EOMONTH($A144,-1),Trend_Weights!$A:$H,COLUMN(D$4),FALSE)</f>
        <v>-0.42192870612737299</v>
      </c>
      <c r="E144" s="3">
        <f>VLOOKUP(EOMONTH($A144,-1),Trend_Weights!$A:$H,COLUMN(E$4),FALSE)</f>
        <v>0.16839468684169526</v>
      </c>
      <c r="F144" s="3">
        <f>VLOOKUP(EOMONTH($A144,-1),Trend_Weights!$A:$H,COLUMN(F$4),FALSE)</f>
        <v>8.0084366094260534E-2</v>
      </c>
      <c r="G144" s="3">
        <f>VLOOKUP(EOMONTH($A144,-1),Trend_Weights!$A:$H,COLUMN(G$4),FALSE)</f>
        <v>4.2689248128714261E-2</v>
      </c>
      <c r="H144" s="3">
        <f>VLOOKUP(EOMONTH($A144,-1),Trend_Weights!$A:$H,COLUMN(H$4),FALSE)</f>
        <v>0.15103521041630033</v>
      </c>
      <c r="K144" s="3">
        <f>VLOOKUP($A144,rets_1M!$A:$I,COLUMN(B$4),FALSE)</f>
        <v>-3.5432367294359168E-2</v>
      </c>
      <c r="L144" s="3">
        <f>VLOOKUP($A144,rets_1M!$A:$I,COLUMN(C$4),FALSE)</f>
        <v>4.749798534095695E-2</v>
      </c>
      <c r="M144" s="3">
        <f>VLOOKUP($A144,rets_1M!$A:$I,COLUMN(D$4),FALSE)</f>
        <v>2.0756039508178281E-2</v>
      </c>
      <c r="N144" s="3">
        <f>VLOOKUP($A144,rets_1M!$A:$I,COLUMN(E$4),FALSE)</f>
        <v>2.5295751926868615E-2</v>
      </c>
      <c r="O144" s="3">
        <f>VLOOKUP($A144,rets_1M!$A:$I,COLUMN(F$4),FALSE)</f>
        <v>2.6804123711341443E-3</v>
      </c>
      <c r="P144" s="3">
        <f>VLOOKUP($A144,rets_1M!$A:$I,COLUMN(G$4),FALSE)</f>
        <v>-2.317312358865542E-2</v>
      </c>
      <c r="Q144" s="3">
        <f>VLOOKUP($A144,rets_1M!$A:$I,COLUMN(H$4),FALSE)</f>
        <v>1.4323110860811061E-2</v>
      </c>
      <c r="S144" s="3">
        <f>SUMPRODUCT(B144:H144,K144:Q144)</f>
        <v>-3.4513807324292435E-4</v>
      </c>
      <c r="T144" s="3">
        <f t="shared" si="3"/>
        <v>4.2098673564582877E-2</v>
      </c>
    </row>
    <row r="145" spans="1:20" x14ac:dyDescent="0.35">
      <c r="A145" s="2">
        <v>38260</v>
      </c>
      <c r="B145" s="3">
        <f>VLOOKUP(EOMONTH($A145,-1),Trend_Weights!$A:$H,COLUMN(B$4),FALSE)</f>
        <v>4.5104139625994473E-2</v>
      </c>
      <c r="C145" s="3">
        <f>VLOOKUP(EOMONTH($A145,-1),Trend_Weights!$A:$H,COLUMN(C$4),FALSE)</f>
        <v>9.2200203150889143E-2</v>
      </c>
      <c r="D145" s="3">
        <f>VLOOKUP(EOMONTH($A145,-1),Trend_Weights!$A:$H,COLUMN(D$4),FALSE)</f>
        <v>0.40497942518948404</v>
      </c>
      <c r="E145" s="3">
        <f>VLOOKUP(EOMONTH($A145,-1),Trend_Weights!$A:$H,COLUMN(E$4),FALSE)</f>
        <v>0.16972017495638086</v>
      </c>
      <c r="F145" s="3">
        <f>VLOOKUP(EOMONTH($A145,-1),Trend_Weights!$A:$H,COLUMN(F$4),FALSE)</f>
        <v>8.3562773452295333E-2</v>
      </c>
      <c r="G145" s="3">
        <f>VLOOKUP(EOMONTH($A145,-1),Trend_Weights!$A:$H,COLUMN(G$4),FALSE)</f>
        <v>4.4665564798596347E-2</v>
      </c>
      <c r="H145" s="3">
        <f>VLOOKUP(EOMONTH($A145,-1),Trend_Weights!$A:$H,COLUMN(H$4),FALSE)</f>
        <v>0.15976771882635982</v>
      </c>
      <c r="K145" s="3">
        <f>VLOOKUP($A145,rets_1M!$A:$I,COLUMN(B$4),FALSE)</f>
        <v>0.23726106597057162</v>
      </c>
      <c r="L145" s="3">
        <f>VLOOKUP($A145,rets_1M!$A:$I,COLUMN(C$4),FALSE)</f>
        <v>1.9397913671041378E-2</v>
      </c>
      <c r="M145" s="3">
        <f>VLOOKUP($A145,rets_1M!$A:$I,COLUMN(D$4),FALSE)</f>
        <v>9.5329326657807023E-3</v>
      </c>
      <c r="N145" s="3">
        <f>VLOOKUP($A145,rets_1M!$A:$I,COLUMN(E$4),FALSE)</f>
        <v>2.7820376200129449E-3</v>
      </c>
      <c r="O145" s="3">
        <f>VLOOKUP($A145,rets_1M!$A:$I,COLUMN(F$4),FALSE)</f>
        <v>9.3563643841250155E-3</v>
      </c>
      <c r="P145" s="3">
        <f>VLOOKUP($A145,rets_1M!$A:$I,COLUMN(G$4),FALSE)</f>
        <v>3.1177437931523055E-2</v>
      </c>
      <c r="Q145" s="3">
        <f>VLOOKUP($A145,rets_1M!$A:$I,COLUMN(H$4),FALSE)</f>
        <v>-5.7475363390673273E-3</v>
      </c>
      <c r="S145" s="3">
        <f>SUMPRODUCT(B145:H145,K145:Q145)</f>
        <v>1.8078888193272157E-2</v>
      </c>
      <c r="T145" s="3">
        <f t="shared" si="3"/>
        <v>4.2449874849095168E-2</v>
      </c>
    </row>
    <row r="146" spans="1:20" x14ac:dyDescent="0.35">
      <c r="A146" s="2">
        <v>38291</v>
      </c>
      <c r="B146" s="3">
        <f>VLOOKUP(EOMONTH($A146,-1),Trend_Weights!$A:$H,COLUMN(B$4),FALSE)</f>
        <v>4.2573828076286291E-2</v>
      </c>
      <c r="C146" s="3">
        <f>VLOOKUP(EOMONTH($A146,-1),Trend_Weights!$A:$H,COLUMN(C$4),FALSE)</f>
        <v>9.3454707071368409E-2</v>
      </c>
      <c r="D146" s="3">
        <f>VLOOKUP(EOMONTH($A146,-1),Trend_Weights!$A:$H,COLUMN(D$4),FALSE)</f>
        <v>0.3985346454693941</v>
      </c>
      <c r="E146" s="3">
        <f>VLOOKUP(EOMONTH($A146,-1),Trend_Weights!$A:$H,COLUMN(E$4),FALSE)</f>
        <v>0.16950052415614986</v>
      </c>
      <c r="F146" s="3">
        <f>VLOOKUP(EOMONTH($A146,-1),Trend_Weights!$A:$H,COLUMN(F$4),FALSE)</f>
        <v>8.9235499331997328E-2</v>
      </c>
      <c r="G146" s="3">
        <f>VLOOKUP(EOMONTH($A146,-1),Trend_Weights!$A:$H,COLUMN(G$4),FALSE)</f>
        <v>4.8229612434523034E-2</v>
      </c>
      <c r="H146" s="3">
        <f>VLOOKUP(EOMONTH($A146,-1),Trend_Weights!$A:$H,COLUMN(H$4),FALSE)</f>
        <v>0.158471183460281</v>
      </c>
      <c r="K146" s="3">
        <f>VLOOKUP($A146,rets_1M!$A:$I,COLUMN(B$4),FALSE)</f>
        <v>4.9722472826934982E-2</v>
      </c>
      <c r="L146" s="3">
        <f>VLOOKUP($A146,rets_1M!$A:$I,COLUMN(C$4),FALSE)</f>
        <v>2.1407394097300303E-2</v>
      </c>
      <c r="M146" s="3">
        <f>VLOOKUP($A146,rets_1M!$A:$I,COLUMN(D$4),FALSE)</f>
        <v>1.3048306751408667E-3</v>
      </c>
      <c r="N146" s="3">
        <f>VLOOKUP($A146,rets_1M!$A:$I,COLUMN(E$4),FALSE)</f>
        <v>8.3235990199990173E-3</v>
      </c>
      <c r="O146" s="3">
        <f>VLOOKUP($A146,rets_1M!$A:$I,COLUMN(F$4),FALSE)</f>
        <v>1.3649791178567794E-2</v>
      </c>
      <c r="P146" s="3">
        <f>VLOOKUP($A146,rets_1M!$A:$I,COLUMN(G$4),FALSE)</f>
        <v>5.1145899906225534E-2</v>
      </c>
      <c r="Q146" s="3">
        <f>VLOOKUP($A146,rets_1M!$A:$I,COLUMN(H$4),FALSE)</f>
        <v>3.6419459469004156E-2</v>
      </c>
      <c r="S146" s="3">
        <f>SUMPRODUCT(B146:H146,K146:Q146)</f>
        <v>1.5504600086182572E-2</v>
      </c>
      <c r="T146" s="3">
        <f t="shared" si="3"/>
        <v>4.3017150316527308E-2</v>
      </c>
    </row>
    <row r="147" spans="1:20" x14ac:dyDescent="0.35">
      <c r="A147" s="2">
        <v>38321</v>
      </c>
      <c r="B147" s="3">
        <f>VLOOKUP(EOMONTH($A147,-1),Trend_Weights!$A:$H,COLUMN(B$4),FALSE)</f>
        <v>4.3821366561500562E-2</v>
      </c>
      <c r="C147" s="3">
        <f>VLOOKUP(EOMONTH($A147,-1),Trend_Weights!$A:$H,COLUMN(C$4),FALSE)</f>
        <v>9.4857235914270241E-2</v>
      </c>
      <c r="D147" s="3">
        <f>VLOOKUP(EOMONTH($A147,-1),Trend_Weights!$A:$H,COLUMN(D$4),FALSE)</f>
        <v>0.39682318078927653</v>
      </c>
      <c r="E147" s="3">
        <f>VLOOKUP(EOMONTH($A147,-1),Trend_Weights!$A:$H,COLUMN(E$4),FALSE)</f>
        <v>0.16959903243812363</v>
      </c>
      <c r="F147" s="3">
        <f>VLOOKUP(EOMONTH($A147,-1),Trend_Weights!$A:$H,COLUMN(F$4),FALSE)</f>
        <v>8.8414435370149203E-2</v>
      </c>
      <c r="G147" s="3">
        <f>VLOOKUP(EOMONTH($A147,-1),Trend_Weights!$A:$H,COLUMN(G$4),FALSE)</f>
        <v>5.0280758550534023E-2</v>
      </c>
      <c r="H147" s="3">
        <f>VLOOKUP(EOMONTH($A147,-1),Trend_Weights!$A:$H,COLUMN(H$4),FALSE)</f>
        <v>0.15620399037614588</v>
      </c>
      <c r="K147" s="3">
        <f>VLOOKUP($A147,rets_1M!$A:$I,COLUMN(B$4),FALSE)</f>
        <v>-1.6692775030269003E-2</v>
      </c>
      <c r="L147" s="3">
        <f>VLOOKUP($A147,rets_1M!$A:$I,COLUMN(C$4),FALSE)</f>
        <v>5.0643099190546215E-2</v>
      </c>
      <c r="M147" s="3">
        <f>VLOOKUP($A147,rets_1M!$A:$I,COLUMN(D$4),FALSE)</f>
        <v>3.5474867382065955E-3</v>
      </c>
      <c r="N147" s="3">
        <f>VLOOKUP($A147,rets_1M!$A:$I,COLUMN(E$4),FALSE)</f>
        <v>-1.9326349218053318E-2</v>
      </c>
      <c r="O147" s="3">
        <f>VLOOKUP($A147,rets_1M!$A:$I,COLUMN(F$4),FALSE)</f>
        <v>3.8689578936790259E-2</v>
      </c>
      <c r="P147" s="3">
        <f>VLOOKUP($A147,rets_1M!$A:$I,COLUMN(G$4),FALSE)</f>
        <v>5.5705188670311045E-2</v>
      </c>
      <c r="Q147" s="3">
        <f>VLOOKUP($A147,rets_1M!$A:$I,COLUMN(H$4),FALSE)</f>
        <v>3.1402105612873488E-2</v>
      </c>
      <c r="S147" s="3">
        <f>SUMPRODUCT(B147:H147,K147:Q147)</f>
        <v>1.3329109658030126E-2</v>
      </c>
      <c r="T147" s="3">
        <f t="shared" si="3"/>
        <v>4.1749822477999819E-2</v>
      </c>
    </row>
    <row r="148" spans="1:20" x14ac:dyDescent="0.35">
      <c r="A148" s="2">
        <v>38352</v>
      </c>
      <c r="B148" s="3">
        <f>VLOOKUP(EOMONTH($A148,-1),Trend_Weights!$A:$H,COLUMN(B$4),FALSE)</f>
        <v>4.4908463581701696E-2</v>
      </c>
      <c r="C148" s="3">
        <f>VLOOKUP(EOMONTH($A148,-1),Trend_Weights!$A:$H,COLUMN(C$4),FALSE)</f>
        <v>9.3622914413587346E-2</v>
      </c>
      <c r="D148" s="3">
        <f>VLOOKUP(EOMONTH($A148,-1),Trend_Weights!$A:$H,COLUMN(D$4),FALSE)</f>
        <v>0.39583147534134083</v>
      </c>
      <c r="E148" s="3">
        <f>VLOOKUP(EOMONTH($A148,-1),Trend_Weights!$A:$H,COLUMN(E$4),FALSE)</f>
        <v>0.17046720101019683</v>
      </c>
      <c r="F148" s="3">
        <f>VLOOKUP(EOMONTH($A148,-1),Trend_Weights!$A:$H,COLUMN(F$4),FALSE)</f>
        <v>9.0032862477942677E-2</v>
      </c>
      <c r="G148" s="3">
        <f>VLOOKUP(EOMONTH($A148,-1),Trend_Weights!$A:$H,COLUMN(G$4),FALSE)</f>
        <v>5.2802349287687213E-2</v>
      </c>
      <c r="H148" s="3">
        <f>VLOOKUP(EOMONTH($A148,-1),Trend_Weights!$A:$H,COLUMN(H$4),FALSE)</f>
        <v>0.15233473388754334</v>
      </c>
      <c r="K148" s="3">
        <f>VLOOKUP($A148,rets_1M!$A:$I,COLUMN(B$4),FALSE)</f>
        <v>-0.13923769027684674</v>
      </c>
      <c r="L148" s="3">
        <f>VLOOKUP($A148,rets_1M!$A:$I,COLUMN(C$4),FALSE)</f>
        <v>-3.2657221614086906E-2</v>
      </c>
      <c r="M148" s="3">
        <f>VLOOKUP($A148,rets_1M!$A:$I,COLUMN(D$4),FALSE)</f>
        <v>4.0825113386586676E-3</v>
      </c>
      <c r="N148" s="3">
        <f>VLOOKUP($A148,rets_1M!$A:$I,COLUMN(E$4),FALSE)</f>
        <v>1.0719575313475227E-2</v>
      </c>
      <c r="O148" s="3">
        <f>VLOOKUP($A148,rets_1M!$A:$I,COLUMN(F$4),FALSE)</f>
        <v>3.2120743034055765E-2</v>
      </c>
      <c r="P148" s="3">
        <f>VLOOKUP($A148,rets_1M!$A:$I,COLUMN(G$4),FALSE)</f>
        <v>2.9772071593632932E-2</v>
      </c>
      <c r="Q148" s="3">
        <f>VLOOKUP($A148,rets_1M!$A:$I,COLUMN(H$4),FALSE)</f>
        <v>1.3741496739103631E-3</v>
      </c>
      <c r="S148" s="3">
        <f>SUMPRODUCT(B148:H148,K148:Q148)</f>
        <v>-1.1938040326978025E-3</v>
      </c>
      <c r="T148" s="3">
        <f t="shared" ref="T148:T157" si="4">STDEV(S113:S148)*SQRT(12)</f>
        <v>4.1859757406037638E-2</v>
      </c>
    </row>
    <row r="149" spans="1:20" x14ac:dyDescent="0.35">
      <c r="A149" s="2">
        <v>38383</v>
      </c>
      <c r="B149" s="3">
        <f>VLOOKUP(EOMONTH($A149,-1),Trend_Weights!$A:$H,COLUMN(B$4),FALSE)</f>
        <v>4.1956949727489451E-2</v>
      </c>
      <c r="C149" s="3">
        <f>VLOOKUP(EOMONTH($A149,-1),Trend_Weights!$A:$H,COLUMN(C$4),FALSE)</f>
        <v>9.0732286544061846E-2</v>
      </c>
      <c r="D149" s="3">
        <f>VLOOKUP(EOMONTH($A149,-1),Trend_Weights!$A:$H,COLUMN(D$4),FALSE)</f>
        <v>0.38977100758927863</v>
      </c>
      <c r="E149" s="3">
        <f>VLOOKUP(EOMONTH($A149,-1),Trend_Weights!$A:$H,COLUMN(E$4),FALSE)</f>
        <v>0.17018339374313118</v>
      </c>
      <c r="F149" s="3">
        <f>VLOOKUP(EOMONTH($A149,-1),Trend_Weights!$A:$H,COLUMN(F$4),FALSE)</f>
        <v>8.8129513692074113E-2</v>
      </c>
      <c r="G149" s="3">
        <f>VLOOKUP(EOMONTH($A149,-1),Trend_Weights!$A:$H,COLUMN(G$4),FALSE)</f>
        <v>5.1952546199368135E-2</v>
      </c>
      <c r="H149" s="3">
        <f>VLOOKUP(EOMONTH($A149,-1),Trend_Weights!$A:$H,COLUMN(H$4),FALSE)</f>
        <v>0.16727430250459657</v>
      </c>
      <c r="K149" s="3">
        <f>VLOOKUP($A149,rets_1M!$A:$I,COLUMN(B$4),FALSE)</f>
        <v>8.4803277440745672E-2</v>
      </c>
      <c r="L149" s="3">
        <f>VLOOKUP($A149,rets_1M!$A:$I,COLUMN(C$4),FALSE)</f>
        <v>-3.7628359636330488E-2</v>
      </c>
      <c r="M149" s="3">
        <f>VLOOKUP($A149,rets_1M!$A:$I,COLUMN(D$4),FALSE)</f>
        <v>8.9639434796324746E-3</v>
      </c>
      <c r="N149" s="3">
        <f>VLOOKUP($A149,rets_1M!$A:$I,COLUMN(E$4),FALSE)</f>
        <v>2.9304384017934115E-3</v>
      </c>
      <c r="O149" s="3">
        <f>VLOOKUP($A149,rets_1M!$A:$I,COLUMN(F$4),FALSE)</f>
        <v>-2.6340457442819654E-2</v>
      </c>
      <c r="P149" s="3">
        <f>VLOOKUP($A149,rets_1M!$A:$I,COLUMN(G$4),FALSE)</f>
        <v>-6.416975339830866E-2</v>
      </c>
      <c r="Q149" s="3">
        <f>VLOOKUP($A149,rets_1M!$A:$I,COLUMN(H$4),FALSE)</f>
        <v>-1.1303908529481377E-2</v>
      </c>
      <c r="S149" s="3">
        <f>SUMPRODUCT(B149:H149,K149:Q149)</f>
        <v>-3.4094302237316666E-3</v>
      </c>
      <c r="T149" s="3">
        <f t="shared" si="4"/>
        <v>4.2056580802180499E-2</v>
      </c>
    </row>
    <row r="150" spans="1:20" x14ac:dyDescent="0.35">
      <c r="A150" s="2">
        <v>38411</v>
      </c>
      <c r="B150" s="3">
        <f>VLOOKUP(EOMONTH($A150,-1),Trend_Weights!$A:$H,COLUMN(B$4),FALSE)</f>
        <v>4.190433919745943E-2</v>
      </c>
      <c r="C150" s="3">
        <f>VLOOKUP(EOMONTH($A150,-1),Trend_Weights!$A:$H,COLUMN(C$4),FALSE)</f>
        <v>8.7852106287433437E-2</v>
      </c>
      <c r="D150" s="3">
        <f>VLOOKUP(EOMONTH($A150,-1),Trend_Weights!$A:$H,COLUMN(D$4),FALSE)</f>
        <v>0.39785444149737165</v>
      </c>
      <c r="E150" s="3">
        <f>VLOOKUP(EOMONTH($A150,-1),Trend_Weights!$A:$H,COLUMN(E$4),FALSE)</f>
        <v>0.16786517281579871</v>
      </c>
      <c r="F150" s="3">
        <f>VLOOKUP(EOMONTH($A150,-1),Trend_Weights!$A:$H,COLUMN(F$4),FALSE)</f>
        <v>8.6636238565758375E-2</v>
      </c>
      <c r="G150" s="3">
        <f>VLOOKUP(EOMONTH($A150,-1),Trend_Weights!$A:$H,COLUMN(G$4),FALSE)</f>
        <v>5.0739391783579869E-2</v>
      </c>
      <c r="H150" s="3">
        <f>VLOOKUP(EOMONTH($A150,-1),Trend_Weights!$A:$H,COLUMN(H$4),FALSE)</f>
        <v>0.16714830985259857</v>
      </c>
      <c r="K150" s="3">
        <f>VLOOKUP($A150,rets_1M!$A:$I,COLUMN(B$4),FALSE)</f>
        <v>0.14852809079729035</v>
      </c>
      <c r="L150" s="3">
        <f>VLOOKUP($A150,rets_1M!$A:$I,COLUMN(C$4),FALSE)</f>
        <v>3.1833214549885636E-2</v>
      </c>
      <c r="M150" s="3">
        <f>VLOOKUP($A150,rets_1M!$A:$I,COLUMN(D$4),FALSE)</f>
        <v>-1.0102445620175593E-2</v>
      </c>
      <c r="N150" s="3">
        <f>VLOOKUP($A150,rets_1M!$A:$I,COLUMN(E$4),FALSE)</f>
        <v>-1.3052687444949029E-2</v>
      </c>
      <c r="O150" s="3">
        <f>VLOOKUP($A150,rets_1M!$A:$I,COLUMN(F$4),FALSE)</f>
        <v>1.8773466833541752E-2</v>
      </c>
      <c r="P150" s="3">
        <f>VLOOKUP($A150,rets_1M!$A:$I,COLUMN(G$4),FALSE)</f>
        <v>-7.2179784819716986E-3</v>
      </c>
      <c r="Q150" s="3">
        <f>VLOOKUP($A150,rets_1M!$A:$I,COLUMN(H$4),FALSE)</f>
        <v>-9.9304876293841993E-3</v>
      </c>
      <c r="S150" s="3">
        <f>SUMPRODUCT(B150:H150,K150:Q150)</f>
        <v>2.4105544415495865E-3</v>
      </c>
      <c r="T150" s="3">
        <f t="shared" si="4"/>
        <v>4.167647255772923E-2</v>
      </c>
    </row>
    <row r="151" spans="1:20" x14ac:dyDescent="0.35">
      <c r="A151" s="2">
        <v>38442</v>
      </c>
      <c r="B151" s="3">
        <f>VLOOKUP(EOMONTH($A151,-1),Trend_Weights!$A:$H,COLUMN(B$4),FALSE)</f>
        <v>4.1432486761291125E-2</v>
      </c>
      <c r="C151" s="3">
        <f>VLOOKUP(EOMONTH($A151,-1),Trend_Weights!$A:$H,COLUMN(C$4),FALSE)</f>
        <v>8.9407937749915817E-2</v>
      </c>
      <c r="D151" s="3">
        <f>VLOOKUP(EOMONTH($A151,-1),Trend_Weights!$A:$H,COLUMN(D$4),FALSE)</f>
        <v>0.39234860931587301</v>
      </c>
      <c r="E151" s="3">
        <f>VLOOKUP(EOMONTH($A151,-1),Trend_Weights!$A:$H,COLUMN(E$4),FALSE)</f>
        <v>0.16804094725667176</v>
      </c>
      <c r="F151" s="3">
        <f>VLOOKUP(EOMONTH($A151,-1),Trend_Weights!$A:$H,COLUMN(F$4),FALSE)</f>
        <v>8.76050088291912E-2</v>
      </c>
      <c r="G151" s="3">
        <f>VLOOKUP(EOMONTH($A151,-1),Trend_Weights!$A:$H,COLUMN(G$4),FALSE)</f>
        <v>5.3425159879777223E-2</v>
      </c>
      <c r="H151" s="3">
        <f>VLOOKUP(EOMONTH($A151,-1),Trend_Weights!$A:$H,COLUMN(H$4),FALSE)</f>
        <v>0.16773985020727986</v>
      </c>
      <c r="K151" s="3">
        <f>VLOOKUP($A151,rets_1M!$A:$I,COLUMN(B$4),FALSE)</f>
        <v>0.15237354861415664</v>
      </c>
      <c r="L151" s="3">
        <f>VLOOKUP($A151,rets_1M!$A:$I,COLUMN(C$4),FALSE)</f>
        <v>-2.0616804591389815E-2</v>
      </c>
      <c r="M151" s="3">
        <f>VLOOKUP($A151,rets_1M!$A:$I,COLUMN(D$4),FALSE)</f>
        <v>1.3081895500708374E-2</v>
      </c>
      <c r="N151" s="3">
        <f>VLOOKUP($A151,rets_1M!$A:$I,COLUMN(E$4),FALSE)</f>
        <v>-5.5449392104007789E-3</v>
      </c>
      <c r="O151" s="3">
        <f>VLOOKUP($A151,rets_1M!$A:$I,COLUMN(F$4),FALSE)</f>
        <v>-2.0223020223020138E-2</v>
      </c>
      <c r="P151" s="3">
        <f>VLOOKUP($A151,rets_1M!$A:$I,COLUMN(G$4),FALSE)</f>
        <v>-2.0703079583087924E-2</v>
      </c>
      <c r="Q151" s="3">
        <f>VLOOKUP($A151,rets_1M!$A:$I,COLUMN(H$4),FALSE)</f>
        <v>-2.7384477003885355E-2</v>
      </c>
      <c r="S151" s="3">
        <f>SUMPRODUCT(B151:H151,K151:Q151)</f>
        <v>1.19962445118269E-3</v>
      </c>
      <c r="T151" s="3">
        <f t="shared" si="4"/>
        <v>4.0675890768834079E-2</v>
      </c>
    </row>
    <row r="152" spans="1:20" x14ac:dyDescent="0.35">
      <c r="A152" s="2">
        <v>38472</v>
      </c>
      <c r="B152" s="3">
        <f>VLOOKUP(EOMONTH($A152,-1),Trend_Weights!$A:$H,COLUMN(B$4),FALSE)</f>
        <v>4.1725046907452004E-2</v>
      </c>
      <c r="C152" s="3">
        <f>VLOOKUP(EOMONTH($A152,-1),Trend_Weights!$A:$H,COLUMN(C$4),FALSE)</f>
        <v>-8.8650002872106587E-2</v>
      </c>
      <c r="D152" s="3">
        <f>VLOOKUP(EOMONTH($A152,-1),Trend_Weights!$A:$H,COLUMN(D$4),FALSE)</f>
        <v>0.39107685624452604</v>
      </c>
      <c r="E152" s="3">
        <f>VLOOKUP(EOMONTH($A152,-1),Trend_Weights!$A:$H,COLUMN(E$4),FALSE)</f>
        <v>-0.17421217510838913</v>
      </c>
      <c r="F152" s="3">
        <f>VLOOKUP(EOMONTH($A152,-1),Trend_Weights!$A:$H,COLUMN(F$4),FALSE)</f>
        <v>8.7804382643620255E-2</v>
      </c>
      <c r="G152" s="3">
        <f>VLOOKUP(EOMONTH($A152,-1),Trend_Weights!$A:$H,COLUMN(G$4),FALSE)</f>
        <v>5.3846099352264566E-2</v>
      </c>
      <c r="H152" s="3">
        <f>VLOOKUP(EOMONTH($A152,-1),Trend_Weights!$A:$H,COLUMN(H$4),FALSE)</f>
        <v>-0.1626854368716413</v>
      </c>
      <c r="K152" s="3">
        <f>VLOOKUP($A152,rets_1M!$A:$I,COLUMN(B$4),FALSE)</f>
        <v>-7.9558239406558484E-2</v>
      </c>
      <c r="L152" s="3">
        <f>VLOOKUP($A152,rets_1M!$A:$I,COLUMN(C$4),FALSE)</f>
        <v>1.1597743189968979E-2</v>
      </c>
      <c r="M152" s="3">
        <f>VLOOKUP($A152,rets_1M!$A:$I,COLUMN(D$4),FALSE)</f>
        <v>7.890034388996936E-3</v>
      </c>
      <c r="N152" s="3">
        <f>VLOOKUP($A152,rets_1M!$A:$I,COLUMN(E$4),FALSE)</f>
        <v>1.9729679898835117E-2</v>
      </c>
      <c r="O152" s="3">
        <f>VLOOKUP($A152,rets_1M!$A:$I,COLUMN(F$4),FALSE)</f>
        <v>-2.1604938271605034E-2</v>
      </c>
      <c r="P152" s="3">
        <f>VLOOKUP($A152,rets_1M!$A:$I,COLUMN(G$4),FALSE)</f>
        <v>-4.3930266136105178E-2</v>
      </c>
      <c r="Q152" s="3">
        <f>VLOOKUP($A152,rets_1M!$A:$I,COLUMN(H$4),FALSE)</f>
        <v>1.6888968783129954E-2</v>
      </c>
      <c r="S152" s="3">
        <f>SUMPRODUCT(B152:H152,K152:Q152)</f>
        <v>-1.1709322849794817E-2</v>
      </c>
      <c r="T152" s="3">
        <f t="shared" si="4"/>
        <v>4.1274919678899805E-2</v>
      </c>
    </row>
    <row r="153" spans="1:20" x14ac:dyDescent="0.35">
      <c r="A153" s="2">
        <v>38503</v>
      </c>
      <c r="B153" s="3">
        <f>VLOOKUP(EOMONTH($A153,-1),Trend_Weights!$A:$H,COLUMN(B$4),FALSE)</f>
        <v>4.051424886387902E-2</v>
      </c>
      <c r="C153" s="3">
        <f>VLOOKUP(EOMONTH($A153,-1),Trend_Weights!$A:$H,COLUMN(C$4),FALSE)</f>
        <v>8.810197329137949E-2</v>
      </c>
      <c r="D153" s="3">
        <f>VLOOKUP(EOMONTH($A153,-1),Trend_Weights!$A:$H,COLUMN(D$4),FALSE)</f>
        <v>0.38697980711434349</v>
      </c>
      <c r="E153" s="3">
        <f>VLOOKUP(EOMONTH($A153,-1),Trend_Weights!$A:$H,COLUMN(E$4),FALSE)</f>
        <v>0.17519182235244374</v>
      </c>
      <c r="F153" s="3">
        <f>VLOOKUP(EOMONTH($A153,-1),Trend_Weights!$A:$H,COLUMN(F$4),FALSE)</f>
        <v>8.9717218185057734E-2</v>
      </c>
      <c r="G153" s="3">
        <f>VLOOKUP(EOMONTH($A153,-1),Trend_Weights!$A:$H,COLUMN(G$4),FALSE)</f>
        <v>-5.5686024493045647E-2</v>
      </c>
      <c r="H153" s="3">
        <f>VLOOKUP(EOMONTH($A153,-1),Trend_Weights!$A:$H,COLUMN(H$4),FALSE)</f>
        <v>0.16380890569985077</v>
      </c>
      <c r="K153" s="3">
        <f>VLOOKUP($A153,rets_1M!$A:$I,COLUMN(B$4),FALSE)</f>
        <v>-3.3933619473207721E-2</v>
      </c>
      <c r="L153" s="3">
        <f>VLOOKUP($A153,rets_1M!$A:$I,COLUMN(C$4),FALSE)</f>
        <v>-4.5351079949944695E-2</v>
      </c>
      <c r="M153" s="3">
        <f>VLOOKUP($A153,rets_1M!$A:$I,COLUMN(D$4),FALSE)</f>
        <v>1.3520257175021477E-3</v>
      </c>
      <c r="N153" s="3">
        <f>VLOOKUP($A153,rets_1M!$A:$I,COLUMN(E$4),FALSE)</f>
        <v>1.5029346005585698E-2</v>
      </c>
      <c r="O153" s="3">
        <f>VLOOKUP($A153,rets_1M!$A:$I,COLUMN(F$4),FALSE)</f>
        <v>2.9179810725552091E-2</v>
      </c>
      <c r="P153" s="3">
        <f>VLOOKUP($A153,rets_1M!$A:$I,COLUMN(G$4),FALSE)</f>
        <v>8.3829888658108809E-2</v>
      </c>
      <c r="Q153" s="3">
        <f>VLOOKUP($A153,rets_1M!$A:$I,COLUMN(H$4),FALSE)</f>
        <v>-2.8733630871561222E-2</v>
      </c>
      <c r="S153" s="3">
        <f>SUMPRODUCT(B153:H153,K153:Q153)</f>
        <v>-8.9711359892739439E-3</v>
      </c>
      <c r="T153" s="3">
        <f t="shared" si="4"/>
        <v>4.1617593638066684E-2</v>
      </c>
    </row>
    <row r="154" spans="1:20" x14ac:dyDescent="0.35">
      <c r="A154" s="2">
        <v>38533</v>
      </c>
      <c r="B154" s="3">
        <f>VLOOKUP(EOMONTH($A154,-1),Trend_Weights!$A:$H,COLUMN(B$4),FALSE)</f>
        <v>4.1171965165060276E-2</v>
      </c>
      <c r="C154" s="3">
        <f>VLOOKUP(EOMONTH($A154,-1),Trend_Weights!$A:$H,COLUMN(C$4),FALSE)</f>
        <v>8.7938115558025415E-2</v>
      </c>
      <c r="D154" s="3">
        <f>VLOOKUP(EOMONTH($A154,-1),Trend_Weights!$A:$H,COLUMN(D$4),FALSE)</f>
        <v>0.3876163441768849</v>
      </c>
      <c r="E154" s="3">
        <f>VLOOKUP(EOMONTH($A154,-1),Trend_Weights!$A:$H,COLUMN(E$4),FALSE)</f>
        <v>0.17515345574552887</v>
      </c>
      <c r="F154" s="3">
        <f>VLOOKUP(EOMONTH($A154,-1),Trend_Weights!$A:$H,COLUMN(F$4),FALSE)</f>
        <v>8.9511351016227592E-2</v>
      </c>
      <c r="G154" s="3">
        <f>VLOOKUP(EOMONTH($A154,-1),Trend_Weights!$A:$H,COLUMN(G$4),FALSE)</f>
        <v>5.5389204419003024E-2</v>
      </c>
      <c r="H154" s="3">
        <f>VLOOKUP(EOMONTH($A154,-1),Trend_Weights!$A:$H,COLUMN(H$4),FALSE)</f>
        <v>0.16321956391926995</v>
      </c>
      <c r="K154" s="3">
        <f>VLOOKUP($A154,rets_1M!$A:$I,COLUMN(B$4),FALSE)</f>
        <v>0.1458162654618127</v>
      </c>
      <c r="L154" s="3">
        <f>VLOOKUP($A154,rets_1M!$A:$I,COLUMN(C$4),FALSE)</f>
        <v>4.3448612685336174E-2</v>
      </c>
      <c r="M154" s="3">
        <f>VLOOKUP($A154,rets_1M!$A:$I,COLUMN(D$4),FALSE)</f>
        <v>7.0001796403713623E-3</v>
      </c>
      <c r="N154" s="3">
        <f>VLOOKUP($A154,rets_1M!$A:$I,COLUMN(E$4),FALSE)</f>
        <v>1.7919990734729385E-3</v>
      </c>
      <c r="O154" s="3">
        <f>VLOOKUP($A154,rets_1M!$A:$I,COLUMN(F$4),FALSE)</f>
        <v>-1.4367816091954699E-3</v>
      </c>
      <c r="P154" s="3">
        <f>VLOOKUP($A154,rets_1M!$A:$I,COLUMN(G$4),FALSE)</f>
        <v>-3.445586710698223E-2</v>
      </c>
      <c r="Q154" s="3">
        <f>VLOOKUP($A154,rets_1M!$A:$I,COLUMN(H$4),FALSE)</f>
        <v>-3.0145045759201405E-2</v>
      </c>
      <c r="S154" s="3">
        <f>SUMPRODUCT(B154:H154,K154:Q154)</f>
        <v>5.8942376437254073E-3</v>
      </c>
      <c r="T154" s="3">
        <f t="shared" si="4"/>
        <v>4.1621935065994174E-2</v>
      </c>
    </row>
    <row r="155" spans="1:20" x14ac:dyDescent="0.35">
      <c r="A155" s="2">
        <v>38564</v>
      </c>
      <c r="B155" s="3">
        <f>VLOOKUP(EOMONTH($A155,-1),Trend_Weights!$A:$H,COLUMN(B$4),FALSE)</f>
        <v>4.0020326449258056E-2</v>
      </c>
      <c r="C155" s="3">
        <f>VLOOKUP(EOMONTH($A155,-1),Trend_Weights!$A:$H,COLUMN(C$4),FALSE)</f>
        <v>8.7828693658355161E-2</v>
      </c>
      <c r="D155" s="3">
        <f>VLOOKUP(EOMONTH($A155,-1),Trend_Weights!$A:$H,COLUMN(D$4),FALSE)</f>
        <v>0.38469781917493528</v>
      </c>
      <c r="E155" s="3">
        <f>VLOOKUP(EOMONTH($A155,-1),Trend_Weights!$A:$H,COLUMN(E$4),FALSE)</f>
        <v>0.17434655931094739</v>
      </c>
      <c r="F155" s="3">
        <f>VLOOKUP(EOMONTH($A155,-1),Trend_Weights!$A:$H,COLUMN(F$4),FALSE)</f>
        <v>9.3307107384472718E-2</v>
      </c>
      <c r="G155" s="3">
        <f>VLOOKUP(EOMONTH($A155,-1),Trend_Weights!$A:$H,COLUMN(G$4),FALSE)</f>
        <v>-5.8161723511924612E-2</v>
      </c>
      <c r="H155" s="3">
        <f>VLOOKUP(EOMONTH($A155,-1),Trend_Weights!$A:$H,COLUMN(H$4),FALSE)</f>
        <v>-0.16163777051010669</v>
      </c>
      <c r="K155" s="3">
        <f>VLOOKUP($A155,rets_1M!$A:$I,COLUMN(B$4),FALSE)</f>
        <v>-4.0565704247870205E-3</v>
      </c>
      <c r="L155" s="3">
        <f>VLOOKUP($A155,rets_1M!$A:$I,COLUMN(C$4),FALSE)</f>
        <v>-1.6691099846335877E-2</v>
      </c>
      <c r="M155" s="3">
        <f>VLOOKUP($A155,rets_1M!$A:$I,COLUMN(D$4),FALSE)</f>
        <v>-8.9983732279804718E-3</v>
      </c>
      <c r="N155" s="3">
        <f>VLOOKUP($A155,rets_1M!$A:$I,COLUMN(E$4),FALSE)</f>
        <v>-2.1875807965126337E-2</v>
      </c>
      <c r="O155" s="3">
        <f>VLOOKUP($A155,rets_1M!$A:$I,COLUMN(F$4),FALSE)</f>
        <v>3.4532374100719299E-2</v>
      </c>
      <c r="P155" s="3">
        <f>VLOOKUP($A155,rets_1M!$A:$I,COLUMN(G$4),FALSE)</f>
        <v>7.2190046738452418E-2</v>
      </c>
      <c r="Q155" s="3">
        <f>VLOOKUP($A155,rets_1M!$A:$I,COLUMN(H$4),FALSE)</f>
        <v>-1.3992219887108193E-2</v>
      </c>
      <c r="S155" s="3">
        <f>SUMPRODUCT(B155:H155,K155:Q155)</f>
        <v>-7.6188395489010796E-3</v>
      </c>
      <c r="T155" s="3">
        <f t="shared" si="4"/>
        <v>4.1797749603773665E-2</v>
      </c>
    </row>
    <row r="156" spans="1:20" x14ac:dyDescent="0.35">
      <c r="A156" s="2">
        <v>38595</v>
      </c>
      <c r="B156" s="3">
        <f>VLOOKUP(EOMONTH($A156,-1),Trend_Weights!$A:$H,COLUMN(B$4),FALSE)</f>
        <v>3.9892168518320864E-2</v>
      </c>
      <c r="C156" s="3">
        <f>VLOOKUP(EOMONTH($A156,-1),Trend_Weights!$A:$H,COLUMN(C$4),FALSE)</f>
        <v>8.8619140194769089E-2</v>
      </c>
      <c r="D156" s="3">
        <f>VLOOKUP(EOMONTH($A156,-1),Trend_Weights!$A:$H,COLUMN(D$4),FALSE)</f>
        <v>0.37765511060155582</v>
      </c>
      <c r="E156" s="3">
        <f>VLOOKUP(EOMONTH($A156,-1),Trend_Weights!$A:$H,COLUMN(E$4),FALSE)</f>
        <v>0.17446950578382664</v>
      </c>
      <c r="F156" s="3">
        <f>VLOOKUP(EOMONTH($A156,-1),Trend_Weights!$A:$H,COLUMN(F$4),FALSE)</f>
        <v>9.9381733243616363E-2</v>
      </c>
      <c r="G156" s="3">
        <f>VLOOKUP(EOMONTH($A156,-1),Trend_Weights!$A:$H,COLUMN(G$4),FALSE)</f>
        <v>5.936299734973928E-2</v>
      </c>
      <c r="H156" s="3">
        <f>VLOOKUP(EOMONTH($A156,-1),Trend_Weights!$A:$H,COLUMN(H$4),FALSE)</f>
        <v>-0.1606193443081719</v>
      </c>
      <c r="K156" s="3">
        <f>VLOOKUP($A156,rets_1M!$A:$I,COLUMN(B$4),FALSE)</f>
        <v>0.17277814839097094</v>
      </c>
      <c r="L156" s="3">
        <f>VLOOKUP($A156,rets_1M!$A:$I,COLUMN(C$4),FALSE)</f>
        <v>5.278685874407385E-3</v>
      </c>
      <c r="M156" s="3">
        <f>VLOOKUP($A156,rets_1M!$A:$I,COLUMN(D$4),FALSE)</f>
        <v>-2.215971702027919E-3</v>
      </c>
      <c r="N156" s="3">
        <f>VLOOKUP($A156,rets_1M!$A:$I,COLUMN(E$4),FALSE)</f>
        <v>1.7587827527519639E-2</v>
      </c>
      <c r="O156" s="3">
        <f>VLOOKUP($A156,rets_1M!$A:$I,COLUMN(F$4),FALSE)</f>
        <v>-1.2331942512749161E-2</v>
      </c>
      <c r="P156" s="3">
        <f>VLOOKUP($A156,rets_1M!$A:$I,COLUMN(G$4),FALSE)</f>
        <v>-1.7065333809353822E-2</v>
      </c>
      <c r="Q156" s="3">
        <f>VLOOKUP($A156,rets_1M!$A:$I,COLUMN(H$4),FALSE)</f>
        <v>5.5962833615765817E-3</v>
      </c>
      <c r="S156" s="3">
        <f>SUMPRODUCT(B156:H156,K156:Q156)</f>
        <v>6.4544636027886789E-3</v>
      </c>
      <c r="T156" s="3">
        <f t="shared" si="4"/>
        <v>4.1476668560755499E-2</v>
      </c>
    </row>
    <row r="157" spans="1:20" x14ac:dyDescent="0.35">
      <c r="A157" s="2">
        <v>38625</v>
      </c>
      <c r="B157" s="3">
        <f>VLOOKUP(EOMONTH($A157,-1),Trend_Weights!$A:$H,COLUMN(B$4),FALSE)</f>
        <v>3.8626782041372328E-2</v>
      </c>
      <c r="C157" s="3">
        <f>VLOOKUP(EOMONTH($A157,-1),Trend_Weights!$A:$H,COLUMN(C$4),FALSE)</f>
        <v>8.82064883992527E-2</v>
      </c>
      <c r="D157" s="3">
        <f>VLOOKUP(EOMONTH($A157,-1),Trend_Weights!$A:$H,COLUMN(D$4),FALSE)</f>
        <v>0.38235412747992586</v>
      </c>
      <c r="E157" s="3">
        <f>VLOOKUP(EOMONTH($A157,-1),Trend_Weights!$A:$H,COLUMN(E$4),FALSE)</f>
        <v>0.17410695430611342</v>
      </c>
      <c r="F157" s="3">
        <f>VLOOKUP(EOMONTH($A157,-1),Trend_Weights!$A:$H,COLUMN(F$4),FALSE)</f>
        <v>9.8192843964604828E-2</v>
      </c>
      <c r="G157" s="3">
        <f>VLOOKUP(EOMONTH($A157,-1),Trend_Weights!$A:$H,COLUMN(G$4),FALSE)</f>
        <v>5.8974799057395874E-2</v>
      </c>
      <c r="H157" s="3">
        <f>VLOOKUP(EOMONTH($A157,-1),Trend_Weights!$A:$H,COLUMN(H$4),FALSE)</f>
        <v>-0.15953800475133495</v>
      </c>
      <c r="K157" s="3">
        <f>VLOOKUP($A157,rets_1M!$A:$I,COLUMN(B$4),FALSE)</f>
        <v>-2.3723047581937218E-2</v>
      </c>
      <c r="L157" s="3">
        <f>VLOOKUP($A157,rets_1M!$A:$I,COLUMN(C$4),FALSE)</f>
        <v>7.8063194759306453E-2</v>
      </c>
      <c r="M157" s="3">
        <f>VLOOKUP($A157,rets_1M!$A:$I,COLUMN(D$4),FALSE)</f>
        <v>-1.2068747856777584E-2</v>
      </c>
      <c r="N157" s="3">
        <f>VLOOKUP($A157,rets_1M!$A:$I,COLUMN(E$4),FALSE)</f>
        <v>-1.923221991006463E-2</v>
      </c>
      <c r="O157" s="3">
        <f>VLOOKUP($A157,rets_1M!$A:$I,COLUMN(F$4),FALSE)</f>
        <v>5.1633496057077455E-3</v>
      </c>
      <c r="P157" s="3">
        <f>VLOOKUP($A157,rets_1M!$A:$I,COLUMN(G$4),FALSE)</f>
        <v>1.046963533343015E-2</v>
      </c>
      <c r="Q157" s="3">
        <f>VLOOKUP($A157,rets_1M!$A:$I,COLUMN(H$4),FALSE)</f>
        <v>-2.2558139800038068E-2</v>
      </c>
      <c r="S157" s="3">
        <f>SUMPRODUCT(B157:H157,K157:Q157)</f>
        <v>2.7296657417615797E-3</v>
      </c>
      <c r="T157" s="3">
        <f t="shared" si="4"/>
        <v>3.938766588437459E-2</v>
      </c>
    </row>
    <row r="158" spans="1:20" x14ac:dyDescent="0.35">
      <c r="A158" s="2">
        <v>38656</v>
      </c>
      <c r="B158" s="3">
        <f>VLOOKUP(EOMONTH($A158,-1),Trend_Weights!$A:$H,COLUMN(B$4),FALSE)</f>
        <v>3.7828343796500172E-2</v>
      </c>
      <c r="C158" s="3">
        <f>VLOOKUP(EOMONTH($A158,-1),Trend_Weights!$A:$H,COLUMN(C$4),FALSE)</f>
        <v>8.4241566864287132E-2</v>
      </c>
      <c r="D158" s="3">
        <f>VLOOKUP(EOMONTH($A158,-1),Trend_Weights!$A:$H,COLUMN(D$4),FALSE)</f>
        <v>0.36735811433798732</v>
      </c>
      <c r="E158" s="3">
        <f>VLOOKUP(EOMONTH($A158,-1),Trend_Weights!$A:$H,COLUMN(E$4),FALSE)</f>
        <v>-0.17534616609140699</v>
      </c>
      <c r="F158" s="3">
        <f>VLOOKUP(EOMONTH($A158,-1),Trend_Weights!$A:$H,COLUMN(F$4),FALSE)</f>
        <v>0.11465756159610833</v>
      </c>
      <c r="G158" s="3">
        <f>VLOOKUP(EOMONTH($A158,-1),Trend_Weights!$A:$H,COLUMN(G$4),FALSE)</f>
        <v>6.2311964204734942E-2</v>
      </c>
      <c r="H158" s="3">
        <f>VLOOKUP(EOMONTH($A158,-1),Trend_Weights!$A:$H,COLUMN(H$4),FALSE)</f>
        <v>-0.15825628310897522</v>
      </c>
      <c r="K158" s="3">
        <f>VLOOKUP($A158,rets_1M!$A:$I,COLUMN(B$4),FALSE)</f>
        <v>-0.11637142654785615</v>
      </c>
      <c r="L158" s="3">
        <f>VLOOKUP($A158,rets_1M!$A:$I,COLUMN(C$4),FALSE)</f>
        <v>-1.1432052009828553E-2</v>
      </c>
      <c r="M158" s="3">
        <f>VLOOKUP($A158,rets_1M!$A:$I,COLUMN(D$4),FALSE)</f>
        <v>-3.9975947366966968E-3</v>
      </c>
      <c r="N158" s="3">
        <f>VLOOKUP($A158,rets_1M!$A:$I,COLUMN(E$4),FALSE)</f>
        <v>-1.3357388174595419E-2</v>
      </c>
      <c r="O158" s="3">
        <f>VLOOKUP($A158,rets_1M!$A:$I,COLUMN(F$4),FALSE)</f>
        <v>-1.9893527598767169E-2</v>
      </c>
      <c r="P158" s="3">
        <f>VLOOKUP($A158,rets_1M!$A:$I,COLUMN(G$4),FALSE)</f>
        <v>-1.7039746228017405E-2</v>
      </c>
      <c r="Q158" s="3">
        <f>VLOOKUP($A158,rets_1M!$A:$I,COLUMN(H$4),FALSE)</f>
        <v>-2.9277413966466104E-2</v>
      </c>
      <c r="S158" s="3">
        <f>SUMPRODUCT(B158:H158,K158:Q158)</f>
        <v>-3.2009630739355975E-3</v>
      </c>
      <c r="T158" s="3">
        <f t="shared" ref="T158:T168" si="5">STDEV(S123:S158)*SQRT(12)</f>
        <v>3.8372432303894144E-2</v>
      </c>
    </row>
    <row r="159" spans="1:20" x14ac:dyDescent="0.35">
      <c r="A159" s="2">
        <v>38686</v>
      </c>
      <c r="B159" s="3">
        <f>VLOOKUP(EOMONTH($A159,-1),Trend_Weights!$A:$H,COLUMN(B$4),FALSE)</f>
        <v>3.6838488892389283E-2</v>
      </c>
      <c r="C159" s="3">
        <f>VLOOKUP(EOMONTH($A159,-1),Trend_Weights!$A:$H,COLUMN(C$4),FALSE)</f>
        <v>8.3061923475527155E-2</v>
      </c>
      <c r="D159" s="3">
        <f>VLOOKUP(EOMONTH($A159,-1),Trend_Weights!$A:$H,COLUMN(D$4),FALSE)</f>
        <v>0.36520127195704361</v>
      </c>
      <c r="E159" s="3">
        <f>VLOOKUP(EOMONTH($A159,-1),Trend_Weights!$A:$H,COLUMN(E$4),FALSE)</f>
        <v>-0.17178261872652084</v>
      </c>
      <c r="F159" s="3">
        <f>VLOOKUP(EOMONTH($A159,-1),Trend_Weights!$A:$H,COLUMN(F$4),FALSE)</f>
        <v>0.12111958293591062</v>
      </c>
      <c r="G159" s="3">
        <f>VLOOKUP(EOMONTH($A159,-1),Trend_Weights!$A:$H,COLUMN(G$4),FALSE)</f>
        <v>6.9764404164023436E-2</v>
      </c>
      <c r="H159" s="3">
        <f>VLOOKUP(EOMONTH($A159,-1),Trend_Weights!$A:$H,COLUMN(H$4),FALSE)</f>
        <v>-0.15223170984858522</v>
      </c>
      <c r="K159" s="3">
        <f>VLOOKUP($A159,rets_1M!$A:$I,COLUMN(B$4),FALSE)</f>
        <v>-0.10909974843465009</v>
      </c>
      <c r="L159" s="3">
        <f>VLOOKUP($A159,rets_1M!$A:$I,COLUMN(C$4),FALSE)</f>
        <v>5.9367926900829815E-2</v>
      </c>
      <c r="M159" s="3">
        <f>VLOOKUP($A159,rets_1M!$A:$I,COLUMN(D$4),FALSE)</f>
        <v>9.4863296489315907E-3</v>
      </c>
      <c r="N159" s="3">
        <f>VLOOKUP($A159,rets_1M!$A:$I,COLUMN(E$4),FALSE)</f>
        <v>2.369988238126064E-3</v>
      </c>
      <c r="O159" s="3">
        <f>VLOOKUP($A159,rets_1M!$A:$I,COLUMN(F$4),FALSE)</f>
        <v>3.4114732227939815E-2</v>
      </c>
      <c r="P159" s="3">
        <f>VLOOKUP($A159,rets_1M!$A:$I,COLUMN(G$4),FALSE)</f>
        <v>5.5784715975162991E-2</v>
      </c>
      <c r="Q159" s="3">
        <f>VLOOKUP($A159,rets_1M!$A:$I,COLUMN(H$4),FALSE)</f>
        <v>-3.0422395074160336E-2</v>
      </c>
      <c r="S159" s="3">
        <f>SUMPRODUCT(B159:H159,K159:Q159)</f>
        <v>1.6624444029075848E-2</v>
      </c>
      <c r="T159" s="3">
        <f t="shared" si="5"/>
        <v>3.8500059337185935E-2</v>
      </c>
    </row>
    <row r="160" spans="1:20" x14ac:dyDescent="0.35">
      <c r="A160" s="2">
        <v>38717</v>
      </c>
      <c r="B160" s="3">
        <f>VLOOKUP(EOMONTH($A160,-1),Trend_Weights!$A:$H,COLUMN(B$4),FALSE)</f>
        <v>3.575522518588177E-2</v>
      </c>
      <c r="C160" s="3">
        <f>VLOOKUP(EOMONTH($A160,-1),Trend_Weights!$A:$H,COLUMN(C$4),FALSE)</f>
        <v>8.1659764249231437E-2</v>
      </c>
      <c r="D160" s="3">
        <f>VLOOKUP(EOMONTH($A160,-1),Trend_Weights!$A:$H,COLUMN(D$4),FALSE)</f>
        <v>0.36090337035940279</v>
      </c>
      <c r="E160" s="3">
        <f>VLOOKUP(EOMONTH($A160,-1),Trend_Weights!$A:$H,COLUMN(E$4),FALSE)</f>
        <v>-0.17430597804705769</v>
      </c>
      <c r="F160" s="3">
        <f>VLOOKUP(EOMONTH($A160,-1),Trend_Weights!$A:$H,COLUMN(F$4),FALSE)</f>
        <v>0.12443928754568749</v>
      </c>
      <c r="G160" s="3">
        <f>VLOOKUP(EOMONTH($A160,-1),Trend_Weights!$A:$H,COLUMN(G$4),FALSE)</f>
        <v>7.4254746815829248E-2</v>
      </c>
      <c r="H160" s="3">
        <f>VLOOKUP(EOMONTH($A160,-1),Trend_Weights!$A:$H,COLUMN(H$4),FALSE)</f>
        <v>-0.14868162779690955</v>
      </c>
      <c r="K160" s="3">
        <f>VLOOKUP($A160,rets_1M!$A:$I,COLUMN(B$4),FALSE)</f>
        <v>-2.9025422244416399E-3</v>
      </c>
      <c r="L160" s="3">
        <f>VLOOKUP($A160,rets_1M!$A:$I,COLUMN(C$4),FALSE)</f>
        <v>4.0505412591396839E-2</v>
      </c>
      <c r="M160" s="3">
        <f>VLOOKUP($A160,rets_1M!$A:$I,COLUMN(D$4),FALSE)</f>
        <v>-3.6005040435251878E-3</v>
      </c>
      <c r="N160" s="3">
        <f>VLOOKUP($A160,rets_1M!$A:$I,COLUMN(E$4),FALSE)</f>
        <v>8.0592781760722154E-3</v>
      </c>
      <c r="O160" s="3">
        <f>VLOOKUP($A160,rets_1M!$A:$I,COLUMN(F$4),FALSE)</f>
        <v>-3.5016586804275107E-3</v>
      </c>
      <c r="P160" s="3">
        <f>VLOOKUP($A160,rets_1M!$A:$I,COLUMN(G$4),FALSE)</f>
        <v>-1.9453305485994998E-2</v>
      </c>
      <c r="Q160" s="3">
        <f>VLOOKUP($A160,rets_1M!$A:$I,COLUMN(H$4),FALSE)</f>
        <v>9.5951496283150917E-3</v>
      </c>
      <c r="S160" s="3">
        <f>SUMPRODUCT(B160:H160,K160:Q160)</f>
        <v>-2.8071996676565093E-3</v>
      </c>
      <c r="T160" s="3">
        <f t="shared" si="5"/>
        <v>3.5786836876045232E-2</v>
      </c>
    </row>
    <row r="161" spans="1:20" x14ac:dyDescent="0.35">
      <c r="A161" s="2">
        <v>38748</v>
      </c>
      <c r="B161" s="3">
        <f>VLOOKUP(EOMONTH($A161,-1),Trend_Weights!$A:$H,COLUMN(B$4),FALSE)</f>
        <v>3.4990806988768594E-2</v>
      </c>
      <c r="C161" s="3">
        <f>VLOOKUP(EOMONTH($A161,-1),Trend_Weights!$A:$H,COLUMN(C$4),FALSE)</f>
        <v>8.2961034890616625E-2</v>
      </c>
      <c r="D161" s="3">
        <f>VLOOKUP(EOMONTH($A161,-1),Trend_Weights!$A:$H,COLUMN(D$4),FALSE)</f>
        <v>0.34850473170516516</v>
      </c>
      <c r="E161" s="3">
        <f>VLOOKUP(EOMONTH($A161,-1),Trend_Weights!$A:$H,COLUMN(E$4),FALSE)</f>
        <v>-0.17508648589531511</v>
      </c>
      <c r="F161" s="3">
        <f>VLOOKUP(EOMONTH($A161,-1),Trend_Weights!$A:$H,COLUMN(F$4),FALSE)</f>
        <v>0.13110228031920798</v>
      </c>
      <c r="G161" s="3">
        <f>VLOOKUP(EOMONTH($A161,-1),Trend_Weights!$A:$H,COLUMN(G$4),FALSE)</f>
        <v>-8.0218802169990819E-2</v>
      </c>
      <c r="H161" s="3">
        <f>VLOOKUP(EOMONTH($A161,-1),Trend_Weights!$A:$H,COLUMN(H$4),FALSE)</f>
        <v>-0.14713585803093582</v>
      </c>
      <c r="K161" s="3">
        <f>VLOOKUP($A161,rets_1M!$A:$I,COLUMN(B$4),FALSE)</f>
        <v>8.3615787449710766E-2</v>
      </c>
      <c r="L161" s="3">
        <f>VLOOKUP($A161,rets_1M!$A:$I,COLUMN(C$4),FALSE)</f>
        <v>9.9491789346398907E-2</v>
      </c>
      <c r="M161" s="3">
        <f>VLOOKUP($A161,rets_1M!$A:$I,COLUMN(D$4),FALSE)</f>
        <v>-4.0766812295811583E-3</v>
      </c>
      <c r="N161" s="3">
        <f>VLOOKUP($A161,rets_1M!$A:$I,COLUMN(E$4),FALSE)</f>
        <v>-8.8512400935998325E-3</v>
      </c>
      <c r="O161" s="3">
        <f>VLOOKUP($A161,rets_1M!$A:$I,COLUMN(F$4),FALSE)</f>
        <v>2.2933234695764693E-2</v>
      </c>
      <c r="P161" s="3">
        <f>VLOOKUP($A161,rets_1M!$A:$I,COLUMN(G$4),FALSE)</f>
        <v>3.6467614857621289E-2</v>
      </c>
      <c r="Q161" s="3">
        <f>VLOOKUP($A161,rets_1M!$A:$I,COLUMN(H$4),FALSE)</f>
        <v>4.9140199948931595E-3</v>
      </c>
      <c r="S161" s="3">
        <f>SUMPRODUCT(B161:H161,K161:Q161)</f>
        <v>1.0666897946310268E-2</v>
      </c>
      <c r="T161" s="3">
        <f t="shared" si="5"/>
        <v>3.5800534326360892E-2</v>
      </c>
    </row>
    <row r="162" spans="1:20" x14ac:dyDescent="0.35">
      <c r="A162" s="2">
        <v>38776</v>
      </c>
      <c r="B162" s="3">
        <f>VLOOKUP(EOMONTH($A162,-1),Trend_Weights!$A:$H,COLUMN(B$4),FALSE)</f>
        <v>3.5117936301330102E-2</v>
      </c>
      <c r="C162" s="3">
        <f>VLOOKUP(EOMONTH($A162,-1),Trend_Weights!$A:$H,COLUMN(C$4),FALSE)</f>
        <v>7.9358992720561961E-2</v>
      </c>
      <c r="D162" s="3">
        <f>VLOOKUP(EOMONTH($A162,-1),Trend_Weights!$A:$H,COLUMN(D$4),FALSE)</f>
        <v>-0.34828992786857976</v>
      </c>
      <c r="E162" s="3">
        <f>VLOOKUP(EOMONTH($A162,-1),Trend_Weights!$A:$H,COLUMN(E$4),FALSE)</f>
        <v>-0.17515660557413273</v>
      </c>
      <c r="F162" s="3">
        <f>VLOOKUP(EOMONTH($A162,-1),Trend_Weights!$A:$H,COLUMN(F$4),FALSE)</f>
        <v>0.13462535318104157</v>
      </c>
      <c r="G162" s="3">
        <f>VLOOKUP(EOMONTH($A162,-1),Trend_Weights!$A:$H,COLUMN(G$4),FALSE)</f>
        <v>8.0073877875086005E-2</v>
      </c>
      <c r="H162" s="3">
        <f>VLOOKUP(EOMONTH($A162,-1),Trend_Weights!$A:$H,COLUMN(H$4),FALSE)</f>
        <v>-0.14737730647926783</v>
      </c>
      <c r="K162" s="3">
        <f>VLOOKUP($A162,rets_1M!$A:$I,COLUMN(B$4),FALSE)</f>
        <v>-6.9383856557227119E-2</v>
      </c>
      <c r="L162" s="3">
        <f>VLOOKUP($A162,rets_1M!$A:$I,COLUMN(C$4),FALSE)</f>
        <v>-2.0157636626479403E-2</v>
      </c>
      <c r="M162" s="3">
        <f>VLOOKUP($A162,rets_1M!$A:$I,COLUMN(D$4),FALSE)</f>
        <v>-5.8482533355980193E-3</v>
      </c>
      <c r="N162" s="3">
        <f>VLOOKUP($A162,rets_1M!$A:$I,COLUMN(E$4),FALSE)</f>
        <v>-3.7430983265975826E-3</v>
      </c>
      <c r="O162" s="3">
        <f>VLOOKUP($A162,rets_1M!$A:$I,COLUMN(F$4),FALSE)</f>
        <v>-8.1359609473874439E-4</v>
      </c>
      <c r="P162" s="3">
        <f>VLOOKUP($A162,rets_1M!$A:$I,COLUMN(G$4),FALSE)</f>
        <v>-2.6170275488243133E-2</v>
      </c>
      <c r="Q162" s="3">
        <f>VLOOKUP($A162,rets_1M!$A:$I,COLUMN(H$4),FALSE)</f>
        <v>7.0925018109946336E-3</v>
      </c>
      <c r="S162" s="3">
        <f>SUMPRODUCT(B162:H162,K162:Q162)</f>
        <v>-4.5941513816997502E-3</v>
      </c>
      <c r="T162" s="3">
        <f t="shared" si="5"/>
        <v>3.5681207566573378E-2</v>
      </c>
    </row>
    <row r="163" spans="1:20" x14ac:dyDescent="0.35">
      <c r="A163" s="2">
        <v>38807</v>
      </c>
      <c r="B163" s="3">
        <f>VLOOKUP(EOMONTH($A163,-1),Trend_Weights!$A:$H,COLUMN(B$4),FALSE)</f>
        <v>3.5750994924756953E-2</v>
      </c>
      <c r="C163" s="3">
        <f>VLOOKUP(EOMONTH($A163,-1),Trend_Weights!$A:$H,COLUMN(C$4),FALSE)</f>
        <v>8.0645459206732717E-2</v>
      </c>
      <c r="D163" s="3">
        <f>VLOOKUP(EOMONTH($A163,-1),Trend_Weights!$A:$H,COLUMN(D$4),FALSE)</f>
        <v>-0.34468659205380836</v>
      </c>
      <c r="E163" s="3">
        <f>VLOOKUP(EOMONTH($A163,-1),Trend_Weights!$A:$H,COLUMN(E$4),FALSE)</f>
        <v>-0.17751199772248177</v>
      </c>
      <c r="F163" s="3">
        <f>VLOOKUP(EOMONTH($A163,-1),Trend_Weights!$A:$H,COLUMN(F$4),FALSE)</f>
        <v>0.13560641590840075</v>
      </c>
      <c r="G163" s="3">
        <f>VLOOKUP(EOMONTH($A163,-1),Trend_Weights!$A:$H,COLUMN(G$4),FALSE)</f>
        <v>7.8739451392944554E-2</v>
      </c>
      <c r="H163" s="3">
        <f>VLOOKUP(EOMONTH($A163,-1),Trend_Weights!$A:$H,COLUMN(H$4),FALSE)</f>
        <v>-0.14705908879087473</v>
      </c>
      <c r="K163" s="3">
        <f>VLOOKUP($A163,rets_1M!$A:$I,COLUMN(B$4),FALSE)</f>
        <v>6.9085906521311857E-2</v>
      </c>
      <c r="L163" s="3">
        <f>VLOOKUP($A163,rets_1M!$A:$I,COLUMN(C$4),FALSE)</f>
        <v>3.063347657663229E-2</v>
      </c>
      <c r="M163" s="3">
        <f>VLOOKUP($A163,rets_1M!$A:$I,COLUMN(D$4),FALSE)</f>
        <v>-1.0210248897087548E-2</v>
      </c>
      <c r="N163" s="3">
        <f>VLOOKUP($A163,rets_1M!$A:$I,COLUMN(E$4),FALSE)</f>
        <v>-1.4041709627919063E-2</v>
      </c>
      <c r="O163" s="3">
        <f>VLOOKUP($A163,rets_1M!$A:$I,COLUMN(F$4),FALSE)</f>
        <v>8.3235320727403916E-3</v>
      </c>
      <c r="P163" s="3">
        <f>VLOOKUP($A163,rets_1M!$A:$I,COLUMN(G$4),FALSE)</f>
        <v>1.6075493752307546E-2</v>
      </c>
      <c r="Q163" s="3">
        <f>VLOOKUP($A163,rets_1M!$A:$I,COLUMN(H$4),FALSE)</f>
        <v>-2.2423118397606912E-2</v>
      </c>
      <c r="S163" s="3">
        <f>SUMPRODUCT(B163:H163,K163:Q163)</f>
        <v>1.6644271773298358E-2</v>
      </c>
      <c r="T163" s="3">
        <f t="shared" si="5"/>
        <v>3.602994765959381E-2</v>
      </c>
    </row>
    <row r="164" spans="1:20" x14ac:dyDescent="0.35">
      <c r="A164" s="2">
        <v>38837</v>
      </c>
      <c r="B164" s="3">
        <f>VLOOKUP(EOMONTH($A164,-1),Trend_Weights!$A:$H,COLUMN(B$4),FALSE)</f>
        <v>-3.8432473967885614E-2</v>
      </c>
      <c r="C164" s="3">
        <f>VLOOKUP(EOMONTH($A164,-1),Trend_Weights!$A:$H,COLUMN(C$4),FALSE)</f>
        <v>8.2548870888674131E-2</v>
      </c>
      <c r="D164" s="3">
        <f>VLOOKUP(EOMONTH($A164,-1),Trend_Weights!$A:$H,COLUMN(D$4),FALSE)</f>
        <v>-0.34123713487719953</v>
      </c>
      <c r="E164" s="3">
        <f>VLOOKUP(EOMONTH($A164,-1),Trend_Weights!$A:$H,COLUMN(E$4),FALSE)</f>
        <v>-0.17682004586031466</v>
      </c>
      <c r="F164" s="3">
        <f>VLOOKUP(EOMONTH($A164,-1),Trend_Weights!$A:$H,COLUMN(F$4),FALSE)</f>
        <v>0.13604783594172948</v>
      </c>
      <c r="G164" s="3">
        <f>VLOOKUP(EOMONTH($A164,-1),Trend_Weights!$A:$H,COLUMN(G$4),FALSE)</f>
        <v>7.9014337089200345E-2</v>
      </c>
      <c r="H164" s="3">
        <f>VLOOKUP(EOMONTH($A164,-1),Trend_Weights!$A:$H,COLUMN(H$4),FALSE)</f>
        <v>-0.14589930137499621</v>
      </c>
      <c r="K164" s="3">
        <f>VLOOKUP($A164,rets_1M!$A:$I,COLUMN(B$4),FALSE)</f>
        <v>7.5900397892345373E-2</v>
      </c>
      <c r="L164" s="3">
        <f>VLOOKUP($A164,rets_1M!$A:$I,COLUMN(C$4),FALSE)</f>
        <v>0.11556131665961744</v>
      </c>
      <c r="M164" s="3">
        <f>VLOOKUP($A164,rets_1M!$A:$I,COLUMN(D$4),FALSE)</f>
        <v>-6.4436564300176524E-3</v>
      </c>
      <c r="N164" s="3">
        <f>VLOOKUP($A164,rets_1M!$A:$I,COLUMN(E$4),FALSE)</f>
        <v>-7.6349342922177321E-3</v>
      </c>
      <c r="O164" s="3">
        <f>VLOOKUP($A164,rets_1M!$A:$I,COLUMN(F$4),FALSE)</f>
        <v>9.7801704800359879E-3</v>
      </c>
      <c r="P164" s="3">
        <f>VLOOKUP($A164,rets_1M!$A:$I,COLUMN(G$4),FALSE)</f>
        <v>-5.2318152228945092E-3</v>
      </c>
      <c r="Q164" s="3">
        <f>VLOOKUP($A164,rets_1M!$A:$I,COLUMN(H$4),FALSE)</f>
        <v>2.9294071080526507E-2</v>
      </c>
      <c r="S164" s="3">
        <f>SUMPRODUCT(B164:H164,K164:Q164)</f>
        <v>6.8144385447745067E-3</v>
      </c>
      <c r="T164" s="3">
        <f t="shared" si="5"/>
        <v>3.551592614698719E-2</v>
      </c>
    </row>
    <row r="165" spans="1:20" x14ac:dyDescent="0.35">
      <c r="A165" s="2">
        <v>38868</v>
      </c>
      <c r="B165" s="3">
        <f>VLOOKUP(EOMONTH($A165,-1),Trend_Weights!$A:$H,COLUMN(B$4),FALSE)</f>
        <v>3.9161957995361145E-2</v>
      </c>
      <c r="C165" s="3">
        <f>VLOOKUP(EOMONTH($A165,-1),Trend_Weights!$A:$H,COLUMN(C$4),FALSE)</f>
        <v>7.5778463992541761E-2</v>
      </c>
      <c r="D165" s="3">
        <f>VLOOKUP(EOMONTH($A165,-1),Trend_Weights!$A:$H,COLUMN(D$4),FALSE)</f>
        <v>-0.33628873681877669</v>
      </c>
      <c r="E165" s="3">
        <f>VLOOKUP(EOMONTH($A165,-1),Trend_Weights!$A:$H,COLUMN(E$4),FALSE)</f>
        <v>-0.17437657643546861</v>
      </c>
      <c r="F165" s="3">
        <f>VLOOKUP(EOMONTH($A165,-1),Trend_Weights!$A:$H,COLUMN(F$4),FALSE)</f>
        <v>0.15213029622032961</v>
      </c>
      <c r="G165" s="3">
        <f>VLOOKUP(EOMONTH($A165,-1),Trend_Weights!$A:$H,COLUMN(G$4),FALSE)</f>
        <v>8.1124510884077877E-2</v>
      </c>
      <c r="H165" s="3">
        <f>VLOOKUP(EOMONTH($A165,-1),Trend_Weights!$A:$H,COLUMN(H$4),FALSE)</f>
        <v>-0.14113945765344441</v>
      </c>
      <c r="K165" s="3">
        <f>VLOOKUP($A165,rets_1M!$A:$I,COLUMN(B$4),FALSE)</f>
        <v>-2.299396231226114E-2</v>
      </c>
      <c r="L165" s="3">
        <f>VLOOKUP($A165,rets_1M!$A:$I,COLUMN(C$4),FALSE)</f>
        <v>-1.8017437219868482E-2</v>
      </c>
      <c r="M165" s="3">
        <f>VLOOKUP($A165,rets_1M!$A:$I,COLUMN(D$4),FALSE)</f>
        <v>7.9938086075590498E-3</v>
      </c>
      <c r="N165" s="3">
        <f>VLOOKUP($A165,rets_1M!$A:$I,COLUMN(E$4),FALSE)</f>
        <v>-4.7053469821696225E-3</v>
      </c>
      <c r="O165" s="3">
        <f>VLOOKUP($A165,rets_1M!$A:$I,COLUMN(F$4),FALSE)</f>
        <v>-3.3410342989159458E-2</v>
      </c>
      <c r="P165" s="3">
        <f>VLOOKUP($A165,rets_1M!$A:$I,COLUMN(G$4),FALSE)</f>
        <v>-7.4809569974378487E-2</v>
      </c>
      <c r="Q165" s="3">
        <f>VLOOKUP($A165,rets_1M!$A:$I,COLUMN(H$4),FALSE)</f>
        <v>1.4417629047424052E-2</v>
      </c>
      <c r="S165" s="3">
        <f>SUMPRODUCT(B165:H165,K165:Q165)</f>
        <v>-1.7320059298924037E-2</v>
      </c>
      <c r="T165" s="3">
        <f t="shared" si="5"/>
        <v>3.6750267188681102E-2</v>
      </c>
    </row>
    <row r="166" spans="1:20" x14ac:dyDescent="0.35">
      <c r="A166" s="2">
        <v>38898</v>
      </c>
      <c r="B166" s="3">
        <f>VLOOKUP(EOMONTH($A166,-1),Trend_Weights!$A:$H,COLUMN(B$4),FALSE)</f>
        <v>3.8717387616534961E-2</v>
      </c>
      <c r="C166" s="3">
        <f>VLOOKUP(EOMONTH($A166,-1),Trend_Weights!$A:$H,COLUMN(C$4),FALSE)</f>
        <v>7.6443396496543539E-2</v>
      </c>
      <c r="D166" s="3">
        <f>VLOOKUP(EOMONTH($A166,-1),Trend_Weights!$A:$H,COLUMN(D$4),FALSE)</f>
        <v>-0.33397702396683104</v>
      </c>
      <c r="E166" s="3">
        <f>VLOOKUP(EOMONTH($A166,-1),Trend_Weights!$A:$H,COLUMN(E$4),FALSE)</f>
        <v>-0.18064949974092229</v>
      </c>
      <c r="F166" s="3">
        <f>VLOOKUP(EOMONTH($A166,-1),Trend_Weights!$A:$H,COLUMN(F$4),FALSE)</f>
        <v>0.15138131241045127</v>
      </c>
      <c r="G166" s="3">
        <f>VLOOKUP(EOMONTH($A166,-1),Trend_Weights!$A:$H,COLUMN(G$4),FALSE)</f>
        <v>-7.9440260776603433E-2</v>
      </c>
      <c r="H166" s="3">
        <f>VLOOKUP(EOMONTH($A166,-1),Trend_Weights!$A:$H,COLUMN(H$4),FALSE)</f>
        <v>-0.13939111899211357</v>
      </c>
      <c r="K166" s="3">
        <f>VLOOKUP($A166,rets_1M!$A:$I,COLUMN(B$4),FALSE)</f>
        <v>3.0927534324352024E-2</v>
      </c>
      <c r="L166" s="3">
        <f>VLOOKUP($A166,rets_1M!$A:$I,COLUMN(C$4),FALSE)</f>
        <v>-5.084862335128848E-2</v>
      </c>
      <c r="M166" s="3">
        <f>VLOOKUP($A166,rets_1M!$A:$I,COLUMN(D$4),FALSE)</f>
        <v>-4.1573842536477557E-3</v>
      </c>
      <c r="N166" s="3">
        <f>VLOOKUP($A166,rets_1M!$A:$I,COLUMN(E$4),FALSE)</f>
        <v>-5.9552283648800497E-4</v>
      </c>
      <c r="O166" s="3">
        <f>VLOOKUP($A166,rets_1M!$A:$I,COLUMN(F$4),FALSE)</f>
        <v>-2.482073910645255E-3</v>
      </c>
      <c r="P166" s="3">
        <f>VLOOKUP($A166,rets_1M!$A:$I,COLUMN(G$4),FALSE)</f>
        <v>-6.2197456341090973E-3</v>
      </c>
      <c r="Q166" s="3">
        <f>VLOOKUP($A166,rets_1M!$A:$I,COLUMN(H$4),FALSE)</f>
        <v>-2.3821746880570482E-2</v>
      </c>
      <c r="S166" s="3">
        <f>SUMPRODUCT(B166:H166,K166:Q166)</f>
        <v>2.245342144403533E-3</v>
      </c>
      <c r="T166" s="3">
        <f t="shared" si="5"/>
        <v>3.5298341436350057E-2</v>
      </c>
    </row>
    <row r="167" spans="1:20" x14ac:dyDescent="0.35">
      <c r="A167" s="2">
        <v>38929</v>
      </c>
      <c r="B167" s="3">
        <f>VLOOKUP(EOMONTH($A167,-1),Trend_Weights!$A:$H,COLUMN(B$4),FALSE)</f>
        <v>3.8101570090503044E-2</v>
      </c>
      <c r="C167" s="3">
        <f>VLOOKUP(EOMONTH($A167,-1),Trend_Weights!$A:$H,COLUMN(C$4),FALSE)</f>
        <v>7.5210673431897482E-2</v>
      </c>
      <c r="D167" s="3">
        <f>VLOOKUP(EOMONTH($A167,-1),Trend_Weights!$A:$H,COLUMN(D$4),FALSE)</f>
        <v>-0.34736175519377355</v>
      </c>
      <c r="E167" s="3">
        <f>VLOOKUP(EOMONTH($A167,-1),Trend_Weights!$A:$H,COLUMN(E$4),FALSE)</f>
        <v>-0.177851193705028</v>
      </c>
      <c r="F167" s="3">
        <f>VLOOKUP(EOMONTH($A167,-1),Trend_Weights!$A:$H,COLUMN(F$4),FALSE)</f>
        <v>0.14836676490001321</v>
      </c>
      <c r="G167" s="3">
        <f>VLOOKUP(EOMONTH($A167,-1),Trend_Weights!$A:$H,COLUMN(G$4),FALSE)</f>
        <v>7.792701930287764E-2</v>
      </c>
      <c r="H167" s="3">
        <f>VLOOKUP(EOMONTH($A167,-1),Trend_Weights!$A:$H,COLUMN(H$4),FALSE)</f>
        <v>-0.13518102337590709</v>
      </c>
      <c r="K167" s="3">
        <f>VLOOKUP($A167,rets_1M!$A:$I,COLUMN(B$4),FALSE)</f>
        <v>-2.7457502519591781E-2</v>
      </c>
      <c r="L167" s="3">
        <f>VLOOKUP($A167,rets_1M!$A:$I,COLUMN(C$4),FALSE)</f>
        <v>2.8614388384946121E-2</v>
      </c>
      <c r="M167" s="3">
        <f>VLOOKUP($A167,rets_1M!$A:$I,COLUMN(D$4),FALSE)</f>
        <v>2.658672292839892E-3</v>
      </c>
      <c r="N167" s="3">
        <f>VLOOKUP($A167,rets_1M!$A:$I,COLUMN(E$4),FALSE)</f>
        <v>1.1175225998540261E-2</v>
      </c>
      <c r="O167" s="3">
        <f>VLOOKUP($A167,rets_1M!$A:$I,COLUMN(F$4),FALSE)</f>
        <v>1.7509906921020502E-3</v>
      </c>
      <c r="P167" s="3">
        <f>VLOOKUP($A167,rets_1M!$A:$I,COLUMN(G$4),FALSE)</f>
        <v>-4.5710530725678433E-2</v>
      </c>
      <c r="Q167" s="3">
        <f>VLOOKUP($A167,rets_1M!$A:$I,COLUMN(H$4),FALSE)</f>
        <v>-5.0179316188124767E-3</v>
      </c>
      <c r="S167" s="3">
        <f>SUMPRODUCT(B167:H167,K167:Q167)</f>
        <v>-4.4290823487626108E-3</v>
      </c>
      <c r="T167" s="3">
        <f t="shared" si="5"/>
        <v>3.5204125226546215E-2</v>
      </c>
    </row>
    <row r="168" spans="1:20" x14ac:dyDescent="0.35">
      <c r="A168" s="2">
        <v>38960</v>
      </c>
      <c r="B168" s="3">
        <f>VLOOKUP(EOMONTH($A168,-1),Trend_Weights!$A:$H,COLUMN(B$4),FALSE)</f>
        <v>3.6757298092262344E-2</v>
      </c>
      <c r="C168" s="3">
        <f>VLOOKUP(EOMONTH($A168,-1),Trend_Weights!$A:$H,COLUMN(C$4),FALSE)</f>
        <v>7.2963185649711715E-2</v>
      </c>
      <c r="D168" s="3">
        <f>VLOOKUP(EOMONTH($A168,-1),Trend_Weights!$A:$H,COLUMN(D$4),FALSE)</f>
        <v>-0.33714393722381497</v>
      </c>
      <c r="E168" s="3">
        <f>VLOOKUP(EOMONTH($A168,-1),Trend_Weights!$A:$H,COLUMN(E$4),FALSE)</f>
        <v>-0.20148976638534552</v>
      </c>
      <c r="F168" s="3">
        <f>VLOOKUP(EOMONTH($A168,-1),Trend_Weights!$A:$H,COLUMN(F$4),FALSE)</f>
        <v>0.14435076636868227</v>
      </c>
      <c r="G168" s="3">
        <f>VLOOKUP(EOMONTH($A168,-1),Trend_Weights!$A:$H,COLUMN(G$4),FALSE)</f>
        <v>-7.6034351355017279E-2</v>
      </c>
      <c r="H168" s="3">
        <f>VLOOKUP(EOMONTH($A168,-1),Trend_Weights!$A:$H,COLUMN(H$4),FALSE)</f>
        <v>-0.1312606949251659</v>
      </c>
      <c r="K168" s="3">
        <f>VLOOKUP($A168,rets_1M!$A:$I,COLUMN(B$4),FALSE)</f>
        <v>-2.1034887984889061E-2</v>
      </c>
      <c r="L168" s="3">
        <f>VLOOKUP($A168,rets_1M!$A:$I,COLUMN(C$4),FALSE)</f>
        <v>-1.9481673489842088E-2</v>
      </c>
      <c r="M168" s="3">
        <f>VLOOKUP($A168,rets_1M!$A:$I,COLUMN(D$4),FALSE)</f>
        <v>2.25768693592443E-2</v>
      </c>
      <c r="N168" s="3">
        <f>VLOOKUP($A168,rets_1M!$A:$I,COLUMN(E$4),FALSE)</f>
        <v>1.2524951077783619E-2</v>
      </c>
      <c r="O168" s="3">
        <f>VLOOKUP($A168,rets_1M!$A:$I,COLUMN(F$4),FALSE)</f>
        <v>1.8491260349585925E-2</v>
      </c>
      <c r="P168" s="3">
        <f>VLOOKUP($A168,rets_1M!$A:$I,COLUMN(G$4),FALSE)</f>
        <v>4.2304459518651472E-2</v>
      </c>
      <c r="Q168" s="3">
        <f>VLOOKUP($A168,rets_1M!$A:$I,COLUMN(H$4),FALSE)</f>
        <v>-2.8799802283527298E-2</v>
      </c>
      <c r="S168" s="3">
        <f>SUMPRODUCT(B168:H168,K168:Q168)</f>
        <v>-9.0970171751146873E-3</v>
      </c>
      <c r="T168" s="3">
        <f t="shared" si="5"/>
        <v>3.5348291818933147E-2</v>
      </c>
    </row>
    <row r="169" spans="1:20" x14ac:dyDescent="0.35">
      <c r="A169" s="2">
        <v>38990</v>
      </c>
      <c r="B169" s="3">
        <f>VLOOKUP(EOMONTH($A169,-1),Trend_Weights!$A:$H,COLUMN(B$4),FALSE)</f>
        <v>-3.5370168116460356E-2</v>
      </c>
      <c r="C169" s="3">
        <f>VLOOKUP(EOMONTH($A169,-1),Trend_Weights!$A:$H,COLUMN(C$4),FALSE)</f>
        <v>7.103417667463903E-2</v>
      </c>
      <c r="D169" s="3">
        <f>VLOOKUP(EOMONTH($A169,-1),Trend_Weights!$A:$H,COLUMN(D$4),FALSE)</f>
        <v>-0.35822887624938138</v>
      </c>
      <c r="E169" s="3">
        <f>VLOOKUP(EOMONTH($A169,-1),Trend_Weights!$A:$H,COLUMN(E$4),FALSE)</f>
        <v>-0.19398233580318835</v>
      </c>
      <c r="F169" s="3">
        <f>VLOOKUP(EOMONTH($A169,-1),Trend_Weights!$A:$H,COLUMN(F$4),FALSE)</f>
        <v>0.13956120151742565</v>
      </c>
      <c r="G169" s="3">
        <f>VLOOKUP(EOMONTH($A169,-1),Trend_Weights!$A:$H,COLUMN(G$4),FALSE)</f>
        <v>-7.3840571299560051E-2</v>
      </c>
      <c r="H169" s="3">
        <f>VLOOKUP(EOMONTH($A169,-1),Trend_Weights!$A:$H,COLUMN(H$4),FALSE)</f>
        <v>-0.12798267033934518</v>
      </c>
      <c r="K169" s="3">
        <f>VLOOKUP($A169,rets_1M!$A:$I,COLUMN(B$4),FALSE)</f>
        <v>-0.15234438934465067</v>
      </c>
      <c r="L169" s="3">
        <f>VLOOKUP($A169,rets_1M!$A:$I,COLUMN(C$4),FALSE)</f>
        <v>-4.7302582055749443E-2</v>
      </c>
      <c r="M169" s="3">
        <f>VLOOKUP($A169,rets_1M!$A:$I,COLUMN(D$4),FALSE)</f>
        <v>1.7539955757424064E-3</v>
      </c>
      <c r="N169" s="3">
        <f>VLOOKUP($A169,rets_1M!$A:$I,COLUMN(E$4),FALSE)</f>
        <v>6.4030135533788002E-3</v>
      </c>
      <c r="O169" s="3">
        <f>VLOOKUP($A169,rets_1M!$A:$I,COLUMN(F$4),FALSE)</f>
        <v>2.1768584590371232E-2</v>
      </c>
      <c r="P169" s="3">
        <f>VLOOKUP($A169,rets_1M!$A:$I,COLUMN(G$4),FALSE)</f>
        <v>4.3495050798175949E-2</v>
      </c>
      <c r="Q169" s="3">
        <f>VLOOKUP($A169,rets_1M!$A:$I,COLUMN(H$4),FALSE)</f>
        <v>-1.0454866696985143E-2</v>
      </c>
      <c r="S169" s="3">
        <f>SUMPRODUCT(B169:H169,K169:Q169)</f>
        <v>1.322335481543866E-3</v>
      </c>
      <c r="T169" s="3">
        <f t="shared" ref="T169:T232" si="6">STDEV(S134:S169)*SQRT(12)</f>
        <v>3.5105726373498534E-2</v>
      </c>
    </row>
    <row r="170" spans="1:20" x14ac:dyDescent="0.35">
      <c r="A170" s="2">
        <v>39021</v>
      </c>
      <c r="B170" s="3">
        <f>VLOOKUP(EOMONTH($A170,-1),Trend_Weights!$A:$H,COLUMN(B$4),FALSE)</f>
        <v>-3.3092178584719564E-2</v>
      </c>
      <c r="C170" s="3">
        <f>VLOOKUP(EOMONTH($A170,-1),Trend_Weights!$A:$H,COLUMN(C$4),FALSE)</f>
        <v>6.7435643568499987E-2</v>
      </c>
      <c r="D170" s="3">
        <f>VLOOKUP(EOMONTH($A170,-1),Trend_Weights!$A:$H,COLUMN(D$4),FALSE)</f>
        <v>0.34968091904647086</v>
      </c>
      <c r="E170" s="3">
        <f>VLOOKUP(EOMONTH($A170,-1),Trend_Weights!$A:$H,COLUMN(E$4),FALSE)</f>
        <v>-0.21113687874235945</v>
      </c>
      <c r="F170" s="3">
        <f>VLOOKUP(EOMONTH($A170,-1),Trend_Weights!$A:$H,COLUMN(F$4),FALSE)</f>
        <v>0.1361782877790548</v>
      </c>
      <c r="G170" s="3">
        <f>VLOOKUP(EOMONTH($A170,-1),Trend_Weights!$A:$H,COLUMN(G$4),FALSE)</f>
        <v>-7.1507046190851728E-2</v>
      </c>
      <c r="H170" s="3">
        <f>VLOOKUP(EOMONTH($A170,-1),Trend_Weights!$A:$H,COLUMN(H$4),FALSE)</f>
        <v>-0.13096904608804358</v>
      </c>
      <c r="K170" s="3">
        <f>VLOOKUP($A170,rets_1M!$A:$I,COLUMN(B$4),FALSE)</f>
        <v>-6.2989749391941796E-2</v>
      </c>
      <c r="L170" s="3">
        <f>VLOOKUP($A170,rets_1M!$A:$I,COLUMN(C$4),FALSE)</f>
        <v>4.3019967435085071E-3</v>
      </c>
      <c r="M170" s="3">
        <f>VLOOKUP($A170,rets_1M!$A:$I,COLUMN(D$4),FALSE)</f>
        <v>-2.3731649874582095E-3</v>
      </c>
      <c r="N170" s="3">
        <f>VLOOKUP($A170,rets_1M!$A:$I,COLUMN(E$4),FALSE)</f>
        <v>1.4457495127317976E-3</v>
      </c>
      <c r="O170" s="3">
        <f>VLOOKUP($A170,rets_1M!$A:$I,COLUMN(F$4),FALSE)</f>
        <v>2.8111739745403153E-2</v>
      </c>
      <c r="P170" s="3">
        <f>VLOOKUP($A170,rets_1M!$A:$I,COLUMN(G$4),FALSE)</f>
        <v>4.2783232107741709E-2</v>
      </c>
      <c r="Q170" s="3">
        <f>VLOOKUP($A170,rets_1M!$A:$I,COLUMN(H$4),FALSE)</f>
        <v>3.5799127682707432E-3</v>
      </c>
      <c r="S170" s="3">
        <f>SUMPRODUCT(B170:H170,K170:Q170)</f>
        <v>1.5395226716465433E-3</v>
      </c>
      <c r="T170" s="3">
        <f t="shared" si="6"/>
        <v>3.4983121747633052E-2</v>
      </c>
    </row>
    <row r="171" spans="1:20" x14ac:dyDescent="0.35">
      <c r="A171" s="2">
        <v>39051</v>
      </c>
      <c r="B171" s="3">
        <f>VLOOKUP(EOMONTH($A171,-1),Trend_Weights!$A:$H,COLUMN(B$4),FALSE)</f>
        <v>-3.2102262449400412E-2</v>
      </c>
      <c r="C171" s="3">
        <f>VLOOKUP(EOMONTH($A171,-1),Trend_Weights!$A:$H,COLUMN(C$4),FALSE)</f>
        <v>6.6333428015477924E-2</v>
      </c>
      <c r="D171" s="3">
        <f>VLOOKUP(EOMONTH($A171,-1),Trend_Weights!$A:$H,COLUMN(D$4),FALSE)</f>
        <v>0.34280298947895704</v>
      </c>
      <c r="E171" s="3">
        <f>VLOOKUP(EOMONTH($A171,-1),Trend_Weights!$A:$H,COLUMN(E$4),FALSE)</f>
        <v>0.2140303015370312</v>
      </c>
      <c r="F171" s="3">
        <f>VLOOKUP(EOMONTH($A171,-1),Trend_Weights!$A:$H,COLUMN(F$4),FALSE)</f>
        <v>0.1417925545269591</v>
      </c>
      <c r="G171" s="3">
        <f>VLOOKUP(EOMONTH($A171,-1),Trend_Weights!$A:$H,COLUMN(G$4),FALSE)</f>
        <v>7.3228832700616323E-2</v>
      </c>
      <c r="H171" s="3">
        <f>VLOOKUP(EOMONTH($A171,-1),Trend_Weights!$A:$H,COLUMN(H$4),FALSE)</f>
        <v>-0.12970963129155791</v>
      </c>
      <c r="K171" s="3">
        <f>VLOOKUP($A171,rets_1M!$A:$I,COLUMN(B$4),FALSE)</f>
        <v>7.9348954275610062E-2</v>
      </c>
      <c r="L171" s="3">
        <f>VLOOKUP($A171,rets_1M!$A:$I,COLUMN(C$4),FALSE)</f>
        <v>6.5315038569185635E-2</v>
      </c>
      <c r="M171" s="3">
        <f>VLOOKUP($A171,rets_1M!$A:$I,COLUMN(D$4),FALSE)</f>
        <v>4.5345083310299739E-3</v>
      </c>
      <c r="N171" s="3">
        <f>VLOOKUP($A171,rets_1M!$A:$I,COLUMN(E$4),FALSE)</f>
        <v>8.0447961750598207E-3</v>
      </c>
      <c r="O171" s="3">
        <f>VLOOKUP($A171,rets_1M!$A:$I,COLUMN(F$4),FALSE)</f>
        <v>1.4273430782459018E-2</v>
      </c>
      <c r="P171" s="3">
        <f>VLOOKUP($A171,rets_1M!$A:$I,COLUMN(G$4),FALSE)</f>
        <v>2.9836751167305664E-2</v>
      </c>
      <c r="Q171" s="3">
        <f>VLOOKUP($A171,rets_1M!$A:$I,COLUMN(H$4),FALSE)</f>
        <v>8.4992376057013708E-3</v>
      </c>
      <c r="S171" s="3">
        <f>SUMPRODUCT(B171:H171,K171:Q171)</f>
        <v>8.1679063128367261E-3</v>
      </c>
      <c r="T171" s="3">
        <f t="shared" si="6"/>
        <v>3.5165277980350684E-2</v>
      </c>
    </row>
    <row r="172" spans="1:20" x14ac:dyDescent="0.35">
      <c r="A172" s="2">
        <v>39082</v>
      </c>
      <c r="B172" s="3">
        <f>VLOOKUP(EOMONTH($A172,-1),Trend_Weights!$A:$H,COLUMN(B$4),FALSE)</f>
        <v>-3.1873652455649562E-2</v>
      </c>
      <c r="C172" s="3">
        <f>VLOOKUP(EOMONTH($A172,-1),Trend_Weights!$A:$H,COLUMN(C$4),FALSE)</f>
        <v>6.502845462820929E-2</v>
      </c>
      <c r="D172" s="3">
        <f>VLOOKUP(EOMONTH($A172,-1),Trend_Weights!$A:$H,COLUMN(D$4),FALSE)</f>
        <v>0.34759053430137615</v>
      </c>
      <c r="E172" s="3">
        <f>VLOOKUP(EOMONTH($A172,-1),Trend_Weights!$A:$H,COLUMN(E$4),FALSE)</f>
        <v>0.21274530719677698</v>
      </c>
      <c r="F172" s="3">
        <f>VLOOKUP(EOMONTH($A172,-1),Trend_Weights!$A:$H,COLUMN(F$4),FALSE)</f>
        <v>0.14114680077971414</v>
      </c>
      <c r="G172" s="3">
        <f>VLOOKUP(EOMONTH($A172,-1),Trend_Weights!$A:$H,COLUMN(G$4),FALSE)</f>
        <v>7.2633146472153132E-2</v>
      </c>
      <c r="H172" s="3">
        <f>VLOOKUP(EOMONTH($A172,-1),Trend_Weights!$A:$H,COLUMN(H$4),FALSE)</f>
        <v>-0.12898210416612077</v>
      </c>
      <c r="K172" s="3">
        <f>VLOOKUP($A172,rets_1M!$A:$I,COLUMN(B$4),FALSE)</f>
        <v>-9.2128506630921203E-2</v>
      </c>
      <c r="L172" s="3">
        <f>VLOOKUP($A172,rets_1M!$A:$I,COLUMN(C$4),FALSE)</f>
        <v>-2.2821643235207412E-2</v>
      </c>
      <c r="M172" s="3">
        <f>VLOOKUP($A172,rets_1M!$A:$I,COLUMN(D$4),FALSE)</f>
        <v>-3.0460773717141398E-3</v>
      </c>
      <c r="N172" s="3">
        <f>VLOOKUP($A172,rets_1M!$A:$I,COLUMN(E$4),FALSE)</f>
        <v>-1.5737405716035102E-2</v>
      </c>
      <c r="O172" s="3">
        <f>VLOOKUP($A172,rets_1M!$A:$I,COLUMN(F$4),FALSE)</f>
        <v>9.4099694811800028E-3</v>
      </c>
      <c r="P172" s="3">
        <f>VLOOKUP($A172,rets_1M!$A:$I,COLUMN(G$4),FALSE)</f>
        <v>-2.2982234167090332E-2</v>
      </c>
      <c r="Q172" s="3">
        <f>VLOOKUP($A172,rets_1M!$A:$I,COLUMN(H$4),FALSE)</f>
        <v>-3.3504149654216442E-2</v>
      </c>
      <c r="S172" s="3">
        <f>SUMPRODUCT(B172:H172,K172:Q172)</f>
        <v>1.0259197631396271E-3</v>
      </c>
      <c r="T172" s="3">
        <f t="shared" si="6"/>
        <v>3.3717511984727735E-2</v>
      </c>
    </row>
    <row r="173" spans="1:20" x14ac:dyDescent="0.35">
      <c r="A173" s="2">
        <v>39113</v>
      </c>
      <c r="B173" s="3">
        <f>VLOOKUP(EOMONTH($A173,-1),Trend_Weights!$A:$H,COLUMN(B$4),FALSE)</f>
        <v>-3.1223063506302769E-2</v>
      </c>
      <c r="C173" s="3">
        <f>VLOOKUP(EOMONTH($A173,-1),Trend_Weights!$A:$H,COLUMN(C$4),FALSE)</f>
        <v>6.4690847678648258E-2</v>
      </c>
      <c r="D173" s="3">
        <f>VLOOKUP(EOMONTH($A173,-1),Trend_Weights!$A:$H,COLUMN(D$4),FALSE)</f>
        <v>0.34481290266519316</v>
      </c>
      <c r="E173" s="3">
        <f>VLOOKUP(EOMONTH($A173,-1),Trend_Weights!$A:$H,COLUMN(E$4),FALSE)</f>
        <v>-0.20928785360229246</v>
      </c>
      <c r="F173" s="3">
        <f>VLOOKUP(EOMONTH($A173,-1),Trend_Weights!$A:$H,COLUMN(F$4),FALSE)</f>
        <v>0.15024881998762465</v>
      </c>
      <c r="G173" s="3">
        <f>VLOOKUP(EOMONTH($A173,-1),Trend_Weights!$A:$H,COLUMN(G$4),FALSE)</f>
        <v>7.2166385132415398E-2</v>
      </c>
      <c r="H173" s="3">
        <f>VLOOKUP(EOMONTH($A173,-1),Trend_Weights!$A:$H,COLUMN(H$4),FALSE)</f>
        <v>-0.12757012742752347</v>
      </c>
      <c r="K173" s="3">
        <f>VLOOKUP($A173,rets_1M!$A:$I,COLUMN(B$4),FALSE)</f>
        <v>-2.2862730644459761E-2</v>
      </c>
      <c r="L173" s="3">
        <f>VLOOKUP($A173,rets_1M!$A:$I,COLUMN(C$4),FALSE)</f>
        <v>2.1174256458344809E-2</v>
      </c>
      <c r="M173" s="3">
        <f>VLOOKUP($A173,rets_1M!$A:$I,COLUMN(D$4),FALSE)</f>
        <v>3.4315009896739301E-3</v>
      </c>
      <c r="N173" s="3">
        <f>VLOOKUP($A173,rets_1M!$A:$I,COLUMN(E$4),FALSE)</f>
        <v>-6.6862924770679788E-3</v>
      </c>
      <c r="O173" s="3">
        <f>VLOOKUP($A173,rets_1M!$A:$I,COLUMN(F$4),FALSE)</f>
        <v>1.0162089527169016E-2</v>
      </c>
      <c r="P173" s="3">
        <f>VLOOKUP($A173,rets_1M!$A:$I,COLUMN(G$4),FALSE)</f>
        <v>1.549170605870942E-2</v>
      </c>
      <c r="Q173" s="3">
        <f>VLOOKUP($A173,rets_1M!$A:$I,COLUMN(H$4),FALSE)</f>
        <v>-1.8639457553001892E-2</v>
      </c>
      <c r="S173" s="3">
        <f>SUMPRODUCT(B173:H173,K173:Q173)</f>
        <v>9.6888710689986505E-3</v>
      </c>
      <c r="T173" s="3">
        <f t="shared" si="6"/>
        <v>3.3900333993995689E-2</v>
      </c>
    </row>
    <row r="174" spans="1:20" x14ac:dyDescent="0.35">
      <c r="A174" s="2">
        <v>39141</v>
      </c>
      <c r="B174" s="3">
        <f>VLOOKUP(EOMONTH($A174,-1),Trend_Weights!$A:$H,COLUMN(B$4),FALSE)</f>
        <v>-3.1067125491501313E-2</v>
      </c>
      <c r="C174" s="3">
        <f>VLOOKUP(EOMONTH($A174,-1),Trend_Weights!$A:$H,COLUMN(C$4),FALSE)</f>
        <v>6.5106729924741757E-2</v>
      </c>
      <c r="D174" s="3">
        <f>VLOOKUP(EOMONTH($A174,-1),Trend_Weights!$A:$H,COLUMN(D$4),FALSE)</f>
        <v>0.34615306083662667</v>
      </c>
      <c r="E174" s="3">
        <f>VLOOKUP(EOMONTH($A174,-1),Trend_Weights!$A:$H,COLUMN(E$4),FALSE)</f>
        <v>-0.20875058162222115</v>
      </c>
      <c r="F174" s="3">
        <f>VLOOKUP(EOMONTH($A174,-1),Trend_Weights!$A:$H,COLUMN(F$4),FALSE)</f>
        <v>0.14997913202506361</v>
      </c>
      <c r="G174" s="3">
        <f>VLOOKUP(EOMONTH($A174,-1),Trend_Weights!$A:$H,COLUMN(G$4),FALSE)</f>
        <v>7.1726239315247145E-2</v>
      </c>
      <c r="H174" s="3">
        <f>VLOOKUP(EOMONTH($A174,-1),Trend_Weights!$A:$H,COLUMN(H$4),FALSE)</f>
        <v>-0.12721713078459829</v>
      </c>
      <c r="K174" s="3">
        <f>VLOOKUP($A174,rets_1M!$A:$I,COLUMN(B$4),FALSE)</f>
        <v>4.3203720096423259E-2</v>
      </c>
      <c r="L174" s="3">
        <f>VLOOKUP($A174,rets_1M!$A:$I,COLUMN(C$4),FALSE)</f>
        <v>2.2191291728072882E-2</v>
      </c>
      <c r="M174" s="3">
        <f>VLOOKUP($A174,rets_1M!$A:$I,COLUMN(D$4),FALSE)</f>
        <v>3.7918998870116738E-3</v>
      </c>
      <c r="N174" s="3">
        <f>VLOOKUP($A174,rets_1M!$A:$I,COLUMN(E$4),FALSE)</f>
        <v>1.7122537733097687E-2</v>
      </c>
      <c r="O174" s="3">
        <f>VLOOKUP($A174,rets_1M!$A:$I,COLUMN(F$4),FALSE)</f>
        <v>-2.3611572996341867E-2</v>
      </c>
      <c r="P174" s="3">
        <f>VLOOKUP($A174,rets_1M!$A:$I,COLUMN(G$4),FALSE)</f>
        <v>-2.0526650934561963E-2</v>
      </c>
      <c r="Q174" s="3">
        <f>VLOOKUP($A174,rets_1M!$A:$I,COLUMN(H$4),FALSE)</f>
        <v>1.6894149974537642E-2</v>
      </c>
      <c r="S174" s="3">
        <f>SUMPRODUCT(B174:H174,K174:Q174)</f>
        <v>-9.3219429028879933E-3</v>
      </c>
      <c r="T174" s="3">
        <f t="shared" si="6"/>
        <v>3.4435394703532386E-2</v>
      </c>
    </row>
    <row r="175" spans="1:20" x14ac:dyDescent="0.35">
      <c r="A175" s="2">
        <v>39172</v>
      </c>
      <c r="B175" s="3">
        <f>VLOOKUP(EOMONTH($A175,-1),Trend_Weights!$A:$H,COLUMN(B$4),FALSE)</f>
        <v>-3.1213089861819074E-2</v>
      </c>
      <c r="C175" s="3">
        <f>VLOOKUP(EOMONTH($A175,-1),Trend_Weights!$A:$H,COLUMN(C$4),FALSE)</f>
        <v>6.5456191128386021E-2</v>
      </c>
      <c r="D175" s="3">
        <f>VLOOKUP(EOMONTH($A175,-1),Trend_Weights!$A:$H,COLUMN(D$4),FALSE)</f>
        <v>0.348398012670736</v>
      </c>
      <c r="E175" s="3">
        <f>VLOOKUP(EOMONTH($A175,-1),Trend_Weights!$A:$H,COLUMN(E$4),FALSE)</f>
        <v>0.20905324635903971</v>
      </c>
      <c r="F175" s="3">
        <f>VLOOKUP(EOMONTH($A175,-1),Trend_Weights!$A:$H,COLUMN(F$4),FALSE)</f>
        <v>0.1461584159359976</v>
      </c>
      <c r="G175" s="3">
        <f>VLOOKUP(EOMONTH($A175,-1),Trend_Weights!$A:$H,COLUMN(G$4),FALSE)</f>
        <v>7.1681574860577635E-2</v>
      </c>
      <c r="H175" s="3">
        <f>VLOOKUP(EOMONTH($A175,-1),Trend_Weights!$A:$H,COLUMN(H$4),FALSE)</f>
        <v>-0.12803946918344405</v>
      </c>
      <c r="K175" s="3">
        <f>VLOOKUP($A175,rets_1M!$A:$I,COLUMN(B$4),FALSE)</f>
        <v>8.6267626024263855E-2</v>
      </c>
      <c r="L175" s="3">
        <f>VLOOKUP($A175,rets_1M!$A:$I,COLUMN(C$4),FALSE)</f>
        <v>-1.4753622050335702E-2</v>
      </c>
      <c r="M175" s="3">
        <f>VLOOKUP($A175,rets_1M!$A:$I,COLUMN(D$4),FALSE)</f>
        <v>4.7460356051165498E-4</v>
      </c>
      <c r="N175" s="3">
        <f>VLOOKUP($A175,rets_1M!$A:$I,COLUMN(E$4),FALSE)</f>
        <v>-4.3172761186274222E-3</v>
      </c>
      <c r="O175" s="3">
        <f>VLOOKUP($A175,rets_1M!$A:$I,COLUMN(F$4),FALSE)</f>
        <v>6.8971389645777759E-3</v>
      </c>
      <c r="P175" s="3">
        <f>VLOOKUP($A175,rets_1M!$A:$I,COLUMN(G$4),FALSE)</f>
        <v>2.6074350140279368E-3</v>
      </c>
      <c r="Q175" s="3">
        <f>VLOOKUP($A175,rets_1M!$A:$I,COLUMN(H$4),FALSE)</f>
        <v>-4.7992467269264427E-4</v>
      </c>
      <c r="S175" s="3">
        <f>SUMPRODUCT(B175:H175,K175:Q175)</f>
        <v>-3.1391554647177211E-3</v>
      </c>
      <c r="T175" s="3">
        <f t="shared" si="6"/>
        <v>3.2529126100750351E-2</v>
      </c>
    </row>
    <row r="176" spans="1:20" x14ac:dyDescent="0.35">
      <c r="A176" s="2">
        <v>39202</v>
      </c>
      <c r="B176" s="3">
        <f>VLOOKUP(EOMONTH($A176,-1),Trend_Weights!$A:$H,COLUMN(B$4),FALSE)</f>
        <v>-3.0000528594553356E-2</v>
      </c>
      <c r="C176" s="3">
        <f>VLOOKUP(EOMONTH($A176,-1),Trend_Weights!$A:$H,COLUMN(C$4),FALSE)</f>
        <v>6.5003995227519859E-2</v>
      </c>
      <c r="D176" s="3">
        <f>VLOOKUP(EOMONTH($A176,-1),Trend_Weights!$A:$H,COLUMN(D$4),FALSE)</f>
        <v>0.35199221558782318</v>
      </c>
      <c r="E176" s="3">
        <f>VLOOKUP(EOMONTH($A176,-1),Trend_Weights!$A:$H,COLUMN(E$4),FALSE)</f>
        <v>0.20471244497633664</v>
      </c>
      <c r="F176" s="3">
        <f>VLOOKUP(EOMONTH($A176,-1),Trend_Weights!$A:$H,COLUMN(F$4),FALSE)</f>
        <v>0.14355564755074643</v>
      </c>
      <c r="G176" s="3">
        <f>VLOOKUP(EOMONTH($A176,-1),Trend_Weights!$A:$H,COLUMN(G$4),FALSE)</f>
        <v>-6.974088667462168E-2</v>
      </c>
      <c r="H176" s="3">
        <f>VLOOKUP(EOMONTH($A176,-1),Trend_Weights!$A:$H,COLUMN(H$4),FALSE)</f>
        <v>-0.13499428138839883</v>
      </c>
      <c r="K176" s="3">
        <f>VLOOKUP($A176,rets_1M!$A:$I,COLUMN(B$4),FALSE)</f>
        <v>4.0632203095047892E-4</v>
      </c>
      <c r="L176" s="3">
        <f>VLOOKUP($A176,rets_1M!$A:$I,COLUMN(C$4),FALSE)</f>
        <v>2.1674363294656107E-2</v>
      </c>
      <c r="M176" s="3">
        <f>VLOOKUP($A176,rets_1M!$A:$I,COLUMN(D$4),FALSE)</f>
        <v>1.5650012553125592E-3</v>
      </c>
      <c r="N176" s="3">
        <f>VLOOKUP($A176,rets_1M!$A:$I,COLUMN(E$4),FALSE)</f>
        <v>1.878877161352932E-3</v>
      </c>
      <c r="O176" s="3">
        <f>VLOOKUP($A176,rets_1M!$A:$I,COLUMN(F$4),FALSE)</f>
        <v>4.0000000000000036E-2</v>
      </c>
      <c r="P176" s="3">
        <f>VLOOKUP($A176,rets_1M!$A:$I,COLUMN(G$4),FALSE)</f>
        <v>4.9421094424544787E-2</v>
      </c>
      <c r="Q176" s="3">
        <f>VLOOKUP($A176,rets_1M!$A:$I,COLUMN(H$4),FALSE)</f>
        <v>-1.5633746031870288E-2</v>
      </c>
      <c r="S176" s="3">
        <f>SUMPRODUCT(B176:H176,K176:Q176)</f>
        <v>6.7382493966361501E-3</v>
      </c>
      <c r="T176" s="3">
        <f t="shared" si="6"/>
        <v>2.9720705824695267E-2</v>
      </c>
    </row>
    <row r="177" spans="1:20" x14ac:dyDescent="0.35">
      <c r="A177" s="2">
        <v>39233</v>
      </c>
      <c r="B177" s="3">
        <f>VLOOKUP(EOMONTH($A177,-1),Trend_Weights!$A:$H,COLUMN(B$4),FALSE)</f>
        <v>-2.9001444469382451E-2</v>
      </c>
      <c r="C177" s="3">
        <f>VLOOKUP(EOMONTH($A177,-1),Trend_Weights!$A:$H,COLUMN(C$4),FALSE)</f>
        <v>-6.7707448366424991E-2</v>
      </c>
      <c r="D177" s="3">
        <f>VLOOKUP(EOMONTH($A177,-1),Trend_Weights!$A:$H,COLUMN(D$4),FALSE)</f>
        <v>0.33559317755441931</v>
      </c>
      <c r="E177" s="3">
        <f>VLOOKUP(EOMONTH($A177,-1),Trend_Weights!$A:$H,COLUMN(E$4),FALSE)</f>
        <v>0.22730714123784607</v>
      </c>
      <c r="F177" s="3">
        <f>VLOOKUP(EOMONTH($A177,-1),Trend_Weights!$A:$H,COLUMN(F$4),FALSE)</f>
        <v>0.13359802809754284</v>
      </c>
      <c r="G177" s="3">
        <f>VLOOKUP(EOMONTH($A177,-1),Trend_Weights!$A:$H,COLUMN(G$4),FALSE)</f>
        <v>6.5852796070973219E-2</v>
      </c>
      <c r="H177" s="3">
        <f>VLOOKUP(EOMONTH($A177,-1),Trend_Weights!$A:$H,COLUMN(H$4),FALSE)</f>
        <v>-0.14093996420341112</v>
      </c>
      <c r="K177" s="3">
        <f>VLOOKUP($A177,rets_1M!$A:$I,COLUMN(B$4),FALSE)</f>
        <v>-1.7336026392378301E-2</v>
      </c>
      <c r="L177" s="3">
        <f>VLOOKUP($A177,rets_1M!$A:$I,COLUMN(C$4),FALSE)</f>
        <v>-3.3760422387537958E-2</v>
      </c>
      <c r="M177" s="3">
        <f>VLOOKUP($A177,rets_1M!$A:$I,COLUMN(D$4),FALSE)</f>
        <v>-8.8556747095620558E-3</v>
      </c>
      <c r="N177" s="3">
        <f>VLOOKUP($A177,rets_1M!$A:$I,COLUMN(E$4),FALSE)</f>
        <v>-1.7923770993966803E-2</v>
      </c>
      <c r="O177" s="3">
        <f>VLOOKUP($A177,rets_1M!$A:$I,COLUMN(F$4),FALSE)</f>
        <v>2.984225077248337E-2</v>
      </c>
      <c r="P177" s="3">
        <f>VLOOKUP($A177,rets_1M!$A:$I,COLUMN(G$4),FALSE)</f>
        <v>2.820168417087543E-2</v>
      </c>
      <c r="Q177" s="3">
        <f>VLOOKUP($A177,rets_1M!$A:$I,COLUMN(H$4),FALSE)</f>
        <v>-2.3153689439940117E-2</v>
      </c>
      <c r="S177" s="3">
        <f>SUMPRODUCT(B177:H177,K177:Q177)</f>
        <v>4.8498024769614359E-3</v>
      </c>
      <c r="T177" s="3">
        <f t="shared" si="6"/>
        <v>2.9751087020579065E-2</v>
      </c>
    </row>
    <row r="178" spans="1:20" x14ac:dyDescent="0.35">
      <c r="A178" s="2">
        <v>39263</v>
      </c>
      <c r="B178" s="3">
        <f>VLOOKUP(EOMONTH($A178,-1),Trend_Weights!$A:$H,COLUMN(B$4),FALSE)</f>
        <v>-2.9513845379245566E-2</v>
      </c>
      <c r="C178" s="3">
        <f>VLOOKUP(EOMONTH($A178,-1),Trend_Weights!$A:$H,COLUMN(C$4),FALSE)</f>
        <v>-6.7660296593404987E-2</v>
      </c>
      <c r="D178" s="3">
        <f>VLOOKUP(EOMONTH($A178,-1),Trend_Weights!$A:$H,COLUMN(D$4),FALSE)</f>
        <v>0.33504647475557459</v>
      </c>
      <c r="E178" s="3">
        <f>VLOOKUP(EOMONTH($A178,-1),Trend_Weights!$A:$H,COLUMN(E$4),FALSE)</f>
        <v>0.22468034158586966</v>
      </c>
      <c r="F178" s="3">
        <f>VLOOKUP(EOMONTH($A178,-1),Trend_Weights!$A:$H,COLUMN(F$4),FALSE)</f>
        <v>0.13372430590979581</v>
      </c>
      <c r="G178" s="3">
        <f>VLOOKUP(EOMONTH($A178,-1),Trend_Weights!$A:$H,COLUMN(G$4),FALSE)</f>
        <v>6.7618084898059247E-2</v>
      </c>
      <c r="H178" s="3">
        <f>VLOOKUP(EOMONTH($A178,-1),Trend_Weights!$A:$H,COLUMN(H$4),FALSE)</f>
        <v>-0.14175665087805014</v>
      </c>
      <c r="K178" s="3">
        <f>VLOOKUP($A178,rets_1M!$A:$I,COLUMN(B$4),FALSE)</f>
        <v>5.8004769729957495E-2</v>
      </c>
      <c r="L178" s="3">
        <f>VLOOKUP($A178,rets_1M!$A:$I,COLUMN(C$4),FALSE)</f>
        <v>-2.3699720647838651E-2</v>
      </c>
      <c r="M178" s="3">
        <f>VLOOKUP($A178,rets_1M!$A:$I,COLUMN(D$4),FALSE)</f>
        <v>-6.7009860782325514E-3</v>
      </c>
      <c r="N178" s="3">
        <f>VLOOKUP($A178,rets_1M!$A:$I,COLUMN(E$4),FALSE)</f>
        <v>-6.315437769917609E-3</v>
      </c>
      <c r="O178" s="3">
        <f>VLOOKUP($A178,rets_1M!$A:$I,COLUMN(F$4),FALSE)</f>
        <v>-2.0844848006316585E-2</v>
      </c>
      <c r="P178" s="3">
        <f>VLOOKUP($A178,rets_1M!$A:$I,COLUMN(G$4),FALSE)</f>
        <v>-7.9376173972012243E-4</v>
      </c>
      <c r="Q178" s="3">
        <f>VLOOKUP($A178,rets_1M!$A:$I,COLUMN(H$4),FALSE)</f>
        <v>-1.7272096926736258E-2</v>
      </c>
      <c r="S178" s="3">
        <f>SUMPRODUCT(B178:H178,K178:Q178)</f>
        <v>-4.1652110213323996E-3</v>
      </c>
      <c r="T178" s="3">
        <f t="shared" si="6"/>
        <v>2.962832332891403E-2</v>
      </c>
    </row>
    <row r="179" spans="1:20" x14ac:dyDescent="0.35">
      <c r="A179" s="2">
        <v>39294</v>
      </c>
      <c r="B179" s="3">
        <f>VLOOKUP(EOMONTH($A179,-1),Trend_Weights!$A:$H,COLUMN(B$4),FALSE)</f>
        <v>-2.9275591570714056E-2</v>
      </c>
      <c r="C179" s="3">
        <f>VLOOKUP(EOMONTH($A179,-1),Trend_Weights!$A:$H,COLUMN(C$4),FALSE)</f>
        <v>-6.671954688490668E-2</v>
      </c>
      <c r="D179" s="3">
        <f>VLOOKUP(EOMONTH($A179,-1),Trend_Weights!$A:$H,COLUMN(D$4),FALSE)</f>
        <v>0.34011804036699578</v>
      </c>
      <c r="E179" s="3">
        <f>VLOOKUP(EOMONTH($A179,-1),Trend_Weights!$A:$H,COLUMN(E$4),FALSE)</f>
        <v>0.22395837050934347</v>
      </c>
      <c r="F179" s="3">
        <f>VLOOKUP(EOMONTH($A179,-1),Trend_Weights!$A:$H,COLUMN(F$4),FALSE)</f>
        <v>0.13030673466279405</v>
      </c>
      <c r="G179" s="3">
        <f>VLOOKUP(EOMONTH($A179,-1),Trend_Weights!$A:$H,COLUMN(G$4),FALSE)</f>
        <v>6.7669128780046911E-2</v>
      </c>
      <c r="H179" s="3">
        <f>VLOOKUP(EOMONTH($A179,-1),Trend_Weights!$A:$H,COLUMN(H$4),FALSE)</f>
        <v>-0.14195258722519913</v>
      </c>
      <c r="K179" s="3">
        <f>VLOOKUP($A179,rets_1M!$A:$I,COLUMN(B$4),FALSE)</f>
        <v>3.764659639447232E-2</v>
      </c>
      <c r="L179" s="3">
        <f>VLOOKUP($A179,rets_1M!$A:$I,COLUMN(C$4),FALSE)</f>
        <v>2.4223759661138544E-2</v>
      </c>
      <c r="M179" s="3">
        <f>VLOOKUP($A179,rets_1M!$A:$I,COLUMN(D$4),FALSE)</f>
        <v>8.6328930426262662E-3</v>
      </c>
      <c r="N179" s="3">
        <f>VLOOKUP($A179,rets_1M!$A:$I,COLUMN(E$4),FALSE)</f>
        <v>1.6258372695006962E-2</v>
      </c>
      <c r="O179" s="3">
        <f>VLOOKUP($A179,rets_1M!$A:$I,COLUMN(F$4),FALSE)</f>
        <v>-3.5239093621482143E-2</v>
      </c>
      <c r="P179" s="3">
        <f>VLOOKUP($A179,rets_1M!$A:$I,COLUMN(G$4),FALSE)</f>
        <v>-5.240737852149735E-3</v>
      </c>
      <c r="Q179" s="3">
        <f>VLOOKUP($A179,rets_1M!$A:$I,COLUMN(H$4),FALSE)</f>
        <v>3.3143709267645871E-2</v>
      </c>
      <c r="S179" s="3">
        <f>SUMPRODUCT(B179:H179,K179:Q179)</f>
        <v>-5.7922859959424131E-3</v>
      </c>
      <c r="T179" s="3">
        <f t="shared" si="6"/>
        <v>2.9764457263402447E-2</v>
      </c>
    </row>
    <row r="180" spans="1:20" x14ac:dyDescent="0.35">
      <c r="A180" s="2">
        <v>39325</v>
      </c>
      <c r="B180" s="3">
        <f>VLOOKUP(EOMONTH($A180,-1),Trend_Weights!$A:$H,COLUMN(B$4),FALSE)</f>
        <v>-3.0471403133288995E-2</v>
      </c>
      <c r="C180" s="3">
        <f>VLOOKUP(EOMONTH($A180,-1),Trend_Weights!$A:$H,COLUMN(C$4),FALSE)</f>
        <v>-6.7197964920903422E-2</v>
      </c>
      <c r="D180" s="3">
        <f>VLOOKUP(EOMONTH($A180,-1),Trend_Weights!$A:$H,COLUMN(D$4),FALSE)</f>
        <v>0.33903257656336511</v>
      </c>
      <c r="E180" s="3">
        <f>VLOOKUP(EOMONTH($A180,-1),Trend_Weights!$A:$H,COLUMN(E$4),FALSE)</f>
        <v>0.2232433112437546</v>
      </c>
      <c r="F180" s="3">
        <f>VLOOKUP(EOMONTH($A180,-1),Trend_Weights!$A:$H,COLUMN(F$4),FALSE)</f>
        <v>0.13091629197601623</v>
      </c>
      <c r="G180" s="3">
        <f>VLOOKUP(EOMONTH($A180,-1),Trend_Weights!$A:$H,COLUMN(G$4),FALSE)</f>
        <v>7.249248096019556E-2</v>
      </c>
      <c r="H180" s="3">
        <f>VLOOKUP(EOMONTH($A180,-1),Trend_Weights!$A:$H,COLUMN(H$4),FALSE)</f>
        <v>-0.13664597120247604</v>
      </c>
      <c r="K180" s="3">
        <f>VLOOKUP($A180,rets_1M!$A:$I,COLUMN(B$4),FALSE)</f>
        <v>-2.8191416121923663E-2</v>
      </c>
      <c r="L180" s="3">
        <f>VLOOKUP($A180,rets_1M!$A:$I,COLUMN(C$4),FALSE)</f>
        <v>3.8287695455374582E-3</v>
      </c>
      <c r="M180" s="3">
        <f>VLOOKUP($A180,rets_1M!$A:$I,COLUMN(D$4),FALSE)</f>
        <v>1.6518189402332073E-2</v>
      </c>
      <c r="N180" s="3">
        <f>VLOOKUP($A180,rets_1M!$A:$I,COLUMN(E$4),FALSE)</f>
        <v>1.8507638072855492E-2</v>
      </c>
      <c r="O180" s="3">
        <f>VLOOKUP($A180,rets_1M!$A:$I,COLUMN(F$4),FALSE)</f>
        <v>1.0030090270812364E-2</v>
      </c>
      <c r="P180" s="3">
        <f>VLOOKUP($A180,rets_1M!$A:$I,COLUMN(G$4),FALSE)</f>
        <v>2.5182670546395114E-2</v>
      </c>
      <c r="Q180" s="3">
        <f>VLOOKUP($A180,rets_1M!$A:$I,COLUMN(H$4),FALSE)</f>
        <v>2.2825441968128191E-2</v>
      </c>
      <c r="S180" s="3">
        <f>SUMPRODUCT(B180:H180,K180:Q180)</f>
        <v>1.035330900954801E-2</v>
      </c>
      <c r="T180" s="3">
        <f t="shared" si="6"/>
        <v>3.0172390298646337E-2</v>
      </c>
    </row>
    <row r="181" spans="1:20" x14ac:dyDescent="0.35">
      <c r="A181" s="2">
        <v>39355</v>
      </c>
      <c r="B181" s="3">
        <f>VLOOKUP(EOMONTH($A181,-1),Trend_Weights!$A:$H,COLUMN(B$4),FALSE)</f>
        <v>-3.0004008273991127E-2</v>
      </c>
      <c r="C181" s="3">
        <f>VLOOKUP(EOMONTH($A181,-1),Trend_Weights!$A:$H,COLUMN(C$4),FALSE)</f>
        <v>6.6796406456186966E-2</v>
      </c>
      <c r="D181" s="3">
        <f>VLOOKUP(EOMONTH($A181,-1),Trend_Weights!$A:$H,COLUMN(D$4),FALSE)</f>
        <v>0.34431508047443393</v>
      </c>
      <c r="E181" s="3">
        <f>VLOOKUP(EOMONTH($A181,-1),Trend_Weights!$A:$H,COLUMN(E$4),FALSE)</f>
        <v>0.22580987255332102</v>
      </c>
      <c r="F181" s="3">
        <f>VLOOKUP(EOMONTH($A181,-1),Trend_Weights!$A:$H,COLUMN(F$4),FALSE)</f>
        <v>0.12874954522527185</v>
      </c>
      <c r="G181" s="3">
        <f>VLOOKUP(EOMONTH($A181,-1),Trend_Weights!$A:$H,COLUMN(G$4),FALSE)</f>
        <v>7.1730219952535534E-2</v>
      </c>
      <c r="H181" s="3">
        <f>VLOOKUP(EOMONTH($A181,-1),Trend_Weights!$A:$H,COLUMN(H$4),FALSE)</f>
        <v>-0.1325948670642596</v>
      </c>
      <c r="K181" s="3">
        <f>VLOOKUP($A181,rets_1M!$A:$I,COLUMN(B$4),FALSE)</f>
        <v>0.11406761364827656</v>
      </c>
      <c r="L181" s="3">
        <f>VLOOKUP($A181,rets_1M!$A:$I,COLUMN(C$4),FALSE)</f>
        <v>9.986648006048604E-2</v>
      </c>
      <c r="M181" s="3">
        <f>VLOOKUP($A181,rets_1M!$A:$I,COLUMN(D$4),FALSE)</f>
        <v>-4.3204059056767274E-4</v>
      </c>
      <c r="N181" s="3">
        <f>VLOOKUP($A181,rets_1M!$A:$I,COLUMN(E$4),FALSE)</f>
        <v>2.1485901387865436E-3</v>
      </c>
      <c r="O181" s="3">
        <f>VLOOKUP($A181,rets_1M!$A:$I,COLUMN(F$4),FALSE)</f>
        <v>3.2439589539887459E-2</v>
      </c>
      <c r="P181" s="3">
        <f>VLOOKUP($A181,rets_1M!$A:$I,COLUMN(G$4),FALSE)</f>
        <v>4.7469322493054023E-2</v>
      </c>
      <c r="Q181" s="3">
        <f>VLOOKUP($A181,rets_1M!$A:$I,COLUMN(H$4),FALSE)</f>
        <v>3.9813255318341678E-3</v>
      </c>
      <c r="S181" s="3">
        <f>SUMPRODUCT(B181:H181,K181:Q181)</f>
        <v>1.0638315158817293E-2</v>
      </c>
      <c r="T181" s="3">
        <f t="shared" si="6"/>
        <v>2.9083871388635406E-2</v>
      </c>
    </row>
    <row r="182" spans="1:20" x14ac:dyDescent="0.35">
      <c r="A182" s="2">
        <v>39386</v>
      </c>
      <c r="B182" s="3">
        <f>VLOOKUP(EOMONTH($A182,-1),Trend_Weights!$A:$H,COLUMN(B$4),FALSE)</f>
        <v>3.2315551053935278E-2</v>
      </c>
      <c r="C182" s="3">
        <f>VLOOKUP(EOMONTH($A182,-1),Trend_Weights!$A:$H,COLUMN(C$4),FALSE)</f>
        <v>6.2794375001612696E-2</v>
      </c>
      <c r="D182" s="3">
        <f>VLOOKUP(EOMONTH($A182,-1),Trend_Weights!$A:$H,COLUMN(D$4),FALSE)</f>
        <v>0.34962910318631357</v>
      </c>
      <c r="E182" s="3">
        <f>VLOOKUP(EOMONTH($A182,-1),Trend_Weights!$A:$H,COLUMN(E$4),FALSE)</f>
        <v>0.22585125955632707</v>
      </c>
      <c r="F182" s="3">
        <f>VLOOKUP(EOMONTH($A182,-1),Trend_Weights!$A:$H,COLUMN(F$4),FALSE)</f>
        <v>0.12612362300936264</v>
      </c>
      <c r="G182" s="3">
        <f>VLOOKUP(EOMONTH($A182,-1),Trend_Weights!$A:$H,COLUMN(G$4),FALSE)</f>
        <v>7.1019355931986314E-2</v>
      </c>
      <c r="H182" s="3">
        <f>VLOOKUP(EOMONTH($A182,-1),Trend_Weights!$A:$H,COLUMN(H$4),FALSE)</f>
        <v>-0.13226673226046246</v>
      </c>
      <c r="K182" s="3">
        <f>VLOOKUP($A182,rets_1M!$A:$I,COLUMN(B$4),FALSE)</f>
        <v>0.10369070495775312</v>
      </c>
      <c r="L182" s="3">
        <f>VLOOKUP($A182,rets_1M!$A:$I,COLUMN(C$4),FALSE)</f>
        <v>6.0399877140893121E-2</v>
      </c>
      <c r="M182" s="3">
        <f>VLOOKUP($A182,rets_1M!$A:$I,COLUMN(D$4),FALSE)</f>
        <v>7.7845205044482224E-3</v>
      </c>
      <c r="N182" s="3">
        <f>VLOOKUP($A182,rets_1M!$A:$I,COLUMN(E$4),FALSE)</f>
        <v>6.7181582901127967E-3</v>
      </c>
      <c r="O182" s="3">
        <f>VLOOKUP($A182,rets_1M!$A:$I,COLUMN(F$4),FALSE)</f>
        <v>1.0981083680666748E-2</v>
      </c>
      <c r="P182" s="3">
        <f>VLOOKUP($A182,rets_1M!$A:$I,COLUMN(G$4),FALSE)</f>
        <v>6.5515850196151471E-2</v>
      </c>
      <c r="Q182" s="3">
        <f>VLOOKUP($A182,rets_1M!$A:$I,COLUMN(H$4),FALSE)</f>
        <v>-6.0270442625297571E-3</v>
      </c>
      <c r="S182" s="3">
        <f>SUMPRODUCT(B182:H182,K182:Q182)</f>
        <v>1.8217639231979679E-2</v>
      </c>
      <c r="T182" s="3">
        <f t="shared" si="6"/>
        <v>2.9566338846251122E-2</v>
      </c>
    </row>
    <row r="183" spans="1:20" x14ac:dyDescent="0.35">
      <c r="A183" s="2">
        <v>39416</v>
      </c>
      <c r="B183" s="3">
        <f>VLOOKUP(EOMONTH($A183,-1),Trend_Weights!$A:$H,COLUMN(B$4),FALSE)</f>
        <v>3.1777207674824934E-2</v>
      </c>
      <c r="C183" s="3">
        <f>VLOOKUP(EOMONTH($A183,-1),Trend_Weights!$A:$H,COLUMN(C$4),FALSE)</f>
        <v>6.1621366722803848E-2</v>
      </c>
      <c r="D183" s="3">
        <f>VLOOKUP(EOMONTH($A183,-1),Trend_Weights!$A:$H,COLUMN(D$4),FALSE)</f>
        <v>0.34504640590537899</v>
      </c>
      <c r="E183" s="3">
        <f>VLOOKUP(EOMONTH($A183,-1),Trend_Weights!$A:$H,COLUMN(E$4),FALSE)</f>
        <v>0.22571535987402302</v>
      </c>
      <c r="F183" s="3">
        <f>VLOOKUP(EOMONTH($A183,-1),Trend_Weights!$A:$H,COLUMN(F$4),FALSE)</f>
        <v>0.12586015496486463</v>
      </c>
      <c r="G183" s="3">
        <f>VLOOKUP(EOMONTH($A183,-1),Trend_Weights!$A:$H,COLUMN(G$4),FALSE)</f>
        <v>6.9855407924666116E-2</v>
      </c>
      <c r="H183" s="3">
        <f>VLOOKUP(EOMONTH($A183,-1),Trend_Weights!$A:$H,COLUMN(H$4),FALSE)</f>
        <v>-0.14012409693343858</v>
      </c>
      <c r="K183" s="3">
        <f>VLOOKUP($A183,rets_1M!$A:$I,COLUMN(B$4),FALSE)</f>
        <v>3.3799049895841815E-3</v>
      </c>
      <c r="L183" s="3">
        <f>VLOOKUP($A183,rets_1M!$A:$I,COLUMN(C$4),FALSE)</f>
        <v>-1.6216417519303361E-2</v>
      </c>
      <c r="M183" s="3">
        <f>VLOOKUP($A183,rets_1M!$A:$I,COLUMN(D$4),FALSE)</f>
        <v>7.6510041750728064E-3</v>
      </c>
      <c r="N183" s="3">
        <f>VLOOKUP($A183,rets_1M!$A:$I,COLUMN(E$4),FALSE)</f>
        <v>3.5241715202220192E-2</v>
      </c>
      <c r="O183" s="3">
        <f>VLOOKUP($A183,rets_1M!$A:$I,COLUMN(F$4),FALSE)</f>
        <v>-4.5746452073257671E-2</v>
      </c>
      <c r="P183" s="3">
        <f>VLOOKUP($A183,rets_1M!$A:$I,COLUMN(G$4),FALSE)</f>
        <v>-7.0145224024198871E-2</v>
      </c>
      <c r="Q183" s="3">
        <f>VLOOKUP($A183,rets_1M!$A:$I,COLUMN(H$4),FALSE)</f>
        <v>3.5534390675348471E-2</v>
      </c>
      <c r="S183" s="3">
        <f>SUMPRODUCT(B183:H183,K183:Q183)</f>
        <v>-5.934229135162691E-3</v>
      </c>
      <c r="T183" s="3">
        <f t="shared" si="6"/>
        <v>2.9053359486137888E-2</v>
      </c>
    </row>
    <row r="184" spans="1:20" x14ac:dyDescent="0.35">
      <c r="A184" s="2">
        <v>39447</v>
      </c>
      <c r="B184" s="3">
        <f>VLOOKUP(EOMONTH($A184,-1),Trend_Weights!$A:$H,COLUMN(B$4),FALSE)</f>
        <v>3.273046979550695E-2</v>
      </c>
      <c r="C184" s="3">
        <f>VLOOKUP(EOMONTH($A184,-1),Trend_Weights!$A:$H,COLUMN(C$4),FALSE)</f>
        <v>6.3634277152870761E-2</v>
      </c>
      <c r="D184" s="3">
        <f>VLOOKUP(EOMONTH($A184,-1),Trend_Weights!$A:$H,COLUMN(D$4),FALSE)</f>
        <v>0.35202003784118197</v>
      </c>
      <c r="E184" s="3">
        <f>VLOOKUP(EOMONTH($A184,-1),Trend_Weights!$A:$H,COLUMN(E$4),FALSE)</f>
        <v>0.21597223796240747</v>
      </c>
      <c r="F184" s="3">
        <f>VLOOKUP(EOMONTH($A184,-1),Trend_Weights!$A:$H,COLUMN(F$4),FALSE)</f>
        <v>0.12372919851205745</v>
      </c>
      <c r="G184" s="3">
        <f>VLOOKUP(EOMONTH($A184,-1),Trend_Weights!$A:$H,COLUMN(G$4),FALSE)</f>
        <v>6.9521728156955884E-2</v>
      </c>
      <c r="H184" s="3">
        <f>VLOOKUP(EOMONTH($A184,-1),Trend_Weights!$A:$H,COLUMN(H$4),FALSE)</f>
        <v>-0.14239205057901963</v>
      </c>
      <c r="K184" s="3">
        <f>VLOOKUP($A184,rets_1M!$A:$I,COLUMN(B$4),FALSE)</f>
        <v>6.5691670496870858E-2</v>
      </c>
      <c r="L184" s="3">
        <f>VLOOKUP($A184,rets_1M!$A:$I,COLUMN(C$4),FALSE)</f>
        <v>6.1969943175524955E-2</v>
      </c>
      <c r="M184" s="3">
        <f>VLOOKUP($A184,rets_1M!$A:$I,COLUMN(D$4),FALSE)</f>
        <v>6.8293023296384092E-4</v>
      </c>
      <c r="N184" s="3">
        <f>VLOOKUP($A184,rets_1M!$A:$I,COLUMN(E$4),FALSE)</f>
        <v>1.6560480466840666E-3</v>
      </c>
      <c r="O184" s="3">
        <f>VLOOKUP($A184,rets_1M!$A:$I,COLUMN(F$4),FALSE)</f>
        <v>-1.1465603190428664E-2</v>
      </c>
      <c r="P184" s="3">
        <f>VLOOKUP($A184,rets_1M!$A:$I,COLUMN(G$4),FALSE)</f>
        <v>-5.3680445609992633E-3</v>
      </c>
      <c r="Q184" s="3">
        <f>VLOOKUP($A184,rets_1M!$A:$I,COLUMN(H$4),FALSE)</f>
        <v>-1.0415007118670716E-2</v>
      </c>
      <c r="S184" s="3">
        <f>SUMPRODUCT(B184:H184,K184:Q184)</f>
        <v>6.3827858979690509E-3</v>
      </c>
      <c r="T184" s="3">
        <f t="shared" si="6"/>
        <v>2.9172556547830235E-2</v>
      </c>
    </row>
    <row r="185" spans="1:20" x14ac:dyDescent="0.35">
      <c r="A185" s="2">
        <v>39478</v>
      </c>
      <c r="B185" s="3">
        <f>VLOOKUP(EOMONTH($A185,-1),Trend_Weights!$A:$H,COLUMN(B$4),FALSE)</f>
        <v>3.3989787708123838E-2</v>
      </c>
      <c r="C185" s="3">
        <f>VLOOKUP(EOMONTH($A185,-1),Trend_Weights!$A:$H,COLUMN(C$4),FALSE)</f>
        <v>6.3146262139090525E-2</v>
      </c>
      <c r="D185" s="3">
        <f>VLOOKUP(EOMONTH($A185,-1),Trend_Weights!$A:$H,COLUMN(D$4),FALSE)</f>
        <v>0.35050654388626756</v>
      </c>
      <c r="E185" s="3">
        <f>VLOOKUP(EOMONTH($A185,-1),Trend_Weights!$A:$H,COLUMN(E$4),FALSE)</f>
        <v>0.21630631077508011</v>
      </c>
      <c r="F185" s="3">
        <f>VLOOKUP(EOMONTH($A185,-1),Trend_Weights!$A:$H,COLUMN(F$4),FALSE)</f>
        <v>-0.12495814114716294</v>
      </c>
      <c r="G185" s="3">
        <f>VLOOKUP(EOMONTH($A185,-1),Trend_Weights!$A:$H,COLUMN(G$4),FALSE)</f>
        <v>6.9419024444253158E-2</v>
      </c>
      <c r="H185" s="3">
        <f>VLOOKUP(EOMONTH($A185,-1),Trend_Weights!$A:$H,COLUMN(H$4),FALSE)</f>
        <v>0.14167392990002189</v>
      </c>
      <c r="K185" s="3">
        <f>VLOOKUP($A185,rets_1M!$A:$I,COLUMN(B$4),FALSE)</f>
        <v>-4.5257531575843779E-2</v>
      </c>
      <c r="L185" s="3">
        <f>VLOOKUP($A185,rets_1M!$A:$I,COLUMN(C$4),FALSE)</f>
        <v>9.9035050544657111E-2</v>
      </c>
      <c r="M185" s="3">
        <f>VLOOKUP($A185,rets_1M!$A:$I,COLUMN(D$4),FALSE)</f>
        <v>6.8725796709354636E-3</v>
      </c>
      <c r="N185" s="3">
        <f>VLOOKUP($A185,rets_1M!$A:$I,COLUMN(E$4),FALSE)</f>
        <v>2.9342480396400195E-2</v>
      </c>
      <c r="O185" s="3">
        <f>VLOOKUP($A185,rets_1M!$A:$I,COLUMN(F$4),FALSE)</f>
        <v>-6.6145570684148614E-2</v>
      </c>
      <c r="P185" s="3">
        <f>VLOOKUP($A185,rets_1M!$A:$I,COLUMN(G$4),FALSE)</f>
        <v>-0.12210576807037976</v>
      </c>
      <c r="Q185" s="3">
        <f>VLOOKUP($A185,rets_1M!$A:$I,COLUMN(H$4),FALSE)</f>
        <v>4.750326139315475E-2</v>
      </c>
      <c r="S185" s="3">
        <f>SUMPRODUCT(B185:H185,K185:Q185)</f>
        <v>1.9990185187756117E-2</v>
      </c>
      <c r="T185" s="3">
        <f t="shared" si="6"/>
        <v>3.0934812706441498E-2</v>
      </c>
    </row>
    <row r="186" spans="1:20" x14ac:dyDescent="0.35">
      <c r="A186" s="2">
        <v>39507</v>
      </c>
      <c r="B186" s="3">
        <f>VLOOKUP(EOMONTH($A186,-1),Trend_Weights!$A:$H,COLUMN(B$4),FALSE)</f>
        <v>3.5568649633846573E-2</v>
      </c>
      <c r="C186" s="3">
        <f>VLOOKUP(EOMONTH($A186,-1),Trend_Weights!$A:$H,COLUMN(C$4),FALSE)</f>
        <v>6.4186045378452877E-2</v>
      </c>
      <c r="D186" s="3">
        <f>VLOOKUP(EOMONTH($A186,-1),Trend_Weights!$A:$H,COLUMN(D$4),FALSE)</f>
        <v>0.36852309104288639</v>
      </c>
      <c r="E186" s="3">
        <f>VLOOKUP(EOMONTH($A186,-1),Trend_Weights!$A:$H,COLUMN(E$4),FALSE)</f>
        <v>0.21235516501722596</v>
      </c>
      <c r="F186" s="3">
        <f>VLOOKUP(EOMONTH($A186,-1),Trend_Weights!$A:$H,COLUMN(F$4),FALSE)</f>
        <v>-0.118008050029055</v>
      </c>
      <c r="G186" s="3">
        <f>VLOOKUP(EOMONTH($A186,-1),Trend_Weights!$A:$H,COLUMN(G$4),FALSE)</f>
        <v>-6.6241449079919038E-2</v>
      </c>
      <c r="H186" s="3">
        <f>VLOOKUP(EOMONTH($A186,-1),Trend_Weights!$A:$H,COLUMN(H$4),FALSE)</f>
        <v>0.13511754981861421</v>
      </c>
      <c r="K186" s="3">
        <f>VLOOKUP($A186,rets_1M!$A:$I,COLUMN(B$4),FALSE)</f>
        <v>0.15295892587393323</v>
      </c>
      <c r="L186" s="3">
        <f>VLOOKUP($A186,rets_1M!$A:$I,COLUMN(C$4),FALSE)</f>
        <v>5.0646094781389595E-2</v>
      </c>
      <c r="M186" s="3">
        <f>VLOOKUP($A186,rets_1M!$A:$I,COLUMN(D$4),FALSE)</f>
        <v>5.2281080819045478E-3</v>
      </c>
      <c r="N186" s="3">
        <f>VLOOKUP($A186,rets_1M!$A:$I,COLUMN(E$4),FALSE)</f>
        <v>1.6598697518185768E-2</v>
      </c>
      <c r="O186" s="3">
        <f>VLOOKUP($A186,rets_1M!$A:$I,COLUMN(F$4),FALSE)</f>
        <v>-3.5010350103501064E-2</v>
      </c>
      <c r="P186" s="3">
        <f>VLOOKUP($A186,rets_1M!$A:$I,COLUMN(G$4),FALSE)</f>
        <v>-5.384834901720581E-2</v>
      </c>
      <c r="Q186" s="3">
        <f>VLOOKUP($A186,rets_1M!$A:$I,COLUMN(H$4),FALSE)</f>
        <v>1.9195700514381908E-2</v>
      </c>
      <c r="S186" s="3">
        <f>SUMPRODUCT(B186:H186,K186:Q186)</f>
        <v>2.4434984518419085E-2</v>
      </c>
      <c r="T186" s="3">
        <f t="shared" si="6"/>
        <v>3.353574013429042E-2</v>
      </c>
    </row>
    <row r="187" spans="1:20" x14ac:dyDescent="0.35">
      <c r="A187" s="2">
        <v>39538</v>
      </c>
      <c r="B187" s="3">
        <f>VLOOKUP(EOMONTH($A187,-1),Trend_Weights!$A:$H,COLUMN(B$4),FALSE)</f>
        <v>3.532795347235658E-2</v>
      </c>
      <c r="C187" s="3">
        <f>VLOOKUP(EOMONTH($A187,-1),Trend_Weights!$A:$H,COLUMN(C$4),FALSE)</f>
        <v>6.3543586992697978E-2</v>
      </c>
      <c r="D187" s="3">
        <f>VLOOKUP(EOMONTH($A187,-1),Trend_Weights!$A:$H,COLUMN(D$4),FALSE)</f>
        <v>0.37724854832075327</v>
      </c>
      <c r="E187" s="3">
        <f>VLOOKUP(EOMONTH($A187,-1),Trend_Weights!$A:$H,COLUMN(E$4),FALSE)</f>
        <v>0.21200016653309744</v>
      </c>
      <c r="F187" s="3">
        <f>VLOOKUP(EOMONTH($A187,-1),Trend_Weights!$A:$H,COLUMN(F$4),FALSE)</f>
        <v>-0.11477827837063866</v>
      </c>
      <c r="G187" s="3">
        <f>VLOOKUP(EOMONTH($A187,-1),Trend_Weights!$A:$H,COLUMN(G$4),FALSE)</f>
        <v>-6.4522661716506363E-2</v>
      </c>
      <c r="H187" s="3">
        <f>VLOOKUP(EOMONTH($A187,-1),Trend_Weights!$A:$H,COLUMN(H$4),FALSE)</f>
        <v>0.13257880459394983</v>
      </c>
      <c r="K187" s="3">
        <f>VLOOKUP($A187,rets_1M!$A:$I,COLUMN(B$4),FALSE)</f>
        <v>8.7274051452630452E-2</v>
      </c>
      <c r="L187" s="3">
        <f>VLOOKUP($A187,rets_1M!$A:$I,COLUMN(C$4),FALSE)</f>
        <v>-5.9538727498902433E-2</v>
      </c>
      <c r="M187" s="3">
        <f>VLOOKUP($A187,rets_1M!$A:$I,COLUMN(D$4),FALSE)</f>
        <v>1.4758393524149982E-2</v>
      </c>
      <c r="N187" s="3">
        <f>VLOOKUP($A187,rets_1M!$A:$I,COLUMN(E$4),FALSE)</f>
        <v>1.4246683256150972E-2</v>
      </c>
      <c r="O187" s="3">
        <f>VLOOKUP($A187,rets_1M!$A:$I,COLUMN(F$4),FALSE)</f>
        <v>-6.9016974445065271E-3</v>
      </c>
      <c r="P187" s="3">
        <f>VLOOKUP($A187,rets_1M!$A:$I,COLUMN(G$4),FALSE)</f>
        <v>2.0362598438229851E-2</v>
      </c>
      <c r="Q187" s="3">
        <f>VLOOKUP($A187,rets_1M!$A:$I,COLUMN(H$4),FALSE)</f>
        <v>4.3981492563035962E-2</v>
      </c>
      <c r="S187" s="3">
        <f>SUMPRODUCT(B187:H187,K187:Q187)</f>
        <v>1.3197120682263355E-2</v>
      </c>
      <c r="T187" s="3">
        <f t="shared" si="6"/>
        <v>3.4071899163727104E-2</v>
      </c>
    </row>
    <row r="188" spans="1:20" x14ac:dyDescent="0.35">
      <c r="A188" s="2">
        <v>39568</v>
      </c>
      <c r="B188" s="3">
        <f>VLOOKUP(EOMONTH($A188,-1),Trend_Weights!$A:$H,COLUMN(B$4),FALSE)</f>
        <v>3.6769328402360205E-2</v>
      </c>
      <c r="C188" s="3">
        <f>VLOOKUP(EOMONTH($A188,-1),Trend_Weights!$A:$H,COLUMN(C$4),FALSE)</f>
        <v>6.2260968975747684E-2</v>
      </c>
      <c r="D188" s="3">
        <f>VLOOKUP(EOMONTH($A188,-1),Trend_Weights!$A:$H,COLUMN(D$4),FALSE)</f>
        <v>0.3772823119600125</v>
      </c>
      <c r="E188" s="3">
        <f>VLOOKUP(EOMONTH($A188,-1),Trend_Weights!$A:$H,COLUMN(E$4),FALSE)</f>
        <v>0.2132687446370562</v>
      </c>
      <c r="F188" s="3">
        <f>VLOOKUP(EOMONTH($A188,-1),Trend_Weights!$A:$H,COLUMN(F$4),FALSE)</f>
        <v>-0.11693614779884534</v>
      </c>
      <c r="G188" s="3">
        <f>VLOOKUP(EOMONTH($A188,-1),Trend_Weights!$A:$H,COLUMN(G$4),FALSE)</f>
        <v>-6.52542843486556E-2</v>
      </c>
      <c r="H188" s="3">
        <f>VLOOKUP(EOMONTH($A188,-1),Trend_Weights!$A:$H,COLUMN(H$4),FALSE)</f>
        <v>0.1282282138773225</v>
      </c>
      <c r="K188" s="3">
        <f>VLOOKUP($A188,rets_1M!$A:$I,COLUMN(B$4),FALSE)</f>
        <v>0.11068873233508159</v>
      </c>
      <c r="L188" s="3">
        <f>VLOOKUP($A188,rets_1M!$A:$I,COLUMN(C$4),FALSE)</f>
        <v>-6.1204789982371777E-2</v>
      </c>
      <c r="M188" s="3">
        <f>VLOOKUP($A188,rets_1M!$A:$I,COLUMN(D$4),FALSE)</f>
        <v>-3.1120385649565985E-2</v>
      </c>
      <c r="N188" s="3">
        <f>VLOOKUP($A188,rets_1M!$A:$I,COLUMN(E$4),FALSE)</f>
        <v>-2.6386762820122089E-2</v>
      </c>
      <c r="O188" s="3">
        <f>VLOOKUP($A188,rets_1M!$A:$I,COLUMN(F$4),FALSE)</f>
        <v>4.6769346356123176E-2</v>
      </c>
      <c r="P188" s="3">
        <f>VLOOKUP($A188,rets_1M!$A:$I,COLUMN(G$4),FALSE)</f>
        <v>7.4140162288622857E-2</v>
      </c>
      <c r="Q188" s="3">
        <f>VLOOKUP($A188,rets_1M!$A:$I,COLUMN(H$4),FALSE)</f>
        <v>-4.9388688589426799E-2</v>
      </c>
      <c r="S188" s="3">
        <f>SUMPRODUCT(B188:H188,K188:Q188)</f>
        <v>-3.3749375762386451E-2</v>
      </c>
      <c r="T188" s="3">
        <f t="shared" si="6"/>
        <v>3.9300114278338023E-2</v>
      </c>
    </row>
    <row r="189" spans="1:20" x14ac:dyDescent="0.35">
      <c r="A189" s="2">
        <v>39599</v>
      </c>
      <c r="B189" s="3">
        <f>VLOOKUP(EOMONTH($A189,-1),Trend_Weights!$A:$H,COLUMN(B$4),FALSE)</f>
        <v>4.0319332922187825E-2</v>
      </c>
      <c r="C189" s="3">
        <f>VLOOKUP(EOMONTH($A189,-1),Trend_Weights!$A:$H,COLUMN(C$4),FALSE)</f>
        <v>6.5719685180949908E-2</v>
      </c>
      <c r="D189" s="3">
        <f>VLOOKUP(EOMONTH($A189,-1),Trend_Weights!$A:$H,COLUMN(D$4),FALSE)</f>
        <v>0.34102467262169833</v>
      </c>
      <c r="E189" s="3">
        <f>VLOOKUP(EOMONTH($A189,-1),Trend_Weights!$A:$H,COLUMN(E$4),FALSE)</f>
        <v>0.22457848153492099</v>
      </c>
      <c r="F189" s="3">
        <f>VLOOKUP(EOMONTH($A189,-1),Trend_Weights!$A:$H,COLUMN(F$4),FALSE)</f>
        <v>-0.12415957171948609</v>
      </c>
      <c r="G189" s="3">
        <f>VLOOKUP(EOMONTH($A189,-1),Trend_Weights!$A:$H,COLUMN(G$4),FALSE)</f>
        <v>-7.0274004291002196E-2</v>
      </c>
      <c r="H189" s="3">
        <f>VLOOKUP(EOMONTH($A189,-1),Trend_Weights!$A:$H,COLUMN(H$4),FALSE)</f>
        <v>0.13392425172975447</v>
      </c>
      <c r="K189" s="3">
        <f>VLOOKUP($A189,rets_1M!$A:$I,COLUMN(B$4),FALSE)</f>
        <v>0.14373790717985191</v>
      </c>
      <c r="L189" s="3">
        <f>VLOOKUP($A189,rets_1M!$A:$I,COLUMN(C$4),FALSE)</f>
        <v>2.5613631595714059E-2</v>
      </c>
      <c r="M189" s="3">
        <f>VLOOKUP($A189,rets_1M!$A:$I,COLUMN(D$4),FALSE)</f>
        <v>-1.2495357816036279E-2</v>
      </c>
      <c r="N189" s="3">
        <f>VLOOKUP($A189,rets_1M!$A:$I,COLUMN(E$4),FALSE)</f>
        <v>-1.6760001371326938E-2</v>
      </c>
      <c r="O189" s="3">
        <f>VLOOKUP($A189,rets_1M!$A:$I,COLUMN(F$4),FALSE)</f>
        <v>1.0497039296608612E-2</v>
      </c>
      <c r="P189" s="3">
        <f>VLOOKUP($A189,rets_1M!$A:$I,COLUMN(G$4),FALSE)</f>
        <v>5.8234946673199728E-2</v>
      </c>
      <c r="Q189" s="3">
        <f>VLOOKUP($A189,rets_1M!$A:$I,COLUMN(H$4),FALSE)</f>
        <v>-1.2016068054069962E-2</v>
      </c>
      <c r="S189" s="3">
        <f>SUMPRODUCT(B189:H189,K189:Q189)</f>
        <v>-7.5513783477297982E-3</v>
      </c>
      <c r="T189" s="3">
        <f t="shared" si="6"/>
        <v>3.9168258314131697E-2</v>
      </c>
    </row>
    <row r="190" spans="1:20" x14ac:dyDescent="0.35">
      <c r="A190" s="2">
        <v>39629</v>
      </c>
      <c r="B190" s="3">
        <f>VLOOKUP(EOMONTH($A190,-1),Trend_Weights!$A:$H,COLUMN(B$4),FALSE)</f>
        <v>3.9475406091512732E-2</v>
      </c>
      <c r="C190" s="3">
        <f>VLOOKUP(EOMONTH($A190,-1),Trend_Weights!$A:$H,COLUMN(C$4),FALSE)</f>
        <v>6.7622676828409806E-2</v>
      </c>
      <c r="D190" s="3">
        <f>VLOOKUP(EOMONTH($A190,-1),Trend_Weights!$A:$H,COLUMN(D$4),FALSE)</f>
        <v>0.33405809824027471</v>
      </c>
      <c r="E190" s="3">
        <f>VLOOKUP(EOMONTH($A190,-1),Trend_Weights!$A:$H,COLUMN(E$4),FALSE)</f>
        <v>0.22334548101768692</v>
      </c>
      <c r="F190" s="3">
        <f>VLOOKUP(EOMONTH($A190,-1),Trend_Weights!$A:$H,COLUMN(F$4),FALSE)</f>
        <v>-0.12655621473433734</v>
      </c>
      <c r="G190" s="3">
        <f>VLOOKUP(EOMONTH($A190,-1),Trend_Weights!$A:$H,COLUMN(G$4),FALSE)</f>
        <v>7.2320170123775451E-2</v>
      </c>
      <c r="H190" s="3">
        <f>VLOOKUP(EOMONTH($A190,-1),Trend_Weights!$A:$H,COLUMN(H$4),FALSE)</f>
        <v>0.13662195296400284</v>
      </c>
      <c r="K190" s="3">
        <f>VLOOKUP($A190,rets_1M!$A:$I,COLUMN(B$4),FALSE)</f>
        <v>6.1055825011283371E-2</v>
      </c>
      <c r="L190" s="3">
        <f>VLOOKUP($A190,rets_1M!$A:$I,COLUMN(C$4),FALSE)</f>
        <v>4.1278559568678652E-2</v>
      </c>
      <c r="M190" s="3">
        <f>VLOOKUP($A190,rets_1M!$A:$I,COLUMN(D$4),FALSE)</f>
        <v>1.1981590118480989E-2</v>
      </c>
      <c r="N190" s="3">
        <f>VLOOKUP($A190,rets_1M!$A:$I,COLUMN(E$4),FALSE)</f>
        <v>1.3475249340927364E-2</v>
      </c>
      <c r="O190" s="3">
        <f>VLOOKUP($A190,rets_1M!$A:$I,COLUMN(F$4),FALSE)</f>
        <v>-8.6832992985882984E-2</v>
      </c>
      <c r="P190" s="3">
        <f>VLOOKUP($A190,rets_1M!$A:$I,COLUMN(G$4),FALSE)</f>
        <v>-9.740538774888885E-2</v>
      </c>
      <c r="Q190" s="3">
        <f>VLOOKUP($A190,rets_1M!$A:$I,COLUMN(H$4),FALSE)</f>
        <v>-5.7564213514895712E-3</v>
      </c>
      <c r="S190" s="3">
        <f>SUMPRODUCT(B190:H190,K190:Q190)</f>
        <v>1.537218060123516E-2</v>
      </c>
      <c r="T190" s="3">
        <f t="shared" si="6"/>
        <v>3.9835865398080803E-2</v>
      </c>
    </row>
    <row r="191" spans="1:20" x14ac:dyDescent="0.35">
      <c r="A191" s="2">
        <v>39660</v>
      </c>
      <c r="B191" s="3">
        <f>VLOOKUP(EOMONTH($A191,-1),Trend_Weights!$A:$H,COLUMN(B$4),FALSE)</f>
        <v>4.1701159998841324E-2</v>
      </c>
      <c r="C191" s="3">
        <f>VLOOKUP(EOMONTH($A191,-1),Trend_Weights!$A:$H,COLUMN(C$4),FALSE)</f>
        <v>6.9351329608442341E-2</v>
      </c>
      <c r="D191" s="3">
        <f>VLOOKUP(EOMONTH($A191,-1),Trend_Weights!$A:$H,COLUMN(D$4),FALSE)</f>
        <v>0.33764935789118816</v>
      </c>
      <c r="E191" s="3">
        <f>VLOOKUP(EOMONTH($A191,-1),Trend_Weights!$A:$H,COLUMN(E$4),FALSE)</f>
        <v>0.22661983465923544</v>
      </c>
      <c r="F191" s="3">
        <f>VLOOKUP(EOMONTH($A191,-1),Trend_Weights!$A:$H,COLUMN(F$4),FALSE)</f>
        <v>-0.11203089935020104</v>
      </c>
      <c r="G191" s="3">
        <f>VLOOKUP(EOMONTH($A191,-1),Trend_Weights!$A:$H,COLUMN(G$4),FALSE)</f>
        <v>-6.9820013212628998E-2</v>
      </c>
      <c r="H191" s="3">
        <f>VLOOKUP(EOMONTH($A191,-1),Trend_Weights!$A:$H,COLUMN(H$4),FALSE)</f>
        <v>0.14282740527946255</v>
      </c>
      <c r="K191" s="3">
        <f>VLOOKUP($A191,rets_1M!$A:$I,COLUMN(B$4),FALSE)</f>
        <v>-0.11425154435976381</v>
      </c>
      <c r="L191" s="3">
        <f>VLOOKUP($A191,rets_1M!$A:$I,COLUMN(C$4),FALSE)</f>
        <v>-1.6513131807968318E-2</v>
      </c>
      <c r="M191" s="3">
        <f>VLOOKUP($A191,rets_1M!$A:$I,COLUMN(D$4),FALSE)</f>
        <v>7.0963011850246893E-3</v>
      </c>
      <c r="N191" s="3">
        <f>VLOOKUP($A191,rets_1M!$A:$I,COLUMN(E$4),FALSE)</f>
        <v>7.9503051331597518E-3</v>
      </c>
      <c r="O191" s="3">
        <f>VLOOKUP($A191,rets_1M!$A:$I,COLUMN(F$4),FALSE)</f>
        <v>-1.0889645114243951E-2</v>
      </c>
      <c r="P191" s="3">
        <f>VLOOKUP($A191,rets_1M!$A:$I,COLUMN(G$4),FALSE)</f>
        <v>4.1986985791182541E-3</v>
      </c>
      <c r="Q191" s="3">
        <f>VLOOKUP($A191,rets_1M!$A:$I,COLUMN(H$4),FALSE)</f>
        <v>-2.0972496234084703E-2</v>
      </c>
      <c r="S191" s="3">
        <f>SUMPRODUCT(B191:H191,K191:Q191)</f>
        <v>-3.780494878914323E-3</v>
      </c>
      <c r="T191" s="3">
        <f t="shared" si="6"/>
        <v>3.9557314061375165E-2</v>
      </c>
    </row>
    <row r="192" spans="1:20" x14ac:dyDescent="0.35">
      <c r="A192" s="2">
        <v>39691</v>
      </c>
      <c r="B192" s="3">
        <f>VLOOKUP(EOMONTH($A192,-1),Trend_Weights!$A:$H,COLUMN(B$4),FALSE)</f>
        <v>3.9635682167824551E-2</v>
      </c>
      <c r="C192" s="3">
        <f>VLOOKUP(EOMONTH($A192,-1),Trend_Weights!$A:$H,COLUMN(C$4),FALSE)</f>
        <v>6.8470328653788645E-2</v>
      </c>
      <c r="D192" s="3">
        <f>VLOOKUP(EOMONTH($A192,-1),Trend_Weights!$A:$H,COLUMN(D$4),FALSE)</f>
        <v>0.33575676691729306</v>
      </c>
      <c r="E192" s="3">
        <f>VLOOKUP(EOMONTH($A192,-1),Trend_Weights!$A:$H,COLUMN(E$4),FALSE)</f>
        <v>0.23207802260046786</v>
      </c>
      <c r="F192" s="3">
        <f>VLOOKUP(EOMONTH($A192,-1),Trend_Weights!$A:$H,COLUMN(F$4),FALSE)</f>
        <v>-0.11269796797865937</v>
      </c>
      <c r="G192" s="3">
        <f>VLOOKUP(EOMONTH($A192,-1),Trend_Weights!$A:$H,COLUMN(G$4),FALSE)</f>
        <v>-7.1157302781344217E-2</v>
      </c>
      <c r="H192" s="3">
        <f>VLOOKUP(EOMONTH($A192,-1),Trend_Weights!$A:$H,COLUMN(H$4),FALSE)</f>
        <v>0.14020392890062225</v>
      </c>
      <c r="K192" s="3">
        <f>VLOOKUP($A192,rets_1M!$A:$I,COLUMN(B$4),FALSE)</f>
        <v>-9.0091293547901574E-2</v>
      </c>
      <c r="L192" s="3">
        <f>VLOOKUP($A192,rets_1M!$A:$I,COLUMN(C$4),FALSE)</f>
        <v>-9.4830339099868377E-2</v>
      </c>
      <c r="M192" s="3">
        <f>VLOOKUP($A192,rets_1M!$A:$I,COLUMN(D$4),FALSE)</f>
        <v>1.4386319746084508E-2</v>
      </c>
      <c r="N192" s="3">
        <f>VLOOKUP($A192,rets_1M!$A:$I,COLUMN(E$4),FALSE)</f>
        <v>1.623524062288717E-2</v>
      </c>
      <c r="O192" s="3">
        <f>VLOOKUP($A192,rets_1M!$A:$I,COLUMN(F$4),FALSE)</f>
        <v>1.2189128084144185E-2</v>
      </c>
      <c r="P192" s="3">
        <f>VLOOKUP($A192,rets_1M!$A:$I,COLUMN(G$4),FALSE)</f>
        <v>1.1462280489981103E-2</v>
      </c>
      <c r="Q192" s="3">
        <f>VLOOKUP($A192,rets_1M!$A:$I,COLUMN(H$4),FALSE)</f>
        <v>-5.7219170867504054E-3</v>
      </c>
      <c r="S192" s="3">
        <f>SUMPRODUCT(B192:H192,K192:Q192)</f>
        <v>-4.4572978019957812E-3</v>
      </c>
      <c r="T192" s="3">
        <f t="shared" si="6"/>
        <v>3.970890028113204E-2</v>
      </c>
    </row>
    <row r="193" spans="1:20" x14ac:dyDescent="0.35">
      <c r="A193" s="2">
        <v>39721</v>
      </c>
      <c r="B193" s="3">
        <f>VLOOKUP(EOMONTH($A193,-1),Trend_Weights!$A:$H,COLUMN(B$4),FALSE)</f>
        <v>4.1317672124274556E-2</v>
      </c>
      <c r="C193" s="3">
        <f>VLOOKUP(EOMONTH($A193,-1),Trend_Weights!$A:$H,COLUMN(C$4),FALSE)</f>
        <v>6.4434645232717247E-2</v>
      </c>
      <c r="D193" s="3">
        <f>VLOOKUP(EOMONTH($A193,-1),Trend_Weights!$A:$H,COLUMN(D$4),FALSE)</f>
        <v>0.3310987801365381</v>
      </c>
      <c r="E193" s="3">
        <f>VLOOKUP(EOMONTH($A193,-1),Trend_Weights!$A:$H,COLUMN(E$4),FALSE)</f>
        <v>0.23528989877113013</v>
      </c>
      <c r="F193" s="3">
        <f>VLOOKUP(EOMONTH($A193,-1),Trend_Weights!$A:$H,COLUMN(F$4),FALSE)</f>
        <v>-0.11385545796701338</v>
      </c>
      <c r="G193" s="3">
        <f>VLOOKUP(EOMONTH($A193,-1),Trend_Weights!$A:$H,COLUMN(G$4),FALSE)</f>
        <v>-7.2069863285031524E-2</v>
      </c>
      <c r="H193" s="3">
        <f>VLOOKUP(EOMONTH($A193,-1),Trend_Weights!$A:$H,COLUMN(H$4),FALSE)</f>
        <v>0.14193368248329497</v>
      </c>
      <c r="K193" s="3">
        <f>VLOOKUP($A193,rets_1M!$A:$I,COLUMN(B$4),FALSE)</f>
        <v>-0.12519986619836099</v>
      </c>
      <c r="L193" s="3">
        <f>VLOOKUP($A193,rets_1M!$A:$I,COLUMN(C$4),FALSE)</f>
        <v>5.459676957989279E-2</v>
      </c>
      <c r="M193" s="3">
        <f>VLOOKUP($A193,rets_1M!$A:$I,COLUMN(D$4),FALSE)</f>
        <v>-7.4718582740599393E-3</v>
      </c>
      <c r="N193" s="3">
        <f>VLOOKUP($A193,rets_1M!$A:$I,COLUMN(E$4),FALSE)</f>
        <v>-7.5799216919585355E-3</v>
      </c>
      <c r="O193" s="3">
        <f>VLOOKUP($A193,rets_1M!$A:$I,COLUMN(F$4),FALSE)</f>
        <v>-8.9443527240943954E-2</v>
      </c>
      <c r="P193" s="3">
        <f>VLOOKUP($A193,rets_1M!$A:$I,COLUMN(G$4),FALSE)</f>
        <v>-0.14733138925498901</v>
      </c>
      <c r="Q193" s="3">
        <f>VLOOKUP($A193,rets_1M!$A:$I,COLUMN(H$4),FALSE)</f>
        <v>2.1656028462713417E-2</v>
      </c>
      <c r="S193" s="3">
        <f>SUMPRODUCT(B193:H193,K193:Q193)</f>
        <v>1.7963060994737011E-2</v>
      </c>
      <c r="T193" s="3">
        <f t="shared" si="6"/>
        <v>4.0706755162871769E-2</v>
      </c>
    </row>
    <row r="194" spans="1:20" x14ac:dyDescent="0.35">
      <c r="A194" s="2">
        <v>39752</v>
      </c>
      <c r="B194" s="3">
        <f>VLOOKUP(EOMONTH($A194,-1),Trend_Weights!$A:$H,COLUMN(B$4),FALSE)</f>
        <v>4.0260908593050496E-2</v>
      </c>
      <c r="C194" s="3">
        <f>VLOOKUP(EOMONTH($A194,-1),Trend_Weights!$A:$H,COLUMN(C$4),FALSE)</f>
        <v>6.6008317176071807E-2</v>
      </c>
      <c r="D194" s="3">
        <f>VLOOKUP(EOMONTH($A194,-1),Trend_Weights!$A:$H,COLUMN(D$4),FALSE)</f>
        <v>0.33969182107328832</v>
      </c>
      <c r="E194" s="3">
        <f>VLOOKUP(EOMONTH($A194,-1),Trend_Weights!$A:$H,COLUMN(E$4),FALSE)</f>
        <v>0.24447082819993926</v>
      </c>
      <c r="F194" s="3">
        <f>VLOOKUP(EOMONTH($A194,-1),Trend_Weights!$A:$H,COLUMN(F$4),FALSE)</f>
        <v>-0.10256630893533897</v>
      </c>
      <c r="G194" s="3">
        <f>VLOOKUP(EOMONTH($A194,-1),Trend_Weights!$A:$H,COLUMN(G$4),FALSE)</f>
        <v>-6.4019554827455125E-2</v>
      </c>
      <c r="H194" s="3">
        <f>VLOOKUP(EOMONTH($A194,-1),Trend_Weights!$A:$H,COLUMN(H$4),FALSE)</f>
        <v>0.14298226119485608</v>
      </c>
      <c r="K194" s="3">
        <f>VLOOKUP($A194,rets_1M!$A:$I,COLUMN(B$4),FALSE)</f>
        <v>-0.30975071733001769</v>
      </c>
      <c r="L194" s="3">
        <f>VLOOKUP($A194,rets_1M!$A:$I,COLUMN(C$4),FALSE)</f>
        <v>-0.18460453509818808</v>
      </c>
      <c r="M194" s="3">
        <f>VLOOKUP($A194,rets_1M!$A:$I,COLUMN(D$4),FALSE)</f>
        <v>3.2086730987077594E-3</v>
      </c>
      <c r="N194" s="3">
        <f>VLOOKUP($A194,rets_1M!$A:$I,COLUMN(E$4),FALSE)</f>
        <v>-1.3502803593095858E-2</v>
      </c>
      <c r="O194" s="3">
        <f>VLOOKUP($A194,rets_1M!$A:$I,COLUMN(F$4),FALSE)</f>
        <v>-0.17256825938566556</v>
      </c>
      <c r="P194" s="3">
        <f>VLOOKUP($A194,rets_1M!$A:$I,COLUMN(G$4),FALSE)</f>
        <v>-0.16671940671502528</v>
      </c>
      <c r="Q194" s="3">
        <f>VLOOKUP($A194,rets_1M!$A:$I,COLUMN(H$4),FALSE)</f>
        <v>7.2958072655628925E-2</v>
      </c>
      <c r="S194" s="3">
        <f>SUMPRODUCT(B194:H194,K194:Q194)</f>
        <v>1.1937340213043157E-2</v>
      </c>
      <c r="T194" s="3">
        <f t="shared" si="6"/>
        <v>4.0869873982029251E-2</v>
      </c>
    </row>
    <row r="195" spans="1:20" x14ac:dyDescent="0.35">
      <c r="A195" s="2">
        <v>39782</v>
      </c>
      <c r="B195" s="3">
        <f>VLOOKUP(EOMONTH($A195,-1),Trend_Weights!$A:$H,COLUMN(B$4),FALSE)</f>
        <v>-3.6913301798619964E-2</v>
      </c>
      <c r="C195" s="3">
        <f>VLOOKUP(EOMONTH($A195,-1),Trend_Weights!$A:$H,COLUMN(C$4),FALSE)</f>
        <v>-5.8909747162023469E-2</v>
      </c>
      <c r="D195" s="3">
        <f>VLOOKUP(EOMONTH($A195,-1),Trend_Weights!$A:$H,COLUMN(D$4),FALSE)</f>
        <v>0.36346513907851774</v>
      </c>
      <c r="E195" s="3">
        <f>VLOOKUP(EOMONTH($A195,-1),Trend_Weights!$A:$H,COLUMN(E$4),FALSE)</f>
        <v>0.26044924437167288</v>
      </c>
      <c r="F195" s="3">
        <f>VLOOKUP(EOMONTH($A195,-1),Trend_Weights!$A:$H,COLUMN(F$4),FALSE)</f>
        <v>-8.2641121911386436E-2</v>
      </c>
      <c r="G195" s="3">
        <f>VLOOKUP(EOMONTH($A195,-1),Trend_Weights!$A:$H,COLUMN(G$4),FALSE)</f>
        <v>-6.0390706834658456E-2</v>
      </c>
      <c r="H195" s="3">
        <f>VLOOKUP(EOMONTH($A195,-1),Trend_Weights!$A:$H,COLUMN(H$4),FALSE)</f>
        <v>0.13723073884312106</v>
      </c>
      <c r="K195" s="3">
        <f>VLOOKUP($A195,rets_1M!$A:$I,COLUMN(B$4),FALSE)</f>
        <v>-0.16757315218908364</v>
      </c>
      <c r="L195" s="3">
        <f>VLOOKUP($A195,rets_1M!$A:$I,COLUMN(C$4),FALSE)</f>
        <v>0.1373874944163016</v>
      </c>
      <c r="M195" s="3">
        <f>VLOOKUP($A195,rets_1M!$A:$I,COLUMN(D$4),FALSE)</f>
        <v>1.0176838838284352E-2</v>
      </c>
      <c r="N195" s="3">
        <f>VLOOKUP($A195,rets_1M!$A:$I,COLUMN(E$4),FALSE)</f>
        <v>8.9005062231528598E-2</v>
      </c>
      <c r="O195" s="3">
        <f>VLOOKUP($A195,rets_1M!$A:$I,COLUMN(F$4),FALSE)</f>
        <v>-7.4374838875998939E-2</v>
      </c>
      <c r="P195" s="3">
        <f>VLOOKUP($A195,rets_1M!$A:$I,COLUMN(G$4),FALSE)</f>
        <v>-0.11293981898469785</v>
      </c>
      <c r="Q195" s="3">
        <f>VLOOKUP($A195,rets_1M!$A:$I,COLUMN(H$4),FALSE)</f>
        <v>3.2193969182057858E-2</v>
      </c>
      <c r="S195" s="3">
        <f>SUMPRODUCT(B195:H195,K195:Q195)</f>
        <v>4.2357380930107408E-2</v>
      </c>
      <c r="T195" s="3">
        <f t="shared" si="6"/>
        <v>4.6111290174982139E-2</v>
      </c>
    </row>
    <row r="196" spans="1:20" x14ac:dyDescent="0.35">
      <c r="A196" s="2">
        <v>39813</v>
      </c>
      <c r="B196" s="3">
        <f>VLOOKUP(EOMONTH($A196,-1),Trend_Weights!$A:$H,COLUMN(B$4),FALSE)</f>
        <v>-3.9503222752422448E-2</v>
      </c>
      <c r="C196" s="3">
        <f>VLOOKUP(EOMONTH($A196,-1),Trend_Weights!$A:$H,COLUMN(C$4),FALSE)</f>
        <v>6.1404976127162988E-2</v>
      </c>
      <c r="D196" s="3">
        <f>VLOOKUP(EOMONTH($A196,-1),Trend_Weights!$A:$H,COLUMN(D$4),FALSE)</f>
        <v>0.39797752102251838</v>
      </c>
      <c r="E196" s="3">
        <f>VLOOKUP(EOMONTH($A196,-1),Trend_Weights!$A:$H,COLUMN(E$4),FALSE)</f>
        <v>0.1965393269114169</v>
      </c>
      <c r="F196" s="3">
        <f>VLOOKUP(EOMONTH($A196,-1),Trend_Weights!$A:$H,COLUMN(F$4),FALSE)</f>
        <v>-8.8985148959182817E-2</v>
      </c>
      <c r="G196" s="3">
        <f>VLOOKUP(EOMONTH($A196,-1),Trend_Weights!$A:$H,COLUMN(G$4),FALSE)</f>
        <v>-6.4461688883856366E-2</v>
      </c>
      <c r="H196" s="3">
        <f>VLOOKUP(EOMONTH($A196,-1),Trend_Weights!$A:$H,COLUMN(H$4),FALSE)</f>
        <v>0.15112811534344006</v>
      </c>
      <c r="K196" s="3">
        <f>VLOOKUP($A196,rets_1M!$A:$I,COLUMN(B$4),FALSE)</f>
        <v>-0.22384408343746998</v>
      </c>
      <c r="L196" s="3">
        <f>VLOOKUP($A196,rets_1M!$A:$I,COLUMN(C$4),FALSE)</f>
        <v>7.9731489412075973E-2</v>
      </c>
      <c r="M196" s="3">
        <f>VLOOKUP($A196,rets_1M!$A:$I,COLUMN(D$4),FALSE)</f>
        <v>5.1501743237625242E-3</v>
      </c>
      <c r="N196" s="3">
        <f>VLOOKUP($A196,rets_1M!$A:$I,COLUMN(E$4),FALSE)</f>
        <v>3.9597242079085992E-2</v>
      </c>
      <c r="O196" s="3">
        <f>VLOOKUP($A196,rets_1M!$A:$I,COLUMN(F$4),FALSE)</f>
        <v>5.8487675811169648E-3</v>
      </c>
      <c r="P196" s="3">
        <f>VLOOKUP($A196,rets_1M!$A:$I,COLUMN(G$4),FALSE)</f>
        <v>2.0946819283258256E-2</v>
      </c>
      <c r="Q196" s="3">
        <f>VLOOKUP($A196,rets_1M!$A:$I,COLUMN(H$4),FALSE)</f>
        <v>4.9923591457848193E-2</v>
      </c>
      <c r="S196" s="3">
        <f>SUMPRODUCT(B196:H196,K196:Q196)</f>
        <v>2.9244679295774088E-2</v>
      </c>
      <c r="T196" s="3">
        <f t="shared" si="6"/>
        <v>4.8154239757866812E-2</v>
      </c>
    </row>
    <row r="197" spans="1:20" x14ac:dyDescent="0.35">
      <c r="A197" s="2">
        <v>39844</v>
      </c>
      <c r="B197" s="3">
        <f>VLOOKUP(EOMONTH($A197,-1),Trend_Weights!$A:$H,COLUMN(B$4),FALSE)</f>
        <v>-3.7567552931396443E-2</v>
      </c>
      <c r="C197" s="3">
        <f>VLOOKUP(EOMONTH($A197,-1),Trend_Weights!$A:$H,COLUMN(C$4),FALSE)</f>
        <v>6.1648520302313388E-2</v>
      </c>
      <c r="D197" s="3">
        <f>VLOOKUP(EOMONTH($A197,-1),Trend_Weights!$A:$H,COLUMN(D$4),FALSE)</f>
        <v>0.40580356018122127</v>
      </c>
      <c r="E197" s="3">
        <f>VLOOKUP(EOMONTH($A197,-1),Trend_Weights!$A:$H,COLUMN(E$4),FALSE)</f>
        <v>0.19199829182377706</v>
      </c>
      <c r="F197" s="3">
        <f>VLOOKUP(EOMONTH($A197,-1),Trend_Weights!$A:$H,COLUMN(F$4),FALSE)</f>
        <v>-9.0371907654740138E-2</v>
      </c>
      <c r="G197" s="3">
        <f>VLOOKUP(EOMONTH($A197,-1),Trend_Weights!$A:$H,COLUMN(G$4),FALSE)</f>
        <v>-6.5343986933440998E-2</v>
      </c>
      <c r="H197" s="3">
        <f>VLOOKUP(EOMONTH($A197,-1),Trend_Weights!$A:$H,COLUMN(H$4),FALSE)</f>
        <v>0.14726618017311072</v>
      </c>
      <c r="K197" s="3">
        <f>VLOOKUP($A197,rets_1M!$A:$I,COLUMN(B$4),FALSE)</f>
        <v>5.6064765394308935E-2</v>
      </c>
      <c r="L197" s="3">
        <f>VLOOKUP($A197,rets_1M!$A:$I,COLUMN(C$4),FALSE)</f>
        <v>4.8054586377912711E-2</v>
      </c>
      <c r="M197" s="3">
        <f>VLOOKUP($A197,rets_1M!$A:$I,COLUMN(D$4),FALSE)</f>
        <v>-8.6471312781334353E-3</v>
      </c>
      <c r="N197" s="3">
        <f>VLOOKUP($A197,rets_1M!$A:$I,COLUMN(E$4),FALSE)</f>
        <v>-2.4521354273990492E-2</v>
      </c>
      <c r="O197" s="3">
        <f>VLOOKUP($A197,rets_1M!$A:$I,COLUMN(F$4),FALSE)</f>
        <v>-8.6113803128893829E-2</v>
      </c>
      <c r="P197" s="3">
        <f>VLOOKUP($A197,rets_1M!$A:$I,COLUMN(G$4),FALSE)</f>
        <v>-2.7422372269052198E-2</v>
      </c>
      <c r="Q197" s="3">
        <f>VLOOKUP($A197,rets_1M!$A:$I,COLUMN(H$4),FALSE)</f>
        <v>9.1375246831006951E-3</v>
      </c>
      <c r="S197" s="3">
        <f>SUMPRODUCT(B197:H197,K197:Q197)</f>
        <v>3.5589874662817281E-3</v>
      </c>
      <c r="T197" s="3">
        <f t="shared" si="6"/>
        <v>4.8037193997195138E-2</v>
      </c>
    </row>
    <row r="198" spans="1:20" x14ac:dyDescent="0.35">
      <c r="A198" s="2">
        <v>39872</v>
      </c>
      <c r="B198" s="3">
        <f>VLOOKUP(EOMONTH($A198,-1),Trend_Weights!$A:$H,COLUMN(B$4),FALSE)</f>
        <v>-3.813197648341303E-2</v>
      </c>
      <c r="C198" s="3">
        <f>VLOOKUP(EOMONTH($A198,-1),Trend_Weights!$A:$H,COLUMN(C$4),FALSE)</f>
        <v>-6.3647403165582719E-2</v>
      </c>
      <c r="D198" s="3">
        <f>VLOOKUP(EOMONTH($A198,-1),Trend_Weights!$A:$H,COLUMN(D$4),FALSE)</f>
        <v>0.40523332669666184</v>
      </c>
      <c r="E198" s="3">
        <f>VLOOKUP(EOMONTH($A198,-1),Trend_Weights!$A:$H,COLUMN(E$4),FALSE)</f>
        <v>0.18946120505983208</v>
      </c>
      <c r="F198" s="3">
        <f>VLOOKUP(EOMONTH($A198,-1),Trend_Weights!$A:$H,COLUMN(F$4),FALSE)</f>
        <v>-8.8436869412204175E-2</v>
      </c>
      <c r="G198" s="3">
        <f>VLOOKUP(EOMONTH($A198,-1),Trend_Weights!$A:$H,COLUMN(G$4),FALSE)</f>
        <v>-6.6471206046018319E-2</v>
      </c>
      <c r="H198" s="3">
        <f>VLOOKUP(EOMONTH($A198,-1),Trend_Weights!$A:$H,COLUMN(H$4),FALSE)</f>
        <v>0.14861801313628784</v>
      </c>
      <c r="K198" s="3">
        <f>VLOOKUP($A198,rets_1M!$A:$I,COLUMN(B$4),FALSE)</f>
        <v>-0.15132026885524075</v>
      </c>
      <c r="L198" s="3">
        <f>VLOOKUP($A198,rets_1M!$A:$I,COLUMN(C$4),FALSE)</f>
        <v>1.5188156659171836E-2</v>
      </c>
      <c r="M198" s="3">
        <f>VLOOKUP($A198,rets_1M!$A:$I,COLUMN(D$4),FALSE)</f>
        <v>4.2529952222818412E-3</v>
      </c>
      <c r="N198" s="3">
        <f>VLOOKUP($A198,rets_1M!$A:$I,COLUMN(E$4),FALSE)</f>
        <v>-7.2670398063707786E-3</v>
      </c>
      <c r="O198" s="3">
        <f>VLOOKUP($A198,rets_1M!$A:$I,COLUMN(F$4),FALSE)</f>
        <v>-0.10725647629147106</v>
      </c>
      <c r="P198" s="3">
        <f>VLOOKUP($A198,rets_1M!$A:$I,COLUMN(G$4),FALSE)</f>
        <v>-5.2787220517922728E-2</v>
      </c>
      <c r="Q198" s="3">
        <f>VLOOKUP($A198,rets_1M!$A:$I,COLUMN(H$4),FALSE)</f>
        <v>-8.2554571210050609E-2</v>
      </c>
      <c r="S198" s="3">
        <f>SUMPRODUCT(B198:H198,K198:Q198)</f>
        <v>5.8752483371304742E-3</v>
      </c>
      <c r="T198" s="3">
        <f t="shared" si="6"/>
        <v>4.7721638138920143E-2</v>
      </c>
    </row>
    <row r="199" spans="1:20" x14ac:dyDescent="0.35">
      <c r="A199" s="2">
        <v>39903</v>
      </c>
      <c r="B199" s="3">
        <f>VLOOKUP(EOMONTH($A199,-1),Trend_Weights!$A:$H,COLUMN(B$4),FALSE)</f>
        <v>-3.8111736196967706E-2</v>
      </c>
      <c r="C199" s="3">
        <f>VLOOKUP(EOMONTH($A199,-1),Trend_Weights!$A:$H,COLUMN(C$4),FALSE)</f>
        <v>-6.5232537471711788E-2</v>
      </c>
      <c r="D199" s="3">
        <f>VLOOKUP(EOMONTH($A199,-1),Trend_Weights!$A:$H,COLUMN(D$4),FALSE)</f>
        <v>0.41705333445867943</v>
      </c>
      <c r="E199" s="3">
        <f>VLOOKUP(EOMONTH($A199,-1),Trend_Weights!$A:$H,COLUMN(E$4),FALSE)</f>
        <v>0.19299216500586883</v>
      </c>
      <c r="F199" s="3">
        <f>VLOOKUP(EOMONTH($A199,-1),Trend_Weights!$A:$H,COLUMN(F$4),FALSE)</f>
        <v>-8.5455840908092939E-2</v>
      </c>
      <c r="G199" s="3">
        <f>VLOOKUP(EOMONTH($A199,-1),Trend_Weights!$A:$H,COLUMN(G$4),FALSE)</f>
        <v>-6.7486400309225675E-2</v>
      </c>
      <c r="H199" s="3">
        <f>VLOOKUP(EOMONTH($A199,-1),Trend_Weights!$A:$H,COLUMN(H$4),FALSE)</f>
        <v>0.13366798564945376</v>
      </c>
      <c r="K199" s="3">
        <f>VLOOKUP($A199,rets_1M!$A:$I,COLUMN(B$4),FALSE)</f>
        <v>6.2808655426276783E-2</v>
      </c>
      <c r="L199" s="3">
        <f>VLOOKUP($A199,rets_1M!$A:$I,COLUMN(C$4),FALSE)</f>
        <v>-2.0892685256800547E-2</v>
      </c>
      <c r="M199" s="3">
        <f>VLOOKUP($A199,rets_1M!$A:$I,COLUMN(D$4),FALSE)</f>
        <v>-9.9164339705626325E-3</v>
      </c>
      <c r="N199" s="3">
        <f>VLOOKUP($A199,rets_1M!$A:$I,COLUMN(E$4),FALSE)</f>
        <v>3.3713848476388364E-2</v>
      </c>
      <c r="O199" s="3">
        <f>VLOOKUP($A199,rets_1M!$A:$I,COLUMN(F$4),FALSE)</f>
        <v>8.7052435092482616E-2</v>
      </c>
      <c r="P199" s="3">
        <f>VLOOKUP($A199,rets_1M!$A:$I,COLUMN(G$4),FALSE)</f>
        <v>0.10914130656785215</v>
      </c>
      <c r="Q199" s="3">
        <f>VLOOKUP($A199,rets_1M!$A:$I,COLUMN(H$4),FALSE)</f>
        <v>-9.8431900925951554E-3</v>
      </c>
      <c r="S199" s="3">
        <f>SUMPRODUCT(B199:H199,K199:Q199)</f>
        <v>-1.4780449619095175E-2</v>
      </c>
      <c r="T199" s="3">
        <f t="shared" si="6"/>
        <v>4.853353737724405E-2</v>
      </c>
    </row>
    <row r="200" spans="1:20" x14ac:dyDescent="0.35">
      <c r="A200" s="2">
        <v>39933</v>
      </c>
      <c r="B200" s="3">
        <f>VLOOKUP(EOMONTH($A200,-1),Trend_Weights!$A:$H,COLUMN(B$4),FALSE)</f>
        <v>-3.8506232818849497E-2</v>
      </c>
      <c r="C200" s="3">
        <f>VLOOKUP(EOMONTH($A200,-1),Trend_Weights!$A:$H,COLUMN(C$4),FALSE)</f>
        <v>-6.5663413473349988E-2</v>
      </c>
      <c r="D200" s="3">
        <f>VLOOKUP(EOMONTH($A200,-1),Trend_Weights!$A:$H,COLUMN(D$4),FALSE)</f>
        <v>-0.42132609552787242</v>
      </c>
      <c r="E200" s="3">
        <f>VLOOKUP(EOMONTH($A200,-1),Trend_Weights!$A:$H,COLUMN(E$4),FALSE)</f>
        <v>0.19252628146636319</v>
      </c>
      <c r="F200" s="3">
        <f>VLOOKUP(EOMONTH($A200,-1),Trend_Weights!$A:$H,COLUMN(F$4),FALSE)</f>
        <v>-8.137583201841353E-2</v>
      </c>
      <c r="G200" s="3">
        <f>VLOOKUP(EOMONTH($A200,-1),Trend_Weights!$A:$H,COLUMN(G$4),FALSE)</f>
        <v>-6.4747960105947661E-2</v>
      </c>
      <c r="H200" s="3">
        <f>VLOOKUP(EOMONTH($A200,-1),Trend_Weights!$A:$H,COLUMN(H$4),FALSE)</f>
        <v>-0.13585418458920367</v>
      </c>
      <c r="K200" s="3">
        <f>VLOOKUP($A200,rets_1M!$A:$I,COLUMN(B$4),FALSE)</f>
        <v>-2.6608652037493075E-3</v>
      </c>
      <c r="L200" s="3">
        <f>VLOOKUP($A200,rets_1M!$A:$I,COLUMN(C$4),FALSE)</f>
        <v>-3.6539433020325696E-2</v>
      </c>
      <c r="M200" s="3">
        <f>VLOOKUP($A200,rets_1M!$A:$I,COLUMN(D$4),FALSE)</f>
        <v>-8.3938118236525083E-3</v>
      </c>
      <c r="N200" s="3">
        <f>VLOOKUP($A200,rets_1M!$A:$I,COLUMN(E$4),FALSE)</f>
        <v>-2.5310634583487812E-2</v>
      </c>
      <c r="O200" s="3">
        <f>VLOOKUP($A200,rets_1M!$A:$I,COLUMN(F$4),FALSE)</f>
        <v>9.4598813612238652E-2</v>
      </c>
      <c r="P200" s="3">
        <f>VLOOKUP($A200,rets_1M!$A:$I,COLUMN(G$4),FALSE)</f>
        <v>0.12606277753225181</v>
      </c>
      <c r="Q200" s="3">
        <f>VLOOKUP($A200,rets_1M!$A:$I,COLUMN(H$4),FALSE)</f>
        <v>3.4372101156814328E-3</v>
      </c>
      <c r="S200" s="3">
        <f>SUMPRODUCT(B200:H200,K200:Q200)</f>
        <v>-1.5161990835808671E-2</v>
      </c>
      <c r="T200" s="3">
        <f t="shared" si="6"/>
        <v>4.9758623170498444E-2</v>
      </c>
    </row>
    <row r="201" spans="1:20" x14ac:dyDescent="0.35">
      <c r="A201" s="2">
        <v>39964</v>
      </c>
      <c r="B201" s="3">
        <f>VLOOKUP(EOMONTH($A201,-1),Trend_Weights!$A:$H,COLUMN(B$4),FALSE)</f>
        <v>-3.928802571075217E-2</v>
      </c>
      <c r="C201" s="3">
        <f>VLOOKUP(EOMONTH($A201,-1),Trend_Weights!$A:$H,COLUMN(C$4),FALSE)</f>
        <v>6.874520795272028E-2</v>
      </c>
      <c r="D201" s="3">
        <f>VLOOKUP(EOMONTH($A201,-1),Trend_Weights!$A:$H,COLUMN(D$4),FALSE)</f>
        <v>0.42369487143526136</v>
      </c>
      <c r="E201" s="3">
        <f>VLOOKUP(EOMONTH($A201,-1),Trend_Weights!$A:$H,COLUMN(E$4),FALSE)</f>
        <v>0.1899458188033826</v>
      </c>
      <c r="F201" s="3">
        <f>VLOOKUP(EOMONTH($A201,-1),Trend_Weights!$A:$H,COLUMN(F$4),FALSE)</f>
        <v>-7.7664656282541489E-2</v>
      </c>
      <c r="G201" s="3">
        <f>VLOOKUP(EOMONTH($A201,-1),Trend_Weights!$A:$H,COLUMN(G$4),FALSE)</f>
        <v>-6.1696737481342412E-2</v>
      </c>
      <c r="H201" s="3">
        <f>VLOOKUP(EOMONTH($A201,-1),Trend_Weights!$A:$H,COLUMN(H$4),FALSE)</f>
        <v>0.13896468233399972</v>
      </c>
      <c r="K201" s="3">
        <f>VLOOKUP($A201,rets_1M!$A:$I,COLUMN(B$4),FALSE)</f>
        <v>0.20756320997069544</v>
      </c>
      <c r="L201" s="3">
        <f>VLOOKUP($A201,rets_1M!$A:$I,COLUMN(C$4),FALSE)</f>
        <v>9.7683312835657565E-2</v>
      </c>
      <c r="M201" s="3">
        <f>VLOOKUP($A201,rets_1M!$A:$I,COLUMN(D$4),FALSE)</f>
        <v>-4.2324321508568907E-3</v>
      </c>
      <c r="N201" s="3">
        <f>VLOOKUP($A201,rets_1M!$A:$I,COLUMN(E$4),FALSE)</f>
        <v>-1.9733636818333511E-2</v>
      </c>
      <c r="O201" s="3">
        <f>VLOOKUP($A201,rets_1M!$A:$I,COLUMN(F$4),FALSE)</f>
        <v>5.5191100969765872E-2</v>
      </c>
      <c r="P201" s="3">
        <f>VLOOKUP($A201,rets_1M!$A:$I,COLUMN(G$4),FALSE)</f>
        <v>3.0138509591012275E-2</v>
      </c>
      <c r="Q201" s="3">
        <f>VLOOKUP($A201,rets_1M!$A:$I,COLUMN(H$4),FALSE)</f>
        <v>3.0403054270311758E-2</v>
      </c>
      <c r="S201" s="3">
        <f>SUMPRODUCT(B201:H201,K201:Q201)</f>
        <v>-8.9019654973100243E-3</v>
      </c>
      <c r="T201" s="3">
        <f t="shared" si="6"/>
        <v>4.8777993172428459E-2</v>
      </c>
    </row>
    <row r="202" spans="1:20" x14ac:dyDescent="0.35">
      <c r="A202" s="2">
        <v>39994</v>
      </c>
      <c r="B202" s="3">
        <f>VLOOKUP(EOMONTH($A202,-1),Trend_Weights!$A:$H,COLUMN(B$4),FALSE)</f>
        <v>-3.7518337089331916E-2</v>
      </c>
      <c r="C202" s="3">
        <f>VLOOKUP(EOMONTH($A202,-1),Trend_Weights!$A:$H,COLUMN(C$4),FALSE)</f>
        <v>6.7484178699119171E-2</v>
      </c>
      <c r="D202" s="3">
        <f>VLOOKUP(EOMONTH($A202,-1),Trend_Weights!$A:$H,COLUMN(D$4),FALSE)</f>
        <v>0.42767113796259937</v>
      </c>
      <c r="E202" s="3">
        <f>VLOOKUP(EOMONTH($A202,-1),Trend_Weights!$A:$H,COLUMN(E$4),FALSE)</f>
        <v>0.18862394630610749</v>
      </c>
      <c r="F202" s="3">
        <f>VLOOKUP(EOMONTH($A202,-1),Trend_Weights!$A:$H,COLUMN(F$4),FALSE)</f>
        <v>-7.6940461597154022E-2</v>
      </c>
      <c r="G202" s="3">
        <f>VLOOKUP(EOMONTH($A202,-1),Trend_Weights!$A:$H,COLUMN(G$4),FALSE)</f>
        <v>-6.2988240884959745E-2</v>
      </c>
      <c r="H202" s="3">
        <f>VLOOKUP(EOMONTH($A202,-1),Trend_Weights!$A:$H,COLUMN(H$4),FALSE)</f>
        <v>0.13877369746072835</v>
      </c>
      <c r="K202" s="3">
        <f>VLOOKUP($A202,rets_1M!$A:$I,COLUMN(B$4),FALSE)</f>
        <v>3.8789521292309947E-2</v>
      </c>
      <c r="L202" s="3">
        <f>VLOOKUP($A202,rets_1M!$A:$I,COLUMN(C$4),FALSE)</f>
        <v>-5.3962545132693607E-2</v>
      </c>
      <c r="M202" s="3">
        <f>VLOOKUP($A202,rets_1M!$A:$I,COLUMN(D$4),FALSE)</f>
        <v>1.7470759277907755E-2</v>
      </c>
      <c r="N202" s="3">
        <f>VLOOKUP($A202,rets_1M!$A:$I,COLUMN(E$4),FALSE)</f>
        <v>-6.2738053748319089E-3</v>
      </c>
      <c r="O202" s="3">
        <f>VLOOKUP($A202,rets_1M!$A:$I,COLUMN(F$4),FALSE)</f>
        <v>1.4866873901877575E-3</v>
      </c>
      <c r="P202" s="3">
        <f>VLOOKUP($A202,rets_1M!$A:$I,COLUMN(G$4),FALSE)</f>
        <v>2.9268093559930985E-2</v>
      </c>
      <c r="Q202" s="3">
        <f>VLOOKUP($A202,rets_1M!$A:$I,COLUMN(H$4),FALSE)</f>
        <v>-1.097107757375082E-2</v>
      </c>
      <c r="S202" s="3">
        <f>SUMPRODUCT(B202:H202,K202:Q202)</f>
        <v>-2.2890159423625575E-3</v>
      </c>
      <c r="T202" s="3">
        <f t="shared" si="6"/>
        <v>4.8895915975611805E-2</v>
      </c>
    </row>
    <row r="203" spans="1:20" x14ac:dyDescent="0.35">
      <c r="A203" s="2">
        <v>40025</v>
      </c>
      <c r="B203" s="3">
        <f>VLOOKUP(EOMONTH($A203,-1),Trend_Weights!$A:$H,COLUMN(B$4),FALSE)</f>
        <v>-3.795622878116283E-2</v>
      </c>
      <c r="C203" s="3">
        <f>VLOOKUP(EOMONTH($A203,-1),Trend_Weights!$A:$H,COLUMN(C$4),FALSE)</f>
        <v>-6.8222038243554994E-2</v>
      </c>
      <c r="D203" s="3">
        <f>VLOOKUP(EOMONTH($A203,-1),Trend_Weights!$A:$H,COLUMN(D$4),FALSE)</f>
        <v>0.4203896274172601</v>
      </c>
      <c r="E203" s="3">
        <f>VLOOKUP(EOMONTH($A203,-1),Trend_Weights!$A:$H,COLUMN(E$4),FALSE)</f>
        <v>0.19039499253416034</v>
      </c>
      <c r="F203" s="3">
        <f>VLOOKUP(EOMONTH($A203,-1),Trend_Weights!$A:$H,COLUMN(F$4),FALSE)</f>
        <v>-7.7867158087330829E-2</v>
      </c>
      <c r="G203" s="3">
        <f>VLOOKUP(EOMONTH($A203,-1),Trend_Weights!$A:$H,COLUMN(G$4),FALSE)</f>
        <v>-6.3564605701468768E-2</v>
      </c>
      <c r="H203" s="3">
        <f>VLOOKUP(EOMONTH($A203,-1),Trend_Weights!$A:$H,COLUMN(H$4),FALSE)</f>
        <v>0.14160534923506213</v>
      </c>
      <c r="K203" s="3">
        <f>VLOOKUP($A203,rets_1M!$A:$I,COLUMN(B$4),FALSE)</f>
        <v>-1.422182286355822E-3</v>
      </c>
      <c r="L203" s="3">
        <f>VLOOKUP($A203,rets_1M!$A:$I,COLUMN(C$4),FALSE)</f>
        <v>2.7439929905848315E-2</v>
      </c>
      <c r="M203" s="3">
        <f>VLOOKUP($A203,rets_1M!$A:$I,COLUMN(D$4),FALSE)</f>
        <v>1.448178765244279E-4</v>
      </c>
      <c r="N203" s="3">
        <f>VLOOKUP($A203,rets_1M!$A:$I,COLUMN(E$4),FALSE)</f>
        <v>8.7312648481823185E-3</v>
      </c>
      <c r="O203" s="3">
        <f>VLOOKUP($A203,rets_1M!$A:$I,COLUMN(F$4),FALSE)</f>
        <v>7.5438596491228083E-2</v>
      </c>
      <c r="P203" s="3">
        <f>VLOOKUP($A203,rets_1M!$A:$I,COLUMN(G$4),FALSE)</f>
        <v>8.518190471154341E-2</v>
      </c>
      <c r="Q203" s="3">
        <f>VLOOKUP($A203,rets_1M!$A:$I,COLUMN(H$4),FALSE)</f>
        <v>1.3139193687026207E-2</v>
      </c>
      <c r="S203" s="3">
        <f>SUMPRODUCT(B203:H203,K203:Q203)</f>
        <v>-9.5229214265085908E-3</v>
      </c>
      <c r="T203" s="3">
        <f t="shared" si="6"/>
        <v>4.9270406828599185E-2</v>
      </c>
    </row>
    <row r="204" spans="1:20" x14ac:dyDescent="0.35">
      <c r="A204" s="2">
        <v>40056</v>
      </c>
      <c r="B204" s="3">
        <f>VLOOKUP(EOMONTH($A204,-1),Trend_Weights!$A:$H,COLUMN(B$4),FALSE)</f>
        <v>-3.8119317633788993E-2</v>
      </c>
      <c r="C204" s="3">
        <f>VLOOKUP(EOMONTH($A204,-1),Trend_Weights!$A:$H,COLUMN(C$4),FALSE)</f>
        <v>6.8481938538609857E-2</v>
      </c>
      <c r="D204" s="3">
        <f>VLOOKUP(EOMONTH($A204,-1),Trend_Weights!$A:$H,COLUMN(D$4),FALSE)</f>
        <v>0.42170271149668254</v>
      </c>
      <c r="E204" s="3">
        <f>VLOOKUP(EOMONTH($A204,-1),Trend_Weights!$A:$H,COLUMN(E$4),FALSE)</f>
        <v>0.19120784502375129</v>
      </c>
      <c r="F204" s="3">
        <f>VLOOKUP(EOMONTH($A204,-1),Trend_Weights!$A:$H,COLUMN(F$4),FALSE)</f>
        <v>-7.5713927120024449E-2</v>
      </c>
      <c r="G204" s="3">
        <f>VLOOKUP(EOMONTH($A204,-1),Trend_Weights!$A:$H,COLUMN(G$4),FALSE)</f>
        <v>-6.2761883992085626E-2</v>
      </c>
      <c r="H204" s="3">
        <f>VLOOKUP(EOMONTH($A204,-1),Trend_Weights!$A:$H,COLUMN(H$4),FALSE)</f>
        <v>0.14201237619505735</v>
      </c>
      <c r="K204" s="3">
        <f>VLOOKUP($A204,rets_1M!$A:$I,COLUMN(B$4),FALSE)</f>
        <v>-2.5168609307946288E-2</v>
      </c>
      <c r="L204" s="3">
        <f>VLOOKUP($A204,rets_1M!$A:$I,COLUMN(C$4),FALSE)</f>
        <v>-2.4065649356985741E-3</v>
      </c>
      <c r="M204" s="3">
        <f>VLOOKUP($A204,rets_1M!$A:$I,COLUMN(D$4),FALSE)</f>
        <v>7.3113870344223564E-3</v>
      </c>
      <c r="N204" s="3">
        <f>VLOOKUP($A204,rets_1M!$A:$I,COLUMN(E$4),FALSE)</f>
        <v>1.1192233103636262E-2</v>
      </c>
      <c r="O204" s="3">
        <f>VLOOKUP($A204,rets_1M!$A:$I,COLUMN(F$4),FALSE)</f>
        <v>3.576358388756451E-2</v>
      </c>
      <c r="P204" s="3">
        <f>VLOOKUP($A204,rets_1M!$A:$I,COLUMN(G$4),FALSE)</f>
        <v>1.4358661996852984E-2</v>
      </c>
      <c r="Q204" s="3">
        <f>VLOOKUP($A204,rets_1M!$A:$I,COLUMN(H$4),FALSE)</f>
        <v>1.8142003936915563E-2</v>
      </c>
      <c r="S204" s="3">
        <f>SUMPRODUCT(B204:H204,K204:Q204)</f>
        <v>4.9852895160415051E-3</v>
      </c>
      <c r="T204" s="3">
        <f t="shared" si="6"/>
        <v>4.8705708720785494E-2</v>
      </c>
    </row>
    <row r="205" spans="1:20" x14ac:dyDescent="0.35">
      <c r="A205" s="2">
        <v>40086</v>
      </c>
      <c r="B205" s="3">
        <f>VLOOKUP(EOMONTH($A205,-1),Trend_Weights!$A:$H,COLUMN(B$4),FALSE)</f>
        <v>-3.7092827021557022E-2</v>
      </c>
      <c r="C205" s="3">
        <f>VLOOKUP(EOMONTH($A205,-1),Trend_Weights!$A:$H,COLUMN(C$4),FALSE)</f>
        <v>6.6826246353647131E-2</v>
      </c>
      <c r="D205" s="3">
        <f>VLOOKUP(EOMONTH($A205,-1),Trend_Weights!$A:$H,COLUMN(D$4),FALSE)</f>
        <v>0.43514573738469953</v>
      </c>
      <c r="E205" s="3">
        <f>VLOOKUP(EOMONTH($A205,-1),Trend_Weights!$A:$H,COLUMN(E$4),FALSE)</f>
        <v>0.18618358388982723</v>
      </c>
      <c r="F205" s="3">
        <f>VLOOKUP(EOMONTH($A205,-1),Trend_Weights!$A:$H,COLUMN(F$4),FALSE)</f>
        <v>-7.3306326521688309E-2</v>
      </c>
      <c r="G205" s="3">
        <f>VLOOKUP(EOMONTH($A205,-1),Trend_Weights!$A:$H,COLUMN(G$4),FALSE)</f>
        <v>-6.1370194568163519E-2</v>
      </c>
      <c r="H205" s="3">
        <f>VLOOKUP(EOMONTH($A205,-1),Trend_Weights!$A:$H,COLUMN(H$4),FALSE)</f>
        <v>0.14007508426041718</v>
      </c>
      <c r="K205" s="3">
        <f>VLOOKUP($A205,rets_1M!$A:$I,COLUMN(B$4),FALSE)</f>
        <v>-3.1044357411694645E-2</v>
      </c>
      <c r="L205" s="3">
        <f>VLOOKUP($A205,rets_1M!$A:$I,COLUMN(C$4),FALSE)</f>
        <v>5.8521113071111852E-2</v>
      </c>
      <c r="M205" s="3">
        <f>VLOOKUP($A205,rets_1M!$A:$I,COLUMN(D$4),FALSE)</f>
        <v>3.6927392572247975E-3</v>
      </c>
      <c r="N205" s="3">
        <f>VLOOKUP($A205,rets_1M!$A:$I,COLUMN(E$4),FALSE)</f>
        <v>9.4739583021892226E-3</v>
      </c>
      <c r="O205" s="3">
        <f>VLOOKUP($A205,rets_1M!$A:$I,COLUMN(F$4),FALSE)</f>
        <v>3.6830627574509167E-2</v>
      </c>
      <c r="P205" s="3">
        <f>VLOOKUP($A205,rets_1M!$A:$I,COLUMN(G$4),FALSE)</f>
        <v>5.8070805068885623E-2</v>
      </c>
      <c r="Q205" s="3">
        <f>VLOOKUP($A205,rets_1M!$A:$I,COLUMN(H$4),FALSE)</f>
        <v>4.3783808115374967E-2</v>
      </c>
      <c r="S205" s="3">
        <f>SUMPRODUCT(B205:H205,K205:Q205)</f>
        <v>8.3023305500460401E-3</v>
      </c>
      <c r="T205" s="3">
        <f t="shared" si="6"/>
        <v>4.874726522884866E-2</v>
      </c>
    </row>
    <row r="206" spans="1:20" x14ac:dyDescent="0.35">
      <c r="A206" s="2">
        <v>40117</v>
      </c>
      <c r="B206" s="3">
        <f>VLOOKUP(EOMONTH($A206,-1),Trend_Weights!$A:$H,COLUMN(B$4),FALSE)</f>
        <v>-3.8140387014904957E-2</v>
      </c>
      <c r="C206" s="3">
        <f>VLOOKUP(EOMONTH($A206,-1),Trend_Weights!$A:$H,COLUMN(C$4),FALSE)</f>
        <v>6.7317061963704267E-2</v>
      </c>
      <c r="D206" s="3">
        <f>VLOOKUP(EOMONTH($A206,-1),Trend_Weights!$A:$H,COLUMN(D$4),FALSE)</f>
        <v>0.43595517017402874</v>
      </c>
      <c r="E206" s="3">
        <f>VLOOKUP(EOMONTH($A206,-1),Trend_Weights!$A:$H,COLUMN(E$4),FALSE)</f>
        <v>0.18656325977774724</v>
      </c>
      <c r="F206" s="3">
        <f>VLOOKUP(EOMONTH($A206,-1),Trend_Weights!$A:$H,COLUMN(F$4),FALSE)</f>
        <v>-7.3140809535756177E-2</v>
      </c>
      <c r="G206" s="3">
        <f>VLOOKUP(EOMONTH($A206,-1),Trend_Weights!$A:$H,COLUMN(G$4),FALSE)</f>
        <v>6.1246204274548854E-2</v>
      </c>
      <c r="H206" s="3">
        <f>VLOOKUP(EOMONTH($A206,-1),Trend_Weights!$A:$H,COLUMN(H$4),FALSE)</f>
        <v>0.1376371072593098</v>
      </c>
      <c r="K206" s="3">
        <f>VLOOKUP($A206,rets_1M!$A:$I,COLUMN(B$4),FALSE)</f>
        <v>0.1146996503866935</v>
      </c>
      <c r="L206" s="3">
        <f>VLOOKUP($A206,rets_1M!$A:$I,COLUMN(C$4),FALSE)</f>
        <v>3.0813277061708666E-2</v>
      </c>
      <c r="M206" s="3">
        <f>VLOOKUP($A206,rets_1M!$A:$I,COLUMN(D$4),FALSE)</f>
        <v>-9.6874902014955078E-3</v>
      </c>
      <c r="N206" s="3">
        <f>VLOOKUP($A206,rets_1M!$A:$I,COLUMN(E$4),FALSE)</f>
        <v>2.3793791804724851E-3</v>
      </c>
      <c r="O206" s="3">
        <f>VLOOKUP($A206,rets_1M!$A:$I,COLUMN(F$4),FALSE)</f>
        <v>-1.8929656461790234E-2</v>
      </c>
      <c r="P206" s="3">
        <f>VLOOKUP($A206,rets_1M!$A:$I,COLUMN(G$4),FALSE)</f>
        <v>-3.0277577566783842E-2</v>
      </c>
      <c r="Q206" s="3">
        <f>VLOOKUP($A206,rets_1M!$A:$I,COLUMN(H$4),FALSE)</f>
        <v>-1.1078983379947061E-2</v>
      </c>
      <c r="S206" s="3">
        <f>SUMPRODUCT(B206:H206,K206:Q206)</f>
        <v>-8.0745720046854416E-3</v>
      </c>
      <c r="T206" s="3">
        <f t="shared" si="6"/>
        <v>4.9231526558733148E-2</v>
      </c>
    </row>
    <row r="207" spans="1:20" x14ac:dyDescent="0.35">
      <c r="A207" s="2">
        <v>40147</v>
      </c>
      <c r="B207" s="3">
        <f>VLOOKUP(EOMONTH($A207,-1),Trend_Weights!$A:$H,COLUMN(B$4),FALSE)</f>
        <v>-3.8069069688405982E-2</v>
      </c>
      <c r="C207" s="3">
        <f>VLOOKUP(EOMONTH($A207,-1),Trend_Weights!$A:$H,COLUMN(C$4),FALSE)</f>
        <v>6.7800390669044489E-2</v>
      </c>
      <c r="D207" s="3">
        <f>VLOOKUP(EOMONTH($A207,-1),Trend_Weights!$A:$H,COLUMN(D$4),FALSE)</f>
        <v>0.43192735365523371</v>
      </c>
      <c r="E207" s="3">
        <f>VLOOKUP(EOMONTH($A207,-1),Trend_Weights!$A:$H,COLUMN(E$4),FALSE)</f>
        <v>0.18808375443212441</v>
      </c>
      <c r="F207" s="3">
        <f>VLOOKUP(EOMONTH($A207,-1),Trend_Weights!$A:$H,COLUMN(F$4),FALSE)</f>
        <v>7.4069093804538161E-2</v>
      </c>
      <c r="G207" s="3">
        <f>VLOOKUP(EOMONTH($A207,-1),Trend_Weights!$A:$H,COLUMN(G$4),FALSE)</f>
        <v>6.1902833466578953E-2</v>
      </c>
      <c r="H207" s="3">
        <f>VLOOKUP(EOMONTH($A207,-1),Trend_Weights!$A:$H,COLUMN(H$4),FALSE)</f>
        <v>0.13814750428407427</v>
      </c>
      <c r="K207" s="3">
        <f>VLOOKUP($A207,rets_1M!$A:$I,COLUMN(B$4),FALSE)</f>
        <v>-2.7013633793178782E-2</v>
      </c>
      <c r="L207" s="3">
        <f>VLOOKUP($A207,rets_1M!$A:$I,COLUMN(C$4),FALSE)</f>
        <v>0.13497079828352776</v>
      </c>
      <c r="M207" s="3">
        <f>VLOOKUP($A207,rets_1M!$A:$I,COLUMN(D$4),FALSE)</f>
        <v>1.2680606762562441E-2</v>
      </c>
      <c r="N207" s="3">
        <f>VLOOKUP($A207,rets_1M!$A:$I,COLUMN(E$4),FALSE)</f>
        <v>2.1964735976465199E-2</v>
      </c>
      <c r="O207" s="3">
        <f>VLOOKUP($A207,rets_1M!$A:$I,COLUMN(F$4),FALSE)</f>
        <v>5.9671272034302003E-2</v>
      </c>
      <c r="P207" s="3">
        <f>VLOOKUP($A207,rets_1M!$A:$I,COLUMN(G$4),FALSE)</f>
        <v>6.1242206459567239E-2</v>
      </c>
      <c r="Q207" s="3">
        <f>VLOOKUP($A207,rets_1M!$A:$I,COLUMN(H$4),FALSE)</f>
        <v>5.0688906237701836E-2</v>
      </c>
      <c r="S207" s="3">
        <f>SUMPRODUCT(B207:H207,K207:Q207)</f>
        <v>3.5001176734170983E-2</v>
      </c>
      <c r="T207" s="3">
        <f t="shared" si="6"/>
        <v>5.2385041204936283E-2</v>
      </c>
    </row>
    <row r="208" spans="1:20" x14ac:dyDescent="0.35">
      <c r="A208" s="2">
        <v>40178</v>
      </c>
      <c r="B208" s="3">
        <f>VLOOKUP(EOMONTH($A208,-1),Trend_Weights!$A:$H,COLUMN(B$4),FALSE)</f>
        <v>-3.8947109426317336E-2</v>
      </c>
      <c r="C208" s="3">
        <f>VLOOKUP(EOMONTH($A208,-1),Trend_Weights!$A:$H,COLUMN(C$4),FALSE)</f>
        <v>6.6124769212425619E-2</v>
      </c>
      <c r="D208" s="3">
        <f>VLOOKUP(EOMONTH($A208,-1),Trend_Weights!$A:$H,COLUMN(D$4),FALSE)</f>
        <v>0.43209627038717169</v>
      </c>
      <c r="E208" s="3">
        <f>VLOOKUP(EOMONTH($A208,-1),Trend_Weights!$A:$H,COLUMN(E$4),FALSE)</f>
        <v>0.18994751412482191</v>
      </c>
      <c r="F208" s="3">
        <f>VLOOKUP(EOMONTH($A208,-1),Trend_Weights!$A:$H,COLUMN(F$4),FALSE)</f>
        <v>7.4059288539828724E-2</v>
      </c>
      <c r="G208" s="3">
        <f>VLOOKUP(EOMONTH($A208,-1),Trend_Weights!$A:$H,COLUMN(G$4),FALSE)</f>
        <v>6.2418181001862451E-2</v>
      </c>
      <c r="H208" s="3">
        <f>VLOOKUP(EOMONTH($A208,-1),Trend_Weights!$A:$H,COLUMN(H$4),FALSE)</f>
        <v>0.13640686730757218</v>
      </c>
      <c r="K208" s="3">
        <f>VLOOKUP($A208,rets_1M!$A:$I,COLUMN(B$4),FALSE)</f>
        <v>1.0733952356364762E-2</v>
      </c>
      <c r="L208" s="3">
        <f>VLOOKUP($A208,rets_1M!$A:$I,COLUMN(C$4),FALSE)</f>
        <v>-7.28242186471727E-2</v>
      </c>
      <c r="M208" s="3">
        <f>VLOOKUP($A208,rets_1M!$A:$I,COLUMN(D$4),FALSE)</f>
        <v>3.3310405318849323E-3</v>
      </c>
      <c r="N208" s="3">
        <f>VLOOKUP($A208,rets_1M!$A:$I,COLUMN(E$4),FALSE)</f>
        <v>-3.740128402392684E-2</v>
      </c>
      <c r="O208" s="3">
        <f>VLOOKUP($A208,rets_1M!$A:$I,COLUMN(F$4),FALSE)</f>
        <v>1.8995166910194428E-2</v>
      </c>
      <c r="P208" s="3">
        <f>VLOOKUP($A208,rets_1M!$A:$I,COLUMN(G$4),FALSE)</f>
        <v>5.2748452656907974E-2</v>
      </c>
      <c r="Q208" s="3">
        <f>VLOOKUP($A208,rets_1M!$A:$I,COLUMN(H$4),FALSE)</f>
        <v>-7.484792623929104E-2</v>
      </c>
      <c r="S208" s="3">
        <f>SUMPRODUCT(B208:H208,K208:Q208)</f>
        <v>-1.6409031933403644E-2</v>
      </c>
      <c r="T208" s="3">
        <f t="shared" si="6"/>
        <v>5.3735910396404435E-2</v>
      </c>
    </row>
    <row r="209" spans="1:20" x14ac:dyDescent="0.35">
      <c r="A209" s="2">
        <v>40209</v>
      </c>
      <c r="B209" s="3">
        <f>VLOOKUP(EOMONTH($A209,-1),Trend_Weights!$A:$H,COLUMN(B$4),FALSE)</f>
        <v>4.0013076900975775E-2</v>
      </c>
      <c r="C209" s="3">
        <f>VLOOKUP(EOMONTH($A209,-1),Trend_Weights!$A:$H,COLUMN(C$4),FALSE)</f>
        <v>6.5801037173510823E-2</v>
      </c>
      <c r="D209" s="3">
        <f>VLOOKUP(EOMONTH($A209,-1),Trend_Weights!$A:$H,COLUMN(D$4),FALSE)</f>
        <v>0.44053996837709553</v>
      </c>
      <c r="E209" s="3">
        <f>VLOOKUP(EOMONTH($A209,-1),Trend_Weights!$A:$H,COLUMN(E$4),FALSE)</f>
        <v>-0.18587429755958385</v>
      </c>
      <c r="F209" s="3">
        <f>VLOOKUP(EOMONTH($A209,-1),Trend_Weights!$A:$H,COLUMN(F$4),FALSE)</f>
        <v>7.5140499244450432E-2</v>
      </c>
      <c r="G209" s="3">
        <f>VLOOKUP(EOMONTH($A209,-1),Trend_Weights!$A:$H,COLUMN(G$4),FALSE)</f>
        <v>6.3035027357590617E-2</v>
      </c>
      <c r="H209" s="3">
        <f>VLOOKUP(EOMONTH($A209,-1),Trend_Weights!$A:$H,COLUMN(H$4),FALSE)</f>
        <v>-0.12959609338679301</v>
      </c>
      <c r="K209" s="3">
        <f>VLOOKUP($A209,rets_1M!$A:$I,COLUMN(B$4),FALSE)</f>
        <v>-8.408175651449501E-2</v>
      </c>
      <c r="L209" s="3">
        <f>VLOOKUP($A209,rets_1M!$A:$I,COLUMN(C$4),FALSE)</f>
        <v>-1.2507965349939254E-2</v>
      </c>
      <c r="M209" s="3">
        <f>VLOOKUP($A209,rets_1M!$A:$I,COLUMN(D$4),FALSE)</f>
        <v>-1.3601649378955916E-3</v>
      </c>
      <c r="N209" s="3">
        <f>VLOOKUP($A209,rets_1M!$A:$I,COLUMN(E$4),FALSE)</f>
        <v>2.3421042212486531E-2</v>
      </c>
      <c r="O209" s="3">
        <f>VLOOKUP($A209,rets_1M!$A:$I,COLUMN(F$4),FALSE)</f>
        <v>-3.6179130818442595E-2</v>
      </c>
      <c r="P209" s="3">
        <f>VLOOKUP($A209,rets_1M!$A:$I,COLUMN(G$4),FALSE)</f>
        <v>-6.4291102372654008E-2</v>
      </c>
      <c r="Q209" s="3">
        <f>VLOOKUP($A209,rets_1M!$A:$I,COLUMN(H$4),FALSE)</f>
        <v>2.6762081397956994E-2</v>
      </c>
      <c r="S209" s="3">
        <f>SUMPRODUCT(B209:H209,K209:Q209)</f>
        <v>-1.9379354219339954E-2</v>
      </c>
      <c r="T209" s="3">
        <f t="shared" si="6"/>
        <v>5.528967199329575E-2</v>
      </c>
    </row>
    <row r="210" spans="1:20" x14ac:dyDescent="0.35">
      <c r="A210" s="2">
        <v>40237</v>
      </c>
      <c r="B210" s="3">
        <f>VLOOKUP(EOMONTH($A210,-1),Trend_Weights!$A:$H,COLUMN(B$4),FALSE)</f>
        <v>3.9772531944309152E-2</v>
      </c>
      <c r="C210" s="3">
        <f>VLOOKUP(EOMONTH($A210,-1),Trend_Weights!$A:$H,COLUMN(C$4),FALSE)</f>
        <v>6.5818147772945396E-2</v>
      </c>
      <c r="D210" s="3">
        <f>VLOOKUP(EOMONTH($A210,-1),Trend_Weights!$A:$H,COLUMN(D$4),FALSE)</f>
        <v>0.44107449367118029</v>
      </c>
      <c r="E210" s="3">
        <f>VLOOKUP(EOMONTH($A210,-1),Trend_Weights!$A:$H,COLUMN(E$4),FALSE)</f>
        <v>0.18557318598993167</v>
      </c>
      <c r="F210" s="3">
        <f>VLOOKUP(EOMONTH($A210,-1),Trend_Weights!$A:$H,COLUMN(F$4),FALSE)</f>
        <v>7.5128521983717472E-2</v>
      </c>
      <c r="G210" s="3">
        <f>VLOOKUP(EOMONTH($A210,-1),Trend_Weights!$A:$H,COLUMN(G$4),FALSE)</f>
        <v>6.243211699626116E-2</v>
      </c>
      <c r="H210" s="3">
        <f>VLOOKUP(EOMONTH($A210,-1),Trend_Weights!$A:$H,COLUMN(H$4),FALSE)</f>
        <v>-0.13020100164165493</v>
      </c>
      <c r="K210" s="3">
        <f>VLOOKUP($A210,rets_1M!$A:$I,COLUMN(B$4),FALSE)</f>
        <v>5.4523603266334542E-2</v>
      </c>
      <c r="L210" s="3">
        <f>VLOOKUP($A210,rets_1M!$A:$I,COLUMN(C$4),FALSE)</f>
        <v>3.2386361821277632E-2</v>
      </c>
      <c r="M210" s="3">
        <f>VLOOKUP($A210,rets_1M!$A:$I,COLUMN(D$4),FALSE)</f>
        <v>2.580664748878414E-3</v>
      </c>
      <c r="N210" s="3">
        <f>VLOOKUP($A210,rets_1M!$A:$I,COLUMN(E$4),FALSE)</f>
        <v>6.3451153657338999E-3</v>
      </c>
      <c r="O210" s="3">
        <f>VLOOKUP($A210,rets_1M!$A:$I,COLUMN(F$4),FALSE)</f>
        <v>3.0785076676584922E-2</v>
      </c>
      <c r="P210" s="3">
        <f>VLOOKUP($A210,rets_1M!$A:$I,COLUMN(G$4),FALSE)</f>
        <v>4.5566766752570098E-2</v>
      </c>
      <c r="Q210" s="3">
        <f>VLOOKUP($A210,rets_1M!$A:$I,COLUMN(H$4),FALSE)</f>
        <v>2.0033824863086025E-2</v>
      </c>
      <c r="S210" s="3">
        <f>SUMPRODUCT(B210:H210,K210:Q210)</f>
        <v>9.1651437311673235E-3</v>
      </c>
      <c r="T210" s="3">
        <f t="shared" si="6"/>
        <v>5.4877162239922242E-2</v>
      </c>
    </row>
    <row r="211" spans="1:20" x14ac:dyDescent="0.35">
      <c r="A211" s="2">
        <v>40268</v>
      </c>
      <c r="B211" s="3">
        <f>VLOOKUP(EOMONTH($A211,-1),Trend_Weights!$A:$H,COLUMN(B$4),FALSE)</f>
        <v>3.9725818856465797E-2</v>
      </c>
      <c r="C211" s="3">
        <f>VLOOKUP(EOMONTH($A211,-1),Trend_Weights!$A:$H,COLUMN(C$4),FALSE)</f>
        <v>6.576237138759751E-2</v>
      </c>
      <c r="D211" s="3">
        <f>VLOOKUP(EOMONTH($A211,-1),Trend_Weights!$A:$H,COLUMN(D$4),FALSE)</f>
        <v>0.44131166490272788</v>
      </c>
      <c r="E211" s="3">
        <f>VLOOKUP(EOMONTH($A211,-1),Trend_Weights!$A:$H,COLUMN(E$4),FALSE)</f>
        <v>0.18617186478901215</v>
      </c>
      <c r="F211" s="3">
        <f>VLOOKUP(EOMONTH($A211,-1),Trend_Weights!$A:$H,COLUMN(F$4),FALSE)</f>
        <v>7.4788971939494436E-2</v>
      </c>
      <c r="G211" s="3">
        <f>VLOOKUP(EOMONTH($A211,-1),Trend_Weights!$A:$H,COLUMN(G$4),FALSE)</f>
        <v>6.2154508041694465E-2</v>
      </c>
      <c r="H211" s="3">
        <f>VLOOKUP(EOMONTH($A211,-1),Trend_Weights!$A:$H,COLUMN(H$4),FALSE)</f>
        <v>0.13008480008300791</v>
      </c>
      <c r="K211" s="3">
        <f>VLOOKUP($A211,rets_1M!$A:$I,COLUMN(B$4),FALSE)</f>
        <v>7.1232754447506874E-2</v>
      </c>
      <c r="L211" s="3">
        <f>VLOOKUP($A211,rets_1M!$A:$I,COLUMN(C$4),FALSE)</f>
        <v>-5.0881215620626197E-3</v>
      </c>
      <c r="M211" s="3">
        <f>VLOOKUP($A211,rets_1M!$A:$I,COLUMN(D$4),FALSE)</f>
        <v>-5.2851570616107013E-3</v>
      </c>
      <c r="N211" s="3">
        <f>VLOOKUP($A211,rets_1M!$A:$I,COLUMN(E$4),FALSE)</f>
        <v>-1.0509928518063538E-2</v>
      </c>
      <c r="O211" s="3">
        <f>VLOOKUP($A211,rets_1M!$A:$I,COLUMN(F$4),FALSE)</f>
        <v>6.0397468635505769E-2</v>
      </c>
      <c r="P211" s="3">
        <f>VLOOKUP($A211,rets_1M!$A:$I,COLUMN(G$4),FALSE)</f>
        <v>7.6870768939711676E-2</v>
      </c>
      <c r="Q211" s="3">
        <f>VLOOKUP($A211,rets_1M!$A:$I,COLUMN(H$4),FALSE)</f>
        <v>-4.9108719318150973E-2</v>
      </c>
      <c r="S211" s="3">
        <f>SUMPRODUCT(B211:H211,K211:Q211)</f>
        <v>1.1127495852578913E-3</v>
      </c>
      <c r="T211" s="3">
        <f t="shared" si="6"/>
        <v>5.4748558076097159E-2</v>
      </c>
    </row>
    <row r="212" spans="1:20" x14ac:dyDescent="0.35">
      <c r="A212" s="2">
        <v>40298</v>
      </c>
      <c r="B212" s="3">
        <f>VLOOKUP(EOMONTH($A212,-1),Trend_Weights!$A:$H,COLUMN(B$4),FALSE)</f>
        <v>4.0257075340665791E-2</v>
      </c>
      <c r="C212" s="3">
        <f>VLOOKUP(EOMONTH($A212,-1),Trend_Weights!$A:$H,COLUMN(C$4),FALSE)</f>
        <v>6.6562611245938333E-2</v>
      </c>
      <c r="D212" s="3">
        <f>VLOOKUP(EOMONTH($A212,-1),Trend_Weights!$A:$H,COLUMN(D$4),FALSE)</f>
        <v>0.44295074906230636</v>
      </c>
      <c r="E212" s="3">
        <f>VLOOKUP(EOMONTH($A212,-1),Trend_Weights!$A:$H,COLUMN(E$4),FALSE)</f>
        <v>-0.18735557103626527</v>
      </c>
      <c r="F212" s="3">
        <f>VLOOKUP(EOMONTH($A212,-1),Trend_Weights!$A:$H,COLUMN(F$4),FALSE)</f>
        <v>7.4308982404605373E-2</v>
      </c>
      <c r="G212" s="3">
        <f>VLOOKUP(EOMONTH($A212,-1),Trend_Weights!$A:$H,COLUMN(G$4),FALSE)</f>
        <v>6.183886444734947E-2</v>
      </c>
      <c r="H212" s="3">
        <f>VLOOKUP(EOMONTH($A212,-1),Trend_Weights!$A:$H,COLUMN(H$4),FALSE)</f>
        <v>0.12672614646286934</v>
      </c>
      <c r="K212" s="3">
        <f>VLOOKUP($A212,rets_1M!$A:$I,COLUMN(B$4),FALSE)</f>
        <v>7.3183753897840598E-2</v>
      </c>
      <c r="L212" s="3">
        <f>VLOOKUP($A212,rets_1M!$A:$I,COLUMN(C$4),FALSE)</f>
        <v>5.9399946090526567E-2</v>
      </c>
      <c r="M212" s="3">
        <f>VLOOKUP($A212,rets_1M!$A:$I,COLUMN(D$4),FALSE)</f>
        <v>1.0559247301098251E-2</v>
      </c>
      <c r="N212" s="3">
        <f>VLOOKUP($A212,rets_1M!$A:$I,COLUMN(E$4),FALSE)</f>
        <v>1.4251839387817489E-2</v>
      </c>
      <c r="O212" s="3">
        <f>VLOOKUP($A212,rets_1M!$A:$I,COLUMN(F$4),FALSE)</f>
        <v>1.5600460684745077E-2</v>
      </c>
      <c r="P212" s="3">
        <f>VLOOKUP($A212,rets_1M!$A:$I,COLUMN(G$4),FALSE)</f>
        <v>2.1859218610417397E-2</v>
      </c>
      <c r="Q212" s="3">
        <f>VLOOKUP($A212,rets_1M!$A:$I,COLUMN(H$4),FALSE)</f>
        <v>-6.2329905719561429E-3</v>
      </c>
      <c r="S212" s="3">
        <f>SUMPRODUCT(B212:H212,K212:Q212)</f>
        <v>1.0628165147743094E-2</v>
      </c>
      <c r="T212" s="3">
        <f t="shared" si="6"/>
        <v>5.486409438071977E-2</v>
      </c>
    </row>
    <row r="213" spans="1:20" x14ac:dyDescent="0.35">
      <c r="A213" s="2">
        <v>40329</v>
      </c>
      <c r="B213" s="3">
        <f>VLOOKUP(EOMONTH($A213,-1),Trend_Weights!$A:$H,COLUMN(B$4),FALSE)</f>
        <v>4.0212375325766408E-2</v>
      </c>
      <c r="C213" s="3">
        <f>VLOOKUP(EOMONTH($A213,-1),Trend_Weights!$A:$H,COLUMN(C$4),FALSE)</f>
        <v>6.6444346179783481E-2</v>
      </c>
      <c r="D213" s="3">
        <f>VLOOKUP(EOMONTH($A213,-1),Trend_Weights!$A:$H,COLUMN(D$4),FALSE)</f>
        <v>0.44006628340395276</v>
      </c>
      <c r="E213" s="3">
        <f>VLOOKUP(EOMONTH($A213,-1),Trend_Weights!$A:$H,COLUMN(E$4),FALSE)</f>
        <v>0.187947695956938</v>
      </c>
      <c r="F213" s="3">
        <f>VLOOKUP(EOMONTH($A213,-1),Trend_Weights!$A:$H,COLUMN(F$4),FALSE)</f>
        <v>7.5128404356546996E-2</v>
      </c>
      <c r="G213" s="3">
        <f>VLOOKUP(EOMONTH($A213,-1),Trend_Weights!$A:$H,COLUMN(G$4),FALSE)</f>
        <v>6.2432118458129078E-2</v>
      </c>
      <c r="H213" s="3">
        <f>VLOOKUP(EOMONTH($A213,-1),Trend_Weights!$A:$H,COLUMN(H$4),FALSE)</f>
        <v>0.12776877631888328</v>
      </c>
      <c r="K213" s="3">
        <f>VLOOKUP($A213,rets_1M!$A:$I,COLUMN(B$4),FALSE)</f>
        <v>-0.13697827254759776</v>
      </c>
      <c r="L213" s="3">
        <f>VLOOKUP($A213,rets_1M!$A:$I,COLUMN(C$4),FALSE)</f>
        <v>2.7553245207833532E-2</v>
      </c>
      <c r="M213" s="3">
        <f>VLOOKUP($A213,rets_1M!$A:$I,COLUMN(D$4),FALSE)</f>
        <v>5.2246665179922491E-3</v>
      </c>
      <c r="N213" s="3">
        <f>VLOOKUP($A213,rets_1M!$A:$I,COLUMN(E$4),FALSE)</f>
        <v>2.3606683659977756E-2</v>
      </c>
      <c r="O213" s="3">
        <f>VLOOKUP($A213,rets_1M!$A:$I,COLUMN(F$4),FALSE)</f>
        <v>-8.0206185567010313E-2</v>
      </c>
      <c r="P213" s="3">
        <f>VLOOKUP($A213,rets_1M!$A:$I,COLUMN(G$4),FALSE)</f>
        <v>-7.330467926364459E-2</v>
      </c>
      <c r="Q213" s="3">
        <f>VLOOKUP($A213,rets_1M!$A:$I,COLUMN(H$4),FALSE)</f>
        <v>3.3433427235860291E-2</v>
      </c>
      <c r="S213" s="3">
        <f>SUMPRODUCT(B213:H213,K213:Q213)</f>
        <v>-3.2720240389436557E-3</v>
      </c>
      <c r="T213" s="3">
        <f t="shared" si="6"/>
        <v>5.5020587603582624E-2</v>
      </c>
    </row>
    <row r="214" spans="1:20" x14ac:dyDescent="0.35">
      <c r="A214" s="2">
        <v>40359</v>
      </c>
      <c r="B214" s="3">
        <f>VLOOKUP(EOMONTH($A214,-1),Trend_Weights!$A:$H,COLUMN(B$4),FALSE)</f>
        <v>3.9084064994163059E-2</v>
      </c>
      <c r="C214" s="3">
        <f>VLOOKUP(EOMONTH($A214,-1),Trend_Weights!$A:$H,COLUMN(C$4),FALSE)</f>
        <v>6.6536706787935898E-2</v>
      </c>
      <c r="D214" s="3">
        <f>VLOOKUP(EOMONTH($A214,-1),Trend_Weights!$A:$H,COLUMN(D$4),FALSE)</f>
        <v>0.44424592497119703</v>
      </c>
      <c r="E214" s="3">
        <f>VLOOKUP(EOMONTH($A214,-1),Trend_Weights!$A:$H,COLUMN(E$4),FALSE)</f>
        <v>0.18832222551936703</v>
      </c>
      <c r="F214" s="3">
        <f>VLOOKUP(EOMONTH($A214,-1),Trend_Weights!$A:$H,COLUMN(F$4),FALSE)</f>
        <v>7.3420033824180719E-2</v>
      </c>
      <c r="G214" s="3">
        <f>VLOOKUP(EOMONTH($A214,-1),Trend_Weights!$A:$H,COLUMN(G$4),FALSE)</f>
        <v>6.1196373711352392E-2</v>
      </c>
      <c r="H214" s="3">
        <f>VLOOKUP(EOMONTH($A214,-1),Trend_Weights!$A:$H,COLUMN(H$4),FALSE)</f>
        <v>0.12719467019180386</v>
      </c>
      <c r="K214" s="3">
        <f>VLOOKUP($A214,rets_1M!$A:$I,COLUMN(B$4),FALSE)</f>
        <v>6.9675883297737329E-3</v>
      </c>
      <c r="L214" s="3">
        <f>VLOOKUP($A214,rets_1M!$A:$I,COLUMN(C$4),FALSE)</f>
        <v>2.5435415301628961E-2</v>
      </c>
      <c r="M214" s="3">
        <f>VLOOKUP($A214,rets_1M!$A:$I,COLUMN(D$4),FALSE)</f>
        <v>1.1681601134819752E-2</v>
      </c>
      <c r="N214" s="3">
        <f>VLOOKUP($A214,rets_1M!$A:$I,COLUMN(E$4),FALSE)</f>
        <v>2.2296537705960517E-2</v>
      </c>
      <c r="O214" s="3">
        <f>VLOOKUP($A214,rets_1M!$A:$I,COLUMN(F$4),FALSE)</f>
        <v>-5.3351266532167707E-2</v>
      </c>
      <c r="P214" s="3">
        <f>VLOOKUP($A214,rets_1M!$A:$I,COLUMN(G$4),FALSE)</f>
        <v>-6.0881695061205443E-2</v>
      </c>
      <c r="Q214" s="3">
        <f>VLOOKUP($A214,rets_1M!$A:$I,COLUMN(H$4),FALSE)</f>
        <v>2.7237986828197558E-2</v>
      </c>
      <c r="S214" s="3">
        <f>SUMPRODUCT(B214:H214,K214:Q214)</f>
        <v>7.1748837433333913E-3</v>
      </c>
      <c r="T214" s="3">
        <f t="shared" si="6"/>
        <v>5.4849562824804722E-2</v>
      </c>
    </row>
    <row r="215" spans="1:20" x14ac:dyDescent="0.35">
      <c r="A215" s="2">
        <v>40390</v>
      </c>
      <c r="B215" s="3">
        <f>VLOOKUP(EOMONTH($A215,-1),Trend_Weights!$A:$H,COLUMN(B$4),FALSE)</f>
        <v>-3.9237043168685933E-2</v>
      </c>
      <c r="C215" s="3">
        <f>VLOOKUP(EOMONTH($A215,-1),Trend_Weights!$A:$H,COLUMN(C$4),FALSE)</f>
        <v>6.6916057623107095E-2</v>
      </c>
      <c r="D215" s="3">
        <f>VLOOKUP(EOMONTH($A215,-1),Trend_Weights!$A:$H,COLUMN(D$4),FALSE)</f>
        <v>0.44444747026736753</v>
      </c>
      <c r="E215" s="3">
        <f>VLOOKUP(EOMONTH($A215,-1),Trend_Weights!$A:$H,COLUMN(E$4),FALSE)</f>
        <v>0.18827412222829923</v>
      </c>
      <c r="F215" s="3">
        <f>VLOOKUP(EOMONTH($A215,-1),Trend_Weights!$A:$H,COLUMN(F$4),FALSE)</f>
        <v>7.2900242536889509E-2</v>
      </c>
      <c r="G215" s="3">
        <f>VLOOKUP(EOMONTH($A215,-1),Trend_Weights!$A:$H,COLUMN(G$4),FALSE)</f>
        <v>6.0608163120906021E-2</v>
      </c>
      <c r="H215" s="3">
        <f>VLOOKUP(EOMONTH($A215,-1),Trend_Weights!$A:$H,COLUMN(H$4),FALSE)</f>
        <v>0.12761690105474471</v>
      </c>
      <c r="K215" s="3">
        <f>VLOOKUP($A215,rets_1M!$A:$I,COLUMN(B$4),FALSE)</f>
        <v>5.2902867322990321E-3</v>
      </c>
      <c r="L215" s="3">
        <f>VLOOKUP($A215,rets_1M!$A:$I,COLUMN(C$4),FALSE)</f>
        <v>-5.2844697884354752E-2</v>
      </c>
      <c r="M215" s="3">
        <f>VLOOKUP($A215,rets_1M!$A:$I,COLUMN(D$4),FALSE)</f>
        <v>1.2704885826768653E-3</v>
      </c>
      <c r="N215" s="3">
        <f>VLOOKUP($A215,rets_1M!$A:$I,COLUMN(E$4),FALSE)</f>
        <v>1.0331048989110636E-2</v>
      </c>
      <c r="O215" s="3">
        <f>VLOOKUP($A215,rets_1M!$A:$I,COLUMN(F$4),FALSE)</f>
        <v>6.997395216670621E-2</v>
      </c>
      <c r="P215" s="3">
        <f>VLOOKUP($A215,rets_1M!$A:$I,COLUMN(G$4),FALSE)</f>
        <v>7.1489407699662166E-2</v>
      </c>
      <c r="Q215" s="3">
        <f>VLOOKUP($A215,rets_1M!$A:$I,COLUMN(H$4),FALSE)</f>
        <v>2.0638752572423646E-2</v>
      </c>
      <c r="S215" s="3">
        <f>SUMPRODUCT(B215:H215,K215:Q215)</f>
        <v>1.0833813971525569E-2</v>
      </c>
      <c r="T215" s="3">
        <f t="shared" si="6"/>
        <v>5.4663325818025091E-2</v>
      </c>
    </row>
    <row r="216" spans="1:20" x14ac:dyDescent="0.35">
      <c r="A216" s="2">
        <v>40421</v>
      </c>
      <c r="B216" s="3">
        <f>VLOOKUP(EOMONTH($A216,-1),Trend_Weights!$A:$H,COLUMN(B$4),FALSE)</f>
        <v>3.9300758060649151E-2</v>
      </c>
      <c r="C216" s="3">
        <f>VLOOKUP(EOMONTH($A216,-1),Trend_Weights!$A:$H,COLUMN(C$4),FALSE)</f>
        <v>6.586943241337434E-2</v>
      </c>
      <c r="D216" s="3">
        <f>VLOOKUP(EOMONTH($A216,-1),Trend_Weights!$A:$H,COLUMN(D$4),FALSE)</f>
        <v>0.446648933510157</v>
      </c>
      <c r="E216" s="3">
        <f>VLOOKUP(EOMONTH($A216,-1),Trend_Weights!$A:$H,COLUMN(E$4),FALSE)</f>
        <v>0.18859361048126616</v>
      </c>
      <c r="F216" s="3">
        <f>VLOOKUP(EOMONTH($A216,-1),Trend_Weights!$A:$H,COLUMN(F$4),FALSE)</f>
        <v>7.1462660500979824E-2</v>
      </c>
      <c r="G216" s="3">
        <f>VLOOKUP(EOMONTH($A216,-1),Trend_Weights!$A:$H,COLUMN(G$4),FALSE)</f>
        <v>5.9783486778996073E-2</v>
      </c>
      <c r="H216" s="3">
        <f>VLOOKUP(EOMONTH($A216,-1),Trend_Weights!$A:$H,COLUMN(H$4),FALSE)</f>
        <v>0.12834111825457753</v>
      </c>
      <c r="K216" s="3">
        <f>VLOOKUP($A216,rets_1M!$A:$I,COLUMN(B$4),FALSE)</f>
        <v>-2.3852865882623031E-2</v>
      </c>
      <c r="L216" s="3">
        <f>VLOOKUP($A216,rets_1M!$A:$I,COLUMN(C$4),FALSE)</f>
        <v>5.6087229369312874E-2</v>
      </c>
      <c r="M216" s="3">
        <f>VLOOKUP($A216,rets_1M!$A:$I,COLUMN(D$4),FALSE)</f>
        <v>8.1063456562553426E-3</v>
      </c>
      <c r="N216" s="3">
        <f>VLOOKUP($A216,rets_1M!$A:$I,COLUMN(E$4),FALSE)</f>
        <v>2.1332858914431929E-2</v>
      </c>
      <c r="O216" s="3">
        <f>VLOOKUP($A216,rets_1M!$A:$I,COLUMN(F$4),FALSE)</f>
        <v>-4.5590350780126188E-2</v>
      </c>
      <c r="P216" s="3">
        <f>VLOOKUP($A216,rets_1M!$A:$I,COLUMN(G$4),FALSE)</f>
        <v>-5.141687306932341E-2</v>
      </c>
      <c r="Q216" s="3">
        <f>VLOOKUP($A216,rets_1M!$A:$I,COLUMN(H$4),FALSE)</f>
        <v>3.1796906329687458E-2</v>
      </c>
      <c r="S216" s="3">
        <f>SUMPRODUCT(B216:H216,K216:Q216)</f>
        <v>8.1498925837908097E-3</v>
      </c>
      <c r="T216" s="3">
        <f t="shared" si="6"/>
        <v>5.4597757080457443E-2</v>
      </c>
    </row>
    <row r="217" spans="1:20" x14ac:dyDescent="0.35">
      <c r="A217" s="2">
        <v>40451</v>
      </c>
      <c r="B217" s="3">
        <f>VLOOKUP(EOMONTH($A217,-1),Trend_Weights!$A:$H,COLUMN(B$4),FALSE)</f>
        <v>3.8939564971742967E-2</v>
      </c>
      <c r="C217" s="3">
        <f>VLOOKUP(EOMONTH($A217,-1),Trend_Weights!$A:$H,COLUMN(C$4),FALSE)</f>
        <v>6.4964297018400743E-2</v>
      </c>
      <c r="D217" s="3">
        <f>VLOOKUP(EOMONTH($A217,-1),Trend_Weights!$A:$H,COLUMN(D$4),FALSE)</f>
        <v>0.45363404972875326</v>
      </c>
      <c r="E217" s="3">
        <f>VLOOKUP(EOMONTH($A217,-1),Trend_Weights!$A:$H,COLUMN(E$4),FALSE)</f>
        <v>0.18648146194804427</v>
      </c>
      <c r="F217" s="3">
        <f>VLOOKUP(EOMONTH($A217,-1),Trend_Weights!$A:$H,COLUMN(F$4),FALSE)</f>
        <v>7.0459699182221003E-2</v>
      </c>
      <c r="G217" s="3">
        <f>VLOOKUP(EOMONTH($A217,-1),Trend_Weights!$A:$H,COLUMN(G$4),FALSE)</f>
        <v>5.8916866089421635E-2</v>
      </c>
      <c r="H217" s="3">
        <f>VLOOKUP(EOMONTH($A217,-1),Trend_Weights!$A:$H,COLUMN(H$4),FALSE)</f>
        <v>0.12660406106141625</v>
      </c>
      <c r="K217" s="3">
        <f>VLOOKUP($A217,rets_1M!$A:$I,COLUMN(B$4),FALSE)</f>
        <v>8.8795678187797877E-2</v>
      </c>
      <c r="L217" s="3">
        <f>VLOOKUP($A217,rets_1M!$A:$I,COLUMN(C$4),FALSE)</f>
        <v>4.7430921785634794E-2</v>
      </c>
      <c r="M217" s="3">
        <f>VLOOKUP($A217,rets_1M!$A:$I,COLUMN(D$4),FALSE)</f>
        <v>4.5353812316655251E-3</v>
      </c>
      <c r="N217" s="3">
        <f>VLOOKUP($A217,rets_1M!$A:$I,COLUMN(E$4),FALSE)</f>
        <v>3.357582266759529E-3</v>
      </c>
      <c r="O217" s="3">
        <f>VLOOKUP($A217,rets_1M!$A:$I,COLUMN(F$4),FALSE)</f>
        <v>8.9159420289855129E-2</v>
      </c>
      <c r="P217" s="3">
        <f>VLOOKUP($A217,rets_1M!$A:$I,COLUMN(G$4),FALSE)</f>
        <v>0.13116305166979303</v>
      </c>
      <c r="Q217" s="3">
        <f>VLOOKUP($A217,rets_1M!$A:$I,COLUMN(H$4),FALSE)</f>
        <v>4.8112963105813034E-3</v>
      </c>
      <c r="S217" s="3">
        <f>SUMPRODUCT(B217:H217,K217:Q217)</f>
        <v>2.3841503311525503E-2</v>
      </c>
      <c r="T217" s="3">
        <f t="shared" si="6"/>
        <v>5.5630777164649974E-2</v>
      </c>
    </row>
    <row r="218" spans="1:20" x14ac:dyDescent="0.35">
      <c r="A218" s="2">
        <v>40482</v>
      </c>
      <c r="B218" s="3">
        <f>VLOOKUP(EOMONTH($A218,-1),Trend_Weights!$A:$H,COLUMN(B$4),FALSE)</f>
        <v>3.9260770152982918E-2</v>
      </c>
      <c r="C218" s="3">
        <f>VLOOKUP(EOMONTH($A218,-1),Trend_Weights!$A:$H,COLUMN(C$4),FALSE)</f>
        <v>6.6378710930830767E-2</v>
      </c>
      <c r="D218" s="3">
        <f>VLOOKUP(EOMONTH($A218,-1),Trend_Weights!$A:$H,COLUMN(D$4),FALSE)</f>
        <v>0.4549258269480731</v>
      </c>
      <c r="E218" s="3">
        <f>VLOOKUP(EOMONTH($A218,-1),Trend_Weights!$A:$H,COLUMN(E$4),FALSE)</f>
        <v>0.18697132436926978</v>
      </c>
      <c r="F218" s="3">
        <f>VLOOKUP(EOMONTH($A218,-1),Trend_Weights!$A:$H,COLUMN(F$4),FALSE)</f>
        <v>6.8689045371903734E-2</v>
      </c>
      <c r="G218" s="3">
        <f>VLOOKUP(EOMONTH($A218,-1),Trend_Weights!$A:$H,COLUMN(G$4),FALSE)</f>
        <v>5.6869407296511985E-2</v>
      </c>
      <c r="H218" s="3">
        <f>VLOOKUP(EOMONTH($A218,-1),Trend_Weights!$A:$H,COLUMN(H$4),FALSE)</f>
        <v>0.1269049149304278</v>
      </c>
      <c r="K218" s="3">
        <f>VLOOKUP($A218,rets_1M!$A:$I,COLUMN(B$4),FALSE)</f>
        <v>-1.8732409073669576E-3</v>
      </c>
      <c r="L218" s="3">
        <f>VLOOKUP($A218,rets_1M!$A:$I,COLUMN(C$4),FALSE)</f>
        <v>3.665373961218843E-2</v>
      </c>
      <c r="M218" s="3">
        <f>VLOOKUP($A218,rets_1M!$A:$I,COLUMN(D$4),FALSE)</f>
        <v>-1.5337771819399215E-3</v>
      </c>
      <c r="N218" s="3">
        <f>VLOOKUP($A218,rets_1M!$A:$I,COLUMN(E$4),FALSE)</f>
        <v>1.8592169246527401E-3</v>
      </c>
      <c r="O218" s="3">
        <f>VLOOKUP($A218,rets_1M!$A:$I,COLUMN(F$4),FALSE)</f>
        <v>3.7790078773685343E-2</v>
      </c>
      <c r="P218" s="3">
        <f>VLOOKUP($A218,rets_1M!$A:$I,COLUMN(G$4),FALSE)</f>
        <v>6.3392873063499833E-2</v>
      </c>
      <c r="Q218" s="3">
        <f>VLOOKUP($A218,rets_1M!$A:$I,COLUMN(H$4),FALSE)</f>
        <v>3.6877956983426552E-2</v>
      </c>
      <c r="S218" s="3">
        <f>SUMPRODUCT(B218:H218,K218:Q218)</f>
        <v>1.2890222050617545E-2</v>
      </c>
      <c r="T218" s="3">
        <f t="shared" si="6"/>
        <v>5.5275643193784418E-2</v>
      </c>
    </row>
    <row r="219" spans="1:20" x14ac:dyDescent="0.35">
      <c r="A219" s="2">
        <v>40512</v>
      </c>
      <c r="B219" s="3">
        <f>VLOOKUP(EOMONTH($A219,-1),Trend_Weights!$A:$H,COLUMN(B$4),FALSE)</f>
        <v>3.9761218652276616E-2</v>
      </c>
      <c r="C219" s="3">
        <f>VLOOKUP(EOMONTH($A219,-1),Trend_Weights!$A:$H,COLUMN(C$4),FALSE)</f>
        <v>6.6685815072976842E-2</v>
      </c>
      <c r="D219" s="3">
        <f>VLOOKUP(EOMONTH($A219,-1),Trend_Weights!$A:$H,COLUMN(D$4),FALSE)</f>
        <v>0.45570766128485396</v>
      </c>
      <c r="E219" s="3">
        <f>VLOOKUP(EOMONTH($A219,-1),Trend_Weights!$A:$H,COLUMN(E$4),FALSE)</f>
        <v>0.18670070882960904</v>
      </c>
      <c r="F219" s="3">
        <f>VLOOKUP(EOMONTH($A219,-1),Trend_Weights!$A:$H,COLUMN(F$4),FALSE)</f>
        <v>6.826832209173514E-2</v>
      </c>
      <c r="G219" s="3">
        <f>VLOOKUP(EOMONTH($A219,-1),Trend_Weights!$A:$H,COLUMN(G$4),FALSE)</f>
        <v>5.6876509229141198E-2</v>
      </c>
      <c r="H219" s="3">
        <f>VLOOKUP(EOMONTH($A219,-1),Trend_Weights!$A:$H,COLUMN(H$4),FALSE)</f>
        <v>0.12599976483940714</v>
      </c>
      <c r="K219" s="3">
        <f>VLOOKUP($A219,rets_1M!$A:$I,COLUMN(B$4),FALSE)</f>
        <v>3.8194211618572727E-2</v>
      </c>
      <c r="L219" s="3">
        <f>VLOOKUP($A219,rets_1M!$A:$I,COLUMN(C$4),FALSE)</f>
        <v>1.937878107697899E-2</v>
      </c>
      <c r="M219" s="3">
        <f>VLOOKUP($A219,rets_1M!$A:$I,COLUMN(D$4),FALSE)</f>
        <v>-1.6272853030246393E-2</v>
      </c>
      <c r="N219" s="3">
        <f>VLOOKUP($A219,rets_1M!$A:$I,COLUMN(E$4),FALSE)</f>
        <v>-9.8515045947566993E-3</v>
      </c>
      <c r="O219" s="3">
        <f>VLOOKUP($A219,rets_1M!$A:$I,COLUMN(F$4),FALSE)</f>
        <v>-2.0514924607650808E-4</v>
      </c>
      <c r="P219" s="3">
        <f>VLOOKUP($A219,rets_1M!$A:$I,COLUMN(G$4),FALSE)</f>
        <v>-2.3566857620205273E-3</v>
      </c>
      <c r="Q219" s="3">
        <f>VLOOKUP($A219,rets_1M!$A:$I,COLUMN(H$4),FALSE)</f>
        <v>-3.8595305535094493E-2</v>
      </c>
      <c r="S219" s="3">
        <f>SUMPRODUCT(B219:H219,K219:Q219)</f>
        <v>-1.1455053152697188E-2</v>
      </c>
      <c r="T219" s="3">
        <f t="shared" si="6"/>
        <v>5.5729774945689883E-2</v>
      </c>
    </row>
    <row r="220" spans="1:20" x14ac:dyDescent="0.35">
      <c r="A220" s="2">
        <v>40543</v>
      </c>
      <c r="B220" s="3">
        <f>VLOOKUP(EOMONTH($A220,-1),Trend_Weights!$A:$H,COLUMN(B$4),FALSE)</f>
        <v>4.0413455854790871E-2</v>
      </c>
      <c r="C220" s="3">
        <f>VLOOKUP(EOMONTH($A220,-1),Trend_Weights!$A:$H,COLUMN(C$4),FALSE)</f>
        <v>6.8148868688861913E-2</v>
      </c>
      <c r="D220" s="3">
        <f>VLOOKUP(EOMONTH($A220,-1),Trend_Weights!$A:$H,COLUMN(D$4),FALSE)</f>
        <v>0.4440847859744862</v>
      </c>
      <c r="E220" s="3">
        <f>VLOOKUP(EOMONTH($A220,-1),Trend_Weights!$A:$H,COLUMN(E$4),FALSE)</f>
        <v>0.19264433678254561</v>
      </c>
      <c r="F220" s="3">
        <f>VLOOKUP(EOMONTH($A220,-1),Trend_Weights!$A:$H,COLUMN(F$4),FALSE)</f>
        <v>6.9940434336296098E-2</v>
      </c>
      <c r="G220" s="3">
        <f>VLOOKUP(EOMONTH($A220,-1),Trend_Weights!$A:$H,COLUMN(G$4),FALSE)</f>
        <v>5.8662477169023029E-2</v>
      </c>
      <c r="H220" s="3">
        <f>VLOOKUP(EOMONTH($A220,-1),Trend_Weights!$A:$H,COLUMN(H$4),FALSE)</f>
        <v>0.12610564119399631</v>
      </c>
      <c r="K220" s="3">
        <f>VLOOKUP($A220,rets_1M!$A:$I,COLUMN(B$4),FALSE)</f>
        <v>3.9168307574517502E-2</v>
      </c>
      <c r="L220" s="3">
        <f>VLOOKUP($A220,rets_1M!$A:$I,COLUMN(C$4),FALSE)</f>
        <v>2.5467689143370942E-2</v>
      </c>
      <c r="M220" s="3">
        <f>VLOOKUP($A220,rets_1M!$A:$I,COLUMN(D$4),FALSE)</f>
        <v>4.157507742655886E-3</v>
      </c>
      <c r="N220" s="3">
        <f>VLOOKUP($A220,rets_1M!$A:$I,COLUMN(E$4),FALSE)</f>
        <v>-2.958433128433835E-2</v>
      </c>
      <c r="O220" s="3">
        <f>VLOOKUP($A220,rets_1M!$A:$I,COLUMN(F$4),FALSE)</f>
        <v>6.6584590130296384E-2</v>
      </c>
      <c r="P220" s="3">
        <f>VLOOKUP($A220,rets_1M!$A:$I,COLUMN(G$4),FALSE)</f>
        <v>4.7396326742658035E-2</v>
      </c>
      <c r="Q220" s="3">
        <f>VLOOKUP($A220,rets_1M!$A:$I,COLUMN(H$4),FALSE)</f>
        <v>3.2455402454099058E-2</v>
      </c>
      <c r="S220" s="3">
        <f>SUMPRODUCT(B220:H220,K220:Q220)</f>
        <v>1.0995703354905385E-2</v>
      </c>
      <c r="T220" s="3">
        <f t="shared" si="6"/>
        <v>5.5845451990033247E-2</v>
      </c>
    </row>
    <row r="221" spans="1:20" x14ac:dyDescent="0.35">
      <c r="A221" s="2">
        <v>40574</v>
      </c>
      <c r="B221" s="3">
        <f>VLOOKUP(EOMONTH($A221,-1),Trend_Weights!$A:$H,COLUMN(B$4),FALSE)</f>
        <v>4.0869997182838208E-2</v>
      </c>
      <c r="C221" s="3">
        <f>VLOOKUP(EOMONTH($A221,-1),Trend_Weights!$A:$H,COLUMN(C$4),FALSE)</f>
        <v>6.9148521107622207E-2</v>
      </c>
      <c r="D221" s="3">
        <f>VLOOKUP(EOMONTH($A221,-1),Trend_Weights!$A:$H,COLUMN(D$4),FALSE)</f>
        <v>0.44716752210832444</v>
      </c>
      <c r="E221" s="3">
        <f>VLOOKUP(EOMONTH($A221,-1),Trend_Weights!$A:$H,COLUMN(E$4),FALSE)</f>
        <v>0.1879122986513643</v>
      </c>
      <c r="F221" s="3">
        <f>VLOOKUP(EOMONTH($A221,-1),Trend_Weights!$A:$H,COLUMN(F$4),FALSE)</f>
        <v>6.9334557647359005E-2</v>
      </c>
      <c r="G221" s="3">
        <f>VLOOKUP(EOMONTH($A221,-1),Trend_Weights!$A:$H,COLUMN(G$4),FALSE)</f>
        <v>5.8846927692955533E-2</v>
      </c>
      <c r="H221" s="3">
        <f>VLOOKUP(EOMONTH($A221,-1),Trend_Weights!$A:$H,COLUMN(H$4),FALSE)</f>
        <v>0.12672017560953633</v>
      </c>
      <c r="K221" s="3">
        <f>VLOOKUP($A221,rets_1M!$A:$I,COLUMN(B$4),FALSE)</f>
        <v>8.8931302760062447E-2</v>
      </c>
      <c r="L221" s="3">
        <f>VLOOKUP($A221,rets_1M!$A:$I,COLUMN(C$4),FALSE)</f>
        <v>-6.2441768868522596E-2</v>
      </c>
      <c r="M221" s="3">
        <f>VLOOKUP($A221,rets_1M!$A:$I,COLUMN(D$4),FALSE)</f>
        <v>-4.195421568284563E-3</v>
      </c>
      <c r="N221" s="3">
        <f>VLOOKUP($A221,rets_1M!$A:$I,COLUMN(E$4),FALSE)</f>
        <v>2.9835533489683819E-3</v>
      </c>
      <c r="O221" s="3">
        <f>VLOOKUP($A221,rets_1M!$A:$I,COLUMN(F$4),FALSE)</f>
        <v>2.3470565602154769E-2</v>
      </c>
      <c r="P221" s="3">
        <f>VLOOKUP($A221,rets_1M!$A:$I,COLUMN(G$4),FALSE)</f>
        <v>2.8880534633446198E-2</v>
      </c>
      <c r="Q221" s="3">
        <f>VLOOKUP($A221,rets_1M!$A:$I,COLUMN(H$4),FALSE)</f>
        <v>-1.0370963978472036E-2</v>
      </c>
      <c r="S221" s="3">
        <f>SUMPRODUCT(B221:H221,K221:Q221)</f>
        <v>1.4097862206454044E-5</v>
      </c>
      <c r="T221" s="3">
        <f t="shared" si="6"/>
        <v>5.5153565308069863E-2</v>
      </c>
    </row>
    <row r="222" spans="1:20" x14ac:dyDescent="0.35">
      <c r="A222" s="2">
        <v>40602</v>
      </c>
      <c r="B222" s="3">
        <f>VLOOKUP(EOMONTH($A222,-1),Trend_Weights!$A:$H,COLUMN(B$4),FALSE)</f>
        <v>4.0249785258044186E-2</v>
      </c>
      <c r="C222" s="3">
        <f>VLOOKUP(EOMONTH($A222,-1),Trend_Weights!$A:$H,COLUMN(C$4),FALSE)</f>
        <v>6.8998514278132972E-2</v>
      </c>
      <c r="D222" s="3">
        <f>VLOOKUP(EOMONTH($A222,-1),Trend_Weights!$A:$H,COLUMN(D$4),FALSE)</f>
        <v>0.44348696349565597</v>
      </c>
      <c r="E222" s="3">
        <f>VLOOKUP(EOMONTH($A222,-1),Trend_Weights!$A:$H,COLUMN(E$4),FALSE)</f>
        <v>0.18918361983331225</v>
      </c>
      <c r="F222" s="3">
        <f>VLOOKUP(EOMONTH($A222,-1),Trend_Weights!$A:$H,COLUMN(F$4),FALSE)</f>
        <v>6.9697644902733627E-2</v>
      </c>
      <c r="G222" s="3">
        <f>VLOOKUP(EOMONTH($A222,-1),Trend_Weights!$A:$H,COLUMN(G$4),FALSE)</f>
        <v>6.0831993297355398E-2</v>
      </c>
      <c r="H222" s="3">
        <f>VLOOKUP(EOMONTH($A222,-1),Trend_Weights!$A:$H,COLUMN(H$4),FALSE)</f>
        <v>0.12755147893476568</v>
      </c>
      <c r="K222" s="3">
        <f>VLOOKUP($A222,rets_1M!$A:$I,COLUMN(B$4),FALSE)</f>
        <v>0.10897953760849965</v>
      </c>
      <c r="L222" s="3">
        <f>VLOOKUP($A222,rets_1M!$A:$I,COLUMN(C$4),FALSE)</f>
        <v>5.6498895446027042E-2</v>
      </c>
      <c r="M222" s="3">
        <f>VLOOKUP($A222,rets_1M!$A:$I,COLUMN(D$4),FALSE)</f>
        <v>-3.4273244849201134E-3</v>
      </c>
      <c r="N222" s="3">
        <f>VLOOKUP($A222,rets_1M!$A:$I,COLUMN(E$4),FALSE)</f>
        <v>-3.7845766254284152E-3</v>
      </c>
      <c r="O222" s="3">
        <f>VLOOKUP($A222,rets_1M!$A:$I,COLUMN(F$4),FALSE)</f>
        <v>3.4022556390977288E-2</v>
      </c>
      <c r="P222" s="3">
        <f>VLOOKUP($A222,rets_1M!$A:$I,COLUMN(G$4),FALSE)</f>
        <v>3.1030405117996152E-2</v>
      </c>
      <c r="Q222" s="3">
        <f>VLOOKUP($A222,rets_1M!$A:$I,COLUMN(H$4),FALSE)</f>
        <v>-1.8456549321010929E-4</v>
      </c>
      <c r="S222" s="3">
        <f>SUMPRODUCT(B222:H222,K222:Q222)</f>
        <v>1.0284181044682332E-2</v>
      </c>
      <c r="T222" s="3">
        <f t="shared" si="6"/>
        <v>5.3958511874733543E-2</v>
      </c>
    </row>
    <row r="223" spans="1:20" x14ac:dyDescent="0.35">
      <c r="A223" s="2">
        <v>40633</v>
      </c>
      <c r="B223" s="3">
        <f>VLOOKUP(EOMONTH($A223,-1),Trend_Weights!$A:$H,COLUMN(B$4),FALSE)</f>
        <v>4.075556293932657E-2</v>
      </c>
      <c r="C223" s="3">
        <f>VLOOKUP(EOMONTH($A223,-1),Trend_Weights!$A:$H,COLUMN(C$4),FALSE)</f>
        <v>6.8795039762206495E-2</v>
      </c>
      <c r="D223" s="3">
        <f>VLOOKUP(EOMONTH($A223,-1),Trend_Weights!$A:$H,COLUMN(D$4),FALSE)</f>
        <v>0.44258328141370273</v>
      </c>
      <c r="E223" s="3">
        <f>VLOOKUP(EOMONTH($A223,-1),Trend_Weights!$A:$H,COLUMN(E$4),FALSE)</f>
        <v>0.1892871896759144</v>
      </c>
      <c r="F223" s="3">
        <f>VLOOKUP(EOMONTH($A223,-1),Trend_Weights!$A:$H,COLUMN(F$4),FALSE)</f>
        <v>6.9688259169739156E-2</v>
      </c>
      <c r="G223" s="3">
        <f>VLOOKUP(EOMONTH($A223,-1),Trend_Weights!$A:$H,COLUMN(G$4),FALSE)</f>
        <v>6.1342010790174858E-2</v>
      </c>
      <c r="H223" s="3">
        <f>VLOOKUP(EOMONTH($A223,-1),Trend_Weights!$A:$H,COLUMN(H$4),FALSE)</f>
        <v>0.12754865624893577</v>
      </c>
      <c r="K223" s="3">
        <f>VLOOKUP($A223,rets_1M!$A:$I,COLUMN(B$4),FALSE)</f>
        <v>5.4871977927397841E-2</v>
      </c>
      <c r="L223" s="3">
        <f>VLOOKUP($A223,rets_1M!$A:$I,COLUMN(C$4),FALSE)</f>
        <v>2.0175552327525992E-2</v>
      </c>
      <c r="M223" s="3">
        <f>VLOOKUP($A223,rets_1M!$A:$I,COLUMN(D$4),FALSE)</f>
        <v>6.3463545045685521E-3</v>
      </c>
      <c r="N223" s="3">
        <f>VLOOKUP($A223,rets_1M!$A:$I,COLUMN(E$4),FALSE)</f>
        <v>-1.3131310570702048E-4</v>
      </c>
      <c r="O223" s="3">
        <f>VLOOKUP($A223,rets_1M!$A:$I,COLUMN(F$4),FALSE)</f>
        <v>-1.8178512997635288E-4</v>
      </c>
      <c r="P223" s="3">
        <f>VLOOKUP($A223,rets_1M!$A:$I,COLUMN(G$4),FALSE)</f>
        <v>-5.0786552084063352E-3</v>
      </c>
      <c r="Q223" s="3">
        <f>VLOOKUP($A223,rets_1M!$A:$I,COLUMN(H$4),FALSE)</f>
        <v>-1.1654901263395523E-2</v>
      </c>
      <c r="S223" s="3">
        <f>SUMPRODUCT(B223:H223,K223:Q223)</f>
        <v>4.5974805808169563E-3</v>
      </c>
      <c r="T223" s="3">
        <f t="shared" si="6"/>
        <v>5.3668577394337488E-2</v>
      </c>
    </row>
    <row r="224" spans="1:20" x14ac:dyDescent="0.35">
      <c r="A224" s="2">
        <v>40663</v>
      </c>
      <c r="B224" s="3">
        <f>VLOOKUP(EOMONTH($A224,-1),Trend_Weights!$A:$H,COLUMN(B$4),FALSE)</f>
        <v>4.0419171316894667E-2</v>
      </c>
      <c r="C224" s="3">
        <f>VLOOKUP(EOMONTH($A224,-1),Trend_Weights!$A:$H,COLUMN(C$4),FALSE)</f>
        <v>6.9054052884136491E-2</v>
      </c>
      <c r="D224" s="3">
        <f>VLOOKUP(EOMONTH($A224,-1),Trend_Weights!$A:$H,COLUMN(D$4),FALSE)</f>
        <v>0.44674455233377802</v>
      </c>
      <c r="E224" s="3">
        <f>VLOOKUP(EOMONTH($A224,-1),Trend_Weights!$A:$H,COLUMN(E$4),FALSE)</f>
        <v>0.18705204296739245</v>
      </c>
      <c r="F224" s="3">
        <f>VLOOKUP(EOMONTH($A224,-1),Trend_Weights!$A:$H,COLUMN(F$4),FALSE)</f>
        <v>6.8740493009552497E-2</v>
      </c>
      <c r="G224" s="3">
        <f>VLOOKUP(EOMONTH($A224,-1),Trend_Weights!$A:$H,COLUMN(G$4),FALSE)</f>
        <v>6.0466616106644451E-2</v>
      </c>
      <c r="H224" s="3">
        <f>VLOOKUP(EOMONTH($A224,-1),Trend_Weights!$A:$H,COLUMN(H$4),FALSE)</f>
        <v>0.12752307138160138</v>
      </c>
      <c r="K224" s="3">
        <f>VLOOKUP($A224,rets_1M!$A:$I,COLUMN(B$4),FALSE)</f>
        <v>4.7435866773176905E-2</v>
      </c>
      <c r="L224" s="3">
        <f>VLOOKUP($A224,rets_1M!$A:$I,COLUMN(C$4),FALSE)</f>
        <v>8.0908923124745069E-2</v>
      </c>
      <c r="M224" s="3">
        <f>VLOOKUP($A224,rets_1M!$A:$I,COLUMN(D$4),FALSE)</f>
        <v>3.5826096986275591E-3</v>
      </c>
      <c r="N224" s="3">
        <f>VLOOKUP($A224,rets_1M!$A:$I,COLUMN(E$4),FALSE)</f>
        <v>1.7745062942225776E-2</v>
      </c>
      <c r="O224" s="3">
        <f>VLOOKUP($A224,rets_1M!$A:$I,COLUMN(F$4),FALSE)</f>
        <v>2.9363636363636481E-2</v>
      </c>
      <c r="P224" s="3">
        <f>VLOOKUP($A224,rets_1M!$A:$I,COLUMN(G$4),FALSE)</f>
        <v>2.7608684834712793E-2</v>
      </c>
      <c r="Q224" s="3">
        <f>VLOOKUP($A224,rets_1M!$A:$I,COLUMN(H$4),FALSE)</f>
        <v>1.72577504882101E-2</v>
      </c>
      <c r="S224" s="3">
        <f>SUMPRODUCT(B224:H224,K224:Q224)</f>
        <v>1.8312805058546822E-2</v>
      </c>
      <c r="T224" s="3">
        <f t="shared" si="6"/>
        <v>4.9542982453663488E-2</v>
      </c>
    </row>
    <row r="225" spans="1:20" x14ac:dyDescent="0.35">
      <c r="A225" s="2">
        <v>40694</v>
      </c>
      <c r="B225" s="3">
        <f>VLOOKUP(EOMONTH($A225,-1),Trend_Weights!$A:$H,COLUMN(B$4),FALSE)</f>
        <v>3.7137609573820798E-2</v>
      </c>
      <c r="C225" s="3">
        <f>VLOOKUP(EOMONTH($A225,-1),Trend_Weights!$A:$H,COLUMN(C$4),FALSE)</f>
        <v>6.2990175093358816E-2</v>
      </c>
      <c r="D225" s="3">
        <f>VLOOKUP(EOMONTH($A225,-1),Trend_Weights!$A:$H,COLUMN(D$4),FALSE)</f>
        <v>0.48850486770662138</v>
      </c>
      <c r="E225" s="3">
        <f>VLOOKUP(EOMONTH($A225,-1),Trend_Weights!$A:$H,COLUMN(E$4),FALSE)</f>
        <v>0.17328560443523131</v>
      </c>
      <c r="F225" s="3">
        <f>VLOOKUP(EOMONTH($A225,-1),Trend_Weights!$A:$H,COLUMN(F$4),FALSE)</f>
        <v>6.262796698653314E-2</v>
      </c>
      <c r="G225" s="3">
        <f>VLOOKUP(EOMONTH($A225,-1),Trend_Weights!$A:$H,COLUMN(G$4),FALSE)</f>
        <v>5.5436569813237642E-2</v>
      </c>
      <c r="H225" s="3">
        <f>VLOOKUP(EOMONTH($A225,-1),Trend_Weights!$A:$H,COLUMN(H$4),FALSE)</f>
        <v>0.12001720639119684</v>
      </c>
      <c r="K225" s="3">
        <f>VLOOKUP($A225,rets_1M!$A:$I,COLUMN(B$4),FALSE)</f>
        <v>-7.2830369921620175E-2</v>
      </c>
      <c r="L225" s="3">
        <f>VLOOKUP($A225,rets_1M!$A:$I,COLUMN(C$4),FALSE)</f>
        <v>-1.343290623925808E-2</v>
      </c>
      <c r="M225" s="3">
        <f>VLOOKUP($A225,rets_1M!$A:$I,COLUMN(D$4),FALSE)</f>
        <v>4.141188716953792E-3</v>
      </c>
      <c r="N225" s="3">
        <f>VLOOKUP($A225,rets_1M!$A:$I,COLUMN(E$4),FALSE)</f>
        <v>2.3549396486460816E-2</v>
      </c>
      <c r="O225" s="3">
        <f>VLOOKUP($A225,rets_1M!$A:$I,COLUMN(F$4),FALSE)</f>
        <v>-1.1569372074538564E-2</v>
      </c>
      <c r="P225" s="3">
        <f>VLOOKUP($A225,rets_1M!$A:$I,COLUMN(G$4),FALSE)</f>
        <v>-1.2078951686883443E-2</v>
      </c>
      <c r="Q225" s="3">
        <f>VLOOKUP($A225,rets_1M!$A:$I,COLUMN(H$4),FALSE)</f>
        <v>2.5830056110918154E-3</v>
      </c>
      <c r="S225" s="3">
        <f>SUMPRODUCT(B225:H225,K225:Q225)</f>
        <v>1.4686985080115977E-3</v>
      </c>
      <c r="T225" s="3">
        <f t="shared" si="6"/>
        <v>4.9034821501739614E-2</v>
      </c>
    </row>
    <row r="226" spans="1:20" x14ac:dyDescent="0.35">
      <c r="A226" s="2">
        <v>40724</v>
      </c>
      <c r="B226" s="3">
        <f>VLOOKUP(EOMONTH($A226,-1),Trend_Weights!$A:$H,COLUMN(B$4),FALSE)</f>
        <v>3.7057639966230849E-2</v>
      </c>
      <c r="C226" s="3">
        <f>VLOOKUP(EOMONTH($A226,-1),Trend_Weights!$A:$H,COLUMN(C$4),FALSE)</f>
        <v>6.1213369468261704E-2</v>
      </c>
      <c r="D226" s="3">
        <f>VLOOKUP(EOMONTH($A226,-1),Trend_Weights!$A:$H,COLUMN(D$4),FALSE)</f>
        <v>0.49904122289248687</v>
      </c>
      <c r="E226" s="3">
        <f>VLOOKUP(EOMONTH($A226,-1),Trend_Weights!$A:$H,COLUMN(E$4),FALSE)</f>
        <v>0.169801645104669</v>
      </c>
      <c r="F226" s="3">
        <f>VLOOKUP(EOMONTH($A226,-1),Trend_Weights!$A:$H,COLUMN(F$4),FALSE)</f>
        <v>6.1017560773107583E-2</v>
      </c>
      <c r="G226" s="3">
        <f>VLOOKUP(EOMONTH($A226,-1),Trend_Weights!$A:$H,COLUMN(G$4),FALSE)</f>
        <v>5.4360579505718945E-2</v>
      </c>
      <c r="H226" s="3">
        <f>VLOOKUP(EOMONTH($A226,-1),Trend_Weights!$A:$H,COLUMN(H$4),FALSE)</f>
        <v>0.11750798228952505</v>
      </c>
      <c r="K226" s="3">
        <f>VLOOKUP($A226,rets_1M!$A:$I,COLUMN(B$4),FALSE)</f>
        <v>-3.9926934007702086E-2</v>
      </c>
      <c r="L226" s="3">
        <f>VLOOKUP($A226,rets_1M!$A:$I,COLUMN(C$4),FALSE)</f>
        <v>-2.2122933186373372E-2</v>
      </c>
      <c r="M226" s="3">
        <f>VLOOKUP($A226,rets_1M!$A:$I,COLUMN(D$4),FALSE)</f>
        <v>4.1813382080866379E-3</v>
      </c>
      <c r="N226" s="3">
        <f>VLOOKUP($A226,rets_1M!$A:$I,COLUMN(E$4),FALSE)</f>
        <v>-2.2941138674874573E-3</v>
      </c>
      <c r="O226" s="3">
        <f>VLOOKUP($A226,rets_1M!$A:$I,COLUMN(F$4),FALSE)</f>
        <v>-1.6976411722659068E-2</v>
      </c>
      <c r="P226" s="3">
        <f>VLOOKUP($A226,rets_1M!$A:$I,COLUMN(G$4),FALSE)</f>
        <v>-1.9824034463321483E-2</v>
      </c>
      <c r="Q226" s="3">
        <f>VLOOKUP($A226,rets_1M!$A:$I,COLUMN(H$4),FALSE)</f>
        <v>5.834423192719207E-3</v>
      </c>
      <c r="S226" s="3">
        <f>SUMPRODUCT(B226:H226,K226:Q226)</f>
        <v>-2.5646153427026958E-3</v>
      </c>
      <c r="T226" s="3">
        <f t="shared" si="6"/>
        <v>4.8850105821220978E-2</v>
      </c>
    </row>
    <row r="227" spans="1:20" x14ac:dyDescent="0.35">
      <c r="A227" s="2">
        <v>40755</v>
      </c>
      <c r="B227" s="3">
        <f>VLOOKUP(EOMONTH($A227,-1),Trend_Weights!$A:$H,COLUMN(B$4),FALSE)</f>
        <v>3.6728468385943791E-2</v>
      </c>
      <c r="C227" s="3">
        <f>VLOOKUP(EOMONTH($A227,-1),Trend_Weights!$A:$H,COLUMN(C$4),FALSE)</f>
        <v>6.0160036259369373E-2</v>
      </c>
      <c r="D227" s="3">
        <f>VLOOKUP(EOMONTH($A227,-1),Trend_Weights!$A:$H,COLUMN(D$4),FALSE)</f>
        <v>0.50281721826928649</v>
      </c>
      <c r="E227" s="3">
        <f>VLOOKUP(EOMONTH($A227,-1),Trend_Weights!$A:$H,COLUMN(E$4),FALSE)</f>
        <v>0.16723343647626712</v>
      </c>
      <c r="F227" s="3">
        <f>VLOOKUP(EOMONTH($A227,-1),Trend_Weights!$A:$H,COLUMN(F$4),FALSE)</f>
        <v>6.1822754298232002E-2</v>
      </c>
      <c r="G227" s="3">
        <f>VLOOKUP(EOMONTH($A227,-1),Trend_Weights!$A:$H,COLUMN(G$4),FALSE)</f>
        <v>5.51896945856441E-2</v>
      </c>
      <c r="H227" s="3">
        <f>VLOOKUP(EOMONTH($A227,-1),Trend_Weights!$A:$H,COLUMN(H$4),FALSE)</f>
        <v>0.11604839172525716</v>
      </c>
      <c r="K227" s="3">
        <f>VLOOKUP($A227,rets_1M!$A:$I,COLUMN(B$4),FALSE)</f>
        <v>4.389368923870185E-2</v>
      </c>
      <c r="L227" s="3">
        <f>VLOOKUP($A227,rets_1M!$A:$I,COLUMN(C$4),FALSE)</f>
        <v>8.4025889947540122E-2</v>
      </c>
      <c r="M227" s="3">
        <f>VLOOKUP($A227,rets_1M!$A:$I,COLUMN(D$4),FALSE)</f>
        <v>5.6029227684886163E-3</v>
      </c>
      <c r="N227" s="3">
        <f>VLOOKUP($A227,rets_1M!$A:$I,COLUMN(E$4),FALSE)</f>
        <v>2.7463134399355882E-2</v>
      </c>
      <c r="O227" s="3">
        <f>VLOOKUP($A227,rets_1M!$A:$I,COLUMN(F$4),FALSE)</f>
        <v>-2.0450827122341364E-2</v>
      </c>
      <c r="P227" s="3">
        <f>VLOOKUP($A227,rets_1M!$A:$I,COLUMN(G$4),FALSE)</f>
        <v>1.6480020891732394E-2</v>
      </c>
      <c r="Q227" s="3">
        <f>VLOOKUP($A227,rets_1M!$A:$I,COLUMN(H$4),FALSE)</f>
        <v>4.6147261334962719E-2</v>
      </c>
      <c r="S227" s="3">
        <f>SUMPRODUCT(B227:H227,K227:Q227)</f>
        <v>1.9077665266006044E-2</v>
      </c>
      <c r="T227" s="3">
        <f t="shared" si="6"/>
        <v>4.9272857589584974E-2</v>
      </c>
    </row>
    <row r="228" spans="1:20" x14ac:dyDescent="0.35">
      <c r="A228" s="2">
        <v>40786</v>
      </c>
      <c r="B228" s="3">
        <f>VLOOKUP(EOMONTH($A228,-1),Trend_Weights!$A:$H,COLUMN(B$4),FALSE)</f>
        <v>3.717551946480678E-2</v>
      </c>
      <c r="C228" s="3">
        <f>VLOOKUP(EOMONTH($A228,-1),Trend_Weights!$A:$H,COLUMN(C$4),FALSE)</f>
        <v>5.9507649149338308E-2</v>
      </c>
      <c r="D228" s="3">
        <f>VLOOKUP(EOMONTH($A228,-1),Trend_Weights!$A:$H,COLUMN(D$4),FALSE)</f>
        <v>0.50528437620569078</v>
      </c>
      <c r="E228" s="3">
        <f>VLOOKUP(EOMONTH($A228,-1),Trend_Weights!$A:$H,COLUMN(E$4),FALSE)</f>
        <v>0.1654940098693109</v>
      </c>
      <c r="F228" s="3">
        <f>VLOOKUP(EOMONTH($A228,-1),Trend_Weights!$A:$H,COLUMN(F$4),FALSE)</f>
        <v>6.1842765366241434E-2</v>
      </c>
      <c r="G228" s="3">
        <f>VLOOKUP(EOMONTH($A228,-1),Trend_Weights!$A:$H,COLUMN(G$4),FALSE)</f>
        <v>5.5278937232632372E-2</v>
      </c>
      <c r="H228" s="3">
        <f>VLOOKUP(EOMONTH($A228,-1),Trend_Weights!$A:$H,COLUMN(H$4),FALSE)</f>
        <v>0.11541674271197937</v>
      </c>
      <c r="K228" s="3">
        <f>VLOOKUP($A228,rets_1M!$A:$I,COLUMN(B$4),FALSE)</f>
        <v>-5.0845037216862288E-4</v>
      </c>
      <c r="L228" s="3">
        <f>VLOOKUP($A228,rets_1M!$A:$I,COLUMN(C$4),FALSE)</f>
        <v>0.12291598936171733</v>
      </c>
      <c r="M228" s="3">
        <f>VLOOKUP($A228,rets_1M!$A:$I,COLUMN(D$4),FALSE)</f>
        <v>4.0905317043531397E-3</v>
      </c>
      <c r="N228" s="3">
        <f>VLOOKUP($A228,rets_1M!$A:$I,COLUMN(E$4),FALSE)</f>
        <v>3.4150606930645422E-2</v>
      </c>
      <c r="O228" s="3">
        <f>VLOOKUP($A228,rets_1M!$A:$I,COLUMN(F$4),FALSE)</f>
        <v>-5.4931799202004306E-2</v>
      </c>
      <c r="P228" s="3">
        <f>VLOOKUP($A228,rets_1M!$A:$I,COLUMN(G$4),FALSE)</f>
        <v>-5.0227805063367215E-2</v>
      </c>
      <c r="Q228" s="3">
        <f>VLOOKUP($A228,rets_1M!$A:$I,COLUMN(H$4),FALSE)</f>
        <v>9.0783758245303048E-3</v>
      </c>
      <c r="S228" s="3">
        <f>SUMPRODUCT(B228:H228,K228:Q228)</f>
        <v>9.8882648182369581E-3</v>
      </c>
      <c r="T228" s="3">
        <f t="shared" si="6"/>
        <v>4.8992227331373442E-2</v>
      </c>
    </row>
    <row r="229" spans="1:20" x14ac:dyDescent="0.35">
      <c r="A229" s="2">
        <v>40816</v>
      </c>
      <c r="B229" s="3">
        <f>VLOOKUP(EOMONTH($A229,-1),Trend_Weights!$A:$H,COLUMN(B$4),FALSE)</f>
        <v>3.6883702674140123E-2</v>
      </c>
      <c r="C229" s="3">
        <f>VLOOKUP(EOMONTH($A229,-1),Trend_Weights!$A:$H,COLUMN(C$4),FALSE)</f>
        <v>5.9051003967310015E-2</v>
      </c>
      <c r="D229" s="3">
        <f>VLOOKUP(EOMONTH($A229,-1),Trend_Weights!$A:$H,COLUMN(D$4),FALSE)</f>
        <v>0.51654186154717607</v>
      </c>
      <c r="E229" s="3">
        <f>VLOOKUP(EOMONTH($A229,-1),Trend_Weights!$A:$H,COLUMN(E$4),FALSE)</f>
        <v>0.15986532370452058</v>
      </c>
      <c r="F229" s="3">
        <f>VLOOKUP(EOMONTH($A229,-1),Trend_Weights!$A:$H,COLUMN(F$4),FALSE)</f>
        <v>6.0070440424723676E-2</v>
      </c>
      <c r="G229" s="3">
        <f>VLOOKUP(EOMONTH($A229,-1),Trend_Weights!$A:$H,COLUMN(G$4),FALSE)</f>
        <v>5.378840181775342E-2</v>
      </c>
      <c r="H229" s="3">
        <f>VLOOKUP(EOMONTH($A229,-1),Trend_Weights!$A:$H,COLUMN(H$4),FALSE)</f>
        <v>0.11379926586437603</v>
      </c>
      <c r="K229" s="3">
        <f>VLOOKUP($A229,rets_1M!$A:$I,COLUMN(B$4),FALSE)</f>
        <v>-9.0728626985770444E-2</v>
      </c>
      <c r="L229" s="3">
        <f>VLOOKUP($A229,rets_1M!$A:$I,COLUMN(C$4),FALSE)</f>
        <v>-0.11432140775479327</v>
      </c>
      <c r="M229" s="3">
        <f>VLOOKUP($A229,rets_1M!$A:$I,COLUMN(D$4),FALSE)</f>
        <v>5.7610653576545268E-4</v>
      </c>
      <c r="N229" s="3">
        <f>VLOOKUP($A229,rets_1M!$A:$I,COLUMN(E$4),FALSE)</f>
        <v>8.233903940312981E-3</v>
      </c>
      <c r="O229" s="3">
        <f>VLOOKUP($A229,rets_1M!$A:$I,COLUMN(F$4),FALSE)</f>
        <v>-7.0790378006872823E-2</v>
      </c>
      <c r="P229" s="3">
        <f>VLOOKUP($A229,rets_1M!$A:$I,COLUMN(G$4),FALSE)</f>
        <v>-4.5207917572527623E-2</v>
      </c>
      <c r="Q229" s="3">
        <f>VLOOKUP($A229,rets_1M!$A:$I,COLUMN(H$4),FALSE)</f>
        <v>-8.231849926765844E-3</v>
      </c>
      <c r="S229" s="3">
        <f>SUMPRODUCT(B229:H229,K229:Q229)</f>
        <v>-1.6104152042261226E-2</v>
      </c>
      <c r="T229" s="3">
        <f t="shared" si="6"/>
        <v>5.001048500127938E-2</v>
      </c>
    </row>
    <row r="230" spans="1:20" x14ac:dyDescent="0.35">
      <c r="A230" s="2">
        <v>40847</v>
      </c>
      <c r="B230" s="3">
        <f>VLOOKUP(EOMONTH($A230,-1),Trend_Weights!$A:$H,COLUMN(B$4),FALSE)</f>
        <v>3.671486655178554E-2</v>
      </c>
      <c r="C230" s="3">
        <f>VLOOKUP(EOMONTH($A230,-1),Trend_Weights!$A:$H,COLUMN(C$4),FALSE)</f>
        <v>5.4972200252299479E-2</v>
      </c>
      <c r="D230" s="3">
        <f>VLOOKUP(EOMONTH($A230,-1),Trend_Weights!$A:$H,COLUMN(D$4),FALSE)</f>
        <v>0.52132155024247739</v>
      </c>
      <c r="E230" s="3">
        <f>VLOOKUP(EOMONTH($A230,-1),Trend_Weights!$A:$H,COLUMN(E$4),FALSE)</f>
        <v>0.15847007131692994</v>
      </c>
      <c r="F230" s="3">
        <f>VLOOKUP(EOMONTH($A230,-1),Trend_Weights!$A:$H,COLUMN(F$4),FALSE)</f>
        <v>5.9883692187224821E-2</v>
      </c>
      <c r="G230" s="3">
        <f>VLOOKUP(EOMONTH($A230,-1),Trend_Weights!$A:$H,COLUMN(G$4),FALSE)</f>
        <v>5.6705775236187236E-2</v>
      </c>
      <c r="H230" s="3">
        <f>VLOOKUP(EOMONTH($A230,-1),Trend_Weights!$A:$H,COLUMN(H$4),FALSE)</f>
        <v>0.11193184421309565</v>
      </c>
      <c r="K230" s="3">
        <f>VLOOKUP($A230,rets_1M!$A:$I,COLUMN(B$4),FALSE)</f>
        <v>7.7947563506128414E-2</v>
      </c>
      <c r="L230" s="3">
        <f>VLOOKUP($A230,rets_1M!$A:$I,COLUMN(C$4),FALSE)</f>
        <v>6.3428964355273676E-2</v>
      </c>
      <c r="M230" s="3">
        <f>VLOOKUP($A230,rets_1M!$A:$I,COLUMN(D$4),FALSE)</f>
        <v>-1.1962739431067293E-3</v>
      </c>
      <c r="N230" s="3">
        <f>VLOOKUP($A230,rets_1M!$A:$I,COLUMN(E$4),FALSE)</f>
        <v>-7.9264310612264799E-3</v>
      </c>
      <c r="O230" s="3">
        <f>VLOOKUP($A230,rets_1M!$A:$I,COLUMN(F$4),FALSE)</f>
        <v>0.10946745562130178</v>
      </c>
      <c r="P230" s="3">
        <f>VLOOKUP($A230,rets_1M!$A:$I,COLUMN(G$4),FALSE)</f>
        <v>0.10377175097311442</v>
      </c>
      <c r="Q230" s="3">
        <f>VLOOKUP($A230,rets_1M!$A:$I,COLUMN(H$4),FALSE)</f>
        <v>-1.1748263209170551E-2</v>
      </c>
      <c r="S230" s="3">
        <f>SUMPRODUCT(B230:H230,K230:Q230)</f>
        <v>1.5593686876590461E-2</v>
      </c>
      <c r="T230" s="3">
        <f t="shared" si="6"/>
        <v>5.0234157347987744E-2</v>
      </c>
    </row>
    <row r="231" spans="1:20" x14ac:dyDescent="0.35">
      <c r="A231" s="2">
        <v>40877</v>
      </c>
      <c r="B231" s="3">
        <f>VLOOKUP(EOMONTH($A231,-1),Trend_Weights!$A:$H,COLUMN(B$4),FALSE)</f>
        <v>4.1201661655916995E-2</v>
      </c>
      <c r="C231" s="3">
        <f>VLOOKUP(EOMONTH($A231,-1),Trend_Weights!$A:$H,COLUMN(C$4),FALSE)</f>
        <v>6.1889369748933484E-2</v>
      </c>
      <c r="D231" s="3">
        <f>VLOOKUP(EOMONTH($A231,-1),Trend_Weights!$A:$H,COLUMN(D$4),FALSE)</f>
        <v>0.50444072877845092</v>
      </c>
      <c r="E231" s="3">
        <f>VLOOKUP(EOMONTH($A231,-1),Trend_Weights!$A:$H,COLUMN(E$4),FALSE)</f>
        <v>0.15450753197995992</v>
      </c>
      <c r="F231" s="3">
        <f>VLOOKUP(EOMONTH($A231,-1),Trend_Weights!$A:$H,COLUMN(F$4),FALSE)</f>
        <v>6.3310855668568186E-2</v>
      </c>
      <c r="G231" s="3">
        <f>VLOOKUP(EOMONTH($A231,-1),Trend_Weights!$A:$H,COLUMN(G$4),FALSE)</f>
        <v>6.0191019976986324E-2</v>
      </c>
      <c r="H231" s="3">
        <f>VLOOKUP(EOMONTH($A231,-1),Trend_Weights!$A:$H,COLUMN(H$4),FALSE)</f>
        <v>0.1144588321911842</v>
      </c>
      <c r="K231" s="3">
        <f>VLOOKUP($A231,rets_1M!$A:$I,COLUMN(B$4),FALSE)</f>
        <v>2.7040422961963628E-2</v>
      </c>
      <c r="L231" s="3">
        <f>VLOOKUP($A231,rets_1M!$A:$I,COLUMN(C$4),FALSE)</f>
        <v>1.3152887934361424E-2</v>
      </c>
      <c r="M231" s="3">
        <f>VLOOKUP($A231,rets_1M!$A:$I,COLUMN(D$4),FALSE)</f>
        <v>-2.0424348825126559E-3</v>
      </c>
      <c r="N231" s="3">
        <f>VLOOKUP($A231,rets_1M!$A:$I,COLUMN(E$4),FALSE)</f>
        <v>7.4758551293991893E-3</v>
      </c>
      <c r="O231" s="3">
        <f>VLOOKUP($A231,rets_1M!$A:$I,COLUMN(F$4),FALSE)</f>
        <v>-2.5714285714285579E-3</v>
      </c>
      <c r="P231" s="3">
        <f>VLOOKUP($A231,rets_1M!$A:$I,COLUMN(G$4),FALSE)</f>
        <v>-2.5891081065952393E-2</v>
      </c>
      <c r="Q231" s="3">
        <f>VLOOKUP($A231,rets_1M!$A:$I,COLUMN(H$4),FALSE)</f>
        <v>3.9442152891089322E-3</v>
      </c>
      <c r="S231" s="3">
        <f>SUMPRODUCT(B231:H231,K231:Q231)</f>
        <v>7.8316324250143703E-4</v>
      </c>
      <c r="T231" s="3">
        <f t="shared" si="6"/>
        <v>4.5066746963944269E-2</v>
      </c>
    </row>
    <row r="232" spans="1:20" x14ac:dyDescent="0.35">
      <c r="A232" s="2">
        <v>40908</v>
      </c>
      <c r="B232" s="3">
        <f>VLOOKUP(EOMONTH($A232,-1),Trend_Weights!$A:$H,COLUMN(B$4),FALSE)</f>
        <v>4.1294710896301705E-2</v>
      </c>
      <c r="C232" s="3">
        <f>VLOOKUP(EOMONTH($A232,-1),Trend_Weights!$A:$H,COLUMN(C$4),FALSE)</f>
        <v>6.1793829079019993E-2</v>
      </c>
      <c r="D232" s="3">
        <f>VLOOKUP(EOMONTH($A232,-1),Trend_Weights!$A:$H,COLUMN(D$4),FALSE)</f>
        <v>0.48355939549740035</v>
      </c>
      <c r="E232" s="3">
        <f>VLOOKUP(EOMONTH($A232,-1),Trend_Weights!$A:$H,COLUMN(E$4),FALSE)</f>
        <v>0.18211361409181645</v>
      </c>
      <c r="F232" s="3">
        <f>VLOOKUP(EOMONTH($A232,-1),Trend_Weights!$A:$H,COLUMN(F$4),FALSE)</f>
        <v>6.1661439936591469E-2</v>
      </c>
      <c r="G232" s="3">
        <f>VLOOKUP(EOMONTH($A232,-1),Trend_Weights!$A:$H,COLUMN(G$4),FALSE)</f>
        <v>6.0614678176684596E-2</v>
      </c>
      <c r="H232" s="3">
        <f>VLOOKUP(EOMONTH($A232,-1),Trend_Weights!$A:$H,COLUMN(H$4),FALSE)</f>
        <v>0.1089623323221854</v>
      </c>
      <c r="K232" s="3">
        <f>VLOOKUP($A232,rets_1M!$A:$I,COLUMN(B$4),FALSE)</f>
        <v>-3.7004162807821483E-2</v>
      </c>
      <c r="L232" s="3">
        <f>VLOOKUP($A232,rets_1M!$A:$I,COLUMN(C$4),FALSE)</f>
        <v>-0.10483946419454093</v>
      </c>
      <c r="M232" s="3">
        <f>VLOOKUP($A232,rets_1M!$A:$I,COLUMN(D$4),FALSE)</f>
        <v>8.5437988941083898E-3</v>
      </c>
      <c r="N232" s="3">
        <f>VLOOKUP($A232,rets_1M!$A:$I,COLUMN(E$4),FALSE)</f>
        <v>1.3769772932364033E-2</v>
      </c>
      <c r="O232" s="3">
        <f>VLOOKUP($A232,rets_1M!$A:$I,COLUMN(F$4),FALSE)</f>
        <v>9.8348133295140805E-3</v>
      </c>
      <c r="P232" s="3">
        <f>VLOOKUP($A232,rets_1M!$A:$I,COLUMN(G$4),FALSE)</f>
        <v>-7.4198761298351901E-3</v>
      </c>
      <c r="Q232" s="3">
        <f>VLOOKUP($A232,rets_1M!$A:$I,COLUMN(H$4),FALSE)</f>
        <v>7.9106663681047795E-3</v>
      </c>
      <c r="S232" s="3">
        <f>SUMPRODUCT(B232:H232,K232:Q232)</f>
        <v>-3.4877078848330749E-4</v>
      </c>
      <c r="T232" s="3">
        <f t="shared" si="6"/>
        <v>4.2484599295442571E-2</v>
      </c>
    </row>
    <row r="233" spans="1:20" x14ac:dyDescent="0.35">
      <c r="A233" s="2">
        <v>40939</v>
      </c>
      <c r="B233" s="3">
        <f>VLOOKUP(EOMONTH($A233,-1),Trend_Weights!$A:$H,COLUMN(B$4),FALSE)</f>
        <v>4.6571709573055939E-2</v>
      </c>
      <c r="C233" s="3">
        <f>VLOOKUP(EOMONTH($A233,-1),Trend_Weights!$A:$H,COLUMN(C$4),FALSE)</f>
        <v>5.8018435998113432E-2</v>
      </c>
      <c r="D233" s="3">
        <f>VLOOKUP(EOMONTH($A233,-1),Trend_Weights!$A:$H,COLUMN(D$4),FALSE)</f>
        <v>0.47394814876896307</v>
      </c>
      <c r="E233" s="3">
        <f>VLOOKUP(EOMONTH($A233,-1),Trend_Weights!$A:$H,COLUMN(E$4),FALSE)</f>
        <v>0.18934612062753881</v>
      </c>
      <c r="F233" s="3">
        <f>VLOOKUP(EOMONTH($A233,-1),Trend_Weights!$A:$H,COLUMN(F$4),FALSE)</f>
        <v>6.1073823805735075E-2</v>
      </c>
      <c r="G233" s="3">
        <f>VLOOKUP(EOMONTH($A233,-1),Trend_Weights!$A:$H,COLUMN(G$4),FALSE)</f>
        <v>5.9823357226824248E-2</v>
      </c>
      <c r="H233" s="3">
        <f>VLOOKUP(EOMONTH($A233,-1),Trend_Weights!$A:$H,COLUMN(H$4),FALSE)</f>
        <v>0.11121840399976947</v>
      </c>
      <c r="K233" s="3">
        <f>VLOOKUP($A233,rets_1M!$A:$I,COLUMN(B$4),FALSE)</f>
        <v>3.7370467672858565E-2</v>
      </c>
      <c r="L233" s="3">
        <f>VLOOKUP($A233,rets_1M!$A:$I,COLUMN(C$4),FALSE)</f>
        <v>0.10884398941086348</v>
      </c>
      <c r="M233" s="3">
        <f>VLOOKUP($A233,rets_1M!$A:$I,COLUMN(D$4),FALSE)</f>
        <v>1.264139909906925E-3</v>
      </c>
      <c r="N233" s="3">
        <f>VLOOKUP($A233,rets_1M!$A:$I,COLUMN(E$4),FALSE)</f>
        <v>8.5785145436756416E-3</v>
      </c>
      <c r="O233" s="3">
        <f>VLOOKUP($A233,rets_1M!$A:$I,COLUMN(F$4),FALSE)</f>
        <v>4.4534795763993884E-2</v>
      </c>
      <c r="P233" s="3">
        <f>VLOOKUP($A233,rets_1M!$A:$I,COLUMN(G$4),FALSE)</f>
        <v>8.3426174994175151E-2</v>
      </c>
      <c r="Q233" s="3">
        <f>VLOOKUP($A233,rets_1M!$A:$I,COLUMN(H$4),FALSE)</f>
        <v>8.773654997596303E-3</v>
      </c>
      <c r="S233" s="3">
        <f>SUMPRODUCT(B233:H233,K233:Q233)</f>
        <v>1.8965345864696333E-2</v>
      </c>
      <c r="T233" s="3">
        <f t="shared" ref="T233:T296" si="7">STDEV(S198:S233)*SQRT(12)</f>
        <v>4.348631245279435E-2</v>
      </c>
    </row>
    <row r="234" spans="1:20" x14ac:dyDescent="0.35">
      <c r="A234" s="2">
        <v>40968</v>
      </c>
      <c r="B234" s="3">
        <f>VLOOKUP(EOMONTH($A234,-1),Trend_Weights!$A:$H,COLUMN(B$4),FALSE)</f>
        <v>4.5625232437327509E-2</v>
      </c>
      <c r="C234" s="3">
        <f>VLOOKUP(EOMONTH($A234,-1),Trend_Weights!$A:$H,COLUMN(C$4),FALSE)</f>
        <v>5.49536037468593E-2</v>
      </c>
      <c r="D234" s="3">
        <f>VLOOKUP(EOMONTH($A234,-1),Trend_Weights!$A:$H,COLUMN(D$4),FALSE)</f>
        <v>0.47777305434330269</v>
      </c>
      <c r="E234" s="3">
        <f>VLOOKUP(EOMONTH($A234,-1),Trend_Weights!$A:$H,COLUMN(E$4),FALSE)</f>
        <v>0.19262397085137878</v>
      </c>
      <c r="F234" s="3">
        <f>VLOOKUP(EOMONTH($A234,-1),Trend_Weights!$A:$H,COLUMN(F$4),FALSE)</f>
        <v>6.2385105433299559E-2</v>
      </c>
      <c r="G234" s="3">
        <f>VLOOKUP(EOMONTH($A234,-1),Trend_Weights!$A:$H,COLUMN(G$4),FALSE)</f>
        <v>5.8019208678992622E-2</v>
      </c>
      <c r="H234" s="3">
        <f>VLOOKUP(EOMONTH($A234,-1),Trend_Weights!$A:$H,COLUMN(H$4),FALSE)</f>
        <v>0.10861982450883942</v>
      </c>
      <c r="K234" s="3">
        <f>VLOOKUP($A234,rets_1M!$A:$I,COLUMN(B$4),FALSE)</f>
        <v>6.203402256920576E-2</v>
      </c>
      <c r="L234" s="3">
        <f>VLOOKUP($A234,rets_1M!$A:$I,COLUMN(C$4),FALSE)</f>
        <v>-1.672141500497204E-2</v>
      </c>
      <c r="M234" s="3">
        <f>VLOOKUP($A234,rets_1M!$A:$I,COLUMN(D$4),FALSE)</f>
        <v>9.823343931925077E-4</v>
      </c>
      <c r="N234" s="3">
        <f>VLOOKUP($A234,rets_1M!$A:$I,COLUMN(E$4),FALSE)</f>
        <v>-7.711433862350292E-3</v>
      </c>
      <c r="O234" s="3">
        <f>VLOOKUP($A234,rets_1M!$A:$I,COLUMN(F$4),FALSE)</f>
        <v>4.2998099031411163E-2</v>
      </c>
      <c r="P234" s="3">
        <f>VLOOKUP($A234,rets_1M!$A:$I,COLUMN(G$4),FALSE)</f>
        <v>6.4420020409839074E-2</v>
      </c>
      <c r="Q234" s="3">
        <f>VLOOKUP($A234,rets_1M!$A:$I,COLUMN(H$4),FALSE)</f>
        <v>-5.8166444629776048E-2</v>
      </c>
      <c r="S234" s="3">
        <f>SUMPRODUCT(B234:H234,K234:Q234)</f>
        <v>9.9735111715083292E-4</v>
      </c>
      <c r="T234" s="3">
        <f t="shared" si="7"/>
        <v>4.3479402024812826E-2</v>
      </c>
    </row>
    <row r="235" spans="1:20" x14ac:dyDescent="0.35">
      <c r="A235" s="2">
        <v>40999</v>
      </c>
      <c r="B235" s="3">
        <f>VLOOKUP(EOMONTH($A235,-1),Trend_Weights!$A:$H,COLUMN(B$4),FALSE)</f>
        <v>4.8628817585134876E-2</v>
      </c>
      <c r="C235" s="3">
        <f>VLOOKUP(EOMONTH($A235,-1),Trend_Weights!$A:$H,COLUMN(C$4),FALSE)</f>
        <v>5.3733205526838808E-2</v>
      </c>
      <c r="D235" s="3">
        <f>VLOOKUP(EOMONTH($A235,-1),Trend_Weights!$A:$H,COLUMN(D$4),FALSE)</f>
        <v>0.47015754478372823</v>
      </c>
      <c r="E235" s="3">
        <f>VLOOKUP(EOMONTH($A235,-1),Trend_Weights!$A:$H,COLUMN(E$4),FALSE)</f>
        <v>0.18915153778651561</v>
      </c>
      <c r="F235" s="3">
        <f>VLOOKUP(EOMONTH($A235,-1),Trend_Weights!$A:$H,COLUMN(F$4),FALSE)</f>
        <v>6.6704686939744073E-2</v>
      </c>
      <c r="G235" s="3">
        <f>VLOOKUP(EOMONTH($A235,-1),Trend_Weights!$A:$H,COLUMN(G$4),FALSE)</f>
        <v>5.8142519256365266E-2</v>
      </c>
      <c r="H235" s="3">
        <f>VLOOKUP(EOMONTH($A235,-1),Trend_Weights!$A:$H,COLUMN(H$4),FALSE)</f>
        <v>0.11348168812167307</v>
      </c>
      <c r="K235" s="3">
        <f>VLOOKUP($A235,rets_1M!$A:$I,COLUMN(B$4),FALSE)</f>
        <v>8.0013248942794046E-3</v>
      </c>
      <c r="L235" s="3">
        <f>VLOOKUP($A235,rets_1M!$A:$I,COLUMN(C$4),FALSE)</f>
        <v>-2.4586341834166969E-2</v>
      </c>
      <c r="M235" s="3">
        <f>VLOOKUP($A235,rets_1M!$A:$I,COLUMN(D$4),FALSE)</f>
        <v>-2.3702453625852327E-3</v>
      </c>
      <c r="N235" s="3">
        <f>VLOOKUP($A235,rets_1M!$A:$I,COLUMN(E$4),FALSE)</f>
        <v>-1.1216368969161117E-2</v>
      </c>
      <c r="O235" s="3">
        <f>VLOOKUP($A235,rets_1M!$A:$I,COLUMN(F$4),FALSE)</f>
        <v>3.272001388647805E-2</v>
      </c>
      <c r="P235" s="3">
        <f>VLOOKUP($A235,rets_1M!$A:$I,COLUMN(G$4),FALSE)</f>
        <v>5.0413552016946195E-2</v>
      </c>
      <c r="Q235" s="3">
        <f>VLOOKUP($A235,rets_1M!$A:$I,COLUMN(H$4),FALSE)</f>
        <v>-1.6743013761643777E-2</v>
      </c>
      <c r="S235" s="3">
        <f>SUMPRODUCT(B235:H235,K235:Q235)</f>
        <v>-9.5426643333804411E-4</v>
      </c>
      <c r="T235" s="3">
        <f t="shared" si="7"/>
        <v>4.2235242225076151E-2</v>
      </c>
    </row>
    <row r="236" spans="1:20" x14ac:dyDescent="0.35">
      <c r="A236" s="2">
        <v>41029</v>
      </c>
      <c r="B236" s="3">
        <f>VLOOKUP(EOMONTH($A236,-1),Trend_Weights!$A:$H,COLUMN(B$4),FALSE)</f>
        <v>4.7576533681814373E-2</v>
      </c>
      <c r="C236" s="3">
        <f>VLOOKUP(EOMONTH($A236,-1),Trend_Weights!$A:$H,COLUMN(C$4),FALSE)</f>
        <v>5.2237966427920723E-2</v>
      </c>
      <c r="D236" s="3">
        <f>VLOOKUP(EOMONTH($A236,-1),Trend_Weights!$A:$H,COLUMN(D$4),FALSE)</f>
        <v>0.47554988342399657</v>
      </c>
      <c r="E236" s="3">
        <f>VLOOKUP(EOMONTH($A236,-1),Trend_Weights!$A:$H,COLUMN(E$4),FALSE)</f>
        <v>0.18954848027378868</v>
      </c>
      <c r="F236" s="3">
        <f>VLOOKUP(EOMONTH($A236,-1),Trend_Weights!$A:$H,COLUMN(F$4),FALSE)</f>
        <v>6.6764014331226043E-2</v>
      </c>
      <c r="G236" s="3">
        <f>VLOOKUP(EOMONTH($A236,-1),Trend_Weights!$A:$H,COLUMN(G$4),FALSE)</f>
        <v>5.8368103290788252E-2</v>
      </c>
      <c r="H236" s="3">
        <f>VLOOKUP(EOMONTH($A236,-1),Trend_Weights!$A:$H,COLUMN(H$4),FALSE)</f>
        <v>0.10995501857046555</v>
      </c>
      <c r="K236" s="3">
        <f>VLOOKUP($A236,rets_1M!$A:$I,COLUMN(B$4),FALSE)</f>
        <v>-9.1703670508836987E-3</v>
      </c>
      <c r="L236" s="3">
        <f>VLOOKUP($A236,rets_1M!$A:$I,COLUMN(C$4),FALSE)</f>
        <v>-4.6057037439507509E-3</v>
      </c>
      <c r="M236" s="3">
        <f>VLOOKUP($A236,rets_1M!$A:$I,COLUMN(D$4),FALSE)</f>
        <v>7.8175044434949381E-3</v>
      </c>
      <c r="N236" s="3">
        <f>VLOOKUP($A236,rets_1M!$A:$I,COLUMN(E$4),FALSE)</f>
        <v>2.1601012478621895E-2</v>
      </c>
      <c r="O236" s="3">
        <f>VLOOKUP($A236,rets_1M!$A:$I,COLUMN(F$4),FALSE)</f>
        <v>-6.9753760820236987E-3</v>
      </c>
      <c r="P236" s="3">
        <f>VLOOKUP($A236,rets_1M!$A:$I,COLUMN(G$4),FALSE)</f>
        <v>-1.1451511753419519E-2</v>
      </c>
      <c r="Q236" s="3">
        <f>VLOOKUP($A236,rets_1M!$A:$I,COLUMN(H$4),FALSE)</f>
        <v>3.0467568997932792E-2</v>
      </c>
      <c r="S236" s="3">
        <f>SUMPRODUCT(B236:H236,K236:Q236)</f>
        <v>9.3511205254435542E-3</v>
      </c>
      <c r="T236" s="3">
        <f t="shared" si="7"/>
        <v>4.0855818831555105E-2</v>
      </c>
    </row>
    <row r="237" spans="1:20" x14ac:dyDescent="0.35">
      <c r="A237" s="2">
        <v>41060</v>
      </c>
      <c r="B237" s="3">
        <f>VLOOKUP(EOMONTH($A237,-1),Trend_Weights!$A:$H,COLUMN(B$4),FALSE)</f>
        <v>-4.6377515780505099E-2</v>
      </c>
      <c r="C237" s="3">
        <f>VLOOKUP(EOMONTH($A237,-1),Trend_Weights!$A:$H,COLUMN(C$4),FALSE)</f>
        <v>5.1485827756089675E-2</v>
      </c>
      <c r="D237" s="3">
        <f>VLOOKUP(EOMONTH($A237,-1),Trend_Weights!$A:$H,COLUMN(D$4),FALSE)</f>
        <v>0.47706971135054677</v>
      </c>
      <c r="E237" s="3">
        <f>VLOOKUP(EOMONTH($A237,-1),Trend_Weights!$A:$H,COLUMN(E$4),FALSE)</f>
        <v>0.19142860000941297</v>
      </c>
      <c r="F237" s="3">
        <f>VLOOKUP(EOMONTH($A237,-1),Trend_Weights!$A:$H,COLUMN(F$4),FALSE)</f>
        <v>6.7587295557790611E-2</v>
      </c>
      <c r="G237" s="3">
        <f>VLOOKUP(EOMONTH($A237,-1),Trend_Weights!$A:$H,COLUMN(G$4),FALSE)</f>
        <v>5.9890135707620099E-2</v>
      </c>
      <c r="H237" s="3">
        <f>VLOOKUP(EOMONTH($A237,-1),Trend_Weights!$A:$H,COLUMN(H$4),FALSE)</f>
        <v>0.1061609138380348</v>
      </c>
      <c r="K237" s="3">
        <f>VLOOKUP($A237,rets_1M!$A:$I,COLUMN(B$4),FALSE)</f>
        <v>-0.13277633128052047</v>
      </c>
      <c r="L237" s="3">
        <f>VLOOKUP($A237,rets_1M!$A:$I,COLUMN(C$4),FALSE)</f>
        <v>-6.1434705922592481E-2</v>
      </c>
      <c r="M237" s="3">
        <f>VLOOKUP($A237,rets_1M!$A:$I,COLUMN(D$4),FALSE)</f>
        <v>3.4238075540140578E-3</v>
      </c>
      <c r="N237" s="3">
        <f>VLOOKUP($A237,rets_1M!$A:$I,COLUMN(E$4),FALSE)</f>
        <v>1.998790726830979E-2</v>
      </c>
      <c r="O237" s="3">
        <f>VLOOKUP($A237,rets_1M!$A:$I,COLUMN(F$4),FALSE)</f>
        <v>-6.0426540284360231E-2</v>
      </c>
      <c r="P237" s="3">
        <f>VLOOKUP($A237,rets_1M!$A:$I,COLUMN(G$4),FALSE)</f>
        <v>-7.1803210644605264E-2</v>
      </c>
      <c r="Q237" s="3">
        <f>VLOOKUP($A237,rets_1M!$A:$I,COLUMN(H$4),FALSE)</f>
        <v>1.8000149441627311E-2</v>
      </c>
      <c r="S237" s="3">
        <f>SUMPRODUCT(B237:H237,K237:Q237)</f>
        <v>1.9810135453294238E-3</v>
      </c>
      <c r="T237" s="3">
        <f t="shared" si="7"/>
        <v>4.0131045585934028E-2</v>
      </c>
    </row>
    <row r="238" spans="1:20" x14ac:dyDescent="0.35">
      <c r="A238" s="2">
        <v>41090</v>
      </c>
      <c r="B238" s="3">
        <f>VLOOKUP(EOMONTH($A238,-1),Trend_Weights!$A:$H,COLUMN(B$4),FALSE)</f>
        <v>-4.8256970519220309E-2</v>
      </c>
      <c r="C238" s="3">
        <f>VLOOKUP(EOMONTH($A238,-1),Trend_Weights!$A:$H,COLUMN(C$4),FALSE)</f>
        <v>5.0984910468972258E-2</v>
      </c>
      <c r="D238" s="3">
        <f>VLOOKUP(EOMONTH($A238,-1),Trend_Weights!$A:$H,COLUMN(D$4),FALSE)</f>
        <v>0.47893767268380033</v>
      </c>
      <c r="E238" s="3">
        <f>VLOOKUP(EOMONTH($A238,-1),Trend_Weights!$A:$H,COLUMN(E$4),FALSE)</f>
        <v>0.19435577852799116</v>
      </c>
      <c r="F238" s="3">
        <f>VLOOKUP(EOMONTH($A238,-1),Trend_Weights!$A:$H,COLUMN(F$4),FALSE)</f>
        <v>-6.5051329886196649E-2</v>
      </c>
      <c r="G238" s="3">
        <f>VLOOKUP(EOMONTH($A238,-1),Trend_Weights!$A:$H,COLUMN(G$4),FALSE)</f>
        <v>5.6696857872433032E-2</v>
      </c>
      <c r="H238" s="3">
        <f>VLOOKUP(EOMONTH($A238,-1),Trend_Weights!$A:$H,COLUMN(H$4),FALSE)</f>
        <v>0.10571648004138656</v>
      </c>
      <c r="K238" s="3">
        <f>VLOOKUP($A238,rets_1M!$A:$I,COLUMN(B$4),FALSE)</f>
        <v>-2.3765958584223812E-2</v>
      </c>
      <c r="L238" s="3">
        <f>VLOOKUP($A238,rets_1M!$A:$I,COLUMN(C$4),FALSE)</f>
        <v>2.5571358155303647E-2</v>
      </c>
      <c r="M238" s="3">
        <f>VLOOKUP($A238,rets_1M!$A:$I,COLUMN(D$4),FALSE)</f>
        <v>1.8126914563685315E-3</v>
      </c>
      <c r="N238" s="3">
        <f>VLOOKUP($A238,rets_1M!$A:$I,COLUMN(E$4),FALSE)</f>
        <v>-4.2002952171380503E-3</v>
      </c>
      <c r="O238" s="3">
        <f>VLOOKUP($A238,rets_1M!$A:$I,COLUMN(F$4),FALSE)</f>
        <v>4.1343901999639776E-2</v>
      </c>
      <c r="P238" s="3">
        <f>VLOOKUP($A238,rets_1M!$A:$I,COLUMN(G$4),FALSE)</f>
        <v>3.6147624183616722E-2</v>
      </c>
      <c r="Q238" s="3">
        <f>VLOOKUP($A238,rets_1M!$A:$I,COLUMN(H$4),FALSE)</f>
        <v>-1.7481185543064104E-2</v>
      </c>
      <c r="S238" s="3">
        <f>SUMPRODUCT(B238:H238,K238:Q238)</f>
        <v>1.4372649751145375E-5</v>
      </c>
      <c r="T238" s="3">
        <f t="shared" si="7"/>
        <v>4.0018216073657124E-2</v>
      </c>
    </row>
    <row r="239" spans="1:20" x14ac:dyDescent="0.35">
      <c r="A239" s="2">
        <v>41121</v>
      </c>
      <c r="B239" s="3">
        <f>VLOOKUP(EOMONTH($A239,-1),Trend_Weights!$A:$H,COLUMN(B$4),FALSE)</f>
        <v>-4.6134721901104285E-2</v>
      </c>
      <c r="C239" s="3">
        <f>VLOOKUP(EOMONTH($A239,-1),Trend_Weights!$A:$H,COLUMN(C$4),FALSE)</f>
        <v>4.9749589813591434E-2</v>
      </c>
      <c r="D239" s="3">
        <f>VLOOKUP(EOMONTH($A239,-1),Trend_Weights!$A:$H,COLUMN(D$4),FALSE)</f>
        <v>0.50066674635225739</v>
      </c>
      <c r="E239" s="3">
        <f>VLOOKUP(EOMONTH($A239,-1),Trend_Weights!$A:$H,COLUMN(E$4),FALSE)</f>
        <v>0.18654763845586</v>
      </c>
      <c r="F239" s="3">
        <f>VLOOKUP(EOMONTH($A239,-1),Trend_Weights!$A:$H,COLUMN(F$4),FALSE)</f>
        <v>6.1977869935091731E-2</v>
      </c>
      <c r="G239" s="3">
        <f>VLOOKUP(EOMONTH($A239,-1),Trend_Weights!$A:$H,COLUMN(G$4),FALSE)</f>
        <v>5.4203363046104534E-2</v>
      </c>
      <c r="H239" s="3">
        <f>VLOOKUP(EOMONTH($A239,-1),Trend_Weights!$A:$H,COLUMN(H$4),FALSE)</f>
        <v>0.10072007049599052</v>
      </c>
      <c r="K239" s="3">
        <f>VLOOKUP($A239,rets_1M!$A:$I,COLUMN(B$4),FALSE)</f>
        <v>7.8914527191424444E-2</v>
      </c>
      <c r="L239" s="3">
        <f>VLOOKUP($A239,rets_1M!$A:$I,COLUMN(C$4),FALSE)</f>
        <v>3.487445197289718E-3</v>
      </c>
      <c r="M239" s="3">
        <f>VLOOKUP($A239,rets_1M!$A:$I,COLUMN(D$4),FALSE)</f>
        <v>2.2268463179286879E-3</v>
      </c>
      <c r="N239" s="3">
        <f>VLOOKUP($A239,rets_1M!$A:$I,COLUMN(E$4),FALSE)</f>
        <v>9.6077793686177859E-3</v>
      </c>
      <c r="O239" s="3">
        <f>VLOOKUP($A239,rets_1M!$A:$I,COLUMN(F$4),FALSE)</f>
        <v>1.3320647002854402E-2</v>
      </c>
      <c r="P239" s="3">
        <f>VLOOKUP($A239,rets_1M!$A:$I,COLUMN(G$4),FALSE)</f>
        <v>1.0249934098808922E-2</v>
      </c>
      <c r="Q239" s="3">
        <f>VLOOKUP($A239,rets_1M!$A:$I,COLUMN(H$4),FALSE)</f>
        <v>2.1228669910211329E-2</v>
      </c>
      <c r="S239" s="3">
        <f>SUMPRODUCT(B239:H239,K239:Q239)</f>
        <v>2.9593350112166504E-3</v>
      </c>
      <c r="T239" s="3">
        <f t="shared" si="7"/>
        <v>3.9145101289408422E-2</v>
      </c>
    </row>
    <row r="240" spans="1:20" x14ac:dyDescent="0.35">
      <c r="A240" s="2">
        <v>41152</v>
      </c>
      <c r="B240" s="3">
        <f>VLOOKUP(EOMONTH($A240,-1),Trend_Weights!$A:$H,COLUMN(B$4),FALSE)</f>
        <v>-4.5252019275216056E-2</v>
      </c>
      <c r="C240" s="3">
        <f>VLOOKUP(EOMONTH($A240,-1),Trend_Weights!$A:$H,COLUMN(C$4),FALSE)</f>
        <v>-4.9605211943446664E-2</v>
      </c>
      <c r="D240" s="3">
        <f>VLOOKUP(EOMONTH($A240,-1),Trend_Weights!$A:$H,COLUMN(D$4),FALSE)</f>
        <v>0.50022385551943327</v>
      </c>
      <c r="E240" s="3">
        <f>VLOOKUP(EOMONTH($A240,-1),Trend_Weights!$A:$H,COLUMN(E$4),FALSE)</f>
        <v>0.18597781300388819</v>
      </c>
      <c r="F240" s="3">
        <f>VLOOKUP(EOMONTH($A240,-1),Trend_Weights!$A:$H,COLUMN(F$4),FALSE)</f>
        <v>6.3471369584125914E-2</v>
      </c>
      <c r="G240" s="3">
        <f>VLOOKUP(EOMONTH($A240,-1),Trend_Weights!$A:$H,COLUMN(G$4),FALSE)</f>
        <v>5.5358350419013901E-2</v>
      </c>
      <c r="H240" s="3">
        <f>VLOOKUP(EOMONTH($A240,-1),Trend_Weights!$A:$H,COLUMN(H$4),FALSE)</f>
        <v>-0.1001113802548759</v>
      </c>
      <c r="K240" s="3">
        <f>VLOOKUP($A240,rets_1M!$A:$I,COLUMN(B$4),FALSE)</f>
        <v>9.7550034800109708E-2</v>
      </c>
      <c r="L240" s="3">
        <f>VLOOKUP($A240,rets_1M!$A:$I,COLUMN(C$4),FALSE)</f>
        <v>4.5212082449899826E-2</v>
      </c>
      <c r="M240" s="3">
        <f>VLOOKUP($A240,rets_1M!$A:$I,COLUMN(D$4),FALSE)</f>
        <v>-6.9483677060389049E-5</v>
      </c>
      <c r="N240" s="3">
        <f>VLOOKUP($A240,rets_1M!$A:$I,COLUMN(E$4),FALSE)</f>
        <v>1.0955723183949662E-3</v>
      </c>
      <c r="O240" s="3">
        <f>VLOOKUP($A240,rets_1M!$A:$I,COLUMN(F$4),FALSE)</f>
        <v>2.2108408023900905E-2</v>
      </c>
      <c r="P240" s="3">
        <f>VLOOKUP($A240,rets_1M!$A:$I,COLUMN(G$4),FALSE)</f>
        <v>5.1013683667586962E-2</v>
      </c>
      <c r="Q240" s="3">
        <f>VLOOKUP($A240,rets_1M!$A:$I,COLUMN(H$4),FALSE)</f>
        <v>-2.8362844396045972E-3</v>
      </c>
      <c r="S240" s="3">
        <f>SUMPRODUCT(B240:H240,K240:Q240)</f>
        <v>-1.9768675731956296E-3</v>
      </c>
      <c r="T240" s="3">
        <f t="shared" si="7"/>
        <v>3.9349819173592711E-2</v>
      </c>
    </row>
    <row r="241" spans="1:20" x14ac:dyDescent="0.35">
      <c r="A241" s="2">
        <v>41182</v>
      </c>
      <c r="B241" s="3">
        <f>VLOOKUP(EOMONTH($A241,-1),Trend_Weights!$A:$H,COLUMN(B$4),FALSE)</f>
        <v>4.4208438713775861E-2</v>
      </c>
      <c r="C241" s="3">
        <f>VLOOKUP(EOMONTH($A241,-1),Trend_Weights!$A:$H,COLUMN(C$4),FALSE)</f>
        <v>-4.9327604578829301E-2</v>
      </c>
      <c r="D241" s="3">
        <f>VLOOKUP(EOMONTH($A241,-1),Trend_Weights!$A:$H,COLUMN(D$4),FALSE)</f>
        <v>0.50305641112893973</v>
      </c>
      <c r="E241" s="3">
        <f>VLOOKUP(EOMONTH($A241,-1),Trend_Weights!$A:$H,COLUMN(E$4),FALSE)</f>
        <v>0.18521750438725845</v>
      </c>
      <c r="F241" s="3">
        <f>VLOOKUP(EOMONTH($A241,-1),Trend_Weights!$A:$H,COLUMN(F$4),FALSE)</f>
        <v>6.3454743965955879E-2</v>
      </c>
      <c r="G241" s="3">
        <f>VLOOKUP(EOMONTH($A241,-1),Trend_Weights!$A:$H,COLUMN(G$4),FALSE)</f>
        <v>5.4813750355697521E-2</v>
      </c>
      <c r="H241" s="3">
        <f>VLOOKUP(EOMONTH($A241,-1),Trend_Weights!$A:$H,COLUMN(H$4),FALSE)</f>
        <v>-9.9921546869543187E-2</v>
      </c>
      <c r="K241" s="3">
        <f>VLOOKUP($A241,rets_1M!$A:$I,COLUMN(B$4),FALSE)</f>
        <v>-1.7264496580601141E-2</v>
      </c>
      <c r="L241" s="3">
        <f>VLOOKUP($A241,rets_1M!$A:$I,COLUMN(C$4),FALSE)</f>
        <v>5.1137867853792596E-2</v>
      </c>
      <c r="M241" s="3">
        <f>VLOOKUP($A241,rets_1M!$A:$I,COLUMN(D$4),FALSE)</f>
        <v>2.7811194993037081E-3</v>
      </c>
      <c r="N241" s="3">
        <f>VLOOKUP($A241,rets_1M!$A:$I,COLUMN(E$4),FALSE)</f>
        <v>-1.7530761115661653E-3</v>
      </c>
      <c r="O241" s="3">
        <f>VLOOKUP($A241,rets_1M!$A:$I,COLUMN(F$4),FALSE)</f>
        <v>2.5555369968264685E-2</v>
      </c>
      <c r="P241" s="3">
        <f>VLOOKUP($A241,rets_1M!$A:$I,COLUMN(G$4),FALSE)</f>
        <v>9.6419321277263492E-3</v>
      </c>
      <c r="Q241" s="3">
        <f>VLOOKUP($A241,rets_1M!$A:$I,COLUMN(H$4),FALSE)</f>
        <v>6.2189435874864252E-3</v>
      </c>
      <c r="S241" s="3">
        <f>SUMPRODUCT(B241:H241,K241:Q241)</f>
        <v>-6.8267189591755708E-4</v>
      </c>
      <c r="T241" s="3">
        <f t="shared" si="7"/>
        <v>3.9415436456248946E-2</v>
      </c>
    </row>
    <row r="242" spans="1:20" x14ac:dyDescent="0.35">
      <c r="A242" s="2">
        <v>41213</v>
      </c>
      <c r="B242" s="3">
        <f>VLOOKUP(EOMONTH($A242,-1),Trend_Weights!$A:$H,COLUMN(B$4),FALSE)</f>
        <v>4.4209974293592365E-2</v>
      </c>
      <c r="C242" s="3">
        <f>VLOOKUP(EOMONTH($A242,-1),Trend_Weights!$A:$H,COLUMN(C$4),FALSE)</f>
        <v>4.9266499329523754E-2</v>
      </c>
      <c r="D242" s="3">
        <f>VLOOKUP(EOMONTH($A242,-1),Trend_Weights!$A:$H,COLUMN(D$4),FALSE)</f>
        <v>0.50171266416306515</v>
      </c>
      <c r="E242" s="3">
        <f>VLOOKUP(EOMONTH($A242,-1),Trend_Weights!$A:$H,COLUMN(E$4),FALSE)</f>
        <v>0.18395372097468266</v>
      </c>
      <c r="F242" s="3">
        <f>VLOOKUP(EOMONTH($A242,-1),Trend_Weights!$A:$H,COLUMN(F$4),FALSE)</f>
        <v>6.3425717892529779E-2</v>
      </c>
      <c r="G242" s="3">
        <f>VLOOKUP(EOMONTH($A242,-1),Trend_Weights!$A:$H,COLUMN(G$4),FALSE)</f>
        <v>5.5113451050710076E-2</v>
      </c>
      <c r="H242" s="3">
        <f>VLOOKUP(EOMONTH($A242,-1),Trend_Weights!$A:$H,COLUMN(H$4),FALSE)</f>
        <v>-0.10231797229589623</v>
      </c>
      <c r="K242" s="3">
        <f>VLOOKUP($A242,rets_1M!$A:$I,COLUMN(B$4),FALSE)</f>
        <v>-1.3158568422831363E-2</v>
      </c>
      <c r="L242" s="3">
        <f>VLOOKUP($A242,rets_1M!$A:$I,COLUMN(C$4),FALSE)</f>
        <v>-3.0891374139497385E-2</v>
      </c>
      <c r="M242" s="3">
        <f>VLOOKUP($A242,rets_1M!$A:$I,COLUMN(D$4),FALSE)</f>
        <v>4.1616843915570634E-4</v>
      </c>
      <c r="N242" s="3">
        <f>VLOOKUP($A242,rets_1M!$A:$I,COLUMN(E$4),FALSE)</f>
        <v>-3.3949578227845389E-3</v>
      </c>
      <c r="O242" s="3">
        <f>VLOOKUP($A242,rets_1M!$A:$I,COLUMN(F$4),FALSE)</f>
        <v>-1.913680781758953E-2</v>
      </c>
      <c r="P242" s="3">
        <f>VLOOKUP($A242,rets_1M!$A:$I,COLUMN(G$4),FALSE)</f>
        <v>-5.4262608379395671E-2</v>
      </c>
      <c r="Q242" s="3">
        <f>VLOOKUP($A242,rets_1M!$A:$I,COLUMN(H$4),FALSE)</f>
        <v>-2.6862181238279548E-2</v>
      </c>
      <c r="S242" s="3">
        <f>SUMPRODUCT(B242:H242,K242:Q242)</f>
        <v>-3.9752494518074302E-3</v>
      </c>
      <c r="T242" s="3">
        <f t="shared" si="7"/>
        <v>3.9035423101141706E-2</v>
      </c>
    </row>
    <row r="243" spans="1:20" x14ac:dyDescent="0.35">
      <c r="A243" s="2">
        <v>41243</v>
      </c>
      <c r="B243" s="3">
        <f>VLOOKUP(EOMONTH($A243,-1),Trend_Weights!$A:$H,COLUMN(B$4),FALSE)</f>
        <v>4.4329892177273289E-2</v>
      </c>
      <c r="C243" s="3">
        <f>VLOOKUP(EOMONTH($A243,-1),Trend_Weights!$A:$H,COLUMN(C$4),FALSE)</f>
        <v>-4.7360148428530702E-2</v>
      </c>
      <c r="D243" s="3">
        <f>VLOOKUP(EOMONTH($A243,-1),Trend_Weights!$A:$H,COLUMN(D$4),FALSE)</f>
        <v>0.51877282920250811</v>
      </c>
      <c r="E243" s="3">
        <f>VLOOKUP(EOMONTH($A243,-1),Trend_Weights!$A:$H,COLUMN(E$4),FALSE)</f>
        <v>0.17750931674134723</v>
      </c>
      <c r="F243" s="3">
        <f>VLOOKUP(EOMONTH($A243,-1),Trend_Weights!$A:$H,COLUMN(F$4),FALSE)</f>
        <v>6.1471784138819902E-2</v>
      </c>
      <c r="G243" s="3">
        <f>VLOOKUP(EOMONTH($A243,-1),Trend_Weights!$A:$H,COLUMN(G$4),FALSE)</f>
        <v>5.2658659193435084E-2</v>
      </c>
      <c r="H243" s="3">
        <f>VLOOKUP(EOMONTH($A243,-1),Trend_Weights!$A:$H,COLUMN(H$4),FALSE)</f>
        <v>-9.789737011808583E-2</v>
      </c>
      <c r="K243" s="3">
        <f>VLOOKUP($A243,rets_1M!$A:$I,COLUMN(B$4),FALSE)</f>
        <v>2.2277109359136738E-3</v>
      </c>
      <c r="L243" s="3">
        <f>VLOOKUP($A243,rets_1M!$A:$I,COLUMN(C$4),FALSE)</f>
        <v>-5.0380441938032705E-3</v>
      </c>
      <c r="M243" s="3">
        <f>VLOOKUP($A243,rets_1M!$A:$I,COLUMN(D$4),FALSE)</f>
        <v>4.2292201091427284E-3</v>
      </c>
      <c r="N243" s="3">
        <f>VLOOKUP($A243,rets_1M!$A:$I,COLUMN(E$4),FALSE)</f>
        <v>8.2902720495139359E-3</v>
      </c>
      <c r="O243" s="3">
        <f>VLOOKUP($A243,rets_1M!$A:$I,COLUMN(F$4),FALSE)</f>
        <v>5.479452054794498E-3</v>
      </c>
      <c r="P243" s="3">
        <f>VLOOKUP($A243,rets_1M!$A:$I,COLUMN(G$4),FALSE)</f>
        <v>1.3349634907620311E-2</v>
      </c>
      <c r="Q243" s="3">
        <f>VLOOKUP($A243,rets_1M!$A:$I,COLUMN(H$4),FALSE)</f>
        <v>-3.094946138358845E-2</v>
      </c>
      <c r="S243" s="3">
        <f>SUMPRODUCT(B243:H243,K243:Q243)</f>
        <v>8.0726381597414926E-3</v>
      </c>
      <c r="T243" s="3">
        <f t="shared" si="7"/>
        <v>3.4710384144660829E-2</v>
      </c>
    </row>
    <row r="244" spans="1:20" x14ac:dyDescent="0.35">
      <c r="A244" s="2">
        <v>41274</v>
      </c>
      <c r="B244" s="3">
        <f>VLOOKUP(EOMONTH($A244,-1),Trend_Weights!$A:$H,COLUMN(B$4),FALSE)</f>
        <v>4.2861113571274825E-2</v>
      </c>
      <c r="C244" s="3">
        <f>VLOOKUP(EOMONTH($A244,-1),Trend_Weights!$A:$H,COLUMN(C$4),FALSE)</f>
        <v>-4.8588121656855658E-2</v>
      </c>
      <c r="D244" s="3">
        <f>VLOOKUP(EOMONTH($A244,-1),Trend_Weights!$A:$H,COLUMN(D$4),FALSE)</f>
        <v>0.52754326107692118</v>
      </c>
      <c r="E244" s="3">
        <f>VLOOKUP(EOMONTH($A244,-1),Trend_Weights!$A:$H,COLUMN(E$4),FALSE)</f>
        <v>0.1733496381029252</v>
      </c>
      <c r="F244" s="3">
        <f>VLOOKUP(EOMONTH($A244,-1),Trend_Weights!$A:$H,COLUMN(F$4),FALSE)</f>
        <v>6.0154938547672787E-2</v>
      </c>
      <c r="G244" s="3">
        <f>VLOOKUP(EOMONTH($A244,-1),Trend_Weights!$A:$H,COLUMN(G$4),FALSE)</f>
        <v>5.1241598814754818E-2</v>
      </c>
      <c r="H244" s="3">
        <f>VLOOKUP(EOMONTH($A244,-1),Trend_Weights!$A:$H,COLUMN(H$4),FALSE)</f>
        <v>-9.6261328229595489E-2</v>
      </c>
      <c r="K244" s="3">
        <f>VLOOKUP($A244,rets_1M!$A:$I,COLUMN(B$4),FALSE)</f>
        <v>-2.8507952058143937E-2</v>
      </c>
      <c r="L244" s="3">
        <f>VLOOKUP($A244,rets_1M!$A:$I,COLUMN(C$4),FALSE)</f>
        <v>-2.1543022984140792E-2</v>
      </c>
      <c r="M244" s="3">
        <f>VLOOKUP($A244,rets_1M!$A:$I,COLUMN(D$4),FALSE)</f>
        <v>-5.0634101989308622E-3</v>
      </c>
      <c r="N244" s="3">
        <f>VLOOKUP($A244,rets_1M!$A:$I,COLUMN(E$4),FALSE)</f>
        <v>-6.4310708449631937E-3</v>
      </c>
      <c r="O244" s="3">
        <f>VLOOKUP($A244,rets_1M!$A:$I,COLUMN(F$4),FALSE)</f>
        <v>8.0092477912641069E-3</v>
      </c>
      <c r="P244" s="3">
        <f>VLOOKUP($A244,rets_1M!$A:$I,COLUMN(G$4),FALSE)</f>
        <v>-6.2282729460960695E-3</v>
      </c>
      <c r="Q244" s="3">
        <f>VLOOKUP($A244,rets_1M!$A:$I,COLUMN(H$4),FALSE)</f>
        <v>-4.662339772133417E-2</v>
      </c>
      <c r="S244" s="3">
        <f>SUMPRODUCT(B244:H244,K244:Q244)</f>
        <v>6.8954005497478708E-4</v>
      </c>
      <c r="T244" s="3">
        <f t="shared" si="7"/>
        <v>3.2623098716118452E-2</v>
      </c>
    </row>
    <row r="245" spans="1:20" x14ac:dyDescent="0.35">
      <c r="A245" s="2">
        <v>41305</v>
      </c>
      <c r="B245" s="3">
        <f>VLOOKUP(EOMONTH($A245,-1),Trend_Weights!$A:$H,COLUMN(B$4),FALSE)</f>
        <v>4.191431392491652E-2</v>
      </c>
      <c r="C245" s="3">
        <f>VLOOKUP(EOMONTH($A245,-1),Trend_Weights!$A:$H,COLUMN(C$4),FALSE)</f>
        <v>4.9230097154544059E-2</v>
      </c>
      <c r="D245" s="3">
        <f>VLOOKUP(EOMONTH($A245,-1),Trend_Weights!$A:$H,COLUMN(D$4),FALSE)</f>
        <v>0.50559817600389523</v>
      </c>
      <c r="E245" s="3">
        <f>VLOOKUP(EOMONTH($A245,-1),Trend_Weights!$A:$H,COLUMN(E$4),FALSE)</f>
        <v>0.19171109315826951</v>
      </c>
      <c r="F245" s="3">
        <f>VLOOKUP(EOMONTH($A245,-1),Trend_Weights!$A:$H,COLUMN(F$4),FALSE)</f>
        <v>5.921362419967708E-2</v>
      </c>
      <c r="G245" s="3">
        <f>VLOOKUP(EOMONTH($A245,-1),Trend_Weights!$A:$H,COLUMN(G$4),FALSE)</f>
        <v>5.0745610254934723E-2</v>
      </c>
      <c r="H245" s="3">
        <f>VLOOKUP(EOMONTH($A245,-1),Trend_Weights!$A:$H,COLUMN(H$4),FALSE)</f>
        <v>-0.10158708530376288</v>
      </c>
      <c r="K245" s="3">
        <f>VLOOKUP($A245,rets_1M!$A:$I,COLUMN(B$4),FALSE)</f>
        <v>6.5359850864279645E-2</v>
      </c>
      <c r="L245" s="3">
        <f>VLOOKUP($A245,rets_1M!$A:$I,COLUMN(C$4),FALSE)</f>
        <v>-9.5308935203869405E-3</v>
      </c>
      <c r="M245" s="3">
        <f>VLOOKUP($A245,rets_1M!$A:$I,COLUMN(D$4),FALSE)</f>
        <v>4.525902817167804E-3</v>
      </c>
      <c r="N245" s="3">
        <f>VLOOKUP($A245,rets_1M!$A:$I,COLUMN(E$4),FALSE)</f>
        <v>-1.1297455112392218E-2</v>
      </c>
      <c r="O245" s="3">
        <f>VLOOKUP($A245,rets_1M!$A:$I,COLUMN(F$4),FALSE)</f>
        <v>5.1605504587155959E-2</v>
      </c>
      <c r="P245" s="3">
        <f>VLOOKUP($A245,rets_1M!$A:$I,COLUMN(G$4),FALSE)</f>
        <v>2.6268892587548942E-2</v>
      </c>
      <c r="Q245" s="3">
        <f>VLOOKUP($A245,rets_1M!$A:$I,COLUMN(H$4),FALSE)</f>
        <v>-5.2735363406334557E-2</v>
      </c>
      <c r="S245" s="3">
        <f>SUMPRODUCT(B245:H245,K245:Q245)</f>
        <v>1.2138759034079931E-2</v>
      </c>
      <c r="T245" s="3">
        <f t="shared" si="7"/>
        <v>2.9702360261787915E-2</v>
      </c>
    </row>
    <row r="246" spans="1:20" x14ac:dyDescent="0.35">
      <c r="A246" s="2">
        <v>41333</v>
      </c>
      <c r="B246" s="3">
        <f>VLOOKUP(EOMONTH($A246,-1),Trend_Weights!$A:$H,COLUMN(B$4),FALSE)</f>
        <v>4.2996216134841794E-2</v>
      </c>
      <c r="C246" s="3">
        <f>VLOOKUP(EOMONTH($A246,-1),Trend_Weights!$A:$H,COLUMN(C$4),FALSE)</f>
        <v>-4.9279759411334535E-2</v>
      </c>
      <c r="D246" s="3">
        <f>VLOOKUP(EOMONTH($A246,-1),Trend_Weights!$A:$H,COLUMN(D$4),FALSE)</f>
        <v>0.50691837817847196</v>
      </c>
      <c r="E246" s="3">
        <f>VLOOKUP(EOMONTH($A246,-1),Trend_Weights!$A:$H,COLUMN(E$4),FALSE)</f>
        <v>0.19185441816427404</v>
      </c>
      <c r="F246" s="3">
        <f>VLOOKUP(EOMONTH($A246,-1),Trend_Weights!$A:$H,COLUMN(F$4),FALSE)</f>
        <v>5.9440903928015751E-2</v>
      </c>
      <c r="G246" s="3">
        <f>VLOOKUP(EOMONTH($A246,-1),Trend_Weights!$A:$H,COLUMN(G$4),FALSE)</f>
        <v>5.2409396025724725E-2</v>
      </c>
      <c r="H246" s="3">
        <f>VLOOKUP(EOMONTH($A246,-1),Trend_Weights!$A:$H,COLUMN(H$4),FALSE)</f>
        <v>-9.7100928157337271E-2</v>
      </c>
      <c r="K246" s="3">
        <f>VLOOKUP($A246,rets_1M!$A:$I,COLUMN(B$4),FALSE)</f>
        <v>-3.6330185323227848E-2</v>
      </c>
      <c r="L246" s="3">
        <f>VLOOKUP($A246,rets_1M!$A:$I,COLUMN(C$4),FALSE)</f>
        <v>-5.0481876987671481E-2</v>
      </c>
      <c r="M246" s="3">
        <f>VLOOKUP($A246,rets_1M!$A:$I,COLUMN(D$4),FALSE)</f>
        <v>4.9905694040881521E-3</v>
      </c>
      <c r="N246" s="3">
        <f>VLOOKUP($A246,rets_1M!$A:$I,COLUMN(E$4),FALSE)</f>
        <v>1.0820927418282889E-2</v>
      </c>
      <c r="O246" s="3">
        <f>VLOOKUP($A246,rets_1M!$A:$I,COLUMN(F$4),FALSE)</f>
        <v>1.3397725502414692E-2</v>
      </c>
      <c r="P246" s="3">
        <f>VLOOKUP($A246,rets_1M!$A:$I,COLUMN(G$4),FALSE)</f>
        <v>4.770602696671844E-3</v>
      </c>
      <c r="Q246" s="3">
        <f>VLOOKUP($A246,rets_1M!$A:$I,COLUMN(H$4),FALSE)</f>
        <v>-1.1019591227239278E-2</v>
      </c>
      <c r="S246" s="3">
        <f>SUMPRODUCT(B246:H246,K246:Q246)</f>
        <v>7.6479381910822559E-3</v>
      </c>
      <c r="T246" s="3">
        <f t="shared" si="7"/>
        <v>2.9646486107450881E-2</v>
      </c>
    </row>
    <row r="247" spans="1:20" x14ac:dyDescent="0.35">
      <c r="A247" s="2">
        <v>41364</v>
      </c>
      <c r="B247" s="3">
        <f>VLOOKUP(EOMONTH($A247,-1),Trend_Weights!$A:$H,COLUMN(B$4),FALSE)</f>
        <v>-4.2959325155216159E-2</v>
      </c>
      <c r="C247" s="3">
        <f>VLOOKUP(EOMONTH($A247,-1),Trend_Weights!$A:$H,COLUMN(C$4),FALSE)</f>
        <v>-4.857932199200013E-2</v>
      </c>
      <c r="D247" s="3">
        <f>VLOOKUP(EOMONTH($A247,-1),Trend_Weights!$A:$H,COLUMN(D$4),FALSE)</f>
        <v>0.50598340025487565</v>
      </c>
      <c r="E247" s="3">
        <f>VLOOKUP(EOMONTH($A247,-1),Trend_Weights!$A:$H,COLUMN(E$4),FALSE)</f>
        <v>0.19194743989113791</v>
      </c>
      <c r="F247" s="3">
        <f>VLOOKUP(EOMONTH($A247,-1),Trend_Weights!$A:$H,COLUMN(F$4),FALSE)</f>
        <v>5.9754726143172565E-2</v>
      </c>
      <c r="G247" s="3">
        <f>VLOOKUP(EOMONTH($A247,-1),Trend_Weights!$A:$H,COLUMN(G$4),FALSE)</f>
        <v>5.2825671387283814E-2</v>
      </c>
      <c r="H247" s="3">
        <f>VLOOKUP(EOMONTH($A247,-1),Trend_Weights!$A:$H,COLUMN(H$4),FALSE)</f>
        <v>-9.7950115176313662E-2</v>
      </c>
      <c r="K247" s="3">
        <f>VLOOKUP($A247,rets_1M!$A:$I,COLUMN(B$4),FALSE)</f>
        <v>-2.142176071657198E-2</v>
      </c>
      <c r="L247" s="3">
        <f>VLOOKUP($A247,rets_1M!$A:$I,COLUMN(C$4),FALSE)</f>
        <v>9.8376101535222471E-3</v>
      </c>
      <c r="M247" s="3">
        <f>VLOOKUP($A247,rets_1M!$A:$I,COLUMN(D$4),FALSE)</f>
        <v>4.4343657296297412E-3</v>
      </c>
      <c r="N247" s="3">
        <f>VLOOKUP($A247,rets_1M!$A:$I,COLUMN(E$4),FALSE)</f>
        <v>3.326549219319519E-3</v>
      </c>
      <c r="O247" s="3">
        <f>VLOOKUP($A247,rets_1M!$A:$I,COLUMN(F$4),FALSE)</f>
        <v>3.6049192928516494E-2</v>
      </c>
      <c r="P247" s="3">
        <f>VLOOKUP($A247,rets_1M!$A:$I,COLUMN(G$4),FALSE)</f>
        <v>2.8250140330691176E-2</v>
      </c>
      <c r="Q247" s="3">
        <f>VLOOKUP($A247,rets_1M!$A:$I,COLUMN(H$4),FALSE)</f>
        <v>-1.8891306777465977E-2</v>
      </c>
      <c r="S247" s="3">
        <f>SUMPRODUCT(B247:H247,K247:Q247)</f>
        <v>8.8214459644762287E-3</v>
      </c>
      <c r="T247" s="3">
        <f t="shared" si="7"/>
        <v>2.9616334269161836E-2</v>
      </c>
    </row>
    <row r="248" spans="1:20" x14ac:dyDescent="0.35">
      <c r="A248" s="2">
        <v>41394</v>
      </c>
      <c r="B248" s="3">
        <f>VLOOKUP(EOMONTH($A248,-1),Trend_Weights!$A:$H,COLUMN(B$4),FALSE)</f>
        <v>-4.2314489653232396E-2</v>
      </c>
      <c r="C248" s="3">
        <f>VLOOKUP(EOMONTH($A248,-1),Trend_Weights!$A:$H,COLUMN(C$4),FALSE)</f>
        <v>-4.7450505380972598E-2</v>
      </c>
      <c r="D248" s="3">
        <f>VLOOKUP(EOMONTH($A248,-1),Trend_Weights!$A:$H,COLUMN(D$4),FALSE)</f>
        <v>0.50769782705744171</v>
      </c>
      <c r="E248" s="3">
        <f>VLOOKUP(EOMONTH($A248,-1),Trend_Weights!$A:$H,COLUMN(E$4),FALSE)</f>
        <v>0.19108040438041271</v>
      </c>
      <c r="F248" s="3">
        <f>VLOOKUP(EOMONTH($A248,-1),Trend_Weights!$A:$H,COLUMN(F$4),FALSE)</f>
        <v>5.9093753340964075E-2</v>
      </c>
      <c r="G248" s="3">
        <f>VLOOKUP(EOMONTH($A248,-1),Trend_Weights!$A:$H,COLUMN(G$4),FALSE)</f>
        <v>5.2734360460565614E-2</v>
      </c>
      <c r="H248" s="3">
        <f>VLOOKUP(EOMONTH($A248,-1),Trend_Weights!$A:$H,COLUMN(H$4),FALSE)</f>
        <v>-9.962865972641094E-2</v>
      </c>
      <c r="K248" s="3">
        <f>VLOOKUP($A248,rets_1M!$A:$I,COLUMN(B$4),FALSE)</f>
        <v>-7.7832223477501628E-2</v>
      </c>
      <c r="L248" s="3">
        <f>VLOOKUP($A248,rets_1M!$A:$I,COLUMN(C$4),FALSE)</f>
        <v>-7.7458045845302026E-2</v>
      </c>
      <c r="M248" s="3">
        <f>VLOOKUP($A248,rets_1M!$A:$I,COLUMN(D$4),FALSE)</f>
        <v>-6.3908585705951815E-3</v>
      </c>
      <c r="N248" s="3">
        <f>VLOOKUP($A248,rets_1M!$A:$I,COLUMN(E$4),FALSE)</f>
        <v>1.0419772303382979E-2</v>
      </c>
      <c r="O248" s="3">
        <f>VLOOKUP($A248,rets_1M!$A:$I,COLUMN(F$4),FALSE)</f>
        <v>1.8844127902663654E-2</v>
      </c>
      <c r="P248" s="3">
        <f>VLOOKUP($A248,rets_1M!$A:$I,COLUMN(G$4),FALSE)</f>
        <v>2.4546290591475728E-2</v>
      </c>
      <c r="Q248" s="3">
        <f>VLOOKUP($A248,rets_1M!$A:$I,COLUMN(H$4),FALSE)</f>
        <v>-3.5013362727984387E-2</v>
      </c>
      <c r="S248" s="3">
        <f>SUMPRODUCT(B248:H248,K248:Q248)</f>
        <v>1.1611581115498596E-2</v>
      </c>
      <c r="T248" s="3">
        <f t="shared" si="7"/>
        <v>2.9681087695881118E-2</v>
      </c>
    </row>
    <row r="249" spans="1:20" x14ac:dyDescent="0.35">
      <c r="A249" s="2">
        <v>41425</v>
      </c>
      <c r="B249" s="3">
        <f>VLOOKUP(EOMONTH($A249,-1),Trend_Weights!$A:$H,COLUMN(B$4),FALSE)</f>
        <v>-4.1966616359186908E-2</v>
      </c>
      <c r="C249" s="3">
        <f>VLOOKUP(EOMONTH($A249,-1),Trend_Weights!$A:$H,COLUMN(C$4),FALSE)</f>
        <v>-4.6530962346281894E-2</v>
      </c>
      <c r="D249" s="3">
        <f>VLOOKUP(EOMONTH($A249,-1),Trend_Weights!$A:$H,COLUMN(D$4),FALSE)</f>
        <v>0.50913145349676703</v>
      </c>
      <c r="E249" s="3">
        <f>VLOOKUP(EOMONTH($A249,-1),Trend_Weights!$A:$H,COLUMN(E$4),FALSE)</f>
        <v>0.19255100110947293</v>
      </c>
      <c r="F249" s="3">
        <f>VLOOKUP(EOMONTH($A249,-1),Trend_Weights!$A:$H,COLUMN(F$4),FALSE)</f>
        <v>5.9298201944625831E-2</v>
      </c>
      <c r="G249" s="3">
        <f>VLOOKUP(EOMONTH($A249,-1),Trend_Weights!$A:$H,COLUMN(G$4),FALSE)</f>
        <v>5.2914545822095413E-2</v>
      </c>
      <c r="H249" s="3">
        <f>VLOOKUP(EOMONTH($A249,-1),Trend_Weights!$A:$H,COLUMN(H$4),FALSE)</f>
        <v>-9.7607218921570094E-2</v>
      </c>
      <c r="K249" s="3">
        <f>VLOOKUP($A249,rets_1M!$A:$I,COLUMN(B$4),FALSE)</f>
        <v>-8.4444769483589255E-3</v>
      </c>
      <c r="L249" s="3">
        <f>VLOOKUP($A249,rets_1M!$A:$I,COLUMN(C$4),FALSE)</f>
        <v>-5.4670108587732469E-2</v>
      </c>
      <c r="M249" s="3">
        <f>VLOOKUP($A249,rets_1M!$A:$I,COLUMN(D$4),FALSE)</f>
        <v>-1.5284320816310482E-2</v>
      </c>
      <c r="N249" s="3">
        <f>VLOOKUP($A249,rets_1M!$A:$I,COLUMN(E$4),FALSE)</f>
        <v>-2.3785241266264578E-2</v>
      </c>
      <c r="O249" s="3">
        <f>VLOOKUP($A249,rets_1M!$A:$I,COLUMN(F$4),FALSE)</f>
        <v>2.3083084540886922E-2</v>
      </c>
      <c r="P249" s="3">
        <f>VLOOKUP($A249,rets_1M!$A:$I,COLUMN(G$4),FALSE)</f>
        <v>3.4809206548185756E-2</v>
      </c>
      <c r="Q249" s="3">
        <f>VLOOKUP($A249,rets_1M!$A:$I,COLUMN(H$4),FALSE)</f>
        <v>-3.545396678432966E-2</v>
      </c>
      <c r="S249" s="3">
        <f>SUMPRODUCT(B249:H249,K249:Q249)</f>
        <v>-2.7920997406686598E-3</v>
      </c>
      <c r="T249" s="3">
        <f t="shared" si="7"/>
        <v>2.9634048850535329E-2</v>
      </c>
    </row>
    <row r="250" spans="1:20" x14ac:dyDescent="0.35">
      <c r="A250" s="2">
        <v>41455</v>
      </c>
      <c r="B250" s="3">
        <f>VLOOKUP(EOMONTH($A250,-1),Trend_Weights!$A:$H,COLUMN(B$4),FALSE)</f>
        <v>4.8653291243006526E-2</v>
      </c>
      <c r="C250" s="3">
        <f>VLOOKUP(EOMONTH($A250,-1),Trend_Weights!$A:$H,COLUMN(C$4),FALSE)</f>
        <v>-4.8819016202123693E-2</v>
      </c>
      <c r="D250" s="3">
        <f>VLOOKUP(EOMONTH($A250,-1),Trend_Weights!$A:$H,COLUMN(D$4),FALSE)</f>
        <v>-0.47469458119838831</v>
      </c>
      <c r="E250" s="3">
        <f>VLOOKUP(EOMONTH($A250,-1),Trend_Weights!$A:$H,COLUMN(E$4),FALSE)</f>
        <v>-0.19720840616975432</v>
      </c>
      <c r="F250" s="3">
        <f>VLOOKUP(EOMONTH($A250,-1),Trend_Weights!$A:$H,COLUMN(F$4),FALSE)</f>
        <v>6.7562663356402E-2</v>
      </c>
      <c r="G250" s="3">
        <f>VLOOKUP(EOMONTH($A250,-1),Trend_Weights!$A:$H,COLUMN(G$4),FALSE)</f>
        <v>5.8888720079026714E-2</v>
      </c>
      <c r="H250" s="3">
        <f>VLOOKUP(EOMONTH($A250,-1),Trend_Weights!$A:$H,COLUMN(H$4),FALSE)</f>
        <v>-0.10417332175129827</v>
      </c>
      <c r="K250" s="3">
        <f>VLOOKUP($A250,rets_1M!$A:$I,COLUMN(B$4),FALSE)</f>
        <v>3.5759098987625748E-2</v>
      </c>
      <c r="L250" s="3">
        <f>VLOOKUP($A250,rets_1M!$A:$I,COLUMN(C$4),FALSE)</f>
        <v>-0.12153917589949959</v>
      </c>
      <c r="M250" s="3">
        <f>VLOOKUP($A250,rets_1M!$A:$I,COLUMN(D$4),FALSE)</f>
        <v>4.441082995368717E-3</v>
      </c>
      <c r="N250" s="3">
        <f>VLOOKUP($A250,rets_1M!$A:$I,COLUMN(E$4),FALSE)</f>
        <v>-2.0552297836212929E-2</v>
      </c>
      <c r="O250" s="3">
        <f>VLOOKUP($A250,rets_1M!$A:$I,COLUMN(F$4),FALSE)</f>
        <v>-1.4804270462633551E-2</v>
      </c>
      <c r="P250" s="3">
        <f>VLOOKUP($A250,rets_1M!$A:$I,COLUMN(G$4),FALSE)</f>
        <v>-2.4837999115484899E-2</v>
      </c>
      <c r="Q250" s="3">
        <f>VLOOKUP($A250,rets_1M!$A:$I,COLUMN(H$4),FALSE)</f>
        <v>1.6386774431976336E-2</v>
      </c>
      <c r="S250" s="3">
        <f>SUMPRODUCT(B250:H250,K250:Q250)</f>
        <v>5.4481900778075324E-3</v>
      </c>
      <c r="T250" s="3">
        <f t="shared" si="7"/>
        <v>2.9616410320646661E-2</v>
      </c>
    </row>
    <row r="251" spans="1:20" x14ac:dyDescent="0.35">
      <c r="A251" s="2">
        <v>41486</v>
      </c>
      <c r="B251" s="3">
        <f>VLOOKUP(EOMONTH($A251,-1),Trend_Weights!$A:$H,COLUMN(B$4),FALSE)</f>
        <v>4.7573271581426914E-2</v>
      </c>
      <c r="C251" s="3">
        <f>VLOOKUP(EOMONTH($A251,-1),Trend_Weights!$A:$H,COLUMN(C$4),FALSE)</f>
        <v>-4.4943223116382693E-2</v>
      </c>
      <c r="D251" s="3">
        <f>VLOOKUP(EOMONTH($A251,-1),Trend_Weights!$A:$H,COLUMN(D$4),FALSE)</f>
        <v>0.48656154754742303</v>
      </c>
      <c r="E251" s="3">
        <f>VLOOKUP(EOMONTH($A251,-1),Trend_Weights!$A:$H,COLUMN(E$4),FALSE)</f>
        <v>-0.18970025178727451</v>
      </c>
      <c r="F251" s="3">
        <f>VLOOKUP(EOMONTH($A251,-1),Trend_Weights!$A:$H,COLUMN(F$4),FALSE)</f>
        <v>6.849402871533633E-2</v>
      </c>
      <c r="G251" s="3">
        <f>VLOOKUP(EOMONTH($A251,-1),Trend_Weights!$A:$H,COLUMN(G$4),FALSE)</f>
        <v>5.9414886224996376E-2</v>
      </c>
      <c r="H251" s="3">
        <f>VLOOKUP(EOMONTH($A251,-1),Trend_Weights!$A:$H,COLUMN(H$4),FALSE)</f>
        <v>-0.10331279102716016</v>
      </c>
      <c r="K251" s="3">
        <f>VLOOKUP($A251,rets_1M!$A:$I,COLUMN(B$4),FALSE)</f>
        <v>4.0868677076227877E-2</v>
      </c>
      <c r="L251" s="3">
        <f>VLOOKUP($A251,rets_1M!$A:$I,COLUMN(C$4),FALSE)</f>
        <v>7.1118851534569094E-2</v>
      </c>
      <c r="M251" s="3">
        <f>VLOOKUP($A251,rets_1M!$A:$I,COLUMN(D$4),FALSE)</f>
        <v>6.4448143257096469E-3</v>
      </c>
      <c r="N251" s="3">
        <f>VLOOKUP($A251,rets_1M!$A:$I,COLUMN(E$4),FALSE)</f>
        <v>-9.874694765851233E-4</v>
      </c>
      <c r="O251" s="3">
        <f>VLOOKUP($A251,rets_1M!$A:$I,COLUMN(F$4),FALSE)</f>
        <v>5.0859702355151137E-2</v>
      </c>
      <c r="P251" s="3">
        <f>VLOOKUP($A251,rets_1M!$A:$I,COLUMN(G$4),FALSE)</f>
        <v>6.2645217477036219E-2</v>
      </c>
      <c r="Q251" s="3">
        <f>VLOOKUP($A251,rets_1M!$A:$I,COLUMN(H$4),FALSE)</f>
        <v>9.8527517699182887E-3</v>
      </c>
      <c r="S251" s="3">
        <f>SUMPRODUCT(B251:H251,K251:Q251)</f>
        <v>8.2587973995929161E-3</v>
      </c>
      <c r="T251" s="3">
        <f t="shared" si="7"/>
        <v>2.9491626064134972E-2</v>
      </c>
    </row>
    <row r="252" spans="1:20" x14ac:dyDescent="0.35">
      <c r="A252" s="2">
        <v>41517</v>
      </c>
      <c r="B252" s="3">
        <f>VLOOKUP(EOMONTH($A252,-1),Trend_Weights!$A:$H,COLUMN(B$4),FALSE)</f>
        <v>4.7568543068783005E-2</v>
      </c>
      <c r="C252" s="3">
        <f>VLOOKUP(EOMONTH($A252,-1),Trend_Weights!$A:$H,COLUMN(C$4),FALSE)</f>
        <v>-4.4812607425294089E-2</v>
      </c>
      <c r="D252" s="3">
        <f>VLOOKUP(EOMONTH($A252,-1),Trend_Weights!$A:$H,COLUMN(D$4),FALSE)</f>
        <v>0.48224774211184185</v>
      </c>
      <c r="E252" s="3">
        <f>VLOOKUP(EOMONTH($A252,-1),Trend_Weights!$A:$H,COLUMN(E$4),FALSE)</f>
        <v>-0.1908593689104702</v>
      </c>
      <c r="F252" s="3">
        <f>VLOOKUP(EOMONTH($A252,-1),Trend_Weights!$A:$H,COLUMN(F$4),FALSE)</f>
        <v>6.9903316292744558E-2</v>
      </c>
      <c r="G252" s="3">
        <f>VLOOKUP(EOMONTH($A252,-1),Trend_Weights!$A:$H,COLUMN(G$4),FALSE)</f>
        <v>6.0020430724438023E-2</v>
      </c>
      <c r="H252" s="3">
        <f>VLOOKUP(EOMONTH($A252,-1),Trend_Weights!$A:$H,COLUMN(H$4),FALSE)</f>
        <v>-0.10458799146642828</v>
      </c>
      <c r="K252" s="3">
        <f>VLOOKUP($A252,rets_1M!$A:$I,COLUMN(B$4),FALSE)</f>
        <v>6.0267599385367632E-2</v>
      </c>
      <c r="L252" s="3">
        <f>VLOOKUP($A252,rets_1M!$A:$I,COLUMN(C$4),FALSE)</f>
        <v>6.3287672718596255E-2</v>
      </c>
      <c r="M252" s="3">
        <f>VLOOKUP($A252,rets_1M!$A:$I,COLUMN(D$4),FALSE)</f>
        <v>5.081205822218271E-3</v>
      </c>
      <c r="N252" s="3">
        <f>VLOOKUP($A252,rets_1M!$A:$I,COLUMN(E$4),FALSE)</f>
        <v>-7.8723187881653001E-3</v>
      </c>
      <c r="O252" s="3">
        <f>VLOOKUP($A252,rets_1M!$A:$I,COLUMN(F$4),FALSE)</f>
        <v>-2.9355149181905738E-2</v>
      </c>
      <c r="P252" s="3">
        <f>VLOOKUP($A252,rets_1M!$A:$I,COLUMN(G$4),FALSE)</f>
        <v>-3.0813130579016024E-3</v>
      </c>
      <c r="Q252" s="3">
        <f>VLOOKUP($A252,rets_1M!$A:$I,COLUMN(H$4),FALSE)</f>
        <v>2.2784156068547112E-3</v>
      </c>
      <c r="S252" s="3">
        <f>SUMPRODUCT(B252:H252,K252:Q252)</f>
        <v>1.5084031682953991E-3</v>
      </c>
      <c r="T252" s="3">
        <f t="shared" si="7"/>
        <v>2.9523417727859234E-2</v>
      </c>
    </row>
    <row r="253" spans="1:20" x14ac:dyDescent="0.35">
      <c r="A253" s="2">
        <v>41547</v>
      </c>
      <c r="B253" s="3">
        <f>VLOOKUP(EOMONTH($A253,-1),Trend_Weights!$A:$H,COLUMN(B$4),FALSE)</f>
        <v>-4.6614583800157115E-2</v>
      </c>
      <c r="C253" s="3">
        <f>VLOOKUP(EOMONTH($A253,-1),Trend_Weights!$A:$H,COLUMN(C$4),FALSE)</f>
        <v>-4.3962290185637513E-2</v>
      </c>
      <c r="D253" s="3">
        <f>VLOOKUP(EOMONTH($A253,-1),Trend_Weights!$A:$H,COLUMN(D$4),FALSE)</f>
        <v>0.48175445268173117</v>
      </c>
      <c r="E253" s="3">
        <f>VLOOKUP(EOMONTH($A253,-1),Trend_Weights!$A:$H,COLUMN(E$4),FALSE)</f>
        <v>-0.19108526166640419</v>
      </c>
      <c r="F253" s="3">
        <f>VLOOKUP(EOMONTH($A253,-1),Trend_Weights!$A:$H,COLUMN(F$4),FALSE)</f>
        <v>6.9925060637205314E-2</v>
      </c>
      <c r="G253" s="3">
        <f>VLOOKUP(EOMONTH($A253,-1),Trend_Weights!$A:$H,COLUMN(G$4),FALSE)</f>
        <v>6.0901332421184798E-2</v>
      </c>
      <c r="H253" s="3">
        <f>VLOOKUP(EOMONTH($A253,-1),Trend_Weights!$A:$H,COLUMN(H$4),FALSE)</f>
        <v>-0.10575701860768</v>
      </c>
      <c r="K253" s="3">
        <f>VLOOKUP($A253,rets_1M!$A:$I,COLUMN(B$4),FALSE)</f>
        <v>-5.5682670521056798E-2</v>
      </c>
      <c r="L253" s="3">
        <f>VLOOKUP($A253,rets_1M!$A:$I,COLUMN(C$4),FALSE)</f>
        <v>-4.9497342421715551E-2</v>
      </c>
      <c r="M253" s="3">
        <f>VLOOKUP($A253,rets_1M!$A:$I,COLUMN(D$4),FALSE)</f>
        <v>5.628747288197955E-3</v>
      </c>
      <c r="N253" s="3">
        <f>VLOOKUP($A253,rets_1M!$A:$I,COLUMN(E$4),FALSE)</f>
        <v>1.6983519489740972E-2</v>
      </c>
      <c r="O253" s="3">
        <f>VLOOKUP($A253,rets_1M!$A:$I,COLUMN(F$4),FALSE)</f>
        <v>3.0384588143636204E-2</v>
      </c>
      <c r="P253" s="3">
        <f>VLOOKUP($A253,rets_1M!$A:$I,COLUMN(G$4),FALSE)</f>
        <v>4.6253976001290553E-2</v>
      </c>
      <c r="Q253" s="3">
        <f>VLOOKUP($A253,rets_1M!$A:$I,COLUMN(H$4),FALSE)</f>
        <v>-2.1927573690638802E-4</v>
      </c>
      <c r="S253" s="3">
        <f>SUMPRODUCT(B253:H253,K253:Q253)</f>
        <v>9.2027777304022132E-3</v>
      </c>
      <c r="T253" s="3">
        <f t="shared" si="7"/>
        <v>2.7485026515653682E-2</v>
      </c>
    </row>
    <row r="254" spans="1:20" x14ac:dyDescent="0.35">
      <c r="A254" s="2">
        <v>41578</v>
      </c>
      <c r="B254" s="3">
        <f>VLOOKUP(EOMONTH($A254,-1),Trend_Weights!$A:$H,COLUMN(B$4),FALSE)</f>
        <v>-4.6618576948478131E-2</v>
      </c>
      <c r="C254" s="3">
        <f>VLOOKUP(EOMONTH($A254,-1),Trend_Weights!$A:$H,COLUMN(C$4),FALSE)</f>
        <v>-4.3562427714103923E-2</v>
      </c>
      <c r="D254" s="3">
        <f>VLOOKUP(EOMONTH($A254,-1),Trend_Weights!$A:$H,COLUMN(D$4),FALSE)</f>
        <v>0.47689878710716688</v>
      </c>
      <c r="E254" s="3">
        <f>VLOOKUP(EOMONTH($A254,-1),Trend_Weights!$A:$H,COLUMN(E$4),FALSE)</f>
        <v>-0.18702945716512387</v>
      </c>
      <c r="F254" s="3">
        <f>VLOOKUP(EOMONTH($A254,-1),Trend_Weights!$A:$H,COLUMN(F$4),FALSE)</f>
        <v>7.3547525322360863E-2</v>
      </c>
      <c r="G254" s="3">
        <f>VLOOKUP(EOMONTH($A254,-1),Trend_Weights!$A:$H,COLUMN(G$4),FALSE)</f>
        <v>6.7077489502779794E-2</v>
      </c>
      <c r="H254" s="3">
        <f>VLOOKUP(EOMONTH($A254,-1),Trend_Weights!$A:$H,COLUMN(H$4),FALSE)</f>
        <v>-0.10526573623998647</v>
      </c>
      <c r="K254" s="3">
        <f>VLOOKUP($A254,rets_1M!$A:$I,COLUMN(B$4),FALSE)</f>
        <v>1.6752977452000106E-2</v>
      </c>
      <c r="L254" s="3">
        <f>VLOOKUP($A254,rets_1M!$A:$I,COLUMN(C$4),FALSE)</f>
        <v>-2.4878914270588526E-3</v>
      </c>
      <c r="M254" s="3">
        <f>VLOOKUP($A254,rets_1M!$A:$I,COLUMN(D$4),FALSE)</f>
        <v>6.5888531540971851E-3</v>
      </c>
      <c r="N254" s="3">
        <f>VLOOKUP($A254,rets_1M!$A:$I,COLUMN(E$4),FALSE)</f>
        <v>7.6694436416040457E-3</v>
      </c>
      <c r="O254" s="3">
        <f>VLOOKUP($A254,rets_1M!$A:$I,COLUMN(F$4),FALSE)</f>
        <v>4.5848226560352145E-2</v>
      </c>
      <c r="P254" s="3">
        <f>VLOOKUP($A254,rets_1M!$A:$I,COLUMN(G$4),FALSE)</f>
        <v>4.9859554726215727E-2</v>
      </c>
      <c r="Q254" s="3">
        <f>VLOOKUP($A254,rets_1M!$A:$I,COLUMN(H$4),FALSE)</f>
        <v>-3.383186728567189E-5</v>
      </c>
      <c r="S254" s="3">
        <f>SUMPRODUCT(B254:H254,K254:Q254)</f>
        <v>7.7552215176701148E-3</v>
      </c>
      <c r="T254" s="3">
        <f t="shared" si="7"/>
        <v>2.7120580740713381E-2</v>
      </c>
    </row>
    <row r="255" spans="1:20" x14ac:dyDescent="0.35">
      <c r="A255" s="2">
        <v>41608</v>
      </c>
      <c r="B255" s="3">
        <f>VLOOKUP(EOMONTH($A255,-1),Trend_Weights!$A:$H,COLUMN(B$4),FALSE)</f>
        <v>-4.6620255078666739E-2</v>
      </c>
      <c r="C255" s="3">
        <f>VLOOKUP(EOMONTH($A255,-1),Trend_Weights!$A:$H,COLUMN(C$4),FALSE)</f>
        <v>-4.3760520991749867E-2</v>
      </c>
      <c r="D255" s="3">
        <f>VLOOKUP(EOMONTH($A255,-1),Trend_Weights!$A:$H,COLUMN(D$4),FALSE)</f>
        <v>0.47246649177049144</v>
      </c>
      <c r="E255" s="3">
        <f>VLOOKUP(EOMONTH($A255,-1),Trend_Weights!$A:$H,COLUMN(E$4),FALSE)</f>
        <v>-0.18664296297260174</v>
      </c>
      <c r="F255" s="3">
        <f>VLOOKUP(EOMONTH($A255,-1),Trend_Weights!$A:$H,COLUMN(F$4),FALSE)</f>
        <v>7.31442917626456E-2</v>
      </c>
      <c r="G255" s="3">
        <f>VLOOKUP(EOMONTH($A255,-1),Trend_Weights!$A:$H,COLUMN(G$4),FALSE)</f>
        <v>6.7769582979890164E-2</v>
      </c>
      <c r="H255" s="3">
        <f>VLOOKUP(EOMONTH($A255,-1),Trend_Weights!$A:$H,COLUMN(H$4),FALSE)</f>
        <v>-0.10959589444395439</v>
      </c>
      <c r="K255" s="3">
        <f>VLOOKUP($A255,rets_1M!$A:$I,COLUMN(B$4),FALSE)</f>
        <v>2.0236520761873988E-2</v>
      </c>
      <c r="L255" s="3">
        <f>VLOOKUP($A255,rets_1M!$A:$I,COLUMN(C$4),FALSE)</f>
        <v>-5.6170961258129148E-2</v>
      </c>
      <c r="M255" s="3">
        <f>VLOOKUP($A255,rets_1M!$A:$I,COLUMN(D$4),FALSE)</f>
        <v>2.0652016987932065E-4</v>
      </c>
      <c r="N255" s="3">
        <f>VLOOKUP($A255,rets_1M!$A:$I,COLUMN(E$4),FALSE)</f>
        <v>-5.5637878182679401E-3</v>
      </c>
      <c r="O255" s="3">
        <f>VLOOKUP($A255,rets_1M!$A:$I,COLUMN(F$4),FALSE)</f>
        <v>3.0233322379231042E-2</v>
      </c>
      <c r="P255" s="3">
        <f>VLOOKUP($A255,rets_1M!$A:$I,COLUMN(G$4),FALSE)</f>
        <v>3.5173206530795253E-2</v>
      </c>
      <c r="Q255" s="3">
        <f>VLOOKUP($A255,rets_1M!$A:$I,COLUMN(H$4),FALSE)</f>
        <v>-4.1592438205170446E-2</v>
      </c>
      <c r="S255" s="3">
        <f>SUMPRODUCT(B255:H255,K255:Q255)</f>
        <v>1.1804083432253649E-2</v>
      </c>
      <c r="T255" s="3">
        <f t="shared" si="7"/>
        <v>2.5686520134832514E-2</v>
      </c>
    </row>
    <row r="256" spans="1:20" x14ac:dyDescent="0.35">
      <c r="A256" s="2">
        <v>41639</v>
      </c>
      <c r="B256" s="3">
        <f>VLOOKUP(EOMONTH($A256,-1),Trend_Weights!$A:$H,COLUMN(B$4),FALSE)</f>
        <v>-4.2924717156459208E-2</v>
      </c>
      <c r="C256" s="3">
        <f>VLOOKUP(EOMONTH($A256,-1),Trend_Weights!$A:$H,COLUMN(C$4),FALSE)</f>
        <v>-3.9749701721605246E-2</v>
      </c>
      <c r="D256" s="3">
        <f>VLOOKUP(EOMONTH($A256,-1),Trend_Weights!$A:$H,COLUMN(D$4),FALSE)</f>
        <v>0.51560130740189503</v>
      </c>
      <c r="E256" s="3">
        <f>VLOOKUP(EOMONTH($A256,-1),Trend_Weights!$A:$H,COLUMN(E$4),FALSE)</f>
        <v>-0.17243620158851086</v>
      </c>
      <c r="F256" s="3">
        <f>VLOOKUP(EOMONTH($A256,-1),Trend_Weights!$A:$H,COLUMN(F$4),FALSE)</f>
        <v>6.7070106458310727E-2</v>
      </c>
      <c r="G256" s="3">
        <f>VLOOKUP(EOMONTH($A256,-1),Trend_Weights!$A:$H,COLUMN(G$4),FALSE)</f>
        <v>6.2131160501339142E-2</v>
      </c>
      <c r="H256" s="3">
        <f>VLOOKUP(EOMONTH($A256,-1),Trend_Weights!$A:$H,COLUMN(H$4),FALSE)</f>
        <v>-0.10008680517187966</v>
      </c>
      <c r="K256" s="3">
        <f>VLOOKUP($A256,rets_1M!$A:$I,COLUMN(B$4),FALSE)</f>
        <v>1.0107941124792852E-3</v>
      </c>
      <c r="L256" s="3">
        <f>VLOOKUP($A256,rets_1M!$A:$I,COLUMN(C$4),FALSE)</f>
        <v>-3.8467712596850889E-2</v>
      </c>
      <c r="M256" s="3">
        <f>VLOOKUP($A256,rets_1M!$A:$I,COLUMN(D$4),FALSE)</f>
        <v>-7.6693858663624548E-3</v>
      </c>
      <c r="N256" s="3">
        <f>VLOOKUP($A256,rets_1M!$A:$I,COLUMN(E$4),FALSE)</f>
        <v>-1.857748608875609E-2</v>
      </c>
      <c r="O256" s="3">
        <f>VLOOKUP($A256,rets_1M!$A:$I,COLUMN(F$4),FALSE)</f>
        <v>2.4114832535885089E-2</v>
      </c>
      <c r="P256" s="3">
        <f>VLOOKUP($A256,rets_1M!$A:$I,COLUMN(G$4),FALSE)</f>
        <v>2.8909840113278573E-2</v>
      </c>
      <c r="Q256" s="3">
        <f>VLOOKUP($A256,rets_1M!$A:$I,COLUMN(H$4),FALSE)</f>
        <v>-2.6294583079732203E-2</v>
      </c>
      <c r="S256" s="3">
        <f>SUMPRODUCT(B256:H256,K256:Q256)</f>
        <v>6.7801049221273488E-3</v>
      </c>
      <c r="T256" s="3">
        <f t="shared" si="7"/>
        <v>2.5477432025733222E-2</v>
      </c>
    </row>
    <row r="257" spans="1:20" x14ac:dyDescent="0.35">
      <c r="A257" s="2">
        <v>41670</v>
      </c>
      <c r="B257" s="3">
        <f>VLOOKUP(EOMONTH($A257,-1),Trend_Weights!$A:$H,COLUMN(B$4),FALSE)</f>
        <v>4.3611933988944564E-2</v>
      </c>
      <c r="C257" s="3">
        <f>VLOOKUP(EOMONTH($A257,-1),Trend_Weights!$A:$H,COLUMN(C$4),FALSE)</f>
        <v>-4.0156247193507175E-2</v>
      </c>
      <c r="D257" s="3">
        <f>VLOOKUP(EOMONTH($A257,-1),Trend_Weights!$A:$H,COLUMN(D$4),FALSE)</f>
        <v>0.49606699974122281</v>
      </c>
      <c r="E257" s="3">
        <f>VLOOKUP(EOMONTH($A257,-1),Trend_Weights!$A:$H,COLUMN(E$4),FALSE)</f>
        <v>-0.18261061553564381</v>
      </c>
      <c r="F257" s="3">
        <f>VLOOKUP(EOMONTH($A257,-1),Trend_Weights!$A:$H,COLUMN(F$4),FALSE)</f>
        <v>7.0002881622153901E-2</v>
      </c>
      <c r="G257" s="3">
        <f>VLOOKUP(EOMONTH($A257,-1),Trend_Weights!$A:$H,COLUMN(G$4),FALSE)</f>
        <v>6.3400787965816302E-2</v>
      </c>
      <c r="H257" s="3">
        <f>VLOOKUP(EOMONTH($A257,-1),Trend_Weights!$A:$H,COLUMN(H$4),FALSE)</f>
        <v>-0.10415053395271129</v>
      </c>
      <c r="K257" s="3">
        <f>VLOOKUP($A257,rets_1M!$A:$I,COLUMN(B$4),FALSE)</f>
        <v>-3.0648306166873973E-2</v>
      </c>
      <c r="L257" s="3">
        <f>VLOOKUP($A257,rets_1M!$A:$I,COLUMN(C$4),FALSE)</f>
        <v>3.0692070679979144E-2</v>
      </c>
      <c r="M257" s="3">
        <f>VLOOKUP($A257,rets_1M!$A:$I,COLUMN(D$4),FALSE)</f>
        <v>9.9046790828749565E-3</v>
      </c>
      <c r="N257" s="3">
        <f>VLOOKUP($A257,rets_1M!$A:$I,COLUMN(E$4),FALSE)</f>
        <v>2.1978193523485956E-2</v>
      </c>
      <c r="O257" s="3">
        <f>VLOOKUP($A257,rets_1M!$A:$I,COLUMN(F$4),FALSE)</f>
        <v>-3.5009032579580213E-2</v>
      </c>
      <c r="P257" s="3">
        <f>VLOOKUP($A257,rets_1M!$A:$I,COLUMN(G$4),FALSE)</f>
        <v>-1.9462956743092508E-2</v>
      </c>
      <c r="Q257" s="3">
        <f>VLOOKUP($A257,rets_1M!$A:$I,COLUMN(H$4),FALSE)</f>
        <v>3.0447594008743417E-2</v>
      </c>
      <c r="S257" s="3">
        <f>SUMPRODUCT(B257:H257,K257:Q257)</f>
        <v>-8.5250104247894965E-3</v>
      </c>
      <c r="T257" s="3">
        <f t="shared" si="7"/>
        <v>2.6520791072534897E-2</v>
      </c>
    </row>
    <row r="258" spans="1:20" x14ac:dyDescent="0.35">
      <c r="A258" s="2">
        <v>41698</v>
      </c>
      <c r="B258" s="3">
        <f>VLOOKUP(EOMONTH($A258,-1),Trend_Weights!$A:$H,COLUMN(B$4),FALSE)</f>
        <v>-4.5492356302023779E-2</v>
      </c>
      <c r="C258" s="3">
        <f>VLOOKUP(EOMONTH($A258,-1),Trend_Weights!$A:$H,COLUMN(C$4),FALSE)</f>
        <v>-4.127898501579931E-2</v>
      </c>
      <c r="D258" s="3">
        <f>VLOOKUP(EOMONTH($A258,-1),Trend_Weights!$A:$H,COLUMN(D$4),FALSE)</f>
        <v>0.49612283648502697</v>
      </c>
      <c r="E258" s="3">
        <f>VLOOKUP(EOMONTH($A258,-1),Trend_Weights!$A:$H,COLUMN(E$4),FALSE)</f>
        <v>-0.18103928452349027</v>
      </c>
      <c r="F258" s="3">
        <f>VLOOKUP(EOMONTH($A258,-1),Trend_Weights!$A:$H,COLUMN(F$4),FALSE)</f>
        <v>6.9595825973892717E-2</v>
      </c>
      <c r="G258" s="3">
        <f>VLOOKUP(EOMONTH($A258,-1),Trend_Weights!$A:$H,COLUMN(G$4),FALSE)</f>
        <v>6.3981297854715499E-2</v>
      </c>
      <c r="H258" s="3">
        <f>VLOOKUP(EOMONTH($A258,-1),Trend_Weights!$A:$H,COLUMN(H$4),FALSE)</f>
        <v>-0.10248941384505143</v>
      </c>
      <c r="K258" s="3">
        <f>VLOOKUP($A258,rets_1M!$A:$I,COLUMN(B$4),FALSE)</f>
        <v>1.0430519057265109E-2</v>
      </c>
      <c r="L258" s="3">
        <f>VLOOKUP($A258,rets_1M!$A:$I,COLUMN(C$4),FALSE)</f>
        <v>6.5977859778597825E-2</v>
      </c>
      <c r="M258" s="3">
        <f>VLOOKUP($A258,rets_1M!$A:$I,COLUMN(D$4),FALSE)</f>
        <v>2.969565706310684E-3</v>
      </c>
      <c r="N258" s="3">
        <f>VLOOKUP($A258,rets_1M!$A:$I,COLUMN(E$4),FALSE)</f>
        <v>2.6883862775413103E-3</v>
      </c>
      <c r="O258" s="3">
        <f>VLOOKUP($A258,rets_1M!$A:$I,COLUMN(F$4),FALSE)</f>
        <v>4.5574849912852544E-2</v>
      </c>
      <c r="P258" s="3">
        <f>VLOOKUP($A258,rets_1M!$A:$I,COLUMN(G$4),FALSE)</f>
        <v>5.1580190380039026E-2</v>
      </c>
      <c r="Q258" s="3">
        <f>VLOOKUP($A258,rets_1M!$A:$I,COLUMN(H$4),FALSE)</f>
        <v>-9.2325909246415705E-4</v>
      </c>
      <c r="S258" s="3">
        <f>SUMPRODUCT(B258:H258,K258:Q258)</f>
        <v>4.3551689892344083E-3</v>
      </c>
      <c r="T258" s="3">
        <f t="shared" si="7"/>
        <v>2.6327649652511786E-2</v>
      </c>
    </row>
    <row r="259" spans="1:20" x14ac:dyDescent="0.35">
      <c r="A259" s="2">
        <v>41729</v>
      </c>
      <c r="B259" s="3">
        <f>VLOOKUP(EOMONTH($A259,-1),Trend_Weights!$A:$H,COLUMN(B$4),FALSE)</f>
        <v>-4.7572260174287985E-2</v>
      </c>
      <c r="C259" s="3">
        <f>VLOOKUP(EOMONTH($A259,-1),Trend_Weights!$A:$H,COLUMN(C$4),FALSE)</f>
        <v>-4.0668647960007465E-2</v>
      </c>
      <c r="D259" s="3">
        <f>VLOOKUP(EOMONTH($A259,-1),Trend_Weights!$A:$H,COLUMN(D$4),FALSE)</f>
        <v>0.49931346304711988</v>
      </c>
      <c r="E259" s="3">
        <f>VLOOKUP(EOMONTH($A259,-1),Trend_Weights!$A:$H,COLUMN(E$4),FALSE)</f>
        <v>-0.17994831404400283</v>
      </c>
      <c r="F259" s="3">
        <f>VLOOKUP(EOMONTH($A259,-1),Trend_Weights!$A:$H,COLUMN(F$4),FALSE)</f>
        <v>6.8382046446331807E-2</v>
      </c>
      <c r="G259" s="3">
        <f>VLOOKUP(EOMONTH($A259,-1),Trend_Weights!$A:$H,COLUMN(G$4),FALSE)</f>
        <v>6.2659883741859074E-2</v>
      </c>
      <c r="H259" s="3">
        <f>VLOOKUP(EOMONTH($A259,-1),Trend_Weights!$A:$H,COLUMN(H$4),FALSE)</f>
        <v>-0.10145538458639092</v>
      </c>
      <c r="K259" s="3">
        <f>VLOOKUP($A259,rets_1M!$A:$I,COLUMN(B$4),FALSE)</f>
        <v>-2.3926152613462426E-2</v>
      </c>
      <c r="L259" s="3">
        <f>VLOOKUP($A259,rets_1M!$A:$I,COLUMN(C$4),FALSE)</f>
        <v>-2.8788298381208999E-2</v>
      </c>
      <c r="M259" s="3">
        <f>VLOOKUP($A259,rets_1M!$A:$I,COLUMN(D$4),FALSE)</f>
        <v>-1.4832665037877169E-3</v>
      </c>
      <c r="N259" s="3">
        <f>VLOOKUP($A259,rets_1M!$A:$I,COLUMN(E$4),FALSE)</f>
        <v>-8.281758626840996E-3</v>
      </c>
      <c r="O259" s="3">
        <f>VLOOKUP($A259,rets_1M!$A:$I,COLUMN(F$4),FALSE)</f>
        <v>7.5939988886830623E-3</v>
      </c>
      <c r="P259" s="3">
        <f>VLOOKUP($A259,rets_1M!$A:$I,COLUMN(G$4),FALSE)</f>
        <v>-2.7727178824273668E-2</v>
      </c>
      <c r="Q259" s="3">
        <f>VLOOKUP($A259,rets_1M!$A:$I,COLUMN(H$4),FALSE)</f>
        <v>-9.0699010191950258E-3</v>
      </c>
      <c r="S259" s="3">
        <f>SUMPRODUCT(B259:H259,K259:Q259)</f>
        <v>2.7607775760852935E-3</v>
      </c>
      <c r="T259" s="3">
        <f t="shared" si="7"/>
        <v>2.6352084859361934E-2</v>
      </c>
    </row>
    <row r="260" spans="1:20" x14ac:dyDescent="0.35">
      <c r="A260" s="2">
        <v>41759</v>
      </c>
      <c r="B260" s="3">
        <f>VLOOKUP(EOMONTH($A260,-1),Trend_Weights!$A:$H,COLUMN(B$4),FALSE)</f>
        <v>-4.8140107734115457E-2</v>
      </c>
      <c r="C260" s="3">
        <f>VLOOKUP(EOMONTH($A260,-1),Trend_Weights!$A:$H,COLUMN(C$4),FALSE)</f>
        <v>-4.0623098815173043E-2</v>
      </c>
      <c r="D260" s="3">
        <f>VLOOKUP(EOMONTH($A260,-1),Trend_Weights!$A:$H,COLUMN(D$4),FALSE)</f>
        <v>0.50115453113651387</v>
      </c>
      <c r="E260" s="3">
        <f>VLOOKUP(EOMONTH($A260,-1),Trend_Weights!$A:$H,COLUMN(E$4),FALSE)</f>
        <v>-0.17819788821883195</v>
      </c>
      <c r="F260" s="3">
        <f>VLOOKUP(EOMONTH($A260,-1),Trend_Weights!$A:$H,COLUMN(F$4),FALSE)</f>
        <v>6.8476088578178412E-2</v>
      </c>
      <c r="G260" s="3">
        <f>VLOOKUP(EOMONTH($A260,-1),Trend_Weights!$A:$H,COLUMN(G$4),FALSE)</f>
        <v>6.1893602639241124E-2</v>
      </c>
      <c r="H260" s="3">
        <f>VLOOKUP(EOMONTH($A260,-1),Trend_Weights!$A:$H,COLUMN(H$4),FALSE)</f>
        <v>-0.10151468287794609</v>
      </c>
      <c r="K260" s="3">
        <f>VLOOKUP($A260,rets_1M!$A:$I,COLUMN(B$4),FALSE)</f>
        <v>7.092050226946256E-3</v>
      </c>
      <c r="L260" s="3">
        <f>VLOOKUP($A260,rets_1M!$A:$I,COLUMN(C$4),FALSE)</f>
        <v>9.4253682290750262E-3</v>
      </c>
      <c r="M260" s="3">
        <f>VLOOKUP($A260,rets_1M!$A:$I,COLUMN(D$4),FALSE)</f>
        <v>2.0741973540718828E-3</v>
      </c>
      <c r="N260" s="3">
        <f>VLOOKUP($A260,rets_1M!$A:$I,COLUMN(E$4),FALSE)</f>
        <v>7.4653132201250028E-3</v>
      </c>
      <c r="O260" s="3">
        <f>VLOOKUP($A260,rets_1M!$A:$I,COLUMN(F$4),FALSE)</f>
        <v>7.2303921568628304E-3</v>
      </c>
      <c r="P260" s="3">
        <f>VLOOKUP($A260,rets_1M!$A:$I,COLUMN(G$4),FALSE)</f>
        <v>-3.6253510075073825E-3</v>
      </c>
      <c r="Q260" s="3">
        <f>VLOOKUP($A260,rets_1M!$A:$I,COLUMN(H$4),FALSE)</f>
        <v>8.0291756124819536E-3</v>
      </c>
      <c r="S260" s="3">
        <f>SUMPRODUCT(B260:H260,K260:Q260)</f>
        <v>-1.5594656521445423E-3</v>
      </c>
      <c r="T260" s="3">
        <f t="shared" si="7"/>
        <v>2.5302946567056357E-2</v>
      </c>
    </row>
    <row r="261" spans="1:20" x14ac:dyDescent="0.35">
      <c r="A261" s="2">
        <v>41790</v>
      </c>
      <c r="B261" s="3">
        <f>VLOOKUP(EOMONTH($A261,-1),Trend_Weights!$A:$H,COLUMN(B$4),FALSE)</f>
        <v>4.8433203488369707E-2</v>
      </c>
      <c r="C261" s="3">
        <f>VLOOKUP(EOMONTH($A261,-1),Trend_Weights!$A:$H,COLUMN(C$4),FALSE)</f>
        <v>-4.1492237772564167E-2</v>
      </c>
      <c r="D261" s="3">
        <f>VLOOKUP(EOMONTH($A261,-1),Trend_Weights!$A:$H,COLUMN(D$4),FALSE)</f>
        <v>0.49893297120087676</v>
      </c>
      <c r="E261" s="3">
        <f>VLOOKUP(EOMONTH($A261,-1),Trend_Weights!$A:$H,COLUMN(E$4),FALSE)</f>
        <v>-0.17961251995871766</v>
      </c>
      <c r="F261" s="3">
        <f>VLOOKUP(EOMONTH($A261,-1),Trend_Weights!$A:$H,COLUMN(F$4),FALSE)</f>
        <v>6.8291828694697881E-2</v>
      </c>
      <c r="G261" s="3">
        <f>VLOOKUP(EOMONTH($A261,-1),Trend_Weights!$A:$H,COLUMN(G$4),FALSE)</f>
        <v>6.1486991486518927E-2</v>
      </c>
      <c r="H261" s="3">
        <f>VLOOKUP(EOMONTH($A261,-1),Trend_Weights!$A:$H,COLUMN(H$4),FALSE)</f>
        <v>-0.1017502473982549</v>
      </c>
      <c r="K261" s="3">
        <f>VLOOKUP($A261,rets_1M!$A:$I,COLUMN(B$4),FALSE)</f>
        <v>-5.2340744915670978E-3</v>
      </c>
      <c r="L261" s="3">
        <f>VLOOKUP($A261,rets_1M!$A:$I,COLUMN(C$4),FALSE)</f>
        <v>-3.8744404324845938E-2</v>
      </c>
      <c r="M261" s="3">
        <f>VLOOKUP($A261,rets_1M!$A:$I,COLUMN(D$4),FALSE)</f>
        <v>4.0020445769974877E-3</v>
      </c>
      <c r="N261" s="3">
        <f>VLOOKUP($A261,rets_1M!$A:$I,COLUMN(E$4),FALSE)</f>
        <v>1.5173552506378529E-2</v>
      </c>
      <c r="O261" s="3">
        <f>VLOOKUP($A261,rets_1M!$A:$I,COLUMN(F$4),FALSE)</f>
        <v>2.3178002190047398E-2</v>
      </c>
      <c r="P261" s="3">
        <f>VLOOKUP($A261,rets_1M!$A:$I,COLUMN(G$4),FALSE)</f>
        <v>4.5406561940602996E-2</v>
      </c>
      <c r="Q261" s="3">
        <f>VLOOKUP($A261,rets_1M!$A:$I,COLUMN(H$4),FALSE)</f>
        <v>3.7929625955535062E-3</v>
      </c>
      <c r="S261" s="3">
        <f>SUMPRODUCT(B261:H261,K261:Q261)</f>
        <v>4.6143271910147679E-3</v>
      </c>
      <c r="T261" s="3">
        <f t="shared" si="7"/>
        <v>2.5254913226022625E-2</v>
      </c>
    </row>
    <row r="262" spans="1:20" x14ac:dyDescent="0.35">
      <c r="A262" s="2">
        <v>41820</v>
      </c>
      <c r="B262" s="3">
        <f>VLOOKUP(EOMONTH($A262,-1),Trend_Weights!$A:$H,COLUMN(B$4),FALSE)</f>
        <v>4.9660793037346738E-2</v>
      </c>
      <c r="C262" s="3">
        <f>VLOOKUP(EOMONTH($A262,-1),Trend_Weights!$A:$H,COLUMN(C$4),FALSE)</f>
        <v>-4.1087951005757468E-2</v>
      </c>
      <c r="D262" s="3">
        <f>VLOOKUP(EOMONTH($A262,-1),Trend_Weights!$A:$H,COLUMN(D$4),FALSE)</f>
        <v>0.49647006839200453</v>
      </c>
      <c r="E262" s="3">
        <f>VLOOKUP(EOMONTH($A262,-1),Trend_Weights!$A:$H,COLUMN(E$4),FALSE)</f>
        <v>0.18244710076004744</v>
      </c>
      <c r="F262" s="3">
        <f>VLOOKUP(EOMONTH($A262,-1),Trend_Weights!$A:$H,COLUMN(F$4),FALSE)</f>
        <v>6.8229908612973567E-2</v>
      </c>
      <c r="G262" s="3">
        <f>VLOOKUP(EOMONTH($A262,-1),Trend_Weights!$A:$H,COLUMN(G$4),FALSE)</f>
        <v>6.0948846473956292E-2</v>
      </c>
      <c r="H262" s="3">
        <f>VLOOKUP(EOMONTH($A262,-1),Trend_Weights!$A:$H,COLUMN(H$4),FALSE)</f>
        <v>-0.10115533171791385</v>
      </c>
      <c r="K262" s="3">
        <f>VLOOKUP($A262,rets_1M!$A:$I,COLUMN(B$4),FALSE)</f>
        <v>2.5279308545315571E-2</v>
      </c>
      <c r="L262" s="3">
        <f>VLOOKUP($A262,rets_1M!$A:$I,COLUMN(C$4),FALSE)</f>
        <v>6.099573898059929E-2</v>
      </c>
      <c r="M262" s="3">
        <f>VLOOKUP($A262,rets_1M!$A:$I,COLUMN(D$4),FALSE)</f>
        <v>3.0997417391498416E-3</v>
      </c>
      <c r="N262" s="3">
        <f>VLOOKUP($A262,rets_1M!$A:$I,COLUMN(E$4),FALSE)</f>
        <v>-2.7394188992695412E-3</v>
      </c>
      <c r="O262" s="3">
        <f>VLOOKUP($A262,rets_1M!$A:$I,COLUMN(F$4),FALSE)</f>
        <v>2.0096319638504001E-2</v>
      </c>
      <c r="P262" s="3">
        <f>VLOOKUP($A262,rets_1M!$A:$I,COLUMN(G$4),FALSE)</f>
        <v>2.9994802943531518E-2</v>
      </c>
      <c r="Q262" s="3">
        <f>VLOOKUP($A262,rets_1M!$A:$I,COLUMN(H$4),FALSE)</f>
        <v>4.1782932217184765E-3</v>
      </c>
      <c r="S262" s="3">
        <f>SUMPRODUCT(B262:H262,K262:Q262)</f>
        <v>2.5649925874520426E-3</v>
      </c>
      <c r="T262" s="3">
        <f t="shared" si="7"/>
        <v>2.4954930533013512E-2</v>
      </c>
    </row>
    <row r="263" spans="1:20" x14ac:dyDescent="0.35">
      <c r="A263" s="2">
        <v>41851</v>
      </c>
      <c r="B263" s="3">
        <f>VLOOKUP(EOMONTH($A263,-1),Trend_Weights!$A:$H,COLUMN(B$4),FALSE)</f>
        <v>4.991993698300768E-2</v>
      </c>
      <c r="C263" s="3">
        <f>VLOOKUP(EOMONTH($A263,-1),Trend_Weights!$A:$H,COLUMN(C$4),FALSE)</f>
        <v>4.0388204209527989E-2</v>
      </c>
      <c r="D263" s="3">
        <f>VLOOKUP(EOMONTH($A263,-1),Trend_Weights!$A:$H,COLUMN(D$4),FALSE)</f>
        <v>0.49658287750121505</v>
      </c>
      <c r="E263" s="3">
        <f>VLOOKUP(EOMONTH($A263,-1),Trend_Weights!$A:$H,COLUMN(E$4),FALSE)</f>
        <v>0.18200116745902284</v>
      </c>
      <c r="F263" s="3">
        <f>VLOOKUP(EOMONTH($A263,-1),Trend_Weights!$A:$H,COLUMN(F$4),FALSE)</f>
        <v>6.8714959394548414E-2</v>
      </c>
      <c r="G263" s="3">
        <f>VLOOKUP(EOMONTH($A263,-1),Trend_Weights!$A:$H,COLUMN(G$4),FALSE)</f>
        <v>6.135209020907112E-2</v>
      </c>
      <c r="H263" s="3">
        <f>VLOOKUP(EOMONTH($A263,-1),Trend_Weights!$A:$H,COLUMN(H$4),FALSE)</f>
        <v>-0.10104076424360683</v>
      </c>
      <c r="K263" s="3">
        <f>VLOOKUP($A263,rets_1M!$A:$I,COLUMN(B$4),FALSE)</f>
        <v>-3.6295675760170898E-2</v>
      </c>
      <c r="L263" s="3">
        <f>VLOOKUP($A263,rets_1M!$A:$I,COLUMN(C$4),FALSE)</f>
        <v>-3.0677064411583799E-2</v>
      </c>
      <c r="M263" s="3">
        <f>VLOOKUP($A263,rets_1M!$A:$I,COLUMN(D$4),FALSE)</f>
        <v>1.8537167878918126E-3</v>
      </c>
      <c r="N263" s="3">
        <f>VLOOKUP($A263,rets_1M!$A:$I,COLUMN(E$4),FALSE)</f>
        <v>-4.4952967998158622E-3</v>
      </c>
      <c r="O263" s="3">
        <f>VLOOKUP($A263,rets_1M!$A:$I,COLUMN(F$4),FALSE)</f>
        <v>-1.4221600512910215E-2</v>
      </c>
      <c r="P263" s="3">
        <f>VLOOKUP($A263,rets_1M!$A:$I,COLUMN(G$4),FALSE)</f>
        <v>1.1522136620441659E-2</v>
      </c>
      <c r="Q263" s="3">
        <f>VLOOKUP($A263,rets_1M!$A:$I,COLUMN(H$4),FALSE)</f>
        <v>-1.5098667785890418E-2</v>
      </c>
      <c r="S263" s="3">
        <f>SUMPRODUCT(B263:H263,K263:Q263)</f>
        <v>-1.6932432420298119E-3</v>
      </c>
      <c r="T263" s="3">
        <f t="shared" si="7"/>
        <v>2.3597551315723362E-2</v>
      </c>
    </row>
    <row r="264" spans="1:20" x14ac:dyDescent="0.35">
      <c r="A264" s="2">
        <v>41882</v>
      </c>
      <c r="B264" s="3">
        <f>VLOOKUP(EOMONTH($A264,-1),Trend_Weights!$A:$H,COLUMN(B$4),FALSE)</f>
        <v>-4.8929584552876722E-2</v>
      </c>
      <c r="C264" s="3">
        <f>VLOOKUP(EOMONTH($A264,-1),Trend_Weights!$A:$H,COLUMN(C$4),FALSE)</f>
        <v>-4.0644043092068746E-2</v>
      </c>
      <c r="D264" s="3">
        <f>VLOOKUP(EOMONTH($A264,-1),Trend_Weights!$A:$H,COLUMN(D$4),FALSE)</f>
        <v>0.49002592105087744</v>
      </c>
      <c r="E264" s="3">
        <f>VLOOKUP(EOMONTH($A264,-1),Trend_Weights!$A:$H,COLUMN(E$4),FALSE)</f>
        <v>0.18654279171802232</v>
      </c>
      <c r="F264" s="3">
        <f>VLOOKUP(EOMONTH($A264,-1),Trend_Weights!$A:$H,COLUMN(F$4),FALSE)</f>
        <v>6.751480528233561E-2</v>
      </c>
      <c r="G264" s="3">
        <f>VLOOKUP(EOMONTH($A264,-1),Trend_Weights!$A:$H,COLUMN(G$4),FALSE)</f>
        <v>6.0013197844422744E-2</v>
      </c>
      <c r="H264" s="3">
        <f>VLOOKUP(EOMONTH($A264,-1),Trend_Weights!$A:$H,COLUMN(H$4),FALSE)</f>
        <v>-0.1063296564593964</v>
      </c>
      <c r="K264" s="3">
        <f>VLOOKUP($A264,rets_1M!$A:$I,COLUMN(B$4),FALSE)</f>
        <v>-2.8133629564477514E-2</v>
      </c>
      <c r="L264" s="3">
        <f>VLOOKUP($A264,rets_1M!$A:$I,COLUMN(C$4),FALSE)</f>
        <v>3.5846749579284687E-3</v>
      </c>
      <c r="M264" s="3">
        <f>VLOOKUP($A264,rets_1M!$A:$I,COLUMN(D$4),FALSE)</f>
        <v>2.1245020579447882E-3</v>
      </c>
      <c r="N264" s="3">
        <f>VLOOKUP($A264,rets_1M!$A:$I,COLUMN(E$4),FALSE)</f>
        <v>1.4182193709081137E-2</v>
      </c>
      <c r="O264" s="3">
        <f>VLOOKUP($A264,rets_1M!$A:$I,COLUMN(F$4),FALSE)</f>
        <v>3.9851002187666351E-2</v>
      </c>
      <c r="P264" s="3">
        <f>VLOOKUP($A264,rets_1M!$A:$I,COLUMN(G$4),FALSE)</f>
        <v>5.0775207653611432E-2</v>
      </c>
      <c r="Q264" s="3">
        <f>VLOOKUP($A264,rets_1M!$A:$I,COLUMN(H$4),FALSE)</f>
        <v>-1.0262947465611516E-2</v>
      </c>
      <c r="S264" s="3">
        <f>SUMPRODUCT(B264:H264,K264:Q264)</f>
        <v>1.1746489121783318E-2</v>
      </c>
      <c r="T264" s="3">
        <f t="shared" si="7"/>
        <v>2.378619374334854E-2</v>
      </c>
    </row>
    <row r="265" spans="1:20" x14ac:dyDescent="0.35">
      <c r="A265" s="2">
        <v>41912</v>
      </c>
      <c r="B265" s="3">
        <f>VLOOKUP(EOMONTH($A265,-1),Trend_Weights!$A:$H,COLUMN(B$4),FALSE)</f>
        <v>-4.7406432926678843E-2</v>
      </c>
      <c r="C265" s="3">
        <f>VLOOKUP(EOMONTH($A265,-1),Trend_Weights!$A:$H,COLUMN(C$4),FALSE)</f>
        <v>-4.2651756039325729E-2</v>
      </c>
      <c r="D265" s="3">
        <f>VLOOKUP(EOMONTH($A265,-1),Trend_Weights!$A:$H,COLUMN(D$4),FALSE)</f>
        <v>0.47865240774494067</v>
      </c>
      <c r="E265" s="3">
        <f>VLOOKUP(EOMONTH($A265,-1),Trend_Weights!$A:$H,COLUMN(E$4),FALSE)</f>
        <v>0.19751148615118105</v>
      </c>
      <c r="F265" s="3">
        <f>VLOOKUP(EOMONTH($A265,-1),Trend_Weights!$A:$H,COLUMN(F$4),FALSE)</f>
        <v>6.9119709847879421E-2</v>
      </c>
      <c r="G265" s="3">
        <f>VLOOKUP(EOMONTH($A265,-1),Trend_Weights!$A:$H,COLUMN(G$4),FALSE)</f>
        <v>6.0263979520529462E-2</v>
      </c>
      <c r="H265" s="3">
        <f>VLOOKUP(EOMONTH($A265,-1),Trend_Weights!$A:$H,COLUMN(H$4),FALSE)</f>
        <v>-0.10439422776946479</v>
      </c>
      <c r="K265" s="3">
        <f>VLOOKUP($A265,rets_1M!$A:$I,COLUMN(B$4),FALSE)</f>
        <v>-7.296152724489291E-2</v>
      </c>
      <c r="L265" s="3">
        <f>VLOOKUP($A265,rets_1M!$A:$I,COLUMN(C$4),FALSE)</f>
        <v>-5.8879482633348967E-2</v>
      </c>
      <c r="M265" s="3">
        <f>VLOOKUP($A265,rets_1M!$A:$I,COLUMN(D$4),FALSE)</f>
        <v>5.3132784901821495E-5</v>
      </c>
      <c r="N265" s="3">
        <f>VLOOKUP($A265,rets_1M!$A:$I,COLUMN(E$4),FALSE)</f>
        <v>-9.0717997865330524E-3</v>
      </c>
      <c r="O265" s="3">
        <f>VLOOKUP($A265,rets_1M!$A:$I,COLUMN(F$4),FALSE)</f>
        <v>-1.3987604480582339E-2</v>
      </c>
      <c r="P265" s="3">
        <f>VLOOKUP($A265,rets_1M!$A:$I,COLUMN(G$4),FALSE)</f>
        <v>-7.2081614665280291E-3</v>
      </c>
      <c r="Q265" s="3">
        <f>VLOOKUP($A265,rets_1M!$A:$I,COLUMN(H$4),FALSE)</f>
        <v>-5.3348856659977351E-2</v>
      </c>
      <c r="S265" s="3">
        <f>SUMPRODUCT(B265:H265,K265:Q265)</f>
        <v>8.3719075893196639E-3</v>
      </c>
      <c r="T265" s="3">
        <f t="shared" si="7"/>
        <v>2.0759079577119907E-2</v>
      </c>
    </row>
    <row r="266" spans="1:20" x14ac:dyDescent="0.35">
      <c r="A266" s="2">
        <v>41943</v>
      </c>
      <c r="B266" s="3">
        <f>VLOOKUP(EOMONTH($A266,-1),Trend_Weights!$A:$H,COLUMN(B$4),FALSE)</f>
        <v>-4.8040852800041875E-2</v>
      </c>
      <c r="C266" s="3">
        <f>VLOOKUP(EOMONTH($A266,-1),Trend_Weights!$A:$H,COLUMN(C$4),FALSE)</f>
        <v>-4.4368980208008148E-2</v>
      </c>
      <c r="D266" s="3">
        <f>VLOOKUP(EOMONTH($A266,-1),Trend_Weights!$A:$H,COLUMN(D$4),FALSE)</f>
        <v>0.47615686513221728</v>
      </c>
      <c r="E266" s="3">
        <f>VLOOKUP(EOMONTH($A266,-1),Trend_Weights!$A:$H,COLUMN(E$4),FALSE)</f>
        <v>0.19531868301568994</v>
      </c>
      <c r="F266" s="3">
        <f>VLOOKUP(EOMONTH($A266,-1),Trend_Weights!$A:$H,COLUMN(F$4),FALSE)</f>
        <v>7.5521001587438838E-2</v>
      </c>
      <c r="G266" s="3">
        <f>VLOOKUP(EOMONTH($A266,-1),Trend_Weights!$A:$H,COLUMN(G$4),FALSE)</f>
        <v>6.2070930379124506E-2</v>
      </c>
      <c r="H266" s="3">
        <f>VLOOKUP(EOMONTH($A266,-1),Trend_Weights!$A:$H,COLUMN(H$4),FALSE)</f>
        <v>-9.8522686877479365E-2</v>
      </c>
      <c r="K266" s="3">
        <f>VLOOKUP($A266,rets_1M!$A:$I,COLUMN(B$4),FALSE)</f>
        <v>-8.6276912505000025E-2</v>
      </c>
      <c r="L266" s="3">
        <f>VLOOKUP($A266,rets_1M!$A:$I,COLUMN(C$4),FALSE)</f>
        <v>-3.3015712740806058E-2</v>
      </c>
      <c r="M266" s="3">
        <f>VLOOKUP($A266,rets_1M!$A:$I,COLUMN(D$4),FALSE)</f>
        <v>4.7312231124443382E-3</v>
      </c>
      <c r="N266" s="3">
        <f>VLOOKUP($A266,rets_1M!$A:$I,COLUMN(E$4),FALSE)</f>
        <v>1.3794890937893323E-2</v>
      </c>
      <c r="O266" s="3">
        <f>VLOOKUP($A266,rets_1M!$A:$I,COLUMN(F$4),FALSE)</f>
        <v>2.3412721296349748E-2</v>
      </c>
      <c r="P266" s="3">
        <f>VLOOKUP($A266,rets_1M!$A:$I,COLUMN(G$4),FALSE)</f>
        <v>2.6144951373443304E-2</v>
      </c>
      <c r="Q266" s="3">
        <f>VLOOKUP($A266,rets_1M!$A:$I,COLUMN(H$4),FALSE)</f>
        <v>-2.172188407937492E-2</v>
      </c>
      <c r="S266" s="3">
        <f>SUMPRODUCT(B266:H266,K266:Q266)</f>
        <v>1.6087986256837539E-2</v>
      </c>
      <c r="T266" s="3">
        <f t="shared" si="7"/>
        <v>2.0851337479434694E-2</v>
      </c>
    </row>
    <row r="267" spans="1:20" x14ac:dyDescent="0.35">
      <c r="A267" s="2">
        <v>41973</v>
      </c>
      <c r="B267" s="3">
        <f>VLOOKUP(EOMONTH($A267,-1),Trend_Weights!$A:$H,COLUMN(B$4),FALSE)</f>
        <v>-4.7015680927832898E-2</v>
      </c>
      <c r="C267" s="3">
        <f>VLOOKUP(EOMONTH($A267,-1),Trend_Weights!$A:$H,COLUMN(C$4),FALSE)</f>
        <v>-4.4718354922910541E-2</v>
      </c>
      <c r="D267" s="3">
        <f>VLOOKUP(EOMONTH($A267,-1),Trend_Weights!$A:$H,COLUMN(D$4),FALSE)</f>
        <v>0.46814726126649514</v>
      </c>
      <c r="E267" s="3">
        <f>VLOOKUP(EOMONTH($A267,-1),Trend_Weights!$A:$H,COLUMN(E$4),FALSE)</f>
        <v>0.19088649246074377</v>
      </c>
      <c r="F267" s="3">
        <f>VLOOKUP(EOMONTH($A267,-1),Trend_Weights!$A:$H,COLUMN(F$4),FALSE)</f>
        <v>8.6516372048801221E-2</v>
      </c>
      <c r="G267" s="3">
        <f>VLOOKUP(EOMONTH($A267,-1),Trend_Weights!$A:$H,COLUMN(G$4),FALSE)</f>
        <v>6.6187134023383692E-2</v>
      </c>
      <c r="H267" s="3">
        <f>VLOOKUP(EOMONTH($A267,-1),Trend_Weights!$A:$H,COLUMN(H$4),FALSE)</f>
        <v>-9.6528704349832614E-2</v>
      </c>
      <c r="K267" s="3">
        <f>VLOOKUP($A267,rets_1M!$A:$I,COLUMN(B$4),FALSE)</f>
        <v>-0.11315578508970781</v>
      </c>
      <c r="L267" s="3">
        <f>VLOOKUP($A267,rets_1M!$A:$I,COLUMN(C$4),FALSE)</f>
        <v>2.5881736311019754E-3</v>
      </c>
      <c r="M267" s="3">
        <f>VLOOKUP($A267,rets_1M!$A:$I,COLUMN(D$4),FALSE)</f>
        <v>2.5933752972127078E-3</v>
      </c>
      <c r="N267" s="3">
        <f>VLOOKUP($A267,rets_1M!$A:$I,COLUMN(E$4),FALSE)</f>
        <v>1.0730154508113099E-2</v>
      </c>
      <c r="O267" s="3">
        <f>VLOOKUP($A267,rets_1M!$A:$I,COLUMN(F$4),FALSE)</f>
        <v>2.7215867470558486E-2</v>
      </c>
      <c r="P267" s="3">
        <f>VLOOKUP($A267,rets_1M!$A:$I,COLUMN(G$4),FALSE)</f>
        <v>4.5235283581908314E-2</v>
      </c>
      <c r="Q267" s="3">
        <f>VLOOKUP($A267,rets_1M!$A:$I,COLUMN(H$4),FALSE)</f>
        <v>-5.5519854857736917E-2</v>
      </c>
      <c r="S267" s="3">
        <f>SUMPRODUCT(B267:H267,K267:Q267)</f>
        <v>1.9174552068163601E-2</v>
      </c>
      <c r="T267" s="3">
        <f t="shared" si="7"/>
        <v>2.2369108803795609E-2</v>
      </c>
    </row>
    <row r="268" spans="1:20" x14ac:dyDescent="0.35">
      <c r="A268" s="2">
        <v>42004</v>
      </c>
      <c r="B268" s="3">
        <f>VLOOKUP(EOMONTH($A268,-1),Trend_Weights!$A:$H,COLUMN(B$4),FALSE)</f>
        <v>-4.4383679011491727E-2</v>
      </c>
      <c r="C268" s="3">
        <f>VLOOKUP(EOMONTH($A268,-1),Trend_Weights!$A:$H,COLUMN(C$4),FALSE)</f>
        <v>-4.4902817797111194E-2</v>
      </c>
      <c r="D268" s="3">
        <f>VLOOKUP(EOMONTH($A268,-1),Trend_Weights!$A:$H,COLUMN(D$4),FALSE)</f>
        <v>0.4734444329636045</v>
      </c>
      <c r="E268" s="3">
        <f>VLOOKUP(EOMONTH($A268,-1),Trend_Weights!$A:$H,COLUMN(E$4),FALSE)</f>
        <v>0.19037606931435419</v>
      </c>
      <c r="F268" s="3">
        <f>VLOOKUP(EOMONTH($A268,-1),Trend_Weights!$A:$H,COLUMN(F$4),FALSE)</f>
        <v>8.7025377554544314E-2</v>
      </c>
      <c r="G268" s="3">
        <f>VLOOKUP(EOMONTH($A268,-1),Trend_Weights!$A:$H,COLUMN(G$4),FALSE)</f>
        <v>6.7293027536128841E-2</v>
      </c>
      <c r="H268" s="3">
        <f>VLOOKUP(EOMONTH($A268,-1),Trend_Weights!$A:$H,COLUMN(H$4),FALSE)</f>
        <v>-9.257459582276524E-2</v>
      </c>
      <c r="K268" s="3">
        <f>VLOOKUP($A268,rets_1M!$A:$I,COLUMN(B$4),FALSE)</f>
        <v>-0.22065617791181269</v>
      </c>
      <c r="L268" s="3">
        <f>VLOOKUP($A268,rets_1M!$A:$I,COLUMN(C$4),FALSE)</f>
        <v>7.315916703308778E-3</v>
      </c>
      <c r="M268" s="3">
        <f>VLOOKUP($A268,rets_1M!$A:$I,COLUMN(D$4),FALSE)</f>
        <v>7.9400809454257537E-3</v>
      </c>
      <c r="N268" s="3">
        <f>VLOOKUP($A268,rets_1M!$A:$I,COLUMN(E$4),FALSE)</f>
        <v>-1.9684150819984092E-3</v>
      </c>
      <c r="O268" s="3">
        <f>VLOOKUP($A268,rets_1M!$A:$I,COLUMN(F$4),FALSE)</f>
        <v>-3.291278113000673E-3</v>
      </c>
      <c r="P268" s="3">
        <f>VLOOKUP($A268,rets_1M!$A:$I,COLUMN(G$4),FALSE)</f>
        <v>-2.3494679244406069E-2</v>
      </c>
      <c r="Q268" s="3">
        <f>VLOOKUP($A268,rets_1M!$A:$I,COLUMN(H$4),FALSE)</f>
        <v>-1.0801329655562575E-2</v>
      </c>
      <c r="S268" s="3">
        <f>SUMPRODUCT(B268:H268,K268:Q268)</f>
        <v>1.1981951601840186E-2</v>
      </c>
      <c r="T268" s="3">
        <f t="shared" si="7"/>
        <v>2.2484598752773349E-2</v>
      </c>
    </row>
    <row r="269" spans="1:20" x14ac:dyDescent="0.35">
      <c r="A269" s="2">
        <v>42035</v>
      </c>
      <c r="B269" s="3">
        <f>VLOOKUP(EOMONTH($A269,-1),Trend_Weights!$A:$H,COLUMN(B$4),FALSE)</f>
        <v>-3.6640452891605113E-2</v>
      </c>
      <c r="C269" s="3">
        <f>VLOOKUP(EOMONTH($A269,-1),Trend_Weights!$A:$H,COLUMN(C$4),FALSE)</f>
        <v>-4.7383522519048496E-2</v>
      </c>
      <c r="D269" s="3">
        <f>VLOOKUP(EOMONTH($A269,-1),Trend_Weights!$A:$H,COLUMN(D$4),FALSE)</f>
        <v>0.47625317065500644</v>
      </c>
      <c r="E269" s="3">
        <f>VLOOKUP(EOMONTH($A269,-1),Trend_Weights!$A:$H,COLUMN(E$4),FALSE)</f>
        <v>0.19315179746242733</v>
      </c>
      <c r="F269" s="3">
        <f>VLOOKUP(EOMONTH($A269,-1),Trend_Weights!$A:$H,COLUMN(F$4),FALSE)</f>
        <v>8.6546350130228045E-2</v>
      </c>
      <c r="G269" s="3">
        <f>VLOOKUP(EOMONTH($A269,-1),Trend_Weights!$A:$H,COLUMN(G$4),FALSE)</f>
        <v>6.6469700120210362E-2</v>
      </c>
      <c r="H269" s="3">
        <f>VLOOKUP(EOMONTH($A269,-1),Trend_Weights!$A:$H,COLUMN(H$4),FALSE)</f>
        <v>-9.3555006221474266E-2</v>
      </c>
      <c r="K269" s="3">
        <f>VLOOKUP($A269,rets_1M!$A:$I,COLUMN(B$4),FALSE)</f>
        <v>-9.0010713051578484E-2</v>
      </c>
      <c r="L269" s="3">
        <f>VLOOKUP($A269,rets_1M!$A:$I,COLUMN(C$4),FALSE)</f>
        <v>7.9537579695990956E-2</v>
      </c>
      <c r="M269" s="3">
        <f>VLOOKUP($A269,rets_1M!$A:$I,COLUMN(D$4),FALSE)</f>
        <v>2.300541552340496E-3</v>
      </c>
      <c r="N269" s="3">
        <f>VLOOKUP($A269,rets_1M!$A:$I,COLUMN(E$4),FALSE)</f>
        <v>3.2173087708885939E-2</v>
      </c>
      <c r="O269" s="3">
        <f>VLOOKUP($A269,rets_1M!$A:$I,COLUMN(F$4),FALSE)</f>
        <v>-3.1205283434232234E-2</v>
      </c>
      <c r="P269" s="3">
        <f>VLOOKUP($A269,rets_1M!$A:$I,COLUMN(G$4),FALSE)</f>
        <v>-2.1617381347173281E-2</v>
      </c>
      <c r="Q269" s="3">
        <f>VLOOKUP($A269,rets_1M!$A:$I,COLUMN(H$4),FALSE)</f>
        <v>2.047149063224829E-2</v>
      </c>
      <c r="S269" s="3">
        <f>SUMPRODUCT(B269:H269,K269:Q269)</f>
        <v>7.863778470781986E-4</v>
      </c>
      <c r="T269" s="3">
        <f t="shared" si="7"/>
        <v>2.1125967043059166E-2</v>
      </c>
    </row>
    <row r="270" spans="1:20" x14ac:dyDescent="0.35">
      <c r="A270" s="2">
        <v>42063</v>
      </c>
      <c r="B270" s="3">
        <f>VLOOKUP(EOMONTH($A270,-1),Trend_Weights!$A:$H,COLUMN(B$4),FALSE)</f>
        <v>-3.6791670609163718E-2</v>
      </c>
      <c r="C270" s="3">
        <f>VLOOKUP(EOMONTH($A270,-1),Trend_Weights!$A:$H,COLUMN(C$4),FALSE)</f>
        <v>4.9957333772503623E-2</v>
      </c>
      <c r="D270" s="3">
        <f>VLOOKUP(EOMONTH($A270,-1),Trend_Weights!$A:$H,COLUMN(D$4),FALSE)</f>
        <v>0.48343712224268015</v>
      </c>
      <c r="E270" s="3">
        <f>VLOOKUP(EOMONTH($A270,-1),Trend_Weights!$A:$H,COLUMN(E$4),FALSE)</f>
        <v>0.18051562914405681</v>
      </c>
      <c r="F270" s="3">
        <f>VLOOKUP(EOMONTH($A270,-1),Trend_Weights!$A:$H,COLUMN(F$4),FALSE)</f>
        <v>8.5780125430784684E-2</v>
      </c>
      <c r="G270" s="3">
        <f>VLOOKUP(EOMONTH($A270,-1),Trend_Weights!$A:$H,COLUMN(G$4),FALSE)</f>
        <v>6.9964473586186224E-2</v>
      </c>
      <c r="H270" s="3">
        <f>VLOOKUP(EOMONTH($A270,-1),Trend_Weights!$A:$H,COLUMN(H$4),FALSE)</f>
        <v>-9.3553645214624809E-2</v>
      </c>
      <c r="K270" s="3">
        <f>VLOOKUP($A270,rets_1M!$A:$I,COLUMN(B$4),FALSE)</f>
        <v>0.22311308956342191</v>
      </c>
      <c r="L270" s="3">
        <f>VLOOKUP($A270,rets_1M!$A:$I,COLUMN(C$4),FALSE)</f>
        <v>-5.1672044027588959E-2</v>
      </c>
      <c r="M270" s="3">
        <f>VLOOKUP($A270,rets_1M!$A:$I,COLUMN(D$4),FALSE)</f>
        <v>-1.552424437241462E-3</v>
      </c>
      <c r="N270" s="3">
        <f>VLOOKUP($A270,rets_1M!$A:$I,COLUMN(E$4),FALSE)</f>
        <v>-1.8600167499063791E-2</v>
      </c>
      <c r="O270" s="3">
        <f>VLOOKUP($A270,rets_1M!$A:$I,COLUMN(F$4),FALSE)</f>
        <v>5.7490200533999891E-2</v>
      </c>
      <c r="P270" s="3">
        <f>VLOOKUP($A270,rets_1M!$A:$I,COLUMN(G$4),FALSE)</f>
        <v>7.2744158192210584E-2</v>
      </c>
      <c r="Q270" s="3">
        <f>VLOOKUP($A270,rets_1M!$A:$I,COLUMN(H$4),FALSE)</f>
        <v>-1.7591749225789211E-2</v>
      </c>
      <c r="S270" s="3">
        <f>SUMPRODUCT(B270:H270,K270:Q270)</f>
        <v>-3.231425777711708E-3</v>
      </c>
      <c r="T270" s="3">
        <f t="shared" si="7"/>
        <v>2.152899562274976E-2</v>
      </c>
    </row>
    <row r="271" spans="1:20" x14ac:dyDescent="0.35">
      <c r="A271" s="2">
        <v>42094</v>
      </c>
      <c r="B271" s="3">
        <f>VLOOKUP(EOMONTH($A271,-1),Trend_Weights!$A:$H,COLUMN(B$4),FALSE)</f>
        <v>-3.1862532025291983E-2</v>
      </c>
      <c r="C271" s="3">
        <f>VLOOKUP(EOMONTH($A271,-1),Trend_Weights!$A:$H,COLUMN(C$4),FALSE)</f>
        <v>-4.9951014416474288E-2</v>
      </c>
      <c r="D271" s="3">
        <f>VLOOKUP(EOMONTH($A271,-1),Trend_Weights!$A:$H,COLUMN(D$4),FALSE)</f>
        <v>0.48572516088289491</v>
      </c>
      <c r="E271" s="3">
        <f>VLOOKUP(EOMONTH($A271,-1),Trend_Weights!$A:$H,COLUMN(E$4),FALSE)</f>
        <v>0.17761732624797391</v>
      </c>
      <c r="F271" s="3">
        <f>VLOOKUP(EOMONTH($A271,-1),Trend_Weights!$A:$H,COLUMN(F$4),FALSE)</f>
        <v>8.5037282277606374E-2</v>
      </c>
      <c r="G271" s="3">
        <f>VLOOKUP(EOMONTH($A271,-1),Trend_Weights!$A:$H,COLUMN(G$4),FALSE)</f>
        <v>6.9990557710441326E-2</v>
      </c>
      <c r="H271" s="3">
        <f>VLOOKUP(EOMONTH($A271,-1),Trend_Weights!$A:$H,COLUMN(H$4),FALSE)</f>
        <v>-9.9816126439317129E-2</v>
      </c>
      <c r="K271" s="3">
        <f>VLOOKUP($A271,rets_1M!$A:$I,COLUMN(B$4),FALSE)</f>
        <v>-9.1317084785062841E-2</v>
      </c>
      <c r="L271" s="3">
        <f>VLOOKUP($A271,rets_1M!$A:$I,COLUMN(C$4),FALSE)</f>
        <v>-2.552202352765498E-2</v>
      </c>
      <c r="M271" s="3">
        <f>VLOOKUP($A271,rets_1M!$A:$I,COLUMN(D$4),FALSE)</f>
        <v>-2.6349708248412096E-3</v>
      </c>
      <c r="N271" s="3">
        <f>VLOOKUP($A271,rets_1M!$A:$I,COLUMN(E$4),FALSE)</f>
        <v>8.6853160873789914E-3</v>
      </c>
      <c r="O271" s="3">
        <f>VLOOKUP($A271,rets_1M!$A:$I,COLUMN(F$4),FALSE)</f>
        <v>-1.638463604619933E-2</v>
      </c>
      <c r="P271" s="3">
        <f>VLOOKUP($A271,rets_1M!$A:$I,COLUMN(G$4),FALSE)</f>
        <v>-2.3902347444448968E-2</v>
      </c>
      <c r="Q271" s="3">
        <f>VLOOKUP($A271,rets_1M!$A:$I,COLUMN(H$4),FALSE)</f>
        <v>-3.5987539154100912E-3</v>
      </c>
      <c r="S271" s="3">
        <f>SUMPRODUCT(B271:H271,K271:Q271)</f>
        <v>1.7402056239712365E-3</v>
      </c>
      <c r="T271" s="3">
        <f t="shared" si="7"/>
        <v>2.1339474775583546E-2</v>
      </c>
    </row>
    <row r="272" spans="1:20" x14ac:dyDescent="0.35">
      <c r="A272" s="2">
        <v>42124</v>
      </c>
      <c r="B272" s="3">
        <f>VLOOKUP(EOMONTH($A272,-1),Trend_Weights!$A:$H,COLUMN(B$4),FALSE)</f>
        <v>-3.1407450043610091E-2</v>
      </c>
      <c r="C272" s="3">
        <f>VLOOKUP(EOMONTH($A272,-1),Trend_Weights!$A:$H,COLUMN(C$4),FALSE)</f>
        <v>-4.994865897111974E-2</v>
      </c>
      <c r="D272" s="3">
        <f>VLOOKUP(EOMONTH($A272,-1),Trend_Weights!$A:$H,COLUMN(D$4),FALSE)</f>
        <v>0.48510225400738077</v>
      </c>
      <c r="E272" s="3">
        <f>VLOOKUP(EOMONTH($A272,-1),Trend_Weights!$A:$H,COLUMN(E$4),FALSE)</f>
        <v>0.17965712505872991</v>
      </c>
      <c r="F272" s="3">
        <f>VLOOKUP(EOMONTH($A272,-1),Trend_Weights!$A:$H,COLUMN(F$4),FALSE)</f>
        <v>8.4284619009559525E-2</v>
      </c>
      <c r="G272" s="3">
        <f>VLOOKUP(EOMONTH($A272,-1),Trend_Weights!$A:$H,COLUMN(G$4),FALSE)</f>
        <v>6.9793485218585749E-2</v>
      </c>
      <c r="H272" s="3">
        <f>VLOOKUP(EOMONTH($A272,-1),Trend_Weights!$A:$H,COLUMN(H$4),FALSE)</f>
        <v>-9.9806407691014204E-2</v>
      </c>
      <c r="K272" s="3">
        <f>VLOOKUP($A272,rets_1M!$A:$I,COLUMN(B$4),FALSE)</f>
        <v>0.14040367573442114</v>
      </c>
      <c r="L272" s="3">
        <f>VLOOKUP($A272,rets_1M!$A:$I,COLUMN(C$4),FALSE)</f>
        <v>-6.7547948961987903E-4</v>
      </c>
      <c r="M272" s="3">
        <f>VLOOKUP($A272,rets_1M!$A:$I,COLUMN(D$4),FALSE)</f>
        <v>4.5513882970078523E-3</v>
      </c>
      <c r="N272" s="3">
        <f>VLOOKUP($A272,rets_1M!$A:$I,COLUMN(E$4),FALSE)</f>
        <v>-4.123408701229736E-3</v>
      </c>
      <c r="O272" s="3">
        <f>VLOOKUP($A272,rets_1M!$A:$I,COLUMN(F$4),FALSE)</f>
        <v>8.8476242490442836E-3</v>
      </c>
      <c r="P272" s="3">
        <f>VLOOKUP($A272,rets_1M!$A:$I,COLUMN(G$4),FALSE)</f>
        <v>1.8189194917099583E-2</v>
      </c>
      <c r="Q272" s="3">
        <f>VLOOKUP($A272,rets_1M!$A:$I,COLUMN(H$4),FALSE)</f>
        <v>1.6748908100030491E-3</v>
      </c>
      <c r="S272" s="3">
        <f>SUMPRODUCT(B272:H272,K272:Q272)</f>
        <v>-1.0608520573289109E-3</v>
      </c>
      <c r="T272" s="3">
        <f t="shared" si="7"/>
        <v>2.1429264067128844E-2</v>
      </c>
    </row>
    <row r="273" spans="1:20" x14ac:dyDescent="0.35">
      <c r="A273" s="2">
        <v>42155</v>
      </c>
      <c r="B273" s="3">
        <f>VLOOKUP(EOMONTH($A273,-1),Trend_Weights!$A:$H,COLUMN(B$4),FALSE)</f>
        <v>-2.9153804984727194E-2</v>
      </c>
      <c r="C273" s="3">
        <f>VLOOKUP(EOMONTH($A273,-1),Trend_Weights!$A:$H,COLUMN(C$4),FALSE)</f>
        <v>-4.9064378639056071E-2</v>
      </c>
      <c r="D273" s="3">
        <f>VLOOKUP(EOMONTH($A273,-1),Trend_Weights!$A:$H,COLUMN(D$4),FALSE)</f>
        <v>0.48513574491867545</v>
      </c>
      <c r="E273" s="3">
        <f>VLOOKUP(EOMONTH($A273,-1),Trend_Weights!$A:$H,COLUMN(E$4),FALSE)</f>
        <v>0.18185853857951417</v>
      </c>
      <c r="F273" s="3">
        <f>VLOOKUP(EOMONTH($A273,-1),Trend_Weights!$A:$H,COLUMN(F$4),FALSE)</f>
        <v>8.3391783770594294E-2</v>
      </c>
      <c r="G273" s="3">
        <f>VLOOKUP(EOMONTH($A273,-1),Trend_Weights!$A:$H,COLUMN(G$4),FALSE)</f>
        <v>6.9145177559135115E-2</v>
      </c>
      <c r="H273" s="3">
        <f>VLOOKUP(EOMONTH($A273,-1),Trend_Weights!$A:$H,COLUMN(H$4),FALSE)</f>
        <v>-0.10225057154829761</v>
      </c>
      <c r="K273" s="3">
        <f>VLOOKUP($A273,rets_1M!$A:$I,COLUMN(B$4),FALSE)</f>
        <v>-1.1249606185455674E-2</v>
      </c>
      <c r="L273" s="3">
        <f>VLOOKUP($A273,rets_1M!$A:$I,COLUMN(C$4),FALSE)</f>
        <v>5.3802493497898674E-3</v>
      </c>
      <c r="M273" s="3">
        <f>VLOOKUP($A273,rets_1M!$A:$I,COLUMN(D$4),FALSE)</f>
        <v>-1.758030052025128E-3</v>
      </c>
      <c r="N273" s="3">
        <f>VLOOKUP($A273,rets_1M!$A:$I,COLUMN(E$4),FALSE)</f>
        <v>-3.1364425906266202E-4</v>
      </c>
      <c r="O273" s="3">
        <f>VLOOKUP($A273,rets_1M!$A:$I,COLUMN(F$4),FALSE)</f>
        <v>1.2992637505413684E-2</v>
      </c>
      <c r="P273" s="3">
        <f>VLOOKUP($A273,rets_1M!$A:$I,COLUMN(G$4),FALSE)</f>
        <v>2.3308149013049784E-2</v>
      </c>
      <c r="Q273" s="3">
        <f>VLOOKUP($A273,rets_1M!$A:$I,COLUMN(H$4),FALSE)</f>
        <v>-3.5828463549147371E-2</v>
      </c>
      <c r="S273" s="3">
        <f>SUMPRODUCT(B273:H273,K273:Q273)</f>
        <v>5.5126743232904573E-3</v>
      </c>
      <c r="T273" s="3">
        <f t="shared" si="7"/>
        <v>2.1381713576315964E-2</v>
      </c>
    </row>
    <row r="274" spans="1:20" x14ac:dyDescent="0.35">
      <c r="A274" s="2">
        <v>42185</v>
      </c>
      <c r="B274" s="3">
        <f>VLOOKUP(EOMONTH($A274,-1),Trend_Weights!$A:$H,COLUMN(B$4),FALSE)</f>
        <v>-2.9520661457933008E-2</v>
      </c>
      <c r="C274" s="3">
        <f>VLOOKUP(EOMONTH($A274,-1),Trend_Weights!$A:$H,COLUMN(C$4),FALSE)</f>
        <v>-4.8768932786761122E-2</v>
      </c>
      <c r="D274" s="3">
        <f>VLOOKUP(EOMONTH($A274,-1),Trend_Weights!$A:$H,COLUMN(D$4),FALSE)</f>
        <v>0.47091372778709956</v>
      </c>
      <c r="E274" s="3">
        <f>VLOOKUP(EOMONTH($A274,-1),Trend_Weights!$A:$H,COLUMN(E$4),FALSE)</f>
        <v>0.18324784599681451</v>
      </c>
      <c r="F274" s="3">
        <f>VLOOKUP(EOMONTH($A274,-1),Trend_Weights!$A:$H,COLUMN(F$4),FALSE)</f>
        <v>9.1440220956648374E-2</v>
      </c>
      <c r="G274" s="3">
        <f>VLOOKUP(EOMONTH($A274,-1),Trend_Weights!$A:$H,COLUMN(G$4),FALSE)</f>
        <v>7.5348256325374494E-2</v>
      </c>
      <c r="H274" s="3">
        <f>VLOOKUP(EOMONTH($A274,-1),Trend_Weights!$A:$H,COLUMN(H$4),FALSE)</f>
        <v>-0.10076035468936896</v>
      </c>
      <c r="K274" s="3">
        <f>VLOOKUP($A274,rets_1M!$A:$I,COLUMN(B$4),FALSE)</f>
        <v>-3.405181974699234E-2</v>
      </c>
      <c r="L274" s="3">
        <f>VLOOKUP($A274,rets_1M!$A:$I,COLUMN(C$4),FALSE)</f>
        <v>-1.5129180543695164E-2</v>
      </c>
      <c r="M274" s="3">
        <f>VLOOKUP($A274,rets_1M!$A:$I,COLUMN(D$4),FALSE)</f>
        <v>-2.1629437544998797E-3</v>
      </c>
      <c r="N274" s="3">
        <f>VLOOKUP($A274,rets_1M!$A:$I,COLUMN(E$4),FALSE)</f>
        <v>-1.1873775622404659E-2</v>
      </c>
      <c r="O274" s="3">
        <f>VLOOKUP($A274,rets_1M!$A:$I,COLUMN(F$4),FALSE)</f>
        <v>-2.0735356990166709E-2</v>
      </c>
      <c r="P274" s="3">
        <f>VLOOKUP($A274,rets_1M!$A:$I,COLUMN(G$4),FALSE)</f>
        <v>-2.5142888987186085E-2</v>
      </c>
      <c r="Q274" s="3">
        <f>VLOOKUP($A274,rets_1M!$A:$I,COLUMN(H$4),FALSE)</f>
        <v>1.3633675385716693E-2</v>
      </c>
      <c r="S274" s="3">
        <f>SUMPRODUCT(B274:H274,K274:Q274)</f>
        <v>-6.6155899177960335E-3</v>
      </c>
      <c r="T274" s="3">
        <f t="shared" si="7"/>
        <v>2.2200071322305615E-2</v>
      </c>
    </row>
    <row r="275" spans="1:20" x14ac:dyDescent="0.35">
      <c r="A275" s="2">
        <v>42216</v>
      </c>
      <c r="B275" s="3">
        <f>VLOOKUP(EOMONTH($A275,-1),Trend_Weights!$A:$H,COLUMN(B$4),FALSE)</f>
        <v>-2.980356634863935E-2</v>
      </c>
      <c r="C275" s="3">
        <f>VLOOKUP(EOMONTH($A275,-1),Trend_Weights!$A:$H,COLUMN(C$4),FALSE)</f>
        <v>-4.9637108236898091E-2</v>
      </c>
      <c r="D275" s="3">
        <f>VLOOKUP(EOMONTH($A275,-1),Trend_Weights!$A:$H,COLUMN(D$4),FALSE)</f>
        <v>0.4717512889659603</v>
      </c>
      <c r="E275" s="3">
        <f>VLOOKUP(EOMONTH($A275,-1),Trend_Weights!$A:$H,COLUMN(E$4),FALSE)</f>
        <v>0.18280367559254787</v>
      </c>
      <c r="F275" s="3">
        <f>VLOOKUP(EOMONTH($A275,-1),Trend_Weights!$A:$H,COLUMN(F$4),FALSE)</f>
        <v>9.142056184516556E-2</v>
      </c>
      <c r="G275" s="3">
        <f>VLOOKUP(EOMONTH($A275,-1),Trend_Weights!$A:$H,COLUMN(G$4),FALSE)</f>
        <v>7.4569312854286363E-2</v>
      </c>
      <c r="H275" s="3">
        <f>VLOOKUP(EOMONTH($A275,-1),Trend_Weights!$A:$H,COLUMN(H$4),FALSE)</f>
        <v>-0.10001448615650266</v>
      </c>
      <c r="K275" s="3">
        <f>VLOOKUP($A275,rets_1M!$A:$I,COLUMN(B$4),FALSE)</f>
        <v>-0.15030763454910945</v>
      </c>
      <c r="L275" s="3">
        <f>VLOOKUP($A275,rets_1M!$A:$I,COLUMN(C$4),FALSE)</f>
        <v>-6.7291645015558288E-2</v>
      </c>
      <c r="M275" s="3">
        <f>VLOOKUP($A275,rets_1M!$A:$I,COLUMN(D$4),FALSE)</f>
        <v>3.9460487118456733E-3</v>
      </c>
      <c r="N275" s="3">
        <f>VLOOKUP($A275,rets_1M!$A:$I,COLUMN(E$4),FALSE)</f>
        <v>1.0034336370786878E-2</v>
      </c>
      <c r="O275" s="3">
        <f>VLOOKUP($A275,rets_1M!$A:$I,COLUMN(F$4),FALSE)</f>
        <v>2.144728225278314E-2</v>
      </c>
      <c r="P275" s="3">
        <f>VLOOKUP($A275,rets_1M!$A:$I,COLUMN(G$4),FALSE)</f>
        <v>4.435993571810859E-2</v>
      </c>
      <c r="Q275" s="3">
        <f>VLOOKUP($A275,rets_1M!$A:$I,COLUMN(H$4),FALSE)</f>
        <v>-1.2729381107872806E-2</v>
      </c>
      <c r="S275" s="3">
        <f>SUMPRODUCT(B275:H275,K275:Q275)</f>
        <v>1.8057468391870248E-2</v>
      </c>
      <c r="T275" s="3">
        <f t="shared" si="7"/>
        <v>2.3523833914271468E-2</v>
      </c>
    </row>
    <row r="276" spans="1:20" x14ac:dyDescent="0.35">
      <c r="A276" s="2">
        <v>42247</v>
      </c>
      <c r="B276" s="3">
        <f>VLOOKUP(EOMONTH($A276,-1),Trend_Weights!$A:$H,COLUMN(B$4),FALSE)</f>
        <v>-2.9039404798349839E-2</v>
      </c>
      <c r="C276" s="3">
        <f>VLOOKUP(EOMONTH($A276,-1),Trend_Weights!$A:$H,COLUMN(C$4),FALSE)</f>
        <v>-4.8638202584041015E-2</v>
      </c>
      <c r="D276" s="3">
        <f>VLOOKUP(EOMONTH($A276,-1),Trend_Weights!$A:$H,COLUMN(D$4),FALSE)</f>
        <v>0.47083731900856501</v>
      </c>
      <c r="E276" s="3">
        <f>VLOOKUP(EOMONTH($A276,-1),Trend_Weights!$A:$H,COLUMN(E$4),FALSE)</f>
        <v>0.18290137854270958</v>
      </c>
      <c r="F276" s="3">
        <f>VLOOKUP(EOMONTH($A276,-1),Trend_Weights!$A:$H,COLUMN(F$4),FALSE)</f>
        <v>9.1392852692933513E-2</v>
      </c>
      <c r="G276" s="3">
        <f>VLOOKUP(EOMONTH($A276,-1),Trend_Weights!$A:$H,COLUMN(G$4),FALSE)</f>
        <v>7.3793069130624972E-2</v>
      </c>
      <c r="H276" s="3">
        <f>VLOOKUP(EOMONTH($A276,-1),Trend_Weights!$A:$H,COLUMN(H$4),FALSE)</f>
        <v>-0.10339777324277614</v>
      </c>
      <c r="K276" s="3">
        <f>VLOOKUP($A276,rets_1M!$A:$I,COLUMN(B$4),FALSE)</f>
        <v>-1.271317995726351E-2</v>
      </c>
      <c r="L276" s="3">
        <f>VLOOKUP($A276,rets_1M!$A:$I,COLUMN(C$4),FALSE)</f>
        <v>3.4152293624082342E-2</v>
      </c>
      <c r="M276" s="3">
        <f>VLOOKUP($A276,rets_1M!$A:$I,COLUMN(D$4),FALSE)</f>
        <v>2.7782913787601782E-3</v>
      </c>
      <c r="N276" s="3">
        <f>VLOOKUP($A276,rets_1M!$A:$I,COLUMN(E$4),FALSE)</f>
        <v>1.4925718128138143E-3</v>
      </c>
      <c r="O276" s="3">
        <f>VLOOKUP($A276,rets_1M!$A:$I,COLUMN(F$4),FALSE)</f>
        <v>-6.1601752417588251E-2</v>
      </c>
      <c r="P276" s="3">
        <f>VLOOKUP($A276,rets_1M!$A:$I,COLUMN(G$4),FALSE)</f>
        <v>-6.8321039231879266E-2</v>
      </c>
      <c r="Q276" s="3">
        <f>VLOOKUP($A276,rets_1M!$A:$I,COLUMN(H$4),FALSE)</f>
        <v>2.380522138915131E-2</v>
      </c>
      <c r="S276" s="3">
        <f>SUMPRODUCT(B276:H276,K276:Q276)</f>
        <v>-1.2843792229237799E-2</v>
      </c>
      <c r="T276" s="3">
        <f t="shared" si="7"/>
        <v>2.537256545542527E-2</v>
      </c>
    </row>
    <row r="277" spans="1:20" x14ac:dyDescent="0.35">
      <c r="A277" s="2">
        <v>42277</v>
      </c>
      <c r="B277" s="3">
        <f>VLOOKUP(EOMONTH($A277,-1),Trend_Weights!$A:$H,COLUMN(B$4),FALSE)</f>
        <v>-3.0459062946766466E-2</v>
      </c>
      <c r="C277" s="3">
        <f>VLOOKUP(EOMONTH($A277,-1),Trend_Weights!$A:$H,COLUMN(C$4),FALSE)</f>
        <v>-4.9833399088467761E-2</v>
      </c>
      <c r="D277" s="3">
        <f>VLOOKUP(EOMONTH($A277,-1),Trend_Weights!$A:$H,COLUMN(D$4),FALSE)</f>
        <v>0.47940541046249696</v>
      </c>
      <c r="E277" s="3">
        <f>VLOOKUP(EOMONTH($A277,-1),Trend_Weights!$A:$H,COLUMN(E$4),FALSE)</f>
        <v>0.18603536368658055</v>
      </c>
      <c r="F277" s="3">
        <f>VLOOKUP(EOMONTH($A277,-1),Trend_Weights!$A:$H,COLUMN(F$4),FALSE)</f>
        <v>-8.3247942287094326E-2</v>
      </c>
      <c r="G277" s="3">
        <f>VLOOKUP(EOMONTH($A277,-1),Trend_Weights!$A:$H,COLUMN(G$4),FALSE)</f>
        <v>6.9432349623835987E-2</v>
      </c>
      <c r="H277" s="3">
        <f>VLOOKUP(EOMONTH($A277,-1),Trend_Weights!$A:$H,COLUMN(H$4),FALSE)</f>
        <v>-0.10158647190475784</v>
      </c>
      <c r="K277" s="3">
        <f>VLOOKUP($A277,rets_1M!$A:$I,COLUMN(B$4),FALSE)</f>
        <v>-5.4659011539175961E-2</v>
      </c>
      <c r="L277" s="3">
        <f>VLOOKUP($A277,rets_1M!$A:$I,COLUMN(C$4),FALSE)</f>
        <v>-1.5276335623058412E-2</v>
      </c>
      <c r="M277" s="3">
        <f>VLOOKUP($A277,rets_1M!$A:$I,COLUMN(D$4),FALSE)</f>
        <v>3.8070108329364416E-3</v>
      </c>
      <c r="N277" s="3">
        <f>VLOOKUP($A277,rets_1M!$A:$I,COLUMN(E$4),FALSE)</f>
        <v>1.3158615300913556E-2</v>
      </c>
      <c r="O277" s="3">
        <f>VLOOKUP($A277,rets_1M!$A:$I,COLUMN(F$4),FALSE)</f>
        <v>-2.5734456843543474E-2</v>
      </c>
      <c r="P277" s="3">
        <f>VLOOKUP($A277,rets_1M!$A:$I,COLUMN(G$4),FALSE)</f>
        <v>-2.3183741931883106E-2</v>
      </c>
      <c r="Q277" s="3">
        <f>VLOOKUP($A277,rets_1M!$A:$I,COLUMN(H$4),FALSE)</f>
        <v>9.2908460138481086E-3</v>
      </c>
      <c r="S277" s="3">
        <f>SUMPRODUCT(B277:H277,K277:Q277)</f>
        <v>6.2880180120498856E-3</v>
      </c>
      <c r="T277" s="3">
        <f t="shared" si="7"/>
        <v>2.5196375359012226E-2</v>
      </c>
    </row>
    <row r="278" spans="1:20" x14ac:dyDescent="0.35">
      <c r="A278" s="2">
        <v>42308</v>
      </c>
      <c r="B278" s="3">
        <f>VLOOKUP(EOMONTH($A278,-1),Trend_Weights!$A:$H,COLUMN(B$4),FALSE)</f>
        <v>-3.0511022209241272E-2</v>
      </c>
      <c r="C278" s="3">
        <f>VLOOKUP(EOMONTH($A278,-1),Trend_Weights!$A:$H,COLUMN(C$4),FALSE)</f>
        <v>-5.1427529069987425E-2</v>
      </c>
      <c r="D278" s="3">
        <f>VLOOKUP(EOMONTH($A278,-1),Trend_Weights!$A:$H,COLUMN(D$4),FALSE)</f>
        <v>0.48088494414045474</v>
      </c>
      <c r="E278" s="3">
        <f>VLOOKUP(EOMONTH($A278,-1),Trend_Weights!$A:$H,COLUMN(E$4),FALSE)</f>
        <v>0.18468569798830975</v>
      </c>
      <c r="F278" s="3">
        <f>VLOOKUP(EOMONTH($A278,-1),Trend_Weights!$A:$H,COLUMN(F$4),FALSE)</f>
        <v>-8.206099033950158E-2</v>
      </c>
      <c r="G278" s="3">
        <f>VLOOKUP(EOMONTH($A278,-1),Trend_Weights!$A:$H,COLUMN(G$4),FALSE)</f>
        <v>6.8664210627448527E-2</v>
      </c>
      <c r="H278" s="3">
        <f>VLOOKUP(EOMONTH($A278,-1),Trend_Weights!$A:$H,COLUMN(H$4),FALSE)</f>
        <v>-0.10176560562505664</v>
      </c>
      <c r="K278" s="3">
        <f>VLOOKUP($A278,rets_1M!$A:$I,COLUMN(B$4),FALSE)</f>
        <v>-2.6021685456036558E-2</v>
      </c>
      <c r="L278" s="3">
        <f>VLOOKUP($A278,rets_1M!$A:$I,COLUMN(C$4),FALSE)</f>
        <v>2.3493104176969037E-2</v>
      </c>
      <c r="M278" s="3">
        <f>VLOOKUP($A278,rets_1M!$A:$I,COLUMN(D$4),FALSE)</f>
        <v>2.700092360860662E-3</v>
      </c>
      <c r="N278" s="3">
        <f>VLOOKUP($A278,rets_1M!$A:$I,COLUMN(E$4),FALSE)</f>
        <v>-8.1325950557880056E-3</v>
      </c>
      <c r="O278" s="3">
        <f>VLOOKUP($A278,rets_1M!$A:$I,COLUMN(F$4),FALSE)</f>
        <v>8.6430575035063129E-2</v>
      </c>
      <c r="P278" s="3">
        <f>VLOOKUP($A278,rets_1M!$A:$I,COLUMN(G$4),FALSE)</f>
        <v>0.11536119351816909</v>
      </c>
      <c r="Q278" s="3">
        <f>VLOOKUP($A278,rets_1M!$A:$I,COLUMN(H$4),FALSE)</f>
        <v>-7.943925233644733E-3</v>
      </c>
      <c r="S278" s="3">
        <f>SUMPRODUCT(B278:H278,K278:Q278)</f>
        <v>1.019240764075323E-3</v>
      </c>
      <c r="T278" s="3">
        <f t="shared" si="7"/>
        <v>2.4763762468432086E-2</v>
      </c>
    </row>
    <row r="279" spans="1:20" x14ac:dyDescent="0.35">
      <c r="A279" s="2">
        <v>42338</v>
      </c>
      <c r="B279" s="3">
        <f>VLOOKUP(EOMONTH($A279,-1),Trend_Weights!$A:$H,COLUMN(B$4),FALSE)</f>
        <v>-3.0845167202214908E-2</v>
      </c>
      <c r="C279" s="3">
        <f>VLOOKUP(EOMONTH($A279,-1),Trend_Weights!$A:$H,COLUMN(C$4),FALSE)</f>
        <v>-5.1691078090831892E-2</v>
      </c>
      <c r="D279" s="3">
        <f>VLOOKUP(EOMONTH($A279,-1),Trend_Weights!$A:$H,COLUMN(D$4),FALSE)</f>
        <v>0.48644474673610905</v>
      </c>
      <c r="E279" s="3">
        <f>VLOOKUP(EOMONTH($A279,-1),Trend_Weights!$A:$H,COLUMN(E$4),FALSE)</f>
        <v>0.18560711477459527</v>
      </c>
      <c r="F279" s="3">
        <f>VLOOKUP(EOMONTH($A279,-1),Trend_Weights!$A:$H,COLUMN(F$4),FALSE)</f>
        <v>7.6726986890254908E-2</v>
      </c>
      <c r="G279" s="3">
        <f>VLOOKUP(EOMONTH($A279,-1),Trend_Weights!$A:$H,COLUMN(G$4),FALSE)</f>
        <v>6.517695065145615E-2</v>
      </c>
      <c r="H279" s="3">
        <f>VLOOKUP(EOMONTH($A279,-1),Trend_Weights!$A:$H,COLUMN(H$4),FALSE)</f>
        <v>-0.10350795565453787</v>
      </c>
      <c r="K279" s="3">
        <f>VLOOKUP($A279,rets_1M!$A:$I,COLUMN(B$4),FALSE)</f>
        <v>-8.3474657503944782E-2</v>
      </c>
      <c r="L279" s="3">
        <f>VLOOKUP($A279,rets_1M!$A:$I,COLUMN(C$4),FALSE)</f>
        <v>-6.7359652542834825E-2</v>
      </c>
      <c r="M279" s="3">
        <f>VLOOKUP($A279,rets_1M!$A:$I,COLUMN(D$4),FALSE)</f>
        <v>-2.0202624568388394E-4</v>
      </c>
      <c r="N279" s="3">
        <f>VLOOKUP($A279,rets_1M!$A:$I,COLUMN(E$4),FALSE)</f>
        <v>-5.3517660807188561E-3</v>
      </c>
      <c r="O279" s="3">
        <f>VLOOKUP($A279,rets_1M!$A:$I,COLUMN(F$4),FALSE)</f>
        <v>2.9046312731966228E-3</v>
      </c>
      <c r="P279" s="3">
        <f>VLOOKUP($A279,rets_1M!$A:$I,COLUMN(G$4),FALSE)</f>
        <v>5.4915129937271878E-3</v>
      </c>
      <c r="Q279" s="3">
        <f>VLOOKUP($A279,rets_1M!$A:$I,COLUMN(H$4),FALSE)</f>
        <v>-2.0775959473947281E-2</v>
      </c>
      <c r="S279" s="3">
        <f>SUMPRODUCT(B279:H279,K279:Q279)</f>
        <v>7.6963431294366441E-3</v>
      </c>
      <c r="T279" s="3">
        <f t="shared" si="7"/>
        <v>2.4748193200775016E-2</v>
      </c>
    </row>
    <row r="280" spans="1:20" x14ac:dyDescent="0.35">
      <c r="A280" s="2">
        <v>42369</v>
      </c>
      <c r="B280" s="3">
        <f>VLOOKUP(EOMONTH($A280,-1),Trend_Weights!$A:$H,COLUMN(B$4),FALSE)</f>
        <v>-3.0565429043102041E-2</v>
      </c>
      <c r="C280" s="3">
        <f>VLOOKUP(EOMONTH($A280,-1),Trend_Weights!$A:$H,COLUMN(C$4),FALSE)</f>
        <v>-5.0609697158550876E-2</v>
      </c>
      <c r="D280" s="3">
        <f>VLOOKUP(EOMONTH($A280,-1),Trend_Weights!$A:$H,COLUMN(D$4),FALSE)</f>
        <v>0.48704671879092248</v>
      </c>
      <c r="E280" s="3">
        <f>VLOOKUP(EOMONTH($A280,-1),Trend_Weights!$A:$H,COLUMN(E$4),FALSE)</f>
        <v>0.18572912450441989</v>
      </c>
      <c r="F280" s="3">
        <f>VLOOKUP(EOMONTH($A280,-1),Trend_Weights!$A:$H,COLUMN(F$4),FALSE)</f>
        <v>7.6647898356450139E-2</v>
      </c>
      <c r="G280" s="3">
        <f>VLOOKUP(EOMONTH($A280,-1),Trend_Weights!$A:$H,COLUMN(G$4),FALSE)</f>
        <v>6.5068672037996156E-2</v>
      </c>
      <c r="H280" s="3">
        <f>VLOOKUP(EOMONTH($A280,-1),Trend_Weights!$A:$H,COLUMN(H$4),FALSE)</f>
        <v>-0.10433246010855843</v>
      </c>
      <c r="K280" s="3">
        <f>VLOOKUP($A280,rets_1M!$A:$I,COLUMN(B$4),FALSE)</f>
        <v>-0.23355886115155955</v>
      </c>
      <c r="L280" s="3">
        <f>VLOOKUP($A280,rets_1M!$A:$I,COLUMN(C$4),FALSE)</f>
        <v>-4.7872591480476734E-3</v>
      </c>
      <c r="M280" s="3">
        <f>VLOOKUP($A280,rets_1M!$A:$I,COLUMN(D$4),FALSE)</f>
        <v>2.6072931804765886E-3</v>
      </c>
      <c r="N280" s="3">
        <f>VLOOKUP($A280,rets_1M!$A:$I,COLUMN(E$4),FALSE)</f>
        <v>-4.2025141614440154E-3</v>
      </c>
      <c r="O280" s="3">
        <f>VLOOKUP($A280,rets_1M!$A:$I,COLUMN(F$4),FALSE)</f>
        <v>-1.7109144542772903E-2</v>
      </c>
      <c r="P280" s="3">
        <f>VLOOKUP($A280,rets_1M!$A:$I,COLUMN(G$4),FALSE)</f>
        <v>-1.6074851060092765E-2</v>
      </c>
      <c r="Q280" s="3">
        <f>VLOOKUP($A280,rets_1M!$A:$I,COLUMN(H$4),FALSE)</f>
        <v>2.3345959018413298E-2</v>
      </c>
      <c r="S280" s="3">
        <f>SUMPRODUCT(B280:H280,K280:Q280)</f>
        <v>3.0773623246188302E-3</v>
      </c>
      <c r="T280" s="3">
        <f t="shared" si="7"/>
        <v>2.4647374033146825E-2</v>
      </c>
    </row>
    <row r="281" spans="1:20" x14ac:dyDescent="0.35">
      <c r="A281" s="2">
        <v>42400</v>
      </c>
      <c r="B281" s="3">
        <f>VLOOKUP(EOMONTH($A281,-1),Trend_Weights!$A:$H,COLUMN(B$4),FALSE)</f>
        <v>-2.7448033972634095E-2</v>
      </c>
      <c r="C281" s="3">
        <f>VLOOKUP(EOMONTH($A281,-1),Trend_Weights!$A:$H,COLUMN(C$4),FALSE)</f>
        <v>-5.0057089268005811E-2</v>
      </c>
      <c r="D281" s="3">
        <f>VLOOKUP(EOMONTH($A281,-1),Trend_Weights!$A:$H,COLUMN(D$4),FALSE)</f>
        <v>0.4957757176470578</v>
      </c>
      <c r="E281" s="3">
        <f>VLOOKUP(EOMONTH($A281,-1),Trend_Weights!$A:$H,COLUMN(E$4),FALSE)</f>
        <v>0.18411630674945134</v>
      </c>
      <c r="F281" s="3">
        <f>VLOOKUP(EOMONTH($A281,-1),Trend_Weights!$A:$H,COLUMN(F$4),FALSE)</f>
        <v>7.4846008819812196E-2</v>
      </c>
      <c r="G281" s="3">
        <f>VLOOKUP(EOMONTH($A281,-1),Trend_Weights!$A:$H,COLUMN(G$4),FALSE)</f>
        <v>6.3962257455009108E-2</v>
      </c>
      <c r="H281" s="3">
        <f>VLOOKUP(EOMONTH($A281,-1),Trend_Weights!$A:$H,COLUMN(H$4),FALSE)</f>
        <v>-0.10379458608802966</v>
      </c>
      <c r="K281" s="3">
        <f>VLOOKUP($A281,rets_1M!$A:$I,COLUMN(B$4),FALSE)</f>
        <v>-9.2202533027393896E-2</v>
      </c>
      <c r="L281" s="3">
        <f>VLOOKUP($A281,rets_1M!$A:$I,COLUMN(C$4),FALSE)</f>
        <v>5.2681678677329202E-2</v>
      </c>
      <c r="M281" s="3">
        <f>VLOOKUP($A281,rets_1M!$A:$I,COLUMN(D$4),FALSE)</f>
        <v>9.2602281436067191E-3</v>
      </c>
      <c r="N281" s="3">
        <f>VLOOKUP($A281,rets_1M!$A:$I,COLUMN(E$4),FALSE)</f>
        <v>2.9170105369224375E-2</v>
      </c>
      <c r="O281" s="3">
        <f>VLOOKUP($A281,rets_1M!$A:$I,COLUMN(F$4),FALSE)</f>
        <v>-5.1838917385135908E-2</v>
      </c>
      <c r="P281" s="3">
        <f>VLOOKUP($A281,rets_1M!$A:$I,COLUMN(G$4),FALSE)</f>
        <v>-7.0786180019485889E-2</v>
      </c>
      <c r="Q281" s="3">
        <f>VLOOKUP($A281,rets_1M!$A:$I,COLUMN(H$4),FALSE)</f>
        <v>-6.8964920603108437E-3</v>
      </c>
      <c r="S281" s="3">
        <f>SUMPRODUCT(B281:H281,K281:Q281)</f>
        <v>2.163613688484365E-3</v>
      </c>
      <c r="T281" s="3">
        <f t="shared" si="7"/>
        <v>2.4321687390900196E-2</v>
      </c>
    </row>
    <row r="282" spans="1:20" x14ac:dyDescent="0.35">
      <c r="A282" s="2">
        <v>42429</v>
      </c>
      <c r="B282" s="3">
        <f>VLOOKUP(EOMONTH($A282,-1),Trend_Weights!$A:$H,COLUMN(B$4),FALSE)</f>
        <v>-2.8433810480635858E-2</v>
      </c>
      <c r="C282" s="3">
        <f>VLOOKUP(EOMONTH($A282,-1),Trend_Weights!$A:$H,COLUMN(C$4),FALSE)</f>
        <v>-5.0021795017838169E-2</v>
      </c>
      <c r="D282" s="3">
        <f>VLOOKUP(EOMONTH($A282,-1),Trend_Weights!$A:$H,COLUMN(D$4),FALSE)</f>
        <v>0.49375020767510958</v>
      </c>
      <c r="E282" s="3">
        <f>VLOOKUP(EOMONTH($A282,-1),Trend_Weights!$A:$H,COLUMN(E$4),FALSE)</f>
        <v>0.17941858347108056</v>
      </c>
      <c r="F282" s="3">
        <f>VLOOKUP(EOMONTH($A282,-1),Trend_Weights!$A:$H,COLUMN(F$4),FALSE)</f>
        <v>-7.442566581153888E-2</v>
      </c>
      <c r="G282" s="3">
        <f>VLOOKUP(EOMONTH($A282,-1),Trend_Weights!$A:$H,COLUMN(G$4),FALSE)</f>
        <v>6.0998874194456709E-2</v>
      </c>
      <c r="H282" s="3">
        <f>VLOOKUP(EOMONTH($A282,-1),Trend_Weights!$A:$H,COLUMN(H$4),FALSE)</f>
        <v>-0.11295106334934014</v>
      </c>
      <c r="K282" s="3">
        <f>VLOOKUP($A282,rets_1M!$A:$I,COLUMN(B$4),FALSE)</f>
        <v>3.5650443335354387E-2</v>
      </c>
      <c r="L282" s="3">
        <f>VLOOKUP($A282,rets_1M!$A:$I,COLUMN(C$4),FALSE)</f>
        <v>0.10569617605445703</v>
      </c>
      <c r="M282" s="3">
        <f>VLOOKUP($A282,rets_1M!$A:$I,COLUMN(D$4),FALSE)</f>
        <v>1.1568651287796827E-2</v>
      </c>
      <c r="N282" s="3">
        <f>VLOOKUP($A282,rets_1M!$A:$I,COLUMN(E$4),FALSE)</f>
        <v>1.0098169421314918E-2</v>
      </c>
      <c r="O282" s="3">
        <f>VLOOKUP($A282,rets_1M!$A:$I,COLUMN(F$4),FALSE)</f>
        <v>-2.8775322283602911E-4</v>
      </c>
      <c r="P282" s="3">
        <f>VLOOKUP($A282,rets_1M!$A:$I,COLUMN(G$4),FALSE)</f>
        <v>-1.4484890034351716E-2</v>
      </c>
      <c r="Q282" s="3">
        <f>VLOOKUP($A282,rets_1M!$A:$I,COLUMN(H$4),FALSE)</f>
        <v>7.2337453793640094E-2</v>
      </c>
      <c r="S282" s="3">
        <f>SUMPRODUCT(B282:H282,K282:Q282)</f>
        <v>-7.8097052587219667E-3</v>
      </c>
      <c r="T282" s="3">
        <f t="shared" si="7"/>
        <v>2.5293136160542622E-2</v>
      </c>
    </row>
    <row r="283" spans="1:20" x14ac:dyDescent="0.35">
      <c r="A283" s="2">
        <v>42460</v>
      </c>
      <c r="B283" s="3">
        <f>VLOOKUP(EOMONTH($A283,-1),Trend_Weights!$A:$H,COLUMN(B$4),FALSE)</f>
        <v>-2.9491192007865652E-2</v>
      </c>
      <c r="C283" s="3">
        <f>VLOOKUP(EOMONTH($A283,-1),Trend_Weights!$A:$H,COLUMN(C$4),FALSE)</f>
        <v>4.9008378605726925E-2</v>
      </c>
      <c r="D283" s="3">
        <f>VLOOKUP(EOMONTH($A283,-1),Trend_Weights!$A:$H,COLUMN(D$4),FALSE)</f>
        <v>0.49254614528253182</v>
      </c>
      <c r="E283" s="3">
        <f>VLOOKUP(EOMONTH($A283,-1),Trend_Weights!$A:$H,COLUMN(E$4),FALSE)</f>
        <v>0.18788253514537603</v>
      </c>
      <c r="F283" s="3">
        <f>VLOOKUP(EOMONTH($A283,-1),Trend_Weights!$A:$H,COLUMN(F$4),FALSE)</f>
        <v>-7.7794783281397051E-2</v>
      </c>
      <c r="G283" s="3">
        <f>VLOOKUP(EOMONTH($A283,-1),Trend_Weights!$A:$H,COLUMN(G$4),FALSE)</f>
        <v>-6.3394977518020174E-2</v>
      </c>
      <c r="H283" s="3">
        <f>VLOOKUP(EOMONTH($A283,-1),Trend_Weights!$A:$H,COLUMN(H$4),FALSE)</f>
        <v>9.9881988159082322E-2</v>
      </c>
      <c r="K283" s="3">
        <f>VLOOKUP($A283,rets_1M!$A:$I,COLUMN(B$4),FALSE)</f>
        <v>7.5137525935439875E-2</v>
      </c>
      <c r="L283" s="3">
        <f>VLOOKUP($A283,rets_1M!$A:$I,COLUMN(C$4),FALSE)</f>
        <v>3.7834948432902138E-5</v>
      </c>
      <c r="M283" s="3">
        <f>VLOOKUP($A283,rets_1M!$A:$I,COLUMN(D$4),FALSE)</f>
        <v>-2.0859633433445435E-3</v>
      </c>
      <c r="N283" s="3">
        <f>VLOOKUP($A283,rets_1M!$A:$I,COLUMN(E$4),FALSE)</f>
        <v>-9.5792879733913594E-4</v>
      </c>
      <c r="O283" s="3">
        <f>VLOOKUP($A283,rets_1M!$A:$I,COLUMN(F$4),FALSE)</f>
        <v>6.8274710724770982E-2</v>
      </c>
      <c r="P283" s="3">
        <f>VLOOKUP($A283,rets_1M!$A:$I,COLUMN(G$4),FALSE)</f>
        <v>6.7475894292006622E-2</v>
      </c>
      <c r="Q283" s="3">
        <f>VLOOKUP($A283,rets_1M!$A:$I,COLUMN(H$4),FALSE)</f>
        <v>2.9922242787183695E-3</v>
      </c>
      <c r="S283" s="3">
        <f>SUMPRODUCT(B283:H283,K283:Q283)</f>
        <v>-1.2711632085886002E-2</v>
      </c>
      <c r="T283" s="3">
        <f t="shared" si="7"/>
        <v>2.6959689129315866E-2</v>
      </c>
    </row>
    <row r="284" spans="1:20" x14ac:dyDescent="0.35">
      <c r="A284" s="2">
        <v>42490</v>
      </c>
      <c r="B284" s="3">
        <f>VLOOKUP(EOMONTH($A284,-1),Trend_Weights!$A:$H,COLUMN(B$4),FALSE)</f>
        <v>-2.9122383205616678E-2</v>
      </c>
      <c r="C284" s="3">
        <f>VLOOKUP(EOMONTH($A284,-1),Trend_Weights!$A:$H,COLUMN(C$4),FALSE)</f>
        <v>4.9460979060845275E-2</v>
      </c>
      <c r="D284" s="3">
        <f>VLOOKUP(EOMONTH($A284,-1),Trend_Weights!$A:$H,COLUMN(D$4),FALSE)</f>
        <v>0.49322907889565354</v>
      </c>
      <c r="E284" s="3">
        <f>VLOOKUP(EOMONTH($A284,-1),Trend_Weights!$A:$H,COLUMN(E$4),FALSE)</f>
        <v>0.18929056302466665</v>
      </c>
      <c r="F284" s="3">
        <f>VLOOKUP(EOMONTH($A284,-1),Trend_Weights!$A:$H,COLUMN(F$4),FALSE)</f>
        <v>7.5553952124295401E-2</v>
      </c>
      <c r="G284" s="3">
        <f>VLOOKUP(EOMONTH($A284,-1),Trend_Weights!$A:$H,COLUMN(G$4),FALSE)</f>
        <v>6.238503129166853E-2</v>
      </c>
      <c r="H284" s="3">
        <f>VLOOKUP(EOMONTH($A284,-1),Trend_Weights!$A:$H,COLUMN(H$4),FALSE)</f>
        <v>0.1009580123972539</v>
      </c>
      <c r="K284" s="3">
        <f>VLOOKUP($A284,rets_1M!$A:$I,COLUMN(B$4),FALSE)</f>
        <v>0.13928687585229782</v>
      </c>
      <c r="L284" s="3">
        <f>VLOOKUP($A284,rets_1M!$A:$I,COLUMN(C$4),FALSE)</f>
        <v>4.4432070405264756E-2</v>
      </c>
      <c r="M284" s="3">
        <f>VLOOKUP($A284,rets_1M!$A:$I,COLUMN(D$4),FALSE)</f>
        <v>1.2560024476315768E-3</v>
      </c>
      <c r="N284" s="3">
        <f>VLOOKUP($A284,rets_1M!$A:$I,COLUMN(E$4),FALSE)</f>
        <v>-2.5164667410497721E-3</v>
      </c>
      <c r="O284" s="3">
        <f>VLOOKUP($A284,rets_1M!$A:$I,COLUMN(F$4),FALSE)</f>
        <v>3.6643854071241044E-3</v>
      </c>
      <c r="P284" s="3">
        <f>VLOOKUP($A284,rets_1M!$A:$I,COLUMN(G$4),FALSE)</f>
        <v>-3.233751959369191E-2</v>
      </c>
      <c r="Q284" s="3">
        <f>VLOOKUP($A284,rets_1M!$A:$I,COLUMN(H$4),FALSE)</f>
        <v>4.9364800598279412E-2</v>
      </c>
      <c r="S284" s="3">
        <f>SUMPRODUCT(B284:H284,K284:Q284)</f>
        <v>1.5276952326073465E-3</v>
      </c>
      <c r="T284" s="3">
        <f t="shared" si="7"/>
        <v>2.6564868828904312E-2</v>
      </c>
    </row>
    <row r="285" spans="1:20" x14ac:dyDescent="0.35">
      <c r="A285" s="2">
        <v>42521</v>
      </c>
      <c r="B285" s="3">
        <f>VLOOKUP(EOMONTH($A285,-1),Trend_Weights!$A:$H,COLUMN(B$4),FALSE)</f>
        <v>-2.7454779814248233E-2</v>
      </c>
      <c r="C285" s="3">
        <f>VLOOKUP(EOMONTH($A285,-1),Trend_Weights!$A:$H,COLUMN(C$4),FALSE)</f>
        <v>4.948901885396785E-2</v>
      </c>
      <c r="D285" s="3">
        <f>VLOOKUP(EOMONTH($A285,-1),Trend_Weights!$A:$H,COLUMN(D$4),FALSE)</f>
        <v>0.50572097574901131</v>
      </c>
      <c r="E285" s="3">
        <f>VLOOKUP(EOMONTH($A285,-1),Trend_Weights!$A:$H,COLUMN(E$4),FALSE)</f>
        <v>0.18717700547461152</v>
      </c>
      <c r="F285" s="3">
        <f>VLOOKUP(EOMONTH($A285,-1),Trend_Weights!$A:$H,COLUMN(F$4),FALSE)</f>
        <v>7.44191311761771E-2</v>
      </c>
      <c r="G285" s="3">
        <f>VLOOKUP(EOMONTH($A285,-1),Trend_Weights!$A:$H,COLUMN(G$4),FALSE)</f>
        <v>-6.0354121198853881E-2</v>
      </c>
      <c r="H285" s="3">
        <f>VLOOKUP(EOMONTH($A285,-1),Trend_Weights!$A:$H,COLUMN(H$4),FALSE)</f>
        <v>9.5384967733130127E-2</v>
      </c>
      <c r="K285" s="3">
        <f>VLOOKUP($A285,rets_1M!$A:$I,COLUMN(B$4),FALSE)</f>
        <v>8.6615422028145872E-2</v>
      </c>
      <c r="L285" s="3">
        <f>VLOOKUP($A285,rets_1M!$A:$I,COLUMN(C$4),FALSE)</f>
        <v>-5.8384743561878949E-2</v>
      </c>
      <c r="M285" s="3">
        <f>VLOOKUP($A285,rets_1M!$A:$I,COLUMN(D$4),FALSE)</f>
        <v>3.5646239338003038E-3</v>
      </c>
      <c r="N285" s="3">
        <f>VLOOKUP($A285,rets_1M!$A:$I,COLUMN(E$4),FALSE)</f>
        <v>-2.1919476244167679E-3</v>
      </c>
      <c r="O285" s="3">
        <f>VLOOKUP($A285,rets_1M!$A:$I,COLUMN(F$4),FALSE)</f>
        <v>1.744966442953011E-2</v>
      </c>
      <c r="P285" s="3">
        <f>VLOOKUP($A285,rets_1M!$A:$I,COLUMN(G$4),FALSE)</f>
        <v>4.4500193031282498E-2</v>
      </c>
      <c r="Q285" s="3">
        <f>VLOOKUP($A285,rets_1M!$A:$I,COLUMN(H$4),FALSE)</f>
        <v>-3.5512503859215894E-2</v>
      </c>
      <c r="S285" s="3">
        <f>SUMPRODUCT(B285:H285,K285:Q285)</f>
        <v>-8.6495283258894978E-3</v>
      </c>
      <c r="T285" s="3">
        <f t="shared" si="7"/>
        <v>2.7237704744469751E-2</v>
      </c>
    </row>
    <row r="286" spans="1:20" x14ac:dyDescent="0.35">
      <c r="A286" s="2">
        <v>42551</v>
      </c>
      <c r="B286" s="3">
        <f>VLOOKUP(EOMONTH($A286,-1),Trend_Weights!$A:$H,COLUMN(B$4),FALSE)</f>
        <v>-2.3550348451587894E-2</v>
      </c>
      <c r="C286" s="3">
        <f>VLOOKUP(EOMONTH($A286,-1),Trend_Weights!$A:$H,COLUMN(C$4),FALSE)</f>
        <v>4.3168560926074115E-2</v>
      </c>
      <c r="D286" s="3">
        <f>VLOOKUP(EOMONTH($A286,-1),Trend_Weights!$A:$H,COLUMN(D$4),FALSE)</f>
        <v>0.55924317656224742</v>
      </c>
      <c r="E286" s="3">
        <f>VLOOKUP(EOMONTH($A286,-1),Trend_Weights!$A:$H,COLUMN(E$4),FALSE)</f>
        <v>0.17294746512920767</v>
      </c>
      <c r="F286" s="3">
        <f>VLOOKUP(EOMONTH($A286,-1),Trend_Weights!$A:$H,COLUMN(F$4),FALSE)</f>
        <v>6.5169927627085802E-2</v>
      </c>
      <c r="G286" s="3">
        <f>VLOOKUP(EOMONTH($A286,-1),Trend_Weights!$A:$H,COLUMN(G$4),FALSE)</f>
        <v>5.2534980413477615E-2</v>
      </c>
      <c r="H286" s="3">
        <f>VLOOKUP(EOMONTH($A286,-1),Trend_Weights!$A:$H,COLUMN(H$4),FALSE)</f>
        <v>8.3385540890319521E-2</v>
      </c>
      <c r="K286" s="3">
        <f>VLOOKUP($A286,rets_1M!$A:$I,COLUMN(B$4),FALSE)</f>
        <v>-2.1244420554705101E-2</v>
      </c>
      <c r="L286" s="3">
        <f>VLOOKUP($A286,rets_1M!$A:$I,COLUMN(C$4),FALSE)</f>
        <v>8.4682498582032473E-2</v>
      </c>
      <c r="M286" s="3">
        <f>VLOOKUP($A286,rets_1M!$A:$I,COLUMN(D$4),FALSE)</f>
        <v>6.5982499683279183E-3</v>
      </c>
      <c r="N286" s="3">
        <f>VLOOKUP($A286,rets_1M!$A:$I,COLUMN(E$4),FALSE)</f>
        <v>2.5422451641953669E-2</v>
      </c>
      <c r="O286" s="3">
        <f>VLOOKUP($A286,rets_1M!$A:$I,COLUMN(F$4),FALSE)</f>
        <v>2.0580474934035475E-3</v>
      </c>
      <c r="P286" s="3">
        <f>VLOOKUP($A286,rets_1M!$A:$I,COLUMN(G$4),FALSE)</f>
        <v>-2.4267683750540336E-2</v>
      </c>
      <c r="Q286" s="3">
        <f>VLOOKUP($A286,rets_1M!$A:$I,COLUMN(H$4),FALSE)</f>
        <v>7.9422050432542024E-2</v>
      </c>
      <c r="S286" s="3">
        <f>SUMPRODUCT(B286:H286,K286:Q286)</f>
        <v>1.7724581096630099E-2</v>
      </c>
      <c r="T286" s="3">
        <f t="shared" si="7"/>
        <v>2.8477442420037236E-2</v>
      </c>
    </row>
    <row r="287" spans="1:20" x14ac:dyDescent="0.35">
      <c r="A287" s="2">
        <v>42582</v>
      </c>
      <c r="B287" s="3">
        <f>VLOOKUP(EOMONTH($A287,-1),Trend_Weights!$A:$H,COLUMN(B$4),FALSE)</f>
        <v>-2.3965565610191496E-2</v>
      </c>
      <c r="C287" s="3">
        <f>VLOOKUP(EOMONTH($A287,-1),Trend_Weights!$A:$H,COLUMN(C$4),FALSE)</f>
        <v>4.5730416863973437E-2</v>
      </c>
      <c r="D287" s="3">
        <f>VLOOKUP(EOMONTH($A287,-1),Trend_Weights!$A:$H,COLUMN(D$4),FALSE)</f>
        <v>0.55996320603673344</v>
      </c>
      <c r="E287" s="3">
        <f>VLOOKUP(EOMONTH($A287,-1),Trend_Weights!$A:$H,COLUMN(E$4),FALSE)</f>
        <v>0.1756320884288459</v>
      </c>
      <c r="F287" s="3">
        <f>VLOOKUP(EOMONTH($A287,-1),Trend_Weights!$A:$H,COLUMN(F$4),FALSE)</f>
        <v>6.6440730236251799E-2</v>
      </c>
      <c r="G287" s="3">
        <f>VLOOKUP(EOMONTH($A287,-1),Trend_Weights!$A:$H,COLUMN(G$4),FALSE)</f>
        <v>5.3214867996209024E-2</v>
      </c>
      <c r="H287" s="3">
        <f>VLOOKUP(EOMONTH($A287,-1),Trend_Weights!$A:$H,COLUMN(H$4),FALSE)</f>
        <v>7.5053124827794956E-2</v>
      </c>
      <c r="K287" s="3">
        <f>VLOOKUP($A287,rets_1M!$A:$I,COLUMN(B$4),FALSE)</f>
        <v>-0.16829919888051015</v>
      </c>
      <c r="L287" s="3">
        <f>VLOOKUP($A287,rets_1M!$A:$I,COLUMN(C$4),FALSE)</f>
        <v>2.2271249081504241E-2</v>
      </c>
      <c r="M287" s="3">
        <f>VLOOKUP($A287,rets_1M!$A:$I,COLUMN(D$4),FALSE)</f>
        <v>-2.0923935487630052E-3</v>
      </c>
      <c r="N287" s="3">
        <f>VLOOKUP($A287,rets_1M!$A:$I,COLUMN(E$4),FALSE)</f>
        <v>4.699457464243384E-4</v>
      </c>
      <c r="O287" s="3">
        <f>VLOOKUP($A287,rets_1M!$A:$I,COLUMN(F$4),FALSE)</f>
        <v>3.7337405866554318E-2</v>
      </c>
      <c r="P287" s="3">
        <f>VLOOKUP($A287,rets_1M!$A:$I,COLUMN(G$4),FALSE)</f>
        <v>7.2555048987008153E-2</v>
      </c>
      <c r="Q287" s="3">
        <f>VLOOKUP($A287,rets_1M!$A:$I,COLUMN(H$4),FALSE)</f>
        <v>-1.8534513116841289E-5</v>
      </c>
      <c r="S287" s="3">
        <f>SUMPRODUCT(B287:H287,K287:Q287)</f>
        <v>1.0303073942605673E-2</v>
      </c>
      <c r="T287" s="3">
        <f t="shared" si="7"/>
        <v>2.8617409419674063E-2</v>
      </c>
    </row>
    <row r="288" spans="1:20" x14ac:dyDescent="0.35">
      <c r="A288" s="2">
        <v>42613</v>
      </c>
      <c r="B288" s="3">
        <f>VLOOKUP(EOMONTH($A288,-1),Trend_Weights!$A:$H,COLUMN(B$4),FALSE)</f>
        <v>-2.3356038205848709E-2</v>
      </c>
      <c r="C288" s="3">
        <f>VLOOKUP(EOMONTH($A288,-1),Trend_Weights!$A:$H,COLUMN(C$4),FALSE)</f>
        <v>4.7169535376640294E-2</v>
      </c>
      <c r="D288" s="3">
        <f>VLOOKUP(EOMONTH($A288,-1),Trend_Weights!$A:$H,COLUMN(D$4),FALSE)</f>
        <v>0.55728224942940152</v>
      </c>
      <c r="E288" s="3">
        <f>VLOOKUP(EOMONTH($A288,-1),Trend_Weights!$A:$H,COLUMN(E$4),FALSE)</f>
        <v>0.17635886215184143</v>
      </c>
      <c r="F288" s="3">
        <f>VLOOKUP(EOMONTH($A288,-1),Trend_Weights!$A:$H,COLUMN(F$4),FALSE)</f>
        <v>6.7493004358785469E-2</v>
      </c>
      <c r="G288" s="3">
        <f>VLOOKUP(EOMONTH($A288,-1),Trend_Weights!$A:$H,COLUMN(G$4),FALSE)</f>
        <v>5.2903475800688021E-2</v>
      </c>
      <c r="H288" s="3">
        <f>VLOOKUP(EOMONTH($A288,-1),Trend_Weights!$A:$H,COLUMN(H$4),FALSE)</f>
        <v>7.5436834676794462E-2</v>
      </c>
      <c r="K288" s="3">
        <f>VLOOKUP($A288,rets_1M!$A:$I,COLUMN(B$4),FALSE)</f>
        <v>9.4387015906553184E-2</v>
      </c>
      <c r="L288" s="3">
        <f>VLOOKUP($A288,rets_1M!$A:$I,COLUMN(C$4),FALSE)</f>
        <v>-3.3957410013575107E-2</v>
      </c>
      <c r="M288" s="3">
        <f>VLOOKUP($A288,rets_1M!$A:$I,COLUMN(D$4),FALSE)</f>
        <v>-7.7980755622200082E-3</v>
      </c>
      <c r="N288" s="3">
        <f>VLOOKUP($A288,rets_1M!$A:$I,COLUMN(E$4),FALSE)</f>
        <v>-8.6870301631831737E-3</v>
      </c>
      <c r="O288" s="3">
        <f>VLOOKUP($A288,rets_1M!$A:$I,COLUMN(F$4),FALSE)</f>
        <v>5.5843232815511179E-4</v>
      </c>
      <c r="P288" s="3">
        <f>VLOOKUP($A288,rets_1M!$A:$I,COLUMN(G$4),FALSE)</f>
        <v>9.9431350197345392E-3</v>
      </c>
      <c r="Q288" s="3">
        <f>VLOOKUP($A288,rets_1M!$A:$I,COLUMN(H$4),FALSE)</f>
        <v>-1.0170693673188458E-2</v>
      </c>
      <c r="S288" s="3">
        <f>SUMPRODUCT(B288:H288,K288:Q288)</f>
        <v>-9.8875541068909143E-3</v>
      </c>
      <c r="T288" s="3">
        <f t="shared" si="7"/>
        <v>2.9642134774119928E-2</v>
      </c>
    </row>
    <row r="289" spans="1:20" x14ac:dyDescent="0.35">
      <c r="A289" s="2">
        <v>42643</v>
      </c>
      <c r="B289" s="3">
        <f>VLOOKUP(EOMONTH($A289,-1),Trend_Weights!$A:$H,COLUMN(B$4),FALSE)</f>
        <v>-2.4108580205463932E-2</v>
      </c>
      <c r="C289" s="3">
        <f>VLOOKUP(EOMONTH($A289,-1),Trend_Weights!$A:$H,COLUMN(C$4),FALSE)</f>
        <v>5.0174797369712157E-2</v>
      </c>
      <c r="D289" s="3">
        <f>VLOOKUP(EOMONTH($A289,-1),Trend_Weights!$A:$H,COLUMN(D$4),FALSE)</f>
        <v>0.53614474559100989</v>
      </c>
      <c r="E289" s="3">
        <f>VLOOKUP(EOMONTH($A289,-1),Trend_Weights!$A:$H,COLUMN(E$4),FALSE)</f>
        <v>0.18374931835746436</v>
      </c>
      <c r="F289" s="3">
        <f>VLOOKUP(EOMONTH($A289,-1),Trend_Weights!$A:$H,COLUMN(F$4),FALSE)</f>
        <v>7.1835688281824739E-2</v>
      </c>
      <c r="G289" s="3">
        <f>VLOOKUP(EOMONTH($A289,-1),Trend_Weights!$A:$H,COLUMN(G$4),FALSE)</f>
        <v>5.5337778167397753E-2</v>
      </c>
      <c r="H289" s="3">
        <f>VLOOKUP(EOMONTH($A289,-1),Trend_Weights!$A:$H,COLUMN(H$4),FALSE)</f>
        <v>7.864909202712729E-2</v>
      </c>
      <c r="K289" s="3">
        <f>VLOOKUP($A289,rets_1M!$A:$I,COLUMN(B$4),FALSE)</f>
        <v>5.7194832586343392E-2</v>
      </c>
      <c r="L289" s="3">
        <f>VLOOKUP($A289,rets_1M!$A:$I,COLUMN(C$4),FALSE)</f>
        <v>4.3473776684206378E-3</v>
      </c>
      <c r="M289" s="3">
        <f>VLOOKUP($A289,rets_1M!$A:$I,COLUMN(D$4),FALSE)</f>
        <v>4.5313036598184642E-3</v>
      </c>
      <c r="N289" s="3">
        <f>VLOOKUP($A289,rets_1M!$A:$I,COLUMN(E$4),FALSE)</f>
        <v>1.5514642156593261E-3</v>
      </c>
      <c r="O289" s="3">
        <f>VLOOKUP($A289,rets_1M!$A:$I,COLUMN(F$4),FALSE)</f>
        <v>-1.0655030696636869E-3</v>
      </c>
      <c r="P289" s="3">
        <f>VLOOKUP($A289,rets_1M!$A:$I,COLUMN(G$4),FALSE)</f>
        <v>2.0935983088887777E-2</v>
      </c>
      <c r="Q289" s="3">
        <f>VLOOKUP($A289,rets_1M!$A:$I,COLUMN(H$4),FALSE)</f>
        <v>1.9958679491420606E-2</v>
      </c>
      <c r="S289" s="3">
        <f>SUMPRODUCT(B289:H289,K289:Q289)</f>
        <v>4.2054993864033084E-3</v>
      </c>
      <c r="T289" s="3">
        <f t="shared" si="7"/>
        <v>2.9440204791732743E-2</v>
      </c>
    </row>
    <row r="290" spans="1:20" x14ac:dyDescent="0.35">
      <c r="A290" s="2">
        <v>42674</v>
      </c>
      <c r="B290" s="3">
        <f>VLOOKUP(EOMONTH($A290,-1),Trend_Weights!$A:$H,COLUMN(B$4),FALSE)</f>
        <v>-2.3750271439508652E-2</v>
      </c>
      <c r="C290" s="3">
        <f>VLOOKUP(EOMONTH($A290,-1),Trend_Weights!$A:$H,COLUMN(C$4),FALSE)</f>
        <v>5.0668490238572193E-2</v>
      </c>
      <c r="D290" s="3">
        <f>VLOOKUP(EOMONTH($A290,-1),Trend_Weights!$A:$H,COLUMN(D$4),FALSE)</f>
        <v>0.53519598255486878</v>
      </c>
      <c r="E290" s="3">
        <f>VLOOKUP(EOMONTH($A290,-1),Trend_Weights!$A:$H,COLUMN(E$4),FALSE)</f>
        <v>0.18571725102335226</v>
      </c>
      <c r="F290" s="3">
        <f>VLOOKUP(EOMONTH($A290,-1),Trend_Weights!$A:$H,COLUMN(F$4),FALSE)</f>
        <v>7.1687691904118056E-2</v>
      </c>
      <c r="G290" s="3">
        <f>VLOOKUP(EOMONTH($A290,-1),Trend_Weights!$A:$H,COLUMN(G$4),FALSE)</f>
        <v>5.5440045588798413E-2</v>
      </c>
      <c r="H290" s="3">
        <f>VLOOKUP(EOMONTH($A290,-1),Trend_Weights!$A:$H,COLUMN(H$4),FALSE)</f>
        <v>7.7540267250781725E-2</v>
      </c>
      <c r="K290" s="3">
        <f>VLOOKUP($A290,rets_1M!$A:$I,COLUMN(B$4),FALSE)</f>
        <v>-1.7035167608492885E-2</v>
      </c>
      <c r="L290" s="3">
        <f>VLOOKUP($A290,rets_1M!$A:$I,COLUMN(C$4),FALSE)</f>
        <v>-3.3405369027829868E-2</v>
      </c>
      <c r="M290" s="3">
        <f>VLOOKUP($A290,rets_1M!$A:$I,COLUMN(D$4),FALSE)</f>
        <v>-4.135197929057699E-3</v>
      </c>
      <c r="N290" s="3">
        <f>VLOOKUP($A290,rets_1M!$A:$I,COLUMN(E$4),FALSE)</f>
        <v>-1.1439064965455992E-2</v>
      </c>
      <c r="O290" s="3">
        <f>VLOOKUP($A290,rets_1M!$A:$I,COLUMN(F$4),FALSE)</f>
        <v>-1.8640796424217787E-2</v>
      </c>
      <c r="P290" s="3">
        <f>VLOOKUP($A290,rets_1M!$A:$I,COLUMN(G$4),FALSE)</f>
        <v>-1.5091937738088035E-2</v>
      </c>
      <c r="Q290" s="3">
        <f>VLOOKUP($A290,rets_1M!$A:$I,COLUMN(H$4),FALSE)</f>
        <v>-3.751822119521242E-2</v>
      </c>
      <c r="S290" s="3">
        <f>SUMPRODUCT(B290:H290,K290:Q290)</f>
        <v>-1.070776906352652E-2</v>
      </c>
      <c r="T290" s="3">
        <f t="shared" si="7"/>
        <v>3.0365913516468442E-2</v>
      </c>
    </row>
    <row r="291" spans="1:20" x14ac:dyDescent="0.35">
      <c r="A291" s="2">
        <v>42704</v>
      </c>
      <c r="B291" s="3">
        <f>VLOOKUP(EOMONTH($A291,-1),Trend_Weights!$A:$H,COLUMN(B$4),FALSE)</f>
        <v>-2.4067876980290968E-2</v>
      </c>
      <c r="C291" s="3">
        <f>VLOOKUP(EOMONTH($A291,-1),Trend_Weights!$A:$H,COLUMN(C$4),FALSE)</f>
        <v>5.0837609204512149E-2</v>
      </c>
      <c r="D291" s="3">
        <f>VLOOKUP(EOMONTH($A291,-1),Trend_Weights!$A:$H,COLUMN(D$4),FALSE)</f>
        <v>0.53400454747669845</v>
      </c>
      <c r="E291" s="3">
        <f>VLOOKUP(EOMONTH($A291,-1),Trend_Weights!$A:$H,COLUMN(E$4),FALSE)</f>
        <v>0.18470504492996312</v>
      </c>
      <c r="F291" s="3">
        <f>VLOOKUP(EOMONTH($A291,-1),Trend_Weights!$A:$H,COLUMN(F$4),FALSE)</f>
        <v>7.3232544534003061E-2</v>
      </c>
      <c r="G291" s="3">
        <f>VLOOKUP(EOMONTH($A291,-1),Trend_Weights!$A:$H,COLUMN(G$4),FALSE)</f>
        <v>5.6384722059240826E-2</v>
      </c>
      <c r="H291" s="3">
        <f>VLOOKUP(EOMONTH($A291,-1),Trend_Weights!$A:$H,COLUMN(H$4),FALSE)</f>
        <v>7.6767654815291533E-2</v>
      </c>
      <c r="K291" s="3">
        <f>VLOOKUP($A291,rets_1M!$A:$I,COLUMN(B$4),FALSE)</f>
        <v>1.5833551094344145E-2</v>
      </c>
      <c r="L291" s="3">
        <f>VLOOKUP($A291,rets_1M!$A:$I,COLUMN(C$4),FALSE)</f>
        <v>-8.0462593990489828E-2</v>
      </c>
      <c r="M291" s="3">
        <f>VLOOKUP($A291,rets_1M!$A:$I,COLUMN(D$4),FALSE)</f>
        <v>-7.5791650211932682E-3</v>
      </c>
      <c r="N291" s="3">
        <f>VLOOKUP($A291,rets_1M!$A:$I,COLUMN(E$4),FALSE)</f>
        <v>-3.4457079030806192E-2</v>
      </c>
      <c r="O291" s="3">
        <f>VLOOKUP($A291,rets_1M!$A:$I,COLUMN(F$4),FALSE)</f>
        <v>3.7109880440970855E-2</v>
      </c>
      <c r="P291" s="3">
        <f>VLOOKUP($A291,rets_1M!$A:$I,COLUMN(G$4),FALSE)</f>
        <v>4.0131248974009104E-3</v>
      </c>
      <c r="Q291" s="3">
        <f>VLOOKUP($A291,rets_1M!$A:$I,COLUMN(H$4),FALSE)</f>
        <v>-7.8623938025582762E-2</v>
      </c>
      <c r="S291" s="3">
        <f>SUMPRODUCT(B291:H291,K291:Q291)</f>
        <v>-1.7975156217296472E-2</v>
      </c>
      <c r="T291" s="3">
        <f t="shared" si="7"/>
        <v>3.2102394972942684E-2</v>
      </c>
    </row>
    <row r="292" spans="1:20" x14ac:dyDescent="0.35">
      <c r="A292" s="2">
        <v>42735</v>
      </c>
      <c r="B292" s="3">
        <f>VLOOKUP(EOMONTH($A292,-1),Trend_Weights!$A:$H,COLUMN(B$4),FALSE)</f>
        <v>-2.5513435182123227E-2</v>
      </c>
      <c r="C292" s="3">
        <f>VLOOKUP(EOMONTH($A292,-1),Trend_Weights!$A:$H,COLUMN(C$4),FALSE)</f>
        <v>5.2674654874022384E-2</v>
      </c>
      <c r="D292" s="3">
        <f>VLOOKUP(EOMONTH($A292,-1),Trend_Weights!$A:$H,COLUMN(D$4),FALSE)</f>
        <v>0.53214717076683515</v>
      </c>
      <c r="E292" s="3">
        <f>VLOOKUP(EOMONTH($A292,-1),Trend_Weights!$A:$H,COLUMN(E$4),FALSE)</f>
        <v>0.17613026961111919</v>
      </c>
      <c r="F292" s="3">
        <f>VLOOKUP(EOMONTH($A292,-1),Trend_Weights!$A:$H,COLUMN(F$4),FALSE)</f>
        <v>7.7184179478237788E-2</v>
      </c>
      <c r="G292" s="3">
        <f>VLOOKUP(EOMONTH($A292,-1),Trend_Weights!$A:$H,COLUMN(G$4),FALSE)</f>
        <v>6.0022000265420504E-2</v>
      </c>
      <c r="H292" s="3">
        <f>VLOOKUP(EOMONTH($A292,-1),Trend_Weights!$A:$H,COLUMN(H$4),FALSE)</f>
        <v>7.6328289822241699E-2</v>
      </c>
      <c r="K292" s="3">
        <f>VLOOKUP($A292,rets_1M!$A:$I,COLUMN(B$4),FALSE)</f>
        <v>0.10644142273446655</v>
      </c>
      <c r="L292" s="3">
        <f>VLOOKUP($A292,rets_1M!$A:$I,COLUMN(C$4),FALSE)</f>
        <v>-1.8911639431691385E-2</v>
      </c>
      <c r="M292" s="3">
        <f>VLOOKUP($A292,rets_1M!$A:$I,COLUMN(D$4),FALSE)</f>
        <v>-9.8936793211157337E-5</v>
      </c>
      <c r="N292" s="3">
        <f>VLOOKUP($A292,rets_1M!$A:$I,COLUMN(E$4),FALSE)</f>
        <v>-1.8823784084021078E-3</v>
      </c>
      <c r="O292" s="3">
        <f>VLOOKUP($A292,rets_1M!$A:$I,COLUMN(F$4),FALSE)</f>
        <v>1.946302026150315E-2</v>
      </c>
      <c r="P292" s="3">
        <f>VLOOKUP($A292,rets_1M!$A:$I,COLUMN(G$4),FALSE)</f>
        <v>1.0122284277015892E-2</v>
      </c>
      <c r="Q292" s="3">
        <f>VLOOKUP($A292,rets_1M!$A:$I,COLUMN(H$4),FALSE)</f>
        <v>-2.5075908137352387E-2</v>
      </c>
      <c r="S292" s="3">
        <f>SUMPRODUCT(B292:H292,K292:Q292)</f>
        <v>-3.9002473562187549E-3</v>
      </c>
      <c r="T292" s="3">
        <f t="shared" si="7"/>
        <v>3.21280247844569E-2</v>
      </c>
    </row>
    <row r="293" spans="1:20" x14ac:dyDescent="0.35">
      <c r="A293" s="2">
        <v>42766</v>
      </c>
      <c r="B293" s="3">
        <f>VLOOKUP(EOMONTH($A293,-1),Trend_Weights!$A:$H,COLUMN(B$4),FALSE)</f>
        <v>2.3962257075381462E-2</v>
      </c>
      <c r="C293" s="3">
        <f>VLOOKUP(EOMONTH($A293,-1),Trend_Weights!$A:$H,COLUMN(C$4),FALSE)</f>
        <v>5.1036524378282572E-2</v>
      </c>
      <c r="D293" s="3">
        <f>VLOOKUP(EOMONTH($A293,-1),Trend_Weights!$A:$H,COLUMN(D$4),FALSE)</f>
        <v>0.54445699741905162</v>
      </c>
      <c r="E293" s="3">
        <f>VLOOKUP(EOMONTH($A293,-1),Trend_Weights!$A:$H,COLUMN(E$4),FALSE)</f>
        <v>0.17476920557395595</v>
      </c>
      <c r="F293" s="3">
        <f>VLOOKUP(EOMONTH($A293,-1),Trend_Weights!$A:$H,COLUMN(F$4),FALSE)</f>
        <v>7.4386377455446157E-2</v>
      </c>
      <c r="G293" s="3">
        <f>VLOOKUP(EOMONTH($A293,-1),Trend_Weights!$A:$H,COLUMN(G$4),FALSE)</f>
        <v>5.7912463501820145E-2</v>
      </c>
      <c r="H293" s="3">
        <f>VLOOKUP(EOMONTH($A293,-1),Trend_Weights!$A:$H,COLUMN(H$4),FALSE)</f>
        <v>7.3476174596062108E-2</v>
      </c>
      <c r="K293" s="3">
        <f>VLOOKUP($A293,rets_1M!$A:$I,COLUMN(B$4),FALSE)</f>
        <v>-2.2007535877645812E-2</v>
      </c>
      <c r="L293" s="3">
        <f>VLOOKUP($A293,rets_1M!$A:$I,COLUMN(C$4),FALSE)</f>
        <v>4.9180396816217664E-2</v>
      </c>
      <c r="M293" s="3">
        <f>VLOOKUP($A293,rets_1M!$A:$I,COLUMN(D$4),FALSE)</f>
        <v>-2.3958168877080688E-3</v>
      </c>
      <c r="N293" s="3">
        <f>VLOOKUP($A293,rets_1M!$A:$I,COLUMN(E$4),FALSE)</f>
        <v>1.508700720557421E-3</v>
      </c>
      <c r="O293" s="3">
        <f>VLOOKUP($A293,rets_1M!$A:$I,COLUMN(F$4),FALSE)</f>
        <v>1.7133346387311565E-2</v>
      </c>
      <c r="P293" s="3">
        <f>VLOOKUP($A293,rets_1M!$A:$I,COLUMN(G$4),FALSE)</f>
        <v>5.1140693046439534E-2</v>
      </c>
      <c r="Q293" s="3">
        <f>VLOOKUP($A293,rets_1M!$A:$I,COLUMN(H$4),FALSE)</f>
        <v>3.4298285227303271E-2</v>
      </c>
      <c r="S293" s="3">
        <f>SUMPRODUCT(B293:H293,K293:Q293)</f>
        <v>7.6981793307400086E-3</v>
      </c>
      <c r="T293" s="3">
        <f t="shared" si="7"/>
        <v>3.1752724849240306E-2</v>
      </c>
    </row>
    <row r="294" spans="1:20" x14ac:dyDescent="0.35">
      <c r="A294" s="2">
        <v>42794</v>
      </c>
      <c r="B294" s="3">
        <f>VLOOKUP(EOMONTH($A294,-1),Trend_Weights!$A:$H,COLUMN(B$4),FALSE)</f>
        <v>2.3286791049973294E-2</v>
      </c>
      <c r="C294" s="3">
        <f>VLOOKUP(EOMONTH($A294,-1),Trend_Weights!$A:$H,COLUMN(C$4),FALSE)</f>
        <v>4.9095807092523973E-2</v>
      </c>
      <c r="D294" s="3">
        <f>VLOOKUP(EOMONTH($A294,-1),Trend_Weights!$A:$H,COLUMN(D$4),FALSE)</f>
        <v>0.55087152362724146</v>
      </c>
      <c r="E294" s="3">
        <f>VLOOKUP(EOMONTH($A294,-1),Trend_Weights!$A:$H,COLUMN(E$4),FALSE)</f>
        <v>-0.17553056855404478</v>
      </c>
      <c r="F294" s="3">
        <f>VLOOKUP(EOMONTH($A294,-1),Trend_Weights!$A:$H,COLUMN(F$4),FALSE)</f>
        <v>7.4170411687696364E-2</v>
      </c>
      <c r="G294" s="3">
        <f>VLOOKUP(EOMONTH($A294,-1),Trend_Weights!$A:$H,COLUMN(G$4),FALSE)</f>
        <v>5.592334279780304E-2</v>
      </c>
      <c r="H294" s="3">
        <f>VLOOKUP(EOMONTH($A294,-1),Trend_Weights!$A:$H,COLUMN(H$4),FALSE)</f>
        <v>7.1121555190717237E-2</v>
      </c>
      <c r="K294" s="3">
        <f>VLOOKUP($A294,rets_1M!$A:$I,COLUMN(B$4),FALSE)</f>
        <v>-1.602879868746776E-2</v>
      </c>
      <c r="L294" s="3">
        <f>VLOOKUP($A294,rets_1M!$A:$I,COLUMN(C$4),FALSE)</f>
        <v>3.5085644649865078E-2</v>
      </c>
      <c r="M294" s="3">
        <f>VLOOKUP($A294,rets_1M!$A:$I,COLUMN(D$4),FALSE)</f>
        <v>4.6696801163372825E-3</v>
      </c>
      <c r="N294" s="3">
        <f>VLOOKUP($A294,rets_1M!$A:$I,COLUMN(E$4),FALSE)</f>
        <v>5.2407074231077821E-3</v>
      </c>
      <c r="O294" s="3">
        <f>VLOOKUP($A294,rets_1M!$A:$I,COLUMN(F$4),FALSE)</f>
        <v>3.8791028972952279E-2</v>
      </c>
      <c r="P294" s="3">
        <f>VLOOKUP($A294,rets_1M!$A:$I,COLUMN(G$4),FALSE)</f>
        <v>4.293185049568593E-2</v>
      </c>
      <c r="Q294" s="3">
        <f>VLOOKUP($A294,rets_1M!$A:$I,COLUMN(H$4),FALSE)</f>
        <v>5.4337486432738391E-3</v>
      </c>
      <c r="S294" s="3">
        <f>SUMPRODUCT(B294:H294,K294:Q294)</f>
        <v>8.6662840375171038E-3</v>
      </c>
      <c r="T294" s="3">
        <f t="shared" si="7"/>
        <v>3.1960766867837782E-2</v>
      </c>
    </row>
    <row r="295" spans="1:20" x14ac:dyDescent="0.35">
      <c r="A295" s="2">
        <v>42825</v>
      </c>
      <c r="B295" s="3">
        <f>VLOOKUP(EOMONTH($A295,-1),Trend_Weights!$A:$H,COLUMN(B$4),FALSE)</f>
        <v>2.3360048965216606E-2</v>
      </c>
      <c r="C295" s="3">
        <f>VLOOKUP(EOMONTH($A295,-1),Trend_Weights!$A:$H,COLUMN(C$4),FALSE)</f>
        <v>5.0249060087955731E-2</v>
      </c>
      <c r="D295" s="3">
        <f>VLOOKUP(EOMONTH($A295,-1),Trend_Weights!$A:$H,COLUMN(D$4),FALSE)</f>
        <v>-0.54837411022257077</v>
      </c>
      <c r="E295" s="3">
        <f>VLOOKUP(EOMONTH($A295,-1),Trend_Weights!$A:$H,COLUMN(E$4),FALSE)</f>
        <v>-0.17567617187592716</v>
      </c>
      <c r="F295" s="3">
        <f>VLOOKUP(EOMONTH($A295,-1),Trend_Weights!$A:$H,COLUMN(F$4),FALSE)</f>
        <v>7.4825092639220284E-2</v>
      </c>
      <c r="G295" s="3">
        <f>VLOOKUP(EOMONTH($A295,-1),Trend_Weights!$A:$H,COLUMN(G$4),FALSE)</f>
        <v>5.6325460861343948E-2</v>
      </c>
      <c r="H295" s="3">
        <f>VLOOKUP(EOMONTH($A295,-1),Trend_Weights!$A:$H,COLUMN(H$4),FALSE)</f>
        <v>-7.119005534776543E-2</v>
      </c>
      <c r="K295" s="3">
        <f>VLOOKUP($A295,rets_1M!$A:$I,COLUMN(B$4),FALSE)</f>
        <v>-4.7840667599994946E-2</v>
      </c>
      <c r="L295" s="3">
        <f>VLOOKUP($A295,rets_1M!$A:$I,COLUMN(C$4),FALSE)</f>
        <v>-4.9397107432415099E-3</v>
      </c>
      <c r="M295" s="3">
        <f>VLOOKUP($A295,rets_1M!$A:$I,COLUMN(D$4),FALSE)</f>
        <v>8.6673165944262109E-4</v>
      </c>
      <c r="N295" s="3">
        <f>VLOOKUP($A295,rets_1M!$A:$I,COLUMN(E$4),FALSE)</f>
        <v>-1.2524650076917165E-4</v>
      </c>
      <c r="O295" s="3">
        <f>VLOOKUP($A295,rets_1M!$A:$I,COLUMN(F$4),FALSE)</f>
        <v>-1.3899184581167567E-4</v>
      </c>
      <c r="P295" s="3">
        <f>VLOOKUP($A295,rets_1M!$A:$I,COLUMN(G$4),FALSE)</f>
        <v>1.9169401790007701E-2</v>
      </c>
      <c r="Q295" s="3">
        <f>VLOOKUP($A295,rets_1M!$A:$I,COLUMN(H$4),FALSE)</f>
        <v>2.6177903562401017E-3</v>
      </c>
      <c r="S295" s="3">
        <f>SUMPRODUCT(B295:H295,K295:Q295)</f>
        <v>-9.3610186420147172E-4</v>
      </c>
      <c r="T295" s="3">
        <f t="shared" si="7"/>
        <v>3.2005275207007522E-2</v>
      </c>
    </row>
    <row r="296" spans="1:20" x14ac:dyDescent="0.35">
      <c r="A296" s="2">
        <v>42855</v>
      </c>
      <c r="B296" s="3">
        <f>VLOOKUP(EOMONTH($A296,-1),Trend_Weights!$A:$H,COLUMN(B$4),FALSE)</f>
        <v>2.3182489205589508E-2</v>
      </c>
      <c r="C296" s="3">
        <f>VLOOKUP(EOMONTH($A296,-1),Trend_Weights!$A:$H,COLUMN(C$4),FALSE)</f>
        <v>-5.0191594611974664E-2</v>
      </c>
      <c r="D296" s="3">
        <f>VLOOKUP(EOMONTH($A296,-1),Trend_Weights!$A:$H,COLUMN(D$4),FALSE)</f>
        <v>-0.54890418195132207</v>
      </c>
      <c r="E296" s="3">
        <f>VLOOKUP(EOMONTH($A296,-1),Trend_Weights!$A:$H,COLUMN(E$4),FALSE)</f>
        <v>-0.17598978391984707</v>
      </c>
      <c r="F296" s="3">
        <f>VLOOKUP(EOMONTH($A296,-1),Trend_Weights!$A:$H,COLUMN(F$4),FALSE)</f>
        <v>7.4259800048296257E-2</v>
      </c>
      <c r="G296" s="3">
        <f>VLOOKUP(EOMONTH($A296,-1),Trend_Weights!$A:$H,COLUMN(G$4),FALSE)</f>
        <v>5.6726119067021692E-2</v>
      </c>
      <c r="H296" s="3">
        <f>VLOOKUP(EOMONTH($A296,-1),Trend_Weights!$A:$H,COLUMN(H$4),FALSE)</f>
        <v>-7.0746031195948744E-2</v>
      </c>
      <c r="K296" s="3">
        <f>VLOOKUP($A296,rets_1M!$A:$I,COLUMN(B$4),FALSE)</f>
        <v>-3.5246492119917039E-2</v>
      </c>
      <c r="L296" s="3">
        <f>VLOOKUP($A296,rets_1M!$A:$I,COLUMN(C$4),FALSE)</f>
        <v>1.3667694151896725E-2</v>
      </c>
      <c r="M296" s="3">
        <f>VLOOKUP($A296,rets_1M!$A:$I,COLUMN(D$4),FALSE)</f>
        <v>4.9239075329474691E-3</v>
      </c>
      <c r="N296" s="3">
        <f>VLOOKUP($A296,rets_1M!$A:$I,COLUMN(E$4),FALSE)</f>
        <v>9.2827633173018231E-3</v>
      </c>
      <c r="O296" s="3">
        <f>VLOOKUP($A296,rets_1M!$A:$I,COLUMN(F$4),FALSE)</f>
        <v>9.0357258699782506E-3</v>
      </c>
      <c r="P296" s="3">
        <f>VLOOKUP($A296,rets_1M!$A:$I,COLUMN(G$4),FALSE)</f>
        <v>2.6109751774978873E-2</v>
      </c>
      <c r="Q296" s="3">
        <f>VLOOKUP($A296,rets_1M!$A:$I,COLUMN(H$4),FALSE)</f>
        <v>-1.2599930483141453E-3</v>
      </c>
      <c r="S296" s="3">
        <f>SUMPRODUCT(B296:H296,K296:Q296)</f>
        <v>-3.5982941421284966E-3</v>
      </c>
      <c r="T296" s="3">
        <f t="shared" si="7"/>
        <v>3.2104163455486369E-2</v>
      </c>
    </row>
    <row r="297" spans="1:20" x14ac:dyDescent="0.35">
      <c r="A297" s="2">
        <v>42886</v>
      </c>
      <c r="B297" s="3">
        <f>VLOOKUP(EOMONTH($A297,-1),Trend_Weights!$A:$H,COLUMN(B$4),FALSE)</f>
        <v>-2.3316452649931468E-2</v>
      </c>
      <c r="C297" s="3">
        <f>VLOOKUP(EOMONTH($A297,-1),Trend_Weights!$A:$H,COLUMN(C$4),FALSE)</f>
        <v>-5.0403227129164556E-2</v>
      </c>
      <c r="D297" s="3">
        <f>VLOOKUP(EOMONTH($A297,-1),Trend_Weights!$A:$H,COLUMN(D$4),FALSE)</f>
        <v>0.5468869857611115</v>
      </c>
      <c r="E297" s="3">
        <f>VLOOKUP(EOMONTH($A297,-1),Trend_Weights!$A:$H,COLUMN(E$4),FALSE)</f>
        <v>-0.17649961244928256</v>
      </c>
      <c r="F297" s="3">
        <f>VLOOKUP(EOMONTH($A297,-1),Trend_Weights!$A:$H,COLUMN(F$4),FALSE)</f>
        <v>7.4625938918281648E-2</v>
      </c>
      <c r="G297" s="3">
        <f>VLOOKUP(EOMONTH($A297,-1),Trend_Weights!$A:$H,COLUMN(G$4),FALSE)</f>
        <v>5.7065893993475336E-2</v>
      </c>
      <c r="H297" s="3">
        <f>VLOOKUP(EOMONTH($A297,-1),Trend_Weights!$A:$H,COLUMN(H$4),FALSE)</f>
        <v>-7.120188909875301E-2</v>
      </c>
      <c r="K297" s="3">
        <f>VLOOKUP($A297,rets_1M!$A:$I,COLUMN(B$4),FALSE)</f>
        <v>-2.5308449002089062E-2</v>
      </c>
      <c r="L297" s="3">
        <f>VLOOKUP($A297,rets_1M!$A:$I,COLUMN(C$4),FALSE)</f>
        <v>2.7270135601973333E-3</v>
      </c>
      <c r="M297" s="3">
        <f>VLOOKUP($A297,rets_1M!$A:$I,COLUMN(D$4),FALSE)</f>
        <v>-2.3174544520240259E-3</v>
      </c>
      <c r="N297" s="3">
        <f>VLOOKUP($A297,rets_1M!$A:$I,COLUMN(E$4),FALSE)</f>
        <v>6.9673344272949134E-3</v>
      </c>
      <c r="O297" s="3">
        <f>VLOOKUP($A297,rets_1M!$A:$I,COLUMN(F$4),FALSE)</f>
        <v>1.2812270389419567E-2</v>
      </c>
      <c r="P297" s="3">
        <f>VLOOKUP($A297,rets_1M!$A:$I,COLUMN(G$4),FALSE)</f>
        <v>3.812426197964669E-2</v>
      </c>
      <c r="Q297" s="3">
        <f>VLOOKUP($A297,rets_1M!$A:$I,COLUMN(H$4),FALSE)</f>
        <v>6.8394636098663142E-3</v>
      </c>
      <c r="S297" s="3">
        <f>SUMPRODUCT(B297:H297,K297:Q297)</f>
        <v>6.0027553356396812E-4</v>
      </c>
      <c r="T297" s="3">
        <f t="shared" ref="T297:T360" si="8">STDEV(S262:S297)*SQRT(12)</f>
        <v>3.2072613729208055E-2</v>
      </c>
    </row>
    <row r="298" spans="1:20" x14ac:dyDescent="0.35">
      <c r="A298" s="2">
        <v>42916</v>
      </c>
      <c r="B298" s="3">
        <f>VLOOKUP(EOMONTH($A298,-1),Trend_Weights!$A:$H,COLUMN(B$4),FALSE)</f>
        <v>-2.3351680403087105E-2</v>
      </c>
      <c r="C298" s="3">
        <f>VLOOKUP(EOMONTH($A298,-1),Trend_Weights!$A:$H,COLUMN(C$4),FALSE)</f>
        <v>5.1002853828366168E-2</v>
      </c>
      <c r="D298" s="3">
        <f>VLOOKUP(EOMONTH($A298,-1),Trend_Weights!$A:$H,COLUMN(D$4),FALSE)</f>
        <v>-0.54308394337118582</v>
      </c>
      <c r="E298" s="3">
        <f>VLOOKUP(EOMONTH($A298,-1),Trend_Weights!$A:$H,COLUMN(E$4),FALSE)</f>
        <v>-0.17904171623246923</v>
      </c>
      <c r="F298" s="3">
        <f>VLOOKUP(EOMONTH($A298,-1),Trend_Weights!$A:$H,COLUMN(F$4),FALSE)</f>
        <v>7.4944173461303623E-2</v>
      </c>
      <c r="G298" s="3">
        <f>VLOOKUP(EOMONTH($A298,-1),Trend_Weights!$A:$H,COLUMN(G$4),FALSE)</f>
        <v>5.7341119445173012E-2</v>
      </c>
      <c r="H298" s="3">
        <f>VLOOKUP(EOMONTH($A298,-1),Trend_Weights!$A:$H,COLUMN(H$4),FALSE)</f>
        <v>-7.123451325841508E-2</v>
      </c>
      <c r="K298" s="3">
        <f>VLOOKUP($A298,rets_1M!$A:$I,COLUMN(B$4),FALSE)</f>
        <v>-2.6454371019129175E-2</v>
      </c>
      <c r="L298" s="3">
        <f>VLOOKUP($A298,rets_1M!$A:$I,COLUMN(C$4),FALSE)</f>
        <v>-2.5952481237555558E-2</v>
      </c>
      <c r="M298" s="3">
        <f>VLOOKUP($A298,rets_1M!$A:$I,COLUMN(D$4),FALSE)</f>
        <v>-3.2538533711526929E-3</v>
      </c>
      <c r="N298" s="3">
        <f>VLOOKUP($A298,rets_1M!$A:$I,COLUMN(E$4),FALSE)</f>
        <v>-6.0621186910705394E-3</v>
      </c>
      <c r="O298" s="3">
        <f>VLOOKUP($A298,rets_1M!$A:$I,COLUMN(F$4),FALSE)</f>
        <v>5.0782135570164311E-3</v>
      </c>
      <c r="P298" s="3">
        <f>VLOOKUP($A298,rets_1M!$A:$I,COLUMN(G$4),FALSE)</f>
        <v>-2.5611832241826837E-2</v>
      </c>
      <c r="Q298" s="3">
        <f>VLOOKUP($A298,rets_1M!$A:$I,COLUMN(H$4),FALSE)</f>
        <v>-1.7143860170263925E-2</v>
      </c>
      <c r="S298" s="3">
        <f>SUMPRODUCT(B298:H298,K298:Q298)</f>
        <v>2.2797969851737002E-3</v>
      </c>
      <c r="T298" s="3">
        <f t="shared" si="8"/>
        <v>3.2070752673944561E-2</v>
      </c>
    </row>
    <row r="299" spans="1:20" x14ac:dyDescent="0.35">
      <c r="A299" s="2">
        <v>42947</v>
      </c>
      <c r="B299" s="3">
        <f>VLOOKUP(EOMONTH($A299,-1),Trend_Weights!$A:$H,COLUMN(B$4),FALSE)</f>
        <v>-2.3627863095671289E-2</v>
      </c>
      <c r="C299" s="3">
        <f>VLOOKUP(EOMONTH($A299,-1),Trend_Weights!$A:$H,COLUMN(C$4),FALSE)</f>
        <v>-5.2606150354412122E-2</v>
      </c>
      <c r="D299" s="3">
        <f>VLOOKUP(EOMONTH($A299,-1),Trend_Weights!$A:$H,COLUMN(D$4),FALSE)</f>
        <v>-0.53922226050272293</v>
      </c>
      <c r="E299" s="3">
        <f>VLOOKUP(EOMONTH($A299,-1),Trend_Weights!$A:$H,COLUMN(E$4),FALSE)</f>
        <v>-0.17990659529198541</v>
      </c>
      <c r="F299" s="3">
        <f>VLOOKUP(EOMONTH($A299,-1),Trend_Weights!$A:$H,COLUMN(F$4),FALSE)</f>
        <v>7.5739098889259407E-2</v>
      </c>
      <c r="G299" s="3">
        <f>VLOOKUP(EOMONTH($A299,-1),Trend_Weights!$A:$H,COLUMN(G$4),FALSE)</f>
        <v>5.7223140209578284E-2</v>
      </c>
      <c r="H299" s="3">
        <f>VLOOKUP(EOMONTH($A299,-1),Trend_Weights!$A:$H,COLUMN(H$4),FALSE)</f>
        <v>-7.167489165637049E-2</v>
      </c>
      <c r="K299" s="3">
        <f>VLOOKUP($A299,rets_1M!$A:$I,COLUMN(B$4),FALSE)</f>
        <v>0.11684377608059937</v>
      </c>
      <c r="L299" s="3">
        <f>VLOOKUP($A299,rets_1M!$A:$I,COLUMN(C$4),FALSE)</f>
        <v>1.9079554489356054E-2</v>
      </c>
      <c r="M299" s="3">
        <f>VLOOKUP($A299,rets_1M!$A:$I,COLUMN(D$4),FALSE)</f>
        <v>3.3312455592460211E-4</v>
      </c>
      <c r="N299" s="3">
        <f>VLOOKUP($A299,rets_1M!$A:$I,COLUMN(E$4),FALSE)</f>
        <v>2.8628180653491597E-3</v>
      </c>
      <c r="O299" s="3">
        <f>VLOOKUP($A299,rets_1M!$A:$I,COLUMN(F$4),FALSE)</f>
        <v>1.9398204538277675E-2</v>
      </c>
      <c r="P299" s="3">
        <f>VLOOKUP($A299,rets_1M!$A:$I,COLUMN(G$4),FALSE)</f>
        <v>4.0643750399971701E-2</v>
      </c>
      <c r="Q299" s="3">
        <f>VLOOKUP($A299,rets_1M!$A:$I,COLUMN(H$4),FALSE)</f>
        <v>1.5637750405952389E-2</v>
      </c>
      <c r="S299" s="3">
        <f>SUMPRODUCT(B299:H299,K299:Q299)</f>
        <v>-1.7850071906445467E-3</v>
      </c>
      <c r="T299" s="3">
        <f t="shared" si="8"/>
        <v>3.207423104067094E-2</v>
      </c>
    </row>
    <row r="300" spans="1:20" x14ac:dyDescent="0.35">
      <c r="A300" s="2">
        <v>42978</v>
      </c>
      <c r="B300" s="3">
        <f>VLOOKUP(EOMONTH($A300,-1),Trend_Weights!$A:$H,COLUMN(B$4),FALSE)</f>
        <v>2.2993062594658092E-2</v>
      </c>
      <c r="C300" s="3">
        <f>VLOOKUP(EOMONTH($A300,-1),Trend_Weights!$A:$H,COLUMN(C$4),FALSE)</f>
        <v>-5.2817925421043632E-2</v>
      </c>
      <c r="D300" s="3">
        <f>VLOOKUP(EOMONTH($A300,-1),Trend_Weights!$A:$H,COLUMN(D$4),FALSE)</f>
        <v>-0.53907978543044466</v>
      </c>
      <c r="E300" s="3">
        <f>VLOOKUP(EOMONTH($A300,-1),Trend_Weights!$A:$H,COLUMN(E$4),FALSE)</f>
        <v>-0.18055013997696259</v>
      </c>
      <c r="F300" s="3">
        <f>VLOOKUP(EOMONTH($A300,-1),Trend_Weights!$A:$H,COLUMN(F$4),FALSE)</f>
        <v>7.6198127400690568E-2</v>
      </c>
      <c r="G300" s="3">
        <f>VLOOKUP(EOMONTH($A300,-1),Trend_Weights!$A:$H,COLUMN(G$4),FALSE)</f>
        <v>5.6841552199047005E-2</v>
      </c>
      <c r="H300" s="3">
        <f>VLOOKUP(EOMONTH($A300,-1),Trend_Weights!$A:$H,COLUMN(H$4),FALSE)</f>
        <v>-7.1519406977153421E-2</v>
      </c>
      <c r="K300" s="3">
        <f>VLOOKUP($A300,rets_1M!$A:$I,COLUMN(B$4),FALSE)</f>
        <v>3.1560019798585914E-2</v>
      </c>
      <c r="L300" s="3">
        <f>VLOOKUP($A300,rets_1M!$A:$I,COLUMN(C$4),FALSE)</f>
        <v>3.8323225095304281E-2</v>
      </c>
      <c r="M300" s="3">
        <f>VLOOKUP($A300,rets_1M!$A:$I,COLUMN(D$4),FALSE)</f>
        <v>6.3940066254475347E-3</v>
      </c>
      <c r="N300" s="3">
        <f>VLOOKUP($A300,rets_1M!$A:$I,COLUMN(E$4),FALSE)</f>
        <v>1.0770867693187913E-2</v>
      </c>
      <c r="O300" s="3">
        <f>VLOOKUP($A300,rets_1M!$A:$I,COLUMN(F$4),FALSE)</f>
        <v>7.9656591582955016E-4</v>
      </c>
      <c r="P300" s="3">
        <f>VLOOKUP($A300,rets_1M!$A:$I,COLUMN(G$4),FALSE)</f>
        <v>1.8402162964533897E-2</v>
      </c>
      <c r="Q300" s="3">
        <f>VLOOKUP($A300,rets_1M!$A:$I,COLUMN(H$4),FALSE)</f>
        <v>2.5524109936276851E-3</v>
      </c>
      <c r="S300" s="3">
        <f>SUMPRODUCT(B300:H300,K300:Q300)</f>
        <v>-5.7658957063905034E-3</v>
      </c>
      <c r="T300" s="3">
        <f t="shared" si="8"/>
        <v>3.1805778061545734E-2</v>
      </c>
    </row>
    <row r="301" spans="1:20" x14ac:dyDescent="0.35">
      <c r="A301" s="2">
        <v>43008</v>
      </c>
      <c r="B301" s="3">
        <f>VLOOKUP(EOMONTH($A301,-1),Trend_Weights!$A:$H,COLUMN(B$4),FALSE)</f>
        <v>2.3090399168427009E-2</v>
      </c>
      <c r="C301" s="3">
        <f>VLOOKUP(EOMONTH($A301,-1),Trend_Weights!$A:$H,COLUMN(C$4),FALSE)</f>
        <v>-5.2658078657464052E-2</v>
      </c>
      <c r="D301" s="3">
        <f>VLOOKUP(EOMONTH($A301,-1),Trend_Weights!$A:$H,COLUMN(D$4),FALSE)</f>
        <v>0.53305674596464359</v>
      </c>
      <c r="E301" s="3">
        <f>VLOOKUP(EOMONTH($A301,-1),Trend_Weights!$A:$H,COLUMN(E$4),FALSE)</f>
        <v>-0.18310927801968782</v>
      </c>
      <c r="F301" s="3">
        <f>VLOOKUP(EOMONTH($A301,-1),Trend_Weights!$A:$H,COLUMN(F$4),FALSE)</f>
        <v>7.796437743335255E-2</v>
      </c>
      <c r="G301" s="3">
        <f>VLOOKUP(EOMONTH($A301,-1),Trend_Weights!$A:$H,COLUMN(G$4),FALSE)</f>
        <v>5.8009751179771148E-2</v>
      </c>
      <c r="H301" s="3">
        <f>VLOOKUP(EOMONTH($A301,-1),Trend_Weights!$A:$H,COLUMN(H$4),FALSE)</f>
        <v>-7.2111369576653733E-2</v>
      </c>
      <c r="K301" s="3">
        <f>VLOOKUP($A301,rets_1M!$A:$I,COLUMN(B$4),FALSE)</f>
        <v>9.2208473420293036E-2</v>
      </c>
      <c r="L301" s="3">
        <f>VLOOKUP($A301,rets_1M!$A:$I,COLUMN(C$4),FALSE)</f>
        <v>-2.8285974874661224E-2</v>
      </c>
      <c r="M301" s="3">
        <f>VLOOKUP($A301,rets_1M!$A:$I,COLUMN(D$4),FALSE)</f>
        <v>-3.8947182502062638E-3</v>
      </c>
      <c r="N301" s="3">
        <f>VLOOKUP($A301,rets_1M!$A:$I,COLUMN(E$4),FALSE)</f>
        <v>-1.3168169509038874E-2</v>
      </c>
      <c r="O301" s="3">
        <f>VLOOKUP($A301,rets_1M!$A:$I,COLUMN(F$4),FALSE)</f>
        <v>1.9279239442847595E-2</v>
      </c>
      <c r="P301" s="3">
        <f>VLOOKUP($A301,rets_1M!$A:$I,COLUMN(G$4),FALSE)</f>
        <v>-2.7428251359180589E-3</v>
      </c>
      <c r="Q301" s="3">
        <f>VLOOKUP($A301,rets_1M!$A:$I,COLUMN(H$4),FALSE)</f>
        <v>-2.3478523667409434E-2</v>
      </c>
      <c r="S301" s="3">
        <f>SUMPRODUCT(B301:H301,K301:Q301)</f>
        <v>6.990775516756427E-3</v>
      </c>
      <c r="T301" s="3">
        <f t="shared" si="8"/>
        <v>3.1710626506207283E-2</v>
      </c>
    </row>
    <row r="302" spans="1:20" x14ac:dyDescent="0.35">
      <c r="A302" s="2">
        <v>43039</v>
      </c>
      <c r="B302" s="3">
        <f>VLOOKUP(EOMONTH($A302,-1),Trend_Weights!$A:$H,COLUMN(B$4),FALSE)</f>
        <v>2.3016510961600473E-2</v>
      </c>
      <c r="C302" s="3">
        <f>VLOOKUP(EOMONTH($A302,-1),Trend_Weights!$A:$H,COLUMN(C$4),FALSE)</f>
        <v>-5.4197728781579371E-2</v>
      </c>
      <c r="D302" s="3">
        <f>VLOOKUP(EOMONTH($A302,-1),Trend_Weights!$A:$H,COLUMN(D$4),FALSE)</f>
        <v>-0.52720172975504975</v>
      </c>
      <c r="E302" s="3">
        <f>VLOOKUP(EOMONTH($A302,-1),Trend_Weights!$A:$H,COLUMN(E$4),FALSE)</f>
        <v>-0.18293291249293364</v>
      </c>
      <c r="F302" s="3">
        <f>VLOOKUP(EOMONTH($A302,-1),Trend_Weights!$A:$H,COLUMN(F$4),FALSE)</f>
        <v>7.905646203363613E-2</v>
      </c>
      <c r="G302" s="3">
        <f>VLOOKUP(EOMONTH($A302,-1),Trend_Weights!$A:$H,COLUMN(G$4),FALSE)</f>
        <v>5.8568920956494026E-2</v>
      </c>
      <c r="H302" s="3">
        <f>VLOOKUP(EOMONTH($A302,-1),Trend_Weights!$A:$H,COLUMN(H$4),FALSE)</f>
        <v>-7.5025735018706491E-2</v>
      </c>
      <c r="K302" s="3">
        <f>VLOOKUP($A302,rets_1M!$A:$I,COLUMN(B$4),FALSE)</f>
        <v>2.0341601054840064E-2</v>
      </c>
      <c r="L302" s="3">
        <f>VLOOKUP($A302,rets_1M!$A:$I,COLUMN(C$4),FALSE)</f>
        <v>-1.1131427500915114E-2</v>
      </c>
      <c r="M302" s="3">
        <f>VLOOKUP($A302,rets_1M!$A:$I,COLUMN(D$4),FALSE)</f>
        <v>7.9827318239944489E-4</v>
      </c>
      <c r="N302" s="3">
        <f>VLOOKUP($A302,rets_1M!$A:$I,COLUMN(E$4),FALSE)</f>
        <v>-2.9929010024544178E-3</v>
      </c>
      <c r="O302" s="3">
        <f>VLOOKUP($A302,rets_1M!$A:$I,COLUMN(F$4),FALSE)</f>
        <v>2.2515292178213464E-2</v>
      </c>
      <c r="P302" s="3">
        <f>VLOOKUP($A302,rets_1M!$A:$I,COLUMN(G$4),FALSE)</f>
        <v>4.4671962784152086E-2</v>
      </c>
      <c r="Q302" s="3">
        <f>VLOOKUP($A302,rets_1M!$A:$I,COLUMN(H$4),FALSE)</f>
        <v>-1.0717256205563519E-2</v>
      </c>
      <c r="S302" s="3">
        <f>SUMPRODUCT(B302:H302,K302:Q302)</f>
        <v>6.3985778896513933E-3</v>
      </c>
      <c r="T302" s="3">
        <f t="shared" si="8"/>
        <v>3.0634560810688299E-2</v>
      </c>
    </row>
    <row r="303" spans="1:20" x14ac:dyDescent="0.35">
      <c r="A303" s="2">
        <v>43069</v>
      </c>
      <c r="B303" s="3">
        <f>VLOOKUP(EOMONTH($A303,-1),Trend_Weights!$A:$H,COLUMN(B$4),FALSE)</f>
        <v>2.2996504163561738E-2</v>
      </c>
      <c r="C303" s="3">
        <f>VLOOKUP(EOMONTH($A303,-1),Trend_Weights!$A:$H,COLUMN(C$4),FALSE)</f>
        <v>-5.4244657449279268E-2</v>
      </c>
      <c r="D303" s="3">
        <f>VLOOKUP(EOMONTH($A303,-1),Trend_Weights!$A:$H,COLUMN(D$4),FALSE)</f>
        <v>-0.52788390093040094</v>
      </c>
      <c r="E303" s="3">
        <f>VLOOKUP(EOMONTH($A303,-1),Trend_Weights!$A:$H,COLUMN(E$4),FALSE)</f>
        <v>-0.18379897942112677</v>
      </c>
      <c r="F303" s="3">
        <f>VLOOKUP(EOMONTH($A303,-1),Trend_Weights!$A:$H,COLUMN(F$4),FALSE)</f>
        <v>7.8518458789239604E-2</v>
      </c>
      <c r="G303" s="3">
        <f>VLOOKUP(EOMONTH($A303,-1),Trend_Weights!$A:$H,COLUMN(G$4),FALSE)</f>
        <v>5.7703316019065844E-2</v>
      </c>
      <c r="H303" s="3">
        <f>VLOOKUP(EOMONTH($A303,-1),Trend_Weights!$A:$H,COLUMN(H$4),FALSE)</f>
        <v>-7.4854183227325802E-2</v>
      </c>
      <c r="K303" s="3">
        <f>VLOOKUP($A303,rets_1M!$A:$I,COLUMN(B$4),FALSE)</f>
        <v>1.5929633315727942E-2</v>
      </c>
      <c r="L303" s="3">
        <f>VLOOKUP($A303,rets_1M!$A:$I,COLUMN(C$4),FALSE)</f>
        <v>1.4991576299971943E-3</v>
      </c>
      <c r="M303" s="3">
        <f>VLOOKUP($A303,rets_1M!$A:$I,COLUMN(D$4),FALSE)</f>
        <v>3.0574858687095752E-3</v>
      </c>
      <c r="N303" s="3">
        <f>VLOOKUP($A303,rets_1M!$A:$I,COLUMN(E$4),FALSE)</f>
        <v>-5.2005601750982899E-3</v>
      </c>
      <c r="O303" s="3">
        <f>VLOOKUP($A303,rets_1M!$A:$I,COLUMN(F$4),FALSE)</f>
        <v>2.9232074671192265E-2</v>
      </c>
      <c r="P303" s="3">
        <f>VLOOKUP($A303,rets_1M!$A:$I,COLUMN(G$4),FALSE)</f>
        <v>1.9080877999203549E-2</v>
      </c>
      <c r="Q303" s="3">
        <f>VLOOKUP($A303,rets_1M!$A:$I,COLUMN(H$4),FALSE)</f>
        <v>1.418238646758696E-2</v>
      </c>
      <c r="S303" s="3">
        <f>SUMPRODUCT(B303:H303,K303:Q303)</f>
        <v>1.9615411002124822E-3</v>
      </c>
      <c r="T303" s="3">
        <f t="shared" si="8"/>
        <v>2.8685477579874507E-2</v>
      </c>
    </row>
    <row r="304" spans="1:20" x14ac:dyDescent="0.35">
      <c r="A304" s="2">
        <v>43100</v>
      </c>
      <c r="B304" s="3">
        <f>VLOOKUP(EOMONTH($A304,-1),Trend_Weights!$A:$H,COLUMN(B$4),FALSE)</f>
        <v>2.3232336896575983E-2</v>
      </c>
      <c r="C304" s="3">
        <f>VLOOKUP(EOMONTH($A304,-1),Trend_Weights!$A:$H,COLUMN(C$4),FALSE)</f>
        <v>5.399390835194888E-2</v>
      </c>
      <c r="D304" s="3">
        <f>VLOOKUP(EOMONTH($A304,-1),Trend_Weights!$A:$H,COLUMN(D$4),FALSE)</f>
        <v>0.52487269735623043</v>
      </c>
      <c r="E304" s="3">
        <f>VLOOKUP(EOMONTH($A304,-1),Trend_Weights!$A:$H,COLUMN(E$4),FALSE)</f>
        <v>0.18392612470529948</v>
      </c>
      <c r="F304" s="3">
        <f>VLOOKUP(EOMONTH($A304,-1),Trend_Weights!$A:$H,COLUMN(F$4),FALSE)</f>
        <v>7.8053893909358754E-2</v>
      </c>
      <c r="G304" s="3">
        <f>VLOOKUP(EOMONTH($A304,-1),Trend_Weights!$A:$H,COLUMN(G$4),FALSE)</f>
        <v>5.7975279752143359E-2</v>
      </c>
      <c r="H304" s="3">
        <f>VLOOKUP(EOMONTH($A304,-1),Trend_Weights!$A:$H,COLUMN(H$4),FALSE)</f>
        <v>7.7945759028443112E-2</v>
      </c>
      <c r="K304" s="3">
        <f>VLOOKUP($A304,rets_1M!$A:$I,COLUMN(B$4),FALSE)</f>
        <v>7.6389910167137254E-2</v>
      </c>
      <c r="L304" s="3">
        <f>VLOOKUP($A304,rets_1M!$A:$I,COLUMN(C$4),FALSE)</f>
        <v>2.5537286754969468E-2</v>
      </c>
      <c r="M304" s="3">
        <f>VLOOKUP($A304,rets_1M!$A:$I,COLUMN(D$4),FALSE)</f>
        <v>-6.2974766476076027E-4</v>
      </c>
      <c r="N304" s="3">
        <f>VLOOKUP($A304,rets_1M!$A:$I,COLUMN(E$4),FALSE)</f>
        <v>0</v>
      </c>
      <c r="O304" s="3">
        <f>VLOOKUP($A304,rets_1M!$A:$I,COLUMN(F$4),FALSE)</f>
        <v>9.4810173543837806E-3</v>
      </c>
      <c r="P304" s="3">
        <f>VLOOKUP($A304,rets_1M!$A:$I,COLUMN(G$4),FALSE)</f>
        <v>3.3159925668420076E-3</v>
      </c>
      <c r="Q304" s="3">
        <f>VLOOKUP($A304,rets_1M!$A:$I,COLUMN(H$4),FALSE)</f>
        <v>-8.8985711610279905E-3</v>
      </c>
      <c r="S304" s="3">
        <f>SUMPRODUCT(B304:H304,K304:Q304)</f>
        <v>3.0617067296862125E-3</v>
      </c>
      <c r="T304" s="3">
        <f t="shared" si="8"/>
        <v>2.7916879607483128E-2</v>
      </c>
    </row>
    <row r="305" spans="1:20" x14ac:dyDescent="0.35">
      <c r="A305" s="2">
        <v>43131</v>
      </c>
      <c r="B305" s="3">
        <f>VLOOKUP(EOMONTH($A305,-1),Trend_Weights!$A:$H,COLUMN(B$4),FALSE)</f>
        <v>2.4277439516248892E-2</v>
      </c>
      <c r="C305" s="3">
        <f>VLOOKUP(EOMONTH($A305,-1),Trend_Weights!$A:$H,COLUMN(C$4),FALSE)</f>
        <v>5.273044667328277E-2</v>
      </c>
      <c r="D305" s="3">
        <f>VLOOKUP(EOMONTH($A305,-1),Trend_Weights!$A:$H,COLUMN(D$4),FALSE)</f>
        <v>0.53191608064506402</v>
      </c>
      <c r="E305" s="3">
        <f>VLOOKUP(EOMONTH($A305,-1),Trend_Weights!$A:$H,COLUMN(E$4),FALSE)</f>
        <v>0.18043989145527486</v>
      </c>
      <c r="F305" s="3">
        <f>VLOOKUP(EOMONTH($A305,-1),Trend_Weights!$A:$H,COLUMN(F$4),FALSE)</f>
        <v>7.6702861173003387E-2</v>
      </c>
      <c r="G305" s="3">
        <f>VLOOKUP(EOMONTH($A305,-1),Trend_Weights!$A:$H,COLUMN(G$4),FALSE)</f>
        <v>5.7458904517372157E-2</v>
      </c>
      <c r="H305" s="3">
        <f>VLOOKUP(EOMONTH($A305,-1),Trend_Weights!$A:$H,COLUMN(H$4),FALSE)</f>
        <v>7.6474376019753876E-2</v>
      </c>
      <c r="K305" s="3">
        <f>VLOOKUP($A305,rets_1M!$A:$I,COLUMN(B$4),FALSE)</f>
        <v>1.8448222423496974E-2</v>
      </c>
      <c r="L305" s="3">
        <f>VLOOKUP($A305,rets_1M!$A:$I,COLUMN(C$4),FALSE)</f>
        <v>2.2090322532072326E-2</v>
      </c>
      <c r="M305" s="3">
        <f>VLOOKUP($A305,rets_1M!$A:$I,COLUMN(D$4),FALSE)</f>
        <v>-3.0508083307483336E-3</v>
      </c>
      <c r="N305" s="3">
        <f>VLOOKUP($A305,rets_1M!$A:$I,COLUMN(E$4),FALSE)</f>
        <v>-1.9902977541267131E-2</v>
      </c>
      <c r="O305" s="3">
        <f>VLOOKUP($A305,rets_1M!$A:$I,COLUMN(F$4),FALSE)</f>
        <v>5.5943484829923618E-2</v>
      </c>
      <c r="P305" s="3">
        <f>VLOOKUP($A305,rets_1M!$A:$I,COLUMN(G$4),FALSE)</f>
        <v>8.640538188208513E-2</v>
      </c>
      <c r="Q305" s="3">
        <f>VLOOKUP($A305,rets_1M!$A:$I,COLUMN(H$4),FALSE)</f>
        <v>3.0557631974567956E-2</v>
      </c>
      <c r="S305" s="3">
        <f>SUMPRODUCT(B305:H305,K305:Q305)</f>
        <v>7.991302836757655E-3</v>
      </c>
      <c r="T305" s="3">
        <f t="shared" si="8"/>
        <v>2.8268888129887936E-2</v>
      </c>
    </row>
    <row r="306" spans="1:20" x14ac:dyDescent="0.35">
      <c r="A306" s="2">
        <v>43159</v>
      </c>
      <c r="B306" s="3">
        <f>VLOOKUP(EOMONTH($A306,-1),Trend_Weights!$A:$H,COLUMN(B$4),FALSE)</f>
        <v>2.4491150229798034E-2</v>
      </c>
      <c r="C306" s="3">
        <f>VLOOKUP(EOMONTH($A306,-1),Trend_Weights!$A:$H,COLUMN(C$4),FALSE)</f>
        <v>5.4883057750034922E-2</v>
      </c>
      <c r="D306" s="3">
        <f>VLOOKUP(EOMONTH($A306,-1),Trend_Weights!$A:$H,COLUMN(D$4),FALSE)</f>
        <v>0.52339385134719441</v>
      </c>
      <c r="E306" s="3">
        <f>VLOOKUP(EOMONTH($A306,-1),Trend_Weights!$A:$H,COLUMN(E$4),FALSE)</f>
        <v>-0.19081098210334724</v>
      </c>
      <c r="F306" s="3">
        <f>VLOOKUP(EOMONTH($A306,-1),Trend_Weights!$A:$H,COLUMN(F$4),FALSE)</f>
        <v>7.5774798485126263E-2</v>
      </c>
      <c r="G306" s="3">
        <f>VLOOKUP(EOMONTH($A306,-1),Trend_Weights!$A:$H,COLUMN(G$4),FALSE)</f>
        <v>5.5174478847639888E-2</v>
      </c>
      <c r="H306" s="3">
        <f>VLOOKUP(EOMONTH($A306,-1),Trend_Weights!$A:$H,COLUMN(H$4),FALSE)</f>
        <v>7.5471681236859156E-2</v>
      </c>
      <c r="K306" s="3">
        <f>VLOOKUP($A306,rets_1M!$A:$I,COLUMN(B$4),FALSE)</f>
        <v>-5.6886205007239843E-2</v>
      </c>
      <c r="L306" s="3">
        <f>VLOOKUP($A306,rets_1M!$A:$I,COLUMN(C$4),FALSE)</f>
        <v>-1.8761308024841994E-2</v>
      </c>
      <c r="M306" s="3">
        <f>VLOOKUP($A306,rets_1M!$A:$I,COLUMN(D$4),FALSE)</f>
        <v>4.0583634415154446E-3</v>
      </c>
      <c r="N306" s="3">
        <f>VLOOKUP($A306,rets_1M!$A:$I,COLUMN(E$4),FALSE)</f>
        <v>-7.8712125607839356E-3</v>
      </c>
      <c r="O306" s="3">
        <f>VLOOKUP($A306,rets_1M!$A:$I,COLUMN(F$4),FALSE)</f>
        <v>-3.9367338257473183E-2</v>
      </c>
      <c r="P306" s="3">
        <f>VLOOKUP($A306,rets_1M!$A:$I,COLUMN(G$4),FALSE)</f>
        <v>-1.4003532033456279E-2</v>
      </c>
      <c r="Q306" s="3">
        <f>VLOOKUP($A306,rets_1M!$A:$I,COLUMN(H$4),FALSE)</f>
        <v>2.1599940678023399E-2</v>
      </c>
      <c r="S306" s="3">
        <f>SUMPRODUCT(B306:H306,K306:Q306)</f>
        <v>-9.2235614148135163E-4</v>
      </c>
      <c r="T306" s="3">
        <f t="shared" si="8"/>
        <v>2.8196129652043385E-2</v>
      </c>
    </row>
    <row r="307" spans="1:20" x14ac:dyDescent="0.35">
      <c r="A307" s="2">
        <v>43190</v>
      </c>
      <c r="B307" s="3">
        <f>VLOOKUP(EOMONTH($A307,-1),Trend_Weights!$A:$H,COLUMN(B$4),FALSE)</f>
        <v>2.6415850859831395E-2</v>
      </c>
      <c r="C307" s="3">
        <f>VLOOKUP(EOMONTH($A307,-1),Trend_Weights!$A:$H,COLUMN(C$4),FALSE)</f>
        <v>5.5572043120515592E-2</v>
      </c>
      <c r="D307" s="3">
        <f>VLOOKUP(EOMONTH($A307,-1),Trend_Weights!$A:$H,COLUMN(D$4),FALSE)</f>
        <v>0.51753707031827523</v>
      </c>
      <c r="E307" s="3">
        <f>VLOOKUP(EOMONTH($A307,-1),Trend_Weights!$A:$H,COLUMN(E$4),FALSE)</f>
        <v>-0.19469637646261587</v>
      </c>
      <c r="F307" s="3">
        <f>VLOOKUP(EOMONTH($A307,-1),Trend_Weights!$A:$H,COLUMN(F$4),FALSE)</f>
        <v>7.4959702074821416E-2</v>
      </c>
      <c r="G307" s="3">
        <f>VLOOKUP(EOMONTH($A307,-1),Trend_Weights!$A:$H,COLUMN(G$4),FALSE)</f>
        <v>5.5978033305228166E-2</v>
      </c>
      <c r="H307" s="3">
        <f>VLOOKUP(EOMONTH($A307,-1),Trend_Weights!$A:$H,COLUMN(H$4),FALSE)</f>
        <v>7.484092385871241E-2</v>
      </c>
      <c r="K307" s="3">
        <f>VLOOKUP($A307,rets_1M!$A:$I,COLUMN(B$4),FALSE)</f>
        <v>6.7069890825605105E-2</v>
      </c>
      <c r="L307" s="3">
        <f>VLOOKUP($A307,rets_1M!$A:$I,COLUMN(C$4),FALSE)</f>
        <v>2.6790179874240927E-3</v>
      </c>
      <c r="M307" s="3">
        <f>VLOOKUP($A307,rets_1M!$A:$I,COLUMN(D$4),FALSE)</f>
        <v>8.9509029998136036E-4</v>
      </c>
      <c r="N307" s="3">
        <f>VLOOKUP($A307,rets_1M!$A:$I,COLUMN(E$4),FALSE)</f>
        <v>9.1127621300872708E-3</v>
      </c>
      <c r="O307" s="3">
        <f>VLOOKUP($A307,rets_1M!$A:$I,COLUMN(F$4),FALSE)</f>
        <v>-2.8018195724809791E-2</v>
      </c>
      <c r="P307" s="3">
        <f>VLOOKUP($A307,rets_1M!$A:$I,COLUMN(G$4),FALSE)</f>
        <v>-4.294712792393629E-2</v>
      </c>
      <c r="Q307" s="3">
        <f>VLOOKUP($A307,rets_1M!$A:$I,COLUMN(H$4),FALSE)</f>
        <v>7.4036339833405407E-4</v>
      </c>
      <c r="S307" s="3">
        <f>SUMPRODUCT(B307:H307,K307:Q307)</f>
        <v>-3.8393144991922352E-3</v>
      </c>
      <c r="T307" s="3">
        <f t="shared" si="8"/>
        <v>2.829919623471679E-2</v>
      </c>
    </row>
    <row r="308" spans="1:20" x14ac:dyDescent="0.35">
      <c r="A308" s="2">
        <v>43220</v>
      </c>
      <c r="B308" s="3">
        <f>VLOOKUP(EOMONTH($A308,-1),Trend_Weights!$A:$H,COLUMN(B$4),FALSE)</f>
        <v>2.6497219427603049E-2</v>
      </c>
      <c r="C308" s="3">
        <f>VLOOKUP(EOMONTH($A308,-1),Trend_Weights!$A:$H,COLUMN(C$4),FALSE)</f>
        <v>5.5724516248527624E-2</v>
      </c>
      <c r="D308" s="3">
        <f>VLOOKUP(EOMONTH($A308,-1),Trend_Weights!$A:$H,COLUMN(D$4),FALSE)</f>
        <v>0.52080269259320133</v>
      </c>
      <c r="E308" s="3">
        <f>VLOOKUP(EOMONTH($A308,-1),Trend_Weights!$A:$H,COLUMN(E$4),FALSE)</f>
        <v>-0.19371236010634749</v>
      </c>
      <c r="F308" s="3">
        <f>VLOOKUP(EOMONTH($A308,-1),Trend_Weights!$A:$H,COLUMN(F$4),FALSE)</f>
        <v>7.3809025542479784E-2</v>
      </c>
      <c r="G308" s="3">
        <f>VLOOKUP(EOMONTH($A308,-1),Trend_Weights!$A:$H,COLUMN(G$4),FALSE)</f>
        <v>5.4885192651739259E-2</v>
      </c>
      <c r="H308" s="3">
        <f>VLOOKUP(EOMONTH($A308,-1),Trend_Weights!$A:$H,COLUMN(H$4),FALSE)</f>
        <v>7.4568993430101524E-2</v>
      </c>
      <c r="K308" s="3">
        <f>VLOOKUP($A308,rets_1M!$A:$I,COLUMN(B$4),FALSE)</f>
        <v>6.0468960623955903E-2</v>
      </c>
      <c r="L308" s="3">
        <f>VLOOKUP($A308,rets_1M!$A:$I,COLUMN(C$4),FALSE)</f>
        <v>-6.1036326066122859E-3</v>
      </c>
      <c r="M308" s="3">
        <f>VLOOKUP($A308,rets_1M!$A:$I,COLUMN(D$4),FALSE)</f>
        <v>-8.6224804446100034E-4</v>
      </c>
      <c r="N308" s="3">
        <f>VLOOKUP($A308,rets_1M!$A:$I,COLUMN(E$4),FALSE)</f>
        <v>-1.2513541564722508E-2</v>
      </c>
      <c r="O308" s="3">
        <f>VLOOKUP($A308,rets_1M!$A:$I,COLUMN(F$4),FALSE)</f>
        <v>1.5324083661214516E-3</v>
      </c>
      <c r="P308" s="3">
        <f>VLOOKUP($A308,rets_1M!$A:$I,COLUMN(G$4),FALSE)</f>
        <v>2.8810956934675058E-3</v>
      </c>
      <c r="Q308" s="3">
        <f>VLOOKUP($A308,rets_1M!$A:$I,COLUMN(H$4),FALSE)</f>
        <v>-2.9890662893299003E-2</v>
      </c>
      <c r="S308" s="3">
        <f>SUMPRODUCT(B308:H308,K308:Q308)</f>
        <v>1.2794223259114364E-3</v>
      </c>
      <c r="T308" s="3">
        <f t="shared" si="8"/>
        <v>2.82901759697963E-2</v>
      </c>
    </row>
    <row r="309" spans="1:20" x14ac:dyDescent="0.35">
      <c r="A309" s="2">
        <v>43251</v>
      </c>
      <c r="B309" s="3">
        <f>VLOOKUP(EOMONTH($A309,-1),Trend_Weights!$A:$H,COLUMN(B$4),FALSE)</f>
        <v>2.7382843488547616E-2</v>
      </c>
      <c r="C309" s="3">
        <f>VLOOKUP(EOMONTH($A309,-1),Trend_Weights!$A:$H,COLUMN(C$4),FALSE)</f>
        <v>5.5661314522648275E-2</v>
      </c>
      <c r="D309" s="3">
        <f>VLOOKUP(EOMONTH($A309,-1),Trend_Weights!$A:$H,COLUMN(D$4),FALSE)</f>
        <v>0.52415491235441358</v>
      </c>
      <c r="E309" s="3">
        <f>VLOOKUP(EOMONTH($A309,-1),Trend_Weights!$A:$H,COLUMN(E$4),FALSE)</f>
        <v>-0.19092565231123074</v>
      </c>
      <c r="F309" s="3">
        <f>VLOOKUP(EOMONTH($A309,-1),Trend_Weights!$A:$H,COLUMN(F$4),FALSE)</f>
        <v>7.3720969700350414E-2</v>
      </c>
      <c r="G309" s="3">
        <f>VLOOKUP(EOMONTH($A309,-1),Trend_Weights!$A:$H,COLUMN(G$4),FALSE)</f>
        <v>5.4829680562879998E-2</v>
      </c>
      <c r="H309" s="3">
        <f>VLOOKUP(EOMONTH($A309,-1),Trend_Weights!$A:$H,COLUMN(H$4),FALSE)</f>
        <v>7.3324627059929398E-2</v>
      </c>
      <c r="K309" s="3">
        <f>VLOOKUP($A309,rets_1M!$A:$I,COLUMN(B$4),FALSE)</f>
        <v>5.0164269423013996E-2</v>
      </c>
      <c r="L309" s="3">
        <f>VLOOKUP($A309,rets_1M!$A:$I,COLUMN(C$4),FALSE)</f>
        <v>-1.5702122931540052E-2</v>
      </c>
      <c r="M309" s="3">
        <f>VLOOKUP($A309,rets_1M!$A:$I,COLUMN(D$4),FALSE)</f>
        <v>2.2239614186654322E-3</v>
      </c>
      <c r="N309" s="3">
        <f>VLOOKUP($A309,rets_1M!$A:$I,COLUMN(E$4),FALSE)</f>
        <v>8.8772521515401159E-3</v>
      </c>
      <c r="O309" s="3">
        <f>VLOOKUP($A309,rets_1M!$A:$I,COLUMN(F$4),FALSE)</f>
        <v>2.208254073277649E-2</v>
      </c>
      <c r="P309" s="3">
        <f>VLOOKUP($A309,rets_1M!$A:$I,COLUMN(G$4),FALSE)</f>
        <v>5.5043189722495445E-2</v>
      </c>
      <c r="Q309" s="3">
        <f>VLOOKUP($A309,rets_1M!$A:$I,COLUMN(H$4),FALSE)</f>
        <v>5.1683520678165173E-3</v>
      </c>
      <c r="S309" s="3">
        <f>SUMPRODUCT(B309:H309,K309:Q309)</f>
        <v>4.9953589936793472E-3</v>
      </c>
      <c r="T309" s="3">
        <f t="shared" si="8"/>
        <v>2.8260058019206183E-2</v>
      </c>
    </row>
    <row r="310" spans="1:20" x14ac:dyDescent="0.35">
      <c r="A310" s="2">
        <v>43281</v>
      </c>
      <c r="B310" s="3">
        <f>VLOOKUP(EOMONTH($A310,-1),Trend_Weights!$A:$H,COLUMN(B$4),FALSE)</f>
        <v>2.7209097127722782E-2</v>
      </c>
      <c r="C310" s="3">
        <f>VLOOKUP(EOMONTH($A310,-1),Trend_Weights!$A:$H,COLUMN(C$4),FALSE)</f>
        <v>5.5433105887826163E-2</v>
      </c>
      <c r="D310" s="3">
        <f>VLOOKUP(EOMONTH($A310,-1),Trend_Weights!$A:$H,COLUMN(D$4),FALSE)</f>
        <v>0.52606731705584386</v>
      </c>
      <c r="E310" s="3">
        <f>VLOOKUP(EOMONTH($A310,-1),Trend_Weights!$A:$H,COLUMN(E$4),FALSE)</f>
        <v>-0.18894532223114363</v>
      </c>
      <c r="F310" s="3">
        <f>VLOOKUP(EOMONTH($A310,-1),Trend_Weights!$A:$H,COLUMN(F$4),FALSE)</f>
        <v>7.3429812355472177E-2</v>
      </c>
      <c r="G310" s="3">
        <f>VLOOKUP(EOMONTH($A310,-1),Trend_Weights!$A:$H,COLUMN(G$4),FALSE)</f>
        <v>5.3975425774367675E-2</v>
      </c>
      <c r="H310" s="3">
        <f>VLOOKUP(EOMONTH($A310,-1),Trend_Weights!$A:$H,COLUMN(H$4),FALSE)</f>
        <v>-7.4939919567623581E-2</v>
      </c>
      <c r="K310" s="3">
        <f>VLOOKUP($A310,rets_1M!$A:$I,COLUMN(B$4),FALSE)</f>
        <v>-7.706229678075549E-3</v>
      </c>
      <c r="L310" s="3">
        <f>VLOOKUP($A310,rets_1M!$A:$I,COLUMN(C$4),FALSE)</f>
        <v>-3.8476255708636109E-2</v>
      </c>
      <c r="M310" s="3">
        <f>VLOOKUP($A310,rets_1M!$A:$I,COLUMN(D$4),FALSE)</f>
        <v>3.8649600920392935E-4</v>
      </c>
      <c r="N310" s="3">
        <f>VLOOKUP($A310,rets_1M!$A:$I,COLUMN(E$4),FALSE)</f>
        <v>-1.4279184588453786E-3</v>
      </c>
      <c r="O310" s="3">
        <f>VLOOKUP($A310,rets_1M!$A:$I,COLUMN(F$4),FALSE)</f>
        <v>4.5719372066677089E-3</v>
      </c>
      <c r="P310" s="3">
        <f>VLOOKUP($A310,rets_1M!$A:$I,COLUMN(G$4),FALSE)</f>
        <v>9.2297919501185266E-3</v>
      </c>
      <c r="Q310" s="3">
        <f>VLOOKUP($A310,rets_1M!$A:$I,COLUMN(H$4),FALSE)</f>
        <v>-2.1185151325407325E-2</v>
      </c>
      <c r="S310" s="3">
        <f>SUMPRODUCT(B310:H310,K310:Q310)</f>
        <v>5.5209550113489037E-4</v>
      </c>
      <c r="T310" s="3">
        <f t="shared" si="8"/>
        <v>2.7947288736145073E-2</v>
      </c>
    </row>
    <row r="311" spans="1:20" x14ac:dyDescent="0.35">
      <c r="A311" s="2">
        <v>43312</v>
      </c>
      <c r="B311" s="3">
        <f>VLOOKUP(EOMONTH($A311,-1),Trend_Weights!$A:$H,COLUMN(B$4),FALSE)</f>
        <v>2.7073306394849346E-2</v>
      </c>
      <c r="C311" s="3">
        <f>VLOOKUP(EOMONTH($A311,-1),Trend_Weights!$A:$H,COLUMN(C$4),FALSE)</f>
        <v>-5.4377188040078246E-2</v>
      </c>
      <c r="D311" s="3">
        <f>VLOOKUP(EOMONTH($A311,-1),Trend_Weights!$A:$H,COLUMN(D$4),FALSE)</f>
        <v>0.52640901597957357</v>
      </c>
      <c r="E311" s="3">
        <f>VLOOKUP(EOMONTH($A311,-1),Trend_Weights!$A:$H,COLUMN(E$4),FALSE)</f>
        <v>-0.19018015857100423</v>
      </c>
      <c r="F311" s="3">
        <f>VLOOKUP(EOMONTH($A311,-1),Trend_Weights!$A:$H,COLUMN(F$4),FALSE)</f>
        <v>7.3855095856487321E-2</v>
      </c>
      <c r="G311" s="3">
        <f>VLOOKUP(EOMONTH($A311,-1),Trend_Weights!$A:$H,COLUMN(G$4),FALSE)</f>
        <v>5.424797977967187E-2</v>
      </c>
      <c r="H311" s="3">
        <f>VLOOKUP(EOMONTH($A311,-1),Trend_Weights!$A:$H,COLUMN(H$4),FALSE)</f>
        <v>-7.3857255378335415E-2</v>
      </c>
      <c r="K311" s="3">
        <f>VLOOKUP($A311,rets_1M!$A:$I,COLUMN(B$4),FALSE)</f>
        <v>-3.1599273722178745E-2</v>
      </c>
      <c r="L311" s="3">
        <f>VLOOKUP($A311,rets_1M!$A:$I,COLUMN(C$4),FALSE)</f>
        <v>-2.5365004352692511E-2</v>
      </c>
      <c r="M311" s="3">
        <f>VLOOKUP($A311,rets_1M!$A:$I,COLUMN(D$4),FALSE)</f>
        <v>-1.8889657589016284E-3</v>
      </c>
      <c r="N311" s="3">
        <f>VLOOKUP($A311,rets_1M!$A:$I,COLUMN(E$4),FALSE)</f>
        <v>-6.305610753745472E-3</v>
      </c>
      <c r="O311" s="3">
        <f>VLOOKUP($A311,rets_1M!$A:$I,COLUMN(F$4),FALSE)</f>
        <v>3.5079946836360731E-2</v>
      </c>
      <c r="P311" s="3">
        <f>VLOOKUP($A311,rets_1M!$A:$I,COLUMN(G$4),FALSE)</f>
        <v>2.5188525574437737E-2</v>
      </c>
      <c r="Q311" s="3">
        <f>VLOOKUP($A311,rets_1M!$A:$I,COLUMN(H$4),FALSE)</f>
        <v>-1.2434923898265837E-2</v>
      </c>
      <c r="S311" s="3">
        <f>SUMPRODUCT(B311:H311,K311:Q311)</f>
        <v>5.604283050906469E-3</v>
      </c>
      <c r="T311" s="3">
        <f t="shared" si="8"/>
        <v>2.6154364300353276E-2</v>
      </c>
    </row>
    <row r="312" spans="1:20" x14ac:dyDescent="0.35">
      <c r="A312" s="2">
        <v>43343</v>
      </c>
      <c r="B312" s="3">
        <f>VLOOKUP(EOMONTH($A312,-1),Trend_Weights!$A:$H,COLUMN(B$4),FALSE)</f>
        <v>2.8351041401585363E-2</v>
      </c>
      <c r="C312" s="3">
        <f>VLOOKUP(EOMONTH($A312,-1),Trend_Weights!$A:$H,COLUMN(C$4),FALSE)</f>
        <v>-5.6142591760974969E-2</v>
      </c>
      <c r="D312" s="3">
        <f>VLOOKUP(EOMONTH($A312,-1),Trend_Weights!$A:$H,COLUMN(D$4),FALSE)</f>
        <v>0.52390867893786186</v>
      </c>
      <c r="E312" s="3">
        <f>VLOOKUP(EOMONTH($A312,-1),Trend_Weights!$A:$H,COLUMN(E$4),FALSE)</f>
        <v>-0.19076590670584412</v>
      </c>
      <c r="F312" s="3">
        <f>VLOOKUP(EOMONTH($A312,-1),Trend_Weights!$A:$H,COLUMN(F$4),FALSE)</f>
        <v>7.2914168915712924E-2</v>
      </c>
      <c r="G312" s="3">
        <f>VLOOKUP(EOMONTH($A312,-1),Trend_Weights!$A:$H,COLUMN(G$4),FALSE)</f>
        <v>5.438393883165827E-2</v>
      </c>
      <c r="H312" s="3">
        <f>VLOOKUP(EOMONTH($A312,-1),Trend_Weights!$A:$H,COLUMN(H$4),FALSE)</f>
        <v>-7.353367344636258E-2</v>
      </c>
      <c r="K312" s="3">
        <f>VLOOKUP($A312,rets_1M!$A:$I,COLUMN(B$4),FALSE)</f>
        <v>5.0140389696235133E-2</v>
      </c>
      <c r="L312" s="3">
        <f>VLOOKUP($A312,rets_1M!$A:$I,COLUMN(C$4),FALSE)</f>
        <v>-2.1806192133764668E-2</v>
      </c>
      <c r="M312" s="3">
        <f>VLOOKUP($A312,rets_1M!$A:$I,COLUMN(D$4),FALSE)</f>
        <v>-1.02944708357533E-3</v>
      </c>
      <c r="N312" s="3">
        <f>VLOOKUP($A312,rets_1M!$A:$I,COLUMN(E$4),FALSE)</f>
        <v>8.2279004293908109E-3</v>
      </c>
      <c r="O312" s="3">
        <f>VLOOKUP($A312,rets_1M!$A:$I,COLUMN(F$4),FALSE)</f>
        <v>3.0194552529182905E-2</v>
      </c>
      <c r="P312" s="3">
        <f>VLOOKUP($A312,rets_1M!$A:$I,COLUMN(G$4),FALSE)</f>
        <v>5.7490007937914367E-2</v>
      </c>
      <c r="Q312" s="3">
        <f>VLOOKUP($A312,rets_1M!$A:$I,COLUMN(H$4),FALSE)</f>
        <v>7.385613233944488E-3</v>
      </c>
      <c r="S312" s="3">
        <f>SUMPRODUCT(B312:H312,K312:Q312)</f>
        <v>5.3219017665346773E-3</v>
      </c>
      <c r="T312" s="3">
        <f t="shared" si="8"/>
        <v>2.5106558828001221E-2</v>
      </c>
    </row>
    <row r="313" spans="1:20" x14ac:dyDescent="0.35">
      <c r="A313" s="2">
        <v>43373</v>
      </c>
      <c r="B313" s="3">
        <f>VLOOKUP(EOMONTH($A313,-1),Trend_Weights!$A:$H,COLUMN(B$4),FALSE)</f>
        <v>2.801927450438323E-2</v>
      </c>
      <c r="C313" s="3">
        <f>VLOOKUP(EOMONTH($A313,-1),Trend_Weights!$A:$H,COLUMN(C$4),FALSE)</f>
        <v>-5.5950955935854432E-2</v>
      </c>
      <c r="D313" s="3">
        <f>VLOOKUP(EOMONTH($A313,-1),Trend_Weights!$A:$H,COLUMN(D$4),FALSE)</f>
        <v>0.51961156432125677</v>
      </c>
      <c r="E313" s="3">
        <f>VLOOKUP(EOMONTH($A313,-1),Trend_Weights!$A:$H,COLUMN(E$4),FALSE)</f>
        <v>-0.18781314168812391</v>
      </c>
      <c r="F313" s="3">
        <f>VLOOKUP(EOMONTH($A313,-1),Trend_Weights!$A:$H,COLUMN(F$4),FALSE)</f>
        <v>7.8540774330807292E-2</v>
      </c>
      <c r="G313" s="3">
        <f>VLOOKUP(EOMONTH($A313,-1),Trend_Weights!$A:$H,COLUMN(G$4),FALSE)</f>
        <v>5.6578308241985807E-2</v>
      </c>
      <c r="H313" s="3">
        <f>VLOOKUP(EOMONTH($A313,-1),Trend_Weights!$A:$H,COLUMN(H$4),FALSE)</f>
        <v>-7.3485980977588544E-2</v>
      </c>
      <c r="K313" s="3">
        <f>VLOOKUP($A313,rets_1M!$A:$I,COLUMN(B$4),FALSE)</f>
        <v>4.9046389534792345E-2</v>
      </c>
      <c r="L313" s="3">
        <f>VLOOKUP($A313,rets_1M!$A:$I,COLUMN(C$4),FALSE)</f>
        <v>-8.7011149281830402E-3</v>
      </c>
      <c r="M313" s="3">
        <f>VLOOKUP($A313,rets_1M!$A:$I,COLUMN(D$4),FALSE)</f>
        <v>-1.4096944880981344E-3</v>
      </c>
      <c r="N313" s="3">
        <f>VLOOKUP($A313,rets_1M!$A:$I,COLUMN(E$4),FALSE)</f>
        <v>-1.207946735495824E-2</v>
      </c>
      <c r="O313" s="3">
        <f>VLOOKUP($A313,rets_1M!$A:$I,COLUMN(F$4),FALSE)</f>
        <v>4.0413959812659606E-3</v>
      </c>
      <c r="P313" s="3">
        <f>VLOOKUP($A313,rets_1M!$A:$I,COLUMN(G$4),FALSE)</f>
        <v>-4.6252928123698966E-3</v>
      </c>
      <c r="Q313" s="3">
        <f>VLOOKUP($A313,rets_1M!$A:$I,COLUMN(H$4),FALSE)</f>
        <v>-2.5646936936061127E-2</v>
      </c>
      <c r="S313" s="3">
        <f>SUMPRODUCT(B313:H313,K313:Q313)</f>
        <v>5.3376825525570815E-3</v>
      </c>
      <c r="T313" s="3">
        <f t="shared" si="8"/>
        <v>2.5041289314107578E-2</v>
      </c>
    </row>
    <row r="314" spans="1:20" x14ac:dyDescent="0.35">
      <c r="A314" s="2">
        <v>43404</v>
      </c>
      <c r="B314" s="3">
        <f>VLOOKUP(EOMONTH($A314,-1),Trend_Weights!$A:$H,COLUMN(B$4),FALSE)</f>
        <v>2.8024579310771444E-2</v>
      </c>
      <c r="C314" s="3">
        <f>VLOOKUP(EOMONTH($A314,-1),Trend_Weights!$A:$H,COLUMN(C$4),FALSE)</f>
        <v>-5.574900190496105E-2</v>
      </c>
      <c r="D314" s="3">
        <f>VLOOKUP(EOMONTH($A314,-1),Trend_Weights!$A:$H,COLUMN(D$4),FALSE)</f>
        <v>0.51867461627059597</v>
      </c>
      <c r="E314" s="3">
        <f>VLOOKUP(EOMONTH($A314,-1),Trend_Weights!$A:$H,COLUMN(E$4),FALSE)</f>
        <v>-0.18808544125948029</v>
      </c>
      <c r="F314" s="3">
        <f>VLOOKUP(EOMONTH($A314,-1),Trend_Weights!$A:$H,COLUMN(F$4),FALSE)</f>
        <v>8.0202970399312165E-2</v>
      </c>
      <c r="G314" s="3">
        <f>VLOOKUP(EOMONTH($A314,-1),Trend_Weights!$A:$H,COLUMN(G$4),FALSE)</f>
        <v>5.6917749380009278E-2</v>
      </c>
      <c r="H314" s="3">
        <f>VLOOKUP(EOMONTH($A314,-1),Trend_Weights!$A:$H,COLUMN(H$4),FALSE)</f>
        <v>-7.2345641474870021E-2</v>
      </c>
      <c r="K314" s="3">
        <f>VLOOKUP($A314,rets_1M!$A:$I,COLUMN(B$4),FALSE)</f>
        <v>-2.9916488885011638E-2</v>
      </c>
      <c r="L314" s="3">
        <f>VLOOKUP($A314,rets_1M!$A:$I,COLUMN(C$4),FALSE)</f>
        <v>1.5715894855410362E-2</v>
      </c>
      <c r="M314" s="3">
        <f>VLOOKUP($A314,rets_1M!$A:$I,COLUMN(D$4),FALSE)</f>
        <v>3.6643879746567354E-3</v>
      </c>
      <c r="N314" s="3">
        <f>VLOOKUP($A314,rets_1M!$A:$I,COLUMN(E$4),FALSE)</f>
        <v>-3.5503019815674719E-3</v>
      </c>
      <c r="O314" s="3">
        <f>VLOOKUP($A314,rets_1M!$A:$I,COLUMN(F$4),FALSE)</f>
        <v>-7.1248542301470819E-2</v>
      </c>
      <c r="P314" s="3">
        <f>VLOOKUP($A314,rets_1M!$A:$I,COLUMN(G$4),FALSE)</f>
        <v>-8.8795260965429446E-2</v>
      </c>
      <c r="Q314" s="3">
        <f>VLOOKUP($A314,rets_1M!$A:$I,COLUMN(H$4),FALSE)</f>
        <v>4.1691610365175436E-3</v>
      </c>
      <c r="S314" s="3">
        <f>SUMPRODUCT(B314:H314,K314:Q314)</f>
        <v>-1.02161490948218E-2</v>
      </c>
      <c r="T314" s="3">
        <f t="shared" si="8"/>
        <v>2.5831705881883014E-2</v>
      </c>
    </row>
    <row r="315" spans="1:20" x14ac:dyDescent="0.35">
      <c r="A315" s="2">
        <v>43434</v>
      </c>
      <c r="B315" s="3">
        <f>VLOOKUP(EOMONTH($A315,-1),Trend_Weights!$A:$H,COLUMN(B$4),FALSE)</f>
        <v>2.8076941253417871E-2</v>
      </c>
      <c r="C315" s="3">
        <f>VLOOKUP(EOMONTH($A315,-1),Trend_Weights!$A:$H,COLUMN(C$4),FALSE)</f>
        <v>-5.6044421312205821E-2</v>
      </c>
      <c r="D315" s="3">
        <f>VLOOKUP(EOMONTH($A315,-1),Trend_Weights!$A:$H,COLUMN(D$4),FALSE)</f>
        <v>0.51801137227905536</v>
      </c>
      <c r="E315" s="3">
        <f>VLOOKUP(EOMONTH($A315,-1),Trend_Weights!$A:$H,COLUMN(E$4),FALSE)</f>
        <v>-0.18947662593659553</v>
      </c>
      <c r="F315" s="3">
        <f>VLOOKUP(EOMONTH($A315,-1),Trend_Weights!$A:$H,COLUMN(F$4),FALSE)</f>
        <v>7.9018289344521278E-2</v>
      </c>
      <c r="G315" s="3">
        <f>VLOOKUP(EOMONTH($A315,-1),Trend_Weights!$A:$H,COLUMN(G$4),FALSE)</f>
        <v>5.6766828921549287E-2</v>
      </c>
      <c r="H315" s="3">
        <f>VLOOKUP(EOMONTH($A315,-1),Trend_Weights!$A:$H,COLUMN(H$4),FALSE)</f>
        <v>-7.2605520952654753E-2</v>
      </c>
      <c r="K315" s="3">
        <f>VLOOKUP($A315,rets_1M!$A:$I,COLUMN(B$4),FALSE)</f>
        <v>-0.21373282649227143</v>
      </c>
      <c r="L315" s="3">
        <f>VLOOKUP($A315,rets_1M!$A:$I,COLUMN(C$4),FALSE)</f>
        <v>4.0897167358131536E-3</v>
      </c>
      <c r="M315" s="3">
        <f>VLOOKUP($A315,rets_1M!$A:$I,COLUMN(D$4),FALSE)</f>
        <v>3.7179012738612904E-3</v>
      </c>
      <c r="N315" s="3">
        <f>VLOOKUP($A315,rets_1M!$A:$I,COLUMN(E$4),FALSE)</f>
        <v>9.9904148446579022E-3</v>
      </c>
      <c r="O315" s="3">
        <f>VLOOKUP($A315,rets_1M!$A:$I,COLUMN(F$4),FALSE)</f>
        <v>1.7416663291344392E-2</v>
      </c>
      <c r="P315" s="3">
        <f>VLOOKUP($A315,rets_1M!$A:$I,COLUMN(G$4),FALSE)</f>
        <v>-3.7272116870104011E-3</v>
      </c>
      <c r="Q315" s="3">
        <f>VLOOKUP($A315,rets_1M!$A:$I,COLUMN(H$4),FALSE)</f>
        <v>-7.8892271878837628E-3</v>
      </c>
      <c r="S315" s="3">
        <f>SUMPRODUCT(B315:H315,K315:Q315)</f>
        <v>-4.4597503756708895E-3</v>
      </c>
      <c r="T315" s="3">
        <f t="shared" si="8"/>
        <v>2.5617465928142933E-2</v>
      </c>
    </row>
    <row r="316" spans="1:20" x14ac:dyDescent="0.35">
      <c r="A316" s="2">
        <v>43465</v>
      </c>
      <c r="B316" s="3">
        <f>VLOOKUP(EOMONTH($A316,-1),Trend_Weights!$A:$H,COLUMN(B$4),FALSE)</f>
        <v>-2.5805218558762416E-2</v>
      </c>
      <c r="C316" s="3">
        <f>VLOOKUP(EOMONTH($A316,-1),Trend_Weights!$A:$H,COLUMN(C$4),FALSE)</f>
        <v>-5.9052029402006961E-2</v>
      </c>
      <c r="D316" s="3">
        <f>VLOOKUP(EOMONTH($A316,-1),Trend_Weights!$A:$H,COLUMN(D$4),FALSE)</f>
        <v>0.5171440600069015</v>
      </c>
      <c r="E316" s="3">
        <f>VLOOKUP(EOMONTH($A316,-1),Trend_Weights!$A:$H,COLUMN(E$4),FALSE)</f>
        <v>-0.18841214007100132</v>
      </c>
      <c r="F316" s="3">
        <f>VLOOKUP(EOMONTH($A316,-1),Trend_Weights!$A:$H,COLUMN(F$4),FALSE)</f>
        <v>7.929104658688213E-2</v>
      </c>
      <c r="G316" s="3">
        <f>VLOOKUP(EOMONTH($A316,-1),Trend_Weights!$A:$H,COLUMN(G$4),FALSE)</f>
        <v>5.6905425848764499E-2</v>
      </c>
      <c r="H316" s="3">
        <f>VLOOKUP(EOMONTH($A316,-1),Trend_Weights!$A:$H,COLUMN(H$4),FALSE)</f>
        <v>-7.3390079525681218E-2</v>
      </c>
      <c r="K316" s="3">
        <f>VLOOKUP($A316,rets_1M!$A:$I,COLUMN(B$4),FALSE)</f>
        <v>-6.2509097974115191E-2</v>
      </c>
      <c r="L316" s="3">
        <f>VLOOKUP($A316,rets_1M!$A:$I,COLUMN(C$4),FALSE)</f>
        <v>4.5105052100267828E-2</v>
      </c>
      <c r="M316" s="3">
        <f>VLOOKUP($A316,rets_1M!$A:$I,COLUMN(D$4),FALSE)</f>
        <v>6.920609873594552E-3</v>
      </c>
      <c r="N316" s="3">
        <f>VLOOKUP($A316,rets_1M!$A:$I,COLUMN(E$4),FALSE)</f>
        <v>1.9882589676777584E-2</v>
      </c>
      <c r="O316" s="3">
        <f>VLOOKUP($A316,rets_1M!$A:$I,COLUMN(F$4),FALSE)</f>
        <v>-9.2957522194354825E-2</v>
      </c>
      <c r="P316" s="3">
        <f>VLOOKUP($A316,rets_1M!$A:$I,COLUMN(G$4),FALSE)</f>
        <v>-9.1791375656240182E-2</v>
      </c>
      <c r="Q316" s="3">
        <f>VLOOKUP($A316,rets_1M!$A:$I,COLUMN(H$4),FALSE)</f>
        <v>3.1184052581955335E-2</v>
      </c>
      <c r="S316" s="3">
        <f>SUMPRODUCT(B316:H316,K316:Q316)</f>
        <v>-1.6100379553870371E-2</v>
      </c>
      <c r="T316" s="3">
        <f t="shared" si="8"/>
        <v>2.7203913070998217E-2</v>
      </c>
    </row>
    <row r="317" spans="1:20" x14ac:dyDescent="0.35">
      <c r="A317" s="2">
        <v>43496</v>
      </c>
      <c r="B317" s="3">
        <f>VLOOKUP(EOMONTH($A317,-1),Trend_Weights!$A:$H,COLUMN(B$4),FALSE)</f>
        <v>-3.0143393258116862E-2</v>
      </c>
      <c r="C317" s="3">
        <f>VLOOKUP(EOMONTH($A317,-1),Trend_Weights!$A:$H,COLUMN(C$4),FALSE)</f>
        <v>-6.0149691982753807E-2</v>
      </c>
      <c r="D317" s="3">
        <f>VLOOKUP(EOMONTH($A317,-1),Trend_Weights!$A:$H,COLUMN(D$4),FALSE)</f>
        <v>0.52200915995795316</v>
      </c>
      <c r="E317" s="3">
        <f>VLOOKUP(EOMONTH($A317,-1),Trend_Weights!$A:$H,COLUMN(E$4),FALSE)</f>
        <v>-0.18763173806246844</v>
      </c>
      <c r="F317" s="3">
        <f>VLOOKUP(EOMONTH($A317,-1),Trend_Weights!$A:$H,COLUMN(F$4),FALSE)</f>
        <v>-7.0477770877429929E-2</v>
      </c>
      <c r="G317" s="3">
        <f>VLOOKUP(EOMONTH($A317,-1),Trend_Weights!$A:$H,COLUMN(G$4),FALSE)</f>
        <v>-5.4055409653656093E-2</v>
      </c>
      <c r="H317" s="3">
        <f>VLOOKUP(EOMONTH($A317,-1),Trend_Weights!$A:$H,COLUMN(H$4),FALSE)</f>
        <v>7.5532836207621745E-2</v>
      </c>
      <c r="K317" s="3">
        <f>VLOOKUP($A317,rets_1M!$A:$I,COLUMN(B$4),FALSE)</f>
        <v>0.13766335416323372</v>
      </c>
      <c r="L317" s="3">
        <f>VLOOKUP($A317,rets_1M!$A:$I,COLUMN(C$4),FALSE)</f>
        <v>2.9009296762577463E-2</v>
      </c>
      <c r="M317" s="3">
        <f>VLOOKUP($A317,rets_1M!$A:$I,COLUMN(D$4),FALSE)</f>
        <v>1.8863063623431042E-3</v>
      </c>
      <c r="N317" s="3">
        <f>VLOOKUP($A317,rets_1M!$A:$I,COLUMN(E$4),FALSE)</f>
        <v>4.4251774891701512E-3</v>
      </c>
      <c r="O317" s="3">
        <f>VLOOKUP($A317,rets_1M!$A:$I,COLUMN(F$4),FALSE)</f>
        <v>7.9529494382022392E-2</v>
      </c>
      <c r="P317" s="3">
        <f>VLOOKUP($A317,rets_1M!$A:$I,COLUMN(G$4),FALSE)</f>
        <v>9.1817054276012167E-2</v>
      </c>
      <c r="Q317" s="3">
        <f>VLOOKUP($A317,rets_1M!$A:$I,COLUMN(H$4),FALSE)</f>
        <v>5.8953052613761603E-3</v>
      </c>
      <c r="S317" s="3">
        <f>SUMPRODUCT(B317:H317,K317:Q317)</f>
        <v>-1.5863156269011327E-2</v>
      </c>
      <c r="T317" s="3">
        <f t="shared" si="8"/>
        <v>2.8576492173093156E-2</v>
      </c>
    </row>
    <row r="318" spans="1:20" x14ac:dyDescent="0.35">
      <c r="A318" s="2">
        <v>43524</v>
      </c>
      <c r="B318" s="3">
        <f>VLOOKUP(EOMONTH($A318,-1),Trend_Weights!$A:$H,COLUMN(B$4),FALSE)</f>
        <v>-2.848955094610359E-2</v>
      </c>
      <c r="C318" s="3">
        <f>VLOOKUP(EOMONTH($A318,-1),Trend_Weights!$A:$H,COLUMN(C$4),FALSE)</f>
        <v>-5.8470760083814931E-2</v>
      </c>
      <c r="D318" s="3">
        <f>VLOOKUP(EOMONTH($A318,-1),Trend_Weights!$A:$H,COLUMN(D$4),FALSE)</f>
        <v>0.52700299382946725</v>
      </c>
      <c r="E318" s="3">
        <f>VLOOKUP(EOMONTH($A318,-1),Trend_Weights!$A:$H,COLUMN(E$4),FALSE)</f>
        <v>0.19608352297289633</v>
      </c>
      <c r="F318" s="3">
        <f>VLOOKUP(EOMONTH($A318,-1),Trend_Weights!$A:$H,COLUMN(F$4),FALSE)</f>
        <v>-6.5997515303333643E-2</v>
      </c>
      <c r="G318" s="3">
        <f>VLOOKUP(EOMONTH($A318,-1),Trend_Weights!$A:$H,COLUMN(G$4),FALSE)</f>
        <v>-5.1770246127409575E-2</v>
      </c>
      <c r="H318" s="3">
        <f>VLOOKUP(EOMONTH($A318,-1),Trend_Weights!$A:$H,COLUMN(H$4),FALSE)</f>
        <v>-7.2185410736974653E-2</v>
      </c>
      <c r="K318" s="3">
        <f>VLOOKUP($A318,rets_1M!$A:$I,COLUMN(B$4),FALSE)</f>
        <v>7.0164814978328272E-2</v>
      </c>
      <c r="L318" s="3">
        <f>VLOOKUP($A318,rets_1M!$A:$I,COLUMN(C$4),FALSE)</f>
        <v>-6.8655068986203105E-3</v>
      </c>
      <c r="M318" s="3">
        <f>VLOOKUP($A318,rets_1M!$A:$I,COLUMN(D$4),FALSE)</f>
        <v>3.4380432987468623E-4</v>
      </c>
      <c r="N318" s="3">
        <f>VLOOKUP($A318,rets_1M!$A:$I,COLUMN(E$4),FALSE)</f>
        <v>-5.2271329923166965E-3</v>
      </c>
      <c r="O318" s="3">
        <f>VLOOKUP($A318,rets_1M!$A:$I,COLUMN(F$4),FALSE)</f>
        <v>2.9679622702878383E-2</v>
      </c>
      <c r="P318" s="3">
        <f>VLOOKUP($A318,rets_1M!$A:$I,COLUMN(G$4),FALSE)</f>
        <v>2.7152159627217953E-2</v>
      </c>
      <c r="Q318" s="3">
        <f>VLOOKUP($A318,rets_1M!$A:$I,COLUMN(H$4),FALSE)</f>
        <v>-2.4360268802966267E-2</v>
      </c>
      <c r="S318" s="3">
        <f>SUMPRODUCT(B318:H318,K318:Q318)</f>
        <v>-4.0473007363887748E-3</v>
      </c>
      <c r="T318" s="3">
        <f t="shared" si="8"/>
        <v>2.8346502734809573E-2</v>
      </c>
    </row>
    <row r="319" spans="1:20" x14ac:dyDescent="0.35">
      <c r="A319" s="2">
        <v>43555</v>
      </c>
      <c r="B319" s="3">
        <f>VLOOKUP(EOMONTH($A319,-1),Trend_Weights!$A:$H,COLUMN(B$4),FALSE)</f>
        <v>2.6230112785223338E-2</v>
      </c>
      <c r="C319" s="3">
        <f>VLOOKUP(EOMONTH($A319,-1),Trend_Weights!$A:$H,COLUMN(C$4),FALSE)</f>
        <v>-6.1431571250072717E-2</v>
      </c>
      <c r="D319" s="3">
        <f>VLOOKUP(EOMONTH($A319,-1),Trend_Weights!$A:$H,COLUMN(D$4),FALSE)</f>
        <v>0.54713675633108516</v>
      </c>
      <c r="E319" s="3">
        <f>VLOOKUP(EOMONTH($A319,-1),Trend_Weights!$A:$H,COLUMN(E$4),FALSE)</f>
        <v>0.18373720445235575</v>
      </c>
      <c r="F319" s="3">
        <f>VLOOKUP(EOMONTH($A319,-1),Trend_Weights!$A:$H,COLUMN(F$4),FALSE)</f>
        <v>6.0933716314942474E-2</v>
      </c>
      <c r="G319" s="3">
        <f>VLOOKUP(EOMONTH($A319,-1),Trend_Weights!$A:$H,COLUMN(G$4),FALSE)</f>
        <v>4.8222440587532271E-2</v>
      </c>
      <c r="H319" s="3">
        <f>VLOOKUP(EOMONTH($A319,-1),Trend_Weights!$A:$H,COLUMN(H$4),FALSE)</f>
        <v>-7.2308198278788441E-2</v>
      </c>
      <c r="K319" s="3">
        <f>VLOOKUP($A319,rets_1M!$A:$I,COLUMN(B$4),FALSE)</f>
        <v>-1.949506630446407E-2</v>
      </c>
      <c r="L319" s="3">
        <f>VLOOKUP($A319,rets_1M!$A:$I,COLUMN(C$4),FALSE)</f>
        <v>-1.8340191858296273E-2</v>
      </c>
      <c r="M319" s="3">
        <f>VLOOKUP($A319,rets_1M!$A:$I,COLUMN(D$4),FALSE)</f>
        <v>3.7624404274347878E-3</v>
      </c>
      <c r="N319" s="3">
        <f>VLOOKUP($A319,rets_1M!$A:$I,COLUMN(E$4),FALSE)</f>
        <v>1.7025575047011854E-2</v>
      </c>
      <c r="O319" s="3">
        <f>VLOOKUP($A319,rets_1M!$A:$I,COLUMN(F$4),FALSE)</f>
        <v>1.7176024638711374E-2</v>
      </c>
      <c r="P319" s="3">
        <f>VLOOKUP($A319,rets_1M!$A:$I,COLUMN(G$4),FALSE)</f>
        <v>3.796738928620158E-2</v>
      </c>
      <c r="Q319" s="3">
        <f>VLOOKUP($A319,rets_1M!$A:$I,COLUMN(H$4),FALSE)</f>
        <v>3.3562787436152153E-3</v>
      </c>
      <c r="S319" s="3">
        <f>SUMPRODUCT(B319:H319,K319:Q319)</f>
        <v>8.4369027476478408E-3</v>
      </c>
      <c r="T319" s="3">
        <f t="shared" si="8"/>
        <v>2.7926631325274787E-2</v>
      </c>
    </row>
    <row r="320" spans="1:20" x14ac:dyDescent="0.35">
      <c r="A320" s="2">
        <v>43585</v>
      </c>
      <c r="B320" s="3">
        <f>VLOOKUP(EOMONTH($A320,-1),Trend_Weights!$A:$H,COLUMN(B$4),FALSE)</f>
        <v>2.6498106447906643E-2</v>
      </c>
      <c r="C320" s="3">
        <f>VLOOKUP(EOMONTH($A320,-1),Trend_Weights!$A:$H,COLUMN(C$4),FALSE)</f>
        <v>-6.1449264530819524E-2</v>
      </c>
      <c r="D320" s="3">
        <f>VLOOKUP(EOMONTH($A320,-1),Trend_Weights!$A:$H,COLUMN(D$4),FALSE)</f>
        <v>0.54783889891068704</v>
      </c>
      <c r="E320" s="3">
        <f>VLOOKUP(EOMONTH($A320,-1),Trend_Weights!$A:$H,COLUMN(E$4),FALSE)</f>
        <v>0.17803985102410888</v>
      </c>
      <c r="F320" s="3">
        <f>VLOOKUP(EOMONTH($A320,-1),Trend_Weights!$A:$H,COLUMN(F$4),FALSE)</f>
        <v>6.4115283468710316E-2</v>
      </c>
      <c r="G320" s="3">
        <f>VLOOKUP(EOMONTH($A320,-1),Trend_Weights!$A:$H,COLUMN(G$4),FALSE)</f>
        <v>4.939336143089873E-2</v>
      </c>
      <c r="H320" s="3">
        <f>VLOOKUP(EOMONTH($A320,-1),Trend_Weights!$A:$H,COLUMN(H$4),FALSE)</f>
        <v>-7.2665234186868724E-2</v>
      </c>
      <c r="K320" s="3">
        <f>VLOOKUP($A320,rets_1M!$A:$I,COLUMN(B$4),FALSE)</f>
        <v>4.6220376794328333E-2</v>
      </c>
      <c r="L320" s="3">
        <f>VLOOKUP($A320,rets_1M!$A:$I,COLUMN(C$4),FALSE)</f>
        <v>-9.8577891104558724E-3</v>
      </c>
      <c r="M320" s="3">
        <f>VLOOKUP($A320,rets_1M!$A:$I,COLUMN(D$4),FALSE)</f>
        <v>-3.8176660346924685E-3</v>
      </c>
      <c r="N320" s="3">
        <f>VLOOKUP($A320,rets_1M!$A:$I,COLUMN(E$4),FALSE)</f>
        <v>-5.0347556685185202E-3</v>
      </c>
      <c r="O320" s="3">
        <f>VLOOKUP($A320,rets_1M!$A:$I,COLUMN(F$4),FALSE)</f>
        <v>3.9051279065253741E-2</v>
      </c>
      <c r="P320" s="3">
        <f>VLOOKUP($A320,rets_1M!$A:$I,COLUMN(G$4),FALSE)</f>
        <v>5.3982770823329806E-2</v>
      </c>
      <c r="Q320" s="3">
        <f>VLOOKUP($A320,rets_1M!$A:$I,COLUMN(H$4),FALSE)</f>
        <v>-8.9699241234033611E-3</v>
      </c>
      <c r="S320" s="3">
        <f>SUMPRODUCT(B320:H320,K320:Q320)</f>
        <v>4.6646292235435335E-3</v>
      </c>
      <c r="T320" s="3">
        <f t="shared" si="8"/>
        <v>2.8052167306074675E-2</v>
      </c>
    </row>
    <row r="321" spans="1:20" x14ac:dyDescent="0.35">
      <c r="A321" s="2">
        <v>43616</v>
      </c>
      <c r="B321" s="3">
        <f>VLOOKUP(EOMONTH($A321,-1),Trend_Weights!$A:$H,COLUMN(B$4),FALSE)</f>
        <v>-2.7649899685390406E-2</v>
      </c>
      <c r="C321" s="3">
        <f>VLOOKUP(EOMONTH($A321,-1),Trend_Weights!$A:$H,COLUMN(C$4),FALSE)</f>
        <v>-6.3416920372637811E-2</v>
      </c>
      <c r="D321" s="3">
        <f>VLOOKUP(EOMONTH($A321,-1),Trend_Weights!$A:$H,COLUMN(D$4),FALSE)</f>
        <v>0.53993542907425618</v>
      </c>
      <c r="E321" s="3">
        <f>VLOOKUP(EOMONTH($A321,-1),Trend_Weights!$A:$H,COLUMN(E$4),FALSE)</f>
        <v>0.17856921582542615</v>
      </c>
      <c r="F321" s="3">
        <f>VLOOKUP(EOMONTH($A321,-1),Trend_Weights!$A:$H,COLUMN(F$4),FALSE)</f>
        <v>6.3694078607791124E-2</v>
      </c>
      <c r="G321" s="3">
        <f>VLOOKUP(EOMONTH($A321,-1),Trend_Weights!$A:$H,COLUMN(G$4),FALSE)</f>
        <v>4.9977607901175884E-2</v>
      </c>
      <c r="H321" s="3">
        <f>VLOOKUP(EOMONTH($A321,-1),Trend_Weights!$A:$H,COLUMN(H$4),FALSE)</f>
        <v>-7.6756848533322306E-2</v>
      </c>
      <c r="K321" s="3">
        <f>VLOOKUP($A321,rets_1M!$A:$I,COLUMN(B$4),FALSE)</f>
        <v>-9.0172018287520306E-2</v>
      </c>
      <c r="L321" s="3">
        <f>VLOOKUP($A321,rets_1M!$A:$I,COLUMN(C$4),FALSE)</f>
        <v>1.5060672226796079E-2</v>
      </c>
      <c r="M321" s="3">
        <f>VLOOKUP($A321,rets_1M!$A:$I,COLUMN(D$4),FALSE)</f>
        <v>3.0788328201944992E-3</v>
      </c>
      <c r="N321" s="3">
        <f>VLOOKUP($A321,rets_1M!$A:$I,COLUMN(E$4),FALSE)</f>
        <v>2.2041108028291623E-2</v>
      </c>
      <c r="O321" s="3">
        <f>VLOOKUP($A321,rets_1M!$A:$I,COLUMN(F$4),FALSE)</f>
        <v>-6.6499794523106837E-2</v>
      </c>
      <c r="P321" s="3">
        <f>VLOOKUP($A321,rets_1M!$A:$I,COLUMN(G$4),FALSE)</f>
        <v>-8.5448617099456614E-2</v>
      </c>
      <c r="Q321" s="3">
        <f>VLOOKUP($A321,rets_1M!$A:$I,COLUMN(H$4),FALSE)</f>
        <v>2.368985652722233E-2</v>
      </c>
      <c r="S321" s="3">
        <f>SUMPRODUCT(B321:H321,K321:Q321)</f>
        <v>-3.188139245018061E-3</v>
      </c>
      <c r="T321" s="3">
        <f t="shared" si="8"/>
        <v>2.7657742590129684E-2</v>
      </c>
    </row>
    <row r="322" spans="1:20" x14ac:dyDescent="0.35">
      <c r="A322" s="2">
        <v>43646</v>
      </c>
      <c r="B322" s="3">
        <f>VLOOKUP(EOMONTH($A322,-1),Trend_Weights!$A:$H,COLUMN(B$4),FALSE)</f>
        <v>-2.767475096998348E-2</v>
      </c>
      <c r="C322" s="3">
        <f>VLOOKUP(EOMONTH($A322,-1),Trend_Weights!$A:$H,COLUMN(C$4),FALSE)</f>
        <v>-6.7228008028776584E-2</v>
      </c>
      <c r="D322" s="3">
        <f>VLOOKUP(EOMONTH($A322,-1),Trend_Weights!$A:$H,COLUMN(D$4),FALSE)</f>
        <v>0.54815105147085608</v>
      </c>
      <c r="E322" s="3">
        <f>VLOOKUP(EOMONTH($A322,-1),Trend_Weights!$A:$H,COLUMN(E$4),FALSE)</f>
        <v>0.17163426776514498</v>
      </c>
      <c r="F322" s="3">
        <f>VLOOKUP(EOMONTH($A322,-1),Trend_Weights!$A:$H,COLUMN(F$4),FALSE)</f>
        <v>5.9814404641762124E-2</v>
      </c>
      <c r="G322" s="3">
        <f>VLOOKUP(EOMONTH($A322,-1),Trend_Weights!$A:$H,COLUMN(G$4),FALSE)</f>
        <v>4.6964811174830763E-2</v>
      </c>
      <c r="H322" s="3">
        <f>VLOOKUP(EOMONTH($A322,-1),Trend_Weights!$A:$H,COLUMN(H$4),FALSE)</f>
        <v>-7.8532705948646045E-2</v>
      </c>
      <c r="K322" s="3">
        <f>VLOOKUP($A322,rets_1M!$A:$I,COLUMN(B$4),FALSE)</f>
        <v>3.0296371178582637E-2</v>
      </c>
      <c r="L322" s="3">
        <f>VLOOKUP($A322,rets_1M!$A:$I,COLUMN(C$4),FALSE)</f>
        <v>7.8254131978422459E-2</v>
      </c>
      <c r="M322" s="3">
        <f>VLOOKUP($A322,rets_1M!$A:$I,COLUMN(D$4),FALSE)</f>
        <v>4.5713306699686207E-3</v>
      </c>
      <c r="N322" s="3">
        <f>VLOOKUP($A322,rets_1M!$A:$I,COLUMN(E$4),FALSE)</f>
        <v>1.018658776446757E-2</v>
      </c>
      <c r="O322" s="3">
        <f>VLOOKUP($A322,rets_1M!$A:$I,COLUMN(F$4),FALSE)</f>
        <v>6.8115420018409534E-2</v>
      </c>
      <c r="P322" s="3">
        <f>VLOOKUP($A322,rets_1M!$A:$I,COLUMN(G$4),FALSE)</f>
        <v>7.4661217225659327E-2</v>
      </c>
      <c r="Q322" s="3">
        <f>VLOOKUP($A322,rets_1M!$A:$I,COLUMN(H$4),FALSE)</f>
        <v>5.4083258217696439E-3</v>
      </c>
      <c r="S322" s="3">
        <f>SUMPRODUCT(B322:H322,K322:Q322)</f>
        <v>5.3108361077276013E-3</v>
      </c>
      <c r="T322" s="3">
        <f t="shared" si="8"/>
        <v>2.5800183998088411E-2</v>
      </c>
    </row>
    <row r="323" spans="1:20" x14ac:dyDescent="0.35">
      <c r="A323" s="2">
        <v>43677</v>
      </c>
      <c r="B323" s="3">
        <f>VLOOKUP(EOMONTH($A323,-1),Trend_Weights!$A:$H,COLUMN(B$4),FALSE)</f>
        <v>-2.6789637961961165E-2</v>
      </c>
      <c r="C323" s="3">
        <f>VLOOKUP(EOMONTH($A323,-1),Trend_Weights!$A:$H,COLUMN(C$4),FALSE)</f>
        <v>6.6075895669304496E-2</v>
      </c>
      <c r="D323" s="3">
        <f>VLOOKUP(EOMONTH($A323,-1),Trend_Weights!$A:$H,COLUMN(D$4),FALSE)</f>
        <v>0.5417581013626247</v>
      </c>
      <c r="E323" s="3">
        <f>VLOOKUP(EOMONTH($A323,-1),Trend_Weights!$A:$H,COLUMN(E$4),FALSE)</f>
        <v>0.1758722041480329</v>
      </c>
      <c r="F323" s="3">
        <f>VLOOKUP(EOMONTH($A323,-1),Trend_Weights!$A:$H,COLUMN(F$4),FALSE)</f>
        <v>5.5561565919224218E-2</v>
      </c>
      <c r="G323" s="3">
        <f>VLOOKUP(EOMONTH($A323,-1),Trend_Weights!$A:$H,COLUMN(G$4),FALSE)</f>
        <v>4.4699026375207562E-2</v>
      </c>
      <c r="H323" s="3">
        <f>VLOOKUP(EOMONTH($A323,-1),Trend_Weights!$A:$H,COLUMN(H$4),FALSE)</f>
        <v>8.9243568563644946E-2</v>
      </c>
      <c r="K323" s="3">
        <f>VLOOKUP($A323,rets_1M!$A:$I,COLUMN(B$4),FALSE)</f>
        <v>5.3771619217033439E-3</v>
      </c>
      <c r="L323" s="3">
        <f>VLOOKUP($A323,rets_1M!$A:$I,COLUMN(C$4),FALSE)</f>
        <v>8.1452296444206596E-3</v>
      </c>
      <c r="M323" s="3">
        <f>VLOOKUP($A323,rets_1M!$A:$I,COLUMN(D$4),FALSE)</f>
        <v>-9.7254601270191365E-5</v>
      </c>
      <c r="N323" s="3">
        <f>VLOOKUP($A323,rets_1M!$A:$I,COLUMN(E$4),FALSE)</f>
        <v>-3.7276484464309201E-3</v>
      </c>
      <c r="O323" s="3">
        <f>VLOOKUP($A323,rets_1M!$A:$I,COLUMN(F$4),FALSE)</f>
        <v>1.2889205290569139E-2</v>
      </c>
      <c r="P323" s="3">
        <f>VLOOKUP($A323,rets_1M!$A:$I,COLUMN(G$4),FALSE)</f>
        <v>2.2485926531271128E-2</v>
      </c>
      <c r="Q323" s="3">
        <f>VLOOKUP($A323,rets_1M!$A:$I,COLUMN(H$4),FALSE)</f>
        <v>-1.0094005346079182E-2</v>
      </c>
      <c r="S323" s="3">
        <f>SUMPRODUCT(B323:H323,K323:Q323)</f>
        <v>5.0629130065229751E-4</v>
      </c>
      <c r="T323" s="3">
        <f t="shared" si="8"/>
        <v>2.5025504353818957E-2</v>
      </c>
    </row>
    <row r="324" spans="1:20" x14ac:dyDescent="0.35">
      <c r="A324" s="2">
        <v>43708</v>
      </c>
      <c r="B324" s="3">
        <f>VLOOKUP(EOMONTH($A324,-1),Trend_Weights!$A:$H,COLUMN(B$4),FALSE)</f>
        <v>-2.9172188980402806E-2</v>
      </c>
      <c r="C324" s="3">
        <f>VLOOKUP(EOMONTH($A324,-1),Trend_Weights!$A:$H,COLUMN(C$4),FALSE)</f>
        <v>6.6003651849445885E-2</v>
      </c>
      <c r="D324" s="3">
        <f>VLOOKUP(EOMONTH($A324,-1),Trend_Weights!$A:$H,COLUMN(D$4),FALSE)</f>
        <v>0.54107396998242763</v>
      </c>
      <c r="E324" s="3">
        <f>VLOOKUP(EOMONTH($A324,-1),Trend_Weights!$A:$H,COLUMN(E$4),FALSE)</f>
        <v>0.17427681021414035</v>
      </c>
      <c r="F324" s="3">
        <f>VLOOKUP(EOMONTH($A324,-1),Trend_Weights!$A:$H,COLUMN(F$4),FALSE)</f>
        <v>5.5597861580850887E-2</v>
      </c>
      <c r="G324" s="3">
        <f>VLOOKUP(EOMONTH($A324,-1),Trend_Weights!$A:$H,COLUMN(G$4),FALSE)</f>
        <v>4.5439029159476611E-2</v>
      </c>
      <c r="H324" s="3">
        <f>VLOOKUP(EOMONTH($A324,-1),Trend_Weights!$A:$H,COLUMN(H$4),FALSE)</f>
        <v>8.8436488233255825E-2</v>
      </c>
      <c r="K324" s="3">
        <f>VLOOKUP($A324,rets_1M!$A:$I,COLUMN(B$4),FALSE)</f>
        <v>-7.1924789601494732E-2</v>
      </c>
      <c r="L324" s="3">
        <f>VLOOKUP($A324,rets_1M!$A:$I,COLUMN(C$4),FALSE)</f>
        <v>6.3708117177735613E-2</v>
      </c>
      <c r="M324" s="3">
        <f>VLOOKUP($A324,rets_1M!$A:$I,COLUMN(D$4),FALSE)</f>
        <v>8.8101504209843196E-3</v>
      </c>
      <c r="N324" s="3">
        <f>VLOOKUP($A324,rets_1M!$A:$I,COLUMN(E$4),FALSE)</f>
        <v>2.825253236859071E-2</v>
      </c>
      <c r="O324" s="3">
        <f>VLOOKUP($A324,rets_1M!$A:$I,COLUMN(F$4),FALSE)</f>
        <v>-1.9272740724299853E-2</v>
      </c>
      <c r="P324" s="3">
        <f>VLOOKUP($A324,rets_1M!$A:$I,COLUMN(G$4),FALSE)</f>
        <v>-2.2372738441579276E-2</v>
      </c>
      <c r="Q324" s="3">
        <f>VLOOKUP($A324,rets_1M!$A:$I,COLUMN(H$4),FALSE)</f>
        <v>2.0746928500058548E-2</v>
      </c>
      <c r="S324" s="3">
        <f>SUMPRODUCT(B324:H324,K324:Q324)</f>
        <v>1.5740543039581674E-2</v>
      </c>
      <c r="T324" s="3">
        <f t="shared" si="8"/>
        <v>2.6112477726006986E-2</v>
      </c>
    </row>
    <row r="325" spans="1:20" x14ac:dyDescent="0.35">
      <c r="A325" s="2">
        <v>43738</v>
      </c>
      <c r="B325" s="3">
        <f>VLOOKUP(EOMONTH($A325,-1),Trend_Weights!$A:$H,COLUMN(B$4),FALSE)</f>
        <v>-2.9552888068898019E-2</v>
      </c>
      <c r="C325" s="3">
        <f>VLOOKUP(EOMONTH($A325,-1),Trend_Weights!$A:$H,COLUMN(C$4),FALSE)</f>
        <v>6.4236212649399271E-2</v>
      </c>
      <c r="D325" s="3">
        <f>VLOOKUP(EOMONTH($A325,-1),Trend_Weights!$A:$H,COLUMN(D$4),FALSE)</f>
        <v>0.55234103685108527</v>
      </c>
      <c r="E325" s="3">
        <f>VLOOKUP(EOMONTH($A325,-1),Trend_Weights!$A:$H,COLUMN(E$4),FALSE)</f>
        <v>0.16397765209727849</v>
      </c>
      <c r="F325" s="3">
        <f>VLOOKUP(EOMONTH($A325,-1),Trend_Weights!$A:$H,COLUMN(F$4),FALSE)</f>
        <v>5.5891505564817957E-2</v>
      </c>
      <c r="G325" s="3">
        <f>VLOOKUP(EOMONTH($A325,-1),Trend_Weights!$A:$H,COLUMN(G$4),FALSE)</f>
        <v>-4.5609381343103023E-2</v>
      </c>
      <c r="H325" s="3">
        <f>VLOOKUP(EOMONTH($A325,-1),Trend_Weights!$A:$H,COLUMN(H$4),FALSE)</f>
        <v>8.8391323425418084E-2</v>
      </c>
      <c r="K325" s="3">
        <f>VLOOKUP($A325,rets_1M!$A:$I,COLUMN(B$4),FALSE)</f>
        <v>4.7591917438495557E-2</v>
      </c>
      <c r="L325" s="3">
        <f>VLOOKUP($A325,rets_1M!$A:$I,COLUMN(C$4),FALSE)</f>
        <v>-3.6944101820350572E-2</v>
      </c>
      <c r="M325" s="3">
        <f>VLOOKUP($A325,rets_1M!$A:$I,COLUMN(D$4),FALSE)</f>
        <v>-1.7693482510525715E-3</v>
      </c>
      <c r="N325" s="3">
        <f>VLOOKUP($A325,rets_1M!$A:$I,COLUMN(E$4),FALSE)</f>
        <v>-1.1039924163868675E-2</v>
      </c>
      <c r="O325" s="3">
        <f>VLOOKUP($A325,rets_1M!$A:$I,COLUMN(F$4),FALSE)</f>
        <v>1.7690102595051327E-2</v>
      </c>
      <c r="P325" s="3">
        <f>VLOOKUP($A325,rets_1M!$A:$I,COLUMN(G$4),FALSE)</f>
        <v>7.4073488226500395E-3</v>
      </c>
      <c r="Q325" s="3">
        <f>VLOOKUP($A325,rets_1M!$A:$I,COLUMN(H$4),FALSE)</f>
        <v>-2.0170755548871711E-2</v>
      </c>
      <c r="S325" s="3">
        <f>SUMPRODUCT(B325:H325,K325:Q325)</f>
        <v>-7.6992501879929055E-3</v>
      </c>
      <c r="T325" s="3">
        <f t="shared" si="8"/>
        <v>2.637701160531172E-2</v>
      </c>
    </row>
    <row r="326" spans="1:20" x14ac:dyDescent="0.35">
      <c r="A326" s="2">
        <v>43769</v>
      </c>
      <c r="B326" s="3">
        <f>VLOOKUP(EOMONTH($A326,-1),Trend_Weights!$A:$H,COLUMN(B$4),FALSE)</f>
        <v>-2.9589450859471497E-2</v>
      </c>
      <c r="C326" s="3">
        <f>VLOOKUP(EOMONTH($A326,-1),Trend_Weights!$A:$H,COLUMN(C$4),FALSE)</f>
        <v>6.2734497351838989E-2</v>
      </c>
      <c r="D326" s="3">
        <f>VLOOKUP(EOMONTH($A326,-1),Trend_Weights!$A:$H,COLUMN(D$4),FALSE)</f>
        <v>0.55576453011849303</v>
      </c>
      <c r="E326" s="3">
        <f>VLOOKUP(EOMONTH($A326,-1),Trend_Weights!$A:$H,COLUMN(E$4),FALSE)</f>
        <v>0.16170268144155514</v>
      </c>
      <c r="F326" s="3">
        <f>VLOOKUP(EOMONTH($A326,-1),Trend_Weights!$A:$H,COLUMN(F$4),FALSE)</f>
        <v>5.5834676121928113E-2</v>
      </c>
      <c r="G326" s="3">
        <f>VLOOKUP(EOMONTH($A326,-1),Trend_Weights!$A:$H,COLUMN(G$4),FALSE)</f>
        <v>4.555475201640579E-2</v>
      </c>
      <c r="H326" s="3">
        <f>VLOOKUP(EOMONTH($A326,-1),Trend_Weights!$A:$H,COLUMN(H$4),FALSE)</f>
        <v>8.8819412090307331E-2</v>
      </c>
      <c r="K326" s="3">
        <f>VLOOKUP($A326,rets_1M!$A:$I,COLUMN(B$4),FALSE)</f>
        <v>-2.5365493270537498E-2</v>
      </c>
      <c r="L326" s="3">
        <f>VLOOKUP($A326,rets_1M!$A:$I,COLUMN(C$4),FALSE)</f>
        <v>2.8445086389953689E-2</v>
      </c>
      <c r="M326" s="3">
        <f>VLOOKUP($A326,rets_1M!$A:$I,COLUMN(D$4),FALSE)</f>
        <v>-6.5632664945158847E-3</v>
      </c>
      <c r="N326" s="3">
        <f>VLOOKUP($A326,rets_1M!$A:$I,COLUMN(E$4),FALSE)</f>
        <v>-5.4024282723375006E-4</v>
      </c>
      <c r="O326" s="3">
        <f>VLOOKUP($A326,rets_1M!$A:$I,COLUMN(F$4),FALSE)</f>
        <v>1.923575849671999E-2</v>
      </c>
      <c r="P326" s="3">
        <f>VLOOKUP($A326,rets_1M!$A:$I,COLUMN(G$4),FALSE)</f>
        <v>4.1148876159592396E-2</v>
      </c>
      <c r="Q326" s="3">
        <f>VLOOKUP($A326,rets_1M!$A:$I,COLUMN(H$4),FALSE)</f>
        <v>-2.5254604081759169E-3</v>
      </c>
      <c r="S326" s="3">
        <f>SUMPRODUCT(B326:H326,K326:Q326)</f>
        <v>1.5242890664143504E-3</v>
      </c>
      <c r="T326" s="3">
        <f t="shared" si="8"/>
        <v>2.564331765546652E-2</v>
      </c>
    </row>
    <row r="327" spans="1:20" x14ac:dyDescent="0.35">
      <c r="A327" s="2">
        <v>43799</v>
      </c>
      <c r="B327" s="3">
        <f>VLOOKUP(EOMONTH($A327,-1),Trend_Weights!$A:$H,COLUMN(B$4),FALSE)</f>
        <v>-2.9872384377719122E-2</v>
      </c>
      <c r="C327" s="3">
        <f>VLOOKUP(EOMONTH($A327,-1),Trend_Weights!$A:$H,COLUMN(C$4),FALSE)</f>
        <v>6.4000108240525974E-2</v>
      </c>
      <c r="D327" s="3">
        <f>VLOOKUP(EOMONTH($A327,-1),Trend_Weights!$A:$H,COLUMN(D$4),FALSE)</f>
        <v>0.54431519725424649</v>
      </c>
      <c r="E327" s="3">
        <f>VLOOKUP(EOMONTH($A327,-1),Trend_Weights!$A:$H,COLUMN(E$4),FALSE)</f>
        <v>0.16572799703893154</v>
      </c>
      <c r="F327" s="3">
        <f>VLOOKUP(EOMONTH($A327,-1),Trend_Weights!$A:$H,COLUMN(F$4),FALSE)</f>
        <v>5.6930639206528529E-2</v>
      </c>
      <c r="G327" s="3">
        <f>VLOOKUP(EOMONTH($A327,-1),Trend_Weights!$A:$H,COLUMN(G$4),FALSE)</f>
        <v>4.6098080585945132E-2</v>
      </c>
      <c r="H327" s="3">
        <f>VLOOKUP(EOMONTH($A327,-1),Trend_Weights!$A:$H,COLUMN(H$4),FALSE)</f>
        <v>9.3055593296103259E-2</v>
      </c>
      <c r="K327" s="3">
        <f>VLOOKUP($A327,rets_1M!$A:$I,COLUMN(B$4),FALSE)</f>
        <v>1.657678165243337E-2</v>
      </c>
      <c r="L327" s="3">
        <f>VLOOKUP($A327,rets_1M!$A:$I,COLUMN(C$4),FALSE)</f>
        <v>-3.2377974253288033E-2</v>
      </c>
      <c r="M327" s="3">
        <f>VLOOKUP($A327,rets_1M!$A:$I,COLUMN(D$4),FALSE)</f>
        <v>-5.5354063102364126E-3</v>
      </c>
      <c r="N327" s="3">
        <f>VLOOKUP($A327,rets_1M!$A:$I,COLUMN(E$4),FALSE)</f>
        <v>-5.3886554851468871E-3</v>
      </c>
      <c r="O327" s="3">
        <f>VLOOKUP($A327,rets_1M!$A:$I,COLUMN(F$4),FALSE)</f>
        <v>3.5563636363636242E-2</v>
      </c>
      <c r="P327" s="3">
        <f>VLOOKUP($A327,rets_1M!$A:$I,COLUMN(G$4),FALSE)</f>
        <v>4.0450049112502384E-2</v>
      </c>
      <c r="Q327" s="3">
        <f>VLOOKUP($A327,rets_1M!$A:$I,COLUMN(H$4),FALSE)</f>
        <v>-1.3701389442586143E-2</v>
      </c>
      <c r="S327" s="3">
        <f>SUMPRODUCT(B327:H327,K327:Q327)</f>
        <v>-3.8590994571882807E-3</v>
      </c>
      <c r="T327" s="3">
        <f t="shared" si="8"/>
        <v>2.3425731395519997E-2</v>
      </c>
    </row>
    <row r="328" spans="1:20" x14ac:dyDescent="0.35">
      <c r="A328" s="2">
        <v>43830</v>
      </c>
      <c r="B328" s="3">
        <f>VLOOKUP(EOMONTH($A328,-1),Trend_Weights!$A:$H,COLUMN(B$4),FALSE)</f>
        <v>2.7897954832258747E-2</v>
      </c>
      <c r="C328" s="3">
        <f>VLOOKUP(EOMONTH($A328,-1),Trend_Weights!$A:$H,COLUMN(C$4),FALSE)</f>
        <v>6.5557157482043327E-2</v>
      </c>
      <c r="D328" s="3">
        <f>VLOOKUP(EOMONTH($A328,-1),Trend_Weights!$A:$H,COLUMN(D$4),FALSE)</f>
        <v>0.52499944393555564</v>
      </c>
      <c r="E328" s="3">
        <f>VLOOKUP(EOMONTH($A328,-1),Trend_Weights!$A:$H,COLUMN(E$4),FALSE)</f>
        <v>0.17716567732135849</v>
      </c>
      <c r="F328" s="3">
        <f>VLOOKUP(EOMONTH($A328,-1),Trend_Weights!$A:$H,COLUMN(F$4),FALSE)</f>
        <v>5.3218514360738579E-2</v>
      </c>
      <c r="G328" s="3">
        <f>VLOOKUP(EOMONTH($A328,-1),Trend_Weights!$A:$H,COLUMN(G$4),FALSE)</f>
        <v>4.2887217668459286E-2</v>
      </c>
      <c r="H328" s="3">
        <f>VLOOKUP(EOMONTH($A328,-1),Trend_Weights!$A:$H,COLUMN(H$4),FALSE)</f>
        <v>0.10827403439958609</v>
      </c>
      <c r="K328" s="3">
        <f>VLOOKUP($A328,rets_1M!$A:$I,COLUMN(B$4),FALSE)</f>
        <v>7.2451940692454198E-2</v>
      </c>
      <c r="L328" s="3">
        <f>VLOOKUP($A328,rets_1M!$A:$I,COLUMN(C$4),FALSE)</f>
        <v>3.4222454795528101E-2</v>
      </c>
      <c r="M328" s="3">
        <f>VLOOKUP($A328,rets_1M!$A:$I,COLUMN(D$4),FALSE)</f>
        <v>-6.4478718799391155E-3</v>
      </c>
      <c r="N328" s="3">
        <f>VLOOKUP($A328,rets_1M!$A:$I,COLUMN(E$4),FALSE)</f>
        <v>-8.8093016955058667E-3</v>
      </c>
      <c r="O328" s="3">
        <f>VLOOKUP($A328,rets_1M!$A:$I,COLUMN(F$4),FALSE)</f>
        <v>2.6722382189760641E-2</v>
      </c>
      <c r="P328" s="3">
        <f>VLOOKUP($A328,rets_1M!$A:$I,COLUMN(G$4),FALSE)</f>
        <v>3.6293964712272642E-2</v>
      </c>
      <c r="Q328" s="3">
        <f>VLOOKUP($A328,rets_1M!$A:$I,COLUMN(H$4),FALSE)</f>
        <v>5.4659223708544147E-3</v>
      </c>
      <c r="S328" s="3">
        <f>SUMPRODUCT(B328:H328,K328:Q328)</f>
        <v>2.8894428860447878E-3</v>
      </c>
      <c r="T328" s="3">
        <f t="shared" si="8"/>
        <v>2.3314135505341192E-2</v>
      </c>
    </row>
    <row r="329" spans="1:20" x14ac:dyDescent="0.35">
      <c r="A329" s="2">
        <v>43861</v>
      </c>
      <c r="B329" s="3">
        <f>VLOOKUP(EOMONTH($A329,-1),Trend_Weights!$A:$H,COLUMN(B$4),FALSE)</f>
        <v>2.9152305531007974E-2</v>
      </c>
      <c r="C329" s="3">
        <f>VLOOKUP(EOMONTH($A329,-1),Trend_Weights!$A:$H,COLUMN(C$4),FALSE)</f>
        <v>6.7027839034546913E-2</v>
      </c>
      <c r="D329" s="3">
        <f>VLOOKUP(EOMONTH($A329,-1),Trend_Weights!$A:$H,COLUMN(D$4),FALSE)</f>
        <v>-0.51119842359637713</v>
      </c>
      <c r="E329" s="3">
        <f>VLOOKUP(EOMONTH($A329,-1),Trend_Weights!$A:$H,COLUMN(E$4),FALSE)</f>
        <v>0.17978555742611335</v>
      </c>
      <c r="F329" s="3">
        <f>VLOOKUP(EOMONTH($A329,-1),Trend_Weights!$A:$H,COLUMN(F$4),FALSE)</f>
        <v>5.4522338582793269E-2</v>
      </c>
      <c r="G329" s="3">
        <f>VLOOKUP(EOMONTH($A329,-1),Trend_Weights!$A:$H,COLUMN(G$4),FALSE)</f>
        <v>4.3907437646402037E-2</v>
      </c>
      <c r="H329" s="3">
        <f>VLOOKUP(EOMONTH($A329,-1),Trend_Weights!$A:$H,COLUMN(H$4),FALSE)</f>
        <v>-0.11440609818275931</v>
      </c>
      <c r="K329" s="3">
        <f>VLOOKUP($A329,rets_1M!$A:$I,COLUMN(B$4),FALSE)</f>
        <v>-0.18120420237137835</v>
      </c>
      <c r="L329" s="3">
        <f>VLOOKUP($A329,rets_1M!$A:$I,COLUMN(C$4),FALSE)</f>
        <v>3.8322421838942855E-2</v>
      </c>
      <c r="M329" s="3">
        <f>VLOOKUP($A329,rets_1M!$A:$I,COLUMN(D$4),FALSE)</f>
        <v>4.4700361759906215E-3</v>
      </c>
      <c r="N329" s="3">
        <f>VLOOKUP($A329,rets_1M!$A:$I,COLUMN(E$4),FALSE)</f>
        <v>2.4835879840680475E-2</v>
      </c>
      <c r="O329" s="3">
        <f>VLOOKUP($A329,rets_1M!$A:$I,COLUMN(F$4),FALSE)</f>
        <v>-2.1888573480625118E-3</v>
      </c>
      <c r="P329" s="3">
        <f>VLOOKUP($A329,rets_1M!$A:$I,COLUMN(G$4),FALSE)</f>
        <v>2.8049932310020953E-2</v>
      </c>
      <c r="Q329" s="3">
        <f>VLOOKUP($A329,rets_1M!$A:$I,COLUMN(H$4),FALSE)</f>
        <v>1.1284293673743395E-3</v>
      </c>
      <c r="S329" s="3">
        <f>SUMPRODUCT(B329:H329,K329:Q329)</f>
        <v>4.4936573759257845E-4</v>
      </c>
      <c r="T329" s="3">
        <f t="shared" si="8"/>
        <v>2.2941765147739022E-2</v>
      </c>
    </row>
    <row r="330" spans="1:20" x14ac:dyDescent="0.35">
      <c r="A330" s="2">
        <v>43890</v>
      </c>
      <c r="B330" s="3">
        <f>VLOOKUP(EOMONTH($A330,-1),Trend_Weights!$A:$H,COLUMN(B$4),FALSE)</f>
        <v>-2.655104610100428E-2</v>
      </c>
      <c r="C330" s="3">
        <f>VLOOKUP(EOMONTH($A330,-1),Trend_Weights!$A:$H,COLUMN(C$4),FALSE)</f>
        <v>6.8525074380827999E-2</v>
      </c>
      <c r="D330" s="3">
        <f>VLOOKUP(EOMONTH($A330,-1),Trend_Weights!$A:$H,COLUMN(D$4),FALSE)</f>
        <v>0.51249776032581773</v>
      </c>
      <c r="E330" s="3">
        <f>VLOOKUP(EOMONTH($A330,-1),Trend_Weights!$A:$H,COLUMN(E$4),FALSE)</f>
        <v>0.17004235524550401</v>
      </c>
      <c r="F330" s="3">
        <f>VLOOKUP(EOMONTH($A330,-1),Trend_Weights!$A:$H,COLUMN(F$4),FALSE)</f>
        <v>5.487365338120196E-2</v>
      </c>
      <c r="G330" s="3">
        <f>VLOOKUP(EOMONTH($A330,-1),Trend_Weights!$A:$H,COLUMN(G$4),FALSE)</f>
        <v>4.4607842189387126E-2</v>
      </c>
      <c r="H330" s="3">
        <f>VLOOKUP(EOMONTH($A330,-1),Trend_Weights!$A:$H,COLUMN(H$4),FALSE)</f>
        <v>-0.12290226837625697</v>
      </c>
      <c r="K330" s="3">
        <f>VLOOKUP($A330,rets_1M!$A:$I,COLUMN(B$4),FALSE)</f>
        <v>-0.12311207046360617</v>
      </c>
      <c r="L330" s="3">
        <f>VLOOKUP($A330,rets_1M!$A:$I,COLUMN(C$4),FALSE)</f>
        <v>-1.3349708360977153E-2</v>
      </c>
      <c r="M330" s="3">
        <f>VLOOKUP($A330,rets_1M!$A:$I,COLUMN(D$4),FALSE)</f>
        <v>7.7378837574717529E-3</v>
      </c>
      <c r="N330" s="3">
        <f>VLOOKUP($A330,rets_1M!$A:$I,COLUMN(E$4),FALSE)</f>
        <v>2.3888023219265531E-2</v>
      </c>
      <c r="O330" s="3">
        <f>VLOOKUP($A330,rets_1M!$A:$I,COLUMN(F$4),FALSE)</f>
        <v>-8.46615252784918E-2</v>
      </c>
      <c r="P330" s="3">
        <f>VLOOKUP($A330,rets_1M!$A:$I,COLUMN(G$4),FALSE)</f>
        <v>-6.0431707222760922E-2</v>
      </c>
      <c r="Q330" s="3">
        <f>VLOOKUP($A330,rets_1M!$A:$I,COLUMN(H$4),FALSE)</f>
        <v>3.3518844663615877E-3</v>
      </c>
      <c r="S330" s="3">
        <f>SUMPRODUCT(B330:H330,K330:Q330)</f>
        <v>2.628218869664997E-3</v>
      </c>
      <c r="T330" s="3">
        <f t="shared" si="8"/>
        <v>2.2465491576978643E-2</v>
      </c>
    </row>
    <row r="331" spans="1:20" x14ac:dyDescent="0.35">
      <c r="A331" s="2">
        <v>43921</v>
      </c>
      <c r="B331" s="3">
        <f>VLOOKUP(EOMONTH($A331,-1),Trend_Weights!$A:$H,COLUMN(B$4),FALSE)</f>
        <v>-2.6316834074766822E-2</v>
      </c>
      <c r="C331" s="3">
        <f>VLOOKUP(EOMONTH($A331,-1),Trend_Weights!$A:$H,COLUMN(C$4),FALSE)</f>
        <v>7.1361669072141629E-2</v>
      </c>
      <c r="D331" s="3">
        <f>VLOOKUP(EOMONTH($A331,-1),Trend_Weights!$A:$H,COLUMN(D$4),FALSE)</f>
        <v>0.51181312463000483</v>
      </c>
      <c r="E331" s="3">
        <f>VLOOKUP(EOMONTH($A331,-1),Trend_Weights!$A:$H,COLUMN(E$4),FALSE)</f>
        <v>0.16703828810962554</v>
      </c>
      <c r="F331" s="3">
        <f>VLOOKUP(EOMONTH($A331,-1),Trend_Weights!$A:$H,COLUMN(F$4),FALSE)</f>
        <v>5.2162095060340766E-2</v>
      </c>
      <c r="G331" s="3">
        <f>VLOOKUP(EOMONTH($A331,-1),Trend_Weights!$A:$H,COLUMN(G$4),FALSE)</f>
        <v>4.4423511744910167E-2</v>
      </c>
      <c r="H331" s="3">
        <f>VLOOKUP(EOMONTH($A331,-1),Trend_Weights!$A:$H,COLUMN(H$4),FALSE)</f>
        <v>0.12688447730821029</v>
      </c>
      <c r="K331" s="3">
        <f>VLOOKUP($A331,rets_1M!$A:$I,COLUMN(B$4),FALSE)</f>
        <v>-0.33337337992772742</v>
      </c>
      <c r="L331" s="3">
        <f>VLOOKUP($A331,rets_1M!$A:$I,COLUMN(C$4),FALSE)</f>
        <v>1.7161115931388915E-2</v>
      </c>
      <c r="M331" s="3">
        <f>VLOOKUP($A331,rets_1M!$A:$I,COLUMN(D$4),FALSE)</f>
        <v>-1.1211811056346721E-2</v>
      </c>
      <c r="N331" s="3">
        <f>VLOOKUP($A331,rets_1M!$A:$I,COLUMN(E$4),FALSE)</f>
        <v>3.0830263824699111E-2</v>
      </c>
      <c r="O331" s="3">
        <f>VLOOKUP($A331,rets_1M!$A:$I,COLUMN(F$4),FALSE)</f>
        <v>-0.12529488859764093</v>
      </c>
      <c r="P331" s="3">
        <f>VLOOKUP($A331,rets_1M!$A:$I,COLUMN(G$4),FALSE)</f>
        <v>-7.712240370274126E-2</v>
      </c>
      <c r="Q331" s="3">
        <f>VLOOKUP($A331,rets_1M!$A:$I,COLUMN(H$4),FALSE)</f>
        <v>-2.3212086574202484E-3</v>
      </c>
      <c r="S331" s="3">
        <f>SUMPRODUCT(B331:H331,K331:Q331)</f>
        <v>-8.4675700126700046E-4</v>
      </c>
      <c r="T331" s="3">
        <f t="shared" si="8"/>
        <v>2.2463810531629491E-2</v>
      </c>
    </row>
    <row r="332" spans="1:20" x14ac:dyDescent="0.35">
      <c r="A332" s="2">
        <v>43951</v>
      </c>
      <c r="B332" s="3">
        <f>VLOOKUP(EOMONTH($A332,-1),Trend_Weights!$A:$H,COLUMN(B$4),FALSE)</f>
        <v>-2.3194014083942269E-2</v>
      </c>
      <c r="C332" s="3">
        <f>VLOOKUP(EOMONTH($A332,-1),Trend_Weights!$A:$H,COLUMN(C$4),FALSE)</f>
        <v>7.7689466469781449E-2</v>
      </c>
      <c r="D332" s="3">
        <f>VLOOKUP(EOMONTH($A332,-1),Trend_Weights!$A:$H,COLUMN(D$4),FALSE)</f>
        <v>-0.49609092698846385</v>
      </c>
      <c r="E332" s="3">
        <f>VLOOKUP(EOMONTH($A332,-1),Trend_Weights!$A:$H,COLUMN(E$4),FALSE)</f>
        <v>0.1694077439179647</v>
      </c>
      <c r="F332" s="3">
        <f>VLOOKUP(EOMONTH($A332,-1),Trend_Weights!$A:$H,COLUMN(F$4),FALSE)</f>
        <v>-4.9313411576496477E-2</v>
      </c>
      <c r="G332" s="3">
        <f>VLOOKUP(EOMONTH($A332,-1),Trend_Weights!$A:$H,COLUMN(G$4),FALSE)</f>
        <v>4.5951175074318215E-2</v>
      </c>
      <c r="H332" s="3">
        <f>VLOOKUP(EOMONTH($A332,-1),Trend_Weights!$A:$H,COLUMN(H$4),FALSE)</f>
        <v>0.13835326188903307</v>
      </c>
      <c r="K332" s="3">
        <f>VLOOKUP($A332,rets_1M!$A:$I,COLUMN(B$4),FALSE)</f>
        <v>-0.17847873207527443</v>
      </c>
      <c r="L332" s="3">
        <f>VLOOKUP($A332,rets_1M!$A:$I,COLUMN(C$4),FALSE)</f>
        <v>6.1128927748295814E-2</v>
      </c>
      <c r="M332" s="3">
        <f>VLOOKUP($A332,rets_1M!$A:$I,COLUMN(D$4),FALSE)</f>
        <v>2.626624943675715E-3</v>
      </c>
      <c r="N332" s="3">
        <f>VLOOKUP($A332,rets_1M!$A:$I,COLUMN(E$4),FALSE)</f>
        <v>2.759975840427531E-3</v>
      </c>
      <c r="O332" s="3">
        <f>VLOOKUP($A332,rets_1M!$A:$I,COLUMN(F$4),FALSE)</f>
        <v>0.12945759664369194</v>
      </c>
      <c r="P332" s="3">
        <f>VLOOKUP($A332,rets_1M!$A:$I,COLUMN(G$4),FALSE)</f>
        <v>0.15440707695661793</v>
      </c>
      <c r="Q332" s="3">
        <f>VLOOKUP($A332,rets_1M!$A:$I,COLUMN(H$4),FALSE)</f>
        <v>8.367629589176806E-3</v>
      </c>
      <c r="S332" s="3">
        <f>SUMPRODUCT(B332:H332,K332:Q332)</f>
        <v>9.9221082142034317E-3</v>
      </c>
      <c r="T332" s="3">
        <f t="shared" si="8"/>
        <v>2.300043012996689E-2</v>
      </c>
    </row>
    <row r="333" spans="1:20" x14ac:dyDescent="0.35">
      <c r="A333" s="2">
        <v>43982</v>
      </c>
      <c r="B333" s="3">
        <f>VLOOKUP(EOMONTH($A333,-1),Trend_Weights!$A:$H,COLUMN(B$4),FALSE)</f>
        <v>-2.2414061929891812E-2</v>
      </c>
      <c r="C333" s="3">
        <f>VLOOKUP(EOMONTH($A333,-1),Trend_Weights!$A:$H,COLUMN(C$4),FALSE)</f>
        <v>7.4452896388644912E-2</v>
      </c>
      <c r="D333" s="3">
        <f>VLOOKUP(EOMONTH($A333,-1),Trend_Weights!$A:$H,COLUMN(D$4),FALSE)</f>
        <v>-0.50633549217457741</v>
      </c>
      <c r="E333" s="3">
        <f>VLOOKUP(EOMONTH($A333,-1),Trend_Weights!$A:$H,COLUMN(E$4),FALSE)</f>
        <v>0.17151139665112292</v>
      </c>
      <c r="F333" s="3">
        <f>VLOOKUP(EOMONTH($A333,-1),Trend_Weights!$A:$H,COLUMN(F$4),FALSE)</f>
        <v>-4.4931900697855014E-2</v>
      </c>
      <c r="G333" s="3">
        <f>VLOOKUP(EOMONTH($A333,-1),Trend_Weights!$A:$H,COLUMN(G$4),FALSE)</f>
        <v>4.1396441295577339E-2</v>
      </c>
      <c r="H333" s="3">
        <f>VLOOKUP(EOMONTH($A333,-1),Trend_Weights!$A:$H,COLUMN(H$4),FALSE)</f>
        <v>0.13895781086233056</v>
      </c>
      <c r="K333" s="3">
        <f>VLOOKUP($A333,rets_1M!$A:$I,COLUMN(B$4),FALSE)</f>
        <v>9.3705884926015948E-2</v>
      </c>
      <c r="L333" s="3">
        <f>VLOOKUP($A333,rets_1M!$A:$I,COLUMN(C$4),FALSE)</f>
        <v>2.7107476855841917E-2</v>
      </c>
      <c r="M333" s="3">
        <f>VLOOKUP($A333,rets_1M!$A:$I,COLUMN(D$4),FALSE)</f>
        <v>-4.2735149011698947E-3</v>
      </c>
      <c r="N333" s="3">
        <f>VLOOKUP($A333,rets_1M!$A:$I,COLUMN(E$4),FALSE)</f>
        <v>1.3089134160186866E-3</v>
      </c>
      <c r="O333" s="3">
        <f>VLOOKUP($A333,rets_1M!$A:$I,COLUMN(F$4),FALSE)</f>
        <v>4.8061251563506824E-2</v>
      </c>
      <c r="P333" s="3">
        <f>VLOOKUP($A333,rets_1M!$A:$I,COLUMN(G$4),FALSE)</f>
        <v>6.360908225969153E-2</v>
      </c>
      <c r="Q333" s="3">
        <f>VLOOKUP($A333,rets_1M!$A:$I,COLUMN(H$4),FALSE)</f>
        <v>-7.7761539653361522E-3</v>
      </c>
      <c r="S333" s="3">
        <f>SUMPRODUCT(B333:H333,K333:Q333)</f>
        <v>1.6993754216657673E-3</v>
      </c>
      <c r="T333" s="3">
        <f t="shared" si="8"/>
        <v>2.3007250862727677E-2</v>
      </c>
    </row>
    <row r="334" spans="1:20" x14ac:dyDescent="0.35">
      <c r="A334" s="2">
        <v>44012</v>
      </c>
      <c r="B334" s="3">
        <f>VLOOKUP(EOMONTH($A334,-1),Trend_Weights!$A:$H,COLUMN(B$4),FALSE)</f>
        <v>-2.2227971291931468E-2</v>
      </c>
      <c r="C334" s="3">
        <f>VLOOKUP(EOMONTH($A334,-1),Trend_Weights!$A:$H,COLUMN(C$4),FALSE)</f>
        <v>7.4484002197232557E-2</v>
      </c>
      <c r="D334" s="3">
        <f>VLOOKUP(EOMONTH($A334,-1),Trend_Weights!$A:$H,COLUMN(D$4),FALSE)</f>
        <v>-0.50430992399849672</v>
      </c>
      <c r="E334" s="3">
        <f>VLOOKUP(EOMONTH($A334,-1),Trend_Weights!$A:$H,COLUMN(E$4),FALSE)</f>
        <v>0.17288848573193943</v>
      </c>
      <c r="F334" s="3">
        <f>VLOOKUP(EOMONTH($A334,-1),Trend_Weights!$A:$H,COLUMN(F$4),FALSE)</f>
        <v>4.4802586860822009E-2</v>
      </c>
      <c r="G334" s="3">
        <f>VLOOKUP(EOMONTH($A334,-1),Trend_Weights!$A:$H,COLUMN(G$4),FALSE)</f>
        <v>4.1292364938334783E-2</v>
      </c>
      <c r="H334" s="3">
        <f>VLOOKUP(EOMONTH($A334,-1),Trend_Weights!$A:$H,COLUMN(H$4),FALSE)</f>
        <v>-0.13999466498124283</v>
      </c>
      <c r="K334" s="3">
        <f>VLOOKUP($A334,rets_1M!$A:$I,COLUMN(B$4),FALSE)</f>
        <v>0.17937250980926822</v>
      </c>
      <c r="L334" s="3">
        <f>VLOOKUP($A334,rets_1M!$A:$I,COLUMN(C$4),FALSE)</f>
        <v>2.785878181138135E-2</v>
      </c>
      <c r="M334" s="3">
        <f>VLOOKUP($A334,rets_1M!$A:$I,COLUMN(D$4),FALSE)</f>
        <v>-1.1592186245651392E-3</v>
      </c>
      <c r="N334" s="3">
        <f>VLOOKUP($A334,rets_1M!$A:$I,COLUMN(E$4),FALSE)</f>
        <v>1.9681349230360468E-3</v>
      </c>
      <c r="O334" s="3">
        <f>VLOOKUP($A334,rets_1M!$A:$I,COLUMN(F$4),FALSE)</f>
        <v>1.9565296010994215E-2</v>
      </c>
      <c r="P334" s="3">
        <f>VLOOKUP($A334,rets_1M!$A:$I,COLUMN(G$4),FALSE)</f>
        <v>6.2692673602552151E-2</v>
      </c>
      <c r="Q334" s="3">
        <f>VLOOKUP($A334,rets_1M!$A:$I,COLUMN(H$4),FALSE)</f>
        <v>-1.9174228036855645E-3</v>
      </c>
      <c r="S334" s="3">
        <f>SUMPRODUCT(B334:H334,K334:Q334)</f>
        <v>2.7465534844370873E-3</v>
      </c>
      <c r="T334" s="3">
        <f t="shared" si="8"/>
        <v>2.3019475493543454E-2</v>
      </c>
    </row>
    <row r="335" spans="1:20" x14ac:dyDescent="0.35">
      <c r="A335" s="2">
        <v>44043</v>
      </c>
      <c r="B335" s="3">
        <f>VLOOKUP(EOMONTH($A335,-1),Trend_Weights!$A:$H,COLUMN(B$4),FALSE)</f>
        <v>-2.1073063611914768E-2</v>
      </c>
      <c r="C335" s="3">
        <f>VLOOKUP(EOMONTH($A335,-1),Trend_Weights!$A:$H,COLUMN(C$4),FALSE)</f>
        <v>7.4847493805033125E-2</v>
      </c>
      <c r="D335" s="3">
        <f>VLOOKUP(EOMONTH($A335,-1),Trend_Weights!$A:$H,COLUMN(D$4),FALSE)</f>
        <v>-0.50476122935464629</v>
      </c>
      <c r="E335" s="3">
        <f>VLOOKUP(EOMONTH($A335,-1),Trend_Weights!$A:$H,COLUMN(E$4),FALSE)</f>
        <v>0.17285535294608925</v>
      </c>
      <c r="F335" s="3">
        <f>VLOOKUP(EOMONTH($A335,-1),Trend_Weights!$A:$H,COLUMN(F$4),FALSE)</f>
        <v>4.4441509257630886E-2</v>
      </c>
      <c r="G335" s="3">
        <f>VLOOKUP(EOMONTH($A335,-1),Trend_Weights!$A:$H,COLUMN(G$4),FALSE)</f>
        <v>4.0890977189333481E-2</v>
      </c>
      <c r="H335" s="3">
        <f>VLOOKUP(EOMONTH($A335,-1),Trend_Weights!$A:$H,COLUMN(H$4),FALSE)</f>
        <v>-0.14113037383535224</v>
      </c>
      <c r="K335" s="3">
        <f>VLOOKUP($A335,rets_1M!$A:$I,COLUMN(B$4),FALSE)</f>
        <v>2.7233677417366042E-2</v>
      </c>
      <c r="L335" s="3">
        <f>VLOOKUP($A335,rets_1M!$A:$I,COLUMN(C$4),FALSE)</f>
        <v>8.5371657338991547E-2</v>
      </c>
      <c r="M335" s="3">
        <f>VLOOKUP($A335,rets_1M!$A:$I,COLUMN(D$4),FALSE)</f>
        <v>2.5993918201849819E-3</v>
      </c>
      <c r="N335" s="3">
        <f>VLOOKUP($A335,rets_1M!$A:$I,COLUMN(E$4),FALSE)</f>
        <v>5.2724432179185321E-3</v>
      </c>
      <c r="O335" s="3">
        <f>VLOOKUP($A335,rets_1M!$A:$I,COLUMN(F$4),FALSE)</f>
        <v>5.6079738933030754E-2</v>
      </c>
      <c r="P335" s="3">
        <f>VLOOKUP($A335,rets_1M!$A:$I,COLUMN(G$4),FALSE)</f>
        <v>7.3246518004038697E-2</v>
      </c>
      <c r="Q335" s="3">
        <f>VLOOKUP($A335,rets_1M!$A:$I,COLUMN(H$4),FALSE)</f>
        <v>1.996372026548765E-2</v>
      </c>
      <c r="S335" s="3">
        <f>SUMPRODUCT(B335:H335,K335:Q335)</f>
        <v>8.0851580294399889E-3</v>
      </c>
      <c r="T335" s="3">
        <f t="shared" si="8"/>
        <v>2.3348090713600844E-2</v>
      </c>
    </row>
    <row r="336" spans="1:20" x14ac:dyDescent="0.35">
      <c r="A336" s="2">
        <v>44074</v>
      </c>
      <c r="B336" s="3">
        <f>VLOOKUP(EOMONTH($A336,-1),Trend_Weights!$A:$H,COLUMN(B$4),FALSE)</f>
        <v>-2.1671260219030149E-2</v>
      </c>
      <c r="C336" s="3">
        <f>VLOOKUP(EOMONTH($A336,-1),Trend_Weights!$A:$H,COLUMN(C$4),FALSE)</f>
        <v>6.9377558181015875E-2</v>
      </c>
      <c r="D336" s="3">
        <f>VLOOKUP(EOMONTH($A336,-1),Trend_Weights!$A:$H,COLUMN(D$4),FALSE)</f>
        <v>-0.50809329581626395</v>
      </c>
      <c r="E336" s="3">
        <f>VLOOKUP(EOMONTH($A336,-1),Trend_Weights!$A:$H,COLUMN(E$4),FALSE)</f>
        <v>0.17451405719641905</v>
      </c>
      <c r="F336" s="3">
        <f>VLOOKUP(EOMONTH($A336,-1),Trend_Weights!$A:$H,COLUMN(F$4),FALSE)</f>
        <v>4.4332524673829414E-2</v>
      </c>
      <c r="G336" s="3">
        <f>VLOOKUP(EOMONTH($A336,-1),Trend_Weights!$A:$H,COLUMN(G$4),FALSE)</f>
        <v>4.0783381622897158E-2</v>
      </c>
      <c r="H336" s="3">
        <f>VLOOKUP(EOMONTH($A336,-1),Trend_Weights!$A:$H,COLUMN(H$4),FALSE)</f>
        <v>0.14122792229054443</v>
      </c>
      <c r="K336" s="3">
        <f>VLOOKUP($A336,rets_1M!$A:$I,COLUMN(B$4),FALSE)</f>
        <v>-1.2058124290665551E-2</v>
      </c>
      <c r="L336" s="3">
        <f>VLOOKUP($A336,rets_1M!$A:$I,COLUMN(C$4),FALSE)</f>
        <v>-3.6757191397103206E-3</v>
      </c>
      <c r="M336" s="3">
        <f>VLOOKUP($A336,rets_1M!$A:$I,COLUMN(D$4),FALSE)</f>
        <v>-5.6937171375861517E-3</v>
      </c>
      <c r="N336" s="3">
        <f>VLOOKUP($A336,rets_1M!$A:$I,COLUMN(E$4),FALSE)</f>
        <v>-5.0909274505984703E-3</v>
      </c>
      <c r="O336" s="3">
        <f>VLOOKUP($A336,rets_1M!$A:$I,COLUMN(F$4),FALSE)</f>
        <v>7.2145904006986061E-2</v>
      </c>
      <c r="P336" s="3">
        <f>VLOOKUP($A336,rets_1M!$A:$I,COLUMN(G$4),FALSE)</f>
        <v>0.1123454704300717</v>
      </c>
      <c r="Q336" s="3">
        <f>VLOOKUP($A336,rets_1M!$A:$I,COLUMN(H$4),FALSE)</f>
        <v>3.7324621951742021E-3</v>
      </c>
      <c r="S336" s="3">
        <f>SUMPRODUCT(B336:H336,K336:Q336)</f>
        <v>1.0318169576880644E-2</v>
      </c>
      <c r="T336" s="3">
        <f t="shared" si="8"/>
        <v>2.3587045332135587E-2</v>
      </c>
    </row>
    <row r="337" spans="1:20" x14ac:dyDescent="0.35">
      <c r="A337" s="2">
        <v>44104</v>
      </c>
      <c r="B337" s="3">
        <f>VLOOKUP(EOMONTH($A337,-1),Trend_Weights!$A:$H,COLUMN(B$4),FALSE)</f>
        <v>-2.1752117329001178E-2</v>
      </c>
      <c r="C337" s="3">
        <f>VLOOKUP(EOMONTH($A337,-1),Trend_Weights!$A:$H,COLUMN(C$4),FALSE)</f>
        <v>7.0125975577918123E-2</v>
      </c>
      <c r="D337" s="3">
        <f>VLOOKUP(EOMONTH($A337,-1),Trend_Weights!$A:$H,COLUMN(D$4),FALSE)</f>
        <v>-0.50915419207539825</v>
      </c>
      <c r="E337" s="3">
        <f>VLOOKUP(EOMONTH($A337,-1),Trend_Weights!$A:$H,COLUMN(E$4),FALSE)</f>
        <v>0.17478936342154403</v>
      </c>
      <c r="F337" s="3">
        <f>VLOOKUP(EOMONTH($A337,-1),Trend_Weights!$A:$H,COLUMN(F$4),FALSE)</f>
        <v>4.3490914694431781E-2</v>
      </c>
      <c r="G337" s="3">
        <f>VLOOKUP(EOMONTH($A337,-1),Trend_Weights!$A:$H,COLUMN(G$4),FALSE)</f>
        <v>3.9254380216755924E-2</v>
      </c>
      <c r="H337" s="3">
        <f>VLOOKUP(EOMONTH($A337,-1),Trend_Weights!$A:$H,COLUMN(H$4),FALSE)</f>
        <v>-0.14143305668495071</v>
      </c>
      <c r="K337" s="3">
        <f>VLOOKUP($A337,rets_1M!$A:$I,COLUMN(B$4),FALSE)</f>
        <v>-0.11096507260802602</v>
      </c>
      <c r="L337" s="3">
        <f>VLOOKUP($A337,rets_1M!$A:$I,COLUMN(C$4),FALSE)</f>
        <v>-4.199983479825764E-2</v>
      </c>
      <c r="M337" s="3">
        <f>VLOOKUP($A337,rets_1M!$A:$I,COLUMN(D$4),FALSE)</f>
        <v>4.4481916814442801E-3</v>
      </c>
      <c r="N337" s="3">
        <f>VLOOKUP($A337,rets_1M!$A:$I,COLUMN(E$4),FALSE)</f>
        <v>3.143196288542871E-3</v>
      </c>
      <c r="O337" s="3">
        <f>VLOOKUP($A337,rets_1M!$A:$I,COLUMN(F$4),FALSE)</f>
        <v>-3.8971210175119841E-2</v>
      </c>
      <c r="P337" s="3">
        <f>VLOOKUP($A337,rets_1M!$A:$I,COLUMN(G$4),FALSE)</f>
        <v>-5.7191433955472215E-2</v>
      </c>
      <c r="Q337" s="3">
        <f>VLOOKUP($A337,rets_1M!$A:$I,COLUMN(H$4),FALSE)</f>
        <v>-2.6020441879418543E-3</v>
      </c>
      <c r="S337" s="3">
        <f>SUMPRODUCT(B337:H337,K337:Q337)</f>
        <v>-5.81886508169177E-3</v>
      </c>
      <c r="T337" s="3">
        <f t="shared" si="8"/>
        <v>2.3720501557799922E-2</v>
      </c>
    </row>
    <row r="338" spans="1:20" x14ac:dyDescent="0.35">
      <c r="A338" s="2">
        <v>44135</v>
      </c>
      <c r="B338" s="3">
        <f>VLOOKUP(EOMONTH($A338,-1),Trend_Weights!$A:$H,COLUMN(B$4),FALSE)</f>
        <v>-2.1609370408967554E-2</v>
      </c>
      <c r="C338" s="3">
        <f>VLOOKUP(EOMONTH($A338,-1),Trend_Weights!$A:$H,COLUMN(C$4),FALSE)</f>
        <v>6.8523337578729124E-2</v>
      </c>
      <c r="D338" s="3">
        <f>VLOOKUP(EOMONTH($A338,-1),Trend_Weights!$A:$H,COLUMN(D$4),FALSE)</f>
        <v>-0.50609528324980602</v>
      </c>
      <c r="E338" s="3">
        <f>VLOOKUP(EOMONTH($A338,-1),Trend_Weights!$A:$H,COLUMN(E$4),FALSE)</f>
        <v>0.17784260943289965</v>
      </c>
      <c r="F338" s="3">
        <f>VLOOKUP(EOMONTH($A338,-1),Trend_Weights!$A:$H,COLUMN(F$4),FALSE)</f>
        <v>4.2684587049969643E-2</v>
      </c>
      <c r="G338" s="3">
        <f>VLOOKUP(EOMONTH($A338,-1),Trend_Weights!$A:$H,COLUMN(G$4),FALSE)</f>
        <v>3.8106467745957766E-2</v>
      </c>
      <c r="H338" s="3">
        <f>VLOOKUP(EOMONTH($A338,-1),Trend_Weights!$A:$H,COLUMN(H$4),FALSE)</f>
        <v>0.14513834453367017</v>
      </c>
      <c r="K338" s="3">
        <f>VLOOKUP($A338,rets_1M!$A:$I,COLUMN(B$4),FALSE)</f>
        <v>-8.9092209599784922E-2</v>
      </c>
      <c r="L338" s="3">
        <f>VLOOKUP($A338,rets_1M!$A:$I,COLUMN(C$4),FALSE)</f>
        <v>-8.2313920855098255E-3</v>
      </c>
      <c r="M338" s="3">
        <f>VLOOKUP($A338,rets_1M!$A:$I,COLUMN(D$4),FALSE)</f>
        <v>-1.2821011333072896E-3</v>
      </c>
      <c r="N338" s="3">
        <f>VLOOKUP($A338,rets_1M!$A:$I,COLUMN(E$4),FALSE)</f>
        <v>-9.2894496046344033E-3</v>
      </c>
      <c r="O338" s="3">
        <f>VLOOKUP($A338,rets_1M!$A:$I,COLUMN(F$4),FALSE)</f>
        <v>-2.6045571600873618E-2</v>
      </c>
      <c r="P338" s="3">
        <f>VLOOKUP($A338,rets_1M!$A:$I,COLUMN(G$4),FALSE)</f>
        <v>-3.1646436215810536E-2</v>
      </c>
      <c r="Q338" s="3">
        <f>VLOOKUP($A338,rets_1M!$A:$I,COLUMN(H$4),FALSE)</f>
        <v>9.1240120254754142E-3</v>
      </c>
      <c r="S338" s="3">
        <f>SUMPRODUCT(B338:H338,K338:Q338)</f>
        <v>-6.3544489080389266E-4</v>
      </c>
      <c r="T338" s="3">
        <f t="shared" si="8"/>
        <v>2.3531409246969781E-2</v>
      </c>
    </row>
    <row r="339" spans="1:20" x14ac:dyDescent="0.35">
      <c r="A339" s="2">
        <v>44165</v>
      </c>
      <c r="B339" s="3">
        <f>VLOOKUP(EOMONTH($A339,-1),Trend_Weights!$A:$H,COLUMN(B$4),FALSE)</f>
        <v>-2.1536782079733717E-2</v>
      </c>
      <c r="C339" s="3">
        <f>VLOOKUP(EOMONTH($A339,-1),Trend_Weights!$A:$H,COLUMN(C$4),FALSE)</f>
        <v>6.8829250694477734E-2</v>
      </c>
      <c r="D339" s="3">
        <f>VLOOKUP(EOMONTH($A339,-1),Trend_Weights!$A:$H,COLUMN(D$4),FALSE)</f>
        <v>-0.50662542526924781</v>
      </c>
      <c r="E339" s="3">
        <f>VLOOKUP(EOMONTH($A339,-1),Trend_Weights!$A:$H,COLUMN(E$4),FALSE)</f>
        <v>0.17648149299717325</v>
      </c>
      <c r="F339" s="3">
        <f>VLOOKUP(EOMONTH($A339,-1),Trend_Weights!$A:$H,COLUMN(F$4),FALSE)</f>
        <v>4.2583646810404795E-2</v>
      </c>
      <c r="G339" s="3">
        <f>VLOOKUP(EOMONTH($A339,-1),Trend_Weights!$A:$H,COLUMN(G$4),FALSE)</f>
        <v>3.7941183745677932E-2</v>
      </c>
      <c r="H339" s="3">
        <f>VLOOKUP(EOMONTH($A339,-1),Trend_Weights!$A:$H,COLUMN(H$4),FALSE)</f>
        <v>0.14600221840328492</v>
      </c>
      <c r="K339" s="3">
        <f>VLOOKUP($A339,rets_1M!$A:$I,COLUMN(B$4),FALSE)</f>
        <v>0.25631410540951793</v>
      </c>
      <c r="L339" s="3">
        <f>VLOOKUP($A339,rets_1M!$A:$I,COLUMN(C$4),FALSE)</f>
        <v>-5.6027854303635105E-2</v>
      </c>
      <c r="M339" s="3">
        <f>VLOOKUP($A339,rets_1M!$A:$I,COLUMN(D$4),FALSE)</f>
        <v>6.5830433234248531E-4</v>
      </c>
      <c r="N339" s="3">
        <f>VLOOKUP($A339,rets_1M!$A:$I,COLUMN(E$4),FALSE)</f>
        <v>2.0246227220663826E-3</v>
      </c>
      <c r="O339" s="3">
        <f>VLOOKUP($A339,rets_1M!$A:$I,COLUMN(F$4),FALSE)</f>
        <v>0.10981324051141317</v>
      </c>
      <c r="P339" s="3">
        <f>VLOOKUP($A339,rets_1M!$A:$I,COLUMN(G$4),FALSE)</f>
        <v>0.11141777732355296</v>
      </c>
      <c r="Q339" s="3">
        <f>VLOOKUP($A339,rets_1M!$A:$I,COLUMN(H$4),FALSE)</f>
        <v>2.2296025562460464E-3</v>
      </c>
      <c r="S339" s="3">
        <f>SUMPRODUCT(B339:H339,K339:Q339)</f>
        <v>-1.2364400310702062E-4</v>
      </c>
      <c r="T339" s="3">
        <f t="shared" si="8"/>
        <v>2.3530908347602315E-2</v>
      </c>
    </row>
    <row r="340" spans="1:20" x14ac:dyDescent="0.35">
      <c r="A340" s="2">
        <v>44196</v>
      </c>
      <c r="B340" s="3">
        <f>VLOOKUP(EOMONTH($A340,-1),Trend_Weights!$A:$H,COLUMN(B$4),FALSE)</f>
        <v>-1.9798044906997735E-2</v>
      </c>
      <c r="C340" s="3">
        <f>VLOOKUP(EOMONTH($A340,-1),Trend_Weights!$A:$H,COLUMN(C$4),FALSE)</f>
        <v>6.5467285233399619E-2</v>
      </c>
      <c r="D340" s="3">
        <f>VLOOKUP(EOMONTH($A340,-1),Trend_Weights!$A:$H,COLUMN(D$4),FALSE)</f>
        <v>-0.51102733476098017</v>
      </c>
      <c r="E340" s="3">
        <f>VLOOKUP(EOMONTH($A340,-1),Trend_Weights!$A:$H,COLUMN(E$4),FALSE)</f>
        <v>0.17813132569941975</v>
      </c>
      <c r="F340" s="3">
        <f>VLOOKUP(EOMONTH($A340,-1),Trend_Weights!$A:$H,COLUMN(F$4),FALSE)</f>
        <v>4.0680429928190404E-2</v>
      </c>
      <c r="G340" s="3">
        <f>VLOOKUP(EOMONTH($A340,-1),Trend_Weights!$A:$H,COLUMN(G$4),FALSE)</f>
        <v>3.6746191267340113E-2</v>
      </c>
      <c r="H340" s="3">
        <f>VLOOKUP(EOMONTH($A340,-1),Trend_Weights!$A:$H,COLUMN(H$4),FALSE)</f>
        <v>0.14814938820367216</v>
      </c>
      <c r="K340" s="3">
        <f>VLOOKUP($A340,rets_1M!$A:$I,COLUMN(B$4),FALSE)</f>
        <v>7.7092618432917481E-2</v>
      </c>
      <c r="L340" s="3">
        <f>VLOOKUP($A340,rets_1M!$A:$I,COLUMN(C$4),FALSE)</f>
        <v>6.4126527352307505E-2</v>
      </c>
      <c r="M340" s="3">
        <f>VLOOKUP($A340,rets_1M!$A:$I,COLUMN(D$4),FALSE)</f>
        <v>-1.113704996680287E-4</v>
      </c>
      <c r="N340" s="3">
        <f>VLOOKUP($A340,rets_1M!$A:$I,COLUMN(E$4),FALSE)</f>
        <v>-1.4134796111144876E-3</v>
      </c>
      <c r="O340" s="3">
        <f>VLOOKUP($A340,rets_1M!$A:$I,COLUMN(F$4),FALSE)</f>
        <v>3.6852739829307257E-2</v>
      </c>
      <c r="P340" s="3">
        <f>VLOOKUP($A340,rets_1M!$A:$I,COLUMN(G$4),FALSE)</f>
        <v>4.9270707014765769E-2</v>
      </c>
      <c r="Q340" s="3">
        <f>VLOOKUP($A340,rets_1M!$A:$I,COLUMN(H$4),FALSE)</f>
        <v>9.13468231286374E-3</v>
      </c>
      <c r="S340" s="3">
        <f>SUMPRODUCT(B340:H340,K340:Q340)</f>
        <v>7.1400286283226956E-3</v>
      </c>
      <c r="T340" s="3">
        <f t="shared" si="8"/>
        <v>2.3777454469020642E-2</v>
      </c>
    </row>
    <row r="341" spans="1:20" x14ac:dyDescent="0.35">
      <c r="A341" s="2">
        <v>44227</v>
      </c>
      <c r="B341" s="3">
        <f>VLOOKUP(EOMONTH($A341,-1),Trend_Weights!$A:$H,COLUMN(B$4),FALSE)</f>
        <v>-1.9838208785900147E-2</v>
      </c>
      <c r="C341" s="3">
        <f>VLOOKUP(EOMONTH($A341,-1),Trend_Weights!$A:$H,COLUMN(C$4),FALSE)</f>
        <v>6.3414159914824894E-2</v>
      </c>
      <c r="D341" s="3">
        <f>VLOOKUP(EOMONTH($A341,-1),Trend_Weights!$A:$H,COLUMN(D$4),FALSE)</f>
        <v>-0.51239684466480739</v>
      </c>
      <c r="E341" s="3">
        <f>VLOOKUP(EOMONTH($A341,-1),Trend_Weights!$A:$H,COLUMN(E$4),FALSE)</f>
        <v>0.17833603884374435</v>
      </c>
      <c r="F341" s="3">
        <f>VLOOKUP(EOMONTH($A341,-1),Trend_Weights!$A:$H,COLUMN(F$4),FALSE)</f>
        <v>4.0634802849981042E-2</v>
      </c>
      <c r="G341" s="3">
        <f>VLOOKUP(EOMONTH($A341,-1),Trend_Weights!$A:$H,COLUMN(G$4),FALSE)</f>
        <v>3.6743558983851572E-2</v>
      </c>
      <c r="H341" s="3">
        <f>VLOOKUP(EOMONTH($A341,-1),Trend_Weights!$A:$H,COLUMN(H$4),FALSE)</f>
        <v>0.14863638595689058</v>
      </c>
      <c r="K341" s="3">
        <f>VLOOKUP($A341,rets_1M!$A:$I,COLUMN(B$4),FALSE)</f>
        <v>6.3420545747129964E-2</v>
      </c>
      <c r="L341" s="3">
        <f>VLOOKUP($A341,rets_1M!$A:$I,COLUMN(C$4),FALSE)</f>
        <v>-2.5780615411900465E-2</v>
      </c>
      <c r="M341" s="3">
        <f>VLOOKUP($A341,rets_1M!$A:$I,COLUMN(D$4),FALSE)</f>
        <v>-7.2398887884550511E-4</v>
      </c>
      <c r="N341" s="3">
        <f>VLOOKUP($A341,rets_1M!$A:$I,COLUMN(E$4),FALSE)</f>
        <v>-7.3035061821105085E-3</v>
      </c>
      <c r="O341" s="3">
        <f>VLOOKUP($A341,rets_1M!$A:$I,COLUMN(F$4),FALSE)</f>
        <v>-1.1605247084145343E-2</v>
      </c>
      <c r="P341" s="3">
        <f>VLOOKUP($A341,rets_1M!$A:$I,COLUMN(G$4),FALSE)</f>
        <v>1.9984763080844736E-3</v>
      </c>
      <c r="Q341" s="3">
        <f>VLOOKUP($A341,rets_1M!$A:$I,COLUMN(H$4),FALSE)</f>
        <v>-1.4195389473826592E-2</v>
      </c>
      <c r="S341" s="3">
        <f>SUMPRODUCT(B341:H341,K341:Q341)</f>
        <v>-6.3326120252013927E-3</v>
      </c>
      <c r="T341" s="3">
        <f t="shared" si="8"/>
        <v>2.3768881181820765E-2</v>
      </c>
    </row>
    <row r="342" spans="1:20" x14ac:dyDescent="0.35">
      <c r="A342" s="2">
        <v>44255</v>
      </c>
      <c r="B342" s="3">
        <f>VLOOKUP(EOMONTH($A342,-1),Trend_Weights!$A:$H,COLUMN(B$4),FALSE)</f>
        <v>-1.9377513275055585E-2</v>
      </c>
      <c r="C342" s="3">
        <f>VLOOKUP(EOMONTH($A342,-1),Trend_Weights!$A:$H,COLUMN(C$4),FALSE)</f>
        <v>6.1589989799352346E-2</v>
      </c>
      <c r="D342" s="3">
        <f>VLOOKUP(EOMONTH($A342,-1),Trend_Weights!$A:$H,COLUMN(D$4),FALSE)</f>
        <v>-0.50689931618716932</v>
      </c>
      <c r="E342" s="3">
        <f>VLOOKUP(EOMONTH($A342,-1),Trend_Weights!$A:$H,COLUMN(E$4),FALSE)</f>
        <v>0.18231165154501486</v>
      </c>
      <c r="F342" s="3">
        <f>VLOOKUP(EOMONTH($A342,-1),Trend_Weights!$A:$H,COLUMN(F$4),FALSE)</f>
        <v>4.0199556008443098E-2</v>
      </c>
      <c r="G342" s="3">
        <f>VLOOKUP(EOMONTH($A342,-1),Trend_Weights!$A:$H,COLUMN(G$4),FALSE)</f>
        <v>3.6663115741296652E-2</v>
      </c>
      <c r="H342" s="3">
        <f>VLOOKUP(EOMONTH($A342,-1),Trend_Weights!$A:$H,COLUMN(H$4),FALSE)</f>
        <v>0.15295885744366808</v>
      </c>
      <c r="K342" s="3">
        <f>VLOOKUP($A342,rets_1M!$A:$I,COLUMN(B$4),FALSE)</f>
        <v>0.17587437333735356</v>
      </c>
      <c r="L342" s="3">
        <f>VLOOKUP($A342,rets_1M!$A:$I,COLUMN(C$4),FALSE)</f>
        <v>-6.5664494743985835E-2</v>
      </c>
      <c r="M342" s="3">
        <f>VLOOKUP($A342,rets_1M!$A:$I,COLUMN(D$4),FALSE)</f>
        <v>-8.2668838777900655E-3</v>
      </c>
      <c r="N342" s="3">
        <f>VLOOKUP($A342,rets_1M!$A:$I,COLUMN(E$4),FALSE)</f>
        <v>-2.3195361790683267E-2</v>
      </c>
      <c r="O342" s="3">
        <f>VLOOKUP($A342,rets_1M!$A:$I,COLUMN(F$4),FALSE)</f>
        <v>2.804425872520766E-2</v>
      </c>
      <c r="P342" s="3">
        <f>VLOOKUP($A342,rets_1M!$A:$I,COLUMN(G$4),FALSE)</f>
        <v>-1.9380870633467495E-5</v>
      </c>
      <c r="Q342" s="3">
        <f>VLOOKUP($A342,rets_1M!$A:$I,COLUMN(H$4),FALSE)</f>
        <v>-1.7536037228751855E-2</v>
      </c>
      <c r="S342" s="3">
        <f>SUMPRODUCT(B342:H342,K342:Q342)</f>
        <v>-9.0462265295049027E-3</v>
      </c>
      <c r="T342" s="3">
        <f t="shared" si="8"/>
        <v>2.4400358472300425E-2</v>
      </c>
    </row>
    <row r="343" spans="1:20" x14ac:dyDescent="0.35">
      <c r="A343" s="2">
        <v>44286</v>
      </c>
      <c r="B343" s="3">
        <f>VLOOKUP(EOMONTH($A343,-1),Trend_Weights!$A:$H,COLUMN(B$4),FALSE)</f>
        <v>-1.936805097088137E-2</v>
      </c>
      <c r="C343" s="3">
        <f>VLOOKUP(EOMONTH($A343,-1),Trend_Weights!$A:$H,COLUMN(C$4),FALSE)</f>
        <v>6.0495261505686265E-2</v>
      </c>
      <c r="D343" s="3">
        <f>VLOOKUP(EOMONTH($A343,-1),Trend_Weights!$A:$H,COLUMN(D$4),FALSE)</f>
        <v>-0.50170373415831793</v>
      </c>
      <c r="E343" s="3">
        <f>VLOOKUP(EOMONTH($A343,-1),Trend_Weights!$A:$H,COLUMN(E$4),FALSE)</f>
        <v>0.17816746814574122</v>
      </c>
      <c r="F343" s="3">
        <f>VLOOKUP(EOMONTH($A343,-1),Trend_Weights!$A:$H,COLUMN(F$4),FALSE)</f>
        <v>4.1903756839216273E-2</v>
      </c>
      <c r="G343" s="3">
        <f>VLOOKUP(EOMONTH($A343,-1),Trend_Weights!$A:$H,COLUMN(G$4),FALSE)</f>
        <v>3.7935265813645543E-2</v>
      </c>
      <c r="H343" s="3">
        <f>VLOOKUP(EOMONTH($A343,-1),Trend_Weights!$A:$H,COLUMN(H$4),FALSE)</f>
        <v>0.16042646256651141</v>
      </c>
      <c r="K343" s="3">
        <f>VLOOKUP($A343,rets_1M!$A:$I,COLUMN(B$4),FALSE)</f>
        <v>-5.0279643360035764E-2</v>
      </c>
      <c r="L343" s="3">
        <f>VLOOKUP($A343,rets_1M!$A:$I,COLUMN(C$4),FALSE)</f>
        <v>-9.2618859830972955E-3</v>
      </c>
      <c r="M343" s="3">
        <f>VLOOKUP($A343,rets_1M!$A:$I,COLUMN(D$4),FALSE)</f>
        <v>5.5198524485047251E-3</v>
      </c>
      <c r="N343" s="3">
        <f>VLOOKUP($A343,rets_1M!$A:$I,COLUMN(E$4),FALSE)</f>
        <v>-1.2418280190928055E-2</v>
      </c>
      <c r="O343" s="3">
        <f>VLOOKUP($A343,rets_1M!$A:$I,COLUMN(F$4),FALSE)</f>
        <v>4.4081866323171459E-2</v>
      </c>
      <c r="P343" s="3">
        <f>VLOOKUP($A343,rets_1M!$A:$I,COLUMN(G$4),FALSE)</f>
        <v>1.458935736011524E-2</v>
      </c>
      <c r="Q343" s="3">
        <f>VLOOKUP($A343,rets_1M!$A:$I,COLUMN(H$4),FALSE)</f>
        <v>-3.615749940303048E-2</v>
      </c>
      <c r="S343" s="3">
        <f>SUMPRODUCT(B343:H343,K343:Q343)</f>
        <v>-7.9683184124959075E-3</v>
      </c>
      <c r="T343" s="3">
        <f t="shared" si="8"/>
        <v>2.4758011690222514E-2</v>
      </c>
    </row>
    <row r="344" spans="1:20" x14ac:dyDescent="0.35">
      <c r="A344" s="2">
        <v>44316</v>
      </c>
      <c r="B344" s="3">
        <f>VLOOKUP(EOMONTH($A344,-1),Trend_Weights!$A:$H,COLUMN(B$4),FALSE)</f>
        <v>1.9898114976788412E-2</v>
      </c>
      <c r="C344" s="3">
        <f>VLOOKUP(EOMONTH($A344,-1),Trend_Weights!$A:$H,COLUMN(C$4),FALSE)</f>
        <v>6.1859535068970226E-2</v>
      </c>
      <c r="D344" s="3">
        <f>VLOOKUP(EOMONTH($A344,-1),Trend_Weights!$A:$H,COLUMN(D$4),FALSE)</f>
        <v>-0.50397531698136888</v>
      </c>
      <c r="E344" s="3">
        <f>VLOOKUP(EOMONTH($A344,-1),Trend_Weights!$A:$H,COLUMN(E$4),FALSE)</f>
        <v>-0.17953933428213278</v>
      </c>
      <c r="F344" s="3">
        <f>VLOOKUP(EOMONTH($A344,-1),Trend_Weights!$A:$H,COLUMN(F$4),FALSE)</f>
        <v>4.3062255330850403E-2</v>
      </c>
      <c r="G344" s="3">
        <f>VLOOKUP(EOMONTH($A344,-1),Trend_Weights!$A:$H,COLUMN(G$4),FALSE)</f>
        <v>3.9498188450655426E-2</v>
      </c>
      <c r="H344" s="3">
        <f>VLOOKUP(EOMONTH($A344,-1),Trend_Weights!$A:$H,COLUMN(H$4),FALSE)</f>
        <v>-0.15216725490923391</v>
      </c>
      <c r="K344" s="3">
        <f>VLOOKUP($A344,rets_1M!$A:$I,COLUMN(B$4),FALSE)</f>
        <v>5.0187091357694058E-2</v>
      </c>
      <c r="L344" s="3">
        <f>VLOOKUP($A344,rets_1M!$A:$I,COLUMN(C$4),FALSE)</f>
        <v>3.0369156026003319E-2</v>
      </c>
      <c r="M344" s="3">
        <f>VLOOKUP($A344,rets_1M!$A:$I,COLUMN(D$4),FALSE)</f>
        <v>1.1904834408877907E-3</v>
      </c>
      <c r="N344" s="3">
        <f>VLOOKUP($A344,rets_1M!$A:$I,COLUMN(E$4),FALSE)</f>
        <v>7.2703538107898869E-3</v>
      </c>
      <c r="O344" s="3">
        <f>VLOOKUP($A344,rets_1M!$A:$I,COLUMN(F$4),FALSE)</f>
        <v>5.2172721041809478E-2</v>
      </c>
      <c r="P344" s="3">
        <f>VLOOKUP($A344,rets_1M!$A:$I,COLUMN(G$4),FALSE)</f>
        <v>5.8079840831656515E-2</v>
      </c>
      <c r="Q344" s="3">
        <f>VLOOKUP($A344,rets_1M!$A:$I,COLUMN(H$4),FALSE)</f>
        <v>1.0577725492014078E-2</v>
      </c>
      <c r="S344" s="3">
        <f>SUMPRODUCT(B344:H344,K344:Q344)</f>
        <v>3.9031017155815462E-3</v>
      </c>
      <c r="T344" s="3">
        <f t="shared" si="8"/>
        <v>2.4841665722047903E-2</v>
      </c>
    </row>
    <row r="345" spans="1:20" x14ac:dyDescent="0.35">
      <c r="A345" s="2">
        <v>44347</v>
      </c>
      <c r="B345" s="3">
        <f>VLOOKUP(EOMONTH($A345,-1),Trend_Weights!$A:$H,COLUMN(B$4),FALSE)</f>
        <v>1.9746929109350081E-2</v>
      </c>
      <c r="C345" s="3">
        <f>VLOOKUP(EOMONTH($A345,-1),Trend_Weights!$A:$H,COLUMN(C$4),FALSE)</f>
        <v>6.1033672574533258E-2</v>
      </c>
      <c r="D345" s="3">
        <f>VLOOKUP(EOMONTH($A345,-1),Trend_Weights!$A:$H,COLUMN(D$4),FALSE)</f>
        <v>-0.49952198018224048</v>
      </c>
      <c r="E345" s="3">
        <f>VLOOKUP(EOMONTH($A345,-1),Trend_Weights!$A:$H,COLUMN(E$4),FALSE)</f>
        <v>-0.18131704392253559</v>
      </c>
      <c r="F345" s="3">
        <f>VLOOKUP(EOMONTH($A345,-1),Trend_Weights!$A:$H,COLUMN(F$4),FALSE)</f>
        <v>4.2400846694697063E-2</v>
      </c>
      <c r="G345" s="3">
        <f>VLOOKUP(EOMONTH($A345,-1),Trend_Weights!$A:$H,COLUMN(G$4),FALSE)</f>
        <v>3.8980180156192146E-2</v>
      </c>
      <c r="H345" s="3">
        <f>VLOOKUP(EOMONTH($A345,-1),Trend_Weights!$A:$H,COLUMN(H$4),FALSE)</f>
        <v>-0.15699934736045137</v>
      </c>
      <c r="K345" s="3">
        <f>VLOOKUP($A345,rets_1M!$A:$I,COLUMN(B$4),FALSE)</f>
        <v>5.7616072887227476E-2</v>
      </c>
      <c r="L345" s="3">
        <f>VLOOKUP($A345,rets_1M!$A:$I,COLUMN(C$4),FALSE)</f>
        <v>7.660688791675252E-2</v>
      </c>
      <c r="M345" s="3">
        <f>VLOOKUP($A345,rets_1M!$A:$I,COLUMN(D$4),FALSE)</f>
        <v>6.9347383156093123E-4</v>
      </c>
      <c r="N345" s="3">
        <f>VLOOKUP($A345,rets_1M!$A:$I,COLUMN(E$4),FALSE)</f>
        <v>5.2343222789354993E-3</v>
      </c>
      <c r="O345" s="3">
        <f>VLOOKUP($A345,rets_1M!$A:$I,COLUMN(F$4),FALSE)</f>
        <v>6.6965448955131901E-3</v>
      </c>
      <c r="P345" s="3">
        <f>VLOOKUP($A345,rets_1M!$A:$I,COLUMN(G$4),FALSE)</f>
        <v>-1.1804988314677134E-2</v>
      </c>
      <c r="Q345" s="3">
        <f>VLOOKUP($A345,rets_1M!$A:$I,COLUMN(H$4),FALSE)</f>
        <v>-6.2635747822658017E-3</v>
      </c>
      <c r="S345" s="3">
        <f>SUMPRODUCT(B345:H345,K345:Q345)</f>
        <v>5.3250187120379997E-3</v>
      </c>
      <c r="T345" s="3">
        <f t="shared" si="8"/>
        <v>2.4863650883880872E-2</v>
      </c>
    </row>
    <row r="346" spans="1:20" x14ac:dyDescent="0.35">
      <c r="A346" s="2">
        <v>44377</v>
      </c>
      <c r="B346" s="3">
        <f>VLOOKUP(EOMONTH($A346,-1),Trend_Weights!$A:$H,COLUMN(B$4),FALSE)</f>
        <v>1.973669268990326E-2</v>
      </c>
      <c r="C346" s="3">
        <f>VLOOKUP(EOMONTH($A346,-1),Trend_Weights!$A:$H,COLUMN(C$4),FALSE)</f>
        <v>5.8628309704743101E-2</v>
      </c>
      <c r="D346" s="3">
        <f>VLOOKUP(EOMONTH($A346,-1),Trend_Weights!$A:$H,COLUMN(D$4),FALSE)</f>
        <v>-0.50104316627524914</v>
      </c>
      <c r="E346" s="3">
        <f>VLOOKUP(EOMONTH($A346,-1),Trend_Weights!$A:$H,COLUMN(E$4),FALSE)</f>
        <v>-0.18186577530851483</v>
      </c>
      <c r="F346" s="3">
        <f>VLOOKUP(EOMONTH($A346,-1),Trend_Weights!$A:$H,COLUMN(F$4),FALSE)</f>
        <v>4.2418887058882901E-2</v>
      </c>
      <c r="G346" s="3">
        <f>VLOOKUP(EOMONTH($A346,-1),Trend_Weights!$A:$H,COLUMN(G$4),FALSE)</f>
        <v>3.9010136204658194E-2</v>
      </c>
      <c r="H346" s="3">
        <f>VLOOKUP(EOMONTH($A346,-1),Trend_Weights!$A:$H,COLUMN(H$4),FALSE)</f>
        <v>-0.15729703275804854</v>
      </c>
      <c r="K346" s="3">
        <f>VLOOKUP($A346,rets_1M!$A:$I,COLUMN(B$4),FALSE)</f>
        <v>5.1867084750179648E-2</v>
      </c>
      <c r="L346" s="3">
        <f>VLOOKUP($A346,rets_1M!$A:$I,COLUMN(C$4),FALSE)</f>
        <v>-7.0173000173028521E-2</v>
      </c>
      <c r="M346" s="3">
        <f>VLOOKUP($A346,rets_1M!$A:$I,COLUMN(D$4),FALSE)</f>
        <v>2.4222581710986457E-3</v>
      </c>
      <c r="N346" s="3">
        <f>VLOOKUP($A346,rets_1M!$A:$I,COLUMN(E$4),FALSE)</f>
        <v>4.7412754883893182E-3</v>
      </c>
      <c r="O346" s="3">
        <f>VLOOKUP($A346,rets_1M!$A:$I,COLUMN(F$4),FALSE)</f>
        <v>2.2699624692636089E-2</v>
      </c>
      <c r="P346" s="3">
        <f>VLOOKUP($A346,rets_1M!$A:$I,COLUMN(G$4),FALSE)</f>
        <v>6.3636714975845443E-2</v>
      </c>
      <c r="Q346" s="3">
        <f>VLOOKUP($A346,rets_1M!$A:$I,COLUMN(H$4),FALSE)</f>
        <v>-9.3874971867804469E-3</v>
      </c>
      <c r="S346" s="3">
        <f>SUMPRODUCT(B346:H346,K346:Q346)</f>
        <v>-2.4437613340458917E-4</v>
      </c>
      <c r="T346" s="3">
        <f t="shared" si="8"/>
        <v>2.486547023846607E-2</v>
      </c>
    </row>
    <row r="347" spans="1:20" x14ac:dyDescent="0.35">
      <c r="A347" s="2">
        <v>44408</v>
      </c>
      <c r="B347" s="3">
        <f>VLOOKUP(EOMONTH($A347,-1),Trend_Weights!$A:$H,COLUMN(B$4),FALSE)</f>
        <v>1.9680487291496383E-2</v>
      </c>
      <c r="C347" s="3">
        <f>VLOOKUP(EOMONTH($A347,-1),Trend_Weights!$A:$H,COLUMN(C$4),FALSE)</f>
        <v>-5.6574851478054793E-2</v>
      </c>
      <c r="D347" s="3">
        <f>VLOOKUP(EOMONTH($A347,-1),Trend_Weights!$A:$H,COLUMN(D$4),FALSE)</f>
        <v>0.49948885645845009</v>
      </c>
      <c r="E347" s="3">
        <f>VLOOKUP(EOMONTH($A347,-1),Trend_Weights!$A:$H,COLUMN(E$4),FALSE)</f>
        <v>-0.18219264419290163</v>
      </c>
      <c r="F347" s="3">
        <f>VLOOKUP(EOMONTH($A347,-1),Trend_Weights!$A:$H,COLUMN(F$4),FALSE)</f>
        <v>4.2433549570059029E-2</v>
      </c>
      <c r="G347" s="3">
        <f>VLOOKUP(EOMONTH($A347,-1),Trend_Weights!$A:$H,COLUMN(G$4),FALSE)</f>
        <v>3.8747966985433924E-2</v>
      </c>
      <c r="H347" s="3">
        <f>VLOOKUP(EOMONTH($A347,-1),Trend_Weights!$A:$H,COLUMN(H$4),FALSE)</f>
        <v>-0.16088164402360419</v>
      </c>
      <c r="K347" s="3">
        <f>VLOOKUP($A347,rets_1M!$A:$I,COLUMN(B$4),FALSE)</f>
        <v>2.5059864955449651E-2</v>
      </c>
      <c r="L347" s="3">
        <f>VLOOKUP($A347,rets_1M!$A:$I,COLUMN(C$4),FALSE)</f>
        <v>2.3455326963673473E-2</v>
      </c>
      <c r="M347" s="3">
        <f>VLOOKUP($A347,rets_1M!$A:$I,COLUMN(D$4),FALSE)</f>
        <v>4.1875078923769848E-3</v>
      </c>
      <c r="N347" s="3">
        <f>VLOOKUP($A347,rets_1M!$A:$I,COLUMN(E$4),FALSE)</f>
        <v>1.4982761976096715E-2</v>
      </c>
      <c r="O347" s="3">
        <f>VLOOKUP($A347,rets_1M!$A:$I,COLUMN(F$4),FALSE)</f>
        <v>2.3537153269892697E-2</v>
      </c>
      <c r="P347" s="3">
        <f>VLOOKUP($A347,rets_1M!$A:$I,COLUMN(G$4),FALSE)</f>
        <v>2.7957324538918638E-2</v>
      </c>
      <c r="Q347" s="3">
        <f>VLOOKUP($A347,rets_1M!$A:$I,COLUMN(H$4),FALSE)</f>
        <v>1.1040575315772738E-2</v>
      </c>
      <c r="S347" s="3">
        <f>SUMPRODUCT(B347:H347,K347:Q347)</f>
        <v>-1.1660982382372992E-3</v>
      </c>
      <c r="T347" s="3">
        <f t="shared" si="8"/>
        <v>2.4677618189608855E-2</v>
      </c>
    </row>
    <row r="348" spans="1:20" x14ac:dyDescent="0.35">
      <c r="A348" s="2">
        <v>44439</v>
      </c>
      <c r="B348" s="3">
        <f>VLOOKUP(EOMONTH($A348,-1),Trend_Weights!$A:$H,COLUMN(B$4),FALSE)</f>
        <v>1.9758890391808157E-2</v>
      </c>
      <c r="C348" s="3">
        <f>VLOOKUP(EOMONTH($A348,-1),Trend_Weights!$A:$H,COLUMN(C$4),FALSE)</f>
        <v>-5.7264437180294107E-2</v>
      </c>
      <c r="D348" s="3">
        <f>VLOOKUP(EOMONTH($A348,-1),Trend_Weights!$A:$H,COLUMN(D$4),FALSE)</f>
        <v>0.49788907390854886</v>
      </c>
      <c r="E348" s="3">
        <f>VLOOKUP(EOMONTH($A348,-1),Trend_Weights!$A:$H,COLUMN(E$4),FALSE)</f>
        <v>-0.18223722223588834</v>
      </c>
      <c r="F348" s="3">
        <f>VLOOKUP(EOMONTH($A348,-1),Trend_Weights!$A:$H,COLUMN(F$4),FALSE)</f>
        <v>4.2663592411757996E-2</v>
      </c>
      <c r="G348" s="3">
        <f>VLOOKUP(EOMONTH($A348,-1),Trend_Weights!$A:$H,COLUMN(G$4),FALSE)</f>
        <v>3.8887512718004495E-2</v>
      </c>
      <c r="H348" s="3">
        <f>VLOOKUP(EOMONTH($A348,-1),Trend_Weights!$A:$H,COLUMN(H$4),FALSE)</f>
        <v>-0.16129927115369799</v>
      </c>
      <c r="K348" s="3">
        <f>VLOOKUP($A348,rets_1M!$A:$I,COLUMN(B$4),FALSE)</f>
        <v>-2.2130980318777027E-2</v>
      </c>
      <c r="L348" s="3">
        <f>VLOOKUP($A348,rets_1M!$A:$I,COLUMN(C$4),FALSE)</f>
        <v>4.947945969024925E-4</v>
      </c>
      <c r="M348" s="3">
        <f>VLOOKUP($A348,rets_1M!$A:$I,COLUMN(D$4),FALSE)</f>
        <v>-5.2538527365331156E-4</v>
      </c>
      <c r="N348" s="3">
        <f>VLOOKUP($A348,rets_1M!$A:$I,COLUMN(E$4),FALSE)</f>
        <v>-2.8682011831800969E-3</v>
      </c>
      <c r="O348" s="3">
        <f>VLOOKUP($A348,rets_1M!$A:$I,COLUMN(F$4),FALSE)</f>
        <v>2.9845210424805924E-2</v>
      </c>
      <c r="P348" s="3">
        <f>VLOOKUP($A348,rets_1M!$A:$I,COLUMN(G$4),FALSE)</f>
        <v>4.1906847014365756E-2</v>
      </c>
      <c r="Q348" s="3">
        <f>VLOOKUP($A348,rets_1M!$A:$I,COLUMN(H$4),FALSE)</f>
        <v>-1.2013309710038333E-3</v>
      </c>
      <c r="S348" s="3">
        <f>SUMPRODUCT(B348:H348,K348:Q348)</f>
        <v>2.8922224298855116E-3</v>
      </c>
      <c r="T348" s="3">
        <f t="shared" si="8"/>
        <v>2.4541527244742005E-2</v>
      </c>
    </row>
    <row r="349" spans="1:20" x14ac:dyDescent="0.35">
      <c r="A349" s="2">
        <v>44469</v>
      </c>
      <c r="B349" s="3">
        <f>VLOOKUP(EOMONTH($A349,-1),Trend_Weights!$A:$H,COLUMN(B$4),FALSE)</f>
        <v>1.9775252308925458E-2</v>
      </c>
      <c r="C349" s="3">
        <f>VLOOKUP(EOMONTH($A349,-1),Trend_Weights!$A:$H,COLUMN(C$4),FALSE)</f>
        <v>-5.7646733526774636E-2</v>
      </c>
      <c r="D349" s="3">
        <f>VLOOKUP(EOMONTH($A349,-1),Trend_Weights!$A:$H,COLUMN(D$4),FALSE)</f>
        <v>0.49753848849744903</v>
      </c>
      <c r="E349" s="3">
        <f>VLOOKUP(EOMONTH($A349,-1),Trend_Weights!$A:$H,COLUMN(E$4),FALSE)</f>
        <v>-0.18164379784735604</v>
      </c>
      <c r="F349" s="3">
        <f>VLOOKUP(EOMONTH($A349,-1),Trend_Weights!$A:$H,COLUMN(F$4),FALSE)</f>
        <v>4.2602279380699222E-2</v>
      </c>
      <c r="G349" s="3">
        <f>VLOOKUP(EOMONTH($A349,-1),Trend_Weights!$A:$H,COLUMN(G$4),FALSE)</f>
        <v>3.8969791985011375E-2</v>
      </c>
      <c r="H349" s="3">
        <f>VLOOKUP(EOMONTH($A349,-1),Trend_Weights!$A:$H,COLUMN(H$4),FALSE)</f>
        <v>-0.16182365645378419</v>
      </c>
      <c r="K349" s="3">
        <f>VLOOKUP($A349,rets_1M!$A:$I,COLUMN(B$4),FALSE)</f>
        <v>0.12699280664447721</v>
      </c>
      <c r="L349" s="3">
        <f>VLOOKUP($A349,rets_1M!$A:$I,COLUMN(C$4),FALSE)</f>
        <v>-3.3606304021569611E-2</v>
      </c>
      <c r="M349" s="3">
        <f>VLOOKUP($A349,rets_1M!$A:$I,COLUMN(D$4),FALSE)</f>
        <v>-4.8919568467137298E-3</v>
      </c>
      <c r="N349" s="3">
        <f>VLOOKUP($A349,rets_1M!$A:$I,COLUMN(E$4),FALSE)</f>
        <v>-1.4514292816634855E-2</v>
      </c>
      <c r="O349" s="3">
        <f>VLOOKUP($A349,rets_1M!$A:$I,COLUMN(F$4),FALSE)</f>
        <v>-4.7300055223414739E-2</v>
      </c>
      <c r="P349" s="3">
        <f>VLOOKUP($A349,rets_1M!$A:$I,COLUMN(G$4),FALSE)</f>
        <v>-5.7318980303237677E-2</v>
      </c>
      <c r="Q349" s="3">
        <f>VLOOKUP($A349,rets_1M!$A:$I,COLUMN(H$4),FALSE)</f>
        <v>-1.5647624157047457E-2</v>
      </c>
      <c r="S349" s="3">
        <f>SUMPRODUCT(B349:H349,K349:Q349)</f>
        <v>2.9344597498852073E-3</v>
      </c>
      <c r="T349" s="3">
        <f t="shared" si="8"/>
        <v>2.4402925992611148E-2</v>
      </c>
    </row>
    <row r="350" spans="1:20" x14ac:dyDescent="0.35">
      <c r="A350" s="2">
        <v>44500</v>
      </c>
      <c r="B350" s="3">
        <f>VLOOKUP(EOMONTH($A350,-1),Trend_Weights!$A:$H,COLUMN(B$4),FALSE)</f>
        <v>1.9630929769503754E-2</v>
      </c>
      <c r="C350" s="3">
        <f>VLOOKUP(EOMONTH($A350,-1),Trend_Weights!$A:$H,COLUMN(C$4),FALSE)</f>
        <v>-5.7272173455216027E-2</v>
      </c>
      <c r="D350" s="3">
        <f>VLOOKUP(EOMONTH($A350,-1),Trend_Weights!$A:$H,COLUMN(D$4),FALSE)</f>
        <v>-0.49312848024576911</v>
      </c>
      <c r="E350" s="3">
        <f>VLOOKUP(EOMONTH($A350,-1),Trend_Weights!$A:$H,COLUMN(E$4),FALSE)</f>
        <v>-0.18163585910635763</v>
      </c>
      <c r="F350" s="3">
        <f>VLOOKUP(EOMONTH($A350,-1),Trend_Weights!$A:$H,COLUMN(F$4),FALSE)</f>
        <v>4.2171177649430971E-2</v>
      </c>
      <c r="G350" s="3">
        <f>VLOOKUP(EOMONTH($A350,-1),Trend_Weights!$A:$H,COLUMN(G$4),FALSE)</f>
        <v>3.8405488182845823E-2</v>
      </c>
      <c r="H350" s="3">
        <f>VLOOKUP(EOMONTH($A350,-1),Trend_Weights!$A:$H,COLUMN(H$4),FALSE)</f>
        <v>-0.16775589159087675</v>
      </c>
      <c r="K350" s="3">
        <f>VLOOKUP($A350,rets_1M!$A:$I,COLUMN(B$4),FALSE)</f>
        <v>6.2167105637445985E-2</v>
      </c>
      <c r="L350" s="3">
        <f>VLOOKUP($A350,rets_1M!$A:$I,COLUMN(C$4),FALSE)</f>
        <v>1.5310817455534309E-2</v>
      </c>
      <c r="M350" s="3">
        <f>VLOOKUP($A350,rets_1M!$A:$I,COLUMN(D$4),FALSE)</f>
        <v>-5.6110469406400743E-4</v>
      </c>
      <c r="N350" s="3">
        <f>VLOOKUP($A350,rets_1M!$A:$I,COLUMN(E$4),FALSE)</f>
        <v>-7.5421913430694376E-3</v>
      </c>
      <c r="O350" s="3">
        <f>VLOOKUP($A350,rets_1M!$A:$I,COLUMN(F$4),FALSE)</f>
        <v>6.963381133597113E-2</v>
      </c>
      <c r="P350" s="3">
        <f>VLOOKUP($A350,rets_1M!$A:$I,COLUMN(G$4),FALSE)</f>
        <v>7.8733214056777578E-2</v>
      </c>
      <c r="Q350" s="3">
        <f>VLOOKUP($A350,rets_1M!$A:$I,COLUMN(H$4),FALSE)</f>
        <v>-2.1673264512574897E-2</v>
      </c>
      <c r="S350" s="3">
        <f>SUMPRODUCT(B350:H350,K350:Q350)</f>
        <v>1.1586288563176166E-2</v>
      </c>
      <c r="T350" s="3">
        <f t="shared" si="8"/>
        <v>2.4523964078244247E-2</v>
      </c>
    </row>
    <row r="351" spans="1:20" x14ac:dyDescent="0.35">
      <c r="A351" s="2">
        <v>44530</v>
      </c>
      <c r="B351" s="3">
        <f>VLOOKUP(EOMONTH($A351,-1),Trend_Weights!$A:$H,COLUMN(B$4),FALSE)</f>
        <v>1.9577150048672092E-2</v>
      </c>
      <c r="C351" s="3">
        <f>VLOOKUP(EOMONTH($A351,-1),Trend_Weights!$A:$H,COLUMN(C$4),FALSE)</f>
        <v>-5.7278468325368113E-2</v>
      </c>
      <c r="D351" s="3">
        <f>VLOOKUP(EOMONTH($A351,-1),Trend_Weights!$A:$H,COLUMN(D$4),FALSE)</f>
        <v>-0.49672359340075523</v>
      </c>
      <c r="E351" s="3">
        <f>VLOOKUP(EOMONTH($A351,-1),Trend_Weights!$A:$H,COLUMN(E$4),FALSE)</f>
        <v>-0.18053255609300106</v>
      </c>
      <c r="F351" s="3">
        <f>VLOOKUP(EOMONTH($A351,-1),Trend_Weights!$A:$H,COLUMN(F$4),FALSE)</f>
        <v>4.3069713750987469E-2</v>
      </c>
      <c r="G351" s="3">
        <f>VLOOKUP(EOMONTH($A351,-1),Trend_Weights!$A:$H,COLUMN(G$4),FALSE)</f>
        <v>3.9851987257725249E-2</v>
      </c>
      <c r="H351" s="3">
        <f>VLOOKUP(EOMONTH($A351,-1),Trend_Weights!$A:$H,COLUMN(H$4),FALSE)</f>
        <v>-0.16296653112349097</v>
      </c>
      <c r="K351" s="3">
        <f>VLOOKUP($A351,rets_1M!$A:$I,COLUMN(B$4),FALSE)</f>
        <v>-0.15114529704845636</v>
      </c>
      <c r="L351" s="3">
        <f>VLOOKUP($A351,rets_1M!$A:$I,COLUMN(C$4),FALSE)</f>
        <v>-5.3606400582975056E-3</v>
      </c>
      <c r="M351" s="3">
        <f>VLOOKUP($A351,rets_1M!$A:$I,COLUMN(D$4),FALSE)</f>
        <v>3.4199787511037805E-3</v>
      </c>
      <c r="N351" s="3">
        <f>VLOOKUP($A351,rets_1M!$A:$I,COLUMN(E$4),FALSE)</f>
        <v>8.9317253253531348E-3</v>
      </c>
      <c r="O351" s="3">
        <f>VLOOKUP($A351,rets_1M!$A:$I,COLUMN(F$4),FALSE)</f>
        <v>-6.6914848499128876E-3</v>
      </c>
      <c r="P351" s="3">
        <f>VLOOKUP($A351,rets_1M!$A:$I,COLUMN(G$4),FALSE)</f>
        <v>1.9698761222553651E-2</v>
      </c>
      <c r="Q351" s="3">
        <f>VLOOKUP($A351,rets_1M!$A:$I,COLUMN(H$4),FALSE)</f>
        <v>4.1931672339923232E-3</v>
      </c>
      <c r="S351" s="3">
        <f>SUMPRODUCT(B351:H351,K351:Q351)</f>
        <v>-6.1497077199599917E-3</v>
      </c>
      <c r="T351" s="3">
        <f t="shared" si="8"/>
        <v>2.4662332366725066E-2</v>
      </c>
    </row>
    <row r="352" spans="1:20" x14ac:dyDescent="0.35">
      <c r="A352" s="2">
        <v>44561</v>
      </c>
      <c r="B352" s="3">
        <f>VLOOKUP(EOMONTH($A352,-1),Trend_Weights!$A:$H,COLUMN(B$4),FALSE)</f>
        <v>2.0029630336671597E-2</v>
      </c>
      <c r="C352" s="3">
        <f>VLOOKUP(EOMONTH($A352,-1),Trend_Weights!$A:$H,COLUMN(C$4),FALSE)</f>
        <v>-5.7101573752305602E-2</v>
      </c>
      <c r="D352" s="3">
        <f>VLOOKUP(EOMONTH($A352,-1),Trend_Weights!$A:$H,COLUMN(D$4),FALSE)</f>
        <v>0.49666289260360386</v>
      </c>
      <c r="E352" s="3">
        <f>VLOOKUP(EOMONTH($A352,-1),Trend_Weights!$A:$H,COLUMN(E$4),FALSE)</f>
        <v>-0.18047795109525333</v>
      </c>
      <c r="F352" s="3">
        <f>VLOOKUP(EOMONTH($A352,-1),Trend_Weights!$A:$H,COLUMN(F$4),FALSE)</f>
        <v>4.2896380597834669E-2</v>
      </c>
      <c r="G352" s="3">
        <f>VLOOKUP(EOMONTH($A352,-1),Trend_Weights!$A:$H,COLUMN(G$4),FALSE)</f>
        <v>3.9926409567377488E-2</v>
      </c>
      <c r="H352" s="3">
        <f>VLOOKUP(EOMONTH($A352,-1),Trend_Weights!$A:$H,COLUMN(H$4),FALSE)</f>
        <v>-0.16290516204695349</v>
      </c>
      <c r="K352" s="3">
        <f>VLOOKUP($A352,rets_1M!$A:$I,COLUMN(B$4),FALSE)</f>
        <v>0.11795582341265609</v>
      </c>
      <c r="L352" s="3">
        <f>VLOOKUP($A352,rets_1M!$A:$I,COLUMN(C$4),FALSE)</f>
        <v>2.9327232015434301E-2</v>
      </c>
      <c r="M352" s="3">
        <f>VLOOKUP($A352,rets_1M!$A:$I,COLUMN(D$4),FALSE)</f>
        <v>-1.2600464486314245E-3</v>
      </c>
      <c r="N352" s="3">
        <f>VLOOKUP($A352,rets_1M!$A:$I,COLUMN(E$4),FALSE)</f>
        <v>-3.7598950399325703E-3</v>
      </c>
      <c r="O352" s="3">
        <f>VLOOKUP($A352,rets_1M!$A:$I,COLUMN(F$4),FALSE)</f>
        <v>4.3763935670572573E-2</v>
      </c>
      <c r="P352" s="3">
        <f>VLOOKUP($A352,rets_1M!$A:$I,COLUMN(G$4),FALSE)</f>
        <v>1.0568736044523463E-2</v>
      </c>
      <c r="Q352" s="3">
        <f>VLOOKUP($A352,rets_1M!$A:$I,COLUMN(H$4),FALSE)</f>
        <v>-1.4564098587285468E-2</v>
      </c>
      <c r="S352" s="3">
        <f>SUMPRODUCT(B352:H352,K352:Q352)</f>
        <v>5.4125932416176966E-3</v>
      </c>
      <c r="T352" s="3">
        <f t="shared" si="8"/>
        <v>2.2736623708092686E-2</v>
      </c>
    </row>
    <row r="353" spans="1:20" x14ac:dyDescent="0.35">
      <c r="A353" s="2">
        <v>44592</v>
      </c>
      <c r="B353" s="3">
        <f>VLOOKUP(EOMONTH($A353,-1),Trend_Weights!$A:$H,COLUMN(B$4),FALSE)</f>
        <v>1.9166051050373566E-2</v>
      </c>
      <c r="C353" s="3">
        <f>VLOOKUP(EOMONTH($A353,-1),Trend_Weights!$A:$H,COLUMN(C$4),FALSE)</f>
        <v>-5.5512981126564477E-2</v>
      </c>
      <c r="D353" s="3">
        <f>VLOOKUP(EOMONTH($A353,-1),Trend_Weights!$A:$H,COLUMN(D$4),FALSE)</f>
        <v>0.49403138727529133</v>
      </c>
      <c r="E353" s="3">
        <f>VLOOKUP(EOMONTH($A353,-1),Trend_Weights!$A:$H,COLUMN(E$4),FALSE)</f>
        <v>-0.17792027745111072</v>
      </c>
      <c r="F353" s="3">
        <f>VLOOKUP(EOMONTH($A353,-1),Trend_Weights!$A:$H,COLUMN(F$4),FALSE)</f>
        <v>4.3957309434924915E-2</v>
      </c>
      <c r="G353" s="3">
        <f>VLOOKUP(EOMONTH($A353,-1),Trend_Weights!$A:$H,COLUMN(G$4),FALSE)</f>
        <v>4.0980162197082906E-2</v>
      </c>
      <c r="H353" s="3">
        <f>VLOOKUP(EOMONTH($A353,-1),Trend_Weights!$A:$H,COLUMN(H$4),FALSE)</f>
        <v>-0.16843183146465202</v>
      </c>
      <c r="K353" s="3">
        <f>VLOOKUP($A353,rets_1M!$A:$I,COLUMN(B$4),FALSE)</f>
        <v>0.18733703605356156</v>
      </c>
      <c r="L353" s="3">
        <f>VLOOKUP($A353,rets_1M!$A:$I,COLUMN(C$4),FALSE)</f>
        <v>-1.8962799518960405E-2</v>
      </c>
      <c r="M353" s="3">
        <f>VLOOKUP($A353,rets_1M!$A:$I,COLUMN(D$4),FALSE)</f>
        <v>-6.0681918271794366E-3</v>
      </c>
      <c r="N353" s="3">
        <f>VLOOKUP($A353,rets_1M!$A:$I,COLUMN(E$4),FALSE)</f>
        <v>-1.9470298437487932E-2</v>
      </c>
      <c r="O353" s="3">
        <f>VLOOKUP($A353,rets_1M!$A:$I,COLUMN(F$4),FALSE)</f>
        <v>-5.342817535168054E-2</v>
      </c>
      <c r="P353" s="3">
        <f>VLOOKUP($A353,rets_1M!$A:$I,COLUMN(G$4),FALSE)</f>
        <v>-8.6745365316137968E-2</v>
      </c>
      <c r="Q353" s="3">
        <f>VLOOKUP($A353,rets_1M!$A:$I,COLUMN(H$4),FALSE)</f>
        <v>-8.0964062549659932E-4</v>
      </c>
      <c r="S353" s="3">
        <f>SUMPRODUCT(B353:H353,K353:Q353)</f>
        <v>-6.5755232174636734E-4</v>
      </c>
      <c r="T353" s="3">
        <f t="shared" si="8"/>
        <v>2.0413532250854596E-2</v>
      </c>
    </row>
    <row r="354" spans="1:20" x14ac:dyDescent="0.35">
      <c r="A354" s="2">
        <v>44620</v>
      </c>
      <c r="B354" s="3">
        <f>VLOOKUP(EOMONTH($A354,-1),Trend_Weights!$A:$H,COLUMN(B$4),FALSE)</f>
        <v>1.9227153288428389E-2</v>
      </c>
      <c r="C354" s="3">
        <f>VLOOKUP(EOMONTH($A354,-1),Trend_Weights!$A:$H,COLUMN(C$4),FALSE)</f>
        <v>-5.6424770639727451E-2</v>
      </c>
      <c r="D354" s="3">
        <f>VLOOKUP(EOMONTH($A354,-1),Trend_Weights!$A:$H,COLUMN(D$4),FALSE)</f>
        <v>-0.49296737328421691</v>
      </c>
      <c r="E354" s="3">
        <f>VLOOKUP(EOMONTH($A354,-1),Trend_Weights!$A:$H,COLUMN(E$4),FALSE)</f>
        <v>-0.17410328958989246</v>
      </c>
      <c r="F354" s="3">
        <f>VLOOKUP(EOMONTH($A354,-1),Trend_Weights!$A:$H,COLUMN(F$4),FALSE)</f>
        <v>4.4481740704306195E-2</v>
      </c>
      <c r="G354" s="3">
        <f>VLOOKUP(EOMONTH($A354,-1),Trend_Weights!$A:$H,COLUMN(G$4),FALSE)</f>
        <v>4.0213301126454506E-2</v>
      </c>
      <c r="H354" s="3">
        <f>VLOOKUP(EOMONTH($A354,-1),Trend_Weights!$A:$H,COLUMN(H$4),FALSE)</f>
        <v>-0.17258237136697416</v>
      </c>
      <c r="K354" s="3">
        <f>VLOOKUP($A354,rets_1M!$A:$I,COLUMN(B$4),FALSE)</f>
        <v>0.12151492305164879</v>
      </c>
      <c r="L354" s="3">
        <f>VLOOKUP($A354,rets_1M!$A:$I,COLUMN(C$4),FALSE)</f>
        <v>5.805905514786458E-2</v>
      </c>
      <c r="M354" s="3">
        <f>VLOOKUP($A354,rets_1M!$A:$I,COLUMN(D$4),FALSE)</f>
        <v>-1.708835645385931E-3</v>
      </c>
      <c r="N354" s="3">
        <f>VLOOKUP($A354,rets_1M!$A:$I,COLUMN(E$4),FALSE)</f>
        <v>-3.7696635070235684E-3</v>
      </c>
      <c r="O354" s="3">
        <f>VLOOKUP($A354,rets_1M!$A:$I,COLUMN(F$4),FALSE)</f>
        <v>-3.0250648228176247E-2</v>
      </c>
      <c r="P354" s="3">
        <f>VLOOKUP($A354,rets_1M!$A:$I,COLUMN(G$4),FALSE)</f>
        <v>-4.5421087866540311E-2</v>
      </c>
      <c r="Q354" s="3">
        <f>VLOOKUP($A354,rets_1M!$A:$I,COLUMN(H$4),FALSE)</f>
        <v>4.0136190424266971E-4</v>
      </c>
      <c r="S354" s="3">
        <f>SUMPRODUCT(B354:H354,K354:Q354)</f>
        <v>-2.6822731449336126E-3</v>
      </c>
      <c r="T354" s="3">
        <f t="shared" si="8"/>
        <v>2.0299763103846007E-2</v>
      </c>
    </row>
    <row r="355" spans="1:20" x14ac:dyDescent="0.35">
      <c r="A355" s="2">
        <v>44651</v>
      </c>
      <c r="B355" s="3">
        <f>VLOOKUP(EOMONTH($A355,-1),Trend_Weights!$A:$H,COLUMN(B$4),FALSE)</f>
        <v>1.8971401751042043E-2</v>
      </c>
      <c r="C355" s="3">
        <f>VLOOKUP(EOMONTH($A355,-1),Trend_Weights!$A:$H,COLUMN(C$4),FALSE)</f>
        <v>5.5090893676723415E-2</v>
      </c>
      <c r="D355" s="3">
        <f>VLOOKUP(EOMONTH($A355,-1),Trend_Weights!$A:$H,COLUMN(D$4),FALSE)</f>
        <v>0.49018295205580614</v>
      </c>
      <c r="E355" s="3">
        <f>VLOOKUP(EOMONTH($A355,-1),Trend_Weights!$A:$H,COLUMN(E$4),FALSE)</f>
        <v>-0.17357463810489224</v>
      </c>
      <c r="F355" s="3">
        <f>VLOOKUP(EOMONTH($A355,-1),Trend_Weights!$A:$H,COLUMN(F$4),FALSE)</f>
        <v>4.3835355403386796E-2</v>
      </c>
      <c r="G355" s="3">
        <f>VLOOKUP(EOMONTH($A355,-1),Trend_Weights!$A:$H,COLUMN(G$4),FALSE)</f>
        <v>3.9247434566749478E-2</v>
      </c>
      <c r="H355" s="3">
        <f>VLOOKUP(EOMONTH($A355,-1),Trend_Weights!$A:$H,COLUMN(H$4),FALSE)</f>
        <v>-0.17909732444139986</v>
      </c>
      <c r="K355" s="3">
        <f>VLOOKUP($A355,rets_1M!$A:$I,COLUMN(B$4),FALSE)</f>
        <v>0.24436407016354078</v>
      </c>
      <c r="L355" s="3">
        <f>VLOOKUP($A355,rets_1M!$A:$I,COLUMN(C$4),FALSE)</f>
        <v>2.6125863576363262E-2</v>
      </c>
      <c r="M355" s="3">
        <f>VLOOKUP($A355,rets_1M!$A:$I,COLUMN(D$4),FALSE)</f>
        <v>-5.3239605177329841E-3</v>
      </c>
      <c r="N355" s="3">
        <f>VLOOKUP($A355,rets_1M!$A:$I,COLUMN(E$4),FALSE)</f>
        <v>-3.503727769646392E-2</v>
      </c>
      <c r="O355" s="3">
        <f>VLOOKUP($A355,rets_1M!$A:$I,COLUMN(F$4),FALSE)</f>
        <v>3.9488017429193834E-2</v>
      </c>
      <c r="P355" s="3">
        <f>VLOOKUP($A355,rets_1M!$A:$I,COLUMN(G$4),FALSE)</f>
        <v>4.5211438880932597E-2</v>
      </c>
      <c r="Q355" s="3">
        <f>VLOOKUP($A355,rets_1M!$A:$I,COLUMN(H$4),FALSE)</f>
        <v>-5.1692840608190127E-2</v>
      </c>
      <c r="S355" s="3">
        <f>SUMPRODUCT(B355:H355,K355:Q355)</f>
        <v>2.231054794725823E-2</v>
      </c>
      <c r="T355" s="3">
        <f t="shared" si="8"/>
        <v>2.3264907603212589E-2</v>
      </c>
    </row>
    <row r="356" spans="1:20" x14ac:dyDescent="0.35">
      <c r="A356" s="2">
        <v>44681</v>
      </c>
      <c r="B356" s="3">
        <f>VLOOKUP(EOMONTH($A356,-1),Trend_Weights!$A:$H,COLUMN(B$4),FALSE)</f>
        <v>1.8930805397849075E-2</v>
      </c>
      <c r="C356" s="3">
        <f>VLOOKUP(EOMONTH($A356,-1),Trend_Weights!$A:$H,COLUMN(C$4),FALSE)</f>
        <v>5.7980456984407701E-2</v>
      </c>
      <c r="D356" s="3">
        <f>VLOOKUP(EOMONTH($A356,-1),Trend_Weights!$A:$H,COLUMN(D$4),FALSE)</f>
        <v>-0.51153516409454181</v>
      </c>
      <c r="E356" s="3">
        <f>VLOOKUP(EOMONTH($A356,-1),Trend_Weights!$A:$H,COLUMN(E$4),FALSE)</f>
        <v>-0.16751064764819898</v>
      </c>
      <c r="F356" s="3">
        <f>VLOOKUP(EOMONTH($A356,-1),Trend_Weights!$A:$H,COLUMN(F$4),FALSE)</f>
        <v>4.5777496745966852E-2</v>
      </c>
      <c r="G356" s="3">
        <f>VLOOKUP(EOMONTH($A356,-1),Trend_Weights!$A:$H,COLUMN(G$4),FALSE)</f>
        <v>4.1067335570484143E-2</v>
      </c>
      <c r="H356" s="3">
        <f>VLOOKUP(EOMONTH($A356,-1),Trend_Weights!$A:$H,COLUMN(H$4),FALSE)</f>
        <v>-0.15719809355855152</v>
      </c>
      <c r="K356" s="3">
        <f>VLOOKUP($A356,rets_1M!$A:$I,COLUMN(B$4),FALSE)</f>
        <v>0.1978033963683381</v>
      </c>
      <c r="L356" s="3">
        <f>VLOOKUP($A356,rets_1M!$A:$I,COLUMN(C$4),FALSE)</f>
        <v>-2.1646730262681602E-2</v>
      </c>
      <c r="M356" s="3">
        <f>VLOOKUP($A356,rets_1M!$A:$I,COLUMN(D$4),FALSE)</f>
        <v>-6.8540640770076156E-4</v>
      </c>
      <c r="N356" s="3">
        <f>VLOOKUP($A356,rets_1M!$A:$I,COLUMN(E$4),FALSE)</f>
        <v>-3.1670208771509945E-2</v>
      </c>
      <c r="O356" s="3">
        <f>VLOOKUP($A356,rets_1M!$A:$I,COLUMN(F$4),FALSE)</f>
        <v>-8.9003739252625835E-2</v>
      </c>
      <c r="P356" s="3">
        <f>VLOOKUP($A356,rets_1M!$A:$I,COLUMN(G$4),FALSE)</f>
        <v>-0.13563672524200376</v>
      </c>
      <c r="Q356" s="3">
        <f>VLOOKUP($A356,rets_1M!$A:$I,COLUMN(H$4),FALSE)</f>
        <v>-6.3677712800519926E-2</v>
      </c>
      <c r="S356" s="3">
        <f>SUMPRODUCT(B356:H356,K356:Q356)</f>
        <v>8.5106047117379097E-3</v>
      </c>
      <c r="T356" s="3">
        <f t="shared" si="8"/>
        <v>2.352116363378965E-2</v>
      </c>
    </row>
    <row r="357" spans="1:20" x14ac:dyDescent="0.35">
      <c r="A357" s="2">
        <v>44712</v>
      </c>
      <c r="B357" s="3">
        <f>VLOOKUP(EOMONTH($A357,-1),Trend_Weights!$A:$H,COLUMN(B$4),FALSE)</f>
        <v>1.9188873828373396E-2</v>
      </c>
      <c r="C357" s="3">
        <f>VLOOKUP(EOMONTH($A357,-1),Trend_Weights!$A:$H,COLUMN(C$4),FALSE)</f>
        <v>6.0064514321247514E-2</v>
      </c>
      <c r="D357" s="3">
        <f>VLOOKUP(EOMONTH($A357,-1),Trend_Weights!$A:$H,COLUMN(D$4),FALSE)</f>
        <v>-0.53654013242424037</v>
      </c>
      <c r="E357" s="3">
        <f>VLOOKUP(EOMONTH($A357,-1),Trend_Weights!$A:$H,COLUMN(E$4),FALSE)</f>
        <v>-0.16336488035302066</v>
      </c>
      <c r="F357" s="3">
        <f>VLOOKUP(EOMONTH($A357,-1),Trend_Weights!$A:$H,COLUMN(F$4),FALSE)</f>
        <v>-4.5369593116870145E-2</v>
      </c>
      <c r="G357" s="3">
        <f>VLOOKUP(EOMONTH($A357,-1),Trend_Weights!$A:$H,COLUMN(G$4),FALSE)</f>
        <v>-3.9163031251888573E-2</v>
      </c>
      <c r="H357" s="3">
        <f>VLOOKUP(EOMONTH($A357,-1),Trend_Weights!$A:$H,COLUMN(H$4),FALSE)</f>
        <v>-0.13630897470435924</v>
      </c>
      <c r="K357" s="3">
        <f>VLOOKUP($A357,rets_1M!$A:$I,COLUMN(B$4),FALSE)</f>
        <v>5.3824971595961335E-2</v>
      </c>
      <c r="L357" s="3">
        <f>VLOOKUP($A357,rets_1M!$A:$I,COLUMN(C$4),FALSE)</f>
        <v>-3.6897239430767392E-2</v>
      </c>
      <c r="M357" s="3">
        <f>VLOOKUP($A357,rets_1M!$A:$I,COLUMN(D$4),FALSE)</f>
        <v>1.5391546183316507E-3</v>
      </c>
      <c r="N357" s="3">
        <f>VLOOKUP($A357,rets_1M!$A:$I,COLUMN(E$4),FALSE)</f>
        <v>7.5364497156016341E-3</v>
      </c>
      <c r="O357" s="3">
        <f>VLOOKUP($A357,rets_1M!$A:$I,COLUMN(F$4),FALSE)</f>
        <v>9.1503267973869207E-4</v>
      </c>
      <c r="P357" s="3">
        <f>VLOOKUP($A357,rets_1M!$A:$I,COLUMN(G$4),FALSE)</f>
        <v>-1.5989851635980323E-2</v>
      </c>
      <c r="Q357" s="3">
        <f>VLOOKUP($A357,rets_1M!$A:$I,COLUMN(H$4),FALSE)</f>
        <v>6.2729438163164897E-3</v>
      </c>
      <c r="S357" s="3">
        <f>SUMPRODUCT(B357:H357,K357:Q357)</f>
        <v>-3.5107457472655815E-3</v>
      </c>
      <c r="T357" s="3">
        <f t="shared" si="8"/>
        <v>2.3546730671945768E-2</v>
      </c>
    </row>
    <row r="358" spans="1:20" x14ac:dyDescent="0.35">
      <c r="A358" s="2">
        <v>44742</v>
      </c>
      <c r="B358" s="3">
        <f>VLOOKUP(EOMONTH($A358,-1),Trend_Weights!$A:$H,COLUMN(B$4),FALSE)</f>
        <v>1.9129516715096585E-2</v>
      </c>
      <c r="C358" s="3">
        <f>VLOOKUP(EOMONTH($A358,-1),Trend_Weights!$A:$H,COLUMN(C$4),FALSE)</f>
        <v>-5.8194160083096302E-2</v>
      </c>
      <c r="D358" s="3">
        <f>VLOOKUP(EOMONTH($A358,-1),Trend_Weights!$A:$H,COLUMN(D$4),FALSE)</f>
        <v>-0.53216501489435231</v>
      </c>
      <c r="E358" s="3">
        <f>VLOOKUP(EOMONTH($A358,-1),Trend_Weights!$A:$H,COLUMN(E$4),FALSE)</f>
        <v>-0.16572551412147923</v>
      </c>
      <c r="F358" s="3">
        <f>VLOOKUP(EOMONTH($A358,-1),Trend_Weights!$A:$H,COLUMN(F$4),FALSE)</f>
        <v>-4.6108229934126985E-2</v>
      </c>
      <c r="G358" s="3">
        <f>VLOOKUP(EOMONTH($A358,-1),Trend_Weights!$A:$H,COLUMN(G$4),FALSE)</f>
        <v>-3.998493285587635E-2</v>
      </c>
      <c r="H358" s="3">
        <f>VLOOKUP(EOMONTH($A358,-1),Trend_Weights!$A:$H,COLUMN(H$4),FALSE)</f>
        <v>-0.13869263139597235</v>
      </c>
      <c r="K358" s="3">
        <f>VLOOKUP($A358,rets_1M!$A:$I,COLUMN(B$4),FALSE)</f>
        <v>-3.4329060843033998E-2</v>
      </c>
      <c r="L358" s="3">
        <f>VLOOKUP($A358,rets_1M!$A:$I,COLUMN(C$4),FALSE)</f>
        <v>-2.2236045309848462E-2</v>
      </c>
      <c r="M358" s="3">
        <f>VLOOKUP($A358,rets_1M!$A:$I,COLUMN(D$4),FALSE)</f>
        <v>-4.1739153036702836E-3</v>
      </c>
      <c r="N358" s="3">
        <f>VLOOKUP($A358,rets_1M!$A:$I,COLUMN(E$4),FALSE)</f>
        <v>-9.943627288646173E-3</v>
      </c>
      <c r="O358" s="3">
        <f>VLOOKUP($A358,rets_1M!$A:$I,COLUMN(F$4),FALSE)</f>
        <v>-8.3087371033041646E-2</v>
      </c>
      <c r="P358" s="3">
        <f>VLOOKUP($A358,rets_1M!$A:$I,COLUMN(G$4),FALSE)</f>
        <v>-9.0730511597620245E-2</v>
      </c>
      <c r="Q358" s="3">
        <f>VLOOKUP($A358,rets_1M!$A:$I,COLUMN(H$4),FALSE)</f>
        <v>-5.4289809985664905E-2</v>
      </c>
      <c r="S358" s="3">
        <f>SUMPRODUCT(B358:H358,K358:Q358)</f>
        <v>1.9494895708877601E-2</v>
      </c>
      <c r="T358" s="3">
        <f t="shared" si="8"/>
        <v>2.555145700882154E-2</v>
      </c>
    </row>
    <row r="359" spans="1:20" x14ac:dyDescent="0.35">
      <c r="A359" s="2">
        <v>44773</v>
      </c>
      <c r="B359" s="3">
        <f>VLOOKUP(EOMONTH($A359,-1),Trend_Weights!$A:$H,COLUMN(B$4),FALSE)</f>
        <v>1.9194110533194385E-2</v>
      </c>
      <c r="C359" s="3">
        <f>VLOOKUP(EOMONTH($A359,-1),Trend_Weights!$A:$H,COLUMN(C$4),FALSE)</f>
        <v>6.0675325628844985E-2</v>
      </c>
      <c r="D359" s="3">
        <f>VLOOKUP(EOMONTH($A359,-1),Trend_Weights!$A:$H,COLUMN(D$4),FALSE)</f>
        <v>-0.54125552339620209</v>
      </c>
      <c r="E359" s="3">
        <f>VLOOKUP(EOMONTH($A359,-1),Trend_Weights!$A:$H,COLUMN(E$4),FALSE)</f>
        <v>-0.16730020032702994</v>
      </c>
      <c r="F359" s="3">
        <f>VLOOKUP(EOMONTH($A359,-1),Trend_Weights!$A:$H,COLUMN(F$4),FALSE)</f>
        <v>-4.5128494465619187E-2</v>
      </c>
      <c r="G359" s="3">
        <f>VLOOKUP(EOMONTH($A359,-1),Trend_Weights!$A:$H,COLUMN(G$4),FALSE)</f>
        <v>-3.9099373094647172E-2</v>
      </c>
      <c r="H359" s="3">
        <f>VLOOKUP(EOMONTH($A359,-1),Trend_Weights!$A:$H,COLUMN(H$4),FALSE)</f>
        <v>-0.12734697255446203</v>
      </c>
      <c r="K359" s="3">
        <f>VLOOKUP($A359,rets_1M!$A:$I,COLUMN(B$4),FALSE)</f>
        <v>-5.1095586971595663E-3</v>
      </c>
      <c r="L359" s="3">
        <f>VLOOKUP($A359,rets_1M!$A:$I,COLUMN(C$4),FALSE)</f>
        <v>-2.5087758799680282E-2</v>
      </c>
      <c r="M359" s="3">
        <f>VLOOKUP($A359,rets_1M!$A:$I,COLUMN(D$4),FALSE)</f>
        <v>1.2318655906708775E-2</v>
      </c>
      <c r="N359" s="3">
        <f>VLOOKUP($A359,rets_1M!$A:$I,COLUMN(E$4),FALSE)</f>
        <v>2.2390420439502234E-2</v>
      </c>
      <c r="O359" s="3">
        <f>VLOOKUP($A359,rets_1M!$A:$I,COLUMN(F$4),FALSE)</f>
        <v>9.078737465815867E-2</v>
      </c>
      <c r="P359" s="3">
        <f>VLOOKUP($A359,rets_1M!$A:$I,COLUMN(G$4),FALSE)</f>
        <v>0.12507040951538473</v>
      </c>
      <c r="Q359" s="3">
        <f>VLOOKUP($A359,rets_1M!$A:$I,COLUMN(H$4),FALSE)</f>
        <v>1.4663355586372884E-2</v>
      </c>
      <c r="S359" s="3">
        <f>SUMPRODUCT(B359:H359,K359:Q359)</f>
        <v>-2.2888349825101462E-2</v>
      </c>
      <c r="T359" s="3">
        <f t="shared" si="8"/>
        <v>2.944443792593953E-2</v>
      </c>
    </row>
    <row r="360" spans="1:20" x14ac:dyDescent="0.35">
      <c r="A360" s="2">
        <v>44804</v>
      </c>
      <c r="B360" s="3">
        <f>VLOOKUP(EOMONTH($A360,-1),Trend_Weights!$A:$H,COLUMN(B$4),FALSE)</f>
        <v>2.0516178621807161E-2</v>
      </c>
      <c r="C360" s="3">
        <f>VLOOKUP(EOMONTH($A360,-1),Trend_Weights!$A:$H,COLUMN(C$4),FALSE)</f>
        <v>-6.4365614065359594E-2</v>
      </c>
      <c r="D360" s="3">
        <f>VLOOKUP(EOMONTH($A360,-1),Trend_Weights!$A:$H,COLUMN(D$4),FALSE)</f>
        <v>-0.521420597455859</v>
      </c>
      <c r="E360" s="3">
        <f>VLOOKUP(EOMONTH($A360,-1),Trend_Weights!$A:$H,COLUMN(E$4),FALSE)</f>
        <v>-0.17289310666361221</v>
      </c>
      <c r="F360" s="3">
        <f>VLOOKUP(EOMONTH($A360,-1),Trend_Weights!$A:$H,COLUMN(F$4),FALSE)</f>
        <v>-4.6811063956250253E-2</v>
      </c>
      <c r="G360" s="3">
        <f>VLOOKUP(EOMONTH($A360,-1),Trend_Weights!$A:$H,COLUMN(G$4),FALSE)</f>
        <v>-4.0080194789377382E-2</v>
      </c>
      <c r="H360" s="3">
        <f>VLOOKUP(EOMONTH($A360,-1),Trend_Weights!$A:$H,COLUMN(H$4),FALSE)</f>
        <v>-0.13391324444773431</v>
      </c>
      <c r="K360" s="3">
        <f>VLOOKUP($A360,rets_1M!$A:$I,COLUMN(B$4),FALSE)</f>
        <v>-2.9924150530031834E-3</v>
      </c>
      <c r="L360" s="3">
        <f>VLOOKUP($A360,rets_1M!$A:$I,COLUMN(C$4),FALSE)</f>
        <v>-3.1203354232703817E-2</v>
      </c>
      <c r="M360" s="3">
        <f>VLOOKUP($A360,rets_1M!$A:$I,COLUMN(D$4),FALSE)</f>
        <v>-6.3252019710078322E-3</v>
      </c>
      <c r="N360" s="3">
        <f>VLOOKUP($A360,rets_1M!$A:$I,COLUMN(E$4),FALSE)</f>
        <v>-3.4166699692529279E-2</v>
      </c>
      <c r="O360" s="3">
        <f>VLOOKUP($A360,rets_1M!$A:$I,COLUMN(F$4),FALSE)</f>
        <v>-4.282990781123508E-2</v>
      </c>
      <c r="P360" s="3">
        <f>VLOOKUP($A360,rets_1M!$A:$I,COLUMN(G$4),FALSE)</f>
        <v>-5.2904487811203826E-2</v>
      </c>
      <c r="Q360" s="3">
        <f>VLOOKUP($A360,rets_1M!$A:$I,COLUMN(H$4),FALSE)</f>
        <v>-3.7912097614380746E-2</v>
      </c>
      <c r="S360" s="3">
        <f>SUMPRODUCT(B360:H360,K360:Q360)</f>
        <v>2.0354575305243126E-2</v>
      </c>
      <c r="T360" s="3">
        <f t="shared" si="8"/>
        <v>3.0299879704239228E-2</v>
      </c>
    </row>
    <row r="361" spans="1:20" x14ac:dyDescent="0.35">
      <c r="A361" s="2">
        <v>44834</v>
      </c>
      <c r="B361" s="3">
        <f>VLOOKUP(EOMONTH($A361,-1),Trend_Weights!$A:$H,COLUMN(B$4),FALSE)</f>
        <v>2.0362195603654678E-2</v>
      </c>
      <c r="C361" s="3">
        <f>VLOOKUP(EOMONTH($A361,-1),Trend_Weights!$A:$H,COLUMN(C$4),FALSE)</f>
        <v>-6.4732339926778265E-2</v>
      </c>
      <c r="D361" s="3">
        <f>VLOOKUP(EOMONTH($A361,-1),Trend_Weights!$A:$H,COLUMN(D$4),FALSE)</f>
        <v>-0.53091312143707547</v>
      </c>
      <c r="E361" s="3">
        <f>VLOOKUP(EOMONTH($A361,-1),Trend_Weights!$A:$H,COLUMN(E$4),FALSE)</f>
        <v>-0.16819537346846419</v>
      </c>
      <c r="F361" s="3">
        <f>VLOOKUP(EOMONTH($A361,-1),Trend_Weights!$A:$H,COLUMN(F$4),FALSE)</f>
        <v>-4.5690620418641872E-2</v>
      </c>
      <c r="G361" s="3">
        <f>VLOOKUP(EOMONTH($A361,-1),Trend_Weights!$A:$H,COLUMN(G$4),FALSE)</f>
        <v>-3.9050396240867855E-2</v>
      </c>
      <c r="H361" s="3">
        <f>VLOOKUP(EOMONTH($A361,-1),Trend_Weights!$A:$H,COLUMN(H$4),FALSE)</f>
        <v>-0.1310559529045178</v>
      </c>
      <c r="K361" s="3">
        <f>VLOOKUP($A361,rets_1M!$A:$I,COLUMN(B$4),FALSE)</f>
        <v>-9.4760167810789109E-2</v>
      </c>
      <c r="L361" s="3">
        <f>VLOOKUP($A361,rets_1M!$A:$I,COLUMN(C$4),FALSE)</f>
        <v>-3.1398794286299436E-2</v>
      </c>
      <c r="M361" s="3">
        <f>VLOOKUP($A361,rets_1M!$A:$I,COLUMN(D$4),FALSE)</f>
        <v>-2.9201925748617574E-3</v>
      </c>
      <c r="N361" s="3">
        <f>VLOOKUP($A361,rets_1M!$A:$I,COLUMN(E$4),FALSE)</f>
        <v>-3.8949290268063042E-2</v>
      </c>
      <c r="O361" s="3">
        <f>VLOOKUP($A361,rets_1M!$A:$I,COLUMN(F$4),FALSE)</f>
        <v>-9.3776431748110567E-2</v>
      </c>
      <c r="P361" s="3">
        <f>VLOOKUP($A361,rets_1M!$A:$I,COLUMN(G$4),FALSE)</f>
        <v>-0.10745515700926189</v>
      </c>
      <c r="Q361" s="3">
        <f>VLOOKUP($A361,rets_1M!$A:$I,COLUMN(H$4),FALSE)</f>
        <v>-4.4752587915718456E-2</v>
      </c>
      <c r="S361" s="3">
        <f>SUMPRODUCT(B361:H361,K361:Q361)</f>
        <v>2.2550414191510628E-2</v>
      </c>
      <c r="T361" s="3">
        <f t="shared" ref="T361:T383" si="9">STDEV(S326:S361)*SQRT(12)</f>
        <v>3.1980845035303615E-2</v>
      </c>
    </row>
    <row r="362" spans="1:20" x14ac:dyDescent="0.35">
      <c r="A362" s="2">
        <v>44865</v>
      </c>
      <c r="B362" s="3">
        <f>VLOOKUP(EOMONTH($A362,-1),Trend_Weights!$A:$H,COLUMN(B$4),FALSE)</f>
        <v>2.0559943765516987E-2</v>
      </c>
      <c r="C362" s="3">
        <f>VLOOKUP(EOMONTH($A362,-1),Trend_Weights!$A:$H,COLUMN(C$4),FALSE)</f>
        <v>-6.6408895155416509E-2</v>
      </c>
      <c r="D362" s="3">
        <f>VLOOKUP(EOMONTH($A362,-1),Trend_Weights!$A:$H,COLUMN(D$4),FALSE)</f>
        <v>-0.54156498766199834</v>
      </c>
      <c r="E362" s="3">
        <f>VLOOKUP(EOMONTH($A362,-1),Trend_Weights!$A:$H,COLUMN(E$4),FALSE)</f>
        <v>-0.16021584786019635</v>
      </c>
      <c r="F362" s="3">
        <f>VLOOKUP(EOMONTH($A362,-1),Trend_Weights!$A:$H,COLUMN(F$4),FALSE)</f>
        <v>-4.4652874908468962E-2</v>
      </c>
      <c r="G362" s="3">
        <f>VLOOKUP(EOMONTH($A362,-1),Trend_Weights!$A:$H,COLUMN(G$4),FALSE)</f>
        <v>-3.8137313787547131E-2</v>
      </c>
      <c r="H362" s="3">
        <f>VLOOKUP(EOMONTH($A362,-1),Trend_Weights!$A:$H,COLUMN(H$4),FALSE)</f>
        <v>-0.12846013686085581</v>
      </c>
      <c r="K362" s="3">
        <f>VLOOKUP($A362,rets_1M!$A:$I,COLUMN(B$4),FALSE)</f>
        <v>0.14494309315926301</v>
      </c>
      <c r="L362" s="3">
        <f>VLOOKUP($A362,rets_1M!$A:$I,COLUMN(C$4),FALSE)</f>
        <v>-1.8719059661479465E-2</v>
      </c>
      <c r="M362" s="3">
        <f>VLOOKUP($A362,rets_1M!$A:$I,COLUMN(D$4),FALSE)</f>
        <v>2.8112772046551271E-3</v>
      </c>
      <c r="N362" s="3">
        <f>VLOOKUP($A362,rets_1M!$A:$I,COLUMN(E$4),FALSE)</f>
        <v>-1.5016307861107303E-2</v>
      </c>
      <c r="O362" s="3">
        <f>VLOOKUP($A362,rets_1M!$A:$I,COLUMN(F$4),FALSE)</f>
        <v>7.8159812127416295E-2</v>
      </c>
      <c r="P362" s="3">
        <f>VLOOKUP($A362,rets_1M!$A:$I,COLUMN(G$4),FALSE)</f>
        <v>3.7311381282886913E-2</v>
      </c>
      <c r="Q362" s="3">
        <f>VLOOKUP($A362,rets_1M!$A:$I,COLUMN(H$4),FALSE)</f>
        <v>-2.8736283689142383E-2</v>
      </c>
      <c r="S362" s="3">
        <f>SUMPRODUCT(B362:H362,K362:Q362)</f>
        <v>3.8849458720176238E-3</v>
      </c>
      <c r="T362" s="3">
        <f t="shared" si="9"/>
        <v>3.197763817991138E-2</v>
      </c>
    </row>
    <row r="363" spans="1:20" x14ac:dyDescent="0.35">
      <c r="A363" s="2">
        <v>44895</v>
      </c>
      <c r="B363" s="3">
        <f>VLOOKUP(EOMONTH($A363,-1),Trend_Weights!$A:$H,COLUMN(B$4),FALSE)</f>
        <v>2.0285091152358846E-2</v>
      </c>
      <c r="C363" s="3">
        <f>VLOOKUP(EOMONTH($A363,-1),Trend_Weights!$A:$H,COLUMN(C$4),FALSE)</f>
        <v>-6.6345271170275541E-2</v>
      </c>
      <c r="D363" s="3">
        <f>VLOOKUP(EOMONTH($A363,-1),Trend_Weights!$A:$H,COLUMN(D$4),FALSE)</f>
        <v>-0.54661039613989626</v>
      </c>
      <c r="E363" s="3">
        <f>VLOOKUP(EOMONTH($A363,-1),Trend_Weights!$A:$H,COLUMN(E$4),FALSE)</f>
        <v>-0.15854964630841711</v>
      </c>
      <c r="F363" s="3">
        <f>VLOOKUP(EOMONTH($A363,-1),Trend_Weights!$A:$H,COLUMN(F$4),FALSE)</f>
        <v>-4.3654322392753332E-2</v>
      </c>
      <c r="G363" s="3">
        <f>VLOOKUP(EOMONTH($A363,-1),Trend_Weights!$A:$H,COLUMN(G$4),FALSE)</f>
        <v>-3.8026851406333002E-2</v>
      </c>
      <c r="H363" s="3">
        <f>VLOOKUP(EOMONTH($A363,-1),Trend_Weights!$A:$H,COLUMN(H$4),FALSE)</f>
        <v>-0.12652842142996587</v>
      </c>
      <c r="K363" s="3">
        <f>VLOOKUP($A363,rets_1M!$A:$I,COLUMN(B$4),FALSE)</f>
        <v>-7.1650909582551159E-2</v>
      </c>
      <c r="L363" s="3">
        <f>VLOOKUP($A363,rets_1M!$A:$I,COLUMN(C$4),FALSE)</f>
        <v>6.3985260909342534E-2</v>
      </c>
      <c r="M363" s="3">
        <f>VLOOKUP($A363,rets_1M!$A:$I,COLUMN(D$4),FALSE)</f>
        <v>1.8453828664832805E-4</v>
      </c>
      <c r="N363" s="3">
        <f>VLOOKUP($A363,rets_1M!$A:$I,COLUMN(E$4),FALSE)</f>
        <v>1.967542213544804E-2</v>
      </c>
      <c r="O363" s="3">
        <f>VLOOKUP($A363,rets_1M!$A:$I,COLUMN(F$4),FALSE)</f>
        <v>5.1047193521362777E-2</v>
      </c>
      <c r="P363" s="3">
        <f>VLOOKUP($A363,rets_1M!$A:$I,COLUMN(G$4),FALSE)</f>
        <v>5.1977474160565862E-2</v>
      </c>
      <c r="Q363" s="3">
        <f>VLOOKUP($A363,rets_1M!$A:$I,COLUMN(H$4),FALSE)</f>
        <v>6.1968225582145209E-2</v>
      </c>
      <c r="S363" s="3">
        <f>SUMPRODUCT(B363:H363,K363:Q363)</f>
        <v>-2.0964678575806594E-2</v>
      </c>
      <c r="T363" s="3">
        <f t="shared" si="9"/>
        <v>3.4626046973011609E-2</v>
      </c>
    </row>
    <row r="364" spans="1:20" x14ac:dyDescent="0.35">
      <c r="A364" s="2">
        <v>44926</v>
      </c>
      <c r="B364" s="3">
        <f>VLOOKUP(EOMONTH($A364,-1),Trend_Weights!$A:$H,COLUMN(B$4),FALSE)</f>
        <v>2.0410305058252403E-2</v>
      </c>
      <c r="C364" s="3">
        <f>VLOOKUP(EOMONTH($A364,-1),Trend_Weights!$A:$H,COLUMN(C$4),FALSE)</f>
        <v>-6.5787060474259362E-2</v>
      </c>
      <c r="D364" s="3">
        <f>VLOOKUP(EOMONTH($A364,-1),Trend_Weights!$A:$H,COLUMN(D$4),FALSE)</f>
        <v>-0.56298996508885624</v>
      </c>
      <c r="E364" s="3">
        <f>VLOOKUP(EOMONTH($A364,-1),Trend_Weights!$A:$H,COLUMN(E$4),FALSE)</f>
        <v>-0.15672094283636792</v>
      </c>
      <c r="F364" s="3">
        <f>VLOOKUP(EOMONTH($A364,-1),Trend_Weights!$A:$H,COLUMN(F$4),FALSE)</f>
        <v>-4.4099177331246964E-2</v>
      </c>
      <c r="G364" s="3">
        <f>VLOOKUP(EOMONTH($A364,-1),Trend_Weights!$A:$H,COLUMN(G$4),FALSE)</f>
        <v>-3.8482446568542696E-2</v>
      </c>
      <c r="H364" s="3">
        <f>VLOOKUP(EOMONTH($A364,-1),Trend_Weights!$A:$H,COLUMN(H$4),FALSE)</f>
        <v>-0.11151010264247455</v>
      </c>
      <c r="K364" s="3">
        <f>VLOOKUP($A364,rets_1M!$A:$I,COLUMN(B$4),FALSE)</f>
        <v>-1.9900475624689662E-2</v>
      </c>
      <c r="L364" s="3">
        <f>VLOOKUP($A364,rets_1M!$A:$I,COLUMN(C$4),FALSE)</f>
        <v>3.7671774686035553E-2</v>
      </c>
      <c r="M364" s="3">
        <f>VLOOKUP($A364,rets_1M!$A:$I,COLUMN(D$4),FALSE)</f>
        <v>-1.5820517736190642E-2</v>
      </c>
      <c r="N364" s="3">
        <f>VLOOKUP($A364,rets_1M!$A:$I,COLUMN(E$4),FALSE)</f>
        <v>-9.1209321129874787E-3</v>
      </c>
      <c r="O364" s="3">
        <f>VLOOKUP($A364,rets_1M!$A:$I,COLUMN(F$4),FALSE)</f>
        <v>-6.1586694298315536E-2</v>
      </c>
      <c r="P364" s="3">
        <f>VLOOKUP($A364,rets_1M!$A:$I,COLUMN(G$4),FALSE)</f>
        <v>-9.3738245493916073E-2</v>
      </c>
      <c r="Q364" s="3">
        <f>VLOOKUP($A364,rets_1M!$A:$I,COLUMN(H$4),FALSE)</f>
        <v>5.2609225335583654E-2</v>
      </c>
      <c r="S364" s="3">
        <f>SUMPRODUCT(B364:H364,K364:Q364)</f>
        <v>7.9084831701756488E-3</v>
      </c>
      <c r="T364" s="3">
        <f t="shared" si="9"/>
        <v>3.4771864172469441E-2</v>
      </c>
    </row>
    <row r="365" spans="1:20" x14ac:dyDescent="0.35">
      <c r="A365" s="2">
        <v>44957</v>
      </c>
      <c r="B365" s="3">
        <f>VLOOKUP(EOMONTH($A365,-1),Trend_Weights!$A:$H,COLUMN(B$4),FALSE)</f>
        <v>2.1954065859363277E-2</v>
      </c>
      <c r="C365" s="3">
        <f>VLOOKUP(EOMONTH($A365,-1),Trend_Weights!$A:$H,COLUMN(C$4),FALSE)</f>
        <v>-7.0607652105215996E-2</v>
      </c>
      <c r="D365" s="3">
        <f>VLOOKUP(EOMONTH($A365,-1),Trend_Weights!$A:$H,COLUMN(D$4),FALSE)</f>
        <v>-0.54119497573384934</v>
      </c>
      <c r="E365" s="3">
        <f>VLOOKUP(EOMONTH($A365,-1),Trend_Weights!$A:$H,COLUMN(E$4),FALSE)</f>
        <v>-0.16849484981722057</v>
      </c>
      <c r="F365" s="3">
        <f>VLOOKUP(EOMONTH($A365,-1),Trend_Weights!$A:$H,COLUMN(F$4),FALSE)</f>
        <v>-4.6600460273684703E-2</v>
      </c>
      <c r="G365" s="3">
        <f>VLOOKUP(EOMONTH($A365,-1),Trend_Weights!$A:$H,COLUMN(G$4),FALSE)</f>
        <v>-4.0185392299208915E-2</v>
      </c>
      <c r="H365" s="3">
        <f>VLOOKUP(EOMONTH($A365,-1),Trend_Weights!$A:$H,COLUMN(H$4),FALSE)</f>
        <v>-0.1109626039114571</v>
      </c>
      <c r="K365" s="3">
        <f>VLOOKUP($A365,rets_1M!$A:$I,COLUMN(B$4),FALSE)</f>
        <v>2.4444735784271643E-2</v>
      </c>
      <c r="L365" s="3">
        <f>VLOOKUP($A365,rets_1M!$A:$I,COLUMN(C$4),FALSE)</f>
        <v>5.5947686309965272E-2</v>
      </c>
      <c r="M365" s="3">
        <f>VLOOKUP($A365,rets_1M!$A:$I,COLUMN(D$4),FALSE)</f>
        <v>7.6514901310900107E-3</v>
      </c>
      <c r="N365" s="3">
        <f>VLOOKUP($A365,rets_1M!$A:$I,COLUMN(E$4),FALSE)</f>
        <v>2.2512484529104926E-2</v>
      </c>
      <c r="O365" s="3">
        <f>VLOOKUP($A365,rets_1M!$A:$I,COLUMN(F$4),FALSE)</f>
        <v>5.9314835787089404E-2</v>
      </c>
      <c r="P365" s="3">
        <f>VLOOKUP($A365,rets_1M!$A:$I,COLUMN(G$4),FALSE)</f>
        <v>0.10249728825922833</v>
      </c>
      <c r="Q365" s="3">
        <f>VLOOKUP($A365,rets_1M!$A:$I,COLUMN(H$4),FALSE)</f>
        <v>1.0936736817515724E-2</v>
      </c>
      <c r="S365" s="3">
        <f>SUMPRODUCT(B365:H365,K365:Q365)</f>
        <v>-1.9444420329914662E-2</v>
      </c>
      <c r="T365" s="3">
        <f t="shared" si="9"/>
        <v>3.7004920566242536E-2</v>
      </c>
    </row>
    <row r="366" spans="1:20" x14ac:dyDescent="0.35">
      <c r="A366" s="2">
        <v>44985</v>
      </c>
      <c r="B366" s="3">
        <f>VLOOKUP(EOMONTH($A366,-1),Trend_Weights!$A:$H,COLUMN(B$4),FALSE)</f>
        <v>2.307338333669335E-2</v>
      </c>
      <c r="C366" s="3">
        <f>VLOOKUP(EOMONTH($A366,-1),Trend_Weights!$A:$H,COLUMN(C$4),FALSE)</f>
        <v>7.0573789948697369E-2</v>
      </c>
      <c r="D366" s="3">
        <f>VLOOKUP(EOMONTH($A366,-1),Trend_Weights!$A:$H,COLUMN(D$4),FALSE)</f>
        <v>-0.53639454971952782</v>
      </c>
      <c r="E366" s="3">
        <f>VLOOKUP(EOMONTH($A366,-1),Trend_Weights!$A:$H,COLUMN(E$4),FALSE)</f>
        <v>-0.17164630975892747</v>
      </c>
      <c r="F366" s="3">
        <f>VLOOKUP(EOMONTH($A366,-1),Trend_Weights!$A:$H,COLUMN(F$4),FALSE)</f>
        <v>-4.6739704553853394E-2</v>
      </c>
      <c r="G366" s="3">
        <f>VLOOKUP(EOMONTH($A366,-1),Trend_Weights!$A:$H,COLUMN(G$4),FALSE)</f>
        <v>-3.9774436888367445E-2</v>
      </c>
      <c r="H366" s="3">
        <f>VLOOKUP(EOMONTH($A366,-1),Trend_Weights!$A:$H,COLUMN(H$4),FALSE)</f>
        <v>-0.11179782579393306</v>
      </c>
      <c r="K366" s="3">
        <f>VLOOKUP($A366,rets_1M!$A:$I,COLUMN(B$4),FALSE)</f>
        <v>-7.2592883583893708E-2</v>
      </c>
      <c r="L366" s="3">
        <f>VLOOKUP($A366,rets_1M!$A:$I,COLUMN(C$4),FALSE)</f>
        <v>-5.5827082596360045E-2</v>
      </c>
      <c r="M366" s="3">
        <f>VLOOKUP($A366,rets_1M!$A:$I,COLUMN(D$4),FALSE)</f>
        <v>-6.6497117186448129E-4</v>
      </c>
      <c r="N366" s="3">
        <f>VLOOKUP($A366,rets_1M!$A:$I,COLUMN(E$4),FALSE)</f>
        <v>-3.1692121439919174E-2</v>
      </c>
      <c r="O366" s="3">
        <f>VLOOKUP($A366,rets_1M!$A:$I,COLUMN(F$4),FALSE)</f>
        <v>-2.8010156354403182E-2</v>
      </c>
      <c r="P366" s="3">
        <f>VLOOKUP($A366,rets_1M!$A:$I,COLUMN(G$4),FALSE)</f>
        <v>-6.56260656851404E-3</v>
      </c>
      <c r="Q366" s="3">
        <f>VLOOKUP($A366,rets_1M!$A:$I,COLUMN(H$4),FALSE)</f>
        <v>-4.8805422513514385E-2</v>
      </c>
      <c r="S366" s="3">
        <f>SUMPRODUCT(B366:H366,K366:Q366)</f>
        <v>7.2081809121111728E-3</v>
      </c>
      <c r="T366" s="3">
        <f t="shared" si="9"/>
        <v>3.7126879900601102E-2</v>
      </c>
    </row>
    <row r="367" spans="1:20" x14ac:dyDescent="0.35">
      <c r="A367" s="2">
        <v>45016</v>
      </c>
      <c r="B367" s="3">
        <f>VLOOKUP(EOMONTH($A367,-1),Trend_Weights!$A:$H,COLUMN(B$4),FALSE)</f>
        <v>2.2977748284687766E-2</v>
      </c>
      <c r="C367" s="3">
        <f>VLOOKUP(EOMONTH($A367,-1),Trend_Weights!$A:$H,COLUMN(C$4),FALSE)</f>
        <v>-6.762210425780231E-2</v>
      </c>
      <c r="D367" s="3">
        <f>VLOOKUP(EOMONTH($A367,-1),Trend_Weights!$A:$H,COLUMN(D$4),FALSE)</f>
        <v>-0.54752282078999381</v>
      </c>
      <c r="E367" s="3">
        <f>VLOOKUP(EOMONTH($A367,-1),Trend_Weights!$A:$H,COLUMN(E$4),FALSE)</f>
        <v>-0.1686118602369415</v>
      </c>
      <c r="F367" s="3">
        <f>VLOOKUP(EOMONTH($A367,-1),Trend_Weights!$A:$H,COLUMN(F$4),FALSE)</f>
        <v>-4.7329267447865295E-2</v>
      </c>
      <c r="G367" s="3">
        <f>VLOOKUP(EOMONTH($A367,-1),Trend_Weights!$A:$H,COLUMN(G$4),FALSE)</f>
        <v>-3.9663998029598593E-2</v>
      </c>
      <c r="H367" s="3">
        <f>VLOOKUP(EOMONTH($A367,-1),Trend_Weights!$A:$H,COLUMN(H$4),FALSE)</f>
        <v>-0.10627220095311078</v>
      </c>
      <c r="K367" s="3">
        <f>VLOOKUP($A367,rets_1M!$A:$I,COLUMN(B$4),FALSE)</f>
        <v>-7.1107668827398496E-2</v>
      </c>
      <c r="L367" s="3">
        <f>VLOOKUP($A367,rets_1M!$A:$I,COLUMN(C$4),FALSE)</f>
        <v>7.1663965011010466E-2</v>
      </c>
      <c r="M367" s="3">
        <f>VLOOKUP($A367,rets_1M!$A:$I,COLUMN(D$4),FALSE)</f>
        <v>1.9771512223430543E-2</v>
      </c>
      <c r="N367" s="3">
        <f>VLOOKUP($A367,rets_1M!$A:$I,COLUMN(E$4),FALSE)</f>
        <v>2.963983368328682E-2</v>
      </c>
      <c r="O367" s="3">
        <f>VLOOKUP($A367,rets_1M!$A:$I,COLUMN(F$4),FALSE)</f>
        <v>3.1539582588610449E-2</v>
      </c>
      <c r="P367" s="3">
        <f>VLOOKUP($A367,rets_1M!$A:$I,COLUMN(G$4),FALSE)</f>
        <v>9.0268373836726923E-2</v>
      </c>
      <c r="Q367" s="3">
        <f>VLOOKUP($A367,rets_1M!$A:$I,COLUMN(H$4),FALSE)</f>
        <v>1.8692672369370333E-2</v>
      </c>
      <c r="S367" s="3">
        <f>SUMPRODUCT(B367:H367,K367:Q367)</f>
        <v>-2.9362605243151801E-2</v>
      </c>
      <c r="T367" s="3">
        <f t="shared" si="9"/>
        <v>4.1317489761374206E-2</v>
      </c>
    </row>
    <row r="368" spans="1:20" x14ac:dyDescent="0.35">
      <c r="A368" s="2">
        <v>45046</v>
      </c>
      <c r="B368" s="3">
        <f>VLOOKUP(EOMONTH($A368,-1),Trend_Weights!$A:$H,COLUMN(B$4),FALSE)</f>
        <v>2.7952454130770327E-2</v>
      </c>
      <c r="C368" s="3">
        <f>VLOOKUP(EOMONTH($A368,-1),Trend_Weights!$A:$H,COLUMN(C$4),FALSE)</f>
        <v>-6.9833893730702229E-2</v>
      </c>
      <c r="D368" s="3">
        <f>VLOOKUP(EOMONTH($A368,-1),Trend_Weights!$A:$H,COLUMN(D$4),FALSE)</f>
        <v>0.51176389463217853</v>
      </c>
      <c r="E368" s="3">
        <f>VLOOKUP(EOMONTH($A368,-1),Trend_Weights!$A:$H,COLUMN(E$4),FALSE)</f>
        <v>-0.18088858963894544</v>
      </c>
      <c r="F368" s="3">
        <f>VLOOKUP(EOMONTH($A368,-1),Trend_Weights!$A:$H,COLUMN(F$4),FALSE)</f>
        <v>-5.4720394393565033E-2</v>
      </c>
      <c r="G368" s="3">
        <f>VLOOKUP(EOMONTH($A368,-1),Trend_Weights!$A:$H,COLUMN(G$4),FALSE)</f>
        <v>-4.2687599991269677E-2</v>
      </c>
      <c r="H368" s="3">
        <f>VLOOKUP(EOMONTH($A368,-1),Trend_Weights!$A:$H,COLUMN(H$4),FALSE)</f>
        <v>-0.11215317348256885</v>
      </c>
      <c r="K368" s="3">
        <f>VLOOKUP($A368,rets_1M!$A:$I,COLUMN(B$4),FALSE)</f>
        <v>-6.6724814270846089E-2</v>
      </c>
      <c r="L368" s="3">
        <f>VLOOKUP($A368,rets_1M!$A:$I,COLUMN(C$4),FALSE)</f>
        <v>6.4955959944776875E-3</v>
      </c>
      <c r="M368" s="3">
        <f>VLOOKUP($A368,rets_1M!$A:$I,COLUMN(D$4),FALSE)</f>
        <v>3.3766630154485888E-4</v>
      </c>
      <c r="N368" s="3">
        <f>VLOOKUP($A368,rets_1M!$A:$I,COLUMN(E$4),FALSE)</f>
        <v>3.8817289146062528E-3</v>
      </c>
      <c r="O368" s="3">
        <f>VLOOKUP($A368,rets_1M!$A:$I,COLUMN(F$4),FALSE)</f>
        <v>1.2262088820173878E-2</v>
      </c>
      <c r="P368" s="3">
        <f>VLOOKUP($A368,rets_1M!$A:$I,COLUMN(G$4),FALSE)</f>
        <v>1.3907981718812579E-3</v>
      </c>
      <c r="Q368" s="3">
        <f>VLOOKUP($A368,rets_1M!$A:$I,COLUMN(H$4),FALSE)</f>
        <v>-2.6381825572467266E-2</v>
      </c>
      <c r="S368" s="3">
        <f>SUMPRODUCT(B368:H368,K368:Q368)</f>
        <v>-6.1964082998802565E-4</v>
      </c>
      <c r="T368" s="3">
        <f t="shared" si="9"/>
        <v>4.1011345325391101E-2</v>
      </c>
    </row>
    <row r="369" spans="1:20" x14ac:dyDescent="0.35">
      <c r="A369" s="2">
        <v>45077</v>
      </c>
      <c r="B369" s="3">
        <f>VLOOKUP(EOMONTH($A369,-1),Trend_Weights!$A:$H,COLUMN(B$4),FALSE)</f>
        <v>-2.8947650720711107E-2</v>
      </c>
      <c r="C369" s="3">
        <f>VLOOKUP(EOMONTH($A369,-1),Trend_Weights!$A:$H,COLUMN(C$4),FALSE)</f>
        <v>7.0864650470964727E-2</v>
      </c>
      <c r="D369" s="3">
        <f>VLOOKUP(EOMONTH($A369,-1),Trend_Weights!$A:$H,COLUMN(D$4),FALSE)</f>
        <v>0.50797003060142232</v>
      </c>
      <c r="E369" s="3">
        <f>VLOOKUP(EOMONTH($A369,-1),Trend_Weights!$A:$H,COLUMN(E$4),FALSE)</f>
        <v>-0.1788902015814611</v>
      </c>
      <c r="F369" s="3">
        <f>VLOOKUP(EOMONTH($A369,-1),Trend_Weights!$A:$H,COLUMN(F$4),FALSE)</f>
        <v>-5.7872172685723602E-2</v>
      </c>
      <c r="G369" s="3">
        <f>VLOOKUP(EOMONTH($A369,-1),Trend_Weights!$A:$H,COLUMN(G$4),FALSE)</f>
        <v>4.4738352841809353E-2</v>
      </c>
      <c r="H369" s="3">
        <f>VLOOKUP(EOMONTH($A369,-1),Trend_Weights!$A:$H,COLUMN(H$4),FALSE)</f>
        <v>-0.11071694109790782</v>
      </c>
      <c r="K369" s="3">
        <f>VLOOKUP($A369,rets_1M!$A:$I,COLUMN(B$4),FALSE)</f>
        <v>-5.3807028374532218E-2</v>
      </c>
      <c r="L369" s="3">
        <f>VLOOKUP($A369,rets_1M!$A:$I,COLUMN(C$4),FALSE)</f>
        <v>-1.79113597874484E-2</v>
      </c>
      <c r="M369" s="3">
        <f>VLOOKUP($A369,rets_1M!$A:$I,COLUMN(D$4),FALSE)</f>
        <v>3.7640470063884379E-3</v>
      </c>
      <c r="N369" s="3">
        <f>VLOOKUP($A369,rets_1M!$A:$I,COLUMN(E$4),FALSE)</f>
        <v>-1.466143826239974E-2</v>
      </c>
      <c r="O369" s="3">
        <f>VLOOKUP($A369,rets_1M!$A:$I,COLUMN(F$4),FALSE)</f>
        <v>4.7400853215351368E-4</v>
      </c>
      <c r="P369" s="3">
        <f>VLOOKUP($A369,rets_1M!$A:$I,COLUMN(G$4),FALSE)</f>
        <v>7.3591111254151631E-2</v>
      </c>
      <c r="Q369" s="3">
        <f>VLOOKUP($A369,rets_1M!$A:$I,COLUMN(H$4),FALSE)</f>
        <v>-2.9911564196674179E-2</v>
      </c>
      <c r="S369" s="3">
        <f>SUMPRODUCT(B369:H369,K369:Q369)</f>
        <v>1.139974562115454E-2</v>
      </c>
      <c r="T369" s="3">
        <f t="shared" si="9"/>
        <v>4.1446689678864057E-2</v>
      </c>
    </row>
    <row r="370" spans="1:20" x14ac:dyDescent="0.35">
      <c r="A370" s="2">
        <v>45107</v>
      </c>
      <c r="B370" s="3">
        <f>VLOOKUP(EOMONTH($A370,-1),Trend_Weights!$A:$H,COLUMN(B$4),FALSE)</f>
        <v>-2.8756421198650909E-2</v>
      </c>
      <c r="C370" s="3">
        <f>VLOOKUP(EOMONTH($A370,-1),Trend_Weights!$A:$H,COLUMN(C$4),FALSE)</f>
        <v>7.1000075810701627E-2</v>
      </c>
      <c r="D370" s="3">
        <f>VLOOKUP(EOMONTH($A370,-1),Trend_Weights!$A:$H,COLUMN(D$4),FALSE)</f>
        <v>0.50920672227210817</v>
      </c>
      <c r="E370" s="3">
        <f>VLOOKUP(EOMONTH($A370,-1),Trend_Weights!$A:$H,COLUMN(E$4),FALSE)</f>
        <v>-0.17838055006022194</v>
      </c>
      <c r="F370" s="3">
        <f>VLOOKUP(EOMONTH($A370,-1),Trend_Weights!$A:$H,COLUMN(F$4),FALSE)</f>
        <v>-5.829462316052593E-2</v>
      </c>
      <c r="G370" s="3">
        <f>VLOOKUP(EOMONTH($A370,-1),Trend_Weights!$A:$H,COLUMN(G$4),FALSE)</f>
        <v>4.4606763723018243E-2</v>
      </c>
      <c r="H370" s="3">
        <f>VLOOKUP(EOMONTH($A370,-1),Trend_Weights!$A:$H,COLUMN(H$4),FALSE)</f>
        <v>-0.109754843774773</v>
      </c>
      <c r="K370" s="3">
        <f>VLOOKUP($A370,rets_1M!$A:$I,COLUMN(B$4),FALSE)</f>
        <v>7.6595833424365711E-2</v>
      </c>
      <c r="L370" s="3">
        <f>VLOOKUP($A370,rets_1M!$A:$I,COLUMN(C$4),FALSE)</f>
        <v>-2.6588672457525053E-2</v>
      </c>
      <c r="M370" s="3">
        <f>VLOOKUP($A370,rets_1M!$A:$I,COLUMN(D$4),FALSE)</f>
        <v>4.1913303416734049E-3</v>
      </c>
      <c r="N370" s="3">
        <f>VLOOKUP($A370,rets_1M!$A:$I,COLUMN(E$4),FALSE)</f>
        <v>-1.8518891928776648E-2</v>
      </c>
      <c r="O370" s="3">
        <f>VLOOKUP($A370,rets_1M!$A:$I,COLUMN(F$4),FALSE)</f>
        <v>6.0223204885238912E-2</v>
      </c>
      <c r="P370" s="3">
        <f>VLOOKUP($A370,rets_1M!$A:$I,COLUMN(G$4),FALSE)</f>
        <v>5.9308168602512756E-2</v>
      </c>
      <c r="Q370" s="3">
        <f>VLOOKUP($A370,rets_1M!$A:$I,COLUMN(H$4),FALSE)</f>
        <v>-3.827452840654777E-2</v>
      </c>
      <c r="S370" s="3">
        <f>SUMPRODUCT(B370:H370,K370:Q370)</f>
        <v>4.6829152210080055E-3</v>
      </c>
      <c r="T370" s="3">
        <f t="shared" si="9"/>
        <v>4.1485120461870383E-2</v>
      </c>
    </row>
    <row r="371" spans="1:20" x14ac:dyDescent="0.35">
      <c r="A371" s="2">
        <v>45138</v>
      </c>
      <c r="B371" s="3">
        <f>VLOOKUP(EOMONTH($A371,-1),Trend_Weights!$A:$H,COLUMN(B$4),FALSE)</f>
        <v>-2.9659671959087551E-2</v>
      </c>
      <c r="C371" s="3">
        <f>VLOOKUP(EOMONTH($A371,-1),Trend_Weights!$A:$H,COLUMN(C$4),FALSE)</f>
        <v>7.1363969174022004E-2</v>
      </c>
      <c r="D371" s="3">
        <f>VLOOKUP(EOMONTH($A371,-1),Trend_Weights!$A:$H,COLUMN(D$4),FALSE)</f>
        <v>0.50925323075245343</v>
      </c>
      <c r="E371" s="3">
        <f>VLOOKUP(EOMONTH($A371,-1),Trend_Weights!$A:$H,COLUMN(E$4),FALSE)</f>
        <v>-0.17822839529764659</v>
      </c>
      <c r="F371" s="3">
        <f>VLOOKUP(EOMONTH($A371,-1),Trend_Weights!$A:$H,COLUMN(F$4),FALSE)</f>
        <v>5.7901865428969912E-2</v>
      </c>
      <c r="G371" s="3">
        <f>VLOOKUP(EOMONTH($A371,-1),Trend_Weights!$A:$H,COLUMN(G$4),FALSE)</f>
        <v>4.4905645341491343E-2</v>
      </c>
      <c r="H371" s="3">
        <f>VLOOKUP(EOMONTH($A371,-1),Trend_Weights!$A:$H,COLUMN(H$4),FALSE)</f>
        <v>-0.10868722204632926</v>
      </c>
      <c r="K371" s="3">
        <f>VLOOKUP($A371,rets_1M!$A:$I,COLUMN(B$4),FALSE)</f>
        <v>0.23239615258952329</v>
      </c>
      <c r="L371" s="3">
        <f>VLOOKUP($A371,rets_1M!$A:$I,COLUMN(C$4),FALSE)</f>
        <v>2.1120212136447325E-2</v>
      </c>
      <c r="M371" s="3">
        <f>VLOOKUP($A371,rets_1M!$A:$I,COLUMN(D$4),FALSE)</f>
        <v>-1.1562124494404524E-2</v>
      </c>
      <c r="N371" s="3">
        <f>VLOOKUP($A371,rets_1M!$A:$I,COLUMN(E$4),FALSE)</f>
        <v>-7.728388416989751E-3</v>
      </c>
      <c r="O371" s="3">
        <f>VLOOKUP($A371,rets_1M!$A:$I,COLUMN(F$4),FALSE)</f>
        <v>2.8128103277060612E-2</v>
      </c>
      <c r="P371" s="3">
        <f>VLOOKUP($A371,rets_1M!$A:$I,COLUMN(G$4),FALSE)</f>
        <v>3.3937710478023186E-2</v>
      </c>
      <c r="Q371" s="3">
        <f>VLOOKUP($A371,rets_1M!$A:$I,COLUMN(H$4),FALSE)</f>
        <v>1.2999411287371254E-2</v>
      </c>
      <c r="S371" s="3">
        <f>SUMPRODUCT(B371:H371,K371:Q371)</f>
        <v>-8.1564079297588854E-3</v>
      </c>
      <c r="T371" s="3">
        <f t="shared" si="9"/>
        <v>4.1639378722739658E-2</v>
      </c>
    </row>
    <row r="372" spans="1:20" x14ac:dyDescent="0.35">
      <c r="A372" s="2">
        <v>45169</v>
      </c>
      <c r="B372" s="3">
        <f>VLOOKUP(EOMONTH($A372,-1),Trend_Weights!$A:$H,COLUMN(B$4),FALSE)</f>
        <v>-2.8778484156383198E-2</v>
      </c>
      <c r="C372" s="3">
        <f>VLOOKUP(EOMONTH($A372,-1),Trend_Weights!$A:$H,COLUMN(C$4),FALSE)</f>
        <v>7.7045629351112407E-2</v>
      </c>
      <c r="D372" s="3">
        <f>VLOOKUP(EOMONTH($A372,-1),Trend_Weights!$A:$H,COLUMN(D$4),FALSE)</f>
        <v>0.4941247288181842</v>
      </c>
      <c r="E372" s="3">
        <f>VLOOKUP(EOMONTH($A372,-1),Trend_Weights!$A:$H,COLUMN(E$4),FALSE)</f>
        <v>-0.18269870936699598</v>
      </c>
      <c r="F372" s="3">
        <f>VLOOKUP(EOMONTH($A372,-1),Trend_Weights!$A:$H,COLUMN(F$4),FALSE)</f>
        <v>5.9568487768031302E-2</v>
      </c>
      <c r="G372" s="3">
        <f>VLOOKUP(EOMONTH($A372,-1),Trend_Weights!$A:$H,COLUMN(G$4),FALSE)</f>
        <v>4.6250970623816404E-2</v>
      </c>
      <c r="H372" s="3">
        <f>VLOOKUP(EOMONTH($A372,-1),Trend_Weights!$A:$H,COLUMN(H$4),FALSE)</f>
        <v>-0.11153298991547658</v>
      </c>
      <c r="K372" s="3">
        <f>VLOOKUP($A372,rets_1M!$A:$I,COLUMN(B$4),FALSE)</f>
        <v>4.2176290291796148E-2</v>
      </c>
      <c r="L372" s="3">
        <f>VLOOKUP($A372,rets_1M!$A:$I,COLUMN(C$4),FALSE)</f>
        <v>-2.1549720852141685E-2</v>
      </c>
      <c r="M372" s="3">
        <f>VLOOKUP($A372,rets_1M!$A:$I,COLUMN(D$4),FALSE)</f>
        <v>-1.681479186510515E-5</v>
      </c>
      <c r="N372" s="3">
        <f>VLOOKUP($A372,rets_1M!$A:$I,COLUMN(E$4),FALSE)</f>
        <v>-7.9169048078429061E-3</v>
      </c>
      <c r="O372" s="3">
        <f>VLOOKUP($A372,rets_1M!$A:$I,COLUMN(F$4),FALSE)</f>
        <v>-2.1345954168980663E-2</v>
      </c>
      <c r="P372" s="3">
        <f>VLOOKUP($A372,rets_1M!$A:$I,COLUMN(G$4),FALSE)</f>
        <v>-2.0116809590682183E-2</v>
      </c>
      <c r="Q372" s="3">
        <f>VLOOKUP($A372,rets_1M!$A:$I,COLUMN(H$4),FALSE)</f>
        <v>-2.9171771432161542E-2</v>
      </c>
      <c r="S372" s="3">
        <f>SUMPRODUCT(B372:H372,K372:Q372)</f>
        <v>-3.8433511150330483E-4</v>
      </c>
      <c r="T372" s="3">
        <f t="shared" si="9"/>
        <v>4.126533784756975E-2</v>
      </c>
    </row>
    <row r="373" spans="1:20" x14ac:dyDescent="0.35">
      <c r="A373" s="2">
        <v>45199</v>
      </c>
      <c r="B373" s="3">
        <f>VLOOKUP(EOMONTH($A373,-1),Trend_Weights!$A:$H,COLUMN(B$4),FALSE)</f>
        <v>2.8653977950676025E-2</v>
      </c>
      <c r="C373" s="3">
        <f>VLOOKUP(EOMONTH($A373,-1),Trend_Weights!$A:$H,COLUMN(C$4),FALSE)</f>
        <v>7.6188690926325575E-2</v>
      </c>
      <c r="D373" s="3">
        <f>VLOOKUP(EOMONTH($A373,-1),Trend_Weights!$A:$H,COLUMN(D$4),FALSE)</f>
        <v>0.49616783739725412</v>
      </c>
      <c r="E373" s="3">
        <f>VLOOKUP(EOMONTH($A373,-1),Trend_Weights!$A:$H,COLUMN(E$4),FALSE)</f>
        <v>-0.18125879657671645</v>
      </c>
      <c r="F373" s="3">
        <f>VLOOKUP(EOMONTH($A373,-1),Trend_Weights!$A:$H,COLUMN(F$4),FALSE)</f>
        <v>6.0076784587416693E-2</v>
      </c>
      <c r="G373" s="3">
        <f>VLOOKUP(EOMONTH($A373,-1),Trend_Weights!$A:$H,COLUMN(G$4),FALSE)</f>
        <v>4.73687387295149E-2</v>
      </c>
      <c r="H373" s="3">
        <f>VLOOKUP(EOMONTH($A373,-1),Trend_Weights!$A:$H,COLUMN(H$4),FALSE)</f>
        <v>-0.11028517383209636</v>
      </c>
      <c r="K373" s="3">
        <f>VLOOKUP($A373,rets_1M!$A:$I,COLUMN(B$4),FALSE)</f>
        <v>0.1365109050376907</v>
      </c>
      <c r="L373" s="3">
        <f>VLOOKUP($A373,rets_1M!$A:$I,COLUMN(C$4),FALSE)</f>
        <v>-5.0764710291804849E-2</v>
      </c>
      <c r="M373" s="3">
        <f>VLOOKUP($A373,rets_1M!$A:$I,COLUMN(D$4),FALSE)</f>
        <v>-7.8029101527631317E-3</v>
      </c>
      <c r="N373" s="3">
        <f>VLOOKUP($A373,rets_1M!$A:$I,COLUMN(E$4),FALSE)</f>
        <v>-2.4789030987378058E-2</v>
      </c>
      <c r="O373" s="3">
        <f>VLOOKUP($A373,rets_1M!$A:$I,COLUMN(F$4),FALSE)</f>
        <v>-5.2678329097683219E-2</v>
      </c>
      <c r="P373" s="3">
        <f>VLOOKUP($A373,rets_1M!$A:$I,COLUMN(G$4),FALSE)</f>
        <v>-5.5343255989444007E-2</v>
      </c>
      <c r="Q373" s="3">
        <f>VLOOKUP($A373,rets_1M!$A:$I,COLUMN(H$4),FALSE)</f>
        <v>-2.8739862883491507E-2</v>
      </c>
      <c r="S373" s="3">
        <f>SUMPRODUCT(B373:H373,K373:Q373)</f>
        <v>-1.951143579251159E-3</v>
      </c>
      <c r="T373" s="3">
        <f t="shared" si="9"/>
        <v>4.1119456219823172E-2</v>
      </c>
    </row>
    <row r="374" spans="1:20" x14ac:dyDescent="0.35">
      <c r="A374" s="2">
        <v>45230</v>
      </c>
      <c r="B374" s="3">
        <f>VLOOKUP(EOMONTH($A374,-1),Trend_Weights!$A:$H,COLUMN(B$4),FALSE)</f>
        <v>2.9524852048689262E-2</v>
      </c>
      <c r="C374" s="3">
        <f>VLOOKUP(EOMONTH($A374,-1),Trend_Weights!$A:$H,COLUMN(C$4),FALSE)</f>
        <v>7.6448666524034647E-2</v>
      </c>
      <c r="D374" s="3">
        <f>VLOOKUP(EOMONTH($A374,-1),Trend_Weights!$A:$H,COLUMN(D$4),FALSE)</f>
        <v>0.49424472921927037</v>
      </c>
      <c r="E374" s="3">
        <f>VLOOKUP(EOMONTH($A374,-1),Trend_Weights!$A:$H,COLUMN(E$4),FALSE)</f>
        <v>-0.18079906421457623</v>
      </c>
      <c r="F374" s="3">
        <f>VLOOKUP(EOMONTH($A374,-1),Trend_Weights!$A:$H,COLUMN(F$4),FALSE)</f>
        <v>6.0212655563340919E-2</v>
      </c>
      <c r="G374" s="3">
        <f>VLOOKUP(EOMONTH($A374,-1),Trend_Weights!$A:$H,COLUMN(G$4),FALSE)</f>
        <v>4.7892403389646954E-2</v>
      </c>
      <c r="H374" s="3">
        <f>VLOOKUP(EOMONTH($A374,-1),Trend_Weights!$A:$H,COLUMN(H$4),FALSE)</f>
        <v>-0.11087762904044164</v>
      </c>
      <c r="K374" s="3">
        <f>VLOOKUP($A374,rets_1M!$A:$I,COLUMN(B$4),FALSE)</f>
        <v>-9.3281117571658689E-2</v>
      </c>
      <c r="L374" s="3">
        <f>VLOOKUP($A374,rets_1M!$A:$I,COLUMN(C$4),FALSE)</f>
        <v>6.8698816395016626E-2</v>
      </c>
      <c r="M374" s="3">
        <f>VLOOKUP($A374,rets_1M!$A:$I,COLUMN(D$4),FALSE)</f>
        <v>-8.2270189928895787E-3</v>
      </c>
      <c r="N374" s="3">
        <f>VLOOKUP($A374,rets_1M!$A:$I,COLUMN(E$4),FALSE)</f>
        <v>-1.8779864952036207E-2</v>
      </c>
      <c r="O374" s="3">
        <f>VLOOKUP($A374,rets_1M!$A:$I,COLUMN(F$4),FALSE)</f>
        <v>-2.6202010730843384E-2</v>
      </c>
      <c r="P374" s="3">
        <f>VLOOKUP($A374,rets_1M!$A:$I,COLUMN(G$4),FALSE)</f>
        <v>-2.5308586937039856E-2</v>
      </c>
      <c r="Q374" s="3">
        <f>VLOOKUP($A374,rets_1M!$A:$I,COLUMN(H$4),FALSE)</f>
        <v>-1.9343729112832886E-2</v>
      </c>
      <c r="S374" s="3">
        <f>SUMPRODUCT(B374:H374,K374:Q374)</f>
        <v>1.1820480637382369E-3</v>
      </c>
      <c r="T374" s="3">
        <f t="shared" si="9"/>
        <v>4.1112602355759448E-2</v>
      </c>
    </row>
    <row r="375" spans="1:20" x14ac:dyDescent="0.35">
      <c r="A375" s="2">
        <v>45260</v>
      </c>
      <c r="B375" s="3">
        <f>VLOOKUP(EOMONTH($A375,-1),Trend_Weights!$A:$H,COLUMN(B$4),FALSE)</f>
        <v>2.9897624106876353E-2</v>
      </c>
      <c r="C375" s="3">
        <f>VLOOKUP(EOMONTH($A375,-1),Trend_Weights!$A:$H,COLUMN(C$4),FALSE)</f>
        <v>7.4504973985275419E-2</v>
      </c>
      <c r="D375" s="3">
        <f>VLOOKUP(EOMONTH($A375,-1),Trend_Weights!$A:$H,COLUMN(D$4),FALSE)</f>
        <v>-0.49057695374224103</v>
      </c>
      <c r="E375" s="3">
        <f>VLOOKUP(EOMONTH($A375,-1),Trend_Weights!$A:$H,COLUMN(E$4),FALSE)</f>
        <v>-0.18213280050763384</v>
      </c>
      <c r="F375" s="3">
        <f>VLOOKUP(EOMONTH($A375,-1),Trend_Weights!$A:$H,COLUMN(F$4),FALSE)</f>
        <v>6.1060799987009952E-2</v>
      </c>
      <c r="G375" s="3">
        <f>VLOOKUP(EOMONTH($A375,-1),Trend_Weights!$A:$H,COLUMN(G$4),FALSE)</f>
        <v>4.8646184614467236E-2</v>
      </c>
      <c r="H375" s="3">
        <f>VLOOKUP(EOMONTH($A375,-1),Trend_Weights!$A:$H,COLUMN(H$4),FALSE)</f>
        <v>-0.11318066305649611</v>
      </c>
      <c r="K375" s="3">
        <f>VLOOKUP($A375,rets_1M!$A:$I,COLUMN(B$4),FALSE)</f>
        <v>-6.2540370186068728E-2</v>
      </c>
      <c r="L375" s="3">
        <f>VLOOKUP($A375,rets_1M!$A:$I,COLUMN(C$4),FALSE)</f>
        <v>2.1036143273745811E-2</v>
      </c>
      <c r="M375" s="3">
        <f>VLOOKUP($A375,rets_1M!$A:$I,COLUMN(D$4),FALSE)</f>
        <v>2.0120451484010982E-2</v>
      </c>
      <c r="N375" s="3">
        <f>VLOOKUP($A375,rets_1M!$A:$I,COLUMN(E$4),FALSE)</f>
        <v>3.1272334214518693E-2</v>
      </c>
      <c r="O375" s="3">
        <f>VLOOKUP($A375,rets_1M!$A:$I,COLUMN(F$4),FALSE)</f>
        <v>8.6551834813309192E-2</v>
      </c>
      <c r="P375" s="3">
        <f>VLOOKUP($A375,rets_1M!$A:$I,COLUMN(G$4),FALSE)</f>
        <v>0.10319019570276744</v>
      </c>
      <c r="Q375" s="3">
        <f>VLOOKUP($A375,rets_1M!$A:$I,COLUMN(H$4),FALSE)</f>
        <v>1.923056506903853E-2</v>
      </c>
      <c r="S375" s="3">
        <f>SUMPRODUCT(B375:H375,K375:Q375)</f>
        <v>-7.7406532986735166E-3</v>
      </c>
      <c r="T375" s="3">
        <f t="shared" si="9"/>
        <v>4.1402329144447046E-2</v>
      </c>
    </row>
    <row r="376" spans="1:20" x14ac:dyDescent="0.35">
      <c r="A376" s="2">
        <v>45291</v>
      </c>
      <c r="B376" s="3">
        <f>VLOOKUP(EOMONTH($A376,-1),Trend_Weights!$A:$H,COLUMN(B$4),FALSE)</f>
        <v>3.3487175674293462E-2</v>
      </c>
      <c r="C376" s="3">
        <f>VLOOKUP(EOMONTH($A376,-1),Trend_Weights!$A:$H,COLUMN(C$4),FALSE)</f>
        <v>8.1597811698447847E-2</v>
      </c>
      <c r="D376" s="3">
        <f>VLOOKUP(EOMONTH($A376,-1),Trend_Weights!$A:$H,COLUMN(D$4),FALSE)</f>
        <v>0.46291798772683557</v>
      </c>
      <c r="E376" s="3">
        <f>VLOOKUP(EOMONTH($A376,-1),Trend_Weights!$A:$H,COLUMN(E$4),FALSE)</f>
        <v>-0.18339595919711218</v>
      </c>
      <c r="F376" s="3">
        <f>VLOOKUP(EOMONTH($A376,-1),Trend_Weights!$A:$H,COLUMN(F$4),FALSE)</f>
        <v>6.6851509195865466E-2</v>
      </c>
      <c r="G376" s="3">
        <f>VLOOKUP(EOMONTH($A376,-1),Trend_Weights!$A:$H,COLUMN(G$4),FALSE)</f>
        <v>5.2329513637263715E-2</v>
      </c>
      <c r="H376" s="3">
        <f>VLOOKUP(EOMONTH($A376,-1),Trend_Weights!$A:$H,COLUMN(H$4),FALSE)</f>
        <v>-0.11942004287018176</v>
      </c>
      <c r="K376" s="3">
        <f>VLOOKUP($A376,rets_1M!$A:$I,COLUMN(B$4),FALSE)</f>
        <v>-4.9232992211344473E-2</v>
      </c>
      <c r="L376" s="3">
        <f>VLOOKUP($A376,rets_1M!$A:$I,COLUMN(C$4),FALSE)</f>
        <v>7.0944854187222628E-3</v>
      </c>
      <c r="M376" s="3">
        <f>VLOOKUP($A376,rets_1M!$A:$I,COLUMN(D$4),FALSE)</f>
        <v>5.5612856962619084E-3</v>
      </c>
      <c r="N376" s="3">
        <f>VLOOKUP($A376,rets_1M!$A:$I,COLUMN(E$4),FALSE)</f>
        <v>2.5593258114137596E-2</v>
      </c>
      <c r="O376" s="3">
        <f>VLOOKUP($A376,rets_1M!$A:$I,COLUMN(F$4),FALSE)</f>
        <v>4.1207168176447428E-2</v>
      </c>
      <c r="P376" s="3">
        <f>VLOOKUP($A376,rets_1M!$A:$I,COLUMN(G$4),FALSE)</f>
        <v>5.1199217500638827E-2</v>
      </c>
      <c r="Q376" s="3">
        <f>VLOOKUP($A376,rets_1M!$A:$I,COLUMN(H$4),FALSE)</f>
        <v>4.3060167574256347E-2</v>
      </c>
      <c r="S376" s="3">
        <f>SUMPRODUCT(B376:H376,K376:Q376)</f>
        <v>-2.8973158360067167E-3</v>
      </c>
      <c r="T376" s="3">
        <f t="shared" si="9"/>
        <v>4.1258983394991365E-2</v>
      </c>
    </row>
    <row r="377" spans="1:20" x14ac:dyDescent="0.35">
      <c r="A377" s="2">
        <v>45322</v>
      </c>
      <c r="B377" s="3">
        <f>VLOOKUP(EOMONTH($A377,-1),Trend_Weights!$A:$H,COLUMN(B$4),FALSE)</f>
        <v>-3.366002499789908E-2</v>
      </c>
      <c r="C377" s="3">
        <f>VLOOKUP(EOMONTH($A377,-1),Trend_Weights!$A:$H,COLUMN(C$4),FALSE)</f>
        <v>8.5522180819925839E-2</v>
      </c>
      <c r="D377" s="3">
        <f>VLOOKUP(EOMONTH($A377,-1),Trend_Weights!$A:$H,COLUMN(D$4),FALSE)</f>
        <v>0.46547490902240457</v>
      </c>
      <c r="E377" s="3">
        <f>VLOOKUP(EOMONTH($A377,-1),Trend_Weights!$A:$H,COLUMN(E$4),FALSE)</f>
        <v>-0.17876790318335498</v>
      </c>
      <c r="F377" s="3">
        <f>VLOOKUP(EOMONTH($A377,-1),Trend_Weights!$A:$H,COLUMN(F$4),FALSE)</f>
        <v>6.764168720538051E-2</v>
      </c>
      <c r="G377" s="3">
        <f>VLOOKUP(EOMONTH($A377,-1),Trend_Weights!$A:$H,COLUMN(G$4),FALSE)</f>
        <v>5.3001250120461044E-2</v>
      </c>
      <c r="H377" s="3">
        <f>VLOOKUP(EOMONTH($A377,-1),Trend_Weights!$A:$H,COLUMN(H$4),FALSE)</f>
        <v>-0.11593204465057404</v>
      </c>
      <c r="K377" s="3">
        <f>VLOOKUP($A377,rets_1M!$A:$I,COLUMN(B$4),FALSE)</f>
        <v>0.14445145401499282</v>
      </c>
      <c r="L377" s="3">
        <f>VLOOKUP($A377,rets_1M!$A:$I,COLUMN(C$4),FALSE)</f>
        <v>-1.1798715325309739E-2</v>
      </c>
      <c r="M377" s="3">
        <f>VLOOKUP($A377,rets_1M!$A:$I,COLUMN(D$4),FALSE)</f>
        <v>-3.4932640540434878E-3</v>
      </c>
      <c r="N377" s="3">
        <f>VLOOKUP($A377,rets_1M!$A:$I,COLUMN(E$4),FALSE)</f>
        <v>-4.229080519988937E-3</v>
      </c>
      <c r="O377" s="3">
        <f>VLOOKUP($A377,rets_1M!$A:$I,COLUMN(F$4),FALSE)</f>
        <v>1.0496950210411748E-2</v>
      </c>
      <c r="P377" s="3">
        <f>VLOOKUP($A377,rets_1M!$A:$I,COLUMN(G$4),FALSE)</f>
        <v>1.2849897453564241E-2</v>
      </c>
      <c r="Q377" s="3">
        <f>VLOOKUP($A377,rets_1M!$A:$I,COLUMN(H$4),FALSE)</f>
        <v>-3.9694744915078295E-2</v>
      </c>
      <c r="S377" s="3">
        <f>SUMPRODUCT(B377:H377,K377:Q377)</f>
        <v>-7.48309337826868E-4</v>
      </c>
      <c r="T377" s="3">
        <f t="shared" si="9"/>
        <v>4.107861256545603E-2</v>
      </c>
    </row>
    <row r="378" spans="1:20" x14ac:dyDescent="0.35">
      <c r="A378" s="2">
        <v>45351</v>
      </c>
      <c r="B378" s="3">
        <f>VLOOKUP(EOMONTH($A378,-1),Trend_Weights!$A:$H,COLUMN(B$4),FALSE)</f>
        <v>3.3261836171221158E-2</v>
      </c>
      <c r="C378" s="3">
        <f>VLOOKUP(EOMONTH($A378,-1),Trend_Weights!$A:$H,COLUMN(C$4),FALSE)</f>
        <v>8.6206772461274533E-2</v>
      </c>
      <c r="D378" s="3">
        <f>VLOOKUP(EOMONTH($A378,-1),Trend_Weights!$A:$H,COLUMN(D$4),FALSE)</f>
        <v>0.4653210879030017</v>
      </c>
      <c r="E378" s="3">
        <f>VLOOKUP(EOMONTH($A378,-1),Trend_Weights!$A:$H,COLUMN(E$4),FALSE)</f>
        <v>-0.17933397870817164</v>
      </c>
      <c r="F378" s="3">
        <f>VLOOKUP(EOMONTH($A378,-1),Trend_Weights!$A:$H,COLUMN(F$4),FALSE)</f>
        <v>6.7979495790626968E-2</v>
      </c>
      <c r="G378" s="3">
        <f>VLOOKUP(EOMONTH($A378,-1),Trend_Weights!$A:$H,COLUMN(G$4),FALSE)</f>
        <v>5.3164771466068982E-2</v>
      </c>
      <c r="H378" s="3">
        <f>VLOOKUP(EOMONTH($A378,-1),Trend_Weights!$A:$H,COLUMN(H$4),FALSE)</f>
        <v>-0.114732057499635</v>
      </c>
      <c r="K378" s="3">
        <f>VLOOKUP($A378,rets_1M!$A:$I,COLUMN(B$4),FALSE)</f>
        <v>-5.5713785390421044E-3</v>
      </c>
      <c r="L378" s="3">
        <f>VLOOKUP($A378,rets_1M!$A:$I,COLUMN(C$4),FALSE)</f>
        <v>-6.1443910292178217E-3</v>
      </c>
      <c r="M378" s="3">
        <f>VLOOKUP($A378,rets_1M!$A:$I,COLUMN(D$4),FALSE)</f>
        <v>3.5389429550836127E-4</v>
      </c>
      <c r="N378" s="3">
        <f>VLOOKUP($A378,rets_1M!$A:$I,COLUMN(E$4),FALSE)</f>
        <v>-2.0413471562252705E-2</v>
      </c>
      <c r="O378" s="3">
        <f>VLOOKUP($A378,rets_1M!$A:$I,COLUMN(F$4),FALSE)</f>
        <v>4.7892003181881915E-2</v>
      </c>
      <c r="P378" s="3">
        <f>VLOOKUP($A378,rets_1M!$A:$I,COLUMN(G$4),FALSE)</f>
        <v>4.874642208819524E-2</v>
      </c>
      <c r="Q378" s="3">
        <f>VLOOKUP($A378,rets_1M!$A:$I,COLUMN(H$4),FALSE)</f>
        <v>-2.8000024957312575E-2</v>
      </c>
      <c r="S378" s="3">
        <f>SUMPRODUCT(B378:H378,K378:Q378)</f>
        <v>1.2170268245719634E-2</v>
      </c>
      <c r="T378" s="3">
        <f t="shared" si="9"/>
        <v>4.1229182853378878E-2</v>
      </c>
    </row>
    <row r="379" spans="1:20" x14ac:dyDescent="0.35">
      <c r="A379" s="2">
        <v>45382</v>
      </c>
      <c r="B379" s="3">
        <f>VLOOKUP(EOMONTH($A379,-1),Trend_Weights!$A:$H,COLUMN(B$4),FALSE)</f>
        <v>3.3659994931839889E-2</v>
      </c>
      <c r="C379" s="3">
        <f>VLOOKUP(EOMONTH($A379,-1),Trend_Weights!$A:$H,COLUMN(C$4),FALSE)</f>
        <v>8.8764187232580671E-2</v>
      </c>
      <c r="D379" s="3">
        <f>VLOOKUP(EOMONTH($A379,-1),Trend_Weights!$A:$H,COLUMN(D$4),FALSE)</f>
        <v>0.46830150276534699</v>
      </c>
      <c r="E379" s="3">
        <f>VLOOKUP(EOMONTH($A379,-1),Trend_Weights!$A:$H,COLUMN(E$4),FALSE)</f>
        <v>-0.17763346254130197</v>
      </c>
      <c r="F379" s="3">
        <f>VLOOKUP(EOMONTH($A379,-1),Trend_Weights!$A:$H,COLUMN(F$4),FALSE)</f>
        <v>6.6645140985361867E-2</v>
      </c>
      <c r="G379" s="3">
        <f>VLOOKUP(EOMONTH($A379,-1),Trend_Weights!$A:$H,COLUMN(G$4),FALSE)</f>
        <v>5.2200473023133985E-2</v>
      </c>
      <c r="H379" s="3">
        <f>VLOOKUP(EOMONTH($A379,-1),Trend_Weights!$A:$H,COLUMN(H$4),FALSE)</f>
        <v>-0.11279523852043465</v>
      </c>
      <c r="K379" s="3">
        <f>VLOOKUP($A379,rets_1M!$A:$I,COLUMN(B$4),FALSE)</f>
        <v>2.2598214046468668E-2</v>
      </c>
      <c r="L379" s="3">
        <f>VLOOKUP($A379,rets_1M!$A:$I,COLUMN(C$4),FALSE)</f>
        <v>7.8888707778683287E-2</v>
      </c>
      <c r="M379" s="3">
        <f>VLOOKUP($A379,rets_1M!$A:$I,COLUMN(D$4),FALSE)</f>
        <v>1.4008545212584878E-4</v>
      </c>
      <c r="N379" s="3">
        <f>VLOOKUP($A379,rets_1M!$A:$I,COLUMN(E$4),FALSE)</f>
        <v>2.5653659566666764E-3</v>
      </c>
      <c r="O379" s="3">
        <f>VLOOKUP($A379,rets_1M!$A:$I,COLUMN(F$4),FALSE)</f>
        <v>2.7395119337337404E-2</v>
      </c>
      <c r="P379" s="3">
        <f>VLOOKUP($A379,rets_1M!$A:$I,COLUMN(G$4),FALSE)</f>
        <v>7.8451594521271595E-3</v>
      </c>
      <c r="Q379" s="3">
        <f>VLOOKUP($A379,rets_1M!$A:$I,COLUMN(H$4),FALSE)</f>
        <v>-1.5360815477642453E-2</v>
      </c>
      <c r="S379" s="3">
        <f>SUMPRODUCT(B379:H379,K379:Q379)</f>
        <v>1.134095465881365E-2</v>
      </c>
      <c r="T379" s="3">
        <f t="shared" si="9"/>
        <v>4.1295493022730362E-2</v>
      </c>
    </row>
    <row r="380" spans="1:20" x14ac:dyDescent="0.35">
      <c r="A380" s="2">
        <v>45412</v>
      </c>
      <c r="B380" s="3">
        <f>VLOOKUP(EOMONTH($A380,-1),Trend_Weights!$A:$H,COLUMN(B$4),FALSE)</f>
        <v>3.3962547348159941E-2</v>
      </c>
      <c r="C380" s="3">
        <f>VLOOKUP(EOMONTH($A380,-1),Trend_Weights!$A:$H,COLUMN(C$4),FALSE)</f>
        <v>8.4289277124288728E-2</v>
      </c>
      <c r="D380" s="3">
        <f>VLOOKUP(EOMONTH($A380,-1),Trend_Weights!$A:$H,COLUMN(D$4),FALSE)</f>
        <v>0.47137903874905063</v>
      </c>
      <c r="E380" s="3">
        <f>VLOOKUP(EOMONTH($A380,-1),Trend_Weights!$A:$H,COLUMN(E$4),FALSE)</f>
        <v>-0.1774803776750358</v>
      </c>
      <c r="F380" s="3">
        <f>VLOOKUP(EOMONTH($A380,-1),Trend_Weights!$A:$H,COLUMN(F$4),FALSE)</f>
        <v>6.6929209891613314E-2</v>
      </c>
      <c r="G380" s="3">
        <f>VLOOKUP(EOMONTH($A380,-1),Trend_Weights!$A:$H,COLUMN(G$4),FALSE)</f>
        <v>5.2156894058763073E-2</v>
      </c>
      <c r="H380" s="3">
        <f>VLOOKUP(EOMONTH($A380,-1),Trend_Weights!$A:$H,COLUMN(H$4),FALSE)</f>
        <v>-0.11380265515308834</v>
      </c>
      <c r="K380" s="3">
        <f>VLOOKUP($A380,rets_1M!$A:$I,COLUMN(B$4),FALSE)</f>
        <v>-3.3079228143728656E-2</v>
      </c>
      <c r="L380" s="3">
        <f>VLOOKUP($A380,rets_1M!$A:$I,COLUMN(C$4),FALSE)</f>
        <v>2.8814769105152793E-2</v>
      </c>
      <c r="M380" s="3">
        <f>VLOOKUP($A380,rets_1M!$A:$I,COLUMN(D$4),FALSE)</f>
        <v>-8.1110203013691207E-3</v>
      </c>
      <c r="N380" s="3">
        <f>VLOOKUP($A380,rets_1M!$A:$I,COLUMN(E$4),FALSE)</f>
        <v>-2.9676121465572636E-2</v>
      </c>
      <c r="O380" s="3">
        <f>VLOOKUP($A380,rets_1M!$A:$I,COLUMN(F$4),FALSE)</f>
        <v>-4.5505910987482578E-2</v>
      </c>
      <c r="P380" s="3">
        <f>VLOOKUP($A380,rets_1M!$A:$I,COLUMN(G$4),FALSE)</f>
        <v>-4.8917488286362554E-2</v>
      </c>
      <c r="Q380" s="3">
        <f>VLOOKUP($A380,rets_1M!$A:$I,COLUMN(H$4),FALSE)</f>
        <v>-4.2763794088821916E-2</v>
      </c>
      <c r="S380" s="3">
        <f>SUMPRODUCT(B380:H380,K380:Q380)</f>
        <v>2.0184598887762941E-3</v>
      </c>
      <c r="T380" s="3">
        <f t="shared" si="9"/>
        <v>4.1272864837146019E-2</v>
      </c>
    </row>
    <row r="381" spans="1:20" x14ac:dyDescent="0.35">
      <c r="A381" s="2">
        <v>45443</v>
      </c>
      <c r="B381" s="3">
        <f>VLOOKUP(EOMONTH($A381,-1),Trend_Weights!$A:$H,COLUMN(B$4),FALSE)</f>
        <v>3.420203960273107E-2</v>
      </c>
      <c r="C381" s="3">
        <f>VLOOKUP(EOMONTH($A381,-1),Trend_Weights!$A:$H,COLUMN(C$4),FALSE)</f>
        <v>8.5446211806608857E-2</v>
      </c>
      <c r="D381" s="3">
        <f>VLOOKUP(EOMONTH($A381,-1),Trend_Weights!$A:$H,COLUMN(D$4),FALSE)</f>
        <v>-0.46895203631963323</v>
      </c>
      <c r="E381" s="3">
        <f>VLOOKUP(EOMONTH($A381,-1),Trend_Weights!$A:$H,COLUMN(E$4),FALSE)</f>
        <v>-0.17672901510007458</v>
      </c>
      <c r="F381" s="3">
        <f>VLOOKUP(EOMONTH($A381,-1),Trend_Weights!$A:$H,COLUMN(F$4),FALSE)</f>
        <v>6.7578194205845071E-2</v>
      </c>
      <c r="G381" s="3">
        <f>VLOOKUP(EOMONTH($A381,-1),Trend_Weights!$A:$H,COLUMN(G$4),FALSE)</f>
        <v>5.2707827378263059E-2</v>
      </c>
      <c r="H381" s="3">
        <f>VLOOKUP(EOMONTH($A381,-1),Trend_Weights!$A:$H,COLUMN(H$4),FALSE)</f>
        <v>-0.11438467558684423</v>
      </c>
      <c r="K381" s="3">
        <f>VLOOKUP($A381,rets_1M!$A:$I,COLUMN(B$4),FALSE)</f>
        <v>-5.721318950346399E-2</v>
      </c>
      <c r="L381" s="3">
        <f>VLOOKUP($A381,rets_1M!$A:$I,COLUMN(C$4),FALSE)</f>
        <v>8.9134203202749784E-3</v>
      </c>
      <c r="M381" s="3">
        <f>VLOOKUP($A381,rets_1M!$A:$I,COLUMN(D$4),FALSE)</f>
        <v>-1.0307700633694128E-2</v>
      </c>
      <c r="N381" s="3">
        <f>VLOOKUP($A381,rets_1M!$A:$I,COLUMN(E$4),FALSE)</f>
        <v>9.7570958580521783E-3</v>
      </c>
      <c r="O381" s="3">
        <f>VLOOKUP($A381,rets_1M!$A:$I,COLUMN(F$4),FALSE)</f>
        <v>4.5102682027230001E-2</v>
      </c>
      <c r="P381" s="3">
        <f>VLOOKUP($A381,rets_1M!$A:$I,COLUMN(G$4),FALSE)</f>
        <v>5.8035082559988016E-2</v>
      </c>
      <c r="Q381" s="3">
        <f>VLOOKUP($A381,rets_1M!$A:$I,COLUMN(H$4),FALSE)</f>
        <v>-3.611804767309712E-3</v>
      </c>
      <c r="S381" s="3">
        <f>SUMPRODUCT(B381:H381,K381:Q381)</f>
        <v>8.4342615234124299E-3</v>
      </c>
      <c r="T381" s="3">
        <f t="shared" si="9"/>
        <v>4.141075612997256E-2</v>
      </c>
    </row>
    <row r="382" spans="1:20" x14ac:dyDescent="0.35">
      <c r="A382" s="2">
        <v>45473</v>
      </c>
      <c r="B382" s="3">
        <f>VLOOKUP(EOMONTH($A382,-1),Trend_Weights!$A:$H,COLUMN(B$4),FALSE)</f>
        <v>3.4215623209435587E-2</v>
      </c>
      <c r="C382" s="3">
        <f>VLOOKUP(EOMONTH($A382,-1),Trend_Weights!$A:$H,COLUMN(C$4),FALSE)</f>
        <v>9.0638900602396821E-2</v>
      </c>
      <c r="D382" s="3">
        <f>VLOOKUP(EOMONTH($A382,-1),Trend_Weights!$A:$H,COLUMN(D$4),FALSE)</f>
        <v>-0.46135136595383219</v>
      </c>
      <c r="E382" s="3">
        <f>VLOOKUP(EOMONTH($A382,-1),Trend_Weights!$A:$H,COLUMN(E$4),FALSE)</f>
        <v>-0.17775027761148793</v>
      </c>
      <c r="F382" s="3">
        <f>VLOOKUP(EOMONTH($A382,-1),Trend_Weights!$A:$H,COLUMN(F$4),FALSE)</f>
        <v>6.7689017815251745E-2</v>
      </c>
      <c r="G382" s="3">
        <f>VLOOKUP(EOMONTH($A382,-1),Trend_Weights!$A:$H,COLUMN(G$4),FALSE)</f>
        <v>5.2861258728966597E-2</v>
      </c>
      <c r="H382" s="3">
        <f>VLOOKUP(EOMONTH($A382,-1),Trend_Weights!$A:$H,COLUMN(H$4),FALSE)</f>
        <v>-0.1154935560786291</v>
      </c>
      <c r="K382" s="3">
        <f>VLOOKUP($A382,rets_1M!$A:$I,COLUMN(B$4),FALSE)</f>
        <v>6.5444359374322802E-2</v>
      </c>
      <c r="L382" s="3">
        <f>VLOOKUP($A382,rets_1M!$A:$I,COLUMN(C$4),FALSE)</f>
        <v>-2.6445151862320992E-3</v>
      </c>
      <c r="M382" s="3">
        <f>VLOOKUP($A382,rets_1M!$A:$I,COLUMN(D$4),FALSE)</f>
        <v>3.2534374935493382E-3</v>
      </c>
      <c r="N382" s="3">
        <f>VLOOKUP($A382,rets_1M!$A:$I,COLUMN(E$4),FALSE)</f>
        <v>1.0567159152773176E-2</v>
      </c>
      <c r="O382" s="3">
        <f>VLOOKUP($A382,rets_1M!$A:$I,COLUMN(F$4),FALSE)</f>
        <v>3.0368385508572571E-2</v>
      </c>
      <c r="P382" s="3">
        <f>VLOOKUP($A382,rets_1M!$A:$I,COLUMN(G$4),FALSE)</f>
        <v>5.771661968168762E-2</v>
      </c>
      <c r="Q382" s="3">
        <f>VLOOKUP($A382,rets_1M!$A:$I,COLUMN(H$4),FALSE)</f>
        <v>-2.720837348972116E-2</v>
      </c>
      <c r="S382" s="3">
        <f>SUMPRODUCT(B382:H382,K382:Q382)</f>
        <v>6.8692014508723483E-3</v>
      </c>
      <c r="T382" s="3">
        <f t="shared" si="9"/>
        <v>4.1507138729370674E-2</v>
      </c>
    </row>
    <row r="383" spans="1:20" x14ac:dyDescent="0.35">
      <c r="A383" s="2">
        <v>45504</v>
      </c>
      <c r="B383" s="3">
        <f>VLOOKUP(EOMONTH($A383,-1),Trend_Weights!$A:$H,COLUMN(B$4),FALSE)</f>
        <v>3.4066867327789317E-2</v>
      </c>
      <c r="C383" s="3">
        <f>VLOOKUP(EOMONTH($A383,-1),Trend_Weights!$A:$H,COLUMN(C$4),FALSE)</f>
        <v>9.563330459644874E-2</v>
      </c>
      <c r="D383" s="3">
        <f>VLOOKUP(EOMONTH($A383,-1),Trend_Weights!$A:$H,COLUMN(D$4),FALSE)</f>
        <v>-0.45924737760000073</v>
      </c>
      <c r="E383" s="3">
        <f>VLOOKUP(EOMONTH($A383,-1),Trend_Weights!$A:$H,COLUMN(E$4),FALSE)</f>
        <v>-0.17616009589000675</v>
      </c>
      <c r="F383" s="3">
        <f>VLOOKUP(EOMONTH($A383,-1),Trend_Weights!$A:$H,COLUMN(F$4),FALSE)</f>
        <v>6.7355047116479091E-2</v>
      </c>
      <c r="G383" s="3">
        <f>VLOOKUP(EOMONTH($A383,-1),Trend_Weights!$A:$H,COLUMN(G$4),FALSE)</f>
        <v>5.2799390303044424E-2</v>
      </c>
      <c r="H383" s="3">
        <f>VLOOKUP(EOMONTH($A383,-1),Trend_Weights!$A:$H,COLUMN(H$4),FALSE)</f>
        <v>-0.11473791716623097</v>
      </c>
      <c r="K383" s="3">
        <f>VLOOKUP($A383,rets_1M!$A:$I,COLUMN(B$4),FALSE)</f>
        <v>-5.3267490481697544E-2</v>
      </c>
      <c r="L383" s="3">
        <f>VLOOKUP($A383,rets_1M!$A:$I,COLUMN(C$4),FALSE)</f>
        <v>3.6330073623985104E-2</v>
      </c>
      <c r="M383" s="3">
        <f>VLOOKUP($A383,rets_1M!$A:$I,COLUMN(D$4),FALSE)</f>
        <v>-2.9995982487551753E-4</v>
      </c>
      <c r="N383" s="3">
        <f>VLOOKUP($A383,rets_1M!$A:$I,COLUMN(E$4),FALSE)</f>
        <v>1.6312514319025251E-2</v>
      </c>
      <c r="O383" s="3">
        <f>VLOOKUP($A383,rets_1M!$A:$I,COLUMN(F$4),FALSE)</f>
        <v>6.5966128929952905E-3</v>
      </c>
      <c r="P383" s="3">
        <f>VLOOKUP($A383,rets_1M!$A:$I,COLUMN(G$4),FALSE)</f>
        <v>-2.1176981277954865E-2</v>
      </c>
      <c r="Q383" s="3">
        <f>VLOOKUP($A383,rets_1M!$A:$I,COLUMN(H$4),FALSE)</f>
        <v>6.3918288767047526E-2</v>
      </c>
      <c r="S383" s="3">
        <f>SUMPRODUCT(B383:H383,K383:Q383)</f>
        <v>-9.0838177075963158E-3</v>
      </c>
      <c r="T383" s="3">
        <f t="shared" si="9"/>
        <v>4.1948726106310709E-2</v>
      </c>
    </row>
    <row r="384" spans="1:20" x14ac:dyDescent="0.35">
      <c r="A384" s="2">
        <v>45535</v>
      </c>
      <c r="B384" s="3">
        <f>VLOOKUP(EOMONTH($A384,-1),Trend_Weights!$A:$H,COLUMN(B$4),FALSE)</f>
        <v>3.4004187702809684E-2</v>
      </c>
      <c r="C384" s="3">
        <f>VLOOKUP(EOMONTH($A384,-1),Trend_Weights!$A:$H,COLUMN(C$4),FALSE)</f>
        <v>9.5675089824306697E-2</v>
      </c>
      <c r="D384" s="3">
        <f>VLOOKUP(EOMONTH($A384,-1),Trend_Weights!$A:$H,COLUMN(D$4),FALSE)</f>
        <v>-0.46507805918734602</v>
      </c>
      <c r="E384" s="3">
        <f>VLOOKUP(EOMONTH($A384,-1),Trend_Weights!$A:$H,COLUMN(E$4),FALSE)</f>
        <v>-0.17708924950516491</v>
      </c>
      <c r="F384" s="3">
        <f>VLOOKUP(EOMONTH($A384,-1),Trend_Weights!$A:$H,COLUMN(F$4),FALSE)</f>
        <v>6.7964598899907802E-2</v>
      </c>
      <c r="G384" s="3">
        <f>VLOOKUP(EOMONTH($A384,-1),Trend_Weights!$A:$H,COLUMN(G$4),FALSE)</f>
        <v>5.3115615004666522E-2</v>
      </c>
      <c r="H384" s="3">
        <f>VLOOKUP(EOMONTH($A384,-1),Trend_Weights!$A:$H,COLUMN(H$4),FALSE)</f>
        <v>-0.10707319987579843</v>
      </c>
      <c r="K384" s="3">
        <f>VLOOKUP($A384,rets_1M!$A:$I,COLUMN(B$4),FALSE)</f>
        <v>-6.0348793436237003E-2</v>
      </c>
      <c r="L384" s="3">
        <f>VLOOKUP($A384,rets_1M!$A:$I,COLUMN(C$4),FALSE)</f>
        <v>2.2077088933604161E-2</v>
      </c>
      <c r="M384" s="3">
        <f>VLOOKUP($A384,rets_1M!$A:$I,COLUMN(D$4),FALSE)</f>
        <v>1.3449525914050797E-2</v>
      </c>
      <c r="N384" s="3">
        <f>VLOOKUP($A384,rets_1M!$A:$I,COLUMN(E$4),FALSE)</f>
        <v>1.0920435739800283E-2</v>
      </c>
      <c r="O384" s="3">
        <f>VLOOKUP($A384,rets_1M!$A:$I,COLUMN(F$4),FALSE)</f>
        <v>1.8546913398727272E-2</v>
      </c>
      <c r="P384" s="3">
        <f>VLOOKUP($A384,rets_1M!$A:$I,COLUMN(G$4),FALSE)</f>
        <v>6.0367465906969731E-3</v>
      </c>
      <c r="Q384" s="3">
        <f>VLOOKUP($A384,rets_1M!$A:$I,COLUMN(H$4),FALSE)</f>
        <v>2.8468403418321797E-2</v>
      </c>
      <c r="S384" s="3">
        <f>SUMPRODUCT(B384:H384,K384:Q384)</f>
        <v>-9.5958794229761939E-3</v>
      </c>
      <c r="T384" s="3">
        <f t="shared" ref="T384:T407" si="10">STDEV(S349:S384)*SQRT(12)</f>
        <v>4.2428891134097112E-2</v>
      </c>
    </row>
    <row r="385" spans="1:20" x14ac:dyDescent="0.35">
      <c r="A385" s="2">
        <v>45565</v>
      </c>
      <c r="B385" s="3">
        <f>VLOOKUP(EOMONTH($A385,-1),Trend_Weights!$A:$H,COLUMN(B$4),FALSE)</f>
        <v>-3.4616176876553849E-2</v>
      </c>
      <c r="C385" s="3">
        <f>VLOOKUP(EOMONTH($A385,-1),Trend_Weights!$A:$H,COLUMN(C$4),FALSE)</f>
        <v>9.783584043681888E-2</v>
      </c>
      <c r="D385" s="3">
        <f>VLOOKUP(EOMONTH($A385,-1),Trend_Weights!$A:$H,COLUMN(D$4),FALSE)</f>
        <v>0.45548383682730287</v>
      </c>
      <c r="E385" s="3">
        <f>VLOOKUP(EOMONTH($A385,-1),Trend_Weights!$A:$H,COLUMN(E$4),FALSE)</f>
        <v>0.17986530335871007</v>
      </c>
      <c r="F385" s="3">
        <f>VLOOKUP(EOMONTH($A385,-1),Trend_Weights!$A:$H,COLUMN(F$4),FALSE)</f>
        <v>6.9838052054548946E-2</v>
      </c>
      <c r="G385" s="3">
        <f>VLOOKUP(EOMONTH($A385,-1),Trend_Weights!$A:$H,COLUMN(G$4),FALSE)</f>
        <v>5.4685566111349483E-2</v>
      </c>
      <c r="H385" s="3">
        <f>VLOOKUP(EOMONTH($A385,-1),Trend_Weights!$A:$H,COLUMN(H$4),FALSE)</f>
        <v>-0.10767522433471603</v>
      </c>
      <c r="K385" s="3">
        <f>VLOOKUP($A385,rets_1M!$A:$I,COLUMN(B$4),FALSE)</f>
        <v>-5.6116205073668657E-2</v>
      </c>
      <c r="L385" s="3">
        <f>VLOOKUP($A385,rets_1M!$A:$I,COLUMN(C$4),FALSE)</f>
        <v>5.2143273981821503E-2</v>
      </c>
      <c r="M385" s="3">
        <f>VLOOKUP($A385,rets_1M!$A:$I,COLUMN(D$4),FALSE)</f>
        <v>3.426335217930454E-3</v>
      </c>
      <c r="N385" s="3">
        <f>VLOOKUP($A385,rets_1M!$A:$I,COLUMN(E$4),FALSE)</f>
        <v>6.5952317988799969E-3</v>
      </c>
      <c r="O385" s="3">
        <f>VLOOKUP($A385,rets_1M!$A:$I,COLUMN(F$4),FALSE)</f>
        <v>1.6002639610657399E-2</v>
      </c>
      <c r="P385" s="3">
        <f>VLOOKUP($A385,rets_1M!$A:$I,COLUMN(G$4),FALSE)</f>
        <v>2.020188615021401E-2</v>
      </c>
      <c r="Q385" s="3">
        <f>VLOOKUP($A385,rets_1M!$A:$I,COLUMN(H$4),FALSE)</f>
        <v>1.3546950919326228E-2</v>
      </c>
      <c r="S385" s="3">
        <f>SUMPRODUCT(B385:H385,K385:Q385)</f>
        <v>1.0554576972646862E-2</v>
      </c>
      <c r="T385" s="3">
        <f t="shared" si="10"/>
        <v>4.2762106884992636E-2</v>
      </c>
    </row>
    <row r="386" spans="1:20" x14ac:dyDescent="0.35">
      <c r="A386" s="2">
        <v>45596</v>
      </c>
      <c r="B386" s="3">
        <f>VLOOKUP(EOMONTH($A386,-1),Trend_Weights!$A:$H,COLUMN(B$4),FALSE)</f>
        <v>-3.4743338633135168E-2</v>
      </c>
      <c r="C386" s="3">
        <f>VLOOKUP(EOMONTH($A386,-1),Trend_Weights!$A:$H,COLUMN(C$4),FALSE)</f>
        <v>9.7264530463520155E-2</v>
      </c>
      <c r="D386" s="3">
        <f>VLOOKUP(EOMONTH($A386,-1),Trend_Weights!$A:$H,COLUMN(D$4),FALSE)</f>
        <v>0.45592429948828517</v>
      </c>
      <c r="E386" s="3">
        <f>VLOOKUP(EOMONTH($A386,-1),Trend_Weights!$A:$H,COLUMN(E$4),FALSE)</f>
        <v>0.17926655684269455</v>
      </c>
      <c r="F386" s="3">
        <f>VLOOKUP(EOMONTH($A386,-1),Trend_Weights!$A:$H,COLUMN(F$4),FALSE)</f>
        <v>7.0777870990431258E-2</v>
      </c>
      <c r="G386" s="3">
        <f>VLOOKUP(EOMONTH($A386,-1),Trend_Weights!$A:$H,COLUMN(G$4),FALSE)</f>
        <v>5.5307632274219448E-2</v>
      </c>
      <c r="H386" s="3">
        <f>VLOOKUP(EOMONTH($A386,-1),Trend_Weights!$A:$H,COLUMN(H$4),FALSE)</f>
        <v>-0.10671577130771433</v>
      </c>
      <c r="K386" s="3">
        <f>VLOOKUP($A386,rets_1M!$A:$I,COLUMN(B$4),FALSE)</f>
        <v>1.5207973348355885E-2</v>
      </c>
      <c r="L386" s="3">
        <f>VLOOKUP($A386,rets_1M!$A:$I,COLUMN(C$4),FALSE)</f>
        <v>3.3805904000195675E-2</v>
      </c>
      <c r="M386" s="3">
        <f>VLOOKUP($A386,rets_1M!$A:$I,COLUMN(D$4),FALSE)</f>
        <v>-3.2612485557834692E-3</v>
      </c>
      <c r="N386" s="3">
        <f>VLOOKUP($A386,rets_1M!$A:$I,COLUMN(E$4),FALSE)</f>
        <v>-3.3334178122612745E-2</v>
      </c>
      <c r="O386" s="3">
        <f>VLOOKUP($A386,rets_1M!$A:$I,COLUMN(F$4),FALSE)</f>
        <v>-1.3030770479824705E-2</v>
      </c>
      <c r="P386" s="3">
        <f>VLOOKUP($A386,rets_1M!$A:$I,COLUMN(G$4),FALSE)</f>
        <v>-1.1820534185555065E-2</v>
      </c>
      <c r="Q386" s="3">
        <f>VLOOKUP($A386,rets_1M!$A:$I,COLUMN(H$4),FALSE)</f>
        <v>-6.524553397012578E-2</v>
      </c>
      <c r="S386" s="3">
        <f>SUMPRODUCT(B386:H386,K386:Q386)</f>
        <v>6.8382534309280145E-4</v>
      </c>
      <c r="T386" s="3">
        <f t="shared" si="10"/>
        <v>4.233436766009957E-2</v>
      </c>
    </row>
    <row r="387" spans="1:20" x14ac:dyDescent="0.35">
      <c r="A387" s="2">
        <v>45626</v>
      </c>
      <c r="B387" s="3">
        <f>VLOOKUP(EOMONTH($A387,-1),Trend_Weights!$A:$H,COLUMN(B$4),FALSE)</f>
        <v>-3.5108220411746979E-2</v>
      </c>
      <c r="C387" s="3">
        <f>VLOOKUP(EOMONTH($A387,-1),Trend_Weights!$A:$H,COLUMN(C$4),FALSE)</f>
        <v>9.7447220331965387E-2</v>
      </c>
      <c r="D387" s="3">
        <f>VLOOKUP(EOMONTH($A387,-1),Trend_Weights!$A:$H,COLUMN(D$4),FALSE)</f>
        <v>0.45843231359243292</v>
      </c>
      <c r="E387" s="3">
        <f>VLOOKUP(EOMONTH($A387,-1),Trend_Weights!$A:$H,COLUMN(E$4),FALSE)</f>
        <v>0.17563763807529992</v>
      </c>
      <c r="F387" s="3">
        <f>VLOOKUP(EOMONTH($A387,-1),Trend_Weights!$A:$H,COLUMN(F$4),FALSE)</f>
        <v>7.2884651798089242E-2</v>
      </c>
      <c r="G387" s="3">
        <f>VLOOKUP(EOMONTH($A387,-1),Trend_Weights!$A:$H,COLUMN(G$4),FALSE)</f>
        <v>5.6713762046033636E-2</v>
      </c>
      <c r="H387" s="3">
        <f>VLOOKUP(EOMONTH($A387,-1),Trend_Weights!$A:$H,COLUMN(H$4),FALSE)</f>
        <v>-0.10377619374443202</v>
      </c>
      <c r="K387" s="3">
        <f>VLOOKUP($A387,rets_1M!$A:$I,COLUMN(B$4),FALSE)</f>
        <v>7.9632643005231873E-3</v>
      </c>
      <c r="L387" s="3">
        <f>VLOOKUP($A387,rets_1M!$A:$I,COLUMN(C$4),FALSE)</f>
        <v>-3.371548115270373E-2</v>
      </c>
      <c r="M387" s="3">
        <f>VLOOKUP($A387,rets_1M!$A:$I,COLUMN(D$4),FALSE)</f>
        <v>-7.9267004628420512E-3</v>
      </c>
      <c r="N387" s="3">
        <f>VLOOKUP($A387,rets_1M!$A:$I,COLUMN(E$4),FALSE)</f>
        <v>1.9974550180528183E-3</v>
      </c>
      <c r="O387" s="3">
        <f>VLOOKUP($A387,rets_1M!$A:$I,COLUMN(F$4),FALSE)</f>
        <v>5.455928926911513E-2</v>
      </c>
      <c r="P387" s="3">
        <f>VLOOKUP($A387,rets_1M!$A:$I,COLUMN(G$4),FALSE)</f>
        <v>4.8534559880542449E-2</v>
      </c>
      <c r="Q387" s="3">
        <f>VLOOKUP($A387,rets_1M!$A:$I,COLUMN(H$4),FALSE)</f>
        <v>1.0519086176981052E-2</v>
      </c>
      <c r="S387" s="3">
        <f>SUMPRODUCT(B387:H387,K387:Q387)</f>
        <v>-1.2106017538599722E-3</v>
      </c>
      <c r="T387" s="3">
        <f t="shared" si="10"/>
        <v>4.2139371682982922E-2</v>
      </c>
    </row>
    <row r="388" spans="1:20" x14ac:dyDescent="0.35">
      <c r="A388" s="2">
        <v>45657</v>
      </c>
      <c r="B388" s="3">
        <f>VLOOKUP(EOMONTH($A388,-1),Trend_Weights!$A:$H,COLUMN(B$4),FALSE)</f>
        <v>-3.6858797261263954E-2</v>
      </c>
      <c r="C388" s="3">
        <f>VLOOKUP(EOMONTH($A388,-1),Trend_Weights!$A:$H,COLUMN(C$4),FALSE)</f>
        <v>9.6424845521798003E-2</v>
      </c>
      <c r="D388" s="3">
        <f>VLOOKUP(EOMONTH($A388,-1),Trend_Weights!$A:$H,COLUMN(D$4),FALSE)</f>
        <v>-0.45588015914400071</v>
      </c>
      <c r="E388" s="3">
        <f>VLOOKUP(EOMONTH($A388,-1),Trend_Weights!$A:$H,COLUMN(E$4),FALSE)</f>
        <v>-0.17760651587334406</v>
      </c>
      <c r="F388" s="3">
        <f>VLOOKUP(EOMONTH($A388,-1),Trend_Weights!$A:$H,COLUMN(F$4),FALSE)</f>
        <v>7.2382234782038146E-2</v>
      </c>
      <c r="G388" s="3">
        <f>VLOOKUP(EOMONTH($A388,-1),Trend_Weights!$A:$H,COLUMN(G$4),FALSE)</f>
        <v>5.6727749280031312E-2</v>
      </c>
      <c r="H388" s="3">
        <f>VLOOKUP(EOMONTH($A388,-1),Trend_Weights!$A:$H,COLUMN(H$4),FALSE)</f>
        <v>-0.10411969813752379</v>
      </c>
      <c r="K388" s="3">
        <f>VLOOKUP($A388,rets_1M!$A:$I,COLUMN(B$4),FALSE)</f>
        <v>3.1781908106019996E-2</v>
      </c>
      <c r="L388" s="3">
        <f>VLOOKUP($A388,rets_1M!$A:$I,COLUMN(C$4),FALSE)</f>
        <v>-1.4919703470310908E-2</v>
      </c>
      <c r="M388" s="3">
        <f>VLOOKUP($A388,rets_1M!$A:$I,COLUMN(D$4),FALSE)</f>
        <v>-3.3849568882096115E-3</v>
      </c>
      <c r="N388" s="3">
        <f>VLOOKUP($A388,rets_1M!$A:$I,COLUMN(E$4),FALSE)</f>
        <v>-1.9037399873705563E-2</v>
      </c>
      <c r="O388" s="3">
        <f>VLOOKUP($A388,rets_1M!$A:$I,COLUMN(F$4),FALSE)</f>
        <v>-3.0382807777062704E-2</v>
      </c>
      <c r="P388" s="3">
        <f>VLOOKUP($A388,rets_1M!$A:$I,COLUMN(G$4),FALSE)</f>
        <v>-2.2745896424480883E-3</v>
      </c>
      <c r="Q388" s="3">
        <f>VLOOKUP($A388,rets_1M!$A:$I,COLUMN(H$4),FALSE)</f>
        <v>-4.8712216061527536E-2</v>
      </c>
      <c r="S388" s="3">
        <f>SUMPRODUCT(B388:H388,K388:Q388)</f>
        <v>5.0579212930648354E-3</v>
      </c>
      <c r="T388" s="3">
        <f t="shared" si="10"/>
        <v>4.2127861450709674E-2</v>
      </c>
    </row>
    <row r="389" spans="1:20" x14ac:dyDescent="0.35">
      <c r="A389" s="2">
        <v>45688</v>
      </c>
      <c r="B389" s="3">
        <f>VLOOKUP(EOMONTH($A389,-1),Trend_Weights!$A:$H,COLUMN(B$4),FALSE)</f>
        <v>3.7480681138785957E-2</v>
      </c>
      <c r="C389" s="3">
        <f>VLOOKUP(EOMONTH($A389,-1),Trend_Weights!$A:$H,COLUMN(C$4),FALSE)</f>
        <v>9.6700886197549768E-2</v>
      </c>
      <c r="D389" s="3">
        <f>VLOOKUP(EOMONTH($A389,-1),Trend_Weights!$A:$H,COLUMN(D$4),FALSE)</f>
        <v>-0.45641376500307329</v>
      </c>
      <c r="E389" s="3">
        <f>VLOOKUP(EOMONTH($A389,-1),Trend_Weights!$A:$H,COLUMN(E$4),FALSE)</f>
        <v>-0.17707798976560449</v>
      </c>
      <c r="F389" s="3">
        <f>VLOOKUP(EOMONTH($A389,-1),Trend_Weights!$A:$H,COLUMN(F$4),FALSE)</f>
        <v>7.2679638741318456E-2</v>
      </c>
      <c r="G389" s="3">
        <f>VLOOKUP(EOMONTH($A389,-1),Trend_Weights!$A:$H,COLUMN(G$4),FALSE)</f>
        <v>5.6899321861944387E-2</v>
      </c>
      <c r="H389" s="3">
        <f>VLOOKUP(EOMONTH($A389,-1),Trend_Weights!$A:$H,COLUMN(H$4),FALSE)</f>
        <v>-0.10274771729172362</v>
      </c>
      <c r="K389" s="3">
        <f>VLOOKUP($A389,rets_1M!$A:$I,COLUMN(B$4),FALSE)</f>
        <v>2.8252160158205752E-2</v>
      </c>
      <c r="L389" s="3">
        <f>VLOOKUP($A389,rets_1M!$A:$I,COLUMN(C$4),FALSE)</f>
        <v>6.2775168856977315E-2</v>
      </c>
      <c r="M389" s="3">
        <f>VLOOKUP($A389,rets_1M!$A:$I,COLUMN(D$4),FALSE)</f>
        <v>-8.1893914774123777E-3</v>
      </c>
      <c r="N389" s="3">
        <f>VLOOKUP($A389,rets_1M!$A:$I,COLUMN(E$4),FALSE)</f>
        <v>6.0086020890781633E-4</v>
      </c>
      <c r="O389" s="3">
        <f>VLOOKUP($A389,rets_1M!$A:$I,COLUMN(F$4),FALSE)</f>
        <v>2.2163673296997422E-2</v>
      </c>
      <c r="P389" s="3">
        <f>VLOOKUP($A389,rets_1M!$A:$I,COLUMN(G$4),FALSE)</f>
        <v>1.708938667466553E-2</v>
      </c>
      <c r="Q389" s="3">
        <f>VLOOKUP($A389,rets_1M!$A:$I,COLUMN(H$4),FALSE)</f>
        <v>1.151608020832362E-2</v>
      </c>
      <c r="S389" s="3">
        <f>SUMPRODUCT(B389:H389,K389:Q389)</f>
        <v>1.2160647873086232E-2</v>
      </c>
      <c r="T389" s="3">
        <f t="shared" si="10"/>
        <v>4.2577313505282488E-2</v>
      </c>
    </row>
    <row r="390" spans="1:20" x14ac:dyDescent="0.35">
      <c r="A390" s="2">
        <v>45716</v>
      </c>
      <c r="B390" s="3">
        <f>VLOOKUP(EOMONTH($A390,-1),Trend_Weights!$A:$H,COLUMN(B$4),FALSE)</f>
        <v>-3.9194586256220028E-2</v>
      </c>
      <c r="C390" s="3">
        <f>VLOOKUP(EOMONTH($A390,-1),Trend_Weights!$A:$H,COLUMN(C$4),FALSE)</f>
        <v>9.4516039784237588E-2</v>
      </c>
      <c r="D390" s="3">
        <f>VLOOKUP(EOMONTH($A390,-1),Trend_Weights!$A:$H,COLUMN(D$4),FALSE)</f>
        <v>-0.45328431161571481</v>
      </c>
      <c r="E390" s="3">
        <f>VLOOKUP(EOMONTH($A390,-1),Trend_Weights!$A:$H,COLUMN(E$4),FALSE)</f>
        <v>-0.17799697853813637</v>
      </c>
      <c r="F390" s="3">
        <f>VLOOKUP(EOMONTH($A390,-1),Trend_Weights!$A:$H,COLUMN(F$4),FALSE)</f>
        <v>7.4045279594230726E-2</v>
      </c>
      <c r="G390" s="3">
        <f>VLOOKUP(EOMONTH($A390,-1),Trend_Weights!$A:$H,COLUMN(G$4),FALSE)</f>
        <v>5.8732745403929754E-2</v>
      </c>
      <c r="H390" s="3">
        <f>VLOOKUP(EOMONTH($A390,-1),Trend_Weights!$A:$H,COLUMN(H$4),FALSE)</f>
        <v>-0.10223005880753086</v>
      </c>
      <c r="K390" s="3">
        <f>VLOOKUP($A390,rets_1M!$A:$I,COLUMN(B$4),FALSE)</f>
        <v>-2.8765196011473759E-2</v>
      </c>
      <c r="L390" s="3">
        <f>VLOOKUP($A390,rets_1M!$A:$I,COLUMN(C$4),FALSE)</f>
        <v>4.7625964219866201E-3</v>
      </c>
      <c r="M390" s="3">
        <f>VLOOKUP($A390,rets_1M!$A:$I,COLUMN(D$4),FALSE)</f>
        <v>-6.5180622577930558E-3</v>
      </c>
      <c r="N390" s="3">
        <f>VLOOKUP($A390,rets_1M!$A:$I,COLUMN(E$4),FALSE)</f>
        <v>2.0310350843495861E-2</v>
      </c>
      <c r="O390" s="3">
        <f>VLOOKUP($A390,rets_1M!$A:$I,COLUMN(F$4),FALSE)</f>
        <v>-1.7157586132263036E-2</v>
      </c>
      <c r="P390" s="3">
        <f>VLOOKUP($A390,rets_1M!$A:$I,COLUMN(G$4),FALSE)</f>
        <v>-3.1022297166372281E-2</v>
      </c>
      <c r="Q390" s="3">
        <f>VLOOKUP($A390,rets_1M!$A:$I,COLUMN(H$4),FALSE)</f>
        <v>2.4284838008141518E-2</v>
      </c>
      <c r="S390" s="3">
        <f>SUMPRODUCT(B390:H390,K390:Q390)</f>
        <v>-4.6581673718008908E-3</v>
      </c>
      <c r="T390" s="3">
        <f t="shared" si="10"/>
        <v>4.2660621900471186E-2</v>
      </c>
    </row>
    <row r="391" spans="1:20" x14ac:dyDescent="0.35">
      <c r="A391" s="2">
        <v>45747</v>
      </c>
      <c r="B391" s="3">
        <f>VLOOKUP(EOMONTH($A391,-1),Trend_Weights!$A:$H,COLUMN(B$4),FALSE)</f>
        <v>-4.002497234462369E-2</v>
      </c>
      <c r="C391" s="3">
        <f>VLOOKUP(EOMONTH($A391,-1),Trend_Weights!$A:$H,COLUMN(C$4),FALSE)</f>
        <v>9.7343631037996176E-2</v>
      </c>
      <c r="D391" s="3">
        <f>VLOOKUP(EOMONTH($A391,-1),Trend_Weights!$A:$H,COLUMN(D$4),FALSE)</f>
        <v>-0.45194419218186227</v>
      </c>
      <c r="E391" s="3">
        <f>VLOOKUP(EOMONTH($A391,-1),Trend_Weights!$A:$H,COLUMN(E$4),FALSE)</f>
        <v>-0.1751046229055794</v>
      </c>
      <c r="F391" s="3">
        <f>VLOOKUP(EOMONTH($A391,-1),Trend_Weights!$A:$H,COLUMN(F$4),FALSE)</f>
        <v>7.4779218272770231E-2</v>
      </c>
      <c r="G391" s="3">
        <f>VLOOKUP(EOMONTH($A391,-1),Trend_Weights!$A:$H,COLUMN(G$4),FALSE)</f>
        <v>5.9334777530372654E-2</v>
      </c>
      <c r="H391" s="3">
        <f>VLOOKUP(EOMONTH($A391,-1),Trend_Weights!$A:$H,COLUMN(H$4),FALSE)</f>
        <v>-0.10146858572679557</v>
      </c>
      <c r="K391" s="3">
        <f>VLOOKUP($A391,rets_1M!$A:$I,COLUMN(B$4),FALSE)</f>
        <v>1.6440370917820246E-2</v>
      </c>
      <c r="L391" s="3">
        <f>VLOOKUP($A391,rets_1M!$A:$I,COLUMN(C$4),FALSE)</f>
        <v>9.54063662954443E-2</v>
      </c>
      <c r="M391" s="3">
        <f>VLOOKUP($A391,rets_1M!$A:$I,COLUMN(D$4),FALSE)</f>
        <v>-6.7571792286943433E-3</v>
      </c>
      <c r="N391" s="3">
        <f>VLOOKUP($A391,rets_1M!$A:$I,COLUMN(E$4),FALSE)</f>
        <v>1.3695412258500905E-3</v>
      </c>
      <c r="O391" s="3">
        <f>VLOOKUP($A391,rets_1M!$A:$I,COLUMN(F$4),FALSE)</f>
        <v>-6.0679465876559036E-2</v>
      </c>
      <c r="P391" s="3">
        <f>VLOOKUP($A391,rets_1M!$A:$I,COLUMN(G$4),FALSE)</f>
        <v>-8.0389241290399149E-2</v>
      </c>
      <c r="Q391" s="3">
        <f>VLOOKUP($A391,rets_1M!$A:$I,COLUMN(H$4),FALSE)</f>
        <v>4.3620872689658086E-3</v>
      </c>
      <c r="S391" s="3">
        <f>SUMPRODUCT(B391:H391,K391:Q391)</f>
        <v>1.6931760387943091E-3</v>
      </c>
      <c r="T391" s="3">
        <f t="shared" si="10"/>
        <v>4.0841421428755985E-2</v>
      </c>
    </row>
    <row r="392" spans="1:20" x14ac:dyDescent="0.35">
      <c r="A392" s="2">
        <v>45777</v>
      </c>
      <c r="B392" s="3">
        <f>VLOOKUP(EOMONTH($A392,-1),Trend_Weights!$A:$H,COLUMN(B$4),FALSE)</f>
        <v>-4.4430623266019389E-2</v>
      </c>
      <c r="C392" s="3">
        <f>VLOOKUP(EOMONTH($A392,-1),Trend_Weights!$A:$H,COLUMN(C$4),FALSE)</f>
        <v>9.0758682409635902E-2</v>
      </c>
      <c r="D392" s="3">
        <f>VLOOKUP(EOMONTH($A392,-1),Trend_Weights!$A:$H,COLUMN(D$4),FALSE)</f>
        <v>-0.44987556108690252</v>
      </c>
      <c r="E392" s="3">
        <f>VLOOKUP(EOMONTH($A392,-1),Trend_Weights!$A:$H,COLUMN(E$4),FALSE)</f>
        <v>-0.18060339710645756</v>
      </c>
      <c r="F392" s="3">
        <f>VLOOKUP(EOMONTH($A392,-1),Trend_Weights!$A:$H,COLUMN(F$4),FALSE)</f>
        <v>7.326733522960259E-2</v>
      </c>
      <c r="G392" s="3">
        <f>VLOOKUP(EOMONTH($A392,-1),Trend_Weights!$A:$H,COLUMN(G$4),FALSE)</f>
        <v>5.7897015313205652E-2</v>
      </c>
      <c r="H392" s="3">
        <f>VLOOKUP(EOMONTH($A392,-1),Trend_Weights!$A:$H,COLUMN(H$4),FALSE)</f>
        <v>-0.10316738558817638</v>
      </c>
      <c r="K392" s="3">
        <f>VLOOKUP($A392,rets_1M!$A:$I,COLUMN(B$4),FALSE)</f>
        <v>-0.11455564289576403</v>
      </c>
      <c r="L392" s="3">
        <f>VLOOKUP($A392,rets_1M!$A:$I,COLUMN(C$4),FALSE)</f>
        <v>5.3582110003837835E-2</v>
      </c>
      <c r="M392" s="3">
        <f>VLOOKUP($A392,rets_1M!$A:$I,COLUMN(D$4),FALSE)</f>
        <v>1.7093648958230956E-2</v>
      </c>
      <c r="N392" s="3">
        <f>VLOOKUP($A392,rets_1M!$A:$I,COLUMN(E$4),FALSE)</f>
        <v>9.1236114825419268E-3</v>
      </c>
      <c r="O392" s="3">
        <f>VLOOKUP($A392,rets_1M!$A:$I,COLUMN(F$4),FALSE)</f>
        <v>-1.1722080136402413E-2</v>
      </c>
      <c r="P392" s="3">
        <f>VLOOKUP($A392,rets_1M!$A:$I,COLUMN(G$4),FALSE)</f>
        <v>1.1265942934057138E-2</v>
      </c>
      <c r="Q392" s="3">
        <f>VLOOKUP($A392,rets_1M!$A:$I,COLUMN(H$4),FALSE)</f>
        <v>4.4818154921211439E-2</v>
      </c>
      <c r="S392" s="3">
        <f>SUMPRODUCT(B392:H392,K392:Q392)</f>
        <v>-4.2153028010369171E-3</v>
      </c>
      <c r="T392" s="3">
        <f t="shared" si="10"/>
        <v>4.0696539648982642E-2</v>
      </c>
    </row>
    <row r="393" spans="1:20" x14ac:dyDescent="0.35">
      <c r="A393" s="2">
        <v>45808</v>
      </c>
      <c r="B393" s="3">
        <f>VLOOKUP(EOMONTH($A393,-1),Trend_Weights!$A:$H,COLUMN(B$4),FALSE)</f>
        <v>-4.748552324771789E-2</v>
      </c>
      <c r="C393" s="3">
        <f>VLOOKUP(EOMONTH($A393,-1),Trend_Weights!$A:$H,COLUMN(C$4),FALSE)</f>
        <v>9.1151393123829416E-2</v>
      </c>
      <c r="D393" s="3">
        <f>VLOOKUP(EOMONTH($A393,-1),Trend_Weights!$A:$H,COLUMN(D$4),FALSE)</f>
        <v>-0.42767404451643681</v>
      </c>
      <c r="E393" s="3">
        <f>VLOOKUP(EOMONTH($A393,-1),Trend_Weights!$A:$H,COLUMN(E$4),FALSE)</f>
        <v>0.187218053349446</v>
      </c>
      <c r="F393" s="3">
        <f>VLOOKUP(EOMONTH($A393,-1),Trend_Weights!$A:$H,COLUMN(F$4),FALSE)</f>
        <v>7.8122118132179327E-2</v>
      </c>
      <c r="G393" s="3">
        <f>VLOOKUP(EOMONTH($A393,-1),Trend_Weights!$A:$H,COLUMN(G$4),FALSE)</f>
        <v>6.3494549807862677E-2</v>
      </c>
      <c r="H393" s="3">
        <f>VLOOKUP(EOMONTH($A393,-1),Trend_Weights!$A:$H,COLUMN(H$4),FALSE)</f>
        <v>0.10485431782252815</v>
      </c>
      <c r="K393" s="3">
        <f>VLOOKUP($A393,rets_1M!$A:$I,COLUMN(B$4),FALSE)</f>
        <v>-6.1099679639048388E-3</v>
      </c>
      <c r="L393" s="3">
        <f>VLOOKUP($A393,rets_1M!$A:$I,COLUMN(C$4),FALSE)</f>
        <v>-9.6770075567428337E-3</v>
      </c>
      <c r="M393" s="3">
        <f>VLOOKUP($A393,rets_1M!$A:$I,COLUMN(D$4),FALSE)</f>
        <v>-1.0957274844343945E-2</v>
      </c>
      <c r="N393" s="3">
        <f>VLOOKUP($A393,rets_1M!$A:$I,COLUMN(E$4),FALSE)</f>
        <v>-1.3775103748424611E-2</v>
      </c>
      <c r="O393" s="3">
        <f>VLOOKUP($A393,rets_1M!$A:$I,COLUMN(F$4),FALSE)</f>
        <v>5.8895837826180797E-2</v>
      </c>
      <c r="P393" s="3">
        <f>VLOOKUP($A393,rets_1M!$A:$I,COLUMN(G$4),FALSE)</f>
        <v>8.7404717885161576E-2</v>
      </c>
      <c r="Q393" s="3">
        <f>VLOOKUP($A393,rets_1M!$A:$I,COLUMN(H$4),FALSE)</f>
        <v>-1.5003966615579789E-2</v>
      </c>
      <c r="S393" s="3">
        <f>SUMPRODUCT(B393:H393,K393:Q393)</f>
        <v>1.0092816376061499E-2</v>
      </c>
      <c r="T393" s="3">
        <f t="shared" si="10"/>
        <v>4.0980341461246114E-2</v>
      </c>
    </row>
    <row r="394" spans="1:20" x14ac:dyDescent="0.35">
      <c r="A394" s="2">
        <v>45838</v>
      </c>
      <c r="B394" s="3">
        <f>VLOOKUP(EOMONTH($A394,-1),Trend_Weights!$A:$H,COLUMN(B$4),FALSE)</f>
        <v>-4.8324336367114591E-2</v>
      </c>
      <c r="C394" s="3">
        <f>VLOOKUP(EOMONTH($A394,-1),Trend_Weights!$A:$H,COLUMN(C$4),FALSE)</f>
        <v>9.3660932120237059E-2</v>
      </c>
      <c r="D394" s="3">
        <f>VLOOKUP(EOMONTH($A394,-1),Trend_Weights!$A:$H,COLUMN(D$4),FALSE)</f>
        <v>-0.42271040614773298</v>
      </c>
      <c r="E394" s="3">
        <f>VLOOKUP(EOMONTH($A394,-1),Trend_Weights!$A:$H,COLUMN(E$4),FALSE)</f>
        <v>0.18893915637784836</v>
      </c>
      <c r="F394" s="3">
        <f>VLOOKUP(EOMONTH($A394,-1),Trend_Weights!$A:$H,COLUMN(F$4),FALSE)</f>
        <v>7.7588278381467118E-2</v>
      </c>
      <c r="G394" s="3">
        <f>VLOOKUP(EOMONTH($A394,-1),Trend_Weights!$A:$H,COLUMN(G$4),FALSE)</f>
        <v>6.2782684915525966E-2</v>
      </c>
      <c r="H394" s="3">
        <f>VLOOKUP(EOMONTH($A394,-1),Trend_Weights!$A:$H,COLUMN(H$4),FALSE)</f>
        <v>0.10599420569007396</v>
      </c>
      <c r="K394" s="3">
        <f>VLOOKUP($A394,rets_1M!$A:$I,COLUMN(B$4),FALSE)</f>
        <v>0.12682619961982788</v>
      </c>
      <c r="L394" s="3">
        <f>VLOOKUP($A394,rets_1M!$A:$I,COLUMN(C$4),FALSE)</f>
        <v>-2.3236790405604113E-3</v>
      </c>
      <c r="M394" s="3">
        <f>VLOOKUP($A394,rets_1M!$A:$I,COLUMN(D$4),FALSE)</f>
        <v>2.9928100099942956E-3</v>
      </c>
      <c r="N394" s="3">
        <f>VLOOKUP($A394,rets_1M!$A:$I,COLUMN(E$4),FALSE)</f>
        <v>1.2378631061600309E-2</v>
      </c>
      <c r="O394" s="3">
        <f>VLOOKUP($A394,rets_1M!$A:$I,COLUMN(F$4),FALSE)</f>
        <v>4.7819800004073265E-2</v>
      </c>
      <c r="P394" s="3">
        <f>VLOOKUP($A394,rets_1M!$A:$I,COLUMN(G$4),FALSE)</f>
        <v>6.0113949468513894E-2</v>
      </c>
      <c r="Q394" s="3">
        <f>VLOOKUP($A394,rets_1M!$A:$I,COLUMN(H$4),FALSE)</f>
        <v>-4.3145258630149508E-3</v>
      </c>
      <c r="S394" s="3">
        <f>SUMPRODUCT(B394:H394,K394:Q394)</f>
        <v>1.7543426611572994E-3</v>
      </c>
      <c r="T394" s="3">
        <f t="shared" si="10"/>
        <v>3.9487306483037471E-2</v>
      </c>
    </row>
    <row r="395" spans="1:20" x14ac:dyDescent="0.35">
      <c r="A395" s="2">
        <v>45869</v>
      </c>
      <c r="B395" s="3">
        <f>VLOOKUP(EOMONTH($A395,-1),Trend_Weights!$A:$H,COLUMN(B$4),FALSE)</f>
        <v>-4.6272024150783631E-2</v>
      </c>
      <c r="C395" s="3">
        <f>VLOOKUP(EOMONTH($A395,-1),Trend_Weights!$A:$H,COLUMN(C$4),FALSE)</f>
        <v>9.381214446612382E-2</v>
      </c>
      <c r="D395" s="3">
        <f>VLOOKUP(EOMONTH($A395,-1),Trend_Weights!$A:$H,COLUMN(D$4),FALSE)</f>
        <v>-0.41990765827060444</v>
      </c>
      <c r="E395" s="3">
        <f>VLOOKUP(EOMONTH($A395,-1),Trend_Weights!$A:$H,COLUMN(E$4),FALSE)</f>
        <v>0.18632107491368924</v>
      </c>
      <c r="F395" s="3">
        <f>VLOOKUP(EOMONTH($A395,-1),Trend_Weights!$A:$H,COLUMN(F$4),FALSE)</f>
        <v>8.0725608316483177E-2</v>
      </c>
      <c r="G395" s="3">
        <f>VLOOKUP(EOMONTH($A395,-1),Trend_Weights!$A:$H,COLUMN(G$4),FALSE)</f>
        <v>6.476662048846539E-2</v>
      </c>
      <c r="H395" s="3">
        <f>VLOOKUP(EOMONTH($A395,-1),Trend_Weights!$A:$H,COLUMN(H$4),FALSE)</f>
        <v>0.1081948693938504</v>
      </c>
      <c r="K395" s="3">
        <f>VLOOKUP($A395,rets_1M!$A:$I,COLUMN(B$4),FALSE)</f>
        <v>8.2364893315531429E-2</v>
      </c>
      <c r="L395" s="3">
        <f>VLOOKUP($A395,rets_1M!$A:$I,COLUMN(C$4),FALSE)</f>
        <v>-4.2244223781210399E-3</v>
      </c>
      <c r="M395" s="3">
        <f>VLOOKUP($A395,rets_1M!$A:$I,COLUMN(D$4),FALSE)</f>
        <v>-7.3808883555347427E-3</v>
      </c>
      <c r="N395" s="3">
        <f>VLOOKUP($A395,rets_1M!$A:$I,COLUMN(E$4),FALSE)</f>
        <v>-9.4317221511253102E-3</v>
      </c>
      <c r="O395" s="3">
        <f>VLOOKUP($A395,rets_1M!$A:$I,COLUMN(F$4),FALSE)</f>
        <v>1.926179323213284E-2</v>
      </c>
      <c r="P395" s="3">
        <f>VLOOKUP($A395,rets_1M!$A:$I,COLUMN(G$4),FALSE)</f>
        <v>2.0606603718317462E-2</v>
      </c>
      <c r="Q395" s="3">
        <f>VLOOKUP($A395,rets_1M!$A:$I,COLUMN(H$4),FALSE)</f>
        <v>-4.3660624548163551E-2</v>
      </c>
      <c r="S395" s="3">
        <f>SUMPRODUCT(B395:H395,K395:Q395)</f>
        <v>-4.6998450313825444E-3</v>
      </c>
      <c r="T395" s="3">
        <f t="shared" si="10"/>
        <v>3.7118610765876851E-2</v>
      </c>
    </row>
    <row r="396" spans="1:20" x14ac:dyDescent="0.35">
      <c r="A396" s="2">
        <v>45900</v>
      </c>
      <c r="B396" s="3">
        <f>VLOOKUP(EOMONTH($A396,-1),Trend_Weights!$A:$H,COLUMN(B$4),FALSE)</f>
        <v>4.4729311012146299E-2</v>
      </c>
      <c r="C396" s="3">
        <f>VLOOKUP(EOMONTH($A396,-1),Trend_Weights!$A:$H,COLUMN(C$4),FALSE)</f>
        <v>9.2995275742309064E-2</v>
      </c>
      <c r="D396" s="3">
        <f>VLOOKUP(EOMONTH($A396,-1),Trend_Weights!$A:$H,COLUMN(D$4),FALSE)</f>
        <v>-0.42069978116830353</v>
      </c>
      <c r="E396" s="3">
        <f>VLOOKUP(EOMONTH($A396,-1),Trend_Weights!$A:$H,COLUMN(E$4),FALSE)</f>
        <v>-0.1867606380050636</v>
      </c>
      <c r="F396" s="3">
        <f>VLOOKUP(EOMONTH($A396,-1),Trend_Weights!$A:$H,COLUMN(F$4),FALSE)</f>
        <v>8.2844954224851886E-2</v>
      </c>
      <c r="G396" s="3">
        <f>VLOOKUP(EOMONTH($A396,-1),Trend_Weights!$A:$H,COLUMN(G$4),FALSE)</f>
        <v>6.716682872956066E-2</v>
      </c>
      <c r="H396" s="3">
        <f>VLOOKUP(EOMONTH($A396,-1),Trend_Weights!$A:$H,COLUMN(H$4),FALSE)</f>
        <v>-0.10480321111776501</v>
      </c>
      <c r="K396" s="3">
        <f>VLOOKUP($A396,rets_1M!$A:$I,COLUMN(B$4),FALSE)</f>
        <v>-3.4524054899878975E-2</v>
      </c>
      <c r="L396" s="3">
        <f>VLOOKUP($A396,rets_1M!$A:$I,COLUMN(C$4),FALSE)</f>
        <v>5.0021316594847098E-2</v>
      </c>
      <c r="M396" s="3">
        <f>VLOOKUP($A396,rets_1M!$A:$I,COLUMN(D$4),FALSE)</f>
        <v>-3.7147610474259629E-3</v>
      </c>
      <c r="N396" s="3">
        <f>VLOOKUP($A396,rets_1M!$A:$I,COLUMN(E$4),FALSE)</f>
        <v>1.261982143140572E-2</v>
      </c>
      <c r="O396" s="3">
        <f>VLOOKUP($A396,rets_1M!$A:$I,COLUMN(F$4),FALSE)</f>
        <v>1.5465293668954994E-2</v>
      </c>
      <c r="P396" s="3">
        <f>VLOOKUP($A396,rets_1M!$A:$I,COLUMN(G$4),FALSE)</f>
        <v>4.1407364701457894E-3</v>
      </c>
      <c r="Q396" s="3">
        <f>VLOOKUP($A396,rets_1M!$A:$I,COLUMN(H$4),FALSE)</f>
        <v>2.1661922815427781E-2</v>
      </c>
      <c r="S396" s="3">
        <f>SUMPRODUCT(B396:H396,K396:Q396)</f>
        <v>1.6025248117603661E-3</v>
      </c>
      <c r="T396" s="3">
        <f t="shared" si="10"/>
        <v>3.5301963071118644E-2</v>
      </c>
    </row>
    <row r="397" spans="1:20" x14ac:dyDescent="0.35">
      <c r="A397" s="2">
        <v>45930</v>
      </c>
      <c r="B397" s="3">
        <f>VLOOKUP(EOMONTH($A397,-1),Trend_Weights!$A:$H,COLUMN(B$4),FALSE)</f>
        <v>4.4068439965596833E-2</v>
      </c>
      <c r="C397" s="3">
        <f>VLOOKUP(EOMONTH($A397,-1),Trend_Weights!$A:$H,COLUMN(C$4),FALSE)</f>
        <v>9.2669715756847279E-2</v>
      </c>
      <c r="D397" s="3">
        <f>VLOOKUP(EOMONTH($A397,-1),Trend_Weights!$A:$H,COLUMN(D$4),FALSE)</f>
        <v>-0.41758726687679243</v>
      </c>
      <c r="E397" s="3">
        <f>VLOOKUP(EOMONTH($A397,-1),Trend_Weights!$A:$H,COLUMN(E$4),FALSE)</f>
        <v>-0.19022790503907591</v>
      </c>
      <c r="F397" s="3">
        <f>VLOOKUP(EOMONTH($A397,-1),Trend_Weights!$A:$H,COLUMN(F$4),FALSE)</f>
        <v>8.3664310782089454E-2</v>
      </c>
      <c r="G397" s="3">
        <f>VLOOKUP(EOMONTH($A397,-1),Trend_Weights!$A:$H,COLUMN(G$4),FALSE)</f>
        <v>6.7894091369808715E-2</v>
      </c>
      <c r="H397" s="3">
        <f>VLOOKUP(EOMONTH($A397,-1),Trend_Weights!$A:$H,COLUMN(H$4),FALSE)</f>
        <v>-0.1038882702097895</v>
      </c>
      <c r="K397" s="3">
        <f>VLOOKUP($A397,rets_1M!$A:$I,COLUMN(B$4),FALSE)</f>
        <v>3.872083868223597E-2</v>
      </c>
      <c r="L397" s="3">
        <f>VLOOKUP($A397,rets_1M!$A:$I,COLUMN(C$4),FALSE)</f>
        <v>0.10156174509614457</v>
      </c>
      <c r="M397" s="3">
        <f>VLOOKUP($A397,rets_1M!$A:$I,COLUMN(D$4),FALSE)</f>
        <v>-5.216219646457021E-3</v>
      </c>
      <c r="N397" s="3">
        <f>VLOOKUP($A397,rets_1M!$A:$I,COLUMN(E$4),FALSE)</f>
        <v>1.2262701173404444E-4</v>
      </c>
      <c r="O397" s="3">
        <f>VLOOKUP($A397,rets_1M!$A:$I,COLUMN(F$4),FALSE)</f>
        <v>3.220596796304287E-2</v>
      </c>
      <c r="P397" s="3">
        <f>VLOOKUP($A397,rets_1M!$A:$I,COLUMN(G$4),FALSE)</f>
        <v>5.1004594793488955E-2</v>
      </c>
      <c r="Q397" s="3">
        <f>VLOOKUP($A397,rets_1M!$A:$I,COLUMN(H$4),FALSE)</f>
        <v>-9.1023113328851935E-3</v>
      </c>
      <c r="S397" s="3">
        <f>SUMPRODUCT(B397:H397,K397:Q397)</f>
        <v>2.0375988941936065E-2</v>
      </c>
      <c r="T397" s="3">
        <f t="shared" si="10"/>
        <v>3.485551160421009E-2</v>
      </c>
    </row>
    <row r="398" spans="1:20" x14ac:dyDescent="0.35">
      <c r="A398" s="2">
        <v>45961</v>
      </c>
      <c r="B398" s="3">
        <f>VLOOKUP(EOMONTH($A398,-1),Trend_Weights!$A:$H,COLUMN(B$4),FALSE)</f>
        <v>4.387803827818855E-2</v>
      </c>
      <c r="C398" s="3">
        <f>VLOOKUP(EOMONTH($A398,-1),Trend_Weights!$A:$H,COLUMN(C$4),FALSE)</f>
        <v>8.6731898841797633E-2</v>
      </c>
      <c r="D398" s="3">
        <f>VLOOKUP(EOMONTH($A398,-1),Trend_Weights!$A:$H,COLUMN(D$4),FALSE)</f>
        <v>-0.40658898018754619</v>
      </c>
      <c r="E398" s="3">
        <f>VLOOKUP(EOMONTH($A398,-1),Trend_Weights!$A:$H,COLUMN(E$4),FALSE)</f>
        <v>-0.19744984261771886</v>
      </c>
      <c r="F398" s="3">
        <f>VLOOKUP(EOMONTH($A398,-1),Trend_Weights!$A:$H,COLUMN(F$4),FALSE)</f>
        <v>8.990222792043083E-2</v>
      </c>
      <c r="G398" s="3">
        <f>VLOOKUP(EOMONTH($A398,-1),Trend_Weights!$A:$H,COLUMN(G$4),FALSE)</f>
        <v>7.1971495551869269E-2</v>
      </c>
      <c r="H398" s="3">
        <f>VLOOKUP(EOMONTH($A398,-1),Trend_Weights!$A:$H,COLUMN(H$4),FALSE)</f>
        <v>-0.10347751660244869</v>
      </c>
      <c r="K398" s="3">
        <f>VLOOKUP($A398,rets_1M!$A:$I,COLUMN(B$4),FALSE)</f>
        <v>3.3525502336935853E-2</v>
      </c>
      <c r="L398" s="3">
        <f>VLOOKUP($A398,rets_1M!$A:$I,COLUMN(C$4),FALSE)</f>
        <v>3.183391791458634E-2</v>
      </c>
      <c r="M398" s="3">
        <f>VLOOKUP($A398,rets_1M!$A:$I,COLUMN(D$4),FALSE)</f>
        <v>2.2572057380352284E-3</v>
      </c>
      <c r="N398" s="3">
        <f>VLOOKUP($A398,rets_1M!$A:$I,COLUMN(E$4),FALSE)</f>
        <v>1.7755689184173473E-3</v>
      </c>
      <c r="O398" s="3">
        <f>VLOOKUP($A398,rets_1M!$A:$I,COLUMN(F$4),FALSE)</f>
        <v>2.0066950478477841E-2</v>
      </c>
      <c r="P398" s="3">
        <f>VLOOKUP($A398,rets_1M!$A:$I,COLUMN(G$4),FALSE)</f>
        <v>4.426410113768986E-2</v>
      </c>
      <c r="Q398" s="3">
        <f>VLOOKUP($A398,rets_1M!$A:$I,COLUMN(H$4),FALSE)</f>
        <v>-4.4686619966807672E-2</v>
      </c>
      <c r="S398" s="3">
        <f>SUMPRODUCT(B398:H398,K398:Q398)</f>
        <v>1.257758621378743E-2</v>
      </c>
      <c r="T398" s="3">
        <f t="shared" si="10"/>
        <v>3.5506487125172952E-2</v>
      </c>
    </row>
    <row r="399" spans="1:20" x14ac:dyDescent="0.35">
      <c r="A399" s="2">
        <v>45991</v>
      </c>
      <c r="B399" s="3">
        <f>VLOOKUP(EOMONTH($A399,-1),Trend_Weights!$A:$H,COLUMN(B$4),FALSE)</f>
        <v>4.5540637528321062E-2</v>
      </c>
      <c r="C399" s="3">
        <f>VLOOKUP(EOMONTH($A399,-1),Trend_Weights!$A:$H,COLUMN(C$4),FALSE)</f>
        <v>8.7168068120542883E-2</v>
      </c>
      <c r="D399" s="3">
        <f>VLOOKUP(EOMONTH($A399,-1),Trend_Weights!$A:$H,COLUMN(D$4),FALSE)</f>
        <v>-0.40384400921084812</v>
      </c>
      <c r="E399" s="3">
        <f>VLOOKUP(EOMONTH($A399,-1),Trend_Weights!$A:$H,COLUMN(E$4),FALSE)</f>
        <v>0.19782439194195292</v>
      </c>
      <c r="F399" s="3">
        <f>VLOOKUP(EOMONTH($A399,-1),Trend_Weights!$A:$H,COLUMN(F$4),FALSE)</f>
        <v>9.2916714727427074E-2</v>
      </c>
      <c r="G399" s="3">
        <f>VLOOKUP(EOMONTH($A399,-1),Trend_Weights!$A:$H,COLUMN(G$4),FALSE)</f>
        <v>7.1310596889440983E-2</v>
      </c>
      <c r="H399" s="3">
        <f>VLOOKUP(EOMONTH($A399,-1),Trend_Weights!$A:$H,COLUMN(H$4),FALSE)</f>
        <v>-0.10139558158146696</v>
      </c>
      <c r="K399" s="3">
        <f>VLOOKUP($A399,rets_1M!$A:$I,COLUMN(B$4),FALSE)</f>
        <v>-1.3906186171644741E-2</v>
      </c>
      <c r="L399" s="3">
        <f>VLOOKUP($A399,rets_1M!$A:$I,COLUMN(C$4),FALSE)</f>
        <v>5.5775171271648549E-2</v>
      </c>
      <c r="M399" s="3">
        <f>VLOOKUP($A399,rets_1M!$A:$I,COLUMN(D$4),FALSE)</f>
        <v>-7.2847976198406883E-3</v>
      </c>
      <c r="N399" s="3">
        <f>VLOOKUP($A399,rets_1M!$A:$I,COLUMN(E$4),FALSE)</f>
        <v>8.0614826088005742E-3</v>
      </c>
      <c r="O399" s="3">
        <f>VLOOKUP($A399,rets_1M!$A:$I,COLUMN(F$4),FALSE)</f>
        <v>-2.1045497511995581E-3</v>
      </c>
      <c r="P399" s="3">
        <f>VLOOKUP($A399,rets_1M!$A:$I,COLUMN(G$4),FALSE)</f>
        <v>-2.0073962729595274E-2</v>
      </c>
      <c r="Q399" s="3">
        <f>VLOOKUP($A399,rets_1M!$A:$I,COLUMN(H$4),FALSE)</f>
        <v>-1.5361151490598912E-2</v>
      </c>
      <c r="S399" s="3">
        <f>SUMPRODUCT(B399:H399,K399:Q399)</f>
        <v>8.695715893425068E-3</v>
      </c>
      <c r="T399" s="3">
        <f t="shared" si="10"/>
        <v>3.3376443325077866E-2</v>
      </c>
    </row>
    <row r="400" spans="1:20" x14ac:dyDescent="0.35">
      <c r="A400" s="2">
        <v>46022</v>
      </c>
      <c r="B400" s="3">
        <f>VLOOKUP(EOMONTH($A400,-1),Trend_Weights!$A:$H,COLUMN(B$4),FALSE)</f>
        <v>4.578575195172175E-2</v>
      </c>
      <c r="C400" s="3">
        <f>VLOOKUP(EOMONTH($A400,-1),Trend_Weights!$A:$H,COLUMN(C$4),FALSE)</f>
        <v>8.6961743021878965E-2</v>
      </c>
      <c r="D400" s="3">
        <f>VLOOKUP(EOMONTH($A400,-1),Trend_Weights!$A:$H,COLUMN(D$4),FALSE)</f>
        <v>-0.39736380593728099</v>
      </c>
      <c r="E400" s="3">
        <f>VLOOKUP(EOMONTH($A400,-1),Trend_Weights!$A:$H,COLUMN(E$4),FALSE)</f>
        <v>0.19935264263125529</v>
      </c>
      <c r="F400" s="3">
        <f>VLOOKUP(EOMONTH($A400,-1),Trend_Weights!$A:$H,COLUMN(F$4),FALSE)</f>
        <v>9.3395494794310252E-2</v>
      </c>
      <c r="G400" s="3">
        <f>VLOOKUP(EOMONTH($A400,-1),Trend_Weights!$A:$H,COLUMN(G$4),FALSE)</f>
        <v>7.0527205565813739E-2</v>
      </c>
      <c r="H400" s="3">
        <f>VLOOKUP(EOMONTH($A400,-1),Trend_Weights!$A:$H,COLUMN(H$4),FALSE)</f>
        <v>-0.10661335609773891</v>
      </c>
      <c r="K400" s="3">
        <f>VLOOKUP($A400,rets_1M!$A:$I,COLUMN(B$4),FALSE)</f>
        <v>-6.7290573318818159E-2</v>
      </c>
      <c r="L400" s="3">
        <f>VLOOKUP($A400,rets_1M!$A:$I,COLUMN(C$4),FALSE)</f>
        <v>2.0257722799529088E-2</v>
      </c>
      <c r="M400" s="3">
        <f>VLOOKUP($A400,rets_1M!$A:$I,COLUMN(D$4),FALSE)</f>
        <v>-1.5188690006240124E-2</v>
      </c>
      <c r="N400" s="3">
        <f>VLOOKUP($A400,rets_1M!$A:$I,COLUMN(E$4),FALSE)</f>
        <v>-1.1311759194912452E-2</v>
      </c>
      <c r="O400" s="3">
        <f>VLOOKUP($A400,rets_1M!$A:$I,COLUMN(F$4),FALSE)</f>
        <v>-3.9141391574769591E-3</v>
      </c>
      <c r="P400" s="3">
        <f>VLOOKUP($A400,rets_1M!$A:$I,COLUMN(G$4),FALSE)</f>
        <v>-1.0782865691300048E-2</v>
      </c>
      <c r="Q400" s="3">
        <f>VLOOKUP($A400,rets_1M!$A:$I,COLUMN(H$4),FALSE)</f>
        <v>-7.3550766728623929E-3</v>
      </c>
      <c r="S400" s="3">
        <f>SUMPRODUCT(B400:H400,K400:Q400)</f>
        <v>2.1192050253483015E-3</v>
      </c>
      <c r="T400" s="3">
        <f t="shared" si="10"/>
        <v>3.3161497770682315E-2</v>
      </c>
    </row>
    <row r="401" spans="1:20" x14ac:dyDescent="0.35">
      <c r="A401" s="2">
        <v>46053</v>
      </c>
      <c r="B401" s="3">
        <f>VLOOKUP(EOMONTH($A401,-1),Trend_Weights!$A:$H,COLUMN(B$4),FALSE)</f>
        <v>4.4472612463853263E-2</v>
      </c>
      <c r="C401" s="3">
        <f>VLOOKUP(EOMONTH($A401,-1),Trend_Weights!$A:$H,COLUMN(C$4),FALSE)</f>
        <v>8.566816862071179E-2</v>
      </c>
      <c r="D401" s="3">
        <f>VLOOKUP(EOMONTH($A401,-1),Trend_Weights!$A:$H,COLUMN(D$4),FALSE)</f>
        <v>-0.39178726193558222</v>
      </c>
      <c r="E401" s="3">
        <f>VLOOKUP(EOMONTH($A401,-1),Trend_Weights!$A:$H,COLUMN(E$4),FALSE)</f>
        <v>0.19546436390686905</v>
      </c>
      <c r="F401" s="3">
        <f>VLOOKUP(EOMONTH($A401,-1),Trend_Weights!$A:$H,COLUMN(F$4),FALSE)</f>
        <v>9.7307908045140223E-2</v>
      </c>
      <c r="G401" s="3">
        <f>VLOOKUP(EOMONTH($A401,-1),Trend_Weights!$A:$H,COLUMN(G$4),FALSE)</f>
        <v>7.4880426959631735E-2</v>
      </c>
      <c r="H401" s="3">
        <f>VLOOKUP(EOMONTH($A401,-1),Trend_Weights!$A:$H,COLUMN(H$4),FALSE)</f>
        <v>-0.11041925806821179</v>
      </c>
      <c r="K401" s="3">
        <f>VLOOKUP($A401,rets_1M!$A:$I,COLUMN(B$4),FALSE)</f>
        <v>0.18216914667581396</v>
      </c>
      <c r="L401" s="3">
        <f>VLOOKUP($A401,rets_1M!$A:$I,COLUMN(C$4),FALSE)</f>
        <v>8.4964021897998565E-2</v>
      </c>
      <c r="M401" s="3">
        <f>VLOOKUP($A401,rets_1M!$A:$I,COLUMN(D$4),FALSE)</f>
        <v>-5.6724155421006284E-3</v>
      </c>
      <c r="N401" s="3">
        <f>VLOOKUP($A401,rets_1M!$A:$I,COLUMN(E$4),FALSE)</f>
        <v>-3.9752349395935083E-3</v>
      </c>
      <c r="O401" s="3">
        <f>VLOOKUP($A401,rets_1M!$A:$I,COLUMN(F$4),FALSE)</f>
        <v>1.0622263690518885E-2</v>
      </c>
      <c r="P401" s="3">
        <f>VLOOKUP($A401,rets_1M!$A:$I,COLUMN(G$4),FALSE)</f>
        <v>8.3769772618575988E-3</v>
      </c>
      <c r="Q401" s="3">
        <f>VLOOKUP($A401,rets_1M!$A:$I,COLUMN(H$4),FALSE)</f>
        <v>1.3551305026271221E-2</v>
      </c>
      <c r="S401" s="3">
        <f>SUMPRODUCT(B401:H401,K401:Q401)</f>
        <v>1.6990190248158718E-2</v>
      </c>
      <c r="T401" s="3">
        <f t="shared" si="10"/>
        <v>3.1986528317221791E-2</v>
      </c>
    </row>
    <row r="402" spans="1:20" x14ac:dyDescent="0.35">
      <c r="A402" s="2">
        <v>46081</v>
      </c>
      <c r="B402" s="3">
        <f>VLOOKUP(EOMONTH($A402,-1),Trend_Weights!$A:$H,COLUMN(B$4),FALSE)</f>
        <v>4.0969320922337765E-2</v>
      </c>
      <c r="C402" s="3">
        <f>VLOOKUP(EOMONTH($A402,-1),Trend_Weights!$A:$H,COLUMN(C$4),FALSE)</f>
        <v>8.2584622707677913E-2</v>
      </c>
      <c r="D402" s="3">
        <f>VLOOKUP(EOMONTH($A402,-1),Trend_Weights!$A:$H,COLUMN(D$4),FALSE)</f>
        <v>-0.39182309966382534</v>
      </c>
      <c r="E402" s="3">
        <f>VLOOKUP(EOMONTH($A402,-1),Trend_Weights!$A:$H,COLUMN(E$4),FALSE)</f>
        <v>0.19873573325068988</v>
      </c>
      <c r="F402" s="3">
        <f>VLOOKUP(EOMONTH($A402,-1),Trend_Weights!$A:$H,COLUMN(F$4),FALSE)</f>
        <v>9.8875821200330519E-2</v>
      </c>
      <c r="G402" s="3">
        <f>VLOOKUP(EOMONTH($A402,-1),Trend_Weights!$A:$H,COLUMN(G$4),FALSE)</f>
        <v>7.7941850710483401E-2</v>
      </c>
      <c r="H402" s="3">
        <f>VLOOKUP(EOMONTH($A402,-1),Trend_Weights!$A:$H,COLUMN(H$4),FALSE)</f>
        <v>-0.10906955154465535</v>
      </c>
      <c r="K402" s="3">
        <f>VLOOKUP($A402,rets_1M!$A:$I,COLUMN(B$4),FALSE)</f>
        <v>3.2223620461598657E-2</v>
      </c>
      <c r="L402" s="3">
        <f>VLOOKUP($A402,rets_1M!$A:$I,COLUMN(C$4),FALSE)</f>
        <v>0.10596192086910117</v>
      </c>
      <c r="M402" s="3">
        <f>VLOOKUP($A402,rets_1M!$A:$I,COLUMN(D$4),FALSE)</f>
        <v>8.3946154472802625E-3</v>
      </c>
      <c r="N402" s="3">
        <f>VLOOKUP($A402,rets_1M!$A:$I,COLUMN(E$4),FALSE)</f>
        <v>1.8125079666732269E-2</v>
      </c>
      <c r="O402" s="3">
        <f>VLOOKUP($A402,rets_1M!$A:$I,COLUMN(F$4),FALSE)</f>
        <v>-1.1007740927491017E-2</v>
      </c>
      <c r="P402" s="3">
        <f>VLOOKUP($A402,rets_1M!$A:$I,COLUMN(G$4),FALSE)</f>
        <v>-2.5915532543728914E-2</v>
      </c>
      <c r="Q402" s="3">
        <f>VLOOKUP($A402,rets_1M!$A:$I,COLUMN(H$4),FALSE)</f>
        <v>-1.4289047709542646E-2</v>
      </c>
      <c r="S402" s="3">
        <f>SUMPRODUCT(B402:H402,K402:Q402)</f>
        <v>8.8340978903902589E-3</v>
      </c>
      <c r="T402" s="3">
        <f t="shared" si="10"/>
        <v>3.2084944879837977E-2</v>
      </c>
    </row>
    <row r="403" spans="1:20" x14ac:dyDescent="0.35">
      <c r="A403" s="2">
        <v>46112</v>
      </c>
      <c r="B403" s="3">
        <f>VLOOKUP(EOMONTH($A403,-1),Trend_Weights!$A:$H,COLUMN(B$4),FALSE)</f>
        <v>4.1401276734757138E-2</v>
      </c>
      <c r="C403" s="3">
        <f>VLOOKUP(EOMONTH($A403,-1),Trend_Weights!$A:$H,COLUMN(C$4),FALSE)</f>
        <v>8.1934855930926281E-2</v>
      </c>
      <c r="D403" s="3">
        <f>VLOOKUP(EOMONTH($A403,-1),Trend_Weights!$A:$H,COLUMN(D$4),FALSE)</f>
        <v>-0.3838201034690189</v>
      </c>
      <c r="E403" s="3">
        <f>VLOOKUP(EOMONTH($A403,-1),Trend_Weights!$A:$H,COLUMN(E$4),FALSE)</f>
        <v>0.20441824928872451</v>
      </c>
      <c r="F403" s="3">
        <f>VLOOKUP(EOMONTH($A403,-1),Trend_Weights!$A:$H,COLUMN(F$4),FALSE)</f>
        <v>9.9939584859200181E-2</v>
      </c>
      <c r="G403" s="3">
        <f>VLOOKUP(EOMONTH($A403,-1),Trend_Weights!$A:$H,COLUMN(G$4),FALSE)</f>
        <v>7.6919698101541867E-2</v>
      </c>
      <c r="H403" s="3">
        <f>VLOOKUP(EOMONTH($A403,-1),Trend_Weights!$A:$H,COLUMN(H$4),FALSE)</f>
        <v>-0.11156623161583093</v>
      </c>
      <c r="K403" s="3">
        <f>VLOOKUP($A403,rets_1M!$A:$I,COLUMN(B$4),FALSE)</f>
        <v>0.83433663397058688</v>
      </c>
      <c r="L403" s="3">
        <f>VLOOKUP($A403,rets_1M!$A:$I,COLUMN(C$4),FALSE)</f>
        <v>-0.11515388772398705</v>
      </c>
      <c r="M403" s="3">
        <f>VLOOKUP($A403,rets_1M!$A:$I,COLUMN(D$4),FALSE)</f>
        <v>-1.3963519460742146E-2</v>
      </c>
      <c r="N403" s="3">
        <f>VLOOKUP($A403,rets_1M!$A:$I,COLUMN(E$4),FALSE)</f>
        <v>-2.4316552232306443E-2</v>
      </c>
      <c r="O403" s="3">
        <f>VLOOKUP($A403,rets_1M!$A:$I,COLUMN(F$4),FALSE)</f>
        <v>-5.3299583512853577E-2</v>
      </c>
      <c r="P403" s="3">
        <f>VLOOKUP($A403,rets_1M!$A:$I,COLUMN(G$4),FALSE)</f>
        <v>-5.1885611476843119E-2</v>
      </c>
      <c r="Q403" s="3">
        <f>VLOOKUP($A403,rets_1M!$A:$I,COLUMN(H$4),FALSE)</f>
        <v>-2.1190297806293001E-2</v>
      </c>
      <c r="S403" s="3">
        <f>SUMPRODUCT(B403:H403,K403:Q403)</f>
        <v>1.8542574973568701E-2</v>
      </c>
      <c r="T403" s="3">
        <f t="shared" si="10"/>
        <v>2.7412219531241552E-2</v>
      </c>
    </row>
    <row r="404" spans="1:20" x14ac:dyDescent="0.35">
      <c r="A404" s="2">
        <v>46142</v>
      </c>
      <c r="B404" s="3">
        <f>VLOOKUP(EOMONTH($A404,-1),Trend_Weights!$A:$H,COLUMN(B$4),FALSE)</f>
        <v>2.1125069631538901E-2</v>
      </c>
      <c r="C404" s="3">
        <f>VLOOKUP(EOMONTH($A404,-1),Trend_Weights!$A:$H,COLUMN(C$4),FALSE)</f>
        <v>7.2489066554691312E-2</v>
      </c>
      <c r="D404" s="3">
        <f>VLOOKUP(EOMONTH($A404,-1),Trend_Weights!$A:$H,COLUMN(D$4),FALSE)</f>
        <v>-0.40956603094693328</v>
      </c>
      <c r="E404" s="3">
        <f>VLOOKUP(EOMONTH($A404,-1),Trend_Weights!$A:$H,COLUMN(E$4),FALSE)</f>
        <v>-0.20983274105518529</v>
      </c>
      <c r="F404" s="3">
        <f>VLOOKUP(EOMONTH($A404,-1),Trend_Weights!$A:$H,COLUMN(F$4),FALSE)</f>
        <v>9.5900104050785057E-2</v>
      </c>
      <c r="G404" s="3">
        <f>VLOOKUP(EOMONTH($A404,-1),Trend_Weights!$A:$H,COLUMN(G$4),FALSE)</f>
        <v>7.7969838219938387E-2</v>
      </c>
      <c r="H404" s="3">
        <f>VLOOKUP(EOMONTH($A404,-1),Trend_Weights!$A:$H,COLUMN(H$4),FALSE)</f>
        <v>-0.11311714954092773</v>
      </c>
      <c r="K404" s="3">
        <f>VLOOKUP($A404,rets_1M!$A:$I,COLUMN(B$4),FALSE)</f>
        <v>8.7710465849203612E-2</v>
      </c>
      <c r="L404" s="3">
        <f>VLOOKUP($A404,rets_1M!$A:$I,COLUMN(C$4),FALSE)</f>
        <v>-1.0473726342272394E-2</v>
      </c>
      <c r="M404" s="3">
        <f>VLOOKUP($A404,rets_1M!$A:$I,COLUMN(D$4),FALSE)</f>
        <v>-9.0429309509818534E-3</v>
      </c>
      <c r="N404" s="3">
        <f>VLOOKUP($A404,rets_1M!$A:$I,COLUMN(E$4),FALSE)</f>
        <v>-3.893628741134747E-3</v>
      </c>
      <c r="O404" s="3">
        <f>VLOOKUP($A404,rets_1M!$A:$I,COLUMN(F$4),FALSE)</f>
        <v>0.10243671186119263</v>
      </c>
      <c r="P404" s="3">
        <f>VLOOKUP($A404,rets_1M!$A:$I,COLUMN(G$4),FALSE)</f>
        <v>0.15392024853482544</v>
      </c>
      <c r="Q404" s="3">
        <f>VLOOKUP($A404,rets_1M!$A:$I,COLUMN(H$4),FALSE)</f>
        <v>1.217462850304174E-2</v>
      </c>
      <c r="S404" s="3">
        <f>SUMPRODUCT(B404:H404,K404:Q404)</f>
        <v>2.6062016111860799E-2</v>
      </c>
      <c r="T404" s="3">
        <f t="shared" si="10"/>
        <v>3.0155595348014749E-2</v>
      </c>
    </row>
    <row r="405" spans="1:20" x14ac:dyDescent="0.35">
      <c r="A405" s="2">
        <v>46173</v>
      </c>
      <c r="B405" s="3">
        <f>VLOOKUP(EOMONTH($A405,-1),Trend_Weights!$A:$H,COLUMN(B$4),FALSE)</f>
        <v>2.1694084583974718E-2</v>
      </c>
      <c r="C405" s="3">
        <f>VLOOKUP(EOMONTH($A405,-1),Trend_Weights!$A:$H,COLUMN(C$4),FALSE)</f>
        <v>7.3705242234036766E-2</v>
      </c>
      <c r="D405" s="3">
        <f>VLOOKUP(EOMONTH($A405,-1),Trend_Weights!$A:$H,COLUMN(D$4),FALSE)</f>
        <v>-0.4147438849930104</v>
      </c>
      <c r="E405" s="3">
        <f>VLOOKUP(EOMONTH($A405,-1),Trend_Weights!$A:$H,COLUMN(E$4),FALSE)</f>
        <v>-0.2147545868263504</v>
      </c>
      <c r="F405" s="3">
        <f>VLOOKUP(EOMONTH($A405,-1),Trend_Weights!$A:$H,COLUMN(F$4),FALSE)</f>
        <v>8.962594479753562E-2</v>
      </c>
      <c r="G405" s="3">
        <f>VLOOKUP(EOMONTH($A405,-1),Trend_Weights!$A:$H,COLUMN(G$4),FALSE)</f>
        <v>7.0003321136172011E-2</v>
      </c>
      <c r="H405" s="3">
        <f>VLOOKUP(EOMONTH($A405,-1),Trend_Weights!$A:$H,COLUMN(H$4),FALSE)</f>
        <v>-0.11547293542892022</v>
      </c>
      <c r="K405" s="3">
        <f>VLOOKUP($A405,rets_1M!$A:$I,COLUMN(B$4),FALSE)</f>
        <v>-0.15187028356031484</v>
      </c>
      <c r="L405" s="3">
        <f>VLOOKUP($A405,rets_1M!$A:$I,COLUMN(C$4),FALSE)</f>
        <v>-1.5335515642854181E-2</v>
      </c>
      <c r="M405" s="3">
        <f>VLOOKUP($A405,rets_1M!$A:$I,COLUMN(D$4),FALSE)</f>
        <v>-2.3196110285836902E-3</v>
      </c>
      <c r="N405" s="3">
        <f>VLOOKUP($A405,rets_1M!$A:$I,COLUMN(E$4),FALSE)</f>
        <v>-4.5665298214517813E-3</v>
      </c>
      <c r="O405" s="3">
        <f>VLOOKUP($A405,rets_1M!$A:$I,COLUMN(F$4),FALSE)</f>
        <v>4.8592118616371582E-2</v>
      </c>
      <c r="P405" s="3">
        <f>VLOOKUP($A405,rets_1M!$A:$I,COLUMN(G$4),FALSE)</f>
        <v>0.10179910753409227</v>
      </c>
      <c r="Q405" s="3">
        <f>VLOOKUP($A405,rets_1M!$A:$I,COLUMN(H$4),FALSE)</f>
        <v>-1.7757775954951538E-2</v>
      </c>
      <c r="S405" s="3">
        <f>SUMPRODUCT(B405:H405,K405:Q405)</f>
        <v>1.1049665715111737E-2</v>
      </c>
      <c r="T405" s="3">
        <f t="shared" si="10"/>
        <v>3.0128637851403222E-2</v>
      </c>
    </row>
    <row r="406" spans="1:20" x14ac:dyDescent="0.35">
      <c r="A406" s="2">
        <v>46203</v>
      </c>
      <c r="B406" s="3">
        <f>VLOOKUP(EOMONTH($A406,-1),Trend_Weights!$A:$H,COLUMN(B$4),FALSE)</f>
        <v>2.1285882375930348E-2</v>
      </c>
      <c r="C406" s="3">
        <f>VLOOKUP(EOMONTH($A406,-1),Trend_Weights!$A:$H,COLUMN(C$4),FALSE)</f>
        <v>7.3562900500121459E-2</v>
      </c>
      <c r="D406" s="3">
        <f>VLOOKUP(EOMONTH($A406,-1),Trend_Weights!$A:$H,COLUMN(D$4),FALSE)</f>
        <v>-0.41665562185562294</v>
      </c>
      <c r="E406" s="3">
        <f>VLOOKUP(EOMONTH($A406,-1),Trend_Weights!$A:$H,COLUMN(E$4),FALSE)</f>
        <v>-0.21603697782100786</v>
      </c>
      <c r="F406" s="3">
        <f>VLOOKUP(EOMONTH($A406,-1),Trend_Weights!$A:$H,COLUMN(F$4),FALSE)</f>
        <v>8.8399985258375655E-2</v>
      </c>
      <c r="G406" s="3">
        <f>VLOOKUP(EOMONTH($A406,-1),Trend_Weights!$A:$H,COLUMN(G$4),FALSE)</f>
        <v>6.8186343360418095E-2</v>
      </c>
      <c r="H406" s="3">
        <f>VLOOKUP(EOMONTH($A406,-1),Trend_Weights!$A:$H,COLUMN(H$4),FALSE)</f>
        <v>-0.11587228882852361</v>
      </c>
      <c r="K406" s="3">
        <f>VLOOKUP($A406,rets_1M!$A:$I,COLUMN(B$4),FALSE)</f>
        <v>-7.1450608525321146E-2</v>
      </c>
      <c r="L406" s="3">
        <f>VLOOKUP($A406,rets_1M!$A:$I,COLUMN(C$4),FALSE)</f>
        <v>-0.12072684486784924</v>
      </c>
      <c r="M406" s="3">
        <f>VLOOKUP($A406,rets_1M!$A:$I,COLUMN(D$4),FALSE)</f>
        <v>4.4068199604940794E-4</v>
      </c>
      <c r="N406" s="3">
        <f>VLOOKUP($A406,rets_1M!$A:$I,COLUMN(E$4),FALSE)</f>
        <v>5.7152309139163471E-4</v>
      </c>
      <c r="O406" s="3">
        <f>VLOOKUP($A406,rets_1M!$A:$I,COLUMN(F$4),FALSE)</f>
        <v>-1.4582854893212094E-2</v>
      </c>
      <c r="P406" s="3">
        <f>VLOOKUP($A406,rets_1M!$A:$I,COLUMN(G$4),FALSE)</f>
        <v>-5.91548077166415E-3</v>
      </c>
      <c r="Q406" s="3">
        <f>VLOOKUP($A406,rets_1M!$A:$I,COLUMN(H$4),FALSE)</f>
        <v>-2.2913876726001425E-2</v>
      </c>
      <c r="S406" s="3">
        <f>SUMPRODUCT(B406:H406,K406:Q406)</f>
        <v>-9.7463846964367402E-3</v>
      </c>
      <c r="T406" s="3">
        <f t="shared" si="10"/>
        <v>3.1222311145142317E-2</v>
      </c>
    </row>
    <row r="407" spans="1:20" x14ac:dyDescent="0.35">
      <c r="A407" s="2">
        <v>46234</v>
      </c>
      <c r="B407" s="3">
        <f>VLOOKUP(EOMONTH($A407,-1),Trend_Weights!$A:$H,COLUMN(B$4),FALSE)</f>
        <v>2.1112802721087027E-2</v>
      </c>
      <c r="C407" s="3">
        <f>VLOOKUP(EOMONTH($A407,-1),Trend_Weights!$A:$H,COLUMN(C$4),FALSE)</f>
        <v>6.6079886419590145E-2</v>
      </c>
      <c r="D407" s="3">
        <f>VLOOKUP(EOMONTH($A407,-1),Trend_Weights!$A:$H,COLUMN(D$4),FALSE)</f>
        <v>-0.41871801302168837</v>
      </c>
      <c r="E407" s="3">
        <f>VLOOKUP(EOMONTH($A407,-1),Trend_Weights!$A:$H,COLUMN(E$4),FALSE)</f>
        <v>-0.21918909852818536</v>
      </c>
      <c r="F407" s="3">
        <f>VLOOKUP(EOMONTH($A407,-1),Trend_Weights!$A:$H,COLUMN(F$4),FALSE)</f>
        <v>8.9449440826217946E-2</v>
      </c>
      <c r="G407" s="3">
        <f>VLOOKUP(EOMONTH($A407,-1),Trend_Weights!$A:$H,COLUMN(G$4),FALSE)</f>
        <v>6.8472908121727391E-2</v>
      </c>
      <c r="H407" s="3">
        <f>VLOOKUP(EOMONTH($A407,-1),Trend_Weights!$A:$H,COLUMN(H$4),FALSE)</f>
        <v>-0.11697785036150381</v>
      </c>
      <c r="K407" s="3">
        <f>VLOOKUP($A407,rets_1M!$A:$I,COLUMN(B$4),FALSE)</f>
        <v>0.40958427597599267</v>
      </c>
      <c r="L407" s="3">
        <f>VLOOKUP($A407,rets_1M!$A:$I,COLUMN(C$4),FALSE)</f>
        <v>2.411034696791603E-3</v>
      </c>
      <c r="M407" s="3">
        <f>VLOOKUP($A407,rets_1M!$A:$I,COLUMN(D$4),FALSE)</f>
        <v>-5.5432574194919093E-3</v>
      </c>
      <c r="N407" s="3">
        <f>VLOOKUP($A407,rets_1M!$A:$I,COLUMN(E$4),FALSE)</f>
        <v>-1.7336723358344464E-2</v>
      </c>
      <c r="O407" s="3">
        <f>VLOOKUP($A407,rets_1M!$A:$I,COLUMN(F$4),FALSE)</f>
        <v>-3.845321525477452E-3</v>
      </c>
      <c r="P407" s="3">
        <f>VLOOKUP($A407,rets_1M!$A:$I,COLUMN(G$4),FALSE)</f>
        <v>-6.9430056881942481E-2</v>
      </c>
      <c r="Q407" s="3">
        <f>VLOOKUP($A407,rets_1M!$A:$I,COLUMN(H$4),FALSE)</f>
        <v>1.8038227284743691E-2</v>
      </c>
      <c r="S407" s="3">
        <f>SUMPRODUCT(B407:H407,K407:Q407)</f>
        <v>7.719762593847445E-3</v>
      </c>
      <c r="T407" s="3">
        <f t="shared" si="10"/>
        <v>3.0429803408932157E-2</v>
      </c>
    </row>
    <row r="409" spans="1:20" x14ac:dyDescent="0.35">
      <c r="S409" s="7">
        <f>SUM(S98:S407)</f>
        <v>0.94285458018278545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3507C-7E4B-43F5-AFEC-9E611F3415F9}">
  <dimension ref="A1:Z314"/>
  <sheetViews>
    <sheetView topLeftCell="M1" workbookViewId="0">
      <selection activeCell="W20" sqref="W20"/>
    </sheetView>
  </sheetViews>
  <sheetFormatPr defaultRowHeight="14.5" x14ac:dyDescent="0.35"/>
  <cols>
    <col min="1" max="1" width="18.1796875" bestFit="1" customWidth="1"/>
    <col min="2" max="2" width="23.36328125" bestFit="1" customWidth="1"/>
    <col min="3" max="3" width="14.81640625" bestFit="1" customWidth="1"/>
    <col min="10" max="11" width="10" bestFit="1" customWidth="1"/>
    <col min="18" max="18" width="17.1796875" bestFit="1" customWidth="1"/>
    <col min="19" max="19" width="18.453125" bestFit="1" customWidth="1"/>
    <col min="20" max="20" width="5.1796875" customWidth="1"/>
    <col min="23" max="23" width="11.81640625" bestFit="1" customWidth="1"/>
    <col min="24" max="24" width="17.1796875" bestFit="1" customWidth="1"/>
    <col min="25" max="25" width="18.1796875" bestFit="1" customWidth="1"/>
  </cols>
  <sheetData>
    <row r="1" spans="1:26" x14ac:dyDescent="0.35">
      <c r="A1" s="1" t="s">
        <v>0</v>
      </c>
      <c r="B1" t="s">
        <v>71</v>
      </c>
      <c r="C1" t="s">
        <v>15</v>
      </c>
      <c r="E1" s="9" t="s">
        <v>6</v>
      </c>
      <c r="I1" s="9" t="s">
        <v>8</v>
      </c>
      <c r="J1" s="9" t="str">
        <f>B1</f>
        <v>S&amp;P 500</v>
      </c>
      <c r="K1" s="9" t="s">
        <v>16</v>
      </c>
      <c r="M1" s="9" t="s">
        <v>9</v>
      </c>
      <c r="N1" s="9" t="str">
        <f>B1</f>
        <v>S&amp;P 500</v>
      </c>
      <c r="O1" s="9" t="s">
        <v>16</v>
      </c>
      <c r="R1" s="9" t="s">
        <v>18</v>
      </c>
      <c r="S1" s="9" t="s">
        <v>19</v>
      </c>
      <c r="U1" t="s">
        <v>34</v>
      </c>
      <c r="X1" s="9" t="s">
        <v>18</v>
      </c>
      <c r="Y1" s="9" t="s">
        <v>19</v>
      </c>
      <c r="Z1" t="s">
        <v>35</v>
      </c>
    </row>
    <row r="2" spans="1:26" x14ac:dyDescent="0.35">
      <c r="A2" s="2">
        <v>36799</v>
      </c>
      <c r="B2" s="3">
        <f>VLOOKUP(A2,Volatility_Rolling!$A:$I,6,FALSE)</f>
        <v>0.1720374438725368</v>
      </c>
      <c r="C2" s="3">
        <f>VLOOKUP(A2,Trend_Simulation!$A:$T,20,FALSE)</f>
        <v>4.1376763326028437E-2</v>
      </c>
      <c r="F2">
        <f t="shared" ref="F2" si="0">1/B2</f>
        <v>5.8126880840016657</v>
      </c>
      <c r="G2">
        <f t="shared" ref="G2" si="1">1/C2</f>
        <v>24.168154287963379</v>
      </c>
      <c r="J2">
        <f t="shared" ref="J2" si="2">F2/SUM($F2:$G2)</f>
        <v>0.19388007888120865</v>
      </c>
      <c r="K2">
        <f t="shared" ref="K2" si="3">G2/SUM($F2:$G2)</f>
        <v>0.80611992111879127</v>
      </c>
      <c r="N2" s="3">
        <f>VLOOKUP(A2,rets_1M!$A:$M,6,FALSE)</f>
        <v>-5.8410402614560875E-2</v>
      </c>
      <c r="O2" s="3" t="e">
        <f>VLOOKUP(A2,Trend_Simulation!$A:$S,19,FALSE)</f>
        <v>#VALUE!</v>
      </c>
      <c r="R2" s="3" t="e">
        <f t="shared" ref="R2:R39" si="4">N2*J1+O2*K1</f>
        <v>#VALUE!</v>
      </c>
      <c r="S2" s="7" t="e">
        <f t="shared" ref="S2" si="5">AVERAGE(N2:O2)</f>
        <v>#VALUE!</v>
      </c>
      <c r="U2" s="3">
        <v>4.1617389871715371E-3</v>
      </c>
      <c r="W2" t="s">
        <v>11</v>
      </c>
      <c r="X2" s="3" cm="1">
        <f t="array" ref="X2">PRODUCT(1+R3:R312)^(12/COUNT(R3:R312))-1</f>
        <v>4.0458649326028384E-2</v>
      </c>
      <c r="Y2" s="3" cm="1">
        <f t="array" ref="Y2">PRODUCT(1+S27:S312)^(12/COUNT(S27:S312))-1</f>
        <v>6.5579881590351663E-2</v>
      </c>
      <c r="Z2" s="3" cm="1">
        <f t="array" ref="Z2">PRODUCT(1+U3:U312)^(12/COUNT(U3:U312))-1</f>
        <v>1.909230643115567E-2</v>
      </c>
    </row>
    <row r="3" spans="1:26" x14ac:dyDescent="0.35">
      <c r="A3" s="2">
        <v>36830</v>
      </c>
      <c r="B3" s="3">
        <f>VLOOKUP(A3,Volatility_Rolling!$A:$I,6,FALSE)</f>
        <v>0.17066476069951605</v>
      </c>
      <c r="C3" s="3">
        <f>VLOOKUP(A3,Trend_Simulation!$A:$T,20,FALSE)</f>
        <v>4.1376763326028437E-2</v>
      </c>
      <c r="F3">
        <f t="shared" ref="F3:F38" si="6">1/B3</f>
        <v>5.8594404369198854</v>
      </c>
      <c r="G3">
        <f t="shared" ref="G3:G38" si="7">1/C3</f>
        <v>24.168154287963379</v>
      </c>
      <c r="J3">
        <f t="shared" ref="J3:J38" si="8">F3/SUM($F3:$G3)</f>
        <v>0.19513519116681979</v>
      </c>
      <c r="K3">
        <f t="shared" ref="K3:K38" si="9">G3/SUM($F3:$G3)</f>
        <v>0.80486480883318023</v>
      </c>
      <c r="N3" s="3">
        <f>VLOOKUP(A3,rets_1M!$A:$M,6,FALSE)</f>
        <v>-9.3050734805405488E-3</v>
      </c>
      <c r="O3" s="3">
        <f>VLOOKUP(A3,Trend_Simulation!$A:$S,19,FALSE)</f>
        <v>6.4456295623782946E-3</v>
      </c>
      <c r="R3" s="3">
        <f t="shared" si="4"/>
        <v>3.3918820139826958E-3</v>
      </c>
      <c r="S3" s="7">
        <f t="shared" ref="S3:S38" si="10">AVERAGE(N3:O3)</f>
        <v>-1.4297219590811271E-3</v>
      </c>
      <c r="U3" s="3">
        <v>4.1617389871715371E-3</v>
      </c>
      <c r="W3" t="s">
        <v>12</v>
      </c>
      <c r="X3" s="3">
        <f>STDEV(R3:R312)*SQRT(12)</f>
        <v>3.9014827855343694E-2</v>
      </c>
      <c r="Y3" s="3">
        <f>STDEV(S27:S312)*SQRT(12)</f>
        <v>7.4925457277971036E-2</v>
      </c>
    </row>
    <row r="4" spans="1:26" x14ac:dyDescent="0.35">
      <c r="A4" s="2">
        <v>36860</v>
      </c>
      <c r="B4" s="3">
        <f>VLOOKUP(A4,Volatility_Rolling!$A:$I,6,FALSE)</f>
        <v>0.1781589634144051</v>
      </c>
      <c r="C4" s="3">
        <f>VLOOKUP(A4,Trend_Simulation!$A:$T,20,FALSE)</f>
        <v>4.1376763326028437E-2</v>
      </c>
      <c r="F4">
        <f t="shared" si="6"/>
        <v>5.6129648536063756</v>
      </c>
      <c r="G4">
        <f t="shared" si="7"/>
        <v>24.168154287963379</v>
      </c>
      <c r="J4">
        <f t="shared" si="8"/>
        <v>0.18847393971073303</v>
      </c>
      <c r="K4">
        <f t="shared" si="9"/>
        <v>0.81152606028926699</v>
      </c>
      <c r="N4" s="3">
        <f>VLOOKUP(A4,rets_1M!$A:$M,6,FALSE)</f>
        <v>-8.244502422661204E-2</v>
      </c>
      <c r="O4" s="3">
        <f>VLOOKUP(A4,Trend_Simulation!$A:$S,19,FALSE)</f>
        <v>1.4673437907139963E-2</v>
      </c>
      <c r="R4" s="3">
        <f t="shared" si="4"/>
        <v>-4.2777917671572852E-3</v>
      </c>
      <c r="S4" s="7">
        <f t="shared" si="10"/>
        <v>-3.3885793159736041E-2</v>
      </c>
      <c r="U4" s="3">
        <v>4.2969791189388928E-3</v>
      </c>
      <c r="W4" t="s">
        <v>17</v>
      </c>
      <c r="X4" s="8">
        <f>X2/X3</f>
        <v>1.0370069932395443</v>
      </c>
      <c r="Y4" s="8">
        <f>Y2/Y3</f>
        <v>0.87526835301187966</v>
      </c>
    </row>
    <row r="5" spans="1:26" x14ac:dyDescent="0.35">
      <c r="A5" s="2">
        <v>36891</v>
      </c>
      <c r="B5" s="3">
        <f>VLOOKUP(A5,Volatility_Rolling!$A:$I,6,FALSE)</f>
        <v>0.17822540522394456</v>
      </c>
      <c r="C5" s="3">
        <f>VLOOKUP(A5,Trend_Simulation!$A:$T,20,FALSE)</f>
        <v>4.1376763326028437E-2</v>
      </c>
      <c r="F5">
        <f t="shared" si="6"/>
        <v>5.6108723598831247</v>
      </c>
      <c r="G5">
        <f t="shared" si="7"/>
        <v>24.168154287963379</v>
      </c>
      <c r="J5">
        <f t="shared" si="8"/>
        <v>0.18841691591316265</v>
      </c>
      <c r="K5">
        <f t="shared" si="9"/>
        <v>0.81158308408683733</v>
      </c>
      <c r="N5" s="3">
        <f>VLOOKUP(A5,rets_1M!$A:$M,6,FALSE)</f>
        <v>-4.5495166138598275E-3</v>
      </c>
      <c r="O5" s="3">
        <f>VLOOKUP(A5,Trend_Simulation!$A:$S,19,FALSE)</f>
        <v>3.6463717045964474E-3</v>
      </c>
      <c r="R5" s="3">
        <f t="shared" si="4"/>
        <v>2.1016603437878185E-3</v>
      </c>
      <c r="S5" s="7">
        <f t="shared" si="10"/>
        <v>-4.5157245463169006E-4</v>
      </c>
      <c r="U5" s="3">
        <v>4.3128765598297036E-3</v>
      </c>
    </row>
    <row r="6" spans="1:26" x14ac:dyDescent="0.35">
      <c r="A6" s="2">
        <v>36922</v>
      </c>
      <c r="B6" s="3">
        <f>VLOOKUP(A6,Volatility_Rolling!$A:$I,6,FALSE)</f>
        <v>0.17868271765890101</v>
      </c>
      <c r="C6" s="3">
        <f>VLOOKUP(A6,Trend_Simulation!$A:$T,20,FALSE)</f>
        <v>4.1376763326028437E-2</v>
      </c>
      <c r="F6">
        <f t="shared" si="6"/>
        <v>5.5965121479121702</v>
      </c>
      <c r="G6">
        <f t="shared" si="7"/>
        <v>24.168154287963379</v>
      </c>
      <c r="J6">
        <f t="shared" si="8"/>
        <v>0.18802536087441779</v>
      </c>
      <c r="K6">
        <f t="shared" si="9"/>
        <v>0.81197463912558232</v>
      </c>
      <c r="N6" s="3">
        <f>VLOOKUP(A6,rets_1M!$A:$M,6,FALSE)</f>
        <v>2.8482820533746844E-2</v>
      </c>
      <c r="O6" s="3">
        <f>VLOOKUP(A6,Trend_Simulation!$A:$S,19,FALSE)</f>
        <v>4.5468167849298923E-3</v>
      </c>
      <c r="R6" s="3">
        <f t="shared" si="4"/>
        <v>9.0567647905678821E-3</v>
      </c>
      <c r="S6" s="7">
        <f t="shared" si="10"/>
        <v>1.6514818659338369E-2</v>
      </c>
      <c r="U6" s="3">
        <v>4.21745036527299E-3</v>
      </c>
    </row>
    <row r="7" spans="1:26" x14ac:dyDescent="0.35">
      <c r="A7" s="2">
        <v>36950</v>
      </c>
      <c r="B7" s="3">
        <f>VLOOKUP(A7,Volatility_Rolling!$A:$I,6,FALSE)</f>
        <v>0.18485173650234185</v>
      </c>
      <c r="C7" s="3">
        <f>VLOOKUP(A7,Trend_Simulation!$A:$T,20,FALSE)</f>
        <v>4.1376763326028437E-2</v>
      </c>
      <c r="F7">
        <f t="shared" si="6"/>
        <v>5.40974090328511</v>
      </c>
      <c r="G7">
        <f t="shared" si="7"/>
        <v>24.168154287963379</v>
      </c>
      <c r="J7">
        <f t="shared" si="8"/>
        <v>0.18289810239390344</v>
      </c>
      <c r="K7">
        <f t="shared" si="9"/>
        <v>0.81710189760609664</v>
      </c>
      <c r="N7" s="3">
        <f>VLOOKUP(A7,rets_1M!$A:$M,6,FALSE)</f>
        <v>-9.5381685446754405E-2</v>
      </c>
      <c r="O7" s="3">
        <f>VLOOKUP(A7,Trend_Simulation!$A:$S,19,FALSE)</f>
        <v>2.3486435016574568E-2</v>
      </c>
      <c r="R7" s="3">
        <f t="shared" si="4"/>
        <v>1.1362137699933751E-3</v>
      </c>
      <c r="S7" s="7">
        <f t="shared" si="10"/>
        <v>-3.5947625215089915E-2</v>
      </c>
      <c r="U7" s="3">
        <v>4.2572234018702915E-3</v>
      </c>
      <c r="X7" s="9"/>
      <c r="Y7" s="9"/>
    </row>
    <row r="8" spans="1:26" x14ac:dyDescent="0.35">
      <c r="A8" s="2">
        <v>36981</v>
      </c>
      <c r="B8" s="3">
        <f>VLOOKUP(A8,Volatility_Rolling!$A:$I,6,FALSE)</f>
        <v>0.18630015737689673</v>
      </c>
      <c r="C8" s="3">
        <f>VLOOKUP(A8,Trend_Simulation!$A:$T,20,FALSE)</f>
        <v>4.1376763326028437E-2</v>
      </c>
      <c r="F8">
        <f t="shared" si="6"/>
        <v>5.3676819927582677</v>
      </c>
      <c r="G8">
        <f t="shared" si="7"/>
        <v>24.168154287963379</v>
      </c>
      <c r="J8">
        <f t="shared" si="8"/>
        <v>0.18173455262080426</v>
      </c>
      <c r="K8">
        <f t="shared" si="9"/>
        <v>0.81826544737919571</v>
      </c>
      <c r="N8" s="3">
        <f>VLOOKUP(A8,rets_1M!$A:$M,6,FALSE)</f>
        <v>-6.8421052631578938E-2</v>
      </c>
      <c r="O8" s="3">
        <f>VLOOKUP(A8,Trend_Simulation!$A:$S,19,FALSE)</f>
        <v>2.3640040130270077E-2</v>
      </c>
      <c r="R8" s="3">
        <f t="shared" si="4"/>
        <v>6.8022409598187741E-3</v>
      </c>
      <c r="S8" s="7">
        <f t="shared" si="10"/>
        <v>-2.2390506250654432E-2</v>
      </c>
      <c r="U8" s="3">
        <v>4.2015362976310922E-3</v>
      </c>
      <c r="X8" s="3"/>
      <c r="Y8" s="3"/>
    </row>
    <row r="9" spans="1:26" x14ac:dyDescent="0.35">
      <c r="A9" s="2">
        <v>37011</v>
      </c>
      <c r="B9" s="3">
        <f>VLOOKUP(A9,Volatility_Rolling!$A:$I,6,FALSE)</f>
        <v>0.19106780881465019</v>
      </c>
      <c r="C9" s="3">
        <f>VLOOKUP(A9,Trend_Simulation!$A:$T,20,FALSE)</f>
        <v>4.1376763326028437E-2</v>
      </c>
      <c r="F9">
        <f t="shared" si="6"/>
        <v>5.2337440105887927</v>
      </c>
      <c r="G9">
        <f t="shared" si="7"/>
        <v>24.168154287963379</v>
      </c>
      <c r="J9">
        <f t="shared" si="8"/>
        <v>0.17800701020881077</v>
      </c>
      <c r="K9">
        <f t="shared" si="9"/>
        <v>0.82199298979118918</v>
      </c>
      <c r="N9" s="3">
        <f>VLOOKUP(A9,rets_1M!$A:$M,6,FALSE)</f>
        <v>7.2693032015065828E-2</v>
      </c>
      <c r="O9" s="3">
        <f>VLOOKUP(A9,Trend_Simulation!$A:$S,19,FALSE)</f>
        <v>-1.2948276672569915E-2</v>
      </c>
      <c r="R9" s="3">
        <f t="shared" si="4"/>
        <v>2.6157082476377658E-3</v>
      </c>
      <c r="S9" s="7">
        <f t="shared" si="10"/>
        <v>2.9872377671247959E-2</v>
      </c>
      <c r="U9" s="3">
        <v>4.1378522703343634E-3</v>
      </c>
      <c r="X9" s="3"/>
      <c r="Y9" s="3"/>
    </row>
    <row r="10" spans="1:26" x14ac:dyDescent="0.35">
      <c r="A10" s="2">
        <v>37042</v>
      </c>
      <c r="B10" s="3">
        <f>VLOOKUP(A10,Volatility_Rolling!$A:$I,6,FALSE)</f>
        <v>0.19044591915838566</v>
      </c>
      <c r="C10" s="3">
        <f>VLOOKUP(A10,Trend_Simulation!$A:$T,20,FALSE)</f>
        <v>4.1376763326028437E-2</v>
      </c>
      <c r="F10">
        <f t="shared" si="6"/>
        <v>5.2508344858171689</v>
      </c>
      <c r="G10">
        <f t="shared" si="7"/>
        <v>24.168154287963379</v>
      </c>
      <c r="J10">
        <f t="shared" si="8"/>
        <v>0.17848453344857779</v>
      </c>
      <c r="K10">
        <f t="shared" si="9"/>
        <v>0.82151546655142216</v>
      </c>
      <c r="N10" s="3">
        <f>VLOOKUP(A10,rets_1M!$A:$M,6,FALSE)</f>
        <v>2.5456460674155856E-3</v>
      </c>
      <c r="O10" s="3">
        <f>VLOOKUP(A10,Trend_Simulation!$A:$S,19,FALSE)</f>
        <v>-5.5751088325756495E-4</v>
      </c>
      <c r="R10" s="3">
        <f t="shared" si="4"/>
        <v>-5.1271922595473194E-6</v>
      </c>
      <c r="S10" s="7">
        <f t="shared" si="10"/>
        <v>9.9406759207901034E-4</v>
      </c>
      <c r="U10" s="3">
        <v>4.1856194553282489E-3</v>
      </c>
      <c r="X10" s="8"/>
      <c r="Y10" s="8"/>
    </row>
    <row r="11" spans="1:26" x14ac:dyDescent="0.35">
      <c r="A11" s="2">
        <v>37072</v>
      </c>
      <c r="B11" s="3">
        <f>VLOOKUP(A11,Volatility_Rolling!$A:$I,6,FALSE)</f>
        <v>0.19003651212406031</v>
      </c>
      <c r="C11" s="3">
        <f>VLOOKUP(A11,Trend_Simulation!$A:$T,20,FALSE)</f>
        <v>4.1376763326028437E-2</v>
      </c>
      <c r="F11">
        <f t="shared" si="6"/>
        <v>5.2621466728834534</v>
      </c>
      <c r="G11">
        <f t="shared" si="7"/>
        <v>24.168154287963379</v>
      </c>
      <c r="J11">
        <f t="shared" si="8"/>
        <v>0.17880030108710243</v>
      </c>
      <c r="K11">
        <f t="shared" si="9"/>
        <v>0.82119969891289757</v>
      </c>
      <c r="N11" s="3">
        <f>VLOOKUP(A11,rets_1M!$A:$M,6,FALSE)</f>
        <v>-2.8193678311881576E-2</v>
      </c>
      <c r="O11" s="3">
        <f>VLOOKUP(A11,Trend_Simulation!$A:$S,19,FALSE)</f>
        <v>6.4049749190187369E-3</v>
      </c>
      <c r="R11" s="3">
        <f t="shared" si="4"/>
        <v>2.2965043915236603E-4</v>
      </c>
      <c r="S11" s="7">
        <f t="shared" si="10"/>
        <v>-1.089435169643142E-2</v>
      </c>
      <c r="U11" s="3">
        <v>4.1696998373528249E-3</v>
      </c>
    </row>
    <row r="12" spans="1:26" x14ac:dyDescent="0.35">
      <c r="A12" s="2">
        <v>37103</v>
      </c>
      <c r="B12" s="3">
        <f>VLOOKUP(A12,Volatility_Rolling!$A:$I,6,FALSE)</f>
        <v>0.1899232199117846</v>
      </c>
      <c r="C12" s="3">
        <f>VLOOKUP(A12,Trend_Simulation!$A:$T,20,FALSE)</f>
        <v>4.1376763326028437E-2</v>
      </c>
      <c r="F12">
        <f t="shared" si="6"/>
        <v>5.2652856268152952</v>
      </c>
      <c r="G12">
        <f t="shared" si="7"/>
        <v>24.168154287963379</v>
      </c>
      <c r="J12">
        <f t="shared" si="8"/>
        <v>0.17888787861902508</v>
      </c>
      <c r="K12">
        <f t="shared" si="9"/>
        <v>0.82111212138097489</v>
      </c>
      <c r="N12" s="3">
        <f>VLOOKUP(A12,rets_1M!$A:$M,6,FALSE)</f>
        <v>-1.3334534642760465E-2</v>
      </c>
      <c r="O12" s="3">
        <f>VLOOKUP(A12,Trend_Simulation!$A:$S,19,FALSE)</f>
        <v>8.1347406932901593E-3</v>
      </c>
      <c r="R12" s="3">
        <f t="shared" si="4"/>
        <v>4.2960277990824053E-3</v>
      </c>
      <c r="S12" s="7">
        <f t="shared" si="10"/>
        <v>-2.5998969747351528E-3</v>
      </c>
      <c r="U12" s="3">
        <v>4.1458152037889828E-3</v>
      </c>
    </row>
    <row r="13" spans="1:26" x14ac:dyDescent="0.35">
      <c r="A13" s="2">
        <v>37134</v>
      </c>
      <c r="B13" s="3">
        <f>VLOOKUP(A13,Volatility_Rolling!$A:$I,6,FALSE)</f>
        <v>0.17252271837657179</v>
      </c>
      <c r="C13" s="3">
        <f>VLOOKUP(A13,Trend_Simulation!$A:$T,20,FALSE)</f>
        <v>4.1376763326028437E-2</v>
      </c>
      <c r="F13">
        <f t="shared" si="6"/>
        <v>5.7963380672988389</v>
      </c>
      <c r="G13">
        <f t="shared" si="7"/>
        <v>24.168154287963379</v>
      </c>
      <c r="J13">
        <f t="shared" si="8"/>
        <v>0.1934402224665393</v>
      </c>
      <c r="K13">
        <f t="shared" si="9"/>
        <v>0.80655977753346075</v>
      </c>
      <c r="N13" s="3">
        <f>VLOOKUP(A13,rets_1M!$A:$M,6,FALSE)</f>
        <v>-6.6021367911606288E-2</v>
      </c>
      <c r="O13" s="3">
        <f>VLOOKUP(A13,Trend_Simulation!$A:$S,19,FALSE)</f>
        <v>4.3331162064376453E-3</v>
      </c>
      <c r="R13" s="3">
        <f t="shared" si="4"/>
        <v>-8.2524482087751247E-3</v>
      </c>
      <c r="S13" s="7">
        <f t="shared" si="10"/>
        <v>-3.0844125852584323E-2</v>
      </c>
      <c r="U13" s="3">
        <v>4.1059935884708576E-3</v>
      </c>
    </row>
    <row r="14" spans="1:26" x14ac:dyDescent="0.35">
      <c r="A14" s="2">
        <v>37164</v>
      </c>
      <c r="B14" s="3">
        <f>VLOOKUP(A14,Volatility_Rolling!$A:$I,6,FALSE)</f>
        <v>0.17889596878191552</v>
      </c>
      <c r="C14" s="3">
        <f>VLOOKUP(A14,Trend_Simulation!$A:$T,20,FALSE)</f>
        <v>4.1376763326028437E-2</v>
      </c>
      <c r="F14">
        <f t="shared" si="6"/>
        <v>5.5898408824351851</v>
      </c>
      <c r="G14">
        <f t="shared" si="7"/>
        <v>24.168154287963379</v>
      </c>
      <c r="J14">
        <f t="shared" si="8"/>
        <v>0.18784332917681287</v>
      </c>
      <c r="K14">
        <f t="shared" si="9"/>
        <v>0.8121566708231871</v>
      </c>
      <c r="N14" s="3">
        <f>VLOOKUP(A14,rets_1M!$A:$M,6,FALSE)</f>
        <v>-0.10393038717246772</v>
      </c>
      <c r="O14" s="3">
        <f>VLOOKUP(A14,Trend_Simulation!$A:$S,19,FALSE)</f>
        <v>1.4798948326314646E-2</v>
      </c>
      <c r="R14" s="3">
        <f t="shared" si="4"/>
        <v>-8.1680807458741934E-3</v>
      </c>
      <c r="S14" s="7">
        <f t="shared" si="10"/>
        <v>-4.4565719423076536E-2</v>
      </c>
      <c r="U14" s="3">
        <v>3.8666983683250944E-3</v>
      </c>
    </row>
    <row r="15" spans="1:26" x14ac:dyDescent="0.35">
      <c r="A15" s="2">
        <v>37195</v>
      </c>
      <c r="B15" s="3">
        <f>VLOOKUP(A15,Volatility_Rolling!$A:$I,6,FALSE)</f>
        <v>0.17295629938267562</v>
      </c>
      <c r="C15" s="3">
        <f>VLOOKUP(A15,Trend_Simulation!$A:$T,20,FALSE)</f>
        <v>4.1376763326028437E-2</v>
      </c>
      <c r="F15">
        <f t="shared" si="6"/>
        <v>5.7818073326571549</v>
      </c>
      <c r="G15">
        <f t="shared" si="7"/>
        <v>24.168154287963379</v>
      </c>
      <c r="J15">
        <f t="shared" si="8"/>
        <v>0.19304890623553866</v>
      </c>
      <c r="K15">
        <f t="shared" si="9"/>
        <v>0.80695109376446128</v>
      </c>
      <c r="N15" s="3">
        <f>VLOOKUP(A15,rets_1M!$A:$M,6,FALSE)</f>
        <v>1.6257501363884375E-2</v>
      </c>
      <c r="O15" s="3">
        <f>VLOOKUP(A15,Trend_Simulation!$A:$S,19,FALSE)</f>
        <v>5.5710948987259569E-3</v>
      </c>
      <c r="R15" s="3">
        <f t="shared" si="4"/>
        <v>7.5784650660779308E-3</v>
      </c>
      <c r="S15" s="7">
        <f t="shared" si="10"/>
        <v>1.0914298131305166E-2</v>
      </c>
      <c r="U15" s="3">
        <v>3.329995796502061E-3</v>
      </c>
    </row>
    <row r="16" spans="1:26" x14ac:dyDescent="0.35">
      <c r="A16" s="2">
        <v>37225</v>
      </c>
      <c r="B16" s="3">
        <f>VLOOKUP(A16,Volatility_Rolling!$A:$I,6,FALSE)</f>
        <v>0.17597772715999579</v>
      </c>
      <c r="C16" s="3">
        <f>VLOOKUP(A16,Trend_Simulation!$A:$T,20,FALSE)</f>
        <v>4.1376763326028437E-2</v>
      </c>
      <c r="F16">
        <f t="shared" si="6"/>
        <v>5.6825373082061565</v>
      </c>
      <c r="G16">
        <f t="shared" si="7"/>
        <v>24.168154287963379</v>
      </c>
      <c r="J16">
        <f t="shared" si="8"/>
        <v>0.19036534848443323</v>
      </c>
      <c r="K16">
        <f t="shared" si="9"/>
        <v>0.80963465151556668</v>
      </c>
      <c r="N16" s="3">
        <f>VLOOKUP(A16,rets_1M!$A:$M,6,FALSE)</f>
        <v>7.4726218595662308E-2</v>
      </c>
      <c r="O16" s="3">
        <f>VLOOKUP(A16,Trend_Simulation!$A:$S,19,FALSE)</f>
        <v>-1.6058704991807924E-2</v>
      </c>
      <c r="R16" s="3">
        <f t="shared" si="4"/>
        <v>1.4672252094301598E-3</v>
      </c>
      <c r="S16" s="7">
        <f t="shared" si="10"/>
        <v>2.9333756801927194E-2</v>
      </c>
      <c r="U16" s="3">
        <v>3.6988176007033413E-3</v>
      </c>
    </row>
    <row r="17" spans="1:21" x14ac:dyDescent="0.35">
      <c r="A17" s="2">
        <v>37256</v>
      </c>
      <c r="B17" s="3">
        <f>VLOOKUP(A17,Volatility_Rolling!$A:$I,6,FALSE)</f>
        <v>0.17192289334177821</v>
      </c>
      <c r="C17" s="3">
        <f>VLOOKUP(A17,Trend_Simulation!$A:$T,20,FALSE)</f>
        <v>4.1376763326028437E-2</v>
      </c>
      <c r="F17">
        <f t="shared" si="6"/>
        <v>5.8165610208294147</v>
      </c>
      <c r="G17">
        <f t="shared" si="7"/>
        <v>24.168154287963379</v>
      </c>
      <c r="J17">
        <f t="shared" si="8"/>
        <v>0.19398420031434321</v>
      </c>
      <c r="K17">
        <f t="shared" si="9"/>
        <v>0.80601579968565684</v>
      </c>
      <c r="N17" s="3">
        <f>VLOOKUP(A17,rets_1M!$A:$M,6,FALSE)</f>
        <v>6.8931068931070705E-3</v>
      </c>
      <c r="O17" s="3">
        <f>VLOOKUP(A17,Trend_Simulation!$A:$S,19,FALSE)</f>
        <v>2.4164909566477865E-3</v>
      </c>
      <c r="R17" s="3">
        <f t="shared" si="4"/>
        <v>3.2686835094228256E-3</v>
      </c>
      <c r="S17" s="7">
        <f t="shared" si="10"/>
        <v>4.654798924877428E-3</v>
      </c>
      <c r="U17" s="3">
        <v>3.6748094004368514E-3</v>
      </c>
    </row>
    <row r="18" spans="1:21" x14ac:dyDescent="0.35">
      <c r="A18" s="2">
        <v>37287</v>
      </c>
      <c r="B18" s="3">
        <f>VLOOKUP(A18,Volatility_Rolling!$A:$I,6,FALSE)</f>
        <v>0.17083921519955686</v>
      </c>
      <c r="C18" s="3">
        <f>VLOOKUP(A18,Trend_Simulation!$A:$T,20,FALSE)</f>
        <v>4.1376763326028437E-2</v>
      </c>
      <c r="F18">
        <f t="shared" si="6"/>
        <v>5.8534569995062462</v>
      </c>
      <c r="G18">
        <f t="shared" si="7"/>
        <v>24.168154287963379</v>
      </c>
      <c r="J18">
        <f t="shared" si="8"/>
        <v>0.19497477811756736</v>
      </c>
      <c r="K18">
        <f t="shared" si="9"/>
        <v>0.80502522188243264</v>
      </c>
      <c r="N18" s="3">
        <f>VLOOKUP(A18,rets_1M!$A:$M,6,FALSE)</f>
        <v>-1.6271455501537857E-2</v>
      </c>
      <c r="O18" s="3">
        <f>VLOOKUP(A18,Trend_Simulation!$A:$S,19,FALSE)</f>
        <v>1.0637162546171155E-3</v>
      </c>
      <c r="R18" s="3">
        <f t="shared" si="4"/>
        <v>-2.2990331758123957E-3</v>
      </c>
      <c r="S18" s="7">
        <f t="shared" si="10"/>
        <v>-7.6038696234603711E-3</v>
      </c>
      <c r="U18" s="3">
        <v>3.6347816898771867E-3</v>
      </c>
    </row>
    <row r="19" spans="1:21" x14ac:dyDescent="0.35">
      <c r="A19" s="2">
        <v>37315</v>
      </c>
      <c r="B19" s="3">
        <f>VLOOKUP(A19,Volatility_Rolling!$A:$I,6,FALSE)</f>
        <v>0.17016580354411409</v>
      </c>
      <c r="C19" s="3">
        <f>VLOOKUP(A19,Trend_Simulation!$A:$T,20,FALSE)</f>
        <v>4.1376763326028437E-2</v>
      </c>
      <c r="F19">
        <f t="shared" si="6"/>
        <v>5.8766213843944159</v>
      </c>
      <c r="G19">
        <f t="shared" si="7"/>
        <v>24.168154287963379</v>
      </c>
      <c r="J19">
        <f t="shared" si="8"/>
        <v>0.19559544888867669</v>
      </c>
      <c r="K19">
        <f t="shared" si="9"/>
        <v>0.80440455111132336</v>
      </c>
      <c r="N19" s="3">
        <f>VLOOKUP(A19,rets_1M!$A:$M,6,FALSE)</f>
        <v>-2.0776601109430137E-2</v>
      </c>
      <c r="O19" s="3">
        <f>VLOOKUP(A19,Trend_Simulation!$A:$S,19,FALSE)</f>
        <v>1.3756027831525136E-2</v>
      </c>
      <c r="R19" s="3">
        <f t="shared" si="4"/>
        <v>7.023036165946097E-3</v>
      </c>
      <c r="S19" s="7">
        <f t="shared" si="10"/>
        <v>-3.5102866389525008E-3</v>
      </c>
      <c r="U19" s="3">
        <v>3.7228194856664398E-3</v>
      </c>
    </row>
    <row r="20" spans="1:21" x14ac:dyDescent="0.35">
      <c r="A20" s="2">
        <v>37346</v>
      </c>
      <c r="B20" s="3">
        <f>VLOOKUP(A20,Volatility_Rolling!$A:$I,6,FALSE)</f>
        <v>0.1700750356678124</v>
      </c>
      <c r="C20" s="3">
        <f>VLOOKUP(A20,Trend_Simulation!$A:$T,20,FALSE)</f>
        <v>4.1376763326028437E-2</v>
      </c>
      <c r="F20">
        <f t="shared" si="6"/>
        <v>5.8797576967920362</v>
      </c>
      <c r="G20">
        <f t="shared" si="7"/>
        <v>24.168154287963379</v>
      </c>
      <c r="J20">
        <f t="shared" si="8"/>
        <v>0.19567941026235325</v>
      </c>
      <c r="K20">
        <f t="shared" si="9"/>
        <v>0.80432058973764675</v>
      </c>
      <c r="N20" s="3">
        <f>VLOOKUP(A20,rets_1M!$A:$M,6,FALSE)</f>
        <v>3.5740035019054428E-2</v>
      </c>
      <c r="O20" s="3">
        <f>VLOOKUP(A20,Trend_Simulation!$A:$S,19,FALSE)</f>
        <v>-1.1741798574122411E-2</v>
      </c>
      <c r="R20" s="3">
        <f t="shared" si="4"/>
        <v>-2.4545680184075384E-3</v>
      </c>
      <c r="S20" s="7">
        <f t="shared" si="10"/>
        <v>1.1999118222466009E-2</v>
      </c>
      <c r="U20" s="3">
        <v>3.7308187111868563E-3</v>
      </c>
    </row>
    <row r="21" spans="1:21" x14ac:dyDescent="0.35">
      <c r="A21" s="2">
        <v>37376</v>
      </c>
      <c r="B21" s="3">
        <f>VLOOKUP(A21,Volatility_Rolling!$A:$I,6,FALSE)</f>
        <v>0.17140197039355204</v>
      </c>
      <c r="C21" s="3">
        <f>VLOOKUP(A21,Trend_Simulation!$A:$T,20,FALSE)</f>
        <v>4.1376763326028437E-2</v>
      </c>
      <c r="F21">
        <f t="shared" si="6"/>
        <v>5.8342386479217447</v>
      </c>
      <c r="G21">
        <f t="shared" si="7"/>
        <v>24.168154287963379</v>
      </c>
      <c r="J21">
        <f t="shared" si="8"/>
        <v>0.19445911065792207</v>
      </c>
      <c r="K21">
        <f t="shared" si="9"/>
        <v>0.8055408893420779</v>
      </c>
      <c r="N21" s="3">
        <f>VLOOKUP(A21,rets_1M!$A:$M,6,FALSE)</f>
        <v>-6.2649164677804237E-2</v>
      </c>
      <c r="O21" s="3">
        <f>VLOOKUP(A21,Trend_Simulation!$A:$S,19,FALSE)</f>
        <v>1.3770327748786235E-2</v>
      </c>
      <c r="R21" s="3">
        <f t="shared" si="4"/>
        <v>-1.1833934617973586E-3</v>
      </c>
      <c r="S21" s="7">
        <f t="shared" si="10"/>
        <v>-2.4439418464509002E-2</v>
      </c>
      <c r="U21" s="3">
        <v>3.6027468730472911E-3</v>
      </c>
    </row>
    <row r="22" spans="1:21" x14ac:dyDescent="0.35">
      <c r="A22" s="2">
        <v>37407</v>
      </c>
      <c r="B22" s="3">
        <f>VLOOKUP(A22,Volatility_Rolling!$A:$I,6,FALSE)</f>
        <v>0.17090314248431734</v>
      </c>
      <c r="C22" s="3">
        <f>VLOOKUP(A22,Trend_Simulation!$A:$T,20,FALSE)</f>
        <v>4.1376763326028437E-2</v>
      </c>
      <c r="F22">
        <f t="shared" si="6"/>
        <v>5.8512674808876817</v>
      </c>
      <c r="G22">
        <f t="shared" si="7"/>
        <v>24.168154287963379</v>
      </c>
      <c r="J22">
        <f t="shared" si="8"/>
        <v>0.19491606220607188</v>
      </c>
      <c r="K22">
        <f t="shared" si="9"/>
        <v>0.80508393779392817</v>
      </c>
      <c r="N22" s="3">
        <f>VLOOKUP(A22,rets_1M!$A:$M,6,FALSE)</f>
        <v>-9.0176108635688923E-3</v>
      </c>
      <c r="O22" s="3">
        <f>VLOOKUP(A22,Trend_Simulation!$A:$S,19,FALSE)</f>
        <v>1.1292420064296621E-2</v>
      </c>
      <c r="R22" s="3">
        <f t="shared" si="4"/>
        <v>7.3429495126290014E-3</v>
      </c>
      <c r="S22" s="7">
        <f t="shared" si="10"/>
        <v>1.1374046003638644E-3</v>
      </c>
      <c r="U22" s="3">
        <v>3.7787993439000189E-3</v>
      </c>
    </row>
    <row r="23" spans="1:21" x14ac:dyDescent="0.35">
      <c r="A23" s="2">
        <v>37437</v>
      </c>
      <c r="B23" s="3">
        <f>VLOOKUP(A23,Volatility_Rolling!$A:$I,6,FALSE)</f>
        <v>0.17074431563632228</v>
      </c>
      <c r="C23" s="3">
        <f>VLOOKUP(A23,Trend_Simulation!$A:$T,20,FALSE)</f>
        <v>4.1376763326028437E-2</v>
      </c>
      <c r="F23">
        <f t="shared" si="6"/>
        <v>5.8567103465391792</v>
      </c>
      <c r="G23">
        <f t="shared" si="7"/>
        <v>24.168154287963379</v>
      </c>
      <c r="J23">
        <f t="shared" si="8"/>
        <v>0.19506200670124058</v>
      </c>
      <c r="K23">
        <f t="shared" si="9"/>
        <v>0.80493799329875948</v>
      </c>
      <c r="N23" s="3">
        <f>VLOOKUP(A23,rets_1M!$A:$M,6,FALSE)</f>
        <v>-7.3546729472219186E-2</v>
      </c>
      <c r="O23" s="3">
        <f>VLOOKUP(A23,Trend_Simulation!$A:$S,19,FALSE)</f>
        <v>5.7110330080156427E-3</v>
      </c>
      <c r="R23" s="3">
        <f t="shared" si="4"/>
        <v>-9.7375779538958797E-3</v>
      </c>
      <c r="S23" s="7">
        <f t="shared" si="10"/>
        <v>-3.3917848232101769E-2</v>
      </c>
      <c r="U23" s="3">
        <v>3.8507230235700352E-3</v>
      </c>
    </row>
    <row r="24" spans="1:21" x14ac:dyDescent="0.35">
      <c r="A24" s="2">
        <v>37468</v>
      </c>
      <c r="B24" s="3">
        <f>VLOOKUP(A24,Volatility_Rolling!$A:$I,6,FALSE)</f>
        <v>0.17463734014394164</v>
      </c>
      <c r="C24" s="3">
        <f>VLOOKUP(A24,Trend_Simulation!$A:$T,20,FALSE)</f>
        <v>4.1376763326028437E-2</v>
      </c>
      <c r="F24">
        <f t="shared" si="6"/>
        <v>5.7261522603113875</v>
      </c>
      <c r="G24">
        <f t="shared" si="7"/>
        <v>24.168154287963379</v>
      </c>
      <c r="J24">
        <f t="shared" si="8"/>
        <v>0.19154658265996305</v>
      </c>
      <c r="K24">
        <f t="shared" si="9"/>
        <v>0.80845341734003695</v>
      </c>
      <c r="N24" s="3">
        <f>VLOOKUP(A24,rets_1M!$A:$M,6,FALSE)</f>
        <v>-7.9269701871966691E-2</v>
      </c>
      <c r="O24" s="3">
        <f>VLOOKUP(A24,Trend_Simulation!$A:$S,19,FALSE)</f>
        <v>1.0624387852265705E-2</v>
      </c>
      <c r="R24" s="3">
        <f t="shared" si="4"/>
        <v>-6.9105336799244344E-3</v>
      </c>
      <c r="S24" s="7">
        <f t="shared" si="10"/>
        <v>-3.4322657009850495E-2</v>
      </c>
      <c r="U24" s="3">
        <v>3.8267547616503972E-3</v>
      </c>
    </row>
    <row r="25" spans="1:21" x14ac:dyDescent="0.35">
      <c r="A25" s="2">
        <v>37499</v>
      </c>
      <c r="B25" s="3">
        <f>VLOOKUP(A25,Volatility_Rolling!$A:$I,6,FALSE)</f>
        <v>0.17492590795481933</v>
      </c>
      <c r="C25" s="3">
        <f>VLOOKUP(A25,Trend_Simulation!$A:$T,20,FALSE)</f>
        <v>4.1376763326028437E-2</v>
      </c>
      <c r="F25">
        <f t="shared" si="6"/>
        <v>5.7167060711114592</v>
      </c>
      <c r="G25">
        <f t="shared" si="7"/>
        <v>24.168154287963379</v>
      </c>
      <c r="J25">
        <f t="shared" si="8"/>
        <v>0.19129104176575226</v>
      </c>
      <c r="K25">
        <f t="shared" si="9"/>
        <v>0.80870895823424771</v>
      </c>
      <c r="N25" s="3">
        <f>VLOOKUP(A25,rets_1M!$A:$M,6,FALSE)</f>
        <v>4.8945783132527954E-3</v>
      </c>
      <c r="O25" s="3">
        <f>VLOOKUP(A25,Trend_Simulation!$A:$S,19,FALSE)</f>
        <v>1.2084475406916918E-2</v>
      </c>
      <c r="R25" s="3">
        <f t="shared" si="4"/>
        <v>1.0707275188948755E-2</v>
      </c>
      <c r="S25" s="7">
        <f t="shared" si="10"/>
        <v>8.4895268600848565E-3</v>
      </c>
      <c r="U25" s="3">
        <v>3.9704700018041716E-3</v>
      </c>
    </row>
    <row r="26" spans="1:21" x14ac:dyDescent="0.35">
      <c r="A26" s="2">
        <v>37529</v>
      </c>
      <c r="B26" s="3">
        <f>VLOOKUP(A26,Volatility_Rolling!$A:$I,6,FALSE)</f>
        <v>0.18372913363721455</v>
      </c>
      <c r="C26" s="3">
        <f>VLOOKUP(A26,Trend_Simulation!$A:$T,20,FALSE)</f>
        <v>4.1376763326028437E-2</v>
      </c>
      <c r="F26">
        <f t="shared" si="6"/>
        <v>5.4427949460348888</v>
      </c>
      <c r="G26">
        <f t="shared" si="7"/>
        <v>24.168154287963379</v>
      </c>
      <c r="J26">
        <f t="shared" si="8"/>
        <v>0.18381021503308173</v>
      </c>
      <c r="K26">
        <f t="shared" si="9"/>
        <v>0.81618978496691819</v>
      </c>
      <c r="N26" s="3">
        <f>VLOOKUP(A26,rets_1M!$A:$M,6,FALSE)</f>
        <v>-0.11052828774822021</v>
      </c>
      <c r="O26" s="3">
        <f>VLOOKUP(A26,Trend_Simulation!$A:$S,19,FALSE)</f>
        <v>2.4177461161454979E-2</v>
      </c>
      <c r="R26" s="3">
        <f t="shared" si="4"/>
        <v>-1.5905418793126375E-3</v>
      </c>
      <c r="S26" s="7">
        <f t="shared" si="10"/>
        <v>-4.317541329338262E-2</v>
      </c>
      <c r="U26" s="3">
        <v>3.9305717973199261E-3</v>
      </c>
    </row>
    <row r="27" spans="1:21" x14ac:dyDescent="0.35">
      <c r="A27" s="2">
        <v>37560</v>
      </c>
      <c r="B27" s="3">
        <f>VLOOKUP(A27,Volatility_Rolling!$A:$I,6,FALSE)</f>
        <v>0.18800554405963024</v>
      </c>
      <c r="C27" s="3">
        <f>VLOOKUP(A27,Trend_Simulation!$A:$T,20,FALSE)</f>
        <v>4.1376763326028437E-2</v>
      </c>
      <c r="F27">
        <f t="shared" si="6"/>
        <v>5.3189920808017623</v>
      </c>
      <c r="G27">
        <f t="shared" si="7"/>
        <v>24.168154287963379</v>
      </c>
      <c r="J27">
        <f t="shared" si="8"/>
        <v>0.18038341229370411</v>
      </c>
      <c r="K27">
        <f t="shared" si="9"/>
        <v>0.81961658770629586</v>
      </c>
      <c r="N27" s="3">
        <f>VLOOKUP(A27,rets_1M!$A:$M,6,FALSE)</f>
        <v>8.6492558270148789E-2</v>
      </c>
      <c r="O27" s="3">
        <f>VLOOKUP(A27,Trend_Simulation!$A:$S,19,FALSE)</f>
        <v>-1.4161994836477534E-2</v>
      </c>
      <c r="R27" s="3">
        <f t="shared" si="4"/>
        <v>4.3393402141101971E-3</v>
      </c>
      <c r="S27" s="7">
        <f t="shared" si="10"/>
        <v>3.6165281716835626E-2</v>
      </c>
      <c r="U27" s="3">
        <v>4.0900600769369078E-3</v>
      </c>
    </row>
    <row r="28" spans="1:21" x14ac:dyDescent="0.35">
      <c r="A28" s="2">
        <v>37590</v>
      </c>
      <c r="B28" s="3">
        <f>VLOOKUP(A28,Volatility_Rolling!$A:$I,6,FALSE)</f>
        <v>0.19194772759673001</v>
      </c>
      <c r="C28" s="3">
        <f>VLOOKUP(A28,Trend_Simulation!$A:$T,20,FALSE)</f>
        <v>4.1376763326028437E-2</v>
      </c>
      <c r="F28">
        <f t="shared" si="6"/>
        <v>5.2097516991758113</v>
      </c>
      <c r="G28">
        <f t="shared" si="7"/>
        <v>24.168154287963379</v>
      </c>
      <c r="J28">
        <f t="shared" si="8"/>
        <v>0.17733570600493079</v>
      </c>
      <c r="K28">
        <f t="shared" si="9"/>
        <v>0.82266429399506924</v>
      </c>
      <c r="N28" s="3">
        <f>VLOOKUP(A28,rets_1M!$A:$M,6,FALSE)</f>
        <v>5.7120703024037267E-2</v>
      </c>
      <c r="O28" s="3">
        <f>VLOOKUP(A28,Trend_Simulation!$A:$S,19,FALSE)</f>
        <v>-1.087172524914037E-2</v>
      </c>
      <c r="R28" s="3">
        <f t="shared" si="4"/>
        <v>1.3929809729103359E-3</v>
      </c>
      <c r="S28" s="7">
        <f t="shared" si="10"/>
        <v>2.3124488887448447E-2</v>
      </c>
      <c r="U28" s="3">
        <v>4.2572234018702915E-3</v>
      </c>
    </row>
    <row r="29" spans="1:21" x14ac:dyDescent="0.35">
      <c r="A29" s="2">
        <v>37621</v>
      </c>
      <c r="B29" s="3">
        <f>VLOOKUP(A29,Volatility_Rolling!$A:$I,6,FALSE)</f>
        <v>0.18979755155133185</v>
      </c>
      <c r="C29" s="3">
        <f>VLOOKUP(A29,Trend_Simulation!$A:$T,20,FALSE)</f>
        <v>4.1376763326028437E-2</v>
      </c>
      <c r="F29">
        <f t="shared" si="6"/>
        <v>5.2687718667937835</v>
      </c>
      <c r="G29">
        <f t="shared" si="7"/>
        <v>24.168154287963379</v>
      </c>
      <c r="J29">
        <f t="shared" si="8"/>
        <v>0.17898512361972013</v>
      </c>
      <c r="K29">
        <f t="shared" si="9"/>
        <v>0.82101487638027981</v>
      </c>
      <c r="N29" s="3">
        <f>VLOOKUP(A29,rets_1M!$A:$M,6,FALSE)</f>
        <v>-5.9902200488997415E-2</v>
      </c>
      <c r="O29" s="3">
        <f>VLOOKUP(A29,Trend_Simulation!$A:$S,19,FALSE)</f>
        <v>2.7105253052178899E-2</v>
      </c>
      <c r="R29" s="3">
        <f t="shared" si="4"/>
        <v>1.1675724850763184E-2</v>
      </c>
      <c r="S29" s="7">
        <f t="shared" si="10"/>
        <v>-1.6398473718409259E-2</v>
      </c>
      <c r="U29" s="3">
        <v>4.3605522809628816E-3</v>
      </c>
    </row>
    <row r="30" spans="1:21" x14ac:dyDescent="0.35">
      <c r="A30" s="2">
        <v>37652</v>
      </c>
      <c r="B30" s="3">
        <f>VLOOKUP(A30,Volatility_Rolling!$A:$I,6,FALSE)</f>
        <v>0.18843648657526629</v>
      </c>
      <c r="C30" s="3">
        <f>VLOOKUP(A30,Trend_Simulation!$A:$T,20,FALSE)</f>
        <v>4.1376763326028437E-2</v>
      </c>
      <c r="F30">
        <f t="shared" si="6"/>
        <v>5.3068278769917248</v>
      </c>
      <c r="G30">
        <f t="shared" si="7"/>
        <v>24.168154287963379</v>
      </c>
      <c r="J30">
        <f t="shared" si="8"/>
        <v>0.18004515990178913</v>
      </c>
      <c r="K30">
        <f t="shared" si="9"/>
        <v>0.81995484009821085</v>
      </c>
      <c r="N30" s="3">
        <f>VLOOKUP(A30,rets_1M!$A:$M,6,FALSE)</f>
        <v>-2.7568270481144408E-2</v>
      </c>
      <c r="O30" s="3">
        <f>VLOOKUP(A30,Trend_Simulation!$A:$S,19,FALSE)</f>
        <v>1.0502061310753621E-2</v>
      </c>
      <c r="R30" s="3">
        <f t="shared" si="4"/>
        <v>3.6880382687369912E-3</v>
      </c>
      <c r="S30" s="7">
        <f t="shared" si="10"/>
        <v>-8.5331045851953936E-3</v>
      </c>
      <c r="U30" s="3">
        <v>4.471698917043021E-3</v>
      </c>
    </row>
    <row r="31" spans="1:21" x14ac:dyDescent="0.35">
      <c r="A31" s="2">
        <v>37680</v>
      </c>
      <c r="B31" s="3">
        <f>VLOOKUP(A31,Volatility_Rolling!$A:$I,6,FALSE)</f>
        <v>0.18840793756265367</v>
      </c>
      <c r="C31" s="3">
        <f>VLOOKUP(A31,Trend_Simulation!$A:$T,20,FALSE)</f>
        <v>4.1376763326028437E-2</v>
      </c>
      <c r="F31">
        <f t="shared" si="6"/>
        <v>5.3076320081655659</v>
      </c>
      <c r="G31">
        <f t="shared" si="7"/>
        <v>24.168154287963379</v>
      </c>
      <c r="J31">
        <f t="shared" si="8"/>
        <v>0.18006752915231364</v>
      </c>
      <c r="K31">
        <f t="shared" si="9"/>
        <v>0.81993247084768639</v>
      </c>
      <c r="N31" s="3">
        <f>VLOOKUP(A31,rets_1M!$A:$M,6,FALSE)</f>
        <v>-1.6047071409467817E-2</v>
      </c>
      <c r="O31" s="3">
        <f>VLOOKUP(A31,Trend_Simulation!$A:$S,19,FALSE)</f>
        <v>9.7528161762456145E-3</v>
      </c>
      <c r="R31" s="3">
        <f t="shared" si="4"/>
        <v>5.1076712904276553E-3</v>
      </c>
      <c r="S31" s="7">
        <f t="shared" si="10"/>
        <v>-3.1471276166111012E-3</v>
      </c>
      <c r="U31" s="3">
        <v>4.6540037873179507E-3</v>
      </c>
    </row>
    <row r="32" spans="1:21" x14ac:dyDescent="0.35">
      <c r="A32" s="2">
        <v>37711</v>
      </c>
      <c r="B32" s="3">
        <f>VLOOKUP(A32,Volatility_Rolling!$A:$I,6,FALSE)</f>
        <v>0.17840788557592022</v>
      </c>
      <c r="C32" s="3">
        <f>VLOOKUP(A32,Trend_Simulation!$A:$T,20,FALSE)</f>
        <v>4.1376763326028437E-2</v>
      </c>
      <c r="F32">
        <f t="shared" si="6"/>
        <v>5.6051334097250827</v>
      </c>
      <c r="G32">
        <f t="shared" si="7"/>
        <v>24.168154287963379</v>
      </c>
      <c r="J32">
        <f t="shared" si="8"/>
        <v>0.18826047921339417</v>
      </c>
      <c r="K32">
        <f t="shared" si="9"/>
        <v>0.81173952078660594</v>
      </c>
      <c r="N32" s="3">
        <f>VLOOKUP(A32,rets_1M!$A:$M,6,FALSE)</f>
        <v>8.5621092688230593E-3</v>
      </c>
      <c r="O32" s="3">
        <f>VLOOKUP(A32,Trend_Simulation!$A:$S,19,FALSE)</f>
        <v>-1.0151734707923833E-2</v>
      </c>
      <c r="R32" s="3">
        <f t="shared" si="4"/>
        <v>-6.7819790620891138E-3</v>
      </c>
      <c r="S32" s="7">
        <f t="shared" si="10"/>
        <v>-7.9481271955038693E-4</v>
      </c>
      <c r="U32" s="3">
        <v>4.7568849285870574E-3</v>
      </c>
    </row>
    <row r="33" spans="1:21" x14ac:dyDescent="0.35">
      <c r="A33" s="2">
        <v>37741</v>
      </c>
      <c r="B33" s="3">
        <f>VLOOKUP(A33,Volatility_Rolling!$A:$I,6,FALSE)</f>
        <v>0.1868483629623062</v>
      </c>
      <c r="C33" s="3">
        <f>VLOOKUP(A33,Trend_Simulation!$A:$T,20,FALSE)</f>
        <v>4.1376763326028437E-2</v>
      </c>
      <c r="F33">
        <f t="shared" si="6"/>
        <v>5.3519334295785868</v>
      </c>
      <c r="G33">
        <f t="shared" si="7"/>
        <v>24.168154287963379</v>
      </c>
      <c r="J33">
        <f t="shared" si="8"/>
        <v>0.18129801919247901</v>
      </c>
      <c r="K33">
        <f t="shared" si="9"/>
        <v>0.81870198080752099</v>
      </c>
      <c r="N33" s="3">
        <f>VLOOKUP(A33,rets_1M!$A:$M,6,FALSE)</f>
        <v>8.1525400889368216E-2</v>
      </c>
      <c r="O33" s="3">
        <f>VLOOKUP(A33,Trend_Simulation!$A:$S,19,FALSE)</f>
        <v>-8.7560644089390519E-3</v>
      </c>
      <c r="R33" s="3">
        <f t="shared" si="4"/>
        <v>8.2403675122076879E-3</v>
      </c>
      <c r="S33" s="7">
        <f t="shared" si="10"/>
        <v>3.6384668240214579E-2</v>
      </c>
      <c r="U33" s="3">
        <v>4.7252415336795917E-3</v>
      </c>
    </row>
    <row r="34" spans="1:21" x14ac:dyDescent="0.35">
      <c r="A34" s="2">
        <v>37772</v>
      </c>
      <c r="B34" s="3">
        <f>VLOOKUP(A34,Volatility_Rolling!$A:$I,6,FALSE)</f>
        <v>0.19046669670766081</v>
      </c>
      <c r="C34" s="3">
        <f>VLOOKUP(A34,Trend_Simulation!$A:$T,20,FALSE)</f>
        <v>4.1376763326028437E-2</v>
      </c>
      <c r="F34">
        <f t="shared" si="6"/>
        <v>5.2502616850380788</v>
      </c>
      <c r="G34">
        <f t="shared" si="7"/>
        <v>24.168154287963379</v>
      </c>
      <c r="J34">
        <f t="shared" si="8"/>
        <v>0.17846853786609276</v>
      </c>
      <c r="K34">
        <f t="shared" si="9"/>
        <v>0.82153146213390726</v>
      </c>
      <c r="N34" s="3">
        <f>VLOOKUP(A34,rets_1M!$A:$M,6,FALSE)</f>
        <v>5.1582357338649354E-2</v>
      </c>
      <c r="O34" s="3">
        <f>VLOOKUP(A34,Trend_Simulation!$A:$S,19,FALSE)</f>
        <v>1.3370015874118761E-2</v>
      </c>
      <c r="R34" s="3">
        <f t="shared" si="4"/>
        <v>2.0297837690344787E-2</v>
      </c>
      <c r="S34" s="7">
        <f t="shared" si="10"/>
        <v>3.2476186606384058E-2</v>
      </c>
      <c r="U34" s="3">
        <v>4.8596503216116194E-3</v>
      </c>
    </row>
    <row r="35" spans="1:21" x14ac:dyDescent="0.35">
      <c r="A35" s="2">
        <v>37802</v>
      </c>
      <c r="B35" s="3">
        <f>VLOOKUP(A35,Volatility_Rolling!$A:$I,6,FALSE)</f>
        <v>0.19023576855163452</v>
      </c>
      <c r="C35" s="3">
        <f>VLOOKUP(A35,Trend_Simulation!$A:$T,20,FALSE)</f>
        <v>4.1376763326028437E-2</v>
      </c>
      <c r="F35">
        <f t="shared" si="6"/>
        <v>5.2566350040979604</v>
      </c>
      <c r="G35">
        <f t="shared" si="7"/>
        <v>24.168154287963379</v>
      </c>
      <c r="J35">
        <f t="shared" si="8"/>
        <v>0.17864647905961978</v>
      </c>
      <c r="K35">
        <f t="shared" si="9"/>
        <v>0.82135352094038017</v>
      </c>
      <c r="N35" s="3">
        <f>VLOOKUP(A35,rets_1M!$A:$M,6,FALSE)</f>
        <v>1.1611374407582753E-2</v>
      </c>
      <c r="O35" s="3">
        <f>VLOOKUP(A35,Trend_Simulation!$A:$S,19,FALSE)</f>
        <v>-1.5385895114398031E-2</v>
      </c>
      <c r="R35" s="3">
        <f t="shared" si="4"/>
        <v>-1.0567731896433293E-2</v>
      </c>
      <c r="S35" s="7">
        <f t="shared" si="10"/>
        <v>-1.8872603534076391E-3</v>
      </c>
      <c r="U35" s="3">
        <v>4.7568849285870574E-3</v>
      </c>
    </row>
    <row r="36" spans="1:21" x14ac:dyDescent="0.35">
      <c r="A36" s="2">
        <v>37833</v>
      </c>
      <c r="B36" s="3">
        <f>VLOOKUP(A36,Volatility_Rolling!$A:$I,6,FALSE)</f>
        <v>0.19087496373803822</v>
      </c>
      <c r="C36" s="3">
        <f>VLOOKUP(A36,Trend_Simulation!$A:$T,20,FALSE)</f>
        <v>4.1376763326028437E-2</v>
      </c>
      <c r="F36">
        <f t="shared" si="6"/>
        <v>5.2390317746041646</v>
      </c>
      <c r="G36">
        <f t="shared" si="7"/>
        <v>24.168154287963379</v>
      </c>
      <c r="J36">
        <f t="shared" si="8"/>
        <v>0.1781548143864379</v>
      </c>
      <c r="K36">
        <f t="shared" si="9"/>
        <v>0.82184518561356212</v>
      </c>
      <c r="N36" s="3">
        <f>VLOOKUP(A36,rets_1M!$A:$M,6,FALSE)</f>
        <v>1.6514406184118258E-2</v>
      </c>
      <c r="O36" s="3">
        <f>VLOOKUP(A36,Trend_Simulation!$A:$S,19,FALSE)</f>
        <v>-5.733451798379815E-3</v>
      </c>
      <c r="R36" s="3">
        <f t="shared" si="4"/>
        <v>-1.7589503031880784E-3</v>
      </c>
      <c r="S36" s="7">
        <f t="shared" si="10"/>
        <v>5.3904771928692218E-3</v>
      </c>
      <c r="U36" s="3">
        <v>4.9780823011333908E-3</v>
      </c>
    </row>
    <row r="37" spans="1:21" x14ac:dyDescent="0.35">
      <c r="A37" s="2">
        <v>37864</v>
      </c>
      <c r="B37" s="3">
        <f>VLOOKUP(A37,Volatility_Rolling!$A:$I,6,FALSE)</f>
        <v>0.18742691604407574</v>
      </c>
      <c r="C37" s="3">
        <f>VLOOKUP(A37,Trend_Simulation!$A:$T,20,FALSE)</f>
        <v>4.1376763326028437E-2</v>
      </c>
      <c r="F37">
        <f t="shared" si="6"/>
        <v>5.3354129764629841</v>
      </c>
      <c r="G37">
        <f t="shared" si="7"/>
        <v>24.168154287963379</v>
      </c>
      <c r="J37">
        <f t="shared" si="8"/>
        <v>0.18083958894340571</v>
      </c>
      <c r="K37">
        <f t="shared" si="9"/>
        <v>0.81916041105659432</v>
      </c>
      <c r="N37" s="3">
        <f>VLOOKUP(A37,rets_1M!$A:$M,6,FALSE)</f>
        <v>1.8665744901486203E-2</v>
      </c>
      <c r="O37" s="3">
        <f>VLOOKUP(A37,Trend_Simulation!$A:$S,19,FALSE)</f>
        <v>-7.7173710041092613E-3</v>
      </c>
      <c r="R37" s="3">
        <f t="shared" si="4"/>
        <v>-3.0170918870120241E-3</v>
      </c>
      <c r="S37" s="7">
        <f t="shared" si="10"/>
        <v>5.4741869486884705E-3</v>
      </c>
      <c r="U37" s="3">
        <v>5.0884804742696854E-3</v>
      </c>
    </row>
    <row r="38" spans="1:21" x14ac:dyDescent="0.35">
      <c r="A38" s="2">
        <v>37894</v>
      </c>
      <c r="B38" s="3">
        <f>VLOOKUP(A38,Volatility_Rolling!$A:$I,6,FALSE)</f>
        <v>0.18538986942904823</v>
      </c>
      <c r="C38" s="3">
        <f>VLOOKUP(A38,Trend_Simulation!$A:$T,20,FALSE)</f>
        <v>4.1376763326028437E-2</v>
      </c>
      <c r="F38">
        <f t="shared" si="6"/>
        <v>5.3940379972203205</v>
      </c>
      <c r="G38">
        <f t="shared" si="7"/>
        <v>24.168154287963379</v>
      </c>
      <c r="J38">
        <f t="shared" si="8"/>
        <v>0.18246407252833421</v>
      </c>
      <c r="K38">
        <f t="shared" si="9"/>
        <v>0.81753592747166581</v>
      </c>
      <c r="N38" s="3">
        <f>VLOOKUP(A38,rets_1M!$A:$M,6,FALSE)</f>
        <v>-1.2215812690872019E-2</v>
      </c>
      <c r="O38" s="3">
        <f>VLOOKUP(A38,Trend_Simulation!$A:$S,19,FALSE)</f>
        <v>9.3300038706616122E-3</v>
      </c>
      <c r="R38" s="3">
        <f t="shared" si="4"/>
        <v>5.4336672602238473E-3</v>
      </c>
      <c r="S38" s="7">
        <f t="shared" si="10"/>
        <v>-1.4429044101052033E-3</v>
      </c>
      <c r="U38" s="3">
        <v>5.0096382503947989E-3</v>
      </c>
    </row>
    <row r="39" spans="1:21" x14ac:dyDescent="0.35">
      <c r="A39" s="2">
        <v>37925</v>
      </c>
      <c r="B39" s="3">
        <f>VLOOKUP(A39,Volatility_Rolling!$A:$I,6,FALSE)</f>
        <v>0.18933556092482168</v>
      </c>
      <c r="C39" s="3">
        <f>VLOOKUP(A39,Trend_Simulation!$A:$T,20,FALSE)</f>
        <v>4.1387461978826312E-2</v>
      </c>
      <c r="F39">
        <f t="shared" ref="F39:F102" si="11">1/B39</f>
        <v>5.2816280001254698</v>
      </c>
      <c r="G39">
        <f t="shared" ref="G39:G102" si="12">1/C39</f>
        <v>24.161906823655837</v>
      </c>
      <c r="J39">
        <f t="shared" ref="J39:J102" si="13">F39/SUM($F39:$G39)</f>
        <v>0.17938158688268438</v>
      </c>
      <c r="K39">
        <f t="shared" ref="K39:K102" si="14">G39/SUM($F39:$G39)</f>
        <v>0.82061841311731565</v>
      </c>
      <c r="N39" s="3">
        <f>VLOOKUP(A39,rets_1M!$A:$M,6,FALSE)</f>
        <v>5.5879995419672479E-2</v>
      </c>
      <c r="O39" s="3">
        <f>VLOOKUP(A39,Trend_Simulation!$A:$S,19,FALSE)</f>
        <v>7.0559387516395261E-3</v>
      </c>
      <c r="R39" s="3">
        <f t="shared" si="4"/>
        <v>1.5964574968642991E-2</v>
      </c>
      <c r="S39" s="7">
        <f t="shared" ref="S39:S102" si="15">AVERAGE(N39:O39)</f>
        <v>3.1467967085656003E-2</v>
      </c>
      <c r="U39" s="3">
        <v>5.0963609561613943E-3</v>
      </c>
    </row>
    <row r="40" spans="1:21" x14ac:dyDescent="0.35">
      <c r="A40" s="2">
        <v>37955</v>
      </c>
      <c r="B40" s="3">
        <f>VLOOKUP(A40,Volatility_Rolling!$A:$I,6,FALSE)</f>
        <v>0.18441998697006276</v>
      </c>
      <c r="C40" s="3">
        <f>VLOOKUP(A40,Trend_Simulation!$A:$T,20,FALSE)</f>
        <v>4.0989147089873182E-2</v>
      </c>
      <c r="F40">
        <f t="shared" si="11"/>
        <v>5.4224057621386335</v>
      </c>
      <c r="G40">
        <f t="shared" si="12"/>
        <v>24.39670183444878</v>
      </c>
      <c r="J40">
        <f t="shared" si="13"/>
        <v>0.18184332795925756</v>
      </c>
      <c r="K40">
        <f t="shared" si="14"/>
        <v>0.81815667204074238</v>
      </c>
      <c r="N40" s="3">
        <f>VLOOKUP(A40,rets_1M!$A:$M,6,FALSE)</f>
        <v>7.8082637457976833E-3</v>
      </c>
      <c r="O40" s="3">
        <f>VLOOKUP(A40,Trend_Simulation!$A:$S,19,FALSE)</f>
        <v>1.5291339101297183E-3</v>
      </c>
      <c r="R40" s="3">
        <f t="shared" ref="R40:R103" si="16">N40*J39+O40*K39</f>
        <v>2.655494184294247E-3</v>
      </c>
      <c r="S40" s="7">
        <f t="shared" si="15"/>
        <v>4.6686988279637008E-3</v>
      </c>
      <c r="U40" s="3">
        <v>5.1515053074766559E-3</v>
      </c>
    </row>
    <row r="41" spans="1:21" x14ac:dyDescent="0.35">
      <c r="A41" s="2">
        <v>37986</v>
      </c>
      <c r="B41" s="3">
        <f>VLOOKUP(A41,Volatility_Rolling!$A:$I,6,FALSE)</f>
        <v>0.18740762234258179</v>
      </c>
      <c r="C41" s="3">
        <f>VLOOKUP(A41,Trend_Simulation!$A:$T,20,FALSE)</f>
        <v>4.1852773153809426E-2</v>
      </c>
      <c r="F41">
        <f t="shared" si="11"/>
        <v>5.3359622596993228</v>
      </c>
      <c r="G41">
        <f t="shared" si="12"/>
        <v>23.893279337189639</v>
      </c>
      <c r="J41">
        <f t="shared" si="13"/>
        <v>0.18255561787368649</v>
      </c>
      <c r="K41">
        <f t="shared" si="14"/>
        <v>0.81744438212631354</v>
      </c>
      <c r="N41" s="3">
        <f>VLOOKUP(A41,rets_1M!$A:$M,6,FALSE)</f>
        <v>5.1328957279672904E-2</v>
      </c>
      <c r="O41" s="3">
        <f>VLOOKUP(A41,Trend_Simulation!$A:$S,19,FALSE)</f>
        <v>1.8961159218157306E-2</v>
      </c>
      <c r="R41" s="3">
        <f t="shared" si="16"/>
        <v>2.4847027336376507E-2</v>
      </c>
      <c r="S41" s="7">
        <f t="shared" si="15"/>
        <v>3.5145058248915104E-2</v>
      </c>
      <c r="U41" s="3">
        <v>4.8201388511142085E-3</v>
      </c>
    </row>
    <row r="42" spans="1:21" x14ac:dyDescent="0.35">
      <c r="A42" s="2">
        <v>38017</v>
      </c>
      <c r="B42" s="3">
        <f>VLOOKUP(A42,Volatility_Rolling!$A:$I,6,FALSE)</f>
        <v>0.18684914171657574</v>
      </c>
      <c r="C42" s="3">
        <f>VLOOKUP(A42,Trend_Simulation!$A:$T,20,FALSE)</f>
        <v>4.2105799815039952E-2</v>
      </c>
      <c r="F42">
        <f t="shared" si="11"/>
        <v>5.351911123663931</v>
      </c>
      <c r="G42">
        <f t="shared" si="12"/>
        <v>23.749697295687177</v>
      </c>
      <c r="J42">
        <f t="shared" si="13"/>
        <v>0.18390430681849113</v>
      </c>
      <c r="K42">
        <f t="shared" si="14"/>
        <v>0.81609569318150887</v>
      </c>
      <c r="N42" s="3">
        <f>VLOOKUP(A42,rets_1M!$A:$M,6,FALSE)</f>
        <v>1.7604912998976374E-2</v>
      </c>
      <c r="O42" s="3">
        <f>VLOOKUP(A42,Trend_Simulation!$A:$S,19,FALSE)</f>
        <v>-3.2766026505103552E-3</v>
      </c>
      <c r="R42" s="3">
        <f t="shared" si="16"/>
        <v>5.35435341020748E-4</v>
      </c>
      <c r="S42" s="7">
        <f t="shared" si="15"/>
        <v>7.1641551742330093E-3</v>
      </c>
      <c r="U42" s="3">
        <v>4.3049281853966281E-3</v>
      </c>
    </row>
    <row r="43" spans="1:21" x14ac:dyDescent="0.35">
      <c r="A43" s="2">
        <v>38046</v>
      </c>
      <c r="B43" s="3">
        <f>VLOOKUP(A43,Volatility_Rolling!$A:$I,6,FALSE)</f>
        <v>0.17921866122560903</v>
      </c>
      <c r="C43" s="3">
        <f>VLOOKUP(A43,Trend_Simulation!$A:$T,20,FALSE)</f>
        <v>4.0735744873627071E-2</v>
      </c>
      <c r="F43">
        <f t="shared" si="11"/>
        <v>5.5797760856005505</v>
      </c>
      <c r="G43">
        <f t="shared" si="12"/>
        <v>24.548464821307711</v>
      </c>
      <c r="J43">
        <f t="shared" si="13"/>
        <v>0.18520085865089903</v>
      </c>
      <c r="K43">
        <f t="shared" si="14"/>
        <v>0.81479914134910103</v>
      </c>
      <c r="N43" s="3">
        <f>VLOOKUP(A43,rets_1M!$A:$M,6,FALSE)</f>
        <v>1.2874673104003254E-2</v>
      </c>
      <c r="O43" s="3">
        <f>VLOOKUP(A43,Trend_Simulation!$A:$S,19,FALSE)</f>
        <v>-2.4931860266214113E-3</v>
      </c>
      <c r="R43" s="3">
        <f t="shared" si="16"/>
        <v>3.3302945408033701E-4</v>
      </c>
      <c r="S43" s="7">
        <f t="shared" si="15"/>
        <v>5.1907435386909211E-3</v>
      </c>
      <c r="U43" s="3">
        <v>4.0820922780753222E-3</v>
      </c>
    </row>
    <row r="44" spans="1:21" x14ac:dyDescent="0.35">
      <c r="A44" s="2">
        <v>38077</v>
      </c>
      <c r="B44" s="3">
        <f>VLOOKUP(A44,Volatility_Rolling!$A:$I,6,FALSE)</f>
        <v>0.17507711387106298</v>
      </c>
      <c r="C44" s="3">
        <f>VLOOKUP(A44,Trend_Simulation!$A:$T,20,FALSE)</f>
        <v>4.0365643901898139E-2</v>
      </c>
      <c r="F44">
        <f t="shared" si="11"/>
        <v>5.7117688194041083</v>
      </c>
      <c r="G44">
        <f t="shared" si="12"/>
        <v>24.773542630221151</v>
      </c>
      <c r="J44">
        <f t="shared" si="13"/>
        <v>0.18736134052106987</v>
      </c>
      <c r="K44">
        <f t="shared" si="14"/>
        <v>0.81263865947893021</v>
      </c>
      <c r="N44" s="3">
        <f>VLOOKUP(A44,rets_1M!$A:$M,6,FALSE)</f>
        <v>-1.5988083416087373E-2</v>
      </c>
      <c r="O44" s="3">
        <f>VLOOKUP(A44,Trend_Simulation!$A:$S,19,FALSE)</f>
        <v>2.1304216181332152E-2</v>
      </c>
      <c r="R44" s="3">
        <f t="shared" si="16"/>
        <v>1.439765027482348E-2</v>
      </c>
      <c r="S44" s="7">
        <f t="shared" si="15"/>
        <v>2.6580663826223892E-3</v>
      </c>
      <c r="U44" s="3">
        <v>3.7068189305531352E-3</v>
      </c>
    </row>
    <row r="45" spans="1:21" x14ac:dyDescent="0.35">
      <c r="A45" s="2">
        <v>38107</v>
      </c>
      <c r="B45" s="3">
        <f>VLOOKUP(A45,Volatility_Rolling!$A:$I,6,FALSE)</f>
        <v>0.16976580383457299</v>
      </c>
      <c r="C45" s="3">
        <f>VLOOKUP(A45,Trend_Simulation!$A:$T,20,FALSE)</f>
        <v>4.1881241153551463E-2</v>
      </c>
      <c r="F45">
        <f t="shared" si="11"/>
        <v>5.89046779394066</v>
      </c>
      <c r="G45">
        <f t="shared" si="12"/>
        <v>23.877038322089021</v>
      </c>
      <c r="J45">
        <f t="shared" si="13"/>
        <v>0.19788247530647746</v>
      </c>
      <c r="K45">
        <f t="shared" si="14"/>
        <v>0.8021175246935226</v>
      </c>
      <c r="N45" s="3">
        <f>VLOOKUP(A45,rets_1M!$A:$M,6,FALSE)</f>
        <v>-1.6853365627207628E-2</v>
      </c>
      <c r="O45" s="3">
        <f>VLOOKUP(A45,Trend_Simulation!$A:$S,19,FALSE)</f>
        <v>-2.1654377135864128E-2</v>
      </c>
      <c r="R45" s="3">
        <f t="shared" si="16"/>
        <v>-2.0754853183745165E-2</v>
      </c>
      <c r="S45" s="7">
        <f t="shared" si="15"/>
        <v>-1.9253871381535878E-2</v>
      </c>
      <c r="U45" s="3">
        <v>3.2496194358384578E-3</v>
      </c>
    </row>
    <row r="46" spans="1:21" x14ac:dyDescent="0.35">
      <c r="A46" s="2">
        <v>38138</v>
      </c>
      <c r="B46" s="3">
        <f>VLOOKUP(A46,Volatility_Rolling!$A:$I,6,FALSE)</f>
        <v>0.16998787769990054</v>
      </c>
      <c r="C46" s="3">
        <f>VLOOKUP(A46,Trend_Simulation!$A:$T,20,FALSE)</f>
        <v>4.181340174659523E-2</v>
      </c>
      <c r="F46">
        <f t="shared" si="11"/>
        <v>5.8827724278399245</v>
      </c>
      <c r="G46">
        <f t="shared" si="12"/>
        <v>23.91577719651637</v>
      </c>
      <c r="J46">
        <f t="shared" si="13"/>
        <v>0.19741807913468218</v>
      </c>
      <c r="K46">
        <f t="shared" si="14"/>
        <v>0.80258192086531788</v>
      </c>
      <c r="N46" s="3">
        <f>VLOOKUP(A46,rets_1M!$A:$M,6,FALSE)</f>
        <v>1.283104085403397E-2</v>
      </c>
      <c r="O46" s="3">
        <f>VLOOKUP(A46,Trend_Simulation!$A:$S,19,FALSE)</f>
        <v>3.7334711348339438E-3</v>
      </c>
      <c r="R46" s="3">
        <f t="shared" si="16"/>
        <v>5.5337207501425009E-3</v>
      </c>
      <c r="S46" s="7">
        <f t="shared" si="15"/>
        <v>8.2822559944339576E-3</v>
      </c>
      <c r="U46" s="3">
        <v>3.0322487646148311E-3</v>
      </c>
    </row>
    <row r="47" spans="1:21" x14ac:dyDescent="0.35">
      <c r="A47" s="2">
        <v>38168</v>
      </c>
      <c r="B47" s="3">
        <f>VLOOKUP(A47,Volatility_Rolling!$A:$I,6,FALSE)</f>
        <v>0.16973382940491769</v>
      </c>
      <c r="C47" s="3">
        <f>VLOOKUP(A47,Trend_Simulation!$A:$T,20,FALSE)</f>
        <v>4.1912355840588028E-2</v>
      </c>
      <c r="F47">
        <f t="shared" si="11"/>
        <v>5.8915774392528206</v>
      </c>
      <c r="G47">
        <f t="shared" si="12"/>
        <v>23.859312604699674</v>
      </c>
      <c r="J47">
        <f t="shared" si="13"/>
        <v>0.19803029188534849</v>
      </c>
      <c r="K47">
        <f t="shared" si="14"/>
        <v>0.80196970811465151</v>
      </c>
      <c r="N47" s="3">
        <f>VLOOKUP(A47,rets_1M!$A:$M,6,FALSE)</f>
        <v>1.834397486571393E-2</v>
      </c>
      <c r="O47" s="3">
        <f>VLOOKUP(A47,Trend_Simulation!$A:$S,19,FALSE)</f>
        <v>9.2683197100851041E-3</v>
      </c>
      <c r="R47" s="3">
        <f t="shared" si="16"/>
        <v>1.1060018117798123E-2</v>
      </c>
      <c r="S47" s="7">
        <f t="shared" si="15"/>
        <v>1.3806147287899518E-2</v>
      </c>
      <c r="U47" s="3">
        <v>2.9274037199951142E-3</v>
      </c>
    </row>
    <row r="48" spans="1:21" x14ac:dyDescent="0.35">
      <c r="A48" s="2">
        <v>38199</v>
      </c>
      <c r="B48" s="3">
        <f>VLOOKUP(A48,Volatility_Rolling!$A:$I,6,FALSE)</f>
        <v>0.17068262089467054</v>
      </c>
      <c r="C48" s="3">
        <f>VLOOKUP(A48,Trend_Simulation!$A:$T,20,FALSE)</f>
        <v>4.2050565701855031E-2</v>
      </c>
      <c r="F48">
        <f t="shared" si="11"/>
        <v>5.8588273062499265</v>
      </c>
      <c r="G48">
        <f t="shared" si="12"/>
        <v>23.780892915689972</v>
      </c>
      <c r="J48">
        <f t="shared" si="13"/>
        <v>0.19766810423241138</v>
      </c>
      <c r="K48">
        <f t="shared" si="14"/>
        <v>0.80233189576758868</v>
      </c>
      <c r="N48" s="3">
        <f>VLOOKUP(A48,rets_1M!$A:$M,6,FALSE)</f>
        <v>-3.4633757961783473E-2</v>
      </c>
      <c r="O48" s="3">
        <f>VLOOKUP(A48,Trend_Simulation!$A:$S,19,FALSE)</f>
        <v>-3.9563534465946199E-3</v>
      </c>
      <c r="R48" s="3">
        <f t="shared" si="16"/>
        <v>-1.0031408817022375E-2</v>
      </c>
      <c r="S48" s="7">
        <f t="shared" si="15"/>
        <v>-1.9295055704189046E-2</v>
      </c>
      <c r="U48" s="3">
        <v>2.9435415760119543E-3</v>
      </c>
    </row>
    <row r="49" spans="1:21" x14ac:dyDescent="0.35">
      <c r="A49" s="2">
        <v>38230</v>
      </c>
      <c r="B49" s="3">
        <f>VLOOKUP(A49,Volatility_Rolling!$A:$I,6,FALSE)</f>
        <v>0.16642607104120324</v>
      </c>
      <c r="C49" s="3">
        <f>VLOOKUP(A49,Trend_Simulation!$A:$T,20,FALSE)</f>
        <v>4.2098673564582877E-2</v>
      </c>
      <c r="F49">
        <f t="shared" si="11"/>
        <v>6.0086739640234796</v>
      </c>
      <c r="G49">
        <f t="shared" si="12"/>
        <v>23.753717524280582</v>
      </c>
      <c r="J49">
        <f t="shared" si="13"/>
        <v>0.2018881435110734</v>
      </c>
      <c r="K49">
        <f t="shared" si="14"/>
        <v>0.79811185648892657</v>
      </c>
      <c r="N49" s="3">
        <f>VLOOKUP(A49,rets_1M!$A:$M,6,FALSE)</f>
        <v>2.6804123711341443E-3</v>
      </c>
      <c r="O49" s="3">
        <f>VLOOKUP(A49,Trend_Simulation!$A:$S,19,FALSE)</f>
        <v>-3.4513807324292435E-4</v>
      </c>
      <c r="R49" s="3">
        <f t="shared" si="16"/>
        <v>2.529167473566206E-4</v>
      </c>
      <c r="S49" s="7">
        <f t="shared" si="15"/>
        <v>1.16763714894561E-3</v>
      </c>
      <c r="U49" s="3">
        <v>2.8224379721812909E-3</v>
      </c>
    </row>
    <row r="50" spans="1:21" x14ac:dyDescent="0.35">
      <c r="A50" s="2">
        <v>38260</v>
      </c>
      <c r="B50" s="3">
        <f>VLOOKUP(A50,Volatility_Rolling!$A:$I,6,FALSE)</f>
        <v>0.15466746826014796</v>
      </c>
      <c r="C50" s="3">
        <f>VLOOKUP(A50,Trend_Simulation!$A:$T,20,FALSE)</f>
        <v>4.2449874849095168E-2</v>
      </c>
      <c r="F50">
        <f t="shared" si="11"/>
        <v>6.4654837326102577</v>
      </c>
      <c r="G50">
        <f t="shared" si="12"/>
        <v>23.557195481845227</v>
      </c>
      <c r="J50">
        <f t="shared" si="13"/>
        <v>0.21535332294718124</v>
      </c>
      <c r="K50">
        <f t="shared" si="14"/>
        <v>0.78464667705281876</v>
      </c>
      <c r="N50" s="3">
        <f>VLOOKUP(A50,rets_1M!$A:$M,6,FALSE)</f>
        <v>9.3563643841250155E-3</v>
      </c>
      <c r="O50" s="3">
        <f>VLOOKUP(A50,Trend_Simulation!$A:$S,19,FALSE)</f>
        <v>1.8078888193272157E-2</v>
      </c>
      <c r="R50" s="3">
        <f t="shared" si="16"/>
        <v>1.6317914054712303E-2</v>
      </c>
      <c r="S50" s="7">
        <f t="shared" si="15"/>
        <v>1.3717626288698586E-2</v>
      </c>
      <c r="U50" s="3">
        <v>2.2144946478330763E-3</v>
      </c>
    </row>
    <row r="51" spans="1:21" x14ac:dyDescent="0.35">
      <c r="A51" s="2">
        <v>38291</v>
      </c>
      <c r="B51" s="3">
        <f>VLOOKUP(A51,Volatility_Rolling!$A:$I,6,FALSE)</f>
        <v>0.15459750570318417</v>
      </c>
      <c r="C51" s="3">
        <f>VLOOKUP(A51,Trend_Simulation!$A:$T,20,FALSE)</f>
        <v>4.3017150316527308E-2</v>
      </c>
      <c r="F51">
        <f t="shared" si="11"/>
        <v>6.4684096645124818</v>
      </c>
      <c r="G51">
        <f t="shared" si="12"/>
        <v>23.246542196352724</v>
      </c>
      <c r="J51">
        <f t="shared" si="13"/>
        <v>0.21768198362896968</v>
      </c>
      <c r="K51">
        <f t="shared" si="14"/>
        <v>0.78231801637103038</v>
      </c>
      <c r="N51" s="3">
        <f>VLOOKUP(A51,rets_1M!$A:$M,6,FALSE)</f>
        <v>1.3649791178567794E-2</v>
      </c>
      <c r="O51" s="3">
        <f>VLOOKUP(A51,Trend_Simulation!$A:$S,19,FALSE)</f>
        <v>1.5504600086182572E-2</v>
      </c>
      <c r="R51" s="3">
        <f t="shared" si="16"/>
        <v>1.5105160824495697E-2</v>
      </c>
      <c r="S51" s="7">
        <f t="shared" si="15"/>
        <v>1.4577195632375183E-2</v>
      </c>
      <c r="U51" s="3">
        <v>1.8151029571964461E-3</v>
      </c>
    </row>
    <row r="52" spans="1:21" x14ac:dyDescent="0.35">
      <c r="A52" s="2">
        <v>38321</v>
      </c>
      <c r="B52" s="3">
        <f>VLOOKUP(A52,Volatility_Rolling!$A:$I,6,FALSE)</f>
        <v>0.15018766988539495</v>
      </c>
      <c r="C52" s="3">
        <f>VLOOKUP(A52,Trend_Simulation!$A:$T,20,FALSE)</f>
        <v>4.1749822477999819E-2</v>
      </c>
      <c r="F52">
        <f t="shared" si="11"/>
        <v>6.6583362053827653</v>
      </c>
      <c r="G52">
        <f t="shared" si="12"/>
        <v>23.952197653701464</v>
      </c>
      <c r="J52">
        <f t="shared" si="13"/>
        <v>0.21751780730236378</v>
      </c>
      <c r="K52">
        <f t="shared" si="14"/>
        <v>0.7824821926976363</v>
      </c>
      <c r="N52" s="3">
        <f>VLOOKUP(A52,rets_1M!$A:$M,6,FALSE)</f>
        <v>3.8689578936790259E-2</v>
      </c>
      <c r="O52" s="3">
        <f>VLOOKUP(A52,Trend_Simulation!$A:$S,19,FALSE)</f>
        <v>1.3329109658030126E-2</v>
      </c>
      <c r="R52" s="3">
        <f t="shared" si="16"/>
        <v>1.8849626916392179E-2</v>
      </c>
      <c r="S52" s="7">
        <f t="shared" si="15"/>
        <v>2.600934429741019E-2</v>
      </c>
      <c r="U52" s="3">
        <v>1.5779006482814495E-3</v>
      </c>
    </row>
    <row r="53" spans="1:21" x14ac:dyDescent="0.35">
      <c r="A53" s="2">
        <v>38352</v>
      </c>
      <c r="B53" s="3">
        <f>VLOOKUP(A53,Volatility_Rolling!$A:$I,6,FALSE)</f>
        <v>0.15118302271172146</v>
      </c>
      <c r="C53" s="3">
        <f>VLOOKUP(A53,Trend_Simulation!$A:$T,20,FALSE)</f>
        <v>4.1859757406037638E-2</v>
      </c>
      <c r="F53">
        <f t="shared" si="11"/>
        <v>6.6144993138999357</v>
      </c>
      <c r="G53">
        <f t="shared" si="12"/>
        <v>23.889292771098695</v>
      </c>
      <c r="J53">
        <f t="shared" si="13"/>
        <v>0.21684186987206949</v>
      </c>
      <c r="K53">
        <f t="shared" si="14"/>
        <v>0.78315813012793056</v>
      </c>
      <c r="N53" s="3">
        <f>VLOOKUP(A53,rets_1M!$A:$M,6,FALSE)</f>
        <v>3.2120743034055765E-2</v>
      </c>
      <c r="O53" s="3">
        <f>VLOOKUP(A53,Trend_Simulation!$A:$S,19,FALSE)</f>
        <v>-1.1938040326978025E-3</v>
      </c>
      <c r="R53" s="3">
        <f t="shared" si="16"/>
        <v>6.0527031965338287E-3</v>
      </c>
      <c r="S53" s="7">
        <f t="shared" si="15"/>
        <v>1.5463469500678981E-2</v>
      </c>
      <c r="U53" s="3">
        <v>1.422156520640705E-3</v>
      </c>
    </row>
    <row r="54" spans="1:21" x14ac:dyDescent="0.35">
      <c r="A54" s="2">
        <v>38383</v>
      </c>
      <c r="B54" s="3">
        <f>VLOOKUP(A54,Volatility_Rolling!$A:$I,6,FALSE)</f>
        <v>0.15172285586048187</v>
      </c>
      <c r="C54" s="3">
        <f>VLOOKUP(A54,Trend_Simulation!$A:$T,20,FALSE)</f>
        <v>4.2056580802180499E-2</v>
      </c>
      <c r="F54">
        <f t="shared" si="11"/>
        <v>6.5909647846304651</v>
      </c>
      <c r="G54">
        <f t="shared" si="12"/>
        <v>23.777491677310895</v>
      </c>
      <c r="J54">
        <f t="shared" si="13"/>
        <v>0.21703324938132615</v>
      </c>
      <c r="K54">
        <f t="shared" si="14"/>
        <v>0.78296675061867382</v>
      </c>
      <c r="N54" s="3">
        <f>VLOOKUP(A54,rets_1M!$A:$M,6,FALSE)</f>
        <v>-2.6340457442819654E-2</v>
      </c>
      <c r="O54" s="3">
        <f>VLOOKUP(A54,Trend_Simulation!$A:$S,19,FALSE)</f>
        <v>-3.4094302237316666E-3</v>
      </c>
      <c r="R54" s="3">
        <f t="shared" si="16"/>
        <v>-8.3818370440060276E-3</v>
      </c>
      <c r="S54" s="7">
        <f t="shared" si="15"/>
        <v>-1.487494383327566E-2</v>
      </c>
      <c r="U54" s="3">
        <v>1.3893343063426933E-3</v>
      </c>
    </row>
    <row r="55" spans="1:21" x14ac:dyDescent="0.35">
      <c r="A55" s="2">
        <v>38411</v>
      </c>
      <c r="B55" s="3">
        <f>VLOOKUP(A55,Volatility_Rolling!$A:$I,6,FALSE)</f>
        <v>0.15138391924508962</v>
      </c>
      <c r="C55" s="3">
        <f>VLOOKUP(A55,Trend_Simulation!$A:$T,20,FALSE)</f>
        <v>4.167647255772923E-2</v>
      </c>
      <c r="F55">
        <f t="shared" si="11"/>
        <v>6.6057214332059022</v>
      </c>
      <c r="G55">
        <f t="shared" si="12"/>
        <v>23.994353135688833</v>
      </c>
      <c r="J55">
        <f t="shared" si="13"/>
        <v>0.21587272339266392</v>
      </c>
      <c r="K55">
        <f t="shared" si="14"/>
        <v>0.78412727660733617</v>
      </c>
      <c r="N55" s="3">
        <f>VLOOKUP(A55,rets_1M!$A:$M,6,FALSE)</f>
        <v>1.8773466833541752E-2</v>
      </c>
      <c r="O55" s="3">
        <f>VLOOKUP(A55,Trend_Simulation!$A:$S,19,FALSE)</f>
        <v>2.4105544415495865E-3</v>
      </c>
      <c r="R55" s="3">
        <f t="shared" si="16"/>
        <v>5.9618504873256142E-3</v>
      </c>
      <c r="S55" s="7">
        <f t="shared" si="15"/>
        <v>1.059201063754567E-2</v>
      </c>
      <c r="U55" s="3">
        <v>1.4549669057570824E-3</v>
      </c>
    </row>
    <row r="56" spans="1:21" x14ac:dyDescent="0.35">
      <c r="A56" s="2">
        <v>38442</v>
      </c>
      <c r="B56" s="3">
        <f>VLOOKUP(A56,Volatility_Rolling!$A:$I,6,FALSE)</f>
        <v>0.1507234092028773</v>
      </c>
      <c r="C56" s="3">
        <f>VLOOKUP(A56,Trend_Simulation!$A:$T,20,FALSE)</f>
        <v>4.0675890768834079E-2</v>
      </c>
      <c r="F56">
        <f t="shared" si="11"/>
        <v>6.6346694603621668</v>
      </c>
      <c r="G56">
        <f t="shared" si="12"/>
        <v>24.584587604562095</v>
      </c>
      <c r="J56">
        <f t="shared" si="13"/>
        <v>0.2125184928829203</v>
      </c>
      <c r="K56">
        <f t="shared" si="14"/>
        <v>0.78748150711707965</v>
      </c>
      <c r="N56" s="3">
        <f>VLOOKUP(A56,rets_1M!$A:$M,6,FALSE)</f>
        <v>-2.0223020223020138E-2</v>
      </c>
      <c r="O56" s="3">
        <f>VLOOKUP(A56,Trend_Simulation!$A:$S,19,FALSE)</f>
        <v>1.19962445118269E-3</v>
      </c>
      <c r="R56" s="3">
        <f t="shared" si="16"/>
        <v>-3.4249401969108223E-3</v>
      </c>
      <c r="S56" s="7">
        <f t="shared" si="15"/>
        <v>-9.5116978859187233E-3</v>
      </c>
      <c r="U56" s="3">
        <v>1.5123566425381263E-3</v>
      </c>
    </row>
    <row r="57" spans="1:21" x14ac:dyDescent="0.35">
      <c r="A57" s="2">
        <v>38472</v>
      </c>
      <c r="B57" s="3">
        <f>VLOOKUP(A57,Volatility_Rolling!$A:$I,6,FALSE)</f>
        <v>0.14651183443147245</v>
      </c>
      <c r="C57" s="3">
        <f>VLOOKUP(A57,Trend_Simulation!$A:$T,20,FALSE)</f>
        <v>4.1274919678899805E-2</v>
      </c>
      <c r="F57">
        <f t="shared" si="11"/>
        <v>6.8253872042515926</v>
      </c>
      <c r="G57">
        <f t="shared" si="12"/>
        <v>24.227787910419874</v>
      </c>
      <c r="J57">
        <f t="shared" si="13"/>
        <v>0.21979675762775225</v>
      </c>
      <c r="K57">
        <f t="shared" si="14"/>
        <v>0.7802032423722477</v>
      </c>
      <c r="N57" s="3">
        <f>VLOOKUP(A57,rets_1M!$A:$M,6,FALSE)</f>
        <v>-2.1604938271605034E-2</v>
      </c>
      <c r="O57" s="3">
        <f>VLOOKUP(A57,Trend_Simulation!$A:$S,19,FALSE)</f>
        <v>-1.1709322849794817E-2</v>
      </c>
      <c r="R57" s="3">
        <f t="shared" si="16"/>
        <v>-1.3812324125386907E-2</v>
      </c>
      <c r="S57" s="7">
        <f t="shared" si="15"/>
        <v>-1.6657130560699927E-2</v>
      </c>
      <c r="U57" s="3">
        <v>1.4467654179763922E-3</v>
      </c>
    </row>
    <row r="58" spans="1:21" x14ac:dyDescent="0.35">
      <c r="A58" s="2">
        <v>38503</v>
      </c>
      <c r="B58" s="3">
        <f>VLOOKUP(A58,Volatility_Rolling!$A:$I,6,FALSE)</f>
        <v>0.14710319952669609</v>
      </c>
      <c r="C58" s="3">
        <f>VLOOKUP(A58,Trend_Simulation!$A:$T,20,FALSE)</f>
        <v>4.1617593638066684E-2</v>
      </c>
      <c r="F58">
        <f t="shared" si="11"/>
        <v>6.7979486728874399</v>
      </c>
      <c r="G58">
        <f t="shared" si="12"/>
        <v>24.028299394161088</v>
      </c>
      <c r="J58">
        <f t="shared" si="13"/>
        <v>0.22052468591382202</v>
      </c>
      <c r="K58">
        <f t="shared" si="14"/>
        <v>0.77947531408617798</v>
      </c>
      <c r="N58" s="3">
        <f>VLOOKUP(A58,rets_1M!$A:$M,6,FALSE)</f>
        <v>2.9179810725552091E-2</v>
      </c>
      <c r="O58" s="3">
        <f>VLOOKUP(A58,Trend_Simulation!$A:$S,19,FALSE)</f>
        <v>-8.9711359892739439E-3</v>
      </c>
      <c r="R58" s="3">
        <f t="shared" si="16"/>
        <v>-5.8568160092603398E-4</v>
      </c>
      <c r="S58" s="7">
        <f t="shared" si="15"/>
        <v>1.0104337368139073E-2</v>
      </c>
      <c r="U58" s="3">
        <v>1.4549669057570824E-3</v>
      </c>
    </row>
    <row r="59" spans="1:21" x14ac:dyDescent="0.35">
      <c r="A59" s="2">
        <v>38533</v>
      </c>
      <c r="B59" s="3">
        <f>VLOOKUP(A59,Volatility_Rolling!$A:$I,6,FALSE)</f>
        <v>0.13978218603663847</v>
      </c>
      <c r="C59" s="3">
        <f>VLOOKUP(A59,Trend_Simulation!$A:$T,20,FALSE)</f>
        <v>4.1621935065994174E-2</v>
      </c>
      <c r="F59">
        <f t="shared" si="11"/>
        <v>7.1539874168078104</v>
      </c>
      <c r="G59">
        <f t="shared" si="12"/>
        <v>24.025793092378755</v>
      </c>
      <c r="J59">
        <f t="shared" si="13"/>
        <v>0.22944316156106409</v>
      </c>
      <c r="K59">
        <f t="shared" si="14"/>
        <v>0.77055683843893596</v>
      </c>
      <c r="N59" s="3">
        <f>VLOOKUP(A59,rets_1M!$A:$M,6,FALSE)</f>
        <v>-1.4367816091954699E-3</v>
      </c>
      <c r="O59" s="3">
        <f>VLOOKUP(A59,Trend_Simulation!$A:$S,19,FALSE)</f>
        <v>5.8942376437254073E-3</v>
      </c>
      <c r="R59" s="3">
        <f t="shared" si="16"/>
        <v>4.2775669255468484E-3</v>
      </c>
      <c r="S59" s="7">
        <f t="shared" si="15"/>
        <v>2.2287280172649687E-3</v>
      </c>
      <c r="U59" s="3">
        <v>1.4303602255574255E-3</v>
      </c>
    </row>
    <row r="60" spans="1:21" x14ac:dyDescent="0.35">
      <c r="A60" s="2">
        <v>38564</v>
      </c>
      <c r="B60" s="3">
        <f>VLOOKUP(A60,Volatility_Rolling!$A:$I,6,FALSE)</f>
        <v>0.13116050105217505</v>
      </c>
      <c r="C60" s="3">
        <f>VLOOKUP(A60,Trend_Simulation!$A:$T,20,FALSE)</f>
        <v>4.1797749603773665E-2</v>
      </c>
      <c r="F60">
        <f t="shared" si="11"/>
        <v>7.6242465679679317</v>
      </c>
      <c r="G60">
        <f t="shared" si="12"/>
        <v>23.924733017437763</v>
      </c>
      <c r="J60">
        <f t="shared" si="13"/>
        <v>0.24166380872409726</v>
      </c>
      <c r="K60">
        <f t="shared" si="14"/>
        <v>0.75833619127590268</v>
      </c>
      <c r="N60" s="3">
        <f>VLOOKUP(A60,rets_1M!$A:$M,6,FALSE)</f>
        <v>3.4532374100719299E-2</v>
      </c>
      <c r="O60" s="3">
        <f>VLOOKUP(A60,Trend_Simulation!$A:$S,19,FALSE)</f>
        <v>-7.6188395489010796E-3</v>
      </c>
      <c r="R60" s="3">
        <f t="shared" si="16"/>
        <v>2.052468174503698E-3</v>
      </c>
      <c r="S60" s="7">
        <f t="shared" si="15"/>
        <v>1.3456767275909109E-2</v>
      </c>
      <c r="U60" s="3">
        <v>1.4139520764002711E-3</v>
      </c>
    </row>
    <row r="61" spans="1:21" x14ac:dyDescent="0.35">
      <c r="A61" s="2">
        <v>38595</v>
      </c>
      <c r="B61" s="3">
        <f>VLOOKUP(A61,Volatility_Rolling!$A:$I,6,FALSE)</f>
        <v>0.13172783642286967</v>
      </c>
      <c r="C61" s="3">
        <f>VLOOKUP(A61,Trend_Simulation!$A:$T,20,FALSE)</f>
        <v>4.1476668560755499E-2</v>
      </c>
      <c r="F61">
        <f t="shared" si="11"/>
        <v>7.5914098884143444</v>
      </c>
      <c r="G61">
        <f t="shared" si="12"/>
        <v>24.109940231462623</v>
      </c>
      <c r="J61">
        <f t="shared" si="13"/>
        <v>0.23946645362761626</v>
      </c>
      <c r="K61">
        <f t="shared" si="14"/>
        <v>0.7605335463723838</v>
      </c>
      <c r="N61" s="3">
        <f>VLOOKUP(A61,rets_1M!$A:$M,6,FALSE)</f>
        <v>-1.2331942512749161E-2</v>
      </c>
      <c r="O61" s="3">
        <f>VLOOKUP(A61,Trend_Simulation!$A:$S,19,FALSE)</f>
        <v>6.4544636027886789E-3</v>
      </c>
      <c r="R61" s="3">
        <f t="shared" si="16"/>
        <v>1.9144691486701307E-3</v>
      </c>
      <c r="S61" s="7">
        <f t="shared" si="15"/>
        <v>-2.9387394549802411E-3</v>
      </c>
      <c r="U61" s="3">
        <v>1.364709877352599E-3</v>
      </c>
    </row>
    <row r="62" spans="1:21" x14ac:dyDescent="0.35">
      <c r="A62" s="2">
        <v>38625</v>
      </c>
      <c r="B62" s="3">
        <f>VLOOKUP(A62,Volatility_Rolling!$A:$I,6,FALSE)</f>
        <v>0.11116526587006317</v>
      </c>
      <c r="C62" s="3">
        <f>VLOOKUP(A62,Trend_Simulation!$A:$T,20,FALSE)</f>
        <v>3.938766588437459E-2</v>
      </c>
      <c r="F62">
        <f t="shared" si="11"/>
        <v>8.9956156014493036</v>
      </c>
      <c r="G62">
        <f t="shared" si="12"/>
        <v>25.38865854441779</v>
      </c>
      <c r="J62">
        <f t="shared" si="13"/>
        <v>0.26162005233228269</v>
      </c>
      <c r="K62">
        <f t="shared" si="14"/>
        <v>0.73837994766771731</v>
      </c>
      <c r="N62" s="3">
        <f>VLOOKUP(A62,rets_1M!$A:$M,6,FALSE)</f>
        <v>5.1633496057077455E-3</v>
      </c>
      <c r="O62" s="3">
        <f>VLOOKUP(A62,Trend_Simulation!$A:$S,19,FALSE)</f>
        <v>2.7296657417615797E-3</v>
      </c>
      <c r="R62" s="3">
        <f t="shared" si="16"/>
        <v>3.3124513859115225E-3</v>
      </c>
      <c r="S62" s="7">
        <f t="shared" si="15"/>
        <v>3.9465076737346628E-3</v>
      </c>
      <c r="U62" s="3">
        <v>1.3729187604631932E-3</v>
      </c>
    </row>
    <row r="63" spans="1:21" x14ac:dyDescent="0.35">
      <c r="A63" s="2">
        <v>38656</v>
      </c>
      <c r="B63" s="3">
        <f>VLOOKUP(A63,Volatility_Rolling!$A:$I,6,FALSE)</f>
        <v>0.10338035343887979</v>
      </c>
      <c r="C63" s="3">
        <f>VLOOKUP(A63,Trend_Simulation!$A:$T,20,FALSE)</f>
        <v>3.8372432303894144E-2</v>
      </c>
      <c r="F63">
        <f t="shared" si="11"/>
        <v>9.6730178098222197</v>
      </c>
      <c r="G63">
        <f t="shared" si="12"/>
        <v>26.060375638437627</v>
      </c>
      <c r="J63">
        <f t="shared" si="13"/>
        <v>0.27069966987121619</v>
      </c>
      <c r="K63">
        <f t="shared" si="14"/>
        <v>0.72930033012878381</v>
      </c>
      <c r="N63" s="3">
        <f>VLOOKUP(A63,rets_1M!$A:$M,6,FALSE)</f>
        <v>-1.9893527598767169E-2</v>
      </c>
      <c r="O63" s="3">
        <f>VLOOKUP(A63,Trend_Simulation!$A:$S,19,FALSE)</f>
        <v>-3.2009630739355975E-3</v>
      </c>
      <c r="R63" s="3">
        <f t="shared" si="16"/>
        <v>-7.5680726784820391E-3</v>
      </c>
      <c r="S63" s="7">
        <f t="shared" si="15"/>
        <v>-1.1547245336351384E-2</v>
      </c>
      <c r="U63" s="3">
        <v>1.3318669405149031E-3</v>
      </c>
    </row>
    <row r="64" spans="1:21" x14ac:dyDescent="0.35">
      <c r="A64" s="2">
        <v>38686</v>
      </c>
      <c r="B64" s="3">
        <f>VLOOKUP(A64,Volatility_Rolling!$A:$I,6,FALSE)</f>
        <v>0.10051684687629821</v>
      </c>
      <c r="C64" s="3">
        <f>VLOOKUP(A64,Trend_Simulation!$A:$T,20,FALSE)</f>
        <v>3.8500059337185935E-2</v>
      </c>
      <c r="F64">
        <f t="shared" si="11"/>
        <v>9.9485810695062629</v>
      </c>
      <c r="G64">
        <f t="shared" si="12"/>
        <v>25.97398594225368</v>
      </c>
      <c r="J64">
        <f t="shared" si="13"/>
        <v>0.2769451600229294</v>
      </c>
      <c r="K64">
        <f t="shared" si="14"/>
        <v>0.72305483997707054</v>
      </c>
      <c r="N64" s="3">
        <f>VLOOKUP(A64,rets_1M!$A:$M,6,FALSE)</f>
        <v>3.4114732227939815E-2</v>
      </c>
      <c r="O64" s="3">
        <f>VLOOKUP(A64,Trend_Simulation!$A:$S,19,FALSE)</f>
        <v>1.6624444029075848E-2</v>
      </c>
      <c r="R64" s="3">
        <f t="shared" si="16"/>
        <v>2.1359059270460751E-2</v>
      </c>
      <c r="S64" s="7">
        <f t="shared" si="15"/>
        <v>2.5369588128507831E-2</v>
      </c>
      <c r="U64" s="3">
        <v>1.0357460146983577E-3</v>
      </c>
    </row>
    <row r="65" spans="1:21" x14ac:dyDescent="0.35">
      <c r="A65" s="2">
        <v>38717</v>
      </c>
      <c r="B65" s="3">
        <f>VLOOKUP(A65,Volatility_Rolling!$A:$I,6,FALSE)</f>
        <v>9.2340449626814064E-2</v>
      </c>
      <c r="C65" s="3">
        <f>VLOOKUP(A65,Trend_Simulation!$A:$T,20,FALSE)</f>
        <v>3.5786836876045232E-2</v>
      </c>
      <c r="F65">
        <f t="shared" si="11"/>
        <v>10.829490261758671</v>
      </c>
      <c r="G65">
        <f t="shared" si="12"/>
        <v>27.943235203035609</v>
      </c>
      <c r="J65">
        <f t="shared" si="13"/>
        <v>0.27930691309260353</v>
      </c>
      <c r="K65">
        <f t="shared" si="14"/>
        <v>0.72069308690739653</v>
      </c>
      <c r="N65" s="3">
        <f>VLOOKUP(A65,rets_1M!$A:$M,6,FALSE)</f>
        <v>-3.5016586804275107E-3</v>
      </c>
      <c r="O65" s="3">
        <f>VLOOKUP(A65,Trend_Simulation!$A:$S,19,FALSE)</f>
        <v>-2.8071996676565093E-3</v>
      </c>
      <c r="R65" s="3">
        <f t="shared" si="16"/>
        <v>-2.9995267300777398E-3</v>
      </c>
      <c r="S65" s="7">
        <f t="shared" si="15"/>
        <v>-3.1544291740420102E-3</v>
      </c>
      <c r="U65" s="3">
        <v>1.0027841365327639E-3</v>
      </c>
    </row>
    <row r="66" spans="1:21" x14ac:dyDescent="0.35">
      <c r="A66" s="2">
        <v>38748</v>
      </c>
      <c r="B66" s="3">
        <f>VLOOKUP(A66,Volatility_Rolling!$A:$I,6,FALSE)</f>
        <v>8.9894179636661978E-2</v>
      </c>
      <c r="C66" s="3">
        <f>VLOOKUP(A66,Trend_Simulation!$A:$T,20,FALSE)</f>
        <v>3.5800534326360892E-2</v>
      </c>
      <c r="F66">
        <f t="shared" si="11"/>
        <v>11.124190732279237</v>
      </c>
      <c r="G66">
        <f t="shared" si="12"/>
        <v>27.932543991771464</v>
      </c>
      <c r="J66">
        <f t="shared" si="13"/>
        <v>0.28482131982807785</v>
      </c>
      <c r="K66">
        <f t="shared" si="14"/>
        <v>0.71517868017192221</v>
      </c>
      <c r="N66" s="3">
        <f>VLOOKUP(A66,rets_1M!$A:$M,6,FALSE)</f>
        <v>2.2933234695764693E-2</v>
      </c>
      <c r="O66" s="3">
        <f>VLOOKUP(A66,Trend_Simulation!$A:$S,19,FALSE)</f>
        <v>1.0666897946310268E-2</v>
      </c>
      <c r="R66" s="3">
        <f t="shared" si="16"/>
        <v>1.4092970598754744E-2</v>
      </c>
      <c r="S66" s="7">
        <f t="shared" si="15"/>
        <v>1.680006632103748E-2</v>
      </c>
      <c r="U66" s="3">
        <v>9.86298719130696E-4</v>
      </c>
    </row>
    <row r="67" spans="1:21" x14ac:dyDescent="0.35">
      <c r="A67" s="2">
        <v>38776</v>
      </c>
      <c r="B67" s="3">
        <f>VLOOKUP(A67,Volatility_Rolling!$A:$I,6,FALSE)</f>
        <v>8.8730501627479877E-2</v>
      </c>
      <c r="C67" s="3">
        <f>VLOOKUP(A67,Trend_Simulation!$A:$T,20,FALSE)</f>
        <v>3.5681207566573378E-2</v>
      </c>
      <c r="F67">
        <f t="shared" si="11"/>
        <v>11.270081670430899</v>
      </c>
      <c r="G67">
        <f t="shared" si="12"/>
        <v>28.025957309158255</v>
      </c>
      <c r="J67">
        <f t="shared" si="13"/>
        <v>0.28679943228590338</v>
      </c>
      <c r="K67">
        <f t="shared" si="14"/>
        <v>0.71320056771409657</v>
      </c>
      <c r="N67" s="3">
        <f>VLOOKUP(A67,rets_1M!$A:$M,6,FALSE)</f>
        <v>-8.1359609473874439E-4</v>
      </c>
      <c r="O67" s="3">
        <f>VLOOKUP(A67,Trend_Simulation!$A:$S,19,FALSE)</f>
        <v>-4.5941513816997502E-3</v>
      </c>
      <c r="R67" s="3">
        <f t="shared" si="16"/>
        <v>-3.5173686351844991E-3</v>
      </c>
      <c r="S67" s="7">
        <f t="shared" si="15"/>
        <v>-2.7038737382192473E-3</v>
      </c>
      <c r="U67" s="3">
        <v>9.86298719130696E-4</v>
      </c>
    </row>
    <row r="68" spans="1:21" x14ac:dyDescent="0.35">
      <c r="A68" s="2">
        <v>38807</v>
      </c>
      <c r="B68" s="3">
        <f>VLOOKUP(A68,Volatility_Rolling!$A:$I,6,FALSE)</f>
        <v>8.873348303720574E-2</v>
      </c>
      <c r="C68" s="3">
        <f>VLOOKUP(A68,Trend_Simulation!$A:$T,20,FALSE)</f>
        <v>3.602994765959381E-2</v>
      </c>
      <c r="F68">
        <f t="shared" si="11"/>
        <v>11.269703000170773</v>
      </c>
      <c r="G68">
        <f t="shared" si="12"/>
        <v>27.754689222639676</v>
      </c>
      <c r="J68">
        <f t="shared" si="13"/>
        <v>0.28878612473517096</v>
      </c>
      <c r="K68">
        <f t="shared" si="14"/>
        <v>0.71121387526482904</v>
      </c>
      <c r="N68" s="3">
        <f>VLOOKUP(A68,rets_1M!$A:$M,6,FALSE)</f>
        <v>8.3235320727403916E-3</v>
      </c>
      <c r="O68" s="3">
        <f>VLOOKUP(A68,Trend_Simulation!$A:$S,19,FALSE)</f>
        <v>1.6644271773298358E-2</v>
      </c>
      <c r="R68" s="3">
        <f t="shared" si="16"/>
        <v>1.4257888350979556E-2</v>
      </c>
      <c r="S68" s="7">
        <f t="shared" si="15"/>
        <v>1.2483901923019375E-2</v>
      </c>
      <c r="U68" s="3">
        <v>9.5331892203098789E-4</v>
      </c>
    </row>
    <row r="69" spans="1:21" x14ac:dyDescent="0.35">
      <c r="A69" s="2">
        <v>38837</v>
      </c>
      <c r="B69" s="3">
        <f>VLOOKUP(A69,Volatility_Rolling!$A:$I,6,FALSE)</f>
        <v>7.8440717896815074E-2</v>
      </c>
      <c r="C69" s="3">
        <f>VLOOKUP(A69,Trend_Simulation!$A:$T,20,FALSE)</f>
        <v>3.551592614698719E-2</v>
      </c>
      <c r="F69">
        <f t="shared" si="11"/>
        <v>12.748480977895321</v>
      </c>
      <c r="G69">
        <f t="shared" si="12"/>
        <v>28.156382459558355</v>
      </c>
      <c r="J69">
        <f t="shared" si="13"/>
        <v>0.31166174157722387</v>
      </c>
      <c r="K69">
        <f t="shared" si="14"/>
        <v>0.68833825842277607</v>
      </c>
      <c r="N69" s="3">
        <f>VLOOKUP(A69,rets_1M!$A:$M,6,FALSE)</f>
        <v>9.7801704800359879E-3</v>
      </c>
      <c r="O69" s="3">
        <f>VLOOKUP(A69,Trend_Simulation!$A:$S,19,FALSE)</f>
        <v>6.8144385447745067E-3</v>
      </c>
      <c r="R69" s="3">
        <f t="shared" si="16"/>
        <v>7.6709007773620086E-3</v>
      </c>
      <c r="S69" s="7">
        <f t="shared" si="15"/>
        <v>8.2973045124052468E-3</v>
      </c>
      <c r="U69" s="3">
        <v>9.5331892203098789E-4</v>
      </c>
    </row>
    <row r="70" spans="1:21" x14ac:dyDescent="0.35">
      <c r="A70" s="2">
        <v>38868</v>
      </c>
      <c r="B70" s="3">
        <f>VLOOKUP(A70,Volatility_Rolling!$A:$I,6,FALSE)</f>
        <v>7.8222819242834946E-2</v>
      </c>
      <c r="C70" s="3">
        <f>VLOOKUP(A70,Trend_Simulation!$A:$T,20,FALSE)</f>
        <v>3.6750267188681102E-2</v>
      </c>
      <c r="F70">
        <f t="shared" si="11"/>
        <v>12.783993336977534</v>
      </c>
      <c r="G70">
        <f t="shared" si="12"/>
        <v>27.210686520069572</v>
      </c>
      <c r="J70">
        <f t="shared" si="13"/>
        <v>0.31964234699893418</v>
      </c>
      <c r="K70">
        <f t="shared" si="14"/>
        <v>0.68035765300106588</v>
      </c>
      <c r="N70" s="3">
        <f>VLOOKUP(A70,rets_1M!$A:$M,6,FALSE)</f>
        <v>-3.3410342989159458E-2</v>
      </c>
      <c r="O70" s="3">
        <f>VLOOKUP(A70,Trend_Simulation!$A:$S,19,FALSE)</f>
        <v>-1.7320059298924037E-2</v>
      </c>
      <c r="R70" s="3">
        <f t="shared" si="16"/>
        <v>-2.2334785136294409E-2</v>
      </c>
      <c r="S70" s="7">
        <f t="shared" si="15"/>
        <v>-2.5365201144041748E-2</v>
      </c>
      <c r="U70" s="3">
        <v>9.038268036556385E-4</v>
      </c>
    </row>
    <row r="71" spans="1:21" x14ac:dyDescent="0.35">
      <c r="A71" s="2">
        <v>38898</v>
      </c>
      <c r="B71" s="3">
        <f>VLOOKUP(A71,Volatility_Rolling!$A:$I,6,FALSE)</f>
        <v>7.8380762852121325E-2</v>
      </c>
      <c r="C71" s="3">
        <f>VLOOKUP(A71,Trend_Simulation!$A:$T,20,FALSE)</f>
        <v>3.5298341436350057E-2</v>
      </c>
      <c r="F71">
        <f t="shared" si="11"/>
        <v>12.758232551100205</v>
      </c>
      <c r="G71">
        <f t="shared" si="12"/>
        <v>28.329942974890173</v>
      </c>
      <c r="J71">
        <f t="shared" si="13"/>
        <v>0.31050861684111453</v>
      </c>
      <c r="K71">
        <f t="shared" si="14"/>
        <v>0.68949138315888547</v>
      </c>
      <c r="N71" s="3">
        <f>VLOOKUP(A71,rets_1M!$A:$M,6,FALSE)</f>
        <v>-2.482073910645255E-3</v>
      </c>
      <c r="O71" s="3">
        <f>VLOOKUP(A71,Trend_Simulation!$A:$S,19,FALSE)</f>
        <v>2.245342144403533E-3</v>
      </c>
      <c r="R71" s="3">
        <f t="shared" si="16"/>
        <v>7.3425978132729585E-4</v>
      </c>
      <c r="S71" s="7">
        <f t="shared" si="15"/>
        <v>-1.1836588312086099E-4</v>
      </c>
      <c r="U71" s="3">
        <v>7.7997860223355531E-4</v>
      </c>
    </row>
    <row r="72" spans="1:21" x14ac:dyDescent="0.35">
      <c r="A72" s="2">
        <v>38929</v>
      </c>
      <c r="B72" s="3">
        <f>VLOOKUP(A72,Volatility_Rolling!$A:$I,6,FALSE)</f>
        <v>7.8225011229460281E-2</v>
      </c>
      <c r="C72" s="3">
        <f>VLOOKUP(A72,Trend_Simulation!$A:$T,20,FALSE)</f>
        <v>3.5204125226546215E-2</v>
      </c>
      <c r="F72">
        <f t="shared" si="11"/>
        <v>12.78363510957721</v>
      </c>
      <c r="G72">
        <f t="shared" si="12"/>
        <v>28.405761926046512</v>
      </c>
      <c r="J72">
        <f t="shared" si="13"/>
        <v>0.31036227839220248</v>
      </c>
      <c r="K72">
        <f t="shared" si="14"/>
        <v>0.68963772160779757</v>
      </c>
      <c r="N72" s="3">
        <f>VLOOKUP(A72,rets_1M!$A:$M,6,FALSE)</f>
        <v>1.7509906921020502E-3</v>
      </c>
      <c r="O72" s="3">
        <f>VLOOKUP(A72,Trend_Simulation!$A:$S,19,FALSE)</f>
        <v>-4.4290823487626108E-3</v>
      </c>
      <c r="R72" s="3">
        <f t="shared" si="16"/>
        <v>-2.5101164168666642E-3</v>
      </c>
      <c r="S72" s="7">
        <f t="shared" si="15"/>
        <v>-1.3390458283302803E-3</v>
      </c>
      <c r="U72" s="3">
        <v>7.6345276388134486E-4</v>
      </c>
    </row>
    <row r="73" spans="1:21" x14ac:dyDescent="0.35">
      <c r="A73" s="2">
        <v>38960</v>
      </c>
      <c r="B73" s="3">
        <f>VLOOKUP(A73,Volatility_Rolling!$A:$I,6,FALSE)</f>
        <v>7.8215785641187668E-2</v>
      </c>
      <c r="C73" s="3">
        <f>VLOOKUP(A73,Trend_Simulation!$A:$T,20,FALSE)</f>
        <v>3.5348291818933147E-2</v>
      </c>
      <c r="F73">
        <f t="shared" si="11"/>
        <v>12.785142945280469</v>
      </c>
      <c r="G73">
        <f t="shared" si="12"/>
        <v>28.289910163760247</v>
      </c>
      <c r="J73">
        <f t="shared" si="13"/>
        <v>0.31126296809258241</v>
      </c>
      <c r="K73">
        <f t="shared" si="14"/>
        <v>0.68873703190741753</v>
      </c>
      <c r="N73" s="3">
        <f>VLOOKUP(A73,rets_1M!$A:$M,6,FALSE)</f>
        <v>1.8491260349585925E-2</v>
      </c>
      <c r="O73" s="3">
        <f>VLOOKUP(A73,Trend_Simulation!$A:$S,19,FALSE)</f>
        <v>-9.0970171751146873E-3</v>
      </c>
      <c r="R73" s="3">
        <f t="shared" si="16"/>
        <v>-5.3465650563221372E-4</v>
      </c>
      <c r="S73" s="7">
        <f t="shared" si="15"/>
        <v>4.6971215872356189E-3</v>
      </c>
      <c r="U73" s="3">
        <v>8.0476173277399532E-4</v>
      </c>
    </row>
    <row r="74" spans="1:21" x14ac:dyDescent="0.35">
      <c r="A74" s="2">
        <v>38990</v>
      </c>
      <c r="B74" s="3">
        <f>VLOOKUP(A74,Volatility_Rolling!$A:$I,6,FALSE)</f>
        <v>7.788601368652899E-2</v>
      </c>
      <c r="C74" s="3">
        <f>VLOOKUP(A74,Trend_Simulation!$A:$T,20,FALSE)</f>
        <v>3.5105726373498534E-2</v>
      </c>
      <c r="F74">
        <f t="shared" si="11"/>
        <v>12.8392756628262</v>
      </c>
      <c r="G74">
        <f t="shared" si="12"/>
        <v>28.485381255489543</v>
      </c>
      <c r="J74">
        <f t="shared" si="13"/>
        <v>0.31069285555606468</v>
      </c>
      <c r="K74">
        <f t="shared" si="14"/>
        <v>0.68930714444393548</v>
      </c>
      <c r="N74" s="3">
        <f>VLOOKUP(A74,rets_1M!$A:$M,6,FALSE)</f>
        <v>2.1768584590371232E-2</v>
      </c>
      <c r="O74" s="3">
        <f>VLOOKUP(A74,Trend_Simulation!$A:$S,19,FALSE)</f>
        <v>1.322335481543866E-3</v>
      </c>
      <c r="R74" s="3">
        <f t="shared" si="16"/>
        <v>7.68649566551779E-3</v>
      </c>
      <c r="S74" s="7">
        <f t="shared" si="15"/>
        <v>1.1545460035957548E-2</v>
      </c>
      <c r="U74" s="3">
        <v>7.9650143933562845E-4</v>
      </c>
    </row>
    <row r="75" spans="1:21" x14ac:dyDescent="0.35">
      <c r="A75" s="2">
        <v>39021</v>
      </c>
      <c r="B75" s="3">
        <f>VLOOKUP(A75,Volatility_Rolling!$A:$I,6,FALSE)</f>
        <v>7.3493112824261519E-2</v>
      </c>
      <c r="C75" s="3">
        <f>VLOOKUP(A75,Trend_Simulation!$A:$T,20,FALSE)</f>
        <v>3.4983121747633052E-2</v>
      </c>
      <c r="F75">
        <f t="shared" si="11"/>
        <v>13.606717168059323</v>
      </c>
      <c r="G75">
        <f t="shared" si="12"/>
        <v>28.585213384156024</v>
      </c>
      <c r="J75">
        <f t="shared" si="13"/>
        <v>0.32249572347063132</v>
      </c>
      <c r="K75">
        <f t="shared" si="14"/>
        <v>0.67750427652936862</v>
      </c>
      <c r="N75" s="3">
        <f>VLOOKUP(A75,rets_1M!$A:$M,6,FALSE)</f>
        <v>2.8111739745403153E-2</v>
      </c>
      <c r="O75" s="3">
        <f>VLOOKUP(A75,Trend_Simulation!$A:$S,19,FALSE)</f>
        <v>1.5395226716465433E-3</v>
      </c>
      <c r="R75" s="3">
        <f t="shared" si="16"/>
        <v>9.7953206727476021E-3</v>
      </c>
      <c r="S75" s="7">
        <f t="shared" si="15"/>
        <v>1.4825631208524847E-2</v>
      </c>
      <c r="U75" s="3">
        <v>7.7997860223355531E-4</v>
      </c>
    </row>
    <row r="76" spans="1:21" x14ac:dyDescent="0.35">
      <c r="A76" s="2">
        <v>39051</v>
      </c>
      <c r="B76" s="3">
        <f>VLOOKUP(A76,Volatility_Rolling!$A:$I,6,FALSE)</f>
        <v>7.3621636863729661E-2</v>
      </c>
      <c r="C76" s="3">
        <f>VLOOKUP(A76,Trend_Simulation!$A:$T,20,FALSE)</f>
        <v>3.5165277980350684E-2</v>
      </c>
      <c r="F76">
        <f t="shared" si="11"/>
        <v>13.582963414015842</v>
      </c>
      <c r="G76">
        <f t="shared" si="12"/>
        <v>28.437141903407401</v>
      </c>
      <c r="J76">
        <f t="shared" si="13"/>
        <v>0.32324915207634647</v>
      </c>
      <c r="K76">
        <f t="shared" si="14"/>
        <v>0.67675084792365348</v>
      </c>
      <c r="N76" s="3">
        <f>VLOOKUP(A76,rets_1M!$A:$M,6,FALSE)</f>
        <v>1.4273430782459018E-2</v>
      </c>
      <c r="O76" s="3">
        <f>VLOOKUP(A76,Trend_Simulation!$A:$S,19,FALSE)</f>
        <v>8.1679063128367261E-3</v>
      </c>
      <c r="R76" s="3">
        <f t="shared" si="16"/>
        <v>1.0136911843835208E-2</v>
      </c>
      <c r="S76" s="7">
        <f t="shared" si="15"/>
        <v>1.1220668547647871E-2</v>
      </c>
      <c r="U76" s="3">
        <v>7.8824039586966599E-4</v>
      </c>
    </row>
    <row r="77" spans="1:21" x14ac:dyDescent="0.35">
      <c r="A77" s="2">
        <v>39082</v>
      </c>
      <c r="B77" s="3">
        <f>VLOOKUP(A77,Volatility_Rolling!$A:$I,6,FALSE)</f>
        <v>6.8759044098752428E-2</v>
      </c>
      <c r="C77" s="3">
        <f>VLOOKUP(A77,Trend_Simulation!$A:$T,20,FALSE)</f>
        <v>3.3717511984727735E-2</v>
      </c>
      <c r="F77">
        <f t="shared" si="11"/>
        <v>14.54354133492301</v>
      </c>
      <c r="G77">
        <f t="shared" si="12"/>
        <v>29.65817882567811</v>
      </c>
      <c r="J77">
        <f t="shared" si="13"/>
        <v>0.32902659177246885</v>
      </c>
      <c r="K77">
        <f t="shared" si="14"/>
        <v>0.67097340822753115</v>
      </c>
      <c r="N77" s="3">
        <f>VLOOKUP(A77,rets_1M!$A:$M,6,FALSE)</f>
        <v>9.4099694811800028E-3</v>
      </c>
      <c r="O77" s="3">
        <f>VLOOKUP(A77,Trend_Simulation!$A:$S,19,FALSE)</f>
        <v>1.0259197631396271E-3</v>
      </c>
      <c r="R77" s="3">
        <f t="shared" si="16"/>
        <v>3.7360567254621103E-3</v>
      </c>
      <c r="S77" s="7">
        <f t="shared" si="15"/>
        <v>5.2179446221598154E-3</v>
      </c>
      <c r="U77" s="3">
        <v>7.5518871888013983E-4</v>
      </c>
    </row>
    <row r="78" spans="1:21" x14ac:dyDescent="0.35">
      <c r="A78" s="2">
        <v>39113</v>
      </c>
      <c r="B78" s="3">
        <f>VLOOKUP(A78,Volatility_Rolling!$A:$I,6,FALSE)</f>
        <v>6.8450852152343256E-2</v>
      </c>
      <c r="C78" s="3">
        <f>VLOOKUP(A78,Trend_Simulation!$A:$T,20,FALSE)</f>
        <v>3.3900333993995689E-2</v>
      </c>
      <c r="F78">
        <f t="shared" si="11"/>
        <v>14.609021926774762</v>
      </c>
      <c r="G78">
        <f t="shared" si="12"/>
        <v>29.498234447398559</v>
      </c>
      <c r="J78">
        <f t="shared" si="13"/>
        <v>0.33121583901847423</v>
      </c>
      <c r="K78">
        <f t="shared" si="14"/>
        <v>0.66878416098152582</v>
      </c>
      <c r="N78" s="3">
        <f>VLOOKUP(A78,rets_1M!$A:$M,6,FALSE)</f>
        <v>1.0162089527169016E-2</v>
      </c>
      <c r="O78" s="3">
        <f>VLOOKUP(A78,Trend_Simulation!$A:$S,19,FALSE)</f>
        <v>9.6888710689986505E-3</v>
      </c>
      <c r="R78" s="3">
        <f t="shared" si="16"/>
        <v>9.8445725254542697E-3</v>
      </c>
      <c r="S78" s="7">
        <f t="shared" si="15"/>
        <v>9.9254802980838323E-3</v>
      </c>
      <c r="U78" s="3">
        <v>7.4692392313879807E-4</v>
      </c>
    </row>
    <row r="79" spans="1:21" x14ac:dyDescent="0.35">
      <c r="A79" s="2">
        <v>39141</v>
      </c>
      <c r="B79" s="3">
        <f>VLOOKUP(A79,Volatility_Rolling!$A:$I,6,FALSE)</f>
        <v>7.0318007167842547E-2</v>
      </c>
      <c r="C79" s="3">
        <f>VLOOKUP(A79,Trend_Simulation!$A:$T,20,FALSE)</f>
        <v>3.4435394703532386E-2</v>
      </c>
      <c r="F79">
        <f t="shared" si="11"/>
        <v>14.221108365785922</v>
      </c>
      <c r="G79">
        <f t="shared" si="12"/>
        <v>29.039887842418715</v>
      </c>
      <c r="J79">
        <f t="shared" si="13"/>
        <v>0.32872817577623942</v>
      </c>
      <c r="K79">
        <f t="shared" si="14"/>
        <v>0.67127182422376053</v>
      </c>
      <c r="N79" s="3">
        <f>VLOOKUP(A79,rets_1M!$A:$M,6,FALSE)</f>
        <v>-2.3611572996341867E-2</v>
      </c>
      <c r="O79" s="3">
        <f>VLOOKUP(A79,Trend_Simulation!$A:$S,19,FALSE)</f>
        <v>-9.3219429028879933E-3</v>
      </c>
      <c r="R79" s="3">
        <f t="shared" si="16"/>
        <v>-1.4054894723554957E-2</v>
      </c>
      <c r="S79" s="7">
        <f t="shared" si="15"/>
        <v>-1.646675794961493E-2</v>
      </c>
      <c r="U79" s="3">
        <v>7.7997860223355531E-4</v>
      </c>
    </row>
    <row r="80" spans="1:21" x14ac:dyDescent="0.35">
      <c r="A80" s="2">
        <v>39172</v>
      </c>
      <c r="B80" s="3">
        <f>VLOOKUP(A80,Volatility_Rolling!$A:$I,6,FALSE)</f>
        <v>6.9267484915830832E-2</v>
      </c>
      <c r="C80" s="3">
        <f>VLOOKUP(A80,Trend_Simulation!$A:$T,20,FALSE)</f>
        <v>3.2529126100750351E-2</v>
      </c>
      <c r="F80">
        <f t="shared" si="11"/>
        <v>14.436788071851208</v>
      </c>
      <c r="G80">
        <f t="shared" si="12"/>
        <v>30.741680452858308</v>
      </c>
      <c r="J80">
        <f t="shared" si="13"/>
        <v>0.319550187141808</v>
      </c>
      <c r="K80">
        <f t="shared" si="14"/>
        <v>0.68044981285819206</v>
      </c>
      <c r="N80" s="3">
        <f>VLOOKUP(A80,rets_1M!$A:$M,6,FALSE)</f>
        <v>6.8971389645777759E-3</v>
      </c>
      <c r="O80" s="3">
        <f>VLOOKUP(A80,Trend_Simulation!$A:$S,19,FALSE)</f>
        <v>-3.1391554647177211E-3</v>
      </c>
      <c r="R80" s="3">
        <f t="shared" si="16"/>
        <v>1.6005729457782168E-4</v>
      </c>
      <c r="S80" s="7">
        <f t="shared" si="15"/>
        <v>1.8789917499300274E-3</v>
      </c>
      <c r="U80" s="3">
        <v>7.8824039586966599E-4</v>
      </c>
    </row>
    <row r="81" spans="1:21" x14ac:dyDescent="0.35">
      <c r="A81" s="2">
        <v>39202</v>
      </c>
      <c r="B81" s="3">
        <f>VLOOKUP(A81,Volatility_Rolling!$A:$I,6,FALSE)</f>
        <v>7.0844289729124807E-2</v>
      </c>
      <c r="C81" s="3">
        <f>VLOOKUP(A81,Trend_Simulation!$A:$T,20,FALSE)</f>
        <v>2.9720705824695267E-2</v>
      </c>
      <c r="F81">
        <f t="shared" si="11"/>
        <v>14.115463699664842</v>
      </c>
      <c r="G81">
        <f t="shared" si="12"/>
        <v>33.646576427168455</v>
      </c>
      <c r="J81">
        <f t="shared" si="13"/>
        <v>0.29553728572273869</v>
      </c>
      <c r="K81">
        <f t="shared" si="14"/>
        <v>0.70446271427726126</v>
      </c>
      <c r="N81" s="3">
        <f>VLOOKUP(A81,rets_1M!$A:$M,6,FALSE)</f>
        <v>4.0000000000000036E-2</v>
      </c>
      <c r="O81" s="3">
        <f>VLOOKUP(A81,Trend_Simulation!$A:$S,19,FALSE)</f>
        <v>6.7382493966361501E-3</v>
      </c>
      <c r="R81" s="3">
        <f t="shared" si="16"/>
        <v>1.7367048026605228E-2</v>
      </c>
      <c r="S81" s="7">
        <f t="shared" si="15"/>
        <v>2.3369124698318092E-2</v>
      </c>
      <c r="U81" s="3">
        <v>7.9650143933562845E-4</v>
      </c>
    </row>
    <row r="82" spans="1:21" x14ac:dyDescent="0.35">
      <c r="A82" s="2">
        <v>39233</v>
      </c>
      <c r="B82" s="3">
        <f>VLOOKUP(A82,Volatility_Rolling!$A:$I,6,FALSE)</f>
        <v>7.2020404240971433E-2</v>
      </c>
      <c r="C82" s="3">
        <f>VLOOKUP(A82,Trend_Simulation!$A:$T,20,FALSE)</f>
        <v>2.9751087020579065E-2</v>
      </c>
      <c r="F82">
        <f t="shared" si="11"/>
        <v>13.884954000731831</v>
      </c>
      <c r="G82">
        <f t="shared" si="12"/>
        <v>33.612217237921158</v>
      </c>
      <c r="J82">
        <f t="shared" si="13"/>
        <v>0.29233223029148137</v>
      </c>
      <c r="K82">
        <f t="shared" si="14"/>
        <v>0.70766776970851863</v>
      </c>
      <c r="N82" s="3">
        <f>VLOOKUP(A82,rets_1M!$A:$M,6,FALSE)</f>
        <v>2.984225077248337E-2</v>
      </c>
      <c r="O82" s="3">
        <f>VLOOKUP(A82,Trend_Simulation!$A:$S,19,FALSE)</f>
        <v>4.8498024769614359E-3</v>
      </c>
      <c r="R82" s="3">
        <f t="shared" si="16"/>
        <v>1.2236002809785875E-2</v>
      </c>
      <c r="S82" s="7">
        <f t="shared" si="15"/>
        <v>1.7346026624722403E-2</v>
      </c>
      <c r="U82" s="3">
        <v>8.6256279802077174E-4</v>
      </c>
    </row>
    <row r="83" spans="1:21" x14ac:dyDescent="0.35">
      <c r="A83" s="2">
        <v>39263</v>
      </c>
      <c r="B83" s="3">
        <f>VLOOKUP(A83,Volatility_Rolling!$A:$I,6,FALSE)</f>
        <v>7.3474813962935148E-2</v>
      </c>
      <c r="C83" s="3">
        <f>VLOOKUP(A83,Trend_Simulation!$A:$T,20,FALSE)</f>
        <v>2.962832332891403E-2</v>
      </c>
      <c r="F83">
        <f t="shared" si="11"/>
        <v>13.610105913360414</v>
      </c>
      <c r="G83">
        <f t="shared" si="12"/>
        <v>33.751488023762334</v>
      </c>
      <c r="J83">
        <f t="shared" si="13"/>
        <v>0.28736587563816351</v>
      </c>
      <c r="K83">
        <f t="shared" si="14"/>
        <v>0.71263412436183649</v>
      </c>
      <c r="N83" s="3">
        <f>VLOOKUP(A83,rets_1M!$A:$M,6,FALSE)</f>
        <v>-2.0844848006316585E-2</v>
      </c>
      <c r="O83" s="3">
        <f>VLOOKUP(A83,Trend_Simulation!$A:$S,19,FALSE)</f>
        <v>-4.1652110213323996E-3</v>
      </c>
      <c r="R83" s="3">
        <f t="shared" si="16"/>
        <v>-9.041206501605106E-3</v>
      </c>
      <c r="S83" s="7">
        <f t="shared" si="15"/>
        <v>-1.2505029513824492E-2</v>
      </c>
      <c r="U83" s="3">
        <v>1.0686959582126843E-3</v>
      </c>
    </row>
    <row r="84" spans="1:21" x14ac:dyDescent="0.35">
      <c r="A84" s="2">
        <v>39294</v>
      </c>
      <c r="B84" s="3">
        <f>VLOOKUP(A84,Volatility_Rolling!$A:$I,6,FALSE)</f>
        <v>7.3590557509143117E-2</v>
      </c>
      <c r="C84" s="3">
        <f>VLOOKUP(A84,Trend_Simulation!$A:$T,20,FALSE)</f>
        <v>2.9764457263402447E-2</v>
      </c>
      <c r="F84">
        <f t="shared" si="11"/>
        <v>13.588699880086612</v>
      </c>
      <c r="G84">
        <f t="shared" si="12"/>
        <v>33.59711857503185</v>
      </c>
      <c r="J84">
        <f t="shared" si="13"/>
        <v>0.28798271016559174</v>
      </c>
      <c r="K84">
        <f t="shared" si="14"/>
        <v>0.71201728983440815</v>
      </c>
      <c r="N84" s="3">
        <f>VLOOKUP(A84,rets_1M!$A:$M,6,FALSE)</f>
        <v>-3.5239093621482143E-2</v>
      </c>
      <c r="O84" s="3">
        <f>VLOOKUP(A84,Trend_Simulation!$A:$S,19,FALSE)</f>
        <v>-5.7922859959424131E-3</v>
      </c>
      <c r="R84" s="3">
        <f t="shared" si="16"/>
        <v>-1.4254293654004189E-2</v>
      </c>
      <c r="S84" s="7">
        <f t="shared" si="15"/>
        <v>-2.0515689808712278E-2</v>
      </c>
      <c r="U84" s="3">
        <v>1.1263296687684665E-3</v>
      </c>
    </row>
    <row r="85" spans="1:21" x14ac:dyDescent="0.35">
      <c r="A85" s="2">
        <v>39325</v>
      </c>
      <c r="B85" s="3">
        <f>VLOOKUP(A85,Volatility_Rolling!$A:$I,6,FALSE)</f>
        <v>7.3597066103916128E-2</v>
      </c>
      <c r="C85" s="3">
        <f>VLOOKUP(A85,Trend_Simulation!$A:$T,20,FALSE)</f>
        <v>3.0172390298646337E-2</v>
      </c>
      <c r="F85">
        <f t="shared" si="11"/>
        <v>13.587498156353675</v>
      </c>
      <c r="G85">
        <f t="shared" si="12"/>
        <v>33.142882950339676</v>
      </c>
      <c r="J85">
        <f t="shared" si="13"/>
        <v>0.29076369236816457</v>
      </c>
      <c r="K85">
        <f t="shared" si="14"/>
        <v>0.70923630763183543</v>
      </c>
      <c r="N85" s="3">
        <f>VLOOKUP(A85,rets_1M!$A:$M,6,FALSE)</f>
        <v>1.0030090270812364E-2</v>
      </c>
      <c r="O85" s="3">
        <f>VLOOKUP(A85,Trend_Simulation!$A:$S,19,FALSE)</f>
        <v>1.035330900954801E-2</v>
      </c>
      <c r="R85" s="3">
        <f t="shared" si="16"/>
        <v>1.0260227601190613E-2</v>
      </c>
      <c r="S85" s="7">
        <f t="shared" si="15"/>
        <v>1.0191699640180187E-2</v>
      </c>
      <c r="U85" s="3">
        <v>1.2414877164492744E-3</v>
      </c>
    </row>
    <row r="86" spans="1:21" x14ac:dyDescent="0.35">
      <c r="A86" s="2">
        <v>39355</v>
      </c>
      <c r="B86" s="3">
        <f>VLOOKUP(A86,Volatility_Rolling!$A:$I,6,FALSE)</f>
        <v>7.5120143832434233E-2</v>
      </c>
      <c r="C86" s="3">
        <f>VLOOKUP(A86,Trend_Simulation!$A:$T,20,FALSE)</f>
        <v>2.9083871388635406E-2</v>
      </c>
      <c r="F86">
        <f t="shared" si="11"/>
        <v>13.312008590274226</v>
      </c>
      <c r="G86">
        <f t="shared" si="12"/>
        <v>34.383318047223675</v>
      </c>
      <c r="J86">
        <f t="shared" si="13"/>
        <v>0.27910509328199823</v>
      </c>
      <c r="K86">
        <f t="shared" si="14"/>
        <v>0.72089490671800183</v>
      </c>
      <c r="N86" s="3">
        <f>VLOOKUP(A86,rets_1M!$A:$M,6,FALSE)</f>
        <v>3.2439589539887459E-2</v>
      </c>
      <c r="O86" s="3">
        <f>VLOOKUP(A86,Trend_Simulation!$A:$S,19,FALSE)</f>
        <v>1.0638315158817293E-2</v>
      </c>
      <c r="R86" s="3">
        <f t="shared" si="16"/>
        <v>1.6977334196188725E-2</v>
      </c>
      <c r="S86" s="7">
        <f t="shared" si="15"/>
        <v>2.1538952349352377E-2</v>
      </c>
      <c r="U86" s="3">
        <v>1.3893343063426933E-3</v>
      </c>
    </row>
    <row r="87" spans="1:21" x14ac:dyDescent="0.35">
      <c r="A87" s="2">
        <v>39386</v>
      </c>
      <c r="B87" s="3">
        <f>VLOOKUP(A87,Volatility_Rolling!$A:$I,6,FALSE)</f>
        <v>7.5053804330915935E-2</v>
      </c>
      <c r="C87" s="3">
        <f>VLOOKUP(A87,Trend_Simulation!$A:$T,20,FALSE)</f>
        <v>2.9566338846251122E-2</v>
      </c>
      <c r="F87">
        <f t="shared" si="11"/>
        <v>13.323774976028538</v>
      </c>
      <c r="G87">
        <f t="shared" si="12"/>
        <v>33.822246481044964</v>
      </c>
      <c r="J87">
        <f t="shared" si="13"/>
        <v>0.28260656072877427</v>
      </c>
      <c r="K87">
        <f t="shared" si="14"/>
        <v>0.71739343927122567</v>
      </c>
      <c r="N87" s="3">
        <f>VLOOKUP(A87,rets_1M!$A:$M,6,FALSE)</f>
        <v>1.0981083680666748E-2</v>
      </c>
      <c r="O87" s="3">
        <f>VLOOKUP(A87,Trend_Simulation!$A:$S,19,FALSE)</f>
        <v>1.8217639231979679E-2</v>
      </c>
      <c r="R87" s="3">
        <f t="shared" si="16"/>
        <v>1.6197879719790122E-2</v>
      </c>
      <c r="S87" s="7">
        <f t="shared" si="15"/>
        <v>1.4599361456323214E-2</v>
      </c>
      <c r="U87" s="3">
        <v>1.4795669370546438E-3</v>
      </c>
    </row>
    <row r="88" spans="1:21" x14ac:dyDescent="0.35">
      <c r="A88" s="2">
        <v>39416</v>
      </c>
      <c r="B88" s="3">
        <f>VLOOKUP(A88,Volatility_Rolling!$A:$I,6,FALSE)</f>
        <v>7.8518577350473184E-2</v>
      </c>
      <c r="C88" s="3">
        <f>VLOOKUP(A88,Trend_Simulation!$A:$T,20,FALSE)</f>
        <v>2.9053359486137888E-2</v>
      </c>
      <c r="F88">
        <f t="shared" si="11"/>
        <v>12.735839513958968</v>
      </c>
      <c r="G88">
        <f t="shared" si="12"/>
        <v>34.4194274840101</v>
      </c>
      <c r="J88">
        <f t="shared" si="13"/>
        <v>0.27008307501487561</v>
      </c>
      <c r="K88">
        <f t="shared" si="14"/>
        <v>0.72991692498512439</v>
      </c>
      <c r="N88" s="3">
        <f>VLOOKUP(A88,rets_1M!$A:$M,6,FALSE)</f>
        <v>-4.5746452073257671E-2</v>
      </c>
      <c r="O88" s="3">
        <f>VLOOKUP(A88,Trend_Simulation!$A:$S,19,FALSE)</f>
        <v>-5.934229135162691E-3</v>
      </c>
      <c r="R88" s="3">
        <f t="shared" si="16"/>
        <v>-1.7185424534664928E-2</v>
      </c>
      <c r="S88" s="7">
        <f t="shared" si="15"/>
        <v>-2.5840340604210182E-2</v>
      </c>
      <c r="U88" s="3">
        <v>1.7415545459757986E-3</v>
      </c>
    </row>
    <row r="89" spans="1:21" x14ac:dyDescent="0.35">
      <c r="A89" s="2">
        <v>39447</v>
      </c>
      <c r="B89" s="3">
        <f>VLOOKUP(A89,Volatility_Rolling!$A:$I,6,FALSE)</f>
        <v>7.7282392369374842E-2</v>
      </c>
      <c r="C89" s="3">
        <f>VLOOKUP(A89,Trend_Simulation!$A:$T,20,FALSE)</f>
        <v>2.9172556547830235E-2</v>
      </c>
      <c r="F89">
        <f t="shared" si="11"/>
        <v>12.939558020156166</v>
      </c>
      <c r="G89">
        <f t="shared" si="12"/>
        <v>34.278792068169871</v>
      </c>
      <c r="J89">
        <f t="shared" si="13"/>
        <v>0.27403664033054093</v>
      </c>
      <c r="K89">
        <f t="shared" si="14"/>
        <v>0.72596335966945913</v>
      </c>
      <c r="N89" s="3">
        <f>VLOOKUP(A89,rets_1M!$A:$M,6,FALSE)</f>
        <v>-1.1465603190428664E-2</v>
      </c>
      <c r="O89" s="3">
        <f>VLOOKUP(A89,Trend_Simulation!$A:$S,19,FALSE)</f>
        <v>6.3827858979690509E-3</v>
      </c>
      <c r="R89" s="3">
        <f t="shared" si="16"/>
        <v>1.5622380889126434E-3</v>
      </c>
      <c r="S89" s="7">
        <f t="shared" si="15"/>
        <v>-2.5414086462298064E-3</v>
      </c>
      <c r="U89" s="3">
        <v>1.8314389855391688E-3</v>
      </c>
    </row>
    <row r="90" spans="1:21" x14ac:dyDescent="0.35">
      <c r="A90" s="2">
        <v>39478</v>
      </c>
      <c r="B90" s="3">
        <f>VLOOKUP(A90,Volatility_Rolling!$A:$I,6,FALSE)</f>
        <v>8.5493595222438698E-2</v>
      </c>
      <c r="C90" s="3">
        <f>VLOOKUP(A90,Trend_Simulation!$A:$T,20,FALSE)</f>
        <v>3.0934812706441498E-2</v>
      </c>
      <c r="F90">
        <f t="shared" si="11"/>
        <v>11.696782634981988</v>
      </c>
      <c r="G90">
        <f t="shared" si="12"/>
        <v>32.32604022819158</v>
      </c>
      <c r="J90">
        <f t="shared" si="13"/>
        <v>0.26569815096447852</v>
      </c>
      <c r="K90">
        <f t="shared" si="14"/>
        <v>0.73430184903552154</v>
      </c>
      <c r="N90" s="3">
        <f>VLOOKUP(A90,rets_1M!$A:$M,6,FALSE)</f>
        <v>-6.6145570684148614E-2</v>
      </c>
      <c r="O90" s="3">
        <f>VLOOKUP(A90,Trend_Simulation!$A:$S,19,FALSE)</f>
        <v>1.9990185187756117E-2</v>
      </c>
      <c r="R90" s="3">
        <f t="shared" si="16"/>
        <v>-3.614167963712318E-3</v>
      </c>
      <c r="S90" s="7">
        <f t="shared" si="15"/>
        <v>-2.3077692748196248E-2</v>
      </c>
      <c r="U90" s="3">
        <v>1.9538658918776264E-3</v>
      </c>
    </row>
    <row r="91" spans="1:21" x14ac:dyDescent="0.35">
      <c r="A91" s="2">
        <v>39507</v>
      </c>
      <c r="B91" s="3">
        <f>VLOOKUP(A91,Volatility_Rolling!$A:$I,6,FALSE)</f>
        <v>8.7527918201790053E-2</v>
      </c>
      <c r="C91" s="3">
        <f>VLOOKUP(A91,Trend_Simulation!$A:$T,20,FALSE)</f>
        <v>3.353574013429042E-2</v>
      </c>
      <c r="F91">
        <f t="shared" si="11"/>
        <v>11.424926132649054</v>
      </c>
      <c r="G91">
        <f t="shared" si="12"/>
        <v>29.818933352763437</v>
      </c>
      <c r="J91">
        <f t="shared" si="13"/>
        <v>0.2770091420927745</v>
      </c>
      <c r="K91">
        <f t="shared" si="14"/>
        <v>0.7229908579072255</v>
      </c>
      <c r="N91" s="3">
        <f>VLOOKUP(A91,rets_1M!$A:$M,6,FALSE)</f>
        <v>-3.5010350103501064E-2</v>
      </c>
      <c r="O91" s="3">
        <f>VLOOKUP(A91,Trend_Simulation!$A:$S,19,FALSE)</f>
        <v>2.4434984518419085E-2</v>
      </c>
      <c r="R91" s="3">
        <f t="shared" si="16"/>
        <v>8.6404690259102041E-3</v>
      </c>
      <c r="S91" s="7">
        <f t="shared" si="15"/>
        <v>-5.2876827925409896E-3</v>
      </c>
      <c r="U91" s="3">
        <v>2.1249875904596482E-3</v>
      </c>
    </row>
    <row r="92" spans="1:21" x14ac:dyDescent="0.35">
      <c r="A92" s="2">
        <v>39538</v>
      </c>
      <c r="B92" s="3">
        <f>VLOOKUP(A92,Volatility_Rolling!$A:$I,6,FALSE)</f>
        <v>8.6771896567465756E-2</v>
      </c>
      <c r="C92" s="3">
        <f>VLOOKUP(A92,Trend_Simulation!$A:$T,20,FALSE)</f>
        <v>3.4071899163727104E-2</v>
      </c>
      <c r="F92">
        <f t="shared" si="11"/>
        <v>11.524468630491359</v>
      </c>
      <c r="G92">
        <f t="shared" si="12"/>
        <v>29.349699445712101</v>
      </c>
      <c r="J92">
        <f t="shared" si="13"/>
        <v>0.28194992517048417</v>
      </c>
      <c r="K92">
        <f t="shared" si="14"/>
        <v>0.71805007482951577</v>
      </c>
      <c r="N92" s="3">
        <f>VLOOKUP(A92,rets_1M!$A:$M,6,FALSE)</f>
        <v>-6.9016974445065271E-3</v>
      </c>
      <c r="O92" s="3">
        <f>VLOOKUP(A92,Trend_Simulation!$A:$S,19,FALSE)</f>
        <v>1.3197120682263355E-2</v>
      </c>
      <c r="R92" s="3">
        <f t="shared" si="16"/>
        <v>7.629564315888124E-3</v>
      </c>
      <c r="S92" s="7">
        <f t="shared" si="15"/>
        <v>3.1477116188784139E-3</v>
      </c>
      <c r="U92" s="3">
        <v>2.3039138595752906E-3</v>
      </c>
    </row>
    <row r="93" spans="1:21" x14ac:dyDescent="0.35">
      <c r="A93" s="2">
        <v>39568</v>
      </c>
      <c r="B93" s="3">
        <f>VLOOKUP(A93,Volatility_Rolling!$A:$I,6,FALSE)</f>
        <v>8.9585707167085471E-2</v>
      </c>
      <c r="C93" s="3">
        <f>VLOOKUP(A93,Trend_Simulation!$A:$T,20,FALSE)</f>
        <v>3.9300114278338023E-2</v>
      </c>
      <c r="F93">
        <f t="shared" si="11"/>
        <v>11.16249490708277</v>
      </c>
      <c r="G93">
        <f t="shared" si="12"/>
        <v>25.445218630094256</v>
      </c>
      <c r="J93">
        <f t="shared" si="13"/>
        <v>0.30492193662263772</v>
      </c>
      <c r="K93">
        <f t="shared" si="14"/>
        <v>0.69507806337736233</v>
      </c>
      <c r="N93" s="3">
        <f>VLOOKUP(A93,rets_1M!$A:$M,6,FALSE)</f>
        <v>4.6769346356123176E-2</v>
      </c>
      <c r="O93" s="3">
        <f>VLOOKUP(A93,Trend_Simulation!$A:$S,19,FALSE)</f>
        <v>-3.3749375762386451E-2</v>
      </c>
      <c r="R93" s="3">
        <f t="shared" si="16"/>
        <v>-1.1047128086249651E-2</v>
      </c>
      <c r="S93" s="7">
        <f t="shared" si="15"/>
        <v>6.5099852968683626E-3</v>
      </c>
      <c r="U93" s="3">
        <v>2.3364081918575419E-3</v>
      </c>
    </row>
    <row r="94" spans="1:21" x14ac:dyDescent="0.35">
      <c r="A94" s="2">
        <v>39599</v>
      </c>
      <c r="B94" s="3">
        <f>VLOOKUP(A94,Volatility_Rolling!$A:$I,6,FALSE)</f>
        <v>8.8350935178991286E-2</v>
      </c>
      <c r="C94" s="3">
        <f>VLOOKUP(A94,Trend_Simulation!$A:$T,20,FALSE)</f>
        <v>3.9168258314131697E-2</v>
      </c>
      <c r="F94">
        <f t="shared" si="11"/>
        <v>11.318499322888742</v>
      </c>
      <c r="G94">
        <f t="shared" si="12"/>
        <v>25.530877374733954</v>
      </c>
      <c r="J94">
        <f t="shared" si="13"/>
        <v>0.30715578762066131</v>
      </c>
      <c r="K94">
        <f t="shared" si="14"/>
        <v>0.69284421237933869</v>
      </c>
      <c r="N94" s="3">
        <f>VLOOKUP(A94,rets_1M!$A:$M,6,FALSE)</f>
        <v>1.0497039296608612E-2</v>
      </c>
      <c r="O94" s="3">
        <f>VLOOKUP(A94,Trend_Simulation!$A:$S,19,FALSE)</f>
        <v>-7.5513783477297982E-3</v>
      </c>
      <c r="R94" s="3">
        <f t="shared" si="16"/>
        <v>-2.0480198866439448E-3</v>
      </c>
      <c r="S94" s="7">
        <f t="shared" si="15"/>
        <v>1.4728304744394071E-3</v>
      </c>
      <c r="U94" s="3">
        <v>2.3851279739270925E-3</v>
      </c>
    </row>
    <row r="95" spans="1:21" x14ac:dyDescent="0.35">
      <c r="A95" s="2">
        <v>39629</v>
      </c>
      <c r="B95" s="3">
        <f>VLOOKUP(A95,Volatility_Rolling!$A:$I,6,FALSE)</f>
        <v>0.10228921713544309</v>
      </c>
      <c r="C95" s="3">
        <f>VLOOKUP(A95,Trend_Simulation!$A:$T,20,FALSE)</f>
        <v>3.9835865398080803E-2</v>
      </c>
      <c r="F95">
        <f t="shared" si="11"/>
        <v>9.7762015196174694</v>
      </c>
      <c r="G95">
        <f t="shared" si="12"/>
        <v>25.103006800705217</v>
      </c>
      <c r="J95">
        <f t="shared" si="13"/>
        <v>0.28028736861900838</v>
      </c>
      <c r="K95">
        <f t="shared" si="14"/>
        <v>0.71971263138099151</v>
      </c>
      <c r="N95" s="3">
        <f>VLOOKUP(A95,rets_1M!$A:$M,6,FALSE)</f>
        <v>-8.6832992985882984E-2</v>
      </c>
      <c r="O95" s="3">
        <f>VLOOKUP(A95,Trend_Simulation!$A:$S,19,FALSE)</f>
        <v>1.537218060123516E-2</v>
      </c>
      <c r="R95" s="3">
        <f t="shared" si="16"/>
        <v>-1.6020729990822526E-2</v>
      </c>
      <c r="S95" s="7">
        <f t="shared" si="15"/>
        <v>-3.5730406192323913E-2</v>
      </c>
      <c r="U95" s="3">
        <v>2.4987062733237142E-3</v>
      </c>
    </row>
    <row r="96" spans="1:21" x14ac:dyDescent="0.35">
      <c r="A96" s="2">
        <v>39660</v>
      </c>
      <c r="B96" s="3">
        <f>VLOOKUP(A96,Volatility_Rolling!$A:$I,6,FALSE)</f>
        <v>0.1003842911039395</v>
      </c>
      <c r="C96" s="3">
        <f>VLOOKUP(A96,Trend_Simulation!$A:$T,20,FALSE)</f>
        <v>3.9557314061375165E-2</v>
      </c>
      <c r="F96">
        <f t="shared" si="11"/>
        <v>9.9617180039114288</v>
      </c>
      <c r="G96">
        <f t="shared" si="12"/>
        <v>25.279775023361029</v>
      </c>
      <c r="J96">
        <f t="shared" si="13"/>
        <v>0.2826701466990153</v>
      </c>
      <c r="K96">
        <f t="shared" si="14"/>
        <v>0.71732985330098487</v>
      </c>
      <c r="N96" s="3">
        <f>VLOOKUP(A96,rets_1M!$A:$M,6,FALSE)</f>
        <v>-1.0889645114243951E-2</v>
      </c>
      <c r="O96" s="3">
        <f>VLOOKUP(A96,Trend_Simulation!$A:$S,19,FALSE)</f>
        <v>-3.780494878914323E-3</v>
      </c>
      <c r="R96" s="3">
        <f t="shared" si="16"/>
        <v>-5.773099891492068E-3</v>
      </c>
      <c r="S96" s="7">
        <f t="shared" si="15"/>
        <v>-7.3350699965791365E-3</v>
      </c>
      <c r="U96" s="3">
        <v>2.7011732814758993E-3</v>
      </c>
    </row>
    <row r="97" spans="1:21" x14ac:dyDescent="0.35">
      <c r="A97" s="2">
        <v>39691</v>
      </c>
      <c r="B97" s="3">
        <f>VLOOKUP(A97,Volatility_Rolling!$A:$I,6,FALSE)</f>
        <v>0.10045068821148337</v>
      </c>
      <c r="C97" s="3">
        <f>VLOOKUP(A97,Trend_Simulation!$A:$T,20,FALSE)</f>
        <v>3.970890028113204E-2</v>
      </c>
      <c r="F97">
        <f t="shared" si="11"/>
        <v>9.955133387385608</v>
      </c>
      <c r="G97">
        <f t="shared" si="12"/>
        <v>25.183271078276547</v>
      </c>
      <c r="J97">
        <f t="shared" si="13"/>
        <v>0.28331204955859429</v>
      </c>
      <c r="K97">
        <f t="shared" si="14"/>
        <v>0.71668795044140565</v>
      </c>
      <c r="N97" s="3">
        <f>VLOOKUP(A97,rets_1M!$A:$M,6,FALSE)</f>
        <v>1.2189128084144185E-2</v>
      </c>
      <c r="O97" s="3">
        <f>VLOOKUP(A97,Trend_Simulation!$A:$S,19,FALSE)</f>
        <v>-4.4572978019957812E-3</v>
      </c>
      <c r="R97" s="3">
        <f t="shared" si="16"/>
        <v>2.4814984525368781E-4</v>
      </c>
      <c r="S97" s="7">
        <f t="shared" si="15"/>
        <v>3.8659151410742019E-3</v>
      </c>
      <c r="U97" s="3">
        <v>2.8870465787962374E-3</v>
      </c>
    </row>
    <row r="98" spans="1:21" x14ac:dyDescent="0.35">
      <c r="A98" s="2">
        <v>39721</v>
      </c>
      <c r="B98" s="3">
        <f>VLOOKUP(A98,Volatility_Rolling!$A:$I,6,FALSE)</f>
        <v>0.11271591485592161</v>
      </c>
      <c r="C98" s="3">
        <f>VLOOKUP(A98,Trend_Simulation!$A:$T,20,FALSE)</f>
        <v>4.0706755162871769E-2</v>
      </c>
      <c r="F98">
        <f t="shared" si="11"/>
        <v>8.8718616291075083</v>
      </c>
      <c r="G98">
        <f t="shared" si="12"/>
        <v>24.565947248777277</v>
      </c>
      <c r="J98">
        <f t="shared" si="13"/>
        <v>0.26532425200190707</v>
      </c>
      <c r="K98">
        <f t="shared" si="14"/>
        <v>0.73467574799809299</v>
      </c>
      <c r="N98" s="3">
        <f>VLOOKUP(A98,rets_1M!$A:$M,6,FALSE)</f>
        <v>-8.9443527240943954E-2</v>
      </c>
      <c r="O98" s="3">
        <f>VLOOKUP(A98,Trend_Simulation!$A:$S,19,FALSE)</f>
        <v>1.7963060994737011E-2</v>
      </c>
      <c r="R98" s="3">
        <f t="shared" si="16"/>
        <v>-1.2466519654409767E-2</v>
      </c>
      <c r="S98" s="7">
        <f t="shared" si="15"/>
        <v>-3.5740233123103468E-2</v>
      </c>
      <c r="U98" s="3">
        <v>2.8628237165644332E-3</v>
      </c>
    </row>
    <row r="99" spans="1:21" x14ac:dyDescent="0.35">
      <c r="A99" s="2">
        <v>39752</v>
      </c>
      <c r="B99" s="3">
        <f>VLOOKUP(A99,Volatility_Rolling!$A:$I,6,FALSE)</f>
        <v>0.14908870122591297</v>
      </c>
      <c r="C99" s="3">
        <f>VLOOKUP(A99,Trend_Simulation!$A:$T,20,FALSE)</f>
        <v>4.0869873982029251E-2</v>
      </c>
      <c r="F99">
        <f t="shared" si="11"/>
        <v>6.707416402298036</v>
      </c>
      <c r="G99">
        <f t="shared" si="12"/>
        <v>24.467900254346429</v>
      </c>
      <c r="J99">
        <f t="shared" si="13"/>
        <v>0.21515150836065267</v>
      </c>
      <c r="K99">
        <f t="shared" si="14"/>
        <v>0.78484849163934733</v>
      </c>
      <c r="N99" s="3">
        <f>VLOOKUP(A99,rets_1M!$A:$M,6,FALSE)</f>
        <v>-0.17256825938566556</v>
      </c>
      <c r="O99" s="3">
        <f>VLOOKUP(A99,Trend_Simulation!$A:$S,19,FALSE)</f>
        <v>1.1937340213043157E-2</v>
      </c>
      <c r="R99" s="3">
        <f t="shared" si="16"/>
        <v>-3.7016469990647595E-2</v>
      </c>
      <c r="S99" s="7">
        <f t="shared" si="15"/>
        <v>-8.03154595863112E-2</v>
      </c>
      <c r="U99" s="3">
        <v>3.1047632401417502E-3</v>
      </c>
    </row>
    <row r="100" spans="1:21" x14ac:dyDescent="0.35">
      <c r="A100" s="2">
        <v>39782</v>
      </c>
      <c r="B100" s="3">
        <f>VLOOKUP(A100,Volatility_Rolling!$A:$I,6,FALSE)</f>
        <v>0.15186475575620109</v>
      </c>
      <c r="C100" s="3">
        <f>VLOOKUP(A100,Trend_Simulation!$A:$T,20,FALSE)</f>
        <v>4.6111290174982139E-2</v>
      </c>
      <c r="F100">
        <f t="shared" si="11"/>
        <v>6.5848062970276562</v>
      </c>
      <c r="G100">
        <f t="shared" si="12"/>
        <v>21.686662771855254</v>
      </c>
      <c r="J100">
        <f t="shared" si="13"/>
        <v>0.23291348182097996</v>
      </c>
      <c r="K100">
        <f t="shared" si="14"/>
        <v>0.76708651817902007</v>
      </c>
      <c r="N100" s="3">
        <f>VLOOKUP(A100,rets_1M!$A:$M,6,FALSE)</f>
        <v>-7.4374838875998939E-2</v>
      </c>
      <c r="O100" s="3">
        <f>VLOOKUP(A100,Trend_Simulation!$A:$S,19,FALSE)</f>
        <v>4.2357380930107408E-2</v>
      </c>
      <c r="R100" s="3">
        <f t="shared" si="16"/>
        <v>1.7242267764536374E-2</v>
      </c>
      <c r="S100" s="7">
        <f t="shared" si="15"/>
        <v>-1.6008728972945765E-2</v>
      </c>
      <c r="U100" s="3">
        <v>3.2496194358384578E-3</v>
      </c>
    </row>
    <row r="101" spans="1:21" x14ac:dyDescent="0.35">
      <c r="A101" s="2">
        <v>39813</v>
      </c>
      <c r="B101" s="3">
        <f>VLOOKUP(A101,Volatility_Rolling!$A:$I,6,FALSE)</f>
        <v>0.15210627532427798</v>
      </c>
      <c r="C101" s="3">
        <f>VLOOKUP(A101,Trend_Simulation!$A:$T,20,FALSE)</f>
        <v>4.8154239757866812E-2</v>
      </c>
      <c r="F101">
        <f t="shared" si="11"/>
        <v>6.574350715432896</v>
      </c>
      <c r="G101">
        <f t="shared" si="12"/>
        <v>20.76660341910253</v>
      </c>
      <c r="J101">
        <f t="shared" si="13"/>
        <v>0.24045798413189162</v>
      </c>
      <c r="K101">
        <f t="shared" si="14"/>
        <v>0.75954201586810843</v>
      </c>
      <c r="N101" s="3">
        <f>VLOOKUP(A101,rets_1M!$A:$M,6,FALSE)</f>
        <v>5.8487675811169648E-3</v>
      </c>
      <c r="O101" s="3">
        <f>VLOOKUP(A101,Trend_Simulation!$A:$S,19,FALSE)</f>
        <v>2.9244679295774088E-2</v>
      </c>
      <c r="R101" s="3">
        <f t="shared" si="16"/>
        <v>2.3795456037937045E-2</v>
      </c>
      <c r="S101" s="7">
        <f t="shared" si="15"/>
        <v>1.7546723438445527E-2</v>
      </c>
      <c r="U101" s="3">
        <v>3.2496194358384578E-3</v>
      </c>
    </row>
    <row r="102" spans="1:21" x14ac:dyDescent="0.35">
      <c r="A102" s="2">
        <v>39844</v>
      </c>
      <c r="B102" s="3">
        <f>VLOOKUP(A102,Volatility_Rolling!$A:$I,6,FALSE)</f>
        <v>0.15692837759080508</v>
      </c>
      <c r="C102" s="3">
        <f>VLOOKUP(A102,Trend_Simulation!$A:$T,20,FALSE)</f>
        <v>4.8037193997195138E-2</v>
      </c>
      <c r="F102">
        <f t="shared" si="11"/>
        <v>6.3723337700433413</v>
      </c>
      <c r="G102">
        <f t="shared" si="12"/>
        <v>20.817202604681476</v>
      </c>
      <c r="J102">
        <f t="shared" si="13"/>
        <v>0.23436713602689502</v>
      </c>
      <c r="K102">
        <f t="shared" si="14"/>
        <v>0.76563286397310504</v>
      </c>
      <c r="N102" s="3">
        <f>VLOOKUP(A102,rets_1M!$A:$M,6,FALSE)</f>
        <v>-8.6113803128893829E-2</v>
      </c>
      <c r="O102" s="3">
        <f>VLOOKUP(A102,Trend_Simulation!$A:$S,19,FALSE)</f>
        <v>3.5589874662817281E-3</v>
      </c>
      <c r="R102" s="3">
        <f t="shared" si="16"/>
        <v>-1.8003550991715436E-2</v>
      </c>
      <c r="S102" s="7">
        <f t="shared" si="15"/>
        <v>-4.1277407831306054E-2</v>
      </c>
      <c r="U102" s="3">
        <v>3.5466588636137164E-3</v>
      </c>
    </row>
    <row r="103" spans="1:21" x14ac:dyDescent="0.35">
      <c r="A103" s="2">
        <v>39872</v>
      </c>
      <c r="B103" s="3">
        <f>VLOOKUP(A103,Volatility_Rolling!$A:$I,6,FALSE)</f>
        <v>0.16583396176314302</v>
      </c>
      <c r="C103" s="3">
        <f>VLOOKUP(A103,Trend_Simulation!$A:$T,20,FALSE)</f>
        <v>4.7721638138920143E-2</v>
      </c>
      <c r="F103">
        <f t="shared" ref="F103:F166" si="17">1/B103</f>
        <v>6.0301279024394159</v>
      </c>
      <c r="G103">
        <f t="shared" ref="G103:G166" si="18">1/C103</f>
        <v>20.954854841507085</v>
      </c>
      <c r="J103">
        <f t="shared" ref="J103:J166" si="19">F103/SUM($F103:$G103)</f>
        <v>0.22346235903345701</v>
      </c>
      <c r="K103">
        <f t="shared" ref="K103:K166" si="20">G103/SUM($F103:$G103)</f>
        <v>0.77653764096654287</v>
      </c>
      <c r="N103" s="3">
        <f>VLOOKUP(A103,rets_1M!$A:$M,6,FALSE)</f>
        <v>-0.10725647629147106</v>
      </c>
      <c r="O103" s="3">
        <f>VLOOKUP(A103,Trend_Simulation!$A:$S,19,FALSE)</f>
        <v>5.8752483371304742E-3</v>
      </c>
      <c r="R103" s="3">
        <f t="shared" si="16"/>
        <v>-2.0639109957858212E-2</v>
      </c>
      <c r="S103" s="7">
        <f t="shared" ref="S103:S166" si="21">AVERAGE(N103:O103)</f>
        <v>-5.0690613977170292E-2</v>
      </c>
      <c r="U103" s="3">
        <v>3.7068189305531352E-3</v>
      </c>
    </row>
    <row r="104" spans="1:21" x14ac:dyDescent="0.35">
      <c r="A104" s="2">
        <v>39903</v>
      </c>
      <c r="B104" s="3">
        <f>VLOOKUP(A104,Volatility_Rolling!$A:$I,6,FALSE)</f>
        <v>0.17574770635192277</v>
      </c>
      <c r="C104" s="3">
        <f>VLOOKUP(A104,Trend_Simulation!$A:$T,20,FALSE)</f>
        <v>4.853353737724405E-2</v>
      </c>
      <c r="F104">
        <f t="shared" si="17"/>
        <v>5.6899746844921451</v>
      </c>
      <c r="G104">
        <f t="shared" si="18"/>
        <v>20.604308979729769</v>
      </c>
      <c r="J104">
        <f t="shared" si="19"/>
        <v>0.21639588121711698</v>
      </c>
      <c r="K104">
        <f t="shared" si="20"/>
        <v>0.78360411878288294</v>
      </c>
      <c r="N104" s="3">
        <f>VLOOKUP(A104,rets_1M!$A:$M,6,FALSE)</f>
        <v>8.7052435092482616E-2</v>
      </c>
      <c r="O104" s="3">
        <f>VLOOKUP(A104,Trend_Simulation!$A:$S,19,FALSE)</f>
        <v>-1.4780449619095175E-2</v>
      </c>
      <c r="R104" s="3">
        <f t="shared" ref="R104:R167" si="22">N104*J103+O104*K103</f>
        <v>7.9753670257360597E-3</v>
      </c>
      <c r="S104" s="7">
        <f t="shared" si="21"/>
        <v>3.6135992736693719E-2</v>
      </c>
      <c r="U104" s="3">
        <v>3.7787993439000189E-3</v>
      </c>
    </row>
    <row r="105" spans="1:21" x14ac:dyDescent="0.35">
      <c r="A105" s="2">
        <v>39933</v>
      </c>
      <c r="B105" s="3">
        <f>VLOOKUP(A105,Volatility_Rolling!$A:$I,6,FALSE)</f>
        <v>0.18618605580790576</v>
      </c>
      <c r="C105" s="3">
        <f>VLOOKUP(A105,Trend_Simulation!$A:$T,20,FALSE)</f>
        <v>4.9758623170498444E-2</v>
      </c>
      <c r="F105">
        <f t="shared" si="17"/>
        <v>5.3709715029987679</v>
      </c>
      <c r="G105">
        <f t="shared" si="18"/>
        <v>20.097019095031822</v>
      </c>
      <c r="J105">
        <f t="shared" si="19"/>
        <v>0.21089105881066642</v>
      </c>
      <c r="K105">
        <f t="shared" si="20"/>
        <v>0.78910894118933361</v>
      </c>
      <c r="N105" s="3">
        <f>VLOOKUP(A105,rets_1M!$A:$M,6,FALSE)</f>
        <v>9.4598813612238652E-2</v>
      </c>
      <c r="O105" s="3">
        <f>VLOOKUP(A105,Trend_Simulation!$A:$S,19,FALSE)</f>
        <v>-1.5161990835808671E-2</v>
      </c>
      <c r="R105" s="3">
        <f t="shared" si="22"/>
        <v>8.5897951658261834E-3</v>
      </c>
      <c r="S105" s="7">
        <f t="shared" si="21"/>
        <v>3.971841138821499E-2</v>
      </c>
      <c r="U105" s="3">
        <v>3.8507230235700352E-3</v>
      </c>
    </row>
    <row r="106" spans="1:21" x14ac:dyDescent="0.35">
      <c r="A106" s="2">
        <v>39964</v>
      </c>
      <c r="B106" s="3">
        <f>VLOOKUP(A106,Volatility_Rolling!$A:$I,6,FALSE)</f>
        <v>0.18962135171966404</v>
      </c>
      <c r="C106" s="3">
        <f>VLOOKUP(A106,Trend_Simulation!$A:$T,20,FALSE)</f>
        <v>4.8777993172428459E-2</v>
      </c>
      <c r="F106">
        <f t="shared" si="17"/>
        <v>5.2736677116319619</v>
      </c>
      <c r="G106">
        <f t="shared" si="18"/>
        <v>20.501048422903249</v>
      </c>
      <c r="J106">
        <f t="shared" si="19"/>
        <v>0.20460623830366234</v>
      </c>
      <c r="K106">
        <f t="shared" si="20"/>
        <v>0.79539376169633769</v>
      </c>
      <c r="N106" s="3">
        <f>VLOOKUP(A106,rets_1M!$A:$M,6,FALSE)</f>
        <v>5.5191100969765872E-2</v>
      </c>
      <c r="O106" s="3">
        <f>VLOOKUP(A106,Trend_Simulation!$A:$S,19,FALSE)</f>
        <v>-8.9019654973100243E-3</v>
      </c>
      <c r="R106" s="3">
        <f t="shared" si="22"/>
        <v>4.6146891523540295E-3</v>
      </c>
      <c r="S106" s="7">
        <f t="shared" si="21"/>
        <v>2.3144567736227924E-2</v>
      </c>
      <c r="U106" s="3">
        <v>3.9465331721730834E-3</v>
      </c>
    </row>
    <row r="107" spans="1:21" x14ac:dyDescent="0.35">
      <c r="A107" s="2">
        <v>39994</v>
      </c>
      <c r="B107" s="3">
        <f>VLOOKUP(A107,Volatility_Rolling!$A:$I,6,FALSE)</f>
        <v>0.18968287983643051</v>
      </c>
      <c r="C107" s="3">
        <f>VLOOKUP(A107,Trend_Simulation!$A:$T,20,FALSE)</f>
        <v>4.8895915975611805E-2</v>
      </c>
      <c r="F107">
        <f t="shared" si="17"/>
        <v>5.2719570731018601</v>
      </c>
      <c r="G107">
        <f t="shared" si="18"/>
        <v>20.451605825295875</v>
      </c>
      <c r="J107">
        <f t="shared" si="19"/>
        <v>0.20494661233068298</v>
      </c>
      <c r="K107">
        <f t="shared" si="20"/>
        <v>0.7950533876693171</v>
      </c>
      <c r="N107" s="3">
        <f>VLOOKUP(A107,rets_1M!$A:$M,6,FALSE)</f>
        <v>1.4866873901877575E-3</v>
      </c>
      <c r="O107" s="3">
        <f>VLOOKUP(A107,Trend_Simulation!$A:$S,19,FALSE)</f>
        <v>-2.2890159423625575E-3</v>
      </c>
      <c r="R107" s="3">
        <f t="shared" si="22"/>
        <v>-1.5164834865388358E-3</v>
      </c>
      <c r="S107" s="7">
        <f t="shared" si="21"/>
        <v>-4.0116427608739998E-4</v>
      </c>
      <c r="U107" s="3">
        <v>4.0103507726252374E-3</v>
      </c>
    </row>
    <row r="108" spans="1:21" x14ac:dyDescent="0.35">
      <c r="A108" s="2">
        <v>40025</v>
      </c>
      <c r="B108" s="3">
        <f>VLOOKUP(A108,Volatility_Rolling!$A:$I,6,FALSE)</f>
        <v>0.19578993617271659</v>
      </c>
      <c r="C108" s="3">
        <f>VLOOKUP(A108,Trend_Simulation!$A:$T,20,FALSE)</f>
        <v>4.9270406828599185E-2</v>
      </c>
      <c r="F108">
        <f t="shared" si="17"/>
        <v>5.1075148168895028</v>
      </c>
      <c r="G108">
        <f t="shared" si="18"/>
        <v>20.296158776987131</v>
      </c>
      <c r="J108">
        <f t="shared" si="19"/>
        <v>0.20105418210540352</v>
      </c>
      <c r="K108">
        <f t="shared" si="20"/>
        <v>0.79894581789459651</v>
      </c>
      <c r="N108" s="3">
        <f>VLOOKUP(A108,rets_1M!$A:$M,6,FALSE)</f>
        <v>7.5438596491228083E-2</v>
      </c>
      <c r="O108" s="3">
        <f>VLOOKUP(A108,Trend_Simulation!$A:$S,19,FALSE)</f>
        <v>-9.5229214265085908E-3</v>
      </c>
      <c r="R108" s="3">
        <f t="shared" si="22"/>
        <v>7.8896538492041618E-3</v>
      </c>
      <c r="S108" s="7">
        <f t="shared" si="21"/>
        <v>3.2957837532359743E-2</v>
      </c>
      <c r="U108" s="3">
        <v>4.1378522703343634E-3</v>
      </c>
    </row>
    <row r="109" spans="1:21" x14ac:dyDescent="0.35">
      <c r="A109" s="2">
        <v>40056</v>
      </c>
      <c r="B109" s="3">
        <f>VLOOKUP(A109,Volatility_Rolling!$A:$I,6,FALSE)</f>
        <v>0.1968113781733789</v>
      </c>
      <c r="C109" s="3">
        <f>VLOOKUP(A109,Trend_Simulation!$A:$T,20,FALSE)</f>
        <v>4.8705708720785494E-2</v>
      </c>
      <c r="F109">
        <f t="shared" si="17"/>
        <v>5.0810070499026763</v>
      </c>
      <c r="G109">
        <f t="shared" si="18"/>
        <v>20.531474159070047</v>
      </c>
      <c r="J109">
        <f t="shared" si="19"/>
        <v>0.19838011821059595</v>
      </c>
      <c r="K109">
        <f t="shared" si="20"/>
        <v>0.80161988178940402</v>
      </c>
      <c r="N109" s="3">
        <f>VLOOKUP(A109,rets_1M!$A:$M,6,FALSE)</f>
        <v>3.576358388756451E-2</v>
      </c>
      <c r="O109" s="3">
        <f>VLOOKUP(A109,Trend_Simulation!$A:$S,19,FALSE)</f>
        <v>4.9852895160415051E-3</v>
      </c>
      <c r="R109" s="3">
        <f t="shared" si="22"/>
        <v>1.1173394317507407E-2</v>
      </c>
      <c r="S109" s="7">
        <f t="shared" si="21"/>
        <v>2.0374436701803007E-2</v>
      </c>
      <c r="U109" s="3">
        <v>4.1458152037889828E-3</v>
      </c>
    </row>
    <row r="110" spans="1:21" x14ac:dyDescent="0.35">
      <c r="A110" s="2">
        <v>40086</v>
      </c>
      <c r="B110" s="3">
        <f>VLOOKUP(A110,Volatility_Rolling!$A:$I,6,FALSE)</f>
        <v>0.19774280651051374</v>
      </c>
      <c r="C110" s="3">
        <f>VLOOKUP(A110,Trend_Simulation!$A:$T,20,FALSE)</f>
        <v>4.874726522884866E-2</v>
      </c>
      <c r="F110">
        <f t="shared" si="17"/>
        <v>5.0570739722298379</v>
      </c>
      <c r="G110">
        <f t="shared" si="18"/>
        <v>20.513971302911152</v>
      </c>
      <c r="J110">
        <f t="shared" si="19"/>
        <v>0.19776563366168282</v>
      </c>
      <c r="K110">
        <f t="shared" si="20"/>
        <v>0.80223436633831724</v>
      </c>
      <c r="N110" s="3">
        <f>VLOOKUP(A110,rets_1M!$A:$M,6,FALSE)</f>
        <v>3.6830627574509167E-2</v>
      </c>
      <c r="O110" s="3">
        <f>VLOOKUP(A110,Trend_Simulation!$A:$S,19,FALSE)</f>
        <v>8.3023305500460401E-3</v>
      </c>
      <c r="R110" s="3">
        <f t="shared" si="22"/>
        <v>1.3961777486106029E-2</v>
      </c>
      <c r="S110" s="7">
        <f t="shared" si="21"/>
        <v>2.2566479062277604E-2</v>
      </c>
      <c r="U110" s="3">
        <v>4.0183248361511659E-3</v>
      </c>
    </row>
    <row r="111" spans="1:21" x14ac:dyDescent="0.35">
      <c r="A111" s="2">
        <v>40117</v>
      </c>
      <c r="B111" s="3">
        <f>VLOOKUP(A111,Volatility_Rolling!$A:$I,6,FALSE)</f>
        <v>0.19681755493770181</v>
      </c>
      <c r="C111" s="3">
        <f>VLOOKUP(A111,Trend_Simulation!$A:$T,20,FALSE)</f>
        <v>4.9231526558733148E-2</v>
      </c>
      <c r="F111">
        <f t="shared" si="17"/>
        <v>5.0808475916517084</v>
      </c>
      <c r="G111">
        <f t="shared" si="18"/>
        <v>20.312187533063824</v>
      </c>
      <c r="J111">
        <f t="shared" si="19"/>
        <v>0.20008823548258795</v>
      </c>
      <c r="K111">
        <f t="shared" si="20"/>
        <v>0.79991176451741208</v>
      </c>
      <c r="N111" s="3">
        <f>VLOOKUP(A111,rets_1M!$A:$M,6,FALSE)</f>
        <v>-1.8929656461790234E-2</v>
      </c>
      <c r="O111" s="3">
        <f>VLOOKUP(A111,Trend_Simulation!$A:$S,19,FALSE)</f>
        <v>-8.0745720046854416E-3</v>
      </c>
      <c r="R111" s="3">
        <f t="shared" si="22"/>
        <v>-1.0221334660795856E-2</v>
      </c>
      <c r="S111" s="7">
        <f t="shared" si="21"/>
        <v>-1.3502114233237838E-2</v>
      </c>
      <c r="U111" s="3">
        <v>4.1139593013970188E-3</v>
      </c>
    </row>
    <row r="112" spans="1:21" x14ac:dyDescent="0.35">
      <c r="A112" s="2">
        <v>40147</v>
      </c>
      <c r="B112" s="3">
        <f>VLOOKUP(A112,Volatility_Rolling!$A:$I,6,FALSE)</f>
        <v>0.20024535381818917</v>
      </c>
      <c r="C112" s="3">
        <f>VLOOKUP(A112,Trend_Simulation!$A:$T,20,FALSE)</f>
        <v>5.2385041204936283E-2</v>
      </c>
      <c r="F112">
        <f t="shared" si="17"/>
        <v>4.9938736701373871</v>
      </c>
      <c r="G112">
        <f t="shared" si="18"/>
        <v>19.089418982947546</v>
      </c>
      <c r="J112">
        <f t="shared" si="19"/>
        <v>0.2073584265271842</v>
      </c>
      <c r="K112">
        <f t="shared" si="20"/>
        <v>0.79264157347281583</v>
      </c>
      <c r="N112" s="3">
        <f>VLOOKUP(A112,rets_1M!$A:$M,6,FALSE)</f>
        <v>5.9671272034302003E-2</v>
      </c>
      <c r="O112" s="3">
        <f>VLOOKUP(A112,Trend_Simulation!$A:$S,19,FALSE)</f>
        <v>3.5001176734170983E-2</v>
      </c>
      <c r="R112" s="3">
        <f t="shared" si="22"/>
        <v>3.9937372571961484E-2</v>
      </c>
      <c r="S112" s="7">
        <f t="shared" si="21"/>
        <v>4.7336224384236493E-2</v>
      </c>
      <c r="U112" s="3">
        <v>4.1298886422020953E-3</v>
      </c>
    </row>
    <row r="113" spans="1:21" x14ac:dyDescent="0.35">
      <c r="A113" s="2">
        <v>40178</v>
      </c>
      <c r="B113" s="3">
        <f>VLOOKUP(A113,Volatility_Rolling!$A:$I,6,FALSE)</f>
        <v>0.20057640125872792</v>
      </c>
      <c r="C113" s="3">
        <f>VLOOKUP(A113,Trend_Simulation!$A:$T,20,FALSE)</f>
        <v>5.3735910396404435E-2</v>
      </c>
      <c r="F113">
        <f t="shared" si="17"/>
        <v>4.98563137898799</v>
      </c>
      <c r="G113">
        <f t="shared" si="18"/>
        <v>18.609529318906109</v>
      </c>
      <c r="J113">
        <f t="shared" si="19"/>
        <v>0.21129889483791331</v>
      </c>
      <c r="K113">
        <f t="shared" si="20"/>
        <v>0.78870110516208669</v>
      </c>
      <c r="N113" s="3">
        <f>VLOOKUP(A113,rets_1M!$A:$M,6,FALSE)</f>
        <v>1.8995166910194428E-2</v>
      </c>
      <c r="O113" s="3">
        <f>VLOOKUP(A113,Trend_Simulation!$A:$S,19,FALSE)</f>
        <v>-1.6409031933403644E-2</v>
      </c>
      <c r="R113" s="3">
        <f t="shared" si="22"/>
        <v>-9.0676729687395943E-3</v>
      </c>
      <c r="S113" s="7">
        <f t="shared" si="21"/>
        <v>1.293067488395392E-3</v>
      </c>
      <c r="U113" s="3">
        <v>4.0502141257032775E-3</v>
      </c>
    </row>
    <row r="114" spans="1:21" x14ac:dyDescent="0.35">
      <c r="A114" s="2">
        <v>40209</v>
      </c>
      <c r="B114" s="3">
        <f>VLOOKUP(A114,Volatility_Rolling!$A:$I,6,FALSE)</f>
        <v>0.20109161183258598</v>
      </c>
      <c r="C114" s="3">
        <f>VLOOKUP(A114,Trend_Simulation!$A:$T,20,FALSE)</f>
        <v>5.528967199329575E-2</v>
      </c>
      <c r="F114">
        <f t="shared" si="17"/>
        <v>4.9728578476586387</v>
      </c>
      <c r="G114">
        <f t="shared" si="18"/>
        <v>18.086560544639454</v>
      </c>
      <c r="J114">
        <f t="shared" si="19"/>
        <v>0.21565408819329054</v>
      </c>
      <c r="K114">
        <f t="shared" si="20"/>
        <v>0.78434591180670954</v>
      </c>
      <c r="N114" s="3">
        <f>VLOOKUP(A114,rets_1M!$A:$M,6,FALSE)</f>
        <v>-3.6179130818442595E-2</v>
      </c>
      <c r="O114" s="3">
        <f>VLOOKUP(A114,Trend_Simulation!$A:$S,19,FALSE)</f>
        <v>-1.9379354219339954E-2</v>
      </c>
      <c r="R114" s="3">
        <f t="shared" si="22"/>
        <v>-2.292912844825418E-2</v>
      </c>
      <c r="S114" s="7">
        <f t="shared" si="21"/>
        <v>-2.7779242518891273E-2</v>
      </c>
      <c r="U114" s="3">
        <v>4.1617389871715371E-3</v>
      </c>
    </row>
    <row r="115" spans="1:21" x14ac:dyDescent="0.35">
      <c r="A115" s="2">
        <v>40237</v>
      </c>
      <c r="B115" s="3">
        <f>VLOOKUP(A115,Volatility_Rolling!$A:$I,6,FALSE)</f>
        <v>0.20201425631797126</v>
      </c>
      <c r="C115" s="3">
        <f>VLOOKUP(A115,Trend_Simulation!$A:$T,20,FALSE)</f>
        <v>5.4877162239922242E-2</v>
      </c>
      <c r="F115">
        <f t="shared" si="17"/>
        <v>4.9501456888567104</v>
      </c>
      <c r="G115">
        <f t="shared" si="18"/>
        <v>18.222516602225401</v>
      </c>
      <c r="J115">
        <f t="shared" si="19"/>
        <v>0.21362006776242323</v>
      </c>
      <c r="K115">
        <f t="shared" si="20"/>
        <v>0.78637993223757674</v>
      </c>
      <c r="N115" s="3">
        <f>VLOOKUP(A115,rets_1M!$A:$M,6,FALSE)</f>
        <v>3.0785076676584922E-2</v>
      </c>
      <c r="O115" s="3">
        <f>VLOOKUP(A115,Trend_Simulation!$A:$S,19,FALSE)</f>
        <v>9.1651437311673235E-3</v>
      </c>
      <c r="R115" s="3">
        <f t="shared" si="22"/>
        <v>1.3827570657311439E-2</v>
      </c>
      <c r="S115" s="7">
        <f t="shared" si="21"/>
        <v>1.9975110203876122E-2</v>
      </c>
      <c r="U115" s="3">
        <v>4.2015362976310922E-3</v>
      </c>
    </row>
    <row r="116" spans="1:21" x14ac:dyDescent="0.35">
      <c r="A116" s="2">
        <v>40268</v>
      </c>
      <c r="B116" s="3">
        <f>VLOOKUP(A116,Volatility_Rolling!$A:$I,6,FALSE)</f>
        <v>0.20548327911710551</v>
      </c>
      <c r="C116" s="3">
        <f>VLOOKUP(A116,Trend_Simulation!$A:$T,20,FALSE)</f>
        <v>5.4748558076097159E-2</v>
      </c>
      <c r="F116">
        <f t="shared" si="17"/>
        <v>4.8665760265101525</v>
      </c>
      <c r="G116">
        <f t="shared" si="18"/>
        <v>18.265321227457004</v>
      </c>
      <c r="J116">
        <f t="shared" si="19"/>
        <v>0.21038378188695814</v>
      </c>
      <c r="K116">
        <f t="shared" si="20"/>
        <v>0.78961621811304183</v>
      </c>
      <c r="N116" s="3">
        <f>VLOOKUP(A116,rets_1M!$A:$M,6,FALSE)</f>
        <v>6.0397468635505769E-2</v>
      </c>
      <c r="O116" s="3">
        <f>VLOOKUP(A116,Trend_Simulation!$A:$S,19,FALSE)</f>
        <v>1.1127495852578913E-3</v>
      </c>
      <c r="R116" s="3">
        <f t="shared" si="22"/>
        <v>1.3777155286048066E-2</v>
      </c>
      <c r="S116" s="7">
        <f t="shared" si="21"/>
        <v>3.0755109110381831E-2</v>
      </c>
      <c r="U116" s="3">
        <v>4.1378522703343634E-3</v>
      </c>
    </row>
    <row r="117" spans="1:21" x14ac:dyDescent="0.35">
      <c r="A117" s="2">
        <v>40298</v>
      </c>
      <c r="B117" s="3">
        <f>VLOOKUP(A117,Volatility_Rolling!$A:$I,6,FALSE)</f>
        <v>0.20416480822980518</v>
      </c>
      <c r="C117" s="3">
        <f>VLOOKUP(A117,Trend_Simulation!$A:$T,20,FALSE)</f>
        <v>5.486409438071977E-2</v>
      </c>
      <c r="F117">
        <f t="shared" si="17"/>
        <v>4.8980037679873476</v>
      </c>
      <c r="G117">
        <f t="shared" si="18"/>
        <v>18.226856950570898</v>
      </c>
      <c r="J117">
        <f t="shared" si="19"/>
        <v>0.21180684405405237</v>
      </c>
      <c r="K117">
        <f t="shared" si="20"/>
        <v>0.78819315594594763</v>
      </c>
      <c r="N117" s="3">
        <f>VLOOKUP(A117,rets_1M!$A:$M,6,FALSE)</f>
        <v>1.5600460684745077E-2</v>
      </c>
      <c r="O117" s="3">
        <f>VLOOKUP(A117,Trend_Simulation!$A:$S,19,FALSE)</f>
        <v>1.0628165147743094E-2</v>
      </c>
      <c r="R117" s="3">
        <f t="shared" si="22"/>
        <v>1.1674255487477215E-2</v>
      </c>
      <c r="S117" s="7">
        <f t="shared" si="21"/>
        <v>1.3114312916244085E-2</v>
      </c>
      <c r="U117" s="3">
        <v>4.0820922780753222E-3</v>
      </c>
    </row>
    <row r="118" spans="1:21" x14ac:dyDescent="0.35">
      <c r="A118" s="2">
        <v>40329</v>
      </c>
      <c r="B118" s="3">
        <f>VLOOKUP(A118,Volatility_Rolling!$A:$I,6,FALSE)</f>
        <v>0.20761611622427151</v>
      </c>
      <c r="C118" s="3">
        <f>VLOOKUP(A118,Trend_Simulation!$A:$T,20,FALSE)</f>
        <v>5.5020587603582624E-2</v>
      </c>
      <c r="F118">
        <f t="shared" si="17"/>
        <v>4.8165817672833162</v>
      </c>
      <c r="G118">
        <f t="shared" si="18"/>
        <v>18.17501490905353</v>
      </c>
      <c r="J118">
        <f t="shared" si="19"/>
        <v>0.20949313938864386</v>
      </c>
      <c r="K118">
        <f t="shared" si="20"/>
        <v>0.79050686061135611</v>
      </c>
      <c r="N118" s="3">
        <f>VLOOKUP(A118,rets_1M!$A:$M,6,FALSE)</f>
        <v>-8.0206185567010313E-2</v>
      </c>
      <c r="O118" s="3">
        <f>VLOOKUP(A118,Trend_Simulation!$A:$S,19,FALSE)</f>
        <v>-3.2720240389436557E-3</v>
      </c>
      <c r="R118" s="3">
        <f t="shared" si="22"/>
        <v>-1.9567205992148146E-2</v>
      </c>
      <c r="S118" s="7">
        <f t="shared" si="21"/>
        <v>-4.1739104802976983E-2</v>
      </c>
      <c r="U118" s="3">
        <v>3.9704700018041716E-3</v>
      </c>
    </row>
    <row r="119" spans="1:21" x14ac:dyDescent="0.35">
      <c r="A119" s="2">
        <v>40359</v>
      </c>
      <c r="B119" s="3">
        <f>VLOOKUP(A119,Volatility_Rolling!$A:$I,6,FALSE)</f>
        <v>0.20915478215016123</v>
      </c>
      <c r="C119" s="3">
        <f>VLOOKUP(A119,Trend_Simulation!$A:$T,20,FALSE)</f>
        <v>5.4849562824804722E-2</v>
      </c>
      <c r="F119">
        <f t="shared" si="17"/>
        <v>4.7811481512388125</v>
      </c>
      <c r="G119">
        <f t="shared" si="18"/>
        <v>18.231685878593147</v>
      </c>
      <c r="J119">
        <f t="shared" si="19"/>
        <v>0.20776007618361658</v>
      </c>
      <c r="K119">
        <f t="shared" si="20"/>
        <v>0.79223992381638342</v>
      </c>
      <c r="N119" s="3">
        <f>VLOOKUP(A119,rets_1M!$A:$M,6,FALSE)</f>
        <v>-5.3351266532167707E-2</v>
      </c>
      <c r="O119" s="3">
        <f>VLOOKUP(A119,Trend_Simulation!$A:$S,19,FALSE)</f>
        <v>7.1748837433333913E-3</v>
      </c>
      <c r="R119" s="3">
        <f t="shared" si="22"/>
        <v>-5.5049294929901665E-3</v>
      </c>
      <c r="S119" s="7">
        <f t="shared" si="21"/>
        <v>-2.308819139441716E-2</v>
      </c>
      <c r="U119" s="3">
        <v>3.8666983683250944E-3</v>
      </c>
    </row>
    <row r="120" spans="1:21" x14ac:dyDescent="0.35">
      <c r="A120" s="2">
        <v>40390</v>
      </c>
      <c r="B120" s="3">
        <f>VLOOKUP(A120,Volatility_Rolling!$A:$I,6,FALSE)</f>
        <v>0.21336997816628059</v>
      </c>
      <c r="C120" s="3">
        <f>VLOOKUP(A120,Trend_Simulation!$A:$T,20,FALSE)</f>
        <v>5.4663325818025091E-2</v>
      </c>
      <c r="F120">
        <f t="shared" si="17"/>
        <v>4.6866949539672049</v>
      </c>
      <c r="G120">
        <f t="shared" si="18"/>
        <v>18.293800917438006</v>
      </c>
      <c r="J120">
        <f t="shared" si="19"/>
        <v>0.20394229002686107</v>
      </c>
      <c r="K120">
        <f t="shared" si="20"/>
        <v>0.79605770997313896</v>
      </c>
      <c r="N120" s="3">
        <f>VLOOKUP(A120,rets_1M!$A:$M,6,FALSE)</f>
        <v>6.997395216670621E-2</v>
      </c>
      <c r="O120" s="3">
        <f>VLOOKUP(A120,Trend_Simulation!$A:$S,19,FALSE)</f>
        <v>1.0833813971525569E-2</v>
      </c>
      <c r="R120" s="3">
        <f t="shared" si="22"/>
        <v>2.3120773588465912E-2</v>
      </c>
      <c r="S120" s="7">
        <f t="shared" si="21"/>
        <v>4.0403883069115888E-2</v>
      </c>
      <c r="U120" s="3">
        <v>4.0422428477437933E-3</v>
      </c>
    </row>
    <row r="121" spans="1:21" x14ac:dyDescent="0.35">
      <c r="A121" s="2">
        <v>40421</v>
      </c>
      <c r="B121" s="3">
        <f>VLOOKUP(A121,Volatility_Rolling!$A:$I,6,FALSE)</f>
        <v>0.21436418740417953</v>
      </c>
      <c r="C121" s="3">
        <f>VLOOKUP(A121,Trend_Simulation!$A:$T,20,FALSE)</f>
        <v>5.4597757080457443E-2</v>
      </c>
      <c r="F121">
        <f t="shared" si="17"/>
        <v>4.6649583221404392</v>
      </c>
      <c r="G121">
        <f t="shared" si="18"/>
        <v>18.31577071062388</v>
      </c>
      <c r="J121">
        <f t="shared" si="19"/>
        <v>0.20299435738045851</v>
      </c>
      <c r="K121">
        <f t="shared" si="20"/>
        <v>0.79700564261954143</v>
      </c>
      <c r="N121" s="3">
        <f>VLOOKUP(A121,rets_1M!$A:$M,6,FALSE)</f>
        <v>-4.5590350780126188E-2</v>
      </c>
      <c r="O121" s="3">
        <f>VLOOKUP(A121,Trend_Simulation!$A:$S,19,FALSE)</f>
        <v>8.1498925837908097E-3</v>
      </c>
      <c r="R121" s="3">
        <f t="shared" si="22"/>
        <v>-2.8100157144472469E-3</v>
      </c>
      <c r="S121" s="7">
        <f t="shared" si="21"/>
        <v>-1.8720229098167687E-2</v>
      </c>
      <c r="U121" s="3">
        <v>3.5306273826369861E-3</v>
      </c>
    </row>
    <row r="122" spans="1:21" x14ac:dyDescent="0.35">
      <c r="A122" s="2">
        <v>40451</v>
      </c>
      <c r="B122" s="3">
        <f>VLOOKUP(A122,Volatility_Rolling!$A:$I,6,FALSE)</f>
        <v>0.22039508356352586</v>
      </c>
      <c r="C122" s="3">
        <f>VLOOKUP(A122,Trend_Simulation!$A:$T,20,FALSE)</f>
        <v>5.5630777164649974E-2</v>
      </c>
      <c r="F122">
        <f t="shared" si="17"/>
        <v>4.5373062948192482</v>
      </c>
      <c r="G122">
        <f t="shared" si="18"/>
        <v>17.975661153183388</v>
      </c>
      <c r="J122">
        <f t="shared" si="19"/>
        <v>0.20154190269669672</v>
      </c>
      <c r="K122">
        <f t="shared" si="20"/>
        <v>0.79845809730330319</v>
      </c>
      <c r="N122" s="3">
        <f>VLOOKUP(A122,rets_1M!$A:$M,6,FALSE)</f>
        <v>8.9159420289855129E-2</v>
      </c>
      <c r="O122" s="3">
        <f>VLOOKUP(A122,Trend_Simulation!$A:$S,19,FALSE)</f>
        <v>2.3841503311525503E-2</v>
      </c>
      <c r="R122" s="3">
        <f t="shared" si="22"/>
        <v>3.7100671893971662E-2</v>
      </c>
      <c r="S122" s="7">
        <f t="shared" si="21"/>
        <v>5.6500461800690314E-2</v>
      </c>
      <c r="U122" s="3">
        <v>3.2657003754898994E-3</v>
      </c>
    </row>
    <row r="123" spans="1:21" x14ac:dyDescent="0.35">
      <c r="A123" s="2">
        <v>40482</v>
      </c>
      <c r="B123" s="3">
        <f>VLOOKUP(A123,Volatility_Rolling!$A:$I,6,FALSE)</f>
        <v>0.22163609157753275</v>
      </c>
      <c r="C123" s="3">
        <f>VLOOKUP(A123,Trend_Simulation!$A:$T,20,FALSE)</f>
        <v>5.5275643193784418E-2</v>
      </c>
      <c r="F123">
        <f t="shared" si="17"/>
        <v>4.5119005342601426</v>
      </c>
      <c r="G123">
        <f t="shared" si="18"/>
        <v>18.091150861767755</v>
      </c>
      <c r="J123">
        <f t="shared" si="19"/>
        <v>0.19961466508247788</v>
      </c>
      <c r="K123">
        <f t="shared" si="20"/>
        <v>0.80038533491752217</v>
      </c>
      <c r="N123" s="3">
        <f>VLOOKUP(A123,rets_1M!$A:$M,6,FALSE)</f>
        <v>3.7790078773685343E-2</v>
      </c>
      <c r="O123" s="3">
        <f>VLOOKUP(A123,Trend_Simulation!$A:$S,19,FALSE)</f>
        <v>1.2890222050617545E-2</v>
      </c>
      <c r="R123" s="3">
        <f t="shared" si="22"/>
        <v>1.7908586551459764E-2</v>
      </c>
      <c r="S123" s="7">
        <f t="shared" si="21"/>
        <v>2.5340150412151444E-2</v>
      </c>
      <c r="U123" s="3">
        <v>3.2737397821989145E-3</v>
      </c>
    </row>
    <row r="124" spans="1:21" x14ac:dyDescent="0.35">
      <c r="A124" s="2">
        <v>40512</v>
      </c>
      <c r="B124" s="3">
        <f>VLOOKUP(A124,Volatility_Rolling!$A:$I,6,FALSE)</f>
        <v>0.2203270842813943</v>
      </c>
      <c r="C124" s="3">
        <f>VLOOKUP(A124,Trend_Simulation!$A:$T,20,FALSE)</f>
        <v>5.5729774945689883E-2</v>
      </c>
      <c r="F124">
        <f t="shared" si="17"/>
        <v>4.5387066381854071</v>
      </c>
      <c r="G124">
        <f t="shared" si="18"/>
        <v>17.943729379394156</v>
      </c>
      <c r="J124">
        <f t="shared" si="19"/>
        <v>0.2018778852361231</v>
      </c>
      <c r="K124">
        <f t="shared" si="20"/>
        <v>0.79812211476387696</v>
      </c>
      <c r="N124" s="3">
        <f>VLOOKUP(A124,rets_1M!$A:$M,6,FALSE)</f>
        <v>-2.0514924607650808E-4</v>
      </c>
      <c r="O124" s="3">
        <f>VLOOKUP(A124,Trend_Simulation!$A:$S,19,FALSE)</f>
        <v>-1.1455053152697188E-2</v>
      </c>
      <c r="R124" s="3">
        <f t="shared" si="22"/>
        <v>-9.2094073521670431E-3</v>
      </c>
      <c r="S124" s="7">
        <f t="shared" si="21"/>
        <v>-5.830101199386848E-3</v>
      </c>
      <c r="U124" s="3">
        <v>2.749698516855581E-3</v>
      </c>
    </row>
    <row r="125" spans="1:21" x14ac:dyDescent="0.35">
      <c r="A125" s="2">
        <v>40543</v>
      </c>
      <c r="B125" s="3">
        <f>VLOOKUP(A125,Volatility_Rolling!$A:$I,6,FALSE)</f>
        <v>0.22397611646345303</v>
      </c>
      <c r="C125" s="3">
        <f>VLOOKUP(A125,Trend_Simulation!$A:$T,20,FALSE)</f>
        <v>5.5845451990033247E-2</v>
      </c>
      <c r="F125">
        <f t="shared" si="17"/>
        <v>4.4647617602708705</v>
      </c>
      <c r="G125">
        <f t="shared" si="18"/>
        <v>17.906561131933721</v>
      </c>
      <c r="J125">
        <f t="shared" si="19"/>
        <v>0.19957522323486024</v>
      </c>
      <c r="K125">
        <f t="shared" si="20"/>
        <v>0.80042477676513968</v>
      </c>
      <c r="N125" s="3">
        <f>VLOOKUP(A125,rets_1M!$A:$M,6,FALSE)</f>
        <v>6.6584590130296384E-2</v>
      </c>
      <c r="O125" s="3">
        <f>VLOOKUP(A125,Trend_Simulation!$A:$S,19,FALSE)</f>
        <v>1.0995703354905385E-2</v>
      </c>
      <c r="R125" s="3">
        <f t="shared" si="22"/>
        <v>2.221787025975161E-2</v>
      </c>
      <c r="S125" s="7">
        <f t="shared" si="21"/>
        <v>3.8790146742600881E-2</v>
      </c>
      <c r="U125" s="3">
        <v>2.5230260752062694E-3</v>
      </c>
    </row>
    <row r="126" spans="1:21" x14ac:dyDescent="0.35">
      <c r="A126" s="2">
        <v>40574</v>
      </c>
      <c r="B126" s="3">
        <f>VLOOKUP(A126,Volatility_Rolling!$A:$I,6,FALSE)</f>
        <v>0.22108585291448887</v>
      </c>
      <c r="C126" s="3">
        <f>VLOOKUP(A126,Trend_Simulation!$A:$T,20,FALSE)</f>
        <v>5.5153565308069863E-2</v>
      </c>
      <c r="F126">
        <f t="shared" si="17"/>
        <v>4.5231297562344608</v>
      </c>
      <c r="G126">
        <f t="shared" si="18"/>
        <v>18.131194137936969</v>
      </c>
      <c r="J126">
        <f t="shared" si="19"/>
        <v>0.19965856307890895</v>
      </c>
      <c r="K126">
        <f t="shared" si="20"/>
        <v>0.80034143692109105</v>
      </c>
      <c r="N126" s="3">
        <f>VLOOKUP(A126,rets_1M!$A:$M,6,FALSE)</f>
        <v>2.3470565602154769E-2</v>
      </c>
      <c r="O126" s="3">
        <f>VLOOKUP(A126,Trend_Simulation!$A:$S,19,FALSE)</f>
        <v>1.4097862206454044E-5</v>
      </c>
      <c r="R126" s="3">
        <f t="shared" si="22"/>
        <v>4.695427647707937E-3</v>
      </c>
      <c r="S126" s="7">
        <f t="shared" si="21"/>
        <v>1.1742331732180611E-2</v>
      </c>
      <c r="U126" s="3">
        <v>2.3201624741928661E-3</v>
      </c>
    </row>
    <row r="127" spans="1:21" x14ac:dyDescent="0.35">
      <c r="A127" s="2">
        <v>40602</v>
      </c>
      <c r="B127" s="3">
        <f>VLOOKUP(A127,Volatility_Rolling!$A:$I,6,FALSE)</f>
        <v>0.22084026954321498</v>
      </c>
      <c r="C127" s="3">
        <f>VLOOKUP(A127,Trend_Simulation!$A:$T,20,FALSE)</f>
        <v>5.3958511874733543E-2</v>
      </c>
      <c r="F127">
        <f t="shared" si="17"/>
        <v>4.5281596606832419</v>
      </c>
      <c r="G127">
        <f t="shared" si="18"/>
        <v>18.532757210234649</v>
      </c>
      <c r="J127">
        <f t="shared" si="19"/>
        <v>0.19635644523716667</v>
      </c>
      <c r="K127">
        <f t="shared" si="20"/>
        <v>0.80364355476283322</v>
      </c>
      <c r="N127" s="3">
        <f>VLOOKUP(A127,rets_1M!$A:$M,6,FALSE)</f>
        <v>3.4022556390977288E-2</v>
      </c>
      <c r="O127" s="3">
        <f>VLOOKUP(A127,Trend_Simulation!$A:$S,19,FALSE)</f>
        <v>1.0284181044682332E-2</v>
      </c>
      <c r="R127" s="3">
        <f t="shared" si="22"/>
        <v>1.5023750956151379E-2</v>
      </c>
      <c r="S127" s="7">
        <f t="shared" si="21"/>
        <v>2.2153368717829809E-2</v>
      </c>
      <c r="U127" s="3">
        <v>1.7905934192179451E-3</v>
      </c>
    </row>
    <row r="128" spans="1:21" x14ac:dyDescent="0.35">
      <c r="A128" s="2">
        <v>40633</v>
      </c>
      <c r="B128" s="3">
        <f>VLOOKUP(A128,Volatility_Rolling!$A:$I,6,FALSE)</f>
        <v>0.2207735663014139</v>
      </c>
      <c r="C128" s="3">
        <f>VLOOKUP(A128,Trend_Simulation!$A:$T,20,FALSE)</f>
        <v>5.3668577394337488E-2</v>
      </c>
      <c r="F128">
        <f t="shared" si="17"/>
        <v>4.5295277725175547</v>
      </c>
      <c r="G128">
        <f t="shared" si="18"/>
        <v>18.632876974777215</v>
      </c>
      <c r="J128">
        <f t="shared" si="19"/>
        <v>0.19555516026662026</v>
      </c>
      <c r="K128">
        <f t="shared" si="20"/>
        <v>0.80444483973337977</v>
      </c>
      <c r="N128" s="3">
        <f>VLOOKUP(A128,rets_1M!$A:$M,6,FALSE)</f>
        <v>-1.8178512997635288E-4</v>
      </c>
      <c r="O128" s="3">
        <f>VLOOKUP(A128,Trend_Simulation!$A:$S,19,FALSE)</f>
        <v>4.5974805808169563E-3</v>
      </c>
      <c r="R128" s="3">
        <f t="shared" si="22"/>
        <v>3.6590409550017011E-3</v>
      </c>
      <c r="S128" s="7">
        <f t="shared" si="21"/>
        <v>2.2078477254203017E-3</v>
      </c>
      <c r="U128" s="3">
        <v>1.0604595907135472E-3</v>
      </c>
    </row>
    <row r="129" spans="1:21" x14ac:dyDescent="0.35">
      <c r="A129" s="2">
        <v>40663</v>
      </c>
      <c r="B129" s="3">
        <f>VLOOKUP(A129,Volatility_Rolling!$A:$I,6,FALSE)</f>
        <v>0.21981557370843249</v>
      </c>
      <c r="C129" s="3">
        <f>VLOOKUP(A129,Trend_Simulation!$A:$T,20,FALSE)</f>
        <v>4.9542982453663488E-2</v>
      </c>
      <c r="F129">
        <f t="shared" si="17"/>
        <v>4.549268203018312</v>
      </c>
      <c r="G129">
        <f t="shared" si="18"/>
        <v>20.184493352520288</v>
      </c>
      <c r="J129">
        <f t="shared" si="19"/>
        <v>0.18392949219645083</v>
      </c>
      <c r="K129">
        <f t="shared" si="20"/>
        <v>0.81607050780354917</v>
      </c>
      <c r="N129" s="3">
        <f>VLOOKUP(A129,rets_1M!$A:$M,6,FALSE)</f>
        <v>2.9363636363636481E-2</v>
      </c>
      <c r="O129" s="3">
        <f>VLOOKUP(A129,Trend_Simulation!$A:$S,19,FALSE)</f>
        <v>1.8312805058546822E-2</v>
      </c>
      <c r="R129" s="3">
        <f t="shared" si="22"/>
        <v>2.0473852145493014E-2</v>
      </c>
      <c r="S129" s="7">
        <f t="shared" si="21"/>
        <v>2.3838220711091651E-2</v>
      </c>
      <c r="U129" s="3">
        <v>1.0851664572986142E-3</v>
      </c>
    </row>
    <row r="130" spans="1:21" x14ac:dyDescent="0.35">
      <c r="A130" s="2">
        <v>40694</v>
      </c>
      <c r="B130" s="3">
        <f>VLOOKUP(A130,Volatility_Rolling!$A:$I,6,FALSE)</f>
        <v>0.21990815481317127</v>
      </c>
      <c r="C130" s="3">
        <f>VLOOKUP(A130,Trend_Simulation!$A:$T,20,FALSE)</f>
        <v>4.9034821501739614E-2</v>
      </c>
      <c r="F130">
        <f t="shared" si="17"/>
        <v>4.5473529658305587</v>
      </c>
      <c r="G130">
        <f t="shared" si="18"/>
        <v>20.393670648205028</v>
      </c>
      <c r="J130">
        <f t="shared" si="19"/>
        <v>0.18232423160337058</v>
      </c>
      <c r="K130">
        <f t="shared" si="20"/>
        <v>0.81767576839662948</v>
      </c>
      <c r="N130" s="3">
        <f>VLOOKUP(A130,rets_1M!$A:$M,6,FALSE)</f>
        <v>-1.1569372074538564E-2</v>
      </c>
      <c r="O130" s="3">
        <f>VLOOKUP(A130,Trend_Simulation!$A:$S,19,FALSE)</f>
        <v>1.4686985080115977E-3</v>
      </c>
      <c r="R130" s="3">
        <f t="shared" si="22"/>
        <v>-9.2938719345833729E-4</v>
      </c>
      <c r="S130" s="7">
        <f t="shared" si="21"/>
        <v>-5.0503367832634835E-3</v>
      </c>
      <c r="U130" s="3">
        <v>1.4549669057570824E-3</v>
      </c>
    </row>
    <row r="131" spans="1:21" x14ac:dyDescent="0.35">
      <c r="A131" s="2">
        <v>40724</v>
      </c>
      <c r="B131" s="3">
        <f>VLOOKUP(A131,Volatility_Rolling!$A:$I,6,FALSE)</f>
        <v>0.2138651118379776</v>
      </c>
      <c r="C131" s="3">
        <f>VLOOKUP(A131,Trend_Simulation!$A:$T,20,FALSE)</f>
        <v>4.8850105821220978E-2</v>
      </c>
      <c r="F131">
        <f t="shared" si="17"/>
        <v>4.6758444675987709</v>
      </c>
      <c r="G131">
        <f t="shared" si="18"/>
        <v>20.470784723778223</v>
      </c>
      <c r="J131">
        <f t="shared" si="19"/>
        <v>0.18594319071608054</v>
      </c>
      <c r="K131">
        <f t="shared" si="20"/>
        <v>0.81405680928391944</v>
      </c>
      <c r="N131" s="3">
        <f>VLOOKUP(A131,rets_1M!$A:$M,6,FALSE)</f>
        <v>-1.6976411722659068E-2</v>
      </c>
      <c r="O131" s="3">
        <f>VLOOKUP(A131,Trend_Simulation!$A:$S,19,FALSE)</f>
        <v>-2.5646153427026958E-3</v>
      </c>
      <c r="R131" s="3">
        <f t="shared" si="22"/>
        <v>-5.192235043702479E-3</v>
      </c>
      <c r="S131" s="7">
        <f t="shared" si="21"/>
        <v>-9.7705135326808818E-3</v>
      </c>
      <c r="U131" s="3">
        <v>1.5615190697231274E-3</v>
      </c>
    </row>
    <row r="132" spans="1:21" x14ac:dyDescent="0.35">
      <c r="A132" s="2">
        <v>40755</v>
      </c>
      <c r="B132" s="3">
        <f>VLOOKUP(A132,Volatility_Rolling!$A:$I,6,FALSE)</f>
        <v>0.21416113121565361</v>
      </c>
      <c r="C132" s="3">
        <f>VLOOKUP(A132,Trend_Simulation!$A:$T,20,FALSE)</f>
        <v>4.9272857589584974E-2</v>
      </c>
      <c r="F132">
        <f t="shared" si="17"/>
        <v>4.6693813873864487</v>
      </c>
      <c r="G132">
        <f t="shared" si="18"/>
        <v>20.295149275275126</v>
      </c>
      <c r="J132">
        <f t="shared" si="19"/>
        <v>0.18704062377468411</v>
      </c>
      <c r="K132">
        <f t="shared" si="20"/>
        <v>0.81295937622531589</v>
      </c>
      <c r="N132" s="3">
        <f>VLOOKUP(A132,rets_1M!$A:$M,6,FALSE)</f>
        <v>-2.0450827122341364E-2</v>
      </c>
      <c r="O132" s="3">
        <f>VLOOKUP(A132,Trend_Simulation!$A:$S,19,FALSE)</f>
        <v>1.9077665266006044E-2</v>
      </c>
      <c r="R132" s="3">
        <f t="shared" si="22"/>
        <v>1.1727611267120424E-2</v>
      </c>
      <c r="S132" s="7">
        <f t="shared" si="21"/>
        <v>-6.8658092816765992E-4</v>
      </c>
      <c r="U132" s="3">
        <v>1.364709877352599E-3</v>
      </c>
    </row>
    <row r="133" spans="1:21" x14ac:dyDescent="0.35">
      <c r="A133" s="2">
        <v>40786</v>
      </c>
      <c r="B133" s="3">
        <f>VLOOKUP(A133,Volatility_Rolling!$A:$I,6,FALSE)</f>
        <v>0.2167206735013506</v>
      </c>
      <c r="C133" s="3">
        <f>VLOOKUP(A133,Trend_Simulation!$A:$T,20,FALSE)</f>
        <v>4.8992227331373442E-2</v>
      </c>
      <c r="F133">
        <f t="shared" si="17"/>
        <v>4.6142344606259638</v>
      </c>
      <c r="G133">
        <f t="shared" si="18"/>
        <v>20.411401041969448</v>
      </c>
      <c r="J133">
        <f t="shared" si="19"/>
        <v>0.18438031114724021</v>
      </c>
      <c r="K133">
        <f t="shared" si="20"/>
        <v>0.81561968885275971</v>
      </c>
      <c r="N133" s="3">
        <f>VLOOKUP(A133,rets_1M!$A:$M,6,FALSE)</f>
        <v>-5.4931799202004306E-2</v>
      </c>
      <c r="O133" s="3">
        <f>VLOOKUP(A133,Trend_Simulation!$A:$S,19,FALSE)</f>
        <v>9.8882648182369581E-3</v>
      </c>
      <c r="R133" s="3">
        <f t="shared" si="22"/>
        <v>-2.2357203892239257E-3</v>
      </c>
      <c r="S133" s="7">
        <f t="shared" si="21"/>
        <v>-2.2521767191883674E-2</v>
      </c>
      <c r="U133" s="3">
        <v>1.4467654179763922E-3</v>
      </c>
    </row>
    <row r="134" spans="1:21" x14ac:dyDescent="0.35">
      <c r="A134" s="2">
        <v>40816</v>
      </c>
      <c r="B134" s="3">
        <f>VLOOKUP(A134,Volatility_Rolling!$A:$I,6,FALSE)</f>
        <v>0.21428619261750256</v>
      </c>
      <c r="C134" s="3">
        <f>VLOOKUP(A134,Trend_Simulation!$A:$T,20,FALSE)</f>
        <v>5.001048500127938E-2</v>
      </c>
      <c r="F134">
        <f t="shared" si="17"/>
        <v>4.6666562496865307</v>
      </c>
      <c r="G134">
        <f t="shared" si="18"/>
        <v>19.995806878785874</v>
      </c>
      <c r="J134">
        <f t="shared" si="19"/>
        <v>0.18922101273408307</v>
      </c>
      <c r="K134">
        <f t="shared" si="20"/>
        <v>0.81077898726591702</v>
      </c>
      <c r="N134" s="3">
        <f>VLOOKUP(A134,rets_1M!$A:$M,6,FALSE)</f>
        <v>-7.0790378006872823E-2</v>
      </c>
      <c r="O134" s="3">
        <f>VLOOKUP(A134,Trend_Simulation!$A:$S,19,FALSE)</f>
        <v>-1.6104152042261226E-2</v>
      </c>
      <c r="R134" s="3">
        <f t="shared" si="22"/>
        <v>-2.6187215401084596E-2</v>
      </c>
      <c r="S134" s="7">
        <f t="shared" si="21"/>
        <v>-4.3447265024567028E-2</v>
      </c>
      <c r="U134" s="3">
        <v>9.5331892203098789E-4</v>
      </c>
    </row>
    <row r="135" spans="1:21" x14ac:dyDescent="0.35">
      <c r="A135" s="2">
        <v>40847</v>
      </c>
      <c r="B135" s="3">
        <f>VLOOKUP(A135,Volatility_Rolling!$A:$I,6,FALSE)</f>
        <v>0.19656650235781012</v>
      </c>
      <c r="C135" s="3">
        <f>VLOOKUP(A135,Trend_Simulation!$A:$T,20,FALSE)</f>
        <v>5.0234157347987744E-2</v>
      </c>
      <c r="F135">
        <f t="shared" si="17"/>
        <v>5.0873367944437424</v>
      </c>
      <c r="G135">
        <f t="shared" si="18"/>
        <v>19.906773653486148</v>
      </c>
      <c r="J135">
        <f t="shared" si="19"/>
        <v>0.20354142248999685</v>
      </c>
      <c r="K135">
        <f t="shared" si="20"/>
        <v>0.79645857751000315</v>
      </c>
      <c r="N135" s="3">
        <f>VLOOKUP(A135,rets_1M!$A:$M,6,FALSE)</f>
        <v>0.10946745562130178</v>
      </c>
      <c r="O135" s="3">
        <f>VLOOKUP(A135,Trend_Simulation!$A:$S,19,FALSE)</f>
        <v>1.5593686876590461E-2</v>
      </c>
      <c r="R135" s="3">
        <f t="shared" si="22"/>
        <v>3.335657646762985E-2</v>
      </c>
      <c r="S135" s="7">
        <f t="shared" si="21"/>
        <v>6.2530571248946121E-2</v>
      </c>
      <c r="U135" s="3">
        <v>5.7318953866358768E-4</v>
      </c>
    </row>
    <row r="136" spans="1:21" x14ac:dyDescent="0.35">
      <c r="A136" s="2">
        <v>40877</v>
      </c>
      <c r="B136" s="3">
        <f>VLOOKUP(A136,Volatility_Rolling!$A:$I,6,FALSE)</f>
        <v>0.19026851498616673</v>
      </c>
      <c r="C136" s="3">
        <f>VLOOKUP(A136,Trend_Simulation!$A:$T,20,FALSE)</f>
        <v>4.5066746963944269E-2</v>
      </c>
      <c r="F136">
        <f t="shared" si="17"/>
        <v>5.2557303034225287</v>
      </c>
      <c r="G136">
        <f t="shared" si="18"/>
        <v>22.189309576749611</v>
      </c>
      <c r="J136">
        <f t="shared" si="19"/>
        <v>0.19150018824419957</v>
      </c>
      <c r="K136">
        <f t="shared" si="20"/>
        <v>0.80849981175580043</v>
      </c>
      <c r="N136" s="3">
        <f>VLOOKUP(A136,rets_1M!$A:$M,6,FALSE)</f>
        <v>-2.5714285714285579E-3</v>
      </c>
      <c r="O136" s="3">
        <f>VLOOKUP(A136,Trend_Simulation!$A:$S,19,FALSE)</f>
        <v>7.8316324250143703E-4</v>
      </c>
      <c r="R136" s="3">
        <f t="shared" si="22"/>
        <v>1.0036485282082701E-4</v>
      </c>
      <c r="S136" s="7">
        <f t="shared" si="21"/>
        <v>-8.9413266446356041E-4</v>
      </c>
      <c r="U136" s="3">
        <v>1.5819561853080977E-4</v>
      </c>
    </row>
    <row r="137" spans="1:21" x14ac:dyDescent="0.35">
      <c r="A137" s="2">
        <v>40908</v>
      </c>
      <c r="B137" s="3">
        <f>VLOOKUP(A137,Volatility_Rolling!$A:$I,6,FALSE)</f>
        <v>0.19023821012878692</v>
      </c>
      <c r="C137" s="3">
        <f>VLOOKUP(A137,Trend_Simulation!$A:$T,20,FALSE)</f>
        <v>4.2484599295442571E-2</v>
      </c>
      <c r="F137">
        <f t="shared" si="17"/>
        <v>5.2565675387874125</v>
      </c>
      <c r="G137">
        <f t="shared" si="18"/>
        <v>23.537941197135698</v>
      </c>
      <c r="J137">
        <f t="shared" si="19"/>
        <v>0.18255451367466766</v>
      </c>
      <c r="K137">
        <f t="shared" si="20"/>
        <v>0.81744548632533243</v>
      </c>
      <c r="N137" s="3">
        <f>VLOOKUP(A137,rets_1M!$A:$M,6,FALSE)</f>
        <v>9.8348133295140805E-3</v>
      </c>
      <c r="O137" s="3">
        <f>VLOOKUP(A137,Trend_Simulation!$A:$S,19,FALSE)</f>
        <v>-3.4877078848330749E-4</v>
      </c>
      <c r="R137" s="3">
        <f t="shared" si="22"/>
        <v>1.6013874871138333E-3</v>
      </c>
      <c r="S137" s="7">
        <f t="shared" si="21"/>
        <v>4.7430212705153862E-3</v>
      </c>
      <c r="U137" s="3">
        <v>2.4996563158685703E-5</v>
      </c>
    </row>
    <row r="138" spans="1:21" x14ac:dyDescent="0.35">
      <c r="A138" s="2">
        <v>40939</v>
      </c>
      <c r="B138" s="3">
        <f>VLOOKUP(A138,Volatility_Rolling!$A:$I,6,FALSE)</f>
        <v>0.18187933591922231</v>
      </c>
      <c r="C138" s="3">
        <f>VLOOKUP(A138,Trend_Simulation!$A:$T,20,FALSE)</f>
        <v>4.348631245279435E-2</v>
      </c>
      <c r="F138">
        <f t="shared" si="17"/>
        <v>5.498150710447546</v>
      </c>
      <c r="G138">
        <f t="shared" si="18"/>
        <v>22.995741501087931</v>
      </c>
      <c r="J138">
        <f t="shared" si="19"/>
        <v>0.19295892149903174</v>
      </c>
      <c r="K138">
        <f t="shared" si="20"/>
        <v>0.80704107850096829</v>
      </c>
      <c r="N138" s="3">
        <f>VLOOKUP(A138,rets_1M!$A:$M,6,FALSE)</f>
        <v>4.4534795763993884E-2</v>
      </c>
      <c r="O138" s="3">
        <f>VLOOKUP(A138,Trend_Simulation!$A:$S,19,FALSE)</f>
        <v>1.8965345864696333E-2</v>
      </c>
      <c r="R138" s="3">
        <f t="shared" si="22"/>
        <v>2.363316435599138E-2</v>
      </c>
      <c r="S138" s="7">
        <f t="shared" si="21"/>
        <v>3.175007081434511E-2</v>
      </c>
      <c r="U138" s="3">
        <v>1.0826883828274347E-4</v>
      </c>
    </row>
    <row r="139" spans="1:21" x14ac:dyDescent="0.35">
      <c r="A139" s="2">
        <v>40968</v>
      </c>
      <c r="B139" s="3">
        <f>VLOOKUP(A139,Volatility_Rolling!$A:$I,6,FALSE)</f>
        <v>0.16713022251506929</v>
      </c>
      <c r="C139" s="3">
        <f>VLOOKUP(A139,Trend_Simulation!$A:$T,20,FALSE)</f>
        <v>4.3479402024812826E-2</v>
      </c>
      <c r="F139">
        <f t="shared" si="17"/>
        <v>5.9833582756693513</v>
      </c>
      <c r="G139">
        <f t="shared" si="18"/>
        <v>22.999396344717898</v>
      </c>
      <c r="J139">
        <f t="shared" si="19"/>
        <v>0.20644546572741904</v>
      </c>
      <c r="K139">
        <f t="shared" si="20"/>
        <v>0.79355453427258105</v>
      </c>
      <c r="N139" s="3">
        <f>VLOOKUP(A139,rets_1M!$A:$M,6,FALSE)</f>
        <v>4.2998099031411163E-2</v>
      </c>
      <c r="O139" s="3">
        <f>VLOOKUP(A139,Trend_Simulation!$A:$S,19,FALSE)</f>
        <v>9.9735111715083292E-4</v>
      </c>
      <c r="R139" s="3">
        <f t="shared" si="22"/>
        <v>9.1017701368392139E-3</v>
      </c>
      <c r="S139" s="7">
        <f t="shared" si="21"/>
        <v>2.1997725074280997E-2</v>
      </c>
      <c r="U139" s="3">
        <v>2.4965690741618474E-4</v>
      </c>
    </row>
    <row r="140" spans="1:21" x14ac:dyDescent="0.35">
      <c r="A140" s="2">
        <v>40999</v>
      </c>
      <c r="B140" s="3">
        <f>VLOOKUP(A140,Volatility_Rolling!$A:$I,6,FALSE)</f>
        <v>0.16252799933911719</v>
      </c>
      <c r="C140" s="3">
        <f>VLOOKUP(A140,Trend_Simulation!$A:$T,20,FALSE)</f>
        <v>4.2235242225076151E-2</v>
      </c>
      <c r="F140">
        <f t="shared" si="17"/>
        <v>6.1527860065113122</v>
      </c>
      <c r="G140">
        <f t="shared" si="18"/>
        <v>23.67690931357496</v>
      </c>
      <c r="J140">
        <f t="shared" si="19"/>
        <v>0.2062637898405969</v>
      </c>
      <c r="K140">
        <f t="shared" si="20"/>
        <v>0.7937362101594031</v>
      </c>
      <c r="N140" s="3">
        <f>VLOOKUP(A140,rets_1M!$A:$M,6,FALSE)</f>
        <v>3.272001388647805E-2</v>
      </c>
      <c r="O140" s="3">
        <f>VLOOKUP(A140,Trend_Simulation!$A:$S,19,FALSE)</f>
        <v>-9.5426643333804411E-4</v>
      </c>
      <c r="R140" s="3">
        <f t="shared" si="22"/>
        <v>5.997636050322051E-3</v>
      </c>
      <c r="S140" s="7">
        <f t="shared" si="21"/>
        <v>1.5882873726570004E-2</v>
      </c>
      <c r="U140" s="3">
        <v>1.831487316386049E-4</v>
      </c>
    </row>
    <row r="141" spans="1:21" x14ac:dyDescent="0.35">
      <c r="A141" s="2">
        <v>41029</v>
      </c>
      <c r="B141" s="3">
        <f>VLOOKUP(A141,Volatility_Rolling!$A:$I,6,FALSE)</f>
        <v>0.15667740642963071</v>
      </c>
      <c r="C141" s="3">
        <f>VLOOKUP(A141,Trend_Simulation!$A:$T,20,FALSE)</f>
        <v>4.0855818831555105E-2</v>
      </c>
      <c r="F141">
        <f t="shared" si="17"/>
        <v>6.3825411894926587</v>
      </c>
      <c r="G141">
        <f t="shared" si="18"/>
        <v>24.476317660475996</v>
      </c>
      <c r="J141">
        <f t="shared" si="19"/>
        <v>0.206830110618272</v>
      </c>
      <c r="K141">
        <f t="shared" si="20"/>
        <v>0.79316988938172794</v>
      </c>
      <c r="N141" s="3">
        <f>VLOOKUP(A141,rets_1M!$A:$M,6,FALSE)</f>
        <v>-6.9753760820236987E-3</v>
      </c>
      <c r="O141" s="3">
        <f>VLOOKUP(A141,Trend_Simulation!$A:$S,19,FALSE)</f>
        <v>9.3511205254435542E-3</v>
      </c>
      <c r="R141" s="3">
        <f t="shared" si="22"/>
        <v>5.9835554603677107E-3</v>
      </c>
      <c r="S141" s="7">
        <f t="shared" si="21"/>
        <v>1.1878722217099277E-3</v>
      </c>
      <c r="U141" s="3">
        <v>1.3323565538980731E-4</v>
      </c>
    </row>
    <row r="142" spans="1:21" x14ac:dyDescent="0.35">
      <c r="A142" s="2">
        <v>41060</v>
      </c>
      <c r="B142" s="3">
        <f>VLOOKUP(A142,Volatility_Rolling!$A:$I,6,FALSE)</f>
        <v>0.16082247589621751</v>
      </c>
      <c r="C142" s="3">
        <f>VLOOKUP(A142,Trend_Simulation!$A:$T,20,FALSE)</f>
        <v>4.0131045585934028E-2</v>
      </c>
      <c r="F142">
        <f t="shared" si="17"/>
        <v>6.2180363436595973</v>
      </c>
      <c r="G142">
        <f t="shared" si="18"/>
        <v>24.918363959859072</v>
      </c>
      <c r="J142">
        <f t="shared" si="19"/>
        <v>0.19970312184600569</v>
      </c>
      <c r="K142">
        <f t="shared" si="20"/>
        <v>0.80029687815399431</v>
      </c>
      <c r="N142" s="3">
        <f>VLOOKUP(A142,rets_1M!$A:$M,6,FALSE)</f>
        <v>-6.0426540284360231E-2</v>
      </c>
      <c r="O142" s="3">
        <f>VLOOKUP(A142,Trend_Simulation!$A:$S,19,FALSE)</f>
        <v>1.9810135453294238E-3</v>
      </c>
      <c r="R142" s="3">
        <f t="shared" si="22"/>
        <v>-1.0926747716681052E-2</v>
      </c>
      <c r="S142" s="7">
        <f t="shared" si="21"/>
        <v>-2.9222763369515403E-2</v>
      </c>
      <c r="U142" s="3">
        <v>1.4987639212593606E-4</v>
      </c>
    </row>
    <row r="143" spans="1:21" x14ac:dyDescent="0.35">
      <c r="A143" s="2">
        <v>41090</v>
      </c>
      <c r="B143" s="3">
        <f>VLOOKUP(A143,Volatility_Rolling!$A:$I,6,FALSE)</f>
        <v>0.16154187089517968</v>
      </c>
      <c r="C143" s="3">
        <f>VLOOKUP(A143,Trend_Simulation!$A:$T,20,FALSE)</f>
        <v>4.0018216073657124E-2</v>
      </c>
      <c r="F143">
        <f t="shared" si="17"/>
        <v>6.1903455398809513</v>
      </c>
      <c r="G143">
        <f t="shared" si="18"/>
        <v>24.988620136375147</v>
      </c>
      <c r="J143">
        <f t="shared" si="19"/>
        <v>0.19854236359723509</v>
      </c>
      <c r="K143">
        <f t="shared" si="20"/>
        <v>0.80145763640276491</v>
      </c>
      <c r="N143" s="3">
        <f>VLOOKUP(A143,rets_1M!$A:$M,6,FALSE)</f>
        <v>4.1343901999639776E-2</v>
      </c>
      <c r="O143" s="3">
        <f>VLOOKUP(A143,Trend_Simulation!$A:$S,19,FALSE)</f>
        <v>1.4372649751145375E-5</v>
      </c>
      <c r="R143" s="3">
        <f t="shared" si="22"/>
        <v>8.2680086853500236E-3</v>
      </c>
      <c r="S143" s="7">
        <f t="shared" si="21"/>
        <v>2.0679137324695462E-2</v>
      </c>
      <c r="U143" s="3">
        <v>1.4987639212593606E-4</v>
      </c>
    </row>
    <row r="144" spans="1:21" x14ac:dyDescent="0.35">
      <c r="A144" s="2">
        <v>41121</v>
      </c>
      <c r="B144" s="3">
        <f>VLOOKUP(A144,Volatility_Rolling!$A:$I,6,FALSE)</f>
        <v>0.15729910038766334</v>
      </c>
      <c r="C144" s="3">
        <f>VLOOKUP(A144,Trend_Simulation!$A:$T,20,FALSE)</f>
        <v>3.9145101289408422E-2</v>
      </c>
      <c r="F144">
        <f t="shared" si="17"/>
        <v>6.3573154425899565</v>
      </c>
      <c r="G144">
        <f t="shared" si="18"/>
        <v>25.545980647917553</v>
      </c>
      <c r="J144">
        <f t="shared" si="19"/>
        <v>0.19926829580726327</v>
      </c>
      <c r="K144">
        <f t="shared" si="20"/>
        <v>0.80073170419273665</v>
      </c>
      <c r="N144" s="3">
        <f>VLOOKUP(A144,rets_1M!$A:$M,6,FALSE)</f>
        <v>1.3320647002854402E-2</v>
      </c>
      <c r="O144" s="3">
        <f>VLOOKUP(A144,Trend_Simulation!$A:$S,19,FALSE)</f>
        <v>2.9593350112166504E-3</v>
      </c>
      <c r="R144" s="3">
        <f t="shared" si="22"/>
        <v>5.0164943840047852E-3</v>
      </c>
      <c r="S144" s="7">
        <f t="shared" si="21"/>
        <v>8.1399910070355259E-3</v>
      </c>
      <c r="U144" s="3">
        <v>1.4987639212593606E-4</v>
      </c>
    </row>
    <row r="145" spans="1:21" x14ac:dyDescent="0.35">
      <c r="A145" s="2">
        <v>41152</v>
      </c>
      <c r="B145" s="3">
        <f>VLOOKUP(A145,Volatility_Rolling!$A:$I,6,FALSE)</f>
        <v>0.15678132957756841</v>
      </c>
      <c r="C145" s="3">
        <f>VLOOKUP(A145,Trend_Simulation!$A:$T,20,FALSE)</f>
        <v>3.9349819173592711E-2</v>
      </c>
      <c r="F145">
        <f t="shared" si="17"/>
        <v>6.3783104958632499</v>
      </c>
      <c r="G145">
        <f t="shared" si="18"/>
        <v>25.413077391498931</v>
      </c>
      <c r="J145">
        <f t="shared" si="19"/>
        <v>0.20063013664146376</v>
      </c>
      <c r="K145">
        <f t="shared" si="20"/>
        <v>0.79936986335853621</v>
      </c>
      <c r="N145" s="3">
        <f>VLOOKUP(A145,rets_1M!$A:$M,6,FALSE)</f>
        <v>2.2108408023900905E-2</v>
      </c>
      <c r="O145" s="3">
        <f>VLOOKUP(A145,Trend_Simulation!$A:$S,19,FALSE)</f>
        <v>-1.9768675731956296E-3</v>
      </c>
      <c r="R145" s="3">
        <f t="shared" si="22"/>
        <v>2.8225642490860626E-3</v>
      </c>
      <c r="S145" s="7">
        <f t="shared" si="21"/>
        <v>1.0065770225352638E-2</v>
      </c>
      <c r="U145" s="3">
        <v>1.4155640446089635E-4</v>
      </c>
    </row>
    <row r="146" spans="1:21" x14ac:dyDescent="0.35">
      <c r="A146" s="2">
        <v>41182</v>
      </c>
      <c r="B146" s="3">
        <f>VLOOKUP(A146,Volatility_Rolling!$A:$I,6,FALSE)</f>
        <v>0.15628812841655876</v>
      </c>
      <c r="C146" s="3">
        <f>VLOOKUP(A146,Trend_Simulation!$A:$T,20,FALSE)</f>
        <v>3.9415436456248946E-2</v>
      </c>
      <c r="F146">
        <f t="shared" si="17"/>
        <v>6.3984386410634748</v>
      </c>
      <c r="G146">
        <f t="shared" si="18"/>
        <v>25.370770690564292</v>
      </c>
      <c r="J146">
        <f t="shared" si="19"/>
        <v>0.20140377351769731</v>
      </c>
      <c r="K146">
        <f t="shared" si="20"/>
        <v>0.79859622648230266</v>
      </c>
      <c r="N146" s="3">
        <f>VLOOKUP(A146,rets_1M!$A:$M,6,FALSE)</f>
        <v>2.5555369968264685E-2</v>
      </c>
      <c r="O146" s="3">
        <f>VLOOKUP(A146,Trend_Simulation!$A:$S,19,FALSE)</f>
        <v>-6.8267189591755708E-4</v>
      </c>
      <c r="R146" s="3">
        <f t="shared" si="22"/>
        <v>4.5814700284977725E-3</v>
      </c>
      <c r="S146" s="7">
        <f t="shared" si="21"/>
        <v>1.2436349036173563E-2</v>
      </c>
      <c r="U146" s="3">
        <v>9.9945042129734318E-5</v>
      </c>
    </row>
    <row r="147" spans="1:21" x14ac:dyDescent="0.35">
      <c r="A147" s="2">
        <v>41213</v>
      </c>
      <c r="B147" s="3">
        <f>VLOOKUP(A147,Volatility_Rolling!$A:$I,6,FALSE)</f>
        <v>0.15630180458107695</v>
      </c>
      <c r="C147" s="3">
        <f>VLOOKUP(A147,Trend_Simulation!$A:$T,20,FALSE)</f>
        <v>3.9035423101141706E-2</v>
      </c>
      <c r="F147">
        <f t="shared" si="17"/>
        <v>6.3978787876455989</v>
      </c>
      <c r="G147">
        <f t="shared" si="18"/>
        <v>25.617757425325614</v>
      </c>
      <c r="J147">
        <f t="shared" si="19"/>
        <v>0.19983606588625225</v>
      </c>
      <c r="K147">
        <f t="shared" si="20"/>
        <v>0.80016393411374764</v>
      </c>
      <c r="N147" s="3">
        <f>VLOOKUP(A147,rets_1M!$A:$M,6,FALSE)</f>
        <v>-1.913680781758953E-2</v>
      </c>
      <c r="O147" s="3">
        <f>VLOOKUP(A147,Trend_Simulation!$A:$S,19,FALSE)</f>
        <v>-3.9752494518074302E-3</v>
      </c>
      <c r="R147" s="3">
        <f t="shared" si="22"/>
        <v>-7.0288445190847572E-3</v>
      </c>
      <c r="S147" s="7">
        <f t="shared" si="21"/>
        <v>-1.1556028634698481E-2</v>
      </c>
      <c r="U147" s="3">
        <v>5.8314626421251958E-5</v>
      </c>
    </row>
    <row r="148" spans="1:21" x14ac:dyDescent="0.35">
      <c r="A148" s="2">
        <v>41243</v>
      </c>
      <c r="B148" s="3">
        <f>VLOOKUP(A148,Volatility_Rolling!$A:$I,6,FALSE)</f>
        <v>0.15363191952706884</v>
      </c>
      <c r="C148" s="3">
        <f>VLOOKUP(A148,Trend_Simulation!$A:$T,20,FALSE)</f>
        <v>3.4710384144660829E-2</v>
      </c>
      <c r="F148">
        <f t="shared" si="17"/>
        <v>6.5090640218408984</v>
      </c>
      <c r="G148">
        <f t="shared" si="18"/>
        <v>28.80982232384255</v>
      </c>
      <c r="J148">
        <f t="shared" si="19"/>
        <v>0.18429414671044445</v>
      </c>
      <c r="K148">
        <f t="shared" si="20"/>
        <v>0.81570585328955558</v>
      </c>
      <c r="N148" s="3">
        <f>VLOOKUP(A148,rets_1M!$A:$M,6,FALSE)</f>
        <v>5.479452054794498E-3</v>
      </c>
      <c r="O148" s="3">
        <f>VLOOKUP(A148,Trend_Simulation!$A:$S,19,FALSE)</f>
        <v>8.0726381597414926E-3</v>
      </c>
      <c r="R148" s="3">
        <f t="shared" si="22"/>
        <v>7.5544260504179905E-3</v>
      </c>
      <c r="S148" s="7">
        <f t="shared" si="21"/>
        <v>6.7760451072679953E-3</v>
      </c>
      <c r="U148" s="3">
        <v>4.1657121104599071E-5</v>
      </c>
    </row>
    <row r="149" spans="1:21" x14ac:dyDescent="0.35">
      <c r="A149" s="2">
        <v>41274</v>
      </c>
      <c r="B149" s="3">
        <f>VLOOKUP(A149,Volatility_Rolling!$A:$I,6,FALSE)</f>
        <v>0.15353136039193238</v>
      </c>
      <c r="C149" s="3">
        <f>VLOOKUP(A149,Trend_Simulation!$A:$T,20,FALSE)</f>
        <v>3.2623098716118452E-2</v>
      </c>
      <c r="F149">
        <f t="shared" si="17"/>
        <v>6.5133272931811206</v>
      </c>
      <c r="G149">
        <f t="shared" si="18"/>
        <v>30.653127365424641</v>
      </c>
      <c r="J149">
        <f t="shared" si="19"/>
        <v>0.175247473911881</v>
      </c>
      <c r="K149">
        <f t="shared" si="20"/>
        <v>0.82475252608811911</v>
      </c>
      <c r="N149" s="3">
        <f>VLOOKUP(A149,rets_1M!$A:$M,6,FALSE)</f>
        <v>8.0092477912641069E-3</v>
      </c>
      <c r="O149" s="3">
        <f>VLOOKUP(A149,Trend_Simulation!$A:$S,19,FALSE)</f>
        <v>6.8954005497478708E-4</v>
      </c>
      <c r="R149" s="3">
        <f t="shared" si="22"/>
        <v>2.0385193464040659E-3</v>
      </c>
      <c r="S149" s="7">
        <f t="shared" si="21"/>
        <v>4.3493939231194472E-3</v>
      </c>
      <c r="U149" s="3">
        <v>4.1657121104599071E-5</v>
      </c>
    </row>
    <row r="150" spans="1:21" x14ac:dyDescent="0.35">
      <c r="A150" s="2">
        <v>41305</v>
      </c>
      <c r="B150" s="3">
        <f>VLOOKUP(A150,Volatility_Rolling!$A:$I,6,FALSE)</f>
        <v>0.15299024862662236</v>
      </c>
      <c r="C150" s="3">
        <f>VLOOKUP(A150,Trend_Simulation!$A:$T,20,FALSE)</f>
        <v>2.9702360261787915E-2</v>
      </c>
      <c r="F150">
        <f t="shared" si="17"/>
        <v>6.5363643041102071</v>
      </c>
      <c r="G150">
        <f t="shared" si="18"/>
        <v>33.667358121923392</v>
      </c>
      <c r="J150">
        <f t="shared" si="19"/>
        <v>0.16258107234064567</v>
      </c>
      <c r="K150">
        <f t="shared" si="20"/>
        <v>0.83741892765935433</v>
      </c>
      <c r="N150" s="3">
        <f>VLOOKUP(A150,rets_1M!$A:$M,6,FALSE)</f>
        <v>5.1605504587155959E-2</v>
      </c>
      <c r="O150" s="3">
        <f>VLOOKUP(A150,Trend_Simulation!$A:$S,19,FALSE)</f>
        <v>1.2138759034079931E-2</v>
      </c>
      <c r="R150" s="3">
        <f t="shared" si="22"/>
        <v>1.9055206495779471E-2</v>
      </c>
      <c r="S150" s="7">
        <f t="shared" si="21"/>
        <v>3.1872131810617946E-2</v>
      </c>
      <c r="U150" s="3">
        <v>4.99862552685304E-5</v>
      </c>
    </row>
    <row r="151" spans="1:21" x14ac:dyDescent="0.35">
      <c r="A151" s="2">
        <v>41333</v>
      </c>
      <c r="B151" s="3">
        <f>VLOOKUP(A151,Volatility_Rolling!$A:$I,6,FALSE)</f>
        <v>0.15257489207727007</v>
      </c>
      <c r="C151" s="3">
        <f>VLOOKUP(A151,Trend_Simulation!$A:$T,20,FALSE)</f>
        <v>2.9646486107450881E-2</v>
      </c>
      <c r="F151">
        <f t="shared" si="17"/>
        <v>6.5541583309366507</v>
      </c>
      <c r="G151">
        <f t="shared" si="18"/>
        <v>33.730810335349517</v>
      </c>
      <c r="J151">
        <f t="shared" si="19"/>
        <v>0.16269488466604465</v>
      </c>
      <c r="K151">
        <f t="shared" si="20"/>
        <v>0.83730511533395535</v>
      </c>
      <c r="N151" s="3">
        <f>VLOOKUP(A151,rets_1M!$A:$M,6,FALSE)</f>
        <v>1.3397725502414692E-2</v>
      </c>
      <c r="O151" s="3">
        <f>VLOOKUP(A151,Trend_Simulation!$A:$S,19,FALSE)</f>
        <v>7.6479381910822559E-3</v>
      </c>
      <c r="R151" s="3">
        <f t="shared" si="22"/>
        <v>8.5827447778893222E-3</v>
      </c>
      <c r="S151" s="7">
        <f t="shared" si="21"/>
        <v>1.0522831846748473E-2</v>
      </c>
      <c r="U151" s="3">
        <v>9.1620483841925449E-5</v>
      </c>
    </row>
    <row r="152" spans="1:21" x14ac:dyDescent="0.35">
      <c r="A152" s="2">
        <v>41364</v>
      </c>
      <c r="B152" s="3">
        <f>VLOOKUP(A152,Volatility_Rolling!$A:$I,6,FALSE)</f>
        <v>0.1505170836340167</v>
      </c>
      <c r="C152" s="3">
        <f>VLOOKUP(A152,Trend_Simulation!$A:$T,20,FALSE)</f>
        <v>2.9616334269161836E-2</v>
      </c>
      <c r="F152">
        <f t="shared" si="17"/>
        <v>6.6437641220282124</v>
      </c>
      <c r="G152">
        <f t="shared" si="18"/>
        <v>33.765151045085794</v>
      </c>
      <c r="J152">
        <f t="shared" si="19"/>
        <v>0.1644133254890027</v>
      </c>
      <c r="K152">
        <f t="shared" si="20"/>
        <v>0.83558667451099744</v>
      </c>
      <c r="N152" s="3">
        <f>VLOOKUP(A152,rets_1M!$A:$M,6,FALSE)</f>
        <v>3.6049192928516494E-2</v>
      </c>
      <c r="O152" s="3">
        <f>VLOOKUP(A152,Trend_Simulation!$A:$S,19,FALSE)</f>
        <v>8.8214459644762287E-3</v>
      </c>
      <c r="R152" s="3">
        <f t="shared" si="22"/>
        <v>1.3251261116507006E-2</v>
      </c>
      <c r="S152" s="7">
        <f t="shared" si="21"/>
        <v>2.2435319446496363E-2</v>
      </c>
      <c r="U152" s="3">
        <v>1.2491414476678564E-4</v>
      </c>
    </row>
    <row r="153" spans="1:21" x14ac:dyDescent="0.35">
      <c r="A153" s="2">
        <v>41394</v>
      </c>
      <c r="B153" s="3">
        <f>VLOOKUP(A153,Volatility_Rolling!$A:$I,6,FALSE)</f>
        <v>0.15056620065668452</v>
      </c>
      <c r="C153" s="3">
        <f>VLOOKUP(A153,Trend_Simulation!$A:$T,20,FALSE)</f>
        <v>2.9681087695881118E-2</v>
      </c>
      <c r="F153">
        <f t="shared" si="17"/>
        <v>6.641596823447534</v>
      </c>
      <c r="G153">
        <f t="shared" si="18"/>
        <v>33.691487665351673</v>
      </c>
      <c r="J153">
        <f t="shared" si="19"/>
        <v>0.16466870579392345</v>
      </c>
      <c r="K153">
        <f t="shared" si="20"/>
        <v>0.83533129420607655</v>
      </c>
      <c r="N153" s="3">
        <f>VLOOKUP(A153,rets_1M!$A:$M,6,FALSE)</f>
        <v>1.8844127902663654E-2</v>
      </c>
      <c r="O153" s="3">
        <f>VLOOKUP(A153,Trend_Simulation!$A:$S,19,FALSE)</f>
        <v>1.1611581115498596E-2</v>
      </c>
      <c r="R153" s="3">
        <f t="shared" si="22"/>
        <v>1.2800708184531207E-2</v>
      </c>
      <c r="S153" s="7">
        <f t="shared" si="21"/>
        <v>1.5227854509081125E-2</v>
      </c>
      <c r="U153" s="3">
        <v>1.3323565538980731E-4</v>
      </c>
    </row>
    <row r="154" spans="1:21" x14ac:dyDescent="0.35">
      <c r="A154" s="2">
        <v>41425</v>
      </c>
      <c r="B154" s="3">
        <f>VLOOKUP(A154,Volatility_Rolling!$A:$I,6,FALSE)</f>
        <v>0.140689602033651</v>
      </c>
      <c r="C154" s="3">
        <f>VLOOKUP(A154,Trend_Simulation!$A:$T,20,FALSE)</f>
        <v>2.9634048850535329E-2</v>
      </c>
      <c r="F154">
        <f t="shared" si="17"/>
        <v>7.1078458219024165</v>
      </c>
      <c r="G154">
        <f t="shared" si="18"/>
        <v>33.744966981855242</v>
      </c>
      <c r="J154">
        <f t="shared" si="19"/>
        <v>0.17398669354900903</v>
      </c>
      <c r="K154">
        <f t="shared" si="20"/>
        <v>0.82601330645099103</v>
      </c>
      <c r="N154" s="3">
        <f>VLOOKUP(A154,rets_1M!$A:$M,6,FALSE)</f>
        <v>2.3083084540886922E-2</v>
      </c>
      <c r="O154" s="3">
        <f>VLOOKUP(A154,Trend_Simulation!$A:$S,19,FALSE)</f>
        <v>-2.7920997406686598E-3</v>
      </c>
      <c r="R154" s="3">
        <f t="shared" si="22"/>
        <v>1.4687333671543693E-3</v>
      </c>
      <c r="S154" s="7">
        <f t="shared" si="21"/>
        <v>1.0145492400109131E-2</v>
      </c>
      <c r="U154" s="3">
        <v>1.3323565538980731E-4</v>
      </c>
    </row>
    <row r="155" spans="1:21" x14ac:dyDescent="0.35">
      <c r="A155" s="2">
        <v>41455</v>
      </c>
      <c r="B155" s="3">
        <f>VLOOKUP(A155,Volatility_Rolling!$A:$I,6,FALSE)</f>
        <v>0.13609610696881347</v>
      </c>
      <c r="C155" s="3">
        <f>VLOOKUP(A155,Trend_Simulation!$A:$T,20,FALSE)</f>
        <v>2.9616410320646661E-2</v>
      </c>
      <c r="F155">
        <f t="shared" si="17"/>
        <v>7.3477487510289388</v>
      </c>
      <c r="G155">
        <f t="shared" si="18"/>
        <v>33.765064340119039</v>
      </c>
      <c r="J155">
        <f t="shared" si="19"/>
        <v>0.17872162468520031</v>
      </c>
      <c r="K155">
        <f t="shared" si="20"/>
        <v>0.82127837531479975</v>
      </c>
      <c r="N155" s="3">
        <f>VLOOKUP(A155,rets_1M!$A:$M,6,FALSE)</f>
        <v>-1.4804270462633551E-2</v>
      </c>
      <c r="O155" s="3">
        <f>VLOOKUP(A155,Trend_Simulation!$A:$S,19,FALSE)</f>
        <v>5.4481900778075324E-3</v>
      </c>
      <c r="R155" s="3">
        <f t="shared" si="22"/>
        <v>1.9245314321444124E-3</v>
      </c>
      <c r="S155" s="7">
        <f t="shared" si="21"/>
        <v>-4.6780401924130088E-3</v>
      </c>
      <c r="U155" s="3">
        <v>9.9945042129734318E-5</v>
      </c>
    </row>
    <row r="156" spans="1:21" x14ac:dyDescent="0.35">
      <c r="A156" s="2">
        <v>41486</v>
      </c>
      <c r="B156" s="3">
        <f>VLOOKUP(A156,Volatility_Rolling!$A:$I,6,FALSE)</f>
        <v>0.13385667580779059</v>
      </c>
      <c r="C156" s="3">
        <f>VLOOKUP(A156,Trend_Simulation!$A:$T,20,FALSE)</f>
        <v>2.9491626064134972E-2</v>
      </c>
      <c r="F156">
        <f t="shared" si="17"/>
        <v>7.4706770802820053</v>
      </c>
      <c r="G156">
        <f t="shared" si="18"/>
        <v>33.907930265537608</v>
      </c>
      <c r="J156">
        <f t="shared" si="19"/>
        <v>0.18054443006856657</v>
      </c>
      <c r="K156">
        <f t="shared" si="20"/>
        <v>0.81945556993143331</v>
      </c>
      <c r="N156" s="3">
        <f>VLOOKUP(A156,rets_1M!$A:$M,6,FALSE)</f>
        <v>5.0859702355151137E-2</v>
      </c>
      <c r="O156" s="3">
        <f>VLOOKUP(A156,Trend_Simulation!$A:$S,19,FALSE)</f>
        <v>8.2587973995929161E-3</v>
      </c>
      <c r="R156" s="3">
        <f t="shared" si="22"/>
        <v>1.5872500346310082E-2</v>
      </c>
      <c r="S156" s="7">
        <f t="shared" si="21"/>
        <v>2.9559249877372025E-2</v>
      </c>
      <c r="U156" s="3">
        <v>1.3323565538980731E-4</v>
      </c>
    </row>
    <row r="157" spans="1:21" x14ac:dyDescent="0.35">
      <c r="A157" s="2">
        <v>41517</v>
      </c>
      <c r="B157" s="3">
        <f>VLOOKUP(A157,Volatility_Rolling!$A:$I,6,FALSE)</f>
        <v>0.13168812186145493</v>
      </c>
      <c r="C157" s="3">
        <f>VLOOKUP(A157,Trend_Simulation!$A:$T,20,FALSE)</f>
        <v>2.9523417727859234E-2</v>
      </c>
      <c r="F157">
        <f t="shared" si="17"/>
        <v>7.5936993091303222</v>
      </c>
      <c r="G157">
        <f t="shared" si="18"/>
        <v>33.871417232848628</v>
      </c>
      <c r="J157">
        <f t="shared" si="19"/>
        <v>0.18313464286160927</v>
      </c>
      <c r="K157">
        <f t="shared" si="20"/>
        <v>0.8168653571383907</v>
      </c>
      <c r="N157" s="3">
        <f>VLOOKUP(A157,rets_1M!$A:$M,6,FALSE)</f>
        <v>-2.9355149181905738E-2</v>
      </c>
      <c r="O157" s="3">
        <f>VLOOKUP(A157,Trend_Simulation!$A:$S,19,FALSE)</f>
        <v>1.5084031682953991E-3</v>
      </c>
      <c r="R157" s="3">
        <f t="shared" si="22"/>
        <v>-4.063839300663034E-3</v>
      </c>
      <c r="S157" s="7">
        <f t="shared" si="21"/>
        <v>-1.3923373006805169E-2</v>
      </c>
      <c r="U157" s="3">
        <v>1.3323565538980731E-4</v>
      </c>
    </row>
    <row r="158" spans="1:21" x14ac:dyDescent="0.35">
      <c r="A158" s="2">
        <v>41547</v>
      </c>
      <c r="B158" s="3">
        <f>VLOOKUP(A158,Volatility_Rolling!$A:$I,6,FALSE)</f>
        <v>0.12443235282870925</v>
      </c>
      <c r="C158" s="3">
        <f>VLOOKUP(A158,Trend_Simulation!$A:$T,20,FALSE)</f>
        <v>2.7485026515653682E-2</v>
      </c>
      <c r="F158">
        <f t="shared" si="17"/>
        <v>8.0364951499115129</v>
      </c>
      <c r="G158">
        <f t="shared" si="18"/>
        <v>36.383446798949421</v>
      </c>
      <c r="J158">
        <f t="shared" si="19"/>
        <v>0.18092088366895295</v>
      </c>
      <c r="K158">
        <f t="shared" si="20"/>
        <v>0.81907911633104702</v>
      </c>
      <c r="N158" s="3">
        <f>VLOOKUP(A158,rets_1M!$A:$M,6,FALSE)</f>
        <v>3.0384588143636204E-2</v>
      </c>
      <c r="O158" s="3">
        <f>VLOOKUP(A158,Trend_Simulation!$A:$S,19,FALSE)</f>
        <v>9.2027777304022132E-3</v>
      </c>
      <c r="R158" s="3">
        <f t="shared" si="22"/>
        <v>1.3081901015592137E-2</v>
      </c>
      <c r="S158" s="7">
        <f t="shared" si="21"/>
        <v>1.9793682937019209E-2</v>
      </c>
      <c r="U158" s="3">
        <v>1.2491414476678564E-4</v>
      </c>
    </row>
    <row r="159" spans="1:21" x14ac:dyDescent="0.35">
      <c r="A159" s="2">
        <v>41578</v>
      </c>
      <c r="B159" s="3">
        <f>VLOOKUP(A159,Volatility_Rolling!$A:$I,6,FALSE)</f>
        <v>0.12507152459598145</v>
      </c>
      <c r="C159" s="3">
        <f>VLOOKUP(A159,Trend_Simulation!$A:$T,20,FALSE)</f>
        <v>2.7120580740713381E-2</v>
      </c>
      <c r="F159">
        <f t="shared" si="17"/>
        <v>7.9954250436324337</v>
      </c>
      <c r="G159">
        <f t="shared" si="18"/>
        <v>36.872366766792766</v>
      </c>
      <c r="J159">
        <f t="shared" si="19"/>
        <v>0.17819965549930777</v>
      </c>
      <c r="K159">
        <f t="shared" si="20"/>
        <v>0.82180034450069217</v>
      </c>
      <c r="N159" s="3">
        <f>VLOOKUP(A159,rets_1M!$A:$M,6,FALSE)</f>
        <v>4.5848226560352145E-2</v>
      </c>
      <c r="O159" s="3">
        <f>VLOOKUP(A159,Trend_Simulation!$A:$S,19,FALSE)</f>
        <v>7.7552215176701148E-3</v>
      </c>
      <c r="R159" s="3">
        <f t="shared" si="22"/>
        <v>1.4647041651598029E-2</v>
      </c>
      <c r="S159" s="7">
        <f t="shared" si="21"/>
        <v>2.680172403901113E-2</v>
      </c>
      <c r="U159" s="3">
        <v>1.0826883828274347E-4</v>
      </c>
    </row>
    <row r="160" spans="1:21" x14ac:dyDescent="0.35">
      <c r="A160" s="2">
        <v>41608</v>
      </c>
      <c r="B160" s="3">
        <f>VLOOKUP(A160,Volatility_Rolling!$A:$I,6,FALSE)</f>
        <v>0.12519842318850277</v>
      </c>
      <c r="C160" s="3">
        <f>VLOOKUP(A160,Trend_Simulation!$A:$T,20,FALSE)</f>
        <v>2.5686520134832514E-2</v>
      </c>
      <c r="F160">
        <f t="shared" si="17"/>
        <v>7.9873210423294854</v>
      </c>
      <c r="G160">
        <f t="shared" si="18"/>
        <v>38.930925432905873</v>
      </c>
      <c r="J160">
        <f t="shared" si="19"/>
        <v>0.17023912107511086</v>
      </c>
      <c r="K160">
        <f t="shared" si="20"/>
        <v>0.82976087892488914</v>
      </c>
      <c r="N160" s="3">
        <f>VLOOKUP(A160,rets_1M!$A:$M,6,FALSE)</f>
        <v>3.0233322379231042E-2</v>
      </c>
      <c r="O160" s="3">
        <f>VLOOKUP(A160,Trend_Simulation!$A:$S,19,FALSE)</f>
        <v>1.1804083432253649E-2</v>
      </c>
      <c r="R160" s="3">
        <f t="shared" si="22"/>
        <v>1.5088167463719446E-2</v>
      </c>
      <c r="S160" s="7">
        <f t="shared" si="21"/>
        <v>2.1018702905742346E-2</v>
      </c>
      <c r="U160" s="3">
        <v>1.1659187244639213E-4</v>
      </c>
    </row>
    <row r="161" spans="1:21" x14ac:dyDescent="0.35">
      <c r="A161" s="2">
        <v>41639</v>
      </c>
      <c r="B161" s="3">
        <f>VLOOKUP(A161,Volatility_Rolling!$A:$I,6,FALSE)</f>
        <v>0.12141675760260401</v>
      </c>
      <c r="C161" s="3">
        <f>VLOOKUP(A161,Trend_Simulation!$A:$T,20,FALSE)</f>
        <v>2.5477432025733222E-2</v>
      </c>
      <c r="F161">
        <f t="shared" si="17"/>
        <v>8.2360954100997432</v>
      </c>
      <c r="G161">
        <f t="shared" si="18"/>
        <v>39.250423629428589</v>
      </c>
      <c r="J161">
        <f t="shared" si="19"/>
        <v>0.17344070647174456</v>
      </c>
      <c r="K161">
        <f t="shared" si="20"/>
        <v>0.82655929352825541</v>
      </c>
      <c r="N161" s="3">
        <f>VLOOKUP(A161,rets_1M!$A:$M,6,FALSE)</f>
        <v>2.4114832535885089E-2</v>
      </c>
      <c r="O161" s="3">
        <f>VLOOKUP(A161,Trend_Simulation!$A:$S,19,FALSE)</f>
        <v>6.7801049221273488E-3</v>
      </c>
      <c r="R161" s="3">
        <f t="shared" si="22"/>
        <v>9.7311537151699191E-3</v>
      </c>
      <c r="S161" s="7">
        <f t="shared" si="21"/>
        <v>1.5447468729006219E-2</v>
      </c>
      <c r="U161" s="3">
        <v>1.1659187244639213E-4</v>
      </c>
    </row>
    <row r="162" spans="1:21" x14ac:dyDescent="0.35">
      <c r="A162" s="2">
        <v>41670</v>
      </c>
      <c r="B162" s="3">
        <f>VLOOKUP(A162,Volatility_Rolling!$A:$I,6,FALSE)</f>
        <v>0.12430408456744022</v>
      </c>
      <c r="C162" s="3">
        <f>VLOOKUP(A162,Trend_Simulation!$A:$T,20,FALSE)</f>
        <v>2.6520791072534897E-2</v>
      </c>
      <c r="F162">
        <f t="shared" si="17"/>
        <v>8.0447879366140835</v>
      </c>
      <c r="G162">
        <f t="shared" si="18"/>
        <v>37.706265897762243</v>
      </c>
      <c r="J162">
        <f t="shared" si="19"/>
        <v>0.17583830889966098</v>
      </c>
      <c r="K162">
        <f t="shared" si="20"/>
        <v>0.82416169110033899</v>
      </c>
      <c r="N162" s="3">
        <f>VLOOKUP(A162,rets_1M!$A:$M,6,FALSE)</f>
        <v>-3.5009032579580213E-2</v>
      </c>
      <c r="O162" s="3">
        <f>VLOOKUP(A162,Trend_Simulation!$A:$S,19,FALSE)</f>
        <v>-8.5250104247894965E-3</v>
      </c>
      <c r="R162" s="3">
        <f t="shared" si="22"/>
        <v>-1.3118417937529733E-2</v>
      </c>
      <c r="S162" s="7">
        <f t="shared" si="21"/>
        <v>-2.1767021502184854E-2</v>
      </c>
      <c r="U162" s="3">
        <v>1.2491414476678564E-4</v>
      </c>
    </row>
    <row r="163" spans="1:21" x14ac:dyDescent="0.35">
      <c r="A163" s="2">
        <v>41698</v>
      </c>
      <c r="B163" s="3">
        <f>VLOOKUP(A163,Volatility_Rolling!$A:$I,6,FALSE)</f>
        <v>0.12520976553644309</v>
      </c>
      <c r="C163" s="3">
        <f>VLOOKUP(A163,Trend_Simulation!$A:$T,20,FALSE)</f>
        <v>2.6327649652511786E-2</v>
      </c>
      <c r="F163">
        <f t="shared" si="17"/>
        <v>7.9865974967339408</v>
      </c>
      <c r="G163">
        <f t="shared" si="18"/>
        <v>37.982881616802246</v>
      </c>
      <c r="J163">
        <f t="shared" si="19"/>
        <v>0.17373695875492756</v>
      </c>
      <c r="K163">
        <f t="shared" si="20"/>
        <v>0.82626304124507244</v>
      </c>
      <c r="N163" s="3">
        <f>VLOOKUP(A163,rets_1M!$A:$M,6,FALSE)</f>
        <v>4.5574849912852544E-2</v>
      </c>
      <c r="O163" s="3">
        <f>VLOOKUP(A163,Trend_Simulation!$A:$S,19,FALSE)</f>
        <v>4.3551689892344083E-3</v>
      </c>
      <c r="R163" s="3">
        <f t="shared" si="22"/>
        <v>1.1603167976227036E-2</v>
      </c>
      <c r="S163" s="7">
        <f t="shared" si="21"/>
        <v>2.4965009451043477E-2</v>
      </c>
      <c r="U163" s="3">
        <v>1.0826883828274347E-4</v>
      </c>
    </row>
    <row r="164" spans="1:21" x14ac:dyDescent="0.35">
      <c r="A164" s="2">
        <v>41729</v>
      </c>
      <c r="B164" s="3">
        <f>VLOOKUP(A164,Volatility_Rolling!$A:$I,6,FALSE)</f>
        <v>0.12504285415465774</v>
      </c>
      <c r="C164" s="3">
        <f>VLOOKUP(A164,Trend_Simulation!$A:$T,20,FALSE)</f>
        <v>2.6352084859361934E-2</v>
      </c>
      <c r="F164">
        <f t="shared" si="17"/>
        <v>7.9972582740566853</v>
      </c>
      <c r="G164">
        <f t="shared" si="18"/>
        <v>37.947661649424923</v>
      </c>
      <c r="J164">
        <f t="shared" si="19"/>
        <v>0.17406186118891098</v>
      </c>
      <c r="K164">
        <f t="shared" si="20"/>
        <v>0.82593813881108902</v>
      </c>
      <c r="N164" s="3">
        <f>VLOOKUP(A164,rets_1M!$A:$M,6,FALSE)</f>
        <v>7.5939988886830623E-3</v>
      </c>
      <c r="O164" s="3">
        <f>VLOOKUP(A164,Trend_Simulation!$A:$S,19,FALSE)</f>
        <v>2.7607775760852935E-3</v>
      </c>
      <c r="R164" s="3">
        <f t="shared" si="22"/>
        <v>3.6004867479255288E-3</v>
      </c>
      <c r="S164" s="7">
        <f t="shared" si="21"/>
        <v>5.1773882323841777E-3</v>
      </c>
      <c r="U164" s="3">
        <v>8.3295163273211514E-5</v>
      </c>
    </row>
    <row r="165" spans="1:21" x14ac:dyDescent="0.35">
      <c r="A165" s="2">
        <v>41759</v>
      </c>
      <c r="B165" s="3">
        <f>VLOOKUP(A165,Volatility_Rolling!$A:$I,6,FALSE)</f>
        <v>0.12461997049705904</v>
      </c>
      <c r="C165" s="3">
        <f>VLOOKUP(A165,Trend_Simulation!$A:$T,20,FALSE)</f>
        <v>2.5302946567056357E-2</v>
      </c>
      <c r="F165">
        <f t="shared" si="17"/>
        <v>8.0243960579624716</v>
      </c>
      <c r="G165">
        <f t="shared" si="18"/>
        <v>39.521088871995985</v>
      </c>
      <c r="J165">
        <f t="shared" si="19"/>
        <v>0.1687730405901548</v>
      </c>
      <c r="K165">
        <f t="shared" si="20"/>
        <v>0.83122695940984526</v>
      </c>
      <c r="N165" s="3">
        <f>VLOOKUP(A165,rets_1M!$A:$M,6,FALSE)</f>
        <v>7.2303921568628304E-3</v>
      </c>
      <c r="O165" s="3">
        <f>VLOOKUP(A165,Trend_Simulation!$A:$S,19,FALSE)</f>
        <v>-1.5594656521445423E-3</v>
      </c>
      <c r="R165" s="3">
        <f t="shared" si="22"/>
        <v>-2.9486642322835771E-5</v>
      </c>
      <c r="S165" s="7">
        <f t="shared" si="21"/>
        <v>2.8354632523591439E-3</v>
      </c>
      <c r="U165" s="3">
        <v>4.99862552685304E-5</v>
      </c>
    </row>
    <row r="166" spans="1:21" x14ac:dyDescent="0.35">
      <c r="A166" s="2">
        <v>41790</v>
      </c>
      <c r="B166" s="3">
        <f>VLOOKUP(A166,Volatility_Rolling!$A:$I,6,FALSE)</f>
        <v>0.12407276615671758</v>
      </c>
      <c r="C166" s="3">
        <f>VLOOKUP(A166,Trend_Simulation!$A:$T,20,FALSE)</f>
        <v>2.5254913226022625E-2</v>
      </c>
      <c r="F166">
        <f t="shared" si="17"/>
        <v>8.059786454159406</v>
      </c>
      <c r="G166">
        <f t="shared" si="18"/>
        <v>39.596255629562073</v>
      </c>
      <c r="J166">
        <f t="shared" si="19"/>
        <v>0.16912412575094013</v>
      </c>
      <c r="K166">
        <f t="shared" si="20"/>
        <v>0.83087587424905984</v>
      </c>
      <c r="N166" s="3">
        <f>VLOOKUP(A166,rets_1M!$A:$M,6,FALSE)</f>
        <v>2.3178002190047398E-2</v>
      </c>
      <c r="O166" s="3">
        <f>VLOOKUP(A166,Trend_Simulation!$A:$S,19,FALSE)</f>
        <v>4.6143271910147679E-3</v>
      </c>
      <c r="R166" s="3">
        <f t="shared" si="22"/>
        <v>7.7473750651289447E-3</v>
      </c>
      <c r="S166" s="7">
        <f t="shared" si="21"/>
        <v>1.3896164690531083E-2</v>
      </c>
      <c r="U166" s="3">
        <v>3.3327223783574667E-5</v>
      </c>
    </row>
    <row r="167" spans="1:21" x14ac:dyDescent="0.35">
      <c r="A167" s="2">
        <v>41820</v>
      </c>
      <c r="B167" s="3">
        <f>VLOOKUP(A167,Volatility_Rolling!$A:$I,6,FALSE)</f>
        <v>0.12294553055751531</v>
      </c>
      <c r="C167" s="3">
        <f>VLOOKUP(A167,Trend_Simulation!$A:$T,20,FALSE)</f>
        <v>2.4954930533013512E-2</v>
      </c>
      <c r="F167">
        <f t="shared" ref="F167:F230" si="23">1/B167</f>
        <v>8.1336832291938315</v>
      </c>
      <c r="G167">
        <f t="shared" ref="G167:G230" si="24">1/C167</f>
        <v>40.072241382402353</v>
      </c>
      <c r="J167">
        <f t="shared" ref="J167:J230" si="25">F167/SUM($F167:$G167)</f>
        <v>0.16872787514664186</v>
      </c>
      <c r="K167">
        <f t="shared" ref="K167:K230" si="26">G167/SUM($F167:$G167)</f>
        <v>0.83127212485335811</v>
      </c>
      <c r="N167" s="3">
        <f>VLOOKUP(A167,rets_1M!$A:$M,6,FALSE)</f>
        <v>2.0096319638504001E-2</v>
      </c>
      <c r="O167" s="3">
        <f>VLOOKUP(A167,Trend_Simulation!$A:$S,19,FALSE)</f>
        <v>2.5649925874520426E-3</v>
      </c>
      <c r="R167" s="3">
        <f t="shared" si="22"/>
        <v>5.5299629482150128E-3</v>
      </c>
      <c r="S167" s="7">
        <f t="shared" ref="S167:S230" si="27">AVERAGE(N167:O167)</f>
        <v>1.1330656112978022E-2</v>
      </c>
      <c r="U167" s="3">
        <v>3.3327223783574667E-5</v>
      </c>
    </row>
    <row r="168" spans="1:21" x14ac:dyDescent="0.35">
      <c r="A168" s="2">
        <v>41851</v>
      </c>
      <c r="B168" s="3">
        <f>VLOOKUP(A168,Volatility_Rolling!$A:$I,6,FALSE)</f>
        <v>0.12241541301451124</v>
      </c>
      <c r="C168" s="3">
        <f>VLOOKUP(A168,Trend_Simulation!$A:$T,20,FALSE)</f>
        <v>2.3597551315723362E-2</v>
      </c>
      <c r="F168">
        <f t="shared" si="23"/>
        <v>8.168905984750948</v>
      </c>
      <c r="G168">
        <f t="shared" si="24"/>
        <v>42.377278329454747</v>
      </c>
      <c r="J168">
        <f t="shared" si="25"/>
        <v>0.16161271311739997</v>
      </c>
      <c r="K168">
        <f t="shared" si="26"/>
        <v>0.8383872868826</v>
      </c>
      <c r="N168" s="3">
        <f>VLOOKUP(A168,rets_1M!$A:$M,6,FALSE)</f>
        <v>-1.4221600512910215E-2</v>
      </c>
      <c r="O168" s="3">
        <f>VLOOKUP(A168,Trend_Simulation!$A:$S,19,FALSE)</f>
        <v>-1.6932432420298119E-3</v>
      </c>
      <c r="R168" s="3">
        <f t="shared" ref="R168:R231" si="28">N168*J167+O168*K167</f>
        <v>-3.8071263434234434E-3</v>
      </c>
      <c r="S168" s="7">
        <f t="shared" si="27"/>
        <v>-7.9574218774700143E-3</v>
      </c>
      <c r="U168" s="3">
        <v>3.3327223783574667E-5</v>
      </c>
    </row>
    <row r="169" spans="1:21" x14ac:dyDescent="0.35">
      <c r="A169" s="2">
        <v>41882</v>
      </c>
      <c r="B169" s="3">
        <f>VLOOKUP(A169,Volatility_Rolling!$A:$I,6,FALSE)</f>
        <v>0.11641260600672332</v>
      </c>
      <c r="C169" s="3">
        <f>VLOOKUP(A169,Trend_Simulation!$A:$T,20,FALSE)</f>
        <v>2.378619374334854E-2</v>
      </c>
      <c r="F169">
        <f t="shared" si="23"/>
        <v>8.5901349888365672</v>
      </c>
      <c r="G169">
        <f t="shared" si="24"/>
        <v>42.041194601790181</v>
      </c>
      <c r="J169">
        <f t="shared" si="25"/>
        <v>0.16966046632176213</v>
      </c>
      <c r="K169">
        <f t="shared" si="26"/>
        <v>0.83033953367823787</v>
      </c>
      <c r="N169" s="3">
        <f>VLOOKUP(A169,rets_1M!$A:$M,6,FALSE)</f>
        <v>3.9851002187666351E-2</v>
      </c>
      <c r="O169" s="3">
        <f>VLOOKUP(A169,Trend_Simulation!$A:$S,19,FALSE)</f>
        <v>1.1746489121783318E-2</v>
      </c>
      <c r="R169" s="3">
        <f t="shared" si="28"/>
        <v>1.6288535729204093E-2</v>
      </c>
      <c r="S169" s="7">
        <f t="shared" si="27"/>
        <v>2.5798745654724835E-2</v>
      </c>
      <c r="U169" s="3">
        <v>1.6665139084048874E-5</v>
      </c>
    </row>
    <row r="170" spans="1:21" x14ac:dyDescent="0.35">
      <c r="A170" s="2">
        <v>41912</v>
      </c>
      <c r="B170" s="3">
        <f>VLOOKUP(A170,Volatility_Rolling!$A:$I,6,FALSE)</f>
        <v>0.10608180795545583</v>
      </c>
      <c r="C170" s="3">
        <f>VLOOKUP(A170,Trend_Simulation!$A:$T,20,FALSE)</f>
        <v>2.0759079577119907E-2</v>
      </c>
      <c r="F170">
        <f t="shared" si="23"/>
        <v>9.426687000092457</v>
      </c>
      <c r="G170">
        <f t="shared" si="24"/>
        <v>48.171692597689777</v>
      </c>
      <c r="J170">
        <f t="shared" si="25"/>
        <v>0.1636623645651209</v>
      </c>
      <c r="K170">
        <f t="shared" si="26"/>
        <v>0.83633763543487916</v>
      </c>
      <c r="N170" s="3">
        <f>VLOOKUP(A170,rets_1M!$A:$M,6,FALSE)</f>
        <v>-1.3987604480582339E-2</v>
      </c>
      <c r="O170" s="3">
        <f>VLOOKUP(A170,Trend_Simulation!$A:$S,19,FALSE)</f>
        <v>8.3719075893196639E-3</v>
      </c>
      <c r="R170" s="3">
        <f t="shared" si="28"/>
        <v>4.5783823448130208E-3</v>
      </c>
      <c r="S170" s="7">
        <f t="shared" si="27"/>
        <v>-2.8078484456313373E-3</v>
      </c>
      <c r="U170" s="3">
        <v>8.3329514133367866E-6</v>
      </c>
    </row>
    <row r="171" spans="1:21" x14ac:dyDescent="0.35">
      <c r="A171" s="2">
        <v>41943</v>
      </c>
      <c r="B171" s="3">
        <f>VLOOKUP(A171,Volatility_Rolling!$A:$I,6,FALSE)</f>
        <v>9.1047905913869118E-2</v>
      </c>
      <c r="C171" s="3">
        <f>VLOOKUP(A171,Trend_Simulation!$A:$T,20,FALSE)</f>
        <v>2.0851337479434694E-2</v>
      </c>
      <c r="F171">
        <f t="shared" si="23"/>
        <v>10.983228993163173</v>
      </c>
      <c r="G171">
        <f t="shared" si="24"/>
        <v>47.958554264745956</v>
      </c>
      <c r="J171">
        <f t="shared" si="25"/>
        <v>0.18634029013177819</v>
      </c>
      <c r="K171">
        <f t="shared" si="26"/>
        <v>0.81365970986822178</v>
      </c>
      <c r="N171" s="3">
        <f>VLOOKUP(A171,rets_1M!$A:$M,6,FALSE)</f>
        <v>2.3412721296349748E-2</v>
      </c>
      <c r="O171" s="3">
        <f>VLOOKUP(A171,Trend_Simulation!$A:$S,19,FALSE)</f>
        <v>1.6087986256837539E-2</v>
      </c>
      <c r="R171" s="3">
        <f t="shared" si="28"/>
        <v>1.7286769713217104E-2</v>
      </c>
      <c r="S171" s="7">
        <f t="shared" si="27"/>
        <v>1.9750353776593642E-2</v>
      </c>
      <c r="U171" s="3">
        <v>1.6665139084048874E-5</v>
      </c>
    </row>
    <row r="172" spans="1:21" x14ac:dyDescent="0.35">
      <c r="A172" s="2">
        <v>41973</v>
      </c>
      <c r="B172" s="3">
        <f>VLOOKUP(A172,Volatility_Rolling!$A:$I,6,FALSE)</f>
        <v>9.069804958762108E-2</v>
      </c>
      <c r="C172" s="3">
        <f>VLOOKUP(A172,Trend_Simulation!$A:$T,20,FALSE)</f>
        <v>2.2369108803795609E-2</v>
      </c>
      <c r="F172">
        <f t="shared" si="23"/>
        <v>11.025595418498227</v>
      </c>
      <c r="G172">
        <f t="shared" si="24"/>
        <v>44.704507844779187</v>
      </c>
      <c r="J172">
        <f t="shared" si="25"/>
        <v>0.19783913491801103</v>
      </c>
      <c r="K172">
        <f t="shared" si="26"/>
        <v>0.80216086508198892</v>
      </c>
      <c r="N172" s="3">
        <f>VLOOKUP(A172,rets_1M!$A:$M,6,FALSE)</f>
        <v>2.7215867470558486E-2</v>
      </c>
      <c r="O172" s="3">
        <f>VLOOKUP(A172,Trend_Simulation!$A:$S,19,FALSE)</f>
        <v>1.9174552068163601E-2</v>
      </c>
      <c r="R172" s="3">
        <f t="shared" si="28"/>
        <v>2.0672973113286999E-2</v>
      </c>
      <c r="S172" s="7">
        <f t="shared" si="27"/>
        <v>2.3195209769361042E-2</v>
      </c>
      <c r="U172" s="3">
        <v>8.3329514133367866E-6</v>
      </c>
    </row>
    <row r="173" spans="1:21" x14ac:dyDescent="0.35">
      <c r="A173" s="2">
        <v>42004</v>
      </c>
      <c r="B173" s="3">
        <f>VLOOKUP(A173,Volatility_Rolling!$A:$I,6,FALSE)</f>
        <v>9.1311002966716889E-2</v>
      </c>
      <c r="C173" s="3">
        <f>VLOOKUP(A173,Trend_Simulation!$A:$T,20,FALSE)</f>
        <v>2.2484598752773349E-2</v>
      </c>
      <c r="F173">
        <f t="shared" si="23"/>
        <v>10.951582695510449</v>
      </c>
      <c r="G173">
        <f t="shared" si="24"/>
        <v>44.474887499455853</v>
      </c>
      <c r="J173">
        <f t="shared" si="25"/>
        <v>0.19758759049579611</v>
      </c>
      <c r="K173">
        <f t="shared" si="26"/>
        <v>0.80241240950420401</v>
      </c>
      <c r="N173" s="3">
        <f>VLOOKUP(A173,rets_1M!$A:$M,6,FALSE)</f>
        <v>-3.291278113000673E-3</v>
      </c>
      <c r="O173" s="3">
        <f>VLOOKUP(A173,Trend_Simulation!$A:$S,19,FALSE)</f>
        <v>1.1981951601840186E-2</v>
      </c>
      <c r="R173" s="3">
        <f t="shared" si="28"/>
        <v>8.9603090476520087E-3</v>
      </c>
      <c r="S173" s="7">
        <f t="shared" si="27"/>
        <v>4.3453367444197567E-3</v>
      </c>
      <c r="U173" s="3">
        <v>8.3329514133367866E-6</v>
      </c>
    </row>
    <row r="174" spans="1:21" x14ac:dyDescent="0.35">
      <c r="A174" s="2">
        <v>42035</v>
      </c>
      <c r="B174" s="3">
        <f>VLOOKUP(A174,Volatility_Rolling!$A:$I,6,FALSE)</f>
        <v>9.3493951791005503E-2</v>
      </c>
      <c r="C174" s="3">
        <f>VLOOKUP(A174,Trend_Simulation!$A:$T,20,FALSE)</f>
        <v>2.1125967043059166E-2</v>
      </c>
      <c r="F174">
        <f t="shared" si="23"/>
        <v>10.695879047185638</v>
      </c>
      <c r="G174">
        <f t="shared" si="24"/>
        <v>47.335111238306375</v>
      </c>
      <c r="J174">
        <f t="shared" si="25"/>
        <v>0.18431322633933497</v>
      </c>
      <c r="K174">
        <f t="shared" si="26"/>
        <v>0.81568677366066511</v>
      </c>
      <c r="N174" s="3">
        <f>VLOOKUP(A174,rets_1M!$A:$M,6,FALSE)</f>
        <v>-3.1205283434232234E-2</v>
      </c>
      <c r="O174" s="3">
        <f>VLOOKUP(A174,Trend_Simulation!$A:$S,19,FALSE)</f>
        <v>7.863778470781986E-4</v>
      </c>
      <c r="R174" s="3">
        <f t="shared" si="28"/>
        <v>-5.5347774214535832E-3</v>
      </c>
      <c r="S174" s="7">
        <f t="shared" si="27"/>
        <v>-1.5209452793577018E-2</v>
      </c>
      <c r="U174" s="3">
        <v>2.4996563158685703E-5</v>
      </c>
    </row>
    <row r="175" spans="1:21" x14ac:dyDescent="0.35">
      <c r="A175" s="2">
        <v>42063</v>
      </c>
      <c r="B175" s="3">
        <f>VLOOKUP(A175,Volatility_Rolling!$A:$I,6,FALSE)</f>
        <v>9.5422480652152128E-2</v>
      </c>
      <c r="C175" s="3">
        <f>VLOOKUP(A175,Trend_Simulation!$A:$T,20,FALSE)</f>
        <v>2.152899562274976E-2</v>
      </c>
      <c r="F175">
        <f t="shared" si="23"/>
        <v>10.479710788963295</v>
      </c>
      <c r="G175">
        <f t="shared" si="24"/>
        <v>46.448985244035107</v>
      </c>
      <c r="J175">
        <f t="shared" si="25"/>
        <v>0.18408485560408391</v>
      </c>
      <c r="K175">
        <f t="shared" si="26"/>
        <v>0.81591514439591606</v>
      </c>
      <c r="N175" s="3">
        <f>VLOOKUP(A175,rets_1M!$A:$M,6,FALSE)</f>
        <v>5.7490200533999891E-2</v>
      </c>
      <c r="O175" s="3">
        <f>VLOOKUP(A175,Trend_Simulation!$A:$S,19,FALSE)</f>
        <v>-3.231425777711708E-3</v>
      </c>
      <c r="R175" s="3">
        <f t="shared" si="28"/>
        <v>7.9603730763713083E-3</v>
      </c>
      <c r="S175" s="7">
        <f t="shared" si="27"/>
        <v>2.712938737814409E-2</v>
      </c>
      <c r="U175" s="3">
        <v>7.4969080277487166E-5</v>
      </c>
    </row>
    <row r="176" spans="1:21" x14ac:dyDescent="0.35">
      <c r="A176" s="2">
        <v>42094</v>
      </c>
      <c r="B176" s="3">
        <f>VLOOKUP(A176,Volatility_Rolling!$A:$I,6,FALSE)</f>
        <v>9.6288953423348228E-2</v>
      </c>
      <c r="C176" s="3">
        <f>VLOOKUP(A176,Trend_Simulation!$A:$T,20,FALSE)</f>
        <v>2.1339474775583546E-2</v>
      </c>
      <c r="F176">
        <f t="shared" si="23"/>
        <v>10.385407302158081</v>
      </c>
      <c r="G176">
        <f t="shared" si="24"/>
        <v>46.861509503701186</v>
      </c>
      <c r="J176">
        <f t="shared" si="25"/>
        <v>0.18141426441144384</v>
      </c>
      <c r="K176">
        <f t="shared" si="26"/>
        <v>0.81858573558855618</v>
      </c>
      <c r="N176" s="3">
        <f>VLOOKUP(A176,rets_1M!$A:$M,6,FALSE)</f>
        <v>-1.638463604619933E-2</v>
      </c>
      <c r="O176" s="3">
        <f>VLOOKUP(A176,Trend_Simulation!$A:$S,19,FALSE)</f>
        <v>1.7402056239712365E-3</v>
      </c>
      <c r="R176" s="3">
        <f t="shared" si="28"/>
        <v>-1.5963032377289954E-3</v>
      </c>
      <c r="S176" s="7">
        <f t="shared" si="27"/>
        <v>-7.3222152111140464E-3</v>
      </c>
      <c r="U176" s="3">
        <v>6.6642234708869097E-5</v>
      </c>
    </row>
    <row r="177" spans="1:21" x14ac:dyDescent="0.35">
      <c r="A177" s="2">
        <v>42124</v>
      </c>
      <c r="B177" s="3">
        <f>VLOOKUP(A177,Volatility_Rolling!$A:$I,6,FALSE)</f>
        <v>9.5627341834945395E-2</v>
      </c>
      <c r="C177" s="3">
        <f>VLOOKUP(A177,Trend_Simulation!$A:$T,20,FALSE)</f>
        <v>2.1429264067128844E-2</v>
      </c>
      <c r="F177">
        <f t="shared" si="23"/>
        <v>10.457260243895716</v>
      </c>
      <c r="G177">
        <f t="shared" si="24"/>
        <v>46.665158302563349</v>
      </c>
      <c r="J177">
        <f t="shared" si="25"/>
        <v>0.18306753302804518</v>
      </c>
      <c r="K177">
        <f t="shared" si="26"/>
        <v>0.81693246697195476</v>
      </c>
      <c r="N177" s="3">
        <f>VLOOKUP(A177,rets_1M!$A:$M,6,FALSE)</f>
        <v>8.8476242490442836E-3</v>
      </c>
      <c r="O177" s="3">
        <f>VLOOKUP(A177,Trend_Simulation!$A:$S,19,FALSE)</f>
        <v>-1.0608520573289109E-3</v>
      </c>
      <c r="R177" s="3">
        <f t="shared" si="28"/>
        <v>7.3668688323000222E-4</v>
      </c>
      <c r="S177" s="7">
        <f t="shared" si="27"/>
        <v>3.8933860958576864E-3</v>
      </c>
      <c r="U177" s="3">
        <v>6.6642234708869097E-5</v>
      </c>
    </row>
    <row r="178" spans="1:21" x14ac:dyDescent="0.35">
      <c r="A178" s="2">
        <v>42155</v>
      </c>
      <c r="B178" s="3">
        <f>VLOOKUP(A178,Volatility_Rolling!$A:$I,6,FALSE)</f>
        <v>8.5157945828003997E-2</v>
      </c>
      <c r="C178" s="3">
        <f>VLOOKUP(A178,Trend_Simulation!$A:$T,20,FALSE)</f>
        <v>2.1381713576315964E-2</v>
      </c>
      <c r="F178">
        <f t="shared" si="23"/>
        <v>11.742885414588667</v>
      </c>
      <c r="G178">
        <f t="shared" si="24"/>
        <v>46.768936288982808</v>
      </c>
      <c r="J178">
        <f t="shared" si="25"/>
        <v>0.20069252798314258</v>
      </c>
      <c r="K178">
        <f t="shared" si="26"/>
        <v>0.79930747201685748</v>
      </c>
      <c r="N178" s="3">
        <f>VLOOKUP(A178,rets_1M!$A:$M,6,FALSE)</f>
        <v>1.2992637505413684E-2</v>
      </c>
      <c r="O178" s="3">
        <f>VLOOKUP(A178,Trend_Simulation!$A:$S,19,FALSE)</f>
        <v>5.5126743232904573E-3</v>
      </c>
      <c r="R178" s="3">
        <f t="shared" si="28"/>
        <v>6.8820127301823623E-3</v>
      </c>
      <c r="S178" s="7">
        <f t="shared" si="27"/>
        <v>9.2526559143520717E-3</v>
      </c>
      <c r="U178" s="3">
        <v>7.4969080277487166E-5</v>
      </c>
    </row>
    <row r="179" spans="1:21" x14ac:dyDescent="0.35">
      <c r="A179" s="2">
        <v>42185</v>
      </c>
      <c r="B179" s="3">
        <f>VLOOKUP(A179,Volatility_Rolling!$A:$I,6,FALSE)</f>
        <v>8.6085527549749019E-2</v>
      </c>
      <c r="C179" s="3">
        <f>VLOOKUP(A179,Trend_Simulation!$A:$T,20,FALSE)</f>
        <v>2.2200071322305615E-2</v>
      </c>
      <c r="F179">
        <f t="shared" si="23"/>
        <v>11.616354437998858</v>
      </c>
      <c r="G179">
        <f t="shared" si="24"/>
        <v>45.044900328551911</v>
      </c>
      <c r="J179">
        <f t="shared" si="25"/>
        <v>0.20501406977059075</v>
      </c>
      <c r="K179">
        <f t="shared" si="26"/>
        <v>0.79498593022940922</v>
      </c>
      <c r="N179" s="3">
        <f>VLOOKUP(A179,rets_1M!$A:$M,6,FALSE)</f>
        <v>-2.0735356990166709E-2</v>
      </c>
      <c r="O179" s="3">
        <f>VLOOKUP(A179,Trend_Simulation!$A:$S,19,FALSE)</f>
        <v>-6.6155899177960335E-3</v>
      </c>
      <c r="R179" s="3">
        <f t="shared" si="28"/>
        <v>-9.4493216660832408E-3</v>
      </c>
      <c r="S179" s="7">
        <f t="shared" si="27"/>
        <v>-1.367547345398137E-2</v>
      </c>
      <c r="U179" s="3">
        <v>7.4969080277487166E-5</v>
      </c>
    </row>
    <row r="180" spans="1:21" x14ac:dyDescent="0.35">
      <c r="A180" s="2">
        <v>42216</v>
      </c>
      <c r="B180" s="3">
        <f>VLOOKUP(A180,Volatility_Rolling!$A:$I,6,FALSE)</f>
        <v>8.6218049733917432E-2</v>
      </c>
      <c r="C180" s="3">
        <f>VLOOKUP(A180,Trend_Simulation!$A:$T,20,FALSE)</f>
        <v>2.3523833914271468E-2</v>
      </c>
      <c r="F180">
        <f t="shared" si="23"/>
        <v>11.598499421944227</v>
      </c>
      <c r="G180">
        <f t="shared" si="24"/>
        <v>42.510077381277497</v>
      </c>
      <c r="J180">
        <f t="shared" si="25"/>
        <v>0.21435602463034348</v>
      </c>
      <c r="K180">
        <f t="shared" si="26"/>
        <v>0.78564397536965658</v>
      </c>
      <c r="N180" s="3">
        <f>VLOOKUP(A180,rets_1M!$A:$M,6,FALSE)</f>
        <v>2.144728225278314E-2</v>
      </c>
      <c r="O180" s="3">
        <f>VLOOKUP(A180,Trend_Simulation!$A:$S,19,FALSE)</f>
        <v>1.8057468391870248E-2</v>
      </c>
      <c r="R180" s="3">
        <f t="shared" si="28"/>
        <v>1.8752427927260756E-2</v>
      </c>
      <c r="S180" s="7">
        <f t="shared" si="27"/>
        <v>1.9752375322326696E-2</v>
      </c>
      <c r="U180" s="3">
        <v>8.3295163273211514E-5</v>
      </c>
    </row>
    <row r="181" spans="1:21" x14ac:dyDescent="0.35">
      <c r="A181" s="2">
        <v>42247</v>
      </c>
      <c r="B181" s="3">
        <f>VLOOKUP(A181,Volatility_Rolling!$A:$I,6,FALSE)</f>
        <v>9.6277889305240463E-2</v>
      </c>
      <c r="C181" s="3">
        <f>VLOOKUP(A181,Trend_Simulation!$A:$T,20,FALSE)</f>
        <v>2.537256545542527E-2</v>
      </c>
      <c r="F181">
        <f t="shared" si="23"/>
        <v>10.386600778394603</v>
      </c>
      <c r="G181">
        <f t="shared" si="24"/>
        <v>39.412648348737463</v>
      </c>
      <c r="J181">
        <f t="shared" si="25"/>
        <v>0.20856942545215373</v>
      </c>
      <c r="K181">
        <f t="shared" si="26"/>
        <v>0.79143057454784627</v>
      </c>
      <c r="N181" s="3">
        <f>VLOOKUP(A181,rets_1M!$A:$M,6,FALSE)</f>
        <v>-6.1601752417588251E-2</v>
      </c>
      <c r="O181" s="3">
        <f>VLOOKUP(A181,Trend_Simulation!$A:$S,19,FALSE)</f>
        <v>-1.2843792229237799E-2</v>
      </c>
      <c r="R181" s="3">
        <f t="shared" si="28"/>
        <v>-2.3295354744297156E-2</v>
      </c>
      <c r="S181" s="7">
        <f t="shared" si="27"/>
        <v>-3.7222772323413027E-2</v>
      </c>
      <c r="U181" s="3">
        <v>8.3295163273211514E-5</v>
      </c>
    </row>
    <row r="182" spans="1:21" x14ac:dyDescent="0.35">
      <c r="A182" s="2">
        <v>42277</v>
      </c>
      <c r="B182" s="3">
        <f>VLOOKUP(A182,Volatility_Rolling!$A:$I,6,FALSE)</f>
        <v>9.8168225098455922E-2</v>
      </c>
      <c r="C182" s="3">
        <f>VLOOKUP(A182,Trend_Simulation!$A:$T,20,FALSE)</f>
        <v>2.5196375359012226E-2</v>
      </c>
      <c r="F182">
        <f t="shared" si="23"/>
        <v>10.186595499685049</v>
      </c>
      <c r="G182">
        <f t="shared" si="24"/>
        <v>39.688248240131117</v>
      </c>
      <c r="J182">
        <f t="shared" si="25"/>
        <v>0.20424315618562772</v>
      </c>
      <c r="K182">
        <f t="shared" si="26"/>
        <v>0.79575684381437228</v>
      </c>
      <c r="N182" s="3">
        <f>VLOOKUP(A182,rets_1M!$A:$M,6,FALSE)</f>
        <v>-2.5734456843543474E-2</v>
      </c>
      <c r="O182" s="3">
        <f>VLOOKUP(A182,Trend_Simulation!$A:$S,19,FALSE)</f>
        <v>6.2880180120498856E-3</v>
      </c>
      <c r="R182" s="3">
        <f t="shared" si="28"/>
        <v>-3.9089117013726103E-4</v>
      </c>
      <c r="S182" s="7">
        <f t="shared" si="27"/>
        <v>-9.7232194157467946E-3</v>
      </c>
      <c r="U182" s="3">
        <v>9.1620483841925449E-5</v>
      </c>
    </row>
    <row r="183" spans="1:21" x14ac:dyDescent="0.35">
      <c r="A183" s="2">
        <v>42308</v>
      </c>
      <c r="B183" s="3">
        <f>VLOOKUP(A183,Volatility_Rolling!$A:$I,6,FALSE)</f>
        <v>0.10615097473542048</v>
      </c>
      <c r="C183" s="3">
        <f>VLOOKUP(A183,Trend_Simulation!$A:$T,20,FALSE)</f>
        <v>2.4763762468432086E-2</v>
      </c>
      <c r="F183">
        <f t="shared" si="23"/>
        <v>9.4205446769799632</v>
      </c>
      <c r="G183">
        <f t="shared" si="24"/>
        <v>40.381585846446491</v>
      </c>
      <c r="J183">
        <f t="shared" si="25"/>
        <v>0.18915947125090618</v>
      </c>
      <c r="K183">
        <f t="shared" si="26"/>
        <v>0.81084052874909385</v>
      </c>
      <c r="N183" s="3">
        <f>VLOOKUP(A183,rets_1M!$A:$M,6,FALSE)</f>
        <v>8.6430575035063129E-2</v>
      </c>
      <c r="O183" s="3">
        <f>VLOOKUP(A183,Trend_Simulation!$A:$S,19,FALSE)</f>
        <v>1.019240764075323E-3</v>
      </c>
      <c r="R183" s="3">
        <f t="shared" si="28"/>
        <v>1.8463921249607541E-2</v>
      </c>
      <c r="S183" s="7">
        <f t="shared" si="27"/>
        <v>4.3724907899569225E-2</v>
      </c>
      <c r="U183" s="3">
        <v>8.3295163273211514E-5</v>
      </c>
    </row>
    <row r="184" spans="1:21" x14ac:dyDescent="0.35">
      <c r="A184" s="2">
        <v>42338</v>
      </c>
      <c r="B184" s="3">
        <f>VLOOKUP(A184,Volatility_Rolling!$A:$I,6,FALSE)</f>
        <v>0.10622042623655897</v>
      </c>
      <c r="C184" s="3">
        <f>VLOOKUP(A184,Trend_Simulation!$A:$T,20,FALSE)</f>
        <v>2.4748193200775016E-2</v>
      </c>
      <c r="F184">
        <f t="shared" si="23"/>
        <v>9.4143851181028282</v>
      </c>
      <c r="G184">
        <f t="shared" si="24"/>
        <v>40.406990194689605</v>
      </c>
      <c r="J184">
        <f t="shared" si="25"/>
        <v>0.18896277067818187</v>
      </c>
      <c r="K184">
        <f t="shared" si="26"/>
        <v>0.8110372293218181</v>
      </c>
      <c r="N184" s="3">
        <f>VLOOKUP(A184,rets_1M!$A:$M,6,FALSE)</f>
        <v>2.9046312731966228E-3</v>
      </c>
      <c r="O184" s="3">
        <f>VLOOKUP(A184,Trend_Simulation!$A:$S,19,FALSE)</f>
        <v>7.6963431294366441E-3</v>
      </c>
      <c r="R184" s="3">
        <f t="shared" si="28"/>
        <v>6.7899454483235835E-3</v>
      </c>
      <c r="S184" s="7">
        <f t="shared" si="27"/>
        <v>5.3004872013166331E-3</v>
      </c>
      <c r="U184" s="3">
        <v>7.4969080277487166E-5</v>
      </c>
    </row>
    <row r="185" spans="1:21" x14ac:dyDescent="0.35">
      <c r="A185" s="2">
        <v>42369</v>
      </c>
      <c r="B185" s="3">
        <f>VLOOKUP(A185,Volatility_Rolling!$A:$I,6,FALSE)</f>
        <v>0.10756678765128977</v>
      </c>
      <c r="C185" s="3">
        <f>VLOOKUP(A185,Trend_Simulation!$A:$T,20,FALSE)</f>
        <v>2.4647374033146825E-2</v>
      </c>
      <c r="F185">
        <f t="shared" si="23"/>
        <v>9.2965498164898452</v>
      </c>
      <c r="G185">
        <f t="shared" si="24"/>
        <v>40.572273486626116</v>
      </c>
      <c r="J185">
        <f t="shared" si="25"/>
        <v>0.18642007572512681</v>
      </c>
      <c r="K185">
        <f t="shared" si="26"/>
        <v>0.81357992427487325</v>
      </c>
      <c r="N185" s="3">
        <f>VLOOKUP(A185,rets_1M!$A:$M,6,FALSE)</f>
        <v>-1.7109144542772903E-2</v>
      </c>
      <c r="O185" s="3">
        <f>VLOOKUP(A185,Trend_Simulation!$A:$S,19,FALSE)</f>
        <v>3.0773623246188302E-3</v>
      </c>
      <c r="R185" s="3">
        <f t="shared" si="28"/>
        <v>-7.3713594335765749E-4</v>
      </c>
      <c r="S185" s="7">
        <f t="shared" si="27"/>
        <v>-7.0158911090770363E-3</v>
      </c>
      <c r="U185" s="3">
        <v>5.8314626421251958E-5</v>
      </c>
    </row>
    <row r="186" spans="1:21" x14ac:dyDescent="0.35">
      <c r="A186" s="2">
        <v>42400</v>
      </c>
      <c r="B186" s="3">
        <f>VLOOKUP(A186,Volatility_Rolling!$A:$I,6,FALSE)</f>
        <v>0.11097240148840126</v>
      </c>
      <c r="C186" s="3">
        <f>VLOOKUP(A186,Trend_Simulation!$A:$T,20,FALSE)</f>
        <v>2.4321687390900196E-2</v>
      </c>
      <c r="F186">
        <f t="shared" si="23"/>
        <v>9.011249523193559</v>
      </c>
      <c r="G186">
        <f t="shared" si="24"/>
        <v>41.115568337340918</v>
      </c>
      <c r="J186">
        <f t="shared" si="25"/>
        <v>0.17976903198334157</v>
      </c>
      <c r="K186">
        <f t="shared" si="26"/>
        <v>0.82023096801665851</v>
      </c>
      <c r="N186" s="3">
        <f>VLOOKUP(A186,rets_1M!$A:$M,6,FALSE)</f>
        <v>-5.1838917385135908E-2</v>
      </c>
      <c r="O186" s="3">
        <f>VLOOKUP(A186,Trend_Simulation!$A:$S,19,FALSE)</f>
        <v>2.163613688484365E-3</v>
      </c>
      <c r="R186" s="3">
        <f t="shared" si="28"/>
        <v>-7.9035422436084402E-3</v>
      </c>
      <c r="S186" s="7">
        <f t="shared" si="27"/>
        <v>-2.4837651848325773E-2</v>
      </c>
      <c r="U186" s="3">
        <v>5.8314626421251958E-5</v>
      </c>
    </row>
    <row r="187" spans="1:21" x14ac:dyDescent="0.35">
      <c r="A187" s="2">
        <v>42429</v>
      </c>
      <c r="B187" s="3">
        <f>VLOOKUP(A187,Volatility_Rolling!$A:$I,6,FALSE)</f>
        <v>0.11106512555073236</v>
      </c>
      <c r="C187" s="3">
        <f>VLOOKUP(A187,Trend_Simulation!$A:$T,20,FALSE)</f>
        <v>2.5293136160542622E-2</v>
      </c>
      <c r="F187">
        <f t="shared" si="23"/>
        <v>9.0037263726246781</v>
      </c>
      <c r="G187">
        <f t="shared" si="24"/>
        <v>39.536417850784488</v>
      </c>
      <c r="J187">
        <f t="shared" si="25"/>
        <v>0.18549030944746359</v>
      </c>
      <c r="K187">
        <f t="shared" si="26"/>
        <v>0.81450969055253641</v>
      </c>
      <c r="N187" s="3">
        <f>VLOOKUP(A187,rets_1M!$A:$M,6,FALSE)</f>
        <v>-2.8775322283602911E-4</v>
      </c>
      <c r="O187" s="3">
        <f>VLOOKUP(A187,Trend_Simulation!$A:$S,19,FALSE)</f>
        <v>-7.8097052587219667E-3</v>
      </c>
      <c r="R187" s="3">
        <f t="shared" si="28"/>
        <v>-6.4574912226056276E-3</v>
      </c>
      <c r="S187" s="7">
        <f t="shared" si="27"/>
        <v>-4.0487292407789983E-3</v>
      </c>
      <c r="U187" s="3">
        <v>8.3295163273211514E-5</v>
      </c>
    </row>
    <row r="188" spans="1:21" x14ac:dyDescent="0.35">
      <c r="A188" s="2">
        <v>42460</v>
      </c>
      <c r="B188" s="3">
        <f>VLOOKUP(A188,Volatility_Rolling!$A:$I,6,FALSE)</f>
        <v>0.11527832518323242</v>
      </c>
      <c r="C188" s="3">
        <f>VLOOKUP(A188,Trend_Simulation!$A:$T,20,FALSE)</f>
        <v>2.6959689129315866E-2</v>
      </c>
      <c r="F188">
        <f t="shared" si="23"/>
        <v>8.6746576028973497</v>
      </c>
      <c r="G188">
        <f t="shared" si="24"/>
        <v>37.092415836227268</v>
      </c>
      <c r="J188">
        <f t="shared" si="25"/>
        <v>0.1895392681036428</v>
      </c>
      <c r="K188">
        <f t="shared" si="26"/>
        <v>0.81046073189635726</v>
      </c>
      <c r="N188" s="3">
        <f>VLOOKUP(A188,rets_1M!$A:$M,6,FALSE)</f>
        <v>6.8274710724770982E-2</v>
      </c>
      <c r="O188" s="3">
        <f>VLOOKUP(A188,Trend_Simulation!$A:$S,19,FALSE)</f>
        <v>-1.2711632085886002E-2</v>
      </c>
      <c r="R188" s="3">
        <f t="shared" si="28"/>
        <v>2.3105497030811301E-3</v>
      </c>
      <c r="S188" s="7">
        <f t="shared" si="27"/>
        <v>2.7781539319442491E-2</v>
      </c>
      <c r="U188" s="3">
        <v>7.4969080277487166E-5</v>
      </c>
    </row>
    <row r="189" spans="1:21" x14ac:dyDescent="0.35">
      <c r="A189" s="2">
        <v>42490</v>
      </c>
      <c r="B189" s="3">
        <f>VLOOKUP(A189,Volatility_Rolling!$A:$I,6,FALSE)</f>
        <v>0.11518749273312995</v>
      </c>
      <c r="C189" s="3">
        <f>VLOOKUP(A189,Trend_Simulation!$A:$T,20,FALSE)</f>
        <v>2.6564868828904312E-2</v>
      </c>
      <c r="F189">
        <f t="shared" si="23"/>
        <v>8.6814981060212144</v>
      </c>
      <c r="G189">
        <f t="shared" si="24"/>
        <v>37.643701779243671</v>
      </c>
      <c r="J189">
        <f t="shared" si="25"/>
        <v>0.18740335988885012</v>
      </c>
      <c r="K189">
        <f t="shared" si="26"/>
        <v>0.81259664011114985</v>
      </c>
      <c r="N189" s="3">
        <f>VLOOKUP(A189,rets_1M!$A:$M,6,FALSE)</f>
        <v>3.6643854071241044E-3</v>
      </c>
      <c r="O189" s="3">
        <f>VLOOKUP(A189,Trend_Simulation!$A:$S,19,FALSE)</f>
        <v>1.5276952326073465E-3</v>
      </c>
      <c r="R189" s="3">
        <f t="shared" si="28"/>
        <v>1.9326819244494978E-3</v>
      </c>
      <c r="S189" s="7">
        <f t="shared" si="27"/>
        <v>2.5960403198657255E-3</v>
      </c>
      <c r="U189" s="3">
        <v>4.99862552685304E-5</v>
      </c>
    </row>
    <row r="190" spans="1:21" x14ac:dyDescent="0.35">
      <c r="A190" s="2">
        <v>42521</v>
      </c>
      <c r="B190" s="3">
        <f>VLOOKUP(A190,Volatility_Rolling!$A:$I,6,FALSE)</f>
        <v>0.11499765188126</v>
      </c>
      <c r="C190" s="3">
        <f>VLOOKUP(A190,Trend_Simulation!$A:$T,20,FALSE)</f>
        <v>2.7237704744469751E-2</v>
      </c>
      <c r="F190">
        <f t="shared" si="23"/>
        <v>8.6958297290499704</v>
      </c>
      <c r="G190">
        <f t="shared" si="24"/>
        <v>36.713813053687517</v>
      </c>
      <c r="J190">
        <f t="shared" si="25"/>
        <v>0.19149742645312545</v>
      </c>
      <c r="K190">
        <f t="shared" si="26"/>
        <v>0.8085025735468746</v>
      </c>
      <c r="N190" s="3">
        <f>VLOOKUP(A190,rets_1M!$A:$M,6,FALSE)</f>
        <v>1.744966442953011E-2</v>
      </c>
      <c r="O190" s="3">
        <f>VLOOKUP(A190,Trend_Simulation!$A:$S,19,FALSE)</f>
        <v>-8.6495283258894978E-3</v>
      </c>
      <c r="R190" s="3">
        <f t="shared" si="28"/>
        <v>-3.7584519131371266E-3</v>
      </c>
      <c r="S190" s="7">
        <f t="shared" si="27"/>
        <v>4.4000680518203059E-3</v>
      </c>
      <c r="U190" s="3">
        <v>3.3327223783574667E-5</v>
      </c>
    </row>
    <row r="191" spans="1:21" x14ac:dyDescent="0.35">
      <c r="A191" s="2">
        <v>42551</v>
      </c>
      <c r="B191" s="3">
        <f>VLOOKUP(A191,Volatility_Rolling!$A:$I,6,FALSE)</f>
        <v>0.11421660438407272</v>
      </c>
      <c r="C191" s="3">
        <f>VLOOKUP(A191,Trend_Simulation!$A:$T,20,FALSE)</f>
        <v>2.8477442420037236E-2</v>
      </c>
      <c r="F191">
        <f t="shared" si="23"/>
        <v>8.7552944284469376</v>
      </c>
      <c r="G191">
        <f t="shared" si="24"/>
        <v>35.115513017291967</v>
      </c>
      <c r="J191">
        <f t="shared" si="25"/>
        <v>0.19956994042737466</v>
      </c>
      <c r="K191">
        <f t="shared" si="26"/>
        <v>0.80043005957262536</v>
      </c>
      <c r="N191" s="3">
        <f>VLOOKUP(A191,rets_1M!$A:$M,6,FALSE)</f>
        <v>2.0580474934035475E-3</v>
      </c>
      <c r="O191" s="3">
        <f>VLOOKUP(A191,Trend_Simulation!$A:$S,19,FALSE)</f>
        <v>1.7724581096630099E-2</v>
      </c>
      <c r="R191" s="3">
        <f t="shared" si="28"/>
        <v>1.4724480230170804E-2</v>
      </c>
      <c r="S191" s="7">
        <f t="shared" si="27"/>
        <v>9.8913142950168235E-3</v>
      </c>
      <c r="U191" s="3">
        <v>4.1657121104599071E-5</v>
      </c>
    </row>
    <row r="192" spans="1:21" x14ac:dyDescent="0.35">
      <c r="A192" s="2">
        <v>42582</v>
      </c>
      <c r="B192" s="3">
        <f>VLOOKUP(A192,Volatility_Rolling!$A:$I,6,FALSE)</f>
        <v>0.11278933456474857</v>
      </c>
      <c r="C192" s="3">
        <f>VLOOKUP(A192,Trend_Simulation!$A:$T,20,FALSE)</f>
        <v>2.8617409419674063E-2</v>
      </c>
      <c r="F192">
        <f t="shared" si="23"/>
        <v>8.8660865307786132</v>
      </c>
      <c r="G192">
        <f t="shared" si="24"/>
        <v>34.943763963222828</v>
      </c>
      <c r="J192">
        <f t="shared" si="25"/>
        <v>0.20237655300815469</v>
      </c>
      <c r="K192">
        <f t="shared" si="26"/>
        <v>0.7976234469918454</v>
      </c>
      <c r="N192" s="3">
        <f>VLOOKUP(A192,rets_1M!$A:$M,6,FALSE)</f>
        <v>3.7337405866554318E-2</v>
      </c>
      <c r="O192" s="3">
        <f>VLOOKUP(A192,Trend_Simulation!$A:$S,19,FALSE)</f>
        <v>1.0303073942605673E-2</v>
      </c>
      <c r="R192" s="3">
        <f t="shared" si="28"/>
        <v>1.5698313954161977E-2</v>
      </c>
      <c r="S192" s="7">
        <f t="shared" si="27"/>
        <v>2.3820239904579994E-2</v>
      </c>
      <c r="U192" s="3">
        <v>3.3327223783574667E-5</v>
      </c>
    </row>
    <row r="193" spans="1:21" x14ac:dyDescent="0.35">
      <c r="A193" s="2">
        <v>42613</v>
      </c>
      <c r="B193" s="3">
        <f>VLOOKUP(A193,Volatility_Rolling!$A:$I,6,FALSE)</f>
        <v>0.11060562826654333</v>
      </c>
      <c r="C193" s="3">
        <f>VLOOKUP(A193,Trend_Simulation!$A:$T,20,FALSE)</f>
        <v>2.9642134774119928E-2</v>
      </c>
      <c r="F193">
        <f t="shared" si="23"/>
        <v>9.0411312305929563</v>
      </c>
      <c r="G193">
        <f t="shared" si="24"/>
        <v>33.735761868038061</v>
      </c>
      <c r="J193">
        <f t="shared" si="25"/>
        <v>0.21135549067920265</v>
      </c>
      <c r="K193">
        <f t="shared" si="26"/>
        <v>0.78864450932079733</v>
      </c>
      <c r="N193" s="3">
        <f>VLOOKUP(A193,rets_1M!$A:$M,6,FALSE)</f>
        <v>5.5843232815511179E-4</v>
      </c>
      <c r="O193" s="3">
        <f>VLOOKUP(A193,Trend_Simulation!$A:$S,19,FALSE)</f>
        <v>-9.8875541068909143E-3</v>
      </c>
      <c r="R193" s="3">
        <f t="shared" si="28"/>
        <v>-7.7735313793963583E-3</v>
      </c>
      <c r="S193" s="7">
        <f t="shared" si="27"/>
        <v>-4.6645608893679013E-3</v>
      </c>
      <c r="U193" s="3">
        <v>3.3327223783574667E-5</v>
      </c>
    </row>
    <row r="194" spans="1:21" x14ac:dyDescent="0.35">
      <c r="A194" s="2">
        <v>42643</v>
      </c>
      <c r="B194" s="3">
        <f>VLOOKUP(A194,Volatility_Rolling!$A:$I,6,FALSE)</f>
        <v>0.11008803238551812</v>
      </c>
      <c r="C194" s="3">
        <f>VLOOKUP(A194,Trend_Simulation!$A:$T,20,FALSE)</f>
        <v>2.9440204791732743E-2</v>
      </c>
      <c r="F194">
        <f t="shared" si="23"/>
        <v>9.0836395049562917</v>
      </c>
      <c r="G194">
        <f t="shared" si="24"/>
        <v>33.967155020634067</v>
      </c>
      <c r="J194">
        <f t="shared" si="25"/>
        <v>0.21099818493609385</v>
      </c>
      <c r="K194">
        <f t="shared" si="26"/>
        <v>0.7890018150639061</v>
      </c>
      <c r="N194" s="3">
        <f>VLOOKUP(A194,rets_1M!$A:$M,6,FALSE)</f>
        <v>-1.0655030696636869E-3</v>
      </c>
      <c r="O194" s="3">
        <f>VLOOKUP(A194,Trend_Simulation!$A:$S,19,FALSE)</f>
        <v>4.2054993864033084E-3</v>
      </c>
      <c r="R194" s="3">
        <f t="shared" si="28"/>
        <v>3.0914440759299859E-3</v>
      </c>
      <c r="S194" s="7">
        <f t="shared" si="27"/>
        <v>1.5699981583698107E-3</v>
      </c>
      <c r="U194" s="3">
        <v>1.6665139084048874E-5</v>
      </c>
    </row>
    <row r="195" spans="1:21" x14ac:dyDescent="0.35">
      <c r="A195" s="2">
        <v>42674</v>
      </c>
      <c r="B195" s="3">
        <f>VLOOKUP(A195,Volatility_Rolling!$A:$I,6,FALSE)</f>
        <v>0.10896288161689796</v>
      </c>
      <c r="C195" s="3">
        <f>VLOOKUP(A195,Trend_Simulation!$A:$T,20,FALSE)</f>
        <v>3.0365913516468442E-2</v>
      </c>
      <c r="F195">
        <f t="shared" si="23"/>
        <v>9.1774371709064635</v>
      </c>
      <c r="G195">
        <f t="shared" si="24"/>
        <v>32.931661991912968</v>
      </c>
      <c r="J195">
        <f t="shared" si="25"/>
        <v>0.21794427697018404</v>
      </c>
      <c r="K195">
        <f t="shared" si="26"/>
        <v>0.78205572302981596</v>
      </c>
      <c r="N195" s="3">
        <f>VLOOKUP(A195,rets_1M!$A:$M,6,FALSE)</f>
        <v>-1.8640796424217787E-2</v>
      </c>
      <c r="O195" s="3">
        <f>VLOOKUP(A195,Trend_Simulation!$A:$S,19,FALSE)</f>
        <v>-1.070776906352652E-2</v>
      </c>
      <c r="R195" s="3">
        <f t="shared" si="28"/>
        <v>-1.2381623437680747E-2</v>
      </c>
      <c r="S195" s="7">
        <f t="shared" si="27"/>
        <v>-1.4674282743872153E-2</v>
      </c>
      <c r="U195" s="3">
        <v>4.1657121104599071E-5</v>
      </c>
    </row>
    <row r="196" spans="1:21" x14ac:dyDescent="0.35">
      <c r="A196" s="2">
        <v>42704</v>
      </c>
      <c r="B196" s="3">
        <f>VLOOKUP(A196,Volatility_Rolling!$A:$I,6,FALSE)</f>
        <v>0.10953351456471339</v>
      </c>
      <c r="C196" s="3">
        <f>VLOOKUP(A196,Trend_Simulation!$A:$T,20,FALSE)</f>
        <v>3.2102394972942684E-2</v>
      </c>
      <c r="F196">
        <f t="shared" si="23"/>
        <v>9.1296257951185442</v>
      </c>
      <c r="G196">
        <f t="shared" si="24"/>
        <v>31.150323857233833</v>
      </c>
      <c r="J196">
        <f t="shared" si="25"/>
        <v>0.22665434971777249</v>
      </c>
      <c r="K196">
        <f t="shared" si="26"/>
        <v>0.77334565028222746</v>
      </c>
      <c r="N196" s="3">
        <f>VLOOKUP(A196,rets_1M!$A:$M,6,FALSE)</f>
        <v>3.7109880440970855E-2</v>
      </c>
      <c r="O196" s="3">
        <f>VLOOKUP(A196,Trend_Simulation!$A:$S,19,FALSE)</f>
        <v>-1.7975156217296472E-2</v>
      </c>
      <c r="R196" s="3">
        <f t="shared" si="28"/>
        <v>-5.9696877309343161E-3</v>
      </c>
      <c r="S196" s="7">
        <f t="shared" si="27"/>
        <v>9.5673621118371917E-3</v>
      </c>
      <c r="U196" s="3">
        <v>5.8314626421251958E-5</v>
      </c>
    </row>
    <row r="197" spans="1:21" x14ac:dyDescent="0.35">
      <c r="A197" s="2">
        <v>42735</v>
      </c>
      <c r="B197" s="3">
        <f>VLOOKUP(A197,Volatility_Rolling!$A:$I,6,FALSE)</f>
        <v>0.10932176951502201</v>
      </c>
      <c r="C197" s="3">
        <f>VLOOKUP(A197,Trend_Simulation!$A:$T,20,FALSE)</f>
        <v>3.21280247844569E-2</v>
      </c>
      <c r="F197">
        <f t="shared" si="23"/>
        <v>9.1473089434633508</v>
      </c>
      <c r="G197">
        <f t="shared" si="24"/>
        <v>31.125473996888424</v>
      </c>
      <c r="J197">
        <f t="shared" si="25"/>
        <v>0.2271337681582988</v>
      </c>
      <c r="K197">
        <f t="shared" si="26"/>
        <v>0.77286623184170122</v>
      </c>
      <c r="N197" s="3">
        <f>VLOOKUP(A197,rets_1M!$A:$M,6,FALSE)</f>
        <v>1.946302026150315E-2</v>
      </c>
      <c r="O197" s="3">
        <f>VLOOKUP(A197,Trend_Simulation!$A:$S,19,FALSE)</f>
        <v>-3.9002473562187549E-3</v>
      </c>
      <c r="R197" s="3">
        <f t="shared" si="28"/>
        <v>1.3951388729582957E-3</v>
      </c>
      <c r="S197" s="7">
        <f t="shared" si="27"/>
        <v>7.7813864526421975E-3</v>
      </c>
      <c r="U197" s="3">
        <v>5.8314626421251958E-5</v>
      </c>
    </row>
    <row r="198" spans="1:21" x14ac:dyDescent="0.35">
      <c r="A198" s="2">
        <v>42766</v>
      </c>
      <c r="B198" s="3">
        <f>VLOOKUP(A198,Volatility_Rolling!$A:$I,6,FALSE)</f>
        <v>0.10652925103818991</v>
      </c>
      <c r="C198" s="3">
        <f>VLOOKUP(A198,Trend_Simulation!$A:$T,20,FALSE)</f>
        <v>3.1752724849240306E-2</v>
      </c>
      <c r="F198">
        <f t="shared" si="23"/>
        <v>9.3870931246996907</v>
      </c>
      <c r="G198">
        <f t="shared" si="24"/>
        <v>31.493360168235302</v>
      </c>
      <c r="J198">
        <f t="shared" si="25"/>
        <v>0.22962301952561712</v>
      </c>
      <c r="K198">
        <f t="shared" si="26"/>
        <v>0.77037698047438286</v>
      </c>
      <c r="N198" s="3">
        <f>VLOOKUP(A198,rets_1M!$A:$M,6,FALSE)</f>
        <v>1.7133346387311565E-2</v>
      </c>
      <c r="O198" s="3">
        <f>VLOOKUP(A198,Trend_Simulation!$A:$S,19,FALSE)</f>
        <v>7.6981793307400086E-3</v>
      </c>
      <c r="R198" s="3">
        <f t="shared" si="28"/>
        <v>9.8412243775021519E-3</v>
      </c>
      <c r="S198" s="7">
        <f t="shared" si="27"/>
        <v>1.2415762859025787E-2</v>
      </c>
      <c r="U198" s="3">
        <v>3.3327223783574667E-5</v>
      </c>
    </row>
    <row r="199" spans="1:21" x14ac:dyDescent="0.35">
      <c r="A199" s="2">
        <v>42794</v>
      </c>
      <c r="B199" s="3">
        <f>VLOOKUP(A199,Volatility_Rolling!$A:$I,6,FALSE)</f>
        <v>0.10579239727614652</v>
      </c>
      <c r="C199" s="3">
        <f>VLOOKUP(A199,Trend_Simulation!$A:$T,20,FALSE)</f>
        <v>3.1960766867837782E-2</v>
      </c>
      <c r="F199">
        <f t="shared" si="23"/>
        <v>9.4524750903387886</v>
      </c>
      <c r="G199">
        <f t="shared" si="24"/>
        <v>31.288360637125482</v>
      </c>
      <c r="J199">
        <f t="shared" si="25"/>
        <v>0.23201475673133215</v>
      </c>
      <c r="K199">
        <f t="shared" si="26"/>
        <v>0.76798524326866779</v>
      </c>
      <c r="N199" s="3">
        <f>VLOOKUP(A199,rets_1M!$A:$M,6,FALSE)</f>
        <v>3.8791028972952279E-2</v>
      </c>
      <c r="O199" s="3">
        <f>VLOOKUP(A199,Trend_Simulation!$A:$S,19,FALSE)</f>
        <v>8.6662840375171038E-3</v>
      </c>
      <c r="R199" s="3">
        <f t="shared" si="28"/>
        <v>1.5583618932030771E-2</v>
      </c>
      <c r="S199" s="7">
        <f t="shared" si="27"/>
        <v>2.3728656505234692E-2</v>
      </c>
      <c r="U199" s="3">
        <v>4.1657121104599071E-5</v>
      </c>
    </row>
    <row r="200" spans="1:21" x14ac:dyDescent="0.35">
      <c r="A200" s="2">
        <v>42825</v>
      </c>
      <c r="B200" s="3">
        <f>VLOOKUP(A200,Volatility_Rolling!$A:$I,6,FALSE)</f>
        <v>0.1059081529924125</v>
      </c>
      <c r="C200" s="3">
        <f>VLOOKUP(A200,Trend_Simulation!$A:$T,20,FALSE)</f>
        <v>3.2005275207007522E-2</v>
      </c>
      <c r="F200">
        <f t="shared" si="23"/>
        <v>9.4421437041928424</v>
      </c>
      <c r="G200">
        <f t="shared" si="24"/>
        <v>31.244849279754078</v>
      </c>
      <c r="J200">
        <f t="shared" si="25"/>
        <v>0.23206786768238799</v>
      </c>
      <c r="K200">
        <f t="shared" si="26"/>
        <v>0.76793213231761193</v>
      </c>
      <c r="N200" s="3">
        <f>VLOOKUP(A200,rets_1M!$A:$M,6,FALSE)</f>
        <v>-1.3899184581167567E-4</v>
      </c>
      <c r="O200" s="3">
        <f>VLOOKUP(A200,Trend_Simulation!$A:$S,19,FALSE)</f>
        <v>-9.3610186420147172E-4</v>
      </c>
      <c r="R200" s="3">
        <f t="shared" si="28"/>
        <v>-7.5116057719665545E-4</v>
      </c>
      <c r="S200" s="7">
        <f t="shared" si="27"/>
        <v>-5.3754685500657364E-4</v>
      </c>
      <c r="U200" s="3">
        <v>4.1657121104599071E-5</v>
      </c>
    </row>
    <row r="201" spans="1:21" x14ac:dyDescent="0.35">
      <c r="A201" s="2">
        <v>42855</v>
      </c>
      <c r="B201" s="3">
        <f>VLOOKUP(A201,Volatility_Rolling!$A:$I,6,FALSE)</f>
        <v>0.10590737265494411</v>
      </c>
      <c r="C201" s="3">
        <f>VLOOKUP(A201,Trend_Simulation!$A:$T,20,FALSE)</f>
        <v>3.2104163455486369E-2</v>
      </c>
      <c r="F201">
        <f t="shared" si="23"/>
        <v>9.4422132749727563</v>
      </c>
      <c r="G201">
        <f t="shared" si="24"/>
        <v>31.148607917678266</v>
      </c>
      <c r="J201">
        <f t="shared" si="25"/>
        <v>0.23261941979834277</v>
      </c>
      <c r="K201">
        <f t="shared" si="26"/>
        <v>0.76738058020165723</v>
      </c>
      <c r="N201" s="3">
        <f>VLOOKUP(A201,rets_1M!$A:$M,6,FALSE)</f>
        <v>9.0357258699782506E-3</v>
      </c>
      <c r="O201" s="3">
        <f>VLOOKUP(A201,Trend_Simulation!$A:$S,19,FALSE)</f>
        <v>-3.5982941421284966E-3</v>
      </c>
      <c r="R201" s="3">
        <f t="shared" si="28"/>
        <v>-6.6634405766226616E-4</v>
      </c>
      <c r="S201" s="7">
        <f t="shared" si="27"/>
        <v>2.718715863924877E-3</v>
      </c>
      <c r="U201" s="3">
        <v>2.4996563158685703E-5</v>
      </c>
    </row>
    <row r="202" spans="1:21" x14ac:dyDescent="0.35">
      <c r="A202" s="2">
        <v>42886</v>
      </c>
      <c r="B202" s="3">
        <f>VLOOKUP(A202,Volatility_Rolling!$A:$I,6,FALSE)</f>
        <v>0.10557640156235241</v>
      </c>
      <c r="C202" s="3">
        <f>VLOOKUP(A202,Trend_Simulation!$A:$T,20,FALSE)</f>
        <v>3.2072613729208055E-2</v>
      </c>
      <c r="F202">
        <f t="shared" si="23"/>
        <v>9.4718136363968561</v>
      </c>
      <c r="G202">
        <f t="shared" si="24"/>
        <v>31.179248702431593</v>
      </c>
      <c r="J202">
        <f t="shared" si="25"/>
        <v>0.23300285629558359</v>
      </c>
      <c r="K202">
        <f t="shared" si="26"/>
        <v>0.7669971437044163</v>
      </c>
      <c r="N202" s="3">
        <f>VLOOKUP(A202,rets_1M!$A:$M,6,FALSE)</f>
        <v>1.2812270389419567E-2</v>
      </c>
      <c r="O202" s="3">
        <f>VLOOKUP(A202,Trend_Simulation!$A:$S,19,FALSE)</f>
        <v>6.0027553356396812E-4</v>
      </c>
      <c r="R202" s="3">
        <f t="shared" si="28"/>
        <v>3.4410226915134439E-3</v>
      </c>
      <c r="S202" s="7">
        <f t="shared" si="27"/>
        <v>6.7062729614917674E-3</v>
      </c>
      <c r="U202" s="3">
        <v>2.4996563158685703E-5</v>
      </c>
    </row>
    <row r="203" spans="1:21" x14ac:dyDescent="0.35">
      <c r="A203" s="2">
        <v>42916</v>
      </c>
      <c r="B203" s="3">
        <f>VLOOKUP(A203,Volatility_Rolling!$A:$I,6,FALSE)</f>
        <v>0.10534242504155715</v>
      </c>
      <c r="C203" s="3">
        <f>VLOOKUP(A203,Trend_Simulation!$A:$T,20,FALSE)</f>
        <v>3.2070752673944561E-2</v>
      </c>
      <c r="F203">
        <f t="shared" si="23"/>
        <v>9.4928515230734831</v>
      </c>
      <c r="G203">
        <f t="shared" si="24"/>
        <v>31.181058024011897</v>
      </c>
      <c r="J203">
        <f t="shared" si="25"/>
        <v>0.23338920769551949</v>
      </c>
      <c r="K203">
        <f t="shared" si="26"/>
        <v>0.76661079230448048</v>
      </c>
      <c r="N203" s="3">
        <f>VLOOKUP(A203,rets_1M!$A:$M,6,FALSE)</f>
        <v>5.0782135570164311E-3</v>
      </c>
      <c r="O203" s="3">
        <f>VLOOKUP(A203,Trend_Simulation!$A:$S,19,FALSE)</f>
        <v>2.2797969851737002E-3</v>
      </c>
      <c r="R203" s="3">
        <f t="shared" si="28"/>
        <v>2.9318360395179516E-3</v>
      </c>
      <c r="S203" s="7">
        <f t="shared" si="27"/>
        <v>3.6790052710950656E-3</v>
      </c>
      <c r="U203" s="3">
        <v>3.3327223783574667E-5</v>
      </c>
    </row>
    <row r="204" spans="1:21" x14ac:dyDescent="0.35">
      <c r="A204" s="2">
        <v>42947</v>
      </c>
      <c r="B204" s="3">
        <f>VLOOKUP(A204,Volatility_Rolling!$A:$I,6,FALSE)</f>
        <v>0.10474270595497347</v>
      </c>
      <c r="C204" s="3">
        <f>VLOOKUP(A204,Trend_Simulation!$A:$T,20,FALSE)</f>
        <v>3.207423104067094E-2</v>
      </c>
      <c r="F204">
        <f t="shared" si="23"/>
        <v>9.5472041788750186</v>
      </c>
      <c r="G204">
        <f t="shared" si="24"/>
        <v>31.177676519570323</v>
      </c>
      <c r="J204">
        <f t="shared" si="25"/>
        <v>0.23443172859287173</v>
      </c>
      <c r="K204">
        <f t="shared" si="26"/>
        <v>0.76556827140712835</v>
      </c>
      <c r="N204" s="3">
        <f>VLOOKUP(A204,rets_1M!$A:$M,6,FALSE)</f>
        <v>1.9398204538277675E-2</v>
      </c>
      <c r="O204" s="3">
        <f>VLOOKUP(A204,Trend_Simulation!$A:$S,19,FALSE)</f>
        <v>-1.7850071906445467E-3</v>
      </c>
      <c r="R204" s="3">
        <f t="shared" si="28"/>
        <v>3.1589258112150465E-3</v>
      </c>
      <c r="S204" s="7">
        <f t="shared" si="27"/>
        <v>8.8065986738165639E-3</v>
      </c>
      <c r="U204" s="3">
        <v>2.4996563158685703E-5</v>
      </c>
    </row>
    <row r="205" spans="1:21" x14ac:dyDescent="0.35">
      <c r="A205" s="2">
        <v>42978</v>
      </c>
      <c r="B205" s="3">
        <f>VLOOKUP(A205,Volatility_Rolling!$A:$I,6,FALSE)</f>
        <v>0.10315237374621947</v>
      </c>
      <c r="C205" s="3">
        <f>VLOOKUP(A205,Trend_Simulation!$A:$T,20,FALSE)</f>
        <v>3.1805778061545734E-2</v>
      </c>
      <c r="F205">
        <f t="shared" si="23"/>
        <v>9.6943963932449009</v>
      </c>
      <c r="G205">
        <f t="shared" si="24"/>
        <v>31.440828080512642</v>
      </c>
      <c r="J205">
        <f t="shared" si="25"/>
        <v>0.23567141099301639</v>
      </c>
      <c r="K205">
        <f t="shared" si="26"/>
        <v>0.76432858900698353</v>
      </c>
      <c r="N205" s="3">
        <f>VLOOKUP(A205,rets_1M!$A:$M,6,FALSE)</f>
        <v>7.9656591582955016E-4</v>
      </c>
      <c r="O205" s="3">
        <f>VLOOKUP(A205,Trend_Simulation!$A:$S,19,FALSE)</f>
        <v>-5.7658957063905034E-3</v>
      </c>
      <c r="R205" s="3">
        <f t="shared" si="28"/>
        <v>-4.2274464844690753E-3</v>
      </c>
      <c r="S205" s="7">
        <f t="shared" si="27"/>
        <v>-2.4846648952804766E-3</v>
      </c>
      <c r="U205" s="3">
        <v>2.4996563158685703E-5</v>
      </c>
    </row>
    <row r="206" spans="1:21" x14ac:dyDescent="0.35">
      <c r="A206" s="2">
        <v>43008</v>
      </c>
      <c r="B206" s="3">
        <f>VLOOKUP(A206,Volatility_Rolling!$A:$I,6,FALSE)</f>
        <v>0.10257002685563196</v>
      </c>
      <c r="C206" s="3">
        <f>VLOOKUP(A206,Trend_Simulation!$A:$T,20,FALSE)</f>
        <v>3.1710626506207283E-2</v>
      </c>
      <c r="F206">
        <f t="shared" si="23"/>
        <v>9.749436854564804</v>
      </c>
      <c r="G206">
        <f t="shared" si="24"/>
        <v>31.535170073169393</v>
      </c>
      <c r="J206">
        <f t="shared" si="25"/>
        <v>0.23615186337199501</v>
      </c>
      <c r="K206">
        <f t="shared" si="26"/>
        <v>0.76384813662800499</v>
      </c>
      <c r="N206" s="3">
        <f>VLOOKUP(A206,rets_1M!$A:$M,6,FALSE)</f>
        <v>1.9279239442847595E-2</v>
      </c>
      <c r="O206" s="3">
        <f>VLOOKUP(A206,Trend_Simulation!$A:$S,19,FALSE)</f>
        <v>6.990775516756427E-3</v>
      </c>
      <c r="R206" s="3">
        <f t="shared" si="28"/>
        <v>9.8868151491551138E-3</v>
      </c>
      <c r="S206" s="7">
        <f t="shared" si="27"/>
        <v>1.3135007479802011E-2</v>
      </c>
      <c r="U206" s="3">
        <v>1.6665139084048874E-5</v>
      </c>
    </row>
    <row r="207" spans="1:21" x14ac:dyDescent="0.35">
      <c r="A207" s="2">
        <v>43039</v>
      </c>
      <c r="B207" s="3">
        <f>VLOOKUP(A207,Volatility_Rolling!$A:$I,6,FALSE)</f>
        <v>0.10252616991459551</v>
      </c>
      <c r="C207" s="3">
        <f>VLOOKUP(A207,Trend_Simulation!$A:$T,20,FALSE)</f>
        <v>3.0634560810688299E-2</v>
      </c>
      <c r="F207">
        <f t="shared" si="23"/>
        <v>9.7536073066320714</v>
      </c>
      <c r="G207">
        <f t="shared" si="24"/>
        <v>32.642870455355222</v>
      </c>
      <c r="J207">
        <f t="shared" si="25"/>
        <v>0.23005701939176565</v>
      </c>
      <c r="K207">
        <f t="shared" si="26"/>
        <v>0.76994298060823441</v>
      </c>
      <c r="N207" s="3">
        <f>VLOOKUP(A207,rets_1M!$A:$M,6,FALSE)</f>
        <v>2.2515292178213464E-2</v>
      </c>
      <c r="O207" s="3">
        <f>VLOOKUP(A207,Trend_Simulation!$A:$S,19,FALSE)</f>
        <v>6.3985778896513933E-3</v>
      </c>
      <c r="R207" s="3">
        <f t="shared" si="28"/>
        <v>1.0204570000329384E-2</v>
      </c>
      <c r="S207" s="7">
        <f t="shared" si="27"/>
        <v>1.4456935033932429E-2</v>
      </c>
      <c r="U207" s="3">
        <v>1.6665139084048874E-5</v>
      </c>
    </row>
    <row r="208" spans="1:21" x14ac:dyDescent="0.35">
      <c r="A208" s="2">
        <v>43069</v>
      </c>
      <c r="B208" s="3">
        <f>VLOOKUP(A208,Volatility_Rolling!$A:$I,6,FALSE)</f>
        <v>0.10265999469610126</v>
      </c>
      <c r="C208" s="3">
        <f>VLOOKUP(A208,Trend_Simulation!$A:$T,20,FALSE)</f>
        <v>2.8685477579874507E-2</v>
      </c>
      <c r="F208">
        <f t="shared" si="23"/>
        <v>9.7408927689919036</v>
      </c>
      <c r="G208">
        <f t="shared" si="24"/>
        <v>34.860845430078939</v>
      </c>
      <c r="J208">
        <f t="shared" si="25"/>
        <v>0.21839715585781427</v>
      </c>
      <c r="K208">
        <f t="shared" si="26"/>
        <v>0.78160284414218573</v>
      </c>
      <c r="N208" s="3">
        <f>VLOOKUP(A208,rets_1M!$A:$M,6,FALSE)</f>
        <v>2.9232074671192265E-2</v>
      </c>
      <c r="O208" s="3">
        <f>VLOOKUP(A208,Trend_Simulation!$A:$S,19,FALSE)</f>
        <v>1.9615411002124822E-3</v>
      </c>
      <c r="R208" s="3">
        <f t="shared" si="28"/>
        <v>8.2353187707751747E-3</v>
      </c>
      <c r="S208" s="7">
        <f t="shared" si="27"/>
        <v>1.5596807885702373E-2</v>
      </c>
      <c r="U208" s="3">
        <v>1.6665139084048874E-5</v>
      </c>
    </row>
    <row r="209" spans="1:21" x14ac:dyDescent="0.35">
      <c r="A209" s="2">
        <v>43100</v>
      </c>
      <c r="B209" s="3">
        <f>VLOOKUP(A209,Volatility_Rolling!$A:$I,6,FALSE)</f>
        <v>0.1024262607271483</v>
      </c>
      <c r="C209" s="3">
        <f>VLOOKUP(A209,Trend_Simulation!$A:$T,20,FALSE)</f>
        <v>2.7916879607483128E-2</v>
      </c>
      <c r="F209">
        <f t="shared" si="23"/>
        <v>9.7631212239982492</v>
      </c>
      <c r="G209">
        <f t="shared" si="24"/>
        <v>35.820622292326313</v>
      </c>
      <c r="J209">
        <f t="shared" si="25"/>
        <v>0.21417989113820493</v>
      </c>
      <c r="K209">
        <f t="shared" si="26"/>
        <v>0.7858201088617951</v>
      </c>
      <c r="N209" s="3">
        <f>VLOOKUP(A209,rets_1M!$A:$M,6,FALSE)</f>
        <v>9.4810173543837806E-3</v>
      </c>
      <c r="O209" s="3">
        <f>VLOOKUP(A209,Trend_Simulation!$A:$S,19,FALSE)</f>
        <v>3.0617067296862125E-3</v>
      </c>
      <c r="R209" s="3">
        <f t="shared" si="28"/>
        <v>4.4636659126880106E-3</v>
      </c>
      <c r="S209" s="7">
        <f t="shared" si="27"/>
        <v>6.2713620420349961E-3</v>
      </c>
      <c r="U209" s="3">
        <v>2.4996563158685703E-5</v>
      </c>
    </row>
    <row r="210" spans="1:21" x14ac:dyDescent="0.35">
      <c r="A210" s="2">
        <v>43131</v>
      </c>
      <c r="B210" s="3">
        <f>VLOOKUP(A210,Volatility_Rolling!$A:$I,6,FALSE)</f>
        <v>0.10312782495288599</v>
      </c>
      <c r="C210" s="3">
        <f>VLOOKUP(A210,Trend_Simulation!$A:$T,20,FALSE)</f>
        <v>2.8268888129887936E-2</v>
      </c>
      <c r="F210">
        <f t="shared" si="23"/>
        <v>9.6967040704761356</v>
      </c>
      <c r="G210">
        <f t="shared" si="24"/>
        <v>35.374578420108669</v>
      </c>
      <c r="J210">
        <f t="shared" si="25"/>
        <v>0.21514151660764777</v>
      </c>
      <c r="K210">
        <f t="shared" si="26"/>
        <v>0.7848584833923522</v>
      </c>
      <c r="N210" s="3">
        <f>VLOOKUP(A210,rets_1M!$A:$M,6,FALSE)</f>
        <v>5.5943484829923618E-2</v>
      </c>
      <c r="O210" s="3">
        <f>VLOOKUP(A210,Trend_Simulation!$A:$S,19,FALSE)</f>
        <v>7.991302836757655E-3</v>
      </c>
      <c r="R210" s="3">
        <f t="shared" si="28"/>
        <v>1.8261695955893331E-2</v>
      </c>
      <c r="S210" s="7">
        <f t="shared" si="27"/>
        <v>3.1967393833340636E-2</v>
      </c>
      <c r="U210" s="3">
        <v>2.4996563158685703E-5</v>
      </c>
    </row>
    <row r="211" spans="1:21" x14ac:dyDescent="0.35">
      <c r="A211" s="2">
        <v>43159</v>
      </c>
      <c r="B211" s="3">
        <f>VLOOKUP(A211,Volatility_Rolling!$A:$I,6,FALSE)</f>
        <v>0.10337215088929143</v>
      </c>
      <c r="C211" s="3">
        <f>VLOOKUP(A211,Trend_Simulation!$A:$T,20,FALSE)</f>
        <v>2.8196129652043385E-2</v>
      </c>
      <c r="F211">
        <f t="shared" si="23"/>
        <v>9.6737853609234747</v>
      </c>
      <c r="G211">
        <f t="shared" si="24"/>
        <v>35.465860468815428</v>
      </c>
      <c r="J211">
        <f t="shared" si="25"/>
        <v>0.21430795884867557</v>
      </c>
      <c r="K211">
        <f t="shared" si="26"/>
        <v>0.78569204115132441</v>
      </c>
      <c r="N211" s="3">
        <f>VLOOKUP(A211,rets_1M!$A:$M,6,FALSE)</f>
        <v>-3.9367338257473183E-2</v>
      </c>
      <c r="O211" s="3">
        <f>VLOOKUP(A211,Trend_Simulation!$A:$S,19,FALSE)</f>
        <v>-9.2235614148135163E-4</v>
      </c>
      <c r="R211" s="3">
        <f t="shared" si="28"/>
        <v>-9.1934678998697294E-3</v>
      </c>
      <c r="S211" s="7">
        <f t="shared" si="27"/>
        <v>-2.0144847199477268E-2</v>
      </c>
      <c r="U211" s="3">
        <v>1.6665139084048874E-5</v>
      </c>
    </row>
    <row r="212" spans="1:21" x14ac:dyDescent="0.35">
      <c r="A212" s="2">
        <v>43190</v>
      </c>
      <c r="B212" s="3">
        <f>VLOOKUP(A212,Volatility_Rolling!$A:$I,6,FALSE)</f>
        <v>0.10454297784179206</v>
      </c>
      <c r="C212" s="3">
        <f>VLOOKUP(A212,Trend_Simulation!$A:$T,20,FALSE)</f>
        <v>2.829919623471679E-2</v>
      </c>
      <c r="F212">
        <f t="shared" si="23"/>
        <v>9.5654439986713324</v>
      </c>
      <c r="G212">
        <f t="shared" si="24"/>
        <v>35.336692664550789</v>
      </c>
      <c r="J212">
        <f t="shared" si="25"/>
        <v>0.2130287044114334</v>
      </c>
      <c r="K212">
        <f t="shared" si="26"/>
        <v>0.7869712955885666</v>
      </c>
      <c r="N212" s="3">
        <f>VLOOKUP(A212,rets_1M!$A:$M,6,FALSE)</f>
        <v>-2.8018195724809791E-2</v>
      </c>
      <c r="O212" s="3">
        <f>VLOOKUP(A212,Trend_Simulation!$A:$S,19,FALSE)</f>
        <v>-3.8393144991922352E-3</v>
      </c>
      <c r="R212" s="3">
        <f t="shared" si="28"/>
        <v>-9.0210411818988957E-3</v>
      </c>
      <c r="S212" s="7">
        <f t="shared" si="27"/>
        <v>-1.5928755112001012E-2</v>
      </c>
      <c r="U212" s="3">
        <v>2.4996563158685703E-5</v>
      </c>
    </row>
    <row r="213" spans="1:21" x14ac:dyDescent="0.35">
      <c r="A213" s="2">
        <v>43220</v>
      </c>
      <c r="B213" s="3">
        <f>VLOOKUP(A213,Volatility_Rolling!$A:$I,6,FALSE)</f>
        <v>0.10461159469361138</v>
      </c>
      <c r="C213" s="3">
        <f>VLOOKUP(A213,Trend_Simulation!$A:$T,20,FALSE)</f>
        <v>2.82901759697963E-2</v>
      </c>
      <c r="F213">
        <f t="shared" si="23"/>
        <v>9.5591698313061837</v>
      </c>
      <c r="G213">
        <f t="shared" si="24"/>
        <v>35.347959696950603</v>
      </c>
      <c r="J213">
        <f t="shared" si="25"/>
        <v>0.2128653051692225</v>
      </c>
      <c r="K213">
        <f t="shared" si="26"/>
        <v>0.78713469483077747</v>
      </c>
      <c r="N213" s="3">
        <f>VLOOKUP(A213,rets_1M!$A:$M,6,FALSE)</f>
        <v>1.5324083661214516E-3</v>
      </c>
      <c r="O213" s="3">
        <f>VLOOKUP(A213,Trend_Simulation!$A:$S,19,FALSE)</f>
        <v>1.2794223259114364E-3</v>
      </c>
      <c r="R213" s="3">
        <f t="shared" si="28"/>
        <v>1.3333156142915545E-3</v>
      </c>
      <c r="S213" s="7">
        <f t="shared" si="27"/>
        <v>1.405915346016444E-3</v>
      </c>
      <c r="U213" s="3">
        <v>1.6665139084048874E-5</v>
      </c>
    </row>
    <row r="214" spans="1:21" x14ac:dyDescent="0.35">
      <c r="A214" s="2">
        <v>43251</v>
      </c>
      <c r="B214" s="3">
        <f>VLOOKUP(A214,Volatility_Rolling!$A:$I,6,FALSE)</f>
        <v>0.10489309907831294</v>
      </c>
      <c r="C214" s="3">
        <f>VLOOKUP(A214,Trend_Simulation!$A:$T,20,FALSE)</f>
        <v>2.8260058019206183E-2</v>
      </c>
      <c r="F214">
        <f t="shared" si="23"/>
        <v>9.5335156343641092</v>
      </c>
      <c r="G214">
        <f t="shared" si="24"/>
        <v>35.38563152702578</v>
      </c>
      <c r="J214">
        <f t="shared" si="25"/>
        <v>0.21223723594108246</v>
      </c>
      <c r="K214">
        <f t="shared" si="26"/>
        <v>0.78776276405891754</v>
      </c>
      <c r="N214" s="3">
        <f>VLOOKUP(A214,rets_1M!$A:$M,6,FALSE)</f>
        <v>2.208254073277649E-2</v>
      </c>
      <c r="O214" s="3">
        <f>VLOOKUP(A214,Trend_Simulation!$A:$S,19,FALSE)</f>
        <v>4.9953589936793472E-3</v>
      </c>
      <c r="R214" s="3">
        <f t="shared" si="28"/>
        <v>8.6326271490542259E-3</v>
      </c>
      <c r="S214" s="7">
        <f t="shared" si="27"/>
        <v>1.3538949863227918E-2</v>
      </c>
      <c r="U214" s="3">
        <v>1.6665139084048874E-5</v>
      </c>
    </row>
    <row r="215" spans="1:21" x14ac:dyDescent="0.35">
      <c r="A215" s="2">
        <v>43281</v>
      </c>
      <c r="B215" s="3">
        <f>VLOOKUP(A215,Volatility_Rolling!$A:$I,6,FALSE)</f>
        <v>0.10350788587257871</v>
      </c>
      <c r="C215" s="3">
        <f>VLOOKUP(A215,Trend_Simulation!$A:$T,20,FALSE)</f>
        <v>2.7947288736145073E-2</v>
      </c>
      <c r="F215">
        <f t="shared" si="23"/>
        <v>9.6610996502336999</v>
      </c>
      <c r="G215">
        <f t="shared" si="24"/>
        <v>35.781646278505356</v>
      </c>
      <c r="J215">
        <f t="shared" si="25"/>
        <v>0.21259938088652769</v>
      </c>
      <c r="K215">
        <f t="shared" si="26"/>
        <v>0.78740061911347226</v>
      </c>
      <c r="N215" s="3">
        <f>VLOOKUP(A215,rets_1M!$A:$M,6,FALSE)</f>
        <v>4.5719372066677089E-3</v>
      </c>
      <c r="O215" s="3">
        <f>VLOOKUP(A215,Trend_Simulation!$A:$S,19,FALSE)</f>
        <v>5.5209550113489037E-4</v>
      </c>
      <c r="R215" s="3">
        <f t="shared" si="28"/>
        <v>1.4052555936378626E-3</v>
      </c>
      <c r="S215" s="7">
        <f t="shared" si="27"/>
        <v>2.5620163539012996E-3</v>
      </c>
      <c r="U215" s="3">
        <v>1.6665139084048874E-5</v>
      </c>
    </row>
    <row r="216" spans="1:21" x14ac:dyDescent="0.35">
      <c r="A216" s="2">
        <v>43312</v>
      </c>
      <c r="B216" s="3">
        <f>VLOOKUP(A216,Volatility_Rolling!$A:$I,6,FALSE)</f>
        <v>0.10436991585599519</v>
      </c>
      <c r="C216" s="3">
        <f>VLOOKUP(A216,Trend_Simulation!$A:$T,20,FALSE)</f>
        <v>2.6154364300353276E-2</v>
      </c>
      <c r="F216">
        <f t="shared" si="23"/>
        <v>9.5813050321871867</v>
      </c>
      <c r="G216">
        <f t="shared" si="24"/>
        <v>38.234536634732606</v>
      </c>
      <c r="J216">
        <f t="shared" si="25"/>
        <v>0.20037930313826882</v>
      </c>
      <c r="K216">
        <f t="shared" si="26"/>
        <v>0.7996206968617311</v>
      </c>
      <c r="N216" s="3">
        <f>VLOOKUP(A216,rets_1M!$A:$M,6,FALSE)</f>
        <v>3.5079946836360731E-2</v>
      </c>
      <c r="O216" s="3">
        <f>VLOOKUP(A216,Trend_Simulation!$A:$S,19,FALSE)</f>
        <v>5.604283050906469E-3</v>
      </c>
      <c r="R216" s="3">
        <f t="shared" si="28"/>
        <v>1.187079092291349E-2</v>
      </c>
      <c r="S216" s="7">
        <f t="shared" si="27"/>
        <v>2.03421149436336E-2</v>
      </c>
      <c r="U216" s="3">
        <v>2.4996563158685703E-5</v>
      </c>
    </row>
    <row r="217" spans="1:21" x14ac:dyDescent="0.35">
      <c r="A217" s="2">
        <v>43343</v>
      </c>
      <c r="B217" s="3">
        <f>VLOOKUP(A217,Volatility_Rolling!$A:$I,6,FALSE)</f>
        <v>9.612480605984304E-2</v>
      </c>
      <c r="C217" s="3">
        <f>VLOOKUP(A217,Trend_Simulation!$A:$T,20,FALSE)</f>
        <v>2.5106558828001221E-2</v>
      </c>
      <c r="F217">
        <f t="shared" si="23"/>
        <v>10.403141925482215</v>
      </c>
      <c r="G217">
        <f t="shared" si="24"/>
        <v>39.83022949703107</v>
      </c>
      <c r="J217">
        <f t="shared" si="25"/>
        <v>0.20709623166602348</v>
      </c>
      <c r="K217">
        <f t="shared" si="26"/>
        <v>0.79290376833397647</v>
      </c>
      <c r="N217" s="3">
        <f>VLOOKUP(A217,rets_1M!$A:$M,6,FALSE)</f>
        <v>3.0194552529182905E-2</v>
      </c>
      <c r="O217" s="3">
        <f>VLOOKUP(A217,Trend_Simulation!$A:$S,19,FALSE)</f>
        <v>5.3219017665346773E-3</v>
      </c>
      <c r="R217" s="3">
        <f t="shared" si="28"/>
        <v>1.0305866193555658E-2</v>
      </c>
      <c r="S217" s="7">
        <f t="shared" si="27"/>
        <v>1.7758227147858793E-2</v>
      </c>
      <c r="U217" s="3">
        <v>5.8314626421251958E-5</v>
      </c>
    </row>
    <row r="218" spans="1:21" x14ac:dyDescent="0.35">
      <c r="A218" s="2">
        <v>43373</v>
      </c>
      <c r="B218" s="3">
        <f>VLOOKUP(A218,Volatility_Rolling!$A:$I,6,FALSE)</f>
        <v>9.3640050078083348E-2</v>
      </c>
      <c r="C218" s="3">
        <f>VLOOKUP(A218,Trend_Simulation!$A:$T,20,FALSE)</f>
        <v>2.5041289314107578E-2</v>
      </c>
      <c r="F218">
        <f t="shared" si="23"/>
        <v>10.679191213226957</v>
      </c>
      <c r="G218">
        <f t="shared" si="24"/>
        <v>39.934046025203159</v>
      </c>
      <c r="J218">
        <f t="shared" si="25"/>
        <v>0.2109960120298007</v>
      </c>
      <c r="K218">
        <f t="shared" si="26"/>
        <v>0.78900398797019933</v>
      </c>
      <c r="N218" s="3">
        <f>VLOOKUP(A218,rets_1M!$A:$M,6,FALSE)</f>
        <v>4.0413959812659606E-3</v>
      </c>
      <c r="O218" s="3">
        <f>VLOOKUP(A218,Trend_Simulation!$A:$S,19,FALSE)</f>
        <v>5.3376825525570815E-3</v>
      </c>
      <c r="R218" s="3">
        <f t="shared" si="28"/>
        <v>5.06922648848342E-3</v>
      </c>
      <c r="S218" s="7">
        <f t="shared" si="27"/>
        <v>4.689539266911521E-3</v>
      </c>
      <c r="U218" s="3">
        <v>1.6665139084048874E-5</v>
      </c>
    </row>
    <row r="219" spans="1:21" x14ac:dyDescent="0.35">
      <c r="A219" s="2">
        <v>43404</v>
      </c>
      <c r="B219" s="3">
        <f>VLOOKUP(A219,Volatility_Rolling!$A:$I,6,FALSE)</f>
        <v>9.5288059578135811E-2</v>
      </c>
      <c r="C219" s="3">
        <f>VLOOKUP(A219,Trend_Simulation!$A:$T,20,FALSE)</f>
        <v>2.5831705881883014E-2</v>
      </c>
      <c r="F219">
        <f t="shared" si="23"/>
        <v>10.494494319931073</v>
      </c>
      <c r="G219">
        <f t="shared" si="24"/>
        <v>38.71211620992274</v>
      </c>
      <c r="J219">
        <f t="shared" si="25"/>
        <v>0.21327407449785693</v>
      </c>
      <c r="K219">
        <f t="shared" si="26"/>
        <v>0.78672592550214315</v>
      </c>
      <c r="N219" s="3">
        <f>VLOOKUP(A219,rets_1M!$A:$M,6,FALSE)</f>
        <v>-7.1248542301470819E-2</v>
      </c>
      <c r="O219" s="3">
        <f>VLOOKUP(A219,Trend_Simulation!$A:$S,19,FALSE)</f>
        <v>-1.02161490948218E-2</v>
      </c>
      <c r="R219" s="3">
        <f t="shared" si="28"/>
        <v>-2.3093740666059445E-2</v>
      </c>
      <c r="S219" s="7">
        <f t="shared" si="27"/>
        <v>-4.0732345698146308E-2</v>
      </c>
      <c r="U219" s="3">
        <v>1.6665139084048874E-5</v>
      </c>
    </row>
    <row r="220" spans="1:21" x14ac:dyDescent="0.35">
      <c r="A220" s="2">
        <v>43434</v>
      </c>
      <c r="B220" s="3">
        <f>VLOOKUP(A220,Volatility_Rolling!$A:$I,6,FALSE)</f>
        <v>9.5375659450163811E-2</v>
      </c>
      <c r="C220" s="3">
        <f>VLOOKUP(A220,Trend_Simulation!$A:$T,20,FALSE)</f>
        <v>2.5617465928142933E-2</v>
      </c>
      <c r="F220">
        <f t="shared" si="23"/>
        <v>10.484855420816515</v>
      </c>
      <c r="G220">
        <f t="shared" si="24"/>
        <v>39.035867279183776</v>
      </c>
      <c r="J220">
        <f t="shared" si="25"/>
        <v>0.21172662370730008</v>
      </c>
      <c r="K220">
        <f t="shared" si="26"/>
        <v>0.78827337629269989</v>
      </c>
      <c r="N220" s="3">
        <f>VLOOKUP(A220,rets_1M!$A:$M,6,FALSE)</f>
        <v>1.7416663291344392E-2</v>
      </c>
      <c r="O220" s="3">
        <f>VLOOKUP(A220,Trend_Simulation!$A:$S,19,FALSE)</f>
        <v>-4.4597503756708895E-3</v>
      </c>
      <c r="R220" s="3">
        <f t="shared" si="28"/>
        <v>2.0592150249406282E-4</v>
      </c>
      <c r="S220" s="7">
        <f t="shared" si="27"/>
        <v>6.4784564578367516E-3</v>
      </c>
      <c r="U220" s="3">
        <v>1.0826883828274347E-4</v>
      </c>
    </row>
    <row r="221" spans="1:21" x14ac:dyDescent="0.35">
      <c r="A221" s="2">
        <v>43465</v>
      </c>
      <c r="B221" s="3">
        <f>VLOOKUP(A221,Volatility_Rolling!$A:$I,6,FALSE)</f>
        <v>0.111156077885517</v>
      </c>
      <c r="C221" s="3">
        <f>VLOOKUP(A221,Trend_Simulation!$A:$T,20,FALSE)</f>
        <v>2.7203913070998217E-2</v>
      </c>
      <c r="F221">
        <f t="shared" si="23"/>
        <v>8.9963591647226906</v>
      </c>
      <c r="G221">
        <f t="shared" si="24"/>
        <v>36.759417565779849</v>
      </c>
      <c r="J221">
        <f t="shared" si="25"/>
        <v>0.19661690408427437</v>
      </c>
      <c r="K221">
        <f t="shared" si="26"/>
        <v>0.80338309591572565</v>
      </c>
      <c r="N221" s="3">
        <f>VLOOKUP(A221,rets_1M!$A:$M,6,FALSE)</f>
        <v>-9.2957522194354825E-2</v>
      </c>
      <c r="O221" s="3">
        <f>VLOOKUP(A221,Trend_Simulation!$A:$S,19,FALSE)</f>
        <v>-1.6100379553870371E-2</v>
      </c>
      <c r="R221" s="3">
        <f t="shared" si="28"/>
        <v>-3.237308287293051E-2</v>
      </c>
      <c r="S221" s="7">
        <f t="shared" si="27"/>
        <v>-5.4528950874112594E-2</v>
      </c>
      <c r="U221" s="3">
        <v>1.9146491445765079E-4</v>
      </c>
    </row>
    <row r="222" spans="1:21" x14ac:dyDescent="0.35">
      <c r="A222" s="2">
        <v>43496</v>
      </c>
      <c r="B222" s="3">
        <f>VLOOKUP(A222,Volatility_Rolling!$A:$I,6,FALSE)</f>
        <v>0.11334046666446042</v>
      </c>
      <c r="C222" s="3">
        <f>VLOOKUP(A222,Trend_Simulation!$A:$T,20,FALSE)</f>
        <v>2.8576492173093156E-2</v>
      </c>
      <c r="F222">
        <f t="shared" si="23"/>
        <v>8.8229740835676722</v>
      </c>
      <c r="G222">
        <f t="shared" si="24"/>
        <v>34.99379818708374</v>
      </c>
      <c r="J222">
        <f t="shared" si="25"/>
        <v>0.2013606577195857</v>
      </c>
      <c r="K222">
        <f t="shared" si="26"/>
        <v>0.79863934228041433</v>
      </c>
      <c r="N222" s="3">
        <f>VLOOKUP(A222,rets_1M!$A:$M,6,FALSE)</f>
        <v>7.9529494382022392E-2</v>
      </c>
      <c r="O222" s="3">
        <f>VLOOKUP(A222,Trend_Simulation!$A:$S,19,FALSE)</f>
        <v>-1.5863156269011327E-2</v>
      </c>
      <c r="R222" s="3">
        <f t="shared" si="28"/>
        <v>2.8926513743876645E-3</v>
      </c>
      <c r="S222" s="7">
        <f t="shared" si="27"/>
        <v>3.1833169056505531E-2</v>
      </c>
      <c r="U222" s="3">
        <v>2.1640890030050208E-4</v>
      </c>
    </row>
    <row r="223" spans="1:21" x14ac:dyDescent="0.35">
      <c r="A223" s="2">
        <v>43524</v>
      </c>
      <c r="B223" s="3">
        <f>VLOOKUP(A223,Volatility_Rolling!$A:$I,6,FALSE)</f>
        <v>0.11370734962674332</v>
      </c>
      <c r="C223" s="3">
        <f>VLOOKUP(A223,Trend_Simulation!$A:$T,20,FALSE)</f>
        <v>2.8346502734809573E-2</v>
      </c>
      <c r="F223">
        <f t="shared" si="23"/>
        <v>8.79450627670602</v>
      </c>
      <c r="G223">
        <f t="shared" si="24"/>
        <v>35.27772047773631</v>
      </c>
      <c r="J223">
        <f t="shared" si="25"/>
        <v>0.19954758187523539</v>
      </c>
      <c r="K223">
        <f t="shared" si="26"/>
        <v>0.80045241812476464</v>
      </c>
      <c r="N223" s="3">
        <f>VLOOKUP(A223,rets_1M!$A:$M,6,FALSE)</f>
        <v>2.9679622702878383E-2</v>
      </c>
      <c r="O223" s="3">
        <f>VLOOKUP(A223,Trend_Simulation!$A:$S,19,FALSE)</f>
        <v>-4.0473007363887748E-3</v>
      </c>
      <c r="R223" s="3">
        <f t="shared" si="28"/>
        <v>2.7439747502001712E-3</v>
      </c>
      <c r="S223" s="7">
        <f t="shared" si="27"/>
        <v>1.2816160983244805E-2</v>
      </c>
      <c r="U223" s="3">
        <v>2.5796701004310307E-4</v>
      </c>
    </row>
    <row r="224" spans="1:21" x14ac:dyDescent="0.35">
      <c r="A224" s="2">
        <v>43555</v>
      </c>
      <c r="B224" s="3">
        <f>VLOOKUP(A224,Volatility_Rolling!$A:$I,6,FALSE)</f>
        <v>0.10860438851056983</v>
      </c>
      <c r="C224" s="3">
        <f>VLOOKUP(A224,Trend_Simulation!$A:$T,20,FALSE)</f>
        <v>2.7926631325274787E-2</v>
      </c>
      <c r="F224">
        <f t="shared" si="23"/>
        <v>9.2077310476516878</v>
      </c>
      <c r="G224">
        <f t="shared" si="24"/>
        <v>35.808114066910662</v>
      </c>
      <c r="J224">
        <f t="shared" si="25"/>
        <v>0.2045442226891136</v>
      </c>
      <c r="K224">
        <f t="shared" si="26"/>
        <v>0.79545577731088635</v>
      </c>
      <c r="N224" s="3">
        <f>VLOOKUP(A224,rets_1M!$A:$M,6,FALSE)</f>
        <v>1.7176024638711374E-2</v>
      </c>
      <c r="O224" s="3">
        <f>VLOOKUP(A224,Trend_Simulation!$A:$S,19,FALSE)</f>
        <v>8.4369027476478408E-3</v>
      </c>
      <c r="R224" s="3">
        <f t="shared" si="28"/>
        <v>1.0180773388722503E-2</v>
      </c>
      <c r="S224" s="7">
        <f t="shared" si="27"/>
        <v>1.2806463693179608E-2</v>
      </c>
      <c r="U224" s="3">
        <v>2.4965690741618474E-4</v>
      </c>
    </row>
    <row r="225" spans="1:21" x14ac:dyDescent="0.35">
      <c r="A225" s="2">
        <v>43585</v>
      </c>
      <c r="B225" s="3">
        <f>VLOOKUP(A225,Volatility_Rolling!$A:$I,6,FALSE)</f>
        <v>0.10985147915544131</v>
      </c>
      <c r="C225" s="3">
        <f>VLOOKUP(A225,Trend_Simulation!$A:$T,20,FALSE)</f>
        <v>2.8052167306074675E-2</v>
      </c>
      <c r="F225">
        <f t="shared" si="23"/>
        <v>9.103200136112747</v>
      </c>
      <c r="G225">
        <f t="shared" si="24"/>
        <v>35.647869524272046</v>
      </c>
      <c r="J225">
        <f t="shared" si="25"/>
        <v>0.2034186044087169</v>
      </c>
      <c r="K225">
        <f t="shared" si="26"/>
        <v>0.79658139559128316</v>
      </c>
      <c r="N225" s="3">
        <f>VLOOKUP(A225,rets_1M!$A:$M,6,FALSE)</f>
        <v>3.9051279065253741E-2</v>
      </c>
      <c r="O225" s="3">
        <f>VLOOKUP(A225,Trend_Simulation!$A:$S,19,FALSE)</f>
        <v>4.6646292235435335E-3</v>
      </c>
      <c r="R225" s="3">
        <f t="shared" si="28"/>
        <v>1.1698219786298878E-2</v>
      </c>
      <c r="S225" s="7">
        <f t="shared" si="27"/>
        <v>2.1857954144398638E-2</v>
      </c>
      <c r="U225" s="3">
        <v>1.9146491445765079E-4</v>
      </c>
    </row>
    <row r="226" spans="1:21" x14ac:dyDescent="0.35">
      <c r="A226" s="2">
        <v>43616</v>
      </c>
      <c r="B226" s="3">
        <f>VLOOKUP(A226,Volatility_Rolling!$A:$I,6,FALSE)</f>
        <v>0.11842077944434261</v>
      </c>
      <c r="C226" s="3">
        <f>VLOOKUP(A226,Trend_Simulation!$A:$T,20,FALSE)</f>
        <v>2.7657742590129684E-2</v>
      </c>
      <c r="F226">
        <f t="shared" si="23"/>
        <v>8.4444639251002123</v>
      </c>
      <c r="G226">
        <f t="shared" si="24"/>
        <v>36.156240761199129</v>
      </c>
      <c r="J226">
        <f t="shared" si="25"/>
        <v>0.18933476465214291</v>
      </c>
      <c r="K226">
        <f t="shared" si="26"/>
        <v>0.81066523534785717</v>
      </c>
      <c r="N226" s="3">
        <f>VLOOKUP(A226,rets_1M!$A:$M,6,FALSE)</f>
        <v>-6.6499794523106837E-2</v>
      </c>
      <c r="O226" s="3">
        <f>VLOOKUP(A226,Trend_Simulation!$A:$S,19,FALSE)</f>
        <v>-3.188139245018061E-3</v>
      </c>
      <c r="R226" s="3">
        <f t="shared" si="28"/>
        <v>-1.6066907804492655E-2</v>
      </c>
      <c r="S226" s="7">
        <f t="shared" si="27"/>
        <v>-3.4843966884062452E-2</v>
      </c>
      <c r="U226" s="3">
        <v>2.3303442347044623E-4</v>
      </c>
    </row>
    <row r="227" spans="1:21" x14ac:dyDescent="0.35">
      <c r="A227" s="2">
        <v>43646</v>
      </c>
      <c r="B227" s="3">
        <f>VLOOKUP(A227,Volatility_Rolling!$A:$I,6,FALSE)</f>
        <v>0.12327091260920882</v>
      </c>
      <c r="C227" s="3">
        <f>VLOOKUP(A227,Trend_Simulation!$A:$T,20,FALSE)</f>
        <v>2.5800183998088411E-2</v>
      </c>
      <c r="F227">
        <f t="shared" si="23"/>
        <v>8.1122138129226116</v>
      </c>
      <c r="G227">
        <f t="shared" si="24"/>
        <v>38.75941350162821</v>
      </c>
      <c r="J227">
        <f t="shared" si="25"/>
        <v>0.1730730140535201</v>
      </c>
      <c r="K227">
        <f t="shared" si="26"/>
        <v>0.82692698594647984</v>
      </c>
      <c r="N227" s="3">
        <f>VLOOKUP(A227,rets_1M!$A:$M,6,FALSE)</f>
        <v>6.8115420018409534E-2</v>
      </c>
      <c r="O227" s="3">
        <f>VLOOKUP(A227,Trend_Simulation!$A:$S,19,FALSE)</f>
        <v>5.3108361077276013E-3</v>
      </c>
      <c r="R227" s="3">
        <f t="shared" si="28"/>
        <v>1.7201927221532326E-2</v>
      </c>
      <c r="S227" s="7">
        <f t="shared" si="27"/>
        <v>3.6713128063068569E-2</v>
      </c>
      <c r="U227" s="3">
        <v>2.2472204186096967E-4</v>
      </c>
    </row>
    <row r="228" spans="1:21" x14ac:dyDescent="0.35">
      <c r="A228" s="2">
        <v>43677</v>
      </c>
      <c r="B228" s="3">
        <f>VLOOKUP(A228,Volatility_Rolling!$A:$I,6,FALSE)</f>
        <v>0.12222419617344708</v>
      </c>
      <c r="C228" s="3">
        <f>VLOOKUP(A228,Trend_Simulation!$A:$T,20,FALSE)</f>
        <v>2.5025504353818957E-2</v>
      </c>
      <c r="F228">
        <f t="shared" si="23"/>
        <v>8.1816860434157448</v>
      </c>
      <c r="G228">
        <f t="shared" si="24"/>
        <v>39.959234621674966</v>
      </c>
      <c r="J228">
        <f t="shared" si="25"/>
        <v>0.16995283701229</v>
      </c>
      <c r="K228">
        <f t="shared" si="26"/>
        <v>0.83004716298770997</v>
      </c>
      <c r="N228" s="3">
        <f>VLOOKUP(A228,rets_1M!$A:$M,6,FALSE)</f>
        <v>1.2889205290569139E-2</v>
      </c>
      <c r="O228" s="3">
        <f>VLOOKUP(A228,Trend_Simulation!$A:$S,19,FALSE)</f>
        <v>5.0629130065229751E-4</v>
      </c>
      <c r="R228" s="3">
        <f t="shared" si="28"/>
        <v>2.6494395476527057E-3</v>
      </c>
      <c r="S228" s="7">
        <f t="shared" si="27"/>
        <v>6.6977482956107181E-3</v>
      </c>
      <c r="U228" s="3">
        <v>2.4965690741618474E-4</v>
      </c>
    </row>
    <row r="229" spans="1:21" x14ac:dyDescent="0.35">
      <c r="A229" s="2">
        <v>43708</v>
      </c>
      <c r="B229" s="3">
        <f>VLOOKUP(A229,Volatility_Rolling!$A:$I,6,FALSE)</f>
        <v>0.12325056605441695</v>
      </c>
      <c r="C229" s="3">
        <f>VLOOKUP(A229,Trend_Simulation!$A:$T,20,FALSE)</f>
        <v>2.6112477726006986E-2</v>
      </c>
      <c r="F229">
        <f t="shared" si="23"/>
        <v>8.1135530003041545</v>
      </c>
      <c r="G229">
        <f t="shared" si="24"/>
        <v>38.295867994328241</v>
      </c>
      <c r="J229">
        <f t="shared" si="25"/>
        <v>0.17482555969061861</v>
      </c>
      <c r="K229">
        <f t="shared" si="26"/>
        <v>0.82517444030938136</v>
      </c>
      <c r="N229" s="3">
        <f>VLOOKUP(A229,rets_1M!$A:$M,6,FALSE)</f>
        <v>-1.9272740724299853E-2</v>
      </c>
      <c r="O229" s="3">
        <f>VLOOKUP(A229,Trend_Simulation!$A:$S,19,FALSE)</f>
        <v>1.5740543039581674E-2</v>
      </c>
      <c r="R229" s="3">
        <f t="shared" si="28"/>
        <v>9.7899361307936562E-3</v>
      </c>
      <c r="S229" s="7">
        <f t="shared" si="27"/>
        <v>-1.7660988423590894E-3</v>
      </c>
      <c r="U229" s="3">
        <v>2.4965690741618474E-4</v>
      </c>
    </row>
    <row r="230" spans="1:21" x14ac:dyDescent="0.35">
      <c r="A230" s="2">
        <v>43738</v>
      </c>
      <c r="B230" s="3">
        <f>VLOOKUP(A230,Volatility_Rolling!$A:$I,6,FALSE)</f>
        <v>0.12320656460676768</v>
      </c>
      <c r="C230" s="3">
        <f>VLOOKUP(A230,Trend_Simulation!$A:$T,20,FALSE)</f>
        <v>2.637701160531172E-2</v>
      </c>
      <c r="F230">
        <f t="shared" si="23"/>
        <v>8.1164506387435669</v>
      </c>
      <c r="G230">
        <f t="shared" si="24"/>
        <v>37.911800433018847</v>
      </c>
      <c r="J230">
        <f t="shared" si="25"/>
        <v>0.17633628151739353</v>
      </c>
      <c r="K230">
        <f t="shared" si="26"/>
        <v>0.82366371848260655</v>
      </c>
      <c r="N230" s="3">
        <f>VLOOKUP(A230,rets_1M!$A:$M,6,FALSE)</f>
        <v>1.7690102595051327E-2</v>
      </c>
      <c r="O230" s="3">
        <f>VLOOKUP(A230,Trend_Simulation!$A:$S,19,FALSE)</f>
        <v>-7.6992501879929055E-3</v>
      </c>
      <c r="R230" s="3">
        <f t="shared" si="28"/>
        <v>-3.2605423775146319E-3</v>
      </c>
      <c r="S230" s="7">
        <f t="shared" si="27"/>
        <v>4.9954262035292107E-3</v>
      </c>
      <c r="U230" s="3">
        <v>2.4134604527370485E-4</v>
      </c>
    </row>
    <row r="231" spans="1:21" x14ac:dyDescent="0.35">
      <c r="A231" s="2">
        <v>43769</v>
      </c>
      <c r="B231" s="3">
        <f>VLOOKUP(A231,Volatility_Rolling!$A:$I,6,FALSE)</f>
        <v>0.12218577525288532</v>
      </c>
      <c r="C231" s="3">
        <f>VLOOKUP(A231,Trend_Simulation!$A:$T,20,FALSE)</f>
        <v>2.564331765546652E-2</v>
      </c>
      <c r="F231">
        <f t="shared" ref="F231:F288" si="29">1/B231</f>
        <v>8.1842587480442877</v>
      </c>
      <c r="G231">
        <f t="shared" ref="G231:G288" si="30">1/C231</f>
        <v>38.996514157629861</v>
      </c>
      <c r="J231">
        <f t="shared" ref="J231:J288" si="31">F231/SUM($F231:$G231)</f>
        <v>0.17346597446393289</v>
      </c>
      <c r="K231">
        <f t="shared" ref="K231:K288" si="32">G231/SUM($F231:$G231)</f>
        <v>0.82653402553606714</v>
      </c>
      <c r="N231" s="3">
        <f>VLOOKUP(A231,rets_1M!$A:$M,6,FALSE)</f>
        <v>1.923575849671999E-2</v>
      </c>
      <c r="O231" s="3">
        <f>VLOOKUP(A231,Trend_Simulation!$A:$S,19,FALSE)</f>
        <v>1.5242890664143504E-3</v>
      </c>
      <c r="R231" s="3">
        <f t="shared" si="28"/>
        <v>4.6474637259634353E-3</v>
      </c>
      <c r="S231" s="7">
        <f t="shared" ref="S231:S288" si="33">AVERAGE(N231:O231)</f>
        <v>1.0380023781567171E-2</v>
      </c>
      <c r="U231" s="3">
        <v>2.7458493733023559E-4</v>
      </c>
    </row>
    <row r="232" spans="1:21" x14ac:dyDescent="0.35">
      <c r="A232" s="2">
        <v>43799</v>
      </c>
      <c r="B232" s="3">
        <f>VLOOKUP(A232,Volatility_Rolling!$A:$I,6,FALSE)</f>
        <v>0.12207339132364887</v>
      </c>
      <c r="C232" s="3">
        <f>VLOOKUP(A232,Trend_Simulation!$A:$T,20,FALSE)</f>
        <v>2.3425731395519997E-2</v>
      </c>
      <c r="F232">
        <f t="shared" si="29"/>
        <v>8.1917933888535561</v>
      </c>
      <c r="G232">
        <f t="shared" si="30"/>
        <v>42.688101520332587</v>
      </c>
      <c r="J232">
        <f t="shared" si="31"/>
        <v>0.1610025610995231</v>
      </c>
      <c r="K232">
        <f t="shared" si="32"/>
        <v>0.83899743890047696</v>
      </c>
      <c r="N232" s="3">
        <f>VLOOKUP(A232,rets_1M!$A:$M,6,FALSE)</f>
        <v>3.5563636363636242E-2</v>
      </c>
      <c r="O232" s="3">
        <f>VLOOKUP(A232,Trend_Simulation!$A:$S,19,FALSE)</f>
        <v>-3.8590994571882807E-3</v>
      </c>
      <c r="R232" s="3">
        <f t="shared" ref="R232:R295" si="34">N232*J231+O232*K231</f>
        <v>2.979403828005238E-3</v>
      </c>
      <c r="S232" s="7">
        <f t="shared" si="33"/>
        <v>1.5852268453223982E-2</v>
      </c>
      <c r="U232" s="3">
        <v>3.7422877886217343E-4</v>
      </c>
    </row>
    <row r="233" spans="1:21" x14ac:dyDescent="0.35">
      <c r="A233" s="2">
        <v>43830</v>
      </c>
      <c r="B233" s="3">
        <f>VLOOKUP(A233,Volatility_Rolling!$A:$I,6,FALSE)</f>
        <v>0.12232934233521439</v>
      </c>
      <c r="C233" s="3">
        <f>VLOOKUP(A233,Trend_Simulation!$A:$T,20,FALSE)</f>
        <v>2.3314135505341192E-2</v>
      </c>
      <c r="F233">
        <f t="shared" si="29"/>
        <v>8.174653610576426</v>
      </c>
      <c r="G233">
        <f t="shared" si="30"/>
        <v>42.892433209496588</v>
      </c>
      <c r="J233">
        <f t="shared" si="31"/>
        <v>0.16007675627510443</v>
      </c>
      <c r="K233">
        <f t="shared" si="32"/>
        <v>0.83992324372489557</v>
      </c>
      <c r="N233" s="3">
        <f>VLOOKUP(A233,rets_1M!$A:$M,6,FALSE)</f>
        <v>2.6722382189760641E-2</v>
      </c>
      <c r="O233" s="3">
        <f>VLOOKUP(A233,Trend_Simulation!$A:$S,19,FALSE)</f>
        <v>2.8894428860447878E-3</v>
      </c>
      <c r="R233" s="3">
        <f t="shared" si="34"/>
        <v>6.726607152472525E-3</v>
      </c>
      <c r="S233" s="7">
        <f t="shared" si="33"/>
        <v>1.4805912537902715E-2</v>
      </c>
      <c r="U233" s="3">
        <v>4.2400978746104379E-4</v>
      </c>
    </row>
    <row r="234" spans="1:21" x14ac:dyDescent="0.35">
      <c r="A234" s="2">
        <v>43861</v>
      </c>
      <c r="B234" s="3">
        <f>VLOOKUP(A234,Volatility_Rolling!$A:$I,6,FALSE)</f>
        <v>0.1224855459135228</v>
      </c>
      <c r="C234" s="3">
        <f>VLOOKUP(A234,Trend_Simulation!$A:$T,20,FALSE)</f>
        <v>2.2941765147739022E-2</v>
      </c>
      <c r="F234">
        <f t="shared" si="29"/>
        <v>8.1642286242167685</v>
      </c>
      <c r="G234">
        <f t="shared" si="30"/>
        <v>43.588625093154739</v>
      </c>
      <c r="J234">
        <f t="shared" si="31"/>
        <v>0.15775417272258246</v>
      </c>
      <c r="K234">
        <f t="shared" si="32"/>
        <v>0.84224582727741759</v>
      </c>
      <c r="N234" s="3">
        <f>VLOOKUP(A234,rets_1M!$A:$M,6,FALSE)</f>
        <v>-2.1888573480625118E-3</v>
      </c>
      <c r="O234" s="3">
        <f>VLOOKUP(A234,Trend_Simulation!$A:$S,19,FALSE)</f>
        <v>4.4936573759257845E-4</v>
      </c>
      <c r="R234" s="3">
        <f t="shared" si="34"/>
        <v>2.7047543710814639E-5</v>
      </c>
      <c r="S234" s="7">
        <f t="shared" si="33"/>
        <v>-8.6974580523496671E-4</v>
      </c>
      <c r="U234" s="3">
        <v>4.3230397371596396E-4</v>
      </c>
    </row>
    <row r="235" spans="1:21" x14ac:dyDescent="0.35">
      <c r="A235" s="2">
        <v>43890</v>
      </c>
      <c r="B235" s="3">
        <f>VLOOKUP(A235,Volatility_Rolling!$A:$I,6,FALSE)</f>
        <v>0.13286557697302556</v>
      </c>
      <c r="C235" s="3">
        <f>VLOOKUP(A235,Trend_Simulation!$A:$T,20,FALSE)</f>
        <v>2.2465491576978643E-2</v>
      </c>
      <c r="F235">
        <f t="shared" si="29"/>
        <v>7.5264039247955132</v>
      </c>
      <c r="G235">
        <f t="shared" si="30"/>
        <v>44.512713936103808</v>
      </c>
      <c r="J235">
        <f t="shared" si="31"/>
        <v>0.14462973690125969</v>
      </c>
      <c r="K235">
        <f t="shared" si="32"/>
        <v>0.8553702630987402</v>
      </c>
      <c r="N235" s="3">
        <f>VLOOKUP(A235,rets_1M!$A:$M,6,FALSE)</f>
        <v>-8.46615252784918E-2</v>
      </c>
      <c r="O235" s="3">
        <f>VLOOKUP(A235,Trend_Simulation!$A:$S,19,FALSE)</f>
        <v>2.628218869664997E-3</v>
      </c>
      <c r="R235" s="3">
        <f t="shared" si="34"/>
        <v>-1.1142102505593362E-2</v>
      </c>
      <c r="S235" s="7">
        <f t="shared" si="33"/>
        <v>-4.1016653204413403E-2</v>
      </c>
      <c r="U235" s="3">
        <v>4.4059740363810995E-4</v>
      </c>
    </row>
    <row r="236" spans="1:21" x14ac:dyDescent="0.35">
      <c r="A236" s="2">
        <v>43921</v>
      </c>
      <c r="B236" s="3">
        <f>VLOOKUP(A236,Volatility_Rolling!$A:$I,6,FALSE)</f>
        <v>0.1531605879671358</v>
      </c>
      <c r="C236" s="3">
        <f>VLOOKUP(A236,Trend_Simulation!$A:$T,20,FALSE)</f>
        <v>2.2463810531629491E-2</v>
      </c>
      <c r="F236">
        <f t="shared" si="29"/>
        <v>6.529094810047174</v>
      </c>
      <c r="G236">
        <f t="shared" si="30"/>
        <v>44.51604497785361</v>
      </c>
      <c r="J236">
        <f t="shared" si="31"/>
        <v>0.12790825604898751</v>
      </c>
      <c r="K236">
        <f t="shared" si="32"/>
        <v>0.87209174395101241</v>
      </c>
      <c r="N236" s="3">
        <f>VLOOKUP(A236,rets_1M!$A:$M,6,FALSE)</f>
        <v>-0.12529488859764093</v>
      </c>
      <c r="O236" s="3">
        <f>VLOOKUP(A236,Trend_Simulation!$A:$S,19,FALSE)</f>
        <v>-8.4675700126700046E-4</v>
      </c>
      <c r="R236" s="3">
        <f t="shared" si="34"/>
        <v>-1.8845657531903905E-2</v>
      </c>
      <c r="S236" s="7">
        <f t="shared" si="33"/>
        <v>-6.307082279945396E-2</v>
      </c>
      <c r="U236" s="3">
        <v>6.2286180112658407E-4</v>
      </c>
    </row>
    <row r="237" spans="1:21" x14ac:dyDescent="0.35">
      <c r="A237" s="2">
        <v>43951</v>
      </c>
      <c r="B237" s="3">
        <f>VLOOKUP(A237,Volatility_Rolling!$A:$I,6,FALSE)</f>
        <v>0.16963241312865904</v>
      </c>
      <c r="C237" s="3">
        <f>VLOOKUP(A237,Trend_Simulation!$A:$T,20,FALSE)</f>
        <v>2.300043012996689E-2</v>
      </c>
      <c r="F237">
        <f t="shared" si="29"/>
        <v>5.8950997722442473</v>
      </c>
      <c r="G237">
        <f t="shared" si="30"/>
        <v>43.477447784644518</v>
      </c>
      <c r="J237">
        <f t="shared" si="31"/>
        <v>0.11940035635089943</v>
      </c>
      <c r="K237">
        <f t="shared" si="32"/>
        <v>0.88059964364910059</v>
      </c>
      <c r="N237" s="3">
        <f>VLOOKUP(A237,rets_1M!$A:$M,6,FALSE)</f>
        <v>0.12945759664369194</v>
      </c>
      <c r="O237" s="3">
        <f>VLOOKUP(A237,Trend_Simulation!$A:$S,19,FALSE)</f>
        <v>9.9221082142034317E-3</v>
      </c>
      <c r="R237" s="3">
        <f t="shared" si="34"/>
        <v>2.5211684075183233E-2</v>
      </c>
      <c r="S237" s="7">
        <f t="shared" si="33"/>
        <v>6.968985242894768E-2</v>
      </c>
      <c r="U237" s="3">
        <v>6.7250695461584797E-4</v>
      </c>
    </row>
    <row r="238" spans="1:21" x14ac:dyDescent="0.35">
      <c r="A238" s="2">
        <v>43982</v>
      </c>
      <c r="B238" s="3">
        <f>VLOOKUP(A238,Volatility_Rolling!$A:$I,6,FALSE)</f>
        <v>0.17129267846415716</v>
      </c>
      <c r="C238" s="3">
        <f>VLOOKUP(A238,Trend_Simulation!$A:$T,20,FALSE)</f>
        <v>2.3007250862727677E-2</v>
      </c>
      <c r="F238">
        <f t="shared" si="29"/>
        <v>5.8379611374297538</v>
      </c>
      <c r="G238">
        <f t="shared" si="30"/>
        <v>43.4645584544838</v>
      </c>
      <c r="J238">
        <f t="shared" si="31"/>
        <v>0.11841100993928266</v>
      </c>
      <c r="K238">
        <f t="shared" si="32"/>
        <v>0.88158899006071734</v>
      </c>
      <c r="N238" s="3">
        <f>VLOOKUP(A238,rets_1M!$A:$M,6,FALSE)</f>
        <v>4.8061251563506824E-2</v>
      </c>
      <c r="O238" s="3">
        <f>VLOOKUP(A238,Trend_Simulation!$A:$S,19,FALSE)</f>
        <v>1.6993754216657673E-3</v>
      </c>
      <c r="R238" s="3">
        <f t="shared" si="34"/>
        <v>7.2349999540978526E-3</v>
      </c>
      <c r="S238" s="7">
        <f t="shared" si="33"/>
        <v>2.4880313492586296E-2</v>
      </c>
      <c r="U238" s="3">
        <v>7.4692392313879807E-4</v>
      </c>
    </row>
    <row r="239" spans="1:21" x14ac:dyDescent="0.35">
      <c r="A239" s="2">
        <v>44012</v>
      </c>
      <c r="B239" s="3">
        <f>VLOOKUP(A239,Volatility_Rolling!$A:$I,6,FALSE)</f>
        <v>0.17142636254826252</v>
      </c>
      <c r="C239" s="3">
        <f>VLOOKUP(A239,Trend_Simulation!$A:$T,20,FALSE)</f>
        <v>2.3019475493543454E-2</v>
      </c>
      <c r="F239">
        <f t="shared" si="29"/>
        <v>5.8334084975901241</v>
      </c>
      <c r="G239">
        <f t="shared" si="30"/>
        <v>43.441476339479671</v>
      </c>
      <c r="J239">
        <f t="shared" si="31"/>
        <v>0.11838502549277631</v>
      </c>
      <c r="K239">
        <f t="shared" si="32"/>
        <v>0.88161497450722381</v>
      </c>
      <c r="N239" s="3">
        <f>VLOOKUP(A239,rets_1M!$A:$M,6,FALSE)</f>
        <v>1.9565296010994215E-2</v>
      </c>
      <c r="O239" s="3">
        <f>VLOOKUP(A239,Trend_Simulation!$A:$S,19,FALSE)</f>
        <v>2.7465534844370873E-3</v>
      </c>
      <c r="R239" s="3">
        <f t="shared" si="34"/>
        <v>4.7380777729154801E-3</v>
      </c>
      <c r="S239" s="7">
        <f t="shared" si="33"/>
        <v>1.1155924747715651E-2</v>
      </c>
      <c r="U239" s="3">
        <v>8.295381143461622E-4</v>
      </c>
    </row>
    <row r="240" spans="1:21" x14ac:dyDescent="0.35">
      <c r="A240" s="2">
        <v>44043</v>
      </c>
      <c r="B240" s="3">
        <f>VLOOKUP(A240,Volatility_Rolling!$A:$I,6,FALSE)</f>
        <v>0.17356396455038831</v>
      </c>
      <c r="C240" s="3">
        <f>VLOOKUP(A240,Trend_Simulation!$A:$T,20,FALSE)</f>
        <v>2.3348090713600844E-2</v>
      </c>
      <c r="F240">
        <f t="shared" si="29"/>
        <v>5.7615646346317728</v>
      </c>
      <c r="G240">
        <f t="shared" si="30"/>
        <v>42.830054597032856</v>
      </c>
      <c r="J240">
        <f t="shared" si="31"/>
        <v>0.11857115950721932</v>
      </c>
      <c r="K240">
        <f t="shared" si="32"/>
        <v>0.8814288404927807</v>
      </c>
      <c r="N240" s="3">
        <f>VLOOKUP(A240,rets_1M!$A:$M,6,FALSE)</f>
        <v>5.6079738933030754E-2</v>
      </c>
      <c r="O240" s="3">
        <f>VLOOKUP(A240,Trend_Simulation!$A:$S,19,FALSE)</f>
        <v>8.0851580294399889E-3</v>
      </c>
      <c r="R240" s="3">
        <f t="shared" si="34"/>
        <v>1.3766997713226698E-2</v>
      </c>
      <c r="S240" s="7">
        <f t="shared" si="33"/>
        <v>3.2082448481235371E-2</v>
      </c>
      <c r="U240" s="3">
        <v>9.038268036556385E-4</v>
      </c>
    </row>
    <row r="241" spans="1:21" x14ac:dyDescent="0.35">
      <c r="A241" s="2">
        <v>44074</v>
      </c>
      <c r="B241" s="3">
        <f>VLOOKUP(A241,Volatility_Rolling!$A:$I,6,FALSE)</f>
        <v>0.1772665682006225</v>
      </c>
      <c r="C241" s="3">
        <f>VLOOKUP(A241,Trend_Simulation!$A:$T,20,FALSE)</f>
        <v>2.3587045332135587E-2</v>
      </c>
      <c r="F241">
        <f t="shared" si="29"/>
        <v>5.641221636717443</v>
      </c>
      <c r="G241">
        <f t="shared" si="30"/>
        <v>42.396153732641309</v>
      </c>
      <c r="J241">
        <f t="shared" si="31"/>
        <v>0.11743401035843784</v>
      </c>
      <c r="K241">
        <f t="shared" si="32"/>
        <v>0.88256598964156208</v>
      </c>
      <c r="N241" s="3">
        <f>VLOOKUP(A241,rets_1M!$A:$M,6,FALSE)</f>
        <v>7.2145904006986061E-2</v>
      </c>
      <c r="O241" s="3">
        <f>VLOOKUP(A241,Trend_Simulation!$A:$S,19,FALSE)</f>
        <v>1.0318169576880644E-2</v>
      </c>
      <c r="R241" s="3">
        <f t="shared" si="34"/>
        <v>1.764915573796267E-2</v>
      </c>
      <c r="S241" s="7">
        <f t="shared" si="33"/>
        <v>4.1232036791933352E-2</v>
      </c>
      <c r="U241" s="3">
        <v>8.543077507923158E-4</v>
      </c>
    </row>
    <row r="242" spans="1:21" x14ac:dyDescent="0.35">
      <c r="A242" s="2">
        <v>44104</v>
      </c>
      <c r="B242" s="3">
        <f>VLOOKUP(A242,Volatility_Rolling!$A:$I,6,FALSE)</f>
        <v>0.17950000399909402</v>
      </c>
      <c r="C242" s="3">
        <f>VLOOKUP(A242,Trend_Simulation!$A:$T,20,FALSE)</f>
        <v>2.3720501557799922E-2</v>
      </c>
      <c r="F242">
        <f t="shared" si="29"/>
        <v>5.5710305165511151</v>
      </c>
      <c r="G242">
        <f t="shared" si="30"/>
        <v>42.157624600107738</v>
      </c>
      <c r="J242">
        <f t="shared" si="31"/>
        <v>0.11672297287519094</v>
      </c>
      <c r="K242">
        <f t="shared" si="32"/>
        <v>0.88327702712480893</v>
      </c>
      <c r="N242" s="3">
        <f>VLOOKUP(A242,rets_1M!$A:$M,6,FALSE)</f>
        <v>-3.8971210175119841E-2</v>
      </c>
      <c r="O242" s="3">
        <f>VLOOKUP(A242,Trend_Simulation!$A:$S,19,FALSE)</f>
        <v>-5.81886508169177E-3</v>
      </c>
      <c r="R242" s="3">
        <f t="shared" si="34"/>
        <v>-9.7120779187999072E-3</v>
      </c>
      <c r="S242" s="7">
        <f t="shared" si="33"/>
        <v>-2.2395037628405806E-2</v>
      </c>
      <c r="U242" s="3">
        <v>8.7081709635938864E-4</v>
      </c>
    </row>
    <row r="243" spans="1:21" x14ac:dyDescent="0.35">
      <c r="A243" s="2">
        <v>44135</v>
      </c>
      <c r="B243" s="3">
        <f>VLOOKUP(A243,Volatility_Rolling!$A:$I,6,FALSE)</f>
        <v>0.18046063266917525</v>
      </c>
      <c r="C243" s="3">
        <f>VLOOKUP(A243,Trend_Simulation!$A:$T,20,FALSE)</f>
        <v>2.3531409246969781E-2</v>
      </c>
      <c r="F243">
        <f t="shared" si="29"/>
        <v>5.5413747874486505</v>
      </c>
      <c r="G243">
        <f t="shared" si="30"/>
        <v>42.496392353924719</v>
      </c>
      <c r="J243">
        <f t="shared" si="31"/>
        <v>0.11535454533389509</v>
      </c>
      <c r="K243">
        <f t="shared" si="32"/>
        <v>0.88464545466610489</v>
      </c>
      <c r="N243" s="3">
        <f>VLOOKUP(A243,rets_1M!$A:$M,6,FALSE)</f>
        <v>-2.6045571600873618E-2</v>
      </c>
      <c r="O243" s="3">
        <f>VLOOKUP(A243,Trend_Simulation!$A:$S,19,FALSE)</f>
        <v>-6.3544489080389266E-4</v>
      </c>
      <c r="R243" s="3">
        <f t="shared" si="34"/>
        <v>-3.6013904215385262E-3</v>
      </c>
      <c r="S243" s="7">
        <f t="shared" si="33"/>
        <v>-1.3340508245838755E-2</v>
      </c>
      <c r="U243" s="3">
        <v>9.038268036556385E-4</v>
      </c>
    </row>
    <row r="244" spans="1:21" x14ac:dyDescent="0.35">
      <c r="A244" s="2">
        <v>44165</v>
      </c>
      <c r="B244" s="3">
        <f>VLOOKUP(A244,Volatility_Rolling!$A:$I,6,FALSE)</f>
        <v>0.18949069660078491</v>
      </c>
      <c r="C244" s="3">
        <f>VLOOKUP(A244,Trend_Simulation!$A:$T,20,FALSE)</f>
        <v>2.3530908347602315E-2</v>
      </c>
      <c r="F244">
        <f t="shared" si="29"/>
        <v>5.2773039412419251</v>
      </c>
      <c r="G244">
        <f t="shared" si="30"/>
        <v>42.497296969068991</v>
      </c>
      <c r="J244">
        <f t="shared" si="31"/>
        <v>0.1104625437091397</v>
      </c>
      <c r="K244">
        <f t="shared" si="32"/>
        <v>0.88953745629086034</v>
      </c>
      <c r="N244" s="3">
        <f>VLOOKUP(A244,rets_1M!$A:$M,6,FALSE)</f>
        <v>0.10981324051141317</v>
      </c>
      <c r="O244" s="3">
        <f>VLOOKUP(A244,Trend_Simulation!$A:$S,19,FALSE)</f>
        <v>-1.2364400310702062E-4</v>
      </c>
      <c r="R244" s="3">
        <f t="shared" si="34"/>
        <v>1.2558075325490388E-2</v>
      </c>
      <c r="S244" s="7">
        <f t="shared" si="33"/>
        <v>5.4844798254153074E-2</v>
      </c>
      <c r="U244" s="3">
        <v>1.0357460146983577E-3</v>
      </c>
    </row>
    <row r="245" spans="1:21" x14ac:dyDescent="0.35">
      <c r="A245" s="2">
        <v>44196</v>
      </c>
      <c r="B245" s="3">
        <f>VLOOKUP(A245,Volatility_Rolling!$A:$I,6,FALSE)</f>
        <v>0.19011386731005839</v>
      </c>
      <c r="C245" s="3">
        <f>VLOOKUP(A245,Trend_Simulation!$A:$T,20,FALSE)</f>
        <v>2.3777454469020642E-2</v>
      </c>
      <c r="F245">
        <f t="shared" si="29"/>
        <v>5.2600055648181154</v>
      </c>
      <c r="G245">
        <f t="shared" si="30"/>
        <v>42.056646614669702</v>
      </c>
      <c r="J245">
        <f t="shared" si="31"/>
        <v>0.11116605513139778</v>
      </c>
      <c r="K245">
        <f t="shared" si="32"/>
        <v>0.88883394486860223</v>
      </c>
      <c r="N245" s="3">
        <f>VLOOKUP(A245,rets_1M!$A:$M,6,FALSE)</f>
        <v>3.6852739829307257E-2</v>
      </c>
      <c r="O245" s="3">
        <f>VLOOKUP(A245,Trend_Simulation!$A:$S,19,FALSE)</f>
        <v>7.1400286283226956E-3</v>
      </c>
      <c r="R245" s="3">
        <f t="shared" si="34"/>
        <v>1.0422170288078497E-2</v>
      </c>
      <c r="S245" s="7">
        <f t="shared" si="33"/>
        <v>2.1996384228814975E-2</v>
      </c>
      <c r="U245" s="3">
        <v>1.1098666182609573E-3</v>
      </c>
    </row>
    <row r="246" spans="1:21" x14ac:dyDescent="0.35">
      <c r="A246" s="2">
        <v>44227</v>
      </c>
      <c r="B246" s="3">
        <f>VLOOKUP(A246,Volatility_Rolling!$A:$I,6,FALSE)</f>
        <v>0.18862625845358721</v>
      </c>
      <c r="C246" s="3">
        <f>VLOOKUP(A246,Trend_Simulation!$A:$T,20,FALSE)</f>
        <v>2.3768881181820765E-2</v>
      </c>
      <c r="F246">
        <f t="shared" si="29"/>
        <v>5.3014888181438264</v>
      </c>
      <c r="G246">
        <f t="shared" si="30"/>
        <v>42.071816184803573</v>
      </c>
      <c r="J246">
        <f t="shared" si="31"/>
        <v>0.11190878107014038</v>
      </c>
      <c r="K246">
        <f t="shared" si="32"/>
        <v>0.88809121892985965</v>
      </c>
      <c r="N246" s="3">
        <f>VLOOKUP(A246,rets_1M!$A:$M,6,FALSE)</f>
        <v>-1.1605247084145343E-2</v>
      </c>
      <c r="O246" s="3">
        <f>VLOOKUP(A246,Trend_Simulation!$A:$S,19,FALSE)</f>
        <v>-6.3326120252013927E-3</v>
      </c>
      <c r="R246" s="3">
        <f t="shared" si="34"/>
        <v>-6.9187500648516965E-3</v>
      </c>
      <c r="S246" s="7">
        <f t="shared" si="33"/>
        <v>-8.9689295546733667E-3</v>
      </c>
      <c r="U246" s="3">
        <v>1.183926905437227E-3</v>
      </c>
    </row>
    <row r="247" spans="1:21" x14ac:dyDescent="0.35">
      <c r="A247" s="2">
        <v>44255</v>
      </c>
      <c r="B247" s="3">
        <f>VLOOKUP(A247,Volatility_Rolling!$A:$I,6,FALSE)</f>
        <v>0.18669695208036871</v>
      </c>
      <c r="C247" s="3">
        <f>VLOOKUP(A247,Trend_Simulation!$A:$T,20,FALSE)</f>
        <v>2.4400358472300425E-2</v>
      </c>
      <c r="F247">
        <f t="shared" si="29"/>
        <v>5.3562738376656691</v>
      </c>
      <c r="G247">
        <f t="shared" si="30"/>
        <v>40.983004456070262</v>
      </c>
      <c r="J247">
        <f t="shared" si="31"/>
        <v>0.11558820151909276</v>
      </c>
      <c r="K247">
        <f t="shared" si="32"/>
        <v>0.88441179848090723</v>
      </c>
      <c r="N247" s="3">
        <f>VLOOKUP(A247,rets_1M!$A:$M,6,FALSE)</f>
        <v>2.804425872520766E-2</v>
      </c>
      <c r="O247" s="3">
        <f>VLOOKUP(A247,Trend_Simulation!$A:$S,19,FALSE)</f>
        <v>-9.0462265295049027E-3</v>
      </c>
      <c r="R247" s="3">
        <f t="shared" si="34"/>
        <v>-4.8954755353500055E-3</v>
      </c>
      <c r="S247" s="7">
        <f t="shared" si="33"/>
        <v>9.4990160978513788E-3</v>
      </c>
      <c r="U247" s="3">
        <v>1.3154410275031392E-3</v>
      </c>
    </row>
    <row r="248" spans="1:21" x14ac:dyDescent="0.35">
      <c r="A248" s="2">
        <v>44286</v>
      </c>
      <c r="B248" s="3">
        <f>VLOOKUP(A248,Volatility_Rolling!$A:$I,6,FALSE)</f>
        <v>0.1861786224135995</v>
      </c>
      <c r="C248" s="3">
        <f>VLOOKUP(A248,Trend_Simulation!$A:$T,20,FALSE)</f>
        <v>2.4758011690222514E-2</v>
      </c>
      <c r="F248">
        <f t="shared" si="29"/>
        <v>5.3711859451751671</v>
      </c>
      <c r="G248">
        <f t="shared" si="30"/>
        <v>40.390965660417798</v>
      </c>
      <c r="J248">
        <f t="shared" si="31"/>
        <v>0.11737179648954074</v>
      </c>
      <c r="K248">
        <f t="shared" si="32"/>
        <v>0.88262820351045934</v>
      </c>
      <c r="N248" s="3">
        <f>VLOOKUP(A248,rets_1M!$A:$M,6,FALSE)</f>
        <v>4.4081866323171459E-2</v>
      </c>
      <c r="O248" s="3">
        <f>VLOOKUP(A248,Trend_Simulation!$A:$S,19,FALSE)</f>
        <v>-7.9683184124959075E-3</v>
      </c>
      <c r="R248" s="3">
        <f t="shared" si="34"/>
        <v>-1.9519311701635825E-3</v>
      </c>
      <c r="S248" s="7">
        <f t="shared" si="33"/>
        <v>1.8056773955337776E-2</v>
      </c>
      <c r="U248" s="3">
        <v>1.4303602255574255E-3</v>
      </c>
    </row>
    <row r="249" spans="1:21" x14ac:dyDescent="0.35">
      <c r="A249" s="2">
        <v>44316</v>
      </c>
      <c r="B249" s="3">
        <f>VLOOKUP(A249,Volatility_Rolling!$A:$I,6,FALSE)</f>
        <v>0.18740619464166383</v>
      </c>
      <c r="C249" s="3">
        <f>VLOOKUP(A249,Trend_Simulation!$A:$T,20,FALSE)</f>
        <v>2.4841665722047903E-2</v>
      </c>
      <c r="F249">
        <f t="shared" si="29"/>
        <v>5.3360029102137361</v>
      </c>
      <c r="G249">
        <f t="shared" si="30"/>
        <v>40.254949534743268</v>
      </c>
      <c r="J249">
        <f t="shared" si="31"/>
        <v>0.11704082990273156</v>
      </c>
      <c r="K249">
        <f t="shared" si="32"/>
        <v>0.88295917009726843</v>
      </c>
      <c r="N249" s="3">
        <f>VLOOKUP(A249,rets_1M!$A:$M,6,FALSE)</f>
        <v>5.2172721041809478E-2</v>
      </c>
      <c r="O249" s="3">
        <f>VLOOKUP(A249,Trend_Simulation!$A:$S,19,FALSE)</f>
        <v>3.9031017155815462E-3</v>
      </c>
      <c r="R249" s="3">
        <f t="shared" si="34"/>
        <v>9.5685936517671735E-3</v>
      </c>
      <c r="S249" s="7">
        <f t="shared" si="33"/>
        <v>2.8037911378695511E-2</v>
      </c>
      <c r="U249" s="3">
        <v>1.4795669370546438E-3</v>
      </c>
    </row>
    <row r="250" spans="1:21" x14ac:dyDescent="0.35">
      <c r="A250" s="2">
        <v>44347</v>
      </c>
      <c r="B250" s="3">
        <f>VLOOKUP(A250,Volatility_Rolling!$A:$I,6,FALSE)</f>
        <v>0.18739904177192393</v>
      </c>
      <c r="C250" s="3">
        <f>VLOOKUP(A250,Trend_Simulation!$A:$T,20,FALSE)</f>
        <v>2.4863650883880872E-2</v>
      </c>
      <c r="F250">
        <f t="shared" si="29"/>
        <v>5.3362065811257509</v>
      </c>
      <c r="G250">
        <f t="shared" si="30"/>
        <v>40.219354939877348</v>
      </c>
      <c r="J250">
        <f t="shared" si="31"/>
        <v>0.1171362266858576</v>
      </c>
      <c r="K250">
        <f t="shared" si="32"/>
        <v>0.88286377331414245</v>
      </c>
      <c r="N250" s="3">
        <f>VLOOKUP(A250,rets_1M!$A:$M,6,FALSE)</f>
        <v>6.6965448955131901E-3</v>
      </c>
      <c r="O250" s="3">
        <f>VLOOKUP(A250,Trend_Simulation!$A:$S,19,FALSE)</f>
        <v>5.3250187120379997E-3</v>
      </c>
      <c r="R250" s="3">
        <f t="shared" si="34"/>
        <v>5.4855432747852621E-3</v>
      </c>
      <c r="S250" s="7">
        <f t="shared" si="33"/>
        <v>6.0107818037755945E-3</v>
      </c>
      <c r="U250" s="3">
        <v>1.5697102274137009E-3</v>
      </c>
    </row>
    <row r="251" spans="1:21" x14ac:dyDescent="0.35">
      <c r="A251" s="2">
        <v>44377</v>
      </c>
      <c r="B251" s="3">
        <f>VLOOKUP(A251,Volatility_Rolling!$A:$I,6,FALSE)</f>
        <v>0.18738120664983435</v>
      </c>
      <c r="C251" s="3">
        <f>VLOOKUP(A251,Trend_Simulation!$A:$T,20,FALSE)</f>
        <v>2.486547023846607E-2</v>
      </c>
      <c r="F251">
        <f t="shared" si="29"/>
        <v>5.3367144863611324</v>
      </c>
      <c r="G251">
        <f t="shared" si="30"/>
        <v>40.216412173578469</v>
      </c>
      <c r="J251">
        <f t="shared" si="31"/>
        <v>0.11715363747038585</v>
      </c>
      <c r="K251">
        <f t="shared" si="32"/>
        <v>0.88284636252961413</v>
      </c>
      <c r="N251" s="3">
        <f>VLOOKUP(A251,rets_1M!$A:$M,6,FALSE)</f>
        <v>2.2699624692636089E-2</v>
      </c>
      <c r="O251" s="3">
        <f>VLOOKUP(A251,Trend_Simulation!$A:$S,19,FALSE)</f>
        <v>-2.4437613340458917E-4</v>
      </c>
      <c r="R251" s="3">
        <f t="shared" si="34"/>
        <v>2.443197548435016E-3</v>
      </c>
      <c r="S251" s="7">
        <f t="shared" si="33"/>
        <v>1.1227624279615749E-2</v>
      </c>
      <c r="U251" s="3">
        <v>1.6024674913339698E-3</v>
      </c>
    </row>
    <row r="252" spans="1:21" x14ac:dyDescent="0.35">
      <c r="A252" s="2">
        <v>44408</v>
      </c>
      <c r="B252" s="3">
        <f>VLOOKUP(A252,Volatility_Rolling!$A:$I,6,FALSE)</f>
        <v>0.18706321338359974</v>
      </c>
      <c r="C252" s="3">
        <f>VLOOKUP(A252,Trend_Simulation!$A:$T,20,FALSE)</f>
        <v>2.4677618189608855E-2</v>
      </c>
      <c r="F252">
        <f t="shared" si="29"/>
        <v>5.3457864959764043</v>
      </c>
      <c r="G252">
        <f t="shared" si="30"/>
        <v>40.522549312359317</v>
      </c>
      <c r="J252">
        <f t="shared" si="31"/>
        <v>0.11654633641634991</v>
      </c>
      <c r="K252">
        <f t="shared" si="32"/>
        <v>0.88345366358365007</v>
      </c>
      <c r="N252" s="3">
        <f>VLOOKUP(A252,rets_1M!$A:$M,6,FALSE)</f>
        <v>2.3537153269892697E-2</v>
      </c>
      <c r="O252" s="3">
        <f>VLOOKUP(A252,Trend_Simulation!$A:$S,19,FALSE)</f>
        <v>-1.1660982382372992E-3</v>
      </c>
      <c r="R252" s="3">
        <f t="shared" si="34"/>
        <v>1.7279775332859246E-3</v>
      </c>
      <c r="S252" s="7">
        <f t="shared" si="33"/>
        <v>1.1185527515827699E-2</v>
      </c>
      <c r="U252" s="3">
        <v>1.6433975062259965E-3</v>
      </c>
    </row>
    <row r="253" spans="1:21" x14ac:dyDescent="0.35">
      <c r="A253" s="2">
        <v>44439</v>
      </c>
      <c r="B253" s="3">
        <f>VLOOKUP(A253,Volatility_Rolling!$A:$I,6,FALSE)</f>
        <v>0.18705301966162197</v>
      </c>
      <c r="C253" s="3">
        <f>VLOOKUP(A253,Trend_Simulation!$A:$T,20,FALSE)</f>
        <v>2.4541527244742005E-2</v>
      </c>
      <c r="F253">
        <f t="shared" si="29"/>
        <v>5.3460778222612779</v>
      </c>
      <c r="G253">
        <f t="shared" si="30"/>
        <v>40.747260348854162</v>
      </c>
      <c r="J253">
        <f t="shared" si="31"/>
        <v>0.11598374156401232</v>
      </c>
      <c r="K253">
        <f t="shared" si="32"/>
        <v>0.88401625843598763</v>
      </c>
      <c r="N253" s="3">
        <f>VLOOKUP(A253,rets_1M!$A:$M,6,FALSE)</f>
        <v>2.9845210424805924E-2</v>
      </c>
      <c r="O253" s="3">
        <f>VLOOKUP(A253,Trend_Simulation!$A:$S,19,FALSE)</f>
        <v>2.8922224298855116E-3</v>
      </c>
      <c r="R253" s="3">
        <f t="shared" si="34"/>
        <v>6.0334944361673465E-3</v>
      </c>
      <c r="S253" s="7">
        <f t="shared" si="33"/>
        <v>1.6368716427345716E-2</v>
      </c>
      <c r="U253" s="3">
        <v>1.7088472872288651E-3</v>
      </c>
    </row>
    <row r="254" spans="1:21" x14ac:dyDescent="0.35">
      <c r="A254" s="2">
        <v>44469</v>
      </c>
      <c r="B254" s="3">
        <f>VLOOKUP(A254,Volatility_Rolling!$A:$I,6,FALSE)</f>
        <v>0.19031926193843715</v>
      </c>
      <c r="C254" s="3">
        <f>VLOOKUP(A254,Trend_Simulation!$A:$T,20,FALSE)</f>
        <v>2.4402925992611148E-2</v>
      </c>
      <c r="F254">
        <f t="shared" si="29"/>
        <v>5.2543289093012113</v>
      </c>
      <c r="G254">
        <f t="shared" si="30"/>
        <v>40.978692485597236</v>
      </c>
      <c r="J254">
        <f t="shared" si="31"/>
        <v>0.1136488326043298</v>
      </c>
      <c r="K254">
        <f t="shared" si="32"/>
        <v>0.88635116739567033</v>
      </c>
      <c r="N254" s="3">
        <f>VLOOKUP(A254,rets_1M!$A:$M,6,FALSE)</f>
        <v>-4.7300055223414739E-2</v>
      </c>
      <c r="O254" s="3">
        <f>VLOOKUP(A254,Trend_Simulation!$A:$S,19,FALSE)</f>
        <v>2.9344597498852073E-3</v>
      </c>
      <c r="R254" s="3">
        <f t="shared" si="34"/>
        <v>-2.8919272523715215E-3</v>
      </c>
      <c r="S254" s="7">
        <f t="shared" si="33"/>
        <v>-2.2182797736764764E-2</v>
      </c>
      <c r="U254" s="3">
        <v>1.7905934192179451E-3</v>
      </c>
    </row>
    <row r="255" spans="1:21" x14ac:dyDescent="0.35">
      <c r="A255" s="2">
        <v>44500</v>
      </c>
      <c r="B255" s="3">
        <f>VLOOKUP(A255,Volatility_Rolling!$A:$I,6,FALSE)</f>
        <v>0.18636128608861588</v>
      </c>
      <c r="C255" s="3">
        <f>VLOOKUP(A255,Trend_Simulation!$A:$T,20,FALSE)</f>
        <v>2.4523964078244247E-2</v>
      </c>
      <c r="F255">
        <f t="shared" si="29"/>
        <v>5.3659213294143839</v>
      </c>
      <c r="G255">
        <f t="shared" si="30"/>
        <v>40.776442047031139</v>
      </c>
      <c r="J255">
        <f t="shared" si="31"/>
        <v>0.11629056114090479</v>
      </c>
      <c r="K255">
        <f t="shared" si="32"/>
        <v>0.88370943885909525</v>
      </c>
      <c r="N255" s="3">
        <f>VLOOKUP(A255,rets_1M!$A:$M,6,FALSE)</f>
        <v>6.963381133597113E-2</v>
      </c>
      <c r="O255" s="3">
        <f>VLOOKUP(A255,Trend_Simulation!$A:$S,19,FALSE)</f>
        <v>1.1586288563176166E-2</v>
      </c>
      <c r="R255" s="3">
        <f t="shared" si="34"/>
        <v>1.8183321761877563E-2</v>
      </c>
      <c r="S255" s="7">
        <f t="shared" si="33"/>
        <v>4.0610049949573651E-2</v>
      </c>
      <c r="U255" s="3">
        <v>1.8885920210915952E-3</v>
      </c>
    </row>
    <row r="256" spans="1:21" x14ac:dyDescent="0.35">
      <c r="A256" s="2">
        <v>44530</v>
      </c>
      <c r="B256" s="3">
        <f>VLOOKUP(A256,Volatility_Rolling!$A:$I,6,FALSE)</f>
        <v>0.18684343292480643</v>
      </c>
      <c r="C256" s="3">
        <f>VLOOKUP(A256,Trend_Simulation!$A:$T,20,FALSE)</f>
        <v>2.4662332366725066E-2</v>
      </c>
      <c r="F256">
        <f t="shared" si="29"/>
        <v>5.3520746453124826</v>
      </c>
      <c r="G256">
        <f t="shared" si="30"/>
        <v>40.547665367985267</v>
      </c>
      <c r="J256">
        <f t="shared" si="31"/>
        <v>0.11660359391495283</v>
      </c>
      <c r="K256">
        <f t="shared" si="32"/>
        <v>0.8833964060850471</v>
      </c>
      <c r="N256" s="3">
        <f>VLOOKUP(A256,rets_1M!$A:$M,6,FALSE)</f>
        <v>-6.6914848499128876E-3</v>
      </c>
      <c r="O256" s="3">
        <f>VLOOKUP(A256,Trend_Simulation!$A:$S,19,FALSE)</f>
        <v>-6.1497077199599917E-3</v>
      </c>
      <c r="R256" s="3">
        <f t="shared" si="34"/>
        <v>-6.2127112864155225E-3</v>
      </c>
      <c r="S256" s="7">
        <f t="shared" si="33"/>
        <v>-6.4205962849364397E-3</v>
      </c>
      <c r="U256" s="3">
        <v>1.9538658918776264E-3</v>
      </c>
    </row>
    <row r="257" spans="1:21" x14ac:dyDescent="0.35">
      <c r="A257" s="2">
        <v>44561</v>
      </c>
      <c r="B257" s="3">
        <f>VLOOKUP(A257,Volatility_Rolling!$A:$I,6,FALSE)</f>
        <v>0.1758823986051071</v>
      </c>
      <c r="C257" s="3">
        <f>VLOOKUP(A257,Trend_Simulation!$A:$T,20,FALSE)</f>
        <v>2.2736623708092686E-2</v>
      </c>
      <c r="F257">
        <f t="shared" si="29"/>
        <v>5.6856172529532643</v>
      </c>
      <c r="G257">
        <f t="shared" si="30"/>
        <v>43.98190394662987</v>
      </c>
      <c r="J257">
        <f t="shared" si="31"/>
        <v>0.11447354560148623</v>
      </c>
      <c r="K257">
        <f t="shared" si="32"/>
        <v>0.88552645439851374</v>
      </c>
      <c r="N257" s="3">
        <f>VLOOKUP(A257,rets_1M!$A:$M,6,FALSE)</f>
        <v>4.3763935670572573E-2</v>
      </c>
      <c r="O257" s="3">
        <f>VLOOKUP(A257,Trend_Simulation!$A:$S,19,FALSE)</f>
        <v>5.4125932416176966E-3</v>
      </c>
      <c r="R257" s="3">
        <f t="shared" si="34"/>
        <v>9.8844976002968512E-3</v>
      </c>
      <c r="S257" s="7">
        <f t="shared" si="33"/>
        <v>2.4588264456095136E-2</v>
      </c>
      <c r="U257" s="3">
        <v>1.9864852944315725E-3</v>
      </c>
    </row>
    <row r="258" spans="1:21" x14ac:dyDescent="0.35">
      <c r="A258" s="2">
        <v>44592</v>
      </c>
      <c r="B258" s="3">
        <f>VLOOKUP(A258,Volatility_Rolling!$A:$I,6,FALSE)</f>
        <v>0.17712546051435962</v>
      </c>
      <c r="C258" s="3">
        <f>VLOOKUP(A258,Trend_Simulation!$A:$T,20,FALSE)</f>
        <v>2.0413532250854596E-2</v>
      </c>
      <c r="F258">
        <f t="shared" si="29"/>
        <v>5.6457157378508533</v>
      </c>
      <c r="G258">
        <f t="shared" si="30"/>
        <v>48.987112456156915</v>
      </c>
      <c r="J258">
        <f t="shared" si="31"/>
        <v>0.10333925451932005</v>
      </c>
      <c r="K258">
        <f t="shared" si="32"/>
        <v>0.89666074548067987</v>
      </c>
      <c r="N258" s="3">
        <f>VLOOKUP(A258,rets_1M!$A:$M,6,FALSE)</f>
        <v>-5.342817535168054E-2</v>
      </c>
      <c r="O258" s="3">
        <f>VLOOKUP(A258,Trend_Simulation!$A:$S,19,FALSE)</f>
        <v>-6.5755232174636734E-4</v>
      </c>
      <c r="R258" s="3">
        <f t="shared" si="34"/>
        <v>-6.6983926435823767E-3</v>
      </c>
      <c r="S258" s="7">
        <f t="shared" si="33"/>
        <v>-2.7042863836713452E-2</v>
      </c>
      <c r="U258" s="3">
        <v>1.9946383202138485E-3</v>
      </c>
    </row>
    <row r="259" spans="1:21" x14ac:dyDescent="0.35">
      <c r="A259" s="2">
        <v>44620</v>
      </c>
      <c r="B259" s="3">
        <f>VLOOKUP(A259,Volatility_Rolling!$A:$I,6,FALSE)</f>
        <v>0.1789110905480755</v>
      </c>
      <c r="C259" s="3">
        <f>VLOOKUP(A259,Trend_Simulation!$A:$T,20,FALSE)</f>
        <v>2.0299763103846007E-2</v>
      </c>
      <c r="F259">
        <f t="shared" si="29"/>
        <v>5.5893684228104812</v>
      </c>
      <c r="G259">
        <f t="shared" si="30"/>
        <v>49.261658615638687</v>
      </c>
      <c r="J259">
        <f t="shared" si="31"/>
        <v>0.10190088909169334</v>
      </c>
      <c r="K259">
        <f t="shared" si="32"/>
        <v>0.89809911090830663</v>
      </c>
      <c r="N259" s="3">
        <f>VLOOKUP(A259,rets_1M!$A:$M,6,FALSE)</f>
        <v>-3.0250648228176247E-2</v>
      </c>
      <c r="O259" s="3">
        <f>VLOOKUP(A259,Trend_Simulation!$A:$S,19,FALSE)</f>
        <v>-2.6822731449336126E-3</v>
      </c>
      <c r="R259" s="3">
        <f t="shared" si="34"/>
        <v>-5.531168474344904E-3</v>
      </c>
      <c r="S259" s="7">
        <f t="shared" si="33"/>
        <v>-1.646646068655493E-2</v>
      </c>
      <c r="U259" s="3">
        <v>2.010942182907316E-3</v>
      </c>
    </row>
    <row r="260" spans="1:21" x14ac:dyDescent="0.35">
      <c r="A260" s="2">
        <v>44651</v>
      </c>
      <c r="B260" s="3">
        <f>VLOOKUP(A260,Volatility_Rolling!$A:$I,6,FALSE)</f>
        <v>0.17949462742957351</v>
      </c>
      <c r="C260" s="3">
        <f>VLOOKUP(A260,Trend_Simulation!$A:$T,20,FALSE)</f>
        <v>2.3264907603212589E-2</v>
      </c>
      <c r="F260">
        <f t="shared" si="29"/>
        <v>5.5711973908097052</v>
      </c>
      <c r="G260">
        <f t="shared" si="30"/>
        <v>42.983192413878861</v>
      </c>
      <c r="J260">
        <f t="shared" si="31"/>
        <v>0.11474137381233721</v>
      </c>
      <c r="K260">
        <f t="shared" si="32"/>
        <v>0.88525862618766271</v>
      </c>
      <c r="N260" s="3">
        <f>VLOOKUP(A260,rets_1M!$A:$M,6,FALSE)</f>
        <v>3.9488017429193834E-2</v>
      </c>
      <c r="O260" s="3">
        <f>VLOOKUP(A260,Trend_Simulation!$A:$S,19,FALSE)</f>
        <v>2.231054794725823E-2</v>
      </c>
      <c r="R260" s="3">
        <f t="shared" si="34"/>
        <v>2.4060947359812897E-2</v>
      </c>
      <c r="S260" s="7">
        <f t="shared" si="33"/>
        <v>3.0899282688226032E-2</v>
      </c>
      <c r="U260" s="3">
        <v>2.0190930200914003E-3</v>
      </c>
    </row>
    <row r="261" spans="1:21" x14ac:dyDescent="0.35">
      <c r="A261" s="2">
        <v>44681</v>
      </c>
      <c r="B261" s="3">
        <f>VLOOKUP(A261,Volatility_Rolling!$A:$I,6,FALSE)</f>
        <v>0.18860005388203824</v>
      </c>
      <c r="C261" s="3">
        <f>VLOOKUP(A261,Trend_Simulation!$A:$T,20,FALSE)</f>
        <v>2.352116363378965E-2</v>
      </c>
      <c r="F261">
        <f t="shared" si="29"/>
        <v>5.3022254204946293</v>
      </c>
      <c r="G261">
        <f t="shared" si="30"/>
        <v>42.514903410791987</v>
      </c>
      <c r="J261">
        <f t="shared" si="31"/>
        <v>0.1108854828821382</v>
      </c>
      <c r="K261">
        <f t="shared" si="32"/>
        <v>0.88911451711786182</v>
      </c>
      <c r="N261" s="3">
        <f>VLOOKUP(A261,rets_1M!$A:$M,6,FALSE)</f>
        <v>-8.9003739252625835E-2</v>
      </c>
      <c r="O261" s="3">
        <f>VLOOKUP(A261,Trend_Simulation!$A:$S,19,FALSE)</f>
        <v>8.5106047117379097E-3</v>
      </c>
      <c r="R261" s="3">
        <f t="shared" si="34"/>
        <v>-2.678325081141979E-3</v>
      </c>
      <c r="S261" s="7">
        <f t="shared" si="33"/>
        <v>-4.0246567270443963E-2</v>
      </c>
      <c r="U261" s="3">
        <v>2.0027906163269105E-3</v>
      </c>
    </row>
    <row r="262" spans="1:21" x14ac:dyDescent="0.35">
      <c r="A262" s="2">
        <v>44712</v>
      </c>
      <c r="B262" s="3">
        <f>VLOOKUP(A262,Volatility_Rolling!$A:$I,6,FALSE)</f>
        <v>0.18298389738515417</v>
      </c>
      <c r="C262" s="3">
        <f>VLOOKUP(A262,Trend_Simulation!$A:$T,20,FALSE)</f>
        <v>2.3546730671945768E-2</v>
      </c>
      <c r="F262">
        <f t="shared" si="29"/>
        <v>5.4649617495857967</v>
      </c>
      <c r="G262">
        <f t="shared" si="30"/>
        <v>42.468740732293163</v>
      </c>
      <c r="J262">
        <f t="shared" si="31"/>
        <v>0.1140108413626465</v>
      </c>
      <c r="K262">
        <f t="shared" si="32"/>
        <v>0.8859891586373535</v>
      </c>
      <c r="N262" s="3">
        <f>VLOOKUP(A262,rets_1M!$A:$M,6,FALSE)</f>
        <v>9.1503267973869207E-4</v>
      </c>
      <c r="O262" s="3">
        <f>VLOOKUP(A262,Trend_Simulation!$A:$S,19,FALSE)</f>
        <v>-3.5107457472655815E-3</v>
      </c>
      <c r="R262" s="3">
        <f t="shared" si="34"/>
        <v>-3.0199911692578626E-3</v>
      </c>
      <c r="S262" s="7">
        <f t="shared" si="33"/>
        <v>-1.2978565337634447E-3</v>
      </c>
      <c r="U262" s="3">
        <v>1.9783315388433032E-3</v>
      </c>
    </row>
    <row r="263" spans="1:21" x14ac:dyDescent="0.35">
      <c r="A263" s="2">
        <v>44742</v>
      </c>
      <c r="B263" s="3">
        <f>VLOOKUP(A263,Volatility_Rolling!$A:$I,6,FALSE)</f>
        <v>0.18819995356415481</v>
      </c>
      <c r="C263" s="3">
        <f>VLOOKUP(A263,Trend_Simulation!$A:$T,20,FALSE)</f>
        <v>2.555145700882154E-2</v>
      </c>
      <c r="F263">
        <f t="shared" si="29"/>
        <v>5.3134975915874154</v>
      </c>
      <c r="G263">
        <f t="shared" si="30"/>
        <v>39.13671144681706</v>
      </c>
      <c r="J263">
        <f t="shared" si="31"/>
        <v>0.11953819130516606</v>
      </c>
      <c r="K263">
        <f t="shared" si="32"/>
        <v>0.88046180869483393</v>
      </c>
      <c r="N263" s="3">
        <f>VLOOKUP(A263,rets_1M!$A:$M,6,FALSE)</f>
        <v>-8.3087371033041646E-2</v>
      </c>
      <c r="O263" s="3">
        <f>VLOOKUP(A263,Trend_Simulation!$A:$S,19,FALSE)</f>
        <v>1.9494895708877601E-2</v>
      </c>
      <c r="R263" s="3">
        <f t="shared" si="34"/>
        <v>7.7994051687439569E-3</v>
      </c>
      <c r="S263" s="7">
        <f t="shared" si="33"/>
        <v>-3.1796237662082019E-2</v>
      </c>
      <c r="U263" s="3">
        <v>1.8314389855391688E-3</v>
      </c>
    </row>
    <row r="264" spans="1:21" x14ac:dyDescent="0.35">
      <c r="A264" s="2">
        <v>44773</v>
      </c>
      <c r="B264" s="3">
        <f>VLOOKUP(A264,Volatility_Rolling!$A:$I,6,FALSE)</f>
        <v>0.19402318684444356</v>
      </c>
      <c r="C264" s="3">
        <f>VLOOKUP(A264,Trend_Simulation!$A:$T,20,FALSE)</f>
        <v>2.944443792593953E-2</v>
      </c>
      <c r="F264">
        <f t="shared" si="29"/>
        <v>5.1540231673534027</v>
      </c>
      <c r="G264">
        <f t="shared" si="30"/>
        <v>33.962271669619291</v>
      </c>
      <c r="J264">
        <f t="shared" si="31"/>
        <v>0.1317615379686172</v>
      </c>
      <c r="K264">
        <f t="shared" si="32"/>
        <v>0.86823846203138288</v>
      </c>
      <c r="N264" s="3">
        <f>VLOOKUP(A264,rets_1M!$A:$M,6,FALSE)</f>
        <v>9.078737465815867E-2</v>
      </c>
      <c r="O264" s="3">
        <f>VLOOKUP(A264,Trend_Simulation!$A:$S,19,FALSE)</f>
        <v>-2.2888349825101462E-2</v>
      </c>
      <c r="R264" s="3">
        <f t="shared" si="34"/>
        <v>-9.2997593250681628E-3</v>
      </c>
      <c r="S264" s="7">
        <f t="shared" si="33"/>
        <v>3.3949512416528604E-2</v>
      </c>
      <c r="U264" s="3">
        <v>1.7742500619855051E-3</v>
      </c>
    </row>
    <row r="265" spans="1:21" x14ac:dyDescent="0.35">
      <c r="A265" s="2">
        <v>44804</v>
      </c>
      <c r="B265" s="3">
        <f>VLOOKUP(A265,Volatility_Rolling!$A:$I,6,FALSE)</f>
        <v>0.19576273631497026</v>
      </c>
      <c r="C265" s="3">
        <f>VLOOKUP(A265,Trend_Simulation!$A:$T,20,FALSE)</f>
        <v>3.0299879704239228E-2</v>
      </c>
      <c r="F265">
        <f t="shared" si="29"/>
        <v>5.1082244702130701</v>
      </c>
      <c r="G265">
        <f t="shared" si="30"/>
        <v>33.003431358841034</v>
      </c>
      <c r="J265">
        <f t="shared" si="31"/>
        <v>0.13403312868707368</v>
      </c>
      <c r="K265">
        <f t="shared" si="32"/>
        <v>0.86596687131292638</v>
      </c>
      <c r="N265" s="3">
        <f>VLOOKUP(A265,rets_1M!$A:$M,6,FALSE)</f>
        <v>-4.282990781123508E-2</v>
      </c>
      <c r="O265" s="3">
        <f>VLOOKUP(A265,Trend_Simulation!$A:$S,19,FALSE)</f>
        <v>2.0354575305243126E-2</v>
      </c>
      <c r="R265" s="3">
        <f t="shared" si="34"/>
        <v>1.2029290634063831E-2</v>
      </c>
      <c r="S265" s="7">
        <f t="shared" si="33"/>
        <v>-1.1237666252995977E-2</v>
      </c>
      <c r="U265" s="3">
        <v>1.6433975062259965E-3</v>
      </c>
    </row>
    <row r="266" spans="1:21" x14ac:dyDescent="0.35">
      <c r="A266" s="2">
        <v>44834</v>
      </c>
      <c r="B266" s="3">
        <f>VLOOKUP(A266,Volatility_Rolling!$A:$I,6,FALSE)</f>
        <v>0.20474983462378971</v>
      </c>
      <c r="C266" s="3">
        <f>VLOOKUP(A266,Trend_Simulation!$A:$T,20,FALSE)</f>
        <v>3.1980845035303615E-2</v>
      </c>
      <c r="F266">
        <f t="shared" si="29"/>
        <v>4.8840088288101153</v>
      </c>
      <c r="G266">
        <f t="shared" si="30"/>
        <v>31.268717224204089</v>
      </c>
      <c r="J266">
        <f t="shared" si="31"/>
        <v>0.1350937913132256</v>
      </c>
      <c r="K266">
        <f t="shared" si="32"/>
        <v>0.86490620868677437</v>
      </c>
      <c r="N266" s="3">
        <f>VLOOKUP(A266,rets_1M!$A:$M,6,FALSE)</f>
        <v>-9.3776431748110567E-2</v>
      </c>
      <c r="O266" s="3">
        <f>VLOOKUP(A266,Trend_Simulation!$A:$S,19,FALSE)</f>
        <v>2.2550414191510628E-2</v>
      </c>
      <c r="R266" s="3">
        <f t="shared" si="34"/>
        <v>6.9587630799239891E-3</v>
      </c>
      <c r="S266" s="7">
        <f t="shared" si="33"/>
        <v>-3.5613008778299968E-2</v>
      </c>
      <c r="U266" s="3">
        <v>1.5942792801031391E-3</v>
      </c>
    </row>
    <row r="267" spans="1:21" x14ac:dyDescent="0.35">
      <c r="A267" s="2">
        <v>44865</v>
      </c>
      <c r="B267" s="3">
        <f>VLOOKUP(A267,Volatility_Rolling!$A:$I,6,FALSE)</f>
        <v>0.20869594028976141</v>
      </c>
      <c r="C267" s="3">
        <f>VLOOKUP(A267,Trend_Simulation!$A:$T,20,FALSE)</f>
        <v>3.197763817991138E-2</v>
      </c>
      <c r="F267">
        <f t="shared" si="29"/>
        <v>4.7916600515159127</v>
      </c>
      <c r="G267">
        <f t="shared" si="30"/>
        <v>31.271852985947174</v>
      </c>
      <c r="J267">
        <f t="shared" si="31"/>
        <v>0.13286725690140877</v>
      </c>
      <c r="K267">
        <f t="shared" si="32"/>
        <v>0.86713274309859112</v>
      </c>
      <c r="N267" s="3">
        <f>VLOOKUP(A267,rets_1M!$A:$M,6,FALSE)</f>
        <v>7.8159812127416295E-2</v>
      </c>
      <c r="O267" s="3">
        <f>VLOOKUP(A267,Trend_Simulation!$A:$S,19,FALSE)</f>
        <v>3.8849458720176238E-3</v>
      </c>
      <c r="R267" s="3">
        <f t="shared" si="34"/>
        <v>1.3919019153742194E-2</v>
      </c>
      <c r="S267" s="7">
        <f t="shared" si="33"/>
        <v>4.102237899971696E-2</v>
      </c>
      <c r="U267" s="3">
        <v>1.3893343063426933E-3</v>
      </c>
    </row>
    <row r="268" spans="1:21" x14ac:dyDescent="0.35">
      <c r="A268" s="2">
        <v>44895</v>
      </c>
      <c r="B268" s="3">
        <f>VLOOKUP(A268,Volatility_Rolling!$A:$I,6,FALSE)</f>
        <v>0.20955782621493549</v>
      </c>
      <c r="C268" s="3">
        <f>VLOOKUP(A268,Trend_Simulation!$A:$T,20,FALSE)</f>
        <v>3.4626046973011609E-2</v>
      </c>
      <c r="F268">
        <f t="shared" si="29"/>
        <v>4.77195253483083</v>
      </c>
      <c r="G268">
        <f t="shared" si="30"/>
        <v>28.879993167554602</v>
      </c>
      <c r="J268">
        <f t="shared" si="31"/>
        <v>0.14180316873899412</v>
      </c>
      <c r="K268">
        <f t="shared" si="32"/>
        <v>0.85819683126100588</v>
      </c>
      <c r="N268" s="3">
        <f>VLOOKUP(A268,rets_1M!$A:$M,6,FALSE)</f>
        <v>5.1047193521362777E-2</v>
      </c>
      <c r="O268" s="3">
        <f>VLOOKUP(A268,Trend_Simulation!$A:$S,19,FALSE)</f>
        <v>-2.0964678575806594E-2</v>
      </c>
      <c r="R268" s="3">
        <f t="shared" si="34"/>
        <v>-1.1396658665920599E-2</v>
      </c>
      <c r="S268" s="7">
        <f t="shared" si="33"/>
        <v>1.5041257472778092E-2</v>
      </c>
      <c r="U268" s="3">
        <v>1.2990121499387719E-3</v>
      </c>
    </row>
    <row r="269" spans="1:21" x14ac:dyDescent="0.35">
      <c r="A269" s="2">
        <v>44926</v>
      </c>
      <c r="B269" s="3">
        <f>VLOOKUP(A269,Volatility_Rolling!$A:$I,6,FALSE)</f>
        <v>0.21324910133342839</v>
      </c>
      <c r="C269" s="3">
        <f>VLOOKUP(A269,Trend_Simulation!$A:$T,20,FALSE)</f>
        <v>3.4771864172469441E-2</v>
      </c>
      <c r="F269">
        <f t="shared" si="29"/>
        <v>4.6893515318333607</v>
      </c>
      <c r="G269">
        <f t="shared" si="30"/>
        <v>28.758883764182769</v>
      </c>
      <c r="J269">
        <f t="shared" si="31"/>
        <v>0.14019727768394072</v>
      </c>
      <c r="K269">
        <f t="shared" si="32"/>
        <v>0.85980272231605925</v>
      </c>
      <c r="N269" s="3">
        <f>VLOOKUP(A269,rets_1M!$A:$M,6,FALSE)</f>
        <v>-6.1586694298315536E-2</v>
      </c>
      <c r="O269" s="3">
        <f>VLOOKUP(A269,Trend_Simulation!$A:$S,19,FALSE)</f>
        <v>7.9084831701756488E-3</v>
      </c>
      <c r="R269" s="3">
        <f t="shared" si="34"/>
        <v>-1.9461532069351495E-3</v>
      </c>
      <c r="S269" s="7">
        <f t="shared" si="33"/>
        <v>-2.6839105564069946E-2</v>
      </c>
      <c r="U269" s="3">
        <v>1.2990121499387719E-3</v>
      </c>
    </row>
    <row r="270" spans="1:21" x14ac:dyDescent="0.35">
      <c r="A270" s="2">
        <v>44957</v>
      </c>
      <c r="B270" s="3">
        <f>VLOOKUP(A270,Volatility_Rolling!$A:$I,6,FALSE)</f>
        <v>0.21527590650511236</v>
      </c>
      <c r="C270" s="3">
        <f>VLOOKUP(A270,Trend_Simulation!$A:$T,20,FALSE)</f>
        <v>3.7004920566242536E-2</v>
      </c>
      <c r="F270">
        <f t="shared" si="29"/>
        <v>4.6452016681033097</v>
      </c>
      <c r="G270">
        <f t="shared" si="30"/>
        <v>27.023433227208237</v>
      </c>
      <c r="J270">
        <f t="shared" si="31"/>
        <v>0.14668146206677884</v>
      </c>
      <c r="K270">
        <f t="shared" si="32"/>
        <v>0.8533185379332211</v>
      </c>
      <c r="N270" s="3">
        <f>VLOOKUP(A270,rets_1M!$A:$M,6,FALSE)</f>
        <v>5.9314835787089404E-2</v>
      </c>
      <c r="O270" s="3">
        <f>VLOOKUP(A270,Trend_Simulation!$A:$S,19,FALSE)</f>
        <v>-1.9444420329914662E-2</v>
      </c>
      <c r="R270" s="3">
        <f t="shared" si="34"/>
        <v>-8.4025870298984357E-3</v>
      </c>
      <c r="S270" s="7">
        <f t="shared" si="33"/>
        <v>1.9935207728587371E-2</v>
      </c>
      <c r="U270" s="3">
        <v>1.2825803067024744E-3</v>
      </c>
    </row>
    <row r="271" spans="1:21" x14ac:dyDescent="0.35">
      <c r="A271" s="2">
        <v>44985</v>
      </c>
      <c r="B271" s="3">
        <f>VLOOKUP(A271,Volatility_Rolling!$A:$I,6,FALSE)</f>
        <v>0.20924135623442527</v>
      </c>
      <c r="C271" s="3">
        <f>VLOOKUP(A271,Trend_Simulation!$A:$T,20,FALSE)</f>
        <v>3.7126879900601102E-2</v>
      </c>
      <c r="F271">
        <f t="shared" si="29"/>
        <v>4.7791699403804371</v>
      </c>
      <c r="G271">
        <f t="shared" si="30"/>
        <v>26.934663044060688</v>
      </c>
      <c r="J271">
        <f t="shared" si="31"/>
        <v>0.15069669890502066</v>
      </c>
      <c r="K271">
        <f t="shared" si="32"/>
        <v>0.84930330109497931</v>
      </c>
      <c r="N271" s="3">
        <f>VLOOKUP(A271,rets_1M!$A:$M,6,FALSE)</f>
        <v>-2.8010156354403182E-2</v>
      </c>
      <c r="O271" s="3">
        <f>VLOOKUP(A271,Trend_Simulation!$A:$S,19,FALSE)</f>
        <v>7.2081809121111728E-3</v>
      </c>
      <c r="R271" s="3">
        <f t="shared" si="34"/>
        <v>2.0423037102979234E-3</v>
      </c>
      <c r="S271" s="7">
        <f t="shared" si="33"/>
        <v>-1.0400987721146004E-2</v>
      </c>
      <c r="U271" s="3">
        <v>1.2743632726075482E-3</v>
      </c>
    </row>
    <row r="272" spans="1:21" x14ac:dyDescent="0.35">
      <c r="A272" s="2">
        <v>45016</v>
      </c>
      <c r="B272" s="3">
        <f>VLOOKUP(A272,Volatility_Rolling!$A:$I,6,FALSE)</f>
        <v>0.19336027033831119</v>
      </c>
      <c r="C272" s="3">
        <f>VLOOKUP(A272,Trend_Simulation!$A:$T,20,FALSE)</f>
        <v>4.1317489761374206E-2</v>
      </c>
      <c r="F272">
        <f t="shared" si="29"/>
        <v>5.1716932245200029</v>
      </c>
      <c r="G272">
        <f t="shared" si="30"/>
        <v>24.202825626034361</v>
      </c>
      <c r="J272">
        <f t="shared" si="31"/>
        <v>0.17606052547895271</v>
      </c>
      <c r="K272">
        <f t="shared" si="32"/>
        <v>0.82393947452104732</v>
      </c>
      <c r="N272" s="3">
        <f>VLOOKUP(A272,rets_1M!$A:$M,6,FALSE)</f>
        <v>3.1539582588610449E-2</v>
      </c>
      <c r="O272" s="3">
        <f>VLOOKUP(A272,Trend_Simulation!$A:$S,19,FALSE)</f>
        <v>-2.9362605243151801E-2</v>
      </c>
      <c r="R272" s="3">
        <f t="shared" si="34"/>
        <v>-2.0184846580811711E-2</v>
      </c>
      <c r="S272" s="7">
        <f t="shared" si="33"/>
        <v>1.0884886727293239E-3</v>
      </c>
      <c r="U272" s="3">
        <v>2.4965690741618474E-4</v>
      </c>
    </row>
    <row r="273" spans="1:21" x14ac:dyDescent="0.35">
      <c r="A273" s="2">
        <v>45046</v>
      </c>
      <c r="B273" s="3">
        <f>VLOOKUP(A273,Volatility_Rolling!$A:$I,6,FALSE)</f>
        <v>0.18096549658703134</v>
      </c>
      <c r="C273" s="3">
        <f>VLOOKUP(A273,Trend_Simulation!$A:$T,20,FALSE)</f>
        <v>4.1011345325391101E-2</v>
      </c>
      <c r="F273">
        <f t="shared" si="29"/>
        <v>5.5259152648420589</v>
      </c>
      <c r="G273">
        <f t="shared" si="30"/>
        <v>24.383496616992865</v>
      </c>
      <c r="J273">
        <f t="shared" si="31"/>
        <v>0.18475506260951086</v>
      </c>
      <c r="K273">
        <f t="shared" si="32"/>
        <v>0.8152449373904892</v>
      </c>
      <c r="N273" s="3">
        <f>VLOOKUP(A273,rets_1M!$A:$M,6,FALSE)</f>
        <v>1.2262088820173878E-2</v>
      </c>
      <c r="O273" s="3">
        <f>VLOOKUP(A273,Trend_Simulation!$A:$S,19,FALSE)</f>
        <v>-6.1964082998802565E-4</v>
      </c>
      <c r="R273" s="3">
        <f t="shared" si="34"/>
        <v>1.6483232612972847E-3</v>
      </c>
      <c r="S273" s="7">
        <f t="shared" si="33"/>
        <v>5.821223995092926E-3</v>
      </c>
      <c r="U273" s="3">
        <v>1.1659187244639213E-4</v>
      </c>
    </row>
    <row r="274" spans="1:21" x14ac:dyDescent="0.35">
      <c r="A274" s="2">
        <v>45077</v>
      </c>
      <c r="B274" s="3">
        <f>VLOOKUP(A274,Volatility_Rolling!$A:$I,6,FALSE)</f>
        <v>0.17975051619437818</v>
      </c>
      <c r="C274" s="3">
        <f>VLOOKUP(A274,Trend_Simulation!$A:$T,20,FALSE)</f>
        <v>4.1446689678864057E-2</v>
      </c>
      <c r="F274">
        <f t="shared" si="29"/>
        <v>5.5632663603514905</v>
      </c>
      <c r="G274">
        <f t="shared" si="30"/>
        <v>24.127379236995008</v>
      </c>
      <c r="J274">
        <f t="shared" si="31"/>
        <v>0.18737438167557691</v>
      </c>
      <c r="K274">
        <f t="shared" si="32"/>
        <v>0.81262561832442304</v>
      </c>
      <c r="N274" s="3">
        <f>VLOOKUP(A274,rets_1M!$A:$M,6,FALSE)</f>
        <v>4.7400853215351368E-4</v>
      </c>
      <c r="O274" s="3">
        <f>VLOOKUP(A274,Trend_Simulation!$A:$S,19,FALSE)</f>
        <v>1.139974562115454E-2</v>
      </c>
      <c r="R274" s="3">
        <f t="shared" si="34"/>
        <v>9.3811603812211011E-3</v>
      </c>
      <c r="S274" s="7">
        <f t="shared" si="33"/>
        <v>5.936877076654027E-3</v>
      </c>
      <c r="U274" s="3">
        <v>1.0826883828274347E-4</v>
      </c>
    </row>
    <row r="275" spans="1:21" x14ac:dyDescent="0.35">
      <c r="A275" s="2">
        <v>45107</v>
      </c>
      <c r="B275" s="3">
        <f>VLOOKUP(A275,Volatility_Rolling!$A:$I,6,FALSE)</f>
        <v>0.18199737046273995</v>
      </c>
      <c r="C275" s="3">
        <f>VLOOKUP(A275,Trend_Simulation!$A:$T,20,FALSE)</f>
        <v>4.1485120461870383E-2</v>
      </c>
      <c r="F275">
        <f t="shared" si="29"/>
        <v>5.4945848803058865</v>
      </c>
      <c r="G275">
        <f t="shared" si="30"/>
        <v>24.10502823341481</v>
      </c>
      <c r="J275">
        <f t="shared" si="31"/>
        <v>0.18563029385539198</v>
      </c>
      <c r="K275">
        <f t="shared" si="32"/>
        <v>0.81436970614460802</v>
      </c>
      <c r="N275" s="3">
        <f>VLOOKUP(A275,rets_1M!$A:$M,6,FALSE)</f>
        <v>6.0223204885238912E-2</v>
      </c>
      <c r="O275" s="3">
        <f>VLOOKUP(A275,Trend_Simulation!$A:$S,19,FALSE)</f>
        <v>4.6829152210080055E-3</v>
      </c>
      <c r="R275" s="3">
        <f t="shared" si="34"/>
        <v>1.5089742654925707E-2</v>
      </c>
      <c r="S275" s="7">
        <f t="shared" si="33"/>
        <v>3.2453060053123456E-2</v>
      </c>
      <c r="U275" s="3">
        <v>1.3323565538980731E-4</v>
      </c>
    </row>
    <row r="276" spans="1:21" x14ac:dyDescent="0.35">
      <c r="A276" s="2">
        <v>45138</v>
      </c>
      <c r="B276" s="3">
        <f>VLOOKUP(A276,Volatility_Rolling!$A:$I,6,FALSE)</f>
        <v>0.18034769214430449</v>
      </c>
      <c r="C276" s="3">
        <f>VLOOKUP(A276,Trend_Simulation!$A:$T,20,FALSE)</f>
        <v>4.1639378722739658E-2</v>
      </c>
      <c r="F276">
        <f t="shared" si="29"/>
        <v>5.5448450052793241</v>
      </c>
      <c r="G276">
        <f t="shared" si="30"/>
        <v>24.015728156239049</v>
      </c>
      <c r="J276">
        <f t="shared" si="31"/>
        <v>0.1875756933054851</v>
      </c>
      <c r="K276">
        <f t="shared" si="32"/>
        <v>0.81242430669451493</v>
      </c>
      <c r="N276" s="3">
        <f>VLOOKUP(A276,rets_1M!$A:$M,6,FALSE)</f>
        <v>2.8128103277060612E-2</v>
      </c>
      <c r="O276" s="3">
        <f>VLOOKUP(A276,Trend_Simulation!$A:$S,19,FALSE)</f>
        <v>-8.1564079297588854E-3</v>
      </c>
      <c r="R276" s="3">
        <f t="shared" si="34"/>
        <v>-1.4209034520377183E-3</v>
      </c>
      <c r="S276" s="7">
        <f t="shared" si="33"/>
        <v>9.9858476736508633E-3</v>
      </c>
      <c r="U276" s="3">
        <v>1.0826883828274347E-4</v>
      </c>
    </row>
    <row r="277" spans="1:21" x14ac:dyDescent="0.35">
      <c r="A277" s="2">
        <v>45169</v>
      </c>
      <c r="B277" s="3">
        <f>VLOOKUP(A277,Volatility_Rolling!$A:$I,6,FALSE)</f>
        <v>0.17745049518536915</v>
      </c>
      <c r="C277" s="3">
        <f>VLOOKUP(A277,Trend_Simulation!$A:$T,20,FALSE)</f>
        <v>4.126533784756975E-2</v>
      </c>
      <c r="F277">
        <f t="shared" si="29"/>
        <v>5.635374524908344</v>
      </c>
      <c r="G277">
        <f t="shared" si="30"/>
        <v>24.233413614445745</v>
      </c>
      <c r="J277">
        <f t="shared" si="31"/>
        <v>0.18867101332053604</v>
      </c>
      <c r="K277">
        <f t="shared" si="32"/>
        <v>0.81132898667946396</v>
      </c>
      <c r="N277" s="3">
        <f>VLOOKUP(A277,rets_1M!$A:$M,6,FALSE)</f>
        <v>-2.1345954168980663E-2</v>
      </c>
      <c r="O277" s="3">
        <f>VLOOKUP(A277,Trend_Simulation!$A:$S,19,FALSE)</f>
        <v>-3.8433511150330483E-4</v>
      </c>
      <c r="R277" s="3">
        <f t="shared" si="34"/>
        <v>-4.3162253390150894E-3</v>
      </c>
      <c r="S277" s="7">
        <f t="shared" si="33"/>
        <v>-1.0865144640241985E-2</v>
      </c>
      <c r="U277" s="3">
        <v>8.3295163273211514E-5</v>
      </c>
    </row>
    <row r="278" spans="1:21" x14ac:dyDescent="0.35">
      <c r="A278" s="2">
        <v>45199</v>
      </c>
      <c r="B278" s="3">
        <f>VLOOKUP(A278,Volatility_Rolling!$A:$I,6,FALSE)</f>
        <v>0.17886351391413283</v>
      </c>
      <c r="C278" s="3">
        <f>VLOOKUP(A278,Trend_Simulation!$A:$T,20,FALSE)</f>
        <v>4.1119456219823172E-2</v>
      </c>
      <c r="F278">
        <f t="shared" si="29"/>
        <v>5.5908551616629367</v>
      </c>
      <c r="G278">
        <f t="shared" si="30"/>
        <v>24.319387752941942</v>
      </c>
      <c r="J278">
        <f t="shared" si="31"/>
        <v>0.18692108845872921</v>
      </c>
      <c r="K278">
        <f t="shared" si="32"/>
        <v>0.81307891154127077</v>
      </c>
      <c r="N278" s="3">
        <f>VLOOKUP(A278,rets_1M!$A:$M,6,FALSE)</f>
        <v>-5.2678329097683219E-2</v>
      </c>
      <c r="O278" s="3">
        <f>VLOOKUP(A278,Trend_Simulation!$A:$S,19,FALSE)</f>
        <v>-1.951143579251159E-3</v>
      </c>
      <c r="R278" s="3">
        <f t="shared" si="34"/>
        <v>-1.1521893073912557E-2</v>
      </c>
      <c r="S278" s="7">
        <f t="shared" si="33"/>
        <v>-2.7314736338467187E-2</v>
      </c>
      <c r="U278" s="3">
        <v>9.1620483841925449E-5</v>
      </c>
    </row>
    <row r="279" spans="1:21" x14ac:dyDescent="0.35">
      <c r="A279" s="2">
        <v>45230</v>
      </c>
      <c r="B279" s="3">
        <f>VLOOKUP(A279,Volatility_Rolling!$A:$I,6,FALSE)</f>
        <v>0.17887361116419129</v>
      </c>
      <c r="C279" s="3">
        <f>VLOOKUP(A279,Trend_Simulation!$A:$T,20,FALSE)</f>
        <v>4.1112602355759448E-2</v>
      </c>
      <c r="F279">
        <f t="shared" si="29"/>
        <v>5.5905395630554029</v>
      </c>
      <c r="G279">
        <f t="shared" si="30"/>
        <v>24.323442027500612</v>
      </c>
      <c r="J279">
        <f t="shared" si="31"/>
        <v>0.18688717669132895</v>
      </c>
      <c r="K279">
        <f t="shared" si="32"/>
        <v>0.81311282330867107</v>
      </c>
      <c r="N279" s="3">
        <f>VLOOKUP(A279,rets_1M!$A:$M,6,FALSE)</f>
        <v>-2.6202010730843384E-2</v>
      </c>
      <c r="O279" s="3">
        <f>VLOOKUP(A279,Trend_Simulation!$A:$S,19,FALSE)</f>
        <v>1.1820480637382369E-3</v>
      </c>
      <c r="R279" s="3">
        <f t="shared" si="34"/>
        <v>-3.9366100125627955E-3</v>
      </c>
      <c r="S279" s="7">
        <f t="shared" si="33"/>
        <v>-1.2509981333552573E-2</v>
      </c>
      <c r="U279" s="3">
        <v>8.3295163273211514E-5</v>
      </c>
    </row>
    <row r="280" spans="1:21" x14ac:dyDescent="0.35">
      <c r="A280" s="2">
        <v>45260</v>
      </c>
      <c r="B280" s="3">
        <f>VLOOKUP(A280,Volatility_Rolling!$A:$I,6,FALSE)</f>
        <v>0.17477103230979485</v>
      </c>
      <c r="C280" s="3">
        <f>VLOOKUP(A280,Trend_Simulation!$A:$T,20,FALSE)</f>
        <v>4.1402329144447046E-2</v>
      </c>
      <c r="F280">
        <f t="shared" si="29"/>
        <v>5.7217720052567094</v>
      </c>
      <c r="G280">
        <f t="shared" si="30"/>
        <v>24.153230522638889</v>
      </c>
      <c r="J280">
        <f t="shared" si="31"/>
        <v>0.19152373292400696</v>
      </c>
      <c r="K280">
        <f t="shared" si="32"/>
        <v>0.80847626707599307</v>
      </c>
      <c r="N280" s="3">
        <f>VLOOKUP(A280,rets_1M!$A:$M,6,FALSE)</f>
        <v>8.6551834813309192E-2</v>
      </c>
      <c r="O280" s="3">
        <f>VLOOKUP(A280,Trend_Simulation!$A:$S,19,FALSE)</f>
        <v>-7.7406532986735166E-3</v>
      </c>
      <c r="R280" s="3">
        <f t="shared" si="34"/>
        <v>9.8814035877756307E-3</v>
      </c>
      <c r="S280" s="7">
        <f t="shared" si="33"/>
        <v>3.9405590757317838E-2</v>
      </c>
      <c r="U280" s="3">
        <v>7.4969080277487166E-5</v>
      </c>
    </row>
    <row r="281" spans="1:21" x14ac:dyDescent="0.35">
      <c r="A281" s="2">
        <v>45291</v>
      </c>
      <c r="B281" s="3">
        <f>VLOOKUP(A281,Volatility_Rolling!$A:$I,6,FALSE)</f>
        <v>0.17504475968823935</v>
      </c>
      <c r="C281" s="3">
        <f>VLOOKUP(A281,Trend_Simulation!$A:$T,20,FALSE)</f>
        <v>4.1258983394991365E-2</v>
      </c>
      <c r="F281">
        <f t="shared" si="29"/>
        <v>5.7128245471674441</v>
      </c>
      <c r="G281">
        <f t="shared" si="30"/>
        <v>24.237145894423442</v>
      </c>
      <c r="J281">
        <f t="shared" si="31"/>
        <v>0.19074558214702497</v>
      </c>
      <c r="K281">
        <f t="shared" si="32"/>
        <v>0.80925441785297503</v>
      </c>
      <c r="N281" s="3">
        <f>VLOOKUP(A281,rets_1M!$A:$M,6,FALSE)</f>
        <v>4.1207168176447428E-2</v>
      </c>
      <c r="O281" s="3">
        <f>VLOOKUP(A281,Trend_Simulation!$A:$S,19,FALSE)</f>
        <v>-2.8973158360067167E-3</v>
      </c>
      <c r="R281" s="3">
        <f t="shared" si="34"/>
        <v>5.5497395807456856E-3</v>
      </c>
      <c r="S281" s="7">
        <f t="shared" si="33"/>
        <v>1.9154926170220354E-2</v>
      </c>
      <c r="U281" s="3">
        <v>7.4969080277487166E-5</v>
      </c>
    </row>
    <row r="282" spans="1:21" x14ac:dyDescent="0.35">
      <c r="A282" s="2">
        <v>45322</v>
      </c>
      <c r="B282" s="3">
        <f>VLOOKUP(A282,Volatility_Rolling!$A:$I,6,FALSE)</f>
        <v>0.17470317441924008</v>
      </c>
      <c r="C282" s="3">
        <f>VLOOKUP(A282,Trend_Simulation!$A:$T,20,FALSE)</f>
        <v>4.107861256545603E-2</v>
      </c>
      <c r="F282">
        <f t="shared" si="29"/>
        <v>5.7239944455747098</v>
      </c>
      <c r="G282">
        <f t="shared" si="30"/>
        <v>24.343568040584785</v>
      </c>
      <c r="J282">
        <f t="shared" si="31"/>
        <v>0.19037108339625275</v>
      </c>
      <c r="K282">
        <f t="shared" si="32"/>
        <v>0.80962891660374725</v>
      </c>
      <c r="N282" s="3">
        <f>VLOOKUP(A282,rets_1M!$A:$M,6,FALSE)</f>
        <v>1.0496950210411748E-2</v>
      </c>
      <c r="O282" s="3">
        <f>VLOOKUP(A282,Trend_Simulation!$A:$S,19,FALSE)</f>
        <v>-7.48309337826868E-4</v>
      </c>
      <c r="R282" s="3">
        <f t="shared" si="34"/>
        <v>1.3966742410962977E-3</v>
      </c>
      <c r="S282" s="7">
        <f t="shared" si="33"/>
        <v>4.8743204362924402E-3</v>
      </c>
      <c r="U282" s="3">
        <v>6.6642234708869097E-5</v>
      </c>
    </row>
    <row r="283" spans="1:21" x14ac:dyDescent="0.35">
      <c r="A283" s="2">
        <v>45351</v>
      </c>
      <c r="B283" s="3">
        <f>VLOOKUP(A283,Volatility_Rolling!$A:$I,6,FALSE)</f>
        <v>0.17587003842319252</v>
      </c>
      <c r="C283" s="3">
        <f>VLOOKUP(A283,Trend_Simulation!$A:$T,20,FALSE)</f>
        <v>4.1229182853378878E-2</v>
      </c>
      <c r="F283">
        <f t="shared" si="29"/>
        <v>5.6860168392851556</v>
      </c>
      <c r="G283">
        <f t="shared" si="30"/>
        <v>24.254664555352605</v>
      </c>
      <c r="J283">
        <f t="shared" si="31"/>
        <v>0.18990940000128037</v>
      </c>
      <c r="K283">
        <f t="shared" si="32"/>
        <v>0.81009059999871957</v>
      </c>
      <c r="N283" s="3">
        <f>VLOOKUP(A283,rets_1M!$A:$M,6,FALSE)</f>
        <v>4.7892003181881915E-2</v>
      </c>
      <c r="O283" s="3">
        <f>VLOOKUP(A283,Trend_Simulation!$A:$S,19,FALSE)</f>
        <v>1.2170268245719634E-2</v>
      </c>
      <c r="R283" s="3">
        <f t="shared" si="34"/>
        <v>1.8970653626310618E-2</v>
      </c>
      <c r="S283" s="7">
        <f t="shared" si="33"/>
        <v>3.0031135713800776E-2</v>
      </c>
      <c r="U283" s="3">
        <v>3.3327223783574667E-5</v>
      </c>
    </row>
    <row r="284" spans="1:21" x14ac:dyDescent="0.35">
      <c r="A284" s="2">
        <v>45382</v>
      </c>
      <c r="B284" s="3">
        <f>VLOOKUP(A284,Volatility_Rolling!$A:$I,6,FALSE)</f>
        <v>0.17496389173920712</v>
      </c>
      <c r="C284" s="3">
        <f>VLOOKUP(A284,Trend_Simulation!$A:$T,20,FALSE)</f>
        <v>4.1295493022730362E-2</v>
      </c>
      <c r="F284">
        <f t="shared" si="29"/>
        <v>5.7154650028621479</v>
      </c>
      <c r="G284">
        <f t="shared" si="30"/>
        <v>24.215717668016893</v>
      </c>
      <c r="J284">
        <f t="shared" si="31"/>
        <v>0.19095353049389854</v>
      </c>
      <c r="K284">
        <f t="shared" si="32"/>
        <v>0.80904646950610148</v>
      </c>
      <c r="N284" s="3">
        <f>VLOOKUP(A284,rets_1M!$A:$M,6,FALSE)</f>
        <v>2.7395119337337404E-2</v>
      </c>
      <c r="O284" s="3">
        <f>VLOOKUP(A284,Trend_Simulation!$A:$S,19,FALSE)</f>
        <v>1.134095465881365E-2</v>
      </c>
      <c r="R284" s="3">
        <f t="shared" si="34"/>
        <v>1.4389791440433845E-2</v>
      </c>
      <c r="S284" s="7">
        <f t="shared" si="33"/>
        <v>1.9368036998075527E-2</v>
      </c>
      <c r="U284" s="3">
        <v>2.4996563158685703E-5</v>
      </c>
    </row>
    <row r="285" spans="1:21" x14ac:dyDescent="0.35">
      <c r="A285" s="2">
        <v>45412</v>
      </c>
      <c r="B285" s="3">
        <f>VLOOKUP(A285,Volatility_Rolling!$A:$I,6,FALSE)</f>
        <v>0.1755435334385187</v>
      </c>
      <c r="C285" s="3">
        <f>VLOOKUP(A285,Trend_Simulation!$A:$T,20,FALSE)</f>
        <v>4.1272864837146019E-2</v>
      </c>
      <c r="F285">
        <f t="shared" si="29"/>
        <v>5.6965926366648754</v>
      </c>
      <c r="G285">
        <f t="shared" si="30"/>
        <v>24.228994133210481</v>
      </c>
      <c r="J285">
        <f t="shared" si="31"/>
        <v>0.19035859448541742</v>
      </c>
      <c r="K285">
        <f t="shared" si="32"/>
        <v>0.80964140551458263</v>
      </c>
      <c r="N285" s="3">
        <f>VLOOKUP(A285,rets_1M!$A:$M,6,FALSE)</f>
        <v>-4.5505910987482578E-2</v>
      </c>
      <c r="O285" s="3">
        <f>VLOOKUP(A285,Trend_Simulation!$A:$S,19,FALSE)</f>
        <v>2.0184598887762941E-3</v>
      </c>
      <c r="R285" s="3">
        <f t="shared" si="34"/>
        <v>-7.0564865145467479E-3</v>
      </c>
      <c r="S285" s="7">
        <f t="shared" si="33"/>
        <v>-2.1743725549353141E-2</v>
      </c>
      <c r="U285" s="3">
        <v>1.6665139084048874E-5</v>
      </c>
    </row>
    <row r="286" spans="1:21" x14ac:dyDescent="0.35">
      <c r="A286" s="2">
        <v>45443</v>
      </c>
      <c r="B286" s="3">
        <f>VLOOKUP(A286,Volatility_Rolling!$A:$I,6,FALSE)</f>
        <v>0.17706389867904435</v>
      </c>
      <c r="C286" s="3">
        <f>VLOOKUP(A286,Trend_Simulation!$A:$T,20,FALSE)</f>
        <v>4.141075612997256E-2</v>
      </c>
      <c r="F286">
        <f t="shared" si="29"/>
        <v>5.6476786485575721</v>
      </c>
      <c r="G286">
        <f t="shared" si="30"/>
        <v>24.148315400505648</v>
      </c>
      <c r="J286">
        <f t="shared" si="31"/>
        <v>0.18954489785633225</v>
      </c>
      <c r="K286">
        <f t="shared" si="32"/>
        <v>0.81045510214366767</v>
      </c>
      <c r="N286" s="3">
        <f>VLOOKUP(A286,rets_1M!$A:$M,6,FALSE)</f>
        <v>4.5102682027230001E-2</v>
      </c>
      <c r="O286" s="3">
        <f>VLOOKUP(A286,Trend_Simulation!$A:$S,19,FALSE)</f>
        <v>8.4342615234124299E-3</v>
      </c>
      <c r="R286" s="3">
        <f t="shared" si="34"/>
        <v>1.5414410512519405E-2</v>
      </c>
      <c r="S286" s="7">
        <f t="shared" si="33"/>
        <v>2.6768471775321215E-2</v>
      </c>
      <c r="U286" s="3">
        <v>1.6665139084048874E-5</v>
      </c>
    </row>
    <row r="287" spans="1:21" x14ac:dyDescent="0.35">
      <c r="A287" s="2">
        <v>45473</v>
      </c>
      <c r="B287" s="3">
        <f>VLOOKUP(A287,Volatility_Rolling!$A:$I,6,FALSE)</f>
        <v>0.17736583520376575</v>
      </c>
      <c r="C287" s="3">
        <f>VLOOKUP(A287,Trend_Simulation!$A:$T,20,FALSE)</f>
        <v>4.1507138729370674E-2</v>
      </c>
      <c r="F287">
        <f t="shared" si="29"/>
        <v>5.6380643930165899</v>
      </c>
      <c r="G287">
        <f t="shared" si="30"/>
        <v>24.092241253247231</v>
      </c>
      <c r="J287">
        <f t="shared" si="31"/>
        <v>0.18964031046633789</v>
      </c>
      <c r="K287">
        <f t="shared" si="32"/>
        <v>0.810359689533662</v>
      </c>
      <c r="N287" s="3">
        <f>VLOOKUP(A287,rets_1M!$A:$M,6,FALSE)</f>
        <v>3.0368385508572571E-2</v>
      </c>
      <c r="O287" s="3">
        <f>VLOOKUP(A287,Trend_Simulation!$A:$S,19,FALSE)</f>
        <v>6.8692014508723483E-3</v>
      </c>
      <c r="R287" s="3">
        <f t="shared" si="34"/>
        <v>1.1323351892796287E-2</v>
      </c>
      <c r="S287" s="7">
        <f t="shared" si="33"/>
        <v>1.8618793479722458E-2</v>
      </c>
      <c r="U287" s="3">
        <v>3.3327223783574667E-5</v>
      </c>
    </row>
    <row r="288" spans="1:21" x14ac:dyDescent="0.35">
      <c r="A288" s="2">
        <v>45504</v>
      </c>
      <c r="B288" s="3">
        <f>VLOOKUP(A288,Volatility_Rolling!$A:$I,6,FALSE)</f>
        <v>0.17707046542527966</v>
      </c>
      <c r="C288" s="3">
        <f>VLOOKUP(A288,Trend_Simulation!$A:$T,20,FALSE)</f>
        <v>4.1948726106310709E-2</v>
      </c>
      <c r="F288">
        <f t="shared" si="29"/>
        <v>5.6474692015873247</v>
      </c>
      <c r="G288">
        <f t="shared" si="30"/>
        <v>23.838626171047455</v>
      </c>
      <c r="J288">
        <f t="shared" si="31"/>
        <v>0.19152991029217734</v>
      </c>
      <c r="K288">
        <f t="shared" si="32"/>
        <v>0.80847008970782264</v>
      </c>
      <c r="N288" s="3">
        <f>VLOOKUP(A288,rets_1M!$A:$M,6,FALSE)</f>
        <v>6.5966128929952905E-3</v>
      </c>
      <c r="O288" s="3">
        <f>VLOOKUP(A288,Trend_Simulation!$A:$S,19,FALSE)</f>
        <v>-9.0838177075963158E-3</v>
      </c>
      <c r="R288" s="3">
        <f t="shared" si="34"/>
        <v>-6.1101759802542578E-3</v>
      </c>
      <c r="S288" s="7">
        <f t="shared" si="33"/>
        <v>-1.2436024073005127E-3</v>
      </c>
      <c r="U288" s="3">
        <v>4.1657121104599071E-5</v>
      </c>
    </row>
    <row r="289" spans="1:21" x14ac:dyDescent="0.35">
      <c r="A289" s="2">
        <v>45535</v>
      </c>
      <c r="B289" s="3">
        <f>VLOOKUP(A289,Volatility_Rolling!$A:$I,6,FALSE)</f>
        <v>0.17666454676570603</v>
      </c>
      <c r="C289" s="3">
        <f>VLOOKUP(A289,Trend_Simulation!$A:$T,20,FALSE)</f>
        <v>4.2428891134097112E-2</v>
      </c>
      <c r="F289">
        <f t="shared" ref="F289:F312" si="35">1/B289</f>
        <v>5.6604452806606878</v>
      </c>
      <c r="G289">
        <f t="shared" ref="G289:G312" si="36">1/C289</f>
        <v>23.568845974302882</v>
      </c>
      <c r="J289">
        <f t="shared" ref="J289:J312" si="37">F289/SUM($F289:$G289)</f>
        <v>0.19365660396228251</v>
      </c>
      <c r="K289">
        <f t="shared" ref="K289:K312" si="38">G289/SUM($F289:$G289)</f>
        <v>0.80634339603771743</v>
      </c>
      <c r="N289" s="3">
        <f>VLOOKUP(A289,rets_1M!$A:$M,6,FALSE)</f>
        <v>1.8546913398727272E-2</v>
      </c>
      <c r="O289" s="3">
        <f>VLOOKUP(A289,Trend_Simulation!$A:$S,19,FALSE)</f>
        <v>-9.5958794229761939E-3</v>
      </c>
      <c r="R289" s="3">
        <f t="shared" si="34"/>
        <v>-4.2056928384639966E-3</v>
      </c>
      <c r="S289" s="7">
        <f t="shared" ref="S289:S312" si="39">AVERAGE(N289:O289)</f>
        <v>4.4755169878755389E-3</v>
      </c>
      <c r="U289" s="3">
        <v>4.1657121104599071E-5</v>
      </c>
    </row>
    <row r="290" spans="1:21" x14ac:dyDescent="0.35">
      <c r="A290" s="2">
        <v>45565</v>
      </c>
      <c r="B290" s="3">
        <f>VLOOKUP(A290,Volatility_Rolling!$A:$I,6,FALSE)</f>
        <v>0.17393661381676268</v>
      </c>
      <c r="C290" s="3">
        <f>VLOOKUP(A290,Trend_Simulation!$A:$T,20,FALSE)</f>
        <v>4.2762106884992636E-2</v>
      </c>
      <c r="F290">
        <f t="shared" si="35"/>
        <v>5.7492208112862988</v>
      </c>
      <c r="G290">
        <f t="shared" si="36"/>
        <v>23.385190133158524</v>
      </c>
      <c r="J290">
        <f t="shared" si="37"/>
        <v>0.19733437625525516</v>
      </c>
      <c r="K290">
        <f t="shared" si="38"/>
        <v>0.80266562374474482</v>
      </c>
      <c r="N290" s="3">
        <f>VLOOKUP(A290,rets_1M!$A:$M,6,FALSE)</f>
        <v>1.6002639610657399E-2</v>
      </c>
      <c r="O290" s="3">
        <f>VLOOKUP(A290,Trend_Simulation!$A:$S,19,FALSE)</f>
        <v>1.0554576972646862E-2</v>
      </c>
      <c r="R290" s="3">
        <f t="shared" si="34"/>
        <v>1.1609630281297776E-2</v>
      </c>
      <c r="S290" s="7">
        <f t="shared" si="39"/>
        <v>1.327860829165213E-2</v>
      </c>
      <c r="U290" s="3">
        <v>3.3327223783574667E-5</v>
      </c>
    </row>
    <row r="291" spans="1:21" x14ac:dyDescent="0.35">
      <c r="A291" s="2">
        <v>45596</v>
      </c>
      <c r="B291" s="3">
        <f>VLOOKUP(A291,Volatility_Rolling!$A:$I,6,FALSE)</f>
        <v>0.17028318471817455</v>
      </c>
      <c r="C291" s="3">
        <f>VLOOKUP(A291,Trend_Simulation!$A:$T,20,FALSE)</f>
        <v>4.233436766009957E-2</v>
      </c>
      <c r="F291">
        <f t="shared" si="35"/>
        <v>5.8725704575882807</v>
      </c>
      <c r="G291">
        <f t="shared" si="36"/>
        <v>23.621470102705864</v>
      </c>
      <c r="J291">
        <f t="shared" si="37"/>
        <v>0.19911040827326079</v>
      </c>
      <c r="K291">
        <f t="shared" si="38"/>
        <v>0.80088959172673924</v>
      </c>
      <c r="N291" s="3">
        <f>VLOOKUP(A291,rets_1M!$A:$M,6,FALSE)</f>
        <v>-1.3030770479824705E-2</v>
      </c>
      <c r="O291" s="3">
        <f>VLOOKUP(A291,Trend_Simulation!$A:$S,19,FALSE)</f>
        <v>6.8382534309280145E-4</v>
      </c>
      <c r="R291" s="3">
        <f t="shared" si="34"/>
        <v>-2.0225358692155526E-3</v>
      </c>
      <c r="S291" s="7">
        <f t="shared" si="39"/>
        <v>-6.1734725683659517E-3</v>
      </c>
      <c r="U291" s="3">
        <v>4.1657121104599071E-5</v>
      </c>
    </row>
    <row r="292" spans="1:21" x14ac:dyDescent="0.35">
      <c r="A292" s="2">
        <v>45626</v>
      </c>
      <c r="B292" s="3">
        <f>VLOOKUP(A292,Volatility_Rolling!$A:$I,6,FALSE)</f>
        <v>0.17250282602892894</v>
      </c>
      <c r="C292" s="3">
        <f>VLOOKUP(A292,Trend_Simulation!$A:$T,20,FALSE)</f>
        <v>4.2139371682982922E-2</v>
      </c>
      <c r="F292">
        <f t="shared" si="35"/>
        <v>5.7970064782144428</v>
      </c>
      <c r="G292">
        <f t="shared" si="36"/>
        <v>23.730776232808154</v>
      </c>
      <c r="J292">
        <f t="shared" si="37"/>
        <v>0.19632379901151348</v>
      </c>
      <c r="K292">
        <f t="shared" si="38"/>
        <v>0.80367620098848658</v>
      </c>
      <c r="N292" s="3">
        <f>VLOOKUP(A292,rets_1M!$A:$M,6,FALSE)</f>
        <v>5.455928926911513E-2</v>
      </c>
      <c r="O292" s="3">
        <f>VLOOKUP(A292,Trend_Simulation!$A:$S,19,FALSE)</f>
        <v>-1.2106017538599722E-3</v>
      </c>
      <c r="R292" s="3">
        <f t="shared" si="34"/>
        <v>9.8937640170798612E-3</v>
      </c>
      <c r="S292" s="7">
        <f t="shared" si="39"/>
        <v>2.6674343757627578E-2</v>
      </c>
      <c r="U292" s="3">
        <v>4.1657121104599071E-5</v>
      </c>
    </row>
    <row r="293" spans="1:21" x14ac:dyDescent="0.35">
      <c r="A293" s="2">
        <v>45657</v>
      </c>
      <c r="B293" s="3">
        <f>VLOOKUP(A293,Volatility_Rolling!$A:$I,6,FALSE)</f>
        <v>0.17234782555911857</v>
      </c>
      <c r="C293" s="3">
        <f>VLOOKUP(A293,Trend_Simulation!$A:$T,20,FALSE)</f>
        <v>4.2127861450709674E-2</v>
      </c>
      <c r="F293">
        <f t="shared" si="35"/>
        <v>5.8022199975884297</v>
      </c>
      <c r="G293">
        <f t="shared" si="36"/>
        <v>23.737259988143887</v>
      </c>
      <c r="J293">
        <f t="shared" si="37"/>
        <v>0.19642255044404724</v>
      </c>
      <c r="K293">
        <f t="shared" si="38"/>
        <v>0.80357744955595278</v>
      </c>
      <c r="N293" s="3">
        <f>VLOOKUP(A293,rets_1M!$A:$M,6,FALSE)</f>
        <v>-3.0382807777062704E-2</v>
      </c>
      <c r="O293" s="3">
        <f>VLOOKUP(A293,Trend_Simulation!$A:$S,19,FALSE)</f>
        <v>5.0579212930648354E-3</v>
      </c>
      <c r="R293" s="3">
        <f t="shared" si="34"/>
        <v>-1.8999372777203857E-3</v>
      </c>
      <c r="S293" s="7">
        <f t="shared" si="39"/>
        <v>-1.2662443241998934E-2</v>
      </c>
      <c r="U293" s="3">
        <v>4.99862552685304E-5</v>
      </c>
    </row>
    <row r="294" spans="1:21" x14ac:dyDescent="0.35">
      <c r="A294" s="2">
        <v>45688</v>
      </c>
      <c r="B294" s="3">
        <f>VLOOKUP(A294,Volatility_Rolling!$A:$I,6,FALSE)</f>
        <v>0.16911574864135404</v>
      </c>
      <c r="C294" s="3">
        <f>VLOOKUP(A294,Trend_Simulation!$A:$T,20,FALSE)</f>
        <v>4.2577313505282488E-2</v>
      </c>
      <c r="F294">
        <f t="shared" si="35"/>
        <v>5.9131098554322872</v>
      </c>
      <c r="G294">
        <f t="shared" si="36"/>
        <v>23.486686163887065</v>
      </c>
      <c r="J294">
        <f t="shared" si="37"/>
        <v>0.20112758100588971</v>
      </c>
      <c r="K294">
        <f t="shared" si="38"/>
        <v>0.79887241899411021</v>
      </c>
      <c r="N294" s="3">
        <f>VLOOKUP(A294,rets_1M!$A:$M,6,FALSE)</f>
        <v>2.2163673296997422E-2</v>
      </c>
      <c r="O294" s="3">
        <f>VLOOKUP(A294,Trend_Simulation!$A:$S,19,FALSE)</f>
        <v>1.2160647873086232E-2</v>
      </c>
      <c r="R294" s="3">
        <f t="shared" si="34"/>
        <v>1.4125467639007514E-2</v>
      </c>
      <c r="S294" s="7">
        <f t="shared" si="39"/>
        <v>1.7162160585041827E-2</v>
      </c>
      <c r="U294" s="3">
        <v>1.2491414476678564E-4</v>
      </c>
    </row>
    <row r="295" spans="1:21" x14ac:dyDescent="0.35">
      <c r="A295" s="2">
        <v>45716</v>
      </c>
      <c r="B295" s="3">
        <f>VLOOKUP(A295,Volatility_Rolling!$A:$I,6,FALSE)</f>
        <v>0.16830166322881188</v>
      </c>
      <c r="C295" s="3">
        <f>VLOOKUP(A295,Trend_Simulation!$A:$T,20,FALSE)</f>
        <v>4.2660621900471186E-2</v>
      </c>
      <c r="F295">
        <f t="shared" si="35"/>
        <v>5.9417119285414648</v>
      </c>
      <c r="G295">
        <f t="shared" si="36"/>
        <v>23.440820959737461</v>
      </c>
      <c r="J295">
        <f t="shared" si="37"/>
        <v>0.20221918754021681</v>
      </c>
      <c r="K295">
        <f t="shared" si="38"/>
        <v>0.79778081245978316</v>
      </c>
      <c r="N295" s="3">
        <f>VLOOKUP(A295,rets_1M!$A:$M,6,FALSE)</f>
        <v>-1.7157586132263036E-2</v>
      </c>
      <c r="O295" s="3">
        <f>VLOOKUP(A295,Trend_Simulation!$A:$S,19,FALSE)</f>
        <v>-4.6581673718008908E-3</v>
      </c>
      <c r="R295" s="3">
        <f t="shared" si="34"/>
        <v>-7.1721452310722781E-3</v>
      </c>
      <c r="S295" s="7">
        <f t="shared" si="39"/>
        <v>-1.0907876752031963E-2</v>
      </c>
      <c r="U295" s="3">
        <v>2.5796701004310307E-4</v>
      </c>
    </row>
    <row r="296" spans="1:21" x14ac:dyDescent="0.35">
      <c r="A296" s="2">
        <v>45747</v>
      </c>
      <c r="B296" s="3">
        <f>VLOOKUP(A296,Volatility_Rolling!$A:$I,6,FALSE)</f>
        <v>0.17159104087058052</v>
      </c>
      <c r="C296" s="3">
        <f>VLOOKUP(A296,Trend_Simulation!$A:$T,20,FALSE)</f>
        <v>4.0841421428755985E-2</v>
      </c>
      <c r="F296">
        <f t="shared" si="35"/>
        <v>5.8278100938511823</v>
      </c>
      <c r="G296">
        <f t="shared" si="36"/>
        <v>24.484946042938439</v>
      </c>
      <c r="J296">
        <f t="shared" si="37"/>
        <v>0.19225602804154635</v>
      </c>
      <c r="K296">
        <f t="shared" si="38"/>
        <v>0.8077439719584536</v>
      </c>
      <c r="N296" s="3">
        <f>VLOOKUP(A296,rets_1M!$A:$M,6,FALSE)</f>
        <v>-6.0679465876559036E-2</v>
      </c>
      <c r="O296" s="3">
        <f>VLOOKUP(A296,Trend_Simulation!$A:$S,19,FALSE)</f>
        <v>1.6931760387943091E-3</v>
      </c>
      <c r="R296" s="3">
        <f t="shared" ref="R296:R312" si="40">N296*J295+O296*K295</f>
        <v>-1.0919768934065318E-2</v>
      </c>
      <c r="S296" s="7">
        <f t="shared" si="39"/>
        <v>-2.9493144918882365E-2</v>
      </c>
      <c r="U296" s="3">
        <v>3.7422877886217343E-4</v>
      </c>
    </row>
    <row r="297" spans="1:21" x14ac:dyDescent="0.35">
      <c r="A297" s="2">
        <v>45777</v>
      </c>
      <c r="B297" s="3">
        <f>VLOOKUP(A297,Volatility_Rolling!$A:$I,6,FALSE)</f>
        <v>0.16275856365604549</v>
      </c>
      <c r="C297" s="3">
        <f>VLOOKUP(A297,Trend_Simulation!$A:$T,20,FALSE)</f>
        <v>4.0696539648982642E-2</v>
      </c>
      <c r="F297">
        <f t="shared" si="35"/>
        <v>6.1440699496051128</v>
      </c>
      <c r="G297">
        <f t="shared" si="36"/>
        <v>24.572113713481254</v>
      </c>
      <c r="J297">
        <f t="shared" si="37"/>
        <v>0.20002712631871777</v>
      </c>
      <c r="K297">
        <f t="shared" si="38"/>
        <v>0.79997287368128212</v>
      </c>
      <c r="N297" s="3">
        <f>VLOOKUP(A297,rets_1M!$A:$M,6,FALSE)</f>
        <v>-1.1722080136402413E-2</v>
      </c>
      <c r="O297" s="3">
        <f>VLOOKUP(A297,Trend_Simulation!$A:$S,19,FALSE)</f>
        <v>-4.2153028010369171E-3</v>
      </c>
      <c r="R297" s="3">
        <f t="shared" si="40"/>
        <v>-5.6585259949265901E-3</v>
      </c>
      <c r="S297" s="7">
        <f t="shared" si="39"/>
        <v>-7.9686914687196655E-3</v>
      </c>
      <c r="U297" s="3">
        <v>6.3113787510671315E-4</v>
      </c>
    </row>
    <row r="298" spans="1:21" x14ac:dyDescent="0.35">
      <c r="A298" s="2">
        <v>45808</v>
      </c>
      <c r="B298" s="3">
        <f>VLOOKUP(A298,Volatility_Rolling!$A:$I,6,FALSE)</f>
        <v>0.16550344312052209</v>
      </c>
      <c r="C298" s="3">
        <f>VLOOKUP(A298,Trend_Simulation!$A:$T,20,FALSE)</f>
        <v>4.0980341461246114E-2</v>
      </c>
      <c r="F298">
        <f t="shared" si="35"/>
        <v>6.0421703690586366</v>
      </c>
      <c r="G298">
        <f t="shared" si="36"/>
        <v>24.401944062512758</v>
      </c>
      <c r="J298">
        <f t="shared" si="37"/>
        <v>0.19846760143539396</v>
      </c>
      <c r="K298">
        <f t="shared" si="38"/>
        <v>0.80153239856460612</v>
      </c>
      <c r="N298" s="3">
        <f>VLOOKUP(A298,rets_1M!$A:$M,6,FALSE)</f>
        <v>5.8895837826180797E-2</v>
      </c>
      <c r="O298" s="3">
        <f>VLOOKUP(A298,Trend_Simulation!$A:$S,19,FALSE)</f>
        <v>1.0092816376061499E-2</v>
      </c>
      <c r="R298" s="3">
        <f t="shared" si="40"/>
        <v>1.9854744512399602E-2</v>
      </c>
      <c r="S298" s="7">
        <f t="shared" si="39"/>
        <v>3.4494327101121144E-2</v>
      </c>
      <c r="U298" s="3">
        <v>8.2128007013682058E-4</v>
      </c>
    </row>
    <row r="299" spans="1:21" x14ac:dyDescent="0.35">
      <c r="A299" s="2">
        <v>45838</v>
      </c>
      <c r="B299" s="3">
        <f>VLOOKUP(A299,Volatility_Rolling!$A:$I,6,FALSE)</f>
        <v>0.15786982022963442</v>
      </c>
      <c r="C299" s="3">
        <f>VLOOKUP(A299,Trend_Simulation!$A:$T,20,FALSE)</f>
        <v>3.9487306483037471E-2</v>
      </c>
      <c r="F299">
        <f t="shared" si="35"/>
        <v>6.3343329240852944</v>
      </c>
      <c r="G299">
        <f t="shared" si="36"/>
        <v>25.32459387751781</v>
      </c>
      <c r="J299">
        <f t="shared" si="37"/>
        <v>0.20008046905002935</v>
      </c>
      <c r="K299">
        <f t="shared" si="38"/>
        <v>0.79991953094997059</v>
      </c>
      <c r="N299" s="3">
        <f>VLOOKUP(A299,rets_1M!$A:$M,6,FALSE)</f>
        <v>4.7819800004073265E-2</v>
      </c>
      <c r="O299" s="3">
        <f>VLOOKUP(A299,Trend_Simulation!$A:$S,19,FALSE)</f>
        <v>1.7543426611572994E-3</v>
      </c>
      <c r="R299" s="3">
        <f t="shared" si="40"/>
        <v>1.0896843489030288E-2</v>
      </c>
      <c r="S299" s="7">
        <f t="shared" si="39"/>
        <v>2.4787071332615283E-2</v>
      </c>
      <c r="U299" s="3">
        <v>1.2743632726075482E-3</v>
      </c>
    </row>
    <row r="300" spans="1:21" x14ac:dyDescent="0.35">
      <c r="A300" s="2">
        <v>45869</v>
      </c>
      <c r="B300" s="3">
        <f>VLOOKUP(A300,Volatility_Rolling!$A:$I,6,FALSE)</f>
        <v>0.15082597296216421</v>
      </c>
      <c r="C300" s="3">
        <f>VLOOKUP(A300,Trend_Simulation!$A:$T,20,FALSE)</f>
        <v>3.7118610765876851E-2</v>
      </c>
      <c r="F300">
        <f t="shared" si="35"/>
        <v>6.6301577928547974</v>
      </c>
      <c r="G300">
        <f t="shared" si="36"/>
        <v>26.940663439896309</v>
      </c>
      <c r="J300">
        <f t="shared" si="37"/>
        <v>0.19749763483255306</v>
      </c>
      <c r="K300">
        <f t="shared" si="38"/>
        <v>0.80250236516744688</v>
      </c>
      <c r="N300" s="3">
        <f>VLOOKUP(A300,rets_1M!$A:$M,6,FALSE)</f>
        <v>1.926179323213284E-2</v>
      </c>
      <c r="O300" s="3">
        <f>VLOOKUP(A300,Trend_Simulation!$A:$S,19,FALSE)</f>
        <v>-4.6998450313825444E-3</v>
      </c>
      <c r="R300" s="3">
        <f t="shared" si="40"/>
        <v>9.441079158874514E-5</v>
      </c>
      <c r="S300" s="7">
        <f t="shared" si="39"/>
        <v>7.2809741003751483E-3</v>
      </c>
      <c r="U300" s="3">
        <v>1.8967538135683526E-3</v>
      </c>
    </row>
    <row r="301" spans="1:21" x14ac:dyDescent="0.35">
      <c r="A301" s="2">
        <v>45900</v>
      </c>
      <c r="B301" s="3">
        <f>VLOOKUP(A301,Volatility_Rolling!$A:$I,6,FALSE)</f>
        <v>0.14758569588231177</v>
      </c>
      <c r="C301" s="3">
        <f>VLOOKUP(A301,Trend_Simulation!$A:$T,20,FALSE)</f>
        <v>3.5301963071118644E-2</v>
      </c>
      <c r="F301">
        <f t="shared" si="35"/>
        <v>6.7757243953873623</v>
      </c>
      <c r="G301">
        <f t="shared" si="36"/>
        <v>28.327036600922717</v>
      </c>
      <c r="J301">
        <f t="shared" si="37"/>
        <v>0.19302539752071382</v>
      </c>
      <c r="K301">
        <f t="shared" si="38"/>
        <v>0.8069746024792861</v>
      </c>
      <c r="N301" s="3">
        <f>VLOOKUP(A301,rets_1M!$A:$M,6,FALSE)</f>
        <v>1.5465293668954994E-2</v>
      </c>
      <c r="O301" s="3">
        <f>VLOOKUP(A301,Trend_Simulation!$A:$S,19,FALSE)</f>
        <v>1.6025248117603661E-3</v>
      </c>
      <c r="R301" s="3">
        <f t="shared" si="40"/>
        <v>4.3403888732866797E-3</v>
      </c>
      <c r="S301" s="7">
        <f t="shared" si="39"/>
        <v>8.5339092403576792E-3</v>
      </c>
      <c r="U301" s="3">
        <v>2.2388904099577278E-3</v>
      </c>
    </row>
    <row r="302" spans="1:21" x14ac:dyDescent="0.35">
      <c r="A302" s="2">
        <v>45930</v>
      </c>
      <c r="B302" s="3">
        <f>VLOOKUP(A302,Volatility_Rolling!$A:$I,6,FALSE)</f>
        <v>0.13413907723172278</v>
      </c>
      <c r="C302" s="3">
        <f>VLOOKUP(A302,Trend_Simulation!$A:$T,20,FALSE)</f>
        <v>3.485551160421009E-2</v>
      </c>
      <c r="F302">
        <f t="shared" si="35"/>
        <v>7.4549491515624373</v>
      </c>
      <c r="G302">
        <f t="shared" si="36"/>
        <v>28.689867225452318</v>
      </c>
      <c r="J302">
        <f t="shared" si="37"/>
        <v>0.20625223472716811</v>
      </c>
      <c r="K302">
        <f t="shared" si="38"/>
        <v>0.79374776527283186</v>
      </c>
      <c r="N302" s="3">
        <f>VLOOKUP(A302,rets_1M!$A:$M,6,FALSE)</f>
        <v>3.220596796304287E-2</v>
      </c>
      <c r="O302" s="3">
        <f>VLOOKUP(A302,Trend_Simulation!$A:$S,19,FALSE)</f>
        <v>2.0375988941936065E-2</v>
      </c>
      <c r="R302" s="3">
        <f t="shared" si="40"/>
        <v>2.2659475345146909E-2</v>
      </c>
      <c r="S302" s="7">
        <f t="shared" si="39"/>
        <v>2.6290978452489469E-2</v>
      </c>
      <c r="U302" s="3">
        <v>2.6445278387947635E-3</v>
      </c>
    </row>
    <row r="303" spans="1:21" x14ac:dyDescent="0.35">
      <c r="A303" s="2">
        <v>45961</v>
      </c>
      <c r="B303" s="3">
        <f>VLOOKUP(A303,Volatility_Rolling!$A:$I,6,FALSE)</f>
        <v>0.12882125148349624</v>
      </c>
      <c r="C303" s="3">
        <f>VLOOKUP(A303,Trend_Simulation!$A:$T,20,FALSE)</f>
        <v>3.5506487125172952E-2</v>
      </c>
      <c r="F303">
        <f t="shared" si="35"/>
        <v>7.7626943418424528</v>
      </c>
      <c r="G303">
        <f t="shared" si="36"/>
        <v>28.163867534252137</v>
      </c>
      <c r="J303">
        <f t="shared" si="37"/>
        <v>0.21607117231576015</v>
      </c>
      <c r="K303">
        <f t="shared" si="38"/>
        <v>0.78392882768423988</v>
      </c>
      <c r="N303" s="3">
        <f>VLOOKUP(A303,rets_1M!$A:$M,6,FALSE)</f>
        <v>2.0066950478477841E-2</v>
      </c>
      <c r="O303" s="3">
        <f>VLOOKUP(A303,Trend_Simulation!$A:$S,19,FALSE)</f>
        <v>1.257758621378743E-2</v>
      </c>
      <c r="R303" s="3">
        <f t="shared" si="40"/>
        <v>1.4122284330065621E-2</v>
      </c>
      <c r="S303" s="7">
        <f t="shared" si="39"/>
        <v>1.6322268346132637E-2</v>
      </c>
      <c r="U303" s="3">
        <v>3.1691721789193217E-3</v>
      </c>
    </row>
    <row r="304" spans="1:21" x14ac:dyDescent="0.35">
      <c r="A304" s="2">
        <v>45991</v>
      </c>
      <c r="B304" s="3">
        <f>VLOOKUP(A304,Volatility_Rolling!$A:$I,6,FALSE)</f>
        <v>0.12711133478330444</v>
      </c>
      <c r="C304" s="3">
        <f>VLOOKUP(A304,Trend_Simulation!$A:$T,20,FALSE)</f>
        <v>3.3376443325077866E-2</v>
      </c>
      <c r="F304">
        <f t="shared" si="35"/>
        <v>7.8671190236871462</v>
      </c>
      <c r="G304">
        <f t="shared" si="36"/>
        <v>29.961251121345089</v>
      </c>
      <c r="J304">
        <f t="shared" si="37"/>
        <v>0.20796875449629398</v>
      </c>
      <c r="K304">
        <f t="shared" si="38"/>
        <v>0.79203124550370596</v>
      </c>
      <c r="N304" s="3">
        <f>VLOOKUP(A304,rets_1M!$A:$M,6,FALSE)</f>
        <v>-2.1045497511995581E-3</v>
      </c>
      <c r="O304" s="3">
        <f>VLOOKUP(A304,Trend_Simulation!$A:$S,19,FALSE)</f>
        <v>8.695715893425068E-3</v>
      </c>
      <c r="R304" s="3">
        <f t="shared" si="40"/>
        <v>6.3620898342693962E-3</v>
      </c>
      <c r="S304" s="7">
        <f t="shared" si="39"/>
        <v>3.2955830711127549E-3</v>
      </c>
      <c r="U304" s="3">
        <v>3.5306273826369861E-3</v>
      </c>
    </row>
    <row r="305" spans="1:21" x14ac:dyDescent="0.35">
      <c r="A305" s="2">
        <v>46022</v>
      </c>
      <c r="B305" s="3">
        <f>VLOOKUP(A305,Volatility_Rolling!$A:$I,6,FALSE)</f>
        <v>0.11986121814306633</v>
      </c>
      <c r="C305" s="3">
        <f>VLOOKUP(A305,Trend_Simulation!$A:$T,20,FALSE)</f>
        <v>3.3161497770682315E-2</v>
      </c>
      <c r="F305">
        <f t="shared" si="35"/>
        <v>8.3429821212596078</v>
      </c>
      <c r="G305">
        <f t="shared" si="36"/>
        <v>30.155453378951059</v>
      </c>
      <c r="J305">
        <f t="shared" si="37"/>
        <v>0.21670964060900486</v>
      </c>
      <c r="K305">
        <f t="shared" si="38"/>
        <v>0.78329035939099512</v>
      </c>
      <c r="N305" s="3">
        <f>VLOOKUP(A305,rets_1M!$A:$M,6,FALSE)</f>
        <v>-3.9141391574769591E-3</v>
      </c>
      <c r="O305" s="3">
        <f>VLOOKUP(A305,Trend_Simulation!$A:$S,19,FALSE)</f>
        <v>2.1192050253483015E-3</v>
      </c>
      <c r="R305" s="3">
        <f t="shared" si="40"/>
        <v>8.6445795019867138E-4</v>
      </c>
      <c r="S305" s="7">
        <f t="shared" si="39"/>
        <v>-8.974670660643288E-4</v>
      </c>
      <c r="U305" s="3">
        <v>3.5626875279843873E-3</v>
      </c>
    </row>
    <row r="306" spans="1:21" x14ac:dyDescent="0.35">
      <c r="A306" s="2">
        <v>46053</v>
      </c>
      <c r="B306" s="3">
        <f>VLOOKUP(A306,Volatility_Rolling!$A:$I,6,FALSE)</f>
        <v>0.11671147996799726</v>
      </c>
      <c r="C306" s="3">
        <f>VLOOKUP(A306,Trend_Simulation!$A:$T,20,FALSE)</f>
        <v>3.1986528317221791E-2</v>
      </c>
      <c r="F306">
        <f t="shared" si="35"/>
        <v>8.5681374297901449</v>
      </c>
      <c r="G306">
        <f t="shared" si="36"/>
        <v>31.263161481066152</v>
      </c>
      <c r="J306">
        <f t="shared" si="37"/>
        <v>0.21511067085625069</v>
      </c>
      <c r="K306">
        <f t="shared" si="38"/>
        <v>0.78488932914374931</v>
      </c>
      <c r="N306" s="3">
        <f>VLOOKUP(A306,rets_1M!$A:$M,6,FALSE)</f>
        <v>1.0622263690518885E-2</v>
      </c>
      <c r="O306" s="3">
        <f>VLOOKUP(A306,Trend_Simulation!$A:$S,19,FALSE)</f>
        <v>1.6990190248158718E-2</v>
      </c>
      <c r="R306" s="3">
        <f t="shared" si="40"/>
        <v>1.5610199172428051E-2</v>
      </c>
      <c r="S306" s="7">
        <f t="shared" si="39"/>
        <v>1.3806226969338802E-2</v>
      </c>
      <c r="U306" s="3">
        <v>3.8267547616503972E-3</v>
      </c>
    </row>
    <row r="307" spans="1:21" x14ac:dyDescent="0.35">
      <c r="A307" s="2">
        <v>46081</v>
      </c>
      <c r="B307" s="3">
        <f>VLOOKUP(A307,Volatility_Rolling!$A:$I,6,FALSE)</f>
        <v>0.1151162312362954</v>
      </c>
      <c r="C307" s="3">
        <f>VLOOKUP(A307,Trend_Simulation!$A:$T,20,FALSE)</f>
        <v>3.2084944879837977E-2</v>
      </c>
      <c r="F307">
        <f t="shared" si="35"/>
        <v>8.6868722964647098</v>
      </c>
      <c r="G307">
        <f t="shared" si="36"/>
        <v>31.167265636426109</v>
      </c>
      <c r="J307">
        <f t="shared" si="37"/>
        <v>0.21796663400654334</v>
      </c>
      <c r="K307">
        <f t="shared" si="38"/>
        <v>0.78203336599345652</v>
      </c>
      <c r="N307" s="3">
        <f>VLOOKUP(A307,rets_1M!$A:$M,6,FALSE)</f>
        <v>-1.1007740927491017E-2</v>
      </c>
      <c r="O307" s="3">
        <f>VLOOKUP(A307,Trend_Simulation!$A:$S,19,FALSE)</f>
        <v>8.8340978903902589E-3</v>
      </c>
      <c r="R307" s="3">
        <f t="shared" si="40"/>
        <v>4.5659066312542223E-3</v>
      </c>
      <c r="S307" s="7">
        <f t="shared" si="39"/>
        <v>-1.0868215185503788E-3</v>
      </c>
      <c r="U307" s="3">
        <v>3.9066244998400279E-3</v>
      </c>
    </row>
    <row r="308" spans="1:21" x14ac:dyDescent="0.35">
      <c r="A308" s="2">
        <v>46112</v>
      </c>
      <c r="B308" s="3">
        <f>VLOOKUP(A308,Volatility_Rolling!$A:$I,6,FALSE)</f>
        <v>0.1205831483783997</v>
      </c>
      <c r="C308" s="3">
        <f>VLOOKUP(A308,Trend_Simulation!$A:$T,20,FALSE)</f>
        <v>2.7412219531241552E-2</v>
      </c>
      <c r="F308">
        <f t="shared" si="35"/>
        <v>8.2930327616087691</v>
      </c>
      <c r="G308">
        <f t="shared" si="36"/>
        <v>36.480081405312895</v>
      </c>
      <c r="J308">
        <f t="shared" si="37"/>
        <v>0.18522349664334167</v>
      </c>
      <c r="K308">
        <f t="shared" si="38"/>
        <v>0.8147765033566583</v>
      </c>
      <c r="N308" s="3">
        <f>VLOOKUP(A308,rets_1M!$A:$M,6,FALSE)</f>
        <v>-5.3299583512853577E-2</v>
      </c>
      <c r="O308" s="3">
        <f>VLOOKUP(A308,Trend_Simulation!$A:$S,19,FALSE)</f>
        <v>1.8542574973568701E-2</v>
      </c>
      <c r="R308" s="3">
        <f t="shared" si="40"/>
        <v>2.8833815085186117E-3</v>
      </c>
      <c r="S308" s="7">
        <f t="shared" si="39"/>
        <v>-1.7378504269642436E-2</v>
      </c>
      <c r="U308" s="3">
        <v>3.9624917561102979E-3</v>
      </c>
    </row>
    <row r="309" spans="1:21" x14ac:dyDescent="0.35">
      <c r="A309" s="2">
        <v>46142</v>
      </c>
      <c r="B309" s="3">
        <f>VLOOKUP(A309,Volatility_Rolling!$A:$I,6,FALSE)</f>
        <v>0.13185229441180082</v>
      </c>
      <c r="C309" s="3">
        <f>VLOOKUP(A309,Trend_Simulation!$A:$T,20,FALSE)</f>
        <v>3.0155595348014749E-2</v>
      </c>
      <c r="F309">
        <f t="shared" si="35"/>
        <v>7.5842442064512126</v>
      </c>
      <c r="G309">
        <f t="shared" si="36"/>
        <v>33.161341650176823</v>
      </c>
      <c r="J309">
        <f t="shared" si="37"/>
        <v>0.1861365850312714</v>
      </c>
      <c r="K309">
        <f t="shared" si="38"/>
        <v>0.81386341496872872</v>
      </c>
      <c r="N309" s="3">
        <f>VLOOKUP(A309,rets_1M!$A:$M,6,FALSE)</f>
        <v>0.10243671186119263</v>
      </c>
      <c r="O309" s="3">
        <f>VLOOKUP(A309,Trend_Simulation!$A:$S,19,FALSE)</f>
        <v>2.6062016111860799E-2</v>
      </c>
      <c r="R309" s="3">
        <f t="shared" si="40"/>
        <v>4.0208404313623401E-2</v>
      </c>
      <c r="S309" s="7">
        <f t="shared" si="39"/>
        <v>6.4249363986526711E-2</v>
      </c>
      <c r="U309" s="3">
        <v>4.1298886422020953E-3</v>
      </c>
    </row>
    <row r="310" spans="1:21" x14ac:dyDescent="0.35">
      <c r="A310" s="2">
        <v>46173</v>
      </c>
      <c r="B310" s="3">
        <f>VLOOKUP(A310,Volatility_Rolling!$A:$I,6,FALSE)</f>
        <v>0.13325481858978425</v>
      </c>
      <c r="C310" s="3">
        <f>VLOOKUP(A310,Trend_Simulation!$A:$T,20,FALSE)</f>
        <v>3.0128637851403222E-2</v>
      </c>
      <c r="F310">
        <f t="shared" si="35"/>
        <v>7.5044190565328144</v>
      </c>
      <c r="G310">
        <f t="shared" si="36"/>
        <v>33.191012648234462</v>
      </c>
      <c r="J310">
        <f t="shared" si="37"/>
        <v>0.1844044587356892</v>
      </c>
      <c r="K310">
        <f t="shared" si="38"/>
        <v>0.81559554126431089</v>
      </c>
      <c r="N310" s="3">
        <f>VLOOKUP(A310,rets_1M!$A:$M,6,FALSE)</f>
        <v>4.8592118616371582E-2</v>
      </c>
      <c r="O310" s="3">
        <f>VLOOKUP(A310,Trend_Simulation!$A:$S,19,FALSE)</f>
        <v>1.1049665715111737E-2</v>
      </c>
      <c r="R310" s="3">
        <f t="shared" si="40"/>
        <v>1.8037689691849594E-2</v>
      </c>
      <c r="S310" s="7">
        <f t="shared" si="39"/>
        <v>2.9820892165741658E-2</v>
      </c>
      <c r="U310" s="3">
        <v>4.3208242423642407E-3</v>
      </c>
    </row>
    <row r="311" spans="1:21" x14ac:dyDescent="0.35">
      <c r="A311" s="2">
        <v>46203</v>
      </c>
      <c r="B311" s="3">
        <f>VLOOKUP(A311,Volatility_Rolling!$A:$I,6,FALSE)</f>
        <v>0.13133032408262094</v>
      </c>
      <c r="C311" s="3">
        <f>VLOOKUP(A311,Trend_Simulation!$A:$T,20,FALSE)</f>
        <v>3.1222311145142317E-2</v>
      </c>
      <c r="F311">
        <f t="shared" si="35"/>
        <v>7.6143876670165849</v>
      </c>
      <c r="G311">
        <f t="shared" si="36"/>
        <v>32.028378531983968</v>
      </c>
      <c r="J311">
        <f t="shared" si="37"/>
        <v>0.19207508448813931</v>
      </c>
      <c r="K311">
        <f t="shared" si="38"/>
        <v>0.80792491551186063</v>
      </c>
      <c r="N311" s="3">
        <f>VLOOKUP(A311,rets_1M!$A:$M,6,FALSE)</f>
        <v>-1.4582854893212094E-2</v>
      </c>
      <c r="O311" s="3">
        <f>VLOOKUP(A311,Trend_Simulation!$A:$S,19,FALSE)</f>
        <v>-9.7463846964367402E-3</v>
      </c>
      <c r="R311" s="3">
        <f t="shared" si="40"/>
        <v>-1.0638251365264391E-2</v>
      </c>
      <c r="S311" s="7">
        <f t="shared" si="39"/>
        <v>-1.2164619794824416E-2</v>
      </c>
      <c r="U311" s="3">
        <v>4.4082031209211614E-3</v>
      </c>
    </row>
    <row r="312" spans="1:21" x14ac:dyDescent="0.35">
      <c r="A312" s="2">
        <v>46234</v>
      </c>
      <c r="B312" s="3">
        <f>VLOOKUP(A312,Volatility_Rolling!$A:$I,6,FALSE)</f>
        <v>0.13126930058059044</v>
      </c>
      <c r="C312" s="3">
        <f>VLOOKUP(A312,Trend_Simulation!$A:$T,20,FALSE)</f>
        <v>3.0429803408932157E-2</v>
      </c>
      <c r="F312">
        <f t="shared" si="35"/>
        <v>7.6179273872649897</v>
      </c>
      <c r="G312">
        <f t="shared" si="36"/>
        <v>32.862519240149503</v>
      </c>
      <c r="J312">
        <f t="shared" si="37"/>
        <v>0.18818782948175072</v>
      </c>
      <c r="K312">
        <f t="shared" si="38"/>
        <v>0.81181217051824928</v>
      </c>
      <c r="N312" s="3">
        <f>VLOOKUP(A312,rets_1M!$A:$M,6,FALSE)</f>
        <v>-3.845321525477452E-3</v>
      </c>
      <c r="O312" s="3">
        <f>VLOOKUP(A312,Trend_Simulation!$A:$S,19,FALSE)</f>
        <v>7.719762593847445E-3</v>
      </c>
      <c r="R312" s="3">
        <f t="shared" si="40"/>
        <v>5.4983980845156773E-3</v>
      </c>
      <c r="S312" s="7">
        <f t="shared" si="39"/>
        <v>1.9372205341849965E-3</v>
      </c>
      <c r="U312" s="3">
        <v>4.463764356697375E-3</v>
      </c>
    </row>
    <row r="314" spans="1:21" x14ac:dyDescent="0.35">
      <c r="J314">
        <f>AVERAGE(J3:J312)</f>
        <v>0.19905801216863017</v>
      </c>
      <c r="K314">
        <f>AVERAGE(K3:K312)</f>
        <v>0.80094198783136961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CFA90-D0DD-4667-BE92-713ECD0A66A1}">
  <dimension ref="A1:AD335"/>
  <sheetViews>
    <sheetView tabSelected="1" workbookViewId="0">
      <selection activeCell="E16" sqref="E16"/>
    </sheetView>
  </sheetViews>
  <sheetFormatPr defaultRowHeight="14.5" x14ac:dyDescent="0.35"/>
  <cols>
    <col min="1" max="1" width="18.1796875" bestFit="1" customWidth="1"/>
    <col min="2" max="2" width="12" bestFit="1" customWidth="1"/>
    <col min="3" max="3" width="13.36328125" bestFit="1" customWidth="1"/>
    <col min="4" max="4" width="13.7265625" bestFit="1" customWidth="1"/>
    <col min="5" max="5" width="18.1796875" bestFit="1" customWidth="1"/>
    <col min="6" max="6" width="9" bestFit="1" customWidth="1"/>
    <col min="8" max="8" width="11.81640625" bestFit="1" customWidth="1"/>
    <col min="9" max="9" width="16.1796875" bestFit="1" customWidth="1"/>
    <col min="12" max="12" width="8.7265625" style="3"/>
    <col min="14" max="14" width="19" bestFit="1" customWidth="1"/>
    <col min="15" max="15" width="13.453125" customWidth="1"/>
    <col min="16" max="16" width="20.453125" bestFit="1" customWidth="1"/>
    <col min="17" max="17" width="12.81640625" bestFit="1" customWidth="1"/>
    <col min="18" max="18" width="14.81640625" bestFit="1" customWidth="1"/>
    <col min="19" max="19" width="12.81640625" customWidth="1"/>
    <col min="21" max="21" width="21.1796875" bestFit="1" customWidth="1"/>
    <col min="22" max="22" width="11.90625" bestFit="1" customWidth="1"/>
    <col min="23" max="23" width="10.54296875" bestFit="1" customWidth="1"/>
    <col min="24" max="24" width="11.90625" bestFit="1" customWidth="1"/>
    <col min="25" max="25" width="11.90625" customWidth="1"/>
    <col min="26" max="26" width="10.453125" bestFit="1" customWidth="1"/>
    <col min="28" max="29" width="12.36328125" bestFit="1" customWidth="1"/>
  </cols>
  <sheetData>
    <row r="1" spans="1:30" x14ac:dyDescent="0.35">
      <c r="A1" s="1" t="s">
        <v>0</v>
      </c>
      <c r="B1" s="11" t="s">
        <v>70</v>
      </c>
      <c r="C1" s="11" t="s">
        <v>69</v>
      </c>
      <c r="D1" t="s">
        <v>22</v>
      </c>
      <c r="E1" t="s">
        <v>203</v>
      </c>
      <c r="F1" t="s">
        <v>20</v>
      </c>
      <c r="G1" t="s">
        <v>21</v>
      </c>
      <c r="H1" t="s">
        <v>113</v>
      </c>
      <c r="I1" t="s">
        <v>204</v>
      </c>
      <c r="J1" t="s">
        <v>20</v>
      </c>
      <c r="K1" t="s">
        <v>114</v>
      </c>
      <c r="L1" s="3" t="s">
        <v>109</v>
      </c>
      <c r="O1" t="s">
        <v>71</v>
      </c>
      <c r="P1" t="s">
        <v>28</v>
      </c>
      <c r="Q1" t="s">
        <v>29</v>
      </c>
      <c r="U1" s="13" t="s">
        <v>116</v>
      </c>
      <c r="V1" s="13" t="s">
        <v>71</v>
      </c>
      <c r="W1" s="13" t="s">
        <v>41</v>
      </c>
      <c r="X1" s="13" t="s">
        <v>29</v>
      </c>
      <c r="Y1" s="13" t="s">
        <v>98</v>
      </c>
      <c r="Z1" s="14" t="s">
        <v>35</v>
      </c>
      <c r="AA1" t="s">
        <v>28</v>
      </c>
      <c r="AB1" t="s">
        <v>72</v>
      </c>
      <c r="AC1" t="s">
        <v>73</v>
      </c>
      <c r="AD1" t="s">
        <v>115</v>
      </c>
    </row>
    <row r="2" spans="1:30" x14ac:dyDescent="0.35">
      <c r="A2" s="2">
        <v>36830</v>
      </c>
      <c r="B2" s="12">
        <f>VLOOKUP(A2,rets_1M!$A:$I,6,FALSE)</f>
        <v>-9.3050734805405488E-3</v>
      </c>
      <c r="C2" s="12">
        <f>VLOOKUP(A2,rets_1M!$A:$I,7,FALSE)</f>
        <v>-8.864911647002871E-2</v>
      </c>
      <c r="D2" s="3">
        <f>VLOOKUP(A2,Strategy_Simulation!$A:$R,18,FALSE)</f>
        <v>3.3918820139826958E-3</v>
      </c>
      <c r="E2" s="3">
        <f>D2*3.85</f>
        <v>1.3058745753833379E-2</v>
      </c>
      <c r="F2" s="3">
        <f>RANK(B2,$B$2:$B$311)/COUNT($B$2:$B$311)</f>
        <v>0.68709677419354842</v>
      </c>
      <c r="G2" t="str">
        <f t="shared" ref="G2" si="0">IF(F2&lt;=20%, "Q1",
   IF(F2&lt;=40%, "Q2",
      IF(F2&lt;=60%, "Q3",
         IF(F2&lt;=80%, "Q4", "Q5"))))</f>
        <v>Q4</v>
      </c>
      <c r="H2" s="3">
        <f>VLOOKUP(A2,Trend_Simulation!$A:$S,19,FALSE)</f>
        <v>6.4456295623782946E-3</v>
      </c>
      <c r="I2" s="33">
        <f>H2*4.22</f>
        <v>2.7200556753236401E-2</v>
      </c>
      <c r="J2" s="3" t="e">
        <f>RANK(G2,$C$2:$C$335)/COUNT($C$2:$C$335)</f>
        <v>#VALUE!</v>
      </c>
      <c r="L2" s="3">
        <v>4.8328537473996125E-3</v>
      </c>
      <c r="N2" t="s">
        <v>23</v>
      </c>
      <c r="O2" s="3">
        <f>(SUMIF($G:$G,$N2,B:B)/COUNTIF($G:$G,$N2))*12</f>
        <v>0.74625746286146932</v>
      </c>
      <c r="P2" s="3">
        <f>(SUMIF($G:$G,$N2,D:D)/COUNTIF($G:$G,$N2))*12</f>
        <v>0.15840952754051335</v>
      </c>
      <c r="Q2" s="3">
        <f>(SUMIF($G:$G,$N2,E:E)/COUNTIF($G:$G,$N2))*12</f>
        <v>0.60987668103097636</v>
      </c>
      <c r="R2" s="3"/>
      <c r="S2" s="3"/>
      <c r="U2" s="15" t="s">
        <v>64</v>
      </c>
      <c r="V2" s="42">
        <v>36830</v>
      </c>
      <c r="W2" s="42">
        <v>36830</v>
      </c>
      <c r="X2" s="42">
        <v>36830</v>
      </c>
      <c r="Y2" s="42">
        <v>36830</v>
      </c>
      <c r="Z2" s="42">
        <v>36830</v>
      </c>
      <c r="AA2" s="3">
        <f t="array" ref="AA2">PRODUCT(1+D26:D311)^(12/COUNT(D26:D311))-1</f>
        <v>4.2974903771272999E-2</v>
      </c>
      <c r="AB2" s="7">
        <f>E2-C2</f>
        <v>0.10170786222386209</v>
      </c>
      <c r="AC2" s="7">
        <f>E2-B2</f>
        <v>2.236381923437393E-2</v>
      </c>
      <c r="AD2" s="7">
        <f>I2-B2</f>
        <v>3.6505630233776953E-2</v>
      </c>
    </row>
    <row r="3" spans="1:30" x14ac:dyDescent="0.35">
      <c r="A3" s="2">
        <v>36860</v>
      </c>
      <c r="B3" s="12">
        <f>VLOOKUP(A3,rets_1M!$A:$I,6,FALSE)</f>
        <v>-8.244502422661204E-2</v>
      </c>
      <c r="C3" s="12">
        <f>VLOOKUP(A3,rets_1M!$A:$I,7,FALSE)</f>
        <v>-0.23333354262384365</v>
      </c>
      <c r="D3" s="3">
        <f>VLOOKUP(A3,Strategy_Simulation!$A:$R,18,FALSE)</f>
        <v>-4.2777917671572852E-3</v>
      </c>
      <c r="E3" s="3">
        <f t="shared" ref="E3:E66" si="1">D3*3.85</f>
        <v>-1.6469498303555548E-2</v>
      </c>
      <c r="F3" s="3">
        <f t="shared" ref="F3:F66" si="2">RANK(B3,$B$2:$B$311)/COUNT($B$2:$B$311)</f>
        <v>0.95483870967741935</v>
      </c>
      <c r="G3" t="str">
        <f t="shared" ref="G3:G26" si="3">IF(F3&lt;=20%, "Q1",
   IF(F3&lt;=40%, "Q2",
      IF(F3&lt;=60%, "Q3",
         IF(F3&lt;=80%, "Q4", "Q5"))))</f>
        <v>Q5</v>
      </c>
      <c r="H3" s="3">
        <f>VLOOKUP(A3,Trend_Simulation!$A:$S,19,FALSE)</f>
        <v>1.4673437907139963E-2</v>
      </c>
      <c r="I3" s="33">
        <f t="shared" ref="I3:I66" si="4">H3*4.22</f>
        <v>6.1921907968130643E-2</v>
      </c>
      <c r="L3" s="3">
        <v>2.1906930744825415E-2</v>
      </c>
      <c r="N3" t="s">
        <v>24</v>
      </c>
      <c r="O3" s="3">
        <f>(SUMIF($G:$G,$N3,B:B)/COUNTIF($G:$G,$N3))*12</f>
        <v>0.32689294629082916</v>
      </c>
      <c r="P3" s="3">
        <f>(SUMIF($G:$G,$N3,D:D)/COUNTIF($G:$G,$N3))*12</f>
        <v>9.3717955075125342E-2</v>
      </c>
      <c r="Q3" s="3">
        <f>(SUMIF($G:$G,$N3,E:E)/COUNTIF($G:$G,$N3))*12</f>
        <v>0.36081412703923271</v>
      </c>
      <c r="R3" s="3"/>
      <c r="S3" s="3"/>
      <c r="U3" s="15" t="s">
        <v>97</v>
      </c>
      <c r="V3" s="42">
        <v>46234</v>
      </c>
      <c r="W3" s="42">
        <v>46234</v>
      </c>
      <c r="X3" s="42">
        <v>46234</v>
      </c>
      <c r="Y3" s="42">
        <v>46234</v>
      </c>
      <c r="Z3" s="42">
        <v>46234</v>
      </c>
      <c r="AA3" s="3">
        <f t="array" ref="AA3">STDEV(D26:D311)*SQRT(12)</f>
        <v>4.0152183802929786E-2</v>
      </c>
      <c r="AB3" s="7">
        <f t="shared" ref="AB3:AB66" si="5">E3-C3</f>
        <v>0.21686404432028811</v>
      </c>
      <c r="AC3" s="7">
        <f t="shared" ref="AC3:AC66" si="6">E3-B3</f>
        <v>6.5975525923056499E-2</v>
      </c>
      <c r="AD3" s="7">
        <f t="shared" ref="AD3:AD66" si="7">I3-B3</f>
        <v>0.14436693219474267</v>
      </c>
    </row>
    <row r="4" spans="1:30" x14ac:dyDescent="0.35">
      <c r="A4" s="2">
        <v>36891</v>
      </c>
      <c r="B4" s="12">
        <f>VLOOKUP(A4,rets_1M!$A:$I,6,FALSE)</f>
        <v>-4.5495166138598275E-3</v>
      </c>
      <c r="C4" s="12">
        <f>VLOOKUP(A4,rets_1M!$A:$I,7,FALSE)</f>
        <v>-7.7425794266234638E-2</v>
      </c>
      <c r="D4" s="3">
        <f>VLOOKUP(A4,Strategy_Simulation!$A:$R,18,FALSE)</f>
        <v>2.1016603437878185E-3</v>
      </c>
      <c r="E4" s="3">
        <f t="shared" si="1"/>
        <v>8.0913923235831006E-3</v>
      </c>
      <c r="F4" s="3">
        <f t="shared" si="2"/>
        <v>0.67096774193548392</v>
      </c>
      <c r="G4" t="str">
        <f t="shared" si="3"/>
        <v>Q4</v>
      </c>
      <c r="H4" s="3">
        <f>VLOOKUP(A4,Trend_Simulation!$A:$S,19,FALSE)</f>
        <v>3.6463717045964474E-3</v>
      </c>
      <c r="I4" s="33">
        <f t="shared" si="4"/>
        <v>1.5387688593397007E-2</v>
      </c>
      <c r="L4" s="3">
        <v>1.7748088768907877E-2</v>
      </c>
      <c r="N4" t="s">
        <v>25</v>
      </c>
      <c r="O4" s="3">
        <f>(SUMIF($G:$G,$N4,B:B)/COUNTIF($G:$G,$N4))*12</f>
        <v>0.1255403485912181</v>
      </c>
      <c r="P4" s="3">
        <f>(SUMIF($G:$G,$N4,D:D)/COUNTIF($G:$G,$N4))*12</f>
        <v>5.4608639306637799E-2</v>
      </c>
      <c r="Q4" s="3">
        <f>(SUMIF($G:$G,$N4,E:E)/COUNTIF($G:$G,$N4))*12</f>
        <v>0.21024326133055549</v>
      </c>
      <c r="R4" s="3"/>
      <c r="S4" s="3"/>
      <c r="U4" s="15" t="s">
        <v>65</v>
      </c>
      <c r="V4" s="18" cm="1">
        <f t="array" ref="V4">PRODUCT(1+B2:B311)</f>
        <v>4.4193191049405502</v>
      </c>
      <c r="W4" s="18" cm="1">
        <f t="array" ref="W4">PRODUCT(1+C2:C311)</f>
        <v>5.3073260924765027</v>
      </c>
      <c r="X4" s="18" cm="1">
        <f t="array" ref="X4">PRODUCT(1+E2:E311)</f>
        <v>41.076559467209279</v>
      </c>
      <c r="Y4" s="18" cm="1">
        <f t="array" ref="Y4">PRODUCT(1+D2:D311)</f>
        <v>2.7859584926653937</v>
      </c>
      <c r="Z4" s="18"/>
      <c r="AA4" s="8">
        <f>AA2/AA3</f>
        <v>1.0703005341427343</v>
      </c>
      <c r="AB4" s="7">
        <f t="shared" si="5"/>
        <v>8.5517186589817745E-2</v>
      </c>
      <c r="AC4" s="7">
        <f t="shared" si="6"/>
        <v>1.2640908937442928E-2</v>
      </c>
      <c r="AD4" s="7">
        <f t="shared" si="7"/>
        <v>1.9937205207256836E-2</v>
      </c>
    </row>
    <row r="5" spans="1:30" x14ac:dyDescent="0.35">
      <c r="A5" s="2">
        <v>36922</v>
      </c>
      <c r="B5" s="12">
        <f>VLOOKUP(A5,rets_1M!$A:$I,6,FALSE)</f>
        <v>2.8482820533746844E-2</v>
      </c>
      <c r="C5" s="12">
        <f>VLOOKUP(A5,rets_1M!$A:$I,7,FALSE)</f>
        <v>9.9599206402045226E-2</v>
      </c>
      <c r="D5" s="3">
        <f>VLOOKUP(A5,Strategy_Simulation!$A:$R,18,FALSE)</f>
        <v>9.0567647905678821E-3</v>
      </c>
      <c r="E5" s="3">
        <f t="shared" si="1"/>
        <v>3.4868544443686346E-2</v>
      </c>
      <c r="F5" s="3">
        <f t="shared" si="2"/>
        <v>0.29354838709677417</v>
      </c>
      <c r="G5" t="str">
        <f t="shared" si="3"/>
        <v>Q2</v>
      </c>
      <c r="H5" s="3">
        <f>VLOOKUP(A5,Trend_Simulation!$A:$S,19,FALSE)</f>
        <v>4.5468167849298923E-3</v>
      </c>
      <c r="I5" s="33">
        <f t="shared" si="4"/>
        <v>1.9187566832404145E-2</v>
      </c>
      <c r="L5" s="3">
        <v>3.4278904712590208E-3</v>
      </c>
      <c r="N5" t="s">
        <v>26</v>
      </c>
      <c r="O5" s="3">
        <f>(SUMIF($G:$G,$N5,B:B)/COUNTIF($G:$G,$N5))*12</f>
        <v>-0.12401225282208383</v>
      </c>
      <c r="P5" s="3">
        <f>(SUMIF($G:$G,$N5,D:D)/COUNTIF($G:$G,$N5))*12</f>
        <v>-1.3049631132117399E-2</v>
      </c>
      <c r="Q5" s="3">
        <f>(SUMIF($G:$G,$N5,E:E)/COUNTIF($G:$G,$N5))*12</f>
        <v>-5.0241079858651991E-2</v>
      </c>
      <c r="R5" s="3"/>
      <c r="S5" s="3"/>
      <c r="U5" s="15" t="s">
        <v>83</v>
      </c>
      <c r="V5" s="16" cm="1">
        <f t="array" ref="V5">PRODUCT(1+B2:B311)^(12/COUNT(B2:B311))-1+Z5</f>
        <v>7.8300905477441729E-2</v>
      </c>
      <c r="W5" s="16" cm="1">
        <f t="array" ref="W5">PRODUCT(1+C2:C311)^(12/COUNT(C2:C311))-1+Z5</f>
        <v>8.5835074632496067E-2</v>
      </c>
      <c r="X5" s="25" cm="1">
        <f t="array" ref="X5">PRODUCT(1+E2:E311)^(12/COUNT(E2:E311))-1+Z5</f>
        <v>0.17377247132133444</v>
      </c>
      <c r="Y5" s="25" cm="1">
        <f t="array" ref="Y5">PRODUCT(1+D2:D311)^(12/COUNT(D2:D311))-1+Z5</f>
        <v>5.9550955757184054E-2</v>
      </c>
      <c r="Z5" s="17">
        <f>Strategy_Simulation!Z2</f>
        <v>1.909230643115567E-2</v>
      </c>
      <c r="AB5" s="7">
        <f t="shared" si="5"/>
        <v>-6.4730661958358887E-2</v>
      </c>
      <c r="AC5" s="7">
        <f t="shared" si="6"/>
        <v>6.3857239099395016E-3</v>
      </c>
      <c r="AD5" s="7">
        <f t="shared" si="7"/>
        <v>-9.295253701342699E-3</v>
      </c>
    </row>
    <row r="6" spans="1:30" x14ac:dyDescent="0.35">
      <c r="A6" s="2">
        <v>36950</v>
      </c>
      <c r="B6" s="12">
        <f>VLOOKUP(A6,rets_1M!$A:$I,6,FALSE)</f>
        <v>-9.5381685446754405E-2</v>
      </c>
      <c r="C6" s="12">
        <f>VLOOKUP(A6,rets_1M!$A:$I,7,FALSE)</f>
        <v>-0.2673304593873489</v>
      </c>
      <c r="D6" s="3">
        <f>VLOOKUP(A6,Strategy_Simulation!$A:$R,18,FALSE)</f>
        <v>1.1362137699933751E-3</v>
      </c>
      <c r="E6" s="3">
        <f t="shared" si="1"/>
        <v>4.3744230144744942E-3</v>
      </c>
      <c r="F6" s="3">
        <f t="shared" si="2"/>
        <v>0.9838709677419355</v>
      </c>
      <c r="G6" t="str">
        <f t="shared" si="3"/>
        <v>Q5</v>
      </c>
      <c r="H6" s="3">
        <f>VLOOKUP(A6,Trend_Simulation!$A:$S,19,FALSE)</f>
        <v>2.3486435016574568E-2</v>
      </c>
      <c r="I6" s="33">
        <f t="shared" si="4"/>
        <v>9.9112755769944674E-2</v>
      </c>
      <c r="L6" s="3">
        <v>1.0240057651322632E-2</v>
      </c>
      <c r="N6" t="s">
        <v>27</v>
      </c>
      <c r="O6" s="3">
        <f>(SUMIF($G:$G,$N6,B:B)/COUNTIF($G:$G,$N6))*12</f>
        <v>-0.72740895332826971</v>
      </c>
      <c r="P6" s="3">
        <f>(SUMIF($G:$G,$N6,D:D)/COUNTIF($G:$G,$N6))*12</f>
        <v>-9.1265580677075672E-2</v>
      </c>
      <c r="Q6" s="3">
        <f>(SUMIF($G:$G,$N6,E:E)/COUNTIF($G:$G,$N6))*12</f>
        <v>-0.35137248560674134</v>
      </c>
      <c r="R6" s="3"/>
      <c r="S6" s="3"/>
      <c r="U6" s="15" t="s">
        <v>66</v>
      </c>
      <c r="V6" s="18">
        <f>STDEV(B2:B311)*SQRT(12)</f>
        <v>0.15286590169542774</v>
      </c>
      <c r="W6" s="18">
        <f>STDEV(C2:C311)*SQRT(12)</f>
        <v>0.22283639222031917</v>
      </c>
      <c r="X6" s="18">
        <f>STDEV(E2:E311)*SQRT(12)</f>
        <v>0.15020708724307325</v>
      </c>
      <c r="Y6" s="18">
        <f>STDEV(D2:D311)*SQRT(12)</f>
        <v>3.9014827855343694E-2</v>
      </c>
      <c r="Z6" s="19"/>
      <c r="AB6" s="7">
        <f t="shared" si="5"/>
        <v>0.27170488240182339</v>
      </c>
      <c r="AC6" s="7">
        <f t="shared" si="6"/>
        <v>9.9756108461228898E-2</v>
      </c>
      <c r="AD6" s="7">
        <f t="shared" si="7"/>
        <v>0.19449444121669907</v>
      </c>
    </row>
    <row r="7" spans="1:30" x14ac:dyDescent="0.35">
      <c r="A7" s="2">
        <v>36981</v>
      </c>
      <c r="B7" s="12">
        <f>VLOOKUP(A7,rets_1M!$A:$I,6,FALSE)</f>
        <v>-6.8421052631578938E-2</v>
      </c>
      <c r="C7" s="12">
        <f>VLOOKUP(A7,rets_1M!$A:$I,7,FALSE)</f>
        <v>-0.17962964238246415</v>
      </c>
      <c r="D7" s="3">
        <f>VLOOKUP(A7,Strategy_Simulation!$A:$R,18,FALSE)</f>
        <v>6.8022409598187741E-3</v>
      </c>
      <c r="E7" s="3">
        <f t="shared" si="1"/>
        <v>2.618862769530228E-2</v>
      </c>
      <c r="F7" s="3">
        <f t="shared" si="2"/>
        <v>0.93225806451612903</v>
      </c>
      <c r="G7" t="str">
        <f t="shared" si="3"/>
        <v>Q5</v>
      </c>
      <c r="H7" s="3">
        <f>VLOOKUP(A7,Trend_Simulation!$A:$S,19,FALSE)</f>
        <v>2.3640040130270077E-2</v>
      </c>
      <c r="I7" s="33">
        <f t="shared" si="4"/>
        <v>9.9760969349739714E-2</v>
      </c>
      <c r="L7" s="3">
        <v>2.5070753905960252E-3</v>
      </c>
      <c r="U7" s="15" t="s">
        <v>30</v>
      </c>
      <c r="V7" s="20">
        <f>(V5-Z5)/V6</f>
        <v>0.38732378110230326</v>
      </c>
      <c r="W7" s="20">
        <f>(W5-Z5)/W6</f>
        <v>0.29951466875011856</v>
      </c>
      <c r="X7" s="29">
        <f>(X5-Z5)/X6</f>
        <v>1.0297794047485054</v>
      </c>
      <c r="Y7" s="29">
        <f>(Y5-Z5)/Y6</f>
        <v>1.0370069932395443</v>
      </c>
      <c r="Z7" s="21"/>
      <c r="AB7" s="7">
        <f t="shared" si="5"/>
        <v>0.20581827007776643</v>
      </c>
      <c r="AC7" s="7">
        <f t="shared" si="6"/>
        <v>9.4609680326881218E-2</v>
      </c>
      <c r="AD7" s="7">
        <f t="shared" si="7"/>
        <v>0.16818202198131865</v>
      </c>
    </row>
    <row r="8" spans="1:30" x14ac:dyDescent="0.35">
      <c r="A8" s="2">
        <v>37011</v>
      </c>
      <c r="B8" s="12">
        <f>VLOOKUP(A8,rets_1M!$A:$I,6,FALSE)</f>
        <v>7.2693032015065828E-2</v>
      </c>
      <c r="C8" s="12">
        <f>VLOOKUP(A8,rets_1M!$A:$I,7,FALSE)</f>
        <v>0.17106981804262333</v>
      </c>
      <c r="D8" s="3">
        <f>VLOOKUP(A8,Strategy_Simulation!$A:$R,18,FALSE)</f>
        <v>2.6157082476377658E-3</v>
      </c>
      <c r="E8" s="3">
        <f t="shared" si="1"/>
        <v>1.0070476753405399E-2</v>
      </c>
      <c r="F8" s="3">
        <f t="shared" si="2"/>
        <v>5.4838709677419356E-2</v>
      </c>
      <c r="G8" t="str">
        <f t="shared" si="3"/>
        <v>Q1</v>
      </c>
      <c r="H8" s="3">
        <f>VLOOKUP(A8,Trend_Simulation!$A:$S,19,FALSE)</f>
        <v>-1.2948276672569915E-2</v>
      </c>
      <c r="I8" s="33">
        <f t="shared" si="4"/>
        <v>-5.4641727558245035E-2</v>
      </c>
      <c r="L8" s="3">
        <v>-2.280200319720227E-2</v>
      </c>
      <c r="U8" s="15" t="s">
        <v>39</v>
      </c>
      <c r="V8" s="22"/>
      <c r="W8" s="22"/>
      <c r="X8" s="23">
        <f>(X5-V5)/X11</f>
        <v>0.75292580678959653</v>
      </c>
      <c r="Y8" s="23"/>
      <c r="Z8" s="19"/>
      <c r="AB8" s="7">
        <f t="shared" si="5"/>
        <v>-0.16099934128921795</v>
      </c>
      <c r="AC8" s="7">
        <f t="shared" si="6"/>
        <v>-6.2622555261660426E-2</v>
      </c>
      <c r="AD8" s="7">
        <f t="shared" si="7"/>
        <v>-0.12733475957331086</v>
      </c>
    </row>
    <row r="9" spans="1:30" x14ac:dyDescent="0.35">
      <c r="A9" s="2">
        <v>37042</v>
      </c>
      <c r="B9" s="12">
        <f>VLOOKUP(A9,rets_1M!$A:$I,6,FALSE)</f>
        <v>2.5456460674155856E-3</v>
      </c>
      <c r="C9" s="12">
        <f>VLOOKUP(A9,rets_1M!$A:$I,7,FALSE)</f>
        <v>-3.1686137780651435E-2</v>
      </c>
      <c r="D9" s="3">
        <f>VLOOKUP(A9,Strategy_Simulation!$A:$R,18,FALSE)</f>
        <v>-5.1271922595473194E-6</v>
      </c>
      <c r="E9" s="3">
        <f t="shared" si="1"/>
        <v>-1.9739690199257182E-5</v>
      </c>
      <c r="F9" s="3">
        <f t="shared" si="2"/>
        <v>0.59354838709677415</v>
      </c>
      <c r="G9" t="str">
        <f t="shared" si="3"/>
        <v>Q3</v>
      </c>
      <c r="H9" s="3">
        <f>VLOOKUP(A9,Trend_Simulation!$A:$S,19,FALSE)</f>
        <v>-5.5751088325756495E-4</v>
      </c>
      <c r="I9" s="33">
        <f t="shared" si="4"/>
        <v>-2.3526959273469238E-3</v>
      </c>
      <c r="L9" s="3">
        <v>-8.0244144646823834E-4</v>
      </c>
      <c r="U9" s="15" t="s">
        <v>68</v>
      </c>
      <c r="V9" s="24"/>
      <c r="W9" s="24"/>
      <c r="X9" s="45">
        <f>CORREL(B2:B311,E2:E311)</f>
        <v>0.65003735367725024</v>
      </c>
      <c r="Y9" s="25"/>
      <c r="Z9" s="21"/>
      <c r="AB9" s="7">
        <f t="shared" si="5"/>
        <v>3.1666398090452179E-2</v>
      </c>
      <c r="AC9" s="7">
        <f t="shared" si="6"/>
        <v>-2.5653857576148427E-3</v>
      </c>
      <c r="AD9" s="7">
        <f t="shared" si="7"/>
        <v>-4.898341994762509E-3</v>
      </c>
    </row>
    <row r="10" spans="1:30" x14ac:dyDescent="0.35">
      <c r="A10" s="2">
        <v>37072</v>
      </c>
      <c r="B10" s="12">
        <f>VLOOKUP(A10,rets_1M!$A:$I,6,FALSE)</f>
        <v>-2.8193678311881576E-2</v>
      </c>
      <c r="C10" s="12">
        <f>VLOOKUP(A10,rets_1M!$A:$I,7,FALSE)</f>
        <v>1.9574284119527441E-2</v>
      </c>
      <c r="D10" s="3">
        <f>VLOOKUP(A10,Strategy_Simulation!$A:$R,18,FALSE)</f>
        <v>2.2965043915236603E-4</v>
      </c>
      <c r="E10" s="3">
        <f t="shared" si="1"/>
        <v>8.8415419073660918E-4</v>
      </c>
      <c r="F10" s="3">
        <f t="shared" si="2"/>
        <v>0.82580645161290323</v>
      </c>
      <c r="G10" t="str">
        <f t="shared" si="3"/>
        <v>Q5</v>
      </c>
      <c r="H10" s="3">
        <f>VLOOKUP(A10,Trend_Simulation!$A:$S,19,FALSE)</f>
        <v>6.4049749190187369E-3</v>
      </c>
      <c r="I10" s="33">
        <f t="shared" si="4"/>
        <v>2.702899415825907E-2</v>
      </c>
      <c r="L10" s="3">
        <v>1.9746272247747054E-3</v>
      </c>
      <c r="N10" t="s">
        <v>106</v>
      </c>
      <c r="O10" s="3">
        <f>(SUMIF($B:$B,"&gt;0",B:B)/COUNTIF($B:$B,"&gt;0"))*12</f>
        <v>0.38743741980543911</v>
      </c>
      <c r="P10" s="3">
        <f>(SUMIF($B:$B,"&gt;0",D:D)/COUNTIF($B:$B,"&gt;0"))*12</f>
        <v>9.8686270004642432E-2</v>
      </c>
      <c r="Q10" s="3">
        <f>(SUMIF($B:$B,"&gt;0",E:E)/COUNTIF($B:$B,"&gt;0"))*12</f>
        <v>0.37994213951787337</v>
      </c>
      <c r="R10" s="3"/>
      <c r="S10" s="3"/>
      <c r="U10" s="15" t="s">
        <v>67</v>
      </c>
      <c r="V10" s="26"/>
      <c r="W10" s="26"/>
      <c r="X10" s="23">
        <f>CORREL(E2:E311,L2:L311)</f>
        <v>-8.8579581371054424E-3</v>
      </c>
      <c r="Y10" s="27"/>
      <c r="Z10" s="19"/>
      <c r="AB10" s="7">
        <f t="shared" si="5"/>
        <v>-1.8690129928790832E-2</v>
      </c>
      <c r="AC10" s="7">
        <f t="shared" si="6"/>
        <v>2.9077832502618185E-2</v>
      </c>
      <c r="AD10" s="7">
        <f t="shared" si="7"/>
        <v>5.5222672470140649E-2</v>
      </c>
    </row>
    <row r="11" spans="1:30" x14ac:dyDescent="0.35">
      <c r="A11" s="2">
        <v>37103</v>
      </c>
      <c r="B11" s="12">
        <f>VLOOKUP(A11,rets_1M!$A:$I,6,FALSE)</f>
        <v>-1.3334534642760465E-2</v>
      </c>
      <c r="C11" s="12">
        <f>VLOOKUP(A11,rets_1M!$A:$I,7,FALSE)</f>
        <v>-8.9049848398601417E-2</v>
      </c>
      <c r="D11" s="3">
        <f>VLOOKUP(A11,Strategy_Simulation!$A:$R,18,FALSE)</f>
        <v>4.2960277990824053E-3</v>
      </c>
      <c r="E11" s="3">
        <f t="shared" si="1"/>
        <v>1.653970702646726E-2</v>
      </c>
      <c r="F11" s="3">
        <f t="shared" si="2"/>
        <v>0.71935483870967742</v>
      </c>
      <c r="G11" t="str">
        <f t="shared" si="3"/>
        <v>Q4</v>
      </c>
      <c r="H11" s="3">
        <f>VLOOKUP(A11,Trend_Simulation!$A:$S,19,FALSE)</f>
        <v>8.1347406932901593E-3</v>
      </c>
      <c r="I11" s="33">
        <f t="shared" si="4"/>
        <v>3.4328605725684469E-2</v>
      </c>
      <c r="L11" s="3">
        <v>3.0020086502009269E-2</v>
      </c>
      <c r="N11" t="s">
        <v>107</v>
      </c>
      <c r="O11" s="3">
        <f>(SUMIF($B:$B,"&lt;0",B:B)/COUNTIF($B:$B,"&lt;0"))*12</f>
        <v>-0.44794298647345887</v>
      </c>
      <c r="P11" s="3">
        <f>(SUMIF($B:$B,"&lt;0",D:D)/COUNTIF($B:$B,"&lt;0"))*12</f>
        <v>-5.4217520456611656E-2</v>
      </c>
      <c r="Q11" s="3">
        <f>(SUMIF($B:$B,"&lt;0",E:E)/COUNTIF($B:$B,"&lt;0"))*12</f>
        <v>-0.20873745375795488</v>
      </c>
      <c r="R11" s="3"/>
      <c r="S11" s="3"/>
      <c r="U11" s="15" t="s">
        <v>40</v>
      </c>
      <c r="V11" s="25"/>
      <c r="W11" s="24"/>
      <c r="X11" s="25">
        <f>STDEV(AC2:AC311)*SQRT(12)</f>
        <v>0.12680076175230906</v>
      </c>
      <c r="Y11" s="25"/>
      <c r="Z11" s="21"/>
      <c r="AB11" s="7">
        <f t="shared" si="5"/>
        <v>0.10558955542506868</v>
      </c>
      <c r="AC11" s="7">
        <f t="shared" si="6"/>
        <v>2.9874241669227725E-2</v>
      </c>
      <c r="AD11" s="7">
        <f t="shared" si="7"/>
        <v>4.7663140368444934E-2</v>
      </c>
    </row>
    <row r="12" spans="1:30" x14ac:dyDescent="0.35">
      <c r="A12" s="2">
        <v>37134</v>
      </c>
      <c r="B12" s="12">
        <f>VLOOKUP(A12,rets_1M!$A:$I,6,FALSE)</f>
        <v>-6.6021367911606288E-2</v>
      </c>
      <c r="C12" s="12">
        <f>VLOOKUP(A12,rets_1M!$A:$I,7,FALSE)</f>
        <v>-0.1302421077465552</v>
      </c>
      <c r="D12" s="3">
        <f>VLOOKUP(A12,Strategy_Simulation!$A:$R,18,FALSE)</f>
        <v>-8.2524482087751247E-3</v>
      </c>
      <c r="E12" s="3">
        <f t="shared" si="1"/>
        <v>-3.177192560378423E-2</v>
      </c>
      <c r="F12" s="3">
        <f t="shared" si="2"/>
        <v>0.92258064516129035</v>
      </c>
      <c r="G12" t="str">
        <f t="shared" si="3"/>
        <v>Q5</v>
      </c>
      <c r="H12" s="3">
        <f>VLOOKUP(A12,Trend_Simulation!$A:$S,19,FALSE)</f>
        <v>4.3331162064376453E-3</v>
      </c>
      <c r="I12" s="33">
        <f t="shared" si="4"/>
        <v>1.8285750391166863E-2</v>
      </c>
      <c r="L12" s="3">
        <v>1.0382631968706368E-2</v>
      </c>
      <c r="U12" s="15" t="s">
        <v>31</v>
      </c>
      <c r="V12" s="26"/>
      <c r="W12" s="26"/>
      <c r="X12" s="27">
        <f>Q13</f>
        <v>0.98065421690210075</v>
      </c>
      <c r="Y12" s="27"/>
      <c r="Z12" s="19"/>
      <c r="AB12" s="7">
        <f t="shared" si="5"/>
        <v>9.8470182142770979E-2</v>
      </c>
      <c r="AC12" s="7">
        <f t="shared" si="6"/>
        <v>3.4249442307822058E-2</v>
      </c>
      <c r="AD12" s="7">
        <f t="shared" si="7"/>
        <v>8.4307118302773154E-2</v>
      </c>
    </row>
    <row r="13" spans="1:30" x14ac:dyDescent="0.35">
      <c r="A13" s="2">
        <v>37164</v>
      </c>
      <c r="B13" s="12">
        <f>VLOOKUP(A13,rets_1M!$A:$I,6,FALSE)</f>
        <v>-0.10393038717246772</v>
      </c>
      <c r="C13" s="12">
        <f>VLOOKUP(A13,rets_1M!$A:$I,7,FALSE)</f>
        <v>-0.20714050071478318</v>
      </c>
      <c r="D13" s="3">
        <f>VLOOKUP(A13,Strategy_Simulation!$A:$R,18,FALSE)</f>
        <v>-8.1680807458741934E-3</v>
      </c>
      <c r="E13" s="3">
        <f t="shared" si="1"/>
        <v>-3.1447110871615648E-2</v>
      </c>
      <c r="F13" s="3">
        <f t="shared" si="2"/>
        <v>0.98709677419354835</v>
      </c>
      <c r="G13" t="str">
        <f t="shared" si="3"/>
        <v>Q5</v>
      </c>
      <c r="H13" s="3">
        <f>VLOOKUP(A13,Trend_Simulation!$A:$S,19,FALSE)</f>
        <v>1.4798948326314646E-2</v>
      </c>
      <c r="I13" s="33">
        <f t="shared" si="4"/>
        <v>6.2451561937047803E-2</v>
      </c>
      <c r="L13" s="3">
        <v>2.142583769168982E-2</v>
      </c>
      <c r="N13" t="s">
        <v>31</v>
      </c>
      <c r="P13" s="3">
        <f>P10/$O10</f>
        <v>0.25471538101353269</v>
      </c>
      <c r="Q13" s="3">
        <f>Q10/$O10</f>
        <v>0.98065421690210075</v>
      </c>
      <c r="R13" s="3"/>
      <c r="S13" s="3"/>
      <c r="U13" s="15" t="s">
        <v>32</v>
      </c>
      <c r="V13" s="24"/>
      <c r="W13" s="24"/>
      <c r="X13" s="28">
        <f>Q14</f>
        <v>0.46599111954244832</v>
      </c>
      <c r="Y13" s="28"/>
      <c r="Z13" s="21"/>
      <c r="AB13" s="7">
        <f t="shared" si="5"/>
        <v>0.17569338984316754</v>
      </c>
      <c r="AC13" s="7">
        <f t="shared" si="6"/>
        <v>7.2483276300852079E-2</v>
      </c>
      <c r="AD13" s="7">
        <f t="shared" si="7"/>
        <v>0.16638194910951554</v>
      </c>
    </row>
    <row r="14" spans="1:30" x14ac:dyDescent="0.35">
      <c r="A14" s="2">
        <v>37195</v>
      </c>
      <c r="B14" s="12">
        <f>VLOOKUP(A14,rets_1M!$A:$I,6,FALSE)</f>
        <v>1.6257501363884375E-2</v>
      </c>
      <c r="C14" s="12">
        <f>VLOOKUP(A14,rets_1M!$A:$I,7,FALSE)</f>
        <v>0.16510633379565443</v>
      </c>
      <c r="D14" s="3">
        <f>VLOOKUP(A14,Strategy_Simulation!$A:$R,18,FALSE)</f>
        <v>7.5784650660779308E-3</v>
      </c>
      <c r="E14" s="3">
        <f t="shared" si="1"/>
        <v>2.9177090504400035E-2</v>
      </c>
      <c r="F14" s="3">
        <f t="shared" si="2"/>
        <v>0.43548387096774194</v>
      </c>
      <c r="G14" t="str">
        <f t="shared" si="3"/>
        <v>Q3</v>
      </c>
      <c r="H14" s="3">
        <f>VLOOKUP(A14,Trend_Simulation!$A:$S,19,FALSE)</f>
        <v>5.5710948987259569E-3</v>
      </c>
      <c r="I14" s="33">
        <f t="shared" si="4"/>
        <v>2.3510020472623537E-2</v>
      </c>
      <c r="L14" s="3">
        <v>2.5142917190485337E-2</v>
      </c>
      <c r="N14" t="s">
        <v>32</v>
      </c>
      <c r="P14" s="3">
        <f>P11/$O11</f>
        <v>0.12103665442660995</v>
      </c>
      <c r="Q14" s="3">
        <f>Q11/$O11</f>
        <v>0.46599111954244832</v>
      </c>
      <c r="R14" s="3"/>
      <c r="S14" s="3"/>
      <c r="U14" s="15" t="s">
        <v>33</v>
      </c>
      <c r="V14" s="26"/>
      <c r="W14" s="26"/>
      <c r="X14" s="27">
        <f>X12-X13</f>
        <v>0.51466309735965243</v>
      </c>
      <c r="Y14" s="27"/>
      <c r="Z14" s="19"/>
      <c r="AB14" s="7">
        <f t="shared" si="5"/>
        <v>-0.13592924329125439</v>
      </c>
      <c r="AC14" s="7">
        <f t="shared" si="6"/>
        <v>1.291958914051566E-2</v>
      </c>
      <c r="AD14" s="7">
        <f t="shared" si="7"/>
        <v>7.2525191087391624E-3</v>
      </c>
    </row>
    <row r="15" spans="1:30" x14ac:dyDescent="0.35">
      <c r="A15" s="2">
        <v>37225</v>
      </c>
      <c r="B15" s="12">
        <f>VLOOKUP(A15,rets_1M!$A:$I,6,FALSE)</f>
        <v>7.4726218595662308E-2</v>
      </c>
      <c r="C15" s="12">
        <f>VLOOKUP(A15,rets_1M!$A:$I,7,FALSE)</f>
        <v>0.1672754327662318</v>
      </c>
      <c r="D15" s="3">
        <f>VLOOKUP(A15,Strategy_Simulation!$A:$R,18,FALSE)</f>
        <v>1.4672252094301598E-3</v>
      </c>
      <c r="E15" s="3">
        <f t="shared" si="1"/>
        <v>5.6488170563061156E-3</v>
      </c>
      <c r="F15" s="3">
        <f t="shared" si="2"/>
        <v>5.1612903225806452E-2</v>
      </c>
      <c r="G15" t="str">
        <f t="shared" si="3"/>
        <v>Q1</v>
      </c>
      <c r="H15" s="3">
        <f>VLOOKUP(A15,Trend_Simulation!$A:$S,19,FALSE)</f>
        <v>-1.6058704991807924E-2</v>
      </c>
      <c r="I15" s="33">
        <f t="shared" si="4"/>
        <v>-6.7767735065429435E-2</v>
      </c>
      <c r="L15" s="3">
        <v>-2.943943781792302E-2</v>
      </c>
      <c r="N15" t="s">
        <v>33</v>
      </c>
      <c r="P15" s="7">
        <f>P13-P14</f>
        <v>0.13367872658692276</v>
      </c>
      <c r="Q15" s="7">
        <f>Q13-Q14</f>
        <v>0.51466309735965243</v>
      </c>
      <c r="R15" s="7"/>
      <c r="S15" s="7"/>
      <c r="U15" s="15" t="s">
        <v>38</v>
      </c>
      <c r="V15" s="24"/>
      <c r="W15" s="24"/>
      <c r="X15" s="28">
        <f>COUNTIF(E2:E311,"&gt;0")/311</f>
        <v>0.6463022508038585</v>
      </c>
      <c r="Y15" s="28"/>
      <c r="Z15" s="21"/>
      <c r="AB15" s="7">
        <f t="shared" si="5"/>
        <v>-0.16162661570992568</v>
      </c>
      <c r="AC15" s="7">
        <f t="shared" si="6"/>
        <v>-6.9077401539356195E-2</v>
      </c>
      <c r="AD15" s="7">
        <f t="shared" si="7"/>
        <v>-0.14249395366109174</v>
      </c>
    </row>
    <row r="16" spans="1:30" x14ac:dyDescent="0.35">
      <c r="A16" s="2">
        <v>37256</v>
      </c>
      <c r="B16" s="12">
        <f>VLOOKUP(A16,rets_1M!$A:$I,6,FALSE)</f>
        <v>6.8931068931070705E-3</v>
      </c>
      <c r="C16" s="12">
        <f>VLOOKUP(A16,rets_1M!$A:$I,7,FALSE)</f>
        <v>-1.3194841043213335E-2</v>
      </c>
      <c r="D16" s="3">
        <f>VLOOKUP(A16,Strategy_Simulation!$A:$R,18,FALSE)</f>
        <v>3.2686835094228256E-3</v>
      </c>
      <c r="E16" s="3">
        <f t="shared" si="1"/>
        <v>1.2584431511277879E-2</v>
      </c>
      <c r="F16" s="3">
        <f t="shared" si="2"/>
        <v>0.55161290322580647</v>
      </c>
      <c r="G16" t="str">
        <f t="shared" si="3"/>
        <v>Q3</v>
      </c>
      <c r="H16" s="3">
        <f>VLOOKUP(A16,Trend_Simulation!$A:$S,19,FALSE)</f>
        <v>2.4164909566477865E-3</v>
      </c>
      <c r="I16" s="33">
        <f t="shared" si="4"/>
        <v>1.0197591837053658E-2</v>
      </c>
      <c r="L16" s="3">
        <v>-1.6935837932160247E-2</v>
      </c>
      <c r="AB16" s="7">
        <f t="shared" si="5"/>
        <v>2.5779272554491216E-2</v>
      </c>
      <c r="AC16" s="7">
        <f t="shared" si="6"/>
        <v>5.691324618170809E-3</v>
      </c>
      <c r="AD16" s="7">
        <f t="shared" si="7"/>
        <v>3.3044849439465875E-3</v>
      </c>
    </row>
    <row r="17" spans="1:30" x14ac:dyDescent="0.35">
      <c r="A17" s="2">
        <v>37287</v>
      </c>
      <c r="B17" s="12">
        <f>VLOOKUP(A17,rets_1M!$A:$I,6,FALSE)</f>
        <v>-1.6271455501537857E-2</v>
      </c>
      <c r="C17" s="12">
        <f>VLOOKUP(A17,rets_1M!$A:$I,7,FALSE)</f>
        <v>-1.8945076674251049E-2</v>
      </c>
      <c r="D17" s="3">
        <f>VLOOKUP(A17,Strategy_Simulation!$A:$R,18,FALSE)</f>
        <v>-2.2990331758123957E-3</v>
      </c>
      <c r="E17" s="3">
        <f t="shared" si="1"/>
        <v>-8.8512777268777241E-3</v>
      </c>
      <c r="F17" s="3">
        <f t="shared" si="2"/>
        <v>0.74193548387096775</v>
      </c>
      <c r="G17" t="str">
        <f t="shared" si="3"/>
        <v>Q4</v>
      </c>
      <c r="H17" s="3">
        <f>VLOOKUP(A17,Trend_Simulation!$A:$S,19,FALSE)</f>
        <v>1.0637162546171155E-3</v>
      </c>
      <c r="I17" s="33">
        <f t="shared" si="4"/>
        <v>4.4888825944842271E-3</v>
      </c>
      <c r="L17" s="3">
        <v>6.980125345830368E-3</v>
      </c>
      <c r="AB17" s="7">
        <f t="shared" si="5"/>
        <v>1.0093798947373325E-2</v>
      </c>
      <c r="AC17" s="7">
        <f t="shared" si="6"/>
        <v>7.4201777746601329E-3</v>
      </c>
      <c r="AD17" s="7">
        <f t="shared" si="7"/>
        <v>2.0760338096022082E-2</v>
      </c>
    </row>
    <row r="18" spans="1:30" x14ac:dyDescent="0.35">
      <c r="A18" s="2">
        <v>37315</v>
      </c>
      <c r="B18" s="12">
        <f>VLOOKUP(A18,rets_1M!$A:$I,6,FALSE)</f>
        <v>-2.0776601109430137E-2</v>
      </c>
      <c r="C18" s="12">
        <f>VLOOKUP(A18,rets_1M!$A:$I,7,FALSE)</f>
        <v>-0.12423495454497568</v>
      </c>
      <c r="D18" s="3">
        <f>VLOOKUP(A18,Strategy_Simulation!$A:$R,18,FALSE)</f>
        <v>7.023036165946097E-3</v>
      </c>
      <c r="E18" s="3">
        <f t="shared" si="1"/>
        <v>2.7038689238892473E-2</v>
      </c>
      <c r="F18" s="3">
        <f t="shared" si="2"/>
        <v>0.7870967741935484</v>
      </c>
      <c r="G18" t="str">
        <f t="shared" si="3"/>
        <v>Q4</v>
      </c>
      <c r="H18" s="3">
        <f>VLOOKUP(A18,Trend_Simulation!$A:$S,19,FALSE)</f>
        <v>1.3756027831525136E-2</v>
      </c>
      <c r="I18" s="33">
        <f t="shared" si="4"/>
        <v>5.8050437449036069E-2</v>
      </c>
      <c r="L18" s="3">
        <v>1.2944155913940714E-2</v>
      </c>
      <c r="AB18" s="7">
        <f t="shared" si="5"/>
        <v>0.15127364378386815</v>
      </c>
      <c r="AC18" s="7">
        <f t="shared" si="6"/>
        <v>4.781529034832261E-2</v>
      </c>
      <c r="AD18" s="7">
        <f t="shared" si="7"/>
        <v>7.8827038558466206E-2</v>
      </c>
    </row>
    <row r="19" spans="1:30" x14ac:dyDescent="0.35">
      <c r="A19" s="2">
        <v>37346</v>
      </c>
      <c r="B19" s="12">
        <f>VLOOKUP(A19,rets_1M!$A:$I,6,FALSE)</f>
        <v>3.5740035019054428E-2</v>
      </c>
      <c r="C19" s="12">
        <f>VLOOKUP(A19,rets_1M!$A:$I,7,FALSE)</f>
        <v>6.723361259630356E-2</v>
      </c>
      <c r="D19" s="3">
        <f>VLOOKUP(A19,Strategy_Simulation!$A:$R,18,FALSE)</f>
        <v>-2.4545680184075384E-3</v>
      </c>
      <c r="E19" s="3">
        <f t="shared" si="1"/>
        <v>-9.4500868708690226E-3</v>
      </c>
      <c r="F19" s="3">
        <f t="shared" si="2"/>
        <v>0.22258064516129034</v>
      </c>
      <c r="G19" t="str">
        <f t="shared" si="3"/>
        <v>Q2</v>
      </c>
      <c r="H19" s="3">
        <f>VLOOKUP(A19,Trend_Simulation!$A:$S,19,FALSE)</f>
        <v>-1.1741798574122411E-2</v>
      </c>
      <c r="I19" s="33">
        <f t="shared" si="4"/>
        <v>-4.9550389982796567E-2</v>
      </c>
      <c r="L19" s="3">
        <v>-3.2745464127600599E-2</v>
      </c>
      <c r="AB19" s="7">
        <f t="shared" si="5"/>
        <v>-7.6683699467172586E-2</v>
      </c>
      <c r="AC19" s="7">
        <f t="shared" si="6"/>
        <v>-4.5190121889923454E-2</v>
      </c>
      <c r="AD19" s="7">
        <f t="shared" si="7"/>
        <v>-8.5290425001850995E-2</v>
      </c>
    </row>
    <row r="20" spans="1:30" x14ac:dyDescent="0.35">
      <c r="A20" s="2">
        <v>37376</v>
      </c>
      <c r="B20" s="12">
        <f>VLOOKUP(A20,rets_1M!$A:$I,6,FALSE)</f>
        <v>-6.2649164677804237E-2</v>
      </c>
      <c r="C20" s="12">
        <f>VLOOKUP(A20,rets_1M!$A:$I,7,FALSE)</f>
        <v>-0.1229867568329106</v>
      </c>
      <c r="D20" s="3">
        <f>VLOOKUP(A20,Strategy_Simulation!$A:$R,18,FALSE)</f>
        <v>-1.1833934617973586E-3</v>
      </c>
      <c r="E20" s="3">
        <f t="shared" si="1"/>
        <v>-4.5560648279198311E-3</v>
      </c>
      <c r="F20" s="3">
        <f t="shared" si="2"/>
        <v>0.91935483870967738</v>
      </c>
      <c r="G20" t="str">
        <f t="shared" si="3"/>
        <v>Q5</v>
      </c>
      <c r="H20" s="3">
        <f>VLOOKUP(A20,Trend_Simulation!$A:$S,19,FALSE)</f>
        <v>1.3770327748786235E-2</v>
      </c>
      <c r="I20" s="33">
        <f t="shared" si="4"/>
        <v>5.8110783099877911E-2</v>
      </c>
      <c r="L20" s="3">
        <v>3.0346421094297638E-2</v>
      </c>
      <c r="AB20" s="7">
        <f t="shared" si="5"/>
        <v>0.11843069200499078</v>
      </c>
      <c r="AC20" s="7">
        <f t="shared" si="6"/>
        <v>5.8093099849884408E-2</v>
      </c>
      <c r="AD20" s="7">
        <f t="shared" si="7"/>
        <v>0.12075994777768215</v>
      </c>
    </row>
    <row r="21" spans="1:30" x14ac:dyDescent="0.35">
      <c r="A21" s="2">
        <v>37407</v>
      </c>
      <c r="B21" s="12">
        <f>VLOOKUP(A21,rets_1M!$A:$I,6,FALSE)</f>
        <v>-9.0176108635688923E-3</v>
      </c>
      <c r="C21" s="12">
        <f>VLOOKUP(A21,rets_1M!$A:$I,7,FALSE)</f>
        <v>-5.5078628678155717E-2</v>
      </c>
      <c r="D21" s="3">
        <f>VLOOKUP(A21,Strategy_Simulation!$A:$R,18,FALSE)</f>
        <v>7.3429495126290014E-3</v>
      </c>
      <c r="E21" s="3">
        <f t="shared" si="1"/>
        <v>2.8270355623621655E-2</v>
      </c>
      <c r="F21" s="3">
        <f t="shared" si="2"/>
        <v>0.68387096774193545</v>
      </c>
      <c r="G21" t="str">
        <f t="shared" si="3"/>
        <v>Q4</v>
      </c>
      <c r="H21" s="3">
        <f>VLOOKUP(A21,Trend_Simulation!$A:$S,19,FALSE)</f>
        <v>1.1292420064296621E-2</v>
      </c>
      <c r="I21" s="33">
        <f t="shared" si="4"/>
        <v>4.7654012671331736E-2</v>
      </c>
      <c r="L21" s="3">
        <v>1.0627928765028827E-2</v>
      </c>
      <c r="AB21" s="7">
        <f t="shared" si="5"/>
        <v>8.3348984301777368E-2</v>
      </c>
      <c r="AC21" s="7">
        <f t="shared" si="6"/>
        <v>3.7287966487190544E-2</v>
      </c>
      <c r="AD21" s="7">
        <f t="shared" si="7"/>
        <v>5.6671623534900628E-2</v>
      </c>
    </row>
    <row r="22" spans="1:30" x14ac:dyDescent="0.35">
      <c r="A22" s="2">
        <v>37437</v>
      </c>
      <c r="B22" s="12">
        <f>VLOOKUP(A22,rets_1M!$A:$I,6,FALSE)</f>
        <v>-7.3546729472219186E-2</v>
      </c>
      <c r="C22" s="12">
        <f>VLOOKUP(A22,rets_1M!$A:$I,7,FALSE)</f>
        <v>-0.13236150810471414</v>
      </c>
      <c r="D22" s="3">
        <f>VLOOKUP(A22,Strategy_Simulation!$A:$R,18,FALSE)</f>
        <v>-9.7375779538958797E-3</v>
      </c>
      <c r="E22" s="3">
        <f t="shared" si="1"/>
        <v>-3.7489675122499136E-2</v>
      </c>
      <c r="F22" s="3">
        <f t="shared" si="2"/>
        <v>0.9419354838709677</v>
      </c>
      <c r="G22" t="str">
        <f t="shared" si="3"/>
        <v>Q5</v>
      </c>
      <c r="H22" s="3">
        <f>VLOOKUP(A22,Trend_Simulation!$A:$S,19,FALSE)</f>
        <v>5.7110330080156427E-3</v>
      </c>
      <c r="I22" s="33">
        <f t="shared" si="4"/>
        <v>2.4100559293826013E-2</v>
      </c>
      <c r="L22" s="3">
        <v>1.8543163634850757E-2</v>
      </c>
      <c r="AB22" s="7">
        <f t="shared" si="5"/>
        <v>9.4871832982215007E-2</v>
      </c>
      <c r="AC22" s="7">
        <f t="shared" si="6"/>
        <v>3.605705434972005E-2</v>
      </c>
      <c r="AD22" s="7">
        <f t="shared" si="7"/>
        <v>9.7647288766045198E-2</v>
      </c>
    </row>
    <row r="23" spans="1:30" x14ac:dyDescent="0.35">
      <c r="A23" s="2">
        <v>37468</v>
      </c>
      <c r="B23" s="12">
        <f>VLOOKUP(A23,rets_1M!$A:$I,6,FALSE)</f>
        <v>-7.9269701871966691E-2</v>
      </c>
      <c r="C23" s="12">
        <f>VLOOKUP(A23,rets_1M!$A:$I,7,FALSE)</f>
        <v>-8.4912610706168179E-2</v>
      </c>
      <c r="D23" s="3">
        <f>VLOOKUP(A23,Strategy_Simulation!$A:$R,18,FALSE)</f>
        <v>-6.9105336799244344E-3</v>
      </c>
      <c r="E23" s="3">
        <f t="shared" si="1"/>
        <v>-2.6605554667709072E-2</v>
      </c>
      <c r="F23" s="3">
        <f t="shared" si="2"/>
        <v>0.94838709677419353</v>
      </c>
      <c r="G23" t="str">
        <f t="shared" si="3"/>
        <v>Q5</v>
      </c>
      <c r="H23" s="3">
        <f>VLOOKUP(A23,Trend_Simulation!$A:$S,19,FALSE)</f>
        <v>1.0624387852265705E-2</v>
      </c>
      <c r="I23" s="33">
        <f t="shared" si="4"/>
        <v>4.4834916736561273E-2</v>
      </c>
      <c r="L23" s="3">
        <v>3.145900523205114E-2</v>
      </c>
      <c r="AB23" s="7">
        <f t="shared" si="5"/>
        <v>5.8307056038459107E-2</v>
      </c>
      <c r="AC23" s="7">
        <f t="shared" si="6"/>
        <v>5.2664147204257619E-2</v>
      </c>
      <c r="AD23" s="7">
        <f t="shared" si="7"/>
        <v>0.12410461860852796</v>
      </c>
    </row>
    <row r="24" spans="1:30" x14ac:dyDescent="0.35">
      <c r="A24" s="2">
        <v>37499</v>
      </c>
      <c r="B24" s="12">
        <f>VLOOKUP(A24,rets_1M!$A:$I,6,FALSE)</f>
        <v>4.8945783132527954E-3</v>
      </c>
      <c r="C24" s="12">
        <f>VLOOKUP(A24,rets_1M!$A:$I,7,FALSE)</f>
        <v>-2.1774755330204343E-2</v>
      </c>
      <c r="D24" s="3">
        <f>VLOOKUP(A24,Strategy_Simulation!$A:$R,18,FALSE)</f>
        <v>1.0707275188948755E-2</v>
      </c>
      <c r="E24" s="3">
        <f t="shared" si="1"/>
        <v>4.1223009477452707E-2</v>
      </c>
      <c r="F24" s="3">
        <f t="shared" si="2"/>
        <v>0.5741935483870968</v>
      </c>
      <c r="G24" t="str">
        <f t="shared" si="3"/>
        <v>Q3</v>
      </c>
      <c r="H24" s="3">
        <f>VLOOKUP(A24,Trend_Simulation!$A:$S,19,FALSE)</f>
        <v>1.2084475406916918E-2</v>
      </c>
      <c r="I24" s="33">
        <f t="shared" si="4"/>
        <v>5.0996486217189392E-2</v>
      </c>
      <c r="L24" s="3">
        <v>2.3042112486690192E-2</v>
      </c>
      <c r="AB24" s="7">
        <f t="shared" si="5"/>
        <v>6.299776480765705E-2</v>
      </c>
      <c r="AC24" s="7">
        <f t="shared" si="6"/>
        <v>3.6328431164199912E-2</v>
      </c>
      <c r="AD24" s="7">
        <f t="shared" si="7"/>
        <v>4.6101907903936597E-2</v>
      </c>
    </row>
    <row r="25" spans="1:30" x14ac:dyDescent="0.35">
      <c r="A25" s="2">
        <v>37529</v>
      </c>
      <c r="B25" s="12">
        <f>VLOOKUP(A25,rets_1M!$A:$I,6,FALSE)</f>
        <v>-0.11052828774822021</v>
      </c>
      <c r="C25" s="12">
        <f>VLOOKUP(A25,rets_1M!$A:$I,7,FALSE)</f>
        <v>-0.11834252176476256</v>
      </c>
      <c r="D25" s="3">
        <f>VLOOKUP(A25,Strategy_Simulation!$A:$R,18,FALSE)</f>
        <v>-1.5905418793126375E-3</v>
      </c>
      <c r="E25" s="3">
        <f t="shared" si="1"/>
        <v>-6.1235862353536544E-3</v>
      </c>
      <c r="F25" s="3">
        <f t="shared" si="2"/>
        <v>0.99354838709677418</v>
      </c>
      <c r="G25" t="str">
        <f t="shared" si="3"/>
        <v>Q5</v>
      </c>
      <c r="H25" s="3">
        <f>VLOOKUP(A25,Trend_Simulation!$A:$S,19,FALSE)</f>
        <v>2.4177461161454979E-2</v>
      </c>
      <c r="I25" s="33">
        <f t="shared" si="4"/>
        <v>0.10202888610134001</v>
      </c>
      <c r="L25" s="3">
        <v>3.6909556990860182E-2</v>
      </c>
      <c r="AB25" s="7">
        <f t="shared" si="5"/>
        <v>0.11221893552940891</v>
      </c>
      <c r="AC25" s="7">
        <f t="shared" si="6"/>
        <v>0.10440470151286656</v>
      </c>
      <c r="AD25" s="7">
        <f t="shared" si="7"/>
        <v>0.21255717384956022</v>
      </c>
    </row>
    <row r="26" spans="1:30" x14ac:dyDescent="0.35">
      <c r="A26" s="2">
        <v>37560</v>
      </c>
      <c r="B26" s="12">
        <f>VLOOKUP(A26,rets_1M!$A:$I,6,FALSE)</f>
        <v>8.6492558270148789E-2</v>
      </c>
      <c r="C26" s="12">
        <f>VLOOKUP(A26,rets_1M!$A:$I,7,FALSE)</f>
        <v>0.18671464322127029</v>
      </c>
      <c r="D26" s="3">
        <f>VLOOKUP(A26,Strategy_Simulation!$A:$R,18,FALSE)</f>
        <v>4.3393402141101971E-3</v>
      </c>
      <c r="E26" s="3">
        <f t="shared" si="1"/>
        <v>1.6706459824324258E-2</v>
      </c>
      <c r="F26" s="3">
        <f t="shared" si="2"/>
        <v>3.2258064516129031E-2</v>
      </c>
      <c r="G26" t="str">
        <f t="shared" si="3"/>
        <v>Q1</v>
      </c>
      <c r="H26" s="3">
        <f>VLOOKUP(A26,Trend_Simulation!$A:$S,19,FALSE)</f>
        <v>-1.4161994836477534E-2</v>
      </c>
      <c r="I26" s="33">
        <f t="shared" si="4"/>
        <v>-5.9763618209935192E-2</v>
      </c>
      <c r="L26" s="3">
        <v>-1.0247360593191424E-2</v>
      </c>
      <c r="AB26" s="7">
        <f t="shared" si="5"/>
        <v>-0.17000818339694604</v>
      </c>
      <c r="AC26" s="7">
        <f t="shared" si="6"/>
        <v>-6.9786098445824535E-2</v>
      </c>
      <c r="AD26" s="7">
        <f t="shared" si="7"/>
        <v>-0.14625617648008399</v>
      </c>
    </row>
    <row r="27" spans="1:30" x14ac:dyDescent="0.35">
      <c r="A27" s="2">
        <v>37590</v>
      </c>
      <c r="B27" s="12">
        <f>VLOOKUP(A27,rets_1M!$A:$I,6,FALSE)</f>
        <v>5.7120703024037267E-2</v>
      </c>
      <c r="C27" s="12">
        <f>VLOOKUP(A27,rets_1M!$A:$I,7,FALSE)</f>
        <v>0.12657567566813666</v>
      </c>
      <c r="D27" s="3">
        <f>VLOOKUP(A27,Strategy_Simulation!$A:$R,18,FALSE)</f>
        <v>1.3929809729103359E-3</v>
      </c>
      <c r="E27" s="3">
        <f t="shared" si="1"/>
        <v>5.3629767457047933E-3</v>
      </c>
      <c r="F27" s="3">
        <f t="shared" si="2"/>
        <v>9.6774193548387094E-2</v>
      </c>
      <c r="G27" t="str">
        <f t="shared" ref="G26:G37" si="8">IF(F27&lt;=20%, "Q1",
   IF(F27&lt;=40%, "Q2",
      IF(F27&lt;=60%, "Q3",
         IF(F27&lt;=80%, "Q4", "Q5"))))</f>
        <v>Q1</v>
      </c>
      <c r="H27" s="3">
        <f>VLOOKUP(A27,Trend_Simulation!$A:$S,19,FALSE)</f>
        <v>-1.087172524914037E-2</v>
      </c>
      <c r="I27" s="33">
        <f t="shared" si="4"/>
        <v>-4.5878680551372363E-2</v>
      </c>
      <c r="L27" s="3">
        <v>-1.9677898625190648E-2</v>
      </c>
      <c r="AB27" s="7">
        <f t="shared" si="5"/>
        <v>-0.12121269892243186</v>
      </c>
      <c r="AC27" s="7">
        <f t="shared" si="6"/>
        <v>-5.1757726278332472E-2</v>
      </c>
      <c r="AD27" s="7">
        <f t="shared" si="7"/>
        <v>-0.10299938357540964</v>
      </c>
    </row>
    <row r="28" spans="1:30" x14ac:dyDescent="0.35">
      <c r="A28" s="2">
        <v>37621</v>
      </c>
      <c r="B28" s="12">
        <f>VLOOKUP(A28,rets_1M!$A:$I,6,FALSE)</f>
        <v>-5.9902200488997415E-2</v>
      </c>
      <c r="C28" s="12">
        <f>VLOOKUP(A28,rets_1M!$A:$I,7,FALSE)</f>
        <v>-0.11923025498051365</v>
      </c>
      <c r="D28" s="3">
        <f>VLOOKUP(A28,Strategy_Simulation!$A:$R,18,FALSE)</f>
        <v>1.1675724850763184E-2</v>
      </c>
      <c r="E28" s="3">
        <f t="shared" si="1"/>
        <v>4.4951540675438259E-2</v>
      </c>
      <c r="F28" s="3">
        <f t="shared" si="2"/>
        <v>0.90322580645161288</v>
      </c>
      <c r="G28" t="str">
        <f t="shared" si="8"/>
        <v>Q5</v>
      </c>
      <c r="H28" s="3">
        <f>VLOOKUP(A28,Trend_Simulation!$A:$S,19,FALSE)</f>
        <v>2.7105253052178899E-2</v>
      </c>
      <c r="I28" s="33">
        <f t="shared" si="4"/>
        <v>0.11438416788019495</v>
      </c>
      <c r="L28" s="3">
        <v>3.5423682990067373E-2</v>
      </c>
      <c r="AB28" s="7">
        <f t="shared" si="5"/>
        <v>0.16418179565595192</v>
      </c>
      <c r="AC28" s="7">
        <f t="shared" si="6"/>
        <v>0.10485374116443567</v>
      </c>
      <c r="AD28" s="7">
        <f t="shared" si="7"/>
        <v>0.17428636836919237</v>
      </c>
    </row>
    <row r="29" spans="1:30" x14ac:dyDescent="0.35">
      <c r="A29" s="2">
        <v>37652</v>
      </c>
      <c r="B29" s="12">
        <f>VLOOKUP(A29,rets_1M!$A:$I,6,FALSE)</f>
        <v>-2.7568270481144408E-2</v>
      </c>
      <c r="C29" s="12">
        <f>VLOOKUP(A29,rets_1M!$A:$I,7,FALSE)</f>
        <v>-2.532891037895002E-3</v>
      </c>
      <c r="D29" s="3">
        <f>VLOOKUP(A29,Strategy_Simulation!$A:$R,18,FALSE)</f>
        <v>3.6880382687369912E-3</v>
      </c>
      <c r="E29" s="3">
        <f t="shared" si="1"/>
        <v>1.4198947334637417E-2</v>
      </c>
      <c r="F29" s="3">
        <f t="shared" si="2"/>
        <v>0.81612903225806455</v>
      </c>
      <c r="G29" t="str">
        <f t="shared" si="8"/>
        <v>Q5</v>
      </c>
      <c r="H29" s="3">
        <f>VLOOKUP(A29,Trend_Simulation!$A:$S,19,FALSE)</f>
        <v>1.0502061310753621E-2</v>
      </c>
      <c r="I29" s="33">
        <f t="shared" si="4"/>
        <v>4.4318698731380279E-2</v>
      </c>
      <c r="L29" s="3">
        <v>-9.7748905028873789E-3</v>
      </c>
      <c r="AB29" s="7">
        <f t="shared" si="5"/>
        <v>1.673183837253242E-2</v>
      </c>
      <c r="AC29" s="7">
        <f t="shared" si="6"/>
        <v>4.1767217815781826E-2</v>
      </c>
      <c r="AD29" s="7">
        <f t="shared" si="7"/>
        <v>7.1886969212524687E-2</v>
      </c>
    </row>
    <row r="30" spans="1:30" x14ac:dyDescent="0.35">
      <c r="A30" s="2">
        <v>37680</v>
      </c>
      <c r="B30" s="12">
        <f>VLOOKUP(A30,rets_1M!$A:$I,6,FALSE)</f>
        <v>-1.6047071409467817E-2</v>
      </c>
      <c r="C30" s="12">
        <f>VLOOKUP(A30,rets_1M!$A:$I,7,FALSE)</f>
        <v>2.6407830471310678E-2</v>
      </c>
      <c r="D30" s="3">
        <f>VLOOKUP(A30,Strategy_Simulation!$A:$R,18,FALSE)</f>
        <v>5.1076712904276553E-3</v>
      </c>
      <c r="E30" s="3">
        <f t="shared" si="1"/>
        <v>1.9664534468146474E-2</v>
      </c>
      <c r="F30" s="3">
        <f t="shared" si="2"/>
        <v>0.73870967741935489</v>
      </c>
      <c r="G30" t="str">
        <f t="shared" si="8"/>
        <v>Q4</v>
      </c>
      <c r="H30" s="3">
        <f>VLOOKUP(A30,Trend_Simulation!$A:$S,19,FALSE)</f>
        <v>9.7528161762456145E-3</v>
      </c>
      <c r="I30" s="33">
        <f t="shared" si="4"/>
        <v>4.1156884263756494E-2</v>
      </c>
      <c r="L30" s="3">
        <v>2.4756941826797663E-2</v>
      </c>
      <c r="AB30" s="7">
        <f t="shared" si="5"/>
        <v>-6.7432960031642043E-3</v>
      </c>
      <c r="AC30" s="7">
        <f t="shared" si="6"/>
        <v>3.5711605877614294E-2</v>
      </c>
      <c r="AD30" s="7">
        <f t="shared" si="7"/>
        <v>5.720395567322431E-2</v>
      </c>
    </row>
    <row r="31" spans="1:30" x14ac:dyDescent="0.35">
      <c r="A31" s="2">
        <v>37711</v>
      </c>
      <c r="B31" s="12">
        <f>VLOOKUP(A31,rets_1M!$A:$I,6,FALSE)</f>
        <v>8.5621092688230593E-3</v>
      </c>
      <c r="C31" s="12">
        <f>VLOOKUP(A31,rets_1M!$A:$I,7,FALSE)</f>
        <v>7.8667944391510591E-3</v>
      </c>
      <c r="D31" s="3">
        <f>VLOOKUP(A31,Strategy_Simulation!$A:$R,18,FALSE)</f>
        <v>-6.7819790620891138E-3</v>
      </c>
      <c r="E31" s="3">
        <f t="shared" si="1"/>
        <v>-2.6110619389043088E-2</v>
      </c>
      <c r="F31" s="3">
        <f t="shared" si="2"/>
        <v>0.52903225806451615</v>
      </c>
      <c r="G31" t="str">
        <f t="shared" si="8"/>
        <v>Q3</v>
      </c>
      <c r="H31" s="3">
        <f>VLOOKUP(A31,Trend_Simulation!$A:$S,19,FALSE)</f>
        <v>-1.0151734707923833E-2</v>
      </c>
      <c r="I31" s="33">
        <f t="shared" si="4"/>
        <v>-4.2840320467438575E-2</v>
      </c>
      <c r="L31" s="3">
        <v>-4.3350741934258252E-3</v>
      </c>
      <c r="AB31" s="7">
        <f t="shared" si="5"/>
        <v>-3.397741382819415E-2</v>
      </c>
      <c r="AC31" s="7">
        <f t="shared" si="6"/>
        <v>-3.467272865786615E-2</v>
      </c>
      <c r="AD31" s="7">
        <f t="shared" si="7"/>
        <v>-5.1402429736261634E-2</v>
      </c>
    </row>
    <row r="32" spans="1:30" x14ac:dyDescent="0.35">
      <c r="A32" s="2">
        <v>37741</v>
      </c>
      <c r="B32" s="12">
        <f>VLOOKUP(A32,rets_1M!$A:$I,6,FALSE)</f>
        <v>8.1525400889368216E-2</v>
      </c>
      <c r="C32" s="12">
        <f>VLOOKUP(A32,rets_1M!$A:$I,7,FALSE)</f>
        <v>8.521089539958715E-2</v>
      </c>
      <c r="D32" s="3">
        <f>VLOOKUP(A32,Strategy_Simulation!$A:$R,18,FALSE)</f>
        <v>8.2403675122076879E-3</v>
      </c>
      <c r="E32" s="3">
        <f t="shared" si="1"/>
        <v>3.1725414921999602E-2</v>
      </c>
      <c r="F32" s="3">
        <f t="shared" si="2"/>
        <v>3.870967741935484E-2</v>
      </c>
      <c r="G32" t="str">
        <f t="shared" si="8"/>
        <v>Q1</v>
      </c>
      <c r="H32" s="3">
        <f>VLOOKUP(A32,Trend_Simulation!$A:$S,19,FALSE)</f>
        <v>-8.7560644089390519E-3</v>
      </c>
      <c r="I32" s="33">
        <f t="shared" si="4"/>
        <v>-3.6950591805722799E-2</v>
      </c>
      <c r="L32" s="3">
        <v>2.1771431347621384E-3</v>
      </c>
      <c r="AB32" s="7">
        <f t="shared" si="5"/>
        <v>-5.3485480477587548E-2</v>
      </c>
      <c r="AC32" s="7">
        <f t="shared" si="6"/>
        <v>-4.9799985967368614E-2</v>
      </c>
      <c r="AD32" s="7">
        <f t="shared" si="7"/>
        <v>-0.11847599269509101</v>
      </c>
    </row>
    <row r="33" spans="1:30" x14ac:dyDescent="0.35">
      <c r="A33" s="2">
        <v>37772</v>
      </c>
      <c r="B33" s="12">
        <f>VLOOKUP(A33,rets_1M!$A:$I,6,FALSE)</f>
        <v>5.1582357338649354E-2</v>
      </c>
      <c r="C33" s="12">
        <f>VLOOKUP(A33,rets_1M!$A:$I,7,FALSE)</f>
        <v>8.2130188210307375E-2</v>
      </c>
      <c r="D33" s="3">
        <f>VLOOKUP(A33,Strategy_Simulation!$A:$R,18,FALSE)</f>
        <v>2.0297837690344787E-2</v>
      </c>
      <c r="E33" s="3">
        <f t="shared" si="1"/>
        <v>7.814667510782744E-2</v>
      </c>
      <c r="F33" s="3">
        <f t="shared" si="2"/>
        <v>0.12258064516129032</v>
      </c>
      <c r="G33" t="str">
        <f t="shared" si="8"/>
        <v>Q1</v>
      </c>
      <c r="H33" s="3">
        <f>VLOOKUP(A33,Trend_Simulation!$A:$S,19,FALSE)</f>
        <v>1.3370015874118761E-2</v>
      </c>
      <c r="I33" s="33">
        <f t="shared" si="4"/>
        <v>5.6421466988781165E-2</v>
      </c>
      <c r="L33" s="3">
        <v>3.3748997198721042E-2</v>
      </c>
      <c r="AB33" s="7">
        <f t="shared" si="5"/>
        <v>-3.9835131024799353E-3</v>
      </c>
      <c r="AC33" s="7">
        <f t="shared" si="6"/>
        <v>2.6564317769178086E-2</v>
      </c>
      <c r="AD33" s="7">
        <f t="shared" si="7"/>
        <v>4.8391096501318107E-3</v>
      </c>
    </row>
    <row r="34" spans="1:30" x14ac:dyDescent="0.35">
      <c r="A34" s="2">
        <v>37802</v>
      </c>
      <c r="B34" s="12">
        <f>VLOOKUP(A34,rets_1M!$A:$I,6,FALSE)</f>
        <v>1.1611374407582753E-2</v>
      </c>
      <c r="C34" s="12">
        <f>VLOOKUP(A34,rets_1M!$A:$I,7,FALSE)</f>
        <v>2.1413027843897314E-3</v>
      </c>
      <c r="D34" s="3">
        <f>VLOOKUP(A34,Strategy_Simulation!$A:$R,18,FALSE)</f>
        <v>-1.0567731896433293E-2</v>
      </c>
      <c r="E34" s="3">
        <f t="shared" si="1"/>
        <v>-4.0685767801268174E-2</v>
      </c>
      <c r="F34" s="3">
        <f t="shared" si="2"/>
        <v>0.4838709677419355</v>
      </c>
      <c r="G34" t="str">
        <f t="shared" si="8"/>
        <v>Q3</v>
      </c>
      <c r="H34" s="3">
        <f>VLOOKUP(A34,Trend_Simulation!$A:$S,19,FALSE)</f>
        <v>-1.5385895114398031E-2</v>
      </c>
      <c r="I34" s="33">
        <f t="shared" si="4"/>
        <v>-6.4928477382759683E-2</v>
      </c>
      <c r="L34" s="3">
        <v>-8.4417838666248635E-3</v>
      </c>
      <c r="AB34" s="7">
        <f t="shared" si="5"/>
        <v>-4.2827070585657906E-2</v>
      </c>
      <c r="AC34" s="7">
        <f t="shared" si="6"/>
        <v>-5.2297142208850927E-2</v>
      </c>
      <c r="AD34" s="7">
        <f t="shared" si="7"/>
        <v>-7.6539851790342436E-2</v>
      </c>
    </row>
    <row r="35" spans="1:30" x14ac:dyDescent="0.35">
      <c r="A35" s="2">
        <v>37833</v>
      </c>
      <c r="B35" s="12">
        <f>VLOOKUP(A35,rets_1M!$A:$I,6,FALSE)</f>
        <v>1.6514406184118258E-2</v>
      </c>
      <c r="C35" s="12">
        <f>VLOOKUP(A35,rets_1M!$A:$I,7,FALSE)</f>
        <v>6.1849345670638378E-2</v>
      </c>
      <c r="D35" s="3">
        <f>VLOOKUP(A35,Strategy_Simulation!$A:$R,18,FALSE)</f>
        <v>-1.7589503031880784E-3</v>
      </c>
      <c r="E35" s="3">
        <f t="shared" si="1"/>
        <v>-6.7719586672741021E-3</v>
      </c>
      <c r="F35" s="3">
        <f t="shared" si="2"/>
        <v>0.43225806451612903</v>
      </c>
      <c r="G35" t="str">
        <f t="shared" si="8"/>
        <v>Q3</v>
      </c>
      <c r="H35" s="3">
        <f>VLOOKUP(A35,Trend_Simulation!$A:$S,19,FALSE)</f>
        <v>-5.733451798379815E-3</v>
      </c>
      <c r="I35" s="33">
        <f t="shared" si="4"/>
        <v>-2.4195166589162816E-2</v>
      </c>
      <c r="L35" s="3">
        <v>-5.799775088709902E-2</v>
      </c>
      <c r="AB35" s="7">
        <f t="shared" si="5"/>
        <v>-6.8621304337912484E-2</v>
      </c>
      <c r="AC35" s="7">
        <f t="shared" si="6"/>
        <v>-2.328636485139236E-2</v>
      </c>
      <c r="AD35" s="7">
        <f t="shared" si="7"/>
        <v>-4.0709572773281077E-2</v>
      </c>
    </row>
    <row r="36" spans="1:30" x14ac:dyDescent="0.35">
      <c r="A36" s="2">
        <v>37864</v>
      </c>
      <c r="B36" s="12">
        <f>VLOOKUP(A36,rets_1M!$A:$I,6,FALSE)</f>
        <v>1.8665744901486203E-2</v>
      </c>
      <c r="C36" s="12">
        <f>VLOOKUP(A36,rets_1M!$A:$I,7,FALSE)</f>
        <v>4.925809813249149E-2</v>
      </c>
      <c r="D36" s="3">
        <f>VLOOKUP(A36,Strategy_Simulation!$A:$R,18,FALSE)</f>
        <v>-3.0170918870120241E-3</v>
      </c>
      <c r="E36" s="3">
        <f t="shared" si="1"/>
        <v>-1.1615803764996293E-2</v>
      </c>
      <c r="F36" s="3">
        <f t="shared" si="2"/>
        <v>0.4</v>
      </c>
      <c r="G36" t="str">
        <f t="shared" si="8"/>
        <v>Q2</v>
      </c>
      <c r="H36" s="3">
        <f>VLOOKUP(A36,Trend_Simulation!$A:$S,19,FALSE)</f>
        <v>-7.7173710041092613E-3</v>
      </c>
      <c r="I36" s="33">
        <f t="shared" si="4"/>
        <v>-3.256730563734108E-2</v>
      </c>
      <c r="L36" s="3">
        <v>8.2571900450705282E-3</v>
      </c>
      <c r="AB36" s="7">
        <f t="shared" si="5"/>
        <v>-6.0873901897487787E-2</v>
      </c>
      <c r="AC36" s="7">
        <f t="shared" si="6"/>
        <v>-3.0281548666482496E-2</v>
      </c>
      <c r="AD36" s="7">
        <f t="shared" si="7"/>
        <v>-5.1233050538827284E-2</v>
      </c>
    </row>
    <row r="37" spans="1:30" x14ac:dyDescent="0.35">
      <c r="A37" s="2">
        <v>37894</v>
      </c>
      <c r="B37" s="12">
        <f>VLOOKUP(A37,rets_1M!$A:$I,6,FALSE)</f>
        <v>-1.2215812690872019E-2</v>
      </c>
      <c r="C37" s="12">
        <f>VLOOKUP(A37,rets_1M!$A:$I,7,FALSE)</f>
        <v>-2.8607047872340474E-2</v>
      </c>
      <c r="D37" s="3">
        <f>VLOOKUP(A37,Strategy_Simulation!$A:$R,18,FALSE)</f>
        <v>5.4336672602238473E-3</v>
      </c>
      <c r="E37" s="3">
        <f t="shared" si="1"/>
        <v>2.0919618951861813E-2</v>
      </c>
      <c r="F37" s="3">
        <f t="shared" si="2"/>
        <v>0.70967741935483875</v>
      </c>
      <c r="G37" t="str">
        <f t="shared" si="8"/>
        <v>Q4</v>
      </c>
      <c r="H37" s="3">
        <f>VLOOKUP(A37,Trend_Simulation!$A:$S,19,FALSE)</f>
        <v>9.3300038706616122E-3</v>
      </c>
      <c r="I37" s="33">
        <f t="shared" si="4"/>
        <v>3.9372616334192E-2</v>
      </c>
      <c r="L37" s="3">
        <v>4.4696647474800066E-2</v>
      </c>
      <c r="AB37" s="7">
        <f t="shared" si="5"/>
        <v>4.9526666824202287E-2</v>
      </c>
      <c r="AC37" s="7">
        <f t="shared" si="6"/>
        <v>3.3135431642733831E-2</v>
      </c>
      <c r="AD37" s="7">
        <f t="shared" si="7"/>
        <v>5.1588429025064018E-2</v>
      </c>
    </row>
    <row r="38" spans="1:30" x14ac:dyDescent="0.35">
      <c r="A38" s="2">
        <v>37925</v>
      </c>
      <c r="B38" s="12">
        <f>VLOOKUP(A38,rets_1M!$A:$I,6,FALSE)</f>
        <v>5.5879995419672479E-2</v>
      </c>
      <c r="C38" s="12">
        <f>VLOOKUP(A38,rets_1M!$A:$I,7,FALSE)</f>
        <v>8.5758226526805759E-2</v>
      </c>
      <c r="D38" s="3">
        <f>VLOOKUP(A38,Strategy_Simulation!$A:$R,18,FALSE)</f>
        <v>1.5964574968642991E-2</v>
      </c>
      <c r="E38" s="3">
        <f t="shared" si="1"/>
        <v>6.1463613629275514E-2</v>
      </c>
      <c r="F38" s="3">
        <f t="shared" si="2"/>
        <v>0.1064516129032258</v>
      </c>
      <c r="G38" t="str">
        <f t="shared" ref="G38:G101" si="9">IF(F38&lt;=20%, "Q1",
   IF(F38&lt;=40%, "Q2",
      IF(F38&lt;=60%, "Q3",
         IF(F38&lt;=80%, "Q4", "Q5"))))</f>
        <v>Q1</v>
      </c>
      <c r="H38" s="3">
        <f>VLOOKUP(A38,Trend_Simulation!$A:$S,19,FALSE)</f>
        <v>7.0559387516395261E-3</v>
      </c>
      <c r="I38" s="33">
        <f t="shared" si="4"/>
        <v>2.9776061531918797E-2</v>
      </c>
      <c r="L38" s="3">
        <v>-2.0301836479752922E-2</v>
      </c>
      <c r="AB38" s="7">
        <f t="shared" si="5"/>
        <v>-2.4294612897530245E-2</v>
      </c>
      <c r="AC38" s="7">
        <f t="shared" si="6"/>
        <v>5.5836182096030348E-3</v>
      </c>
      <c r="AD38" s="7">
        <f t="shared" si="7"/>
        <v>-2.6103933887753682E-2</v>
      </c>
    </row>
    <row r="39" spans="1:30" x14ac:dyDescent="0.35">
      <c r="A39" s="2">
        <v>37955</v>
      </c>
      <c r="B39" s="12">
        <f>VLOOKUP(A39,rets_1M!$A:$I,6,FALSE)</f>
        <v>7.8082637457976833E-3</v>
      </c>
      <c r="C39" s="12">
        <f>VLOOKUP(A39,rets_1M!$A:$I,7,FALSE)</f>
        <v>4.9369096049092231E-3</v>
      </c>
      <c r="D39" s="3">
        <f>VLOOKUP(A39,Strategy_Simulation!$A:$R,18,FALSE)</f>
        <v>2.655494184294247E-3</v>
      </c>
      <c r="E39" s="3">
        <f t="shared" si="1"/>
        <v>1.0223652609532851E-2</v>
      </c>
      <c r="F39" s="3">
        <f t="shared" si="2"/>
        <v>0.53870967741935483</v>
      </c>
      <c r="G39" t="str">
        <f t="shared" si="9"/>
        <v>Q3</v>
      </c>
      <c r="H39" s="3">
        <f>VLOOKUP(A39,Trend_Simulation!$A:$S,19,FALSE)</f>
        <v>1.5291339101297183E-3</v>
      </c>
      <c r="I39" s="33">
        <f t="shared" si="4"/>
        <v>6.4529451007474111E-3</v>
      </c>
      <c r="L39" s="3">
        <v>-9.2912562183911085E-5</v>
      </c>
      <c r="O39" t="s">
        <v>71</v>
      </c>
      <c r="P39" t="s">
        <v>112</v>
      </c>
      <c r="Q39" t="s">
        <v>110</v>
      </c>
      <c r="U39" s="13" t="s">
        <v>116</v>
      </c>
      <c r="V39" s="13" t="s">
        <v>71</v>
      </c>
      <c r="W39" s="13" t="s">
        <v>41</v>
      </c>
      <c r="X39" s="13" t="s">
        <v>110</v>
      </c>
      <c r="Y39" s="13" t="s">
        <v>111</v>
      </c>
      <c r="Z39" s="14" t="s">
        <v>35</v>
      </c>
      <c r="AB39" s="7">
        <f t="shared" si="5"/>
        <v>5.2867430046236279E-3</v>
      </c>
      <c r="AC39" s="7">
        <f t="shared" si="6"/>
        <v>2.4153888637351677E-3</v>
      </c>
      <c r="AD39" s="7">
        <f t="shared" si="7"/>
        <v>-1.3553186450502722E-3</v>
      </c>
    </row>
    <row r="40" spans="1:30" x14ac:dyDescent="0.35">
      <c r="A40" s="2">
        <v>37986</v>
      </c>
      <c r="B40" s="12">
        <f>VLOOKUP(A40,rets_1M!$A:$I,6,FALSE)</f>
        <v>5.1328957279672904E-2</v>
      </c>
      <c r="C40" s="12">
        <f>VLOOKUP(A40,rets_1M!$A:$I,7,FALSE)</f>
        <v>3.0083648460825119E-2</v>
      </c>
      <c r="D40" s="3">
        <f>VLOOKUP(A40,Strategy_Simulation!$A:$R,18,FALSE)</f>
        <v>2.4847027336376507E-2</v>
      </c>
      <c r="E40" s="3">
        <f t="shared" si="1"/>
        <v>9.5661055245049559E-2</v>
      </c>
      <c r="F40" s="3">
        <f t="shared" si="2"/>
        <v>0.12580645161290321</v>
      </c>
      <c r="G40" t="str">
        <f t="shared" si="9"/>
        <v>Q1</v>
      </c>
      <c r="H40" s="3">
        <f>VLOOKUP(A40,Trend_Simulation!$A:$S,19,FALSE)</f>
        <v>1.8961159218157306E-2</v>
      </c>
      <c r="I40" s="33">
        <f t="shared" si="4"/>
        <v>8.0016091900623823E-2</v>
      </c>
      <c r="L40" s="3">
        <v>1.239872856772628E-2</v>
      </c>
      <c r="N40" t="s">
        <v>23</v>
      </c>
      <c r="O40" s="3">
        <f>(SUMIF($G:$G,$N40,B:B)/COUNTIF($G:$G,$N40))*12</f>
        <v>0.74625746286146932</v>
      </c>
      <c r="P40" s="3">
        <f>(SUMIF($G:$G,$N40,H:H)/COUNTIF($G:$G,$N40))*12</f>
        <v>2.9616394144898577E-2</v>
      </c>
      <c r="Q40" s="3">
        <f>(SUMIF($G:$G,$N40,I:I)/COUNTIF($G:$G,$N40))*12</f>
        <v>0.12498118329147201</v>
      </c>
      <c r="U40" s="15" t="s">
        <v>64</v>
      </c>
      <c r="V40" s="42">
        <v>36830</v>
      </c>
      <c r="W40" s="42">
        <v>36830</v>
      </c>
      <c r="X40" s="42">
        <v>36830</v>
      </c>
      <c r="Y40" s="42">
        <v>36830</v>
      </c>
      <c r="Z40" s="42">
        <v>36830</v>
      </c>
      <c r="AB40" s="7">
        <f t="shared" si="5"/>
        <v>6.557740678422444E-2</v>
      </c>
      <c r="AC40" s="7">
        <f t="shared" si="6"/>
        <v>4.4332097965376654E-2</v>
      </c>
      <c r="AD40" s="7">
        <f t="shared" si="7"/>
        <v>2.8687134620950919E-2</v>
      </c>
    </row>
    <row r="41" spans="1:30" x14ac:dyDescent="0.35">
      <c r="A41" s="2">
        <v>38017</v>
      </c>
      <c r="B41" s="12">
        <f>VLOOKUP(A41,rets_1M!$A:$I,6,FALSE)</f>
        <v>1.7604912998976374E-2</v>
      </c>
      <c r="C41" s="12">
        <f>VLOOKUP(A41,rets_1M!$A:$I,7,FALSE)</f>
        <v>1.6315321710435038E-2</v>
      </c>
      <c r="D41" s="3">
        <f>VLOOKUP(A41,Strategy_Simulation!$A:$R,18,FALSE)</f>
        <v>5.35435341020748E-4</v>
      </c>
      <c r="E41" s="3">
        <f t="shared" si="1"/>
        <v>2.0614260629298799E-3</v>
      </c>
      <c r="F41" s="3">
        <f t="shared" si="2"/>
        <v>0.41612903225806452</v>
      </c>
      <c r="G41" t="str">
        <f t="shared" si="9"/>
        <v>Q3</v>
      </c>
      <c r="H41" s="3">
        <f>VLOOKUP(A41,Trend_Simulation!$A:$S,19,FALSE)</f>
        <v>-3.2766026505103552E-3</v>
      </c>
      <c r="I41" s="33">
        <f t="shared" si="4"/>
        <v>-1.3827263185153697E-2</v>
      </c>
      <c r="L41" s="3">
        <v>1.0437585587834697E-2</v>
      </c>
      <c r="N41" t="s">
        <v>24</v>
      </c>
      <c r="O41" s="3">
        <f>(SUMIF($G:$G,$N41,B:B)/COUNTIF($G:$G,$N41))*12</f>
        <v>0.32689294629082916</v>
      </c>
      <c r="P41" s="3">
        <f>(SUMIF($G:$G,$N41,H:H)/COUNTIF($G:$G,$N41))*12</f>
        <v>3.6807876293954177E-2</v>
      </c>
      <c r="Q41" s="3">
        <f>(SUMIF($G:$G,$N41,I:I)/COUNTIF($G:$G,$N41))*12</f>
        <v>0.15532923796048664</v>
      </c>
      <c r="U41" s="15" t="s">
        <v>97</v>
      </c>
      <c r="V41" s="42">
        <v>46234</v>
      </c>
      <c r="W41" s="42">
        <v>46234</v>
      </c>
      <c r="X41" s="42">
        <v>46234</v>
      </c>
      <c r="Y41" s="42">
        <v>46234</v>
      </c>
      <c r="Z41" s="42">
        <v>46234</v>
      </c>
      <c r="AB41" s="7">
        <f t="shared" si="5"/>
        <v>-1.4253895647505158E-2</v>
      </c>
      <c r="AC41" s="7">
        <f t="shared" si="6"/>
        <v>-1.5543486936046494E-2</v>
      </c>
      <c r="AD41" s="7">
        <f t="shared" si="7"/>
        <v>-3.1432176184130071E-2</v>
      </c>
    </row>
    <row r="42" spans="1:30" x14ac:dyDescent="0.35">
      <c r="A42" s="2">
        <v>38046</v>
      </c>
      <c r="B42" s="12">
        <f>VLOOKUP(A42,rets_1M!$A:$I,6,FALSE)</f>
        <v>1.2874673104003254E-2</v>
      </c>
      <c r="C42" s="12">
        <f>VLOOKUP(A42,rets_1M!$A:$I,7,FALSE)</f>
        <v>-1.571821807763607E-2</v>
      </c>
      <c r="D42" s="3">
        <f>VLOOKUP(A42,Strategy_Simulation!$A:$R,18,FALSE)</f>
        <v>3.3302945408033701E-4</v>
      </c>
      <c r="E42" s="3">
        <f t="shared" si="1"/>
        <v>1.2821633982092976E-3</v>
      </c>
      <c r="F42" s="3">
        <f t="shared" si="2"/>
        <v>0.46774193548387094</v>
      </c>
      <c r="G42" t="str">
        <f t="shared" si="9"/>
        <v>Q3</v>
      </c>
      <c r="H42" s="3">
        <f>VLOOKUP(A42,Trend_Simulation!$A:$S,19,FALSE)</f>
        <v>-2.4931860266214113E-3</v>
      </c>
      <c r="I42" s="33">
        <f t="shared" si="4"/>
        <v>-1.0521245032342355E-2</v>
      </c>
      <c r="L42" s="3">
        <v>1.7263623944000717E-2</v>
      </c>
      <c r="N42" t="s">
        <v>25</v>
      </c>
      <c r="O42" s="3">
        <f>(SUMIF($G:$G,$N42,B:B)/COUNTIF($G:$G,$N42))*12</f>
        <v>0.1255403485912181</v>
      </c>
      <c r="P42" s="3">
        <f>(SUMIF($G:$G,$N42,H:H)/COUNTIF($G:$G,$N42))*12</f>
        <v>3.5844599064540572E-2</v>
      </c>
      <c r="Q42" s="3">
        <f>(SUMIF($G:$G,$N42,I:I)/COUNTIF($G:$G,$N42))*12</f>
        <v>0.15126420805236121</v>
      </c>
      <c r="U42" s="15" t="s">
        <v>65</v>
      </c>
      <c r="V42" s="18" cm="1">
        <f t="array" ref="V42">PRODUCT(1+B2:B335)</f>
        <v>4.4193191049405502</v>
      </c>
      <c r="W42" s="18" cm="1">
        <f t="array" ref="W42">PRODUCT(1+C2:C335)</f>
        <v>5.3073260924765027</v>
      </c>
      <c r="X42" s="18" cm="1">
        <f t="array" ref="X42">PRODUCT(1+I2:I311)</f>
        <v>38.835088429309856</v>
      </c>
      <c r="Y42" s="18" cm="1">
        <f t="array" ref="Y42">PRODUCT(1+H2:H311)</f>
        <v>2.5209518448335548</v>
      </c>
      <c r="Z42" s="18"/>
      <c r="AB42" s="7">
        <f t="shared" si="5"/>
        <v>1.7000381475845368E-2</v>
      </c>
      <c r="AC42" s="7">
        <f t="shared" si="6"/>
        <v>-1.1592509705793955E-2</v>
      </c>
      <c r="AD42" s="7">
        <f t="shared" si="7"/>
        <v>-2.339591813634561E-2</v>
      </c>
    </row>
    <row r="43" spans="1:30" x14ac:dyDescent="0.35">
      <c r="A43" s="2">
        <v>38077</v>
      </c>
      <c r="B43" s="12">
        <f>VLOOKUP(A43,rets_1M!$A:$I,6,FALSE)</f>
        <v>-1.5988083416087373E-2</v>
      </c>
      <c r="C43" s="12">
        <f>VLOOKUP(A43,rets_1M!$A:$I,7,FALSE)</f>
        <v>-2.2117967566909424E-2</v>
      </c>
      <c r="D43" s="3">
        <f>VLOOKUP(A43,Strategy_Simulation!$A:$R,18,FALSE)</f>
        <v>1.439765027482348E-2</v>
      </c>
      <c r="E43" s="3">
        <f t="shared" si="1"/>
        <v>5.54309535580704E-2</v>
      </c>
      <c r="F43" s="3">
        <f t="shared" si="2"/>
        <v>0.73548387096774193</v>
      </c>
      <c r="G43" t="str">
        <f t="shared" si="9"/>
        <v>Q4</v>
      </c>
      <c r="H43" s="3">
        <f>VLOOKUP(A43,Trend_Simulation!$A:$S,19,FALSE)</f>
        <v>2.1304216181332152E-2</v>
      </c>
      <c r="I43" s="33">
        <f t="shared" si="4"/>
        <v>8.9903792285221676E-2</v>
      </c>
      <c r="L43" s="3">
        <v>1.3453131752826364E-2</v>
      </c>
      <c r="N43" t="s">
        <v>26</v>
      </c>
      <c r="O43" s="3">
        <f>(SUMIF($G:$G,$N43,B:B)/COUNTIF($G:$G,$N43))*12</f>
        <v>-0.12401225282208383</v>
      </c>
      <c r="P43" s="3">
        <f>(SUMIF($G:$G,$N43,H:H)/COUNTIF($G:$G,$N43))*12</f>
        <v>1.5313386100501439E-2</v>
      </c>
      <c r="Q43" s="3">
        <f>(SUMIF($G:$G,$N43,I:I)/COUNTIF($G:$G,$N43))*12</f>
        <v>6.4622489344116074E-2</v>
      </c>
      <c r="U43" s="15" t="s">
        <v>83</v>
      </c>
      <c r="V43" s="16">
        <f>V5</f>
        <v>7.8300905477441729E-2</v>
      </c>
      <c r="W43" s="16">
        <f>W5</f>
        <v>8.5835074632496067E-2</v>
      </c>
      <c r="X43" s="25" cm="1">
        <f t="array" ref="X43">PRODUCT(1+I2:I311)^(12/COUNT(I2:I311))-1+Z43</f>
        <v>0.17126707378407846</v>
      </c>
      <c r="Y43" s="25" cm="1">
        <f t="array" ref="Y43">PRODUCT(1+H2:H311)^(12/COUNT(H2:H311))-1+Z43</f>
        <v>5.5532947307427971E-2</v>
      </c>
      <c r="Z43" s="17">
        <f>Z5</f>
        <v>1.909230643115567E-2</v>
      </c>
      <c r="AB43" s="7">
        <f t="shared" si="5"/>
        <v>7.7548921124979825E-2</v>
      </c>
      <c r="AC43" s="7">
        <f t="shared" si="6"/>
        <v>7.1419036974157774E-2</v>
      </c>
      <c r="AD43" s="7">
        <f t="shared" si="7"/>
        <v>0.10589187570130905</v>
      </c>
    </row>
    <row r="44" spans="1:30" x14ac:dyDescent="0.35">
      <c r="A44" s="2">
        <v>38107</v>
      </c>
      <c r="B44" s="12">
        <f>VLOOKUP(A44,rets_1M!$A:$I,6,FALSE)</f>
        <v>-1.6853365627207628E-2</v>
      </c>
      <c r="C44" s="12">
        <f>VLOOKUP(A44,rets_1M!$A:$I,7,FALSE)</f>
        <v>-2.6707651602108973E-2</v>
      </c>
      <c r="D44" s="3">
        <f>VLOOKUP(A44,Strategy_Simulation!$A:$R,18,FALSE)</f>
        <v>-2.0754853183745165E-2</v>
      </c>
      <c r="E44" s="3">
        <f t="shared" si="1"/>
        <v>-7.9906184757418883E-2</v>
      </c>
      <c r="F44" s="3">
        <f t="shared" si="2"/>
        <v>0.74838709677419357</v>
      </c>
      <c r="G44" t="str">
        <f t="shared" si="9"/>
        <v>Q4</v>
      </c>
      <c r="H44" s="3">
        <f>VLOOKUP(A44,Trend_Simulation!$A:$S,19,FALSE)</f>
        <v>-2.1654377135864128E-2</v>
      </c>
      <c r="I44" s="33">
        <f t="shared" si="4"/>
        <v>-9.1381471513346621E-2</v>
      </c>
      <c r="L44" s="3">
        <v>-4.2532570412099902E-2</v>
      </c>
      <c r="N44" t="s">
        <v>27</v>
      </c>
      <c r="O44" s="3">
        <f>(SUMIF($G:$G,$N44,B:B)/COUNTIF($G:$G,$N44))*12</f>
        <v>-0.72740895332826971</v>
      </c>
      <c r="P44" s="3">
        <f>(SUMIF($G:$G,$N44,H:H)/COUNTIF($G:$G,$N44))*12</f>
        <v>6.490572765728958E-2</v>
      </c>
      <c r="Q44" s="3">
        <f>(SUMIF($G:$G,$N44,I:I)/COUNTIF($G:$G,$N44))*12</f>
        <v>0.27390217071376205</v>
      </c>
      <c r="U44" s="15" t="s">
        <v>66</v>
      </c>
      <c r="V44" s="18">
        <f>V6</f>
        <v>0.15286590169542774</v>
      </c>
      <c r="W44" s="18">
        <f>W6</f>
        <v>0.22283639222031917</v>
      </c>
      <c r="X44" s="18">
        <f>STDEV(I2:I311)*SQRT(12)</f>
        <v>0.15282859655263967</v>
      </c>
      <c r="Y44" s="18">
        <f>STDEV(H2:H311)*SQRT(12)</f>
        <v>3.6215307239962018E-2</v>
      </c>
      <c r="Z44" s="19"/>
      <c r="AB44" s="7">
        <f t="shared" si="5"/>
        <v>-5.319853315530991E-2</v>
      </c>
      <c r="AC44" s="7">
        <f t="shared" si="6"/>
        <v>-6.3052819130211255E-2</v>
      </c>
      <c r="AD44" s="7">
        <f t="shared" si="7"/>
        <v>-7.4528105886138993E-2</v>
      </c>
    </row>
    <row r="45" spans="1:30" x14ac:dyDescent="0.35">
      <c r="A45" s="2">
        <v>38138</v>
      </c>
      <c r="B45" s="12">
        <f>VLOOKUP(A45,rets_1M!$A:$I,6,FALSE)</f>
        <v>1.283104085403397E-2</v>
      </c>
      <c r="C45" s="12">
        <f>VLOOKUP(A45,rets_1M!$A:$I,7,FALSE)</f>
        <v>4.5616272422353887E-2</v>
      </c>
      <c r="D45" s="3">
        <f>VLOOKUP(A45,Strategy_Simulation!$A:$R,18,FALSE)</f>
        <v>5.5337207501425009E-3</v>
      </c>
      <c r="E45" s="3">
        <f t="shared" si="1"/>
        <v>2.1304824888048628E-2</v>
      </c>
      <c r="F45" s="3">
        <f t="shared" si="2"/>
        <v>0.47096774193548385</v>
      </c>
      <c r="G45" t="str">
        <f t="shared" si="9"/>
        <v>Q3</v>
      </c>
      <c r="H45" s="3">
        <f>VLOOKUP(A45,Trend_Simulation!$A:$S,19,FALSE)</f>
        <v>3.7334711348339438E-3</v>
      </c>
      <c r="I45" s="33">
        <f t="shared" si="4"/>
        <v>1.5755248188999243E-2</v>
      </c>
      <c r="L45" s="3">
        <v>-5.9178626761388076E-3</v>
      </c>
      <c r="U45" s="15" t="s">
        <v>30</v>
      </c>
      <c r="V45" s="20">
        <f>V7</f>
        <v>0.38732378110230326</v>
      </c>
      <c r="W45" s="20">
        <f>W7</f>
        <v>0.29951466875011856</v>
      </c>
      <c r="X45" s="29">
        <f>(X43-Z43)/X44</f>
        <v>0.99572181375432789</v>
      </c>
      <c r="Y45" s="29"/>
      <c r="Z45" s="21"/>
      <c r="AB45" s="7">
        <f t="shared" si="5"/>
        <v>-2.431144753430526E-2</v>
      </c>
      <c r="AC45" s="7">
        <f t="shared" si="6"/>
        <v>8.4737840340146572E-3</v>
      </c>
      <c r="AD45" s="7">
        <f t="shared" si="7"/>
        <v>2.9242073349652724E-3</v>
      </c>
    </row>
    <row r="46" spans="1:30" x14ac:dyDescent="0.35">
      <c r="A46" s="2">
        <v>38168</v>
      </c>
      <c r="B46" s="12">
        <f>VLOOKUP(A46,rets_1M!$A:$I,6,FALSE)</f>
        <v>1.834397486571393E-2</v>
      </c>
      <c r="C46" s="12">
        <f>VLOOKUP(A46,rets_1M!$A:$I,7,FALSE)</f>
        <v>3.3771551682938217E-2</v>
      </c>
      <c r="D46" s="3">
        <f>VLOOKUP(A46,Strategy_Simulation!$A:$R,18,FALSE)</f>
        <v>1.1060018117798123E-2</v>
      </c>
      <c r="E46" s="3">
        <f t="shared" si="1"/>
        <v>4.2581069753522778E-2</v>
      </c>
      <c r="F46" s="3">
        <f t="shared" si="2"/>
        <v>0.4096774193548387</v>
      </c>
      <c r="G46" t="str">
        <f t="shared" si="9"/>
        <v>Q3</v>
      </c>
      <c r="H46" s="3">
        <f>VLOOKUP(A46,Trend_Simulation!$A:$S,19,FALSE)</f>
        <v>9.2683197100851041E-3</v>
      </c>
      <c r="I46" s="33">
        <f t="shared" si="4"/>
        <v>3.911230917655914E-2</v>
      </c>
      <c r="L46" s="3">
        <v>8.7954960489442513E-3</v>
      </c>
      <c r="U46" s="15" t="s">
        <v>117</v>
      </c>
      <c r="V46" s="22"/>
      <c r="W46" s="22"/>
      <c r="X46" s="46">
        <f>STDEV(AD2:AD311)*SQRT(12)</f>
        <v>0.23019370365401925</v>
      </c>
      <c r="Y46" s="23"/>
      <c r="Z46" s="19"/>
      <c r="AB46" s="7">
        <f t="shared" si="5"/>
        <v>8.8095180705845613E-3</v>
      </c>
      <c r="AC46" s="7">
        <f t="shared" si="6"/>
        <v>2.4237094887808848E-2</v>
      </c>
      <c r="AD46" s="7">
        <f t="shared" si="7"/>
        <v>2.076833431084521E-2</v>
      </c>
    </row>
    <row r="47" spans="1:30" x14ac:dyDescent="0.35">
      <c r="A47" s="2">
        <v>38199</v>
      </c>
      <c r="B47" s="12">
        <f>VLOOKUP(A47,rets_1M!$A:$I,6,FALSE)</f>
        <v>-3.4633757961783473E-2</v>
      </c>
      <c r="C47" s="12">
        <f>VLOOKUP(A47,rets_1M!$A:$I,7,FALSE)</f>
        <v>-7.7909421582967986E-2</v>
      </c>
      <c r="D47" s="3">
        <f>VLOOKUP(A47,Strategy_Simulation!$A:$R,18,FALSE)</f>
        <v>-1.0031408817022375E-2</v>
      </c>
      <c r="E47" s="3">
        <f t="shared" si="1"/>
        <v>-3.8620923945536144E-2</v>
      </c>
      <c r="F47" s="3">
        <f t="shared" si="2"/>
        <v>0.84516129032258069</v>
      </c>
      <c r="G47" t="str">
        <f t="shared" si="9"/>
        <v>Q5</v>
      </c>
      <c r="H47" s="3">
        <f>VLOOKUP(A47,Trend_Simulation!$A:$S,19,FALSE)</f>
        <v>-3.9563534465946199E-3</v>
      </c>
      <c r="I47" s="33">
        <f t="shared" si="4"/>
        <v>-1.6695811544629294E-2</v>
      </c>
      <c r="L47" s="3">
        <v>1.2720673079169131E-2</v>
      </c>
      <c r="U47" s="15" t="s">
        <v>68</v>
      </c>
      <c r="V47" s="24"/>
      <c r="W47" s="24"/>
      <c r="X47" s="45">
        <f>CORREL(B2:B311,I2:I311)</f>
        <v>-0.13407460766344514</v>
      </c>
      <c r="Y47" s="25"/>
      <c r="Z47" s="21"/>
      <c r="AB47" s="7">
        <f t="shared" si="5"/>
        <v>3.9288497637431842E-2</v>
      </c>
      <c r="AC47" s="7">
        <f t="shared" si="6"/>
        <v>-3.9871659837526705E-3</v>
      </c>
      <c r="AD47" s="7">
        <f t="shared" si="7"/>
        <v>1.7937946417154179E-2</v>
      </c>
    </row>
    <row r="48" spans="1:30" x14ac:dyDescent="0.35">
      <c r="A48" s="2">
        <v>38230</v>
      </c>
      <c r="B48" s="12">
        <f>VLOOKUP(A48,rets_1M!$A:$I,6,FALSE)</f>
        <v>2.6804123711341443E-3</v>
      </c>
      <c r="C48" s="12">
        <f>VLOOKUP(A48,rets_1M!$A:$I,7,FALSE)</f>
        <v>-2.317312358865542E-2</v>
      </c>
      <c r="D48" s="3">
        <f>VLOOKUP(A48,Strategy_Simulation!$A:$R,18,FALSE)</f>
        <v>2.529167473566206E-4</v>
      </c>
      <c r="E48" s="3">
        <f t="shared" si="1"/>
        <v>9.7372947732298929E-4</v>
      </c>
      <c r="F48" s="3">
        <f t="shared" si="2"/>
        <v>0.5903225806451613</v>
      </c>
      <c r="G48" t="str">
        <f t="shared" si="9"/>
        <v>Q3</v>
      </c>
      <c r="H48" s="3">
        <f>VLOOKUP(A48,Trend_Simulation!$A:$S,19,FALSE)</f>
        <v>-3.4513807324292435E-4</v>
      </c>
      <c r="I48" s="33">
        <f t="shared" si="4"/>
        <v>-1.4564826690851406E-3</v>
      </c>
      <c r="L48" s="3">
        <v>2.5295751926868615E-2</v>
      </c>
      <c r="U48" s="15" t="s">
        <v>67</v>
      </c>
      <c r="V48" s="26"/>
      <c r="W48" s="26"/>
      <c r="X48" s="23">
        <f>CORREL(I2:I311,L2:L311)</f>
        <v>0.20193319063843751</v>
      </c>
      <c r="Y48" s="27"/>
      <c r="Z48" s="19"/>
      <c r="AB48" s="7">
        <f t="shared" si="5"/>
        <v>2.414685306597841E-2</v>
      </c>
      <c r="AC48" s="7">
        <f t="shared" si="6"/>
        <v>-1.706682893811155E-3</v>
      </c>
      <c r="AD48" s="7">
        <f t="shared" si="7"/>
        <v>-4.1368950402192852E-3</v>
      </c>
    </row>
    <row r="49" spans="1:30" x14ac:dyDescent="0.35">
      <c r="A49" s="2">
        <v>38260</v>
      </c>
      <c r="B49" s="12">
        <f>VLOOKUP(A49,rets_1M!$A:$I,6,FALSE)</f>
        <v>9.3563643841250155E-3</v>
      </c>
      <c r="C49" s="12">
        <f>VLOOKUP(A49,rets_1M!$A:$I,7,FALSE)</f>
        <v>3.1177437931523055E-2</v>
      </c>
      <c r="D49" s="3">
        <f>VLOOKUP(A49,Strategy_Simulation!$A:$R,18,FALSE)</f>
        <v>1.6317914054712303E-2</v>
      </c>
      <c r="E49" s="3">
        <f t="shared" si="1"/>
        <v>6.2823969110642364E-2</v>
      </c>
      <c r="F49" s="3">
        <f t="shared" si="2"/>
        <v>0.51935483870967747</v>
      </c>
      <c r="G49" t="str">
        <f t="shared" si="9"/>
        <v>Q3</v>
      </c>
      <c r="H49" s="3">
        <f>VLOOKUP(A49,Trend_Simulation!$A:$S,19,FALSE)</f>
        <v>1.8078888193272157E-2</v>
      </c>
      <c r="I49" s="33">
        <f t="shared" si="4"/>
        <v>7.6292908175608493E-2</v>
      </c>
      <c r="L49" s="3">
        <v>2.7820376200129449E-3</v>
      </c>
      <c r="N49" t="s">
        <v>106</v>
      </c>
      <c r="O49" s="3">
        <f>(SUMIF($B:$B,"&gt;0",B:B)/COUNTIF($B:$B,"&gt;0"))*12</f>
        <v>0.38743741980543911</v>
      </c>
      <c r="P49" s="3">
        <f>(SUMIF($B:$B,"&gt;0",H:H)/COUNTIF($B:$B,"&gt;0"))*12</f>
        <v>3.2475944721563871E-2</v>
      </c>
      <c r="Q49" s="3">
        <f>(SUMIF($B:$B,"&gt;0",I:I)/COUNTIF($B:$B,"&gt;0"))*12</f>
        <v>0.13704848672499956</v>
      </c>
      <c r="U49" s="15" t="s">
        <v>38</v>
      </c>
      <c r="V49" s="24"/>
      <c r="W49" s="24"/>
      <c r="X49" s="28">
        <f>COUNTIF(I2:I311,"&gt;0")/311</f>
        <v>0.63344051446945338</v>
      </c>
      <c r="Y49" s="28"/>
      <c r="Z49" s="21"/>
      <c r="AB49" s="7">
        <f t="shared" si="5"/>
        <v>3.1646531179119308E-2</v>
      </c>
      <c r="AC49" s="7">
        <f t="shared" si="6"/>
        <v>5.3467604726517348E-2</v>
      </c>
      <c r="AD49" s="7">
        <f t="shared" si="7"/>
        <v>6.6936543791483477E-2</v>
      </c>
    </row>
    <row r="50" spans="1:30" x14ac:dyDescent="0.35">
      <c r="A50" s="2">
        <v>38291</v>
      </c>
      <c r="B50" s="12">
        <f>VLOOKUP(A50,rets_1M!$A:$I,6,FALSE)</f>
        <v>1.3649791178567794E-2</v>
      </c>
      <c r="C50" s="12">
        <f>VLOOKUP(A50,rets_1M!$A:$I,7,FALSE)</f>
        <v>5.1145899906225534E-2</v>
      </c>
      <c r="D50" s="3">
        <f>VLOOKUP(A50,Strategy_Simulation!$A:$R,18,FALSE)</f>
        <v>1.5105160824495697E-2</v>
      </c>
      <c r="E50" s="3">
        <f t="shared" si="1"/>
        <v>5.8154869174308434E-2</v>
      </c>
      <c r="F50" s="3">
        <f t="shared" si="2"/>
        <v>0.45161290322580644</v>
      </c>
      <c r="G50" t="str">
        <f t="shared" si="9"/>
        <v>Q3</v>
      </c>
      <c r="H50" s="3">
        <f>VLOOKUP(A50,Trend_Simulation!$A:$S,19,FALSE)</f>
        <v>1.5504600086182572E-2</v>
      </c>
      <c r="I50" s="33">
        <f t="shared" si="4"/>
        <v>6.5429412363690445E-2</v>
      </c>
      <c r="L50" s="3">
        <v>8.3235990199990173E-3</v>
      </c>
      <c r="N50" t="s">
        <v>107</v>
      </c>
      <c r="O50" s="3">
        <f>(SUMIF($B:$B,"&lt;0",B:B)/COUNTIF($B:$B,"&lt;0"))*12</f>
        <v>-0.44794298647345887</v>
      </c>
      <c r="P50" s="3">
        <f>(SUMIF($B:$B,"&lt;0",H:H)/COUNTIF($B:$B,"&lt;0"))*12</f>
        <v>4.3041301488586155E-2</v>
      </c>
      <c r="Q50" s="3">
        <f>(SUMIF($B:$B,"&lt;0",I:I)/COUNTIF($B:$B,"&lt;0"))*12</f>
        <v>0.18163429228183364</v>
      </c>
      <c r="U50" s="15"/>
      <c r="V50" s="26"/>
      <c r="W50" s="26"/>
      <c r="X50" s="23"/>
      <c r="Y50" s="27"/>
      <c r="Z50" s="19"/>
      <c r="AB50" s="7">
        <f t="shared" si="5"/>
        <v>7.0089692680828999E-3</v>
      </c>
      <c r="AC50" s="7">
        <f t="shared" si="6"/>
        <v>4.450507799574064E-2</v>
      </c>
      <c r="AD50" s="7">
        <f t="shared" si="7"/>
        <v>5.1779621185122651E-2</v>
      </c>
    </row>
    <row r="51" spans="1:30" x14ac:dyDescent="0.35">
      <c r="A51" s="2">
        <v>38321</v>
      </c>
      <c r="B51" s="12">
        <f>VLOOKUP(A51,rets_1M!$A:$I,6,FALSE)</f>
        <v>3.8689578936790259E-2</v>
      </c>
      <c r="C51" s="12">
        <f>VLOOKUP(A51,rets_1M!$A:$I,7,FALSE)</f>
        <v>5.5705188670311045E-2</v>
      </c>
      <c r="D51" s="3">
        <f>VLOOKUP(A51,Strategy_Simulation!$A:$R,18,FALSE)</f>
        <v>1.8849626916392179E-2</v>
      </c>
      <c r="E51" s="3">
        <f t="shared" si="1"/>
        <v>7.2571063628109889E-2</v>
      </c>
      <c r="F51" s="3">
        <f t="shared" si="2"/>
        <v>0.1967741935483871</v>
      </c>
      <c r="G51" t="str">
        <f t="shared" si="9"/>
        <v>Q1</v>
      </c>
      <c r="H51" s="3">
        <f>VLOOKUP(A51,Trend_Simulation!$A:$S,19,FALSE)</f>
        <v>1.3329109658030126E-2</v>
      </c>
      <c r="I51" s="33">
        <f t="shared" si="4"/>
        <v>5.624884275688713E-2</v>
      </c>
      <c r="L51" s="3">
        <v>-1.9326349218053318E-2</v>
      </c>
      <c r="U51" s="15" t="s">
        <v>39</v>
      </c>
      <c r="V51" s="25"/>
      <c r="W51" s="24"/>
      <c r="X51" s="45">
        <f>(X43-V43)/X46</f>
        <v>0.40386060448623184</v>
      </c>
      <c r="Y51" s="25"/>
      <c r="Z51" s="21"/>
      <c r="AB51" s="7">
        <f t="shared" si="5"/>
        <v>1.6865874957798843E-2</v>
      </c>
      <c r="AC51" s="7">
        <f t="shared" si="6"/>
        <v>3.388148469131963E-2</v>
      </c>
      <c r="AD51" s="7">
        <f t="shared" si="7"/>
        <v>1.7559263820096871E-2</v>
      </c>
    </row>
    <row r="52" spans="1:30" x14ac:dyDescent="0.35">
      <c r="A52" s="2">
        <v>38352</v>
      </c>
      <c r="B52" s="12">
        <f>VLOOKUP(A52,rets_1M!$A:$I,6,FALSE)</f>
        <v>3.2120743034055765E-2</v>
      </c>
      <c r="C52" s="12">
        <f>VLOOKUP(A52,rets_1M!$A:$I,7,FALSE)</f>
        <v>2.9772071593632932E-2</v>
      </c>
      <c r="D52" s="3">
        <f>VLOOKUP(A52,Strategy_Simulation!$A:$R,18,FALSE)</f>
        <v>6.0527031965338287E-3</v>
      </c>
      <c r="E52" s="3">
        <f t="shared" si="1"/>
        <v>2.3302907306655241E-2</v>
      </c>
      <c r="F52" s="3">
        <f t="shared" si="2"/>
        <v>0.25161290322580643</v>
      </c>
      <c r="G52" t="str">
        <f t="shared" si="9"/>
        <v>Q2</v>
      </c>
      <c r="H52" s="3">
        <f>VLOOKUP(A52,Trend_Simulation!$A:$S,19,FALSE)</f>
        <v>-1.1938040326978025E-3</v>
      </c>
      <c r="I52" s="33">
        <f t="shared" si="4"/>
        <v>-5.0378530179847258E-3</v>
      </c>
      <c r="L52" s="3">
        <v>1.0719575313475227E-2</v>
      </c>
      <c r="N52" t="s">
        <v>31</v>
      </c>
      <c r="P52" s="3">
        <f>P49/$O49</f>
        <v>8.382242669763916E-2</v>
      </c>
      <c r="Q52" s="3">
        <f>Q49/$O49</f>
        <v>0.35373064066403731</v>
      </c>
      <c r="U52" s="15" t="s">
        <v>31</v>
      </c>
      <c r="V52" s="26"/>
      <c r="W52" s="26"/>
      <c r="X52" s="27">
        <f>Q52</f>
        <v>0.35373064066403731</v>
      </c>
      <c r="Y52" s="27"/>
      <c r="Z52" s="19"/>
      <c r="AB52" s="7">
        <f t="shared" si="5"/>
        <v>-6.4691642869776911E-3</v>
      </c>
      <c r="AC52" s="7">
        <f t="shared" si="6"/>
        <v>-8.8178357274005248E-3</v>
      </c>
      <c r="AD52" s="7">
        <f t="shared" si="7"/>
        <v>-3.7158596052040492E-2</v>
      </c>
    </row>
    <row r="53" spans="1:30" x14ac:dyDescent="0.35">
      <c r="A53" s="2">
        <v>38383</v>
      </c>
      <c r="B53" s="12">
        <f>VLOOKUP(A53,rets_1M!$A:$I,6,FALSE)</f>
        <v>-2.6340457442819654E-2</v>
      </c>
      <c r="C53" s="12">
        <f>VLOOKUP(A53,rets_1M!$A:$I,7,FALSE)</f>
        <v>-6.416975339830866E-2</v>
      </c>
      <c r="D53" s="3">
        <f>VLOOKUP(A53,Strategy_Simulation!$A:$R,18,FALSE)</f>
        <v>-8.3818370440060276E-3</v>
      </c>
      <c r="E53" s="3">
        <f t="shared" si="1"/>
        <v>-3.2270072619423204E-2</v>
      </c>
      <c r="F53" s="3">
        <f t="shared" si="2"/>
        <v>0.81290322580645158</v>
      </c>
      <c r="G53" t="str">
        <f t="shared" si="9"/>
        <v>Q5</v>
      </c>
      <c r="H53" s="3">
        <f>VLOOKUP(A53,Trend_Simulation!$A:$S,19,FALSE)</f>
        <v>-3.4094302237316666E-3</v>
      </c>
      <c r="I53" s="33">
        <f t="shared" si="4"/>
        <v>-1.4387795544147632E-2</v>
      </c>
      <c r="L53" s="3">
        <v>2.9304384017934115E-3</v>
      </c>
      <c r="N53" t="s">
        <v>32</v>
      </c>
      <c r="P53" s="3">
        <f>P50/$O50</f>
        <v>-9.6086561880205715E-2</v>
      </c>
      <c r="Q53" s="3">
        <f>Q50/$O50</f>
        <v>-0.40548529113446824</v>
      </c>
      <c r="U53" s="15" t="s">
        <v>32</v>
      </c>
      <c r="V53" s="24"/>
      <c r="W53" s="24"/>
      <c r="X53" s="28">
        <f>Q53</f>
        <v>-0.40548529113446824</v>
      </c>
      <c r="Y53" s="28"/>
      <c r="Z53" s="21"/>
      <c r="AB53" s="7">
        <f t="shared" si="5"/>
        <v>3.1899680778885456E-2</v>
      </c>
      <c r="AC53" s="7">
        <f t="shared" si="6"/>
        <v>-5.9296151766035504E-3</v>
      </c>
      <c r="AD53" s="7">
        <f t="shared" si="7"/>
        <v>1.1952661898672022E-2</v>
      </c>
    </row>
    <row r="54" spans="1:30" x14ac:dyDescent="0.35">
      <c r="A54" s="2">
        <v>38411</v>
      </c>
      <c r="B54" s="12">
        <f>VLOOKUP(A54,rets_1M!$A:$I,6,FALSE)</f>
        <v>1.8773466833541752E-2</v>
      </c>
      <c r="C54" s="12">
        <f>VLOOKUP(A54,rets_1M!$A:$I,7,FALSE)</f>
        <v>-7.2179784819716986E-3</v>
      </c>
      <c r="D54" s="3">
        <f>VLOOKUP(A54,Strategy_Simulation!$A:$R,18,FALSE)</f>
        <v>5.9618504873256142E-3</v>
      </c>
      <c r="E54" s="3">
        <f t="shared" si="1"/>
        <v>2.2953124376203615E-2</v>
      </c>
      <c r="F54" s="3">
        <f t="shared" si="2"/>
        <v>0.39677419354838711</v>
      </c>
      <c r="G54" t="str">
        <f t="shared" si="9"/>
        <v>Q2</v>
      </c>
      <c r="H54" s="3">
        <f>VLOOKUP(A54,Trend_Simulation!$A:$S,19,FALSE)</f>
        <v>2.4105544415495865E-3</v>
      </c>
      <c r="I54" s="33">
        <f t="shared" si="4"/>
        <v>1.0172539743339254E-2</v>
      </c>
      <c r="L54" s="3">
        <v>-1.3052687444949029E-2</v>
      </c>
      <c r="N54" t="s">
        <v>33</v>
      </c>
      <c r="P54" s="7">
        <f>P52-P53</f>
        <v>0.17990898857784487</v>
      </c>
      <c r="Q54" s="7">
        <f>Q52-Q53</f>
        <v>0.75921593179850555</v>
      </c>
      <c r="U54" s="15" t="s">
        <v>33</v>
      </c>
      <c r="V54" s="26"/>
      <c r="W54" s="26"/>
      <c r="X54" s="27">
        <f>X52-X53</f>
        <v>0.75921593179850555</v>
      </c>
      <c r="Y54" s="27"/>
      <c r="Z54" s="19"/>
      <c r="AB54" s="7">
        <f t="shared" si="5"/>
        <v>3.0171102858175314E-2</v>
      </c>
      <c r="AC54" s="7">
        <f t="shared" si="6"/>
        <v>4.1796575426618632E-3</v>
      </c>
      <c r="AD54" s="7">
        <f t="shared" si="7"/>
        <v>-8.6009270902024978E-3</v>
      </c>
    </row>
    <row r="55" spans="1:30" x14ac:dyDescent="0.35">
      <c r="A55" s="2">
        <v>38442</v>
      </c>
      <c r="B55" s="12">
        <f>VLOOKUP(A55,rets_1M!$A:$I,6,FALSE)</f>
        <v>-2.0223020223020138E-2</v>
      </c>
      <c r="C55" s="12">
        <f>VLOOKUP(A55,rets_1M!$A:$I,7,FALSE)</f>
        <v>-2.0703079583087924E-2</v>
      </c>
      <c r="D55" s="3">
        <f>VLOOKUP(A55,Strategy_Simulation!$A:$R,18,FALSE)</f>
        <v>-3.4249401969108223E-3</v>
      </c>
      <c r="E55" s="3">
        <f t="shared" si="1"/>
        <v>-1.3186019758106666E-2</v>
      </c>
      <c r="F55" s="3">
        <f t="shared" si="2"/>
        <v>0.77741935483870972</v>
      </c>
      <c r="G55" t="str">
        <f t="shared" si="9"/>
        <v>Q4</v>
      </c>
      <c r="H55" s="3">
        <f>VLOOKUP(A55,Trend_Simulation!$A:$S,19,FALSE)</f>
        <v>1.19962445118269E-3</v>
      </c>
      <c r="I55" s="33">
        <f t="shared" si="4"/>
        <v>5.0624151839909516E-3</v>
      </c>
      <c r="L55" s="3">
        <v>-5.5449392104007789E-3</v>
      </c>
      <c r="AB55" s="7">
        <f t="shared" si="5"/>
        <v>7.5170598249812582E-3</v>
      </c>
      <c r="AC55" s="7">
        <f t="shared" si="6"/>
        <v>7.0370004649134722E-3</v>
      </c>
      <c r="AD55" s="7">
        <f t="shared" si="7"/>
        <v>2.528543540701109E-2</v>
      </c>
    </row>
    <row r="56" spans="1:30" x14ac:dyDescent="0.35">
      <c r="A56" s="2">
        <v>38472</v>
      </c>
      <c r="B56" s="12">
        <f>VLOOKUP(A56,rets_1M!$A:$I,6,FALSE)</f>
        <v>-2.1604938271605034E-2</v>
      </c>
      <c r="C56" s="12">
        <f>VLOOKUP(A56,rets_1M!$A:$I,7,FALSE)</f>
        <v>-4.3930266136105178E-2</v>
      </c>
      <c r="D56" s="3">
        <f>VLOOKUP(A56,Strategy_Simulation!$A:$R,18,FALSE)</f>
        <v>-1.3812324125386907E-2</v>
      </c>
      <c r="E56" s="3">
        <f t="shared" si="1"/>
        <v>-5.3177447882739592E-2</v>
      </c>
      <c r="F56" s="3">
        <f t="shared" si="2"/>
        <v>0.79677419354838708</v>
      </c>
      <c r="G56" t="str">
        <f t="shared" si="9"/>
        <v>Q4</v>
      </c>
      <c r="H56" s="3">
        <f>VLOOKUP(A56,Trend_Simulation!$A:$S,19,FALSE)</f>
        <v>-1.1709322849794817E-2</v>
      </c>
      <c r="I56" s="33">
        <f t="shared" si="4"/>
        <v>-4.9413342426134127E-2</v>
      </c>
      <c r="L56" s="3">
        <v>1.9729679898835117E-2</v>
      </c>
      <c r="AB56" s="7">
        <f t="shared" si="5"/>
        <v>-9.2471817466344142E-3</v>
      </c>
      <c r="AC56" s="7">
        <f t="shared" si="6"/>
        <v>-3.1572509611134558E-2</v>
      </c>
      <c r="AD56" s="7">
        <f t="shared" si="7"/>
        <v>-2.7808404154529093E-2</v>
      </c>
    </row>
    <row r="57" spans="1:30" x14ac:dyDescent="0.35">
      <c r="A57" s="2">
        <v>38503</v>
      </c>
      <c r="B57" s="12">
        <f>VLOOKUP(A57,rets_1M!$A:$I,6,FALSE)</f>
        <v>2.9179810725552091E-2</v>
      </c>
      <c r="C57" s="12">
        <f>VLOOKUP(A57,rets_1M!$A:$I,7,FALSE)</f>
        <v>8.3829888658108809E-2</v>
      </c>
      <c r="D57" s="3">
        <f>VLOOKUP(A57,Strategy_Simulation!$A:$R,18,FALSE)</f>
        <v>-5.8568160092603398E-4</v>
      </c>
      <c r="E57" s="3">
        <f t="shared" si="1"/>
        <v>-2.2548741635652308E-3</v>
      </c>
      <c r="F57" s="3">
        <f t="shared" si="2"/>
        <v>0.29032258064516131</v>
      </c>
      <c r="G57" t="str">
        <f t="shared" si="9"/>
        <v>Q2</v>
      </c>
      <c r="H57" s="3">
        <f>VLOOKUP(A57,Trend_Simulation!$A:$S,19,FALSE)</f>
        <v>-8.9711359892739439E-3</v>
      </c>
      <c r="I57" s="33">
        <f t="shared" si="4"/>
        <v>-3.7858193874736039E-2</v>
      </c>
      <c r="L57" s="3">
        <v>1.5029346005585698E-2</v>
      </c>
      <c r="AB57" s="7">
        <f t="shared" si="5"/>
        <v>-8.6084762821674043E-2</v>
      </c>
      <c r="AC57" s="7">
        <f t="shared" si="6"/>
        <v>-3.1434684889117319E-2</v>
      </c>
      <c r="AD57" s="7">
        <f t="shared" si="7"/>
        <v>-6.7038004600288137E-2</v>
      </c>
    </row>
    <row r="58" spans="1:30" x14ac:dyDescent="0.35">
      <c r="A58" s="2">
        <v>38533</v>
      </c>
      <c r="B58" s="12">
        <f>VLOOKUP(A58,rets_1M!$A:$I,6,FALSE)</f>
        <v>-1.4367816091954699E-3</v>
      </c>
      <c r="C58" s="12">
        <f>VLOOKUP(A58,rets_1M!$A:$I,7,FALSE)</f>
        <v>-3.445586710698223E-2</v>
      </c>
      <c r="D58" s="3">
        <f>VLOOKUP(A58,Strategy_Simulation!$A:$R,18,FALSE)</f>
        <v>4.2775669255468484E-3</v>
      </c>
      <c r="E58" s="3">
        <f t="shared" si="1"/>
        <v>1.6468632663355368E-2</v>
      </c>
      <c r="F58" s="3">
        <f t="shared" si="2"/>
        <v>0.64193548387096777</v>
      </c>
      <c r="G58" t="str">
        <f t="shared" si="9"/>
        <v>Q4</v>
      </c>
      <c r="H58" s="3">
        <f>VLOOKUP(A58,Trend_Simulation!$A:$S,19,FALSE)</f>
        <v>5.8942376437254073E-3</v>
      </c>
      <c r="I58" s="33">
        <f t="shared" si="4"/>
        <v>2.4873682856521216E-2</v>
      </c>
      <c r="L58" s="3">
        <v>1.7919990734729385E-3</v>
      </c>
      <c r="AB58" s="7">
        <f t="shared" si="5"/>
        <v>5.0924499770337597E-2</v>
      </c>
      <c r="AC58" s="7">
        <f t="shared" si="6"/>
        <v>1.7905414272550838E-2</v>
      </c>
      <c r="AD58" s="7">
        <f t="shared" si="7"/>
        <v>2.6310464465716686E-2</v>
      </c>
    </row>
    <row r="59" spans="1:30" x14ac:dyDescent="0.35">
      <c r="A59" s="2">
        <v>38564</v>
      </c>
      <c r="B59" s="12">
        <f>VLOOKUP(A59,rets_1M!$A:$I,6,FALSE)</f>
        <v>3.4532374100719299E-2</v>
      </c>
      <c r="C59" s="12">
        <f>VLOOKUP(A59,rets_1M!$A:$I,7,FALSE)</f>
        <v>7.2190046738452418E-2</v>
      </c>
      <c r="D59" s="3">
        <f>VLOOKUP(A59,Strategy_Simulation!$A:$R,18,FALSE)</f>
        <v>2.052468174503698E-3</v>
      </c>
      <c r="E59" s="3">
        <f t="shared" si="1"/>
        <v>7.9020024718392378E-3</v>
      </c>
      <c r="F59" s="3">
        <f t="shared" si="2"/>
        <v>0.23225806451612904</v>
      </c>
      <c r="G59" t="str">
        <f t="shared" si="9"/>
        <v>Q2</v>
      </c>
      <c r="H59" s="3">
        <f>VLOOKUP(A59,Trend_Simulation!$A:$S,19,FALSE)</f>
        <v>-7.6188395489010796E-3</v>
      </c>
      <c r="I59" s="33">
        <f t="shared" si="4"/>
        <v>-3.2151502896362552E-2</v>
      </c>
      <c r="L59" s="3">
        <v>-2.1875807965126337E-2</v>
      </c>
      <c r="AB59" s="7">
        <f t="shared" si="5"/>
        <v>-6.4288044266613179E-2</v>
      </c>
      <c r="AC59" s="7">
        <f t="shared" si="6"/>
        <v>-2.6630371628880059E-2</v>
      </c>
      <c r="AD59" s="7">
        <f t="shared" si="7"/>
        <v>-6.6683876997081851E-2</v>
      </c>
    </row>
    <row r="60" spans="1:30" x14ac:dyDescent="0.35">
      <c r="A60" s="2">
        <v>38595</v>
      </c>
      <c r="B60" s="12">
        <f>VLOOKUP(A60,rets_1M!$A:$I,6,FALSE)</f>
        <v>-1.2331942512749161E-2</v>
      </c>
      <c r="C60" s="12">
        <f>VLOOKUP(A60,rets_1M!$A:$I,7,FALSE)</f>
        <v>-1.7065333809353822E-2</v>
      </c>
      <c r="D60" s="3">
        <f>VLOOKUP(A60,Strategy_Simulation!$A:$R,18,FALSE)</f>
        <v>1.9144691486701307E-3</v>
      </c>
      <c r="E60" s="3">
        <f t="shared" si="1"/>
        <v>7.3707062223800036E-3</v>
      </c>
      <c r="F60" s="3">
        <f t="shared" si="2"/>
        <v>0.7129032258064516</v>
      </c>
      <c r="G60" t="str">
        <f t="shared" si="9"/>
        <v>Q4</v>
      </c>
      <c r="H60" s="3">
        <f>VLOOKUP(A60,Trend_Simulation!$A:$S,19,FALSE)</f>
        <v>6.4544636027886789E-3</v>
      </c>
      <c r="I60" s="33">
        <f t="shared" si="4"/>
        <v>2.7237836403768225E-2</v>
      </c>
      <c r="L60" s="3">
        <v>1.7587827527519639E-2</v>
      </c>
      <c r="AB60" s="7">
        <f t="shared" si="5"/>
        <v>2.4436040031733827E-2</v>
      </c>
      <c r="AC60" s="7">
        <f t="shared" si="6"/>
        <v>1.9702648735129166E-2</v>
      </c>
      <c r="AD60" s="7">
        <f t="shared" si="7"/>
        <v>3.956977891651739E-2</v>
      </c>
    </row>
    <row r="61" spans="1:30" x14ac:dyDescent="0.35">
      <c r="A61" s="2">
        <v>38625</v>
      </c>
      <c r="B61" s="12">
        <f>VLOOKUP(A61,rets_1M!$A:$I,6,FALSE)</f>
        <v>5.1633496057077455E-3</v>
      </c>
      <c r="C61" s="12">
        <f>VLOOKUP(A61,rets_1M!$A:$I,7,FALSE)</f>
        <v>1.046963533343015E-2</v>
      </c>
      <c r="D61" s="3">
        <f>VLOOKUP(A61,Strategy_Simulation!$A:$R,18,FALSE)</f>
        <v>3.3124513859115225E-3</v>
      </c>
      <c r="E61" s="3">
        <f t="shared" si="1"/>
        <v>1.2752937835759362E-2</v>
      </c>
      <c r="F61" s="3">
        <f t="shared" si="2"/>
        <v>0.56774193548387097</v>
      </c>
      <c r="G61" t="str">
        <f t="shared" si="9"/>
        <v>Q3</v>
      </c>
      <c r="H61" s="3">
        <f>VLOOKUP(A61,Trend_Simulation!$A:$S,19,FALSE)</f>
        <v>2.7296657417615797E-3</v>
      </c>
      <c r="I61" s="33">
        <f t="shared" si="4"/>
        <v>1.1519189430233865E-2</v>
      </c>
      <c r="L61" s="3">
        <v>-1.923221991006463E-2</v>
      </c>
      <c r="AB61" s="7">
        <f t="shared" si="5"/>
        <v>2.2833025023292122E-3</v>
      </c>
      <c r="AC61" s="7">
        <f t="shared" si="6"/>
        <v>7.5895882300516162E-3</v>
      </c>
      <c r="AD61" s="7">
        <f t="shared" si="7"/>
        <v>6.3558398245261195E-3</v>
      </c>
    </row>
    <row r="62" spans="1:30" x14ac:dyDescent="0.35">
      <c r="A62" s="2">
        <v>38656</v>
      </c>
      <c r="B62" s="12">
        <f>VLOOKUP(A62,rets_1M!$A:$I,6,FALSE)</f>
        <v>-1.9893527598767169E-2</v>
      </c>
      <c r="C62" s="12">
        <f>VLOOKUP(A62,rets_1M!$A:$I,7,FALSE)</f>
        <v>-1.7039746228017405E-2</v>
      </c>
      <c r="D62" s="3">
        <f>VLOOKUP(A62,Strategy_Simulation!$A:$R,18,FALSE)</f>
        <v>-7.5680726784820391E-3</v>
      </c>
      <c r="E62" s="3">
        <f t="shared" si="1"/>
        <v>-2.9137079812155853E-2</v>
      </c>
      <c r="F62" s="3">
        <f t="shared" si="2"/>
        <v>0.77419354838709675</v>
      </c>
      <c r="G62" t="str">
        <f t="shared" si="9"/>
        <v>Q4</v>
      </c>
      <c r="H62" s="3">
        <f>VLOOKUP(A62,Trend_Simulation!$A:$S,19,FALSE)</f>
        <v>-3.2009630739355975E-3</v>
      </c>
      <c r="I62" s="33">
        <f t="shared" si="4"/>
        <v>-1.350806417200822E-2</v>
      </c>
      <c r="L62" s="3">
        <v>-1.3357388174595419E-2</v>
      </c>
      <c r="AB62" s="7">
        <f t="shared" si="5"/>
        <v>-1.2097333584138448E-2</v>
      </c>
      <c r="AC62" s="7">
        <f t="shared" si="6"/>
        <v>-9.2435522133886838E-3</v>
      </c>
      <c r="AD62" s="7">
        <f t="shared" si="7"/>
        <v>6.3854634267589486E-3</v>
      </c>
    </row>
    <row r="63" spans="1:30" x14ac:dyDescent="0.35">
      <c r="A63" s="2">
        <v>38686</v>
      </c>
      <c r="B63" s="12">
        <f>VLOOKUP(A63,rets_1M!$A:$I,6,FALSE)</f>
        <v>3.4114732227939815E-2</v>
      </c>
      <c r="C63" s="12">
        <f>VLOOKUP(A63,rets_1M!$A:$I,7,FALSE)</f>
        <v>5.5784715975162991E-2</v>
      </c>
      <c r="D63" s="3">
        <f>VLOOKUP(A63,Strategy_Simulation!$A:$R,18,FALSE)</f>
        <v>2.1359059270460751E-2</v>
      </c>
      <c r="E63" s="3">
        <f t="shared" si="1"/>
        <v>8.2232378191273894E-2</v>
      </c>
      <c r="F63" s="3">
        <f t="shared" si="2"/>
        <v>0.23548387096774193</v>
      </c>
      <c r="G63" t="str">
        <f t="shared" si="9"/>
        <v>Q2</v>
      </c>
      <c r="H63" s="3">
        <f>VLOOKUP(A63,Trend_Simulation!$A:$S,19,FALSE)</f>
        <v>1.6624444029075848E-2</v>
      </c>
      <c r="I63" s="33">
        <f t="shared" si="4"/>
        <v>7.0155153802700071E-2</v>
      </c>
      <c r="L63" s="3">
        <v>2.369988238126064E-3</v>
      </c>
      <c r="AB63" s="7">
        <f t="shared" si="5"/>
        <v>2.6447662216110904E-2</v>
      </c>
      <c r="AC63" s="7">
        <f t="shared" si="6"/>
        <v>4.811764596333408E-2</v>
      </c>
      <c r="AD63" s="7">
        <f t="shared" si="7"/>
        <v>3.6040421574760256E-2</v>
      </c>
    </row>
    <row r="64" spans="1:30" x14ac:dyDescent="0.35">
      <c r="A64" s="2">
        <v>38717</v>
      </c>
      <c r="B64" s="12">
        <f>VLOOKUP(A64,rets_1M!$A:$I,6,FALSE)</f>
        <v>-3.5016586804275107E-3</v>
      </c>
      <c r="C64" s="12">
        <f>VLOOKUP(A64,rets_1M!$A:$I,7,FALSE)</f>
        <v>-1.9453305485994998E-2</v>
      </c>
      <c r="D64" s="3">
        <f>VLOOKUP(A64,Strategy_Simulation!$A:$R,18,FALSE)</f>
        <v>-2.9995267300777398E-3</v>
      </c>
      <c r="E64" s="3">
        <f t="shared" si="1"/>
        <v>-1.1548177910799299E-2</v>
      </c>
      <c r="F64" s="3">
        <f t="shared" si="2"/>
        <v>0.66129032258064513</v>
      </c>
      <c r="G64" t="str">
        <f t="shared" si="9"/>
        <v>Q4</v>
      </c>
      <c r="H64" s="3">
        <f>VLOOKUP(A64,Trend_Simulation!$A:$S,19,FALSE)</f>
        <v>-2.8071996676565093E-3</v>
      </c>
      <c r="I64" s="33">
        <f t="shared" si="4"/>
        <v>-1.1846382597510469E-2</v>
      </c>
      <c r="L64" s="3">
        <v>8.0592781760722154E-3</v>
      </c>
      <c r="AB64" s="7">
        <f t="shared" si="5"/>
        <v>7.9051275751956997E-3</v>
      </c>
      <c r="AC64" s="7">
        <f t="shared" si="6"/>
        <v>-8.0465192303717879E-3</v>
      </c>
      <c r="AD64" s="7">
        <f t="shared" si="7"/>
        <v>-8.3447239170829583E-3</v>
      </c>
    </row>
    <row r="65" spans="1:30" x14ac:dyDescent="0.35">
      <c r="A65" s="2">
        <v>38748</v>
      </c>
      <c r="B65" s="12">
        <f>VLOOKUP(A65,rets_1M!$A:$I,6,FALSE)</f>
        <v>2.2933234695764693E-2</v>
      </c>
      <c r="C65" s="12">
        <f>VLOOKUP(A65,rets_1M!$A:$I,7,FALSE)</f>
        <v>3.6467614857621289E-2</v>
      </c>
      <c r="D65" s="3">
        <f>VLOOKUP(A65,Strategy_Simulation!$A:$R,18,FALSE)</f>
        <v>1.4092970598754744E-2</v>
      </c>
      <c r="E65" s="3">
        <f t="shared" si="1"/>
        <v>5.4257936805205763E-2</v>
      </c>
      <c r="F65" s="3">
        <f t="shared" si="2"/>
        <v>0.33870967741935482</v>
      </c>
      <c r="G65" t="str">
        <f t="shared" si="9"/>
        <v>Q2</v>
      </c>
      <c r="H65" s="3">
        <f>VLOOKUP(A65,Trend_Simulation!$A:$S,19,FALSE)</f>
        <v>1.0666897946310268E-2</v>
      </c>
      <c r="I65" s="33">
        <f t="shared" si="4"/>
        <v>4.5014309333429328E-2</v>
      </c>
      <c r="L65" s="3">
        <v>-8.8512400935998325E-3</v>
      </c>
      <c r="AB65" s="7">
        <f t="shared" si="5"/>
        <v>1.7790321947584474E-2</v>
      </c>
      <c r="AC65" s="7">
        <f t="shared" si="6"/>
        <v>3.132470210944107E-2</v>
      </c>
      <c r="AD65" s="7">
        <f t="shared" si="7"/>
        <v>2.2081074637664636E-2</v>
      </c>
    </row>
    <row r="66" spans="1:30" x14ac:dyDescent="0.35">
      <c r="A66" s="2">
        <v>38776</v>
      </c>
      <c r="B66" s="12">
        <f>VLOOKUP(A66,rets_1M!$A:$I,6,FALSE)</f>
        <v>-8.1359609473874439E-4</v>
      </c>
      <c r="C66" s="12">
        <f>VLOOKUP(A66,rets_1M!$A:$I,7,FALSE)</f>
        <v>-2.6170275488243133E-2</v>
      </c>
      <c r="D66" s="3">
        <f>VLOOKUP(A66,Strategy_Simulation!$A:$R,18,FALSE)</f>
        <v>-3.5173686351844991E-3</v>
      </c>
      <c r="E66" s="3">
        <f t="shared" si="1"/>
        <v>-1.3541869245460322E-2</v>
      </c>
      <c r="F66" s="3">
        <f t="shared" si="2"/>
        <v>0.63548387096774195</v>
      </c>
      <c r="G66" t="str">
        <f t="shared" si="9"/>
        <v>Q4</v>
      </c>
      <c r="H66" s="3">
        <f>VLOOKUP(A66,Trend_Simulation!$A:$S,19,FALSE)</f>
        <v>-4.5941513816997502E-3</v>
      </c>
      <c r="I66" s="33">
        <f t="shared" si="4"/>
        <v>-1.9387318830772944E-2</v>
      </c>
      <c r="L66" s="3">
        <v>-3.7430983265975826E-3</v>
      </c>
      <c r="AB66" s="7">
        <f t="shared" si="5"/>
        <v>1.2628406242782811E-2</v>
      </c>
      <c r="AC66" s="7">
        <f t="shared" si="6"/>
        <v>-1.2728273150721578E-2</v>
      </c>
      <c r="AD66" s="7">
        <f t="shared" si="7"/>
        <v>-1.85737227360342E-2</v>
      </c>
    </row>
    <row r="67" spans="1:30" x14ac:dyDescent="0.35">
      <c r="A67" s="2">
        <v>38807</v>
      </c>
      <c r="B67" s="12">
        <f>VLOOKUP(A67,rets_1M!$A:$I,6,FALSE)</f>
        <v>8.3235320727403916E-3</v>
      </c>
      <c r="C67" s="12">
        <f>VLOOKUP(A67,rets_1M!$A:$I,7,FALSE)</f>
        <v>1.6075493752307546E-2</v>
      </c>
      <c r="D67" s="3">
        <f>VLOOKUP(A67,Strategy_Simulation!$A:$R,18,FALSE)</f>
        <v>1.4257888350979556E-2</v>
      </c>
      <c r="E67" s="3">
        <f t="shared" ref="E67:E130" si="10">D67*3.85</f>
        <v>5.489287015127129E-2</v>
      </c>
      <c r="F67" s="3">
        <f t="shared" ref="F67:F130" si="11">RANK(B67,$B$2:$B$311)/COUNT($B$2:$B$311)</f>
        <v>0.532258064516129</v>
      </c>
      <c r="G67" t="str">
        <f t="shared" si="9"/>
        <v>Q3</v>
      </c>
      <c r="H67" s="3">
        <f>VLOOKUP(A67,Trend_Simulation!$A:$S,19,FALSE)</f>
        <v>1.6644271773298358E-2</v>
      </c>
      <c r="I67" s="33">
        <f t="shared" ref="I67:I130" si="12">H67*4.22</f>
        <v>7.0238826883319061E-2</v>
      </c>
      <c r="L67" s="3">
        <v>-1.4041709627919063E-2</v>
      </c>
      <c r="AB67" s="7">
        <f t="shared" ref="AB67:AB130" si="13">E67-C67</f>
        <v>3.8817376398963745E-2</v>
      </c>
      <c r="AC67" s="7">
        <f t="shared" ref="AC67:AC130" si="14">E67-B67</f>
        <v>4.6569338078530899E-2</v>
      </c>
      <c r="AD67" s="7">
        <f t="shared" ref="AD67:AD130" si="15">I67-B67</f>
        <v>6.1915294810578669E-2</v>
      </c>
    </row>
    <row r="68" spans="1:30" x14ac:dyDescent="0.35">
      <c r="A68" s="2">
        <v>38837</v>
      </c>
      <c r="B68" s="12">
        <f>VLOOKUP(A68,rets_1M!$A:$I,6,FALSE)</f>
        <v>9.7801704800359879E-3</v>
      </c>
      <c r="C68" s="12">
        <f>VLOOKUP(A68,rets_1M!$A:$I,7,FALSE)</f>
        <v>-5.2318152228945092E-3</v>
      </c>
      <c r="D68" s="3">
        <f>VLOOKUP(A68,Strategy_Simulation!$A:$R,18,FALSE)</f>
        <v>7.6709007773620086E-3</v>
      </c>
      <c r="E68" s="3">
        <f t="shared" si="10"/>
        <v>2.9532967992843735E-2</v>
      </c>
      <c r="F68" s="3">
        <f t="shared" si="11"/>
        <v>0.50967741935483868</v>
      </c>
      <c r="G68" t="str">
        <f t="shared" si="9"/>
        <v>Q3</v>
      </c>
      <c r="H68" s="3">
        <f>VLOOKUP(A68,Trend_Simulation!$A:$S,19,FALSE)</f>
        <v>6.8144385447745067E-3</v>
      </c>
      <c r="I68" s="33">
        <f t="shared" si="12"/>
        <v>2.8756930658948417E-2</v>
      </c>
      <c r="L68" s="3">
        <v>-7.6349342922177321E-3</v>
      </c>
      <c r="AB68" s="7">
        <f t="shared" si="13"/>
        <v>3.476478321573824E-2</v>
      </c>
      <c r="AC68" s="7">
        <f t="shared" si="14"/>
        <v>1.9752797512807747E-2</v>
      </c>
      <c r="AD68" s="7">
        <f t="shared" si="15"/>
        <v>1.8976760178912429E-2</v>
      </c>
    </row>
    <row r="69" spans="1:30" x14ac:dyDescent="0.35">
      <c r="A69" s="2">
        <v>38868</v>
      </c>
      <c r="B69" s="12">
        <f>VLOOKUP(A69,rets_1M!$A:$I,6,FALSE)</f>
        <v>-3.3410342989159458E-2</v>
      </c>
      <c r="C69" s="12">
        <f>VLOOKUP(A69,rets_1M!$A:$I,7,FALSE)</f>
        <v>-7.4809569974378487E-2</v>
      </c>
      <c r="D69" s="3">
        <f>VLOOKUP(A69,Strategy_Simulation!$A:$R,18,FALSE)</f>
        <v>-2.2334785136294409E-2</v>
      </c>
      <c r="E69" s="3">
        <f t="shared" si="10"/>
        <v>-8.5988922774733481E-2</v>
      </c>
      <c r="F69" s="3">
        <f t="shared" si="11"/>
        <v>0.84193548387096773</v>
      </c>
      <c r="G69" t="str">
        <f t="shared" si="9"/>
        <v>Q5</v>
      </c>
      <c r="H69" s="3">
        <f>VLOOKUP(A69,Trend_Simulation!$A:$S,19,FALSE)</f>
        <v>-1.7320059298924037E-2</v>
      </c>
      <c r="I69" s="33">
        <f t="shared" si="12"/>
        <v>-7.3090650241459429E-2</v>
      </c>
      <c r="L69" s="3">
        <v>-4.7053469821696225E-3</v>
      </c>
      <c r="AB69" s="7">
        <f t="shared" si="13"/>
        <v>-1.1179352800354994E-2</v>
      </c>
      <c r="AC69" s="7">
        <f t="shared" si="14"/>
        <v>-5.2578579785574023E-2</v>
      </c>
      <c r="AD69" s="7">
        <f t="shared" si="15"/>
        <v>-3.9680307252299971E-2</v>
      </c>
    </row>
    <row r="70" spans="1:30" x14ac:dyDescent="0.35">
      <c r="A70" s="2">
        <v>38898</v>
      </c>
      <c r="B70" s="12">
        <f>VLOOKUP(A70,rets_1M!$A:$I,6,FALSE)</f>
        <v>-2.482073910645255E-3</v>
      </c>
      <c r="C70" s="12">
        <f>VLOOKUP(A70,rets_1M!$A:$I,7,FALSE)</f>
        <v>-6.2197456341090973E-3</v>
      </c>
      <c r="D70" s="3">
        <f>VLOOKUP(A70,Strategy_Simulation!$A:$R,18,FALSE)</f>
        <v>7.3425978132729585E-4</v>
      </c>
      <c r="E70" s="3">
        <f t="shared" si="10"/>
        <v>2.8269001581100891E-3</v>
      </c>
      <c r="F70" s="3">
        <f t="shared" si="11"/>
        <v>0.65161290322580645</v>
      </c>
      <c r="G70" t="str">
        <f t="shared" si="9"/>
        <v>Q4</v>
      </c>
      <c r="H70" s="3">
        <f>VLOOKUP(A70,Trend_Simulation!$A:$S,19,FALSE)</f>
        <v>2.245342144403533E-3</v>
      </c>
      <c r="I70" s="33">
        <f t="shared" si="12"/>
        <v>9.4753438493829084E-3</v>
      </c>
      <c r="L70" s="3">
        <v>-5.9552283648800497E-4</v>
      </c>
      <c r="AB70" s="7">
        <f t="shared" si="13"/>
        <v>9.0466457922191868E-3</v>
      </c>
      <c r="AC70" s="7">
        <f t="shared" si="14"/>
        <v>5.3089740687553445E-3</v>
      </c>
      <c r="AD70" s="7">
        <f t="shared" si="15"/>
        <v>1.1957417760028163E-2</v>
      </c>
    </row>
    <row r="71" spans="1:30" x14ac:dyDescent="0.35">
      <c r="A71" s="2">
        <v>38929</v>
      </c>
      <c r="B71" s="12">
        <f>VLOOKUP(A71,rets_1M!$A:$I,6,FALSE)</f>
        <v>1.7509906921020502E-3</v>
      </c>
      <c r="C71" s="12">
        <f>VLOOKUP(A71,rets_1M!$A:$I,7,FALSE)</f>
        <v>-4.5710530725678433E-2</v>
      </c>
      <c r="D71" s="3">
        <f>VLOOKUP(A71,Strategy_Simulation!$A:$R,18,FALSE)</f>
        <v>-2.5101164168666642E-3</v>
      </c>
      <c r="E71" s="3">
        <f t="shared" si="10"/>
        <v>-9.6639482049366565E-3</v>
      </c>
      <c r="F71" s="3">
        <f t="shared" si="11"/>
        <v>0.6</v>
      </c>
      <c r="G71" t="str">
        <f t="shared" si="9"/>
        <v>Q3</v>
      </c>
      <c r="H71" s="3">
        <f>VLOOKUP(A71,Trend_Simulation!$A:$S,19,FALSE)</f>
        <v>-4.4290823487626108E-3</v>
      </c>
      <c r="I71" s="33">
        <f t="shared" si="12"/>
        <v>-1.8690727511778218E-2</v>
      </c>
      <c r="L71" s="3">
        <v>1.1175225998540261E-2</v>
      </c>
      <c r="AB71" s="7">
        <f t="shared" si="13"/>
        <v>3.6046582520741777E-2</v>
      </c>
      <c r="AC71" s="7">
        <f t="shared" si="14"/>
        <v>-1.1414938897038707E-2</v>
      </c>
      <c r="AD71" s="7">
        <f t="shared" si="15"/>
        <v>-2.0441718203880268E-2</v>
      </c>
    </row>
    <row r="72" spans="1:30" x14ac:dyDescent="0.35">
      <c r="A72" s="2">
        <v>38960</v>
      </c>
      <c r="B72" s="12">
        <f>VLOOKUP(A72,rets_1M!$A:$I,6,FALSE)</f>
        <v>1.8491260349585925E-2</v>
      </c>
      <c r="C72" s="12">
        <f>VLOOKUP(A72,rets_1M!$A:$I,7,FALSE)</f>
        <v>4.2304459518651472E-2</v>
      </c>
      <c r="D72" s="3">
        <f>VLOOKUP(A72,Strategy_Simulation!$A:$R,18,FALSE)</f>
        <v>-5.3465650563221372E-4</v>
      </c>
      <c r="E72" s="3">
        <f t="shared" si="10"/>
        <v>-2.058427546684023E-3</v>
      </c>
      <c r="F72" s="3">
        <f t="shared" si="11"/>
        <v>0.40645161290322579</v>
      </c>
      <c r="G72" t="str">
        <f t="shared" si="9"/>
        <v>Q3</v>
      </c>
      <c r="H72" s="3">
        <f>VLOOKUP(A72,Trend_Simulation!$A:$S,19,FALSE)</f>
        <v>-9.0970171751146873E-3</v>
      </c>
      <c r="I72" s="33">
        <f t="shared" si="12"/>
        <v>-3.8389412478983975E-2</v>
      </c>
      <c r="L72" s="3">
        <v>1.2524951077783619E-2</v>
      </c>
      <c r="AB72" s="7">
        <f t="shared" si="13"/>
        <v>-4.4362887065335498E-2</v>
      </c>
      <c r="AC72" s="7">
        <f t="shared" si="14"/>
        <v>-2.0549687896269948E-2</v>
      </c>
      <c r="AD72" s="7">
        <f t="shared" si="15"/>
        <v>-5.68806728285699E-2</v>
      </c>
    </row>
    <row r="73" spans="1:30" x14ac:dyDescent="0.35">
      <c r="A73" s="2">
        <v>38990</v>
      </c>
      <c r="B73" s="12">
        <f>VLOOKUP(A73,rets_1M!$A:$I,6,FALSE)</f>
        <v>2.1768584590371232E-2</v>
      </c>
      <c r="C73" s="12">
        <f>VLOOKUP(A73,rets_1M!$A:$I,7,FALSE)</f>
        <v>4.3495050798175949E-2</v>
      </c>
      <c r="D73" s="3">
        <f>VLOOKUP(A73,Strategy_Simulation!$A:$R,18,FALSE)</f>
        <v>7.68649566551779E-3</v>
      </c>
      <c r="E73" s="3">
        <f t="shared" si="10"/>
        <v>2.9593008312243492E-2</v>
      </c>
      <c r="F73" s="3">
        <f t="shared" si="11"/>
        <v>0.35806451612903228</v>
      </c>
      <c r="G73" t="str">
        <f t="shared" si="9"/>
        <v>Q2</v>
      </c>
      <c r="H73" s="3">
        <f>VLOOKUP(A73,Trend_Simulation!$A:$S,19,FALSE)</f>
        <v>1.322335481543866E-3</v>
      </c>
      <c r="I73" s="33">
        <f t="shared" si="12"/>
        <v>5.5802557321151143E-3</v>
      </c>
      <c r="L73" s="3">
        <v>6.4030135533788002E-3</v>
      </c>
      <c r="AB73" s="7">
        <f t="shared" si="13"/>
        <v>-1.3902042485932457E-2</v>
      </c>
      <c r="AC73" s="7">
        <f t="shared" si="14"/>
        <v>7.8244237218722604E-3</v>
      </c>
      <c r="AD73" s="7">
        <f t="shared" si="15"/>
        <v>-1.6188328858256117E-2</v>
      </c>
    </row>
    <row r="74" spans="1:30" x14ac:dyDescent="0.35">
      <c r="A74" s="2">
        <v>39021</v>
      </c>
      <c r="B74" s="12">
        <f>VLOOKUP(A74,rets_1M!$A:$I,6,FALSE)</f>
        <v>2.8111739745403153E-2</v>
      </c>
      <c r="C74" s="12">
        <f>VLOOKUP(A74,rets_1M!$A:$I,7,FALSE)</f>
        <v>4.2783232107741709E-2</v>
      </c>
      <c r="D74" s="3">
        <f>VLOOKUP(A74,Strategy_Simulation!$A:$R,18,FALSE)</f>
        <v>9.7953206727476021E-3</v>
      </c>
      <c r="E74" s="3">
        <f t="shared" si="10"/>
        <v>3.7711984590078268E-2</v>
      </c>
      <c r="F74" s="3">
        <f t="shared" si="11"/>
        <v>0.3</v>
      </c>
      <c r="G74" t="str">
        <f t="shared" si="9"/>
        <v>Q2</v>
      </c>
      <c r="H74" s="3">
        <f>VLOOKUP(A74,Trend_Simulation!$A:$S,19,FALSE)</f>
        <v>1.5395226716465433E-3</v>
      </c>
      <c r="I74" s="33">
        <f t="shared" si="12"/>
        <v>6.4967856743484119E-3</v>
      </c>
      <c r="L74" s="3">
        <v>1.4457495127317976E-3</v>
      </c>
      <c r="AB74" s="7">
        <f t="shared" si="13"/>
        <v>-5.0712475176634408E-3</v>
      </c>
      <c r="AC74" s="7">
        <f t="shared" si="14"/>
        <v>9.6002448446751154E-3</v>
      </c>
      <c r="AD74" s="7">
        <f t="shared" si="15"/>
        <v>-2.1614954071054741E-2</v>
      </c>
    </row>
    <row r="75" spans="1:30" x14ac:dyDescent="0.35">
      <c r="A75" s="2">
        <v>39051</v>
      </c>
      <c r="B75" s="12">
        <f>VLOOKUP(A75,rets_1M!$A:$I,6,FALSE)</f>
        <v>1.4273430782459018E-2</v>
      </c>
      <c r="C75" s="12">
        <f>VLOOKUP(A75,rets_1M!$A:$I,7,FALSE)</f>
        <v>2.9836751167305664E-2</v>
      </c>
      <c r="D75" s="3">
        <f>VLOOKUP(A75,Strategy_Simulation!$A:$R,18,FALSE)</f>
        <v>1.0136911843835208E-2</v>
      </c>
      <c r="E75" s="3">
        <f t="shared" si="10"/>
        <v>3.9027110598765555E-2</v>
      </c>
      <c r="F75" s="3">
        <f t="shared" si="11"/>
        <v>0.44838709677419353</v>
      </c>
      <c r="G75" t="str">
        <f t="shared" si="9"/>
        <v>Q3</v>
      </c>
      <c r="H75" s="3">
        <f>VLOOKUP(A75,Trend_Simulation!$A:$S,19,FALSE)</f>
        <v>8.1679063128367261E-3</v>
      </c>
      <c r="I75" s="33">
        <f t="shared" si="12"/>
        <v>3.4468564640170979E-2</v>
      </c>
      <c r="L75" s="3">
        <v>8.0447961750598207E-3</v>
      </c>
      <c r="AB75" s="7">
        <f t="shared" si="13"/>
        <v>9.1903594314598908E-3</v>
      </c>
      <c r="AC75" s="7">
        <f t="shared" si="14"/>
        <v>2.4753679816306537E-2</v>
      </c>
      <c r="AD75" s="7">
        <f t="shared" si="15"/>
        <v>2.0195133857711961E-2</v>
      </c>
    </row>
    <row r="76" spans="1:30" x14ac:dyDescent="0.35">
      <c r="A76" s="2">
        <v>39082</v>
      </c>
      <c r="B76" s="12">
        <f>VLOOKUP(A76,rets_1M!$A:$I,6,FALSE)</f>
        <v>9.4099694811800028E-3</v>
      </c>
      <c r="C76" s="12">
        <f>VLOOKUP(A76,rets_1M!$A:$I,7,FALSE)</f>
        <v>-2.2982234167090332E-2</v>
      </c>
      <c r="D76" s="3">
        <f>VLOOKUP(A76,Strategy_Simulation!$A:$R,18,FALSE)</f>
        <v>3.7360567254621103E-3</v>
      </c>
      <c r="E76" s="3">
        <f t="shared" si="10"/>
        <v>1.4383818393029124E-2</v>
      </c>
      <c r="F76" s="3">
        <f t="shared" si="11"/>
        <v>0.5161290322580645</v>
      </c>
      <c r="G76" t="str">
        <f t="shared" si="9"/>
        <v>Q3</v>
      </c>
      <c r="H76" s="3">
        <f>VLOOKUP(A76,Trend_Simulation!$A:$S,19,FALSE)</f>
        <v>1.0259197631396271E-3</v>
      </c>
      <c r="I76" s="33">
        <f t="shared" si="12"/>
        <v>4.3293814004492261E-3</v>
      </c>
      <c r="L76" s="3">
        <v>-1.5737405716035102E-2</v>
      </c>
      <c r="AB76" s="7">
        <f t="shared" si="13"/>
        <v>3.7366052560119455E-2</v>
      </c>
      <c r="AC76" s="7">
        <f t="shared" si="14"/>
        <v>4.9738489118491217E-3</v>
      </c>
      <c r="AD76" s="7">
        <f t="shared" si="15"/>
        <v>-5.0805880807307767E-3</v>
      </c>
    </row>
    <row r="77" spans="1:30" x14ac:dyDescent="0.35">
      <c r="A77" s="2">
        <v>39113</v>
      </c>
      <c r="B77" s="12">
        <f>VLOOKUP(A77,rets_1M!$A:$I,6,FALSE)</f>
        <v>1.0162089527169016E-2</v>
      </c>
      <c r="C77" s="12">
        <f>VLOOKUP(A77,rets_1M!$A:$I,7,FALSE)</f>
        <v>1.549170605870942E-2</v>
      </c>
      <c r="D77" s="3">
        <f>VLOOKUP(A77,Strategy_Simulation!$A:$R,18,FALSE)</f>
        <v>9.8445725254542697E-3</v>
      </c>
      <c r="E77" s="3">
        <f t="shared" si="10"/>
        <v>3.7901604222998937E-2</v>
      </c>
      <c r="F77" s="3">
        <f t="shared" si="11"/>
        <v>0.5</v>
      </c>
      <c r="G77" t="str">
        <f t="shared" si="9"/>
        <v>Q3</v>
      </c>
      <c r="H77" s="3">
        <f>VLOOKUP(A77,Trend_Simulation!$A:$S,19,FALSE)</f>
        <v>9.6888710689986505E-3</v>
      </c>
      <c r="I77" s="33">
        <f t="shared" si="12"/>
        <v>4.0887035911174305E-2</v>
      </c>
      <c r="L77" s="3">
        <v>-6.6862924770679788E-3</v>
      </c>
      <c r="AB77" s="7">
        <f t="shared" si="13"/>
        <v>2.2409898164289517E-2</v>
      </c>
      <c r="AC77" s="7">
        <f t="shared" si="14"/>
        <v>2.7739514695829921E-2</v>
      </c>
      <c r="AD77" s="7">
        <f t="shared" si="15"/>
        <v>3.0724946384005289E-2</v>
      </c>
    </row>
    <row r="78" spans="1:30" x14ac:dyDescent="0.35">
      <c r="A78" s="2">
        <v>39141</v>
      </c>
      <c r="B78" s="12">
        <f>VLOOKUP(A78,rets_1M!$A:$I,6,FALSE)</f>
        <v>-2.3611572996341867E-2</v>
      </c>
      <c r="C78" s="12">
        <f>VLOOKUP(A78,rets_1M!$A:$I,7,FALSE)</f>
        <v>-2.0526650934561963E-2</v>
      </c>
      <c r="D78" s="3">
        <f>VLOOKUP(A78,Strategy_Simulation!$A:$R,18,FALSE)</f>
        <v>-1.4054894723554957E-2</v>
      </c>
      <c r="E78" s="3">
        <f t="shared" si="10"/>
        <v>-5.411134468568659E-2</v>
      </c>
      <c r="F78" s="3">
        <f t="shared" si="11"/>
        <v>0.8</v>
      </c>
      <c r="G78" t="str">
        <f t="shared" si="9"/>
        <v>Q4</v>
      </c>
      <c r="H78" s="3">
        <f>VLOOKUP(A78,Trend_Simulation!$A:$S,19,FALSE)</f>
        <v>-9.3219429028879933E-3</v>
      </c>
      <c r="I78" s="33">
        <f t="shared" si="12"/>
        <v>-3.9338599050187328E-2</v>
      </c>
      <c r="L78" s="3">
        <v>1.7122537733097687E-2</v>
      </c>
      <c r="AB78" s="7">
        <f t="shared" si="13"/>
        <v>-3.3584693751124627E-2</v>
      </c>
      <c r="AC78" s="7">
        <f t="shared" si="14"/>
        <v>-3.0499771689344722E-2</v>
      </c>
      <c r="AD78" s="7">
        <f t="shared" si="15"/>
        <v>-1.5727026053845461E-2</v>
      </c>
    </row>
    <row r="79" spans="1:30" x14ac:dyDescent="0.35">
      <c r="A79" s="2">
        <v>39172</v>
      </c>
      <c r="B79" s="12">
        <f>VLOOKUP(A79,rets_1M!$A:$I,6,FALSE)</f>
        <v>6.8971389645777759E-3</v>
      </c>
      <c r="C79" s="12">
        <f>VLOOKUP(A79,rets_1M!$A:$I,7,FALSE)</f>
        <v>2.6074350140279368E-3</v>
      </c>
      <c r="D79" s="3">
        <f>VLOOKUP(A79,Strategy_Simulation!$A:$R,18,FALSE)</f>
        <v>1.6005729457782168E-4</v>
      </c>
      <c r="E79" s="3">
        <f t="shared" si="10"/>
        <v>6.1622058412461348E-4</v>
      </c>
      <c r="F79" s="3">
        <f t="shared" si="11"/>
        <v>0.54838709677419351</v>
      </c>
      <c r="G79" t="str">
        <f t="shared" si="9"/>
        <v>Q3</v>
      </c>
      <c r="H79" s="3">
        <f>VLOOKUP(A79,Trend_Simulation!$A:$S,19,FALSE)</f>
        <v>-3.1391554647177211E-3</v>
      </c>
      <c r="I79" s="33">
        <f t="shared" si="12"/>
        <v>-1.3247236061108782E-2</v>
      </c>
      <c r="L79" s="3">
        <v>-4.3172761186274222E-3</v>
      </c>
      <c r="AB79" s="7">
        <f t="shared" si="13"/>
        <v>-1.9912144299033233E-3</v>
      </c>
      <c r="AC79" s="7">
        <f t="shared" si="14"/>
        <v>-6.2809183804531619E-3</v>
      </c>
      <c r="AD79" s="7">
        <f t="shared" si="15"/>
        <v>-2.0144375025686556E-2</v>
      </c>
    </row>
    <row r="80" spans="1:30" x14ac:dyDescent="0.35">
      <c r="A80" s="2">
        <v>39202</v>
      </c>
      <c r="B80" s="12">
        <f>VLOOKUP(A80,rets_1M!$A:$I,6,FALSE)</f>
        <v>4.0000000000000036E-2</v>
      </c>
      <c r="C80" s="12">
        <f>VLOOKUP(A80,rets_1M!$A:$I,7,FALSE)</f>
        <v>4.9421094424544787E-2</v>
      </c>
      <c r="D80" s="3">
        <f>VLOOKUP(A80,Strategy_Simulation!$A:$R,18,FALSE)</f>
        <v>1.7367048026605228E-2</v>
      </c>
      <c r="E80" s="3">
        <f t="shared" si="10"/>
        <v>6.6863134902430135E-2</v>
      </c>
      <c r="F80" s="3">
        <f t="shared" si="11"/>
        <v>0.18064516129032257</v>
      </c>
      <c r="G80" t="str">
        <f t="shared" si="9"/>
        <v>Q1</v>
      </c>
      <c r="H80" s="3">
        <f>VLOOKUP(A80,Trend_Simulation!$A:$S,19,FALSE)</f>
        <v>6.7382493966361501E-3</v>
      </c>
      <c r="I80" s="33">
        <f t="shared" si="12"/>
        <v>2.8435412453804553E-2</v>
      </c>
      <c r="L80" s="3">
        <v>1.878877161352932E-3</v>
      </c>
      <c r="AB80" s="7">
        <f t="shared" si="13"/>
        <v>1.7442040477885348E-2</v>
      </c>
      <c r="AC80" s="7">
        <f t="shared" si="14"/>
        <v>2.68631349024301E-2</v>
      </c>
      <c r="AD80" s="7">
        <f t="shared" si="15"/>
        <v>-1.1564587546195482E-2</v>
      </c>
    </row>
    <row r="81" spans="1:30" x14ac:dyDescent="0.35">
      <c r="A81" s="2">
        <v>39233</v>
      </c>
      <c r="B81" s="12">
        <f>VLOOKUP(A81,rets_1M!$A:$I,6,FALSE)</f>
        <v>2.984225077248337E-2</v>
      </c>
      <c r="C81" s="12">
        <f>VLOOKUP(A81,rets_1M!$A:$I,7,FALSE)</f>
        <v>2.820168417087543E-2</v>
      </c>
      <c r="D81" s="3">
        <f>VLOOKUP(A81,Strategy_Simulation!$A:$R,18,FALSE)</f>
        <v>1.2236002809785875E-2</v>
      </c>
      <c r="E81" s="3">
        <f t="shared" si="10"/>
        <v>4.7108610817675617E-2</v>
      </c>
      <c r="F81" s="3">
        <f t="shared" si="11"/>
        <v>0.27741935483870966</v>
      </c>
      <c r="G81" t="str">
        <f t="shared" si="9"/>
        <v>Q2</v>
      </c>
      <c r="H81" s="3">
        <f>VLOOKUP(A81,Trend_Simulation!$A:$S,19,FALSE)</f>
        <v>4.8498024769614359E-3</v>
      </c>
      <c r="I81" s="33">
        <f t="shared" si="12"/>
        <v>2.0466166452777258E-2</v>
      </c>
      <c r="L81" s="3">
        <v>-1.7923770993966803E-2</v>
      </c>
      <c r="AB81" s="7">
        <f t="shared" si="13"/>
        <v>1.8906926646800187E-2</v>
      </c>
      <c r="AC81" s="7">
        <f t="shared" si="14"/>
        <v>1.7266360045192247E-2</v>
      </c>
      <c r="AD81" s="7">
        <f t="shared" si="15"/>
        <v>-9.3760843197061121E-3</v>
      </c>
    </row>
    <row r="82" spans="1:30" x14ac:dyDescent="0.35">
      <c r="A82" s="2">
        <v>39263</v>
      </c>
      <c r="B82" s="12">
        <f>VLOOKUP(A82,rets_1M!$A:$I,6,FALSE)</f>
        <v>-2.0844848006316585E-2</v>
      </c>
      <c r="C82" s="12">
        <f>VLOOKUP(A82,rets_1M!$A:$I,7,FALSE)</f>
        <v>-7.9376173972012243E-4</v>
      </c>
      <c r="D82" s="3">
        <f>VLOOKUP(A82,Strategy_Simulation!$A:$R,18,FALSE)</f>
        <v>-9.041206501605106E-3</v>
      </c>
      <c r="E82" s="3">
        <f t="shared" si="10"/>
        <v>-3.4808645031179662E-2</v>
      </c>
      <c r="F82" s="3">
        <f t="shared" si="11"/>
        <v>0.79032258064516125</v>
      </c>
      <c r="G82" t="str">
        <f t="shared" si="9"/>
        <v>Q4</v>
      </c>
      <c r="H82" s="3">
        <f>VLOOKUP(A82,Trend_Simulation!$A:$S,19,FALSE)</f>
        <v>-4.1652110213323996E-3</v>
      </c>
      <c r="I82" s="33">
        <f t="shared" si="12"/>
        <v>-1.7577190510022725E-2</v>
      </c>
      <c r="L82" s="3">
        <v>-6.315437769917609E-3</v>
      </c>
      <c r="AB82" s="7">
        <f t="shared" si="13"/>
        <v>-3.401488329145954E-2</v>
      </c>
      <c r="AC82" s="7">
        <f t="shared" si="14"/>
        <v>-1.3963797024863077E-2</v>
      </c>
      <c r="AD82" s="7">
        <f t="shared" si="15"/>
        <v>3.2676574962938604E-3</v>
      </c>
    </row>
    <row r="83" spans="1:30" x14ac:dyDescent="0.35">
      <c r="A83" s="2">
        <v>39294</v>
      </c>
      <c r="B83" s="12">
        <f>VLOOKUP(A83,rets_1M!$A:$I,6,FALSE)</f>
        <v>-3.5239093621482143E-2</v>
      </c>
      <c r="C83" s="12">
        <f>VLOOKUP(A83,rets_1M!$A:$I,7,FALSE)</f>
        <v>-5.240737852149735E-3</v>
      </c>
      <c r="D83" s="3">
        <f>VLOOKUP(A83,Strategy_Simulation!$A:$R,18,FALSE)</f>
        <v>-1.4254293654004189E-2</v>
      </c>
      <c r="E83" s="3">
        <f t="shared" si="10"/>
        <v>-5.4879030567916126E-2</v>
      </c>
      <c r="F83" s="3">
        <f t="shared" si="11"/>
        <v>0.85483870967741937</v>
      </c>
      <c r="G83" t="str">
        <f t="shared" si="9"/>
        <v>Q5</v>
      </c>
      <c r="H83" s="3">
        <f>VLOOKUP(A83,Trend_Simulation!$A:$S,19,FALSE)</f>
        <v>-5.7922859959424131E-3</v>
      </c>
      <c r="I83" s="33">
        <f t="shared" si="12"/>
        <v>-2.4443446902876982E-2</v>
      </c>
      <c r="L83" s="3">
        <v>1.6258372695006962E-2</v>
      </c>
      <c r="AB83" s="7">
        <f t="shared" si="13"/>
        <v>-4.9638292715766391E-2</v>
      </c>
      <c r="AC83" s="7">
        <f t="shared" si="14"/>
        <v>-1.9639936946433983E-2</v>
      </c>
      <c r="AD83" s="7">
        <f t="shared" si="15"/>
        <v>1.0795646718605161E-2</v>
      </c>
    </row>
    <row r="84" spans="1:30" x14ac:dyDescent="0.35">
      <c r="A84" s="2">
        <v>39325</v>
      </c>
      <c r="B84" s="12">
        <f>VLOOKUP(A84,rets_1M!$A:$I,6,FALSE)</f>
        <v>1.0030090270812364E-2</v>
      </c>
      <c r="C84" s="12">
        <f>VLOOKUP(A84,rets_1M!$A:$I,7,FALSE)</f>
        <v>2.5182670546395114E-2</v>
      </c>
      <c r="D84" s="3">
        <f>VLOOKUP(A84,Strategy_Simulation!$A:$R,18,FALSE)</f>
        <v>1.0260227601190613E-2</v>
      </c>
      <c r="E84" s="3">
        <f t="shared" si="10"/>
        <v>3.950187626458386E-2</v>
      </c>
      <c r="F84" s="3">
        <f t="shared" si="11"/>
        <v>0.50322580645161286</v>
      </c>
      <c r="G84" t="str">
        <f t="shared" si="9"/>
        <v>Q3</v>
      </c>
      <c r="H84" s="3">
        <f>VLOOKUP(A84,Trend_Simulation!$A:$S,19,FALSE)</f>
        <v>1.035330900954801E-2</v>
      </c>
      <c r="I84" s="33">
        <f t="shared" si="12"/>
        <v>4.36909640202926E-2</v>
      </c>
      <c r="L84" s="3">
        <v>1.8507638072855492E-2</v>
      </c>
      <c r="AB84" s="7">
        <f t="shared" si="13"/>
        <v>1.4319205718188746E-2</v>
      </c>
      <c r="AC84" s="7">
        <f t="shared" si="14"/>
        <v>2.9471785993771496E-2</v>
      </c>
      <c r="AD84" s="7">
        <f t="shared" si="15"/>
        <v>3.3660873749480236E-2</v>
      </c>
    </row>
    <row r="85" spans="1:30" x14ac:dyDescent="0.35">
      <c r="A85" s="2">
        <v>39355</v>
      </c>
      <c r="B85" s="12">
        <f>VLOOKUP(A85,rets_1M!$A:$I,6,FALSE)</f>
        <v>3.2439589539887459E-2</v>
      </c>
      <c r="C85" s="12">
        <f>VLOOKUP(A85,rets_1M!$A:$I,7,FALSE)</f>
        <v>4.7469322493054023E-2</v>
      </c>
      <c r="D85" s="3">
        <f>VLOOKUP(A85,Strategy_Simulation!$A:$R,18,FALSE)</f>
        <v>1.6977334196188725E-2</v>
      </c>
      <c r="E85" s="3">
        <f t="shared" si="10"/>
        <v>6.5362736655326589E-2</v>
      </c>
      <c r="F85" s="3">
        <f t="shared" si="11"/>
        <v>0.24516129032258063</v>
      </c>
      <c r="G85" t="str">
        <f t="shared" si="9"/>
        <v>Q2</v>
      </c>
      <c r="H85" s="3">
        <f>VLOOKUP(A85,Trend_Simulation!$A:$S,19,FALSE)</f>
        <v>1.0638315158817293E-2</v>
      </c>
      <c r="I85" s="33">
        <f t="shared" si="12"/>
        <v>4.4893689970208976E-2</v>
      </c>
      <c r="L85" s="3">
        <v>2.1485901387865436E-3</v>
      </c>
      <c r="AB85" s="7">
        <f t="shared" si="13"/>
        <v>1.7893414162272567E-2</v>
      </c>
      <c r="AC85" s="7">
        <f t="shared" si="14"/>
        <v>3.292314711543913E-2</v>
      </c>
      <c r="AD85" s="7">
        <f t="shared" si="15"/>
        <v>1.2454100430321517E-2</v>
      </c>
    </row>
    <row r="86" spans="1:30" x14ac:dyDescent="0.35">
      <c r="A86" s="2">
        <v>39386</v>
      </c>
      <c r="B86" s="12">
        <f>VLOOKUP(A86,rets_1M!$A:$I,6,FALSE)</f>
        <v>1.0981083680666748E-2</v>
      </c>
      <c r="C86" s="12">
        <f>VLOOKUP(A86,rets_1M!$A:$I,7,FALSE)</f>
        <v>6.5515850196151471E-2</v>
      </c>
      <c r="D86" s="3">
        <f>VLOOKUP(A86,Strategy_Simulation!$A:$R,18,FALSE)</f>
        <v>1.6197879719790122E-2</v>
      </c>
      <c r="E86" s="3">
        <f t="shared" si="10"/>
        <v>6.2361836921191967E-2</v>
      </c>
      <c r="F86" s="3">
        <f t="shared" si="11"/>
        <v>0.48709677419354841</v>
      </c>
      <c r="G86" t="str">
        <f t="shared" si="9"/>
        <v>Q3</v>
      </c>
      <c r="H86" s="3">
        <f>VLOOKUP(A86,Trend_Simulation!$A:$S,19,FALSE)</f>
        <v>1.8217639231979679E-2</v>
      </c>
      <c r="I86" s="33">
        <f t="shared" si="12"/>
        <v>7.6878437558954238E-2</v>
      </c>
      <c r="L86" s="3">
        <v>6.7181582901127967E-3</v>
      </c>
      <c r="AB86" s="7">
        <f t="shared" si="13"/>
        <v>-3.1540132749595037E-3</v>
      </c>
      <c r="AC86" s="7">
        <f t="shared" si="14"/>
        <v>5.1380753240525219E-2</v>
      </c>
      <c r="AD86" s="7">
        <f t="shared" si="15"/>
        <v>6.589735387828749E-2</v>
      </c>
    </row>
    <row r="87" spans="1:30" x14ac:dyDescent="0.35">
      <c r="A87" s="2">
        <v>39416</v>
      </c>
      <c r="B87" s="12">
        <f>VLOOKUP(A87,rets_1M!$A:$I,6,FALSE)</f>
        <v>-4.5746452073257671E-2</v>
      </c>
      <c r="C87" s="12">
        <f>VLOOKUP(A87,rets_1M!$A:$I,7,FALSE)</f>
        <v>-7.0145224024198871E-2</v>
      </c>
      <c r="D87" s="3">
        <f>VLOOKUP(A87,Strategy_Simulation!$A:$R,18,FALSE)</f>
        <v>-1.7185424534664928E-2</v>
      </c>
      <c r="E87" s="3">
        <f t="shared" si="10"/>
        <v>-6.6163884458459971E-2</v>
      </c>
      <c r="F87" s="3">
        <f t="shared" si="11"/>
        <v>0.8774193548387097</v>
      </c>
      <c r="G87" t="str">
        <f t="shared" si="9"/>
        <v>Q5</v>
      </c>
      <c r="H87" s="3">
        <f>VLOOKUP(A87,Trend_Simulation!$A:$S,19,FALSE)</f>
        <v>-5.934229135162691E-3</v>
      </c>
      <c r="I87" s="33">
        <f t="shared" si="12"/>
        <v>-2.5042446950386554E-2</v>
      </c>
      <c r="L87" s="3">
        <v>3.5241715202220192E-2</v>
      </c>
      <c r="AB87" s="7">
        <f t="shared" si="13"/>
        <v>3.9813395657389006E-3</v>
      </c>
      <c r="AC87" s="7">
        <f t="shared" si="14"/>
        <v>-2.04174323852023E-2</v>
      </c>
      <c r="AD87" s="7">
        <f t="shared" si="15"/>
        <v>2.0704005122871117E-2</v>
      </c>
    </row>
    <row r="88" spans="1:30" x14ac:dyDescent="0.35">
      <c r="A88" s="2">
        <v>39447</v>
      </c>
      <c r="B88" s="12">
        <f>VLOOKUP(A88,rets_1M!$A:$I,6,FALSE)</f>
        <v>-1.1465603190428664E-2</v>
      </c>
      <c r="C88" s="12">
        <f>VLOOKUP(A88,rets_1M!$A:$I,7,FALSE)</f>
        <v>-5.3680445609992633E-3</v>
      </c>
      <c r="D88" s="3">
        <f>VLOOKUP(A88,Strategy_Simulation!$A:$R,18,FALSE)</f>
        <v>1.5622380889126434E-3</v>
      </c>
      <c r="E88" s="3">
        <f t="shared" si="10"/>
        <v>6.0146166423136775E-3</v>
      </c>
      <c r="F88" s="3">
        <f t="shared" si="11"/>
        <v>0.6967741935483871</v>
      </c>
      <c r="G88" t="str">
        <f t="shared" si="9"/>
        <v>Q4</v>
      </c>
      <c r="H88" s="3">
        <f>VLOOKUP(A88,Trend_Simulation!$A:$S,19,FALSE)</f>
        <v>6.3827858979690509E-3</v>
      </c>
      <c r="I88" s="33">
        <f t="shared" si="12"/>
        <v>2.6935356489429393E-2</v>
      </c>
      <c r="L88" s="3">
        <v>1.6560480466840666E-3</v>
      </c>
      <c r="AB88" s="7">
        <f t="shared" si="13"/>
        <v>1.1382661203312942E-2</v>
      </c>
      <c r="AC88" s="7">
        <f t="shared" si="14"/>
        <v>1.7480219832742342E-2</v>
      </c>
      <c r="AD88" s="7">
        <f t="shared" si="15"/>
        <v>3.8400959679858057E-2</v>
      </c>
    </row>
    <row r="89" spans="1:30" x14ac:dyDescent="0.35">
      <c r="A89" s="2">
        <v>39478</v>
      </c>
      <c r="B89" s="12">
        <f>VLOOKUP(A89,rets_1M!$A:$I,6,FALSE)</f>
        <v>-6.6145570684148614E-2</v>
      </c>
      <c r="C89" s="12">
        <f>VLOOKUP(A89,rets_1M!$A:$I,7,FALSE)</f>
        <v>-0.12210576807037976</v>
      </c>
      <c r="D89" s="3">
        <f>VLOOKUP(A89,Strategy_Simulation!$A:$R,18,FALSE)</f>
        <v>-3.614167963712318E-3</v>
      </c>
      <c r="E89" s="3">
        <f t="shared" si="10"/>
        <v>-1.3914546660292425E-2</v>
      </c>
      <c r="F89" s="3">
        <f t="shared" si="11"/>
        <v>0.9258064516129032</v>
      </c>
      <c r="G89" t="str">
        <f t="shared" si="9"/>
        <v>Q5</v>
      </c>
      <c r="H89" s="3">
        <f>VLOOKUP(A89,Trend_Simulation!$A:$S,19,FALSE)</f>
        <v>1.9990185187756117E-2</v>
      </c>
      <c r="I89" s="33">
        <f t="shared" si="12"/>
        <v>8.4358581492330803E-2</v>
      </c>
      <c r="L89" s="3">
        <v>2.9342480396400195E-2</v>
      </c>
      <c r="AB89" s="7">
        <f t="shared" si="13"/>
        <v>0.10819122141008733</v>
      </c>
      <c r="AC89" s="7">
        <f t="shared" si="14"/>
        <v>5.2231024023856189E-2</v>
      </c>
      <c r="AD89" s="7">
        <f t="shared" si="15"/>
        <v>0.15050415217647942</v>
      </c>
    </row>
    <row r="90" spans="1:30" x14ac:dyDescent="0.35">
      <c r="A90" s="2">
        <v>39507</v>
      </c>
      <c r="B90" s="12">
        <f>VLOOKUP(A90,rets_1M!$A:$I,6,FALSE)</f>
        <v>-3.5010350103501064E-2</v>
      </c>
      <c r="C90" s="12">
        <f>VLOOKUP(A90,rets_1M!$A:$I,7,FALSE)</f>
        <v>-5.384834901720581E-2</v>
      </c>
      <c r="D90" s="3">
        <f>VLOOKUP(A90,Strategy_Simulation!$A:$R,18,FALSE)</f>
        <v>8.6404690259102041E-3</v>
      </c>
      <c r="E90" s="3">
        <f t="shared" si="10"/>
        <v>3.3265805749754289E-2</v>
      </c>
      <c r="F90" s="3">
        <f t="shared" si="11"/>
        <v>0.85161290322580641</v>
      </c>
      <c r="G90" t="str">
        <f t="shared" si="9"/>
        <v>Q5</v>
      </c>
      <c r="H90" s="3">
        <f>VLOOKUP(A90,Trend_Simulation!$A:$S,19,FALSE)</f>
        <v>2.4434984518419085E-2</v>
      </c>
      <c r="I90" s="33">
        <f t="shared" si="12"/>
        <v>0.10311563466772854</v>
      </c>
      <c r="L90" s="3">
        <v>1.6598697518185768E-2</v>
      </c>
      <c r="AB90" s="7">
        <f t="shared" si="13"/>
        <v>8.7114154766960106E-2</v>
      </c>
      <c r="AC90" s="7">
        <f t="shared" si="14"/>
        <v>6.827615585325536E-2</v>
      </c>
      <c r="AD90" s="7">
        <f t="shared" si="15"/>
        <v>0.13812598477122962</v>
      </c>
    </row>
    <row r="91" spans="1:30" x14ac:dyDescent="0.35">
      <c r="A91" s="2">
        <v>39538</v>
      </c>
      <c r="B91" s="12">
        <f>VLOOKUP(A91,rets_1M!$A:$I,6,FALSE)</f>
        <v>-6.9016974445065271E-3</v>
      </c>
      <c r="C91" s="12">
        <f>VLOOKUP(A91,rets_1M!$A:$I,7,FALSE)</f>
        <v>2.0362598438229851E-2</v>
      </c>
      <c r="D91" s="3">
        <f>VLOOKUP(A91,Strategy_Simulation!$A:$R,18,FALSE)</f>
        <v>7.629564315888124E-3</v>
      </c>
      <c r="E91" s="3">
        <f t="shared" si="10"/>
        <v>2.937382261616928E-2</v>
      </c>
      <c r="F91" s="3">
        <f t="shared" si="11"/>
        <v>0.67741935483870963</v>
      </c>
      <c r="G91" t="str">
        <f t="shared" si="9"/>
        <v>Q4</v>
      </c>
      <c r="H91" s="3">
        <f>VLOOKUP(A91,Trend_Simulation!$A:$S,19,FALSE)</f>
        <v>1.3197120682263355E-2</v>
      </c>
      <c r="I91" s="33">
        <f t="shared" si="12"/>
        <v>5.5691849279151356E-2</v>
      </c>
      <c r="L91" s="3">
        <v>1.4246683256150972E-2</v>
      </c>
      <c r="AB91" s="7">
        <f t="shared" si="13"/>
        <v>9.0112241779394288E-3</v>
      </c>
      <c r="AC91" s="7">
        <f t="shared" si="14"/>
        <v>3.6275520060675803E-2</v>
      </c>
      <c r="AD91" s="7">
        <f t="shared" si="15"/>
        <v>6.2593546723657884E-2</v>
      </c>
    </row>
    <row r="92" spans="1:30" x14ac:dyDescent="0.35">
      <c r="A92" s="2">
        <v>39568</v>
      </c>
      <c r="B92" s="12">
        <f>VLOOKUP(A92,rets_1M!$A:$I,6,FALSE)</f>
        <v>4.6769346356123176E-2</v>
      </c>
      <c r="C92" s="12">
        <f>VLOOKUP(A92,rets_1M!$A:$I,7,FALSE)</f>
        <v>7.4140162288622857E-2</v>
      </c>
      <c r="D92" s="3">
        <f>VLOOKUP(A92,Strategy_Simulation!$A:$R,18,FALSE)</f>
        <v>-1.1047128086249651E-2</v>
      </c>
      <c r="E92" s="3">
        <f t="shared" si="10"/>
        <v>-4.2531443132061156E-2</v>
      </c>
      <c r="F92" s="3">
        <f t="shared" si="11"/>
        <v>0.14838709677419354</v>
      </c>
      <c r="G92" t="str">
        <f t="shared" si="9"/>
        <v>Q1</v>
      </c>
      <c r="H92" s="3">
        <f>VLOOKUP(A92,Trend_Simulation!$A:$S,19,FALSE)</f>
        <v>-3.3749375762386451E-2</v>
      </c>
      <c r="I92" s="33">
        <f t="shared" si="12"/>
        <v>-0.14242236571727082</v>
      </c>
      <c r="L92" s="3">
        <v>-2.6386762820122089E-2</v>
      </c>
      <c r="AB92" s="7">
        <f t="shared" si="13"/>
        <v>-0.11667160542068401</v>
      </c>
      <c r="AC92" s="7">
        <f t="shared" si="14"/>
        <v>-8.9300789488184332E-2</v>
      </c>
      <c r="AD92" s="7">
        <f t="shared" si="15"/>
        <v>-0.189191712073394</v>
      </c>
    </row>
    <row r="93" spans="1:30" x14ac:dyDescent="0.35">
      <c r="A93" s="2">
        <v>39599</v>
      </c>
      <c r="B93" s="12">
        <f>VLOOKUP(A93,rets_1M!$A:$I,6,FALSE)</f>
        <v>1.0497039296608612E-2</v>
      </c>
      <c r="C93" s="12">
        <f>VLOOKUP(A93,rets_1M!$A:$I,7,FALSE)</f>
        <v>5.8234946673199728E-2</v>
      </c>
      <c r="D93" s="3">
        <f>VLOOKUP(A93,Strategy_Simulation!$A:$R,18,FALSE)</f>
        <v>-2.0480198866439448E-3</v>
      </c>
      <c r="E93" s="3">
        <f t="shared" si="10"/>
        <v>-7.8848765635791875E-3</v>
      </c>
      <c r="F93" s="3">
        <f t="shared" si="11"/>
        <v>0.49354838709677418</v>
      </c>
      <c r="G93" t="str">
        <f t="shared" si="9"/>
        <v>Q3</v>
      </c>
      <c r="H93" s="3">
        <f>VLOOKUP(A93,Trend_Simulation!$A:$S,19,FALSE)</f>
        <v>-7.5513783477297982E-3</v>
      </c>
      <c r="I93" s="33">
        <f t="shared" si="12"/>
        <v>-3.1866816627419747E-2</v>
      </c>
      <c r="L93" s="3">
        <v>-1.6760001371326938E-2</v>
      </c>
      <c r="AB93" s="7">
        <f t="shared" si="13"/>
        <v>-6.611982323677891E-2</v>
      </c>
      <c r="AC93" s="7">
        <f t="shared" si="14"/>
        <v>-1.8381915860187802E-2</v>
      </c>
      <c r="AD93" s="7">
        <f t="shared" si="15"/>
        <v>-4.236385592402836E-2</v>
      </c>
    </row>
    <row r="94" spans="1:30" x14ac:dyDescent="0.35">
      <c r="A94" s="2">
        <v>39629</v>
      </c>
      <c r="B94" s="12">
        <f>VLOOKUP(A94,rets_1M!$A:$I,6,FALSE)</f>
        <v>-8.6832992985882984E-2</v>
      </c>
      <c r="C94" s="12">
        <f>VLOOKUP(A94,rets_1M!$A:$I,7,FALSE)</f>
        <v>-9.740538774888885E-2</v>
      </c>
      <c r="D94" s="3">
        <f>VLOOKUP(A94,Strategy_Simulation!$A:$R,18,FALSE)</f>
        <v>-1.6020729990822526E-2</v>
      </c>
      <c r="E94" s="3">
        <f t="shared" si="10"/>
        <v>-6.1679810464666723E-2</v>
      </c>
      <c r="F94" s="3">
        <f t="shared" si="11"/>
        <v>0.967741935483871</v>
      </c>
      <c r="G94" t="str">
        <f t="shared" si="9"/>
        <v>Q5</v>
      </c>
      <c r="H94" s="3">
        <f>VLOOKUP(A94,Trend_Simulation!$A:$S,19,FALSE)</f>
        <v>1.537218060123516E-2</v>
      </c>
      <c r="I94" s="33">
        <f t="shared" si="12"/>
        <v>6.4870602137212366E-2</v>
      </c>
      <c r="L94" s="3">
        <v>1.3475249340927364E-2</v>
      </c>
      <c r="AB94" s="7">
        <f t="shared" si="13"/>
        <v>3.5725577284222126E-2</v>
      </c>
      <c r="AC94" s="7">
        <f t="shared" si="14"/>
        <v>2.5153182521216261E-2</v>
      </c>
      <c r="AD94" s="7">
        <f t="shared" si="15"/>
        <v>0.15170359512309534</v>
      </c>
    </row>
    <row r="95" spans="1:30" x14ac:dyDescent="0.35">
      <c r="A95" s="2">
        <v>39660</v>
      </c>
      <c r="B95" s="12">
        <f>VLOOKUP(A95,rets_1M!$A:$I,6,FALSE)</f>
        <v>-1.0889645114243951E-2</v>
      </c>
      <c r="C95" s="12">
        <f>VLOOKUP(A95,rets_1M!$A:$I,7,FALSE)</f>
        <v>4.1986985791182541E-3</v>
      </c>
      <c r="D95" s="3">
        <f>VLOOKUP(A95,Strategy_Simulation!$A:$R,18,FALSE)</f>
        <v>-5.773099891492068E-3</v>
      </c>
      <c r="E95" s="3">
        <f t="shared" si="10"/>
        <v>-2.2226434582244461E-2</v>
      </c>
      <c r="F95" s="3">
        <f t="shared" si="11"/>
        <v>0.69032258064516128</v>
      </c>
      <c r="G95" t="str">
        <f t="shared" si="9"/>
        <v>Q4</v>
      </c>
      <c r="H95" s="3">
        <f>VLOOKUP(A95,Trend_Simulation!$A:$S,19,FALSE)</f>
        <v>-3.780494878914323E-3</v>
      </c>
      <c r="I95" s="33">
        <f t="shared" si="12"/>
        <v>-1.5953688389018443E-2</v>
      </c>
      <c r="L95" s="3">
        <v>7.9503051331597518E-3</v>
      </c>
      <c r="AB95" s="7">
        <f t="shared" si="13"/>
        <v>-2.6425133161362715E-2</v>
      </c>
      <c r="AC95" s="7">
        <f t="shared" si="14"/>
        <v>-1.133678946800051E-2</v>
      </c>
      <c r="AD95" s="7">
        <f t="shared" si="15"/>
        <v>-5.0640432747744921E-3</v>
      </c>
    </row>
    <row r="96" spans="1:30" x14ac:dyDescent="0.35">
      <c r="A96" s="2">
        <v>39691</v>
      </c>
      <c r="B96" s="12">
        <f>VLOOKUP(A96,rets_1M!$A:$I,6,FALSE)</f>
        <v>1.2189128084144185E-2</v>
      </c>
      <c r="C96" s="12">
        <f>VLOOKUP(A96,rets_1M!$A:$I,7,FALSE)</f>
        <v>1.1462280489981103E-2</v>
      </c>
      <c r="D96" s="3">
        <f>VLOOKUP(A96,Strategy_Simulation!$A:$R,18,FALSE)</f>
        <v>2.4814984525368781E-4</v>
      </c>
      <c r="E96" s="3">
        <f t="shared" si="10"/>
        <v>9.5537690422669815E-4</v>
      </c>
      <c r="F96" s="3">
        <f t="shared" si="11"/>
        <v>0.48064516129032259</v>
      </c>
      <c r="G96" t="str">
        <f t="shared" si="9"/>
        <v>Q3</v>
      </c>
      <c r="H96" s="3">
        <f>VLOOKUP(A96,Trend_Simulation!$A:$S,19,FALSE)</f>
        <v>-4.4572978019957812E-3</v>
      </c>
      <c r="I96" s="33">
        <f t="shared" si="12"/>
        <v>-1.8809796724422196E-2</v>
      </c>
      <c r="L96" s="3">
        <v>1.623524062288717E-2</v>
      </c>
      <c r="AB96" s="7">
        <f t="shared" si="13"/>
        <v>-1.0506903585754405E-2</v>
      </c>
      <c r="AC96" s="7">
        <f t="shared" si="14"/>
        <v>-1.1233751179917487E-2</v>
      </c>
      <c r="AD96" s="7">
        <f t="shared" si="15"/>
        <v>-3.0998924808566381E-2</v>
      </c>
    </row>
    <row r="97" spans="1:30" x14ac:dyDescent="0.35">
      <c r="A97" s="2">
        <v>39721</v>
      </c>
      <c r="B97" s="12">
        <f>VLOOKUP(A97,rets_1M!$A:$I,6,FALSE)</f>
        <v>-8.9443527240943954E-2</v>
      </c>
      <c r="C97" s="12">
        <f>VLOOKUP(A97,rets_1M!$A:$I,7,FALSE)</f>
        <v>-0.14733138925498901</v>
      </c>
      <c r="D97" s="3">
        <f>VLOOKUP(A97,Strategy_Simulation!$A:$R,18,FALSE)</f>
        <v>-1.2466519654409767E-2</v>
      </c>
      <c r="E97" s="3">
        <f t="shared" si="10"/>
        <v>-4.7996100669477605E-2</v>
      </c>
      <c r="F97" s="3">
        <f t="shared" si="11"/>
        <v>0.97419354838709682</v>
      </c>
      <c r="G97" t="str">
        <f t="shared" si="9"/>
        <v>Q5</v>
      </c>
      <c r="H97" s="3">
        <f>VLOOKUP(A97,Trend_Simulation!$A:$S,19,FALSE)</f>
        <v>1.7963060994737011E-2</v>
      </c>
      <c r="I97" s="33">
        <f t="shared" si="12"/>
        <v>7.580411739779018E-2</v>
      </c>
      <c r="L97" s="3">
        <v>-7.5799216919585355E-3</v>
      </c>
      <c r="AB97" s="7">
        <f t="shared" si="13"/>
        <v>9.9335288585511411E-2</v>
      </c>
      <c r="AC97" s="7">
        <f t="shared" si="14"/>
        <v>4.1447426571466349E-2</v>
      </c>
      <c r="AD97" s="7">
        <f t="shared" si="15"/>
        <v>0.16524764463873415</v>
      </c>
    </row>
    <row r="98" spans="1:30" x14ac:dyDescent="0.35">
      <c r="A98" s="2">
        <v>39752</v>
      </c>
      <c r="B98" s="12">
        <f>VLOOKUP(A98,rets_1M!$A:$I,6,FALSE)</f>
        <v>-0.17256825938566556</v>
      </c>
      <c r="C98" s="12">
        <f>VLOOKUP(A98,rets_1M!$A:$I,7,FALSE)</f>
        <v>-0.16671940671502528</v>
      </c>
      <c r="D98" s="3">
        <f>VLOOKUP(A98,Strategy_Simulation!$A:$R,18,FALSE)</f>
        <v>-3.7016469990647595E-2</v>
      </c>
      <c r="E98" s="3">
        <f t="shared" si="10"/>
        <v>-0.14251340946399324</v>
      </c>
      <c r="F98" s="3">
        <f t="shared" si="11"/>
        <v>1</v>
      </c>
      <c r="G98" t="str">
        <f t="shared" si="9"/>
        <v>Q5</v>
      </c>
      <c r="H98" s="3">
        <f>VLOOKUP(A98,Trend_Simulation!$A:$S,19,FALSE)</f>
        <v>1.1937340213043157E-2</v>
      </c>
      <c r="I98" s="33">
        <f t="shared" si="12"/>
        <v>5.0375575699042122E-2</v>
      </c>
      <c r="L98" s="3">
        <v>-1.3502803593095858E-2</v>
      </c>
      <c r="AB98" s="7">
        <f t="shared" si="13"/>
        <v>2.4205997251032035E-2</v>
      </c>
      <c r="AC98" s="7">
        <f t="shared" si="14"/>
        <v>3.0054849921672316E-2</v>
      </c>
      <c r="AD98" s="7">
        <f t="shared" si="15"/>
        <v>0.22294383508470766</v>
      </c>
    </row>
    <row r="99" spans="1:30" x14ac:dyDescent="0.35">
      <c r="A99" s="2">
        <v>39782</v>
      </c>
      <c r="B99" s="12">
        <f>VLOOKUP(A99,rets_1M!$A:$I,6,FALSE)</f>
        <v>-7.4374838875998939E-2</v>
      </c>
      <c r="C99" s="12">
        <f>VLOOKUP(A99,rets_1M!$A:$I,7,FALSE)</f>
        <v>-0.11293981898469785</v>
      </c>
      <c r="D99" s="3">
        <f>VLOOKUP(A99,Strategy_Simulation!$A:$R,18,FALSE)</f>
        <v>1.7242267764536374E-2</v>
      </c>
      <c r="E99" s="3">
        <f t="shared" si="10"/>
        <v>6.6382730893465039E-2</v>
      </c>
      <c r="F99" s="3">
        <f t="shared" si="11"/>
        <v>0.94516129032258067</v>
      </c>
      <c r="G99" t="str">
        <f t="shared" si="9"/>
        <v>Q5</v>
      </c>
      <c r="H99" s="3">
        <f>VLOOKUP(A99,Trend_Simulation!$A:$S,19,FALSE)</f>
        <v>4.2357380930107408E-2</v>
      </c>
      <c r="I99" s="33">
        <f t="shared" si="12"/>
        <v>0.17874814752505325</v>
      </c>
      <c r="L99" s="3">
        <v>8.9005062231528598E-2</v>
      </c>
      <c r="AB99" s="7">
        <f t="shared" si="13"/>
        <v>0.17932254987816287</v>
      </c>
      <c r="AC99" s="7">
        <f t="shared" si="14"/>
        <v>0.14075756976946396</v>
      </c>
      <c r="AD99" s="7">
        <f t="shared" si="15"/>
        <v>0.25312298640105219</v>
      </c>
    </row>
    <row r="100" spans="1:30" x14ac:dyDescent="0.35">
      <c r="A100" s="2">
        <v>39813</v>
      </c>
      <c r="B100" s="12">
        <f>VLOOKUP(A100,rets_1M!$A:$I,6,FALSE)</f>
        <v>5.8487675811169648E-3</v>
      </c>
      <c r="C100" s="12">
        <f>VLOOKUP(A100,rets_1M!$A:$I,7,FALSE)</f>
        <v>2.0946819283258256E-2</v>
      </c>
      <c r="D100" s="3">
        <f>VLOOKUP(A100,Strategy_Simulation!$A:$R,18,FALSE)</f>
        <v>2.3795456037937045E-2</v>
      </c>
      <c r="E100" s="3">
        <f t="shared" si="10"/>
        <v>9.1612505746057629E-2</v>
      </c>
      <c r="F100" s="3">
        <f t="shared" si="11"/>
        <v>0.56129032258064515</v>
      </c>
      <c r="G100" t="str">
        <f t="shared" si="9"/>
        <v>Q3</v>
      </c>
      <c r="H100" s="3">
        <f>VLOOKUP(A100,Trend_Simulation!$A:$S,19,FALSE)</f>
        <v>2.9244679295774088E-2</v>
      </c>
      <c r="I100" s="33">
        <f t="shared" si="12"/>
        <v>0.12341254662816664</v>
      </c>
      <c r="L100" s="3">
        <v>3.9597242079085992E-2</v>
      </c>
      <c r="AB100" s="7">
        <f t="shared" si="13"/>
        <v>7.0665686462799374E-2</v>
      </c>
      <c r="AC100" s="7">
        <f t="shared" si="14"/>
        <v>8.5763738164940664E-2</v>
      </c>
      <c r="AD100" s="7">
        <f t="shared" si="15"/>
        <v>0.11756377904704968</v>
      </c>
    </row>
    <row r="101" spans="1:30" x14ac:dyDescent="0.35">
      <c r="A101" s="2">
        <v>39844</v>
      </c>
      <c r="B101" s="12">
        <f>VLOOKUP(A101,rets_1M!$A:$I,6,FALSE)</f>
        <v>-8.6113803128893829E-2</v>
      </c>
      <c r="C101" s="12">
        <f>VLOOKUP(A101,rets_1M!$A:$I,7,FALSE)</f>
        <v>-2.7422372269052198E-2</v>
      </c>
      <c r="D101" s="3">
        <f>VLOOKUP(A101,Strategy_Simulation!$A:$R,18,FALSE)</f>
        <v>-1.8003550991715436E-2</v>
      </c>
      <c r="E101" s="3">
        <f t="shared" si="10"/>
        <v>-6.9313671318104425E-2</v>
      </c>
      <c r="F101" s="3">
        <f t="shared" si="11"/>
        <v>0.96451612903225803</v>
      </c>
      <c r="G101" t="str">
        <f t="shared" si="9"/>
        <v>Q5</v>
      </c>
      <c r="H101" s="3">
        <f>VLOOKUP(A101,Trend_Simulation!$A:$S,19,FALSE)</f>
        <v>3.5589874662817281E-3</v>
      </c>
      <c r="I101" s="33">
        <f t="shared" si="12"/>
        <v>1.5018927107708892E-2</v>
      </c>
      <c r="L101" s="3">
        <v>-2.4521354273990492E-2</v>
      </c>
      <c r="AB101" s="7">
        <f t="shared" si="13"/>
        <v>-4.1891299049052227E-2</v>
      </c>
      <c r="AC101" s="7">
        <f t="shared" si="14"/>
        <v>1.6800131810789404E-2</v>
      </c>
      <c r="AD101" s="7">
        <f t="shared" si="15"/>
        <v>0.10113273023660271</v>
      </c>
    </row>
    <row r="102" spans="1:30" x14ac:dyDescent="0.35">
      <c r="A102" s="2">
        <v>39872</v>
      </c>
      <c r="B102" s="12">
        <f>VLOOKUP(A102,rets_1M!$A:$I,6,FALSE)</f>
        <v>-0.10725647629147106</v>
      </c>
      <c r="C102" s="12">
        <f>VLOOKUP(A102,rets_1M!$A:$I,7,FALSE)</f>
        <v>-5.2787220517922728E-2</v>
      </c>
      <c r="D102" s="3">
        <f>VLOOKUP(A102,Strategy_Simulation!$A:$R,18,FALSE)</f>
        <v>-2.0639109957858212E-2</v>
      </c>
      <c r="E102" s="3">
        <f t="shared" si="10"/>
        <v>-7.9460573337754123E-2</v>
      </c>
      <c r="F102" s="3">
        <f t="shared" si="11"/>
        <v>0.99032258064516132</v>
      </c>
      <c r="G102" t="str">
        <f t="shared" ref="G102:G165" si="16">IF(F102&lt;=20%, "Q1",
   IF(F102&lt;=40%, "Q2",
      IF(F102&lt;=60%, "Q3",
         IF(F102&lt;=80%, "Q4", "Q5"))))</f>
        <v>Q5</v>
      </c>
      <c r="H102" s="3">
        <f>VLOOKUP(A102,Trend_Simulation!$A:$S,19,FALSE)</f>
        <v>5.8752483371304742E-3</v>
      </c>
      <c r="I102" s="33">
        <f t="shared" si="12"/>
        <v>2.4793547982690598E-2</v>
      </c>
      <c r="L102" s="3">
        <v>-7.2670398063707786E-3</v>
      </c>
      <c r="AB102" s="7">
        <f t="shared" si="13"/>
        <v>-2.6673352819831395E-2</v>
      </c>
      <c r="AC102" s="7">
        <f t="shared" si="14"/>
        <v>2.7795902953716936E-2</v>
      </c>
      <c r="AD102" s="7">
        <f t="shared" si="15"/>
        <v>0.13205002427416165</v>
      </c>
    </row>
    <row r="103" spans="1:30" x14ac:dyDescent="0.35">
      <c r="A103" s="2">
        <v>39903</v>
      </c>
      <c r="B103" s="12">
        <f>VLOOKUP(A103,rets_1M!$A:$I,6,FALSE)</f>
        <v>8.7052435092482616E-2</v>
      </c>
      <c r="C103" s="12">
        <f>VLOOKUP(A103,rets_1M!$A:$I,7,FALSE)</f>
        <v>0.10914130656785215</v>
      </c>
      <c r="D103" s="3">
        <f>VLOOKUP(A103,Strategy_Simulation!$A:$R,18,FALSE)</f>
        <v>7.9753670257360597E-3</v>
      </c>
      <c r="E103" s="3">
        <f t="shared" si="10"/>
        <v>3.0705163049083831E-2</v>
      </c>
      <c r="F103" s="3">
        <f t="shared" si="11"/>
        <v>2.5806451612903226E-2</v>
      </c>
      <c r="G103" t="str">
        <f t="shared" si="16"/>
        <v>Q1</v>
      </c>
      <c r="H103" s="3">
        <f>VLOOKUP(A103,Trend_Simulation!$A:$S,19,FALSE)</f>
        <v>-1.4780449619095175E-2</v>
      </c>
      <c r="I103" s="33">
        <f t="shared" si="12"/>
        <v>-6.2373497392581634E-2</v>
      </c>
      <c r="L103" s="3">
        <v>3.3713848476388364E-2</v>
      </c>
      <c r="AB103" s="7">
        <f t="shared" si="13"/>
        <v>-7.843614351876832E-2</v>
      </c>
      <c r="AC103" s="7">
        <f t="shared" si="14"/>
        <v>-5.6347272043398788E-2</v>
      </c>
      <c r="AD103" s="7">
        <f t="shared" si="15"/>
        <v>-0.14942593248506425</v>
      </c>
    </row>
    <row r="104" spans="1:30" x14ac:dyDescent="0.35">
      <c r="A104" s="2">
        <v>39933</v>
      </c>
      <c r="B104" s="12">
        <f>VLOOKUP(A104,rets_1M!$A:$I,6,FALSE)</f>
        <v>9.4598813612238652E-2</v>
      </c>
      <c r="C104" s="12">
        <f>VLOOKUP(A104,rets_1M!$A:$I,7,FALSE)</f>
        <v>0.12606277753225181</v>
      </c>
      <c r="D104" s="3">
        <f>VLOOKUP(A104,Strategy_Simulation!$A:$R,18,FALSE)</f>
        <v>8.5897951658261834E-3</v>
      </c>
      <c r="E104" s="3">
        <f t="shared" si="10"/>
        <v>3.3070711388430804E-2</v>
      </c>
      <c r="F104" s="3">
        <f t="shared" si="11"/>
        <v>1.6129032258064516E-2</v>
      </c>
      <c r="G104" t="str">
        <f t="shared" si="16"/>
        <v>Q1</v>
      </c>
      <c r="H104" s="3">
        <f>VLOOKUP(A104,Trend_Simulation!$A:$S,19,FALSE)</f>
        <v>-1.5161990835808671E-2</v>
      </c>
      <c r="I104" s="33">
        <f t="shared" si="12"/>
        <v>-6.3983601327112588E-2</v>
      </c>
      <c r="L104" s="3">
        <v>-2.5310634583487812E-2</v>
      </c>
      <c r="AB104" s="7">
        <f t="shared" si="13"/>
        <v>-9.2992066143821009E-2</v>
      </c>
      <c r="AC104" s="7">
        <f t="shared" si="14"/>
        <v>-6.1528102223807848E-2</v>
      </c>
      <c r="AD104" s="7">
        <f t="shared" si="15"/>
        <v>-0.15858241493935124</v>
      </c>
    </row>
    <row r="105" spans="1:30" x14ac:dyDescent="0.35">
      <c r="A105" s="2">
        <v>39964</v>
      </c>
      <c r="B105" s="12">
        <f>VLOOKUP(A105,rets_1M!$A:$I,6,FALSE)</f>
        <v>5.5191100969765872E-2</v>
      </c>
      <c r="C105" s="12">
        <f>VLOOKUP(A105,rets_1M!$A:$I,7,FALSE)</f>
        <v>3.0138509591012275E-2</v>
      </c>
      <c r="D105" s="3">
        <f>VLOOKUP(A105,Strategy_Simulation!$A:$R,18,FALSE)</f>
        <v>4.6146891523540295E-3</v>
      </c>
      <c r="E105" s="3">
        <f t="shared" si="10"/>
        <v>1.7766553236563013E-2</v>
      </c>
      <c r="F105" s="3">
        <f t="shared" si="11"/>
        <v>0.10967741935483871</v>
      </c>
      <c r="G105" t="str">
        <f t="shared" si="16"/>
        <v>Q1</v>
      </c>
      <c r="H105" s="3">
        <f>VLOOKUP(A105,Trend_Simulation!$A:$S,19,FALSE)</f>
        <v>-8.9019654973100243E-3</v>
      </c>
      <c r="I105" s="33">
        <f t="shared" si="12"/>
        <v>-3.7566294398648302E-2</v>
      </c>
      <c r="L105" s="3">
        <v>-1.9733636818333511E-2</v>
      </c>
      <c r="AB105" s="7">
        <f t="shared" si="13"/>
        <v>-1.2371956354449262E-2</v>
      </c>
      <c r="AC105" s="7">
        <f t="shared" si="14"/>
        <v>-3.7424547733202862E-2</v>
      </c>
      <c r="AD105" s="7">
        <f t="shared" si="15"/>
        <v>-9.2757395368414181E-2</v>
      </c>
    </row>
    <row r="106" spans="1:30" x14ac:dyDescent="0.35">
      <c r="A106" s="2">
        <v>39994</v>
      </c>
      <c r="B106" s="12">
        <f>VLOOKUP(A106,rets_1M!$A:$I,6,FALSE)</f>
        <v>1.4866873901877575E-3</v>
      </c>
      <c r="C106" s="12">
        <f>VLOOKUP(A106,rets_1M!$A:$I,7,FALSE)</f>
        <v>2.9268093559930985E-2</v>
      </c>
      <c r="D106" s="3">
        <f>VLOOKUP(A106,Strategy_Simulation!$A:$R,18,FALSE)</f>
        <v>-1.5164834865388358E-3</v>
      </c>
      <c r="E106" s="3">
        <f t="shared" si="10"/>
        <v>-5.8384614231745176E-3</v>
      </c>
      <c r="F106" s="3">
        <f t="shared" si="11"/>
        <v>0.6064516129032258</v>
      </c>
      <c r="G106" t="str">
        <f t="shared" si="16"/>
        <v>Q4</v>
      </c>
      <c r="H106" s="3">
        <f>VLOOKUP(A106,Trend_Simulation!$A:$S,19,FALSE)</f>
        <v>-2.2890159423625575E-3</v>
      </c>
      <c r="I106" s="33">
        <f t="shared" si="12"/>
        <v>-9.6596472767699927E-3</v>
      </c>
      <c r="L106" s="3">
        <v>-6.2738053748319089E-3</v>
      </c>
      <c r="AB106" s="7">
        <f t="shared" si="13"/>
        <v>-3.5106554983105505E-2</v>
      </c>
      <c r="AC106" s="7">
        <f t="shared" si="14"/>
        <v>-7.3251488133622752E-3</v>
      </c>
      <c r="AD106" s="7">
        <f t="shared" si="15"/>
        <v>-1.114633466695775E-2</v>
      </c>
    </row>
    <row r="107" spans="1:30" x14ac:dyDescent="0.35">
      <c r="A107" s="2">
        <v>40025</v>
      </c>
      <c r="B107" s="12">
        <f>VLOOKUP(A107,rets_1M!$A:$I,6,FALSE)</f>
        <v>7.5438596491228083E-2</v>
      </c>
      <c r="C107" s="12">
        <f>VLOOKUP(A107,rets_1M!$A:$I,7,FALSE)</f>
        <v>8.518190471154341E-2</v>
      </c>
      <c r="D107" s="3">
        <f>VLOOKUP(A107,Strategy_Simulation!$A:$R,18,FALSE)</f>
        <v>7.8896538492041618E-3</v>
      </c>
      <c r="E107" s="3">
        <f t="shared" si="10"/>
        <v>3.0375167319436024E-2</v>
      </c>
      <c r="F107" s="3">
        <f t="shared" si="11"/>
        <v>4.8387096774193547E-2</v>
      </c>
      <c r="G107" t="str">
        <f t="shared" si="16"/>
        <v>Q1</v>
      </c>
      <c r="H107" s="3">
        <f>VLOOKUP(A107,Trend_Simulation!$A:$S,19,FALSE)</f>
        <v>-9.5229214265085908E-3</v>
      </c>
      <c r="I107" s="33">
        <f t="shared" si="12"/>
        <v>-4.0186728419866251E-2</v>
      </c>
      <c r="L107" s="3">
        <v>8.7312648481823185E-3</v>
      </c>
      <c r="AB107" s="7">
        <f t="shared" si="13"/>
        <v>-5.4806737392107382E-2</v>
      </c>
      <c r="AC107" s="7">
        <f t="shared" si="14"/>
        <v>-4.5063429171792055E-2</v>
      </c>
      <c r="AD107" s="7">
        <f t="shared" si="15"/>
        <v>-0.11562532491109434</v>
      </c>
    </row>
    <row r="108" spans="1:30" x14ac:dyDescent="0.35">
      <c r="A108" s="2">
        <v>40056</v>
      </c>
      <c r="B108" s="12">
        <f>VLOOKUP(A108,rets_1M!$A:$I,6,FALSE)</f>
        <v>3.576358388756451E-2</v>
      </c>
      <c r="C108" s="12">
        <f>VLOOKUP(A108,rets_1M!$A:$I,7,FALSE)</f>
        <v>1.4358661996852984E-2</v>
      </c>
      <c r="D108" s="3">
        <f>VLOOKUP(A108,Strategy_Simulation!$A:$R,18,FALSE)</f>
        <v>1.1173394317507407E-2</v>
      </c>
      <c r="E108" s="3">
        <f t="shared" si="10"/>
        <v>4.3017568122403517E-2</v>
      </c>
      <c r="F108" s="3">
        <f t="shared" si="11"/>
        <v>0.21935483870967742</v>
      </c>
      <c r="G108" t="str">
        <f t="shared" si="16"/>
        <v>Q2</v>
      </c>
      <c r="H108" s="3">
        <f>VLOOKUP(A108,Trend_Simulation!$A:$S,19,FALSE)</f>
        <v>4.9852895160415051E-3</v>
      </c>
      <c r="I108" s="33">
        <f t="shared" si="12"/>
        <v>2.1037921757695151E-2</v>
      </c>
      <c r="L108" s="3">
        <v>1.1192233103636262E-2</v>
      </c>
      <c r="AB108" s="7">
        <f t="shared" si="13"/>
        <v>2.8658906125550533E-2</v>
      </c>
      <c r="AC108" s="7">
        <f t="shared" si="14"/>
        <v>7.2539842348390074E-3</v>
      </c>
      <c r="AD108" s="7">
        <f t="shared" si="15"/>
        <v>-1.4725662129869359E-2</v>
      </c>
    </row>
    <row r="109" spans="1:30" x14ac:dyDescent="0.35">
      <c r="A109" s="2">
        <v>40086</v>
      </c>
      <c r="B109" s="12">
        <f>VLOOKUP(A109,rets_1M!$A:$I,6,FALSE)</f>
        <v>3.6830627574509167E-2</v>
      </c>
      <c r="C109" s="12">
        <f>VLOOKUP(A109,rets_1M!$A:$I,7,FALSE)</f>
        <v>5.8070805068885623E-2</v>
      </c>
      <c r="D109" s="3">
        <f>VLOOKUP(A109,Strategy_Simulation!$A:$R,18,FALSE)</f>
        <v>1.3961777486106029E-2</v>
      </c>
      <c r="E109" s="3">
        <f t="shared" si="10"/>
        <v>5.375284332150821E-2</v>
      </c>
      <c r="F109" s="3">
        <f t="shared" si="11"/>
        <v>0.2129032258064516</v>
      </c>
      <c r="G109" t="str">
        <f t="shared" si="16"/>
        <v>Q2</v>
      </c>
      <c r="H109" s="3">
        <f>VLOOKUP(A109,Trend_Simulation!$A:$S,19,FALSE)</f>
        <v>8.3023305500460401E-3</v>
      </c>
      <c r="I109" s="33">
        <f t="shared" si="12"/>
        <v>3.5035834921194289E-2</v>
      </c>
      <c r="L109" s="3">
        <v>9.4739583021892226E-3</v>
      </c>
      <c r="AB109" s="7">
        <f t="shared" si="13"/>
        <v>-4.3179617473774121E-3</v>
      </c>
      <c r="AC109" s="7">
        <f t="shared" si="14"/>
        <v>1.6922215746999043E-2</v>
      </c>
      <c r="AD109" s="7">
        <f t="shared" si="15"/>
        <v>-1.7947926533148778E-3</v>
      </c>
    </row>
    <row r="110" spans="1:30" x14ac:dyDescent="0.35">
      <c r="A110" s="2">
        <v>40117</v>
      </c>
      <c r="B110" s="12">
        <f>VLOOKUP(A110,rets_1M!$A:$I,6,FALSE)</f>
        <v>-1.8929656461790234E-2</v>
      </c>
      <c r="C110" s="12">
        <f>VLOOKUP(A110,rets_1M!$A:$I,7,FALSE)</f>
        <v>-3.0277577566783842E-2</v>
      </c>
      <c r="D110" s="3">
        <f>VLOOKUP(A110,Strategy_Simulation!$A:$R,18,FALSE)</f>
        <v>-1.0221334660795856E-2</v>
      </c>
      <c r="E110" s="3">
        <f t="shared" si="10"/>
        <v>-3.9352138444064044E-2</v>
      </c>
      <c r="F110" s="3">
        <f t="shared" si="11"/>
        <v>0.76451612903225807</v>
      </c>
      <c r="G110" t="str">
        <f t="shared" si="16"/>
        <v>Q4</v>
      </c>
      <c r="H110" s="3">
        <f>VLOOKUP(A110,Trend_Simulation!$A:$S,19,FALSE)</f>
        <v>-8.0745720046854416E-3</v>
      </c>
      <c r="I110" s="33">
        <f t="shared" si="12"/>
        <v>-3.4074693859772562E-2</v>
      </c>
      <c r="L110" s="3">
        <v>2.3793791804724851E-3</v>
      </c>
      <c r="AB110" s="7">
        <f t="shared" si="13"/>
        <v>-9.0745608772802022E-3</v>
      </c>
      <c r="AC110" s="7">
        <f t="shared" si="14"/>
        <v>-2.042248198227381E-2</v>
      </c>
      <c r="AD110" s="7">
        <f t="shared" si="15"/>
        <v>-1.5145037397982328E-2</v>
      </c>
    </row>
    <row r="111" spans="1:30" x14ac:dyDescent="0.35">
      <c r="A111" s="2">
        <v>40147</v>
      </c>
      <c r="B111" s="12">
        <f>VLOOKUP(A111,rets_1M!$A:$I,6,FALSE)</f>
        <v>5.9671272034302003E-2</v>
      </c>
      <c r="C111" s="12">
        <f>VLOOKUP(A111,rets_1M!$A:$I,7,FALSE)</f>
        <v>6.1242206459567239E-2</v>
      </c>
      <c r="D111" s="3">
        <f>VLOOKUP(A111,Strategy_Simulation!$A:$R,18,FALSE)</f>
        <v>3.9937372571961484E-2</v>
      </c>
      <c r="E111" s="3">
        <f t="shared" si="10"/>
        <v>0.15375888440205171</v>
      </c>
      <c r="F111" s="3">
        <f t="shared" si="11"/>
        <v>8.387096774193549E-2</v>
      </c>
      <c r="G111" t="str">
        <f t="shared" si="16"/>
        <v>Q1</v>
      </c>
      <c r="H111" s="3">
        <f>VLOOKUP(A111,Trend_Simulation!$A:$S,19,FALSE)</f>
        <v>3.5001176734170983E-2</v>
      </c>
      <c r="I111" s="33">
        <f t="shared" si="12"/>
        <v>0.14770496581820153</v>
      </c>
      <c r="L111" s="3">
        <v>2.1964735976465199E-2</v>
      </c>
      <c r="AB111" s="7">
        <f t="shared" si="13"/>
        <v>9.2516677942484471E-2</v>
      </c>
      <c r="AC111" s="7">
        <f t="shared" si="14"/>
        <v>9.4087612367749707E-2</v>
      </c>
      <c r="AD111" s="7">
        <f t="shared" si="15"/>
        <v>8.8033693783899525E-2</v>
      </c>
    </row>
    <row r="112" spans="1:30" x14ac:dyDescent="0.35">
      <c r="A112" s="2">
        <v>40178</v>
      </c>
      <c r="B112" s="12">
        <f>VLOOKUP(A112,rets_1M!$A:$I,6,FALSE)</f>
        <v>1.8995166910194428E-2</v>
      </c>
      <c r="C112" s="12">
        <f>VLOOKUP(A112,rets_1M!$A:$I,7,FALSE)</f>
        <v>5.2748452656907974E-2</v>
      </c>
      <c r="D112" s="3">
        <f>VLOOKUP(A112,Strategy_Simulation!$A:$R,18,FALSE)</f>
        <v>-9.0676729687395943E-3</v>
      </c>
      <c r="E112" s="3">
        <f t="shared" si="10"/>
        <v>-3.4910540929647439E-2</v>
      </c>
      <c r="F112" s="3">
        <f t="shared" si="11"/>
        <v>0.39032258064516129</v>
      </c>
      <c r="G112" t="str">
        <f t="shared" si="16"/>
        <v>Q2</v>
      </c>
      <c r="H112" s="3">
        <f>VLOOKUP(A112,Trend_Simulation!$A:$S,19,FALSE)</f>
        <v>-1.6409031933403644E-2</v>
      </c>
      <c r="I112" s="33">
        <f t="shared" si="12"/>
        <v>-6.9246114758963376E-2</v>
      </c>
      <c r="L112" s="3">
        <v>-3.740128402392684E-2</v>
      </c>
      <c r="AB112" s="7">
        <f t="shared" si="13"/>
        <v>-8.7658993586555406E-2</v>
      </c>
      <c r="AC112" s="7">
        <f t="shared" si="14"/>
        <v>-5.3905707839841867E-2</v>
      </c>
      <c r="AD112" s="7">
        <f t="shared" si="15"/>
        <v>-8.8241281669157803E-2</v>
      </c>
    </row>
    <row r="113" spans="1:30" x14ac:dyDescent="0.35">
      <c r="A113" s="2">
        <v>40209</v>
      </c>
      <c r="B113" s="12">
        <f>VLOOKUP(A113,rets_1M!$A:$I,6,FALSE)</f>
        <v>-3.6179130818442595E-2</v>
      </c>
      <c r="C113" s="12">
        <f>VLOOKUP(A113,rets_1M!$A:$I,7,FALSE)</f>
        <v>-6.4291102372654008E-2</v>
      </c>
      <c r="D113" s="3">
        <f>VLOOKUP(A113,Strategy_Simulation!$A:$R,18,FALSE)</f>
        <v>-2.292912844825418E-2</v>
      </c>
      <c r="E113" s="3">
        <f t="shared" si="10"/>
        <v>-8.8277144525778603E-2</v>
      </c>
      <c r="F113" s="3">
        <f t="shared" si="11"/>
        <v>0.85806451612903223</v>
      </c>
      <c r="G113" t="str">
        <f t="shared" si="16"/>
        <v>Q5</v>
      </c>
      <c r="H113" s="3">
        <f>VLOOKUP(A113,Trend_Simulation!$A:$S,19,FALSE)</f>
        <v>-1.9379354219339954E-2</v>
      </c>
      <c r="I113" s="33">
        <f t="shared" si="12"/>
        <v>-8.1780874805614606E-2</v>
      </c>
      <c r="L113" s="3">
        <v>2.3421042212486531E-2</v>
      </c>
      <c r="AB113" s="7">
        <f t="shared" si="13"/>
        <v>-2.3986042153124595E-2</v>
      </c>
      <c r="AC113" s="7">
        <f t="shared" si="14"/>
        <v>-5.2098013707336008E-2</v>
      </c>
      <c r="AD113" s="7">
        <f t="shared" si="15"/>
        <v>-4.5601743987172011E-2</v>
      </c>
    </row>
    <row r="114" spans="1:30" x14ac:dyDescent="0.35">
      <c r="A114" s="2">
        <v>40237</v>
      </c>
      <c r="B114" s="12">
        <f>VLOOKUP(A114,rets_1M!$A:$I,6,FALSE)</f>
        <v>3.0785076676584922E-2</v>
      </c>
      <c r="C114" s="12">
        <f>VLOOKUP(A114,rets_1M!$A:$I,7,FALSE)</f>
        <v>4.5566766752570098E-2</v>
      </c>
      <c r="D114" s="3">
        <f>VLOOKUP(A114,Strategy_Simulation!$A:$R,18,FALSE)</f>
        <v>1.3827570657311439E-2</v>
      </c>
      <c r="E114" s="3">
        <f t="shared" si="10"/>
        <v>5.3236147030649043E-2</v>
      </c>
      <c r="F114" s="3">
        <f t="shared" si="11"/>
        <v>0.25806451612903225</v>
      </c>
      <c r="G114" t="str">
        <f t="shared" si="16"/>
        <v>Q2</v>
      </c>
      <c r="H114" s="3">
        <f>VLOOKUP(A114,Trend_Simulation!$A:$S,19,FALSE)</f>
        <v>9.1651437311673235E-3</v>
      </c>
      <c r="I114" s="33">
        <f t="shared" si="12"/>
        <v>3.86769065455261E-2</v>
      </c>
      <c r="L114" s="3">
        <v>6.3451153657338999E-3</v>
      </c>
      <c r="AB114" s="7">
        <f t="shared" si="13"/>
        <v>7.6693802780789452E-3</v>
      </c>
      <c r="AC114" s="7">
        <f t="shared" si="14"/>
        <v>2.2451070354064122E-2</v>
      </c>
      <c r="AD114" s="7">
        <f t="shared" si="15"/>
        <v>7.8918298689411789E-3</v>
      </c>
    </row>
    <row r="115" spans="1:30" x14ac:dyDescent="0.35">
      <c r="A115" s="2">
        <v>40268</v>
      </c>
      <c r="B115" s="12">
        <f>VLOOKUP(A115,rets_1M!$A:$I,6,FALSE)</f>
        <v>6.0397468635505769E-2</v>
      </c>
      <c r="C115" s="12">
        <f>VLOOKUP(A115,rets_1M!$A:$I,7,FALSE)</f>
        <v>7.6870768939711676E-2</v>
      </c>
      <c r="D115" s="3">
        <f>VLOOKUP(A115,Strategy_Simulation!$A:$R,18,FALSE)</f>
        <v>1.3777155286048066E-2</v>
      </c>
      <c r="E115" s="3">
        <f t="shared" si="10"/>
        <v>5.3042047851285058E-2</v>
      </c>
      <c r="F115" s="3">
        <f t="shared" si="11"/>
        <v>7.7419354838709681E-2</v>
      </c>
      <c r="G115" t="str">
        <f t="shared" si="16"/>
        <v>Q1</v>
      </c>
      <c r="H115" s="3">
        <f>VLOOKUP(A115,Trend_Simulation!$A:$S,19,FALSE)</f>
        <v>1.1127495852578913E-3</v>
      </c>
      <c r="I115" s="33">
        <f t="shared" si="12"/>
        <v>4.6958032497883013E-3</v>
      </c>
      <c r="L115" s="3">
        <v>-1.0509928518063538E-2</v>
      </c>
      <c r="AB115" s="7">
        <f t="shared" si="13"/>
        <v>-2.3828721088426617E-2</v>
      </c>
      <c r="AC115" s="7">
        <f t="shared" si="14"/>
        <v>-7.3554207842207106E-3</v>
      </c>
      <c r="AD115" s="7">
        <f t="shared" si="15"/>
        <v>-5.5701665385717469E-2</v>
      </c>
    </row>
    <row r="116" spans="1:30" x14ac:dyDescent="0.35">
      <c r="A116" s="2">
        <v>40298</v>
      </c>
      <c r="B116" s="12">
        <f>VLOOKUP(A116,rets_1M!$A:$I,6,FALSE)</f>
        <v>1.5600460684745077E-2</v>
      </c>
      <c r="C116" s="12">
        <f>VLOOKUP(A116,rets_1M!$A:$I,7,FALSE)</f>
        <v>2.1859218610417397E-2</v>
      </c>
      <c r="D116" s="3">
        <f>VLOOKUP(A116,Strategy_Simulation!$A:$R,18,FALSE)</f>
        <v>1.1674255487477215E-2</v>
      </c>
      <c r="E116" s="3">
        <f t="shared" si="10"/>
        <v>4.4945883626787274E-2</v>
      </c>
      <c r="F116" s="3">
        <f t="shared" si="11"/>
        <v>0.44193548387096776</v>
      </c>
      <c r="G116" t="str">
        <f t="shared" si="16"/>
        <v>Q3</v>
      </c>
      <c r="H116" s="3">
        <f>VLOOKUP(A116,Trend_Simulation!$A:$S,19,FALSE)</f>
        <v>1.0628165147743094E-2</v>
      </c>
      <c r="I116" s="33">
        <f t="shared" si="12"/>
        <v>4.4850856923475853E-2</v>
      </c>
      <c r="L116" s="3">
        <v>1.4251839387817489E-2</v>
      </c>
      <c r="AB116" s="7">
        <f t="shared" si="13"/>
        <v>2.3086665016369877E-2</v>
      </c>
      <c r="AC116" s="7">
        <f t="shared" si="14"/>
        <v>2.9345422942042197E-2</v>
      </c>
      <c r="AD116" s="7">
        <f t="shared" si="15"/>
        <v>2.9250396238730776E-2</v>
      </c>
    </row>
    <row r="117" spans="1:30" x14ac:dyDescent="0.35">
      <c r="A117" s="2">
        <v>40329</v>
      </c>
      <c r="B117" s="12">
        <f>VLOOKUP(A117,rets_1M!$A:$I,6,FALSE)</f>
        <v>-8.0206185567010313E-2</v>
      </c>
      <c r="C117" s="12">
        <f>VLOOKUP(A117,rets_1M!$A:$I,7,FALSE)</f>
        <v>-7.330467926364459E-2</v>
      </c>
      <c r="D117" s="3">
        <f>VLOOKUP(A117,Strategy_Simulation!$A:$R,18,FALSE)</f>
        <v>-1.9567205992148146E-2</v>
      </c>
      <c r="E117" s="3">
        <f t="shared" si="10"/>
        <v>-7.5333743069770365E-2</v>
      </c>
      <c r="F117" s="3">
        <f t="shared" si="11"/>
        <v>0.95161290322580649</v>
      </c>
      <c r="G117" t="str">
        <f t="shared" si="16"/>
        <v>Q5</v>
      </c>
      <c r="H117" s="3">
        <f>VLOOKUP(A117,Trend_Simulation!$A:$S,19,FALSE)</f>
        <v>-3.2720240389436557E-3</v>
      </c>
      <c r="I117" s="33">
        <f t="shared" si="12"/>
        <v>-1.3807941444342227E-2</v>
      </c>
      <c r="L117" s="3">
        <v>2.3606683659977756E-2</v>
      </c>
      <c r="AB117" s="7">
        <f t="shared" si="13"/>
        <v>-2.0290638061257749E-3</v>
      </c>
      <c r="AC117" s="7">
        <f t="shared" si="14"/>
        <v>4.8724424972399483E-3</v>
      </c>
      <c r="AD117" s="7">
        <f t="shared" si="15"/>
        <v>6.6398244122668093E-2</v>
      </c>
    </row>
    <row r="118" spans="1:30" x14ac:dyDescent="0.35">
      <c r="A118" s="2">
        <v>40359</v>
      </c>
      <c r="B118" s="12">
        <f>VLOOKUP(A118,rets_1M!$A:$I,6,FALSE)</f>
        <v>-5.3351266532167707E-2</v>
      </c>
      <c r="C118" s="12">
        <f>VLOOKUP(A118,rets_1M!$A:$I,7,FALSE)</f>
        <v>-6.0881695061205443E-2</v>
      </c>
      <c r="D118" s="3">
        <f>VLOOKUP(A118,Strategy_Simulation!$A:$R,18,FALSE)</f>
        <v>-5.5049294929901665E-3</v>
      </c>
      <c r="E118" s="3">
        <f t="shared" si="10"/>
        <v>-2.1193978548012141E-2</v>
      </c>
      <c r="F118" s="3">
        <f t="shared" si="11"/>
        <v>0.8935483870967742</v>
      </c>
      <c r="G118" t="str">
        <f t="shared" si="16"/>
        <v>Q5</v>
      </c>
      <c r="H118" s="3">
        <f>VLOOKUP(A118,Trend_Simulation!$A:$S,19,FALSE)</f>
        <v>7.1748837433333913E-3</v>
      </c>
      <c r="I118" s="33">
        <f t="shared" si="12"/>
        <v>3.0278009396866909E-2</v>
      </c>
      <c r="L118" s="3">
        <v>2.2296537705960517E-2</v>
      </c>
      <c r="AB118" s="7">
        <f t="shared" si="13"/>
        <v>3.9687716513193305E-2</v>
      </c>
      <c r="AC118" s="7">
        <f t="shared" si="14"/>
        <v>3.2157287984155569E-2</v>
      </c>
      <c r="AD118" s="7">
        <f t="shared" si="15"/>
        <v>8.3629275929034616E-2</v>
      </c>
    </row>
    <row r="119" spans="1:30" x14ac:dyDescent="0.35">
      <c r="A119" s="2">
        <v>40390</v>
      </c>
      <c r="B119" s="12">
        <f>VLOOKUP(A119,rets_1M!$A:$I,6,FALSE)</f>
        <v>6.997395216670621E-2</v>
      </c>
      <c r="C119" s="12">
        <f>VLOOKUP(A119,rets_1M!$A:$I,7,FALSE)</f>
        <v>7.1489407699662166E-2</v>
      </c>
      <c r="D119" s="3">
        <f>VLOOKUP(A119,Strategy_Simulation!$A:$R,18,FALSE)</f>
        <v>2.3120773588465912E-2</v>
      </c>
      <c r="E119" s="3">
        <f t="shared" si="10"/>
        <v>8.9014978315593768E-2</v>
      </c>
      <c r="F119" s="3">
        <f t="shared" si="11"/>
        <v>6.1290322580645158E-2</v>
      </c>
      <c r="G119" t="str">
        <f t="shared" si="16"/>
        <v>Q1</v>
      </c>
      <c r="H119" s="3">
        <f>VLOOKUP(A119,Trend_Simulation!$A:$S,19,FALSE)</f>
        <v>1.0833813971525569E-2</v>
      </c>
      <c r="I119" s="33">
        <f t="shared" si="12"/>
        <v>4.5718694959837901E-2</v>
      </c>
      <c r="L119" s="3">
        <v>1.0331048989110636E-2</v>
      </c>
      <c r="AB119" s="7">
        <f t="shared" si="13"/>
        <v>1.7525570615931602E-2</v>
      </c>
      <c r="AC119" s="7">
        <f t="shared" si="14"/>
        <v>1.9041026148887558E-2</v>
      </c>
      <c r="AD119" s="7">
        <f t="shared" si="15"/>
        <v>-2.4255257206868309E-2</v>
      </c>
    </row>
    <row r="120" spans="1:30" x14ac:dyDescent="0.35">
      <c r="A120" s="2">
        <v>40421</v>
      </c>
      <c r="B120" s="12">
        <f>VLOOKUP(A120,rets_1M!$A:$I,6,FALSE)</f>
        <v>-4.5590350780126188E-2</v>
      </c>
      <c r="C120" s="12">
        <f>VLOOKUP(A120,rets_1M!$A:$I,7,FALSE)</f>
        <v>-5.141687306932341E-2</v>
      </c>
      <c r="D120" s="3">
        <f>VLOOKUP(A120,Strategy_Simulation!$A:$R,18,FALSE)</f>
        <v>-2.8100157144472469E-3</v>
      </c>
      <c r="E120" s="3">
        <f t="shared" si="10"/>
        <v>-1.0818560500621901E-2</v>
      </c>
      <c r="F120" s="3">
        <f t="shared" si="11"/>
        <v>0.87419354838709673</v>
      </c>
      <c r="G120" t="str">
        <f t="shared" si="16"/>
        <v>Q5</v>
      </c>
      <c r="H120" s="3">
        <f>VLOOKUP(A120,Trend_Simulation!$A:$S,19,FALSE)</f>
        <v>8.1498925837908097E-3</v>
      </c>
      <c r="I120" s="33">
        <f t="shared" si="12"/>
        <v>3.4392546703597218E-2</v>
      </c>
      <c r="L120" s="3">
        <v>2.1332858914431929E-2</v>
      </c>
      <c r="AB120" s="7">
        <f t="shared" si="13"/>
        <v>4.0598312568701507E-2</v>
      </c>
      <c r="AC120" s="7">
        <f t="shared" si="14"/>
        <v>3.4771790279504285E-2</v>
      </c>
      <c r="AD120" s="7">
        <f t="shared" si="15"/>
        <v>7.9982897483723406E-2</v>
      </c>
    </row>
    <row r="121" spans="1:30" x14ac:dyDescent="0.35">
      <c r="A121" s="2">
        <v>40451</v>
      </c>
      <c r="B121" s="12">
        <f>VLOOKUP(A121,rets_1M!$A:$I,6,FALSE)</f>
        <v>8.9159420289855129E-2</v>
      </c>
      <c r="C121" s="12">
        <f>VLOOKUP(A121,rets_1M!$A:$I,7,FALSE)</f>
        <v>0.13116305166979303</v>
      </c>
      <c r="D121" s="3">
        <f>VLOOKUP(A121,Strategy_Simulation!$A:$R,18,FALSE)</f>
        <v>3.7100671893971662E-2</v>
      </c>
      <c r="E121" s="3">
        <f t="shared" si="10"/>
        <v>0.1428375867917909</v>
      </c>
      <c r="F121" s="3">
        <f t="shared" si="11"/>
        <v>2.2580645161290321E-2</v>
      </c>
      <c r="G121" t="str">
        <f t="shared" si="16"/>
        <v>Q1</v>
      </c>
      <c r="H121" s="3">
        <f>VLOOKUP(A121,Trend_Simulation!$A:$S,19,FALSE)</f>
        <v>2.3841503311525503E-2</v>
      </c>
      <c r="I121" s="33">
        <f t="shared" si="12"/>
        <v>0.10061114397463762</v>
      </c>
      <c r="L121" s="3">
        <v>3.357582266759529E-3</v>
      </c>
      <c r="AB121" s="7">
        <f t="shared" si="13"/>
        <v>1.167453512199787E-2</v>
      </c>
      <c r="AC121" s="7">
        <f t="shared" si="14"/>
        <v>5.367816650193577E-2</v>
      </c>
      <c r="AD121" s="7">
        <f t="shared" si="15"/>
        <v>1.1451723684782492E-2</v>
      </c>
    </row>
    <row r="122" spans="1:30" x14ac:dyDescent="0.35">
      <c r="A122" s="2">
        <v>40482</v>
      </c>
      <c r="B122" s="12">
        <f>VLOOKUP(A122,rets_1M!$A:$I,6,FALSE)</f>
        <v>3.7790078773685343E-2</v>
      </c>
      <c r="C122" s="12">
        <f>VLOOKUP(A122,rets_1M!$A:$I,7,FALSE)</f>
        <v>6.3392873063499833E-2</v>
      </c>
      <c r="D122" s="3">
        <f>VLOOKUP(A122,Strategy_Simulation!$A:$R,18,FALSE)</f>
        <v>1.7908586551459764E-2</v>
      </c>
      <c r="E122" s="3">
        <f t="shared" si="10"/>
        <v>6.8948058223120098E-2</v>
      </c>
      <c r="F122" s="3">
        <f t="shared" si="11"/>
        <v>0.2</v>
      </c>
      <c r="G122" t="str">
        <f t="shared" si="16"/>
        <v>Q1</v>
      </c>
      <c r="H122" s="3">
        <f>VLOOKUP(A122,Trend_Simulation!$A:$S,19,FALSE)</f>
        <v>1.2890222050617545E-2</v>
      </c>
      <c r="I122" s="33">
        <f t="shared" si="12"/>
        <v>5.4396737053606037E-2</v>
      </c>
      <c r="L122" s="3">
        <v>1.8592169246527401E-3</v>
      </c>
      <c r="AB122" s="7">
        <f t="shared" si="13"/>
        <v>5.5551851596202656E-3</v>
      </c>
      <c r="AC122" s="7">
        <f t="shared" si="14"/>
        <v>3.1157979449434756E-2</v>
      </c>
      <c r="AD122" s="7">
        <f t="shared" si="15"/>
        <v>1.6606658279920694E-2</v>
      </c>
    </row>
    <row r="123" spans="1:30" x14ac:dyDescent="0.35">
      <c r="A123" s="2">
        <v>40512</v>
      </c>
      <c r="B123" s="12">
        <f>VLOOKUP(A123,rets_1M!$A:$I,6,FALSE)</f>
        <v>-2.0514924607650808E-4</v>
      </c>
      <c r="C123" s="12">
        <f>VLOOKUP(A123,rets_1M!$A:$I,7,FALSE)</f>
        <v>-2.3566857620205273E-3</v>
      </c>
      <c r="D123" s="3">
        <f>VLOOKUP(A123,Strategy_Simulation!$A:$R,18,FALSE)</f>
        <v>-9.2094073521670431E-3</v>
      </c>
      <c r="E123" s="3">
        <f t="shared" si="10"/>
        <v>-3.5456218305843119E-2</v>
      </c>
      <c r="F123" s="3">
        <f t="shared" si="11"/>
        <v>0.62903225806451613</v>
      </c>
      <c r="G123" t="str">
        <f t="shared" si="16"/>
        <v>Q4</v>
      </c>
      <c r="H123" s="3">
        <f>VLOOKUP(A123,Trend_Simulation!$A:$S,19,FALSE)</f>
        <v>-1.1455053152697188E-2</v>
      </c>
      <c r="I123" s="33">
        <f t="shared" si="12"/>
        <v>-4.8340324304382128E-2</v>
      </c>
      <c r="L123" s="3">
        <v>-9.8515045947566993E-3</v>
      </c>
      <c r="AB123" s="7">
        <f t="shared" si="13"/>
        <v>-3.3099532543822592E-2</v>
      </c>
      <c r="AC123" s="7">
        <f t="shared" si="14"/>
        <v>-3.5251069059766611E-2</v>
      </c>
      <c r="AD123" s="7">
        <f t="shared" si="15"/>
        <v>-4.813517505830562E-2</v>
      </c>
    </row>
    <row r="124" spans="1:30" x14ac:dyDescent="0.35">
      <c r="A124" s="2">
        <v>40543</v>
      </c>
      <c r="B124" s="12">
        <f>VLOOKUP(A124,rets_1M!$A:$I,6,FALSE)</f>
        <v>6.6584590130296384E-2</v>
      </c>
      <c r="C124" s="12">
        <f>VLOOKUP(A124,rets_1M!$A:$I,7,FALSE)</f>
        <v>4.7396326742658035E-2</v>
      </c>
      <c r="D124" s="3">
        <f>VLOOKUP(A124,Strategy_Simulation!$A:$R,18,FALSE)</f>
        <v>2.221787025975161E-2</v>
      </c>
      <c r="E124" s="3">
        <f t="shared" si="10"/>
        <v>8.5538800500043699E-2</v>
      </c>
      <c r="F124" s="3">
        <f t="shared" si="11"/>
        <v>7.4193548387096769E-2</v>
      </c>
      <c r="G124" t="str">
        <f t="shared" si="16"/>
        <v>Q1</v>
      </c>
      <c r="H124" s="3">
        <f>VLOOKUP(A124,Trend_Simulation!$A:$S,19,FALSE)</f>
        <v>1.0995703354905385E-2</v>
      </c>
      <c r="I124" s="33">
        <f t="shared" si="12"/>
        <v>4.6401868157700726E-2</v>
      </c>
      <c r="L124" s="3">
        <v>-2.958433128433835E-2</v>
      </c>
      <c r="AB124" s="7">
        <f t="shared" si="13"/>
        <v>3.8142473757385664E-2</v>
      </c>
      <c r="AC124" s="7">
        <f t="shared" si="14"/>
        <v>1.8954210369747315E-2</v>
      </c>
      <c r="AD124" s="7">
        <f t="shared" si="15"/>
        <v>-2.0182721972595657E-2</v>
      </c>
    </row>
    <row r="125" spans="1:30" x14ac:dyDescent="0.35">
      <c r="A125" s="2">
        <v>40574</v>
      </c>
      <c r="B125" s="12">
        <f>VLOOKUP(A125,rets_1M!$A:$I,6,FALSE)</f>
        <v>2.3470565602154769E-2</v>
      </c>
      <c r="C125" s="12">
        <f>VLOOKUP(A125,rets_1M!$A:$I,7,FALSE)</f>
        <v>2.8880534633446198E-2</v>
      </c>
      <c r="D125" s="3">
        <f>VLOOKUP(A125,Strategy_Simulation!$A:$R,18,FALSE)</f>
        <v>4.695427647707937E-3</v>
      </c>
      <c r="E125" s="3">
        <f t="shared" si="10"/>
        <v>1.8077396443675557E-2</v>
      </c>
      <c r="F125" s="3">
        <f t="shared" si="11"/>
        <v>0.32580645161290323</v>
      </c>
      <c r="G125" t="str">
        <f t="shared" si="16"/>
        <v>Q2</v>
      </c>
      <c r="H125" s="3">
        <f>VLOOKUP(A125,Trend_Simulation!$A:$S,19,FALSE)</f>
        <v>1.4097862206454044E-5</v>
      </c>
      <c r="I125" s="33">
        <f t="shared" si="12"/>
        <v>5.949297851123606E-5</v>
      </c>
      <c r="L125" s="3">
        <v>2.9835533489683819E-3</v>
      </c>
      <c r="AB125" s="7">
        <f t="shared" si="13"/>
        <v>-1.080313818977064E-2</v>
      </c>
      <c r="AC125" s="7">
        <f t="shared" si="14"/>
        <v>-5.3931691584792121E-3</v>
      </c>
      <c r="AD125" s="7">
        <f t="shared" si="15"/>
        <v>-2.3411072623643534E-2</v>
      </c>
    </row>
    <row r="126" spans="1:30" x14ac:dyDescent="0.35">
      <c r="A126" s="2">
        <v>40602</v>
      </c>
      <c r="B126" s="12">
        <f>VLOOKUP(A126,rets_1M!$A:$I,6,FALSE)</f>
        <v>3.4022556390977288E-2</v>
      </c>
      <c r="C126" s="12">
        <f>VLOOKUP(A126,rets_1M!$A:$I,7,FALSE)</f>
        <v>3.1030405117996152E-2</v>
      </c>
      <c r="D126" s="3">
        <f>VLOOKUP(A126,Strategy_Simulation!$A:$R,18,FALSE)</f>
        <v>1.5023750956151379E-2</v>
      </c>
      <c r="E126" s="3">
        <f t="shared" si="10"/>
        <v>5.7841441181182812E-2</v>
      </c>
      <c r="F126" s="3">
        <f t="shared" si="11"/>
        <v>0.23870967741935484</v>
      </c>
      <c r="G126" t="str">
        <f t="shared" si="16"/>
        <v>Q2</v>
      </c>
      <c r="H126" s="3">
        <f>VLOOKUP(A126,Trend_Simulation!$A:$S,19,FALSE)</f>
        <v>1.0284181044682332E-2</v>
      </c>
      <c r="I126" s="33">
        <f t="shared" si="12"/>
        <v>4.3399244008559441E-2</v>
      </c>
      <c r="L126" s="3">
        <v>-3.7845766254284152E-3</v>
      </c>
      <c r="AB126" s="7">
        <f t="shared" si="13"/>
        <v>2.6811036063186661E-2</v>
      </c>
      <c r="AC126" s="7">
        <f t="shared" si="14"/>
        <v>2.3818884790205525E-2</v>
      </c>
      <c r="AD126" s="7">
        <f t="shared" si="15"/>
        <v>9.3766876175821537E-3</v>
      </c>
    </row>
    <row r="127" spans="1:30" x14ac:dyDescent="0.35">
      <c r="A127" s="2">
        <v>40633</v>
      </c>
      <c r="B127" s="12">
        <f>VLOOKUP(A127,rets_1M!$A:$I,6,FALSE)</f>
        <v>-1.8178512997635288E-4</v>
      </c>
      <c r="C127" s="12">
        <f>VLOOKUP(A127,rets_1M!$A:$I,7,FALSE)</f>
        <v>-5.0786552084063352E-3</v>
      </c>
      <c r="D127" s="3">
        <f>VLOOKUP(A127,Strategy_Simulation!$A:$R,18,FALSE)</f>
        <v>3.6590409550017011E-3</v>
      </c>
      <c r="E127" s="3">
        <f t="shared" si="10"/>
        <v>1.408730767675655E-2</v>
      </c>
      <c r="F127" s="3">
        <f t="shared" si="11"/>
        <v>0.62580645161290327</v>
      </c>
      <c r="G127" t="str">
        <f t="shared" si="16"/>
        <v>Q4</v>
      </c>
      <c r="H127" s="3">
        <f>VLOOKUP(A127,Trend_Simulation!$A:$S,19,FALSE)</f>
        <v>4.5974805808169563E-3</v>
      </c>
      <c r="I127" s="33">
        <f t="shared" si="12"/>
        <v>1.9401368051047554E-2</v>
      </c>
      <c r="L127" s="3">
        <v>-1.3131310570702048E-4</v>
      </c>
      <c r="AB127" s="7">
        <f t="shared" si="13"/>
        <v>1.9165962885162886E-2</v>
      </c>
      <c r="AC127" s="7">
        <f t="shared" si="14"/>
        <v>1.4269092806732903E-2</v>
      </c>
      <c r="AD127" s="7">
        <f t="shared" si="15"/>
        <v>1.9583153181023907E-2</v>
      </c>
    </row>
    <row r="128" spans="1:30" x14ac:dyDescent="0.35">
      <c r="A128" s="2">
        <v>40663</v>
      </c>
      <c r="B128" s="12">
        <f>VLOOKUP(A128,rets_1M!$A:$I,6,FALSE)</f>
        <v>2.9363636363636481E-2</v>
      </c>
      <c r="C128" s="12">
        <f>VLOOKUP(A128,rets_1M!$A:$I,7,FALSE)</f>
        <v>2.7608684834712793E-2</v>
      </c>
      <c r="D128" s="3">
        <f>VLOOKUP(A128,Strategy_Simulation!$A:$R,18,FALSE)</f>
        <v>2.0473852145493014E-2</v>
      </c>
      <c r="E128" s="3">
        <f t="shared" si="10"/>
        <v>7.8824330760148109E-2</v>
      </c>
      <c r="F128" s="3">
        <f t="shared" si="11"/>
        <v>0.28387096774193549</v>
      </c>
      <c r="G128" t="str">
        <f t="shared" si="16"/>
        <v>Q2</v>
      </c>
      <c r="H128" s="3">
        <f>VLOOKUP(A128,Trend_Simulation!$A:$S,19,FALSE)</f>
        <v>1.8312805058546822E-2</v>
      </c>
      <c r="I128" s="33">
        <f t="shared" si="12"/>
        <v>7.7280037347067579E-2</v>
      </c>
      <c r="L128" s="3">
        <v>1.7745062942225776E-2</v>
      </c>
      <c r="AB128" s="7">
        <f t="shared" si="13"/>
        <v>5.1215645925435316E-2</v>
      </c>
      <c r="AC128" s="7">
        <f t="shared" si="14"/>
        <v>4.9460694396511629E-2</v>
      </c>
      <c r="AD128" s="7">
        <f t="shared" si="15"/>
        <v>4.7916400983431098E-2</v>
      </c>
    </row>
    <row r="129" spans="1:30" x14ac:dyDescent="0.35">
      <c r="A129" s="2">
        <v>40694</v>
      </c>
      <c r="B129" s="12">
        <f>VLOOKUP(A129,rets_1M!$A:$I,6,FALSE)</f>
        <v>-1.1569372074538564E-2</v>
      </c>
      <c r="C129" s="12">
        <f>VLOOKUP(A129,rets_1M!$A:$I,7,FALSE)</f>
        <v>-1.2078951686883443E-2</v>
      </c>
      <c r="D129" s="3">
        <f>VLOOKUP(A129,Strategy_Simulation!$A:$R,18,FALSE)</f>
        <v>-9.2938719345833729E-4</v>
      </c>
      <c r="E129" s="3">
        <f t="shared" si="10"/>
        <v>-3.5781406948145987E-3</v>
      </c>
      <c r="F129" s="3">
        <f t="shared" si="11"/>
        <v>0.7</v>
      </c>
      <c r="G129" t="str">
        <f t="shared" si="16"/>
        <v>Q4</v>
      </c>
      <c r="H129" s="3">
        <f>VLOOKUP(A129,Trend_Simulation!$A:$S,19,FALSE)</f>
        <v>1.4686985080115977E-3</v>
      </c>
      <c r="I129" s="33">
        <f t="shared" si="12"/>
        <v>6.1979077038089416E-3</v>
      </c>
      <c r="L129" s="3">
        <v>2.3549396486460816E-2</v>
      </c>
      <c r="AB129" s="7">
        <f t="shared" si="13"/>
        <v>8.5008109920688447E-3</v>
      </c>
      <c r="AC129" s="7">
        <f t="shared" si="14"/>
        <v>7.9912313797239655E-3</v>
      </c>
      <c r="AD129" s="7">
        <f t="shared" si="15"/>
        <v>1.7767279778347505E-2</v>
      </c>
    </row>
    <row r="130" spans="1:30" x14ac:dyDescent="0.35">
      <c r="A130" s="2">
        <v>40724</v>
      </c>
      <c r="B130" s="12">
        <f>VLOOKUP(A130,rets_1M!$A:$I,6,FALSE)</f>
        <v>-1.6976411722659068E-2</v>
      </c>
      <c r="C130" s="12">
        <f>VLOOKUP(A130,rets_1M!$A:$I,7,FALSE)</f>
        <v>-1.9824034463321483E-2</v>
      </c>
      <c r="D130" s="3">
        <f>VLOOKUP(A130,Strategy_Simulation!$A:$R,18,FALSE)</f>
        <v>-5.192235043702479E-3</v>
      </c>
      <c r="E130" s="3">
        <f t="shared" si="10"/>
        <v>-1.9990104918254543E-2</v>
      </c>
      <c r="F130" s="3">
        <f t="shared" si="11"/>
        <v>0.75161290322580643</v>
      </c>
      <c r="G130" t="str">
        <f t="shared" si="16"/>
        <v>Q4</v>
      </c>
      <c r="H130" s="3">
        <f>VLOOKUP(A130,Trend_Simulation!$A:$S,19,FALSE)</f>
        <v>-2.5646153427026958E-3</v>
      </c>
      <c r="I130" s="33">
        <f t="shared" si="12"/>
        <v>-1.0822676746205375E-2</v>
      </c>
      <c r="L130" s="3">
        <v>-2.2941138674874573E-3</v>
      </c>
      <c r="AB130" s="7">
        <f t="shared" si="13"/>
        <v>-1.6607045493306077E-4</v>
      </c>
      <c r="AC130" s="7">
        <f t="shared" si="14"/>
        <v>-3.0136931955954752E-3</v>
      </c>
      <c r="AD130" s="7">
        <f t="shared" si="15"/>
        <v>6.1537349764536932E-3</v>
      </c>
    </row>
    <row r="131" spans="1:30" x14ac:dyDescent="0.35">
      <c r="A131" s="2">
        <v>40755</v>
      </c>
      <c r="B131" s="12">
        <f>VLOOKUP(A131,rets_1M!$A:$I,6,FALSE)</f>
        <v>-2.0450827122341364E-2</v>
      </c>
      <c r="C131" s="12">
        <f>VLOOKUP(A131,rets_1M!$A:$I,7,FALSE)</f>
        <v>1.6480020891732394E-2</v>
      </c>
      <c r="D131" s="3">
        <f>VLOOKUP(A131,Strategy_Simulation!$A:$R,18,FALSE)</f>
        <v>1.1727611267120424E-2</v>
      </c>
      <c r="E131" s="3">
        <f t="shared" ref="E131:E194" si="17">D131*3.85</f>
        <v>4.5151303378413631E-2</v>
      </c>
      <c r="F131" s="3">
        <f t="shared" ref="F131:F194" si="18">RANK(B131,$B$2:$B$311)/COUNT($B$2:$B$311)</f>
        <v>0.78064516129032258</v>
      </c>
      <c r="G131" t="str">
        <f t="shared" si="16"/>
        <v>Q4</v>
      </c>
      <c r="H131" s="3">
        <f>VLOOKUP(A131,Trend_Simulation!$A:$S,19,FALSE)</f>
        <v>1.9077665266006044E-2</v>
      </c>
      <c r="I131" s="33">
        <f t="shared" ref="I131:I194" si="19">H131*4.22</f>
        <v>8.0507747422545503E-2</v>
      </c>
      <c r="L131" s="3">
        <v>2.7463134399355882E-2</v>
      </c>
      <c r="AB131" s="7">
        <f t="shared" ref="AB131:AB194" si="20">E131-C131</f>
        <v>2.8671282486681236E-2</v>
      </c>
      <c r="AC131" s="7">
        <f t="shared" ref="AC131:AC194" si="21">E131-B131</f>
        <v>6.5602130500755002E-2</v>
      </c>
      <c r="AD131" s="7">
        <f t="shared" ref="AD131:AD194" si="22">I131-B131</f>
        <v>0.10095857454488687</v>
      </c>
    </row>
    <row r="132" spans="1:30" x14ac:dyDescent="0.35">
      <c r="A132" s="2">
        <v>40786</v>
      </c>
      <c r="B132" s="12">
        <f>VLOOKUP(A132,rets_1M!$A:$I,6,FALSE)</f>
        <v>-5.4931799202004306E-2</v>
      </c>
      <c r="C132" s="12">
        <f>VLOOKUP(A132,rets_1M!$A:$I,7,FALSE)</f>
        <v>-5.0227805063367215E-2</v>
      </c>
      <c r="D132" s="3">
        <f>VLOOKUP(A132,Strategy_Simulation!$A:$R,18,FALSE)</f>
        <v>-2.2357203892239257E-3</v>
      </c>
      <c r="E132" s="3">
        <f t="shared" si="17"/>
        <v>-8.6075234985121141E-3</v>
      </c>
      <c r="F132" s="3">
        <f t="shared" si="18"/>
        <v>0.9</v>
      </c>
      <c r="G132" t="str">
        <f t="shared" si="16"/>
        <v>Q5</v>
      </c>
      <c r="H132" s="3">
        <f>VLOOKUP(A132,Trend_Simulation!$A:$S,19,FALSE)</f>
        <v>9.8882648182369581E-3</v>
      </c>
      <c r="I132" s="33">
        <f t="shared" si="19"/>
        <v>4.1728477532959961E-2</v>
      </c>
      <c r="L132" s="3">
        <v>3.4150606930645422E-2</v>
      </c>
      <c r="AB132" s="7">
        <f t="shared" si="20"/>
        <v>4.1620281564855102E-2</v>
      </c>
      <c r="AC132" s="7">
        <f t="shared" si="21"/>
        <v>4.6324275703492193E-2</v>
      </c>
      <c r="AD132" s="7">
        <f t="shared" si="22"/>
        <v>9.6660276734964273E-2</v>
      </c>
    </row>
    <row r="133" spans="1:30" x14ac:dyDescent="0.35">
      <c r="A133" s="2">
        <v>40816</v>
      </c>
      <c r="B133" s="12">
        <f>VLOOKUP(A133,rets_1M!$A:$I,6,FALSE)</f>
        <v>-7.0790378006872823E-2</v>
      </c>
      <c r="C133" s="12">
        <f>VLOOKUP(A133,rets_1M!$A:$I,7,FALSE)</f>
        <v>-4.5207917572527623E-2</v>
      </c>
      <c r="D133" s="3">
        <f>VLOOKUP(A133,Strategy_Simulation!$A:$R,18,FALSE)</f>
        <v>-2.6187215401084596E-2</v>
      </c>
      <c r="E133" s="3">
        <f t="shared" si="17"/>
        <v>-0.1008207792941757</v>
      </c>
      <c r="F133" s="3">
        <f t="shared" si="18"/>
        <v>0.93548387096774188</v>
      </c>
      <c r="G133" t="str">
        <f t="shared" si="16"/>
        <v>Q5</v>
      </c>
      <c r="H133" s="3">
        <f>VLOOKUP(A133,Trend_Simulation!$A:$S,19,FALSE)</f>
        <v>-1.6104152042261226E-2</v>
      </c>
      <c r="I133" s="33">
        <f t="shared" si="19"/>
        <v>-6.7959521618342372E-2</v>
      </c>
      <c r="L133" s="3">
        <v>8.233903940312981E-3</v>
      </c>
      <c r="AB133" s="7">
        <f t="shared" si="20"/>
        <v>-5.5612861721648074E-2</v>
      </c>
      <c r="AC133" s="7">
        <f t="shared" si="21"/>
        <v>-3.0030401287302874E-2</v>
      </c>
      <c r="AD133" s="7">
        <f t="shared" si="22"/>
        <v>2.8308563885304505E-3</v>
      </c>
    </row>
    <row r="134" spans="1:30" x14ac:dyDescent="0.35">
      <c r="A134" s="2">
        <v>40847</v>
      </c>
      <c r="B134" s="12">
        <f>VLOOKUP(A134,rets_1M!$A:$I,6,FALSE)</f>
        <v>0.10946745562130178</v>
      </c>
      <c r="C134" s="12">
        <f>VLOOKUP(A134,rets_1M!$A:$I,7,FALSE)</f>
        <v>0.10377175097311442</v>
      </c>
      <c r="D134" s="3">
        <f>VLOOKUP(A134,Strategy_Simulation!$A:$R,18,FALSE)</f>
        <v>3.335657646762985E-2</v>
      </c>
      <c r="E134" s="3">
        <f t="shared" si="17"/>
        <v>0.12842281940037492</v>
      </c>
      <c r="F134" s="3">
        <f t="shared" si="18"/>
        <v>9.6774193548387101E-3</v>
      </c>
      <c r="G134" t="str">
        <f t="shared" si="16"/>
        <v>Q1</v>
      </c>
      <c r="H134" s="3">
        <f>VLOOKUP(A134,Trend_Simulation!$A:$S,19,FALSE)</f>
        <v>1.5593686876590461E-2</v>
      </c>
      <c r="I134" s="33">
        <f t="shared" si="19"/>
        <v>6.5805358619211746E-2</v>
      </c>
      <c r="L134" s="3">
        <v>-7.9264310612264799E-3</v>
      </c>
      <c r="AB134" s="7">
        <f t="shared" si="20"/>
        <v>2.4651068427260503E-2</v>
      </c>
      <c r="AC134" s="7">
        <f t="shared" si="21"/>
        <v>1.8955363779073142E-2</v>
      </c>
      <c r="AD134" s="7">
        <f t="shared" si="22"/>
        <v>-4.3662097002090033E-2</v>
      </c>
    </row>
    <row r="135" spans="1:30" x14ac:dyDescent="0.35">
      <c r="A135" s="2">
        <v>40877</v>
      </c>
      <c r="B135" s="12">
        <f>VLOOKUP(A135,rets_1M!$A:$I,6,FALSE)</f>
        <v>-2.5714285714285579E-3</v>
      </c>
      <c r="C135" s="12">
        <f>VLOOKUP(A135,rets_1M!$A:$I,7,FALSE)</f>
        <v>-2.5891081065952393E-2</v>
      </c>
      <c r="D135" s="3">
        <f>VLOOKUP(A135,Strategy_Simulation!$A:$R,18,FALSE)</f>
        <v>1.0036485282082701E-4</v>
      </c>
      <c r="E135" s="3">
        <f t="shared" si="17"/>
        <v>3.86404683360184E-4</v>
      </c>
      <c r="F135" s="3">
        <f t="shared" si="18"/>
        <v>0.65483870967741931</v>
      </c>
      <c r="G135" t="str">
        <f t="shared" si="16"/>
        <v>Q4</v>
      </c>
      <c r="H135" s="3">
        <f>VLOOKUP(A135,Trend_Simulation!$A:$S,19,FALSE)</f>
        <v>7.8316324250143703E-4</v>
      </c>
      <c r="I135" s="33">
        <f t="shared" si="19"/>
        <v>3.3049488833560639E-3</v>
      </c>
      <c r="L135" s="3">
        <v>7.4758551293991893E-3</v>
      </c>
      <c r="AB135" s="7">
        <f t="shared" si="20"/>
        <v>2.6277485749312577E-2</v>
      </c>
      <c r="AC135" s="7">
        <f t="shared" si="21"/>
        <v>2.9578332547887417E-3</v>
      </c>
      <c r="AD135" s="7">
        <f t="shared" si="22"/>
        <v>5.8763774547846218E-3</v>
      </c>
    </row>
    <row r="136" spans="1:30" x14ac:dyDescent="0.35">
      <c r="A136" s="2">
        <v>40908</v>
      </c>
      <c r="B136" s="12">
        <f>VLOOKUP(A136,rets_1M!$A:$I,6,FALSE)</f>
        <v>9.8348133295140805E-3</v>
      </c>
      <c r="C136" s="12">
        <f>VLOOKUP(A136,rets_1M!$A:$I,7,FALSE)</f>
        <v>-7.4198761298351901E-3</v>
      </c>
      <c r="D136" s="3">
        <f>VLOOKUP(A136,Strategy_Simulation!$A:$R,18,FALSE)</f>
        <v>1.6013874871138333E-3</v>
      </c>
      <c r="E136" s="3">
        <f t="shared" si="17"/>
        <v>6.1653418253882581E-3</v>
      </c>
      <c r="F136" s="3">
        <f t="shared" si="18"/>
        <v>0.50645161290322582</v>
      </c>
      <c r="G136" t="str">
        <f t="shared" si="16"/>
        <v>Q3</v>
      </c>
      <c r="H136" s="3">
        <f>VLOOKUP(A136,Trend_Simulation!$A:$S,19,FALSE)</f>
        <v>-3.4877078848330749E-4</v>
      </c>
      <c r="I136" s="33">
        <f t="shared" si="19"/>
        <v>-1.4718127273995575E-3</v>
      </c>
      <c r="L136" s="3">
        <v>1.3769772932364033E-2</v>
      </c>
      <c r="AB136" s="7">
        <f t="shared" si="20"/>
        <v>1.3585217955223449E-2</v>
      </c>
      <c r="AC136" s="7">
        <f t="shared" si="21"/>
        <v>-3.6694715041258224E-3</v>
      </c>
      <c r="AD136" s="7">
        <f t="shared" si="22"/>
        <v>-1.1306626056913637E-2</v>
      </c>
    </row>
    <row r="137" spans="1:30" x14ac:dyDescent="0.35">
      <c r="A137" s="2">
        <v>40939</v>
      </c>
      <c r="B137" s="12">
        <f>VLOOKUP(A137,rets_1M!$A:$I,6,FALSE)</f>
        <v>4.4534795763993884E-2</v>
      </c>
      <c r="C137" s="12">
        <f>VLOOKUP(A137,rets_1M!$A:$I,7,FALSE)</f>
        <v>8.3426174994175151E-2</v>
      </c>
      <c r="D137" s="3">
        <f>VLOOKUP(A137,Strategy_Simulation!$A:$R,18,FALSE)</f>
        <v>2.363316435599138E-2</v>
      </c>
      <c r="E137" s="3">
        <f t="shared" si="17"/>
        <v>9.0987682770566819E-2</v>
      </c>
      <c r="F137" s="3">
        <f t="shared" si="18"/>
        <v>0.16129032258064516</v>
      </c>
      <c r="G137" t="str">
        <f t="shared" si="16"/>
        <v>Q1</v>
      </c>
      <c r="H137" s="3">
        <f>VLOOKUP(A137,Trend_Simulation!$A:$S,19,FALSE)</f>
        <v>1.8965345864696333E-2</v>
      </c>
      <c r="I137" s="33">
        <f t="shared" si="19"/>
        <v>8.0033759549018521E-2</v>
      </c>
      <c r="L137" s="3">
        <v>8.5785145436756416E-3</v>
      </c>
      <c r="AB137" s="7">
        <f t="shared" si="20"/>
        <v>7.5615077763916683E-3</v>
      </c>
      <c r="AC137" s="7">
        <f t="shared" si="21"/>
        <v>4.6452887006572935E-2</v>
      </c>
      <c r="AD137" s="7">
        <f t="shared" si="22"/>
        <v>3.5498963785024637E-2</v>
      </c>
    </row>
    <row r="138" spans="1:30" x14ac:dyDescent="0.35">
      <c r="A138" s="2">
        <v>40968</v>
      </c>
      <c r="B138" s="12">
        <f>VLOOKUP(A138,rets_1M!$A:$I,6,FALSE)</f>
        <v>4.2998099031411163E-2</v>
      </c>
      <c r="C138" s="12">
        <f>VLOOKUP(A138,rets_1M!$A:$I,7,FALSE)</f>
        <v>6.4420020409839074E-2</v>
      </c>
      <c r="D138" s="3">
        <f>VLOOKUP(A138,Strategy_Simulation!$A:$R,18,FALSE)</f>
        <v>9.1017701368392139E-3</v>
      </c>
      <c r="E138" s="3">
        <f t="shared" si="17"/>
        <v>3.5041815026830972E-2</v>
      </c>
      <c r="F138" s="3">
        <f t="shared" si="18"/>
        <v>0.17096774193548386</v>
      </c>
      <c r="G138" t="str">
        <f t="shared" si="16"/>
        <v>Q1</v>
      </c>
      <c r="H138" s="3">
        <f>VLOOKUP(A138,Trend_Simulation!$A:$S,19,FALSE)</f>
        <v>9.9735111715083292E-4</v>
      </c>
      <c r="I138" s="33">
        <f t="shared" si="19"/>
        <v>4.2088217143765143E-3</v>
      </c>
      <c r="L138" s="3">
        <v>-7.711433862350292E-3</v>
      </c>
      <c r="AB138" s="7">
        <f t="shared" si="20"/>
        <v>-2.9378205383008102E-2</v>
      </c>
      <c r="AC138" s="7">
        <f t="shared" si="21"/>
        <v>-7.9562840045801914E-3</v>
      </c>
      <c r="AD138" s="7">
        <f t="shared" si="22"/>
        <v>-3.8789277317034646E-2</v>
      </c>
    </row>
    <row r="139" spans="1:30" x14ac:dyDescent="0.35">
      <c r="A139" s="2">
        <v>40999</v>
      </c>
      <c r="B139" s="12">
        <f>VLOOKUP(A139,rets_1M!$A:$I,6,FALSE)</f>
        <v>3.272001388647805E-2</v>
      </c>
      <c r="C139" s="12">
        <f>VLOOKUP(A139,rets_1M!$A:$I,7,FALSE)</f>
        <v>5.0413552016946195E-2</v>
      </c>
      <c r="D139" s="3">
        <f>VLOOKUP(A139,Strategy_Simulation!$A:$R,18,FALSE)</f>
        <v>5.997636050322051E-3</v>
      </c>
      <c r="E139" s="3">
        <f t="shared" si="17"/>
        <v>2.3090898793739895E-2</v>
      </c>
      <c r="F139" s="3">
        <f t="shared" si="18"/>
        <v>0.24193548387096775</v>
      </c>
      <c r="G139" t="str">
        <f t="shared" si="16"/>
        <v>Q2</v>
      </c>
      <c r="H139" s="3">
        <f>VLOOKUP(A139,Trend_Simulation!$A:$S,19,FALSE)</f>
        <v>-9.5426643333804411E-4</v>
      </c>
      <c r="I139" s="33">
        <f t="shared" si="19"/>
        <v>-4.0270043486865456E-3</v>
      </c>
      <c r="L139" s="3">
        <v>-1.1216368969161117E-2</v>
      </c>
      <c r="AB139" s="7">
        <f t="shared" si="20"/>
        <v>-2.7322653223206299E-2</v>
      </c>
      <c r="AC139" s="7">
        <f t="shared" si="21"/>
        <v>-9.6291150927381546E-3</v>
      </c>
      <c r="AD139" s="7">
        <f t="shared" si="22"/>
        <v>-3.6747018235164595E-2</v>
      </c>
    </row>
    <row r="140" spans="1:30" x14ac:dyDescent="0.35">
      <c r="A140" s="2">
        <v>41029</v>
      </c>
      <c r="B140" s="12">
        <f>VLOOKUP(A140,rets_1M!$A:$I,6,FALSE)</f>
        <v>-6.9753760820236987E-3</v>
      </c>
      <c r="C140" s="12">
        <f>VLOOKUP(A140,rets_1M!$A:$I,7,FALSE)</f>
        <v>-1.1451511753419519E-2</v>
      </c>
      <c r="D140" s="3">
        <f>VLOOKUP(A140,Strategy_Simulation!$A:$R,18,FALSE)</f>
        <v>5.9835554603677107E-3</v>
      </c>
      <c r="E140" s="3">
        <f t="shared" si="17"/>
        <v>2.3036688522415687E-2</v>
      </c>
      <c r="F140" s="3">
        <f t="shared" si="18"/>
        <v>0.6806451612903226</v>
      </c>
      <c r="G140" t="str">
        <f t="shared" si="16"/>
        <v>Q4</v>
      </c>
      <c r="H140" s="3">
        <f>VLOOKUP(A140,Trend_Simulation!$A:$S,19,FALSE)</f>
        <v>9.3511205254435542E-3</v>
      </c>
      <c r="I140" s="33">
        <f t="shared" si="19"/>
        <v>3.9461728617371794E-2</v>
      </c>
      <c r="L140" s="3">
        <v>2.1601012478621895E-2</v>
      </c>
      <c r="AB140" s="7">
        <f t="shared" si="20"/>
        <v>3.4488200275835205E-2</v>
      </c>
      <c r="AC140" s="7">
        <f t="shared" si="21"/>
        <v>3.0012064604439385E-2</v>
      </c>
      <c r="AD140" s="7">
        <f t="shared" si="22"/>
        <v>4.6437104699395493E-2</v>
      </c>
    </row>
    <row r="141" spans="1:30" x14ac:dyDescent="0.35">
      <c r="A141" s="2">
        <v>41060</v>
      </c>
      <c r="B141" s="12">
        <f>VLOOKUP(A141,rets_1M!$A:$I,6,FALSE)</f>
        <v>-6.0426540284360231E-2</v>
      </c>
      <c r="C141" s="12">
        <f>VLOOKUP(A141,rets_1M!$A:$I,7,FALSE)</f>
        <v>-7.1803210644605264E-2</v>
      </c>
      <c r="D141" s="3">
        <f>VLOOKUP(A141,Strategy_Simulation!$A:$R,18,FALSE)</f>
        <v>-1.0926747716681052E-2</v>
      </c>
      <c r="E141" s="3">
        <f t="shared" si="17"/>
        <v>-4.2067978709222048E-2</v>
      </c>
      <c r="F141" s="3">
        <f t="shared" si="18"/>
        <v>0.90645161290322585</v>
      </c>
      <c r="G141" t="str">
        <f t="shared" si="16"/>
        <v>Q5</v>
      </c>
      <c r="H141" s="3">
        <f>VLOOKUP(A141,Trend_Simulation!$A:$S,19,FALSE)</f>
        <v>1.9810135453294238E-3</v>
      </c>
      <c r="I141" s="33">
        <f t="shared" si="19"/>
        <v>8.3598771612901687E-3</v>
      </c>
      <c r="L141" s="3">
        <v>1.998790726830979E-2</v>
      </c>
      <c r="AB141" s="7">
        <f t="shared" si="20"/>
        <v>2.9735231935383216E-2</v>
      </c>
      <c r="AC141" s="7">
        <f t="shared" si="21"/>
        <v>1.8358561575138183E-2</v>
      </c>
      <c r="AD141" s="7">
        <f t="shared" si="22"/>
        <v>6.8786417445650394E-2</v>
      </c>
    </row>
    <row r="142" spans="1:30" x14ac:dyDescent="0.35">
      <c r="A142" s="2">
        <v>41090</v>
      </c>
      <c r="B142" s="12">
        <f>VLOOKUP(A142,rets_1M!$A:$I,6,FALSE)</f>
        <v>4.1343901999639776E-2</v>
      </c>
      <c r="C142" s="12">
        <f>VLOOKUP(A142,rets_1M!$A:$I,7,FALSE)</f>
        <v>3.6147624183616722E-2</v>
      </c>
      <c r="D142" s="3">
        <f>VLOOKUP(A142,Strategy_Simulation!$A:$R,18,FALSE)</f>
        <v>8.2680086853500236E-3</v>
      </c>
      <c r="E142" s="3">
        <f t="shared" si="17"/>
        <v>3.1831833438597593E-2</v>
      </c>
      <c r="F142" s="3">
        <f t="shared" si="18"/>
        <v>0.17419354838709677</v>
      </c>
      <c r="G142" t="str">
        <f t="shared" si="16"/>
        <v>Q1</v>
      </c>
      <c r="H142" s="3">
        <f>VLOOKUP(A142,Trend_Simulation!$A:$S,19,FALSE)</f>
        <v>1.4372649751145375E-5</v>
      </c>
      <c r="I142" s="33">
        <f t="shared" si="19"/>
        <v>6.0652581949833478E-5</v>
      </c>
      <c r="L142" s="3">
        <v>-4.2002952171380503E-3</v>
      </c>
      <c r="AB142" s="7">
        <f t="shared" si="20"/>
        <v>-4.3157907450191296E-3</v>
      </c>
      <c r="AC142" s="7">
        <f t="shared" si="21"/>
        <v>-9.5120685610421835E-3</v>
      </c>
      <c r="AD142" s="7">
        <f t="shared" si="22"/>
        <v>-4.1283249417689939E-2</v>
      </c>
    </row>
    <row r="143" spans="1:30" x14ac:dyDescent="0.35">
      <c r="A143" s="2">
        <v>41121</v>
      </c>
      <c r="B143" s="12">
        <f>VLOOKUP(A143,rets_1M!$A:$I,6,FALSE)</f>
        <v>1.3320647002854402E-2</v>
      </c>
      <c r="C143" s="12">
        <f>VLOOKUP(A143,rets_1M!$A:$I,7,FALSE)</f>
        <v>1.0249934098808922E-2</v>
      </c>
      <c r="D143" s="3">
        <f>VLOOKUP(A143,Strategy_Simulation!$A:$R,18,FALSE)</f>
        <v>5.0164943840047852E-3</v>
      </c>
      <c r="E143" s="3">
        <f t="shared" si="17"/>
        <v>1.9313503378418424E-2</v>
      </c>
      <c r="F143" s="3">
        <f t="shared" si="18"/>
        <v>0.45806451612903226</v>
      </c>
      <c r="G143" t="str">
        <f t="shared" si="16"/>
        <v>Q3</v>
      </c>
      <c r="H143" s="3">
        <f>VLOOKUP(A143,Trend_Simulation!$A:$S,19,FALSE)</f>
        <v>2.9593350112166504E-3</v>
      </c>
      <c r="I143" s="33">
        <f t="shared" si="19"/>
        <v>1.2488393747334264E-2</v>
      </c>
      <c r="L143" s="3">
        <v>9.6077793686177859E-3</v>
      </c>
      <c r="AB143" s="7">
        <f t="shared" si="20"/>
        <v>9.0635692796095027E-3</v>
      </c>
      <c r="AC143" s="7">
        <f t="shared" si="21"/>
        <v>5.9928563755640221E-3</v>
      </c>
      <c r="AD143" s="7">
        <f t="shared" si="22"/>
        <v>-8.3225325552013785E-4</v>
      </c>
    </row>
    <row r="144" spans="1:30" x14ac:dyDescent="0.35">
      <c r="A144" s="2">
        <v>41152</v>
      </c>
      <c r="B144" s="12">
        <f>VLOOKUP(A144,rets_1M!$A:$I,6,FALSE)</f>
        <v>2.2108408023900905E-2</v>
      </c>
      <c r="C144" s="12">
        <f>VLOOKUP(A144,rets_1M!$A:$I,7,FALSE)</f>
        <v>5.1013683667586962E-2</v>
      </c>
      <c r="D144" s="3">
        <f>VLOOKUP(A144,Strategy_Simulation!$A:$R,18,FALSE)</f>
        <v>2.8225642490860626E-3</v>
      </c>
      <c r="E144" s="3">
        <f t="shared" si="17"/>
        <v>1.0866872358981341E-2</v>
      </c>
      <c r="F144" s="3">
        <f t="shared" si="18"/>
        <v>0.35161290322580646</v>
      </c>
      <c r="G144" t="str">
        <f t="shared" si="16"/>
        <v>Q2</v>
      </c>
      <c r="H144" s="3">
        <f>VLOOKUP(A144,Trend_Simulation!$A:$S,19,FALSE)</f>
        <v>-1.9768675731956296E-3</v>
      </c>
      <c r="I144" s="33">
        <f t="shared" si="19"/>
        <v>-8.3423811588855569E-3</v>
      </c>
      <c r="L144" s="3">
        <v>1.0955723183949662E-3</v>
      </c>
      <c r="AB144" s="7">
        <f t="shared" si="20"/>
        <v>-4.0146811308605618E-2</v>
      </c>
      <c r="AC144" s="7">
        <f t="shared" si="21"/>
        <v>-1.1241535664919564E-2</v>
      </c>
      <c r="AD144" s="7">
        <f t="shared" si="22"/>
        <v>-3.0450789182786462E-2</v>
      </c>
    </row>
    <row r="145" spans="1:30" x14ac:dyDescent="0.35">
      <c r="A145" s="2">
        <v>41182</v>
      </c>
      <c r="B145" s="12">
        <f>VLOOKUP(A145,rets_1M!$A:$I,6,FALSE)</f>
        <v>2.5555369968264685E-2</v>
      </c>
      <c r="C145" s="12">
        <f>VLOOKUP(A145,rets_1M!$A:$I,7,FALSE)</f>
        <v>9.6419321277263492E-3</v>
      </c>
      <c r="D145" s="3">
        <f>VLOOKUP(A145,Strategy_Simulation!$A:$R,18,FALSE)</f>
        <v>4.5814700284977725E-3</v>
      </c>
      <c r="E145" s="3">
        <f t="shared" si="17"/>
        <v>1.7638659609716424E-2</v>
      </c>
      <c r="F145" s="3">
        <f t="shared" si="18"/>
        <v>0.31612903225806449</v>
      </c>
      <c r="G145" t="str">
        <f t="shared" si="16"/>
        <v>Q2</v>
      </c>
      <c r="H145" s="3">
        <f>VLOOKUP(A145,Trend_Simulation!$A:$S,19,FALSE)</f>
        <v>-6.8267189591755708E-4</v>
      </c>
      <c r="I145" s="33">
        <f t="shared" si="19"/>
        <v>-2.8808754007720906E-3</v>
      </c>
      <c r="L145" s="3">
        <v>-1.7530761115661653E-3</v>
      </c>
      <c r="AB145" s="7">
        <f t="shared" si="20"/>
        <v>7.9967274819900749E-3</v>
      </c>
      <c r="AC145" s="7">
        <f t="shared" si="21"/>
        <v>-7.9167103585482609E-3</v>
      </c>
      <c r="AD145" s="7">
        <f t="shared" si="22"/>
        <v>-2.8436245369036776E-2</v>
      </c>
    </row>
    <row r="146" spans="1:30" x14ac:dyDescent="0.35">
      <c r="A146" s="2">
        <v>41213</v>
      </c>
      <c r="B146" s="12">
        <f>VLOOKUP(A146,rets_1M!$A:$I,6,FALSE)</f>
        <v>-1.913680781758953E-2</v>
      </c>
      <c r="C146" s="12">
        <f>VLOOKUP(A146,rets_1M!$A:$I,7,FALSE)</f>
        <v>-5.4262608379395671E-2</v>
      </c>
      <c r="D146" s="3">
        <f>VLOOKUP(A146,Strategy_Simulation!$A:$R,18,FALSE)</f>
        <v>-7.0288445190847572E-3</v>
      </c>
      <c r="E146" s="3">
        <f t="shared" si="17"/>
        <v>-2.7061051398476317E-2</v>
      </c>
      <c r="F146" s="3">
        <f t="shared" si="18"/>
        <v>0.76774193548387093</v>
      </c>
      <c r="G146" t="str">
        <f t="shared" si="16"/>
        <v>Q4</v>
      </c>
      <c r="H146" s="3">
        <f>VLOOKUP(A146,Trend_Simulation!$A:$S,19,FALSE)</f>
        <v>-3.9752494518074302E-3</v>
      </c>
      <c r="I146" s="33">
        <f t="shared" si="19"/>
        <v>-1.6775552686627355E-2</v>
      </c>
      <c r="L146" s="3">
        <v>-3.3949578227845389E-3</v>
      </c>
      <c r="AB146" s="7">
        <f t="shared" si="20"/>
        <v>2.7201556980919354E-2</v>
      </c>
      <c r="AC146" s="7">
        <f t="shared" si="21"/>
        <v>-7.9242435808867875E-3</v>
      </c>
      <c r="AD146" s="7">
        <f t="shared" si="22"/>
        <v>2.3612551309621747E-3</v>
      </c>
    </row>
    <row r="147" spans="1:30" x14ac:dyDescent="0.35">
      <c r="A147" s="2">
        <v>41243</v>
      </c>
      <c r="B147" s="12">
        <f>VLOOKUP(A147,rets_1M!$A:$I,6,FALSE)</f>
        <v>5.479452054794498E-3</v>
      </c>
      <c r="C147" s="12">
        <f>VLOOKUP(A147,rets_1M!$A:$I,7,FALSE)</f>
        <v>1.3349634907620311E-2</v>
      </c>
      <c r="D147" s="3">
        <f>VLOOKUP(A147,Strategy_Simulation!$A:$R,18,FALSE)</f>
        <v>7.5544260504179905E-3</v>
      </c>
      <c r="E147" s="3">
        <f t="shared" si="17"/>
        <v>2.9084540294109264E-2</v>
      </c>
      <c r="F147" s="3">
        <f t="shared" si="18"/>
        <v>0.56451612903225812</v>
      </c>
      <c r="G147" t="str">
        <f t="shared" si="16"/>
        <v>Q3</v>
      </c>
      <c r="H147" s="3">
        <f>VLOOKUP(A147,Trend_Simulation!$A:$S,19,FALSE)</f>
        <v>8.0726381597414926E-3</v>
      </c>
      <c r="I147" s="33">
        <f t="shared" si="19"/>
        <v>3.4066533034109094E-2</v>
      </c>
      <c r="L147" s="3">
        <v>8.2902720495139359E-3</v>
      </c>
      <c r="AB147" s="7">
        <f t="shared" si="20"/>
        <v>1.5734905386488952E-2</v>
      </c>
      <c r="AC147" s="7">
        <f t="shared" si="21"/>
        <v>2.3605088239314766E-2</v>
      </c>
      <c r="AD147" s="7">
        <f t="shared" si="22"/>
        <v>2.8587080979314596E-2</v>
      </c>
    </row>
    <row r="148" spans="1:30" x14ac:dyDescent="0.35">
      <c r="A148" s="2">
        <v>41274</v>
      </c>
      <c r="B148" s="12">
        <f>VLOOKUP(A148,rets_1M!$A:$I,6,FALSE)</f>
        <v>8.0092477912641069E-3</v>
      </c>
      <c r="C148" s="12">
        <f>VLOOKUP(A148,rets_1M!$A:$I,7,FALSE)</f>
        <v>-6.2282729460960695E-3</v>
      </c>
      <c r="D148" s="3">
        <f>VLOOKUP(A148,Strategy_Simulation!$A:$R,18,FALSE)</f>
        <v>2.0385193464040659E-3</v>
      </c>
      <c r="E148" s="3">
        <f t="shared" si="17"/>
        <v>7.8482994836556533E-3</v>
      </c>
      <c r="F148" s="3">
        <f t="shared" si="18"/>
        <v>0.53548387096774197</v>
      </c>
      <c r="G148" t="str">
        <f t="shared" si="16"/>
        <v>Q3</v>
      </c>
      <c r="H148" s="3">
        <f>VLOOKUP(A148,Trend_Simulation!$A:$S,19,FALSE)</f>
        <v>6.8954005497478708E-4</v>
      </c>
      <c r="I148" s="33">
        <f t="shared" si="19"/>
        <v>2.9098590319936012E-3</v>
      </c>
      <c r="L148" s="3">
        <v>-6.4310708449631937E-3</v>
      </c>
      <c r="AB148" s="7">
        <f t="shared" si="20"/>
        <v>1.4076572429751723E-2</v>
      </c>
      <c r="AC148" s="7">
        <f t="shared" si="21"/>
        <v>-1.6094830760845363E-4</v>
      </c>
      <c r="AD148" s="7">
        <f t="shared" si="22"/>
        <v>-5.0993887592705057E-3</v>
      </c>
    </row>
    <row r="149" spans="1:30" x14ac:dyDescent="0.35">
      <c r="A149" s="2">
        <v>41305</v>
      </c>
      <c r="B149" s="12">
        <f>VLOOKUP(A149,rets_1M!$A:$I,6,FALSE)</f>
        <v>5.1605504587155959E-2</v>
      </c>
      <c r="C149" s="12">
        <f>VLOOKUP(A149,rets_1M!$A:$I,7,FALSE)</f>
        <v>2.6268892587548942E-2</v>
      </c>
      <c r="D149" s="3">
        <f>VLOOKUP(A149,Strategy_Simulation!$A:$R,18,FALSE)</f>
        <v>1.9055206495779471E-2</v>
      </c>
      <c r="E149" s="3">
        <f t="shared" si="17"/>
        <v>7.336254500875096E-2</v>
      </c>
      <c r="F149" s="3">
        <f t="shared" si="18"/>
        <v>0.11935483870967742</v>
      </c>
      <c r="G149" t="str">
        <f t="shared" si="16"/>
        <v>Q1</v>
      </c>
      <c r="H149" s="3">
        <f>VLOOKUP(A149,Trend_Simulation!$A:$S,19,FALSE)</f>
        <v>1.2138759034079931E-2</v>
      </c>
      <c r="I149" s="33">
        <f t="shared" si="19"/>
        <v>5.1225563123817305E-2</v>
      </c>
      <c r="L149" s="3">
        <v>-1.1297455112392218E-2</v>
      </c>
      <c r="AB149" s="7">
        <f t="shared" si="20"/>
        <v>4.7093652421202017E-2</v>
      </c>
      <c r="AC149" s="7">
        <f t="shared" si="21"/>
        <v>2.1757040421595E-2</v>
      </c>
      <c r="AD149" s="7">
        <f t="shared" si="22"/>
        <v>-3.7994146333865386E-4</v>
      </c>
    </row>
    <row r="150" spans="1:30" x14ac:dyDescent="0.35">
      <c r="A150" s="2">
        <v>41333</v>
      </c>
      <c r="B150" s="12">
        <f>VLOOKUP(A150,rets_1M!$A:$I,6,FALSE)</f>
        <v>1.3397725502414692E-2</v>
      </c>
      <c r="C150" s="12">
        <f>VLOOKUP(A150,rets_1M!$A:$I,7,FALSE)</f>
        <v>4.770602696671844E-3</v>
      </c>
      <c r="D150" s="3">
        <f>VLOOKUP(A150,Strategy_Simulation!$A:$R,18,FALSE)</f>
        <v>8.5827447778893222E-3</v>
      </c>
      <c r="E150" s="3">
        <f t="shared" si="17"/>
        <v>3.3043567394873893E-2</v>
      </c>
      <c r="F150" s="3">
        <f t="shared" si="18"/>
        <v>0.45483870967741935</v>
      </c>
      <c r="G150" t="str">
        <f t="shared" si="16"/>
        <v>Q3</v>
      </c>
      <c r="H150" s="3">
        <f>VLOOKUP(A150,Trend_Simulation!$A:$S,19,FALSE)</f>
        <v>7.6479381910822559E-3</v>
      </c>
      <c r="I150" s="33">
        <f t="shared" si="19"/>
        <v>3.2274299166367121E-2</v>
      </c>
      <c r="L150" s="3">
        <v>1.0820927418282889E-2</v>
      </c>
      <c r="AB150" s="7">
        <f t="shared" si="20"/>
        <v>2.8272964698202049E-2</v>
      </c>
      <c r="AC150" s="7">
        <f t="shared" si="21"/>
        <v>1.9645841892459201E-2</v>
      </c>
      <c r="AD150" s="7">
        <f t="shared" si="22"/>
        <v>1.8876573663952428E-2</v>
      </c>
    </row>
    <row r="151" spans="1:30" x14ac:dyDescent="0.35">
      <c r="A151" s="2">
        <v>41364</v>
      </c>
      <c r="B151" s="12">
        <f>VLOOKUP(A151,rets_1M!$A:$I,6,FALSE)</f>
        <v>3.6049192928516494E-2</v>
      </c>
      <c r="C151" s="12">
        <f>VLOOKUP(A151,rets_1M!$A:$I,7,FALSE)</f>
        <v>2.8250140330691176E-2</v>
      </c>
      <c r="D151" s="3">
        <f>VLOOKUP(A151,Strategy_Simulation!$A:$R,18,FALSE)</f>
        <v>1.3251261116507006E-2</v>
      </c>
      <c r="E151" s="3">
        <f t="shared" si="17"/>
        <v>5.1017355298551975E-2</v>
      </c>
      <c r="F151" s="3">
        <f t="shared" si="18"/>
        <v>0.21612903225806451</v>
      </c>
      <c r="G151" t="str">
        <f t="shared" si="16"/>
        <v>Q2</v>
      </c>
      <c r="H151" s="3">
        <f>VLOOKUP(A151,Trend_Simulation!$A:$S,19,FALSE)</f>
        <v>8.8214459644762287E-3</v>
      </c>
      <c r="I151" s="33">
        <f t="shared" si="19"/>
        <v>3.7226501970089684E-2</v>
      </c>
      <c r="L151" s="3">
        <v>3.326549219319519E-3</v>
      </c>
      <c r="AB151" s="7">
        <f t="shared" si="20"/>
        <v>2.2767214967860799E-2</v>
      </c>
      <c r="AC151" s="7">
        <f t="shared" si="21"/>
        <v>1.4968162370035482E-2</v>
      </c>
      <c r="AD151" s="7">
        <f t="shared" si="22"/>
        <v>1.1773090415731907E-3</v>
      </c>
    </row>
    <row r="152" spans="1:30" x14ac:dyDescent="0.35">
      <c r="A152" s="2">
        <v>41394</v>
      </c>
      <c r="B152" s="12">
        <f>VLOOKUP(A152,rets_1M!$A:$I,6,FALSE)</f>
        <v>1.8844127902663654E-2</v>
      </c>
      <c r="C152" s="12">
        <f>VLOOKUP(A152,rets_1M!$A:$I,7,FALSE)</f>
        <v>2.4546290591475728E-2</v>
      </c>
      <c r="D152" s="3">
        <f>VLOOKUP(A152,Strategy_Simulation!$A:$R,18,FALSE)</f>
        <v>1.2800708184531207E-2</v>
      </c>
      <c r="E152" s="3">
        <f t="shared" si="17"/>
        <v>4.928272651044515E-2</v>
      </c>
      <c r="F152" s="3">
        <f t="shared" si="18"/>
        <v>0.3935483870967742</v>
      </c>
      <c r="G152" t="str">
        <f t="shared" si="16"/>
        <v>Q2</v>
      </c>
      <c r="H152" s="3">
        <f>VLOOKUP(A152,Trend_Simulation!$A:$S,19,FALSE)</f>
        <v>1.1611581115498596E-2</v>
      </c>
      <c r="I152" s="33">
        <f t="shared" si="19"/>
        <v>4.9000872307404075E-2</v>
      </c>
      <c r="L152" s="3">
        <v>1.0419772303382979E-2</v>
      </c>
      <c r="AB152" s="7">
        <f t="shared" si="20"/>
        <v>2.4736435918969422E-2</v>
      </c>
      <c r="AC152" s="7">
        <f t="shared" si="21"/>
        <v>3.0438598607781496E-2</v>
      </c>
      <c r="AD152" s="7">
        <f t="shared" si="22"/>
        <v>3.0156744404740421E-2</v>
      </c>
    </row>
    <row r="153" spans="1:30" x14ac:dyDescent="0.35">
      <c r="A153" s="2">
        <v>41425</v>
      </c>
      <c r="B153" s="12">
        <f>VLOOKUP(A153,rets_1M!$A:$I,6,FALSE)</f>
        <v>2.3083084540886922E-2</v>
      </c>
      <c r="C153" s="12">
        <f>VLOOKUP(A153,rets_1M!$A:$I,7,FALSE)</f>
        <v>3.4809206548185756E-2</v>
      </c>
      <c r="D153" s="3">
        <f>VLOOKUP(A153,Strategy_Simulation!$A:$R,18,FALSE)</f>
        <v>1.4687333671543693E-3</v>
      </c>
      <c r="E153" s="3">
        <f t="shared" si="17"/>
        <v>5.654623463544322E-3</v>
      </c>
      <c r="F153" s="3">
        <f t="shared" si="18"/>
        <v>0.33548387096774196</v>
      </c>
      <c r="G153" t="str">
        <f t="shared" si="16"/>
        <v>Q2</v>
      </c>
      <c r="H153" s="3">
        <f>VLOOKUP(A153,Trend_Simulation!$A:$S,19,FALSE)</f>
        <v>-2.7920997406686598E-3</v>
      </c>
      <c r="I153" s="33">
        <f t="shared" si="19"/>
        <v>-1.1782660905621743E-2</v>
      </c>
      <c r="L153" s="3">
        <v>-2.3785241266264578E-2</v>
      </c>
      <c r="AB153" s="7">
        <f t="shared" si="20"/>
        <v>-2.9154583084641434E-2</v>
      </c>
      <c r="AC153" s="7">
        <f t="shared" si="21"/>
        <v>-1.74284610773426E-2</v>
      </c>
      <c r="AD153" s="7">
        <f t="shared" si="22"/>
        <v>-3.4865745446508667E-2</v>
      </c>
    </row>
    <row r="154" spans="1:30" x14ac:dyDescent="0.35">
      <c r="A154" s="2">
        <v>41455</v>
      </c>
      <c r="B154" s="12">
        <f>VLOOKUP(A154,rets_1M!$A:$I,6,FALSE)</f>
        <v>-1.4804270462633551E-2</v>
      </c>
      <c r="C154" s="12">
        <f>VLOOKUP(A154,rets_1M!$A:$I,7,FALSE)</f>
        <v>-2.4837999115484899E-2</v>
      </c>
      <c r="D154" s="3">
        <f>VLOOKUP(A154,Strategy_Simulation!$A:$R,18,FALSE)</f>
        <v>1.9245314321444124E-3</v>
      </c>
      <c r="E154" s="3">
        <f t="shared" si="17"/>
        <v>7.4094460137559878E-3</v>
      </c>
      <c r="F154" s="3">
        <f t="shared" si="18"/>
        <v>0.73225806451612907</v>
      </c>
      <c r="G154" t="str">
        <f t="shared" si="16"/>
        <v>Q4</v>
      </c>
      <c r="H154" s="3">
        <f>VLOOKUP(A154,Trend_Simulation!$A:$S,19,FALSE)</f>
        <v>5.4481900778075324E-3</v>
      </c>
      <c r="I154" s="33">
        <f t="shared" si="19"/>
        <v>2.2991362128347785E-2</v>
      </c>
      <c r="L154" s="3">
        <v>-2.0552297836212929E-2</v>
      </c>
      <c r="AB154" s="7">
        <f t="shared" si="20"/>
        <v>3.2247445129240888E-2</v>
      </c>
      <c r="AC154" s="7">
        <f t="shared" si="21"/>
        <v>2.221371647638954E-2</v>
      </c>
      <c r="AD154" s="7">
        <f t="shared" si="22"/>
        <v>3.7795632590981336E-2</v>
      </c>
    </row>
    <row r="155" spans="1:30" x14ac:dyDescent="0.35">
      <c r="A155" s="2">
        <v>41486</v>
      </c>
      <c r="B155" s="12">
        <f>VLOOKUP(A155,rets_1M!$A:$I,6,FALSE)</f>
        <v>5.0859702355151137E-2</v>
      </c>
      <c r="C155" s="12">
        <f>VLOOKUP(A155,rets_1M!$A:$I,7,FALSE)</f>
        <v>6.2645217477036219E-2</v>
      </c>
      <c r="D155" s="3">
        <f>VLOOKUP(A155,Strategy_Simulation!$A:$R,18,FALSE)</f>
        <v>1.5872500346310082E-2</v>
      </c>
      <c r="E155" s="3">
        <f t="shared" si="17"/>
        <v>6.1109126333293816E-2</v>
      </c>
      <c r="F155" s="3">
        <f t="shared" si="18"/>
        <v>0.13225806451612904</v>
      </c>
      <c r="G155" t="str">
        <f t="shared" si="16"/>
        <v>Q1</v>
      </c>
      <c r="H155" s="3">
        <f>VLOOKUP(A155,Trend_Simulation!$A:$S,19,FALSE)</f>
        <v>8.2587973995929161E-3</v>
      </c>
      <c r="I155" s="33">
        <f t="shared" si="19"/>
        <v>3.4852125026282106E-2</v>
      </c>
      <c r="L155" s="3">
        <v>-9.874694765851233E-4</v>
      </c>
      <c r="AB155" s="7">
        <f t="shared" si="20"/>
        <v>-1.5360911437424032E-3</v>
      </c>
      <c r="AC155" s="7">
        <f t="shared" si="21"/>
        <v>1.0249423978142679E-2</v>
      </c>
      <c r="AD155" s="7">
        <f t="shared" si="22"/>
        <v>-1.6007577328869031E-2</v>
      </c>
    </row>
    <row r="156" spans="1:30" x14ac:dyDescent="0.35">
      <c r="A156" s="2">
        <v>41517</v>
      </c>
      <c r="B156" s="12">
        <f>VLOOKUP(A156,rets_1M!$A:$I,6,FALSE)</f>
        <v>-2.9355149181905738E-2</v>
      </c>
      <c r="C156" s="12">
        <f>VLOOKUP(A156,rets_1M!$A:$I,7,FALSE)</f>
        <v>-3.0813130579016024E-3</v>
      </c>
      <c r="D156" s="3">
        <f>VLOOKUP(A156,Strategy_Simulation!$A:$R,18,FALSE)</f>
        <v>-4.063839300663034E-3</v>
      </c>
      <c r="E156" s="3">
        <f t="shared" si="17"/>
        <v>-1.5645781307552682E-2</v>
      </c>
      <c r="F156" s="3">
        <f t="shared" si="18"/>
        <v>0.82903225806451608</v>
      </c>
      <c r="G156" t="str">
        <f t="shared" si="16"/>
        <v>Q5</v>
      </c>
      <c r="H156" s="3">
        <f>VLOOKUP(A156,Trend_Simulation!$A:$S,19,FALSE)</f>
        <v>1.5084031682953991E-3</v>
      </c>
      <c r="I156" s="33">
        <f t="shared" si="19"/>
        <v>6.3654613702065835E-3</v>
      </c>
      <c r="L156" s="3">
        <v>-7.8723187881653001E-3</v>
      </c>
      <c r="AB156" s="7">
        <f t="shared" si="20"/>
        <v>-1.256446824965108E-2</v>
      </c>
      <c r="AC156" s="7">
        <f t="shared" si="21"/>
        <v>1.3709367874353055E-2</v>
      </c>
      <c r="AD156" s="7">
        <f t="shared" si="22"/>
        <v>3.5720610552112321E-2</v>
      </c>
    </row>
    <row r="157" spans="1:30" x14ac:dyDescent="0.35">
      <c r="A157" s="2">
        <v>41547</v>
      </c>
      <c r="B157" s="12">
        <f>VLOOKUP(A157,rets_1M!$A:$I,6,FALSE)</f>
        <v>3.0384588143636204E-2</v>
      </c>
      <c r="C157" s="12">
        <f>VLOOKUP(A157,rets_1M!$A:$I,7,FALSE)</f>
        <v>4.6253976001290553E-2</v>
      </c>
      <c r="D157" s="3">
        <f>VLOOKUP(A157,Strategy_Simulation!$A:$R,18,FALSE)</f>
        <v>1.3081901015592137E-2</v>
      </c>
      <c r="E157" s="3">
        <f t="shared" si="17"/>
        <v>5.0365318910029731E-2</v>
      </c>
      <c r="F157" s="3">
        <f t="shared" si="18"/>
        <v>0.26129032258064516</v>
      </c>
      <c r="G157" t="str">
        <f t="shared" si="16"/>
        <v>Q2</v>
      </c>
      <c r="H157" s="3">
        <f>VLOOKUP(A157,Trend_Simulation!$A:$S,19,FALSE)</f>
        <v>9.2027777304022132E-3</v>
      </c>
      <c r="I157" s="33">
        <f t="shared" si="19"/>
        <v>3.8835722022297341E-2</v>
      </c>
      <c r="L157" s="3">
        <v>1.6983519489740972E-2</v>
      </c>
      <c r="AB157" s="7">
        <f t="shared" si="20"/>
        <v>4.1113429087391781E-3</v>
      </c>
      <c r="AC157" s="7">
        <f t="shared" si="21"/>
        <v>1.9980730766393527E-2</v>
      </c>
      <c r="AD157" s="7">
        <f t="shared" si="22"/>
        <v>8.4511338786611365E-3</v>
      </c>
    </row>
    <row r="158" spans="1:30" x14ac:dyDescent="0.35">
      <c r="A158" s="2">
        <v>41578</v>
      </c>
      <c r="B158" s="12">
        <f>VLOOKUP(A158,rets_1M!$A:$I,6,FALSE)</f>
        <v>4.5848226560352145E-2</v>
      </c>
      <c r="C158" s="12">
        <f>VLOOKUP(A158,rets_1M!$A:$I,7,FALSE)</f>
        <v>4.9859554726215727E-2</v>
      </c>
      <c r="D158" s="3">
        <f>VLOOKUP(A158,Strategy_Simulation!$A:$R,18,FALSE)</f>
        <v>1.4647041651598029E-2</v>
      </c>
      <c r="E158" s="3">
        <f t="shared" si="17"/>
        <v>5.6391110358652415E-2</v>
      </c>
      <c r="F158" s="3">
        <f t="shared" si="18"/>
        <v>0.15161290322580645</v>
      </c>
      <c r="G158" t="str">
        <f t="shared" si="16"/>
        <v>Q1</v>
      </c>
      <c r="H158" s="3">
        <f>VLOOKUP(A158,Trend_Simulation!$A:$S,19,FALSE)</f>
        <v>7.7552215176701148E-3</v>
      </c>
      <c r="I158" s="33">
        <f t="shared" si="19"/>
        <v>3.272703480456788E-2</v>
      </c>
      <c r="L158" s="3">
        <v>7.6694436416040457E-3</v>
      </c>
      <c r="AB158" s="7">
        <f t="shared" si="20"/>
        <v>6.5315556324366877E-3</v>
      </c>
      <c r="AC158" s="7">
        <f t="shared" si="21"/>
        <v>1.0542883798300269E-2</v>
      </c>
      <c r="AD158" s="7">
        <f t="shared" si="22"/>
        <v>-1.3121191755784266E-2</v>
      </c>
    </row>
    <row r="159" spans="1:30" x14ac:dyDescent="0.35">
      <c r="A159" s="2">
        <v>41608</v>
      </c>
      <c r="B159" s="12">
        <f>VLOOKUP(A159,rets_1M!$A:$I,6,FALSE)</f>
        <v>3.0233322379231042E-2</v>
      </c>
      <c r="C159" s="12">
        <f>VLOOKUP(A159,rets_1M!$A:$I,7,FALSE)</f>
        <v>3.5173206530795253E-2</v>
      </c>
      <c r="D159" s="3">
        <f>VLOOKUP(A159,Strategy_Simulation!$A:$R,18,FALSE)</f>
        <v>1.5088167463719446E-2</v>
      </c>
      <c r="E159" s="3">
        <f t="shared" si="17"/>
        <v>5.8089444735319871E-2</v>
      </c>
      <c r="F159" s="3">
        <f t="shared" si="18"/>
        <v>0.26774193548387099</v>
      </c>
      <c r="G159" t="str">
        <f t="shared" si="16"/>
        <v>Q2</v>
      </c>
      <c r="H159" s="3">
        <f>VLOOKUP(A159,Trend_Simulation!$A:$S,19,FALSE)</f>
        <v>1.1804083432253649E-2</v>
      </c>
      <c r="I159" s="33">
        <f t="shared" si="19"/>
        <v>4.9813232084110398E-2</v>
      </c>
      <c r="L159" s="3">
        <v>-5.5637878182679401E-3</v>
      </c>
      <c r="AB159" s="7">
        <f t="shared" si="20"/>
        <v>2.2916238204524618E-2</v>
      </c>
      <c r="AC159" s="7">
        <f t="shared" si="21"/>
        <v>2.7856122356088829E-2</v>
      </c>
      <c r="AD159" s="7">
        <f t="shared" si="22"/>
        <v>1.9579909704879356E-2</v>
      </c>
    </row>
    <row r="160" spans="1:30" x14ac:dyDescent="0.35">
      <c r="A160" s="2">
        <v>41639</v>
      </c>
      <c r="B160" s="12">
        <f>VLOOKUP(A160,rets_1M!$A:$I,6,FALSE)</f>
        <v>2.4114832535885089E-2</v>
      </c>
      <c r="C160" s="12">
        <f>VLOOKUP(A160,rets_1M!$A:$I,7,FALSE)</f>
        <v>2.8909840113278573E-2</v>
      </c>
      <c r="D160" s="3">
        <f>VLOOKUP(A160,Strategy_Simulation!$A:$R,18,FALSE)</f>
        <v>9.7311537151699191E-3</v>
      </c>
      <c r="E160" s="3">
        <f t="shared" si="17"/>
        <v>3.7464941803404192E-2</v>
      </c>
      <c r="F160" s="3">
        <f t="shared" si="18"/>
        <v>0.3193548387096774</v>
      </c>
      <c r="G160" t="str">
        <f t="shared" si="16"/>
        <v>Q2</v>
      </c>
      <c r="H160" s="3">
        <f>VLOOKUP(A160,Trend_Simulation!$A:$S,19,FALSE)</f>
        <v>6.7801049221273488E-3</v>
      </c>
      <c r="I160" s="33">
        <f t="shared" si="19"/>
        <v>2.8612042771377411E-2</v>
      </c>
      <c r="L160" s="3">
        <v>-1.857748608875609E-2</v>
      </c>
      <c r="AB160" s="7">
        <f t="shared" si="20"/>
        <v>8.5551016901256188E-3</v>
      </c>
      <c r="AC160" s="7">
        <f t="shared" si="21"/>
        <v>1.3350109267519103E-2</v>
      </c>
      <c r="AD160" s="7">
        <f t="shared" si="22"/>
        <v>4.4972102354923216E-3</v>
      </c>
    </row>
    <row r="161" spans="1:30" x14ac:dyDescent="0.35">
      <c r="A161" s="2">
        <v>41670</v>
      </c>
      <c r="B161" s="12">
        <f>VLOOKUP(A161,rets_1M!$A:$I,6,FALSE)</f>
        <v>-3.5009032579580213E-2</v>
      </c>
      <c r="C161" s="12">
        <f>VLOOKUP(A161,rets_1M!$A:$I,7,FALSE)</f>
        <v>-1.9462956743092508E-2</v>
      </c>
      <c r="D161" s="3">
        <f>VLOOKUP(A161,Strategy_Simulation!$A:$R,18,FALSE)</f>
        <v>-1.3118417937529733E-2</v>
      </c>
      <c r="E161" s="3">
        <f t="shared" si="17"/>
        <v>-5.0505909059489471E-2</v>
      </c>
      <c r="F161" s="3">
        <f t="shared" si="18"/>
        <v>0.84838709677419355</v>
      </c>
      <c r="G161" t="str">
        <f t="shared" si="16"/>
        <v>Q5</v>
      </c>
      <c r="H161" s="3">
        <f>VLOOKUP(A161,Trend_Simulation!$A:$S,19,FALSE)</f>
        <v>-8.5250104247894965E-3</v>
      </c>
      <c r="I161" s="33">
        <f t="shared" si="19"/>
        <v>-3.5975543992611672E-2</v>
      </c>
      <c r="L161" s="3">
        <v>2.1978193523485956E-2</v>
      </c>
      <c r="AB161" s="7">
        <f t="shared" si="20"/>
        <v>-3.1042952316396963E-2</v>
      </c>
      <c r="AC161" s="7">
        <f t="shared" si="21"/>
        <v>-1.5496876479909258E-2</v>
      </c>
      <c r="AD161" s="7">
        <f t="shared" si="22"/>
        <v>-9.6651141303145949E-4</v>
      </c>
    </row>
    <row r="162" spans="1:30" x14ac:dyDescent="0.35">
      <c r="A162" s="2">
        <v>41698</v>
      </c>
      <c r="B162" s="12">
        <f>VLOOKUP(A162,rets_1M!$A:$I,6,FALSE)</f>
        <v>4.5574849912852544E-2</v>
      </c>
      <c r="C162" s="12">
        <f>VLOOKUP(A162,rets_1M!$A:$I,7,FALSE)</f>
        <v>5.1580190380039026E-2</v>
      </c>
      <c r="D162" s="3">
        <f>VLOOKUP(A162,Strategy_Simulation!$A:$R,18,FALSE)</f>
        <v>1.1603167976227036E-2</v>
      </c>
      <c r="E162" s="3">
        <f t="shared" si="17"/>
        <v>4.4672196708474089E-2</v>
      </c>
      <c r="F162" s="3">
        <f t="shared" si="18"/>
        <v>0.15483870967741936</v>
      </c>
      <c r="G162" t="str">
        <f t="shared" si="16"/>
        <v>Q1</v>
      </c>
      <c r="H162" s="3">
        <f>VLOOKUP(A162,Trend_Simulation!$A:$S,19,FALSE)</f>
        <v>4.3551689892344083E-3</v>
      </c>
      <c r="I162" s="33">
        <f t="shared" si="19"/>
        <v>1.8378813134569204E-2</v>
      </c>
      <c r="L162" s="3">
        <v>2.6883862775413103E-3</v>
      </c>
      <c r="AB162" s="7">
        <f t="shared" si="20"/>
        <v>-6.9079936715649368E-3</v>
      </c>
      <c r="AC162" s="7">
        <f t="shared" si="21"/>
        <v>-9.0265320437845492E-4</v>
      </c>
      <c r="AD162" s="7">
        <f t="shared" si="22"/>
        <v>-2.719603677828334E-2</v>
      </c>
    </row>
    <row r="163" spans="1:30" x14ac:dyDescent="0.35">
      <c r="A163" s="2">
        <v>41729</v>
      </c>
      <c r="B163" s="12">
        <f>VLOOKUP(A163,rets_1M!$A:$I,6,FALSE)</f>
        <v>7.5939988886830623E-3</v>
      </c>
      <c r="C163" s="12">
        <f>VLOOKUP(A163,rets_1M!$A:$I,7,FALSE)</f>
        <v>-2.7727178824273668E-2</v>
      </c>
      <c r="D163" s="3">
        <f>VLOOKUP(A163,Strategy_Simulation!$A:$R,18,FALSE)</f>
        <v>3.6004867479255288E-3</v>
      </c>
      <c r="E163" s="3">
        <f t="shared" si="17"/>
        <v>1.3861873979513287E-2</v>
      </c>
      <c r="F163" s="3">
        <f t="shared" si="18"/>
        <v>0.54193548387096779</v>
      </c>
      <c r="G163" t="str">
        <f t="shared" si="16"/>
        <v>Q3</v>
      </c>
      <c r="H163" s="3">
        <f>VLOOKUP(A163,Trend_Simulation!$A:$S,19,FALSE)</f>
        <v>2.7607775760852935E-3</v>
      </c>
      <c r="I163" s="33">
        <f t="shared" si="19"/>
        <v>1.1650481371079938E-2</v>
      </c>
      <c r="L163" s="3">
        <v>-8.281758626840996E-3</v>
      </c>
      <c r="AB163" s="7">
        <f t="shared" si="20"/>
        <v>4.1589052803786955E-2</v>
      </c>
      <c r="AC163" s="7">
        <f t="shared" si="21"/>
        <v>6.2678750908302244E-3</v>
      </c>
      <c r="AD163" s="7">
        <f t="shared" si="22"/>
        <v>4.0564824823968761E-3</v>
      </c>
    </row>
    <row r="164" spans="1:30" x14ac:dyDescent="0.35">
      <c r="A164" s="2">
        <v>41759</v>
      </c>
      <c r="B164" s="12">
        <f>VLOOKUP(A164,rets_1M!$A:$I,6,FALSE)</f>
        <v>7.2303921568628304E-3</v>
      </c>
      <c r="C164" s="12">
        <f>VLOOKUP(A164,rets_1M!$A:$I,7,FALSE)</f>
        <v>-3.6253510075073825E-3</v>
      </c>
      <c r="D164" s="3">
        <f>VLOOKUP(A164,Strategy_Simulation!$A:$R,18,FALSE)</f>
        <v>-2.9486642322835771E-5</v>
      </c>
      <c r="E164" s="3">
        <f t="shared" si="17"/>
        <v>-1.1352357294291772E-4</v>
      </c>
      <c r="F164" s="3">
        <f t="shared" si="18"/>
        <v>0.54516129032258065</v>
      </c>
      <c r="G164" t="str">
        <f t="shared" si="16"/>
        <v>Q3</v>
      </c>
      <c r="H164" s="3">
        <f>VLOOKUP(A164,Trend_Simulation!$A:$S,19,FALSE)</f>
        <v>-1.5594656521445423E-3</v>
      </c>
      <c r="I164" s="33">
        <f t="shared" si="19"/>
        <v>-6.580945052049968E-3</v>
      </c>
      <c r="L164" s="3">
        <v>7.4653132201250028E-3</v>
      </c>
      <c r="AB164" s="7">
        <f t="shared" si="20"/>
        <v>3.5118274345644646E-3</v>
      </c>
      <c r="AC164" s="7">
        <f t="shared" si="21"/>
        <v>-7.3439157298057483E-3</v>
      </c>
      <c r="AD164" s="7">
        <f t="shared" si="22"/>
        <v>-1.3811337208912798E-2</v>
      </c>
    </row>
    <row r="165" spans="1:30" x14ac:dyDescent="0.35">
      <c r="A165" s="2">
        <v>41790</v>
      </c>
      <c r="B165" s="12">
        <f>VLOOKUP(A165,rets_1M!$A:$I,6,FALSE)</f>
        <v>2.3178002190047398E-2</v>
      </c>
      <c r="C165" s="12">
        <f>VLOOKUP(A165,rets_1M!$A:$I,7,FALSE)</f>
        <v>4.5406561940602996E-2</v>
      </c>
      <c r="D165" s="3">
        <f>VLOOKUP(A165,Strategy_Simulation!$A:$R,18,FALSE)</f>
        <v>7.7473750651289447E-3</v>
      </c>
      <c r="E165" s="3">
        <f t="shared" si="17"/>
        <v>2.9827394000746438E-2</v>
      </c>
      <c r="F165" s="3">
        <f t="shared" si="18"/>
        <v>0.33225806451612905</v>
      </c>
      <c r="G165" t="str">
        <f t="shared" si="16"/>
        <v>Q2</v>
      </c>
      <c r="H165" s="3">
        <f>VLOOKUP(A165,Trend_Simulation!$A:$S,19,FALSE)</f>
        <v>4.6143271910147679E-3</v>
      </c>
      <c r="I165" s="33">
        <f t="shared" si="19"/>
        <v>1.9472460746082318E-2</v>
      </c>
      <c r="L165" s="3">
        <v>1.5173552506378529E-2</v>
      </c>
      <c r="AB165" s="7">
        <f t="shared" si="20"/>
        <v>-1.5579167939856559E-2</v>
      </c>
      <c r="AC165" s="7">
        <f t="shared" si="21"/>
        <v>6.6493918106990402E-3</v>
      </c>
      <c r="AD165" s="7">
        <f t="shared" si="22"/>
        <v>-3.7055414439650797E-3</v>
      </c>
    </row>
    <row r="166" spans="1:30" x14ac:dyDescent="0.35">
      <c r="A166" s="2">
        <v>41820</v>
      </c>
      <c r="B166" s="12">
        <f>VLOOKUP(A166,rets_1M!$A:$I,6,FALSE)</f>
        <v>2.0096319638504001E-2</v>
      </c>
      <c r="C166" s="12">
        <f>VLOOKUP(A166,rets_1M!$A:$I,7,FALSE)</f>
        <v>2.9994802943531518E-2</v>
      </c>
      <c r="D166" s="3">
        <f>VLOOKUP(A166,Strategy_Simulation!$A:$R,18,FALSE)</f>
        <v>5.5299629482150128E-3</v>
      </c>
      <c r="E166" s="3">
        <f t="shared" si="17"/>
        <v>2.12903573506278E-2</v>
      </c>
      <c r="F166" s="3">
        <f t="shared" si="18"/>
        <v>0.36451612903225805</v>
      </c>
      <c r="G166" t="str">
        <f t="shared" ref="G166:G229" si="23">IF(F166&lt;=20%, "Q1",
   IF(F166&lt;=40%, "Q2",
      IF(F166&lt;=60%, "Q3",
         IF(F166&lt;=80%, "Q4", "Q5"))))</f>
        <v>Q2</v>
      </c>
      <c r="H166" s="3">
        <f>VLOOKUP(A166,Trend_Simulation!$A:$S,19,FALSE)</f>
        <v>2.5649925874520426E-3</v>
      </c>
      <c r="I166" s="33">
        <f t="shared" si="19"/>
        <v>1.082426871904762E-2</v>
      </c>
      <c r="L166" s="3">
        <v>-2.7394188992695412E-3</v>
      </c>
      <c r="AB166" s="7">
        <f t="shared" si="20"/>
        <v>-8.7044455929037173E-3</v>
      </c>
      <c r="AC166" s="7">
        <f t="shared" si="21"/>
        <v>1.1940377121237994E-3</v>
      </c>
      <c r="AD166" s="7">
        <f t="shared" si="22"/>
        <v>-9.2720509194563813E-3</v>
      </c>
    </row>
    <row r="167" spans="1:30" x14ac:dyDescent="0.35">
      <c r="A167" s="2">
        <v>41851</v>
      </c>
      <c r="B167" s="12">
        <f>VLOOKUP(A167,rets_1M!$A:$I,6,FALSE)</f>
        <v>-1.4221600512910215E-2</v>
      </c>
      <c r="C167" s="12">
        <f>VLOOKUP(A167,rets_1M!$A:$I,7,FALSE)</f>
        <v>1.1522136620441659E-2</v>
      </c>
      <c r="D167" s="3">
        <f>VLOOKUP(A167,Strategy_Simulation!$A:$R,18,FALSE)</f>
        <v>-3.8071263434234434E-3</v>
      </c>
      <c r="E167" s="3">
        <f t="shared" si="17"/>
        <v>-1.4657436422180257E-2</v>
      </c>
      <c r="F167" s="3">
        <f t="shared" si="18"/>
        <v>0.72580645161290325</v>
      </c>
      <c r="G167" t="str">
        <f t="shared" si="23"/>
        <v>Q4</v>
      </c>
      <c r="H167" s="3">
        <f>VLOOKUP(A167,Trend_Simulation!$A:$S,19,FALSE)</f>
        <v>-1.6932432420298119E-3</v>
      </c>
      <c r="I167" s="33">
        <f t="shared" si="19"/>
        <v>-7.1454864813658052E-3</v>
      </c>
      <c r="L167" s="3">
        <v>-4.4952967998158622E-3</v>
      </c>
      <c r="AB167" s="7">
        <f t="shared" si="20"/>
        <v>-2.6179573042621918E-2</v>
      </c>
      <c r="AC167" s="7">
        <f t="shared" si="21"/>
        <v>-4.3583590927004194E-4</v>
      </c>
      <c r="AD167" s="7">
        <f t="shared" si="22"/>
        <v>7.07611403154441E-3</v>
      </c>
    </row>
    <row r="168" spans="1:30" x14ac:dyDescent="0.35">
      <c r="A168" s="2">
        <v>41882</v>
      </c>
      <c r="B168" s="12">
        <f>VLOOKUP(A168,rets_1M!$A:$I,6,FALSE)</f>
        <v>3.9851002187666351E-2</v>
      </c>
      <c r="C168" s="12">
        <f>VLOOKUP(A168,rets_1M!$A:$I,7,FALSE)</f>
        <v>5.0775207653611432E-2</v>
      </c>
      <c r="D168" s="3">
        <f>VLOOKUP(A168,Strategy_Simulation!$A:$R,18,FALSE)</f>
        <v>1.6288535729204093E-2</v>
      </c>
      <c r="E168" s="3">
        <f t="shared" si="17"/>
        <v>6.2710862557435756E-2</v>
      </c>
      <c r="F168" s="3">
        <f t="shared" si="18"/>
        <v>0.18387096774193548</v>
      </c>
      <c r="G168" t="str">
        <f t="shared" si="23"/>
        <v>Q1</v>
      </c>
      <c r="H168" s="3">
        <f>VLOOKUP(A168,Trend_Simulation!$A:$S,19,FALSE)</f>
        <v>1.1746489121783318E-2</v>
      </c>
      <c r="I168" s="33">
        <f t="shared" si="19"/>
        <v>4.95701840939256E-2</v>
      </c>
      <c r="L168" s="3">
        <v>1.4182193709081137E-2</v>
      </c>
      <c r="AB168" s="7">
        <f t="shared" si="20"/>
        <v>1.1935654903824325E-2</v>
      </c>
      <c r="AC168" s="7">
        <f t="shared" si="21"/>
        <v>2.2859860369769405E-2</v>
      </c>
      <c r="AD168" s="7">
        <f t="shared" si="22"/>
        <v>9.7191819062592485E-3</v>
      </c>
    </row>
    <row r="169" spans="1:30" x14ac:dyDescent="0.35">
      <c r="A169" s="2">
        <v>41912</v>
      </c>
      <c r="B169" s="12">
        <f>VLOOKUP(A169,rets_1M!$A:$I,6,FALSE)</f>
        <v>-1.3987604480582339E-2</v>
      </c>
      <c r="C169" s="12">
        <f>VLOOKUP(A169,rets_1M!$A:$I,7,FALSE)</f>
        <v>-7.2081614665280291E-3</v>
      </c>
      <c r="D169" s="3">
        <f>VLOOKUP(A169,Strategy_Simulation!$A:$R,18,FALSE)</f>
        <v>4.5783823448130208E-3</v>
      </c>
      <c r="E169" s="3">
        <f t="shared" si="17"/>
        <v>1.762677202753013E-2</v>
      </c>
      <c r="F169" s="3">
        <f t="shared" si="18"/>
        <v>0.72258064516129028</v>
      </c>
      <c r="G169" t="str">
        <f t="shared" si="23"/>
        <v>Q4</v>
      </c>
      <c r="H169" s="3">
        <f>VLOOKUP(A169,Trend_Simulation!$A:$S,19,FALSE)</f>
        <v>8.3719075893196639E-3</v>
      </c>
      <c r="I169" s="33">
        <f t="shared" si="19"/>
        <v>3.5329450026928978E-2</v>
      </c>
      <c r="L169" s="3">
        <v>-9.0717997865330524E-3</v>
      </c>
      <c r="AB169" s="7">
        <f t="shared" si="20"/>
        <v>2.4834933494058159E-2</v>
      </c>
      <c r="AC169" s="7">
        <f t="shared" si="21"/>
        <v>3.1614376508112468E-2</v>
      </c>
      <c r="AD169" s="7">
        <f t="shared" si="22"/>
        <v>4.9317054507511317E-2</v>
      </c>
    </row>
    <row r="170" spans="1:30" x14ac:dyDescent="0.35">
      <c r="A170" s="2">
        <v>41943</v>
      </c>
      <c r="B170" s="12">
        <f>VLOOKUP(A170,rets_1M!$A:$I,6,FALSE)</f>
        <v>2.3412721296349748E-2</v>
      </c>
      <c r="C170" s="12">
        <f>VLOOKUP(A170,rets_1M!$A:$I,7,FALSE)</f>
        <v>2.6144951373443304E-2</v>
      </c>
      <c r="D170" s="3">
        <f>VLOOKUP(A170,Strategy_Simulation!$A:$R,18,FALSE)</f>
        <v>1.7286769713217104E-2</v>
      </c>
      <c r="E170" s="3">
        <f t="shared" si="17"/>
        <v>6.6554063395885849E-2</v>
      </c>
      <c r="F170" s="3">
        <f t="shared" si="18"/>
        <v>0.32903225806451614</v>
      </c>
      <c r="G170" t="str">
        <f t="shared" si="23"/>
        <v>Q2</v>
      </c>
      <c r="H170" s="3">
        <f>VLOOKUP(A170,Trend_Simulation!$A:$S,19,FALSE)</f>
        <v>1.6087986256837539E-2</v>
      </c>
      <c r="I170" s="33">
        <f t="shared" si="19"/>
        <v>6.7891302003854417E-2</v>
      </c>
      <c r="L170" s="3">
        <v>1.3794890937893323E-2</v>
      </c>
      <c r="AB170" s="7">
        <f t="shared" si="20"/>
        <v>4.0409112022442545E-2</v>
      </c>
      <c r="AC170" s="7">
        <f t="shared" si="21"/>
        <v>4.3141342099536101E-2</v>
      </c>
      <c r="AD170" s="7">
        <f t="shared" si="22"/>
        <v>4.447858070750467E-2</v>
      </c>
    </row>
    <row r="171" spans="1:30" x14ac:dyDescent="0.35">
      <c r="A171" s="2">
        <v>41973</v>
      </c>
      <c r="B171" s="12">
        <f>VLOOKUP(A171,rets_1M!$A:$I,6,FALSE)</f>
        <v>2.7215867470558486E-2</v>
      </c>
      <c r="C171" s="12">
        <f>VLOOKUP(A171,rets_1M!$A:$I,7,FALSE)</f>
        <v>4.5235283581908314E-2</v>
      </c>
      <c r="D171" s="3">
        <f>VLOOKUP(A171,Strategy_Simulation!$A:$R,18,FALSE)</f>
        <v>2.0672973113286999E-2</v>
      </c>
      <c r="E171" s="3">
        <f t="shared" si="17"/>
        <v>7.9590946486154945E-2</v>
      </c>
      <c r="F171" s="3">
        <f t="shared" si="18"/>
        <v>0.30967741935483872</v>
      </c>
      <c r="G171" t="str">
        <f t="shared" si="23"/>
        <v>Q2</v>
      </c>
      <c r="H171" s="3">
        <f>VLOOKUP(A171,Trend_Simulation!$A:$S,19,FALSE)</f>
        <v>1.9174552068163601E-2</v>
      </c>
      <c r="I171" s="33">
        <f t="shared" si="19"/>
        <v>8.0916609727650385E-2</v>
      </c>
      <c r="L171" s="3">
        <v>1.0730154508113099E-2</v>
      </c>
      <c r="AB171" s="7">
        <f t="shared" si="20"/>
        <v>3.4355662904246631E-2</v>
      </c>
      <c r="AC171" s="7">
        <f t="shared" si="21"/>
        <v>5.237507901559646E-2</v>
      </c>
      <c r="AD171" s="7">
        <f t="shared" si="22"/>
        <v>5.3700742257091899E-2</v>
      </c>
    </row>
    <row r="172" spans="1:30" x14ac:dyDescent="0.35">
      <c r="A172" s="2">
        <v>42004</v>
      </c>
      <c r="B172" s="12">
        <f>VLOOKUP(A172,rets_1M!$A:$I,6,FALSE)</f>
        <v>-3.291278113000673E-3</v>
      </c>
      <c r="C172" s="12">
        <f>VLOOKUP(A172,rets_1M!$A:$I,7,FALSE)</f>
        <v>-2.3494679244406069E-2</v>
      </c>
      <c r="D172" s="3">
        <f>VLOOKUP(A172,Strategy_Simulation!$A:$R,18,FALSE)</f>
        <v>8.9603090476520087E-3</v>
      </c>
      <c r="E172" s="3">
        <f t="shared" si="17"/>
        <v>3.4497189833460236E-2</v>
      </c>
      <c r="F172" s="3">
        <f t="shared" si="18"/>
        <v>0.65806451612903227</v>
      </c>
      <c r="G172" t="str">
        <f t="shared" si="23"/>
        <v>Q4</v>
      </c>
      <c r="H172" s="3">
        <f>VLOOKUP(A172,Trend_Simulation!$A:$S,19,FALSE)</f>
        <v>1.1981951601840186E-2</v>
      </c>
      <c r="I172" s="33">
        <f t="shared" si="19"/>
        <v>5.0563835759765585E-2</v>
      </c>
      <c r="L172" s="3">
        <v>-1.9684150819984092E-3</v>
      </c>
      <c r="AB172" s="7">
        <f t="shared" si="20"/>
        <v>5.7991869077866305E-2</v>
      </c>
      <c r="AC172" s="7">
        <f t="shared" si="21"/>
        <v>3.7788467946460909E-2</v>
      </c>
      <c r="AD172" s="7">
        <f t="shared" si="22"/>
        <v>5.3855113872766258E-2</v>
      </c>
    </row>
    <row r="173" spans="1:30" x14ac:dyDescent="0.35">
      <c r="A173" s="2">
        <v>42035</v>
      </c>
      <c r="B173" s="12">
        <f>VLOOKUP(A173,rets_1M!$A:$I,6,FALSE)</f>
        <v>-3.1205283434232234E-2</v>
      </c>
      <c r="C173" s="12">
        <f>VLOOKUP(A173,rets_1M!$A:$I,7,FALSE)</f>
        <v>-2.1617381347173281E-2</v>
      </c>
      <c r="D173" s="3">
        <f>VLOOKUP(A173,Strategy_Simulation!$A:$R,18,FALSE)</f>
        <v>-5.5347774214535832E-3</v>
      </c>
      <c r="E173" s="3">
        <f t="shared" si="17"/>
        <v>-2.1308893072596296E-2</v>
      </c>
      <c r="F173" s="3">
        <f t="shared" si="18"/>
        <v>0.83870967741935487</v>
      </c>
      <c r="G173" t="str">
        <f t="shared" si="23"/>
        <v>Q5</v>
      </c>
      <c r="H173" s="3">
        <f>VLOOKUP(A173,Trend_Simulation!$A:$S,19,FALSE)</f>
        <v>7.863778470781986E-4</v>
      </c>
      <c r="I173" s="33">
        <f t="shared" si="19"/>
        <v>3.3185145146699979E-3</v>
      </c>
      <c r="L173" s="3">
        <v>3.2173087708885939E-2</v>
      </c>
      <c r="AB173" s="7">
        <f t="shared" si="20"/>
        <v>3.0848827457698527E-4</v>
      </c>
      <c r="AC173" s="7">
        <f t="shared" si="21"/>
        <v>9.8963903616359379E-3</v>
      </c>
      <c r="AD173" s="7">
        <f t="shared" si="22"/>
        <v>3.452379794890223E-2</v>
      </c>
    </row>
    <row r="174" spans="1:30" x14ac:dyDescent="0.35">
      <c r="A174" s="2">
        <v>42063</v>
      </c>
      <c r="B174" s="12">
        <f>VLOOKUP(A174,rets_1M!$A:$I,6,FALSE)</f>
        <v>5.7490200533999891E-2</v>
      </c>
      <c r="C174" s="12">
        <f>VLOOKUP(A174,rets_1M!$A:$I,7,FALSE)</f>
        <v>7.2744158192210584E-2</v>
      </c>
      <c r="D174" s="3">
        <f>VLOOKUP(A174,Strategy_Simulation!$A:$R,18,FALSE)</f>
        <v>7.9603730763713083E-3</v>
      </c>
      <c r="E174" s="3">
        <f t="shared" si="17"/>
        <v>3.0647436344029538E-2</v>
      </c>
      <c r="F174" s="3">
        <f t="shared" si="18"/>
        <v>9.3548387096774197E-2</v>
      </c>
      <c r="G174" t="str">
        <f t="shared" si="23"/>
        <v>Q1</v>
      </c>
      <c r="H174" s="3">
        <f>VLOOKUP(A174,Trend_Simulation!$A:$S,19,FALSE)</f>
        <v>-3.231425777711708E-3</v>
      </c>
      <c r="I174" s="33">
        <f t="shared" si="19"/>
        <v>-1.3636616781943407E-2</v>
      </c>
      <c r="L174" s="3">
        <v>-1.8600167499063791E-2</v>
      </c>
      <c r="AB174" s="7">
        <f t="shared" si="20"/>
        <v>-4.2096721848181043E-2</v>
      </c>
      <c r="AC174" s="7">
        <f t="shared" si="21"/>
        <v>-2.6842764189970354E-2</v>
      </c>
      <c r="AD174" s="7">
        <f t="shared" si="22"/>
        <v>-7.1126817315943294E-2</v>
      </c>
    </row>
    <row r="175" spans="1:30" x14ac:dyDescent="0.35">
      <c r="A175" s="2">
        <v>42094</v>
      </c>
      <c r="B175" s="12">
        <f>VLOOKUP(A175,rets_1M!$A:$I,6,FALSE)</f>
        <v>-1.638463604619933E-2</v>
      </c>
      <c r="C175" s="12">
        <f>VLOOKUP(A175,rets_1M!$A:$I,7,FALSE)</f>
        <v>-2.3902347444448968E-2</v>
      </c>
      <c r="D175" s="3">
        <f>VLOOKUP(A175,Strategy_Simulation!$A:$R,18,FALSE)</f>
        <v>-1.5963032377289954E-3</v>
      </c>
      <c r="E175" s="3">
        <f t="shared" si="17"/>
        <v>-6.1457674652566326E-3</v>
      </c>
      <c r="F175" s="3">
        <f t="shared" si="18"/>
        <v>0.74516129032258061</v>
      </c>
      <c r="G175" t="str">
        <f t="shared" si="23"/>
        <v>Q4</v>
      </c>
      <c r="H175" s="3">
        <f>VLOOKUP(A175,Trend_Simulation!$A:$S,19,FALSE)</f>
        <v>1.7402056239712365E-3</v>
      </c>
      <c r="I175" s="33">
        <f t="shared" si="19"/>
        <v>7.3436677331586179E-3</v>
      </c>
      <c r="L175" s="3">
        <v>8.6853160873789914E-3</v>
      </c>
      <c r="AB175" s="7">
        <f t="shared" si="20"/>
        <v>1.7756579979192336E-2</v>
      </c>
      <c r="AC175" s="7">
        <f t="shared" si="21"/>
        <v>1.0238868580942698E-2</v>
      </c>
      <c r="AD175" s="7">
        <f t="shared" si="22"/>
        <v>2.3728303779357949E-2</v>
      </c>
    </row>
    <row r="176" spans="1:30" x14ac:dyDescent="0.35">
      <c r="A176" s="2">
        <v>42124</v>
      </c>
      <c r="B176" s="12">
        <f>VLOOKUP(A176,rets_1M!$A:$I,6,FALSE)</f>
        <v>8.8476242490442836E-3</v>
      </c>
      <c r="C176" s="12">
        <f>VLOOKUP(A176,rets_1M!$A:$I,7,FALSE)</f>
        <v>1.8189194917099583E-2</v>
      </c>
      <c r="D176" s="3">
        <f>VLOOKUP(A176,Strategy_Simulation!$A:$R,18,FALSE)</f>
        <v>7.3668688323000222E-4</v>
      </c>
      <c r="E176" s="3">
        <f t="shared" si="17"/>
        <v>2.8362445004355085E-3</v>
      </c>
      <c r="F176" s="3">
        <f t="shared" si="18"/>
        <v>0.52580645161290318</v>
      </c>
      <c r="G176" t="str">
        <f t="shared" si="23"/>
        <v>Q3</v>
      </c>
      <c r="H176" s="3">
        <f>VLOOKUP(A176,Trend_Simulation!$A:$S,19,FALSE)</f>
        <v>-1.0608520573289109E-3</v>
      </c>
      <c r="I176" s="33">
        <f t="shared" si="19"/>
        <v>-4.4767956819280032E-3</v>
      </c>
      <c r="L176" s="3">
        <v>-4.123408701229736E-3</v>
      </c>
      <c r="AB176" s="7">
        <f t="shared" si="20"/>
        <v>-1.5352950416664074E-2</v>
      </c>
      <c r="AC176" s="7">
        <f t="shared" si="21"/>
        <v>-6.0113797486087747E-3</v>
      </c>
      <c r="AD176" s="7">
        <f t="shared" si="22"/>
        <v>-1.3324419930972286E-2</v>
      </c>
    </row>
    <row r="177" spans="1:30" x14ac:dyDescent="0.35">
      <c r="A177" s="2">
        <v>42155</v>
      </c>
      <c r="B177" s="12">
        <f>VLOOKUP(A177,rets_1M!$A:$I,6,FALSE)</f>
        <v>1.2992637505413684E-2</v>
      </c>
      <c r="C177" s="12">
        <f>VLOOKUP(A177,rets_1M!$A:$I,7,FALSE)</f>
        <v>2.3308149013049784E-2</v>
      </c>
      <c r="D177" s="3">
        <f>VLOOKUP(A177,Strategy_Simulation!$A:$R,18,FALSE)</f>
        <v>6.8820127301823623E-3</v>
      </c>
      <c r="E177" s="3">
        <f t="shared" si="17"/>
        <v>2.6495749011202097E-2</v>
      </c>
      <c r="F177" s="3">
        <f t="shared" si="18"/>
        <v>0.46129032258064517</v>
      </c>
      <c r="G177" t="str">
        <f t="shared" si="23"/>
        <v>Q3</v>
      </c>
      <c r="H177" s="3">
        <f>VLOOKUP(A177,Trend_Simulation!$A:$S,19,FALSE)</f>
        <v>5.5126743232904573E-3</v>
      </c>
      <c r="I177" s="33">
        <f t="shared" si="19"/>
        <v>2.3263485644285729E-2</v>
      </c>
      <c r="L177" s="3">
        <v>-3.1364425906266202E-4</v>
      </c>
      <c r="AB177" s="7">
        <f t="shared" si="20"/>
        <v>3.1875999981523136E-3</v>
      </c>
      <c r="AC177" s="7">
        <f t="shared" si="21"/>
        <v>1.3503111505788413E-2</v>
      </c>
      <c r="AD177" s="7">
        <f t="shared" si="22"/>
        <v>1.0270848138872045E-2</v>
      </c>
    </row>
    <row r="178" spans="1:30" x14ac:dyDescent="0.35">
      <c r="A178" s="2">
        <v>42185</v>
      </c>
      <c r="B178" s="12">
        <f>VLOOKUP(A178,rets_1M!$A:$I,6,FALSE)</f>
        <v>-2.0735356990166709E-2</v>
      </c>
      <c r="C178" s="12">
        <f>VLOOKUP(A178,rets_1M!$A:$I,7,FALSE)</f>
        <v>-2.5142888987186085E-2</v>
      </c>
      <c r="D178" s="3">
        <f>VLOOKUP(A178,Strategy_Simulation!$A:$R,18,FALSE)</f>
        <v>-9.4493216660832408E-3</v>
      </c>
      <c r="E178" s="3">
        <f t="shared" si="17"/>
        <v>-3.6379888414420476E-2</v>
      </c>
      <c r="F178" s="3">
        <f t="shared" si="18"/>
        <v>0.78387096774193543</v>
      </c>
      <c r="G178" t="str">
        <f t="shared" si="23"/>
        <v>Q4</v>
      </c>
      <c r="H178" s="3">
        <f>VLOOKUP(A178,Trend_Simulation!$A:$S,19,FALSE)</f>
        <v>-6.6155899177960335E-3</v>
      </c>
      <c r="I178" s="33">
        <f t="shared" si="19"/>
        <v>-2.7917789453099258E-2</v>
      </c>
      <c r="L178" s="3">
        <v>-1.1873775622404659E-2</v>
      </c>
      <c r="AB178" s="7">
        <f t="shared" si="20"/>
        <v>-1.1236999427234391E-2</v>
      </c>
      <c r="AC178" s="7">
        <f t="shared" si="21"/>
        <v>-1.5644531424253767E-2</v>
      </c>
      <c r="AD178" s="7">
        <f t="shared" si="22"/>
        <v>-7.1824324629325489E-3</v>
      </c>
    </row>
    <row r="179" spans="1:30" x14ac:dyDescent="0.35">
      <c r="A179" s="2">
        <v>42216</v>
      </c>
      <c r="B179" s="12">
        <f>VLOOKUP(A179,rets_1M!$A:$I,6,FALSE)</f>
        <v>2.144728225278314E-2</v>
      </c>
      <c r="C179" s="12">
        <f>VLOOKUP(A179,rets_1M!$A:$I,7,FALSE)</f>
        <v>4.435993571810859E-2</v>
      </c>
      <c r="D179" s="3">
        <f>VLOOKUP(A179,Strategy_Simulation!$A:$R,18,FALSE)</f>
        <v>1.8752427927260756E-2</v>
      </c>
      <c r="E179" s="3">
        <f t="shared" si="17"/>
        <v>7.2196847519953908E-2</v>
      </c>
      <c r="F179" s="3">
        <f t="shared" si="18"/>
        <v>0.36129032258064514</v>
      </c>
      <c r="G179" t="str">
        <f t="shared" si="23"/>
        <v>Q2</v>
      </c>
      <c r="H179" s="3">
        <f>VLOOKUP(A179,Trend_Simulation!$A:$S,19,FALSE)</f>
        <v>1.8057468391870248E-2</v>
      </c>
      <c r="I179" s="33">
        <f t="shared" si="19"/>
        <v>7.6202516613692442E-2</v>
      </c>
      <c r="L179" s="3">
        <v>1.0034336370786878E-2</v>
      </c>
      <c r="AB179" s="7">
        <f t="shared" si="20"/>
        <v>2.7836911801845318E-2</v>
      </c>
      <c r="AC179" s="7">
        <f t="shared" si="21"/>
        <v>5.0749565267170768E-2</v>
      </c>
      <c r="AD179" s="7">
        <f t="shared" si="22"/>
        <v>5.4755234360909302E-2</v>
      </c>
    </row>
    <row r="180" spans="1:30" x14ac:dyDescent="0.35">
      <c r="A180" s="2">
        <v>42247</v>
      </c>
      <c r="B180" s="12">
        <f>VLOOKUP(A180,rets_1M!$A:$I,6,FALSE)</f>
        <v>-6.1601752417588251E-2</v>
      </c>
      <c r="C180" s="12">
        <f>VLOOKUP(A180,rets_1M!$A:$I,7,FALSE)</f>
        <v>-6.8321039231879266E-2</v>
      </c>
      <c r="D180" s="3">
        <f>VLOOKUP(A180,Strategy_Simulation!$A:$R,18,FALSE)</f>
        <v>-2.3295354744297156E-2</v>
      </c>
      <c r="E180" s="3">
        <f t="shared" si="17"/>
        <v>-8.9687115765544057E-2</v>
      </c>
      <c r="F180" s="3">
        <f t="shared" si="18"/>
        <v>0.91612903225806452</v>
      </c>
      <c r="G180" t="str">
        <f t="shared" si="23"/>
        <v>Q5</v>
      </c>
      <c r="H180" s="3">
        <f>VLOOKUP(A180,Trend_Simulation!$A:$S,19,FALSE)</f>
        <v>-1.2843792229237799E-2</v>
      </c>
      <c r="I180" s="33">
        <f t="shared" si="19"/>
        <v>-5.4200803207383505E-2</v>
      </c>
      <c r="L180" s="3">
        <v>1.4925718128138143E-3</v>
      </c>
      <c r="AB180" s="7">
        <f t="shared" si="20"/>
        <v>-2.1366076533664791E-2</v>
      </c>
      <c r="AC180" s="7">
        <f t="shared" si="21"/>
        <v>-2.8085363347955805E-2</v>
      </c>
      <c r="AD180" s="7">
        <f t="shared" si="22"/>
        <v>7.4009492102047464E-3</v>
      </c>
    </row>
    <row r="181" spans="1:30" x14ac:dyDescent="0.35">
      <c r="A181" s="2">
        <v>42277</v>
      </c>
      <c r="B181" s="12">
        <f>VLOOKUP(A181,rets_1M!$A:$I,6,FALSE)</f>
        <v>-2.5734456843543474E-2</v>
      </c>
      <c r="C181" s="12">
        <f>VLOOKUP(A181,rets_1M!$A:$I,7,FALSE)</f>
        <v>-2.3183741931883106E-2</v>
      </c>
      <c r="D181" s="3">
        <f>VLOOKUP(A181,Strategy_Simulation!$A:$R,18,FALSE)</f>
        <v>-3.9089117013726103E-4</v>
      </c>
      <c r="E181" s="3">
        <f t="shared" si="17"/>
        <v>-1.504931005028455E-3</v>
      </c>
      <c r="F181" s="3">
        <f t="shared" si="18"/>
        <v>0.8032258064516129</v>
      </c>
      <c r="G181" t="str">
        <f t="shared" si="23"/>
        <v>Q5</v>
      </c>
      <c r="H181" s="3">
        <f>VLOOKUP(A181,Trend_Simulation!$A:$S,19,FALSE)</f>
        <v>6.2880180120498856E-3</v>
      </c>
      <c r="I181" s="33">
        <f t="shared" si="19"/>
        <v>2.6535436010850517E-2</v>
      </c>
      <c r="L181" s="3">
        <v>1.3158615300913556E-2</v>
      </c>
      <c r="AB181" s="7">
        <f t="shared" si="20"/>
        <v>2.1678810926854652E-2</v>
      </c>
      <c r="AC181" s="7">
        <f t="shared" si="21"/>
        <v>2.422952583851502E-2</v>
      </c>
      <c r="AD181" s="7">
        <f t="shared" si="22"/>
        <v>5.2269892854393991E-2</v>
      </c>
    </row>
    <row r="182" spans="1:30" x14ac:dyDescent="0.35">
      <c r="A182" s="2">
        <v>42308</v>
      </c>
      <c r="B182" s="12">
        <f>VLOOKUP(A182,rets_1M!$A:$I,6,FALSE)</f>
        <v>8.6430575035063129E-2</v>
      </c>
      <c r="C182" s="12">
        <f>VLOOKUP(A182,rets_1M!$A:$I,7,FALSE)</f>
        <v>0.11536119351816909</v>
      </c>
      <c r="D182" s="3">
        <f>VLOOKUP(A182,Strategy_Simulation!$A:$R,18,FALSE)</f>
        <v>1.8463921249607541E-2</v>
      </c>
      <c r="E182" s="3">
        <f t="shared" si="17"/>
        <v>7.1086096810989027E-2</v>
      </c>
      <c r="F182" s="3">
        <f t="shared" si="18"/>
        <v>3.5483870967741936E-2</v>
      </c>
      <c r="G182" t="str">
        <f t="shared" si="23"/>
        <v>Q1</v>
      </c>
      <c r="H182" s="3">
        <f>VLOOKUP(A182,Trend_Simulation!$A:$S,19,FALSE)</f>
        <v>1.019240764075323E-3</v>
      </c>
      <c r="I182" s="33">
        <f t="shared" si="19"/>
        <v>4.3011960243978633E-3</v>
      </c>
      <c r="L182" s="3">
        <v>-8.1325950557880056E-3</v>
      </c>
      <c r="AB182" s="7">
        <f t="shared" si="20"/>
        <v>-4.4275096707180064E-2</v>
      </c>
      <c r="AC182" s="7">
        <f t="shared" si="21"/>
        <v>-1.5344478224074101E-2</v>
      </c>
      <c r="AD182" s="7">
        <f t="shared" si="22"/>
        <v>-8.2129379010665263E-2</v>
      </c>
    </row>
    <row r="183" spans="1:30" x14ac:dyDescent="0.35">
      <c r="A183" s="2">
        <v>42338</v>
      </c>
      <c r="B183" s="12">
        <f>VLOOKUP(A183,rets_1M!$A:$I,6,FALSE)</f>
        <v>2.9046312731966228E-3</v>
      </c>
      <c r="C183" s="12">
        <f>VLOOKUP(A183,rets_1M!$A:$I,7,FALSE)</f>
        <v>5.4915129937271878E-3</v>
      </c>
      <c r="D183" s="3">
        <f>VLOOKUP(A183,Strategy_Simulation!$A:$R,18,FALSE)</f>
        <v>6.7899454483235835E-3</v>
      </c>
      <c r="E183" s="3">
        <f t="shared" si="17"/>
        <v>2.6141289976045798E-2</v>
      </c>
      <c r="F183" s="3">
        <f t="shared" si="18"/>
        <v>0.58709677419354833</v>
      </c>
      <c r="G183" t="str">
        <f t="shared" si="23"/>
        <v>Q3</v>
      </c>
      <c r="H183" s="3">
        <f>VLOOKUP(A183,Trend_Simulation!$A:$S,19,FALSE)</f>
        <v>7.6963431294366441E-3</v>
      </c>
      <c r="I183" s="33">
        <f t="shared" si="19"/>
        <v>3.247856800622264E-2</v>
      </c>
      <c r="L183" s="3">
        <v>-5.3517660807188561E-3</v>
      </c>
      <c r="AB183" s="7">
        <f t="shared" si="20"/>
        <v>2.064977698231861E-2</v>
      </c>
      <c r="AC183" s="7">
        <f t="shared" si="21"/>
        <v>2.3236658702849175E-2</v>
      </c>
      <c r="AD183" s="7">
        <f t="shared" si="22"/>
        <v>2.9573936733026017E-2</v>
      </c>
    </row>
    <row r="184" spans="1:30" x14ac:dyDescent="0.35">
      <c r="A184" s="2">
        <v>42369</v>
      </c>
      <c r="B184" s="12">
        <f>VLOOKUP(A184,rets_1M!$A:$I,6,FALSE)</f>
        <v>-1.7109144542772903E-2</v>
      </c>
      <c r="C184" s="12">
        <f>VLOOKUP(A184,rets_1M!$A:$I,7,FALSE)</f>
        <v>-1.6074851060092765E-2</v>
      </c>
      <c r="D184" s="3">
        <f>VLOOKUP(A184,Strategy_Simulation!$A:$R,18,FALSE)</f>
        <v>-7.3713594335765749E-4</v>
      </c>
      <c r="E184" s="3">
        <f t="shared" si="17"/>
        <v>-2.8379733819269815E-3</v>
      </c>
      <c r="F184" s="3">
        <f t="shared" si="18"/>
        <v>0.75483870967741939</v>
      </c>
      <c r="G184" t="str">
        <f t="shared" si="23"/>
        <v>Q4</v>
      </c>
      <c r="H184" s="3">
        <f>VLOOKUP(A184,Trend_Simulation!$A:$S,19,FALSE)</f>
        <v>3.0773623246188302E-3</v>
      </c>
      <c r="I184" s="33">
        <f t="shared" si="19"/>
        <v>1.2986469009891463E-2</v>
      </c>
      <c r="L184" s="3">
        <v>-4.2025141614440154E-3</v>
      </c>
      <c r="AB184" s="7">
        <f t="shared" si="20"/>
        <v>1.3236877678165783E-2</v>
      </c>
      <c r="AC184" s="7">
        <f t="shared" si="21"/>
        <v>1.4271171160845921E-2</v>
      </c>
      <c r="AD184" s="7">
        <f t="shared" si="22"/>
        <v>3.0095613552664366E-2</v>
      </c>
    </row>
    <row r="185" spans="1:30" x14ac:dyDescent="0.35">
      <c r="A185" s="2">
        <v>42400</v>
      </c>
      <c r="B185" s="12">
        <f>VLOOKUP(A185,rets_1M!$A:$I,6,FALSE)</f>
        <v>-5.1838917385135908E-2</v>
      </c>
      <c r="C185" s="12">
        <f>VLOOKUP(A185,rets_1M!$A:$I,7,FALSE)</f>
        <v>-7.0786180019485889E-2</v>
      </c>
      <c r="D185" s="3">
        <f>VLOOKUP(A185,Strategy_Simulation!$A:$R,18,FALSE)</f>
        <v>-7.9035422436084402E-3</v>
      </c>
      <c r="E185" s="3">
        <f t="shared" si="17"/>
        <v>-3.0428637637892497E-2</v>
      </c>
      <c r="F185" s="3">
        <f t="shared" si="18"/>
        <v>0.88387096774193552</v>
      </c>
      <c r="G185" t="str">
        <f t="shared" si="23"/>
        <v>Q5</v>
      </c>
      <c r="H185" s="3">
        <f>VLOOKUP(A185,Trend_Simulation!$A:$S,19,FALSE)</f>
        <v>2.163613688484365E-3</v>
      </c>
      <c r="I185" s="33">
        <f t="shared" si="19"/>
        <v>9.1304497654040202E-3</v>
      </c>
      <c r="L185" s="3">
        <v>2.9170105369224375E-2</v>
      </c>
      <c r="AB185" s="7">
        <f t="shared" si="20"/>
        <v>4.0357542381593392E-2</v>
      </c>
      <c r="AC185" s="7">
        <f t="shared" si="21"/>
        <v>2.141027974724341E-2</v>
      </c>
      <c r="AD185" s="7">
        <f t="shared" si="22"/>
        <v>6.0969367150539924E-2</v>
      </c>
    </row>
    <row r="186" spans="1:30" x14ac:dyDescent="0.35">
      <c r="A186" s="2">
        <v>42429</v>
      </c>
      <c r="B186" s="12">
        <f>VLOOKUP(A186,rets_1M!$A:$I,6,FALSE)</f>
        <v>-2.8775322283602911E-4</v>
      </c>
      <c r="C186" s="12">
        <f>VLOOKUP(A186,rets_1M!$A:$I,7,FALSE)</f>
        <v>-1.4484890034351716E-2</v>
      </c>
      <c r="D186" s="3">
        <f>VLOOKUP(A186,Strategy_Simulation!$A:$R,18,FALSE)</f>
        <v>-6.4574912226056276E-3</v>
      </c>
      <c r="E186" s="3">
        <f t="shared" si="17"/>
        <v>-2.4861341207031668E-2</v>
      </c>
      <c r="F186" s="3">
        <f t="shared" si="18"/>
        <v>0.63225806451612898</v>
      </c>
      <c r="G186" t="str">
        <f t="shared" si="23"/>
        <v>Q4</v>
      </c>
      <c r="H186" s="3">
        <f>VLOOKUP(A186,Trend_Simulation!$A:$S,19,FALSE)</f>
        <v>-7.8097052587219667E-3</v>
      </c>
      <c r="I186" s="33">
        <f t="shared" si="19"/>
        <v>-3.2956956191806698E-2</v>
      </c>
      <c r="L186" s="3">
        <v>1.0098169421314918E-2</v>
      </c>
      <c r="AB186" s="7">
        <f t="shared" si="20"/>
        <v>-1.0376451172679952E-2</v>
      </c>
      <c r="AC186" s="7">
        <f t="shared" si="21"/>
        <v>-2.4573587984195639E-2</v>
      </c>
      <c r="AD186" s="7">
        <f t="shared" si="22"/>
        <v>-3.2669202968970669E-2</v>
      </c>
    </row>
    <row r="187" spans="1:30" x14ac:dyDescent="0.35">
      <c r="A187" s="2">
        <v>42460</v>
      </c>
      <c r="B187" s="12">
        <f>VLOOKUP(A187,rets_1M!$A:$I,6,FALSE)</f>
        <v>6.8274710724770982E-2</v>
      </c>
      <c r="C187" s="12">
        <f>VLOOKUP(A187,rets_1M!$A:$I,7,FALSE)</f>
        <v>6.7475894292006622E-2</v>
      </c>
      <c r="D187" s="3">
        <f>VLOOKUP(A187,Strategy_Simulation!$A:$R,18,FALSE)</f>
        <v>2.3105497030811301E-3</v>
      </c>
      <c r="E187" s="3">
        <f t="shared" si="17"/>
        <v>8.8956163568623507E-3</v>
      </c>
      <c r="F187" s="3">
        <f t="shared" si="18"/>
        <v>6.7741935483870974E-2</v>
      </c>
      <c r="G187" t="str">
        <f t="shared" si="23"/>
        <v>Q1</v>
      </c>
      <c r="H187" s="3">
        <f>VLOOKUP(A187,Trend_Simulation!$A:$S,19,FALSE)</f>
        <v>-1.2711632085886002E-2</v>
      </c>
      <c r="I187" s="33">
        <f t="shared" si="19"/>
        <v>-5.3643087402438921E-2</v>
      </c>
      <c r="L187" s="3">
        <v>-9.5792879733913594E-4</v>
      </c>
      <c r="AB187" s="7">
        <f t="shared" si="20"/>
        <v>-5.8580277935144268E-2</v>
      </c>
      <c r="AC187" s="7">
        <f t="shared" si="21"/>
        <v>-5.9379094367908627E-2</v>
      </c>
      <c r="AD187" s="7">
        <f t="shared" si="22"/>
        <v>-0.1219177981272099</v>
      </c>
    </row>
    <row r="188" spans="1:30" x14ac:dyDescent="0.35">
      <c r="A188" s="2">
        <v>42490</v>
      </c>
      <c r="B188" s="12">
        <f>VLOOKUP(A188,rets_1M!$A:$I,6,FALSE)</f>
        <v>3.6643854071241044E-3</v>
      </c>
      <c r="C188" s="12">
        <f>VLOOKUP(A188,rets_1M!$A:$I,7,FALSE)</f>
        <v>-3.233751959369191E-2</v>
      </c>
      <c r="D188" s="3">
        <f>VLOOKUP(A188,Strategy_Simulation!$A:$R,18,FALSE)</f>
        <v>1.9326819244494978E-3</v>
      </c>
      <c r="E188" s="3">
        <f t="shared" si="17"/>
        <v>7.4408254091305661E-3</v>
      </c>
      <c r="F188" s="3">
        <f t="shared" si="18"/>
        <v>0.58387096774193548</v>
      </c>
      <c r="G188" t="str">
        <f t="shared" si="23"/>
        <v>Q3</v>
      </c>
      <c r="H188" s="3">
        <f>VLOOKUP(A188,Trend_Simulation!$A:$S,19,FALSE)</f>
        <v>1.5276952326073465E-3</v>
      </c>
      <c r="I188" s="33">
        <f t="shared" si="19"/>
        <v>6.4468738816030021E-3</v>
      </c>
      <c r="L188" s="3">
        <v>-2.5164667410497721E-3</v>
      </c>
      <c r="AB188" s="7">
        <f t="shared" si="20"/>
        <v>3.9778345002822478E-2</v>
      </c>
      <c r="AC188" s="7">
        <f t="shared" si="21"/>
        <v>3.7764400020064617E-3</v>
      </c>
      <c r="AD188" s="7">
        <f t="shared" si="22"/>
        <v>2.7824884744788976E-3</v>
      </c>
    </row>
    <row r="189" spans="1:30" x14ac:dyDescent="0.35">
      <c r="A189" s="2">
        <v>42521</v>
      </c>
      <c r="B189" s="12">
        <f>VLOOKUP(A189,rets_1M!$A:$I,6,FALSE)</f>
        <v>1.744966442953011E-2</v>
      </c>
      <c r="C189" s="12">
        <f>VLOOKUP(A189,rets_1M!$A:$I,7,FALSE)</f>
        <v>4.4500193031282498E-2</v>
      </c>
      <c r="D189" s="3">
        <f>VLOOKUP(A189,Strategy_Simulation!$A:$R,18,FALSE)</f>
        <v>-3.7584519131371266E-3</v>
      </c>
      <c r="E189" s="3">
        <f t="shared" si="17"/>
        <v>-1.4470039865577938E-2</v>
      </c>
      <c r="F189" s="3">
        <f t="shared" si="18"/>
        <v>0.41935483870967744</v>
      </c>
      <c r="G189" t="str">
        <f t="shared" si="23"/>
        <v>Q3</v>
      </c>
      <c r="H189" s="3">
        <f>VLOOKUP(A189,Trend_Simulation!$A:$S,19,FALSE)</f>
        <v>-8.6495283258894978E-3</v>
      </c>
      <c r="I189" s="33">
        <f t="shared" si="19"/>
        <v>-3.6501009535253676E-2</v>
      </c>
      <c r="L189" s="3">
        <v>-2.1919476244167679E-3</v>
      </c>
      <c r="AB189" s="7">
        <f t="shared" si="20"/>
        <v>-5.8970232896860438E-2</v>
      </c>
      <c r="AC189" s="7">
        <f t="shared" si="21"/>
        <v>-3.1919704295108049E-2</v>
      </c>
      <c r="AD189" s="7">
        <f t="shared" si="22"/>
        <v>-5.3950673964783785E-2</v>
      </c>
    </row>
    <row r="190" spans="1:30" x14ac:dyDescent="0.35">
      <c r="A190" s="2">
        <v>42551</v>
      </c>
      <c r="B190" s="12">
        <f>VLOOKUP(A190,rets_1M!$A:$I,6,FALSE)</f>
        <v>2.0580474934035475E-3</v>
      </c>
      <c r="C190" s="12">
        <f>VLOOKUP(A190,rets_1M!$A:$I,7,FALSE)</f>
        <v>-2.4267683750540336E-2</v>
      </c>
      <c r="D190" s="3">
        <f>VLOOKUP(A190,Strategy_Simulation!$A:$R,18,FALSE)</f>
        <v>1.4724480230170804E-2</v>
      </c>
      <c r="E190" s="3">
        <f t="shared" si="17"/>
        <v>5.6689248886157596E-2</v>
      </c>
      <c r="F190" s="3">
        <f t="shared" si="18"/>
        <v>0.59677419354838712</v>
      </c>
      <c r="G190" t="str">
        <f t="shared" si="23"/>
        <v>Q3</v>
      </c>
      <c r="H190" s="3">
        <f>VLOOKUP(A190,Trend_Simulation!$A:$S,19,FALSE)</f>
        <v>1.7724581096630099E-2</v>
      </c>
      <c r="I190" s="33">
        <f t="shared" si="19"/>
        <v>7.479773222777901E-2</v>
      </c>
      <c r="L190" s="3">
        <v>2.5422451641953669E-2</v>
      </c>
      <c r="AB190" s="7">
        <f t="shared" si="20"/>
        <v>8.0956932636697926E-2</v>
      </c>
      <c r="AC190" s="7">
        <f t="shared" si="21"/>
        <v>5.4631201392754049E-2</v>
      </c>
      <c r="AD190" s="7">
        <f t="shared" si="22"/>
        <v>7.2739684734375462E-2</v>
      </c>
    </row>
    <row r="191" spans="1:30" x14ac:dyDescent="0.35">
      <c r="A191" s="2">
        <v>42582</v>
      </c>
      <c r="B191" s="12">
        <f>VLOOKUP(A191,rets_1M!$A:$I,6,FALSE)</f>
        <v>3.7337405866554318E-2</v>
      </c>
      <c r="C191" s="12">
        <f>VLOOKUP(A191,rets_1M!$A:$I,7,FALSE)</f>
        <v>7.2555048987008153E-2</v>
      </c>
      <c r="D191" s="3">
        <f>VLOOKUP(A191,Strategy_Simulation!$A:$R,18,FALSE)</f>
        <v>1.5698313954161977E-2</v>
      </c>
      <c r="E191" s="3">
        <f t="shared" si="17"/>
        <v>6.0438508723523611E-2</v>
      </c>
      <c r="F191" s="3">
        <f t="shared" si="18"/>
        <v>0.20322580645161289</v>
      </c>
      <c r="G191" t="str">
        <f t="shared" si="23"/>
        <v>Q2</v>
      </c>
      <c r="H191" s="3">
        <f>VLOOKUP(A191,Trend_Simulation!$A:$S,19,FALSE)</f>
        <v>1.0303073942605673E-2</v>
      </c>
      <c r="I191" s="33">
        <f t="shared" si="19"/>
        <v>4.3478972037795938E-2</v>
      </c>
      <c r="L191" s="3">
        <v>4.699457464243384E-4</v>
      </c>
      <c r="AB191" s="7">
        <f t="shared" si="20"/>
        <v>-1.2116540263484542E-2</v>
      </c>
      <c r="AC191" s="7">
        <f t="shared" si="21"/>
        <v>2.3101102856969292E-2</v>
      </c>
      <c r="AD191" s="7">
        <f t="shared" si="22"/>
        <v>6.1415661712416192E-3</v>
      </c>
    </row>
    <row r="192" spans="1:30" x14ac:dyDescent="0.35">
      <c r="A192" s="2">
        <v>42613</v>
      </c>
      <c r="B192" s="12">
        <f>VLOOKUP(A192,rets_1M!$A:$I,6,FALSE)</f>
        <v>5.5843232815511179E-4</v>
      </c>
      <c r="C192" s="12">
        <f>VLOOKUP(A192,rets_1M!$A:$I,7,FALSE)</f>
        <v>9.9431350197345392E-3</v>
      </c>
      <c r="D192" s="3">
        <f>VLOOKUP(A192,Strategy_Simulation!$A:$R,18,FALSE)</f>
        <v>-7.7735313793963583E-3</v>
      </c>
      <c r="E192" s="3">
        <f t="shared" si="17"/>
        <v>-2.992809581067598E-2</v>
      </c>
      <c r="F192" s="3">
        <f t="shared" si="18"/>
        <v>0.61612903225806448</v>
      </c>
      <c r="G192" t="str">
        <f t="shared" si="23"/>
        <v>Q4</v>
      </c>
      <c r="H192" s="3">
        <f>VLOOKUP(A192,Trend_Simulation!$A:$S,19,FALSE)</f>
        <v>-9.8875541068909143E-3</v>
      </c>
      <c r="I192" s="33">
        <f t="shared" si="19"/>
        <v>-4.1725478331079653E-2</v>
      </c>
      <c r="L192" s="3">
        <v>-8.6870301631831737E-3</v>
      </c>
      <c r="AB192" s="7">
        <f t="shared" si="20"/>
        <v>-3.9871230830410519E-2</v>
      </c>
      <c r="AC192" s="7">
        <f t="shared" si="21"/>
        <v>-3.0486528138831091E-2</v>
      </c>
      <c r="AD192" s="7">
        <f t="shared" si="22"/>
        <v>-4.2283910659234765E-2</v>
      </c>
    </row>
    <row r="193" spans="1:30" x14ac:dyDescent="0.35">
      <c r="A193" s="2">
        <v>42643</v>
      </c>
      <c r="B193" s="12">
        <f>VLOOKUP(A193,rets_1M!$A:$I,6,FALSE)</f>
        <v>-1.0655030696636869E-3</v>
      </c>
      <c r="C193" s="12">
        <f>VLOOKUP(A193,rets_1M!$A:$I,7,FALSE)</f>
        <v>2.0935983088887777E-2</v>
      </c>
      <c r="D193" s="3">
        <f>VLOOKUP(A193,Strategy_Simulation!$A:$R,18,FALSE)</f>
        <v>3.0914440759299859E-3</v>
      </c>
      <c r="E193" s="3">
        <f t="shared" si="17"/>
        <v>1.1902059692330446E-2</v>
      </c>
      <c r="F193" s="3">
        <f t="shared" si="18"/>
        <v>0.6387096774193548</v>
      </c>
      <c r="G193" t="str">
        <f t="shared" si="23"/>
        <v>Q4</v>
      </c>
      <c r="H193" s="3">
        <f>VLOOKUP(A193,Trend_Simulation!$A:$S,19,FALSE)</f>
        <v>4.2054993864033084E-3</v>
      </c>
      <c r="I193" s="33">
        <f t="shared" si="19"/>
        <v>1.7747207410621961E-2</v>
      </c>
      <c r="L193" s="3">
        <v>1.5514642156593261E-3</v>
      </c>
      <c r="AB193" s="7">
        <f t="shared" si="20"/>
        <v>-9.0339233965573314E-3</v>
      </c>
      <c r="AC193" s="7">
        <f t="shared" si="21"/>
        <v>1.2967562761994133E-2</v>
      </c>
      <c r="AD193" s="7">
        <f t="shared" si="22"/>
        <v>1.8812710480285648E-2</v>
      </c>
    </row>
    <row r="194" spans="1:30" x14ac:dyDescent="0.35">
      <c r="A194" s="2">
        <v>42674</v>
      </c>
      <c r="B194" s="12">
        <f>VLOOKUP(A194,rets_1M!$A:$I,6,FALSE)</f>
        <v>-1.8640796424217787E-2</v>
      </c>
      <c r="C194" s="12">
        <f>VLOOKUP(A194,rets_1M!$A:$I,7,FALSE)</f>
        <v>-1.5091937738088035E-2</v>
      </c>
      <c r="D194" s="3">
        <f>VLOOKUP(A194,Strategy_Simulation!$A:$R,18,FALSE)</f>
        <v>-1.2381623437680747E-2</v>
      </c>
      <c r="E194" s="3">
        <f t="shared" si="17"/>
        <v>-4.7669250235070876E-2</v>
      </c>
      <c r="F194" s="3">
        <f t="shared" si="18"/>
        <v>0.76129032258064511</v>
      </c>
      <c r="G194" t="str">
        <f t="shared" si="23"/>
        <v>Q4</v>
      </c>
      <c r="H194" s="3">
        <f>VLOOKUP(A194,Trend_Simulation!$A:$S,19,FALSE)</f>
        <v>-1.070776906352652E-2</v>
      </c>
      <c r="I194" s="33">
        <f t="shared" si="19"/>
        <v>-4.5186785448081912E-2</v>
      </c>
      <c r="L194" s="3">
        <v>-1.1439064965455992E-2</v>
      </c>
      <c r="AB194" s="7">
        <f t="shared" si="20"/>
        <v>-3.2577312496982841E-2</v>
      </c>
      <c r="AC194" s="7">
        <f t="shared" si="21"/>
        <v>-2.9028453810853089E-2</v>
      </c>
      <c r="AD194" s="7">
        <f t="shared" si="22"/>
        <v>-2.6545989023864125E-2</v>
      </c>
    </row>
    <row r="195" spans="1:30" x14ac:dyDescent="0.35">
      <c r="A195" s="2">
        <v>42704</v>
      </c>
      <c r="B195" s="12">
        <f>VLOOKUP(A195,rets_1M!$A:$I,6,FALSE)</f>
        <v>3.7109880440970855E-2</v>
      </c>
      <c r="C195" s="12">
        <f>VLOOKUP(A195,rets_1M!$A:$I,7,FALSE)</f>
        <v>4.0131248974009104E-3</v>
      </c>
      <c r="D195" s="3">
        <f>VLOOKUP(A195,Strategy_Simulation!$A:$R,18,FALSE)</f>
        <v>-5.9696877309343161E-3</v>
      </c>
      <c r="E195" s="3">
        <f t="shared" ref="E195:E258" si="24">D195*3.85</f>
        <v>-2.2983297764097119E-2</v>
      </c>
      <c r="F195" s="3">
        <f t="shared" ref="F195:F258" si="25">RANK(B195,$B$2:$B$311)/COUNT($B$2:$B$311)</f>
        <v>0.20645161290322581</v>
      </c>
      <c r="G195" t="str">
        <f t="shared" si="23"/>
        <v>Q2</v>
      </c>
      <c r="H195" s="3">
        <f>VLOOKUP(A195,Trend_Simulation!$A:$S,19,FALSE)</f>
        <v>-1.7975156217296472E-2</v>
      </c>
      <c r="I195" s="33">
        <f t="shared" ref="I195:I258" si="26">H195*4.22</f>
        <v>-7.5855159236991099E-2</v>
      </c>
      <c r="L195" s="3">
        <v>-3.4457079030806192E-2</v>
      </c>
      <c r="AB195" s="7">
        <f t="shared" ref="AB195:AB258" si="27">E195-C195</f>
        <v>-2.6996422661498029E-2</v>
      </c>
      <c r="AC195" s="7">
        <f t="shared" ref="AC195:AC258" si="28">E195-B195</f>
        <v>-6.0093178205067974E-2</v>
      </c>
      <c r="AD195" s="7">
        <f t="shared" ref="AD195:AD258" si="29">I195-B195</f>
        <v>-0.11296503967796195</v>
      </c>
    </row>
    <row r="196" spans="1:30" x14ac:dyDescent="0.35">
      <c r="A196" s="2">
        <v>42735</v>
      </c>
      <c r="B196" s="12">
        <f>VLOOKUP(A196,rets_1M!$A:$I,6,FALSE)</f>
        <v>1.946302026150315E-2</v>
      </c>
      <c r="C196" s="12">
        <f>VLOOKUP(A196,rets_1M!$A:$I,7,FALSE)</f>
        <v>1.0122284277015892E-2</v>
      </c>
      <c r="D196" s="3">
        <f>VLOOKUP(A196,Strategy_Simulation!$A:$R,18,FALSE)</f>
        <v>1.3951388729582957E-3</v>
      </c>
      <c r="E196" s="3">
        <f t="shared" si="24"/>
        <v>5.3712846608894383E-3</v>
      </c>
      <c r="F196" s="3">
        <f t="shared" si="25"/>
        <v>0.37419354838709679</v>
      </c>
      <c r="G196" t="str">
        <f t="shared" si="23"/>
        <v>Q2</v>
      </c>
      <c r="H196" s="3">
        <f>VLOOKUP(A196,Trend_Simulation!$A:$S,19,FALSE)</f>
        <v>-3.9002473562187549E-3</v>
      </c>
      <c r="I196" s="33">
        <f t="shared" si="26"/>
        <v>-1.6459043843243145E-2</v>
      </c>
      <c r="L196" s="3">
        <v>-1.8823784084021078E-3</v>
      </c>
      <c r="AB196" s="7">
        <f t="shared" si="27"/>
        <v>-4.7509996161264533E-3</v>
      </c>
      <c r="AC196" s="7">
        <f t="shared" si="28"/>
        <v>-1.4091735600613713E-2</v>
      </c>
      <c r="AD196" s="7">
        <f t="shared" si="29"/>
        <v>-3.5922064104746299E-2</v>
      </c>
    </row>
    <row r="197" spans="1:30" x14ac:dyDescent="0.35">
      <c r="A197" s="2">
        <v>42766</v>
      </c>
      <c r="B197" s="12">
        <f>VLOOKUP(A197,rets_1M!$A:$I,6,FALSE)</f>
        <v>1.7133346387311565E-2</v>
      </c>
      <c r="C197" s="12">
        <f>VLOOKUP(A197,rets_1M!$A:$I,7,FALSE)</f>
        <v>5.1140693046439534E-2</v>
      </c>
      <c r="D197" s="3">
        <f>VLOOKUP(A197,Strategy_Simulation!$A:$R,18,FALSE)</f>
        <v>9.8412243775021519E-3</v>
      </c>
      <c r="E197" s="3">
        <f t="shared" si="24"/>
        <v>3.7888713853383285E-2</v>
      </c>
      <c r="F197" s="3">
        <f t="shared" si="25"/>
        <v>0.42903225806451611</v>
      </c>
      <c r="G197" t="str">
        <f t="shared" si="23"/>
        <v>Q3</v>
      </c>
      <c r="H197" s="3">
        <f>VLOOKUP(A197,Trend_Simulation!$A:$S,19,FALSE)</f>
        <v>7.6981793307400086E-3</v>
      </c>
      <c r="I197" s="33">
        <f t="shared" si="26"/>
        <v>3.2486316775722834E-2</v>
      </c>
      <c r="L197" s="3">
        <v>1.508700720557421E-3</v>
      </c>
      <c r="AB197" s="7">
        <f t="shared" si="27"/>
        <v>-1.3251979193056249E-2</v>
      </c>
      <c r="AC197" s="7">
        <f t="shared" si="28"/>
        <v>2.075536746607172E-2</v>
      </c>
      <c r="AD197" s="7">
        <f t="shared" si="29"/>
        <v>1.5352970388411269E-2</v>
      </c>
    </row>
    <row r="198" spans="1:30" x14ac:dyDescent="0.35">
      <c r="A198" s="2">
        <v>42794</v>
      </c>
      <c r="B198" s="12">
        <f>VLOOKUP(A198,rets_1M!$A:$I,6,FALSE)</f>
        <v>3.8791028972952279E-2</v>
      </c>
      <c r="C198" s="12">
        <f>VLOOKUP(A198,rets_1M!$A:$I,7,FALSE)</f>
        <v>4.293185049568593E-2</v>
      </c>
      <c r="D198" s="3">
        <f>VLOOKUP(A198,Strategy_Simulation!$A:$R,18,FALSE)</f>
        <v>1.5583618932030771E-2</v>
      </c>
      <c r="E198" s="3">
        <f t="shared" si="24"/>
        <v>5.999693288831847E-2</v>
      </c>
      <c r="F198" s="3">
        <f t="shared" si="25"/>
        <v>0.19354838709677419</v>
      </c>
      <c r="G198" t="str">
        <f t="shared" si="23"/>
        <v>Q1</v>
      </c>
      <c r="H198" s="3">
        <f>VLOOKUP(A198,Trend_Simulation!$A:$S,19,FALSE)</f>
        <v>8.6662840375171038E-3</v>
      </c>
      <c r="I198" s="33">
        <f t="shared" si="26"/>
        <v>3.6571718638322176E-2</v>
      </c>
      <c r="L198" s="3">
        <v>5.2407074231077821E-3</v>
      </c>
      <c r="AB198" s="7">
        <f t="shared" si="27"/>
        <v>1.706508239263254E-2</v>
      </c>
      <c r="AC198" s="7">
        <f t="shared" si="28"/>
        <v>2.1205903915366191E-2</v>
      </c>
      <c r="AD198" s="7">
        <f t="shared" si="29"/>
        <v>-2.2193103346301035E-3</v>
      </c>
    </row>
    <row r="199" spans="1:30" x14ac:dyDescent="0.35">
      <c r="A199" s="2">
        <v>42825</v>
      </c>
      <c r="B199" s="12">
        <f>VLOOKUP(A199,rets_1M!$A:$I,6,FALSE)</f>
        <v>-1.3899184581167567E-4</v>
      </c>
      <c r="C199" s="12">
        <f>VLOOKUP(A199,rets_1M!$A:$I,7,FALSE)</f>
        <v>1.9169401790007701E-2</v>
      </c>
      <c r="D199" s="3">
        <f>VLOOKUP(A199,Strategy_Simulation!$A:$R,18,FALSE)</f>
        <v>-7.5116057719665545E-4</v>
      </c>
      <c r="E199" s="3">
        <f t="shared" si="24"/>
        <v>-2.8919682222071233E-3</v>
      </c>
      <c r="F199" s="3">
        <f t="shared" si="25"/>
        <v>0.6225806451612903</v>
      </c>
      <c r="G199" t="str">
        <f t="shared" si="23"/>
        <v>Q4</v>
      </c>
      <c r="H199" s="3">
        <f>VLOOKUP(A199,Trend_Simulation!$A:$S,19,FALSE)</f>
        <v>-9.3610186420147172E-4</v>
      </c>
      <c r="I199" s="33">
        <f t="shared" si="26"/>
        <v>-3.9503498669302105E-3</v>
      </c>
      <c r="L199" s="3">
        <v>-1.2524650076917165E-4</v>
      </c>
      <c r="AB199" s="7">
        <f t="shared" si="27"/>
        <v>-2.2061370012214823E-2</v>
      </c>
      <c r="AC199" s="7">
        <f t="shared" si="28"/>
        <v>-2.7529763763954477E-3</v>
      </c>
      <c r="AD199" s="7">
        <f t="shared" si="29"/>
        <v>-3.8113580211185348E-3</v>
      </c>
    </row>
    <row r="200" spans="1:30" x14ac:dyDescent="0.35">
      <c r="A200" s="2">
        <v>42855</v>
      </c>
      <c r="B200" s="12">
        <f>VLOOKUP(A200,rets_1M!$A:$I,6,FALSE)</f>
        <v>9.0357258699782506E-3</v>
      </c>
      <c r="C200" s="12">
        <f>VLOOKUP(A200,rets_1M!$A:$I,7,FALSE)</f>
        <v>2.6109751774978873E-2</v>
      </c>
      <c r="D200" s="3">
        <f>VLOOKUP(A200,Strategy_Simulation!$A:$R,18,FALSE)</f>
        <v>-6.6634405766226616E-4</v>
      </c>
      <c r="E200" s="3">
        <f t="shared" si="24"/>
        <v>-2.5654246219997249E-3</v>
      </c>
      <c r="F200" s="3">
        <f t="shared" si="25"/>
        <v>0.52258064516129032</v>
      </c>
      <c r="G200" t="str">
        <f t="shared" si="23"/>
        <v>Q3</v>
      </c>
      <c r="H200" s="3">
        <f>VLOOKUP(A200,Trend_Simulation!$A:$S,19,FALSE)</f>
        <v>-3.5982941421284966E-3</v>
      </c>
      <c r="I200" s="33">
        <f t="shared" si="26"/>
        <v>-1.5184801279782254E-2</v>
      </c>
      <c r="L200" s="3">
        <v>9.2827633173018231E-3</v>
      </c>
      <c r="AB200" s="7">
        <f t="shared" si="27"/>
        <v>-2.8675176396978599E-2</v>
      </c>
      <c r="AC200" s="7">
        <f t="shared" si="28"/>
        <v>-1.1601150491977975E-2</v>
      </c>
      <c r="AD200" s="7">
        <f t="shared" si="29"/>
        <v>-2.4220527149760505E-2</v>
      </c>
    </row>
    <row r="201" spans="1:30" x14ac:dyDescent="0.35">
      <c r="A201" s="2">
        <v>42886</v>
      </c>
      <c r="B201" s="12">
        <f>VLOOKUP(A201,rets_1M!$A:$I,6,FALSE)</f>
        <v>1.2812270389419567E-2</v>
      </c>
      <c r="C201" s="12">
        <f>VLOOKUP(A201,rets_1M!$A:$I,7,FALSE)</f>
        <v>3.812426197964669E-2</v>
      </c>
      <c r="D201" s="3">
        <f>VLOOKUP(A201,Strategy_Simulation!$A:$R,18,FALSE)</f>
        <v>3.4410226915134439E-3</v>
      </c>
      <c r="E201" s="3">
        <f t="shared" si="24"/>
        <v>1.324793736232676E-2</v>
      </c>
      <c r="F201" s="3">
        <f t="shared" si="25"/>
        <v>0.47419354838709676</v>
      </c>
      <c r="G201" t="str">
        <f t="shared" si="23"/>
        <v>Q3</v>
      </c>
      <c r="H201" s="3">
        <f>VLOOKUP(A201,Trend_Simulation!$A:$S,19,FALSE)</f>
        <v>6.0027553356396812E-4</v>
      </c>
      <c r="I201" s="33">
        <f t="shared" si="26"/>
        <v>2.5331627516399454E-3</v>
      </c>
      <c r="L201" s="3">
        <v>6.9673344272949134E-3</v>
      </c>
      <c r="AB201" s="7">
        <f t="shared" si="27"/>
        <v>-2.487632461731993E-2</v>
      </c>
      <c r="AC201" s="7">
        <f t="shared" si="28"/>
        <v>4.3566697290719353E-4</v>
      </c>
      <c r="AD201" s="7">
        <f t="shared" si="29"/>
        <v>-1.0279107637779622E-2</v>
      </c>
    </row>
    <row r="202" spans="1:30" x14ac:dyDescent="0.35">
      <c r="A202" s="2">
        <v>42916</v>
      </c>
      <c r="B202" s="12">
        <f>VLOOKUP(A202,rets_1M!$A:$I,6,FALSE)</f>
        <v>5.0782135570164311E-3</v>
      </c>
      <c r="C202" s="12">
        <f>VLOOKUP(A202,rets_1M!$A:$I,7,FALSE)</f>
        <v>-2.5611832241826837E-2</v>
      </c>
      <c r="D202" s="3">
        <f>VLOOKUP(A202,Strategy_Simulation!$A:$R,18,FALSE)</f>
        <v>2.9318360395179516E-3</v>
      </c>
      <c r="E202" s="3">
        <f t="shared" si="24"/>
        <v>1.1287568752144114E-2</v>
      </c>
      <c r="F202" s="3">
        <f t="shared" si="25"/>
        <v>0.57096774193548383</v>
      </c>
      <c r="G202" t="str">
        <f t="shared" si="23"/>
        <v>Q3</v>
      </c>
      <c r="H202" s="3">
        <f>VLOOKUP(A202,Trend_Simulation!$A:$S,19,FALSE)</f>
        <v>2.2797969851737002E-3</v>
      </c>
      <c r="I202" s="33">
        <f t="shared" si="26"/>
        <v>9.6207432774330134E-3</v>
      </c>
      <c r="L202" s="3">
        <v>-6.0621186910705394E-3</v>
      </c>
      <c r="AB202" s="7">
        <f t="shared" si="27"/>
        <v>3.6899400993970953E-2</v>
      </c>
      <c r="AC202" s="7">
        <f t="shared" si="28"/>
        <v>6.2093551951276828E-3</v>
      </c>
      <c r="AD202" s="7">
        <f t="shared" si="29"/>
        <v>4.5425297204165823E-3</v>
      </c>
    </row>
    <row r="203" spans="1:30" x14ac:dyDescent="0.35">
      <c r="A203" s="2">
        <v>42947</v>
      </c>
      <c r="B203" s="12">
        <f>VLOOKUP(A203,rets_1M!$A:$I,6,FALSE)</f>
        <v>1.9398204538277675E-2</v>
      </c>
      <c r="C203" s="12">
        <f>VLOOKUP(A203,rets_1M!$A:$I,7,FALSE)</f>
        <v>4.0643750399971701E-2</v>
      </c>
      <c r="D203" s="3">
        <f>VLOOKUP(A203,Strategy_Simulation!$A:$R,18,FALSE)</f>
        <v>3.1589258112150465E-3</v>
      </c>
      <c r="E203" s="3">
        <f t="shared" si="24"/>
        <v>1.2161864373177929E-2</v>
      </c>
      <c r="F203" s="3">
        <f t="shared" si="25"/>
        <v>0.3774193548387097</v>
      </c>
      <c r="G203" t="str">
        <f t="shared" si="23"/>
        <v>Q2</v>
      </c>
      <c r="H203" s="3">
        <f>VLOOKUP(A203,Trend_Simulation!$A:$S,19,FALSE)</f>
        <v>-1.7850071906445467E-3</v>
      </c>
      <c r="I203" s="33">
        <f t="shared" si="26"/>
        <v>-7.5327303445199868E-3</v>
      </c>
      <c r="L203" s="3">
        <v>2.8628180653491597E-3</v>
      </c>
      <c r="AB203" s="7">
        <f t="shared" si="27"/>
        <v>-2.8481886026793773E-2</v>
      </c>
      <c r="AC203" s="7">
        <f t="shared" si="28"/>
        <v>-7.2363401650997455E-3</v>
      </c>
      <c r="AD203" s="7">
        <f t="shared" si="29"/>
        <v>-2.6930934882797661E-2</v>
      </c>
    </row>
    <row r="204" spans="1:30" x14ac:dyDescent="0.35">
      <c r="A204" s="2">
        <v>42978</v>
      </c>
      <c r="B204" s="12">
        <f>VLOOKUP(A204,rets_1M!$A:$I,6,FALSE)</f>
        <v>7.9656591582955016E-4</v>
      </c>
      <c r="C204" s="12">
        <f>VLOOKUP(A204,rets_1M!$A:$I,7,FALSE)</f>
        <v>1.8402162964533897E-2</v>
      </c>
      <c r="D204" s="3">
        <f>VLOOKUP(A204,Strategy_Simulation!$A:$R,18,FALSE)</f>
        <v>-4.2274464844690753E-3</v>
      </c>
      <c r="E204" s="3">
        <f t="shared" si="24"/>
        <v>-1.627566896520594E-2</v>
      </c>
      <c r="F204" s="3">
        <f t="shared" si="25"/>
        <v>0.61290322580645162</v>
      </c>
      <c r="G204" t="str">
        <f t="shared" si="23"/>
        <v>Q4</v>
      </c>
      <c r="H204" s="3">
        <f>VLOOKUP(A204,Trend_Simulation!$A:$S,19,FALSE)</f>
        <v>-5.7658957063905034E-3</v>
      </c>
      <c r="I204" s="33">
        <f t="shared" si="26"/>
        <v>-2.4332079880967923E-2</v>
      </c>
      <c r="L204" s="3">
        <v>1.0770867693187913E-2</v>
      </c>
      <c r="AB204" s="7">
        <f t="shared" si="27"/>
        <v>-3.4677831929739833E-2</v>
      </c>
      <c r="AC204" s="7">
        <f t="shared" si="28"/>
        <v>-1.707223488103549E-2</v>
      </c>
      <c r="AD204" s="7">
        <f t="shared" si="29"/>
        <v>-2.5128645796797473E-2</v>
      </c>
    </row>
    <row r="205" spans="1:30" x14ac:dyDescent="0.35">
      <c r="A205" s="2">
        <v>43008</v>
      </c>
      <c r="B205" s="12">
        <f>VLOOKUP(A205,rets_1M!$A:$I,6,FALSE)</f>
        <v>1.9279239442847595E-2</v>
      </c>
      <c r="C205" s="12">
        <f>VLOOKUP(A205,rets_1M!$A:$I,7,FALSE)</f>
        <v>-2.7428251359180589E-3</v>
      </c>
      <c r="D205" s="3">
        <f>VLOOKUP(A205,Strategy_Simulation!$A:$R,18,FALSE)</f>
        <v>9.8868151491551138E-3</v>
      </c>
      <c r="E205" s="3">
        <f t="shared" si="24"/>
        <v>3.8064238324247192E-2</v>
      </c>
      <c r="F205" s="3">
        <f t="shared" si="25"/>
        <v>0.38064516129032255</v>
      </c>
      <c r="G205" t="str">
        <f t="shared" si="23"/>
        <v>Q2</v>
      </c>
      <c r="H205" s="3">
        <f>VLOOKUP(A205,Trend_Simulation!$A:$S,19,FALSE)</f>
        <v>6.990775516756427E-3</v>
      </c>
      <c r="I205" s="33">
        <f t="shared" si="26"/>
        <v>2.9501072680712122E-2</v>
      </c>
      <c r="L205" s="3">
        <v>-1.3168169509038874E-2</v>
      </c>
      <c r="AB205" s="7">
        <f t="shared" si="27"/>
        <v>4.0807063460165251E-2</v>
      </c>
      <c r="AC205" s="7">
        <f t="shared" si="28"/>
        <v>1.8784998881399596E-2</v>
      </c>
      <c r="AD205" s="7">
        <f t="shared" si="29"/>
        <v>1.0221833237864526E-2</v>
      </c>
    </row>
    <row r="206" spans="1:30" x14ac:dyDescent="0.35">
      <c r="A206" s="2">
        <v>43039</v>
      </c>
      <c r="B206" s="12">
        <f>VLOOKUP(A206,rets_1M!$A:$I,6,FALSE)</f>
        <v>2.2515292178213464E-2</v>
      </c>
      <c r="C206" s="12">
        <f>VLOOKUP(A206,rets_1M!$A:$I,7,FALSE)</f>
        <v>4.4671962784152086E-2</v>
      </c>
      <c r="D206" s="3">
        <f>VLOOKUP(A206,Strategy_Simulation!$A:$R,18,FALSE)</f>
        <v>1.0204570000329384E-2</v>
      </c>
      <c r="E206" s="3">
        <f t="shared" si="24"/>
        <v>3.9287594501268126E-2</v>
      </c>
      <c r="F206" s="3">
        <f t="shared" si="25"/>
        <v>0.34516129032258064</v>
      </c>
      <c r="G206" t="str">
        <f t="shared" si="23"/>
        <v>Q2</v>
      </c>
      <c r="H206" s="3">
        <f>VLOOKUP(A206,Trend_Simulation!$A:$S,19,FALSE)</f>
        <v>6.3985778896513933E-3</v>
      </c>
      <c r="I206" s="33">
        <f t="shared" si="26"/>
        <v>2.7001998694328878E-2</v>
      </c>
      <c r="L206" s="3">
        <v>-2.9929010024544178E-3</v>
      </c>
      <c r="AB206" s="7">
        <f t="shared" si="27"/>
        <v>-5.3843682828839598E-3</v>
      </c>
      <c r="AC206" s="7">
        <f t="shared" si="28"/>
        <v>1.6772302323054662E-2</v>
      </c>
      <c r="AD206" s="7">
        <f t="shared" si="29"/>
        <v>4.4867065161154143E-3</v>
      </c>
    </row>
    <row r="207" spans="1:30" x14ac:dyDescent="0.35">
      <c r="A207" s="2">
        <v>43069</v>
      </c>
      <c r="B207" s="12">
        <f>VLOOKUP(A207,rets_1M!$A:$I,6,FALSE)</f>
        <v>2.9232074671192265E-2</v>
      </c>
      <c r="C207" s="12">
        <f>VLOOKUP(A207,rets_1M!$A:$I,7,FALSE)</f>
        <v>1.9080877999203549E-2</v>
      </c>
      <c r="D207" s="3">
        <f>VLOOKUP(A207,Strategy_Simulation!$A:$R,18,FALSE)</f>
        <v>8.2353187707751747E-3</v>
      </c>
      <c r="E207" s="3">
        <f t="shared" si="24"/>
        <v>3.1705977267484427E-2</v>
      </c>
      <c r="F207" s="3">
        <f t="shared" si="25"/>
        <v>0.2870967741935484</v>
      </c>
      <c r="G207" t="str">
        <f t="shared" si="23"/>
        <v>Q2</v>
      </c>
      <c r="H207" s="3">
        <f>VLOOKUP(A207,Trend_Simulation!$A:$S,19,FALSE)</f>
        <v>1.9615411002124822E-3</v>
      </c>
      <c r="I207" s="33">
        <f t="shared" si="26"/>
        <v>8.277703442896675E-3</v>
      </c>
      <c r="L207" s="3">
        <v>-5.2005601750982899E-3</v>
      </c>
      <c r="AB207" s="7">
        <f t="shared" si="27"/>
        <v>1.2625099268280877E-2</v>
      </c>
      <c r="AC207" s="7">
        <f t="shared" si="28"/>
        <v>2.4739025962921615E-3</v>
      </c>
      <c r="AD207" s="7">
        <f t="shared" si="29"/>
        <v>-2.095437122829559E-2</v>
      </c>
    </row>
    <row r="208" spans="1:30" x14ac:dyDescent="0.35">
      <c r="A208" s="2">
        <v>43100</v>
      </c>
      <c r="B208" s="12">
        <f>VLOOKUP(A208,rets_1M!$A:$I,6,FALSE)</f>
        <v>9.4810173543837806E-3</v>
      </c>
      <c r="C208" s="12">
        <f>VLOOKUP(A208,rets_1M!$A:$I,7,FALSE)</f>
        <v>3.3159925668420076E-3</v>
      </c>
      <c r="D208" s="3">
        <f>VLOOKUP(A208,Strategy_Simulation!$A:$R,18,FALSE)</f>
        <v>4.4636659126880106E-3</v>
      </c>
      <c r="E208" s="3">
        <f t="shared" si="24"/>
        <v>1.718511376384884E-2</v>
      </c>
      <c r="F208" s="3">
        <f t="shared" si="25"/>
        <v>0.51290322580645165</v>
      </c>
      <c r="G208" t="str">
        <f t="shared" si="23"/>
        <v>Q3</v>
      </c>
      <c r="H208" s="3">
        <f>VLOOKUP(A208,Trend_Simulation!$A:$S,19,FALSE)</f>
        <v>3.0617067296862125E-3</v>
      </c>
      <c r="I208" s="33">
        <f t="shared" si="26"/>
        <v>1.2920402399275817E-2</v>
      </c>
      <c r="L208" s="3">
        <v>0</v>
      </c>
      <c r="AB208" s="7">
        <f t="shared" si="27"/>
        <v>1.3869121197006833E-2</v>
      </c>
      <c r="AC208" s="7">
        <f t="shared" si="28"/>
        <v>7.7040964094650596E-3</v>
      </c>
      <c r="AD208" s="7">
        <f t="shared" si="29"/>
        <v>3.4393850448920359E-3</v>
      </c>
    </row>
    <row r="209" spans="1:30" x14ac:dyDescent="0.35">
      <c r="A209" s="2">
        <v>43131</v>
      </c>
      <c r="B209" s="12">
        <f>VLOOKUP(A209,rets_1M!$A:$I,6,FALSE)</f>
        <v>5.5943484829923618E-2</v>
      </c>
      <c r="C209" s="12">
        <f>VLOOKUP(A209,rets_1M!$A:$I,7,FALSE)</f>
        <v>8.640538188208513E-2</v>
      </c>
      <c r="D209" s="3">
        <f>VLOOKUP(A209,Strategy_Simulation!$A:$R,18,FALSE)</f>
        <v>1.8261695955893331E-2</v>
      </c>
      <c r="E209" s="3">
        <f t="shared" si="24"/>
        <v>7.0307529430189322E-2</v>
      </c>
      <c r="F209" s="3">
        <f t="shared" si="25"/>
        <v>0.1032258064516129</v>
      </c>
      <c r="G209" t="str">
        <f t="shared" si="23"/>
        <v>Q1</v>
      </c>
      <c r="H209" s="3">
        <f>VLOOKUP(A209,Trend_Simulation!$A:$S,19,FALSE)</f>
        <v>7.991302836757655E-3</v>
      </c>
      <c r="I209" s="33">
        <f t="shared" si="26"/>
        <v>3.3723297971117304E-2</v>
      </c>
      <c r="L209" s="3">
        <v>-1.9902977541267131E-2</v>
      </c>
      <c r="AB209" s="7">
        <f t="shared" si="27"/>
        <v>-1.6097852451895808E-2</v>
      </c>
      <c r="AC209" s="7">
        <f t="shared" si="28"/>
        <v>1.4364044600265705E-2</v>
      </c>
      <c r="AD209" s="7">
        <f t="shared" si="29"/>
        <v>-2.2220186858806314E-2</v>
      </c>
    </row>
    <row r="210" spans="1:30" x14ac:dyDescent="0.35">
      <c r="A210" s="2">
        <v>43159</v>
      </c>
      <c r="B210" s="12">
        <f>VLOOKUP(A210,rets_1M!$A:$I,6,FALSE)</f>
        <v>-3.9367338257473183E-2</v>
      </c>
      <c r="C210" s="12">
        <f>VLOOKUP(A210,rets_1M!$A:$I,7,FALSE)</f>
        <v>-1.4003532033456279E-2</v>
      </c>
      <c r="D210" s="3">
        <f>VLOOKUP(A210,Strategy_Simulation!$A:$R,18,FALSE)</f>
        <v>-9.1934678998697294E-3</v>
      </c>
      <c r="E210" s="3">
        <f t="shared" si="24"/>
        <v>-3.5394851414498461E-2</v>
      </c>
      <c r="F210" s="3">
        <f t="shared" si="25"/>
        <v>0.86451612903225805</v>
      </c>
      <c r="G210" t="str">
        <f t="shared" si="23"/>
        <v>Q5</v>
      </c>
      <c r="H210" s="3">
        <f>VLOOKUP(A210,Trend_Simulation!$A:$S,19,FALSE)</f>
        <v>-9.2235614148135163E-4</v>
      </c>
      <c r="I210" s="33">
        <f t="shared" si="26"/>
        <v>-3.8923429170513038E-3</v>
      </c>
      <c r="L210" s="3">
        <v>-7.8712125607839356E-3</v>
      </c>
      <c r="AB210" s="7">
        <f t="shared" si="27"/>
        <v>-2.1391319381042183E-2</v>
      </c>
      <c r="AC210" s="7">
        <f t="shared" si="28"/>
        <v>3.972486842974722E-3</v>
      </c>
      <c r="AD210" s="7">
        <f t="shared" si="29"/>
        <v>3.547499534042188E-2</v>
      </c>
    </row>
    <row r="211" spans="1:30" x14ac:dyDescent="0.35">
      <c r="A211" s="2">
        <v>43190</v>
      </c>
      <c r="B211" s="12">
        <f>VLOOKUP(A211,rets_1M!$A:$I,6,FALSE)</f>
        <v>-2.8018195724809791E-2</v>
      </c>
      <c r="C211" s="12">
        <f>VLOOKUP(A211,rets_1M!$A:$I,7,FALSE)</f>
        <v>-4.294712792393629E-2</v>
      </c>
      <c r="D211" s="3">
        <f>VLOOKUP(A211,Strategy_Simulation!$A:$R,18,FALSE)</f>
        <v>-9.0210411818988957E-3</v>
      </c>
      <c r="E211" s="3">
        <f t="shared" si="24"/>
        <v>-3.4731008550310749E-2</v>
      </c>
      <c r="F211" s="3">
        <f t="shared" si="25"/>
        <v>0.82258064516129037</v>
      </c>
      <c r="G211" t="str">
        <f t="shared" si="23"/>
        <v>Q5</v>
      </c>
      <c r="H211" s="3">
        <f>VLOOKUP(A211,Trend_Simulation!$A:$S,19,FALSE)</f>
        <v>-3.8393144991922352E-3</v>
      </c>
      <c r="I211" s="33">
        <f t="shared" si="26"/>
        <v>-1.620190718659123E-2</v>
      </c>
      <c r="L211" s="3">
        <v>9.1127621300872708E-3</v>
      </c>
      <c r="AB211" s="7">
        <f t="shared" si="27"/>
        <v>8.2161193736255411E-3</v>
      </c>
      <c r="AC211" s="7">
        <f t="shared" si="28"/>
        <v>-6.7128128255009578E-3</v>
      </c>
      <c r="AD211" s="7">
        <f t="shared" si="29"/>
        <v>1.1816288538218561E-2</v>
      </c>
    </row>
    <row r="212" spans="1:30" x14ac:dyDescent="0.35">
      <c r="A212" s="2">
        <v>43220</v>
      </c>
      <c r="B212" s="12">
        <f>VLOOKUP(A212,rets_1M!$A:$I,6,FALSE)</f>
        <v>1.5324083661214516E-3</v>
      </c>
      <c r="C212" s="12">
        <f>VLOOKUP(A212,rets_1M!$A:$I,7,FALSE)</f>
        <v>2.8810956934675058E-3</v>
      </c>
      <c r="D212" s="3">
        <f>VLOOKUP(A212,Strategy_Simulation!$A:$R,18,FALSE)</f>
        <v>1.3333156142915545E-3</v>
      </c>
      <c r="E212" s="3">
        <f t="shared" si="24"/>
        <v>5.1332651150224852E-3</v>
      </c>
      <c r="F212" s="3">
        <f t="shared" si="25"/>
        <v>0.60322580645161294</v>
      </c>
      <c r="G212" t="str">
        <f t="shared" si="23"/>
        <v>Q4</v>
      </c>
      <c r="H212" s="3">
        <f>VLOOKUP(A212,Trend_Simulation!$A:$S,19,FALSE)</f>
        <v>1.2794223259114364E-3</v>
      </c>
      <c r="I212" s="33">
        <f t="shared" si="26"/>
        <v>5.3991622153462615E-3</v>
      </c>
      <c r="L212" s="3">
        <v>-1.2513541564722508E-2</v>
      </c>
      <c r="AB212" s="7">
        <f t="shared" si="27"/>
        <v>2.2521694215549793E-3</v>
      </c>
      <c r="AC212" s="7">
        <f t="shared" si="28"/>
        <v>3.6008567489010336E-3</v>
      </c>
      <c r="AD212" s="7">
        <f t="shared" si="29"/>
        <v>3.8667538492248099E-3</v>
      </c>
    </row>
    <row r="213" spans="1:30" x14ac:dyDescent="0.35">
      <c r="A213" s="2">
        <v>43251</v>
      </c>
      <c r="B213" s="12">
        <f>VLOOKUP(A213,rets_1M!$A:$I,6,FALSE)</f>
        <v>2.208254073277649E-2</v>
      </c>
      <c r="C213" s="12">
        <f>VLOOKUP(A213,rets_1M!$A:$I,7,FALSE)</f>
        <v>5.5043189722495445E-2</v>
      </c>
      <c r="D213" s="3">
        <f>VLOOKUP(A213,Strategy_Simulation!$A:$R,18,FALSE)</f>
        <v>8.6326271490542259E-3</v>
      </c>
      <c r="E213" s="3">
        <f t="shared" si="24"/>
        <v>3.3235614523858772E-2</v>
      </c>
      <c r="F213" s="3">
        <f t="shared" si="25"/>
        <v>0.35483870967741937</v>
      </c>
      <c r="G213" t="str">
        <f t="shared" si="23"/>
        <v>Q2</v>
      </c>
      <c r="H213" s="3">
        <f>VLOOKUP(A213,Trend_Simulation!$A:$S,19,FALSE)</f>
        <v>4.9953589936793472E-3</v>
      </c>
      <c r="I213" s="33">
        <f t="shared" si="26"/>
        <v>2.1080414953326843E-2</v>
      </c>
      <c r="L213" s="3">
        <v>8.8772521515401159E-3</v>
      </c>
      <c r="AB213" s="7">
        <f t="shared" si="27"/>
        <v>-2.1807575198636672E-2</v>
      </c>
      <c r="AC213" s="7">
        <f t="shared" si="28"/>
        <v>1.1153073791082282E-2</v>
      </c>
      <c r="AD213" s="7">
        <f t="shared" si="29"/>
        <v>-1.0021257794496467E-3</v>
      </c>
    </row>
    <row r="214" spans="1:30" x14ac:dyDescent="0.35">
      <c r="A214" s="2">
        <v>43281</v>
      </c>
      <c r="B214" s="12">
        <f>VLOOKUP(A214,rets_1M!$A:$I,6,FALSE)</f>
        <v>4.5719372066677089E-3</v>
      </c>
      <c r="C214" s="12">
        <f>VLOOKUP(A214,rets_1M!$A:$I,7,FALSE)</f>
        <v>9.2297919501185266E-3</v>
      </c>
      <c r="D214" s="3">
        <f>VLOOKUP(A214,Strategy_Simulation!$A:$R,18,FALSE)</f>
        <v>1.4052555936378626E-3</v>
      </c>
      <c r="E214" s="3">
        <f t="shared" si="24"/>
        <v>5.4102340355057709E-3</v>
      </c>
      <c r="F214" s="3">
        <f t="shared" si="25"/>
        <v>0.57741935483870965</v>
      </c>
      <c r="G214" t="str">
        <f t="shared" si="23"/>
        <v>Q3</v>
      </c>
      <c r="H214" s="3">
        <f>VLOOKUP(A214,Trend_Simulation!$A:$S,19,FALSE)</f>
        <v>5.5209550113489037E-4</v>
      </c>
      <c r="I214" s="33">
        <f t="shared" si="26"/>
        <v>2.3298430147892374E-3</v>
      </c>
      <c r="L214" s="3">
        <v>-1.4279184588453786E-3</v>
      </c>
      <c r="AB214" s="7">
        <f t="shared" si="27"/>
        <v>-3.8195579146127557E-3</v>
      </c>
      <c r="AC214" s="7">
        <f t="shared" si="28"/>
        <v>8.3829682883806208E-4</v>
      </c>
      <c r="AD214" s="7">
        <f t="shared" si="29"/>
        <v>-2.2420941918784715E-3</v>
      </c>
    </row>
    <row r="215" spans="1:30" x14ac:dyDescent="0.35">
      <c r="A215" s="2">
        <v>43312</v>
      </c>
      <c r="B215" s="12">
        <f>VLOOKUP(A215,rets_1M!$A:$I,6,FALSE)</f>
        <v>3.5079946836360731E-2</v>
      </c>
      <c r="C215" s="12">
        <f>VLOOKUP(A215,rets_1M!$A:$I,7,FALSE)</f>
        <v>2.5188525574437737E-2</v>
      </c>
      <c r="D215" s="3">
        <f>VLOOKUP(A215,Strategy_Simulation!$A:$R,18,FALSE)</f>
        <v>1.187079092291349E-2</v>
      </c>
      <c r="E215" s="3">
        <f t="shared" si="24"/>
        <v>4.5702545053216935E-2</v>
      </c>
      <c r="F215" s="3">
        <f t="shared" si="25"/>
        <v>0.22903225806451613</v>
      </c>
      <c r="G215" t="str">
        <f t="shared" si="23"/>
        <v>Q2</v>
      </c>
      <c r="H215" s="3">
        <f>VLOOKUP(A215,Trend_Simulation!$A:$S,19,FALSE)</f>
        <v>5.604283050906469E-3</v>
      </c>
      <c r="I215" s="33">
        <f t="shared" si="26"/>
        <v>2.3650074474825297E-2</v>
      </c>
      <c r="L215" s="3">
        <v>-6.305610753745472E-3</v>
      </c>
      <c r="AB215" s="7">
        <f t="shared" si="27"/>
        <v>2.0514019478779198E-2</v>
      </c>
      <c r="AC215" s="7">
        <f t="shared" si="28"/>
        <v>1.0622598216856204E-2</v>
      </c>
      <c r="AD215" s="7">
        <f t="shared" si="29"/>
        <v>-1.1429872361535434E-2</v>
      </c>
    </row>
    <row r="216" spans="1:30" x14ac:dyDescent="0.35">
      <c r="A216" s="2">
        <v>43343</v>
      </c>
      <c r="B216" s="12">
        <f>VLOOKUP(A216,rets_1M!$A:$I,6,FALSE)</f>
        <v>3.0194552529182905E-2</v>
      </c>
      <c r="C216" s="12">
        <f>VLOOKUP(A216,rets_1M!$A:$I,7,FALSE)</f>
        <v>5.7490007937914367E-2</v>
      </c>
      <c r="D216" s="3">
        <f>VLOOKUP(A216,Strategy_Simulation!$A:$R,18,FALSE)</f>
        <v>1.0305866193555658E-2</v>
      </c>
      <c r="E216" s="3">
        <f t="shared" si="24"/>
        <v>3.9677584845189282E-2</v>
      </c>
      <c r="F216" s="3">
        <f t="shared" si="25"/>
        <v>0.2709677419354839</v>
      </c>
      <c r="G216" t="str">
        <f t="shared" si="23"/>
        <v>Q2</v>
      </c>
      <c r="H216" s="3">
        <f>VLOOKUP(A216,Trend_Simulation!$A:$S,19,FALSE)</f>
        <v>5.3219017665346773E-3</v>
      </c>
      <c r="I216" s="33">
        <f t="shared" si="26"/>
        <v>2.2458425454776335E-2</v>
      </c>
      <c r="L216" s="3">
        <v>8.2279004293908109E-3</v>
      </c>
      <c r="AB216" s="7">
        <f t="shared" si="27"/>
        <v>-1.7812423092725085E-2</v>
      </c>
      <c r="AC216" s="7">
        <f t="shared" si="28"/>
        <v>9.4830323160063762E-3</v>
      </c>
      <c r="AD216" s="7">
        <f t="shared" si="29"/>
        <v>-7.7361270744065701E-3</v>
      </c>
    </row>
    <row r="217" spans="1:30" x14ac:dyDescent="0.35">
      <c r="A217" s="2">
        <v>43373</v>
      </c>
      <c r="B217" s="12">
        <f>VLOOKUP(A217,rets_1M!$A:$I,6,FALSE)</f>
        <v>4.0413959812659606E-3</v>
      </c>
      <c r="C217" s="12">
        <f>VLOOKUP(A217,rets_1M!$A:$I,7,FALSE)</f>
        <v>-4.6252928123698966E-3</v>
      </c>
      <c r="D217" s="3">
        <f>VLOOKUP(A217,Strategy_Simulation!$A:$R,18,FALSE)</f>
        <v>5.06922648848342E-3</v>
      </c>
      <c r="E217" s="3">
        <f t="shared" si="24"/>
        <v>1.9516521980661169E-2</v>
      </c>
      <c r="F217" s="3">
        <f t="shared" si="25"/>
        <v>0.58064516129032262</v>
      </c>
      <c r="G217" t="str">
        <f t="shared" si="23"/>
        <v>Q3</v>
      </c>
      <c r="H217" s="3">
        <f>VLOOKUP(A217,Trend_Simulation!$A:$S,19,FALSE)</f>
        <v>5.3376825525570815E-3</v>
      </c>
      <c r="I217" s="33">
        <f t="shared" si="26"/>
        <v>2.2525020371790883E-2</v>
      </c>
      <c r="L217" s="3">
        <v>-1.207946735495824E-2</v>
      </c>
      <c r="AB217" s="7">
        <f t="shared" si="27"/>
        <v>2.4141814793031065E-2</v>
      </c>
      <c r="AC217" s="7">
        <f t="shared" si="28"/>
        <v>1.5475125999395208E-2</v>
      </c>
      <c r="AD217" s="7">
        <f t="shared" si="29"/>
        <v>1.8483624390524922E-2</v>
      </c>
    </row>
    <row r="218" spans="1:30" x14ac:dyDescent="0.35">
      <c r="A218" s="2">
        <v>43404</v>
      </c>
      <c r="B218" s="12">
        <f>VLOOKUP(A218,rets_1M!$A:$I,6,FALSE)</f>
        <v>-7.1248542301470819E-2</v>
      </c>
      <c r="C218" s="12">
        <f>VLOOKUP(A218,rets_1M!$A:$I,7,FALSE)</f>
        <v>-8.8795260965429446E-2</v>
      </c>
      <c r="D218" s="3">
        <f>VLOOKUP(A218,Strategy_Simulation!$A:$R,18,FALSE)</f>
        <v>-2.3093740666059445E-2</v>
      </c>
      <c r="E218" s="3">
        <f t="shared" si="24"/>
        <v>-8.8910901564328862E-2</v>
      </c>
      <c r="F218" s="3">
        <f t="shared" si="25"/>
        <v>0.93870967741935485</v>
      </c>
      <c r="G218" t="str">
        <f t="shared" si="23"/>
        <v>Q5</v>
      </c>
      <c r="H218" s="3">
        <f>VLOOKUP(A218,Trend_Simulation!$A:$S,19,FALSE)</f>
        <v>-1.02161490948218E-2</v>
      </c>
      <c r="I218" s="33">
        <f t="shared" si="26"/>
        <v>-4.3112149180147996E-2</v>
      </c>
      <c r="L218" s="3">
        <v>-3.5503019815674719E-3</v>
      </c>
      <c r="AB218" s="7">
        <f t="shared" si="27"/>
        <v>-1.1564059889941636E-4</v>
      </c>
      <c r="AC218" s="7">
        <f t="shared" si="28"/>
        <v>-1.7662359262858043E-2</v>
      </c>
      <c r="AD218" s="7">
        <f t="shared" si="29"/>
        <v>2.8136393121322822E-2</v>
      </c>
    </row>
    <row r="219" spans="1:30" x14ac:dyDescent="0.35">
      <c r="A219" s="2">
        <v>43434</v>
      </c>
      <c r="B219" s="12">
        <f>VLOOKUP(A219,rets_1M!$A:$I,6,FALSE)</f>
        <v>1.7416663291344392E-2</v>
      </c>
      <c r="C219" s="12">
        <f>VLOOKUP(A219,rets_1M!$A:$I,7,FALSE)</f>
        <v>-3.7272116870104011E-3</v>
      </c>
      <c r="D219" s="3">
        <f>VLOOKUP(A219,Strategy_Simulation!$A:$R,18,FALSE)</f>
        <v>2.0592150249406282E-4</v>
      </c>
      <c r="E219" s="3">
        <f t="shared" si="24"/>
        <v>7.9279778460214186E-4</v>
      </c>
      <c r="F219" s="3">
        <f t="shared" si="25"/>
        <v>0.42258064516129035</v>
      </c>
      <c r="G219" t="str">
        <f t="shared" si="23"/>
        <v>Q3</v>
      </c>
      <c r="H219" s="3">
        <f>VLOOKUP(A219,Trend_Simulation!$A:$S,19,FALSE)</f>
        <v>-4.4597503756708895E-3</v>
      </c>
      <c r="I219" s="33">
        <f t="shared" si="26"/>
        <v>-1.8820146585331151E-2</v>
      </c>
      <c r="L219" s="3">
        <v>9.9904148446579022E-3</v>
      </c>
      <c r="AB219" s="7">
        <f t="shared" si="27"/>
        <v>4.5200094716125426E-3</v>
      </c>
      <c r="AC219" s="7">
        <f t="shared" si="28"/>
        <v>-1.662386550674225E-2</v>
      </c>
      <c r="AD219" s="7">
        <f t="shared" si="29"/>
        <v>-3.6236809876675546E-2</v>
      </c>
    </row>
    <row r="220" spans="1:30" x14ac:dyDescent="0.35">
      <c r="A220" s="2">
        <v>43465</v>
      </c>
      <c r="B220" s="12">
        <f>VLOOKUP(A220,rets_1M!$A:$I,6,FALSE)</f>
        <v>-9.2957522194354825E-2</v>
      </c>
      <c r="C220" s="12">
        <f>VLOOKUP(A220,rets_1M!$A:$I,7,FALSE)</f>
        <v>-9.1791375656240182E-2</v>
      </c>
      <c r="D220" s="3">
        <f>VLOOKUP(A220,Strategy_Simulation!$A:$R,18,FALSE)</f>
        <v>-3.237308287293051E-2</v>
      </c>
      <c r="E220" s="3">
        <f t="shared" si="24"/>
        <v>-0.12463636906078247</v>
      </c>
      <c r="F220" s="3">
        <f t="shared" si="25"/>
        <v>0.97741935483870968</v>
      </c>
      <c r="G220" t="str">
        <f t="shared" si="23"/>
        <v>Q5</v>
      </c>
      <c r="H220" s="3">
        <f>VLOOKUP(A220,Trend_Simulation!$A:$S,19,FALSE)</f>
        <v>-1.6100379553870371E-2</v>
      </c>
      <c r="I220" s="33">
        <f t="shared" si="26"/>
        <v>-6.7943601717332963E-2</v>
      </c>
      <c r="L220" s="3">
        <v>1.9882589676777584E-2</v>
      </c>
      <c r="AB220" s="7">
        <f t="shared" si="27"/>
        <v>-3.2844993404542291E-2</v>
      </c>
      <c r="AC220" s="7">
        <f t="shared" si="28"/>
        <v>-3.1678846866427648E-2</v>
      </c>
      <c r="AD220" s="7">
        <f t="shared" si="29"/>
        <v>2.5013920477021861E-2</v>
      </c>
    </row>
    <row r="221" spans="1:30" x14ac:dyDescent="0.35">
      <c r="A221" s="2">
        <v>43496</v>
      </c>
      <c r="B221" s="12">
        <f>VLOOKUP(A221,rets_1M!$A:$I,6,FALSE)</f>
        <v>7.9529494382022392E-2</v>
      </c>
      <c r="C221" s="12">
        <f>VLOOKUP(A221,rets_1M!$A:$I,7,FALSE)</f>
        <v>9.1817054276012167E-2</v>
      </c>
      <c r="D221" s="3">
        <f>VLOOKUP(A221,Strategy_Simulation!$A:$R,18,FALSE)</f>
        <v>2.8926513743876645E-3</v>
      </c>
      <c r="E221" s="3">
        <f t="shared" si="24"/>
        <v>1.1136707791392508E-2</v>
      </c>
      <c r="F221" s="3">
        <f t="shared" si="25"/>
        <v>4.1935483870967745E-2</v>
      </c>
      <c r="G221" t="str">
        <f t="shared" si="23"/>
        <v>Q1</v>
      </c>
      <c r="H221" s="3">
        <f>VLOOKUP(A221,Trend_Simulation!$A:$S,19,FALSE)</f>
        <v>-1.5863156269011327E-2</v>
      </c>
      <c r="I221" s="33">
        <f t="shared" si="26"/>
        <v>-6.6942519455227792E-2</v>
      </c>
      <c r="L221" s="3">
        <v>4.4251774891701512E-3</v>
      </c>
      <c r="AB221" s="7">
        <f t="shared" si="27"/>
        <v>-8.0680346484619664E-2</v>
      </c>
      <c r="AC221" s="7">
        <f t="shared" si="28"/>
        <v>-6.8392786590629889E-2</v>
      </c>
      <c r="AD221" s="7">
        <f t="shared" si="29"/>
        <v>-0.14647201383725017</v>
      </c>
    </row>
    <row r="222" spans="1:30" x14ac:dyDescent="0.35">
      <c r="A222" s="2">
        <v>43524</v>
      </c>
      <c r="B222" s="12">
        <f>VLOOKUP(A222,rets_1M!$A:$I,6,FALSE)</f>
        <v>2.9679622702878383E-2</v>
      </c>
      <c r="C222" s="12">
        <f>VLOOKUP(A222,rets_1M!$A:$I,7,FALSE)</f>
        <v>2.7152159627217953E-2</v>
      </c>
      <c r="D222" s="3">
        <f>VLOOKUP(A222,Strategy_Simulation!$A:$R,18,FALSE)</f>
        <v>2.7439747502001712E-3</v>
      </c>
      <c r="E222" s="3">
        <f t="shared" si="24"/>
        <v>1.056430278827066E-2</v>
      </c>
      <c r="F222" s="3">
        <f t="shared" si="25"/>
        <v>0.28064516129032258</v>
      </c>
      <c r="G222" t="str">
        <f t="shared" si="23"/>
        <v>Q2</v>
      </c>
      <c r="H222" s="3">
        <f>VLOOKUP(A222,Trend_Simulation!$A:$S,19,FALSE)</f>
        <v>-4.0473007363887748E-3</v>
      </c>
      <c r="I222" s="33">
        <f t="shared" si="26"/>
        <v>-1.707960910756063E-2</v>
      </c>
      <c r="L222" s="3">
        <v>-5.2271329923166965E-3</v>
      </c>
      <c r="AB222" s="7">
        <f t="shared" si="27"/>
        <v>-1.6587856838947292E-2</v>
      </c>
      <c r="AC222" s="7">
        <f t="shared" si="28"/>
        <v>-1.9115319914607722E-2</v>
      </c>
      <c r="AD222" s="7">
        <f t="shared" si="29"/>
        <v>-4.6759231810439013E-2</v>
      </c>
    </row>
    <row r="223" spans="1:30" x14ac:dyDescent="0.35">
      <c r="A223" s="2">
        <v>43555</v>
      </c>
      <c r="B223" s="12">
        <f>VLOOKUP(A223,rets_1M!$A:$I,6,FALSE)</f>
        <v>1.7176024638711374E-2</v>
      </c>
      <c r="C223" s="12">
        <f>VLOOKUP(A223,rets_1M!$A:$I,7,FALSE)</f>
        <v>3.796738928620158E-2</v>
      </c>
      <c r="D223" s="3">
        <f>VLOOKUP(A223,Strategy_Simulation!$A:$R,18,FALSE)</f>
        <v>1.0180773388722503E-2</v>
      </c>
      <c r="E223" s="3">
        <f t="shared" si="24"/>
        <v>3.9195977546581634E-2</v>
      </c>
      <c r="F223" s="3">
        <f t="shared" si="25"/>
        <v>0.4258064516129032</v>
      </c>
      <c r="G223" t="str">
        <f t="shared" si="23"/>
        <v>Q3</v>
      </c>
      <c r="H223" s="3">
        <f>VLOOKUP(A223,Trend_Simulation!$A:$S,19,FALSE)</f>
        <v>8.4369027476478408E-3</v>
      </c>
      <c r="I223" s="33">
        <f t="shared" si="26"/>
        <v>3.5603729595073887E-2</v>
      </c>
      <c r="L223" s="3">
        <v>1.7025575047011854E-2</v>
      </c>
      <c r="AB223" s="7">
        <f t="shared" si="27"/>
        <v>1.2285882603800535E-3</v>
      </c>
      <c r="AC223" s="7">
        <f t="shared" si="28"/>
        <v>2.201995290787026E-2</v>
      </c>
      <c r="AD223" s="7">
        <f t="shared" si="29"/>
        <v>1.8427704956362513E-2</v>
      </c>
    </row>
    <row r="224" spans="1:30" x14ac:dyDescent="0.35">
      <c r="A224" s="2">
        <v>43585</v>
      </c>
      <c r="B224" s="12">
        <f>VLOOKUP(A224,rets_1M!$A:$I,6,FALSE)</f>
        <v>3.9051279065253741E-2</v>
      </c>
      <c r="C224" s="12">
        <f>VLOOKUP(A224,rets_1M!$A:$I,7,FALSE)</f>
        <v>5.3982770823329806E-2</v>
      </c>
      <c r="D224" s="3">
        <f>VLOOKUP(A224,Strategy_Simulation!$A:$R,18,FALSE)</f>
        <v>1.1698219786298878E-2</v>
      </c>
      <c r="E224" s="3">
        <f t="shared" si="24"/>
        <v>4.5038146177250681E-2</v>
      </c>
      <c r="F224" s="3">
        <f t="shared" si="25"/>
        <v>0.19032258064516128</v>
      </c>
      <c r="G224" t="str">
        <f t="shared" si="23"/>
        <v>Q1</v>
      </c>
      <c r="H224" s="3">
        <f>VLOOKUP(A224,Trend_Simulation!$A:$S,19,FALSE)</f>
        <v>4.6646292235435335E-3</v>
      </c>
      <c r="I224" s="33">
        <f t="shared" si="26"/>
        <v>1.968473532335371E-2</v>
      </c>
      <c r="L224" s="3">
        <v>-5.0347556685185202E-3</v>
      </c>
      <c r="AB224" s="7">
        <f t="shared" si="27"/>
        <v>-8.9446246460791259E-3</v>
      </c>
      <c r="AC224" s="7">
        <f t="shared" si="28"/>
        <v>5.9868671119969394E-3</v>
      </c>
      <c r="AD224" s="7">
        <f t="shared" si="29"/>
        <v>-1.9366543741900031E-2</v>
      </c>
    </row>
    <row r="225" spans="1:30" x14ac:dyDescent="0.35">
      <c r="A225" s="2">
        <v>43616</v>
      </c>
      <c r="B225" s="12">
        <f>VLOOKUP(A225,rets_1M!$A:$I,6,FALSE)</f>
        <v>-6.6499794523106837E-2</v>
      </c>
      <c r="C225" s="12">
        <f>VLOOKUP(A225,rets_1M!$A:$I,7,FALSE)</f>
        <v>-8.5448617099456614E-2</v>
      </c>
      <c r="D225" s="3">
        <f>VLOOKUP(A225,Strategy_Simulation!$A:$R,18,FALSE)</f>
        <v>-1.6066907804492655E-2</v>
      </c>
      <c r="E225" s="3">
        <f t="shared" si="24"/>
        <v>-6.1857595047296723E-2</v>
      </c>
      <c r="F225" s="3">
        <f t="shared" si="25"/>
        <v>0.92903225806451617</v>
      </c>
      <c r="G225" t="str">
        <f t="shared" si="23"/>
        <v>Q5</v>
      </c>
      <c r="H225" s="3">
        <f>VLOOKUP(A225,Trend_Simulation!$A:$S,19,FALSE)</f>
        <v>-3.188139245018061E-3</v>
      </c>
      <c r="I225" s="33">
        <f t="shared" si="26"/>
        <v>-1.3453947613976216E-2</v>
      </c>
      <c r="L225" s="3">
        <v>2.2041108028291623E-2</v>
      </c>
      <c r="AB225" s="7">
        <f t="shared" si="27"/>
        <v>2.3591022052159891E-2</v>
      </c>
      <c r="AC225" s="7">
        <f t="shared" si="28"/>
        <v>4.6421994758101132E-3</v>
      </c>
      <c r="AD225" s="7">
        <f t="shared" si="29"/>
        <v>5.3045846909130619E-2</v>
      </c>
    </row>
    <row r="226" spans="1:30" x14ac:dyDescent="0.35">
      <c r="A226" s="2">
        <v>43646</v>
      </c>
      <c r="B226" s="12">
        <f>VLOOKUP(A226,rets_1M!$A:$I,6,FALSE)</f>
        <v>6.8115420018409534E-2</v>
      </c>
      <c r="C226" s="12">
        <f>VLOOKUP(A226,rets_1M!$A:$I,7,FALSE)</f>
        <v>7.4661217225659327E-2</v>
      </c>
      <c r="D226" s="3">
        <f>VLOOKUP(A226,Strategy_Simulation!$A:$R,18,FALSE)</f>
        <v>1.7201927221532326E-2</v>
      </c>
      <c r="E226" s="3">
        <f t="shared" si="24"/>
        <v>6.6227419802899451E-2</v>
      </c>
      <c r="F226" s="3">
        <f t="shared" si="25"/>
        <v>7.0967741935483872E-2</v>
      </c>
      <c r="G226" t="str">
        <f t="shared" si="23"/>
        <v>Q1</v>
      </c>
      <c r="H226" s="3">
        <f>VLOOKUP(A226,Trend_Simulation!$A:$S,19,FALSE)</f>
        <v>5.3108361077276013E-3</v>
      </c>
      <c r="I226" s="33">
        <f t="shared" si="26"/>
        <v>2.2411728374610477E-2</v>
      </c>
      <c r="L226" s="3">
        <v>1.018658776446757E-2</v>
      </c>
      <c r="AB226" s="7">
        <f t="shared" si="27"/>
        <v>-8.4337974227598755E-3</v>
      </c>
      <c r="AC226" s="7">
        <f t="shared" si="28"/>
        <v>-1.8880002155100828E-3</v>
      </c>
      <c r="AD226" s="7">
        <f t="shared" si="29"/>
        <v>-4.570369164379906E-2</v>
      </c>
    </row>
    <row r="227" spans="1:30" x14ac:dyDescent="0.35">
      <c r="A227" s="2">
        <v>43677</v>
      </c>
      <c r="B227" s="12">
        <f>VLOOKUP(A227,rets_1M!$A:$I,6,FALSE)</f>
        <v>1.2889205290569139E-2</v>
      </c>
      <c r="C227" s="12">
        <f>VLOOKUP(A227,rets_1M!$A:$I,7,FALSE)</f>
        <v>2.2485926531271128E-2</v>
      </c>
      <c r="D227" s="3">
        <f>VLOOKUP(A227,Strategy_Simulation!$A:$R,18,FALSE)</f>
        <v>2.6494395476527057E-3</v>
      </c>
      <c r="E227" s="3">
        <f t="shared" si="24"/>
        <v>1.0200342258462917E-2</v>
      </c>
      <c r="F227" s="3">
        <f t="shared" si="25"/>
        <v>0.46451612903225808</v>
      </c>
      <c r="G227" t="str">
        <f t="shared" si="23"/>
        <v>Q3</v>
      </c>
      <c r="H227" s="3">
        <f>VLOOKUP(A227,Trend_Simulation!$A:$S,19,FALSE)</f>
        <v>5.0629130065229751E-4</v>
      </c>
      <c r="I227" s="33">
        <f t="shared" si="26"/>
        <v>2.1365492887526955E-3</v>
      </c>
      <c r="L227" s="3">
        <v>-3.7276484464309201E-3</v>
      </c>
      <c r="AB227" s="7">
        <f t="shared" si="27"/>
        <v>-1.228558427280821E-2</v>
      </c>
      <c r="AC227" s="7">
        <f t="shared" si="28"/>
        <v>-2.6888630321062219E-3</v>
      </c>
      <c r="AD227" s="7">
        <f t="shared" si="29"/>
        <v>-1.0752656001816444E-2</v>
      </c>
    </row>
    <row r="228" spans="1:30" x14ac:dyDescent="0.35">
      <c r="A228" s="2">
        <v>43708</v>
      </c>
      <c r="B228" s="12">
        <f>VLOOKUP(A228,rets_1M!$A:$I,6,FALSE)</f>
        <v>-1.9272740724299853E-2</v>
      </c>
      <c r="C228" s="12">
        <f>VLOOKUP(A228,rets_1M!$A:$I,7,FALSE)</f>
        <v>-2.2372738441579276E-2</v>
      </c>
      <c r="D228" s="3">
        <f>VLOOKUP(A228,Strategy_Simulation!$A:$R,18,FALSE)</f>
        <v>9.7899361307936562E-3</v>
      </c>
      <c r="E228" s="3">
        <f t="shared" si="24"/>
        <v>3.7691254103555574E-2</v>
      </c>
      <c r="F228" s="3">
        <f t="shared" si="25"/>
        <v>0.7709677419354839</v>
      </c>
      <c r="G228" t="str">
        <f t="shared" si="23"/>
        <v>Q4</v>
      </c>
      <c r="H228" s="3">
        <f>VLOOKUP(A228,Trend_Simulation!$A:$S,19,FALSE)</f>
        <v>1.5740543039581674E-2</v>
      </c>
      <c r="I228" s="33">
        <f t="shared" si="26"/>
        <v>6.6425091627034666E-2</v>
      </c>
      <c r="L228" s="3">
        <v>2.825253236859071E-2</v>
      </c>
      <c r="AB228" s="7">
        <f t="shared" si="27"/>
        <v>6.0063992545134851E-2</v>
      </c>
      <c r="AC228" s="7">
        <f t="shared" si="28"/>
        <v>5.6963994827855427E-2</v>
      </c>
      <c r="AD228" s="7">
        <f t="shared" si="29"/>
        <v>8.5697832351334519E-2</v>
      </c>
    </row>
    <row r="229" spans="1:30" x14ac:dyDescent="0.35">
      <c r="A229" s="2">
        <v>43738</v>
      </c>
      <c r="B229" s="12">
        <f>VLOOKUP(A229,rets_1M!$A:$I,6,FALSE)</f>
        <v>1.7690102595051327E-2</v>
      </c>
      <c r="C229" s="12">
        <f>VLOOKUP(A229,rets_1M!$A:$I,7,FALSE)</f>
        <v>7.4073488226500395E-3</v>
      </c>
      <c r="D229" s="3">
        <f>VLOOKUP(A229,Strategy_Simulation!$A:$R,18,FALSE)</f>
        <v>-3.2605423775146319E-3</v>
      </c>
      <c r="E229" s="3">
        <f t="shared" si="24"/>
        <v>-1.2553088153431334E-2</v>
      </c>
      <c r="F229" s="3">
        <f t="shared" si="25"/>
        <v>0.41290322580645161</v>
      </c>
      <c r="G229" t="str">
        <f t="shared" si="23"/>
        <v>Q3</v>
      </c>
      <c r="H229" s="3">
        <f>VLOOKUP(A229,Trend_Simulation!$A:$S,19,FALSE)</f>
        <v>-7.6992501879929055E-3</v>
      </c>
      <c r="I229" s="33">
        <f t="shared" si="26"/>
        <v>-3.2490835793330057E-2</v>
      </c>
      <c r="L229" s="3">
        <v>-1.1039924163868675E-2</v>
      </c>
      <c r="AB229" s="7">
        <f t="shared" si="27"/>
        <v>-1.9960436976081374E-2</v>
      </c>
      <c r="AC229" s="7">
        <f t="shared" si="28"/>
        <v>-3.0243190748482661E-2</v>
      </c>
      <c r="AD229" s="7">
        <f t="shared" si="29"/>
        <v>-5.0180938388381384E-2</v>
      </c>
    </row>
    <row r="230" spans="1:30" x14ac:dyDescent="0.35">
      <c r="A230" s="2">
        <v>43769</v>
      </c>
      <c r="B230" s="12">
        <f>VLOOKUP(A230,rets_1M!$A:$I,6,FALSE)</f>
        <v>1.923575849671999E-2</v>
      </c>
      <c r="C230" s="12">
        <f>VLOOKUP(A230,rets_1M!$A:$I,7,FALSE)</f>
        <v>4.1148876159592396E-2</v>
      </c>
      <c r="D230" s="3">
        <f>VLOOKUP(A230,Strategy_Simulation!$A:$R,18,FALSE)</f>
        <v>4.6474637259634353E-3</v>
      </c>
      <c r="E230" s="3">
        <f t="shared" si="24"/>
        <v>1.7892735344959228E-2</v>
      </c>
      <c r="F230" s="3">
        <f t="shared" si="25"/>
        <v>0.38709677419354838</v>
      </c>
      <c r="G230" t="str">
        <f t="shared" ref="G230:G287" si="30">IF(F230&lt;=20%, "Q1",
   IF(F230&lt;=40%, "Q2",
      IF(F230&lt;=60%, "Q3",
         IF(F230&lt;=80%, "Q4", "Q5"))))</f>
        <v>Q2</v>
      </c>
      <c r="H230" s="3">
        <f>VLOOKUP(A230,Trend_Simulation!$A:$S,19,FALSE)</f>
        <v>1.5242890664143504E-3</v>
      </c>
      <c r="I230" s="33">
        <f t="shared" si="26"/>
        <v>6.4324998602685582E-3</v>
      </c>
      <c r="L230" s="3">
        <v>-5.4024282723375006E-4</v>
      </c>
      <c r="AB230" s="7">
        <f t="shared" si="27"/>
        <v>-2.3256140814633168E-2</v>
      </c>
      <c r="AC230" s="7">
        <f t="shared" si="28"/>
        <v>-1.3430231517607624E-3</v>
      </c>
      <c r="AD230" s="7">
        <f t="shared" si="29"/>
        <v>-1.2803258636451431E-2</v>
      </c>
    </row>
    <row r="231" spans="1:30" x14ac:dyDescent="0.35">
      <c r="A231" s="2">
        <v>43799</v>
      </c>
      <c r="B231" s="12">
        <f>VLOOKUP(A231,rets_1M!$A:$I,6,FALSE)</f>
        <v>3.5563636363636242E-2</v>
      </c>
      <c r="C231" s="12">
        <f>VLOOKUP(A231,rets_1M!$A:$I,7,FALSE)</f>
        <v>4.0450049112502384E-2</v>
      </c>
      <c r="D231" s="3">
        <f>VLOOKUP(A231,Strategy_Simulation!$A:$R,18,FALSE)</f>
        <v>2.979403828005238E-3</v>
      </c>
      <c r="E231" s="3">
        <f t="shared" si="24"/>
        <v>1.1470704737820166E-2</v>
      </c>
      <c r="F231" s="3">
        <f t="shared" si="25"/>
        <v>0.22580645161290322</v>
      </c>
      <c r="G231" t="str">
        <f t="shared" si="30"/>
        <v>Q2</v>
      </c>
      <c r="H231" s="3">
        <f>VLOOKUP(A231,Trend_Simulation!$A:$S,19,FALSE)</f>
        <v>-3.8590994571882807E-3</v>
      </c>
      <c r="I231" s="33">
        <f t="shared" si="26"/>
        <v>-1.6285399709334545E-2</v>
      </c>
      <c r="L231" s="3">
        <v>-5.3886554851468871E-3</v>
      </c>
      <c r="AB231" s="7">
        <f t="shared" si="27"/>
        <v>-2.897934437468222E-2</v>
      </c>
      <c r="AC231" s="7">
        <f t="shared" si="28"/>
        <v>-2.4092931625816078E-2</v>
      </c>
      <c r="AD231" s="7">
        <f t="shared" si="29"/>
        <v>-5.1849036072970783E-2</v>
      </c>
    </row>
    <row r="232" spans="1:30" x14ac:dyDescent="0.35">
      <c r="A232" s="2">
        <v>43830</v>
      </c>
      <c r="B232" s="12">
        <f>VLOOKUP(A232,rets_1M!$A:$I,6,FALSE)</f>
        <v>2.6722382189760641E-2</v>
      </c>
      <c r="C232" s="12">
        <f>VLOOKUP(A232,rets_1M!$A:$I,7,FALSE)</f>
        <v>3.6293964712272642E-2</v>
      </c>
      <c r="D232" s="3">
        <f>VLOOKUP(A232,Strategy_Simulation!$A:$R,18,FALSE)</f>
        <v>6.726607152472525E-3</v>
      </c>
      <c r="E232" s="3">
        <f t="shared" si="24"/>
        <v>2.5897437537019223E-2</v>
      </c>
      <c r="F232" s="3">
        <f t="shared" si="25"/>
        <v>0.31290322580645163</v>
      </c>
      <c r="G232" t="str">
        <f t="shared" si="30"/>
        <v>Q2</v>
      </c>
      <c r="H232" s="3">
        <f>VLOOKUP(A232,Trend_Simulation!$A:$S,19,FALSE)</f>
        <v>2.8894428860447878E-3</v>
      </c>
      <c r="I232" s="33">
        <f t="shared" si="26"/>
        <v>1.2193448979109003E-2</v>
      </c>
      <c r="L232" s="3">
        <v>-8.8093016955058667E-3</v>
      </c>
      <c r="AB232" s="7">
        <f t="shared" si="27"/>
        <v>-1.0396527175253419E-2</v>
      </c>
      <c r="AC232" s="7">
        <f t="shared" si="28"/>
        <v>-8.2494465274141754E-4</v>
      </c>
      <c r="AD232" s="7">
        <f t="shared" si="29"/>
        <v>-1.4528933210651638E-2</v>
      </c>
    </row>
    <row r="233" spans="1:30" x14ac:dyDescent="0.35">
      <c r="A233" s="2">
        <v>43861</v>
      </c>
      <c r="B233" s="12">
        <f>VLOOKUP(A233,rets_1M!$A:$I,6,FALSE)</f>
        <v>-2.1888573480625118E-3</v>
      </c>
      <c r="C233" s="12">
        <f>VLOOKUP(A233,rets_1M!$A:$I,7,FALSE)</f>
        <v>2.8049932310020953E-2</v>
      </c>
      <c r="D233" s="3">
        <f>VLOOKUP(A233,Strategy_Simulation!$A:$R,18,FALSE)</f>
        <v>2.7047543710814639E-5</v>
      </c>
      <c r="E233" s="3">
        <f t="shared" si="24"/>
        <v>1.0413304328663636E-4</v>
      </c>
      <c r="F233" s="3">
        <f t="shared" si="25"/>
        <v>0.64838709677419359</v>
      </c>
      <c r="G233" t="str">
        <f t="shared" si="30"/>
        <v>Q4</v>
      </c>
      <c r="H233" s="3">
        <f>VLOOKUP(A233,Trend_Simulation!$A:$S,19,FALSE)</f>
        <v>4.4936573759257845E-4</v>
      </c>
      <c r="I233" s="33">
        <f t="shared" si="26"/>
        <v>1.8963234126406808E-3</v>
      </c>
      <c r="L233" s="3">
        <v>2.4835879840680475E-2</v>
      </c>
      <c r="AB233" s="7">
        <f t="shared" si="27"/>
        <v>-2.7945799266734316E-2</v>
      </c>
      <c r="AC233" s="7">
        <f t="shared" si="28"/>
        <v>2.2929903913491479E-3</v>
      </c>
      <c r="AD233" s="7">
        <f t="shared" si="29"/>
        <v>4.0851807607031922E-3</v>
      </c>
    </row>
    <row r="234" spans="1:30" x14ac:dyDescent="0.35">
      <c r="A234" s="2">
        <v>43890</v>
      </c>
      <c r="B234" s="12">
        <f>VLOOKUP(A234,rets_1M!$A:$I,6,FALSE)</f>
        <v>-8.46615252784918E-2</v>
      </c>
      <c r="C234" s="12">
        <f>VLOOKUP(A234,rets_1M!$A:$I,7,FALSE)</f>
        <v>-6.0431707222760922E-2</v>
      </c>
      <c r="D234" s="3">
        <f>VLOOKUP(A234,Strategy_Simulation!$A:$R,18,FALSE)</f>
        <v>-1.1142102505593362E-2</v>
      </c>
      <c r="E234" s="3">
        <f t="shared" si="24"/>
        <v>-4.2897094646534441E-2</v>
      </c>
      <c r="F234" s="3">
        <f t="shared" si="25"/>
        <v>0.96129032258064517</v>
      </c>
      <c r="G234" t="str">
        <f t="shared" si="30"/>
        <v>Q5</v>
      </c>
      <c r="H234" s="3">
        <f>VLOOKUP(A234,Trend_Simulation!$A:$S,19,FALSE)</f>
        <v>2.628218869664997E-3</v>
      </c>
      <c r="I234" s="33">
        <f t="shared" si="26"/>
        <v>1.1091083629986287E-2</v>
      </c>
      <c r="L234" s="3">
        <v>2.3888023219265531E-2</v>
      </c>
      <c r="AB234" s="7">
        <f t="shared" si="27"/>
        <v>1.7534612576226481E-2</v>
      </c>
      <c r="AC234" s="7">
        <f t="shared" si="28"/>
        <v>4.176443063195736E-2</v>
      </c>
      <c r="AD234" s="7">
        <f t="shared" si="29"/>
        <v>9.5752608908478087E-2</v>
      </c>
    </row>
    <row r="235" spans="1:30" x14ac:dyDescent="0.35">
      <c r="A235" s="2">
        <v>43921</v>
      </c>
      <c r="B235" s="12">
        <f>VLOOKUP(A235,rets_1M!$A:$I,6,FALSE)</f>
        <v>-0.12529488859764093</v>
      </c>
      <c r="C235" s="12">
        <f>VLOOKUP(A235,rets_1M!$A:$I,7,FALSE)</f>
        <v>-7.712240370274126E-2</v>
      </c>
      <c r="D235" s="3">
        <f>VLOOKUP(A235,Strategy_Simulation!$A:$R,18,FALSE)</f>
        <v>-1.8845657531903905E-2</v>
      </c>
      <c r="E235" s="3">
        <f t="shared" si="24"/>
        <v>-7.2555781497830041E-2</v>
      </c>
      <c r="F235" s="3">
        <f t="shared" si="25"/>
        <v>0.99677419354838714</v>
      </c>
      <c r="G235" t="str">
        <f t="shared" si="30"/>
        <v>Q5</v>
      </c>
      <c r="H235" s="3">
        <f>VLOOKUP(A235,Trend_Simulation!$A:$S,19,FALSE)</f>
        <v>-8.4675700126700046E-4</v>
      </c>
      <c r="I235" s="33">
        <f t="shared" si="26"/>
        <v>-3.5733145453467419E-3</v>
      </c>
      <c r="L235" s="3">
        <v>3.0830263824699111E-2</v>
      </c>
      <c r="AB235" s="7">
        <f t="shared" si="27"/>
        <v>4.5666222049112193E-3</v>
      </c>
      <c r="AC235" s="7">
        <f t="shared" si="28"/>
        <v>5.2739107099810889E-2</v>
      </c>
      <c r="AD235" s="7">
        <f t="shared" si="29"/>
        <v>0.12172157405229418</v>
      </c>
    </row>
    <row r="236" spans="1:30" x14ac:dyDescent="0.35">
      <c r="A236" s="2">
        <v>43951</v>
      </c>
      <c r="B236" s="12">
        <f>VLOOKUP(A236,rets_1M!$A:$I,6,FALSE)</f>
        <v>0.12945759664369194</v>
      </c>
      <c r="C236" s="12">
        <f>VLOOKUP(A236,rets_1M!$A:$I,7,FALSE)</f>
        <v>0.15440707695661793</v>
      </c>
      <c r="D236" s="3">
        <f>VLOOKUP(A236,Strategy_Simulation!$A:$R,18,FALSE)</f>
        <v>2.5211684075183233E-2</v>
      </c>
      <c r="E236" s="3">
        <f t="shared" si="24"/>
        <v>9.7064983689455445E-2</v>
      </c>
      <c r="F236" s="3">
        <f t="shared" si="25"/>
        <v>3.2258064516129032E-3</v>
      </c>
      <c r="G236" t="str">
        <f t="shared" si="30"/>
        <v>Q1</v>
      </c>
      <c r="H236" s="3">
        <f>VLOOKUP(A236,Trend_Simulation!$A:$S,19,FALSE)</f>
        <v>9.9221082142034317E-3</v>
      </c>
      <c r="I236" s="33">
        <f t="shared" si="26"/>
        <v>4.1871296663938476E-2</v>
      </c>
      <c r="L236" s="3">
        <v>2.759975840427531E-3</v>
      </c>
      <c r="AB236" s="7">
        <f t="shared" si="27"/>
        <v>-5.7342093267162483E-2</v>
      </c>
      <c r="AC236" s="7">
        <f t="shared" si="28"/>
        <v>-3.2392612954236497E-2</v>
      </c>
      <c r="AD236" s="7">
        <f t="shared" si="29"/>
        <v>-8.7586299979753465E-2</v>
      </c>
    </row>
    <row r="237" spans="1:30" x14ac:dyDescent="0.35">
      <c r="A237" s="2">
        <v>43982</v>
      </c>
      <c r="B237" s="12">
        <f>VLOOKUP(A237,rets_1M!$A:$I,6,FALSE)</f>
        <v>4.8061251563506824E-2</v>
      </c>
      <c r="C237" s="12">
        <f>VLOOKUP(A237,rets_1M!$A:$I,7,FALSE)</f>
        <v>6.360908225969153E-2</v>
      </c>
      <c r="D237" s="3">
        <f>VLOOKUP(A237,Strategy_Simulation!$A:$R,18,FALSE)</f>
        <v>7.2349999540978526E-3</v>
      </c>
      <c r="E237" s="3">
        <f t="shared" si="24"/>
        <v>2.7854749823276733E-2</v>
      </c>
      <c r="F237" s="3">
        <f t="shared" si="25"/>
        <v>0.13870967741935483</v>
      </c>
      <c r="G237" t="str">
        <f t="shared" si="30"/>
        <v>Q1</v>
      </c>
      <c r="H237" s="3">
        <f>VLOOKUP(A237,Trend_Simulation!$A:$S,19,FALSE)</f>
        <v>1.6993754216657673E-3</v>
      </c>
      <c r="I237" s="33">
        <f t="shared" si="26"/>
        <v>7.1713642794295381E-3</v>
      </c>
      <c r="L237" s="3">
        <v>1.3089134160186866E-3</v>
      </c>
      <c r="AB237" s="7">
        <f t="shared" si="27"/>
        <v>-3.5754332436414793E-2</v>
      </c>
      <c r="AC237" s="7">
        <f t="shared" si="28"/>
        <v>-2.0206501740230091E-2</v>
      </c>
      <c r="AD237" s="7">
        <f t="shared" si="29"/>
        <v>-4.0889887284077289E-2</v>
      </c>
    </row>
    <row r="238" spans="1:30" x14ac:dyDescent="0.35">
      <c r="A238" s="2">
        <v>44012</v>
      </c>
      <c r="B238" s="12">
        <f>VLOOKUP(A238,rets_1M!$A:$I,6,FALSE)</f>
        <v>1.9565296010994215E-2</v>
      </c>
      <c r="C238" s="12">
        <f>VLOOKUP(A238,rets_1M!$A:$I,7,FALSE)</f>
        <v>6.2692673602552151E-2</v>
      </c>
      <c r="D238" s="3">
        <f>VLOOKUP(A238,Strategy_Simulation!$A:$R,18,FALSE)</f>
        <v>4.7380777729154801E-3</v>
      </c>
      <c r="E238" s="3">
        <f t="shared" si="24"/>
        <v>1.8241599425724599E-2</v>
      </c>
      <c r="F238" s="3">
        <f t="shared" si="25"/>
        <v>0.37096774193548387</v>
      </c>
      <c r="G238" t="str">
        <f t="shared" si="30"/>
        <v>Q2</v>
      </c>
      <c r="H238" s="3">
        <f>VLOOKUP(A238,Trend_Simulation!$A:$S,19,FALSE)</f>
        <v>2.7465534844370873E-3</v>
      </c>
      <c r="I238" s="33">
        <f t="shared" si="26"/>
        <v>1.1590455704324508E-2</v>
      </c>
      <c r="L238" s="3">
        <v>1.9681349230360468E-3</v>
      </c>
      <c r="AB238" s="7">
        <f t="shared" si="27"/>
        <v>-4.4451074176827553E-2</v>
      </c>
      <c r="AC238" s="7">
        <f t="shared" si="28"/>
        <v>-1.3236965852696167E-3</v>
      </c>
      <c r="AD238" s="7">
        <f t="shared" si="29"/>
        <v>-7.9748403066697074E-3</v>
      </c>
    </row>
    <row r="239" spans="1:30" x14ac:dyDescent="0.35">
      <c r="A239" s="2">
        <v>44043</v>
      </c>
      <c r="B239" s="12">
        <f>VLOOKUP(A239,rets_1M!$A:$I,6,FALSE)</f>
        <v>5.6079738933030754E-2</v>
      </c>
      <c r="C239" s="12">
        <f>VLOOKUP(A239,rets_1M!$A:$I,7,FALSE)</f>
        <v>7.3246518004038697E-2</v>
      </c>
      <c r="D239" s="3">
        <f>VLOOKUP(A239,Strategy_Simulation!$A:$R,18,FALSE)</f>
        <v>1.3766997713226698E-2</v>
      </c>
      <c r="E239" s="3">
        <f t="shared" si="24"/>
        <v>5.300294119592279E-2</v>
      </c>
      <c r="F239" s="3">
        <f t="shared" si="25"/>
        <v>0.1</v>
      </c>
      <c r="G239" t="str">
        <f t="shared" si="30"/>
        <v>Q1</v>
      </c>
      <c r="H239" s="3">
        <f>VLOOKUP(A239,Trend_Simulation!$A:$S,19,FALSE)</f>
        <v>8.0851580294399889E-3</v>
      </c>
      <c r="I239" s="33">
        <f t="shared" si="26"/>
        <v>3.4119366884236751E-2</v>
      </c>
      <c r="L239" s="3">
        <v>5.2724432179185321E-3</v>
      </c>
      <c r="AB239" s="7">
        <f t="shared" si="27"/>
        <v>-2.0243576808115907E-2</v>
      </c>
      <c r="AC239" s="7">
        <f t="shared" si="28"/>
        <v>-3.0767977371079641E-3</v>
      </c>
      <c r="AD239" s="7">
        <f t="shared" si="29"/>
        <v>-2.1960372048794002E-2</v>
      </c>
    </row>
    <row r="240" spans="1:30" x14ac:dyDescent="0.35">
      <c r="A240" s="2">
        <v>44074</v>
      </c>
      <c r="B240" s="12">
        <f>VLOOKUP(A240,rets_1M!$A:$I,6,FALSE)</f>
        <v>7.2145904006986061E-2</v>
      </c>
      <c r="C240" s="12">
        <f>VLOOKUP(A240,rets_1M!$A:$I,7,FALSE)</f>
        <v>0.1123454704300717</v>
      </c>
      <c r="D240" s="3">
        <f>VLOOKUP(A240,Strategy_Simulation!$A:$R,18,FALSE)</f>
        <v>1.764915573796267E-2</v>
      </c>
      <c r="E240" s="3">
        <f t="shared" si="24"/>
        <v>6.794924959115628E-2</v>
      </c>
      <c r="F240" s="3">
        <f t="shared" si="25"/>
        <v>5.8064516129032261E-2</v>
      </c>
      <c r="G240" t="str">
        <f t="shared" si="30"/>
        <v>Q1</v>
      </c>
      <c r="H240" s="3">
        <f>VLOOKUP(A240,Trend_Simulation!$A:$S,19,FALSE)</f>
        <v>1.0318169576880644E-2</v>
      </c>
      <c r="I240" s="33">
        <f t="shared" si="26"/>
        <v>4.3542675614436317E-2</v>
      </c>
      <c r="L240" s="3">
        <v>-5.0909274505984703E-3</v>
      </c>
      <c r="AB240" s="7">
        <f t="shared" si="27"/>
        <v>-4.4396220838915423E-2</v>
      </c>
      <c r="AC240" s="7">
        <f t="shared" si="28"/>
        <v>-4.1966544158297814E-3</v>
      </c>
      <c r="AD240" s="7">
        <f t="shared" si="29"/>
        <v>-2.8603228392549744E-2</v>
      </c>
    </row>
    <row r="241" spans="1:30" x14ac:dyDescent="0.35">
      <c r="A241" s="2">
        <v>44104</v>
      </c>
      <c r="B241" s="12">
        <f>VLOOKUP(A241,rets_1M!$A:$I,6,FALSE)</f>
        <v>-3.8971210175119841E-2</v>
      </c>
      <c r="C241" s="12">
        <f>VLOOKUP(A241,rets_1M!$A:$I,7,FALSE)</f>
        <v>-5.7191433955472215E-2</v>
      </c>
      <c r="D241" s="3">
        <f>VLOOKUP(A241,Strategy_Simulation!$A:$R,18,FALSE)</f>
        <v>-9.7120779187999072E-3</v>
      </c>
      <c r="E241" s="3">
        <f t="shared" si="24"/>
        <v>-3.7391499987379645E-2</v>
      </c>
      <c r="F241" s="3">
        <f t="shared" si="25"/>
        <v>0.8612903225806452</v>
      </c>
      <c r="G241" t="str">
        <f t="shared" si="30"/>
        <v>Q5</v>
      </c>
      <c r="H241" s="3">
        <f>VLOOKUP(A241,Trend_Simulation!$A:$S,19,FALSE)</f>
        <v>-5.81886508169177E-3</v>
      </c>
      <c r="I241" s="33">
        <f t="shared" si="26"/>
        <v>-2.4555610644739267E-2</v>
      </c>
      <c r="L241" s="3">
        <v>3.143196288542871E-3</v>
      </c>
      <c r="AB241" s="7">
        <f t="shared" si="27"/>
        <v>1.979993396809257E-2</v>
      </c>
      <c r="AC241" s="7">
        <f t="shared" si="28"/>
        <v>1.5797101877401964E-3</v>
      </c>
      <c r="AD241" s="7">
        <f t="shared" si="29"/>
        <v>1.4415599530380574E-2</v>
      </c>
    </row>
    <row r="242" spans="1:30" x14ac:dyDescent="0.35">
      <c r="A242" s="2">
        <v>44135</v>
      </c>
      <c r="B242" s="12">
        <f>VLOOKUP(A242,rets_1M!$A:$I,6,FALSE)</f>
        <v>-2.6045571600873618E-2</v>
      </c>
      <c r="C242" s="12">
        <f>VLOOKUP(A242,rets_1M!$A:$I,7,FALSE)</f>
        <v>-3.1646436215810536E-2</v>
      </c>
      <c r="D242" s="3">
        <f>VLOOKUP(A242,Strategy_Simulation!$A:$R,18,FALSE)</f>
        <v>-3.6013904215385262E-3</v>
      </c>
      <c r="E242" s="3">
        <f t="shared" si="24"/>
        <v>-1.3865353122923326E-2</v>
      </c>
      <c r="F242" s="3">
        <f t="shared" si="25"/>
        <v>0.80645161290322576</v>
      </c>
      <c r="G242" t="str">
        <f t="shared" si="30"/>
        <v>Q5</v>
      </c>
      <c r="H242" s="3">
        <f>VLOOKUP(A242,Trend_Simulation!$A:$S,19,FALSE)</f>
        <v>-6.3544489080389266E-4</v>
      </c>
      <c r="I242" s="33">
        <f t="shared" si="26"/>
        <v>-2.6815774391924269E-3</v>
      </c>
      <c r="L242" s="3">
        <v>-9.2894496046344033E-3</v>
      </c>
      <c r="AB242" s="7">
        <f t="shared" si="27"/>
        <v>1.7781083092887208E-2</v>
      </c>
      <c r="AC242" s="7">
        <f t="shared" si="28"/>
        <v>1.2180218477950292E-2</v>
      </c>
      <c r="AD242" s="7">
        <f t="shared" si="29"/>
        <v>2.3363994161681192E-2</v>
      </c>
    </row>
    <row r="243" spans="1:30" x14ac:dyDescent="0.35">
      <c r="A243" s="2">
        <v>44165</v>
      </c>
      <c r="B243" s="12">
        <f>VLOOKUP(A243,rets_1M!$A:$I,6,FALSE)</f>
        <v>0.10981324051141317</v>
      </c>
      <c r="C243" s="12">
        <f>VLOOKUP(A243,rets_1M!$A:$I,7,FALSE)</f>
        <v>0.11141777732355296</v>
      </c>
      <c r="D243" s="3">
        <f>VLOOKUP(A243,Strategy_Simulation!$A:$R,18,FALSE)</f>
        <v>1.2558075325490388E-2</v>
      </c>
      <c r="E243" s="3">
        <f t="shared" si="24"/>
        <v>4.8348590003137994E-2</v>
      </c>
      <c r="F243" s="3">
        <f t="shared" si="25"/>
        <v>6.4516129032258064E-3</v>
      </c>
      <c r="G243" t="str">
        <f t="shared" si="30"/>
        <v>Q1</v>
      </c>
      <c r="H243" s="3">
        <f>VLOOKUP(A243,Trend_Simulation!$A:$S,19,FALSE)</f>
        <v>-1.2364400310702062E-4</v>
      </c>
      <c r="I243" s="33">
        <f t="shared" si="26"/>
        <v>-5.2177769311162697E-4</v>
      </c>
      <c r="L243" s="3">
        <v>2.0246227220663826E-3</v>
      </c>
      <c r="AB243" s="7">
        <f t="shared" si="27"/>
        <v>-6.3069187320414971E-2</v>
      </c>
      <c r="AC243" s="7">
        <f t="shared" si="28"/>
        <v>-6.1464650508275175E-2</v>
      </c>
      <c r="AD243" s="7">
        <f t="shared" si="29"/>
        <v>-0.11033501820452479</v>
      </c>
    </row>
    <row r="244" spans="1:30" x14ac:dyDescent="0.35">
      <c r="A244" s="2">
        <v>44196</v>
      </c>
      <c r="B244" s="12">
        <f>VLOOKUP(A244,rets_1M!$A:$I,6,FALSE)</f>
        <v>3.6852739829307257E-2</v>
      </c>
      <c r="C244" s="12">
        <f>VLOOKUP(A244,rets_1M!$A:$I,7,FALSE)</f>
        <v>4.9270707014765769E-2</v>
      </c>
      <c r="D244" s="3">
        <f>VLOOKUP(A244,Strategy_Simulation!$A:$R,18,FALSE)</f>
        <v>1.0422170288078497E-2</v>
      </c>
      <c r="E244" s="3">
        <f t="shared" si="24"/>
        <v>4.0125355609102215E-2</v>
      </c>
      <c r="F244" s="3">
        <f t="shared" si="25"/>
        <v>0.20967741935483872</v>
      </c>
      <c r="G244" t="str">
        <f t="shared" si="30"/>
        <v>Q2</v>
      </c>
      <c r="H244" s="3">
        <f>VLOOKUP(A244,Trend_Simulation!$A:$S,19,FALSE)</f>
        <v>7.1400286283226956E-3</v>
      </c>
      <c r="I244" s="33">
        <f t="shared" si="26"/>
        <v>3.0130920811521775E-2</v>
      </c>
      <c r="L244" s="3">
        <v>-1.4134796111144876E-3</v>
      </c>
      <c r="AB244" s="7">
        <f t="shared" si="27"/>
        <v>-9.1453514056635543E-3</v>
      </c>
      <c r="AC244" s="7">
        <f t="shared" si="28"/>
        <v>3.2726157797949573E-3</v>
      </c>
      <c r="AD244" s="7">
        <f t="shared" si="29"/>
        <v>-6.7218190177854818E-3</v>
      </c>
    </row>
    <row r="245" spans="1:30" x14ac:dyDescent="0.35">
      <c r="A245" s="2">
        <v>44227</v>
      </c>
      <c r="B245" s="12">
        <f>VLOOKUP(A245,rets_1M!$A:$I,6,FALSE)</f>
        <v>-1.1605247084145343E-2</v>
      </c>
      <c r="C245" s="12">
        <f>VLOOKUP(A245,rets_1M!$A:$I,7,FALSE)</f>
        <v>1.9984763080844736E-3</v>
      </c>
      <c r="D245" s="3">
        <f>VLOOKUP(A245,Strategy_Simulation!$A:$R,18,FALSE)</f>
        <v>-6.9187500648516965E-3</v>
      </c>
      <c r="E245" s="3">
        <f t="shared" si="24"/>
        <v>-2.6637187749679034E-2</v>
      </c>
      <c r="F245" s="3">
        <f t="shared" si="25"/>
        <v>0.70322580645161292</v>
      </c>
      <c r="G245" t="str">
        <f t="shared" si="30"/>
        <v>Q4</v>
      </c>
      <c r="H245" s="3">
        <f>VLOOKUP(A245,Trend_Simulation!$A:$S,19,FALSE)</f>
        <v>-6.3326120252013927E-3</v>
      </c>
      <c r="I245" s="33">
        <f t="shared" si="26"/>
        <v>-2.6723622746349877E-2</v>
      </c>
      <c r="L245" s="3">
        <v>-7.3035061821105085E-3</v>
      </c>
      <c r="AB245" s="7">
        <f t="shared" si="27"/>
        <v>-2.8635664057763507E-2</v>
      </c>
      <c r="AC245" s="7">
        <f t="shared" si="28"/>
        <v>-1.5031940665533691E-2</v>
      </c>
      <c r="AD245" s="7">
        <f t="shared" si="29"/>
        <v>-1.5118375662204534E-2</v>
      </c>
    </row>
    <row r="246" spans="1:30" x14ac:dyDescent="0.35">
      <c r="A246" s="2">
        <v>44255</v>
      </c>
      <c r="B246" s="12">
        <f>VLOOKUP(A246,rets_1M!$A:$I,6,FALSE)</f>
        <v>2.804425872520766E-2</v>
      </c>
      <c r="C246" s="12">
        <f>VLOOKUP(A246,rets_1M!$A:$I,7,FALSE)</f>
        <v>-1.9380870633467495E-5</v>
      </c>
      <c r="D246" s="3">
        <f>VLOOKUP(A246,Strategy_Simulation!$A:$R,18,FALSE)</f>
        <v>-4.8954755353500055E-3</v>
      </c>
      <c r="E246" s="3">
        <f t="shared" si="24"/>
        <v>-1.8847580811097522E-2</v>
      </c>
      <c r="F246" s="3">
        <f t="shared" si="25"/>
        <v>0.3032258064516129</v>
      </c>
      <c r="G246" t="str">
        <f t="shared" si="30"/>
        <v>Q2</v>
      </c>
      <c r="H246" s="3">
        <f>VLOOKUP(A246,Trend_Simulation!$A:$S,19,FALSE)</f>
        <v>-9.0462265295049027E-3</v>
      </c>
      <c r="I246" s="33">
        <f t="shared" si="26"/>
        <v>-3.8175075954510689E-2</v>
      </c>
      <c r="L246" s="3">
        <v>-2.3195361790683267E-2</v>
      </c>
      <c r="AB246" s="7">
        <f t="shared" si="27"/>
        <v>-1.8828199940464054E-2</v>
      </c>
      <c r="AC246" s="7">
        <f t="shared" si="28"/>
        <v>-4.6891839536305185E-2</v>
      </c>
      <c r="AD246" s="7">
        <f t="shared" si="29"/>
        <v>-6.6219334679718356E-2</v>
      </c>
    </row>
    <row r="247" spans="1:30" x14ac:dyDescent="0.35">
      <c r="A247" s="2">
        <v>44286</v>
      </c>
      <c r="B247" s="12">
        <f>VLOOKUP(A247,rets_1M!$A:$I,6,FALSE)</f>
        <v>4.4081866323171459E-2</v>
      </c>
      <c r="C247" s="12">
        <f>VLOOKUP(A247,rets_1M!$A:$I,7,FALSE)</f>
        <v>1.458935736011524E-2</v>
      </c>
      <c r="D247" s="3">
        <f>VLOOKUP(A247,Strategy_Simulation!$A:$R,18,FALSE)</f>
        <v>-1.9519311701635825E-3</v>
      </c>
      <c r="E247" s="3">
        <f t="shared" si="24"/>
        <v>-7.5149350051297928E-3</v>
      </c>
      <c r="F247" s="3">
        <f t="shared" si="25"/>
        <v>0.16451612903225807</v>
      </c>
      <c r="G247" t="str">
        <f t="shared" si="30"/>
        <v>Q1</v>
      </c>
      <c r="H247" s="3">
        <f>VLOOKUP(A247,Trend_Simulation!$A:$S,19,FALSE)</f>
        <v>-7.9683184124959075E-3</v>
      </c>
      <c r="I247" s="33">
        <f t="shared" si="26"/>
        <v>-3.3626303700732725E-2</v>
      </c>
      <c r="L247" s="3">
        <v>-1.2418280190928055E-2</v>
      </c>
      <c r="AB247" s="7">
        <f t="shared" si="27"/>
        <v>-2.2104292365245033E-2</v>
      </c>
      <c r="AC247" s="7">
        <f t="shared" si="28"/>
        <v>-5.1596801328301252E-2</v>
      </c>
      <c r="AD247" s="7">
        <f t="shared" si="29"/>
        <v>-7.7708170023904177E-2</v>
      </c>
    </row>
    <row r="248" spans="1:30" x14ac:dyDescent="0.35">
      <c r="A248" s="2">
        <v>44316</v>
      </c>
      <c r="B248" s="12">
        <f>VLOOKUP(A248,rets_1M!$A:$I,6,FALSE)</f>
        <v>5.2172721041809478E-2</v>
      </c>
      <c r="C248" s="12">
        <f>VLOOKUP(A248,rets_1M!$A:$I,7,FALSE)</f>
        <v>5.8079840831656515E-2</v>
      </c>
      <c r="D248" s="3">
        <f>VLOOKUP(A248,Strategy_Simulation!$A:$R,18,FALSE)</f>
        <v>9.5685936517671735E-3</v>
      </c>
      <c r="E248" s="3">
        <f t="shared" si="24"/>
        <v>3.6839085559303618E-2</v>
      </c>
      <c r="F248" s="3">
        <f t="shared" si="25"/>
        <v>0.11612903225806452</v>
      </c>
      <c r="G248" t="str">
        <f t="shared" si="30"/>
        <v>Q1</v>
      </c>
      <c r="H248" s="3">
        <f>VLOOKUP(A248,Trend_Simulation!$A:$S,19,FALSE)</f>
        <v>3.9031017155815462E-3</v>
      </c>
      <c r="I248" s="33">
        <f t="shared" si="26"/>
        <v>1.6471089239754124E-2</v>
      </c>
      <c r="L248" s="3">
        <v>7.2703538107898869E-3</v>
      </c>
      <c r="AB248" s="7">
        <f t="shared" si="27"/>
        <v>-2.1240755272352897E-2</v>
      </c>
      <c r="AC248" s="7">
        <f t="shared" si="28"/>
        <v>-1.533363548250586E-2</v>
      </c>
      <c r="AD248" s="7">
        <f t="shared" si="29"/>
        <v>-3.570163180205535E-2</v>
      </c>
    </row>
    <row r="249" spans="1:30" x14ac:dyDescent="0.35">
      <c r="A249" s="2">
        <v>44347</v>
      </c>
      <c r="B249" s="12">
        <f>VLOOKUP(A249,rets_1M!$A:$I,6,FALSE)</f>
        <v>6.6965448955131901E-3</v>
      </c>
      <c r="C249" s="12">
        <f>VLOOKUP(A249,rets_1M!$A:$I,7,FALSE)</f>
        <v>-1.1804988314677134E-2</v>
      </c>
      <c r="D249" s="3">
        <f>VLOOKUP(A249,Strategy_Simulation!$A:$R,18,FALSE)</f>
        <v>5.4855432747852621E-3</v>
      </c>
      <c r="E249" s="3">
        <f t="shared" si="24"/>
        <v>2.111934160792326E-2</v>
      </c>
      <c r="F249" s="3">
        <f t="shared" si="25"/>
        <v>0.55483870967741933</v>
      </c>
      <c r="G249" t="str">
        <f t="shared" si="30"/>
        <v>Q3</v>
      </c>
      <c r="H249" s="3">
        <f>VLOOKUP(A249,Trend_Simulation!$A:$S,19,FALSE)</f>
        <v>5.3250187120379997E-3</v>
      </c>
      <c r="I249" s="33">
        <f t="shared" si="26"/>
        <v>2.2471578964800357E-2</v>
      </c>
      <c r="L249" s="3">
        <v>5.2343222789354993E-3</v>
      </c>
      <c r="AB249" s="7">
        <f t="shared" si="27"/>
        <v>3.2924329922600394E-2</v>
      </c>
      <c r="AC249" s="7">
        <f t="shared" si="28"/>
        <v>1.442279671241007E-2</v>
      </c>
      <c r="AD249" s="7">
        <f t="shared" si="29"/>
        <v>1.5775034069287167E-2</v>
      </c>
    </row>
    <row r="250" spans="1:30" x14ac:dyDescent="0.35">
      <c r="A250" s="2">
        <v>44377</v>
      </c>
      <c r="B250" s="12">
        <f>VLOOKUP(A250,rets_1M!$A:$I,6,FALSE)</f>
        <v>2.2699624692636089E-2</v>
      </c>
      <c r="C250" s="12">
        <f>VLOOKUP(A250,rets_1M!$A:$I,7,FALSE)</f>
        <v>6.3636714975845443E-2</v>
      </c>
      <c r="D250" s="3">
        <f>VLOOKUP(A250,Strategy_Simulation!$A:$R,18,FALSE)</f>
        <v>2.443197548435016E-3</v>
      </c>
      <c r="E250" s="3">
        <f t="shared" si="24"/>
        <v>9.4063105614748121E-3</v>
      </c>
      <c r="F250" s="3">
        <f t="shared" si="25"/>
        <v>0.34193548387096773</v>
      </c>
      <c r="G250" t="str">
        <f t="shared" si="30"/>
        <v>Q2</v>
      </c>
      <c r="H250" s="3">
        <f>VLOOKUP(A250,Trend_Simulation!$A:$S,19,FALSE)</f>
        <v>-2.4437613340458917E-4</v>
      </c>
      <c r="I250" s="33">
        <f t="shared" si="26"/>
        <v>-1.0312672829673663E-3</v>
      </c>
      <c r="L250" s="3">
        <v>4.7412754883893182E-3</v>
      </c>
      <c r="AB250" s="7">
        <f t="shared" si="27"/>
        <v>-5.4230404414370631E-2</v>
      </c>
      <c r="AC250" s="7">
        <f t="shared" si="28"/>
        <v>-1.3293314131161277E-2</v>
      </c>
      <c r="AD250" s="7">
        <f t="shared" si="29"/>
        <v>-2.3730891975603456E-2</v>
      </c>
    </row>
    <row r="251" spans="1:30" x14ac:dyDescent="0.35">
      <c r="A251" s="2">
        <v>44408</v>
      </c>
      <c r="B251" s="12">
        <f>VLOOKUP(A251,rets_1M!$A:$I,6,FALSE)</f>
        <v>2.3537153269892697E-2</v>
      </c>
      <c r="C251" s="12">
        <f>VLOOKUP(A251,rets_1M!$A:$I,7,FALSE)</f>
        <v>2.7957324538918638E-2</v>
      </c>
      <c r="D251" s="3">
        <f>VLOOKUP(A251,Strategy_Simulation!$A:$R,18,FALSE)</f>
        <v>1.7279775332859246E-3</v>
      </c>
      <c r="E251" s="3">
        <f t="shared" si="24"/>
        <v>6.6527135031508103E-3</v>
      </c>
      <c r="F251" s="3">
        <f t="shared" si="25"/>
        <v>0.32258064516129031</v>
      </c>
      <c r="G251" t="str">
        <f t="shared" si="30"/>
        <v>Q2</v>
      </c>
      <c r="H251" s="3">
        <f>VLOOKUP(A251,Trend_Simulation!$A:$S,19,FALSE)</f>
        <v>-1.1660982382372992E-3</v>
      </c>
      <c r="I251" s="33">
        <f t="shared" si="26"/>
        <v>-4.9209345653614027E-3</v>
      </c>
      <c r="L251" s="3">
        <v>1.4982761976096715E-2</v>
      </c>
      <c r="AB251" s="7">
        <f t="shared" si="27"/>
        <v>-2.1304611035767827E-2</v>
      </c>
      <c r="AC251" s="7">
        <f t="shared" si="28"/>
        <v>-1.6884439766741886E-2</v>
      </c>
      <c r="AD251" s="7">
        <f t="shared" si="29"/>
        <v>-2.8458087835254098E-2</v>
      </c>
    </row>
    <row r="252" spans="1:30" x14ac:dyDescent="0.35">
      <c r="A252" s="2">
        <v>44439</v>
      </c>
      <c r="B252" s="12">
        <f>VLOOKUP(A252,rets_1M!$A:$I,6,FALSE)</f>
        <v>2.9845210424805924E-2</v>
      </c>
      <c r="C252" s="12">
        <f>VLOOKUP(A252,rets_1M!$A:$I,7,FALSE)</f>
        <v>4.1906847014365756E-2</v>
      </c>
      <c r="D252" s="3">
        <f>VLOOKUP(A252,Strategy_Simulation!$A:$R,18,FALSE)</f>
        <v>6.0334944361673465E-3</v>
      </c>
      <c r="E252" s="3">
        <f t="shared" si="24"/>
        <v>2.3228953579244285E-2</v>
      </c>
      <c r="F252" s="3">
        <f t="shared" si="25"/>
        <v>0.27419354838709675</v>
      </c>
      <c r="G252" t="str">
        <f t="shared" si="30"/>
        <v>Q2</v>
      </c>
      <c r="H252" s="3">
        <f>VLOOKUP(A252,Trend_Simulation!$A:$S,19,FALSE)</f>
        <v>2.8922224298855116E-3</v>
      </c>
      <c r="I252" s="33">
        <f t="shared" si="26"/>
        <v>1.2205178654116858E-2</v>
      </c>
      <c r="L252" s="3">
        <v>-2.8682011831800969E-3</v>
      </c>
      <c r="AB252" s="7">
        <f t="shared" si="27"/>
        <v>-1.8677893435121471E-2</v>
      </c>
      <c r="AC252" s="7">
        <f t="shared" si="28"/>
        <v>-6.616256845561639E-3</v>
      </c>
      <c r="AD252" s="7">
        <f t="shared" si="29"/>
        <v>-1.7640031770689065E-2</v>
      </c>
    </row>
    <row r="253" spans="1:30" x14ac:dyDescent="0.35">
      <c r="A253" s="2">
        <v>44469</v>
      </c>
      <c r="B253" s="12">
        <f>VLOOKUP(A253,rets_1M!$A:$I,6,FALSE)</f>
        <v>-4.7300055223414739E-2</v>
      </c>
      <c r="C253" s="12">
        <f>VLOOKUP(A253,rets_1M!$A:$I,7,FALSE)</f>
        <v>-5.7318980303237677E-2</v>
      </c>
      <c r="D253" s="3">
        <f>VLOOKUP(A253,Strategy_Simulation!$A:$R,18,FALSE)</f>
        <v>-2.8919272523715215E-3</v>
      </c>
      <c r="E253" s="3">
        <f t="shared" si="24"/>
        <v>-1.1133919921630358E-2</v>
      </c>
      <c r="F253" s="3">
        <f t="shared" si="25"/>
        <v>0.88064516129032255</v>
      </c>
      <c r="G253" t="str">
        <f t="shared" si="30"/>
        <v>Q5</v>
      </c>
      <c r="H253" s="3">
        <f>VLOOKUP(A253,Trend_Simulation!$A:$S,19,FALSE)</f>
        <v>2.9344597498852073E-3</v>
      </c>
      <c r="I253" s="33">
        <f t="shared" si="26"/>
        <v>1.2383420144515574E-2</v>
      </c>
      <c r="L253" s="3">
        <v>-1.4514292816634855E-2</v>
      </c>
      <c r="AB253" s="7">
        <f t="shared" si="27"/>
        <v>4.6185060381607315E-2</v>
      </c>
      <c r="AC253" s="7">
        <f t="shared" si="28"/>
        <v>3.6166135301784377E-2</v>
      </c>
      <c r="AD253" s="7">
        <f t="shared" si="29"/>
        <v>5.9683475367930311E-2</v>
      </c>
    </row>
    <row r="254" spans="1:30" x14ac:dyDescent="0.35">
      <c r="A254" s="2">
        <v>44500</v>
      </c>
      <c r="B254" s="12">
        <f>VLOOKUP(A254,rets_1M!$A:$I,6,FALSE)</f>
        <v>6.963381133597113E-2</v>
      </c>
      <c r="C254" s="12">
        <f>VLOOKUP(A254,rets_1M!$A:$I,7,FALSE)</f>
        <v>7.8733214056777578E-2</v>
      </c>
      <c r="D254" s="3">
        <f>VLOOKUP(A254,Strategy_Simulation!$A:$R,18,FALSE)</f>
        <v>1.8183321761877563E-2</v>
      </c>
      <c r="E254" s="3">
        <f t="shared" si="24"/>
        <v>7.000578878322862E-2</v>
      </c>
      <c r="F254" s="3">
        <f t="shared" si="25"/>
        <v>6.4516129032258063E-2</v>
      </c>
      <c r="G254" t="str">
        <f t="shared" si="30"/>
        <v>Q1</v>
      </c>
      <c r="H254" s="3">
        <f>VLOOKUP(A254,Trend_Simulation!$A:$S,19,FALSE)</f>
        <v>1.1586288563176166E-2</v>
      </c>
      <c r="I254" s="33">
        <f t="shared" si="26"/>
        <v>4.8894137736603414E-2</v>
      </c>
      <c r="L254" s="3">
        <v>-7.5421913430694376E-3</v>
      </c>
      <c r="AB254" s="7">
        <f t="shared" si="27"/>
        <v>-8.7274252735489583E-3</v>
      </c>
      <c r="AC254" s="7">
        <f t="shared" si="28"/>
        <v>3.7197744725749049E-4</v>
      </c>
      <c r="AD254" s="7">
        <f t="shared" si="29"/>
        <v>-2.0739673599367715E-2</v>
      </c>
    </row>
    <row r="255" spans="1:30" x14ac:dyDescent="0.35">
      <c r="A255" s="2">
        <v>44530</v>
      </c>
      <c r="B255" s="12">
        <f>VLOOKUP(A255,rets_1M!$A:$I,6,FALSE)</f>
        <v>-6.6914848499128876E-3</v>
      </c>
      <c r="C255" s="12">
        <f>VLOOKUP(A255,rets_1M!$A:$I,7,FALSE)</f>
        <v>1.9698761222553651E-2</v>
      </c>
      <c r="D255" s="3">
        <f>VLOOKUP(A255,Strategy_Simulation!$A:$R,18,FALSE)</f>
        <v>-6.2127112864155225E-3</v>
      </c>
      <c r="E255" s="3">
        <f t="shared" si="24"/>
        <v>-2.3918938452699764E-2</v>
      </c>
      <c r="F255" s="3">
        <f t="shared" si="25"/>
        <v>0.67419354838709677</v>
      </c>
      <c r="G255" t="str">
        <f t="shared" si="30"/>
        <v>Q4</v>
      </c>
      <c r="H255" s="3">
        <f>VLOOKUP(A255,Trend_Simulation!$A:$S,19,FALSE)</f>
        <v>-6.1497077199599917E-3</v>
      </c>
      <c r="I255" s="33">
        <f t="shared" si="26"/>
        <v>-2.5951766578231162E-2</v>
      </c>
      <c r="L255" s="3">
        <v>8.9317253253531348E-3</v>
      </c>
      <c r="AB255" s="7">
        <f t="shared" si="27"/>
        <v>-4.3617699675253419E-2</v>
      </c>
      <c r="AC255" s="7">
        <f t="shared" si="28"/>
        <v>-1.7227453602786876E-2</v>
      </c>
      <c r="AD255" s="7">
        <f t="shared" si="29"/>
        <v>-1.9260281728318274E-2</v>
      </c>
    </row>
    <row r="256" spans="1:30" x14ac:dyDescent="0.35">
      <c r="A256" s="2">
        <v>44561</v>
      </c>
      <c r="B256" s="12">
        <f>VLOOKUP(A256,rets_1M!$A:$I,6,FALSE)</f>
        <v>4.3763935670572573E-2</v>
      </c>
      <c r="C256" s="12">
        <f>VLOOKUP(A256,rets_1M!$A:$I,7,FALSE)</f>
        <v>1.0568736044523463E-2</v>
      </c>
      <c r="D256" s="3">
        <f>VLOOKUP(A256,Strategy_Simulation!$A:$R,18,FALSE)</f>
        <v>9.8844976002968512E-3</v>
      </c>
      <c r="E256" s="3">
        <f t="shared" si="24"/>
        <v>3.8055315761142877E-2</v>
      </c>
      <c r="F256" s="3">
        <f t="shared" si="25"/>
        <v>0.16774193548387098</v>
      </c>
      <c r="G256" t="str">
        <f t="shared" si="30"/>
        <v>Q1</v>
      </c>
      <c r="H256" s="3">
        <f>VLOOKUP(A256,Trend_Simulation!$A:$S,19,FALSE)</f>
        <v>5.4125932416176966E-3</v>
      </c>
      <c r="I256" s="33">
        <f t="shared" si="26"/>
        <v>2.284114347962668E-2</v>
      </c>
      <c r="L256" s="3">
        <v>-3.7598950399325703E-3</v>
      </c>
      <c r="AB256" s="7">
        <f t="shared" si="27"/>
        <v>2.7486579716619414E-2</v>
      </c>
      <c r="AC256" s="7">
        <f t="shared" si="28"/>
        <v>-5.7086199094296963E-3</v>
      </c>
      <c r="AD256" s="7">
        <f t="shared" si="29"/>
        <v>-2.0922792190945894E-2</v>
      </c>
    </row>
    <row r="257" spans="1:30" x14ac:dyDescent="0.35">
      <c r="A257" s="2">
        <v>44592</v>
      </c>
      <c r="B257" s="12">
        <f>VLOOKUP(A257,rets_1M!$A:$I,6,FALSE)</f>
        <v>-5.342817535168054E-2</v>
      </c>
      <c r="C257" s="12">
        <f>VLOOKUP(A257,rets_1M!$A:$I,7,FALSE)</f>
        <v>-8.6745365316137968E-2</v>
      </c>
      <c r="D257" s="3">
        <f>VLOOKUP(A257,Strategy_Simulation!$A:$R,18,FALSE)</f>
        <v>-6.6983926435823767E-3</v>
      </c>
      <c r="E257" s="3">
        <f t="shared" si="24"/>
        <v>-2.5788811677792151E-2</v>
      </c>
      <c r="F257" s="3">
        <f t="shared" si="25"/>
        <v>0.89677419354838706</v>
      </c>
      <c r="G257" t="str">
        <f t="shared" si="30"/>
        <v>Q5</v>
      </c>
      <c r="H257" s="3">
        <f>VLOOKUP(A257,Trend_Simulation!$A:$S,19,FALSE)</f>
        <v>-6.5755232174636734E-4</v>
      </c>
      <c r="I257" s="33">
        <f t="shared" si="26"/>
        <v>-2.7748707977696698E-3</v>
      </c>
      <c r="L257" s="3">
        <v>-1.9470298437487932E-2</v>
      </c>
      <c r="AB257" s="7">
        <f t="shared" si="27"/>
        <v>6.0956553638345817E-2</v>
      </c>
      <c r="AC257" s="7">
        <f t="shared" si="28"/>
        <v>2.763936367388839E-2</v>
      </c>
      <c r="AD257" s="7">
        <f t="shared" si="29"/>
        <v>5.0653304553910872E-2</v>
      </c>
    </row>
    <row r="258" spans="1:30" x14ac:dyDescent="0.35">
      <c r="A258" s="2">
        <v>44620</v>
      </c>
      <c r="B258" s="12">
        <f>VLOOKUP(A258,rets_1M!$A:$I,6,FALSE)</f>
        <v>-3.0250648228176247E-2</v>
      </c>
      <c r="C258" s="12">
        <f>VLOOKUP(A258,rets_1M!$A:$I,7,FALSE)</f>
        <v>-4.5421087866540311E-2</v>
      </c>
      <c r="D258" s="3">
        <f>VLOOKUP(A258,Strategy_Simulation!$A:$R,18,FALSE)</f>
        <v>-5.531168474344904E-3</v>
      </c>
      <c r="E258" s="3">
        <f t="shared" si="24"/>
        <v>-2.1294998626227881E-2</v>
      </c>
      <c r="F258" s="3">
        <f t="shared" si="25"/>
        <v>0.83225806451612905</v>
      </c>
      <c r="G258" t="str">
        <f t="shared" si="30"/>
        <v>Q5</v>
      </c>
      <c r="H258" s="3">
        <f>VLOOKUP(A258,Trend_Simulation!$A:$S,19,FALSE)</f>
        <v>-2.6822731449336126E-3</v>
      </c>
      <c r="I258" s="33">
        <f t="shared" si="26"/>
        <v>-1.1319192671619845E-2</v>
      </c>
      <c r="L258" s="3">
        <v>-3.7696635070235684E-3</v>
      </c>
      <c r="AB258" s="7">
        <f t="shared" si="27"/>
        <v>2.412608924031243E-2</v>
      </c>
      <c r="AC258" s="7">
        <f t="shared" si="28"/>
        <v>8.9556496019483657E-3</v>
      </c>
      <c r="AD258" s="7">
        <f t="shared" si="29"/>
        <v>1.8931455556556401E-2</v>
      </c>
    </row>
    <row r="259" spans="1:30" x14ac:dyDescent="0.35">
      <c r="A259" s="2">
        <v>44651</v>
      </c>
      <c r="B259" s="12">
        <f>VLOOKUP(A259,rets_1M!$A:$I,6,FALSE)</f>
        <v>3.9488017429193834E-2</v>
      </c>
      <c r="C259" s="12">
        <f>VLOOKUP(A259,rets_1M!$A:$I,7,FALSE)</f>
        <v>4.5211438880932597E-2</v>
      </c>
      <c r="D259" s="3">
        <f>VLOOKUP(A259,Strategy_Simulation!$A:$R,18,FALSE)</f>
        <v>2.4060947359812897E-2</v>
      </c>
      <c r="E259" s="3">
        <f t="shared" ref="E259:E311" si="31">D259*3.85</f>
        <v>9.2634647335279652E-2</v>
      </c>
      <c r="F259" s="3">
        <f t="shared" ref="F259:F311" si="32">RANK(B259,$B$2:$B$311)/COUNT($B$2:$B$311)</f>
        <v>0.18709677419354839</v>
      </c>
      <c r="G259" t="str">
        <f t="shared" si="30"/>
        <v>Q1</v>
      </c>
      <c r="H259" s="3">
        <f>VLOOKUP(A259,Trend_Simulation!$A:$S,19,FALSE)</f>
        <v>2.231054794725823E-2</v>
      </c>
      <c r="I259" s="33">
        <f t="shared" ref="I259:I311" si="33">H259*4.22</f>
        <v>9.4150512337429729E-2</v>
      </c>
      <c r="L259" s="3">
        <v>-3.503727769646392E-2</v>
      </c>
      <c r="AB259" s="7">
        <f t="shared" ref="AB259:AB287" si="34">E259-C259</f>
        <v>4.7423208454347054E-2</v>
      </c>
      <c r="AC259" s="7">
        <f t="shared" ref="AC259:AC287" si="35">E259-B259</f>
        <v>5.3146629906085818E-2</v>
      </c>
      <c r="AD259" s="7">
        <f t="shared" ref="AD259:AD311" si="36">I259-B259</f>
        <v>5.4662494908235895E-2</v>
      </c>
    </row>
    <row r="260" spans="1:30" x14ac:dyDescent="0.35">
      <c r="A260" s="2">
        <v>44681</v>
      </c>
      <c r="B260" s="12">
        <f>VLOOKUP(A260,rets_1M!$A:$I,6,FALSE)</f>
        <v>-8.9003739252625835E-2</v>
      </c>
      <c r="C260" s="12">
        <f>VLOOKUP(A260,rets_1M!$A:$I,7,FALSE)</f>
        <v>-0.13563672524200376</v>
      </c>
      <c r="D260" s="3">
        <f>VLOOKUP(A260,Strategy_Simulation!$A:$R,18,FALSE)</f>
        <v>-2.678325081141979E-3</v>
      </c>
      <c r="E260" s="3">
        <f t="shared" si="31"/>
        <v>-1.0311551562396619E-2</v>
      </c>
      <c r="F260" s="3">
        <f t="shared" si="32"/>
        <v>0.97096774193548385</v>
      </c>
      <c r="G260" t="str">
        <f t="shared" si="30"/>
        <v>Q5</v>
      </c>
      <c r="H260" s="3">
        <f>VLOOKUP(A260,Trend_Simulation!$A:$S,19,FALSE)</f>
        <v>8.5106047117379097E-3</v>
      </c>
      <c r="I260" s="33">
        <f t="shared" si="33"/>
        <v>3.5914751883533977E-2</v>
      </c>
      <c r="L260" s="3">
        <v>-3.1670208771509945E-2</v>
      </c>
      <c r="AB260" s="7">
        <f t="shared" si="34"/>
        <v>0.12532517367960713</v>
      </c>
      <c r="AC260" s="7">
        <f t="shared" si="35"/>
        <v>7.8692187690229218E-2</v>
      </c>
      <c r="AD260" s="7">
        <f t="shared" si="36"/>
        <v>0.12491849113615981</v>
      </c>
    </row>
    <row r="261" spans="1:30" x14ac:dyDescent="0.35">
      <c r="A261" s="2">
        <v>44712</v>
      </c>
      <c r="B261" s="12">
        <f>VLOOKUP(A261,rets_1M!$A:$I,6,FALSE)</f>
        <v>9.1503267973869207E-4</v>
      </c>
      <c r="C261" s="12">
        <f>VLOOKUP(A261,rets_1M!$A:$I,7,FALSE)</f>
        <v>-1.5989851635980323E-2</v>
      </c>
      <c r="D261" s="3">
        <f>VLOOKUP(A261,Strategy_Simulation!$A:$R,18,FALSE)</f>
        <v>-3.0199911692578626E-3</v>
      </c>
      <c r="E261" s="3">
        <f t="shared" si="31"/>
        <v>-1.1626966001642772E-2</v>
      </c>
      <c r="F261" s="3">
        <f t="shared" si="32"/>
        <v>0.60967741935483866</v>
      </c>
      <c r="G261" t="str">
        <f t="shared" si="30"/>
        <v>Q4</v>
      </c>
      <c r="H261" s="3">
        <f>VLOOKUP(A261,Trend_Simulation!$A:$S,19,FALSE)</f>
        <v>-3.5107457472655815E-3</v>
      </c>
      <c r="I261" s="33">
        <f t="shared" si="33"/>
        <v>-1.4815347053460753E-2</v>
      </c>
      <c r="L261" s="3">
        <v>7.5364497156016341E-3</v>
      </c>
      <c r="AB261" s="7">
        <f t="shared" si="34"/>
        <v>4.3628856343375516E-3</v>
      </c>
      <c r="AC261" s="7">
        <f t="shared" si="35"/>
        <v>-1.2541998681381464E-2</v>
      </c>
      <c r="AD261" s="7">
        <f t="shared" si="36"/>
        <v>-1.5730379733199445E-2</v>
      </c>
    </row>
    <row r="262" spans="1:30" x14ac:dyDescent="0.35">
      <c r="A262" s="2">
        <v>44742</v>
      </c>
      <c r="B262" s="12">
        <f>VLOOKUP(A262,rets_1M!$A:$I,6,FALSE)</f>
        <v>-8.3087371033041646E-2</v>
      </c>
      <c r="C262" s="12">
        <f>VLOOKUP(A262,rets_1M!$A:$I,7,FALSE)</f>
        <v>-9.0730511597620245E-2</v>
      </c>
      <c r="D262" s="3">
        <f>VLOOKUP(A262,Strategy_Simulation!$A:$R,18,FALSE)</f>
        <v>7.7994051687439569E-3</v>
      </c>
      <c r="E262" s="3">
        <f t="shared" si="31"/>
        <v>3.0027709899664235E-2</v>
      </c>
      <c r="F262" s="3">
        <f t="shared" si="32"/>
        <v>0.95806451612903221</v>
      </c>
      <c r="G262" t="str">
        <f t="shared" si="30"/>
        <v>Q5</v>
      </c>
      <c r="H262" s="3">
        <f>VLOOKUP(A262,Trend_Simulation!$A:$S,19,FALSE)</f>
        <v>1.9494895708877601E-2</v>
      </c>
      <c r="I262" s="33">
        <f t="shared" si="33"/>
        <v>8.2268459891463475E-2</v>
      </c>
      <c r="L262" s="3">
        <v>-9.943627288646173E-3</v>
      </c>
      <c r="AB262" s="7">
        <f t="shared" si="34"/>
        <v>0.12075822149728448</v>
      </c>
      <c r="AC262" s="7">
        <f t="shared" si="35"/>
        <v>0.11311508093270588</v>
      </c>
      <c r="AD262" s="7">
        <f t="shared" si="36"/>
        <v>0.16535583092450512</v>
      </c>
    </row>
    <row r="263" spans="1:30" x14ac:dyDescent="0.35">
      <c r="A263" s="2">
        <v>44773</v>
      </c>
      <c r="B263" s="12">
        <f>VLOOKUP(A263,rets_1M!$A:$I,6,FALSE)</f>
        <v>9.078737465815867E-2</v>
      </c>
      <c r="C263" s="12">
        <f>VLOOKUP(A263,rets_1M!$A:$I,7,FALSE)</f>
        <v>0.12507040951538473</v>
      </c>
      <c r="D263" s="3">
        <f>VLOOKUP(A263,Strategy_Simulation!$A:$R,18,FALSE)</f>
        <v>-9.2997593250681628E-3</v>
      </c>
      <c r="E263" s="3">
        <f t="shared" si="31"/>
        <v>-3.5804073401512426E-2</v>
      </c>
      <c r="F263" s="3">
        <f t="shared" si="32"/>
        <v>1.935483870967742E-2</v>
      </c>
      <c r="G263" t="str">
        <f t="shared" si="30"/>
        <v>Q1</v>
      </c>
      <c r="H263" s="3">
        <f>VLOOKUP(A263,Trend_Simulation!$A:$S,19,FALSE)</f>
        <v>-2.2888349825101462E-2</v>
      </c>
      <c r="I263" s="33">
        <f t="shared" si="33"/>
        <v>-9.6588836261928157E-2</v>
      </c>
      <c r="L263" s="3">
        <v>2.2390420439502234E-2</v>
      </c>
      <c r="AB263" s="7">
        <f t="shared" si="34"/>
        <v>-0.16087448291689715</v>
      </c>
      <c r="AC263" s="7">
        <f t="shared" si="35"/>
        <v>-0.1265914480596711</v>
      </c>
      <c r="AD263" s="7">
        <f t="shared" si="36"/>
        <v>-0.18737621092008683</v>
      </c>
    </row>
    <row r="264" spans="1:30" x14ac:dyDescent="0.35">
      <c r="A264" s="2">
        <v>44804</v>
      </c>
      <c r="B264" s="12">
        <f>VLOOKUP(A264,rets_1M!$A:$I,6,FALSE)</f>
        <v>-4.282990781123508E-2</v>
      </c>
      <c r="C264" s="12">
        <f>VLOOKUP(A264,rets_1M!$A:$I,7,FALSE)</f>
        <v>-5.2904487811203826E-2</v>
      </c>
      <c r="D264" s="3">
        <f>VLOOKUP(A264,Strategy_Simulation!$A:$R,18,FALSE)</f>
        <v>1.2029290634063831E-2</v>
      </c>
      <c r="E264" s="3">
        <f t="shared" si="31"/>
        <v>4.6312768941145749E-2</v>
      </c>
      <c r="F264" s="3">
        <f t="shared" si="32"/>
        <v>0.86774193548387102</v>
      </c>
      <c r="G264" t="str">
        <f t="shared" si="30"/>
        <v>Q5</v>
      </c>
      <c r="H264" s="3">
        <f>VLOOKUP(A264,Trend_Simulation!$A:$S,19,FALSE)</f>
        <v>2.0354575305243126E-2</v>
      </c>
      <c r="I264" s="33">
        <f t="shared" si="33"/>
        <v>8.5896307788125986E-2</v>
      </c>
      <c r="L264" s="3">
        <v>-3.4166699692529279E-2</v>
      </c>
      <c r="AB264" s="7">
        <f t="shared" si="34"/>
        <v>9.9217256752349575E-2</v>
      </c>
      <c r="AC264" s="7">
        <f t="shared" si="35"/>
        <v>8.9142676752380828E-2</v>
      </c>
      <c r="AD264" s="7">
        <f t="shared" si="36"/>
        <v>0.12872621559936107</v>
      </c>
    </row>
    <row r="265" spans="1:30" x14ac:dyDescent="0.35">
      <c r="A265" s="2">
        <v>44834</v>
      </c>
      <c r="B265" s="12">
        <f>VLOOKUP(A265,rets_1M!$A:$I,6,FALSE)</f>
        <v>-9.3776431748110567E-2</v>
      </c>
      <c r="C265" s="12">
        <f>VLOOKUP(A265,rets_1M!$A:$I,7,FALSE)</f>
        <v>-0.10745515700926189</v>
      </c>
      <c r="D265" s="3">
        <f>VLOOKUP(A265,Strategy_Simulation!$A:$R,18,FALSE)</f>
        <v>6.9587630799239891E-3</v>
      </c>
      <c r="E265" s="3">
        <f t="shared" si="31"/>
        <v>2.6791237857707359E-2</v>
      </c>
      <c r="F265" s="3">
        <f t="shared" si="32"/>
        <v>0.98064516129032253</v>
      </c>
      <c r="G265" t="str">
        <f t="shared" si="30"/>
        <v>Q5</v>
      </c>
      <c r="H265" s="3">
        <f>VLOOKUP(A265,Trend_Simulation!$A:$S,19,FALSE)</f>
        <v>2.2550414191510628E-2</v>
      </c>
      <c r="I265" s="33">
        <f t="shared" si="33"/>
        <v>9.5162747888174845E-2</v>
      </c>
      <c r="L265" s="3">
        <v>-3.8949290268063042E-2</v>
      </c>
      <c r="AB265" s="7">
        <f t="shared" si="34"/>
        <v>0.13424639486696927</v>
      </c>
      <c r="AC265" s="7">
        <f t="shared" si="35"/>
        <v>0.12056766960581793</v>
      </c>
      <c r="AD265" s="7">
        <f t="shared" si="36"/>
        <v>0.18893917963628543</v>
      </c>
    </row>
    <row r="266" spans="1:30" x14ac:dyDescent="0.35">
      <c r="A266" s="2">
        <v>44865</v>
      </c>
      <c r="B266" s="12">
        <f>VLOOKUP(A266,rets_1M!$A:$I,6,FALSE)</f>
        <v>7.8159812127416295E-2</v>
      </c>
      <c r="C266" s="12">
        <f>VLOOKUP(A266,rets_1M!$A:$I,7,FALSE)</f>
        <v>3.7311381282886913E-2</v>
      </c>
      <c r="D266" s="3">
        <f>VLOOKUP(A266,Strategy_Simulation!$A:$R,18,FALSE)</f>
        <v>1.3919019153742194E-2</v>
      </c>
      <c r="E266" s="3">
        <f t="shared" si="31"/>
        <v>5.3588223741907449E-2</v>
      </c>
      <c r="F266" s="3">
        <f t="shared" si="32"/>
        <v>4.5161290322580643E-2</v>
      </c>
      <c r="G266" t="str">
        <f t="shared" si="30"/>
        <v>Q1</v>
      </c>
      <c r="H266" s="3">
        <f>VLOOKUP(A266,Trend_Simulation!$A:$S,19,FALSE)</f>
        <v>3.8849458720176238E-3</v>
      </c>
      <c r="I266" s="33">
        <f t="shared" si="33"/>
        <v>1.6394471579914371E-2</v>
      </c>
      <c r="L266" s="3">
        <v>-1.5016307861107303E-2</v>
      </c>
      <c r="AB266" s="7">
        <f t="shared" si="34"/>
        <v>1.6276842459020537E-2</v>
      </c>
      <c r="AC266" s="7">
        <f t="shared" si="35"/>
        <v>-2.4571588385508845E-2</v>
      </c>
      <c r="AD266" s="7">
        <f t="shared" si="36"/>
        <v>-6.1765340547501921E-2</v>
      </c>
    </row>
    <row r="267" spans="1:30" x14ac:dyDescent="0.35">
      <c r="A267" s="2">
        <v>44895</v>
      </c>
      <c r="B267" s="12">
        <f>VLOOKUP(A267,rets_1M!$A:$I,6,FALSE)</f>
        <v>5.1047193521362777E-2</v>
      </c>
      <c r="C267" s="12">
        <f>VLOOKUP(A267,rets_1M!$A:$I,7,FALSE)</f>
        <v>5.1977474160565862E-2</v>
      </c>
      <c r="D267" s="3">
        <f>VLOOKUP(A267,Strategy_Simulation!$A:$R,18,FALSE)</f>
        <v>-1.1396658665920599E-2</v>
      </c>
      <c r="E267" s="3">
        <f t="shared" si="31"/>
        <v>-4.3877135863794305E-2</v>
      </c>
      <c r="F267" s="3">
        <f t="shared" si="32"/>
        <v>0.12903225806451613</v>
      </c>
      <c r="G267" t="str">
        <f t="shared" si="30"/>
        <v>Q1</v>
      </c>
      <c r="H267" s="3">
        <f>VLOOKUP(A267,Trend_Simulation!$A:$S,19,FALSE)</f>
        <v>-2.0964678575806594E-2</v>
      </c>
      <c r="I267" s="33">
        <f t="shared" si="33"/>
        <v>-8.8470943589903817E-2</v>
      </c>
      <c r="L267" s="3">
        <v>1.967542213544804E-2</v>
      </c>
      <c r="AB267" s="7">
        <f t="shared" si="34"/>
        <v>-9.585461002436016E-2</v>
      </c>
      <c r="AC267" s="7">
        <f t="shared" si="35"/>
        <v>-9.4924329385157075E-2</v>
      </c>
      <c r="AD267" s="7">
        <f t="shared" si="36"/>
        <v>-0.13951813711126659</v>
      </c>
    </row>
    <row r="268" spans="1:30" x14ac:dyDescent="0.35">
      <c r="A268" s="2">
        <v>44926</v>
      </c>
      <c r="B268" s="12">
        <f>VLOOKUP(A268,rets_1M!$A:$I,6,FALSE)</f>
        <v>-6.1586694298315536E-2</v>
      </c>
      <c r="C268" s="12">
        <f>VLOOKUP(A268,rets_1M!$A:$I,7,FALSE)</f>
        <v>-9.3738245493916073E-2</v>
      </c>
      <c r="D268" s="3">
        <f>VLOOKUP(A268,Strategy_Simulation!$A:$R,18,FALSE)</f>
        <v>-1.9461532069351495E-3</v>
      </c>
      <c r="E268" s="3">
        <f t="shared" si="31"/>
        <v>-7.4926898467003256E-3</v>
      </c>
      <c r="F268" s="3">
        <f t="shared" si="32"/>
        <v>0.91290322580645167</v>
      </c>
      <c r="G268" t="str">
        <f t="shared" si="30"/>
        <v>Q5</v>
      </c>
      <c r="H268" s="3">
        <f>VLOOKUP(A268,Trend_Simulation!$A:$S,19,FALSE)</f>
        <v>7.9084831701756488E-3</v>
      </c>
      <c r="I268" s="33">
        <f t="shared" si="33"/>
        <v>3.3373798978141238E-2</v>
      </c>
      <c r="L268" s="3">
        <v>-9.1209321129874787E-3</v>
      </c>
      <c r="AB268" s="7">
        <f t="shared" si="34"/>
        <v>8.6245555647215741E-2</v>
      </c>
      <c r="AC268" s="7">
        <f t="shared" si="35"/>
        <v>5.4094004451615212E-2</v>
      </c>
      <c r="AD268" s="7">
        <f t="shared" si="36"/>
        <v>9.4960493276456781E-2</v>
      </c>
    </row>
    <row r="269" spans="1:30" x14ac:dyDescent="0.35">
      <c r="A269" s="2">
        <v>44957</v>
      </c>
      <c r="B269" s="12">
        <f>VLOOKUP(A269,rets_1M!$A:$I,6,FALSE)</f>
        <v>5.9314835787089404E-2</v>
      </c>
      <c r="C269" s="12">
        <f>VLOOKUP(A269,rets_1M!$A:$I,7,FALSE)</f>
        <v>0.10249728825922833</v>
      </c>
      <c r="D269" s="3">
        <f>VLOOKUP(A269,Strategy_Simulation!$A:$R,18,FALSE)</f>
        <v>-8.4025870298984357E-3</v>
      </c>
      <c r="E269" s="3">
        <f t="shared" si="31"/>
        <v>-3.2349960065108978E-2</v>
      </c>
      <c r="F269" s="3">
        <f t="shared" si="32"/>
        <v>8.7096774193548387E-2</v>
      </c>
      <c r="G269" t="str">
        <f t="shared" si="30"/>
        <v>Q1</v>
      </c>
      <c r="H269" s="3">
        <f>VLOOKUP(A269,Trend_Simulation!$A:$S,19,FALSE)</f>
        <v>-1.9444420329914662E-2</v>
      </c>
      <c r="I269" s="33">
        <f t="shared" si="33"/>
        <v>-8.2055453792239871E-2</v>
      </c>
      <c r="L269" s="3">
        <v>2.2512484529104926E-2</v>
      </c>
      <c r="AB269" s="7">
        <f t="shared" si="34"/>
        <v>-0.13484724832433731</v>
      </c>
      <c r="AC269" s="7">
        <f t="shared" si="35"/>
        <v>-9.1664795852198389E-2</v>
      </c>
      <c r="AD269" s="7">
        <f t="shared" si="36"/>
        <v>-0.14137028957932929</v>
      </c>
    </row>
    <row r="270" spans="1:30" x14ac:dyDescent="0.35">
      <c r="A270" s="2">
        <v>44985</v>
      </c>
      <c r="B270" s="12">
        <f>VLOOKUP(A270,rets_1M!$A:$I,6,FALSE)</f>
        <v>-2.8010156354403182E-2</v>
      </c>
      <c r="C270" s="12">
        <f>VLOOKUP(A270,rets_1M!$A:$I,7,FALSE)</f>
        <v>-6.56260656851404E-3</v>
      </c>
      <c r="D270" s="3">
        <f>VLOOKUP(A270,Strategy_Simulation!$A:$R,18,FALSE)</f>
        <v>2.0423037102979234E-3</v>
      </c>
      <c r="E270" s="3">
        <f t="shared" si="31"/>
        <v>7.8628692846470054E-3</v>
      </c>
      <c r="F270" s="3">
        <f t="shared" si="32"/>
        <v>0.8193548387096774</v>
      </c>
      <c r="G270" t="str">
        <f t="shared" si="30"/>
        <v>Q5</v>
      </c>
      <c r="H270" s="3">
        <f>VLOOKUP(A270,Trend_Simulation!$A:$S,19,FALSE)</f>
        <v>7.2081809121111728E-3</v>
      </c>
      <c r="I270" s="33">
        <f t="shared" si="33"/>
        <v>3.0418523449109149E-2</v>
      </c>
      <c r="L270" s="3">
        <v>-3.1692121439919174E-2</v>
      </c>
      <c r="AB270" s="7">
        <f t="shared" si="34"/>
        <v>1.4425475853161045E-2</v>
      </c>
      <c r="AC270" s="7">
        <f t="shared" si="35"/>
        <v>3.5873025639050191E-2</v>
      </c>
      <c r="AD270" s="7">
        <f t="shared" si="36"/>
        <v>5.842867980351233E-2</v>
      </c>
    </row>
    <row r="271" spans="1:30" x14ac:dyDescent="0.35">
      <c r="A271" s="2">
        <v>45016</v>
      </c>
      <c r="B271" s="12">
        <f>VLOOKUP(A271,rets_1M!$A:$I,6,FALSE)</f>
        <v>3.1539582588610449E-2</v>
      </c>
      <c r="C271" s="12">
        <f>VLOOKUP(A271,rets_1M!$A:$I,7,FALSE)</f>
        <v>9.0268373836726923E-2</v>
      </c>
      <c r="D271" s="3">
        <f>VLOOKUP(A271,Strategy_Simulation!$A:$R,18,FALSE)</f>
        <v>-2.0184846580811711E-2</v>
      </c>
      <c r="E271" s="3">
        <f t="shared" si="31"/>
        <v>-7.7711659336125088E-2</v>
      </c>
      <c r="F271" s="3">
        <f t="shared" si="32"/>
        <v>0.25483870967741934</v>
      </c>
      <c r="G271" t="str">
        <f t="shared" si="30"/>
        <v>Q2</v>
      </c>
      <c r="H271" s="3">
        <f>VLOOKUP(A271,Trend_Simulation!$A:$S,19,FALSE)</f>
        <v>-2.9362605243151801E-2</v>
      </c>
      <c r="I271" s="33">
        <f t="shared" si="33"/>
        <v>-0.12391019412610059</v>
      </c>
      <c r="L271" s="3">
        <v>2.963983368328682E-2</v>
      </c>
      <c r="AB271" s="7">
        <f t="shared" si="34"/>
        <v>-0.16798003317285201</v>
      </c>
      <c r="AC271" s="7">
        <f t="shared" si="35"/>
        <v>-0.10925124192473554</v>
      </c>
      <c r="AD271" s="7">
        <f t="shared" si="36"/>
        <v>-0.15544977671471105</v>
      </c>
    </row>
    <row r="272" spans="1:30" x14ac:dyDescent="0.35">
      <c r="A272" s="2">
        <v>45046</v>
      </c>
      <c r="B272" s="12">
        <f>VLOOKUP(A272,rets_1M!$A:$I,6,FALSE)</f>
        <v>1.2262088820173878E-2</v>
      </c>
      <c r="C272" s="12">
        <f>VLOOKUP(A272,rets_1M!$A:$I,7,FALSE)</f>
        <v>1.3907981718812579E-3</v>
      </c>
      <c r="D272" s="3">
        <f>VLOOKUP(A272,Strategy_Simulation!$A:$R,18,FALSE)</f>
        <v>1.6483232612972847E-3</v>
      </c>
      <c r="E272" s="3">
        <f t="shared" si="31"/>
        <v>6.3460445559945467E-3</v>
      </c>
      <c r="F272" s="3">
        <f t="shared" si="32"/>
        <v>0.47741935483870968</v>
      </c>
      <c r="G272" t="str">
        <f t="shared" si="30"/>
        <v>Q3</v>
      </c>
      <c r="H272" s="3">
        <f>VLOOKUP(A272,Trend_Simulation!$A:$S,19,FALSE)</f>
        <v>-6.1964082998802565E-4</v>
      </c>
      <c r="I272" s="33">
        <f t="shared" si="33"/>
        <v>-2.6148843025494682E-3</v>
      </c>
      <c r="L272" s="3">
        <v>3.8817289146062528E-3</v>
      </c>
      <c r="AB272" s="7">
        <f t="shared" si="34"/>
        <v>4.9552463841132889E-3</v>
      </c>
      <c r="AC272" s="7">
        <f t="shared" si="35"/>
        <v>-5.9160442641793308E-3</v>
      </c>
      <c r="AD272" s="7">
        <f t="shared" si="36"/>
        <v>-1.4876973122723345E-2</v>
      </c>
    </row>
    <row r="273" spans="1:30" x14ac:dyDescent="0.35">
      <c r="A273" s="2">
        <v>45077</v>
      </c>
      <c r="B273" s="12">
        <f>VLOOKUP(A273,rets_1M!$A:$I,6,FALSE)</f>
        <v>4.7400853215351368E-4</v>
      </c>
      <c r="C273" s="12">
        <f>VLOOKUP(A273,rets_1M!$A:$I,7,FALSE)</f>
        <v>7.3591111254151631E-2</v>
      </c>
      <c r="D273" s="3">
        <f>VLOOKUP(A273,Strategy_Simulation!$A:$R,18,FALSE)</f>
        <v>9.3811603812211011E-3</v>
      </c>
      <c r="E273" s="3">
        <f t="shared" si="31"/>
        <v>3.6117467467701239E-2</v>
      </c>
      <c r="F273" s="3">
        <f t="shared" si="32"/>
        <v>0.61935483870967745</v>
      </c>
      <c r="G273" t="str">
        <f t="shared" si="30"/>
        <v>Q4</v>
      </c>
      <c r="H273" s="3">
        <f>VLOOKUP(A273,Trend_Simulation!$A:$S,19,FALSE)</f>
        <v>1.139974562115454E-2</v>
      </c>
      <c r="I273" s="33">
        <f t="shared" si="33"/>
        <v>4.8106926521272159E-2</v>
      </c>
      <c r="L273" s="3">
        <v>-1.466143826239974E-2</v>
      </c>
      <c r="AB273" s="7">
        <f t="shared" si="34"/>
        <v>-3.7473643786450392E-2</v>
      </c>
      <c r="AC273" s="7">
        <f t="shared" si="35"/>
        <v>3.5643458935547725E-2</v>
      </c>
      <c r="AD273" s="7">
        <f t="shared" si="36"/>
        <v>4.7632917989118645E-2</v>
      </c>
    </row>
    <row r="274" spans="1:30" x14ac:dyDescent="0.35">
      <c r="A274" s="2">
        <v>45107</v>
      </c>
      <c r="B274" s="12">
        <f>VLOOKUP(A274,rets_1M!$A:$I,6,FALSE)</f>
        <v>6.0223204885238912E-2</v>
      </c>
      <c r="C274" s="12">
        <f>VLOOKUP(A274,rets_1M!$A:$I,7,FALSE)</f>
        <v>5.9308168602512756E-2</v>
      </c>
      <c r="D274" s="3">
        <f>VLOOKUP(A274,Strategy_Simulation!$A:$R,18,FALSE)</f>
        <v>1.5089742654925707E-2</v>
      </c>
      <c r="E274" s="3">
        <f t="shared" si="31"/>
        <v>5.8095509221463976E-2</v>
      </c>
      <c r="F274" s="3">
        <f t="shared" si="32"/>
        <v>8.0645161290322578E-2</v>
      </c>
      <c r="G274" t="str">
        <f t="shared" si="30"/>
        <v>Q1</v>
      </c>
      <c r="H274" s="3">
        <f>VLOOKUP(A274,Trend_Simulation!$A:$S,19,FALSE)</f>
        <v>4.6829152210080055E-3</v>
      </c>
      <c r="I274" s="33">
        <f t="shared" si="33"/>
        <v>1.9761902232653783E-2</v>
      </c>
      <c r="L274" s="3">
        <v>-1.8518891928776648E-2</v>
      </c>
      <c r="AB274" s="7">
        <f t="shared" si="34"/>
        <v>-1.2126593810487807E-3</v>
      </c>
      <c r="AC274" s="7">
        <f t="shared" si="35"/>
        <v>-2.1276956637749367E-3</v>
      </c>
      <c r="AD274" s="7">
        <f t="shared" si="36"/>
        <v>-4.0461302652585129E-2</v>
      </c>
    </row>
    <row r="275" spans="1:30" x14ac:dyDescent="0.35">
      <c r="A275" s="2">
        <v>45138</v>
      </c>
      <c r="B275" s="12">
        <f>VLOOKUP(A275,rets_1M!$A:$I,6,FALSE)</f>
        <v>2.8128103277060612E-2</v>
      </c>
      <c r="C275" s="12">
        <f>VLOOKUP(A275,rets_1M!$A:$I,7,FALSE)</f>
        <v>3.3937710478023186E-2</v>
      </c>
      <c r="D275" s="3">
        <f>VLOOKUP(A275,Strategy_Simulation!$A:$R,18,FALSE)</f>
        <v>-1.4209034520377183E-3</v>
      </c>
      <c r="E275" s="3">
        <f t="shared" si="31"/>
        <v>-5.4704782903452157E-3</v>
      </c>
      <c r="F275" s="3">
        <f t="shared" si="32"/>
        <v>0.29677419354838708</v>
      </c>
      <c r="G275" t="str">
        <f t="shared" si="30"/>
        <v>Q2</v>
      </c>
      <c r="H275" s="3">
        <f>VLOOKUP(A275,Trend_Simulation!$A:$S,19,FALSE)</f>
        <v>-8.1564079297588854E-3</v>
      </c>
      <c r="I275" s="33">
        <f t="shared" si="33"/>
        <v>-3.4420041463582497E-2</v>
      </c>
      <c r="L275" s="3">
        <v>-7.728388416989751E-3</v>
      </c>
      <c r="AB275" s="7">
        <f t="shared" si="34"/>
        <v>-3.94081887683684E-2</v>
      </c>
      <c r="AC275" s="7">
        <f t="shared" si="35"/>
        <v>-3.3598581567405826E-2</v>
      </c>
      <c r="AD275" s="7">
        <f t="shared" si="36"/>
        <v>-6.2548144740643102E-2</v>
      </c>
    </row>
    <row r="276" spans="1:30" x14ac:dyDescent="0.35">
      <c r="A276" s="2">
        <v>45169</v>
      </c>
      <c r="B276" s="12">
        <f>VLOOKUP(A276,rets_1M!$A:$I,6,FALSE)</f>
        <v>-2.1345954168980663E-2</v>
      </c>
      <c r="C276" s="12">
        <f>VLOOKUP(A276,rets_1M!$A:$I,7,FALSE)</f>
        <v>-2.0116809590682183E-2</v>
      </c>
      <c r="D276" s="3">
        <f>VLOOKUP(A276,Strategy_Simulation!$A:$R,18,FALSE)</f>
        <v>-4.3162253390150894E-3</v>
      </c>
      <c r="E276" s="3">
        <f t="shared" si="31"/>
        <v>-1.6617467555208095E-2</v>
      </c>
      <c r="F276" s="3">
        <f t="shared" si="32"/>
        <v>0.79354838709677422</v>
      </c>
      <c r="G276" t="str">
        <f t="shared" si="30"/>
        <v>Q4</v>
      </c>
      <c r="H276" s="3">
        <f>VLOOKUP(A276,Trend_Simulation!$A:$S,19,FALSE)</f>
        <v>-3.8433511150330483E-4</v>
      </c>
      <c r="I276" s="33">
        <f t="shared" si="33"/>
        <v>-1.6218941705439462E-3</v>
      </c>
      <c r="L276" s="3">
        <v>-7.9169048078429061E-3</v>
      </c>
      <c r="AB276" s="7">
        <f t="shared" si="34"/>
        <v>3.499342035474088E-3</v>
      </c>
      <c r="AC276" s="7">
        <f t="shared" si="35"/>
        <v>4.728486613772568E-3</v>
      </c>
      <c r="AD276" s="7">
        <f t="shared" si="36"/>
        <v>1.9724059998436717E-2</v>
      </c>
    </row>
    <row r="277" spans="1:30" x14ac:dyDescent="0.35">
      <c r="A277" s="2">
        <v>45199</v>
      </c>
      <c r="B277" s="12">
        <f>VLOOKUP(A277,rets_1M!$A:$I,6,FALSE)</f>
        <v>-5.2678329097683219E-2</v>
      </c>
      <c r="C277" s="12">
        <f>VLOOKUP(A277,rets_1M!$A:$I,7,FALSE)</f>
        <v>-5.5343255989444007E-2</v>
      </c>
      <c r="D277" s="3">
        <f>VLOOKUP(A277,Strategy_Simulation!$A:$R,18,FALSE)</f>
        <v>-1.1521893073912557E-2</v>
      </c>
      <c r="E277" s="3">
        <f t="shared" si="31"/>
        <v>-4.4359288334563346E-2</v>
      </c>
      <c r="F277" s="3">
        <f t="shared" si="32"/>
        <v>0.88709677419354838</v>
      </c>
      <c r="G277" t="str">
        <f t="shared" si="30"/>
        <v>Q5</v>
      </c>
      <c r="H277" s="3">
        <f>VLOOKUP(A277,Trend_Simulation!$A:$S,19,FALSE)</f>
        <v>-1.951143579251159E-3</v>
      </c>
      <c r="I277" s="33">
        <f t="shared" si="33"/>
        <v>-8.2338259044398912E-3</v>
      </c>
      <c r="L277" s="3">
        <v>-2.4789030987378058E-2</v>
      </c>
      <c r="AB277" s="7">
        <f t="shared" si="34"/>
        <v>1.0983967654880661E-2</v>
      </c>
      <c r="AC277" s="7">
        <f t="shared" si="35"/>
        <v>8.3190407631198726E-3</v>
      </c>
      <c r="AD277" s="7">
        <f t="shared" si="36"/>
        <v>4.4444503193243327E-2</v>
      </c>
    </row>
    <row r="278" spans="1:30" x14ac:dyDescent="0.35">
      <c r="A278" s="2">
        <v>45230</v>
      </c>
      <c r="B278" s="12">
        <f>VLOOKUP(A278,rets_1M!$A:$I,6,FALSE)</f>
        <v>-2.6202010730843384E-2</v>
      </c>
      <c r="C278" s="12">
        <f>VLOOKUP(A278,rets_1M!$A:$I,7,FALSE)</f>
        <v>-2.5308586937039856E-2</v>
      </c>
      <c r="D278" s="3">
        <f>VLOOKUP(A278,Strategy_Simulation!$A:$R,18,FALSE)</f>
        <v>-3.9366100125627955E-3</v>
      </c>
      <c r="E278" s="3">
        <f t="shared" si="31"/>
        <v>-1.5155948548366762E-2</v>
      </c>
      <c r="F278" s="3">
        <f t="shared" si="32"/>
        <v>0.80967741935483872</v>
      </c>
      <c r="G278" t="str">
        <f t="shared" si="30"/>
        <v>Q5</v>
      </c>
      <c r="H278" s="3">
        <f>VLOOKUP(A278,Trend_Simulation!$A:$S,19,FALSE)</f>
        <v>1.1820480637382369E-3</v>
      </c>
      <c r="I278" s="33">
        <f t="shared" si="33"/>
        <v>4.9882428289753592E-3</v>
      </c>
      <c r="L278" s="3">
        <v>-1.8779864952036207E-2</v>
      </c>
      <c r="AB278" s="7">
        <f t="shared" si="34"/>
        <v>1.0152638388673094E-2</v>
      </c>
      <c r="AC278" s="7">
        <f t="shared" si="35"/>
        <v>1.1046062182476621E-2</v>
      </c>
      <c r="AD278" s="7">
        <f t="shared" si="36"/>
        <v>3.1190253559818741E-2</v>
      </c>
    </row>
    <row r="279" spans="1:30" x14ac:dyDescent="0.35">
      <c r="A279" s="2">
        <v>45260</v>
      </c>
      <c r="B279" s="12">
        <f>VLOOKUP(A279,rets_1M!$A:$I,6,FALSE)</f>
        <v>8.6551834813309192E-2</v>
      </c>
      <c r="C279" s="12">
        <f>VLOOKUP(A279,rets_1M!$A:$I,7,FALSE)</f>
        <v>0.10319019570276744</v>
      </c>
      <c r="D279" s="3">
        <f>VLOOKUP(A279,Strategy_Simulation!$A:$R,18,FALSE)</f>
        <v>9.8814035877756307E-3</v>
      </c>
      <c r="E279" s="3">
        <f t="shared" si="31"/>
        <v>3.804340381293618E-2</v>
      </c>
      <c r="F279" s="3">
        <f t="shared" si="32"/>
        <v>2.903225806451613E-2</v>
      </c>
      <c r="G279" t="str">
        <f t="shared" si="30"/>
        <v>Q1</v>
      </c>
      <c r="H279" s="3">
        <f>VLOOKUP(A279,Trend_Simulation!$A:$S,19,FALSE)</f>
        <v>-7.7406532986735166E-3</v>
      </c>
      <c r="I279" s="33">
        <f t="shared" si="33"/>
        <v>-3.2665556920402239E-2</v>
      </c>
      <c r="L279" s="3">
        <v>3.1272334214518693E-2</v>
      </c>
      <c r="AB279" s="7">
        <f t="shared" si="34"/>
        <v>-6.514679188983126E-2</v>
      </c>
      <c r="AC279" s="7">
        <f t="shared" si="35"/>
        <v>-4.8508431000373012E-2</v>
      </c>
      <c r="AD279" s="7">
        <f t="shared" si="36"/>
        <v>-0.11921739173371143</v>
      </c>
    </row>
    <row r="280" spans="1:30" x14ac:dyDescent="0.35">
      <c r="A280" s="2">
        <v>45291</v>
      </c>
      <c r="B280" s="12">
        <f>VLOOKUP(A280,rets_1M!$A:$I,6,FALSE)</f>
        <v>4.1207168176447428E-2</v>
      </c>
      <c r="C280" s="12">
        <f>VLOOKUP(A280,rets_1M!$A:$I,7,FALSE)</f>
        <v>5.1199217500638827E-2</v>
      </c>
      <c r="D280" s="3">
        <f>VLOOKUP(A280,Strategy_Simulation!$A:$R,18,FALSE)</f>
        <v>5.5497395807456856E-3</v>
      </c>
      <c r="E280" s="3">
        <f t="shared" si="31"/>
        <v>2.1366497385870889E-2</v>
      </c>
      <c r="F280" s="3">
        <f t="shared" si="32"/>
        <v>0.17741935483870969</v>
      </c>
      <c r="G280" t="str">
        <f t="shared" si="30"/>
        <v>Q1</v>
      </c>
      <c r="H280" s="3">
        <f>VLOOKUP(A280,Trend_Simulation!$A:$S,19,FALSE)</f>
        <v>-2.8973158360067167E-3</v>
      </c>
      <c r="I280" s="33">
        <f t="shared" si="33"/>
        <v>-1.2226672827948344E-2</v>
      </c>
      <c r="L280" s="3">
        <v>2.5593258114137596E-2</v>
      </c>
      <c r="AB280" s="7">
        <f t="shared" si="34"/>
        <v>-2.9832720114767938E-2</v>
      </c>
      <c r="AC280" s="7">
        <f t="shared" si="35"/>
        <v>-1.9840670790576539E-2</v>
      </c>
      <c r="AD280" s="7">
        <f t="shared" si="36"/>
        <v>-5.3433841004395771E-2</v>
      </c>
    </row>
    <row r="281" spans="1:30" x14ac:dyDescent="0.35">
      <c r="A281" s="2">
        <v>45322</v>
      </c>
      <c r="B281" s="12">
        <f>VLOOKUP(A281,rets_1M!$A:$I,6,FALSE)</f>
        <v>1.0496950210411748E-2</v>
      </c>
      <c r="C281" s="12">
        <f>VLOOKUP(A281,rets_1M!$A:$I,7,FALSE)</f>
        <v>1.2849897453564241E-2</v>
      </c>
      <c r="D281" s="3">
        <f>VLOOKUP(A281,Strategy_Simulation!$A:$R,18,FALSE)</f>
        <v>1.3966742410962977E-3</v>
      </c>
      <c r="E281" s="3">
        <f t="shared" si="31"/>
        <v>5.3771958282207467E-3</v>
      </c>
      <c r="F281" s="3">
        <f t="shared" si="32"/>
        <v>0.49677419354838709</v>
      </c>
      <c r="G281" t="str">
        <f t="shared" si="30"/>
        <v>Q3</v>
      </c>
      <c r="H281" s="3">
        <f>VLOOKUP(A281,Trend_Simulation!$A:$S,19,FALSE)</f>
        <v>-7.48309337826868E-4</v>
      </c>
      <c r="I281" s="33">
        <f t="shared" si="33"/>
        <v>-3.1578654056293827E-3</v>
      </c>
      <c r="L281" s="3">
        <v>-4.229080519988937E-3</v>
      </c>
      <c r="AB281" s="7">
        <f t="shared" si="34"/>
        <v>-7.472701625343494E-3</v>
      </c>
      <c r="AC281" s="7">
        <f t="shared" si="35"/>
        <v>-5.1197543821910017E-3</v>
      </c>
      <c r="AD281" s="7">
        <f t="shared" si="36"/>
        <v>-1.3654815616041132E-2</v>
      </c>
    </row>
    <row r="282" spans="1:30" x14ac:dyDescent="0.35">
      <c r="A282" s="2">
        <v>45351</v>
      </c>
      <c r="B282" s="12">
        <f>VLOOKUP(A282,rets_1M!$A:$I,6,FALSE)</f>
        <v>4.7892003181881915E-2</v>
      </c>
      <c r="C282" s="12">
        <f>VLOOKUP(A282,rets_1M!$A:$I,7,FALSE)</f>
        <v>4.874642208819524E-2</v>
      </c>
      <c r="D282" s="3">
        <f>VLOOKUP(A282,Strategy_Simulation!$A:$R,18,FALSE)</f>
        <v>1.8970653626310618E-2</v>
      </c>
      <c r="E282" s="3">
        <f t="shared" si="31"/>
        <v>7.3037016461295887E-2</v>
      </c>
      <c r="F282" s="3">
        <f t="shared" si="32"/>
        <v>0.14193548387096774</v>
      </c>
      <c r="G282" t="str">
        <f t="shared" si="30"/>
        <v>Q1</v>
      </c>
      <c r="H282" s="3">
        <f>VLOOKUP(A282,Trend_Simulation!$A:$S,19,FALSE)</f>
        <v>1.2170268245719634E-2</v>
      </c>
      <c r="I282" s="33">
        <f t="shared" si="33"/>
        <v>5.1358531996936851E-2</v>
      </c>
      <c r="L282" s="3">
        <v>-2.0413471562252705E-2</v>
      </c>
      <c r="AB282" s="7">
        <f t="shared" si="34"/>
        <v>2.4290594373100646E-2</v>
      </c>
      <c r="AC282" s="7">
        <f t="shared" si="35"/>
        <v>2.5145013279413972E-2</v>
      </c>
      <c r="AD282" s="7">
        <f t="shared" si="36"/>
        <v>3.4665288150549367E-3</v>
      </c>
    </row>
    <row r="283" spans="1:30" x14ac:dyDescent="0.35">
      <c r="A283" s="2">
        <v>45382</v>
      </c>
      <c r="B283" s="12">
        <f>VLOOKUP(A283,rets_1M!$A:$I,6,FALSE)</f>
        <v>2.7395119337337404E-2</v>
      </c>
      <c r="C283" s="12">
        <f>VLOOKUP(A283,rets_1M!$A:$I,7,FALSE)</f>
        <v>7.8451594521271595E-3</v>
      </c>
      <c r="D283" s="3">
        <f>VLOOKUP(A283,Strategy_Simulation!$A:$R,18,FALSE)</f>
        <v>1.4389791440433845E-2</v>
      </c>
      <c r="E283" s="3">
        <f t="shared" si="31"/>
        <v>5.5400697045670307E-2</v>
      </c>
      <c r="F283" s="3">
        <f t="shared" si="32"/>
        <v>0.30645161290322581</v>
      </c>
      <c r="G283" t="str">
        <f t="shared" si="30"/>
        <v>Q2</v>
      </c>
      <c r="H283" s="3">
        <f>VLOOKUP(A283,Trend_Simulation!$A:$S,19,FALSE)</f>
        <v>1.134095465881365E-2</v>
      </c>
      <c r="I283" s="33">
        <f t="shared" si="33"/>
        <v>4.78588286601936E-2</v>
      </c>
      <c r="L283" s="3">
        <v>2.5653659566666764E-3</v>
      </c>
      <c r="AB283" s="7">
        <f t="shared" si="34"/>
        <v>4.7555537593543147E-2</v>
      </c>
      <c r="AC283" s="7">
        <f t="shared" si="35"/>
        <v>2.8005577708332903E-2</v>
      </c>
      <c r="AD283" s="7">
        <f t="shared" si="36"/>
        <v>2.0463709322856197E-2</v>
      </c>
    </row>
    <row r="284" spans="1:30" x14ac:dyDescent="0.35">
      <c r="A284" s="2">
        <v>45412</v>
      </c>
      <c r="B284" s="12">
        <f>VLOOKUP(A284,rets_1M!$A:$I,6,FALSE)</f>
        <v>-4.5505910987482578E-2</v>
      </c>
      <c r="C284" s="12">
        <f>VLOOKUP(A284,rets_1M!$A:$I,7,FALSE)</f>
        <v>-4.8917488286362554E-2</v>
      </c>
      <c r="D284" s="3">
        <f>VLOOKUP(A284,Strategy_Simulation!$A:$R,18,FALSE)</f>
        <v>-7.0564865145467479E-3</v>
      </c>
      <c r="E284" s="3">
        <f t="shared" si="31"/>
        <v>-2.7167473081004982E-2</v>
      </c>
      <c r="F284" s="3">
        <f t="shared" si="32"/>
        <v>0.87096774193548387</v>
      </c>
      <c r="G284" t="str">
        <f t="shared" si="30"/>
        <v>Q5</v>
      </c>
      <c r="H284" s="3">
        <f>VLOOKUP(A284,Trend_Simulation!$A:$S,19,FALSE)</f>
        <v>2.0184598887762941E-3</v>
      </c>
      <c r="I284" s="33">
        <f t="shared" si="33"/>
        <v>8.5179007306359598E-3</v>
      </c>
      <c r="L284" s="3">
        <v>-2.9676121465572636E-2</v>
      </c>
      <c r="AB284" s="7">
        <f t="shared" si="34"/>
        <v>2.1750015205357572E-2</v>
      </c>
      <c r="AC284" s="7">
        <f t="shared" si="35"/>
        <v>1.8338437906477597E-2</v>
      </c>
      <c r="AD284" s="7">
        <f t="shared" si="36"/>
        <v>5.4023811718118542E-2</v>
      </c>
    </row>
    <row r="285" spans="1:30" x14ac:dyDescent="0.35">
      <c r="A285" s="2">
        <v>45443</v>
      </c>
      <c r="B285" s="12">
        <f>VLOOKUP(A285,rets_1M!$A:$I,6,FALSE)</f>
        <v>4.5102682027230001E-2</v>
      </c>
      <c r="C285" s="12">
        <f>VLOOKUP(A285,rets_1M!$A:$I,7,FALSE)</f>
        <v>5.8035082559988016E-2</v>
      </c>
      <c r="D285" s="3">
        <f>VLOOKUP(A285,Strategy_Simulation!$A:$R,18,FALSE)</f>
        <v>1.5414410512519405E-2</v>
      </c>
      <c r="E285" s="3">
        <f t="shared" si="31"/>
        <v>5.9345480473199715E-2</v>
      </c>
      <c r="F285" s="3">
        <f t="shared" si="32"/>
        <v>0.15806451612903225</v>
      </c>
      <c r="G285" t="str">
        <f t="shared" si="30"/>
        <v>Q1</v>
      </c>
      <c r="H285" s="3">
        <f>VLOOKUP(A285,Trend_Simulation!$A:$S,19,FALSE)</f>
        <v>8.4342615234124299E-3</v>
      </c>
      <c r="I285" s="33">
        <f t="shared" si="33"/>
        <v>3.5592583628800453E-2</v>
      </c>
      <c r="L285" s="3">
        <v>9.7570958580521783E-3</v>
      </c>
      <c r="AB285" s="7">
        <f t="shared" si="34"/>
        <v>1.3103979132116986E-3</v>
      </c>
      <c r="AC285" s="7">
        <f t="shared" si="35"/>
        <v>1.4242798445969714E-2</v>
      </c>
      <c r="AD285" s="7">
        <f t="shared" si="36"/>
        <v>-9.5100983984295479E-3</v>
      </c>
    </row>
    <row r="286" spans="1:30" x14ac:dyDescent="0.35">
      <c r="A286" s="2">
        <v>45473</v>
      </c>
      <c r="B286" s="12">
        <f>VLOOKUP(A286,rets_1M!$A:$I,6,FALSE)</f>
        <v>3.0368385508572571E-2</v>
      </c>
      <c r="C286" s="12">
        <f>VLOOKUP(A286,rets_1M!$A:$I,7,FALSE)</f>
        <v>5.771661968168762E-2</v>
      </c>
      <c r="D286" s="3">
        <f>VLOOKUP(A286,Strategy_Simulation!$A:$R,18,FALSE)</f>
        <v>1.1323351892796287E-2</v>
      </c>
      <c r="E286" s="3">
        <f t="shared" si="31"/>
        <v>4.3594904787265708E-2</v>
      </c>
      <c r="F286" s="3">
        <f t="shared" si="32"/>
        <v>0.26451612903225807</v>
      </c>
      <c r="G286" t="str">
        <f t="shared" si="30"/>
        <v>Q2</v>
      </c>
      <c r="H286" s="3">
        <f>VLOOKUP(A286,Trend_Simulation!$A:$S,19,FALSE)</f>
        <v>6.8692014508723483E-3</v>
      </c>
      <c r="I286" s="33">
        <f t="shared" si="33"/>
        <v>2.8988030122681308E-2</v>
      </c>
      <c r="L286" s="3">
        <v>1.0567159152773176E-2</v>
      </c>
      <c r="AB286" s="7">
        <f t="shared" si="34"/>
        <v>-1.4121714894421912E-2</v>
      </c>
      <c r="AC286" s="7">
        <f t="shared" si="35"/>
        <v>1.3226519278693137E-2</v>
      </c>
      <c r="AD286" s="7">
        <f t="shared" si="36"/>
        <v>-1.3803553858912632E-3</v>
      </c>
    </row>
    <row r="287" spans="1:30" x14ac:dyDescent="0.35">
      <c r="A287" s="2">
        <v>45504</v>
      </c>
      <c r="B287" s="12">
        <f>VLOOKUP(A287,rets_1M!$A:$I,6,FALSE)</f>
        <v>6.5966128929952905E-3</v>
      </c>
      <c r="C287" s="12">
        <f>VLOOKUP(A287,rets_1M!$A:$I,7,FALSE)</f>
        <v>-2.1176981277954865E-2</v>
      </c>
      <c r="D287" s="3">
        <f>VLOOKUP(A287,Strategy_Simulation!$A:$R,18,FALSE)</f>
        <v>-6.1101759802542578E-3</v>
      </c>
      <c r="E287" s="3">
        <f t="shared" si="31"/>
        <v>-2.3524177523978892E-2</v>
      </c>
      <c r="F287" s="3">
        <f t="shared" si="32"/>
        <v>0.5580645161290323</v>
      </c>
      <c r="G287" t="str">
        <f t="shared" si="30"/>
        <v>Q3</v>
      </c>
      <c r="H287" s="3">
        <f>VLOOKUP(A287,Trend_Simulation!$A:$S,19,FALSE)</f>
        <v>-9.0838177075963158E-3</v>
      </c>
      <c r="I287" s="33">
        <f t="shared" si="33"/>
        <v>-3.8333710726056451E-2</v>
      </c>
      <c r="L287" s="3">
        <v>1.6312514319025251E-2</v>
      </c>
      <c r="AB287" s="7">
        <f t="shared" si="34"/>
        <v>-2.3471962460240268E-3</v>
      </c>
      <c r="AC287" s="7">
        <f t="shared" si="35"/>
        <v>-3.0120790416974182E-2</v>
      </c>
      <c r="AD287" s="7">
        <f t="shared" si="36"/>
        <v>-4.4930323619051742E-2</v>
      </c>
    </row>
    <row r="288" spans="1:30" x14ac:dyDescent="0.35">
      <c r="A288" s="2">
        <v>45535</v>
      </c>
      <c r="B288" s="12">
        <f>VLOOKUP(A288,rets_1M!$A:$I,6,FALSE)</f>
        <v>1.8546913398727272E-2</v>
      </c>
      <c r="C288" s="12">
        <f>VLOOKUP(A288,rets_1M!$A:$I,7,FALSE)</f>
        <v>6.0367465906969731E-3</v>
      </c>
      <c r="D288" s="3">
        <f>VLOOKUP(A288,Strategy_Simulation!$A:$R,18,FALSE)</f>
        <v>-4.2056928384639966E-3</v>
      </c>
      <c r="E288" s="3">
        <f t="shared" si="31"/>
        <v>-1.6191917428086386E-2</v>
      </c>
      <c r="F288" s="3">
        <f t="shared" si="32"/>
        <v>0.40322580645161288</v>
      </c>
      <c r="G288" t="str">
        <f t="shared" ref="G288:G311" si="37">IF(F288&lt;=20%, "Q1",
   IF(F288&lt;=40%, "Q2",
      IF(F288&lt;=60%, "Q3",
         IF(F288&lt;=80%, "Q4", "Q5"))))</f>
        <v>Q3</v>
      </c>
      <c r="H288" s="3">
        <f>VLOOKUP(A288,Trend_Simulation!$A:$S,19,FALSE)</f>
        <v>-9.5958794229761939E-3</v>
      </c>
      <c r="I288" s="33">
        <f t="shared" si="33"/>
        <v>-4.0494611164959539E-2</v>
      </c>
      <c r="L288" s="3">
        <v>1.0920435739800283E-2</v>
      </c>
      <c r="AB288" s="7">
        <f t="shared" ref="AB288:AB311" si="38">E288-C288</f>
        <v>-2.2228664018783359E-2</v>
      </c>
      <c r="AC288" s="7">
        <f t="shared" ref="AC288:AC311" si="39">E288-B288</f>
        <v>-3.4738830826813658E-2</v>
      </c>
      <c r="AD288" s="7">
        <f t="shared" si="36"/>
        <v>-5.9041524563686811E-2</v>
      </c>
    </row>
    <row r="289" spans="1:30" x14ac:dyDescent="0.35">
      <c r="A289" s="2">
        <v>45565</v>
      </c>
      <c r="B289" s="12">
        <f>VLOOKUP(A289,rets_1M!$A:$I,6,FALSE)</f>
        <v>1.6002639610657399E-2</v>
      </c>
      <c r="C289" s="12">
        <f>VLOOKUP(A289,rets_1M!$A:$I,7,FALSE)</f>
        <v>2.020188615021401E-2</v>
      </c>
      <c r="D289" s="3">
        <f>VLOOKUP(A289,Strategy_Simulation!$A:$R,18,FALSE)</f>
        <v>1.1609630281297776E-2</v>
      </c>
      <c r="E289" s="3">
        <f t="shared" si="31"/>
        <v>4.4697076582996438E-2</v>
      </c>
      <c r="F289" s="3">
        <f t="shared" si="32"/>
        <v>0.43870967741935485</v>
      </c>
      <c r="G289" t="str">
        <f t="shared" si="37"/>
        <v>Q3</v>
      </c>
      <c r="H289" s="3">
        <f>VLOOKUP(A289,Trend_Simulation!$A:$S,19,FALSE)</f>
        <v>1.0554576972646862E-2</v>
      </c>
      <c r="I289" s="33">
        <f t="shared" si="33"/>
        <v>4.4540314824569757E-2</v>
      </c>
      <c r="L289" s="3">
        <v>6.5952317988799969E-3</v>
      </c>
      <c r="AB289" s="7">
        <f t="shared" si="38"/>
        <v>2.4495190432782428E-2</v>
      </c>
      <c r="AC289" s="7">
        <f t="shared" si="39"/>
        <v>2.8694436972339039E-2</v>
      </c>
      <c r="AD289" s="7">
        <f t="shared" si="36"/>
        <v>2.8537675213912359E-2</v>
      </c>
    </row>
    <row r="290" spans="1:30" x14ac:dyDescent="0.35">
      <c r="A290" s="2">
        <v>45596</v>
      </c>
      <c r="B290" s="12">
        <f>VLOOKUP(A290,rets_1M!$A:$I,6,FALSE)</f>
        <v>-1.3030770479824705E-2</v>
      </c>
      <c r="C290" s="12">
        <f>VLOOKUP(A290,rets_1M!$A:$I,7,FALSE)</f>
        <v>-1.1820534185555065E-2</v>
      </c>
      <c r="D290" s="3">
        <f>VLOOKUP(A290,Strategy_Simulation!$A:$R,18,FALSE)</f>
        <v>-2.0225358692155526E-3</v>
      </c>
      <c r="E290" s="3">
        <f t="shared" si="31"/>
        <v>-7.7867630964798774E-3</v>
      </c>
      <c r="F290" s="3">
        <f t="shared" si="32"/>
        <v>0.71612903225806457</v>
      </c>
      <c r="G290" t="str">
        <f t="shared" si="37"/>
        <v>Q4</v>
      </c>
      <c r="H290" s="3">
        <f>VLOOKUP(A290,Trend_Simulation!$A:$S,19,FALSE)</f>
        <v>6.8382534309280145E-4</v>
      </c>
      <c r="I290" s="33">
        <f t="shared" si="33"/>
        <v>2.885742947851622E-3</v>
      </c>
      <c r="L290" s="3">
        <v>-3.3334178122612745E-2</v>
      </c>
      <c r="AB290" s="7">
        <f t="shared" si="38"/>
        <v>4.0337710890751876E-3</v>
      </c>
      <c r="AC290" s="7">
        <f t="shared" si="39"/>
        <v>5.2440073833448274E-3</v>
      </c>
      <c r="AD290" s="7">
        <f t="shared" si="36"/>
        <v>1.5916513427676325E-2</v>
      </c>
    </row>
    <row r="291" spans="1:30" x14ac:dyDescent="0.35">
      <c r="A291" s="2">
        <v>45626</v>
      </c>
      <c r="B291" s="12">
        <f>VLOOKUP(A291,rets_1M!$A:$I,6,FALSE)</f>
        <v>5.455928926911513E-2</v>
      </c>
      <c r="C291" s="12">
        <f>VLOOKUP(A291,rets_1M!$A:$I,7,FALSE)</f>
        <v>4.8534559880542449E-2</v>
      </c>
      <c r="D291" s="3">
        <f>VLOOKUP(A291,Strategy_Simulation!$A:$R,18,FALSE)</f>
        <v>9.8937640170798612E-3</v>
      </c>
      <c r="E291" s="3">
        <f t="shared" si="31"/>
        <v>3.8090991465757465E-2</v>
      </c>
      <c r="F291" s="3">
        <f t="shared" si="32"/>
        <v>0.11290322580645161</v>
      </c>
      <c r="G291" t="str">
        <f t="shared" si="37"/>
        <v>Q1</v>
      </c>
      <c r="H291" s="3">
        <f>VLOOKUP(A291,Trend_Simulation!$A:$S,19,FALSE)</f>
        <v>-1.2106017538599722E-3</v>
      </c>
      <c r="I291" s="33">
        <f t="shared" si="33"/>
        <v>-5.1087394012890829E-3</v>
      </c>
      <c r="L291" s="3">
        <v>1.9974550180528183E-3</v>
      </c>
      <c r="AB291" s="7">
        <f t="shared" si="38"/>
        <v>-1.0443568414784984E-2</v>
      </c>
      <c r="AC291" s="7">
        <f t="shared" si="39"/>
        <v>-1.6468297803357665E-2</v>
      </c>
      <c r="AD291" s="7">
        <f t="shared" si="36"/>
        <v>-5.9668028670404216E-2</v>
      </c>
    </row>
    <row r="292" spans="1:30" x14ac:dyDescent="0.35">
      <c r="A292" s="2">
        <v>45657</v>
      </c>
      <c r="B292" s="12">
        <f>VLOOKUP(A292,rets_1M!$A:$I,6,FALSE)</f>
        <v>-3.0382807777062704E-2</v>
      </c>
      <c r="C292" s="12">
        <f>VLOOKUP(A292,rets_1M!$A:$I,7,FALSE)</f>
        <v>-2.2745896424480883E-3</v>
      </c>
      <c r="D292" s="3">
        <f>VLOOKUP(A292,Strategy_Simulation!$A:$R,18,FALSE)</f>
        <v>-1.8999372777203857E-3</v>
      </c>
      <c r="E292" s="3">
        <f t="shared" si="31"/>
        <v>-7.3147585192234856E-3</v>
      </c>
      <c r="F292" s="3">
        <f t="shared" si="32"/>
        <v>0.8354838709677419</v>
      </c>
      <c r="G292" t="str">
        <f t="shared" si="37"/>
        <v>Q5</v>
      </c>
      <c r="H292" s="3">
        <f>VLOOKUP(A292,Trend_Simulation!$A:$S,19,FALSE)</f>
        <v>5.0579212930648354E-3</v>
      </c>
      <c r="I292" s="33">
        <f t="shared" si="33"/>
        <v>2.1344427856733603E-2</v>
      </c>
      <c r="L292" s="3">
        <v>-1.9037399873705563E-2</v>
      </c>
      <c r="AB292" s="7">
        <f t="shared" si="38"/>
        <v>-5.0401688767753973E-3</v>
      </c>
      <c r="AC292" s="7">
        <f t="shared" si="39"/>
        <v>2.3068049257839219E-2</v>
      </c>
      <c r="AD292" s="7">
        <f t="shared" si="36"/>
        <v>5.1727235633796304E-2</v>
      </c>
    </row>
    <row r="293" spans="1:30" x14ac:dyDescent="0.35">
      <c r="A293" s="2">
        <v>45688</v>
      </c>
      <c r="B293" s="12">
        <f>VLOOKUP(A293,rets_1M!$A:$I,6,FALSE)</f>
        <v>2.2163673296997422E-2</v>
      </c>
      <c r="C293" s="12">
        <f>VLOOKUP(A293,rets_1M!$A:$I,7,FALSE)</f>
        <v>1.708938667466553E-2</v>
      </c>
      <c r="D293" s="3">
        <f>VLOOKUP(A293,Strategy_Simulation!$A:$R,18,FALSE)</f>
        <v>1.4125467639007514E-2</v>
      </c>
      <c r="E293" s="3">
        <f t="shared" si="31"/>
        <v>5.4383050410178935E-2</v>
      </c>
      <c r="F293" s="3">
        <f t="shared" si="32"/>
        <v>0.34838709677419355</v>
      </c>
      <c r="G293" t="str">
        <f t="shared" si="37"/>
        <v>Q2</v>
      </c>
      <c r="H293" s="3">
        <f>VLOOKUP(A293,Trend_Simulation!$A:$S,19,FALSE)</f>
        <v>1.2160647873086232E-2</v>
      </c>
      <c r="I293" s="33">
        <f t="shared" si="33"/>
        <v>5.1317934024423896E-2</v>
      </c>
      <c r="L293" s="3">
        <v>6.0086020890781633E-4</v>
      </c>
      <c r="AB293" s="7">
        <f t="shared" si="38"/>
        <v>3.7293663735513405E-2</v>
      </c>
      <c r="AC293" s="7">
        <f t="shared" si="39"/>
        <v>3.2219377113181513E-2</v>
      </c>
      <c r="AD293" s="7">
        <f t="shared" si="36"/>
        <v>2.9154260727426475E-2</v>
      </c>
    </row>
    <row r="294" spans="1:30" x14ac:dyDescent="0.35">
      <c r="A294" s="2">
        <v>45716</v>
      </c>
      <c r="B294" s="12">
        <f>VLOOKUP(A294,rets_1M!$A:$I,6,FALSE)</f>
        <v>-1.7157586132263036E-2</v>
      </c>
      <c r="C294" s="12">
        <f>VLOOKUP(A294,rets_1M!$A:$I,7,FALSE)</f>
        <v>-3.1022297166372281E-2</v>
      </c>
      <c r="D294" s="3">
        <f>VLOOKUP(A294,Strategy_Simulation!$A:$R,18,FALSE)</f>
        <v>-7.1721452310722781E-3</v>
      </c>
      <c r="E294" s="3">
        <f t="shared" si="31"/>
        <v>-2.7612759139628271E-2</v>
      </c>
      <c r="F294" s="3">
        <f t="shared" si="32"/>
        <v>0.75806451612903225</v>
      </c>
      <c r="G294" t="str">
        <f t="shared" si="37"/>
        <v>Q4</v>
      </c>
      <c r="H294" s="3">
        <f>VLOOKUP(A294,Trend_Simulation!$A:$S,19,FALSE)</f>
        <v>-4.6581673718008908E-3</v>
      </c>
      <c r="I294" s="33">
        <f t="shared" si="33"/>
        <v>-1.9657466308999758E-2</v>
      </c>
      <c r="L294" s="3">
        <v>2.0310350843495861E-2</v>
      </c>
      <c r="AB294" s="7">
        <f t="shared" si="38"/>
        <v>3.4095380267440099E-3</v>
      </c>
      <c r="AC294" s="7">
        <f t="shared" si="39"/>
        <v>-1.0455173007365235E-2</v>
      </c>
      <c r="AD294" s="7">
        <f t="shared" si="36"/>
        <v>-2.4998801767367219E-3</v>
      </c>
    </row>
    <row r="295" spans="1:30" x14ac:dyDescent="0.35">
      <c r="A295" s="2">
        <v>45747</v>
      </c>
      <c r="B295" s="12">
        <f>VLOOKUP(A295,rets_1M!$A:$I,6,FALSE)</f>
        <v>-6.0679465876559036E-2</v>
      </c>
      <c r="C295" s="12">
        <f>VLOOKUP(A295,rets_1M!$A:$I,7,FALSE)</f>
        <v>-8.0389241290399149E-2</v>
      </c>
      <c r="D295" s="3">
        <f>VLOOKUP(A295,Strategy_Simulation!$A:$R,18,FALSE)</f>
        <v>-1.0919768934065318E-2</v>
      </c>
      <c r="E295" s="3">
        <f t="shared" si="31"/>
        <v>-4.2041110396151472E-2</v>
      </c>
      <c r="F295" s="3">
        <f t="shared" si="32"/>
        <v>0.9096774193548387</v>
      </c>
      <c r="G295" t="str">
        <f t="shared" si="37"/>
        <v>Q5</v>
      </c>
      <c r="H295" s="3">
        <f>VLOOKUP(A295,Trend_Simulation!$A:$S,19,FALSE)</f>
        <v>1.6931760387943091E-3</v>
      </c>
      <c r="I295" s="33">
        <f t="shared" si="33"/>
        <v>7.1452028837119845E-3</v>
      </c>
      <c r="L295" s="3">
        <v>1.3695412258500905E-3</v>
      </c>
      <c r="AB295" s="7">
        <f t="shared" si="38"/>
        <v>3.8348130894247677E-2</v>
      </c>
      <c r="AC295" s="7">
        <f t="shared" si="39"/>
        <v>1.8638355480407563E-2</v>
      </c>
      <c r="AD295" s="7">
        <f t="shared" si="36"/>
        <v>6.7824668760271017E-2</v>
      </c>
    </row>
    <row r="296" spans="1:30" x14ac:dyDescent="0.35">
      <c r="A296" s="2">
        <v>45777</v>
      </c>
      <c r="B296" s="12">
        <f>VLOOKUP(A296,rets_1M!$A:$I,6,FALSE)</f>
        <v>-1.1722080136402413E-2</v>
      </c>
      <c r="C296" s="12">
        <f>VLOOKUP(A296,rets_1M!$A:$I,7,FALSE)</f>
        <v>1.1265942934057138E-2</v>
      </c>
      <c r="D296" s="3">
        <f>VLOOKUP(A296,Strategy_Simulation!$A:$R,18,FALSE)</f>
        <v>-5.6585259949265901E-3</v>
      </c>
      <c r="E296" s="3">
        <f t="shared" si="31"/>
        <v>-2.1785325080467374E-2</v>
      </c>
      <c r="F296" s="3">
        <f t="shared" si="32"/>
        <v>0.70645161290322578</v>
      </c>
      <c r="G296" t="str">
        <f t="shared" si="37"/>
        <v>Q4</v>
      </c>
      <c r="H296" s="3">
        <f>VLOOKUP(A296,Trend_Simulation!$A:$S,19,FALSE)</f>
        <v>-4.2153028010369171E-3</v>
      </c>
      <c r="I296" s="33">
        <f t="shared" si="33"/>
        <v>-1.7788577820375788E-2</v>
      </c>
      <c r="L296" s="3">
        <v>9.1236114825419268E-3</v>
      </c>
      <c r="AB296" s="7">
        <f t="shared" si="38"/>
        <v>-3.3051268014524515E-2</v>
      </c>
      <c r="AC296" s="7">
        <f t="shared" si="39"/>
        <v>-1.0063244944064961E-2</v>
      </c>
      <c r="AD296" s="7">
        <f t="shared" si="36"/>
        <v>-6.066497683973375E-3</v>
      </c>
    </row>
    <row r="297" spans="1:30" x14ac:dyDescent="0.35">
      <c r="A297" s="2">
        <v>45808</v>
      </c>
      <c r="B297" s="12">
        <f>VLOOKUP(A297,rets_1M!$A:$I,6,FALSE)</f>
        <v>5.8895837826180797E-2</v>
      </c>
      <c r="C297" s="12">
        <f>VLOOKUP(A297,rets_1M!$A:$I,7,FALSE)</f>
        <v>8.7404717885161576E-2</v>
      </c>
      <c r="D297" s="3">
        <f>VLOOKUP(A297,Strategy_Simulation!$A:$R,18,FALSE)</f>
        <v>1.9854744512399602E-2</v>
      </c>
      <c r="E297" s="3">
        <f t="shared" si="31"/>
        <v>7.6440766372738472E-2</v>
      </c>
      <c r="F297" s="3">
        <f t="shared" si="32"/>
        <v>9.0322580645161285E-2</v>
      </c>
      <c r="G297" t="str">
        <f t="shared" si="37"/>
        <v>Q1</v>
      </c>
      <c r="H297" s="3">
        <f>VLOOKUP(A297,Trend_Simulation!$A:$S,19,FALSE)</f>
        <v>1.0092816376061499E-2</v>
      </c>
      <c r="I297" s="33">
        <f t="shared" si="33"/>
        <v>4.259168510697952E-2</v>
      </c>
      <c r="L297" s="3">
        <v>-1.3775103748424611E-2</v>
      </c>
      <c r="AB297" s="7">
        <f t="shared" si="38"/>
        <v>-1.0963951512423104E-2</v>
      </c>
      <c r="AC297" s="7">
        <f t="shared" si="39"/>
        <v>1.7544928546557675E-2</v>
      </c>
      <c r="AD297" s="7">
        <f t="shared" si="36"/>
        <v>-1.6304152719201277E-2</v>
      </c>
    </row>
    <row r="298" spans="1:30" x14ac:dyDescent="0.35">
      <c r="A298" s="2">
        <v>45838</v>
      </c>
      <c r="B298" s="12">
        <f>VLOOKUP(A298,rets_1M!$A:$I,6,FALSE)</f>
        <v>4.7819800004073265E-2</v>
      </c>
      <c r="C298" s="12">
        <f>VLOOKUP(A298,rets_1M!$A:$I,7,FALSE)</f>
        <v>6.0113949468513894E-2</v>
      </c>
      <c r="D298" s="3">
        <f>VLOOKUP(A298,Strategy_Simulation!$A:$R,18,FALSE)</f>
        <v>1.0896843489030288E-2</v>
      </c>
      <c r="E298" s="3">
        <f t="shared" si="31"/>
        <v>4.1952847432766609E-2</v>
      </c>
      <c r="F298" s="3">
        <f t="shared" si="32"/>
        <v>0.14516129032258066</v>
      </c>
      <c r="G298" t="str">
        <f t="shared" si="37"/>
        <v>Q1</v>
      </c>
      <c r="H298" s="3">
        <f>VLOOKUP(A298,Trend_Simulation!$A:$S,19,FALSE)</f>
        <v>1.7543426611572994E-3</v>
      </c>
      <c r="I298" s="33">
        <f t="shared" si="33"/>
        <v>7.4033260300838026E-3</v>
      </c>
      <c r="L298" s="3">
        <v>1.2378631061600309E-2</v>
      </c>
      <c r="AB298" s="7">
        <f t="shared" si="38"/>
        <v>-1.8161102035747285E-2</v>
      </c>
      <c r="AC298" s="7">
        <f t="shared" si="39"/>
        <v>-5.8669525713066564E-3</v>
      </c>
      <c r="AD298" s="7">
        <f t="shared" si="36"/>
        <v>-4.041647397398946E-2</v>
      </c>
    </row>
    <row r="299" spans="1:30" x14ac:dyDescent="0.35">
      <c r="A299" s="2">
        <v>45869</v>
      </c>
      <c r="B299" s="12">
        <f>VLOOKUP(A299,rets_1M!$A:$I,6,FALSE)</f>
        <v>1.926179323213284E-2</v>
      </c>
      <c r="C299" s="12">
        <f>VLOOKUP(A299,rets_1M!$A:$I,7,FALSE)</f>
        <v>2.0606603718317462E-2</v>
      </c>
      <c r="D299" s="3">
        <f>VLOOKUP(A299,Strategy_Simulation!$A:$R,18,FALSE)</f>
        <v>9.441079158874514E-5</v>
      </c>
      <c r="E299" s="3">
        <f t="shared" si="31"/>
        <v>3.6348154761666878E-4</v>
      </c>
      <c r="F299" s="3">
        <f t="shared" si="32"/>
        <v>0.38387096774193546</v>
      </c>
      <c r="G299" t="str">
        <f t="shared" si="37"/>
        <v>Q2</v>
      </c>
      <c r="H299" s="3">
        <f>VLOOKUP(A299,Trend_Simulation!$A:$S,19,FALSE)</f>
        <v>-4.6998450313825444E-3</v>
      </c>
      <c r="I299" s="33">
        <f t="shared" si="33"/>
        <v>-1.9833346032434335E-2</v>
      </c>
      <c r="L299" s="3">
        <v>-9.4317221511253102E-3</v>
      </c>
      <c r="AB299" s="7">
        <f t="shared" si="38"/>
        <v>-2.0243122170700793E-2</v>
      </c>
      <c r="AC299" s="7">
        <f t="shared" si="39"/>
        <v>-1.889831168451617E-2</v>
      </c>
      <c r="AD299" s="7">
        <f t="shared" si="36"/>
        <v>-3.9095139264567175E-2</v>
      </c>
    </row>
    <row r="300" spans="1:30" x14ac:dyDescent="0.35">
      <c r="A300" s="2">
        <v>45900</v>
      </c>
      <c r="B300" s="12">
        <f>VLOOKUP(A300,rets_1M!$A:$I,6,FALSE)</f>
        <v>1.5465293668954994E-2</v>
      </c>
      <c r="C300" s="12">
        <f>VLOOKUP(A300,rets_1M!$A:$I,7,FALSE)</f>
        <v>4.1407364701457894E-3</v>
      </c>
      <c r="D300" s="3">
        <f>VLOOKUP(A300,Strategy_Simulation!$A:$R,18,FALSE)</f>
        <v>4.3403888732866797E-3</v>
      </c>
      <c r="E300" s="3">
        <f t="shared" si="31"/>
        <v>1.6710497162153719E-2</v>
      </c>
      <c r="F300" s="3">
        <f t="shared" si="32"/>
        <v>0.44516129032258067</v>
      </c>
      <c r="G300" t="str">
        <f t="shared" si="37"/>
        <v>Q3</v>
      </c>
      <c r="H300" s="3">
        <f>VLOOKUP(A300,Trend_Simulation!$A:$S,19,FALSE)</f>
        <v>1.6025248117603661E-3</v>
      </c>
      <c r="I300" s="33">
        <f t="shared" si="33"/>
        <v>6.7626547056287446E-3</v>
      </c>
      <c r="L300" s="3">
        <v>1.261982143140572E-2</v>
      </c>
      <c r="AB300" s="7">
        <f t="shared" si="38"/>
        <v>1.2569760692007929E-2</v>
      </c>
      <c r="AC300" s="7">
        <f t="shared" si="39"/>
        <v>1.2452034931987252E-3</v>
      </c>
      <c r="AD300" s="7">
        <f t="shared" si="36"/>
        <v>-8.702638963326249E-3</v>
      </c>
    </row>
    <row r="301" spans="1:30" x14ac:dyDescent="0.35">
      <c r="A301" s="2">
        <v>45930</v>
      </c>
      <c r="B301" s="12">
        <f>VLOOKUP(A301,rets_1M!$A:$I,6,FALSE)</f>
        <v>3.220596796304287E-2</v>
      </c>
      <c r="C301" s="12">
        <f>VLOOKUP(A301,rets_1M!$A:$I,7,FALSE)</f>
        <v>5.1004594793488955E-2</v>
      </c>
      <c r="D301" s="3">
        <f>VLOOKUP(A301,Strategy_Simulation!$A:$R,18,FALSE)</f>
        <v>2.2659475345146909E-2</v>
      </c>
      <c r="E301" s="3">
        <f t="shared" si="31"/>
        <v>8.7238980078815601E-2</v>
      </c>
      <c r="F301" s="3">
        <f t="shared" si="32"/>
        <v>0.24838709677419354</v>
      </c>
      <c r="G301" t="str">
        <f t="shared" si="37"/>
        <v>Q2</v>
      </c>
      <c r="H301" s="3">
        <f>VLOOKUP(A301,Trend_Simulation!$A:$S,19,FALSE)</f>
        <v>2.0375988941936065E-2</v>
      </c>
      <c r="I301" s="33">
        <f t="shared" si="33"/>
        <v>8.598667333497019E-2</v>
      </c>
      <c r="L301" s="3">
        <v>1.2262701173404444E-4</v>
      </c>
      <c r="AB301" s="7">
        <f t="shared" si="38"/>
        <v>3.6234385285326645E-2</v>
      </c>
      <c r="AC301" s="7">
        <f t="shared" si="39"/>
        <v>5.5033012115772731E-2</v>
      </c>
      <c r="AD301" s="7">
        <f t="shared" si="36"/>
        <v>5.378070537192732E-2</v>
      </c>
    </row>
    <row r="302" spans="1:30" x14ac:dyDescent="0.35">
      <c r="A302" s="2">
        <v>45961</v>
      </c>
      <c r="B302" s="12">
        <f>VLOOKUP(A302,rets_1M!$A:$I,6,FALSE)</f>
        <v>2.0066950478477841E-2</v>
      </c>
      <c r="C302" s="12">
        <f>VLOOKUP(A302,rets_1M!$A:$I,7,FALSE)</f>
        <v>4.426410113768986E-2</v>
      </c>
      <c r="D302" s="3">
        <f>VLOOKUP(A302,Strategy_Simulation!$A:$R,18,FALSE)</f>
        <v>1.4122284330065621E-2</v>
      </c>
      <c r="E302" s="3">
        <f t="shared" si="31"/>
        <v>5.4370794670752641E-2</v>
      </c>
      <c r="F302" s="3">
        <f t="shared" si="32"/>
        <v>0.36774193548387096</v>
      </c>
      <c r="G302" t="str">
        <f t="shared" si="37"/>
        <v>Q2</v>
      </c>
      <c r="H302" s="3">
        <f>VLOOKUP(A302,Trend_Simulation!$A:$S,19,FALSE)</f>
        <v>1.257758621378743E-2</v>
      </c>
      <c r="I302" s="33">
        <f t="shared" si="33"/>
        <v>5.3077413822182951E-2</v>
      </c>
      <c r="L302" s="3">
        <v>1.7755689184173473E-3</v>
      </c>
      <c r="AB302" s="7">
        <f t="shared" si="38"/>
        <v>1.0106693533062781E-2</v>
      </c>
      <c r="AC302" s="7">
        <f t="shared" si="39"/>
        <v>3.43038441922748E-2</v>
      </c>
      <c r="AD302" s="7">
        <f t="shared" si="36"/>
        <v>3.301046334370511E-2</v>
      </c>
    </row>
    <row r="303" spans="1:30" x14ac:dyDescent="0.35">
      <c r="A303" s="2">
        <v>45991</v>
      </c>
      <c r="B303" s="12">
        <f>VLOOKUP(A303,rets_1M!$A:$I,6,FALSE)</f>
        <v>-2.1045497511995581E-3</v>
      </c>
      <c r="C303" s="12">
        <f>VLOOKUP(A303,rets_1M!$A:$I,7,FALSE)</f>
        <v>-2.0073962729595274E-2</v>
      </c>
      <c r="D303" s="3">
        <f>VLOOKUP(A303,Strategy_Simulation!$A:$R,18,FALSE)</f>
        <v>6.3620898342693962E-3</v>
      </c>
      <c r="E303" s="3">
        <f t="shared" si="31"/>
        <v>2.4494045861937177E-2</v>
      </c>
      <c r="F303" s="3">
        <f t="shared" si="32"/>
        <v>0.64516129032258063</v>
      </c>
      <c r="G303" t="str">
        <f t="shared" si="37"/>
        <v>Q4</v>
      </c>
      <c r="H303" s="3">
        <f>VLOOKUP(A303,Trend_Simulation!$A:$S,19,FALSE)</f>
        <v>8.695715893425068E-3</v>
      </c>
      <c r="I303" s="33">
        <f t="shared" si="33"/>
        <v>3.6695921070253781E-2</v>
      </c>
      <c r="L303" s="3">
        <v>8.0614826088005742E-3</v>
      </c>
      <c r="AB303" s="7">
        <f t="shared" si="38"/>
        <v>4.4568008591532454E-2</v>
      </c>
      <c r="AC303" s="7">
        <f t="shared" si="39"/>
        <v>2.6598595613136735E-2</v>
      </c>
      <c r="AD303" s="7">
        <f t="shared" si="36"/>
        <v>3.8800470821453339E-2</v>
      </c>
    </row>
    <row r="304" spans="1:30" x14ac:dyDescent="0.35">
      <c r="A304" s="2">
        <v>46022</v>
      </c>
      <c r="B304" s="12">
        <f>VLOOKUP(A304,rets_1M!$A:$I,6,FALSE)</f>
        <v>-3.9141391574769591E-3</v>
      </c>
      <c r="C304" s="12">
        <f>VLOOKUP(A304,rets_1M!$A:$I,7,FALSE)</f>
        <v>-1.0782865691300048E-2</v>
      </c>
      <c r="D304" s="3">
        <f>VLOOKUP(A304,Strategy_Simulation!$A:$R,18,FALSE)</f>
        <v>8.6445795019867138E-4</v>
      </c>
      <c r="E304" s="3">
        <f t="shared" si="31"/>
        <v>3.3281631082648848E-3</v>
      </c>
      <c r="F304" s="3">
        <f t="shared" si="32"/>
        <v>0.66774193548387095</v>
      </c>
      <c r="G304" t="str">
        <f t="shared" si="37"/>
        <v>Q4</v>
      </c>
      <c r="H304" s="3">
        <f>VLOOKUP(A304,Trend_Simulation!$A:$S,19,FALSE)</f>
        <v>2.1192050253483015E-3</v>
      </c>
      <c r="I304" s="33">
        <f t="shared" si="33"/>
        <v>8.9430452069698321E-3</v>
      </c>
      <c r="L304" s="3">
        <v>-1.1311759194912452E-2</v>
      </c>
      <c r="AB304" s="7">
        <f t="shared" si="38"/>
        <v>1.4111028799564933E-2</v>
      </c>
      <c r="AC304" s="7">
        <f t="shared" si="39"/>
        <v>7.2423022657418443E-3</v>
      </c>
      <c r="AD304" s="7">
        <f t="shared" si="36"/>
        <v>1.2857184364446791E-2</v>
      </c>
    </row>
    <row r="305" spans="1:30" x14ac:dyDescent="0.35">
      <c r="A305" s="2">
        <v>46053</v>
      </c>
      <c r="B305" s="12">
        <f>VLOOKUP(A305,rets_1M!$A:$I,6,FALSE)</f>
        <v>1.0622263690518885E-2</v>
      </c>
      <c r="C305" s="12">
        <f>VLOOKUP(A305,rets_1M!$A:$I,7,FALSE)</f>
        <v>8.3769772618575988E-3</v>
      </c>
      <c r="D305" s="3">
        <f>VLOOKUP(A305,Strategy_Simulation!$A:$R,18,FALSE)</f>
        <v>1.5610199172428051E-2</v>
      </c>
      <c r="E305" s="3">
        <f t="shared" si="31"/>
        <v>6.0099266813847994E-2</v>
      </c>
      <c r="F305" s="3">
        <f t="shared" si="32"/>
        <v>0.49032258064516127</v>
      </c>
      <c r="G305" t="str">
        <f t="shared" si="37"/>
        <v>Q3</v>
      </c>
      <c r="H305" s="3">
        <f>VLOOKUP(A305,Trend_Simulation!$A:$S,19,FALSE)</f>
        <v>1.6990190248158718E-2</v>
      </c>
      <c r="I305" s="33">
        <f t="shared" si="33"/>
        <v>7.1698602847229786E-2</v>
      </c>
      <c r="L305" s="3">
        <v>-3.9752349395935083E-3</v>
      </c>
      <c r="AB305" s="7">
        <f t="shared" si="38"/>
        <v>5.1722289551990396E-2</v>
      </c>
      <c r="AC305" s="7">
        <f t="shared" si="39"/>
        <v>4.9477003123329109E-2</v>
      </c>
      <c r="AD305" s="7">
        <f t="shared" si="36"/>
        <v>6.1076339156710902E-2</v>
      </c>
    </row>
    <row r="306" spans="1:30" x14ac:dyDescent="0.35">
      <c r="A306" s="2">
        <v>46081</v>
      </c>
      <c r="B306" s="12">
        <f>VLOOKUP(A306,rets_1M!$A:$I,6,FALSE)</f>
        <v>-1.1007740927491017E-2</v>
      </c>
      <c r="C306" s="12">
        <f>VLOOKUP(A306,rets_1M!$A:$I,7,FALSE)</f>
        <v>-2.5915532543728914E-2</v>
      </c>
      <c r="D306" s="3">
        <f>VLOOKUP(A306,Strategy_Simulation!$A:$R,18,FALSE)</f>
        <v>4.5659066312542223E-3</v>
      </c>
      <c r="E306" s="3">
        <f t="shared" si="31"/>
        <v>1.7578740530328756E-2</v>
      </c>
      <c r="F306" s="3">
        <f t="shared" si="32"/>
        <v>0.69354838709677424</v>
      </c>
      <c r="G306" t="str">
        <f t="shared" si="37"/>
        <v>Q4</v>
      </c>
      <c r="H306" s="3">
        <f>VLOOKUP(A306,Trend_Simulation!$A:$S,19,FALSE)</f>
        <v>8.8340978903902589E-3</v>
      </c>
      <c r="I306" s="33">
        <f t="shared" si="33"/>
        <v>3.7279893097446892E-2</v>
      </c>
      <c r="L306" s="3">
        <v>1.8125079666732269E-2</v>
      </c>
      <c r="AB306" s="7">
        <f t="shared" si="38"/>
        <v>4.349427307405767E-2</v>
      </c>
      <c r="AC306" s="7">
        <f t="shared" si="39"/>
        <v>2.8586481457819772E-2</v>
      </c>
      <c r="AD306" s="7">
        <f t="shared" si="36"/>
        <v>4.8287634024937909E-2</v>
      </c>
    </row>
    <row r="307" spans="1:30" x14ac:dyDescent="0.35">
      <c r="A307" s="2">
        <v>46112</v>
      </c>
      <c r="B307" s="12">
        <f>VLOOKUP(A307,rets_1M!$A:$I,6,FALSE)</f>
        <v>-5.3299583512853577E-2</v>
      </c>
      <c r="C307" s="12">
        <f>VLOOKUP(A307,rets_1M!$A:$I,7,FALSE)</f>
        <v>-5.1885611476843119E-2</v>
      </c>
      <c r="D307" s="3">
        <f>VLOOKUP(A307,Strategy_Simulation!$A:$R,18,FALSE)</f>
        <v>2.8833815085186117E-3</v>
      </c>
      <c r="E307" s="3">
        <f t="shared" si="31"/>
        <v>1.1101018807796655E-2</v>
      </c>
      <c r="F307" s="3">
        <f t="shared" si="32"/>
        <v>0.89032258064516134</v>
      </c>
      <c r="G307" t="str">
        <f t="shared" si="37"/>
        <v>Q5</v>
      </c>
      <c r="H307" s="3">
        <f>VLOOKUP(A307,Trend_Simulation!$A:$S,19,FALSE)</f>
        <v>1.8542574973568701E-2</v>
      </c>
      <c r="I307" s="33">
        <f t="shared" si="33"/>
        <v>7.8249666388459913E-2</v>
      </c>
      <c r="L307" s="3">
        <v>-2.4316552232306443E-2</v>
      </c>
      <c r="AB307" s="7">
        <f t="shared" si="38"/>
        <v>6.2986630284639772E-2</v>
      </c>
      <c r="AC307" s="7">
        <f t="shared" si="39"/>
        <v>6.440060232065023E-2</v>
      </c>
      <c r="AD307" s="7">
        <f t="shared" si="36"/>
        <v>0.1315492499013135</v>
      </c>
    </row>
    <row r="308" spans="1:30" x14ac:dyDescent="0.35">
      <c r="A308" s="2">
        <v>46142</v>
      </c>
      <c r="B308" s="12">
        <f>VLOOKUP(A308,rets_1M!$A:$I,6,FALSE)</f>
        <v>0.10243671186119263</v>
      </c>
      <c r="C308" s="12">
        <f>VLOOKUP(A308,rets_1M!$A:$I,7,FALSE)</f>
        <v>0.15392024853482544</v>
      </c>
      <c r="D308" s="3">
        <f>VLOOKUP(A308,Strategy_Simulation!$A:$R,18,FALSE)</f>
        <v>4.0208404313623401E-2</v>
      </c>
      <c r="E308" s="3">
        <f t="shared" si="31"/>
        <v>0.15480235660745009</v>
      </c>
      <c r="F308" s="3">
        <f t="shared" si="32"/>
        <v>1.2903225806451613E-2</v>
      </c>
      <c r="G308" t="str">
        <f t="shared" si="37"/>
        <v>Q1</v>
      </c>
      <c r="H308" s="3">
        <f>VLOOKUP(A308,Trend_Simulation!$A:$S,19,FALSE)</f>
        <v>2.6062016111860799E-2</v>
      </c>
      <c r="I308" s="33">
        <f t="shared" si="33"/>
        <v>0.10998170799205256</v>
      </c>
      <c r="L308" s="3">
        <v>-3.893628741134747E-3</v>
      </c>
      <c r="AB308" s="7">
        <f t="shared" si="38"/>
        <v>8.8210807262464885E-4</v>
      </c>
      <c r="AC308" s="7">
        <f t="shared" si="39"/>
        <v>5.2365644746257461E-2</v>
      </c>
      <c r="AD308" s="7">
        <f t="shared" si="36"/>
        <v>7.5449961308599323E-3</v>
      </c>
    </row>
    <row r="309" spans="1:30" x14ac:dyDescent="0.35">
      <c r="A309" s="2">
        <v>46173</v>
      </c>
      <c r="B309" s="12">
        <f>VLOOKUP(A309,rets_1M!$A:$I,6,FALSE)</f>
        <v>4.8592118616371582E-2</v>
      </c>
      <c r="C309" s="12">
        <f>VLOOKUP(A309,rets_1M!$A:$I,7,FALSE)</f>
        <v>0.10179910753409227</v>
      </c>
      <c r="D309" s="3">
        <f>VLOOKUP(A309,Strategy_Simulation!$A:$R,18,FALSE)</f>
        <v>1.8037689691849594E-2</v>
      </c>
      <c r="E309" s="3">
        <f t="shared" si="31"/>
        <v>6.9445105313620942E-2</v>
      </c>
      <c r="F309" s="3">
        <f t="shared" si="32"/>
        <v>0.13548387096774195</v>
      </c>
      <c r="G309" t="str">
        <f t="shared" si="37"/>
        <v>Q1</v>
      </c>
      <c r="H309" s="3">
        <f>VLOOKUP(A309,Trend_Simulation!$A:$S,19,FALSE)</f>
        <v>1.1049665715111737E-2</v>
      </c>
      <c r="I309" s="33">
        <f t="shared" si="33"/>
        <v>4.662958931777153E-2</v>
      </c>
      <c r="L309" s="3">
        <v>-4.5665298214517813E-3</v>
      </c>
      <c r="AB309" s="7">
        <f t="shared" si="38"/>
        <v>-3.2354002220471328E-2</v>
      </c>
      <c r="AC309" s="7">
        <f t="shared" si="39"/>
        <v>2.0852986697249359E-2</v>
      </c>
      <c r="AD309" s="7">
        <f t="shared" si="36"/>
        <v>-1.962529298600052E-3</v>
      </c>
    </row>
    <row r="310" spans="1:30" x14ac:dyDescent="0.35">
      <c r="A310" s="2">
        <v>46203</v>
      </c>
      <c r="B310" s="12">
        <f>VLOOKUP(A310,rets_1M!$A:$I,6,FALSE)</f>
        <v>-1.4582854893212094E-2</v>
      </c>
      <c r="C310" s="12">
        <f>VLOOKUP(A310,rets_1M!$A:$I,7,FALSE)</f>
        <v>-5.91548077166415E-3</v>
      </c>
      <c r="D310" s="3">
        <f>VLOOKUP(A310,Strategy_Simulation!$A:$R,18,FALSE)</f>
        <v>-1.0638251365264391E-2</v>
      </c>
      <c r="E310" s="3">
        <f t="shared" si="31"/>
        <v>-4.0957267756267908E-2</v>
      </c>
      <c r="F310" s="3">
        <f t="shared" si="32"/>
        <v>0.7290322580645161</v>
      </c>
      <c r="G310" t="str">
        <f t="shared" si="37"/>
        <v>Q4</v>
      </c>
      <c r="H310" s="3">
        <f>VLOOKUP(A310,Trend_Simulation!$A:$S,19,FALSE)</f>
        <v>-9.7463846964367402E-3</v>
      </c>
      <c r="I310" s="33">
        <f t="shared" si="33"/>
        <v>-4.1129743418963041E-2</v>
      </c>
      <c r="L310" s="3">
        <v>5.7152309139163471E-4</v>
      </c>
      <c r="AB310" s="7">
        <f t="shared" si="38"/>
        <v>-3.5041786984603758E-2</v>
      </c>
      <c r="AC310" s="7">
        <f t="shared" si="39"/>
        <v>-2.6374412863055814E-2</v>
      </c>
      <c r="AD310" s="7">
        <f t="shared" si="36"/>
        <v>-2.6546888525750947E-2</v>
      </c>
    </row>
    <row r="311" spans="1:30" x14ac:dyDescent="0.35">
      <c r="A311" s="2">
        <v>46234</v>
      </c>
      <c r="B311" s="12">
        <f>VLOOKUP(A311,rets_1M!$A:$I,6,FALSE)</f>
        <v>-3.845321525477452E-3</v>
      </c>
      <c r="C311" s="12">
        <f>VLOOKUP(A311,rets_1M!$A:$I,7,FALSE)</f>
        <v>-6.9430056881942481E-2</v>
      </c>
      <c r="D311" s="3">
        <f>VLOOKUP(A311,Strategy_Simulation!$A:$R,18,FALSE)</f>
        <v>5.4983980845156773E-3</v>
      </c>
      <c r="E311" s="3">
        <f t="shared" si="31"/>
        <v>2.1168832625385357E-2</v>
      </c>
      <c r="F311" s="3">
        <f t="shared" si="32"/>
        <v>0.6645161290322581</v>
      </c>
      <c r="G311" t="str">
        <f t="shared" si="37"/>
        <v>Q4</v>
      </c>
      <c r="H311" s="3">
        <f>VLOOKUP(A311,Trend_Simulation!$A:$S,19,FALSE)</f>
        <v>7.719762593847445E-3</v>
      </c>
      <c r="I311" s="33">
        <f t="shared" si="33"/>
        <v>3.2577398146036218E-2</v>
      </c>
      <c r="L311" s="3">
        <v>-1.7336723358344464E-2</v>
      </c>
      <c r="AB311" s="7">
        <f t="shared" si="38"/>
        <v>9.0598889507327834E-2</v>
      </c>
      <c r="AC311" s="7">
        <f t="shared" si="39"/>
        <v>2.5014154150862809E-2</v>
      </c>
      <c r="AD311" s="7">
        <f t="shared" si="36"/>
        <v>3.642271967151367E-2</v>
      </c>
    </row>
    <row r="312" spans="1:30" x14ac:dyDescent="0.35">
      <c r="A312" s="2"/>
      <c r="B312" s="12"/>
      <c r="C312" s="12"/>
      <c r="D312" s="3"/>
      <c r="E312" s="3"/>
      <c r="F312" s="3"/>
      <c r="H312" s="3"/>
      <c r="I312" s="33"/>
      <c r="AB312" s="7"/>
      <c r="AC312" s="7"/>
    </row>
    <row r="313" spans="1:30" x14ac:dyDescent="0.35">
      <c r="A313" s="2"/>
      <c r="B313" s="12"/>
      <c r="C313" s="12"/>
      <c r="D313" s="3"/>
      <c r="E313" s="3"/>
      <c r="F313" s="3"/>
      <c r="H313" s="3"/>
      <c r="I313" s="33"/>
    </row>
    <row r="314" spans="1:30" x14ac:dyDescent="0.35">
      <c r="A314" s="2"/>
      <c r="B314" s="12"/>
      <c r="C314" s="12"/>
      <c r="D314" s="3"/>
      <c r="E314" s="3"/>
      <c r="F314" s="3"/>
      <c r="H314" s="3"/>
      <c r="I314" s="33"/>
    </row>
    <row r="315" spans="1:30" x14ac:dyDescent="0.35">
      <c r="A315" s="2"/>
      <c r="B315" s="12"/>
      <c r="C315" s="12"/>
      <c r="D315" s="3"/>
      <c r="E315" s="3"/>
      <c r="F315" s="3"/>
      <c r="H315" s="3"/>
      <c r="I315" s="33"/>
    </row>
    <row r="316" spans="1:30" x14ac:dyDescent="0.35">
      <c r="A316" s="2"/>
      <c r="B316" s="12"/>
      <c r="C316" s="12"/>
      <c r="D316" s="3"/>
      <c r="E316" s="3"/>
      <c r="F316" s="3"/>
      <c r="H316" s="3"/>
      <c r="I316" s="33"/>
    </row>
    <row r="317" spans="1:30" x14ac:dyDescent="0.35">
      <c r="A317" s="2"/>
      <c r="B317" s="12"/>
      <c r="C317" s="12"/>
      <c r="D317" s="3"/>
      <c r="E317" s="3"/>
      <c r="F317" s="3"/>
      <c r="H317" s="3"/>
      <c r="I317" s="33"/>
    </row>
    <row r="318" spans="1:30" x14ac:dyDescent="0.35">
      <c r="A318" s="2"/>
      <c r="B318" s="12"/>
      <c r="C318" s="12"/>
      <c r="D318" s="3"/>
      <c r="E318" s="3"/>
      <c r="F318" s="3"/>
      <c r="H318" s="3"/>
      <c r="I318" s="33"/>
    </row>
    <row r="319" spans="1:30" x14ac:dyDescent="0.35">
      <c r="A319" s="2"/>
      <c r="B319" s="12"/>
      <c r="C319" s="12"/>
      <c r="D319" s="3"/>
      <c r="E319" s="3"/>
      <c r="F319" s="3"/>
      <c r="H319" s="3"/>
      <c r="I319" s="33"/>
    </row>
    <row r="320" spans="1:30" x14ac:dyDescent="0.35">
      <c r="A320" s="2"/>
      <c r="B320" s="12"/>
      <c r="C320" s="12"/>
      <c r="D320" s="3"/>
      <c r="E320" s="3"/>
      <c r="F320" s="3"/>
      <c r="H320" s="3"/>
      <c r="I320" s="33"/>
    </row>
    <row r="321" spans="1:9" x14ac:dyDescent="0.35">
      <c r="A321" s="2"/>
      <c r="B321" s="12"/>
      <c r="C321" s="12"/>
      <c r="D321" s="3"/>
      <c r="E321" s="3"/>
      <c r="F321" s="3"/>
      <c r="H321" s="3"/>
      <c r="I321" s="33"/>
    </row>
    <row r="322" spans="1:9" x14ac:dyDescent="0.35">
      <c r="A322" s="2"/>
      <c r="B322" s="12"/>
      <c r="C322" s="12"/>
      <c r="D322" s="3"/>
      <c r="E322" s="3"/>
      <c r="F322" s="3"/>
      <c r="H322" s="3"/>
      <c r="I322" s="33"/>
    </row>
    <row r="323" spans="1:9" x14ac:dyDescent="0.35">
      <c r="A323" s="2"/>
      <c r="B323" s="12"/>
      <c r="C323" s="12"/>
      <c r="D323" s="3"/>
      <c r="E323" s="3"/>
      <c r="F323" s="3"/>
      <c r="H323" s="3"/>
      <c r="I323" s="33"/>
    </row>
    <row r="324" spans="1:9" x14ac:dyDescent="0.35">
      <c r="A324" s="2"/>
      <c r="B324" s="12"/>
      <c r="C324" s="12"/>
      <c r="D324" s="3"/>
      <c r="E324" s="3"/>
      <c r="F324" s="3"/>
      <c r="H324" s="3"/>
      <c r="I324" s="33"/>
    </row>
    <row r="325" spans="1:9" x14ac:dyDescent="0.35">
      <c r="A325" s="2"/>
      <c r="B325" s="12"/>
      <c r="C325" s="12"/>
      <c r="D325" s="3"/>
      <c r="E325" s="3"/>
      <c r="F325" s="3"/>
      <c r="H325" s="3"/>
      <c r="I325" s="33"/>
    </row>
    <row r="326" spans="1:9" x14ac:dyDescent="0.35">
      <c r="A326" s="2"/>
      <c r="B326" s="12"/>
      <c r="C326" s="12"/>
      <c r="D326" s="3"/>
      <c r="E326" s="3"/>
      <c r="F326" s="3"/>
      <c r="H326" s="3"/>
      <c r="I326" s="33"/>
    </row>
    <row r="327" spans="1:9" x14ac:dyDescent="0.35">
      <c r="A327" s="2"/>
      <c r="B327" s="12"/>
      <c r="C327" s="12"/>
      <c r="D327" s="3"/>
      <c r="E327" s="3"/>
      <c r="F327" s="3"/>
      <c r="H327" s="3"/>
      <c r="I327" s="33"/>
    </row>
    <row r="328" spans="1:9" x14ac:dyDescent="0.35">
      <c r="A328" s="2"/>
      <c r="B328" s="12"/>
      <c r="C328" s="12"/>
      <c r="D328" s="3"/>
      <c r="E328" s="3"/>
      <c r="F328" s="3"/>
      <c r="H328" s="3"/>
      <c r="I328" s="33"/>
    </row>
    <row r="329" spans="1:9" x14ac:dyDescent="0.35">
      <c r="A329" s="2"/>
      <c r="B329" s="12"/>
      <c r="C329" s="12"/>
      <c r="D329" s="3"/>
      <c r="E329" s="3"/>
      <c r="F329" s="3"/>
      <c r="H329" s="3"/>
      <c r="I329" s="33"/>
    </row>
    <row r="330" spans="1:9" x14ac:dyDescent="0.35">
      <c r="A330" s="2"/>
      <c r="B330" s="12"/>
      <c r="C330" s="12"/>
      <c r="D330" s="3"/>
      <c r="E330" s="3"/>
      <c r="F330" s="3"/>
      <c r="H330" s="3"/>
      <c r="I330" s="33"/>
    </row>
    <row r="331" spans="1:9" x14ac:dyDescent="0.35">
      <c r="A331" s="2"/>
      <c r="B331" s="12"/>
      <c r="C331" s="12"/>
      <c r="D331" s="3"/>
      <c r="E331" s="3"/>
      <c r="F331" s="3"/>
      <c r="H331" s="3"/>
      <c r="I331" s="33"/>
    </row>
    <row r="332" spans="1:9" x14ac:dyDescent="0.35">
      <c r="A332" s="2"/>
      <c r="B332" s="12"/>
      <c r="C332" s="12"/>
      <c r="D332" s="3"/>
      <c r="E332" s="3"/>
      <c r="F332" s="3"/>
      <c r="H332" s="3"/>
      <c r="I332" s="33"/>
    </row>
    <row r="333" spans="1:9" x14ac:dyDescent="0.35">
      <c r="A333" s="2"/>
      <c r="B333" s="12"/>
      <c r="C333" s="12"/>
      <c r="D333" s="3"/>
      <c r="E333" s="3"/>
      <c r="F333" s="3"/>
      <c r="H333" s="3"/>
      <c r="I333" s="33"/>
    </row>
    <row r="334" spans="1:9" x14ac:dyDescent="0.35">
      <c r="A334" s="2"/>
      <c r="B334" s="12"/>
      <c r="C334" s="12"/>
      <c r="D334" s="3"/>
      <c r="E334" s="3"/>
      <c r="F334" s="3"/>
      <c r="H334" s="3"/>
      <c r="I334" s="33"/>
    </row>
    <row r="335" spans="1:9" x14ac:dyDescent="0.35">
      <c r="A335" s="2"/>
      <c r="B335" s="12"/>
      <c r="C335" s="12"/>
      <c r="D335" s="3"/>
      <c r="E335" s="3"/>
      <c r="F335" s="3"/>
      <c r="H335" s="3"/>
      <c r="I335" s="33"/>
    </row>
  </sheetData>
  <phoneticPr fontId="6" type="noConversion"/>
  <pageMargins left="0.7" right="0.7" top="0.75" bottom="0.75" header="0.3" footer="0.3"/>
  <pageSetup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0DFF5-255A-4F28-BCE7-8AEBC0893DD7}">
  <dimension ref="A1:B225"/>
  <sheetViews>
    <sheetView topLeftCell="A191" workbookViewId="0">
      <selection activeCell="A5" sqref="A5:B225"/>
    </sheetView>
  </sheetViews>
  <sheetFormatPr defaultRowHeight="14.5" x14ac:dyDescent="0.35"/>
  <cols>
    <col min="1" max="1" width="8.1796875" customWidth="1"/>
    <col min="2" max="2" width="90.90625" customWidth="1"/>
  </cols>
  <sheetData>
    <row r="1" spans="1:2" ht="23.5" x14ac:dyDescent="0.55000000000000004">
      <c r="A1" s="71" t="s">
        <v>205</v>
      </c>
      <c r="B1" s="71"/>
    </row>
    <row r="2" spans="1:2" x14ac:dyDescent="0.35">
      <c r="A2" s="75" t="s">
        <v>206</v>
      </c>
      <c r="B2" s="75"/>
    </row>
    <row r="4" spans="1:2" x14ac:dyDescent="0.35">
      <c r="A4" s="74" t="s">
        <v>207</v>
      </c>
      <c r="B4" s="74" t="s">
        <v>208</v>
      </c>
    </row>
    <row r="5" spans="1:2" x14ac:dyDescent="0.35">
      <c r="A5" s="73">
        <v>1</v>
      </c>
      <c r="B5" s="72" t="s">
        <v>209</v>
      </c>
    </row>
    <row r="6" spans="1:2" x14ac:dyDescent="0.35">
      <c r="A6" s="73">
        <v>2</v>
      </c>
      <c r="B6" s="72"/>
    </row>
    <row r="7" spans="1:2" x14ac:dyDescent="0.35">
      <c r="A7" s="73">
        <v>3</v>
      </c>
      <c r="B7" s="72" t="s">
        <v>210</v>
      </c>
    </row>
    <row r="8" spans="1:2" x14ac:dyDescent="0.35">
      <c r="A8" s="73">
        <v>4</v>
      </c>
      <c r="B8" s="72" t="s">
        <v>211</v>
      </c>
    </row>
    <row r="9" spans="1:2" x14ac:dyDescent="0.35">
      <c r="A9" s="73">
        <v>5</v>
      </c>
      <c r="B9" s="72" t="s">
        <v>212</v>
      </c>
    </row>
    <row r="10" spans="1:2" x14ac:dyDescent="0.35">
      <c r="A10" s="73">
        <v>6</v>
      </c>
      <c r="B10" s="72" t="s">
        <v>213</v>
      </c>
    </row>
    <row r="11" spans="1:2" x14ac:dyDescent="0.35">
      <c r="A11" s="73">
        <v>7</v>
      </c>
      <c r="B11" s="72" t="s">
        <v>214</v>
      </c>
    </row>
    <row r="12" spans="1:2" x14ac:dyDescent="0.35">
      <c r="A12" s="73">
        <v>8</v>
      </c>
      <c r="B12" s="72" t="s">
        <v>215</v>
      </c>
    </row>
    <row r="13" spans="1:2" x14ac:dyDescent="0.35">
      <c r="A13" s="73">
        <v>9</v>
      </c>
      <c r="B13" s="72" t="s">
        <v>216</v>
      </c>
    </row>
    <row r="14" spans="1:2" x14ac:dyDescent="0.35">
      <c r="A14" s="73">
        <v>10</v>
      </c>
      <c r="B14" s="72" t="s">
        <v>217</v>
      </c>
    </row>
    <row r="15" spans="1:2" x14ac:dyDescent="0.35">
      <c r="A15" s="73">
        <v>11</v>
      </c>
      <c r="B15" s="72" t="s">
        <v>218</v>
      </c>
    </row>
    <row r="16" spans="1:2" x14ac:dyDescent="0.35">
      <c r="A16" s="73">
        <v>12</v>
      </c>
      <c r="B16" s="72" t="s">
        <v>219</v>
      </c>
    </row>
    <row r="17" spans="1:2" x14ac:dyDescent="0.35">
      <c r="A17" s="73">
        <v>13</v>
      </c>
      <c r="B17" s="72"/>
    </row>
    <row r="18" spans="1:2" x14ac:dyDescent="0.35">
      <c r="A18" s="73">
        <v>14</v>
      </c>
      <c r="B18" s="72" t="s">
        <v>220</v>
      </c>
    </row>
    <row r="19" spans="1:2" x14ac:dyDescent="0.35">
      <c r="A19" s="73">
        <v>15</v>
      </c>
      <c r="B19" s="72" t="s">
        <v>221</v>
      </c>
    </row>
    <row r="20" spans="1:2" x14ac:dyDescent="0.35">
      <c r="A20" s="73">
        <v>16</v>
      </c>
      <c r="B20" s="72" t="s">
        <v>222</v>
      </c>
    </row>
    <row r="21" spans="1:2" x14ac:dyDescent="0.35">
      <c r="A21" s="73">
        <v>17</v>
      </c>
      <c r="B21" s="72" t="s">
        <v>223</v>
      </c>
    </row>
    <row r="22" spans="1:2" x14ac:dyDescent="0.35">
      <c r="A22" s="73">
        <v>18</v>
      </c>
      <c r="B22" s="72" t="s">
        <v>224</v>
      </c>
    </row>
    <row r="23" spans="1:2" x14ac:dyDescent="0.35">
      <c r="A23" s="73">
        <v>19</v>
      </c>
      <c r="B23" s="72" t="s">
        <v>225</v>
      </c>
    </row>
    <row r="24" spans="1:2" x14ac:dyDescent="0.35">
      <c r="A24" s="73">
        <v>20</v>
      </c>
      <c r="B24" s="72" t="s">
        <v>226</v>
      </c>
    </row>
    <row r="25" spans="1:2" x14ac:dyDescent="0.35">
      <c r="A25" s="73">
        <v>21</v>
      </c>
      <c r="B25" s="72" t="s">
        <v>227</v>
      </c>
    </row>
    <row r="26" spans="1:2" x14ac:dyDescent="0.35">
      <c r="A26" s="73">
        <v>22</v>
      </c>
      <c r="B26" s="72"/>
    </row>
    <row r="27" spans="1:2" x14ac:dyDescent="0.35">
      <c r="A27" s="73">
        <v>23</v>
      </c>
      <c r="B27" s="72" t="s">
        <v>228</v>
      </c>
    </row>
    <row r="28" spans="1:2" x14ac:dyDescent="0.35">
      <c r="A28" s="73">
        <v>24</v>
      </c>
      <c r="B28" s="72" t="s">
        <v>229</v>
      </c>
    </row>
    <row r="29" spans="1:2" x14ac:dyDescent="0.35">
      <c r="A29" s="73">
        <v>25</v>
      </c>
      <c r="B29" s="72" t="s">
        <v>230</v>
      </c>
    </row>
    <row r="30" spans="1:2" x14ac:dyDescent="0.35">
      <c r="A30" s="73">
        <v>26</v>
      </c>
      <c r="B30" s="72" t="s">
        <v>231</v>
      </c>
    </row>
    <row r="31" spans="1:2" x14ac:dyDescent="0.35">
      <c r="A31" s="73">
        <v>27</v>
      </c>
      <c r="B31" s="72" t="s">
        <v>232</v>
      </c>
    </row>
    <row r="32" spans="1:2" x14ac:dyDescent="0.35">
      <c r="A32" s="73">
        <v>28</v>
      </c>
      <c r="B32" s="72" t="s">
        <v>233</v>
      </c>
    </row>
    <row r="33" spans="1:2" x14ac:dyDescent="0.35">
      <c r="A33" s="73">
        <v>29</v>
      </c>
      <c r="B33" s="72" t="s">
        <v>234</v>
      </c>
    </row>
    <row r="34" spans="1:2" x14ac:dyDescent="0.35">
      <c r="A34" s="73">
        <v>30</v>
      </c>
      <c r="B34" s="72" t="s">
        <v>235</v>
      </c>
    </row>
    <row r="35" spans="1:2" x14ac:dyDescent="0.35">
      <c r="A35" s="73">
        <v>31</v>
      </c>
      <c r="B35" s="72" t="s">
        <v>236</v>
      </c>
    </row>
    <row r="36" spans="1:2" x14ac:dyDescent="0.35">
      <c r="A36" s="73">
        <v>32</v>
      </c>
      <c r="B36" s="72" t="s">
        <v>237</v>
      </c>
    </row>
    <row r="37" spans="1:2" x14ac:dyDescent="0.35">
      <c r="A37" s="73">
        <v>33</v>
      </c>
      <c r="B37" s="72" t="s">
        <v>238</v>
      </c>
    </row>
    <row r="38" spans="1:2" x14ac:dyDescent="0.35">
      <c r="A38" s="73">
        <v>34</v>
      </c>
      <c r="B38" s="72" t="s">
        <v>239</v>
      </c>
    </row>
    <row r="39" spans="1:2" x14ac:dyDescent="0.35">
      <c r="A39" s="73">
        <v>35</v>
      </c>
      <c r="B39" s="72" t="s">
        <v>240</v>
      </c>
    </row>
    <row r="40" spans="1:2" x14ac:dyDescent="0.35">
      <c r="A40" s="73">
        <v>36</v>
      </c>
      <c r="B40" s="72" t="s">
        <v>241</v>
      </c>
    </row>
    <row r="41" spans="1:2" x14ac:dyDescent="0.35">
      <c r="A41" s="73">
        <v>37</v>
      </c>
      <c r="B41" s="72"/>
    </row>
    <row r="42" spans="1:2" x14ac:dyDescent="0.35">
      <c r="A42" s="73">
        <v>38</v>
      </c>
      <c r="B42" s="72" t="s">
        <v>242</v>
      </c>
    </row>
    <row r="43" spans="1:2" x14ac:dyDescent="0.35">
      <c r="A43" s="73">
        <v>39</v>
      </c>
      <c r="B43" s="72" t="s">
        <v>243</v>
      </c>
    </row>
    <row r="44" spans="1:2" x14ac:dyDescent="0.35">
      <c r="A44" s="73">
        <v>40</v>
      </c>
      <c r="B44" s="72" t="s">
        <v>244</v>
      </c>
    </row>
    <row r="45" spans="1:2" x14ac:dyDescent="0.35">
      <c r="A45" s="73">
        <v>41</v>
      </c>
      <c r="B45" s="72" t="s">
        <v>245</v>
      </c>
    </row>
    <row r="46" spans="1:2" x14ac:dyDescent="0.35">
      <c r="A46" s="73">
        <v>42</v>
      </c>
      <c r="B46" s="72" t="s">
        <v>246</v>
      </c>
    </row>
    <row r="47" spans="1:2" x14ac:dyDescent="0.35">
      <c r="A47" s="73">
        <v>43</v>
      </c>
      <c r="B47" s="72" t="s">
        <v>247</v>
      </c>
    </row>
    <row r="48" spans="1:2" x14ac:dyDescent="0.35">
      <c r="A48" s="73">
        <v>44</v>
      </c>
      <c r="B48" s="72" t="s">
        <v>248</v>
      </c>
    </row>
    <row r="49" spans="1:2" x14ac:dyDescent="0.35">
      <c r="A49" s="73">
        <v>45</v>
      </c>
      <c r="B49" s="72" t="s">
        <v>249</v>
      </c>
    </row>
    <row r="50" spans="1:2" x14ac:dyDescent="0.35">
      <c r="A50" s="73">
        <v>46</v>
      </c>
      <c r="B50" s="72" t="s">
        <v>250</v>
      </c>
    </row>
    <row r="51" spans="1:2" x14ac:dyDescent="0.35">
      <c r="A51" s="73">
        <v>47</v>
      </c>
      <c r="B51" s="72" t="s">
        <v>251</v>
      </c>
    </row>
    <row r="52" spans="1:2" x14ac:dyDescent="0.35">
      <c r="A52" s="73">
        <v>48</v>
      </c>
      <c r="B52" s="72" t="s">
        <v>252</v>
      </c>
    </row>
    <row r="53" spans="1:2" x14ac:dyDescent="0.35">
      <c r="A53" s="73">
        <v>49</v>
      </c>
      <c r="B53" s="72" t="s">
        <v>253</v>
      </c>
    </row>
    <row r="54" spans="1:2" x14ac:dyDescent="0.35">
      <c r="A54" s="73">
        <v>50</v>
      </c>
      <c r="B54" s="72" t="s">
        <v>254</v>
      </c>
    </row>
    <row r="55" spans="1:2" x14ac:dyDescent="0.35">
      <c r="A55" s="73">
        <v>51</v>
      </c>
      <c r="B55" s="72" t="s">
        <v>255</v>
      </c>
    </row>
    <row r="56" spans="1:2" ht="24" x14ac:dyDescent="0.35">
      <c r="A56" s="73">
        <v>52</v>
      </c>
      <c r="B56" s="72" t="s">
        <v>256</v>
      </c>
    </row>
    <row r="57" spans="1:2" x14ac:dyDescent="0.35">
      <c r="A57" s="73">
        <v>53</v>
      </c>
      <c r="B57" s="72" t="s">
        <v>257</v>
      </c>
    </row>
    <row r="58" spans="1:2" x14ac:dyDescent="0.35">
      <c r="A58" s="73">
        <v>54</v>
      </c>
      <c r="B58" s="72" t="s">
        <v>258</v>
      </c>
    </row>
    <row r="59" spans="1:2" x14ac:dyDescent="0.35">
      <c r="A59" s="73">
        <v>55</v>
      </c>
      <c r="B59" s="72"/>
    </row>
    <row r="60" spans="1:2" x14ac:dyDescent="0.35">
      <c r="A60" s="73">
        <v>56</v>
      </c>
      <c r="B60" s="72" t="s">
        <v>259</v>
      </c>
    </row>
    <row r="61" spans="1:2" x14ac:dyDescent="0.35">
      <c r="A61" s="73">
        <v>57</v>
      </c>
      <c r="B61" s="72" t="s">
        <v>260</v>
      </c>
    </row>
    <row r="62" spans="1:2" x14ac:dyDescent="0.35">
      <c r="A62" s="73">
        <v>58</v>
      </c>
      <c r="B62" s="72" t="s">
        <v>261</v>
      </c>
    </row>
    <row r="63" spans="1:2" x14ac:dyDescent="0.35">
      <c r="A63" s="73">
        <v>59</v>
      </c>
      <c r="B63" s="72" t="s">
        <v>262</v>
      </c>
    </row>
    <row r="64" spans="1:2" x14ac:dyDescent="0.35">
      <c r="A64" s="73">
        <v>60</v>
      </c>
      <c r="B64" s="72" t="s">
        <v>263</v>
      </c>
    </row>
    <row r="65" spans="1:2" x14ac:dyDescent="0.35">
      <c r="A65" s="73">
        <v>61</v>
      </c>
      <c r="B65" s="72" t="s">
        <v>264</v>
      </c>
    </row>
    <row r="66" spans="1:2" x14ac:dyDescent="0.35">
      <c r="A66" s="73">
        <v>62</v>
      </c>
      <c r="B66" s="72" t="s">
        <v>265</v>
      </c>
    </row>
    <row r="67" spans="1:2" x14ac:dyDescent="0.35">
      <c r="A67" s="73">
        <v>63</v>
      </c>
      <c r="B67" s="72" t="s">
        <v>266</v>
      </c>
    </row>
    <row r="68" spans="1:2" x14ac:dyDescent="0.35">
      <c r="A68" s="73">
        <v>64</v>
      </c>
      <c r="B68" s="72" t="s">
        <v>267</v>
      </c>
    </row>
    <row r="69" spans="1:2" x14ac:dyDescent="0.35">
      <c r="A69" s="73">
        <v>65</v>
      </c>
      <c r="B69" s="72" t="s">
        <v>268</v>
      </c>
    </row>
    <row r="70" spans="1:2" x14ac:dyDescent="0.35">
      <c r="A70" s="73">
        <v>66</v>
      </c>
      <c r="B70" s="72" t="s">
        <v>269</v>
      </c>
    </row>
    <row r="71" spans="1:2" x14ac:dyDescent="0.35">
      <c r="A71" s="73">
        <v>67</v>
      </c>
      <c r="B71" s="72" t="s">
        <v>270</v>
      </c>
    </row>
    <row r="72" spans="1:2" x14ac:dyDescent="0.35">
      <c r="A72" s="73">
        <v>68</v>
      </c>
      <c r="B72" s="72" t="s">
        <v>271</v>
      </c>
    </row>
    <row r="73" spans="1:2" x14ac:dyDescent="0.35">
      <c r="A73" s="73">
        <v>69</v>
      </c>
      <c r="B73" s="72" t="s">
        <v>272</v>
      </c>
    </row>
    <row r="74" spans="1:2" x14ac:dyDescent="0.35">
      <c r="A74" s="73">
        <v>70</v>
      </c>
      <c r="B74" s="72" t="s">
        <v>273</v>
      </c>
    </row>
    <row r="75" spans="1:2" x14ac:dyDescent="0.35">
      <c r="A75" s="73">
        <v>71</v>
      </c>
      <c r="B75" s="72" t="s">
        <v>274</v>
      </c>
    </row>
    <row r="76" spans="1:2" x14ac:dyDescent="0.35">
      <c r="A76" s="73">
        <v>72</v>
      </c>
      <c r="B76" s="72" t="s">
        <v>275</v>
      </c>
    </row>
    <row r="77" spans="1:2" x14ac:dyDescent="0.35">
      <c r="A77" s="73">
        <v>73</v>
      </c>
      <c r="B77" s="72" t="s">
        <v>276</v>
      </c>
    </row>
    <row r="78" spans="1:2" x14ac:dyDescent="0.35">
      <c r="A78" s="73">
        <v>74</v>
      </c>
      <c r="B78" s="72" t="s">
        <v>277</v>
      </c>
    </row>
    <row r="79" spans="1:2" x14ac:dyDescent="0.35">
      <c r="A79" s="73">
        <v>75</v>
      </c>
      <c r="B79" s="72" t="s">
        <v>278</v>
      </c>
    </row>
    <row r="80" spans="1:2" x14ac:dyDescent="0.35">
      <c r="A80" s="73">
        <v>76</v>
      </c>
      <c r="B80" s="72" t="s">
        <v>279</v>
      </c>
    </row>
    <row r="81" spans="1:2" x14ac:dyDescent="0.35">
      <c r="A81" s="73">
        <v>77</v>
      </c>
      <c r="B81" s="72" t="s">
        <v>280</v>
      </c>
    </row>
    <row r="82" spans="1:2" x14ac:dyDescent="0.35">
      <c r="A82" s="73">
        <v>78</v>
      </c>
      <c r="B82" s="72" t="s">
        <v>281</v>
      </c>
    </row>
    <row r="83" spans="1:2" x14ac:dyDescent="0.35">
      <c r="A83" s="73">
        <v>79</v>
      </c>
      <c r="B83" s="72" t="s">
        <v>282</v>
      </c>
    </row>
    <row r="84" spans="1:2" x14ac:dyDescent="0.35">
      <c r="A84" s="73">
        <v>80</v>
      </c>
      <c r="B84" s="72"/>
    </row>
    <row r="85" spans="1:2" x14ac:dyDescent="0.35">
      <c r="A85" s="73">
        <v>81</v>
      </c>
      <c r="B85" s="72" t="s">
        <v>283</v>
      </c>
    </row>
    <row r="86" spans="1:2" ht="24" x14ac:dyDescent="0.35">
      <c r="A86" s="73">
        <v>82</v>
      </c>
      <c r="B86" s="72" t="s">
        <v>284</v>
      </c>
    </row>
    <row r="87" spans="1:2" x14ac:dyDescent="0.35">
      <c r="A87" s="73">
        <v>83</v>
      </c>
      <c r="B87" s="72" t="s">
        <v>285</v>
      </c>
    </row>
    <row r="88" spans="1:2" x14ac:dyDescent="0.35">
      <c r="A88" s="73">
        <v>84</v>
      </c>
      <c r="B88" s="72" t="s">
        <v>286</v>
      </c>
    </row>
    <row r="89" spans="1:2" x14ac:dyDescent="0.35">
      <c r="A89" s="73">
        <v>85</v>
      </c>
      <c r="B89" s="72" t="s">
        <v>287</v>
      </c>
    </row>
    <row r="90" spans="1:2" x14ac:dyDescent="0.35">
      <c r="A90" s="73">
        <v>86</v>
      </c>
      <c r="B90" s="72" t="s">
        <v>288</v>
      </c>
    </row>
    <row r="91" spans="1:2" x14ac:dyDescent="0.35">
      <c r="A91" s="73">
        <v>87</v>
      </c>
      <c r="B91" s="72"/>
    </row>
    <row r="92" spans="1:2" x14ac:dyDescent="0.35">
      <c r="A92" s="73">
        <v>88</v>
      </c>
      <c r="B92" s="72" t="s">
        <v>289</v>
      </c>
    </row>
    <row r="93" spans="1:2" x14ac:dyDescent="0.35">
      <c r="A93" s="73">
        <v>89</v>
      </c>
      <c r="B93" s="72" t="s">
        <v>290</v>
      </c>
    </row>
    <row r="94" spans="1:2" x14ac:dyDescent="0.35">
      <c r="A94" s="73">
        <v>90</v>
      </c>
      <c r="B94" s="72" t="s">
        <v>291</v>
      </c>
    </row>
    <row r="95" spans="1:2" x14ac:dyDescent="0.35">
      <c r="A95" s="73">
        <v>91</v>
      </c>
      <c r="B95" s="72" t="s">
        <v>292</v>
      </c>
    </row>
    <row r="96" spans="1:2" x14ac:dyDescent="0.35">
      <c r="A96" s="73">
        <v>92</v>
      </c>
      <c r="B96" s="72"/>
    </row>
    <row r="97" spans="1:2" x14ac:dyDescent="0.35">
      <c r="A97" s="73">
        <v>93</v>
      </c>
      <c r="B97" s="72" t="s">
        <v>293</v>
      </c>
    </row>
    <row r="98" spans="1:2" x14ac:dyDescent="0.35">
      <c r="A98" s="73">
        <v>94</v>
      </c>
      <c r="B98" s="72" t="s">
        <v>294</v>
      </c>
    </row>
    <row r="99" spans="1:2" x14ac:dyDescent="0.35">
      <c r="A99" s="73">
        <v>95</v>
      </c>
      <c r="B99" s="72" t="s">
        <v>295</v>
      </c>
    </row>
    <row r="100" spans="1:2" x14ac:dyDescent="0.35">
      <c r="A100" s="73">
        <v>96</v>
      </c>
      <c r="B100" s="72" t="s">
        <v>296</v>
      </c>
    </row>
    <row r="101" spans="1:2" x14ac:dyDescent="0.35">
      <c r="A101" s="73">
        <v>97</v>
      </c>
      <c r="B101" s="72" t="s">
        <v>297</v>
      </c>
    </row>
    <row r="102" spans="1:2" x14ac:dyDescent="0.35">
      <c r="A102" s="73">
        <v>98</v>
      </c>
      <c r="B102" s="72" t="s">
        <v>298</v>
      </c>
    </row>
    <row r="103" spans="1:2" x14ac:dyDescent="0.35">
      <c r="A103" s="73">
        <v>99</v>
      </c>
      <c r="B103" s="72" t="s">
        <v>299</v>
      </c>
    </row>
    <row r="104" spans="1:2" x14ac:dyDescent="0.35">
      <c r="A104" s="73">
        <v>100</v>
      </c>
      <c r="B104" s="72" t="s">
        <v>300</v>
      </c>
    </row>
    <row r="105" spans="1:2" x14ac:dyDescent="0.35">
      <c r="A105" s="73">
        <v>101</v>
      </c>
      <c r="B105" s="72" t="s">
        <v>301</v>
      </c>
    </row>
    <row r="106" spans="1:2" x14ac:dyDescent="0.35">
      <c r="A106" s="73">
        <v>102</v>
      </c>
      <c r="B106" s="72" t="s">
        <v>302</v>
      </c>
    </row>
    <row r="107" spans="1:2" x14ac:dyDescent="0.35">
      <c r="A107" s="73">
        <v>103</v>
      </c>
      <c r="B107" s="72" t="s">
        <v>303</v>
      </c>
    </row>
    <row r="108" spans="1:2" x14ac:dyDescent="0.35">
      <c r="A108" s="73">
        <v>104</v>
      </c>
      <c r="B108" s="72" t="s">
        <v>304</v>
      </c>
    </row>
    <row r="109" spans="1:2" x14ac:dyDescent="0.35">
      <c r="A109" s="73">
        <v>105</v>
      </c>
      <c r="B109" s="72" t="s">
        <v>305</v>
      </c>
    </row>
    <row r="110" spans="1:2" x14ac:dyDescent="0.35">
      <c r="A110" s="73">
        <v>106</v>
      </c>
      <c r="B110" s="72" t="s">
        <v>306</v>
      </c>
    </row>
    <row r="111" spans="1:2" x14ac:dyDescent="0.35">
      <c r="A111" s="73">
        <v>107</v>
      </c>
      <c r="B111" s="72" t="s">
        <v>307</v>
      </c>
    </row>
    <row r="112" spans="1:2" x14ac:dyDescent="0.35">
      <c r="A112" s="73">
        <v>108</v>
      </c>
      <c r="B112" s="72" t="s">
        <v>308</v>
      </c>
    </row>
    <row r="113" spans="1:2" ht="24" x14ac:dyDescent="0.35">
      <c r="A113" s="73">
        <v>109</v>
      </c>
      <c r="B113" s="72" t="s">
        <v>309</v>
      </c>
    </row>
    <row r="114" spans="1:2" x14ac:dyDescent="0.35">
      <c r="A114" s="73">
        <v>110</v>
      </c>
      <c r="B114" s="72" t="s">
        <v>310</v>
      </c>
    </row>
    <row r="115" spans="1:2" x14ac:dyDescent="0.35">
      <c r="A115" s="73">
        <v>111</v>
      </c>
      <c r="B115" s="72" t="s">
        <v>311</v>
      </c>
    </row>
    <row r="116" spans="1:2" x14ac:dyDescent="0.35">
      <c r="A116" s="73">
        <v>112</v>
      </c>
      <c r="B116" s="72" t="s">
        <v>312</v>
      </c>
    </row>
    <row r="117" spans="1:2" x14ac:dyDescent="0.35">
      <c r="A117" s="73">
        <v>113</v>
      </c>
      <c r="B117" s="72" t="s">
        <v>313</v>
      </c>
    </row>
    <row r="118" spans="1:2" ht="24" x14ac:dyDescent="0.35">
      <c r="A118" s="73">
        <v>114</v>
      </c>
      <c r="B118" s="72" t="s">
        <v>314</v>
      </c>
    </row>
    <row r="119" spans="1:2" x14ac:dyDescent="0.35">
      <c r="A119" s="73">
        <v>115</v>
      </c>
      <c r="B119" s="72" t="s">
        <v>315</v>
      </c>
    </row>
    <row r="120" spans="1:2" x14ac:dyDescent="0.35">
      <c r="A120" s="73">
        <v>116</v>
      </c>
      <c r="B120" s="72" t="s">
        <v>316</v>
      </c>
    </row>
    <row r="121" spans="1:2" ht="24" x14ac:dyDescent="0.35">
      <c r="A121" s="73">
        <v>117</v>
      </c>
      <c r="B121" s="72" t="s">
        <v>317</v>
      </c>
    </row>
    <row r="122" spans="1:2" x14ac:dyDescent="0.35">
      <c r="A122" s="73">
        <v>118</v>
      </c>
      <c r="B122" s="72" t="s">
        <v>318</v>
      </c>
    </row>
    <row r="123" spans="1:2" x14ac:dyDescent="0.35">
      <c r="A123" s="73">
        <v>119</v>
      </c>
      <c r="B123" s="72"/>
    </row>
    <row r="124" spans="1:2" x14ac:dyDescent="0.35">
      <c r="A124" s="73">
        <v>120</v>
      </c>
      <c r="B124" s="72" t="s">
        <v>319</v>
      </c>
    </row>
    <row r="125" spans="1:2" x14ac:dyDescent="0.35">
      <c r="A125" s="73">
        <v>121</v>
      </c>
      <c r="B125" s="72" t="s">
        <v>320</v>
      </c>
    </row>
    <row r="126" spans="1:2" x14ac:dyDescent="0.35">
      <c r="A126" s="73">
        <v>122</v>
      </c>
      <c r="B126" s="72" t="s">
        <v>321</v>
      </c>
    </row>
    <row r="127" spans="1:2" x14ac:dyDescent="0.35">
      <c r="A127" s="73">
        <v>123</v>
      </c>
      <c r="B127" s="72" t="s">
        <v>322</v>
      </c>
    </row>
    <row r="128" spans="1:2" ht="24" x14ac:dyDescent="0.35">
      <c r="A128" s="73">
        <v>124</v>
      </c>
      <c r="B128" s="72" t="s">
        <v>323</v>
      </c>
    </row>
    <row r="129" spans="1:2" x14ac:dyDescent="0.35">
      <c r="A129" s="73">
        <v>125</v>
      </c>
      <c r="B129" s="72"/>
    </row>
    <row r="130" spans="1:2" x14ac:dyDescent="0.35">
      <c r="A130" s="73">
        <v>126</v>
      </c>
      <c r="B130" s="72" t="s">
        <v>324</v>
      </c>
    </row>
    <row r="131" spans="1:2" x14ac:dyDescent="0.35">
      <c r="A131" s="73">
        <v>127</v>
      </c>
      <c r="B131" s="72" t="s">
        <v>325</v>
      </c>
    </row>
    <row r="132" spans="1:2" x14ac:dyDescent="0.35">
      <c r="A132" s="73">
        <v>128</v>
      </c>
      <c r="B132" s="72" t="s">
        <v>326</v>
      </c>
    </row>
    <row r="133" spans="1:2" x14ac:dyDescent="0.35">
      <c r="A133" s="73">
        <v>129</v>
      </c>
      <c r="B133" s="72" t="s">
        <v>327</v>
      </c>
    </row>
    <row r="134" spans="1:2" x14ac:dyDescent="0.35">
      <c r="A134" s="73">
        <v>130</v>
      </c>
      <c r="B134" s="72" t="s">
        <v>328</v>
      </c>
    </row>
    <row r="135" spans="1:2" x14ac:dyDescent="0.35">
      <c r="A135" s="73">
        <v>131</v>
      </c>
      <c r="B135" s="72" t="s">
        <v>329</v>
      </c>
    </row>
    <row r="136" spans="1:2" x14ac:dyDescent="0.35">
      <c r="A136" s="73">
        <v>132</v>
      </c>
      <c r="B136" s="72" t="s">
        <v>330</v>
      </c>
    </row>
    <row r="137" spans="1:2" x14ac:dyDescent="0.35">
      <c r="A137" s="73">
        <v>133</v>
      </c>
      <c r="B137" s="72" t="s">
        <v>331</v>
      </c>
    </row>
    <row r="138" spans="1:2" x14ac:dyDescent="0.35">
      <c r="A138" s="73">
        <v>134</v>
      </c>
      <c r="B138" s="72" t="s">
        <v>332</v>
      </c>
    </row>
    <row r="139" spans="1:2" x14ac:dyDescent="0.35">
      <c r="A139" s="73">
        <v>135</v>
      </c>
      <c r="B139" s="72" t="s">
        <v>333</v>
      </c>
    </row>
    <row r="140" spans="1:2" x14ac:dyDescent="0.35">
      <c r="A140" s="73">
        <v>136</v>
      </c>
      <c r="B140" s="72" t="s">
        <v>334</v>
      </c>
    </row>
    <row r="141" spans="1:2" x14ac:dyDescent="0.35">
      <c r="A141" s="73">
        <v>137</v>
      </c>
      <c r="B141" s="72" t="s">
        <v>335</v>
      </c>
    </row>
    <row r="142" spans="1:2" x14ac:dyDescent="0.35">
      <c r="A142" s="73">
        <v>138</v>
      </c>
      <c r="B142" s="72" t="s">
        <v>336</v>
      </c>
    </row>
    <row r="143" spans="1:2" x14ac:dyDescent="0.35">
      <c r="A143" s="73">
        <v>139</v>
      </c>
      <c r="B143" s="72" t="s">
        <v>337</v>
      </c>
    </row>
    <row r="144" spans="1:2" x14ac:dyDescent="0.35">
      <c r="A144" s="73">
        <v>140</v>
      </c>
      <c r="B144" s="72" t="s">
        <v>338</v>
      </c>
    </row>
    <row r="145" spans="1:2" x14ac:dyDescent="0.35">
      <c r="A145" s="73">
        <v>141</v>
      </c>
      <c r="B145" s="72" t="s">
        <v>339</v>
      </c>
    </row>
    <row r="146" spans="1:2" x14ac:dyDescent="0.35">
      <c r="A146" s="73">
        <v>142</v>
      </c>
      <c r="B146" s="72" t="s">
        <v>340</v>
      </c>
    </row>
    <row r="147" spans="1:2" x14ac:dyDescent="0.35">
      <c r="A147" s="73">
        <v>143</v>
      </c>
      <c r="B147" s="72" t="s">
        <v>341</v>
      </c>
    </row>
    <row r="148" spans="1:2" x14ac:dyDescent="0.35">
      <c r="A148" s="73">
        <v>144</v>
      </c>
      <c r="B148" s="72" t="s">
        <v>342</v>
      </c>
    </row>
    <row r="149" spans="1:2" x14ac:dyDescent="0.35">
      <c r="A149" s="73">
        <v>145</v>
      </c>
      <c r="B149" s="72"/>
    </row>
    <row r="150" spans="1:2" x14ac:dyDescent="0.35">
      <c r="A150" s="73">
        <v>146</v>
      </c>
      <c r="B150" s="72" t="s">
        <v>343</v>
      </c>
    </row>
    <row r="151" spans="1:2" x14ac:dyDescent="0.35">
      <c r="A151" s="73">
        <v>147</v>
      </c>
      <c r="B151" s="72" t="s">
        <v>344</v>
      </c>
    </row>
    <row r="152" spans="1:2" x14ac:dyDescent="0.35">
      <c r="A152" s="73">
        <v>148</v>
      </c>
      <c r="B152" s="72" t="s">
        <v>345</v>
      </c>
    </row>
    <row r="153" spans="1:2" x14ac:dyDescent="0.35">
      <c r="A153" s="73">
        <v>149</v>
      </c>
      <c r="B153" s="72" t="s">
        <v>346</v>
      </c>
    </row>
    <row r="154" spans="1:2" x14ac:dyDescent="0.35">
      <c r="A154" s="73">
        <v>150</v>
      </c>
      <c r="B154" s="72" t="s">
        <v>347</v>
      </c>
    </row>
    <row r="155" spans="1:2" x14ac:dyDescent="0.35">
      <c r="A155" s="73">
        <v>151</v>
      </c>
      <c r="B155" s="72" t="s">
        <v>348</v>
      </c>
    </row>
    <row r="156" spans="1:2" x14ac:dyDescent="0.35">
      <c r="A156" s="73">
        <v>152</v>
      </c>
      <c r="B156" s="72" t="s">
        <v>349</v>
      </c>
    </row>
    <row r="157" spans="1:2" x14ac:dyDescent="0.35">
      <c r="A157" s="73">
        <v>153</v>
      </c>
      <c r="B157" s="72" t="s">
        <v>350</v>
      </c>
    </row>
    <row r="158" spans="1:2" x14ac:dyDescent="0.35">
      <c r="A158" s="73">
        <v>154</v>
      </c>
      <c r="B158" s="72"/>
    </row>
    <row r="159" spans="1:2" x14ac:dyDescent="0.35">
      <c r="A159" s="73">
        <v>155</v>
      </c>
      <c r="B159" s="72" t="s">
        <v>351</v>
      </c>
    </row>
    <row r="160" spans="1:2" x14ac:dyDescent="0.35">
      <c r="A160" s="73">
        <v>156</v>
      </c>
      <c r="B160" s="72" t="s">
        <v>352</v>
      </c>
    </row>
    <row r="161" spans="1:2" x14ac:dyDescent="0.35">
      <c r="A161" s="73">
        <v>157</v>
      </c>
      <c r="B161" s="72" t="s">
        <v>353</v>
      </c>
    </row>
    <row r="162" spans="1:2" x14ac:dyDescent="0.35">
      <c r="A162" s="73">
        <v>158</v>
      </c>
      <c r="B162" s="72" t="s">
        <v>354</v>
      </c>
    </row>
    <row r="163" spans="1:2" ht="24" x14ac:dyDescent="0.35">
      <c r="A163" s="73">
        <v>159</v>
      </c>
      <c r="B163" s="72" t="s">
        <v>355</v>
      </c>
    </row>
    <row r="164" spans="1:2" x14ac:dyDescent="0.35">
      <c r="A164" s="73">
        <v>160</v>
      </c>
      <c r="B164" s="72" t="s">
        <v>356</v>
      </c>
    </row>
    <row r="165" spans="1:2" x14ac:dyDescent="0.35">
      <c r="A165" s="73">
        <v>161</v>
      </c>
      <c r="B165" s="72" t="s">
        <v>357</v>
      </c>
    </row>
    <row r="166" spans="1:2" x14ac:dyDescent="0.35">
      <c r="A166" s="73">
        <v>162</v>
      </c>
      <c r="B166" s="72" t="s">
        <v>358</v>
      </c>
    </row>
    <row r="167" spans="1:2" x14ac:dyDescent="0.35">
      <c r="A167" s="73">
        <v>163</v>
      </c>
      <c r="B167" s="72" t="s">
        <v>359</v>
      </c>
    </row>
    <row r="168" spans="1:2" x14ac:dyDescent="0.35">
      <c r="A168" s="73">
        <v>164</v>
      </c>
      <c r="B168" s="72" t="s">
        <v>360</v>
      </c>
    </row>
    <row r="169" spans="1:2" ht="24" x14ac:dyDescent="0.35">
      <c r="A169" s="73">
        <v>165</v>
      </c>
      <c r="B169" s="72" t="s">
        <v>361</v>
      </c>
    </row>
    <row r="170" spans="1:2" x14ac:dyDescent="0.35">
      <c r="A170" s="73">
        <v>166</v>
      </c>
      <c r="B170" s="72" t="s">
        <v>362</v>
      </c>
    </row>
    <row r="171" spans="1:2" x14ac:dyDescent="0.35">
      <c r="A171" s="73">
        <v>167</v>
      </c>
      <c r="B171" s="72"/>
    </row>
    <row r="172" spans="1:2" x14ac:dyDescent="0.35">
      <c r="A172" s="73">
        <v>168</v>
      </c>
      <c r="B172" s="72" t="s">
        <v>363</v>
      </c>
    </row>
    <row r="173" spans="1:2" x14ac:dyDescent="0.35">
      <c r="A173" s="73">
        <v>169</v>
      </c>
      <c r="B173" s="72" t="s">
        <v>364</v>
      </c>
    </row>
    <row r="174" spans="1:2" x14ac:dyDescent="0.35">
      <c r="A174" s="73">
        <v>170</v>
      </c>
      <c r="B174" s="72" t="s">
        <v>365</v>
      </c>
    </row>
    <row r="175" spans="1:2" x14ac:dyDescent="0.35">
      <c r="A175" s="73">
        <v>171</v>
      </c>
      <c r="B175" s="72" t="s">
        <v>366</v>
      </c>
    </row>
    <row r="176" spans="1:2" x14ac:dyDescent="0.35">
      <c r="A176" s="73">
        <v>172</v>
      </c>
      <c r="B176" s="72" t="s">
        <v>367</v>
      </c>
    </row>
    <row r="177" spans="1:2" x14ac:dyDescent="0.35">
      <c r="A177" s="73">
        <v>173</v>
      </c>
      <c r="B177" s="72" t="s">
        <v>368</v>
      </c>
    </row>
    <row r="178" spans="1:2" x14ac:dyDescent="0.35">
      <c r="A178" s="73">
        <v>174</v>
      </c>
      <c r="B178" s="72" t="s">
        <v>369</v>
      </c>
    </row>
    <row r="179" spans="1:2" x14ac:dyDescent="0.35">
      <c r="A179" s="73">
        <v>175</v>
      </c>
      <c r="B179" s="72" t="s">
        <v>370</v>
      </c>
    </row>
    <row r="180" spans="1:2" x14ac:dyDescent="0.35">
      <c r="A180" s="73">
        <v>176</v>
      </c>
      <c r="B180" s="72" t="s">
        <v>371</v>
      </c>
    </row>
    <row r="181" spans="1:2" x14ac:dyDescent="0.35">
      <c r="A181" s="73">
        <v>177</v>
      </c>
      <c r="B181" s="72" t="s">
        <v>372</v>
      </c>
    </row>
    <row r="182" spans="1:2" x14ac:dyDescent="0.35">
      <c r="A182" s="73">
        <v>178</v>
      </c>
      <c r="B182" s="72" t="s">
        <v>373</v>
      </c>
    </row>
    <row r="183" spans="1:2" x14ac:dyDescent="0.35">
      <c r="A183" s="73">
        <v>179</v>
      </c>
      <c r="B183" s="72" t="s">
        <v>374</v>
      </c>
    </row>
    <row r="184" spans="1:2" x14ac:dyDescent="0.35">
      <c r="A184" s="73">
        <v>180</v>
      </c>
      <c r="B184" s="72" t="s">
        <v>375</v>
      </c>
    </row>
    <row r="185" spans="1:2" ht="24" x14ac:dyDescent="0.35">
      <c r="A185" s="73">
        <v>181</v>
      </c>
      <c r="B185" s="72" t="s">
        <v>376</v>
      </c>
    </row>
    <row r="186" spans="1:2" x14ac:dyDescent="0.35">
      <c r="A186" s="73">
        <v>182</v>
      </c>
      <c r="B186" s="72" t="s">
        <v>377</v>
      </c>
    </row>
    <row r="187" spans="1:2" x14ac:dyDescent="0.35">
      <c r="A187" s="73">
        <v>183</v>
      </c>
      <c r="B187" s="72" t="s">
        <v>378</v>
      </c>
    </row>
    <row r="188" spans="1:2" x14ac:dyDescent="0.35">
      <c r="A188" s="73">
        <v>184</v>
      </c>
      <c r="B188" s="72" t="s">
        <v>379</v>
      </c>
    </row>
    <row r="189" spans="1:2" x14ac:dyDescent="0.35">
      <c r="A189" s="73">
        <v>185</v>
      </c>
      <c r="B189" s="72" t="s">
        <v>380</v>
      </c>
    </row>
    <row r="190" spans="1:2" x14ac:dyDescent="0.35">
      <c r="A190" s="73">
        <v>186</v>
      </c>
      <c r="B190" s="72" t="s">
        <v>381</v>
      </c>
    </row>
    <row r="191" spans="1:2" x14ac:dyDescent="0.35">
      <c r="A191" s="73">
        <v>187</v>
      </c>
      <c r="B191" s="72" t="s">
        <v>382</v>
      </c>
    </row>
    <row r="192" spans="1:2" x14ac:dyDescent="0.35">
      <c r="A192" s="73">
        <v>188</v>
      </c>
      <c r="B192" s="72" t="s">
        <v>383</v>
      </c>
    </row>
    <row r="193" spans="1:2" x14ac:dyDescent="0.35">
      <c r="A193" s="73">
        <v>189</v>
      </c>
      <c r="B193" s="72" t="s">
        <v>384</v>
      </c>
    </row>
    <row r="194" spans="1:2" x14ac:dyDescent="0.35">
      <c r="A194" s="73">
        <v>190</v>
      </c>
      <c r="B194" s="72" t="s">
        <v>385</v>
      </c>
    </row>
    <row r="195" spans="1:2" x14ac:dyDescent="0.35">
      <c r="A195" s="73">
        <v>191</v>
      </c>
      <c r="B195" s="72" t="s">
        <v>386</v>
      </c>
    </row>
    <row r="196" spans="1:2" x14ac:dyDescent="0.35">
      <c r="A196" s="73">
        <v>192</v>
      </c>
      <c r="B196" s="72" t="s">
        <v>387</v>
      </c>
    </row>
    <row r="197" spans="1:2" x14ac:dyDescent="0.35">
      <c r="A197" s="73">
        <v>193</v>
      </c>
      <c r="B197" s="72" t="s">
        <v>388</v>
      </c>
    </row>
    <row r="198" spans="1:2" x14ac:dyDescent="0.35">
      <c r="A198" s="73">
        <v>194</v>
      </c>
      <c r="B198" s="72" t="s">
        <v>389</v>
      </c>
    </row>
    <row r="199" spans="1:2" x14ac:dyDescent="0.35">
      <c r="A199" s="73">
        <v>195</v>
      </c>
      <c r="B199" s="72" t="s">
        <v>390</v>
      </c>
    </row>
    <row r="200" spans="1:2" x14ac:dyDescent="0.35">
      <c r="A200" s="73">
        <v>196</v>
      </c>
      <c r="B200" s="72" t="s">
        <v>391</v>
      </c>
    </row>
    <row r="201" spans="1:2" ht="24" x14ac:dyDescent="0.35">
      <c r="A201" s="73">
        <v>197</v>
      </c>
      <c r="B201" s="72" t="s">
        <v>392</v>
      </c>
    </row>
    <row r="202" spans="1:2" x14ac:dyDescent="0.35">
      <c r="A202" s="73">
        <v>198</v>
      </c>
      <c r="B202" s="72" t="s">
        <v>393</v>
      </c>
    </row>
    <row r="203" spans="1:2" x14ac:dyDescent="0.35">
      <c r="A203" s="73">
        <v>199</v>
      </c>
      <c r="B203" s="72"/>
    </row>
    <row r="204" spans="1:2" x14ac:dyDescent="0.35">
      <c r="A204" s="73">
        <v>200</v>
      </c>
      <c r="B204" s="72" t="s">
        <v>394</v>
      </c>
    </row>
    <row r="205" spans="1:2" x14ac:dyDescent="0.35">
      <c r="A205" s="73">
        <v>201</v>
      </c>
      <c r="B205" s="72" t="s">
        <v>395</v>
      </c>
    </row>
    <row r="206" spans="1:2" x14ac:dyDescent="0.35">
      <c r="A206" s="73">
        <v>202</v>
      </c>
      <c r="B206" s="72" t="s">
        <v>396</v>
      </c>
    </row>
    <row r="207" spans="1:2" x14ac:dyDescent="0.35">
      <c r="A207" s="73">
        <v>203</v>
      </c>
      <c r="B207" s="72" t="s">
        <v>397</v>
      </c>
    </row>
    <row r="208" spans="1:2" x14ac:dyDescent="0.35">
      <c r="A208" s="73">
        <v>204</v>
      </c>
      <c r="B208" s="72" t="s">
        <v>398</v>
      </c>
    </row>
    <row r="209" spans="1:2" x14ac:dyDescent="0.35">
      <c r="A209" s="73">
        <v>205</v>
      </c>
      <c r="B209" s="72" t="s">
        <v>399</v>
      </c>
    </row>
    <row r="210" spans="1:2" x14ac:dyDescent="0.35">
      <c r="A210" s="73">
        <v>206</v>
      </c>
      <c r="B210" s="72"/>
    </row>
    <row r="211" spans="1:2" x14ac:dyDescent="0.35">
      <c r="A211" s="73">
        <v>207</v>
      </c>
      <c r="B211" s="72" t="s">
        <v>400</v>
      </c>
    </row>
    <row r="212" spans="1:2" ht="24" x14ac:dyDescent="0.35">
      <c r="A212" s="73">
        <v>208</v>
      </c>
      <c r="B212" s="72" t="s">
        <v>401</v>
      </c>
    </row>
    <row r="213" spans="1:2" ht="24" x14ac:dyDescent="0.35">
      <c r="A213" s="73">
        <v>209</v>
      </c>
      <c r="B213" s="72" t="s">
        <v>402</v>
      </c>
    </row>
    <row r="214" spans="1:2" ht="24" x14ac:dyDescent="0.35">
      <c r="A214" s="73">
        <v>210</v>
      </c>
      <c r="B214" s="72" t="s">
        <v>403</v>
      </c>
    </row>
    <row r="215" spans="1:2" ht="24" x14ac:dyDescent="0.35">
      <c r="A215" s="73">
        <v>211</v>
      </c>
      <c r="B215" s="72" t="s">
        <v>404</v>
      </c>
    </row>
    <row r="216" spans="1:2" ht="24" x14ac:dyDescent="0.35">
      <c r="A216" s="73">
        <v>212</v>
      </c>
      <c r="B216" s="72" t="s">
        <v>405</v>
      </c>
    </row>
    <row r="217" spans="1:2" ht="24" x14ac:dyDescent="0.35">
      <c r="A217" s="73">
        <v>213</v>
      </c>
      <c r="B217" s="72" t="s">
        <v>406</v>
      </c>
    </row>
    <row r="218" spans="1:2" ht="24" x14ac:dyDescent="0.35">
      <c r="A218" s="73">
        <v>214</v>
      </c>
      <c r="B218" s="72" t="s">
        <v>407</v>
      </c>
    </row>
    <row r="219" spans="1:2" x14ac:dyDescent="0.35">
      <c r="A219" s="73">
        <v>215</v>
      </c>
      <c r="B219" s="72" t="s">
        <v>408</v>
      </c>
    </row>
    <row r="220" spans="1:2" x14ac:dyDescent="0.35">
      <c r="A220" s="73">
        <v>216</v>
      </c>
      <c r="B220" s="72" t="s">
        <v>409</v>
      </c>
    </row>
    <row r="221" spans="1:2" x14ac:dyDescent="0.35">
      <c r="A221" s="73">
        <v>217</v>
      </c>
      <c r="B221" s="72" t="s">
        <v>410</v>
      </c>
    </row>
    <row r="222" spans="1:2" x14ac:dyDescent="0.35">
      <c r="A222" s="73">
        <v>218</v>
      </c>
      <c r="B222" s="72" t="s">
        <v>411</v>
      </c>
    </row>
    <row r="223" spans="1:2" x14ac:dyDescent="0.35">
      <c r="A223" s="73">
        <v>219</v>
      </c>
      <c r="B223" s="72" t="s">
        <v>412</v>
      </c>
    </row>
    <row r="224" spans="1:2" x14ac:dyDescent="0.35">
      <c r="A224" s="73">
        <v>220</v>
      </c>
      <c r="B224" s="72" t="s">
        <v>414</v>
      </c>
    </row>
    <row r="225" spans="1:2" x14ac:dyDescent="0.35">
      <c r="A225" s="73">
        <v>221</v>
      </c>
      <c r="B225" s="72" t="s">
        <v>413</v>
      </c>
    </row>
  </sheetData>
  <mergeCells count="2">
    <mergeCell ref="A1:B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Insights</vt:lpstr>
      <vt:lpstr>Trend Insights</vt:lpstr>
      <vt:lpstr>Prices_Daily</vt:lpstr>
      <vt:lpstr>Prices_Monthly</vt:lpstr>
      <vt:lpstr>rets_1M</vt:lpstr>
      <vt:lpstr>rets_3M</vt:lpstr>
      <vt:lpstr>rets_12M</vt:lpstr>
      <vt:lpstr>rets_weighted</vt:lpstr>
      <vt:lpstr>Trend_Sign</vt:lpstr>
      <vt:lpstr>Volatility_Rolling</vt:lpstr>
      <vt:lpstr>Trend_Weights</vt:lpstr>
      <vt:lpstr>Trend_Simulation</vt:lpstr>
      <vt:lpstr>Strategy_Simulation</vt:lpstr>
      <vt:lpstr>Summary</vt:lpstr>
      <vt:lpstr>Python Script</vt:lpstr>
      <vt:lpstr>Summary!_ftn1</vt:lpstr>
      <vt:lpstr>Summary!_ftn2</vt:lpstr>
      <vt:lpstr>Summary!_ftn3</vt:lpstr>
    </vt:vector>
  </TitlesOfParts>
  <Company>PanAgora Asset Management,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Belton, Bryan</dc:creator>
  <cp:lastModifiedBy>Beaulieu, Jonathan</cp:lastModifiedBy>
  <cp:lastPrinted>2026-08-26T00:29:00Z</cp:lastPrinted>
  <dcterms:created xsi:type="dcterms:W3CDTF">2024-09-03T17:48:42Z</dcterms:created>
  <dcterms:modified xsi:type="dcterms:W3CDTF">2026-08-27T22:06:54Z</dcterms:modified>
</cp:coreProperties>
</file>